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2.xml" ContentType="application/vnd.openxmlformats-officedocument.spreadsheetml.comments+xml"/>
  <Override PartName="/xl/drawings/drawing12.xml" ContentType="application/vnd.openxmlformats-officedocument.drawing+xml"/>
  <Override PartName="/xl/charts/chart1.xml" ContentType="application/vnd.openxmlformats-officedocument.drawingml.chart+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3.xml" ContentType="application/vnd.openxmlformats-officedocument.spreadsheetml.comments+xml"/>
  <Override PartName="/xl/drawings/drawing16.xml" ContentType="application/vnd.openxmlformats-officedocument.drawing+xml"/>
  <Override PartName="/xl/comments4.xml" ContentType="application/vnd.openxmlformats-officedocument.spreadsheetml.comments+xml"/>
  <Override PartName="/xl/drawings/drawing17.xml" ContentType="application/vnd.openxmlformats-officedocument.drawing+xml"/>
  <Override PartName="/xl/comments5.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omments6.xml" ContentType="application/vnd.openxmlformats-officedocument.spreadsheetml.comments+xml"/>
  <Override PartName="/xl/threadedComments/threadedComment1.xml" ContentType="application/vnd.ms-excel.threadedcomments+xml"/>
  <Override PartName="/xl/drawings/drawing27.xml" ContentType="application/vnd.openxmlformats-officedocument.drawing+xml"/>
  <Override PartName="/xl/comments7.xml" ContentType="application/vnd.openxmlformats-officedocument.spreadsheetml.comments+xml"/>
  <Override PartName="/xl/threadedComments/threadedComment2.xml" ContentType="application/vnd.ms-excel.threadedcomments+xml"/>
  <Override PartName="/xl/drawings/drawing28.xml" ContentType="application/vnd.openxmlformats-officedocument.drawing+xml"/>
  <Override PartName="/xl/drawings/drawing29.xml" ContentType="application/vnd.openxmlformats-officedocument.drawing+xml"/>
  <Override PartName="/xl/comments8.xml" ContentType="application/vnd.openxmlformats-officedocument.spreadsheetml.comments+xml"/>
  <Override PartName="/xl/drawings/drawing30.xml" ContentType="application/vnd.openxmlformats-officedocument.drawing+xml"/>
  <Override PartName="/xl/drawings/drawing31.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omments9.xml" ContentType="application/vnd.openxmlformats-officedocument.spreadsheetml.comments+xml"/>
  <Override PartName="/xl/threadedComments/threadedComment3.xml" ContentType="application/vnd.ms-excel.threadedcomments+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comments10.xml" ContentType="application/vnd.openxmlformats-officedocument.spreadsheetml.comments+xml"/>
  <Override PartName="/xl/drawings/drawing4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comments11.xml" ContentType="application/vnd.openxmlformats-officedocument.spreadsheetml.comments+xml"/>
  <Override PartName="/xl/drawings/drawing43.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defaultThemeVersion="124226"/>
  <mc:AlternateContent xmlns:mc="http://schemas.openxmlformats.org/markup-compatibility/2006">
    <mc:Choice Requires="x15">
      <x15ac:absPath xmlns:x15ac="http://schemas.microsoft.com/office/spreadsheetml/2010/11/ac" url="G:\3 - Projets FCC\Projets en cours\FCT GINKO SALES FINANCE 2024\MR Closing\"/>
    </mc:Choice>
  </mc:AlternateContent>
  <xr:revisionPtr revIDLastSave="0" documentId="13_ncr:1_{B0370671-D7FD-4125-AEAE-391CA84E80EE}" xr6:coauthVersionLast="47" xr6:coauthVersionMax="47" xr10:uidLastSave="{00000000-0000-0000-0000-000000000000}"/>
  <bookViews>
    <workbookView xWindow="-120" yWindow="-120" windowWidth="29040" windowHeight="15720" tabRatio="899" firstSheet="21" activeTab="27" xr2:uid="{00000000-000D-0000-FFFF-FFFF00000000}"/>
  </bookViews>
  <sheets>
    <sheet name="SAISIES" sheetId="101" state="hidden" r:id="rId1"/>
    <sheet name="INPUT_OUTPUT" sheetId="99" state="hidden" r:id="rId2"/>
    <sheet name="Cover" sheetId="1" r:id="rId3"/>
    <sheet name="Seller’s Undertakings control." sheetId="72" state="hidden" r:id="rId4"/>
    <sheet name="Table of Contents" sheetId="105" r:id="rId5"/>
    <sheet name="Contacts" sheetId="65" r:id="rId6"/>
    <sheet name="Calendar" sheetId="57" r:id="rId7"/>
    <sheet name="DIAGRAM" sheetId="97" r:id="rId8"/>
    <sheet name="Account List" sheetId="98" r:id="rId9"/>
    <sheet name="Consistency TEST ALL" sheetId="41" state="hidden" r:id="rId10"/>
    <sheet name="CONSISTENCY TEST Asset" sheetId="6" state="hidden" r:id="rId11"/>
    <sheet name="Seller’s Undertakings control" sheetId="53" state="hidden" r:id="rId12"/>
    <sheet name="Control" sheetId="46" state="hidden" r:id="rId13"/>
    <sheet name="Ratings" sheetId="45" state="hidden" r:id="rId14"/>
    <sheet name="01. Key Figures" sheetId="2" r:id="rId15"/>
    <sheet name="02a. Portfolio Criteria" sheetId="5" r:id="rId16"/>
    <sheet name="02.b Eligibility Criteria" sheetId="64" r:id="rId17"/>
    <sheet name="03. Asset follow up" sheetId="3" r:id="rId18"/>
    <sheet name="04. Available Funds Called-up" sheetId="7" r:id="rId19"/>
    <sheet name="05. Reserves Required Levels" sheetId="8" r:id="rId20"/>
    <sheet name="06. Purchase Price" sheetId="9" r:id="rId21"/>
    <sheet name="07. Asset Amortisation Profile" sheetId="10" r:id="rId22"/>
    <sheet name="08b. Notes Calculation events" sheetId="58" state="hidden" r:id="rId23"/>
    <sheet name="08. Amortisation Calculation" sheetId="12" r:id="rId24"/>
    <sheet name="09. Principal Deficiency Ledger" sheetId="103" r:id="rId25"/>
    <sheet name="10. Notes Interest" sheetId="11" r:id="rId26"/>
    <sheet name="11. Notes Follow-up" sheetId="13" r:id="rId27"/>
    <sheet name="12. Swap" sheetId="102" r:id="rId28"/>
    <sheet name="13. Fees calculations" sheetId="16" state="hidden" r:id="rId29"/>
    <sheet name="14. Priority of Payments " sheetId="14" r:id="rId30"/>
    <sheet name="Input Gestion" sheetId="70" state="hidden" r:id="rId31"/>
    <sheet name="INPUT" sheetId="31" state="hidden" r:id="rId32"/>
    <sheet name="15.  Soft Balance Sheet &amp; Flows" sheetId="17" r:id="rId33"/>
    <sheet name="16. Break Down Statistics" sheetId="18" r:id="rId34"/>
    <sheet name="16.Bis CONSISTENCY TEST Stat" sheetId="19" r:id="rId35"/>
    <sheet name="17. Default &amp; Recovery Stats" sheetId="22" r:id="rId36"/>
    <sheet name="18. Deliquent Receivables Stats" sheetId="23" r:id="rId37"/>
    <sheet name="19. Performance Trigger" sheetId="63" r:id="rId38"/>
    <sheet name="20. Historical Assets" sheetId="25" r:id="rId39"/>
    <sheet name="21.Portfolio Events" sheetId="61" r:id="rId40"/>
    <sheet name="22. Triggers Tables Events" sheetId="104" r:id="rId41"/>
    <sheet name="OUTPUT" sheetId="50" state="hidden" r:id="rId42"/>
    <sheet name="23. Ratings" sheetId="106" r:id="rId43"/>
    <sheet name="24. Covenants" sheetId="108" r:id="rId44"/>
    <sheet name="INPUT_STAT" sheetId="30" state="hidden" r:id="rId45"/>
    <sheet name="21. Concentration" sheetId="36" state="hidden" r:id="rId46"/>
    <sheet name="OD" sheetId="32" state="hidden" r:id="rId47"/>
    <sheet name="IT-Consistency tests" sheetId="51" state="hidden" r:id="rId48"/>
    <sheet name="Stat_agregat" sheetId="33" state="hidden" r:id="rId49"/>
    <sheet name="INPUT_IT_SELR_UNDERTAKING" sheetId="54" state="hidden" r:id="rId50"/>
    <sheet name="rescission" sheetId="55" state="hidden" r:id="rId51"/>
    <sheet name="INSTRUCTIONS" sheetId="37" state="hidden" r:id="rId52"/>
    <sheet name="FLUX" sheetId="94" state="hidden" r:id="rId53"/>
    <sheet name="Annex12" sheetId="68" state="hidden" r:id="rId54"/>
    <sheet name="Annex14" sheetId="69" state="hidden" r:id="rId55"/>
  </sheets>
  <externalReferences>
    <externalReference r:id="rId56"/>
  </externalReferences>
  <definedNames>
    <definedName name="_xlnm._FilterDatabase" localSheetId="52" hidden="1">FLUX!$B$13:$G$69</definedName>
    <definedName name="_xlnm._FilterDatabase" localSheetId="51" hidden="1">INSTRUCTIONS!$A$1:$BN$59</definedName>
    <definedName name="_ta1" localSheetId="24">#REF!</definedName>
    <definedName name="_ta1" localSheetId="27">#REF!</definedName>
    <definedName name="_ta1" localSheetId="40">#REF!</definedName>
    <definedName name="_ta1" localSheetId="42">#REF!</definedName>
    <definedName name="_ta1" localSheetId="0">#REF!</definedName>
    <definedName name="_ta1" localSheetId="4">#REF!</definedName>
    <definedName name="_ta1">'07. Asset Amortisation Profile'!$H$13:$I$394</definedName>
    <definedName name="_ta10" localSheetId="24">#REF!</definedName>
    <definedName name="_ta10" localSheetId="27">#REF!</definedName>
    <definedName name="_ta10" localSheetId="40">#REF!</definedName>
    <definedName name="_ta10" localSheetId="42">#REF!</definedName>
    <definedName name="_ta10" localSheetId="0">#REF!</definedName>
    <definedName name="_ta10" localSheetId="4">#REF!</definedName>
    <definedName name="_ta10">'07. Asset Amortisation Profile'!$AR$13:$AS$394</definedName>
    <definedName name="_ta11" localSheetId="24">#REF!</definedName>
    <definedName name="_ta11" localSheetId="27">#REF!</definedName>
    <definedName name="_ta11" localSheetId="40">#REF!</definedName>
    <definedName name="_ta11" localSheetId="42">#REF!</definedName>
    <definedName name="_ta11" localSheetId="0">#REF!</definedName>
    <definedName name="_ta11" localSheetId="4">#REF!</definedName>
    <definedName name="_ta11">'07. Asset Amortisation Profile'!$AV$13:$AW$394</definedName>
    <definedName name="_ta12" localSheetId="24">#REF!</definedName>
    <definedName name="_ta12" localSheetId="27">#REF!</definedName>
    <definedName name="_ta12" localSheetId="40">#REF!</definedName>
    <definedName name="_ta12" localSheetId="42">#REF!</definedName>
    <definedName name="_ta12" localSheetId="0">#REF!</definedName>
    <definedName name="_ta12" localSheetId="4">#REF!</definedName>
    <definedName name="_ta12">'07. Asset Amortisation Profile'!$AZ$13:$BA$394</definedName>
    <definedName name="_ta13" localSheetId="24">#REF!</definedName>
    <definedName name="_ta13" localSheetId="27">#REF!</definedName>
    <definedName name="_ta13" localSheetId="40">#REF!</definedName>
    <definedName name="_ta13" localSheetId="42">#REF!</definedName>
    <definedName name="_ta13" localSheetId="0">#REF!</definedName>
    <definedName name="_ta13" localSheetId="4">#REF!</definedName>
    <definedName name="_ta13">'07. Asset Amortisation Profile'!$BD$13:$BE$394</definedName>
    <definedName name="_ta14" localSheetId="24">#REF!</definedName>
    <definedName name="_ta14" localSheetId="27">#REF!</definedName>
    <definedName name="_ta14" localSheetId="40">#REF!</definedName>
    <definedName name="_ta14" localSheetId="42">#REF!</definedName>
    <definedName name="_ta14" localSheetId="0">#REF!</definedName>
    <definedName name="_ta14" localSheetId="4">#REF!</definedName>
    <definedName name="_ta14">'07. Asset Amortisation Profile'!$BH$13:$BI$394</definedName>
    <definedName name="_ta15" localSheetId="24">#REF!</definedName>
    <definedName name="_ta15" localSheetId="27">#REF!</definedName>
    <definedName name="_ta15" localSheetId="40">#REF!</definedName>
    <definedName name="_ta15" localSheetId="42">#REF!</definedName>
    <definedName name="_ta15" localSheetId="0">#REF!</definedName>
    <definedName name="_ta15" localSheetId="4">#REF!</definedName>
    <definedName name="_ta15">'07. Asset Amortisation Profile'!$BL$13:$BM$394</definedName>
    <definedName name="_ta16" localSheetId="24">#REF!</definedName>
    <definedName name="_ta16" localSheetId="27">#REF!</definedName>
    <definedName name="_ta16" localSheetId="40">#REF!</definedName>
    <definedName name="_ta16" localSheetId="42">#REF!</definedName>
    <definedName name="_ta16" localSheetId="0">#REF!</definedName>
    <definedName name="_ta16" localSheetId="4">#REF!</definedName>
    <definedName name="_ta16">'07. Asset Amortisation Profile'!$BP$13:$BQ$394</definedName>
    <definedName name="_ta17" localSheetId="24">#REF!</definedName>
    <definedName name="_ta17" localSheetId="27">#REF!</definedName>
    <definedName name="_ta17" localSheetId="40">#REF!</definedName>
    <definedName name="_ta17" localSheetId="42">#REF!</definedName>
    <definedName name="_ta17" localSheetId="0">#REF!</definedName>
    <definedName name="_ta17" localSheetId="4">#REF!</definedName>
    <definedName name="_ta17">'07. Asset Amortisation Profile'!$BT$13:$BU$394</definedName>
    <definedName name="_ta18" localSheetId="24">#REF!</definedName>
    <definedName name="_ta18" localSheetId="27">#REF!</definedName>
    <definedName name="_ta18" localSheetId="40">#REF!</definedName>
    <definedName name="_ta18" localSheetId="42">#REF!</definedName>
    <definedName name="_ta18" localSheetId="0">#REF!</definedName>
    <definedName name="_ta18" localSheetId="4">#REF!</definedName>
    <definedName name="_ta18">'07. Asset Amortisation Profile'!$BX$13:$BY$394</definedName>
    <definedName name="_ta19" localSheetId="24">#REF!</definedName>
    <definedName name="_ta19" localSheetId="27">#REF!</definedName>
    <definedName name="_ta19" localSheetId="40">#REF!</definedName>
    <definedName name="_ta19" localSheetId="42">#REF!</definedName>
    <definedName name="_ta19" localSheetId="0">#REF!</definedName>
    <definedName name="_ta19" localSheetId="4">#REF!</definedName>
    <definedName name="_ta19">'07. Asset Amortisation Profile'!$CB$13:$CC$394</definedName>
    <definedName name="_ta2" localSheetId="24">#REF!</definedName>
    <definedName name="_ta2" localSheetId="27">#REF!</definedName>
    <definedName name="_ta2" localSheetId="40">#REF!</definedName>
    <definedName name="_ta2" localSheetId="42">#REF!</definedName>
    <definedName name="_ta2" localSheetId="0">#REF!</definedName>
    <definedName name="_ta2" localSheetId="4">#REF!</definedName>
    <definedName name="_ta2">'07. Asset Amortisation Profile'!$L$13:$M$394</definedName>
    <definedName name="_ta20" localSheetId="24">#REF!</definedName>
    <definedName name="_ta20" localSheetId="27">#REF!</definedName>
    <definedName name="_ta20" localSheetId="40">#REF!</definedName>
    <definedName name="_ta20" localSheetId="42">#REF!</definedName>
    <definedName name="_ta20" localSheetId="0">#REF!</definedName>
    <definedName name="_ta20" localSheetId="4">#REF!</definedName>
    <definedName name="_ta20">'07. Asset Amortisation Profile'!$CF$13:$CG$394</definedName>
    <definedName name="_ta21" localSheetId="24">#REF!</definedName>
    <definedName name="_ta21" localSheetId="27">#REF!</definedName>
    <definedName name="_ta21" localSheetId="40">#REF!</definedName>
    <definedName name="_ta21" localSheetId="42">#REF!</definedName>
    <definedName name="_ta21" localSheetId="0">#REF!</definedName>
    <definedName name="_ta21" localSheetId="4">#REF!</definedName>
    <definedName name="_ta21">'07. Asset Amortisation Profile'!$CJ$13:$CK$394</definedName>
    <definedName name="_ta22" localSheetId="24">#REF!</definedName>
    <definedName name="_ta22" localSheetId="27">#REF!</definedName>
    <definedName name="_ta22" localSheetId="40">#REF!</definedName>
    <definedName name="_ta22" localSheetId="42">#REF!</definedName>
    <definedName name="_ta22" localSheetId="0">#REF!</definedName>
    <definedName name="_ta22" localSheetId="4">#REF!</definedName>
    <definedName name="_ta22">'07. Asset Amortisation Profile'!$CN$13:$CO$394</definedName>
    <definedName name="_ta23" localSheetId="24">#REF!</definedName>
    <definedName name="_ta23" localSheetId="27">#REF!</definedName>
    <definedName name="_ta23" localSheetId="40">#REF!</definedName>
    <definedName name="_ta23" localSheetId="42">#REF!</definedName>
    <definedName name="_ta23" localSheetId="0">#REF!</definedName>
    <definedName name="_ta23" localSheetId="4">#REF!</definedName>
    <definedName name="_ta23">'07. Asset Amortisation Profile'!$CR$13:$CS$254</definedName>
    <definedName name="_ta24" localSheetId="24">#REF!</definedName>
    <definedName name="_ta24" localSheetId="27">#REF!</definedName>
    <definedName name="_ta24" localSheetId="40">#REF!</definedName>
    <definedName name="_ta24" localSheetId="42">#REF!</definedName>
    <definedName name="_ta24" localSheetId="0">#REF!</definedName>
    <definedName name="_ta24" localSheetId="4">#REF!</definedName>
    <definedName name="_ta24">'07. Asset Amortisation Profile'!$CV$13:$CW$394</definedName>
    <definedName name="_ta25" localSheetId="24">#REF!</definedName>
    <definedName name="_ta25" localSheetId="27">#REF!</definedName>
    <definedName name="_ta25" localSheetId="40">#REF!</definedName>
    <definedName name="_ta25" localSheetId="42">#REF!</definedName>
    <definedName name="_ta25" localSheetId="0">#REF!</definedName>
    <definedName name="_ta25" localSheetId="4">#REF!</definedName>
    <definedName name="_ta25">'07. Asset Amortisation Profile'!$CZ$13:$DA$394</definedName>
    <definedName name="_ta26" localSheetId="24">#REF!</definedName>
    <definedName name="_ta26" localSheetId="27">#REF!</definedName>
    <definedName name="_ta26" localSheetId="40">#REF!</definedName>
    <definedName name="_ta26" localSheetId="42">#REF!</definedName>
    <definedName name="_ta26" localSheetId="0">#REF!</definedName>
    <definedName name="_ta26" localSheetId="4">#REF!</definedName>
    <definedName name="_ta26">'07. Asset Amortisation Profile'!$DD$13:$DE$394</definedName>
    <definedName name="_ta27" localSheetId="24">#REF!</definedName>
    <definedName name="_ta27" localSheetId="27">#REF!</definedName>
    <definedName name="_ta27" localSheetId="40">#REF!</definedName>
    <definedName name="_ta27" localSheetId="42">#REF!</definedName>
    <definedName name="_ta27" localSheetId="0">#REF!</definedName>
    <definedName name="_ta27" localSheetId="4">#REF!</definedName>
    <definedName name="_ta27">'07. Asset Amortisation Profile'!$DH$13:$DI$394</definedName>
    <definedName name="_ta28" localSheetId="24">#REF!</definedName>
    <definedName name="_ta28" localSheetId="27">#REF!</definedName>
    <definedName name="_ta28" localSheetId="40">#REF!</definedName>
    <definedName name="_ta28" localSheetId="42">#REF!</definedName>
    <definedName name="_ta28" localSheetId="0">#REF!</definedName>
    <definedName name="_ta28" localSheetId="4">#REF!</definedName>
    <definedName name="_ta28">'07. Asset Amortisation Profile'!$DL$13:$DM$394</definedName>
    <definedName name="_ta3" localSheetId="24">#REF!</definedName>
    <definedName name="_ta3" localSheetId="27">#REF!</definedName>
    <definedName name="_ta3" localSheetId="40">#REF!</definedName>
    <definedName name="_ta3" localSheetId="42">#REF!</definedName>
    <definedName name="_ta3" localSheetId="0">#REF!</definedName>
    <definedName name="_ta3" localSheetId="4">#REF!</definedName>
    <definedName name="_ta3">'07. Asset Amortisation Profile'!$P$13:$Q$394</definedName>
    <definedName name="_ta4" localSheetId="24">#REF!</definedName>
    <definedName name="_ta4" localSheetId="27">#REF!</definedName>
    <definedName name="_ta4" localSheetId="40">#REF!</definedName>
    <definedName name="_ta4" localSheetId="42">#REF!</definedName>
    <definedName name="_ta4" localSheetId="0">#REF!</definedName>
    <definedName name="_ta4" localSheetId="4">#REF!</definedName>
    <definedName name="_ta4">'07. Asset Amortisation Profile'!$T$13:$U$394</definedName>
    <definedName name="_ta5" localSheetId="24">#REF!</definedName>
    <definedName name="_ta5" localSheetId="27">#REF!</definedName>
    <definedName name="_ta5" localSheetId="40">#REF!</definedName>
    <definedName name="_ta5" localSheetId="42">#REF!</definedName>
    <definedName name="_ta5" localSheetId="0">#REF!</definedName>
    <definedName name="_ta5" localSheetId="4">#REF!</definedName>
    <definedName name="_ta5">'07. Asset Amortisation Profile'!$X$13:$Y$394</definedName>
    <definedName name="_ta6" localSheetId="24">#REF!</definedName>
    <definedName name="_ta6" localSheetId="27">#REF!</definedName>
    <definedName name="_ta6" localSheetId="40">#REF!</definedName>
    <definedName name="_ta6" localSheetId="42">#REF!</definedName>
    <definedName name="_ta6" localSheetId="0">#REF!</definedName>
    <definedName name="_ta6" localSheetId="4">#REF!</definedName>
    <definedName name="_ta6">'07. Asset Amortisation Profile'!$AB$13:$AC$394</definedName>
    <definedName name="_ta7" localSheetId="24">#REF!</definedName>
    <definedName name="_ta7" localSheetId="27">#REF!</definedName>
    <definedName name="_ta7" localSheetId="40">#REF!</definedName>
    <definedName name="_ta7" localSheetId="42">#REF!</definedName>
    <definedName name="_ta7" localSheetId="0">#REF!</definedName>
    <definedName name="_ta7" localSheetId="4">#REF!</definedName>
    <definedName name="_ta7">'07. Asset Amortisation Profile'!$AF$13:$AG$394</definedName>
    <definedName name="_ta8" localSheetId="24">#REF!</definedName>
    <definedName name="_ta8" localSheetId="27">#REF!</definedName>
    <definedName name="_ta8" localSheetId="40">#REF!</definedName>
    <definedName name="_ta8" localSheetId="42">#REF!</definedName>
    <definedName name="_ta8" localSheetId="0">#REF!</definedName>
    <definedName name="_ta8" localSheetId="4">#REF!</definedName>
    <definedName name="_ta8">'07. Asset Amortisation Profile'!$AJ$13:$AK$394</definedName>
    <definedName name="_ta9" localSheetId="24">#REF!</definedName>
    <definedName name="_ta9" localSheetId="27">#REF!</definedName>
    <definedName name="_ta9" localSheetId="40">#REF!</definedName>
    <definedName name="_ta9" localSheetId="42">#REF!</definedName>
    <definedName name="_ta9" localSheetId="0">#REF!</definedName>
    <definedName name="_ta9" localSheetId="4">#REF!</definedName>
    <definedName name="_ta9">'07. Asset Amortisation Profile'!$AN$13:$AO$394</definedName>
    <definedName name="_Toc482290284" localSheetId="24">#REF!</definedName>
    <definedName name="_Toc482290284" localSheetId="27">#REF!</definedName>
    <definedName name="_Toc482290284" localSheetId="40">#REF!</definedName>
    <definedName name="_Toc482290284" localSheetId="42">#REF!</definedName>
    <definedName name="_Toc482290284" localSheetId="0">#REF!</definedName>
    <definedName name="_Toc482290284" localSheetId="4">#REF!</definedName>
    <definedName name="_Toc482290284">#REF!</definedName>
    <definedName name="AccessDatabase" hidden="1">"F:\Models\NOVA model.mdb"</definedName>
    <definedName name="dfgdg" localSheetId="24" hidden="1">{#N/A,#N/A,FALSE,"DELQ";#N/A,#N/A,FALSE,"REO";#N/A,#N/A,FALSE,"WATCHDSC";#N/A,#N/A,FALSE,"2LOSSMOD";#N/A,#N/A,FALSE,"2LOSS";#N/A,#N/A,FALSE,"DSC";#N/A,#N/A,FALSE,"OPERAT";#N/A,#N/A,FALSE,"ADJUST";#N/A,#N/A,FALSE,"PAIDOFF";#N/A,#N/A,FALSE,"TENANT";#N/A,#N/A,FALSE,"LEASE EXPIRE"}</definedName>
    <definedName name="dfgdg" localSheetId="27" hidden="1">{#N/A,#N/A,FALSE,"DELQ";#N/A,#N/A,FALSE,"REO";#N/A,#N/A,FALSE,"WATCHDSC";#N/A,#N/A,FALSE,"2LOSSMOD";#N/A,#N/A,FALSE,"2LOSS";#N/A,#N/A,FALSE,"DSC";#N/A,#N/A,FALSE,"OPERAT";#N/A,#N/A,FALSE,"ADJUST";#N/A,#N/A,FALSE,"PAIDOFF";#N/A,#N/A,FALSE,"TENANT";#N/A,#N/A,FALSE,"LEASE EXPIRE"}</definedName>
    <definedName name="dfgdg" localSheetId="40" hidden="1">{#N/A,#N/A,FALSE,"DELQ";#N/A,#N/A,FALSE,"REO";#N/A,#N/A,FALSE,"WATCHDSC";#N/A,#N/A,FALSE,"2LOSSMOD";#N/A,#N/A,FALSE,"2LOSS";#N/A,#N/A,FALSE,"DSC";#N/A,#N/A,FALSE,"OPERAT";#N/A,#N/A,FALSE,"ADJUST";#N/A,#N/A,FALSE,"PAIDOFF";#N/A,#N/A,FALSE,"TENANT";#N/A,#N/A,FALSE,"LEASE EXPIRE"}</definedName>
    <definedName name="dfgdg" localSheetId="42" hidden="1">{#N/A,#N/A,FALSE,"DELQ";#N/A,#N/A,FALSE,"REO";#N/A,#N/A,FALSE,"WATCHDSC";#N/A,#N/A,FALSE,"2LOSSMOD";#N/A,#N/A,FALSE,"2LOSS";#N/A,#N/A,FALSE,"DSC";#N/A,#N/A,FALSE,"OPERAT";#N/A,#N/A,FALSE,"ADJUST";#N/A,#N/A,FALSE,"PAIDOFF";#N/A,#N/A,FALSE,"TENANT";#N/A,#N/A,FALSE,"LEASE EXPIRE"}</definedName>
    <definedName name="dfgdg" localSheetId="49" hidden="1">{#N/A,#N/A,FALSE,"DELQ";#N/A,#N/A,FALSE,"REO";#N/A,#N/A,FALSE,"WATCHDSC";#N/A,#N/A,FALSE,"2LOSSMOD";#N/A,#N/A,FALSE,"2LOSS";#N/A,#N/A,FALSE,"DSC";#N/A,#N/A,FALSE,"OPERAT";#N/A,#N/A,FALSE,"ADJUST";#N/A,#N/A,FALSE,"PAIDOFF";#N/A,#N/A,FALSE,"TENANT";#N/A,#N/A,FALSE,"LEASE EXPIRE"}</definedName>
    <definedName name="dfgdg" localSheetId="50" hidden="1">{#N/A,#N/A,FALSE,"DELQ";#N/A,#N/A,FALSE,"REO";#N/A,#N/A,FALSE,"WATCHDSC";#N/A,#N/A,FALSE,"2LOSSMOD";#N/A,#N/A,FALSE,"2LOSS";#N/A,#N/A,FALSE,"DSC";#N/A,#N/A,FALSE,"OPERAT";#N/A,#N/A,FALSE,"ADJUST";#N/A,#N/A,FALSE,"PAIDOFF";#N/A,#N/A,FALSE,"TENANT";#N/A,#N/A,FALSE,"LEASE EXPIRE"}</definedName>
    <definedName name="dfgdg" localSheetId="0" hidden="1">{#N/A,#N/A,FALSE,"DELQ";#N/A,#N/A,FALSE,"REO";#N/A,#N/A,FALSE,"WATCHDSC";#N/A,#N/A,FALSE,"2LOSSMOD";#N/A,#N/A,FALSE,"2LOSS";#N/A,#N/A,FALSE,"DSC";#N/A,#N/A,FALSE,"OPERAT";#N/A,#N/A,FALSE,"ADJUST";#N/A,#N/A,FALSE,"PAIDOFF";#N/A,#N/A,FALSE,"TENANT";#N/A,#N/A,FALSE,"LEASE EXPIRE"}</definedName>
    <definedName name="dfgdg" localSheetId="11" hidden="1">{#N/A,#N/A,FALSE,"DELQ";#N/A,#N/A,FALSE,"REO";#N/A,#N/A,FALSE,"WATCHDSC";#N/A,#N/A,FALSE,"2LOSSMOD";#N/A,#N/A,FALSE,"2LOSS";#N/A,#N/A,FALSE,"DSC";#N/A,#N/A,FALSE,"OPERAT";#N/A,#N/A,FALSE,"ADJUST";#N/A,#N/A,FALSE,"PAIDOFF";#N/A,#N/A,FALSE,"TENANT";#N/A,#N/A,FALSE,"LEASE EXPIRE"}</definedName>
    <definedName name="dfgdg" localSheetId="4" hidden="1">{#N/A,#N/A,FALSE,"DELQ";#N/A,#N/A,FALSE,"REO";#N/A,#N/A,FALSE,"WATCHDSC";#N/A,#N/A,FALSE,"2LOSSMOD";#N/A,#N/A,FALSE,"2LOSS";#N/A,#N/A,FALSE,"DSC";#N/A,#N/A,FALSE,"OPERAT";#N/A,#N/A,FALSE,"ADJUST";#N/A,#N/A,FALSE,"PAIDOFF";#N/A,#N/A,FALSE,"TENANT";#N/A,#N/A,FALSE,"LEASE EXPIRE"}</definedName>
    <definedName name="dfgdg" hidden="1">{#N/A,#N/A,FALSE,"DELQ";#N/A,#N/A,FALSE,"REO";#N/A,#N/A,FALSE,"WATCHDSC";#N/A,#N/A,FALSE,"2LOSSMOD";#N/A,#N/A,FALSE,"2LOSS";#N/A,#N/A,FALSE,"DSC";#N/A,#N/A,FALSE,"OPERAT";#N/A,#N/A,FALSE,"ADJUST";#N/A,#N/A,FALSE,"PAIDOFF";#N/A,#N/A,FALSE,"TENANT";#N/A,#N/A,FALSE,"LEASE EXPIRE"}</definedName>
    <definedName name="dfgfg" localSheetId="24" hidden="1">{#N/A,#N/A,FALSE,"DELQ";#N/A,#N/A,FALSE,"REO";#N/A,#N/A,FALSE,"WATCHDSC";#N/A,#N/A,FALSE,"2LOSSMOD";#N/A,#N/A,FALSE,"2LOSS";#N/A,#N/A,FALSE,"DSC";#N/A,#N/A,FALSE,"OPERAT";#N/A,#N/A,FALSE,"ADJUST";#N/A,#N/A,FALSE,"PAIDOFF";#N/A,#N/A,FALSE,"TENANT";#N/A,#N/A,FALSE,"LEASE EXPIRE"}</definedName>
    <definedName name="dfgfg" localSheetId="27" hidden="1">{#N/A,#N/A,FALSE,"DELQ";#N/A,#N/A,FALSE,"REO";#N/A,#N/A,FALSE,"WATCHDSC";#N/A,#N/A,FALSE,"2LOSSMOD";#N/A,#N/A,FALSE,"2LOSS";#N/A,#N/A,FALSE,"DSC";#N/A,#N/A,FALSE,"OPERAT";#N/A,#N/A,FALSE,"ADJUST";#N/A,#N/A,FALSE,"PAIDOFF";#N/A,#N/A,FALSE,"TENANT";#N/A,#N/A,FALSE,"LEASE EXPIRE"}</definedName>
    <definedName name="dfgfg" localSheetId="40" hidden="1">{#N/A,#N/A,FALSE,"DELQ";#N/A,#N/A,FALSE,"REO";#N/A,#N/A,FALSE,"WATCHDSC";#N/A,#N/A,FALSE,"2LOSSMOD";#N/A,#N/A,FALSE,"2LOSS";#N/A,#N/A,FALSE,"DSC";#N/A,#N/A,FALSE,"OPERAT";#N/A,#N/A,FALSE,"ADJUST";#N/A,#N/A,FALSE,"PAIDOFF";#N/A,#N/A,FALSE,"TENANT";#N/A,#N/A,FALSE,"LEASE EXPIRE"}</definedName>
    <definedName name="dfgfg" localSheetId="42" hidden="1">{#N/A,#N/A,FALSE,"DELQ";#N/A,#N/A,FALSE,"REO";#N/A,#N/A,FALSE,"WATCHDSC";#N/A,#N/A,FALSE,"2LOSSMOD";#N/A,#N/A,FALSE,"2LOSS";#N/A,#N/A,FALSE,"DSC";#N/A,#N/A,FALSE,"OPERAT";#N/A,#N/A,FALSE,"ADJUST";#N/A,#N/A,FALSE,"PAIDOFF";#N/A,#N/A,FALSE,"TENANT";#N/A,#N/A,FALSE,"LEASE EXPIRE"}</definedName>
    <definedName name="dfgfg" localSheetId="49" hidden="1">{#N/A,#N/A,FALSE,"DELQ";#N/A,#N/A,FALSE,"REO";#N/A,#N/A,FALSE,"WATCHDSC";#N/A,#N/A,FALSE,"2LOSSMOD";#N/A,#N/A,FALSE,"2LOSS";#N/A,#N/A,FALSE,"DSC";#N/A,#N/A,FALSE,"OPERAT";#N/A,#N/A,FALSE,"ADJUST";#N/A,#N/A,FALSE,"PAIDOFF";#N/A,#N/A,FALSE,"TENANT";#N/A,#N/A,FALSE,"LEASE EXPIRE"}</definedName>
    <definedName name="dfgfg" localSheetId="50" hidden="1">{#N/A,#N/A,FALSE,"DELQ";#N/A,#N/A,FALSE,"REO";#N/A,#N/A,FALSE,"WATCHDSC";#N/A,#N/A,FALSE,"2LOSSMOD";#N/A,#N/A,FALSE,"2LOSS";#N/A,#N/A,FALSE,"DSC";#N/A,#N/A,FALSE,"OPERAT";#N/A,#N/A,FALSE,"ADJUST";#N/A,#N/A,FALSE,"PAIDOFF";#N/A,#N/A,FALSE,"TENANT";#N/A,#N/A,FALSE,"LEASE EXPIRE"}</definedName>
    <definedName name="dfgfg" localSheetId="0" hidden="1">{#N/A,#N/A,FALSE,"DELQ";#N/A,#N/A,FALSE,"REO";#N/A,#N/A,FALSE,"WATCHDSC";#N/A,#N/A,FALSE,"2LOSSMOD";#N/A,#N/A,FALSE,"2LOSS";#N/A,#N/A,FALSE,"DSC";#N/A,#N/A,FALSE,"OPERAT";#N/A,#N/A,FALSE,"ADJUST";#N/A,#N/A,FALSE,"PAIDOFF";#N/A,#N/A,FALSE,"TENANT";#N/A,#N/A,FALSE,"LEASE EXPIRE"}</definedName>
    <definedName name="dfgfg" localSheetId="11" hidden="1">{#N/A,#N/A,FALSE,"DELQ";#N/A,#N/A,FALSE,"REO";#N/A,#N/A,FALSE,"WATCHDSC";#N/A,#N/A,FALSE,"2LOSSMOD";#N/A,#N/A,FALSE,"2LOSS";#N/A,#N/A,FALSE,"DSC";#N/A,#N/A,FALSE,"OPERAT";#N/A,#N/A,FALSE,"ADJUST";#N/A,#N/A,FALSE,"PAIDOFF";#N/A,#N/A,FALSE,"TENANT";#N/A,#N/A,FALSE,"LEASE EXPIRE"}</definedName>
    <definedName name="dfgfg" localSheetId="4" hidden="1">{#N/A,#N/A,FALSE,"DELQ";#N/A,#N/A,FALSE,"REO";#N/A,#N/A,FALSE,"WATCHDSC";#N/A,#N/A,FALSE,"2LOSSMOD";#N/A,#N/A,FALSE,"2LOSS";#N/A,#N/A,FALSE,"DSC";#N/A,#N/A,FALSE,"OPERAT";#N/A,#N/A,FALSE,"ADJUST";#N/A,#N/A,FALSE,"PAIDOFF";#N/A,#N/A,FALSE,"TENANT";#N/A,#N/A,FALSE,"LEASE EXPIRE"}</definedName>
    <definedName name="dfgfg" hidden="1">{#N/A,#N/A,FALSE,"DELQ";#N/A,#N/A,FALSE,"REO";#N/A,#N/A,FALSE,"WATCHDSC";#N/A,#N/A,FALSE,"2LOSSMOD";#N/A,#N/A,FALSE,"2LOSS";#N/A,#N/A,FALSE,"DSC";#N/A,#N/A,FALSE,"OPERAT";#N/A,#N/A,FALSE,"ADJUST";#N/A,#N/A,FALSE,"PAIDOFF";#N/A,#N/A,FALSE,"TENANT";#N/A,#N/A,FALSE,"LEASE EXPIRE"}</definedName>
    <definedName name="dfgsdfgfdghg" localSheetId="24" hidden="1">{"'Description'!$A$1:$G$45"}</definedName>
    <definedName name="dfgsdfgfdghg" localSheetId="27" hidden="1">{"'Description'!$A$1:$G$45"}</definedName>
    <definedName name="dfgsdfgfdghg" localSheetId="40" hidden="1">{"'Description'!$A$1:$G$45"}</definedName>
    <definedName name="dfgsdfgfdghg" localSheetId="42" hidden="1">{"'Description'!$A$1:$G$45"}</definedName>
    <definedName name="dfgsdfgfdghg" localSheetId="49" hidden="1">{"'Description'!$A$1:$G$45"}</definedName>
    <definedName name="dfgsdfgfdghg" localSheetId="50" hidden="1">{"'Description'!$A$1:$G$45"}</definedName>
    <definedName name="dfgsdfgfdghg" localSheetId="0" hidden="1">{"'Description'!$A$1:$G$45"}</definedName>
    <definedName name="dfgsdfgfdghg" localSheetId="4" hidden="1">{"'Description'!$A$1:$G$45"}</definedName>
    <definedName name="dfgsdfgfdghg" hidden="1">{"'Description'!$A$1:$G$45"}</definedName>
    <definedName name="dfsgdfg" localSheetId="24" hidden="1">{"'Description'!$A$1:$G$45"}</definedName>
    <definedName name="dfsgdfg" localSheetId="27" hidden="1">{"'Description'!$A$1:$G$45"}</definedName>
    <definedName name="dfsgdfg" localSheetId="40" hidden="1">{"'Description'!$A$1:$G$45"}</definedName>
    <definedName name="dfsgdfg" localSheetId="42" hidden="1">{"'Description'!$A$1:$G$45"}</definedName>
    <definedName name="dfsgdfg" localSheetId="49" hidden="1">{"'Description'!$A$1:$G$45"}</definedName>
    <definedName name="dfsgdfg" localSheetId="50" hidden="1">{"'Description'!$A$1:$G$45"}</definedName>
    <definedName name="dfsgdfg" localSheetId="0" hidden="1">{"'Description'!$A$1:$G$45"}</definedName>
    <definedName name="dfsgdfg" localSheetId="11" hidden="1">{"'Description'!$A$1:$G$45"}</definedName>
    <definedName name="dfsgdfg" localSheetId="4" hidden="1">{"'Description'!$A$1:$G$45"}</definedName>
    <definedName name="dfsgdfg" hidden="1">{"'Description'!$A$1:$G$45"}</definedName>
    <definedName name="fghddsfg" localSheetId="24" hidden="1">{#N/A,#N/A,FALSE,"DELQ";#N/A,#N/A,FALSE,"REO";#N/A,#N/A,FALSE,"WATCHDSC";#N/A,#N/A,FALSE,"2LOSSMOD";#N/A,#N/A,FALSE,"2LOSS";#N/A,#N/A,FALSE,"DSC";#N/A,#N/A,FALSE,"OPERAT";#N/A,#N/A,FALSE,"ADJUST";#N/A,#N/A,FALSE,"PAIDOFF";#N/A,#N/A,FALSE,"TENANT";#N/A,#N/A,FALSE,"LEASE EXPIRE"}</definedName>
    <definedName name="fghddsfg" localSheetId="27" hidden="1">{#N/A,#N/A,FALSE,"DELQ";#N/A,#N/A,FALSE,"REO";#N/A,#N/A,FALSE,"WATCHDSC";#N/A,#N/A,FALSE,"2LOSSMOD";#N/A,#N/A,FALSE,"2LOSS";#N/A,#N/A,FALSE,"DSC";#N/A,#N/A,FALSE,"OPERAT";#N/A,#N/A,FALSE,"ADJUST";#N/A,#N/A,FALSE,"PAIDOFF";#N/A,#N/A,FALSE,"TENANT";#N/A,#N/A,FALSE,"LEASE EXPIRE"}</definedName>
    <definedName name="fghddsfg" localSheetId="40" hidden="1">{#N/A,#N/A,FALSE,"DELQ";#N/A,#N/A,FALSE,"REO";#N/A,#N/A,FALSE,"WATCHDSC";#N/A,#N/A,FALSE,"2LOSSMOD";#N/A,#N/A,FALSE,"2LOSS";#N/A,#N/A,FALSE,"DSC";#N/A,#N/A,FALSE,"OPERAT";#N/A,#N/A,FALSE,"ADJUST";#N/A,#N/A,FALSE,"PAIDOFF";#N/A,#N/A,FALSE,"TENANT";#N/A,#N/A,FALSE,"LEASE EXPIRE"}</definedName>
    <definedName name="fghddsfg" localSheetId="42" hidden="1">{#N/A,#N/A,FALSE,"DELQ";#N/A,#N/A,FALSE,"REO";#N/A,#N/A,FALSE,"WATCHDSC";#N/A,#N/A,FALSE,"2LOSSMOD";#N/A,#N/A,FALSE,"2LOSS";#N/A,#N/A,FALSE,"DSC";#N/A,#N/A,FALSE,"OPERAT";#N/A,#N/A,FALSE,"ADJUST";#N/A,#N/A,FALSE,"PAIDOFF";#N/A,#N/A,FALSE,"TENANT";#N/A,#N/A,FALSE,"LEASE EXPIRE"}</definedName>
    <definedName name="fghddsfg" localSheetId="49" hidden="1">{#N/A,#N/A,FALSE,"DELQ";#N/A,#N/A,FALSE,"REO";#N/A,#N/A,FALSE,"WATCHDSC";#N/A,#N/A,FALSE,"2LOSSMOD";#N/A,#N/A,FALSE,"2LOSS";#N/A,#N/A,FALSE,"DSC";#N/A,#N/A,FALSE,"OPERAT";#N/A,#N/A,FALSE,"ADJUST";#N/A,#N/A,FALSE,"PAIDOFF";#N/A,#N/A,FALSE,"TENANT";#N/A,#N/A,FALSE,"LEASE EXPIRE"}</definedName>
    <definedName name="fghddsfg" localSheetId="50" hidden="1">{#N/A,#N/A,FALSE,"DELQ";#N/A,#N/A,FALSE,"REO";#N/A,#N/A,FALSE,"WATCHDSC";#N/A,#N/A,FALSE,"2LOSSMOD";#N/A,#N/A,FALSE,"2LOSS";#N/A,#N/A,FALSE,"DSC";#N/A,#N/A,FALSE,"OPERAT";#N/A,#N/A,FALSE,"ADJUST";#N/A,#N/A,FALSE,"PAIDOFF";#N/A,#N/A,FALSE,"TENANT";#N/A,#N/A,FALSE,"LEASE EXPIRE"}</definedName>
    <definedName name="fghddsfg" localSheetId="0" hidden="1">{#N/A,#N/A,FALSE,"DELQ";#N/A,#N/A,FALSE,"REO";#N/A,#N/A,FALSE,"WATCHDSC";#N/A,#N/A,FALSE,"2LOSSMOD";#N/A,#N/A,FALSE,"2LOSS";#N/A,#N/A,FALSE,"DSC";#N/A,#N/A,FALSE,"OPERAT";#N/A,#N/A,FALSE,"ADJUST";#N/A,#N/A,FALSE,"PAIDOFF";#N/A,#N/A,FALSE,"TENANT";#N/A,#N/A,FALSE,"LEASE EXPIRE"}</definedName>
    <definedName name="fghddsfg" localSheetId="4" hidden="1">{#N/A,#N/A,FALSE,"DELQ";#N/A,#N/A,FALSE,"REO";#N/A,#N/A,FALSE,"WATCHDSC";#N/A,#N/A,FALSE,"2LOSSMOD";#N/A,#N/A,FALSE,"2LOSS";#N/A,#N/A,FALSE,"DSC";#N/A,#N/A,FALSE,"OPERAT";#N/A,#N/A,FALSE,"ADJUST";#N/A,#N/A,FALSE,"PAIDOFF";#N/A,#N/A,FALSE,"TENANT";#N/A,#N/A,FALSE,"LEASE EXPIRE"}</definedName>
    <definedName name="fghddsfg" hidden="1">{#N/A,#N/A,FALSE,"DELQ";#N/A,#N/A,FALSE,"REO";#N/A,#N/A,FALSE,"WATCHDSC";#N/A,#N/A,FALSE,"2LOSSMOD";#N/A,#N/A,FALSE,"2LOSS";#N/A,#N/A,FALSE,"DSC";#N/A,#N/A,FALSE,"OPERAT";#N/A,#N/A,FALSE,"ADJUST";#N/A,#N/A,FALSE,"PAIDOFF";#N/A,#N/A,FALSE,"TENANT";#N/A,#N/A,FALSE,"LEASE EXPIRE"}</definedName>
    <definedName name="frgdf" localSheetId="24" hidden="1">{"'Description'!$A$1:$G$45"}</definedName>
    <definedName name="frgdf" localSheetId="27" hidden="1">{"'Description'!$A$1:$G$45"}</definedName>
    <definedName name="frgdf" localSheetId="40" hidden="1">{"'Description'!$A$1:$G$45"}</definedName>
    <definedName name="frgdf" localSheetId="42" hidden="1">{"'Description'!$A$1:$G$45"}</definedName>
    <definedName name="frgdf" localSheetId="49" hidden="1">{"'Description'!$A$1:$G$45"}</definedName>
    <definedName name="frgdf" localSheetId="50" hidden="1">{"'Description'!$A$1:$G$45"}</definedName>
    <definedName name="frgdf" localSheetId="0" hidden="1">{"'Description'!$A$1:$G$45"}</definedName>
    <definedName name="frgdf" localSheetId="11" hidden="1">{"'Description'!$A$1:$G$45"}</definedName>
    <definedName name="frgdf" localSheetId="4" hidden="1">{"'Description'!$A$1:$G$45"}</definedName>
    <definedName name="frgdf" hidden="1">{"'Description'!$A$1:$G$45"}</definedName>
    <definedName name="ghfghj" localSheetId="24" hidden="1">{"'Description'!$A$1:$G$45"}</definedName>
    <definedName name="ghfghj" localSheetId="27" hidden="1">{"'Description'!$A$1:$G$45"}</definedName>
    <definedName name="ghfghj" localSheetId="40" hidden="1">{"'Description'!$A$1:$G$45"}</definedName>
    <definedName name="ghfghj" localSheetId="42" hidden="1">{"'Description'!$A$1:$G$45"}</definedName>
    <definedName name="ghfghj" localSheetId="49" hidden="1">{"'Description'!$A$1:$G$45"}</definedName>
    <definedName name="ghfghj" localSheetId="50" hidden="1">{"'Description'!$A$1:$G$45"}</definedName>
    <definedName name="ghfghj" localSheetId="0" hidden="1">{"'Description'!$A$1:$G$45"}</definedName>
    <definedName name="ghfghj" localSheetId="4" hidden="1">{"'Description'!$A$1:$G$45"}</definedName>
    <definedName name="ghfghj" hidden="1">{"'Description'!$A$1:$G$45"}</definedName>
    <definedName name="hjghjghj" localSheetId="24" hidden="1">{#N/A,#N/A,FALSE,"DELQ";#N/A,#N/A,FALSE,"REO";#N/A,#N/A,FALSE,"WATCHDSC";#N/A,#N/A,FALSE,"2LOSSMOD";#N/A,#N/A,FALSE,"2LOSS";#N/A,#N/A,FALSE,"DSC";#N/A,#N/A,FALSE,"OPERAT";#N/A,#N/A,FALSE,"ADJUST";#N/A,#N/A,FALSE,"PAIDOFF";#N/A,#N/A,FALSE,"TENANT";#N/A,#N/A,FALSE,"LEASE EXPIRE"}</definedName>
    <definedName name="hjghjghj" localSheetId="27" hidden="1">{#N/A,#N/A,FALSE,"DELQ";#N/A,#N/A,FALSE,"REO";#N/A,#N/A,FALSE,"WATCHDSC";#N/A,#N/A,FALSE,"2LOSSMOD";#N/A,#N/A,FALSE,"2LOSS";#N/A,#N/A,FALSE,"DSC";#N/A,#N/A,FALSE,"OPERAT";#N/A,#N/A,FALSE,"ADJUST";#N/A,#N/A,FALSE,"PAIDOFF";#N/A,#N/A,FALSE,"TENANT";#N/A,#N/A,FALSE,"LEASE EXPIRE"}</definedName>
    <definedName name="hjghjghj" localSheetId="40" hidden="1">{#N/A,#N/A,FALSE,"DELQ";#N/A,#N/A,FALSE,"REO";#N/A,#N/A,FALSE,"WATCHDSC";#N/A,#N/A,FALSE,"2LOSSMOD";#N/A,#N/A,FALSE,"2LOSS";#N/A,#N/A,FALSE,"DSC";#N/A,#N/A,FALSE,"OPERAT";#N/A,#N/A,FALSE,"ADJUST";#N/A,#N/A,FALSE,"PAIDOFF";#N/A,#N/A,FALSE,"TENANT";#N/A,#N/A,FALSE,"LEASE EXPIRE"}</definedName>
    <definedName name="hjghjghj" localSheetId="42" hidden="1">{#N/A,#N/A,FALSE,"DELQ";#N/A,#N/A,FALSE,"REO";#N/A,#N/A,FALSE,"WATCHDSC";#N/A,#N/A,FALSE,"2LOSSMOD";#N/A,#N/A,FALSE,"2LOSS";#N/A,#N/A,FALSE,"DSC";#N/A,#N/A,FALSE,"OPERAT";#N/A,#N/A,FALSE,"ADJUST";#N/A,#N/A,FALSE,"PAIDOFF";#N/A,#N/A,FALSE,"TENANT";#N/A,#N/A,FALSE,"LEASE EXPIRE"}</definedName>
    <definedName name="hjghjghj" localSheetId="49" hidden="1">{#N/A,#N/A,FALSE,"DELQ";#N/A,#N/A,FALSE,"REO";#N/A,#N/A,FALSE,"WATCHDSC";#N/A,#N/A,FALSE,"2LOSSMOD";#N/A,#N/A,FALSE,"2LOSS";#N/A,#N/A,FALSE,"DSC";#N/A,#N/A,FALSE,"OPERAT";#N/A,#N/A,FALSE,"ADJUST";#N/A,#N/A,FALSE,"PAIDOFF";#N/A,#N/A,FALSE,"TENANT";#N/A,#N/A,FALSE,"LEASE EXPIRE"}</definedName>
    <definedName name="hjghjghj" localSheetId="50" hidden="1">{#N/A,#N/A,FALSE,"DELQ";#N/A,#N/A,FALSE,"REO";#N/A,#N/A,FALSE,"WATCHDSC";#N/A,#N/A,FALSE,"2LOSSMOD";#N/A,#N/A,FALSE,"2LOSS";#N/A,#N/A,FALSE,"DSC";#N/A,#N/A,FALSE,"OPERAT";#N/A,#N/A,FALSE,"ADJUST";#N/A,#N/A,FALSE,"PAIDOFF";#N/A,#N/A,FALSE,"TENANT";#N/A,#N/A,FALSE,"LEASE EXPIRE"}</definedName>
    <definedName name="hjghjghj" localSheetId="0" hidden="1">{#N/A,#N/A,FALSE,"DELQ";#N/A,#N/A,FALSE,"REO";#N/A,#N/A,FALSE,"WATCHDSC";#N/A,#N/A,FALSE,"2LOSSMOD";#N/A,#N/A,FALSE,"2LOSS";#N/A,#N/A,FALSE,"DSC";#N/A,#N/A,FALSE,"OPERAT";#N/A,#N/A,FALSE,"ADJUST";#N/A,#N/A,FALSE,"PAIDOFF";#N/A,#N/A,FALSE,"TENANT";#N/A,#N/A,FALSE,"LEASE EXPIRE"}</definedName>
    <definedName name="hjghjghj" localSheetId="4" hidden="1">{#N/A,#N/A,FALSE,"DELQ";#N/A,#N/A,FALSE,"REO";#N/A,#N/A,FALSE,"WATCHDSC";#N/A,#N/A,FALSE,"2LOSSMOD";#N/A,#N/A,FALSE,"2LOSS";#N/A,#N/A,FALSE,"DSC";#N/A,#N/A,FALSE,"OPERAT";#N/A,#N/A,FALSE,"ADJUST";#N/A,#N/A,FALSE,"PAIDOFF";#N/A,#N/A,FALSE,"TENANT";#N/A,#N/A,FALSE,"LEASE EXPIRE"}</definedName>
    <definedName name="hjghjghj" hidden="1">{#N/A,#N/A,FALSE,"DELQ";#N/A,#N/A,FALSE,"REO";#N/A,#N/A,FALSE,"WATCHDSC";#N/A,#N/A,FALSE,"2LOSSMOD";#N/A,#N/A,FALSE,"2LOSS";#N/A,#N/A,FALSE,"DSC";#N/A,#N/A,FALSE,"OPERAT";#N/A,#N/A,FALSE,"ADJUST";#N/A,#N/A,FALSE,"PAIDOFF";#N/A,#N/A,FALSE,"TENANT";#N/A,#N/A,FALSE,"LEASE EXPIRE"}</definedName>
    <definedName name="HTML_CodePage" hidden="1">1252</definedName>
    <definedName name="HTML_Control" localSheetId="24" hidden="1">{"'Description'!$A$1:$G$45"}</definedName>
    <definedName name="HTML_Control" localSheetId="27" hidden="1">{"'Description'!$A$1:$G$45"}</definedName>
    <definedName name="HTML_Control" localSheetId="40" hidden="1">{"'Description'!$A$1:$G$45"}</definedName>
    <definedName name="HTML_Control" localSheetId="42" hidden="1">{"'Description'!$A$1:$G$45"}</definedName>
    <definedName name="HTML_Control" localSheetId="49" hidden="1">{"'Description'!$A$1:$G$45"}</definedName>
    <definedName name="HTML_Control" localSheetId="50" hidden="1">{"'Description'!$A$1:$G$45"}</definedName>
    <definedName name="HTML_Control" localSheetId="0" hidden="1">{"'Description'!$A$1:$G$45"}</definedName>
    <definedName name="HTML_Control" localSheetId="11" hidden="1">{"'Description'!$A$1:$G$45"}</definedName>
    <definedName name="HTML_Control" localSheetId="4" hidden="1">{"'Description'!$A$1:$G$45"}</definedName>
    <definedName name="HTML_Control" hidden="1">{"'Description'!$A$1:$G$45"}</definedName>
    <definedName name="HTML_Description" hidden="1">""</definedName>
    <definedName name="HTML_Email" hidden="1">""</definedName>
    <definedName name="HTML_Header" hidden="1">"Description"</definedName>
    <definedName name="HTML_LastUpdate" hidden="1">"11/10/2000"</definedName>
    <definedName name="HTML_LineAfter" hidden="1">FALSE</definedName>
    <definedName name="HTML_LineBefore" hidden="1">FALSE</definedName>
    <definedName name="HTML_Name" hidden="1">"minato"</definedName>
    <definedName name="HTML_OBDlg2" hidden="1">TRUE</definedName>
    <definedName name="HTML_OBDlg3" hidden="1">TRUE</definedName>
    <definedName name="HTML_OBDlg4" hidden="1">TRUE</definedName>
    <definedName name="HTML_OS" hidden="1">0</definedName>
    <definedName name="HTML_PathFile" hidden="1">"C:\sviluppo\finint\Finint\modifiche\MioHTML.htm"</definedName>
    <definedName name="HTML_PathTemplate" hidden="1">"C:\sviluppo\finint\Finint\modifiche\Modello_iris2.htm"</definedName>
    <definedName name="HTML_Title" hidden="1">"definition"</definedName>
    <definedName name="MngtPeriod">Cover!$F$52</definedName>
    <definedName name="PaymentDate">Cover!$F$41</definedName>
    <definedName name="w" localSheetId="24">#REF!</definedName>
    <definedName name="w" localSheetId="27">#REF!</definedName>
    <definedName name="w" localSheetId="40">#REF!</definedName>
    <definedName name="w" localSheetId="42">#REF!</definedName>
    <definedName name="w" localSheetId="0">#REF!</definedName>
    <definedName name="w" localSheetId="4">#REF!</definedName>
    <definedName name="w">'03. Asset follow up'!$A$1:$J$103</definedName>
    <definedName name="wrn.surveillance." localSheetId="24" hidden="1">{#N/A,#N/A,FALSE,"DELQ";#N/A,#N/A,FALSE,"REO";#N/A,#N/A,FALSE,"WATCHDSC";#N/A,#N/A,FALSE,"2LOSSMOD";#N/A,#N/A,FALSE,"2LOSS";#N/A,#N/A,FALSE,"DSC";#N/A,#N/A,FALSE,"OPERAT";#N/A,#N/A,FALSE,"ADJUST";#N/A,#N/A,FALSE,"PAIDOFF";#N/A,#N/A,FALSE,"TENANT";#N/A,#N/A,FALSE,"LEASE EXPIRE"}</definedName>
    <definedName name="wrn.surveillance." localSheetId="27" hidden="1">{#N/A,#N/A,FALSE,"DELQ";#N/A,#N/A,FALSE,"REO";#N/A,#N/A,FALSE,"WATCHDSC";#N/A,#N/A,FALSE,"2LOSSMOD";#N/A,#N/A,FALSE,"2LOSS";#N/A,#N/A,FALSE,"DSC";#N/A,#N/A,FALSE,"OPERAT";#N/A,#N/A,FALSE,"ADJUST";#N/A,#N/A,FALSE,"PAIDOFF";#N/A,#N/A,FALSE,"TENANT";#N/A,#N/A,FALSE,"LEASE EXPIRE"}</definedName>
    <definedName name="wrn.surveillance." localSheetId="40" hidden="1">{#N/A,#N/A,FALSE,"DELQ";#N/A,#N/A,FALSE,"REO";#N/A,#N/A,FALSE,"WATCHDSC";#N/A,#N/A,FALSE,"2LOSSMOD";#N/A,#N/A,FALSE,"2LOSS";#N/A,#N/A,FALSE,"DSC";#N/A,#N/A,FALSE,"OPERAT";#N/A,#N/A,FALSE,"ADJUST";#N/A,#N/A,FALSE,"PAIDOFF";#N/A,#N/A,FALSE,"TENANT";#N/A,#N/A,FALSE,"LEASE EXPIRE"}</definedName>
    <definedName name="wrn.surveillance." localSheetId="42" hidden="1">{#N/A,#N/A,FALSE,"DELQ";#N/A,#N/A,FALSE,"REO";#N/A,#N/A,FALSE,"WATCHDSC";#N/A,#N/A,FALSE,"2LOSSMOD";#N/A,#N/A,FALSE,"2LOSS";#N/A,#N/A,FALSE,"DSC";#N/A,#N/A,FALSE,"OPERAT";#N/A,#N/A,FALSE,"ADJUST";#N/A,#N/A,FALSE,"PAIDOFF";#N/A,#N/A,FALSE,"TENANT";#N/A,#N/A,FALSE,"LEASE EXPIRE"}</definedName>
    <definedName name="wrn.surveillance." localSheetId="49" hidden="1">{#N/A,#N/A,FALSE,"DELQ";#N/A,#N/A,FALSE,"REO";#N/A,#N/A,FALSE,"WATCHDSC";#N/A,#N/A,FALSE,"2LOSSMOD";#N/A,#N/A,FALSE,"2LOSS";#N/A,#N/A,FALSE,"DSC";#N/A,#N/A,FALSE,"OPERAT";#N/A,#N/A,FALSE,"ADJUST";#N/A,#N/A,FALSE,"PAIDOFF";#N/A,#N/A,FALSE,"TENANT";#N/A,#N/A,FALSE,"LEASE EXPIRE"}</definedName>
    <definedName name="wrn.surveillance." localSheetId="50" hidden="1">{#N/A,#N/A,FALSE,"DELQ";#N/A,#N/A,FALSE,"REO";#N/A,#N/A,FALSE,"WATCHDSC";#N/A,#N/A,FALSE,"2LOSSMOD";#N/A,#N/A,FALSE,"2LOSS";#N/A,#N/A,FALSE,"DSC";#N/A,#N/A,FALSE,"OPERAT";#N/A,#N/A,FALSE,"ADJUST";#N/A,#N/A,FALSE,"PAIDOFF";#N/A,#N/A,FALSE,"TENANT";#N/A,#N/A,FALSE,"LEASE EXPIRE"}</definedName>
    <definedName name="wrn.surveillance." localSheetId="0" hidden="1">{#N/A,#N/A,FALSE,"DELQ";#N/A,#N/A,FALSE,"REO";#N/A,#N/A,FALSE,"WATCHDSC";#N/A,#N/A,FALSE,"2LOSSMOD";#N/A,#N/A,FALSE,"2LOSS";#N/A,#N/A,FALSE,"DSC";#N/A,#N/A,FALSE,"OPERAT";#N/A,#N/A,FALSE,"ADJUST";#N/A,#N/A,FALSE,"PAIDOFF";#N/A,#N/A,FALSE,"TENANT";#N/A,#N/A,FALSE,"LEASE EXPIRE"}</definedName>
    <definedName name="wrn.surveillance." localSheetId="11" hidden="1">{#N/A,#N/A,FALSE,"DELQ";#N/A,#N/A,FALSE,"REO";#N/A,#N/A,FALSE,"WATCHDSC";#N/A,#N/A,FALSE,"2LOSSMOD";#N/A,#N/A,FALSE,"2LOSS";#N/A,#N/A,FALSE,"DSC";#N/A,#N/A,FALSE,"OPERAT";#N/A,#N/A,FALSE,"ADJUST";#N/A,#N/A,FALSE,"PAIDOFF";#N/A,#N/A,FALSE,"TENANT";#N/A,#N/A,FALSE,"LEASE EXPIRE"}</definedName>
    <definedName name="wrn.surveillance." localSheetId="4" hidden="1">{#N/A,#N/A,FALSE,"DELQ";#N/A,#N/A,FALSE,"REO";#N/A,#N/A,FALSE,"WATCHDSC";#N/A,#N/A,FALSE,"2LOSSMOD";#N/A,#N/A,FALSE,"2LOSS";#N/A,#N/A,FALSE,"DSC";#N/A,#N/A,FALSE,"OPERAT";#N/A,#N/A,FALSE,"ADJUST";#N/A,#N/A,FALSE,"PAIDOFF";#N/A,#N/A,FALSE,"TENANT";#N/A,#N/A,FALSE,"LEASE EXPIRE"}</definedName>
    <definedName name="wrn.surveillance." hidden="1">{#N/A,#N/A,FALSE,"DELQ";#N/A,#N/A,FALSE,"REO";#N/A,#N/A,FALSE,"WATCHDSC";#N/A,#N/A,FALSE,"2LOSSMOD";#N/A,#N/A,FALSE,"2LOSS";#N/A,#N/A,FALSE,"DSC";#N/A,#N/A,FALSE,"OPERAT";#N/A,#N/A,FALSE,"ADJUST";#N/A,#N/A,FALSE,"PAIDOFF";#N/A,#N/A,FALSE,"TENANT";#N/A,#N/A,FALSE,"LEASE EXPIRE"}</definedName>
    <definedName name="_xlnm.Print_Area" localSheetId="17">'03. Asset follow up'!$A$1:$K$104</definedName>
    <definedName name="_xlnm.Print_Area" localSheetId="18">'04. Available Funds Called-up'!$A$1:$K$52</definedName>
    <definedName name="_xlnm.Print_Area" localSheetId="20">'06. Purchase Price'!$A$1:$E$32</definedName>
    <definedName name="_xlnm.Print_Area" localSheetId="21">'07. Asset Amortisation Profile'!$A$1:$EC$394</definedName>
    <definedName name="_xlnm.Print_Area" localSheetId="23">'08. Amortisation Calculation'!$A$1:$E$33</definedName>
    <definedName name="_xlnm.Print_Area" localSheetId="28">'13. Fees calculations'!$A$1:$K$57</definedName>
    <definedName name="_xlnm.Print_Area" localSheetId="32">'15.  Soft Balance Sheet &amp; Flows'!$A$1:$I$67</definedName>
    <definedName name="_xlnm.Print_Area" localSheetId="35">'17. Default &amp; Recovery Stats'!$A$1:$AW$100</definedName>
    <definedName name="_xlnm.Print_Area" localSheetId="12">Control!$A$1:$H$59</definedName>
    <definedName name="_xlnm.Print_Area" localSheetId="2">Cover!$A$1:$G$97</definedName>
    <definedName name="_xlnm.Print_Area" localSheetId="11">'Seller’s Undertakings control'!$A$1:$F$11</definedName>
    <definedName name="_xlnm.Print_Area" localSheetId="3">'Seller’s Undertakings control.'!$A$1:$F$11</definedName>
    <definedName name="_xlnm.Print_Area" localSheetId="4">'Table of Contents'!$A$1:$N$65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37" i="11" l="1"/>
  <c r="L30" i="11"/>
  <c r="L23" i="11"/>
  <c r="L16" i="11"/>
  <c r="I52" i="102"/>
  <c r="I54" i="102"/>
  <c r="F12" i="14" l="1"/>
  <c r="D15" i="9" l="1"/>
  <c r="F25" i="14" s="1"/>
  <c r="F37" i="1"/>
  <c r="F41" i="1"/>
  <c r="C73" i="46" l="1"/>
  <c r="F3" i="108"/>
  <c r="O4" i="106"/>
  <c r="N5" i="102"/>
  <c r="E4" i="104"/>
  <c r="Q5" i="103"/>
  <c r="N3" i="102"/>
  <c r="E3" i="104"/>
  <c r="Q3" i="103"/>
  <c r="O3" i="106"/>
  <c r="F2" i="108" s="1"/>
  <c r="F103" i="19"/>
  <c r="G103" i="19"/>
  <c r="F104" i="19"/>
  <c r="G104" i="19"/>
  <c r="E101" i="19"/>
  <c r="V92" i="69" l="1"/>
  <c r="X91" i="69"/>
  <c r="V91" i="69"/>
  <c r="J91" i="69"/>
  <c r="O86" i="69"/>
  <c r="S84" i="69"/>
  <c r="R84" i="69"/>
  <c r="Q84" i="69"/>
  <c r="P84" i="69"/>
  <c r="N84" i="69"/>
  <c r="M84" i="69"/>
  <c r="S82" i="69"/>
  <c r="R82" i="69"/>
  <c r="Q82" i="69"/>
  <c r="P82" i="69"/>
  <c r="N82" i="69"/>
  <c r="M82" i="69"/>
  <c r="L82" i="69"/>
  <c r="K82" i="69"/>
  <c r="J82" i="69"/>
  <c r="I82" i="69"/>
  <c r="M72" i="69"/>
  <c r="M71" i="69"/>
  <c r="M68" i="69"/>
  <c r="M62" i="69"/>
  <c r="L62" i="69"/>
  <c r="K62" i="69"/>
  <c r="J62" i="69"/>
  <c r="I59" i="69"/>
  <c r="J59" i="69" s="1"/>
  <c r="K59" i="69" s="1"/>
  <c r="L59" i="69" s="1"/>
  <c r="M59" i="69" s="1"/>
  <c r="M58" i="69"/>
  <c r="M57" i="69"/>
  <c r="J50" i="69"/>
  <c r="M47" i="69"/>
  <c r="L37" i="69"/>
  <c r="K37" i="69"/>
  <c r="J37" i="69"/>
  <c r="I37" i="69"/>
  <c r="I24" i="69"/>
  <c r="G218" i="19"/>
  <c r="C253" i="18" s="1"/>
  <c r="F218" i="19"/>
  <c r="E253" i="18" s="1"/>
  <c r="E218" i="19"/>
  <c r="D218" i="19"/>
  <c r="G217" i="19"/>
  <c r="F217" i="19"/>
  <c r="E217" i="19"/>
  <c r="D217" i="19"/>
  <c r="G216" i="19"/>
  <c r="C251" i="18" s="1"/>
  <c r="F216" i="19"/>
  <c r="E251" i="18" s="1"/>
  <c r="E216" i="19"/>
  <c r="I216" i="19" s="1"/>
  <c r="D216" i="19"/>
  <c r="G215" i="19"/>
  <c r="F215" i="19"/>
  <c r="E250" i="18" s="1"/>
  <c r="E215" i="19"/>
  <c r="D215" i="19"/>
  <c r="G211" i="19"/>
  <c r="C243" i="18" s="1"/>
  <c r="F211" i="19"/>
  <c r="E243" i="18" s="1"/>
  <c r="E211" i="19"/>
  <c r="I211" i="19" s="1"/>
  <c r="D211" i="19"/>
  <c r="G210" i="19"/>
  <c r="C242" i="18" s="1"/>
  <c r="F210" i="19"/>
  <c r="E242" i="18" s="1"/>
  <c r="E210" i="19"/>
  <c r="D210" i="19"/>
  <c r="G209" i="19"/>
  <c r="F209" i="19"/>
  <c r="E209" i="19"/>
  <c r="D209" i="19"/>
  <c r="G208" i="19"/>
  <c r="F208" i="19"/>
  <c r="E240" i="18" s="1"/>
  <c r="E208" i="19"/>
  <c r="I208" i="19" s="1"/>
  <c r="D208" i="19"/>
  <c r="G204" i="19"/>
  <c r="F204" i="19"/>
  <c r="E204" i="19"/>
  <c r="D204" i="19"/>
  <c r="G203" i="19"/>
  <c r="F203" i="19"/>
  <c r="E203" i="19"/>
  <c r="D203" i="19"/>
  <c r="G202" i="19"/>
  <c r="F202" i="19"/>
  <c r="E202" i="19"/>
  <c r="D202" i="19"/>
  <c r="G201" i="19"/>
  <c r="F201" i="19"/>
  <c r="E201" i="19"/>
  <c r="D201" i="19"/>
  <c r="G200" i="19"/>
  <c r="F200" i="19"/>
  <c r="E200" i="19"/>
  <c r="I200" i="19" s="1"/>
  <c r="D200" i="19"/>
  <c r="G199" i="19"/>
  <c r="F199" i="19"/>
  <c r="E199" i="19"/>
  <c r="D199" i="19"/>
  <c r="G198" i="19"/>
  <c r="F198" i="19"/>
  <c r="E198" i="19"/>
  <c r="D198" i="19"/>
  <c r="G197" i="19"/>
  <c r="F197" i="19"/>
  <c r="E197" i="19"/>
  <c r="D197" i="19"/>
  <c r="G196" i="19"/>
  <c r="F196" i="19"/>
  <c r="E196" i="19"/>
  <c r="D196" i="19"/>
  <c r="G195" i="19"/>
  <c r="F195" i="19"/>
  <c r="E195" i="19"/>
  <c r="D195" i="19"/>
  <c r="G191" i="19"/>
  <c r="F191" i="19"/>
  <c r="E191" i="19"/>
  <c r="D191" i="19"/>
  <c r="G190" i="19"/>
  <c r="F190" i="19"/>
  <c r="E190" i="19"/>
  <c r="D190" i="19"/>
  <c r="G189" i="19"/>
  <c r="F189" i="19"/>
  <c r="E189" i="19"/>
  <c r="D189" i="19"/>
  <c r="G188" i="19"/>
  <c r="F188" i="19"/>
  <c r="E188" i="19"/>
  <c r="D188" i="19"/>
  <c r="H188" i="19" s="1"/>
  <c r="G187" i="19"/>
  <c r="F187" i="19"/>
  <c r="E187" i="19"/>
  <c r="D187" i="19"/>
  <c r="G186" i="19"/>
  <c r="F186" i="19"/>
  <c r="E186" i="19"/>
  <c r="D186" i="19"/>
  <c r="G185" i="19"/>
  <c r="F185" i="19"/>
  <c r="E185" i="19"/>
  <c r="D185" i="19"/>
  <c r="G184" i="19"/>
  <c r="F184" i="19"/>
  <c r="E184" i="19"/>
  <c r="D184" i="19"/>
  <c r="G183" i="19"/>
  <c r="F183" i="19"/>
  <c r="E183" i="19"/>
  <c r="D183" i="19"/>
  <c r="H183" i="19" s="1"/>
  <c r="G182" i="19"/>
  <c r="F182" i="19"/>
  <c r="E182" i="19"/>
  <c r="D182" i="19"/>
  <c r="G178" i="19"/>
  <c r="F178" i="19"/>
  <c r="C202" i="18" s="1"/>
  <c r="E178" i="19"/>
  <c r="D178" i="19"/>
  <c r="G177" i="19"/>
  <c r="F177" i="19"/>
  <c r="C201" i="18" s="1"/>
  <c r="E177" i="19"/>
  <c r="D177" i="19"/>
  <c r="G176" i="19"/>
  <c r="E200" i="18" s="1"/>
  <c r="F176" i="19"/>
  <c r="C200" i="18" s="1"/>
  <c r="E176" i="19"/>
  <c r="D176" i="19"/>
  <c r="G175" i="19"/>
  <c r="F175" i="19"/>
  <c r="C199" i="18" s="1"/>
  <c r="E175" i="19"/>
  <c r="D175" i="19"/>
  <c r="G174" i="19"/>
  <c r="E198" i="18" s="1"/>
  <c r="F174" i="19"/>
  <c r="E174" i="19"/>
  <c r="D174" i="19"/>
  <c r="G173" i="19"/>
  <c r="E197" i="18" s="1"/>
  <c r="F173" i="19"/>
  <c r="C197" i="18" s="1"/>
  <c r="E173" i="19"/>
  <c r="D173" i="19"/>
  <c r="G172" i="19"/>
  <c r="E196" i="18" s="1"/>
  <c r="F172" i="19"/>
  <c r="C196" i="18" s="1"/>
  <c r="E172" i="19"/>
  <c r="D172" i="19"/>
  <c r="G171" i="19"/>
  <c r="F171" i="19"/>
  <c r="C195" i="18" s="1"/>
  <c r="E171" i="19"/>
  <c r="D171" i="19"/>
  <c r="G170" i="19"/>
  <c r="E194" i="18" s="1"/>
  <c r="F170" i="19"/>
  <c r="E170" i="19"/>
  <c r="D170" i="19"/>
  <c r="G169" i="19"/>
  <c r="E193" i="18" s="1"/>
  <c r="F169" i="19"/>
  <c r="C193" i="18" s="1"/>
  <c r="E169" i="19"/>
  <c r="D169" i="19"/>
  <c r="G165" i="19"/>
  <c r="E188" i="18" s="1"/>
  <c r="F165" i="19"/>
  <c r="C188" i="18" s="1"/>
  <c r="E165" i="19"/>
  <c r="D165" i="19"/>
  <c r="G164" i="19"/>
  <c r="F164" i="19"/>
  <c r="C187" i="18" s="1"/>
  <c r="E164" i="19"/>
  <c r="D164" i="19"/>
  <c r="G163" i="19"/>
  <c r="E186" i="18" s="1"/>
  <c r="F163" i="19"/>
  <c r="C186" i="18" s="1"/>
  <c r="E163" i="19"/>
  <c r="D163" i="19"/>
  <c r="G162" i="19"/>
  <c r="F162" i="19"/>
  <c r="E162" i="19"/>
  <c r="D162" i="19"/>
  <c r="H162" i="19" s="1"/>
  <c r="G161" i="19"/>
  <c r="F161" i="19"/>
  <c r="C184" i="18" s="1"/>
  <c r="E161" i="19"/>
  <c r="D161" i="19"/>
  <c r="G160" i="19"/>
  <c r="E183" i="18" s="1"/>
  <c r="F160" i="19"/>
  <c r="C183" i="18" s="1"/>
  <c r="E160" i="19"/>
  <c r="D160" i="19"/>
  <c r="G159" i="19"/>
  <c r="E182" i="18" s="1"/>
  <c r="F159" i="19"/>
  <c r="C182" i="18" s="1"/>
  <c r="E159" i="19"/>
  <c r="D159" i="19"/>
  <c r="G158" i="19"/>
  <c r="F158" i="19"/>
  <c r="C181" i="18" s="1"/>
  <c r="E158" i="19"/>
  <c r="D158" i="19"/>
  <c r="G157" i="19"/>
  <c r="F157" i="19"/>
  <c r="E157" i="19"/>
  <c r="D157" i="19"/>
  <c r="H157" i="19" s="1"/>
  <c r="G156" i="19"/>
  <c r="E179" i="18" s="1"/>
  <c r="F156" i="19"/>
  <c r="C179" i="18" s="1"/>
  <c r="E156" i="19"/>
  <c r="D156" i="19"/>
  <c r="G152" i="19"/>
  <c r="E174" i="18" s="1"/>
  <c r="F152" i="19"/>
  <c r="C174" i="18" s="1"/>
  <c r="E152" i="19"/>
  <c r="D152" i="19"/>
  <c r="G151" i="19"/>
  <c r="E173" i="18" s="1"/>
  <c r="F151" i="19"/>
  <c r="E151" i="19"/>
  <c r="D151" i="19"/>
  <c r="G150" i="19"/>
  <c r="E172" i="18" s="1"/>
  <c r="F150" i="19"/>
  <c r="C172" i="18" s="1"/>
  <c r="E150" i="19"/>
  <c r="D150" i="19"/>
  <c r="G149" i="19"/>
  <c r="F149" i="19"/>
  <c r="E149" i="19"/>
  <c r="D149" i="19"/>
  <c r="G148" i="19"/>
  <c r="F148" i="19"/>
  <c r="C170" i="18" s="1"/>
  <c r="E148" i="19"/>
  <c r="D148" i="19"/>
  <c r="G147" i="19"/>
  <c r="E169" i="18" s="1"/>
  <c r="F147" i="19"/>
  <c r="C169" i="18" s="1"/>
  <c r="E147" i="19"/>
  <c r="D147" i="19"/>
  <c r="G146" i="19"/>
  <c r="E168" i="18" s="1"/>
  <c r="F146" i="19"/>
  <c r="C168" i="18" s="1"/>
  <c r="E146" i="19"/>
  <c r="D146" i="19"/>
  <c r="G145" i="19"/>
  <c r="E167" i="18" s="1"/>
  <c r="F145" i="19"/>
  <c r="C167" i="18" s="1"/>
  <c r="E145" i="19"/>
  <c r="D145" i="19"/>
  <c r="G144" i="19"/>
  <c r="F144" i="19"/>
  <c r="E144" i="19"/>
  <c r="D144" i="19"/>
  <c r="H144" i="19" s="1"/>
  <c r="G143" i="19"/>
  <c r="E165" i="18" s="1"/>
  <c r="F143" i="19"/>
  <c r="C165" i="18" s="1"/>
  <c r="E143" i="19"/>
  <c r="D143" i="19"/>
  <c r="G138" i="19"/>
  <c r="E159" i="18" s="1"/>
  <c r="F138" i="19"/>
  <c r="C159" i="18" s="1"/>
  <c r="E138" i="19"/>
  <c r="D138" i="19"/>
  <c r="G137" i="19"/>
  <c r="E158" i="18" s="1"/>
  <c r="F137" i="19"/>
  <c r="C158" i="18" s="1"/>
  <c r="E137" i="19"/>
  <c r="D137" i="19"/>
  <c r="G136" i="19"/>
  <c r="E157" i="18" s="1"/>
  <c r="F136" i="19"/>
  <c r="C157" i="18" s="1"/>
  <c r="E136" i="19"/>
  <c r="D136" i="19"/>
  <c r="G135" i="19"/>
  <c r="F135" i="19"/>
  <c r="E135" i="19"/>
  <c r="D135" i="19"/>
  <c r="H135" i="19" s="1"/>
  <c r="G134" i="19"/>
  <c r="E155" i="18" s="1"/>
  <c r="F134" i="19"/>
  <c r="C155" i="18" s="1"/>
  <c r="E134" i="19"/>
  <c r="D134" i="19"/>
  <c r="G133" i="19"/>
  <c r="E154" i="18" s="1"/>
  <c r="F133" i="19"/>
  <c r="C154" i="18" s="1"/>
  <c r="E133" i="19"/>
  <c r="D133" i="19"/>
  <c r="G132" i="19"/>
  <c r="E153" i="18" s="1"/>
  <c r="F132" i="19"/>
  <c r="C153" i="18" s="1"/>
  <c r="E132" i="19"/>
  <c r="D132" i="19"/>
  <c r="G131" i="19"/>
  <c r="E152" i="18" s="1"/>
  <c r="F131" i="19"/>
  <c r="C152" i="18" s="1"/>
  <c r="E131" i="19"/>
  <c r="D131" i="19"/>
  <c r="G130" i="19"/>
  <c r="F130" i="19"/>
  <c r="E130" i="19"/>
  <c r="D130" i="19"/>
  <c r="H130" i="19" s="1"/>
  <c r="G129" i="19"/>
  <c r="E150" i="18" s="1"/>
  <c r="F129" i="19"/>
  <c r="C150" i="18" s="1"/>
  <c r="E129" i="19"/>
  <c r="D129" i="19"/>
  <c r="G125" i="19"/>
  <c r="E144" i="18" s="1"/>
  <c r="F125" i="19"/>
  <c r="C144" i="18" s="1"/>
  <c r="E125" i="19"/>
  <c r="D125" i="19"/>
  <c r="G124" i="19"/>
  <c r="E143" i="18" s="1"/>
  <c r="F124" i="19"/>
  <c r="C143" i="18" s="1"/>
  <c r="E124" i="19"/>
  <c r="D124" i="19"/>
  <c r="G123" i="19"/>
  <c r="E142" i="18" s="1"/>
  <c r="F123" i="19"/>
  <c r="C142" i="18" s="1"/>
  <c r="E123" i="19"/>
  <c r="D123" i="19"/>
  <c r="G122" i="19"/>
  <c r="F122" i="19"/>
  <c r="E122" i="19"/>
  <c r="D122" i="19"/>
  <c r="H122" i="19" s="1"/>
  <c r="G121" i="19"/>
  <c r="E140" i="18" s="1"/>
  <c r="F121" i="19"/>
  <c r="C140" i="18" s="1"/>
  <c r="E121" i="19"/>
  <c r="I121" i="19" s="1"/>
  <c r="D121" i="19"/>
  <c r="G120" i="19"/>
  <c r="E139" i="18" s="1"/>
  <c r="F120" i="19"/>
  <c r="C139" i="18" s="1"/>
  <c r="E120" i="19"/>
  <c r="D120" i="19"/>
  <c r="G119" i="19"/>
  <c r="E138" i="18" s="1"/>
  <c r="F119" i="19"/>
  <c r="C138" i="18" s="1"/>
  <c r="E119" i="19"/>
  <c r="D119" i="19"/>
  <c r="G118" i="19"/>
  <c r="E137" i="18" s="1"/>
  <c r="F118" i="19"/>
  <c r="C137" i="18" s="1"/>
  <c r="E118" i="19"/>
  <c r="D118" i="19"/>
  <c r="G117" i="19"/>
  <c r="F117" i="19"/>
  <c r="E117" i="19"/>
  <c r="D117" i="19"/>
  <c r="G116" i="19"/>
  <c r="E135" i="18" s="1"/>
  <c r="F116" i="19"/>
  <c r="C135" i="18" s="1"/>
  <c r="E116" i="19"/>
  <c r="I116" i="19" s="1"/>
  <c r="D116" i="19"/>
  <c r="I112" i="19"/>
  <c r="H112" i="19"/>
  <c r="I111" i="19"/>
  <c r="H111" i="19"/>
  <c r="G110" i="19"/>
  <c r="I110" i="19" s="1"/>
  <c r="F110" i="19"/>
  <c r="H110" i="19" s="1"/>
  <c r="G109" i="19"/>
  <c r="I109" i="19" s="1"/>
  <c r="F109" i="19"/>
  <c r="H109" i="19" s="1"/>
  <c r="G108" i="19"/>
  <c r="I108" i="19" s="1"/>
  <c r="F108" i="19"/>
  <c r="H108" i="19" s="1"/>
  <c r="G107" i="19"/>
  <c r="I107" i="19" s="1"/>
  <c r="F107" i="19"/>
  <c r="H107" i="19" s="1"/>
  <c r="G106" i="19"/>
  <c r="F106" i="19"/>
  <c r="H106" i="19" s="1"/>
  <c r="G105" i="19"/>
  <c r="E122" i="18" s="1"/>
  <c r="F105" i="19"/>
  <c r="H105" i="19" s="1"/>
  <c r="E104" i="19"/>
  <c r="I104" i="19" s="1"/>
  <c r="D104" i="19"/>
  <c r="H104" i="19" s="1"/>
  <c r="E103" i="19"/>
  <c r="I103" i="19" s="1"/>
  <c r="D103" i="19"/>
  <c r="H103" i="19" s="1"/>
  <c r="G102" i="19"/>
  <c r="F102" i="19"/>
  <c r="E102" i="19"/>
  <c r="D102" i="19"/>
  <c r="G101" i="19"/>
  <c r="F101" i="19"/>
  <c r="D101" i="19"/>
  <c r="G100" i="19"/>
  <c r="E117" i="18" s="1"/>
  <c r="F100" i="19"/>
  <c r="H100" i="19" s="1"/>
  <c r="G99" i="19"/>
  <c r="I99" i="19" s="1"/>
  <c r="F99" i="19"/>
  <c r="H99" i="19" s="1"/>
  <c r="G98" i="19"/>
  <c r="I98" i="19" s="1"/>
  <c r="F98" i="19"/>
  <c r="H98" i="19" s="1"/>
  <c r="G97" i="19"/>
  <c r="I97" i="19" s="1"/>
  <c r="F97" i="19"/>
  <c r="H97" i="19" s="1"/>
  <c r="G96" i="19"/>
  <c r="I96" i="19" s="1"/>
  <c r="F96" i="19"/>
  <c r="H96" i="19" s="1"/>
  <c r="G92" i="19"/>
  <c r="E107" i="18" s="1"/>
  <c r="F92" i="19"/>
  <c r="C107" i="18" s="1"/>
  <c r="E92" i="19"/>
  <c r="D92" i="19"/>
  <c r="G91" i="19"/>
  <c r="E106" i="18" s="1"/>
  <c r="F91" i="19"/>
  <c r="C106" i="18" s="1"/>
  <c r="E91" i="19"/>
  <c r="D91" i="19"/>
  <c r="G90" i="19"/>
  <c r="E105" i="18" s="1"/>
  <c r="F90" i="19"/>
  <c r="C105" i="18" s="1"/>
  <c r="E90" i="19"/>
  <c r="D90" i="19"/>
  <c r="G89" i="19"/>
  <c r="E104" i="18" s="1"/>
  <c r="F89" i="19"/>
  <c r="E89" i="19"/>
  <c r="D89" i="19"/>
  <c r="G88" i="19"/>
  <c r="F88" i="19"/>
  <c r="C103" i="18" s="1"/>
  <c r="E88" i="19"/>
  <c r="I88" i="19" s="1"/>
  <c r="D88" i="19"/>
  <c r="G87" i="19"/>
  <c r="E102" i="18" s="1"/>
  <c r="F87" i="19"/>
  <c r="C102" i="18" s="1"/>
  <c r="E87" i="19"/>
  <c r="D87" i="19"/>
  <c r="G86" i="19"/>
  <c r="E101" i="18" s="1"/>
  <c r="F86" i="19"/>
  <c r="C101" i="18" s="1"/>
  <c r="E86" i="19"/>
  <c r="D86" i="19"/>
  <c r="G85" i="19"/>
  <c r="E100" i="18" s="1"/>
  <c r="F85" i="19"/>
  <c r="C100" i="18" s="1"/>
  <c r="E85" i="19"/>
  <c r="D85" i="19"/>
  <c r="G84" i="19"/>
  <c r="E99" i="18" s="1"/>
  <c r="F84" i="19"/>
  <c r="C99" i="18" s="1"/>
  <c r="E84" i="19"/>
  <c r="D84" i="19"/>
  <c r="G83" i="19"/>
  <c r="E98" i="18" s="1"/>
  <c r="F83" i="19"/>
  <c r="C98" i="18" s="1"/>
  <c r="E83" i="19"/>
  <c r="D83" i="19"/>
  <c r="G82" i="19"/>
  <c r="E97" i="18" s="1"/>
  <c r="F82" i="19"/>
  <c r="C97" i="18" s="1"/>
  <c r="E82" i="19"/>
  <c r="D82" i="19"/>
  <c r="G81" i="19"/>
  <c r="E96" i="18" s="1"/>
  <c r="F81" i="19"/>
  <c r="C96" i="18" s="1"/>
  <c r="E81" i="19"/>
  <c r="D81" i="19"/>
  <c r="G80" i="19"/>
  <c r="E95" i="18" s="1"/>
  <c r="F80" i="19"/>
  <c r="C95" i="18" s="1"/>
  <c r="E80" i="19"/>
  <c r="D80" i="19"/>
  <c r="G79" i="19"/>
  <c r="E94" i="18" s="1"/>
  <c r="F79" i="19"/>
  <c r="E79" i="19"/>
  <c r="D79" i="19"/>
  <c r="G75" i="19"/>
  <c r="E86" i="18" s="1"/>
  <c r="F75" i="19"/>
  <c r="C86" i="18" s="1"/>
  <c r="E75" i="19"/>
  <c r="D75" i="19"/>
  <c r="G74" i="19"/>
  <c r="E85" i="18" s="1"/>
  <c r="F74" i="19"/>
  <c r="C85" i="18" s="1"/>
  <c r="E74" i="19"/>
  <c r="D74" i="19"/>
  <c r="G73" i="19"/>
  <c r="E84" i="18" s="1"/>
  <c r="F73" i="19"/>
  <c r="E73" i="19"/>
  <c r="D73" i="19"/>
  <c r="G72" i="19"/>
  <c r="E83" i="18" s="1"/>
  <c r="F72" i="19"/>
  <c r="C83" i="18" s="1"/>
  <c r="E72" i="19"/>
  <c r="D72" i="19"/>
  <c r="G71" i="19"/>
  <c r="E82" i="18" s="1"/>
  <c r="F71" i="19"/>
  <c r="C82" i="18" s="1"/>
  <c r="E71" i="19"/>
  <c r="D71" i="19"/>
  <c r="G70" i="19"/>
  <c r="E81" i="18" s="1"/>
  <c r="F70" i="19"/>
  <c r="E70" i="19"/>
  <c r="D70" i="19"/>
  <c r="G69" i="19"/>
  <c r="E80" i="18" s="1"/>
  <c r="F69" i="19"/>
  <c r="E69" i="19"/>
  <c r="D69" i="19"/>
  <c r="G68" i="19"/>
  <c r="E79" i="18" s="1"/>
  <c r="F68" i="19"/>
  <c r="C79" i="18" s="1"/>
  <c r="E68" i="19"/>
  <c r="D68" i="19"/>
  <c r="G67" i="19"/>
  <c r="E78" i="18" s="1"/>
  <c r="F67" i="19"/>
  <c r="E67" i="19"/>
  <c r="D67" i="19"/>
  <c r="G66" i="19"/>
  <c r="E77" i="18" s="1"/>
  <c r="F66" i="19"/>
  <c r="C77" i="18" s="1"/>
  <c r="E66" i="19"/>
  <c r="D66" i="19"/>
  <c r="G65" i="19"/>
  <c r="E76" i="18" s="1"/>
  <c r="F65" i="19"/>
  <c r="C76" i="18" s="1"/>
  <c r="E65" i="19"/>
  <c r="D65" i="19"/>
  <c r="G61" i="19"/>
  <c r="E68" i="18" s="1"/>
  <c r="F61" i="19"/>
  <c r="C68" i="18" s="1"/>
  <c r="E61" i="19"/>
  <c r="D61" i="19"/>
  <c r="G60" i="19"/>
  <c r="E67" i="18" s="1"/>
  <c r="F60" i="19"/>
  <c r="E60" i="19"/>
  <c r="D60" i="19"/>
  <c r="G59" i="19"/>
  <c r="E66" i="18" s="1"/>
  <c r="F59" i="19"/>
  <c r="C66" i="18" s="1"/>
  <c r="E59" i="19"/>
  <c r="D59" i="19"/>
  <c r="G58" i="19"/>
  <c r="E65" i="18" s="1"/>
  <c r="F58" i="19"/>
  <c r="E58" i="19"/>
  <c r="D58" i="19"/>
  <c r="G57" i="19"/>
  <c r="F57" i="19"/>
  <c r="C64" i="18" s="1"/>
  <c r="E57" i="19"/>
  <c r="D57" i="19"/>
  <c r="G56" i="19"/>
  <c r="E63" i="18" s="1"/>
  <c r="F56" i="19"/>
  <c r="E56" i="19"/>
  <c r="D56" i="19"/>
  <c r="G55" i="19"/>
  <c r="E62" i="18" s="1"/>
  <c r="F55" i="19"/>
  <c r="C62" i="18" s="1"/>
  <c r="E55" i="19"/>
  <c r="D55" i="19"/>
  <c r="G54" i="19"/>
  <c r="E61" i="18" s="1"/>
  <c r="F54" i="19"/>
  <c r="E54" i="19"/>
  <c r="D54" i="19"/>
  <c r="G53" i="19"/>
  <c r="E60" i="18" s="1"/>
  <c r="F53" i="19"/>
  <c r="C60" i="18" s="1"/>
  <c r="E53" i="19"/>
  <c r="D53" i="19"/>
  <c r="G52" i="19"/>
  <c r="E59" i="18" s="1"/>
  <c r="F52" i="19"/>
  <c r="C59" i="18" s="1"/>
  <c r="E52" i="19"/>
  <c r="D52" i="19"/>
  <c r="G51" i="19"/>
  <c r="E58" i="18" s="1"/>
  <c r="F51" i="19"/>
  <c r="C58" i="18" s="1"/>
  <c r="E51" i="19"/>
  <c r="D51" i="19"/>
  <c r="G47" i="19"/>
  <c r="F47" i="19"/>
  <c r="C52" i="18" s="1"/>
  <c r="E47" i="19"/>
  <c r="D47" i="19"/>
  <c r="G46" i="19"/>
  <c r="E51" i="18" s="1"/>
  <c r="F46" i="19"/>
  <c r="C51" i="18" s="1"/>
  <c r="E46" i="19"/>
  <c r="D46" i="19"/>
  <c r="G45" i="19"/>
  <c r="E50" i="18" s="1"/>
  <c r="F45" i="19"/>
  <c r="C50" i="18" s="1"/>
  <c r="E45" i="19"/>
  <c r="D45" i="19"/>
  <c r="G44" i="19"/>
  <c r="E49" i="18" s="1"/>
  <c r="F44" i="19"/>
  <c r="E44" i="19"/>
  <c r="D44" i="19"/>
  <c r="G43" i="19"/>
  <c r="E48" i="18" s="1"/>
  <c r="F43" i="19"/>
  <c r="C48" i="18" s="1"/>
  <c r="E43" i="19"/>
  <c r="D43" i="19"/>
  <c r="G42" i="19"/>
  <c r="F42" i="19"/>
  <c r="C47" i="18" s="1"/>
  <c r="E42" i="19"/>
  <c r="D42" i="19"/>
  <c r="G41" i="19"/>
  <c r="F41" i="19"/>
  <c r="C46" i="18" s="1"/>
  <c r="E41" i="19"/>
  <c r="D41" i="19"/>
  <c r="G40" i="19"/>
  <c r="E45" i="18" s="1"/>
  <c r="F40" i="19"/>
  <c r="C45" i="18" s="1"/>
  <c r="E40" i="19"/>
  <c r="D40" i="19"/>
  <c r="G39" i="19"/>
  <c r="E44" i="18" s="1"/>
  <c r="F39" i="19"/>
  <c r="C44" i="18" s="1"/>
  <c r="E39" i="19"/>
  <c r="D39" i="19"/>
  <c r="G38" i="19"/>
  <c r="E43" i="18" s="1"/>
  <c r="F38" i="19"/>
  <c r="C43" i="18" s="1"/>
  <c r="E38" i="19"/>
  <c r="D38" i="19"/>
  <c r="G37" i="19"/>
  <c r="F37" i="19"/>
  <c r="C42" i="18" s="1"/>
  <c r="E37" i="19"/>
  <c r="D37" i="19"/>
  <c r="G36" i="19"/>
  <c r="F36" i="19"/>
  <c r="C41" i="18" s="1"/>
  <c r="E36" i="19"/>
  <c r="D36" i="19"/>
  <c r="G35" i="19"/>
  <c r="E40" i="18" s="1"/>
  <c r="F35" i="19"/>
  <c r="E35" i="19"/>
  <c r="D35" i="19"/>
  <c r="G34" i="19"/>
  <c r="E39" i="18" s="1"/>
  <c r="F34" i="19"/>
  <c r="C39" i="18" s="1"/>
  <c r="E34" i="19"/>
  <c r="D34" i="19"/>
  <c r="G30" i="19"/>
  <c r="E33" i="18" s="1"/>
  <c r="F30" i="19"/>
  <c r="C33" i="18" s="1"/>
  <c r="E30" i="19"/>
  <c r="D30" i="19"/>
  <c r="G29" i="19"/>
  <c r="E32" i="18" s="1"/>
  <c r="F29" i="19"/>
  <c r="C32" i="18" s="1"/>
  <c r="E29" i="19"/>
  <c r="D29" i="19"/>
  <c r="G28" i="19"/>
  <c r="E31" i="18" s="1"/>
  <c r="F28" i="19"/>
  <c r="C31" i="18" s="1"/>
  <c r="E28" i="19"/>
  <c r="D28" i="19"/>
  <c r="G27" i="19"/>
  <c r="E30" i="18" s="1"/>
  <c r="F27" i="19"/>
  <c r="C30" i="18" s="1"/>
  <c r="E27" i="19"/>
  <c r="D27" i="19"/>
  <c r="G26" i="19"/>
  <c r="F26" i="19"/>
  <c r="C29" i="18" s="1"/>
  <c r="E26" i="19"/>
  <c r="D26" i="19"/>
  <c r="G25" i="19"/>
  <c r="E28" i="18" s="1"/>
  <c r="F25" i="19"/>
  <c r="C28" i="18" s="1"/>
  <c r="E25" i="19"/>
  <c r="D25" i="19"/>
  <c r="G24" i="19"/>
  <c r="F24" i="19"/>
  <c r="C27" i="18" s="1"/>
  <c r="E24" i="19"/>
  <c r="D24" i="19"/>
  <c r="G23" i="19"/>
  <c r="E26" i="18" s="1"/>
  <c r="F23" i="19"/>
  <c r="C26" i="18" s="1"/>
  <c r="E23" i="19"/>
  <c r="D23" i="19"/>
  <c r="G22" i="19"/>
  <c r="E25" i="18" s="1"/>
  <c r="F22" i="19"/>
  <c r="C25" i="18" s="1"/>
  <c r="E22" i="19"/>
  <c r="D22" i="19"/>
  <c r="G21" i="19"/>
  <c r="E24" i="18" s="1"/>
  <c r="F21" i="19"/>
  <c r="E21" i="19"/>
  <c r="D21" i="19"/>
  <c r="G20" i="19"/>
  <c r="E23" i="18" s="1"/>
  <c r="F20" i="19"/>
  <c r="C23" i="18" s="1"/>
  <c r="E20" i="19"/>
  <c r="D20" i="19"/>
  <c r="G19" i="19"/>
  <c r="E22" i="18" s="1"/>
  <c r="F19" i="19"/>
  <c r="C22" i="18" s="1"/>
  <c r="E19" i="19"/>
  <c r="D19" i="19"/>
  <c r="G15" i="19"/>
  <c r="E16" i="18" s="1"/>
  <c r="F15" i="19"/>
  <c r="C16" i="18" s="1"/>
  <c r="E15" i="19"/>
  <c r="D15" i="19"/>
  <c r="C15" i="19"/>
  <c r="B16" i="18" s="1"/>
  <c r="G14" i="19"/>
  <c r="F14" i="19"/>
  <c r="E14" i="19"/>
  <c r="D14" i="19"/>
  <c r="C14" i="19"/>
  <c r="B15" i="18" s="1"/>
  <c r="G13" i="19"/>
  <c r="E14" i="18" s="1"/>
  <c r="F13" i="19"/>
  <c r="C14" i="18" s="1"/>
  <c r="E13" i="19"/>
  <c r="D13" i="19"/>
  <c r="C13" i="19"/>
  <c r="B14" i="18" s="1"/>
  <c r="G12" i="19"/>
  <c r="E13" i="18" s="1"/>
  <c r="F12" i="19"/>
  <c r="C13" i="18" s="1"/>
  <c r="E12" i="19"/>
  <c r="D12" i="19"/>
  <c r="C12" i="19"/>
  <c r="B13" i="18" s="1"/>
  <c r="O16" i="51"/>
  <c r="E23" i="64" s="1"/>
  <c r="O15" i="51"/>
  <c r="E22" i="64" s="1"/>
  <c r="O14" i="51"/>
  <c r="E21" i="64" s="1"/>
  <c r="O13" i="51"/>
  <c r="E20" i="64" s="1"/>
  <c r="O12" i="51"/>
  <c r="E19" i="64" s="1"/>
  <c r="O11" i="51"/>
  <c r="O10" i="51"/>
  <c r="O9" i="51"/>
  <c r="O8" i="51"/>
  <c r="O7" i="51"/>
  <c r="O6" i="51"/>
  <c r="O5" i="51"/>
  <c r="E12" i="64" s="1"/>
  <c r="O4" i="51"/>
  <c r="E11" i="64" s="1"/>
  <c r="L4" i="51"/>
  <c r="B11" i="64" s="1"/>
  <c r="E4" i="51"/>
  <c r="A4" i="51"/>
  <c r="O3" i="51"/>
  <c r="E10" i="64" s="1"/>
  <c r="J3" i="51"/>
  <c r="G3" i="51"/>
  <c r="E3" i="51"/>
  <c r="A3" i="51"/>
  <c r="C167" i="32"/>
  <c r="D168" i="32" s="1"/>
  <c r="C175" i="32" s="1"/>
  <c r="D176" i="32" s="1"/>
  <c r="C163" i="32"/>
  <c r="D164" i="32" s="1"/>
  <c r="C171" i="32" s="1"/>
  <c r="D172" i="32" s="1"/>
  <c r="C159" i="32"/>
  <c r="D160" i="32" s="1"/>
  <c r="C155" i="32"/>
  <c r="D156" i="32" s="1"/>
  <c r="D151" i="32"/>
  <c r="C152" i="32" s="1"/>
  <c r="C147" i="32"/>
  <c r="D148" i="32" s="1"/>
  <c r="C143" i="32"/>
  <c r="D144" i="32" s="1"/>
  <c r="C139" i="32"/>
  <c r="D140" i="32" s="1"/>
  <c r="C135" i="32"/>
  <c r="D136" i="32" s="1"/>
  <c r="C131" i="32"/>
  <c r="D132" i="32" s="1"/>
  <c r="C127" i="32"/>
  <c r="D128" i="32" s="1"/>
  <c r="C119" i="32"/>
  <c r="D120" i="32" s="1"/>
  <c r="C115" i="32"/>
  <c r="D116" i="32" s="1"/>
  <c r="C111" i="32"/>
  <c r="D112" i="32" s="1"/>
  <c r="C107" i="32"/>
  <c r="D108" i="32" s="1"/>
  <c r="C103" i="32"/>
  <c r="D104" i="32" s="1"/>
  <c r="C99" i="32"/>
  <c r="D100" i="32" s="1"/>
  <c r="C95" i="32"/>
  <c r="D96" i="32" s="1"/>
  <c r="C91" i="32"/>
  <c r="D92" i="32" s="1"/>
  <c r="C87" i="32"/>
  <c r="D88" i="32" s="1"/>
  <c r="C83" i="32"/>
  <c r="D84" i="32" s="1"/>
  <c r="C79" i="32"/>
  <c r="D80" i="32" s="1"/>
  <c r="C75" i="32"/>
  <c r="D76" i="32" s="1"/>
  <c r="C71" i="32"/>
  <c r="D72" i="32" s="1"/>
  <c r="D54" i="32"/>
  <c r="C55" i="32" s="1"/>
  <c r="C50" i="32"/>
  <c r="D51" i="32" s="1"/>
  <c r="C46" i="32"/>
  <c r="D47" i="32" s="1"/>
  <c r="C42" i="32"/>
  <c r="D43" i="32" s="1"/>
  <c r="D38" i="32"/>
  <c r="C39" i="32" s="1"/>
  <c r="D105" i="36"/>
  <c r="C105" i="36"/>
  <c r="B105" i="36"/>
  <c r="D104" i="36"/>
  <c r="C104" i="36"/>
  <c r="B104" i="36"/>
  <c r="D103" i="36"/>
  <c r="C103" i="36"/>
  <c r="B103" i="36"/>
  <c r="D102" i="36"/>
  <c r="C102" i="36"/>
  <c r="B102" i="36"/>
  <c r="D101" i="36"/>
  <c r="C101" i="36"/>
  <c r="B101" i="36"/>
  <c r="D100" i="36"/>
  <c r="C100" i="36"/>
  <c r="B100" i="36"/>
  <c r="D99" i="36"/>
  <c r="C99" i="36"/>
  <c r="B99" i="36"/>
  <c r="D98" i="36"/>
  <c r="C98" i="36"/>
  <c r="B98" i="36"/>
  <c r="D97" i="36"/>
  <c r="C97" i="36"/>
  <c r="B97" i="36"/>
  <c r="D96" i="36"/>
  <c r="C96" i="36"/>
  <c r="B96" i="36"/>
  <c r="D95" i="36"/>
  <c r="C95" i="36"/>
  <c r="B95" i="36"/>
  <c r="D94" i="36"/>
  <c r="C94" i="36"/>
  <c r="B94" i="36"/>
  <c r="D93" i="36"/>
  <c r="C93" i="36"/>
  <c r="B93" i="36"/>
  <c r="D92" i="36"/>
  <c r="C92" i="36"/>
  <c r="B92" i="36"/>
  <c r="D91" i="36"/>
  <c r="C91" i="36"/>
  <c r="B91" i="36"/>
  <c r="D90" i="36"/>
  <c r="C90" i="36"/>
  <c r="B90" i="36"/>
  <c r="D89" i="36"/>
  <c r="C89" i="36"/>
  <c r="B89" i="36"/>
  <c r="D88" i="36"/>
  <c r="C88" i="36"/>
  <c r="B88" i="36"/>
  <c r="D87" i="36"/>
  <c r="C87" i="36"/>
  <c r="B87" i="36"/>
  <c r="D86" i="36"/>
  <c r="C86" i="36"/>
  <c r="B86" i="36"/>
  <c r="D85" i="36"/>
  <c r="C85" i="36"/>
  <c r="B85" i="36"/>
  <c r="D84" i="36"/>
  <c r="C84" i="36"/>
  <c r="B84" i="36"/>
  <c r="D83" i="36"/>
  <c r="C83" i="36"/>
  <c r="B83" i="36"/>
  <c r="D82" i="36"/>
  <c r="C82" i="36"/>
  <c r="B82" i="36"/>
  <c r="D81" i="36"/>
  <c r="C81" i="36"/>
  <c r="B81" i="36"/>
  <c r="D80" i="36"/>
  <c r="C80" i="36"/>
  <c r="B80" i="36"/>
  <c r="D79" i="36"/>
  <c r="C79" i="36"/>
  <c r="B79" i="36"/>
  <c r="D78" i="36"/>
  <c r="C78" i="36"/>
  <c r="B78" i="36"/>
  <c r="D77" i="36"/>
  <c r="C77" i="36"/>
  <c r="B77" i="36"/>
  <c r="D76" i="36"/>
  <c r="C76" i="36"/>
  <c r="B76" i="36"/>
  <c r="D75" i="36"/>
  <c r="C75" i="36"/>
  <c r="B75" i="36"/>
  <c r="D74" i="36"/>
  <c r="C74" i="36"/>
  <c r="B74" i="36"/>
  <c r="D73" i="36"/>
  <c r="C73" i="36"/>
  <c r="B73" i="36"/>
  <c r="D72" i="36"/>
  <c r="C72" i="36"/>
  <c r="B72" i="36"/>
  <c r="D71" i="36"/>
  <c r="C71" i="36"/>
  <c r="B71" i="36"/>
  <c r="D70" i="36"/>
  <c r="C70" i="36"/>
  <c r="B70" i="36"/>
  <c r="D69" i="36"/>
  <c r="C69" i="36"/>
  <c r="B69" i="36"/>
  <c r="D68" i="36"/>
  <c r="C68" i="36"/>
  <c r="B68" i="36"/>
  <c r="D67" i="36"/>
  <c r="C67" i="36"/>
  <c r="B67" i="36"/>
  <c r="D66" i="36"/>
  <c r="C66" i="36"/>
  <c r="B66" i="36"/>
  <c r="D65" i="36"/>
  <c r="C65" i="36"/>
  <c r="B65" i="36"/>
  <c r="D64" i="36"/>
  <c r="C64" i="36"/>
  <c r="B64" i="36"/>
  <c r="D63" i="36"/>
  <c r="C63" i="36"/>
  <c r="B63" i="36"/>
  <c r="D62" i="36"/>
  <c r="C62" i="36"/>
  <c r="B62" i="36"/>
  <c r="D61" i="36"/>
  <c r="C61" i="36"/>
  <c r="B61" i="36"/>
  <c r="D60" i="36"/>
  <c r="C60" i="36"/>
  <c r="B60" i="36"/>
  <c r="D59" i="36"/>
  <c r="C59" i="36"/>
  <c r="B59" i="36"/>
  <c r="D58" i="36"/>
  <c r="C58" i="36"/>
  <c r="B58" i="36"/>
  <c r="D57" i="36"/>
  <c r="C57" i="36"/>
  <c r="B57" i="36"/>
  <c r="D56" i="36"/>
  <c r="C56" i="36"/>
  <c r="B56" i="36"/>
  <c r="D55" i="36"/>
  <c r="C55" i="36"/>
  <c r="B55" i="36"/>
  <c r="D54" i="36"/>
  <c r="C54" i="36"/>
  <c r="B54" i="36"/>
  <c r="D53" i="36"/>
  <c r="C53" i="36"/>
  <c r="B53" i="36"/>
  <c r="D52" i="36"/>
  <c r="C52" i="36"/>
  <c r="B52" i="36"/>
  <c r="D51" i="36"/>
  <c r="C51" i="36"/>
  <c r="B51" i="36"/>
  <c r="D50" i="36"/>
  <c r="C50" i="36"/>
  <c r="B50" i="36"/>
  <c r="D49" i="36"/>
  <c r="C49" i="36"/>
  <c r="B49" i="36"/>
  <c r="D48" i="36"/>
  <c r="C48" i="36"/>
  <c r="B48" i="36"/>
  <c r="D47" i="36"/>
  <c r="C47" i="36"/>
  <c r="B47" i="36"/>
  <c r="D46" i="36"/>
  <c r="C46" i="36"/>
  <c r="B46" i="36"/>
  <c r="D45" i="36"/>
  <c r="C45" i="36"/>
  <c r="B45" i="36"/>
  <c r="D44" i="36"/>
  <c r="C44" i="36"/>
  <c r="B44" i="36"/>
  <c r="D43" i="36"/>
  <c r="C43" i="36"/>
  <c r="B43" i="36"/>
  <c r="D42" i="36"/>
  <c r="C42" i="36"/>
  <c r="B42" i="36"/>
  <c r="D41" i="36"/>
  <c r="C41" i="36"/>
  <c r="B41" i="36"/>
  <c r="D40" i="36"/>
  <c r="C40" i="36"/>
  <c r="B40" i="36"/>
  <c r="D39" i="36"/>
  <c r="C39" i="36"/>
  <c r="B39" i="36"/>
  <c r="D38" i="36"/>
  <c r="C38" i="36"/>
  <c r="B38" i="36"/>
  <c r="D37" i="36"/>
  <c r="C37" i="36"/>
  <c r="B37" i="36"/>
  <c r="D36" i="36"/>
  <c r="C36" i="36"/>
  <c r="B36" i="36"/>
  <c r="D35" i="36"/>
  <c r="C35" i="36"/>
  <c r="B35" i="36"/>
  <c r="D34" i="36"/>
  <c r="C34" i="36"/>
  <c r="B34" i="36"/>
  <c r="D33" i="36"/>
  <c r="C33" i="36"/>
  <c r="B33" i="36"/>
  <c r="D32" i="36"/>
  <c r="C32" i="36"/>
  <c r="B32" i="36"/>
  <c r="D31" i="36"/>
  <c r="C31" i="36"/>
  <c r="B31" i="36"/>
  <c r="D30" i="36"/>
  <c r="C30" i="36"/>
  <c r="B30" i="36"/>
  <c r="D29" i="36"/>
  <c r="C29" i="36"/>
  <c r="B29" i="36"/>
  <c r="D28" i="36"/>
  <c r="C28" i="36"/>
  <c r="B28" i="36"/>
  <c r="D27" i="36"/>
  <c r="C27" i="36"/>
  <c r="B27" i="36"/>
  <c r="D26" i="36"/>
  <c r="C26" i="36"/>
  <c r="B26" i="36"/>
  <c r="D25" i="36"/>
  <c r="C25" i="36"/>
  <c r="B25" i="36"/>
  <c r="D24" i="36"/>
  <c r="C24" i="36"/>
  <c r="B24" i="36"/>
  <c r="D23" i="36"/>
  <c r="C23" i="36"/>
  <c r="B23" i="36"/>
  <c r="D22" i="36"/>
  <c r="C22" i="36"/>
  <c r="B22" i="36"/>
  <c r="D21" i="36"/>
  <c r="C21" i="36"/>
  <c r="B21" i="36"/>
  <c r="D20" i="36"/>
  <c r="C20" i="36"/>
  <c r="B20" i="36"/>
  <c r="D19" i="36"/>
  <c r="C19" i="36"/>
  <c r="B19" i="36"/>
  <c r="D18" i="36"/>
  <c r="C18" i="36"/>
  <c r="B18" i="36"/>
  <c r="D17" i="36"/>
  <c r="C17" i="36"/>
  <c r="B17" i="36"/>
  <c r="D16" i="36"/>
  <c r="C16" i="36"/>
  <c r="B16" i="36"/>
  <c r="D15" i="36"/>
  <c r="C15" i="36"/>
  <c r="B15" i="36"/>
  <c r="D14" i="36"/>
  <c r="C14" i="36"/>
  <c r="B14" i="36"/>
  <c r="D13" i="36"/>
  <c r="C13" i="36"/>
  <c r="B13" i="36"/>
  <c r="D12" i="36"/>
  <c r="C12" i="36"/>
  <c r="B12" i="36"/>
  <c r="D11" i="36"/>
  <c r="C11" i="36"/>
  <c r="B11" i="36"/>
  <c r="D10" i="36"/>
  <c r="C10" i="36"/>
  <c r="B10" i="36"/>
  <c r="D9" i="36"/>
  <c r="C9" i="36"/>
  <c r="B9" i="36"/>
  <c r="D5" i="36"/>
  <c r="D4" i="36"/>
  <c r="O18" i="30"/>
  <c r="N18" i="30"/>
  <c r="O17" i="30"/>
  <c r="N17" i="30"/>
  <c r="O16" i="30"/>
  <c r="N16" i="30"/>
  <c r="O15" i="30"/>
  <c r="N15" i="30"/>
  <c r="O14" i="30"/>
  <c r="N14" i="30"/>
  <c r="N15" i="50"/>
  <c r="I15" i="50"/>
  <c r="H15" i="50"/>
  <c r="G15" i="50"/>
  <c r="F15" i="50"/>
  <c r="E15" i="50"/>
  <c r="D15" i="50"/>
  <c r="C15" i="50"/>
  <c r="DX12" i="50"/>
  <c r="DW12" i="50"/>
  <c r="DV12" i="50"/>
  <c r="DU12" i="50"/>
  <c r="DT12" i="50"/>
  <c r="DS12" i="50"/>
  <c r="DR12" i="50"/>
  <c r="DQ12" i="50"/>
  <c r="DP12" i="50"/>
  <c r="DO12" i="50"/>
  <c r="DN12" i="50"/>
  <c r="DM12" i="50"/>
  <c r="DL12" i="50"/>
  <c r="DJ12" i="50"/>
  <c r="DH12" i="50"/>
  <c r="DF12" i="50"/>
  <c r="DE12" i="50"/>
  <c r="DC12" i="50"/>
  <c r="DB12" i="50"/>
  <c r="CZ12" i="50"/>
  <c r="CY12" i="50"/>
  <c r="CX12" i="50"/>
  <c r="CV12" i="50"/>
  <c r="CU12" i="50"/>
  <c r="CT12" i="50"/>
  <c r="CS12" i="50"/>
  <c r="AR12" i="50"/>
  <c r="AQ12" i="50"/>
  <c r="AP12" i="50"/>
  <c r="AO12" i="50"/>
  <c r="AN12" i="50"/>
  <c r="AM12" i="50"/>
  <c r="AL12" i="50"/>
  <c r="AK12" i="50"/>
  <c r="AJ12" i="50"/>
  <c r="AI12" i="50"/>
  <c r="AH12" i="50"/>
  <c r="AG12" i="50"/>
  <c r="AF12" i="50"/>
  <c r="AE12" i="50"/>
  <c r="AD12" i="50"/>
  <c r="AC12" i="50"/>
  <c r="AB12" i="50"/>
  <c r="AA12" i="50"/>
  <c r="Z12" i="50"/>
  <c r="Y12" i="50"/>
  <c r="X12" i="50"/>
  <c r="W12" i="50"/>
  <c r="V12" i="50"/>
  <c r="U12" i="50"/>
  <c r="T12" i="50"/>
  <c r="S12" i="50"/>
  <c r="R12" i="50"/>
  <c r="Q12" i="50"/>
  <c r="P12" i="50"/>
  <c r="D99" i="61" a="1"/>
  <c r="D99" i="61" s="1"/>
  <c r="D93" i="61" a="1"/>
  <c r="D93" i="61" s="1"/>
  <c r="D25" i="61" s="1"/>
  <c r="F127" i="46" s="1"/>
  <c r="D87" i="61" a="1"/>
  <c r="D87" i="61" s="1"/>
  <c r="D78" i="61"/>
  <c r="D38" i="61" s="1"/>
  <c r="D71" i="61" a="1"/>
  <c r="D71" i="61" s="1"/>
  <c r="D41" i="61" s="1"/>
  <c r="D68" i="61" a="1"/>
  <c r="D68" i="61" s="1"/>
  <c r="D67" i="61" s="1"/>
  <c r="D61" i="61" a="1"/>
  <c r="D61" i="61" s="1"/>
  <c r="D66" i="61" s="1"/>
  <c r="D56" i="61" a="1"/>
  <c r="D56" i="61" s="1"/>
  <c r="D15" i="61" s="1"/>
  <c r="F117" i="46" s="1"/>
  <c r="D54" i="61"/>
  <c r="D76" i="61" s="1"/>
  <c r="D43" i="61" a="1"/>
  <c r="D43" i="61" s="1"/>
  <c r="D12" i="61" s="1"/>
  <c r="K101" i="25"/>
  <c r="L101" i="25" s="1"/>
  <c r="I101" i="25"/>
  <c r="H101" i="25"/>
  <c r="G101" i="25"/>
  <c r="F101" i="25"/>
  <c r="B101" i="25"/>
  <c r="E101" i="25" s="1"/>
  <c r="I100" i="25"/>
  <c r="H100" i="25"/>
  <c r="G100" i="25"/>
  <c r="F100" i="25"/>
  <c r="B100" i="25"/>
  <c r="D100" i="25" s="1"/>
  <c r="I99" i="25"/>
  <c r="H99" i="25"/>
  <c r="G99" i="25"/>
  <c r="F99" i="25"/>
  <c r="B99" i="25"/>
  <c r="D99" i="25" s="1"/>
  <c r="I98" i="25"/>
  <c r="H98" i="25"/>
  <c r="G98" i="25"/>
  <c r="F98" i="25"/>
  <c r="B98" i="25"/>
  <c r="C98" i="25" s="1"/>
  <c r="I97" i="25"/>
  <c r="H97" i="25"/>
  <c r="G97" i="25"/>
  <c r="F97" i="25"/>
  <c r="B97" i="25"/>
  <c r="E97" i="25" s="1"/>
  <c r="I96" i="25"/>
  <c r="H96" i="25"/>
  <c r="G96" i="25"/>
  <c r="F96" i="25"/>
  <c r="B96" i="25"/>
  <c r="D96" i="25" s="1"/>
  <c r="I95" i="25"/>
  <c r="H95" i="25"/>
  <c r="G95" i="25"/>
  <c r="F95" i="25"/>
  <c r="B95" i="25"/>
  <c r="E95" i="25" s="1"/>
  <c r="I94" i="25"/>
  <c r="H94" i="25"/>
  <c r="G94" i="25"/>
  <c r="F94" i="25"/>
  <c r="B94" i="25"/>
  <c r="D94" i="25" s="1"/>
  <c r="I93" i="25"/>
  <c r="H93" i="25"/>
  <c r="G93" i="25"/>
  <c r="F93" i="25"/>
  <c r="B93" i="25"/>
  <c r="D93" i="25" s="1"/>
  <c r="I92" i="25"/>
  <c r="H92" i="25"/>
  <c r="G92" i="25"/>
  <c r="F92" i="25"/>
  <c r="B92" i="25"/>
  <c r="E92" i="25" s="1"/>
  <c r="I91" i="25"/>
  <c r="H91" i="25"/>
  <c r="G91" i="25"/>
  <c r="F91" i="25"/>
  <c r="B91" i="25"/>
  <c r="E91" i="25" s="1"/>
  <c r="I90" i="25"/>
  <c r="H90" i="25"/>
  <c r="G90" i="25"/>
  <c r="F90" i="25"/>
  <c r="B90" i="25"/>
  <c r="D90" i="25" s="1"/>
  <c r="I89" i="25"/>
  <c r="H89" i="25"/>
  <c r="G89" i="25"/>
  <c r="F89" i="25"/>
  <c r="B89" i="25"/>
  <c r="E89" i="25" s="1"/>
  <c r="I88" i="25"/>
  <c r="H88" i="25"/>
  <c r="G88" i="25"/>
  <c r="F88" i="25"/>
  <c r="B88" i="25"/>
  <c r="D88" i="25" s="1"/>
  <c r="I87" i="25"/>
  <c r="H87" i="25"/>
  <c r="G87" i="25"/>
  <c r="F87" i="25"/>
  <c r="AS86" i="22" s="1"/>
  <c r="B87" i="25"/>
  <c r="D87" i="25" s="1"/>
  <c r="I86" i="25"/>
  <c r="H86" i="25"/>
  <c r="G86" i="25"/>
  <c r="F86" i="25"/>
  <c r="B86" i="25"/>
  <c r="E86" i="25" s="1"/>
  <c r="I85" i="25"/>
  <c r="H85" i="25"/>
  <c r="G85" i="25"/>
  <c r="F85" i="25"/>
  <c r="B85" i="25"/>
  <c r="E85" i="25" s="1"/>
  <c r="I84" i="25"/>
  <c r="H84" i="25"/>
  <c r="G84" i="25"/>
  <c r="F84" i="25"/>
  <c r="B84" i="25"/>
  <c r="D84" i="25" s="1"/>
  <c r="I83" i="25"/>
  <c r="H83" i="25"/>
  <c r="G83" i="25"/>
  <c r="F83" i="25"/>
  <c r="B83" i="25"/>
  <c r="E83" i="25" s="1"/>
  <c r="I82" i="25"/>
  <c r="H82" i="25"/>
  <c r="G82" i="25"/>
  <c r="F82" i="25"/>
  <c r="B82" i="25"/>
  <c r="D82" i="25" s="1"/>
  <c r="I81" i="25"/>
  <c r="H81" i="25"/>
  <c r="G81" i="25"/>
  <c r="F81" i="25"/>
  <c r="B81" i="25"/>
  <c r="D81" i="25" s="1"/>
  <c r="I80" i="25"/>
  <c r="H80" i="25"/>
  <c r="G80" i="25"/>
  <c r="F80" i="25"/>
  <c r="B80" i="25"/>
  <c r="D80" i="25" s="1"/>
  <c r="I79" i="25"/>
  <c r="H79" i="25"/>
  <c r="G79" i="25"/>
  <c r="F79" i="25"/>
  <c r="B79" i="25"/>
  <c r="I78" i="25"/>
  <c r="H78" i="25"/>
  <c r="G78" i="25"/>
  <c r="F78" i="25"/>
  <c r="B78" i="25"/>
  <c r="I77" i="25"/>
  <c r="H77" i="25"/>
  <c r="G77" i="25"/>
  <c r="F77" i="25"/>
  <c r="B77" i="25"/>
  <c r="E77" i="25" s="1"/>
  <c r="I76" i="25"/>
  <c r="H76" i="25"/>
  <c r="G76" i="25"/>
  <c r="F76" i="25"/>
  <c r="B76" i="25"/>
  <c r="D76" i="25" s="1"/>
  <c r="I75" i="25"/>
  <c r="H75" i="25"/>
  <c r="G75" i="25"/>
  <c r="F75" i="25"/>
  <c r="B75" i="25"/>
  <c r="D75" i="25" s="1"/>
  <c r="I74" i="25"/>
  <c r="H74" i="25"/>
  <c r="G74" i="25"/>
  <c r="F74" i="25"/>
  <c r="B74" i="25"/>
  <c r="E74" i="25" s="1"/>
  <c r="I73" i="25"/>
  <c r="H73" i="25"/>
  <c r="G73" i="25"/>
  <c r="F73" i="25"/>
  <c r="B73" i="25"/>
  <c r="E73" i="25" s="1"/>
  <c r="I72" i="25"/>
  <c r="H72" i="25"/>
  <c r="G72" i="25"/>
  <c r="F72" i="25"/>
  <c r="B72" i="25"/>
  <c r="E72" i="25" s="1"/>
  <c r="I71" i="25"/>
  <c r="H71" i="25"/>
  <c r="G71" i="25"/>
  <c r="F71" i="25"/>
  <c r="B71" i="25"/>
  <c r="E71" i="25" s="1"/>
  <c r="I70" i="25"/>
  <c r="H70" i="25"/>
  <c r="G70" i="25"/>
  <c r="F70" i="25"/>
  <c r="B70" i="25"/>
  <c r="I69" i="25"/>
  <c r="H69" i="25"/>
  <c r="G69" i="25"/>
  <c r="F69" i="25"/>
  <c r="B69" i="25"/>
  <c r="D69" i="25" s="1"/>
  <c r="I68" i="25"/>
  <c r="H68" i="25"/>
  <c r="G68" i="25"/>
  <c r="F68" i="25"/>
  <c r="B68" i="25"/>
  <c r="E68" i="25" s="1"/>
  <c r="I67" i="25"/>
  <c r="H67" i="25"/>
  <c r="G67" i="25"/>
  <c r="F67" i="25"/>
  <c r="B67" i="25"/>
  <c r="E67" i="25" s="1"/>
  <c r="I66" i="25"/>
  <c r="H66" i="25"/>
  <c r="G66" i="25"/>
  <c r="F66" i="25"/>
  <c r="B66" i="25"/>
  <c r="C66" i="25" s="1"/>
  <c r="I65" i="25"/>
  <c r="H65" i="25"/>
  <c r="G65" i="25"/>
  <c r="F65" i="25"/>
  <c r="B65" i="25"/>
  <c r="E65" i="25" s="1"/>
  <c r="I64" i="25"/>
  <c r="H64" i="25"/>
  <c r="G64" i="25"/>
  <c r="F64" i="25"/>
  <c r="B64" i="25"/>
  <c r="I63" i="25"/>
  <c r="H63" i="25"/>
  <c r="G63" i="25"/>
  <c r="F63" i="25"/>
  <c r="B63" i="25"/>
  <c r="D63" i="25" s="1"/>
  <c r="I62" i="25"/>
  <c r="H62" i="25"/>
  <c r="G62" i="25"/>
  <c r="F62" i="25"/>
  <c r="B62" i="25"/>
  <c r="D62" i="25" s="1"/>
  <c r="I61" i="25"/>
  <c r="H61" i="25"/>
  <c r="G61" i="25"/>
  <c r="F61" i="25"/>
  <c r="B61" i="25"/>
  <c r="E61" i="25" s="1"/>
  <c r="I60" i="25"/>
  <c r="H60" i="25"/>
  <c r="G60" i="25"/>
  <c r="F60" i="25"/>
  <c r="B60" i="25"/>
  <c r="I59" i="25"/>
  <c r="H59" i="25"/>
  <c r="G59" i="25"/>
  <c r="F59" i="25"/>
  <c r="B59" i="25"/>
  <c r="E59" i="25" s="1"/>
  <c r="I58" i="25"/>
  <c r="H58" i="25"/>
  <c r="G58" i="25"/>
  <c r="F58" i="25"/>
  <c r="B58" i="25"/>
  <c r="C58" i="25" s="1"/>
  <c r="I57" i="25"/>
  <c r="H57" i="25"/>
  <c r="G57" i="25"/>
  <c r="F57" i="25"/>
  <c r="B57" i="25"/>
  <c r="D57" i="25" s="1"/>
  <c r="I56" i="25"/>
  <c r="H56" i="25"/>
  <c r="G56" i="25"/>
  <c r="F56" i="25"/>
  <c r="B56" i="25"/>
  <c r="D56" i="25" s="1"/>
  <c r="I55" i="25"/>
  <c r="H55" i="25"/>
  <c r="G55" i="25"/>
  <c r="F55" i="25"/>
  <c r="B55" i="25"/>
  <c r="E55" i="25" s="1"/>
  <c r="I54" i="25"/>
  <c r="H54" i="25"/>
  <c r="G54" i="25"/>
  <c r="F54" i="25"/>
  <c r="B54" i="25"/>
  <c r="C54" i="25" s="1"/>
  <c r="I53" i="25"/>
  <c r="H53" i="25"/>
  <c r="G53" i="25"/>
  <c r="F53" i="25"/>
  <c r="B53" i="25"/>
  <c r="E53" i="25" s="1"/>
  <c r="I52" i="25"/>
  <c r="H52" i="25"/>
  <c r="G52" i="25"/>
  <c r="F52" i="25"/>
  <c r="B52" i="25"/>
  <c r="C52" i="25" s="1"/>
  <c r="I51" i="25"/>
  <c r="H51" i="25"/>
  <c r="G51" i="25"/>
  <c r="F51" i="25"/>
  <c r="B51" i="25"/>
  <c r="E51" i="25" s="1"/>
  <c r="I50" i="25"/>
  <c r="H50" i="25"/>
  <c r="G50" i="25"/>
  <c r="F50" i="25"/>
  <c r="B50" i="25"/>
  <c r="D50" i="25" s="1"/>
  <c r="I49" i="25"/>
  <c r="H49" i="25"/>
  <c r="G49" i="25"/>
  <c r="F49" i="25"/>
  <c r="B49" i="25"/>
  <c r="E49" i="25" s="1"/>
  <c r="I48" i="25"/>
  <c r="H48" i="25"/>
  <c r="G48" i="25"/>
  <c r="F48" i="25"/>
  <c r="B48" i="25"/>
  <c r="C48" i="25" s="1"/>
  <c r="I47" i="25"/>
  <c r="H47" i="25"/>
  <c r="G47" i="25"/>
  <c r="F47" i="25"/>
  <c r="B47" i="25"/>
  <c r="E47" i="25" s="1"/>
  <c r="I46" i="25"/>
  <c r="H46" i="25"/>
  <c r="G46" i="25"/>
  <c r="F46" i="25"/>
  <c r="B46" i="25"/>
  <c r="C46" i="25" s="1"/>
  <c r="I45" i="25"/>
  <c r="H45" i="25"/>
  <c r="G45" i="25"/>
  <c r="F45" i="25"/>
  <c r="B45" i="25"/>
  <c r="I44" i="25"/>
  <c r="H44" i="25"/>
  <c r="G44" i="25"/>
  <c r="F44" i="25"/>
  <c r="B44" i="25"/>
  <c r="D44" i="25" s="1"/>
  <c r="I43" i="25"/>
  <c r="H43" i="25"/>
  <c r="G43" i="25"/>
  <c r="F43" i="25"/>
  <c r="B43" i="25"/>
  <c r="E43" i="25" s="1"/>
  <c r="I42" i="25"/>
  <c r="H42" i="25"/>
  <c r="G42" i="25"/>
  <c r="F42" i="25"/>
  <c r="B42" i="25"/>
  <c r="C42" i="25" s="1"/>
  <c r="I41" i="25"/>
  <c r="H41" i="25"/>
  <c r="G41" i="25"/>
  <c r="F41" i="25"/>
  <c r="B41" i="25"/>
  <c r="D41" i="25" s="1"/>
  <c r="I40" i="25"/>
  <c r="H40" i="25"/>
  <c r="G40" i="25"/>
  <c r="F40" i="25"/>
  <c r="B40" i="25"/>
  <c r="D40" i="25" s="1"/>
  <c r="I39" i="25"/>
  <c r="H39" i="25"/>
  <c r="G39" i="25"/>
  <c r="F39" i="25"/>
  <c r="B39" i="25"/>
  <c r="E39" i="25" s="1"/>
  <c r="I38" i="25"/>
  <c r="H38" i="25"/>
  <c r="G38" i="25"/>
  <c r="F38" i="25"/>
  <c r="B38" i="25"/>
  <c r="E38" i="25" s="1"/>
  <c r="I37" i="25"/>
  <c r="H37" i="25"/>
  <c r="G37" i="25"/>
  <c r="F37" i="25"/>
  <c r="B37" i="25"/>
  <c r="E37" i="25" s="1"/>
  <c r="I36" i="25"/>
  <c r="H36" i="25"/>
  <c r="G36" i="25"/>
  <c r="F36" i="25"/>
  <c r="B36" i="25"/>
  <c r="C36" i="25" s="1"/>
  <c r="I35" i="25"/>
  <c r="H35" i="25"/>
  <c r="G35" i="25"/>
  <c r="F35" i="25"/>
  <c r="B35" i="25"/>
  <c r="D35" i="25" s="1"/>
  <c r="I34" i="25"/>
  <c r="H34" i="25"/>
  <c r="G34" i="25"/>
  <c r="F34" i="25"/>
  <c r="B34" i="25"/>
  <c r="D34" i="25" s="1"/>
  <c r="I33" i="25"/>
  <c r="H33" i="25"/>
  <c r="G33" i="25"/>
  <c r="F33" i="25"/>
  <c r="B33" i="25"/>
  <c r="C33" i="25" s="1"/>
  <c r="I32" i="25"/>
  <c r="H32" i="25"/>
  <c r="G32" i="25"/>
  <c r="F32" i="25"/>
  <c r="B32" i="25"/>
  <c r="E32" i="25" s="1"/>
  <c r="I31" i="25"/>
  <c r="H31" i="25"/>
  <c r="G31" i="25"/>
  <c r="F31" i="25"/>
  <c r="B31" i="25"/>
  <c r="E31" i="25" s="1"/>
  <c r="I30" i="25"/>
  <c r="H30" i="25"/>
  <c r="G30" i="25"/>
  <c r="F30" i="25"/>
  <c r="B30" i="25"/>
  <c r="C30" i="25" s="1"/>
  <c r="I29" i="25"/>
  <c r="H29" i="25"/>
  <c r="G29" i="25"/>
  <c r="F29" i="25"/>
  <c r="B29" i="25"/>
  <c r="I28" i="25"/>
  <c r="H28" i="25"/>
  <c r="G28" i="25"/>
  <c r="F28" i="25"/>
  <c r="B28" i="25"/>
  <c r="D28" i="25" s="1"/>
  <c r="I27" i="25"/>
  <c r="H27" i="25"/>
  <c r="G27" i="25"/>
  <c r="F27" i="25"/>
  <c r="B27" i="25"/>
  <c r="E27" i="25" s="1"/>
  <c r="C126" i="63" s="1"/>
  <c r="I26" i="25"/>
  <c r="H26" i="25"/>
  <c r="G26" i="25"/>
  <c r="F26" i="25"/>
  <c r="B26" i="25"/>
  <c r="E26" i="25" s="1"/>
  <c r="C125" i="63" s="1"/>
  <c r="I25" i="25"/>
  <c r="H25" i="25"/>
  <c r="G25" i="25"/>
  <c r="F25" i="25"/>
  <c r="B25" i="25"/>
  <c r="E25" i="25" s="1"/>
  <c r="C124" i="63" s="1"/>
  <c r="I24" i="25"/>
  <c r="H24" i="25"/>
  <c r="G24" i="25"/>
  <c r="F24" i="25"/>
  <c r="B24" i="25"/>
  <c r="C24" i="25" s="1"/>
  <c r="I23" i="25"/>
  <c r="H23" i="25"/>
  <c r="G23" i="25"/>
  <c r="F23" i="25"/>
  <c r="B23" i="25"/>
  <c r="D23" i="25" s="1"/>
  <c r="I22" i="25"/>
  <c r="H22" i="25"/>
  <c r="G22" i="25"/>
  <c r="F22" i="25"/>
  <c r="B22" i="25"/>
  <c r="D22" i="25" s="1"/>
  <c r="I21" i="25"/>
  <c r="H21" i="25"/>
  <c r="G21" i="25"/>
  <c r="F21" i="25"/>
  <c r="B21" i="25"/>
  <c r="B21" i="63" s="1"/>
  <c r="I20" i="25"/>
  <c r="H20" i="25"/>
  <c r="G20" i="25"/>
  <c r="F20" i="25"/>
  <c r="B20" i="25"/>
  <c r="E20" i="25" s="1"/>
  <c r="C119" i="63" s="1"/>
  <c r="I19" i="25"/>
  <c r="H19" i="25"/>
  <c r="G19" i="25"/>
  <c r="F19" i="25"/>
  <c r="B19" i="25"/>
  <c r="E19" i="25" s="1"/>
  <c r="C118" i="63" s="1"/>
  <c r="I18" i="25"/>
  <c r="H18" i="25"/>
  <c r="G18" i="25"/>
  <c r="F18" i="25"/>
  <c r="B18" i="25"/>
  <c r="C18" i="25" s="1"/>
  <c r="I17" i="25"/>
  <c r="H17" i="25"/>
  <c r="G17" i="25"/>
  <c r="F17" i="25"/>
  <c r="B17" i="25"/>
  <c r="D17" i="25" s="1"/>
  <c r="I16" i="25"/>
  <c r="H16" i="25"/>
  <c r="G16" i="25"/>
  <c r="F16" i="25"/>
  <c r="B16" i="25"/>
  <c r="D16" i="25" s="1"/>
  <c r="I15" i="25"/>
  <c r="H15" i="25"/>
  <c r="G15" i="25"/>
  <c r="F15" i="25"/>
  <c r="B15" i="25"/>
  <c r="E15" i="25" s="1"/>
  <c r="C114" i="63" s="1"/>
  <c r="I14" i="25"/>
  <c r="H14" i="25"/>
  <c r="G14" i="25"/>
  <c r="F14" i="25"/>
  <c r="B14" i="25"/>
  <c r="E14" i="25" s="1"/>
  <c r="C113" i="63" s="1"/>
  <c r="I13" i="25"/>
  <c r="H13" i="25"/>
  <c r="G13" i="25"/>
  <c r="F13" i="25"/>
  <c r="B13" i="25"/>
  <c r="E13" i="25" s="1"/>
  <c r="C112" i="63" s="1"/>
  <c r="I12" i="25"/>
  <c r="H12" i="25"/>
  <c r="G12" i="25"/>
  <c r="F12" i="25"/>
  <c r="B12" i="25"/>
  <c r="C12" i="25" s="1"/>
  <c r="C109" i="63"/>
  <c r="C108" i="63"/>
  <c r="C107" i="63"/>
  <c r="D54" i="63"/>
  <c r="B27" i="63"/>
  <c r="B50" i="63" s="1"/>
  <c r="D49" i="63" s="1"/>
  <c r="B26" i="63"/>
  <c r="D26" i="63" s="1"/>
  <c r="X500" i="23"/>
  <c r="V500" i="23"/>
  <c r="W500" i="23" s="1"/>
  <c r="U500" i="23"/>
  <c r="T500" i="23"/>
  <c r="S500" i="23"/>
  <c r="R500" i="23"/>
  <c r="Q500" i="23"/>
  <c r="P500" i="23"/>
  <c r="O500" i="23"/>
  <c r="N500" i="23"/>
  <c r="K500" i="23"/>
  <c r="I500" i="23"/>
  <c r="H500" i="23"/>
  <c r="G500" i="23"/>
  <c r="F500" i="23"/>
  <c r="E500" i="23"/>
  <c r="D500" i="23"/>
  <c r="C500" i="23"/>
  <c r="B500" i="23"/>
  <c r="X499" i="23"/>
  <c r="V499" i="23"/>
  <c r="W499" i="23" s="1"/>
  <c r="U499" i="23"/>
  <c r="T499" i="23"/>
  <c r="S499" i="23"/>
  <c r="R499" i="23"/>
  <c r="Q499" i="23"/>
  <c r="P499" i="23"/>
  <c r="O499" i="23"/>
  <c r="N499" i="23"/>
  <c r="K499" i="23"/>
  <c r="I499" i="23"/>
  <c r="H499" i="23"/>
  <c r="G499" i="23"/>
  <c r="F499" i="23"/>
  <c r="E499" i="23"/>
  <c r="D499" i="23"/>
  <c r="C499" i="23"/>
  <c r="B499" i="23"/>
  <c r="X498" i="23"/>
  <c r="V498" i="23"/>
  <c r="W498" i="23" s="1"/>
  <c r="U498" i="23"/>
  <c r="T498" i="23"/>
  <c r="S498" i="23"/>
  <c r="R498" i="23"/>
  <c r="Q498" i="23"/>
  <c r="P498" i="23"/>
  <c r="O498" i="23"/>
  <c r="N498" i="23"/>
  <c r="K498" i="23"/>
  <c r="I498" i="23"/>
  <c r="H498" i="23"/>
  <c r="G498" i="23"/>
  <c r="F498" i="23"/>
  <c r="E498" i="23"/>
  <c r="D498" i="23"/>
  <c r="C498" i="23"/>
  <c r="B498" i="23"/>
  <c r="X497" i="23"/>
  <c r="V497" i="23"/>
  <c r="W497" i="23" s="1"/>
  <c r="U497" i="23"/>
  <c r="T497" i="23"/>
  <c r="S497" i="23"/>
  <c r="R497" i="23"/>
  <c r="Q497" i="23"/>
  <c r="P497" i="23"/>
  <c r="O497" i="23"/>
  <c r="N497" i="23"/>
  <c r="K497" i="23"/>
  <c r="I497" i="23"/>
  <c r="H497" i="23"/>
  <c r="G497" i="23"/>
  <c r="F497" i="23"/>
  <c r="E497" i="23"/>
  <c r="D497" i="23"/>
  <c r="C497" i="23"/>
  <c r="B497" i="23"/>
  <c r="X496" i="23"/>
  <c r="V496" i="23"/>
  <c r="W496" i="23" s="1"/>
  <c r="U496" i="23"/>
  <c r="T496" i="23"/>
  <c r="S496" i="23"/>
  <c r="R496" i="23"/>
  <c r="Q496" i="23"/>
  <c r="P496" i="23"/>
  <c r="O496" i="23"/>
  <c r="N496" i="23"/>
  <c r="K496" i="23"/>
  <c r="I496" i="23"/>
  <c r="H496" i="23"/>
  <c r="G496" i="23"/>
  <c r="F496" i="23"/>
  <c r="E496" i="23"/>
  <c r="D496" i="23"/>
  <c r="C496" i="23"/>
  <c r="B496" i="23"/>
  <c r="X495" i="23"/>
  <c r="V495" i="23"/>
  <c r="W495" i="23" s="1"/>
  <c r="U495" i="23"/>
  <c r="T495" i="23"/>
  <c r="S495" i="23"/>
  <c r="R495" i="23"/>
  <c r="Q495" i="23"/>
  <c r="P495" i="23"/>
  <c r="O495" i="23"/>
  <c r="N495" i="23"/>
  <c r="K495" i="23"/>
  <c r="I495" i="23"/>
  <c r="H495" i="23"/>
  <c r="G495" i="23"/>
  <c r="F495" i="23"/>
  <c r="E495" i="23"/>
  <c r="D495" i="23"/>
  <c r="C495" i="23"/>
  <c r="B495" i="23"/>
  <c r="X494" i="23"/>
  <c r="V494" i="23"/>
  <c r="W494" i="23" s="1"/>
  <c r="U494" i="23"/>
  <c r="T494" i="23"/>
  <c r="S494" i="23"/>
  <c r="R494" i="23"/>
  <c r="Q494" i="23"/>
  <c r="P494" i="23"/>
  <c r="O494" i="23"/>
  <c r="N494" i="23"/>
  <c r="K494" i="23"/>
  <c r="I494" i="23"/>
  <c r="H494" i="23"/>
  <c r="G494" i="23"/>
  <c r="F494" i="23"/>
  <c r="E494" i="23"/>
  <c r="D494" i="23"/>
  <c r="C494" i="23"/>
  <c r="B494" i="23"/>
  <c r="X493" i="23"/>
  <c r="V493" i="23"/>
  <c r="W493" i="23" s="1"/>
  <c r="U493" i="23"/>
  <c r="T493" i="23"/>
  <c r="S493" i="23"/>
  <c r="R493" i="23"/>
  <c r="Q493" i="23"/>
  <c r="P493" i="23"/>
  <c r="O493" i="23"/>
  <c r="N493" i="23"/>
  <c r="K493" i="23"/>
  <c r="I493" i="23"/>
  <c r="H493" i="23"/>
  <c r="G493" i="23"/>
  <c r="F493" i="23"/>
  <c r="E493" i="23"/>
  <c r="D493" i="23"/>
  <c r="C493" i="23"/>
  <c r="B493" i="23"/>
  <c r="X492" i="23"/>
  <c r="V492" i="23"/>
  <c r="W492" i="23" s="1"/>
  <c r="U492" i="23"/>
  <c r="T492" i="23"/>
  <c r="S492" i="23"/>
  <c r="R492" i="23"/>
  <c r="Q492" i="23"/>
  <c r="P492" i="23"/>
  <c r="O492" i="23"/>
  <c r="N492" i="23"/>
  <c r="K492" i="23"/>
  <c r="I492" i="23"/>
  <c r="H492" i="23"/>
  <c r="G492" i="23"/>
  <c r="F492" i="23"/>
  <c r="E492" i="23"/>
  <c r="D492" i="23"/>
  <c r="C492" i="23"/>
  <c r="B492" i="23"/>
  <c r="X491" i="23"/>
  <c r="V491" i="23"/>
  <c r="W491" i="23" s="1"/>
  <c r="U491" i="23"/>
  <c r="T491" i="23"/>
  <c r="S491" i="23"/>
  <c r="R491" i="23"/>
  <c r="Q491" i="23"/>
  <c r="P491" i="23"/>
  <c r="O491" i="23"/>
  <c r="N491" i="23"/>
  <c r="K491" i="23"/>
  <c r="I491" i="23"/>
  <c r="H491" i="23"/>
  <c r="G491" i="23"/>
  <c r="F491" i="23"/>
  <c r="E491" i="23"/>
  <c r="D491" i="23"/>
  <c r="C491" i="23"/>
  <c r="B491" i="23"/>
  <c r="X490" i="23"/>
  <c r="V490" i="23"/>
  <c r="W490" i="23" s="1"/>
  <c r="U490" i="23"/>
  <c r="T490" i="23"/>
  <c r="S490" i="23"/>
  <c r="R490" i="23"/>
  <c r="Q490" i="23"/>
  <c r="P490" i="23"/>
  <c r="O490" i="23"/>
  <c r="N490" i="23"/>
  <c r="K490" i="23"/>
  <c r="I490" i="23"/>
  <c r="H490" i="23"/>
  <c r="G490" i="23"/>
  <c r="F490" i="23"/>
  <c r="E490" i="23"/>
  <c r="D490" i="23"/>
  <c r="C490" i="23"/>
  <c r="B490" i="23"/>
  <c r="X489" i="23"/>
  <c r="V489" i="23"/>
  <c r="W489" i="23" s="1"/>
  <c r="U489" i="23"/>
  <c r="T489" i="23"/>
  <c r="S489" i="23"/>
  <c r="R489" i="23"/>
  <c r="Q489" i="23"/>
  <c r="P489" i="23"/>
  <c r="O489" i="23"/>
  <c r="N489" i="23"/>
  <c r="K489" i="23"/>
  <c r="I489" i="23"/>
  <c r="H489" i="23"/>
  <c r="G489" i="23"/>
  <c r="F489" i="23"/>
  <c r="E489" i="23"/>
  <c r="D489" i="23"/>
  <c r="C489" i="23"/>
  <c r="B489" i="23"/>
  <c r="X488" i="23"/>
  <c r="V488" i="23"/>
  <c r="W488" i="23" s="1"/>
  <c r="U488" i="23"/>
  <c r="T488" i="23"/>
  <c r="S488" i="23"/>
  <c r="R488" i="23"/>
  <c r="Q488" i="23"/>
  <c r="P488" i="23"/>
  <c r="O488" i="23"/>
  <c r="N488" i="23"/>
  <c r="K488" i="23"/>
  <c r="I488" i="23"/>
  <c r="H488" i="23"/>
  <c r="G488" i="23"/>
  <c r="F488" i="23"/>
  <c r="E488" i="23"/>
  <c r="D488" i="23"/>
  <c r="C488" i="23"/>
  <c r="B488" i="23"/>
  <c r="X487" i="23"/>
  <c r="V487" i="23"/>
  <c r="W487" i="23" s="1"/>
  <c r="U487" i="23"/>
  <c r="T487" i="23"/>
  <c r="S487" i="23"/>
  <c r="R487" i="23"/>
  <c r="Q487" i="23"/>
  <c r="P487" i="23"/>
  <c r="O487" i="23"/>
  <c r="N487" i="23"/>
  <c r="K487" i="23"/>
  <c r="I487" i="23"/>
  <c r="H487" i="23"/>
  <c r="G487" i="23"/>
  <c r="F487" i="23"/>
  <c r="E487" i="23"/>
  <c r="D487" i="23"/>
  <c r="C487" i="23"/>
  <c r="B487" i="23"/>
  <c r="X486" i="23"/>
  <c r="V486" i="23"/>
  <c r="W486" i="23" s="1"/>
  <c r="U486" i="23"/>
  <c r="T486" i="23"/>
  <c r="S486" i="23"/>
  <c r="R486" i="23"/>
  <c r="Q486" i="23"/>
  <c r="P486" i="23"/>
  <c r="O486" i="23"/>
  <c r="N486" i="23"/>
  <c r="K486" i="23"/>
  <c r="I486" i="23"/>
  <c r="H486" i="23"/>
  <c r="G486" i="23"/>
  <c r="F486" i="23"/>
  <c r="E486" i="23"/>
  <c r="D486" i="23"/>
  <c r="C486" i="23"/>
  <c r="B486" i="23"/>
  <c r="X485" i="23"/>
  <c r="V485" i="23"/>
  <c r="W485" i="23" s="1"/>
  <c r="U485" i="23"/>
  <c r="T485" i="23"/>
  <c r="S485" i="23"/>
  <c r="R485" i="23"/>
  <c r="Q485" i="23"/>
  <c r="P485" i="23"/>
  <c r="O485" i="23"/>
  <c r="N485" i="23"/>
  <c r="K485" i="23"/>
  <c r="I485" i="23"/>
  <c r="H485" i="23"/>
  <c r="G485" i="23"/>
  <c r="F485" i="23"/>
  <c r="E485" i="23"/>
  <c r="D485" i="23"/>
  <c r="C485" i="23"/>
  <c r="B485" i="23"/>
  <c r="X484" i="23"/>
  <c r="V484" i="23"/>
  <c r="W484" i="23" s="1"/>
  <c r="U484" i="23"/>
  <c r="T484" i="23"/>
  <c r="S484" i="23"/>
  <c r="R484" i="23"/>
  <c r="Q484" i="23"/>
  <c r="P484" i="23"/>
  <c r="O484" i="23"/>
  <c r="N484" i="23"/>
  <c r="K484" i="23"/>
  <c r="I484" i="23"/>
  <c r="H484" i="23"/>
  <c r="G484" i="23"/>
  <c r="F484" i="23"/>
  <c r="E484" i="23"/>
  <c r="D484" i="23"/>
  <c r="C484" i="23"/>
  <c r="B484" i="23"/>
  <c r="X483" i="23"/>
  <c r="V483" i="23"/>
  <c r="W483" i="23" s="1"/>
  <c r="U483" i="23"/>
  <c r="T483" i="23"/>
  <c r="S483" i="23"/>
  <c r="R483" i="23"/>
  <c r="Q483" i="23"/>
  <c r="P483" i="23"/>
  <c r="O483" i="23"/>
  <c r="N483" i="23"/>
  <c r="K483" i="23"/>
  <c r="I483" i="23"/>
  <c r="H483" i="23"/>
  <c r="G483" i="23"/>
  <c r="F483" i="23"/>
  <c r="E483" i="23"/>
  <c r="D483" i="23"/>
  <c r="C483" i="23"/>
  <c r="B483" i="23"/>
  <c r="X482" i="23"/>
  <c r="V482" i="23"/>
  <c r="W482" i="23" s="1"/>
  <c r="U482" i="23"/>
  <c r="T482" i="23"/>
  <c r="S482" i="23"/>
  <c r="R482" i="23"/>
  <c r="Q482" i="23"/>
  <c r="P482" i="23"/>
  <c r="O482" i="23"/>
  <c r="N482" i="23"/>
  <c r="K482" i="23"/>
  <c r="I482" i="23"/>
  <c r="H482" i="23"/>
  <c r="G482" i="23"/>
  <c r="F482" i="23"/>
  <c r="E482" i="23"/>
  <c r="D482" i="23"/>
  <c r="C482" i="23"/>
  <c r="B482" i="23"/>
  <c r="X481" i="23"/>
  <c r="V481" i="23"/>
  <c r="W481" i="23" s="1"/>
  <c r="U481" i="23"/>
  <c r="T481" i="23"/>
  <c r="S481" i="23"/>
  <c r="R481" i="23"/>
  <c r="Q481" i="23"/>
  <c r="P481" i="23"/>
  <c r="O481" i="23"/>
  <c r="N481" i="23"/>
  <c r="K481" i="23"/>
  <c r="I481" i="23"/>
  <c r="H481" i="23"/>
  <c r="G481" i="23"/>
  <c r="F481" i="23"/>
  <c r="E481" i="23"/>
  <c r="D481" i="23"/>
  <c r="C481" i="23"/>
  <c r="B481" i="23"/>
  <c r="X480" i="23"/>
  <c r="V480" i="23"/>
  <c r="W480" i="23" s="1"/>
  <c r="U480" i="23"/>
  <c r="T480" i="23"/>
  <c r="S480" i="23"/>
  <c r="R480" i="23"/>
  <c r="Q480" i="23"/>
  <c r="P480" i="23"/>
  <c r="O480" i="23"/>
  <c r="N480" i="23"/>
  <c r="K480" i="23"/>
  <c r="I480" i="23"/>
  <c r="H480" i="23"/>
  <c r="G480" i="23"/>
  <c r="F480" i="23"/>
  <c r="E480" i="23"/>
  <c r="D480" i="23"/>
  <c r="C480" i="23"/>
  <c r="B480" i="23"/>
  <c r="X479" i="23"/>
  <c r="V479" i="23"/>
  <c r="W479" i="23" s="1"/>
  <c r="U479" i="23"/>
  <c r="T479" i="23"/>
  <c r="S479" i="23"/>
  <c r="R479" i="23"/>
  <c r="Q479" i="23"/>
  <c r="P479" i="23"/>
  <c r="O479" i="23"/>
  <c r="N479" i="23"/>
  <c r="K479" i="23"/>
  <c r="I479" i="23"/>
  <c r="H479" i="23"/>
  <c r="G479" i="23"/>
  <c r="F479" i="23"/>
  <c r="E479" i="23"/>
  <c r="D479" i="23"/>
  <c r="C479" i="23"/>
  <c r="B479" i="23"/>
  <c r="X478" i="23"/>
  <c r="V478" i="23"/>
  <c r="W478" i="23" s="1"/>
  <c r="U478" i="23"/>
  <c r="T478" i="23"/>
  <c r="S478" i="23"/>
  <c r="R478" i="23"/>
  <c r="Q478" i="23"/>
  <c r="P478" i="23"/>
  <c r="O478" i="23"/>
  <c r="N478" i="23"/>
  <c r="K478" i="23"/>
  <c r="I478" i="23"/>
  <c r="H478" i="23"/>
  <c r="G478" i="23"/>
  <c r="F478" i="23"/>
  <c r="E478" i="23"/>
  <c r="D478" i="23"/>
  <c r="C478" i="23"/>
  <c r="B478" i="23"/>
  <c r="X477" i="23"/>
  <c r="V477" i="23"/>
  <c r="W477" i="23" s="1"/>
  <c r="U477" i="23"/>
  <c r="T477" i="23"/>
  <c r="S477" i="23"/>
  <c r="R477" i="23"/>
  <c r="Q477" i="23"/>
  <c r="P477" i="23"/>
  <c r="O477" i="23"/>
  <c r="N477" i="23"/>
  <c r="K477" i="23"/>
  <c r="I477" i="23"/>
  <c r="H477" i="23"/>
  <c r="G477" i="23"/>
  <c r="F477" i="23"/>
  <c r="E477" i="23"/>
  <c r="D477" i="23"/>
  <c r="C477" i="23"/>
  <c r="B477" i="23"/>
  <c r="X476" i="23"/>
  <c r="V476" i="23"/>
  <c r="W476" i="23" s="1"/>
  <c r="U476" i="23"/>
  <c r="T476" i="23"/>
  <c r="S476" i="23"/>
  <c r="R476" i="23"/>
  <c r="Q476" i="23"/>
  <c r="P476" i="23"/>
  <c r="O476" i="23"/>
  <c r="N476" i="23"/>
  <c r="K476" i="23"/>
  <c r="I476" i="23"/>
  <c r="H476" i="23"/>
  <c r="G476" i="23"/>
  <c r="F476" i="23"/>
  <c r="E476" i="23"/>
  <c r="D476" i="23"/>
  <c r="C476" i="23"/>
  <c r="B476" i="23"/>
  <c r="X475" i="23"/>
  <c r="V475" i="23"/>
  <c r="W475" i="23" s="1"/>
  <c r="U475" i="23"/>
  <c r="T475" i="23"/>
  <c r="S475" i="23"/>
  <c r="R475" i="23"/>
  <c r="Q475" i="23"/>
  <c r="P475" i="23"/>
  <c r="O475" i="23"/>
  <c r="N475" i="23"/>
  <c r="K475" i="23"/>
  <c r="I475" i="23"/>
  <c r="H475" i="23"/>
  <c r="G475" i="23"/>
  <c r="F475" i="23"/>
  <c r="E475" i="23"/>
  <c r="D475" i="23"/>
  <c r="C475" i="23"/>
  <c r="B475" i="23"/>
  <c r="X474" i="23"/>
  <c r="V474" i="23"/>
  <c r="W474" i="23" s="1"/>
  <c r="U474" i="23"/>
  <c r="T474" i="23"/>
  <c r="S474" i="23"/>
  <c r="R474" i="23"/>
  <c r="Q474" i="23"/>
  <c r="P474" i="23"/>
  <c r="O474" i="23"/>
  <c r="N474" i="23"/>
  <c r="K474" i="23"/>
  <c r="I474" i="23"/>
  <c r="H474" i="23"/>
  <c r="G474" i="23"/>
  <c r="F474" i="23"/>
  <c r="E474" i="23"/>
  <c r="D474" i="23"/>
  <c r="C474" i="23"/>
  <c r="B474" i="23"/>
  <c r="X473" i="23"/>
  <c r="V473" i="23"/>
  <c r="W473" i="23" s="1"/>
  <c r="U473" i="23"/>
  <c r="T473" i="23"/>
  <c r="S473" i="23"/>
  <c r="R473" i="23"/>
  <c r="Q473" i="23"/>
  <c r="P473" i="23"/>
  <c r="O473" i="23"/>
  <c r="N473" i="23"/>
  <c r="K473" i="23"/>
  <c r="I473" i="23"/>
  <c r="H473" i="23"/>
  <c r="G473" i="23"/>
  <c r="F473" i="23"/>
  <c r="E473" i="23"/>
  <c r="D473" i="23"/>
  <c r="C473" i="23"/>
  <c r="B473" i="23"/>
  <c r="X472" i="23"/>
  <c r="V472" i="23"/>
  <c r="W472" i="23" s="1"/>
  <c r="U472" i="23"/>
  <c r="T472" i="23"/>
  <c r="S472" i="23"/>
  <c r="R472" i="23"/>
  <c r="Q472" i="23"/>
  <c r="P472" i="23"/>
  <c r="O472" i="23"/>
  <c r="N472" i="23"/>
  <c r="K472" i="23"/>
  <c r="I472" i="23"/>
  <c r="H472" i="23"/>
  <c r="G472" i="23"/>
  <c r="F472" i="23"/>
  <c r="E472" i="23"/>
  <c r="D472" i="23"/>
  <c r="C472" i="23"/>
  <c r="B472" i="23"/>
  <c r="X471" i="23"/>
  <c r="V471" i="23"/>
  <c r="W471" i="23" s="1"/>
  <c r="U471" i="23"/>
  <c r="T471" i="23"/>
  <c r="S471" i="23"/>
  <c r="R471" i="23"/>
  <c r="Q471" i="23"/>
  <c r="P471" i="23"/>
  <c r="O471" i="23"/>
  <c r="N471" i="23"/>
  <c r="K471" i="23"/>
  <c r="I471" i="23"/>
  <c r="H471" i="23"/>
  <c r="G471" i="23"/>
  <c r="F471" i="23"/>
  <c r="E471" i="23"/>
  <c r="D471" i="23"/>
  <c r="C471" i="23"/>
  <c r="B471" i="23"/>
  <c r="X470" i="23"/>
  <c r="V470" i="23"/>
  <c r="W470" i="23" s="1"/>
  <c r="U470" i="23"/>
  <c r="T470" i="23"/>
  <c r="S470" i="23"/>
  <c r="R470" i="23"/>
  <c r="Q470" i="23"/>
  <c r="P470" i="23"/>
  <c r="O470" i="23"/>
  <c r="N470" i="23"/>
  <c r="K470" i="23"/>
  <c r="I470" i="23"/>
  <c r="H470" i="23"/>
  <c r="G470" i="23"/>
  <c r="F470" i="23"/>
  <c r="E470" i="23"/>
  <c r="D470" i="23"/>
  <c r="C470" i="23"/>
  <c r="B470" i="23"/>
  <c r="X469" i="23"/>
  <c r="V469" i="23"/>
  <c r="W469" i="23" s="1"/>
  <c r="U469" i="23"/>
  <c r="T469" i="23"/>
  <c r="S469" i="23"/>
  <c r="R469" i="23"/>
  <c r="Q469" i="23"/>
  <c r="P469" i="23"/>
  <c r="O469" i="23"/>
  <c r="N469" i="23"/>
  <c r="K469" i="23"/>
  <c r="I469" i="23"/>
  <c r="H469" i="23"/>
  <c r="G469" i="23"/>
  <c r="F469" i="23"/>
  <c r="E469" i="23"/>
  <c r="D469" i="23"/>
  <c r="C469" i="23"/>
  <c r="B469" i="23"/>
  <c r="X468" i="23"/>
  <c r="V468" i="23"/>
  <c r="W468" i="23" s="1"/>
  <c r="U468" i="23"/>
  <c r="T468" i="23"/>
  <c r="S468" i="23"/>
  <c r="R468" i="23"/>
  <c r="Q468" i="23"/>
  <c r="P468" i="23"/>
  <c r="O468" i="23"/>
  <c r="N468" i="23"/>
  <c r="K468" i="23"/>
  <c r="I468" i="23"/>
  <c r="H468" i="23"/>
  <c r="G468" i="23"/>
  <c r="F468" i="23"/>
  <c r="E468" i="23"/>
  <c r="D468" i="23"/>
  <c r="C468" i="23"/>
  <c r="B468" i="23"/>
  <c r="X467" i="23"/>
  <c r="V467" i="23"/>
  <c r="W467" i="23" s="1"/>
  <c r="U467" i="23"/>
  <c r="T467" i="23"/>
  <c r="S467" i="23"/>
  <c r="R467" i="23"/>
  <c r="Q467" i="23"/>
  <c r="P467" i="23"/>
  <c r="O467" i="23"/>
  <c r="N467" i="23"/>
  <c r="K467" i="23"/>
  <c r="I467" i="23"/>
  <c r="H467" i="23"/>
  <c r="G467" i="23"/>
  <c r="F467" i="23"/>
  <c r="E467" i="23"/>
  <c r="D467" i="23"/>
  <c r="C467" i="23"/>
  <c r="B467" i="23"/>
  <c r="X466" i="23"/>
  <c r="V466" i="23"/>
  <c r="W466" i="23" s="1"/>
  <c r="U466" i="23"/>
  <c r="T466" i="23"/>
  <c r="S466" i="23"/>
  <c r="R466" i="23"/>
  <c r="Q466" i="23"/>
  <c r="P466" i="23"/>
  <c r="O466" i="23"/>
  <c r="N466" i="23"/>
  <c r="K466" i="23"/>
  <c r="I466" i="23"/>
  <c r="H466" i="23"/>
  <c r="G466" i="23"/>
  <c r="F466" i="23"/>
  <c r="E466" i="23"/>
  <c r="D466" i="23"/>
  <c r="C466" i="23"/>
  <c r="B466" i="23"/>
  <c r="X465" i="23"/>
  <c r="V465" i="23"/>
  <c r="W465" i="23" s="1"/>
  <c r="U465" i="23"/>
  <c r="T465" i="23"/>
  <c r="S465" i="23"/>
  <c r="R465" i="23"/>
  <c r="Q465" i="23"/>
  <c r="P465" i="23"/>
  <c r="O465" i="23"/>
  <c r="N465" i="23"/>
  <c r="K465" i="23"/>
  <c r="I465" i="23"/>
  <c r="H465" i="23"/>
  <c r="G465" i="23"/>
  <c r="F465" i="23"/>
  <c r="E465" i="23"/>
  <c r="D465" i="23"/>
  <c r="C465" i="23"/>
  <c r="B465" i="23"/>
  <c r="X464" i="23"/>
  <c r="V464" i="23"/>
  <c r="W464" i="23" s="1"/>
  <c r="U464" i="23"/>
  <c r="T464" i="23"/>
  <c r="S464" i="23"/>
  <c r="R464" i="23"/>
  <c r="Q464" i="23"/>
  <c r="P464" i="23"/>
  <c r="O464" i="23"/>
  <c r="N464" i="23"/>
  <c r="K464" i="23"/>
  <c r="I464" i="23"/>
  <c r="H464" i="23"/>
  <c r="G464" i="23"/>
  <c r="F464" i="23"/>
  <c r="E464" i="23"/>
  <c r="D464" i="23"/>
  <c r="C464" i="23"/>
  <c r="B464" i="23"/>
  <c r="X463" i="23"/>
  <c r="V463" i="23"/>
  <c r="W463" i="23" s="1"/>
  <c r="U463" i="23"/>
  <c r="T463" i="23"/>
  <c r="S463" i="23"/>
  <c r="R463" i="23"/>
  <c r="Q463" i="23"/>
  <c r="P463" i="23"/>
  <c r="O463" i="23"/>
  <c r="N463" i="23"/>
  <c r="K463" i="23"/>
  <c r="I463" i="23"/>
  <c r="H463" i="23"/>
  <c r="G463" i="23"/>
  <c r="F463" i="23"/>
  <c r="E463" i="23"/>
  <c r="D463" i="23"/>
  <c r="C463" i="23"/>
  <c r="B463" i="23"/>
  <c r="X462" i="23"/>
  <c r="V462" i="23"/>
  <c r="W462" i="23" s="1"/>
  <c r="U462" i="23"/>
  <c r="T462" i="23"/>
  <c r="S462" i="23"/>
  <c r="R462" i="23"/>
  <c r="Q462" i="23"/>
  <c r="P462" i="23"/>
  <c r="O462" i="23"/>
  <c r="N462" i="23"/>
  <c r="K462" i="23"/>
  <c r="I462" i="23"/>
  <c r="H462" i="23"/>
  <c r="G462" i="23"/>
  <c r="F462" i="23"/>
  <c r="E462" i="23"/>
  <c r="D462" i="23"/>
  <c r="C462" i="23"/>
  <c r="B462" i="23"/>
  <c r="X461" i="23"/>
  <c r="V461" i="23"/>
  <c r="W461" i="23" s="1"/>
  <c r="U461" i="23"/>
  <c r="T461" i="23"/>
  <c r="S461" i="23"/>
  <c r="R461" i="23"/>
  <c r="Q461" i="23"/>
  <c r="P461" i="23"/>
  <c r="O461" i="23"/>
  <c r="N461" i="23"/>
  <c r="K461" i="23"/>
  <c r="I461" i="23"/>
  <c r="H461" i="23"/>
  <c r="G461" i="23"/>
  <c r="F461" i="23"/>
  <c r="E461" i="23"/>
  <c r="D461" i="23"/>
  <c r="C461" i="23"/>
  <c r="B461" i="23"/>
  <c r="X460" i="23"/>
  <c r="V460" i="23"/>
  <c r="W460" i="23" s="1"/>
  <c r="U460" i="23"/>
  <c r="T460" i="23"/>
  <c r="S460" i="23"/>
  <c r="R460" i="23"/>
  <c r="Q460" i="23"/>
  <c r="P460" i="23"/>
  <c r="O460" i="23"/>
  <c r="N460" i="23"/>
  <c r="K460" i="23"/>
  <c r="I460" i="23"/>
  <c r="H460" i="23"/>
  <c r="G460" i="23"/>
  <c r="F460" i="23"/>
  <c r="E460" i="23"/>
  <c r="D460" i="23"/>
  <c r="C460" i="23"/>
  <c r="B460" i="23"/>
  <c r="X459" i="23"/>
  <c r="V459" i="23"/>
  <c r="W459" i="23" s="1"/>
  <c r="U459" i="23"/>
  <c r="T459" i="23"/>
  <c r="S459" i="23"/>
  <c r="R459" i="23"/>
  <c r="Q459" i="23"/>
  <c r="P459" i="23"/>
  <c r="O459" i="23"/>
  <c r="N459" i="23"/>
  <c r="K459" i="23"/>
  <c r="I459" i="23"/>
  <c r="H459" i="23"/>
  <c r="G459" i="23"/>
  <c r="F459" i="23"/>
  <c r="E459" i="23"/>
  <c r="D459" i="23"/>
  <c r="C459" i="23"/>
  <c r="B459" i="23"/>
  <c r="X458" i="23"/>
  <c r="V458" i="23"/>
  <c r="W458" i="23" s="1"/>
  <c r="U458" i="23"/>
  <c r="T458" i="23"/>
  <c r="S458" i="23"/>
  <c r="R458" i="23"/>
  <c r="Q458" i="23"/>
  <c r="P458" i="23"/>
  <c r="O458" i="23"/>
  <c r="N458" i="23"/>
  <c r="K458" i="23"/>
  <c r="I458" i="23"/>
  <c r="H458" i="23"/>
  <c r="G458" i="23"/>
  <c r="F458" i="23"/>
  <c r="E458" i="23"/>
  <c r="D458" i="23"/>
  <c r="C458" i="23"/>
  <c r="B458" i="23"/>
  <c r="X457" i="23"/>
  <c r="V457" i="23"/>
  <c r="W457" i="23" s="1"/>
  <c r="U457" i="23"/>
  <c r="T457" i="23"/>
  <c r="S457" i="23"/>
  <c r="R457" i="23"/>
  <c r="Q457" i="23"/>
  <c r="P457" i="23"/>
  <c r="O457" i="23"/>
  <c r="N457" i="23"/>
  <c r="K457" i="23"/>
  <c r="I457" i="23"/>
  <c r="H457" i="23"/>
  <c r="G457" i="23"/>
  <c r="F457" i="23"/>
  <c r="E457" i="23"/>
  <c r="D457" i="23"/>
  <c r="C457" i="23"/>
  <c r="B457" i="23"/>
  <c r="X456" i="23"/>
  <c r="V456" i="23"/>
  <c r="W456" i="23" s="1"/>
  <c r="U456" i="23"/>
  <c r="T456" i="23"/>
  <c r="S456" i="23"/>
  <c r="R456" i="23"/>
  <c r="Q456" i="23"/>
  <c r="P456" i="23"/>
  <c r="O456" i="23"/>
  <c r="N456" i="23"/>
  <c r="K456" i="23"/>
  <c r="I456" i="23"/>
  <c r="H456" i="23"/>
  <c r="G456" i="23"/>
  <c r="F456" i="23"/>
  <c r="E456" i="23"/>
  <c r="D456" i="23"/>
  <c r="C456" i="23"/>
  <c r="B456" i="23"/>
  <c r="X455" i="23"/>
  <c r="V455" i="23"/>
  <c r="W455" i="23" s="1"/>
  <c r="U455" i="23"/>
  <c r="T455" i="23"/>
  <c r="S455" i="23"/>
  <c r="R455" i="23"/>
  <c r="Q455" i="23"/>
  <c r="P455" i="23"/>
  <c r="O455" i="23"/>
  <c r="N455" i="23"/>
  <c r="K455" i="23"/>
  <c r="I455" i="23"/>
  <c r="H455" i="23"/>
  <c r="G455" i="23"/>
  <c r="F455" i="23"/>
  <c r="E455" i="23"/>
  <c r="D455" i="23"/>
  <c r="C455" i="23"/>
  <c r="B455" i="23"/>
  <c r="X454" i="23"/>
  <c r="V454" i="23"/>
  <c r="W454" i="23" s="1"/>
  <c r="U454" i="23"/>
  <c r="T454" i="23"/>
  <c r="S454" i="23"/>
  <c r="R454" i="23"/>
  <c r="Q454" i="23"/>
  <c r="P454" i="23"/>
  <c r="O454" i="23"/>
  <c r="N454" i="23"/>
  <c r="K454" i="23"/>
  <c r="I454" i="23"/>
  <c r="H454" i="23"/>
  <c r="G454" i="23"/>
  <c r="F454" i="23"/>
  <c r="E454" i="23"/>
  <c r="D454" i="23"/>
  <c r="C454" i="23"/>
  <c r="B454" i="23"/>
  <c r="X453" i="23"/>
  <c r="V453" i="23"/>
  <c r="W453" i="23" s="1"/>
  <c r="U453" i="23"/>
  <c r="T453" i="23"/>
  <c r="S453" i="23"/>
  <c r="R453" i="23"/>
  <c r="Q453" i="23"/>
  <c r="P453" i="23"/>
  <c r="O453" i="23"/>
  <c r="N453" i="23"/>
  <c r="K453" i="23"/>
  <c r="I453" i="23"/>
  <c r="H453" i="23"/>
  <c r="G453" i="23"/>
  <c r="F453" i="23"/>
  <c r="E453" i="23"/>
  <c r="D453" i="23"/>
  <c r="C453" i="23"/>
  <c r="B453" i="23"/>
  <c r="X452" i="23"/>
  <c r="V452" i="23"/>
  <c r="W452" i="23" s="1"/>
  <c r="U452" i="23"/>
  <c r="T452" i="23"/>
  <c r="S452" i="23"/>
  <c r="R452" i="23"/>
  <c r="Q452" i="23"/>
  <c r="P452" i="23"/>
  <c r="O452" i="23"/>
  <c r="N452" i="23"/>
  <c r="K452" i="23"/>
  <c r="I452" i="23"/>
  <c r="H452" i="23"/>
  <c r="G452" i="23"/>
  <c r="F452" i="23"/>
  <c r="E452" i="23"/>
  <c r="D452" i="23"/>
  <c r="C452" i="23"/>
  <c r="B452" i="23"/>
  <c r="X451" i="23"/>
  <c r="V451" i="23"/>
  <c r="W451" i="23" s="1"/>
  <c r="U451" i="23"/>
  <c r="T451" i="23"/>
  <c r="S451" i="23"/>
  <c r="R451" i="23"/>
  <c r="Q451" i="23"/>
  <c r="P451" i="23"/>
  <c r="O451" i="23"/>
  <c r="N451" i="23"/>
  <c r="K451" i="23"/>
  <c r="I451" i="23"/>
  <c r="H451" i="23"/>
  <c r="G451" i="23"/>
  <c r="F451" i="23"/>
  <c r="E451" i="23"/>
  <c r="D451" i="23"/>
  <c r="C451" i="23"/>
  <c r="B451" i="23"/>
  <c r="X450" i="23"/>
  <c r="V450" i="23"/>
  <c r="W450" i="23" s="1"/>
  <c r="U450" i="23"/>
  <c r="T450" i="23"/>
  <c r="S450" i="23"/>
  <c r="R450" i="23"/>
  <c r="Q450" i="23"/>
  <c r="P450" i="23"/>
  <c r="O450" i="23"/>
  <c r="N450" i="23"/>
  <c r="K450" i="23"/>
  <c r="I450" i="23"/>
  <c r="H450" i="23"/>
  <c r="G450" i="23"/>
  <c r="F450" i="23"/>
  <c r="E450" i="23"/>
  <c r="D450" i="23"/>
  <c r="C450" i="23"/>
  <c r="B450" i="23"/>
  <c r="X449" i="23"/>
  <c r="V449" i="23"/>
  <c r="W449" i="23" s="1"/>
  <c r="U449" i="23"/>
  <c r="T449" i="23"/>
  <c r="S449" i="23"/>
  <c r="R449" i="23"/>
  <c r="Q449" i="23"/>
  <c r="P449" i="23"/>
  <c r="O449" i="23"/>
  <c r="N449" i="23"/>
  <c r="K449" i="23"/>
  <c r="I449" i="23"/>
  <c r="H449" i="23"/>
  <c r="G449" i="23"/>
  <c r="F449" i="23"/>
  <c r="E449" i="23"/>
  <c r="D449" i="23"/>
  <c r="C449" i="23"/>
  <c r="B449" i="23"/>
  <c r="X448" i="23"/>
  <c r="V448" i="23"/>
  <c r="W448" i="23" s="1"/>
  <c r="U448" i="23"/>
  <c r="T448" i="23"/>
  <c r="S448" i="23"/>
  <c r="R448" i="23"/>
  <c r="Q448" i="23"/>
  <c r="P448" i="23"/>
  <c r="O448" i="23"/>
  <c r="N448" i="23"/>
  <c r="K448" i="23"/>
  <c r="I448" i="23"/>
  <c r="H448" i="23"/>
  <c r="G448" i="23"/>
  <c r="F448" i="23"/>
  <c r="E448" i="23"/>
  <c r="D448" i="23"/>
  <c r="C448" i="23"/>
  <c r="B448" i="23"/>
  <c r="X447" i="23"/>
  <c r="V447" i="23"/>
  <c r="W447" i="23" s="1"/>
  <c r="U447" i="23"/>
  <c r="T447" i="23"/>
  <c r="S447" i="23"/>
  <c r="R447" i="23"/>
  <c r="Q447" i="23"/>
  <c r="P447" i="23"/>
  <c r="O447" i="23"/>
  <c r="N447" i="23"/>
  <c r="K447" i="23"/>
  <c r="I447" i="23"/>
  <c r="H447" i="23"/>
  <c r="G447" i="23"/>
  <c r="F447" i="23"/>
  <c r="E447" i="23"/>
  <c r="D447" i="23"/>
  <c r="C447" i="23"/>
  <c r="B447" i="23"/>
  <c r="X446" i="23"/>
  <c r="V446" i="23"/>
  <c r="W446" i="23" s="1"/>
  <c r="U446" i="23"/>
  <c r="T446" i="23"/>
  <c r="S446" i="23"/>
  <c r="R446" i="23"/>
  <c r="Q446" i="23"/>
  <c r="P446" i="23"/>
  <c r="O446" i="23"/>
  <c r="N446" i="23"/>
  <c r="K446" i="23"/>
  <c r="I446" i="23"/>
  <c r="H446" i="23"/>
  <c r="G446" i="23"/>
  <c r="F446" i="23"/>
  <c r="E446" i="23"/>
  <c r="D446" i="23"/>
  <c r="C446" i="23"/>
  <c r="B446" i="23"/>
  <c r="X445" i="23"/>
  <c r="V445" i="23"/>
  <c r="W445" i="23" s="1"/>
  <c r="U445" i="23"/>
  <c r="T445" i="23"/>
  <c r="S445" i="23"/>
  <c r="R445" i="23"/>
  <c r="Q445" i="23"/>
  <c r="P445" i="23"/>
  <c r="O445" i="23"/>
  <c r="N445" i="23"/>
  <c r="K445" i="23"/>
  <c r="I445" i="23"/>
  <c r="H445" i="23"/>
  <c r="G445" i="23"/>
  <c r="F445" i="23"/>
  <c r="E445" i="23"/>
  <c r="D445" i="23"/>
  <c r="C445" i="23"/>
  <c r="B445" i="23"/>
  <c r="X444" i="23"/>
  <c r="V444" i="23"/>
  <c r="W444" i="23" s="1"/>
  <c r="U444" i="23"/>
  <c r="T444" i="23"/>
  <c r="S444" i="23"/>
  <c r="R444" i="23"/>
  <c r="Q444" i="23"/>
  <c r="P444" i="23"/>
  <c r="O444" i="23"/>
  <c r="N444" i="23"/>
  <c r="K444" i="23"/>
  <c r="I444" i="23"/>
  <c r="H444" i="23"/>
  <c r="G444" i="23"/>
  <c r="F444" i="23"/>
  <c r="E444" i="23"/>
  <c r="D444" i="23"/>
  <c r="C444" i="23"/>
  <c r="B444" i="23"/>
  <c r="X443" i="23"/>
  <c r="V443" i="23"/>
  <c r="W443" i="23" s="1"/>
  <c r="U443" i="23"/>
  <c r="T443" i="23"/>
  <c r="S443" i="23"/>
  <c r="R443" i="23"/>
  <c r="Q443" i="23"/>
  <c r="P443" i="23"/>
  <c r="O443" i="23"/>
  <c r="N443" i="23"/>
  <c r="K443" i="23"/>
  <c r="I443" i="23"/>
  <c r="H443" i="23"/>
  <c r="G443" i="23"/>
  <c r="F443" i="23"/>
  <c r="E443" i="23"/>
  <c r="D443" i="23"/>
  <c r="C443" i="23"/>
  <c r="B443" i="23"/>
  <c r="X442" i="23"/>
  <c r="V442" i="23"/>
  <c r="W442" i="23" s="1"/>
  <c r="U442" i="23"/>
  <c r="T442" i="23"/>
  <c r="S442" i="23"/>
  <c r="R442" i="23"/>
  <c r="Q442" i="23"/>
  <c r="P442" i="23"/>
  <c r="O442" i="23"/>
  <c r="N442" i="23"/>
  <c r="K442" i="23"/>
  <c r="I442" i="23"/>
  <c r="H442" i="23"/>
  <c r="G442" i="23"/>
  <c r="F442" i="23"/>
  <c r="E442" i="23"/>
  <c r="D442" i="23"/>
  <c r="C442" i="23"/>
  <c r="B442" i="23"/>
  <c r="X441" i="23"/>
  <c r="V441" i="23"/>
  <c r="W441" i="23" s="1"/>
  <c r="U441" i="23"/>
  <c r="T441" i="23"/>
  <c r="S441" i="23"/>
  <c r="R441" i="23"/>
  <c r="Q441" i="23"/>
  <c r="P441" i="23"/>
  <c r="O441" i="23"/>
  <c r="N441" i="23"/>
  <c r="K441" i="23"/>
  <c r="I441" i="23"/>
  <c r="H441" i="23"/>
  <c r="G441" i="23"/>
  <c r="F441" i="23"/>
  <c r="E441" i="23"/>
  <c r="D441" i="23"/>
  <c r="C441" i="23"/>
  <c r="B441" i="23"/>
  <c r="X440" i="23"/>
  <c r="V440" i="23"/>
  <c r="W440" i="23" s="1"/>
  <c r="U440" i="23"/>
  <c r="T440" i="23"/>
  <c r="S440" i="23"/>
  <c r="R440" i="23"/>
  <c r="Q440" i="23"/>
  <c r="P440" i="23"/>
  <c r="O440" i="23"/>
  <c r="N440" i="23"/>
  <c r="K440" i="23"/>
  <c r="I440" i="23"/>
  <c r="H440" i="23"/>
  <c r="G440" i="23"/>
  <c r="F440" i="23"/>
  <c r="E440" i="23"/>
  <c r="D440" i="23"/>
  <c r="C440" i="23"/>
  <c r="B440" i="23"/>
  <c r="X439" i="23"/>
  <c r="V439" i="23"/>
  <c r="W439" i="23" s="1"/>
  <c r="U439" i="23"/>
  <c r="T439" i="23"/>
  <c r="S439" i="23"/>
  <c r="R439" i="23"/>
  <c r="Q439" i="23"/>
  <c r="P439" i="23"/>
  <c r="O439" i="23"/>
  <c r="N439" i="23"/>
  <c r="K439" i="23"/>
  <c r="I439" i="23"/>
  <c r="H439" i="23"/>
  <c r="G439" i="23"/>
  <c r="F439" i="23"/>
  <c r="E439" i="23"/>
  <c r="D439" i="23"/>
  <c r="C439" i="23"/>
  <c r="B439" i="23"/>
  <c r="X438" i="23"/>
  <c r="V438" i="23"/>
  <c r="W438" i="23" s="1"/>
  <c r="U438" i="23"/>
  <c r="T438" i="23"/>
  <c r="S438" i="23"/>
  <c r="R438" i="23"/>
  <c r="Q438" i="23"/>
  <c r="P438" i="23"/>
  <c r="O438" i="23"/>
  <c r="N438" i="23"/>
  <c r="K438" i="23"/>
  <c r="I438" i="23"/>
  <c r="H438" i="23"/>
  <c r="G438" i="23"/>
  <c r="F438" i="23"/>
  <c r="E438" i="23"/>
  <c r="D438" i="23"/>
  <c r="C438" i="23"/>
  <c r="B438" i="23"/>
  <c r="X437" i="23"/>
  <c r="V437" i="23"/>
  <c r="W437" i="23" s="1"/>
  <c r="U437" i="23"/>
  <c r="T437" i="23"/>
  <c r="S437" i="23"/>
  <c r="R437" i="23"/>
  <c r="Q437" i="23"/>
  <c r="P437" i="23"/>
  <c r="O437" i="23"/>
  <c r="N437" i="23"/>
  <c r="K437" i="23"/>
  <c r="I437" i="23"/>
  <c r="H437" i="23"/>
  <c r="G437" i="23"/>
  <c r="F437" i="23"/>
  <c r="E437" i="23"/>
  <c r="D437" i="23"/>
  <c r="C437" i="23"/>
  <c r="B437" i="23"/>
  <c r="X436" i="23"/>
  <c r="V436" i="23"/>
  <c r="W436" i="23" s="1"/>
  <c r="U436" i="23"/>
  <c r="T436" i="23"/>
  <c r="S436" i="23"/>
  <c r="R436" i="23"/>
  <c r="Q436" i="23"/>
  <c r="P436" i="23"/>
  <c r="O436" i="23"/>
  <c r="N436" i="23"/>
  <c r="K436" i="23"/>
  <c r="I436" i="23"/>
  <c r="H436" i="23"/>
  <c r="G436" i="23"/>
  <c r="F436" i="23"/>
  <c r="E436" i="23"/>
  <c r="D436" i="23"/>
  <c r="C436" i="23"/>
  <c r="B436" i="23"/>
  <c r="X435" i="23"/>
  <c r="V435" i="23"/>
  <c r="W435" i="23" s="1"/>
  <c r="U435" i="23"/>
  <c r="T435" i="23"/>
  <c r="S435" i="23"/>
  <c r="R435" i="23"/>
  <c r="Q435" i="23"/>
  <c r="P435" i="23"/>
  <c r="O435" i="23"/>
  <c r="N435" i="23"/>
  <c r="K435" i="23"/>
  <c r="I435" i="23"/>
  <c r="H435" i="23"/>
  <c r="G435" i="23"/>
  <c r="F435" i="23"/>
  <c r="E435" i="23"/>
  <c r="D435" i="23"/>
  <c r="C435" i="23"/>
  <c r="B435" i="23"/>
  <c r="X434" i="23"/>
  <c r="V434" i="23"/>
  <c r="W434" i="23" s="1"/>
  <c r="U434" i="23"/>
  <c r="T434" i="23"/>
  <c r="S434" i="23"/>
  <c r="R434" i="23"/>
  <c r="Q434" i="23"/>
  <c r="P434" i="23"/>
  <c r="O434" i="23"/>
  <c r="N434" i="23"/>
  <c r="K434" i="23"/>
  <c r="I434" i="23"/>
  <c r="H434" i="23"/>
  <c r="G434" i="23"/>
  <c r="F434" i="23"/>
  <c r="E434" i="23"/>
  <c r="D434" i="23"/>
  <c r="C434" i="23"/>
  <c r="B434" i="23"/>
  <c r="X433" i="23"/>
  <c r="V433" i="23"/>
  <c r="W433" i="23" s="1"/>
  <c r="U433" i="23"/>
  <c r="T433" i="23"/>
  <c r="S433" i="23"/>
  <c r="R433" i="23"/>
  <c r="Q433" i="23"/>
  <c r="P433" i="23"/>
  <c r="O433" i="23"/>
  <c r="N433" i="23"/>
  <c r="K433" i="23"/>
  <c r="I433" i="23"/>
  <c r="H433" i="23"/>
  <c r="G433" i="23"/>
  <c r="F433" i="23"/>
  <c r="E433" i="23"/>
  <c r="D433" i="23"/>
  <c r="C433" i="23"/>
  <c r="B433" i="23"/>
  <c r="X432" i="23"/>
  <c r="V432" i="23"/>
  <c r="W432" i="23" s="1"/>
  <c r="U432" i="23"/>
  <c r="T432" i="23"/>
  <c r="S432" i="23"/>
  <c r="R432" i="23"/>
  <c r="Q432" i="23"/>
  <c r="P432" i="23"/>
  <c r="O432" i="23"/>
  <c r="N432" i="23"/>
  <c r="K432" i="23"/>
  <c r="I432" i="23"/>
  <c r="H432" i="23"/>
  <c r="G432" i="23"/>
  <c r="F432" i="23"/>
  <c r="E432" i="23"/>
  <c r="D432" i="23"/>
  <c r="C432" i="23"/>
  <c r="B432" i="23"/>
  <c r="X431" i="23"/>
  <c r="V431" i="23"/>
  <c r="W431" i="23" s="1"/>
  <c r="U431" i="23"/>
  <c r="T431" i="23"/>
  <c r="S431" i="23"/>
  <c r="R431" i="23"/>
  <c r="Q431" i="23"/>
  <c r="P431" i="23"/>
  <c r="O431" i="23"/>
  <c r="N431" i="23"/>
  <c r="K431" i="23"/>
  <c r="I431" i="23"/>
  <c r="H431" i="23"/>
  <c r="G431" i="23"/>
  <c r="F431" i="23"/>
  <c r="E431" i="23"/>
  <c r="D431" i="23"/>
  <c r="C431" i="23"/>
  <c r="B431" i="23"/>
  <c r="X430" i="23"/>
  <c r="V430" i="23"/>
  <c r="W430" i="23" s="1"/>
  <c r="U430" i="23"/>
  <c r="T430" i="23"/>
  <c r="S430" i="23"/>
  <c r="R430" i="23"/>
  <c r="Q430" i="23"/>
  <c r="P430" i="23"/>
  <c r="O430" i="23"/>
  <c r="N430" i="23"/>
  <c r="K430" i="23"/>
  <c r="I430" i="23"/>
  <c r="H430" i="23"/>
  <c r="G430" i="23"/>
  <c r="F430" i="23"/>
  <c r="E430" i="23"/>
  <c r="D430" i="23"/>
  <c r="C430" i="23"/>
  <c r="B430" i="23"/>
  <c r="X429" i="23"/>
  <c r="V429" i="23"/>
  <c r="W429" i="23" s="1"/>
  <c r="U429" i="23"/>
  <c r="T429" i="23"/>
  <c r="S429" i="23"/>
  <c r="R429" i="23"/>
  <c r="Q429" i="23"/>
  <c r="P429" i="23"/>
  <c r="O429" i="23"/>
  <c r="N429" i="23"/>
  <c r="K429" i="23"/>
  <c r="I429" i="23"/>
  <c r="H429" i="23"/>
  <c r="G429" i="23"/>
  <c r="F429" i="23"/>
  <c r="E429" i="23"/>
  <c r="D429" i="23"/>
  <c r="C429" i="23"/>
  <c r="B429" i="23"/>
  <c r="X428" i="23"/>
  <c r="V428" i="23"/>
  <c r="W428" i="23" s="1"/>
  <c r="U428" i="23"/>
  <c r="T428" i="23"/>
  <c r="S428" i="23"/>
  <c r="R428" i="23"/>
  <c r="Q428" i="23"/>
  <c r="P428" i="23"/>
  <c r="O428" i="23"/>
  <c r="N428" i="23"/>
  <c r="K428" i="23"/>
  <c r="I428" i="23"/>
  <c r="H428" i="23"/>
  <c r="G428" i="23"/>
  <c r="F428" i="23"/>
  <c r="E428" i="23"/>
  <c r="D428" i="23"/>
  <c r="C428" i="23"/>
  <c r="B428" i="23"/>
  <c r="X427" i="23"/>
  <c r="V427" i="23"/>
  <c r="W427" i="23" s="1"/>
  <c r="U427" i="23"/>
  <c r="T427" i="23"/>
  <c r="S427" i="23"/>
  <c r="R427" i="23"/>
  <c r="Q427" i="23"/>
  <c r="P427" i="23"/>
  <c r="O427" i="23"/>
  <c r="N427" i="23"/>
  <c r="K427" i="23"/>
  <c r="I427" i="23"/>
  <c r="H427" i="23"/>
  <c r="G427" i="23"/>
  <c r="F427" i="23"/>
  <c r="E427" i="23"/>
  <c r="D427" i="23"/>
  <c r="C427" i="23"/>
  <c r="B427" i="23"/>
  <c r="X426" i="23"/>
  <c r="V426" i="23"/>
  <c r="W426" i="23" s="1"/>
  <c r="U426" i="23"/>
  <c r="T426" i="23"/>
  <c r="S426" i="23"/>
  <c r="R426" i="23"/>
  <c r="Q426" i="23"/>
  <c r="P426" i="23"/>
  <c r="O426" i="23"/>
  <c r="N426" i="23"/>
  <c r="K426" i="23"/>
  <c r="I426" i="23"/>
  <c r="H426" i="23"/>
  <c r="G426" i="23"/>
  <c r="F426" i="23"/>
  <c r="E426" i="23"/>
  <c r="D426" i="23"/>
  <c r="C426" i="23"/>
  <c r="B426" i="23"/>
  <c r="X425" i="23"/>
  <c r="V425" i="23"/>
  <c r="W425" i="23" s="1"/>
  <c r="U425" i="23"/>
  <c r="T425" i="23"/>
  <c r="S425" i="23"/>
  <c r="R425" i="23"/>
  <c r="Q425" i="23"/>
  <c r="P425" i="23"/>
  <c r="O425" i="23"/>
  <c r="N425" i="23"/>
  <c r="K425" i="23"/>
  <c r="I425" i="23"/>
  <c r="H425" i="23"/>
  <c r="G425" i="23"/>
  <c r="F425" i="23"/>
  <c r="E425" i="23"/>
  <c r="D425" i="23"/>
  <c r="C425" i="23"/>
  <c r="B425" i="23"/>
  <c r="X424" i="23"/>
  <c r="V424" i="23"/>
  <c r="W424" i="23" s="1"/>
  <c r="U424" i="23"/>
  <c r="T424" i="23"/>
  <c r="S424" i="23"/>
  <c r="R424" i="23"/>
  <c r="Q424" i="23"/>
  <c r="P424" i="23"/>
  <c r="O424" i="23"/>
  <c r="N424" i="23"/>
  <c r="K424" i="23"/>
  <c r="I424" i="23"/>
  <c r="H424" i="23"/>
  <c r="G424" i="23"/>
  <c r="F424" i="23"/>
  <c r="E424" i="23"/>
  <c r="D424" i="23"/>
  <c r="C424" i="23"/>
  <c r="B424" i="23"/>
  <c r="X423" i="23"/>
  <c r="V423" i="23"/>
  <c r="W423" i="23" s="1"/>
  <c r="U423" i="23"/>
  <c r="T423" i="23"/>
  <c r="S423" i="23"/>
  <c r="R423" i="23"/>
  <c r="Q423" i="23"/>
  <c r="P423" i="23"/>
  <c r="O423" i="23"/>
  <c r="N423" i="23"/>
  <c r="K423" i="23"/>
  <c r="I423" i="23"/>
  <c r="H423" i="23"/>
  <c r="G423" i="23"/>
  <c r="F423" i="23"/>
  <c r="E423" i="23"/>
  <c r="D423" i="23"/>
  <c r="C423" i="23"/>
  <c r="B423" i="23"/>
  <c r="X422" i="23"/>
  <c r="V422" i="23"/>
  <c r="W422" i="23" s="1"/>
  <c r="U422" i="23"/>
  <c r="T422" i="23"/>
  <c r="S422" i="23"/>
  <c r="R422" i="23"/>
  <c r="Q422" i="23"/>
  <c r="P422" i="23"/>
  <c r="O422" i="23"/>
  <c r="N422" i="23"/>
  <c r="K422" i="23"/>
  <c r="I422" i="23"/>
  <c r="H422" i="23"/>
  <c r="G422" i="23"/>
  <c r="F422" i="23"/>
  <c r="E422" i="23"/>
  <c r="D422" i="23"/>
  <c r="C422" i="23"/>
  <c r="B422" i="23"/>
  <c r="X421" i="23"/>
  <c r="V421" i="23"/>
  <c r="W421" i="23" s="1"/>
  <c r="U421" i="23"/>
  <c r="T421" i="23"/>
  <c r="S421" i="23"/>
  <c r="R421" i="23"/>
  <c r="Q421" i="23"/>
  <c r="P421" i="23"/>
  <c r="O421" i="23"/>
  <c r="N421" i="23"/>
  <c r="K421" i="23"/>
  <c r="I421" i="23"/>
  <c r="H421" i="23"/>
  <c r="G421" i="23"/>
  <c r="F421" i="23"/>
  <c r="E421" i="23"/>
  <c r="D421" i="23"/>
  <c r="C421" i="23"/>
  <c r="B421" i="23"/>
  <c r="X420" i="23"/>
  <c r="V420" i="23"/>
  <c r="W420" i="23" s="1"/>
  <c r="U420" i="23"/>
  <c r="T420" i="23"/>
  <c r="S420" i="23"/>
  <c r="R420" i="23"/>
  <c r="Q420" i="23"/>
  <c r="P420" i="23"/>
  <c r="O420" i="23"/>
  <c r="N420" i="23"/>
  <c r="K420" i="23"/>
  <c r="I420" i="23"/>
  <c r="H420" i="23"/>
  <c r="G420" i="23"/>
  <c r="F420" i="23"/>
  <c r="E420" i="23"/>
  <c r="D420" i="23"/>
  <c r="C420" i="23"/>
  <c r="B420" i="23"/>
  <c r="X419" i="23"/>
  <c r="V419" i="23"/>
  <c r="W419" i="23" s="1"/>
  <c r="U419" i="23"/>
  <c r="T419" i="23"/>
  <c r="S419" i="23"/>
  <c r="R419" i="23"/>
  <c r="Q419" i="23"/>
  <c r="P419" i="23"/>
  <c r="O419" i="23"/>
  <c r="N419" i="23"/>
  <c r="K419" i="23"/>
  <c r="I419" i="23"/>
  <c r="H419" i="23"/>
  <c r="G419" i="23"/>
  <c r="F419" i="23"/>
  <c r="E419" i="23"/>
  <c r="D419" i="23"/>
  <c r="C419" i="23"/>
  <c r="B419" i="23"/>
  <c r="X418" i="23"/>
  <c r="V418" i="23"/>
  <c r="W418" i="23" s="1"/>
  <c r="U418" i="23"/>
  <c r="T418" i="23"/>
  <c r="S418" i="23"/>
  <c r="R418" i="23"/>
  <c r="Q418" i="23"/>
  <c r="P418" i="23"/>
  <c r="O418" i="23"/>
  <c r="N418" i="23"/>
  <c r="K418" i="23"/>
  <c r="I418" i="23"/>
  <c r="H418" i="23"/>
  <c r="G418" i="23"/>
  <c r="F418" i="23"/>
  <c r="E418" i="23"/>
  <c r="D418" i="23"/>
  <c r="C418" i="23"/>
  <c r="B418" i="23"/>
  <c r="X417" i="23"/>
  <c r="V417" i="23"/>
  <c r="W417" i="23" s="1"/>
  <c r="U417" i="23"/>
  <c r="T417" i="23"/>
  <c r="S417" i="23"/>
  <c r="R417" i="23"/>
  <c r="Q417" i="23"/>
  <c r="P417" i="23"/>
  <c r="O417" i="23"/>
  <c r="N417" i="23"/>
  <c r="K417" i="23"/>
  <c r="I417" i="23"/>
  <c r="H417" i="23"/>
  <c r="G417" i="23"/>
  <c r="F417" i="23"/>
  <c r="E417" i="23"/>
  <c r="D417" i="23"/>
  <c r="C417" i="23"/>
  <c r="B417" i="23"/>
  <c r="X416" i="23"/>
  <c r="V416" i="23"/>
  <c r="W416" i="23" s="1"/>
  <c r="U416" i="23"/>
  <c r="T416" i="23"/>
  <c r="S416" i="23"/>
  <c r="R416" i="23"/>
  <c r="Q416" i="23"/>
  <c r="P416" i="23"/>
  <c r="O416" i="23"/>
  <c r="N416" i="23"/>
  <c r="K416" i="23"/>
  <c r="I416" i="23"/>
  <c r="H416" i="23"/>
  <c r="G416" i="23"/>
  <c r="F416" i="23"/>
  <c r="E416" i="23"/>
  <c r="D416" i="23"/>
  <c r="C416" i="23"/>
  <c r="B416" i="23"/>
  <c r="X415" i="23"/>
  <c r="V415" i="23"/>
  <c r="W415" i="23" s="1"/>
  <c r="U415" i="23"/>
  <c r="T415" i="23"/>
  <c r="S415" i="23"/>
  <c r="R415" i="23"/>
  <c r="Q415" i="23"/>
  <c r="P415" i="23"/>
  <c r="O415" i="23"/>
  <c r="N415" i="23"/>
  <c r="K415" i="23"/>
  <c r="I415" i="23"/>
  <c r="H415" i="23"/>
  <c r="G415" i="23"/>
  <c r="F415" i="23"/>
  <c r="E415" i="23"/>
  <c r="D415" i="23"/>
  <c r="C415" i="23"/>
  <c r="B415" i="23"/>
  <c r="X414" i="23"/>
  <c r="V414" i="23"/>
  <c r="W414" i="23" s="1"/>
  <c r="U414" i="23"/>
  <c r="T414" i="23"/>
  <c r="S414" i="23"/>
  <c r="R414" i="23"/>
  <c r="Q414" i="23"/>
  <c r="P414" i="23"/>
  <c r="O414" i="23"/>
  <c r="N414" i="23"/>
  <c r="K414" i="23"/>
  <c r="I414" i="23"/>
  <c r="H414" i="23"/>
  <c r="G414" i="23"/>
  <c r="F414" i="23"/>
  <c r="E414" i="23"/>
  <c r="D414" i="23"/>
  <c r="C414" i="23"/>
  <c r="B414" i="23"/>
  <c r="X413" i="23"/>
  <c r="V413" i="23"/>
  <c r="W413" i="23" s="1"/>
  <c r="U413" i="23"/>
  <c r="T413" i="23"/>
  <c r="S413" i="23"/>
  <c r="R413" i="23"/>
  <c r="Q413" i="23"/>
  <c r="P413" i="23"/>
  <c r="O413" i="23"/>
  <c r="N413" i="23"/>
  <c r="K413" i="23"/>
  <c r="I413" i="23"/>
  <c r="H413" i="23"/>
  <c r="G413" i="23"/>
  <c r="F413" i="23"/>
  <c r="E413" i="23"/>
  <c r="D413" i="23"/>
  <c r="C413" i="23"/>
  <c r="B413" i="23"/>
  <c r="X412" i="23"/>
  <c r="V412" i="23"/>
  <c r="W412" i="23" s="1"/>
  <c r="U412" i="23"/>
  <c r="T412" i="23"/>
  <c r="S412" i="23"/>
  <c r="R412" i="23"/>
  <c r="Q412" i="23"/>
  <c r="P412" i="23"/>
  <c r="O412" i="23"/>
  <c r="N412" i="23"/>
  <c r="K412" i="23"/>
  <c r="I412" i="23"/>
  <c r="H412" i="23"/>
  <c r="G412" i="23"/>
  <c r="F412" i="23"/>
  <c r="E412" i="23"/>
  <c r="D412" i="23"/>
  <c r="C412" i="23"/>
  <c r="B412" i="23"/>
  <c r="X411" i="23"/>
  <c r="V411" i="23"/>
  <c r="W411" i="23" s="1"/>
  <c r="U411" i="23"/>
  <c r="T411" i="23"/>
  <c r="S411" i="23"/>
  <c r="R411" i="23"/>
  <c r="Q411" i="23"/>
  <c r="P411" i="23"/>
  <c r="O411" i="23"/>
  <c r="N411" i="23"/>
  <c r="K411" i="23"/>
  <c r="I411" i="23"/>
  <c r="H411" i="23"/>
  <c r="G411" i="23"/>
  <c r="F411" i="23"/>
  <c r="E411" i="23"/>
  <c r="D411" i="23"/>
  <c r="C411" i="23"/>
  <c r="B411" i="23"/>
  <c r="X410" i="23"/>
  <c r="V410" i="23"/>
  <c r="W410" i="23" s="1"/>
  <c r="U410" i="23"/>
  <c r="T410" i="23"/>
  <c r="S410" i="23"/>
  <c r="R410" i="23"/>
  <c r="Q410" i="23"/>
  <c r="P410" i="23"/>
  <c r="O410" i="23"/>
  <c r="N410" i="23"/>
  <c r="K410" i="23"/>
  <c r="I410" i="23"/>
  <c r="H410" i="23"/>
  <c r="G410" i="23"/>
  <c r="F410" i="23"/>
  <c r="E410" i="23"/>
  <c r="D410" i="23"/>
  <c r="C410" i="23"/>
  <c r="B410" i="23"/>
  <c r="X409" i="23"/>
  <c r="V409" i="23"/>
  <c r="W409" i="23" s="1"/>
  <c r="U409" i="23"/>
  <c r="T409" i="23"/>
  <c r="S409" i="23"/>
  <c r="R409" i="23"/>
  <c r="Q409" i="23"/>
  <c r="P409" i="23"/>
  <c r="O409" i="23"/>
  <c r="N409" i="23"/>
  <c r="K409" i="23"/>
  <c r="I409" i="23"/>
  <c r="H409" i="23"/>
  <c r="G409" i="23"/>
  <c r="F409" i="23"/>
  <c r="E409" i="23"/>
  <c r="D409" i="23"/>
  <c r="C409" i="23"/>
  <c r="B409" i="23"/>
  <c r="X408" i="23"/>
  <c r="V408" i="23"/>
  <c r="W408" i="23" s="1"/>
  <c r="U408" i="23"/>
  <c r="T408" i="23"/>
  <c r="S408" i="23"/>
  <c r="R408" i="23"/>
  <c r="Q408" i="23"/>
  <c r="P408" i="23"/>
  <c r="O408" i="23"/>
  <c r="N408" i="23"/>
  <c r="K408" i="23"/>
  <c r="I408" i="23"/>
  <c r="H408" i="23"/>
  <c r="G408" i="23"/>
  <c r="F408" i="23"/>
  <c r="E408" i="23"/>
  <c r="D408" i="23"/>
  <c r="C408" i="23"/>
  <c r="B408" i="23"/>
  <c r="X407" i="23"/>
  <c r="V407" i="23"/>
  <c r="W407" i="23" s="1"/>
  <c r="U407" i="23"/>
  <c r="T407" i="23"/>
  <c r="S407" i="23"/>
  <c r="R407" i="23"/>
  <c r="Q407" i="23"/>
  <c r="P407" i="23"/>
  <c r="O407" i="23"/>
  <c r="N407" i="23"/>
  <c r="K407" i="23"/>
  <c r="I407" i="23"/>
  <c r="H407" i="23"/>
  <c r="G407" i="23"/>
  <c r="F407" i="23"/>
  <c r="E407" i="23"/>
  <c r="D407" i="23"/>
  <c r="C407" i="23"/>
  <c r="B407" i="23"/>
  <c r="X406" i="23"/>
  <c r="V406" i="23"/>
  <c r="W406" i="23" s="1"/>
  <c r="U406" i="23"/>
  <c r="T406" i="23"/>
  <c r="S406" i="23"/>
  <c r="R406" i="23"/>
  <c r="Q406" i="23"/>
  <c r="P406" i="23"/>
  <c r="O406" i="23"/>
  <c r="N406" i="23"/>
  <c r="K406" i="23"/>
  <c r="I406" i="23"/>
  <c r="H406" i="23"/>
  <c r="G406" i="23"/>
  <c r="F406" i="23"/>
  <c r="E406" i="23"/>
  <c r="D406" i="23"/>
  <c r="C406" i="23"/>
  <c r="B406" i="23"/>
  <c r="X405" i="23"/>
  <c r="V405" i="23"/>
  <c r="W405" i="23" s="1"/>
  <c r="U405" i="23"/>
  <c r="T405" i="23"/>
  <c r="S405" i="23"/>
  <c r="R405" i="23"/>
  <c r="Q405" i="23"/>
  <c r="P405" i="23"/>
  <c r="O405" i="23"/>
  <c r="N405" i="23"/>
  <c r="K405" i="23"/>
  <c r="I405" i="23"/>
  <c r="H405" i="23"/>
  <c r="G405" i="23"/>
  <c r="F405" i="23"/>
  <c r="E405" i="23"/>
  <c r="D405" i="23"/>
  <c r="C405" i="23"/>
  <c r="B405" i="23"/>
  <c r="X404" i="23"/>
  <c r="V404" i="23"/>
  <c r="W404" i="23" s="1"/>
  <c r="U404" i="23"/>
  <c r="T404" i="23"/>
  <c r="S404" i="23"/>
  <c r="R404" i="23"/>
  <c r="Q404" i="23"/>
  <c r="P404" i="23"/>
  <c r="O404" i="23"/>
  <c r="N404" i="23"/>
  <c r="K404" i="23"/>
  <c r="I404" i="23"/>
  <c r="H404" i="23"/>
  <c r="G404" i="23"/>
  <c r="F404" i="23"/>
  <c r="E404" i="23"/>
  <c r="D404" i="23"/>
  <c r="C404" i="23"/>
  <c r="B404" i="23"/>
  <c r="X403" i="23"/>
  <c r="V403" i="23"/>
  <c r="W403" i="23" s="1"/>
  <c r="U403" i="23"/>
  <c r="T403" i="23"/>
  <c r="S403" i="23"/>
  <c r="R403" i="23"/>
  <c r="Q403" i="23"/>
  <c r="P403" i="23"/>
  <c r="O403" i="23"/>
  <c r="N403" i="23"/>
  <c r="K403" i="23"/>
  <c r="I403" i="23"/>
  <c r="H403" i="23"/>
  <c r="G403" i="23"/>
  <c r="F403" i="23"/>
  <c r="E403" i="23"/>
  <c r="D403" i="23"/>
  <c r="C403" i="23"/>
  <c r="B403" i="23"/>
  <c r="X402" i="23"/>
  <c r="V402" i="23"/>
  <c r="W402" i="23" s="1"/>
  <c r="U402" i="23"/>
  <c r="T402" i="23"/>
  <c r="S402" i="23"/>
  <c r="R402" i="23"/>
  <c r="Q402" i="23"/>
  <c r="P402" i="23"/>
  <c r="O402" i="23"/>
  <c r="N402" i="23"/>
  <c r="K402" i="23"/>
  <c r="I402" i="23"/>
  <c r="H402" i="23"/>
  <c r="G402" i="23"/>
  <c r="F402" i="23"/>
  <c r="E402" i="23"/>
  <c r="D402" i="23"/>
  <c r="C402" i="23"/>
  <c r="B402" i="23"/>
  <c r="X401" i="23"/>
  <c r="V401" i="23"/>
  <c r="W401" i="23" s="1"/>
  <c r="U401" i="23"/>
  <c r="T401" i="23"/>
  <c r="S401" i="23"/>
  <c r="R401" i="23"/>
  <c r="Q401" i="23"/>
  <c r="P401" i="23"/>
  <c r="O401" i="23"/>
  <c r="N401" i="23"/>
  <c r="K401" i="23"/>
  <c r="I401" i="23"/>
  <c r="H401" i="23"/>
  <c r="G401" i="23"/>
  <c r="F401" i="23"/>
  <c r="E401" i="23"/>
  <c r="D401" i="23"/>
  <c r="C401" i="23"/>
  <c r="B401" i="23"/>
  <c r="X400" i="23"/>
  <c r="V400" i="23"/>
  <c r="W400" i="23" s="1"/>
  <c r="U400" i="23"/>
  <c r="T400" i="23"/>
  <c r="S400" i="23"/>
  <c r="R400" i="23"/>
  <c r="Q400" i="23"/>
  <c r="P400" i="23"/>
  <c r="O400" i="23"/>
  <c r="N400" i="23"/>
  <c r="K400" i="23"/>
  <c r="I400" i="23"/>
  <c r="H400" i="23"/>
  <c r="G400" i="23"/>
  <c r="F400" i="23"/>
  <c r="E400" i="23"/>
  <c r="D400" i="23"/>
  <c r="C400" i="23"/>
  <c r="B400" i="23"/>
  <c r="X399" i="23"/>
  <c r="V399" i="23"/>
  <c r="W399" i="23" s="1"/>
  <c r="U399" i="23"/>
  <c r="T399" i="23"/>
  <c r="S399" i="23"/>
  <c r="R399" i="23"/>
  <c r="Q399" i="23"/>
  <c r="P399" i="23"/>
  <c r="O399" i="23"/>
  <c r="N399" i="23"/>
  <c r="K399" i="23"/>
  <c r="I399" i="23"/>
  <c r="H399" i="23"/>
  <c r="G399" i="23"/>
  <c r="F399" i="23"/>
  <c r="E399" i="23"/>
  <c r="D399" i="23"/>
  <c r="C399" i="23"/>
  <c r="B399" i="23"/>
  <c r="X398" i="23"/>
  <c r="V398" i="23"/>
  <c r="W398" i="23" s="1"/>
  <c r="U398" i="23"/>
  <c r="T398" i="23"/>
  <c r="S398" i="23"/>
  <c r="R398" i="23"/>
  <c r="Q398" i="23"/>
  <c r="P398" i="23"/>
  <c r="O398" i="23"/>
  <c r="N398" i="23"/>
  <c r="K398" i="23"/>
  <c r="I398" i="23"/>
  <c r="H398" i="23"/>
  <c r="G398" i="23"/>
  <c r="F398" i="23"/>
  <c r="E398" i="23"/>
  <c r="D398" i="23"/>
  <c r="C398" i="23"/>
  <c r="B398" i="23"/>
  <c r="X397" i="23"/>
  <c r="V397" i="23"/>
  <c r="W397" i="23" s="1"/>
  <c r="U397" i="23"/>
  <c r="T397" i="23"/>
  <c r="S397" i="23"/>
  <c r="R397" i="23"/>
  <c r="Q397" i="23"/>
  <c r="P397" i="23"/>
  <c r="O397" i="23"/>
  <c r="N397" i="23"/>
  <c r="K397" i="23"/>
  <c r="I397" i="23"/>
  <c r="H397" i="23"/>
  <c r="G397" i="23"/>
  <c r="F397" i="23"/>
  <c r="E397" i="23"/>
  <c r="D397" i="23"/>
  <c r="C397" i="23"/>
  <c r="B397" i="23"/>
  <c r="X396" i="23"/>
  <c r="V396" i="23"/>
  <c r="W396" i="23" s="1"/>
  <c r="U396" i="23"/>
  <c r="T396" i="23"/>
  <c r="S396" i="23"/>
  <c r="R396" i="23"/>
  <c r="Q396" i="23"/>
  <c r="P396" i="23"/>
  <c r="O396" i="23"/>
  <c r="N396" i="23"/>
  <c r="K396" i="23"/>
  <c r="I396" i="23"/>
  <c r="H396" i="23"/>
  <c r="G396" i="23"/>
  <c r="F396" i="23"/>
  <c r="E396" i="23"/>
  <c r="D396" i="23"/>
  <c r="C396" i="23"/>
  <c r="B396" i="23"/>
  <c r="X395" i="23"/>
  <c r="V395" i="23"/>
  <c r="W395" i="23" s="1"/>
  <c r="U395" i="23"/>
  <c r="T395" i="23"/>
  <c r="S395" i="23"/>
  <c r="R395" i="23"/>
  <c r="Q395" i="23"/>
  <c r="P395" i="23"/>
  <c r="O395" i="23"/>
  <c r="N395" i="23"/>
  <c r="K395" i="23"/>
  <c r="I395" i="23"/>
  <c r="H395" i="23"/>
  <c r="G395" i="23"/>
  <c r="F395" i="23"/>
  <c r="E395" i="23"/>
  <c r="D395" i="23"/>
  <c r="C395" i="23"/>
  <c r="B395" i="23"/>
  <c r="X394" i="23"/>
  <c r="V394" i="23"/>
  <c r="W394" i="23" s="1"/>
  <c r="U394" i="23"/>
  <c r="T394" i="23"/>
  <c r="S394" i="23"/>
  <c r="R394" i="23"/>
  <c r="Q394" i="23"/>
  <c r="P394" i="23"/>
  <c r="O394" i="23"/>
  <c r="N394" i="23"/>
  <c r="K394" i="23"/>
  <c r="I394" i="23"/>
  <c r="H394" i="23"/>
  <c r="G394" i="23"/>
  <c r="F394" i="23"/>
  <c r="E394" i="23"/>
  <c r="D394" i="23"/>
  <c r="C394" i="23"/>
  <c r="B394" i="23"/>
  <c r="X393" i="23"/>
  <c r="V393" i="23"/>
  <c r="W393" i="23" s="1"/>
  <c r="U393" i="23"/>
  <c r="T393" i="23"/>
  <c r="S393" i="23"/>
  <c r="R393" i="23"/>
  <c r="Q393" i="23"/>
  <c r="P393" i="23"/>
  <c r="O393" i="23"/>
  <c r="N393" i="23"/>
  <c r="K393" i="23"/>
  <c r="I393" i="23"/>
  <c r="H393" i="23"/>
  <c r="G393" i="23"/>
  <c r="F393" i="23"/>
  <c r="E393" i="23"/>
  <c r="D393" i="23"/>
  <c r="C393" i="23"/>
  <c r="B393" i="23"/>
  <c r="X392" i="23"/>
  <c r="V392" i="23"/>
  <c r="W392" i="23" s="1"/>
  <c r="U392" i="23"/>
  <c r="T392" i="23"/>
  <c r="S392" i="23"/>
  <c r="R392" i="23"/>
  <c r="Q392" i="23"/>
  <c r="P392" i="23"/>
  <c r="O392" i="23"/>
  <c r="N392" i="23"/>
  <c r="K392" i="23"/>
  <c r="I392" i="23"/>
  <c r="H392" i="23"/>
  <c r="G392" i="23"/>
  <c r="F392" i="23"/>
  <c r="E392" i="23"/>
  <c r="D392" i="23"/>
  <c r="C392" i="23"/>
  <c r="B392" i="23"/>
  <c r="X391" i="23"/>
  <c r="V391" i="23"/>
  <c r="W391" i="23" s="1"/>
  <c r="U391" i="23"/>
  <c r="T391" i="23"/>
  <c r="S391" i="23"/>
  <c r="R391" i="23"/>
  <c r="Q391" i="23"/>
  <c r="P391" i="23"/>
  <c r="O391" i="23"/>
  <c r="N391" i="23"/>
  <c r="K391" i="23"/>
  <c r="I391" i="23"/>
  <c r="H391" i="23"/>
  <c r="G391" i="23"/>
  <c r="F391" i="23"/>
  <c r="E391" i="23"/>
  <c r="D391" i="23"/>
  <c r="C391" i="23"/>
  <c r="B391" i="23"/>
  <c r="X390" i="23"/>
  <c r="V390" i="23"/>
  <c r="W390" i="23" s="1"/>
  <c r="U390" i="23"/>
  <c r="T390" i="23"/>
  <c r="S390" i="23"/>
  <c r="R390" i="23"/>
  <c r="Q390" i="23"/>
  <c r="P390" i="23"/>
  <c r="O390" i="23"/>
  <c r="N390" i="23"/>
  <c r="K390" i="23"/>
  <c r="I390" i="23"/>
  <c r="H390" i="23"/>
  <c r="G390" i="23"/>
  <c r="F390" i="23"/>
  <c r="E390" i="23"/>
  <c r="D390" i="23"/>
  <c r="C390" i="23"/>
  <c r="B390" i="23"/>
  <c r="X389" i="23"/>
  <c r="V389" i="23"/>
  <c r="W389" i="23" s="1"/>
  <c r="U389" i="23"/>
  <c r="T389" i="23"/>
  <c r="S389" i="23"/>
  <c r="R389" i="23"/>
  <c r="Q389" i="23"/>
  <c r="P389" i="23"/>
  <c r="O389" i="23"/>
  <c r="N389" i="23"/>
  <c r="K389" i="23"/>
  <c r="I389" i="23"/>
  <c r="H389" i="23"/>
  <c r="G389" i="23"/>
  <c r="F389" i="23"/>
  <c r="E389" i="23"/>
  <c r="D389" i="23"/>
  <c r="C389" i="23"/>
  <c r="B389" i="23"/>
  <c r="X388" i="23"/>
  <c r="V388" i="23"/>
  <c r="W388" i="23" s="1"/>
  <c r="U388" i="23"/>
  <c r="T388" i="23"/>
  <c r="S388" i="23"/>
  <c r="R388" i="23"/>
  <c r="Q388" i="23"/>
  <c r="P388" i="23"/>
  <c r="O388" i="23"/>
  <c r="N388" i="23"/>
  <c r="K388" i="23"/>
  <c r="I388" i="23"/>
  <c r="H388" i="23"/>
  <c r="G388" i="23"/>
  <c r="F388" i="23"/>
  <c r="E388" i="23"/>
  <c r="D388" i="23"/>
  <c r="C388" i="23"/>
  <c r="B388" i="23"/>
  <c r="X387" i="23"/>
  <c r="V387" i="23"/>
  <c r="W387" i="23" s="1"/>
  <c r="U387" i="23"/>
  <c r="T387" i="23"/>
  <c r="S387" i="23"/>
  <c r="R387" i="23"/>
  <c r="Q387" i="23"/>
  <c r="P387" i="23"/>
  <c r="O387" i="23"/>
  <c r="N387" i="23"/>
  <c r="K387" i="23"/>
  <c r="I387" i="23"/>
  <c r="H387" i="23"/>
  <c r="G387" i="23"/>
  <c r="F387" i="23"/>
  <c r="E387" i="23"/>
  <c r="D387" i="23"/>
  <c r="C387" i="23"/>
  <c r="B387" i="23"/>
  <c r="X386" i="23"/>
  <c r="V386" i="23"/>
  <c r="W386" i="23" s="1"/>
  <c r="U386" i="23"/>
  <c r="T386" i="23"/>
  <c r="S386" i="23"/>
  <c r="R386" i="23"/>
  <c r="Q386" i="23"/>
  <c r="P386" i="23"/>
  <c r="O386" i="23"/>
  <c r="N386" i="23"/>
  <c r="K386" i="23"/>
  <c r="I386" i="23"/>
  <c r="H386" i="23"/>
  <c r="G386" i="23"/>
  <c r="F386" i="23"/>
  <c r="E386" i="23"/>
  <c r="D386" i="23"/>
  <c r="C386" i="23"/>
  <c r="B386" i="23"/>
  <c r="X385" i="23"/>
  <c r="V385" i="23"/>
  <c r="W385" i="23" s="1"/>
  <c r="U385" i="23"/>
  <c r="T385" i="23"/>
  <c r="S385" i="23"/>
  <c r="R385" i="23"/>
  <c r="Q385" i="23"/>
  <c r="P385" i="23"/>
  <c r="O385" i="23"/>
  <c r="N385" i="23"/>
  <c r="K385" i="23"/>
  <c r="I385" i="23"/>
  <c r="H385" i="23"/>
  <c r="G385" i="23"/>
  <c r="F385" i="23"/>
  <c r="E385" i="23"/>
  <c r="D385" i="23"/>
  <c r="C385" i="23"/>
  <c r="B385" i="23"/>
  <c r="X384" i="23"/>
  <c r="V384" i="23"/>
  <c r="W384" i="23" s="1"/>
  <c r="U384" i="23"/>
  <c r="T384" i="23"/>
  <c r="S384" i="23"/>
  <c r="R384" i="23"/>
  <c r="Q384" i="23"/>
  <c r="P384" i="23"/>
  <c r="O384" i="23"/>
  <c r="N384" i="23"/>
  <c r="K384" i="23"/>
  <c r="I384" i="23"/>
  <c r="H384" i="23"/>
  <c r="G384" i="23"/>
  <c r="F384" i="23"/>
  <c r="E384" i="23"/>
  <c r="D384" i="23"/>
  <c r="C384" i="23"/>
  <c r="B384" i="23"/>
  <c r="X383" i="23"/>
  <c r="V383" i="23"/>
  <c r="W383" i="23" s="1"/>
  <c r="U383" i="23"/>
  <c r="T383" i="23"/>
  <c r="S383" i="23"/>
  <c r="R383" i="23"/>
  <c r="Q383" i="23"/>
  <c r="P383" i="23"/>
  <c r="O383" i="23"/>
  <c r="N383" i="23"/>
  <c r="K383" i="23"/>
  <c r="I383" i="23"/>
  <c r="H383" i="23"/>
  <c r="G383" i="23"/>
  <c r="F383" i="23"/>
  <c r="E383" i="23"/>
  <c r="D383" i="23"/>
  <c r="C383" i="23"/>
  <c r="B383" i="23"/>
  <c r="X382" i="23"/>
  <c r="V382" i="23"/>
  <c r="W382" i="23" s="1"/>
  <c r="U382" i="23"/>
  <c r="T382" i="23"/>
  <c r="S382" i="23"/>
  <c r="R382" i="23"/>
  <c r="Q382" i="23"/>
  <c r="P382" i="23"/>
  <c r="O382" i="23"/>
  <c r="N382" i="23"/>
  <c r="K382" i="23"/>
  <c r="I382" i="23"/>
  <c r="H382" i="23"/>
  <c r="G382" i="23"/>
  <c r="F382" i="23"/>
  <c r="E382" i="23"/>
  <c r="D382" i="23"/>
  <c r="C382" i="23"/>
  <c r="B382" i="23"/>
  <c r="X381" i="23"/>
  <c r="V381" i="23"/>
  <c r="W381" i="23" s="1"/>
  <c r="U381" i="23"/>
  <c r="T381" i="23"/>
  <c r="S381" i="23"/>
  <c r="R381" i="23"/>
  <c r="Q381" i="23"/>
  <c r="P381" i="23"/>
  <c r="O381" i="23"/>
  <c r="N381" i="23"/>
  <c r="K381" i="23"/>
  <c r="I381" i="23"/>
  <c r="H381" i="23"/>
  <c r="G381" i="23"/>
  <c r="F381" i="23"/>
  <c r="E381" i="23"/>
  <c r="D381" i="23"/>
  <c r="C381" i="23"/>
  <c r="B381" i="23"/>
  <c r="X380" i="23"/>
  <c r="V380" i="23"/>
  <c r="W380" i="23" s="1"/>
  <c r="U380" i="23"/>
  <c r="T380" i="23"/>
  <c r="S380" i="23"/>
  <c r="R380" i="23"/>
  <c r="Q380" i="23"/>
  <c r="P380" i="23"/>
  <c r="O380" i="23"/>
  <c r="N380" i="23"/>
  <c r="K380" i="23"/>
  <c r="I380" i="23"/>
  <c r="H380" i="23"/>
  <c r="G380" i="23"/>
  <c r="F380" i="23"/>
  <c r="E380" i="23"/>
  <c r="D380" i="23"/>
  <c r="C380" i="23"/>
  <c r="B380" i="23"/>
  <c r="X379" i="23"/>
  <c r="V379" i="23"/>
  <c r="W379" i="23" s="1"/>
  <c r="U379" i="23"/>
  <c r="T379" i="23"/>
  <c r="S379" i="23"/>
  <c r="R379" i="23"/>
  <c r="Q379" i="23"/>
  <c r="P379" i="23"/>
  <c r="O379" i="23"/>
  <c r="N379" i="23"/>
  <c r="K379" i="23"/>
  <c r="I379" i="23"/>
  <c r="H379" i="23"/>
  <c r="G379" i="23"/>
  <c r="F379" i="23"/>
  <c r="E379" i="23"/>
  <c r="D379" i="23"/>
  <c r="C379" i="23"/>
  <c r="B379" i="23"/>
  <c r="X378" i="23"/>
  <c r="V378" i="23"/>
  <c r="W378" i="23" s="1"/>
  <c r="U378" i="23"/>
  <c r="T378" i="23"/>
  <c r="S378" i="23"/>
  <c r="R378" i="23"/>
  <c r="Q378" i="23"/>
  <c r="P378" i="23"/>
  <c r="O378" i="23"/>
  <c r="N378" i="23"/>
  <c r="K378" i="23"/>
  <c r="I378" i="23"/>
  <c r="H378" i="23"/>
  <c r="G378" i="23"/>
  <c r="F378" i="23"/>
  <c r="E378" i="23"/>
  <c r="D378" i="23"/>
  <c r="C378" i="23"/>
  <c r="B378" i="23"/>
  <c r="X377" i="23"/>
  <c r="V377" i="23"/>
  <c r="W377" i="23" s="1"/>
  <c r="U377" i="23"/>
  <c r="T377" i="23"/>
  <c r="S377" i="23"/>
  <c r="R377" i="23"/>
  <c r="Q377" i="23"/>
  <c r="P377" i="23"/>
  <c r="O377" i="23"/>
  <c r="N377" i="23"/>
  <c r="K377" i="23"/>
  <c r="I377" i="23"/>
  <c r="H377" i="23"/>
  <c r="G377" i="23"/>
  <c r="F377" i="23"/>
  <c r="E377" i="23"/>
  <c r="D377" i="23"/>
  <c r="C377" i="23"/>
  <c r="B377" i="23"/>
  <c r="X376" i="23"/>
  <c r="V376" i="23"/>
  <c r="W376" i="23" s="1"/>
  <c r="U376" i="23"/>
  <c r="T376" i="23"/>
  <c r="S376" i="23"/>
  <c r="R376" i="23"/>
  <c r="Q376" i="23"/>
  <c r="P376" i="23"/>
  <c r="O376" i="23"/>
  <c r="N376" i="23"/>
  <c r="K376" i="23"/>
  <c r="I376" i="23"/>
  <c r="H376" i="23"/>
  <c r="G376" i="23"/>
  <c r="F376" i="23"/>
  <c r="E376" i="23"/>
  <c r="D376" i="23"/>
  <c r="C376" i="23"/>
  <c r="B376" i="23"/>
  <c r="X375" i="23"/>
  <c r="V375" i="23"/>
  <c r="W375" i="23" s="1"/>
  <c r="U375" i="23"/>
  <c r="T375" i="23"/>
  <c r="S375" i="23"/>
  <c r="R375" i="23"/>
  <c r="Q375" i="23"/>
  <c r="P375" i="23"/>
  <c r="O375" i="23"/>
  <c r="N375" i="23"/>
  <c r="K375" i="23"/>
  <c r="I375" i="23"/>
  <c r="H375" i="23"/>
  <c r="G375" i="23"/>
  <c r="F375" i="23"/>
  <c r="E375" i="23"/>
  <c r="D375" i="23"/>
  <c r="C375" i="23"/>
  <c r="B375" i="23"/>
  <c r="X374" i="23"/>
  <c r="V374" i="23"/>
  <c r="W374" i="23" s="1"/>
  <c r="U374" i="23"/>
  <c r="T374" i="23"/>
  <c r="S374" i="23"/>
  <c r="R374" i="23"/>
  <c r="Q374" i="23"/>
  <c r="P374" i="23"/>
  <c r="O374" i="23"/>
  <c r="N374" i="23"/>
  <c r="K374" i="23"/>
  <c r="I374" i="23"/>
  <c r="H374" i="23"/>
  <c r="G374" i="23"/>
  <c r="F374" i="23"/>
  <c r="E374" i="23"/>
  <c r="D374" i="23"/>
  <c r="C374" i="23"/>
  <c r="B374" i="23"/>
  <c r="X373" i="23"/>
  <c r="V373" i="23"/>
  <c r="W373" i="23" s="1"/>
  <c r="U373" i="23"/>
  <c r="T373" i="23"/>
  <c r="S373" i="23"/>
  <c r="R373" i="23"/>
  <c r="Q373" i="23"/>
  <c r="P373" i="23"/>
  <c r="O373" i="23"/>
  <c r="N373" i="23"/>
  <c r="K373" i="23"/>
  <c r="I373" i="23"/>
  <c r="H373" i="23"/>
  <c r="G373" i="23"/>
  <c r="F373" i="23"/>
  <c r="E373" i="23"/>
  <c r="D373" i="23"/>
  <c r="C373" i="23"/>
  <c r="B373" i="23"/>
  <c r="X372" i="23"/>
  <c r="V372" i="23"/>
  <c r="W372" i="23" s="1"/>
  <c r="U372" i="23"/>
  <c r="T372" i="23"/>
  <c r="S372" i="23"/>
  <c r="R372" i="23"/>
  <c r="Q372" i="23"/>
  <c r="P372" i="23"/>
  <c r="O372" i="23"/>
  <c r="N372" i="23"/>
  <c r="K372" i="23"/>
  <c r="I372" i="23"/>
  <c r="H372" i="23"/>
  <c r="G372" i="23"/>
  <c r="F372" i="23"/>
  <c r="E372" i="23"/>
  <c r="D372" i="23"/>
  <c r="C372" i="23"/>
  <c r="B372" i="23"/>
  <c r="X371" i="23"/>
  <c r="V371" i="23"/>
  <c r="W371" i="23" s="1"/>
  <c r="U371" i="23"/>
  <c r="T371" i="23"/>
  <c r="S371" i="23"/>
  <c r="R371" i="23"/>
  <c r="Q371" i="23"/>
  <c r="P371" i="23"/>
  <c r="O371" i="23"/>
  <c r="N371" i="23"/>
  <c r="K371" i="23"/>
  <c r="I371" i="23"/>
  <c r="H371" i="23"/>
  <c r="G371" i="23"/>
  <c r="F371" i="23"/>
  <c r="E371" i="23"/>
  <c r="D371" i="23"/>
  <c r="C371" i="23"/>
  <c r="B371" i="23"/>
  <c r="X370" i="23"/>
  <c r="V370" i="23"/>
  <c r="W370" i="23" s="1"/>
  <c r="U370" i="23"/>
  <c r="T370" i="23"/>
  <c r="S370" i="23"/>
  <c r="R370" i="23"/>
  <c r="Q370" i="23"/>
  <c r="P370" i="23"/>
  <c r="O370" i="23"/>
  <c r="N370" i="23"/>
  <c r="K370" i="23"/>
  <c r="I370" i="23"/>
  <c r="H370" i="23"/>
  <c r="G370" i="23"/>
  <c r="F370" i="23"/>
  <c r="E370" i="23"/>
  <c r="D370" i="23"/>
  <c r="C370" i="23"/>
  <c r="B370" i="23"/>
  <c r="X369" i="23"/>
  <c r="V369" i="23"/>
  <c r="W369" i="23" s="1"/>
  <c r="U369" i="23"/>
  <c r="T369" i="23"/>
  <c r="S369" i="23"/>
  <c r="R369" i="23"/>
  <c r="Q369" i="23"/>
  <c r="P369" i="23"/>
  <c r="O369" i="23"/>
  <c r="N369" i="23"/>
  <c r="K369" i="23"/>
  <c r="I369" i="23"/>
  <c r="H369" i="23"/>
  <c r="G369" i="23"/>
  <c r="F369" i="23"/>
  <c r="E369" i="23"/>
  <c r="D369" i="23"/>
  <c r="C369" i="23"/>
  <c r="B369" i="23"/>
  <c r="X368" i="23"/>
  <c r="V368" i="23"/>
  <c r="W368" i="23" s="1"/>
  <c r="U368" i="23"/>
  <c r="T368" i="23"/>
  <c r="S368" i="23"/>
  <c r="R368" i="23"/>
  <c r="Q368" i="23"/>
  <c r="P368" i="23"/>
  <c r="O368" i="23"/>
  <c r="N368" i="23"/>
  <c r="K368" i="23"/>
  <c r="I368" i="23"/>
  <c r="H368" i="23"/>
  <c r="G368" i="23"/>
  <c r="F368" i="23"/>
  <c r="E368" i="23"/>
  <c r="D368" i="23"/>
  <c r="C368" i="23"/>
  <c r="B368" i="23"/>
  <c r="X367" i="23"/>
  <c r="V367" i="23"/>
  <c r="W367" i="23" s="1"/>
  <c r="U367" i="23"/>
  <c r="T367" i="23"/>
  <c r="S367" i="23"/>
  <c r="R367" i="23"/>
  <c r="Q367" i="23"/>
  <c r="P367" i="23"/>
  <c r="O367" i="23"/>
  <c r="N367" i="23"/>
  <c r="K367" i="23"/>
  <c r="I367" i="23"/>
  <c r="H367" i="23"/>
  <c r="G367" i="23"/>
  <c r="F367" i="23"/>
  <c r="E367" i="23"/>
  <c r="D367" i="23"/>
  <c r="C367" i="23"/>
  <c r="B367" i="23"/>
  <c r="X366" i="23"/>
  <c r="V366" i="23"/>
  <c r="W366" i="23" s="1"/>
  <c r="U366" i="23"/>
  <c r="T366" i="23"/>
  <c r="S366" i="23"/>
  <c r="R366" i="23"/>
  <c r="Q366" i="23"/>
  <c r="P366" i="23"/>
  <c r="O366" i="23"/>
  <c r="N366" i="23"/>
  <c r="K366" i="23"/>
  <c r="I366" i="23"/>
  <c r="H366" i="23"/>
  <c r="G366" i="23"/>
  <c r="F366" i="23"/>
  <c r="E366" i="23"/>
  <c r="D366" i="23"/>
  <c r="C366" i="23"/>
  <c r="B366" i="23"/>
  <c r="X365" i="23"/>
  <c r="V365" i="23"/>
  <c r="W365" i="23" s="1"/>
  <c r="U365" i="23"/>
  <c r="T365" i="23"/>
  <c r="S365" i="23"/>
  <c r="R365" i="23"/>
  <c r="Q365" i="23"/>
  <c r="P365" i="23"/>
  <c r="O365" i="23"/>
  <c r="N365" i="23"/>
  <c r="K365" i="23"/>
  <c r="I365" i="23"/>
  <c r="H365" i="23"/>
  <c r="G365" i="23"/>
  <c r="F365" i="23"/>
  <c r="E365" i="23"/>
  <c r="D365" i="23"/>
  <c r="C365" i="23"/>
  <c r="B365" i="23"/>
  <c r="X364" i="23"/>
  <c r="V364" i="23"/>
  <c r="W364" i="23" s="1"/>
  <c r="U364" i="23"/>
  <c r="T364" i="23"/>
  <c r="S364" i="23"/>
  <c r="R364" i="23"/>
  <c r="Q364" i="23"/>
  <c r="P364" i="23"/>
  <c r="O364" i="23"/>
  <c r="N364" i="23"/>
  <c r="K364" i="23"/>
  <c r="I364" i="23"/>
  <c r="H364" i="23"/>
  <c r="G364" i="23"/>
  <c r="F364" i="23"/>
  <c r="E364" i="23"/>
  <c r="D364" i="23"/>
  <c r="C364" i="23"/>
  <c r="B364" i="23"/>
  <c r="X363" i="23"/>
  <c r="V363" i="23"/>
  <c r="W363" i="23" s="1"/>
  <c r="U363" i="23"/>
  <c r="T363" i="23"/>
  <c r="S363" i="23"/>
  <c r="R363" i="23"/>
  <c r="Q363" i="23"/>
  <c r="P363" i="23"/>
  <c r="O363" i="23"/>
  <c r="N363" i="23"/>
  <c r="K363" i="23"/>
  <c r="I363" i="23"/>
  <c r="H363" i="23"/>
  <c r="G363" i="23"/>
  <c r="F363" i="23"/>
  <c r="E363" i="23"/>
  <c r="D363" i="23"/>
  <c r="C363" i="23"/>
  <c r="B363" i="23"/>
  <c r="X362" i="23"/>
  <c r="V362" i="23"/>
  <c r="W362" i="23" s="1"/>
  <c r="U362" i="23"/>
  <c r="T362" i="23"/>
  <c r="S362" i="23"/>
  <c r="R362" i="23"/>
  <c r="Q362" i="23"/>
  <c r="P362" i="23"/>
  <c r="O362" i="23"/>
  <c r="N362" i="23"/>
  <c r="K362" i="23"/>
  <c r="I362" i="23"/>
  <c r="H362" i="23"/>
  <c r="G362" i="23"/>
  <c r="F362" i="23"/>
  <c r="E362" i="23"/>
  <c r="D362" i="23"/>
  <c r="C362" i="23"/>
  <c r="B362" i="23"/>
  <c r="X361" i="23"/>
  <c r="V361" i="23"/>
  <c r="W361" i="23" s="1"/>
  <c r="U361" i="23"/>
  <c r="T361" i="23"/>
  <c r="S361" i="23"/>
  <c r="R361" i="23"/>
  <c r="Q361" i="23"/>
  <c r="P361" i="23"/>
  <c r="O361" i="23"/>
  <c r="N361" i="23"/>
  <c r="K361" i="23"/>
  <c r="I361" i="23"/>
  <c r="H361" i="23"/>
  <c r="G361" i="23"/>
  <c r="F361" i="23"/>
  <c r="E361" i="23"/>
  <c r="D361" i="23"/>
  <c r="C361" i="23"/>
  <c r="B361" i="23"/>
  <c r="X360" i="23"/>
  <c r="V360" i="23"/>
  <c r="W360" i="23" s="1"/>
  <c r="U360" i="23"/>
  <c r="T360" i="23"/>
  <c r="S360" i="23"/>
  <c r="R360" i="23"/>
  <c r="Q360" i="23"/>
  <c r="P360" i="23"/>
  <c r="O360" i="23"/>
  <c r="N360" i="23"/>
  <c r="K360" i="23"/>
  <c r="I360" i="23"/>
  <c r="H360" i="23"/>
  <c r="G360" i="23"/>
  <c r="F360" i="23"/>
  <c r="E360" i="23"/>
  <c r="D360" i="23"/>
  <c r="C360" i="23"/>
  <c r="B360" i="23"/>
  <c r="X359" i="23"/>
  <c r="V359" i="23"/>
  <c r="W359" i="23" s="1"/>
  <c r="U359" i="23"/>
  <c r="T359" i="23"/>
  <c r="S359" i="23"/>
  <c r="R359" i="23"/>
  <c r="Q359" i="23"/>
  <c r="P359" i="23"/>
  <c r="O359" i="23"/>
  <c r="N359" i="23"/>
  <c r="K359" i="23"/>
  <c r="I359" i="23"/>
  <c r="H359" i="23"/>
  <c r="G359" i="23"/>
  <c r="F359" i="23"/>
  <c r="E359" i="23"/>
  <c r="D359" i="23"/>
  <c r="C359" i="23"/>
  <c r="B359" i="23"/>
  <c r="X358" i="23"/>
  <c r="V358" i="23"/>
  <c r="W358" i="23" s="1"/>
  <c r="U358" i="23"/>
  <c r="T358" i="23"/>
  <c r="S358" i="23"/>
  <c r="R358" i="23"/>
  <c r="Q358" i="23"/>
  <c r="P358" i="23"/>
  <c r="O358" i="23"/>
  <c r="N358" i="23"/>
  <c r="K358" i="23"/>
  <c r="I358" i="23"/>
  <c r="H358" i="23"/>
  <c r="G358" i="23"/>
  <c r="F358" i="23"/>
  <c r="E358" i="23"/>
  <c r="D358" i="23"/>
  <c r="C358" i="23"/>
  <c r="B358" i="23"/>
  <c r="X357" i="23"/>
  <c r="V357" i="23"/>
  <c r="W357" i="23" s="1"/>
  <c r="U357" i="23"/>
  <c r="T357" i="23"/>
  <c r="S357" i="23"/>
  <c r="R357" i="23"/>
  <c r="Q357" i="23"/>
  <c r="P357" i="23"/>
  <c r="O357" i="23"/>
  <c r="N357" i="23"/>
  <c r="K357" i="23"/>
  <c r="I357" i="23"/>
  <c r="H357" i="23"/>
  <c r="G357" i="23"/>
  <c r="F357" i="23"/>
  <c r="E357" i="23"/>
  <c r="D357" i="23"/>
  <c r="C357" i="23"/>
  <c r="B357" i="23"/>
  <c r="X356" i="23"/>
  <c r="V356" i="23"/>
  <c r="W356" i="23" s="1"/>
  <c r="U356" i="23"/>
  <c r="T356" i="23"/>
  <c r="S356" i="23"/>
  <c r="R356" i="23"/>
  <c r="Q356" i="23"/>
  <c r="P356" i="23"/>
  <c r="O356" i="23"/>
  <c r="N356" i="23"/>
  <c r="K356" i="23"/>
  <c r="I356" i="23"/>
  <c r="H356" i="23"/>
  <c r="G356" i="23"/>
  <c r="F356" i="23"/>
  <c r="E356" i="23"/>
  <c r="D356" i="23"/>
  <c r="C356" i="23"/>
  <c r="B356" i="23"/>
  <c r="X355" i="23"/>
  <c r="V355" i="23"/>
  <c r="W355" i="23" s="1"/>
  <c r="U355" i="23"/>
  <c r="T355" i="23"/>
  <c r="S355" i="23"/>
  <c r="R355" i="23"/>
  <c r="Q355" i="23"/>
  <c r="P355" i="23"/>
  <c r="O355" i="23"/>
  <c r="N355" i="23"/>
  <c r="K355" i="23"/>
  <c r="I355" i="23"/>
  <c r="H355" i="23"/>
  <c r="G355" i="23"/>
  <c r="F355" i="23"/>
  <c r="E355" i="23"/>
  <c r="D355" i="23"/>
  <c r="C355" i="23"/>
  <c r="B355" i="23"/>
  <c r="X354" i="23"/>
  <c r="V354" i="23"/>
  <c r="W354" i="23" s="1"/>
  <c r="U354" i="23"/>
  <c r="T354" i="23"/>
  <c r="S354" i="23"/>
  <c r="R354" i="23"/>
  <c r="Q354" i="23"/>
  <c r="P354" i="23"/>
  <c r="O354" i="23"/>
  <c r="N354" i="23"/>
  <c r="K354" i="23"/>
  <c r="I354" i="23"/>
  <c r="H354" i="23"/>
  <c r="G354" i="23"/>
  <c r="F354" i="23"/>
  <c r="E354" i="23"/>
  <c r="D354" i="23"/>
  <c r="C354" i="23"/>
  <c r="B354" i="23"/>
  <c r="X353" i="23"/>
  <c r="V353" i="23"/>
  <c r="W353" i="23" s="1"/>
  <c r="U353" i="23"/>
  <c r="T353" i="23"/>
  <c r="S353" i="23"/>
  <c r="R353" i="23"/>
  <c r="Q353" i="23"/>
  <c r="P353" i="23"/>
  <c r="O353" i="23"/>
  <c r="N353" i="23"/>
  <c r="K353" i="23"/>
  <c r="I353" i="23"/>
  <c r="H353" i="23"/>
  <c r="G353" i="23"/>
  <c r="F353" i="23"/>
  <c r="E353" i="23"/>
  <c r="D353" i="23"/>
  <c r="C353" i="23"/>
  <c r="B353" i="23"/>
  <c r="X352" i="23"/>
  <c r="V352" i="23"/>
  <c r="W352" i="23" s="1"/>
  <c r="U352" i="23"/>
  <c r="T352" i="23"/>
  <c r="S352" i="23"/>
  <c r="R352" i="23"/>
  <c r="Q352" i="23"/>
  <c r="P352" i="23"/>
  <c r="O352" i="23"/>
  <c r="N352" i="23"/>
  <c r="K352" i="23"/>
  <c r="I352" i="23"/>
  <c r="H352" i="23"/>
  <c r="G352" i="23"/>
  <c r="F352" i="23"/>
  <c r="E352" i="23"/>
  <c r="D352" i="23"/>
  <c r="C352" i="23"/>
  <c r="B352" i="23"/>
  <c r="X351" i="23"/>
  <c r="V351" i="23"/>
  <c r="W351" i="23" s="1"/>
  <c r="U351" i="23"/>
  <c r="T351" i="23"/>
  <c r="S351" i="23"/>
  <c r="R351" i="23"/>
  <c r="Q351" i="23"/>
  <c r="P351" i="23"/>
  <c r="O351" i="23"/>
  <c r="N351" i="23"/>
  <c r="K351" i="23"/>
  <c r="I351" i="23"/>
  <c r="H351" i="23"/>
  <c r="G351" i="23"/>
  <c r="F351" i="23"/>
  <c r="E351" i="23"/>
  <c r="D351" i="23"/>
  <c r="C351" i="23"/>
  <c r="B351" i="23"/>
  <c r="X350" i="23"/>
  <c r="V350" i="23"/>
  <c r="W350" i="23" s="1"/>
  <c r="U350" i="23"/>
  <c r="T350" i="23"/>
  <c r="S350" i="23"/>
  <c r="R350" i="23"/>
  <c r="Q350" i="23"/>
  <c r="P350" i="23"/>
  <c r="O350" i="23"/>
  <c r="N350" i="23"/>
  <c r="K350" i="23"/>
  <c r="I350" i="23"/>
  <c r="H350" i="23"/>
  <c r="G350" i="23"/>
  <c r="F350" i="23"/>
  <c r="E350" i="23"/>
  <c r="D350" i="23"/>
  <c r="C350" i="23"/>
  <c r="B350" i="23"/>
  <c r="X349" i="23"/>
  <c r="V349" i="23"/>
  <c r="W349" i="23" s="1"/>
  <c r="U349" i="23"/>
  <c r="T349" i="23"/>
  <c r="S349" i="23"/>
  <c r="R349" i="23"/>
  <c r="Q349" i="23"/>
  <c r="P349" i="23"/>
  <c r="O349" i="23"/>
  <c r="N349" i="23"/>
  <c r="K349" i="23"/>
  <c r="I349" i="23"/>
  <c r="H349" i="23"/>
  <c r="G349" i="23"/>
  <c r="F349" i="23"/>
  <c r="E349" i="23"/>
  <c r="D349" i="23"/>
  <c r="C349" i="23"/>
  <c r="B349" i="23"/>
  <c r="X348" i="23"/>
  <c r="V348" i="23"/>
  <c r="W348" i="23" s="1"/>
  <c r="U348" i="23"/>
  <c r="T348" i="23"/>
  <c r="S348" i="23"/>
  <c r="R348" i="23"/>
  <c r="Q348" i="23"/>
  <c r="P348" i="23"/>
  <c r="O348" i="23"/>
  <c r="N348" i="23"/>
  <c r="K348" i="23"/>
  <c r="I348" i="23"/>
  <c r="H348" i="23"/>
  <c r="G348" i="23"/>
  <c r="F348" i="23"/>
  <c r="E348" i="23"/>
  <c r="D348" i="23"/>
  <c r="C348" i="23"/>
  <c r="B348" i="23"/>
  <c r="X347" i="23"/>
  <c r="V347" i="23"/>
  <c r="W347" i="23" s="1"/>
  <c r="U347" i="23"/>
  <c r="T347" i="23"/>
  <c r="S347" i="23"/>
  <c r="R347" i="23"/>
  <c r="Q347" i="23"/>
  <c r="P347" i="23"/>
  <c r="O347" i="23"/>
  <c r="N347" i="23"/>
  <c r="K347" i="23"/>
  <c r="I347" i="23"/>
  <c r="H347" i="23"/>
  <c r="G347" i="23"/>
  <c r="F347" i="23"/>
  <c r="E347" i="23"/>
  <c r="D347" i="23"/>
  <c r="C347" i="23"/>
  <c r="B347" i="23"/>
  <c r="X346" i="23"/>
  <c r="V346" i="23"/>
  <c r="W346" i="23" s="1"/>
  <c r="U346" i="23"/>
  <c r="T346" i="23"/>
  <c r="S346" i="23"/>
  <c r="R346" i="23"/>
  <c r="Q346" i="23"/>
  <c r="P346" i="23"/>
  <c r="O346" i="23"/>
  <c r="N346" i="23"/>
  <c r="K346" i="23"/>
  <c r="I346" i="23"/>
  <c r="H346" i="23"/>
  <c r="G346" i="23"/>
  <c r="F346" i="23"/>
  <c r="E346" i="23"/>
  <c r="D346" i="23"/>
  <c r="C346" i="23"/>
  <c r="B346" i="23"/>
  <c r="X345" i="23"/>
  <c r="V345" i="23"/>
  <c r="W345" i="23" s="1"/>
  <c r="U345" i="23"/>
  <c r="T345" i="23"/>
  <c r="S345" i="23"/>
  <c r="R345" i="23"/>
  <c r="Q345" i="23"/>
  <c r="P345" i="23"/>
  <c r="O345" i="23"/>
  <c r="N345" i="23"/>
  <c r="K345" i="23"/>
  <c r="I345" i="23"/>
  <c r="H345" i="23"/>
  <c r="G345" i="23"/>
  <c r="F345" i="23"/>
  <c r="E345" i="23"/>
  <c r="D345" i="23"/>
  <c r="C345" i="23"/>
  <c r="B345" i="23"/>
  <c r="X344" i="23"/>
  <c r="V344" i="23"/>
  <c r="W344" i="23" s="1"/>
  <c r="U344" i="23"/>
  <c r="T344" i="23"/>
  <c r="S344" i="23"/>
  <c r="R344" i="23"/>
  <c r="Q344" i="23"/>
  <c r="P344" i="23"/>
  <c r="O344" i="23"/>
  <c r="N344" i="23"/>
  <c r="K344" i="23"/>
  <c r="I344" i="23"/>
  <c r="H344" i="23"/>
  <c r="G344" i="23"/>
  <c r="F344" i="23"/>
  <c r="E344" i="23"/>
  <c r="D344" i="23"/>
  <c r="C344" i="23"/>
  <c r="B344" i="23"/>
  <c r="X343" i="23"/>
  <c r="V343" i="23"/>
  <c r="W343" i="23" s="1"/>
  <c r="U343" i="23"/>
  <c r="T343" i="23"/>
  <c r="S343" i="23"/>
  <c r="R343" i="23"/>
  <c r="Q343" i="23"/>
  <c r="P343" i="23"/>
  <c r="O343" i="23"/>
  <c r="N343" i="23"/>
  <c r="K343" i="23"/>
  <c r="I343" i="23"/>
  <c r="H343" i="23"/>
  <c r="G343" i="23"/>
  <c r="F343" i="23"/>
  <c r="E343" i="23"/>
  <c r="D343" i="23"/>
  <c r="C343" i="23"/>
  <c r="B343" i="23"/>
  <c r="X342" i="23"/>
  <c r="V342" i="23"/>
  <c r="W342" i="23" s="1"/>
  <c r="U342" i="23"/>
  <c r="T342" i="23"/>
  <c r="S342" i="23"/>
  <c r="R342" i="23"/>
  <c r="Q342" i="23"/>
  <c r="P342" i="23"/>
  <c r="O342" i="23"/>
  <c r="N342" i="23"/>
  <c r="K342" i="23"/>
  <c r="I342" i="23"/>
  <c r="H342" i="23"/>
  <c r="G342" i="23"/>
  <c r="F342" i="23"/>
  <c r="E342" i="23"/>
  <c r="D342" i="23"/>
  <c r="C342" i="23"/>
  <c r="B342" i="23"/>
  <c r="X341" i="23"/>
  <c r="V341" i="23"/>
  <c r="W341" i="23" s="1"/>
  <c r="U341" i="23"/>
  <c r="T341" i="23"/>
  <c r="S341" i="23"/>
  <c r="R341" i="23"/>
  <c r="Q341" i="23"/>
  <c r="P341" i="23"/>
  <c r="O341" i="23"/>
  <c r="N341" i="23"/>
  <c r="K341" i="23"/>
  <c r="I341" i="23"/>
  <c r="H341" i="23"/>
  <c r="G341" i="23"/>
  <c r="F341" i="23"/>
  <c r="E341" i="23"/>
  <c r="D341" i="23"/>
  <c r="C341" i="23"/>
  <c r="B341" i="23"/>
  <c r="X340" i="23"/>
  <c r="V340" i="23"/>
  <c r="W340" i="23" s="1"/>
  <c r="U340" i="23"/>
  <c r="T340" i="23"/>
  <c r="S340" i="23"/>
  <c r="R340" i="23"/>
  <c r="Q340" i="23"/>
  <c r="P340" i="23"/>
  <c r="O340" i="23"/>
  <c r="N340" i="23"/>
  <c r="K340" i="23"/>
  <c r="I340" i="23"/>
  <c r="H340" i="23"/>
  <c r="G340" i="23"/>
  <c r="F340" i="23"/>
  <c r="E340" i="23"/>
  <c r="D340" i="23"/>
  <c r="C340" i="23"/>
  <c r="B340" i="23"/>
  <c r="X339" i="23"/>
  <c r="V339" i="23"/>
  <c r="W339" i="23" s="1"/>
  <c r="U339" i="23"/>
  <c r="T339" i="23"/>
  <c r="S339" i="23"/>
  <c r="R339" i="23"/>
  <c r="Q339" i="23"/>
  <c r="P339" i="23"/>
  <c r="O339" i="23"/>
  <c r="N339" i="23"/>
  <c r="K339" i="23"/>
  <c r="I339" i="23"/>
  <c r="H339" i="23"/>
  <c r="G339" i="23"/>
  <c r="F339" i="23"/>
  <c r="E339" i="23"/>
  <c r="D339" i="23"/>
  <c r="C339" i="23"/>
  <c r="B339" i="23"/>
  <c r="X338" i="23"/>
  <c r="V338" i="23"/>
  <c r="W338" i="23" s="1"/>
  <c r="U338" i="23"/>
  <c r="T338" i="23"/>
  <c r="S338" i="23"/>
  <c r="R338" i="23"/>
  <c r="Q338" i="23"/>
  <c r="P338" i="23"/>
  <c r="O338" i="23"/>
  <c r="N338" i="23"/>
  <c r="K338" i="23"/>
  <c r="I338" i="23"/>
  <c r="H338" i="23"/>
  <c r="G338" i="23"/>
  <c r="F338" i="23"/>
  <c r="E338" i="23"/>
  <c r="D338" i="23"/>
  <c r="C338" i="23"/>
  <c r="B338" i="23"/>
  <c r="X337" i="23"/>
  <c r="V337" i="23"/>
  <c r="W337" i="23" s="1"/>
  <c r="U337" i="23"/>
  <c r="T337" i="23"/>
  <c r="S337" i="23"/>
  <c r="R337" i="23"/>
  <c r="Q337" i="23"/>
  <c r="P337" i="23"/>
  <c r="O337" i="23"/>
  <c r="N337" i="23"/>
  <c r="K337" i="23"/>
  <c r="I337" i="23"/>
  <c r="H337" i="23"/>
  <c r="G337" i="23"/>
  <c r="F337" i="23"/>
  <c r="E337" i="23"/>
  <c r="D337" i="23"/>
  <c r="C337" i="23"/>
  <c r="B337" i="23"/>
  <c r="X336" i="23"/>
  <c r="V336" i="23"/>
  <c r="W336" i="23" s="1"/>
  <c r="U336" i="23"/>
  <c r="T336" i="23"/>
  <c r="S336" i="23"/>
  <c r="R336" i="23"/>
  <c r="Q336" i="23"/>
  <c r="P336" i="23"/>
  <c r="O336" i="23"/>
  <c r="N336" i="23"/>
  <c r="K336" i="23"/>
  <c r="I336" i="23"/>
  <c r="H336" i="23"/>
  <c r="G336" i="23"/>
  <c r="F336" i="23"/>
  <c r="E336" i="23"/>
  <c r="D336" i="23"/>
  <c r="C336" i="23"/>
  <c r="B336" i="23"/>
  <c r="X335" i="23"/>
  <c r="V335" i="23"/>
  <c r="W335" i="23" s="1"/>
  <c r="U335" i="23"/>
  <c r="T335" i="23"/>
  <c r="S335" i="23"/>
  <c r="R335" i="23"/>
  <c r="Q335" i="23"/>
  <c r="P335" i="23"/>
  <c r="O335" i="23"/>
  <c r="N335" i="23"/>
  <c r="K335" i="23"/>
  <c r="I335" i="23"/>
  <c r="H335" i="23"/>
  <c r="G335" i="23"/>
  <c r="F335" i="23"/>
  <c r="E335" i="23"/>
  <c r="D335" i="23"/>
  <c r="C335" i="23"/>
  <c r="B335" i="23"/>
  <c r="X334" i="23"/>
  <c r="V334" i="23"/>
  <c r="W334" i="23" s="1"/>
  <c r="U334" i="23"/>
  <c r="T334" i="23"/>
  <c r="S334" i="23"/>
  <c r="R334" i="23"/>
  <c r="Q334" i="23"/>
  <c r="P334" i="23"/>
  <c r="O334" i="23"/>
  <c r="N334" i="23"/>
  <c r="K334" i="23"/>
  <c r="I334" i="23"/>
  <c r="H334" i="23"/>
  <c r="G334" i="23"/>
  <c r="F334" i="23"/>
  <c r="E334" i="23"/>
  <c r="D334" i="23"/>
  <c r="C334" i="23"/>
  <c r="B334" i="23"/>
  <c r="X333" i="23"/>
  <c r="V333" i="23"/>
  <c r="W333" i="23" s="1"/>
  <c r="U333" i="23"/>
  <c r="T333" i="23"/>
  <c r="S333" i="23"/>
  <c r="R333" i="23"/>
  <c r="Q333" i="23"/>
  <c r="P333" i="23"/>
  <c r="O333" i="23"/>
  <c r="N333" i="23"/>
  <c r="K333" i="23"/>
  <c r="I333" i="23"/>
  <c r="H333" i="23"/>
  <c r="G333" i="23"/>
  <c r="F333" i="23"/>
  <c r="E333" i="23"/>
  <c r="D333" i="23"/>
  <c r="C333" i="23"/>
  <c r="B333" i="23"/>
  <c r="X332" i="23"/>
  <c r="V332" i="23"/>
  <c r="W332" i="23" s="1"/>
  <c r="U332" i="23"/>
  <c r="T332" i="23"/>
  <c r="S332" i="23"/>
  <c r="R332" i="23"/>
  <c r="Q332" i="23"/>
  <c r="P332" i="23"/>
  <c r="O332" i="23"/>
  <c r="N332" i="23"/>
  <c r="K332" i="23"/>
  <c r="I332" i="23"/>
  <c r="H332" i="23"/>
  <c r="G332" i="23"/>
  <c r="F332" i="23"/>
  <c r="E332" i="23"/>
  <c r="D332" i="23"/>
  <c r="C332" i="23"/>
  <c r="B332" i="23"/>
  <c r="X331" i="23"/>
  <c r="V331" i="23"/>
  <c r="W331" i="23" s="1"/>
  <c r="U331" i="23"/>
  <c r="T331" i="23"/>
  <c r="S331" i="23"/>
  <c r="R331" i="23"/>
  <c r="Q331" i="23"/>
  <c r="P331" i="23"/>
  <c r="O331" i="23"/>
  <c r="N331" i="23"/>
  <c r="K331" i="23"/>
  <c r="I331" i="23"/>
  <c r="H331" i="23"/>
  <c r="G331" i="23"/>
  <c r="F331" i="23"/>
  <c r="E331" i="23"/>
  <c r="D331" i="23"/>
  <c r="C331" i="23"/>
  <c r="B331" i="23"/>
  <c r="X330" i="23"/>
  <c r="V330" i="23"/>
  <c r="W330" i="23" s="1"/>
  <c r="U330" i="23"/>
  <c r="T330" i="23"/>
  <c r="S330" i="23"/>
  <c r="R330" i="23"/>
  <c r="Q330" i="23"/>
  <c r="P330" i="23"/>
  <c r="O330" i="23"/>
  <c r="N330" i="23"/>
  <c r="K330" i="23"/>
  <c r="I330" i="23"/>
  <c r="H330" i="23"/>
  <c r="G330" i="23"/>
  <c r="F330" i="23"/>
  <c r="E330" i="23"/>
  <c r="D330" i="23"/>
  <c r="C330" i="23"/>
  <c r="B330" i="23"/>
  <c r="X329" i="23"/>
  <c r="V329" i="23"/>
  <c r="W329" i="23" s="1"/>
  <c r="U329" i="23"/>
  <c r="T329" i="23"/>
  <c r="S329" i="23"/>
  <c r="R329" i="23"/>
  <c r="Q329" i="23"/>
  <c r="P329" i="23"/>
  <c r="O329" i="23"/>
  <c r="N329" i="23"/>
  <c r="K329" i="23"/>
  <c r="I329" i="23"/>
  <c r="H329" i="23"/>
  <c r="G329" i="23"/>
  <c r="F329" i="23"/>
  <c r="E329" i="23"/>
  <c r="D329" i="23"/>
  <c r="C329" i="23"/>
  <c r="B329" i="23"/>
  <c r="X328" i="23"/>
  <c r="V328" i="23"/>
  <c r="W328" i="23" s="1"/>
  <c r="U328" i="23"/>
  <c r="T328" i="23"/>
  <c r="S328" i="23"/>
  <c r="R328" i="23"/>
  <c r="Q328" i="23"/>
  <c r="P328" i="23"/>
  <c r="O328" i="23"/>
  <c r="N328" i="23"/>
  <c r="K328" i="23"/>
  <c r="I328" i="23"/>
  <c r="H328" i="23"/>
  <c r="G328" i="23"/>
  <c r="F328" i="23"/>
  <c r="E328" i="23"/>
  <c r="D328" i="23"/>
  <c r="C328" i="23"/>
  <c r="B328" i="23"/>
  <c r="X327" i="23"/>
  <c r="V327" i="23"/>
  <c r="W327" i="23" s="1"/>
  <c r="U327" i="23"/>
  <c r="T327" i="23"/>
  <c r="S327" i="23"/>
  <c r="R327" i="23"/>
  <c r="Q327" i="23"/>
  <c r="P327" i="23"/>
  <c r="O327" i="23"/>
  <c r="N327" i="23"/>
  <c r="K327" i="23"/>
  <c r="I327" i="23"/>
  <c r="H327" i="23"/>
  <c r="G327" i="23"/>
  <c r="F327" i="23"/>
  <c r="E327" i="23"/>
  <c r="D327" i="23"/>
  <c r="C327" i="23"/>
  <c r="B327" i="23"/>
  <c r="X326" i="23"/>
  <c r="V326" i="23"/>
  <c r="W326" i="23" s="1"/>
  <c r="U326" i="23"/>
  <c r="T326" i="23"/>
  <c r="S326" i="23"/>
  <c r="R326" i="23"/>
  <c r="Q326" i="23"/>
  <c r="P326" i="23"/>
  <c r="O326" i="23"/>
  <c r="N326" i="23"/>
  <c r="K326" i="23"/>
  <c r="I326" i="23"/>
  <c r="H326" i="23"/>
  <c r="G326" i="23"/>
  <c r="F326" i="23"/>
  <c r="E326" i="23"/>
  <c r="D326" i="23"/>
  <c r="C326" i="23"/>
  <c r="B326" i="23"/>
  <c r="X325" i="23"/>
  <c r="V325" i="23"/>
  <c r="W325" i="23" s="1"/>
  <c r="U325" i="23"/>
  <c r="T325" i="23"/>
  <c r="S325" i="23"/>
  <c r="R325" i="23"/>
  <c r="Q325" i="23"/>
  <c r="P325" i="23"/>
  <c r="O325" i="23"/>
  <c r="N325" i="23"/>
  <c r="K325" i="23"/>
  <c r="I325" i="23"/>
  <c r="H325" i="23"/>
  <c r="G325" i="23"/>
  <c r="F325" i="23"/>
  <c r="E325" i="23"/>
  <c r="D325" i="23"/>
  <c r="C325" i="23"/>
  <c r="B325" i="23"/>
  <c r="X324" i="23"/>
  <c r="V324" i="23"/>
  <c r="W324" i="23" s="1"/>
  <c r="U324" i="23"/>
  <c r="T324" i="23"/>
  <c r="S324" i="23"/>
  <c r="R324" i="23"/>
  <c r="Q324" i="23"/>
  <c r="P324" i="23"/>
  <c r="O324" i="23"/>
  <c r="N324" i="23"/>
  <c r="K324" i="23"/>
  <c r="I324" i="23"/>
  <c r="H324" i="23"/>
  <c r="G324" i="23"/>
  <c r="F324" i="23"/>
  <c r="E324" i="23"/>
  <c r="D324" i="23"/>
  <c r="C324" i="23"/>
  <c r="B324" i="23"/>
  <c r="X323" i="23"/>
  <c r="V323" i="23"/>
  <c r="W323" i="23" s="1"/>
  <c r="U323" i="23"/>
  <c r="T323" i="23"/>
  <c r="S323" i="23"/>
  <c r="R323" i="23"/>
  <c r="Q323" i="23"/>
  <c r="P323" i="23"/>
  <c r="O323" i="23"/>
  <c r="N323" i="23"/>
  <c r="K323" i="23"/>
  <c r="I323" i="23"/>
  <c r="H323" i="23"/>
  <c r="G323" i="23"/>
  <c r="F323" i="23"/>
  <c r="E323" i="23"/>
  <c r="D323" i="23"/>
  <c r="C323" i="23"/>
  <c r="B323" i="23"/>
  <c r="X322" i="23"/>
  <c r="V322" i="23"/>
  <c r="W322" i="23" s="1"/>
  <c r="U322" i="23"/>
  <c r="T322" i="23"/>
  <c r="S322" i="23"/>
  <c r="R322" i="23"/>
  <c r="Q322" i="23"/>
  <c r="P322" i="23"/>
  <c r="O322" i="23"/>
  <c r="N322" i="23"/>
  <c r="K322" i="23"/>
  <c r="I322" i="23"/>
  <c r="H322" i="23"/>
  <c r="G322" i="23"/>
  <c r="F322" i="23"/>
  <c r="E322" i="23"/>
  <c r="D322" i="23"/>
  <c r="C322" i="23"/>
  <c r="B322" i="23"/>
  <c r="X321" i="23"/>
  <c r="V321" i="23"/>
  <c r="W321" i="23" s="1"/>
  <c r="U321" i="23"/>
  <c r="T321" i="23"/>
  <c r="S321" i="23"/>
  <c r="R321" i="23"/>
  <c r="Q321" i="23"/>
  <c r="P321" i="23"/>
  <c r="O321" i="23"/>
  <c r="N321" i="23"/>
  <c r="K321" i="23"/>
  <c r="I321" i="23"/>
  <c r="H321" i="23"/>
  <c r="G321" i="23"/>
  <c r="F321" i="23"/>
  <c r="E321" i="23"/>
  <c r="D321" i="23"/>
  <c r="C321" i="23"/>
  <c r="B321" i="23"/>
  <c r="X320" i="23"/>
  <c r="V320" i="23"/>
  <c r="W320" i="23" s="1"/>
  <c r="U320" i="23"/>
  <c r="T320" i="23"/>
  <c r="S320" i="23"/>
  <c r="R320" i="23"/>
  <c r="Q320" i="23"/>
  <c r="P320" i="23"/>
  <c r="O320" i="23"/>
  <c r="N320" i="23"/>
  <c r="K320" i="23"/>
  <c r="I320" i="23"/>
  <c r="H320" i="23"/>
  <c r="G320" i="23"/>
  <c r="F320" i="23"/>
  <c r="E320" i="23"/>
  <c r="D320" i="23"/>
  <c r="C320" i="23"/>
  <c r="B320" i="23"/>
  <c r="X319" i="23"/>
  <c r="V319" i="23"/>
  <c r="W319" i="23" s="1"/>
  <c r="U319" i="23"/>
  <c r="T319" i="23"/>
  <c r="S319" i="23"/>
  <c r="R319" i="23"/>
  <c r="Q319" i="23"/>
  <c r="P319" i="23"/>
  <c r="O319" i="23"/>
  <c r="N319" i="23"/>
  <c r="K319" i="23"/>
  <c r="I319" i="23"/>
  <c r="H319" i="23"/>
  <c r="G319" i="23"/>
  <c r="F319" i="23"/>
  <c r="E319" i="23"/>
  <c r="D319" i="23"/>
  <c r="C319" i="23"/>
  <c r="B319" i="23"/>
  <c r="X318" i="23"/>
  <c r="V318" i="23"/>
  <c r="W318" i="23" s="1"/>
  <c r="U318" i="23"/>
  <c r="T318" i="23"/>
  <c r="S318" i="23"/>
  <c r="R318" i="23"/>
  <c r="Q318" i="23"/>
  <c r="P318" i="23"/>
  <c r="O318" i="23"/>
  <c r="N318" i="23"/>
  <c r="K318" i="23"/>
  <c r="I318" i="23"/>
  <c r="H318" i="23"/>
  <c r="G318" i="23"/>
  <c r="F318" i="23"/>
  <c r="E318" i="23"/>
  <c r="D318" i="23"/>
  <c r="C318" i="23"/>
  <c r="B318" i="23"/>
  <c r="X317" i="23"/>
  <c r="V317" i="23"/>
  <c r="W317" i="23" s="1"/>
  <c r="U317" i="23"/>
  <c r="T317" i="23"/>
  <c r="S317" i="23"/>
  <c r="R317" i="23"/>
  <c r="Q317" i="23"/>
  <c r="P317" i="23"/>
  <c r="O317" i="23"/>
  <c r="N317" i="23"/>
  <c r="K317" i="23"/>
  <c r="I317" i="23"/>
  <c r="H317" i="23"/>
  <c r="G317" i="23"/>
  <c r="F317" i="23"/>
  <c r="E317" i="23"/>
  <c r="D317" i="23"/>
  <c r="C317" i="23"/>
  <c r="B317" i="23"/>
  <c r="X316" i="23"/>
  <c r="V316" i="23"/>
  <c r="W316" i="23" s="1"/>
  <c r="U316" i="23"/>
  <c r="T316" i="23"/>
  <c r="S316" i="23"/>
  <c r="R316" i="23"/>
  <c r="Q316" i="23"/>
  <c r="P316" i="23"/>
  <c r="O316" i="23"/>
  <c r="N316" i="23"/>
  <c r="K316" i="23"/>
  <c r="I316" i="23"/>
  <c r="H316" i="23"/>
  <c r="G316" i="23"/>
  <c r="F316" i="23"/>
  <c r="E316" i="23"/>
  <c r="D316" i="23"/>
  <c r="C316" i="23"/>
  <c r="B316" i="23"/>
  <c r="X315" i="23"/>
  <c r="V315" i="23"/>
  <c r="W315" i="23" s="1"/>
  <c r="U315" i="23"/>
  <c r="T315" i="23"/>
  <c r="S315" i="23"/>
  <c r="R315" i="23"/>
  <c r="Q315" i="23"/>
  <c r="P315" i="23"/>
  <c r="O315" i="23"/>
  <c r="N315" i="23"/>
  <c r="K315" i="23"/>
  <c r="I315" i="23"/>
  <c r="H315" i="23"/>
  <c r="G315" i="23"/>
  <c r="F315" i="23"/>
  <c r="E315" i="23"/>
  <c r="D315" i="23"/>
  <c r="C315" i="23"/>
  <c r="B315" i="23"/>
  <c r="X314" i="23"/>
  <c r="V314" i="23"/>
  <c r="W314" i="23" s="1"/>
  <c r="U314" i="23"/>
  <c r="T314" i="23"/>
  <c r="S314" i="23"/>
  <c r="R314" i="23"/>
  <c r="Q314" i="23"/>
  <c r="P314" i="23"/>
  <c r="O314" i="23"/>
  <c r="N314" i="23"/>
  <c r="K314" i="23"/>
  <c r="I314" i="23"/>
  <c r="H314" i="23"/>
  <c r="G314" i="23"/>
  <c r="F314" i="23"/>
  <c r="E314" i="23"/>
  <c r="D314" i="23"/>
  <c r="C314" i="23"/>
  <c r="B314" i="23"/>
  <c r="X313" i="23"/>
  <c r="V313" i="23"/>
  <c r="W313" i="23" s="1"/>
  <c r="U313" i="23"/>
  <c r="T313" i="23"/>
  <c r="S313" i="23"/>
  <c r="R313" i="23"/>
  <c r="Q313" i="23"/>
  <c r="P313" i="23"/>
  <c r="O313" i="23"/>
  <c r="N313" i="23"/>
  <c r="K313" i="23"/>
  <c r="I313" i="23"/>
  <c r="H313" i="23"/>
  <c r="G313" i="23"/>
  <c r="F313" i="23"/>
  <c r="E313" i="23"/>
  <c r="D313" i="23"/>
  <c r="C313" i="23"/>
  <c r="B313" i="23"/>
  <c r="X312" i="23"/>
  <c r="V312" i="23"/>
  <c r="W312" i="23" s="1"/>
  <c r="U312" i="23"/>
  <c r="T312" i="23"/>
  <c r="S312" i="23"/>
  <c r="R312" i="23"/>
  <c r="Q312" i="23"/>
  <c r="P312" i="23"/>
  <c r="O312" i="23"/>
  <c r="N312" i="23"/>
  <c r="K312" i="23"/>
  <c r="I312" i="23"/>
  <c r="H312" i="23"/>
  <c r="G312" i="23"/>
  <c r="F312" i="23"/>
  <c r="E312" i="23"/>
  <c r="D312" i="23"/>
  <c r="C312" i="23"/>
  <c r="B312" i="23"/>
  <c r="X311" i="23"/>
  <c r="V311" i="23"/>
  <c r="W311" i="23" s="1"/>
  <c r="U311" i="23"/>
  <c r="T311" i="23"/>
  <c r="S311" i="23"/>
  <c r="R311" i="23"/>
  <c r="Q311" i="23"/>
  <c r="P311" i="23"/>
  <c r="O311" i="23"/>
  <c r="N311" i="23"/>
  <c r="K311" i="23"/>
  <c r="I311" i="23"/>
  <c r="H311" i="23"/>
  <c r="G311" i="23"/>
  <c r="F311" i="23"/>
  <c r="E311" i="23"/>
  <c r="D311" i="23"/>
  <c r="C311" i="23"/>
  <c r="B311" i="23"/>
  <c r="X310" i="23"/>
  <c r="V310" i="23"/>
  <c r="W310" i="23" s="1"/>
  <c r="U310" i="23"/>
  <c r="T310" i="23"/>
  <c r="S310" i="23"/>
  <c r="R310" i="23"/>
  <c r="Q310" i="23"/>
  <c r="P310" i="23"/>
  <c r="O310" i="23"/>
  <c r="N310" i="23"/>
  <c r="K310" i="23"/>
  <c r="I310" i="23"/>
  <c r="H310" i="23"/>
  <c r="G310" i="23"/>
  <c r="F310" i="23"/>
  <c r="E310" i="23"/>
  <c r="D310" i="23"/>
  <c r="C310" i="23"/>
  <c r="B310" i="23"/>
  <c r="X309" i="23"/>
  <c r="V309" i="23"/>
  <c r="W309" i="23" s="1"/>
  <c r="U309" i="23"/>
  <c r="T309" i="23"/>
  <c r="S309" i="23"/>
  <c r="R309" i="23"/>
  <c r="Q309" i="23"/>
  <c r="P309" i="23"/>
  <c r="O309" i="23"/>
  <c r="N309" i="23"/>
  <c r="K309" i="23"/>
  <c r="I309" i="23"/>
  <c r="H309" i="23"/>
  <c r="G309" i="23"/>
  <c r="F309" i="23"/>
  <c r="E309" i="23"/>
  <c r="D309" i="23"/>
  <c r="C309" i="23"/>
  <c r="B309" i="23"/>
  <c r="X308" i="23"/>
  <c r="V308" i="23"/>
  <c r="W308" i="23" s="1"/>
  <c r="U308" i="23"/>
  <c r="T308" i="23"/>
  <c r="S308" i="23"/>
  <c r="R308" i="23"/>
  <c r="Q308" i="23"/>
  <c r="P308" i="23"/>
  <c r="O308" i="23"/>
  <c r="N308" i="23"/>
  <c r="K308" i="23"/>
  <c r="I308" i="23"/>
  <c r="H308" i="23"/>
  <c r="G308" i="23"/>
  <c r="F308" i="23"/>
  <c r="E308" i="23"/>
  <c r="D308" i="23"/>
  <c r="C308" i="23"/>
  <c r="B308" i="23"/>
  <c r="X307" i="23"/>
  <c r="V307" i="23"/>
  <c r="W307" i="23" s="1"/>
  <c r="U307" i="23"/>
  <c r="T307" i="23"/>
  <c r="S307" i="23"/>
  <c r="R307" i="23"/>
  <c r="Q307" i="23"/>
  <c r="P307" i="23"/>
  <c r="O307" i="23"/>
  <c r="N307" i="23"/>
  <c r="K307" i="23"/>
  <c r="I307" i="23"/>
  <c r="H307" i="23"/>
  <c r="G307" i="23"/>
  <c r="F307" i="23"/>
  <c r="E307" i="23"/>
  <c r="D307" i="23"/>
  <c r="C307" i="23"/>
  <c r="B307" i="23"/>
  <c r="X306" i="23"/>
  <c r="V306" i="23"/>
  <c r="W306" i="23" s="1"/>
  <c r="U306" i="23"/>
  <c r="T306" i="23"/>
  <c r="S306" i="23"/>
  <c r="R306" i="23"/>
  <c r="Q306" i="23"/>
  <c r="P306" i="23"/>
  <c r="O306" i="23"/>
  <c r="N306" i="23"/>
  <c r="K306" i="23"/>
  <c r="I306" i="23"/>
  <c r="H306" i="23"/>
  <c r="G306" i="23"/>
  <c r="F306" i="23"/>
  <c r="E306" i="23"/>
  <c r="D306" i="23"/>
  <c r="C306" i="23"/>
  <c r="B306" i="23"/>
  <c r="X305" i="23"/>
  <c r="V305" i="23"/>
  <c r="W305" i="23" s="1"/>
  <c r="U305" i="23"/>
  <c r="T305" i="23"/>
  <c r="S305" i="23"/>
  <c r="R305" i="23"/>
  <c r="Q305" i="23"/>
  <c r="P305" i="23"/>
  <c r="O305" i="23"/>
  <c r="N305" i="23"/>
  <c r="K305" i="23"/>
  <c r="I305" i="23"/>
  <c r="H305" i="23"/>
  <c r="G305" i="23"/>
  <c r="F305" i="23"/>
  <c r="E305" i="23"/>
  <c r="D305" i="23"/>
  <c r="C305" i="23"/>
  <c r="B305" i="23"/>
  <c r="X304" i="23"/>
  <c r="V304" i="23"/>
  <c r="W304" i="23" s="1"/>
  <c r="U304" i="23"/>
  <c r="T304" i="23"/>
  <c r="S304" i="23"/>
  <c r="R304" i="23"/>
  <c r="Q304" i="23"/>
  <c r="P304" i="23"/>
  <c r="O304" i="23"/>
  <c r="N304" i="23"/>
  <c r="K304" i="23"/>
  <c r="I304" i="23"/>
  <c r="H304" i="23"/>
  <c r="G304" i="23"/>
  <c r="F304" i="23"/>
  <c r="E304" i="23"/>
  <c r="D304" i="23"/>
  <c r="C304" i="23"/>
  <c r="B304" i="23"/>
  <c r="X303" i="23"/>
  <c r="V303" i="23"/>
  <c r="W303" i="23" s="1"/>
  <c r="U303" i="23"/>
  <c r="T303" i="23"/>
  <c r="S303" i="23"/>
  <c r="R303" i="23"/>
  <c r="Q303" i="23"/>
  <c r="P303" i="23"/>
  <c r="O303" i="23"/>
  <c r="N303" i="23"/>
  <c r="K303" i="23"/>
  <c r="I303" i="23"/>
  <c r="H303" i="23"/>
  <c r="G303" i="23"/>
  <c r="F303" i="23"/>
  <c r="E303" i="23"/>
  <c r="D303" i="23"/>
  <c r="C303" i="23"/>
  <c r="B303" i="23"/>
  <c r="X302" i="23"/>
  <c r="V302" i="23"/>
  <c r="W302" i="23" s="1"/>
  <c r="U302" i="23"/>
  <c r="T302" i="23"/>
  <c r="S302" i="23"/>
  <c r="R302" i="23"/>
  <c r="Q302" i="23"/>
  <c r="P302" i="23"/>
  <c r="O302" i="23"/>
  <c r="N302" i="23"/>
  <c r="K302" i="23"/>
  <c r="I302" i="23"/>
  <c r="H302" i="23"/>
  <c r="G302" i="23"/>
  <c r="F302" i="23"/>
  <c r="E302" i="23"/>
  <c r="D302" i="23"/>
  <c r="C302" i="23"/>
  <c r="B302" i="23"/>
  <c r="X301" i="23"/>
  <c r="V301" i="23"/>
  <c r="W301" i="23" s="1"/>
  <c r="U301" i="23"/>
  <c r="T301" i="23"/>
  <c r="S301" i="23"/>
  <c r="R301" i="23"/>
  <c r="Q301" i="23"/>
  <c r="P301" i="23"/>
  <c r="O301" i="23"/>
  <c r="N301" i="23"/>
  <c r="K301" i="23"/>
  <c r="I301" i="23"/>
  <c r="H301" i="23"/>
  <c r="G301" i="23"/>
  <c r="F301" i="23"/>
  <c r="E301" i="23"/>
  <c r="D301" i="23"/>
  <c r="C301" i="23"/>
  <c r="B301" i="23"/>
  <c r="X300" i="23"/>
  <c r="V300" i="23"/>
  <c r="W300" i="23" s="1"/>
  <c r="U300" i="23"/>
  <c r="T300" i="23"/>
  <c r="S300" i="23"/>
  <c r="R300" i="23"/>
  <c r="Q300" i="23"/>
  <c r="P300" i="23"/>
  <c r="O300" i="23"/>
  <c r="N300" i="23"/>
  <c r="K300" i="23"/>
  <c r="I300" i="23"/>
  <c r="H300" i="23"/>
  <c r="G300" i="23"/>
  <c r="F300" i="23"/>
  <c r="E300" i="23"/>
  <c r="D300" i="23"/>
  <c r="C300" i="23"/>
  <c r="B300" i="23"/>
  <c r="X299" i="23"/>
  <c r="V299" i="23"/>
  <c r="W299" i="23" s="1"/>
  <c r="U299" i="23"/>
  <c r="T299" i="23"/>
  <c r="S299" i="23"/>
  <c r="R299" i="23"/>
  <c r="Q299" i="23"/>
  <c r="P299" i="23"/>
  <c r="O299" i="23"/>
  <c r="N299" i="23"/>
  <c r="K299" i="23"/>
  <c r="I299" i="23"/>
  <c r="H299" i="23"/>
  <c r="G299" i="23"/>
  <c r="F299" i="23"/>
  <c r="E299" i="23"/>
  <c r="D299" i="23"/>
  <c r="C299" i="23"/>
  <c r="B299" i="23"/>
  <c r="X298" i="23"/>
  <c r="V298" i="23"/>
  <c r="W298" i="23" s="1"/>
  <c r="U298" i="23"/>
  <c r="T298" i="23"/>
  <c r="S298" i="23"/>
  <c r="R298" i="23"/>
  <c r="Q298" i="23"/>
  <c r="P298" i="23"/>
  <c r="O298" i="23"/>
  <c r="N298" i="23"/>
  <c r="K298" i="23"/>
  <c r="I298" i="23"/>
  <c r="H298" i="23"/>
  <c r="G298" i="23"/>
  <c r="F298" i="23"/>
  <c r="E298" i="23"/>
  <c r="D298" i="23"/>
  <c r="C298" i="23"/>
  <c r="B298" i="23"/>
  <c r="X297" i="23"/>
  <c r="V297" i="23"/>
  <c r="W297" i="23" s="1"/>
  <c r="U297" i="23"/>
  <c r="T297" i="23"/>
  <c r="S297" i="23"/>
  <c r="R297" i="23"/>
  <c r="Q297" i="23"/>
  <c r="P297" i="23"/>
  <c r="O297" i="23"/>
  <c r="N297" i="23"/>
  <c r="K297" i="23"/>
  <c r="I297" i="23"/>
  <c r="H297" i="23"/>
  <c r="G297" i="23"/>
  <c r="F297" i="23"/>
  <c r="E297" i="23"/>
  <c r="D297" i="23"/>
  <c r="C297" i="23"/>
  <c r="B297" i="23"/>
  <c r="X296" i="23"/>
  <c r="V296" i="23"/>
  <c r="W296" i="23" s="1"/>
  <c r="U296" i="23"/>
  <c r="T296" i="23"/>
  <c r="S296" i="23"/>
  <c r="R296" i="23"/>
  <c r="Q296" i="23"/>
  <c r="P296" i="23"/>
  <c r="O296" i="23"/>
  <c r="N296" i="23"/>
  <c r="K296" i="23"/>
  <c r="I296" i="23"/>
  <c r="H296" i="23"/>
  <c r="G296" i="23"/>
  <c r="F296" i="23"/>
  <c r="E296" i="23"/>
  <c r="D296" i="23"/>
  <c r="C296" i="23"/>
  <c r="B296" i="23"/>
  <c r="X295" i="23"/>
  <c r="V295" i="23"/>
  <c r="W295" i="23" s="1"/>
  <c r="U295" i="23"/>
  <c r="T295" i="23"/>
  <c r="S295" i="23"/>
  <c r="R295" i="23"/>
  <c r="Q295" i="23"/>
  <c r="P295" i="23"/>
  <c r="O295" i="23"/>
  <c r="N295" i="23"/>
  <c r="K295" i="23"/>
  <c r="I295" i="23"/>
  <c r="H295" i="23"/>
  <c r="G295" i="23"/>
  <c r="F295" i="23"/>
  <c r="E295" i="23"/>
  <c r="D295" i="23"/>
  <c r="C295" i="23"/>
  <c r="B295" i="23"/>
  <c r="X294" i="23"/>
  <c r="V294" i="23"/>
  <c r="W294" i="23" s="1"/>
  <c r="U294" i="23"/>
  <c r="T294" i="23"/>
  <c r="S294" i="23"/>
  <c r="R294" i="23"/>
  <c r="Q294" i="23"/>
  <c r="P294" i="23"/>
  <c r="O294" i="23"/>
  <c r="N294" i="23"/>
  <c r="K294" i="23"/>
  <c r="I294" i="23"/>
  <c r="H294" i="23"/>
  <c r="G294" i="23"/>
  <c r="F294" i="23"/>
  <c r="E294" i="23"/>
  <c r="D294" i="23"/>
  <c r="C294" i="23"/>
  <c r="B294" i="23"/>
  <c r="X293" i="23"/>
  <c r="V293" i="23"/>
  <c r="W293" i="23" s="1"/>
  <c r="U293" i="23"/>
  <c r="T293" i="23"/>
  <c r="S293" i="23"/>
  <c r="R293" i="23"/>
  <c r="Q293" i="23"/>
  <c r="P293" i="23"/>
  <c r="O293" i="23"/>
  <c r="N293" i="23"/>
  <c r="K293" i="23"/>
  <c r="I293" i="23"/>
  <c r="H293" i="23"/>
  <c r="G293" i="23"/>
  <c r="F293" i="23"/>
  <c r="E293" i="23"/>
  <c r="D293" i="23"/>
  <c r="C293" i="23"/>
  <c r="B293" i="23"/>
  <c r="X292" i="23"/>
  <c r="V292" i="23"/>
  <c r="W292" i="23" s="1"/>
  <c r="U292" i="23"/>
  <c r="T292" i="23"/>
  <c r="S292" i="23"/>
  <c r="R292" i="23"/>
  <c r="Q292" i="23"/>
  <c r="P292" i="23"/>
  <c r="O292" i="23"/>
  <c r="N292" i="23"/>
  <c r="K292" i="23"/>
  <c r="I292" i="23"/>
  <c r="H292" i="23"/>
  <c r="G292" i="23"/>
  <c r="F292" i="23"/>
  <c r="E292" i="23"/>
  <c r="D292" i="23"/>
  <c r="C292" i="23"/>
  <c r="B292" i="23"/>
  <c r="X291" i="23"/>
  <c r="V291" i="23"/>
  <c r="W291" i="23" s="1"/>
  <c r="U291" i="23"/>
  <c r="T291" i="23"/>
  <c r="S291" i="23"/>
  <c r="R291" i="23"/>
  <c r="Q291" i="23"/>
  <c r="P291" i="23"/>
  <c r="O291" i="23"/>
  <c r="N291" i="23"/>
  <c r="K291" i="23"/>
  <c r="I291" i="23"/>
  <c r="H291" i="23"/>
  <c r="G291" i="23"/>
  <c r="F291" i="23"/>
  <c r="E291" i="23"/>
  <c r="D291" i="23"/>
  <c r="C291" i="23"/>
  <c r="B291" i="23"/>
  <c r="X290" i="23"/>
  <c r="V290" i="23"/>
  <c r="W290" i="23" s="1"/>
  <c r="U290" i="23"/>
  <c r="T290" i="23"/>
  <c r="S290" i="23"/>
  <c r="R290" i="23"/>
  <c r="Q290" i="23"/>
  <c r="P290" i="23"/>
  <c r="O290" i="23"/>
  <c r="N290" i="23"/>
  <c r="K290" i="23"/>
  <c r="I290" i="23"/>
  <c r="H290" i="23"/>
  <c r="G290" i="23"/>
  <c r="F290" i="23"/>
  <c r="E290" i="23"/>
  <c r="D290" i="23"/>
  <c r="C290" i="23"/>
  <c r="B290" i="23"/>
  <c r="X289" i="23"/>
  <c r="V289" i="23"/>
  <c r="W289" i="23" s="1"/>
  <c r="U289" i="23"/>
  <c r="T289" i="23"/>
  <c r="S289" i="23"/>
  <c r="R289" i="23"/>
  <c r="Q289" i="23"/>
  <c r="P289" i="23"/>
  <c r="O289" i="23"/>
  <c r="N289" i="23"/>
  <c r="K289" i="23"/>
  <c r="I289" i="23"/>
  <c r="H289" i="23"/>
  <c r="G289" i="23"/>
  <c r="F289" i="23"/>
  <c r="E289" i="23"/>
  <c r="D289" i="23"/>
  <c r="C289" i="23"/>
  <c r="B289" i="23"/>
  <c r="X288" i="23"/>
  <c r="V288" i="23"/>
  <c r="W288" i="23" s="1"/>
  <c r="U288" i="23"/>
  <c r="T288" i="23"/>
  <c r="S288" i="23"/>
  <c r="R288" i="23"/>
  <c r="Q288" i="23"/>
  <c r="P288" i="23"/>
  <c r="O288" i="23"/>
  <c r="N288" i="23"/>
  <c r="K288" i="23"/>
  <c r="I288" i="23"/>
  <c r="H288" i="23"/>
  <c r="G288" i="23"/>
  <c r="F288" i="23"/>
  <c r="E288" i="23"/>
  <c r="D288" i="23"/>
  <c r="C288" i="23"/>
  <c r="B288" i="23"/>
  <c r="X287" i="23"/>
  <c r="V287" i="23"/>
  <c r="W287" i="23" s="1"/>
  <c r="U287" i="23"/>
  <c r="T287" i="23"/>
  <c r="S287" i="23"/>
  <c r="R287" i="23"/>
  <c r="Q287" i="23"/>
  <c r="P287" i="23"/>
  <c r="O287" i="23"/>
  <c r="N287" i="23"/>
  <c r="K287" i="23"/>
  <c r="I287" i="23"/>
  <c r="H287" i="23"/>
  <c r="G287" i="23"/>
  <c r="F287" i="23"/>
  <c r="E287" i="23"/>
  <c r="D287" i="23"/>
  <c r="C287" i="23"/>
  <c r="B287" i="23"/>
  <c r="X286" i="23"/>
  <c r="V286" i="23"/>
  <c r="W286" i="23" s="1"/>
  <c r="U286" i="23"/>
  <c r="T286" i="23"/>
  <c r="S286" i="23"/>
  <c r="R286" i="23"/>
  <c r="Q286" i="23"/>
  <c r="P286" i="23"/>
  <c r="O286" i="23"/>
  <c r="N286" i="23"/>
  <c r="K286" i="23"/>
  <c r="I286" i="23"/>
  <c r="H286" i="23"/>
  <c r="G286" i="23"/>
  <c r="F286" i="23"/>
  <c r="E286" i="23"/>
  <c r="D286" i="23"/>
  <c r="C286" i="23"/>
  <c r="B286" i="23"/>
  <c r="X285" i="23"/>
  <c r="V285" i="23"/>
  <c r="W285" i="23" s="1"/>
  <c r="U285" i="23"/>
  <c r="T285" i="23"/>
  <c r="S285" i="23"/>
  <c r="R285" i="23"/>
  <c r="Q285" i="23"/>
  <c r="P285" i="23"/>
  <c r="O285" i="23"/>
  <c r="N285" i="23"/>
  <c r="K285" i="23"/>
  <c r="I285" i="23"/>
  <c r="H285" i="23"/>
  <c r="G285" i="23"/>
  <c r="F285" i="23"/>
  <c r="E285" i="23"/>
  <c r="D285" i="23"/>
  <c r="C285" i="23"/>
  <c r="B285" i="23"/>
  <c r="X284" i="23"/>
  <c r="V284" i="23"/>
  <c r="W284" i="23" s="1"/>
  <c r="U284" i="23"/>
  <c r="T284" i="23"/>
  <c r="S284" i="23"/>
  <c r="R284" i="23"/>
  <c r="Q284" i="23"/>
  <c r="P284" i="23"/>
  <c r="O284" i="23"/>
  <c r="N284" i="23"/>
  <c r="K284" i="23"/>
  <c r="I284" i="23"/>
  <c r="H284" i="23"/>
  <c r="G284" i="23"/>
  <c r="F284" i="23"/>
  <c r="E284" i="23"/>
  <c r="D284" i="23"/>
  <c r="C284" i="23"/>
  <c r="B284" i="23"/>
  <c r="X283" i="23"/>
  <c r="V283" i="23"/>
  <c r="W283" i="23" s="1"/>
  <c r="U283" i="23"/>
  <c r="T283" i="23"/>
  <c r="S283" i="23"/>
  <c r="R283" i="23"/>
  <c r="Q283" i="23"/>
  <c r="P283" i="23"/>
  <c r="O283" i="23"/>
  <c r="N283" i="23"/>
  <c r="K283" i="23"/>
  <c r="I283" i="23"/>
  <c r="H283" i="23"/>
  <c r="G283" i="23"/>
  <c r="F283" i="23"/>
  <c r="E283" i="23"/>
  <c r="D283" i="23"/>
  <c r="C283" i="23"/>
  <c r="B283" i="23"/>
  <c r="X282" i="23"/>
  <c r="V282" i="23"/>
  <c r="W282" i="23" s="1"/>
  <c r="U282" i="23"/>
  <c r="T282" i="23"/>
  <c r="S282" i="23"/>
  <c r="R282" i="23"/>
  <c r="Q282" i="23"/>
  <c r="P282" i="23"/>
  <c r="O282" i="23"/>
  <c r="N282" i="23"/>
  <c r="K282" i="23"/>
  <c r="I282" i="23"/>
  <c r="H282" i="23"/>
  <c r="G282" i="23"/>
  <c r="F282" i="23"/>
  <c r="E282" i="23"/>
  <c r="D282" i="23"/>
  <c r="C282" i="23"/>
  <c r="B282" i="23"/>
  <c r="X281" i="23"/>
  <c r="V281" i="23"/>
  <c r="W281" i="23" s="1"/>
  <c r="U281" i="23"/>
  <c r="T281" i="23"/>
  <c r="S281" i="23"/>
  <c r="R281" i="23"/>
  <c r="Q281" i="23"/>
  <c r="P281" i="23"/>
  <c r="O281" i="23"/>
  <c r="N281" i="23"/>
  <c r="K281" i="23"/>
  <c r="I281" i="23"/>
  <c r="H281" i="23"/>
  <c r="G281" i="23"/>
  <c r="F281" i="23"/>
  <c r="E281" i="23"/>
  <c r="D281" i="23"/>
  <c r="C281" i="23"/>
  <c r="B281" i="23"/>
  <c r="X280" i="23"/>
  <c r="V280" i="23"/>
  <c r="W280" i="23" s="1"/>
  <c r="U280" i="23"/>
  <c r="T280" i="23"/>
  <c r="S280" i="23"/>
  <c r="R280" i="23"/>
  <c r="Q280" i="23"/>
  <c r="P280" i="23"/>
  <c r="O280" i="23"/>
  <c r="N280" i="23"/>
  <c r="K280" i="23"/>
  <c r="I280" i="23"/>
  <c r="H280" i="23"/>
  <c r="G280" i="23"/>
  <c r="F280" i="23"/>
  <c r="E280" i="23"/>
  <c r="D280" i="23"/>
  <c r="C280" i="23"/>
  <c r="B280" i="23"/>
  <c r="X279" i="23"/>
  <c r="V279" i="23"/>
  <c r="W279" i="23" s="1"/>
  <c r="U279" i="23"/>
  <c r="T279" i="23"/>
  <c r="S279" i="23"/>
  <c r="R279" i="23"/>
  <c r="Q279" i="23"/>
  <c r="P279" i="23"/>
  <c r="O279" i="23"/>
  <c r="N279" i="23"/>
  <c r="K279" i="23"/>
  <c r="I279" i="23"/>
  <c r="H279" i="23"/>
  <c r="G279" i="23"/>
  <c r="F279" i="23"/>
  <c r="E279" i="23"/>
  <c r="D279" i="23"/>
  <c r="C279" i="23"/>
  <c r="B279" i="23"/>
  <c r="X278" i="23"/>
  <c r="V278" i="23"/>
  <c r="W278" i="23" s="1"/>
  <c r="U278" i="23"/>
  <c r="T278" i="23"/>
  <c r="S278" i="23"/>
  <c r="R278" i="23"/>
  <c r="Q278" i="23"/>
  <c r="P278" i="23"/>
  <c r="O278" i="23"/>
  <c r="N278" i="23"/>
  <c r="K278" i="23"/>
  <c r="I278" i="23"/>
  <c r="H278" i="23"/>
  <c r="G278" i="23"/>
  <c r="F278" i="23"/>
  <c r="E278" i="23"/>
  <c r="D278" i="23"/>
  <c r="C278" i="23"/>
  <c r="B278" i="23"/>
  <c r="X277" i="23"/>
  <c r="V277" i="23"/>
  <c r="W277" i="23" s="1"/>
  <c r="U277" i="23"/>
  <c r="T277" i="23"/>
  <c r="S277" i="23"/>
  <c r="R277" i="23"/>
  <c r="Q277" i="23"/>
  <c r="P277" i="23"/>
  <c r="O277" i="23"/>
  <c r="N277" i="23"/>
  <c r="K277" i="23"/>
  <c r="I277" i="23"/>
  <c r="H277" i="23"/>
  <c r="G277" i="23"/>
  <c r="F277" i="23"/>
  <c r="E277" i="23"/>
  <c r="D277" i="23"/>
  <c r="C277" i="23"/>
  <c r="B277" i="23"/>
  <c r="X276" i="23"/>
  <c r="V276" i="23"/>
  <c r="W276" i="23" s="1"/>
  <c r="U276" i="23"/>
  <c r="T276" i="23"/>
  <c r="S276" i="23"/>
  <c r="R276" i="23"/>
  <c r="Q276" i="23"/>
  <c r="P276" i="23"/>
  <c r="O276" i="23"/>
  <c r="N276" i="23"/>
  <c r="K276" i="23"/>
  <c r="I276" i="23"/>
  <c r="H276" i="23"/>
  <c r="G276" i="23"/>
  <c r="F276" i="23"/>
  <c r="E276" i="23"/>
  <c r="D276" i="23"/>
  <c r="C276" i="23"/>
  <c r="B276" i="23"/>
  <c r="X275" i="23"/>
  <c r="V275" i="23"/>
  <c r="W275" i="23" s="1"/>
  <c r="U275" i="23"/>
  <c r="T275" i="23"/>
  <c r="S275" i="23"/>
  <c r="R275" i="23"/>
  <c r="Q275" i="23"/>
  <c r="P275" i="23"/>
  <c r="O275" i="23"/>
  <c r="N275" i="23"/>
  <c r="K275" i="23"/>
  <c r="I275" i="23"/>
  <c r="H275" i="23"/>
  <c r="G275" i="23"/>
  <c r="F275" i="23"/>
  <c r="E275" i="23"/>
  <c r="D275" i="23"/>
  <c r="C275" i="23"/>
  <c r="B275" i="23"/>
  <c r="X274" i="23"/>
  <c r="V274" i="23"/>
  <c r="W274" i="23" s="1"/>
  <c r="U274" i="23"/>
  <c r="T274" i="23"/>
  <c r="S274" i="23"/>
  <c r="R274" i="23"/>
  <c r="Q274" i="23"/>
  <c r="P274" i="23"/>
  <c r="O274" i="23"/>
  <c r="N274" i="23"/>
  <c r="K274" i="23"/>
  <c r="I274" i="23"/>
  <c r="H274" i="23"/>
  <c r="G274" i="23"/>
  <c r="F274" i="23"/>
  <c r="E274" i="23"/>
  <c r="D274" i="23"/>
  <c r="C274" i="23"/>
  <c r="B274" i="23"/>
  <c r="X273" i="23"/>
  <c r="V273" i="23"/>
  <c r="W273" i="23" s="1"/>
  <c r="U273" i="23"/>
  <c r="T273" i="23"/>
  <c r="S273" i="23"/>
  <c r="R273" i="23"/>
  <c r="Q273" i="23"/>
  <c r="P273" i="23"/>
  <c r="O273" i="23"/>
  <c r="N273" i="23"/>
  <c r="K273" i="23"/>
  <c r="I273" i="23"/>
  <c r="H273" i="23"/>
  <c r="G273" i="23"/>
  <c r="F273" i="23"/>
  <c r="E273" i="23"/>
  <c r="D273" i="23"/>
  <c r="C273" i="23"/>
  <c r="B273" i="23"/>
  <c r="X272" i="23"/>
  <c r="V272" i="23"/>
  <c r="W272" i="23" s="1"/>
  <c r="U272" i="23"/>
  <c r="T272" i="23"/>
  <c r="S272" i="23"/>
  <c r="R272" i="23"/>
  <c r="Q272" i="23"/>
  <c r="P272" i="23"/>
  <c r="O272" i="23"/>
  <c r="N272" i="23"/>
  <c r="K272" i="23"/>
  <c r="I272" i="23"/>
  <c r="H272" i="23"/>
  <c r="G272" i="23"/>
  <c r="F272" i="23"/>
  <c r="E272" i="23"/>
  <c r="D272" i="23"/>
  <c r="C272" i="23"/>
  <c r="B272" i="23"/>
  <c r="X271" i="23"/>
  <c r="V271" i="23"/>
  <c r="W271" i="23" s="1"/>
  <c r="U271" i="23"/>
  <c r="T271" i="23"/>
  <c r="S271" i="23"/>
  <c r="R271" i="23"/>
  <c r="Q271" i="23"/>
  <c r="P271" i="23"/>
  <c r="O271" i="23"/>
  <c r="N271" i="23"/>
  <c r="K271" i="23"/>
  <c r="I271" i="23"/>
  <c r="H271" i="23"/>
  <c r="G271" i="23"/>
  <c r="F271" i="23"/>
  <c r="E271" i="23"/>
  <c r="D271" i="23"/>
  <c r="C271" i="23"/>
  <c r="B271" i="23"/>
  <c r="X270" i="23"/>
  <c r="V270" i="23"/>
  <c r="W270" i="23" s="1"/>
  <c r="U270" i="23"/>
  <c r="T270" i="23"/>
  <c r="S270" i="23"/>
  <c r="R270" i="23"/>
  <c r="Q270" i="23"/>
  <c r="P270" i="23"/>
  <c r="O270" i="23"/>
  <c r="N270" i="23"/>
  <c r="K270" i="23"/>
  <c r="I270" i="23"/>
  <c r="H270" i="23"/>
  <c r="G270" i="23"/>
  <c r="F270" i="23"/>
  <c r="E270" i="23"/>
  <c r="D270" i="23"/>
  <c r="C270" i="23"/>
  <c r="B270" i="23"/>
  <c r="X269" i="23"/>
  <c r="V269" i="23"/>
  <c r="W269" i="23" s="1"/>
  <c r="U269" i="23"/>
  <c r="T269" i="23"/>
  <c r="S269" i="23"/>
  <c r="R269" i="23"/>
  <c r="Q269" i="23"/>
  <c r="P269" i="23"/>
  <c r="O269" i="23"/>
  <c r="N269" i="23"/>
  <c r="K269" i="23"/>
  <c r="I269" i="23"/>
  <c r="H269" i="23"/>
  <c r="G269" i="23"/>
  <c r="F269" i="23"/>
  <c r="E269" i="23"/>
  <c r="D269" i="23"/>
  <c r="C269" i="23"/>
  <c r="B269" i="23"/>
  <c r="X268" i="23"/>
  <c r="V268" i="23"/>
  <c r="W268" i="23" s="1"/>
  <c r="U268" i="23"/>
  <c r="T268" i="23"/>
  <c r="S268" i="23"/>
  <c r="R268" i="23"/>
  <c r="Q268" i="23"/>
  <c r="P268" i="23"/>
  <c r="O268" i="23"/>
  <c r="N268" i="23"/>
  <c r="K268" i="23"/>
  <c r="I268" i="23"/>
  <c r="H268" i="23"/>
  <c r="G268" i="23"/>
  <c r="F268" i="23"/>
  <c r="E268" i="23"/>
  <c r="D268" i="23"/>
  <c r="C268" i="23"/>
  <c r="B268" i="23"/>
  <c r="X267" i="23"/>
  <c r="V267" i="23"/>
  <c r="W267" i="23" s="1"/>
  <c r="U267" i="23"/>
  <c r="T267" i="23"/>
  <c r="S267" i="23"/>
  <c r="R267" i="23"/>
  <c r="Q267" i="23"/>
  <c r="P267" i="23"/>
  <c r="O267" i="23"/>
  <c r="N267" i="23"/>
  <c r="K267" i="23"/>
  <c r="I267" i="23"/>
  <c r="H267" i="23"/>
  <c r="G267" i="23"/>
  <c r="F267" i="23"/>
  <c r="E267" i="23"/>
  <c r="D267" i="23"/>
  <c r="C267" i="23"/>
  <c r="B267" i="23"/>
  <c r="X266" i="23"/>
  <c r="V266" i="23"/>
  <c r="W266" i="23" s="1"/>
  <c r="U266" i="23"/>
  <c r="T266" i="23"/>
  <c r="S266" i="23"/>
  <c r="R266" i="23"/>
  <c r="Q266" i="23"/>
  <c r="P266" i="23"/>
  <c r="O266" i="23"/>
  <c r="N266" i="23"/>
  <c r="K266" i="23"/>
  <c r="I266" i="23"/>
  <c r="H266" i="23"/>
  <c r="G266" i="23"/>
  <c r="F266" i="23"/>
  <c r="E266" i="23"/>
  <c r="D266" i="23"/>
  <c r="C266" i="23"/>
  <c r="B266" i="23"/>
  <c r="X265" i="23"/>
  <c r="V265" i="23"/>
  <c r="W265" i="23" s="1"/>
  <c r="U265" i="23"/>
  <c r="T265" i="23"/>
  <c r="S265" i="23"/>
  <c r="R265" i="23"/>
  <c r="Q265" i="23"/>
  <c r="P265" i="23"/>
  <c r="O265" i="23"/>
  <c r="N265" i="23"/>
  <c r="K265" i="23"/>
  <c r="I265" i="23"/>
  <c r="H265" i="23"/>
  <c r="G265" i="23"/>
  <c r="F265" i="23"/>
  <c r="E265" i="23"/>
  <c r="D265" i="23"/>
  <c r="C265" i="23"/>
  <c r="B265" i="23"/>
  <c r="X264" i="23"/>
  <c r="V264" i="23"/>
  <c r="W264" i="23" s="1"/>
  <c r="U264" i="23"/>
  <c r="T264" i="23"/>
  <c r="S264" i="23"/>
  <c r="R264" i="23"/>
  <c r="Q264" i="23"/>
  <c r="P264" i="23"/>
  <c r="O264" i="23"/>
  <c r="N264" i="23"/>
  <c r="K264" i="23"/>
  <c r="I264" i="23"/>
  <c r="H264" i="23"/>
  <c r="G264" i="23"/>
  <c r="F264" i="23"/>
  <c r="E264" i="23"/>
  <c r="D264" i="23"/>
  <c r="C264" i="23"/>
  <c r="B264" i="23"/>
  <c r="X263" i="23"/>
  <c r="V263" i="23"/>
  <c r="W263" i="23" s="1"/>
  <c r="U263" i="23"/>
  <c r="T263" i="23"/>
  <c r="S263" i="23"/>
  <c r="R263" i="23"/>
  <c r="Q263" i="23"/>
  <c r="P263" i="23"/>
  <c r="O263" i="23"/>
  <c r="N263" i="23"/>
  <c r="K263" i="23"/>
  <c r="I263" i="23"/>
  <c r="H263" i="23"/>
  <c r="G263" i="23"/>
  <c r="F263" i="23"/>
  <c r="E263" i="23"/>
  <c r="D263" i="23"/>
  <c r="C263" i="23"/>
  <c r="B263" i="23"/>
  <c r="X262" i="23"/>
  <c r="V262" i="23"/>
  <c r="W262" i="23" s="1"/>
  <c r="U262" i="23"/>
  <c r="T262" i="23"/>
  <c r="S262" i="23"/>
  <c r="R262" i="23"/>
  <c r="Q262" i="23"/>
  <c r="P262" i="23"/>
  <c r="O262" i="23"/>
  <c r="N262" i="23"/>
  <c r="K262" i="23"/>
  <c r="I262" i="23"/>
  <c r="H262" i="23"/>
  <c r="G262" i="23"/>
  <c r="F262" i="23"/>
  <c r="E262" i="23"/>
  <c r="D262" i="23"/>
  <c r="C262" i="23"/>
  <c r="B262" i="23"/>
  <c r="X261" i="23"/>
  <c r="V261" i="23"/>
  <c r="W261" i="23" s="1"/>
  <c r="U261" i="23"/>
  <c r="T261" i="23"/>
  <c r="S261" i="23"/>
  <c r="R261" i="23"/>
  <c r="Q261" i="23"/>
  <c r="P261" i="23"/>
  <c r="O261" i="23"/>
  <c r="N261" i="23"/>
  <c r="K261" i="23"/>
  <c r="I261" i="23"/>
  <c r="H261" i="23"/>
  <c r="G261" i="23"/>
  <c r="F261" i="23"/>
  <c r="E261" i="23"/>
  <c r="D261" i="23"/>
  <c r="C261" i="23"/>
  <c r="B261" i="23"/>
  <c r="X260" i="23"/>
  <c r="V260" i="23"/>
  <c r="W260" i="23" s="1"/>
  <c r="U260" i="23"/>
  <c r="T260" i="23"/>
  <c r="S260" i="23"/>
  <c r="R260" i="23"/>
  <c r="Q260" i="23"/>
  <c r="P260" i="23"/>
  <c r="O260" i="23"/>
  <c r="N260" i="23"/>
  <c r="K260" i="23"/>
  <c r="I260" i="23"/>
  <c r="H260" i="23"/>
  <c r="G260" i="23"/>
  <c r="F260" i="23"/>
  <c r="E260" i="23"/>
  <c r="D260" i="23"/>
  <c r="C260" i="23"/>
  <c r="B260" i="23"/>
  <c r="X259" i="23"/>
  <c r="V259" i="23"/>
  <c r="W259" i="23" s="1"/>
  <c r="U259" i="23"/>
  <c r="T259" i="23"/>
  <c r="S259" i="23"/>
  <c r="R259" i="23"/>
  <c r="Q259" i="23"/>
  <c r="P259" i="23"/>
  <c r="O259" i="23"/>
  <c r="N259" i="23"/>
  <c r="K259" i="23"/>
  <c r="I259" i="23"/>
  <c r="H259" i="23"/>
  <c r="G259" i="23"/>
  <c r="F259" i="23"/>
  <c r="E259" i="23"/>
  <c r="D259" i="23"/>
  <c r="C259" i="23"/>
  <c r="B259" i="23"/>
  <c r="X258" i="23"/>
  <c r="V258" i="23"/>
  <c r="W258" i="23" s="1"/>
  <c r="U258" i="23"/>
  <c r="T258" i="23"/>
  <c r="S258" i="23"/>
  <c r="R258" i="23"/>
  <c r="Q258" i="23"/>
  <c r="P258" i="23"/>
  <c r="O258" i="23"/>
  <c r="N258" i="23"/>
  <c r="K258" i="23"/>
  <c r="I258" i="23"/>
  <c r="H258" i="23"/>
  <c r="G258" i="23"/>
  <c r="F258" i="23"/>
  <c r="E258" i="23"/>
  <c r="D258" i="23"/>
  <c r="C258" i="23"/>
  <c r="B258" i="23"/>
  <c r="X257" i="23"/>
  <c r="V257" i="23"/>
  <c r="W257" i="23" s="1"/>
  <c r="U257" i="23"/>
  <c r="T257" i="23"/>
  <c r="S257" i="23"/>
  <c r="R257" i="23"/>
  <c r="Q257" i="23"/>
  <c r="P257" i="23"/>
  <c r="O257" i="23"/>
  <c r="N257" i="23"/>
  <c r="K257" i="23"/>
  <c r="I257" i="23"/>
  <c r="H257" i="23"/>
  <c r="G257" i="23"/>
  <c r="F257" i="23"/>
  <c r="E257" i="23"/>
  <c r="D257" i="23"/>
  <c r="C257" i="23"/>
  <c r="B257" i="23"/>
  <c r="X256" i="23"/>
  <c r="V256" i="23"/>
  <c r="W256" i="23" s="1"/>
  <c r="U256" i="23"/>
  <c r="T256" i="23"/>
  <c r="S256" i="23"/>
  <c r="R256" i="23"/>
  <c r="Q256" i="23"/>
  <c r="P256" i="23"/>
  <c r="O256" i="23"/>
  <c r="N256" i="23"/>
  <c r="K256" i="23"/>
  <c r="I256" i="23"/>
  <c r="H256" i="23"/>
  <c r="G256" i="23"/>
  <c r="F256" i="23"/>
  <c r="E256" i="23"/>
  <c r="D256" i="23"/>
  <c r="C256" i="23"/>
  <c r="B256" i="23"/>
  <c r="X255" i="23"/>
  <c r="V255" i="23"/>
  <c r="W255" i="23" s="1"/>
  <c r="U255" i="23"/>
  <c r="T255" i="23"/>
  <c r="S255" i="23"/>
  <c r="R255" i="23"/>
  <c r="Q255" i="23"/>
  <c r="P255" i="23"/>
  <c r="O255" i="23"/>
  <c r="N255" i="23"/>
  <c r="K255" i="23"/>
  <c r="I255" i="23"/>
  <c r="H255" i="23"/>
  <c r="G255" i="23"/>
  <c r="F255" i="23"/>
  <c r="E255" i="23"/>
  <c r="D255" i="23"/>
  <c r="C255" i="23"/>
  <c r="B255" i="23"/>
  <c r="X254" i="23"/>
  <c r="V254" i="23"/>
  <c r="W254" i="23" s="1"/>
  <c r="U254" i="23"/>
  <c r="T254" i="23"/>
  <c r="S254" i="23"/>
  <c r="R254" i="23"/>
  <c r="Q254" i="23"/>
  <c r="P254" i="23"/>
  <c r="O254" i="23"/>
  <c r="N254" i="23"/>
  <c r="K254" i="23"/>
  <c r="I254" i="23"/>
  <c r="H254" i="23"/>
  <c r="G254" i="23"/>
  <c r="F254" i="23"/>
  <c r="E254" i="23"/>
  <c r="D254" i="23"/>
  <c r="C254" i="23"/>
  <c r="B254" i="23"/>
  <c r="X253" i="23"/>
  <c r="V253" i="23"/>
  <c r="W253" i="23" s="1"/>
  <c r="U253" i="23"/>
  <c r="T253" i="23"/>
  <c r="S253" i="23"/>
  <c r="R253" i="23"/>
  <c r="Q253" i="23"/>
  <c r="P253" i="23"/>
  <c r="O253" i="23"/>
  <c r="N253" i="23"/>
  <c r="K253" i="23"/>
  <c r="I253" i="23"/>
  <c r="H253" i="23"/>
  <c r="G253" i="23"/>
  <c r="F253" i="23"/>
  <c r="E253" i="23"/>
  <c r="D253" i="23"/>
  <c r="C253" i="23"/>
  <c r="B253" i="23"/>
  <c r="X252" i="23"/>
  <c r="V252" i="23"/>
  <c r="W252" i="23" s="1"/>
  <c r="U252" i="23"/>
  <c r="T252" i="23"/>
  <c r="S252" i="23"/>
  <c r="R252" i="23"/>
  <c r="Q252" i="23"/>
  <c r="P252" i="23"/>
  <c r="O252" i="23"/>
  <c r="N252" i="23"/>
  <c r="K252" i="23"/>
  <c r="I252" i="23"/>
  <c r="H252" i="23"/>
  <c r="G252" i="23"/>
  <c r="F252" i="23"/>
  <c r="E252" i="23"/>
  <c r="D252" i="23"/>
  <c r="C252" i="23"/>
  <c r="B252" i="23"/>
  <c r="X251" i="23"/>
  <c r="V251" i="23"/>
  <c r="W251" i="23" s="1"/>
  <c r="U251" i="23"/>
  <c r="T251" i="23"/>
  <c r="S251" i="23"/>
  <c r="R251" i="23"/>
  <c r="Q251" i="23"/>
  <c r="P251" i="23"/>
  <c r="O251" i="23"/>
  <c r="N251" i="23"/>
  <c r="K251" i="23"/>
  <c r="I251" i="23"/>
  <c r="H251" i="23"/>
  <c r="G251" i="23"/>
  <c r="F251" i="23"/>
  <c r="E251" i="23"/>
  <c r="D251" i="23"/>
  <c r="C251" i="23"/>
  <c r="B251" i="23"/>
  <c r="X250" i="23"/>
  <c r="V250" i="23"/>
  <c r="W250" i="23" s="1"/>
  <c r="U250" i="23"/>
  <c r="T250" i="23"/>
  <c r="S250" i="23"/>
  <c r="R250" i="23"/>
  <c r="Q250" i="23"/>
  <c r="P250" i="23"/>
  <c r="O250" i="23"/>
  <c r="N250" i="23"/>
  <c r="K250" i="23"/>
  <c r="I250" i="23"/>
  <c r="H250" i="23"/>
  <c r="G250" i="23"/>
  <c r="F250" i="23"/>
  <c r="E250" i="23"/>
  <c r="D250" i="23"/>
  <c r="C250" i="23"/>
  <c r="B250" i="23"/>
  <c r="X249" i="23"/>
  <c r="V249" i="23"/>
  <c r="W249" i="23" s="1"/>
  <c r="U249" i="23"/>
  <c r="T249" i="23"/>
  <c r="S249" i="23"/>
  <c r="R249" i="23"/>
  <c r="Q249" i="23"/>
  <c r="P249" i="23"/>
  <c r="O249" i="23"/>
  <c r="N249" i="23"/>
  <c r="K249" i="23"/>
  <c r="I249" i="23"/>
  <c r="H249" i="23"/>
  <c r="G249" i="23"/>
  <c r="F249" i="23"/>
  <c r="E249" i="23"/>
  <c r="D249" i="23"/>
  <c r="C249" i="23"/>
  <c r="B249" i="23"/>
  <c r="X248" i="23"/>
  <c r="V248" i="23"/>
  <c r="W248" i="23" s="1"/>
  <c r="U248" i="23"/>
  <c r="T248" i="23"/>
  <c r="S248" i="23"/>
  <c r="R248" i="23"/>
  <c r="Q248" i="23"/>
  <c r="P248" i="23"/>
  <c r="O248" i="23"/>
  <c r="N248" i="23"/>
  <c r="K248" i="23"/>
  <c r="I248" i="23"/>
  <c r="H248" i="23"/>
  <c r="G248" i="23"/>
  <c r="F248" i="23"/>
  <c r="E248" i="23"/>
  <c r="D248" i="23"/>
  <c r="C248" i="23"/>
  <c r="B248" i="23"/>
  <c r="X247" i="23"/>
  <c r="V247" i="23"/>
  <c r="W247" i="23" s="1"/>
  <c r="U247" i="23"/>
  <c r="T247" i="23"/>
  <c r="S247" i="23"/>
  <c r="R247" i="23"/>
  <c r="Q247" i="23"/>
  <c r="P247" i="23"/>
  <c r="O247" i="23"/>
  <c r="N247" i="23"/>
  <c r="K247" i="23"/>
  <c r="I247" i="23"/>
  <c r="H247" i="23"/>
  <c r="G247" i="23"/>
  <c r="F247" i="23"/>
  <c r="E247" i="23"/>
  <c r="D247" i="23"/>
  <c r="C247" i="23"/>
  <c r="B247" i="23"/>
  <c r="X246" i="23"/>
  <c r="V246" i="23"/>
  <c r="W246" i="23" s="1"/>
  <c r="U246" i="23"/>
  <c r="T246" i="23"/>
  <c r="S246" i="23"/>
  <c r="R246" i="23"/>
  <c r="Q246" i="23"/>
  <c r="P246" i="23"/>
  <c r="O246" i="23"/>
  <c r="N246" i="23"/>
  <c r="K246" i="23"/>
  <c r="I246" i="23"/>
  <c r="H246" i="23"/>
  <c r="G246" i="23"/>
  <c r="F246" i="23"/>
  <c r="E246" i="23"/>
  <c r="D246" i="23"/>
  <c r="C246" i="23"/>
  <c r="B246" i="23"/>
  <c r="X245" i="23"/>
  <c r="V245" i="23"/>
  <c r="W245" i="23" s="1"/>
  <c r="U245" i="23"/>
  <c r="T245" i="23"/>
  <c r="S245" i="23"/>
  <c r="R245" i="23"/>
  <c r="Q245" i="23"/>
  <c r="P245" i="23"/>
  <c r="O245" i="23"/>
  <c r="N245" i="23"/>
  <c r="K245" i="23"/>
  <c r="I245" i="23"/>
  <c r="H245" i="23"/>
  <c r="G245" i="23"/>
  <c r="F245" i="23"/>
  <c r="E245" i="23"/>
  <c r="D245" i="23"/>
  <c r="C245" i="23"/>
  <c r="B245" i="23"/>
  <c r="X244" i="23"/>
  <c r="V244" i="23"/>
  <c r="W244" i="23" s="1"/>
  <c r="U244" i="23"/>
  <c r="T244" i="23"/>
  <c r="S244" i="23"/>
  <c r="R244" i="23"/>
  <c r="Q244" i="23"/>
  <c r="P244" i="23"/>
  <c r="O244" i="23"/>
  <c r="N244" i="23"/>
  <c r="K244" i="23"/>
  <c r="I244" i="23"/>
  <c r="H244" i="23"/>
  <c r="G244" i="23"/>
  <c r="F244" i="23"/>
  <c r="E244" i="23"/>
  <c r="D244" i="23"/>
  <c r="C244" i="23"/>
  <c r="B244" i="23"/>
  <c r="X243" i="23"/>
  <c r="V243" i="23"/>
  <c r="W243" i="23" s="1"/>
  <c r="U243" i="23"/>
  <c r="T243" i="23"/>
  <c r="S243" i="23"/>
  <c r="R243" i="23"/>
  <c r="Q243" i="23"/>
  <c r="P243" i="23"/>
  <c r="O243" i="23"/>
  <c r="N243" i="23"/>
  <c r="K243" i="23"/>
  <c r="I243" i="23"/>
  <c r="H243" i="23"/>
  <c r="G243" i="23"/>
  <c r="F243" i="23"/>
  <c r="E243" i="23"/>
  <c r="D243" i="23"/>
  <c r="C243" i="23"/>
  <c r="B243" i="23"/>
  <c r="X242" i="23"/>
  <c r="V242" i="23"/>
  <c r="W242" i="23" s="1"/>
  <c r="U242" i="23"/>
  <c r="T242" i="23"/>
  <c r="S242" i="23"/>
  <c r="R242" i="23"/>
  <c r="Q242" i="23"/>
  <c r="P242" i="23"/>
  <c r="O242" i="23"/>
  <c r="N242" i="23"/>
  <c r="K242" i="23"/>
  <c r="I242" i="23"/>
  <c r="H242" i="23"/>
  <c r="G242" i="23"/>
  <c r="F242" i="23"/>
  <c r="E242" i="23"/>
  <c r="D242" i="23"/>
  <c r="C242" i="23"/>
  <c r="B242" i="23"/>
  <c r="X241" i="23"/>
  <c r="V241" i="23"/>
  <c r="W241" i="23" s="1"/>
  <c r="U241" i="23"/>
  <c r="T241" i="23"/>
  <c r="S241" i="23"/>
  <c r="R241" i="23"/>
  <c r="Q241" i="23"/>
  <c r="P241" i="23"/>
  <c r="O241" i="23"/>
  <c r="N241" i="23"/>
  <c r="K241" i="23"/>
  <c r="I241" i="23"/>
  <c r="H241" i="23"/>
  <c r="G241" i="23"/>
  <c r="F241" i="23"/>
  <c r="E241" i="23"/>
  <c r="D241" i="23"/>
  <c r="C241" i="23"/>
  <c r="B241" i="23"/>
  <c r="X240" i="23"/>
  <c r="V240" i="23"/>
  <c r="W240" i="23" s="1"/>
  <c r="U240" i="23"/>
  <c r="T240" i="23"/>
  <c r="S240" i="23"/>
  <c r="R240" i="23"/>
  <c r="Q240" i="23"/>
  <c r="P240" i="23"/>
  <c r="O240" i="23"/>
  <c r="N240" i="23"/>
  <c r="K240" i="23"/>
  <c r="I240" i="23"/>
  <c r="H240" i="23"/>
  <c r="G240" i="23"/>
  <c r="F240" i="23"/>
  <c r="E240" i="23"/>
  <c r="D240" i="23"/>
  <c r="C240" i="23"/>
  <c r="B240" i="23"/>
  <c r="X239" i="23"/>
  <c r="V239" i="23"/>
  <c r="W239" i="23" s="1"/>
  <c r="U239" i="23"/>
  <c r="T239" i="23"/>
  <c r="S239" i="23"/>
  <c r="R239" i="23"/>
  <c r="Q239" i="23"/>
  <c r="P239" i="23"/>
  <c r="O239" i="23"/>
  <c r="N239" i="23"/>
  <c r="K239" i="23"/>
  <c r="I239" i="23"/>
  <c r="H239" i="23"/>
  <c r="G239" i="23"/>
  <c r="F239" i="23"/>
  <c r="E239" i="23"/>
  <c r="D239" i="23"/>
  <c r="C239" i="23"/>
  <c r="B239" i="23"/>
  <c r="X238" i="23"/>
  <c r="V238" i="23"/>
  <c r="W238" i="23" s="1"/>
  <c r="U238" i="23"/>
  <c r="T238" i="23"/>
  <c r="S238" i="23"/>
  <c r="R238" i="23"/>
  <c r="Q238" i="23"/>
  <c r="P238" i="23"/>
  <c r="O238" i="23"/>
  <c r="N238" i="23"/>
  <c r="K238" i="23"/>
  <c r="I238" i="23"/>
  <c r="H238" i="23"/>
  <c r="G238" i="23"/>
  <c r="F238" i="23"/>
  <c r="E238" i="23"/>
  <c r="D238" i="23"/>
  <c r="C238" i="23"/>
  <c r="B238" i="23"/>
  <c r="X237" i="23"/>
  <c r="V237" i="23"/>
  <c r="W237" i="23" s="1"/>
  <c r="U237" i="23"/>
  <c r="T237" i="23"/>
  <c r="S237" i="23"/>
  <c r="R237" i="23"/>
  <c r="Q237" i="23"/>
  <c r="P237" i="23"/>
  <c r="O237" i="23"/>
  <c r="N237" i="23"/>
  <c r="K237" i="23"/>
  <c r="I237" i="23"/>
  <c r="H237" i="23"/>
  <c r="G237" i="23"/>
  <c r="F237" i="23"/>
  <c r="E237" i="23"/>
  <c r="D237" i="23"/>
  <c r="C237" i="23"/>
  <c r="B237" i="23"/>
  <c r="X236" i="23"/>
  <c r="V236" i="23"/>
  <c r="W236" i="23" s="1"/>
  <c r="U236" i="23"/>
  <c r="T236" i="23"/>
  <c r="S236" i="23"/>
  <c r="R236" i="23"/>
  <c r="Q236" i="23"/>
  <c r="P236" i="23"/>
  <c r="O236" i="23"/>
  <c r="N236" i="23"/>
  <c r="K236" i="23"/>
  <c r="I236" i="23"/>
  <c r="H236" i="23"/>
  <c r="G236" i="23"/>
  <c r="F236" i="23"/>
  <c r="E236" i="23"/>
  <c r="D236" i="23"/>
  <c r="C236" i="23"/>
  <c r="B236" i="23"/>
  <c r="X235" i="23"/>
  <c r="V235" i="23"/>
  <c r="W235" i="23" s="1"/>
  <c r="U235" i="23"/>
  <c r="T235" i="23"/>
  <c r="S235" i="23"/>
  <c r="R235" i="23"/>
  <c r="Q235" i="23"/>
  <c r="P235" i="23"/>
  <c r="O235" i="23"/>
  <c r="N235" i="23"/>
  <c r="K235" i="23"/>
  <c r="I235" i="23"/>
  <c r="H235" i="23"/>
  <c r="G235" i="23"/>
  <c r="F235" i="23"/>
  <c r="E235" i="23"/>
  <c r="D235" i="23"/>
  <c r="C235" i="23"/>
  <c r="B235" i="23"/>
  <c r="X234" i="23"/>
  <c r="V234" i="23"/>
  <c r="W234" i="23" s="1"/>
  <c r="U234" i="23"/>
  <c r="T234" i="23"/>
  <c r="S234" i="23"/>
  <c r="R234" i="23"/>
  <c r="Q234" i="23"/>
  <c r="P234" i="23"/>
  <c r="O234" i="23"/>
  <c r="N234" i="23"/>
  <c r="K234" i="23"/>
  <c r="I234" i="23"/>
  <c r="H234" i="23"/>
  <c r="G234" i="23"/>
  <c r="F234" i="23"/>
  <c r="E234" i="23"/>
  <c r="D234" i="23"/>
  <c r="C234" i="23"/>
  <c r="B234" i="23"/>
  <c r="X233" i="23"/>
  <c r="V233" i="23"/>
  <c r="W233" i="23" s="1"/>
  <c r="U233" i="23"/>
  <c r="T233" i="23"/>
  <c r="S233" i="23"/>
  <c r="R233" i="23"/>
  <c r="Q233" i="23"/>
  <c r="P233" i="23"/>
  <c r="O233" i="23"/>
  <c r="N233" i="23"/>
  <c r="K233" i="23"/>
  <c r="I233" i="23"/>
  <c r="H233" i="23"/>
  <c r="G233" i="23"/>
  <c r="F233" i="23"/>
  <c r="E233" i="23"/>
  <c r="D233" i="23"/>
  <c r="C233" i="23"/>
  <c r="B233" i="23"/>
  <c r="X232" i="23"/>
  <c r="V232" i="23"/>
  <c r="W232" i="23" s="1"/>
  <c r="U232" i="23"/>
  <c r="T232" i="23"/>
  <c r="S232" i="23"/>
  <c r="R232" i="23"/>
  <c r="Q232" i="23"/>
  <c r="P232" i="23"/>
  <c r="O232" i="23"/>
  <c r="N232" i="23"/>
  <c r="K232" i="23"/>
  <c r="I232" i="23"/>
  <c r="H232" i="23"/>
  <c r="G232" i="23"/>
  <c r="F232" i="23"/>
  <c r="E232" i="23"/>
  <c r="D232" i="23"/>
  <c r="C232" i="23"/>
  <c r="B232" i="23"/>
  <c r="X231" i="23"/>
  <c r="V231" i="23"/>
  <c r="W231" i="23" s="1"/>
  <c r="U231" i="23"/>
  <c r="T231" i="23"/>
  <c r="S231" i="23"/>
  <c r="R231" i="23"/>
  <c r="Q231" i="23"/>
  <c r="P231" i="23"/>
  <c r="O231" i="23"/>
  <c r="N231" i="23"/>
  <c r="K231" i="23"/>
  <c r="I231" i="23"/>
  <c r="H231" i="23"/>
  <c r="G231" i="23"/>
  <c r="F231" i="23"/>
  <c r="E231" i="23"/>
  <c r="D231" i="23"/>
  <c r="C231" i="23"/>
  <c r="B231" i="23"/>
  <c r="X230" i="23"/>
  <c r="V230" i="23"/>
  <c r="W230" i="23" s="1"/>
  <c r="U230" i="23"/>
  <c r="T230" i="23"/>
  <c r="S230" i="23"/>
  <c r="R230" i="23"/>
  <c r="Q230" i="23"/>
  <c r="P230" i="23"/>
  <c r="O230" i="23"/>
  <c r="N230" i="23"/>
  <c r="K230" i="23"/>
  <c r="I230" i="23"/>
  <c r="H230" i="23"/>
  <c r="G230" i="23"/>
  <c r="F230" i="23"/>
  <c r="E230" i="23"/>
  <c r="D230" i="23"/>
  <c r="C230" i="23"/>
  <c r="B230" i="23"/>
  <c r="X229" i="23"/>
  <c r="V229" i="23"/>
  <c r="W229" i="23" s="1"/>
  <c r="U229" i="23"/>
  <c r="T229" i="23"/>
  <c r="S229" i="23"/>
  <c r="R229" i="23"/>
  <c r="Q229" i="23"/>
  <c r="P229" i="23"/>
  <c r="O229" i="23"/>
  <c r="N229" i="23"/>
  <c r="K229" i="23"/>
  <c r="I229" i="23"/>
  <c r="H229" i="23"/>
  <c r="G229" i="23"/>
  <c r="F229" i="23"/>
  <c r="E229" i="23"/>
  <c r="D229" i="23"/>
  <c r="C229" i="23"/>
  <c r="B229" i="23"/>
  <c r="X228" i="23"/>
  <c r="V228" i="23"/>
  <c r="W228" i="23" s="1"/>
  <c r="U228" i="23"/>
  <c r="T228" i="23"/>
  <c r="S228" i="23"/>
  <c r="R228" i="23"/>
  <c r="Q228" i="23"/>
  <c r="P228" i="23"/>
  <c r="O228" i="23"/>
  <c r="N228" i="23"/>
  <c r="K228" i="23"/>
  <c r="I228" i="23"/>
  <c r="H228" i="23"/>
  <c r="G228" i="23"/>
  <c r="F228" i="23"/>
  <c r="E228" i="23"/>
  <c r="D228" i="23"/>
  <c r="C228" i="23"/>
  <c r="B228" i="23"/>
  <c r="X227" i="23"/>
  <c r="V227" i="23"/>
  <c r="W227" i="23" s="1"/>
  <c r="U227" i="23"/>
  <c r="T227" i="23"/>
  <c r="S227" i="23"/>
  <c r="R227" i="23"/>
  <c r="Q227" i="23"/>
  <c r="P227" i="23"/>
  <c r="O227" i="23"/>
  <c r="N227" i="23"/>
  <c r="K227" i="23"/>
  <c r="I227" i="23"/>
  <c r="H227" i="23"/>
  <c r="G227" i="23"/>
  <c r="F227" i="23"/>
  <c r="E227" i="23"/>
  <c r="D227" i="23"/>
  <c r="C227" i="23"/>
  <c r="B227" i="23"/>
  <c r="X226" i="23"/>
  <c r="V226" i="23"/>
  <c r="W226" i="23" s="1"/>
  <c r="U226" i="23"/>
  <c r="T226" i="23"/>
  <c r="S226" i="23"/>
  <c r="R226" i="23"/>
  <c r="Q226" i="23"/>
  <c r="P226" i="23"/>
  <c r="O226" i="23"/>
  <c r="N226" i="23"/>
  <c r="K226" i="23"/>
  <c r="I226" i="23"/>
  <c r="H226" i="23"/>
  <c r="G226" i="23"/>
  <c r="F226" i="23"/>
  <c r="E226" i="23"/>
  <c r="D226" i="23"/>
  <c r="C226" i="23"/>
  <c r="B226" i="23"/>
  <c r="X225" i="23"/>
  <c r="V225" i="23"/>
  <c r="W225" i="23" s="1"/>
  <c r="U225" i="23"/>
  <c r="T225" i="23"/>
  <c r="S225" i="23"/>
  <c r="R225" i="23"/>
  <c r="Q225" i="23"/>
  <c r="P225" i="23"/>
  <c r="O225" i="23"/>
  <c r="N225" i="23"/>
  <c r="K225" i="23"/>
  <c r="I225" i="23"/>
  <c r="H225" i="23"/>
  <c r="G225" i="23"/>
  <c r="F225" i="23"/>
  <c r="E225" i="23"/>
  <c r="D225" i="23"/>
  <c r="C225" i="23"/>
  <c r="B225" i="23"/>
  <c r="X224" i="23"/>
  <c r="V224" i="23"/>
  <c r="W224" i="23" s="1"/>
  <c r="U224" i="23"/>
  <c r="T224" i="23"/>
  <c r="S224" i="23"/>
  <c r="R224" i="23"/>
  <c r="Q224" i="23"/>
  <c r="P224" i="23"/>
  <c r="O224" i="23"/>
  <c r="N224" i="23"/>
  <c r="K224" i="23"/>
  <c r="I224" i="23"/>
  <c r="H224" i="23"/>
  <c r="G224" i="23"/>
  <c r="F224" i="23"/>
  <c r="E224" i="23"/>
  <c r="D224" i="23"/>
  <c r="C224" i="23"/>
  <c r="B224" i="23"/>
  <c r="X223" i="23"/>
  <c r="V223" i="23"/>
  <c r="W223" i="23" s="1"/>
  <c r="U223" i="23"/>
  <c r="T223" i="23"/>
  <c r="S223" i="23"/>
  <c r="R223" i="23"/>
  <c r="Q223" i="23"/>
  <c r="P223" i="23"/>
  <c r="O223" i="23"/>
  <c r="N223" i="23"/>
  <c r="K223" i="23"/>
  <c r="I223" i="23"/>
  <c r="H223" i="23"/>
  <c r="G223" i="23"/>
  <c r="F223" i="23"/>
  <c r="E223" i="23"/>
  <c r="D223" i="23"/>
  <c r="C223" i="23"/>
  <c r="B223" i="23"/>
  <c r="X222" i="23"/>
  <c r="V222" i="23"/>
  <c r="W222" i="23" s="1"/>
  <c r="U222" i="23"/>
  <c r="T222" i="23"/>
  <c r="S222" i="23"/>
  <c r="R222" i="23"/>
  <c r="Q222" i="23"/>
  <c r="P222" i="23"/>
  <c r="O222" i="23"/>
  <c r="N222" i="23"/>
  <c r="K222" i="23"/>
  <c r="I222" i="23"/>
  <c r="H222" i="23"/>
  <c r="G222" i="23"/>
  <c r="F222" i="23"/>
  <c r="E222" i="23"/>
  <c r="D222" i="23"/>
  <c r="C222" i="23"/>
  <c r="B222" i="23"/>
  <c r="X221" i="23"/>
  <c r="V221" i="23"/>
  <c r="W221" i="23" s="1"/>
  <c r="U221" i="23"/>
  <c r="T221" i="23"/>
  <c r="S221" i="23"/>
  <c r="R221" i="23"/>
  <c r="Q221" i="23"/>
  <c r="P221" i="23"/>
  <c r="O221" i="23"/>
  <c r="N221" i="23"/>
  <c r="K221" i="23"/>
  <c r="I221" i="23"/>
  <c r="H221" i="23"/>
  <c r="G221" i="23"/>
  <c r="F221" i="23"/>
  <c r="E221" i="23"/>
  <c r="D221" i="23"/>
  <c r="C221" i="23"/>
  <c r="B221" i="23"/>
  <c r="X220" i="23"/>
  <c r="V220" i="23"/>
  <c r="W220" i="23" s="1"/>
  <c r="U220" i="23"/>
  <c r="T220" i="23"/>
  <c r="S220" i="23"/>
  <c r="R220" i="23"/>
  <c r="Q220" i="23"/>
  <c r="P220" i="23"/>
  <c r="O220" i="23"/>
  <c r="N220" i="23"/>
  <c r="K220" i="23"/>
  <c r="I220" i="23"/>
  <c r="H220" i="23"/>
  <c r="G220" i="23"/>
  <c r="F220" i="23"/>
  <c r="E220" i="23"/>
  <c r="D220" i="23"/>
  <c r="C220" i="23"/>
  <c r="B220" i="23"/>
  <c r="X219" i="23"/>
  <c r="V219" i="23"/>
  <c r="W219" i="23" s="1"/>
  <c r="U219" i="23"/>
  <c r="T219" i="23"/>
  <c r="S219" i="23"/>
  <c r="R219" i="23"/>
  <c r="Q219" i="23"/>
  <c r="P219" i="23"/>
  <c r="O219" i="23"/>
  <c r="N219" i="23"/>
  <c r="K219" i="23"/>
  <c r="I219" i="23"/>
  <c r="H219" i="23"/>
  <c r="G219" i="23"/>
  <c r="F219" i="23"/>
  <c r="E219" i="23"/>
  <c r="D219" i="23"/>
  <c r="C219" i="23"/>
  <c r="B219" i="23"/>
  <c r="X218" i="23"/>
  <c r="V218" i="23"/>
  <c r="W218" i="23" s="1"/>
  <c r="U218" i="23"/>
  <c r="T218" i="23"/>
  <c r="S218" i="23"/>
  <c r="R218" i="23"/>
  <c r="Q218" i="23"/>
  <c r="P218" i="23"/>
  <c r="O218" i="23"/>
  <c r="N218" i="23"/>
  <c r="K218" i="23"/>
  <c r="I218" i="23"/>
  <c r="H218" i="23"/>
  <c r="G218" i="23"/>
  <c r="F218" i="23"/>
  <c r="E218" i="23"/>
  <c r="D218" i="23"/>
  <c r="C218" i="23"/>
  <c r="B218" i="23"/>
  <c r="X217" i="23"/>
  <c r="V217" i="23"/>
  <c r="W217" i="23" s="1"/>
  <c r="U217" i="23"/>
  <c r="T217" i="23"/>
  <c r="S217" i="23"/>
  <c r="R217" i="23"/>
  <c r="Q217" i="23"/>
  <c r="P217" i="23"/>
  <c r="O217" i="23"/>
  <c r="N217" i="23"/>
  <c r="K217" i="23"/>
  <c r="I217" i="23"/>
  <c r="H217" i="23"/>
  <c r="G217" i="23"/>
  <c r="F217" i="23"/>
  <c r="E217" i="23"/>
  <c r="D217" i="23"/>
  <c r="C217" i="23"/>
  <c r="B217" i="23"/>
  <c r="X216" i="23"/>
  <c r="V216" i="23"/>
  <c r="W216" i="23" s="1"/>
  <c r="U216" i="23"/>
  <c r="T216" i="23"/>
  <c r="S216" i="23"/>
  <c r="R216" i="23"/>
  <c r="Q216" i="23"/>
  <c r="P216" i="23"/>
  <c r="O216" i="23"/>
  <c r="N216" i="23"/>
  <c r="K216" i="23"/>
  <c r="I216" i="23"/>
  <c r="H216" i="23"/>
  <c r="G216" i="23"/>
  <c r="F216" i="23"/>
  <c r="E216" i="23"/>
  <c r="D216" i="23"/>
  <c r="C216" i="23"/>
  <c r="B216" i="23"/>
  <c r="X215" i="23"/>
  <c r="V215" i="23"/>
  <c r="W215" i="23" s="1"/>
  <c r="U215" i="23"/>
  <c r="T215" i="23"/>
  <c r="S215" i="23"/>
  <c r="R215" i="23"/>
  <c r="Q215" i="23"/>
  <c r="P215" i="23"/>
  <c r="O215" i="23"/>
  <c r="N215" i="23"/>
  <c r="K215" i="23"/>
  <c r="I215" i="23"/>
  <c r="H215" i="23"/>
  <c r="G215" i="23"/>
  <c r="F215" i="23"/>
  <c r="E215" i="23"/>
  <c r="D215" i="23"/>
  <c r="C215" i="23"/>
  <c r="B215" i="23"/>
  <c r="X214" i="23"/>
  <c r="V214" i="23"/>
  <c r="W214" i="23" s="1"/>
  <c r="U214" i="23"/>
  <c r="T214" i="23"/>
  <c r="S214" i="23"/>
  <c r="R214" i="23"/>
  <c r="Q214" i="23"/>
  <c r="P214" i="23"/>
  <c r="O214" i="23"/>
  <c r="N214" i="23"/>
  <c r="K214" i="23"/>
  <c r="I214" i="23"/>
  <c r="H214" i="23"/>
  <c r="G214" i="23"/>
  <c r="F214" i="23"/>
  <c r="E214" i="23"/>
  <c r="D214" i="23"/>
  <c r="C214" i="23"/>
  <c r="B214" i="23"/>
  <c r="X213" i="23"/>
  <c r="V213" i="23"/>
  <c r="W213" i="23" s="1"/>
  <c r="U213" i="23"/>
  <c r="T213" i="23"/>
  <c r="S213" i="23"/>
  <c r="R213" i="23"/>
  <c r="Q213" i="23"/>
  <c r="P213" i="23"/>
  <c r="O213" i="23"/>
  <c r="N213" i="23"/>
  <c r="K213" i="23"/>
  <c r="I213" i="23"/>
  <c r="H213" i="23"/>
  <c r="G213" i="23"/>
  <c r="F213" i="23"/>
  <c r="E213" i="23"/>
  <c r="D213" i="23"/>
  <c r="C213" i="23"/>
  <c r="B213" i="23"/>
  <c r="X212" i="23"/>
  <c r="V212" i="23"/>
  <c r="W212" i="23" s="1"/>
  <c r="U212" i="23"/>
  <c r="T212" i="23"/>
  <c r="S212" i="23"/>
  <c r="R212" i="23"/>
  <c r="Q212" i="23"/>
  <c r="P212" i="23"/>
  <c r="O212" i="23"/>
  <c r="N212" i="23"/>
  <c r="K212" i="23"/>
  <c r="I212" i="23"/>
  <c r="H212" i="23"/>
  <c r="G212" i="23"/>
  <c r="F212" i="23"/>
  <c r="E212" i="23"/>
  <c r="D212" i="23"/>
  <c r="C212" i="23"/>
  <c r="B212" i="23"/>
  <c r="X211" i="23"/>
  <c r="V211" i="23"/>
  <c r="W211" i="23" s="1"/>
  <c r="U211" i="23"/>
  <c r="T211" i="23"/>
  <c r="S211" i="23"/>
  <c r="R211" i="23"/>
  <c r="Q211" i="23"/>
  <c r="P211" i="23"/>
  <c r="O211" i="23"/>
  <c r="N211" i="23"/>
  <c r="K211" i="23"/>
  <c r="I211" i="23"/>
  <c r="H211" i="23"/>
  <c r="G211" i="23"/>
  <c r="F211" i="23"/>
  <c r="E211" i="23"/>
  <c r="D211" i="23"/>
  <c r="C211" i="23"/>
  <c r="B211" i="23"/>
  <c r="X210" i="23"/>
  <c r="V210" i="23"/>
  <c r="W210" i="23" s="1"/>
  <c r="U210" i="23"/>
  <c r="T210" i="23"/>
  <c r="S210" i="23"/>
  <c r="R210" i="23"/>
  <c r="Q210" i="23"/>
  <c r="P210" i="23"/>
  <c r="O210" i="23"/>
  <c r="N210" i="23"/>
  <c r="K210" i="23"/>
  <c r="I210" i="23"/>
  <c r="H210" i="23"/>
  <c r="G210" i="23"/>
  <c r="F210" i="23"/>
  <c r="E210" i="23"/>
  <c r="D210" i="23"/>
  <c r="C210" i="23"/>
  <c r="B210" i="23"/>
  <c r="X209" i="23"/>
  <c r="V209" i="23"/>
  <c r="W209" i="23" s="1"/>
  <c r="U209" i="23"/>
  <c r="T209" i="23"/>
  <c r="S209" i="23"/>
  <c r="R209" i="23"/>
  <c r="Q209" i="23"/>
  <c r="P209" i="23"/>
  <c r="O209" i="23"/>
  <c r="N209" i="23"/>
  <c r="K209" i="23"/>
  <c r="I209" i="23"/>
  <c r="H209" i="23"/>
  <c r="G209" i="23"/>
  <c r="F209" i="23"/>
  <c r="E209" i="23"/>
  <c r="D209" i="23"/>
  <c r="C209" i="23"/>
  <c r="B209" i="23"/>
  <c r="X208" i="23"/>
  <c r="V208" i="23"/>
  <c r="W208" i="23" s="1"/>
  <c r="U208" i="23"/>
  <c r="T208" i="23"/>
  <c r="S208" i="23"/>
  <c r="R208" i="23"/>
  <c r="Q208" i="23"/>
  <c r="P208" i="23"/>
  <c r="O208" i="23"/>
  <c r="N208" i="23"/>
  <c r="K208" i="23"/>
  <c r="I208" i="23"/>
  <c r="H208" i="23"/>
  <c r="G208" i="23"/>
  <c r="F208" i="23"/>
  <c r="E208" i="23"/>
  <c r="D208" i="23"/>
  <c r="C208" i="23"/>
  <c r="B208" i="23"/>
  <c r="X207" i="23"/>
  <c r="V207" i="23"/>
  <c r="W207" i="23" s="1"/>
  <c r="U207" i="23"/>
  <c r="T207" i="23"/>
  <c r="S207" i="23"/>
  <c r="R207" i="23"/>
  <c r="Q207" i="23"/>
  <c r="P207" i="23"/>
  <c r="O207" i="23"/>
  <c r="N207" i="23"/>
  <c r="K207" i="23"/>
  <c r="I207" i="23"/>
  <c r="H207" i="23"/>
  <c r="G207" i="23"/>
  <c r="F207" i="23"/>
  <c r="E207" i="23"/>
  <c r="D207" i="23"/>
  <c r="C207" i="23"/>
  <c r="B207" i="23"/>
  <c r="X206" i="23"/>
  <c r="V206" i="23"/>
  <c r="W206" i="23" s="1"/>
  <c r="U206" i="23"/>
  <c r="T206" i="23"/>
  <c r="S206" i="23"/>
  <c r="R206" i="23"/>
  <c r="Q206" i="23"/>
  <c r="P206" i="23"/>
  <c r="O206" i="23"/>
  <c r="N206" i="23"/>
  <c r="K206" i="23"/>
  <c r="I206" i="23"/>
  <c r="H206" i="23"/>
  <c r="G206" i="23"/>
  <c r="F206" i="23"/>
  <c r="E206" i="23"/>
  <c r="D206" i="23"/>
  <c r="C206" i="23"/>
  <c r="B206" i="23"/>
  <c r="X205" i="23"/>
  <c r="V205" i="23"/>
  <c r="W205" i="23" s="1"/>
  <c r="U205" i="23"/>
  <c r="T205" i="23"/>
  <c r="S205" i="23"/>
  <c r="R205" i="23"/>
  <c r="Q205" i="23"/>
  <c r="P205" i="23"/>
  <c r="O205" i="23"/>
  <c r="N205" i="23"/>
  <c r="K205" i="23"/>
  <c r="I205" i="23"/>
  <c r="H205" i="23"/>
  <c r="G205" i="23"/>
  <c r="F205" i="23"/>
  <c r="E205" i="23"/>
  <c r="D205" i="23"/>
  <c r="C205" i="23"/>
  <c r="B205" i="23"/>
  <c r="X204" i="23"/>
  <c r="V204" i="23"/>
  <c r="W204" i="23" s="1"/>
  <c r="U204" i="23"/>
  <c r="T204" i="23"/>
  <c r="S204" i="23"/>
  <c r="R204" i="23"/>
  <c r="Q204" i="23"/>
  <c r="P204" i="23"/>
  <c r="O204" i="23"/>
  <c r="N204" i="23"/>
  <c r="K204" i="23"/>
  <c r="I204" i="23"/>
  <c r="H204" i="23"/>
  <c r="G204" i="23"/>
  <c r="F204" i="23"/>
  <c r="E204" i="23"/>
  <c r="D204" i="23"/>
  <c r="C204" i="23"/>
  <c r="B204" i="23"/>
  <c r="X203" i="23"/>
  <c r="V203" i="23"/>
  <c r="W203" i="23" s="1"/>
  <c r="U203" i="23"/>
  <c r="T203" i="23"/>
  <c r="S203" i="23"/>
  <c r="R203" i="23"/>
  <c r="Q203" i="23"/>
  <c r="P203" i="23"/>
  <c r="O203" i="23"/>
  <c r="N203" i="23"/>
  <c r="K203" i="23"/>
  <c r="I203" i="23"/>
  <c r="H203" i="23"/>
  <c r="G203" i="23"/>
  <c r="F203" i="23"/>
  <c r="E203" i="23"/>
  <c r="D203" i="23"/>
  <c r="C203" i="23"/>
  <c r="B203" i="23"/>
  <c r="X202" i="23"/>
  <c r="V202" i="23"/>
  <c r="W202" i="23" s="1"/>
  <c r="U202" i="23"/>
  <c r="T202" i="23"/>
  <c r="S202" i="23"/>
  <c r="R202" i="23"/>
  <c r="Q202" i="23"/>
  <c r="P202" i="23"/>
  <c r="O202" i="23"/>
  <c r="N202" i="23"/>
  <c r="K202" i="23"/>
  <c r="I202" i="23"/>
  <c r="H202" i="23"/>
  <c r="G202" i="23"/>
  <c r="F202" i="23"/>
  <c r="E202" i="23"/>
  <c r="D202" i="23"/>
  <c r="C202" i="23"/>
  <c r="B202" i="23"/>
  <c r="X201" i="23"/>
  <c r="V201" i="23"/>
  <c r="W201" i="23" s="1"/>
  <c r="U201" i="23"/>
  <c r="T201" i="23"/>
  <c r="S201" i="23"/>
  <c r="R201" i="23"/>
  <c r="Q201" i="23"/>
  <c r="P201" i="23"/>
  <c r="O201" i="23"/>
  <c r="N201" i="23"/>
  <c r="K201" i="23"/>
  <c r="I201" i="23"/>
  <c r="H201" i="23"/>
  <c r="G201" i="23"/>
  <c r="F201" i="23"/>
  <c r="E201" i="23"/>
  <c r="D201" i="23"/>
  <c r="C201" i="23"/>
  <c r="B201" i="23"/>
  <c r="X200" i="23"/>
  <c r="V200" i="23"/>
  <c r="W200" i="23" s="1"/>
  <c r="U200" i="23"/>
  <c r="T200" i="23"/>
  <c r="S200" i="23"/>
  <c r="R200" i="23"/>
  <c r="Q200" i="23"/>
  <c r="P200" i="23"/>
  <c r="O200" i="23"/>
  <c r="N200" i="23"/>
  <c r="K200" i="23"/>
  <c r="I200" i="23"/>
  <c r="H200" i="23"/>
  <c r="G200" i="23"/>
  <c r="F200" i="23"/>
  <c r="E200" i="23"/>
  <c r="D200" i="23"/>
  <c r="C200" i="23"/>
  <c r="B200" i="23"/>
  <c r="X199" i="23"/>
  <c r="V199" i="23"/>
  <c r="W199" i="23" s="1"/>
  <c r="U199" i="23"/>
  <c r="T199" i="23"/>
  <c r="S199" i="23"/>
  <c r="R199" i="23"/>
  <c r="Q199" i="23"/>
  <c r="P199" i="23"/>
  <c r="O199" i="23"/>
  <c r="N199" i="23"/>
  <c r="K199" i="23"/>
  <c r="I199" i="23"/>
  <c r="H199" i="23"/>
  <c r="G199" i="23"/>
  <c r="F199" i="23"/>
  <c r="E199" i="23"/>
  <c r="D199" i="23"/>
  <c r="C199" i="23"/>
  <c r="B199" i="23"/>
  <c r="X198" i="23"/>
  <c r="V198" i="23"/>
  <c r="W198" i="23" s="1"/>
  <c r="U198" i="23"/>
  <c r="T198" i="23"/>
  <c r="S198" i="23"/>
  <c r="R198" i="23"/>
  <c r="Q198" i="23"/>
  <c r="P198" i="23"/>
  <c r="O198" i="23"/>
  <c r="N198" i="23"/>
  <c r="K198" i="23"/>
  <c r="I198" i="23"/>
  <c r="H198" i="23"/>
  <c r="G198" i="23"/>
  <c r="F198" i="23"/>
  <c r="E198" i="23"/>
  <c r="D198" i="23"/>
  <c r="C198" i="23"/>
  <c r="B198" i="23"/>
  <c r="X197" i="23"/>
  <c r="V197" i="23"/>
  <c r="W197" i="23" s="1"/>
  <c r="U197" i="23"/>
  <c r="T197" i="23"/>
  <c r="S197" i="23"/>
  <c r="R197" i="23"/>
  <c r="Q197" i="23"/>
  <c r="P197" i="23"/>
  <c r="O197" i="23"/>
  <c r="N197" i="23"/>
  <c r="K197" i="23"/>
  <c r="I197" i="23"/>
  <c r="H197" i="23"/>
  <c r="G197" i="23"/>
  <c r="F197" i="23"/>
  <c r="E197" i="23"/>
  <c r="D197" i="23"/>
  <c r="C197" i="23"/>
  <c r="B197" i="23"/>
  <c r="X196" i="23"/>
  <c r="V196" i="23"/>
  <c r="W196" i="23" s="1"/>
  <c r="U196" i="23"/>
  <c r="T196" i="23"/>
  <c r="S196" i="23"/>
  <c r="R196" i="23"/>
  <c r="Q196" i="23"/>
  <c r="P196" i="23"/>
  <c r="O196" i="23"/>
  <c r="N196" i="23"/>
  <c r="K196" i="23"/>
  <c r="I196" i="23"/>
  <c r="H196" i="23"/>
  <c r="G196" i="23"/>
  <c r="F196" i="23"/>
  <c r="E196" i="23"/>
  <c r="D196" i="23"/>
  <c r="C196" i="23"/>
  <c r="B196" i="23"/>
  <c r="X195" i="23"/>
  <c r="V195" i="23"/>
  <c r="W195" i="23" s="1"/>
  <c r="U195" i="23"/>
  <c r="T195" i="23"/>
  <c r="S195" i="23"/>
  <c r="R195" i="23"/>
  <c r="Q195" i="23"/>
  <c r="P195" i="23"/>
  <c r="O195" i="23"/>
  <c r="N195" i="23"/>
  <c r="K195" i="23"/>
  <c r="I195" i="23"/>
  <c r="H195" i="23"/>
  <c r="G195" i="23"/>
  <c r="F195" i="23"/>
  <c r="E195" i="23"/>
  <c r="D195" i="23"/>
  <c r="C195" i="23"/>
  <c r="B195" i="23"/>
  <c r="X194" i="23"/>
  <c r="V194" i="23"/>
  <c r="W194" i="23" s="1"/>
  <c r="U194" i="23"/>
  <c r="T194" i="23"/>
  <c r="S194" i="23"/>
  <c r="R194" i="23"/>
  <c r="Q194" i="23"/>
  <c r="P194" i="23"/>
  <c r="O194" i="23"/>
  <c r="N194" i="23"/>
  <c r="K194" i="23"/>
  <c r="I194" i="23"/>
  <c r="H194" i="23"/>
  <c r="G194" i="23"/>
  <c r="F194" i="23"/>
  <c r="E194" i="23"/>
  <c r="D194" i="23"/>
  <c r="C194" i="23"/>
  <c r="B194" i="23"/>
  <c r="X193" i="23"/>
  <c r="V193" i="23"/>
  <c r="W193" i="23" s="1"/>
  <c r="U193" i="23"/>
  <c r="T193" i="23"/>
  <c r="S193" i="23"/>
  <c r="R193" i="23"/>
  <c r="Q193" i="23"/>
  <c r="P193" i="23"/>
  <c r="O193" i="23"/>
  <c r="N193" i="23"/>
  <c r="K193" i="23"/>
  <c r="I193" i="23"/>
  <c r="H193" i="23"/>
  <c r="G193" i="23"/>
  <c r="F193" i="23"/>
  <c r="E193" i="23"/>
  <c r="D193" i="23"/>
  <c r="C193" i="23"/>
  <c r="B193" i="23"/>
  <c r="X192" i="23"/>
  <c r="V192" i="23"/>
  <c r="W192" i="23" s="1"/>
  <c r="U192" i="23"/>
  <c r="T192" i="23"/>
  <c r="S192" i="23"/>
  <c r="R192" i="23"/>
  <c r="Q192" i="23"/>
  <c r="P192" i="23"/>
  <c r="O192" i="23"/>
  <c r="N192" i="23"/>
  <c r="K192" i="23"/>
  <c r="I192" i="23"/>
  <c r="H192" i="23"/>
  <c r="G192" i="23"/>
  <c r="F192" i="23"/>
  <c r="E192" i="23"/>
  <c r="D192" i="23"/>
  <c r="C192" i="23"/>
  <c r="B192" i="23"/>
  <c r="X191" i="23"/>
  <c r="V191" i="23"/>
  <c r="W191" i="23" s="1"/>
  <c r="U191" i="23"/>
  <c r="T191" i="23"/>
  <c r="S191" i="23"/>
  <c r="R191" i="23"/>
  <c r="Q191" i="23"/>
  <c r="P191" i="23"/>
  <c r="O191" i="23"/>
  <c r="N191" i="23"/>
  <c r="K191" i="23"/>
  <c r="I191" i="23"/>
  <c r="H191" i="23"/>
  <c r="G191" i="23"/>
  <c r="F191" i="23"/>
  <c r="E191" i="23"/>
  <c r="D191" i="23"/>
  <c r="C191" i="23"/>
  <c r="B191" i="23"/>
  <c r="X190" i="23"/>
  <c r="V190" i="23"/>
  <c r="W190" i="23" s="1"/>
  <c r="U190" i="23"/>
  <c r="T190" i="23"/>
  <c r="S190" i="23"/>
  <c r="R190" i="23"/>
  <c r="Q190" i="23"/>
  <c r="P190" i="23"/>
  <c r="O190" i="23"/>
  <c r="N190" i="23"/>
  <c r="K190" i="23"/>
  <c r="I190" i="23"/>
  <c r="H190" i="23"/>
  <c r="G190" i="23"/>
  <c r="F190" i="23"/>
  <c r="E190" i="23"/>
  <c r="D190" i="23"/>
  <c r="C190" i="23"/>
  <c r="B190" i="23"/>
  <c r="X189" i="23"/>
  <c r="V189" i="23"/>
  <c r="W189" i="23" s="1"/>
  <c r="U189" i="23"/>
  <c r="T189" i="23"/>
  <c r="S189" i="23"/>
  <c r="R189" i="23"/>
  <c r="Q189" i="23"/>
  <c r="P189" i="23"/>
  <c r="O189" i="23"/>
  <c r="N189" i="23"/>
  <c r="K189" i="23"/>
  <c r="I189" i="23"/>
  <c r="H189" i="23"/>
  <c r="G189" i="23"/>
  <c r="F189" i="23"/>
  <c r="E189" i="23"/>
  <c r="D189" i="23"/>
  <c r="C189" i="23"/>
  <c r="B189" i="23"/>
  <c r="X188" i="23"/>
  <c r="V188" i="23"/>
  <c r="W188" i="23" s="1"/>
  <c r="U188" i="23"/>
  <c r="T188" i="23"/>
  <c r="S188" i="23"/>
  <c r="R188" i="23"/>
  <c r="Q188" i="23"/>
  <c r="P188" i="23"/>
  <c r="O188" i="23"/>
  <c r="N188" i="23"/>
  <c r="K188" i="23"/>
  <c r="I188" i="23"/>
  <c r="H188" i="23"/>
  <c r="G188" i="23"/>
  <c r="F188" i="23"/>
  <c r="E188" i="23"/>
  <c r="D188" i="23"/>
  <c r="C188" i="23"/>
  <c r="B188" i="23"/>
  <c r="X187" i="23"/>
  <c r="V187" i="23"/>
  <c r="W187" i="23" s="1"/>
  <c r="U187" i="23"/>
  <c r="T187" i="23"/>
  <c r="S187" i="23"/>
  <c r="R187" i="23"/>
  <c r="Q187" i="23"/>
  <c r="P187" i="23"/>
  <c r="O187" i="23"/>
  <c r="N187" i="23"/>
  <c r="K187" i="23"/>
  <c r="I187" i="23"/>
  <c r="H187" i="23"/>
  <c r="G187" i="23"/>
  <c r="F187" i="23"/>
  <c r="E187" i="23"/>
  <c r="D187" i="23"/>
  <c r="C187" i="23"/>
  <c r="B187" i="23"/>
  <c r="X186" i="23"/>
  <c r="V186" i="23"/>
  <c r="W186" i="23" s="1"/>
  <c r="U186" i="23"/>
  <c r="T186" i="23"/>
  <c r="S186" i="23"/>
  <c r="R186" i="23"/>
  <c r="Q186" i="23"/>
  <c r="P186" i="23"/>
  <c r="O186" i="23"/>
  <c r="N186" i="23"/>
  <c r="K186" i="23"/>
  <c r="I186" i="23"/>
  <c r="H186" i="23"/>
  <c r="G186" i="23"/>
  <c r="F186" i="23"/>
  <c r="E186" i="23"/>
  <c r="D186" i="23"/>
  <c r="C186" i="23"/>
  <c r="B186" i="23"/>
  <c r="X185" i="23"/>
  <c r="V185" i="23"/>
  <c r="W185" i="23" s="1"/>
  <c r="U185" i="23"/>
  <c r="T185" i="23"/>
  <c r="S185" i="23"/>
  <c r="R185" i="23"/>
  <c r="Q185" i="23"/>
  <c r="P185" i="23"/>
  <c r="O185" i="23"/>
  <c r="N185" i="23"/>
  <c r="K185" i="23"/>
  <c r="I185" i="23"/>
  <c r="H185" i="23"/>
  <c r="G185" i="23"/>
  <c r="F185" i="23"/>
  <c r="E185" i="23"/>
  <c r="D185" i="23"/>
  <c r="C185" i="23"/>
  <c r="B185" i="23"/>
  <c r="X184" i="23"/>
  <c r="V184" i="23"/>
  <c r="W184" i="23" s="1"/>
  <c r="U184" i="23"/>
  <c r="T184" i="23"/>
  <c r="S184" i="23"/>
  <c r="R184" i="23"/>
  <c r="Q184" i="23"/>
  <c r="P184" i="23"/>
  <c r="O184" i="23"/>
  <c r="N184" i="23"/>
  <c r="K184" i="23"/>
  <c r="I184" i="23"/>
  <c r="H184" i="23"/>
  <c r="G184" i="23"/>
  <c r="F184" i="23"/>
  <c r="E184" i="23"/>
  <c r="D184" i="23"/>
  <c r="C184" i="23"/>
  <c r="B184" i="23"/>
  <c r="X183" i="23"/>
  <c r="V183" i="23"/>
  <c r="W183" i="23" s="1"/>
  <c r="U183" i="23"/>
  <c r="T183" i="23"/>
  <c r="S183" i="23"/>
  <c r="R183" i="23"/>
  <c r="Q183" i="23"/>
  <c r="P183" i="23"/>
  <c r="O183" i="23"/>
  <c r="N183" i="23"/>
  <c r="K183" i="23"/>
  <c r="I183" i="23"/>
  <c r="H183" i="23"/>
  <c r="G183" i="23"/>
  <c r="F183" i="23"/>
  <c r="E183" i="23"/>
  <c r="D183" i="23"/>
  <c r="C183" i="23"/>
  <c r="B183" i="23"/>
  <c r="X182" i="23"/>
  <c r="V182" i="23"/>
  <c r="W182" i="23" s="1"/>
  <c r="U182" i="23"/>
  <c r="T182" i="23"/>
  <c r="S182" i="23"/>
  <c r="R182" i="23"/>
  <c r="Q182" i="23"/>
  <c r="P182" i="23"/>
  <c r="O182" i="23"/>
  <c r="N182" i="23"/>
  <c r="K182" i="23"/>
  <c r="I182" i="23"/>
  <c r="H182" i="23"/>
  <c r="G182" i="23"/>
  <c r="F182" i="23"/>
  <c r="E182" i="23"/>
  <c r="D182" i="23"/>
  <c r="C182" i="23"/>
  <c r="B182" i="23"/>
  <c r="X181" i="23"/>
  <c r="V181" i="23"/>
  <c r="W181" i="23" s="1"/>
  <c r="U181" i="23"/>
  <c r="T181" i="23"/>
  <c r="S181" i="23"/>
  <c r="R181" i="23"/>
  <c r="Q181" i="23"/>
  <c r="P181" i="23"/>
  <c r="O181" i="23"/>
  <c r="N181" i="23"/>
  <c r="K181" i="23"/>
  <c r="I181" i="23"/>
  <c r="H181" i="23"/>
  <c r="G181" i="23"/>
  <c r="F181" i="23"/>
  <c r="E181" i="23"/>
  <c r="D181" i="23"/>
  <c r="C181" i="23"/>
  <c r="B181" i="23"/>
  <c r="X180" i="23"/>
  <c r="V180" i="23"/>
  <c r="W180" i="23" s="1"/>
  <c r="U180" i="23"/>
  <c r="T180" i="23"/>
  <c r="S180" i="23"/>
  <c r="R180" i="23"/>
  <c r="Q180" i="23"/>
  <c r="P180" i="23"/>
  <c r="O180" i="23"/>
  <c r="N180" i="23"/>
  <c r="K180" i="23"/>
  <c r="I180" i="23"/>
  <c r="H180" i="23"/>
  <c r="G180" i="23"/>
  <c r="F180" i="23"/>
  <c r="E180" i="23"/>
  <c r="D180" i="23"/>
  <c r="C180" i="23"/>
  <c r="B180" i="23"/>
  <c r="X179" i="23"/>
  <c r="V179" i="23"/>
  <c r="W179" i="23" s="1"/>
  <c r="U179" i="23"/>
  <c r="T179" i="23"/>
  <c r="S179" i="23"/>
  <c r="R179" i="23"/>
  <c r="Q179" i="23"/>
  <c r="P179" i="23"/>
  <c r="O179" i="23"/>
  <c r="N179" i="23"/>
  <c r="K179" i="23"/>
  <c r="I179" i="23"/>
  <c r="H179" i="23"/>
  <c r="G179" i="23"/>
  <c r="F179" i="23"/>
  <c r="E179" i="23"/>
  <c r="D179" i="23"/>
  <c r="C179" i="23"/>
  <c r="B179" i="23"/>
  <c r="X178" i="23"/>
  <c r="V178" i="23"/>
  <c r="W178" i="23" s="1"/>
  <c r="U178" i="23"/>
  <c r="T178" i="23"/>
  <c r="S178" i="23"/>
  <c r="R178" i="23"/>
  <c r="Q178" i="23"/>
  <c r="P178" i="23"/>
  <c r="O178" i="23"/>
  <c r="N178" i="23"/>
  <c r="K178" i="23"/>
  <c r="I178" i="23"/>
  <c r="H178" i="23"/>
  <c r="G178" i="23"/>
  <c r="F178" i="23"/>
  <c r="E178" i="23"/>
  <c r="D178" i="23"/>
  <c r="C178" i="23"/>
  <c r="B178" i="23"/>
  <c r="X177" i="23"/>
  <c r="V177" i="23"/>
  <c r="W177" i="23" s="1"/>
  <c r="U177" i="23"/>
  <c r="T177" i="23"/>
  <c r="S177" i="23"/>
  <c r="R177" i="23"/>
  <c r="Q177" i="23"/>
  <c r="P177" i="23"/>
  <c r="O177" i="23"/>
  <c r="N177" i="23"/>
  <c r="K177" i="23"/>
  <c r="I177" i="23"/>
  <c r="H177" i="23"/>
  <c r="G177" i="23"/>
  <c r="F177" i="23"/>
  <c r="E177" i="23"/>
  <c r="D177" i="23"/>
  <c r="C177" i="23"/>
  <c r="B177" i="23"/>
  <c r="X176" i="23"/>
  <c r="V176" i="23"/>
  <c r="W176" i="23" s="1"/>
  <c r="U176" i="23"/>
  <c r="T176" i="23"/>
  <c r="S176" i="23"/>
  <c r="R176" i="23"/>
  <c r="Q176" i="23"/>
  <c r="P176" i="23"/>
  <c r="O176" i="23"/>
  <c r="N176" i="23"/>
  <c r="K176" i="23"/>
  <c r="I176" i="23"/>
  <c r="H176" i="23"/>
  <c r="G176" i="23"/>
  <c r="F176" i="23"/>
  <c r="E176" i="23"/>
  <c r="D176" i="23"/>
  <c r="C176" i="23"/>
  <c r="B176" i="23"/>
  <c r="X175" i="23"/>
  <c r="V175" i="23"/>
  <c r="W175" i="23" s="1"/>
  <c r="U175" i="23"/>
  <c r="T175" i="23"/>
  <c r="S175" i="23"/>
  <c r="R175" i="23"/>
  <c r="Q175" i="23"/>
  <c r="P175" i="23"/>
  <c r="O175" i="23"/>
  <c r="N175" i="23"/>
  <c r="K175" i="23"/>
  <c r="I175" i="23"/>
  <c r="H175" i="23"/>
  <c r="G175" i="23"/>
  <c r="F175" i="23"/>
  <c r="E175" i="23"/>
  <c r="D175" i="23"/>
  <c r="C175" i="23"/>
  <c r="B175" i="23"/>
  <c r="X174" i="23"/>
  <c r="V174" i="23"/>
  <c r="W174" i="23" s="1"/>
  <c r="U174" i="23"/>
  <c r="T174" i="23"/>
  <c r="S174" i="23"/>
  <c r="R174" i="23"/>
  <c r="Q174" i="23"/>
  <c r="P174" i="23"/>
  <c r="O174" i="23"/>
  <c r="N174" i="23"/>
  <c r="K174" i="23"/>
  <c r="I174" i="23"/>
  <c r="H174" i="23"/>
  <c r="G174" i="23"/>
  <c r="F174" i="23"/>
  <c r="E174" i="23"/>
  <c r="D174" i="23"/>
  <c r="C174" i="23"/>
  <c r="B174" i="23"/>
  <c r="X173" i="23"/>
  <c r="V173" i="23"/>
  <c r="W173" i="23" s="1"/>
  <c r="U173" i="23"/>
  <c r="T173" i="23"/>
  <c r="S173" i="23"/>
  <c r="R173" i="23"/>
  <c r="Q173" i="23"/>
  <c r="P173" i="23"/>
  <c r="O173" i="23"/>
  <c r="N173" i="23"/>
  <c r="K173" i="23"/>
  <c r="I173" i="23"/>
  <c r="H173" i="23"/>
  <c r="G173" i="23"/>
  <c r="F173" i="23"/>
  <c r="E173" i="23"/>
  <c r="D173" i="23"/>
  <c r="C173" i="23"/>
  <c r="B173" i="23"/>
  <c r="X172" i="23"/>
  <c r="V172" i="23"/>
  <c r="W172" i="23" s="1"/>
  <c r="U172" i="23"/>
  <c r="T172" i="23"/>
  <c r="S172" i="23"/>
  <c r="R172" i="23"/>
  <c r="Q172" i="23"/>
  <c r="P172" i="23"/>
  <c r="O172" i="23"/>
  <c r="N172" i="23"/>
  <c r="K172" i="23"/>
  <c r="I172" i="23"/>
  <c r="H172" i="23"/>
  <c r="G172" i="23"/>
  <c r="F172" i="23"/>
  <c r="E172" i="23"/>
  <c r="D172" i="23"/>
  <c r="C172" i="23"/>
  <c r="B172" i="23"/>
  <c r="X171" i="23"/>
  <c r="V171" i="23"/>
  <c r="W171" i="23" s="1"/>
  <c r="U171" i="23"/>
  <c r="T171" i="23"/>
  <c r="S171" i="23"/>
  <c r="R171" i="23"/>
  <c r="Q171" i="23"/>
  <c r="P171" i="23"/>
  <c r="O171" i="23"/>
  <c r="N171" i="23"/>
  <c r="K171" i="23"/>
  <c r="I171" i="23"/>
  <c r="H171" i="23"/>
  <c r="G171" i="23"/>
  <c r="F171" i="23"/>
  <c r="E171" i="23"/>
  <c r="D171" i="23"/>
  <c r="C171" i="23"/>
  <c r="B171" i="23"/>
  <c r="X170" i="23"/>
  <c r="V170" i="23"/>
  <c r="W170" i="23" s="1"/>
  <c r="U170" i="23"/>
  <c r="T170" i="23"/>
  <c r="S170" i="23"/>
  <c r="R170" i="23"/>
  <c r="Q170" i="23"/>
  <c r="P170" i="23"/>
  <c r="O170" i="23"/>
  <c r="N170" i="23"/>
  <c r="K170" i="23"/>
  <c r="I170" i="23"/>
  <c r="H170" i="23"/>
  <c r="G170" i="23"/>
  <c r="F170" i="23"/>
  <c r="E170" i="23"/>
  <c r="D170" i="23"/>
  <c r="C170" i="23"/>
  <c r="B170" i="23"/>
  <c r="X169" i="23"/>
  <c r="V169" i="23"/>
  <c r="W169" i="23" s="1"/>
  <c r="U169" i="23"/>
  <c r="T169" i="23"/>
  <c r="S169" i="23"/>
  <c r="R169" i="23"/>
  <c r="Q169" i="23"/>
  <c r="P169" i="23"/>
  <c r="O169" i="23"/>
  <c r="N169" i="23"/>
  <c r="K169" i="23"/>
  <c r="I169" i="23"/>
  <c r="H169" i="23"/>
  <c r="G169" i="23"/>
  <c r="F169" i="23"/>
  <c r="E169" i="23"/>
  <c r="D169" i="23"/>
  <c r="C169" i="23"/>
  <c r="B169" i="23"/>
  <c r="X168" i="23"/>
  <c r="V168" i="23"/>
  <c r="W168" i="23" s="1"/>
  <c r="U168" i="23"/>
  <c r="T168" i="23"/>
  <c r="S168" i="23"/>
  <c r="R168" i="23"/>
  <c r="Q168" i="23"/>
  <c r="P168" i="23"/>
  <c r="O168" i="23"/>
  <c r="N168" i="23"/>
  <c r="K168" i="23"/>
  <c r="I168" i="23"/>
  <c r="H168" i="23"/>
  <c r="G168" i="23"/>
  <c r="F168" i="23"/>
  <c r="E168" i="23"/>
  <c r="D168" i="23"/>
  <c r="C168" i="23"/>
  <c r="B168" i="23"/>
  <c r="X167" i="23"/>
  <c r="V167" i="23"/>
  <c r="W167" i="23" s="1"/>
  <c r="U167" i="23"/>
  <c r="T167" i="23"/>
  <c r="S167" i="23"/>
  <c r="R167" i="23"/>
  <c r="Q167" i="23"/>
  <c r="P167" i="23"/>
  <c r="O167" i="23"/>
  <c r="N167" i="23"/>
  <c r="K167" i="23"/>
  <c r="I167" i="23"/>
  <c r="H167" i="23"/>
  <c r="G167" i="23"/>
  <c r="F167" i="23"/>
  <c r="E167" i="23"/>
  <c r="D167" i="23"/>
  <c r="C167" i="23"/>
  <c r="B167" i="23"/>
  <c r="X166" i="23"/>
  <c r="V166" i="23"/>
  <c r="W166" i="23" s="1"/>
  <c r="U166" i="23"/>
  <c r="T166" i="23"/>
  <c r="S166" i="23"/>
  <c r="R166" i="23"/>
  <c r="Q166" i="23"/>
  <c r="P166" i="23"/>
  <c r="O166" i="23"/>
  <c r="N166" i="23"/>
  <c r="K166" i="23"/>
  <c r="I166" i="23"/>
  <c r="H166" i="23"/>
  <c r="G166" i="23"/>
  <c r="F166" i="23"/>
  <c r="E166" i="23"/>
  <c r="D166" i="23"/>
  <c r="C166" i="23"/>
  <c r="B166" i="23"/>
  <c r="X165" i="23"/>
  <c r="V165" i="23"/>
  <c r="W165" i="23" s="1"/>
  <c r="U165" i="23"/>
  <c r="T165" i="23"/>
  <c r="S165" i="23"/>
  <c r="R165" i="23"/>
  <c r="Q165" i="23"/>
  <c r="P165" i="23"/>
  <c r="O165" i="23"/>
  <c r="N165" i="23"/>
  <c r="K165" i="23"/>
  <c r="I165" i="23"/>
  <c r="H165" i="23"/>
  <c r="G165" i="23"/>
  <c r="F165" i="23"/>
  <c r="E165" i="23"/>
  <c r="D165" i="23"/>
  <c r="C165" i="23"/>
  <c r="B165" i="23"/>
  <c r="X164" i="23"/>
  <c r="V164" i="23"/>
  <c r="W164" i="23" s="1"/>
  <c r="U164" i="23"/>
  <c r="T164" i="23"/>
  <c r="S164" i="23"/>
  <c r="R164" i="23"/>
  <c r="Q164" i="23"/>
  <c r="P164" i="23"/>
  <c r="O164" i="23"/>
  <c r="N164" i="23"/>
  <c r="K164" i="23"/>
  <c r="I164" i="23"/>
  <c r="H164" i="23"/>
  <c r="G164" i="23"/>
  <c r="F164" i="23"/>
  <c r="E164" i="23"/>
  <c r="D164" i="23"/>
  <c r="C164" i="23"/>
  <c r="B164" i="23"/>
  <c r="X163" i="23"/>
  <c r="V163" i="23"/>
  <c r="W163" i="23" s="1"/>
  <c r="U163" i="23"/>
  <c r="T163" i="23"/>
  <c r="S163" i="23"/>
  <c r="R163" i="23"/>
  <c r="Q163" i="23"/>
  <c r="P163" i="23"/>
  <c r="O163" i="23"/>
  <c r="N163" i="23"/>
  <c r="K163" i="23"/>
  <c r="I163" i="23"/>
  <c r="H163" i="23"/>
  <c r="G163" i="23"/>
  <c r="F163" i="23"/>
  <c r="E163" i="23"/>
  <c r="D163" i="23"/>
  <c r="C163" i="23"/>
  <c r="B163" i="23"/>
  <c r="X162" i="23"/>
  <c r="V162" i="23"/>
  <c r="W162" i="23" s="1"/>
  <c r="U162" i="23"/>
  <c r="T162" i="23"/>
  <c r="S162" i="23"/>
  <c r="R162" i="23"/>
  <c r="Q162" i="23"/>
  <c r="P162" i="23"/>
  <c r="O162" i="23"/>
  <c r="N162" i="23"/>
  <c r="K162" i="23"/>
  <c r="I162" i="23"/>
  <c r="H162" i="23"/>
  <c r="G162" i="23"/>
  <c r="F162" i="23"/>
  <c r="E162" i="23"/>
  <c r="D162" i="23"/>
  <c r="C162" i="23"/>
  <c r="B162" i="23"/>
  <c r="X161" i="23"/>
  <c r="V161" i="23"/>
  <c r="W161" i="23" s="1"/>
  <c r="U161" i="23"/>
  <c r="T161" i="23"/>
  <c r="S161" i="23"/>
  <c r="R161" i="23"/>
  <c r="Q161" i="23"/>
  <c r="P161" i="23"/>
  <c r="O161" i="23"/>
  <c r="N161" i="23"/>
  <c r="K161" i="23"/>
  <c r="I161" i="23"/>
  <c r="H161" i="23"/>
  <c r="G161" i="23"/>
  <c r="F161" i="23"/>
  <c r="E161" i="23"/>
  <c r="D161" i="23"/>
  <c r="C161" i="23"/>
  <c r="B161" i="23"/>
  <c r="X160" i="23"/>
  <c r="V160" i="23"/>
  <c r="W160" i="23" s="1"/>
  <c r="U160" i="23"/>
  <c r="T160" i="23"/>
  <c r="S160" i="23"/>
  <c r="R160" i="23"/>
  <c r="Q160" i="23"/>
  <c r="P160" i="23"/>
  <c r="O160" i="23"/>
  <c r="N160" i="23"/>
  <c r="K160" i="23"/>
  <c r="I160" i="23"/>
  <c r="H160" i="23"/>
  <c r="G160" i="23"/>
  <c r="F160" i="23"/>
  <c r="E160" i="23"/>
  <c r="D160" i="23"/>
  <c r="C160" i="23"/>
  <c r="B160" i="23"/>
  <c r="X159" i="23"/>
  <c r="V159" i="23"/>
  <c r="W159" i="23" s="1"/>
  <c r="U159" i="23"/>
  <c r="T159" i="23"/>
  <c r="S159" i="23"/>
  <c r="R159" i="23"/>
  <c r="Q159" i="23"/>
  <c r="P159" i="23"/>
  <c r="O159" i="23"/>
  <c r="N159" i="23"/>
  <c r="K159" i="23"/>
  <c r="I159" i="23"/>
  <c r="H159" i="23"/>
  <c r="G159" i="23"/>
  <c r="F159" i="23"/>
  <c r="E159" i="23"/>
  <c r="D159" i="23"/>
  <c r="C159" i="23"/>
  <c r="B159" i="23"/>
  <c r="X158" i="23"/>
  <c r="V158" i="23"/>
  <c r="W158" i="23" s="1"/>
  <c r="U158" i="23"/>
  <c r="T158" i="23"/>
  <c r="S158" i="23"/>
  <c r="R158" i="23"/>
  <c r="Q158" i="23"/>
  <c r="P158" i="23"/>
  <c r="O158" i="23"/>
  <c r="N158" i="23"/>
  <c r="K158" i="23"/>
  <c r="I158" i="23"/>
  <c r="H158" i="23"/>
  <c r="G158" i="23"/>
  <c r="F158" i="23"/>
  <c r="E158" i="23"/>
  <c r="D158" i="23"/>
  <c r="C158" i="23"/>
  <c r="B158" i="23"/>
  <c r="X157" i="23"/>
  <c r="V157" i="23"/>
  <c r="W157" i="23" s="1"/>
  <c r="U157" i="23"/>
  <c r="T157" i="23"/>
  <c r="S157" i="23"/>
  <c r="R157" i="23"/>
  <c r="Q157" i="23"/>
  <c r="P157" i="23"/>
  <c r="O157" i="23"/>
  <c r="N157" i="23"/>
  <c r="K157" i="23"/>
  <c r="I157" i="23"/>
  <c r="H157" i="23"/>
  <c r="G157" i="23"/>
  <c r="F157" i="23"/>
  <c r="E157" i="23"/>
  <c r="D157" i="23"/>
  <c r="C157" i="23"/>
  <c r="B157" i="23"/>
  <c r="X156" i="23"/>
  <c r="V156" i="23"/>
  <c r="W156" i="23" s="1"/>
  <c r="U156" i="23"/>
  <c r="T156" i="23"/>
  <c r="S156" i="23"/>
  <c r="R156" i="23"/>
  <c r="Q156" i="23"/>
  <c r="P156" i="23"/>
  <c r="O156" i="23"/>
  <c r="N156" i="23"/>
  <c r="K156" i="23"/>
  <c r="I156" i="23"/>
  <c r="H156" i="23"/>
  <c r="G156" i="23"/>
  <c r="F156" i="23"/>
  <c r="E156" i="23"/>
  <c r="D156" i="23"/>
  <c r="C156" i="23"/>
  <c r="B156" i="23"/>
  <c r="X155" i="23"/>
  <c r="V155" i="23"/>
  <c r="W155" i="23" s="1"/>
  <c r="U155" i="23"/>
  <c r="T155" i="23"/>
  <c r="S155" i="23"/>
  <c r="R155" i="23"/>
  <c r="Q155" i="23"/>
  <c r="P155" i="23"/>
  <c r="O155" i="23"/>
  <c r="N155" i="23"/>
  <c r="K155" i="23"/>
  <c r="I155" i="23"/>
  <c r="H155" i="23"/>
  <c r="G155" i="23"/>
  <c r="F155" i="23"/>
  <c r="E155" i="23"/>
  <c r="D155" i="23"/>
  <c r="C155" i="23"/>
  <c r="B155" i="23"/>
  <c r="X154" i="23"/>
  <c r="V154" i="23"/>
  <c r="W154" i="23" s="1"/>
  <c r="U154" i="23"/>
  <c r="T154" i="23"/>
  <c r="S154" i="23"/>
  <c r="R154" i="23"/>
  <c r="Q154" i="23"/>
  <c r="P154" i="23"/>
  <c r="O154" i="23"/>
  <c r="N154" i="23"/>
  <c r="K154" i="23"/>
  <c r="I154" i="23"/>
  <c r="H154" i="23"/>
  <c r="G154" i="23"/>
  <c r="F154" i="23"/>
  <c r="E154" i="23"/>
  <c r="D154" i="23"/>
  <c r="C154" i="23"/>
  <c r="B154" i="23"/>
  <c r="X153" i="23"/>
  <c r="V153" i="23"/>
  <c r="W153" i="23" s="1"/>
  <c r="U153" i="23"/>
  <c r="T153" i="23"/>
  <c r="S153" i="23"/>
  <c r="R153" i="23"/>
  <c r="Q153" i="23"/>
  <c r="P153" i="23"/>
  <c r="O153" i="23"/>
  <c r="N153" i="23"/>
  <c r="K153" i="23"/>
  <c r="I153" i="23"/>
  <c r="H153" i="23"/>
  <c r="G153" i="23"/>
  <c r="F153" i="23"/>
  <c r="E153" i="23"/>
  <c r="D153" i="23"/>
  <c r="C153" i="23"/>
  <c r="B153" i="23"/>
  <c r="X152" i="23"/>
  <c r="V152" i="23"/>
  <c r="W152" i="23" s="1"/>
  <c r="U152" i="23"/>
  <c r="T152" i="23"/>
  <c r="S152" i="23"/>
  <c r="R152" i="23"/>
  <c r="Q152" i="23"/>
  <c r="P152" i="23"/>
  <c r="O152" i="23"/>
  <c r="N152" i="23"/>
  <c r="K152" i="23"/>
  <c r="I152" i="23"/>
  <c r="H152" i="23"/>
  <c r="G152" i="23"/>
  <c r="F152" i="23"/>
  <c r="E152" i="23"/>
  <c r="D152" i="23"/>
  <c r="C152" i="23"/>
  <c r="B152" i="23"/>
  <c r="X151" i="23"/>
  <c r="V151" i="23"/>
  <c r="W151" i="23" s="1"/>
  <c r="U151" i="23"/>
  <c r="T151" i="23"/>
  <c r="S151" i="23"/>
  <c r="R151" i="23"/>
  <c r="Q151" i="23"/>
  <c r="P151" i="23"/>
  <c r="O151" i="23"/>
  <c r="N151" i="23"/>
  <c r="K151" i="23"/>
  <c r="I151" i="23"/>
  <c r="H151" i="23"/>
  <c r="G151" i="23"/>
  <c r="F151" i="23"/>
  <c r="E151" i="23"/>
  <c r="D151" i="23"/>
  <c r="C151" i="23"/>
  <c r="B151" i="23"/>
  <c r="X150" i="23"/>
  <c r="V150" i="23"/>
  <c r="W150" i="23" s="1"/>
  <c r="U150" i="23"/>
  <c r="T150" i="23"/>
  <c r="S150" i="23"/>
  <c r="R150" i="23"/>
  <c r="Q150" i="23"/>
  <c r="P150" i="23"/>
  <c r="O150" i="23"/>
  <c r="N150" i="23"/>
  <c r="K150" i="23"/>
  <c r="I150" i="23"/>
  <c r="H150" i="23"/>
  <c r="G150" i="23"/>
  <c r="F150" i="23"/>
  <c r="E150" i="23"/>
  <c r="D150" i="23"/>
  <c r="C150" i="23"/>
  <c r="B150" i="23"/>
  <c r="X149" i="23"/>
  <c r="V149" i="23"/>
  <c r="W149" i="23" s="1"/>
  <c r="U149" i="23"/>
  <c r="T149" i="23"/>
  <c r="S149" i="23"/>
  <c r="R149" i="23"/>
  <c r="Q149" i="23"/>
  <c r="P149" i="23"/>
  <c r="O149" i="23"/>
  <c r="N149" i="23"/>
  <c r="K149" i="23"/>
  <c r="I149" i="23"/>
  <c r="H149" i="23"/>
  <c r="G149" i="23"/>
  <c r="F149" i="23"/>
  <c r="E149" i="23"/>
  <c r="D149" i="23"/>
  <c r="C149" i="23"/>
  <c r="B149" i="23"/>
  <c r="X148" i="23"/>
  <c r="V148" i="23"/>
  <c r="W148" i="23" s="1"/>
  <c r="U148" i="23"/>
  <c r="T148" i="23"/>
  <c r="S148" i="23"/>
  <c r="R148" i="23"/>
  <c r="Q148" i="23"/>
  <c r="P148" i="23"/>
  <c r="O148" i="23"/>
  <c r="N148" i="23"/>
  <c r="K148" i="23"/>
  <c r="I148" i="23"/>
  <c r="H148" i="23"/>
  <c r="G148" i="23"/>
  <c r="F148" i="23"/>
  <c r="E148" i="23"/>
  <c r="D148" i="23"/>
  <c r="C148" i="23"/>
  <c r="B148" i="23"/>
  <c r="X147" i="23"/>
  <c r="V147" i="23"/>
  <c r="W147" i="23" s="1"/>
  <c r="U147" i="23"/>
  <c r="T147" i="23"/>
  <c r="S147" i="23"/>
  <c r="R147" i="23"/>
  <c r="Q147" i="23"/>
  <c r="P147" i="23"/>
  <c r="O147" i="23"/>
  <c r="N147" i="23"/>
  <c r="K147" i="23"/>
  <c r="I147" i="23"/>
  <c r="H147" i="23"/>
  <c r="G147" i="23"/>
  <c r="F147" i="23"/>
  <c r="E147" i="23"/>
  <c r="D147" i="23"/>
  <c r="C147" i="23"/>
  <c r="B147" i="23"/>
  <c r="X146" i="23"/>
  <c r="V146" i="23"/>
  <c r="W146" i="23" s="1"/>
  <c r="U146" i="23"/>
  <c r="T146" i="23"/>
  <c r="S146" i="23"/>
  <c r="R146" i="23"/>
  <c r="Q146" i="23"/>
  <c r="P146" i="23"/>
  <c r="O146" i="23"/>
  <c r="N146" i="23"/>
  <c r="K146" i="23"/>
  <c r="I146" i="23"/>
  <c r="H146" i="23"/>
  <c r="G146" i="23"/>
  <c r="F146" i="23"/>
  <c r="E146" i="23"/>
  <c r="D146" i="23"/>
  <c r="C146" i="23"/>
  <c r="B146" i="23"/>
  <c r="X145" i="23"/>
  <c r="V145" i="23"/>
  <c r="W145" i="23" s="1"/>
  <c r="U145" i="23"/>
  <c r="T145" i="23"/>
  <c r="S145" i="23"/>
  <c r="R145" i="23"/>
  <c r="Q145" i="23"/>
  <c r="P145" i="23"/>
  <c r="O145" i="23"/>
  <c r="N145" i="23"/>
  <c r="K145" i="23"/>
  <c r="I145" i="23"/>
  <c r="H145" i="23"/>
  <c r="G145" i="23"/>
  <c r="F145" i="23"/>
  <c r="E145" i="23"/>
  <c r="D145" i="23"/>
  <c r="C145" i="23"/>
  <c r="B145" i="23"/>
  <c r="X144" i="23"/>
  <c r="V144" i="23"/>
  <c r="W144" i="23" s="1"/>
  <c r="U144" i="23"/>
  <c r="T144" i="23"/>
  <c r="S144" i="23"/>
  <c r="R144" i="23"/>
  <c r="Q144" i="23"/>
  <c r="P144" i="23"/>
  <c r="O144" i="23"/>
  <c r="N144" i="23"/>
  <c r="K144" i="23"/>
  <c r="I144" i="23"/>
  <c r="H144" i="23"/>
  <c r="G144" i="23"/>
  <c r="F144" i="23"/>
  <c r="E144" i="23"/>
  <c r="D144" i="23"/>
  <c r="C144" i="23"/>
  <c r="B144" i="23"/>
  <c r="X143" i="23"/>
  <c r="V143" i="23"/>
  <c r="W143" i="23" s="1"/>
  <c r="U143" i="23"/>
  <c r="T143" i="23"/>
  <c r="S143" i="23"/>
  <c r="R143" i="23"/>
  <c r="Q143" i="23"/>
  <c r="P143" i="23"/>
  <c r="O143" i="23"/>
  <c r="N143" i="23"/>
  <c r="K143" i="23"/>
  <c r="I143" i="23"/>
  <c r="H143" i="23"/>
  <c r="G143" i="23"/>
  <c r="F143" i="23"/>
  <c r="E143" i="23"/>
  <c r="D143" i="23"/>
  <c r="C143" i="23"/>
  <c r="B143" i="23"/>
  <c r="X142" i="23"/>
  <c r="V142" i="23"/>
  <c r="W142" i="23" s="1"/>
  <c r="U142" i="23"/>
  <c r="T142" i="23"/>
  <c r="S142" i="23"/>
  <c r="R142" i="23"/>
  <c r="Q142" i="23"/>
  <c r="P142" i="23"/>
  <c r="O142" i="23"/>
  <c r="N142" i="23"/>
  <c r="K142" i="23"/>
  <c r="I142" i="23"/>
  <c r="H142" i="23"/>
  <c r="G142" i="23"/>
  <c r="F142" i="23"/>
  <c r="E142" i="23"/>
  <c r="D142" i="23"/>
  <c r="C142" i="23"/>
  <c r="B142" i="23"/>
  <c r="X141" i="23"/>
  <c r="V141" i="23"/>
  <c r="W141" i="23" s="1"/>
  <c r="U141" i="23"/>
  <c r="T141" i="23"/>
  <c r="S141" i="23"/>
  <c r="R141" i="23"/>
  <c r="Q141" i="23"/>
  <c r="P141" i="23"/>
  <c r="O141" i="23"/>
  <c r="N141" i="23"/>
  <c r="K141" i="23"/>
  <c r="I141" i="23"/>
  <c r="H141" i="23"/>
  <c r="G141" i="23"/>
  <c r="F141" i="23"/>
  <c r="E141" i="23"/>
  <c r="D141" i="23"/>
  <c r="C141" i="23"/>
  <c r="B141" i="23"/>
  <c r="X140" i="23"/>
  <c r="V140" i="23"/>
  <c r="W140" i="23" s="1"/>
  <c r="U140" i="23"/>
  <c r="T140" i="23"/>
  <c r="S140" i="23"/>
  <c r="R140" i="23"/>
  <c r="Q140" i="23"/>
  <c r="P140" i="23"/>
  <c r="O140" i="23"/>
  <c r="N140" i="23"/>
  <c r="K140" i="23"/>
  <c r="I140" i="23"/>
  <c r="H140" i="23"/>
  <c r="G140" i="23"/>
  <c r="F140" i="23"/>
  <c r="E140" i="23"/>
  <c r="D140" i="23"/>
  <c r="C140" i="23"/>
  <c r="B140" i="23"/>
  <c r="X139" i="23"/>
  <c r="V139" i="23"/>
  <c r="W139" i="23" s="1"/>
  <c r="U139" i="23"/>
  <c r="T139" i="23"/>
  <c r="S139" i="23"/>
  <c r="R139" i="23"/>
  <c r="Q139" i="23"/>
  <c r="P139" i="23"/>
  <c r="O139" i="23"/>
  <c r="N139" i="23"/>
  <c r="K139" i="23"/>
  <c r="I139" i="23"/>
  <c r="H139" i="23"/>
  <c r="G139" i="23"/>
  <c r="F139" i="23"/>
  <c r="E139" i="23"/>
  <c r="D139" i="23"/>
  <c r="C139" i="23"/>
  <c r="B139" i="23"/>
  <c r="X138" i="23"/>
  <c r="V138" i="23"/>
  <c r="W138" i="23" s="1"/>
  <c r="U138" i="23"/>
  <c r="T138" i="23"/>
  <c r="S138" i="23"/>
  <c r="R138" i="23"/>
  <c r="Q138" i="23"/>
  <c r="P138" i="23"/>
  <c r="O138" i="23"/>
  <c r="N138" i="23"/>
  <c r="K138" i="23"/>
  <c r="I138" i="23"/>
  <c r="H138" i="23"/>
  <c r="G138" i="23"/>
  <c r="F138" i="23"/>
  <c r="E138" i="23"/>
  <c r="D138" i="23"/>
  <c r="C138" i="23"/>
  <c r="B138" i="23"/>
  <c r="X137" i="23"/>
  <c r="V137" i="23"/>
  <c r="W137" i="23" s="1"/>
  <c r="U137" i="23"/>
  <c r="T137" i="23"/>
  <c r="S137" i="23"/>
  <c r="R137" i="23"/>
  <c r="Q137" i="23"/>
  <c r="P137" i="23"/>
  <c r="O137" i="23"/>
  <c r="N137" i="23"/>
  <c r="K137" i="23"/>
  <c r="I137" i="23"/>
  <c r="H137" i="23"/>
  <c r="G137" i="23"/>
  <c r="F137" i="23"/>
  <c r="E137" i="23"/>
  <c r="D137" i="23"/>
  <c r="C137" i="23"/>
  <c r="B137" i="23"/>
  <c r="X136" i="23"/>
  <c r="V136" i="23"/>
  <c r="W136" i="23" s="1"/>
  <c r="U136" i="23"/>
  <c r="T136" i="23"/>
  <c r="S136" i="23"/>
  <c r="R136" i="23"/>
  <c r="Q136" i="23"/>
  <c r="P136" i="23"/>
  <c r="O136" i="23"/>
  <c r="N136" i="23"/>
  <c r="K136" i="23"/>
  <c r="I136" i="23"/>
  <c r="H136" i="23"/>
  <c r="G136" i="23"/>
  <c r="F136" i="23"/>
  <c r="E136" i="23"/>
  <c r="D136" i="23"/>
  <c r="C136" i="23"/>
  <c r="B136" i="23"/>
  <c r="X135" i="23"/>
  <c r="V135" i="23"/>
  <c r="W135" i="23" s="1"/>
  <c r="U135" i="23"/>
  <c r="T135" i="23"/>
  <c r="S135" i="23"/>
  <c r="R135" i="23"/>
  <c r="Q135" i="23"/>
  <c r="P135" i="23"/>
  <c r="O135" i="23"/>
  <c r="N135" i="23"/>
  <c r="K135" i="23"/>
  <c r="I135" i="23"/>
  <c r="H135" i="23"/>
  <c r="G135" i="23"/>
  <c r="F135" i="23"/>
  <c r="E135" i="23"/>
  <c r="D135" i="23"/>
  <c r="C135" i="23"/>
  <c r="B135" i="23"/>
  <c r="X134" i="23"/>
  <c r="V134" i="23"/>
  <c r="W134" i="23" s="1"/>
  <c r="U134" i="23"/>
  <c r="T134" i="23"/>
  <c r="S134" i="23"/>
  <c r="R134" i="23"/>
  <c r="Q134" i="23"/>
  <c r="P134" i="23"/>
  <c r="O134" i="23"/>
  <c r="N134" i="23"/>
  <c r="K134" i="23"/>
  <c r="I134" i="23"/>
  <c r="H134" i="23"/>
  <c r="G134" i="23"/>
  <c r="F134" i="23"/>
  <c r="E134" i="23"/>
  <c r="D134" i="23"/>
  <c r="C134" i="23"/>
  <c r="B134" i="23"/>
  <c r="X133" i="23"/>
  <c r="V133" i="23"/>
  <c r="W133" i="23" s="1"/>
  <c r="U133" i="23"/>
  <c r="T133" i="23"/>
  <c r="S133" i="23"/>
  <c r="R133" i="23"/>
  <c r="Q133" i="23"/>
  <c r="P133" i="23"/>
  <c r="O133" i="23"/>
  <c r="N133" i="23"/>
  <c r="K133" i="23"/>
  <c r="I133" i="23"/>
  <c r="H133" i="23"/>
  <c r="G133" i="23"/>
  <c r="F133" i="23"/>
  <c r="E133" i="23"/>
  <c r="D133" i="23"/>
  <c r="C133" i="23"/>
  <c r="B133" i="23"/>
  <c r="X132" i="23"/>
  <c r="V132" i="23"/>
  <c r="W132" i="23" s="1"/>
  <c r="U132" i="23"/>
  <c r="T132" i="23"/>
  <c r="S132" i="23"/>
  <c r="R132" i="23"/>
  <c r="Q132" i="23"/>
  <c r="P132" i="23"/>
  <c r="O132" i="23"/>
  <c r="N132" i="23"/>
  <c r="K132" i="23"/>
  <c r="I132" i="23"/>
  <c r="H132" i="23"/>
  <c r="G132" i="23"/>
  <c r="F132" i="23"/>
  <c r="E132" i="23"/>
  <c r="D132" i="23"/>
  <c r="C132" i="23"/>
  <c r="B132" i="23"/>
  <c r="X131" i="23"/>
  <c r="V131" i="23"/>
  <c r="W131" i="23" s="1"/>
  <c r="U131" i="23"/>
  <c r="T131" i="23"/>
  <c r="S131" i="23"/>
  <c r="R131" i="23"/>
  <c r="Q131" i="23"/>
  <c r="P131" i="23"/>
  <c r="O131" i="23"/>
  <c r="N131" i="23"/>
  <c r="K131" i="23"/>
  <c r="I131" i="23"/>
  <c r="H131" i="23"/>
  <c r="G131" i="23"/>
  <c r="F131" i="23"/>
  <c r="E131" i="23"/>
  <c r="D131" i="23"/>
  <c r="C131" i="23"/>
  <c r="B131" i="23"/>
  <c r="X130" i="23"/>
  <c r="V130" i="23"/>
  <c r="W130" i="23" s="1"/>
  <c r="U130" i="23"/>
  <c r="T130" i="23"/>
  <c r="S130" i="23"/>
  <c r="R130" i="23"/>
  <c r="Q130" i="23"/>
  <c r="P130" i="23"/>
  <c r="O130" i="23"/>
  <c r="N130" i="23"/>
  <c r="K130" i="23"/>
  <c r="I130" i="23"/>
  <c r="H130" i="23"/>
  <c r="G130" i="23"/>
  <c r="F130" i="23"/>
  <c r="E130" i="23"/>
  <c r="D130" i="23"/>
  <c r="C130" i="23"/>
  <c r="B130" i="23"/>
  <c r="X129" i="23"/>
  <c r="V129" i="23"/>
  <c r="W129" i="23" s="1"/>
  <c r="U129" i="23"/>
  <c r="T129" i="23"/>
  <c r="S129" i="23"/>
  <c r="R129" i="23"/>
  <c r="Q129" i="23"/>
  <c r="P129" i="23"/>
  <c r="O129" i="23"/>
  <c r="N129" i="23"/>
  <c r="K129" i="23"/>
  <c r="I129" i="23"/>
  <c r="H129" i="23"/>
  <c r="G129" i="23"/>
  <c r="F129" i="23"/>
  <c r="E129" i="23"/>
  <c r="D129" i="23"/>
  <c r="C129" i="23"/>
  <c r="B129" i="23"/>
  <c r="X128" i="23"/>
  <c r="V128" i="23"/>
  <c r="W128" i="23" s="1"/>
  <c r="U128" i="23"/>
  <c r="T128" i="23"/>
  <c r="S128" i="23"/>
  <c r="R128" i="23"/>
  <c r="Q128" i="23"/>
  <c r="P128" i="23"/>
  <c r="O128" i="23"/>
  <c r="N128" i="23"/>
  <c r="K128" i="23"/>
  <c r="I128" i="23"/>
  <c r="H128" i="23"/>
  <c r="G128" i="23"/>
  <c r="F128" i="23"/>
  <c r="E128" i="23"/>
  <c r="D128" i="23"/>
  <c r="C128" i="23"/>
  <c r="B128" i="23"/>
  <c r="X127" i="23"/>
  <c r="V127" i="23"/>
  <c r="W127" i="23" s="1"/>
  <c r="U127" i="23"/>
  <c r="T127" i="23"/>
  <c r="S127" i="23"/>
  <c r="R127" i="23"/>
  <c r="Q127" i="23"/>
  <c r="P127" i="23"/>
  <c r="O127" i="23"/>
  <c r="N127" i="23"/>
  <c r="K127" i="23"/>
  <c r="I127" i="23"/>
  <c r="H127" i="23"/>
  <c r="G127" i="23"/>
  <c r="F127" i="23"/>
  <c r="E127" i="23"/>
  <c r="D127" i="23"/>
  <c r="C127" i="23"/>
  <c r="B127" i="23"/>
  <c r="X126" i="23"/>
  <c r="V126" i="23"/>
  <c r="W126" i="23" s="1"/>
  <c r="U126" i="23"/>
  <c r="T126" i="23"/>
  <c r="S126" i="23"/>
  <c r="R126" i="23"/>
  <c r="Q126" i="23"/>
  <c r="P126" i="23"/>
  <c r="O126" i="23"/>
  <c r="N126" i="23"/>
  <c r="K126" i="23"/>
  <c r="I126" i="23"/>
  <c r="H126" i="23"/>
  <c r="G126" i="23"/>
  <c r="F126" i="23"/>
  <c r="E126" i="23"/>
  <c r="D126" i="23"/>
  <c r="C126" i="23"/>
  <c r="B126" i="23"/>
  <c r="X125" i="23"/>
  <c r="V125" i="23"/>
  <c r="W125" i="23" s="1"/>
  <c r="U125" i="23"/>
  <c r="T125" i="23"/>
  <c r="S125" i="23"/>
  <c r="R125" i="23"/>
  <c r="Q125" i="23"/>
  <c r="P125" i="23"/>
  <c r="O125" i="23"/>
  <c r="N125" i="23"/>
  <c r="K125" i="23"/>
  <c r="I125" i="23"/>
  <c r="H125" i="23"/>
  <c r="G125" i="23"/>
  <c r="F125" i="23"/>
  <c r="E125" i="23"/>
  <c r="D125" i="23"/>
  <c r="C125" i="23"/>
  <c r="B125" i="23"/>
  <c r="X124" i="23"/>
  <c r="V124" i="23"/>
  <c r="W124" i="23" s="1"/>
  <c r="U124" i="23"/>
  <c r="T124" i="23"/>
  <c r="S124" i="23"/>
  <c r="R124" i="23"/>
  <c r="Q124" i="23"/>
  <c r="P124" i="23"/>
  <c r="O124" i="23"/>
  <c r="N124" i="23"/>
  <c r="K124" i="23"/>
  <c r="I124" i="23"/>
  <c r="H124" i="23"/>
  <c r="G124" i="23"/>
  <c r="F124" i="23"/>
  <c r="E124" i="23"/>
  <c r="D124" i="23"/>
  <c r="C124" i="23"/>
  <c r="B124" i="23"/>
  <c r="X123" i="23"/>
  <c r="V123" i="23"/>
  <c r="W123" i="23" s="1"/>
  <c r="U123" i="23"/>
  <c r="T123" i="23"/>
  <c r="S123" i="23"/>
  <c r="R123" i="23"/>
  <c r="Q123" i="23"/>
  <c r="P123" i="23"/>
  <c r="O123" i="23"/>
  <c r="N123" i="23"/>
  <c r="K123" i="23"/>
  <c r="I123" i="23"/>
  <c r="H123" i="23"/>
  <c r="G123" i="23"/>
  <c r="F123" i="23"/>
  <c r="E123" i="23"/>
  <c r="D123" i="23"/>
  <c r="C123" i="23"/>
  <c r="B123" i="23"/>
  <c r="X122" i="23"/>
  <c r="V122" i="23"/>
  <c r="W122" i="23" s="1"/>
  <c r="U122" i="23"/>
  <c r="T122" i="23"/>
  <c r="S122" i="23"/>
  <c r="R122" i="23"/>
  <c r="Q122" i="23"/>
  <c r="P122" i="23"/>
  <c r="O122" i="23"/>
  <c r="N122" i="23"/>
  <c r="K122" i="23"/>
  <c r="I122" i="23"/>
  <c r="H122" i="23"/>
  <c r="G122" i="23"/>
  <c r="F122" i="23"/>
  <c r="E122" i="23"/>
  <c r="D122" i="23"/>
  <c r="C122" i="23"/>
  <c r="B122" i="23"/>
  <c r="X121" i="23"/>
  <c r="V121" i="23"/>
  <c r="W121" i="23" s="1"/>
  <c r="U121" i="23"/>
  <c r="T121" i="23"/>
  <c r="S121" i="23"/>
  <c r="R121" i="23"/>
  <c r="Q121" i="23"/>
  <c r="P121" i="23"/>
  <c r="O121" i="23"/>
  <c r="N121" i="23"/>
  <c r="K121" i="23"/>
  <c r="I121" i="23"/>
  <c r="H121" i="23"/>
  <c r="G121" i="23"/>
  <c r="F121" i="23"/>
  <c r="E121" i="23"/>
  <c r="D121" i="23"/>
  <c r="C121" i="23"/>
  <c r="B121" i="23"/>
  <c r="X120" i="23"/>
  <c r="V120" i="23"/>
  <c r="W120" i="23" s="1"/>
  <c r="U120" i="23"/>
  <c r="T120" i="23"/>
  <c r="S120" i="23"/>
  <c r="R120" i="23"/>
  <c r="Q120" i="23"/>
  <c r="P120" i="23"/>
  <c r="O120" i="23"/>
  <c r="N120" i="23"/>
  <c r="K120" i="23"/>
  <c r="I120" i="23"/>
  <c r="H120" i="23"/>
  <c r="G120" i="23"/>
  <c r="F120" i="23"/>
  <c r="E120" i="23"/>
  <c r="D120" i="23"/>
  <c r="C120" i="23"/>
  <c r="B120" i="23"/>
  <c r="X119" i="23"/>
  <c r="V119" i="23"/>
  <c r="W119" i="23" s="1"/>
  <c r="U119" i="23"/>
  <c r="T119" i="23"/>
  <c r="S119" i="23"/>
  <c r="R119" i="23"/>
  <c r="Q119" i="23"/>
  <c r="P119" i="23"/>
  <c r="O119" i="23"/>
  <c r="N119" i="23"/>
  <c r="K119" i="23"/>
  <c r="I119" i="23"/>
  <c r="H119" i="23"/>
  <c r="G119" i="23"/>
  <c r="F119" i="23"/>
  <c r="E119" i="23"/>
  <c r="D119" i="23"/>
  <c r="C119" i="23"/>
  <c r="B119" i="23"/>
  <c r="X118" i="23"/>
  <c r="V118" i="23"/>
  <c r="W118" i="23" s="1"/>
  <c r="U118" i="23"/>
  <c r="T118" i="23"/>
  <c r="S118" i="23"/>
  <c r="R118" i="23"/>
  <c r="Q118" i="23"/>
  <c r="P118" i="23"/>
  <c r="O118" i="23"/>
  <c r="N118" i="23"/>
  <c r="K118" i="23"/>
  <c r="I118" i="23"/>
  <c r="H118" i="23"/>
  <c r="G118" i="23"/>
  <c r="F118" i="23"/>
  <c r="E118" i="23"/>
  <c r="D118" i="23"/>
  <c r="C118" i="23"/>
  <c r="B118" i="23"/>
  <c r="X117" i="23"/>
  <c r="V117" i="23"/>
  <c r="W117" i="23" s="1"/>
  <c r="U117" i="23"/>
  <c r="T117" i="23"/>
  <c r="S117" i="23"/>
  <c r="R117" i="23"/>
  <c r="Q117" i="23"/>
  <c r="P117" i="23"/>
  <c r="O117" i="23"/>
  <c r="N117" i="23"/>
  <c r="K117" i="23"/>
  <c r="I117" i="23"/>
  <c r="H117" i="23"/>
  <c r="G117" i="23"/>
  <c r="F117" i="23"/>
  <c r="E117" i="23"/>
  <c r="D117" i="23"/>
  <c r="C117" i="23"/>
  <c r="B117" i="23"/>
  <c r="X116" i="23"/>
  <c r="V116" i="23"/>
  <c r="W116" i="23" s="1"/>
  <c r="U116" i="23"/>
  <c r="T116" i="23"/>
  <c r="S116" i="23"/>
  <c r="R116" i="23"/>
  <c r="Q116" i="23"/>
  <c r="P116" i="23"/>
  <c r="O116" i="23"/>
  <c r="N116" i="23"/>
  <c r="K116" i="23"/>
  <c r="I116" i="23"/>
  <c r="H116" i="23"/>
  <c r="G116" i="23"/>
  <c r="F116" i="23"/>
  <c r="E116" i="23"/>
  <c r="D116" i="23"/>
  <c r="C116" i="23"/>
  <c r="B116" i="23"/>
  <c r="X115" i="23"/>
  <c r="V115" i="23"/>
  <c r="W115" i="23" s="1"/>
  <c r="U115" i="23"/>
  <c r="T115" i="23"/>
  <c r="S115" i="23"/>
  <c r="R115" i="23"/>
  <c r="Q115" i="23"/>
  <c r="P115" i="23"/>
  <c r="O115" i="23"/>
  <c r="N115" i="23"/>
  <c r="K115" i="23"/>
  <c r="I115" i="23"/>
  <c r="H115" i="23"/>
  <c r="G115" i="23"/>
  <c r="F115" i="23"/>
  <c r="E115" i="23"/>
  <c r="D115" i="23"/>
  <c r="C115" i="23"/>
  <c r="B115" i="23"/>
  <c r="X114" i="23"/>
  <c r="V114" i="23"/>
  <c r="W114" i="23" s="1"/>
  <c r="U114" i="23"/>
  <c r="T114" i="23"/>
  <c r="S114" i="23"/>
  <c r="R114" i="23"/>
  <c r="Q114" i="23"/>
  <c r="P114" i="23"/>
  <c r="O114" i="23"/>
  <c r="N114" i="23"/>
  <c r="K114" i="23"/>
  <c r="I114" i="23"/>
  <c r="H114" i="23"/>
  <c r="G114" i="23"/>
  <c r="F114" i="23"/>
  <c r="E114" i="23"/>
  <c r="D114" i="23"/>
  <c r="C114" i="23"/>
  <c r="B114" i="23"/>
  <c r="X113" i="23"/>
  <c r="V113" i="23"/>
  <c r="W113" i="23" s="1"/>
  <c r="U113" i="23"/>
  <c r="T113" i="23"/>
  <c r="S113" i="23"/>
  <c r="R113" i="23"/>
  <c r="Q113" i="23"/>
  <c r="P113" i="23"/>
  <c r="O113" i="23"/>
  <c r="N113" i="23"/>
  <c r="K113" i="23"/>
  <c r="I113" i="23"/>
  <c r="H113" i="23"/>
  <c r="G113" i="23"/>
  <c r="F113" i="23"/>
  <c r="E113" i="23"/>
  <c r="D113" i="23"/>
  <c r="C113" i="23"/>
  <c r="B113" i="23"/>
  <c r="X112" i="23"/>
  <c r="V112" i="23"/>
  <c r="W112" i="23" s="1"/>
  <c r="U112" i="23"/>
  <c r="T112" i="23"/>
  <c r="S112" i="23"/>
  <c r="R112" i="23"/>
  <c r="Q112" i="23"/>
  <c r="P112" i="23"/>
  <c r="O112" i="23"/>
  <c r="N112" i="23"/>
  <c r="K112" i="23"/>
  <c r="I112" i="23"/>
  <c r="H112" i="23"/>
  <c r="G112" i="23"/>
  <c r="F112" i="23"/>
  <c r="E112" i="23"/>
  <c r="D112" i="23"/>
  <c r="C112" i="23"/>
  <c r="B112" i="23"/>
  <c r="X111" i="23"/>
  <c r="V111" i="23"/>
  <c r="W111" i="23" s="1"/>
  <c r="U111" i="23"/>
  <c r="T111" i="23"/>
  <c r="S111" i="23"/>
  <c r="R111" i="23"/>
  <c r="Q111" i="23"/>
  <c r="P111" i="23"/>
  <c r="O111" i="23"/>
  <c r="N111" i="23"/>
  <c r="K111" i="23"/>
  <c r="I111" i="23"/>
  <c r="H111" i="23"/>
  <c r="G111" i="23"/>
  <c r="F111" i="23"/>
  <c r="E111" i="23"/>
  <c r="D111" i="23"/>
  <c r="C111" i="23"/>
  <c r="B111" i="23"/>
  <c r="X110" i="23"/>
  <c r="V110" i="23"/>
  <c r="W110" i="23" s="1"/>
  <c r="U110" i="23"/>
  <c r="T110" i="23"/>
  <c r="S110" i="23"/>
  <c r="R110" i="23"/>
  <c r="Q110" i="23"/>
  <c r="P110" i="23"/>
  <c r="O110" i="23"/>
  <c r="N110" i="23"/>
  <c r="K110" i="23"/>
  <c r="I110" i="23"/>
  <c r="H110" i="23"/>
  <c r="G110" i="23"/>
  <c r="F110" i="23"/>
  <c r="E110" i="23"/>
  <c r="D110" i="23"/>
  <c r="C110" i="23"/>
  <c r="B110" i="23"/>
  <c r="X109" i="23"/>
  <c r="V109" i="23"/>
  <c r="W109" i="23" s="1"/>
  <c r="U109" i="23"/>
  <c r="T109" i="23"/>
  <c r="S109" i="23"/>
  <c r="R109" i="23"/>
  <c r="Q109" i="23"/>
  <c r="P109" i="23"/>
  <c r="O109" i="23"/>
  <c r="N109" i="23"/>
  <c r="K109" i="23"/>
  <c r="I109" i="23"/>
  <c r="H109" i="23"/>
  <c r="G109" i="23"/>
  <c r="F109" i="23"/>
  <c r="E109" i="23"/>
  <c r="D109" i="23"/>
  <c r="C109" i="23"/>
  <c r="B109" i="23"/>
  <c r="X108" i="23"/>
  <c r="V108" i="23"/>
  <c r="W108" i="23" s="1"/>
  <c r="U108" i="23"/>
  <c r="T108" i="23"/>
  <c r="S108" i="23"/>
  <c r="R108" i="23"/>
  <c r="Q108" i="23"/>
  <c r="P108" i="23"/>
  <c r="O108" i="23"/>
  <c r="N108" i="23"/>
  <c r="K108" i="23"/>
  <c r="I108" i="23"/>
  <c r="H108" i="23"/>
  <c r="G108" i="23"/>
  <c r="F108" i="23"/>
  <c r="E108" i="23"/>
  <c r="D108" i="23"/>
  <c r="C108" i="23"/>
  <c r="B108" i="23"/>
  <c r="X107" i="23"/>
  <c r="V107" i="23"/>
  <c r="W107" i="23" s="1"/>
  <c r="U107" i="23"/>
  <c r="T107" i="23"/>
  <c r="S107" i="23"/>
  <c r="R107" i="23"/>
  <c r="Q107" i="23"/>
  <c r="P107" i="23"/>
  <c r="O107" i="23"/>
  <c r="N107" i="23"/>
  <c r="K107" i="23"/>
  <c r="I107" i="23"/>
  <c r="H107" i="23"/>
  <c r="G107" i="23"/>
  <c r="F107" i="23"/>
  <c r="E107" i="23"/>
  <c r="D107" i="23"/>
  <c r="C107" i="23"/>
  <c r="B107" i="23"/>
  <c r="X106" i="23"/>
  <c r="V106" i="23"/>
  <c r="W106" i="23" s="1"/>
  <c r="U106" i="23"/>
  <c r="T106" i="23"/>
  <c r="S106" i="23"/>
  <c r="R106" i="23"/>
  <c r="Q106" i="23"/>
  <c r="P106" i="23"/>
  <c r="O106" i="23"/>
  <c r="N106" i="23"/>
  <c r="K106" i="23"/>
  <c r="I106" i="23"/>
  <c r="H106" i="23"/>
  <c r="G106" i="23"/>
  <c r="F106" i="23"/>
  <c r="E106" i="23"/>
  <c r="D106" i="23"/>
  <c r="C106" i="23"/>
  <c r="B106" i="23"/>
  <c r="X105" i="23"/>
  <c r="V105" i="23"/>
  <c r="W105" i="23" s="1"/>
  <c r="U105" i="23"/>
  <c r="T105" i="23"/>
  <c r="S105" i="23"/>
  <c r="R105" i="23"/>
  <c r="Q105" i="23"/>
  <c r="P105" i="23"/>
  <c r="O105" i="23"/>
  <c r="N105" i="23"/>
  <c r="K105" i="23"/>
  <c r="I105" i="23"/>
  <c r="H105" i="23"/>
  <c r="G105" i="23"/>
  <c r="F105" i="23"/>
  <c r="E105" i="23"/>
  <c r="D105" i="23"/>
  <c r="C105" i="23"/>
  <c r="B105" i="23"/>
  <c r="X104" i="23"/>
  <c r="V104" i="23"/>
  <c r="W104" i="23" s="1"/>
  <c r="U104" i="23"/>
  <c r="T104" i="23"/>
  <c r="S104" i="23"/>
  <c r="R104" i="23"/>
  <c r="Q104" i="23"/>
  <c r="P104" i="23"/>
  <c r="O104" i="23"/>
  <c r="N104" i="23"/>
  <c r="K104" i="23"/>
  <c r="I104" i="23"/>
  <c r="H104" i="23"/>
  <c r="G104" i="23"/>
  <c r="F104" i="23"/>
  <c r="E104" i="23"/>
  <c r="D104" i="23"/>
  <c r="C104" i="23"/>
  <c r="B104" i="23"/>
  <c r="X103" i="23"/>
  <c r="V103" i="23"/>
  <c r="W103" i="23" s="1"/>
  <c r="U103" i="23"/>
  <c r="T103" i="23"/>
  <c r="S103" i="23"/>
  <c r="R103" i="23"/>
  <c r="Q103" i="23"/>
  <c r="P103" i="23"/>
  <c r="O103" i="23"/>
  <c r="N103" i="23"/>
  <c r="K103" i="23"/>
  <c r="I103" i="23"/>
  <c r="H103" i="23"/>
  <c r="G103" i="23"/>
  <c r="F103" i="23"/>
  <c r="E103" i="23"/>
  <c r="D103" i="23"/>
  <c r="C103" i="23"/>
  <c r="B103" i="23"/>
  <c r="X102" i="23"/>
  <c r="V102" i="23"/>
  <c r="W102" i="23" s="1"/>
  <c r="U102" i="23"/>
  <c r="T102" i="23"/>
  <c r="S102" i="23"/>
  <c r="R102" i="23"/>
  <c r="Q102" i="23"/>
  <c r="P102" i="23"/>
  <c r="O102" i="23"/>
  <c r="N102" i="23"/>
  <c r="K102" i="23"/>
  <c r="I102" i="23"/>
  <c r="H102" i="23"/>
  <c r="G102" i="23"/>
  <c r="F102" i="23"/>
  <c r="E102" i="23"/>
  <c r="D102" i="23"/>
  <c r="C102" i="23"/>
  <c r="B102" i="23"/>
  <c r="X101" i="23"/>
  <c r="V101" i="23"/>
  <c r="W101" i="23" s="1"/>
  <c r="U101" i="23"/>
  <c r="T101" i="23"/>
  <c r="S101" i="23"/>
  <c r="R101" i="23"/>
  <c r="Q101" i="23"/>
  <c r="P101" i="23"/>
  <c r="O101" i="23"/>
  <c r="N101" i="23"/>
  <c r="K101" i="23"/>
  <c r="I101" i="23"/>
  <c r="H101" i="23"/>
  <c r="G101" i="23"/>
  <c r="F101" i="23"/>
  <c r="E101" i="23"/>
  <c r="D101" i="23"/>
  <c r="C101" i="23"/>
  <c r="B101" i="23"/>
  <c r="X100" i="23"/>
  <c r="V100" i="23"/>
  <c r="W100" i="23" s="1"/>
  <c r="U100" i="23"/>
  <c r="T100" i="23"/>
  <c r="S100" i="23"/>
  <c r="R100" i="23"/>
  <c r="Q100" i="23"/>
  <c r="P100" i="23"/>
  <c r="O100" i="23"/>
  <c r="N100" i="23"/>
  <c r="K100" i="23"/>
  <c r="I100" i="23"/>
  <c r="H100" i="23"/>
  <c r="G100" i="23"/>
  <c r="F100" i="23"/>
  <c r="E100" i="23"/>
  <c r="D100" i="23"/>
  <c r="C100" i="23"/>
  <c r="B100" i="23"/>
  <c r="X99" i="23"/>
  <c r="V99" i="23"/>
  <c r="W99" i="23" s="1"/>
  <c r="U99" i="23"/>
  <c r="T99" i="23"/>
  <c r="S99" i="23"/>
  <c r="R99" i="23"/>
  <c r="Q99" i="23"/>
  <c r="P99" i="23"/>
  <c r="O99" i="23"/>
  <c r="N99" i="23"/>
  <c r="K99" i="23"/>
  <c r="I99" i="23"/>
  <c r="H99" i="23"/>
  <c r="G99" i="23"/>
  <c r="F99" i="23"/>
  <c r="E99" i="23"/>
  <c r="D99" i="23"/>
  <c r="C99" i="23"/>
  <c r="B99" i="23"/>
  <c r="X98" i="23"/>
  <c r="V98" i="23"/>
  <c r="W98" i="23" s="1"/>
  <c r="U98" i="23"/>
  <c r="T98" i="23"/>
  <c r="S98" i="23"/>
  <c r="R98" i="23"/>
  <c r="Q98" i="23"/>
  <c r="P98" i="23"/>
  <c r="O98" i="23"/>
  <c r="N98" i="23"/>
  <c r="K98" i="23"/>
  <c r="I98" i="23"/>
  <c r="H98" i="23"/>
  <c r="G98" i="23"/>
  <c r="F98" i="23"/>
  <c r="E98" i="23"/>
  <c r="D98" i="23"/>
  <c r="C98" i="23"/>
  <c r="B98" i="23"/>
  <c r="X97" i="23"/>
  <c r="V97" i="23"/>
  <c r="W97" i="23" s="1"/>
  <c r="U97" i="23"/>
  <c r="T97" i="23"/>
  <c r="S97" i="23"/>
  <c r="R97" i="23"/>
  <c r="Q97" i="23"/>
  <c r="P97" i="23"/>
  <c r="O97" i="23"/>
  <c r="N97" i="23"/>
  <c r="K97" i="23"/>
  <c r="I97" i="23"/>
  <c r="H97" i="23"/>
  <c r="G97" i="23"/>
  <c r="F97" i="23"/>
  <c r="E97" i="23"/>
  <c r="D97" i="23"/>
  <c r="C97" i="23"/>
  <c r="B97" i="23"/>
  <c r="X96" i="23"/>
  <c r="V96" i="23"/>
  <c r="W96" i="23" s="1"/>
  <c r="U96" i="23"/>
  <c r="T96" i="23"/>
  <c r="S96" i="23"/>
  <c r="R96" i="23"/>
  <c r="Q96" i="23"/>
  <c r="P96" i="23"/>
  <c r="O96" i="23"/>
  <c r="N96" i="23"/>
  <c r="K96" i="23"/>
  <c r="I96" i="23"/>
  <c r="H96" i="23"/>
  <c r="G96" i="23"/>
  <c r="F96" i="23"/>
  <c r="E96" i="23"/>
  <c r="D96" i="23"/>
  <c r="C96" i="23"/>
  <c r="B96" i="23"/>
  <c r="X95" i="23"/>
  <c r="V95" i="23"/>
  <c r="W95" i="23" s="1"/>
  <c r="U95" i="23"/>
  <c r="T95" i="23"/>
  <c r="S95" i="23"/>
  <c r="R95" i="23"/>
  <c r="Q95" i="23"/>
  <c r="P95" i="23"/>
  <c r="O95" i="23"/>
  <c r="N95" i="23"/>
  <c r="K95" i="23"/>
  <c r="I95" i="23"/>
  <c r="H95" i="23"/>
  <c r="G95" i="23"/>
  <c r="F95" i="23"/>
  <c r="E95" i="23"/>
  <c r="D95" i="23"/>
  <c r="C95" i="23"/>
  <c r="B95" i="23"/>
  <c r="X94" i="23"/>
  <c r="V94" i="23"/>
  <c r="W94" i="23" s="1"/>
  <c r="U94" i="23"/>
  <c r="T94" i="23"/>
  <c r="S94" i="23"/>
  <c r="R94" i="23"/>
  <c r="Q94" i="23"/>
  <c r="P94" i="23"/>
  <c r="O94" i="23"/>
  <c r="N94" i="23"/>
  <c r="K94" i="23"/>
  <c r="I94" i="23"/>
  <c r="H94" i="23"/>
  <c r="G94" i="23"/>
  <c r="F94" i="23"/>
  <c r="E94" i="23"/>
  <c r="D94" i="23"/>
  <c r="C94" i="23"/>
  <c r="B94" i="23"/>
  <c r="X93" i="23"/>
  <c r="V93" i="23"/>
  <c r="W93" i="23" s="1"/>
  <c r="U93" i="23"/>
  <c r="T93" i="23"/>
  <c r="S93" i="23"/>
  <c r="R93" i="23"/>
  <c r="Q93" i="23"/>
  <c r="P93" i="23"/>
  <c r="O93" i="23"/>
  <c r="N93" i="23"/>
  <c r="K93" i="23"/>
  <c r="I93" i="23"/>
  <c r="H93" i="23"/>
  <c r="G93" i="23"/>
  <c r="F93" i="23"/>
  <c r="E93" i="23"/>
  <c r="D93" i="23"/>
  <c r="C93" i="23"/>
  <c r="B93" i="23"/>
  <c r="X92" i="23"/>
  <c r="V92" i="23"/>
  <c r="W92" i="23" s="1"/>
  <c r="U92" i="23"/>
  <c r="T92" i="23"/>
  <c r="S92" i="23"/>
  <c r="R92" i="23"/>
  <c r="Q92" i="23"/>
  <c r="P92" i="23"/>
  <c r="O92" i="23"/>
  <c r="N92" i="23"/>
  <c r="K92" i="23"/>
  <c r="I92" i="23"/>
  <c r="H92" i="23"/>
  <c r="G92" i="23"/>
  <c r="F92" i="23"/>
  <c r="E92" i="23"/>
  <c r="D92" i="23"/>
  <c r="C92" i="23"/>
  <c r="B92" i="23"/>
  <c r="X91" i="23"/>
  <c r="V91" i="23"/>
  <c r="W91" i="23" s="1"/>
  <c r="U91" i="23"/>
  <c r="T91" i="23"/>
  <c r="S91" i="23"/>
  <c r="R91" i="23"/>
  <c r="Q91" i="23"/>
  <c r="P91" i="23"/>
  <c r="O91" i="23"/>
  <c r="N91" i="23"/>
  <c r="K91" i="23"/>
  <c r="I91" i="23"/>
  <c r="H91" i="23"/>
  <c r="G91" i="23"/>
  <c r="F91" i="23"/>
  <c r="E91" i="23"/>
  <c r="D91" i="23"/>
  <c r="C91" i="23"/>
  <c r="B91" i="23"/>
  <c r="X90" i="23"/>
  <c r="V90" i="23"/>
  <c r="W90" i="23" s="1"/>
  <c r="U90" i="23"/>
  <c r="T90" i="23"/>
  <c r="S90" i="23"/>
  <c r="R90" i="23"/>
  <c r="Q90" i="23"/>
  <c r="P90" i="23"/>
  <c r="O90" i="23"/>
  <c r="N90" i="23"/>
  <c r="K90" i="23"/>
  <c r="I90" i="23"/>
  <c r="H90" i="23"/>
  <c r="G90" i="23"/>
  <c r="F90" i="23"/>
  <c r="E90" i="23"/>
  <c r="D90" i="23"/>
  <c r="C90" i="23"/>
  <c r="B90" i="23"/>
  <c r="X89" i="23"/>
  <c r="V89" i="23"/>
  <c r="W89" i="23" s="1"/>
  <c r="U89" i="23"/>
  <c r="T89" i="23"/>
  <c r="S89" i="23"/>
  <c r="R89" i="23"/>
  <c r="Q89" i="23"/>
  <c r="P89" i="23"/>
  <c r="O89" i="23"/>
  <c r="N89" i="23"/>
  <c r="K89" i="23"/>
  <c r="I89" i="23"/>
  <c r="H89" i="23"/>
  <c r="G89" i="23"/>
  <c r="F89" i="23"/>
  <c r="E89" i="23"/>
  <c r="D89" i="23"/>
  <c r="C89" i="23"/>
  <c r="B89" i="23"/>
  <c r="X88" i="23"/>
  <c r="V88" i="23"/>
  <c r="W88" i="23" s="1"/>
  <c r="U88" i="23"/>
  <c r="T88" i="23"/>
  <c r="S88" i="23"/>
  <c r="R88" i="23"/>
  <c r="Q88" i="23"/>
  <c r="P88" i="23"/>
  <c r="O88" i="23"/>
  <c r="N88" i="23"/>
  <c r="K88" i="23"/>
  <c r="I88" i="23"/>
  <c r="H88" i="23"/>
  <c r="G88" i="23"/>
  <c r="F88" i="23"/>
  <c r="E88" i="23"/>
  <c r="D88" i="23"/>
  <c r="C88" i="23"/>
  <c r="B88" i="23"/>
  <c r="X87" i="23"/>
  <c r="V87" i="23"/>
  <c r="W87" i="23" s="1"/>
  <c r="U87" i="23"/>
  <c r="T87" i="23"/>
  <c r="S87" i="23"/>
  <c r="R87" i="23"/>
  <c r="Q87" i="23"/>
  <c r="P87" i="23"/>
  <c r="O87" i="23"/>
  <c r="N87" i="23"/>
  <c r="K87" i="23"/>
  <c r="I87" i="23"/>
  <c r="H87" i="23"/>
  <c r="G87" i="23"/>
  <c r="F87" i="23"/>
  <c r="E87" i="23"/>
  <c r="D87" i="23"/>
  <c r="C87" i="23"/>
  <c r="B87" i="23"/>
  <c r="X86" i="23"/>
  <c r="V86" i="23"/>
  <c r="W86" i="23" s="1"/>
  <c r="U86" i="23"/>
  <c r="T86" i="23"/>
  <c r="S86" i="23"/>
  <c r="R86" i="23"/>
  <c r="Q86" i="23"/>
  <c r="P86" i="23"/>
  <c r="O86" i="23"/>
  <c r="N86" i="23"/>
  <c r="K86" i="23"/>
  <c r="I86" i="23"/>
  <c r="H86" i="23"/>
  <c r="G86" i="23"/>
  <c r="F86" i="23"/>
  <c r="E86" i="23"/>
  <c r="D86" i="23"/>
  <c r="C86" i="23"/>
  <c r="B86" i="23"/>
  <c r="X85" i="23"/>
  <c r="V85" i="23"/>
  <c r="W85" i="23" s="1"/>
  <c r="U85" i="23"/>
  <c r="T85" i="23"/>
  <c r="S85" i="23"/>
  <c r="R85" i="23"/>
  <c r="Q85" i="23"/>
  <c r="P85" i="23"/>
  <c r="O85" i="23"/>
  <c r="N85" i="23"/>
  <c r="K85" i="23"/>
  <c r="I85" i="23"/>
  <c r="H85" i="23"/>
  <c r="G85" i="23"/>
  <c r="F85" i="23"/>
  <c r="E85" i="23"/>
  <c r="D85" i="23"/>
  <c r="C85" i="23"/>
  <c r="B85" i="23"/>
  <c r="X84" i="23"/>
  <c r="V84" i="23"/>
  <c r="W84" i="23" s="1"/>
  <c r="U84" i="23"/>
  <c r="T84" i="23"/>
  <c r="S84" i="23"/>
  <c r="R84" i="23"/>
  <c r="Q84" i="23"/>
  <c r="P84" i="23"/>
  <c r="O84" i="23"/>
  <c r="N84" i="23"/>
  <c r="K84" i="23"/>
  <c r="I84" i="23"/>
  <c r="H84" i="23"/>
  <c r="G84" i="23"/>
  <c r="F84" i="23"/>
  <c r="E84" i="23"/>
  <c r="D84" i="23"/>
  <c r="C84" i="23"/>
  <c r="B84" i="23"/>
  <c r="X83" i="23"/>
  <c r="V83" i="23"/>
  <c r="W83" i="23" s="1"/>
  <c r="U83" i="23"/>
  <c r="T83" i="23"/>
  <c r="S83" i="23"/>
  <c r="R83" i="23"/>
  <c r="Q83" i="23"/>
  <c r="P83" i="23"/>
  <c r="O83" i="23"/>
  <c r="N83" i="23"/>
  <c r="K83" i="23"/>
  <c r="I83" i="23"/>
  <c r="H83" i="23"/>
  <c r="G83" i="23"/>
  <c r="F83" i="23"/>
  <c r="E83" i="23"/>
  <c r="D83" i="23"/>
  <c r="C83" i="23"/>
  <c r="B83" i="23"/>
  <c r="X82" i="23"/>
  <c r="V82" i="23"/>
  <c r="W82" i="23" s="1"/>
  <c r="U82" i="23"/>
  <c r="T82" i="23"/>
  <c r="S82" i="23"/>
  <c r="R82" i="23"/>
  <c r="Q82" i="23"/>
  <c r="P82" i="23"/>
  <c r="O82" i="23"/>
  <c r="N82" i="23"/>
  <c r="K82" i="23"/>
  <c r="I82" i="23"/>
  <c r="H82" i="23"/>
  <c r="G82" i="23"/>
  <c r="F82" i="23"/>
  <c r="E82" i="23"/>
  <c r="D82" i="23"/>
  <c r="C82" i="23"/>
  <c r="B82" i="23"/>
  <c r="X81" i="23"/>
  <c r="V81" i="23"/>
  <c r="W81" i="23" s="1"/>
  <c r="U81" i="23"/>
  <c r="T81" i="23"/>
  <c r="S81" i="23"/>
  <c r="R81" i="23"/>
  <c r="Q81" i="23"/>
  <c r="P81" i="23"/>
  <c r="O81" i="23"/>
  <c r="N81" i="23"/>
  <c r="K81" i="23"/>
  <c r="I81" i="23"/>
  <c r="H81" i="23"/>
  <c r="G81" i="23"/>
  <c r="F81" i="23"/>
  <c r="E81" i="23"/>
  <c r="D81" i="23"/>
  <c r="C81" i="23"/>
  <c r="B81" i="23"/>
  <c r="X80" i="23"/>
  <c r="V80" i="23"/>
  <c r="W80" i="23" s="1"/>
  <c r="U80" i="23"/>
  <c r="T80" i="23"/>
  <c r="S80" i="23"/>
  <c r="R80" i="23"/>
  <c r="Q80" i="23"/>
  <c r="P80" i="23"/>
  <c r="O80" i="23"/>
  <c r="N80" i="23"/>
  <c r="K80" i="23"/>
  <c r="I80" i="23"/>
  <c r="H80" i="23"/>
  <c r="G80" i="23"/>
  <c r="F80" i="23"/>
  <c r="E80" i="23"/>
  <c r="D80" i="23"/>
  <c r="C80" i="23"/>
  <c r="B80" i="23"/>
  <c r="X79" i="23"/>
  <c r="V79" i="23"/>
  <c r="W79" i="23" s="1"/>
  <c r="U79" i="23"/>
  <c r="T79" i="23"/>
  <c r="S79" i="23"/>
  <c r="R79" i="23"/>
  <c r="Q79" i="23"/>
  <c r="P79" i="23"/>
  <c r="O79" i="23"/>
  <c r="N79" i="23"/>
  <c r="K79" i="23"/>
  <c r="I79" i="23"/>
  <c r="H79" i="23"/>
  <c r="G79" i="23"/>
  <c r="F79" i="23"/>
  <c r="E79" i="23"/>
  <c r="D79" i="23"/>
  <c r="C79" i="23"/>
  <c r="B79" i="23"/>
  <c r="X78" i="23"/>
  <c r="V78" i="23"/>
  <c r="W78" i="23" s="1"/>
  <c r="U78" i="23"/>
  <c r="T78" i="23"/>
  <c r="S78" i="23"/>
  <c r="R78" i="23"/>
  <c r="Q78" i="23"/>
  <c r="P78" i="23"/>
  <c r="O78" i="23"/>
  <c r="N78" i="23"/>
  <c r="K78" i="23"/>
  <c r="I78" i="23"/>
  <c r="H78" i="23"/>
  <c r="G78" i="23"/>
  <c r="F78" i="23"/>
  <c r="E78" i="23"/>
  <c r="D78" i="23"/>
  <c r="C78" i="23"/>
  <c r="B78" i="23"/>
  <c r="X77" i="23"/>
  <c r="V77" i="23"/>
  <c r="W77" i="23" s="1"/>
  <c r="U77" i="23"/>
  <c r="T77" i="23"/>
  <c r="S77" i="23"/>
  <c r="R77" i="23"/>
  <c r="Q77" i="23"/>
  <c r="P77" i="23"/>
  <c r="O77" i="23"/>
  <c r="N77" i="23"/>
  <c r="K77" i="23"/>
  <c r="I77" i="23"/>
  <c r="H77" i="23"/>
  <c r="G77" i="23"/>
  <c r="F77" i="23"/>
  <c r="E77" i="23"/>
  <c r="D77" i="23"/>
  <c r="C77" i="23"/>
  <c r="B77" i="23"/>
  <c r="X76" i="23"/>
  <c r="V76" i="23"/>
  <c r="W76" i="23" s="1"/>
  <c r="U76" i="23"/>
  <c r="T76" i="23"/>
  <c r="S76" i="23"/>
  <c r="R76" i="23"/>
  <c r="Q76" i="23"/>
  <c r="P76" i="23"/>
  <c r="O76" i="23"/>
  <c r="N76" i="23"/>
  <c r="K76" i="23"/>
  <c r="I76" i="23"/>
  <c r="H76" i="23"/>
  <c r="G76" i="23"/>
  <c r="F76" i="23"/>
  <c r="E76" i="23"/>
  <c r="D76" i="23"/>
  <c r="C76" i="23"/>
  <c r="B76" i="23"/>
  <c r="X75" i="23"/>
  <c r="V75" i="23"/>
  <c r="W75" i="23" s="1"/>
  <c r="U75" i="23"/>
  <c r="T75" i="23"/>
  <c r="S75" i="23"/>
  <c r="R75" i="23"/>
  <c r="Q75" i="23"/>
  <c r="P75" i="23"/>
  <c r="O75" i="23"/>
  <c r="N75" i="23"/>
  <c r="K75" i="23"/>
  <c r="I75" i="23"/>
  <c r="H75" i="23"/>
  <c r="G75" i="23"/>
  <c r="F75" i="23"/>
  <c r="E75" i="23"/>
  <c r="D75" i="23"/>
  <c r="C75" i="23"/>
  <c r="B75" i="23"/>
  <c r="X74" i="23"/>
  <c r="V74" i="23"/>
  <c r="W74" i="23" s="1"/>
  <c r="U74" i="23"/>
  <c r="T74" i="23"/>
  <c r="S74" i="23"/>
  <c r="R74" i="23"/>
  <c r="Q74" i="23"/>
  <c r="P74" i="23"/>
  <c r="O74" i="23"/>
  <c r="N74" i="23"/>
  <c r="K74" i="23"/>
  <c r="I74" i="23"/>
  <c r="H74" i="23"/>
  <c r="G74" i="23"/>
  <c r="F74" i="23"/>
  <c r="E74" i="23"/>
  <c r="D74" i="23"/>
  <c r="C74" i="23"/>
  <c r="B74" i="23"/>
  <c r="X73" i="23"/>
  <c r="V73" i="23"/>
  <c r="W73" i="23" s="1"/>
  <c r="U73" i="23"/>
  <c r="T73" i="23"/>
  <c r="S73" i="23"/>
  <c r="R73" i="23"/>
  <c r="Q73" i="23"/>
  <c r="P73" i="23"/>
  <c r="O73" i="23"/>
  <c r="N73" i="23"/>
  <c r="K73" i="23"/>
  <c r="I73" i="23"/>
  <c r="H73" i="23"/>
  <c r="G73" i="23"/>
  <c r="F73" i="23"/>
  <c r="E73" i="23"/>
  <c r="D73" i="23"/>
  <c r="C73" i="23"/>
  <c r="B73" i="23"/>
  <c r="X72" i="23"/>
  <c r="V72" i="23"/>
  <c r="W72" i="23" s="1"/>
  <c r="U72" i="23"/>
  <c r="T72" i="23"/>
  <c r="S72" i="23"/>
  <c r="R72" i="23"/>
  <c r="Q72" i="23"/>
  <c r="P72" i="23"/>
  <c r="O72" i="23"/>
  <c r="N72" i="23"/>
  <c r="K72" i="23"/>
  <c r="I72" i="23"/>
  <c r="H72" i="23"/>
  <c r="G72" i="23"/>
  <c r="F72" i="23"/>
  <c r="E72" i="23"/>
  <c r="D72" i="23"/>
  <c r="C72" i="23"/>
  <c r="B72" i="23"/>
  <c r="X71" i="23"/>
  <c r="V71" i="23"/>
  <c r="W71" i="23" s="1"/>
  <c r="U71" i="23"/>
  <c r="T71" i="23"/>
  <c r="S71" i="23"/>
  <c r="R71" i="23"/>
  <c r="Q71" i="23"/>
  <c r="P71" i="23"/>
  <c r="O71" i="23"/>
  <c r="N71" i="23"/>
  <c r="K71" i="23"/>
  <c r="I71" i="23"/>
  <c r="H71" i="23"/>
  <c r="G71" i="23"/>
  <c r="F71" i="23"/>
  <c r="E71" i="23"/>
  <c r="D71" i="23"/>
  <c r="C71" i="23"/>
  <c r="B71" i="23"/>
  <c r="X70" i="23"/>
  <c r="V70" i="23"/>
  <c r="W70" i="23" s="1"/>
  <c r="U70" i="23"/>
  <c r="T70" i="23"/>
  <c r="S70" i="23"/>
  <c r="R70" i="23"/>
  <c r="Q70" i="23"/>
  <c r="P70" i="23"/>
  <c r="O70" i="23"/>
  <c r="N70" i="23"/>
  <c r="K70" i="23"/>
  <c r="I70" i="23"/>
  <c r="H70" i="23"/>
  <c r="G70" i="23"/>
  <c r="F70" i="23"/>
  <c r="E70" i="23"/>
  <c r="D70" i="23"/>
  <c r="C70" i="23"/>
  <c r="B70" i="23"/>
  <c r="X69" i="23"/>
  <c r="V69" i="23"/>
  <c r="W69" i="23" s="1"/>
  <c r="U69" i="23"/>
  <c r="T69" i="23"/>
  <c r="S69" i="23"/>
  <c r="R69" i="23"/>
  <c r="Q69" i="23"/>
  <c r="P69" i="23"/>
  <c r="O69" i="23"/>
  <c r="N69" i="23"/>
  <c r="K69" i="23"/>
  <c r="I69" i="23"/>
  <c r="H69" i="23"/>
  <c r="G69" i="23"/>
  <c r="F69" i="23"/>
  <c r="E69" i="23"/>
  <c r="D69" i="23"/>
  <c r="C69" i="23"/>
  <c r="B69" i="23"/>
  <c r="X68" i="23"/>
  <c r="V68" i="23"/>
  <c r="W68" i="23" s="1"/>
  <c r="U68" i="23"/>
  <c r="T68" i="23"/>
  <c r="S68" i="23"/>
  <c r="R68" i="23"/>
  <c r="Q68" i="23"/>
  <c r="P68" i="23"/>
  <c r="O68" i="23"/>
  <c r="N68" i="23"/>
  <c r="K68" i="23"/>
  <c r="I68" i="23"/>
  <c r="H68" i="23"/>
  <c r="G68" i="23"/>
  <c r="F68" i="23"/>
  <c r="E68" i="23"/>
  <c r="D68" i="23"/>
  <c r="C68" i="23"/>
  <c r="B68" i="23"/>
  <c r="X67" i="23"/>
  <c r="V67" i="23"/>
  <c r="W67" i="23" s="1"/>
  <c r="U67" i="23"/>
  <c r="T67" i="23"/>
  <c r="S67" i="23"/>
  <c r="R67" i="23"/>
  <c r="Q67" i="23"/>
  <c r="P67" i="23"/>
  <c r="O67" i="23"/>
  <c r="N67" i="23"/>
  <c r="K67" i="23"/>
  <c r="I67" i="23"/>
  <c r="H67" i="23"/>
  <c r="G67" i="23"/>
  <c r="F67" i="23"/>
  <c r="E67" i="23"/>
  <c r="D67" i="23"/>
  <c r="C67" i="23"/>
  <c r="B67" i="23"/>
  <c r="X66" i="23"/>
  <c r="V66" i="23"/>
  <c r="W66" i="23" s="1"/>
  <c r="U66" i="23"/>
  <c r="T66" i="23"/>
  <c r="S66" i="23"/>
  <c r="R66" i="23"/>
  <c r="Q66" i="23"/>
  <c r="P66" i="23"/>
  <c r="O66" i="23"/>
  <c r="N66" i="23"/>
  <c r="K66" i="23"/>
  <c r="I66" i="23"/>
  <c r="H66" i="23"/>
  <c r="G66" i="23"/>
  <c r="F66" i="23"/>
  <c r="E66" i="23"/>
  <c r="D66" i="23"/>
  <c r="C66" i="23"/>
  <c r="B66" i="23"/>
  <c r="X65" i="23"/>
  <c r="V65" i="23"/>
  <c r="W65" i="23" s="1"/>
  <c r="U65" i="23"/>
  <c r="T65" i="23"/>
  <c r="S65" i="23"/>
  <c r="R65" i="23"/>
  <c r="Q65" i="23"/>
  <c r="P65" i="23"/>
  <c r="O65" i="23"/>
  <c r="N65" i="23"/>
  <c r="K65" i="23"/>
  <c r="I65" i="23"/>
  <c r="H65" i="23"/>
  <c r="G65" i="23"/>
  <c r="F65" i="23"/>
  <c r="E65" i="23"/>
  <c r="D65" i="23"/>
  <c r="C65" i="23"/>
  <c r="B65" i="23"/>
  <c r="X64" i="23"/>
  <c r="V64" i="23"/>
  <c r="W64" i="23" s="1"/>
  <c r="U64" i="23"/>
  <c r="T64" i="23"/>
  <c r="S64" i="23"/>
  <c r="R64" i="23"/>
  <c r="Q64" i="23"/>
  <c r="P64" i="23"/>
  <c r="O64" i="23"/>
  <c r="N64" i="23"/>
  <c r="K64" i="23"/>
  <c r="I64" i="23"/>
  <c r="H64" i="23"/>
  <c r="G64" i="23"/>
  <c r="F64" i="23"/>
  <c r="E64" i="23"/>
  <c r="D64" i="23"/>
  <c r="C64" i="23"/>
  <c r="B64" i="23"/>
  <c r="X63" i="23"/>
  <c r="V63" i="23"/>
  <c r="W63" i="23" s="1"/>
  <c r="U63" i="23"/>
  <c r="T63" i="23"/>
  <c r="S63" i="23"/>
  <c r="R63" i="23"/>
  <c r="Q63" i="23"/>
  <c r="P63" i="23"/>
  <c r="O63" i="23"/>
  <c r="N63" i="23"/>
  <c r="K63" i="23"/>
  <c r="I63" i="23"/>
  <c r="H63" i="23"/>
  <c r="G63" i="23"/>
  <c r="F63" i="23"/>
  <c r="E63" i="23"/>
  <c r="D63" i="23"/>
  <c r="C63" i="23"/>
  <c r="B63" i="23"/>
  <c r="X62" i="23"/>
  <c r="V62" i="23"/>
  <c r="W62" i="23" s="1"/>
  <c r="U62" i="23"/>
  <c r="T62" i="23"/>
  <c r="S62" i="23"/>
  <c r="R62" i="23"/>
  <c r="Q62" i="23"/>
  <c r="P62" i="23"/>
  <c r="O62" i="23"/>
  <c r="N62" i="23"/>
  <c r="K62" i="23"/>
  <c r="I62" i="23"/>
  <c r="H62" i="23"/>
  <c r="G62" i="23"/>
  <c r="F62" i="23"/>
  <c r="E62" i="23"/>
  <c r="D62" i="23"/>
  <c r="C62" i="23"/>
  <c r="B62" i="23"/>
  <c r="X61" i="23"/>
  <c r="V61" i="23"/>
  <c r="W61" i="23" s="1"/>
  <c r="U61" i="23"/>
  <c r="T61" i="23"/>
  <c r="S61" i="23"/>
  <c r="R61" i="23"/>
  <c r="Q61" i="23"/>
  <c r="P61" i="23"/>
  <c r="O61" i="23"/>
  <c r="N61" i="23"/>
  <c r="K61" i="23"/>
  <c r="I61" i="23"/>
  <c r="H61" i="23"/>
  <c r="G61" i="23"/>
  <c r="F61" i="23"/>
  <c r="E61" i="23"/>
  <c r="D61" i="23"/>
  <c r="C61" i="23"/>
  <c r="B61" i="23"/>
  <c r="X60" i="23"/>
  <c r="V60" i="23"/>
  <c r="W60" i="23" s="1"/>
  <c r="U60" i="23"/>
  <c r="T60" i="23"/>
  <c r="S60" i="23"/>
  <c r="R60" i="23"/>
  <c r="Q60" i="23"/>
  <c r="P60" i="23"/>
  <c r="O60" i="23"/>
  <c r="N60" i="23"/>
  <c r="K60" i="23"/>
  <c r="I60" i="23"/>
  <c r="H60" i="23"/>
  <c r="G60" i="23"/>
  <c r="F60" i="23"/>
  <c r="E60" i="23"/>
  <c r="D60" i="23"/>
  <c r="C60" i="23"/>
  <c r="B60" i="23"/>
  <c r="X59" i="23"/>
  <c r="V59" i="23"/>
  <c r="W59" i="23" s="1"/>
  <c r="U59" i="23"/>
  <c r="T59" i="23"/>
  <c r="S59" i="23"/>
  <c r="R59" i="23"/>
  <c r="Q59" i="23"/>
  <c r="P59" i="23"/>
  <c r="O59" i="23"/>
  <c r="N59" i="23"/>
  <c r="K59" i="23"/>
  <c r="I59" i="23"/>
  <c r="H59" i="23"/>
  <c r="G59" i="23"/>
  <c r="F59" i="23"/>
  <c r="E59" i="23"/>
  <c r="D59" i="23"/>
  <c r="C59" i="23"/>
  <c r="B59" i="23"/>
  <c r="X58" i="23"/>
  <c r="V58" i="23"/>
  <c r="W58" i="23" s="1"/>
  <c r="U58" i="23"/>
  <c r="T58" i="23"/>
  <c r="S58" i="23"/>
  <c r="R58" i="23"/>
  <c r="Q58" i="23"/>
  <c r="P58" i="23"/>
  <c r="O58" i="23"/>
  <c r="N58" i="23"/>
  <c r="K58" i="23"/>
  <c r="I58" i="23"/>
  <c r="H58" i="23"/>
  <c r="G58" i="23"/>
  <c r="F58" i="23"/>
  <c r="E58" i="23"/>
  <c r="D58" i="23"/>
  <c r="C58" i="23"/>
  <c r="B58" i="23"/>
  <c r="X57" i="23"/>
  <c r="V57" i="23"/>
  <c r="W57" i="23" s="1"/>
  <c r="U57" i="23"/>
  <c r="T57" i="23"/>
  <c r="S57" i="23"/>
  <c r="R57" i="23"/>
  <c r="Q57" i="23"/>
  <c r="P57" i="23"/>
  <c r="O57" i="23"/>
  <c r="N57" i="23"/>
  <c r="K57" i="23"/>
  <c r="I57" i="23"/>
  <c r="H57" i="23"/>
  <c r="G57" i="23"/>
  <c r="F57" i="23"/>
  <c r="E57" i="23"/>
  <c r="D57" i="23"/>
  <c r="C57" i="23"/>
  <c r="B57" i="23"/>
  <c r="X56" i="23"/>
  <c r="V56" i="23"/>
  <c r="W56" i="23" s="1"/>
  <c r="U56" i="23"/>
  <c r="T56" i="23"/>
  <c r="S56" i="23"/>
  <c r="R56" i="23"/>
  <c r="Q56" i="23"/>
  <c r="P56" i="23"/>
  <c r="O56" i="23"/>
  <c r="N56" i="23"/>
  <c r="K56" i="23"/>
  <c r="I56" i="23"/>
  <c r="H56" i="23"/>
  <c r="G56" i="23"/>
  <c r="F56" i="23"/>
  <c r="E56" i="23"/>
  <c r="D56" i="23"/>
  <c r="C56" i="23"/>
  <c r="B56" i="23"/>
  <c r="X55" i="23"/>
  <c r="V55" i="23"/>
  <c r="W55" i="23" s="1"/>
  <c r="U55" i="23"/>
  <c r="T55" i="23"/>
  <c r="S55" i="23"/>
  <c r="R55" i="23"/>
  <c r="Q55" i="23"/>
  <c r="P55" i="23"/>
  <c r="O55" i="23"/>
  <c r="N55" i="23"/>
  <c r="K55" i="23"/>
  <c r="I55" i="23"/>
  <c r="H55" i="23"/>
  <c r="G55" i="23"/>
  <c r="F55" i="23"/>
  <c r="E55" i="23"/>
  <c r="D55" i="23"/>
  <c r="C55" i="23"/>
  <c r="B55" i="23"/>
  <c r="X54" i="23"/>
  <c r="V54" i="23"/>
  <c r="W54" i="23" s="1"/>
  <c r="U54" i="23"/>
  <c r="T54" i="23"/>
  <c r="S54" i="23"/>
  <c r="R54" i="23"/>
  <c r="Q54" i="23"/>
  <c r="P54" i="23"/>
  <c r="O54" i="23"/>
  <c r="N54" i="23"/>
  <c r="K54" i="23"/>
  <c r="I54" i="23"/>
  <c r="H54" i="23"/>
  <c r="G54" i="23"/>
  <c r="F54" i="23"/>
  <c r="E54" i="23"/>
  <c r="D54" i="23"/>
  <c r="C54" i="23"/>
  <c r="B54" i="23"/>
  <c r="X53" i="23"/>
  <c r="V53" i="23"/>
  <c r="W53" i="23" s="1"/>
  <c r="U53" i="23"/>
  <c r="T53" i="23"/>
  <c r="S53" i="23"/>
  <c r="R53" i="23"/>
  <c r="Q53" i="23"/>
  <c r="P53" i="23"/>
  <c r="O53" i="23"/>
  <c r="N53" i="23"/>
  <c r="K53" i="23"/>
  <c r="I53" i="23"/>
  <c r="H53" i="23"/>
  <c r="G53" i="23"/>
  <c r="F53" i="23"/>
  <c r="E53" i="23"/>
  <c r="D53" i="23"/>
  <c r="C53" i="23"/>
  <c r="B53" i="23"/>
  <c r="X52" i="23"/>
  <c r="V52" i="23"/>
  <c r="W52" i="23" s="1"/>
  <c r="U52" i="23"/>
  <c r="T52" i="23"/>
  <c r="S52" i="23"/>
  <c r="R52" i="23"/>
  <c r="Q52" i="23"/>
  <c r="P52" i="23"/>
  <c r="O52" i="23"/>
  <c r="N52" i="23"/>
  <c r="K52" i="23"/>
  <c r="I52" i="23"/>
  <c r="H52" i="23"/>
  <c r="G52" i="23"/>
  <c r="F52" i="23"/>
  <c r="E52" i="23"/>
  <c r="D52" i="23"/>
  <c r="C52" i="23"/>
  <c r="B52" i="23"/>
  <c r="X51" i="23"/>
  <c r="V51" i="23"/>
  <c r="W51" i="23" s="1"/>
  <c r="U51" i="23"/>
  <c r="T51" i="23"/>
  <c r="S51" i="23"/>
  <c r="R51" i="23"/>
  <c r="Q51" i="23"/>
  <c r="P51" i="23"/>
  <c r="O51" i="23"/>
  <c r="N51" i="23"/>
  <c r="K51" i="23"/>
  <c r="I51" i="23"/>
  <c r="H51" i="23"/>
  <c r="G51" i="23"/>
  <c r="F51" i="23"/>
  <c r="E51" i="23"/>
  <c r="D51" i="23"/>
  <c r="C51" i="23"/>
  <c r="B51" i="23"/>
  <c r="X50" i="23"/>
  <c r="V50" i="23"/>
  <c r="W50" i="23" s="1"/>
  <c r="U50" i="23"/>
  <c r="T50" i="23"/>
  <c r="S50" i="23"/>
  <c r="R50" i="23"/>
  <c r="Q50" i="23"/>
  <c r="P50" i="23"/>
  <c r="O50" i="23"/>
  <c r="N50" i="23"/>
  <c r="K50" i="23"/>
  <c r="I50" i="23"/>
  <c r="H50" i="23"/>
  <c r="G50" i="23"/>
  <c r="F50" i="23"/>
  <c r="E50" i="23"/>
  <c r="D50" i="23"/>
  <c r="C50" i="23"/>
  <c r="B50" i="23"/>
  <c r="X49" i="23"/>
  <c r="V49" i="23"/>
  <c r="W49" i="23" s="1"/>
  <c r="U49" i="23"/>
  <c r="T49" i="23"/>
  <c r="S49" i="23"/>
  <c r="R49" i="23"/>
  <c r="Q49" i="23"/>
  <c r="P49" i="23"/>
  <c r="O49" i="23"/>
  <c r="N49" i="23"/>
  <c r="K49" i="23"/>
  <c r="I49" i="23"/>
  <c r="H49" i="23"/>
  <c r="G49" i="23"/>
  <c r="F49" i="23"/>
  <c r="E49" i="23"/>
  <c r="D49" i="23"/>
  <c r="C49" i="23"/>
  <c r="B49" i="23"/>
  <c r="X48" i="23"/>
  <c r="V48" i="23"/>
  <c r="W48" i="23" s="1"/>
  <c r="U48" i="23"/>
  <c r="T48" i="23"/>
  <c r="S48" i="23"/>
  <c r="R48" i="23"/>
  <c r="Q48" i="23"/>
  <c r="P48" i="23"/>
  <c r="O48" i="23"/>
  <c r="N48" i="23"/>
  <c r="K48" i="23"/>
  <c r="I48" i="23"/>
  <c r="H48" i="23"/>
  <c r="G48" i="23"/>
  <c r="F48" i="23"/>
  <c r="E48" i="23"/>
  <c r="D48" i="23"/>
  <c r="C48" i="23"/>
  <c r="B48" i="23"/>
  <c r="X47" i="23"/>
  <c r="V47" i="23"/>
  <c r="W47" i="23" s="1"/>
  <c r="U47" i="23"/>
  <c r="T47" i="23"/>
  <c r="S47" i="23"/>
  <c r="R47" i="23"/>
  <c r="Q47" i="23"/>
  <c r="P47" i="23"/>
  <c r="O47" i="23"/>
  <c r="N47" i="23"/>
  <c r="K47" i="23"/>
  <c r="I47" i="23"/>
  <c r="H47" i="23"/>
  <c r="G47" i="23"/>
  <c r="F47" i="23"/>
  <c r="E47" i="23"/>
  <c r="D47" i="23"/>
  <c r="C47" i="23"/>
  <c r="B47" i="23"/>
  <c r="X46" i="23"/>
  <c r="V46" i="23"/>
  <c r="W46" i="23" s="1"/>
  <c r="U46" i="23"/>
  <c r="T46" i="23"/>
  <c r="S46" i="23"/>
  <c r="R46" i="23"/>
  <c r="Q46" i="23"/>
  <c r="P46" i="23"/>
  <c r="O46" i="23"/>
  <c r="N46" i="23"/>
  <c r="K46" i="23"/>
  <c r="I46" i="23"/>
  <c r="H46" i="23"/>
  <c r="G46" i="23"/>
  <c r="F46" i="23"/>
  <c r="E46" i="23"/>
  <c r="D46" i="23"/>
  <c r="C46" i="23"/>
  <c r="B46" i="23"/>
  <c r="X45" i="23"/>
  <c r="V45" i="23"/>
  <c r="W45" i="23" s="1"/>
  <c r="U45" i="23"/>
  <c r="T45" i="23"/>
  <c r="S45" i="23"/>
  <c r="R45" i="23"/>
  <c r="Q45" i="23"/>
  <c r="P45" i="23"/>
  <c r="O45" i="23"/>
  <c r="N45" i="23"/>
  <c r="K45" i="23"/>
  <c r="I45" i="23"/>
  <c r="H45" i="23"/>
  <c r="G45" i="23"/>
  <c r="F45" i="23"/>
  <c r="E45" i="23"/>
  <c r="D45" i="23"/>
  <c r="C45" i="23"/>
  <c r="B45" i="23"/>
  <c r="X44" i="23"/>
  <c r="V44" i="23"/>
  <c r="W44" i="23" s="1"/>
  <c r="U44" i="23"/>
  <c r="T44" i="23"/>
  <c r="S44" i="23"/>
  <c r="R44" i="23"/>
  <c r="Q44" i="23"/>
  <c r="P44" i="23"/>
  <c r="O44" i="23"/>
  <c r="N44" i="23"/>
  <c r="K44" i="23"/>
  <c r="I44" i="23"/>
  <c r="H44" i="23"/>
  <c r="G44" i="23"/>
  <c r="F44" i="23"/>
  <c r="E44" i="23"/>
  <c r="D44" i="23"/>
  <c r="C44" i="23"/>
  <c r="B44" i="23"/>
  <c r="X43" i="23"/>
  <c r="V43" i="23"/>
  <c r="W43" i="23" s="1"/>
  <c r="U43" i="23"/>
  <c r="T43" i="23"/>
  <c r="S43" i="23"/>
  <c r="R43" i="23"/>
  <c r="Q43" i="23"/>
  <c r="P43" i="23"/>
  <c r="O43" i="23"/>
  <c r="N43" i="23"/>
  <c r="K43" i="23"/>
  <c r="I43" i="23"/>
  <c r="H43" i="23"/>
  <c r="G43" i="23"/>
  <c r="F43" i="23"/>
  <c r="E43" i="23"/>
  <c r="D43" i="23"/>
  <c r="C43" i="23"/>
  <c r="B43" i="23"/>
  <c r="X42" i="23"/>
  <c r="V42" i="23"/>
  <c r="W42" i="23" s="1"/>
  <c r="U42" i="23"/>
  <c r="T42" i="23"/>
  <c r="S42" i="23"/>
  <c r="R42" i="23"/>
  <c r="Q42" i="23"/>
  <c r="P42" i="23"/>
  <c r="O42" i="23"/>
  <c r="N42" i="23"/>
  <c r="K42" i="23"/>
  <c r="I42" i="23"/>
  <c r="H42" i="23"/>
  <c r="G42" i="23"/>
  <c r="F42" i="23"/>
  <c r="E42" i="23"/>
  <c r="D42" i="23"/>
  <c r="C42" i="23"/>
  <c r="B42" i="23"/>
  <c r="X41" i="23"/>
  <c r="V41" i="23"/>
  <c r="W41" i="23" s="1"/>
  <c r="U41" i="23"/>
  <c r="T41" i="23"/>
  <c r="S41" i="23"/>
  <c r="R41" i="23"/>
  <c r="Q41" i="23"/>
  <c r="P41" i="23"/>
  <c r="O41" i="23"/>
  <c r="N41" i="23"/>
  <c r="K41" i="23"/>
  <c r="I41" i="23"/>
  <c r="H41" i="23"/>
  <c r="G41" i="23"/>
  <c r="F41" i="23"/>
  <c r="E41" i="23"/>
  <c r="D41" i="23"/>
  <c r="C41" i="23"/>
  <c r="B41" i="23"/>
  <c r="X40" i="23"/>
  <c r="V40" i="23"/>
  <c r="W40" i="23" s="1"/>
  <c r="U40" i="23"/>
  <c r="T40" i="23"/>
  <c r="S40" i="23"/>
  <c r="R40" i="23"/>
  <c r="Q40" i="23"/>
  <c r="P40" i="23"/>
  <c r="O40" i="23"/>
  <c r="N40" i="23"/>
  <c r="K40" i="23"/>
  <c r="I40" i="23"/>
  <c r="H40" i="23"/>
  <c r="G40" i="23"/>
  <c r="F40" i="23"/>
  <c r="E40" i="23"/>
  <c r="D40" i="23"/>
  <c r="C40" i="23"/>
  <c r="B40" i="23"/>
  <c r="X39" i="23"/>
  <c r="V39" i="23"/>
  <c r="W39" i="23" s="1"/>
  <c r="U39" i="23"/>
  <c r="T39" i="23"/>
  <c r="S39" i="23"/>
  <c r="R39" i="23"/>
  <c r="Q39" i="23"/>
  <c r="P39" i="23"/>
  <c r="O39" i="23"/>
  <c r="N39" i="23"/>
  <c r="K39" i="23"/>
  <c r="I39" i="23"/>
  <c r="H39" i="23"/>
  <c r="G39" i="23"/>
  <c r="F39" i="23"/>
  <c r="E39" i="23"/>
  <c r="D39" i="23"/>
  <c r="C39" i="23"/>
  <c r="B39" i="23"/>
  <c r="X38" i="23"/>
  <c r="V38" i="23"/>
  <c r="W38" i="23" s="1"/>
  <c r="U38" i="23"/>
  <c r="T38" i="23"/>
  <c r="S38" i="23"/>
  <c r="R38" i="23"/>
  <c r="Q38" i="23"/>
  <c r="P38" i="23"/>
  <c r="O38" i="23"/>
  <c r="N38" i="23"/>
  <c r="K38" i="23"/>
  <c r="I38" i="23"/>
  <c r="H38" i="23"/>
  <c r="G38" i="23"/>
  <c r="F38" i="23"/>
  <c r="E38" i="23"/>
  <c r="D38" i="23"/>
  <c r="C38" i="23"/>
  <c r="B38" i="23"/>
  <c r="X37" i="23"/>
  <c r="V37" i="23"/>
  <c r="W37" i="23" s="1"/>
  <c r="U37" i="23"/>
  <c r="T37" i="23"/>
  <c r="S37" i="23"/>
  <c r="R37" i="23"/>
  <c r="Q37" i="23"/>
  <c r="P37" i="23"/>
  <c r="O37" i="23"/>
  <c r="N37" i="23"/>
  <c r="K37" i="23"/>
  <c r="I37" i="23"/>
  <c r="H37" i="23"/>
  <c r="G37" i="23"/>
  <c r="F37" i="23"/>
  <c r="E37" i="23"/>
  <c r="D37" i="23"/>
  <c r="C37" i="23"/>
  <c r="B37" i="23"/>
  <c r="X36" i="23"/>
  <c r="V36" i="23"/>
  <c r="W36" i="23" s="1"/>
  <c r="U36" i="23"/>
  <c r="T36" i="23"/>
  <c r="S36" i="23"/>
  <c r="R36" i="23"/>
  <c r="Q36" i="23"/>
  <c r="P36" i="23"/>
  <c r="O36" i="23"/>
  <c r="N36" i="23"/>
  <c r="K36" i="23"/>
  <c r="I36" i="23"/>
  <c r="H36" i="23"/>
  <c r="G36" i="23"/>
  <c r="F36" i="23"/>
  <c r="E36" i="23"/>
  <c r="D36" i="23"/>
  <c r="C36" i="23"/>
  <c r="B36" i="23"/>
  <c r="X35" i="23"/>
  <c r="V35" i="23"/>
  <c r="W35" i="23" s="1"/>
  <c r="U35" i="23"/>
  <c r="T35" i="23"/>
  <c r="S35" i="23"/>
  <c r="R35" i="23"/>
  <c r="Q35" i="23"/>
  <c r="P35" i="23"/>
  <c r="O35" i="23"/>
  <c r="N35" i="23"/>
  <c r="K35" i="23"/>
  <c r="I35" i="23"/>
  <c r="H35" i="23"/>
  <c r="G35" i="23"/>
  <c r="F35" i="23"/>
  <c r="E35" i="23"/>
  <c r="D35" i="23"/>
  <c r="C35" i="23"/>
  <c r="B35" i="23"/>
  <c r="X34" i="23"/>
  <c r="V34" i="23"/>
  <c r="W34" i="23" s="1"/>
  <c r="U34" i="23"/>
  <c r="T34" i="23"/>
  <c r="S34" i="23"/>
  <c r="R34" i="23"/>
  <c r="Q34" i="23"/>
  <c r="P34" i="23"/>
  <c r="O34" i="23"/>
  <c r="N34" i="23"/>
  <c r="K34" i="23"/>
  <c r="I34" i="23"/>
  <c r="H34" i="23"/>
  <c r="G34" i="23"/>
  <c r="F34" i="23"/>
  <c r="E34" i="23"/>
  <c r="D34" i="23"/>
  <c r="C34" i="23"/>
  <c r="B34" i="23"/>
  <c r="X33" i="23"/>
  <c r="V33" i="23"/>
  <c r="W33" i="23" s="1"/>
  <c r="U33" i="23"/>
  <c r="T33" i="23"/>
  <c r="S33" i="23"/>
  <c r="R33" i="23"/>
  <c r="Q33" i="23"/>
  <c r="P33" i="23"/>
  <c r="O33" i="23"/>
  <c r="N33" i="23"/>
  <c r="K33" i="23"/>
  <c r="I33" i="23"/>
  <c r="H33" i="23"/>
  <c r="G33" i="23"/>
  <c r="F33" i="23"/>
  <c r="E33" i="23"/>
  <c r="D33" i="23"/>
  <c r="C33" i="23"/>
  <c r="B33" i="23"/>
  <c r="X32" i="23"/>
  <c r="V32" i="23"/>
  <c r="W32" i="23" s="1"/>
  <c r="U32" i="23"/>
  <c r="T32" i="23"/>
  <c r="S32" i="23"/>
  <c r="R32" i="23"/>
  <c r="Q32" i="23"/>
  <c r="P32" i="23"/>
  <c r="O32" i="23"/>
  <c r="N32" i="23"/>
  <c r="K32" i="23"/>
  <c r="I32" i="23"/>
  <c r="H32" i="23"/>
  <c r="G32" i="23"/>
  <c r="F32" i="23"/>
  <c r="E32" i="23"/>
  <c r="D32" i="23"/>
  <c r="C32" i="23"/>
  <c r="B32" i="23"/>
  <c r="X31" i="23"/>
  <c r="V31" i="23"/>
  <c r="W31" i="23" s="1"/>
  <c r="U31" i="23"/>
  <c r="T31" i="23"/>
  <c r="S31" i="23"/>
  <c r="R31" i="23"/>
  <c r="Q31" i="23"/>
  <c r="P31" i="23"/>
  <c r="O31" i="23"/>
  <c r="N31" i="23"/>
  <c r="K31" i="23"/>
  <c r="I31" i="23"/>
  <c r="H31" i="23"/>
  <c r="G31" i="23"/>
  <c r="F31" i="23"/>
  <c r="E31" i="23"/>
  <c r="D31" i="23"/>
  <c r="C31" i="23"/>
  <c r="B31" i="23"/>
  <c r="X30" i="23"/>
  <c r="V30" i="23"/>
  <c r="W30" i="23" s="1"/>
  <c r="U30" i="23"/>
  <c r="T30" i="23"/>
  <c r="S30" i="23"/>
  <c r="R30" i="23"/>
  <c r="Q30" i="23"/>
  <c r="P30" i="23"/>
  <c r="O30" i="23"/>
  <c r="N30" i="23"/>
  <c r="K30" i="23"/>
  <c r="I30" i="23"/>
  <c r="H30" i="23"/>
  <c r="G30" i="23"/>
  <c r="F30" i="23"/>
  <c r="E30" i="23"/>
  <c r="D30" i="23"/>
  <c r="C30" i="23"/>
  <c r="B30" i="23"/>
  <c r="X29" i="23"/>
  <c r="V29" i="23"/>
  <c r="W29" i="23" s="1"/>
  <c r="U29" i="23"/>
  <c r="T29" i="23"/>
  <c r="S29" i="23"/>
  <c r="R29" i="23"/>
  <c r="Q29" i="23"/>
  <c r="P29" i="23"/>
  <c r="O29" i="23"/>
  <c r="N29" i="23"/>
  <c r="K29" i="23"/>
  <c r="I29" i="23"/>
  <c r="H29" i="23"/>
  <c r="G29" i="23"/>
  <c r="F29" i="23"/>
  <c r="E29" i="23"/>
  <c r="D29" i="23"/>
  <c r="C29" i="23"/>
  <c r="B29" i="23"/>
  <c r="X28" i="23"/>
  <c r="V28" i="23"/>
  <c r="W28" i="23" s="1"/>
  <c r="U28" i="23"/>
  <c r="T28" i="23"/>
  <c r="S28" i="23"/>
  <c r="R28" i="23"/>
  <c r="Q28" i="23"/>
  <c r="P28" i="23"/>
  <c r="O28" i="23"/>
  <c r="N28" i="23"/>
  <c r="K28" i="23"/>
  <c r="I28" i="23"/>
  <c r="H28" i="23"/>
  <c r="G28" i="23"/>
  <c r="F28" i="23"/>
  <c r="E28" i="23"/>
  <c r="D28" i="23"/>
  <c r="C28" i="23"/>
  <c r="B28" i="23"/>
  <c r="X27" i="23"/>
  <c r="V27" i="23"/>
  <c r="W27" i="23" s="1"/>
  <c r="U27" i="23"/>
  <c r="T27" i="23"/>
  <c r="S27" i="23"/>
  <c r="R27" i="23"/>
  <c r="Q27" i="23"/>
  <c r="P27" i="23"/>
  <c r="O27" i="23"/>
  <c r="N27" i="23"/>
  <c r="K27" i="23"/>
  <c r="I27" i="23"/>
  <c r="H27" i="23"/>
  <c r="G27" i="23"/>
  <c r="F27" i="23"/>
  <c r="E27" i="23"/>
  <c r="D27" i="23"/>
  <c r="C27" i="23"/>
  <c r="B27" i="23"/>
  <c r="X26" i="23"/>
  <c r="V26" i="23"/>
  <c r="W26" i="23" s="1"/>
  <c r="U26" i="23"/>
  <c r="T26" i="23"/>
  <c r="S26" i="23"/>
  <c r="R26" i="23"/>
  <c r="Q26" i="23"/>
  <c r="P26" i="23"/>
  <c r="O26" i="23"/>
  <c r="N26" i="23"/>
  <c r="K26" i="23"/>
  <c r="I26" i="23"/>
  <c r="H26" i="23"/>
  <c r="G26" i="23"/>
  <c r="F26" i="23"/>
  <c r="E26" i="23"/>
  <c r="D26" i="23"/>
  <c r="C26" i="23"/>
  <c r="B26" i="23"/>
  <c r="X25" i="23"/>
  <c r="V25" i="23"/>
  <c r="W25" i="23" s="1"/>
  <c r="U25" i="23"/>
  <c r="T25" i="23"/>
  <c r="S25" i="23"/>
  <c r="R25" i="23"/>
  <c r="Q25" i="23"/>
  <c r="P25" i="23"/>
  <c r="O25" i="23"/>
  <c r="N25" i="23"/>
  <c r="K25" i="23"/>
  <c r="I25" i="23"/>
  <c r="H25" i="23"/>
  <c r="G25" i="23"/>
  <c r="F25" i="23"/>
  <c r="E25" i="23"/>
  <c r="D25" i="23"/>
  <c r="C25" i="23"/>
  <c r="B25" i="23"/>
  <c r="X24" i="23"/>
  <c r="V24" i="23"/>
  <c r="W24" i="23" s="1"/>
  <c r="U24" i="23"/>
  <c r="T24" i="23"/>
  <c r="S24" i="23"/>
  <c r="R24" i="23"/>
  <c r="Q24" i="23"/>
  <c r="P24" i="23"/>
  <c r="O24" i="23"/>
  <c r="N24" i="23"/>
  <c r="K24" i="23"/>
  <c r="I24" i="23"/>
  <c r="H24" i="23"/>
  <c r="G24" i="23"/>
  <c r="F24" i="23"/>
  <c r="E24" i="23"/>
  <c r="D24" i="23"/>
  <c r="C24" i="23"/>
  <c r="B24" i="23"/>
  <c r="X23" i="23"/>
  <c r="V23" i="23"/>
  <c r="W23" i="23" s="1"/>
  <c r="U23" i="23"/>
  <c r="T23" i="23"/>
  <c r="S23" i="23"/>
  <c r="R23" i="23"/>
  <c r="Q23" i="23"/>
  <c r="P23" i="23"/>
  <c r="O23" i="23"/>
  <c r="N23" i="23"/>
  <c r="K23" i="23"/>
  <c r="I23" i="23"/>
  <c r="H23" i="23"/>
  <c r="G23" i="23"/>
  <c r="F23" i="23"/>
  <c r="E23" i="23"/>
  <c r="D23" i="23"/>
  <c r="C23" i="23"/>
  <c r="B23" i="23"/>
  <c r="X22" i="23"/>
  <c r="V22" i="23"/>
  <c r="W22" i="23" s="1"/>
  <c r="U22" i="23"/>
  <c r="T22" i="23"/>
  <c r="S22" i="23"/>
  <c r="R22" i="23"/>
  <c r="Q22" i="23"/>
  <c r="P22" i="23"/>
  <c r="O22" i="23"/>
  <c r="N22" i="23"/>
  <c r="K22" i="23"/>
  <c r="I22" i="23"/>
  <c r="H22" i="23"/>
  <c r="G22" i="23"/>
  <c r="F22" i="23"/>
  <c r="E22" i="23"/>
  <c r="D22" i="23"/>
  <c r="C22" i="23"/>
  <c r="B22" i="23"/>
  <c r="X21" i="23"/>
  <c r="V21" i="23"/>
  <c r="W21" i="23" s="1"/>
  <c r="U21" i="23"/>
  <c r="T21" i="23"/>
  <c r="S21" i="23"/>
  <c r="R21" i="23"/>
  <c r="Q21" i="23"/>
  <c r="P21" i="23"/>
  <c r="O21" i="23"/>
  <c r="N21" i="23"/>
  <c r="K21" i="23"/>
  <c r="I21" i="23"/>
  <c r="H21" i="23"/>
  <c r="G21" i="23"/>
  <c r="F21" i="23"/>
  <c r="E21" i="23"/>
  <c r="D21" i="23"/>
  <c r="C21" i="23"/>
  <c r="B21" i="23"/>
  <c r="X20" i="23"/>
  <c r="V20" i="23"/>
  <c r="W20" i="23" s="1"/>
  <c r="U20" i="23"/>
  <c r="T20" i="23"/>
  <c r="S20" i="23"/>
  <c r="R20" i="23"/>
  <c r="Q20" i="23"/>
  <c r="P20" i="23"/>
  <c r="O20" i="23"/>
  <c r="N20" i="23"/>
  <c r="K20" i="23"/>
  <c r="I20" i="23"/>
  <c r="H20" i="23"/>
  <c r="G20" i="23"/>
  <c r="F20" i="23"/>
  <c r="E20" i="23"/>
  <c r="D20" i="23"/>
  <c r="C20" i="23"/>
  <c r="B20" i="23"/>
  <c r="X19" i="23"/>
  <c r="V19" i="23"/>
  <c r="W19" i="23" s="1"/>
  <c r="U19" i="23"/>
  <c r="T19" i="23"/>
  <c r="S19" i="23"/>
  <c r="R19" i="23"/>
  <c r="Q19" i="23"/>
  <c r="P19" i="23"/>
  <c r="O19" i="23"/>
  <c r="N19" i="23"/>
  <c r="K19" i="23"/>
  <c r="I19" i="23"/>
  <c r="H19" i="23"/>
  <c r="G19" i="23"/>
  <c r="F19" i="23"/>
  <c r="E19" i="23"/>
  <c r="D19" i="23"/>
  <c r="C19" i="23"/>
  <c r="B19" i="23"/>
  <c r="X18" i="23"/>
  <c r="V18" i="23"/>
  <c r="W18" i="23" s="1"/>
  <c r="U18" i="23"/>
  <c r="T18" i="23"/>
  <c r="S18" i="23"/>
  <c r="R18" i="23"/>
  <c r="Q18" i="23"/>
  <c r="P18" i="23"/>
  <c r="O18" i="23"/>
  <c r="N18" i="23"/>
  <c r="K18" i="23"/>
  <c r="I18" i="23"/>
  <c r="H18" i="23"/>
  <c r="G18" i="23"/>
  <c r="F18" i="23"/>
  <c r="E18" i="23"/>
  <c r="D18" i="23"/>
  <c r="C18" i="23"/>
  <c r="B18" i="23"/>
  <c r="X17" i="23"/>
  <c r="V17" i="23"/>
  <c r="W17" i="23" s="1"/>
  <c r="U17" i="23"/>
  <c r="T17" i="23"/>
  <c r="S17" i="23"/>
  <c r="R17" i="23"/>
  <c r="Q17" i="23"/>
  <c r="P17" i="23"/>
  <c r="O17" i="23"/>
  <c r="N17" i="23"/>
  <c r="K17" i="23"/>
  <c r="I17" i="23"/>
  <c r="H17" i="23"/>
  <c r="G17" i="23"/>
  <c r="F17" i="23"/>
  <c r="E17" i="23"/>
  <c r="D17" i="23"/>
  <c r="C17" i="23"/>
  <c r="B17" i="23"/>
  <c r="X16" i="23"/>
  <c r="V16" i="23"/>
  <c r="W16" i="23" s="1"/>
  <c r="U16" i="23"/>
  <c r="T16" i="23"/>
  <c r="S16" i="23"/>
  <c r="R16" i="23"/>
  <c r="Q16" i="23"/>
  <c r="P16" i="23"/>
  <c r="O16" i="23"/>
  <c r="N16" i="23"/>
  <c r="K16" i="23"/>
  <c r="I16" i="23"/>
  <c r="H16" i="23"/>
  <c r="G16" i="23"/>
  <c r="F16" i="23"/>
  <c r="E16" i="23"/>
  <c r="D16" i="23"/>
  <c r="C16" i="23"/>
  <c r="B16" i="23"/>
  <c r="X15" i="23"/>
  <c r="V15" i="23"/>
  <c r="W15" i="23" s="1"/>
  <c r="U15" i="23"/>
  <c r="T15" i="23"/>
  <c r="S15" i="23"/>
  <c r="R15" i="23"/>
  <c r="Q15" i="23"/>
  <c r="P15" i="23"/>
  <c r="O15" i="23"/>
  <c r="N15" i="23"/>
  <c r="K15" i="23"/>
  <c r="I15" i="23"/>
  <c r="H15" i="23"/>
  <c r="G15" i="23"/>
  <c r="F15" i="23"/>
  <c r="E15" i="23"/>
  <c r="D15" i="23"/>
  <c r="C15" i="23"/>
  <c r="B15" i="23"/>
  <c r="X14" i="23"/>
  <c r="V14" i="23"/>
  <c r="W14" i="23" s="1"/>
  <c r="U14" i="23"/>
  <c r="T14" i="23"/>
  <c r="S14" i="23"/>
  <c r="R14" i="23"/>
  <c r="Q14" i="23"/>
  <c r="P14" i="23"/>
  <c r="O14" i="23"/>
  <c r="N14" i="23"/>
  <c r="K14" i="23"/>
  <c r="I14" i="23"/>
  <c r="H14" i="23"/>
  <c r="G14" i="23"/>
  <c r="F14" i="23"/>
  <c r="E14" i="23"/>
  <c r="D14" i="23"/>
  <c r="C14" i="23"/>
  <c r="B14" i="23"/>
  <c r="X13" i="23"/>
  <c r="V13" i="23"/>
  <c r="W13" i="23" s="1"/>
  <c r="U13" i="23"/>
  <c r="T13" i="23"/>
  <c r="S13" i="23"/>
  <c r="R13" i="23"/>
  <c r="Q13" i="23"/>
  <c r="P13" i="23"/>
  <c r="O13" i="23"/>
  <c r="N13" i="23"/>
  <c r="K13" i="23"/>
  <c r="I13" i="23"/>
  <c r="H13" i="23"/>
  <c r="G13" i="23"/>
  <c r="F13" i="23"/>
  <c r="E13" i="23"/>
  <c r="D13" i="23"/>
  <c r="C13" i="23"/>
  <c r="B13" i="23"/>
  <c r="X12" i="23"/>
  <c r="V12" i="23"/>
  <c r="W12" i="23" s="1"/>
  <c r="U12" i="23"/>
  <c r="T12" i="23"/>
  <c r="S12" i="23"/>
  <c r="R12" i="23"/>
  <c r="Q12" i="23"/>
  <c r="P12" i="23"/>
  <c r="O12" i="23"/>
  <c r="N12" i="23"/>
  <c r="K12" i="23"/>
  <c r="I12" i="23"/>
  <c r="H12" i="23"/>
  <c r="G12" i="23"/>
  <c r="F12" i="23"/>
  <c r="E12" i="23"/>
  <c r="D12" i="23"/>
  <c r="C12" i="23"/>
  <c r="B12" i="23"/>
  <c r="X11" i="23"/>
  <c r="V11" i="23"/>
  <c r="U11" i="23"/>
  <c r="T11" i="23"/>
  <c r="S11" i="23"/>
  <c r="R11" i="23"/>
  <c r="Q11" i="23"/>
  <c r="P11" i="23"/>
  <c r="O11" i="23"/>
  <c r="AT100" i="22"/>
  <c r="AU100" i="22" s="1"/>
  <c r="AR100" i="22"/>
  <c r="AO100" i="22"/>
  <c r="AN100" i="22"/>
  <c r="AM100" i="22"/>
  <c r="AH100" i="22"/>
  <c r="AI100" i="22" s="1"/>
  <c r="AF100" i="22"/>
  <c r="AC100" i="22"/>
  <c r="AB100" i="22"/>
  <c r="AA100" i="22"/>
  <c r="V100" i="22"/>
  <c r="W100" i="22" s="1"/>
  <c r="T100" i="22"/>
  <c r="Q100" i="22"/>
  <c r="P100" i="22"/>
  <c r="O100" i="22"/>
  <c r="J100" i="22"/>
  <c r="K100" i="22" s="1"/>
  <c r="B100" i="22"/>
  <c r="L100" i="22" s="1"/>
  <c r="AT99" i="22"/>
  <c r="AR99" i="22"/>
  <c r="AO99" i="22"/>
  <c r="AN99" i="22"/>
  <c r="AM99" i="22"/>
  <c r="AH99" i="22"/>
  <c r="AF99" i="22"/>
  <c r="AC99" i="22"/>
  <c r="AB99" i="22"/>
  <c r="AA99" i="22"/>
  <c r="V99" i="22"/>
  <c r="T99" i="22"/>
  <c r="Q99" i="22"/>
  <c r="P99" i="22"/>
  <c r="O99" i="22"/>
  <c r="J99" i="22"/>
  <c r="B99" i="22"/>
  <c r="L99" i="22" s="1"/>
  <c r="AT98" i="22"/>
  <c r="AR98" i="22"/>
  <c r="AO98" i="22"/>
  <c r="AN98" i="22"/>
  <c r="AM98" i="22"/>
  <c r="AH98" i="22"/>
  <c r="AF98" i="22"/>
  <c r="AC98" i="22"/>
  <c r="AB98" i="22"/>
  <c r="AA98" i="22"/>
  <c r="V98" i="22"/>
  <c r="T98" i="22"/>
  <c r="Q98" i="22"/>
  <c r="P98" i="22"/>
  <c r="O98" i="22"/>
  <c r="J98" i="22"/>
  <c r="B98" i="22"/>
  <c r="L98" i="22" s="1"/>
  <c r="AT97" i="22"/>
  <c r="AR97" i="22"/>
  <c r="AO97" i="22"/>
  <c r="AN97" i="22"/>
  <c r="AM97" i="22"/>
  <c r="AH97" i="22"/>
  <c r="AF97" i="22"/>
  <c r="AC97" i="22"/>
  <c r="AB97" i="22"/>
  <c r="AA97" i="22"/>
  <c r="V97" i="22"/>
  <c r="T97" i="22"/>
  <c r="Q97" i="22"/>
  <c r="P97" i="22"/>
  <c r="O97" i="22"/>
  <c r="J97" i="22"/>
  <c r="B97" i="22"/>
  <c r="L97" i="22" s="1"/>
  <c r="AT96" i="22"/>
  <c r="AR96" i="22"/>
  <c r="AO96" i="22"/>
  <c r="AN96" i="22"/>
  <c r="AM96" i="22"/>
  <c r="AH96" i="22"/>
  <c r="AF96" i="22"/>
  <c r="AC96" i="22"/>
  <c r="AB96" i="22"/>
  <c r="AA96" i="22"/>
  <c r="V96" i="22"/>
  <c r="T96" i="22"/>
  <c r="Q96" i="22"/>
  <c r="P96" i="22"/>
  <c r="O96" i="22"/>
  <c r="J96" i="22"/>
  <c r="B96" i="22"/>
  <c r="AT95" i="22"/>
  <c r="AR95" i="22"/>
  <c r="AO95" i="22"/>
  <c r="AN95" i="22"/>
  <c r="AM95" i="22"/>
  <c r="AH95" i="22"/>
  <c r="AF95" i="22"/>
  <c r="AC95" i="22"/>
  <c r="AB95" i="22"/>
  <c r="AA95" i="22"/>
  <c r="V95" i="22"/>
  <c r="T95" i="22"/>
  <c r="Q95" i="22"/>
  <c r="P95" i="22"/>
  <c r="O95" i="22"/>
  <c r="J95" i="22"/>
  <c r="B95" i="22"/>
  <c r="F95" i="22" s="1"/>
  <c r="AT94" i="22"/>
  <c r="AR94" i="22"/>
  <c r="AO94" i="22"/>
  <c r="AN94" i="22"/>
  <c r="AM94" i="22"/>
  <c r="AH94" i="22"/>
  <c r="AF94" i="22"/>
  <c r="AC94" i="22"/>
  <c r="AB94" i="22"/>
  <c r="AA94" i="22"/>
  <c r="V94" i="22"/>
  <c r="T94" i="22"/>
  <c r="Q94" i="22"/>
  <c r="P94" i="22"/>
  <c r="O94" i="22"/>
  <c r="J94" i="22"/>
  <c r="B94" i="22"/>
  <c r="N94" i="22" s="1"/>
  <c r="AT93" i="22"/>
  <c r="AR93" i="22"/>
  <c r="AO93" i="22"/>
  <c r="AN93" i="22"/>
  <c r="AM93" i="22"/>
  <c r="AH93" i="22"/>
  <c r="AF93" i="22"/>
  <c r="AC93" i="22"/>
  <c r="AB93" i="22"/>
  <c r="AA93" i="22"/>
  <c r="V93" i="22"/>
  <c r="T93" i="22"/>
  <c r="Q93" i="22"/>
  <c r="P93" i="22"/>
  <c r="O93" i="22"/>
  <c r="J93" i="22"/>
  <c r="B93" i="22"/>
  <c r="AT92" i="22"/>
  <c r="AR92" i="22"/>
  <c r="AO92" i="22"/>
  <c r="AN92" i="22"/>
  <c r="AM92" i="22"/>
  <c r="AH92" i="22"/>
  <c r="AF92" i="22"/>
  <c r="AC92" i="22"/>
  <c r="AB92" i="22"/>
  <c r="AA92" i="22"/>
  <c r="V92" i="22"/>
  <c r="T92" i="22"/>
  <c r="Q92" i="22"/>
  <c r="P92" i="22"/>
  <c r="O92" i="22"/>
  <c r="J92" i="22"/>
  <c r="B92" i="22"/>
  <c r="F92" i="22" s="1"/>
  <c r="AT91" i="22"/>
  <c r="AR91" i="22"/>
  <c r="AO91" i="22"/>
  <c r="AN91" i="22"/>
  <c r="AM91" i="22"/>
  <c r="AH91" i="22"/>
  <c r="AF91" i="22"/>
  <c r="AC91" i="22"/>
  <c r="AB91" i="22"/>
  <c r="AA91" i="22"/>
  <c r="V91" i="22"/>
  <c r="T91" i="22"/>
  <c r="Q91" i="22"/>
  <c r="P91" i="22"/>
  <c r="O91" i="22"/>
  <c r="J91" i="22"/>
  <c r="B91" i="22"/>
  <c r="F91" i="22" s="1"/>
  <c r="AT90" i="22"/>
  <c r="AR90" i="22"/>
  <c r="AO90" i="22"/>
  <c r="AN90" i="22"/>
  <c r="AM90" i="22"/>
  <c r="AH90" i="22"/>
  <c r="AF90" i="22"/>
  <c r="AC90" i="22"/>
  <c r="AB90" i="22"/>
  <c r="AA90" i="22"/>
  <c r="V90" i="22"/>
  <c r="T90" i="22"/>
  <c r="Q90" i="22"/>
  <c r="P90" i="22"/>
  <c r="O90" i="22"/>
  <c r="J90" i="22"/>
  <c r="B90" i="22"/>
  <c r="N90" i="22" s="1"/>
  <c r="AT89" i="22"/>
  <c r="AR89" i="22"/>
  <c r="AO89" i="22"/>
  <c r="AN89" i="22"/>
  <c r="AM89" i="22"/>
  <c r="AH89" i="22"/>
  <c r="AF89" i="22"/>
  <c r="AC89" i="22"/>
  <c r="AB89" i="22"/>
  <c r="AA89" i="22"/>
  <c r="V89" i="22"/>
  <c r="T89" i="22"/>
  <c r="Q89" i="22"/>
  <c r="P89" i="22"/>
  <c r="O89" i="22"/>
  <c r="J89" i="22"/>
  <c r="B89" i="22"/>
  <c r="F89" i="22" s="1"/>
  <c r="AT88" i="22"/>
  <c r="AR88" i="22"/>
  <c r="AO88" i="22"/>
  <c r="AN88" i="22"/>
  <c r="AM88" i="22"/>
  <c r="AH88" i="22"/>
  <c r="AF88" i="22"/>
  <c r="AC88" i="22"/>
  <c r="AB88" i="22"/>
  <c r="AA88" i="22"/>
  <c r="V88" i="22"/>
  <c r="T88" i="22"/>
  <c r="Q88" i="22"/>
  <c r="P88" i="22"/>
  <c r="O88" i="22"/>
  <c r="J88" i="22"/>
  <c r="B88" i="22"/>
  <c r="N88" i="22" s="1"/>
  <c r="AT87" i="22"/>
  <c r="AR87" i="22"/>
  <c r="AO87" i="22"/>
  <c r="AN87" i="22"/>
  <c r="AM87" i="22"/>
  <c r="AH87" i="22"/>
  <c r="AF87" i="22"/>
  <c r="AC87" i="22"/>
  <c r="AB87" i="22"/>
  <c r="AA87" i="22"/>
  <c r="V87" i="22"/>
  <c r="T87" i="22"/>
  <c r="Q87" i="22"/>
  <c r="P87" i="22"/>
  <c r="O87" i="22"/>
  <c r="J87" i="22"/>
  <c r="B87" i="22"/>
  <c r="N87" i="22" s="1"/>
  <c r="AT86" i="22"/>
  <c r="AR86" i="22"/>
  <c r="AO86" i="22"/>
  <c r="AN86" i="22"/>
  <c r="AM86" i="22"/>
  <c r="AH86" i="22"/>
  <c r="AF86" i="22"/>
  <c r="AC86" i="22"/>
  <c r="AB86" i="22"/>
  <c r="AA86" i="22"/>
  <c r="V86" i="22"/>
  <c r="T86" i="22"/>
  <c r="Q86" i="22"/>
  <c r="P86" i="22"/>
  <c r="O86" i="22"/>
  <c r="J86" i="22"/>
  <c r="B86" i="22"/>
  <c r="N86" i="22" s="1"/>
  <c r="AT85" i="22"/>
  <c r="AR85" i="22"/>
  <c r="AO85" i="22"/>
  <c r="AN85" i="22"/>
  <c r="AM85" i="22"/>
  <c r="AH85" i="22"/>
  <c r="AF85" i="22"/>
  <c r="AC85" i="22"/>
  <c r="AB85" i="22"/>
  <c r="AA85" i="22"/>
  <c r="V85" i="22"/>
  <c r="T85" i="22"/>
  <c r="Q85" i="22"/>
  <c r="P85" i="22"/>
  <c r="O85" i="22"/>
  <c r="J85" i="22"/>
  <c r="B85" i="22"/>
  <c r="N85" i="22" s="1"/>
  <c r="AT84" i="22"/>
  <c r="AR84" i="22"/>
  <c r="AO84" i="22"/>
  <c r="AN84" i="22"/>
  <c r="AM84" i="22"/>
  <c r="AH84" i="22"/>
  <c r="AF84" i="22"/>
  <c r="AC84" i="22"/>
  <c r="AB84" i="22"/>
  <c r="AA84" i="22"/>
  <c r="V84" i="22"/>
  <c r="T84" i="22"/>
  <c r="Q84" i="22"/>
  <c r="P84" i="22"/>
  <c r="O84" i="22"/>
  <c r="J84" i="22"/>
  <c r="B84" i="22"/>
  <c r="N84" i="22" s="1"/>
  <c r="AT83" i="22"/>
  <c r="AR83" i="22"/>
  <c r="AO83" i="22"/>
  <c r="AN83" i="22"/>
  <c r="AM83" i="22"/>
  <c r="AH83" i="22"/>
  <c r="AF83" i="22"/>
  <c r="AC83" i="22"/>
  <c r="AB83" i="22"/>
  <c r="AA83" i="22"/>
  <c r="AG83" i="22" s="1"/>
  <c r="V83" i="22"/>
  <c r="T83" i="22"/>
  <c r="Q83" i="22"/>
  <c r="P83" i="22"/>
  <c r="O83" i="22"/>
  <c r="J83" i="22"/>
  <c r="B83" i="22"/>
  <c r="AT82" i="22"/>
  <c r="AR82" i="22"/>
  <c r="AO82" i="22"/>
  <c r="AN82" i="22"/>
  <c r="AM82" i="22"/>
  <c r="AH82" i="22"/>
  <c r="AF82" i="22"/>
  <c r="AC82" i="22"/>
  <c r="AB82" i="22"/>
  <c r="AA82" i="22"/>
  <c r="V82" i="22"/>
  <c r="T82" i="22"/>
  <c r="Q82" i="22"/>
  <c r="P82" i="22"/>
  <c r="O82" i="22"/>
  <c r="J82" i="22"/>
  <c r="B82" i="22"/>
  <c r="N82" i="22" s="1"/>
  <c r="AT81" i="22"/>
  <c r="AR81" i="22"/>
  <c r="AO81" i="22"/>
  <c r="AN81" i="22"/>
  <c r="AM81" i="22"/>
  <c r="AH81" i="22"/>
  <c r="AF81" i="22"/>
  <c r="AC81" i="22"/>
  <c r="AB81" i="22"/>
  <c r="AA81" i="22"/>
  <c r="V81" i="22"/>
  <c r="T81" i="22"/>
  <c r="Q81" i="22"/>
  <c r="P81" i="22"/>
  <c r="O81" i="22"/>
  <c r="J81" i="22"/>
  <c r="B81" i="22"/>
  <c r="N81" i="22" s="1"/>
  <c r="Z81" i="22" s="1"/>
  <c r="AL81" i="22" s="1"/>
  <c r="AT80" i="22"/>
  <c r="AR80" i="22"/>
  <c r="AO80" i="22"/>
  <c r="AN80" i="22"/>
  <c r="AM80" i="22"/>
  <c r="AH80" i="22"/>
  <c r="AF80" i="22"/>
  <c r="AC80" i="22"/>
  <c r="AB80" i="22"/>
  <c r="AA80" i="22"/>
  <c r="AG80" i="22" s="1"/>
  <c r="V80" i="22"/>
  <c r="T80" i="22"/>
  <c r="Q80" i="22"/>
  <c r="P80" i="22"/>
  <c r="O80" i="22"/>
  <c r="J80" i="22"/>
  <c r="B80" i="22"/>
  <c r="N80" i="22" s="1"/>
  <c r="Z80" i="22" s="1"/>
  <c r="AL80" i="22" s="1"/>
  <c r="AT79" i="22"/>
  <c r="AR79" i="22"/>
  <c r="AO79" i="22"/>
  <c r="AN79" i="22"/>
  <c r="AM79" i="22"/>
  <c r="AH79" i="22"/>
  <c r="AF79" i="22"/>
  <c r="AC79" i="22"/>
  <c r="AB79" i="22"/>
  <c r="AA79" i="22"/>
  <c r="V79" i="22"/>
  <c r="T79" i="22"/>
  <c r="Q79" i="22"/>
  <c r="P79" i="22"/>
  <c r="O79" i="22"/>
  <c r="J79" i="22"/>
  <c r="B79" i="22"/>
  <c r="AT78" i="22"/>
  <c r="AR78" i="22"/>
  <c r="AO78" i="22"/>
  <c r="AN78" i="22"/>
  <c r="AM78" i="22"/>
  <c r="AH78" i="22"/>
  <c r="AF78" i="22"/>
  <c r="AC78" i="22"/>
  <c r="AB78" i="22"/>
  <c r="AA78" i="22"/>
  <c r="V78" i="22"/>
  <c r="T78" i="22"/>
  <c r="Q78" i="22"/>
  <c r="P78" i="22"/>
  <c r="O78" i="22"/>
  <c r="J78" i="22"/>
  <c r="B78" i="22"/>
  <c r="N78" i="22" s="1"/>
  <c r="Z78" i="22" s="1"/>
  <c r="AL78" i="22" s="1"/>
  <c r="AT77" i="22"/>
  <c r="AR77" i="22"/>
  <c r="AO77" i="22"/>
  <c r="AN77" i="22"/>
  <c r="AM77" i="22"/>
  <c r="AH77" i="22"/>
  <c r="AF77" i="22"/>
  <c r="AC77" i="22"/>
  <c r="AB77" i="22"/>
  <c r="AA77" i="22"/>
  <c r="V77" i="22"/>
  <c r="T77" i="22"/>
  <c r="Q77" i="22"/>
  <c r="P77" i="22"/>
  <c r="O77" i="22"/>
  <c r="J77" i="22"/>
  <c r="B77" i="22"/>
  <c r="N77" i="22" s="1"/>
  <c r="Z77" i="22" s="1"/>
  <c r="AL77" i="22" s="1"/>
  <c r="AT76" i="22"/>
  <c r="AR76" i="22"/>
  <c r="AO76" i="22"/>
  <c r="AN76" i="22"/>
  <c r="AM76" i="22"/>
  <c r="AH76" i="22"/>
  <c r="AF76" i="22"/>
  <c r="AC76" i="22"/>
  <c r="AB76" i="22"/>
  <c r="AA76" i="22"/>
  <c r="V76" i="22"/>
  <c r="T76" i="22"/>
  <c r="Q76" i="22"/>
  <c r="P76" i="22"/>
  <c r="O76" i="22"/>
  <c r="J76" i="22"/>
  <c r="B76" i="22"/>
  <c r="N76" i="22" s="1"/>
  <c r="AT75" i="22"/>
  <c r="AR75" i="22"/>
  <c r="AO75" i="22"/>
  <c r="AN75" i="22"/>
  <c r="AM75" i="22"/>
  <c r="AH75" i="22"/>
  <c r="AF75" i="22"/>
  <c r="AC75" i="22"/>
  <c r="AB75" i="22"/>
  <c r="AA75" i="22"/>
  <c r="V75" i="22"/>
  <c r="T75" i="22"/>
  <c r="Q75" i="22"/>
  <c r="P75" i="22"/>
  <c r="O75" i="22"/>
  <c r="J75" i="22"/>
  <c r="B75" i="22"/>
  <c r="N75" i="22" s="1"/>
  <c r="Z75" i="22" s="1"/>
  <c r="AL75" i="22" s="1"/>
  <c r="AT74" i="22"/>
  <c r="AR74" i="22"/>
  <c r="AO74" i="22"/>
  <c r="AN74" i="22"/>
  <c r="AM74" i="22"/>
  <c r="AH74" i="22"/>
  <c r="AF74" i="22"/>
  <c r="AC74" i="22"/>
  <c r="AB74" i="22"/>
  <c r="AA74" i="22"/>
  <c r="V74" i="22"/>
  <c r="T74" i="22"/>
  <c r="Q74" i="22"/>
  <c r="P74" i="22"/>
  <c r="O74" i="22"/>
  <c r="J74" i="22"/>
  <c r="B74" i="22"/>
  <c r="N74" i="22" s="1"/>
  <c r="Z74" i="22" s="1"/>
  <c r="AL74" i="22" s="1"/>
  <c r="AT73" i="22"/>
  <c r="AR73" i="22"/>
  <c r="AO73" i="22"/>
  <c r="AN73" i="22"/>
  <c r="AM73" i="22"/>
  <c r="AS73" i="22" s="1"/>
  <c r="AH73" i="22"/>
  <c r="AF73" i="22"/>
  <c r="AC73" i="22"/>
  <c r="AB73" i="22"/>
  <c r="AA73" i="22"/>
  <c r="V73" i="22"/>
  <c r="T73" i="22"/>
  <c r="Q73" i="22"/>
  <c r="P73" i="22"/>
  <c r="O73" i="22"/>
  <c r="J73" i="22"/>
  <c r="B73" i="22"/>
  <c r="N73" i="22" s="1"/>
  <c r="Z73" i="22" s="1"/>
  <c r="AL73" i="22" s="1"/>
  <c r="AT72" i="22"/>
  <c r="AR72" i="22"/>
  <c r="AO72" i="22"/>
  <c r="AN72" i="22"/>
  <c r="AM72" i="22"/>
  <c r="AH72" i="22"/>
  <c r="AF72" i="22"/>
  <c r="AC72" i="22"/>
  <c r="AB72" i="22"/>
  <c r="AA72" i="22"/>
  <c r="V72" i="22"/>
  <c r="T72" i="22"/>
  <c r="Q72" i="22"/>
  <c r="P72" i="22"/>
  <c r="O72" i="22"/>
  <c r="J72" i="22"/>
  <c r="B72" i="22"/>
  <c r="N72" i="22" s="1"/>
  <c r="R72" i="22" s="1"/>
  <c r="AT71" i="22"/>
  <c r="AR71" i="22"/>
  <c r="AO71" i="22"/>
  <c r="AN71" i="22"/>
  <c r="AM71" i="22"/>
  <c r="AH71" i="22"/>
  <c r="AF71" i="22"/>
  <c r="AC71" i="22"/>
  <c r="AB71" i="22"/>
  <c r="AA71" i="22"/>
  <c r="V71" i="22"/>
  <c r="T71" i="22"/>
  <c r="Q71" i="22"/>
  <c r="P71" i="22"/>
  <c r="O71" i="22"/>
  <c r="J71" i="22"/>
  <c r="B71" i="22"/>
  <c r="F71" i="22" s="1"/>
  <c r="AT70" i="22"/>
  <c r="AR70" i="22"/>
  <c r="AO70" i="22"/>
  <c r="AN70" i="22"/>
  <c r="AM70" i="22"/>
  <c r="AH70" i="22"/>
  <c r="AF70" i="22"/>
  <c r="AC70" i="22"/>
  <c r="AB70" i="22"/>
  <c r="AA70" i="22"/>
  <c r="V70" i="22"/>
  <c r="T70" i="22"/>
  <c r="Q70" i="22"/>
  <c r="P70" i="22"/>
  <c r="O70" i="22"/>
  <c r="J70" i="22"/>
  <c r="B70" i="22"/>
  <c r="F70" i="22" s="1"/>
  <c r="AT69" i="22"/>
  <c r="AR69" i="22"/>
  <c r="AO69" i="22"/>
  <c r="AN69" i="22"/>
  <c r="AM69" i="22"/>
  <c r="AS69" i="22" s="1"/>
  <c r="AH69" i="22"/>
  <c r="AF69" i="22"/>
  <c r="AC69" i="22"/>
  <c r="AB69" i="22"/>
  <c r="AA69" i="22"/>
  <c r="AG69" i="22" s="1"/>
  <c r="V69" i="22"/>
  <c r="T69" i="22"/>
  <c r="Q69" i="22"/>
  <c r="U69" i="22" s="1"/>
  <c r="P69" i="22"/>
  <c r="O69" i="22"/>
  <c r="J69" i="22"/>
  <c r="B69" i="22"/>
  <c r="F69" i="22" s="1"/>
  <c r="AT68" i="22"/>
  <c r="AR68" i="22"/>
  <c r="AO68" i="22"/>
  <c r="AN68" i="22"/>
  <c r="AM68" i="22"/>
  <c r="AH68" i="22"/>
  <c r="AF68" i="22"/>
  <c r="AC68" i="22"/>
  <c r="AB68" i="22"/>
  <c r="AA68" i="22"/>
  <c r="V68" i="22"/>
  <c r="T68" i="22"/>
  <c r="Q68" i="22"/>
  <c r="U68" i="22" s="1"/>
  <c r="P68" i="22"/>
  <c r="O68" i="22"/>
  <c r="J68" i="22"/>
  <c r="B68" i="22"/>
  <c r="F68" i="22" s="1"/>
  <c r="AT67" i="22"/>
  <c r="AR67" i="22"/>
  <c r="AO67" i="22"/>
  <c r="AN67" i="22"/>
  <c r="AM67" i="22"/>
  <c r="AH67" i="22"/>
  <c r="AF67" i="22"/>
  <c r="AC67" i="22"/>
  <c r="AB67" i="22"/>
  <c r="AA67" i="22"/>
  <c r="V67" i="22"/>
  <c r="T67" i="22"/>
  <c r="Q67" i="22"/>
  <c r="P67" i="22"/>
  <c r="O67" i="22"/>
  <c r="J67" i="22"/>
  <c r="B67" i="22"/>
  <c r="F67" i="22" s="1"/>
  <c r="AT66" i="22"/>
  <c r="AR66" i="22"/>
  <c r="AO66" i="22"/>
  <c r="AN66" i="22"/>
  <c r="AM66" i="22"/>
  <c r="AH66" i="22"/>
  <c r="AF66" i="22"/>
  <c r="AC66" i="22"/>
  <c r="AB66" i="22"/>
  <c r="AA66" i="22"/>
  <c r="V66" i="22"/>
  <c r="T66" i="22"/>
  <c r="Q66" i="22"/>
  <c r="P66" i="22"/>
  <c r="O66" i="22"/>
  <c r="J66" i="22"/>
  <c r="B66" i="22"/>
  <c r="F66" i="22" s="1"/>
  <c r="AT65" i="22"/>
  <c r="AR65" i="22"/>
  <c r="AO65" i="22"/>
  <c r="AN65" i="22"/>
  <c r="AM65" i="22"/>
  <c r="AH65" i="22"/>
  <c r="AF65" i="22"/>
  <c r="AC65" i="22"/>
  <c r="AB65" i="22"/>
  <c r="AA65" i="22"/>
  <c r="V65" i="22"/>
  <c r="T65" i="22"/>
  <c r="Q65" i="22"/>
  <c r="U65" i="22" s="1"/>
  <c r="P65" i="22"/>
  <c r="O65" i="22"/>
  <c r="J65" i="22"/>
  <c r="B65" i="22"/>
  <c r="F65" i="22" s="1"/>
  <c r="AT64" i="22"/>
  <c r="AR64" i="22"/>
  <c r="AO64" i="22"/>
  <c r="AN64" i="22"/>
  <c r="AM64" i="22"/>
  <c r="AH64" i="22"/>
  <c r="AF64" i="22"/>
  <c r="AC64" i="22"/>
  <c r="AB64" i="22"/>
  <c r="AA64" i="22"/>
  <c r="V64" i="22"/>
  <c r="T64" i="22"/>
  <c r="Q64" i="22"/>
  <c r="P64" i="22"/>
  <c r="O64" i="22"/>
  <c r="J64" i="22"/>
  <c r="B64" i="22"/>
  <c r="F64" i="22" s="1"/>
  <c r="AT63" i="22"/>
  <c r="AR63" i="22"/>
  <c r="AO63" i="22"/>
  <c r="AN63" i="22"/>
  <c r="AM63" i="22"/>
  <c r="AH63" i="22"/>
  <c r="AF63" i="22"/>
  <c r="AC63" i="22"/>
  <c r="AB63" i="22"/>
  <c r="AA63" i="22"/>
  <c r="V63" i="22"/>
  <c r="T63" i="22"/>
  <c r="Q63" i="22"/>
  <c r="P63" i="22"/>
  <c r="O63" i="22"/>
  <c r="J63" i="22"/>
  <c r="B63" i="22"/>
  <c r="F63" i="22" s="1"/>
  <c r="AT62" i="22"/>
  <c r="AR62" i="22"/>
  <c r="AO62" i="22"/>
  <c r="AN62" i="22"/>
  <c r="AM62" i="22"/>
  <c r="AH62" i="22"/>
  <c r="AF62" i="22"/>
  <c r="AC62" i="22"/>
  <c r="AB62" i="22"/>
  <c r="AA62" i="22"/>
  <c r="V62" i="22"/>
  <c r="T62" i="22"/>
  <c r="Q62" i="22"/>
  <c r="P62" i="22"/>
  <c r="O62" i="22"/>
  <c r="J62" i="22"/>
  <c r="B62" i="22"/>
  <c r="F62" i="22" s="1"/>
  <c r="AT61" i="22"/>
  <c r="AR61" i="22"/>
  <c r="AO61" i="22"/>
  <c r="AN61" i="22"/>
  <c r="AM61" i="22"/>
  <c r="AH61" i="22"/>
  <c r="AF61" i="22"/>
  <c r="AC61" i="22"/>
  <c r="AB61" i="22"/>
  <c r="AA61" i="22"/>
  <c r="V61" i="22"/>
  <c r="T61" i="22"/>
  <c r="Q61" i="22"/>
  <c r="U61" i="22" s="1"/>
  <c r="P61" i="22"/>
  <c r="O61" i="22"/>
  <c r="J61" i="22"/>
  <c r="B61" i="22"/>
  <c r="F61" i="22" s="1"/>
  <c r="AT60" i="22"/>
  <c r="AR60" i="22"/>
  <c r="AO60" i="22"/>
  <c r="AN60" i="22"/>
  <c r="AM60" i="22"/>
  <c r="AH60" i="22"/>
  <c r="AF60" i="22"/>
  <c r="AC60" i="22"/>
  <c r="AB60" i="22"/>
  <c r="AA60" i="22"/>
  <c r="V60" i="22"/>
  <c r="T60" i="22"/>
  <c r="Q60" i="22"/>
  <c r="P60" i="22"/>
  <c r="O60" i="22"/>
  <c r="J60" i="22"/>
  <c r="B60" i="22"/>
  <c r="F60" i="22" s="1"/>
  <c r="AT59" i="22"/>
  <c r="AR59" i="22"/>
  <c r="AO59" i="22"/>
  <c r="AN59" i="22"/>
  <c r="AM59" i="22"/>
  <c r="AH59" i="22"/>
  <c r="AF59" i="22"/>
  <c r="AC59" i="22"/>
  <c r="AB59" i="22"/>
  <c r="AA59" i="22"/>
  <c r="V59" i="22"/>
  <c r="T59" i="22"/>
  <c r="Q59" i="22"/>
  <c r="P59" i="22"/>
  <c r="O59" i="22"/>
  <c r="J59" i="22"/>
  <c r="B59" i="22"/>
  <c r="F59" i="22" s="1"/>
  <c r="AT58" i="22"/>
  <c r="AR58" i="22"/>
  <c r="AO58" i="22"/>
  <c r="AN58" i="22"/>
  <c r="AM58" i="22"/>
  <c r="AH58" i="22"/>
  <c r="AF58" i="22"/>
  <c r="AC58" i="22"/>
  <c r="AB58" i="22"/>
  <c r="AA58" i="22"/>
  <c r="V58" i="22"/>
  <c r="T58" i="22"/>
  <c r="Q58" i="22"/>
  <c r="P58" i="22"/>
  <c r="O58" i="22"/>
  <c r="J58" i="22"/>
  <c r="B58" i="22"/>
  <c r="F58" i="22" s="1"/>
  <c r="AT57" i="22"/>
  <c r="AR57" i="22"/>
  <c r="AO57" i="22"/>
  <c r="AN57" i="22"/>
  <c r="AM57" i="22"/>
  <c r="AH57" i="22"/>
  <c r="AF57" i="22"/>
  <c r="AC57" i="22"/>
  <c r="AB57" i="22"/>
  <c r="AA57" i="22"/>
  <c r="V57" i="22"/>
  <c r="T57" i="22"/>
  <c r="Q57" i="22"/>
  <c r="P57" i="22"/>
  <c r="O57" i="22"/>
  <c r="J57" i="22"/>
  <c r="B57" i="22"/>
  <c r="N57" i="22" s="1"/>
  <c r="AT56" i="22"/>
  <c r="AR56" i="22"/>
  <c r="AO56" i="22"/>
  <c r="AN56" i="22"/>
  <c r="AM56" i="22"/>
  <c r="AH56" i="22"/>
  <c r="AF56" i="22"/>
  <c r="AC56" i="22"/>
  <c r="AB56" i="22"/>
  <c r="AA56" i="22"/>
  <c r="V56" i="22"/>
  <c r="T56" i="22"/>
  <c r="Q56" i="22"/>
  <c r="P56" i="22"/>
  <c r="O56" i="22"/>
  <c r="J56" i="22"/>
  <c r="B56" i="22"/>
  <c r="N56" i="22" s="1"/>
  <c r="AT55" i="22"/>
  <c r="AR55" i="22"/>
  <c r="AO55" i="22"/>
  <c r="AN55" i="22"/>
  <c r="AM55" i="22"/>
  <c r="AH55" i="22"/>
  <c r="AF55" i="22"/>
  <c r="AC55" i="22"/>
  <c r="AB55" i="22"/>
  <c r="AA55" i="22"/>
  <c r="V55" i="22"/>
  <c r="T55" i="22"/>
  <c r="Q55" i="22"/>
  <c r="P55" i="22"/>
  <c r="O55" i="22"/>
  <c r="J55" i="22"/>
  <c r="B55" i="22"/>
  <c r="N55" i="22" s="1"/>
  <c r="AT54" i="22"/>
  <c r="AR54" i="22"/>
  <c r="AO54" i="22"/>
  <c r="AN54" i="22"/>
  <c r="AM54" i="22"/>
  <c r="AH54" i="22"/>
  <c r="AF54" i="22"/>
  <c r="AC54" i="22"/>
  <c r="AB54" i="22"/>
  <c r="AA54" i="22"/>
  <c r="V54" i="22"/>
  <c r="T54" i="22"/>
  <c r="Q54" i="22"/>
  <c r="P54" i="22"/>
  <c r="O54" i="22"/>
  <c r="J54" i="22"/>
  <c r="B54" i="22"/>
  <c r="N54" i="22" s="1"/>
  <c r="Z54" i="22" s="1"/>
  <c r="AD54" i="22" s="1"/>
  <c r="AT53" i="22"/>
  <c r="AR53" i="22"/>
  <c r="AO53" i="22"/>
  <c r="AN53" i="22"/>
  <c r="AM53" i="22"/>
  <c r="AH53" i="22"/>
  <c r="AF53" i="22"/>
  <c r="AC53" i="22"/>
  <c r="AB53" i="22"/>
  <c r="AA53" i="22"/>
  <c r="V53" i="22"/>
  <c r="T53" i="22"/>
  <c r="Q53" i="22"/>
  <c r="P53" i="22"/>
  <c r="O53" i="22"/>
  <c r="J53" i="22"/>
  <c r="B53" i="22"/>
  <c r="L53" i="22" s="1"/>
  <c r="AT52" i="22"/>
  <c r="AR52" i="22"/>
  <c r="AO52" i="22"/>
  <c r="AN52" i="22"/>
  <c r="AM52" i="22"/>
  <c r="AH52" i="22"/>
  <c r="AF52" i="22"/>
  <c r="AC52" i="22"/>
  <c r="AB52" i="22"/>
  <c r="AA52" i="22"/>
  <c r="V52" i="22"/>
  <c r="T52" i="22"/>
  <c r="Q52" i="22"/>
  <c r="U52" i="22" s="1"/>
  <c r="P52" i="22"/>
  <c r="O52" i="22"/>
  <c r="J52" i="22"/>
  <c r="B52" i="22"/>
  <c r="F52" i="22" s="1"/>
  <c r="AT51" i="22"/>
  <c r="AR51" i="22"/>
  <c r="AO51" i="22"/>
  <c r="AN51" i="22"/>
  <c r="AM51" i="22"/>
  <c r="AH51" i="22"/>
  <c r="AF51" i="22"/>
  <c r="AC51" i="22"/>
  <c r="AB51" i="22"/>
  <c r="AA51" i="22"/>
  <c r="V51" i="22"/>
  <c r="T51" i="22"/>
  <c r="Q51" i="22"/>
  <c r="P51" i="22"/>
  <c r="O51" i="22"/>
  <c r="J51" i="22"/>
  <c r="B51" i="22"/>
  <c r="N51" i="22" s="1"/>
  <c r="AT50" i="22"/>
  <c r="AR50" i="22"/>
  <c r="AO50" i="22"/>
  <c r="AN50" i="22"/>
  <c r="AM50" i="22"/>
  <c r="AH50" i="22"/>
  <c r="AF50" i="22"/>
  <c r="AC50" i="22"/>
  <c r="AB50" i="22"/>
  <c r="AA50" i="22"/>
  <c r="V50" i="22"/>
  <c r="T50" i="22"/>
  <c r="Q50" i="22"/>
  <c r="P50" i="22"/>
  <c r="O50" i="22"/>
  <c r="J50" i="22"/>
  <c r="B50" i="22"/>
  <c r="N50" i="22" s="1"/>
  <c r="AT49" i="22"/>
  <c r="AR49" i="22"/>
  <c r="AO49" i="22"/>
  <c r="AN49" i="22"/>
  <c r="AM49" i="22"/>
  <c r="AS49" i="22" s="1"/>
  <c r="AH49" i="22"/>
  <c r="AF49" i="22"/>
  <c r="AC49" i="22"/>
  <c r="AB49" i="22"/>
  <c r="AA49" i="22"/>
  <c r="AG49" i="22" s="1"/>
  <c r="V49" i="22"/>
  <c r="T49" i="22"/>
  <c r="Q49" i="22"/>
  <c r="U49" i="22" s="1"/>
  <c r="P49" i="22"/>
  <c r="O49" i="22"/>
  <c r="J49" i="22"/>
  <c r="B49" i="22"/>
  <c r="N49" i="22" s="1"/>
  <c r="AT48" i="22"/>
  <c r="AR48" i="22"/>
  <c r="AO48" i="22"/>
  <c r="AN48" i="22"/>
  <c r="AM48" i="22"/>
  <c r="AH48" i="22"/>
  <c r="AF48" i="22"/>
  <c r="AC48" i="22"/>
  <c r="AB48" i="22"/>
  <c r="AA48" i="22"/>
  <c r="V48" i="22"/>
  <c r="T48" i="22"/>
  <c r="Q48" i="22"/>
  <c r="U48" i="22" s="1"/>
  <c r="P48" i="22"/>
  <c r="O48" i="22"/>
  <c r="J48" i="22"/>
  <c r="B48" i="22"/>
  <c r="AT47" i="22"/>
  <c r="AR47" i="22"/>
  <c r="AO47" i="22"/>
  <c r="AN47" i="22"/>
  <c r="AM47" i="22"/>
  <c r="AH47" i="22"/>
  <c r="AF47" i="22"/>
  <c r="AC47" i="22"/>
  <c r="AB47" i="22"/>
  <c r="AA47" i="22"/>
  <c r="V47" i="22"/>
  <c r="T47" i="22"/>
  <c r="Q47" i="22"/>
  <c r="P47" i="22"/>
  <c r="O47" i="22"/>
  <c r="J47" i="22"/>
  <c r="B47" i="22"/>
  <c r="AT46" i="22"/>
  <c r="AR46" i="22"/>
  <c r="AO46" i="22"/>
  <c r="AN46" i="22"/>
  <c r="AM46" i="22"/>
  <c r="AH46" i="22"/>
  <c r="AF46" i="22"/>
  <c r="AC46" i="22"/>
  <c r="AB46" i="22"/>
  <c r="AA46" i="22"/>
  <c r="V46" i="22"/>
  <c r="T46" i="22"/>
  <c r="Q46" i="22"/>
  <c r="P46" i="22"/>
  <c r="O46" i="22"/>
  <c r="J46" i="22"/>
  <c r="B46" i="22"/>
  <c r="AT45" i="22"/>
  <c r="AR45" i="22"/>
  <c r="AO45" i="22"/>
  <c r="AN45" i="22"/>
  <c r="AM45" i="22"/>
  <c r="AH45" i="22"/>
  <c r="AF45" i="22"/>
  <c r="AC45" i="22"/>
  <c r="AB45" i="22"/>
  <c r="AA45" i="22"/>
  <c r="AG45" i="22" s="1"/>
  <c r="V45" i="22"/>
  <c r="T45" i="22"/>
  <c r="Q45" i="22"/>
  <c r="U45" i="22" s="1"/>
  <c r="P45" i="22"/>
  <c r="O45" i="22"/>
  <c r="J45" i="22"/>
  <c r="B45" i="22"/>
  <c r="AT44" i="22"/>
  <c r="AR44" i="22"/>
  <c r="AO44" i="22"/>
  <c r="AN44" i="22"/>
  <c r="AM44" i="22"/>
  <c r="AS44" i="22" s="1"/>
  <c r="AH44" i="22"/>
  <c r="AF44" i="22"/>
  <c r="AC44" i="22"/>
  <c r="AB44" i="22"/>
  <c r="AA44" i="22"/>
  <c r="V44" i="22"/>
  <c r="T44" i="22"/>
  <c r="Q44" i="22"/>
  <c r="P44" i="22"/>
  <c r="O44" i="22"/>
  <c r="J44" i="22"/>
  <c r="B44" i="22"/>
  <c r="N44" i="22" s="1"/>
  <c r="Z44" i="22" s="1"/>
  <c r="AT43" i="22"/>
  <c r="AR43" i="22"/>
  <c r="AO43" i="22"/>
  <c r="AN43" i="22"/>
  <c r="AM43" i="22"/>
  <c r="AS43" i="22" s="1"/>
  <c r="AH43" i="22"/>
  <c r="AF43" i="22"/>
  <c r="AC43" i="22"/>
  <c r="AB43" i="22"/>
  <c r="AA43" i="22"/>
  <c r="AG43" i="22" s="1"/>
  <c r="V43" i="22"/>
  <c r="T43" i="22"/>
  <c r="Q43" i="22"/>
  <c r="P43" i="22"/>
  <c r="O43" i="22"/>
  <c r="J43" i="22"/>
  <c r="B43" i="22"/>
  <c r="N43" i="22" s="1"/>
  <c r="AT42" i="22"/>
  <c r="AR42" i="22"/>
  <c r="AO42" i="22"/>
  <c r="AN42" i="22"/>
  <c r="AM42" i="22"/>
  <c r="AH42" i="22"/>
  <c r="AF42" i="22"/>
  <c r="AC42" i="22"/>
  <c r="AB42" i="22"/>
  <c r="AA42" i="22"/>
  <c r="V42" i="22"/>
  <c r="T42" i="22"/>
  <c r="Q42" i="22"/>
  <c r="P42" i="22"/>
  <c r="O42" i="22"/>
  <c r="J42" i="22"/>
  <c r="B42" i="22"/>
  <c r="N42" i="22" s="1"/>
  <c r="Z42" i="22" s="1"/>
  <c r="AL42" i="22" s="1"/>
  <c r="AT41" i="22"/>
  <c r="AR41" i="22"/>
  <c r="AO41" i="22"/>
  <c r="AN41" i="22"/>
  <c r="AM41" i="22"/>
  <c r="AH41" i="22"/>
  <c r="AF41" i="22"/>
  <c r="AC41" i="22"/>
  <c r="AB41" i="22"/>
  <c r="AA41" i="22"/>
  <c r="AG41" i="22" s="1"/>
  <c r="V41" i="22"/>
  <c r="T41" i="22"/>
  <c r="Q41" i="22"/>
  <c r="P41" i="22"/>
  <c r="O41" i="22"/>
  <c r="J41" i="22"/>
  <c r="B41" i="22"/>
  <c r="N41" i="22" s="1"/>
  <c r="AT40" i="22"/>
  <c r="AR40" i="22"/>
  <c r="AO40" i="22"/>
  <c r="AN40" i="22"/>
  <c r="AM40" i="22"/>
  <c r="AH40" i="22"/>
  <c r="AF40" i="22"/>
  <c r="AC40" i="22"/>
  <c r="AB40" i="22"/>
  <c r="AA40" i="22"/>
  <c r="AG40" i="22" s="1"/>
  <c r="V40" i="22"/>
  <c r="T40" i="22"/>
  <c r="Q40" i="22"/>
  <c r="P40" i="22"/>
  <c r="O40" i="22"/>
  <c r="J40" i="22"/>
  <c r="B40" i="22"/>
  <c r="N40" i="22" s="1"/>
  <c r="Z40" i="22" s="1"/>
  <c r="AL40" i="22" s="1"/>
  <c r="AT39" i="22"/>
  <c r="AR39" i="22"/>
  <c r="AO39" i="22"/>
  <c r="AN39" i="22"/>
  <c r="AM39" i="22"/>
  <c r="AH39" i="22"/>
  <c r="AF39" i="22"/>
  <c r="AC39" i="22"/>
  <c r="AB39" i="22"/>
  <c r="AA39" i="22"/>
  <c r="V39" i="22"/>
  <c r="T39" i="22"/>
  <c r="Q39" i="22"/>
  <c r="P39" i="22"/>
  <c r="O39" i="22"/>
  <c r="J39" i="22"/>
  <c r="B39" i="22"/>
  <c r="N39" i="22" s="1"/>
  <c r="AT38" i="22"/>
  <c r="AR38" i="22"/>
  <c r="AO38" i="22"/>
  <c r="AN38" i="22"/>
  <c r="AM38" i="22"/>
  <c r="AH38" i="22"/>
  <c r="AF38" i="22"/>
  <c r="AC38" i="22"/>
  <c r="AB38" i="22"/>
  <c r="AA38" i="22"/>
  <c r="V38" i="22"/>
  <c r="T38" i="22"/>
  <c r="Q38" i="22"/>
  <c r="P38" i="22"/>
  <c r="O38" i="22"/>
  <c r="J38" i="22"/>
  <c r="B38" i="22"/>
  <c r="N38" i="22" s="1"/>
  <c r="Z38" i="22" s="1"/>
  <c r="AL38" i="22" s="1"/>
  <c r="AT37" i="22"/>
  <c r="AR37" i="22"/>
  <c r="AO37" i="22"/>
  <c r="AN37" i="22"/>
  <c r="AM37" i="22"/>
  <c r="AH37" i="22"/>
  <c r="AF37" i="22"/>
  <c r="AC37" i="22"/>
  <c r="AB37" i="22"/>
  <c r="AA37" i="22"/>
  <c r="AG37" i="22" s="1"/>
  <c r="V37" i="22"/>
  <c r="T37" i="22"/>
  <c r="Q37" i="22"/>
  <c r="U37" i="22" s="1"/>
  <c r="P37" i="22"/>
  <c r="O37" i="22"/>
  <c r="J37" i="22"/>
  <c r="B37" i="22"/>
  <c r="N37" i="22" s="1"/>
  <c r="AT36" i="22"/>
  <c r="AR36" i="22"/>
  <c r="AO36" i="22"/>
  <c r="AN36" i="22"/>
  <c r="AM36" i="22"/>
  <c r="AH36" i="22"/>
  <c r="AF36" i="22"/>
  <c r="AC36" i="22"/>
  <c r="AB36" i="22"/>
  <c r="AA36" i="22"/>
  <c r="V36" i="22"/>
  <c r="T36" i="22"/>
  <c r="Q36" i="22"/>
  <c r="P36" i="22"/>
  <c r="O36" i="22"/>
  <c r="J36" i="22"/>
  <c r="B36" i="22"/>
  <c r="N36" i="22" s="1"/>
  <c r="AT35" i="22"/>
  <c r="AR35" i="22"/>
  <c r="AO35" i="22"/>
  <c r="AN35" i="22"/>
  <c r="AM35" i="22"/>
  <c r="AH35" i="22"/>
  <c r="AF35" i="22"/>
  <c r="AC35" i="22"/>
  <c r="AB35" i="22"/>
  <c r="AA35" i="22"/>
  <c r="V35" i="22"/>
  <c r="T35" i="22"/>
  <c r="Q35" i="22"/>
  <c r="P35" i="22"/>
  <c r="O35" i="22"/>
  <c r="J35" i="22"/>
  <c r="B35" i="22"/>
  <c r="N35" i="22" s="1"/>
  <c r="AT34" i="22"/>
  <c r="AR34" i="22"/>
  <c r="AO34" i="22"/>
  <c r="AN34" i="22"/>
  <c r="AM34" i="22"/>
  <c r="AH34" i="22"/>
  <c r="AF34" i="22"/>
  <c r="AC34" i="22"/>
  <c r="AB34" i="22"/>
  <c r="AA34" i="22"/>
  <c r="V34" i="22"/>
  <c r="T34" i="22"/>
  <c r="Q34" i="22"/>
  <c r="P34" i="22"/>
  <c r="O34" i="22"/>
  <c r="J34" i="22"/>
  <c r="B34" i="22"/>
  <c r="N34" i="22" s="1"/>
  <c r="AT33" i="22"/>
  <c r="AR33" i="22"/>
  <c r="AO33" i="22"/>
  <c r="AN33" i="22"/>
  <c r="AM33" i="22"/>
  <c r="AS33" i="22" s="1"/>
  <c r="AH33" i="22"/>
  <c r="AF33" i="22"/>
  <c r="AC33" i="22"/>
  <c r="AB33" i="22"/>
  <c r="AA33" i="22"/>
  <c r="AG33" i="22" s="1"/>
  <c r="V33" i="22"/>
  <c r="T33" i="22"/>
  <c r="Q33" i="22"/>
  <c r="U33" i="22" s="1"/>
  <c r="P33" i="22"/>
  <c r="O33" i="22"/>
  <c r="J33" i="22"/>
  <c r="B33" i="22"/>
  <c r="N33" i="22" s="1"/>
  <c r="AT32" i="22"/>
  <c r="AR32" i="22"/>
  <c r="AO32" i="22"/>
  <c r="AN32" i="22"/>
  <c r="AM32" i="22"/>
  <c r="AH32" i="22"/>
  <c r="AF32" i="22"/>
  <c r="AC32" i="22"/>
  <c r="AB32" i="22"/>
  <c r="AA32" i="22"/>
  <c r="V32" i="22"/>
  <c r="T32" i="22"/>
  <c r="Q32" i="22"/>
  <c r="U32" i="22" s="1"/>
  <c r="P32" i="22"/>
  <c r="O32" i="22"/>
  <c r="J32" i="22"/>
  <c r="B32" i="22"/>
  <c r="N32" i="22" s="1"/>
  <c r="AT31" i="22"/>
  <c r="AR31" i="22"/>
  <c r="AO31" i="22"/>
  <c r="AN31" i="22"/>
  <c r="AM31" i="22"/>
  <c r="AH31" i="22"/>
  <c r="AF31" i="22"/>
  <c r="AC31" i="22"/>
  <c r="AB31" i="22"/>
  <c r="AA31" i="22"/>
  <c r="V31" i="22"/>
  <c r="T31" i="22"/>
  <c r="Q31" i="22"/>
  <c r="P31" i="22"/>
  <c r="O31" i="22"/>
  <c r="J31" i="22"/>
  <c r="B31" i="22"/>
  <c r="N31" i="22" s="1"/>
  <c r="AT30" i="22"/>
  <c r="AR30" i="22"/>
  <c r="AO30" i="22"/>
  <c r="AN30" i="22"/>
  <c r="AM30" i="22"/>
  <c r="AH30" i="22"/>
  <c r="AF30" i="22"/>
  <c r="AC30" i="22"/>
  <c r="AB30" i="22"/>
  <c r="AA30" i="22"/>
  <c r="V30" i="22"/>
  <c r="T30" i="22"/>
  <c r="Q30" i="22"/>
  <c r="P30" i="22"/>
  <c r="O30" i="22"/>
  <c r="J30" i="22"/>
  <c r="B30" i="22"/>
  <c r="N30" i="22" s="1"/>
  <c r="AT29" i="22"/>
  <c r="AR29" i="22"/>
  <c r="AO29" i="22"/>
  <c r="AN29" i="22"/>
  <c r="AM29" i="22"/>
  <c r="AS29" i="22" s="1"/>
  <c r="AH29" i="22"/>
  <c r="AF29" i="22"/>
  <c r="AC29" i="22"/>
  <c r="AB29" i="22"/>
  <c r="AA29" i="22"/>
  <c r="AG29" i="22" s="1"/>
  <c r="V29" i="22"/>
  <c r="T29" i="22"/>
  <c r="Q29" i="22"/>
  <c r="P29" i="22"/>
  <c r="O29" i="22"/>
  <c r="J29" i="22"/>
  <c r="B29" i="22"/>
  <c r="N29" i="22" s="1"/>
  <c r="AT28" i="22"/>
  <c r="AR28" i="22"/>
  <c r="AO28" i="22"/>
  <c r="AN28" i="22"/>
  <c r="AM28" i="22"/>
  <c r="AH28" i="22"/>
  <c r="AF28" i="22"/>
  <c r="AC28" i="22"/>
  <c r="AB28" i="22"/>
  <c r="AA28" i="22"/>
  <c r="V28" i="22"/>
  <c r="T28" i="22"/>
  <c r="Q28" i="22"/>
  <c r="P28" i="22"/>
  <c r="O28" i="22"/>
  <c r="J28" i="22"/>
  <c r="B28" i="22"/>
  <c r="N28" i="22" s="1"/>
  <c r="AT27" i="22"/>
  <c r="AR27" i="22"/>
  <c r="AO27" i="22"/>
  <c r="AN27" i="22"/>
  <c r="AM27" i="22"/>
  <c r="AH27" i="22"/>
  <c r="AF27" i="22"/>
  <c r="AC27" i="22"/>
  <c r="AB27" i="22"/>
  <c r="AA27" i="22"/>
  <c r="V27" i="22"/>
  <c r="T27" i="22"/>
  <c r="Q27" i="22"/>
  <c r="P27" i="22"/>
  <c r="O27" i="22"/>
  <c r="J27" i="22"/>
  <c r="B27" i="22"/>
  <c r="N27" i="22" s="1"/>
  <c r="AT26" i="22"/>
  <c r="AR26" i="22"/>
  <c r="AO26" i="22"/>
  <c r="AN26" i="22"/>
  <c r="AM26" i="22"/>
  <c r="AH26" i="22"/>
  <c r="AF26" i="22"/>
  <c r="AC26" i="22"/>
  <c r="AB26" i="22"/>
  <c r="AA26" i="22"/>
  <c r="V26" i="22"/>
  <c r="T26" i="22"/>
  <c r="Q26" i="22"/>
  <c r="P26" i="22"/>
  <c r="O26" i="22"/>
  <c r="J26" i="22"/>
  <c r="B26" i="22"/>
  <c r="N26" i="22" s="1"/>
  <c r="AT25" i="22"/>
  <c r="AR25" i="22"/>
  <c r="AO25" i="22"/>
  <c r="AN25" i="22"/>
  <c r="AM25" i="22"/>
  <c r="AH25" i="22"/>
  <c r="AF25" i="22"/>
  <c r="AC25" i="22"/>
  <c r="AB25" i="22"/>
  <c r="AA25" i="22"/>
  <c r="V25" i="22"/>
  <c r="T25" i="22"/>
  <c r="Q25" i="22"/>
  <c r="U25" i="22" s="1"/>
  <c r="P25" i="22"/>
  <c r="O25" i="22"/>
  <c r="J25" i="22"/>
  <c r="B25" i="22"/>
  <c r="N25" i="22" s="1"/>
  <c r="AT24" i="22"/>
  <c r="AR24" i="22"/>
  <c r="AO24" i="22"/>
  <c r="AN24" i="22"/>
  <c r="AM24" i="22"/>
  <c r="AH24" i="22"/>
  <c r="AF24" i="22"/>
  <c r="AC24" i="22"/>
  <c r="AB24" i="22"/>
  <c r="AA24" i="22"/>
  <c r="V24" i="22"/>
  <c r="T24" i="22"/>
  <c r="Q24" i="22"/>
  <c r="P24" i="22"/>
  <c r="O24" i="22"/>
  <c r="J24" i="22"/>
  <c r="B24" i="22"/>
  <c r="N24" i="22" s="1"/>
  <c r="AT23" i="22"/>
  <c r="AR23" i="22"/>
  <c r="AO23" i="22"/>
  <c r="AN23" i="22"/>
  <c r="AM23" i="22"/>
  <c r="AH23" i="22"/>
  <c r="AF23" i="22"/>
  <c r="AC23" i="22"/>
  <c r="AB23" i="22"/>
  <c r="AA23" i="22"/>
  <c r="V23" i="22"/>
  <c r="T23" i="22"/>
  <c r="Q23" i="22"/>
  <c r="P23" i="22"/>
  <c r="O23" i="22"/>
  <c r="J23" i="22"/>
  <c r="B23" i="22"/>
  <c r="N23" i="22" s="1"/>
  <c r="AT22" i="22"/>
  <c r="AR22" i="22"/>
  <c r="AO22" i="22"/>
  <c r="AN22" i="22"/>
  <c r="AM22" i="22"/>
  <c r="AH22" i="22"/>
  <c r="AF22" i="22"/>
  <c r="AC22" i="22"/>
  <c r="AB22" i="22"/>
  <c r="AA22" i="22"/>
  <c r="V22" i="22"/>
  <c r="T22" i="22"/>
  <c r="Q22" i="22"/>
  <c r="P22" i="22"/>
  <c r="O22" i="22"/>
  <c r="J22" i="22"/>
  <c r="B22" i="22"/>
  <c r="N22" i="22" s="1"/>
  <c r="AT21" i="22"/>
  <c r="AR21" i="22"/>
  <c r="AO21" i="22"/>
  <c r="AN21" i="22"/>
  <c r="AM21" i="22"/>
  <c r="AS21" i="22" s="1"/>
  <c r="AH21" i="22"/>
  <c r="AF21" i="22"/>
  <c r="AC21" i="22"/>
  <c r="AB21" i="22"/>
  <c r="AA21" i="22"/>
  <c r="AG21" i="22" s="1"/>
  <c r="V21" i="22"/>
  <c r="T21" i="22"/>
  <c r="Q21" i="22"/>
  <c r="P21" i="22"/>
  <c r="O21" i="22"/>
  <c r="J21" i="22"/>
  <c r="B21" i="22"/>
  <c r="N21" i="22" s="1"/>
  <c r="AT20" i="22"/>
  <c r="AR20" i="22"/>
  <c r="AO20" i="22"/>
  <c r="AN20" i="22"/>
  <c r="AM20" i="22"/>
  <c r="AH20" i="22"/>
  <c r="AF20" i="22"/>
  <c r="AC20" i="22"/>
  <c r="AB20" i="22"/>
  <c r="AA20" i="22"/>
  <c r="V20" i="22"/>
  <c r="T20" i="22"/>
  <c r="Q20" i="22"/>
  <c r="P20" i="22"/>
  <c r="O20" i="22"/>
  <c r="J20" i="22"/>
  <c r="B20" i="22"/>
  <c r="N20" i="22" s="1"/>
  <c r="AT19" i="22"/>
  <c r="AR19" i="22"/>
  <c r="AO19" i="22"/>
  <c r="AN19" i="22"/>
  <c r="AM19" i="22"/>
  <c r="AH19" i="22"/>
  <c r="AF19" i="22"/>
  <c r="AC19" i="22"/>
  <c r="AB19" i="22"/>
  <c r="AA19" i="22"/>
  <c r="V19" i="22"/>
  <c r="T19" i="22"/>
  <c r="Q19" i="22"/>
  <c r="P19" i="22"/>
  <c r="O19" i="22"/>
  <c r="J19" i="22"/>
  <c r="B19" i="22"/>
  <c r="N19" i="22" s="1"/>
  <c r="AT18" i="22"/>
  <c r="AR18" i="22"/>
  <c r="AO18" i="22"/>
  <c r="AN18" i="22"/>
  <c r="AM18" i="22"/>
  <c r="AH18" i="22"/>
  <c r="AF18" i="22"/>
  <c r="AC18" i="22"/>
  <c r="AB18" i="22"/>
  <c r="AA18" i="22"/>
  <c r="V18" i="22"/>
  <c r="T18" i="22"/>
  <c r="Q18" i="22"/>
  <c r="P18" i="22"/>
  <c r="O18" i="22"/>
  <c r="J18" i="22"/>
  <c r="B18" i="22"/>
  <c r="N18" i="22" s="1"/>
  <c r="AT17" i="22"/>
  <c r="AR17" i="22"/>
  <c r="AO17" i="22"/>
  <c r="AN17" i="22"/>
  <c r="AM17" i="22"/>
  <c r="AS17" i="22" s="1"/>
  <c r="AH17" i="22"/>
  <c r="AF17" i="22"/>
  <c r="AC17" i="22"/>
  <c r="AB17" i="22"/>
  <c r="AA17" i="22"/>
  <c r="AG17" i="22" s="1"/>
  <c r="V17" i="22"/>
  <c r="T17" i="22"/>
  <c r="Q17" i="22"/>
  <c r="U17" i="22" s="1"/>
  <c r="P17" i="22"/>
  <c r="O17" i="22"/>
  <c r="J17" i="22"/>
  <c r="B17" i="22"/>
  <c r="N17" i="22" s="1"/>
  <c r="AT16" i="22"/>
  <c r="AR16" i="22"/>
  <c r="AO16" i="22"/>
  <c r="AN16" i="22"/>
  <c r="AM16" i="22"/>
  <c r="AH16" i="22"/>
  <c r="AF16" i="22"/>
  <c r="AC16" i="22"/>
  <c r="AB16" i="22"/>
  <c r="AA16" i="22"/>
  <c r="V16" i="22"/>
  <c r="T16" i="22"/>
  <c r="Q16" i="22"/>
  <c r="P16" i="22"/>
  <c r="O16" i="22"/>
  <c r="J16" i="22"/>
  <c r="B16" i="22"/>
  <c r="N16" i="22" s="1"/>
  <c r="AT15" i="22"/>
  <c r="AR15" i="22"/>
  <c r="AO15" i="22"/>
  <c r="AN15" i="22"/>
  <c r="AM15" i="22"/>
  <c r="AH15" i="22"/>
  <c r="AF15" i="22"/>
  <c r="AC15" i="22"/>
  <c r="AB15" i="22"/>
  <c r="AA15" i="22"/>
  <c r="V15" i="22"/>
  <c r="T15" i="22"/>
  <c r="Q15" i="22"/>
  <c r="P15" i="22"/>
  <c r="O15" i="22"/>
  <c r="J15" i="22"/>
  <c r="B15" i="22"/>
  <c r="N15" i="22" s="1"/>
  <c r="AT14" i="22"/>
  <c r="AR14" i="22"/>
  <c r="AO14" i="22"/>
  <c r="AN14" i="22"/>
  <c r="AM14" i="22"/>
  <c r="AH14" i="22"/>
  <c r="AF14" i="22"/>
  <c r="AC14" i="22"/>
  <c r="AB14" i="22"/>
  <c r="AA14" i="22"/>
  <c r="V14" i="22"/>
  <c r="T14" i="22"/>
  <c r="Q14" i="22"/>
  <c r="P14" i="22"/>
  <c r="O14" i="22"/>
  <c r="J14" i="22"/>
  <c r="B14" i="22"/>
  <c r="AT13" i="22"/>
  <c r="AR13" i="22"/>
  <c r="AO13" i="22"/>
  <c r="AN13" i="22"/>
  <c r="AM13" i="22"/>
  <c r="AS13" i="22" s="1"/>
  <c r="AH13" i="22"/>
  <c r="AF13" i="22"/>
  <c r="AC13" i="22"/>
  <c r="AB13" i="22"/>
  <c r="AA13" i="22"/>
  <c r="K37" i="2" s="1"/>
  <c r="V13" i="22"/>
  <c r="T13" i="22"/>
  <c r="Q13" i="22"/>
  <c r="P13" i="22"/>
  <c r="O13" i="22"/>
  <c r="K51" i="2" s="1"/>
  <c r="J13" i="22"/>
  <c r="B13" i="22"/>
  <c r="N13" i="22" s="1"/>
  <c r="AT12" i="22"/>
  <c r="AR12" i="22"/>
  <c r="AO12" i="22"/>
  <c r="AN12" i="22"/>
  <c r="AM12" i="22"/>
  <c r="H42" i="2" s="1"/>
  <c r="AH12" i="22"/>
  <c r="AF12" i="22"/>
  <c r="AC12" i="22"/>
  <c r="AB12" i="22"/>
  <c r="AA12" i="22"/>
  <c r="H37" i="2" s="1"/>
  <c r="V12" i="22"/>
  <c r="T12" i="22"/>
  <c r="Q12" i="22"/>
  <c r="U12" i="22" s="1"/>
  <c r="P12" i="22"/>
  <c r="O12" i="22"/>
  <c r="H51" i="2" s="1"/>
  <c r="J12" i="22"/>
  <c r="B12" i="22"/>
  <c r="B11" i="22"/>
  <c r="FR15" i="31" s="1"/>
  <c r="B253" i="18"/>
  <c r="E252" i="18"/>
  <c r="C252" i="18"/>
  <c r="B252" i="18"/>
  <c r="B251" i="18"/>
  <c r="C250" i="18"/>
  <c r="B250" i="18"/>
  <c r="B249" i="18"/>
  <c r="B247" i="18"/>
  <c r="B243" i="18"/>
  <c r="B242" i="18"/>
  <c r="E241" i="18"/>
  <c r="C241" i="18"/>
  <c r="B241" i="18"/>
  <c r="C240" i="18"/>
  <c r="B240" i="18"/>
  <c r="B237" i="18"/>
  <c r="E233" i="18"/>
  <c r="C233" i="18"/>
  <c r="B233" i="18"/>
  <c r="E232" i="18"/>
  <c r="C232" i="18"/>
  <c r="B232" i="18"/>
  <c r="E231" i="18"/>
  <c r="C231" i="18"/>
  <c r="B231" i="18"/>
  <c r="E230" i="18"/>
  <c r="C230" i="18"/>
  <c r="B230" i="18"/>
  <c r="E229" i="18"/>
  <c r="C229" i="18"/>
  <c r="B229" i="18"/>
  <c r="E228" i="18"/>
  <c r="C228" i="18"/>
  <c r="B228" i="18"/>
  <c r="E227" i="18"/>
  <c r="C227" i="18"/>
  <c r="B227" i="18"/>
  <c r="E226" i="18"/>
  <c r="C226" i="18"/>
  <c r="B226" i="18"/>
  <c r="E225" i="18"/>
  <c r="C225" i="18"/>
  <c r="B225" i="18"/>
  <c r="E224" i="18"/>
  <c r="C224" i="18"/>
  <c r="B224" i="18"/>
  <c r="B222" i="18"/>
  <c r="E217" i="18"/>
  <c r="C217" i="18"/>
  <c r="B217" i="18"/>
  <c r="E216" i="18"/>
  <c r="C216" i="18"/>
  <c r="B216" i="18"/>
  <c r="E215" i="18"/>
  <c r="C215" i="18"/>
  <c r="B215" i="18"/>
  <c r="E214" i="18"/>
  <c r="C214" i="18"/>
  <c r="B214" i="18"/>
  <c r="E213" i="18"/>
  <c r="C213" i="18"/>
  <c r="B213" i="18"/>
  <c r="E212" i="18"/>
  <c r="C212" i="18"/>
  <c r="B212" i="18"/>
  <c r="E211" i="18"/>
  <c r="C211" i="18"/>
  <c r="B211" i="18"/>
  <c r="E210" i="18"/>
  <c r="C210" i="18"/>
  <c r="B210" i="18"/>
  <c r="E209" i="18"/>
  <c r="C209" i="18"/>
  <c r="B209" i="18"/>
  <c r="E208" i="18"/>
  <c r="C208" i="18"/>
  <c r="B208" i="18"/>
  <c r="B206" i="18"/>
  <c r="E202" i="18"/>
  <c r="B202" i="18"/>
  <c r="B201" i="18"/>
  <c r="B200" i="18"/>
  <c r="B199" i="18"/>
  <c r="C198" i="18"/>
  <c r="B198" i="18"/>
  <c r="B197" i="18"/>
  <c r="B196" i="18"/>
  <c r="B195" i="18"/>
  <c r="C194" i="18"/>
  <c r="B194" i="18"/>
  <c r="B193" i="18"/>
  <c r="B191" i="18"/>
  <c r="B188" i="18"/>
  <c r="B187" i="18"/>
  <c r="B186" i="18"/>
  <c r="E185" i="18"/>
  <c r="C185" i="18"/>
  <c r="B185" i="18"/>
  <c r="E184" i="18"/>
  <c r="B184" i="18"/>
  <c r="B183" i="18"/>
  <c r="B182" i="18"/>
  <c r="B181" i="18"/>
  <c r="E180" i="18"/>
  <c r="C180" i="18"/>
  <c r="B180" i="18"/>
  <c r="B179" i="18"/>
  <c r="B177" i="18"/>
  <c r="B174" i="18"/>
  <c r="B173" i="18"/>
  <c r="B172" i="18"/>
  <c r="E171" i="18"/>
  <c r="C171" i="18"/>
  <c r="B171" i="18"/>
  <c r="E170" i="18"/>
  <c r="B170" i="18"/>
  <c r="B169" i="18"/>
  <c r="B168" i="18"/>
  <c r="B167" i="18"/>
  <c r="E166" i="18"/>
  <c r="C166" i="18"/>
  <c r="B166" i="18"/>
  <c r="B165" i="18"/>
  <c r="B159" i="18"/>
  <c r="B158" i="18"/>
  <c r="B157" i="18"/>
  <c r="E156" i="18"/>
  <c r="C156" i="18"/>
  <c r="B156" i="18"/>
  <c r="B155" i="18"/>
  <c r="B154" i="18"/>
  <c r="B153" i="18"/>
  <c r="B152" i="18"/>
  <c r="E151" i="18"/>
  <c r="C151" i="18"/>
  <c r="B151" i="18"/>
  <c r="B150" i="18"/>
  <c r="B144" i="18"/>
  <c r="B143" i="18"/>
  <c r="B142" i="18"/>
  <c r="E141" i="18"/>
  <c r="C141" i="18"/>
  <c r="B141" i="18"/>
  <c r="B140" i="18"/>
  <c r="B139" i="18"/>
  <c r="B138" i="18"/>
  <c r="B137" i="18"/>
  <c r="E136" i="18"/>
  <c r="C136" i="18"/>
  <c r="B136" i="18"/>
  <c r="B135" i="18"/>
  <c r="E129" i="18"/>
  <c r="C129" i="18"/>
  <c r="B129" i="18"/>
  <c r="E128" i="18"/>
  <c r="C128" i="18"/>
  <c r="B128" i="18"/>
  <c r="C127" i="18"/>
  <c r="B127" i="18"/>
  <c r="C126" i="18"/>
  <c r="B126" i="18"/>
  <c r="C125" i="18"/>
  <c r="B125" i="18"/>
  <c r="E124" i="18"/>
  <c r="C124" i="18"/>
  <c r="B124" i="18"/>
  <c r="C123" i="18"/>
  <c r="B123" i="18"/>
  <c r="C122" i="18"/>
  <c r="B122" i="18"/>
  <c r="E121" i="18"/>
  <c r="C121" i="18"/>
  <c r="B121" i="18"/>
  <c r="E120" i="18"/>
  <c r="C120" i="18"/>
  <c r="B120" i="18"/>
  <c r="E119" i="18"/>
  <c r="C119" i="18"/>
  <c r="B119" i="18"/>
  <c r="C118" i="18"/>
  <c r="B118" i="18"/>
  <c r="C117" i="18"/>
  <c r="B117" i="18"/>
  <c r="C116" i="18"/>
  <c r="B116" i="18"/>
  <c r="E115" i="18"/>
  <c r="C115" i="18"/>
  <c r="B115" i="18"/>
  <c r="C114" i="18"/>
  <c r="B114" i="18"/>
  <c r="C113" i="18"/>
  <c r="B113" i="18"/>
  <c r="B107" i="18"/>
  <c r="B106" i="18"/>
  <c r="B105" i="18"/>
  <c r="C104" i="18"/>
  <c r="B104" i="18"/>
  <c r="E103" i="18"/>
  <c r="B103" i="18"/>
  <c r="B102" i="18"/>
  <c r="B101" i="18"/>
  <c r="B100" i="18"/>
  <c r="B99" i="18"/>
  <c r="B98" i="18"/>
  <c r="B97" i="18"/>
  <c r="B96" i="18"/>
  <c r="B95" i="18"/>
  <c r="C94" i="18"/>
  <c r="B94" i="18"/>
  <c r="F89" i="18"/>
  <c r="E34" i="2" s="1"/>
  <c r="B86" i="18"/>
  <c r="B85" i="18"/>
  <c r="B84" i="18"/>
  <c r="B83" i="18"/>
  <c r="B82" i="18"/>
  <c r="C81" i="18"/>
  <c r="B81" i="18"/>
  <c r="B80" i="18"/>
  <c r="B79" i="18"/>
  <c r="B78" i="18"/>
  <c r="B77" i="18"/>
  <c r="B76" i="18"/>
  <c r="F71" i="18"/>
  <c r="E33" i="2" s="1"/>
  <c r="HU15" i="31" s="1"/>
  <c r="B68" i="18"/>
  <c r="B67" i="18"/>
  <c r="B66" i="18"/>
  <c r="C65" i="18"/>
  <c r="B65" i="18"/>
  <c r="E64" i="18"/>
  <c r="B64" i="18"/>
  <c r="B63" i="18"/>
  <c r="B62" i="18"/>
  <c r="B61" i="18"/>
  <c r="B60" i="18"/>
  <c r="B59" i="18"/>
  <c r="B58" i="18"/>
  <c r="B52" i="18"/>
  <c r="B51" i="18"/>
  <c r="B50" i="18"/>
  <c r="C49" i="18"/>
  <c r="B49" i="18"/>
  <c r="B48" i="18"/>
  <c r="B47" i="18"/>
  <c r="B46" i="18"/>
  <c r="B45" i="18"/>
  <c r="B44" i="18"/>
  <c r="B43" i="18"/>
  <c r="B42" i="18"/>
  <c r="B41" i="18"/>
  <c r="C40" i="18"/>
  <c r="B40" i="18"/>
  <c r="B39" i="18"/>
  <c r="B33" i="18"/>
  <c r="B32" i="18"/>
  <c r="B31" i="18"/>
  <c r="B30" i="18"/>
  <c r="E29" i="18"/>
  <c r="B29" i="18"/>
  <c r="B28" i="18"/>
  <c r="B27" i="18"/>
  <c r="B26" i="18"/>
  <c r="B25" i="18"/>
  <c r="C24" i="18"/>
  <c r="B24" i="18"/>
  <c r="B23" i="18"/>
  <c r="B22" i="18"/>
  <c r="E15" i="18"/>
  <c r="C15" i="18"/>
  <c r="E64" i="17"/>
  <c r="C18" i="17"/>
  <c r="CH19" i="31"/>
  <c r="BE19" i="31"/>
  <c r="IK15" i="31"/>
  <c r="IJ15" i="31"/>
  <c r="HO15" i="31"/>
  <c r="FM15" i="31"/>
  <c r="C12" i="70"/>
  <c r="F87" i="94"/>
  <c r="F86" i="94"/>
  <c r="F85" i="94"/>
  <c r="F84" i="94"/>
  <c r="F83" i="94"/>
  <c r="F82" i="94"/>
  <c r="F81" i="94"/>
  <c r="H69" i="94"/>
  <c r="G69" i="94"/>
  <c r="F69" i="94"/>
  <c r="H68" i="94"/>
  <c r="G68" i="94"/>
  <c r="F68" i="94"/>
  <c r="B68" i="94"/>
  <c r="H67" i="94"/>
  <c r="G67" i="94"/>
  <c r="F67" i="94"/>
  <c r="B67" i="94"/>
  <c r="H66" i="94"/>
  <c r="G66" i="94"/>
  <c r="F66" i="94"/>
  <c r="B66" i="94"/>
  <c r="H65" i="94"/>
  <c r="G65" i="94"/>
  <c r="F65" i="94"/>
  <c r="B65" i="94"/>
  <c r="H64" i="94"/>
  <c r="G64" i="94"/>
  <c r="F64" i="94"/>
  <c r="B64" i="94"/>
  <c r="H63" i="94"/>
  <c r="G63" i="94"/>
  <c r="F63" i="94"/>
  <c r="B63" i="94"/>
  <c r="H62" i="94"/>
  <c r="G62" i="94"/>
  <c r="F62" i="94"/>
  <c r="B62" i="94"/>
  <c r="H61" i="94"/>
  <c r="G61" i="94"/>
  <c r="F61" i="94"/>
  <c r="B61" i="94"/>
  <c r="H60" i="94"/>
  <c r="G60" i="94"/>
  <c r="F60" i="94"/>
  <c r="B60" i="94"/>
  <c r="H59" i="94"/>
  <c r="G59" i="94"/>
  <c r="F59" i="94"/>
  <c r="B59" i="94"/>
  <c r="H58" i="94"/>
  <c r="G58" i="94"/>
  <c r="F58" i="94"/>
  <c r="B58" i="94"/>
  <c r="H57" i="94"/>
  <c r="G57" i="94"/>
  <c r="F57" i="94"/>
  <c r="B57" i="94"/>
  <c r="H56" i="94"/>
  <c r="G56" i="94"/>
  <c r="F56" i="94"/>
  <c r="B56" i="94"/>
  <c r="H55" i="94"/>
  <c r="G55" i="94"/>
  <c r="F55" i="94"/>
  <c r="B55" i="94"/>
  <c r="H54" i="94"/>
  <c r="G54" i="94"/>
  <c r="F54" i="94"/>
  <c r="B54" i="94"/>
  <c r="H53" i="94"/>
  <c r="G53" i="94"/>
  <c r="F53" i="94"/>
  <c r="B53" i="94"/>
  <c r="H52" i="94"/>
  <c r="G52" i="94"/>
  <c r="F52" i="94"/>
  <c r="B52" i="94"/>
  <c r="H51" i="94"/>
  <c r="G51" i="94"/>
  <c r="F51" i="94"/>
  <c r="B51" i="94"/>
  <c r="H50" i="94"/>
  <c r="G50" i="94"/>
  <c r="F50" i="94"/>
  <c r="B50" i="94"/>
  <c r="H49" i="94"/>
  <c r="G49" i="94"/>
  <c r="F49" i="94"/>
  <c r="B49" i="94"/>
  <c r="H48" i="94"/>
  <c r="G48" i="94"/>
  <c r="F48" i="94"/>
  <c r="B48" i="94"/>
  <c r="H47" i="94"/>
  <c r="G47" i="94"/>
  <c r="F47" i="94"/>
  <c r="B47" i="94"/>
  <c r="H46" i="94"/>
  <c r="G46" i="94"/>
  <c r="F46" i="94"/>
  <c r="B46" i="94"/>
  <c r="H45" i="94"/>
  <c r="G45" i="94"/>
  <c r="F45" i="94"/>
  <c r="B45" i="94"/>
  <c r="H44" i="94"/>
  <c r="G44" i="94"/>
  <c r="F44" i="94"/>
  <c r="B44" i="94"/>
  <c r="H43" i="94"/>
  <c r="G43" i="94"/>
  <c r="F43" i="94"/>
  <c r="B43" i="94"/>
  <c r="H42" i="94"/>
  <c r="G42" i="94"/>
  <c r="F42" i="94"/>
  <c r="B42" i="94"/>
  <c r="H41" i="94"/>
  <c r="G41" i="94"/>
  <c r="F41" i="94"/>
  <c r="B41" i="94"/>
  <c r="H40" i="94"/>
  <c r="G40" i="94"/>
  <c r="F40" i="94"/>
  <c r="B40" i="94"/>
  <c r="H39" i="94"/>
  <c r="G39" i="94"/>
  <c r="F39" i="94"/>
  <c r="B39" i="94"/>
  <c r="H38" i="94"/>
  <c r="G38" i="94"/>
  <c r="F38" i="94"/>
  <c r="B38" i="94"/>
  <c r="H37" i="94"/>
  <c r="G37" i="94"/>
  <c r="F37" i="94"/>
  <c r="B37" i="94"/>
  <c r="H36" i="94"/>
  <c r="G36" i="94"/>
  <c r="F36" i="94"/>
  <c r="B36" i="94"/>
  <c r="H35" i="94"/>
  <c r="G35" i="94"/>
  <c r="F35" i="94"/>
  <c r="B35" i="94"/>
  <c r="H34" i="94"/>
  <c r="G34" i="94"/>
  <c r="F34" i="94"/>
  <c r="B34" i="94"/>
  <c r="H33" i="94"/>
  <c r="G33" i="94"/>
  <c r="F33" i="94"/>
  <c r="B33" i="94"/>
  <c r="H32" i="94"/>
  <c r="G32" i="94"/>
  <c r="F32" i="94"/>
  <c r="B32" i="94"/>
  <c r="H31" i="94"/>
  <c r="G31" i="94"/>
  <c r="F31" i="94"/>
  <c r="B31" i="94"/>
  <c r="H30" i="94"/>
  <c r="G30" i="94"/>
  <c r="F30" i="94"/>
  <c r="B30" i="94"/>
  <c r="H29" i="94"/>
  <c r="G29" i="94"/>
  <c r="F29" i="94"/>
  <c r="B29" i="94"/>
  <c r="H28" i="94"/>
  <c r="G28" i="94"/>
  <c r="F28" i="94"/>
  <c r="B28" i="94"/>
  <c r="H27" i="94"/>
  <c r="G27" i="94"/>
  <c r="F27" i="94"/>
  <c r="C27" i="94"/>
  <c r="B27" i="94"/>
  <c r="H26" i="94"/>
  <c r="G26" i="94"/>
  <c r="F26" i="94"/>
  <c r="B26" i="94"/>
  <c r="H25" i="94"/>
  <c r="G25" i="94"/>
  <c r="F25" i="94"/>
  <c r="B25" i="94"/>
  <c r="H24" i="94"/>
  <c r="G24" i="94"/>
  <c r="F24" i="94"/>
  <c r="B24" i="94"/>
  <c r="H23" i="94"/>
  <c r="G23" i="94"/>
  <c r="F23" i="94"/>
  <c r="B23" i="94"/>
  <c r="H22" i="94"/>
  <c r="G22" i="94"/>
  <c r="F22" i="94"/>
  <c r="B22" i="94"/>
  <c r="H21" i="94"/>
  <c r="G21" i="94"/>
  <c r="F21" i="94"/>
  <c r="B21" i="94"/>
  <c r="H20" i="94"/>
  <c r="G20" i="94"/>
  <c r="F20" i="94"/>
  <c r="B20" i="94"/>
  <c r="H19" i="94"/>
  <c r="G19" i="94"/>
  <c r="F19" i="94"/>
  <c r="B19" i="94"/>
  <c r="H18" i="94"/>
  <c r="G18" i="94"/>
  <c r="F18" i="94"/>
  <c r="B18" i="94"/>
  <c r="H17" i="94"/>
  <c r="G17" i="94"/>
  <c r="F17" i="94"/>
  <c r="B17" i="94"/>
  <c r="H16" i="94"/>
  <c r="G16" i="94"/>
  <c r="F16" i="94"/>
  <c r="B16" i="94"/>
  <c r="H15" i="94"/>
  <c r="G15" i="94"/>
  <c r="F15" i="94"/>
  <c r="B15" i="94"/>
  <c r="H14" i="94"/>
  <c r="G14" i="94"/>
  <c r="F14" i="94"/>
  <c r="B14" i="94"/>
  <c r="G13" i="94"/>
  <c r="E13" i="94"/>
  <c r="D13" i="94"/>
  <c r="C13" i="94"/>
  <c r="B13" i="94"/>
  <c r="DL74" i="68"/>
  <c r="DR72" i="68"/>
  <c r="DQ72" i="68"/>
  <c r="DP72" i="68"/>
  <c r="DO72" i="68"/>
  <c r="DN72" i="68"/>
  <c r="DM72" i="68"/>
  <c r="DL72" i="68"/>
  <c r="DK72" i="68"/>
  <c r="DJ72" i="68"/>
  <c r="DI72" i="68"/>
  <c r="DH72" i="68"/>
  <c r="DG72" i="68"/>
  <c r="DF72" i="68"/>
  <c r="DE72" i="68"/>
  <c r="DD72" i="68"/>
  <c r="DC72" i="68"/>
  <c r="DB72" i="68"/>
  <c r="DA72" i="68"/>
  <c r="CZ72" i="68"/>
  <c r="CY72" i="68"/>
  <c r="CX72" i="68"/>
  <c r="CW72" i="68"/>
  <c r="CV72" i="68"/>
  <c r="CU72" i="68"/>
  <c r="CT72" i="68"/>
  <c r="CS72" i="68"/>
  <c r="CR72" i="68"/>
  <c r="CQ72" i="68"/>
  <c r="CP72" i="68"/>
  <c r="CO72" i="68"/>
  <c r="CN72" i="68"/>
  <c r="CM72" i="68"/>
  <c r="CL72" i="68"/>
  <c r="CK72" i="68"/>
  <c r="CJ72" i="68"/>
  <c r="CI72" i="68"/>
  <c r="CH72" i="68"/>
  <c r="CG72" i="68"/>
  <c r="CF72" i="68"/>
  <c r="CE72" i="68"/>
  <c r="CD72" i="68"/>
  <c r="CC72" i="68"/>
  <c r="CB72" i="68"/>
  <c r="CA72" i="68"/>
  <c r="BZ72" i="68"/>
  <c r="BY72" i="68"/>
  <c r="BX72" i="68"/>
  <c r="BW72" i="68"/>
  <c r="BV72" i="68"/>
  <c r="BU72" i="68"/>
  <c r="BT72" i="68"/>
  <c r="BS72" i="68"/>
  <c r="BR72" i="68"/>
  <c r="BQ72" i="68"/>
  <c r="BP72" i="68"/>
  <c r="BO72" i="68"/>
  <c r="BN72" i="68"/>
  <c r="BM72" i="68"/>
  <c r="BL72" i="68"/>
  <c r="BK72" i="68"/>
  <c r="BJ72" i="68"/>
  <c r="BI72" i="68"/>
  <c r="BH72" i="68"/>
  <c r="BG72" i="68"/>
  <c r="BF72" i="68"/>
  <c r="BE72" i="68"/>
  <c r="BD72" i="68"/>
  <c r="BC72" i="68"/>
  <c r="BB72" i="68"/>
  <c r="BA72" i="68"/>
  <c r="AZ72" i="68"/>
  <c r="AY72" i="68"/>
  <c r="AX72" i="68"/>
  <c r="AW72" i="68"/>
  <c r="AV72" i="68"/>
  <c r="AU72" i="68"/>
  <c r="AT72" i="68"/>
  <c r="AS72" i="68"/>
  <c r="AR72" i="68"/>
  <c r="AQ72" i="68"/>
  <c r="AP72" i="68"/>
  <c r="AO72" i="68"/>
  <c r="AN72" i="68"/>
  <c r="AM72" i="68"/>
  <c r="AL72" i="68"/>
  <c r="AK72" i="68"/>
  <c r="AJ72" i="68"/>
  <c r="AI72" i="68"/>
  <c r="AH72" i="68"/>
  <c r="AG72" i="68"/>
  <c r="AF72" i="68"/>
  <c r="AE72" i="68"/>
  <c r="AD72" i="68"/>
  <c r="AC72" i="68"/>
  <c r="AB72" i="68"/>
  <c r="AA72" i="68"/>
  <c r="Z72" i="68"/>
  <c r="Y72" i="68"/>
  <c r="X72" i="68"/>
  <c r="W72" i="68"/>
  <c r="V72" i="68"/>
  <c r="U72" i="68"/>
  <c r="T72" i="68"/>
  <c r="S72" i="68"/>
  <c r="R72" i="68"/>
  <c r="Q72" i="68"/>
  <c r="P72" i="68"/>
  <c r="O72" i="68"/>
  <c r="N72" i="68"/>
  <c r="M72" i="68"/>
  <c r="L72" i="68"/>
  <c r="K72" i="68"/>
  <c r="J72" i="68"/>
  <c r="I72" i="68"/>
  <c r="J68" i="68"/>
  <c r="J61" i="68"/>
  <c r="I61" i="68"/>
  <c r="I21" i="68"/>
  <c r="I23" i="68" s="1"/>
  <c r="I19" i="68"/>
  <c r="I9" i="68"/>
  <c r="I7" i="68"/>
  <c r="I5" i="68"/>
  <c r="I3" i="68"/>
  <c r="N70" i="68" s="1"/>
  <c r="G238" i="14"/>
  <c r="G237" i="14"/>
  <c r="H237" i="14" s="1"/>
  <c r="H231" i="14"/>
  <c r="H230" i="14"/>
  <c r="H229" i="14"/>
  <c r="H228" i="14"/>
  <c r="H227" i="14"/>
  <c r="H226" i="14"/>
  <c r="H225" i="14"/>
  <c r="H224" i="14"/>
  <c r="H223" i="14"/>
  <c r="H222" i="14"/>
  <c r="H221" i="14"/>
  <c r="H220" i="14"/>
  <c r="H219" i="14"/>
  <c r="H218" i="14"/>
  <c r="H217" i="14"/>
  <c r="H216" i="14"/>
  <c r="H215" i="14"/>
  <c r="H214" i="14"/>
  <c r="H213" i="14"/>
  <c r="I212" i="14"/>
  <c r="I213" i="14" s="1"/>
  <c r="I214" i="14" s="1"/>
  <c r="I215" i="14" s="1"/>
  <c r="I216" i="14" s="1"/>
  <c r="I217" i="14" s="1"/>
  <c r="I218" i="14" s="1"/>
  <c r="I219" i="14" s="1"/>
  <c r="I220" i="14" s="1"/>
  <c r="I221" i="14" s="1"/>
  <c r="I222" i="14" s="1"/>
  <c r="I223" i="14" s="1"/>
  <c r="I224" i="14" s="1"/>
  <c r="I225" i="14" s="1"/>
  <c r="I226" i="14" s="1"/>
  <c r="I227" i="14" s="1"/>
  <c r="I228" i="14" s="1"/>
  <c r="I229" i="14" s="1"/>
  <c r="I230" i="14" s="1"/>
  <c r="I231" i="14" s="1"/>
  <c r="I232" i="14" s="1"/>
  <c r="H212" i="14"/>
  <c r="H181" i="14"/>
  <c r="H182" i="14" s="1"/>
  <c r="H183" i="14" s="1"/>
  <c r="H184" i="14" s="1"/>
  <c r="H185" i="14" s="1"/>
  <c r="H186" i="14" s="1"/>
  <c r="H187" i="14" s="1"/>
  <c r="H188" i="14" s="1"/>
  <c r="H189" i="14" s="1"/>
  <c r="H190" i="14" s="1"/>
  <c r="H191" i="14" s="1"/>
  <c r="H192" i="14" s="1"/>
  <c r="H193" i="14" s="1"/>
  <c r="H194" i="14" s="1"/>
  <c r="H195" i="14" s="1"/>
  <c r="H196" i="14" s="1"/>
  <c r="H197" i="14" s="1"/>
  <c r="H198" i="14" s="1"/>
  <c r="H199" i="14" s="1"/>
  <c r="H200" i="14" s="1"/>
  <c r="H201" i="14" s="1"/>
  <c r="H202" i="14" s="1"/>
  <c r="H203" i="14" s="1"/>
  <c r="G174" i="14"/>
  <c r="G173" i="14"/>
  <c r="H173" i="14" s="1"/>
  <c r="G172" i="14"/>
  <c r="DA74" i="68" s="1"/>
  <c r="G171" i="14"/>
  <c r="G170" i="14"/>
  <c r="F160" i="14"/>
  <c r="F163" i="14" s="1"/>
  <c r="G150" i="14"/>
  <c r="DP74" i="68" s="1"/>
  <c r="G149" i="14"/>
  <c r="F146" i="14"/>
  <c r="F151" i="14" s="1"/>
  <c r="G151" i="14" s="1"/>
  <c r="DQ74" i="68" s="1"/>
  <c r="G145" i="14"/>
  <c r="H145" i="14" s="1"/>
  <c r="F136" i="14"/>
  <c r="F126" i="14"/>
  <c r="F129" i="14" s="1"/>
  <c r="F116" i="14"/>
  <c r="F119" i="14" s="1"/>
  <c r="F107" i="14"/>
  <c r="F106" i="14"/>
  <c r="G106" i="14" s="1"/>
  <c r="DF74" i="68" s="1"/>
  <c r="G88" i="14"/>
  <c r="H88" i="14" s="1"/>
  <c r="G87" i="14"/>
  <c r="BR74" i="68" s="1"/>
  <c r="G73" i="14"/>
  <c r="J36" i="37" s="1"/>
  <c r="C48" i="94" s="1"/>
  <c r="F71" i="14"/>
  <c r="F70" i="14"/>
  <c r="F81" i="14" s="1"/>
  <c r="G81" i="14" s="1"/>
  <c r="F55" i="14"/>
  <c r="B41" i="14"/>
  <c r="B42" i="14" s="1"/>
  <c r="B43" i="14" s="1"/>
  <c r="B44" i="14" s="1"/>
  <c r="B45" i="14" s="1"/>
  <c r="B46" i="14" s="1"/>
  <c r="B47" i="14" s="1"/>
  <c r="B48" i="14" s="1"/>
  <c r="B49" i="14" s="1"/>
  <c r="B50" i="14" s="1"/>
  <c r="B51" i="14" s="1"/>
  <c r="B52" i="14" s="1"/>
  <c r="B53" i="14" s="1"/>
  <c r="B54" i="14" s="1"/>
  <c r="B55" i="14" s="1"/>
  <c r="B56" i="14" s="1"/>
  <c r="B57" i="14" s="1"/>
  <c r="B58" i="14" s="1"/>
  <c r="B59" i="14" s="1"/>
  <c r="F38" i="14"/>
  <c r="B35" i="14"/>
  <c r="B36" i="14" s="1"/>
  <c r="B37" i="14" s="1"/>
  <c r="B38" i="14" s="1"/>
  <c r="B39" i="14" s="1"/>
  <c r="G23" i="14"/>
  <c r="H23" i="14" s="1"/>
  <c r="G22" i="14"/>
  <c r="H22" i="14" s="1"/>
  <c r="F21" i="14"/>
  <c r="G21" i="14" s="1"/>
  <c r="G20" i="14"/>
  <c r="H20" i="14" s="1"/>
  <c r="F16" i="14"/>
  <c r="G16" i="14" s="1"/>
  <c r="B16" i="14"/>
  <c r="B17" i="14" s="1"/>
  <c r="B18" i="14" s="1"/>
  <c r="B19" i="14" s="1"/>
  <c r="B20" i="14" s="1"/>
  <c r="B21" i="14" s="1"/>
  <c r="B22" i="14" s="1"/>
  <c r="G14" i="14"/>
  <c r="I54" i="16"/>
  <c r="F48" i="16"/>
  <c r="G48" i="16" s="1"/>
  <c r="I48" i="16" s="1"/>
  <c r="F44" i="16"/>
  <c r="G44" i="16" s="1"/>
  <c r="I44" i="16" s="1"/>
  <c r="F42" i="16"/>
  <c r="G42" i="16" s="1"/>
  <c r="I42" i="16" s="1"/>
  <c r="I73" i="16" s="1"/>
  <c r="J12" i="37" s="1"/>
  <c r="C24" i="94" s="1"/>
  <c r="F40" i="16"/>
  <c r="G40" i="16" s="1"/>
  <c r="I40" i="16" s="1"/>
  <c r="I72" i="16" s="1"/>
  <c r="J11" i="37" s="1"/>
  <c r="C23" i="94" s="1"/>
  <c r="F38" i="16"/>
  <c r="G38" i="16" s="1"/>
  <c r="I38" i="16" s="1"/>
  <c r="HH3" i="99" s="1"/>
  <c r="G37" i="16"/>
  <c r="G35" i="16"/>
  <c r="G33" i="16"/>
  <c r="G32" i="16"/>
  <c r="G31" i="16"/>
  <c r="F26" i="16"/>
  <c r="G26" i="16" s="1"/>
  <c r="G25" i="16"/>
  <c r="W13" i="16"/>
  <c r="V13" i="16"/>
  <c r="U13" i="16"/>
  <c r="T13" i="16"/>
  <c r="S13" i="16"/>
  <c r="R13" i="16"/>
  <c r="Q13" i="16"/>
  <c r="P13" i="16"/>
  <c r="O13" i="16"/>
  <c r="N13" i="16"/>
  <c r="H10" i="102"/>
  <c r="AH1003" i="13"/>
  <c r="AG1003" i="13"/>
  <c r="AF1003" i="13"/>
  <c r="AE1003" i="13"/>
  <c r="AD1003" i="13"/>
  <c r="AC1003" i="13"/>
  <c r="AB1003" i="13"/>
  <c r="Z1003" i="13"/>
  <c r="Y1003" i="13"/>
  <c r="X1003" i="13"/>
  <c r="W1003" i="13"/>
  <c r="V1003" i="13"/>
  <c r="U1003" i="13"/>
  <c r="T1003" i="13"/>
  <c r="R1003" i="13"/>
  <c r="Q1003" i="13"/>
  <c r="P1003" i="13"/>
  <c r="O1003" i="13"/>
  <c r="N1003" i="13"/>
  <c r="M1003" i="13"/>
  <c r="L1003" i="13"/>
  <c r="J1003" i="13"/>
  <c r="I1003" i="13"/>
  <c r="H1003" i="13"/>
  <c r="G1003" i="13"/>
  <c r="F1003" i="13"/>
  <c r="E1003" i="13"/>
  <c r="D1003" i="13"/>
  <c r="C1003" i="13"/>
  <c r="K1003" i="13" s="1"/>
  <c r="S1003" i="13" s="1"/>
  <c r="AA1003" i="13" s="1"/>
  <c r="AH1002" i="13"/>
  <c r="AG1002" i="13"/>
  <c r="AF1002" i="13"/>
  <c r="AE1002" i="13"/>
  <c r="AD1002" i="13"/>
  <c r="AC1002" i="13"/>
  <c r="AB1002" i="13"/>
  <c r="Z1002" i="13"/>
  <c r="Y1002" i="13"/>
  <c r="X1002" i="13"/>
  <c r="W1002" i="13"/>
  <c r="V1002" i="13"/>
  <c r="U1002" i="13"/>
  <c r="T1002" i="13"/>
  <c r="R1002" i="13"/>
  <c r="Q1002" i="13"/>
  <c r="P1002" i="13"/>
  <c r="O1002" i="13"/>
  <c r="N1002" i="13"/>
  <c r="M1002" i="13"/>
  <c r="L1002" i="13"/>
  <c r="J1002" i="13"/>
  <c r="I1002" i="13"/>
  <c r="H1002" i="13"/>
  <c r="G1002" i="13"/>
  <c r="F1002" i="13"/>
  <c r="E1002" i="13"/>
  <c r="D1002" i="13"/>
  <c r="C1002" i="13"/>
  <c r="K1002" i="13" s="1"/>
  <c r="S1002" i="13" s="1"/>
  <c r="AA1002" i="13" s="1"/>
  <c r="AH1001" i="13"/>
  <c r="AG1001" i="13"/>
  <c r="AF1001" i="13"/>
  <c r="AE1001" i="13"/>
  <c r="AD1001" i="13"/>
  <c r="AC1001" i="13"/>
  <c r="AB1001" i="13"/>
  <c r="Z1001" i="13"/>
  <c r="Y1001" i="13"/>
  <c r="X1001" i="13"/>
  <c r="W1001" i="13"/>
  <c r="V1001" i="13"/>
  <c r="U1001" i="13"/>
  <c r="T1001" i="13"/>
  <c r="R1001" i="13"/>
  <c r="Q1001" i="13"/>
  <c r="P1001" i="13"/>
  <c r="O1001" i="13"/>
  <c r="N1001" i="13"/>
  <c r="M1001" i="13"/>
  <c r="L1001" i="13"/>
  <c r="J1001" i="13"/>
  <c r="I1001" i="13"/>
  <c r="H1001" i="13"/>
  <c r="G1001" i="13"/>
  <c r="F1001" i="13"/>
  <c r="E1001" i="13"/>
  <c r="D1001" i="13"/>
  <c r="C1001" i="13"/>
  <c r="K1001" i="13" s="1"/>
  <c r="S1001" i="13" s="1"/>
  <c r="AA1001" i="13" s="1"/>
  <c r="AH1000" i="13"/>
  <c r="AG1000" i="13"/>
  <c r="AF1000" i="13"/>
  <c r="AE1000" i="13"/>
  <c r="AD1000" i="13"/>
  <c r="AC1000" i="13"/>
  <c r="AB1000" i="13"/>
  <c r="Z1000" i="13"/>
  <c r="Y1000" i="13"/>
  <c r="X1000" i="13"/>
  <c r="W1000" i="13"/>
  <c r="V1000" i="13"/>
  <c r="U1000" i="13"/>
  <c r="T1000" i="13"/>
  <c r="R1000" i="13"/>
  <c r="Q1000" i="13"/>
  <c r="P1000" i="13"/>
  <c r="O1000" i="13"/>
  <c r="N1000" i="13"/>
  <c r="M1000" i="13"/>
  <c r="L1000" i="13"/>
  <c r="J1000" i="13"/>
  <c r="I1000" i="13"/>
  <c r="H1000" i="13"/>
  <c r="G1000" i="13"/>
  <c r="F1000" i="13"/>
  <c r="E1000" i="13"/>
  <c r="D1000" i="13"/>
  <c r="C1000" i="13"/>
  <c r="K1000" i="13" s="1"/>
  <c r="S1000" i="13" s="1"/>
  <c r="AA1000" i="13" s="1"/>
  <c r="AH999" i="13"/>
  <c r="AG999" i="13"/>
  <c r="AF999" i="13"/>
  <c r="AE999" i="13"/>
  <c r="AD999" i="13"/>
  <c r="AC999" i="13"/>
  <c r="AB999" i="13"/>
  <c r="Z999" i="13"/>
  <c r="Y999" i="13"/>
  <c r="X999" i="13"/>
  <c r="W999" i="13"/>
  <c r="V999" i="13"/>
  <c r="U999" i="13"/>
  <c r="T999" i="13"/>
  <c r="R999" i="13"/>
  <c r="Q999" i="13"/>
  <c r="P999" i="13"/>
  <c r="O999" i="13"/>
  <c r="N999" i="13"/>
  <c r="M999" i="13"/>
  <c r="L999" i="13"/>
  <c r="J999" i="13"/>
  <c r="I999" i="13"/>
  <c r="H999" i="13"/>
  <c r="G999" i="13"/>
  <c r="F999" i="13"/>
  <c r="E999" i="13"/>
  <c r="D999" i="13"/>
  <c r="C999" i="13"/>
  <c r="K999" i="13" s="1"/>
  <c r="S999" i="13" s="1"/>
  <c r="AA999" i="13" s="1"/>
  <c r="AH998" i="13"/>
  <c r="AG998" i="13"/>
  <c r="AF998" i="13"/>
  <c r="AE998" i="13"/>
  <c r="AD998" i="13"/>
  <c r="AC998" i="13"/>
  <c r="AB998" i="13"/>
  <c r="Z998" i="13"/>
  <c r="Y998" i="13"/>
  <c r="X998" i="13"/>
  <c r="W998" i="13"/>
  <c r="V998" i="13"/>
  <c r="U998" i="13"/>
  <c r="T998" i="13"/>
  <c r="R998" i="13"/>
  <c r="Q998" i="13"/>
  <c r="P998" i="13"/>
  <c r="O998" i="13"/>
  <c r="N998" i="13"/>
  <c r="M998" i="13"/>
  <c r="L998" i="13"/>
  <c r="J998" i="13"/>
  <c r="I998" i="13"/>
  <c r="H998" i="13"/>
  <c r="G998" i="13"/>
  <c r="F998" i="13"/>
  <c r="E998" i="13"/>
  <c r="D998" i="13"/>
  <c r="C998" i="13"/>
  <c r="K998" i="13" s="1"/>
  <c r="S998" i="13" s="1"/>
  <c r="AA998" i="13" s="1"/>
  <c r="AH997" i="13"/>
  <c r="AG997" i="13"/>
  <c r="AF997" i="13"/>
  <c r="AE997" i="13"/>
  <c r="AD997" i="13"/>
  <c r="AC997" i="13"/>
  <c r="AB997" i="13"/>
  <c r="Z997" i="13"/>
  <c r="Y997" i="13"/>
  <c r="X997" i="13"/>
  <c r="W997" i="13"/>
  <c r="V997" i="13"/>
  <c r="U997" i="13"/>
  <c r="T997" i="13"/>
  <c r="R997" i="13"/>
  <c r="Q997" i="13"/>
  <c r="P997" i="13"/>
  <c r="O997" i="13"/>
  <c r="N997" i="13"/>
  <c r="M997" i="13"/>
  <c r="L997" i="13"/>
  <c r="J997" i="13"/>
  <c r="I997" i="13"/>
  <c r="H997" i="13"/>
  <c r="G997" i="13"/>
  <c r="F997" i="13"/>
  <c r="E997" i="13"/>
  <c r="D997" i="13"/>
  <c r="C997" i="13"/>
  <c r="K997" i="13" s="1"/>
  <c r="S997" i="13" s="1"/>
  <c r="AA997" i="13" s="1"/>
  <c r="AH996" i="13"/>
  <c r="AG996" i="13"/>
  <c r="AF996" i="13"/>
  <c r="AE996" i="13"/>
  <c r="AD996" i="13"/>
  <c r="AC996" i="13"/>
  <c r="AB996" i="13"/>
  <c r="Z996" i="13"/>
  <c r="Y996" i="13"/>
  <c r="X996" i="13"/>
  <c r="W996" i="13"/>
  <c r="V996" i="13"/>
  <c r="U996" i="13"/>
  <c r="T996" i="13"/>
  <c r="R996" i="13"/>
  <c r="Q996" i="13"/>
  <c r="P996" i="13"/>
  <c r="O996" i="13"/>
  <c r="N996" i="13"/>
  <c r="M996" i="13"/>
  <c r="L996" i="13"/>
  <c r="J996" i="13"/>
  <c r="I996" i="13"/>
  <c r="H996" i="13"/>
  <c r="G996" i="13"/>
  <c r="F996" i="13"/>
  <c r="E996" i="13"/>
  <c r="D996" i="13"/>
  <c r="C996" i="13"/>
  <c r="K996" i="13" s="1"/>
  <c r="S996" i="13" s="1"/>
  <c r="AA996" i="13" s="1"/>
  <c r="AH995" i="13"/>
  <c r="AG995" i="13"/>
  <c r="AF995" i="13"/>
  <c r="AE995" i="13"/>
  <c r="AD995" i="13"/>
  <c r="AC995" i="13"/>
  <c r="AB995" i="13"/>
  <c r="Z995" i="13"/>
  <c r="Y995" i="13"/>
  <c r="X995" i="13"/>
  <c r="W995" i="13"/>
  <c r="V995" i="13"/>
  <c r="U995" i="13"/>
  <c r="T995" i="13"/>
  <c r="R995" i="13"/>
  <c r="Q995" i="13"/>
  <c r="P995" i="13"/>
  <c r="O995" i="13"/>
  <c r="N995" i="13"/>
  <c r="M995" i="13"/>
  <c r="L995" i="13"/>
  <c r="J995" i="13"/>
  <c r="I995" i="13"/>
  <c r="H995" i="13"/>
  <c r="G995" i="13"/>
  <c r="F995" i="13"/>
  <c r="E995" i="13"/>
  <c r="D995" i="13"/>
  <c r="C995" i="13"/>
  <c r="K995" i="13" s="1"/>
  <c r="S995" i="13" s="1"/>
  <c r="AA995" i="13" s="1"/>
  <c r="AH994" i="13"/>
  <c r="AG994" i="13"/>
  <c r="AF994" i="13"/>
  <c r="AE994" i="13"/>
  <c r="AD994" i="13"/>
  <c r="AC994" i="13"/>
  <c r="AB994" i="13"/>
  <c r="Z994" i="13"/>
  <c r="Y994" i="13"/>
  <c r="X994" i="13"/>
  <c r="W994" i="13"/>
  <c r="V994" i="13"/>
  <c r="U994" i="13"/>
  <c r="T994" i="13"/>
  <c r="R994" i="13"/>
  <c r="Q994" i="13"/>
  <c r="P994" i="13"/>
  <c r="O994" i="13"/>
  <c r="N994" i="13"/>
  <c r="M994" i="13"/>
  <c r="L994" i="13"/>
  <c r="J994" i="13"/>
  <c r="I994" i="13"/>
  <c r="H994" i="13"/>
  <c r="G994" i="13"/>
  <c r="F994" i="13"/>
  <c r="E994" i="13"/>
  <c r="D994" i="13"/>
  <c r="C994" i="13"/>
  <c r="K994" i="13" s="1"/>
  <c r="S994" i="13" s="1"/>
  <c r="AA994" i="13" s="1"/>
  <c r="AH993" i="13"/>
  <c r="AG993" i="13"/>
  <c r="AF993" i="13"/>
  <c r="AE993" i="13"/>
  <c r="AD993" i="13"/>
  <c r="AC993" i="13"/>
  <c r="AB993" i="13"/>
  <c r="Z993" i="13"/>
  <c r="Y993" i="13"/>
  <c r="X993" i="13"/>
  <c r="W993" i="13"/>
  <c r="V993" i="13"/>
  <c r="U993" i="13"/>
  <c r="T993" i="13"/>
  <c r="R993" i="13"/>
  <c r="Q993" i="13"/>
  <c r="P993" i="13"/>
  <c r="O993" i="13"/>
  <c r="N993" i="13"/>
  <c r="M993" i="13"/>
  <c r="L993" i="13"/>
  <c r="J993" i="13"/>
  <c r="I993" i="13"/>
  <c r="H993" i="13"/>
  <c r="G993" i="13"/>
  <c r="F993" i="13"/>
  <c r="E993" i="13"/>
  <c r="D993" i="13"/>
  <c r="C993" i="13"/>
  <c r="K993" i="13" s="1"/>
  <c r="S993" i="13" s="1"/>
  <c r="AA993" i="13" s="1"/>
  <c r="AH992" i="13"/>
  <c r="AG992" i="13"/>
  <c r="AF992" i="13"/>
  <c r="AE992" i="13"/>
  <c r="AD992" i="13"/>
  <c r="AC992" i="13"/>
  <c r="AB992" i="13"/>
  <c r="Z992" i="13"/>
  <c r="Y992" i="13"/>
  <c r="X992" i="13"/>
  <c r="W992" i="13"/>
  <c r="V992" i="13"/>
  <c r="U992" i="13"/>
  <c r="T992" i="13"/>
  <c r="R992" i="13"/>
  <c r="Q992" i="13"/>
  <c r="P992" i="13"/>
  <c r="O992" i="13"/>
  <c r="N992" i="13"/>
  <c r="M992" i="13"/>
  <c r="L992" i="13"/>
  <c r="J992" i="13"/>
  <c r="I992" i="13"/>
  <c r="H992" i="13"/>
  <c r="G992" i="13"/>
  <c r="F992" i="13"/>
  <c r="E992" i="13"/>
  <c r="D992" i="13"/>
  <c r="C992" i="13"/>
  <c r="K992" i="13" s="1"/>
  <c r="S992" i="13" s="1"/>
  <c r="AA992" i="13" s="1"/>
  <c r="AH991" i="13"/>
  <c r="AG991" i="13"/>
  <c r="AF991" i="13"/>
  <c r="AE991" i="13"/>
  <c r="AD991" i="13"/>
  <c r="AC991" i="13"/>
  <c r="AB991" i="13"/>
  <c r="Z991" i="13"/>
  <c r="Y991" i="13"/>
  <c r="X991" i="13"/>
  <c r="W991" i="13"/>
  <c r="V991" i="13"/>
  <c r="U991" i="13"/>
  <c r="T991" i="13"/>
  <c r="R991" i="13"/>
  <c r="Q991" i="13"/>
  <c r="P991" i="13"/>
  <c r="O991" i="13"/>
  <c r="N991" i="13"/>
  <c r="M991" i="13"/>
  <c r="L991" i="13"/>
  <c r="J991" i="13"/>
  <c r="I991" i="13"/>
  <c r="H991" i="13"/>
  <c r="G991" i="13"/>
  <c r="F991" i="13"/>
  <c r="E991" i="13"/>
  <c r="D991" i="13"/>
  <c r="C991" i="13"/>
  <c r="K991" i="13" s="1"/>
  <c r="S991" i="13" s="1"/>
  <c r="AA991" i="13" s="1"/>
  <c r="AH990" i="13"/>
  <c r="AG990" i="13"/>
  <c r="AF990" i="13"/>
  <c r="AE990" i="13"/>
  <c r="AD990" i="13"/>
  <c r="AC990" i="13"/>
  <c r="AB990" i="13"/>
  <c r="Z990" i="13"/>
  <c r="Y990" i="13"/>
  <c r="X990" i="13"/>
  <c r="W990" i="13"/>
  <c r="V990" i="13"/>
  <c r="U990" i="13"/>
  <c r="T990" i="13"/>
  <c r="R990" i="13"/>
  <c r="Q990" i="13"/>
  <c r="P990" i="13"/>
  <c r="O990" i="13"/>
  <c r="N990" i="13"/>
  <c r="M990" i="13"/>
  <c r="L990" i="13"/>
  <c r="J990" i="13"/>
  <c r="I990" i="13"/>
  <c r="H990" i="13"/>
  <c r="G990" i="13"/>
  <c r="F990" i="13"/>
  <c r="E990" i="13"/>
  <c r="D990" i="13"/>
  <c r="C990" i="13"/>
  <c r="K990" i="13" s="1"/>
  <c r="S990" i="13" s="1"/>
  <c r="AA990" i="13" s="1"/>
  <c r="AH989" i="13"/>
  <c r="AG989" i="13"/>
  <c r="AF989" i="13"/>
  <c r="AE989" i="13"/>
  <c r="AD989" i="13"/>
  <c r="AC989" i="13"/>
  <c r="AB989" i="13"/>
  <c r="Z989" i="13"/>
  <c r="Y989" i="13"/>
  <c r="X989" i="13"/>
  <c r="W989" i="13"/>
  <c r="V989" i="13"/>
  <c r="U989" i="13"/>
  <c r="T989" i="13"/>
  <c r="R989" i="13"/>
  <c r="Q989" i="13"/>
  <c r="P989" i="13"/>
  <c r="O989" i="13"/>
  <c r="N989" i="13"/>
  <c r="M989" i="13"/>
  <c r="L989" i="13"/>
  <c r="J989" i="13"/>
  <c r="I989" i="13"/>
  <c r="H989" i="13"/>
  <c r="G989" i="13"/>
  <c r="F989" i="13"/>
  <c r="E989" i="13"/>
  <c r="D989" i="13"/>
  <c r="C989" i="13"/>
  <c r="K989" i="13" s="1"/>
  <c r="S989" i="13" s="1"/>
  <c r="AA989" i="13" s="1"/>
  <c r="AH988" i="13"/>
  <c r="AG988" i="13"/>
  <c r="AF988" i="13"/>
  <c r="AE988" i="13"/>
  <c r="AD988" i="13"/>
  <c r="AC988" i="13"/>
  <c r="AB988" i="13"/>
  <c r="Z988" i="13"/>
  <c r="Y988" i="13"/>
  <c r="X988" i="13"/>
  <c r="W988" i="13"/>
  <c r="V988" i="13"/>
  <c r="U988" i="13"/>
  <c r="T988" i="13"/>
  <c r="R988" i="13"/>
  <c r="Q988" i="13"/>
  <c r="P988" i="13"/>
  <c r="O988" i="13"/>
  <c r="N988" i="13"/>
  <c r="M988" i="13"/>
  <c r="L988" i="13"/>
  <c r="J988" i="13"/>
  <c r="I988" i="13"/>
  <c r="H988" i="13"/>
  <c r="G988" i="13"/>
  <c r="F988" i="13"/>
  <c r="E988" i="13"/>
  <c r="D988" i="13"/>
  <c r="C988" i="13"/>
  <c r="K988" i="13" s="1"/>
  <c r="S988" i="13" s="1"/>
  <c r="AA988" i="13" s="1"/>
  <c r="AH987" i="13"/>
  <c r="AG987" i="13"/>
  <c r="AF987" i="13"/>
  <c r="AE987" i="13"/>
  <c r="AD987" i="13"/>
  <c r="AC987" i="13"/>
  <c r="AB987" i="13"/>
  <c r="Z987" i="13"/>
  <c r="Y987" i="13"/>
  <c r="X987" i="13"/>
  <c r="W987" i="13"/>
  <c r="V987" i="13"/>
  <c r="U987" i="13"/>
  <c r="T987" i="13"/>
  <c r="R987" i="13"/>
  <c r="Q987" i="13"/>
  <c r="P987" i="13"/>
  <c r="O987" i="13"/>
  <c r="N987" i="13"/>
  <c r="M987" i="13"/>
  <c r="L987" i="13"/>
  <c r="J987" i="13"/>
  <c r="I987" i="13"/>
  <c r="H987" i="13"/>
  <c r="G987" i="13"/>
  <c r="F987" i="13"/>
  <c r="E987" i="13"/>
  <c r="D987" i="13"/>
  <c r="C987" i="13"/>
  <c r="K987" i="13" s="1"/>
  <c r="S987" i="13" s="1"/>
  <c r="AA987" i="13" s="1"/>
  <c r="AH986" i="13"/>
  <c r="AG986" i="13"/>
  <c r="AF986" i="13"/>
  <c r="AE986" i="13"/>
  <c r="AD986" i="13"/>
  <c r="AC986" i="13"/>
  <c r="AB986" i="13"/>
  <c r="Z986" i="13"/>
  <c r="Y986" i="13"/>
  <c r="X986" i="13"/>
  <c r="W986" i="13"/>
  <c r="V986" i="13"/>
  <c r="U986" i="13"/>
  <c r="T986" i="13"/>
  <c r="R986" i="13"/>
  <c r="Q986" i="13"/>
  <c r="P986" i="13"/>
  <c r="O986" i="13"/>
  <c r="N986" i="13"/>
  <c r="M986" i="13"/>
  <c r="L986" i="13"/>
  <c r="J986" i="13"/>
  <c r="I986" i="13"/>
  <c r="H986" i="13"/>
  <c r="G986" i="13"/>
  <c r="F986" i="13"/>
  <c r="E986" i="13"/>
  <c r="D986" i="13"/>
  <c r="C986" i="13"/>
  <c r="K986" i="13" s="1"/>
  <c r="S986" i="13" s="1"/>
  <c r="AA986" i="13" s="1"/>
  <c r="AH985" i="13"/>
  <c r="AG985" i="13"/>
  <c r="AF985" i="13"/>
  <c r="AE985" i="13"/>
  <c r="AD985" i="13"/>
  <c r="AC985" i="13"/>
  <c r="AB985" i="13"/>
  <c r="Z985" i="13"/>
  <c r="Y985" i="13"/>
  <c r="X985" i="13"/>
  <c r="W985" i="13"/>
  <c r="V985" i="13"/>
  <c r="U985" i="13"/>
  <c r="T985" i="13"/>
  <c r="R985" i="13"/>
  <c r="Q985" i="13"/>
  <c r="P985" i="13"/>
  <c r="O985" i="13"/>
  <c r="N985" i="13"/>
  <c r="M985" i="13"/>
  <c r="L985" i="13"/>
  <c r="J985" i="13"/>
  <c r="I985" i="13"/>
  <c r="H985" i="13"/>
  <c r="G985" i="13"/>
  <c r="F985" i="13"/>
  <c r="E985" i="13"/>
  <c r="D985" i="13"/>
  <c r="C985" i="13"/>
  <c r="K985" i="13" s="1"/>
  <c r="S985" i="13" s="1"/>
  <c r="AA985" i="13" s="1"/>
  <c r="AH984" i="13"/>
  <c r="AG984" i="13"/>
  <c r="AF984" i="13"/>
  <c r="AE984" i="13"/>
  <c r="AD984" i="13"/>
  <c r="AC984" i="13"/>
  <c r="AB984" i="13"/>
  <c r="Z984" i="13"/>
  <c r="Y984" i="13"/>
  <c r="X984" i="13"/>
  <c r="W984" i="13"/>
  <c r="V984" i="13"/>
  <c r="U984" i="13"/>
  <c r="T984" i="13"/>
  <c r="R984" i="13"/>
  <c r="Q984" i="13"/>
  <c r="P984" i="13"/>
  <c r="O984" i="13"/>
  <c r="N984" i="13"/>
  <c r="M984" i="13"/>
  <c r="L984" i="13"/>
  <c r="J984" i="13"/>
  <c r="I984" i="13"/>
  <c r="H984" i="13"/>
  <c r="G984" i="13"/>
  <c r="F984" i="13"/>
  <c r="E984" i="13"/>
  <c r="D984" i="13"/>
  <c r="C984" i="13"/>
  <c r="K984" i="13" s="1"/>
  <c r="S984" i="13" s="1"/>
  <c r="AA984" i="13" s="1"/>
  <c r="AH983" i="13"/>
  <c r="AG983" i="13"/>
  <c r="AF983" i="13"/>
  <c r="AE983" i="13"/>
  <c r="AD983" i="13"/>
  <c r="AC983" i="13"/>
  <c r="AB983" i="13"/>
  <c r="Z983" i="13"/>
  <c r="Y983" i="13"/>
  <c r="X983" i="13"/>
  <c r="W983" i="13"/>
  <c r="V983" i="13"/>
  <c r="U983" i="13"/>
  <c r="T983" i="13"/>
  <c r="R983" i="13"/>
  <c r="Q983" i="13"/>
  <c r="P983" i="13"/>
  <c r="O983" i="13"/>
  <c r="N983" i="13"/>
  <c r="M983" i="13"/>
  <c r="L983" i="13"/>
  <c r="J983" i="13"/>
  <c r="I983" i="13"/>
  <c r="H983" i="13"/>
  <c r="G983" i="13"/>
  <c r="F983" i="13"/>
  <c r="E983" i="13"/>
  <c r="D983" i="13"/>
  <c r="C983" i="13"/>
  <c r="K983" i="13" s="1"/>
  <c r="S983" i="13" s="1"/>
  <c r="AA983" i="13" s="1"/>
  <c r="AH982" i="13"/>
  <c r="AG982" i="13"/>
  <c r="AF982" i="13"/>
  <c r="AE982" i="13"/>
  <c r="AD982" i="13"/>
  <c r="AC982" i="13"/>
  <c r="AB982" i="13"/>
  <c r="Z982" i="13"/>
  <c r="Y982" i="13"/>
  <c r="X982" i="13"/>
  <c r="W982" i="13"/>
  <c r="V982" i="13"/>
  <c r="U982" i="13"/>
  <c r="T982" i="13"/>
  <c r="R982" i="13"/>
  <c r="Q982" i="13"/>
  <c r="P982" i="13"/>
  <c r="O982" i="13"/>
  <c r="N982" i="13"/>
  <c r="M982" i="13"/>
  <c r="L982" i="13"/>
  <c r="J982" i="13"/>
  <c r="I982" i="13"/>
  <c r="H982" i="13"/>
  <c r="G982" i="13"/>
  <c r="F982" i="13"/>
  <c r="E982" i="13"/>
  <c r="D982" i="13"/>
  <c r="C982" i="13"/>
  <c r="K982" i="13" s="1"/>
  <c r="S982" i="13" s="1"/>
  <c r="AA982" i="13" s="1"/>
  <c r="AH981" i="13"/>
  <c r="AG981" i="13"/>
  <c r="AF981" i="13"/>
  <c r="AE981" i="13"/>
  <c r="AD981" i="13"/>
  <c r="AC981" i="13"/>
  <c r="AB981" i="13"/>
  <c r="Z981" i="13"/>
  <c r="Y981" i="13"/>
  <c r="X981" i="13"/>
  <c r="W981" i="13"/>
  <c r="V981" i="13"/>
  <c r="U981" i="13"/>
  <c r="T981" i="13"/>
  <c r="R981" i="13"/>
  <c r="Q981" i="13"/>
  <c r="P981" i="13"/>
  <c r="O981" i="13"/>
  <c r="N981" i="13"/>
  <c r="M981" i="13"/>
  <c r="L981" i="13"/>
  <c r="J981" i="13"/>
  <c r="I981" i="13"/>
  <c r="H981" i="13"/>
  <c r="G981" i="13"/>
  <c r="F981" i="13"/>
  <c r="E981" i="13"/>
  <c r="D981" i="13"/>
  <c r="C981" i="13"/>
  <c r="K981" i="13" s="1"/>
  <c r="S981" i="13" s="1"/>
  <c r="AA981" i="13" s="1"/>
  <c r="AH980" i="13"/>
  <c r="AG980" i="13"/>
  <c r="AF980" i="13"/>
  <c r="AE980" i="13"/>
  <c r="AD980" i="13"/>
  <c r="AC980" i="13"/>
  <c r="AB980" i="13"/>
  <c r="Z980" i="13"/>
  <c r="Y980" i="13"/>
  <c r="X980" i="13"/>
  <c r="W980" i="13"/>
  <c r="V980" i="13"/>
  <c r="U980" i="13"/>
  <c r="T980" i="13"/>
  <c r="R980" i="13"/>
  <c r="Q980" i="13"/>
  <c r="P980" i="13"/>
  <c r="O980" i="13"/>
  <c r="N980" i="13"/>
  <c r="M980" i="13"/>
  <c r="L980" i="13"/>
  <c r="J980" i="13"/>
  <c r="I980" i="13"/>
  <c r="H980" i="13"/>
  <c r="G980" i="13"/>
  <c r="F980" i="13"/>
  <c r="E980" i="13"/>
  <c r="D980" i="13"/>
  <c r="C980" i="13"/>
  <c r="K980" i="13" s="1"/>
  <c r="S980" i="13" s="1"/>
  <c r="AA980" i="13" s="1"/>
  <c r="AH979" i="13"/>
  <c r="AG979" i="13"/>
  <c r="AF979" i="13"/>
  <c r="AE979" i="13"/>
  <c r="AD979" i="13"/>
  <c r="AC979" i="13"/>
  <c r="AB979" i="13"/>
  <c r="Z979" i="13"/>
  <c r="Y979" i="13"/>
  <c r="X979" i="13"/>
  <c r="W979" i="13"/>
  <c r="V979" i="13"/>
  <c r="U979" i="13"/>
  <c r="T979" i="13"/>
  <c r="R979" i="13"/>
  <c r="Q979" i="13"/>
  <c r="P979" i="13"/>
  <c r="O979" i="13"/>
  <c r="N979" i="13"/>
  <c r="M979" i="13"/>
  <c r="L979" i="13"/>
  <c r="J979" i="13"/>
  <c r="I979" i="13"/>
  <c r="H979" i="13"/>
  <c r="G979" i="13"/>
  <c r="F979" i="13"/>
  <c r="E979" i="13"/>
  <c r="D979" i="13"/>
  <c r="C979" i="13"/>
  <c r="K979" i="13" s="1"/>
  <c r="S979" i="13" s="1"/>
  <c r="AA979" i="13" s="1"/>
  <c r="AH978" i="13"/>
  <c r="AG978" i="13"/>
  <c r="AF978" i="13"/>
  <c r="AE978" i="13"/>
  <c r="AD978" i="13"/>
  <c r="AC978" i="13"/>
  <c r="AB978" i="13"/>
  <c r="Z978" i="13"/>
  <c r="Y978" i="13"/>
  <c r="X978" i="13"/>
  <c r="W978" i="13"/>
  <c r="V978" i="13"/>
  <c r="U978" i="13"/>
  <c r="T978" i="13"/>
  <c r="R978" i="13"/>
  <c r="Q978" i="13"/>
  <c r="P978" i="13"/>
  <c r="O978" i="13"/>
  <c r="N978" i="13"/>
  <c r="M978" i="13"/>
  <c r="L978" i="13"/>
  <c r="J978" i="13"/>
  <c r="I978" i="13"/>
  <c r="H978" i="13"/>
  <c r="G978" i="13"/>
  <c r="F978" i="13"/>
  <c r="E978" i="13"/>
  <c r="D978" i="13"/>
  <c r="C978" i="13"/>
  <c r="K978" i="13" s="1"/>
  <c r="S978" i="13" s="1"/>
  <c r="AA978" i="13" s="1"/>
  <c r="AH977" i="13"/>
  <c r="AG977" i="13"/>
  <c r="AF977" i="13"/>
  <c r="AE977" i="13"/>
  <c r="AD977" i="13"/>
  <c r="AC977" i="13"/>
  <c r="AB977" i="13"/>
  <c r="Z977" i="13"/>
  <c r="Y977" i="13"/>
  <c r="X977" i="13"/>
  <c r="W977" i="13"/>
  <c r="V977" i="13"/>
  <c r="U977" i="13"/>
  <c r="T977" i="13"/>
  <c r="R977" i="13"/>
  <c r="Q977" i="13"/>
  <c r="P977" i="13"/>
  <c r="O977" i="13"/>
  <c r="N977" i="13"/>
  <c r="M977" i="13"/>
  <c r="L977" i="13"/>
  <c r="J977" i="13"/>
  <c r="I977" i="13"/>
  <c r="H977" i="13"/>
  <c r="G977" i="13"/>
  <c r="F977" i="13"/>
  <c r="E977" i="13"/>
  <c r="D977" i="13"/>
  <c r="C977" i="13"/>
  <c r="K977" i="13" s="1"/>
  <c r="S977" i="13" s="1"/>
  <c r="AA977" i="13" s="1"/>
  <c r="AH976" i="13"/>
  <c r="AG976" i="13"/>
  <c r="AF976" i="13"/>
  <c r="AE976" i="13"/>
  <c r="AD976" i="13"/>
  <c r="AC976" i="13"/>
  <c r="AB976" i="13"/>
  <c r="Z976" i="13"/>
  <c r="Y976" i="13"/>
  <c r="X976" i="13"/>
  <c r="W976" i="13"/>
  <c r="V976" i="13"/>
  <c r="U976" i="13"/>
  <c r="T976" i="13"/>
  <c r="R976" i="13"/>
  <c r="Q976" i="13"/>
  <c r="P976" i="13"/>
  <c r="O976" i="13"/>
  <c r="N976" i="13"/>
  <c r="M976" i="13"/>
  <c r="L976" i="13"/>
  <c r="J976" i="13"/>
  <c r="I976" i="13"/>
  <c r="H976" i="13"/>
  <c r="G976" i="13"/>
  <c r="F976" i="13"/>
  <c r="E976" i="13"/>
  <c r="D976" i="13"/>
  <c r="C976" i="13"/>
  <c r="K976" i="13" s="1"/>
  <c r="S976" i="13" s="1"/>
  <c r="AA976" i="13" s="1"/>
  <c r="AH975" i="13"/>
  <c r="AG975" i="13"/>
  <c r="AF975" i="13"/>
  <c r="AE975" i="13"/>
  <c r="AD975" i="13"/>
  <c r="AC975" i="13"/>
  <c r="AB975" i="13"/>
  <c r="Z975" i="13"/>
  <c r="Y975" i="13"/>
  <c r="X975" i="13"/>
  <c r="W975" i="13"/>
  <c r="V975" i="13"/>
  <c r="U975" i="13"/>
  <c r="T975" i="13"/>
  <c r="R975" i="13"/>
  <c r="Q975" i="13"/>
  <c r="P975" i="13"/>
  <c r="O975" i="13"/>
  <c r="N975" i="13"/>
  <c r="M975" i="13"/>
  <c r="L975" i="13"/>
  <c r="J975" i="13"/>
  <c r="I975" i="13"/>
  <c r="H975" i="13"/>
  <c r="G975" i="13"/>
  <c r="F975" i="13"/>
  <c r="E975" i="13"/>
  <c r="D975" i="13"/>
  <c r="C975" i="13"/>
  <c r="K975" i="13" s="1"/>
  <c r="S975" i="13" s="1"/>
  <c r="AA975" i="13" s="1"/>
  <c r="AH974" i="13"/>
  <c r="AG974" i="13"/>
  <c r="AF974" i="13"/>
  <c r="AE974" i="13"/>
  <c r="AD974" i="13"/>
  <c r="AC974" i="13"/>
  <c r="AB974" i="13"/>
  <c r="Z974" i="13"/>
  <c r="Y974" i="13"/>
  <c r="X974" i="13"/>
  <c r="W974" i="13"/>
  <c r="V974" i="13"/>
  <c r="U974" i="13"/>
  <c r="T974" i="13"/>
  <c r="R974" i="13"/>
  <c r="Q974" i="13"/>
  <c r="P974" i="13"/>
  <c r="O974" i="13"/>
  <c r="N974" i="13"/>
  <c r="M974" i="13"/>
  <c r="L974" i="13"/>
  <c r="J974" i="13"/>
  <c r="I974" i="13"/>
  <c r="H974" i="13"/>
  <c r="G974" i="13"/>
  <c r="F974" i="13"/>
  <c r="E974" i="13"/>
  <c r="D974" i="13"/>
  <c r="C974" i="13"/>
  <c r="K974" i="13" s="1"/>
  <c r="S974" i="13" s="1"/>
  <c r="AA974" i="13" s="1"/>
  <c r="AH973" i="13"/>
  <c r="AG973" i="13"/>
  <c r="AF973" i="13"/>
  <c r="AE973" i="13"/>
  <c r="AD973" i="13"/>
  <c r="AC973" i="13"/>
  <c r="AB973" i="13"/>
  <c r="Z973" i="13"/>
  <c r="Y973" i="13"/>
  <c r="X973" i="13"/>
  <c r="W973" i="13"/>
  <c r="V973" i="13"/>
  <c r="U973" i="13"/>
  <c r="T973" i="13"/>
  <c r="R973" i="13"/>
  <c r="Q973" i="13"/>
  <c r="P973" i="13"/>
  <c r="O973" i="13"/>
  <c r="N973" i="13"/>
  <c r="M973" i="13"/>
  <c r="L973" i="13"/>
  <c r="J973" i="13"/>
  <c r="I973" i="13"/>
  <c r="H973" i="13"/>
  <c r="G973" i="13"/>
  <c r="F973" i="13"/>
  <c r="E973" i="13"/>
  <c r="D973" i="13"/>
  <c r="C973" i="13"/>
  <c r="K973" i="13" s="1"/>
  <c r="S973" i="13" s="1"/>
  <c r="AA973" i="13" s="1"/>
  <c r="AH972" i="13"/>
  <c r="AG972" i="13"/>
  <c r="AF972" i="13"/>
  <c r="AE972" i="13"/>
  <c r="AD972" i="13"/>
  <c r="AC972" i="13"/>
  <c r="AB972" i="13"/>
  <c r="Z972" i="13"/>
  <c r="Y972" i="13"/>
  <c r="X972" i="13"/>
  <c r="W972" i="13"/>
  <c r="V972" i="13"/>
  <c r="U972" i="13"/>
  <c r="T972" i="13"/>
  <c r="R972" i="13"/>
  <c r="Q972" i="13"/>
  <c r="P972" i="13"/>
  <c r="O972" i="13"/>
  <c r="N972" i="13"/>
  <c r="M972" i="13"/>
  <c r="L972" i="13"/>
  <c r="J972" i="13"/>
  <c r="I972" i="13"/>
  <c r="H972" i="13"/>
  <c r="G972" i="13"/>
  <c r="F972" i="13"/>
  <c r="E972" i="13"/>
  <c r="D972" i="13"/>
  <c r="C972" i="13"/>
  <c r="K972" i="13" s="1"/>
  <c r="S972" i="13" s="1"/>
  <c r="AA972" i="13" s="1"/>
  <c r="AH971" i="13"/>
  <c r="AG971" i="13"/>
  <c r="AF971" i="13"/>
  <c r="AE971" i="13"/>
  <c r="AD971" i="13"/>
  <c r="AC971" i="13"/>
  <c r="AB971" i="13"/>
  <c r="Z971" i="13"/>
  <c r="Y971" i="13"/>
  <c r="X971" i="13"/>
  <c r="W971" i="13"/>
  <c r="V971" i="13"/>
  <c r="U971" i="13"/>
  <c r="T971" i="13"/>
  <c r="R971" i="13"/>
  <c r="Q971" i="13"/>
  <c r="P971" i="13"/>
  <c r="O971" i="13"/>
  <c r="N971" i="13"/>
  <c r="M971" i="13"/>
  <c r="L971" i="13"/>
  <c r="J971" i="13"/>
  <c r="I971" i="13"/>
  <c r="H971" i="13"/>
  <c r="G971" i="13"/>
  <c r="F971" i="13"/>
  <c r="E971" i="13"/>
  <c r="D971" i="13"/>
  <c r="C971" i="13"/>
  <c r="K971" i="13" s="1"/>
  <c r="S971" i="13" s="1"/>
  <c r="AA971" i="13" s="1"/>
  <c r="AH970" i="13"/>
  <c r="AG970" i="13"/>
  <c r="AF970" i="13"/>
  <c r="AE970" i="13"/>
  <c r="AD970" i="13"/>
  <c r="AC970" i="13"/>
  <c r="AB970" i="13"/>
  <c r="Z970" i="13"/>
  <c r="Y970" i="13"/>
  <c r="X970" i="13"/>
  <c r="W970" i="13"/>
  <c r="V970" i="13"/>
  <c r="U970" i="13"/>
  <c r="T970" i="13"/>
  <c r="R970" i="13"/>
  <c r="Q970" i="13"/>
  <c r="P970" i="13"/>
  <c r="O970" i="13"/>
  <c r="N970" i="13"/>
  <c r="M970" i="13"/>
  <c r="L970" i="13"/>
  <c r="J970" i="13"/>
  <c r="I970" i="13"/>
  <c r="H970" i="13"/>
  <c r="G970" i="13"/>
  <c r="F970" i="13"/>
  <c r="E970" i="13"/>
  <c r="D970" i="13"/>
  <c r="C970" i="13"/>
  <c r="K970" i="13" s="1"/>
  <c r="S970" i="13" s="1"/>
  <c r="AA970" i="13" s="1"/>
  <c r="AH969" i="13"/>
  <c r="AG969" i="13"/>
  <c r="AF969" i="13"/>
  <c r="AE969" i="13"/>
  <c r="AD969" i="13"/>
  <c r="AC969" i="13"/>
  <c r="AB969" i="13"/>
  <c r="Z969" i="13"/>
  <c r="Y969" i="13"/>
  <c r="X969" i="13"/>
  <c r="W969" i="13"/>
  <c r="V969" i="13"/>
  <c r="U969" i="13"/>
  <c r="T969" i="13"/>
  <c r="R969" i="13"/>
  <c r="Q969" i="13"/>
  <c r="P969" i="13"/>
  <c r="O969" i="13"/>
  <c r="N969" i="13"/>
  <c r="M969" i="13"/>
  <c r="L969" i="13"/>
  <c r="J969" i="13"/>
  <c r="I969" i="13"/>
  <c r="H969" i="13"/>
  <c r="G969" i="13"/>
  <c r="F969" i="13"/>
  <c r="E969" i="13"/>
  <c r="D969" i="13"/>
  <c r="C969" i="13"/>
  <c r="K969" i="13" s="1"/>
  <c r="S969" i="13" s="1"/>
  <c r="AA969" i="13" s="1"/>
  <c r="AH968" i="13"/>
  <c r="AG968" i="13"/>
  <c r="AF968" i="13"/>
  <c r="AE968" i="13"/>
  <c r="AD968" i="13"/>
  <c r="AC968" i="13"/>
  <c r="AB968" i="13"/>
  <c r="Z968" i="13"/>
  <c r="Y968" i="13"/>
  <c r="X968" i="13"/>
  <c r="W968" i="13"/>
  <c r="V968" i="13"/>
  <c r="U968" i="13"/>
  <c r="T968" i="13"/>
  <c r="R968" i="13"/>
  <c r="Q968" i="13"/>
  <c r="P968" i="13"/>
  <c r="O968" i="13"/>
  <c r="N968" i="13"/>
  <c r="M968" i="13"/>
  <c r="L968" i="13"/>
  <c r="J968" i="13"/>
  <c r="I968" i="13"/>
  <c r="H968" i="13"/>
  <c r="G968" i="13"/>
  <c r="F968" i="13"/>
  <c r="E968" i="13"/>
  <c r="D968" i="13"/>
  <c r="C968" i="13"/>
  <c r="K968" i="13" s="1"/>
  <c r="S968" i="13" s="1"/>
  <c r="AA968" i="13" s="1"/>
  <c r="AH967" i="13"/>
  <c r="AG967" i="13"/>
  <c r="AF967" i="13"/>
  <c r="AE967" i="13"/>
  <c r="AD967" i="13"/>
  <c r="AC967" i="13"/>
  <c r="AB967" i="13"/>
  <c r="Z967" i="13"/>
  <c r="Y967" i="13"/>
  <c r="X967" i="13"/>
  <c r="W967" i="13"/>
  <c r="V967" i="13"/>
  <c r="U967" i="13"/>
  <c r="T967" i="13"/>
  <c r="R967" i="13"/>
  <c r="Q967" i="13"/>
  <c r="P967" i="13"/>
  <c r="O967" i="13"/>
  <c r="N967" i="13"/>
  <c r="M967" i="13"/>
  <c r="L967" i="13"/>
  <c r="J967" i="13"/>
  <c r="I967" i="13"/>
  <c r="H967" i="13"/>
  <c r="G967" i="13"/>
  <c r="F967" i="13"/>
  <c r="E967" i="13"/>
  <c r="D967" i="13"/>
  <c r="C967" i="13"/>
  <c r="K967" i="13" s="1"/>
  <c r="S967" i="13" s="1"/>
  <c r="AA967" i="13" s="1"/>
  <c r="AH966" i="13"/>
  <c r="AG966" i="13"/>
  <c r="AF966" i="13"/>
  <c r="AE966" i="13"/>
  <c r="AD966" i="13"/>
  <c r="AC966" i="13"/>
  <c r="AB966" i="13"/>
  <c r="Z966" i="13"/>
  <c r="Y966" i="13"/>
  <c r="X966" i="13"/>
  <c r="W966" i="13"/>
  <c r="V966" i="13"/>
  <c r="U966" i="13"/>
  <c r="T966" i="13"/>
  <c r="R966" i="13"/>
  <c r="Q966" i="13"/>
  <c r="P966" i="13"/>
  <c r="O966" i="13"/>
  <c r="N966" i="13"/>
  <c r="M966" i="13"/>
  <c r="L966" i="13"/>
  <c r="J966" i="13"/>
  <c r="I966" i="13"/>
  <c r="H966" i="13"/>
  <c r="G966" i="13"/>
  <c r="F966" i="13"/>
  <c r="E966" i="13"/>
  <c r="D966" i="13"/>
  <c r="C966" i="13"/>
  <c r="K966" i="13" s="1"/>
  <c r="S966" i="13" s="1"/>
  <c r="AA966" i="13" s="1"/>
  <c r="AH965" i="13"/>
  <c r="AG965" i="13"/>
  <c r="AF965" i="13"/>
  <c r="AE965" i="13"/>
  <c r="AD965" i="13"/>
  <c r="AC965" i="13"/>
  <c r="AB965" i="13"/>
  <c r="Z965" i="13"/>
  <c r="Y965" i="13"/>
  <c r="X965" i="13"/>
  <c r="W965" i="13"/>
  <c r="V965" i="13"/>
  <c r="U965" i="13"/>
  <c r="T965" i="13"/>
  <c r="R965" i="13"/>
  <c r="Q965" i="13"/>
  <c r="P965" i="13"/>
  <c r="O965" i="13"/>
  <c r="N965" i="13"/>
  <c r="M965" i="13"/>
  <c r="L965" i="13"/>
  <c r="J965" i="13"/>
  <c r="I965" i="13"/>
  <c r="H965" i="13"/>
  <c r="G965" i="13"/>
  <c r="F965" i="13"/>
  <c r="E965" i="13"/>
  <c r="D965" i="13"/>
  <c r="C965" i="13"/>
  <c r="K965" i="13" s="1"/>
  <c r="S965" i="13" s="1"/>
  <c r="AA965" i="13" s="1"/>
  <c r="AH964" i="13"/>
  <c r="AG964" i="13"/>
  <c r="AF964" i="13"/>
  <c r="AE964" i="13"/>
  <c r="AD964" i="13"/>
  <c r="AC964" i="13"/>
  <c r="AB964" i="13"/>
  <c r="Z964" i="13"/>
  <c r="Y964" i="13"/>
  <c r="X964" i="13"/>
  <c r="W964" i="13"/>
  <c r="V964" i="13"/>
  <c r="U964" i="13"/>
  <c r="T964" i="13"/>
  <c r="R964" i="13"/>
  <c r="Q964" i="13"/>
  <c r="P964" i="13"/>
  <c r="O964" i="13"/>
  <c r="N964" i="13"/>
  <c r="M964" i="13"/>
  <c r="L964" i="13"/>
  <c r="J964" i="13"/>
  <c r="I964" i="13"/>
  <c r="H964" i="13"/>
  <c r="G964" i="13"/>
  <c r="F964" i="13"/>
  <c r="E964" i="13"/>
  <c r="D964" i="13"/>
  <c r="C964" i="13"/>
  <c r="K964" i="13" s="1"/>
  <c r="S964" i="13" s="1"/>
  <c r="AA964" i="13" s="1"/>
  <c r="AH963" i="13"/>
  <c r="AG963" i="13"/>
  <c r="AF963" i="13"/>
  <c r="AE963" i="13"/>
  <c r="AD963" i="13"/>
  <c r="AC963" i="13"/>
  <c r="AB963" i="13"/>
  <c r="Z963" i="13"/>
  <c r="Y963" i="13"/>
  <c r="X963" i="13"/>
  <c r="W963" i="13"/>
  <c r="V963" i="13"/>
  <c r="U963" i="13"/>
  <c r="T963" i="13"/>
  <c r="R963" i="13"/>
  <c r="Q963" i="13"/>
  <c r="P963" i="13"/>
  <c r="O963" i="13"/>
  <c r="N963" i="13"/>
  <c r="M963" i="13"/>
  <c r="L963" i="13"/>
  <c r="J963" i="13"/>
  <c r="I963" i="13"/>
  <c r="H963" i="13"/>
  <c r="G963" i="13"/>
  <c r="F963" i="13"/>
  <c r="E963" i="13"/>
  <c r="D963" i="13"/>
  <c r="C963" i="13"/>
  <c r="K963" i="13" s="1"/>
  <c r="S963" i="13" s="1"/>
  <c r="AA963" i="13" s="1"/>
  <c r="AH962" i="13"/>
  <c r="AG962" i="13"/>
  <c r="AF962" i="13"/>
  <c r="AE962" i="13"/>
  <c r="AD962" i="13"/>
  <c r="AC962" i="13"/>
  <c r="AB962" i="13"/>
  <c r="Z962" i="13"/>
  <c r="Y962" i="13"/>
  <c r="X962" i="13"/>
  <c r="W962" i="13"/>
  <c r="V962" i="13"/>
  <c r="U962" i="13"/>
  <c r="T962" i="13"/>
  <c r="R962" i="13"/>
  <c r="Q962" i="13"/>
  <c r="P962" i="13"/>
  <c r="O962" i="13"/>
  <c r="N962" i="13"/>
  <c r="M962" i="13"/>
  <c r="L962" i="13"/>
  <c r="J962" i="13"/>
  <c r="I962" i="13"/>
  <c r="H962" i="13"/>
  <c r="G962" i="13"/>
  <c r="F962" i="13"/>
  <c r="E962" i="13"/>
  <c r="D962" i="13"/>
  <c r="C962" i="13"/>
  <c r="K962" i="13" s="1"/>
  <c r="S962" i="13" s="1"/>
  <c r="AA962" i="13" s="1"/>
  <c r="AH961" i="13"/>
  <c r="AG961" i="13"/>
  <c r="AF961" i="13"/>
  <c r="AE961" i="13"/>
  <c r="AD961" i="13"/>
  <c r="AC961" i="13"/>
  <c r="AB961" i="13"/>
  <c r="Z961" i="13"/>
  <c r="Y961" i="13"/>
  <c r="X961" i="13"/>
  <c r="W961" i="13"/>
  <c r="V961" i="13"/>
  <c r="U961" i="13"/>
  <c r="T961" i="13"/>
  <c r="R961" i="13"/>
  <c r="Q961" i="13"/>
  <c r="P961" i="13"/>
  <c r="O961" i="13"/>
  <c r="N961" i="13"/>
  <c r="M961" i="13"/>
  <c r="L961" i="13"/>
  <c r="J961" i="13"/>
  <c r="I961" i="13"/>
  <c r="H961" i="13"/>
  <c r="G961" i="13"/>
  <c r="F961" i="13"/>
  <c r="E961" i="13"/>
  <c r="D961" i="13"/>
  <c r="C961" i="13"/>
  <c r="K961" i="13" s="1"/>
  <c r="S961" i="13" s="1"/>
  <c r="AA961" i="13" s="1"/>
  <c r="AH960" i="13"/>
  <c r="AG960" i="13"/>
  <c r="AF960" i="13"/>
  <c r="AE960" i="13"/>
  <c r="AD960" i="13"/>
  <c r="AC960" i="13"/>
  <c r="AB960" i="13"/>
  <c r="Z960" i="13"/>
  <c r="Y960" i="13"/>
  <c r="X960" i="13"/>
  <c r="W960" i="13"/>
  <c r="V960" i="13"/>
  <c r="U960" i="13"/>
  <c r="T960" i="13"/>
  <c r="R960" i="13"/>
  <c r="Q960" i="13"/>
  <c r="P960" i="13"/>
  <c r="O960" i="13"/>
  <c r="N960" i="13"/>
  <c r="M960" i="13"/>
  <c r="L960" i="13"/>
  <c r="J960" i="13"/>
  <c r="I960" i="13"/>
  <c r="H960" i="13"/>
  <c r="G960" i="13"/>
  <c r="F960" i="13"/>
  <c r="E960" i="13"/>
  <c r="D960" i="13"/>
  <c r="C960" i="13"/>
  <c r="K960" i="13" s="1"/>
  <c r="S960" i="13" s="1"/>
  <c r="AA960" i="13" s="1"/>
  <c r="AH959" i="13"/>
  <c r="AG959" i="13"/>
  <c r="AF959" i="13"/>
  <c r="AE959" i="13"/>
  <c r="AD959" i="13"/>
  <c r="AC959" i="13"/>
  <c r="AB959" i="13"/>
  <c r="Z959" i="13"/>
  <c r="Y959" i="13"/>
  <c r="X959" i="13"/>
  <c r="W959" i="13"/>
  <c r="V959" i="13"/>
  <c r="U959" i="13"/>
  <c r="T959" i="13"/>
  <c r="R959" i="13"/>
  <c r="Q959" i="13"/>
  <c r="P959" i="13"/>
  <c r="O959" i="13"/>
  <c r="N959" i="13"/>
  <c r="M959" i="13"/>
  <c r="L959" i="13"/>
  <c r="J959" i="13"/>
  <c r="I959" i="13"/>
  <c r="H959" i="13"/>
  <c r="G959" i="13"/>
  <c r="F959" i="13"/>
  <c r="E959" i="13"/>
  <c r="D959" i="13"/>
  <c r="C959" i="13"/>
  <c r="K959" i="13" s="1"/>
  <c r="S959" i="13" s="1"/>
  <c r="AA959" i="13" s="1"/>
  <c r="AH958" i="13"/>
  <c r="AG958" i="13"/>
  <c r="AF958" i="13"/>
  <c r="AE958" i="13"/>
  <c r="AD958" i="13"/>
  <c r="AC958" i="13"/>
  <c r="AB958" i="13"/>
  <c r="Z958" i="13"/>
  <c r="Y958" i="13"/>
  <c r="X958" i="13"/>
  <c r="W958" i="13"/>
  <c r="V958" i="13"/>
  <c r="U958" i="13"/>
  <c r="T958" i="13"/>
  <c r="R958" i="13"/>
  <c r="Q958" i="13"/>
  <c r="P958" i="13"/>
  <c r="O958" i="13"/>
  <c r="N958" i="13"/>
  <c r="M958" i="13"/>
  <c r="L958" i="13"/>
  <c r="J958" i="13"/>
  <c r="I958" i="13"/>
  <c r="H958" i="13"/>
  <c r="G958" i="13"/>
  <c r="F958" i="13"/>
  <c r="E958" i="13"/>
  <c r="D958" i="13"/>
  <c r="C958" i="13"/>
  <c r="K958" i="13" s="1"/>
  <c r="S958" i="13" s="1"/>
  <c r="AA958" i="13" s="1"/>
  <c r="AH957" i="13"/>
  <c r="AG957" i="13"/>
  <c r="AF957" i="13"/>
  <c r="AE957" i="13"/>
  <c r="AD957" i="13"/>
  <c r="AC957" i="13"/>
  <c r="AB957" i="13"/>
  <c r="Z957" i="13"/>
  <c r="Y957" i="13"/>
  <c r="X957" i="13"/>
  <c r="W957" i="13"/>
  <c r="V957" i="13"/>
  <c r="U957" i="13"/>
  <c r="T957" i="13"/>
  <c r="R957" i="13"/>
  <c r="Q957" i="13"/>
  <c r="P957" i="13"/>
  <c r="O957" i="13"/>
  <c r="N957" i="13"/>
  <c r="M957" i="13"/>
  <c r="L957" i="13"/>
  <c r="J957" i="13"/>
  <c r="I957" i="13"/>
  <c r="H957" i="13"/>
  <c r="G957" i="13"/>
  <c r="F957" i="13"/>
  <c r="E957" i="13"/>
  <c r="D957" i="13"/>
  <c r="C957" i="13"/>
  <c r="K957" i="13" s="1"/>
  <c r="S957" i="13" s="1"/>
  <c r="AA957" i="13" s="1"/>
  <c r="AH956" i="13"/>
  <c r="AG956" i="13"/>
  <c r="AF956" i="13"/>
  <c r="AE956" i="13"/>
  <c r="AD956" i="13"/>
  <c r="AC956" i="13"/>
  <c r="AB956" i="13"/>
  <c r="Z956" i="13"/>
  <c r="Y956" i="13"/>
  <c r="X956" i="13"/>
  <c r="W956" i="13"/>
  <c r="V956" i="13"/>
  <c r="U956" i="13"/>
  <c r="T956" i="13"/>
  <c r="R956" i="13"/>
  <c r="Q956" i="13"/>
  <c r="P956" i="13"/>
  <c r="O956" i="13"/>
  <c r="N956" i="13"/>
  <c r="M956" i="13"/>
  <c r="L956" i="13"/>
  <c r="J956" i="13"/>
  <c r="I956" i="13"/>
  <c r="H956" i="13"/>
  <c r="G956" i="13"/>
  <c r="F956" i="13"/>
  <c r="E956" i="13"/>
  <c r="D956" i="13"/>
  <c r="C956" i="13"/>
  <c r="K956" i="13" s="1"/>
  <c r="S956" i="13" s="1"/>
  <c r="AA956" i="13" s="1"/>
  <c r="AH955" i="13"/>
  <c r="AG955" i="13"/>
  <c r="AF955" i="13"/>
  <c r="AE955" i="13"/>
  <c r="AD955" i="13"/>
  <c r="AC955" i="13"/>
  <c r="AB955" i="13"/>
  <c r="Z955" i="13"/>
  <c r="Y955" i="13"/>
  <c r="X955" i="13"/>
  <c r="W955" i="13"/>
  <c r="V955" i="13"/>
  <c r="U955" i="13"/>
  <c r="T955" i="13"/>
  <c r="R955" i="13"/>
  <c r="Q955" i="13"/>
  <c r="P955" i="13"/>
  <c r="O955" i="13"/>
  <c r="N955" i="13"/>
  <c r="M955" i="13"/>
  <c r="L955" i="13"/>
  <c r="J955" i="13"/>
  <c r="I955" i="13"/>
  <c r="H955" i="13"/>
  <c r="G955" i="13"/>
  <c r="F955" i="13"/>
  <c r="E955" i="13"/>
  <c r="D955" i="13"/>
  <c r="C955" i="13"/>
  <c r="K955" i="13" s="1"/>
  <c r="S955" i="13" s="1"/>
  <c r="AA955" i="13" s="1"/>
  <c r="AH954" i="13"/>
  <c r="AG954" i="13"/>
  <c r="AF954" i="13"/>
  <c r="AE954" i="13"/>
  <c r="AD954" i="13"/>
  <c r="AC954" i="13"/>
  <c r="AB954" i="13"/>
  <c r="Z954" i="13"/>
  <c r="Y954" i="13"/>
  <c r="X954" i="13"/>
  <c r="W954" i="13"/>
  <c r="V954" i="13"/>
  <c r="U954" i="13"/>
  <c r="T954" i="13"/>
  <c r="R954" i="13"/>
  <c r="Q954" i="13"/>
  <c r="P954" i="13"/>
  <c r="O954" i="13"/>
  <c r="N954" i="13"/>
  <c r="M954" i="13"/>
  <c r="L954" i="13"/>
  <c r="J954" i="13"/>
  <c r="I954" i="13"/>
  <c r="H954" i="13"/>
  <c r="G954" i="13"/>
  <c r="F954" i="13"/>
  <c r="E954" i="13"/>
  <c r="D954" i="13"/>
  <c r="C954" i="13"/>
  <c r="K954" i="13" s="1"/>
  <c r="S954" i="13" s="1"/>
  <c r="AA954" i="13" s="1"/>
  <c r="AH953" i="13"/>
  <c r="AG953" i="13"/>
  <c r="AF953" i="13"/>
  <c r="AE953" i="13"/>
  <c r="AD953" i="13"/>
  <c r="AC953" i="13"/>
  <c r="AB953" i="13"/>
  <c r="Z953" i="13"/>
  <c r="Y953" i="13"/>
  <c r="X953" i="13"/>
  <c r="W953" i="13"/>
  <c r="V953" i="13"/>
  <c r="U953" i="13"/>
  <c r="T953" i="13"/>
  <c r="R953" i="13"/>
  <c r="Q953" i="13"/>
  <c r="P953" i="13"/>
  <c r="O953" i="13"/>
  <c r="N953" i="13"/>
  <c r="M953" i="13"/>
  <c r="L953" i="13"/>
  <c r="J953" i="13"/>
  <c r="I953" i="13"/>
  <c r="H953" i="13"/>
  <c r="G953" i="13"/>
  <c r="F953" i="13"/>
  <c r="E953" i="13"/>
  <c r="D953" i="13"/>
  <c r="C953" i="13"/>
  <c r="K953" i="13" s="1"/>
  <c r="S953" i="13" s="1"/>
  <c r="AA953" i="13" s="1"/>
  <c r="AH952" i="13"/>
  <c r="AG952" i="13"/>
  <c r="AF952" i="13"/>
  <c r="AE952" i="13"/>
  <c r="AD952" i="13"/>
  <c r="AC952" i="13"/>
  <c r="AB952" i="13"/>
  <c r="Z952" i="13"/>
  <c r="Y952" i="13"/>
  <c r="X952" i="13"/>
  <c r="W952" i="13"/>
  <c r="V952" i="13"/>
  <c r="U952" i="13"/>
  <c r="T952" i="13"/>
  <c r="R952" i="13"/>
  <c r="Q952" i="13"/>
  <c r="P952" i="13"/>
  <c r="O952" i="13"/>
  <c r="N952" i="13"/>
  <c r="M952" i="13"/>
  <c r="L952" i="13"/>
  <c r="J952" i="13"/>
  <c r="I952" i="13"/>
  <c r="H952" i="13"/>
  <c r="G952" i="13"/>
  <c r="F952" i="13"/>
  <c r="E952" i="13"/>
  <c r="D952" i="13"/>
  <c r="C952" i="13"/>
  <c r="K952" i="13" s="1"/>
  <c r="S952" i="13" s="1"/>
  <c r="AA952" i="13" s="1"/>
  <c r="AH951" i="13"/>
  <c r="AG951" i="13"/>
  <c r="AF951" i="13"/>
  <c r="AE951" i="13"/>
  <c r="AD951" i="13"/>
  <c r="AC951" i="13"/>
  <c r="AB951" i="13"/>
  <c r="Z951" i="13"/>
  <c r="Y951" i="13"/>
  <c r="X951" i="13"/>
  <c r="W951" i="13"/>
  <c r="V951" i="13"/>
  <c r="U951" i="13"/>
  <c r="T951" i="13"/>
  <c r="R951" i="13"/>
  <c r="Q951" i="13"/>
  <c r="P951" i="13"/>
  <c r="O951" i="13"/>
  <c r="N951" i="13"/>
  <c r="M951" i="13"/>
  <c r="L951" i="13"/>
  <c r="J951" i="13"/>
  <c r="I951" i="13"/>
  <c r="H951" i="13"/>
  <c r="G951" i="13"/>
  <c r="F951" i="13"/>
  <c r="E951" i="13"/>
  <c r="D951" i="13"/>
  <c r="C951" i="13"/>
  <c r="K951" i="13" s="1"/>
  <c r="S951" i="13" s="1"/>
  <c r="AA951" i="13" s="1"/>
  <c r="AH950" i="13"/>
  <c r="AG950" i="13"/>
  <c r="AF950" i="13"/>
  <c r="AE950" i="13"/>
  <c r="AD950" i="13"/>
  <c r="AC950" i="13"/>
  <c r="AB950" i="13"/>
  <c r="Z950" i="13"/>
  <c r="Y950" i="13"/>
  <c r="X950" i="13"/>
  <c r="W950" i="13"/>
  <c r="V950" i="13"/>
  <c r="U950" i="13"/>
  <c r="T950" i="13"/>
  <c r="R950" i="13"/>
  <c r="Q950" i="13"/>
  <c r="P950" i="13"/>
  <c r="O950" i="13"/>
  <c r="N950" i="13"/>
  <c r="M950" i="13"/>
  <c r="L950" i="13"/>
  <c r="J950" i="13"/>
  <c r="I950" i="13"/>
  <c r="H950" i="13"/>
  <c r="G950" i="13"/>
  <c r="F950" i="13"/>
  <c r="E950" i="13"/>
  <c r="D950" i="13"/>
  <c r="C950" i="13"/>
  <c r="K950" i="13" s="1"/>
  <c r="S950" i="13" s="1"/>
  <c r="AA950" i="13" s="1"/>
  <c r="AH949" i="13"/>
  <c r="AG949" i="13"/>
  <c r="AF949" i="13"/>
  <c r="AE949" i="13"/>
  <c r="AD949" i="13"/>
  <c r="AC949" i="13"/>
  <c r="AB949" i="13"/>
  <c r="Z949" i="13"/>
  <c r="Y949" i="13"/>
  <c r="X949" i="13"/>
  <c r="W949" i="13"/>
  <c r="V949" i="13"/>
  <c r="U949" i="13"/>
  <c r="T949" i="13"/>
  <c r="R949" i="13"/>
  <c r="Q949" i="13"/>
  <c r="P949" i="13"/>
  <c r="O949" i="13"/>
  <c r="N949" i="13"/>
  <c r="M949" i="13"/>
  <c r="L949" i="13"/>
  <c r="J949" i="13"/>
  <c r="I949" i="13"/>
  <c r="H949" i="13"/>
  <c r="G949" i="13"/>
  <c r="F949" i="13"/>
  <c r="E949" i="13"/>
  <c r="D949" i="13"/>
  <c r="C949" i="13"/>
  <c r="K949" i="13" s="1"/>
  <c r="S949" i="13" s="1"/>
  <c r="AA949" i="13" s="1"/>
  <c r="AH948" i="13"/>
  <c r="AG948" i="13"/>
  <c r="AF948" i="13"/>
  <c r="AE948" i="13"/>
  <c r="AD948" i="13"/>
  <c r="AC948" i="13"/>
  <c r="AB948" i="13"/>
  <c r="Z948" i="13"/>
  <c r="Y948" i="13"/>
  <c r="X948" i="13"/>
  <c r="W948" i="13"/>
  <c r="V948" i="13"/>
  <c r="U948" i="13"/>
  <c r="T948" i="13"/>
  <c r="R948" i="13"/>
  <c r="Q948" i="13"/>
  <c r="P948" i="13"/>
  <c r="O948" i="13"/>
  <c r="N948" i="13"/>
  <c r="M948" i="13"/>
  <c r="L948" i="13"/>
  <c r="J948" i="13"/>
  <c r="I948" i="13"/>
  <c r="H948" i="13"/>
  <c r="G948" i="13"/>
  <c r="F948" i="13"/>
  <c r="E948" i="13"/>
  <c r="D948" i="13"/>
  <c r="C948" i="13"/>
  <c r="K948" i="13" s="1"/>
  <c r="S948" i="13" s="1"/>
  <c r="AA948" i="13" s="1"/>
  <c r="AH947" i="13"/>
  <c r="AG947" i="13"/>
  <c r="AF947" i="13"/>
  <c r="AE947" i="13"/>
  <c r="AD947" i="13"/>
  <c r="AC947" i="13"/>
  <c r="AB947" i="13"/>
  <c r="Z947" i="13"/>
  <c r="Y947" i="13"/>
  <c r="X947" i="13"/>
  <c r="W947" i="13"/>
  <c r="V947" i="13"/>
  <c r="U947" i="13"/>
  <c r="T947" i="13"/>
  <c r="R947" i="13"/>
  <c r="Q947" i="13"/>
  <c r="P947" i="13"/>
  <c r="O947" i="13"/>
  <c r="N947" i="13"/>
  <c r="M947" i="13"/>
  <c r="L947" i="13"/>
  <c r="J947" i="13"/>
  <c r="I947" i="13"/>
  <c r="H947" i="13"/>
  <c r="G947" i="13"/>
  <c r="F947" i="13"/>
  <c r="E947" i="13"/>
  <c r="D947" i="13"/>
  <c r="C947" i="13"/>
  <c r="K947" i="13" s="1"/>
  <c r="S947" i="13" s="1"/>
  <c r="AA947" i="13" s="1"/>
  <c r="AH946" i="13"/>
  <c r="AG946" i="13"/>
  <c r="AF946" i="13"/>
  <c r="AE946" i="13"/>
  <c r="AD946" i="13"/>
  <c r="AC946" i="13"/>
  <c r="AB946" i="13"/>
  <c r="Z946" i="13"/>
  <c r="Y946" i="13"/>
  <c r="X946" i="13"/>
  <c r="W946" i="13"/>
  <c r="V946" i="13"/>
  <c r="U946" i="13"/>
  <c r="T946" i="13"/>
  <c r="R946" i="13"/>
  <c r="Q946" i="13"/>
  <c r="P946" i="13"/>
  <c r="O946" i="13"/>
  <c r="N946" i="13"/>
  <c r="M946" i="13"/>
  <c r="L946" i="13"/>
  <c r="J946" i="13"/>
  <c r="I946" i="13"/>
  <c r="H946" i="13"/>
  <c r="G946" i="13"/>
  <c r="F946" i="13"/>
  <c r="E946" i="13"/>
  <c r="D946" i="13"/>
  <c r="C946" i="13"/>
  <c r="K946" i="13" s="1"/>
  <c r="S946" i="13" s="1"/>
  <c r="AA946" i="13" s="1"/>
  <c r="AH945" i="13"/>
  <c r="AG945" i="13"/>
  <c r="AF945" i="13"/>
  <c r="AE945" i="13"/>
  <c r="AD945" i="13"/>
  <c r="AC945" i="13"/>
  <c r="AB945" i="13"/>
  <c r="Z945" i="13"/>
  <c r="Y945" i="13"/>
  <c r="X945" i="13"/>
  <c r="W945" i="13"/>
  <c r="V945" i="13"/>
  <c r="U945" i="13"/>
  <c r="T945" i="13"/>
  <c r="R945" i="13"/>
  <c r="Q945" i="13"/>
  <c r="P945" i="13"/>
  <c r="O945" i="13"/>
  <c r="N945" i="13"/>
  <c r="M945" i="13"/>
  <c r="L945" i="13"/>
  <c r="J945" i="13"/>
  <c r="I945" i="13"/>
  <c r="H945" i="13"/>
  <c r="G945" i="13"/>
  <c r="F945" i="13"/>
  <c r="E945" i="13"/>
  <c r="D945" i="13"/>
  <c r="C945" i="13"/>
  <c r="K945" i="13" s="1"/>
  <c r="S945" i="13" s="1"/>
  <c r="AA945" i="13" s="1"/>
  <c r="AH944" i="13"/>
  <c r="AG944" i="13"/>
  <c r="AF944" i="13"/>
  <c r="AE944" i="13"/>
  <c r="AD944" i="13"/>
  <c r="AC944" i="13"/>
  <c r="AB944" i="13"/>
  <c r="Z944" i="13"/>
  <c r="Y944" i="13"/>
  <c r="X944" i="13"/>
  <c r="W944" i="13"/>
  <c r="V944" i="13"/>
  <c r="U944" i="13"/>
  <c r="T944" i="13"/>
  <c r="R944" i="13"/>
  <c r="Q944" i="13"/>
  <c r="P944" i="13"/>
  <c r="O944" i="13"/>
  <c r="N944" i="13"/>
  <c r="M944" i="13"/>
  <c r="L944" i="13"/>
  <c r="J944" i="13"/>
  <c r="I944" i="13"/>
  <c r="H944" i="13"/>
  <c r="G944" i="13"/>
  <c r="F944" i="13"/>
  <c r="E944" i="13"/>
  <c r="D944" i="13"/>
  <c r="C944" i="13"/>
  <c r="K944" i="13" s="1"/>
  <c r="S944" i="13" s="1"/>
  <c r="AA944" i="13" s="1"/>
  <c r="AH943" i="13"/>
  <c r="AG943" i="13"/>
  <c r="AF943" i="13"/>
  <c r="AE943" i="13"/>
  <c r="AD943" i="13"/>
  <c r="AC943" i="13"/>
  <c r="AB943" i="13"/>
  <c r="Z943" i="13"/>
  <c r="Y943" i="13"/>
  <c r="X943" i="13"/>
  <c r="W943" i="13"/>
  <c r="V943" i="13"/>
  <c r="U943" i="13"/>
  <c r="T943" i="13"/>
  <c r="R943" i="13"/>
  <c r="Q943" i="13"/>
  <c r="P943" i="13"/>
  <c r="O943" i="13"/>
  <c r="N943" i="13"/>
  <c r="M943" i="13"/>
  <c r="L943" i="13"/>
  <c r="J943" i="13"/>
  <c r="I943" i="13"/>
  <c r="H943" i="13"/>
  <c r="G943" i="13"/>
  <c r="F943" i="13"/>
  <c r="E943" i="13"/>
  <c r="D943" i="13"/>
  <c r="C943" i="13"/>
  <c r="K943" i="13" s="1"/>
  <c r="S943" i="13" s="1"/>
  <c r="AA943" i="13" s="1"/>
  <c r="AH942" i="13"/>
  <c r="AG942" i="13"/>
  <c r="AF942" i="13"/>
  <c r="AE942" i="13"/>
  <c r="AD942" i="13"/>
  <c r="AC942" i="13"/>
  <c r="AB942" i="13"/>
  <c r="Z942" i="13"/>
  <c r="Y942" i="13"/>
  <c r="X942" i="13"/>
  <c r="W942" i="13"/>
  <c r="V942" i="13"/>
  <c r="U942" i="13"/>
  <c r="T942" i="13"/>
  <c r="R942" i="13"/>
  <c r="Q942" i="13"/>
  <c r="P942" i="13"/>
  <c r="O942" i="13"/>
  <c r="N942" i="13"/>
  <c r="M942" i="13"/>
  <c r="L942" i="13"/>
  <c r="J942" i="13"/>
  <c r="I942" i="13"/>
  <c r="H942" i="13"/>
  <c r="G942" i="13"/>
  <c r="F942" i="13"/>
  <c r="E942" i="13"/>
  <c r="D942" i="13"/>
  <c r="C942" i="13"/>
  <c r="K942" i="13" s="1"/>
  <c r="S942" i="13" s="1"/>
  <c r="AA942" i="13" s="1"/>
  <c r="AH941" i="13"/>
  <c r="AG941" i="13"/>
  <c r="AF941" i="13"/>
  <c r="AE941" i="13"/>
  <c r="AD941" i="13"/>
  <c r="AC941" i="13"/>
  <c r="AB941" i="13"/>
  <c r="Z941" i="13"/>
  <c r="Y941" i="13"/>
  <c r="X941" i="13"/>
  <c r="W941" i="13"/>
  <c r="V941" i="13"/>
  <c r="U941" i="13"/>
  <c r="T941" i="13"/>
  <c r="R941" i="13"/>
  <c r="Q941" i="13"/>
  <c r="P941" i="13"/>
  <c r="O941" i="13"/>
  <c r="N941" i="13"/>
  <c r="M941" i="13"/>
  <c r="L941" i="13"/>
  <c r="J941" i="13"/>
  <c r="I941" i="13"/>
  <c r="H941" i="13"/>
  <c r="G941" i="13"/>
  <c r="F941" i="13"/>
  <c r="E941" i="13"/>
  <c r="D941" i="13"/>
  <c r="C941" i="13"/>
  <c r="K941" i="13" s="1"/>
  <c r="S941" i="13" s="1"/>
  <c r="AA941" i="13" s="1"/>
  <c r="AH940" i="13"/>
  <c r="AG940" i="13"/>
  <c r="AF940" i="13"/>
  <c r="AE940" i="13"/>
  <c r="AD940" i="13"/>
  <c r="AC940" i="13"/>
  <c r="AB940" i="13"/>
  <c r="Z940" i="13"/>
  <c r="Y940" i="13"/>
  <c r="X940" i="13"/>
  <c r="W940" i="13"/>
  <c r="V940" i="13"/>
  <c r="U940" i="13"/>
  <c r="T940" i="13"/>
  <c r="R940" i="13"/>
  <c r="Q940" i="13"/>
  <c r="P940" i="13"/>
  <c r="O940" i="13"/>
  <c r="N940" i="13"/>
  <c r="M940" i="13"/>
  <c r="L940" i="13"/>
  <c r="J940" i="13"/>
  <c r="I940" i="13"/>
  <c r="H940" i="13"/>
  <c r="G940" i="13"/>
  <c r="F940" i="13"/>
  <c r="E940" i="13"/>
  <c r="D940" i="13"/>
  <c r="C940" i="13"/>
  <c r="K940" i="13" s="1"/>
  <c r="S940" i="13" s="1"/>
  <c r="AA940" i="13" s="1"/>
  <c r="AH939" i="13"/>
  <c r="AG939" i="13"/>
  <c r="AF939" i="13"/>
  <c r="AE939" i="13"/>
  <c r="AD939" i="13"/>
  <c r="AC939" i="13"/>
  <c r="AB939" i="13"/>
  <c r="Z939" i="13"/>
  <c r="Y939" i="13"/>
  <c r="X939" i="13"/>
  <c r="W939" i="13"/>
  <c r="V939" i="13"/>
  <c r="U939" i="13"/>
  <c r="T939" i="13"/>
  <c r="R939" i="13"/>
  <c r="Q939" i="13"/>
  <c r="P939" i="13"/>
  <c r="O939" i="13"/>
  <c r="N939" i="13"/>
  <c r="M939" i="13"/>
  <c r="L939" i="13"/>
  <c r="J939" i="13"/>
  <c r="I939" i="13"/>
  <c r="H939" i="13"/>
  <c r="G939" i="13"/>
  <c r="F939" i="13"/>
  <c r="E939" i="13"/>
  <c r="D939" i="13"/>
  <c r="C939" i="13"/>
  <c r="K939" i="13" s="1"/>
  <c r="S939" i="13" s="1"/>
  <c r="AA939" i="13" s="1"/>
  <c r="AH938" i="13"/>
  <c r="AG938" i="13"/>
  <c r="AF938" i="13"/>
  <c r="AE938" i="13"/>
  <c r="AD938" i="13"/>
  <c r="AC938" i="13"/>
  <c r="AB938" i="13"/>
  <c r="Z938" i="13"/>
  <c r="Y938" i="13"/>
  <c r="X938" i="13"/>
  <c r="W938" i="13"/>
  <c r="V938" i="13"/>
  <c r="U938" i="13"/>
  <c r="T938" i="13"/>
  <c r="R938" i="13"/>
  <c r="Q938" i="13"/>
  <c r="P938" i="13"/>
  <c r="O938" i="13"/>
  <c r="N938" i="13"/>
  <c r="M938" i="13"/>
  <c r="L938" i="13"/>
  <c r="J938" i="13"/>
  <c r="I938" i="13"/>
  <c r="H938" i="13"/>
  <c r="G938" i="13"/>
  <c r="F938" i="13"/>
  <c r="E938" i="13"/>
  <c r="D938" i="13"/>
  <c r="C938" i="13"/>
  <c r="K938" i="13" s="1"/>
  <c r="S938" i="13" s="1"/>
  <c r="AA938" i="13" s="1"/>
  <c r="AH937" i="13"/>
  <c r="AG937" i="13"/>
  <c r="AF937" i="13"/>
  <c r="AE937" i="13"/>
  <c r="AD937" i="13"/>
  <c r="AC937" i="13"/>
  <c r="AB937" i="13"/>
  <c r="Z937" i="13"/>
  <c r="Y937" i="13"/>
  <c r="X937" i="13"/>
  <c r="W937" i="13"/>
  <c r="V937" i="13"/>
  <c r="U937" i="13"/>
  <c r="T937" i="13"/>
  <c r="R937" i="13"/>
  <c r="Q937" i="13"/>
  <c r="P937" i="13"/>
  <c r="O937" i="13"/>
  <c r="N937" i="13"/>
  <c r="M937" i="13"/>
  <c r="L937" i="13"/>
  <c r="J937" i="13"/>
  <c r="I937" i="13"/>
  <c r="H937" i="13"/>
  <c r="G937" i="13"/>
  <c r="F937" i="13"/>
  <c r="E937" i="13"/>
  <c r="D937" i="13"/>
  <c r="C937" i="13"/>
  <c r="K937" i="13" s="1"/>
  <c r="S937" i="13" s="1"/>
  <c r="AA937" i="13" s="1"/>
  <c r="AH936" i="13"/>
  <c r="AG936" i="13"/>
  <c r="AF936" i="13"/>
  <c r="AE936" i="13"/>
  <c r="AD936" i="13"/>
  <c r="AC936" i="13"/>
  <c r="AB936" i="13"/>
  <c r="Z936" i="13"/>
  <c r="Y936" i="13"/>
  <c r="X936" i="13"/>
  <c r="W936" i="13"/>
  <c r="V936" i="13"/>
  <c r="U936" i="13"/>
  <c r="T936" i="13"/>
  <c r="R936" i="13"/>
  <c r="Q936" i="13"/>
  <c r="P936" i="13"/>
  <c r="O936" i="13"/>
  <c r="N936" i="13"/>
  <c r="M936" i="13"/>
  <c r="L936" i="13"/>
  <c r="J936" i="13"/>
  <c r="I936" i="13"/>
  <c r="H936" i="13"/>
  <c r="G936" i="13"/>
  <c r="F936" i="13"/>
  <c r="E936" i="13"/>
  <c r="D936" i="13"/>
  <c r="C936" i="13"/>
  <c r="K936" i="13" s="1"/>
  <c r="S936" i="13" s="1"/>
  <c r="AA936" i="13" s="1"/>
  <c r="AH935" i="13"/>
  <c r="AG935" i="13"/>
  <c r="AF935" i="13"/>
  <c r="AE935" i="13"/>
  <c r="AD935" i="13"/>
  <c r="AC935" i="13"/>
  <c r="AB935" i="13"/>
  <c r="Z935" i="13"/>
  <c r="Y935" i="13"/>
  <c r="X935" i="13"/>
  <c r="W935" i="13"/>
  <c r="V935" i="13"/>
  <c r="U935" i="13"/>
  <c r="T935" i="13"/>
  <c r="R935" i="13"/>
  <c r="Q935" i="13"/>
  <c r="P935" i="13"/>
  <c r="O935" i="13"/>
  <c r="N935" i="13"/>
  <c r="M935" i="13"/>
  <c r="L935" i="13"/>
  <c r="J935" i="13"/>
  <c r="I935" i="13"/>
  <c r="H935" i="13"/>
  <c r="G935" i="13"/>
  <c r="F935" i="13"/>
  <c r="E935" i="13"/>
  <c r="D935" i="13"/>
  <c r="C935" i="13"/>
  <c r="K935" i="13" s="1"/>
  <c r="S935" i="13" s="1"/>
  <c r="AA935" i="13" s="1"/>
  <c r="AH934" i="13"/>
  <c r="AG934" i="13"/>
  <c r="AF934" i="13"/>
  <c r="AE934" i="13"/>
  <c r="AD934" i="13"/>
  <c r="AC934" i="13"/>
  <c r="AB934" i="13"/>
  <c r="Z934" i="13"/>
  <c r="Y934" i="13"/>
  <c r="X934" i="13"/>
  <c r="W934" i="13"/>
  <c r="V934" i="13"/>
  <c r="U934" i="13"/>
  <c r="T934" i="13"/>
  <c r="R934" i="13"/>
  <c r="Q934" i="13"/>
  <c r="P934" i="13"/>
  <c r="O934" i="13"/>
  <c r="N934" i="13"/>
  <c r="M934" i="13"/>
  <c r="L934" i="13"/>
  <c r="J934" i="13"/>
  <c r="I934" i="13"/>
  <c r="H934" i="13"/>
  <c r="G934" i="13"/>
  <c r="F934" i="13"/>
  <c r="E934" i="13"/>
  <c r="D934" i="13"/>
  <c r="C934" i="13"/>
  <c r="K934" i="13" s="1"/>
  <c r="S934" i="13" s="1"/>
  <c r="AA934" i="13" s="1"/>
  <c r="AH933" i="13"/>
  <c r="AG933" i="13"/>
  <c r="AF933" i="13"/>
  <c r="AE933" i="13"/>
  <c r="AD933" i="13"/>
  <c r="AC933" i="13"/>
  <c r="AB933" i="13"/>
  <c r="Z933" i="13"/>
  <c r="Y933" i="13"/>
  <c r="X933" i="13"/>
  <c r="W933" i="13"/>
  <c r="V933" i="13"/>
  <c r="U933" i="13"/>
  <c r="T933" i="13"/>
  <c r="R933" i="13"/>
  <c r="Q933" i="13"/>
  <c r="P933" i="13"/>
  <c r="O933" i="13"/>
  <c r="N933" i="13"/>
  <c r="M933" i="13"/>
  <c r="L933" i="13"/>
  <c r="J933" i="13"/>
  <c r="I933" i="13"/>
  <c r="H933" i="13"/>
  <c r="G933" i="13"/>
  <c r="F933" i="13"/>
  <c r="E933" i="13"/>
  <c r="D933" i="13"/>
  <c r="C933" i="13"/>
  <c r="K933" i="13" s="1"/>
  <c r="S933" i="13" s="1"/>
  <c r="AA933" i="13" s="1"/>
  <c r="AH932" i="13"/>
  <c r="AG932" i="13"/>
  <c r="AF932" i="13"/>
  <c r="AE932" i="13"/>
  <c r="AD932" i="13"/>
  <c r="AC932" i="13"/>
  <c r="AB932" i="13"/>
  <c r="Z932" i="13"/>
  <c r="Y932" i="13"/>
  <c r="X932" i="13"/>
  <c r="W932" i="13"/>
  <c r="V932" i="13"/>
  <c r="U932" i="13"/>
  <c r="T932" i="13"/>
  <c r="R932" i="13"/>
  <c r="Q932" i="13"/>
  <c r="P932" i="13"/>
  <c r="O932" i="13"/>
  <c r="N932" i="13"/>
  <c r="M932" i="13"/>
  <c r="L932" i="13"/>
  <c r="J932" i="13"/>
  <c r="I932" i="13"/>
  <c r="H932" i="13"/>
  <c r="G932" i="13"/>
  <c r="F932" i="13"/>
  <c r="E932" i="13"/>
  <c r="D932" i="13"/>
  <c r="C932" i="13"/>
  <c r="K932" i="13" s="1"/>
  <c r="S932" i="13" s="1"/>
  <c r="AA932" i="13" s="1"/>
  <c r="AH931" i="13"/>
  <c r="AG931" i="13"/>
  <c r="AF931" i="13"/>
  <c r="AE931" i="13"/>
  <c r="AD931" i="13"/>
  <c r="AC931" i="13"/>
  <c r="AB931" i="13"/>
  <c r="Z931" i="13"/>
  <c r="Y931" i="13"/>
  <c r="X931" i="13"/>
  <c r="W931" i="13"/>
  <c r="V931" i="13"/>
  <c r="U931" i="13"/>
  <c r="T931" i="13"/>
  <c r="R931" i="13"/>
  <c r="Q931" i="13"/>
  <c r="P931" i="13"/>
  <c r="O931" i="13"/>
  <c r="N931" i="13"/>
  <c r="M931" i="13"/>
  <c r="L931" i="13"/>
  <c r="J931" i="13"/>
  <c r="I931" i="13"/>
  <c r="H931" i="13"/>
  <c r="G931" i="13"/>
  <c r="F931" i="13"/>
  <c r="E931" i="13"/>
  <c r="D931" i="13"/>
  <c r="C931" i="13"/>
  <c r="K931" i="13" s="1"/>
  <c r="S931" i="13" s="1"/>
  <c r="AA931" i="13" s="1"/>
  <c r="AH930" i="13"/>
  <c r="AG930" i="13"/>
  <c r="AF930" i="13"/>
  <c r="AE930" i="13"/>
  <c r="AD930" i="13"/>
  <c r="AC930" i="13"/>
  <c r="AB930" i="13"/>
  <c r="Z930" i="13"/>
  <c r="Y930" i="13"/>
  <c r="X930" i="13"/>
  <c r="W930" i="13"/>
  <c r="V930" i="13"/>
  <c r="U930" i="13"/>
  <c r="T930" i="13"/>
  <c r="R930" i="13"/>
  <c r="Q930" i="13"/>
  <c r="P930" i="13"/>
  <c r="O930" i="13"/>
  <c r="N930" i="13"/>
  <c r="M930" i="13"/>
  <c r="L930" i="13"/>
  <c r="J930" i="13"/>
  <c r="I930" i="13"/>
  <c r="H930" i="13"/>
  <c r="G930" i="13"/>
  <c r="F930" i="13"/>
  <c r="E930" i="13"/>
  <c r="D930" i="13"/>
  <c r="C930" i="13"/>
  <c r="K930" i="13" s="1"/>
  <c r="S930" i="13" s="1"/>
  <c r="AA930" i="13" s="1"/>
  <c r="AH929" i="13"/>
  <c r="AG929" i="13"/>
  <c r="AF929" i="13"/>
  <c r="AE929" i="13"/>
  <c r="AD929" i="13"/>
  <c r="AC929" i="13"/>
  <c r="AB929" i="13"/>
  <c r="Z929" i="13"/>
  <c r="Y929" i="13"/>
  <c r="X929" i="13"/>
  <c r="W929" i="13"/>
  <c r="V929" i="13"/>
  <c r="U929" i="13"/>
  <c r="T929" i="13"/>
  <c r="R929" i="13"/>
  <c r="Q929" i="13"/>
  <c r="P929" i="13"/>
  <c r="O929" i="13"/>
  <c r="N929" i="13"/>
  <c r="M929" i="13"/>
  <c r="L929" i="13"/>
  <c r="J929" i="13"/>
  <c r="I929" i="13"/>
  <c r="H929" i="13"/>
  <c r="G929" i="13"/>
  <c r="F929" i="13"/>
  <c r="E929" i="13"/>
  <c r="D929" i="13"/>
  <c r="C929" i="13"/>
  <c r="K929" i="13" s="1"/>
  <c r="S929" i="13" s="1"/>
  <c r="AA929" i="13" s="1"/>
  <c r="AH928" i="13"/>
  <c r="AG928" i="13"/>
  <c r="AF928" i="13"/>
  <c r="AE928" i="13"/>
  <c r="AD928" i="13"/>
  <c r="AC928" i="13"/>
  <c r="AB928" i="13"/>
  <c r="Z928" i="13"/>
  <c r="Y928" i="13"/>
  <c r="X928" i="13"/>
  <c r="W928" i="13"/>
  <c r="V928" i="13"/>
  <c r="U928" i="13"/>
  <c r="T928" i="13"/>
  <c r="R928" i="13"/>
  <c r="Q928" i="13"/>
  <c r="P928" i="13"/>
  <c r="O928" i="13"/>
  <c r="N928" i="13"/>
  <c r="M928" i="13"/>
  <c r="L928" i="13"/>
  <c r="J928" i="13"/>
  <c r="I928" i="13"/>
  <c r="H928" i="13"/>
  <c r="G928" i="13"/>
  <c r="F928" i="13"/>
  <c r="E928" i="13"/>
  <c r="D928" i="13"/>
  <c r="C928" i="13"/>
  <c r="K928" i="13" s="1"/>
  <c r="S928" i="13" s="1"/>
  <c r="AA928" i="13" s="1"/>
  <c r="AH927" i="13"/>
  <c r="AG927" i="13"/>
  <c r="AF927" i="13"/>
  <c r="AE927" i="13"/>
  <c r="AD927" i="13"/>
  <c r="AC927" i="13"/>
  <c r="AB927" i="13"/>
  <c r="Z927" i="13"/>
  <c r="Y927" i="13"/>
  <c r="X927" i="13"/>
  <c r="W927" i="13"/>
  <c r="V927" i="13"/>
  <c r="U927" i="13"/>
  <c r="T927" i="13"/>
  <c r="R927" i="13"/>
  <c r="Q927" i="13"/>
  <c r="P927" i="13"/>
  <c r="O927" i="13"/>
  <c r="N927" i="13"/>
  <c r="M927" i="13"/>
  <c r="L927" i="13"/>
  <c r="J927" i="13"/>
  <c r="I927" i="13"/>
  <c r="H927" i="13"/>
  <c r="G927" i="13"/>
  <c r="F927" i="13"/>
  <c r="E927" i="13"/>
  <c r="D927" i="13"/>
  <c r="C927" i="13"/>
  <c r="K927" i="13" s="1"/>
  <c r="S927" i="13" s="1"/>
  <c r="AA927" i="13" s="1"/>
  <c r="AH926" i="13"/>
  <c r="AG926" i="13"/>
  <c r="AF926" i="13"/>
  <c r="AE926" i="13"/>
  <c r="AD926" i="13"/>
  <c r="AC926" i="13"/>
  <c r="AB926" i="13"/>
  <c r="Z926" i="13"/>
  <c r="Y926" i="13"/>
  <c r="X926" i="13"/>
  <c r="W926" i="13"/>
  <c r="V926" i="13"/>
  <c r="U926" i="13"/>
  <c r="T926" i="13"/>
  <c r="R926" i="13"/>
  <c r="Q926" i="13"/>
  <c r="P926" i="13"/>
  <c r="O926" i="13"/>
  <c r="N926" i="13"/>
  <c r="M926" i="13"/>
  <c r="L926" i="13"/>
  <c r="J926" i="13"/>
  <c r="I926" i="13"/>
  <c r="H926" i="13"/>
  <c r="G926" i="13"/>
  <c r="F926" i="13"/>
  <c r="E926" i="13"/>
  <c r="D926" i="13"/>
  <c r="C926" i="13"/>
  <c r="K926" i="13" s="1"/>
  <c r="S926" i="13" s="1"/>
  <c r="AA926" i="13" s="1"/>
  <c r="AH925" i="13"/>
  <c r="AG925" i="13"/>
  <c r="AF925" i="13"/>
  <c r="AE925" i="13"/>
  <c r="AD925" i="13"/>
  <c r="AC925" i="13"/>
  <c r="AB925" i="13"/>
  <c r="Z925" i="13"/>
  <c r="Y925" i="13"/>
  <c r="X925" i="13"/>
  <c r="W925" i="13"/>
  <c r="V925" i="13"/>
  <c r="U925" i="13"/>
  <c r="T925" i="13"/>
  <c r="R925" i="13"/>
  <c r="Q925" i="13"/>
  <c r="P925" i="13"/>
  <c r="O925" i="13"/>
  <c r="N925" i="13"/>
  <c r="M925" i="13"/>
  <c r="L925" i="13"/>
  <c r="J925" i="13"/>
  <c r="I925" i="13"/>
  <c r="H925" i="13"/>
  <c r="G925" i="13"/>
  <c r="F925" i="13"/>
  <c r="E925" i="13"/>
  <c r="D925" i="13"/>
  <c r="C925" i="13"/>
  <c r="K925" i="13" s="1"/>
  <c r="S925" i="13" s="1"/>
  <c r="AA925" i="13" s="1"/>
  <c r="AH924" i="13"/>
  <c r="AG924" i="13"/>
  <c r="AF924" i="13"/>
  <c r="AE924" i="13"/>
  <c r="AD924" i="13"/>
  <c r="AC924" i="13"/>
  <c r="AB924" i="13"/>
  <c r="Z924" i="13"/>
  <c r="Y924" i="13"/>
  <c r="X924" i="13"/>
  <c r="W924" i="13"/>
  <c r="V924" i="13"/>
  <c r="U924" i="13"/>
  <c r="T924" i="13"/>
  <c r="R924" i="13"/>
  <c r="Q924" i="13"/>
  <c r="P924" i="13"/>
  <c r="O924" i="13"/>
  <c r="N924" i="13"/>
  <c r="M924" i="13"/>
  <c r="L924" i="13"/>
  <c r="J924" i="13"/>
  <c r="I924" i="13"/>
  <c r="H924" i="13"/>
  <c r="G924" i="13"/>
  <c r="F924" i="13"/>
  <c r="E924" i="13"/>
  <c r="D924" i="13"/>
  <c r="C924" i="13"/>
  <c r="K924" i="13" s="1"/>
  <c r="S924" i="13" s="1"/>
  <c r="AA924" i="13" s="1"/>
  <c r="AH923" i="13"/>
  <c r="AG923" i="13"/>
  <c r="AF923" i="13"/>
  <c r="AE923" i="13"/>
  <c r="AD923" i="13"/>
  <c r="AC923" i="13"/>
  <c r="AB923" i="13"/>
  <c r="Z923" i="13"/>
  <c r="Y923" i="13"/>
  <c r="X923" i="13"/>
  <c r="W923" i="13"/>
  <c r="V923" i="13"/>
  <c r="U923" i="13"/>
  <c r="T923" i="13"/>
  <c r="R923" i="13"/>
  <c r="Q923" i="13"/>
  <c r="P923" i="13"/>
  <c r="O923" i="13"/>
  <c r="N923" i="13"/>
  <c r="M923" i="13"/>
  <c r="L923" i="13"/>
  <c r="J923" i="13"/>
  <c r="I923" i="13"/>
  <c r="H923" i="13"/>
  <c r="G923" i="13"/>
  <c r="F923" i="13"/>
  <c r="E923" i="13"/>
  <c r="D923" i="13"/>
  <c r="C923" i="13"/>
  <c r="K923" i="13" s="1"/>
  <c r="S923" i="13" s="1"/>
  <c r="AA923" i="13" s="1"/>
  <c r="AH922" i="13"/>
  <c r="AG922" i="13"/>
  <c r="AF922" i="13"/>
  <c r="AE922" i="13"/>
  <c r="AD922" i="13"/>
  <c r="AC922" i="13"/>
  <c r="AB922" i="13"/>
  <c r="Z922" i="13"/>
  <c r="Y922" i="13"/>
  <c r="X922" i="13"/>
  <c r="W922" i="13"/>
  <c r="V922" i="13"/>
  <c r="U922" i="13"/>
  <c r="T922" i="13"/>
  <c r="R922" i="13"/>
  <c r="Q922" i="13"/>
  <c r="P922" i="13"/>
  <c r="O922" i="13"/>
  <c r="N922" i="13"/>
  <c r="M922" i="13"/>
  <c r="L922" i="13"/>
  <c r="J922" i="13"/>
  <c r="I922" i="13"/>
  <c r="H922" i="13"/>
  <c r="G922" i="13"/>
  <c r="F922" i="13"/>
  <c r="E922" i="13"/>
  <c r="D922" i="13"/>
  <c r="C922" i="13"/>
  <c r="K922" i="13" s="1"/>
  <c r="S922" i="13" s="1"/>
  <c r="AA922" i="13" s="1"/>
  <c r="AH921" i="13"/>
  <c r="AG921" i="13"/>
  <c r="AF921" i="13"/>
  <c r="AE921" i="13"/>
  <c r="AD921" i="13"/>
  <c r="AC921" i="13"/>
  <c r="AB921" i="13"/>
  <c r="Z921" i="13"/>
  <c r="Y921" i="13"/>
  <c r="X921" i="13"/>
  <c r="W921" i="13"/>
  <c r="V921" i="13"/>
  <c r="U921" i="13"/>
  <c r="T921" i="13"/>
  <c r="R921" i="13"/>
  <c r="Q921" i="13"/>
  <c r="P921" i="13"/>
  <c r="O921" i="13"/>
  <c r="N921" i="13"/>
  <c r="M921" i="13"/>
  <c r="L921" i="13"/>
  <c r="J921" i="13"/>
  <c r="I921" i="13"/>
  <c r="H921" i="13"/>
  <c r="G921" i="13"/>
  <c r="F921" i="13"/>
  <c r="E921" i="13"/>
  <c r="D921" i="13"/>
  <c r="C921" i="13"/>
  <c r="K921" i="13" s="1"/>
  <c r="S921" i="13" s="1"/>
  <c r="AA921" i="13" s="1"/>
  <c r="AH920" i="13"/>
  <c r="AG920" i="13"/>
  <c r="AF920" i="13"/>
  <c r="AE920" i="13"/>
  <c r="AD920" i="13"/>
  <c r="AC920" i="13"/>
  <c r="AB920" i="13"/>
  <c r="Z920" i="13"/>
  <c r="Y920" i="13"/>
  <c r="X920" i="13"/>
  <c r="W920" i="13"/>
  <c r="V920" i="13"/>
  <c r="U920" i="13"/>
  <c r="T920" i="13"/>
  <c r="R920" i="13"/>
  <c r="Q920" i="13"/>
  <c r="P920" i="13"/>
  <c r="O920" i="13"/>
  <c r="N920" i="13"/>
  <c r="M920" i="13"/>
  <c r="L920" i="13"/>
  <c r="J920" i="13"/>
  <c r="I920" i="13"/>
  <c r="H920" i="13"/>
  <c r="G920" i="13"/>
  <c r="F920" i="13"/>
  <c r="E920" i="13"/>
  <c r="D920" i="13"/>
  <c r="C920" i="13"/>
  <c r="K920" i="13" s="1"/>
  <c r="S920" i="13" s="1"/>
  <c r="AA920" i="13" s="1"/>
  <c r="AH919" i="13"/>
  <c r="AG919" i="13"/>
  <c r="AF919" i="13"/>
  <c r="AE919" i="13"/>
  <c r="AD919" i="13"/>
  <c r="AC919" i="13"/>
  <c r="AB919" i="13"/>
  <c r="Z919" i="13"/>
  <c r="Y919" i="13"/>
  <c r="X919" i="13"/>
  <c r="W919" i="13"/>
  <c r="V919" i="13"/>
  <c r="U919" i="13"/>
  <c r="T919" i="13"/>
  <c r="R919" i="13"/>
  <c r="Q919" i="13"/>
  <c r="P919" i="13"/>
  <c r="O919" i="13"/>
  <c r="N919" i="13"/>
  <c r="M919" i="13"/>
  <c r="L919" i="13"/>
  <c r="J919" i="13"/>
  <c r="I919" i="13"/>
  <c r="H919" i="13"/>
  <c r="G919" i="13"/>
  <c r="F919" i="13"/>
  <c r="E919" i="13"/>
  <c r="D919" i="13"/>
  <c r="C919" i="13"/>
  <c r="K919" i="13" s="1"/>
  <c r="S919" i="13" s="1"/>
  <c r="AA919" i="13" s="1"/>
  <c r="AH918" i="13"/>
  <c r="AG918" i="13"/>
  <c r="AF918" i="13"/>
  <c r="AE918" i="13"/>
  <c r="AD918" i="13"/>
  <c r="AC918" i="13"/>
  <c r="AB918" i="13"/>
  <c r="Z918" i="13"/>
  <c r="Y918" i="13"/>
  <c r="X918" i="13"/>
  <c r="W918" i="13"/>
  <c r="V918" i="13"/>
  <c r="U918" i="13"/>
  <c r="T918" i="13"/>
  <c r="R918" i="13"/>
  <c r="Q918" i="13"/>
  <c r="P918" i="13"/>
  <c r="O918" i="13"/>
  <c r="N918" i="13"/>
  <c r="M918" i="13"/>
  <c r="L918" i="13"/>
  <c r="J918" i="13"/>
  <c r="I918" i="13"/>
  <c r="H918" i="13"/>
  <c r="G918" i="13"/>
  <c r="F918" i="13"/>
  <c r="E918" i="13"/>
  <c r="D918" i="13"/>
  <c r="C918" i="13"/>
  <c r="K918" i="13" s="1"/>
  <c r="S918" i="13" s="1"/>
  <c r="AA918" i="13" s="1"/>
  <c r="AH917" i="13"/>
  <c r="AG917" i="13"/>
  <c r="AF917" i="13"/>
  <c r="AE917" i="13"/>
  <c r="AD917" i="13"/>
  <c r="AC917" i="13"/>
  <c r="AB917" i="13"/>
  <c r="Z917" i="13"/>
  <c r="Y917" i="13"/>
  <c r="X917" i="13"/>
  <c r="W917" i="13"/>
  <c r="V917" i="13"/>
  <c r="U917" i="13"/>
  <c r="T917" i="13"/>
  <c r="R917" i="13"/>
  <c r="Q917" i="13"/>
  <c r="P917" i="13"/>
  <c r="O917" i="13"/>
  <c r="N917" i="13"/>
  <c r="M917" i="13"/>
  <c r="L917" i="13"/>
  <c r="J917" i="13"/>
  <c r="I917" i="13"/>
  <c r="H917" i="13"/>
  <c r="G917" i="13"/>
  <c r="F917" i="13"/>
  <c r="E917" i="13"/>
  <c r="D917" i="13"/>
  <c r="C917" i="13"/>
  <c r="K917" i="13" s="1"/>
  <c r="S917" i="13" s="1"/>
  <c r="AA917" i="13" s="1"/>
  <c r="AH916" i="13"/>
  <c r="AG916" i="13"/>
  <c r="AF916" i="13"/>
  <c r="AE916" i="13"/>
  <c r="AD916" i="13"/>
  <c r="AC916" i="13"/>
  <c r="AB916" i="13"/>
  <c r="Z916" i="13"/>
  <c r="Y916" i="13"/>
  <c r="X916" i="13"/>
  <c r="W916" i="13"/>
  <c r="V916" i="13"/>
  <c r="U916" i="13"/>
  <c r="T916" i="13"/>
  <c r="R916" i="13"/>
  <c r="Q916" i="13"/>
  <c r="P916" i="13"/>
  <c r="O916" i="13"/>
  <c r="N916" i="13"/>
  <c r="M916" i="13"/>
  <c r="L916" i="13"/>
  <c r="J916" i="13"/>
  <c r="I916" i="13"/>
  <c r="H916" i="13"/>
  <c r="G916" i="13"/>
  <c r="F916" i="13"/>
  <c r="E916" i="13"/>
  <c r="D916" i="13"/>
  <c r="C916" i="13"/>
  <c r="K916" i="13" s="1"/>
  <c r="S916" i="13" s="1"/>
  <c r="AA916" i="13" s="1"/>
  <c r="AH915" i="13"/>
  <c r="AG915" i="13"/>
  <c r="AF915" i="13"/>
  <c r="AE915" i="13"/>
  <c r="AD915" i="13"/>
  <c r="AC915" i="13"/>
  <c r="AB915" i="13"/>
  <c r="Z915" i="13"/>
  <c r="Y915" i="13"/>
  <c r="X915" i="13"/>
  <c r="W915" i="13"/>
  <c r="V915" i="13"/>
  <c r="U915" i="13"/>
  <c r="T915" i="13"/>
  <c r="R915" i="13"/>
  <c r="Q915" i="13"/>
  <c r="P915" i="13"/>
  <c r="O915" i="13"/>
  <c r="N915" i="13"/>
  <c r="M915" i="13"/>
  <c r="L915" i="13"/>
  <c r="J915" i="13"/>
  <c r="I915" i="13"/>
  <c r="H915" i="13"/>
  <c r="G915" i="13"/>
  <c r="F915" i="13"/>
  <c r="E915" i="13"/>
  <c r="D915" i="13"/>
  <c r="C915" i="13"/>
  <c r="K915" i="13" s="1"/>
  <c r="S915" i="13" s="1"/>
  <c r="AA915" i="13" s="1"/>
  <c r="AH914" i="13"/>
  <c r="AG914" i="13"/>
  <c r="AF914" i="13"/>
  <c r="AE914" i="13"/>
  <c r="AD914" i="13"/>
  <c r="AC914" i="13"/>
  <c r="AB914" i="13"/>
  <c r="Z914" i="13"/>
  <c r="Y914" i="13"/>
  <c r="X914" i="13"/>
  <c r="W914" i="13"/>
  <c r="V914" i="13"/>
  <c r="U914" i="13"/>
  <c r="T914" i="13"/>
  <c r="R914" i="13"/>
  <c r="Q914" i="13"/>
  <c r="P914" i="13"/>
  <c r="O914" i="13"/>
  <c r="N914" i="13"/>
  <c r="M914" i="13"/>
  <c r="L914" i="13"/>
  <c r="J914" i="13"/>
  <c r="I914" i="13"/>
  <c r="H914" i="13"/>
  <c r="G914" i="13"/>
  <c r="F914" i="13"/>
  <c r="E914" i="13"/>
  <c r="D914" i="13"/>
  <c r="C914" i="13"/>
  <c r="K914" i="13" s="1"/>
  <c r="S914" i="13" s="1"/>
  <c r="AA914" i="13" s="1"/>
  <c r="AH913" i="13"/>
  <c r="AG913" i="13"/>
  <c r="AF913" i="13"/>
  <c r="AE913" i="13"/>
  <c r="AD913" i="13"/>
  <c r="AC913" i="13"/>
  <c r="AB913" i="13"/>
  <c r="Z913" i="13"/>
  <c r="Y913" i="13"/>
  <c r="X913" i="13"/>
  <c r="W913" i="13"/>
  <c r="V913" i="13"/>
  <c r="U913" i="13"/>
  <c r="T913" i="13"/>
  <c r="R913" i="13"/>
  <c r="Q913" i="13"/>
  <c r="P913" i="13"/>
  <c r="O913" i="13"/>
  <c r="N913" i="13"/>
  <c r="M913" i="13"/>
  <c r="L913" i="13"/>
  <c r="J913" i="13"/>
  <c r="I913" i="13"/>
  <c r="H913" i="13"/>
  <c r="G913" i="13"/>
  <c r="F913" i="13"/>
  <c r="E913" i="13"/>
  <c r="D913" i="13"/>
  <c r="C913" i="13"/>
  <c r="K913" i="13" s="1"/>
  <c r="S913" i="13" s="1"/>
  <c r="AA913" i="13" s="1"/>
  <c r="AH912" i="13"/>
  <c r="AG912" i="13"/>
  <c r="AF912" i="13"/>
  <c r="AE912" i="13"/>
  <c r="AD912" i="13"/>
  <c r="AC912" i="13"/>
  <c r="AB912" i="13"/>
  <c r="Z912" i="13"/>
  <c r="Y912" i="13"/>
  <c r="X912" i="13"/>
  <c r="W912" i="13"/>
  <c r="V912" i="13"/>
  <c r="U912" i="13"/>
  <c r="T912" i="13"/>
  <c r="R912" i="13"/>
  <c r="Q912" i="13"/>
  <c r="P912" i="13"/>
  <c r="O912" i="13"/>
  <c r="N912" i="13"/>
  <c r="M912" i="13"/>
  <c r="L912" i="13"/>
  <c r="J912" i="13"/>
  <c r="I912" i="13"/>
  <c r="H912" i="13"/>
  <c r="G912" i="13"/>
  <c r="F912" i="13"/>
  <c r="E912" i="13"/>
  <c r="D912" i="13"/>
  <c r="C912" i="13"/>
  <c r="K912" i="13" s="1"/>
  <c r="S912" i="13" s="1"/>
  <c r="AA912" i="13" s="1"/>
  <c r="AH911" i="13"/>
  <c r="AG911" i="13"/>
  <c r="AF911" i="13"/>
  <c r="AE911" i="13"/>
  <c r="AD911" i="13"/>
  <c r="AC911" i="13"/>
  <c r="AB911" i="13"/>
  <c r="Z911" i="13"/>
  <c r="Y911" i="13"/>
  <c r="X911" i="13"/>
  <c r="W911" i="13"/>
  <c r="V911" i="13"/>
  <c r="U911" i="13"/>
  <c r="T911" i="13"/>
  <c r="R911" i="13"/>
  <c r="Q911" i="13"/>
  <c r="P911" i="13"/>
  <c r="O911" i="13"/>
  <c r="N911" i="13"/>
  <c r="M911" i="13"/>
  <c r="L911" i="13"/>
  <c r="J911" i="13"/>
  <c r="I911" i="13"/>
  <c r="H911" i="13"/>
  <c r="G911" i="13"/>
  <c r="F911" i="13"/>
  <c r="E911" i="13"/>
  <c r="D911" i="13"/>
  <c r="C911" i="13"/>
  <c r="K911" i="13" s="1"/>
  <c r="S911" i="13" s="1"/>
  <c r="AA911" i="13" s="1"/>
  <c r="AH910" i="13"/>
  <c r="AG910" i="13"/>
  <c r="AF910" i="13"/>
  <c r="AE910" i="13"/>
  <c r="AD910" i="13"/>
  <c r="AC910" i="13"/>
  <c r="AB910" i="13"/>
  <c r="Z910" i="13"/>
  <c r="Y910" i="13"/>
  <c r="X910" i="13"/>
  <c r="W910" i="13"/>
  <c r="V910" i="13"/>
  <c r="U910" i="13"/>
  <c r="T910" i="13"/>
  <c r="R910" i="13"/>
  <c r="Q910" i="13"/>
  <c r="P910" i="13"/>
  <c r="O910" i="13"/>
  <c r="N910" i="13"/>
  <c r="M910" i="13"/>
  <c r="L910" i="13"/>
  <c r="J910" i="13"/>
  <c r="I910" i="13"/>
  <c r="H910" i="13"/>
  <c r="G910" i="13"/>
  <c r="F910" i="13"/>
  <c r="E910" i="13"/>
  <c r="D910" i="13"/>
  <c r="C910" i="13"/>
  <c r="K910" i="13" s="1"/>
  <c r="S910" i="13" s="1"/>
  <c r="AA910" i="13" s="1"/>
  <c r="AH909" i="13"/>
  <c r="AG909" i="13"/>
  <c r="AF909" i="13"/>
  <c r="AE909" i="13"/>
  <c r="AD909" i="13"/>
  <c r="AC909" i="13"/>
  <c r="AB909" i="13"/>
  <c r="Z909" i="13"/>
  <c r="Y909" i="13"/>
  <c r="X909" i="13"/>
  <c r="W909" i="13"/>
  <c r="V909" i="13"/>
  <c r="U909" i="13"/>
  <c r="T909" i="13"/>
  <c r="R909" i="13"/>
  <c r="Q909" i="13"/>
  <c r="P909" i="13"/>
  <c r="O909" i="13"/>
  <c r="N909" i="13"/>
  <c r="M909" i="13"/>
  <c r="L909" i="13"/>
  <c r="J909" i="13"/>
  <c r="I909" i="13"/>
  <c r="H909" i="13"/>
  <c r="G909" i="13"/>
  <c r="F909" i="13"/>
  <c r="E909" i="13"/>
  <c r="D909" i="13"/>
  <c r="C909" i="13"/>
  <c r="K909" i="13" s="1"/>
  <c r="S909" i="13" s="1"/>
  <c r="AA909" i="13" s="1"/>
  <c r="AH908" i="13"/>
  <c r="AG908" i="13"/>
  <c r="AF908" i="13"/>
  <c r="AE908" i="13"/>
  <c r="AD908" i="13"/>
  <c r="AC908" i="13"/>
  <c r="AB908" i="13"/>
  <c r="Z908" i="13"/>
  <c r="Y908" i="13"/>
  <c r="X908" i="13"/>
  <c r="W908" i="13"/>
  <c r="V908" i="13"/>
  <c r="U908" i="13"/>
  <c r="T908" i="13"/>
  <c r="R908" i="13"/>
  <c r="Q908" i="13"/>
  <c r="P908" i="13"/>
  <c r="O908" i="13"/>
  <c r="N908" i="13"/>
  <c r="M908" i="13"/>
  <c r="L908" i="13"/>
  <c r="J908" i="13"/>
  <c r="I908" i="13"/>
  <c r="H908" i="13"/>
  <c r="G908" i="13"/>
  <c r="F908" i="13"/>
  <c r="E908" i="13"/>
  <c r="D908" i="13"/>
  <c r="C908" i="13"/>
  <c r="K908" i="13" s="1"/>
  <c r="S908" i="13" s="1"/>
  <c r="AA908" i="13" s="1"/>
  <c r="AH907" i="13"/>
  <c r="AG907" i="13"/>
  <c r="AF907" i="13"/>
  <c r="AE907" i="13"/>
  <c r="AD907" i="13"/>
  <c r="AC907" i="13"/>
  <c r="AB907" i="13"/>
  <c r="Z907" i="13"/>
  <c r="Y907" i="13"/>
  <c r="X907" i="13"/>
  <c r="W907" i="13"/>
  <c r="V907" i="13"/>
  <c r="U907" i="13"/>
  <c r="T907" i="13"/>
  <c r="R907" i="13"/>
  <c r="Q907" i="13"/>
  <c r="P907" i="13"/>
  <c r="O907" i="13"/>
  <c r="N907" i="13"/>
  <c r="M907" i="13"/>
  <c r="L907" i="13"/>
  <c r="J907" i="13"/>
  <c r="I907" i="13"/>
  <c r="H907" i="13"/>
  <c r="G907" i="13"/>
  <c r="F907" i="13"/>
  <c r="E907" i="13"/>
  <c r="D907" i="13"/>
  <c r="C907" i="13"/>
  <c r="K907" i="13" s="1"/>
  <c r="S907" i="13" s="1"/>
  <c r="AA907" i="13" s="1"/>
  <c r="AH906" i="13"/>
  <c r="AG906" i="13"/>
  <c r="AF906" i="13"/>
  <c r="AE906" i="13"/>
  <c r="AD906" i="13"/>
  <c r="AC906" i="13"/>
  <c r="AB906" i="13"/>
  <c r="Z906" i="13"/>
  <c r="Y906" i="13"/>
  <c r="X906" i="13"/>
  <c r="W906" i="13"/>
  <c r="V906" i="13"/>
  <c r="U906" i="13"/>
  <c r="T906" i="13"/>
  <c r="R906" i="13"/>
  <c r="Q906" i="13"/>
  <c r="P906" i="13"/>
  <c r="O906" i="13"/>
  <c r="N906" i="13"/>
  <c r="M906" i="13"/>
  <c r="L906" i="13"/>
  <c r="J906" i="13"/>
  <c r="I906" i="13"/>
  <c r="H906" i="13"/>
  <c r="G906" i="13"/>
  <c r="F906" i="13"/>
  <c r="E906" i="13"/>
  <c r="D906" i="13"/>
  <c r="C906" i="13"/>
  <c r="K906" i="13" s="1"/>
  <c r="S906" i="13" s="1"/>
  <c r="AA906" i="13" s="1"/>
  <c r="AH905" i="13"/>
  <c r="AG905" i="13"/>
  <c r="AF905" i="13"/>
  <c r="AE905" i="13"/>
  <c r="AD905" i="13"/>
  <c r="AC905" i="13"/>
  <c r="AB905" i="13"/>
  <c r="Z905" i="13"/>
  <c r="Y905" i="13"/>
  <c r="X905" i="13"/>
  <c r="W905" i="13"/>
  <c r="V905" i="13"/>
  <c r="U905" i="13"/>
  <c r="T905" i="13"/>
  <c r="R905" i="13"/>
  <c r="Q905" i="13"/>
  <c r="P905" i="13"/>
  <c r="O905" i="13"/>
  <c r="N905" i="13"/>
  <c r="M905" i="13"/>
  <c r="L905" i="13"/>
  <c r="J905" i="13"/>
  <c r="I905" i="13"/>
  <c r="H905" i="13"/>
  <c r="G905" i="13"/>
  <c r="F905" i="13"/>
  <c r="E905" i="13"/>
  <c r="D905" i="13"/>
  <c r="C905" i="13"/>
  <c r="K905" i="13" s="1"/>
  <c r="S905" i="13" s="1"/>
  <c r="AA905" i="13" s="1"/>
  <c r="AH904" i="13"/>
  <c r="AG904" i="13"/>
  <c r="AF904" i="13"/>
  <c r="AE904" i="13"/>
  <c r="AD904" i="13"/>
  <c r="AC904" i="13"/>
  <c r="AB904" i="13"/>
  <c r="Z904" i="13"/>
  <c r="Y904" i="13"/>
  <c r="X904" i="13"/>
  <c r="W904" i="13"/>
  <c r="V904" i="13"/>
  <c r="U904" i="13"/>
  <c r="T904" i="13"/>
  <c r="R904" i="13"/>
  <c r="Q904" i="13"/>
  <c r="P904" i="13"/>
  <c r="O904" i="13"/>
  <c r="N904" i="13"/>
  <c r="M904" i="13"/>
  <c r="L904" i="13"/>
  <c r="J904" i="13"/>
  <c r="I904" i="13"/>
  <c r="H904" i="13"/>
  <c r="G904" i="13"/>
  <c r="F904" i="13"/>
  <c r="E904" i="13"/>
  <c r="D904" i="13"/>
  <c r="C904" i="13"/>
  <c r="K904" i="13" s="1"/>
  <c r="S904" i="13" s="1"/>
  <c r="AA904" i="13" s="1"/>
  <c r="AH903" i="13"/>
  <c r="AG903" i="13"/>
  <c r="AF903" i="13"/>
  <c r="AE903" i="13"/>
  <c r="AD903" i="13"/>
  <c r="AC903" i="13"/>
  <c r="AB903" i="13"/>
  <c r="Z903" i="13"/>
  <c r="Y903" i="13"/>
  <c r="X903" i="13"/>
  <c r="W903" i="13"/>
  <c r="V903" i="13"/>
  <c r="U903" i="13"/>
  <c r="T903" i="13"/>
  <c r="R903" i="13"/>
  <c r="Q903" i="13"/>
  <c r="P903" i="13"/>
  <c r="O903" i="13"/>
  <c r="N903" i="13"/>
  <c r="M903" i="13"/>
  <c r="L903" i="13"/>
  <c r="J903" i="13"/>
  <c r="I903" i="13"/>
  <c r="H903" i="13"/>
  <c r="G903" i="13"/>
  <c r="F903" i="13"/>
  <c r="E903" i="13"/>
  <c r="D903" i="13"/>
  <c r="C903" i="13"/>
  <c r="K903" i="13" s="1"/>
  <c r="S903" i="13" s="1"/>
  <c r="AA903" i="13" s="1"/>
  <c r="AH902" i="13"/>
  <c r="AG902" i="13"/>
  <c r="AF902" i="13"/>
  <c r="AE902" i="13"/>
  <c r="AD902" i="13"/>
  <c r="AC902" i="13"/>
  <c r="AB902" i="13"/>
  <c r="Z902" i="13"/>
  <c r="Y902" i="13"/>
  <c r="X902" i="13"/>
  <c r="W902" i="13"/>
  <c r="V902" i="13"/>
  <c r="U902" i="13"/>
  <c r="T902" i="13"/>
  <c r="R902" i="13"/>
  <c r="Q902" i="13"/>
  <c r="P902" i="13"/>
  <c r="O902" i="13"/>
  <c r="N902" i="13"/>
  <c r="M902" i="13"/>
  <c r="L902" i="13"/>
  <c r="J902" i="13"/>
  <c r="I902" i="13"/>
  <c r="H902" i="13"/>
  <c r="G902" i="13"/>
  <c r="F902" i="13"/>
  <c r="E902" i="13"/>
  <c r="D902" i="13"/>
  <c r="C902" i="13"/>
  <c r="K902" i="13" s="1"/>
  <c r="S902" i="13" s="1"/>
  <c r="AA902" i="13" s="1"/>
  <c r="AH901" i="13"/>
  <c r="AG901" i="13"/>
  <c r="AF901" i="13"/>
  <c r="AE901" i="13"/>
  <c r="AD901" i="13"/>
  <c r="AC901" i="13"/>
  <c r="AB901" i="13"/>
  <c r="Z901" i="13"/>
  <c r="Y901" i="13"/>
  <c r="X901" i="13"/>
  <c r="W901" i="13"/>
  <c r="V901" i="13"/>
  <c r="U901" i="13"/>
  <c r="T901" i="13"/>
  <c r="R901" i="13"/>
  <c r="Q901" i="13"/>
  <c r="P901" i="13"/>
  <c r="O901" i="13"/>
  <c r="N901" i="13"/>
  <c r="M901" i="13"/>
  <c r="L901" i="13"/>
  <c r="J901" i="13"/>
  <c r="I901" i="13"/>
  <c r="H901" i="13"/>
  <c r="G901" i="13"/>
  <c r="F901" i="13"/>
  <c r="E901" i="13"/>
  <c r="D901" i="13"/>
  <c r="C901" i="13"/>
  <c r="K901" i="13" s="1"/>
  <c r="S901" i="13" s="1"/>
  <c r="AA901" i="13" s="1"/>
  <c r="AH900" i="13"/>
  <c r="AG900" i="13"/>
  <c r="AF900" i="13"/>
  <c r="AE900" i="13"/>
  <c r="AD900" i="13"/>
  <c r="AC900" i="13"/>
  <c r="AB900" i="13"/>
  <c r="Z900" i="13"/>
  <c r="Y900" i="13"/>
  <c r="X900" i="13"/>
  <c r="W900" i="13"/>
  <c r="V900" i="13"/>
  <c r="U900" i="13"/>
  <c r="T900" i="13"/>
  <c r="R900" i="13"/>
  <c r="Q900" i="13"/>
  <c r="P900" i="13"/>
  <c r="O900" i="13"/>
  <c r="N900" i="13"/>
  <c r="M900" i="13"/>
  <c r="L900" i="13"/>
  <c r="J900" i="13"/>
  <c r="I900" i="13"/>
  <c r="H900" i="13"/>
  <c r="G900" i="13"/>
  <c r="F900" i="13"/>
  <c r="E900" i="13"/>
  <c r="D900" i="13"/>
  <c r="C900" i="13"/>
  <c r="K900" i="13" s="1"/>
  <c r="S900" i="13" s="1"/>
  <c r="AA900" i="13" s="1"/>
  <c r="AH899" i="13"/>
  <c r="AG899" i="13"/>
  <c r="AF899" i="13"/>
  <c r="AE899" i="13"/>
  <c r="AD899" i="13"/>
  <c r="AC899" i="13"/>
  <c r="AB899" i="13"/>
  <c r="Z899" i="13"/>
  <c r="Y899" i="13"/>
  <c r="X899" i="13"/>
  <c r="W899" i="13"/>
  <c r="V899" i="13"/>
  <c r="U899" i="13"/>
  <c r="T899" i="13"/>
  <c r="R899" i="13"/>
  <c r="Q899" i="13"/>
  <c r="P899" i="13"/>
  <c r="O899" i="13"/>
  <c r="N899" i="13"/>
  <c r="M899" i="13"/>
  <c r="L899" i="13"/>
  <c r="J899" i="13"/>
  <c r="I899" i="13"/>
  <c r="H899" i="13"/>
  <c r="G899" i="13"/>
  <c r="F899" i="13"/>
  <c r="E899" i="13"/>
  <c r="D899" i="13"/>
  <c r="C899" i="13"/>
  <c r="K899" i="13" s="1"/>
  <c r="S899" i="13" s="1"/>
  <c r="AA899" i="13" s="1"/>
  <c r="AH898" i="13"/>
  <c r="AG898" i="13"/>
  <c r="AF898" i="13"/>
  <c r="AE898" i="13"/>
  <c r="AD898" i="13"/>
  <c r="AC898" i="13"/>
  <c r="AB898" i="13"/>
  <c r="Z898" i="13"/>
  <c r="Y898" i="13"/>
  <c r="X898" i="13"/>
  <c r="W898" i="13"/>
  <c r="V898" i="13"/>
  <c r="U898" i="13"/>
  <c r="T898" i="13"/>
  <c r="R898" i="13"/>
  <c r="Q898" i="13"/>
  <c r="P898" i="13"/>
  <c r="O898" i="13"/>
  <c r="N898" i="13"/>
  <c r="M898" i="13"/>
  <c r="L898" i="13"/>
  <c r="J898" i="13"/>
  <c r="I898" i="13"/>
  <c r="H898" i="13"/>
  <c r="G898" i="13"/>
  <c r="F898" i="13"/>
  <c r="E898" i="13"/>
  <c r="D898" i="13"/>
  <c r="C898" i="13"/>
  <c r="K898" i="13" s="1"/>
  <c r="S898" i="13" s="1"/>
  <c r="AA898" i="13" s="1"/>
  <c r="AH897" i="13"/>
  <c r="AG897" i="13"/>
  <c r="AF897" i="13"/>
  <c r="AE897" i="13"/>
  <c r="AD897" i="13"/>
  <c r="AC897" i="13"/>
  <c r="AB897" i="13"/>
  <c r="Z897" i="13"/>
  <c r="Y897" i="13"/>
  <c r="X897" i="13"/>
  <c r="W897" i="13"/>
  <c r="V897" i="13"/>
  <c r="U897" i="13"/>
  <c r="T897" i="13"/>
  <c r="R897" i="13"/>
  <c r="Q897" i="13"/>
  <c r="P897" i="13"/>
  <c r="O897" i="13"/>
  <c r="N897" i="13"/>
  <c r="M897" i="13"/>
  <c r="L897" i="13"/>
  <c r="J897" i="13"/>
  <c r="I897" i="13"/>
  <c r="H897" i="13"/>
  <c r="G897" i="13"/>
  <c r="F897" i="13"/>
  <c r="E897" i="13"/>
  <c r="D897" i="13"/>
  <c r="C897" i="13"/>
  <c r="K897" i="13" s="1"/>
  <c r="S897" i="13" s="1"/>
  <c r="AA897" i="13" s="1"/>
  <c r="AH896" i="13"/>
  <c r="AG896" i="13"/>
  <c r="AF896" i="13"/>
  <c r="AE896" i="13"/>
  <c r="AD896" i="13"/>
  <c r="AC896" i="13"/>
  <c r="AB896" i="13"/>
  <c r="Z896" i="13"/>
  <c r="Y896" i="13"/>
  <c r="X896" i="13"/>
  <c r="W896" i="13"/>
  <c r="V896" i="13"/>
  <c r="U896" i="13"/>
  <c r="T896" i="13"/>
  <c r="R896" i="13"/>
  <c r="Q896" i="13"/>
  <c r="P896" i="13"/>
  <c r="O896" i="13"/>
  <c r="N896" i="13"/>
  <c r="M896" i="13"/>
  <c r="L896" i="13"/>
  <c r="J896" i="13"/>
  <c r="I896" i="13"/>
  <c r="H896" i="13"/>
  <c r="G896" i="13"/>
  <c r="F896" i="13"/>
  <c r="E896" i="13"/>
  <c r="D896" i="13"/>
  <c r="C896" i="13"/>
  <c r="K896" i="13" s="1"/>
  <c r="S896" i="13" s="1"/>
  <c r="AA896" i="13" s="1"/>
  <c r="AH895" i="13"/>
  <c r="AG895" i="13"/>
  <c r="AF895" i="13"/>
  <c r="AE895" i="13"/>
  <c r="AD895" i="13"/>
  <c r="AC895" i="13"/>
  <c r="AB895" i="13"/>
  <c r="Z895" i="13"/>
  <c r="Y895" i="13"/>
  <c r="X895" i="13"/>
  <c r="W895" i="13"/>
  <c r="V895" i="13"/>
  <c r="U895" i="13"/>
  <c r="T895" i="13"/>
  <c r="R895" i="13"/>
  <c r="Q895" i="13"/>
  <c r="P895" i="13"/>
  <c r="O895" i="13"/>
  <c r="N895" i="13"/>
  <c r="M895" i="13"/>
  <c r="L895" i="13"/>
  <c r="J895" i="13"/>
  <c r="I895" i="13"/>
  <c r="H895" i="13"/>
  <c r="G895" i="13"/>
  <c r="F895" i="13"/>
  <c r="E895" i="13"/>
  <c r="D895" i="13"/>
  <c r="C895" i="13"/>
  <c r="K895" i="13" s="1"/>
  <c r="S895" i="13" s="1"/>
  <c r="AA895" i="13" s="1"/>
  <c r="AH894" i="13"/>
  <c r="AG894" i="13"/>
  <c r="AF894" i="13"/>
  <c r="AE894" i="13"/>
  <c r="AD894" i="13"/>
  <c r="AC894" i="13"/>
  <c r="AB894" i="13"/>
  <c r="Z894" i="13"/>
  <c r="Y894" i="13"/>
  <c r="X894" i="13"/>
  <c r="W894" i="13"/>
  <c r="V894" i="13"/>
  <c r="U894" i="13"/>
  <c r="T894" i="13"/>
  <c r="R894" i="13"/>
  <c r="Q894" i="13"/>
  <c r="P894" i="13"/>
  <c r="O894" i="13"/>
  <c r="N894" i="13"/>
  <c r="M894" i="13"/>
  <c r="L894" i="13"/>
  <c r="J894" i="13"/>
  <c r="I894" i="13"/>
  <c r="H894" i="13"/>
  <c r="G894" i="13"/>
  <c r="F894" i="13"/>
  <c r="E894" i="13"/>
  <c r="D894" i="13"/>
  <c r="C894" i="13"/>
  <c r="K894" i="13" s="1"/>
  <c r="S894" i="13" s="1"/>
  <c r="AA894" i="13" s="1"/>
  <c r="AH893" i="13"/>
  <c r="AG893" i="13"/>
  <c r="AF893" i="13"/>
  <c r="AE893" i="13"/>
  <c r="AD893" i="13"/>
  <c r="AC893" i="13"/>
  <c r="AB893" i="13"/>
  <c r="Z893" i="13"/>
  <c r="Y893" i="13"/>
  <c r="X893" i="13"/>
  <c r="W893" i="13"/>
  <c r="V893" i="13"/>
  <c r="U893" i="13"/>
  <c r="T893" i="13"/>
  <c r="R893" i="13"/>
  <c r="Q893" i="13"/>
  <c r="P893" i="13"/>
  <c r="O893" i="13"/>
  <c r="N893" i="13"/>
  <c r="M893" i="13"/>
  <c r="L893" i="13"/>
  <c r="J893" i="13"/>
  <c r="I893" i="13"/>
  <c r="H893" i="13"/>
  <c r="G893" i="13"/>
  <c r="F893" i="13"/>
  <c r="E893" i="13"/>
  <c r="D893" i="13"/>
  <c r="C893" i="13"/>
  <c r="K893" i="13" s="1"/>
  <c r="S893" i="13" s="1"/>
  <c r="AA893" i="13" s="1"/>
  <c r="AH892" i="13"/>
  <c r="AG892" i="13"/>
  <c r="AF892" i="13"/>
  <c r="AE892" i="13"/>
  <c r="AD892" i="13"/>
  <c r="AC892" i="13"/>
  <c r="AB892" i="13"/>
  <c r="Z892" i="13"/>
  <c r="Y892" i="13"/>
  <c r="X892" i="13"/>
  <c r="W892" i="13"/>
  <c r="V892" i="13"/>
  <c r="U892" i="13"/>
  <c r="T892" i="13"/>
  <c r="R892" i="13"/>
  <c r="Q892" i="13"/>
  <c r="P892" i="13"/>
  <c r="O892" i="13"/>
  <c r="N892" i="13"/>
  <c r="M892" i="13"/>
  <c r="L892" i="13"/>
  <c r="J892" i="13"/>
  <c r="I892" i="13"/>
  <c r="H892" i="13"/>
  <c r="G892" i="13"/>
  <c r="F892" i="13"/>
  <c r="E892" i="13"/>
  <c r="D892" i="13"/>
  <c r="C892" i="13"/>
  <c r="K892" i="13" s="1"/>
  <c r="S892" i="13" s="1"/>
  <c r="AA892" i="13" s="1"/>
  <c r="AH891" i="13"/>
  <c r="AG891" i="13"/>
  <c r="AF891" i="13"/>
  <c r="AE891" i="13"/>
  <c r="AD891" i="13"/>
  <c r="AC891" i="13"/>
  <c r="AB891" i="13"/>
  <c r="Z891" i="13"/>
  <c r="Y891" i="13"/>
  <c r="X891" i="13"/>
  <c r="W891" i="13"/>
  <c r="V891" i="13"/>
  <c r="U891" i="13"/>
  <c r="T891" i="13"/>
  <c r="R891" i="13"/>
  <c r="Q891" i="13"/>
  <c r="P891" i="13"/>
  <c r="O891" i="13"/>
  <c r="N891" i="13"/>
  <c r="M891" i="13"/>
  <c r="L891" i="13"/>
  <c r="J891" i="13"/>
  <c r="I891" i="13"/>
  <c r="H891" i="13"/>
  <c r="G891" i="13"/>
  <c r="F891" i="13"/>
  <c r="E891" i="13"/>
  <c r="D891" i="13"/>
  <c r="C891" i="13"/>
  <c r="K891" i="13" s="1"/>
  <c r="S891" i="13" s="1"/>
  <c r="AA891" i="13" s="1"/>
  <c r="AH890" i="13"/>
  <c r="AG890" i="13"/>
  <c r="AF890" i="13"/>
  <c r="AE890" i="13"/>
  <c r="AD890" i="13"/>
  <c r="AC890" i="13"/>
  <c r="AB890" i="13"/>
  <c r="Z890" i="13"/>
  <c r="Y890" i="13"/>
  <c r="X890" i="13"/>
  <c r="W890" i="13"/>
  <c r="V890" i="13"/>
  <c r="U890" i="13"/>
  <c r="T890" i="13"/>
  <c r="R890" i="13"/>
  <c r="Q890" i="13"/>
  <c r="P890" i="13"/>
  <c r="O890" i="13"/>
  <c r="N890" i="13"/>
  <c r="M890" i="13"/>
  <c r="L890" i="13"/>
  <c r="J890" i="13"/>
  <c r="I890" i="13"/>
  <c r="H890" i="13"/>
  <c r="G890" i="13"/>
  <c r="F890" i="13"/>
  <c r="E890" i="13"/>
  <c r="D890" i="13"/>
  <c r="C890" i="13"/>
  <c r="K890" i="13" s="1"/>
  <c r="S890" i="13" s="1"/>
  <c r="AA890" i="13" s="1"/>
  <c r="AH889" i="13"/>
  <c r="AG889" i="13"/>
  <c r="AF889" i="13"/>
  <c r="AE889" i="13"/>
  <c r="AD889" i="13"/>
  <c r="AC889" i="13"/>
  <c r="AB889" i="13"/>
  <c r="Z889" i="13"/>
  <c r="Y889" i="13"/>
  <c r="X889" i="13"/>
  <c r="W889" i="13"/>
  <c r="V889" i="13"/>
  <c r="U889" i="13"/>
  <c r="T889" i="13"/>
  <c r="R889" i="13"/>
  <c r="Q889" i="13"/>
  <c r="P889" i="13"/>
  <c r="O889" i="13"/>
  <c r="N889" i="13"/>
  <c r="M889" i="13"/>
  <c r="L889" i="13"/>
  <c r="J889" i="13"/>
  <c r="I889" i="13"/>
  <c r="H889" i="13"/>
  <c r="G889" i="13"/>
  <c r="F889" i="13"/>
  <c r="E889" i="13"/>
  <c r="D889" i="13"/>
  <c r="C889" i="13"/>
  <c r="K889" i="13" s="1"/>
  <c r="S889" i="13" s="1"/>
  <c r="AA889" i="13" s="1"/>
  <c r="AH888" i="13"/>
  <c r="AG888" i="13"/>
  <c r="AF888" i="13"/>
  <c r="AE888" i="13"/>
  <c r="AD888" i="13"/>
  <c r="AC888" i="13"/>
  <c r="AB888" i="13"/>
  <c r="Z888" i="13"/>
  <c r="Y888" i="13"/>
  <c r="X888" i="13"/>
  <c r="W888" i="13"/>
  <c r="V888" i="13"/>
  <c r="U888" i="13"/>
  <c r="T888" i="13"/>
  <c r="R888" i="13"/>
  <c r="Q888" i="13"/>
  <c r="P888" i="13"/>
  <c r="O888" i="13"/>
  <c r="N888" i="13"/>
  <c r="M888" i="13"/>
  <c r="L888" i="13"/>
  <c r="J888" i="13"/>
  <c r="I888" i="13"/>
  <c r="H888" i="13"/>
  <c r="G888" i="13"/>
  <c r="F888" i="13"/>
  <c r="E888" i="13"/>
  <c r="D888" i="13"/>
  <c r="C888" i="13"/>
  <c r="K888" i="13" s="1"/>
  <c r="S888" i="13" s="1"/>
  <c r="AA888" i="13" s="1"/>
  <c r="AH887" i="13"/>
  <c r="AG887" i="13"/>
  <c r="AF887" i="13"/>
  <c r="AE887" i="13"/>
  <c r="AD887" i="13"/>
  <c r="AC887" i="13"/>
  <c r="AB887" i="13"/>
  <c r="Z887" i="13"/>
  <c r="Y887" i="13"/>
  <c r="X887" i="13"/>
  <c r="W887" i="13"/>
  <c r="V887" i="13"/>
  <c r="U887" i="13"/>
  <c r="T887" i="13"/>
  <c r="R887" i="13"/>
  <c r="Q887" i="13"/>
  <c r="P887" i="13"/>
  <c r="O887" i="13"/>
  <c r="N887" i="13"/>
  <c r="M887" i="13"/>
  <c r="L887" i="13"/>
  <c r="J887" i="13"/>
  <c r="I887" i="13"/>
  <c r="H887" i="13"/>
  <c r="G887" i="13"/>
  <c r="F887" i="13"/>
  <c r="E887" i="13"/>
  <c r="D887" i="13"/>
  <c r="C887" i="13"/>
  <c r="K887" i="13" s="1"/>
  <c r="S887" i="13" s="1"/>
  <c r="AA887" i="13" s="1"/>
  <c r="AH886" i="13"/>
  <c r="AG886" i="13"/>
  <c r="AF886" i="13"/>
  <c r="AE886" i="13"/>
  <c r="AD886" i="13"/>
  <c r="AC886" i="13"/>
  <c r="AB886" i="13"/>
  <c r="Z886" i="13"/>
  <c r="Y886" i="13"/>
  <c r="X886" i="13"/>
  <c r="W886" i="13"/>
  <c r="V886" i="13"/>
  <c r="U886" i="13"/>
  <c r="T886" i="13"/>
  <c r="R886" i="13"/>
  <c r="Q886" i="13"/>
  <c r="P886" i="13"/>
  <c r="O886" i="13"/>
  <c r="N886" i="13"/>
  <c r="M886" i="13"/>
  <c r="L886" i="13"/>
  <c r="J886" i="13"/>
  <c r="I886" i="13"/>
  <c r="H886" i="13"/>
  <c r="G886" i="13"/>
  <c r="F886" i="13"/>
  <c r="E886" i="13"/>
  <c r="D886" i="13"/>
  <c r="C886" i="13"/>
  <c r="K886" i="13" s="1"/>
  <c r="S886" i="13" s="1"/>
  <c r="AA886" i="13" s="1"/>
  <c r="AH885" i="13"/>
  <c r="AG885" i="13"/>
  <c r="AF885" i="13"/>
  <c r="AE885" i="13"/>
  <c r="AD885" i="13"/>
  <c r="AC885" i="13"/>
  <c r="AB885" i="13"/>
  <c r="Z885" i="13"/>
  <c r="Y885" i="13"/>
  <c r="X885" i="13"/>
  <c r="W885" i="13"/>
  <c r="V885" i="13"/>
  <c r="U885" i="13"/>
  <c r="T885" i="13"/>
  <c r="R885" i="13"/>
  <c r="Q885" i="13"/>
  <c r="P885" i="13"/>
  <c r="O885" i="13"/>
  <c r="N885" i="13"/>
  <c r="M885" i="13"/>
  <c r="L885" i="13"/>
  <c r="J885" i="13"/>
  <c r="I885" i="13"/>
  <c r="H885" i="13"/>
  <c r="G885" i="13"/>
  <c r="F885" i="13"/>
  <c r="E885" i="13"/>
  <c r="D885" i="13"/>
  <c r="C885" i="13"/>
  <c r="K885" i="13" s="1"/>
  <c r="S885" i="13" s="1"/>
  <c r="AA885" i="13" s="1"/>
  <c r="AH884" i="13"/>
  <c r="AG884" i="13"/>
  <c r="AF884" i="13"/>
  <c r="AE884" i="13"/>
  <c r="AD884" i="13"/>
  <c r="AC884" i="13"/>
  <c r="AB884" i="13"/>
  <c r="Z884" i="13"/>
  <c r="Y884" i="13"/>
  <c r="X884" i="13"/>
  <c r="W884" i="13"/>
  <c r="V884" i="13"/>
  <c r="U884" i="13"/>
  <c r="T884" i="13"/>
  <c r="R884" i="13"/>
  <c r="Q884" i="13"/>
  <c r="P884" i="13"/>
  <c r="O884" i="13"/>
  <c r="N884" i="13"/>
  <c r="M884" i="13"/>
  <c r="L884" i="13"/>
  <c r="J884" i="13"/>
  <c r="I884" i="13"/>
  <c r="H884" i="13"/>
  <c r="G884" i="13"/>
  <c r="F884" i="13"/>
  <c r="E884" i="13"/>
  <c r="D884" i="13"/>
  <c r="C884" i="13"/>
  <c r="K884" i="13" s="1"/>
  <c r="S884" i="13" s="1"/>
  <c r="AA884" i="13" s="1"/>
  <c r="AH883" i="13"/>
  <c r="AG883" i="13"/>
  <c r="AF883" i="13"/>
  <c r="AE883" i="13"/>
  <c r="AD883" i="13"/>
  <c r="AC883" i="13"/>
  <c r="AB883" i="13"/>
  <c r="Z883" i="13"/>
  <c r="Y883" i="13"/>
  <c r="X883" i="13"/>
  <c r="W883" i="13"/>
  <c r="V883" i="13"/>
  <c r="U883" i="13"/>
  <c r="T883" i="13"/>
  <c r="R883" i="13"/>
  <c r="Q883" i="13"/>
  <c r="P883" i="13"/>
  <c r="O883" i="13"/>
  <c r="N883" i="13"/>
  <c r="M883" i="13"/>
  <c r="L883" i="13"/>
  <c r="J883" i="13"/>
  <c r="I883" i="13"/>
  <c r="H883" i="13"/>
  <c r="G883" i="13"/>
  <c r="F883" i="13"/>
  <c r="E883" i="13"/>
  <c r="D883" i="13"/>
  <c r="C883" i="13"/>
  <c r="K883" i="13" s="1"/>
  <c r="S883" i="13" s="1"/>
  <c r="AA883" i="13" s="1"/>
  <c r="AH882" i="13"/>
  <c r="AG882" i="13"/>
  <c r="AF882" i="13"/>
  <c r="AE882" i="13"/>
  <c r="AD882" i="13"/>
  <c r="AC882" i="13"/>
  <c r="AB882" i="13"/>
  <c r="Z882" i="13"/>
  <c r="Y882" i="13"/>
  <c r="X882" i="13"/>
  <c r="W882" i="13"/>
  <c r="V882" i="13"/>
  <c r="U882" i="13"/>
  <c r="T882" i="13"/>
  <c r="R882" i="13"/>
  <c r="Q882" i="13"/>
  <c r="P882" i="13"/>
  <c r="O882" i="13"/>
  <c r="N882" i="13"/>
  <c r="M882" i="13"/>
  <c r="L882" i="13"/>
  <c r="J882" i="13"/>
  <c r="I882" i="13"/>
  <c r="H882" i="13"/>
  <c r="G882" i="13"/>
  <c r="F882" i="13"/>
  <c r="E882" i="13"/>
  <c r="D882" i="13"/>
  <c r="C882" i="13"/>
  <c r="K882" i="13" s="1"/>
  <c r="S882" i="13" s="1"/>
  <c r="AA882" i="13" s="1"/>
  <c r="AH881" i="13"/>
  <c r="AG881" i="13"/>
  <c r="AF881" i="13"/>
  <c r="AE881" i="13"/>
  <c r="AD881" i="13"/>
  <c r="AC881" i="13"/>
  <c r="AB881" i="13"/>
  <c r="Z881" i="13"/>
  <c r="Y881" i="13"/>
  <c r="X881" i="13"/>
  <c r="W881" i="13"/>
  <c r="V881" i="13"/>
  <c r="U881" i="13"/>
  <c r="T881" i="13"/>
  <c r="R881" i="13"/>
  <c r="Q881" i="13"/>
  <c r="P881" i="13"/>
  <c r="O881" i="13"/>
  <c r="N881" i="13"/>
  <c r="M881" i="13"/>
  <c r="L881" i="13"/>
  <c r="J881" i="13"/>
  <c r="I881" i="13"/>
  <c r="H881" i="13"/>
  <c r="G881" i="13"/>
  <c r="F881" i="13"/>
  <c r="E881" i="13"/>
  <c r="D881" i="13"/>
  <c r="C881" i="13"/>
  <c r="K881" i="13" s="1"/>
  <c r="S881" i="13" s="1"/>
  <c r="AA881" i="13" s="1"/>
  <c r="AH880" i="13"/>
  <c r="AG880" i="13"/>
  <c r="AF880" i="13"/>
  <c r="AE880" i="13"/>
  <c r="AD880" i="13"/>
  <c r="AC880" i="13"/>
  <c r="AB880" i="13"/>
  <c r="Z880" i="13"/>
  <c r="Y880" i="13"/>
  <c r="X880" i="13"/>
  <c r="W880" i="13"/>
  <c r="V880" i="13"/>
  <c r="U880" i="13"/>
  <c r="T880" i="13"/>
  <c r="R880" i="13"/>
  <c r="Q880" i="13"/>
  <c r="P880" i="13"/>
  <c r="O880" i="13"/>
  <c r="N880" i="13"/>
  <c r="M880" i="13"/>
  <c r="L880" i="13"/>
  <c r="J880" i="13"/>
  <c r="I880" i="13"/>
  <c r="H880" i="13"/>
  <c r="G880" i="13"/>
  <c r="F880" i="13"/>
  <c r="E880" i="13"/>
  <c r="D880" i="13"/>
  <c r="C880" i="13"/>
  <c r="K880" i="13" s="1"/>
  <c r="S880" i="13" s="1"/>
  <c r="AA880" i="13" s="1"/>
  <c r="AH879" i="13"/>
  <c r="AG879" i="13"/>
  <c r="AF879" i="13"/>
  <c r="AE879" i="13"/>
  <c r="AD879" i="13"/>
  <c r="AC879" i="13"/>
  <c r="AB879" i="13"/>
  <c r="Z879" i="13"/>
  <c r="Y879" i="13"/>
  <c r="X879" i="13"/>
  <c r="W879" i="13"/>
  <c r="V879" i="13"/>
  <c r="U879" i="13"/>
  <c r="T879" i="13"/>
  <c r="R879" i="13"/>
  <c r="Q879" i="13"/>
  <c r="P879" i="13"/>
  <c r="O879" i="13"/>
  <c r="N879" i="13"/>
  <c r="M879" i="13"/>
  <c r="L879" i="13"/>
  <c r="J879" i="13"/>
  <c r="I879" i="13"/>
  <c r="H879" i="13"/>
  <c r="G879" i="13"/>
  <c r="F879" i="13"/>
  <c r="E879" i="13"/>
  <c r="D879" i="13"/>
  <c r="C879" i="13"/>
  <c r="K879" i="13" s="1"/>
  <c r="S879" i="13" s="1"/>
  <c r="AA879" i="13" s="1"/>
  <c r="AH878" i="13"/>
  <c r="AG878" i="13"/>
  <c r="AF878" i="13"/>
  <c r="AE878" i="13"/>
  <c r="AD878" i="13"/>
  <c r="AC878" i="13"/>
  <c r="AB878" i="13"/>
  <c r="Z878" i="13"/>
  <c r="Y878" i="13"/>
  <c r="X878" i="13"/>
  <c r="W878" i="13"/>
  <c r="V878" i="13"/>
  <c r="U878" i="13"/>
  <c r="T878" i="13"/>
  <c r="R878" i="13"/>
  <c r="Q878" i="13"/>
  <c r="P878" i="13"/>
  <c r="O878" i="13"/>
  <c r="N878" i="13"/>
  <c r="M878" i="13"/>
  <c r="L878" i="13"/>
  <c r="J878" i="13"/>
  <c r="I878" i="13"/>
  <c r="H878" i="13"/>
  <c r="G878" i="13"/>
  <c r="F878" i="13"/>
  <c r="E878" i="13"/>
  <c r="D878" i="13"/>
  <c r="C878" i="13"/>
  <c r="K878" i="13" s="1"/>
  <c r="S878" i="13" s="1"/>
  <c r="AA878" i="13" s="1"/>
  <c r="AH877" i="13"/>
  <c r="AG877" i="13"/>
  <c r="AF877" i="13"/>
  <c r="AE877" i="13"/>
  <c r="AD877" i="13"/>
  <c r="AC877" i="13"/>
  <c r="AB877" i="13"/>
  <c r="Z877" i="13"/>
  <c r="Y877" i="13"/>
  <c r="X877" i="13"/>
  <c r="W877" i="13"/>
  <c r="V877" i="13"/>
  <c r="U877" i="13"/>
  <c r="T877" i="13"/>
  <c r="R877" i="13"/>
  <c r="Q877" i="13"/>
  <c r="P877" i="13"/>
  <c r="O877" i="13"/>
  <c r="N877" i="13"/>
  <c r="M877" i="13"/>
  <c r="L877" i="13"/>
  <c r="J877" i="13"/>
  <c r="I877" i="13"/>
  <c r="H877" i="13"/>
  <c r="G877" i="13"/>
  <c r="F877" i="13"/>
  <c r="E877" i="13"/>
  <c r="D877" i="13"/>
  <c r="C877" i="13"/>
  <c r="K877" i="13" s="1"/>
  <c r="S877" i="13" s="1"/>
  <c r="AA877" i="13" s="1"/>
  <c r="AH876" i="13"/>
  <c r="AG876" i="13"/>
  <c r="AF876" i="13"/>
  <c r="AE876" i="13"/>
  <c r="AD876" i="13"/>
  <c r="AC876" i="13"/>
  <c r="AB876" i="13"/>
  <c r="Z876" i="13"/>
  <c r="Y876" i="13"/>
  <c r="X876" i="13"/>
  <c r="W876" i="13"/>
  <c r="V876" i="13"/>
  <c r="U876" i="13"/>
  <c r="T876" i="13"/>
  <c r="R876" i="13"/>
  <c r="Q876" i="13"/>
  <c r="P876" i="13"/>
  <c r="O876" i="13"/>
  <c r="N876" i="13"/>
  <c r="M876" i="13"/>
  <c r="L876" i="13"/>
  <c r="J876" i="13"/>
  <c r="I876" i="13"/>
  <c r="H876" i="13"/>
  <c r="G876" i="13"/>
  <c r="F876" i="13"/>
  <c r="E876" i="13"/>
  <c r="D876" i="13"/>
  <c r="C876" i="13"/>
  <c r="K876" i="13" s="1"/>
  <c r="S876" i="13" s="1"/>
  <c r="AA876" i="13" s="1"/>
  <c r="AH875" i="13"/>
  <c r="AG875" i="13"/>
  <c r="AF875" i="13"/>
  <c r="AE875" i="13"/>
  <c r="AD875" i="13"/>
  <c r="AC875" i="13"/>
  <c r="AB875" i="13"/>
  <c r="Z875" i="13"/>
  <c r="Y875" i="13"/>
  <c r="X875" i="13"/>
  <c r="W875" i="13"/>
  <c r="V875" i="13"/>
  <c r="U875" i="13"/>
  <c r="T875" i="13"/>
  <c r="R875" i="13"/>
  <c r="Q875" i="13"/>
  <c r="P875" i="13"/>
  <c r="O875" i="13"/>
  <c r="N875" i="13"/>
  <c r="M875" i="13"/>
  <c r="L875" i="13"/>
  <c r="J875" i="13"/>
  <c r="I875" i="13"/>
  <c r="H875" i="13"/>
  <c r="G875" i="13"/>
  <c r="F875" i="13"/>
  <c r="E875" i="13"/>
  <c r="D875" i="13"/>
  <c r="C875" i="13"/>
  <c r="K875" i="13" s="1"/>
  <c r="S875" i="13" s="1"/>
  <c r="AA875" i="13" s="1"/>
  <c r="AH874" i="13"/>
  <c r="AG874" i="13"/>
  <c r="AF874" i="13"/>
  <c r="AE874" i="13"/>
  <c r="AD874" i="13"/>
  <c r="AC874" i="13"/>
  <c r="AB874" i="13"/>
  <c r="Z874" i="13"/>
  <c r="Y874" i="13"/>
  <c r="X874" i="13"/>
  <c r="W874" i="13"/>
  <c r="V874" i="13"/>
  <c r="U874" i="13"/>
  <c r="T874" i="13"/>
  <c r="R874" i="13"/>
  <c r="Q874" i="13"/>
  <c r="P874" i="13"/>
  <c r="O874" i="13"/>
  <c r="N874" i="13"/>
  <c r="M874" i="13"/>
  <c r="L874" i="13"/>
  <c r="J874" i="13"/>
  <c r="I874" i="13"/>
  <c r="H874" i="13"/>
  <c r="G874" i="13"/>
  <c r="F874" i="13"/>
  <c r="E874" i="13"/>
  <c r="D874" i="13"/>
  <c r="C874" i="13"/>
  <c r="K874" i="13" s="1"/>
  <c r="S874" i="13" s="1"/>
  <c r="AA874" i="13" s="1"/>
  <c r="AH873" i="13"/>
  <c r="AG873" i="13"/>
  <c r="AF873" i="13"/>
  <c r="AE873" i="13"/>
  <c r="AD873" i="13"/>
  <c r="AC873" i="13"/>
  <c r="AB873" i="13"/>
  <c r="Z873" i="13"/>
  <c r="Y873" i="13"/>
  <c r="X873" i="13"/>
  <c r="W873" i="13"/>
  <c r="V873" i="13"/>
  <c r="U873" i="13"/>
  <c r="T873" i="13"/>
  <c r="R873" i="13"/>
  <c r="Q873" i="13"/>
  <c r="P873" i="13"/>
  <c r="O873" i="13"/>
  <c r="N873" i="13"/>
  <c r="M873" i="13"/>
  <c r="L873" i="13"/>
  <c r="J873" i="13"/>
  <c r="I873" i="13"/>
  <c r="H873" i="13"/>
  <c r="G873" i="13"/>
  <c r="F873" i="13"/>
  <c r="E873" i="13"/>
  <c r="D873" i="13"/>
  <c r="C873" i="13"/>
  <c r="K873" i="13" s="1"/>
  <c r="S873" i="13" s="1"/>
  <c r="AA873" i="13" s="1"/>
  <c r="AH872" i="13"/>
  <c r="AG872" i="13"/>
  <c r="AF872" i="13"/>
  <c r="AE872" i="13"/>
  <c r="AD872" i="13"/>
  <c r="AC872" i="13"/>
  <c r="AB872" i="13"/>
  <c r="Z872" i="13"/>
  <c r="Y872" i="13"/>
  <c r="X872" i="13"/>
  <c r="W872" i="13"/>
  <c r="V872" i="13"/>
  <c r="U872" i="13"/>
  <c r="T872" i="13"/>
  <c r="R872" i="13"/>
  <c r="Q872" i="13"/>
  <c r="P872" i="13"/>
  <c r="O872" i="13"/>
  <c r="N872" i="13"/>
  <c r="M872" i="13"/>
  <c r="L872" i="13"/>
  <c r="J872" i="13"/>
  <c r="I872" i="13"/>
  <c r="H872" i="13"/>
  <c r="G872" i="13"/>
  <c r="F872" i="13"/>
  <c r="E872" i="13"/>
  <c r="D872" i="13"/>
  <c r="C872" i="13"/>
  <c r="K872" i="13" s="1"/>
  <c r="S872" i="13" s="1"/>
  <c r="AA872" i="13" s="1"/>
  <c r="AH871" i="13"/>
  <c r="AG871" i="13"/>
  <c r="AF871" i="13"/>
  <c r="AE871" i="13"/>
  <c r="AD871" i="13"/>
  <c r="AC871" i="13"/>
  <c r="AB871" i="13"/>
  <c r="Z871" i="13"/>
  <c r="Y871" i="13"/>
  <c r="X871" i="13"/>
  <c r="W871" i="13"/>
  <c r="V871" i="13"/>
  <c r="U871" i="13"/>
  <c r="T871" i="13"/>
  <c r="R871" i="13"/>
  <c r="Q871" i="13"/>
  <c r="P871" i="13"/>
  <c r="O871" i="13"/>
  <c r="N871" i="13"/>
  <c r="M871" i="13"/>
  <c r="L871" i="13"/>
  <c r="J871" i="13"/>
  <c r="I871" i="13"/>
  <c r="H871" i="13"/>
  <c r="G871" i="13"/>
  <c r="F871" i="13"/>
  <c r="E871" i="13"/>
  <c r="D871" i="13"/>
  <c r="C871" i="13"/>
  <c r="K871" i="13" s="1"/>
  <c r="S871" i="13" s="1"/>
  <c r="AA871" i="13" s="1"/>
  <c r="AH870" i="13"/>
  <c r="AG870" i="13"/>
  <c r="AF870" i="13"/>
  <c r="AE870" i="13"/>
  <c r="AD870" i="13"/>
  <c r="AC870" i="13"/>
  <c r="AB870" i="13"/>
  <c r="Z870" i="13"/>
  <c r="Y870" i="13"/>
  <c r="X870" i="13"/>
  <c r="W870" i="13"/>
  <c r="V870" i="13"/>
  <c r="U870" i="13"/>
  <c r="T870" i="13"/>
  <c r="R870" i="13"/>
  <c r="Q870" i="13"/>
  <c r="P870" i="13"/>
  <c r="O870" i="13"/>
  <c r="N870" i="13"/>
  <c r="M870" i="13"/>
  <c r="L870" i="13"/>
  <c r="J870" i="13"/>
  <c r="I870" i="13"/>
  <c r="H870" i="13"/>
  <c r="G870" i="13"/>
  <c r="F870" i="13"/>
  <c r="E870" i="13"/>
  <c r="D870" i="13"/>
  <c r="C870" i="13"/>
  <c r="K870" i="13" s="1"/>
  <c r="S870" i="13" s="1"/>
  <c r="AA870" i="13" s="1"/>
  <c r="AH869" i="13"/>
  <c r="AG869" i="13"/>
  <c r="AF869" i="13"/>
  <c r="AE869" i="13"/>
  <c r="AD869" i="13"/>
  <c r="AC869" i="13"/>
  <c r="AB869" i="13"/>
  <c r="Z869" i="13"/>
  <c r="Y869" i="13"/>
  <c r="X869" i="13"/>
  <c r="W869" i="13"/>
  <c r="V869" i="13"/>
  <c r="U869" i="13"/>
  <c r="T869" i="13"/>
  <c r="R869" i="13"/>
  <c r="Q869" i="13"/>
  <c r="P869" i="13"/>
  <c r="O869" i="13"/>
  <c r="N869" i="13"/>
  <c r="M869" i="13"/>
  <c r="L869" i="13"/>
  <c r="J869" i="13"/>
  <c r="I869" i="13"/>
  <c r="H869" i="13"/>
  <c r="G869" i="13"/>
  <c r="F869" i="13"/>
  <c r="E869" i="13"/>
  <c r="D869" i="13"/>
  <c r="C869" i="13"/>
  <c r="K869" i="13" s="1"/>
  <c r="S869" i="13" s="1"/>
  <c r="AA869" i="13" s="1"/>
  <c r="AH868" i="13"/>
  <c r="AG868" i="13"/>
  <c r="AF868" i="13"/>
  <c r="AE868" i="13"/>
  <c r="AD868" i="13"/>
  <c r="AC868" i="13"/>
  <c r="AB868" i="13"/>
  <c r="Z868" i="13"/>
  <c r="Y868" i="13"/>
  <c r="X868" i="13"/>
  <c r="W868" i="13"/>
  <c r="V868" i="13"/>
  <c r="U868" i="13"/>
  <c r="T868" i="13"/>
  <c r="R868" i="13"/>
  <c r="Q868" i="13"/>
  <c r="P868" i="13"/>
  <c r="O868" i="13"/>
  <c r="N868" i="13"/>
  <c r="M868" i="13"/>
  <c r="L868" i="13"/>
  <c r="J868" i="13"/>
  <c r="I868" i="13"/>
  <c r="H868" i="13"/>
  <c r="G868" i="13"/>
  <c r="F868" i="13"/>
  <c r="E868" i="13"/>
  <c r="D868" i="13"/>
  <c r="C868" i="13"/>
  <c r="K868" i="13" s="1"/>
  <c r="S868" i="13" s="1"/>
  <c r="AA868" i="13" s="1"/>
  <c r="AH867" i="13"/>
  <c r="AG867" i="13"/>
  <c r="AF867" i="13"/>
  <c r="AE867" i="13"/>
  <c r="AD867" i="13"/>
  <c r="AC867" i="13"/>
  <c r="AB867" i="13"/>
  <c r="Z867" i="13"/>
  <c r="Y867" i="13"/>
  <c r="X867" i="13"/>
  <c r="W867" i="13"/>
  <c r="V867" i="13"/>
  <c r="U867" i="13"/>
  <c r="T867" i="13"/>
  <c r="R867" i="13"/>
  <c r="Q867" i="13"/>
  <c r="P867" i="13"/>
  <c r="O867" i="13"/>
  <c r="N867" i="13"/>
  <c r="M867" i="13"/>
  <c r="L867" i="13"/>
  <c r="J867" i="13"/>
  <c r="I867" i="13"/>
  <c r="H867" i="13"/>
  <c r="G867" i="13"/>
  <c r="F867" i="13"/>
  <c r="E867" i="13"/>
  <c r="D867" i="13"/>
  <c r="C867" i="13"/>
  <c r="K867" i="13" s="1"/>
  <c r="S867" i="13" s="1"/>
  <c r="AA867" i="13" s="1"/>
  <c r="AH866" i="13"/>
  <c r="AG866" i="13"/>
  <c r="AF866" i="13"/>
  <c r="AE866" i="13"/>
  <c r="AD866" i="13"/>
  <c r="AC866" i="13"/>
  <c r="AB866" i="13"/>
  <c r="Z866" i="13"/>
  <c r="Y866" i="13"/>
  <c r="X866" i="13"/>
  <c r="W866" i="13"/>
  <c r="V866" i="13"/>
  <c r="U866" i="13"/>
  <c r="T866" i="13"/>
  <c r="R866" i="13"/>
  <c r="Q866" i="13"/>
  <c r="P866" i="13"/>
  <c r="O866" i="13"/>
  <c r="N866" i="13"/>
  <c r="M866" i="13"/>
  <c r="L866" i="13"/>
  <c r="J866" i="13"/>
  <c r="I866" i="13"/>
  <c r="H866" i="13"/>
  <c r="G866" i="13"/>
  <c r="F866" i="13"/>
  <c r="E866" i="13"/>
  <c r="D866" i="13"/>
  <c r="C866" i="13"/>
  <c r="K866" i="13" s="1"/>
  <c r="S866" i="13" s="1"/>
  <c r="AA866" i="13" s="1"/>
  <c r="AH865" i="13"/>
  <c r="AG865" i="13"/>
  <c r="AF865" i="13"/>
  <c r="AE865" i="13"/>
  <c r="AD865" i="13"/>
  <c r="AC865" i="13"/>
  <c r="AB865" i="13"/>
  <c r="Z865" i="13"/>
  <c r="Y865" i="13"/>
  <c r="X865" i="13"/>
  <c r="W865" i="13"/>
  <c r="V865" i="13"/>
  <c r="U865" i="13"/>
  <c r="T865" i="13"/>
  <c r="R865" i="13"/>
  <c r="Q865" i="13"/>
  <c r="P865" i="13"/>
  <c r="O865" i="13"/>
  <c r="N865" i="13"/>
  <c r="M865" i="13"/>
  <c r="L865" i="13"/>
  <c r="J865" i="13"/>
  <c r="I865" i="13"/>
  <c r="H865" i="13"/>
  <c r="G865" i="13"/>
  <c r="F865" i="13"/>
  <c r="E865" i="13"/>
  <c r="D865" i="13"/>
  <c r="C865" i="13"/>
  <c r="K865" i="13" s="1"/>
  <c r="S865" i="13" s="1"/>
  <c r="AA865" i="13" s="1"/>
  <c r="AH864" i="13"/>
  <c r="AG864" i="13"/>
  <c r="AF864" i="13"/>
  <c r="AE864" i="13"/>
  <c r="AD864" i="13"/>
  <c r="AC864" i="13"/>
  <c r="AB864" i="13"/>
  <c r="Z864" i="13"/>
  <c r="Y864" i="13"/>
  <c r="X864" i="13"/>
  <c r="W864" i="13"/>
  <c r="V864" i="13"/>
  <c r="U864" i="13"/>
  <c r="T864" i="13"/>
  <c r="R864" i="13"/>
  <c r="Q864" i="13"/>
  <c r="P864" i="13"/>
  <c r="O864" i="13"/>
  <c r="N864" i="13"/>
  <c r="M864" i="13"/>
  <c r="L864" i="13"/>
  <c r="J864" i="13"/>
  <c r="I864" i="13"/>
  <c r="H864" i="13"/>
  <c r="G864" i="13"/>
  <c r="F864" i="13"/>
  <c r="E864" i="13"/>
  <c r="D864" i="13"/>
  <c r="C864" i="13"/>
  <c r="K864" i="13" s="1"/>
  <c r="S864" i="13" s="1"/>
  <c r="AA864" i="13" s="1"/>
  <c r="AH863" i="13"/>
  <c r="AG863" i="13"/>
  <c r="AF863" i="13"/>
  <c r="AE863" i="13"/>
  <c r="AD863" i="13"/>
  <c r="AC863" i="13"/>
  <c r="AB863" i="13"/>
  <c r="Z863" i="13"/>
  <c r="Y863" i="13"/>
  <c r="X863" i="13"/>
  <c r="W863" i="13"/>
  <c r="V863" i="13"/>
  <c r="U863" i="13"/>
  <c r="T863" i="13"/>
  <c r="R863" i="13"/>
  <c r="Q863" i="13"/>
  <c r="P863" i="13"/>
  <c r="O863" i="13"/>
  <c r="N863" i="13"/>
  <c r="M863" i="13"/>
  <c r="L863" i="13"/>
  <c r="J863" i="13"/>
  <c r="I863" i="13"/>
  <c r="H863" i="13"/>
  <c r="G863" i="13"/>
  <c r="F863" i="13"/>
  <c r="E863" i="13"/>
  <c r="D863" i="13"/>
  <c r="C863" i="13"/>
  <c r="K863" i="13" s="1"/>
  <c r="S863" i="13" s="1"/>
  <c r="AA863" i="13" s="1"/>
  <c r="AH862" i="13"/>
  <c r="AG862" i="13"/>
  <c r="AF862" i="13"/>
  <c r="AE862" i="13"/>
  <c r="AD862" i="13"/>
  <c r="AC862" i="13"/>
  <c r="AB862" i="13"/>
  <c r="Z862" i="13"/>
  <c r="Y862" i="13"/>
  <c r="X862" i="13"/>
  <c r="W862" i="13"/>
  <c r="V862" i="13"/>
  <c r="U862" i="13"/>
  <c r="T862" i="13"/>
  <c r="R862" i="13"/>
  <c r="Q862" i="13"/>
  <c r="P862" i="13"/>
  <c r="O862" i="13"/>
  <c r="N862" i="13"/>
  <c r="M862" i="13"/>
  <c r="L862" i="13"/>
  <c r="J862" i="13"/>
  <c r="I862" i="13"/>
  <c r="H862" i="13"/>
  <c r="G862" i="13"/>
  <c r="F862" i="13"/>
  <c r="E862" i="13"/>
  <c r="D862" i="13"/>
  <c r="C862" i="13"/>
  <c r="K862" i="13" s="1"/>
  <c r="S862" i="13" s="1"/>
  <c r="AA862" i="13" s="1"/>
  <c r="AH861" i="13"/>
  <c r="AG861" i="13"/>
  <c r="AF861" i="13"/>
  <c r="AE861" i="13"/>
  <c r="AD861" i="13"/>
  <c r="AC861" i="13"/>
  <c r="AB861" i="13"/>
  <c r="Z861" i="13"/>
  <c r="Y861" i="13"/>
  <c r="X861" i="13"/>
  <c r="W861" i="13"/>
  <c r="V861" i="13"/>
  <c r="U861" i="13"/>
  <c r="T861" i="13"/>
  <c r="R861" i="13"/>
  <c r="Q861" i="13"/>
  <c r="P861" i="13"/>
  <c r="O861" i="13"/>
  <c r="N861" i="13"/>
  <c r="M861" i="13"/>
  <c r="L861" i="13"/>
  <c r="J861" i="13"/>
  <c r="I861" i="13"/>
  <c r="H861" i="13"/>
  <c r="G861" i="13"/>
  <c r="F861" i="13"/>
  <c r="E861" i="13"/>
  <c r="D861" i="13"/>
  <c r="C861" i="13"/>
  <c r="K861" i="13" s="1"/>
  <c r="S861" i="13" s="1"/>
  <c r="AA861" i="13" s="1"/>
  <c r="AH860" i="13"/>
  <c r="AG860" i="13"/>
  <c r="AF860" i="13"/>
  <c r="AE860" i="13"/>
  <c r="AD860" i="13"/>
  <c r="AC860" i="13"/>
  <c r="AB860" i="13"/>
  <c r="Z860" i="13"/>
  <c r="Y860" i="13"/>
  <c r="X860" i="13"/>
  <c r="W860" i="13"/>
  <c r="V860" i="13"/>
  <c r="U860" i="13"/>
  <c r="T860" i="13"/>
  <c r="R860" i="13"/>
  <c r="Q860" i="13"/>
  <c r="P860" i="13"/>
  <c r="O860" i="13"/>
  <c r="N860" i="13"/>
  <c r="M860" i="13"/>
  <c r="L860" i="13"/>
  <c r="J860" i="13"/>
  <c r="I860" i="13"/>
  <c r="H860" i="13"/>
  <c r="G860" i="13"/>
  <c r="F860" i="13"/>
  <c r="E860" i="13"/>
  <c r="D860" i="13"/>
  <c r="C860" i="13"/>
  <c r="K860" i="13" s="1"/>
  <c r="S860" i="13" s="1"/>
  <c r="AA860" i="13" s="1"/>
  <c r="AH859" i="13"/>
  <c r="AG859" i="13"/>
  <c r="AF859" i="13"/>
  <c r="AE859" i="13"/>
  <c r="AD859" i="13"/>
  <c r="AC859" i="13"/>
  <c r="AB859" i="13"/>
  <c r="Z859" i="13"/>
  <c r="Y859" i="13"/>
  <c r="X859" i="13"/>
  <c r="W859" i="13"/>
  <c r="V859" i="13"/>
  <c r="U859" i="13"/>
  <c r="T859" i="13"/>
  <c r="R859" i="13"/>
  <c r="Q859" i="13"/>
  <c r="P859" i="13"/>
  <c r="O859" i="13"/>
  <c r="N859" i="13"/>
  <c r="M859" i="13"/>
  <c r="L859" i="13"/>
  <c r="J859" i="13"/>
  <c r="I859" i="13"/>
  <c r="H859" i="13"/>
  <c r="G859" i="13"/>
  <c r="F859" i="13"/>
  <c r="E859" i="13"/>
  <c r="D859" i="13"/>
  <c r="C859" i="13"/>
  <c r="K859" i="13" s="1"/>
  <c r="S859" i="13" s="1"/>
  <c r="AA859" i="13" s="1"/>
  <c r="AH858" i="13"/>
  <c r="AG858" i="13"/>
  <c r="AF858" i="13"/>
  <c r="AE858" i="13"/>
  <c r="AD858" i="13"/>
  <c r="AC858" i="13"/>
  <c r="AB858" i="13"/>
  <c r="Z858" i="13"/>
  <c r="Y858" i="13"/>
  <c r="X858" i="13"/>
  <c r="W858" i="13"/>
  <c r="V858" i="13"/>
  <c r="U858" i="13"/>
  <c r="T858" i="13"/>
  <c r="R858" i="13"/>
  <c r="Q858" i="13"/>
  <c r="P858" i="13"/>
  <c r="O858" i="13"/>
  <c r="N858" i="13"/>
  <c r="M858" i="13"/>
  <c r="L858" i="13"/>
  <c r="J858" i="13"/>
  <c r="I858" i="13"/>
  <c r="H858" i="13"/>
  <c r="G858" i="13"/>
  <c r="F858" i="13"/>
  <c r="E858" i="13"/>
  <c r="D858" i="13"/>
  <c r="C858" i="13"/>
  <c r="K858" i="13" s="1"/>
  <c r="S858" i="13" s="1"/>
  <c r="AA858" i="13" s="1"/>
  <c r="AH857" i="13"/>
  <c r="AG857" i="13"/>
  <c r="AF857" i="13"/>
  <c r="AE857" i="13"/>
  <c r="AD857" i="13"/>
  <c r="AC857" i="13"/>
  <c r="AB857" i="13"/>
  <c r="Z857" i="13"/>
  <c r="Y857" i="13"/>
  <c r="X857" i="13"/>
  <c r="W857" i="13"/>
  <c r="V857" i="13"/>
  <c r="U857" i="13"/>
  <c r="T857" i="13"/>
  <c r="R857" i="13"/>
  <c r="Q857" i="13"/>
  <c r="P857" i="13"/>
  <c r="O857" i="13"/>
  <c r="N857" i="13"/>
  <c r="M857" i="13"/>
  <c r="L857" i="13"/>
  <c r="J857" i="13"/>
  <c r="I857" i="13"/>
  <c r="H857" i="13"/>
  <c r="G857" i="13"/>
  <c r="F857" i="13"/>
  <c r="E857" i="13"/>
  <c r="D857" i="13"/>
  <c r="C857" i="13"/>
  <c r="K857" i="13" s="1"/>
  <c r="S857" i="13" s="1"/>
  <c r="AA857" i="13" s="1"/>
  <c r="AH856" i="13"/>
  <c r="AG856" i="13"/>
  <c r="AF856" i="13"/>
  <c r="AE856" i="13"/>
  <c r="AD856" i="13"/>
  <c r="AC856" i="13"/>
  <c r="AB856" i="13"/>
  <c r="Z856" i="13"/>
  <c r="Y856" i="13"/>
  <c r="X856" i="13"/>
  <c r="W856" i="13"/>
  <c r="V856" i="13"/>
  <c r="U856" i="13"/>
  <c r="T856" i="13"/>
  <c r="R856" i="13"/>
  <c r="Q856" i="13"/>
  <c r="P856" i="13"/>
  <c r="O856" i="13"/>
  <c r="N856" i="13"/>
  <c r="M856" i="13"/>
  <c r="L856" i="13"/>
  <c r="J856" i="13"/>
  <c r="I856" i="13"/>
  <c r="H856" i="13"/>
  <c r="G856" i="13"/>
  <c r="F856" i="13"/>
  <c r="E856" i="13"/>
  <c r="D856" i="13"/>
  <c r="C856" i="13"/>
  <c r="K856" i="13" s="1"/>
  <c r="S856" i="13" s="1"/>
  <c r="AA856" i="13" s="1"/>
  <c r="AH855" i="13"/>
  <c r="AG855" i="13"/>
  <c r="AF855" i="13"/>
  <c r="AE855" i="13"/>
  <c r="AD855" i="13"/>
  <c r="AC855" i="13"/>
  <c r="AB855" i="13"/>
  <c r="Z855" i="13"/>
  <c r="Y855" i="13"/>
  <c r="X855" i="13"/>
  <c r="W855" i="13"/>
  <c r="V855" i="13"/>
  <c r="U855" i="13"/>
  <c r="T855" i="13"/>
  <c r="R855" i="13"/>
  <c r="Q855" i="13"/>
  <c r="P855" i="13"/>
  <c r="O855" i="13"/>
  <c r="N855" i="13"/>
  <c r="M855" i="13"/>
  <c r="L855" i="13"/>
  <c r="J855" i="13"/>
  <c r="I855" i="13"/>
  <c r="H855" i="13"/>
  <c r="G855" i="13"/>
  <c r="F855" i="13"/>
  <c r="E855" i="13"/>
  <c r="D855" i="13"/>
  <c r="C855" i="13"/>
  <c r="K855" i="13" s="1"/>
  <c r="S855" i="13" s="1"/>
  <c r="AA855" i="13" s="1"/>
  <c r="AH854" i="13"/>
  <c r="AG854" i="13"/>
  <c r="AF854" i="13"/>
  <c r="AE854" i="13"/>
  <c r="AD854" i="13"/>
  <c r="AC854" i="13"/>
  <c r="AB854" i="13"/>
  <c r="Z854" i="13"/>
  <c r="Y854" i="13"/>
  <c r="X854" i="13"/>
  <c r="W854" i="13"/>
  <c r="V854" i="13"/>
  <c r="U854" i="13"/>
  <c r="T854" i="13"/>
  <c r="R854" i="13"/>
  <c r="Q854" i="13"/>
  <c r="P854" i="13"/>
  <c r="O854" i="13"/>
  <c r="N854" i="13"/>
  <c r="M854" i="13"/>
  <c r="L854" i="13"/>
  <c r="J854" i="13"/>
  <c r="I854" i="13"/>
  <c r="H854" i="13"/>
  <c r="G854" i="13"/>
  <c r="F854" i="13"/>
  <c r="E854" i="13"/>
  <c r="D854" i="13"/>
  <c r="C854" i="13"/>
  <c r="K854" i="13" s="1"/>
  <c r="S854" i="13" s="1"/>
  <c r="AA854" i="13" s="1"/>
  <c r="AH853" i="13"/>
  <c r="AG853" i="13"/>
  <c r="AF853" i="13"/>
  <c r="AE853" i="13"/>
  <c r="AD853" i="13"/>
  <c r="AC853" i="13"/>
  <c r="AB853" i="13"/>
  <c r="Z853" i="13"/>
  <c r="Y853" i="13"/>
  <c r="X853" i="13"/>
  <c r="W853" i="13"/>
  <c r="V853" i="13"/>
  <c r="U853" i="13"/>
  <c r="T853" i="13"/>
  <c r="R853" i="13"/>
  <c r="Q853" i="13"/>
  <c r="P853" i="13"/>
  <c r="O853" i="13"/>
  <c r="N853" i="13"/>
  <c r="M853" i="13"/>
  <c r="L853" i="13"/>
  <c r="J853" i="13"/>
  <c r="I853" i="13"/>
  <c r="H853" i="13"/>
  <c r="G853" i="13"/>
  <c r="F853" i="13"/>
  <c r="E853" i="13"/>
  <c r="D853" i="13"/>
  <c r="C853" i="13"/>
  <c r="K853" i="13" s="1"/>
  <c r="S853" i="13" s="1"/>
  <c r="AA853" i="13" s="1"/>
  <c r="AH852" i="13"/>
  <c r="AG852" i="13"/>
  <c r="AF852" i="13"/>
  <c r="AE852" i="13"/>
  <c r="AD852" i="13"/>
  <c r="AC852" i="13"/>
  <c r="AB852" i="13"/>
  <c r="Z852" i="13"/>
  <c r="Y852" i="13"/>
  <c r="X852" i="13"/>
  <c r="W852" i="13"/>
  <c r="V852" i="13"/>
  <c r="U852" i="13"/>
  <c r="T852" i="13"/>
  <c r="R852" i="13"/>
  <c r="Q852" i="13"/>
  <c r="P852" i="13"/>
  <c r="O852" i="13"/>
  <c r="N852" i="13"/>
  <c r="M852" i="13"/>
  <c r="L852" i="13"/>
  <c r="J852" i="13"/>
  <c r="I852" i="13"/>
  <c r="H852" i="13"/>
  <c r="G852" i="13"/>
  <c r="F852" i="13"/>
  <c r="E852" i="13"/>
  <c r="D852" i="13"/>
  <c r="C852" i="13"/>
  <c r="K852" i="13" s="1"/>
  <c r="S852" i="13" s="1"/>
  <c r="AA852" i="13" s="1"/>
  <c r="AH851" i="13"/>
  <c r="AG851" i="13"/>
  <c r="AF851" i="13"/>
  <c r="AE851" i="13"/>
  <c r="AD851" i="13"/>
  <c r="AC851" i="13"/>
  <c r="AB851" i="13"/>
  <c r="Z851" i="13"/>
  <c r="Y851" i="13"/>
  <c r="X851" i="13"/>
  <c r="W851" i="13"/>
  <c r="V851" i="13"/>
  <c r="U851" i="13"/>
  <c r="T851" i="13"/>
  <c r="R851" i="13"/>
  <c r="Q851" i="13"/>
  <c r="P851" i="13"/>
  <c r="O851" i="13"/>
  <c r="N851" i="13"/>
  <c r="M851" i="13"/>
  <c r="L851" i="13"/>
  <c r="J851" i="13"/>
  <c r="I851" i="13"/>
  <c r="H851" i="13"/>
  <c r="G851" i="13"/>
  <c r="F851" i="13"/>
  <c r="E851" i="13"/>
  <c r="D851" i="13"/>
  <c r="C851" i="13"/>
  <c r="K851" i="13" s="1"/>
  <c r="S851" i="13" s="1"/>
  <c r="AA851" i="13" s="1"/>
  <c r="AH850" i="13"/>
  <c r="AG850" i="13"/>
  <c r="AF850" i="13"/>
  <c r="AE850" i="13"/>
  <c r="AD850" i="13"/>
  <c r="AC850" i="13"/>
  <c r="AB850" i="13"/>
  <c r="Z850" i="13"/>
  <c r="Y850" i="13"/>
  <c r="X850" i="13"/>
  <c r="W850" i="13"/>
  <c r="V850" i="13"/>
  <c r="U850" i="13"/>
  <c r="T850" i="13"/>
  <c r="R850" i="13"/>
  <c r="Q850" i="13"/>
  <c r="P850" i="13"/>
  <c r="O850" i="13"/>
  <c r="N850" i="13"/>
  <c r="M850" i="13"/>
  <c r="L850" i="13"/>
  <c r="J850" i="13"/>
  <c r="I850" i="13"/>
  <c r="H850" i="13"/>
  <c r="G850" i="13"/>
  <c r="F850" i="13"/>
  <c r="E850" i="13"/>
  <c r="D850" i="13"/>
  <c r="C850" i="13"/>
  <c r="K850" i="13" s="1"/>
  <c r="S850" i="13" s="1"/>
  <c r="AA850" i="13" s="1"/>
  <c r="AH849" i="13"/>
  <c r="AG849" i="13"/>
  <c r="AF849" i="13"/>
  <c r="AE849" i="13"/>
  <c r="AD849" i="13"/>
  <c r="AC849" i="13"/>
  <c r="AB849" i="13"/>
  <c r="Z849" i="13"/>
  <c r="Y849" i="13"/>
  <c r="X849" i="13"/>
  <c r="W849" i="13"/>
  <c r="V849" i="13"/>
  <c r="U849" i="13"/>
  <c r="T849" i="13"/>
  <c r="R849" i="13"/>
  <c r="Q849" i="13"/>
  <c r="P849" i="13"/>
  <c r="O849" i="13"/>
  <c r="N849" i="13"/>
  <c r="M849" i="13"/>
  <c r="L849" i="13"/>
  <c r="J849" i="13"/>
  <c r="I849" i="13"/>
  <c r="H849" i="13"/>
  <c r="G849" i="13"/>
  <c r="F849" i="13"/>
  <c r="E849" i="13"/>
  <c r="D849" i="13"/>
  <c r="C849" i="13"/>
  <c r="K849" i="13" s="1"/>
  <c r="S849" i="13" s="1"/>
  <c r="AA849" i="13" s="1"/>
  <c r="AH848" i="13"/>
  <c r="AG848" i="13"/>
  <c r="AF848" i="13"/>
  <c r="AE848" i="13"/>
  <c r="AD848" i="13"/>
  <c r="AC848" i="13"/>
  <c r="AB848" i="13"/>
  <c r="Z848" i="13"/>
  <c r="Y848" i="13"/>
  <c r="X848" i="13"/>
  <c r="W848" i="13"/>
  <c r="V848" i="13"/>
  <c r="U848" i="13"/>
  <c r="T848" i="13"/>
  <c r="R848" i="13"/>
  <c r="Q848" i="13"/>
  <c r="P848" i="13"/>
  <c r="O848" i="13"/>
  <c r="N848" i="13"/>
  <c r="M848" i="13"/>
  <c r="L848" i="13"/>
  <c r="J848" i="13"/>
  <c r="I848" i="13"/>
  <c r="H848" i="13"/>
  <c r="G848" i="13"/>
  <c r="F848" i="13"/>
  <c r="E848" i="13"/>
  <c r="D848" i="13"/>
  <c r="C848" i="13"/>
  <c r="K848" i="13" s="1"/>
  <c r="S848" i="13" s="1"/>
  <c r="AA848" i="13" s="1"/>
  <c r="AH847" i="13"/>
  <c r="AG847" i="13"/>
  <c r="AF847" i="13"/>
  <c r="AE847" i="13"/>
  <c r="AD847" i="13"/>
  <c r="AC847" i="13"/>
  <c r="AB847" i="13"/>
  <c r="Z847" i="13"/>
  <c r="Y847" i="13"/>
  <c r="X847" i="13"/>
  <c r="W847" i="13"/>
  <c r="V847" i="13"/>
  <c r="U847" i="13"/>
  <c r="T847" i="13"/>
  <c r="R847" i="13"/>
  <c r="Q847" i="13"/>
  <c r="P847" i="13"/>
  <c r="O847" i="13"/>
  <c r="N847" i="13"/>
  <c r="M847" i="13"/>
  <c r="L847" i="13"/>
  <c r="J847" i="13"/>
  <c r="I847" i="13"/>
  <c r="H847" i="13"/>
  <c r="G847" i="13"/>
  <c r="F847" i="13"/>
  <c r="E847" i="13"/>
  <c r="D847" i="13"/>
  <c r="C847" i="13"/>
  <c r="K847" i="13" s="1"/>
  <c r="S847" i="13" s="1"/>
  <c r="AA847" i="13" s="1"/>
  <c r="AH846" i="13"/>
  <c r="AG846" i="13"/>
  <c r="AF846" i="13"/>
  <c r="AE846" i="13"/>
  <c r="AD846" i="13"/>
  <c r="AC846" i="13"/>
  <c r="AB846" i="13"/>
  <c r="Z846" i="13"/>
  <c r="Y846" i="13"/>
  <c r="X846" i="13"/>
  <c r="W846" i="13"/>
  <c r="V846" i="13"/>
  <c r="U846" i="13"/>
  <c r="T846" i="13"/>
  <c r="R846" i="13"/>
  <c r="Q846" i="13"/>
  <c r="P846" i="13"/>
  <c r="O846" i="13"/>
  <c r="N846" i="13"/>
  <c r="M846" i="13"/>
  <c r="L846" i="13"/>
  <c r="J846" i="13"/>
  <c r="I846" i="13"/>
  <c r="H846" i="13"/>
  <c r="G846" i="13"/>
  <c r="F846" i="13"/>
  <c r="E846" i="13"/>
  <c r="D846" i="13"/>
  <c r="C846" i="13"/>
  <c r="K846" i="13" s="1"/>
  <c r="S846" i="13" s="1"/>
  <c r="AA846" i="13" s="1"/>
  <c r="AH845" i="13"/>
  <c r="AG845" i="13"/>
  <c r="AF845" i="13"/>
  <c r="AE845" i="13"/>
  <c r="AD845" i="13"/>
  <c r="AC845" i="13"/>
  <c r="AB845" i="13"/>
  <c r="Z845" i="13"/>
  <c r="Y845" i="13"/>
  <c r="X845" i="13"/>
  <c r="W845" i="13"/>
  <c r="V845" i="13"/>
  <c r="U845" i="13"/>
  <c r="T845" i="13"/>
  <c r="R845" i="13"/>
  <c r="Q845" i="13"/>
  <c r="P845" i="13"/>
  <c r="O845" i="13"/>
  <c r="N845" i="13"/>
  <c r="M845" i="13"/>
  <c r="L845" i="13"/>
  <c r="J845" i="13"/>
  <c r="I845" i="13"/>
  <c r="H845" i="13"/>
  <c r="G845" i="13"/>
  <c r="F845" i="13"/>
  <c r="E845" i="13"/>
  <c r="D845" i="13"/>
  <c r="C845" i="13"/>
  <c r="K845" i="13" s="1"/>
  <c r="S845" i="13" s="1"/>
  <c r="AA845" i="13" s="1"/>
  <c r="AH844" i="13"/>
  <c r="AG844" i="13"/>
  <c r="AF844" i="13"/>
  <c r="AE844" i="13"/>
  <c r="AD844" i="13"/>
  <c r="AC844" i="13"/>
  <c r="AB844" i="13"/>
  <c r="Z844" i="13"/>
  <c r="Y844" i="13"/>
  <c r="X844" i="13"/>
  <c r="W844" i="13"/>
  <c r="V844" i="13"/>
  <c r="U844" i="13"/>
  <c r="T844" i="13"/>
  <c r="R844" i="13"/>
  <c r="Q844" i="13"/>
  <c r="P844" i="13"/>
  <c r="O844" i="13"/>
  <c r="N844" i="13"/>
  <c r="M844" i="13"/>
  <c r="L844" i="13"/>
  <c r="J844" i="13"/>
  <c r="I844" i="13"/>
  <c r="H844" i="13"/>
  <c r="G844" i="13"/>
  <c r="F844" i="13"/>
  <c r="E844" i="13"/>
  <c r="D844" i="13"/>
  <c r="C844" i="13"/>
  <c r="K844" i="13" s="1"/>
  <c r="S844" i="13" s="1"/>
  <c r="AA844" i="13" s="1"/>
  <c r="AH843" i="13"/>
  <c r="AG843" i="13"/>
  <c r="AF843" i="13"/>
  <c r="AE843" i="13"/>
  <c r="AD843" i="13"/>
  <c r="AC843" i="13"/>
  <c r="AB843" i="13"/>
  <c r="Z843" i="13"/>
  <c r="Y843" i="13"/>
  <c r="X843" i="13"/>
  <c r="W843" i="13"/>
  <c r="V843" i="13"/>
  <c r="U843" i="13"/>
  <c r="T843" i="13"/>
  <c r="R843" i="13"/>
  <c r="Q843" i="13"/>
  <c r="P843" i="13"/>
  <c r="O843" i="13"/>
  <c r="N843" i="13"/>
  <c r="M843" i="13"/>
  <c r="L843" i="13"/>
  <c r="J843" i="13"/>
  <c r="I843" i="13"/>
  <c r="H843" i="13"/>
  <c r="G843" i="13"/>
  <c r="F843" i="13"/>
  <c r="E843" i="13"/>
  <c r="D843" i="13"/>
  <c r="C843" i="13"/>
  <c r="K843" i="13" s="1"/>
  <c r="S843" i="13" s="1"/>
  <c r="AA843" i="13" s="1"/>
  <c r="AH842" i="13"/>
  <c r="AG842" i="13"/>
  <c r="AF842" i="13"/>
  <c r="AE842" i="13"/>
  <c r="AD842" i="13"/>
  <c r="AC842" i="13"/>
  <c r="AB842" i="13"/>
  <c r="Z842" i="13"/>
  <c r="Y842" i="13"/>
  <c r="X842" i="13"/>
  <c r="W842" i="13"/>
  <c r="V842" i="13"/>
  <c r="U842" i="13"/>
  <c r="T842" i="13"/>
  <c r="R842" i="13"/>
  <c r="Q842" i="13"/>
  <c r="P842" i="13"/>
  <c r="O842" i="13"/>
  <c r="N842" i="13"/>
  <c r="M842" i="13"/>
  <c r="L842" i="13"/>
  <c r="J842" i="13"/>
  <c r="I842" i="13"/>
  <c r="H842" i="13"/>
  <c r="G842" i="13"/>
  <c r="F842" i="13"/>
  <c r="E842" i="13"/>
  <c r="D842" i="13"/>
  <c r="C842" i="13"/>
  <c r="K842" i="13" s="1"/>
  <c r="S842" i="13" s="1"/>
  <c r="AA842" i="13" s="1"/>
  <c r="AH841" i="13"/>
  <c r="AG841" i="13"/>
  <c r="AF841" i="13"/>
  <c r="AE841" i="13"/>
  <c r="AD841" i="13"/>
  <c r="AC841" i="13"/>
  <c r="AB841" i="13"/>
  <c r="Z841" i="13"/>
  <c r="Y841" i="13"/>
  <c r="X841" i="13"/>
  <c r="W841" i="13"/>
  <c r="V841" i="13"/>
  <c r="U841" i="13"/>
  <c r="T841" i="13"/>
  <c r="R841" i="13"/>
  <c r="Q841" i="13"/>
  <c r="P841" i="13"/>
  <c r="O841" i="13"/>
  <c r="N841" i="13"/>
  <c r="M841" i="13"/>
  <c r="L841" i="13"/>
  <c r="J841" i="13"/>
  <c r="I841" i="13"/>
  <c r="H841" i="13"/>
  <c r="G841" i="13"/>
  <c r="F841" i="13"/>
  <c r="E841" i="13"/>
  <c r="D841" i="13"/>
  <c r="C841" i="13"/>
  <c r="K841" i="13" s="1"/>
  <c r="S841" i="13" s="1"/>
  <c r="AA841" i="13" s="1"/>
  <c r="AH840" i="13"/>
  <c r="AG840" i="13"/>
  <c r="AF840" i="13"/>
  <c r="AE840" i="13"/>
  <c r="AD840" i="13"/>
  <c r="AC840" i="13"/>
  <c r="AB840" i="13"/>
  <c r="Z840" i="13"/>
  <c r="Y840" i="13"/>
  <c r="X840" i="13"/>
  <c r="W840" i="13"/>
  <c r="V840" i="13"/>
  <c r="U840" i="13"/>
  <c r="T840" i="13"/>
  <c r="R840" i="13"/>
  <c r="Q840" i="13"/>
  <c r="P840" i="13"/>
  <c r="O840" i="13"/>
  <c r="N840" i="13"/>
  <c r="M840" i="13"/>
  <c r="L840" i="13"/>
  <c r="J840" i="13"/>
  <c r="I840" i="13"/>
  <c r="H840" i="13"/>
  <c r="G840" i="13"/>
  <c r="F840" i="13"/>
  <c r="E840" i="13"/>
  <c r="D840" i="13"/>
  <c r="C840" i="13"/>
  <c r="K840" i="13" s="1"/>
  <c r="S840" i="13" s="1"/>
  <c r="AA840" i="13" s="1"/>
  <c r="AH839" i="13"/>
  <c r="AG839" i="13"/>
  <c r="AF839" i="13"/>
  <c r="AE839" i="13"/>
  <c r="AD839" i="13"/>
  <c r="AC839" i="13"/>
  <c r="AB839" i="13"/>
  <c r="Z839" i="13"/>
  <c r="Y839" i="13"/>
  <c r="X839" i="13"/>
  <c r="W839" i="13"/>
  <c r="V839" i="13"/>
  <c r="U839" i="13"/>
  <c r="T839" i="13"/>
  <c r="R839" i="13"/>
  <c r="Q839" i="13"/>
  <c r="P839" i="13"/>
  <c r="O839" i="13"/>
  <c r="N839" i="13"/>
  <c r="M839" i="13"/>
  <c r="L839" i="13"/>
  <c r="J839" i="13"/>
  <c r="I839" i="13"/>
  <c r="H839" i="13"/>
  <c r="G839" i="13"/>
  <c r="F839" i="13"/>
  <c r="E839" i="13"/>
  <c r="D839" i="13"/>
  <c r="C839" i="13"/>
  <c r="K839" i="13" s="1"/>
  <c r="S839" i="13" s="1"/>
  <c r="AA839" i="13" s="1"/>
  <c r="AH838" i="13"/>
  <c r="AG838" i="13"/>
  <c r="AF838" i="13"/>
  <c r="AE838" i="13"/>
  <c r="AD838" i="13"/>
  <c r="AC838" i="13"/>
  <c r="AB838" i="13"/>
  <c r="Z838" i="13"/>
  <c r="Y838" i="13"/>
  <c r="X838" i="13"/>
  <c r="W838" i="13"/>
  <c r="V838" i="13"/>
  <c r="U838" i="13"/>
  <c r="T838" i="13"/>
  <c r="R838" i="13"/>
  <c r="Q838" i="13"/>
  <c r="P838" i="13"/>
  <c r="O838" i="13"/>
  <c r="N838" i="13"/>
  <c r="M838" i="13"/>
  <c r="L838" i="13"/>
  <c r="J838" i="13"/>
  <c r="I838" i="13"/>
  <c r="H838" i="13"/>
  <c r="G838" i="13"/>
  <c r="F838" i="13"/>
  <c r="E838" i="13"/>
  <c r="D838" i="13"/>
  <c r="C838" i="13"/>
  <c r="K838" i="13" s="1"/>
  <c r="S838" i="13" s="1"/>
  <c r="AA838" i="13" s="1"/>
  <c r="AH837" i="13"/>
  <c r="AG837" i="13"/>
  <c r="AF837" i="13"/>
  <c r="AE837" i="13"/>
  <c r="AD837" i="13"/>
  <c r="AC837" i="13"/>
  <c r="AB837" i="13"/>
  <c r="Z837" i="13"/>
  <c r="Y837" i="13"/>
  <c r="X837" i="13"/>
  <c r="W837" i="13"/>
  <c r="V837" i="13"/>
  <c r="U837" i="13"/>
  <c r="T837" i="13"/>
  <c r="R837" i="13"/>
  <c r="Q837" i="13"/>
  <c r="P837" i="13"/>
  <c r="O837" i="13"/>
  <c r="N837" i="13"/>
  <c r="M837" i="13"/>
  <c r="L837" i="13"/>
  <c r="J837" i="13"/>
  <c r="I837" i="13"/>
  <c r="H837" i="13"/>
  <c r="G837" i="13"/>
  <c r="F837" i="13"/>
  <c r="E837" i="13"/>
  <c r="D837" i="13"/>
  <c r="C837" i="13"/>
  <c r="K837" i="13" s="1"/>
  <c r="S837" i="13" s="1"/>
  <c r="AA837" i="13" s="1"/>
  <c r="AH836" i="13"/>
  <c r="AG836" i="13"/>
  <c r="AF836" i="13"/>
  <c r="AE836" i="13"/>
  <c r="AD836" i="13"/>
  <c r="AC836" i="13"/>
  <c r="AB836" i="13"/>
  <c r="Z836" i="13"/>
  <c r="Y836" i="13"/>
  <c r="X836" i="13"/>
  <c r="W836" i="13"/>
  <c r="V836" i="13"/>
  <c r="U836" i="13"/>
  <c r="T836" i="13"/>
  <c r="R836" i="13"/>
  <c r="Q836" i="13"/>
  <c r="P836" i="13"/>
  <c r="O836" i="13"/>
  <c r="N836" i="13"/>
  <c r="M836" i="13"/>
  <c r="L836" i="13"/>
  <c r="J836" i="13"/>
  <c r="I836" i="13"/>
  <c r="H836" i="13"/>
  <c r="G836" i="13"/>
  <c r="F836" i="13"/>
  <c r="E836" i="13"/>
  <c r="D836" i="13"/>
  <c r="C836" i="13"/>
  <c r="K836" i="13" s="1"/>
  <c r="S836" i="13" s="1"/>
  <c r="AA836" i="13" s="1"/>
  <c r="AH835" i="13"/>
  <c r="AG835" i="13"/>
  <c r="AF835" i="13"/>
  <c r="AE835" i="13"/>
  <c r="AD835" i="13"/>
  <c r="AC835" i="13"/>
  <c r="AB835" i="13"/>
  <c r="Z835" i="13"/>
  <c r="Y835" i="13"/>
  <c r="X835" i="13"/>
  <c r="W835" i="13"/>
  <c r="V835" i="13"/>
  <c r="U835" i="13"/>
  <c r="T835" i="13"/>
  <c r="R835" i="13"/>
  <c r="Q835" i="13"/>
  <c r="P835" i="13"/>
  <c r="O835" i="13"/>
  <c r="N835" i="13"/>
  <c r="M835" i="13"/>
  <c r="L835" i="13"/>
  <c r="J835" i="13"/>
  <c r="I835" i="13"/>
  <c r="H835" i="13"/>
  <c r="G835" i="13"/>
  <c r="F835" i="13"/>
  <c r="E835" i="13"/>
  <c r="D835" i="13"/>
  <c r="C835" i="13"/>
  <c r="K835" i="13" s="1"/>
  <c r="S835" i="13" s="1"/>
  <c r="AA835" i="13" s="1"/>
  <c r="AH834" i="13"/>
  <c r="AG834" i="13"/>
  <c r="AF834" i="13"/>
  <c r="AE834" i="13"/>
  <c r="AD834" i="13"/>
  <c r="AC834" i="13"/>
  <c r="AB834" i="13"/>
  <c r="Z834" i="13"/>
  <c r="Y834" i="13"/>
  <c r="X834" i="13"/>
  <c r="W834" i="13"/>
  <c r="V834" i="13"/>
  <c r="U834" i="13"/>
  <c r="T834" i="13"/>
  <c r="R834" i="13"/>
  <c r="Q834" i="13"/>
  <c r="P834" i="13"/>
  <c r="O834" i="13"/>
  <c r="N834" i="13"/>
  <c r="M834" i="13"/>
  <c r="L834" i="13"/>
  <c r="J834" i="13"/>
  <c r="I834" i="13"/>
  <c r="H834" i="13"/>
  <c r="G834" i="13"/>
  <c r="F834" i="13"/>
  <c r="E834" i="13"/>
  <c r="D834" i="13"/>
  <c r="C834" i="13"/>
  <c r="K834" i="13" s="1"/>
  <c r="S834" i="13" s="1"/>
  <c r="AA834" i="13" s="1"/>
  <c r="AH833" i="13"/>
  <c r="AG833" i="13"/>
  <c r="AF833" i="13"/>
  <c r="AE833" i="13"/>
  <c r="AD833" i="13"/>
  <c r="AC833" i="13"/>
  <c r="AB833" i="13"/>
  <c r="Z833" i="13"/>
  <c r="Y833" i="13"/>
  <c r="X833" i="13"/>
  <c r="W833" i="13"/>
  <c r="V833" i="13"/>
  <c r="U833" i="13"/>
  <c r="T833" i="13"/>
  <c r="R833" i="13"/>
  <c r="Q833" i="13"/>
  <c r="P833" i="13"/>
  <c r="O833" i="13"/>
  <c r="N833" i="13"/>
  <c r="M833" i="13"/>
  <c r="L833" i="13"/>
  <c r="J833" i="13"/>
  <c r="I833" i="13"/>
  <c r="H833" i="13"/>
  <c r="G833" i="13"/>
  <c r="F833" i="13"/>
  <c r="E833" i="13"/>
  <c r="D833" i="13"/>
  <c r="C833" i="13"/>
  <c r="K833" i="13" s="1"/>
  <c r="S833" i="13" s="1"/>
  <c r="AA833" i="13" s="1"/>
  <c r="AH832" i="13"/>
  <c r="AG832" i="13"/>
  <c r="AF832" i="13"/>
  <c r="AE832" i="13"/>
  <c r="AD832" i="13"/>
  <c r="AC832" i="13"/>
  <c r="AB832" i="13"/>
  <c r="Z832" i="13"/>
  <c r="Y832" i="13"/>
  <c r="X832" i="13"/>
  <c r="W832" i="13"/>
  <c r="V832" i="13"/>
  <c r="U832" i="13"/>
  <c r="T832" i="13"/>
  <c r="R832" i="13"/>
  <c r="Q832" i="13"/>
  <c r="P832" i="13"/>
  <c r="O832" i="13"/>
  <c r="N832" i="13"/>
  <c r="M832" i="13"/>
  <c r="L832" i="13"/>
  <c r="J832" i="13"/>
  <c r="I832" i="13"/>
  <c r="H832" i="13"/>
  <c r="G832" i="13"/>
  <c r="F832" i="13"/>
  <c r="E832" i="13"/>
  <c r="D832" i="13"/>
  <c r="C832" i="13"/>
  <c r="K832" i="13" s="1"/>
  <c r="S832" i="13" s="1"/>
  <c r="AA832" i="13" s="1"/>
  <c r="AH831" i="13"/>
  <c r="AG831" i="13"/>
  <c r="AF831" i="13"/>
  <c r="AE831" i="13"/>
  <c r="AD831" i="13"/>
  <c r="AC831" i="13"/>
  <c r="AB831" i="13"/>
  <c r="Z831" i="13"/>
  <c r="Y831" i="13"/>
  <c r="X831" i="13"/>
  <c r="W831" i="13"/>
  <c r="V831" i="13"/>
  <c r="U831" i="13"/>
  <c r="T831" i="13"/>
  <c r="R831" i="13"/>
  <c r="Q831" i="13"/>
  <c r="P831" i="13"/>
  <c r="O831" i="13"/>
  <c r="N831" i="13"/>
  <c r="M831" i="13"/>
  <c r="L831" i="13"/>
  <c r="J831" i="13"/>
  <c r="I831" i="13"/>
  <c r="H831" i="13"/>
  <c r="G831" i="13"/>
  <c r="F831" i="13"/>
  <c r="E831" i="13"/>
  <c r="D831" i="13"/>
  <c r="C831" i="13"/>
  <c r="K831" i="13" s="1"/>
  <c r="S831" i="13" s="1"/>
  <c r="AA831" i="13" s="1"/>
  <c r="AH830" i="13"/>
  <c r="AG830" i="13"/>
  <c r="AF830" i="13"/>
  <c r="AE830" i="13"/>
  <c r="AD830" i="13"/>
  <c r="AC830" i="13"/>
  <c r="AB830" i="13"/>
  <c r="Z830" i="13"/>
  <c r="Y830" i="13"/>
  <c r="X830" i="13"/>
  <c r="W830" i="13"/>
  <c r="V830" i="13"/>
  <c r="U830" i="13"/>
  <c r="T830" i="13"/>
  <c r="R830" i="13"/>
  <c r="Q830" i="13"/>
  <c r="P830" i="13"/>
  <c r="O830" i="13"/>
  <c r="N830" i="13"/>
  <c r="M830" i="13"/>
  <c r="L830" i="13"/>
  <c r="J830" i="13"/>
  <c r="I830" i="13"/>
  <c r="H830" i="13"/>
  <c r="G830" i="13"/>
  <c r="F830" i="13"/>
  <c r="E830" i="13"/>
  <c r="D830" i="13"/>
  <c r="C830" i="13"/>
  <c r="K830" i="13" s="1"/>
  <c r="S830" i="13" s="1"/>
  <c r="AA830" i="13" s="1"/>
  <c r="AH829" i="13"/>
  <c r="AG829" i="13"/>
  <c r="AF829" i="13"/>
  <c r="AE829" i="13"/>
  <c r="AD829" i="13"/>
  <c r="AC829" i="13"/>
  <c r="AB829" i="13"/>
  <c r="Z829" i="13"/>
  <c r="Y829" i="13"/>
  <c r="X829" i="13"/>
  <c r="W829" i="13"/>
  <c r="V829" i="13"/>
  <c r="U829" i="13"/>
  <c r="T829" i="13"/>
  <c r="R829" i="13"/>
  <c r="Q829" i="13"/>
  <c r="P829" i="13"/>
  <c r="O829" i="13"/>
  <c r="N829" i="13"/>
  <c r="M829" i="13"/>
  <c r="L829" i="13"/>
  <c r="J829" i="13"/>
  <c r="I829" i="13"/>
  <c r="H829" i="13"/>
  <c r="G829" i="13"/>
  <c r="F829" i="13"/>
  <c r="E829" i="13"/>
  <c r="D829" i="13"/>
  <c r="C829" i="13"/>
  <c r="K829" i="13" s="1"/>
  <c r="S829" i="13" s="1"/>
  <c r="AA829" i="13" s="1"/>
  <c r="AH828" i="13"/>
  <c r="AG828" i="13"/>
  <c r="AF828" i="13"/>
  <c r="AE828" i="13"/>
  <c r="AD828" i="13"/>
  <c r="AC828" i="13"/>
  <c r="AB828" i="13"/>
  <c r="Z828" i="13"/>
  <c r="Y828" i="13"/>
  <c r="X828" i="13"/>
  <c r="W828" i="13"/>
  <c r="V828" i="13"/>
  <c r="U828" i="13"/>
  <c r="T828" i="13"/>
  <c r="R828" i="13"/>
  <c r="Q828" i="13"/>
  <c r="P828" i="13"/>
  <c r="O828" i="13"/>
  <c r="N828" i="13"/>
  <c r="M828" i="13"/>
  <c r="L828" i="13"/>
  <c r="J828" i="13"/>
  <c r="I828" i="13"/>
  <c r="H828" i="13"/>
  <c r="G828" i="13"/>
  <c r="F828" i="13"/>
  <c r="E828" i="13"/>
  <c r="D828" i="13"/>
  <c r="C828" i="13"/>
  <c r="K828" i="13" s="1"/>
  <c r="S828" i="13" s="1"/>
  <c r="AA828" i="13" s="1"/>
  <c r="AH827" i="13"/>
  <c r="AG827" i="13"/>
  <c r="AF827" i="13"/>
  <c r="AE827" i="13"/>
  <c r="AD827" i="13"/>
  <c r="AC827" i="13"/>
  <c r="AB827" i="13"/>
  <c r="Z827" i="13"/>
  <c r="Y827" i="13"/>
  <c r="X827" i="13"/>
  <c r="W827" i="13"/>
  <c r="V827" i="13"/>
  <c r="U827" i="13"/>
  <c r="T827" i="13"/>
  <c r="R827" i="13"/>
  <c r="Q827" i="13"/>
  <c r="P827" i="13"/>
  <c r="O827" i="13"/>
  <c r="N827" i="13"/>
  <c r="M827" i="13"/>
  <c r="L827" i="13"/>
  <c r="J827" i="13"/>
  <c r="I827" i="13"/>
  <c r="H827" i="13"/>
  <c r="G827" i="13"/>
  <c r="F827" i="13"/>
  <c r="E827" i="13"/>
  <c r="D827" i="13"/>
  <c r="C827" i="13"/>
  <c r="K827" i="13" s="1"/>
  <c r="S827" i="13" s="1"/>
  <c r="AA827" i="13" s="1"/>
  <c r="AH826" i="13"/>
  <c r="AG826" i="13"/>
  <c r="AF826" i="13"/>
  <c r="AE826" i="13"/>
  <c r="AD826" i="13"/>
  <c r="AC826" i="13"/>
  <c r="AB826" i="13"/>
  <c r="Z826" i="13"/>
  <c r="Y826" i="13"/>
  <c r="X826" i="13"/>
  <c r="W826" i="13"/>
  <c r="V826" i="13"/>
  <c r="U826" i="13"/>
  <c r="T826" i="13"/>
  <c r="R826" i="13"/>
  <c r="Q826" i="13"/>
  <c r="P826" i="13"/>
  <c r="O826" i="13"/>
  <c r="N826" i="13"/>
  <c r="M826" i="13"/>
  <c r="L826" i="13"/>
  <c r="J826" i="13"/>
  <c r="I826" i="13"/>
  <c r="H826" i="13"/>
  <c r="G826" i="13"/>
  <c r="F826" i="13"/>
  <c r="E826" i="13"/>
  <c r="D826" i="13"/>
  <c r="C826" i="13"/>
  <c r="K826" i="13" s="1"/>
  <c r="S826" i="13" s="1"/>
  <c r="AA826" i="13" s="1"/>
  <c r="AH825" i="13"/>
  <c r="AG825" i="13"/>
  <c r="AF825" i="13"/>
  <c r="AE825" i="13"/>
  <c r="AD825" i="13"/>
  <c r="AC825" i="13"/>
  <c r="AB825" i="13"/>
  <c r="Z825" i="13"/>
  <c r="Y825" i="13"/>
  <c r="X825" i="13"/>
  <c r="W825" i="13"/>
  <c r="V825" i="13"/>
  <c r="U825" i="13"/>
  <c r="T825" i="13"/>
  <c r="R825" i="13"/>
  <c r="Q825" i="13"/>
  <c r="P825" i="13"/>
  <c r="O825" i="13"/>
  <c r="N825" i="13"/>
  <c r="M825" i="13"/>
  <c r="L825" i="13"/>
  <c r="J825" i="13"/>
  <c r="I825" i="13"/>
  <c r="H825" i="13"/>
  <c r="G825" i="13"/>
  <c r="F825" i="13"/>
  <c r="E825" i="13"/>
  <c r="D825" i="13"/>
  <c r="C825" i="13"/>
  <c r="K825" i="13" s="1"/>
  <c r="S825" i="13" s="1"/>
  <c r="AA825" i="13" s="1"/>
  <c r="AH824" i="13"/>
  <c r="AG824" i="13"/>
  <c r="AF824" i="13"/>
  <c r="AE824" i="13"/>
  <c r="AD824" i="13"/>
  <c r="AC824" i="13"/>
  <c r="AB824" i="13"/>
  <c r="Z824" i="13"/>
  <c r="Y824" i="13"/>
  <c r="X824" i="13"/>
  <c r="W824" i="13"/>
  <c r="V824" i="13"/>
  <c r="U824" i="13"/>
  <c r="T824" i="13"/>
  <c r="R824" i="13"/>
  <c r="Q824" i="13"/>
  <c r="P824" i="13"/>
  <c r="O824" i="13"/>
  <c r="N824" i="13"/>
  <c r="M824" i="13"/>
  <c r="L824" i="13"/>
  <c r="J824" i="13"/>
  <c r="I824" i="13"/>
  <c r="H824" i="13"/>
  <c r="G824" i="13"/>
  <c r="F824" i="13"/>
  <c r="E824" i="13"/>
  <c r="D824" i="13"/>
  <c r="C824" i="13"/>
  <c r="K824" i="13" s="1"/>
  <c r="S824" i="13" s="1"/>
  <c r="AA824" i="13" s="1"/>
  <c r="AH823" i="13"/>
  <c r="AG823" i="13"/>
  <c r="AF823" i="13"/>
  <c r="AE823" i="13"/>
  <c r="AD823" i="13"/>
  <c r="AC823" i="13"/>
  <c r="AB823" i="13"/>
  <c r="Z823" i="13"/>
  <c r="Y823" i="13"/>
  <c r="X823" i="13"/>
  <c r="W823" i="13"/>
  <c r="V823" i="13"/>
  <c r="U823" i="13"/>
  <c r="T823" i="13"/>
  <c r="R823" i="13"/>
  <c r="Q823" i="13"/>
  <c r="P823" i="13"/>
  <c r="O823" i="13"/>
  <c r="N823" i="13"/>
  <c r="M823" i="13"/>
  <c r="L823" i="13"/>
  <c r="J823" i="13"/>
  <c r="I823" i="13"/>
  <c r="H823" i="13"/>
  <c r="G823" i="13"/>
  <c r="F823" i="13"/>
  <c r="E823" i="13"/>
  <c r="D823" i="13"/>
  <c r="C823" i="13"/>
  <c r="K823" i="13" s="1"/>
  <c r="S823" i="13" s="1"/>
  <c r="AA823" i="13" s="1"/>
  <c r="AH822" i="13"/>
  <c r="AG822" i="13"/>
  <c r="AF822" i="13"/>
  <c r="AE822" i="13"/>
  <c r="AD822" i="13"/>
  <c r="AC822" i="13"/>
  <c r="AB822" i="13"/>
  <c r="Z822" i="13"/>
  <c r="Y822" i="13"/>
  <c r="X822" i="13"/>
  <c r="W822" i="13"/>
  <c r="V822" i="13"/>
  <c r="U822" i="13"/>
  <c r="T822" i="13"/>
  <c r="R822" i="13"/>
  <c r="Q822" i="13"/>
  <c r="P822" i="13"/>
  <c r="O822" i="13"/>
  <c r="N822" i="13"/>
  <c r="M822" i="13"/>
  <c r="L822" i="13"/>
  <c r="J822" i="13"/>
  <c r="I822" i="13"/>
  <c r="H822" i="13"/>
  <c r="G822" i="13"/>
  <c r="F822" i="13"/>
  <c r="E822" i="13"/>
  <c r="D822" i="13"/>
  <c r="C822" i="13"/>
  <c r="K822" i="13" s="1"/>
  <c r="S822" i="13" s="1"/>
  <c r="AA822" i="13" s="1"/>
  <c r="AH821" i="13"/>
  <c r="AG821" i="13"/>
  <c r="AF821" i="13"/>
  <c r="AE821" i="13"/>
  <c r="AD821" i="13"/>
  <c r="AC821" i="13"/>
  <c r="AB821" i="13"/>
  <c r="Z821" i="13"/>
  <c r="Y821" i="13"/>
  <c r="X821" i="13"/>
  <c r="W821" i="13"/>
  <c r="V821" i="13"/>
  <c r="U821" i="13"/>
  <c r="T821" i="13"/>
  <c r="R821" i="13"/>
  <c r="Q821" i="13"/>
  <c r="P821" i="13"/>
  <c r="O821" i="13"/>
  <c r="N821" i="13"/>
  <c r="M821" i="13"/>
  <c r="L821" i="13"/>
  <c r="J821" i="13"/>
  <c r="I821" i="13"/>
  <c r="H821" i="13"/>
  <c r="G821" i="13"/>
  <c r="F821" i="13"/>
  <c r="E821" i="13"/>
  <c r="D821" i="13"/>
  <c r="C821" i="13"/>
  <c r="K821" i="13" s="1"/>
  <c r="S821" i="13" s="1"/>
  <c r="AA821" i="13" s="1"/>
  <c r="AH820" i="13"/>
  <c r="AG820" i="13"/>
  <c r="AF820" i="13"/>
  <c r="AE820" i="13"/>
  <c r="AD820" i="13"/>
  <c r="AC820" i="13"/>
  <c r="AB820" i="13"/>
  <c r="Z820" i="13"/>
  <c r="Y820" i="13"/>
  <c r="X820" i="13"/>
  <c r="W820" i="13"/>
  <c r="V820" i="13"/>
  <c r="U820" i="13"/>
  <c r="T820" i="13"/>
  <c r="R820" i="13"/>
  <c r="Q820" i="13"/>
  <c r="P820" i="13"/>
  <c r="O820" i="13"/>
  <c r="N820" i="13"/>
  <c r="M820" i="13"/>
  <c r="L820" i="13"/>
  <c r="J820" i="13"/>
  <c r="I820" i="13"/>
  <c r="H820" i="13"/>
  <c r="G820" i="13"/>
  <c r="F820" i="13"/>
  <c r="E820" i="13"/>
  <c r="D820" i="13"/>
  <c r="C820" i="13"/>
  <c r="K820" i="13" s="1"/>
  <c r="S820" i="13" s="1"/>
  <c r="AA820" i="13" s="1"/>
  <c r="AH819" i="13"/>
  <c r="AG819" i="13"/>
  <c r="AF819" i="13"/>
  <c r="AE819" i="13"/>
  <c r="AD819" i="13"/>
  <c r="AC819" i="13"/>
  <c r="AB819" i="13"/>
  <c r="Z819" i="13"/>
  <c r="Y819" i="13"/>
  <c r="X819" i="13"/>
  <c r="W819" i="13"/>
  <c r="V819" i="13"/>
  <c r="U819" i="13"/>
  <c r="T819" i="13"/>
  <c r="R819" i="13"/>
  <c r="Q819" i="13"/>
  <c r="P819" i="13"/>
  <c r="O819" i="13"/>
  <c r="N819" i="13"/>
  <c r="M819" i="13"/>
  <c r="L819" i="13"/>
  <c r="J819" i="13"/>
  <c r="I819" i="13"/>
  <c r="H819" i="13"/>
  <c r="G819" i="13"/>
  <c r="F819" i="13"/>
  <c r="E819" i="13"/>
  <c r="D819" i="13"/>
  <c r="C819" i="13"/>
  <c r="K819" i="13" s="1"/>
  <c r="S819" i="13" s="1"/>
  <c r="AA819" i="13" s="1"/>
  <c r="AH818" i="13"/>
  <c r="AG818" i="13"/>
  <c r="AF818" i="13"/>
  <c r="AE818" i="13"/>
  <c r="AD818" i="13"/>
  <c r="AC818" i="13"/>
  <c r="AB818" i="13"/>
  <c r="Z818" i="13"/>
  <c r="Y818" i="13"/>
  <c r="X818" i="13"/>
  <c r="W818" i="13"/>
  <c r="V818" i="13"/>
  <c r="U818" i="13"/>
  <c r="T818" i="13"/>
  <c r="R818" i="13"/>
  <c r="Q818" i="13"/>
  <c r="P818" i="13"/>
  <c r="O818" i="13"/>
  <c r="N818" i="13"/>
  <c r="M818" i="13"/>
  <c r="L818" i="13"/>
  <c r="J818" i="13"/>
  <c r="I818" i="13"/>
  <c r="H818" i="13"/>
  <c r="G818" i="13"/>
  <c r="F818" i="13"/>
  <c r="E818" i="13"/>
  <c r="D818" i="13"/>
  <c r="C818" i="13"/>
  <c r="K818" i="13" s="1"/>
  <c r="S818" i="13" s="1"/>
  <c r="AA818" i="13" s="1"/>
  <c r="AH817" i="13"/>
  <c r="AG817" i="13"/>
  <c r="AF817" i="13"/>
  <c r="AE817" i="13"/>
  <c r="AD817" i="13"/>
  <c r="AC817" i="13"/>
  <c r="AB817" i="13"/>
  <c r="Z817" i="13"/>
  <c r="Y817" i="13"/>
  <c r="X817" i="13"/>
  <c r="W817" i="13"/>
  <c r="V817" i="13"/>
  <c r="U817" i="13"/>
  <c r="T817" i="13"/>
  <c r="R817" i="13"/>
  <c r="Q817" i="13"/>
  <c r="P817" i="13"/>
  <c r="O817" i="13"/>
  <c r="N817" i="13"/>
  <c r="M817" i="13"/>
  <c r="L817" i="13"/>
  <c r="J817" i="13"/>
  <c r="I817" i="13"/>
  <c r="H817" i="13"/>
  <c r="G817" i="13"/>
  <c r="F817" i="13"/>
  <c r="E817" i="13"/>
  <c r="D817" i="13"/>
  <c r="C817" i="13"/>
  <c r="K817" i="13" s="1"/>
  <c r="S817" i="13" s="1"/>
  <c r="AA817" i="13" s="1"/>
  <c r="AH816" i="13"/>
  <c r="AG816" i="13"/>
  <c r="AF816" i="13"/>
  <c r="AE816" i="13"/>
  <c r="AD816" i="13"/>
  <c r="AC816" i="13"/>
  <c r="AB816" i="13"/>
  <c r="Z816" i="13"/>
  <c r="Y816" i="13"/>
  <c r="X816" i="13"/>
  <c r="W816" i="13"/>
  <c r="V816" i="13"/>
  <c r="U816" i="13"/>
  <c r="T816" i="13"/>
  <c r="R816" i="13"/>
  <c r="Q816" i="13"/>
  <c r="P816" i="13"/>
  <c r="O816" i="13"/>
  <c r="N816" i="13"/>
  <c r="M816" i="13"/>
  <c r="L816" i="13"/>
  <c r="J816" i="13"/>
  <c r="I816" i="13"/>
  <c r="H816" i="13"/>
  <c r="G816" i="13"/>
  <c r="F816" i="13"/>
  <c r="E816" i="13"/>
  <c r="D816" i="13"/>
  <c r="C816" i="13"/>
  <c r="K816" i="13" s="1"/>
  <c r="S816" i="13" s="1"/>
  <c r="AA816" i="13" s="1"/>
  <c r="AH815" i="13"/>
  <c r="AG815" i="13"/>
  <c r="AF815" i="13"/>
  <c r="AE815" i="13"/>
  <c r="AD815" i="13"/>
  <c r="AC815" i="13"/>
  <c r="AB815" i="13"/>
  <c r="Z815" i="13"/>
  <c r="Y815" i="13"/>
  <c r="X815" i="13"/>
  <c r="W815" i="13"/>
  <c r="V815" i="13"/>
  <c r="U815" i="13"/>
  <c r="T815" i="13"/>
  <c r="R815" i="13"/>
  <c r="Q815" i="13"/>
  <c r="P815" i="13"/>
  <c r="O815" i="13"/>
  <c r="N815" i="13"/>
  <c r="M815" i="13"/>
  <c r="L815" i="13"/>
  <c r="J815" i="13"/>
  <c r="I815" i="13"/>
  <c r="H815" i="13"/>
  <c r="G815" i="13"/>
  <c r="F815" i="13"/>
  <c r="E815" i="13"/>
  <c r="D815" i="13"/>
  <c r="C815" i="13"/>
  <c r="K815" i="13" s="1"/>
  <c r="S815" i="13" s="1"/>
  <c r="AA815" i="13" s="1"/>
  <c r="AH814" i="13"/>
  <c r="AG814" i="13"/>
  <c r="AF814" i="13"/>
  <c r="AE814" i="13"/>
  <c r="AD814" i="13"/>
  <c r="AC814" i="13"/>
  <c r="AB814" i="13"/>
  <c r="Z814" i="13"/>
  <c r="Y814" i="13"/>
  <c r="X814" i="13"/>
  <c r="W814" i="13"/>
  <c r="V814" i="13"/>
  <c r="U814" i="13"/>
  <c r="T814" i="13"/>
  <c r="R814" i="13"/>
  <c r="Q814" i="13"/>
  <c r="P814" i="13"/>
  <c r="O814" i="13"/>
  <c r="N814" i="13"/>
  <c r="M814" i="13"/>
  <c r="L814" i="13"/>
  <c r="J814" i="13"/>
  <c r="I814" i="13"/>
  <c r="H814" i="13"/>
  <c r="G814" i="13"/>
  <c r="F814" i="13"/>
  <c r="E814" i="13"/>
  <c r="D814" i="13"/>
  <c r="C814" i="13"/>
  <c r="K814" i="13" s="1"/>
  <c r="S814" i="13" s="1"/>
  <c r="AA814" i="13" s="1"/>
  <c r="AH813" i="13"/>
  <c r="AG813" i="13"/>
  <c r="AF813" i="13"/>
  <c r="AE813" i="13"/>
  <c r="AD813" i="13"/>
  <c r="AC813" i="13"/>
  <c r="AB813" i="13"/>
  <c r="Z813" i="13"/>
  <c r="Y813" i="13"/>
  <c r="X813" i="13"/>
  <c r="W813" i="13"/>
  <c r="V813" i="13"/>
  <c r="U813" i="13"/>
  <c r="T813" i="13"/>
  <c r="R813" i="13"/>
  <c r="Q813" i="13"/>
  <c r="P813" i="13"/>
  <c r="O813" i="13"/>
  <c r="N813" i="13"/>
  <c r="M813" i="13"/>
  <c r="L813" i="13"/>
  <c r="J813" i="13"/>
  <c r="I813" i="13"/>
  <c r="H813" i="13"/>
  <c r="G813" i="13"/>
  <c r="F813" i="13"/>
  <c r="E813" i="13"/>
  <c r="D813" i="13"/>
  <c r="C813" i="13"/>
  <c r="K813" i="13" s="1"/>
  <c r="S813" i="13" s="1"/>
  <c r="AA813" i="13" s="1"/>
  <c r="AH812" i="13"/>
  <c r="AG812" i="13"/>
  <c r="AF812" i="13"/>
  <c r="AE812" i="13"/>
  <c r="AD812" i="13"/>
  <c r="AC812" i="13"/>
  <c r="AB812" i="13"/>
  <c r="Z812" i="13"/>
  <c r="Y812" i="13"/>
  <c r="X812" i="13"/>
  <c r="W812" i="13"/>
  <c r="V812" i="13"/>
  <c r="U812" i="13"/>
  <c r="T812" i="13"/>
  <c r="R812" i="13"/>
  <c r="Q812" i="13"/>
  <c r="P812" i="13"/>
  <c r="O812" i="13"/>
  <c r="N812" i="13"/>
  <c r="M812" i="13"/>
  <c r="L812" i="13"/>
  <c r="J812" i="13"/>
  <c r="I812" i="13"/>
  <c r="H812" i="13"/>
  <c r="G812" i="13"/>
  <c r="F812" i="13"/>
  <c r="E812" i="13"/>
  <c r="D812" i="13"/>
  <c r="C812" i="13"/>
  <c r="K812" i="13" s="1"/>
  <c r="S812" i="13" s="1"/>
  <c r="AA812" i="13" s="1"/>
  <c r="AH811" i="13"/>
  <c r="AG811" i="13"/>
  <c r="AF811" i="13"/>
  <c r="AE811" i="13"/>
  <c r="AD811" i="13"/>
  <c r="AC811" i="13"/>
  <c r="AB811" i="13"/>
  <c r="Z811" i="13"/>
  <c r="Y811" i="13"/>
  <c r="X811" i="13"/>
  <c r="W811" i="13"/>
  <c r="V811" i="13"/>
  <c r="U811" i="13"/>
  <c r="T811" i="13"/>
  <c r="R811" i="13"/>
  <c r="Q811" i="13"/>
  <c r="P811" i="13"/>
  <c r="O811" i="13"/>
  <c r="N811" i="13"/>
  <c r="M811" i="13"/>
  <c r="L811" i="13"/>
  <c r="J811" i="13"/>
  <c r="I811" i="13"/>
  <c r="H811" i="13"/>
  <c r="G811" i="13"/>
  <c r="F811" i="13"/>
  <c r="E811" i="13"/>
  <c r="D811" i="13"/>
  <c r="C811" i="13"/>
  <c r="K811" i="13" s="1"/>
  <c r="S811" i="13" s="1"/>
  <c r="AA811" i="13" s="1"/>
  <c r="AH810" i="13"/>
  <c r="AG810" i="13"/>
  <c r="AF810" i="13"/>
  <c r="AE810" i="13"/>
  <c r="AD810" i="13"/>
  <c r="AC810" i="13"/>
  <c r="AB810" i="13"/>
  <c r="Z810" i="13"/>
  <c r="Y810" i="13"/>
  <c r="X810" i="13"/>
  <c r="W810" i="13"/>
  <c r="V810" i="13"/>
  <c r="U810" i="13"/>
  <c r="T810" i="13"/>
  <c r="R810" i="13"/>
  <c r="Q810" i="13"/>
  <c r="P810" i="13"/>
  <c r="O810" i="13"/>
  <c r="N810" i="13"/>
  <c r="M810" i="13"/>
  <c r="L810" i="13"/>
  <c r="J810" i="13"/>
  <c r="I810" i="13"/>
  <c r="H810" i="13"/>
  <c r="G810" i="13"/>
  <c r="F810" i="13"/>
  <c r="E810" i="13"/>
  <c r="D810" i="13"/>
  <c r="C810" i="13"/>
  <c r="K810" i="13" s="1"/>
  <c r="S810" i="13" s="1"/>
  <c r="AA810" i="13" s="1"/>
  <c r="AH809" i="13"/>
  <c r="AG809" i="13"/>
  <c r="AF809" i="13"/>
  <c r="AE809" i="13"/>
  <c r="AD809" i="13"/>
  <c r="AC809" i="13"/>
  <c r="AB809" i="13"/>
  <c r="Z809" i="13"/>
  <c r="Y809" i="13"/>
  <c r="X809" i="13"/>
  <c r="W809" i="13"/>
  <c r="V809" i="13"/>
  <c r="U809" i="13"/>
  <c r="T809" i="13"/>
  <c r="R809" i="13"/>
  <c r="Q809" i="13"/>
  <c r="P809" i="13"/>
  <c r="O809" i="13"/>
  <c r="N809" i="13"/>
  <c r="M809" i="13"/>
  <c r="L809" i="13"/>
  <c r="J809" i="13"/>
  <c r="I809" i="13"/>
  <c r="H809" i="13"/>
  <c r="G809" i="13"/>
  <c r="F809" i="13"/>
  <c r="E809" i="13"/>
  <c r="D809" i="13"/>
  <c r="C809" i="13"/>
  <c r="K809" i="13" s="1"/>
  <c r="S809" i="13" s="1"/>
  <c r="AA809" i="13" s="1"/>
  <c r="AH808" i="13"/>
  <c r="AG808" i="13"/>
  <c r="AF808" i="13"/>
  <c r="AE808" i="13"/>
  <c r="AD808" i="13"/>
  <c r="AC808" i="13"/>
  <c r="AB808" i="13"/>
  <c r="Z808" i="13"/>
  <c r="Y808" i="13"/>
  <c r="X808" i="13"/>
  <c r="W808" i="13"/>
  <c r="V808" i="13"/>
  <c r="U808" i="13"/>
  <c r="T808" i="13"/>
  <c r="R808" i="13"/>
  <c r="Q808" i="13"/>
  <c r="P808" i="13"/>
  <c r="O808" i="13"/>
  <c r="N808" i="13"/>
  <c r="M808" i="13"/>
  <c r="L808" i="13"/>
  <c r="J808" i="13"/>
  <c r="I808" i="13"/>
  <c r="H808" i="13"/>
  <c r="G808" i="13"/>
  <c r="F808" i="13"/>
  <c r="E808" i="13"/>
  <c r="D808" i="13"/>
  <c r="C808" i="13"/>
  <c r="K808" i="13" s="1"/>
  <c r="S808" i="13" s="1"/>
  <c r="AA808" i="13" s="1"/>
  <c r="AH807" i="13"/>
  <c r="AG807" i="13"/>
  <c r="AF807" i="13"/>
  <c r="AE807" i="13"/>
  <c r="AD807" i="13"/>
  <c r="AC807" i="13"/>
  <c r="AB807" i="13"/>
  <c r="Z807" i="13"/>
  <c r="Y807" i="13"/>
  <c r="X807" i="13"/>
  <c r="W807" i="13"/>
  <c r="V807" i="13"/>
  <c r="U807" i="13"/>
  <c r="T807" i="13"/>
  <c r="R807" i="13"/>
  <c r="Q807" i="13"/>
  <c r="P807" i="13"/>
  <c r="O807" i="13"/>
  <c r="N807" i="13"/>
  <c r="M807" i="13"/>
  <c r="L807" i="13"/>
  <c r="J807" i="13"/>
  <c r="I807" i="13"/>
  <c r="H807" i="13"/>
  <c r="G807" i="13"/>
  <c r="F807" i="13"/>
  <c r="E807" i="13"/>
  <c r="D807" i="13"/>
  <c r="C807" i="13"/>
  <c r="K807" i="13" s="1"/>
  <c r="S807" i="13" s="1"/>
  <c r="AA807" i="13" s="1"/>
  <c r="AH806" i="13"/>
  <c r="AG806" i="13"/>
  <c r="AF806" i="13"/>
  <c r="AE806" i="13"/>
  <c r="AD806" i="13"/>
  <c r="AC806" i="13"/>
  <c r="AB806" i="13"/>
  <c r="Z806" i="13"/>
  <c r="Y806" i="13"/>
  <c r="X806" i="13"/>
  <c r="W806" i="13"/>
  <c r="V806" i="13"/>
  <c r="U806" i="13"/>
  <c r="T806" i="13"/>
  <c r="R806" i="13"/>
  <c r="Q806" i="13"/>
  <c r="P806" i="13"/>
  <c r="O806" i="13"/>
  <c r="N806" i="13"/>
  <c r="M806" i="13"/>
  <c r="L806" i="13"/>
  <c r="J806" i="13"/>
  <c r="I806" i="13"/>
  <c r="H806" i="13"/>
  <c r="G806" i="13"/>
  <c r="F806" i="13"/>
  <c r="E806" i="13"/>
  <c r="D806" i="13"/>
  <c r="C806" i="13"/>
  <c r="K806" i="13" s="1"/>
  <c r="S806" i="13" s="1"/>
  <c r="AA806" i="13" s="1"/>
  <c r="AH805" i="13"/>
  <c r="AG805" i="13"/>
  <c r="AF805" i="13"/>
  <c r="AE805" i="13"/>
  <c r="AD805" i="13"/>
  <c r="AC805" i="13"/>
  <c r="AB805" i="13"/>
  <c r="Z805" i="13"/>
  <c r="Y805" i="13"/>
  <c r="X805" i="13"/>
  <c r="W805" i="13"/>
  <c r="V805" i="13"/>
  <c r="U805" i="13"/>
  <c r="T805" i="13"/>
  <c r="R805" i="13"/>
  <c r="Q805" i="13"/>
  <c r="P805" i="13"/>
  <c r="O805" i="13"/>
  <c r="N805" i="13"/>
  <c r="M805" i="13"/>
  <c r="L805" i="13"/>
  <c r="J805" i="13"/>
  <c r="I805" i="13"/>
  <c r="H805" i="13"/>
  <c r="G805" i="13"/>
  <c r="F805" i="13"/>
  <c r="E805" i="13"/>
  <c r="D805" i="13"/>
  <c r="C805" i="13"/>
  <c r="K805" i="13" s="1"/>
  <c r="S805" i="13" s="1"/>
  <c r="AA805" i="13" s="1"/>
  <c r="AH804" i="13"/>
  <c r="AG804" i="13"/>
  <c r="AF804" i="13"/>
  <c r="AE804" i="13"/>
  <c r="AD804" i="13"/>
  <c r="AC804" i="13"/>
  <c r="AB804" i="13"/>
  <c r="Z804" i="13"/>
  <c r="Y804" i="13"/>
  <c r="X804" i="13"/>
  <c r="W804" i="13"/>
  <c r="V804" i="13"/>
  <c r="U804" i="13"/>
  <c r="T804" i="13"/>
  <c r="R804" i="13"/>
  <c r="Q804" i="13"/>
  <c r="P804" i="13"/>
  <c r="O804" i="13"/>
  <c r="N804" i="13"/>
  <c r="M804" i="13"/>
  <c r="L804" i="13"/>
  <c r="J804" i="13"/>
  <c r="I804" i="13"/>
  <c r="H804" i="13"/>
  <c r="G804" i="13"/>
  <c r="F804" i="13"/>
  <c r="E804" i="13"/>
  <c r="D804" i="13"/>
  <c r="C804" i="13"/>
  <c r="K804" i="13" s="1"/>
  <c r="S804" i="13" s="1"/>
  <c r="AA804" i="13" s="1"/>
  <c r="AH803" i="13"/>
  <c r="AG803" i="13"/>
  <c r="AF803" i="13"/>
  <c r="AE803" i="13"/>
  <c r="AD803" i="13"/>
  <c r="AC803" i="13"/>
  <c r="AB803" i="13"/>
  <c r="Z803" i="13"/>
  <c r="Y803" i="13"/>
  <c r="X803" i="13"/>
  <c r="W803" i="13"/>
  <c r="V803" i="13"/>
  <c r="U803" i="13"/>
  <c r="T803" i="13"/>
  <c r="R803" i="13"/>
  <c r="Q803" i="13"/>
  <c r="P803" i="13"/>
  <c r="O803" i="13"/>
  <c r="N803" i="13"/>
  <c r="M803" i="13"/>
  <c r="L803" i="13"/>
  <c r="J803" i="13"/>
  <c r="I803" i="13"/>
  <c r="H803" i="13"/>
  <c r="G803" i="13"/>
  <c r="F803" i="13"/>
  <c r="E803" i="13"/>
  <c r="D803" i="13"/>
  <c r="C803" i="13"/>
  <c r="K803" i="13" s="1"/>
  <c r="S803" i="13" s="1"/>
  <c r="AA803" i="13" s="1"/>
  <c r="AH802" i="13"/>
  <c r="AG802" i="13"/>
  <c r="AF802" i="13"/>
  <c r="AE802" i="13"/>
  <c r="AD802" i="13"/>
  <c r="AC802" i="13"/>
  <c r="AB802" i="13"/>
  <c r="Z802" i="13"/>
  <c r="Y802" i="13"/>
  <c r="X802" i="13"/>
  <c r="W802" i="13"/>
  <c r="V802" i="13"/>
  <c r="U802" i="13"/>
  <c r="T802" i="13"/>
  <c r="R802" i="13"/>
  <c r="Q802" i="13"/>
  <c r="P802" i="13"/>
  <c r="O802" i="13"/>
  <c r="N802" i="13"/>
  <c r="M802" i="13"/>
  <c r="L802" i="13"/>
  <c r="J802" i="13"/>
  <c r="I802" i="13"/>
  <c r="H802" i="13"/>
  <c r="G802" i="13"/>
  <c r="F802" i="13"/>
  <c r="E802" i="13"/>
  <c r="D802" i="13"/>
  <c r="C802" i="13"/>
  <c r="K802" i="13" s="1"/>
  <c r="S802" i="13" s="1"/>
  <c r="AA802" i="13" s="1"/>
  <c r="AH801" i="13"/>
  <c r="AG801" i="13"/>
  <c r="AF801" i="13"/>
  <c r="AE801" i="13"/>
  <c r="AD801" i="13"/>
  <c r="AC801" i="13"/>
  <c r="AB801" i="13"/>
  <c r="Z801" i="13"/>
  <c r="Y801" i="13"/>
  <c r="X801" i="13"/>
  <c r="W801" i="13"/>
  <c r="V801" i="13"/>
  <c r="U801" i="13"/>
  <c r="T801" i="13"/>
  <c r="R801" i="13"/>
  <c r="Q801" i="13"/>
  <c r="P801" i="13"/>
  <c r="O801" i="13"/>
  <c r="N801" i="13"/>
  <c r="M801" i="13"/>
  <c r="L801" i="13"/>
  <c r="J801" i="13"/>
  <c r="I801" i="13"/>
  <c r="H801" i="13"/>
  <c r="G801" i="13"/>
  <c r="F801" i="13"/>
  <c r="E801" i="13"/>
  <c r="D801" i="13"/>
  <c r="C801" i="13"/>
  <c r="K801" i="13" s="1"/>
  <c r="S801" i="13" s="1"/>
  <c r="AA801" i="13" s="1"/>
  <c r="AH800" i="13"/>
  <c r="AG800" i="13"/>
  <c r="AF800" i="13"/>
  <c r="AE800" i="13"/>
  <c r="AD800" i="13"/>
  <c r="AC800" i="13"/>
  <c r="AB800" i="13"/>
  <c r="Z800" i="13"/>
  <c r="Y800" i="13"/>
  <c r="X800" i="13"/>
  <c r="W800" i="13"/>
  <c r="V800" i="13"/>
  <c r="U800" i="13"/>
  <c r="T800" i="13"/>
  <c r="R800" i="13"/>
  <c r="Q800" i="13"/>
  <c r="P800" i="13"/>
  <c r="O800" i="13"/>
  <c r="N800" i="13"/>
  <c r="M800" i="13"/>
  <c r="L800" i="13"/>
  <c r="J800" i="13"/>
  <c r="I800" i="13"/>
  <c r="H800" i="13"/>
  <c r="G800" i="13"/>
  <c r="F800" i="13"/>
  <c r="E800" i="13"/>
  <c r="D800" i="13"/>
  <c r="C800" i="13"/>
  <c r="K800" i="13" s="1"/>
  <c r="S800" i="13" s="1"/>
  <c r="AA800" i="13" s="1"/>
  <c r="AH799" i="13"/>
  <c r="AG799" i="13"/>
  <c r="AF799" i="13"/>
  <c r="AE799" i="13"/>
  <c r="AD799" i="13"/>
  <c r="AC799" i="13"/>
  <c r="AB799" i="13"/>
  <c r="Z799" i="13"/>
  <c r="Y799" i="13"/>
  <c r="X799" i="13"/>
  <c r="W799" i="13"/>
  <c r="V799" i="13"/>
  <c r="U799" i="13"/>
  <c r="T799" i="13"/>
  <c r="R799" i="13"/>
  <c r="Q799" i="13"/>
  <c r="P799" i="13"/>
  <c r="O799" i="13"/>
  <c r="N799" i="13"/>
  <c r="M799" i="13"/>
  <c r="L799" i="13"/>
  <c r="J799" i="13"/>
  <c r="I799" i="13"/>
  <c r="H799" i="13"/>
  <c r="G799" i="13"/>
  <c r="F799" i="13"/>
  <c r="E799" i="13"/>
  <c r="D799" i="13"/>
  <c r="C799" i="13"/>
  <c r="K799" i="13" s="1"/>
  <c r="S799" i="13" s="1"/>
  <c r="AA799" i="13" s="1"/>
  <c r="AH798" i="13"/>
  <c r="AG798" i="13"/>
  <c r="AF798" i="13"/>
  <c r="AE798" i="13"/>
  <c r="AD798" i="13"/>
  <c r="AC798" i="13"/>
  <c r="AB798" i="13"/>
  <c r="Z798" i="13"/>
  <c r="Y798" i="13"/>
  <c r="X798" i="13"/>
  <c r="W798" i="13"/>
  <c r="V798" i="13"/>
  <c r="U798" i="13"/>
  <c r="T798" i="13"/>
  <c r="R798" i="13"/>
  <c r="Q798" i="13"/>
  <c r="P798" i="13"/>
  <c r="O798" i="13"/>
  <c r="N798" i="13"/>
  <c r="M798" i="13"/>
  <c r="L798" i="13"/>
  <c r="J798" i="13"/>
  <c r="I798" i="13"/>
  <c r="H798" i="13"/>
  <c r="G798" i="13"/>
  <c r="F798" i="13"/>
  <c r="E798" i="13"/>
  <c r="D798" i="13"/>
  <c r="C798" i="13"/>
  <c r="K798" i="13" s="1"/>
  <c r="S798" i="13" s="1"/>
  <c r="AA798" i="13" s="1"/>
  <c r="AH797" i="13"/>
  <c r="AG797" i="13"/>
  <c r="AF797" i="13"/>
  <c r="AE797" i="13"/>
  <c r="AD797" i="13"/>
  <c r="AC797" i="13"/>
  <c r="AB797" i="13"/>
  <c r="Z797" i="13"/>
  <c r="Y797" i="13"/>
  <c r="X797" i="13"/>
  <c r="W797" i="13"/>
  <c r="V797" i="13"/>
  <c r="U797" i="13"/>
  <c r="T797" i="13"/>
  <c r="R797" i="13"/>
  <c r="Q797" i="13"/>
  <c r="P797" i="13"/>
  <c r="O797" i="13"/>
  <c r="N797" i="13"/>
  <c r="M797" i="13"/>
  <c r="L797" i="13"/>
  <c r="J797" i="13"/>
  <c r="I797" i="13"/>
  <c r="H797" i="13"/>
  <c r="G797" i="13"/>
  <c r="F797" i="13"/>
  <c r="E797" i="13"/>
  <c r="D797" i="13"/>
  <c r="C797" i="13"/>
  <c r="K797" i="13" s="1"/>
  <c r="S797" i="13" s="1"/>
  <c r="AA797" i="13" s="1"/>
  <c r="AH796" i="13"/>
  <c r="AG796" i="13"/>
  <c r="AF796" i="13"/>
  <c r="AE796" i="13"/>
  <c r="AD796" i="13"/>
  <c r="AC796" i="13"/>
  <c r="AB796" i="13"/>
  <c r="Z796" i="13"/>
  <c r="Y796" i="13"/>
  <c r="X796" i="13"/>
  <c r="W796" i="13"/>
  <c r="V796" i="13"/>
  <c r="U796" i="13"/>
  <c r="T796" i="13"/>
  <c r="R796" i="13"/>
  <c r="Q796" i="13"/>
  <c r="P796" i="13"/>
  <c r="O796" i="13"/>
  <c r="N796" i="13"/>
  <c r="M796" i="13"/>
  <c r="L796" i="13"/>
  <c r="J796" i="13"/>
  <c r="I796" i="13"/>
  <c r="H796" i="13"/>
  <c r="G796" i="13"/>
  <c r="F796" i="13"/>
  <c r="E796" i="13"/>
  <c r="D796" i="13"/>
  <c r="C796" i="13"/>
  <c r="K796" i="13" s="1"/>
  <c r="S796" i="13" s="1"/>
  <c r="AA796" i="13" s="1"/>
  <c r="AH795" i="13"/>
  <c r="AG795" i="13"/>
  <c r="AF795" i="13"/>
  <c r="AE795" i="13"/>
  <c r="AD795" i="13"/>
  <c r="AC795" i="13"/>
  <c r="AB795" i="13"/>
  <c r="Z795" i="13"/>
  <c r="Y795" i="13"/>
  <c r="X795" i="13"/>
  <c r="W795" i="13"/>
  <c r="V795" i="13"/>
  <c r="U795" i="13"/>
  <c r="T795" i="13"/>
  <c r="R795" i="13"/>
  <c r="Q795" i="13"/>
  <c r="P795" i="13"/>
  <c r="O795" i="13"/>
  <c r="N795" i="13"/>
  <c r="M795" i="13"/>
  <c r="L795" i="13"/>
  <c r="J795" i="13"/>
  <c r="I795" i="13"/>
  <c r="H795" i="13"/>
  <c r="G795" i="13"/>
  <c r="F795" i="13"/>
  <c r="E795" i="13"/>
  <c r="D795" i="13"/>
  <c r="C795" i="13"/>
  <c r="K795" i="13" s="1"/>
  <c r="S795" i="13" s="1"/>
  <c r="AA795" i="13" s="1"/>
  <c r="AH794" i="13"/>
  <c r="AG794" i="13"/>
  <c r="AF794" i="13"/>
  <c r="AE794" i="13"/>
  <c r="AD794" i="13"/>
  <c r="AC794" i="13"/>
  <c r="AB794" i="13"/>
  <c r="Z794" i="13"/>
  <c r="Y794" i="13"/>
  <c r="X794" i="13"/>
  <c r="W794" i="13"/>
  <c r="V794" i="13"/>
  <c r="U794" i="13"/>
  <c r="T794" i="13"/>
  <c r="R794" i="13"/>
  <c r="Q794" i="13"/>
  <c r="P794" i="13"/>
  <c r="O794" i="13"/>
  <c r="N794" i="13"/>
  <c r="M794" i="13"/>
  <c r="L794" i="13"/>
  <c r="J794" i="13"/>
  <c r="I794" i="13"/>
  <c r="H794" i="13"/>
  <c r="G794" i="13"/>
  <c r="F794" i="13"/>
  <c r="E794" i="13"/>
  <c r="D794" i="13"/>
  <c r="C794" i="13"/>
  <c r="K794" i="13" s="1"/>
  <c r="S794" i="13" s="1"/>
  <c r="AA794" i="13" s="1"/>
  <c r="AH793" i="13"/>
  <c r="AG793" i="13"/>
  <c r="AF793" i="13"/>
  <c r="AE793" i="13"/>
  <c r="AD793" i="13"/>
  <c r="AC793" i="13"/>
  <c r="AB793" i="13"/>
  <c r="Z793" i="13"/>
  <c r="Y793" i="13"/>
  <c r="X793" i="13"/>
  <c r="W793" i="13"/>
  <c r="V793" i="13"/>
  <c r="U793" i="13"/>
  <c r="T793" i="13"/>
  <c r="R793" i="13"/>
  <c r="Q793" i="13"/>
  <c r="P793" i="13"/>
  <c r="O793" i="13"/>
  <c r="N793" i="13"/>
  <c r="M793" i="13"/>
  <c r="L793" i="13"/>
  <c r="J793" i="13"/>
  <c r="I793" i="13"/>
  <c r="H793" i="13"/>
  <c r="G793" i="13"/>
  <c r="F793" i="13"/>
  <c r="E793" i="13"/>
  <c r="D793" i="13"/>
  <c r="C793" i="13"/>
  <c r="K793" i="13" s="1"/>
  <c r="S793" i="13" s="1"/>
  <c r="AA793" i="13" s="1"/>
  <c r="AH792" i="13"/>
  <c r="AG792" i="13"/>
  <c r="AF792" i="13"/>
  <c r="AE792" i="13"/>
  <c r="AD792" i="13"/>
  <c r="AC792" i="13"/>
  <c r="AB792" i="13"/>
  <c r="Z792" i="13"/>
  <c r="Y792" i="13"/>
  <c r="X792" i="13"/>
  <c r="W792" i="13"/>
  <c r="V792" i="13"/>
  <c r="U792" i="13"/>
  <c r="T792" i="13"/>
  <c r="R792" i="13"/>
  <c r="Q792" i="13"/>
  <c r="P792" i="13"/>
  <c r="O792" i="13"/>
  <c r="N792" i="13"/>
  <c r="M792" i="13"/>
  <c r="L792" i="13"/>
  <c r="J792" i="13"/>
  <c r="I792" i="13"/>
  <c r="H792" i="13"/>
  <c r="G792" i="13"/>
  <c r="F792" i="13"/>
  <c r="E792" i="13"/>
  <c r="D792" i="13"/>
  <c r="C792" i="13"/>
  <c r="K792" i="13" s="1"/>
  <c r="S792" i="13" s="1"/>
  <c r="AA792" i="13" s="1"/>
  <c r="AH791" i="13"/>
  <c r="AG791" i="13"/>
  <c r="AF791" i="13"/>
  <c r="AE791" i="13"/>
  <c r="AD791" i="13"/>
  <c r="AC791" i="13"/>
  <c r="AB791" i="13"/>
  <c r="Z791" i="13"/>
  <c r="Y791" i="13"/>
  <c r="X791" i="13"/>
  <c r="W791" i="13"/>
  <c r="V791" i="13"/>
  <c r="U791" i="13"/>
  <c r="T791" i="13"/>
  <c r="R791" i="13"/>
  <c r="Q791" i="13"/>
  <c r="P791" i="13"/>
  <c r="O791" i="13"/>
  <c r="N791" i="13"/>
  <c r="M791" i="13"/>
  <c r="L791" i="13"/>
  <c r="J791" i="13"/>
  <c r="I791" i="13"/>
  <c r="H791" i="13"/>
  <c r="G791" i="13"/>
  <c r="F791" i="13"/>
  <c r="E791" i="13"/>
  <c r="D791" i="13"/>
  <c r="C791" i="13"/>
  <c r="K791" i="13" s="1"/>
  <c r="S791" i="13" s="1"/>
  <c r="AA791" i="13" s="1"/>
  <c r="AH790" i="13"/>
  <c r="AG790" i="13"/>
  <c r="AF790" i="13"/>
  <c r="AE790" i="13"/>
  <c r="AD790" i="13"/>
  <c r="AC790" i="13"/>
  <c r="AB790" i="13"/>
  <c r="Z790" i="13"/>
  <c r="Y790" i="13"/>
  <c r="X790" i="13"/>
  <c r="W790" i="13"/>
  <c r="V790" i="13"/>
  <c r="U790" i="13"/>
  <c r="T790" i="13"/>
  <c r="R790" i="13"/>
  <c r="Q790" i="13"/>
  <c r="P790" i="13"/>
  <c r="O790" i="13"/>
  <c r="N790" i="13"/>
  <c r="M790" i="13"/>
  <c r="L790" i="13"/>
  <c r="J790" i="13"/>
  <c r="I790" i="13"/>
  <c r="H790" i="13"/>
  <c r="G790" i="13"/>
  <c r="F790" i="13"/>
  <c r="E790" i="13"/>
  <c r="D790" i="13"/>
  <c r="C790" i="13"/>
  <c r="K790" i="13" s="1"/>
  <c r="S790" i="13" s="1"/>
  <c r="AA790" i="13" s="1"/>
  <c r="AH789" i="13"/>
  <c r="AG789" i="13"/>
  <c r="AF789" i="13"/>
  <c r="AE789" i="13"/>
  <c r="AD789" i="13"/>
  <c r="AC789" i="13"/>
  <c r="AB789" i="13"/>
  <c r="Z789" i="13"/>
  <c r="Y789" i="13"/>
  <c r="X789" i="13"/>
  <c r="W789" i="13"/>
  <c r="V789" i="13"/>
  <c r="U789" i="13"/>
  <c r="T789" i="13"/>
  <c r="R789" i="13"/>
  <c r="Q789" i="13"/>
  <c r="P789" i="13"/>
  <c r="O789" i="13"/>
  <c r="N789" i="13"/>
  <c r="M789" i="13"/>
  <c r="L789" i="13"/>
  <c r="J789" i="13"/>
  <c r="I789" i="13"/>
  <c r="H789" i="13"/>
  <c r="G789" i="13"/>
  <c r="F789" i="13"/>
  <c r="E789" i="13"/>
  <c r="D789" i="13"/>
  <c r="C789" i="13"/>
  <c r="K789" i="13" s="1"/>
  <c r="S789" i="13" s="1"/>
  <c r="AA789" i="13" s="1"/>
  <c r="AH788" i="13"/>
  <c r="AG788" i="13"/>
  <c r="AF788" i="13"/>
  <c r="AE788" i="13"/>
  <c r="AD788" i="13"/>
  <c r="AC788" i="13"/>
  <c r="AB788" i="13"/>
  <c r="Z788" i="13"/>
  <c r="Y788" i="13"/>
  <c r="X788" i="13"/>
  <c r="W788" i="13"/>
  <c r="V788" i="13"/>
  <c r="U788" i="13"/>
  <c r="T788" i="13"/>
  <c r="R788" i="13"/>
  <c r="Q788" i="13"/>
  <c r="P788" i="13"/>
  <c r="O788" i="13"/>
  <c r="N788" i="13"/>
  <c r="M788" i="13"/>
  <c r="L788" i="13"/>
  <c r="J788" i="13"/>
  <c r="I788" i="13"/>
  <c r="H788" i="13"/>
  <c r="G788" i="13"/>
  <c r="F788" i="13"/>
  <c r="E788" i="13"/>
  <c r="D788" i="13"/>
  <c r="C788" i="13"/>
  <c r="K788" i="13" s="1"/>
  <c r="S788" i="13" s="1"/>
  <c r="AA788" i="13" s="1"/>
  <c r="AH787" i="13"/>
  <c r="AG787" i="13"/>
  <c r="AF787" i="13"/>
  <c r="AE787" i="13"/>
  <c r="AD787" i="13"/>
  <c r="AC787" i="13"/>
  <c r="AB787" i="13"/>
  <c r="Z787" i="13"/>
  <c r="Y787" i="13"/>
  <c r="X787" i="13"/>
  <c r="W787" i="13"/>
  <c r="V787" i="13"/>
  <c r="U787" i="13"/>
  <c r="T787" i="13"/>
  <c r="R787" i="13"/>
  <c r="Q787" i="13"/>
  <c r="P787" i="13"/>
  <c r="O787" i="13"/>
  <c r="N787" i="13"/>
  <c r="M787" i="13"/>
  <c r="L787" i="13"/>
  <c r="J787" i="13"/>
  <c r="I787" i="13"/>
  <c r="H787" i="13"/>
  <c r="G787" i="13"/>
  <c r="F787" i="13"/>
  <c r="E787" i="13"/>
  <c r="D787" i="13"/>
  <c r="C787" i="13"/>
  <c r="K787" i="13" s="1"/>
  <c r="S787" i="13" s="1"/>
  <c r="AA787" i="13" s="1"/>
  <c r="AH786" i="13"/>
  <c r="AG786" i="13"/>
  <c r="AF786" i="13"/>
  <c r="AE786" i="13"/>
  <c r="AD786" i="13"/>
  <c r="AC786" i="13"/>
  <c r="AB786" i="13"/>
  <c r="Z786" i="13"/>
  <c r="Y786" i="13"/>
  <c r="X786" i="13"/>
  <c r="W786" i="13"/>
  <c r="V786" i="13"/>
  <c r="U786" i="13"/>
  <c r="T786" i="13"/>
  <c r="R786" i="13"/>
  <c r="Q786" i="13"/>
  <c r="P786" i="13"/>
  <c r="O786" i="13"/>
  <c r="N786" i="13"/>
  <c r="M786" i="13"/>
  <c r="L786" i="13"/>
  <c r="J786" i="13"/>
  <c r="I786" i="13"/>
  <c r="H786" i="13"/>
  <c r="G786" i="13"/>
  <c r="F786" i="13"/>
  <c r="E786" i="13"/>
  <c r="D786" i="13"/>
  <c r="C786" i="13"/>
  <c r="K786" i="13" s="1"/>
  <c r="S786" i="13" s="1"/>
  <c r="AA786" i="13" s="1"/>
  <c r="AH785" i="13"/>
  <c r="AG785" i="13"/>
  <c r="AF785" i="13"/>
  <c r="AE785" i="13"/>
  <c r="AD785" i="13"/>
  <c r="AC785" i="13"/>
  <c r="AB785" i="13"/>
  <c r="Z785" i="13"/>
  <c r="Y785" i="13"/>
  <c r="X785" i="13"/>
  <c r="W785" i="13"/>
  <c r="V785" i="13"/>
  <c r="U785" i="13"/>
  <c r="T785" i="13"/>
  <c r="R785" i="13"/>
  <c r="Q785" i="13"/>
  <c r="P785" i="13"/>
  <c r="O785" i="13"/>
  <c r="N785" i="13"/>
  <c r="M785" i="13"/>
  <c r="L785" i="13"/>
  <c r="J785" i="13"/>
  <c r="I785" i="13"/>
  <c r="H785" i="13"/>
  <c r="G785" i="13"/>
  <c r="F785" i="13"/>
  <c r="E785" i="13"/>
  <c r="D785" i="13"/>
  <c r="C785" i="13"/>
  <c r="K785" i="13" s="1"/>
  <c r="S785" i="13" s="1"/>
  <c r="AA785" i="13" s="1"/>
  <c r="AH784" i="13"/>
  <c r="AG784" i="13"/>
  <c r="AF784" i="13"/>
  <c r="AE784" i="13"/>
  <c r="AD784" i="13"/>
  <c r="AC784" i="13"/>
  <c r="AB784" i="13"/>
  <c r="Z784" i="13"/>
  <c r="Y784" i="13"/>
  <c r="X784" i="13"/>
  <c r="W784" i="13"/>
  <c r="V784" i="13"/>
  <c r="U784" i="13"/>
  <c r="T784" i="13"/>
  <c r="R784" i="13"/>
  <c r="Q784" i="13"/>
  <c r="P784" i="13"/>
  <c r="O784" i="13"/>
  <c r="N784" i="13"/>
  <c r="M784" i="13"/>
  <c r="L784" i="13"/>
  <c r="J784" i="13"/>
  <c r="I784" i="13"/>
  <c r="H784" i="13"/>
  <c r="G784" i="13"/>
  <c r="F784" i="13"/>
  <c r="E784" i="13"/>
  <c r="D784" i="13"/>
  <c r="C784" i="13"/>
  <c r="K784" i="13" s="1"/>
  <c r="S784" i="13" s="1"/>
  <c r="AA784" i="13" s="1"/>
  <c r="AH783" i="13"/>
  <c r="AG783" i="13"/>
  <c r="AF783" i="13"/>
  <c r="AE783" i="13"/>
  <c r="AD783" i="13"/>
  <c r="AC783" i="13"/>
  <c r="AB783" i="13"/>
  <c r="Z783" i="13"/>
  <c r="Y783" i="13"/>
  <c r="X783" i="13"/>
  <c r="W783" i="13"/>
  <c r="V783" i="13"/>
  <c r="U783" i="13"/>
  <c r="T783" i="13"/>
  <c r="R783" i="13"/>
  <c r="Q783" i="13"/>
  <c r="P783" i="13"/>
  <c r="O783" i="13"/>
  <c r="N783" i="13"/>
  <c r="M783" i="13"/>
  <c r="L783" i="13"/>
  <c r="J783" i="13"/>
  <c r="I783" i="13"/>
  <c r="H783" i="13"/>
  <c r="G783" i="13"/>
  <c r="F783" i="13"/>
  <c r="E783" i="13"/>
  <c r="D783" i="13"/>
  <c r="C783" i="13"/>
  <c r="K783" i="13" s="1"/>
  <c r="S783" i="13" s="1"/>
  <c r="AA783" i="13" s="1"/>
  <c r="AH782" i="13"/>
  <c r="AG782" i="13"/>
  <c r="AF782" i="13"/>
  <c r="AE782" i="13"/>
  <c r="AD782" i="13"/>
  <c r="AC782" i="13"/>
  <c r="AB782" i="13"/>
  <c r="Z782" i="13"/>
  <c r="Y782" i="13"/>
  <c r="X782" i="13"/>
  <c r="W782" i="13"/>
  <c r="V782" i="13"/>
  <c r="U782" i="13"/>
  <c r="T782" i="13"/>
  <c r="R782" i="13"/>
  <c r="Q782" i="13"/>
  <c r="P782" i="13"/>
  <c r="O782" i="13"/>
  <c r="N782" i="13"/>
  <c r="M782" i="13"/>
  <c r="L782" i="13"/>
  <c r="J782" i="13"/>
  <c r="I782" i="13"/>
  <c r="H782" i="13"/>
  <c r="G782" i="13"/>
  <c r="F782" i="13"/>
  <c r="E782" i="13"/>
  <c r="D782" i="13"/>
  <c r="C782" i="13"/>
  <c r="K782" i="13" s="1"/>
  <c r="S782" i="13" s="1"/>
  <c r="AA782" i="13" s="1"/>
  <c r="AH781" i="13"/>
  <c r="AG781" i="13"/>
  <c r="AF781" i="13"/>
  <c r="AE781" i="13"/>
  <c r="AD781" i="13"/>
  <c r="AC781" i="13"/>
  <c r="AB781" i="13"/>
  <c r="Z781" i="13"/>
  <c r="Y781" i="13"/>
  <c r="X781" i="13"/>
  <c r="W781" i="13"/>
  <c r="V781" i="13"/>
  <c r="U781" i="13"/>
  <c r="T781" i="13"/>
  <c r="R781" i="13"/>
  <c r="Q781" i="13"/>
  <c r="P781" i="13"/>
  <c r="O781" i="13"/>
  <c r="N781" i="13"/>
  <c r="M781" i="13"/>
  <c r="L781" i="13"/>
  <c r="J781" i="13"/>
  <c r="I781" i="13"/>
  <c r="H781" i="13"/>
  <c r="G781" i="13"/>
  <c r="F781" i="13"/>
  <c r="E781" i="13"/>
  <c r="D781" i="13"/>
  <c r="C781" i="13"/>
  <c r="K781" i="13" s="1"/>
  <c r="S781" i="13" s="1"/>
  <c r="AA781" i="13" s="1"/>
  <c r="AH780" i="13"/>
  <c r="AG780" i="13"/>
  <c r="AF780" i="13"/>
  <c r="AE780" i="13"/>
  <c r="AD780" i="13"/>
  <c r="AC780" i="13"/>
  <c r="AB780" i="13"/>
  <c r="Z780" i="13"/>
  <c r="Y780" i="13"/>
  <c r="X780" i="13"/>
  <c r="W780" i="13"/>
  <c r="V780" i="13"/>
  <c r="U780" i="13"/>
  <c r="T780" i="13"/>
  <c r="R780" i="13"/>
  <c r="Q780" i="13"/>
  <c r="P780" i="13"/>
  <c r="O780" i="13"/>
  <c r="N780" i="13"/>
  <c r="M780" i="13"/>
  <c r="L780" i="13"/>
  <c r="J780" i="13"/>
  <c r="I780" i="13"/>
  <c r="H780" i="13"/>
  <c r="G780" i="13"/>
  <c r="F780" i="13"/>
  <c r="E780" i="13"/>
  <c r="D780" i="13"/>
  <c r="C780" i="13"/>
  <c r="K780" i="13" s="1"/>
  <c r="S780" i="13" s="1"/>
  <c r="AA780" i="13" s="1"/>
  <c r="AH779" i="13"/>
  <c r="AG779" i="13"/>
  <c r="AF779" i="13"/>
  <c r="AE779" i="13"/>
  <c r="AD779" i="13"/>
  <c r="AC779" i="13"/>
  <c r="AB779" i="13"/>
  <c r="Z779" i="13"/>
  <c r="Y779" i="13"/>
  <c r="X779" i="13"/>
  <c r="W779" i="13"/>
  <c r="V779" i="13"/>
  <c r="U779" i="13"/>
  <c r="T779" i="13"/>
  <c r="R779" i="13"/>
  <c r="Q779" i="13"/>
  <c r="P779" i="13"/>
  <c r="O779" i="13"/>
  <c r="N779" i="13"/>
  <c r="M779" i="13"/>
  <c r="L779" i="13"/>
  <c r="J779" i="13"/>
  <c r="I779" i="13"/>
  <c r="H779" i="13"/>
  <c r="G779" i="13"/>
  <c r="F779" i="13"/>
  <c r="E779" i="13"/>
  <c r="D779" i="13"/>
  <c r="C779" i="13"/>
  <c r="K779" i="13" s="1"/>
  <c r="S779" i="13" s="1"/>
  <c r="AA779" i="13" s="1"/>
  <c r="AH778" i="13"/>
  <c r="AG778" i="13"/>
  <c r="AF778" i="13"/>
  <c r="AE778" i="13"/>
  <c r="AD778" i="13"/>
  <c r="AC778" i="13"/>
  <c r="AB778" i="13"/>
  <c r="Z778" i="13"/>
  <c r="Y778" i="13"/>
  <c r="X778" i="13"/>
  <c r="W778" i="13"/>
  <c r="V778" i="13"/>
  <c r="U778" i="13"/>
  <c r="T778" i="13"/>
  <c r="R778" i="13"/>
  <c r="Q778" i="13"/>
  <c r="P778" i="13"/>
  <c r="O778" i="13"/>
  <c r="N778" i="13"/>
  <c r="M778" i="13"/>
  <c r="L778" i="13"/>
  <c r="J778" i="13"/>
  <c r="I778" i="13"/>
  <c r="H778" i="13"/>
  <c r="G778" i="13"/>
  <c r="F778" i="13"/>
  <c r="E778" i="13"/>
  <c r="D778" i="13"/>
  <c r="C778" i="13"/>
  <c r="K778" i="13" s="1"/>
  <c r="S778" i="13" s="1"/>
  <c r="AA778" i="13" s="1"/>
  <c r="AH777" i="13"/>
  <c r="AG777" i="13"/>
  <c r="AF777" i="13"/>
  <c r="AE777" i="13"/>
  <c r="AD777" i="13"/>
  <c r="AC777" i="13"/>
  <c r="AB777" i="13"/>
  <c r="Z777" i="13"/>
  <c r="Y777" i="13"/>
  <c r="X777" i="13"/>
  <c r="W777" i="13"/>
  <c r="V777" i="13"/>
  <c r="U777" i="13"/>
  <c r="T777" i="13"/>
  <c r="R777" i="13"/>
  <c r="Q777" i="13"/>
  <c r="P777" i="13"/>
  <c r="O777" i="13"/>
  <c r="N777" i="13"/>
  <c r="M777" i="13"/>
  <c r="L777" i="13"/>
  <c r="J777" i="13"/>
  <c r="I777" i="13"/>
  <c r="H777" i="13"/>
  <c r="G777" i="13"/>
  <c r="F777" i="13"/>
  <c r="E777" i="13"/>
  <c r="D777" i="13"/>
  <c r="C777" i="13"/>
  <c r="K777" i="13" s="1"/>
  <c r="S777" i="13" s="1"/>
  <c r="AA777" i="13" s="1"/>
  <c r="AH776" i="13"/>
  <c r="AG776" i="13"/>
  <c r="AF776" i="13"/>
  <c r="AE776" i="13"/>
  <c r="AD776" i="13"/>
  <c r="AC776" i="13"/>
  <c r="AB776" i="13"/>
  <c r="Z776" i="13"/>
  <c r="Y776" i="13"/>
  <c r="X776" i="13"/>
  <c r="W776" i="13"/>
  <c r="V776" i="13"/>
  <c r="U776" i="13"/>
  <c r="T776" i="13"/>
  <c r="R776" i="13"/>
  <c r="Q776" i="13"/>
  <c r="P776" i="13"/>
  <c r="O776" i="13"/>
  <c r="N776" i="13"/>
  <c r="M776" i="13"/>
  <c r="L776" i="13"/>
  <c r="J776" i="13"/>
  <c r="I776" i="13"/>
  <c r="H776" i="13"/>
  <c r="G776" i="13"/>
  <c r="F776" i="13"/>
  <c r="E776" i="13"/>
  <c r="D776" i="13"/>
  <c r="C776" i="13"/>
  <c r="K776" i="13" s="1"/>
  <c r="S776" i="13" s="1"/>
  <c r="AA776" i="13" s="1"/>
  <c r="AH775" i="13"/>
  <c r="AG775" i="13"/>
  <c r="AF775" i="13"/>
  <c r="AE775" i="13"/>
  <c r="AD775" i="13"/>
  <c r="AC775" i="13"/>
  <c r="AB775" i="13"/>
  <c r="Z775" i="13"/>
  <c r="Y775" i="13"/>
  <c r="X775" i="13"/>
  <c r="W775" i="13"/>
  <c r="V775" i="13"/>
  <c r="U775" i="13"/>
  <c r="T775" i="13"/>
  <c r="R775" i="13"/>
  <c r="Q775" i="13"/>
  <c r="P775" i="13"/>
  <c r="O775" i="13"/>
  <c r="N775" i="13"/>
  <c r="M775" i="13"/>
  <c r="L775" i="13"/>
  <c r="J775" i="13"/>
  <c r="I775" i="13"/>
  <c r="H775" i="13"/>
  <c r="G775" i="13"/>
  <c r="F775" i="13"/>
  <c r="E775" i="13"/>
  <c r="D775" i="13"/>
  <c r="C775" i="13"/>
  <c r="K775" i="13" s="1"/>
  <c r="S775" i="13" s="1"/>
  <c r="AA775" i="13" s="1"/>
  <c r="AH774" i="13"/>
  <c r="AG774" i="13"/>
  <c r="AF774" i="13"/>
  <c r="AE774" i="13"/>
  <c r="AD774" i="13"/>
  <c r="AC774" i="13"/>
  <c r="AB774" i="13"/>
  <c r="Z774" i="13"/>
  <c r="Y774" i="13"/>
  <c r="X774" i="13"/>
  <c r="W774" i="13"/>
  <c r="V774" i="13"/>
  <c r="U774" i="13"/>
  <c r="T774" i="13"/>
  <c r="R774" i="13"/>
  <c r="Q774" i="13"/>
  <c r="P774" i="13"/>
  <c r="O774" i="13"/>
  <c r="N774" i="13"/>
  <c r="M774" i="13"/>
  <c r="L774" i="13"/>
  <c r="J774" i="13"/>
  <c r="I774" i="13"/>
  <c r="H774" i="13"/>
  <c r="G774" i="13"/>
  <c r="F774" i="13"/>
  <c r="E774" i="13"/>
  <c r="D774" i="13"/>
  <c r="C774" i="13"/>
  <c r="K774" i="13" s="1"/>
  <c r="S774" i="13" s="1"/>
  <c r="AA774" i="13" s="1"/>
  <c r="AH773" i="13"/>
  <c r="AG773" i="13"/>
  <c r="AF773" i="13"/>
  <c r="AE773" i="13"/>
  <c r="AD773" i="13"/>
  <c r="AC773" i="13"/>
  <c r="AB773" i="13"/>
  <c r="Z773" i="13"/>
  <c r="Y773" i="13"/>
  <c r="X773" i="13"/>
  <c r="W773" i="13"/>
  <c r="V773" i="13"/>
  <c r="U773" i="13"/>
  <c r="T773" i="13"/>
  <c r="R773" i="13"/>
  <c r="Q773" i="13"/>
  <c r="P773" i="13"/>
  <c r="O773" i="13"/>
  <c r="N773" i="13"/>
  <c r="M773" i="13"/>
  <c r="L773" i="13"/>
  <c r="J773" i="13"/>
  <c r="I773" i="13"/>
  <c r="H773" i="13"/>
  <c r="G773" i="13"/>
  <c r="F773" i="13"/>
  <c r="E773" i="13"/>
  <c r="D773" i="13"/>
  <c r="C773" i="13"/>
  <c r="K773" i="13" s="1"/>
  <c r="S773" i="13" s="1"/>
  <c r="AA773" i="13" s="1"/>
  <c r="AH772" i="13"/>
  <c r="AG772" i="13"/>
  <c r="AF772" i="13"/>
  <c r="AE772" i="13"/>
  <c r="AD772" i="13"/>
  <c r="AC772" i="13"/>
  <c r="AB772" i="13"/>
  <c r="Z772" i="13"/>
  <c r="Y772" i="13"/>
  <c r="X772" i="13"/>
  <c r="W772" i="13"/>
  <c r="V772" i="13"/>
  <c r="U772" i="13"/>
  <c r="T772" i="13"/>
  <c r="R772" i="13"/>
  <c r="Q772" i="13"/>
  <c r="P772" i="13"/>
  <c r="O772" i="13"/>
  <c r="N772" i="13"/>
  <c r="M772" i="13"/>
  <c r="L772" i="13"/>
  <c r="J772" i="13"/>
  <c r="I772" i="13"/>
  <c r="H772" i="13"/>
  <c r="G772" i="13"/>
  <c r="F772" i="13"/>
  <c r="E772" i="13"/>
  <c r="D772" i="13"/>
  <c r="C772" i="13"/>
  <c r="K772" i="13" s="1"/>
  <c r="S772" i="13" s="1"/>
  <c r="AA772" i="13" s="1"/>
  <c r="AH771" i="13"/>
  <c r="AG771" i="13"/>
  <c r="AF771" i="13"/>
  <c r="AE771" i="13"/>
  <c r="AD771" i="13"/>
  <c r="AC771" i="13"/>
  <c r="AB771" i="13"/>
  <c r="Z771" i="13"/>
  <c r="Y771" i="13"/>
  <c r="X771" i="13"/>
  <c r="W771" i="13"/>
  <c r="V771" i="13"/>
  <c r="U771" i="13"/>
  <c r="T771" i="13"/>
  <c r="R771" i="13"/>
  <c r="Q771" i="13"/>
  <c r="P771" i="13"/>
  <c r="O771" i="13"/>
  <c r="N771" i="13"/>
  <c r="M771" i="13"/>
  <c r="L771" i="13"/>
  <c r="J771" i="13"/>
  <c r="I771" i="13"/>
  <c r="H771" i="13"/>
  <c r="G771" i="13"/>
  <c r="F771" i="13"/>
  <c r="E771" i="13"/>
  <c r="D771" i="13"/>
  <c r="C771" i="13"/>
  <c r="K771" i="13" s="1"/>
  <c r="S771" i="13" s="1"/>
  <c r="AA771" i="13" s="1"/>
  <c r="AH770" i="13"/>
  <c r="AG770" i="13"/>
  <c r="AF770" i="13"/>
  <c r="AE770" i="13"/>
  <c r="AD770" i="13"/>
  <c r="AC770" i="13"/>
  <c r="AB770" i="13"/>
  <c r="Z770" i="13"/>
  <c r="Y770" i="13"/>
  <c r="X770" i="13"/>
  <c r="W770" i="13"/>
  <c r="V770" i="13"/>
  <c r="U770" i="13"/>
  <c r="T770" i="13"/>
  <c r="R770" i="13"/>
  <c r="Q770" i="13"/>
  <c r="P770" i="13"/>
  <c r="O770" i="13"/>
  <c r="N770" i="13"/>
  <c r="M770" i="13"/>
  <c r="L770" i="13"/>
  <c r="J770" i="13"/>
  <c r="I770" i="13"/>
  <c r="H770" i="13"/>
  <c r="G770" i="13"/>
  <c r="F770" i="13"/>
  <c r="E770" i="13"/>
  <c r="D770" i="13"/>
  <c r="C770" i="13"/>
  <c r="K770" i="13" s="1"/>
  <c r="S770" i="13" s="1"/>
  <c r="AA770" i="13" s="1"/>
  <c r="AH769" i="13"/>
  <c r="AG769" i="13"/>
  <c r="AF769" i="13"/>
  <c r="AE769" i="13"/>
  <c r="AD769" i="13"/>
  <c r="AC769" i="13"/>
  <c r="AB769" i="13"/>
  <c r="Z769" i="13"/>
  <c r="Y769" i="13"/>
  <c r="X769" i="13"/>
  <c r="W769" i="13"/>
  <c r="V769" i="13"/>
  <c r="U769" i="13"/>
  <c r="T769" i="13"/>
  <c r="R769" i="13"/>
  <c r="Q769" i="13"/>
  <c r="P769" i="13"/>
  <c r="O769" i="13"/>
  <c r="N769" i="13"/>
  <c r="M769" i="13"/>
  <c r="L769" i="13"/>
  <c r="J769" i="13"/>
  <c r="I769" i="13"/>
  <c r="H769" i="13"/>
  <c r="G769" i="13"/>
  <c r="F769" i="13"/>
  <c r="E769" i="13"/>
  <c r="D769" i="13"/>
  <c r="C769" i="13"/>
  <c r="K769" i="13" s="1"/>
  <c r="S769" i="13" s="1"/>
  <c r="AA769" i="13" s="1"/>
  <c r="AH768" i="13"/>
  <c r="AG768" i="13"/>
  <c r="AF768" i="13"/>
  <c r="AE768" i="13"/>
  <c r="AD768" i="13"/>
  <c r="AC768" i="13"/>
  <c r="AB768" i="13"/>
  <c r="Z768" i="13"/>
  <c r="Y768" i="13"/>
  <c r="X768" i="13"/>
  <c r="W768" i="13"/>
  <c r="V768" i="13"/>
  <c r="U768" i="13"/>
  <c r="T768" i="13"/>
  <c r="R768" i="13"/>
  <c r="Q768" i="13"/>
  <c r="P768" i="13"/>
  <c r="O768" i="13"/>
  <c r="N768" i="13"/>
  <c r="M768" i="13"/>
  <c r="L768" i="13"/>
  <c r="J768" i="13"/>
  <c r="I768" i="13"/>
  <c r="H768" i="13"/>
  <c r="G768" i="13"/>
  <c r="F768" i="13"/>
  <c r="E768" i="13"/>
  <c r="D768" i="13"/>
  <c r="C768" i="13"/>
  <c r="K768" i="13" s="1"/>
  <c r="S768" i="13" s="1"/>
  <c r="AA768" i="13" s="1"/>
  <c r="AH767" i="13"/>
  <c r="AG767" i="13"/>
  <c r="AF767" i="13"/>
  <c r="AE767" i="13"/>
  <c r="AD767" i="13"/>
  <c r="AC767" i="13"/>
  <c r="AB767" i="13"/>
  <c r="Z767" i="13"/>
  <c r="Y767" i="13"/>
  <c r="X767" i="13"/>
  <c r="W767" i="13"/>
  <c r="V767" i="13"/>
  <c r="U767" i="13"/>
  <c r="T767" i="13"/>
  <c r="R767" i="13"/>
  <c r="Q767" i="13"/>
  <c r="P767" i="13"/>
  <c r="O767" i="13"/>
  <c r="N767" i="13"/>
  <c r="M767" i="13"/>
  <c r="L767" i="13"/>
  <c r="J767" i="13"/>
  <c r="I767" i="13"/>
  <c r="H767" i="13"/>
  <c r="G767" i="13"/>
  <c r="F767" i="13"/>
  <c r="E767" i="13"/>
  <c r="D767" i="13"/>
  <c r="C767" i="13"/>
  <c r="K767" i="13" s="1"/>
  <c r="S767" i="13" s="1"/>
  <c r="AA767" i="13" s="1"/>
  <c r="AH766" i="13"/>
  <c r="AG766" i="13"/>
  <c r="AF766" i="13"/>
  <c r="AE766" i="13"/>
  <c r="AD766" i="13"/>
  <c r="AC766" i="13"/>
  <c r="AB766" i="13"/>
  <c r="Z766" i="13"/>
  <c r="Y766" i="13"/>
  <c r="X766" i="13"/>
  <c r="W766" i="13"/>
  <c r="V766" i="13"/>
  <c r="U766" i="13"/>
  <c r="T766" i="13"/>
  <c r="R766" i="13"/>
  <c r="Q766" i="13"/>
  <c r="P766" i="13"/>
  <c r="O766" i="13"/>
  <c r="N766" i="13"/>
  <c r="M766" i="13"/>
  <c r="L766" i="13"/>
  <c r="J766" i="13"/>
  <c r="I766" i="13"/>
  <c r="H766" i="13"/>
  <c r="G766" i="13"/>
  <c r="F766" i="13"/>
  <c r="E766" i="13"/>
  <c r="D766" i="13"/>
  <c r="C766" i="13"/>
  <c r="K766" i="13" s="1"/>
  <c r="S766" i="13" s="1"/>
  <c r="AA766" i="13" s="1"/>
  <c r="AH765" i="13"/>
  <c r="AG765" i="13"/>
  <c r="AF765" i="13"/>
  <c r="AE765" i="13"/>
  <c r="AD765" i="13"/>
  <c r="AC765" i="13"/>
  <c r="AB765" i="13"/>
  <c r="Z765" i="13"/>
  <c r="Y765" i="13"/>
  <c r="X765" i="13"/>
  <c r="W765" i="13"/>
  <c r="V765" i="13"/>
  <c r="U765" i="13"/>
  <c r="T765" i="13"/>
  <c r="R765" i="13"/>
  <c r="Q765" i="13"/>
  <c r="P765" i="13"/>
  <c r="O765" i="13"/>
  <c r="N765" i="13"/>
  <c r="M765" i="13"/>
  <c r="L765" i="13"/>
  <c r="J765" i="13"/>
  <c r="I765" i="13"/>
  <c r="H765" i="13"/>
  <c r="G765" i="13"/>
  <c r="F765" i="13"/>
  <c r="E765" i="13"/>
  <c r="D765" i="13"/>
  <c r="C765" i="13"/>
  <c r="K765" i="13" s="1"/>
  <c r="S765" i="13" s="1"/>
  <c r="AA765" i="13" s="1"/>
  <c r="AH764" i="13"/>
  <c r="AG764" i="13"/>
  <c r="AF764" i="13"/>
  <c r="AE764" i="13"/>
  <c r="AD764" i="13"/>
  <c r="AC764" i="13"/>
  <c r="AB764" i="13"/>
  <c r="Z764" i="13"/>
  <c r="Y764" i="13"/>
  <c r="X764" i="13"/>
  <c r="W764" i="13"/>
  <c r="V764" i="13"/>
  <c r="U764" i="13"/>
  <c r="T764" i="13"/>
  <c r="R764" i="13"/>
  <c r="Q764" i="13"/>
  <c r="P764" i="13"/>
  <c r="O764" i="13"/>
  <c r="N764" i="13"/>
  <c r="M764" i="13"/>
  <c r="L764" i="13"/>
  <c r="J764" i="13"/>
  <c r="I764" i="13"/>
  <c r="H764" i="13"/>
  <c r="G764" i="13"/>
  <c r="F764" i="13"/>
  <c r="E764" i="13"/>
  <c r="D764" i="13"/>
  <c r="C764" i="13"/>
  <c r="K764" i="13" s="1"/>
  <c r="S764" i="13" s="1"/>
  <c r="AA764" i="13" s="1"/>
  <c r="AH763" i="13"/>
  <c r="AG763" i="13"/>
  <c r="AF763" i="13"/>
  <c r="AE763" i="13"/>
  <c r="AD763" i="13"/>
  <c r="AC763" i="13"/>
  <c r="AB763" i="13"/>
  <c r="Z763" i="13"/>
  <c r="Y763" i="13"/>
  <c r="X763" i="13"/>
  <c r="W763" i="13"/>
  <c r="V763" i="13"/>
  <c r="U763" i="13"/>
  <c r="T763" i="13"/>
  <c r="R763" i="13"/>
  <c r="Q763" i="13"/>
  <c r="P763" i="13"/>
  <c r="O763" i="13"/>
  <c r="N763" i="13"/>
  <c r="M763" i="13"/>
  <c r="L763" i="13"/>
  <c r="J763" i="13"/>
  <c r="I763" i="13"/>
  <c r="H763" i="13"/>
  <c r="G763" i="13"/>
  <c r="F763" i="13"/>
  <c r="E763" i="13"/>
  <c r="D763" i="13"/>
  <c r="C763" i="13"/>
  <c r="K763" i="13" s="1"/>
  <c r="S763" i="13" s="1"/>
  <c r="AA763" i="13" s="1"/>
  <c r="AH762" i="13"/>
  <c r="AG762" i="13"/>
  <c r="AF762" i="13"/>
  <c r="AE762" i="13"/>
  <c r="AD762" i="13"/>
  <c r="AC762" i="13"/>
  <c r="AB762" i="13"/>
  <c r="Z762" i="13"/>
  <c r="Y762" i="13"/>
  <c r="X762" i="13"/>
  <c r="W762" i="13"/>
  <c r="V762" i="13"/>
  <c r="U762" i="13"/>
  <c r="T762" i="13"/>
  <c r="R762" i="13"/>
  <c r="Q762" i="13"/>
  <c r="P762" i="13"/>
  <c r="O762" i="13"/>
  <c r="N762" i="13"/>
  <c r="M762" i="13"/>
  <c r="L762" i="13"/>
  <c r="J762" i="13"/>
  <c r="I762" i="13"/>
  <c r="H762" i="13"/>
  <c r="G762" i="13"/>
  <c r="F762" i="13"/>
  <c r="E762" i="13"/>
  <c r="D762" i="13"/>
  <c r="C762" i="13"/>
  <c r="K762" i="13" s="1"/>
  <c r="S762" i="13" s="1"/>
  <c r="AA762" i="13" s="1"/>
  <c r="AH761" i="13"/>
  <c r="AG761" i="13"/>
  <c r="AF761" i="13"/>
  <c r="AE761" i="13"/>
  <c r="AD761" i="13"/>
  <c r="AC761" i="13"/>
  <c r="AB761" i="13"/>
  <c r="Z761" i="13"/>
  <c r="Y761" i="13"/>
  <c r="X761" i="13"/>
  <c r="W761" i="13"/>
  <c r="V761" i="13"/>
  <c r="U761" i="13"/>
  <c r="T761" i="13"/>
  <c r="R761" i="13"/>
  <c r="Q761" i="13"/>
  <c r="P761" i="13"/>
  <c r="O761" i="13"/>
  <c r="N761" i="13"/>
  <c r="M761" i="13"/>
  <c r="L761" i="13"/>
  <c r="J761" i="13"/>
  <c r="I761" i="13"/>
  <c r="H761" i="13"/>
  <c r="G761" i="13"/>
  <c r="F761" i="13"/>
  <c r="E761" i="13"/>
  <c r="D761" i="13"/>
  <c r="C761" i="13"/>
  <c r="K761" i="13" s="1"/>
  <c r="S761" i="13" s="1"/>
  <c r="AA761" i="13" s="1"/>
  <c r="AH760" i="13"/>
  <c r="AG760" i="13"/>
  <c r="AF760" i="13"/>
  <c r="AE760" i="13"/>
  <c r="AD760" i="13"/>
  <c r="AC760" i="13"/>
  <c r="AB760" i="13"/>
  <c r="Z760" i="13"/>
  <c r="Y760" i="13"/>
  <c r="X760" i="13"/>
  <c r="W760" i="13"/>
  <c r="V760" i="13"/>
  <c r="U760" i="13"/>
  <c r="T760" i="13"/>
  <c r="R760" i="13"/>
  <c r="Q760" i="13"/>
  <c r="P760" i="13"/>
  <c r="O760" i="13"/>
  <c r="N760" i="13"/>
  <c r="M760" i="13"/>
  <c r="L760" i="13"/>
  <c r="J760" i="13"/>
  <c r="I760" i="13"/>
  <c r="H760" i="13"/>
  <c r="G760" i="13"/>
  <c r="F760" i="13"/>
  <c r="E760" i="13"/>
  <c r="D760" i="13"/>
  <c r="C760" i="13"/>
  <c r="K760" i="13" s="1"/>
  <c r="S760" i="13" s="1"/>
  <c r="AA760" i="13" s="1"/>
  <c r="AH759" i="13"/>
  <c r="AG759" i="13"/>
  <c r="AF759" i="13"/>
  <c r="AE759" i="13"/>
  <c r="AD759" i="13"/>
  <c r="AC759" i="13"/>
  <c r="AB759" i="13"/>
  <c r="Z759" i="13"/>
  <c r="Y759" i="13"/>
  <c r="X759" i="13"/>
  <c r="W759" i="13"/>
  <c r="V759" i="13"/>
  <c r="U759" i="13"/>
  <c r="T759" i="13"/>
  <c r="R759" i="13"/>
  <c r="Q759" i="13"/>
  <c r="P759" i="13"/>
  <c r="O759" i="13"/>
  <c r="N759" i="13"/>
  <c r="M759" i="13"/>
  <c r="L759" i="13"/>
  <c r="J759" i="13"/>
  <c r="I759" i="13"/>
  <c r="H759" i="13"/>
  <c r="G759" i="13"/>
  <c r="F759" i="13"/>
  <c r="E759" i="13"/>
  <c r="D759" i="13"/>
  <c r="C759" i="13"/>
  <c r="K759" i="13" s="1"/>
  <c r="S759" i="13" s="1"/>
  <c r="AA759" i="13" s="1"/>
  <c r="AH758" i="13"/>
  <c r="AG758" i="13"/>
  <c r="AF758" i="13"/>
  <c r="AE758" i="13"/>
  <c r="AD758" i="13"/>
  <c r="AC758" i="13"/>
  <c r="AB758" i="13"/>
  <c r="Z758" i="13"/>
  <c r="Y758" i="13"/>
  <c r="X758" i="13"/>
  <c r="W758" i="13"/>
  <c r="V758" i="13"/>
  <c r="U758" i="13"/>
  <c r="T758" i="13"/>
  <c r="R758" i="13"/>
  <c r="Q758" i="13"/>
  <c r="P758" i="13"/>
  <c r="O758" i="13"/>
  <c r="N758" i="13"/>
  <c r="M758" i="13"/>
  <c r="L758" i="13"/>
  <c r="J758" i="13"/>
  <c r="I758" i="13"/>
  <c r="H758" i="13"/>
  <c r="G758" i="13"/>
  <c r="F758" i="13"/>
  <c r="E758" i="13"/>
  <c r="D758" i="13"/>
  <c r="C758" i="13"/>
  <c r="K758" i="13" s="1"/>
  <c r="S758" i="13" s="1"/>
  <c r="AA758" i="13" s="1"/>
  <c r="AH757" i="13"/>
  <c r="AG757" i="13"/>
  <c r="AF757" i="13"/>
  <c r="AE757" i="13"/>
  <c r="AD757" i="13"/>
  <c r="AC757" i="13"/>
  <c r="AB757" i="13"/>
  <c r="Z757" i="13"/>
  <c r="Y757" i="13"/>
  <c r="X757" i="13"/>
  <c r="W757" i="13"/>
  <c r="V757" i="13"/>
  <c r="U757" i="13"/>
  <c r="T757" i="13"/>
  <c r="R757" i="13"/>
  <c r="Q757" i="13"/>
  <c r="P757" i="13"/>
  <c r="O757" i="13"/>
  <c r="N757" i="13"/>
  <c r="M757" i="13"/>
  <c r="L757" i="13"/>
  <c r="J757" i="13"/>
  <c r="I757" i="13"/>
  <c r="H757" i="13"/>
  <c r="G757" i="13"/>
  <c r="F757" i="13"/>
  <c r="E757" i="13"/>
  <c r="D757" i="13"/>
  <c r="C757" i="13"/>
  <c r="K757" i="13" s="1"/>
  <c r="S757" i="13" s="1"/>
  <c r="AA757" i="13" s="1"/>
  <c r="AH756" i="13"/>
  <c r="AG756" i="13"/>
  <c r="AF756" i="13"/>
  <c r="AE756" i="13"/>
  <c r="AD756" i="13"/>
  <c r="AC756" i="13"/>
  <c r="AB756" i="13"/>
  <c r="Z756" i="13"/>
  <c r="Y756" i="13"/>
  <c r="X756" i="13"/>
  <c r="W756" i="13"/>
  <c r="V756" i="13"/>
  <c r="U756" i="13"/>
  <c r="T756" i="13"/>
  <c r="R756" i="13"/>
  <c r="Q756" i="13"/>
  <c r="P756" i="13"/>
  <c r="O756" i="13"/>
  <c r="N756" i="13"/>
  <c r="M756" i="13"/>
  <c r="L756" i="13"/>
  <c r="J756" i="13"/>
  <c r="I756" i="13"/>
  <c r="H756" i="13"/>
  <c r="G756" i="13"/>
  <c r="F756" i="13"/>
  <c r="E756" i="13"/>
  <c r="D756" i="13"/>
  <c r="C756" i="13"/>
  <c r="K756" i="13" s="1"/>
  <c r="S756" i="13" s="1"/>
  <c r="AA756" i="13" s="1"/>
  <c r="AH755" i="13"/>
  <c r="AG755" i="13"/>
  <c r="AF755" i="13"/>
  <c r="AE755" i="13"/>
  <c r="AD755" i="13"/>
  <c r="AC755" i="13"/>
  <c r="AB755" i="13"/>
  <c r="Z755" i="13"/>
  <c r="Y755" i="13"/>
  <c r="X755" i="13"/>
  <c r="W755" i="13"/>
  <c r="V755" i="13"/>
  <c r="U755" i="13"/>
  <c r="T755" i="13"/>
  <c r="R755" i="13"/>
  <c r="Q755" i="13"/>
  <c r="P755" i="13"/>
  <c r="O755" i="13"/>
  <c r="N755" i="13"/>
  <c r="M755" i="13"/>
  <c r="L755" i="13"/>
  <c r="J755" i="13"/>
  <c r="I755" i="13"/>
  <c r="H755" i="13"/>
  <c r="G755" i="13"/>
  <c r="F755" i="13"/>
  <c r="E755" i="13"/>
  <c r="D755" i="13"/>
  <c r="C755" i="13"/>
  <c r="K755" i="13" s="1"/>
  <c r="S755" i="13" s="1"/>
  <c r="AA755" i="13" s="1"/>
  <c r="AH754" i="13"/>
  <c r="AG754" i="13"/>
  <c r="AF754" i="13"/>
  <c r="AE754" i="13"/>
  <c r="AD754" i="13"/>
  <c r="AC754" i="13"/>
  <c r="AB754" i="13"/>
  <c r="Z754" i="13"/>
  <c r="Y754" i="13"/>
  <c r="X754" i="13"/>
  <c r="W754" i="13"/>
  <c r="V754" i="13"/>
  <c r="U754" i="13"/>
  <c r="T754" i="13"/>
  <c r="R754" i="13"/>
  <c r="Q754" i="13"/>
  <c r="P754" i="13"/>
  <c r="O754" i="13"/>
  <c r="N754" i="13"/>
  <c r="M754" i="13"/>
  <c r="L754" i="13"/>
  <c r="J754" i="13"/>
  <c r="I754" i="13"/>
  <c r="H754" i="13"/>
  <c r="G754" i="13"/>
  <c r="F754" i="13"/>
  <c r="E754" i="13"/>
  <c r="D754" i="13"/>
  <c r="C754" i="13"/>
  <c r="K754" i="13" s="1"/>
  <c r="S754" i="13" s="1"/>
  <c r="AA754" i="13" s="1"/>
  <c r="AH753" i="13"/>
  <c r="AG753" i="13"/>
  <c r="AF753" i="13"/>
  <c r="AE753" i="13"/>
  <c r="AD753" i="13"/>
  <c r="AC753" i="13"/>
  <c r="AB753" i="13"/>
  <c r="Z753" i="13"/>
  <c r="Y753" i="13"/>
  <c r="X753" i="13"/>
  <c r="W753" i="13"/>
  <c r="V753" i="13"/>
  <c r="U753" i="13"/>
  <c r="T753" i="13"/>
  <c r="R753" i="13"/>
  <c r="Q753" i="13"/>
  <c r="P753" i="13"/>
  <c r="O753" i="13"/>
  <c r="N753" i="13"/>
  <c r="M753" i="13"/>
  <c r="L753" i="13"/>
  <c r="J753" i="13"/>
  <c r="I753" i="13"/>
  <c r="H753" i="13"/>
  <c r="G753" i="13"/>
  <c r="F753" i="13"/>
  <c r="E753" i="13"/>
  <c r="D753" i="13"/>
  <c r="C753" i="13"/>
  <c r="K753" i="13" s="1"/>
  <c r="S753" i="13" s="1"/>
  <c r="AA753" i="13" s="1"/>
  <c r="AH752" i="13"/>
  <c r="AG752" i="13"/>
  <c r="AF752" i="13"/>
  <c r="AE752" i="13"/>
  <c r="AD752" i="13"/>
  <c r="AC752" i="13"/>
  <c r="AB752" i="13"/>
  <c r="Z752" i="13"/>
  <c r="Y752" i="13"/>
  <c r="X752" i="13"/>
  <c r="W752" i="13"/>
  <c r="V752" i="13"/>
  <c r="U752" i="13"/>
  <c r="T752" i="13"/>
  <c r="R752" i="13"/>
  <c r="Q752" i="13"/>
  <c r="P752" i="13"/>
  <c r="O752" i="13"/>
  <c r="N752" i="13"/>
  <c r="M752" i="13"/>
  <c r="L752" i="13"/>
  <c r="J752" i="13"/>
  <c r="I752" i="13"/>
  <c r="H752" i="13"/>
  <c r="G752" i="13"/>
  <c r="F752" i="13"/>
  <c r="E752" i="13"/>
  <c r="D752" i="13"/>
  <c r="C752" i="13"/>
  <c r="K752" i="13" s="1"/>
  <c r="S752" i="13" s="1"/>
  <c r="AA752" i="13" s="1"/>
  <c r="AH751" i="13"/>
  <c r="AG751" i="13"/>
  <c r="AF751" i="13"/>
  <c r="AE751" i="13"/>
  <c r="AD751" i="13"/>
  <c r="AC751" i="13"/>
  <c r="AB751" i="13"/>
  <c r="Z751" i="13"/>
  <c r="Y751" i="13"/>
  <c r="X751" i="13"/>
  <c r="W751" i="13"/>
  <c r="V751" i="13"/>
  <c r="U751" i="13"/>
  <c r="T751" i="13"/>
  <c r="R751" i="13"/>
  <c r="Q751" i="13"/>
  <c r="P751" i="13"/>
  <c r="O751" i="13"/>
  <c r="N751" i="13"/>
  <c r="M751" i="13"/>
  <c r="L751" i="13"/>
  <c r="J751" i="13"/>
  <c r="I751" i="13"/>
  <c r="H751" i="13"/>
  <c r="G751" i="13"/>
  <c r="F751" i="13"/>
  <c r="E751" i="13"/>
  <c r="D751" i="13"/>
  <c r="C751" i="13"/>
  <c r="K751" i="13" s="1"/>
  <c r="S751" i="13" s="1"/>
  <c r="AA751" i="13" s="1"/>
  <c r="AH750" i="13"/>
  <c r="AG750" i="13"/>
  <c r="AF750" i="13"/>
  <c r="AE750" i="13"/>
  <c r="AD750" i="13"/>
  <c r="AC750" i="13"/>
  <c r="AB750" i="13"/>
  <c r="Z750" i="13"/>
  <c r="Y750" i="13"/>
  <c r="X750" i="13"/>
  <c r="W750" i="13"/>
  <c r="V750" i="13"/>
  <c r="U750" i="13"/>
  <c r="T750" i="13"/>
  <c r="R750" i="13"/>
  <c r="Q750" i="13"/>
  <c r="P750" i="13"/>
  <c r="O750" i="13"/>
  <c r="N750" i="13"/>
  <c r="M750" i="13"/>
  <c r="L750" i="13"/>
  <c r="J750" i="13"/>
  <c r="I750" i="13"/>
  <c r="H750" i="13"/>
  <c r="G750" i="13"/>
  <c r="F750" i="13"/>
  <c r="E750" i="13"/>
  <c r="D750" i="13"/>
  <c r="C750" i="13"/>
  <c r="K750" i="13" s="1"/>
  <c r="S750" i="13" s="1"/>
  <c r="AA750" i="13" s="1"/>
  <c r="AH749" i="13"/>
  <c r="AG749" i="13"/>
  <c r="AF749" i="13"/>
  <c r="AE749" i="13"/>
  <c r="AD749" i="13"/>
  <c r="AC749" i="13"/>
  <c r="AB749" i="13"/>
  <c r="Z749" i="13"/>
  <c r="Y749" i="13"/>
  <c r="X749" i="13"/>
  <c r="W749" i="13"/>
  <c r="V749" i="13"/>
  <c r="U749" i="13"/>
  <c r="T749" i="13"/>
  <c r="R749" i="13"/>
  <c r="Q749" i="13"/>
  <c r="P749" i="13"/>
  <c r="O749" i="13"/>
  <c r="N749" i="13"/>
  <c r="M749" i="13"/>
  <c r="L749" i="13"/>
  <c r="J749" i="13"/>
  <c r="I749" i="13"/>
  <c r="H749" i="13"/>
  <c r="G749" i="13"/>
  <c r="F749" i="13"/>
  <c r="E749" i="13"/>
  <c r="D749" i="13"/>
  <c r="C749" i="13"/>
  <c r="K749" i="13" s="1"/>
  <c r="S749" i="13" s="1"/>
  <c r="AA749" i="13" s="1"/>
  <c r="AH748" i="13"/>
  <c r="AG748" i="13"/>
  <c r="AF748" i="13"/>
  <c r="AE748" i="13"/>
  <c r="AD748" i="13"/>
  <c r="AC748" i="13"/>
  <c r="AB748" i="13"/>
  <c r="Z748" i="13"/>
  <c r="Y748" i="13"/>
  <c r="X748" i="13"/>
  <c r="W748" i="13"/>
  <c r="V748" i="13"/>
  <c r="U748" i="13"/>
  <c r="T748" i="13"/>
  <c r="R748" i="13"/>
  <c r="Q748" i="13"/>
  <c r="P748" i="13"/>
  <c r="O748" i="13"/>
  <c r="N748" i="13"/>
  <c r="M748" i="13"/>
  <c r="L748" i="13"/>
  <c r="J748" i="13"/>
  <c r="I748" i="13"/>
  <c r="H748" i="13"/>
  <c r="G748" i="13"/>
  <c r="F748" i="13"/>
  <c r="E748" i="13"/>
  <c r="D748" i="13"/>
  <c r="C748" i="13"/>
  <c r="K748" i="13" s="1"/>
  <c r="S748" i="13" s="1"/>
  <c r="AA748" i="13" s="1"/>
  <c r="AH747" i="13"/>
  <c r="AG747" i="13"/>
  <c r="AF747" i="13"/>
  <c r="AE747" i="13"/>
  <c r="AD747" i="13"/>
  <c r="AC747" i="13"/>
  <c r="AB747" i="13"/>
  <c r="Z747" i="13"/>
  <c r="Y747" i="13"/>
  <c r="X747" i="13"/>
  <c r="W747" i="13"/>
  <c r="V747" i="13"/>
  <c r="U747" i="13"/>
  <c r="T747" i="13"/>
  <c r="R747" i="13"/>
  <c r="Q747" i="13"/>
  <c r="P747" i="13"/>
  <c r="O747" i="13"/>
  <c r="N747" i="13"/>
  <c r="M747" i="13"/>
  <c r="L747" i="13"/>
  <c r="J747" i="13"/>
  <c r="I747" i="13"/>
  <c r="H747" i="13"/>
  <c r="G747" i="13"/>
  <c r="F747" i="13"/>
  <c r="E747" i="13"/>
  <c r="D747" i="13"/>
  <c r="C747" i="13"/>
  <c r="K747" i="13" s="1"/>
  <c r="S747" i="13" s="1"/>
  <c r="AA747" i="13" s="1"/>
  <c r="AH746" i="13"/>
  <c r="AG746" i="13"/>
  <c r="AF746" i="13"/>
  <c r="AE746" i="13"/>
  <c r="AD746" i="13"/>
  <c r="AC746" i="13"/>
  <c r="AB746" i="13"/>
  <c r="Z746" i="13"/>
  <c r="Y746" i="13"/>
  <c r="X746" i="13"/>
  <c r="W746" i="13"/>
  <c r="V746" i="13"/>
  <c r="U746" i="13"/>
  <c r="T746" i="13"/>
  <c r="R746" i="13"/>
  <c r="Q746" i="13"/>
  <c r="P746" i="13"/>
  <c r="O746" i="13"/>
  <c r="N746" i="13"/>
  <c r="M746" i="13"/>
  <c r="L746" i="13"/>
  <c r="J746" i="13"/>
  <c r="I746" i="13"/>
  <c r="H746" i="13"/>
  <c r="G746" i="13"/>
  <c r="F746" i="13"/>
  <c r="E746" i="13"/>
  <c r="D746" i="13"/>
  <c r="C746" i="13"/>
  <c r="K746" i="13" s="1"/>
  <c r="S746" i="13" s="1"/>
  <c r="AA746" i="13" s="1"/>
  <c r="AH745" i="13"/>
  <c r="AG745" i="13"/>
  <c r="AF745" i="13"/>
  <c r="AE745" i="13"/>
  <c r="AD745" i="13"/>
  <c r="AC745" i="13"/>
  <c r="AB745" i="13"/>
  <c r="Z745" i="13"/>
  <c r="Y745" i="13"/>
  <c r="X745" i="13"/>
  <c r="W745" i="13"/>
  <c r="V745" i="13"/>
  <c r="U745" i="13"/>
  <c r="T745" i="13"/>
  <c r="R745" i="13"/>
  <c r="Q745" i="13"/>
  <c r="P745" i="13"/>
  <c r="O745" i="13"/>
  <c r="N745" i="13"/>
  <c r="M745" i="13"/>
  <c r="L745" i="13"/>
  <c r="J745" i="13"/>
  <c r="I745" i="13"/>
  <c r="H745" i="13"/>
  <c r="G745" i="13"/>
  <c r="F745" i="13"/>
  <c r="E745" i="13"/>
  <c r="D745" i="13"/>
  <c r="C745" i="13"/>
  <c r="K745" i="13" s="1"/>
  <c r="S745" i="13" s="1"/>
  <c r="AA745" i="13" s="1"/>
  <c r="AH744" i="13"/>
  <c r="AG744" i="13"/>
  <c r="AF744" i="13"/>
  <c r="AE744" i="13"/>
  <c r="AD744" i="13"/>
  <c r="AC744" i="13"/>
  <c r="AB744" i="13"/>
  <c r="Z744" i="13"/>
  <c r="Y744" i="13"/>
  <c r="X744" i="13"/>
  <c r="W744" i="13"/>
  <c r="V744" i="13"/>
  <c r="U744" i="13"/>
  <c r="T744" i="13"/>
  <c r="R744" i="13"/>
  <c r="Q744" i="13"/>
  <c r="P744" i="13"/>
  <c r="O744" i="13"/>
  <c r="N744" i="13"/>
  <c r="M744" i="13"/>
  <c r="L744" i="13"/>
  <c r="J744" i="13"/>
  <c r="I744" i="13"/>
  <c r="H744" i="13"/>
  <c r="G744" i="13"/>
  <c r="F744" i="13"/>
  <c r="E744" i="13"/>
  <c r="D744" i="13"/>
  <c r="C744" i="13"/>
  <c r="K744" i="13" s="1"/>
  <c r="S744" i="13" s="1"/>
  <c r="AA744" i="13" s="1"/>
  <c r="AH743" i="13"/>
  <c r="AG743" i="13"/>
  <c r="AF743" i="13"/>
  <c r="AE743" i="13"/>
  <c r="AD743" i="13"/>
  <c r="AC743" i="13"/>
  <c r="AB743" i="13"/>
  <c r="Z743" i="13"/>
  <c r="Y743" i="13"/>
  <c r="X743" i="13"/>
  <c r="W743" i="13"/>
  <c r="V743" i="13"/>
  <c r="U743" i="13"/>
  <c r="T743" i="13"/>
  <c r="R743" i="13"/>
  <c r="Q743" i="13"/>
  <c r="P743" i="13"/>
  <c r="O743" i="13"/>
  <c r="N743" i="13"/>
  <c r="M743" i="13"/>
  <c r="L743" i="13"/>
  <c r="J743" i="13"/>
  <c r="I743" i="13"/>
  <c r="H743" i="13"/>
  <c r="G743" i="13"/>
  <c r="F743" i="13"/>
  <c r="E743" i="13"/>
  <c r="D743" i="13"/>
  <c r="C743" i="13"/>
  <c r="K743" i="13" s="1"/>
  <c r="S743" i="13" s="1"/>
  <c r="AA743" i="13" s="1"/>
  <c r="AH742" i="13"/>
  <c r="AG742" i="13"/>
  <c r="AF742" i="13"/>
  <c r="AE742" i="13"/>
  <c r="AD742" i="13"/>
  <c r="AC742" i="13"/>
  <c r="AB742" i="13"/>
  <c r="Z742" i="13"/>
  <c r="Y742" i="13"/>
  <c r="X742" i="13"/>
  <c r="W742" i="13"/>
  <c r="V742" i="13"/>
  <c r="U742" i="13"/>
  <c r="T742" i="13"/>
  <c r="R742" i="13"/>
  <c r="Q742" i="13"/>
  <c r="P742" i="13"/>
  <c r="O742" i="13"/>
  <c r="N742" i="13"/>
  <c r="M742" i="13"/>
  <c r="L742" i="13"/>
  <c r="J742" i="13"/>
  <c r="I742" i="13"/>
  <c r="H742" i="13"/>
  <c r="G742" i="13"/>
  <c r="F742" i="13"/>
  <c r="E742" i="13"/>
  <c r="D742" i="13"/>
  <c r="C742" i="13"/>
  <c r="K742" i="13" s="1"/>
  <c r="S742" i="13" s="1"/>
  <c r="AA742" i="13" s="1"/>
  <c r="AH741" i="13"/>
  <c r="AG741" i="13"/>
  <c r="AF741" i="13"/>
  <c r="AE741" i="13"/>
  <c r="AD741" i="13"/>
  <c r="AC741" i="13"/>
  <c r="AB741" i="13"/>
  <c r="Z741" i="13"/>
  <c r="Y741" i="13"/>
  <c r="X741" i="13"/>
  <c r="W741" i="13"/>
  <c r="V741" i="13"/>
  <c r="U741" i="13"/>
  <c r="T741" i="13"/>
  <c r="R741" i="13"/>
  <c r="Q741" i="13"/>
  <c r="P741" i="13"/>
  <c r="O741" i="13"/>
  <c r="N741" i="13"/>
  <c r="M741" i="13"/>
  <c r="L741" i="13"/>
  <c r="J741" i="13"/>
  <c r="I741" i="13"/>
  <c r="H741" i="13"/>
  <c r="G741" i="13"/>
  <c r="F741" i="13"/>
  <c r="E741" i="13"/>
  <c r="D741" i="13"/>
  <c r="C741" i="13"/>
  <c r="K741" i="13" s="1"/>
  <c r="S741" i="13" s="1"/>
  <c r="AA741" i="13" s="1"/>
  <c r="AH740" i="13"/>
  <c r="AG740" i="13"/>
  <c r="AF740" i="13"/>
  <c r="AE740" i="13"/>
  <c r="AD740" i="13"/>
  <c r="AC740" i="13"/>
  <c r="AB740" i="13"/>
  <c r="Z740" i="13"/>
  <c r="Y740" i="13"/>
  <c r="X740" i="13"/>
  <c r="W740" i="13"/>
  <c r="V740" i="13"/>
  <c r="U740" i="13"/>
  <c r="T740" i="13"/>
  <c r="R740" i="13"/>
  <c r="Q740" i="13"/>
  <c r="P740" i="13"/>
  <c r="O740" i="13"/>
  <c r="N740" i="13"/>
  <c r="M740" i="13"/>
  <c r="L740" i="13"/>
  <c r="J740" i="13"/>
  <c r="I740" i="13"/>
  <c r="H740" i="13"/>
  <c r="G740" i="13"/>
  <c r="F740" i="13"/>
  <c r="E740" i="13"/>
  <c r="D740" i="13"/>
  <c r="C740" i="13"/>
  <c r="K740" i="13" s="1"/>
  <c r="S740" i="13" s="1"/>
  <c r="AA740" i="13" s="1"/>
  <c r="AH739" i="13"/>
  <c r="AG739" i="13"/>
  <c r="AF739" i="13"/>
  <c r="AE739" i="13"/>
  <c r="AD739" i="13"/>
  <c r="AC739" i="13"/>
  <c r="AB739" i="13"/>
  <c r="Z739" i="13"/>
  <c r="Y739" i="13"/>
  <c r="X739" i="13"/>
  <c r="W739" i="13"/>
  <c r="V739" i="13"/>
  <c r="U739" i="13"/>
  <c r="T739" i="13"/>
  <c r="R739" i="13"/>
  <c r="Q739" i="13"/>
  <c r="P739" i="13"/>
  <c r="O739" i="13"/>
  <c r="N739" i="13"/>
  <c r="M739" i="13"/>
  <c r="L739" i="13"/>
  <c r="J739" i="13"/>
  <c r="I739" i="13"/>
  <c r="H739" i="13"/>
  <c r="G739" i="13"/>
  <c r="F739" i="13"/>
  <c r="E739" i="13"/>
  <c r="D739" i="13"/>
  <c r="C739" i="13"/>
  <c r="K739" i="13" s="1"/>
  <c r="S739" i="13" s="1"/>
  <c r="AA739" i="13" s="1"/>
  <c r="AH738" i="13"/>
  <c r="AG738" i="13"/>
  <c r="AF738" i="13"/>
  <c r="AE738" i="13"/>
  <c r="AD738" i="13"/>
  <c r="AC738" i="13"/>
  <c r="AB738" i="13"/>
  <c r="Z738" i="13"/>
  <c r="Y738" i="13"/>
  <c r="X738" i="13"/>
  <c r="W738" i="13"/>
  <c r="V738" i="13"/>
  <c r="U738" i="13"/>
  <c r="T738" i="13"/>
  <c r="R738" i="13"/>
  <c r="Q738" i="13"/>
  <c r="P738" i="13"/>
  <c r="O738" i="13"/>
  <c r="N738" i="13"/>
  <c r="M738" i="13"/>
  <c r="L738" i="13"/>
  <c r="J738" i="13"/>
  <c r="I738" i="13"/>
  <c r="H738" i="13"/>
  <c r="G738" i="13"/>
  <c r="F738" i="13"/>
  <c r="E738" i="13"/>
  <c r="D738" i="13"/>
  <c r="C738" i="13"/>
  <c r="K738" i="13" s="1"/>
  <c r="S738" i="13" s="1"/>
  <c r="AA738" i="13" s="1"/>
  <c r="AH737" i="13"/>
  <c r="AG737" i="13"/>
  <c r="AF737" i="13"/>
  <c r="AE737" i="13"/>
  <c r="AD737" i="13"/>
  <c r="AC737" i="13"/>
  <c r="AB737" i="13"/>
  <c r="Z737" i="13"/>
  <c r="Y737" i="13"/>
  <c r="X737" i="13"/>
  <c r="W737" i="13"/>
  <c r="V737" i="13"/>
  <c r="U737" i="13"/>
  <c r="T737" i="13"/>
  <c r="R737" i="13"/>
  <c r="Q737" i="13"/>
  <c r="P737" i="13"/>
  <c r="O737" i="13"/>
  <c r="N737" i="13"/>
  <c r="M737" i="13"/>
  <c r="L737" i="13"/>
  <c r="J737" i="13"/>
  <c r="I737" i="13"/>
  <c r="H737" i="13"/>
  <c r="G737" i="13"/>
  <c r="F737" i="13"/>
  <c r="E737" i="13"/>
  <c r="D737" i="13"/>
  <c r="C737" i="13"/>
  <c r="K737" i="13" s="1"/>
  <c r="S737" i="13" s="1"/>
  <c r="AA737" i="13" s="1"/>
  <c r="AH736" i="13"/>
  <c r="AG736" i="13"/>
  <c r="AF736" i="13"/>
  <c r="AE736" i="13"/>
  <c r="AD736" i="13"/>
  <c r="AC736" i="13"/>
  <c r="AB736" i="13"/>
  <c r="Z736" i="13"/>
  <c r="Y736" i="13"/>
  <c r="X736" i="13"/>
  <c r="W736" i="13"/>
  <c r="V736" i="13"/>
  <c r="U736" i="13"/>
  <c r="T736" i="13"/>
  <c r="R736" i="13"/>
  <c r="Q736" i="13"/>
  <c r="P736" i="13"/>
  <c r="O736" i="13"/>
  <c r="N736" i="13"/>
  <c r="M736" i="13"/>
  <c r="L736" i="13"/>
  <c r="J736" i="13"/>
  <c r="I736" i="13"/>
  <c r="H736" i="13"/>
  <c r="G736" i="13"/>
  <c r="F736" i="13"/>
  <c r="E736" i="13"/>
  <c r="D736" i="13"/>
  <c r="C736" i="13"/>
  <c r="K736" i="13" s="1"/>
  <c r="S736" i="13" s="1"/>
  <c r="AA736" i="13" s="1"/>
  <c r="AH735" i="13"/>
  <c r="AG735" i="13"/>
  <c r="AF735" i="13"/>
  <c r="AE735" i="13"/>
  <c r="AD735" i="13"/>
  <c r="AC735" i="13"/>
  <c r="AB735" i="13"/>
  <c r="Z735" i="13"/>
  <c r="Y735" i="13"/>
  <c r="X735" i="13"/>
  <c r="W735" i="13"/>
  <c r="V735" i="13"/>
  <c r="U735" i="13"/>
  <c r="T735" i="13"/>
  <c r="R735" i="13"/>
  <c r="Q735" i="13"/>
  <c r="P735" i="13"/>
  <c r="O735" i="13"/>
  <c r="N735" i="13"/>
  <c r="M735" i="13"/>
  <c r="L735" i="13"/>
  <c r="J735" i="13"/>
  <c r="I735" i="13"/>
  <c r="H735" i="13"/>
  <c r="G735" i="13"/>
  <c r="F735" i="13"/>
  <c r="E735" i="13"/>
  <c r="D735" i="13"/>
  <c r="C735" i="13"/>
  <c r="K735" i="13" s="1"/>
  <c r="S735" i="13" s="1"/>
  <c r="AA735" i="13" s="1"/>
  <c r="AH734" i="13"/>
  <c r="AG734" i="13"/>
  <c r="AF734" i="13"/>
  <c r="AE734" i="13"/>
  <c r="AD734" i="13"/>
  <c r="AC734" i="13"/>
  <c r="AB734" i="13"/>
  <c r="Z734" i="13"/>
  <c r="Y734" i="13"/>
  <c r="X734" i="13"/>
  <c r="W734" i="13"/>
  <c r="V734" i="13"/>
  <c r="U734" i="13"/>
  <c r="T734" i="13"/>
  <c r="R734" i="13"/>
  <c r="Q734" i="13"/>
  <c r="P734" i="13"/>
  <c r="O734" i="13"/>
  <c r="N734" i="13"/>
  <c r="M734" i="13"/>
  <c r="L734" i="13"/>
  <c r="J734" i="13"/>
  <c r="I734" i="13"/>
  <c r="H734" i="13"/>
  <c r="G734" i="13"/>
  <c r="F734" i="13"/>
  <c r="E734" i="13"/>
  <c r="D734" i="13"/>
  <c r="C734" i="13"/>
  <c r="K734" i="13" s="1"/>
  <c r="S734" i="13" s="1"/>
  <c r="AA734" i="13" s="1"/>
  <c r="AH733" i="13"/>
  <c r="AG733" i="13"/>
  <c r="AF733" i="13"/>
  <c r="AE733" i="13"/>
  <c r="AD733" i="13"/>
  <c r="AC733" i="13"/>
  <c r="AB733" i="13"/>
  <c r="Z733" i="13"/>
  <c r="Y733" i="13"/>
  <c r="X733" i="13"/>
  <c r="W733" i="13"/>
  <c r="V733" i="13"/>
  <c r="U733" i="13"/>
  <c r="T733" i="13"/>
  <c r="R733" i="13"/>
  <c r="Q733" i="13"/>
  <c r="P733" i="13"/>
  <c r="O733" i="13"/>
  <c r="N733" i="13"/>
  <c r="M733" i="13"/>
  <c r="L733" i="13"/>
  <c r="J733" i="13"/>
  <c r="I733" i="13"/>
  <c r="H733" i="13"/>
  <c r="G733" i="13"/>
  <c r="F733" i="13"/>
  <c r="E733" i="13"/>
  <c r="D733" i="13"/>
  <c r="C733" i="13"/>
  <c r="K733" i="13" s="1"/>
  <c r="S733" i="13" s="1"/>
  <c r="AA733" i="13" s="1"/>
  <c r="AH732" i="13"/>
  <c r="AG732" i="13"/>
  <c r="AF732" i="13"/>
  <c r="AE732" i="13"/>
  <c r="AD732" i="13"/>
  <c r="AC732" i="13"/>
  <c r="AB732" i="13"/>
  <c r="Z732" i="13"/>
  <c r="Y732" i="13"/>
  <c r="X732" i="13"/>
  <c r="W732" i="13"/>
  <c r="V732" i="13"/>
  <c r="U732" i="13"/>
  <c r="T732" i="13"/>
  <c r="R732" i="13"/>
  <c r="Q732" i="13"/>
  <c r="P732" i="13"/>
  <c r="O732" i="13"/>
  <c r="N732" i="13"/>
  <c r="M732" i="13"/>
  <c r="L732" i="13"/>
  <c r="J732" i="13"/>
  <c r="I732" i="13"/>
  <c r="H732" i="13"/>
  <c r="G732" i="13"/>
  <c r="F732" i="13"/>
  <c r="E732" i="13"/>
  <c r="D732" i="13"/>
  <c r="C732" i="13"/>
  <c r="K732" i="13" s="1"/>
  <c r="S732" i="13" s="1"/>
  <c r="AA732" i="13" s="1"/>
  <c r="AH731" i="13"/>
  <c r="AG731" i="13"/>
  <c r="AF731" i="13"/>
  <c r="AE731" i="13"/>
  <c r="AD731" i="13"/>
  <c r="AC731" i="13"/>
  <c r="AB731" i="13"/>
  <c r="Z731" i="13"/>
  <c r="Y731" i="13"/>
  <c r="X731" i="13"/>
  <c r="W731" i="13"/>
  <c r="V731" i="13"/>
  <c r="U731" i="13"/>
  <c r="T731" i="13"/>
  <c r="R731" i="13"/>
  <c r="Q731" i="13"/>
  <c r="P731" i="13"/>
  <c r="O731" i="13"/>
  <c r="N731" i="13"/>
  <c r="M731" i="13"/>
  <c r="L731" i="13"/>
  <c r="J731" i="13"/>
  <c r="I731" i="13"/>
  <c r="H731" i="13"/>
  <c r="G731" i="13"/>
  <c r="F731" i="13"/>
  <c r="E731" i="13"/>
  <c r="D731" i="13"/>
  <c r="C731" i="13"/>
  <c r="K731" i="13" s="1"/>
  <c r="S731" i="13" s="1"/>
  <c r="AA731" i="13" s="1"/>
  <c r="AH730" i="13"/>
  <c r="AG730" i="13"/>
  <c r="AF730" i="13"/>
  <c r="AE730" i="13"/>
  <c r="AD730" i="13"/>
  <c r="AC730" i="13"/>
  <c r="AB730" i="13"/>
  <c r="Z730" i="13"/>
  <c r="Y730" i="13"/>
  <c r="X730" i="13"/>
  <c r="W730" i="13"/>
  <c r="V730" i="13"/>
  <c r="U730" i="13"/>
  <c r="T730" i="13"/>
  <c r="R730" i="13"/>
  <c r="Q730" i="13"/>
  <c r="P730" i="13"/>
  <c r="O730" i="13"/>
  <c r="N730" i="13"/>
  <c r="M730" i="13"/>
  <c r="L730" i="13"/>
  <c r="J730" i="13"/>
  <c r="I730" i="13"/>
  <c r="H730" i="13"/>
  <c r="G730" i="13"/>
  <c r="F730" i="13"/>
  <c r="E730" i="13"/>
  <c r="D730" i="13"/>
  <c r="C730" i="13"/>
  <c r="K730" i="13" s="1"/>
  <c r="S730" i="13" s="1"/>
  <c r="AA730" i="13" s="1"/>
  <c r="AH729" i="13"/>
  <c r="AG729" i="13"/>
  <c r="AF729" i="13"/>
  <c r="AE729" i="13"/>
  <c r="AD729" i="13"/>
  <c r="AC729" i="13"/>
  <c r="AB729" i="13"/>
  <c r="Z729" i="13"/>
  <c r="Y729" i="13"/>
  <c r="X729" i="13"/>
  <c r="W729" i="13"/>
  <c r="V729" i="13"/>
  <c r="U729" i="13"/>
  <c r="T729" i="13"/>
  <c r="R729" i="13"/>
  <c r="Q729" i="13"/>
  <c r="P729" i="13"/>
  <c r="O729" i="13"/>
  <c r="N729" i="13"/>
  <c r="M729" i="13"/>
  <c r="L729" i="13"/>
  <c r="J729" i="13"/>
  <c r="I729" i="13"/>
  <c r="H729" i="13"/>
  <c r="G729" i="13"/>
  <c r="F729" i="13"/>
  <c r="E729" i="13"/>
  <c r="D729" i="13"/>
  <c r="C729" i="13"/>
  <c r="K729" i="13" s="1"/>
  <c r="S729" i="13" s="1"/>
  <c r="AA729" i="13" s="1"/>
  <c r="AH728" i="13"/>
  <c r="AG728" i="13"/>
  <c r="AF728" i="13"/>
  <c r="AE728" i="13"/>
  <c r="AD728" i="13"/>
  <c r="AC728" i="13"/>
  <c r="AB728" i="13"/>
  <c r="Z728" i="13"/>
  <c r="Y728" i="13"/>
  <c r="X728" i="13"/>
  <c r="W728" i="13"/>
  <c r="V728" i="13"/>
  <c r="U728" i="13"/>
  <c r="T728" i="13"/>
  <c r="R728" i="13"/>
  <c r="Q728" i="13"/>
  <c r="P728" i="13"/>
  <c r="O728" i="13"/>
  <c r="N728" i="13"/>
  <c r="M728" i="13"/>
  <c r="L728" i="13"/>
  <c r="J728" i="13"/>
  <c r="I728" i="13"/>
  <c r="H728" i="13"/>
  <c r="G728" i="13"/>
  <c r="F728" i="13"/>
  <c r="E728" i="13"/>
  <c r="D728" i="13"/>
  <c r="C728" i="13"/>
  <c r="K728" i="13" s="1"/>
  <c r="S728" i="13" s="1"/>
  <c r="AA728" i="13" s="1"/>
  <c r="AH727" i="13"/>
  <c r="AG727" i="13"/>
  <c r="AF727" i="13"/>
  <c r="AE727" i="13"/>
  <c r="AD727" i="13"/>
  <c r="AC727" i="13"/>
  <c r="AB727" i="13"/>
  <c r="Z727" i="13"/>
  <c r="Y727" i="13"/>
  <c r="X727" i="13"/>
  <c r="W727" i="13"/>
  <c r="V727" i="13"/>
  <c r="U727" i="13"/>
  <c r="T727" i="13"/>
  <c r="R727" i="13"/>
  <c r="Q727" i="13"/>
  <c r="P727" i="13"/>
  <c r="O727" i="13"/>
  <c r="N727" i="13"/>
  <c r="M727" i="13"/>
  <c r="L727" i="13"/>
  <c r="J727" i="13"/>
  <c r="I727" i="13"/>
  <c r="H727" i="13"/>
  <c r="G727" i="13"/>
  <c r="F727" i="13"/>
  <c r="E727" i="13"/>
  <c r="D727" i="13"/>
  <c r="C727" i="13"/>
  <c r="K727" i="13" s="1"/>
  <c r="S727" i="13" s="1"/>
  <c r="AA727" i="13" s="1"/>
  <c r="AH726" i="13"/>
  <c r="AG726" i="13"/>
  <c r="AF726" i="13"/>
  <c r="AE726" i="13"/>
  <c r="AD726" i="13"/>
  <c r="AC726" i="13"/>
  <c r="AB726" i="13"/>
  <c r="Z726" i="13"/>
  <c r="Y726" i="13"/>
  <c r="X726" i="13"/>
  <c r="W726" i="13"/>
  <c r="V726" i="13"/>
  <c r="U726" i="13"/>
  <c r="T726" i="13"/>
  <c r="R726" i="13"/>
  <c r="Q726" i="13"/>
  <c r="P726" i="13"/>
  <c r="O726" i="13"/>
  <c r="N726" i="13"/>
  <c r="M726" i="13"/>
  <c r="L726" i="13"/>
  <c r="J726" i="13"/>
  <c r="I726" i="13"/>
  <c r="H726" i="13"/>
  <c r="G726" i="13"/>
  <c r="F726" i="13"/>
  <c r="E726" i="13"/>
  <c r="D726" i="13"/>
  <c r="C726" i="13"/>
  <c r="K726" i="13" s="1"/>
  <c r="S726" i="13" s="1"/>
  <c r="AA726" i="13" s="1"/>
  <c r="AH725" i="13"/>
  <c r="AG725" i="13"/>
  <c r="AF725" i="13"/>
  <c r="AE725" i="13"/>
  <c r="AD725" i="13"/>
  <c r="AC725" i="13"/>
  <c r="AB725" i="13"/>
  <c r="Z725" i="13"/>
  <c r="Y725" i="13"/>
  <c r="X725" i="13"/>
  <c r="W725" i="13"/>
  <c r="V725" i="13"/>
  <c r="U725" i="13"/>
  <c r="T725" i="13"/>
  <c r="R725" i="13"/>
  <c r="Q725" i="13"/>
  <c r="P725" i="13"/>
  <c r="O725" i="13"/>
  <c r="N725" i="13"/>
  <c r="M725" i="13"/>
  <c r="L725" i="13"/>
  <c r="J725" i="13"/>
  <c r="I725" i="13"/>
  <c r="H725" i="13"/>
  <c r="G725" i="13"/>
  <c r="F725" i="13"/>
  <c r="E725" i="13"/>
  <c r="D725" i="13"/>
  <c r="C725" i="13"/>
  <c r="K725" i="13" s="1"/>
  <c r="S725" i="13" s="1"/>
  <c r="AA725" i="13" s="1"/>
  <c r="AH724" i="13"/>
  <c r="AG724" i="13"/>
  <c r="AF724" i="13"/>
  <c r="AE724" i="13"/>
  <c r="AD724" i="13"/>
  <c r="AC724" i="13"/>
  <c r="AB724" i="13"/>
  <c r="Z724" i="13"/>
  <c r="Y724" i="13"/>
  <c r="X724" i="13"/>
  <c r="W724" i="13"/>
  <c r="V724" i="13"/>
  <c r="U724" i="13"/>
  <c r="T724" i="13"/>
  <c r="R724" i="13"/>
  <c r="Q724" i="13"/>
  <c r="P724" i="13"/>
  <c r="O724" i="13"/>
  <c r="N724" i="13"/>
  <c r="M724" i="13"/>
  <c r="L724" i="13"/>
  <c r="J724" i="13"/>
  <c r="I724" i="13"/>
  <c r="H724" i="13"/>
  <c r="G724" i="13"/>
  <c r="F724" i="13"/>
  <c r="E724" i="13"/>
  <c r="D724" i="13"/>
  <c r="C724" i="13"/>
  <c r="K724" i="13" s="1"/>
  <c r="S724" i="13" s="1"/>
  <c r="AA724" i="13" s="1"/>
  <c r="AH723" i="13"/>
  <c r="AG723" i="13"/>
  <c r="AF723" i="13"/>
  <c r="AE723" i="13"/>
  <c r="AD723" i="13"/>
  <c r="AC723" i="13"/>
  <c r="AB723" i="13"/>
  <c r="Z723" i="13"/>
  <c r="Y723" i="13"/>
  <c r="X723" i="13"/>
  <c r="W723" i="13"/>
  <c r="V723" i="13"/>
  <c r="U723" i="13"/>
  <c r="T723" i="13"/>
  <c r="R723" i="13"/>
  <c r="Q723" i="13"/>
  <c r="P723" i="13"/>
  <c r="O723" i="13"/>
  <c r="N723" i="13"/>
  <c r="M723" i="13"/>
  <c r="L723" i="13"/>
  <c r="J723" i="13"/>
  <c r="I723" i="13"/>
  <c r="H723" i="13"/>
  <c r="G723" i="13"/>
  <c r="F723" i="13"/>
  <c r="E723" i="13"/>
  <c r="D723" i="13"/>
  <c r="C723" i="13"/>
  <c r="K723" i="13" s="1"/>
  <c r="S723" i="13" s="1"/>
  <c r="AA723" i="13" s="1"/>
  <c r="AH722" i="13"/>
  <c r="AG722" i="13"/>
  <c r="AF722" i="13"/>
  <c r="AE722" i="13"/>
  <c r="AD722" i="13"/>
  <c r="AC722" i="13"/>
  <c r="AB722" i="13"/>
  <c r="Z722" i="13"/>
  <c r="Y722" i="13"/>
  <c r="X722" i="13"/>
  <c r="W722" i="13"/>
  <c r="V722" i="13"/>
  <c r="U722" i="13"/>
  <c r="T722" i="13"/>
  <c r="R722" i="13"/>
  <c r="Q722" i="13"/>
  <c r="P722" i="13"/>
  <c r="O722" i="13"/>
  <c r="N722" i="13"/>
  <c r="M722" i="13"/>
  <c r="L722" i="13"/>
  <c r="J722" i="13"/>
  <c r="I722" i="13"/>
  <c r="H722" i="13"/>
  <c r="G722" i="13"/>
  <c r="F722" i="13"/>
  <c r="E722" i="13"/>
  <c r="D722" i="13"/>
  <c r="C722" i="13"/>
  <c r="K722" i="13" s="1"/>
  <c r="S722" i="13" s="1"/>
  <c r="AA722" i="13" s="1"/>
  <c r="AH721" i="13"/>
  <c r="AG721" i="13"/>
  <c r="AF721" i="13"/>
  <c r="AE721" i="13"/>
  <c r="AD721" i="13"/>
  <c r="AC721" i="13"/>
  <c r="AB721" i="13"/>
  <c r="Z721" i="13"/>
  <c r="Y721" i="13"/>
  <c r="X721" i="13"/>
  <c r="W721" i="13"/>
  <c r="V721" i="13"/>
  <c r="U721" i="13"/>
  <c r="T721" i="13"/>
  <c r="R721" i="13"/>
  <c r="Q721" i="13"/>
  <c r="P721" i="13"/>
  <c r="O721" i="13"/>
  <c r="N721" i="13"/>
  <c r="M721" i="13"/>
  <c r="L721" i="13"/>
  <c r="J721" i="13"/>
  <c r="I721" i="13"/>
  <c r="H721" i="13"/>
  <c r="G721" i="13"/>
  <c r="F721" i="13"/>
  <c r="E721" i="13"/>
  <c r="D721" i="13"/>
  <c r="C721" i="13"/>
  <c r="K721" i="13" s="1"/>
  <c r="S721" i="13" s="1"/>
  <c r="AA721" i="13" s="1"/>
  <c r="AH720" i="13"/>
  <c r="AG720" i="13"/>
  <c r="AF720" i="13"/>
  <c r="AE720" i="13"/>
  <c r="AD720" i="13"/>
  <c r="AC720" i="13"/>
  <c r="AB720" i="13"/>
  <c r="Z720" i="13"/>
  <c r="Y720" i="13"/>
  <c r="X720" i="13"/>
  <c r="W720" i="13"/>
  <c r="V720" i="13"/>
  <c r="U720" i="13"/>
  <c r="T720" i="13"/>
  <c r="R720" i="13"/>
  <c r="Q720" i="13"/>
  <c r="P720" i="13"/>
  <c r="O720" i="13"/>
  <c r="N720" i="13"/>
  <c r="M720" i="13"/>
  <c r="L720" i="13"/>
  <c r="J720" i="13"/>
  <c r="I720" i="13"/>
  <c r="H720" i="13"/>
  <c r="G720" i="13"/>
  <c r="F720" i="13"/>
  <c r="E720" i="13"/>
  <c r="D720" i="13"/>
  <c r="C720" i="13"/>
  <c r="K720" i="13" s="1"/>
  <c r="S720" i="13" s="1"/>
  <c r="AA720" i="13" s="1"/>
  <c r="AH719" i="13"/>
  <c r="AG719" i="13"/>
  <c r="AF719" i="13"/>
  <c r="AE719" i="13"/>
  <c r="AD719" i="13"/>
  <c r="AC719" i="13"/>
  <c r="AB719" i="13"/>
  <c r="Z719" i="13"/>
  <c r="Y719" i="13"/>
  <c r="X719" i="13"/>
  <c r="W719" i="13"/>
  <c r="V719" i="13"/>
  <c r="U719" i="13"/>
  <c r="T719" i="13"/>
  <c r="R719" i="13"/>
  <c r="Q719" i="13"/>
  <c r="P719" i="13"/>
  <c r="O719" i="13"/>
  <c r="N719" i="13"/>
  <c r="M719" i="13"/>
  <c r="L719" i="13"/>
  <c r="J719" i="13"/>
  <c r="I719" i="13"/>
  <c r="H719" i="13"/>
  <c r="G719" i="13"/>
  <c r="F719" i="13"/>
  <c r="E719" i="13"/>
  <c r="D719" i="13"/>
  <c r="C719" i="13"/>
  <c r="K719" i="13" s="1"/>
  <c r="S719" i="13" s="1"/>
  <c r="AA719" i="13" s="1"/>
  <c r="AH718" i="13"/>
  <c r="AG718" i="13"/>
  <c r="AF718" i="13"/>
  <c r="AE718" i="13"/>
  <c r="AD718" i="13"/>
  <c r="AC718" i="13"/>
  <c r="AB718" i="13"/>
  <c r="Z718" i="13"/>
  <c r="Y718" i="13"/>
  <c r="X718" i="13"/>
  <c r="W718" i="13"/>
  <c r="V718" i="13"/>
  <c r="U718" i="13"/>
  <c r="T718" i="13"/>
  <c r="R718" i="13"/>
  <c r="Q718" i="13"/>
  <c r="P718" i="13"/>
  <c r="O718" i="13"/>
  <c r="N718" i="13"/>
  <c r="M718" i="13"/>
  <c r="L718" i="13"/>
  <c r="J718" i="13"/>
  <c r="I718" i="13"/>
  <c r="H718" i="13"/>
  <c r="G718" i="13"/>
  <c r="F718" i="13"/>
  <c r="E718" i="13"/>
  <c r="D718" i="13"/>
  <c r="C718" i="13"/>
  <c r="K718" i="13" s="1"/>
  <c r="S718" i="13" s="1"/>
  <c r="AA718" i="13" s="1"/>
  <c r="AH717" i="13"/>
  <c r="AG717" i="13"/>
  <c r="AF717" i="13"/>
  <c r="AE717" i="13"/>
  <c r="AD717" i="13"/>
  <c r="AC717" i="13"/>
  <c r="AB717" i="13"/>
  <c r="Z717" i="13"/>
  <c r="Y717" i="13"/>
  <c r="X717" i="13"/>
  <c r="W717" i="13"/>
  <c r="V717" i="13"/>
  <c r="U717" i="13"/>
  <c r="T717" i="13"/>
  <c r="R717" i="13"/>
  <c r="Q717" i="13"/>
  <c r="P717" i="13"/>
  <c r="O717" i="13"/>
  <c r="N717" i="13"/>
  <c r="M717" i="13"/>
  <c r="L717" i="13"/>
  <c r="J717" i="13"/>
  <c r="I717" i="13"/>
  <c r="H717" i="13"/>
  <c r="G717" i="13"/>
  <c r="F717" i="13"/>
  <c r="E717" i="13"/>
  <c r="D717" i="13"/>
  <c r="C717" i="13"/>
  <c r="K717" i="13" s="1"/>
  <c r="S717" i="13" s="1"/>
  <c r="AA717" i="13" s="1"/>
  <c r="AH716" i="13"/>
  <c r="AG716" i="13"/>
  <c r="AF716" i="13"/>
  <c r="AE716" i="13"/>
  <c r="AD716" i="13"/>
  <c r="AC716" i="13"/>
  <c r="AB716" i="13"/>
  <c r="Z716" i="13"/>
  <c r="Y716" i="13"/>
  <c r="X716" i="13"/>
  <c r="W716" i="13"/>
  <c r="V716" i="13"/>
  <c r="U716" i="13"/>
  <c r="T716" i="13"/>
  <c r="R716" i="13"/>
  <c r="Q716" i="13"/>
  <c r="P716" i="13"/>
  <c r="O716" i="13"/>
  <c r="N716" i="13"/>
  <c r="M716" i="13"/>
  <c r="L716" i="13"/>
  <c r="J716" i="13"/>
  <c r="I716" i="13"/>
  <c r="H716" i="13"/>
  <c r="G716" i="13"/>
  <c r="F716" i="13"/>
  <c r="E716" i="13"/>
  <c r="D716" i="13"/>
  <c r="C716" i="13"/>
  <c r="K716" i="13" s="1"/>
  <c r="S716" i="13" s="1"/>
  <c r="AA716" i="13" s="1"/>
  <c r="AH715" i="13"/>
  <c r="AG715" i="13"/>
  <c r="AF715" i="13"/>
  <c r="AE715" i="13"/>
  <c r="AD715" i="13"/>
  <c r="AC715" i="13"/>
  <c r="AB715" i="13"/>
  <c r="Z715" i="13"/>
  <c r="Y715" i="13"/>
  <c r="X715" i="13"/>
  <c r="W715" i="13"/>
  <c r="V715" i="13"/>
  <c r="U715" i="13"/>
  <c r="T715" i="13"/>
  <c r="R715" i="13"/>
  <c r="Q715" i="13"/>
  <c r="P715" i="13"/>
  <c r="O715" i="13"/>
  <c r="N715" i="13"/>
  <c r="M715" i="13"/>
  <c r="L715" i="13"/>
  <c r="J715" i="13"/>
  <c r="I715" i="13"/>
  <c r="H715" i="13"/>
  <c r="G715" i="13"/>
  <c r="F715" i="13"/>
  <c r="E715" i="13"/>
  <c r="D715" i="13"/>
  <c r="C715" i="13"/>
  <c r="K715" i="13" s="1"/>
  <c r="S715" i="13" s="1"/>
  <c r="AA715" i="13" s="1"/>
  <c r="AH714" i="13"/>
  <c r="AG714" i="13"/>
  <c r="AF714" i="13"/>
  <c r="AE714" i="13"/>
  <c r="AD714" i="13"/>
  <c r="AC714" i="13"/>
  <c r="AB714" i="13"/>
  <c r="Z714" i="13"/>
  <c r="Y714" i="13"/>
  <c r="X714" i="13"/>
  <c r="W714" i="13"/>
  <c r="V714" i="13"/>
  <c r="U714" i="13"/>
  <c r="T714" i="13"/>
  <c r="R714" i="13"/>
  <c r="Q714" i="13"/>
  <c r="P714" i="13"/>
  <c r="O714" i="13"/>
  <c r="N714" i="13"/>
  <c r="M714" i="13"/>
  <c r="L714" i="13"/>
  <c r="J714" i="13"/>
  <c r="I714" i="13"/>
  <c r="H714" i="13"/>
  <c r="G714" i="13"/>
  <c r="F714" i="13"/>
  <c r="E714" i="13"/>
  <c r="D714" i="13"/>
  <c r="C714" i="13"/>
  <c r="K714" i="13" s="1"/>
  <c r="S714" i="13" s="1"/>
  <c r="AA714" i="13" s="1"/>
  <c r="AH713" i="13"/>
  <c r="AG713" i="13"/>
  <c r="AF713" i="13"/>
  <c r="AE713" i="13"/>
  <c r="AD713" i="13"/>
  <c r="AC713" i="13"/>
  <c r="AB713" i="13"/>
  <c r="Z713" i="13"/>
  <c r="Y713" i="13"/>
  <c r="X713" i="13"/>
  <c r="W713" i="13"/>
  <c r="V713" i="13"/>
  <c r="U713" i="13"/>
  <c r="T713" i="13"/>
  <c r="R713" i="13"/>
  <c r="Q713" i="13"/>
  <c r="P713" i="13"/>
  <c r="O713" i="13"/>
  <c r="N713" i="13"/>
  <c r="M713" i="13"/>
  <c r="L713" i="13"/>
  <c r="J713" i="13"/>
  <c r="I713" i="13"/>
  <c r="H713" i="13"/>
  <c r="G713" i="13"/>
  <c r="F713" i="13"/>
  <c r="E713" i="13"/>
  <c r="D713" i="13"/>
  <c r="C713" i="13"/>
  <c r="K713" i="13" s="1"/>
  <c r="S713" i="13" s="1"/>
  <c r="AA713" i="13" s="1"/>
  <c r="AH712" i="13"/>
  <c r="AG712" i="13"/>
  <c r="AF712" i="13"/>
  <c r="AE712" i="13"/>
  <c r="AD712" i="13"/>
  <c r="AC712" i="13"/>
  <c r="AB712" i="13"/>
  <c r="Z712" i="13"/>
  <c r="Y712" i="13"/>
  <c r="X712" i="13"/>
  <c r="W712" i="13"/>
  <c r="V712" i="13"/>
  <c r="U712" i="13"/>
  <c r="T712" i="13"/>
  <c r="R712" i="13"/>
  <c r="Q712" i="13"/>
  <c r="P712" i="13"/>
  <c r="O712" i="13"/>
  <c r="N712" i="13"/>
  <c r="M712" i="13"/>
  <c r="L712" i="13"/>
  <c r="J712" i="13"/>
  <c r="I712" i="13"/>
  <c r="H712" i="13"/>
  <c r="G712" i="13"/>
  <c r="F712" i="13"/>
  <c r="E712" i="13"/>
  <c r="D712" i="13"/>
  <c r="C712" i="13"/>
  <c r="K712" i="13" s="1"/>
  <c r="S712" i="13" s="1"/>
  <c r="AA712" i="13" s="1"/>
  <c r="AH711" i="13"/>
  <c r="AG711" i="13"/>
  <c r="AF711" i="13"/>
  <c r="AE711" i="13"/>
  <c r="AD711" i="13"/>
  <c r="AC711" i="13"/>
  <c r="AB711" i="13"/>
  <c r="Z711" i="13"/>
  <c r="Y711" i="13"/>
  <c r="X711" i="13"/>
  <c r="W711" i="13"/>
  <c r="V711" i="13"/>
  <c r="U711" i="13"/>
  <c r="T711" i="13"/>
  <c r="R711" i="13"/>
  <c r="Q711" i="13"/>
  <c r="P711" i="13"/>
  <c r="O711" i="13"/>
  <c r="N711" i="13"/>
  <c r="M711" i="13"/>
  <c r="L711" i="13"/>
  <c r="J711" i="13"/>
  <c r="I711" i="13"/>
  <c r="H711" i="13"/>
  <c r="G711" i="13"/>
  <c r="F711" i="13"/>
  <c r="E711" i="13"/>
  <c r="D711" i="13"/>
  <c r="C711" i="13"/>
  <c r="K711" i="13" s="1"/>
  <c r="S711" i="13" s="1"/>
  <c r="AA711" i="13" s="1"/>
  <c r="AH710" i="13"/>
  <c r="AG710" i="13"/>
  <c r="AF710" i="13"/>
  <c r="AE710" i="13"/>
  <c r="AD710" i="13"/>
  <c r="AC710" i="13"/>
  <c r="AB710" i="13"/>
  <c r="Z710" i="13"/>
  <c r="Y710" i="13"/>
  <c r="X710" i="13"/>
  <c r="W710" i="13"/>
  <c r="V710" i="13"/>
  <c r="U710" i="13"/>
  <c r="T710" i="13"/>
  <c r="R710" i="13"/>
  <c r="Q710" i="13"/>
  <c r="P710" i="13"/>
  <c r="O710" i="13"/>
  <c r="N710" i="13"/>
  <c r="M710" i="13"/>
  <c r="L710" i="13"/>
  <c r="J710" i="13"/>
  <c r="I710" i="13"/>
  <c r="H710" i="13"/>
  <c r="G710" i="13"/>
  <c r="F710" i="13"/>
  <c r="E710" i="13"/>
  <c r="D710" i="13"/>
  <c r="C710" i="13"/>
  <c r="K710" i="13" s="1"/>
  <c r="S710" i="13" s="1"/>
  <c r="AA710" i="13" s="1"/>
  <c r="AH709" i="13"/>
  <c r="AG709" i="13"/>
  <c r="AF709" i="13"/>
  <c r="AE709" i="13"/>
  <c r="AD709" i="13"/>
  <c r="AC709" i="13"/>
  <c r="AB709" i="13"/>
  <c r="Z709" i="13"/>
  <c r="Y709" i="13"/>
  <c r="X709" i="13"/>
  <c r="W709" i="13"/>
  <c r="V709" i="13"/>
  <c r="U709" i="13"/>
  <c r="T709" i="13"/>
  <c r="R709" i="13"/>
  <c r="Q709" i="13"/>
  <c r="P709" i="13"/>
  <c r="O709" i="13"/>
  <c r="N709" i="13"/>
  <c r="M709" i="13"/>
  <c r="L709" i="13"/>
  <c r="J709" i="13"/>
  <c r="I709" i="13"/>
  <c r="H709" i="13"/>
  <c r="G709" i="13"/>
  <c r="F709" i="13"/>
  <c r="E709" i="13"/>
  <c r="D709" i="13"/>
  <c r="C709" i="13"/>
  <c r="K709" i="13" s="1"/>
  <c r="S709" i="13" s="1"/>
  <c r="AA709" i="13" s="1"/>
  <c r="AH708" i="13"/>
  <c r="AG708" i="13"/>
  <c r="AF708" i="13"/>
  <c r="AE708" i="13"/>
  <c r="AD708" i="13"/>
  <c r="AC708" i="13"/>
  <c r="AB708" i="13"/>
  <c r="Z708" i="13"/>
  <c r="Y708" i="13"/>
  <c r="X708" i="13"/>
  <c r="W708" i="13"/>
  <c r="V708" i="13"/>
  <c r="U708" i="13"/>
  <c r="T708" i="13"/>
  <c r="R708" i="13"/>
  <c r="Q708" i="13"/>
  <c r="P708" i="13"/>
  <c r="O708" i="13"/>
  <c r="N708" i="13"/>
  <c r="M708" i="13"/>
  <c r="L708" i="13"/>
  <c r="J708" i="13"/>
  <c r="I708" i="13"/>
  <c r="H708" i="13"/>
  <c r="G708" i="13"/>
  <c r="F708" i="13"/>
  <c r="E708" i="13"/>
  <c r="D708" i="13"/>
  <c r="C708" i="13"/>
  <c r="K708" i="13" s="1"/>
  <c r="S708" i="13" s="1"/>
  <c r="AA708" i="13" s="1"/>
  <c r="AH707" i="13"/>
  <c r="AG707" i="13"/>
  <c r="AF707" i="13"/>
  <c r="AE707" i="13"/>
  <c r="AD707" i="13"/>
  <c r="AC707" i="13"/>
  <c r="AB707" i="13"/>
  <c r="Z707" i="13"/>
  <c r="Y707" i="13"/>
  <c r="X707" i="13"/>
  <c r="W707" i="13"/>
  <c r="V707" i="13"/>
  <c r="U707" i="13"/>
  <c r="T707" i="13"/>
  <c r="R707" i="13"/>
  <c r="Q707" i="13"/>
  <c r="P707" i="13"/>
  <c r="O707" i="13"/>
  <c r="N707" i="13"/>
  <c r="M707" i="13"/>
  <c r="L707" i="13"/>
  <c r="J707" i="13"/>
  <c r="I707" i="13"/>
  <c r="H707" i="13"/>
  <c r="G707" i="13"/>
  <c r="F707" i="13"/>
  <c r="E707" i="13"/>
  <c r="D707" i="13"/>
  <c r="C707" i="13"/>
  <c r="K707" i="13" s="1"/>
  <c r="S707" i="13" s="1"/>
  <c r="AA707" i="13" s="1"/>
  <c r="AH706" i="13"/>
  <c r="AG706" i="13"/>
  <c r="AF706" i="13"/>
  <c r="AE706" i="13"/>
  <c r="AD706" i="13"/>
  <c r="AC706" i="13"/>
  <c r="AB706" i="13"/>
  <c r="Z706" i="13"/>
  <c r="Y706" i="13"/>
  <c r="X706" i="13"/>
  <c r="W706" i="13"/>
  <c r="V706" i="13"/>
  <c r="U706" i="13"/>
  <c r="T706" i="13"/>
  <c r="R706" i="13"/>
  <c r="Q706" i="13"/>
  <c r="P706" i="13"/>
  <c r="O706" i="13"/>
  <c r="N706" i="13"/>
  <c r="M706" i="13"/>
  <c r="L706" i="13"/>
  <c r="J706" i="13"/>
  <c r="I706" i="13"/>
  <c r="H706" i="13"/>
  <c r="G706" i="13"/>
  <c r="F706" i="13"/>
  <c r="E706" i="13"/>
  <c r="D706" i="13"/>
  <c r="C706" i="13"/>
  <c r="K706" i="13" s="1"/>
  <c r="S706" i="13" s="1"/>
  <c r="AA706" i="13" s="1"/>
  <c r="AH705" i="13"/>
  <c r="AG705" i="13"/>
  <c r="AF705" i="13"/>
  <c r="AE705" i="13"/>
  <c r="AD705" i="13"/>
  <c r="AC705" i="13"/>
  <c r="AB705" i="13"/>
  <c r="Z705" i="13"/>
  <c r="Y705" i="13"/>
  <c r="X705" i="13"/>
  <c r="W705" i="13"/>
  <c r="V705" i="13"/>
  <c r="U705" i="13"/>
  <c r="T705" i="13"/>
  <c r="R705" i="13"/>
  <c r="Q705" i="13"/>
  <c r="P705" i="13"/>
  <c r="O705" i="13"/>
  <c r="N705" i="13"/>
  <c r="M705" i="13"/>
  <c r="L705" i="13"/>
  <c r="J705" i="13"/>
  <c r="I705" i="13"/>
  <c r="H705" i="13"/>
  <c r="G705" i="13"/>
  <c r="F705" i="13"/>
  <c r="E705" i="13"/>
  <c r="D705" i="13"/>
  <c r="C705" i="13"/>
  <c r="K705" i="13" s="1"/>
  <c r="S705" i="13" s="1"/>
  <c r="AA705" i="13" s="1"/>
  <c r="AH704" i="13"/>
  <c r="AG704" i="13"/>
  <c r="AF704" i="13"/>
  <c r="AE704" i="13"/>
  <c r="AD704" i="13"/>
  <c r="AC704" i="13"/>
  <c r="AB704" i="13"/>
  <c r="Z704" i="13"/>
  <c r="Y704" i="13"/>
  <c r="X704" i="13"/>
  <c r="W704" i="13"/>
  <c r="V704" i="13"/>
  <c r="U704" i="13"/>
  <c r="T704" i="13"/>
  <c r="R704" i="13"/>
  <c r="Q704" i="13"/>
  <c r="P704" i="13"/>
  <c r="O704" i="13"/>
  <c r="N704" i="13"/>
  <c r="M704" i="13"/>
  <c r="L704" i="13"/>
  <c r="J704" i="13"/>
  <c r="I704" i="13"/>
  <c r="H704" i="13"/>
  <c r="G704" i="13"/>
  <c r="F704" i="13"/>
  <c r="E704" i="13"/>
  <c r="D704" i="13"/>
  <c r="C704" i="13"/>
  <c r="K704" i="13" s="1"/>
  <c r="S704" i="13" s="1"/>
  <c r="AA704" i="13" s="1"/>
  <c r="AH703" i="13"/>
  <c r="AG703" i="13"/>
  <c r="AF703" i="13"/>
  <c r="AE703" i="13"/>
  <c r="AD703" i="13"/>
  <c r="AC703" i="13"/>
  <c r="AB703" i="13"/>
  <c r="Z703" i="13"/>
  <c r="Y703" i="13"/>
  <c r="X703" i="13"/>
  <c r="W703" i="13"/>
  <c r="V703" i="13"/>
  <c r="U703" i="13"/>
  <c r="T703" i="13"/>
  <c r="R703" i="13"/>
  <c r="Q703" i="13"/>
  <c r="P703" i="13"/>
  <c r="O703" i="13"/>
  <c r="N703" i="13"/>
  <c r="M703" i="13"/>
  <c r="L703" i="13"/>
  <c r="J703" i="13"/>
  <c r="I703" i="13"/>
  <c r="H703" i="13"/>
  <c r="G703" i="13"/>
  <c r="F703" i="13"/>
  <c r="E703" i="13"/>
  <c r="D703" i="13"/>
  <c r="C703" i="13"/>
  <c r="K703" i="13" s="1"/>
  <c r="S703" i="13" s="1"/>
  <c r="AA703" i="13" s="1"/>
  <c r="AH702" i="13"/>
  <c r="AG702" i="13"/>
  <c r="AF702" i="13"/>
  <c r="AE702" i="13"/>
  <c r="AD702" i="13"/>
  <c r="AC702" i="13"/>
  <c r="AB702" i="13"/>
  <c r="Z702" i="13"/>
  <c r="Y702" i="13"/>
  <c r="X702" i="13"/>
  <c r="W702" i="13"/>
  <c r="V702" i="13"/>
  <c r="U702" i="13"/>
  <c r="T702" i="13"/>
  <c r="R702" i="13"/>
  <c r="Q702" i="13"/>
  <c r="P702" i="13"/>
  <c r="O702" i="13"/>
  <c r="N702" i="13"/>
  <c r="M702" i="13"/>
  <c r="L702" i="13"/>
  <c r="J702" i="13"/>
  <c r="I702" i="13"/>
  <c r="H702" i="13"/>
  <c r="G702" i="13"/>
  <c r="F702" i="13"/>
  <c r="E702" i="13"/>
  <c r="D702" i="13"/>
  <c r="C702" i="13"/>
  <c r="K702" i="13" s="1"/>
  <c r="S702" i="13" s="1"/>
  <c r="AA702" i="13" s="1"/>
  <c r="AH701" i="13"/>
  <c r="AG701" i="13"/>
  <c r="AF701" i="13"/>
  <c r="AE701" i="13"/>
  <c r="AD701" i="13"/>
  <c r="AC701" i="13"/>
  <c r="AB701" i="13"/>
  <c r="Z701" i="13"/>
  <c r="Y701" i="13"/>
  <c r="X701" i="13"/>
  <c r="W701" i="13"/>
  <c r="V701" i="13"/>
  <c r="U701" i="13"/>
  <c r="T701" i="13"/>
  <c r="R701" i="13"/>
  <c r="Q701" i="13"/>
  <c r="P701" i="13"/>
  <c r="O701" i="13"/>
  <c r="N701" i="13"/>
  <c r="M701" i="13"/>
  <c r="L701" i="13"/>
  <c r="J701" i="13"/>
  <c r="I701" i="13"/>
  <c r="H701" i="13"/>
  <c r="G701" i="13"/>
  <c r="F701" i="13"/>
  <c r="E701" i="13"/>
  <c r="D701" i="13"/>
  <c r="C701" i="13"/>
  <c r="K701" i="13" s="1"/>
  <c r="S701" i="13" s="1"/>
  <c r="AA701" i="13" s="1"/>
  <c r="AH700" i="13"/>
  <c r="AG700" i="13"/>
  <c r="AF700" i="13"/>
  <c r="AE700" i="13"/>
  <c r="AD700" i="13"/>
  <c r="AC700" i="13"/>
  <c r="AB700" i="13"/>
  <c r="Z700" i="13"/>
  <c r="Y700" i="13"/>
  <c r="X700" i="13"/>
  <c r="W700" i="13"/>
  <c r="V700" i="13"/>
  <c r="U700" i="13"/>
  <c r="T700" i="13"/>
  <c r="R700" i="13"/>
  <c r="Q700" i="13"/>
  <c r="P700" i="13"/>
  <c r="O700" i="13"/>
  <c r="N700" i="13"/>
  <c r="M700" i="13"/>
  <c r="L700" i="13"/>
  <c r="J700" i="13"/>
  <c r="I700" i="13"/>
  <c r="H700" i="13"/>
  <c r="G700" i="13"/>
  <c r="F700" i="13"/>
  <c r="E700" i="13"/>
  <c r="D700" i="13"/>
  <c r="C700" i="13"/>
  <c r="K700" i="13" s="1"/>
  <c r="S700" i="13" s="1"/>
  <c r="AA700" i="13" s="1"/>
  <c r="AH699" i="13"/>
  <c r="AG699" i="13"/>
  <c r="AF699" i="13"/>
  <c r="AE699" i="13"/>
  <c r="AD699" i="13"/>
  <c r="AC699" i="13"/>
  <c r="AB699" i="13"/>
  <c r="Z699" i="13"/>
  <c r="Y699" i="13"/>
  <c r="X699" i="13"/>
  <c r="W699" i="13"/>
  <c r="V699" i="13"/>
  <c r="U699" i="13"/>
  <c r="T699" i="13"/>
  <c r="R699" i="13"/>
  <c r="Q699" i="13"/>
  <c r="P699" i="13"/>
  <c r="O699" i="13"/>
  <c r="N699" i="13"/>
  <c r="M699" i="13"/>
  <c r="L699" i="13"/>
  <c r="J699" i="13"/>
  <c r="I699" i="13"/>
  <c r="H699" i="13"/>
  <c r="G699" i="13"/>
  <c r="F699" i="13"/>
  <c r="E699" i="13"/>
  <c r="D699" i="13"/>
  <c r="C699" i="13"/>
  <c r="K699" i="13" s="1"/>
  <c r="S699" i="13" s="1"/>
  <c r="AA699" i="13" s="1"/>
  <c r="AH698" i="13"/>
  <c r="AG698" i="13"/>
  <c r="AF698" i="13"/>
  <c r="AE698" i="13"/>
  <c r="AD698" i="13"/>
  <c r="AC698" i="13"/>
  <c r="AB698" i="13"/>
  <c r="Z698" i="13"/>
  <c r="Y698" i="13"/>
  <c r="X698" i="13"/>
  <c r="W698" i="13"/>
  <c r="V698" i="13"/>
  <c r="U698" i="13"/>
  <c r="T698" i="13"/>
  <c r="R698" i="13"/>
  <c r="Q698" i="13"/>
  <c r="P698" i="13"/>
  <c r="O698" i="13"/>
  <c r="N698" i="13"/>
  <c r="M698" i="13"/>
  <c r="L698" i="13"/>
  <c r="J698" i="13"/>
  <c r="I698" i="13"/>
  <c r="H698" i="13"/>
  <c r="G698" i="13"/>
  <c r="F698" i="13"/>
  <c r="E698" i="13"/>
  <c r="D698" i="13"/>
  <c r="C698" i="13"/>
  <c r="K698" i="13" s="1"/>
  <c r="S698" i="13" s="1"/>
  <c r="AA698" i="13" s="1"/>
  <c r="AH697" i="13"/>
  <c r="AG697" i="13"/>
  <c r="AF697" i="13"/>
  <c r="AE697" i="13"/>
  <c r="AD697" i="13"/>
  <c r="AC697" i="13"/>
  <c r="AB697" i="13"/>
  <c r="Z697" i="13"/>
  <c r="Y697" i="13"/>
  <c r="X697" i="13"/>
  <c r="W697" i="13"/>
  <c r="V697" i="13"/>
  <c r="U697" i="13"/>
  <c r="T697" i="13"/>
  <c r="R697" i="13"/>
  <c r="Q697" i="13"/>
  <c r="P697" i="13"/>
  <c r="O697" i="13"/>
  <c r="N697" i="13"/>
  <c r="M697" i="13"/>
  <c r="L697" i="13"/>
  <c r="J697" i="13"/>
  <c r="I697" i="13"/>
  <c r="H697" i="13"/>
  <c r="G697" i="13"/>
  <c r="F697" i="13"/>
  <c r="E697" i="13"/>
  <c r="D697" i="13"/>
  <c r="C697" i="13"/>
  <c r="K697" i="13" s="1"/>
  <c r="S697" i="13" s="1"/>
  <c r="AA697" i="13" s="1"/>
  <c r="AH696" i="13"/>
  <c r="AG696" i="13"/>
  <c r="AF696" i="13"/>
  <c r="AE696" i="13"/>
  <c r="AD696" i="13"/>
  <c r="AC696" i="13"/>
  <c r="AB696" i="13"/>
  <c r="Z696" i="13"/>
  <c r="Y696" i="13"/>
  <c r="X696" i="13"/>
  <c r="W696" i="13"/>
  <c r="V696" i="13"/>
  <c r="U696" i="13"/>
  <c r="T696" i="13"/>
  <c r="R696" i="13"/>
  <c r="Q696" i="13"/>
  <c r="P696" i="13"/>
  <c r="O696" i="13"/>
  <c r="N696" i="13"/>
  <c r="M696" i="13"/>
  <c r="L696" i="13"/>
  <c r="J696" i="13"/>
  <c r="I696" i="13"/>
  <c r="H696" i="13"/>
  <c r="G696" i="13"/>
  <c r="F696" i="13"/>
  <c r="E696" i="13"/>
  <c r="D696" i="13"/>
  <c r="C696" i="13"/>
  <c r="K696" i="13" s="1"/>
  <c r="S696" i="13" s="1"/>
  <c r="AA696" i="13" s="1"/>
  <c r="AH695" i="13"/>
  <c r="AG695" i="13"/>
  <c r="AF695" i="13"/>
  <c r="AE695" i="13"/>
  <c r="AD695" i="13"/>
  <c r="AC695" i="13"/>
  <c r="AB695" i="13"/>
  <c r="Z695" i="13"/>
  <c r="Y695" i="13"/>
  <c r="X695" i="13"/>
  <c r="W695" i="13"/>
  <c r="V695" i="13"/>
  <c r="U695" i="13"/>
  <c r="T695" i="13"/>
  <c r="R695" i="13"/>
  <c r="Q695" i="13"/>
  <c r="P695" i="13"/>
  <c r="O695" i="13"/>
  <c r="N695" i="13"/>
  <c r="M695" i="13"/>
  <c r="L695" i="13"/>
  <c r="J695" i="13"/>
  <c r="I695" i="13"/>
  <c r="H695" i="13"/>
  <c r="G695" i="13"/>
  <c r="F695" i="13"/>
  <c r="E695" i="13"/>
  <c r="D695" i="13"/>
  <c r="C695" i="13"/>
  <c r="K695" i="13" s="1"/>
  <c r="S695" i="13" s="1"/>
  <c r="AA695" i="13" s="1"/>
  <c r="AH694" i="13"/>
  <c r="AG694" i="13"/>
  <c r="AF694" i="13"/>
  <c r="AE694" i="13"/>
  <c r="AD694" i="13"/>
  <c r="AC694" i="13"/>
  <c r="AB694" i="13"/>
  <c r="Z694" i="13"/>
  <c r="Y694" i="13"/>
  <c r="X694" i="13"/>
  <c r="W694" i="13"/>
  <c r="V694" i="13"/>
  <c r="U694" i="13"/>
  <c r="T694" i="13"/>
  <c r="R694" i="13"/>
  <c r="Q694" i="13"/>
  <c r="P694" i="13"/>
  <c r="O694" i="13"/>
  <c r="N694" i="13"/>
  <c r="M694" i="13"/>
  <c r="L694" i="13"/>
  <c r="J694" i="13"/>
  <c r="I694" i="13"/>
  <c r="H694" i="13"/>
  <c r="G694" i="13"/>
  <c r="F694" i="13"/>
  <c r="E694" i="13"/>
  <c r="D694" i="13"/>
  <c r="C694" i="13"/>
  <c r="K694" i="13" s="1"/>
  <c r="S694" i="13" s="1"/>
  <c r="AA694" i="13" s="1"/>
  <c r="AH693" i="13"/>
  <c r="AG693" i="13"/>
  <c r="AF693" i="13"/>
  <c r="AE693" i="13"/>
  <c r="AD693" i="13"/>
  <c r="AC693" i="13"/>
  <c r="AB693" i="13"/>
  <c r="Z693" i="13"/>
  <c r="Y693" i="13"/>
  <c r="X693" i="13"/>
  <c r="W693" i="13"/>
  <c r="V693" i="13"/>
  <c r="U693" i="13"/>
  <c r="T693" i="13"/>
  <c r="R693" i="13"/>
  <c r="Q693" i="13"/>
  <c r="P693" i="13"/>
  <c r="O693" i="13"/>
  <c r="N693" i="13"/>
  <c r="M693" i="13"/>
  <c r="L693" i="13"/>
  <c r="J693" i="13"/>
  <c r="I693" i="13"/>
  <c r="H693" i="13"/>
  <c r="G693" i="13"/>
  <c r="F693" i="13"/>
  <c r="E693" i="13"/>
  <c r="D693" i="13"/>
  <c r="C693" i="13"/>
  <c r="K693" i="13" s="1"/>
  <c r="S693" i="13" s="1"/>
  <c r="AA693" i="13" s="1"/>
  <c r="AH692" i="13"/>
  <c r="AG692" i="13"/>
  <c r="AF692" i="13"/>
  <c r="AE692" i="13"/>
  <c r="AD692" i="13"/>
  <c r="AC692" i="13"/>
  <c r="AB692" i="13"/>
  <c r="Z692" i="13"/>
  <c r="Y692" i="13"/>
  <c r="X692" i="13"/>
  <c r="W692" i="13"/>
  <c r="V692" i="13"/>
  <c r="U692" i="13"/>
  <c r="T692" i="13"/>
  <c r="R692" i="13"/>
  <c r="Q692" i="13"/>
  <c r="P692" i="13"/>
  <c r="O692" i="13"/>
  <c r="N692" i="13"/>
  <c r="M692" i="13"/>
  <c r="L692" i="13"/>
  <c r="J692" i="13"/>
  <c r="I692" i="13"/>
  <c r="H692" i="13"/>
  <c r="G692" i="13"/>
  <c r="F692" i="13"/>
  <c r="E692" i="13"/>
  <c r="D692" i="13"/>
  <c r="C692" i="13"/>
  <c r="K692" i="13" s="1"/>
  <c r="S692" i="13" s="1"/>
  <c r="AA692" i="13" s="1"/>
  <c r="AH691" i="13"/>
  <c r="AG691" i="13"/>
  <c r="AF691" i="13"/>
  <c r="AE691" i="13"/>
  <c r="AD691" i="13"/>
  <c r="AC691" i="13"/>
  <c r="AB691" i="13"/>
  <c r="Z691" i="13"/>
  <c r="Y691" i="13"/>
  <c r="X691" i="13"/>
  <c r="W691" i="13"/>
  <c r="V691" i="13"/>
  <c r="U691" i="13"/>
  <c r="T691" i="13"/>
  <c r="R691" i="13"/>
  <c r="Q691" i="13"/>
  <c r="P691" i="13"/>
  <c r="O691" i="13"/>
  <c r="N691" i="13"/>
  <c r="M691" i="13"/>
  <c r="L691" i="13"/>
  <c r="J691" i="13"/>
  <c r="I691" i="13"/>
  <c r="H691" i="13"/>
  <c r="G691" i="13"/>
  <c r="F691" i="13"/>
  <c r="E691" i="13"/>
  <c r="D691" i="13"/>
  <c r="C691" i="13"/>
  <c r="K691" i="13" s="1"/>
  <c r="S691" i="13" s="1"/>
  <c r="AA691" i="13" s="1"/>
  <c r="AH690" i="13"/>
  <c r="AG690" i="13"/>
  <c r="AF690" i="13"/>
  <c r="AE690" i="13"/>
  <c r="AD690" i="13"/>
  <c r="AC690" i="13"/>
  <c r="AB690" i="13"/>
  <c r="Z690" i="13"/>
  <c r="Y690" i="13"/>
  <c r="X690" i="13"/>
  <c r="W690" i="13"/>
  <c r="V690" i="13"/>
  <c r="U690" i="13"/>
  <c r="T690" i="13"/>
  <c r="R690" i="13"/>
  <c r="Q690" i="13"/>
  <c r="P690" i="13"/>
  <c r="O690" i="13"/>
  <c r="N690" i="13"/>
  <c r="M690" i="13"/>
  <c r="L690" i="13"/>
  <c r="J690" i="13"/>
  <c r="I690" i="13"/>
  <c r="H690" i="13"/>
  <c r="G690" i="13"/>
  <c r="F690" i="13"/>
  <c r="E690" i="13"/>
  <c r="D690" i="13"/>
  <c r="C690" i="13"/>
  <c r="K690" i="13" s="1"/>
  <c r="S690" i="13" s="1"/>
  <c r="AA690" i="13" s="1"/>
  <c r="AH689" i="13"/>
  <c r="AG689" i="13"/>
  <c r="AF689" i="13"/>
  <c r="AE689" i="13"/>
  <c r="AD689" i="13"/>
  <c r="AC689" i="13"/>
  <c r="AB689" i="13"/>
  <c r="Z689" i="13"/>
  <c r="Y689" i="13"/>
  <c r="X689" i="13"/>
  <c r="W689" i="13"/>
  <c r="V689" i="13"/>
  <c r="U689" i="13"/>
  <c r="T689" i="13"/>
  <c r="R689" i="13"/>
  <c r="Q689" i="13"/>
  <c r="P689" i="13"/>
  <c r="O689" i="13"/>
  <c r="N689" i="13"/>
  <c r="M689" i="13"/>
  <c r="L689" i="13"/>
  <c r="J689" i="13"/>
  <c r="I689" i="13"/>
  <c r="H689" i="13"/>
  <c r="G689" i="13"/>
  <c r="F689" i="13"/>
  <c r="E689" i="13"/>
  <c r="D689" i="13"/>
  <c r="C689" i="13"/>
  <c r="K689" i="13" s="1"/>
  <c r="S689" i="13" s="1"/>
  <c r="AA689" i="13" s="1"/>
  <c r="AH688" i="13"/>
  <c r="AG688" i="13"/>
  <c r="AF688" i="13"/>
  <c r="AE688" i="13"/>
  <c r="AD688" i="13"/>
  <c r="AC688" i="13"/>
  <c r="AB688" i="13"/>
  <c r="Z688" i="13"/>
  <c r="Y688" i="13"/>
  <c r="X688" i="13"/>
  <c r="W688" i="13"/>
  <c r="V688" i="13"/>
  <c r="U688" i="13"/>
  <c r="T688" i="13"/>
  <c r="R688" i="13"/>
  <c r="Q688" i="13"/>
  <c r="P688" i="13"/>
  <c r="O688" i="13"/>
  <c r="N688" i="13"/>
  <c r="M688" i="13"/>
  <c r="L688" i="13"/>
  <c r="J688" i="13"/>
  <c r="I688" i="13"/>
  <c r="H688" i="13"/>
  <c r="G688" i="13"/>
  <c r="F688" i="13"/>
  <c r="E688" i="13"/>
  <c r="D688" i="13"/>
  <c r="C688" i="13"/>
  <c r="K688" i="13" s="1"/>
  <c r="S688" i="13" s="1"/>
  <c r="AA688" i="13" s="1"/>
  <c r="AH687" i="13"/>
  <c r="AG687" i="13"/>
  <c r="AF687" i="13"/>
  <c r="AE687" i="13"/>
  <c r="AD687" i="13"/>
  <c r="AC687" i="13"/>
  <c r="AB687" i="13"/>
  <c r="Z687" i="13"/>
  <c r="Y687" i="13"/>
  <c r="X687" i="13"/>
  <c r="W687" i="13"/>
  <c r="V687" i="13"/>
  <c r="U687" i="13"/>
  <c r="T687" i="13"/>
  <c r="R687" i="13"/>
  <c r="Q687" i="13"/>
  <c r="P687" i="13"/>
  <c r="O687" i="13"/>
  <c r="N687" i="13"/>
  <c r="M687" i="13"/>
  <c r="L687" i="13"/>
  <c r="J687" i="13"/>
  <c r="I687" i="13"/>
  <c r="H687" i="13"/>
  <c r="G687" i="13"/>
  <c r="F687" i="13"/>
  <c r="E687" i="13"/>
  <c r="D687" i="13"/>
  <c r="C687" i="13"/>
  <c r="K687" i="13" s="1"/>
  <c r="S687" i="13" s="1"/>
  <c r="AA687" i="13" s="1"/>
  <c r="AH686" i="13"/>
  <c r="AG686" i="13"/>
  <c r="AF686" i="13"/>
  <c r="AE686" i="13"/>
  <c r="AD686" i="13"/>
  <c r="AC686" i="13"/>
  <c r="AB686" i="13"/>
  <c r="Z686" i="13"/>
  <c r="Y686" i="13"/>
  <c r="X686" i="13"/>
  <c r="W686" i="13"/>
  <c r="V686" i="13"/>
  <c r="U686" i="13"/>
  <c r="T686" i="13"/>
  <c r="R686" i="13"/>
  <c r="Q686" i="13"/>
  <c r="P686" i="13"/>
  <c r="O686" i="13"/>
  <c r="N686" i="13"/>
  <c r="M686" i="13"/>
  <c r="L686" i="13"/>
  <c r="J686" i="13"/>
  <c r="I686" i="13"/>
  <c r="H686" i="13"/>
  <c r="G686" i="13"/>
  <c r="F686" i="13"/>
  <c r="E686" i="13"/>
  <c r="D686" i="13"/>
  <c r="C686" i="13"/>
  <c r="K686" i="13" s="1"/>
  <c r="S686" i="13" s="1"/>
  <c r="AA686" i="13" s="1"/>
  <c r="AH685" i="13"/>
  <c r="AG685" i="13"/>
  <c r="AF685" i="13"/>
  <c r="AE685" i="13"/>
  <c r="AD685" i="13"/>
  <c r="AC685" i="13"/>
  <c r="AB685" i="13"/>
  <c r="Z685" i="13"/>
  <c r="Y685" i="13"/>
  <c r="X685" i="13"/>
  <c r="W685" i="13"/>
  <c r="V685" i="13"/>
  <c r="U685" i="13"/>
  <c r="T685" i="13"/>
  <c r="R685" i="13"/>
  <c r="Q685" i="13"/>
  <c r="P685" i="13"/>
  <c r="O685" i="13"/>
  <c r="N685" i="13"/>
  <c r="M685" i="13"/>
  <c r="L685" i="13"/>
  <c r="J685" i="13"/>
  <c r="I685" i="13"/>
  <c r="H685" i="13"/>
  <c r="G685" i="13"/>
  <c r="F685" i="13"/>
  <c r="E685" i="13"/>
  <c r="D685" i="13"/>
  <c r="C685" i="13"/>
  <c r="K685" i="13" s="1"/>
  <c r="S685" i="13" s="1"/>
  <c r="AA685" i="13" s="1"/>
  <c r="AH684" i="13"/>
  <c r="AG684" i="13"/>
  <c r="AF684" i="13"/>
  <c r="AE684" i="13"/>
  <c r="AD684" i="13"/>
  <c r="AC684" i="13"/>
  <c r="AB684" i="13"/>
  <c r="Z684" i="13"/>
  <c r="Y684" i="13"/>
  <c r="X684" i="13"/>
  <c r="W684" i="13"/>
  <c r="V684" i="13"/>
  <c r="U684" i="13"/>
  <c r="T684" i="13"/>
  <c r="R684" i="13"/>
  <c r="Q684" i="13"/>
  <c r="P684" i="13"/>
  <c r="O684" i="13"/>
  <c r="N684" i="13"/>
  <c r="M684" i="13"/>
  <c r="L684" i="13"/>
  <c r="J684" i="13"/>
  <c r="I684" i="13"/>
  <c r="H684" i="13"/>
  <c r="G684" i="13"/>
  <c r="F684" i="13"/>
  <c r="E684" i="13"/>
  <c r="D684" i="13"/>
  <c r="C684" i="13"/>
  <c r="K684" i="13" s="1"/>
  <c r="S684" i="13" s="1"/>
  <c r="AA684" i="13" s="1"/>
  <c r="AH683" i="13"/>
  <c r="AG683" i="13"/>
  <c r="AF683" i="13"/>
  <c r="AE683" i="13"/>
  <c r="AD683" i="13"/>
  <c r="AC683" i="13"/>
  <c r="AB683" i="13"/>
  <c r="Z683" i="13"/>
  <c r="Y683" i="13"/>
  <c r="X683" i="13"/>
  <c r="W683" i="13"/>
  <c r="V683" i="13"/>
  <c r="U683" i="13"/>
  <c r="T683" i="13"/>
  <c r="R683" i="13"/>
  <c r="Q683" i="13"/>
  <c r="P683" i="13"/>
  <c r="O683" i="13"/>
  <c r="N683" i="13"/>
  <c r="M683" i="13"/>
  <c r="L683" i="13"/>
  <c r="J683" i="13"/>
  <c r="I683" i="13"/>
  <c r="H683" i="13"/>
  <c r="G683" i="13"/>
  <c r="F683" i="13"/>
  <c r="E683" i="13"/>
  <c r="D683" i="13"/>
  <c r="C683" i="13"/>
  <c r="K683" i="13" s="1"/>
  <c r="S683" i="13" s="1"/>
  <c r="AA683" i="13" s="1"/>
  <c r="AH682" i="13"/>
  <c r="AG682" i="13"/>
  <c r="AF682" i="13"/>
  <c r="AE682" i="13"/>
  <c r="AD682" i="13"/>
  <c r="AC682" i="13"/>
  <c r="AB682" i="13"/>
  <c r="Z682" i="13"/>
  <c r="Y682" i="13"/>
  <c r="X682" i="13"/>
  <c r="W682" i="13"/>
  <c r="V682" i="13"/>
  <c r="U682" i="13"/>
  <c r="T682" i="13"/>
  <c r="R682" i="13"/>
  <c r="Q682" i="13"/>
  <c r="P682" i="13"/>
  <c r="O682" i="13"/>
  <c r="N682" i="13"/>
  <c r="M682" i="13"/>
  <c r="L682" i="13"/>
  <c r="J682" i="13"/>
  <c r="I682" i="13"/>
  <c r="H682" i="13"/>
  <c r="G682" i="13"/>
  <c r="F682" i="13"/>
  <c r="E682" i="13"/>
  <c r="D682" i="13"/>
  <c r="C682" i="13"/>
  <c r="K682" i="13" s="1"/>
  <c r="S682" i="13" s="1"/>
  <c r="AA682" i="13" s="1"/>
  <c r="AH681" i="13"/>
  <c r="AG681" i="13"/>
  <c r="AF681" i="13"/>
  <c r="AE681" i="13"/>
  <c r="AD681" i="13"/>
  <c r="AC681" i="13"/>
  <c r="AB681" i="13"/>
  <c r="Z681" i="13"/>
  <c r="Y681" i="13"/>
  <c r="X681" i="13"/>
  <c r="W681" i="13"/>
  <c r="V681" i="13"/>
  <c r="U681" i="13"/>
  <c r="T681" i="13"/>
  <c r="R681" i="13"/>
  <c r="Q681" i="13"/>
  <c r="P681" i="13"/>
  <c r="O681" i="13"/>
  <c r="N681" i="13"/>
  <c r="M681" i="13"/>
  <c r="L681" i="13"/>
  <c r="J681" i="13"/>
  <c r="I681" i="13"/>
  <c r="H681" i="13"/>
  <c r="G681" i="13"/>
  <c r="F681" i="13"/>
  <c r="E681" i="13"/>
  <c r="D681" i="13"/>
  <c r="C681" i="13"/>
  <c r="K681" i="13" s="1"/>
  <c r="S681" i="13" s="1"/>
  <c r="AA681" i="13" s="1"/>
  <c r="AH680" i="13"/>
  <c r="AG680" i="13"/>
  <c r="AF680" i="13"/>
  <c r="AE680" i="13"/>
  <c r="AD680" i="13"/>
  <c r="AC680" i="13"/>
  <c r="AB680" i="13"/>
  <c r="Z680" i="13"/>
  <c r="Y680" i="13"/>
  <c r="X680" i="13"/>
  <c r="W680" i="13"/>
  <c r="V680" i="13"/>
  <c r="U680" i="13"/>
  <c r="T680" i="13"/>
  <c r="R680" i="13"/>
  <c r="Q680" i="13"/>
  <c r="P680" i="13"/>
  <c r="O680" i="13"/>
  <c r="N680" i="13"/>
  <c r="M680" i="13"/>
  <c r="L680" i="13"/>
  <c r="J680" i="13"/>
  <c r="I680" i="13"/>
  <c r="H680" i="13"/>
  <c r="G680" i="13"/>
  <c r="F680" i="13"/>
  <c r="E680" i="13"/>
  <c r="D680" i="13"/>
  <c r="C680" i="13"/>
  <c r="K680" i="13" s="1"/>
  <c r="S680" i="13" s="1"/>
  <c r="AA680" i="13" s="1"/>
  <c r="AH679" i="13"/>
  <c r="AG679" i="13"/>
  <c r="AF679" i="13"/>
  <c r="AE679" i="13"/>
  <c r="AD679" i="13"/>
  <c r="AC679" i="13"/>
  <c r="AB679" i="13"/>
  <c r="Z679" i="13"/>
  <c r="Y679" i="13"/>
  <c r="X679" i="13"/>
  <c r="W679" i="13"/>
  <c r="V679" i="13"/>
  <c r="U679" i="13"/>
  <c r="T679" i="13"/>
  <c r="R679" i="13"/>
  <c r="Q679" i="13"/>
  <c r="P679" i="13"/>
  <c r="O679" i="13"/>
  <c r="N679" i="13"/>
  <c r="M679" i="13"/>
  <c r="L679" i="13"/>
  <c r="J679" i="13"/>
  <c r="I679" i="13"/>
  <c r="H679" i="13"/>
  <c r="G679" i="13"/>
  <c r="F679" i="13"/>
  <c r="E679" i="13"/>
  <c r="D679" i="13"/>
  <c r="C679" i="13"/>
  <c r="K679" i="13" s="1"/>
  <c r="S679" i="13" s="1"/>
  <c r="AA679" i="13" s="1"/>
  <c r="AH678" i="13"/>
  <c r="AG678" i="13"/>
  <c r="AF678" i="13"/>
  <c r="AE678" i="13"/>
  <c r="AD678" i="13"/>
  <c r="AC678" i="13"/>
  <c r="AB678" i="13"/>
  <c r="Z678" i="13"/>
  <c r="Y678" i="13"/>
  <c r="X678" i="13"/>
  <c r="W678" i="13"/>
  <c r="V678" i="13"/>
  <c r="U678" i="13"/>
  <c r="T678" i="13"/>
  <c r="R678" i="13"/>
  <c r="Q678" i="13"/>
  <c r="P678" i="13"/>
  <c r="O678" i="13"/>
  <c r="N678" i="13"/>
  <c r="M678" i="13"/>
  <c r="L678" i="13"/>
  <c r="J678" i="13"/>
  <c r="I678" i="13"/>
  <c r="H678" i="13"/>
  <c r="G678" i="13"/>
  <c r="F678" i="13"/>
  <c r="E678" i="13"/>
  <c r="D678" i="13"/>
  <c r="C678" i="13"/>
  <c r="K678" i="13" s="1"/>
  <c r="S678" i="13" s="1"/>
  <c r="AA678" i="13" s="1"/>
  <c r="AH677" i="13"/>
  <c r="AG677" i="13"/>
  <c r="AF677" i="13"/>
  <c r="AE677" i="13"/>
  <c r="AD677" i="13"/>
  <c r="AC677" i="13"/>
  <c r="AB677" i="13"/>
  <c r="Z677" i="13"/>
  <c r="Y677" i="13"/>
  <c r="X677" i="13"/>
  <c r="W677" i="13"/>
  <c r="V677" i="13"/>
  <c r="U677" i="13"/>
  <c r="T677" i="13"/>
  <c r="R677" i="13"/>
  <c r="Q677" i="13"/>
  <c r="P677" i="13"/>
  <c r="O677" i="13"/>
  <c r="N677" i="13"/>
  <c r="M677" i="13"/>
  <c r="L677" i="13"/>
  <c r="J677" i="13"/>
  <c r="I677" i="13"/>
  <c r="H677" i="13"/>
  <c r="G677" i="13"/>
  <c r="F677" i="13"/>
  <c r="E677" i="13"/>
  <c r="D677" i="13"/>
  <c r="C677" i="13"/>
  <c r="K677" i="13" s="1"/>
  <c r="S677" i="13" s="1"/>
  <c r="AA677" i="13" s="1"/>
  <c r="AH676" i="13"/>
  <c r="AG676" i="13"/>
  <c r="AF676" i="13"/>
  <c r="AE676" i="13"/>
  <c r="AD676" i="13"/>
  <c r="AC676" i="13"/>
  <c r="AB676" i="13"/>
  <c r="Z676" i="13"/>
  <c r="Y676" i="13"/>
  <c r="X676" i="13"/>
  <c r="W676" i="13"/>
  <c r="V676" i="13"/>
  <c r="U676" i="13"/>
  <c r="T676" i="13"/>
  <c r="R676" i="13"/>
  <c r="Q676" i="13"/>
  <c r="P676" i="13"/>
  <c r="O676" i="13"/>
  <c r="N676" i="13"/>
  <c r="M676" i="13"/>
  <c r="L676" i="13"/>
  <c r="J676" i="13"/>
  <c r="I676" i="13"/>
  <c r="H676" i="13"/>
  <c r="G676" i="13"/>
  <c r="F676" i="13"/>
  <c r="E676" i="13"/>
  <c r="D676" i="13"/>
  <c r="C676" i="13"/>
  <c r="K676" i="13" s="1"/>
  <c r="S676" i="13" s="1"/>
  <c r="AA676" i="13" s="1"/>
  <c r="AH675" i="13"/>
  <c r="AG675" i="13"/>
  <c r="AF675" i="13"/>
  <c r="AE675" i="13"/>
  <c r="AD675" i="13"/>
  <c r="AC675" i="13"/>
  <c r="AB675" i="13"/>
  <c r="Z675" i="13"/>
  <c r="Y675" i="13"/>
  <c r="X675" i="13"/>
  <c r="W675" i="13"/>
  <c r="V675" i="13"/>
  <c r="U675" i="13"/>
  <c r="T675" i="13"/>
  <c r="R675" i="13"/>
  <c r="Q675" i="13"/>
  <c r="P675" i="13"/>
  <c r="O675" i="13"/>
  <c r="N675" i="13"/>
  <c r="M675" i="13"/>
  <c r="L675" i="13"/>
  <c r="J675" i="13"/>
  <c r="I675" i="13"/>
  <c r="H675" i="13"/>
  <c r="G675" i="13"/>
  <c r="F675" i="13"/>
  <c r="E675" i="13"/>
  <c r="D675" i="13"/>
  <c r="C675" i="13"/>
  <c r="K675" i="13" s="1"/>
  <c r="S675" i="13" s="1"/>
  <c r="AA675" i="13" s="1"/>
  <c r="AH674" i="13"/>
  <c r="AG674" i="13"/>
  <c r="AF674" i="13"/>
  <c r="AE674" i="13"/>
  <c r="AD674" i="13"/>
  <c r="AC674" i="13"/>
  <c r="AB674" i="13"/>
  <c r="Z674" i="13"/>
  <c r="Y674" i="13"/>
  <c r="X674" i="13"/>
  <c r="W674" i="13"/>
  <c r="V674" i="13"/>
  <c r="U674" i="13"/>
  <c r="T674" i="13"/>
  <c r="R674" i="13"/>
  <c r="Q674" i="13"/>
  <c r="P674" i="13"/>
  <c r="O674" i="13"/>
  <c r="N674" i="13"/>
  <c r="M674" i="13"/>
  <c r="L674" i="13"/>
  <c r="J674" i="13"/>
  <c r="I674" i="13"/>
  <c r="H674" i="13"/>
  <c r="G674" i="13"/>
  <c r="F674" i="13"/>
  <c r="E674" i="13"/>
  <c r="D674" i="13"/>
  <c r="C674" i="13"/>
  <c r="K674" i="13" s="1"/>
  <c r="S674" i="13" s="1"/>
  <c r="AA674" i="13" s="1"/>
  <c r="AH673" i="13"/>
  <c r="AG673" i="13"/>
  <c r="AF673" i="13"/>
  <c r="AE673" i="13"/>
  <c r="AD673" i="13"/>
  <c r="AC673" i="13"/>
  <c r="AB673" i="13"/>
  <c r="Z673" i="13"/>
  <c r="Y673" i="13"/>
  <c r="X673" i="13"/>
  <c r="W673" i="13"/>
  <c r="V673" i="13"/>
  <c r="U673" i="13"/>
  <c r="T673" i="13"/>
  <c r="R673" i="13"/>
  <c r="Q673" i="13"/>
  <c r="P673" i="13"/>
  <c r="O673" i="13"/>
  <c r="N673" i="13"/>
  <c r="M673" i="13"/>
  <c r="L673" i="13"/>
  <c r="J673" i="13"/>
  <c r="I673" i="13"/>
  <c r="H673" i="13"/>
  <c r="G673" i="13"/>
  <c r="F673" i="13"/>
  <c r="E673" i="13"/>
  <c r="D673" i="13"/>
  <c r="C673" i="13"/>
  <c r="K673" i="13" s="1"/>
  <c r="S673" i="13" s="1"/>
  <c r="AA673" i="13" s="1"/>
  <c r="AH672" i="13"/>
  <c r="AG672" i="13"/>
  <c r="AF672" i="13"/>
  <c r="AE672" i="13"/>
  <c r="AD672" i="13"/>
  <c r="AC672" i="13"/>
  <c r="AB672" i="13"/>
  <c r="Z672" i="13"/>
  <c r="Y672" i="13"/>
  <c r="X672" i="13"/>
  <c r="W672" i="13"/>
  <c r="V672" i="13"/>
  <c r="U672" i="13"/>
  <c r="T672" i="13"/>
  <c r="R672" i="13"/>
  <c r="Q672" i="13"/>
  <c r="P672" i="13"/>
  <c r="O672" i="13"/>
  <c r="N672" i="13"/>
  <c r="M672" i="13"/>
  <c r="L672" i="13"/>
  <c r="J672" i="13"/>
  <c r="I672" i="13"/>
  <c r="H672" i="13"/>
  <c r="G672" i="13"/>
  <c r="F672" i="13"/>
  <c r="E672" i="13"/>
  <c r="D672" i="13"/>
  <c r="C672" i="13"/>
  <c r="K672" i="13" s="1"/>
  <c r="S672" i="13" s="1"/>
  <c r="AA672" i="13" s="1"/>
  <c r="AH671" i="13"/>
  <c r="AG671" i="13"/>
  <c r="AF671" i="13"/>
  <c r="AE671" i="13"/>
  <c r="AD671" i="13"/>
  <c r="AC671" i="13"/>
  <c r="AB671" i="13"/>
  <c r="Z671" i="13"/>
  <c r="Y671" i="13"/>
  <c r="X671" i="13"/>
  <c r="W671" i="13"/>
  <c r="V671" i="13"/>
  <c r="U671" i="13"/>
  <c r="T671" i="13"/>
  <c r="R671" i="13"/>
  <c r="Q671" i="13"/>
  <c r="P671" i="13"/>
  <c r="O671" i="13"/>
  <c r="N671" i="13"/>
  <c r="M671" i="13"/>
  <c r="L671" i="13"/>
  <c r="J671" i="13"/>
  <c r="I671" i="13"/>
  <c r="H671" i="13"/>
  <c r="G671" i="13"/>
  <c r="F671" i="13"/>
  <c r="E671" i="13"/>
  <c r="D671" i="13"/>
  <c r="C671" i="13"/>
  <c r="K671" i="13" s="1"/>
  <c r="S671" i="13" s="1"/>
  <c r="AA671" i="13" s="1"/>
  <c r="AH670" i="13"/>
  <c r="AG670" i="13"/>
  <c r="AF670" i="13"/>
  <c r="AE670" i="13"/>
  <c r="AD670" i="13"/>
  <c r="AC670" i="13"/>
  <c r="AB670" i="13"/>
  <c r="Z670" i="13"/>
  <c r="Y670" i="13"/>
  <c r="X670" i="13"/>
  <c r="W670" i="13"/>
  <c r="V670" i="13"/>
  <c r="U670" i="13"/>
  <c r="T670" i="13"/>
  <c r="R670" i="13"/>
  <c r="Q670" i="13"/>
  <c r="P670" i="13"/>
  <c r="O670" i="13"/>
  <c r="N670" i="13"/>
  <c r="M670" i="13"/>
  <c r="L670" i="13"/>
  <c r="J670" i="13"/>
  <c r="I670" i="13"/>
  <c r="H670" i="13"/>
  <c r="G670" i="13"/>
  <c r="F670" i="13"/>
  <c r="E670" i="13"/>
  <c r="D670" i="13"/>
  <c r="C670" i="13"/>
  <c r="K670" i="13" s="1"/>
  <c r="S670" i="13" s="1"/>
  <c r="AA670" i="13" s="1"/>
  <c r="AH669" i="13"/>
  <c r="AG669" i="13"/>
  <c r="AF669" i="13"/>
  <c r="AE669" i="13"/>
  <c r="AD669" i="13"/>
  <c r="AC669" i="13"/>
  <c r="AB669" i="13"/>
  <c r="Z669" i="13"/>
  <c r="Y669" i="13"/>
  <c r="X669" i="13"/>
  <c r="W669" i="13"/>
  <c r="V669" i="13"/>
  <c r="U669" i="13"/>
  <c r="T669" i="13"/>
  <c r="R669" i="13"/>
  <c r="Q669" i="13"/>
  <c r="P669" i="13"/>
  <c r="O669" i="13"/>
  <c r="N669" i="13"/>
  <c r="M669" i="13"/>
  <c r="L669" i="13"/>
  <c r="J669" i="13"/>
  <c r="I669" i="13"/>
  <c r="H669" i="13"/>
  <c r="G669" i="13"/>
  <c r="F669" i="13"/>
  <c r="E669" i="13"/>
  <c r="D669" i="13"/>
  <c r="C669" i="13"/>
  <c r="K669" i="13" s="1"/>
  <c r="S669" i="13" s="1"/>
  <c r="AA669" i="13" s="1"/>
  <c r="AH668" i="13"/>
  <c r="AG668" i="13"/>
  <c r="AF668" i="13"/>
  <c r="AE668" i="13"/>
  <c r="AD668" i="13"/>
  <c r="AC668" i="13"/>
  <c r="AB668" i="13"/>
  <c r="Z668" i="13"/>
  <c r="Y668" i="13"/>
  <c r="X668" i="13"/>
  <c r="W668" i="13"/>
  <c r="V668" i="13"/>
  <c r="U668" i="13"/>
  <c r="T668" i="13"/>
  <c r="R668" i="13"/>
  <c r="Q668" i="13"/>
  <c r="P668" i="13"/>
  <c r="O668" i="13"/>
  <c r="N668" i="13"/>
  <c r="M668" i="13"/>
  <c r="L668" i="13"/>
  <c r="J668" i="13"/>
  <c r="I668" i="13"/>
  <c r="H668" i="13"/>
  <c r="G668" i="13"/>
  <c r="F668" i="13"/>
  <c r="E668" i="13"/>
  <c r="D668" i="13"/>
  <c r="C668" i="13"/>
  <c r="K668" i="13" s="1"/>
  <c r="S668" i="13" s="1"/>
  <c r="AA668" i="13" s="1"/>
  <c r="AH667" i="13"/>
  <c r="AG667" i="13"/>
  <c r="AF667" i="13"/>
  <c r="AE667" i="13"/>
  <c r="AD667" i="13"/>
  <c r="AC667" i="13"/>
  <c r="AB667" i="13"/>
  <c r="Z667" i="13"/>
  <c r="Y667" i="13"/>
  <c r="X667" i="13"/>
  <c r="W667" i="13"/>
  <c r="V667" i="13"/>
  <c r="U667" i="13"/>
  <c r="T667" i="13"/>
  <c r="R667" i="13"/>
  <c r="Q667" i="13"/>
  <c r="P667" i="13"/>
  <c r="O667" i="13"/>
  <c r="N667" i="13"/>
  <c r="M667" i="13"/>
  <c r="L667" i="13"/>
  <c r="J667" i="13"/>
  <c r="I667" i="13"/>
  <c r="H667" i="13"/>
  <c r="G667" i="13"/>
  <c r="F667" i="13"/>
  <c r="E667" i="13"/>
  <c r="D667" i="13"/>
  <c r="C667" i="13"/>
  <c r="K667" i="13" s="1"/>
  <c r="S667" i="13" s="1"/>
  <c r="AA667" i="13" s="1"/>
  <c r="AH666" i="13"/>
  <c r="AG666" i="13"/>
  <c r="AF666" i="13"/>
  <c r="AE666" i="13"/>
  <c r="AD666" i="13"/>
  <c r="AC666" i="13"/>
  <c r="AB666" i="13"/>
  <c r="Z666" i="13"/>
  <c r="Y666" i="13"/>
  <c r="X666" i="13"/>
  <c r="W666" i="13"/>
  <c r="V666" i="13"/>
  <c r="U666" i="13"/>
  <c r="T666" i="13"/>
  <c r="R666" i="13"/>
  <c r="Q666" i="13"/>
  <c r="P666" i="13"/>
  <c r="O666" i="13"/>
  <c r="N666" i="13"/>
  <c r="M666" i="13"/>
  <c r="L666" i="13"/>
  <c r="J666" i="13"/>
  <c r="I666" i="13"/>
  <c r="H666" i="13"/>
  <c r="G666" i="13"/>
  <c r="F666" i="13"/>
  <c r="E666" i="13"/>
  <c r="D666" i="13"/>
  <c r="C666" i="13"/>
  <c r="K666" i="13" s="1"/>
  <c r="S666" i="13" s="1"/>
  <c r="AA666" i="13" s="1"/>
  <c r="AH665" i="13"/>
  <c r="AG665" i="13"/>
  <c r="AF665" i="13"/>
  <c r="AE665" i="13"/>
  <c r="AD665" i="13"/>
  <c r="AC665" i="13"/>
  <c r="AB665" i="13"/>
  <c r="Z665" i="13"/>
  <c r="Y665" i="13"/>
  <c r="X665" i="13"/>
  <c r="W665" i="13"/>
  <c r="V665" i="13"/>
  <c r="U665" i="13"/>
  <c r="T665" i="13"/>
  <c r="R665" i="13"/>
  <c r="Q665" i="13"/>
  <c r="P665" i="13"/>
  <c r="O665" i="13"/>
  <c r="N665" i="13"/>
  <c r="M665" i="13"/>
  <c r="L665" i="13"/>
  <c r="J665" i="13"/>
  <c r="I665" i="13"/>
  <c r="H665" i="13"/>
  <c r="G665" i="13"/>
  <c r="F665" i="13"/>
  <c r="E665" i="13"/>
  <c r="D665" i="13"/>
  <c r="C665" i="13"/>
  <c r="K665" i="13" s="1"/>
  <c r="S665" i="13" s="1"/>
  <c r="AA665" i="13" s="1"/>
  <c r="AH664" i="13"/>
  <c r="AG664" i="13"/>
  <c r="AF664" i="13"/>
  <c r="AE664" i="13"/>
  <c r="AD664" i="13"/>
  <c r="AC664" i="13"/>
  <c r="AB664" i="13"/>
  <c r="Z664" i="13"/>
  <c r="Y664" i="13"/>
  <c r="X664" i="13"/>
  <c r="W664" i="13"/>
  <c r="V664" i="13"/>
  <c r="U664" i="13"/>
  <c r="T664" i="13"/>
  <c r="R664" i="13"/>
  <c r="Q664" i="13"/>
  <c r="P664" i="13"/>
  <c r="O664" i="13"/>
  <c r="N664" i="13"/>
  <c r="M664" i="13"/>
  <c r="L664" i="13"/>
  <c r="J664" i="13"/>
  <c r="I664" i="13"/>
  <c r="H664" i="13"/>
  <c r="G664" i="13"/>
  <c r="F664" i="13"/>
  <c r="E664" i="13"/>
  <c r="D664" i="13"/>
  <c r="C664" i="13"/>
  <c r="K664" i="13" s="1"/>
  <c r="S664" i="13" s="1"/>
  <c r="AA664" i="13" s="1"/>
  <c r="AH663" i="13"/>
  <c r="AG663" i="13"/>
  <c r="AF663" i="13"/>
  <c r="AE663" i="13"/>
  <c r="AD663" i="13"/>
  <c r="AC663" i="13"/>
  <c r="AB663" i="13"/>
  <c r="Z663" i="13"/>
  <c r="Y663" i="13"/>
  <c r="X663" i="13"/>
  <c r="W663" i="13"/>
  <c r="V663" i="13"/>
  <c r="U663" i="13"/>
  <c r="T663" i="13"/>
  <c r="R663" i="13"/>
  <c r="Q663" i="13"/>
  <c r="P663" i="13"/>
  <c r="O663" i="13"/>
  <c r="N663" i="13"/>
  <c r="M663" i="13"/>
  <c r="L663" i="13"/>
  <c r="J663" i="13"/>
  <c r="I663" i="13"/>
  <c r="H663" i="13"/>
  <c r="G663" i="13"/>
  <c r="F663" i="13"/>
  <c r="E663" i="13"/>
  <c r="D663" i="13"/>
  <c r="C663" i="13"/>
  <c r="K663" i="13" s="1"/>
  <c r="S663" i="13" s="1"/>
  <c r="AA663" i="13" s="1"/>
  <c r="AH662" i="13"/>
  <c r="AG662" i="13"/>
  <c r="AF662" i="13"/>
  <c r="AE662" i="13"/>
  <c r="AD662" i="13"/>
  <c r="AC662" i="13"/>
  <c r="AB662" i="13"/>
  <c r="Z662" i="13"/>
  <c r="Y662" i="13"/>
  <c r="X662" i="13"/>
  <c r="W662" i="13"/>
  <c r="V662" i="13"/>
  <c r="U662" i="13"/>
  <c r="T662" i="13"/>
  <c r="R662" i="13"/>
  <c r="Q662" i="13"/>
  <c r="P662" i="13"/>
  <c r="O662" i="13"/>
  <c r="N662" i="13"/>
  <c r="M662" i="13"/>
  <c r="L662" i="13"/>
  <c r="J662" i="13"/>
  <c r="I662" i="13"/>
  <c r="H662" i="13"/>
  <c r="G662" i="13"/>
  <c r="F662" i="13"/>
  <c r="E662" i="13"/>
  <c r="D662" i="13"/>
  <c r="C662" i="13"/>
  <c r="K662" i="13" s="1"/>
  <c r="S662" i="13" s="1"/>
  <c r="AA662" i="13" s="1"/>
  <c r="AH661" i="13"/>
  <c r="AG661" i="13"/>
  <c r="AF661" i="13"/>
  <c r="AE661" i="13"/>
  <c r="AD661" i="13"/>
  <c r="AC661" i="13"/>
  <c r="AB661" i="13"/>
  <c r="Z661" i="13"/>
  <c r="Y661" i="13"/>
  <c r="X661" i="13"/>
  <c r="W661" i="13"/>
  <c r="V661" i="13"/>
  <c r="U661" i="13"/>
  <c r="T661" i="13"/>
  <c r="R661" i="13"/>
  <c r="Q661" i="13"/>
  <c r="P661" i="13"/>
  <c r="O661" i="13"/>
  <c r="N661" i="13"/>
  <c r="M661" i="13"/>
  <c r="L661" i="13"/>
  <c r="J661" i="13"/>
  <c r="I661" i="13"/>
  <c r="H661" i="13"/>
  <c r="G661" i="13"/>
  <c r="F661" i="13"/>
  <c r="E661" i="13"/>
  <c r="D661" i="13"/>
  <c r="C661" i="13"/>
  <c r="K661" i="13" s="1"/>
  <c r="S661" i="13" s="1"/>
  <c r="AA661" i="13" s="1"/>
  <c r="AH660" i="13"/>
  <c r="AG660" i="13"/>
  <c r="AF660" i="13"/>
  <c r="AE660" i="13"/>
  <c r="AD660" i="13"/>
  <c r="AC660" i="13"/>
  <c r="AB660" i="13"/>
  <c r="Z660" i="13"/>
  <c r="Y660" i="13"/>
  <c r="X660" i="13"/>
  <c r="W660" i="13"/>
  <c r="V660" i="13"/>
  <c r="U660" i="13"/>
  <c r="T660" i="13"/>
  <c r="R660" i="13"/>
  <c r="Q660" i="13"/>
  <c r="P660" i="13"/>
  <c r="O660" i="13"/>
  <c r="N660" i="13"/>
  <c r="M660" i="13"/>
  <c r="L660" i="13"/>
  <c r="J660" i="13"/>
  <c r="I660" i="13"/>
  <c r="H660" i="13"/>
  <c r="G660" i="13"/>
  <c r="F660" i="13"/>
  <c r="E660" i="13"/>
  <c r="D660" i="13"/>
  <c r="C660" i="13"/>
  <c r="K660" i="13" s="1"/>
  <c r="S660" i="13" s="1"/>
  <c r="AA660" i="13" s="1"/>
  <c r="AH659" i="13"/>
  <c r="AG659" i="13"/>
  <c r="AF659" i="13"/>
  <c r="AE659" i="13"/>
  <c r="AD659" i="13"/>
  <c r="AC659" i="13"/>
  <c r="AB659" i="13"/>
  <c r="Z659" i="13"/>
  <c r="Y659" i="13"/>
  <c r="X659" i="13"/>
  <c r="W659" i="13"/>
  <c r="V659" i="13"/>
  <c r="U659" i="13"/>
  <c r="T659" i="13"/>
  <c r="R659" i="13"/>
  <c r="Q659" i="13"/>
  <c r="P659" i="13"/>
  <c r="O659" i="13"/>
  <c r="N659" i="13"/>
  <c r="M659" i="13"/>
  <c r="L659" i="13"/>
  <c r="J659" i="13"/>
  <c r="I659" i="13"/>
  <c r="H659" i="13"/>
  <c r="G659" i="13"/>
  <c r="F659" i="13"/>
  <c r="E659" i="13"/>
  <c r="D659" i="13"/>
  <c r="C659" i="13"/>
  <c r="K659" i="13" s="1"/>
  <c r="S659" i="13" s="1"/>
  <c r="AA659" i="13" s="1"/>
  <c r="AH658" i="13"/>
  <c r="AG658" i="13"/>
  <c r="AF658" i="13"/>
  <c r="AE658" i="13"/>
  <c r="AD658" i="13"/>
  <c r="AC658" i="13"/>
  <c r="AB658" i="13"/>
  <c r="Z658" i="13"/>
  <c r="Y658" i="13"/>
  <c r="X658" i="13"/>
  <c r="W658" i="13"/>
  <c r="V658" i="13"/>
  <c r="U658" i="13"/>
  <c r="T658" i="13"/>
  <c r="R658" i="13"/>
  <c r="Q658" i="13"/>
  <c r="P658" i="13"/>
  <c r="O658" i="13"/>
  <c r="N658" i="13"/>
  <c r="M658" i="13"/>
  <c r="L658" i="13"/>
  <c r="J658" i="13"/>
  <c r="I658" i="13"/>
  <c r="H658" i="13"/>
  <c r="G658" i="13"/>
  <c r="F658" i="13"/>
  <c r="E658" i="13"/>
  <c r="D658" i="13"/>
  <c r="C658" i="13"/>
  <c r="K658" i="13" s="1"/>
  <c r="S658" i="13" s="1"/>
  <c r="AA658" i="13" s="1"/>
  <c r="AH657" i="13"/>
  <c r="AG657" i="13"/>
  <c r="AF657" i="13"/>
  <c r="AE657" i="13"/>
  <c r="AD657" i="13"/>
  <c r="AC657" i="13"/>
  <c r="AB657" i="13"/>
  <c r="Z657" i="13"/>
  <c r="Y657" i="13"/>
  <c r="X657" i="13"/>
  <c r="W657" i="13"/>
  <c r="V657" i="13"/>
  <c r="U657" i="13"/>
  <c r="T657" i="13"/>
  <c r="R657" i="13"/>
  <c r="Q657" i="13"/>
  <c r="P657" i="13"/>
  <c r="O657" i="13"/>
  <c r="N657" i="13"/>
  <c r="M657" i="13"/>
  <c r="L657" i="13"/>
  <c r="J657" i="13"/>
  <c r="I657" i="13"/>
  <c r="H657" i="13"/>
  <c r="G657" i="13"/>
  <c r="F657" i="13"/>
  <c r="E657" i="13"/>
  <c r="D657" i="13"/>
  <c r="C657" i="13"/>
  <c r="K657" i="13" s="1"/>
  <c r="S657" i="13" s="1"/>
  <c r="AA657" i="13" s="1"/>
  <c r="AH656" i="13"/>
  <c r="AG656" i="13"/>
  <c r="AF656" i="13"/>
  <c r="AE656" i="13"/>
  <c r="AD656" i="13"/>
  <c r="AC656" i="13"/>
  <c r="AB656" i="13"/>
  <c r="Z656" i="13"/>
  <c r="Y656" i="13"/>
  <c r="X656" i="13"/>
  <c r="W656" i="13"/>
  <c r="V656" i="13"/>
  <c r="U656" i="13"/>
  <c r="T656" i="13"/>
  <c r="R656" i="13"/>
  <c r="Q656" i="13"/>
  <c r="P656" i="13"/>
  <c r="O656" i="13"/>
  <c r="N656" i="13"/>
  <c r="M656" i="13"/>
  <c r="L656" i="13"/>
  <c r="J656" i="13"/>
  <c r="I656" i="13"/>
  <c r="H656" i="13"/>
  <c r="G656" i="13"/>
  <c r="F656" i="13"/>
  <c r="E656" i="13"/>
  <c r="D656" i="13"/>
  <c r="C656" i="13"/>
  <c r="K656" i="13" s="1"/>
  <c r="S656" i="13" s="1"/>
  <c r="AA656" i="13" s="1"/>
  <c r="AH655" i="13"/>
  <c r="AG655" i="13"/>
  <c r="AF655" i="13"/>
  <c r="AE655" i="13"/>
  <c r="AD655" i="13"/>
  <c r="AC655" i="13"/>
  <c r="AB655" i="13"/>
  <c r="Z655" i="13"/>
  <c r="Y655" i="13"/>
  <c r="X655" i="13"/>
  <c r="W655" i="13"/>
  <c r="V655" i="13"/>
  <c r="U655" i="13"/>
  <c r="T655" i="13"/>
  <c r="R655" i="13"/>
  <c r="Q655" i="13"/>
  <c r="P655" i="13"/>
  <c r="O655" i="13"/>
  <c r="N655" i="13"/>
  <c r="M655" i="13"/>
  <c r="L655" i="13"/>
  <c r="J655" i="13"/>
  <c r="I655" i="13"/>
  <c r="H655" i="13"/>
  <c r="G655" i="13"/>
  <c r="F655" i="13"/>
  <c r="E655" i="13"/>
  <c r="D655" i="13"/>
  <c r="C655" i="13"/>
  <c r="K655" i="13" s="1"/>
  <c r="S655" i="13" s="1"/>
  <c r="AA655" i="13" s="1"/>
  <c r="AH654" i="13"/>
  <c r="AG654" i="13"/>
  <c r="AF654" i="13"/>
  <c r="AE654" i="13"/>
  <c r="AD654" i="13"/>
  <c r="AC654" i="13"/>
  <c r="AB654" i="13"/>
  <c r="Z654" i="13"/>
  <c r="Y654" i="13"/>
  <c r="X654" i="13"/>
  <c r="W654" i="13"/>
  <c r="V654" i="13"/>
  <c r="U654" i="13"/>
  <c r="T654" i="13"/>
  <c r="R654" i="13"/>
  <c r="Q654" i="13"/>
  <c r="P654" i="13"/>
  <c r="O654" i="13"/>
  <c r="N654" i="13"/>
  <c r="M654" i="13"/>
  <c r="L654" i="13"/>
  <c r="J654" i="13"/>
  <c r="I654" i="13"/>
  <c r="H654" i="13"/>
  <c r="G654" i="13"/>
  <c r="F654" i="13"/>
  <c r="E654" i="13"/>
  <c r="D654" i="13"/>
  <c r="C654" i="13"/>
  <c r="K654" i="13" s="1"/>
  <c r="S654" i="13" s="1"/>
  <c r="AA654" i="13" s="1"/>
  <c r="AH653" i="13"/>
  <c r="AG653" i="13"/>
  <c r="AF653" i="13"/>
  <c r="AE653" i="13"/>
  <c r="AD653" i="13"/>
  <c r="AC653" i="13"/>
  <c r="AB653" i="13"/>
  <c r="Z653" i="13"/>
  <c r="Y653" i="13"/>
  <c r="X653" i="13"/>
  <c r="W653" i="13"/>
  <c r="V653" i="13"/>
  <c r="U653" i="13"/>
  <c r="T653" i="13"/>
  <c r="R653" i="13"/>
  <c r="Q653" i="13"/>
  <c r="P653" i="13"/>
  <c r="O653" i="13"/>
  <c r="N653" i="13"/>
  <c r="M653" i="13"/>
  <c r="L653" i="13"/>
  <c r="J653" i="13"/>
  <c r="I653" i="13"/>
  <c r="H653" i="13"/>
  <c r="G653" i="13"/>
  <c r="F653" i="13"/>
  <c r="E653" i="13"/>
  <c r="D653" i="13"/>
  <c r="C653" i="13"/>
  <c r="K653" i="13" s="1"/>
  <c r="S653" i="13" s="1"/>
  <c r="AA653" i="13" s="1"/>
  <c r="AH652" i="13"/>
  <c r="AG652" i="13"/>
  <c r="AF652" i="13"/>
  <c r="AE652" i="13"/>
  <c r="AD652" i="13"/>
  <c r="AC652" i="13"/>
  <c r="AB652" i="13"/>
  <c r="Z652" i="13"/>
  <c r="Y652" i="13"/>
  <c r="X652" i="13"/>
  <c r="W652" i="13"/>
  <c r="V652" i="13"/>
  <c r="U652" i="13"/>
  <c r="T652" i="13"/>
  <c r="R652" i="13"/>
  <c r="Q652" i="13"/>
  <c r="P652" i="13"/>
  <c r="O652" i="13"/>
  <c r="N652" i="13"/>
  <c r="M652" i="13"/>
  <c r="L652" i="13"/>
  <c r="J652" i="13"/>
  <c r="I652" i="13"/>
  <c r="H652" i="13"/>
  <c r="G652" i="13"/>
  <c r="F652" i="13"/>
  <c r="E652" i="13"/>
  <c r="D652" i="13"/>
  <c r="C652" i="13"/>
  <c r="K652" i="13" s="1"/>
  <c r="S652" i="13" s="1"/>
  <c r="AA652" i="13" s="1"/>
  <c r="AH651" i="13"/>
  <c r="AG651" i="13"/>
  <c r="AF651" i="13"/>
  <c r="AE651" i="13"/>
  <c r="AD651" i="13"/>
  <c r="AC651" i="13"/>
  <c r="AB651" i="13"/>
  <c r="Z651" i="13"/>
  <c r="Y651" i="13"/>
  <c r="X651" i="13"/>
  <c r="W651" i="13"/>
  <c r="V651" i="13"/>
  <c r="U651" i="13"/>
  <c r="T651" i="13"/>
  <c r="R651" i="13"/>
  <c r="Q651" i="13"/>
  <c r="P651" i="13"/>
  <c r="O651" i="13"/>
  <c r="N651" i="13"/>
  <c r="M651" i="13"/>
  <c r="L651" i="13"/>
  <c r="J651" i="13"/>
  <c r="I651" i="13"/>
  <c r="H651" i="13"/>
  <c r="G651" i="13"/>
  <c r="F651" i="13"/>
  <c r="E651" i="13"/>
  <c r="D651" i="13"/>
  <c r="C651" i="13"/>
  <c r="K651" i="13" s="1"/>
  <c r="S651" i="13" s="1"/>
  <c r="AA651" i="13" s="1"/>
  <c r="AH650" i="13"/>
  <c r="AG650" i="13"/>
  <c r="AF650" i="13"/>
  <c r="AE650" i="13"/>
  <c r="AD650" i="13"/>
  <c r="AC650" i="13"/>
  <c r="AB650" i="13"/>
  <c r="Z650" i="13"/>
  <c r="Y650" i="13"/>
  <c r="X650" i="13"/>
  <c r="W650" i="13"/>
  <c r="V650" i="13"/>
  <c r="U650" i="13"/>
  <c r="T650" i="13"/>
  <c r="R650" i="13"/>
  <c r="Q650" i="13"/>
  <c r="P650" i="13"/>
  <c r="O650" i="13"/>
  <c r="N650" i="13"/>
  <c r="M650" i="13"/>
  <c r="L650" i="13"/>
  <c r="J650" i="13"/>
  <c r="I650" i="13"/>
  <c r="H650" i="13"/>
  <c r="G650" i="13"/>
  <c r="F650" i="13"/>
  <c r="E650" i="13"/>
  <c r="D650" i="13"/>
  <c r="C650" i="13"/>
  <c r="K650" i="13" s="1"/>
  <c r="S650" i="13" s="1"/>
  <c r="AA650" i="13" s="1"/>
  <c r="AH649" i="13"/>
  <c r="AG649" i="13"/>
  <c r="AF649" i="13"/>
  <c r="AE649" i="13"/>
  <c r="AD649" i="13"/>
  <c r="AC649" i="13"/>
  <c r="AB649" i="13"/>
  <c r="Z649" i="13"/>
  <c r="Y649" i="13"/>
  <c r="X649" i="13"/>
  <c r="W649" i="13"/>
  <c r="V649" i="13"/>
  <c r="U649" i="13"/>
  <c r="T649" i="13"/>
  <c r="R649" i="13"/>
  <c r="Q649" i="13"/>
  <c r="P649" i="13"/>
  <c r="O649" i="13"/>
  <c r="N649" i="13"/>
  <c r="M649" i="13"/>
  <c r="L649" i="13"/>
  <c r="J649" i="13"/>
  <c r="I649" i="13"/>
  <c r="H649" i="13"/>
  <c r="G649" i="13"/>
  <c r="F649" i="13"/>
  <c r="E649" i="13"/>
  <c r="D649" i="13"/>
  <c r="C649" i="13"/>
  <c r="K649" i="13" s="1"/>
  <c r="S649" i="13" s="1"/>
  <c r="AA649" i="13" s="1"/>
  <c r="AH648" i="13"/>
  <c r="AG648" i="13"/>
  <c r="AF648" i="13"/>
  <c r="AE648" i="13"/>
  <c r="AD648" i="13"/>
  <c r="AC648" i="13"/>
  <c r="AB648" i="13"/>
  <c r="Z648" i="13"/>
  <c r="Y648" i="13"/>
  <c r="X648" i="13"/>
  <c r="W648" i="13"/>
  <c r="V648" i="13"/>
  <c r="U648" i="13"/>
  <c r="T648" i="13"/>
  <c r="R648" i="13"/>
  <c r="Q648" i="13"/>
  <c r="P648" i="13"/>
  <c r="O648" i="13"/>
  <c r="N648" i="13"/>
  <c r="M648" i="13"/>
  <c r="L648" i="13"/>
  <c r="J648" i="13"/>
  <c r="I648" i="13"/>
  <c r="H648" i="13"/>
  <c r="G648" i="13"/>
  <c r="F648" i="13"/>
  <c r="E648" i="13"/>
  <c r="D648" i="13"/>
  <c r="C648" i="13"/>
  <c r="K648" i="13" s="1"/>
  <c r="S648" i="13" s="1"/>
  <c r="AA648" i="13" s="1"/>
  <c r="AH647" i="13"/>
  <c r="AG647" i="13"/>
  <c r="AF647" i="13"/>
  <c r="AE647" i="13"/>
  <c r="AD647" i="13"/>
  <c r="AC647" i="13"/>
  <c r="AB647" i="13"/>
  <c r="Z647" i="13"/>
  <c r="Y647" i="13"/>
  <c r="X647" i="13"/>
  <c r="W647" i="13"/>
  <c r="V647" i="13"/>
  <c r="U647" i="13"/>
  <c r="T647" i="13"/>
  <c r="R647" i="13"/>
  <c r="Q647" i="13"/>
  <c r="P647" i="13"/>
  <c r="O647" i="13"/>
  <c r="N647" i="13"/>
  <c r="M647" i="13"/>
  <c r="L647" i="13"/>
  <c r="J647" i="13"/>
  <c r="I647" i="13"/>
  <c r="H647" i="13"/>
  <c r="G647" i="13"/>
  <c r="F647" i="13"/>
  <c r="E647" i="13"/>
  <c r="D647" i="13"/>
  <c r="C647" i="13"/>
  <c r="K647" i="13" s="1"/>
  <c r="S647" i="13" s="1"/>
  <c r="AA647" i="13" s="1"/>
  <c r="AH646" i="13"/>
  <c r="AG646" i="13"/>
  <c r="AF646" i="13"/>
  <c r="AE646" i="13"/>
  <c r="AD646" i="13"/>
  <c r="AC646" i="13"/>
  <c r="AB646" i="13"/>
  <c r="Z646" i="13"/>
  <c r="Y646" i="13"/>
  <c r="X646" i="13"/>
  <c r="W646" i="13"/>
  <c r="V646" i="13"/>
  <c r="U646" i="13"/>
  <c r="T646" i="13"/>
  <c r="R646" i="13"/>
  <c r="Q646" i="13"/>
  <c r="P646" i="13"/>
  <c r="O646" i="13"/>
  <c r="N646" i="13"/>
  <c r="M646" i="13"/>
  <c r="L646" i="13"/>
  <c r="J646" i="13"/>
  <c r="I646" i="13"/>
  <c r="H646" i="13"/>
  <c r="G646" i="13"/>
  <c r="F646" i="13"/>
  <c r="E646" i="13"/>
  <c r="D646" i="13"/>
  <c r="C646" i="13"/>
  <c r="K646" i="13" s="1"/>
  <c r="S646" i="13" s="1"/>
  <c r="AA646" i="13" s="1"/>
  <c r="AH645" i="13"/>
  <c r="AG645" i="13"/>
  <c r="AF645" i="13"/>
  <c r="AE645" i="13"/>
  <c r="AD645" i="13"/>
  <c r="AC645" i="13"/>
  <c r="AB645" i="13"/>
  <c r="Z645" i="13"/>
  <c r="Y645" i="13"/>
  <c r="X645" i="13"/>
  <c r="W645" i="13"/>
  <c r="V645" i="13"/>
  <c r="U645" i="13"/>
  <c r="T645" i="13"/>
  <c r="R645" i="13"/>
  <c r="Q645" i="13"/>
  <c r="P645" i="13"/>
  <c r="O645" i="13"/>
  <c r="N645" i="13"/>
  <c r="M645" i="13"/>
  <c r="L645" i="13"/>
  <c r="J645" i="13"/>
  <c r="I645" i="13"/>
  <c r="H645" i="13"/>
  <c r="G645" i="13"/>
  <c r="F645" i="13"/>
  <c r="E645" i="13"/>
  <c r="D645" i="13"/>
  <c r="C645" i="13"/>
  <c r="K645" i="13" s="1"/>
  <c r="S645" i="13" s="1"/>
  <c r="AA645" i="13" s="1"/>
  <c r="AH644" i="13"/>
  <c r="AG644" i="13"/>
  <c r="AF644" i="13"/>
  <c r="AE644" i="13"/>
  <c r="AD644" i="13"/>
  <c r="AC644" i="13"/>
  <c r="AB644" i="13"/>
  <c r="Z644" i="13"/>
  <c r="Y644" i="13"/>
  <c r="X644" i="13"/>
  <c r="W644" i="13"/>
  <c r="V644" i="13"/>
  <c r="U644" i="13"/>
  <c r="T644" i="13"/>
  <c r="R644" i="13"/>
  <c r="Q644" i="13"/>
  <c r="P644" i="13"/>
  <c r="O644" i="13"/>
  <c r="N644" i="13"/>
  <c r="M644" i="13"/>
  <c r="L644" i="13"/>
  <c r="J644" i="13"/>
  <c r="I644" i="13"/>
  <c r="H644" i="13"/>
  <c r="G644" i="13"/>
  <c r="F644" i="13"/>
  <c r="E644" i="13"/>
  <c r="D644" i="13"/>
  <c r="C644" i="13"/>
  <c r="K644" i="13" s="1"/>
  <c r="S644" i="13" s="1"/>
  <c r="AA644" i="13" s="1"/>
  <c r="AH643" i="13"/>
  <c r="AG643" i="13"/>
  <c r="AF643" i="13"/>
  <c r="AE643" i="13"/>
  <c r="AD643" i="13"/>
  <c r="AC643" i="13"/>
  <c r="AB643" i="13"/>
  <c r="Z643" i="13"/>
  <c r="Y643" i="13"/>
  <c r="X643" i="13"/>
  <c r="W643" i="13"/>
  <c r="V643" i="13"/>
  <c r="U643" i="13"/>
  <c r="T643" i="13"/>
  <c r="R643" i="13"/>
  <c r="Q643" i="13"/>
  <c r="P643" i="13"/>
  <c r="O643" i="13"/>
  <c r="N643" i="13"/>
  <c r="M643" i="13"/>
  <c r="L643" i="13"/>
  <c r="J643" i="13"/>
  <c r="I643" i="13"/>
  <c r="H643" i="13"/>
  <c r="G643" i="13"/>
  <c r="F643" i="13"/>
  <c r="E643" i="13"/>
  <c r="D643" i="13"/>
  <c r="C643" i="13"/>
  <c r="K643" i="13" s="1"/>
  <c r="S643" i="13" s="1"/>
  <c r="AA643" i="13" s="1"/>
  <c r="AH642" i="13"/>
  <c r="AG642" i="13"/>
  <c r="AF642" i="13"/>
  <c r="AE642" i="13"/>
  <c r="AD642" i="13"/>
  <c r="AC642" i="13"/>
  <c r="AB642" i="13"/>
  <c r="Z642" i="13"/>
  <c r="Y642" i="13"/>
  <c r="X642" i="13"/>
  <c r="W642" i="13"/>
  <c r="V642" i="13"/>
  <c r="U642" i="13"/>
  <c r="T642" i="13"/>
  <c r="R642" i="13"/>
  <c r="Q642" i="13"/>
  <c r="P642" i="13"/>
  <c r="O642" i="13"/>
  <c r="N642" i="13"/>
  <c r="M642" i="13"/>
  <c r="L642" i="13"/>
  <c r="J642" i="13"/>
  <c r="I642" i="13"/>
  <c r="H642" i="13"/>
  <c r="G642" i="13"/>
  <c r="F642" i="13"/>
  <c r="E642" i="13"/>
  <c r="D642" i="13"/>
  <c r="C642" i="13"/>
  <c r="K642" i="13" s="1"/>
  <c r="S642" i="13" s="1"/>
  <c r="AA642" i="13" s="1"/>
  <c r="AH641" i="13"/>
  <c r="AG641" i="13"/>
  <c r="AF641" i="13"/>
  <c r="AE641" i="13"/>
  <c r="AD641" i="13"/>
  <c r="AC641" i="13"/>
  <c r="AB641" i="13"/>
  <c r="Z641" i="13"/>
  <c r="Y641" i="13"/>
  <c r="X641" i="13"/>
  <c r="W641" i="13"/>
  <c r="V641" i="13"/>
  <c r="U641" i="13"/>
  <c r="T641" i="13"/>
  <c r="R641" i="13"/>
  <c r="Q641" i="13"/>
  <c r="P641" i="13"/>
  <c r="O641" i="13"/>
  <c r="N641" i="13"/>
  <c r="M641" i="13"/>
  <c r="L641" i="13"/>
  <c r="J641" i="13"/>
  <c r="I641" i="13"/>
  <c r="H641" i="13"/>
  <c r="G641" i="13"/>
  <c r="F641" i="13"/>
  <c r="E641" i="13"/>
  <c r="D641" i="13"/>
  <c r="C641" i="13"/>
  <c r="K641" i="13" s="1"/>
  <c r="S641" i="13" s="1"/>
  <c r="AA641" i="13" s="1"/>
  <c r="AH640" i="13"/>
  <c r="AG640" i="13"/>
  <c r="AF640" i="13"/>
  <c r="AE640" i="13"/>
  <c r="AD640" i="13"/>
  <c r="AC640" i="13"/>
  <c r="AB640" i="13"/>
  <c r="Z640" i="13"/>
  <c r="Y640" i="13"/>
  <c r="X640" i="13"/>
  <c r="W640" i="13"/>
  <c r="V640" i="13"/>
  <c r="U640" i="13"/>
  <c r="T640" i="13"/>
  <c r="R640" i="13"/>
  <c r="Q640" i="13"/>
  <c r="P640" i="13"/>
  <c r="O640" i="13"/>
  <c r="N640" i="13"/>
  <c r="M640" i="13"/>
  <c r="L640" i="13"/>
  <c r="J640" i="13"/>
  <c r="I640" i="13"/>
  <c r="H640" i="13"/>
  <c r="G640" i="13"/>
  <c r="F640" i="13"/>
  <c r="E640" i="13"/>
  <c r="D640" i="13"/>
  <c r="C640" i="13"/>
  <c r="K640" i="13" s="1"/>
  <c r="S640" i="13" s="1"/>
  <c r="AA640" i="13" s="1"/>
  <c r="AH639" i="13"/>
  <c r="AG639" i="13"/>
  <c r="AF639" i="13"/>
  <c r="AE639" i="13"/>
  <c r="AD639" i="13"/>
  <c r="AC639" i="13"/>
  <c r="AB639" i="13"/>
  <c r="Z639" i="13"/>
  <c r="Y639" i="13"/>
  <c r="X639" i="13"/>
  <c r="W639" i="13"/>
  <c r="V639" i="13"/>
  <c r="U639" i="13"/>
  <c r="T639" i="13"/>
  <c r="R639" i="13"/>
  <c r="Q639" i="13"/>
  <c r="P639" i="13"/>
  <c r="O639" i="13"/>
  <c r="N639" i="13"/>
  <c r="M639" i="13"/>
  <c r="L639" i="13"/>
  <c r="J639" i="13"/>
  <c r="I639" i="13"/>
  <c r="H639" i="13"/>
  <c r="G639" i="13"/>
  <c r="F639" i="13"/>
  <c r="E639" i="13"/>
  <c r="D639" i="13"/>
  <c r="C639" i="13"/>
  <c r="K639" i="13" s="1"/>
  <c r="S639" i="13" s="1"/>
  <c r="AA639" i="13" s="1"/>
  <c r="AH638" i="13"/>
  <c r="AG638" i="13"/>
  <c r="AF638" i="13"/>
  <c r="AE638" i="13"/>
  <c r="AD638" i="13"/>
  <c r="AC638" i="13"/>
  <c r="AB638" i="13"/>
  <c r="Z638" i="13"/>
  <c r="Y638" i="13"/>
  <c r="X638" i="13"/>
  <c r="W638" i="13"/>
  <c r="V638" i="13"/>
  <c r="U638" i="13"/>
  <c r="T638" i="13"/>
  <c r="R638" i="13"/>
  <c r="Q638" i="13"/>
  <c r="P638" i="13"/>
  <c r="O638" i="13"/>
  <c r="N638" i="13"/>
  <c r="M638" i="13"/>
  <c r="L638" i="13"/>
  <c r="J638" i="13"/>
  <c r="I638" i="13"/>
  <c r="H638" i="13"/>
  <c r="G638" i="13"/>
  <c r="F638" i="13"/>
  <c r="E638" i="13"/>
  <c r="D638" i="13"/>
  <c r="C638" i="13"/>
  <c r="K638" i="13" s="1"/>
  <c r="S638" i="13" s="1"/>
  <c r="AA638" i="13" s="1"/>
  <c r="AH637" i="13"/>
  <c r="AG637" i="13"/>
  <c r="AF637" i="13"/>
  <c r="AE637" i="13"/>
  <c r="AD637" i="13"/>
  <c r="AC637" i="13"/>
  <c r="AB637" i="13"/>
  <c r="Z637" i="13"/>
  <c r="Y637" i="13"/>
  <c r="X637" i="13"/>
  <c r="W637" i="13"/>
  <c r="V637" i="13"/>
  <c r="U637" i="13"/>
  <c r="T637" i="13"/>
  <c r="R637" i="13"/>
  <c r="Q637" i="13"/>
  <c r="P637" i="13"/>
  <c r="O637" i="13"/>
  <c r="N637" i="13"/>
  <c r="M637" i="13"/>
  <c r="L637" i="13"/>
  <c r="J637" i="13"/>
  <c r="I637" i="13"/>
  <c r="H637" i="13"/>
  <c r="G637" i="13"/>
  <c r="F637" i="13"/>
  <c r="E637" i="13"/>
  <c r="D637" i="13"/>
  <c r="C637" i="13"/>
  <c r="K637" i="13" s="1"/>
  <c r="S637" i="13" s="1"/>
  <c r="AA637" i="13" s="1"/>
  <c r="AH636" i="13"/>
  <c r="AG636" i="13"/>
  <c r="AF636" i="13"/>
  <c r="AE636" i="13"/>
  <c r="AD636" i="13"/>
  <c r="AC636" i="13"/>
  <c r="AB636" i="13"/>
  <c r="Z636" i="13"/>
  <c r="Y636" i="13"/>
  <c r="X636" i="13"/>
  <c r="W636" i="13"/>
  <c r="V636" i="13"/>
  <c r="U636" i="13"/>
  <c r="T636" i="13"/>
  <c r="R636" i="13"/>
  <c r="Q636" i="13"/>
  <c r="P636" i="13"/>
  <c r="O636" i="13"/>
  <c r="N636" i="13"/>
  <c r="M636" i="13"/>
  <c r="L636" i="13"/>
  <c r="J636" i="13"/>
  <c r="I636" i="13"/>
  <c r="H636" i="13"/>
  <c r="G636" i="13"/>
  <c r="F636" i="13"/>
  <c r="E636" i="13"/>
  <c r="D636" i="13"/>
  <c r="C636" i="13"/>
  <c r="K636" i="13" s="1"/>
  <c r="S636" i="13" s="1"/>
  <c r="AA636" i="13" s="1"/>
  <c r="AH635" i="13"/>
  <c r="AG635" i="13"/>
  <c r="AF635" i="13"/>
  <c r="AE635" i="13"/>
  <c r="AD635" i="13"/>
  <c r="AC635" i="13"/>
  <c r="AB635" i="13"/>
  <c r="Z635" i="13"/>
  <c r="Y635" i="13"/>
  <c r="X635" i="13"/>
  <c r="W635" i="13"/>
  <c r="V635" i="13"/>
  <c r="U635" i="13"/>
  <c r="T635" i="13"/>
  <c r="R635" i="13"/>
  <c r="Q635" i="13"/>
  <c r="P635" i="13"/>
  <c r="O635" i="13"/>
  <c r="N635" i="13"/>
  <c r="M635" i="13"/>
  <c r="L635" i="13"/>
  <c r="J635" i="13"/>
  <c r="I635" i="13"/>
  <c r="H635" i="13"/>
  <c r="G635" i="13"/>
  <c r="F635" i="13"/>
  <c r="E635" i="13"/>
  <c r="D635" i="13"/>
  <c r="C635" i="13"/>
  <c r="K635" i="13" s="1"/>
  <c r="S635" i="13" s="1"/>
  <c r="AA635" i="13" s="1"/>
  <c r="AH634" i="13"/>
  <c r="AG634" i="13"/>
  <c r="AF634" i="13"/>
  <c r="AE634" i="13"/>
  <c r="AD634" i="13"/>
  <c r="AC634" i="13"/>
  <c r="AB634" i="13"/>
  <c r="Z634" i="13"/>
  <c r="Y634" i="13"/>
  <c r="X634" i="13"/>
  <c r="W634" i="13"/>
  <c r="V634" i="13"/>
  <c r="U634" i="13"/>
  <c r="T634" i="13"/>
  <c r="R634" i="13"/>
  <c r="Q634" i="13"/>
  <c r="P634" i="13"/>
  <c r="O634" i="13"/>
  <c r="N634" i="13"/>
  <c r="M634" i="13"/>
  <c r="L634" i="13"/>
  <c r="J634" i="13"/>
  <c r="I634" i="13"/>
  <c r="H634" i="13"/>
  <c r="G634" i="13"/>
  <c r="F634" i="13"/>
  <c r="E634" i="13"/>
  <c r="D634" i="13"/>
  <c r="C634" i="13"/>
  <c r="K634" i="13" s="1"/>
  <c r="S634" i="13" s="1"/>
  <c r="AA634" i="13" s="1"/>
  <c r="AH633" i="13"/>
  <c r="AG633" i="13"/>
  <c r="AF633" i="13"/>
  <c r="AE633" i="13"/>
  <c r="AD633" i="13"/>
  <c r="AC633" i="13"/>
  <c r="AB633" i="13"/>
  <c r="Z633" i="13"/>
  <c r="Y633" i="13"/>
  <c r="X633" i="13"/>
  <c r="W633" i="13"/>
  <c r="V633" i="13"/>
  <c r="U633" i="13"/>
  <c r="T633" i="13"/>
  <c r="R633" i="13"/>
  <c r="Q633" i="13"/>
  <c r="P633" i="13"/>
  <c r="O633" i="13"/>
  <c r="N633" i="13"/>
  <c r="M633" i="13"/>
  <c r="L633" i="13"/>
  <c r="J633" i="13"/>
  <c r="I633" i="13"/>
  <c r="H633" i="13"/>
  <c r="G633" i="13"/>
  <c r="F633" i="13"/>
  <c r="E633" i="13"/>
  <c r="D633" i="13"/>
  <c r="C633" i="13"/>
  <c r="K633" i="13" s="1"/>
  <c r="S633" i="13" s="1"/>
  <c r="AA633" i="13" s="1"/>
  <c r="AH632" i="13"/>
  <c r="AG632" i="13"/>
  <c r="AF632" i="13"/>
  <c r="AE632" i="13"/>
  <c r="AD632" i="13"/>
  <c r="AC632" i="13"/>
  <c r="AB632" i="13"/>
  <c r="Z632" i="13"/>
  <c r="Y632" i="13"/>
  <c r="X632" i="13"/>
  <c r="W632" i="13"/>
  <c r="V632" i="13"/>
  <c r="U632" i="13"/>
  <c r="T632" i="13"/>
  <c r="R632" i="13"/>
  <c r="Q632" i="13"/>
  <c r="P632" i="13"/>
  <c r="O632" i="13"/>
  <c r="N632" i="13"/>
  <c r="M632" i="13"/>
  <c r="L632" i="13"/>
  <c r="J632" i="13"/>
  <c r="I632" i="13"/>
  <c r="H632" i="13"/>
  <c r="G632" i="13"/>
  <c r="F632" i="13"/>
  <c r="E632" i="13"/>
  <c r="D632" i="13"/>
  <c r="C632" i="13"/>
  <c r="K632" i="13" s="1"/>
  <c r="S632" i="13" s="1"/>
  <c r="AA632" i="13" s="1"/>
  <c r="AH631" i="13"/>
  <c r="AG631" i="13"/>
  <c r="AF631" i="13"/>
  <c r="AE631" i="13"/>
  <c r="AD631" i="13"/>
  <c r="AC631" i="13"/>
  <c r="AB631" i="13"/>
  <c r="Z631" i="13"/>
  <c r="Y631" i="13"/>
  <c r="X631" i="13"/>
  <c r="W631" i="13"/>
  <c r="V631" i="13"/>
  <c r="U631" i="13"/>
  <c r="T631" i="13"/>
  <c r="R631" i="13"/>
  <c r="Q631" i="13"/>
  <c r="P631" i="13"/>
  <c r="O631" i="13"/>
  <c r="N631" i="13"/>
  <c r="M631" i="13"/>
  <c r="L631" i="13"/>
  <c r="J631" i="13"/>
  <c r="I631" i="13"/>
  <c r="H631" i="13"/>
  <c r="G631" i="13"/>
  <c r="F631" i="13"/>
  <c r="E631" i="13"/>
  <c r="D631" i="13"/>
  <c r="C631" i="13"/>
  <c r="K631" i="13" s="1"/>
  <c r="S631" i="13" s="1"/>
  <c r="AA631" i="13" s="1"/>
  <c r="AH630" i="13"/>
  <c r="AG630" i="13"/>
  <c r="AF630" i="13"/>
  <c r="AE630" i="13"/>
  <c r="AD630" i="13"/>
  <c r="AC630" i="13"/>
  <c r="AB630" i="13"/>
  <c r="Z630" i="13"/>
  <c r="Y630" i="13"/>
  <c r="X630" i="13"/>
  <c r="W630" i="13"/>
  <c r="V630" i="13"/>
  <c r="U630" i="13"/>
  <c r="T630" i="13"/>
  <c r="R630" i="13"/>
  <c r="Q630" i="13"/>
  <c r="P630" i="13"/>
  <c r="O630" i="13"/>
  <c r="N630" i="13"/>
  <c r="M630" i="13"/>
  <c r="L630" i="13"/>
  <c r="J630" i="13"/>
  <c r="I630" i="13"/>
  <c r="H630" i="13"/>
  <c r="G630" i="13"/>
  <c r="F630" i="13"/>
  <c r="E630" i="13"/>
  <c r="D630" i="13"/>
  <c r="C630" i="13"/>
  <c r="K630" i="13" s="1"/>
  <c r="S630" i="13" s="1"/>
  <c r="AA630" i="13" s="1"/>
  <c r="AH629" i="13"/>
  <c r="AG629" i="13"/>
  <c r="AF629" i="13"/>
  <c r="AE629" i="13"/>
  <c r="AD629" i="13"/>
  <c r="AC629" i="13"/>
  <c r="AB629" i="13"/>
  <c r="Z629" i="13"/>
  <c r="Y629" i="13"/>
  <c r="X629" i="13"/>
  <c r="W629" i="13"/>
  <c r="V629" i="13"/>
  <c r="U629" i="13"/>
  <c r="T629" i="13"/>
  <c r="R629" i="13"/>
  <c r="Q629" i="13"/>
  <c r="P629" i="13"/>
  <c r="O629" i="13"/>
  <c r="N629" i="13"/>
  <c r="M629" i="13"/>
  <c r="L629" i="13"/>
  <c r="J629" i="13"/>
  <c r="I629" i="13"/>
  <c r="H629" i="13"/>
  <c r="G629" i="13"/>
  <c r="F629" i="13"/>
  <c r="E629" i="13"/>
  <c r="D629" i="13"/>
  <c r="C629" i="13"/>
  <c r="K629" i="13" s="1"/>
  <c r="S629" i="13" s="1"/>
  <c r="AA629" i="13" s="1"/>
  <c r="AH628" i="13"/>
  <c r="AG628" i="13"/>
  <c r="AF628" i="13"/>
  <c r="AE628" i="13"/>
  <c r="AD628" i="13"/>
  <c r="AC628" i="13"/>
  <c r="AB628" i="13"/>
  <c r="Z628" i="13"/>
  <c r="Y628" i="13"/>
  <c r="X628" i="13"/>
  <c r="W628" i="13"/>
  <c r="V628" i="13"/>
  <c r="U628" i="13"/>
  <c r="T628" i="13"/>
  <c r="R628" i="13"/>
  <c r="Q628" i="13"/>
  <c r="P628" i="13"/>
  <c r="O628" i="13"/>
  <c r="N628" i="13"/>
  <c r="M628" i="13"/>
  <c r="L628" i="13"/>
  <c r="J628" i="13"/>
  <c r="I628" i="13"/>
  <c r="H628" i="13"/>
  <c r="G628" i="13"/>
  <c r="F628" i="13"/>
  <c r="E628" i="13"/>
  <c r="D628" i="13"/>
  <c r="C628" i="13"/>
  <c r="K628" i="13" s="1"/>
  <c r="S628" i="13" s="1"/>
  <c r="AA628" i="13" s="1"/>
  <c r="AH627" i="13"/>
  <c r="AG627" i="13"/>
  <c r="AF627" i="13"/>
  <c r="AE627" i="13"/>
  <c r="AD627" i="13"/>
  <c r="AC627" i="13"/>
  <c r="AB627" i="13"/>
  <c r="Z627" i="13"/>
  <c r="Y627" i="13"/>
  <c r="X627" i="13"/>
  <c r="W627" i="13"/>
  <c r="V627" i="13"/>
  <c r="U627" i="13"/>
  <c r="T627" i="13"/>
  <c r="R627" i="13"/>
  <c r="Q627" i="13"/>
  <c r="P627" i="13"/>
  <c r="O627" i="13"/>
  <c r="N627" i="13"/>
  <c r="M627" i="13"/>
  <c r="L627" i="13"/>
  <c r="J627" i="13"/>
  <c r="I627" i="13"/>
  <c r="H627" i="13"/>
  <c r="G627" i="13"/>
  <c r="F627" i="13"/>
  <c r="E627" i="13"/>
  <c r="D627" i="13"/>
  <c r="C627" i="13"/>
  <c r="K627" i="13" s="1"/>
  <c r="S627" i="13" s="1"/>
  <c r="AA627" i="13" s="1"/>
  <c r="AH626" i="13"/>
  <c r="AG626" i="13"/>
  <c r="AF626" i="13"/>
  <c r="AE626" i="13"/>
  <c r="AD626" i="13"/>
  <c r="AC626" i="13"/>
  <c r="AB626" i="13"/>
  <c r="Z626" i="13"/>
  <c r="Y626" i="13"/>
  <c r="X626" i="13"/>
  <c r="W626" i="13"/>
  <c r="V626" i="13"/>
  <c r="U626" i="13"/>
  <c r="T626" i="13"/>
  <c r="R626" i="13"/>
  <c r="Q626" i="13"/>
  <c r="P626" i="13"/>
  <c r="O626" i="13"/>
  <c r="N626" i="13"/>
  <c r="M626" i="13"/>
  <c r="L626" i="13"/>
  <c r="J626" i="13"/>
  <c r="I626" i="13"/>
  <c r="H626" i="13"/>
  <c r="G626" i="13"/>
  <c r="F626" i="13"/>
  <c r="E626" i="13"/>
  <c r="D626" i="13"/>
  <c r="C626" i="13"/>
  <c r="K626" i="13" s="1"/>
  <c r="S626" i="13" s="1"/>
  <c r="AA626" i="13" s="1"/>
  <c r="AH625" i="13"/>
  <c r="AG625" i="13"/>
  <c r="AF625" i="13"/>
  <c r="AE625" i="13"/>
  <c r="AD625" i="13"/>
  <c r="AC625" i="13"/>
  <c r="AB625" i="13"/>
  <c r="Z625" i="13"/>
  <c r="Y625" i="13"/>
  <c r="X625" i="13"/>
  <c r="W625" i="13"/>
  <c r="V625" i="13"/>
  <c r="U625" i="13"/>
  <c r="T625" i="13"/>
  <c r="R625" i="13"/>
  <c r="Q625" i="13"/>
  <c r="P625" i="13"/>
  <c r="O625" i="13"/>
  <c r="N625" i="13"/>
  <c r="M625" i="13"/>
  <c r="L625" i="13"/>
  <c r="J625" i="13"/>
  <c r="I625" i="13"/>
  <c r="H625" i="13"/>
  <c r="G625" i="13"/>
  <c r="F625" i="13"/>
  <c r="E625" i="13"/>
  <c r="D625" i="13"/>
  <c r="C625" i="13"/>
  <c r="K625" i="13" s="1"/>
  <c r="S625" i="13" s="1"/>
  <c r="AA625" i="13" s="1"/>
  <c r="AH624" i="13"/>
  <c r="AG624" i="13"/>
  <c r="AF624" i="13"/>
  <c r="AE624" i="13"/>
  <c r="AD624" i="13"/>
  <c r="AC624" i="13"/>
  <c r="AB624" i="13"/>
  <c r="Z624" i="13"/>
  <c r="Y624" i="13"/>
  <c r="X624" i="13"/>
  <c r="W624" i="13"/>
  <c r="V624" i="13"/>
  <c r="U624" i="13"/>
  <c r="T624" i="13"/>
  <c r="R624" i="13"/>
  <c r="Q624" i="13"/>
  <c r="P624" i="13"/>
  <c r="O624" i="13"/>
  <c r="N624" i="13"/>
  <c r="M624" i="13"/>
  <c r="L624" i="13"/>
  <c r="J624" i="13"/>
  <c r="I624" i="13"/>
  <c r="H624" i="13"/>
  <c r="G624" i="13"/>
  <c r="F624" i="13"/>
  <c r="E624" i="13"/>
  <c r="D624" i="13"/>
  <c r="C624" i="13"/>
  <c r="K624" i="13" s="1"/>
  <c r="S624" i="13" s="1"/>
  <c r="AA624" i="13" s="1"/>
  <c r="AH623" i="13"/>
  <c r="AG623" i="13"/>
  <c r="AF623" i="13"/>
  <c r="AE623" i="13"/>
  <c r="AD623" i="13"/>
  <c r="AC623" i="13"/>
  <c r="AB623" i="13"/>
  <c r="Z623" i="13"/>
  <c r="Y623" i="13"/>
  <c r="X623" i="13"/>
  <c r="W623" i="13"/>
  <c r="V623" i="13"/>
  <c r="U623" i="13"/>
  <c r="T623" i="13"/>
  <c r="R623" i="13"/>
  <c r="Q623" i="13"/>
  <c r="P623" i="13"/>
  <c r="O623" i="13"/>
  <c r="N623" i="13"/>
  <c r="M623" i="13"/>
  <c r="L623" i="13"/>
  <c r="J623" i="13"/>
  <c r="I623" i="13"/>
  <c r="H623" i="13"/>
  <c r="G623" i="13"/>
  <c r="F623" i="13"/>
  <c r="E623" i="13"/>
  <c r="D623" i="13"/>
  <c r="C623" i="13"/>
  <c r="K623" i="13" s="1"/>
  <c r="S623" i="13" s="1"/>
  <c r="AA623" i="13" s="1"/>
  <c r="AH622" i="13"/>
  <c r="AG622" i="13"/>
  <c r="AF622" i="13"/>
  <c r="AE622" i="13"/>
  <c r="AD622" i="13"/>
  <c r="AC622" i="13"/>
  <c r="AB622" i="13"/>
  <c r="Z622" i="13"/>
  <c r="Y622" i="13"/>
  <c r="X622" i="13"/>
  <c r="W622" i="13"/>
  <c r="V622" i="13"/>
  <c r="U622" i="13"/>
  <c r="T622" i="13"/>
  <c r="R622" i="13"/>
  <c r="Q622" i="13"/>
  <c r="P622" i="13"/>
  <c r="O622" i="13"/>
  <c r="N622" i="13"/>
  <c r="M622" i="13"/>
  <c r="L622" i="13"/>
  <c r="J622" i="13"/>
  <c r="I622" i="13"/>
  <c r="H622" i="13"/>
  <c r="G622" i="13"/>
  <c r="F622" i="13"/>
  <c r="E622" i="13"/>
  <c r="D622" i="13"/>
  <c r="C622" i="13"/>
  <c r="K622" i="13" s="1"/>
  <c r="S622" i="13" s="1"/>
  <c r="AA622" i="13" s="1"/>
  <c r="AH621" i="13"/>
  <c r="AG621" i="13"/>
  <c r="AF621" i="13"/>
  <c r="AE621" i="13"/>
  <c r="AD621" i="13"/>
  <c r="AC621" i="13"/>
  <c r="AB621" i="13"/>
  <c r="Z621" i="13"/>
  <c r="Y621" i="13"/>
  <c r="X621" i="13"/>
  <c r="W621" i="13"/>
  <c r="V621" i="13"/>
  <c r="U621" i="13"/>
  <c r="T621" i="13"/>
  <c r="R621" i="13"/>
  <c r="Q621" i="13"/>
  <c r="P621" i="13"/>
  <c r="O621" i="13"/>
  <c r="N621" i="13"/>
  <c r="M621" i="13"/>
  <c r="L621" i="13"/>
  <c r="J621" i="13"/>
  <c r="I621" i="13"/>
  <c r="H621" i="13"/>
  <c r="G621" i="13"/>
  <c r="F621" i="13"/>
  <c r="E621" i="13"/>
  <c r="D621" i="13"/>
  <c r="C621" i="13"/>
  <c r="K621" i="13" s="1"/>
  <c r="S621" i="13" s="1"/>
  <c r="AA621" i="13" s="1"/>
  <c r="AH620" i="13"/>
  <c r="AG620" i="13"/>
  <c r="AF620" i="13"/>
  <c r="AE620" i="13"/>
  <c r="AD620" i="13"/>
  <c r="AC620" i="13"/>
  <c r="AB620" i="13"/>
  <c r="Z620" i="13"/>
  <c r="Y620" i="13"/>
  <c r="X620" i="13"/>
  <c r="W620" i="13"/>
  <c r="V620" i="13"/>
  <c r="U620" i="13"/>
  <c r="T620" i="13"/>
  <c r="R620" i="13"/>
  <c r="Q620" i="13"/>
  <c r="P620" i="13"/>
  <c r="O620" i="13"/>
  <c r="N620" i="13"/>
  <c r="M620" i="13"/>
  <c r="L620" i="13"/>
  <c r="J620" i="13"/>
  <c r="I620" i="13"/>
  <c r="H620" i="13"/>
  <c r="G620" i="13"/>
  <c r="F620" i="13"/>
  <c r="E620" i="13"/>
  <c r="D620" i="13"/>
  <c r="C620" i="13"/>
  <c r="K620" i="13" s="1"/>
  <c r="S620" i="13" s="1"/>
  <c r="AA620" i="13" s="1"/>
  <c r="AH619" i="13"/>
  <c r="AG619" i="13"/>
  <c r="AF619" i="13"/>
  <c r="AE619" i="13"/>
  <c r="AD619" i="13"/>
  <c r="AC619" i="13"/>
  <c r="AB619" i="13"/>
  <c r="Z619" i="13"/>
  <c r="Y619" i="13"/>
  <c r="X619" i="13"/>
  <c r="W619" i="13"/>
  <c r="V619" i="13"/>
  <c r="U619" i="13"/>
  <c r="T619" i="13"/>
  <c r="R619" i="13"/>
  <c r="Q619" i="13"/>
  <c r="P619" i="13"/>
  <c r="O619" i="13"/>
  <c r="N619" i="13"/>
  <c r="M619" i="13"/>
  <c r="L619" i="13"/>
  <c r="J619" i="13"/>
  <c r="I619" i="13"/>
  <c r="H619" i="13"/>
  <c r="G619" i="13"/>
  <c r="F619" i="13"/>
  <c r="E619" i="13"/>
  <c r="D619" i="13"/>
  <c r="C619" i="13"/>
  <c r="K619" i="13" s="1"/>
  <c r="S619" i="13" s="1"/>
  <c r="AA619" i="13" s="1"/>
  <c r="AH618" i="13"/>
  <c r="AG618" i="13"/>
  <c r="AF618" i="13"/>
  <c r="AE618" i="13"/>
  <c r="AD618" i="13"/>
  <c r="AC618" i="13"/>
  <c r="AB618" i="13"/>
  <c r="Z618" i="13"/>
  <c r="Y618" i="13"/>
  <c r="X618" i="13"/>
  <c r="W618" i="13"/>
  <c r="V618" i="13"/>
  <c r="U618" i="13"/>
  <c r="T618" i="13"/>
  <c r="R618" i="13"/>
  <c r="Q618" i="13"/>
  <c r="P618" i="13"/>
  <c r="O618" i="13"/>
  <c r="N618" i="13"/>
  <c r="M618" i="13"/>
  <c r="L618" i="13"/>
  <c r="J618" i="13"/>
  <c r="I618" i="13"/>
  <c r="H618" i="13"/>
  <c r="G618" i="13"/>
  <c r="F618" i="13"/>
  <c r="E618" i="13"/>
  <c r="D618" i="13"/>
  <c r="C618" i="13"/>
  <c r="K618" i="13" s="1"/>
  <c r="S618" i="13" s="1"/>
  <c r="AA618" i="13" s="1"/>
  <c r="AH617" i="13"/>
  <c r="AG617" i="13"/>
  <c r="AF617" i="13"/>
  <c r="AE617" i="13"/>
  <c r="AD617" i="13"/>
  <c r="AC617" i="13"/>
  <c r="AB617" i="13"/>
  <c r="Z617" i="13"/>
  <c r="Y617" i="13"/>
  <c r="X617" i="13"/>
  <c r="W617" i="13"/>
  <c r="V617" i="13"/>
  <c r="U617" i="13"/>
  <c r="T617" i="13"/>
  <c r="R617" i="13"/>
  <c r="Q617" i="13"/>
  <c r="P617" i="13"/>
  <c r="O617" i="13"/>
  <c r="N617" i="13"/>
  <c r="M617" i="13"/>
  <c r="L617" i="13"/>
  <c r="J617" i="13"/>
  <c r="I617" i="13"/>
  <c r="H617" i="13"/>
  <c r="G617" i="13"/>
  <c r="F617" i="13"/>
  <c r="E617" i="13"/>
  <c r="D617" i="13"/>
  <c r="C617" i="13"/>
  <c r="K617" i="13" s="1"/>
  <c r="S617" i="13" s="1"/>
  <c r="AA617" i="13" s="1"/>
  <c r="AH616" i="13"/>
  <c r="AG616" i="13"/>
  <c r="AF616" i="13"/>
  <c r="AE616" i="13"/>
  <c r="AD616" i="13"/>
  <c r="AC616" i="13"/>
  <c r="AB616" i="13"/>
  <c r="Z616" i="13"/>
  <c r="Y616" i="13"/>
  <c r="X616" i="13"/>
  <c r="W616" i="13"/>
  <c r="V616" i="13"/>
  <c r="U616" i="13"/>
  <c r="T616" i="13"/>
  <c r="R616" i="13"/>
  <c r="Q616" i="13"/>
  <c r="P616" i="13"/>
  <c r="O616" i="13"/>
  <c r="N616" i="13"/>
  <c r="M616" i="13"/>
  <c r="L616" i="13"/>
  <c r="J616" i="13"/>
  <c r="I616" i="13"/>
  <c r="H616" i="13"/>
  <c r="G616" i="13"/>
  <c r="F616" i="13"/>
  <c r="E616" i="13"/>
  <c r="D616" i="13"/>
  <c r="C616" i="13"/>
  <c r="K616" i="13" s="1"/>
  <c r="S616" i="13" s="1"/>
  <c r="AA616" i="13" s="1"/>
  <c r="AH615" i="13"/>
  <c r="AG615" i="13"/>
  <c r="AF615" i="13"/>
  <c r="AE615" i="13"/>
  <c r="AD615" i="13"/>
  <c r="AC615" i="13"/>
  <c r="AB615" i="13"/>
  <c r="Z615" i="13"/>
  <c r="Y615" i="13"/>
  <c r="X615" i="13"/>
  <c r="W615" i="13"/>
  <c r="V615" i="13"/>
  <c r="U615" i="13"/>
  <c r="T615" i="13"/>
  <c r="R615" i="13"/>
  <c r="Q615" i="13"/>
  <c r="P615" i="13"/>
  <c r="O615" i="13"/>
  <c r="N615" i="13"/>
  <c r="M615" i="13"/>
  <c r="L615" i="13"/>
  <c r="J615" i="13"/>
  <c r="I615" i="13"/>
  <c r="H615" i="13"/>
  <c r="G615" i="13"/>
  <c r="F615" i="13"/>
  <c r="E615" i="13"/>
  <c r="D615" i="13"/>
  <c r="C615" i="13"/>
  <c r="K615" i="13" s="1"/>
  <c r="S615" i="13" s="1"/>
  <c r="AA615" i="13" s="1"/>
  <c r="AH614" i="13"/>
  <c r="AG614" i="13"/>
  <c r="AF614" i="13"/>
  <c r="AE614" i="13"/>
  <c r="AD614" i="13"/>
  <c r="AC614" i="13"/>
  <c r="AB614" i="13"/>
  <c r="Z614" i="13"/>
  <c r="Y614" i="13"/>
  <c r="X614" i="13"/>
  <c r="W614" i="13"/>
  <c r="V614" i="13"/>
  <c r="U614" i="13"/>
  <c r="T614" i="13"/>
  <c r="R614" i="13"/>
  <c r="Q614" i="13"/>
  <c r="P614" i="13"/>
  <c r="O614" i="13"/>
  <c r="N614" i="13"/>
  <c r="M614" i="13"/>
  <c r="L614" i="13"/>
  <c r="J614" i="13"/>
  <c r="I614" i="13"/>
  <c r="H614" i="13"/>
  <c r="G614" i="13"/>
  <c r="F614" i="13"/>
  <c r="E614" i="13"/>
  <c r="D614" i="13"/>
  <c r="C614" i="13"/>
  <c r="K614" i="13" s="1"/>
  <c r="S614" i="13" s="1"/>
  <c r="AA614" i="13" s="1"/>
  <c r="AH613" i="13"/>
  <c r="AG613" i="13"/>
  <c r="AF613" i="13"/>
  <c r="AE613" i="13"/>
  <c r="AD613" i="13"/>
  <c r="AC613" i="13"/>
  <c r="AB613" i="13"/>
  <c r="Z613" i="13"/>
  <c r="Y613" i="13"/>
  <c r="X613" i="13"/>
  <c r="W613" i="13"/>
  <c r="V613" i="13"/>
  <c r="U613" i="13"/>
  <c r="T613" i="13"/>
  <c r="R613" i="13"/>
  <c r="Q613" i="13"/>
  <c r="P613" i="13"/>
  <c r="O613" i="13"/>
  <c r="N613" i="13"/>
  <c r="M613" i="13"/>
  <c r="L613" i="13"/>
  <c r="J613" i="13"/>
  <c r="I613" i="13"/>
  <c r="H613" i="13"/>
  <c r="G613" i="13"/>
  <c r="F613" i="13"/>
  <c r="E613" i="13"/>
  <c r="D613" i="13"/>
  <c r="C613" i="13"/>
  <c r="K613" i="13" s="1"/>
  <c r="S613" i="13" s="1"/>
  <c r="AA613" i="13" s="1"/>
  <c r="AH612" i="13"/>
  <c r="AG612" i="13"/>
  <c r="AF612" i="13"/>
  <c r="AE612" i="13"/>
  <c r="AD612" i="13"/>
  <c r="AC612" i="13"/>
  <c r="AB612" i="13"/>
  <c r="Z612" i="13"/>
  <c r="Y612" i="13"/>
  <c r="X612" i="13"/>
  <c r="W612" i="13"/>
  <c r="V612" i="13"/>
  <c r="U612" i="13"/>
  <c r="T612" i="13"/>
  <c r="R612" i="13"/>
  <c r="Q612" i="13"/>
  <c r="P612" i="13"/>
  <c r="O612" i="13"/>
  <c r="N612" i="13"/>
  <c r="M612" i="13"/>
  <c r="L612" i="13"/>
  <c r="J612" i="13"/>
  <c r="I612" i="13"/>
  <c r="H612" i="13"/>
  <c r="G612" i="13"/>
  <c r="F612" i="13"/>
  <c r="E612" i="13"/>
  <c r="D612" i="13"/>
  <c r="C612" i="13"/>
  <c r="K612" i="13" s="1"/>
  <c r="S612" i="13" s="1"/>
  <c r="AA612" i="13" s="1"/>
  <c r="AH611" i="13"/>
  <c r="AG611" i="13"/>
  <c r="AF611" i="13"/>
  <c r="AE611" i="13"/>
  <c r="AD611" i="13"/>
  <c r="AC611" i="13"/>
  <c r="AB611" i="13"/>
  <c r="Z611" i="13"/>
  <c r="Y611" i="13"/>
  <c r="X611" i="13"/>
  <c r="W611" i="13"/>
  <c r="V611" i="13"/>
  <c r="U611" i="13"/>
  <c r="T611" i="13"/>
  <c r="R611" i="13"/>
  <c r="Q611" i="13"/>
  <c r="P611" i="13"/>
  <c r="O611" i="13"/>
  <c r="N611" i="13"/>
  <c r="M611" i="13"/>
  <c r="L611" i="13"/>
  <c r="J611" i="13"/>
  <c r="I611" i="13"/>
  <c r="H611" i="13"/>
  <c r="G611" i="13"/>
  <c r="F611" i="13"/>
  <c r="E611" i="13"/>
  <c r="D611" i="13"/>
  <c r="C611" i="13"/>
  <c r="K611" i="13" s="1"/>
  <c r="S611" i="13" s="1"/>
  <c r="AA611" i="13" s="1"/>
  <c r="AH610" i="13"/>
  <c r="AG610" i="13"/>
  <c r="AF610" i="13"/>
  <c r="AE610" i="13"/>
  <c r="AD610" i="13"/>
  <c r="AC610" i="13"/>
  <c r="AB610" i="13"/>
  <c r="Z610" i="13"/>
  <c r="Y610" i="13"/>
  <c r="X610" i="13"/>
  <c r="W610" i="13"/>
  <c r="V610" i="13"/>
  <c r="U610" i="13"/>
  <c r="T610" i="13"/>
  <c r="R610" i="13"/>
  <c r="Q610" i="13"/>
  <c r="P610" i="13"/>
  <c r="O610" i="13"/>
  <c r="N610" i="13"/>
  <c r="M610" i="13"/>
  <c r="L610" i="13"/>
  <c r="J610" i="13"/>
  <c r="I610" i="13"/>
  <c r="H610" i="13"/>
  <c r="G610" i="13"/>
  <c r="F610" i="13"/>
  <c r="E610" i="13"/>
  <c r="D610" i="13"/>
  <c r="C610" i="13"/>
  <c r="K610" i="13" s="1"/>
  <c r="S610" i="13" s="1"/>
  <c r="AA610" i="13" s="1"/>
  <c r="AH609" i="13"/>
  <c r="AG609" i="13"/>
  <c r="AF609" i="13"/>
  <c r="AE609" i="13"/>
  <c r="AD609" i="13"/>
  <c r="AC609" i="13"/>
  <c r="AB609" i="13"/>
  <c r="Z609" i="13"/>
  <c r="Y609" i="13"/>
  <c r="X609" i="13"/>
  <c r="W609" i="13"/>
  <c r="V609" i="13"/>
  <c r="U609" i="13"/>
  <c r="T609" i="13"/>
  <c r="R609" i="13"/>
  <c r="Q609" i="13"/>
  <c r="P609" i="13"/>
  <c r="O609" i="13"/>
  <c r="N609" i="13"/>
  <c r="M609" i="13"/>
  <c r="L609" i="13"/>
  <c r="J609" i="13"/>
  <c r="I609" i="13"/>
  <c r="H609" i="13"/>
  <c r="G609" i="13"/>
  <c r="F609" i="13"/>
  <c r="E609" i="13"/>
  <c r="D609" i="13"/>
  <c r="C609" i="13"/>
  <c r="K609" i="13" s="1"/>
  <c r="S609" i="13" s="1"/>
  <c r="AA609" i="13" s="1"/>
  <c r="AH608" i="13"/>
  <c r="AG608" i="13"/>
  <c r="AF608" i="13"/>
  <c r="AE608" i="13"/>
  <c r="AD608" i="13"/>
  <c r="AC608" i="13"/>
  <c r="AB608" i="13"/>
  <c r="Z608" i="13"/>
  <c r="Y608" i="13"/>
  <c r="X608" i="13"/>
  <c r="W608" i="13"/>
  <c r="V608" i="13"/>
  <c r="U608" i="13"/>
  <c r="T608" i="13"/>
  <c r="R608" i="13"/>
  <c r="Q608" i="13"/>
  <c r="P608" i="13"/>
  <c r="O608" i="13"/>
  <c r="N608" i="13"/>
  <c r="M608" i="13"/>
  <c r="L608" i="13"/>
  <c r="J608" i="13"/>
  <c r="I608" i="13"/>
  <c r="H608" i="13"/>
  <c r="G608" i="13"/>
  <c r="F608" i="13"/>
  <c r="E608" i="13"/>
  <c r="D608" i="13"/>
  <c r="C608" i="13"/>
  <c r="K608" i="13" s="1"/>
  <c r="S608" i="13" s="1"/>
  <c r="AA608" i="13" s="1"/>
  <c r="AH607" i="13"/>
  <c r="AG607" i="13"/>
  <c r="AF607" i="13"/>
  <c r="AE607" i="13"/>
  <c r="AD607" i="13"/>
  <c r="AC607" i="13"/>
  <c r="AB607" i="13"/>
  <c r="Z607" i="13"/>
  <c r="Y607" i="13"/>
  <c r="X607" i="13"/>
  <c r="W607" i="13"/>
  <c r="V607" i="13"/>
  <c r="U607" i="13"/>
  <c r="T607" i="13"/>
  <c r="R607" i="13"/>
  <c r="Q607" i="13"/>
  <c r="P607" i="13"/>
  <c r="O607" i="13"/>
  <c r="N607" i="13"/>
  <c r="M607" i="13"/>
  <c r="L607" i="13"/>
  <c r="J607" i="13"/>
  <c r="I607" i="13"/>
  <c r="H607" i="13"/>
  <c r="G607" i="13"/>
  <c r="F607" i="13"/>
  <c r="E607" i="13"/>
  <c r="D607" i="13"/>
  <c r="C607" i="13"/>
  <c r="K607" i="13" s="1"/>
  <c r="S607" i="13" s="1"/>
  <c r="AA607" i="13" s="1"/>
  <c r="AH606" i="13"/>
  <c r="AG606" i="13"/>
  <c r="AF606" i="13"/>
  <c r="AE606" i="13"/>
  <c r="AD606" i="13"/>
  <c r="AC606" i="13"/>
  <c r="AB606" i="13"/>
  <c r="Z606" i="13"/>
  <c r="Y606" i="13"/>
  <c r="X606" i="13"/>
  <c r="W606" i="13"/>
  <c r="V606" i="13"/>
  <c r="U606" i="13"/>
  <c r="T606" i="13"/>
  <c r="R606" i="13"/>
  <c r="Q606" i="13"/>
  <c r="P606" i="13"/>
  <c r="O606" i="13"/>
  <c r="N606" i="13"/>
  <c r="M606" i="13"/>
  <c r="L606" i="13"/>
  <c r="J606" i="13"/>
  <c r="I606" i="13"/>
  <c r="H606" i="13"/>
  <c r="G606" i="13"/>
  <c r="F606" i="13"/>
  <c r="E606" i="13"/>
  <c r="D606" i="13"/>
  <c r="C606" i="13"/>
  <c r="K606" i="13" s="1"/>
  <c r="S606" i="13" s="1"/>
  <c r="AA606" i="13" s="1"/>
  <c r="AH605" i="13"/>
  <c r="AG605" i="13"/>
  <c r="AF605" i="13"/>
  <c r="AE605" i="13"/>
  <c r="AD605" i="13"/>
  <c r="AC605" i="13"/>
  <c r="AB605" i="13"/>
  <c r="Z605" i="13"/>
  <c r="Y605" i="13"/>
  <c r="X605" i="13"/>
  <c r="W605" i="13"/>
  <c r="V605" i="13"/>
  <c r="U605" i="13"/>
  <c r="T605" i="13"/>
  <c r="R605" i="13"/>
  <c r="Q605" i="13"/>
  <c r="P605" i="13"/>
  <c r="O605" i="13"/>
  <c r="N605" i="13"/>
  <c r="M605" i="13"/>
  <c r="L605" i="13"/>
  <c r="J605" i="13"/>
  <c r="I605" i="13"/>
  <c r="H605" i="13"/>
  <c r="G605" i="13"/>
  <c r="F605" i="13"/>
  <c r="E605" i="13"/>
  <c r="D605" i="13"/>
  <c r="C605" i="13"/>
  <c r="K605" i="13" s="1"/>
  <c r="S605" i="13" s="1"/>
  <c r="AA605" i="13" s="1"/>
  <c r="AH604" i="13"/>
  <c r="AG604" i="13"/>
  <c r="AF604" i="13"/>
  <c r="AE604" i="13"/>
  <c r="AD604" i="13"/>
  <c r="AC604" i="13"/>
  <c r="AB604" i="13"/>
  <c r="Z604" i="13"/>
  <c r="Y604" i="13"/>
  <c r="X604" i="13"/>
  <c r="W604" i="13"/>
  <c r="V604" i="13"/>
  <c r="U604" i="13"/>
  <c r="T604" i="13"/>
  <c r="R604" i="13"/>
  <c r="Q604" i="13"/>
  <c r="P604" i="13"/>
  <c r="O604" i="13"/>
  <c r="N604" i="13"/>
  <c r="M604" i="13"/>
  <c r="L604" i="13"/>
  <c r="J604" i="13"/>
  <c r="I604" i="13"/>
  <c r="H604" i="13"/>
  <c r="G604" i="13"/>
  <c r="F604" i="13"/>
  <c r="E604" i="13"/>
  <c r="D604" i="13"/>
  <c r="C604" i="13"/>
  <c r="K604" i="13" s="1"/>
  <c r="S604" i="13" s="1"/>
  <c r="AA604" i="13" s="1"/>
  <c r="AH603" i="13"/>
  <c r="AG603" i="13"/>
  <c r="AF603" i="13"/>
  <c r="AE603" i="13"/>
  <c r="AD603" i="13"/>
  <c r="AC603" i="13"/>
  <c r="AB603" i="13"/>
  <c r="Z603" i="13"/>
  <c r="Y603" i="13"/>
  <c r="X603" i="13"/>
  <c r="W603" i="13"/>
  <c r="V603" i="13"/>
  <c r="U603" i="13"/>
  <c r="T603" i="13"/>
  <c r="R603" i="13"/>
  <c r="Q603" i="13"/>
  <c r="P603" i="13"/>
  <c r="O603" i="13"/>
  <c r="N603" i="13"/>
  <c r="M603" i="13"/>
  <c r="L603" i="13"/>
  <c r="J603" i="13"/>
  <c r="I603" i="13"/>
  <c r="H603" i="13"/>
  <c r="G603" i="13"/>
  <c r="F603" i="13"/>
  <c r="E603" i="13"/>
  <c r="D603" i="13"/>
  <c r="C603" i="13"/>
  <c r="K603" i="13" s="1"/>
  <c r="S603" i="13" s="1"/>
  <c r="AA603" i="13" s="1"/>
  <c r="AH602" i="13"/>
  <c r="AG602" i="13"/>
  <c r="AF602" i="13"/>
  <c r="AE602" i="13"/>
  <c r="AD602" i="13"/>
  <c r="AC602" i="13"/>
  <c r="AB602" i="13"/>
  <c r="Z602" i="13"/>
  <c r="Y602" i="13"/>
  <c r="X602" i="13"/>
  <c r="W602" i="13"/>
  <c r="V602" i="13"/>
  <c r="U602" i="13"/>
  <c r="T602" i="13"/>
  <c r="R602" i="13"/>
  <c r="Q602" i="13"/>
  <c r="P602" i="13"/>
  <c r="O602" i="13"/>
  <c r="N602" i="13"/>
  <c r="M602" i="13"/>
  <c r="L602" i="13"/>
  <c r="J602" i="13"/>
  <c r="I602" i="13"/>
  <c r="H602" i="13"/>
  <c r="G602" i="13"/>
  <c r="F602" i="13"/>
  <c r="E602" i="13"/>
  <c r="D602" i="13"/>
  <c r="C602" i="13"/>
  <c r="K602" i="13" s="1"/>
  <c r="S602" i="13" s="1"/>
  <c r="AA602" i="13" s="1"/>
  <c r="AH601" i="13"/>
  <c r="AG601" i="13"/>
  <c r="AF601" i="13"/>
  <c r="AE601" i="13"/>
  <c r="AD601" i="13"/>
  <c r="AC601" i="13"/>
  <c r="AB601" i="13"/>
  <c r="Z601" i="13"/>
  <c r="Y601" i="13"/>
  <c r="X601" i="13"/>
  <c r="W601" i="13"/>
  <c r="V601" i="13"/>
  <c r="U601" i="13"/>
  <c r="T601" i="13"/>
  <c r="R601" i="13"/>
  <c r="Q601" i="13"/>
  <c r="P601" i="13"/>
  <c r="O601" i="13"/>
  <c r="N601" i="13"/>
  <c r="M601" i="13"/>
  <c r="L601" i="13"/>
  <c r="J601" i="13"/>
  <c r="I601" i="13"/>
  <c r="H601" i="13"/>
  <c r="G601" i="13"/>
  <c r="F601" i="13"/>
  <c r="E601" i="13"/>
  <c r="D601" i="13"/>
  <c r="C601" i="13"/>
  <c r="K601" i="13" s="1"/>
  <c r="S601" i="13" s="1"/>
  <c r="AA601" i="13" s="1"/>
  <c r="AH600" i="13"/>
  <c r="AG600" i="13"/>
  <c r="AF600" i="13"/>
  <c r="AE600" i="13"/>
  <c r="AD600" i="13"/>
  <c r="AC600" i="13"/>
  <c r="AB600" i="13"/>
  <c r="Z600" i="13"/>
  <c r="Y600" i="13"/>
  <c r="X600" i="13"/>
  <c r="W600" i="13"/>
  <c r="V600" i="13"/>
  <c r="U600" i="13"/>
  <c r="T600" i="13"/>
  <c r="R600" i="13"/>
  <c r="Q600" i="13"/>
  <c r="P600" i="13"/>
  <c r="O600" i="13"/>
  <c r="N600" i="13"/>
  <c r="M600" i="13"/>
  <c r="L600" i="13"/>
  <c r="J600" i="13"/>
  <c r="I600" i="13"/>
  <c r="H600" i="13"/>
  <c r="G600" i="13"/>
  <c r="F600" i="13"/>
  <c r="E600" i="13"/>
  <c r="D600" i="13"/>
  <c r="C600" i="13"/>
  <c r="K600" i="13" s="1"/>
  <c r="S600" i="13" s="1"/>
  <c r="AA600" i="13" s="1"/>
  <c r="AH599" i="13"/>
  <c r="AG599" i="13"/>
  <c r="AF599" i="13"/>
  <c r="AE599" i="13"/>
  <c r="AD599" i="13"/>
  <c r="AC599" i="13"/>
  <c r="AB599" i="13"/>
  <c r="Z599" i="13"/>
  <c r="Y599" i="13"/>
  <c r="X599" i="13"/>
  <c r="W599" i="13"/>
  <c r="V599" i="13"/>
  <c r="U599" i="13"/>
  <c r="T599" i="13"/>
  <c r="R599" i="13"/>
  <c r="Q599" i="13"/>
  <c r="P599" i="13"/>
  <c r="O599" i="13"/>
  <c r="N599" i="13"/>
  <c r="M599" i="13"/>
  <c r="L599" i="13"/>
  <c r="J599" i="13"/>
  <c r="I599" i="13"/>
  <c r="H599" i="13"/>
  <c r="G599" i="13"/>
  <c r="F599" i="13"/>
  <c r="E599" i="13"/>
  <c r="D599" i="13"/>
  <c r="C599" i="13"/>
  <c r="K599" i="13" s="1"/>
  <c r="S599" i="13" s="1"/>
  <c r="AA599" i="13" s="1"/>
  <c r="AH598" i="13"/>
  <c r="AG598" i="13"/>
  <c r="AF598" i="13"/>
  <c r="AE598" i="13"/>
  <c r="AD598" i="13"/>
  <c r="AC598" i="13"/>
  <c r="AB598" i="13"/>
  <c r="Z598" i="13"/>
  <c r="Y598" i="13"/>
  <c r="X598" i="13"/>
  <c r="W598" i="13"/>
  <c r="V598" i="13"/>
  <c r="U598" i="13"/>
  <c r="T598" i="13"/>
  <c r="R598" i="13"/>
  <c r="Q598" i="13"/>
  <c r="P598" i="13"/>
  <c r="O598" i="13"/>
  <c r="N598" i="13"/>
  <c r="M598" i="13"/>
  <c r="L598" i="13"/>
  <c r="J598" i="13"/>
  <c r="I598" i="13"/>
  <c r="H598" i="13"/>
  <c r="G598" i="13"/>
  <c r="F598" i="13"/>
  <c r="E598" i="13"/>
  <c r="D598" i="13"/>
  <c r="C598" i="13"/>
  <c r="K598" i="13" s="1"/>
  <c r="S598" i="13" s="1"/>
  <c r="AA598" i="13" s="1"/>
  <c r="AH597" i="13"/>
  <c r="AG597" i="13"/>
  <c r="AF597" i="13"/>
  <c r="AE597" i="13"/>
  <c r="AD597" i="13"/>
  <c r="AC597" i="13"/>
  <c r="AB597" i="13"/>
  <c r="Z597" i="13"/>
  <c r="Y597" i="13"/>
  <c r="X597" i="13"/>
  <c r="W597" i="13"/>
  <c r="V597" i="13"/>
  <c r="U597" i="13"/>
  <c r="T597" i="13"/>
  <c r="R597" i="13"/>
  <c r="Q597" i="13"/>
  <c r="P597" i="13"/>
  <c r="O597" i="13"/>
  <c r="N597" i="13"/>
  <c r="M597" i="13"/>
  <c r="L597" i="13"/>
  <c r="J597" i="13"/>
  <c r="I597" i="13"/>
  <c r="H597" i="13"/>
  <c r="G597" i="13"/>
  <c r="F597" i="13"/>
  <c r="E597" i="13"/>
  <c r="D597" i="13"/>
  <c r="C597" i="13"/>
  <c r="K597" i="13" s="1"/>
  <c r="S597" i="13" s="1"/>
  <c r="AA597" i="13" s="1"/>
  <c r="AH596" i="13"/>
  <c r="AG596" i="13"/>
  <c r="AF596" i="13"/>
  <c r="AE596" i="13"/>
  <c r="AD596" i="13"/>
  <c r="AC596" i="13"/>
  <c r="AB596" i="13"/>
  <c r="Z596" i="13"/>
  <c r="Y596" i="13"/>
  <c r="X596" i="13"/>
  <c r="W596" i="13"/>
  <c r="V596" i="13"/>
  <c r="U596" i="13"/>
  <c r="T596" i="13"/>
  <c r="R596" i="13"/>
  <c r="Q596" i="13"/>
  <c r="P596" i="13"/>
  <c r="O596" i="13"/>
  <c r="N596" i="13"/>
  <c r="M596" i="13"/>
  <c r="L596" i="13"/>
  <c r="J596" i="13"/>
  <c r="I596" i="13"/>
  <c r="H596" i="13"/>
  <c r="G596" i="13"/>
  <c r="F596" i="13"/>
  <c r="E596" i="13"/>
  <c r="D596" i="13"/>
  <c r="C596" i="13"/>
  <c r="K596" i="13" s="1"/>
  <c r="S596" i="13" s="1"/>
  <c r="AA596" i="13" s="1"/>
  <c r="AH595" i="13"/>
  <c r="AG595" i="13"/>
  <c r="AF595" i="13"/>
  <c r="AE595" i="13"/>
  <c r="AD595" i="13"/>
  <c r="AC595" i="13"/>
  <c r="AB595" i="13"/>
  <c r="Z595" i="13"/>
  <c r="Y595" i="13"/>
  <c r="X595" i="13"/>
  <c r="W595" i="13"/>
  <c r="V595" i="13"/>
  <c r="U595" i="13"/>
  <c r="T595" i="13"/>
  <c r="R595" i="13"/>
  <c r="Q595" i="13"/>
  <c r="P595" i="13"/>
  <c r="O595" i="13"/>
  <c r="N595" i="13"/>
  <c r="M595" i="13"/>
  <c r="L595" i="13"/>
  <c r="J595" i="13"/>
  <c r="I595" i="13"/>
  <c r="H595" i="13"/>
  <c r="G595" i="13"/>
  <c r="F595" i="13"/>
  <c r="E595" i="13"/>
  <c r="D595" i="13"/>
  <c r="C595" i="13"/>
  <c r="K595" i="13" s="1"/>
  <c r="S595" i="13" s="1"/>
  <c r="AA595" i="13" s="1"/>
  <c r="AH594" i="13"/>
  <c r="AG594" i="13"/>
  <c r="AF594" i="13"/>
  <c r="AE594" i="13"/>
  <c r="AD594" i="13"/>
  <c r="AC594" i="13"/>
  <c r="AB594" i="13"/>
  <c r="Z594" i="13"/>
  <c r="Y594" i="13"/>
  <c r="X594" i="13"/>
  <c r="W594" i="13"/>
  <c r="V594" i="13"/>
  <c r="U594" i="13"/>
  <c r="T594" i="13"/>
  <c r="R594" i="13"/>
  <c r="Q594" i="13"/>
  <c r="P594" i="13"/>
  <c r="O594" i="13"/>
  <c r="N594" i="13"/>
  <c r="M594" i="13"/>
  <c r="L594" i="13"/>
  <c r="J594" i="13"/>
  <c r="I594" i="13"/>
  <c r="H594" i="13"/>
  <c r="G594" i="13"/>
  <c r="F594" i="13"/>
  <c r="E594" i="13"/>
  <c r="D594" i="13"/>
  <c r="C594" i="13"/>
  <c r="K594" i="13" s="1"/>
  <c r="S594" i="13" s="1"/>
  <c r="AA594" i="13" s="1"/>
  <c r="AH593" i="13"/>
  <c r="AG593" i="13"/>
  <c r="AF593" i="13"/>
  <c r="AE593" i="13"/>
  <c r="AD593" i="13"/>
  <c r="AC593" i="13"/>
  <c r="AB593" i="13"/>
  <c r="Z593" i="13"/>
  <c r="Y593" i="13"/>
  <c r="X593" i="13"/>
  <c r="W593" i="13"/>
  <c r="V593" i="13"/>
  <c r="U593" i="13"/>
  <c r="T593" i="13"/>
  <c r="R593" i="13"/>
  <c r="Q593" i="13"/>
  <c r="P593" i="13"/>
  <c r="O593" i="13"/>
  <c r="N593" i="13"/>
  <c r="M593" i="13"/>
  <c r="L593" i="13"/>
  <c r="J593" i="13"/>
  <c r="I593" i="13"/>
  <c r="H593" i="13"/>
  <c r="G593" i="13"/>
  <c r="F593" i="13"/>
  <c r="E593" i="13"/>
  <c r="D593" i="13"/>
  <c r="C593" i="13"/>
  <c r="K593" i="13" s="1"/>
  <c r="S593" i="13" s="1"/>
  <c r="AA593" i="13" s="1"/>
  <c r="AH592" i="13"/>
  <c r="AG592" i="13"/>
  <c r="AF592" i="13"/>
  <c r="AE592" i="13"/>
  <c r="AD592" i="13"/>
  <c r="AC592" i="13"/>
  <c r="AB592" i="13"/>
  <c r="Z592" i="13"/>
  <c r="Y592" i="13"/>
  <c r="X592" i="13"/>
  <c r="W592" i="13"/>
  <c r="V592" i="13"/>
  <c r="U592" i="13"/>
  <c r="T592" i="13"/>
  <c r="R592" i="13"/>
  <c r="Q592" i="13"/>
  <c r="P592" i="13"/>
  <c r="O592" i="13"/>
  <c r="N592" i="13"/>
  <c r="M592" i="13"/>
  <c r="L592" i="13"/>
  <c r="J592" i="13"/>
  <c r="I592" i="13"/>
  <c r="H592" i="13"/>
  <c r="G592" i="13"/>
  <c r="F592" i="13"/>
  <c r="E592" i="13"/>
  <c r="D592" i="13"/>
  <c r="C592" i="13"/>
  <c r="K592" i="13" s="1"/>
  <c r="S592" i="13" s="1"/>
  <c r="AA592" i="13" s="1"/>
  <c r="AH591" i="13"/>
  <c r="AG591" i="13"/>
  <c r="AF591" i="13"/>
  <c r="AE591" i="13"/>
  <c r="AD591" i="13"/>
  <c r="AC591" i="13"/>
  <c r="AB591" i="13"/>
  <c r="Z591" i="13"/>
  <c r="Y591" i="13"/>
  <c r="X591" i="13"/>
  <c r="W591" i="13"/>
  <c r="V591" i="13"/>
  <c r="U591" i="13"/>
  <c r="T591" i="13"/>
  <c r="R591" i="13"/>
  <c r="Q591" i="13"/>
  <c r="P591" i="13"/>
  <c r="O591" i="13"/>
  <c r="N591" i="13"/>
  <c r="M591" i="13"/>
  <c r="L591" i="13"/>
  <c r="J591" i="13"/>
  <c r="I591" i="13"/>
  <c r="H591" i="13"/>
  <c r="G591" i="13"/>
  <c r="F591" i="13"/>
  <c r="E591" i="13"/>
  <c r="D591" i="13"/>
  <c r="C591" i="13"/>
  <c r="K591" i="13" s="1"/>
  <c r="S591" i="13" s="1"/>
  <c r="AA591" i="13" s="1"/>
  <c r="AH590" i="13"/>
  <c r="AG590" i="13"/>
  <c r="AF590" i="13"/>
  <c r="AE590" i="13"/>
  <c r="AD590" i="13"/>
  <c r="AC590" i="13"/>
  <c r="AB590" i="13"/>
  <c r="Z590" i="13"/>
  <c r="Y590" i="13"/>
  <c r="X590" i="13"/>
  <c r="W590" i="13"/>
  <c r="V590" i="13"/>
  <c r="U590" i="13"/>
  <c r="T590" i="13"/>
  <c r="R590" i="13"/>
  <c r="Q590" i="13"/>
  <c r="P590" i="13"/>
  <c r="O590" i="13"/>
  <c r="N590" i="13"/>
  <c r="M590" i="13"/>
  <c r="L590" i="13"/>
  <c r="J590" i="13"/>
  <c r="I590" i="13"/>
  <c r="H590" i="13"/>
  <c r="G590" i="13"/>
  <c r="F590" i="13"/>
  <c r="E590" i="13"/>
  <c r="D590" i="13"/>
  <c r="C590" i="13"/>
  <c r="K590" i="13" s="1"/>
  <c r="S590" i="13" s="1"/>
  <c r="AA590" i="13" s="1"/>
  <c r="AH589" i="13"/>
  <c r="AG589" i="13"/>
  <c r="AF589" i="13"/>
  <c r="AE589" i="13"/>
  <c r="AD589" i="13"/>
  <c r="AC589" i="13"/>
  <c r="AB589" i="13"/>
  <c r="Z589" i="13"/>
  <c r="Y589" i="13"/>
  <c r="X589" i="13"/>
  <c r="W589" i="13"/>
  <c r="V589" i="13"/>
  <c r="U589" i="13"/>
  <c r="T589" i="13"/>
  <c r="R589" i="13"/>
  <c r="Q589" i="13"/>
  <c r="P589" i="13"/>
  <c r="O589" i="13"/>
  <c r="N589" i="13"/>
  <c r="M589" i="13"/>
  <c r="L589" i="13"/>
  <c r="J589" i="13"/>
  <c r="I589" i="13"/>
  <c r="H589" i="13"/>
  <c r="G589" i="13"/>
  <c r="F589" i="13"/>
  <c r="E589" i="13"/>
  <c r="D589" i="13"/>
  <c r="C589" i="13"/>
  <c r="K589" i="13" s="1"/>
  <c r="S589" i="13" s="1"/>
  <c r="AA589" i="13" s="1"/>
  <c r="AH588" i="13"/>
  <c r="AG588" i="13"/>
  <c r="AF588" i="13"/>
  <c r="AE588" i="13"/>
  <c r="AD588" i="13"/>
  <c r="AC588" i="13"/>
  <c r="AB588" i="13"/>
  <c r="Z588" i="13"/>
  <c r="Y588" i="13"/>
  <c r="X588" i="13"/>
  <c r="W588" i="13"/>
  <c r="V588" i="13"/>
  <c r="U588" i="13"/>
  <c r="T588" i="13"/>
  <c r="R588" i="13"/>
  <c r="Q588" i="13"/>
  <c r="P588" i="13"/>
  <c r="O588" i="13"/>
  <c r="N588" i="13"/>
  <c r="M588" i="13"/>
  <c r="L588" i="13"/>
  <c r="J588" i="13"/>
  <c r="I588" i="13"/>
  <c r="H588" i="13"/>
  <c r="G588" i="13"/>
  <c r="F588" i="13"/>
  <c r="E588" i="13"/>
  <c r="D588" i="13"/>
  <c r="C588" i="13"/>
  <c r="K588" i="13" s="1"/>
  <c r="S588" i="13" s="1"/>
  <c r="AA588" i="13" s="1"/>
  <c r="AH587" i="13"/>
  <c r="AG587" i="13"/>
  <c r="AF587" i="13"/>
  <c r="AE587" i="13"/>
  <c r="AD587" i="13"/>
  <c r="AC587" i="13"/>
  <c r="AB587" i="13"/>
  <c r="Z587" i="13"/>
  <c r="Y587" i="13"/>
  <c r="X587" i="13"/>
  <c r="W587" i="13"/>
  <c r="V587" i="13"/>
  <c r="U587" i="13"/>
  <c r="T587" i="13"/>
  <c r="R587" i="13"/>
  <c r="Q587" i="13"/>
  <c r="P587" i="13"/>
  <c r="O587" i="13"/>
  <c r="N587" i="13"/>
  <c r="M587" i="13"/>
  <c r="L587" i="13"/>
  <c r="J587" i="13"/>
  <c r="I587" i="13"/>
  <c r="H587" i="13"/>
  <c r="G587" i="13"/>
  <c r="F587" i="13"/>
  <c r="E587" i="13"/>
  <c r="D587" i="13"/>
  <c r="C587" i="13"/>
  <c r="K587" i="13" s="1"/>
  <c r="S587" i="13" s="1"/>
  <c r="AA587" i="13" s="1"/>
  <c r="AH586" i="13"/>
  <c r="AG586" i="13"/>
  <c r="AF586" i="13"/>
  <c r="AE586" i="13"/>
  <c r="AD586" i="13"/>
  <c r="AC586" i="13"/>
  <c r="AB586" i="13"/>
  <c r="Z586" i="13"/>
  <c r="Y586" i="13"/>
  <c r="X586" i="13"/>
  <c r="W586" i="13"/>
  <c r="V586" i="13"/>
  <c r="U586" i="13"/>
  <c r="T586" i="13"/>
  <c r="R586" i="13"/>
  <c r="Q586" i="13"/>
  <c r="P586" i="13"/>
  <c r="O586" i="13"/>
  <c r="N586" i="13"/>
  <c r="M586" i="13"/>
  <c r="L586" i="13"/>
  <c r="J586" i="13"/>
  <c r="I586" i="13"/>
  <c r="H586" i="13"/>
  <c r="G586" i="13"/>
  <c r="F586" i="13"/>
  <c r="E586" i="13"/>
  <c r="D586" i="13"/>
  <c r="C586" i="13"/>
  <c r="K586" i="13" s="1"/>
  <c r="S586" i="13" s="1"/>
  <c r="AA586" i="13" s="1"/>
  <c r="AH585" i="13"/>
  <c r="AG585" i="13"/>
  <c r="AF585" i="13"/>
  <c r="AE585" i="13"/>
  <c r="AD585" i="13"/>
  <c r="AC585" i="13"/>
  <c r="AB585" i="13"/>
  <c r="Z585" i="13"/>
  <c r="Y585" i="13"/>
  <c r="X585" i="13"/>
  <c r="W585" i="13"/>
  <c r="V585" i="13"/>
  <c r="U585" i="13"/>
  <c r="T585" i="13"/>
  <c r="R585" i="13"/>
  <c r="Q585" i="13"/>
  <c r="P585" i="13"/>
  <c r="O585" i="13"/>
  <c r="N585" i="13"/>
  <c r="M585" i="13"/>
  <c r="L585" i="13"/>
  <c r="J585" i="13"/>
  <c r="I585" i="13"/>
  <c r="H585" i="13"/>
  <c r="G585" i="13"/>
  <c r="F585" i="13"/>
  <c r="E585" i="13"/>
  <c r="D585" i="13"/>
  <c r="C585" i="13"/>
  <c r="K585" i="13" s="1"/>
  <c r="S585" i="13" s="1"/>
  <c r="AA585" i="13" s="1"/>
  <c r="AH584" i="13"/>
  <c r="AG584" i="13"/>
  <c r="AF584" i="13"/>
  <c r="AE584" i="13"/>
  <c r="AD584" i="13"/>
  <c r="AC584" i="13"/>
  <c r="AB584" i="13"/>
  <c r="Z584" i="13"/>
  <c r="Y584" i="13"/>
  <c r="X584" i="13"/>
  <c r="W584" i="13"/>
  <c r="V584" i="13"/>
  <c r="U584" i="13"/>
  <c r="T584" i="13"/>
  <c r="R584" i="13"/>
  <c r="Q584" i="13"/>
  <c r="P584" i="13"/>
  <c r="O584" i="13"/>
  <c r="N584" i="13"/>
  <c r="M584" i="13"/>
  <c r="L584" i="13"/>
  <c r="J584" i="13"/>
  <c r="I584" i="13"/>
  <c r="H584" i="13"/>
  <c r="G584" i="13"/>
  <c r="F584" i="13"/>
  <c r="E584" i="13"/>
  <c r="D584" i="13"/>
  <c r="C584" i="13"/>
  <c r="K584" i="13" s="1"/>
  <c r="S584" i="13" s="1"/>
  <c r="AA584" i="13" s="1"/>
  <c r="AH583" i="13"/>
  <c r="AG583" i="13"/>
  <c r="AF583" i="13"/>
  <c r="AE583" i="13"/>
  <c r="AD583" i="13"/>
  <c r="AC583" i="13"/>
  <c r="AB583" i="13"/>
  <c r="Z583" i="13"/>
  <c r="Y583" i="13"/>
  <c r="X583" i="13"/>
  <c r="W583" i="13"/>
  <c r="V583" i="13"/>
  <c r="U583" i="13"/>
  <c r="T583" i="13"/>
  <c r="R583" i="13"/>
  <c r="Q583" i="13"/>
  <c r="P583" i="13"/>
  <c r="O583" i="13"/>
  <c r="N583" i="13"/>
  <c r="M583" i="13"/>
  <c r="L583" i="13"/>
  <c r="J583" i="13"/>
  <c r="I583" i="13"/>
  <c r="H583" i="13"/>
  <c r="G583" i="13"/>
  <c r="F583" i="13"/>
  <c r="E583" i="13"/>
  <c r="D583" i="13"/>
  <c r="C583" i="13"/>
  <c r="K583" i="13" s="1"/>
  <c r="S583" i="13" s="1"/>
  <c r="AA583" i="13" s="1"/>
  <c r="AH582" i="13"/>
  <c r="AG582" i="13"/>
  <c r="AF582" i="13"/>
  <c r="AE582" i="13"/>
  <c r="AD582" i="13"/>
  <c r="AC582" i="13"/>
  <c r="AB582" i="13"/>
  <c r="Z582" i="13"/>
  <c r="Y582" i="13"/>
  <c r="X582" i="13"/>
  <c r="W582" i="13"/>
  <c r="V582" i="13"/>
  <c r="U582" i="13"/>
  <c r="T582" i="13"/>
  <c r="R582" i="13"/>
  <c r="Q582" i="13"/>
  <c r="P582" i="13"/>
  <c r="O582" i="13"/>
  <c r="N582" i="13"/>
  <c r="M582" i="13"/>
  <c r="L582" i="13"/>
  <c r="J582" i="13"/>
  <c r="I582" i="13"/>
  <c r="H582" i="13"/>
  <c r="G582" i="13"/>
  <c r="F582" i="13"/>
  <c r="E582" i="13"/>
  <c r="D582" i="13"/>
  <c r="C582" i="13"/>
  <c r="K582" i="13" s="1"/>
  <c r="S582" i="13" s="1"/>
  <c r="AA582" i="13" s="1"/>
  <c r="AH581" i="13"/>
  <c r="AG581" i="13"/>
  <c r="AF581" i="13"/>
  <c r="AE581" i="13"/>
  <c r="AD581" i="13"/>
  <c r="AC581" i="13"/>
  <c r="AB581" i="13"/>
  <c r="Z581" i="13"/>
  <c r="Y581" i="13"/>
  <c r="X581" i="13"/>
  <c r="W581" i="13"/>
  <c r="V581" i="13"/>
  <c r="U581" i="13"/>
  <c r="T581" i="13"/>
  <c r="R581" i="13"/>
  <c r="Q581" i="13"/>
  <c r="P581" i="13"/>
  <c r="O581" i="13"/>
  <c r="N581" i="13"/>
  <c r="M581" i="13"/>
  <c r="L581" i="13"/>
  <c r="J581" i="13"/>
  <c r="I581" i="13"/>
  <c r="H581" i="13"/>
  <c r="G581" i="13"/>
  <c r="F581" i="13"/>
  <c r="E581" i="13"/>
  <c r="D581" i="13"/>
  <c r="C581" i="13"/>
  <c r="K581" i="13" s="1"/>
  <c r="S581" i="13" s="1"/>
  <c r="AA581" i="13" s="1"/>
  <c r="AH580" i="13"/>
  <c r="AG580" i="13"/>
  <c r="AF580" i="13"/>
  <c r="AE580" i="13"/>
  <c r="AD580" i="13"/>
  <c r="AC580" i="13"/>
  <c r="AB580" i="13"/>
  <c r="Z580" i="13"/>
  <c r="Y580" i="13"/>
  <c r="X580" i="13"/>
  <c r="W580" i="13"/>
  <c r="V580" i="13"/>
  <c r="U580" i="13"/>
  <c r="T580" i="13"/>
  <c r="R580" i="13"/>
  <c r="Q580" i="13"/>
  <c r="P580" i="13"/>
  <c r="O580" i="13"/>
  <c r="N580" i="13"/>
  <c r="M580" i="13"/>
  <c r="L580" i="13"/>
  <c r="J580" i="13"/>
  <c r="I580" i="13"/>
  <c r="H580" i="13"/>
  <c r="G580" i="13"/>
  <c r="F580" i="13"/>
  <c r="E580" i="13"/>
  <c r="D580" i="13"/>
  <c r="C580" i="13"/>
  <c r="K580" i="13" s="1"/>
  <c r="S580" i="13" s="1"/>
  <c r="AA580" i="13" s="1"/>
  <c r="AH579" i="13"/>
  <c r="AG579" i="13"/>
  <c r="AF579" i="13"/>
  <c r="AE579" i="13"/>
  <c r="AD579" i="13"/>
  <c r="AC579" i="13"/>
  <c r="AB579" i="13"/>
  <c r="Z579" i="13"/>
  <c r="Y579" i="13"/>
  <c r="X579" i="13"/>
  <c r="W579" i="13"/>
  <c r="V579" i="13"/>
  <c r="U579" i="13"/>
  <c r="T579" i="13"/>
  <c r="R579" i="13"/>
  <c r="Q579" i="13"/>
  <c r="P579" i="13"/>
  <c r="O579" i="13"/>
  <c r="N579" i="13"/>
  <c r="M579" i="13"/>
  <c r="L579" i="13"/>
  <c r="J579" i="13"/>
  <c r="I579" i="13"/>
  <c r="H579" i="13"/>
  <c r="G579" i="13"/>
  <c r="F579" i="13"/>
  <c r="E579" i="13"/>
  <c r="D579" i="13"/>
  <c r="C579" i="13"/>
  <c r="K579" i="13" s="1"/>
  <c r="S579" i="13" s="1"/>
  <c r="AA579" i="13" s="1"/>
  <c r="AH578" i="13"/>
  <c r="AG578" i="13"/>
  <c r="AF578" i="13"/>
  <c r="AE578" i="13"/>
  <c r="AD578" i="13"/>
  <c r="AC578" i="13"/>
  <c r="AB578" i="13"/>
  <c r="Z578" i="13"/>
  <c r="Y578" i="13"/>
  <c r="X578" i="13"/>
  <c r="W578" i="13"/>
  <c r="V578" i="13"/>
  <c r="U578" i="13"/>
  <c r="T578" i="13"/>
  <c r="R578" i="13"/>
  <c r="Q578" i="13"/>
  <c r="P578" i="13"/>
  <c r="O578" i="13"/>
  <c r="N578" i="13"/>
  <c r="M578" i="13"/>
  <c r="L578" i="13"/>
  <c r="J578" i="13"/>
  <c r="I578" i="13"/>
  <c r="H578" i="13"/>
  <c r="G578" i="13"/>
  <c r="F578" i="13"/>
  <c r="E578" i="13"/>
  <c r="D578" i="13"/>
  <c r="C578" i="13"/>
  <c r="K578" i="13" s="1"/>
  <c r="S578" i="13" s="1"/>
  <c r="AA578" i="13" s="1"/>
  <c r="AH577" i="13"/>
  <c r="AG577" i="13"/>
  <c r="AF577" i="13"/>
  <c r="AE577" i="13"/>
  <c r="AD577" i="13"/>
  <c r="AC577" i="13"/>
  <c r="AB577" i="13"/>
  <c r="Z577" i="13"/>
  <c r="Y577" i="13"/>
  <c r="X577" i="13"/>
  <c r="W577" i="13"/>
  <c r="V577" i="13"/>
  <c r="U577" i="13"/>
  <c r="T577" i="13"/>
  <c r="R577" i="13"/>
  <c r="Q577" i="13"/>
  <c r="P577" i="13"/>
  <c r="O577" i="13"/>
  <c r="N577" i="13"/>
  <c r="M577" i="13"/>
  <c r="L577" i="13"/>
  <c r="J577" i="13"/>
  <c r="I577" i="13"/>
  <c r="H577" i="13"/>
  <c r="G577" i="13"/>
  <c r="F577" i="13"/>
  <c r="E577" i="13"/>
  <c r="D577" i="13"/>
  <c r="C577" i="13"/>
  <c r="K577" i="13" s="1"/>
  <c r="S577" i="13" s="1"/>
  <c r="AA577" i="13" s="1"/>
  <c r="AH576" i="13"/>
  <c r="AG576" i="13"/>
  <c r="AF576" i="13"/>
  <c r="AE576" i="13"/>
  <c r="AD576" i="13"/>
  <c r="AC576" i="13"/>
  <c r="AB576" i="13"/>
  <c r="Z576" i="13"/>
  <c r="Y576" i="13"/>
  <c r="X576" i="13"/>
  <c r="W576" i="13"/>
  <c r="V576" i="13"/>
  <c r="U576" i="13"/>
  <c r="T576" i="13"/>
  <c r="R576" i="13"/>
  <c r="Q576" i="13"/>
  <c r="P576" i="13"/>
  <c r="O576" i="13"/>
  <c r="N576" i="13"/>
  <c r="M576" i="13"/>
  <c r="L576" i="13"/>
  <c r="J576" i="13"/>
  <c r="I576" i="13"/>
  <c r="H576" i="13"/>
  <c r="G576" i="13"/>
  <c r="F576" i="13"/>
  <c r="E576" i="13"/>
  <c r="D576" i="13"/>
  <c r="C576" i="13"/>
  <c r="K576" i="13" s="1"/>
  <c r="S576" i="13" s="1"/>
  <c r="AA576" i="13" s="1"/>
  <c r="AH575" i="13"/>
  <c r="AG575" i="13"/>
  <c r="AF575" i="13"/>
  <c r="AE575" i="13"/>
  <c r="AD575" i="13"/>
  <c r="AC575" i="13"/>
  <c r="AB575" i="13"/>
  <c r="Z575" i="13"/>
  <c r="Y575" i="13"/>
  <c r="X575" i="13"/>
  <c r="W575" i="13"/>
  <c r="V575" i="13"/>
  <c r="U575" i="13"/>
  <c r="T575" i="13"/>
  <c r="R575" i="13"/>
  <c r="Q575" i="13"/>
  <c r="P575" i="13"/>
  <c r="O575" i="13"/>
  <c r="N575" i="13"/>
  <c r="M575" i="13"/>
  <c r="L575" i="13"/>
  <c r="J575" i="13"/>
  <c r="I575" i="13"/>
  <c r="H575" i="13"/>
  <c r="G575" i="13"/>
  <c r="F575" i="13"/>
  <c r="E575" i="13"/>
  <c r="D575" i="13"/>
  <c r="C575" i="13"/>
  <c r="K575" i="13" s="1"/>
  <c r="S575" i="13" s="1"/>
  <c r="AA575" i="13" s="1"/>
  <c r="AH574" i="13"/>
  <c r="AG574" i="13"/>
  <c r="AF574" i="13"/>
  <c r="AE574" i="13"/>
  <c r="AD574" i="13"/>
  <c r="AC574" i="13"/>
  <c r="AB574" i="13"/>
  <c r="Z574" i="13"/>
  <c r="Y574" i="13"/>
  <c r="X574" i="13"/>
  <c r="W574" i="13"/>
  <c r="V574" i="13"/>
  <c r="U574" i="13"/>
  <c r="T574" i="13"/>
  <c r="R574" i="13"/>
  <c r="Q574" i="13"/>
  <c r="P574" i="13"/>
  <c r="O574" i="13"/>
  <c r="N574" i="13"/>
  <c r="M574" i="13"/>
  <c r="L574" i="13"/>
  <c r="J574" i="13"/>
  <c r="I574" i="13"/>
  <c r="H574" i="13"/>
  <c r="G574" i="13"/>
  <c r="F574" i="13"/>
  <c r="E574" i="13"/>
  <c r="D574" i="13"/>
  <c r="C574" i="13"/>
  <c r="K574" i="13" s="1"/>
  <c r="S574" i="13" s="1"/>
  <c r="AA574" i="13" s="1"/>
  <c r="AH573" i="13"/>
  <c r="AG573" i="13"/>
  <c r="AF573" i="13"/>
  <c r="AE573" i="13"/>
  <c r="AD573" i="13"/>
  <c r="AC573" i="13"/>
  <c r="AB573" i="13"/>
  <c r="Z573" i="13"/>
  <c r="Y573" i="13"/>
  <c r="X573" i="13"/>
  <c r="W573" i="13"/>
  <c r="V573" i="13"/>
  <c r="U573" i="13"/>
  <c r="T573" i="13"/>
  <c r="R573" i="13"/>
  <c r="Q573" i="13"/>
  <c r="P573" i="13"/>
  <c r="O573" i="13"/>
  <c r="N573" i="13"/>
  <c r="M573" i="13"/>
  <c r="L573" i="13"/>
  <c r="J573" i="13"/>
  <c r="I573" i="13"/>
  <c r="H573" i="13"/>
  <c r="G573" i="13"/>
  <c r="F573" i="13"/>
  <c r="E573" i="13"/>
  <c r="D573" i="13"/>
  <c r="C573" i="13"/>
  <c r="K573" i="13" s="1"/>
  <c r="S573" i="13" s="1"/>
  <c r="AA573" i="13" s="1"/>
  <c r="AH572" i="13"/>
  <c r="AG572" i="13"/>
  <c r="AF572" i="13"/>
  <c r="AE572" i="13"/>
  <c r="AD572" i="13"/>
  <c r="AC572" i="13"/>
  <c r="AB572" i="13"/>
  <c r="Z572" i="13"/>
  <c r="Y572" i="13"/>
  <c r="X572" i="13"/>
  <c r="W572" i="13"/>
  <c r="V572" i="13"/>
  <c r="U572" i="13"/>
  <c r="T572" i="13"/>
  <c r="R572" i="13"/>
  <c r="Q572" i="13"/>
  <c r="P572" i="13"/>
  <c r="O572" i="13"/>
  <c r="N572" i="13"/>
  <c r="M572" i="13"/>
  <c r="L572" i="13"/>
  <c r="J572" i="13"/>
  <c r="I572" i="13"/>
  <c r="H572" i="13"/>
  <c r="G572" i="13"/>
  <c r="F572" i="13"/>
  <c r="E572" i="13"/>
  <c r="D572" i="13"/>
  <c r="C572" i="13"/>
  <c r="K572" i="13" s="1"/>
  <c r="S572" i="13" s="1"/>
  <c r="AA572" i="13" s="1"/>
  <c r="AH571" i="13"/>
  <c r="AG571" i="13"/>
  <c r="AF571" i="13"/>
  <c r="AE571" i="13"/>
  <c r="AD571" i="13"/>
  <c r="AC571" i="13"/>
  <c r="AB571" i="13"/>
  <c r="Z571" i="13"/>
  <c r="Y571" i="13"/>
  <c r="X571" i="13"/>
  <c r="W571" i="13"/>
  <c r="V571" i="13"/>
  <c r="U571" i="13"/>
  <c r="T571" i="13"/>
  <c r="R571" i="13"/>
  <c r="Q571" i="13"/>
  <c r="P571" i="13"/>
  <c r="O571" i="13"/>
  <c r="N571" i="13"/>
  <c r="M571" i="13"/>
  <c r="L571" i="13"/>
  <c r="J571" i="13"/>
  <c r="I571" i="13"/>
  <c r="H571" i="13"/>
  <c r="G571" i="13"/>
  <c r="F571" i="13"/>
  <c r="E571" i="13"/>
  <c r="D571" i="13"/>
  <c r="C571" i="13"/>
  <c r="K571" i="13" s="1"/>
  <c r="S571" i="13" s="1"/>
  <c r="AA571" i="13" s="1"/>
  <c r="AH570" i="13"/>
  <c r="AG570" i="13"/>
  <c r="AF570" i="13"/>
  <c r="AE570" i="13"/>
  <c r="AD570" i="13"/>
  <c r="AC570" i="13"/>
  <c r="AB570" i="13"/>
  <c r="Z570" i="13"/>
  <c r="Y570" i="13"/>
  <c r="X570" i="13"/>
  <c r="W570" i="13"/>
  <c r="V570" i="13"/>
  <c r="U570" i="13"/>
  <c r="T570" i="13"/>
  <c r="R570" i="13"/>
  <c r="Q570" i="13"/>
  <c r="P570" i="13"/>
  <c r="O570" i="13"/>
  <c r="N570" i="13"/>
  <c r="M570" i="13"/>
  <c r="L570" i="13"/>
  <c r="J570" i="13"/>
  <c r="I570" i="13"/>
  <c r="H570" i="13"/>
  <c r="G570" i="13"/>
  <c r="F570" i="13"/>
  <c r="E570" i="13"/>
  <c r="D570" i="13"/>
  <c r="C570" i="13"/>
  <c r="K570" i="13" s="1"/>
  <c r="S570" i="13" s="1"/>
  <c r="AA570" i="13" s="1"/>
  <c r="AH569" i="13"/>
  <c r="AG569" i="13"/>
  <c r="AF569" i="13"/>
  <c r="AE569" i="13"/>
  <c r="AD569" i="13"/>
  <c r="AC569" i="13"/>
  <c r="AB569" i="13"/>
  <c r="Z569" i="13"/>
  <c r="Y569" i="13"/>
  <c r="X569" i="13"/>
  <c r="W569" i="13"/>
  <c r="V569" i="13"/>
  <c r="U569" i="13"/>
  <c r="T569" i="13"/>
  <c r="R569" i="13"/>
  <c r="Q569" i="13"/>
  <c r="P569" i="13"/>
  <c r="O569" i="13"/>
  <c r="N569" i="13"/>
  <c r="M569" i="13"/>
  <c r="L569" i="13"/>
  <c r="J569" i="13"/>
  <c r="I569" i="13"/>
  <c r="H569" i="13"/>
  <c r="G569" i="13"/>
  <c r="F569" i="13"/>
  <c r="E569" i="13"/>
  <c r="D569" i="13"/>
  <c r="C569" i="13"/>
  <c r="K569" i="13" s="1"/>
  <c r="S569" i="13" s="1"/>
  <c r="AA569" i="13" s="1"/>
  <c r="AH568" i="13"/>
  <c r="AG568" i="13"/>
  <c r="AF568" i="13"/>
  <c r="AE568" i="13"/>
  <c r="AD568" i="13"/>
  <c r="AC568" i="13"/>
  <c r="AB568" i="13"/>
  <c r="Z568" i="13"/>
  <c r="Y568" i="13"/>
  <c r="X568" i="13"/>
  <c r="W568" i="13"/>
  <c r="V568" i="13"/>
  <c r="U568" i="13"/>
  <c r="T568" i="13"/>
  <c r="R568" i="13"/>
  <c r="Q568" i="13"/>
  <c r="P568" i="13"/>
  <c r="O568" i="13"/>
  <c r="N568" i="13"/>
  <c r="M568" i="13"/>
  <c r="L568" i="13"/>
  <c r="J568" i="13"/>
  <c r="I568" i="13"/>
  <c r="H568" i="13"/>
  <c r="G568" i="13"/>
  <c r="F568" i="13"/>
  <c r="E568" i="13"/>
  <c r="D568" i="13"/>
  <c r="C568" i="13"/>
  <c r="K568" i="13" s="1"/>
  <c r="S568" i="13" s="1"/>
  <c r="AA568" i="13" s="1"/>
  <c r="AH567" i="13"/>
  <c r="AG567" i="13"/>
  <c r="AF567" i="13"/>
  <c r="AE567" i="13"/>
  <c r="AD567" i="13"/>
  <c r="AC567" i="13"/>
  <c r="AB567" i="13"/>
  <c r="Z567" i="13"/>
  <c r="Y567" i="13"/>
  <c r="X567" i="13"/>
  <c r="W567" i="13"/>
  <c r="V567" i="13"/>
  <c r="U567" i="13"/>
  <c r="T567" i="13"/>
  <c r="R567" i="13"/>
  <c r="Q567" i="13"/>
  <c r="P567" i="13"/>
  <c r="O567" i="13"/>
  <c r="N567" i="13"/>
  <c r="M567" i="13"/>
  <c r="L567" i="13"/>
  <c r="J567" i="13"/>
  <c r="I567" i="13"/>
  <c r="H567" i="13"/>
  <c r="G567" i="13"/>
  <c r="F567" i="13"/>
  <c r="E567" i="13"/>
  <c r="D567" i="13"/>
  <c r="C567" i="13"/>
  <c r="K567" i="13" s="1"/>
  <c r="S567" i="13" s="1"/>
  <c r="AA567" i="13" s="1"/>
  <c r="AH566" i="13"/>
  <c r="AG566" i="13"/>
  <c r="AF566" i="13"/>
  <c r="AE566" i="13"/>
  <c r="AD566" i="13"/>
  <c r="AC566" i="13"/>
  <c r="AB566" i="13"/>
  <c r="Z566" i="13"/>
  <c r="Y566" i="13"/>
  <c r="X566" i="13"/>
  <c r="W566" i="13"/>
  <c r="V566" i="13"/>
  <c r="U566" i="13"/>
  <c r="T566" i="13"/>
  <c r="R566" i="13"/>
  <c r="Q566" i="13"/>
  <c r="P566" i="13"/>
  <c r="O566" i="13"/>
  <c r="N566" i="13"/>
  <c r="M566" i="13"/>
  <c r="L566" i="13"/>
  <c r="J566" i="13"/>
  <c r="I566" i="13"/>
  <c r="H566" i="13"/>
  <c r="G566" i="13"/>
  <c r="F566" i="13"/>
  <c r="E566" i="13"/>
  <c r="D566" i="13"/>
  <c r="C566" i="13"/>
  <c r="K566" i="13" s="1"/>
  <c r="S566" i="13" s="1"/>
  <c r="AA566" i="13" s="1"/>
  <c r="AH565" i="13"/>
  <c r="AG565" i="13"/>
  <c r="AF565" i="13"/>
  <c r="AE565" i="13"/>
  <c r="AD565" i="13"/>
  <c r="AC565" i="13"/>
  <c r="AB565" i="13"/>
  <c r="Z565" i="13"/>
  <c r="Y565" i="13"/>
  <c r="X565" i="13"/>
  <c r="W565" i="13"/>
  <c r="V565" i="13"/>
  <c r="U565" i="13"/>
  <c r="T565" i="13"/>
  <c r="R565" i="13"/>
  <c r="Q565" i="13"/>
  <c r="P565" i="13"/>
  <c r="O565" i="13"/>
  <c r="N565" i="13"/>
  <c r="M565" i="13"/>
  <c r="L565" i="13"/>
  <c r="J565" i="13"/>
  <c r="I565" i="13"/>
  <c r="H565" i="13"/>
  <c r="G565" i="13"/>
  <c r="F565" i="13"/>
  <c r="E565" i="13"/>
  <c r="D565" i="13"/>
  <c r="C565" i="13"/>
  <c r="K565" i="13" s="1"/>
  <c r="S565" i="13" s="1"/>
  <c r="AA565" i="13" s="1"/>
  <c r="AH564" i="13"/>
  <c r="AG564" i="13"/>
  <c r="AF564" i="13"/>
  <c r="AE564" i="13"/>
  <c r="AD564" i="13"/>
  <c r="AC564" i="13"/>
  <c r="AB564" i="13"/>
  <c r="Z564" i="13"/>
  <c r="Y564" i="13"/>
  <c r="X564" i="13"/>
  <c r="W564" i="13"/>
  <c r="V564" i="13"/>
  <c r="U564" i="13"/>
  <c r="T564" i="13"/>
  <c r="R564" i="13"/>
  <c r="Q564" i="13"/>
  <c r="P564" i="13"/>
  <c r="O564" i="13"/>
  <c r="N564" i="13"/>
  <c r="M564" i="13"/>
  <c r="L564" i="13"/>
  <c r="J564" i="13"/>
  <c r="I564" i="13"/>
  <c r="H564" i="13"/>
  <c r="G564" i="13"/>
  <c r="F564" i="13"/>
  <c r="E564" i="13"/>
  <c r="D564" i="13"/>
  <c r="C564" i="13"/>
  <c r="K564" i="13" s="1"/>
  <c r="S564" i="13" s="1"/>
  <c r="AA564" i="13" s="1"/>
  <c r="AH563" i="13"/>
  <c r="AG563" i="13"/>
  <c r="AF563" i="13"/>
  <c r="AE563" i="13"/>
  <c r="AD563" i="13"/>
  <c r="AC563" i="13"/>
  <c r="AB563" i="13"/>
  <c r="Z563" i="13"/>
  <c r="Y563" i="13"/>
  <c r="X563" i="13"/>
  <c r="W563" i="13"/>
  <c r="V563" i="13"/>
  <c r="U563" i="13"/>
  <c r="T563" i="13"/>
  <c r="R563" i="13"/>
  <c r="Q563" i="13"/>
  <c r="P563" i="13"/>
  <c r="O563" i="13"/>
  <c r="N563" i="13"/>
  <c r="M563" i="13"/>
  <c r="L563" i="13"/>
  <c r="J563" i="13"/>
  <c r="I563" i="13"/>
  <c r="H563" i="13"/>
  <c r="G563" i="13"/>
  <c r="F563" i="13"/>
  <c r="E563" i="13"/>
  <c r="D563" i="13"/>
  <c r="C563" i="13"/>
  <c r="K563" i="13" s="1"/>
  <c r="S563" i="13" s="1"/>
  <c r="AA563" i="13" s="1"/>
  <c r="AH562" i="13"/>
  <c r="AG562" i="13"/>
  <c r="AF562" i="13"/>
  <c r="AE562" i="13"/>
  <c r="AD562" i="13"/>
  <c r="AC562" i="13"/>
  <c r="AB562" i="13"/>
  <c r="Z562" i="13"/>
  <c r="Y562" i="13"/>
  <c r="X562" i="13"/>
  <c r="W562" i="13"/>
  <c r="V562" i="13"/>
  <c r="U562" i="13"/>
  <c r="T562" i="13"/>
  <c r="R562" i="13"/>
  <c r="Q562" i="13"/>
  <c r="P562" i="13"/>
  <c r="O562" i="13"/>
  <c r="N562" i="13"/>
  <c r="M562" i="13"/>
  <c r="L562" i="13"/>
  <c r="J562" i="13"/>
  <c r="I562" i="13"/>
  <c r="H562" i="13"/>
  <c r="G562" i="13"/>
  <c r="F562" i="13"/>
  <c r="E562" i="13"/>
  <c r="D562" i="13"/>
  <c r="C562" i="13"/>
  <c r="K562" i="13" s="1"/>
  <c r="S562" i="13" s="1"/>
  <c r="AA562" i="13" s="1"/>
  <c r="AH561" i="13"/>
  <c r="AG561" i="13"/>
  <c r="AF561" i="13"/>
  <c r="AE561" i="13"/>
  <c r="AD561" i="13"/>
  <c r="AC561" i="13"/>
  <c r="AB561" i="13"/>
  <c r="Z561" i="13"/>
  <c r="Y561" i="13"/>
  <c r="X561" i="13"/>
  <c r="W561" i="13"/>
  <c r="V561" i="13"/>
  <c r="U561" i="13"/>
  <c r="T561" i="13"/>
  <c r="R561" i="13"/>
  <c r="Q561" i="13"/>
  <c r="P561" i="13"/>
  <c r="O561" i="13"/>
  <c r="N561" i="13"/>
  <c r="M561" i="13"/>
  <c r="L561" i="13"/>
  <c r="J561" i="13"/>
  <c r="I561" i="13"/>
  <c r="H561" i="13"/>
  <c r="G561" i="13"/>
  <c r="F561" i="13"/>
  <c r="E561" i="13"/>
  <c r="D561" i="13"/>
  <c r="C561" i="13"/>
  <c r="K561" i="13" s="1"/>
  <c r="S561" i="13" s="1"/>
  <c r="AA561" i="13" s="1"/>
  <c r="AH560" i="13"/>
  <c r="AG560" i="13"/>
  <c r="AF560" i="13"/>
  <c r="AE560" i="13"/>
  <c r="AD560" i="13"/>
  <c r="AC560" i="13"/>
  <c r="AB560" i="13"/>
  <c r="Z560" i="13"/>
  <c r="Y560" i="13"/>
  <c r="X560" i="13"/>
  <c r="W560" i="13"/>
  <c r="V560" i="13"/>
  <c r="U560" i="13"/>
  <c r="T560" i="13"/>
  <c r="R560" i="13"/>
  <c r="Q560" i="13"/>
  <c r="P560" i="13"/>
  <c r="O560" i="13"/>
  <c r="N560" i="13"/>
  <c r="M560" i="13"/>
  <c r="L560" i="13"/>
  <c r="J560" i="13"/>
  <c r="I560" i="13"/>
  <c r="H560" i="13"/>
  <c r="G560" i="13"/>
  <c r="F560" i="13"/>
  <c r="E560" i="13"/>
  <c r="D560" i="13"/>
  <c r="C560" i="13"/>
  <c r="K560" i="13" s="1"/>
  <c r="S560" i="13" s="1"/>
  <c r="AA560" i="13" s="1"/>
  <c r="AH559" i="13"/>
  <c r="AG559" i="13"/>
  <c r="AF559" i="13"/>
  <c r="AE559" i="13"/>
  <c r="AD559" i="13"/>
  <c r="AC559" i="13"/>
  <c r="AB559" i="13"/>
  <c r="Z559" i="13"/>
  <c r="Y559" i="13"/>
  <c r="X559" i="13"/>
  <c r="W559" i="13"/>
  <c r="V559" i="13"/>
  <c r="U559" i="13"/>
  <c r="T559" i="13"/>
  <c r="R559" i="13"/>
  <c r="Q559" i="13"/>
  <c r="P559" i="13"/>
  <c r="O559" i="13"/>
  <c r="N559" i="13"/>
  <c r="M559" i="13"/>
  <c r="L559" i="13"/>
  <c r="J559" i="13"/>
  <c r="I559" i="13"/>
  <c r="H559" i="13"/>
  <c r="G559" i="13"/>
  <c r="F559" i="13"/>
  <c r="E559" i="13"/>
  <c r="D559" i="13"/>
  <c r="C559" i="13"/>
  <c r="K559" i="13" s="1"/>
  <c r="S559" i="13" s="1"/>
  <c r="AA559" i="13" s="1"/>
  <c r="AH558" i="13"/>
  <c r="AG558" i="13"/>
  <c r="AF558" i="13"/>
  <c r="AE558" i="13"/>
  <c r="AD558" i="13"/>
  <c r="AC558" i="13"/>
  <c r="AB558" i="13"/>
  <c r="Z558" i="13"/>
  <c r="Y558" i="13"/>
  <c r="X558" i="13"/>
  <c r="W558" i="13"/>
  <c r="V558" i="13"/>
  <c r="U558" i="13"/>
  <c r="T558" i="13"/>
  <c r="R558" i="13"/>
  <c r="Q558" i="13"/>
  <c r="P558" i="13"/>
  <c r="O558" i="13"/>
  <c r="N558" i="13"/>
  <c r="M558" i="13"/>
  <c r="L558" i="13"/>
  <c r="J558" i="13"/>
  <c r="I558" i="13"/>
  <c r="H558" i="13"/>
  <c r="G558" i="13"/>
  <c r="F558" i="13"/>
  <c r="E558" i="13"/>
  <c r="D558" i="13"/>
  <c r="C558" i="13"/>
  <c r="K558" i="13" s="1"/>
  <c r="S558" i="13" s="1"/>
  <c r="AA558" i="13" s="1"/>
  <c r="AH557" i="13"/>
  <c r="AG557" i="13"/>
  <c r="AF557" i="13"/>
  <c r="AE557" i="13"/>
  <c r="AD557" i="13"/>
  <c r="AC557" i="13"/>
  <c r="AB557" i="13"/>
  <c r="Z557" i="13"/>
  <c r="Y557" i="13"/>
  <c r="X557" i="13"/>
  <c r="W557" i="13"/>
  <c r="V557" i="13"/>
  <c r="U557" i="13"/>
  <c r="T557" i="13"/>
  <c r="R557" i="13"/>
  <c r="Q557" i="13"/>
  <c r="P557" i="13"/>
  <c r="O557" i="13"/>
  <c r="N557" i="13"/>
  <c r="M557" i="13"/>
  <c r="L557" i="13"/>
  <c r="J557" i="13"/>
  <c r="I557" i="13"/>
  <c r="H557" i="13"/>
  <c r="G557" i="13"/>
  <c r="F557" i="13"/>
  <c r="E557" i="13"/>
  <c r="D557" i="13"/>
  <c r="C557" i="13"/>
  <c r="K557" i="13" s="1"/>
  <c r="S557" i="13" s="1"/>
  <c r="AA557" i="13" s="1"/>
  <c r="AH556" i="13"/>
  <c r="AG556" i="13"/>
  <c r="AF556" i="13"/>
  <c r="AE556" i="13"/>
  <c r="AD556" i="13"/>
  <c r="AC556" i="13"/>
  <c r="AB556" i="13"/>
  <c r="Z556" i="13"/>
  <c r="Y556" i="13"/>
  <c r="X556" i="13"/>
  <c r="W556" i="13"/>
  <c r="V556" i="13"/>
  <c r="U556" i="13"/>
  <c r="T556" i="13"/>
  <c r="R556" i="13"/>
  <c r="Q556" i="13"/>
  <c r="P556" i="13"/>
  <c r="O556" i="13"/>
  <c r="N556" i="13"/>
  <c r="M556" i="13"/>
  <c r="L556" i="13"/>
  <c r="J556" i="13"/>
  <c r="I556" i="13"/>
  <c r="H556" i="13"/>
  <c r="G556" i="13"/>
  <c r="F556" i="13"/>
  <c r="E556" i="13"/>
  <c r="D556" i="13"/>
  <c r="C556" i="13"/>
  <c r="K556" i="13" s="1"/>
  <c r="S556" i="13" s="1"/>
  <c r="AA556" i="13" s="1"/>
  <c r="AH555" i="13"/>
  <c r="AG555" i="13"/>
  <c r="AF555" i="13"/>
  <c r="AE555" i="13"/>
  <c r="AD555" i="13"/>
  <c r="AC555" i="13"/>
  <c r="AB555" i="13"/>
  <c r="Z555" i="13"/>
  <c r="Y555" i="13"/>
  <c r="X555" i="13"/>
  <c r="W555" i="13"/>
  <c r="V555" i="13"/>
  <c r="U555" i="13"/>
  <c r="T555" i="13"/>
  <c r="R555" i="13"/>
  <c r="Q555" i="13"/>
  <c r="P555" i="13"/>
  <c r="O555" i="13"/>
  <c r="N555" i="13"/>
  <c r="M555" i="13"/>
  <c r="L555" i="13"/>
  <c r="J555" i="13"/>
  <c r="I555" i="13"/>
  <c r="H555" i="13"/>
  <c r="G555" i="13"/>
  <c r="F555" i="13"/>
  <c r="E555" i="13"/>
  <c r="D555" i="13"/>
  <c r="C555" i="13"/>
  <c r="K555" i="13" s="1"/>
  <c r="S555" i="13" s="1"/>
  <c r="AA555" i="13" s="1"/>
  <c r="AH554" i="13"/>
  <c r="AG554" i="13"/>
  <c r="AF554" i="13"/>
  <c r="AE554" i="13"/>
  <c r="AD554" i="13"/>
  <c r="AC554" i="13"/>
  <c r="AB554" i="13"/>
  <c r="Z554" i="13"/>
  <c r="Y554" i="13"/>
  <c r="X554" i="13"/>
  <c r="W554" i="13"/>
  <c r="V554" i="13"/>
  <c r="U554" i="13"/>
  <c r="T554" i="13"/>
  <c r="R554" i="13"/>
  <c r="Q554" i="13"/>
  <c r="P554" i="13"/>
  <c r="O554" i="13"/>
  <c r="N554" i="13"/>
  <c r="M554" i="13"/>
  <c r="L554" i="13"/>
  <c r="J554" i="13"/>
  <c r="I554" i="13"/>
  <c r="H554" i="13"/>
  <c r="G554" i="13"/>
  <c r="F554" i="13"/>
  <c r="E554" i="13"/>
  <c r="D554" i="13"/>
  <c r="C554" i="13"/>
  <c r="K554" i="13" s="1"/>
  <c r="S554" i="13" s="1"/>
  <c r="AA554" i="13" s="1"/>
  <c r="AH553" i="13"/>
  <c r="AG553" i="13"/>
  <c r="AF553" i="13"/>
  <c r="AE553" i="13"/>
  <c r="AD553" i="13"/>
  <c r="AC553" i="13"/>
  <c r="AB553" i="13"/>
  <c r="Z553" i="13"/>
  <c r="Y553" i="13"/>
  <c r="X553" i="13"/>
  <c r="W553" i="13"/>
  <c r="V553" i="13"/>
  <c r="U553" i="13"/>
  <c r="T553" i="13"/>
  <c r="R553" i="13"/>
  <c r="Q553" i="13"/>
  <c r="P553" i="13"/>
  <c r="O553" i="13"/>
  <c r="N553" i="13"/>
  <c r="M553" i="13"/>
  <c r="L553" i="13"/>
  <c r="J553" i="13"/>
  <c r="I553" i="13"/>
  <c r="H553" i="13"/>
  <c r="G553" i="13"/>
  <c r="F553" i="13"/>
  <c r="E553" i="13"/>
  <c r="D553" i="13"/>
  <c r="C553" i="13"/>
  <c r="K553" i="13" s="1"/>
  <c r="S553" i="13" s="1"/>
  <c r="AA553" i="13" s="1"/>
  <c r="AH552" i="13"/>
  <c r="AG552" i="13"/>
  <c r="AF552" i="13"/>
  <c r="AE552" i="13"/>
  <c r="AD552" i="13"/>
  <c r="AC552" i="13"/>
  <c r="AB552" i="13"/>
  <c r="Z552" i="13"/>
  <c r="Y552" i="13"/>
  <c r="X552" i="13"/>
  <c r="W552" i="13"/>
  <c r="V552" i="13"/>
  <c r="U552" i="13"/>
  <c r="T552" i="13"/>
  <c r="R552" i="13"/>
  <c r="Q552" i="13"/>
  <c r="P552" i="13"/>
  <c r="O552" i="13"/>
  <c r="N552" i="13"/>
  <c r="M552" i="13"/>
  <c r="L552" i="13"/>
  <c r="J552" i="13"/>
  <c r="I552" i="13"/>
  <c r="H552" i="13"/>
  <c r="G552" i="13"/>
  <c r="F552" i="13"/>
  <c r="E552" i="13"/>
  <c r="D552" i="13"/>
  <c r="C552" i="13"/>
  <c r="K552" i="13" s="1"/>
  <c r="S552" i="13" s="1"/>
  <c r="AA552" i="13" s="1"/>
  <c r="AH551" i="13"/>
  <c r="AG551" i="13"/>
  <c r="AF551" i="13"/>
  <c r="AE551" i="13"/>
  <c r="AD551" i="13"/>
  <c r="AC551" i="13"/>
  <c r="AB551" i="13"/>
  <c r="Z551" i="13"/>
  <c r="Y551" i="13"/>
  <c r="X551" i="13"/>
  <c r="W551" i="13"/>
  <c r="V551" i="13"/>
  <c r="U551" i="13"/>
  <c r="T551" i="13"/>
  <c r="R551" i="13"/>
  <c r="Q551" i="13"/>
  <c r="P551" i="13"/>
  <c r="O551" i="13"/>
  <c r="N551" i="13"/>
  <c r="M551" i="13"/>
  <c r="L551" i="13"/>
  <c r="J551" i="13"/>
  <c r="I551" i="13"/>
  <c r="H551" i="13"/>
  <c r="G551" i="13"/>
  <c r="F551" i="13"/>
  <c r="E551" i="13"/>
  <c r="D551" i="13"/>
  <c r="C551" i="13"/>
  <c r="K551" i="13" s="1"/>
  <c r="S551" i="13" s="1"/>
  <c r="AA551" i="13" s="1"/>
  <c r="AH550" i="13"/>
  <c r="AG550" i="13"/>
  <c r="AF550" i="13"/>
  <c r="AE550" i="13"/>
  <c r="AD550" i="13"/>
  <c r="AC550" i="13"/>
  <c r="AB550" i="13"/>
  <c r="Z550" i="13"/>
  <c r="Y550" i="13"/>
  <c r="X550" i="13"/>
  <c r="W550" i="13"/>
  <c r="V550" i="13"/>
  <c r="U550" i="13"/>
  <c r="T550" i="13"/>
  <c r="R550" i="13"/>
  <c r="Q550" i="13"/>
  <c r="P550" i="13"/>
  <c r="O550" i="13"/>
  <c r="N550" i="13"/>
  <c r="M550" i="13"/>
  <c r="L550" i="13"/>
  <c r="J550" i="13"/>
  <c r="I550" i="13"/>
  <c r="H550" i="13"/>
  <c r="G550" i="13"/>
  <c r="F550" i="13"/>
  <c r="E550" i="13"/>
  <c r="D550" i="13"/>
  <c r="C550" i="13"/>
  <c r="K550" i="13" s="1"/>
  <c r="S550" i="13" s="1"/>
  <c r="AA550" i="13" s="1"/>
  <c r="AH549" i="13"/>
  <c r="AG549" i="13"/>
  <c r="AF549" i="13"/>
  <c r="AE549" i="13"/>
  <c r="AD549" i="13"/>
  <c r="AC549" i="13"/>
  <c r="AB549" i="13"/>
  <c r="Z549" i="13"/>
  <c r="Y549" i="13"/>
  <c r="X549" i="13"/>
  <c r="W549" i="13"/>
  <c r="V549" i="13"/>
  <c r="U549" i="13"/>
  <c r="T549" i="13"/>
  <c r="R549" i="13"/>
  <c r="Q549" i="13"/>
  <c r="P549" i="13"/>
  <c r="O549" i="13"/>
  <c r="N549" i="13"/>
  <c r="M549" i="13"/>
  <c r="L549" i="13"/>
  <c r="J549" i="13"/>
  <c r="I549" i="13"/>
  <c r="H549" i="13"/>
  <c r="G549" i="13"/>
  <c r="F549" i="13"/>
  <c r="E549" i="13"/>
  <c r="D549" i="13"/>
  <c r="C549" i="13"/>
  <c r="K549" i="13" s="1"/>
  <c r="S549" i="13" s="1"/>
  <c r="AA549" i="13" s="1"/>
  <c r="AH548" i="13"/>
  <c r="AG548" i="13"/>
  <c r="AF548" i="13"/>
  <c r="AE548" i="13"/>
  <c r="AD548" i="13"/>
  <c r="AC548" i="13"/>
  <c r="AB548" i="13"/>
  <c r="Z548" i="13"/>
  <c r="Y548" i="13"/>
  <c r="X548" i="13"/>
  <c r="W548" i="13"/>
  <c r="V548" i="13"/>
  <c r="U548" i="13"/>
  <c r="T548" i="13"/>
  <c r="R548" i="13"/>
  <c r="Q548" i="13"/>
  <c r="P548" i="13"/>
  <c r="O548" i="13"/>
  <c r="N548" i="13"/>
  <c r="M548" i="13"/>
  <c r="L548" i="13"/>
  <c r="J548" i="13"/>
  <c r="I548" i="13"/>
  <c r="H548" i="13"/>
  <c r="G548" i="13"/>
  <c r="F548" i="13"/>
  <c r="E548" i="13"/>
  <c r="D548" i="13"/>
  <c r="C548" i="13"/>
  <c r="K548" i="13" s="1"/>
  <c r="S548" i="13" s="1"/>
  <c r="AA548" i="13" s="1"/>
  <c r="AH547" i="13"/>
  <c r="AG547" i="13"/>
  <c r="AF547" i="13"/>
  <c r="AE547" i="13"/>
  <c r="AD547" i="13"/>
  <c r="AC547" i="13"/>
  <c r="AB547" i="13"/>
  <c r="Z547" i="13"/>
  <c r="Y547" i="13"/>
  <c r="X547" i="13"/>
  <c r="W547" i="13"/>
  <c r="V547" i="13"/>
  <c r="U547" i="13"/>
  <c r="T547" i="13"/>
  <c r="R547" i="13"/>
  <c r="Q547" i="13"/>
  <c r="P547" i="13"/>
  <c r="O547" i="13"/>
  <c r="N547" i="13"/>
  <c r="M547" i="13"/>
  <c r="L547" i="13"/>
  <c r="J547" i="13"/>
  <c r="I547" i="13"/>
  <c r="H547" i="13"/>
  <c r="G547" i="13"/>
  <c r="F547" i="13"/>
  <c r="E547" i="13"/>
  <c r="D547" i="13"/>
  <c r="C547" i="13"/>
  <c r="K547" i="13" s="1"/>
  <c r="S547" i="13" s="1"/>
  <c r="AA547" i="13" s="1"/>
  <c r="AH546" i="13"/>
  <c r="AG546" i="13"/>
  <c r="AF546" i="13"/>
  <c r="AE546" i="13"/>
  <c r="AD546" i="13"/>
  <c r="AC546" i="13"/>
  <c r="AB546" i="13"/>
  <c r="Z546" i="13"/>
  <c r="Y546" i="13"/>
  <c r="X546" i="13"/>
  <c r="W546" i="13"/>
  <c r="V546" i="13"/>
  <c r="U546" i="13"/>
  <c r="T546" i="13"/>
  <c r="R546" i="13"/>
  <c r="Q546" i="13"/>
  <c r="P546" i="13"/>
  <c r="O546" i="13"/>
  <c r="N546" i="13"/>
  <c r="M546" i="13"/>
  <c r="L546" i="13"/>
  <c r="J546" i="13"/>
  <c r="I546" i="13"/>
  <c r="H546" i="13"/>
  <c r="G546" i="13"/>
  <c r="F546" i="13"/>
  <c r="E546" i="13"/>
  <c r="D546" i="13"/>
  <c r="C546" i="13"/>
  <c r="K546" i="13" s="1"/>
  <c r="S546" i="13" s="1"/>
  <c r="AA546" i="13" s="1"/>
  <c r="AH545" i="13"/>
  <c r="AG545" i="13"/>
  <c r="AF545" i="13"/>
  <c r="AE545" i="13"/>
  <c r="AD545" i="13"/>
  <c r="AC545" i="13"/>
  <c r="AB545" i="13"/>
  <c r="Z545" i="13"/>
  <c r="Y545" i="13"/>
  <c r="X545" i="13"/>
  <c r="W545" i="13"/>
  <c r="V545" i="13"/>
  <c r="U545" i="13"/>
  <c r="T545" i="13"/>
  <c r="R545" i="13"/>
  <c r="Q545" i="13"/>
  <c r="P545" i="13"/>
  <c r="O545" i="13"/>
  <c r="N545" i="13"/>
  <c r="M545" i="13"/>
  <c r="L545" i="13"/>
  <c r="J545" i="13"/>
  <c r="I545" i="13"/>
  <c r="H545" i="13"/>
  <c r="G545" i="13"/>
  <c r="F545" i="13"/>
  <c r="E545" i="13"/>
  <c r="D545" i="13"/>
  <c r="C545" i="13"/>
  <c r="K545" i="13" s="1"/>
  <c r="S545" i="13" s="1"/>
  <c r="AA545" i="13" s="1"/>
  <c r="AH544" i="13"/>
  <c r="AG544" i="13"/>
  <c r="AF544" i="13"/>
  <c r="AE544" i="13"/>
  <c r="AD544" i="13"/>
  <c r="AC544" i="13"/>
  <c r="AB544" i="13"/>
  <c r="Z544" i="13"/>
  <c r="Y544" i="13"/>
  <c r="X544" i="13"/>
  <c r="W544" i="13"/>
  <c r="V544" i="13"/>
  <c r="U544" i="13"/>
  <c r="T544" i="13"/>
  <c r="R544" i="13"/>
  <c r="Q544" i="13"/>
  <c r="P544" i="13"/>
  <c r="O544" i="13"/>
  <c r="N544" i="13"/>
  <c r="M544" i="13"/>
  <c r="L544" i="13"/>
  <c r="J544" i="13"/>
  <c r="I544" i="13"/>
  <c r="H544" i="13"/>
  <c r="G544" i="13"/>
  <c r="F544" i="13"/>
  <c r="E544" i="13"/>
  <c r="D544" i="13"/>
  <c r="C544" i="13"/>
  <c r="K544" i="13" s="1"/>
  <c r="S544" i="13" s="1"/>
  <c r="AA544" i="13" s="1"/>
  <c r="AH543" i="13"/>
  <c r="AG543" i="13"/>
  <c r="AF543" i="13"/>
  <c r="AE543" i="13"/>
  <c r="AD543" i="13"/>
  <c r="AC543" i="13"/>
  <c r="AB543" i="13"/>
  <c r="Z543" i="13"/>
  <c r="Y543" i="13"/>
  <c r="X543" i="13"/>
  <c r="W543" i="13"/>
  <c r="V543" i="13"/>
  <c r="U543" i="13"/>
  <c r="T543" i="13"/>
  <c r="R543" i="13"/>
  <c r="Q543" i="13"/>
  <c r="P543" i="13"/>
  <c r="O543" i="13"/>
  <c r="N543" i="13"/>
  <c r="M543" i="13"/>
  <c r="L543" i="13"/>
  <c r="J543" i="13"/>
  <c r="I543" i="13"/>
  <c r="H543" i="13"/>
  <c r="G543" i="13"/>
  <c r="F543" i="13"/>
  <c r="E543" i="13"/>
  <c r="D543" i="13"/>
  <c r="C543" i="13"/>
  <c r="K543" i="13" s="1"/>
  <c r="S543" i="13" s="1"/>
  <c r="AA543" i="13" s="1"/>
  <c r="AH542" i="13"/>
  <c r="AG542" i="13"/>
  <c r="AF542" i="13"/>
  <c r="AE542" i="13"/>
  <c r="AD542" i="13"/>
  <c r="AC542" i="13"/>
  <c r="AB542" i="13"/>
  <c r="Z542" i="13"/>
  <c r="Y542" i="13"/>
  <c r="X542" i="13"/>
  <c r="W542" i="13"/>
  <c r="V542" i="13"/>
  <c r="U542" i="13"/>
  <c r="T542" i="13"/>
  <c r="R542" i="13"/>
  <c r="Q542" i="13"/>
  <c r="P542" i="13"/>
  <c r="O542" i="13"/>
  <c r="N542" i="13"/>
  <c r="M542" i="13"/>
  <c r="L542" i="13"/>
  <c r="J542" i="13"/>
  <c r="I542" i="13"/>
  <c r="H542" i="13"/>
  <c r="G542" i="13"/>
  <c r="F542" i="13"/>
  <c r="E542" i="13"/>
  <c r="D542" i="13"/>
  <c r="C542" i="13"/>
  <c r="K542" i="13" s="1"/>
  <c r="S542" i="13" s="1"/>
  <c r="AA542" i="13" s="1"/>
  <c r="AH541" i="13"/>
  <c r="AG541" i="13"/>
  <c r="AF541" i="13"/>
  <c r="AE541" i="13"/>
  <c r="AD541" i="13"/>
  <c r="AC541" i="13"/>
  <c r="AB541" i="13"/>
  <c r="Z541" i="13"/>
  <c r="Y541" i="13"/>
  <c r="X541" i="13"/>
  <c r="W541" i="13"/>
  <c r="V541" i="13"/>
  <c r="U541" i="13"/>
  <c r="T541" i="13"/>
  <c r="R541" i="13"/>
  <c r="Q541" i="13"/>
  <c r="P541" i="13"/>
  <c r="O541" i="13"/>
  <c r="N541" i="13"/>
  <c r="M541" i="13"/>
  <c r="L541" i="13"/>
  <c r="J541" i="13"/>
  <c r="I541" i="13"/>
  <c r="H541" i="13"/>
  <c r="G541" i="13"/>
  <c r="F541" i="13"/>
  <c r="E541" i="13"/>
  <c r="D541" i="13"/>
  <c r="C541" i="13"/>
  <c r="K541" i="13" s="1"/>
  <c r="S541" i="13" s="1"/>
  <c r="AA541" i="13" s="1"/>
  <c r="AH540" i="13"/>
  <c r="AG540" i="13"/>
  <c r="AF540" i="13"/>
  <c r="AE540" i="13"/>
  <c r="AD540" i="13"/>
  <c r="AC540" i="13"/>
  <c r="AB540" i="13"/>
  <c r="Z540" i="13"/>
  <c r="Y540" i="13"/>
  <c r="X540" i="13"/>
  <c r="W540" i="13"/>
  <c r="V540" i="13"/>
  <c r="U540" i="13"/>
  <c r="T540" i="13"/>
  <c r="R540" i="13"/>
  <c r="Q540" i="13"/>
  <c r="P540" i="13"/>
  <c r="O540" i="13"/>
  <c r="N540" i="13"/>
  <c r="M540" i="13"/>
  <c r="L540" i="13"/>
  <c r="J540" i="13"/>
  <c r="I540" i="13"/>
  <c r="H540" i="13"/>
  <c r="G540" i="13"/>
  <c r="F540" i="13"/>
  <c r="E540" i="13"/>
  <c r="D540" i="13"/>
  <c r="C540" i="13"/>
  <c r="K540" i="13" s="1"/>
  <c r="S540" i="13" s="1"/>
  <c r="AA540" i="13" s="1"/>
  <c r="AH539" i="13"/>
  <c r="AG539" i="13"/>
  <c r="AF539" i="13"/>
  <c r="AE539" i="13"/>
  <c r="AD539" i="13"/>
  <c r="AC539" i="13"/>
  <c r="AB539" i="13"/>
  <c r="Z539" i="13"/>
  <c r="Y539" i="13"/>
  <c r="X539" i="13"/>
  <c r="W539" i="13"/>
  <c r="V539" i="13"/>
  <c r="U539" i="13"/>
  <c r="T539" i="13"/>
  <c r="R539" i="13"/>
  <c r="Q539" i="13"/>
  <c r="P539" i="13"/>
  <c r="O539" i="13"/>
  <c r="N539" i="13"/>
  <c r="M539" i="13"/>
  <c r="L539" i="13"/>
  <c r="J539" i="13"/>
  <c r="I539" i="13"/>
  <c r="H539" i="13"/>
  <c r="G539" i="13"/>
  <c r="F539" i="13"/>
  <c r="E539" i="13"/>
  <c r="D539" i="13"/>
  <c r="C539" i="13"/>
  <c r="K539" i="13" s="1"/>
  <c r="S539" i="13" s="1"/>
  <c r="AA539" i="13" s="1"/>
  <c r="AH538" i="13"/>
  <c r="AG538" i="13"/>
  <c r="AF538" i="13"/>
  <c r="AE538" i="13"/>
  <c r="AD538" i="13"/>
  <c r="AC538" i="13"/>
  <c r="AB538" i="13"/>
  <c r="Z538" i="13"/>
  <c r="Y538" i="13"/>
  <c r="X538" i="13"/>
  <c r="W538" i="13"/>
  <c r="V538" i="13"/>
  <c r="U538" i="13"/>
  <c r="T538" i="13"/>
  <c r="R538" i="13"/>
  <c r="Q538" i="13"/>
  <c r="P538" i="13"/>
  <c r="O538" i="13"/>
  <c r="N538" i="13"/>
  <c r="M538" i="13"/>
  <c r="L538" i="13"/>
  <c r="J538" i="13"/>
  <c r="I538" i="13"/>
  <c r="H538" i="13"/>
  <c r="G538" i="13"/>
  <c r="F538" i="13"/>
  <c r="E538" i="13"/>
  <c r="D538" i="13"/>
  <c r="C538" i="13"/>
  <c r="K538" i="13" s="1"/>
  <c r="S538" i="13" s="1"/>
  <c r="AA538" i="13" s="1"/>
  <c r="AH537" i="13"/>
  <c r="AG537" i="13"/>
  <c r="AF537" i="13"/>
  <c r="AE537" i="13"/>
  <c r="AD537" i="13"/>
  <c r="AC537" i="13"/>
  <c r="AB537" i="13"/>
  <c r="Z537" i="13"/>
  <c r="Y537" i="13"/>
  <c r="X537" i="13"/>
  <c r="W537" i="13"/>
  <c r="V537" i="13"/>
  <c r="U537" i="13"/>
  <c r="T537" i="13"/>
  <c r="R537" i="13"/>
  <c r="Q537" i="13"/>
  <c r="P537" i="13"/>
  <c r="O537" i="13"/>
  <c r="N537" i="13"/>
  <c r="M537" i="13"/>
  <c r="L537" i="13"/>
  <c r="J537" i="13"/>
  <c r="I537" i="13"/>
  <c r="H537" i="13"/>
  <c r="G537" i="13"/>
  <c r="F537" i="13"/>
  <c r="E537" i="13"/>
  <c r="D537" i="13"/>
  <c r="C537" i="13"/>
  <c r="K537" i="13" s="1"/>
  <c r="S537" i="13" s="1"/>
  <c r="AA537" i="13" s="1"/>
  <c r="AH536" i="13"/>
  <c r="AG536" i="13"/>
  <c r="AF536" i="13"/>
  <c r="AE536" i="13"/>
  <c r="AD536" i="13"/>
  <c r="AC536" i="13"/>
  <c r="AB536" i="13"/>
  <c r="Z536" i="13"/>
  <c r="Y536" i="13"/>
  <c r="X536" i="13"/>
  <c r="W536" i="13"/>
  <c r="V536" i="13"/>
  <c r="U536" i="13"/>
  <c r="T536" i="13"/>
  <c r="R536" i="13"/>
  <c r="Q536" i="13"/>
  <c r="P536" i="13"/>
  <c r="O536" i="13"/>
  <c r="N536" i="13"/>
  <c r="M536" i="13"/>
  <c r="L536" i="13"/>
  <c r="J536" i="13"/>
  <c r="I536" i="13"/>
  <c r="H536" i="13"/>
  <c r="G536" i="13"/>
  <c r="F536" i="13"/>
  <c r="E536" i="13"/>
  <c r="D536" i="13"/>
  <c r="C536" i="13"/>
  <c r="K536" i="13" s="1"/>
  <c r="S536" i="13" s="1"/>
  <c r="AA536" i="13" s="1"/>
  <c r="AH535" i="13"/>
  <c r="AG535" i="13"/>
  <c r="AF535" i="13"/>
  <c r="AE535" i="13"/>
  <c r="AD535" i="13"/>
  <c r="AC535" i="13"/>
  <c r="AB535" i="13"/>
  <c r="Z535" i="13"/>
  <c r="Y535" i="13"/>
  <c r="X535" i="13"/>
  <c r="W535" i="13"/>
  <c r="V535" i="13"/>
  <c r="U535" i="13"/>
  <c r="T535" i="13"/>
  <c r="R535" i="13"/>
  <c r="Q535" i="13"/>
  <c r="P535" i="13"/>
  <c r="O535" i="13"/>
  <c r="N535" i="13"/>
  <c r="M535" i="13"/>
  <c r="L535" i="13"/>
  <c r="J535" i="13"/>
  <c r="I535" i="13"/>
  <c r="H535" i="13"/>
  <c r="G535" i="13"/>
  <c r="F535" i="13"/>
  <c r="E535" i="13"/>
  <c r="D535" i="13"/>
  <c r="C535" i="13"/>
  <c r="K535" i="13" s="1"/>
  <c r="S535" i="13" s="1"/>
  <c r="AA535" i="13" s="1"/>
  <c r="AH534" i="13"/>
  <c r="AG534" i="13"/>
  <c r="AF534" i="13"/>
  <c r="AE534" i="13"/>
  <c r="AD534" i="13"/>
  <c r="AC534" i="13"/>
  <c r="AB534" i="13"/>
  <c r="Z534" i="13"/>
  <c r="Y534" i="13"/>
  <c r="X534" i="13"/>
  <c r="W534" i="13"/>
  <c r="V534" i="13"/>
  <c r="U534" i="13"/>
  <c r="T534" i="13"/>
  <c r="R534" i="13"/>
  <c r="Q534" i="13"/>
  <c r="P534" i="13"/>
  <c r="O534" i="13"/>
  <c r="N534" i="13"/>
  <c r="M534" i="13"/>
  <c r="L534" i="13"/>
  <c r="J534" i="13"/>
  <c r="I534" i="13"/>
  <c r="H534" i="13"/>
  <c r="G534" i="13"/>
  <c r="F534" i="13"/>
  <c r="E534" i="13"/>
  <c r="D534" i="13"/>
  <c r="C534" i="13"/>
  <c r="K534" i="13" s="1"/>
  <c r="S534" i="13" s="1"/>
  <c r="AA534" i="13" s="1"/>
  <c r="AH533" i="13"/>
  <c r="AG533" i="13"/>
  <c r="AF533" i="13"/>
  <c r="AE533" i="13"/>
  <c r="AD533" i="13"/>
  <c r="AC533" i="13"/>
  <c r="AB533" i="13"/>
  <c r="Z533" i="13"/>
  <c r="Y533" i="13"/>
  <c r="X533" i="13"/>
  <c r="W533" i="13"/>
  <c r="V533" i="13"/>
  <c r="U533" i="13"/>
  <c r="T533" i="13"/>
  <c r="R533" i="13"/>
  <c r="Q533" i="13"/>
  <c r="P533" i="13"/>
  <c r="O533" i="13"/>
  <c r="N533" i="13"/>
  <c r="M533" i="13"/>
  <c r="L533" i="13"/>
  <c r="J533" i="13"/>
  <c r="I533" i="13"/>
  <c r="H533" i="13"/>
  <c r="G533" i="13"/>
  <c r="F533" i="13"/>
  <c r="E533" i="13"/>
  <c r="D533" i="13"/>
  <c r="C533" i="13"/>
  <c r="K533" i="13" s="1"/>
  <c r="S533" i="13" s="1"/>
  <c r="AA533" i="13" s="1"/>
  <c r="AH532" i="13"/>
  <c r="AG532" i="13"/>
  <c r="AF532" i="13"/>
  <c r="AE532" i="13"/>
  <c r="AD532" i="13"/>
  <c r="AC532" i="13"/>
  <c r="AB532" i="13"/>
  <c r="Z532" i="13"/>
  <c r="Y532" i="13"/>
  <c r="X532" i="13"/>
  <c r="W532" i="13"/>
  <c r="V532" i="13"/>
  <c r="U532" i="13"/>
  <c r="T532" i="13"/>
  <c r="R532" i="13"/>
  <c r="Q532" i="13"/>
  <c r="P532" i="13"/>
  <c r="O532" i="13"/>
  <c r="N532" i="13"/>
  <c r="M532" i="13"/>
  <c r="L532" i="13"/>
  <c r="J532" i="13"/>
  <c r="I532" i="13"/>
  <c r="H532" i="13"/>
  <c r="G532" i="13"/>
  <c r="F532" i="13"/>
  <c r="E532" i="13"/>
  <c r="D532" i="13"/>
  <c r="C532" i="13"/>
  <c r="K532" i="13" s="1"/>
  <c r="S532" i="13" s="1"/>
  <c r="AA532" i="13" s="1"/>
  <c r="AH531" i="13"/>
  <c r="AG531" i="13"/>
  <c r="AF531" i="13"/>
  <c r="AE531" i="13"/>
  <c r="AD531" i="13"/>
  <c r="AC531" i="13"/>
  <c r="AB531" i="13"/>
  <c r="Z531" i="13"/>
  <c r="Y531" i="13"/>
  <c r="X531" i="13"/>
  <c r="W531" i="13"/>
  <c r="V531" i="13"/>
  <c r="U531" i="13"/>
  <c r="T531" i="13"/>
  <c r="R531" i="13"/>
  <c r="Q531" i="13"/>
  <c r="P531" i="13"/>
  <c r="O531" i="13"/>
  <c r="N531" i="13"/>
  <c r="M531" i="13"/>
  <c r="L531" i="13"/>
  <c r="J531" i="13"/>
  <c r="I531" i="13"/>
  <c r="H531" i="13"/>
  <c r="G531" i="13"/>
  <c r="F531" i="13"/>
  <c r="E531" i="13"/>
  <c r="D531" i="13"/>
  <c r="C531" i="13"/>
  <c r="K531" i="13" s="1"/>
  <c r="S531" i="13" s="1"/>
  <c r="AA531" i="13" s="1"/>
  <c r="AH530" i="13"/>
  <c r="AG530" i="13"/>
  <c r="AF530" i="13"/>
  <c r="AE530" i="13"/>
  <c r="AD530" i="13"/>
  <c r="AC530" i="13"/>
  <c r="AB530" i="13"/>
  <c r="Z530" i="13"/>
  <c r="Y530" i="13"/>
  <c r="X530" i="13"/>
  <c r="W530" i="13"/>
  <c r="V530" i="13"/>
  <c r="U530" i="13"/>
  <c r="T530" i="13"/>
  <c r="R530" i="13"/>
  <c r="Q530" i="13"/>
  <c r="P530" i="13"/>
  <c r="O530" i="13"/>
  <c r="N530" i="13"/>
  <c r="M530" i="13"/>
  <c r="L530" i="13"/>
  <c r="J530" i="13"/>
  <c r="I530" i="13"/>
  <c r="H530" i="13"/>
  <c r="G530" i="13"/>
  <c r="F530" i="13"/>
  <c r="E530" i="13"/>
  <c r="D530" i="13"/>
  <c r="C530" i="13"/>
  <c r="K530" i="13" s="1"/>
  <c r="S530" i="13" s="1"/>
  <c r="AA530" i="13" s="1"/>
  <c r="AH529" i="13"/>
  <c r="AG529" i="13"/>
  <c r="AF529" i="13"/>
  <c r="AE529" i="13"/>
  <c r="AD529" i="13"/>
  <c r="AC529" i="13"/>
  <c r="AB529" i="13"/>
  <c r="Z529" i="13"/>
  <c r="Y529" i="13"/>
  <c r="X529" i="13"/>
  <c r="W529" i="13"/>
  <c r="V529" i="13"/>
  <c r="U529" i="13"/>
  <c r="T529" i="13"/>
  <c r="R529" i="13"/>
  <c r="Q529" i="13"/>
  <c r="P529" i="13"/>
  <c r="O529" i="13"/>
  <c r="N529" i="13"/>
  <c r="M529" i="13"/>
  <c r="L529" i="13"/>
  <c r="J529" i="13"/>
  <c r="I529" i="13"/>
  <c r="H529" i="13"/>
  <c r="G529" i="13"/>
  <c r="F529" i="13"/>
  <c r="E529" i="13"/>
  <c r="D529" i="13"/>
  <c r="C529" i="13"/>
  <c r="K529" i="13" s="1"/>
  <c r="S529" i="13" s="1"/>
  <c r="AA529" i="13" s="1"/>
  <c r="AH528" i="13"/>
  <c r="AG528" i="13"/>
  <c r="AF528" i="13"/>
  <c r="AE528" i="13"/>
  <c r="AD528" i="13"/>
  <c r="AC528" i="13"/>
  <c r="AB528" i="13"/>
  <c r="Z528" i="13"/>
  <c r="Y528" i="13"/>
  <c r="X528" i="13"/>
  <c r="W528" i="13"/>
  <c r="V528" i="13"/>
  <c r="U528" i="13"/>
  <c r="T528" i="13"/>
  <c r="R528" i="13"/>
  <c r="Q528" i="13"/>
  <c r="P528" i="13"/>
  <c r="O528" i="13"/>
  <c r="N528" i="13"/>
  <c r="M528" i="13"/>
  <c r="L528" i="13"/>
  <c r="J528" i="13"/>
  <c r="I528" i="13"/>
  <c r="H528" i="13"/>
  <c r="G528" i="13"/>
  <c r="F528" i="13"/>
  <c r="E528" i="13"/>
  <c r="D528" i="13"/>
  <c r="C528" i="13"/>
  <c r="K528" i="13" s="1"/>
  <c r="S528" i="13" s="1"/>
  <c r="AA528" i="13" s="1"/>
  <c r="AH527" i="13"/>
  <c r="AG527" i="13"/>
  <c r="AF527" i="13"/>
  <c r="AE527" i="13"/>
  <c r="AD527" i="13"/>
  <c r="AC527" i="13"/>
  <c r="AB527" i="13"/>
  <c r="Z527" i="13"/>
  <c r="Y527" i="13"/>
  <c r="X527" i="13"/>
  <c r="W527" i="13"/>
  <c r="V527" i="13"/>
  <c r="U527" i="13"/>
  <c r="T527" i="13"/>
  <c r="R527" i="13"/>
  <c r="Q527" i="13"/>
  <c r="P527" i="13"/>
  <c r="O527" i="13"/>
  <c r="N527" i="13"/>
  <c r="M527" i="13"/>
  <c r="L527" i="13"/>
  <c r="J527" i="13"/>
  <c r="I527" i="13"/>
  <c r="H527" i="13"/>
  <c r="G527" i="13"/>
  <c r="F527" i="13"/>
  <c r="E527" i="13"/>
  <c r="D527" i="13"/>
  <c r="C527" i="13"/>
  <c r="K527" i="13" s="1"/>
  <c r="S527" i="13" s="1"/>
  <c r="AA527" i="13" s="1"/>
  <c r="AH526" i="13"/>
  <c r="AG526" i="13"/>
  <c r="AF526" i="13"/>
  <c r="AE526" i="13"/>
  <c r="AD526" i="13"/>
  <c r="AC526" i="13"/>
  <c r="AB526" i="13"/>
  <c r="Z526" i="13"/>
  <c r="Y526" i="13"/>
  <c r="X526" i="13"/>
  <c r="W526" i="13"/>
  <c r="V526" i="13"/>
  <c r="U526" i="13"/>
  <c r="T526" i="13"/>
  <c r="R526" i="13"/>
  <c r="Q526" i="13"/>
  <c r="P526" i="13"/>
  <c r="O526" i="13"/>
  <c r="N526" i="13"/>
  <c r="M526" i="13"/>
  <c r="L526" i="13"/>
  <c r="J526" i="13"/>
  <c r="I526" i="13"/>
  <c r="H526" i="13"/>
  <c r="G526" i="13"/>
  <c r="F526" i="13"/>
  <c r="E526" i="13"/>
  <c r="D526" i="13"/>
  <c r="C526" i="13"/>
  <c r="K526" i="13" s="1"/>
  <c r="S526" i="13" s="1"/>
  <c r="AA526" i="13" s="1"/>
  <c r="AH525" i="13"/>
  <c r="AG525" i="13"/>
  <c r="AF525" i="13"/>
  <c r="AE525" i="13"/>
  <c r="AD525" i="13"/>
  <c r="AC525" i="13"/>
  <c r="AB525" i="13"/>
  <c r="Z525" i="13"/>
  <c r="Y525" i="13"/>
  <c r="X525" i="13"/>
  <c r="W525" i="13"/>
  <c r="V525" i="13"/>
  <c r="U525" i="13"/>
  <c r="T525" i="13"/>
  <c r="R525" i="13"/>
  <c r="Q525" i="13"/>
  <c r="P525" i="13"/>
  <c r="O525" i="13"/>
  <c r="N525" i="13"/>
  <c r="M525" i="13"/>
  <c r="L525" i="13"/>
  <c r="J525" i="13"/>
  <c r="I525" i="13"/>
  <c r="H525" i="13"/>
  <c r="G525" i="13"/>
  <c r="F525" i="13"/>
  <c r="E525" i="13"/>
  <c r="D525" i="13"/>
  <c r="C525" i="13"/>
  <c r="K525" i="13" s="1"/>
  <c r="S525" i="13" s="1"/>
  <c r="AA525" i="13" s="1"/>
  <c r="AH524" i="13"/>
  <c r="AG524" i="13"/>
  <c r="AF524" i="13"/>
  <c r="AE524" i="13"/>
  <c r="AD524" i="13"/>
  <c r="AC524" i="13"/>
  <c r="AB524" i="13"/>
  <c r="Z524" i="13"/>
  <c r="Y524" i="13"/>
  <c r="X524" i="13"/>
  <c r="W524" i="13"/>
  <c r="V524" i="13"/>
  <c r="U524" i="13"/>
  <c r="T524" i="13"/>
  <c r="R524" i="13"/>
  <c r="Q524" i="13"/>
  <c r="P524" i="13"/>
  <c r="O524" i="13"/>
  <c r="N524" i="13"/>
  <c r="M524" i="13"/>
  <c r="L524" i="13"/>
  <c r="J524" i="13"/>
  <c r="I524" i="13"/>
  <c r="H524" i="13"/>
  <c r="G524" i="13"/>
  <c r="F524" i="13"/>
  <c r="E524" i="13"/>
  <c r="D524" i="13"/>
  <c r="C524" i="13"/>
  <c r="K524" i="13" s="1"/>
  <c r="S524" i="13" s="1"/>
  <c r="AA524" i="13" s="1"/>
  <c r="AH523" i="13"/>
  <c r="AG523" i="13"/>
  <c r="AF523" i="13"/>
  <c r="AE523" i="13"/>
  <c r="AD523" i="13"/>
  <c r="AC523" i="13"/>
  <c r="AB523" i="13"/>
  <c r="Z523" i="13"/>
  <c r="Y523" i="13"/>
  <c r="X523" i="13"/>
  <c r="W523" i="13"/>
  <c r="V523" i="13"/>
  <c r="U523" i="13"/>
  <c r="T523" i="13"/>
  <c r="R523" i="13"/>
  <c r="Q523" i="13"/>
  <c r="P523" i="13"/>
  <c r="O523" i="13"/>
  <c r="N523" i="13"/>
  <c r="M523" i="13"/>
  <c r="L523" i="13"/>
  <c r="J523" i="13"/>
  <c r="I523" i="13"/>
  <c r="H523" i="13"/>
  <c r="G523" i="13"/>
  <c r="F523" i="13"/>
  <c r="E523" i="13"/>
  <c r="D523" i="13"/>
  <c r="C523" i="13"/>
  <c r="K523" i="13" s="1"/>
  <c r="S523" i="13" s="1"/>
  <c r="AA523" i="13" s="1"/>
  <c r="AH522" i="13"/>
  <c r="AG522" i="13"/>
  <c r="AF522" i="13"/>
  <c r="AE522" i="13"/>
  <c r="AD522" i="13"/>
  <c r="AC522" i="13"/>
  <c r="AB522" i="13"/>
  <c r="Z522" i="13"/>
  <c r="Y522" i="13"/>
  <c r="X522" i="13"/>
  <c r="W522" i="13"/>
  <c r="V522" i="13"/>
  <c r="U522" i="13"/>
  <c r="T522" i="13"/>
  <c r="R522" i="13"/>
  <c r="Q522" i="13"/>
  <c r="P522" i="13"/>
  <c r="O522" i="13"/>
  <c r="N522" i="13"/>
  <c r="M522" i="13"/>
  <c r="L522" i="13"/>
  <c r="J522" i="13"/>
  <c r="I522" i="13"/>
  <c r="H522" i="13"/>
  <c r="G522" i="13"/>
  <c r="F522" i="13"/>
  <c r="E522" i="13"/>
  <c r="D522" i="13"/>
  <c r="C522" i="13"/>
  <c r="K522" i="13" s="1"/>
  <c r="S522" i="13" s="1"/>
  <c r="AA522" i="13" s="1"/>
  <c r="AH521" i="13"/>
  <c r="AG521" i="13"/>
  <c r="AF521" i="13"/>
  <c r="AE521" i="13"/>
  <c r="AD521" i="13"/>
  <c r="AC521" i="13"/>
  <c r="AB521" i="13"/>
  <c r="Z521" i="13"/>
  <c r="Y521" i="13"/>
  <c r="X521" i="13"/>
  <c r="W521" i="13"/>
  <c r="V521" i="13"/>
  <c r="U521" i="13"/>
  <c r="T521" i="13"/>
  <c r="R521" i="13"/>
  <c r="Q521" i="13"/>
  <c r="P521" i="13"/>
  <c r="O521" i="13"/>
  <c r="N521" i="13"/>
  <c r="M521" i="13"/>
  <c r="L521" i="13"/>
  <c r="J521" i="13"/>
  <c r="I521" i="13"/>
  <c r="H521" i="13"/>
  <c r="G521" i="13"/>
  <c r="F521" i="13"/>
  <c r="E521" i="13"/>
  <c r="D521" i="13"/>
  <c r="C521" i="13"/>
  <c r="K521" i="13" s="1"/>
  <c r="S521" i="13" s="1"/>
  <c r="AA521" i="13" s="1"/>
  <c r="AH520" i="13"/>
  <c r="AG520" i="13"/>
  <c r="AF520" i="13"/>
  <c r="AE520" i="13"/>
  <c r="AD520" i="13"/>
  <c r="AC520" i="13"/>
  <c r="AB520" i="13"/>
  <c r="Z520" i="13"/>
  <c r="Y520" i="13"/>
  <c r="X520" i="13"/>
  <c r="W520" i="13"/>
  <c r="V520" i="13"/>
  <c r="U520" i="13"/>
  <c r="T520" i="13"/>
  <c r="R520" i="13"/>
  <c r="Q520" i="13"/>
  <c r="P520" i="13"/>
  <c r="O520" i="13"/>
  <c r="N520" i="13"/>
  <c r="M520" i="13"/>
  <c r="L520" i="13"/>
  <c r="J520" i="13"/>
  <c r="I520" i="13"/>
  <c r="H520" i="13"/>
  <c r="G520" i="13"/>
  <c r="F520" i="13"/>
  <c r="E520" i="13"/>
  <c r="D520" i="13"/>
  <c r="C520" i="13"/>
  <c r="K520" i="13" s="1"/>
  <c r="S520" i="13" s="1"/>
  <c r="AA520" i="13" s="1"/>
  <c r="AH519" i="13"/>
  <c r="AG519" i="13"/>
  <c r="AF519" i="13"/>
  <c r="AE519" i="13"/>
  <c r="AD519" i="13"/>
  <c r="AC519" i="13"/>
  <c r="AB519" i="13"/>
  <c r="Z519" i="13"/>
  <c r="Y519" i="13"/>
  <c r="X519" i="13"/>
  <c r="W519" i="13"/>
  <c r="V519" i="13"/>
  <c r="U519" i="13"/>
  <c r="T519" i="13"/>
  <c r="R519" i="13"/>
  <c r="Q519" i="13"/>
  <c r="P519" i="13"/>
  <c r="O519" i="13"/>
  <c r="N519" i="13"/>
  <c r="M519" i="13"/>
  <c r="L519" i="13"/>
  <c r="J519" i="13"/>
  <c r="I519" i="13"/>
  <c r="H519" i="13"/>
  <c r="G519" i="13"/>
  <c r="F519" i="13"/>
  <c r="E519" i="13"/>
  <c r="D519" i="13"/>
  <c r="C519" i="13"/>
  <c r="K519" i="13" s="1"/>
  <c r="S519" i="13" s="1"/>
  <c r="AA519" i="13" s="1"/>
  <c r="AH518" i="13"/>
  <c r="AG518" i="13"/>
  <c r="AF518" i="13"/>
  <c r="AE518" i="13"/>
  <c r="AD518" i="13"/>
  <c r="AC518" i="13"/>
  <c r="AB518" i="13"/>
  <c r="Z518" i="13"/>
  <c r="Y518" i="13"/>
  <c r="X518" i="13"/>
  <c r="W518" i="13"/>
  <c r="V518" i="13"/>
  <c r="U518" i="13"/>
  <c r="T518" i="13"/>
  <c r="R518" i="13"/>
  <c r="Q518" i="13"/>
  <c r="P518" i="13"/>
  <c r="O518" i="13"/>
  <c r="N518" i="13"/>
  <c r="M518" i="13"/>
  <c r="L518" i="13"/>
  <c r="J518" i="13"/>
  <c r="I518" i="13"/>
  <c r="H518" i="13"/>
  <c r="G518" i="13"/>
  <c r="F518" i="13"/>
  <c r="E518" i="13"/>
  <c r="D518" i="13"/>
  <c r="C518" i="13"/>
  <c r="K518" i="13" s="1"/>
  <c r="S518" i="13" s="1"/>
  <c r="AA518" i="13" s="1"/>
  <c r="AH517" i="13"/>
  <c r="AG517" i="13"/>
  <c r="AF517" i="13"/>
  <c r="AE517" i="13"/>
  <c r="AD517" i="13"/>
  <c r="AC517" i="13"/>
  <c r="AB517" i="13"/>
  <c r="Z517" i="13"/>
  <c r="Y517" i="13"/>
  <c r="X517" i="13"/>
  <c r="W517" i="13"/>
  <c r="V517" i="13"/>
  <c r="U517" i="13"/>
  <c r="T517" i="13"/>
  <c r="R517" i="13"/>
  <c r="Q517" i="13"/>
  <c r="P517" i="13"/>
  <c r="O517" i="13"/>
  <c r="N517" i="13"/>
  <c r="M517" i="13"/>
  <c r="L517" i="13"/>
  <c r="J517" i="13"/>
  <c r="I517" i="13"/>
  <c r="H517" i="13"/>
  <c r="G517" i="13"/>
  <c r="F517" i="13"/>
  <c r="E517" i="13"/>
  <c r="D517" i="13"/>
  <c r="C517" i="13"/>
  <c r="K517" i="13" s="1"/>
  <c r="S517" i="13" s="1"/>
  <c r="AA517" i="13" s="1"/>
  <c r="AH516" i="13"/>
  <c r="AG516" i="13"/>
  <c r="AF516" i="13"/>
  <c r="AE516" i="13"/>
  <c r="AD516" i="13"/>
  <c r="AC516" i="13"/>
  <c r="AB516" i="13"/>
  <c r="Z516" i="13"/>
  <c r="Y516" i="13"/>
  <c r="X516" i="13"/>
  <c r="W516" i="13"/>
  <c r="V516" i="13"/>
  <c r="U516" i="13"/>
  <c r="T516" i="13"/>
  <c r="R516" i="13"/>
  <c r="Q516" i="13"/>
  <c r="P516" i="13"/>
  <c r="O516" i="13"/>
  <c r="N516" i="13"/>
  <c r="M516" i="13"/>
  <c r="L516" i="13"/>
  <c r="J516" i="13"/>
  <c r="I516" i="13"/>
  <c r="H516" i="13"/>
  <c r="G516" i="13"/>
  <c r="F516" i="13"/>
  <c r="E516" i="13"/>
  <c r="D516" i="13"/>
  <c r="C516" i="13"/>
  <c r="K516" i="13" s="1"/>
  <c r="S516" i="13" s="1"/>
  <c r="AA516" i="13" s="1"/>
  <c r="AH515" i="13"/>
  <c r="AG515" i="13"/>
  <c r="AF515" i="13"/>
  <c r="AE515" i="13"/>
  <c r="AD515" i="13"/>
  <c r="AC515" i="13"/>
  <c r="AB515" i="13"/>
  <c r="Z515" i="13"/>
  <c r="Y515" i="13"/>
  <c r="X515" i="13"/>
  <c r="W515" i="13"/>
  <c r="V515" i="13"/>
  <c r="U515" i="13"/>
  <c r="T515" i="13"/>
  <c r="R515" i="13"/>
  <c r="Q515" i="13"/>
  <c r="P515" i="13"/>
  <c r="O515" i="13"/>
  <c r="N515" i="13"/>
  <c r="M515" i="13"/>
  <c r="L515" i="13"/>
  <c r="J515" i="13"/>
  <c r="I515" i="13"/>
  <c r="H515" i="13"/>
  <c r="G515" i="13"/>
  <c r="F515" i="13"/>
  <c r="E515" i="13"/>
  <c r="D515" i="13"/>
  <c r="C515" i="13"/>
  <c r="K515" i="13" s="1"/>
  <c r="S515" i="13" s="1"/>
  <c r="AA515" i="13" s="1"/>
  <c r="AH514" i="13"/>
  <c r="AG514" i="13"/>
  <c r="AF514" i="13"/>
  <c r="AE514" i="13"/>
  <c r="AD514" i="13"/>
  <c r="AC514" i="13"/>
  <c r="AB514" i="13"/>
  <c r="Z514" i="13"/>
  <c r="Y514" i="13"/>
  <c r="X514" i="13"/>
  <c r="W514" i="13"/>
  <c r="V514" i="13"/>
  <c r="U514" i="13"/>
  <c r="T514" i="13"/>
  <c r="R514" i="13"/>
  <c r="Q514" i="13"/>
  <c r="P514" i="13"/>
  <c r="O514" i="13"/>
  <c r="N514" i="13"/>
  <c r="M514" i="13"/>
  <c r="L514" i="13"/>
  <c r="J514" i="13"/>
  <c r="I514" i="13"/>
  <c r="H514" i="13"/>
  <c r="G514" i="13"/>
  <c r="F514" i="13"/>
  <c r="E514" i="13"/>
  <c r="D514" i="13"/>
  <c r="C514" i="13"/>
  <c r="K514" i="13" s="1"/>
  <c r="S514" i="13" s="1"/>
  <c r="AA514" i="13" s="1"/>
  <c r="AH513" i="13"/>
  <c r="AG513" i="13"/>
  <c r="AF513" i="13"/>
  <c r="AE513" i="13"/>
  <c r="AD513" i="13"/>
  <c r="AC513" i="13"/>
  <c r="AB513" i="13"/>
  <c r="Z513" i="13"/>
  <c r="Y513" i="13"/>
  <c r="X513" i="13"/>
  <c r="W513" i="13"/>
  <c r="V513" i="13"/>
  <c r="U513" i="13"/>
  <c r="T513" i="13"/>
  <c r="R513" i="13"/>
  <c r="Q513" i="13"/>
  <c r="P513" i="13"/>
  <c r="O513" i="13"/>
  <c r="N513" i="13"/>
  <c r="M513" i="13"/>
  <c r="L513" i="13"/>
  <c r="J513" i="13"/>
  <c r="I513" i="13"/>
  <c r="H513" i="13"/>
  <c r="G513" i="13"/>
  <c r="F513" i="13"/>
  <c r="E513" i="13"/>
  <c r="D513" i="13"/>
  <c r="C513" i="13"/>
  <c r="K513" i="13" s="1"/>
  <c r="S513" i="13" s="1"/>
  <c r="AA513" i="13" s="1"/>
  <c r="AH512" i="13"/>
  <c r="AG512" i="13"/>
  <c r="AF512" i="13"/>
  <c r="AE512" i="13"/>
  <c r="AD512" i="13"/>
  <c r="AC512" i="13"/>
  <c r="AB512" i="13"/>
  <c r="Z512" i="13"/>
  <c r="Y512" i="13"/>
  <c r="X512" i="13"/>
  <c r="W512" i="13"/>
  <c r="V512" i="13"/>
  <c r="U512" i="13"/>
  <c r="T512" i="13"/>
  <c r="R512" i="13"/>
  <c r="Q512" i="13"/>
  <c r="P512" i="13"/>
  <c r="O512" i="13"/>
  <c r="N512" i="13"/>
  <c r="M512" i="13"/>
  <c r="L512" i="13"/>
  <c r="J512" i="13"/>
  <c r="I512" i="13"/>
  <c r="H512" i="13"/>
  <c r="G512" i="13"/>
  <c r="F512" i="13"/>
  <c r="E512" i="13"/>
  <c r="D512" i="13"/>
  <c r="C512" i="13"/>
  <c r="K512" i="13" s="1"/>
  <c r="S512" i="13" s="1"/>
  <c r="AA512" i="13" s="1"/>
  <c r="AH511" i="13"/>
  <c r="AG511" i="13"/>
  <c r="AF511" i="13"/>
  <c r="AE511" i="13"/>
  <c r="AD511" i="13"/>
  <c r="AC511" i="13"/>
  <c r="AB511" i="13"/>
  <c r="Z511" i="13"/>
  <c r="Y511" i="13"/>
  <c r="X511" i="13"/>
  <c r="W511" i="13"/>
  <c r="V511" i="13"/>
  <c r="U511" i="13"/>
  <c r="T511" i="13"/>
  <c r="R511" i="13"/>
  <c r="Q511" i="13"/>
  <c r="P511" i="13"/>
  <c r="O511" i="13"/>
  <c r="N511" i="13"/>
  <c r="M511" i="13"/>
  <c r="L511" i="13"/>
  <c r="J511" i="13"/>
  <c r="I511" i="13"/>
  <c r="H511" i="13"/>
  <c r="G511" i="13"/>
  <c r="F511" i="13"/>
  <c r="E511" i="13"/>
  <c r="D511" i="13"/>
  <c r="C511" i="13"/>
  <c r="K511" i="13" s="1"/>
  <c r="S511" i="13" s="1"/>
  <c r="AA511" i="13" s="1"/>
  <c r="AH510" i="13"/>
  <c r="AG510" i="13"/>
  <c r="AF510" i="13"/>
  <c r="AE510" i="13"/>
  <c r="AD510" i="13"/>
  <c r="AC510" i="13"/>
  <c r="AB510" i="13"/>
  <c r="Z510" i="13"/>
  <c r="Y510" i="13"/>
  <c r="X510" i="13"/>
  <c r="W510" i="13"/>
  <c r="V510" i="13"/>
  <c r="U510" i="13"/>
  <c r="T510" i="13"/>
  <c r="R510" i="13"/>
  <c r="Q510" i="13"/>
  <c r="P510" i="13"/>
  <c r="O510" i="13"/>
  <c r="N510" i="13"/>
  <c r="M510" i="13"/>
  <c r="L510" i="13"/>
  <c r="J510" i="13"/>
  <c r="I510" i="13"/>
  <c r="H510" i="13"/>
  <c r="G510" i="13"/>
  <c r="F510" i="13"/>
  <c r="E510" i="13"/>
  <c r="D510" i="13"/>
  <c r="C510" i="13"/>
  <c r="K510" i="13" s="1"/>
  <c r="S510" i="13" s="1"/>
  <c r="AA510" i="13" s="1"/>
  <c r="AH509" i="13"/>
  <c r="AG509" i="13"/>
  <c r="AF509" i="13"/>
  <c r="AE509" i="13"/>
  <c r="AD509" i="13"/>
  <c r="AC509" i="13"/>
  <c r="AB509" i="13"/>
  <c r="Z509" i="13"/>
  <c r="Y509" i="13"/>
  <c r="X509" i="13"/>
  <c r="W509" i="13"/>
  <c r="V509" i="13"/>
  <c r="U509" i="13"/>
  <c r="T509" i="13"/>
  <c r="R509" i="13"/>
  <c r="Q509" i="13"/>
  <c r="P509" i="13"/>
  <c r="O509" i="13"/>
  <c r="N509" i="13"/>
  <c r="M509" i="13"/>
  <c r="L509" i="13"/>
  <c r="J509" i="13"/>
  <c r="I509" i="13"/>
  <c r="H509" i="13"/>
  <c r="G509" i="13"/>
  <c r="F509" i="13"/>
  <c r="E509" i="13"/>
  <c r="D509" i="13"/>
  <c r="C509" i="13"/>
  <c r="K509" i="13" s="1"/>
  <c r="S509" i="13" s="1"/>
  <c r="AA509" i="13" s="1"/>
  <c r="AH508" i="13"/>
  <c r="AG508" i="13"/>
  <c r="AF508" i="13"/>
  <c r="AE508" i="13"/>
  <c r="AD508" i="13"/>
  <c r="AC508" i="13"/>
  <c r="AB508" i="13"/>
  <c r="Z508" i="13"/>
  <c r="Y508" i="13"/>
  <c r="X508" i="13"/>
  <c r="W508" i="13"/>
  <c r="V508" i="13"/>
  <c r="U508" i="13"/>
  <c r="T508" i="13"/>
  <c r="R508" i="13"/>
  <c r="Q508" i="13"/>
  <c r="P508" i="13"/>
  <c r="O508" i="13"/>
  <c r="N508" i="13"/>
  <c r="M508" i="13"/>
  <c r="L508" i="13"/>
  <c r="J508" i="13"/>
  <c r="I508" i="13"/>
  <c r="H508" i="13"/>
  <c r="G508" i="13"/>
  <c r="F508" i="13"/>
  <c r="E508" i="13"/>
  <c r="D508" i="13"/>
  <c r="C508" i="13"/>
  <c r="K508" i="13" s="1"/>
  <c r="S508" i="13" s="1"/>
  <c r="AA508" i="13" s="1"/>
  <c r="AH507" i="13"/>
  <c r="AG507" i="13"/>
  <c r="AF507" i="13"/>
  <c r="AE507" i="13"/>
  <c r="AD507" i="13"/>
  <c r="AC507" i="13"/>
  <c r="AB507" i="13"/>
  <c r="Z507" i="13"/>
  <c r="Y507" i="13"/>
  <c r="X507" i="13"/>
  <c r="W507" i="13"/>
  <c r="V507" i="13"/>
  <c r="U507" i="13"/>
  <c r="T507" i="13"/>
  <c r="R507" i="13"/>
  <c r="Q507" i="13"/>
  <c r="P507" i="13"/>
  <c r="O507" i="13"/>
  <c r="N507" i="13"/>
  <c r="M507" i="13"/>
  <c r="L507" i="13"/>
  <c r="J507" i="13"/>
  <c r="I507" i="13"/>
  <c r="H507" i="13"/>
  <c r="G507" i="13"/>
  <c r="F507" i="13"/>
  <c r="E507" i="13"/>
  <c r="D507" i="13"/>
  <c r="C507" i="13"/>
  <c r="K507" i="13" s="1"/>
  <c r="S507" i="13" s="1"/>
  <c r="AA507" i="13" s="1"/>
  <c r="AH506" i="13"/>
  <c r="AG506" i="13"/>
  <c r="AF506" i="13"/>
  <c r="AE506" i="13"/>
  <c r="AD506" i="13"/>
  <c r="AC506" i="13"/>
  <c r="AB506" i="13"/>
  <c r="Z506" i="13"/>
  <c r="Y506" i="13"/>
  <c r="X506" i="13"/>
  <c r="W506" i="13"/>
  <c r="V506" i="13"/>
  <c r="U506" i="13"/>
  <c r="T506" i="13"/>
  <c r="R506" i="13"/>
  <c r="Q506" i="13"/>
  <c r="P506" i="13"/>
  <c r="O506" i="13"/>
  <c r="N506" i="13"/>
  <c r="M506" i="13"/>
  <c r="L506" i="13"/>
  <c r="J506" i="13"/>
  <c r="I506" i="13"/>
  <c r="H506" i="13"/>
  <c r="G506" i="13"/>
  <c r="F506" i="13"/>
  <c r="E506" i="13"/>
  <c r="D506" i="13"/>
  <c r="C506" i="13"/>
  <c r="K506" i="13" s="1"/>
  <c r="S506" i="13" s="1"/>
  <c r="AA506" i="13" s="1"/>
  <c r="AH505" i="13"/>
  <c r="AG505" i="13"/>
  <c r="AF505" i="13"/>
  <c r="AE505" i="13"/>
  <c r="AD505" i="13"/>
  <c r="AC505" i="13"/>
  <c r="AB505" i="13"/>
  <c r="Z505" i="13"/>
  <c r="Y505" i="13"/>
  <c r="X505" i="13"/>
  <c r="W505" i="13"/>
  <c r="V505" i="13"/>
  <c r="U505" i="13"/>
  <c r="T505" i="13"/>
  <c r="R505" i="13"/>
  <c r="Q505" i="13"/>
  <c r="P505" i="13"/>
  <c r="O505" i="13"/>
  <c r="N505" i="13"/>
  <c r="M505" i="13"/>
  <c r="L505" i="13"/>
  <c r="J505" i="13"/>
  <c r="I505" i="13"/>
  <c r="H505" i="13"/>
  <c r="G505" i="13"/>
  <c r="F505" i="13"/>
  <c r="E505" i="13"/>
  <c r="D505" i="13"/>
  <c r="C505" i="13"/>
  <c r="K505" i="13" s="1"/>
  <c r="S505" i="13" s="1"/>
  <c r="AA505" i="13" s="1"/>
  <c r="AH504" i="13"/>
  <c r="AG504" i="13"/>
  <c r="AF504" i="13"/>
  <c r="AE504" i="13"/>
  <c r="AD504" i="13"/>
  <c r="AC504" i="13"/>
  <c r="AB504" i="13"/>
  <c r="Z504" i="13"/>
  <c r="Y504" i="13"/>
  <c r="X504" i="13"/>
  <c r="W504" i="13"/>
  <c r="V504" i="13"/>
  <c r="U504" i="13"/>
  <c r="T504" i="13"/>
  <c r="R504" i="13"/>
  <c r="Q504" i="13"/>
  <c r="P504" i="13"/>
  <c r="O504" i="13"/>
  <c r="N504" i="13"/>
  <c r="M504" i="13"/>
  <c r="L504" i="13"/>
  <c r="J504" i="13"/>
  <c r="I504" i="13"/>
  <c r="H504" i="13"/>
  <c r="G504" i="13"/>
  <c r="F504" i="13"/>
  <c r="E504" i="13"/>
  <c r="D504" i="13"/>
  <c r="C504" i="13"/>
  <c r="K504" i="13" s="1"/>
  <c r="S504" i="13" s="1"/>
  <c r="AA504" i="13" s="1"/>
  <c r="AH503" i="13"/>
  <c r="AG503" i="13"/>
  <c r="AF503" i="13"/>
  <c r="AE503" i="13"/>
  <c r="AD503" i="13"/>
  <c r="AC503" i="13"/>
  <c r="AB503" i="13"/>
  <c r="Z503" i="13"/>
  <c r="Y503" i="13"/>
  <c r="X503" i="13"/>
  <c r="W503" i="13"/>
  <c r="V503" i="13"/>
  <c r="U503" i="13"/>
  <c r="T503" i="13"/>
  <c r="R503" i="13"/>
  <c r="Q503" i="13"/>
  <c r="P503" i="13"/>
  <c r="O503" i="13"/>
  <c r="N503" i="13"/>
  <c r="M503" i="13"/>
  <c r="L503" i="13"/>
  <c r="J503" i="13"/>
  <c r="I503" i="13"/>
  <c r="H503" i="13"/>
  <c r="G503" i="13"/>
  <c r="F503" i="13"/>
  <c r="E503" i="13"/>
  <c r="D503" i="13"/>
  <c r="C503" i="13"/>
  <c r="K503" i="13" s="1"/>
  <c r="S503" i="13" s="1"/>
  <c r="AA503" i="13" s="1"/>
  <c r="AH502" i="13"/>
  <c r="AG502" i="13"/>
  <c r="AF502" i="13"/>
  <c r="AE502" i="13"/>
  <c r="AD502" i="13"/>
  <c r="AC502" i="13"/>
  <c r="AB502" i="13"/>
  <c r="Z502" i="13"/>
  <c r="Y502" i="13"/>
  <c r="X502" i="13"/>
  <c r="W502" i="13"/>
  <c r="V502" i="13"/>
  <c r="U502" i="13"/>
  <c r="T502" i="13"/>
  <c r="R502" i="13"/>
  <c r="Q502" i="13"/>
  <c r="P502" i="13"/>
  <c r="O502" i="13"/>
  <c r="N502" i="13"/>
  <c r="M502" i="13"/>
  <c r="L502" i="13"/>
  <c r="J502" i="13"/>
  <c r="I502" i="13"/>
  <c r="H502" i="13"/>
  <c r="G502" i="13"/>
  <c r="F502" i="13"/>
  <c r="E502" i="13"/>
  <c r="D502" i="13"/>
  <c r="C502" i="13"/>
  <c r="K502" i="13" s="1"/>
  <c r="S502" i="13" s="1"/>
  <c r="AA502" i="13" s="1"/>
  <c r="AH501" i="13"/>
  <c r="AG501" i="13"/>
  <c r="AF501" i="13"/>
  <c r="AE501" i="13"/>
  <c r="AD501" i="13"/>
  <c r="AC501" i="13"/>
  <c r="AB501" i="13"/>
  <c r="Z501" i="13"/>
  <c r="Y501" i="13"/>
  <c r="X501" i="13"/>
  <c r="W501" i="13"/>
  <c r="V501" i="13"/>
  <c r="U501" i="13"/>
  <c r="T501" i="13"/>
  <c r="R501" i="13"/>
  <c r="Q501" i="13"/>
  <c r="P501" i="13"/>
  <c r="O501" i="13"/>
  <c r="N501" i="13"/>
  <c r="M501" i="13"/>
  <c r="L501" i="13"/>
  <c r="J501" i="13"/>
  <c r="I501" i="13"/>
  <c r="H501" i="13"/>
  <c r="G501" i="13"/>
  <c r="F501" i="13"/>
  <c r="E501" i="13"/>
  <c r="D501" i="13"/>
  <c r="C501" i="13"/>
  <c r="K501" i="13" s="1"/>
  <c r="S501" i="13" s="1"/>
  <c r="AA501" i="13" s="1"/>
  <c r="AH500" i="13"/>
  <c r="AG500" i="13"/>
  <c r="AF500" i="13"/>
  <c r="AE500" i="13"/>
  <c r="AD500" i="13"/>
  <c r="AC500" i="13"/>
  <c r="AB500" i="13"/>
  <c r="Z500" i="13"/>
  <c r="Y500" i="13"/>
  <c r="X500" i="13"/>
  <c r="W500" i="13"/>
  <c r="V500" i="13"/>
  <c r="U500" i="13"/>
  <c r="T500" i="13"/>
  <c r="R500" i="13"/>
  <c r="Q500" i="13"/>
  <c r="P500" i="13"/>
  <c r="O500" i="13"/>
  <c r="N500" i="13"/>
  <c r="M500" i="13"/>
  <c r="L500" i="13"/>
  <c r="J500" i="13"/>
  <c r="I500" i="13"/>
  <c r="H500" i="13"/>
  <c r="G500" i="13"/>
  <c r="F500" i="13"/>
  <c r="E500" i="13"/>
  <c r="D500" i="13"/>
  <c r="C500" i="13"/>
  <c r="K500" i="13" s="1"/>
  <c r="S500" i="13" s="1"/>
  <c r="AA500" i="13" s="1"/>
  <c r="AH499" i="13"/>
  <c r="AG499" i="13"/>
  <c r="AF499" i="13"/>
  <c r="AE499" i="13"/>
  <c r="AD499" i="13"/>
  <c r="AC499" i="13"/>
  <c r="AB499" i="13"/>
  <c r="Z499" i="13"/>
  <c r="Y499" i="13"/>
  <c r="X499" i="13"/>
  <c r="W499" i="13"/>
  <c r="V499" i="13"/>
  <c r="U499" i="13"/>
  <c r="T499" i="13"/>
  <c r="R499" i="13"/>
  <c r="Q499" i="13"/>
  <c r="P499" i="13"/>
  <c r="O499" i="13"/>
  <c r="N499" i="13"/>
  <c r="M499" i="13"/>
  <c r="L499" i="13"/>
  <c r="J499" i="13"/>
  <c r="I499" i="13"/>
  <c r="H499" i="13"/>
  <c r="G499" i="13"/>
  <c r="F499" i="13"/>
  <c r="E499" i="13"/>
  <c r="D499" i="13"/>
  <c r="C499" i="13"/>
  <c r="K499" i="13" s="1"/>
  <c r="S499" i="13" s="1"/>
  <c r="AA499" i="13" s="1"/>
  <c r="AH498" i="13"/>
  <c r="AG498" i="13"/>
  <c r="AF498" i="13"/>
  <c r="AE498" i="13"/>
  <c r="AD498" i="13"/>
  <c r="AC498" i="13"/>
  <c r="AB498" i="13"/>
  <c r="Z498" i="13"/>
  <c r="Y498" i="13"/>
  <c r="X498" i="13"/>
  <c r="W498" i="13"/>
  <c r="V498" i="13"/>
  <c r="U498" i="13"/>
  <c r="T498" i="13"/>
  <c r="R498" i="13"/>
  <c r="Q498" i="13"/>
  <c r="P498" i="13"/>
  <c r="O498" i="13"/>
  <c r="N498" i="13"/>
  <c r="M498" i="13"/>
  <c r="L498" i="13"/>
  <c r="J498" i="13"/>
  <c r="I498" i="13"/>
  <c r="H498" i="13"/>
  <c r="G498" i="13"/>
  <c r="F498" i="13"/>
  <c r="E498" i="13"/>
  <c r="D498" i="13"/>
  <c r="C498" i="13"/>
  <c r="K498" i="13" s="1"/>
  <c r="S498" i="13" s="1"/>
  <c r="AA498" i="13" s="1"/>
  <c r="AH497" i="13"/>
  <c r="AG497" i="13"/>
  <c r="AF497" i="13"/>
  <c r="AE497" i="13"/>
  <c r="AD497" i="13"/>
  <c r="AC497" i="13"/>
  <c r="AB497" i="13"/>
  <c r="Z497" i="13"/>
  <c r="Y497" i="13"/>
  <c r="X497" i="13"/>
  <c r="W497" i="13"/>
  <c r="V497" i="13"/>
  <c r="U497" i="13"/>
  <c r="T497" i="13"/>
  <c r="R497" i="13"/>
  <c r="Q497" i="13"/>
  <c r="P497" i="13"/>
  <c r="O497" i="13"/>
  <c r="N497" i="13"/>
  <c r="M497" i="13"/>
  <c r="L497" i="13"/>
  <c r="J497" i="13"/>
  <c r="I497" i="13"/>
  <c r="H497" i="13"/>
  <c r="G497" i="13"/>
  <c r="F497" i="13"/>
  <c r="E497" i="13"/>
  <c r="D497" i="13"/>
  <c r="C497" i="13"/>
  <c r="K497" i="13" s="1"/>
  <c r="S497" i="13" s="1"/>
  <c r="AA497" i="13" s="1"/>
  <c r="AH496" i="13"/>
  <c r="AG496" i="13"/>
  <c r="AF496" i="13"/>
  <c r="AE496" i="13"/>
  <c r="AD496" i="13"/>
  <c r="AC496" i="13"/>
  <c r="AB496" i="13"/>
  <c r="Z496" i="13"/>
  <c r="Y496" i="13"/>
  <c r="X496" i="13"/>
  <c r="W496" i="13"/>
  <c r="V496" i="13"/>
  <c r="U496" i="13"/>
  <c r="T496" i="13"/>
  <c r="R496" i="13"/>
  <c r="Q496" i="13"/>
  <c r="P496" i="13"/>
  <c r="O496" i="13"/>
  <c r="N496" i="13"/>
  <c r="M496" i="13"/>
  <c r="L496" i="13"/>
  <c r="J496" i="13"/>
  <c r="I496" i="13"/>
  <c r="H496" i="13"/>
  <c r="G496" i="13"/>
  <c r="F496" i="13"/>
  <c r="E496" i="13"/>
  <c r="D496" i="13"/>
  <c r="C496" i="13"/>
  <c r="K496" i="13" s="1"/>
  <c r="S496" i="13" s="1"/>
  <c r="AA496" i="13" s="1"/>
  <c r="AH495" i="13"/>
  <c r="AG495" i="13"/>
  <c r="AF495" i="13"/>
  <c r="AE495" i="13"/>
  <c r="AD495" i="13"/>
  <c r="AC495" i="13"/>
  <c r="AB495" i="13"/>
  <c r="Z495" i="13"/>
  <c r="Y495" i="13"/>
  <c r="X495" i="13"/>
  <c r="W495" i="13"/>
  <c r="V495" i="13"/>
  <c r="U495" i="13"/>
  <c r="T495" i="13"/>
  <c r="R495" i="13"/>
  <c r="Q495" i="13"/>
  <c r="P495" i="13"/>
  <c r="O495" i="13"/>
  <c r="N495" i="13"/>
  <c r="M495" i="13"/>
  <c r="L495" i="13"/>
  <c r="J495" i="13"/>
  <c r="I495" i="13"/>
  <c r="H495" i="13"/>
  <c r="G495" i="13"/>
  <c r="F495" i="13"/>
  <c r="E495" i="13"/>
  <c r="D495" i="13"/>
  <c r="C495" i="13"/>
  <c r="K495" i="13" s="1"/>
  <c r="S495" i="13" s="1"/>
  <c r="AA495" i="13" s="1"/>
  <c r="AH494" i="13"/>
  <c r="AG494" i="13"/>
  <c r="AF494" i="13"/>
  <c r="AE494" i="13"/>
  <c r="AD494" i="13"/>
  <c r="AC494" i="13"/>
  <c r="AB494" i="13"/>
  <c r="Z494" i="13"/>
  <c r="Y494" i="13"/>
  <c r="X494" i="13"/>
  <c r="W494" i="13"/>
  <c r="V494" i="13"/>
  <c r="U494" i="13"/>
  <c r="T494" i="13"/>
  <c r="R494" i="13"/>
  <c r="Q494" i="13"/>
  <c r="P494" i="13"/>
  <c r="O494" i="13"/>
  <c r="N494" i="13"/>
  <c r="M494" i="13"/>
  <c r="L494" i="13"/>
  <c r="J494" i="13"/>
  <c r="I494" i="13"/>
  <c r="H494" i="13"/>
  <c r="G494" i="13"/>
  <c r="F494" i="13"/>
  <c r="E494" i="13"/>
  <c r="D494" i="13"/>
  <c r="C494" i="13"/>
  <c r="K494" i="13" s="1"/>
  <c r="S494" i="13" s="1"/>
  <c r="AA494" i="13" s="1"/>
  <c r="AH493" i="13"/>
  <c r="AG493" i="13"/>
  <c r="AF493" i="13"/>
  <c r="AE493" i="13"/>
  <c r="AD493" i="13"/>
  <c r="AC493" i="13"/>
  <c r="AB493" i="13"/>
  <c r="Z493" i="13"/>
  <c r="Y493" i="13"/>
  <c r="X493" i="13"/>
  <c r="W493" i="13"/>
  <c r="V493" i="13"/>
  <c r="U493" i="13"/>
  <c r="T493" i="13"/>
  <c r="R493" i="13"/>
  <c r="Q493" i="13"/>
  <c r="P493" i="13"/>
  <c r="O493" i="13"/>
  <c r="N493" i="13"/>
  <c r="M493" i="13"/>
  <c r="L493" i="13"/>
  <c r="J493" i="13"/>
  <c r="I493" i="13"/>
  <c r="H493" i="13"/>
  <c r="G493" i="13"/>
  <c r="F493" i="13"/>
  <c r="E493" i="13"/>
  <c r="D493" i="13"/>
  <c r="C493" i="13"/>
  <c r="K493" i="13" s="1"/>
  <c r="S493" i="13" s="1"/>
  <c r="AA493" i="13" s="1"/>
  <c r="AH492" i="13"/>
  <c r="AG492" i="13"/>
  <c r="AF492" i="13"/>
  <c r="AE492" i="13"/>
  <c r="AD492" i="13"/>
  <c r="AC492" i="13"/>
  <c r="AB492" i="13"/>
  <c r="Z492" i="13"/>
  <c r="Y492" i="13"/>
  <c r="X492" i="13"/>
  <c r="W492" i="13"/>
  <c r="V492" i="13"/>
  <c r="U492" i="13"/>
  <c r="T492" i="13"/>
  <c r="R492" i="13"/>
  <c r="Q492" i="13"/>
  <c r="P492" i="13"/>
  <c r="O492" i="13"/>
  <c r="N492" i="13"/>
  <c r="M492" i="13"/>
  <c r="L492" i="13"/>
  <c r="J492" i="13"/>
  <c r="I492" i="13"/>
  <c r="H492" i="13"/>
  <c r="G492" i="13"/>
  <c r="F492" i="13"/>
  <c r="E492" i="13"/>
  <c r="D492" i="13"/>
  <c r="C492" i="13"/>
  <c r="K492" i="13" s="1"/>
  <c r="S492" i="13" s="1"/>
  <c r="AA492" i="13" s="1"/>
  <c r="AH491" i="13"/>
  <c r="AG491" i="13"/>
  <c r="AF491" i="13"/>
  <c r="AE491" i="13"/>
  <c r="AD491" i="13"/>
  <c r="AC491" i="13"/>
  <c r="AB491" i="13"/>
  <c r="Z491" i="13"/>
  <c r="Y491" i="13"/>
  <c r="X491" i="13"/>
  <c r="W491" i="13"/>
  <c r="V491" i="13"/>
  <c r="U491" i="13"/>
  <c r="T491" i="13"/>
  <c r="R491" i="13"/>
  <c r="Q491" i="13"/>
  <c r="P491" i="13"/>
  <c r="O491" i="13"/>
  <c r="N491" i="13"/>
  <c r="M491" i="13"/>
  <c r="L491" i="13"/>
  <c r="J491" i="13"/>
  <c r="I491" i="13"/>
  <c r="H491" i="13"/>
  <c r="G491" i="13"/>
  <c r="F491" i="13"/>
  <c r="E491" i="13"/>
  <c r="D491" i="13"/>
  <c r="C491" i="13"/>
  <c r="K491" i="13" s="1"/>
  <c r="S491" i="13" s="1"/>
  <c r="AA491" i="13" s="1"/>
  <c r="AH490" i="13"/>
  <c r="AG490" i="13"/>
  <c r="AF490" i="13"/>
  <c r="AE490" i="13"/>
  <c r="AD490" i="13"/>
  <c r="AC490" i="13"/>
  <c r="AB490" i="13"/>
  <c r="Z490" i="13"/>
  <c r="Y490" i="13"/>
  <c r="X490" i="13"/>
  <c r="W490" i="13"/>
  <c r="V490" i="13"/>
  <c r="U490" i="13"/>
  <c r="T490" i="13"/>
  <c r="R490" i="13"/>
  <c r="Q490" i="13"/>
  <c r="P490" i="13"/>
  <c r="O490" i="13"/>
  <c r="N490" i="13"/>
  <c r="M490" i="13"/>
  <c r="L490" i="13"/>
  <c r="J490" i="13"/>
  <c r="I490" i="13"/>
  <c r="H490" i="13"/>
  <c r="G490" i="13"/>
  <c r="F490" i="13"/>
  <c r="E490" i="13"/>
  <c r="D490" i="13"/>
  <c r="C490" i="13"/>
  <c r="K490" i="13" s="1"/>
  <c r="S490" i="13" s="1"/>
  <c r="AA490" i="13" s="1"/>
  <c r="AH489" i="13"/>
  <c r="AG489" i="13"/>
  <c r="AF489" i="13"/>
  <c r="AE489" i="13"/>
  <c r="AD489" i="13"/>
  <c r="AC489" i="13"/>
  <c r="AB489" i="13"/>
  <c r="Z489" i="13"/>
  <c r="Y489" i="13"/>
  <c r="X489" i="13"/>
  <c r="W489" i="13"/>
  <c r="V489" i="13"/>
  <c r="U489" i="13"/>
  <c r="T489" i="13"/>
  <c r="R489" i="13"/>
  <c r="Q489" i="13"/>
  <c r="P489" i="13"/>
  <c r="O489" i="13"/>
  <c r="N489" i="13"/>
  <c r="M489" i="13"/>
  <c r="L489" i="13"/>
  <c r="J489" i="13"/>
  <c r="I489" i="13"/>
  <c r="H489" i="13"/>
  <c r="G489" i="13"/>
  <c r="F489" i="13"/>
  <c r="E489" i="13"/>
  <c r="D489" i="13"/>
  <c r="C489" i="13"/>
  <c r="K489" i="13" s="1"/>
  <c r="S489" i="13" s="1"/>
  <c r="AA489" i="13" s="1"/>
  <c r="AH488" i="13"/>
  <c r="AG488" i="13"/>
  <c r="AF488" i="13"/>
  <c r="AE488" i="13"/>
  <c r="AD488" i="13"/>
  <c r="AC488" i="13"/>
  <c r="AB488" i="13"/>
  <c r="Z488" i="13"/>
  <c r="Y488" i="13"/>
  <c r="X488" i="13"/>
  <c r="W488" i="13"/>
  <c r="V488" i="13"/>
  <c r="U488" i="13"/>
  <c r="T488" i="13"/>
  <c r="R488" i="13"/>
  <c r="Q488" i="13"/>
  <c r="P488" i="13"/>
  <c r="O488" i="13"/>
  <c r="N488" i="13"/>
  <c r="M488" i="13"/>
  <c r="L488" i="13"/>
  <c r="J488" i="13"/>
  <c r="I488" i="13"/>
  <c r="H488" i="13"/>
  <c r="G488" i="13"/>
  <c r="F488" i="13"/>
  <c r="E488" i="13"/>
  <c r="D488" i="13"/>
  <c r="C488" i="13"/>
  <c r="K488" i="13" s="1"/>
  <c r="S488" i="13" s="1"/>
  <c r="AA488" i="13" s="1"/>
  <c r="AH487" i="13"/>
  <c r="AG487" i="13"/>
  <c r="AF487" i="13"/>
  <c r="AE487" i="13"/>
  <c r="AD487" i="13"/>
  <c r="AC487" i="13"/>
  <c r="AB487" i="13"/>
  <c r="Z487" i="13"/>
  <c r="Y487" i="13"/>
  <c r="X487" i="13"/>
  <c r="W487" i="13"/>
  <c r="V487" i="13"/>
  <c r="U487" i="13"/>
  <c r="T487" i="13"/>
  <c r="R487" i="13"/>
  <c r="Q487" i="13"/>
  <c r="P487" i="13"/>
  <c r="O487" i="13"/>
  <c r="N487" i="13"/>
  <c r="M487" i="13"/>
  <c r="L487" i="13"/>
  <c r="J487" i="13"/>
  <c r="I487" i="13"/>
  <c r="H487" i="13"/>
  <c r="G487" i="13"/>
  <c r="F487" i="13"/>
  <c r="E487" i="13"/>
  <c r="D487" i="13"/>
  <c r="C487" i="13"/>
  <c r="K487" i="13" s="1"/>
  <c r="S487" i="13" s="1"/>
  <c r="AA487" i="13" s="1"/>
  <c r="AH486" i="13"/>
  <c r="AG486" i="13"/>
  <c r="AF486" i="13"/>
  <c r="AE486" i="13"/>
  <c r="AD486" i="13"/>
  <c r="AC486" i="13"/>
  <c r="AB486" i="13"/>
  <c r="Z486" i="13"/>
  <c r="Y486" i="13"/>
  <c r="X486" i="13"/>
  <c r="W486" i="13"/>
  <c r="V486" i="13"/>
  <c r="U486" i="13"/>
  <c r="T486" i="13"/>
  <c r="R486" i="13"/>
  <c r="Q486" i="13"/>
  <c r="P486" i="13"/>
  <c r="O486" i="13"/>
  <c r="N486" i="13"/>
  <c r="M486" i="13"/>
  <c r="L486" i="13"/>
  <c r="J486" i="13"/>
  <c r="I486" i="13"/>
  <c r="H486" i="13"/>
  <c r="G486" i="13"/>
  <c r="F486" i="13"/>
  <c r="E486" i="13"/>
  <c r="D486" i="13"/>
  <c r="C486" i="13"/>
  <c r="K486" i="13" s="1"/>
  <c r="S486" i="13" s="1"/>
  <c r="AA486" i="13" s="1"/>
  <c r="AH485" i="13"/>
  <c r="AG485" i="13"/>
  <c r="AF485" i="13"/>
  <c r="AE485" i="13"/>
  <c r="AD485" i="13"/>
  <c r="AC485" i="13"/>
  <c r="AB485" i="13"/>
  <c r="Z485" i="13"/>
  <c r="Y485" i="13"/>
  <c r="X485" i="13"/>
  <c r="W485" i="13"/>
  <c r="V485" i="13"/>
  <c r="U485" i="13"/>
  <c r="T485" i="13"/>
  <c r="R485" i="13"/>
  <c r="Q485" i="13"/>
  <c r="P485" i="13"/>
  <c r="O485" i="13"/>
  <c r="N485" i="13"/>
  <c r="M485" i="13"/>
  <c r="L485" i="13"/>
  <c r="J485" i="13"/>
  <c r="I485" i="13"/>
  <c r="H485" i="13"/>
  <c r="G485" i="13"/>
  <c r="F485" i="13"/>
  <c r="E485" i="13"/>
  <c r="D485" i="13"/>
  <c r="C485" i="13"/>
  <c r="K485" i="13" s="1"/>
  <c r="S485" i="13" s="1"/>
  <c r="AA485" i="13" s="1"/>
  <c r="AH484" i="13"/>
  <c r="AG484" i="13"/>
  <c r="AF484" i="13"/>
  <c r="AE484" i="13"/>
  <c r="AD484" i="13"/>
  <c r="AC484" i="13"/>
  <c r="AB484" i="13"/>
  <c r="Z484" i="13"/>
  <c r="Y484" i="13"/>
  <c r="X484" i="13"/>
  <c r="W484" i="13"/>
  <c r="V484" i="13"/>
  <c r="U484" i="13"/>
  <c r="T484" i="13"/>
  <c r="R484" i="13"/>
  <c r="Q484" i="13"/>
  <c r="P484" i="13"/>
  <c r="O484" i="13"/>
  <c r="N484" i="13"/>
  <c r="M484" i="13"/>
  <c r="L484" i="13"/>
  <c r="J484" i="13"/>
  <c r="I484" i="13"/>
  <c r="H484" i="13"/>
  <c r="G484" i="13"/>
  <c r="F484" i="13"/>
  <c r="E484" i="13"/>
  <c r="D484" i="13"/>
  <c r="C484" i="13"/>
  <c r="K484" i="13" s="1"/>
  <c r="S484" i="13" s="1"/>
  <c r="AA484" i="13" s="1"/>
  <c r="AH483" i="13"/>
  <c r="AG483" i="13"/>
  <c r="AF483" i="13"/>
  <c r="AE483" i="13"/>
  <c r="AD483" i="13"/>
  <c r="AC483" i="13"/>
  <c r="AB483" i="13"/>
  <c r="Z483" i="13"/>
  <c r="Y483" i="13"/>
  <c r="X483" i="13"/>
  <c r="W483" i="13"/>
  <c r="V483" i="13"/>
  <c r="U483" i="13"/>
  <c r="T483" i="13"/>
  <c r="R483" i="13"/>
  <c r="Q483" i="13"/>
  <c r="P483" i="13"/>
  <c r="O483" i="13"/>
  <c r="N483" i="13"/>
  <c r="M483" i="13"/>
  <c r="L483" i="13"/>
  <c r="J483" i="13"/>
  <c r="I483" i="13"/>
  <c r="H483" i="13"/>
  <c r="G483" i="13"/>
  <c r="F483" i="13"/>
  <c r="E483" i="13"/>
  <c r="D483" i="13"/>
  <c r="C483" i="13"/>
  <c r="K483" i="13" s="1"/>
  <c r="S483" i="13" s="1"/>
  <c r="AA483" i="13" s="1"/>
  <c r="AH482" i="13"/>
  <c r="AG482" i="13"/>
  <c r="AF482" i="13"/>
  <c r="AE482" i="13"/>
  <c r="AD482" i="13"/>
  <c r="AC482" i="13"/>
  <c r="AB482" i="13"/>
  <c r="Z482" i="13"/>
  <c r="Y482" i="13"/>
  <c r="X482" i="13"/>
  <c r="W482" i="13"/>
  <c r="V482" i="13"/>
  <c r="U482" i="13"/>
  <c r="T482" i="13"/>
  <c r="R482" i="13"/>
  <c r="Q482" i="13"/>
  <c r="P482" i="13"/>
  <c r="O482" i="13"/>
  <c r="N482" i="13"/>
  <c r="M482" i="13"/>
  <c r="L482" i="13"/>
  <c r="J482" i="13"/>
  <c r="I482" i="13"/>
  <c r="H482" i="13"/>
  <c r="G482" i="13"/>
  <c r="F482" i="13"/>
  <c r="E482" i="13"/>
  <c r="D482" i="13"/>
  <c r="C482" i="13"/>
  <c r="K482" i="13" s="1"/>
  <c r="S482" i="13" s="1"/>
  <c r="AA482" i="13" s="1"/>
  <c r="AH481" i="13"/>
  <c r="AG481" i="13"/>
  <c r="AF481" i="13"/>
  <c r="AE481" i="13"/>
  <c r="AD481" i="13"/>
  <c r="AC481" i="13"/>
  <c r="AB481" i="13"/>
  <c r="Z481" i="13"/>
  <c r="Y481" i="13"/>
  <c r="X481" i="13"/>
  <c r="W481" i="13"/>
  <c r="V481" i="13"/>
  <c r="U481" i="13"/>
  <c r="T481" i="13"/>
  <c r="R481" i="13"/>
  <c r="Q481" i="13"/>
  <c r="P481" i="13"/>
  <c r="O481" i="13"/>
  <c r="N481" i="13"/>
  <c r="M481" i="13"/>
  <c r="L481" i="13"/>
  <c r="J481" i="13"/>
  <c r="I481" i="13"/>
  <c r="H481" i="13"/>
  <c r="G481" i="13"/>
  <c r="F481" i="13"/>
  <c r="E481" i="13"/>
  <c r="D481" i="13"/>
  <c r="C481" i="13"/>
  <c r="K481" i="13" s="1"/>
  <c r="S481" i="13" s="1"/>
  <c r="AA481" i="13" s="1"/>
  <c r="AH480" i="13"/>
  <c r="AG480" i="13"/>
  <c r="AF480" i="13"/>
  <c r="AE480" i="13"/>
  <c r="AD480" i="13"/>
  <c r="AC480" i="13"/>
  <c r="AB480" i="13"/>
  <c r="Z480" i="13"/>
  <c r="Y480" i="13"/>
  <c r="X480" i="13"/>
  <c r="W480" i="13"/>
  <c r="V480" i="13"/>
  <c r="U480" i="13"/>
  <c r="T480" i="13"/>
  <c r="R480" i="13"/>
  <c r="Q480" i="13"/>
  <c r="P480" i="13"/>
  <c r="O480" i="13"/>
  <c r="N480" i="13"/>
  <c r="M480" i="13"/>
  <c r="L480" i="13"/>
  <c r="J480" i="13"/>
  <c r="I480" i="13"/>
  <c r="H480" i="13"/>
  <c r="G480" i="13"/>
  <c r="F480" i="13"/>
  <c r="E480" i="13"/>
  <c r="D480" i="13"/>
  <c r="C480" i="13"/>
  <c r="K480" i="13" s="1"/>
  <c r="S480" i="13" s="1"/>
  <c r="AA480" i="13" s="1"/>
  <c r="AH479" i="13"/>
  <c r="AG479" i="13"/>
  <c r="AF479" i="13"/>
  <c r="AE479" i="13"/>
  <c r="AD479" i="13"/>
  <c r="AC479" i="13"/>
  <c r="AB479" i="13"/>
  <c r="Z479" i="13"/>
  <c r="Y479" i="13"/>
  <c r="X479" i="13"/>
  <c r="W479" i="13"/>
  <c r="V479" i="13"/>
  <c r="U479" i="13"/>
  <c r="T479" i="13"/>
  <c r="R479" i="13"/>
  <c r="Q479" i="13"/>
  <c r="P479" i="13"/>
  <c r="O479" i="13"/>
  <c r="N479" i="13"/>
  <c r="M479" i="13"/>
  <c r="L479" i="13"/>
  <c r="J479" i="13"/>
  <c r="I479" i="13"/>
  <c r="H479" i="13"/>
  <c r="G479" i="13"/>
  <c r="F479" i="13"/>
  <c r="E479" i="13"/>
  <c r="D479" i="13"/>
  <c r="C479" i="13"/>
  <c r="K479" i="13" s="1"/>
  <c r="S479" i="13" s="1"/>
  <c r="AA479" i="13" s="1"/>
  <c r="AH478" i="13"/>
  <c r="AG478" i="13"/>
  <c r="AF478" i="13"/>
  <c r="AE478" i="13"/>
  <c r="AD478" i="13"/>
  <c r="AC478" i="13"/>
  <c r="AB478" i="13"/>
  <c r="Z478" i="13"/>
  <c r="Y478" i="13"/>
  <c r="X478" i="13"/>
  <c r="W478" i="13"/>
  <c r="V478" i="13"/>
  <c r="U478" i="13"/>
  <c r="T478" i="13"/>
  <c r="R478" i="13"/>
  <c r="Q478" i="13"/>
  <c r="P478" i="13"/>
  <c r="O478" i="13"/>
  <c r="N478" i="13"/>
  <c r="M478" i="13"/>
  <c r="L478" i="13"/>
  <c r="J478" i="13"/>
  <c r="I478" i="13"/>
  <c r="H478" i="13"/>
  <c r="G478" i="13"/>
  <c r="F478" i="13"/>
  <c r="E478" i="13"/>
  <c r="D478" i="13"/>
  <c r="C478" i="13"/>
  <c r="K478" i="13" s="1"/>
  <c r="S478" i="13" s="1"/>
  <c r="AA478" i="13" s="1"/>
  <c r="AH477" i="13"/>
  <c r="AG477" i="13"/>
  <c r="AF477" i="13"/>
  <c r="AE477" i="13"/>
  <c r="AD477" i="13"/>
  <c r="AC477" i="13"/>
  <c r="AB477" i="13"/>
  <c r="Z477" i="13"/>
  <c r="Y477" i="13"/>
  <c r="X477" i="13"/>
  <c r="W477" i="13"/>
  <c r="V477" i="13"/>
  <c r="U477" i="13"/>
  <c r="T477" i="13"/>
  <c r="R477" i="13"/>
  <c r="Q477" i="13"/>
  <c r="P477" i="13"/>
  <c r="O477" i="13"/>
  <c r="N477" i="13"/>
  <c r="M477" i="13"/>
  <c r="L477" i="13"/>
  <c r="J477" i="13"/>
  <c r="I477" i="13"/>
  <c r="H477" i="13"/>
  <c r="G477" i="13"/>
  <c r="F477" i="13"/>
  <c r="E477" i="13"/>
  <c r="D477" i="13"/>
  <c r="C477" i="13"/>
  <c r="K477" i="13" s="1"/>
  <c r="S477" i="13" s="1"/>
  <c r="AA477" i="13" s="1"/>
  <c r="AH476" i="13"/>
  <c r="AG476" i="13"/>
  <c r="AF476" i="13"/>
  <c r="AE476" i="13"/>
  <c r="AD476" i="13"/>
  <c r="AC476" i="13"/>
  <c r="AB476" i="13"/>
  <c r="Z476" i="13"/>
  <c r="Y476" i="13"/>
  <c r="X476" i="13"/>
  <c r="W476" i="13"/>
  <c r="V476" i="13"/>
  <c r="U476" i="13"/>
  <c r="T476" i="13"/>
  <c r="R476" i="13"/>
  <c r="Q476" i="13"/>
  <c r="P476" i="13"/>
  <c r="O476" i="13"/>
  <c r="N476" i="13"/>
  <c r="M476" i="13"/>
  <c r="L476" i="13"/>
  <c r="J476" i="13"/>
  <c r="I476" i="13"/>
  <c r="H476" i="13"/>
  <c r="G476" i="13"/>
  <c r="F476" i="13"/>
  <c r="E476" i="13"/>
  <c r="D476" i="13"/>
  <c r="C476" i="13"/>
  <c r="K476" i="13" s="1"/>
  <c r="S476" i="13" s="1"/>
  <c r="AA476" i="13" s="1"/>
  <c r="AH475" i="13"/>
  <c r="AG475" i="13"/>
  <c r="AF475" i="13"/>
  <c r="AE475" i="13"/>
  <c r="AD475" i="13"/>
  <c r="AC475" i="13"/>
  <c r="AB475" i="13"/>
  <c r="Z475" i="13"/>
  <c r="Y475" i="13"/>
  <c r="X475" i="13"/>
  <c r="W475" i="13"/>
  <c r="V475" i="13"/>
  <c r="U475" i="13"/>
  <c r="T475" i="13"/>
  <c r="R475" i="13"/>
  <c r="Q475" i="13"/>
  <c r="P475" i="13"/>
  <c r="O475" i="13"/>
  <c r="N475" i="13"/>
  <c r="M475" i="13"/>
  <c r="L475" i="13"/>
  <c r="J475" i="13"/>
  <c r="I475" i="13"/>
  <c r="H475" i="13"/>
  <c r="G475" i="13"/>
  <c r="F475" i="13"/>
  <c r="E475" i="13"/>
  <c r="D475" i="13"/>
  <c r="C475" i="13"/>
  <c r="K475" i="13" s="1"/>
  <c r="S475" i="13" s="1"/>
  <c r="AA475" i="13" s="1"/>
  <c r="AH474" i="13"/>
  <c r="AG474" i="13"/>
  <c r="AF474" i="13"/>
  <c r="AE474" i="13"/>
  <c r="AD474" i="13"/>
  <c r="AC474" i="13"/>
  <c r="AB474" i="13"/>
  <c r="Z474" i="13"/>
  <c r="Y474" i="13"/>
  <c r="X474" i="13"/>
  <c r="W474" i="13"/>
  <c r="V474" i="13"/>
  <c r="U474" i="13"/>
  <c r="T474" i="13"/>
  <c r="R474" i="13"/>
  <c r="Q474" i="13"/>
  <c r="P474" i="13"/>
  <c r="O474" i="13"/>
  <c r="N474" i="13"/>
  <c r="M474" i="13"/>
  <c r="L474" i="13"/>
  <c r="J474" i="13"/>
  <c r="I474" i="13"/>
  <c r="H474" i="13"/>
  <c r="G474" i="13"/>
  <c r="F474" i="13"/>
  <c r="E474" i="13"/>
  <c r="D474" i="13"/>
  <c r="C474" i="13"/>
  <c r="K474" i="13" s="1"/>
  <c r="S474" i="13" s="1"/>
  <c r="AA474" i="13" s="1"/>
  <c r="AH473" i="13"/>
  <c r="AG473" i="13"/>
  <c r="AF473" i="13"/>
  <c r="AE473" i="13"/>
  <c r="AD473" i="13"/>
  <c r="AC473" i="13"/>
  <c r="AB473" i="13"/>
  <c r="Z473" i="13"/>
  <c r="Y473" i="13"/>
  <c r="X473" i="13"/>
  <c r="W473" i="13"/>
  <c r="V473" i="13"/>
  <c r="U473" i="13"/>
  <c r="T473" i="13"/>
  <c r="R473" i="13"/>
  <c r="Q473" i="13"/>
  <c r="P473" i="13"/>
  <c r="O473" i="13"/>
  <c r="N473" i="13"/>
  <c r="M473" i="13"/>
  <c r="L473" i="13"/>
  <c r="J473" i="13"/>
  <c r="I473" i="13"/>
  <c r="H473" i="13"/>
  <c r="G473" i="13"/>
  <c r="F473" i="13"/>
  <c r="E473" i="13"/>
  <c r="D473" i="13"/>
  <c r="C473" i="13"/>
  <c r="K473" i="13" s="1"/>
  <c r="S473" i="13" s="1"/>
  <c r="AA473" i="13" s="1"/>
  <c r="AH472" i="13"/>
  <c r="AG472" i="13"/>
  <c r="AF472" i="13"/>
  <c r="AE472" i="13"/>
  <c r="AD472" i="13"/>
  <c r="AC472" i="13"/>
  <c r="AB472" i="13"/>
  <c r="Z472" i="13"/>
  <c r="Y472" i="13"/>
  <c r="X472" i="13"/>
  <c r="W472" i="13"/>
  <c r="V472" i="13"/>
  <c r="U472" i="13"/>
  <c r="T472" i="13"/>
  <c r="R472" i="13"/>
  <c r="Q472" i="13"/>
  <c r="P472" i="13"/>
  <c r="O472" i="13"/>
  <c r="N472" i="13"/>
  <c r="M472" i="13"/>
  <c r="L472" i="13"/>
  <c r="J472" i="13"/>
  <c r="I472" i="13"/>
  <c r="H472" i="13"/>
  <c r="G472" i="13"/>
  <c r="F472" i="13"/>
  <c r="E472" i="13"/>
  <c r="D472" i="13"/>
  <c r="C472" i="13"/>
  <c r="K472" i="13" s="1"/>
  <c r="S472" i="13" s="1"/>
  <c r="AA472" i="13" s="1"/>
  <c r="AH471" i="13"/>
  <c r="AG471" i="13"/>
  <c r="AF471" i="13"/>
  <c r="AE471" i="13"/>
  <c r="AD471" i="13"/>
  <c r="AC471" i="13"/>
  <c r="AB471" i="13"/>
  <c r="Z471" i="13"/>
  <c r="Y471" i="13"/>
  <c r="X471" i="13"/>
  <c r="W471" i="13"/>
  <c r="V471" i="13"/>
  <c r="U471" i="13"/>
  <c r="T471" i="13"/>
  <c r="R471" i="13"/>
  <c r="Q471" i="13"/>
  <c r="P471" i="13"/>
  <c r="O471" i="13"/>
  <c r="N471" i="13"/>
  <c r="M471" i="13"/>
  <c r="L471" i="13"/>
  <c r="J471" i="13"/>
  <c r="I471" i="13"/>
  <c r="H471" i="13"/>
  <c r="G471" i="13"/>
  <c r="F471" i="13"/>
  <c r="E471" i="13"/>
  <c r="D471" i="13"/>
  <c r="C471" i="13"/>
  <c r="K471" i="13" s="1"/>
  <c r="S471" i="13" s="1"/>
  <c r="AA471" i="13" s="1"/>
  <c r="AH470" i="13"/>
  <c r="AG470" i="13"/>
  <c r="AF470" i="13"/>
  <c r="AE470" i="13"/>
  <c r="AD470" i="13"/>
  <c r="AC470" i="13"/>
  <c r="AB470" i="13"/>
  <c r="Z470" i="13"/>
  <c r="Y470" i="13"/>
  <c r="X470" i="13"/>
  <c r="W470" i="13"/>
  <c r="V470" i="13"/>
  <c r="U470" i="13"/>
  <c r="T470" i="13"/>
  <c r="R470" i="13"/>
  <c r="Q470" i="13"/>
  <c r="P470" i="13"/>
  <c r="O470" i="13"/>
  <c r="N470" i="13"/>
  <c r="M470" i="13"/>
  <c r="L470" i="13"/>
  <c r="J470" i="13"/>
  <c r="I470" i="13"/>
  <c r="H470" i="13"/>
  <c r="G470" i="13"/>
  <c r="F470" i="13"/>
  <c r="E470" i="13"/>
  <c r="D470" i="13"/>
  <c r="C470" i="13"/>
  <c r="K470" i="13" s="1"/>
  <c r="S470" i="13" s="1"/>
  <c r="AA470" i="13" s="1"/>
  <c r="AH469" i="13"/>
  <c r="AG469" i="13"/>
  <c r="AF469" i="13"/>
  <c r="AE469" i="13"/>
  <c r="AD469" i="13"/>
  <c r="AC469" i="13"/>
  <c r="AB469" i="13"/>
  <c r="Z469" i="13"/>
  <c r="Y469" i="13"/>
  <c r="X469" i="13"/>
  <c r="W469" i="13"/>
  <c r="V469" i="13"/>
  <c r="U469" i="13"/>
  <c r="T469" i="13"/>
  <c r="R469" i="13"/>
  <c r="Q469" i="13"/>
  <c r="P469" i="13"/>
  <c r="O469" i="13"/>
  <c r="N469" i="13"/>
  <c r="M469" i="13"/>
  <c r="L469" i="13"/>
  <c r="J469" i="13"/>
  <c r="I469" i="13"/>
  <c r="H469" i="13"/>
  <c r="G469" i="13"/>
  <c r="F469" i="13"/>
  <c r="E469" i="13"/>
  <c r="D469" i="13"/>
  <c r="C469" i="13"/>
  <c r="K469" i="13" s="1"/>
  <c r="S469" i="13" s="1"/>
  <c r="AA469" i="13" s="1"/>
  <c r="AH468" i="13"/>
  <c r="AG468" i="13"/>
  <c r="AF468" i="13"/>
  <c r="AE468" i="13"/>
  <c r="AD468" i="13"/>
  <c r="AC468" i="13"/>
  <c r="AB468" i="13"/>
  <c r="Z468" i="13"/>
  <c r="Y468" i="13"/>
  <c r="X468" i="13"/>
  <c r="W468" i="13"/>
  <c r="V468" i="13"/>
  <c r="U468" i="13"/>
  <c r="T468" i="13"/>
  <c r="R468" i="13"/>
  <c r="Q468" i="13"/>
  <c r="P468" i="13"/>
  <c r="O468" i="13"/>
  <c r="N468" i="13"/>
  <c r="M468" i="13"/>
  <c r="L468" i="13"/>
  <c r="J468" i="13"/>
  <c r="I468" i="13"/>
  <c r="H468" i="13"/>
  <c r="G468" i="13"/>
  <c r="F468" i="13"/>
  <c r="E468" i="13"/>
  <c r="D468" i="13"/>
  <c r="C468" i="13"/>
  <c r="K468" i="13" s="1"/>
  <c r="S468" i="13" s="1"/>
  <c r="AA468" i="13" s="1"/>
  <c r="AH467" i="13"/>
  <c r="AG467" i="13"/>
  <c r="AF467" i="13"/>
  <c r="AE467" i="13"/>
  <c r="AD467" i="13"/>
  <c r="AC467" i="13"/>
  <c r="AB467" i="13"/>
  <c r="Z467" i="13"/>
  <c r="Y467" i="13"/>
  <c r="X467" i="13"/>
  <c r="W467" i="13"/>
  <c r="V467" i="13"/>
  <c r="U467" i="13"/>
  <c r="T467" i="13"/>
  <c r="R467" i="13"/>
  <c r="Q467" i="13"/>
  <c r="P467" i="13"/>
  <c r="O467" i="13"/>
  <c r="N467" i="13"/>
  <c r="M467" i="13"/>
  <c r="L467" i="13"/>
  <c r="J467" i="13"/>
  <c r="I467" i="13"/>
  <c r="H467" i="13"/>
  <c r="G467" i="13"/>
  <c r="F467" i="13"/>
  <c r="E467" i="13"/>
  <c r="D467" i="13"/>
  <c r="C467" i="13"/>
  <c r="K467" i="13" s="1"/>
  <c r="S467" i="13" s="1"/>
  <c r="AA467" i="13" s="1"/>
  <c r="AH466" i="13"/>
  <c r="AG466" i="13"/>
  <c r="AF466" i="13"/>
  <c r="AE466" i="13"/>
  <c r="AD466" i="13"/>
  <c r="AC466" i="13"/>
  <c r="AB466" i="13"/>
  <c r="Z466" i="13"/>
  <c r="Y466" i="13"/>
  <c r="X466" i="13"/>
  <c r="W466" i="13"/>
  <c r="V466" i="13"/>
  <c r="U466" i="13"/>
  <c r="T466" i="13"/>
  <c r="R466" i="13"/>
  <c r="Q466" i="13"/>
  <c r="P466" i="13"/>
  <c r="O466" i="13"/>
  <c r="N466" i="13"/>
  <c r="M466" i="13"/>
  <c r="L466" i="13"/>
  <c r="J466" i="13"/>
  <c r="I466" i="13"/>
  <c r="H466" i="13"/>
  <c r="G466" i="13"/>
  <c r="F466" i="13"/>
  <c r="E466" i="13"/>
  <c r="D466" i="13"/>
  <c r="C466" i="13"/>
  <c r="K466" i="13" s="1"/>
  <c r="S466" i="13" s="1"/>
  <c r="AA466" i="13" s="1"/>
  <c r="AH465" i="13"/>
  <c r="AG465" i="13"/>
  <c r="AF465" i="13"/>
  <c r="AE465" i="13"/>
  <c r="AD465" i="13"/>
  <c r="AC465" i="13"/>
  <c r="AB465" i="13"/>
  <c r="Z465" i="13"/>
  <c r="Y465" i="13"/>
  <c r="X465" i="13"/>
  <c r="W465" i="13"/>
  <c r="V465" i="13"/>
  <c r="U465" i="13"/>
  <c r="T465" i="13"/>
  <c r="R465" i="13"/>
  <c r="Q465" i="13"/>
  <c r="P465" i="13"/>
  <c r="O465" i="13"/>
  <c r="N465" i="13"/>
  <c r="M465" i="13"/>
  <c r="L465" i="13"/>
  <c r="J465" i="13"/>
  <c r="I465" i="13"/>
  <c r="H465" i="13"/>
  <c r="G465" i="13"/>
  <c r="F465" i="13"/>
  <c r="E465" i="13"/>
  <c r="D465" i="13"/>
  <c r="C465" i="13"/>
  <c r="K465" i="13" s="1"/>
  <c r="S465" i="13" s="1"/>
  <c r="AA465" i="13" s="1"/>
  <c r="AH464" i="13"/>
  <c r="AG464" i="13"/>
  <c r="AF464" i="13"/>
  <c r="AE464" i="13"/>
  <c r="AD464" i="13"/>
  <c r="AC464" i="13"/>
  <c r="AB464" i="13"/>
  <c r="Z464" i="13"/>
  <c r="Y464" i="13"/>
  <c r="X464" i="13"/>
  <c r="W464" i="13"/>
  <c r="V464" i="13"/>
  <c r="U464" i="13"/>
  <c r="T464" i="13"/>
  <c r="R464" i="13"/>
  <c r="Q464" i="13"/>
  <c r="P464" i="13"/>
  <c r="O464" i="13"/>
  <c r="N464" i="13"/>
  <c r="M464" i="13"/>
  <c r="L464" i="13"/>
  <c r="J464" i="13"/>
  <c r="I464" i="13"/>
  <c r="H464" i="13"/>
  <c r="G464" i="13"/>
  <c r="F464" i="13"/>
  <c r="E464" i="13"/>
  <c r="D464" i="13"/>
  <c r="C464" i="13"/>
  <c r="K464" i="13" s="1"/>
  <c r="S464" i="13" s="1"/>
  <c r="AA464" i="13" s="1"/>
  <c r="AH463" i="13"/>
  <c r="AG463" i="13"/>
  <c r="AF463" i="13"/>
  <c r="AE463" i="13"/>
  <c r="AD463" i="13"/>
  <c r="AC463" i="13"/>
  <c r="AB463" i="13"/>
  <c r="Z463" i="13"/>
  <c r="Y463" i="13"/>
  <c r="X463" i="13"/>
  <c r="W463" i="13"/>
  <c r="V463" i="13"/>
  <c r="U463" i="13"/>
  <c r="T463" i="13"/>
  <c r="R463" i="13"/>
  <c r="Q463" i="13"/>
  <c r="P463" i="13"/>
  <c r="O463" i="13"/>
  <c r="N463" i="13"/>
  <c r="M463" i="13"/>
  <c r="L463" i="13"/>
  <c r="J463" i="13"/>
  <c r="I463" i="13"/>
  <c r="H463" i="13"/>
  <c r="G463" i="13"/>
  <c r="F463" i="13"/>
  <c r="E463" i="13"/>
  <c r="D463" i="13"/>
  <c r="C463" i="13"/>
  <c r="K463" i="13" s="1"/>
  <c r="S463" i="13" s="1"/>
  <c r="AA463" i="13" s="1"/>
  <c r="AH462" i="13"/>
  <c r="AG462" i="13"/>
  <c r="AF462" i="13"/>
  <c r="AE462" i="13"/>
  <c r="AD462" i="13"/>
  <c r="AC462" i="13"/>
  <c r="AB462" i="13"/>
  <c r="Z462" i="13"/>
  <c r="Y462" i="13"/>
  <c r="X462" i="13"/>
  <c r="W462" i="13"/>
  <c r="V462" i="13"/>
  <c r="U462" i="13"/>
  <c r="T462" i="13"/>
  <c r="R462" i="13"/>
  <c r="Q462" i="13"/>
  <c r="P462" i="13"/>
  <c r="O462" i="13"/>
  <c r="N462" i="13"/>
  <c r="M462" i="13"/>
  <c r="L462" i="13"/>
  <c r="J462" i="13"/>
  <c r="I462" i="13"/>
  <c r="H462" i="13"/>
  <c r="G462" i="13"/>
  <c r="F462" i="13"/>
  <c r="E462" i="13"/>
  <c r="D462" i="13"/>
  <c r="C462" i="13"/>
  <c r="K462" i="13" s="1"/>
  <c r="S462" i="13" s="1"/>
  <c r="AA462" i="13" s="1"/>
  <c r="AH461" i="13"/>
  <c r="AG461" i="13"/>
  <c r="AF461" i="13"/>
  <c r="AE461" i="13"/>
  <c r="AD461" i="13"/>
  <c r="AC461" i="13"/>
  <c r="AB461" i="13"/>
  <c r="Z461" i="13"/>
  <c r="Y461" i="13"/>
  <c r="X461" i="13"/>
  <c r="W461" i="13"/>
  <c r="V461" i="13"/>
  <c r="U461" i="13"/>
  <c r="T461" i="13"/>
  <c r="R461" i="13"/>
  <c r="Q461" i="13"/>
  <c r="P461" i="13"/>
  <c r="O461" i="13"/>
  <c r="N461" i="13"/>
  <c r="M461" i="13"/>
  <c r="L461" i="13"/>
  <c r="J461" i="13"/>
  <c r="I461" i="13"/>
  <c r="H461" i="13"/>
  <c r="G461" i="13"/>
  <c r="F461" i="13"/>
  <c r="E461" i="13"/>
  <c r="D461" i="13"/>
  <c r="C461" i="13"/>
  <c r="K461" i="13" s="1"/>
  <c r="S461" i="13" s="1"/>
  <c r="AA461" i="13" s="1"/>
  <c r="AH460" i="13"/>
  <c r="AG460" i="13"/>
  <c r="AF460" i="13"/>
  <c r="AE460" i="13"/>
  <c r="AD460" i="13"/>
  <c r="AC460" i="13"/>
  <c r="AB460" i="13"/>
  <c r="Z460" i="13"/>
  <c r="Y460" i="13"/>
  <c r="X460" i="13"/>
  <c r="W460" i="13"/>
  <c r="V460" i="13"/>
  <c r="U460" i="13"/>
  <c r="T460" i="13"/>
  <c r="R460" i="13"/>
  <c r="Q460" i="13"/>
  <c r="P460" i="13"/>
  <c r="O460" i="13"/>
  <c r="N460" i="13"/>
  <c r="M460" i="13"/>
  <c r="L460" i="13"/>
  <c r="J460" i="13"/>
  <c r="I460" i="13"/>
  <c r="H460" i="13"/>
  <c r="G460" i="13"/>
  <c r="F460" i="13"/>
  <c r="E460" i="13"/>
  <c r="D460" i="13"/>
  <c r="C460" i="13"/>
  <c r="K460" i="13" s="1"/>
  <c r="S460" i="13" s="1"/>
  <c r="AA460" i="13" s="1"/>
  <c r="AH459" i="13"/>
  <c r="AG459" i="13"/>
  <c r="AF459" i="13"/>
  <c r="AE459" i="13"/>
  <c r="AD459" i="13"/>
  <c r="AC459" i="13"/>
  <c r="AB459" i="13"/>
  <c r="Z459" i="13"/>
  <c r="Y459" i="13"/>
  <c r="X459" i="13"/>
  <c r="W459" i="13"/>
  <c r="V459" i="13"/>
  <c r="U459" i="13"/>
  <c r="T459" i="13"/>
  <c r="R459" i="13"/>
  <c r="Q459" i="13"/>
  <c r="P459" i="13"/>
  <c r="O459" i="13"/>
  <c r="N459" i="13"/>
  <c r="M459" i="13"/>
  <c r="L459" i="13"/>
  <c r="J459" i="13"/>
  <c r="I459" i="13"/>
  <c r="H459" i="13"/>
  <c r="G459" i="13"/>
  <c r="F459" i="13"/>
  <c r="E459" i="13"/>
  <c r="D459" i="13"/>
  <c r="C459" i="13"/>
  <c r="K459" i="13" s="1"/>
  <c r="S459" i="13" s="1"/>
  <c r="AA459" i="13" s="1"/>
  <c r="AH458" i="13"/>
  <c r="AG458" i="13"/>
  <c r="AF458" i="13"/>
  <c r="AE458" i="13"/>
  <c r="AD458" i="13"/>
  <c r="AC458" i="13"/>
  <c r="AB458" i="13"/>
  <c r="Z458" i="13"/>
  <c r="Y458" i="13"/>
  <c r="X458" i="13"/>
  <c r="W458" i="13"/>
  <c r="V458" i="13"/>
  <c r="U458" i="13"/>
  <c r="T458" i="13"/>
  <c r="R458" i="13"/>
  <c r="Q458" i="13"/>
  <c r="P458" i="13"/>
  <c r="O458" i="13"/>
  <c r="N458" i="13"/>
  <c r="M458" i="13"/>
  <c r="L458" i="13"/>
  <c r="J458" i="13"/>
  <c r="I458" i="13"/>
  <c r="H458" i="13"/>
  <c r="G458" i="13"/>
  <c r="F458" i="13"/>
  <c r="E458" i="13"/>
  <c r="D458" i="13"/>
  <c r="C458" i="13"/>
  <c r="K458" i="13" s="1"/>
  <c r="S458" i="13" s="1"/>
  <c r="AA458" i="13" s="1"/>
  <c r="AH457" i="13"/>
  <c r="AG457" i="13"/>
  <c r="AF457" i="13"/>
  <c r="AE457" i="13"/>
  <c r="AD457" i="13"/>
  <c r="AC457" i="13"/>
  <c r="AB457" i="13"/>
  <c r="Z457" i="13"/>
  <c r="Y457" i="13"/>
  <c r="X457" i="13"/>
  <c r="W457" i="13"/>
  <c r="V457" i="13"/>
  <c r="U457" i="13"/>
  <c r="T457" i="13"/>
  <c r="R457" i="13"/>
  <c r="Q457" i="13"/>
  <c r="P457" i="13"/>
  <c r="O457" i="13"/>
  <c r="N457" i="13"/>
  <c r="M457" i="13"/>
  <c r="L457" i="13"/>
  <c r="J457" i="13"/>
  <c r="I457" i="13"/>
  <c r="H457" i="13"/>
  <c r="G457" i="13"/>
  <c r="F457" i="13"/>
  <c r="E457" i="13"/>
  <c r="D457" i="13"/>
  <c r="C457" i="13"/>
  <c r="K457" i="13" s="1"/>
  <c r="S457" i="13" s="1"/>
  <c r="AA457" i="13" s="1"/>
  <c r="AH456" i="13"/>
  <c r="AG456" i="13"/>
  <c r="AF456" i="13"/>
  <c r="AE456" i="13"/>
  <c r="AD456" i="13"/>
  <c r="AC456" i="13"/>
  <c r="AB456" i="13"/>
  <c r="Z456" i="13"/>
  <c r="Y456" i="13"/>
  <c r="X456" i="13"/>
  <c r="W456" i="13"/>
  <c r="V456" i="13"/>
  <c r="U456" i="13"/>
  <c r="T456" i="13"/>
  <c r="R456" i="13"/>
  <c r="Q456" i="13"/>
  <c r="P456" i="13"/>
  <c r="O456" i="13"/>
  <c r="N456" i="13"/>
  <c r="M456" i="13"/>
  <c r="L456" i="13"/>
  <c r="J456" i="13"/>
  <c r="I456" i="13"/>
  <c r="H456" i="13"/>
  <c r="G456" i="13"/>
  <c r="F456" i="13"/>
  <c r="E456" i="13"/>
  <c r="D456" i="13"/>
  <c r="C456" i="13"/>
  <c r="K456" i="13" s="1"/>
  <c r="S456" i="13" s="1"/>
  <c r="AA456" i="13" s="1"/>
  <c r="AH455" i="13"/>
  <c r="AG455" i="13"/>
  <c r="AF455" i="13"/>
  <c r="AE455" i="13"/>
  <c r="AD455" i="13"/>
  <c r="AC455" i="13"/>
  <c r="AB455" i="13"/>
  <c r="Z455" i="13"/>
  <c r="Y455" i="13"/>
  <c r="X455" i="13"/>
  <c r="W455" i="13"/>
  <c r="V455" i="13"/>
  <c r="U455" i="13"/>
  <c r="T455" i="13"/>
  <c r="R455" i="13"/>
  <c r="Q455" i="13"/>
  <c r="P455" i="13"/>
  <c r="O455" i="13"/>
  <c r="N455" i="13"/>
  <c r="M455" i="13"/>
  <c r="L455" i="13"/>
  <c r="J455" i="13"/>
  <c r="I455" i="13"/>
  <c r="H455" i="13"/>
  <c r="G455" i="13"/>
  <c r="F455" i="13"/>
  <c r="E455" i="13"/>
  <c r="D455" i="13"/>
  <c r="C455" i="13"/>
  <c r="K455" i="13" s="1"/>
  <c r="S455" i="13" s="1"/>
  <c r="AA455" i="13" s="1"/>
  <c r="AH454" i="13"/>
  <c r="AG454" i="13"/>
  <c r="AF454" i="13"/>
  <c r="AE454" i="13"/>
  <c r="AD454" i="13"/>
  <c r="AC454" i="13"/>
  <c r="AB454" i="13"/>
  <c r="Z454" i="13"/>
  <c r="Y454" i="13"/>
  <c r="X454" i="13"/>
  <c r="W454" i="13"/>
  <c r="V454" i="13"/>
  <c r="U454" i="13"/>
  <c r="T454" i="13"/>
  <c r="R454" i="13"/>
  <c r="Q454" i="13"/>
  <c r="P454" i="13"/>
  <c r="O454" i="13"/>
  <c r="N454" i="13"/>
  <c r="M454" i="13"/>
  <c r="L454" i="13"/>
  <c r="J454" i="13"/>
  <c r="I454" i="13"/>
  <c r="H454" i="13"/>
  <c r="G454" i="13"/>
  <c r="F454" i="13"/>
  <c r="E454" i="13"/>
  <c r="D454" i="13"/>
  <c r="C454" i="13"/>
  <c r="K454" i="13" s="1"/>
  <c r="S454" i="13" s="1"/>
  <c r="AA454" i="13" s="1"/>
  <c r="AH453" i="13"/>
  <c r="AG453" i="13"/>
  <c r="AF453" i="13"/>
  <c r="AE453" i="13"/>
  <c r="AD453" i="13"/>
  <c r="AC453" i="13"/>
  <c r="AB453" i="13"/>
  <c r="Z453" i="13"/>
  <c r="Y453" i="13"/>
  <c r="X453" i="13"/>
  <c r="W453" i="13"/>
  <c r="V453" i="13"/>
  <c r="U453" i="13"/>
  <c r="T453" i="13"/>
  <c r="R453" i="13"/>
  <c r="Q453" i="13"/>
  <c r="P453" i="13"/>
  <c r="O453" i="13"/>
  <c r="N453" i="13"/>
  <c r="M453" i="13"/>
  <c r="L453" i="13"/>
  <c r="J453" i="13"/>
  <c r="I453" i="13"/>
  <c r="H453" i="13"/>
  <c r="G453" i="13"/>
  <c r="F453" i="13"/>
  <c r="E453" i="13"/>
  <c r="D453" i="13"/>
  <c r="C453" i="13"/>
  <c r="K453" i="13" s="1"/>
  <c r="S453" i="13" s="1"/>
  <c r="AA453" i="13" s="1"/>
  <c r="AH452" i="13"/>
  <c r="AG452" i="13"/>
  <c r="AF452" i="13"/>
  <c r="AE452" i="13"/>
  <c r="AD452" i="13"/>
  <c r="AC452" i="13"/>
  <c r="AB452" i="13"/>
  <c r="Z452" i="13"/>
  <c r="Y452" i="13"/>
  <c r="X452" i="13"/>
  <c r="W452" i="13"/>
  <c r="V452" i="13"/>
  <c r="U452" i="13"/>
  <c r="T452" i="13"/>
  <c r="R452" i="13"/>
  <c r="Q452" i="13"/>
  <c r="P452" i="13"/>
  <c r="O452" i="13"/>
  <c r="N452" i="13"/>
  <c r="M452" i="13"/>
  <c r="L452" i="13"/>
  <c r="J452" i="13"/>
  <c r="I452" i="13"/>
  <c r="H452" i="13"/>
  <c r="G452" i="13"/>
  <c r="F452" i="13"/>
  <c r="E452" i="13"/>
  <c r="D452" i="13"/>
  <c r="C452" i="13"/>
  <c r="K452" i="13" s="1"/>
  <c r="S452" i="13" s="1"/>
  <c r="AA452" i="13" s="1"/>
  <c r="AH451" i="13"/>
  <c r="AG451" i="13"/>
  <c r="AF451" i="13"/>
  <c r="AE451" i="13"/>
  <c r="AD451" i="13"/>
  <c r="AC451" i="13"/>
  <c r="AB451" i="13"/>
  <c r="Z451" i="13"/>
  <c r="Y451" i="13"/>
  <c r="X451" i="13"/>
  <c r="W451" i="13"/>
  <c r="V451" i="13"/>
  <c r="U451" i="13"/>
  <c r="T451" i="13"/>
  <c r="R451" i="13"/>
  <c r="Q451" i="13"/>
  <c r="P451" i="13"/>
  <c r="O451" i="13"/>
  <c r="N451" i="13"/>
  <c r="M451" i="13"/>
  <c r="L451" i="13"/>
  <c r="J451" i="13"/>
  <c r="I451" i="13"/>
  <c r="H451" i="13"/>
  <c r="G451" i="13"/>
  <c r="F451" i="13"/>
  <c r="E451" i="13"/>
  <c r="D451" i="13"/>
  <c r="C451" i="13"/>
  <c r="K451" i="13" s="1"/>
  <c r="S451" i="13" s="1"/>
  <c r="AA451" i="13" s="1"/>
  <c r="AH450" i="13"/>
  <c r="AG450" i="13"/>
  <c r="AF450" i="13"/>
  <c r="AE450" i="13"/>
  <c r="AD450" i="13"/>
  <c r="AC450" i="13"/>
  <c r="AB450" i="13"/>
  <c r="Z450" i="13"/>
  <c r="Y450" i="13"/>
  <c r="X450" i="13"/>
  <c r="W450" i="13"/>
  <c r="V450" i="13"/>
  <c r="U450" i="13"/>
  <c r="T450" i="13"/>
  <c r="R450" i="13"/>
  <c r="Q450" i="13"/>
  <c r="P450" i="13"/>
  <c r="O450" i="13"/>
  <c r="N450" i="13"/>
  <c r="M450" i="13"/>
  <c r="L450" i="13"/>
  <c r="J450" i="13"/>
  <c r="I450" i="13"/>
  <c r="H450" i="13"/>
  <c r="G450" i="13"/>
  <c r="F450" i="13"/>
  <c r="E450" i="13"/>
  <c r="D450" i="13"/>
  <c r="C450" i="13"/>
  <c r="K450" i="13" s="1"/>
  <c r="S450" i="13" s="1"/>
  <c r="AA450" i="13" s="1"/>
  <c r="AH449" i="13"/>
  <c r="AG449" i="13"/>
  <c r="AF449" i="13"/>
  <c r="AE449" i="13"/>
  <c r="AD449" i="13"/>
  <c r="AC449" i="13"/>
  <c r="AB449" i="13"/>
  <c r="Z449" i="13"/>
  <c r="Y449" i="13"/>
  <c r="X449" i="13"/>
  <c r="W449" i="13"/>
  <c r="V449" i="13"/>
  <c r="U449" i="13"/>
  <c r="T449" i="13"/>
  <c r="R449" i="13"/>
  <c r="Q449" i="13"/>
  <c r="P449" i="13"/>
  <c r="O449" i="13"/>
  <c r="N449" i="13"/>
  <c r="M449" i="13"/>
  <c r="L449" i="13"/>
  <c r="J449" i="13"/>
  <c r="I449" i="13"/>
  <c r="H449" i="13"/>
  <c r="G449" i="13"/>
  <c r="F449" i="13"/>
  <c r="E449" i="13"/>
  <c r="D449" i="13"/>
  <c r="C449" i="13"/>
  <c r="K449" i="13" s="1"/>
  <c r="S449" i="13" s="1"/>
  <c r="AA449" i="13" s="1"/>
  <c r="AH448" i="13"/>
  <c r="AG448" i="13"/>
  <c r="AF448" i="13"/>
  <c r="AE448" i="13"/>
  <c r="AD448" i="13"/>
  <c r="AC448" i="13"/>
  <c r="AB448" i="13"/>
  <c r="Z448" i="13"/>
  <c r="Y448" i="13"/>
  <c r="X448" i="13"/>
  <c r="W448" i="13"/>
  <c r="V448" i="13"/>
  <c r="U448" i="13"/>
  <c r="T448" i="13"/>
  <c r="R448" i="13"/>
  <c r="Q448" i="13"/>
  <c r="P448" i="13"/>
  <c r="O448" i="13"/>
  <c r="N448" i="13"/>
  <c r="M448" i="13"/>
  <c r="L448" i="13"/>
  <c r="J448" i="13"/>
  <c r="I448" i="13"/>
  <c r="H448" i="13"/>
  <c r="G448" i="13"/>
  <c r="F448" i="13"/>
  <c r="E448" i="13"/>
  <c r="D448" i="13"/>
  <c r="C448" i="13"/>
  <c r="K448" i="13" s="1"/>
  <c r="S448" i="13" s="1"/>
  <c r="AA448" i="13" s="1"/>
  <c r="AH447" i="13"/>
  <c r="AG447" i="13"/>
  <c r="AF447" i="13"/>
  <c r="AE447" i="13"/>
  <c r="AD447" i="13"/>
  <c r="AC447" i="13"/>
  <c r="AB447" i="13"/>
  <c r="Z447" i="13"/>
  <c r="Y447" i="13"/>
  <c r="X447" i="13"/>
  <c r="W447" i="13"/>
  <c r="V447" i="13"/>
  <c r="U447" i="13"/>
  <c r="T447" i="13"/>
  <c r="R447" i="13"/>
  <c r="Q447" i="13"/>
  <c r="P447" i="13"/>
  <c r="O447" i="13"/>
  <c r="N447" i="13"/>
  <c r="M447" i="13"/>
  <c r="L447" i="13"/>
  <c r="J447" i="13"/>
  <c r="I447" i="13"/>
  <c r="H447" i="13"/>
  <c r="G447" i="13"/>
  <c r="F447" i="13"/>
  <c r="E447" i="13"/>
  <c r="D447" i="13"/>
  <c r="C447" i="13"/>
  <c r="K447" i="13" s="1"/>
  <c r="S447" i="13" s="1"/>
  <c r="AA447" i="13" s="1"/>
  <c r="AH446" i="13"/>
  <c r="AG446" i="13"/>
  <c r="AF446" i="13"/>
  <c r="AE446" i="13"/>
  <c r="AD446" i="13"/>
  <c r="AC446" i="13"/>
  <c r="AB446" i="13"/>
  <c r="Z446" i="13"/>
  <c r="Y446" i="13"/>
  <c r="X446" i="13"/>
  <c r="W446" i="13"/>
  <c r="V446" i="13"/>
  <c r="U446" i="13"/>
  <c r="T446" i="13"/>
  <c r="R446" i="13"/>
  <c r="Q446" i="13"/>
  <c r="P446" i="13"/>
  <c r="O446" i="13"/>
  <c r="N446" i="13"/>
  <c r="M446" i="13"/>
  <c r="L446" i="13"/>
  <c r="J446" i="13"/>
  <c r="I446" i="13"/>
  <c r="H446" i="13"/>
  <c r="G446" i="13"/>
  <c r="F446" i="13"/>
  <c r="E446" i="13"/>
  <c r="D446" i="13"/>
  <c r="C446" i="13"/>
  <c r="K446" i="13" s="1"/>
  <c r="S446" i="13" s="1"/>
  <c r="AA446" i="13" s="1"/>
  <c r="AH445" i="13"/>
  <c r="AG445" i="13"/>
  <c r="AF445" i="13"/>
  <c r="AE445" i="13"/>
  <c r="AD445" i="13"/>
  <c r="AC445" i="13"/>
  <c r="AB445" i="13"/>
  <c r="Z445" i="13"/>
  <c r="Y445" i="13"/>
  <c r="X445" i="13"/>
  <c r="W445" i="13"/>
  <c r="V445" i="13"/>
  <c r="U445" i="13"/>
  <c r="T445" i="13"/>
  <c r="R445" i="13"/>
  <c r="Q445" i="13"/>
  <c r="P445" i="13"/>
  <c r="O445" i="13"/>
  <c r="N445" i="13"/>
  <c r="M445" i="13"/>
  <c r="L445" i="13"/>
  <c r="J445" i="13"/>
  <c r="I445" i="13"/>
  <c r="H445" i="13"/>
  <c r="G445" i="13"/>
  <c r="F445" i="13"/>
  <c r="E445" i="13"/>
  <c r="D445" i="13"/>
  <c r="C445" i="13"/>
  <c r="K445" i="13" s="1"/>
  <c r="S445" i="13" s="1"/>
  <c r="AA445" i="13" s="1"/>
  <c r="AH444" i="13"/>
  <c r="AG444" i="13"/>
  <c r="AF444" i="13"/>
  <c r="AE444" i="13"/>
  <c r="AD444" i="13"/>
  <c r="AC444" i="13"/>
  <c r="AB444" i="13"/>
  <c r="Z444" i="13"/>
  <c r="Y444" i="13"/>
  <c r="X444" i="13"/>
  <c r="W444" i="13"/>
  <c r="V444" i="13"/>
  <c r="U444" i="13"/>
  <c r="T444" i="13"/>
  <c r="R444" i="13"/>
  <c r="Q444" i="13"/>
  <c r="P444" i="13"/>
  <c r="O444" i="13"/>
  <c r="N444" i="13"/>
  <c r="M444" i="13"/>
  <c r="L444" i="13"/>
  <c r="J444" i="13"/>
  <c r="I444" i="13"/>
  <c r="H444" i="13"/>
  <c r="G444" i="13"/>
  <c r="F444" i="13"/>
  <c r="E444" i="13"/>
  <c r="D444" i="13"/>
  <c r="C444" i="13"/>
  <c r="K444" i="13" s="1"/>
  <c r="S444" i="13" s="1"/>
  <c r="AA444" i="13" s="1"/>
  <c r="AH443" i="13"/>
  <c r="AG443" i="13"/>
  <c r="AF443" i="13"/>
  <c r="AE443" i="13"/>
  <c r="AD443" i="13"/>
  <c r="AC443" i="13"/>
  <c r="AB443" i="13"/>
  <c r="Z443" i="13"/>
  <c r="Y443" i="13"/>
  <c r="X443" i="13"/>
  <c r="W443" i="13"/>
  <c r="V443" i="13"/>
  <c r="U443" i="13"/>
  <c r="T443" i="13"/>
  <c r="R443" i="13"/>
  <c r="Q443" i="13"/>
  <c r="P443" i="13"/>
  <c r="O443" i="13"/>
  <c r="N443" i="13"/>
  <c r="M443" i="13"/>
  <c r="L443" i="13"/>
  <c r="J443" i="13"/>
  <c r="I443" i="13"/>
  <c r="H443" i="13"/>
  <c r="G443" i="13"/>
  <c r="F443" i="13"/>
  <c r="E443" i="13"/>
  <c r="D443" i="13"/>
  <c r="C443" i="13"/>
  <c r="K443" i="13" s="1"/>
  <c r="S443" i="13" s="1"/>
  <c r="AA443" i="13" s="1"/>
  <c r="AH442" i="13"/>
  <c r="AG442" i="13"/>
  <c r="AF442" i="13"/>
  <c r="AE442" i="13"/>
  <c r="AD442" i="13"/>
  <c r="AC442" i="13"/>
  <c r="AB442" i="13"/>
  <c r="Z442" i="13"/>
  <c r="Y442" i="13"/>
  <c r="X442" i="13"/>
  <c r="W442" i="13"/>
  <c r="V442" i="13"/>
  <c r="U442" i="13"/>
  <c r="T442" i="13"/>
  <c r="R442" i="13"/>
  <c r="Q442" i="13"/>
  <c r="P442" i="13"/>
  <c r="O442" i="13"/>
  <c r="N442" i="13"/>
  <c r="M442" i="13"/>
  <c r="L442" i="13"/>
  <c r="J442" i="13"/>
  <c r="I442" i="13"/>
  <c r="H442" i="13"/>
  <c r="G442" i="13"/>
  <c r="F442" i="13"/>
  <c r="E442" i="13"/>
  <c r="D442" i="13"/>
  <c r="C442" i="13"/>
  <c r="K442" i="13" s="1"/>
  <c r="S442" i="13" s="1"/>
  <c r="AA442" i="13" s="1"/>
  <c r="AH441" i="13"/>
  <c r="AG441" i="13"/>
  <c r="AF441" i="13"/>
  <c r="AE441" i="13"/>
  <c r="AD441" i="13"/>
  <c r="AC441" i="13"/>
  <c r="AB441" i="13"/>
  <c r="Z441" i="13"/>
  <c r="Y441" i="13"/>
  <c r="X441" i="13"/>
  <c r="W441" i="13"/>
  <c r="V441" i="13"/>
  <c r="U441" i="13"/>
  <c r="T441" i="13"/>
  <c r="R441" i="13"/>
  <c r="Q441" i="13"/>
  <c r="P441" i="13"/>
  <c r="O441" i="13"/>
  <c r="N441" i="13"/>
  <c r="M441" i="13"/>
  <c r="L441" i="13"/>
  <c r="J441" i="13"/>
  <c r="I441" i="13"/>
  <c r="H441" i="13"/>
  <c r="G441" i="13"/>
  <c r="F441" i="13"/>
  <c r="E441" i="13"/>
  <c r="D441" i="13"/>
  <c r="C441" i="13"/>
  <c r="K441" i="13" s="1"/>
  <c r="S441" i="13" s="1"/>
  <c r="AA441" i="13" s="1"/>
  <c r="AH440" i="13"/>
  <c r="AG440" i="13"/>
  <c r="AF440" i="13"/>
  <c r="AE440" i="13"/>
  <c r="AD440" i="13"/>
  <c r="AC440" i="13"/>
  <c r="AB440" i="13"/>
  <c r="Z440" i="13"/>
  <c r="Y440" i="13"/>
  <c r="X440" i="13"/>
  <c r="W440" i="13"/>
  <c r="V440" i="13"/>
  <c r="U440" i="13"/>
  <c r="T440" i="13"/>
  <c r="R440" i="13"/>
  <c r="Q440" i="13"/>
  <c r="P440" i="13"/>
  <c r="O440" i="13"/>
  <c r="N440" i="13"/>
  <c r="M440" i="13"/>
  <c r="L440" i="13"/>
  <c r="J440" i="13"/>
  <c r="I440" i="13"/>
  <c r="H440" i="13"/>
  <c r="G440" i="13"/>
  <c r="F440" i="13"/>
  <c r="E440" i="13"/>
  <c r="D440" i="13"/>
  <c r="C440" i="13"/>
  <c r="K440" i="13" s="1"/>
  <c r="S440" i="13" s="1"/>
  <c r="AA440" i="13" s="1"/>
  <c r="AH439" i="13"/>
  <c r="AG439" i="13"/>
  <c r="AF439" i="13"/>
  <c r="AE439" i="13"/>
  <c r="AD439" i="13"/>
  <c r="AC439" i="13"/>
  <c r="AB439" i="13"/>
  <c r="Z439" i="13"/>
  <c r="Y439" i="13"/>
  <c r="X439" i="13"/>
  <c r="W439" i="13"/>
  <c r="V439" i="13"/>
  <c r="U439" i="13"/>
  <c r="T439" i="13"/>
  <c r="R439" i="13"/>
  <c r="Q439" i="13"/>
  <c r="P439" i="13"/>
  <c r="O439" i="13"/>
  <c r="N439" i="13"/>
  <c r="M439" i="13"/>
  <c r="L439" i="13"/>
  <c r="J439" i="13"/>
  <c r="I439" i="13"/>
  <c r="H439" i="13"/>
  <c r="G439" i="13"/>
  <c r="F439" i="13"/>
  <c r="E439" i="13"/>
  <c r="D439" i="13"/>
  <c r="C439" i="13"/>
  <c r="K439" i="13" s="1"/>
  <c r="S439" i="13" s="1"/>
  <c r="AA439" i="13" s="1"/>
  <c r="AH438" i="13"/>
  <c r="AG438" i="13"/>
  <c r="AF438" i="13"/>
  <c r="AE438" i="13"/>
  <c r="AD438" i="13"/>
  <c r="AC438" i="13"/>
  <c r="AB438" i="13"/>
  <c r="Z438" i="13"/>
  <c r="Y438" i="13"/>
  <c r="X438" i="13"/>
  <c r="W438" i="13"/>
  <c r="V438" i="13"/>
  <c r="U438" i="13"/>
  <c r="T438" i="13"/>
  <c r="R438" i="13"/>
  <c r="Q438" i="13"/>
  <c r="P438" i="13"/>
  <c r="O438" i="13"/>
  <c r="N438" i="13"/>
  <c r="M438" i="13"/>
  <c r="L438" i="13"/>
  <c r="J438" i="13"/>
  <c r="I438" i="13"/>
  <c r="H438" i="13"/>
  <c r="G438" i="13"/>
  <c r="F438" i="13"/>
  <c r="E438" i="13"/>
  <c r="D438" i="13"/>
  <c r="C438" i="13"/>
  <c r="K438" i="13" s="1"/>
  <c r="S438" i="13" s="1"/>
  <c r="AA438" i="13" s="1"/>
  <c r="AH437" i="13"/>
  <c r="AG437" i="13"/>
  <c r="AF437" i="13"/>
  <c r="AE437" i="13"/>
  <c r="AD437" i="13"/>
  <c r="AC437" i="13"/>
  <c r="AB437" i="13"/>
  <c r="Z437" i="13"/>
  <c r="Y437" i="13"/>
  <c r="X437" i="13"/>
  <c r="W437" i="13"/>
  <c r="V437" i="13"/>
  <c r="U437" i="13"/>
  <c r="T437" i="13"/>
  <c r="R437" i="13"/>
  <c r="Q437" i="13"/>
  <c r="P437" i="13"/>
  <c r="O437" i="13"/>
  <c r="N437" i="13"/>
  <c r="M437" i="13"/>
  <c r="L437" i="13"/>
  <c r="J437" i="13"/>
  <c r="I437" i="13"/>
  <c r="H437" i="13"/>
  <c r="G437" i="13"/>
  <c r="F437" i="13"/>
  <c r="E437" i="13"/>
  <c r="D437" i="13"/>
  <c r="C437" i="13"/>
  <c r="K437" i="13" s="1"/>
  <c r="S437" i="13" s="1"/>
  <c r="AA437" i="13" s="1"/>
  <c r="AH436" i="13"/>
  <c r="AG436" i="13"/>
  <c r="AF436" i="13"/>
  <c r="AE436" i="13"/>
  <c r="AD436" i="13"/>
  <c r="AC436" i="13"/>
  <c r="AB436" i="13"/>
  <c r="Z436" i="13"/>
  <c r="Y436" i="13"/>
  <c r="X436" i="13"/>
  <c r="W436" i="13"/>
  <c r="V436" i="13"/>
  <c r="U436" i="13"/>
  <c r="T436" i="13"/>
  <c r="R436" i="13"/>
  <c r="Q436" i="13"/>
  <c r="P436" i="13"/>
  <c r="O436" i="13"/>
  <c r="N436" i="13"/>
  <c r="M436" i="13"/>
  <c r="L436" i="13"/>
  <c r="J436" i="13"/>
  <c r="I436" i="13"/>
  <c r="H436" i="13"/>
  <c r="G436" i="13"/>
  <c r="F436" i="13"/>
  <c r="E436" i="13"/>
  <c r="D436" i="13"/>
  <c r="C436" i="13"/>
  <c r="K436" i="13" s="1"/>
  <c r="S436" i="13" s="1"/>
  <c r="AA436" i="13" s="1"/>
  <c r="AH435" i="13"/>
  <c r="AG435" i="13"/>
  <c r="AF435" i="13"/>
  <c r="AE435" i="13"/>
  <c r="AD435" i="13"/>
  <c r="AC435" i="13"/>
  <c r="AB435" i="13"/>
  <c r="Z435" i="13"/>
  <c r="Y435" i="13"/>
  <c r="X435" i="13"/>
  <c r="W435" i="13"/>
  <c r="V435" i="13"/>
  <c r="U435" i="13"/>
  <c r="T435" i="13"/>
  <c r="R435" i="13"/>
  <c r="Q435" i="13"/>
  <c r="P435" i="13"/>
  <c r="O435" i="13"/>
  <c r="N435" i="13"/>
  <c r="M435" i="13"/>
  <c r="L435" i="13"/>
  <c r="J435" i="13"/>
  <c r="I435" i="13"/>
  <c r="H435" i="13"/>
  <c r="G435" i="13"/>
  <c r="F435" i="13"/>
  <c r="E435" i="13"/>
  <c r="D435" i="13"/>
  <c r="C435" i="13"/>
  <c r="K435" i="13" s="1"/>
  <c r="S435" i="13" s="1"/>
  <c r="AA435" i="13" s="1"/>
  <c r="AH434" i="13"/>
  <c r="AG434" i="13"/>
  <c r="AF434" i="13"/>
  <c r="AE434" i="13"/>
  <c r="AD434" i="13"/>
  <c r="AC434" i="13"/>
  <c r="AB434" i="13"/>
  <c r="Z434" i="13"/>
  <c r="Y434" i="13"/>
  <c r="X434" i="13"/>
  <c r="W434" i="13"/>
  <c r="V434" i="13"/>
  <c r="U434" i="13"/>
  <c r="T434" i="13"/>
  <c r="R434" i="13"/>
  <c r="Q434" i="13"/>
  <c r="P434" i="13"/>
  <c r="O434" i="13"/>
  <c r="N434" i="13"/>
  <c r="M434" i="13"/>
  <c r="L434" i="13"/>
  <c r="J434" i="13"/>
  <c r="I434" i="13"/>
  <c r="H434" i="13"/>
  <c r="G434" i="13"/>
  <c r="F434" i="13"/>
  <c r="E434" i="13"/>
  <c r="D434" i="13"/>
  <c r="C434" i="13"/>
  <c r="K434" i="13" s="1"/>
  <c r="S434" i="13" s="1"/>
  <c r="AA434" i="13" s="1"/>
  <c r="AH433" i="13"/>
  <c r="AG433" i="13"/>
  <c r="AF433" i="13"/>
  <c r="AE433" i="13"/>
  <c r="AD433" i="13"/>
  <c r="AC433" i="13"/>
  <c r="AB433" i="13"/>
  <c r="Z433" i="13"/>
  <c r="Y433" i="13"/>
  <c r="X433" i="13"/>
  <c r="W433" i="13"/>
  <c r="V433" i="13"/>
  <c r="U433" i="13"/>
  <c r="T433" i="13"/>
  <c r="R433" i="13"/>
  <c r="Q433" i="13"/>
  <c r="P433" i="13"/>
  <c r="O433" i="13"/>
  <c r="N433" i="13"/>
  <c r="M433" i="13"/>
  <c r="L433" i="13"/>
  <c r="J433" i="13"/>
  <c r="I433" i="13"/>
  <c r="H433" i="13"/>
  <c r="G433" i="13"/>
  <c r="F433" i="13"/>
  <c r="E433" i="13"/>
  <c r="D433" i="13"/>
  <c r="C433" i="13"/>
  <c r="K433" i="13" s="1"/>
  <c r="S433" i="13" s="1"/>
  <c r="AA433" i="13" s="1"/>
  <c r="AH432" i="13"/>
  <c r="AG432" i="13"/>
  <c r="AF432" i="13"/>
  <c r="AE432" i="13"/>
  <c r="AD432" i="13"/>
  <c r="AC432" i="13"/>
  <c r="AB432" i="13"/>
  <c r="Z432" i="13"/>
  <c r="Y432" i="13"/>
  <c r="X432" i="13"/>
  <c r="W432" i="13"/>
  <c r="V432" i="13"/>
  <c r="U432" i="13"/>
  <c r="T432" i="13"/>
  <c r="R432" i="13"/>
  <c r="Q432" i="13"/>
  <c r="P432" i="13"/>
  <c r="O432" i="13"/>
  <c r="N432" i="13"/>
  <c r="M432" i="13"/>
  <c r="L432" i="13"/>
  <c r="J432" i="13"/>
  <c r="I432" i="13"/>
  <c r="H432" i="13"/>
  <c r="G432" i="13"/>
  <c r="F432" i="13"/>
  <c r="E432" i="13"/>
  <c r="D432" i="13"/>
  <c r="C432" i="13"/>
  <c r="K432" i="13" s="1"/>
  <c r="S432" i="13" s="1"/>
  <c r="AA432" i="13" s="1"/>
  <c r="AH431" i="13"/>
  <c r="AG431" i="13"/>
  <c r="AF431" i="13"/>
  <c r="AE431" i="13"/>
  <c r="AD431" i="13"/>
  <c r="AC431" i="13"/>
  <c r="AB431" i="13"/>
  <c r="Z431" i="13"/>
  <c r="Y431" i="13"/>
  <c r="X431" i="13"/>
  <c r="W431" i="13"/>
  <c r="V431" i="13"/>
  <c r="U431" i="13"/>
  <c r="T431" i="13"/>
  <c r="R431" i="13"/>
  <c r="Q431" i="13"/>
  <c r="P431" i="13"/>
  <c r="O431" i="13"/>
  <c r="N431" i="13"/>
  <c r="M431" i="13"/>
  <c r="L431" i="13"/>
  <c r="J431" i="13"/>
  <c r="I431" i="13"/>
  <c r="H431" i="13"/>
  <c r="G431" i="13"/>
  <c r="F431" i="13"/>
  <c r="E431" i="13"/>
  <c r="D431" i="13"/>
  <c r="C431" i="13"/>
  <c r="K431" i="13" s="1"/>
  <c r="S431" i="13" s="1"/>
  <c r="AA431" i="13" s="1"/>
  <c r="AH430" i="13"/>
  <c r="AG430" i="13"/>
  <c r="AF430" i="13"/>
  <c r="AE430" i="13"/>
  <c r="AD430" i="13"/>
  <c r="AC430" i="13"/>
  <c r="AB430" i="13"/>
  <c r="Z430" i="13"/>
  <c r="Y430" i="13"/>
  <c r="X430" i="13"/>
  <c r="W430" i="13"/>
  <c r="V430" i="13"/>
  <c r="U430" i="13"/>
  <c r="T430" i="13"/>
  <c r="R430" i="13"/>
  <c r="Q430" i="13"/>
  <c r="P430" i="13"/>
  <c r="O430" i="13"/>
  <c r="N430" i="13"/>
  <c r="M430" i="13"/>
  <c r="L430" i="13"/>
  <c r="J430" i="13"/>
  <c r="I430" i="13"/>
  <c r="H430" i="13"/>
  <c r="G430" i="13"/>
  <c r="F430" i="13"/>
  <c r="E430" i="13"/>
  <c r="D430" i="13"/>
  <c r="C430" i="13"/>
  <c r="K430" i="13" s="1"/>
  <c r="S430" i="13" s="1"/>
  <c r="AA430" i="13" s="1"/>
  <c r="AH429" i="13"/>
  <c r="AG429" i="13"/>
  <c r="AF429" i="13"/>
  <c r="AE429" i="13"/>
  <c r="AD429" i="13"/>
  <c r="AC429" i="13"/>
  <c r="AB429" i="13"/>
  <c r="Z429" i="13"/>
  <c r="Y429" i="13"/>
  <c r="X429" i="13"/>
  <c r="W429" i="13"/>
  <c r="V429" i="13"/>
  <c r="U429" i="13"/>
  <c r="T429" i="13"/>
  <c r="R429" i="13"/>
  <c r="Q429" i="13"/>
  <c r="P429" i="13"/>
  <c r="O429" i="13"/>
  <c r="N429" i="13"/>
  <c r="M429" i="13"/>
  <c r="L429" i="13"/>
  <c r="J429" i="13"/>
  <c r="I429" i="13"/>
  <c r="H429" i="13"/>
  <c r="G429" i="13"/>
  <c r="F429" i="13"/>
  <c r="E429" i="13"/>
  <c r="D429" i="13"/>
  <c r="C429" i="13"/>
  <c r="K429" i="13" s="1"/>
  <c r="S429" i="13" s="1"/>
  <c r="AA429" i="13" s="1"/>
  <c r="AH428" i="13"/>
  <c r="AG428" i="13"/>
  <c r="AF428" i="13"/>
  <c r="AE428" i="13"/>
  <c r="AD428" i="13"/>
  <c r="AC428" i="13"/>
  <c r="AB428" i="13"/>
  <c r="Z428" i="13"/>
  <c r="Y428" i="13"/>
  <c r="X428" i="13"/>
  <c r="W428" i="13"/>
  <c r="V428" i="13"/>
  <c r="U428" i="13"/>
  <c r="T428" i="13"/>
  <c r="R428" i="13"/>
  <c r="Q428" i="13"/>
  <c r="P428" i="13"/>
  <c r="O428" i="13"/>
  <c r="N428" i="13"/>
  <c r="M428" i="13"/>
  <c r="L428" i="13"/>
  <c r="J428" i="13"/>
  <c r="I428" i="13"/>
  <c r="H428" i="13"/>
  <c r="G428" i="13"/>
  <c r="F428" i="13"/>
  <c r="E428" i="13"/>
  <c r="D428" i="13"/>
  <c r="C428" i="13"/>
  <c r="K428" i="13" s="1"/>
  <c r="S428" i="13" s="1"/>
  <c r="AA428" i="13" s="1"/>
  <c r="AH427" i="13"/>
  <c r="AG427" i="13"/>
  <c r="AF427" i="13"/>
  <c r="AE427" i="13"/>
  <c r="AD427" i="13"/>
  <c r="AC427" i="13"/>
  <c r="AB427" i="13"/>
  <c r="Z427" i="13"/>
  <c r="Y427" i="13"/>
  <c r="X427" i="13"/>
  <c r="W427" i="13"/>
  <c r="V427" i="13"/>
  <c r="U427" i="13"/>
  <c r="T427" i="13"/>
  <c r="R427" i="13"/>
  <c r="Q427" i="13"/>
  <c r="P427" i="13"/>
  <c r="O427" i="13"/>
  <c r="N427" i="13"/>
  <c r="M427" i="13"/>
  <c r="L427" i="13"/>
  <c r="J427" i="13"/>
  <c r="I427" i="13"/>
  <c r="H427" i="13"/>
  <c r="G427" i="13"/>
  <c r="F427" i="13"/>
  <c r="E427" i="13"/>
  <c r="D427" i="13"/>
  <c r="C427" i="13"/>
  <c r="K427" i="13" s="1"/>
  <c r="S427" i="13" s="1"/>
  <c r="AA427" i="13" s="1"/>
  <c r="AH426" i="13"/>
  <c r="AG426" i="13"/>
  <c r="AF426" i="13"/>
  <c r="AE426" i="13"/>
  <c r="AD426" i="13"/>
  <c r="AC426" i="13"/>
  <c r="AB426" i="13"/>
  <c r="Z426" i="13"/>
  <c r="Y426" i="13"/>
  <c r="X426" i="13"/>
  <c r="W426" i="13"/>
  <c r="V426" i="13"/>
  <c r="U426" i="13"/>
  <c r="T426" i="13"/>
  <c r="R426" i="13"/>
  <c r="Q426" i="13"/>
  <c r="P426" i="13"/>
  <c r="O426" i="13"/>
  <c r="N426" i="13"/>
  <c r="M426" i="13"/>
  <c r="L426" i="13"/>
  <c r="J426" i="13"/>
  <c r="I426" i="13"/>
  <c r="H426" i="13"/>
  <c r="G426" i="13"/>
  <c r="F426" i="13"/>
  <c r="E426" i="13"/>
  <c r="D426" i="13"/>
  <c r="C426" i="13"/>
  <c r="K426" i="13" s="1"/>
  <c r="S426" i="13" s="1"/>
  <c r="AA426" i="13" s="1"/>
  <c r="AH425" i="13"/>
  <c r="AG425" i="13"/>
  <c r="AF425" i="13"/>
  <c r="AE425" i="13"/>
  <c r="AD425" i="13"/>
  <c r="AC425" i="13"/>
  <c r="AB425" i="13"/>
  <c r="Z425" i="13"/>
  <c r="Y425" i="13"/>
  <c r="X425" i="13"/>
  <c r="W425" i="13"/>
  <c r="V425" i="13"/>
  <c r="U425" i="13"/>
  <c r="T425" i="13"/>
  <c r="R425" i="13"/>
  <c r="Q425" i="13"/>
  <c r="P425" i="13"/>
  <c r="O425" i="13"/>
  <c r="N425" i="13"/>
  <c r="M425" i="13"/>
  <c r="L425" i="13"/>
  <c r="J425" i="13"/>
  <c r="I425" i="13"/>
  <c r="H425" i="13"/>
  <c r="G425" i="13"/>
  <c r="F425" i="13"/>
  <c r="E425" i="13"/>
  <c r="D425" i="13"/>
  <c r="C425" i="13"/>
  <c r="K425" i="13" s="1"/>
  <c r="S425" i="13" s="1"/>
  <c r="AA425" i="13" s="1"/>
  <c r="AH424" i="13"/>
  <c r="AG424" i="13"/>
  <c r="AF424" i="13"/>
  <c r="AE424" i="13"/>
  <c r="AD424" i="13"/>
  <c r="AC424" i="13"/>
  <c r="AB424" i="13"/>
  <c r="Z424" i="13"/>
  <c r="Y424" i="13"/>
  <c r="X424" i="13"/>
  <c r="W424" i="13"/>
  <c r="V424" i="13"/>
  <c r="U424" i="13"/>
  <c r="T424" i="13"/>
  <c r="R424" i="13"/>
  <c r="Q424" i="13"/>
  <c r="P424" i="13"/>
  <c r="O424" i="13"/>
  <c r="N424" i="13"/>
  <c r="M424" i="13"/>
  <c r="L424" i="13"/>
  <c r="J424" i="13"/>
  <c r="I424" i="13"/>
  <c r="H424" i="13"/>
  <c r="G424" i="13"/>
  <c r="F424" i="13"/>
  <c r="E424" i="13"/>
  <c r="D424" i="13"/>
  <c r="C424" i="13"/>
  <c r="K424" i="13" s="1"/>
  <c r="S424" i="13" s="1"/>
  <c r="AA424" i="13" s="1"/>
  <c r="AH423" i="13"/>
  <c r="AG423" i="13"/>
  <c r="AF423" i="13"/>
  <c r="AE423" i="13"/>
  <c r="AD423" i="13"/>
  <c r="AC423" i="13"/>
  <c r="AB423" i="13"/>
  <c r="Z423" i="13"/>
  <c r="Y423" i="13"/>
  <c r="X423" i="13"/>
  <c r="W423" i="13"/>
  <c r="V423" i="13"/>
  <c r="U423" i="13"/>
  <c r="T423" i="13"/>
  <c r="R423" i="13"/>
  <c r="Q423" i="13"/>
  <c r="P423" i="13"/>
  <c r="O423" i="13"/>
  <c r="N423" i="13"/>
  <c r="M423" i="13"/>
  <c r="L423" i="13"/>
  <c r="J423" i="13"/>
  <c r="I423" i="13"/>
  <c r="H423" i="13"/>
  <c r="G423" i="13"/>
  <c r="F423" i="13"/>
  <c r="E423" i="13"/>
  <c r="D423" i="13"/>
  <c r="C423" i="13"/>
  <c r="K423" i="13" s="1"/>
  <c r="S423" i="13" s="1"/>
  <c r="AA423" i="13" s="1"/>
  <c r="AH422" i="13"/>
  <c r="AG422" i="13"/>
  <c r="AF422" i="13"/>
  <c r="AE422" i="13"/>
  <c r="AD422" i="13"/>
  <c r="AC422" i="13"/>
  <c r="AB422" i="13"/>
  <c r="Z422" i="13"/>
  <c r="Y422" i="13"/>
  <c r="X422" i="13"/>
  <c r="W422" i="13"/>
  <c r="V422" i="13"/>
  <c r="U422" i="13"/>
  <c r="T422" i="13"/>
  <c r="R422" i="13"/>
  <c r="Q422" i="13"/>
  <c r="P422" i="13"/>
  <c r="O422" i="13"/>
  <c r="N422" i="13"/>
  <c r="M422" i="13"/>
  <c r="L422" i="13"/>
  <c r="J422" i="13"/>
  <c r="I422" i="13"/>
  <c r="H422" i="13"/>
  <c r="G422" i="13"/>
  <c r="F422" i="13"/>
  <c r="E422" i="13"/>
  <c r="D422" i="13"/>
  <c r="C422" i="13"/>
  <c r="K422" i="13" s="1"/>
  <c r="S422" i="13" s="1"/>
  <c r="AA422" i="13" s="1"/>
  <c r="AH421" i="13"/>
  <c r="AG421" i="13"/>
  <c r="AF421" i="13"/>
  <c r="AE421" i="13"/>
  <c r="AD421" i="13"/>
  <c r="AC421" i="13"/>
  <c r="AB421" i="13"/>
  <c r="Z421" i="13"/>
  <c r="Y421" i="13"/>
  <c r="X421" i="13"/>
  <c r="W421" i="13"/>
  <c r="V421" i="13"/>
  <c r="U421" i="13"/>
  <c r="T421" i="13"/>
  <c r="R421" i="13"/>
  <c r="Q421" i="13"/>
  <c r="P421" i="13"/>
  <c r="O421" i="13"/>
  <c r="N421" i="13"/>
  <c r="M421" i="13"/>
  <c r="L421" i="13"/>
  <c r="J421" i="13"/>
  <c r="I421" i="13"/>
  <c r="H421" i="13"/>
  <c r="G421" i="13"/>
  <c r="F421" i="13"/>
  <c r="E421" i="13"/>
  <c r="D421" i="13"/>
  <c r="C421" i="13"/>
  <c r="K421" i="13" s="1"/>
  <c r="S421" i="13" s="1"/>
  <c r="AA421" i="13" s="1"/>
  <c r="AH420" i="13"/>
  <c r="AG420" i="13"/>
  <c r="AF420" i="13"/>
  <c r="AE420" i="13"/>
  <c r="AD420" i="13"/>
  <c r="AC420" i="13"/>
  <c r="AB420" i="13"/>
  <c r="Z420" i="13"/>
  <c r="Y420" i="13"/>
  <c r="X420" i="13"/>
  <c r="W420" i="13"/>
  <c r="V420" i="13"/>
  <c r="U420" i="13"/>
  <c r="T420" i="13"/>
  <c r="R420" i="13"/>
  <c r="Q420" i="13"/>
  <c r="P420" i="13"/>
  <c r="O420" i="13"/>
  <c r="N420" i="13"/>
  <c r="M420" i="13"/>
  <c r="L420" i="13"/>
  <c r="J420" i="13"/>
  <c r="I420" i="13"/>
  <c r="H420" i="13"/>
  <c r="G420" i="13"/>
  <c r="F420" i="13"/>
  <c r="E420" i="13"/>
  <c r="D420" i="13"/>
  <c r="C420" i="13"/>
  <c r="K420" i="13" s="1"/>
  <c r="S420" i="13" s="1"/>
  <c r="AA420" i="13" s="1"/>
  <c r="AH419" i="13"/>
  <c r="AG419" i="13"/>
  <c r="AF419" i="13"/>
  <c r="AE419" i="13"/>
  <c r="AD419" i="13"/>
  <c r="AC419" i="13"/>
  <c r="AB419" i="13"/>
  <c r="Z419" i="13"/>
  <c r="Y419" i="13"/>
  <c r="X419" i="13"/>
  <c r="W419" i="13"/>
  <c r="V419" i="13"/>
  <c r="U419" i="13"/>
  <c r="T419" i="13"/>
  <c r="R419" i="13"/>
  <c r="Q419" i="13"/>
  <c r="P419" i="13"/>
  <c r="O419" i="13"/>
  <c r="N419" i="13"/>
  <c r="M419" i="13"/>
  <c r="L419" i="13"/>
  <c r="J419" i="13"/>
  <c r="I419" i="13"/>
  <c r="H419" i="13"/>
  <c r="G419" i="13"/>
  <c r="F419" i="13"/>
  <c r="E419" i="13"/>
  <c r="D419" i="13"/>
  <c r="C419" i="13"/>
  <c r="K419" i="13" s="1"/>
  <c r="S419" i="13" s="1"/>
  <c r="AA419" i="13" s="1"/>
  <c r="AH418" i="13"/>
  <c r="AG418" i="13"/>
  <c r="AF418" i="13"/>
  <c r="AE418" i="13"/>
  <c r="AD418" i="13"/>
  <c r="AC418" i="13"/>
  <c r="AB418" i="13"/>
  <c r="Z418" i="13"/>
  <c r="Y418" i="13"/>
  <c r="X418" i="13"/>
  <c r="W418" i="13"/>
  <c r="V418" i="13"/>
  <c r="U418" i="13"/>
  <c r="T418" i="13"/>
  <c r="R418" i="13"/>
  <c r="Q418" i="13"/>
  <c r="P418" i="13"/>
  <c r="O418" i="13"/>
  <c r="N418" i="13"/>
  <c r="M418" i="13"/>
  <c r="L418" i="13"/>
  <c r="J418" i="13"/>
  <c r="I418" i="13"/>
  <c r="H418" i="13"/>
  <c r="G418" i="13"/>
  <c r="F418" i="13"/>
  <c r="E418" i="13"/>
  <c r="D418" i="13"/>
  <c r="C418" i="13"/>
  <c r="K418" i="13" s="1"/>
  <c r="S418" i="13" s="1"/>
  <c r="AA418" i="13" s="1"/>
  <c r="AH417" i="13"/>
  <c r="AG417" i="13"/>
  <c r="AF417" i="13"/>
  <c r="AE417" i="13"/>
  <c r="AD417" i="13"/>
  <c r="AC417" i="13"/>
  <c r="AB417" i="13"/>
  <c r="Z417" i="13"/>
  <c r="Y417" i="13"/>
  <c r="X417" i="13"/>
  <c r="W417" i="13"/>
  <c r="V417" i="13"/>
  <c r="U417" i="13"/>
  <c r="T417" i="13"/>
  <c r="R417" i="13"/>
  <c r="Q417" i="13"/>
  <c r="P417" i="13"/>
  <c r="O417" i="13"/>
  <c r="N417" i="13"/>
  <c r="M417" i="13"/>
  <c r="L417" i="13"/>
  <c r="J417" i="13"/>
  <c r="I417" i="13"/>
  <c r="H417" i="13"/>
  <c r="G417" i="13"/>
  <c r="F417" i="13"/>
  <c r="E417" i="13"/>
  <c r="D417" i="13"/>
  <c r="C417" i="13"/>
  <c r="K417" i="13" s="1"/>
  <c r="S417" i="13" s="1"/>
  <c r="AA417" i="13" s="1"/>
  <c r="AH416" i="13"/>
  <c r="AG416" i="13"/>
  <c r="AF416" i="13"/>
  <c r="AE416" i="13"/>
  <c r="AD416" i="13"/>
  <c r="AC416" i="13"/>
  <c r="AB416" i="13"/>
  <c r="Z416" i="13"/>
  <c r="Y416" i="13"/>
  <c r="X416" i="13"/>
  <c r="W416" i="13"/>
  <c r="V416" i="13"/>
  <c r="U416" i="13"/>
  <c r="T416" i="13"/>
  <c r="R416" i="13"/>
  <c r="Q416" i="13"/>
  <c r="P416" i="13"/>
  <c r="O416" i="13"/>
  <c r="N416" i="13"/>
  <c r="M416" i="13"/>
  <c r="L416" i="13"/>
  <c r="J416" i="13"/>
  <c r="I416" i="13"/>
  <c r="H416" i="13"/>
  <c r="G416" i="13"/>
  <c r="F416" i="13"/>
  <c r="E416" i="13"/>
  <c r="D416" i="13"/>
  <c r="C416" i="13"/>
  <c r="K416" i="13" s="1"/>
  <c r="S416" i="13" s="1"/>
  <c r="AA416" i="13" s="1"/>
  <c r="AH415" i="13"/>
  <c r="AG415" i="13"/>
  <c r="AF415" i="13"/>
  <c r="AE415" i="13"/>
  <c r="AD415" i="13"/>
  <c r="AC415" i="13"/>
  <c r="AB415" i="13"/>
  <c r="Z415" i="13"/>
  <c r="Y415" i="13"/>
  <c r="X415" i="13"/>
  <c r="W415" i="13"/>
  <c r="V415" i="13"/>
  <c r="U415" i="13"/>
  <c r="T415" i="13"/>
  <c r="R415" i="13"/>
  <c r="Q415" i="13"/>
  <c r="P415" i="13"/>
  <c r="O415" i="13"/>
  <c r="N415" i="13"/>
  <c r="M415" i="13"/>
  <c r="L415" i="13"/>
  <c r="J415" i="13"/>
  <c r="I415" i="13"/>
  <c r="H415" i="13"/>
  <c r="G415" i="13"/>
  <c r="F415" i="13"/>
  <c r="E415" i="13"/>
  <c r="D415" i="13"/>
  <c r="C415" i="13"/>
  <c r="K415" i="13" s="1"/>
  <c r="S415" i="13" s="1"/>
  <c r="AA415" i="13" s="1"/>
  <c r="AH414" i="13"/>
  <c r="AG414" i="13"/>
  <c r="AF414" i="13"/>
  <c r="AE414" i="13"/>
  <c r="AD414" i="13"/>
  <c r="AC414" i="13"/>
  <c r="AB414" i="13"/>
  <c r="Z414" i="13"/>
  <c r="Y414" i="13"/>
  <c r="X414" i="13"/>
  <c r="W414" i="13"/>
  <c r="V414" i="13"/>
  <c r="U414" i="13"/>
  <c r="T414" i="13"/>
  <c r="R414" i="13"/>
  <c r="Q414" i="13"/>
  <c r="P414" i="13"/>
  <c r="O414" i="13"/>
  <c r="N414" i="13"/>
  <c r="M414" i="13"/>
  <c r="L414" i="13"/>
  <c r="J414" i="13"/>
  <c r="I414" i="13"/>
  <c r="H414" i="13"/>
  <c r="G414" i="13"/>
  <c r="F414" i="13"/>
  <c r="E414" i="13"/>
  <c r="D414" i="13"/>
  <c r="C414" i="13"/>
  <c r="K414" i="13" s="1"/>
  <c r="S414" i="13" s="1"/>
  <c r="AA414" i="13" s="1"/>
  <c r="AH413" i="13"/>
  <c r="AG413" i="13"/>
  <c r="AF413" i="13"/>
  <c r="AE413" i="13"/>
  <c r="AD413" i="13"/>
  <c r="AC413" i="13"/>
  <c r="AB413" i="13"/>
  <c r="Z413" i="13"/>
  <c r="Y413" i="13"/>
  <c r="X413" i="13"/>
  <c r="W413" i="13"/>
  <c r="V413" i="13"/>
  <c r="U413" i="13"/>
  <c r="T413" i="13"/>
  <c r="R413" i="13"/>
  <c r="Q413" i="13"/>
  <c r="P413" i="13"/>
  <c r="O413" i="13"/>
  <c r="N413" i="13"/>
  <c r="M413" i="13"/>
  <c r="L413" i="13"/>
  <c r="J413" i="13"/>
  <c r="I413" i="13"/>
  <c r="H413" i="13"/>
  <c r="G413" i="13"/>
  <c r="F413" i="13"/>
  <c r="E413" i="13"/>
  <c r="D413" i="13"/>
  <c r="C413" i="13"/>
  <c r="K413" i="13" s="1"/>
  <c r="S413" i="13" s="1"/>
  <c r="AA413" i="13" s="1"/>
  <c r="AH412" i="13"/>
  <c r="AG412" i="13"/>
  <c r="AF412" i="13"/>
  <c r="AE412" i="13"/>
  <c r="AD412" i="13"/>
  <c r="AC412" i="13"/>
  <c r="AB412" i="13"/>
  <c r="Z412" i="13"/>
  <c r="Y412" i="13"/>
  <c r="X412" i="13"/>
  <c r="W412" i="13"/>
  <c r="V412" i="13"/>
  <c r="U412" i="13"/>
  <c r="T412" i="13"/>
  <c r="R412" i="13"/>
  <c r="Q412" i="13"/>
  <c r="P412" i="13"/>
  <c r="O412" i="13"/>
  <c r="N412" i="13"/>
  <c r="M412" i="13"/>
  <c r="L412" i="13"/>
  <c r="J412" i="13"/>
  <c r="I412" i="13"/>
  <c r="H412" i="13"/>
  <c r="G412" i="13"/>
  <c r="F412" i="13"/>
  <c r="E412" i="13"/>
  <c r="D412" i="13"/>
  <c r="C412" i="13"/>
  <c r="K412" i="13" s="1"/>
  <c r="S412" i="13" s="1"/>
  <c r="AA412" i="13" s="1"/>
  <c r="AH411" i="13"/>
  <c r="AG411" i="13"/>
  <c r="AF411" i="13"/>
  <c r="AE411" i="13"/>
  <c r="AD411" i="13"/>
  <c r="AC411" i="13"/>
  <c r="AB411" i="13"/>
  <c r="Z411" i="13"/>
  <c r="Y411" i="13"/>
  <c r="X411" i="13"/>
  <c r="W411" i="13"/>
  <c r="V411" i="13"/>
  <c r="U411" i="13"/>
  <c r="T411" i="13"/>
  <c r="R411" i="13"/>
  <c r="Q411" i="13"/>
  <c r="P411" i="13"/>
  <c r="O411" i="13"/>
  <c r="N411" i="13"/>
  <c r="M411" i="13"/>
  <c r="L411" i="13"/>
  <c r="J411" i="13"/>
  <c r="I411" i="13"/>
  <c r="H411" i="13"/>
  <c r="G411" i="13"/>
  <c r="F411" i="13"/>
  <c r="E411" i="13"/>
  <c r="D411" i="13"/>
  <c r="C411" i="13"/>
  <c r="K411" i="13" s="1"/>
  <c r="S411" i="13" s="1"/>
  <c r="AA411" i="13" s="1"/>
  <c r="AH410" i="13"/>
  <c r="AG410" i="13"/>
  <c r="AF410" i="13"/>
  <c r="AE410" i="13"/>
  <c r="AD410" i="13"/>
  <c r="AC410" i="13"/>
  <c r="AB410" i="13"/>
  <c r="Z410" i="13"/>
  <c r="Y410" i="13"/>
  <c r="X410" i="13"/>
  <c r="W410" i="13"/>
  <c r="V410" i="13"/>
  <c r="U410" i="13"/>
  <c r="T410" i="13"/>
  <c r="R410" i="13"/>
  <c r="Q410" i="13"/>
  <c r="P410" i="13"/>
  <c r="O410" i="13"/>
  <c r="N410" i="13"/>
  <c r="M410" i="13"/>
  <c r="L410" i="13"/>
  <c r="J410" i="13"/>
  <c r="I410" i="13"/>
  <c r="H410" i="13"/>
  <c r="G410" i="13"/>
  <c r="F410" i="13"/>
  <c r="E410" i="13"/>
  <c r="D410" i="13"/>
  <c r="C410" i="13"/>
  <c r="K410" i="13" s="1"/>
  <c r="S410" i="13" s="1"/>
  <c r="AA410" i="13" s="1"/>
  <c r="AH409" i="13"/>
  <c r="AG409" i="13"/>
  <c r="AF409" i="13"/>
  <c r="AE409" i="13"/>
  <c r="AD409" i="13"/>
  <c r="AC409" i="13"/>
  <c r="AB409" i="13"/>
  <c r="Z409" i="13"/>
  <c r="Y409" i="13"/>
  <c r="X409" i="13"/>
  <c r="W409" i="13"/>
  <c r="V409" i="13"/>
  <c r="U409" i="13"/>
  <c r="T409" i="13"/>
  <c r="R409" i="13"/>
  <c r="Q409" i="13"/>
  <c r="P409" i="13"/>
  <c r="O409" i="13"/>
  <c r="N409" i="13"/>
  <c r="M409" i="13"/>
  <c r="L409" i="13"/>
  <c r="J409" i="13"/>
  <c r="I409" i="13"/>
  <c r="H409" i="13"/>
  <c r="G409" i="13"/>
  <c r="F409" i="13"/>
  <c r="E409" i="13"/>
  <c r="D409" i="13"/>
  <c r="C409" i="13"/>
  <c r="K409" i="13" s="1"/>
  <c r="S409" i="13" s="1"/>
  <c r="AA409" i="13" s="1"/>
  <c r="AH408" i="13"/>
  <c r="AG408" i="13"/>
  <c r="AF408" i="13"/>
  <c r="AE408" i="13"/>
  <c r="AD408" i="13"/>
  <c r="AC408" i="13"/>
  <c r="AB408" i="13"/>
  <c r="Z408" i="13"/>
  <c r="Y408" i="13"/>
  <c r="X408" i="13"/>
  <c r="W408" i="13"/>
  <c r="V408" i="13"/>
  <c r="U408" i="13"/>
  <c r="T408" i="13"/>
  <c r="R408" i="13"/>
  <c r="Q408" i="13"/>
  <c r="P408" i="13"/>
  <c r="O408" i="13"/>
  <c r="N408" i="13"/>
  <c r="M408" i="13"/>
  <c r="L408" i="13"/>
  <c r="J408" i="13"/>
  <c r="I408" i="13"/>
  <c r="H408" i="13"/>
  <c r="G408" i="13"/>
  <c r="F408" i="13"/>
  <c r="E408" i="13"/>
  <c r="D408" i="13"/>
  <c r="C408" i="13"/>
  <c r="K408" i="13" s="1"/>
  <c r="S408" i="13" s="1"/>
  <c r="AA408" i="13" s="1"/>
  <c r="AH407" i="13"/>
  <c r="AG407" i="13"/>
  <c r="AF407" i="13"/>
  <c r="AE407" i="13"/>
  <c r="AD407" i="13"/>
  <c r="AC407" i="13"/>
  <c r="AB407" i="13"/>
  <c r="Z407" i="13"/>
  <c r="Y407" i="13"/>
  <c r="X407" i="13"/>
  <c r="W407" i="13"/>
  <c r="V407" i="13"/>
  <c r="U407" i="13"/>
  <c r="T407" i="13"/>
  <c r="R407" i="13"/>
  <c r="Q407" i="13"/>
  <c r="P407" i="13"/>
  <c r="O407" i="13"/>
  <c r="N407" i="13"/>
  <c r="M407" i="13"/>
  <c r="L407" i="13"/>
  <c r="J407" i="13"/>
  <c r="I407" i="13"/>
  <c r="H407" i="13"/>
  <c r="G407" i="13"/>
  <c r="F407" i="13"/>
  <c r="E407" i="13"/>
  <c r="D407" i="13"/>
  <c r="C407" i="13"/>
  <c r="K407" i="13" s="1"/>
  <c r="S407" i="13" s="1"/>
  <c r="AA407" i="13" s="1"/>
  <c r="AH406" i="13"/>
  <c r="AG406" i="13"/>
  <c r="AF406" i="13"/>
  <c r="AE406" i="13"/>
  <c r="AD406" i="13"/>
  <c r="AC406" i="13"/>
  <c r="AB406" i="13"/>
  <c r="Z406" i="13"/>
  <c r="Y406" i="13"/>
  <c r="X406" i="13"/>
  <c r="W406" i="13"/>
  <c r="V406" i="13"/>
  <c r="U406" i="13"/>
  <c r="T406" i="13"/>
  <c r="R406" i="13"/>
  <c r="Q406" i="13"/>
  <c r="P406" i="13"/>
  <c r="O406" i="13"/>
  <c r="N406" i="13"/>
  <c r="M406" i="13"/>
  <c r="L406" i="13"/>
  <c r="J406" i="13"/>
  <c r="I406" i="13"/>
  <c r="H406" i="13"/>
  <c r="G406" i="13"/>
  <c r="F406" i="13"/>
  <c r="E406" i="13"/>
  <c r="D406" i="13"/>
  <c r="C406" i="13"/>
  <c r="K406" i="13" s="1"/>
  <c r="S406" i="13" s="1"/>
  <c r="AA406" i="13" s="1"/>
  <c r="AH405" i="13"/>
  <c r="AG405" i="13"/>
  <c r="AF405" i="13"/>
  <c r="AE405" i="13"/>
  <c r="AD405" i="13"/>
  <c r="AC405" i="13"/>
  <c r="AB405" i="13"/>
  <c r="Z405" i="13"/>
  <c r="Y405" i="13"/>
  <c r="X405" i="13"/>
  <c r="W405" i="13"/>
  <c r="V405" i="13"/>
  <c r="U405" i="13"/>
  <c r="T405" i="13"/>
  <c r="R405" i="13"/>
  <c r="Q405" i="13"/>
  <c r="P405" i="13"/>
  <c r="O405" i="13"/>
  <c r="N405" i="13"/>
  <c r="M405" i="13"/>
  <c r="L405" i="13"/>
  <c r="J405" i="13"/>
  <c r="I405" i="13"/>
  <c r="H405" i="13"/>
  <c r="G405" i="13"/>
  <c r="F405" i="13"/>
  <c r="E405" i="13"/>
  <c r="D405" i="13"/>
  <c r="C405" i="13"/>
  <c r="K405" i="13" s="1"/>
  <c r="S405" i="13" s="1"/>
  <c r="AA405" i="13" s="1"/>
  <c r="AH404" i="13"/>
  <c r="AG404" i="13"/>
  <c r="AF404" i="13"/>
  <c r="AE404" i="13"/>
  <c r="AD404" i="13"/>
  <c r="AC404" i="13"/>
  <c r="AB404" i="13"/>
  <c r="Z404" i="13"/>
  <c r="Y404" i="13"/>
  <c r="X404" i="13"/>
  <c r="W404" i="13"/>
  <c r="V404" i="13"/>
  <c r="U404" i="13"/>
  <c r="T404" i="13"/>
  <c r="R404" i="13"/>
  <c r="Q404" i="13"/>
  <c r="P404" i="13"/>
  <c r="O404" i="13"/>
  <c r="N404" i="13"/>
  <c r="M404" i="13"/>
  <c r="L404" i="13"/>
  <c r="J404" i="13"/>
  <c r="I404" i="13"/>
  <c r="H404" i="13"/>
  <c r="G404" i="13"/>
  <c r="F404" i="13"/>
  <c r="E404" i="13"/>
  <c r="D404" i="13"/>
  <c r="C404" i="13"/>
  <c r="K404" i="13" s="1"/>
  <c r="S404" i="13" s="1"/>
  <c r="AA404" i="13" s="1"/>
  <c r="AH403" i="13"/>
  <c r="AG403" i="13"/>
  <c r="AF403" i="13"/>
  <c r="AE403" i="13"/>
  <c r="AD403" i="13"/>
  <c r="AC403" i="13"/>
  <c r="AB403" i="13"/>
  <c r="Z403" i="13"/>
  <c r="Y403" i="13"/>
  <c r="X403" i="13"/>
  <c r="W403" i="13"/>
  <c r="V403" i="13"/>
  <c r="U403" i="13"/>
  <c r="T403" i="13"/>
  <c r="R403" i="13"/>
  <c r="Q403" i="13"/>
  <c r="P403" i="13"/>
  <c r="O403" i="13"/>
  <c r="N403" i="13"/>
  <c r="M403" i="13"/>
  <c r="L403" i="13"/>
  <c r="J403" i="13"/>
  <c r="I403" i="13"/>
  <c r="H403" i="13"/>
  <c r="G403" i="13"/>
  <c r="F403" i="13"/>
  <c r="E403" i="13"/>
  <c r="D403" i="13"/>
  <c r="C403" i="13"/>
  <c r="K403" i="13" s="1"/>
  <c r="S403" i="13" s="1"/>
  <c r="AA403" i="13" s="1"/>
  <c r="AH402" i="13"/>
  <c r="AG402" i="13"/>
  <c r="AF402" i="13"/>
  <c r="AE402" i="13"/>
  <c r="AD402" i="13"/>
  <c r="AC402" i="13"/>
  <c r="AB402" i="13"/>
  <c r="Z402" i="13"/>
  <c r="Y402" i="13"/>
  <c r="X402" i="13"/>
  <c r="W402" i="13"/>
  <c r="V402" i="13"/>
  <c r="U402" i="13"/>
  <c r="T402" i="13"/>
  <c r="R402" i="13"/>
  <c r="Q402" i="13"/>
  <c r="P402" i="13"/>
  <c r="O402" i="13"/>
  <c r="N402" i="13"/>
  <c r="M402" i="13"/>
  <c r="L402" i="13"/>
  <c r="J402" i="13"/>
  <c r="I402" i="13"/>
  <c r="H402" i="13"/>
  <c r="G402" i="13"/>
  <c r="F402" i="13"/>
  <c r="E402" i="13"/>
  <c r="D402" i="13"/>
  <c r="C402" i="13"/>
  <c r="K402" i="13" s="1"/>
  <c r="S402" i="13" s="1"/>
  <c r="AA402" i="13" s="1"/>
  <c r="AH401" i="13"/>
  <c r="AG401" i="13"/>
  <c r="AF401" i="13"/>
  <c r="AE401" i="13"/>
  <c r="AD401" i="13"/>
  <c r="AC401" i="13"/>
  <c r="AB401" i="13"/>
  <c r="Z401" i="13"/>
  <c r="Y401" i="13"/>
  <c r="X401" i="13"/>
  <c r="W401" i="13"/>
  <c r="V401" i="13"/>
  <c r="U401" i="13"/>
  <c r="T401" i="13"/>
  <c r="R401" i="13"/>
  <c r="Q401" i="13"/>
  <c r="P401" i="13"/>
  <c r="O401" i="13"/>
  <c r="N401" i="13"/>
  <c r="M401" i="13"/>
  <c r="L401" i="13"/>
  <c r="J401" i="13"/>
  <c r="I401" i="13"/>
  <c r="H401" i="13"/>
  <c r="G401" i="13"/>
  <c r="F401" i="13"/>
  <c r="E401" i="13"/>
  <c r="D401" i="13"/>
  <c r="C401" i="13"/>
  <c r="K401" i="13" s="1"/>
  <c r="S401" i="13" s="1"/>
  <c r="AA401" i="13" s="1"/>
  <c r="AH400" i="13"/>
  <c r="AG400" i="13"/>
  <c r="AF400" i="13"/>
  <c r="AE400" i="13"/>
  <c r="AD400" i="13"/>
  <c r="AC400" i="13"/>
  <c r="AB400" i="13"/>
  <c r="Z400" i="13"/>
  <c r="Y400" i="13"/>
  <c r="X400" i="13"/>
  <c r="W400" i="13"/>
  <c r="V400" i="13"/>
  <c r="U400" i="13"/>
  <c r="T400" i="13"/>
  <c r="R400" i="13"/>
  <c r="Q400" i="13"/>
  <c r="P400" i="13"/>
  <c r="O400" i="13"/>
  <c r="N400" i="13"/>
  <c r="M400" i="13"/>
  <c r="L400" i="13"/>
  <c r="J400" i="13"/>
  <c r="I400" i="13"/>
  <c r="H400" i="13"/>
  <c r="G400" i="13"/>
  <c r="F400" i="13"/>
  <c r="E400" i="13"/>
  <c r="D400" i="13"/>
  <c r="C400" i="13"/>
  <c r="K400" i="13" s="1"/>
  <c r="S400" i="13" s="1"/>
  <c r="AA400" i="13" s="1"/>
  <c r="AH399" i="13"/>
  <c r="AG399" i="13"/>
  <c r="AF399" i="13"/>
  <c r="AE399" i="13"/>
  <c r="AD399" i="13"/>
  <c r="AC399" i="13"/>
  <c r="AB399" i="13"/>
  <c r="Z399" i="13"/>
  <c r="Y399" i="13"/>
  <c r="X399" i="13"/>
  <c r="W399" i="13"/>
  <c r="V399" i="13"/>
  <c r="U399" i="13"/>
  <c r="T399" i="13"/>
  <c r="R399" i="13"/>
  <c r="Q399" i="13"/>
  <c r="P399" i="13"/>
  <c r="O399" i="13"/>
  <c r="N399" i="13"/>
  <c r="M399" i="13"/>
  <c r="L399" i="13"/>
  <c r="J399" i="13"/>
  <c r="I399" i="13"/>
  <c r="H399" i="13"/>
  <c r="G399" i="13"/>
  <c r="F399" i="13"/>
  <c r="E399" i="13"/>
  <c r="D399" i="13"/>
  <c r="C399" i="13"/>
  <c r="K399" i="13" s="1"/>
  <c r="S399" i="13" s="1"/>
  <c r="AA399" i="13" s="1"/>
  <c r="AH398" i="13"/>
  <c r="AG398" i="13"/>
  <c r="AF398" i="13"/>
  <c r="AE398" i="13"/>
  <c r="AD398" i="13"/>
  <c r="AC398" i="13"/>
  <c r="AB398" i="13"/>
  <c r="Z398" i="13"/>
  <c r="Y398" i="13"/>
  <c r="X398" i="13"/>
  <c r="W398" i="13"/>
  <c r="V398" i="13"/>
  <c r="U398" i="13"/>
  <c r="T398" i="13"/>
  <c r="R398" i="13"/>
  <c r="Q398" i="13"/>
  <c r="P398" i="13"/>
  <c r="O398" i="13"/>
  <c r="N398" i="13"/>
  <c r="M398" i="13"/>
  <c r="L398" i="13"/>
  <c r="J398" i="13"/>
  <c r="I398" i="13"/>
  <c r="H398" i="13"/>
  <c r="G398" i="13"/>
  <c r="F398" i="13"/>
  <c r="E398" i="13"/>
  <c r="D398" i="13"/>
  <c r="C398" i="13"/>
  <c r="K398" i="13" s="1"/>
  <c r="S398" i="13" s="1"/>
  <c r="AA398" i="13" s="1"/>
  <c r="AH397" i="13"/>
  <c r="AG397" i="13"/>
  <c r="AF397" i="13"/>
  <c r="AE397" i="13"/>
  <c r="AD397" i="13"/>
  <c r="AC397" i="13"/>
  <c r="AB397" i="13"/>
  <c r="Z397" i="13"/>
  <c r="Y397" i="13"/>
  <c r="X397" i="13"/>
  <c r="W397" i="13"/>
  <c r="V397" i="13"/>
  <c r="U397" i="13"/>
  <c r="T397" i="13"/>
  <c r="R397" i="13"/>
  <c r="Q397" i="13"/>
  <c r="P397" i="13"/>
  <c r="O397" i="13"/>
  <c r="N397" i="13"/>
  <c r="M397" i="13"/>
  <c r="L397" i="13"/>
  <c r="J397" i="13"/>
  <c r="I397" i="13"/>
  <c r="H397" i="13"/>
  <c r="G397" i="13"/>
  <c r="F397" i="13"/>
  <c r="E397" i="13"/>
  <c r="D397" i="13"/>
  <c r="C397" i="13"/>
  <c r="K397" i="13" s="1"/>
  <c r="S397" i="13" s="1"/>
  <c r="AA397" i="13" s="1"/>
  <c r="AH396" i="13"/>
  <c r="AG396" i="13"/>
  <c r="AF396" i="13"/>
  <c r="AE396" i="13"/>
  <c r="AD396" i="13"/>
  <c r="AC396" i="13"/>
  <c r="AB396" i="13"/>
  <c r="Z396" i="13"/>
  <c r="Y396" i="13"/>
  <c r="X396" i="13"/>
  <c r="W396" i="13"/>
  <c r="V396" i="13"/>
  <c r="U396" i="13"/>
  <c r="T396" i="13"/>
  <c r="R396" i="13"/>
  <c r="Q396" i="13"/>
  <c r="P396" i="13"/>
  <c r="O396" i="13"/>
  <c r="N396" i="13"/>
  <c r="M396" i="13"/>
  <c r="L396" i="13"/>
  <c r="J396" i="13"/>
  <c r="I396" i="13"/>
  <c r="H396" i="13"/>
  <c r="G396" i="13"/>
  <c r="F396" i="13"/>
  <c r="E396" i="13"/>
  <c r="D396" i="13"/>
  <c r="C396" i="13"/>
  <c r="K396" i="13" s="1"/>
  <c r="S396" i="13" s="1"/>
  <c r="AA396" i="13" s="1"/>
  <c r="AH395" i="13"/>
  <c r="AG395" i="13"/>
  <c r="AF395" i="13"/>
  <c r="AE395" i="13"/>
  <c r="AD395" i="13"/>
  <c r="AC395" i="13"/>
  <c r="AB395" i="13"/>
  <c r="Z395" i="13"/>
  <c r="Y395" i="13"/>
  <c r="X395" i="13"/>
  <c r="W395" i="13"/>
  <c r="V395" i="13"/>
  <c r="U395" i="13"/>
  <c r="T395" i="13"/>
  <c r="R395" i="13"/>
  <c r="Q395" i="13"/>
  <c r="P395" i="13"/>
  <c r="O395" i="13"/>
  <c r="N395" i="13"/>
  <c r="M395" i="13"/>
  <c r="L395" i="13"/>
  <c r="J395" i="13"/>
  <c r="I395" i="13"/>
  <c r="H395" i="13"/>
  <c r="G395" i="13"/>
  <c r="F395" i="13"/>
  <c r="E395" i="13"/>
  <c r="D395" i="13"/>
  <c r="C395" i="13"/>
  <c r="K395" i="13" s="1"/>
  <c r="S395" i="13" s="1"/>
  <c r="AA395" i="13" s="1"/>
  <c r="AH394" i="13"/>
  <c r="AG394" i="13"/>
  <c r="AF394" i="13"/>
  <c r="AE394" i="13"/>
  <c r="AD394" i="13"/>
  <c r="AC394" i="13"/>
  <c r="AB394" i="13"/>
  <c r="Z394" i="13"/>
  <c r="Y394" i="13"/>
  <c r="X394" i="13"/>
  <c r="W394" i="13"/>
  <c r="V394" i="13"/>
  <c r="U394" i="13"/>
  <c r="T394" i="13"/>
  <c r="R394" i="13"/>
  <c r="Q394" i="13"/>
  <c r="P394" i="13"/>
  <c r="O394" i="13"/>
  <c r="N394" i="13"/>
  <c r="M394" i="13"/>
  <c r="L394" i="13"/>
  <c r="J394" i="13"/>
  <c r="I394" i="13"/>
  <c r="H394" i="13"/>
  <c r="G394" i="13"/>
  <c r="F394" i="13"/>
  <c r="E394" i="13"/>
  <c r="D394" i="13"/>
  <c r="C394" i="13"/>
  <c r="K394" i="13" s="1"/>
  <c r="S394" i="13" s="1"/>
  <c r="AA394" i="13" s="1"/>
  <c r="AH393" i="13"/>
  <c r="AG393" i="13"/>
  <c r="AF393" i="13"/>
  <c r="AE393" i="13"/>
  <c r="AD393" i="13"/>
  <c r="AC393" i="13"/>
  <c r="AB393" i="13"/>
  <c r="Z393" i="13"/>
  <c r="Y393" i="13"/>
  <c r="X393" i="13"/>
  <c r="W393" i="13"/>
  <c r="V393" i="13"/>
  <c r="U393" i="13"/>
  <c r="T393" i="13"/>
  <c r="R393" i="13"/>
  <c r="Q393" i="13"/>
  <c r="P393" i="13"/>
  <c r="O393" i="13"/>
  <c r="N393" i="13"/>
  <c r="M393" i="13"/>
  <c r="L393" i="13"/>
  <c r="J393" i="13"/>
  <c r="I393" i="13"/>
  <c r="H393" i="13"/>
  <c r="G393" i="13"/>
  <c r="F393" i="13"/>
  <c r="E393" i="13"/>
  <c r="D393" i="13"/>
  <c r="C393" i="13"/>
  <c r="K393" i="13" s="1"/>
  <c r="S393" i="13" s="1"/>
  <c r="AA393" i="13" s="1"/>
  <c r="AH392" i="13"/>
  <c r="AG392" i="13"/>
  <c r="AF392" i="13"/>
  <c r="AE392" i="13"/>
  <c r="AD392" i="13"/>
  <c r="AC392" i="13"/>
  <c r="AB392" i="13"/>
  <c r="Z392" i="13"/>
  <c r="Y392" i="13"/>
  <c r="X392" i="13"/>
  <c r="W392" i="13"/>
  <c r="V392" i="13"/>
  <c r="U392" i="13"/>
  <c r="T392" i="13"/>
  <c r="R392" i="13"/>
  <c r="Q392" i="13"/>
  <c r="P392" i="13"/>
  <c r="O392" i="13"/>
  <c r="N392" i="13"/>
  <c r="M392" i="13"/>
  <c r="L392" i="13"/>
  <c r="J392" i="13"/>
  <c r="I392" i="13"/>
  <c r="H392" i="13"/>
  <c r="G392" i="13"/>
  <c r="F392" i="13"/>
  <c r="E392" i="13"/>
  <c r="D392" i="13"/>
  <c r="C392" i="13"/>
  <c r="K392" i="13" s="1"/>
  <c r="S392" i="13" s="1"/>
  <c r="AA392" i="13" s="1"/>
  <c r="AH391" i="13"/>
  <c r="AG391" i="13"/>
  <c r="AF391" i="13"/>
  <c r="AE391" i="13"/>
  <c r="AD391" i="13"/>
  <c r="AC391" i="13"/>
  <c r="AB391" i="13"/>
  <c r="Z391" i="13"/>
  <c r="Y391" i="13"/>
  <c r="X391" i="13"/>
  <c r="W391" i="13"/>
  <c r="V391" i="13"/>
  <c r="U391" i="13"/>
  <c r="T391" i="13"/>
  <c r="R391" i="13"/>
  <c r="Q391" i="13"/>
  <c r="P391" i="13"/>
  <c r="O391" i="13"/>
  <c r="N391" i="13"/>
  <c r="M391" i="13"/>
  <c r="L391" i="13"/>
  <c r="J391" i="13"/>
  <c r="I391" i="13"/>
  <c r="H391" i="13"/>
  <c r="G391" i="13"/>
  <c r="F391" i="13"/>
  <c r="E391" i="13"/>
  <c r="D391" i="13"/>
  <c r="C391" i="13"/>
  <c r="K391" i="13" s="1"/>
  <c r="S391" i="13" s="1"/>
  <c r="AA391" i="13" s="1"/>
  <c r="AH390" i="13"/>
  <c r="AG390" i="13"/>
  <c r="AF390" i="13"/>
  <c r="AE390" i="13"/>
  <c r="AD390" i="13"/>
  <c r="AC390" i="13"/>
  <c r="AB390" i="13"/>
  <c r="Z390" i="13"/>
  <c r="Y390" i="13"/>
  <c r="X390" i="13"/>
  <c r="W390" i="13"/>
  <c r="V390" i="13"/>
  <c r="U390" i="13"/>
  <c r="T390" i="13"/>
  <c r="R390" i="13"/>
  <c r="Q390" i="13"/>
  <c r="P390" i="13"/>
  <c r="O390" i="13"/>
  <c r="N390" i="13"/>
  <c r="M390" i="13"/>
  <c r="L390" i="13"/>
  <c r="J390" i="13"/>
  <c r="I390" i="13"/>
  <c r="H390" i="13"/>
  <c r="G390" i="13"/>
  <c r="F390" i="13"/>
  <c r="E390" i="13"/>
  <c r="D390" i="13"/>
  <c r="C390" i="13"/>
  <c r="K390" i="13" s="1"/>
  <c r="S390" i="13" s="1"/>
  <c r="AA390" i="13" s="1"/>
  <c r="AH389" i="13"/>
  <c r="AG389" i="13"/>
  <c r="AF389" i="13"/>
  <c r="AE389" i="13"/>
  <c r="AD389" i="13"/>
  <c r="AC389" i="13"/>
  <c r="AB389" i="13"/>
  <c r="Z389" i="13"/>
  <c r="Y389" i="13"/>
  <c r="X389" i="13"/>
  <c r="W389" i="13"/>
  <c r="V389" i="13"/>
  <c r="U389" i="13"/>
  <c r="T389" i="13"/>
  <c r="R389" i="13"/>
  <c r="Q389" i="13"/>
  <c r="P389" i="13"/>
  <c r="O389" i="13"/>
  <c r="N389" i="13"/>
  <c r="M389" i="13"/>
  <c r="L389" i="13"/>
  <c r="J389" i="13"/>
  <c r="I389" i="13"/>
  <c r="H389" i="13"/>
  <c r="G389" i="13"/>
  <c r="F389" i="13"/>
  <c r="E389" i="13"/>
  <c r="D389" i="13"/>
  <c r="C389" i="13"/>
  <c r="K389" i="13" s="1"/>
  <c r="S389" i="13" s="1"/>
  <c r="AA389" i="13" s="1"/>
  <c r="AH388" i="13"/>
  <c r="AG388" i="13"/>
  <c r="AF388" i="13"/>
  <c r="AE388" i="13"/>
  <c r="AD388" i="13"/>
  <c r="AC388" i="13"/>
  <c r="AB388" i="13"/>
  <c r="Z388" i="13"/>
  <c r="Y388" i="13"/>
  <c r="X388" i="13"/>
  <c r="W388" i="13"/>
  <c r="V388" i="13"/>
  <c r="U388" i="13"/>
  <c r="T388" i="13"/>
  <c r="R388" i="13"/>
  <c r="Q388" i="13"/>
  <c r="P388" i="13"/>
  <c r="O388" i="13"/>
  <c r="N388" i="13"/>
  <c r="M388" i="13"/>
  <c r="L388" i="13"/>
  <c r="J388" i="13"/>
  <c r="I388" i="13"/>
  <c r="H388" i="13"/>
  <c r="G388" i="13"/>
  <c r="F388" i="13"/>
  <c r="E388" i="13"/>
  <c r="D388" i="13"/>
  <c r="C388" i="13"/>
  <c r="K388" i="13" s="1"/>
  <c r="S388" i="13" s="1"/>
  <c r="AA388" i="13" s="1"/>
  <c r="AH387" i="13"/>
  <c r="AG387" i="13"/>
  <c r="AF387" i="13"/>
  <c r="AE387" i="13"/>
  <c r="AD387" i="13"/>
  <c r="AC387" i="13"/>
  <c r="AB387" i="13"/>
  <c r="Z387" i="13"/>
  <c r="Y387" i="13"/>
  <c r="X387" i="13"/>
  <c r="W387" i="13"/>
  <c r="V387" i="13"/>
  <c r="U387" i="13"/>
  <c r="T387" i="13"/>
  <c r="R387" i="13"/>
  <c r="Q387" i="13"/>
  <c r="P387" i="13"/>
  <c r="O387" i="13"/>
  <c r="N387" i="13"/>
  <c r="M387" i="13"/>
  <c r="L387" i="13"/>
  <c r="J387" i="13"/>
  <c r="I387" i="13"/>
  <c r="H387" i="13"/>
  <c r="G387" i="13"/>
  <c r="F387" i="13"/>
  <c r="E387" i="13"/>
  <c r="D387" i="13"/>
  <c r="C387" i="13"/>
  <c r="K387" i="13" s="1"/>
  <c r="S387" i="13" s="1"/>
  <c r="AA387" i="13" s="1"/>
  <c r="AH386" i="13"/>
  <c r="AG386" i="13"/>
  <c r="AF386" i="13"/>
  <c r="AE386" i="13"/>
  <c r="AD386" i="13"/>
  <c r="AC386" i="13"/>
  <c r="AB386" i="13"/>
  <c r="Z386" i="13"/>
  <c r="Y386" i="13"/>
  <c r="X386" i="13"/>
  <c r="W386" i="13"/>
  <c r="V386" i="13"/>
  <c r="U386" i="13"/>
  <c r="T386" i="13"/>
  <c r="R386" i="13"/>
  <c r="Q386" i="13"/>
  <c r="P386" i="13"/>
  <c r="O386" i="13"/>
  <c r="N386" i="13"/>
  <c r="M386" i="13"/>
  <c r="L386" i="13"/>
  <c r="J386" i="13"/>
  <c r="I386" i="13"/>
  <c r="H386" i="13"/>
  <c r="G386" i="13"/>
  <c r="F386" i="13"/>
  <c r="E386" i="13"/>
  <c r="D386" i="13"/>
  <c r="C386" i="13"/>
  <c r="K386" i="13" s="1"/>
  <c r="S386" i="13" s="1"/>
  <c r="AA386" i="13" s="1"/>
  <c r="AH385" i="13"/>
  <c r="AG385" i="13"/>
  <c r="AF385" i="13"/>
  <c r="AE385" i="13"/>
  <c r="AD385" i="13"/>
  <c r="AC385" i="13"/>
  <c r="AB385" i="13"/>
  <c r="Z385" i="13"/>
  <c r="Y385" i="13"/>
  <c r="X385" i="13"/>
  <c r="W385" i="13"/>
  <c r="V385" i="13"/>
  <c r="U385" i="13"/>
  <c r="T385" i="13"/>
  <c r="R385" i="13"/>
  <c r="Q385" i="13"/>
  <c r="P385" i="13"/>
  <c r="O385" i="13"/>
  <c r="N385" i="13"/>
  <c r="M385" i="13"/>
  <c r="L385" i="13"/>
  <c r="J385" i="13"/>
  <c r="I385" i="13"/>
  <c r="H385" i="13"/>
  <c r="G385" i="13"/>
  <c r="F385" i="13"/>
  <c r="E385" i="13"/>
  <c r="D385" i="13"/>
  <c r="C385" i="13"/>
  <c r="K385" i="13" s="1"/>
  <c r="S385" i="13" s="1"/>
  <c r="AA385" i="13" s="1"/>
  <c r="AH384" i="13"/>
  <c r="AG384" i="13"/>
  <c r="AF384" i="13"/>
  <c r="AE384" i="13"/>
  <c r="AD384" i="13"/>
  <c r="AC384" i="13"/>
  <c r="AB384" i="13"/>
  <c r="Z384" i="13"/>
  <c r="Y384" i="13"/>
  <c r="X384" i="13"/>
  <c r="W384" i="13"/>
  <c r="V384" i="13"/>
  <c r="U384" i="13"/>
  <c r="T384" i="13"/>
  <c r="R384" i="13"/>
  <c r="Q384" i="13"/>
  <c r="P384" i="13"/>
  <c r="O384" i="13"/>
  <c r="N384" i="13"/>
  <c r="M384" i="13"/>
  <c r="L384" i="13"/>
  <c r="J384" i="13"/>
  <c r="I384" i="13"/>
  <c r="H384" i="13"/>
  <c r="G384" i="13"/>
  <c r="F384" i="13"/>
  <c r="E384" i="13"/>
  <c r="D384" i="13"/>
  <c r="C384" i="13"/>
  <c r="K384" i="13" s="1"/>
  <c r="S384" i="13" s="1"/>
  <c r="AA384" i="13" s="1"/>
  <c r="AH383" i="13"/>
  <c r="AG383" i="13"/>
  <c r="AF383" i="13"/>
  <c r="AE383" i="13"/>
  <c r="AD383" i="13"/>
  <c r="AC383" i="13"/>
  <c r="AB383" i="13"/>
  <c r="Z383" i="13"/>
  <c r="Y383" i="13"/>
  <c r="X383" i="13"/>
  <c r="W383" i="13"/>
  <c r="V383" i="13"/>
  <c r="U383" i="13"/>
  <c r="T383" i="13"/>
  <c r="R383" i="13"/>
  <c r="Q383" i="13"/>
  <c r="P383" i="13"/>
  <c r="O383" i="13"/>
  <c r="N383" i="13"/>
  <c r="M383" i="13"/>
  <c r="L383" i="13"/>
  <c r="J383" i="13"/>
  <c r="I383" i="13"/>
  <c r="H383" i="13"/>
  <c r="G383" i="13"/>
  <c r="F383" i="13"/>
  <c r="E383" i="13"/>
  <c r="D383" i="13"/>
  <c r="C383" i="13"/>
  <c r="K383" i="13" s="1"/>
  <c r="S383" i="13" s="1"/>
  <c r="AA383" i="13" s="1"/>
  <c r="AH382" i="13"/>
  <c r="AG382" i="13"/>
  <c r="AF382" i="13"/>
  <c r="AE382" i="13"/>
  <c r="AD382" i="13"/>
  <c r="AC382" i="13"/>
  <c r="AB382" i="13"/>
  <c r="Z382" i="13"/>
  <c r="Y382" i="13"/>
  <c r="X382" i="13"/>
  <c r="W382" i="13"/>
  <c r="V382" i="13"/>
  <c r="U382" i="13"/>
  <c r="T382" i="13"/>
  <c r="R382" i="13"/>
  <c r="Q382" i="13"/>
  <c r="P382" i="13"/>
  <c r="O382" i="13"/>
  <c r="N382" i="13"/>
  <c r="M382" i="13"/>
  <c r="L382" i="13"/>
  <c r="J382" i="13"/>
  <c r="I382" i="13"/>
  <c r="H382" i="13"/>
  <c r="G382" i="13"/>
  <c r="F382" i="13"/>
  <c r="E382" i="13"/>
  <c r="D382" i="13"/>
  <c r="C382" i="13"/>
  <c r="K382" i="13" s="1"/>
  <c r="S382" i="13" s="1"/>
  <c r="AA382" i="13" s="1"/>
  <c r="AH381" i="13"/>
  <c r="AG381" i="13"/>
  <c r="AF381" i="13"/>
  <c r="AE381" i="13"/>
  <c r="AD381" i="13"/>
  <c r="AC381" i="13"/>
  <c r="AB381" i="13"/>
  <c r="Z381" i="13"/>
  <c r="Y381" i="13"/>
  <c r="X381" i="13"/>
  <c r="W381" i="13"/>
  <c r="V381" i="13"/>
  <c r="U381" i="13"/>
  <c r="T381" i="13"/>
  <c r="R381" i="13"/>
  <c r="Q381" i="13"/>
  <c r="P381" i="13"/>
  <c r="O381" i="13"/>
  <c r="N381" i="13"/>
  <c r="M381" i="13"/>
  <c r="L381" i="13"/>
  <c r="J381" i="13"/>
  <c r="I381" i="13"/>
  <c r="H381" i="13"/>
  <c r="G381" i="13"/>
  <c r="F381" i="13"/>
  <c r="E381" i="13"/>
  <c r="D381" i="13"/>
  <c r="C381" i="13"/>
  <c r="K381" i="13" s="1"/>
  <c r="S381" i="13" s="1"/>
  <c r="AA381" i="13" s="1"/>
  <c r="AH380" i="13"/>
  <c r="AG380" i="13"/>
  <c r="AF380" i="13"/>
  <c r="AE380" i="13"/>
  <c r="AD380" i="13"/>
  <c r="AC380" i="13"/>
  <c r="AB380" i="13"/>
  <c r="Z380" i="13"/>
  <c r="Y380" i="13"/>
  <c r="X380" i="13"/>
  <c r="W380" i="13"/>
  <c r="V380" i="13"/>
  <c r="U380" i="13"/>
  <c r="T380" i="13"/>
  <c r="R380" i="13"/>
  <c r="Q380" i="13"/>
  <c r="P380" i="13"/>
  <c r="O380" i="13"/>
  <c r="N380" i="13"/>
  <c r="M380" i="13"/>
  <c r="L380" i="13"/>
  <c r="J380" i="13"/>
  <c r="I380" i="13"/>
  <c r="H380" i="13"/>
  <c r="G380" i="13"/>
  <c r="F380" i="13"/>
  <c r="E380" i="13"/>
  <c r="D380" i="13"/>
  <c r="C380" i="13"/>
  <c r="K380" i="13" s="1"/>
  <c r="S380" i="13" s="1"/>
  <c r="AA380" i="13" s="1"/>
  <c r="AH379" i="13"/>
  <c r="AG379" i="13"/>
  <c r="AF379" i="13"/>
  <c r="AE379" i="13"/>
  <c r="AD379" i="13"/>
  <c r="AC379" i="13"/>
  <c r="AB379" i="13"/>
  <c r="Z379" i="13"/>
  <c r="Y379" i="13"/>
  <c r="X379" i="13"/>
  <c r="W379" i="13"/>
  <c r="V379" i="13"/>
  <c r="U379" i="13"/>
  <c r="T379" i="13"/>
  <c r="R379" i="13"/>
  <c r="Q379" i="13"/>
  <c r="P379" i="13"/>
  <c r="O379" i="13"/>
  <c r="N379" i="13"/>
  <c r="M379" i="13"/>
  <c r="L379" i="13"/>
  <c r="J379" i="13"/>
  <c r="I379" i="13"/>
  <c r="H379" i="13"/>
  <c r="G379" i="13"/>
  <c r="F379" i="13"/>
  <c r="E379" i="13"/>
  <c r="D379" i="13"/>
  <c r="C379" i="13"/>
  <c r="K379" i="13" s="1"/>
  <c r="S379" i="13" s="1"/>
  <c r="AA379" i="13" s="1"/>
  <c r="AH378" i="13"/>
  <c r="AG378" i="13"/>
  <c r="AF378" i="13"/>
  <c r="AE378" i="13"/>
  <c r="AD378" i="13"/>
  <c r="AC378" i="13"/>
  <c r="AB378" i="13"/>
  <c r="Z378" i="13"/>
  <c r="Y378" i="13"/>
  <c r="X378" i="13"/>
  <c r="W378" i="13"/>
  <c r="V378" i="13"/>
  <c r="U378" i="13"/>
  <c r="T378" i="13"/>
  <c r="R378" i="13"/>
  <c r="Q378" i="13"/>
  <c r="P378" i="13"/>
  <c r="O378" i="13"/>
  <c r="N378" i="13"/>
  <c r="M378" i="13"/>
  <c r="L378" i="13"/>
  <c r="J378" i="13"/>
  <c r="I378" i="13"/>
  <c r="H378" i="13"/>
  <c r="G378" i="13"/>
  <c r="F378" i="13"/>
  <c r="E378" i="13"/>
  <c r="D378" i="13"/>
  <c r="C378" i="13"/>
  <c r="K378" i="13" s="1"/>
  <c r="S378" i="13" s="1"/>
  <c r="AA378" i="13" s="1"/>
  <c r="AH377" i="13"/>
  <c r="AG377" i="13"/>
  <c r="AF377" i="13"/>
  <c r="AE377" i="13"/>
  <c r="AD377" i="13"/>
  <c r="AC377" i="13"/>
  <c r="AB377" i="13"/>
  <c r="Z377" i="13"/>
  <c r="Y377" i="13"/>
  <c r="X377" i="13"/>
  <c r="W377" i="13"/>
  <c r="V377" i="13"/>
  <c r="U377" i="13"/>
  <c r="T377" i="13"/>
  <c r="R377" i="13"/>
  <c r="Q377" i="13"/>
  <c r="P377" i="13"/>
  <c r="O377" i="13"/>
  <c r="N377" i="13"/>
  <c r="M377" i="13"/>
  <c r="L377" i="13"/>
  <c r="J377" i="13"/>
  <c r="I377" i="13"/>
  <c r="H377" i="13"/>
  <c r="G377" i="13"/>
  <c r="F377" i="13"/>
  <c r="E377" i="13"/>
  <c r="D377" i="13"/>
  <c r="C377" i="13"/>
  <c r="K377" i="13" s="1"/>
  <c r="S377" i="13" s="1"/>
  <c r="AA377" i="13" s="1"/>
  <c r="AH376" i="13"/>
  <c r="AG376" i="13"/>
  <c r="AF376" i="13"/>
  <c r="AE376" i="13"/>
  <c r="AD376" i="13"/>
  <c r="AC376" i="13"/>
  <c r="AB376" i="13"/>
  <c r="Z376" i="13"/>
  <c r="Y376" i="13"/>
  <c r="X376" i="13"/>
  <c r="W376" i="13"/>
  <c r="V376" i="13"/>
  <c r="U376" i="13"/>
  <c r="T376" i="13"/>
  <c r="R376" i="13"/>
  <c r="Q376" i="13"/>
  <c r="P376" i="13"/>
  <c r="O376" i="13"/>
  <c r="N376" i="13"/>
  <c r="M376" i="13"/>
  <c r="L376" i="13"/>
  <c r="J376" i="13"/>
  <c r="I376" i="13"/>
  <c r="H376" i="13"/>
  <c r="G376" i="13"/>
  <c r="F376" i="13"/>
  <c r="E376" i="13"/>
  <c r="D376" i="13"/>
  <c r="C376" i="13"/>
  <c r="K376" i="13" s="1"/>
  <c r="S376" i="13" s="1"/>
  <c r="AA376" i="13" s="1"/>
  <c r="AH375" i="13"/>
  <c r="AG375" i="13"/>
  <c r="AF375" i="13"/>
  <c r="AE375" i="13"/>
  <c r="AD375" i="13"/>
  <c r="AC375" i="13"/>
  <c r="AB375" i="13"/>
  <c r="Z375" i="13"/>
  <c r="Y375" i="13"/>
  <c r="X375" i="13"/>
  <c r="W375" i="13"/>
  <c r="V375" i="13"/>
  <c r="U375" i="13"/>
  <c r="T375" i="13"/>
  <c r="R375" i="13"/>
  <c r="Q375" i="13"/>
  <c r="P375" i="13"/>
  <c r="O375" i="13"/>
  <c r="N375" i="13"/>
  <c r="M375" i="13"/>
  <c r="L375" i="13"/>
  <c r="J375" i="13"/>
  <c r="I375" i="13"/>
  <c r="H375" i="13"/>
  <c r="G375" i="13"/>
  <c r="F375" i="13"/>
  <c r="E375" i="13"/>
  <c r="D375" i="13"/>
  <c r="C375" i="13"/>
  <c r="K375" i="13" s="1"/>
  <c r="S375" i="13" s="1"/>
  <c r="AA375" i="13" s="1"/>
  <c r="AH374" i="13"/>
  <c r="AG374" i="13"/>
  <c r="AF374" i="13"/>
  <c r="AE374" i="13"/>
  <c r="AD374" i="13"/>
  <c r="AC374" i="13"/>
  <c r="AB374" i="13"/>
  <c r="Z374" i="13"/>
  <c r="Y374" i="13"/>
  <c r="X374" i="13"/>
  <c r="W374" i="13"/>
  <c r="V374" i="13"/>
  <c r="U374" i="13"/>
  <c r="T374" i="13"/>
  <c r="R374" i="13"/>
  <c r="Q374" i="13"/>
  <c r="P374" i="13"/>
  <c r="O374" i="13"/>
  <c r="N374" i="13"/>
  <c r="M374" i="13"/>
  <c r="L374" i="13"/>
  <c r="J374" i="13"/>
  <c r="I374" i="13"/>
  <c r="H374" i="13"/>
  <c r="G374" i="13"/>
  <c r="F374" i="13"/>
  <c r="E374" i="13"/>
  <c r="D374" i="13"/>
  <c r="C374" i="13"/>
  <c r="K374" i="13" s="1"/>
  <c r="S374" i="13" s="1"/>
  <c r="AA374" i="13" s="1"/>
  <c r="AH373" i="13"/>
  <c r="AG373" i="13"/>
  <c r="AF373" i="13"/>
  <c r="AE373" i="13"/>
  <c r="AD373" i="13"/>
  <c r="AC373" i="13"/>
  <c r="AB373" i="13"/>
  <c r="Z373" i="13"/>
  <c r="Y373" i="13"/>
  <c r="X373" i="13"/>
  <c r="W373" i="13"/>
  <c r="V373" i="13"/>
  <c r="U373" i="13"/>
  <c r="T373" i="13"/>
  <c r="R373" i="13"/>
  <c r="Q373" i="13"/>
  <c r="P373" i="13"/>
  <c r="O373" i="13"/>
  <c r="N373" i="13"/>
  <c r="M373" i="13"/>
  <c r="L373" i="13"/>
  <c r="J373" i="13"/>
  <c r="I373" i="13"/>
  <c r="H373" i="13"/>
  <c r="G373" i="13"/>
  <c r="F373" i="13"/>
  <c r="E373" i="13"/>
  <c r="D373" i="13"/>
  <c r="C373" i="13"/>
  <c r="K373" i="13" s="1"/>
  <c r="S373" i="13" s="1"/>
  <c r="AA373" i="13" s="1"/>
  <c r="AH372" i="13"/>
  <c r="AG372" i="13"/>
  <c r="AF372" i="13"/>
  <c r="AE372" i="13"/>
  <c r="AD372" i="13"/>
  <c r="AC372" i="13"/>
  <c r="AB372" i="13"/>
  <c r="Z372" i="13"/>
  <c r="Y372" i="13"/>
  <c r="X372" i="13"/>
  <c r="W372" i="13"/>
  <c r="V372" i="13"/>
  <c r="U372" i="13"/>
  <c r="T372" i="13"/>
  <c r="R372" i="13"/>
  <c r="Q372" i="13"/>
  <c r="P372" i="13"/>
  <c r="O372" i="13"/>
  <c r="N372" i="13"/>
  <c r="M372" i="13"/>
  <c r="L372" i="13"/>
  <c r="J372" i="13"/>
  <c r="I372" i="13"/>
  <c r="H372" i="13"/>
  <c r="G372" i="13"/>
  <c r="F372" i="13"/>
  <c r="E372" i="13"/>
  <c r="D372" i="13"/>
  <c r="C372" i="13"/>
  <c r="K372" i="13" s="1"/>
  <c r="S372" i="13" s="1"/>
  <c r="AA372" i="13" s="1"/>
  <c r="AH371" i="13"/>
  <c r="AG371" i="13"/>
  <c r="AF371" i="13"/>
  <c r="AE371" i="13"/>
  <c r="AD371" i="13"/>
  <c r="AC371" i="13"/>
  <c r="AB371" i="13"/>
  <c r="Z371" i="13"/>
  <c r="Y371" i="13"/>
  <c r="X371" i="13"/>
  <c r="W371" i="13"/>
  <c r="V371" i="13"/>
  <c r="U371" i="13"/>
  <c r="T371" i="13"/>
  <c r="R371" i="13"/>
  <c r="Q371" i="13"/>
  <c r="P371" i="13"/>
  <c r="O371" i="13"/>
  <c r="N371" i="13"/>
  <c r="M371" i="13"/>
  <c r="L371" i="13"/>
  <c r="J371" i="13"/>
  <c r="I371" i="13"/>
  <c r="H371" i="13"/>
  <c r="G371" i="13"/>
  <c r="F371" i="13"/>
  <c r="E371" i="13"/>
  <c r="D371" i="13"/>
  <c r="C371" i="13"/>
  <c r="K371" i="13" s="1"/>
  <c r="S371" i="13" s="1"/>
  <c r="AA371" i="13" s="1"/>
  <c r="AH370" i="13"/>
  <c r="AG370" i="13"/>
  <c r="AF370" i="13"/>
  <c r="AE370" i="13"/>
  <c r="AD370" i="13"/>
  <c r="AC370" i="13"/>
  <c r="AB370" i="13"/>
  <c r="Z370" i="13"/>
  <c r="Y370" i="13"/>
  <c r="X370" i="13"/>
  <c r="W370" i="13"/>
  <c r="V370" i="13"/>
  <c r="U370" i="13"/>
  <c r="T370" i="13"/>
  <c r="R370" i="13"/>
  <c r="Q370" i="13"/>
  <c r="P370" i="13"/>
  <c r="O370" i="13"/>
  <c r="N370" i="13"/>
  <c r="M370" i="13"/>
  <c r="L370" i="13"/>
  <c r="J370" i="13"/>
  <c r="I370" i="13"/>
  <c r="H370" i="13"/>
  <c r="G370" i="13"/>
  <c r="F370" i="13"/>
  <c r="E370" i="13"/>
  <c r="D370" i="13"/>
  <c r="C370" i="13"/>
  <c r="K370" i="13" s="1"/>
  <c r="S370" i="13" s="1"/>
  <c r="AA370" i="13" s="1"/>
  <c r="AH369" i="13"/>
  <c r="AG369" i="13"/>
  <c r="AF369" i="13"/>
  <c r="AE369" i="13"/>
  <c r="AD369" i="13"/>
  <c r="AC369" i="13"/>
  <c r="AB369" i="13"/>
  <c r="Z369" i="13"/>
  <c r="Y369" i="13"/>
  <c r="X369" i="13"/>
  <c r="W369" i="13"/>
  <c r="V369" i="13"/>
  <c r="U369" i="13"/>
  <c r="T369" i="13"/>
  <c r="R369" i="13"/>
  <c r="Q369" i="13"/>
  <c r="P369" i="13"/>
  <c r="O369" i="13"/>
  <c r="N369" i="13"/>
  <c r="M369" i="13"/>
  <c r="L369" i="13"/>
  <c r="J369" i="13"/>
  <c r="I369" i="13"/>
  <c r="H369" i="13"/>
  <c r="G369" i="13"/>
  <c r="F369" i="13"/>
  <c r="E369" i="13"/>
  <c r="D369" i="13"/>
  <c r="C369" i="13"/>
  <c r="K369" i="13" s="1"/>
  <c r="S369" i="13" s="1"/>
  <c r="AA369" i="13" s="1"/>
  <c r="AH368" i="13"/>
  <c r="AG368" i="13"/>
  <c r="AF368" i="13"/>
  <c r="AE368" i="13"/>
  <c r="AD368" i="13"/>
  <c r="AC368" i="13"/>
  <c r="AB368" i="13"/>
  <c r="Z368" i="13"/>
  <c r="Y368" i="13"/>
  <c r="X368" i="13"/>
  <c r="W368" i="13"/>
  <c r="V368" i="13"/>
  <c r="U368" i="13"/>
  <c r="T368" i="13"/>
  <c r="R368" i="13"/>
  <c r="Q368" i="13"/>
  <c r="P368" i="13"/>
  <c r="O368" i="13"/>
  <c r="N368" i="13"/>
  <c r="M368" i="13"/>
  <c r="L368" i="13"/>
  <c r="J368" i="13"/>
  <c r="I368" i="13"/>
  <c r="H368" i="13"/>
  <c r="G368" i="13"/>
  <c r="F368" i="13"/>
  <c r="E368" i="13"/>
  <c r="D368" i="13"/>
  <c r="C368" i="13"/>
  <c r="K368" i="13" s="1"/>
  <c r="S368" i="13" s="1"/>
  <c r="AA368" i="13" s="1"/>
  <c r="AH367" i="13"/>
  <c r="AG367" i="13"/>
  <c r="AF367" i="13"/>
  <c r="AE367" i="13"/>
  <c r="AD367" i="13"/>
  <c r="AC367" i="13"/>
  <c r="AB367" i="13"/>
  <c r="Z367" i="13"/>
  <c r="Y367" i="13"/>
  <c r="X367" i="13"/>
  <c r="W367" i="13"/>
  <c r="V367" i="13"/>
  <c r="U367" i="13"/>
  <c r="T367" i="13"/>
  <c r="R367" i="13"/>
  <c r="Q367" i="13"/>
  <c r="P367" i="13"/>
  <c r="O367" i="13"/>
  <c r="N367" i="13"/>
  <c r="M367" i="13"/>
  <c r="L367" i="13"/>
  <c r="J367" i="13"/>
  <c r="I367" i="13"/>
  <c r="H367" i="13"/>
  <c r="G367" i="13"/>
  <c r="F367" i="13"/>
  <c r="E367" i="13"/>
  <c r="D367" i="13"/>
  <c r="C367" i="13"/>
  <c r="K367" i="13" s="1"/>
  <c r="S367" i="13" s="1"/>
  <c r="AA367" i="13" s="1"/>
  <c r="AH366" i="13"/>
  <c r="AG366" i="13"/>
  <c r="AF366" i="13"/>
  <c r="AE366" i="13"/>
  <c r="AD366" i="13"/>
  <c r="AC366" i="13"/>
  <c r="AB366" i="13"/>
  <c r="Z366" i="13"/>
  <c r="Y366" i="13"/>
  <c r="X366" i="13"/>
  <c r="W366" i="13"/>
  <c r="V366" i="13"/>
  <c r="U366" i="13"/>
  <c r="T366" i="13"/>
  <c r="R366" i="13"/>
  <c r="Q366" i="13"/>
  <c r="P366" i="13"/>
  <c r="O366" i="13"/>
  <c r="N366" i="13"/>
  <c r="M366" i="13"/>
  <c r="L366" i="13"/>
  <c r="J366" i="13"/>
  <c r="I366" i="13"/>
  <c r="H366" i="13"/>
  <c r="G366" i="13"/>
  <c r="F366" i="13"/>
  <c r="E366" i="13"/>
  <c r="D366" i="13"/>
  <c r="C366" i="13"/>
  <c r="K366" i="13" s="1"/>
  <c r="S366" i="13" s="1"/>
  <c r="AA366" i="13" s="1"/>
  <c r="AH365" i="13"/>
  <c r="AG365" i="13"/>
  <c r="AF365" i="13"/>
  <c r="AE365" i="13"/>
  <c r="AD365" i="13"/>
  <c r="AC365" i="13"/>
  <c r="AB365" i="13"/>
  <c r="Z365" i="13"/>
  <c r="Y365" i="13"/>
  <c r="X365" i="13"/>
  <c r="W365" i="13"/>
  <c r="V365" i="13"/>
  <c r="U365" i="13"/>
  <c r="T365" i="13"/>
  <c r="R365" i="13"/>
  <c r="Q365" i="13"/>
  <c r="P365" i="13"/>
  <c r="O365" i="13"/>
  <c r="N365" i="13"/>
  <c r="M365" i="13"/>
  <c r="L365" i="13"/>
  <c r="J365" i="13"/>
  <c r="I365" i="13"/>
  <c r="H365" i="13"/>
  <c r="G365" i="13"/>
  <c r="F365" i="13"/>
  <c r="E365" i="13"/>
  <c r="D365" i="13"/>
  <c r="C365" i="13"/>
  <c r="K365" i="13" s="1"/>
  <c r="S365" i="13" s="1"/>
  <c r="AA365" i="13" s="1"/>
  <c r="AH364" i="13"/>
  <c r="AG364" i="13"/>
  <c r="AF364" i="13"/>
  <c r="AE364" i="13"/>
  <c r="AD364" i="13"/>
  <c r="AC364" i="13"/>
  <c r="AB364" i="13"/>
  <c r="Z364" i="13"/>
  <c r="Y364" i="13"/>
  <c r="X364" i="13"/>
  <c r="W364" i="13"/>
  <c r="V364" i="13"/>
  <c r="U364" i="13"/>
  <c r="T364" i="13"/>
  <c r="R364" i="13"/>
  <c r="Q364" i="13"/>
  <c r="P364" i="13"/>
  <c r="O364" i="13"/>
  <c r="N364" i="13"/>
  <c r="M364" i="13"/>
  <c r="L364" i="13"/>
  <c r="J364" i="13"/>
  <c r="I364" i="13"/>
  <c r="H364" i="13"/>
  <c r="G364" i="13"/>
  <c r="F364" i="13"/>
  <c r="E364" i="13"/>
  <c r="D364" i="13"/>
  <c r="C364" i="13"/>
  <c r="K364" i="13" s="1"/>
  <c r="S364" i="13" s="1"/>
  <c r="AA364" i="13" s="1"/>
  <c r="AH363" i="13"/>
  <c r="AG363" i="13"/>
  <c r="AF363" i="13"/>
  <c r="AE363" i="13"/>
  <c r="AD363" i="13"/>
  <c r="AC363" i="13"/>
  <c r="AB363" i="13"/>
  <c r="Z363" i="13"/>
  <c r="Y363" i="13"/>
  <c r="X363" i="13"/>
  <c r="W363" i="13"/>
  <c r="V363" i="13"/>
  <c r="U363" i="13"/>
  <c r="T363" i="13"/>
  <c r="R363" i="13"/>
  <c r="Q363" i="13"/>
  <c r="P363" i="13"/>
  <c r="O363" i="13"/>
  <c r="N363" i="13"/>
  <c r="M363" i="13"/>
  <c r="L363" i="13"/>
  <c r="J363" i="13"/>
  <c r="I363" i="13"/>
  <c r="H363" i="13"/>
  <c r="G363" i="13"/>
  <c r="F363" i="13"/>
  <c r="E363" i="13"/>
  <c r="D363" i="13"/>
  <c r="C363" i="13"/>
  <c r="K363" i="13" s="1"/>
  <c r="S363" i="13" s="1"/>
  <c r="AA363" i="13" s="1"/>
  <c r="AH362" i="13"/>
  <c r="AG362" i="13"/>
  <c r="AF362" i="13"/>
  <c r="AE362" i="13"/>
  <c r="AD362" i="13"/>
  <c r="AC362" i="13"/>
  <c r="AB362" i="13"/>
  <c r="Z362" i="13"/>
  <c r="Y362" i="13"/>
  <c r="X362" i="13"/>
  <c r="W362" i="13"/>
  <c r="V362" i="13"/>
  <c r="U362" i="13"/>
  <c r="T362" i="13"/>
  <c r="R362" i="13"/>
  <c r="Q362" i="13"/>
  <c r="P362" i="13"/>
  <c r="O362" i="13"/>
  <c r="N362" i="13"/>
  <c r="M362" i="13"/>
  <c r="L362" i="13"/>
  <c r="J362" i="13"/>
  <c r="I362" i="13"/>
  <c r="H362" i="13"/>
  <c r="G362" i="13"/>
  <c r="F362" i="13"/>
  <c r="E362" i="13"/>
  <c r="D362" i="13"/>
  <c r="C362" i="13"/>
  <c r="K362" i="13" s="1"/>
  <c r="S362" i="13" s="1"/>
  <c r="AA362" i="13" s="1"/>
  <c r="AH361" i="13"/>
  <c r="AG361" i="13"/>
  <c r="AF361" i="13"/>
  <c r="AE361" i="13"/>
  <c r="AD361" i="13"/>
  <c r="AC361" i="13"/>
  <c r="AB361" i="13"/>
  <c r="Z361" i="13"/>
  <c r="Y361" i="13"/>
  <c r="X361" i="13"/>
  <c r="W361" i="13"/>
  <c r="V361" i="13"/>
  <c r="U361" i="13"/>
  <c r="T361" i="13"/>
  <c r="R361" i="13"/>
  <c r="Q361" i="13"/>
  <c r="P361" i="13"/>
  <c r="O361" i="13"/>
  <c r="N361" i="13"/>
  <c r="M361" i="13"/>
  <c r="L361" i="13"/>
  <c r="J361" i="13"/>
  <c r="I361" i="13"/>
  <c r="H361" i="13"/>
  <c r="G361" i="13"/>
  <c r="F361" i="13"/>
  <c r="E361" i="13"/>
  <c r="D361" i="13"/>
  <c r="C361" i="13"/>
  <c r="K361" i="13" s="1"/>
  <c r="S361" i="13" s="1"/>
  <c r="AA361" i="13" s="1"/>
  <c r="AH360" i="13"/>
  <c r="AG360" i="13"/>
  <c r="AF360" i="13"/>
  <c r="AE360" i="13"/>
  <c r="AD360" i="13"/>
  <c r="AC360" i="13"/>
  <c r="AB360" i="13"/>
  <c r="Z360" i="13"/>
  <c r="Y360" i="13"/>
  <c r="X360" i="13"/>
  <c r="W360" i="13"/>
  <c r="V360" i="13"/>
  <c r="U360" i="13"/>
  <c r="T360" i="13"/>
  <c r="R360" i="13"/>
  <c r="Q360" i="13"/>
  <c r="P360" i="13"/>
  <c r="O360" i="13"/>
  <c r="N360" i="13"/>
  <c r="M360" i="13"/>
  <c r="L360" i="13"/>
  <c r="J360" i="13"/>
  <c r="I360" i="13"/>
  <c r="H360" i="13"/>
  <c r="G360" i="13"/>
  <c r="F360" i="13"/>
  <c r="E360" i="13"/>
  <c r="D360" i="13"/>
  <c r="C360" i="13"/>
  <c r="K360" i="13" s="1"/>
  <c r="S360" i="13" s="1"/>
  <c r="AA360" i="13" s="1"/>
  <c r="AH359" i="13"/>
  <c r="AG359" i="13"/>
  <c r="AF359" i="13"/>
  <c r="AE359" i="13"/>
  <c r="AD359" i="13"/>
  <c r="AC359" i="13"/>
  <c r="AB359" i="13"/>
  <c r="Z359" i="13"/>
  <c r="Y359" i="13"/>
  <c r="X359" i="13"/>
  <c r="W359" i="13"/>
  <c r="V359" i="13"/>
  <c r="U359" i="13"/>
  <c r="T359" i="13"/>
  <c r="R359" i="13"/>
  <c r="Q359" i="13"/>
  <c r="P359" i="13"/>
  <c r="O359" i="13"/>
  <c r="N359" i="13"/>
  <c r="M359" i="13"/>
  <c r="L359" i="13"/>
  <c r="J359" i="13"/>
  <c r="I359" i="13"/>
  <c r="H359" i="13"/>
  <c r="G359" i="13"/>
  <c r="F359" i="13"/>
  <c r="E359" i="13"/>
  <c r="D359" i="13"/>
  <c r="C359" i="13"/>
  <c r="K359" i="13" s="1"/>
  <c r="S359" i="13" s="1"/>
  <c r="AA359" i="13" s="1"/>
  <c r="AH358" i="13"/>
  <c r="AG358" i="13"/>
  <c r="AF358" i="13"/>
  <c r="AE358" i="13"/>
  <c r="AD358" i="13"/>
  <c r="AC358" i="13"/>
  <c r="AB358" i="13"/>
  <c r="Z358" i="13"/>
  <c r="Y358" i="13"/>
  <c r="X358" i="13"/>
  <c r="W358" i="13"/>
  <c r="V358" i="13"/>
  <c r="U358" i="13"/>
  <c r="T358" i="13"/>
  <c r="R358" i="13"/>
  <c r="Q358" i="13"/>
  <c r="P358" i="13"/>
  <c r="O358" i="13"/>
  <c r="N358" i="13"/>
  <c r="M358" i="13"/>
  <c r="L358" i="13"/>
  <c r="J358" i="13"/>
  <c r="I358" i="13"/>
  <c r="H358" i="13"/>
  <c r="G358" i="13"/>
  <c r="F358" i="13"/>
  <c r="E358" i="13"/>
  <c r="D358" i="13"/>
  <c r="C358" i="13"/>
  <c r="K358" i="13" s="1"/>
  <c r="S358" i="13" s="1"/>
  <c r="AA358" i="13" s="1"/>
  <c r="AH357" i="13"/>
  <c r="AG357" i="13"/>
  <c r="AF357" i="13"/>
  <c r="AE357" i="13"/>
  <c r="AD357" i="13"/>
  <c r="AC357" i="13"/>
  <c r="AB357" i="13"/>
  <c r="Z357" i="13"/>
  <c r="Y357" i="13"/>
  <c r="X357" i="13"/>
  <c r="W357" i="13"/>
  <c r="V357" i="13"/>
  <c r="U357" i="13"/>
  <c r="T357" i="13"/>
  <c r="R357" i="13"/>
  <c r="Q357" i="13"/>
  <c r="P357" i="13"/>
  <c r="O357" i="13"/>
  <c r="N357" i="13"/>
  <c r="M357" i="13"/>
  <c r="L357" i="13"/>
  <c r="J357" i="13"/>
  <c r="I357" i="13"/>
  <c r="H357" i="13"/>
  <c r="G357" i="13"/>
  <c r="F357" i="13"/>
  <c r="E357" i="13"/>
  <c r="D357" i="13"/>
  <c r="C357" i="13"/>
  <c r="K357" i="13" s="1"/>
  <c r="S357" i="13" s="1"/>
  <c r="AA357" i="13" s="1"/>
  <c r="AH356" i="13"/>
  <c r="AG356" i="13"/>
  <c r="AF356" i="13"/>
  <c r="AE356" i="13"/>
  <c r="AD356" i="13"/>
  <c r="AC356" i="13"/>
  <c r="AB356" i="13"/>
  <c r="Z356" i="13"/>
  <c r="Y356" i="13"/>
  <c r="X356" i="13"/>
  <c r="W356" i="13"/>
  <c r="V356" i="13"/>
  <c r="U356" i="13"/>
  <c r="T356" i="13"/>
  <c r="R356" i="13"/>
  <c r="Q356" i="13"/>
  <c r="P356" i="13"/>
  <c r="O356" i="13"/>
  <c r="N356" i="13"/>
  <c r="M356" i="13"/>
  <c r="L356" i="13"/>
  <c r="J356" i="13"/>
  <c r="I356" i="13"/>
  <c r="H356" i="13"/>
  <c r="G356" i="13"/>
  <c r="F356" i="13"/>
  <c r="E356" i="13"/>
  <c r="D356" i="13"/>
  <c r="C356" i="13"/>
  <c r="K356" i="13" s="1"/>
  <c r="S356" i="13" s="1"/>
  <c r="AA356" i="13" s="1"/>
  <c r="AH355" i="13"/>
  <c r="AG355" i="13"/>
  <c r="AF355" i="13"/>
  <c r="AE355" i="13"/>
  <c r="AD355" i="13"/>
  <c r="AC355" i="13"/>
  <c r="AB355" i="13"/>
  <c r="Z355" i="13"/>
  <c r="Y355" i="13"/>
  <c r="X355" i="13"/>
  <c r="W355" i="13"/>
  <c r="V355" i="13"/>
  <c r="U355" i="13"/>
  <c r="T355" i="13"/>
  <c r="R355" i="13"/>
  <c r="Q355" i="13"/>
  <c r="P355" i="13"/>
  <c r="O355" i="13"/>
  <c r="N355" i="13"/>
  <c r="M355" i="13"/>
  <c r="L355" i="13"/>
  <c r="J355" i="13"/>
  <c r="I355" i="13"/>
  <c r="H355" i="13"/>
  <c r="G355" i="13"/>
  <c r="F355" i="13"/>
  <c r="E355" i="13"/>
  <c r="D355" i="13"/>
  <c r="C355" i="13"/>
  <c r="K355" i="13" s="1"/>
  <c r="S355" i="13" s="1"/>
  <c r="AA355" i="13" s="1"/>
  <c r="AH354" i="13"/>
  <c r="AG354" i="13"/>
  <c r="AF354" i="13"/>
  <c r="AE354" i="13"/>
  <c r="AD354" i="13"/>
  <c r="AC354" i="13"/>
  <c r="AB354" i="13"/>
  <c r="Z354" i="13"/>
  <c r="Y354" i="13"/>
  <c r="X354" i="13"/>
  <c r="W354" i="13"/>
  <c r="V354" i="13"/>
  <c r="U354" i="13"/>
  <c r="T354" i="13"/>
  <c r="R354" i="13"/>
  <c r="Q354" i="13"/>
  <c r="P354" i="13"/>
  <c r="O354" i="13"/>
  <c r="N354" i="13"/>
  <c r="M354" i="13"/>
  <c r="L354" i="13"/>
  <c r="J354" i="13"/>
  <c r="I354" i="13"/>
  <c r="H354" i="13"/>
  <c r="G354" i="13"/>
  <c r="F354" i="13"/>
  <c r="E354" i="13"/>
  <c r="D354" i="13"/>
  <c r="C354" i="13"/>
  <c r="K354" i="13" s="1"/>
  <c r="S354" i="13" s="1"/>
  <c r="AA354" i="13" s="1"/>
  <c r="AH353" i="13"/>
  <c r="AG353" i="13"/>
  <c r="AF353" i="13"/>
  <c r="AE353" i="13"/>
  <c r="AD353" i="13"/>
  <c r="AC353" i="13"/>
  <c r="AB353" i="13"/>
  <c r="Z353" i="13"/>
  <c r="Y353" i="13"/>
  <c r="X353" i="13"/>
  <c r="W353" i="13"/>
  <c r="V353" i="13"/>
  <c r="U353" i="13"/>
  <c r="T353" i="13"/>
  <c r="R353" i="13"/>
  <c r="Q353" i="13"/>
  <c r="P353" i="13"/>
  <c r="O353" i="13"/>
  <c r="N353" i="13"/>
  <c r="M353" i="13"/>
  <c r="L353" i="13"/>
  <c r="J353" i="13"/>
  <c r="I353" i="13"/>
  <c r="H353" i="13"/>
  <c r="G353" i="13"/>
  <c r="F353" i="13"/>
  <c r="E353" i="13"/>
  <c r="D353" i="13"/>
  <c r="C353" i="13"/>
  <c r="K353" i="13" s="1"/>
  <c r="S353" i="13" s="1"/>
  <c r="AA353" i="13" s="1"/>
  <c r="AH352" i="13"/>
  <c r="AG352" i="13"/>
  <c r="AF352" i="13"/>
  <c r="AE352" i="13"/>
  <c r="AD352" i="13"/>
  <c r="AC352" i="13"/>
  <c r="AB352" i="13"/>
  <c r="Z352" i="13"/>
  <c r="Y352" i="13"/>
  <c r="X352" i="13"/>
  <c r="W352" i="13"/>
  <c r="V352" i="13"/>
  <c r="U352" i="13"/>
  <c r="T352" i="13"/>
  <c r="R352" i="13"/>
  <c r="Q352" i="13"/>
  <c r="P352" i="13"/>
  <c r="O352" i="13"/>
  <c r="N352" i="13"/>
  <c r="M352" i="13"/>
  <c r="L352" i="13"/>
  <c r="J352" i="13"/>
  <c r="I352" i="13"/>
  <c r="H352" i="13"/>
  <c r="G352" i="13"/>
  <c r="F352" i="13"/>
  <c r="E352" i="13"/>
  <c r="D352" i="13"/>
  <c r="C352" i="13"/>
  <c r="K352" i="13" s="1"/>
  <c r="S352" i="13" s="1"/>
  <c r="AA352" i="13" s="1"/>
  <c r="AH351" i="13"/>
  <c r="AG351" i="13"/>
  <c r="AF351" i="13"/>
  <c r="AE351" i="13"/>
  <c r="AD351" i="13"/>
  <c r="AC351" i="13"/>
  <c r="AB351" i="13"/>
  <c r="Z351" i="13"/>
  <c r="Y351" i="13"/>
  <c r="X351" i="13"/>
  <c r="W351" i="13"/>
  <c r="V351" i="13"/>
  <c r="U351" i="13"/>
  <c r="T351" i="13"/>
  <c r="R351" i="13"/>
  <c r="Q351" i="13"/>
  <c r="P351" i="13"/>
  <c r="O351" i="13"/>
  <c r="N351" i="13"/>
  <c r="M351" i="13"/>
  <c r="L351" i="13"/>
  <c r="J351" i="13"/>
  <c r="I351" i="13"/>
  <c r="H351" i="13"/>
  <c r="G351" i="13"/>
  <c r="F351" i="13"/>
  <c r="E351" i="13"/>
  <c r="D351" i="13"/>
  <c r="C351" i="13"/>
  <c r="K351" i="13" s="1"/>
  <c r="S351" i="13" s="1"/>
  <c r="AA351" i="13" s="1"/>
  <c r="AH350" i="13"/>
  <c r="AG350" i="13"/>
  <c r="AF350" i="13"/>
  <c r="AE350" i="13"/>
  <c r="AD350" i="13"/>
  <c r="AC350" i="13"/>
  <c r="AB350" i="13"/>
  <c r="Z350" i="13"/>
  <c r="Y350" i="13"/>
  <c r="X350" i="13"/>
  <c r="W350" i="13"/>
  <c r="V350" i="13"/>
  <c r="U350" i="13"/>
  <c r="T350" i="13"/>
  <c r="R350" i="13"/>
  <c r="Q350" i="13"/>
  <c r="P350" i="13"/>
  <c r="O350" i="13"/>
  <c r="N350" i="13"/>
  <c r="M350" i="13"/>
  <c r="L350" i="13"/>
  <c r="J350" i="13"/>
  <c r="I350" i="13"/>
  <c r="H350" i="13"/>
  <c r="G350" i="13"/>
  <c r="F350" i="13"/>
  <c r="E350" i="13"/>
  <c r="D350" i="13"/>
  <c r="C350" i="13"/>
  <c r="K350" i="13" s="1"/>
  <c r="S350" i="13" s="1"/>
  <c r="AA350" i="13" s="1"/>
  <c r="AH349" i="13"/>
  <c r="AG349" i="13"/>
  <c r="AF349" i="13"/>
  <c r="AE349" i="13"/>
  <c r="AD349" i="13"/>
  <c r="AC349" i="13"/>
  <c r="AB349" i="13"/>
  <c r="Z349" i="13"/>
  <c r="Y349" i="13"/>
  <c r="X349" i="13"/>
  <c r="W349" i="13"/>
  <c r="V349" i="13"/>
  <c r="U349" i="13"/>
  <c r="T349" i="13"/>
  <c r="R349" i="13"/>
  <c r="Q349" i="13"/>
  <c r="P349" i="13"/>
  <c r="O349" i="13"/>
  <c r="N349" i="13"/>
  <c r="M349" i="13"/>
  <c r="L349" i="13"/>
  <c r="J349" i="13"/>
  <c r="I349" i="13"/>
  <c r="H349" i="13"/>
  <c r="G349" i="13"/>
  <c r="F349" i="13"/>
  <c r="E349" i="13"/>
  <c r="D349" i="13"/>
  <c r="C349" i="13"/>
  <c r="K349" i="13" s="1"/>
  <c r="S349" i="13" s="1"/>
  <c r="AA349" i="13" s="1"/>
  <c r="AH348" i="13"/>
  <c r="AG348" i="13"/>
  <c r="AF348" i="13"/>
  <c r="AE348" i="13"/>
  <c r="AD348" i="13"/>
  <c r="AC348" i="13"/>
  <c r="AB348" i="13"/>
  <c r="Z348" i="13"/>
  <c r="Y348" i="13"/>
  <c r="X348" i="13"/>
  <c r="W348" i="13"/>
  <c r="V348" i="13"/>
  <c r="U348" i="13"/>
  <c r="T348" i="13"/>
  <c r="R348" i="13"/>
  <c r="Q348" i="13"/>
  <c r="P348" i="13"/>
  <c r="O348" i="13"/>
  <c r="N348" i="13"/>
  <c r="M348" i="13"/>
  <c r="L348" i="13"/>
  <c r="J348" i="13"/>
  <c r="I348" i="13"/>
  <c r="H348" i="13"/>
  <c r="G348" i="13"/>
  <c r="F348" i="13"/>
  <c r="E348" i="13"/>
  <c r="D348" i="13"/>
  <c r="C348" i="13"/>
  <c r="K348" i="13" s="1"/>
  <c r="S348" i="13" s="1"/>
  <c r="AA348" i="13" s="1"/>
  <c r="AH347" i="13"/>
  <c r="AG347" i="13"/>
  <c r="AF347" i="13"/>
  <c r="AE347" i="13"/>
  <c r="AD347" i="13"/>
  <c r="AC347" i="13"/>
  <c r="AB347" i="13"/>
  <c r="Z347" i="13"/>
  <c r="Y347" i="13"/>
  <c r="X347" i="13"/>
  <c r="W347" i="13"/>
  <c r="V347" i="13"/>
  <c r="U347" i="13"/>
  <c r="T347" i="13"/>
  <c r="R347" i="13"/>
  <c r="Q347" i="13"/>
  <c r="P347" i="13"/>
  <c r="O347" i="13"/>
  <c r="N347" i="13"/>
  <c r="M347" i="13"/>
  <c r="L347" i="13"/>
  <c r="J347" i="13"/>
  <c r="I347" i="13"/>
  <c r="H347" i="13"/>
  <c r="G347" i="13"/>
  <c r="F347" i="13"/>
  <c r="E347" i="13"/>
  <c r="D347" i="13"/>
  <c r="C347" i="13"/>
  <c r="K347" i="13" s="1"/>
  <c r="S347" i="13" s="1"/>
  <c r="AA347" i="13" s="1"/>
  <c r="AH346" i="13"/>
  <c r="AG346" i="13"/>
  <c r="AF346" i="13"/>
  <c r="AE346" i="13"/>
  <c r="AD346" i="13"/>
  <c r="AC346" i="13"/>
  <c r="AB346" i="13"/>
  <c r="Z346" i="13"/>
  <c r="Y346" i="13"/>
  <c r="X346" i="13"/>
  <c r="W346" i="13"/>
  <c r="V346" i="13"/>
  <c r="U346" i="13"/>
  <c r="T346" i="13"/>
  <c r="R346" i="13"/>
  <c r="Q346" i="13"/>
  <c r="P346" i="13"/>
  <c r="O346" i="13"/>
  <c r="N346" i="13"/>
  <c r="M346" i="13"/>
  <c r="L346" i="13"/>
  <c r="J346" i="13"/>
  <c r="I346" i="13"/>
  <c r="H346" i="13"/>
  <c r="G346" i="13"/>
  <c r="F346" i="13"/>
  <c r="E346" i="13"/>
  <c r="D346" i="13"/>
  <c r="C346" i="13"/>
  <c r="K346" i="13" s="1"/>
  <c r="S346" i="13" s="1"/>
  <c r="AA346" i="13" s="1"/>
  <c r="AH345" i="13"/>
  <c r="AG345" i="13"/>
  <c r="AF345" i="13"/>
  <c r="AE345" i="13"/>
  <c r="AD345" i="13"/>
  <c r="AC345" i="13"/>
  <c r="AB345" i="13"/>
  <c r="Z345" i="13"/>
  <c r="Y345" i="13"/>
  <c r="X345" i="13"/>
  <c r="W345" i="13"/>
  <c r="V345" i="13"/>
  <c r="U345" i="13"/>
  <c r="T345" i="13"/>
  <c r="R345" i="13"/>
  <c r="Q345" i="13"/>
  <c r="P345" i="13"/>
  <c r="O345" i="13"/>
  <c r="N345" i="13"/>
  <c r="M345" i="13"/>
  <c r="L345" i="13"/>
  <c r="J345" i="13"/>
  <c r="I345" i="13"/>
  <c r="H345" i="13"/>
  <c r="G345" i="13"/>
  <c r="F345" i="13"/>
  <c r="E345" i="13"/>
  <c r="D345" i="13"/>
  <c r="C345" i="13"/>
  <c r="K345" i="13" s="1"/>
  <c r="S345" i="13" s="1"/>
  <c r="AA345" i="13" s="1"/>
  <c r="AH344" i="13"/>
  <c r="AG344" i="13"/>
  <c r="AF344" i="13"/>
  <c r="AE344" i="13"/>
  <c r="AD344" i="13"/>
  <c r="AC344" i="13"/>
  <c r="AB344" i="13"/>
  <c r="Z344" i="13"/>
  <c r="Y344" i="13"/>
  <c r="X344" i="13"/>
  <c r="W344" i="13"/>
  <c r="V344" i="13"/>
  <c r="U344" i="13"/>
  <c r="T344" i="13"/>
  <c r="R344" i="13"/>
  <c r="Q344" i="13"/>
  <c r="P344" i="13"/>
  <c r="O344" i="13"/>
  <c r="N344" i="13"/>
  <c r="M344" i="13"/>
  <c r="L344" i="13"/>
  <c r="J344" i="13"/>
  <c r="I344" i="13"/>
  <c r="H344" i="13"/>
  <c r="G344" i="13"/>
  <c r="F344" i="13"/>
  <c r="E344" i="13"/>
  <c r="D344" i="13"/>
  <c r="C344" i="13"/>
  <c r="K344" i="13" s="1"/>
  <c r="S344" i="13" s="1"/>
  <c r="AA344" i="13" s="1"/>
  <c r="AH343" i="13"/>
  <c r="AG343" i="13"/>
  <c r="AF343" i="13"/>
  <c r="AE343" i="13"/>
  <c r="AD343" i="13"/>
  <c r="AC343" i="13"/>
  <c r="AB343" i="13"/>
  <c r="Z343" i="13"/>
  <c r="Y343" i="13"/>
  <c r="X343" i="13"/>
  <c r="W343" i="13"/>
  <c r="V343" i="13"/>
  <c r="U343" i="13"/>
  <c r="T343" i="13"/>
  <c r="R343" i="13"/>
  <c r="Q343" i="13"/>
  <c r="P343" i="13"/>
  <c r="O343" i="13"/>
  <c r="N343" i="13"/>
  <c r="M343" i="13"/>
  <c r="L343" i="13"/>
  <c r="J343" i="13"/>
  <c r="I343" i="13"/>
  <c r="H343" i="13"/>
  <c r="G343" i="13"/>
  <c r="F343" i="13"/>
  <c r="E343" i="13"/>
  <c r="D343" i="13"/>
  <c r="C343" i="13"/>
  <c r="K343" i="13" s="1"/>
  <c r="S343" i="13" s="1"/>
  <c r="AA343" i="13" s="1"/>
  <c r="AH342" i="13"/>
  <c r="AG342" i="13"/>
  <c r="AF342" i="13"/>
  <c r="AE342" i="13"/>
  <c r="AD342" i="13"/>
  <c r="AC342" i="13"/>
  <c r="AB342" i="13"/>
  <c r="Z342" i="13"/>
  <c r="Y342" i="13"/>
  <c r="X342" i="13"/>
  <c r="W342" i="13"/>
  <c r="V342" i="13"/>
  <c r="U342" i="13"/>
  <c r="T342" i="13"/>
  <c r="R342" i="13"/>
  <c r="Q342" i="13"/>
  <c r="P342" i="13"/>
  <c r="O342" i="13"/>
  <c r="N342" i="13"/>
  <c r="M342" i="13"/>
  <c r="L342" i="13"/>
  <c r="J342" i="13"/>
  <c r="I342" i="13"/>
  <c r="H342" i="13"/>
  <c r="G342" i="13"/>
  <c r="F342" i="13"/>
  <c r="E342" i="13"/>
  <c r="D342" i="13"/>
  <c r="C342" i="13"/>
  <c r="K342" i="13" s="1"/>
  <c r="S342" i="13" s="1"/>
  <c r="AA342" i="13" s="1"/>
  <c r="AH341" i="13"/>
  <c r="AG341" i="13"/>
  <c r="AF341" i="13"/>
  <c r="AE341" i="13"/>
  <c r="AD341" i="13"/>
  <c r="AC341" i="13"/>
  <c r="AB341" i="13"/>
  <c r="Z341" i="13"/>
  <c r="Y341" i="13"/>
  <c r="X341" i="13"/>
  <c r="W341" i="13"/>
  <c r="V341" i="13"/>
  <c r="U341" i="13"/>
  <c r="T341" i="13"/>
  <c r="R341" i="13"/>
  <c r="Q341" i="13"/>
  <c r="P341" i="13"/>
  <c r="O341" i="13"/>
  <c r="N341" i="13"/>
  <c r="M341" i="13"/>
  <c r="L341" i="13"/>
  <c r="J341" i="13"/>
  <c r="I341" i="13"/>
  <c r="H341" i="13"/>
  <c r="G341" i="13"/>
  <c r="F341" i="13"/>
  <c r="E341" i="13"/>
  <c r="D341" i="13"/>
  <c r="C341" i="13"/>
  <c r="K341" i="13" s="1"/>
  <c r="S341" i="13" s="1"/>
  <c r="AA341" i="13" s="1"/>
  <c r="AH340" i="13"/>
  <c r="AG340" i="13"/>
  <c r="AF340" i="13"/>
  <c r="AE340" i="13"/>
  <c r="AD340" i="13"/>
  <c r="AC340" i="13"/>
  <c r="AB340" i="13"/>
  <c r="Z340" i="13"/>
  <c r="Y340" i="13"/>
  <c r="X340" i="13"/>
  <c r="W340" i="13"/>
  <c r="V340" i="13"/>
  <c r="U340" i="13"/>
  <c r="T340" i="13"/>
  <c r="R340" i="13"/>
  <c r="Q340" i="13"/>
  <c r="P340" i="13"/>
  <c r="O340" i="13"/>
  <c r="N340" i="13"/>
  <c r="M340" i="13"/>
  <c r="L340" i="13"/>
  <c r="J340" i="13"/>
  <c r="I340" i="13"/>
  <c r="H340" i="13"/>
  <c r="G340" i="13"/>
  <c r="F340" i="13"/>
  <c r="E340" i="13"/>
  <c r="D340" i="13"/>
  <c r="C340" i="13"/>
  <c r="K340" i="13" s="1"/>
  <c r="S340" i="13" s="1"/>
  <c r="AA340" i="13" s="1"/>
  <c r="AH339" i="13"/>
  <c r="AG339" i="13"/>
  <c r="AF339" i="13"/>
  <c r="AE339" i="13"/>
  <c r="AD339" i="13"/>
  <c r="AC339" i="13"/>
  <c r="AB339" i="13"/>
  <c r="Z339" i="13"/>
  <c r="Y339" i="13"/>
  <c r="X339" i="13"/>
  <c r="W339" i="13"/>
  <c r="V339" i="13"/>
  <c r="U339" i="13"/>
  <c r="T339" i="13"/>
  <c r="R339" i="13"/>
  <c r="Q339" i="13"/>
  <c r="P339" i="13"/>
  <c r="O339" i="13"/>
  <c r="N339" i="13"/>
  <c r="M339" i="13"/>
  <c r="L339" i="13"/>
  <c r="J339" i="13"/>
  <c r="I339" i="13"/>
  <c r="H339" i="13"/>
  <c r="G339" i="13"/>
  <c r="F339" i="13"/>
  <c r="E339" i="13"/>
  <c r="D339" i="13"/>
  <c r="C339" i="13"/>
  <c r="K339" i="13" s="1"/>
  <c r="S339" i="13" s="1"/>
  <c r="AA339" i="13" s="1"/>
  <c r="AH338" i="13"/>
  <c r="AG338" i="13"/>
  <c r="AF338" i="13"/>
  <c r="AE338" i="13"/>
  <c r="AD338" i="13"/>
  <c r="AC338" i="13"/>
  <c r="AB338" i="13"/>
  <c r="Z338" i="13"/>
  <c r="Y338" i="13"/>
  <c r="X338" i="13"/>
  <c r="W338" i="13"/>
  <c r="V338" i="13"/>
  <c r="U338" i="13"/>
  <c r="T338" i="13"/>
  <c r="R338" i="13"/>
  <c r="Q338" i="13"/>
  <c r="P338" i="13"/>
  <c r="O338" i="13"/>
  <c r="N338" i="13"/>
  <c r="M338" i="13"/>
  <c r="L338" i="13"/>
  <c r="J338" i="13"/>
  <c r="I338" i="13"/>
  <c r="H338" i="13"/>
  <c r="G338" i="13"/>
  <c r="F338" i="13"/>
  <c r="E338" i="13"/>
  <c r="D338" i="13"/>
  <c r="C338" i="13"/>
  <c r="K338" i="13" s="1"/>
  <c r="S338" i="13" s="1"/>
  <c r="AA338" i="13" s="1"/>
  <c r="AH337" i="13"/>
  <c r="AG337" i="13"/>
  <c r="AF337" i="13"/>
  <c r="AE337" i="13"/>
  <c r="AD337" i="13"/>
  <c r="AC337" i="13"/>
  <c r="AB337" i="13"/>
  <c r="Z337" i="13"/>
  <c r="Y337" i="13"/>
  <c r="X337" i="13"/>
  <c r="W337" i="13"/>
  <c r="V337" i="13"/>
  <c r="U337" i="13"/>
  <c r="T337" i="13"/>
  <c r="R337" i="13"/>
  <c r="Q337" i="13"/>
  <c r="P337" i="13"/>
  <c r="O337" i="13"/>
  <c r="N337" i="13"/>
  <c r="M337" i="13"/>
  <c r="L337" i="13"/>
  <c r="J337" i="13"/>
  <c r="I337" i="13"/>
  <c r="H337" i="13"/>
  <c r="G337" i="13"/>
  <c r="F337" i="13"/>
  <c r="E337" i="13"/>
  <c r="D337" i="13"/>
  <c r="C337" i="13"/>
  <c r="K337" i="13" s="1"/>
  <c r="S337" i="13" s="1"/>
  <c r="AA337" i="13" s="1"/>
  <c r="AH336" i="13"/>
  <c r="AG336" i="13"/>
  <c r="AF336" i="13"/>
  <c r="AE336" i="13"/>
  <c r="AD336" i="13"/>
  <c r="AC336" i="13"/>
  <c r="AB336" i="13"/>
  <c r="Z336" i="13"/>
  <c r="Y336" i="13"/>
  <c r="X336" i="13"/>
  <c r="W336" i="13"/>
  <c r="V336" i="13"/>
  <c r="U336" i="13"/>
  <c r="T336" i="13"/>
  <c r="R336" i="13"/>
  <c r="Q336" i="13"/>
  <c r="P336" i="13"/>
  <c r="O336" i="13"/>
  <c r="N336" i="13"/>
  <c r="M336" i="13"/>
  <c r="L336" i="13"/>
  <c r="J336" i="13"/>
  <c r="I336" i="13"/>
  <c r="H336" i="13"/>
  <c r="G336" i="13"/>
  <c r="F336" i="13"/>
  <c r="E336" i="13"/>
  <c r="D336" i="13"/>
  <c r="C336" i="13"/>
  <c r="K336" i="13" s="1"/>
  <c r="S336" i="13" s="1"/>
  <c r="AA336" i="13" s="1"/>
  <c r="AH335" i="13"/>
  <c r="AG335" i="13"/>
  <c r="AF335" i="13"/>
  <c r="AE335" i="13"/>
  <c r="AD335" i="13"/>
  <c r="AC335" i="13"/>
  <c r="AB335" i="13"/>
  <c r="Z335" i="13"/>
  <c r="Y335" i="13"/>
  <c r="X335" i="13"/>
  <c r="W335" i="13"/>
  <c r="V335" i="13"/>
  <c r="U335" i="13"/>
  <c r="T335" i="13"/>
  <c r="R335" i="13"/>
  <c r="Q335" i="13"/>
  <c r="P335" i="13"/>
  <c r="O335" i="13"/>
  <c r="N335" i="13"/>
  <c r="M335" i="13"/>
  <c r="L335" i="13"/>
  <c r="J335" i="13"/>
  <c r="I335" i="13"/>
  <c r="H335" i="13"/>
  <c r="G335" i="13"/>
  <c r="F335" i="13"/>
  <c r="E335" i="13"/>
  <c r="D335" i="13"/>
  <c r="C335" i="13"/>
  <c r="K335" i="13" s="1"/>
  <c r="S335" i="13" s="1"/>
  <c r="AA335" i="13" s="1"/>
  <c r="AH334" i="13"/>
  <c r="AG334" i="13"/>
  <c r="AF334" i="13"/>
  <c r="AE334" i="13"/>
  <c r="AD334" i="13"/>
  <c r="AC334" i="13"/>
  <c r="AB334" i="13"/>
  <c r="Z334" i="13"/>
  <c r="Y334" i="13"/>
  <c r="X334" i="13"/>
  <c r="W334" i="13"/>
  <c r="V334" i="13"/>
  <c r="U334" i="13"/>
  <c r="T334" i="13"/>
  <c r="R334" i="13"/>
  <c r="Q334" i="13"/>
  <c r="P334" i="13"/>
  <c r="O334" i="13"/>
  <c r="N334" i="13"/>
  <c r="M334" i="13"/>
  <c r="L334" i="13"/>
  <c r="J334" i="13"/>
  <c r="I334" i="13"/>
  <c r="H334" i="13"/>
  <c r="G334" i="13"/>
  <c r="F334" i="13"/>
  <c r="E334" i="13"/>
  <c r="D334" i="13"/>
  <c r="C334" i="13"/>
  <c r="K334" i="13" s="1"/>
  <c r="S334" i="13" s="1"/>
  <c r="AA334" i="13" s="1"/>
  <c r="AH333" i="13"/>
  <c r="AG333" i="13"/>
  <c r="AF333" i="13"/>
  <c r="AE333" i="13"/>
  <c r="AD333" i="13"/>
  <c r="AC333" i="13"/>
  <c r="AB333" i="13"/>
  <c r="Z333" i="13"/>
  <c r="Y333" i="13"/>
  <c r="X333" i="13"/>
  <c r="W333" i="13"/>
  <c r="V333" i="13"/>
  <c r="U333" i="13"/>
  <c r="T333" i="13"/>
  <c r="R333" i="13"/>
  <c r="Q333" i="13"/>
  <c r="P333" i="13"/>
  <c r="O333" i="13"/>
  <c r="N333" i="13"/>
  <c r="M333" i="13"/>
  <c r="L333" i="13"/>
  <c r="J333" i="13"/>
  <c r="I333" i="13"/>
  <c r="H333" i="13"/>
  <c r="G333" i="13"/>
  <c r="F333" i="13"/>
  <c r="E333" i="13"/>
  <c r="D333" i="13"/>
  <c r="C333" i="13"/>
  <c r="K333" i="13" s="1"/>
  <c r="S333" i="13" s="1"/>
  <c r="AA333" i="13" s="1"/>
  <c r="AH332" i="13"/>
  <c r="AG332" i="13"/>
  <c r="AF332" i="13"/>
  <c r="AE332" i="13"/>
  <c r="AD332" i="13"/>
  <c r="AC332" i="13"/>
  <c r="AB332" i="13"/>
  <c r="Z332" i="13"/>
  <c r="Y332" i="13"/>
  <c r="X332" i="13"/>
  <c r="W332" i="13"/>
  <c r="V332" i="13"/>
  <c r="U332" i="13"/>
  <c r="T332" i="13"/>
  <c r="R332" i="13"/>
  <c r="Q332" i="13"/>
  <c r="P332" i="13"/>
  <c r="O332" i="13"/>
  <c r="N332" i="13"/>
  <c r="M332" i="13"/>
  <c r="L332" i="13"/>
  <c r="J332" i="13"/>
  <c r="I332" i="13"/>
  <c r="H332" i="13"/>
  <c r="G332" i="13"/>
  <c r="F332" i="13"/>
  <c r="E332" i="13"/>
  <c r="D332" i="13"/>
  <c r="C332" i="13"/>
  <c r="K332" i="13" s="1"/>
  <c r="S332" i="13" s="1"/>
  <c r="AA332" i="13" s="1"/>
  <c r="AH331" i="13"/>
  <c r="AG331" i="13"/>
  <c r="AF331" i="13"/>
  <c r="AE331" i="13"/>
  <c r="AD331" i="13"/>
  <c r="AC331" i="13"/>
  <c r="AB331" i="13"/>
  <c r="Z331" i="13"/>
  <c r="Y331" i="13"/>
  <c r="X331" i="13"/>
  <c r="W331" i="13"/>
  <c r="V331" i="13"/>
  <c r="U331" i="13"/>
  <c r="T331" i="13"/>
  <c r="R331" i="13"/>
  <c r="Q331" i="13"/>
  <c r="P331" i="13"/>
  <c r="O331" i="13"/>
  <c r="N331" i="13"/>
  <c r="M331" i="13"/>
  <c r="L331" i="13"/>
  <c r="J331" i="13"/>
  <c r="I331" i="13"/>
  <c r="H331" i="13"/>
  <c r="G331" i="13"/>
  <c r="F331" i="13"/>
  <c r="E331" i="13"/>
  <c r="D331" i="13"/>
  <c r="C331" i="13"/>
  <c r="K331" i="13" s="1"/>
  <c r="S331" i="13" s="1"/>
  <c r="AA331" i="13" s="1"/>
  <c r="AH330" i="13"/>
  <c r="AG330" i="13"/>
  <c r="AF330" i="13"/>
  <c r="AE330" i="13"/>
  <c r="AD330" i="13"/>
  <c r="AC330" i="13"/>
  <c r="AB330" i="13"/>
  <c r="Z330" i="13"/>
  <c r="Y330" i="13"/>
  <c r="X330" i="13"/>
  <c r="W330" i="13"/>
  <c r="V330" i="13"/>
  <c r="U330" i="13"/>
  <c r="T330" i="13"/>
  <c r="R330" i="13"/>
  <c r="Q330" i="13"/>
  <c r="P330" i="13"/>
  <c r="O330" i="13"/>
  <c r="N330" i="13"/>
  <c r="M330" i="13"/>
  <c r="L330" i="13"/>
  <c r="J330" i="13"/>
  <c r="I330" i="13"/>
  <c r="H330" i="13"/>
  <c r="G330" i="13"/>
  <c r="F330" i="13"/>
  <c r="E330" i="13"/>
  <c r="D330" i="13"/>
  <c r="C330" i="13"/>
  <c r="K330" i="13" s="1"/>
  <c r="S330" i="13" s="1"/>
  <c r="AA330" i="13" s="1"/>
  <c r="AH329" i="13"/>
  <c r="AG329" i="13"/>
  <c r="AF329" i="13"/>
  <c r="AE329" i="13"/>
  <c r="AD329" i="13"/>
  <c r="AC329" i="13"/>
  <c r="AB329" i="13"/>
  <c r="Z329" i="13"/>
  <c r="Y329" i="13"/>
  <c r="X329" i="13"/>
  <c r="W329" i="13"/>
  <c r="V329" i="13"/>
  <c r="U329" i="13"/>
  <c r="T329" i="13"/>
  <c r="R329" i="13"/>
  <c r="Q329" i="13"/>
  <c r="P329" i="13"/>
  <c r="O329" i="13"/>
  <c r="N329" i="13"/>
  <c r="M329" i="13"/>
  <c r="L329" i="13"/>
  <c r="J329" i="13"/>
  <c r="I329" i="13"/>
  <c r="H329" i="13"/>
  <c r="G329" i="13"/>
  <c r="F329" i="13"/>
  <c r="E329" i="13"/>
  <c r="D329" i="13"/>
  <c r="C329" i="13"/>
  <c r="K329" i="13" s="1"/>
  <c r="S329" i="13" s="1"/>
  <c r="AA329" i="13" s="1"/>
  <c r="AH328" i="13"/>
  <c r="AG328" i="13"/>
  <c r="AF328" i="13"/>
  <c r="AE328" i="13"/>
  <c r="AD328" i="13"/>
  <c r="AC328" i="13"/>
  <c r="AB328" i="13"/>
  <c r="Z328" i="13"/>
  <c r="Y328" i="13"/>
  <c r="X328" i="13"/>
  <c r="W328" i="13"/>
  <c r="V328" i="13"/>
  <c r="U328" i="13"/>
  <c r="T328" i="13"/>
  <c r="R328" i="13"/>
  <c r="Q328" i="13"/>
  <c r="P328" i="13"/>
  <c r="O328" i="13"/>
  <c r="N328" i="13"/>
  <c r="M328" i="13"/>
  <c r="L328" i="13"/>
  <c r="J328" i="13"/>
  <c r="I328" i="13"/>
  <c r="H328" i="13"/>
  <c r="G328" i="13"/>
  <c r="F328" i="13"/>
  <c r="E328" i="13"/>
  <c r="D328" i="13"/>
  <c r="C328" i="13"/>
  <c r="K328" i="13" s="1"/>
  <c r="S328" i="13" s="1"/>
  <c r="AA328" i="13" s="1"/>
  <c r="AH327" i="13"/>
  <c r="AG327" i="13"/>
  <c r="AF327" i="13"/>
  <c r="AE327" i="13"/>
  <c r="AD327" i="13"/>
  <c r="AC327" i="13"/>
  <c r="AB327" i="13"/>
  <c r="Z327" i="13"/>
  <c r="Y327" i="13"/>
  <c r="X327" i="13"/>
  <c r="W327" i="13"/>
  <c r="V327" i="13"/>
  <c r="U327" i="13"/>
  <c r="T327" i="13"/>
  <c r="R327" i="13"/>
  <c r="Q327" i="13"/>
  <c r="P327" i="13"/>
  <c r="O327" i="13"/>
  <c r="N327" i="13"/>
  <c r="M327" i="13"/>
  <c r="L327" i="13"/>
  <c r="J327" i="13"/>
  <c r="I327" i="13"/>
  <c r="H327" i="13"/>
  <c r="G327" i="13"/>
  <c r="F327" i="13"/>
  <c r="E327" i="13"/>
  <c r="D327" i="13"/>
  <c r="C327" i="13"/>
  <c r="K327" i="13" s="1"/>
  <c r="S327" i="13" s="1"/>
  <c r="AA327" i="13" s="1"/>
  <c r="AH326" i="13"/>
  <c r="AG326" i="13"/>
  <c r="AF326" i="13"/>
  <c r="AE326" i="13"/>
  <c r="AD326" i="13"/>
  <c r="AC326" i="13"/>
  <c r="AB326" i="13"/>
  <c r="Z326" i="13"/>
  <c r="Y326" i="13"/>
  <c r="X326" i="13"/>
  <c r="W326" i="13"/>
  <c r="V326" i="13"/>
  <c r="U326" i="13"/>
  <c r="T326" i="13"/>
  <c r="R326" i="13"/>
  <c r="Q326" i="13"/>
  <c r="P326" i="13"/>
  <c r="O326" i="13"/>
  <c r="N326" i="13"/>
  <c r="M326" i="13"/>
  <c r="L326" i="13"/>
  <c r="J326" i="13"/>
  <c r="I326" i="13"/>
  <c r="H326" i="13"/>
  <c r="G326" i="13"/>
  <c r="F326" i="13"/>
  <c r="E326" i="13"/>
  <c r="D326" i="13"/>
  <c r="C326" i="13"/>
  <c r="K326" i="13" s="1"/>
  <c r="S326" i="13" s="1"/>
  <c r="AA326" i="13" s="1"/>
  <c r="AH325" i="13"/>
  <c r="AG325" i="13"/>
  <c r="AF325" i="13"/>
  <c r="AE325" i="13"/>
  <c r="AD325" i="13"/>
  <c r="AC325" i="13"/>
  <c r="AB325" i="13"/>
  <c r="Z325" i="13"/>
  <c r="Y325" i="13"/>
  <c r="X325" i="13"/>
  <c r="W325" i="13"/>
  <c r="V325" i="13"/>
  <c r="U325" i="13"/>
  <c r="T325" i="13"/>
  <c r="R325" i="13"/>
  <c r="Q325" i="13"/>
  <c r="P325" i="13"/>
  <c r="O325" i="13"/>
  <c r="N325" i="13"/>
  <c r="M325" i="13"/>
  <c r="L325" i="13"/>
  <c r="J325" i="13"/>
  <c r="I325" i="13"/>
  <c r="H325" i="13"/>
  <c r="G325" i="13"/>
  <c r="F325" i="13"/>
  <c r="E325" i="13"/>
  <c r="D325" i="13"/>
  <c r="C325" i="13"/>
  <c r="K325" i="13" s="1"/>
  <c r="S325" i="13" s="1"/>
  <c r="AA325" i="13" s="1"/>
  <c r="AH324" i="13"/>
  <c r="AG324" i="13"/>
  <c r="AF324" i="13"/>
  <c r="AE324" i="13"/>
  <c r="AD324" i="13"/>
  <c r="AC324" i="13"/>
  <c r="AB324" i="13"/>
  <c r="Z324" i="13"/>
  <c r="Y324" i="13"/>
  <c r="X324" i="13"/>
  <c r="W324" i="13"/>
  <c r="V324" i="13"/>
  <c r="U324" i="13"/>
  <c r="T324" i="13"/>
  <c r="R324" i="13"/>
  <c r="Q324" i="13"/>
  <c r="P324" i="13"/>
  <c r="O324" i="13"/>
  <c r="N324" i="13"/>
  <c r="M324" i="13"/>
  <c r="L324" i="13"/>
  <c r="J324" i="13"/>
  <c r="I324" i="13"/>
  <c r="H324" i="13"/>
  <c r="G324" i="13"/>
  <c r="F324" i="13"/>
  <c r="E324" i="13"/>
  <c r="D324" i="13"/>
  <c r="C324" i="13"/>
  <c r="K324" i="13" s="1"/>
  <c r="S324" i="13" s="1"/>
  <c r="AA324" i="13" s="1"/>
  <c r="AH323" i="13"/>
  <c r="AG323" i="13"/>
  <c r="AF323" i="13"/>
  <c r="AE323" i="13"/>
  <c r="AD323" i="13"/>
  <c r="AC323" i="13"/>
  <c r="AB323" i="13"/>
  <c r="Z323" i="13"/>
  <c r="Y323" i="13"/>
  <c r="X323" i="13"/>
  <c r="W323" i="13"/>
  <c r="V323" i="13"/>
  <c r="U323" i="13"/>
  <c r="T323" i="13"/>
  <c r="R323" i="13"/>
  <c r="Q323" i="13"/>
  <c r="P323" i="13"/>
  <c r="O323" i="13"/>
  <c r="N323" i="13"/>
  <c r="M323" i="13"/>
  <c r="L323" i="13"/>
  <c r="J323" i="13"/>
  <c r="I323" i="13"/>
  <c r="H323" i="13"/>
  <c r="G323" i="13"/>
  <c r="F323" i="13"/>
  <c r="E323" i="13"/>
  <c r="D323" i="13"/>
  <c r="C323" i="13"/>
  <c r="K323" i="13" s="1"/>
  <c r="S323" i="13" s="1"/>
  <c r="AA323" i="13" s="1"/>
  <c r="AH322" i="13"/>
  <c r="AG322" i="13"/>
  <c r="AF322" i="13"/>
  <c r="AE322" i="13"/>
  <c r="AD322" i="13"/>
  <c r="AC322" i="13"/>
  <c r="AB322" i="13"/>
  <c r="Z322" i="13"/>
  <c r="Y322" i="13"/>
  <c r="X322" i="13"/>
  <c r="W322" i="13"/>
  <c r="V322" i="13"/>
  <c r="U322" i="13"/>
  <c r="T322" i="13"/>
  <c r="R322" i="13"/>
  <c r="Q322" i="13"/>
  <c r="P322" i="13"/>
  <c r="O322" i="13"/>
  <c r="N322" i="13"/>
  <c r="M322" i="13"/>
  <c r="L322" i="13"/>
  <c r="J322" i="13"/>
  <c r="I322" i="13"/>
  <c r="H322" i="13"/>
  <c r="G322" i="13"/>
  <c r="F322" i="13"/>
  <c r="E322" i="13"/>
  <c r="D322" i="13"/>
  <c r="C322" i="13"/>
  <c r="K322" i="13" s="1"/>
  <c r="S322" i="13" s="1"/>
  <c r="AA322" i="13" s="1"/>
  <c r="AH321" i="13"/>
  <c r="AG321" i="13"/>
  <c r="AF321" i="13"/>
  <c r="AE321" i="13"/>
  <c r="AD321" i="13"/>
  <c r="AC321" i="13"/>
  <c r="AB321" i="13"/>
  <c r="Z321" i="13"/>
  <c r="Y321" i="13"/>
  <c r="X321" i="13"/>
  <c r="W321" i="13"/>
  <c r="V321" i="13"/>
  <c r="U321" i="13"/>
  <c r="T321" i="13"/>
  <c r="R321" i="13"/>
  <c r="Q321" i="13"/>
  <c r="P321" i="13"/>
  <c r="O321" i="13"/>
  <c r="N321" i="13"/>
  <c r="M321" i="13"/>
  <c r="L321" i="13"/>
  <c r="J321" i="13"/>
  <c r="I321" i="13"/>
  <c r="H321" i="13"/>
  <c r="G321" i="13"/>
  <c r="F321" i="13"/>
  <c r="E321" i="13"/>
  <c r="D321" i="13"/>
  <c r="C321" i="13"/>
  <c r="K321" i="13" s="1"/>
  <c r="S321" i="13" s="1"/>
  <c r="AA321" i="13" s="1"/>
  <c r="AH320" i="13"/>
  <c r="AG320" i="13"/>
  <c r="AF320" i="13"/>
  <c r="AE320" i="13"/>
  <c r="AD320" i="13"/>
  <c r="AC320" i="13"/>
  <c r="AB320" i="13"/>
  <c r="Z320" i="13"/>
  <c r="Y320" i="13"/>
  <c r="X320" i="13"/>
  <c r="W320" i="13"/>
  <c r="V320" i="13"/>
  <c r="U320" i="13"/>
  <c r="T320" i="13"/>
  <c r="R320" i="13"/>
  <c r="Q320" i="13"/>
  <c r="P320" i="13"/>
  <c r="O320" i="13"/>
  <c r="N320" i="13"/>
  <c r="M320" i="13"/>
  <c r="L320" i="13"/>
  <c r="J320" i="13"/>
  <c r="I320" i="13"/>
  <c r="H320" i="13"/>
  <c r="G320" i="13"/>
  <c r="F320" i="13"/>
  <c r="E320" i="13"/>
  <c r="D320" i="13"/>
  <c r="C320" i="13"/>
  <c r="K320" i="13" s="1"/>
  <c r="S320" i="13" s="1"/>
  <c r="AA320" i="13" s="1"/>
  <c r="AH319" i="13"/>
  <c r="AG319" i="13"/>
  <c r="AF319" i="13"/>
  <c r="AE319" i="13"/>
  <c r="AD319" i="13"/>
  <c r="AC319" i="13"/>
  <c r="AB319" i="13"/>
  <c r="Z319" i="13"/>
  <c r="Y319" i="13"/>
  <c r="X319" i="13"/>
  <c r="W319" i="13"/>
  <c r="V319" i="13"/>
  <c r="U319" i="13"/>
  <c r="T319" i="13"/>
  <c r="R319" i="13"/>
  <c r="Q319" i="13"/>
  <c r="P319" i="13"/>
  <c r="O319" i="13"/>
  <c r="N319" i="13"/>
  <c r="M319" i="13"/>
  <c r="L319" i="13"/>
  <c r="J319" i="13"/>
  <c r="I319" i="13"/>
  <c r="H319" i="13"/>
  <c r="G319" i="13"/>
  <c r="F319" i="13"/>
  <c r="E319" i="13"/>
  <c r="D319" i="13"/>
  <c r="C319" i="13"/>
  <c r="K319" i="13" s="1"/>
  <c r="S319" i="13" s="1"/>
  <c r="AA319" i="13" s="1"/>
  <c r="AH318" i="13"/>
  <c r="AG318" i="13"/>
  <c r="AF318" i="13"/>
  <c r="AE318" i="13"/>
  <c r="AD318" i="13"/>
  <c r="AC318" i="13"/>
  <c r="AB318" i="13"/>
  <c r="Z318" i="13"/>
  <c r="Y318" i="13"/>
  <c r="X318" i="13"/>
  <c r="W318" i="13"/>
  <c r="V318" i="13"/>
  <c r="U318" i="13"/>
  <c r="T318" i="13"/>
  <c r="R318" i="13"/>
  <c r="Q318" i="13"/>
  <c r="P318" i="13"/>
  <c r="O318" i="13"/>
  <c r="N318" i="13"/>
  <c r="M318" i="13"/>
  <c r="L318" i="13"/>
  <c r="J318" i="13"/>
  <c r="I318" i="13"/>
  <c r="H318" i="13"/>
  <c r="G318" i="13"/>
  <c r="F318" i="13"/>
  <c r="E318" i="13"/>
  <c r="D318" i="13"/>
  <c r="C318" i="13"/>
  <c r="K318" i="13" s="1"/>
  <c r="S318" i="13" s="1"/>
  <c r="AA318" i="13" s="1"/>
  <c r="AH317" i="13"/>
  <c r="AG317" i="13"/>
  <c r="AF317" i="13"/>
  <c r="AE317" i="13"/>
  <c r="AD317" i="13"/>
  <c r="AC317" i="13"/>
  <c r="AB317" i="13"/>
  <c r="Z317" i="13"/>
  <c r="Y317" i="13"/>
  <c r="X317" i="13"/>
  <c r="W317" i="13"/>
  <c r="V317" i="13"/>
  <c r="U317" i="13"/>
  <c r="T317" i="13"/>
  <c r="R317" i="13"/>
  <c r="Q317" i="13"/>
  <c r="P317" i="13"/>
  <c r="O317" i="13"/>
  <c r="N317" i="13"/>
  <c r="M317" i="13"/>
  <c r="L317" i="13"/>
  <c r="J317" i="13"/>
  <c r="I317" i="13"/>
  <c r="H317" i="13"/>
  <c r="G317" i="13"/>
  <c r="F317" i="13"/>
  <c r="E317" i="13"/>
  <c r="D317" i="13"/>
  <c r="C317" i="13"/>
  <c r="K317" i="13" s="1"/>
  <c r="S317" i="13" s="1"/>
  <c r="AA317" i="13" s="1"/>
  <c r="AH316" i="13"/>
  <c r="AG316" i="13"/>
  <c r="AF316" i="13"/>
  <c r="AE316" i="13"/>
  <c r="AD316" i="13"/>
  <c r="AC316" i="13"/>
  <c r="AB316" i="13"/>
  <c r="Z316" i="13"/>
  <c r="Y316" i="13"/>
  <c r="X316" i="13"/>
  <c r="W316" i="13"/>
  <c r="V316" i="13"/>
  <c r="U316" i="13"/>
  <c r="T316" i="13"/>
  <c r="R316" i="13"/>
  <c r="Q316" i="13"/>
  <c r="P316" i="13"/>
  <c r="O316" i="13"/>
  <c r="N316" i="13"/>
  <c r="M316" i="13"/>
  <c r="L316" i="13"/>
  <c r="J316" i="13"/>
  <c r="I316" i="13"/>
  <c r="H316" i="13"/>
  <c r="G316" i="13"/>
  <c r="F316" i="13"/>
  <c r="E316" i="13"/>
  <c r="D316" i="13"/>
  <c r="C316" i="13"/>
  <c r="K316" i="13" s="1"/>
  <c r="S316" i="13" s="1"/>
  <c r="AA316" i="13" s="1"/>
  <c r="AH315" i="13"/>
  <c r="AG315" i="13"/>
  <c r="AF315" i="13"/>
  <c r="AE315" i="13"/>
  <c r="AD315" i="13"/>
  <c r="AC315" i="13"/>
  <c r="AB315" i="13"/>
  <c r="Z315" i="13"/>
  <c r="Y315" i="13"/>
  <c r="X315" i="13"/>
  <c r="W315" i="13"/>
  <c r="V315" i="13"/>
  <c r="U315" i="13"/>
  <c r="T315" i="13"/>
  <c r="R315" i="13"/>
  <c r="Q315" i="13"/>
  <c r="P315" i="13"/>
  <c r="O315" i="13"/>
  <c r="N315" i="13"/>
  <c r="M315" i="13"/>
  <c r="L315" i="13"/>
  <c r="J315" i="13"/>
  <c r="I315" i="13"/>
  <c r="H315" i="13"/>
  <c r="G315" i="13"/>
  <c r="F315" i="13"/>
  <c r="E315" i="13"/>
  <c r="D315" i="13"/>
  <c r="C315" i="13"/>
  <c r="K315" i="13" s="1"/>
  <c r="S315" i="13" s="1"/>
  <c r="AA315" i="13" s="1"/>
  <c r="AH314" i="13"/>
  <c r="AG314" i="13"/>
  <c r="AF314" i="13"/>
  <c r="AE314" i="13"/>
  <c r="AD314" i="13"/>
  <c r="AC314" i="13"/>
  <c r="AB314" i="13"/>
  <c r="Z314" i="13"/>
  <c r="Y314" i="13"/>
  <c r="X314" i="13"/>
  <c r="W314" i="13"/>
  <c r="V314" i="13"/>
  <c r="U314" i="13"/>
  <c r="T314" i="13"/>
  <c r="R314" i="13"/>
  <c r="Q314" i="13"/>
  <c r="P314" i="13"/>
  <c r="O314" i="13"/>
  <c r="N314" i="13"/>
  <c r="M314" i="13"/>
  <c r="L314" i="13"/>
  <c r="J314" i="13"/>
  <c r="I314" i="13"/>
  <c r="H314" i="13"/>
  <c r="G314" i="13"/>
  <c r="F314" i="13"/>
  <c r="E314" i="13"/>
  <c r="D314" i="13"/>
  <c r="C314" i="13"/>
  <c r="K314" i="13" s="1"/>
  <c r="S314" i="13" s="1"/>
  <c r="AA314" i="13" s="1"/>
  <c r="AH313" i="13"/>
  <c r="AG313" i="13"/>
  <c r="AF313" i="13"/>
  <c r="AE313" i="13"/>
  <c r="AD313" i="13"/>
  <c r="AC313" i="13"/>
  <c r="AB313" i="13"/>
  <c r="Z313" i="13"/>
  <c r="Y313" i="13"/>
  <c r="X313" i="13"/>
  <c r="W313" i="13"/>
  <c r="V313" i="13"/>
  <c r="U313" i="13"/>
  <c r="T313" i="13"/>
  <c r="R313" i="13"/>
  <c r="Q313" i="13"/>
  <c r="P313" i="13"/>
  <c r="O313" i="13"/>
  <c r="N313" i="13"/>
  <c r="M313" i="13"/>
  <c r="L313" i="13"/>
  <c r="J313" i="13"/>
  <c r="I313" i="13"/>
  <c r="H313" i="13"/>
  <c r="G313" i="13"/>
  <c r="F313" i="13"/>
  <c r="E313" i="13"/>
  <c r="D313" i="13"/>
  <c r="C313" i="13"/>
  <c r="K313" i="13" s="1"/>
  <c r="S313" i="13" s="1"/>
  <c r="AA313" i="13" s="1"/>
  <c r="AH312" i="13"/>
  <c r="AG312" i="13"/>
  <c r="AF312" i="13"/>
  <c r="AE312" i="13"/>
  <c r="AD312" i="13"/>
  <c r="AC312" i="13"/>
  <c r="AB312" i="13"/>
  <c r="Z312" i="13"/>
  <c r="Y312" i="13"/>
  <c r="X312" i="13"/>
  <c r="W312" i="13"/>
  <c r="V312" i="13"/>
  <c r="U312" i="13"/>
  <c r="T312" i="13"/>
  <c r="R312" i="13"/>
  <c r="Q312" i="13"/>
  <c r="P312" i="13"/>
  <c r="O312" i="13"/>
  <c r="N312" i="13"/>
  <c r="M312" i="13"/>
  <c r="L312" i="13"/>
  <c r="J312" i="13"/>
  <c r="I312" i="13"/>
  <c r="H312" i="13"/>
  <c r="G312" i="13"/>
  <c r="F312" i="13"/>
  <c r="E312" i="13"/>
  <c r="D312" i="13"/>
  <c r="C312" i="13"/>
  <c r="K312" i="13" s="1"/>
  <c r="S312" i="13" s="1"/>
  <c r="AA312" i="13" s="1"/>
  <c r="AH311" i="13"/>
  <c r="AG311" i="13"/>
  <c r="AF311" i="13"/>
  <c r="AE311" i="13"/>
  <c r="AD311" i="13"/>
  <c r="AC311" i="13"/>
  <c r="AB311" i="13"/>
  <c r="Z311" i="13"/>
  <c r="Y311" i="13"/>
  <c r="X311" i="13"/>
  <c r="W311" i="13"/>
  <c r="V311" i="13"/>
  <c r="U311" i="13"/>
  <c r="T311" i="13"/>
  <c r="R311" i="13"/>
  <c r="Q311" i="13"/>
  <c r="P311" i="13"/>
  <c r="O311" i="13"/>
  <c r="N311" i="13"/>
  <c r="M311" i="13"/>
  <c r="L311" i="13"/>
  <c r="J311" i="13"/>
  <c r="I311" i="13"/>
  <c r="H311" i="13"/>
  <c r="G311" i="13"/>
  <c r="F311" i="13"/>
  <c r="E311" i="13"/>
  <c r="D311" i="13"/>
  <c r="C311" i="13"/>
  <c r="K311" i="13" s="1"/>
  <c r="S311" i="13" s="1"/>
  <c r="AA311" i="13" s="1"/>
  <c r="AH310" i="13"/>
  <c r="AG310" i="13"/>
  <c r="AF310" i="13"/>
  <c r="AE310" i="13"/>
  <c r="AD310" i="13"/>
  <c r="AC310" i="13"/>
  <c r="AB310" i="13"/>
  <c r="Z310" i="13"/>
  <c r="Y310" i="13"/>
  <c r="X310" i="13"/>
  <c r="W310" i="13"/>
  <c r="V310" i="13"/>
  <c r="U310" i="13"/>
  <c r="T310" i="13"/>
  <c r="R310" i="13"/>
  <c r="Q310" i="13"/>
  <c r="P310" i="13"/>
  <c r="O310" i="13"/>
  <c r="N310" i="13"/>
  <c r="M310" i="13"/>
  <c r="L310" i="13"/>
  <c r="J310" i="13"/>
  <c r="I310" i="13"/>
  <c r="H310" i="13"/>
  <c r="G310" i="13"/>
  <c r="F310" i="13"/>
  <c r="E310" i="13"/>
  <c r="D310" i="13"/>
  <c r="C310" i="13"/>
  <c r="K310" i="13" s="1"/>
  <c r="S310" i="13" s="1"/>
  <c r="AA310" i="13" s="1"/>
  <c r="AH309" i="13"/>
  <c r="AG309" i="13"/>
  <c r="AF309" i="13"/>
  <c r="AE309" i="13"/>
  <c r="AD309" i="13"/>
  <c r="AC309" i="13"/>
  <c r="AB309" i="13"/>
  <c r="Z309" i="13"/>
  <c r="Y309" i="13"/>
  <c r="X309" i="13"/>
  <c r="W309" i="13"/>
  <c r="V309" i="13"/>
  <c r="U309" i="13"/>
  <c r="T309" i="13"/>
  <c r="R309" i="13"/>
  <c r="Q309" i="13"/>
  <c r="P309" i="13"/>
  <c r="O309" i="13"/>
  <c r="N309" i="13"/>
  <c r="M309" i="13"/>
  <c r="L309" i="13"/>
  <c r="J309" i="13"/>
  <c r="I309" i="13"/>
  <c r="H309" i="13"/>
  <c r="G309" i="13"/>
  <c r="F309" i="13"/>
  <c r="E309" i="13"/>
  <c r="D309" i="13"/>
  <c r="C309" i="13"/>
  <c r="K309" i="13" s="1"/>
  <c r="S309" i="13" s="1"/>
  <c r="AA309" i="13" s="1"/>
  <c r="AH308" i="13"/>
  <c r="AG308" i="13"/>
  <c r="AF308" i="13"/>
  <c r="AE308" i="13"/>
  <c r="AD308" i="13"/>
  <c r="AC308" i="13"/>
  <c r="AB308" i="13"/>
  <c r="Z308" i="13"/>
  <c r="Y308" i="13"/>
  <c r="X308" i="13"/>
  <c r="W308" i="13"/>
  <c r="V308" i="13"/>
  <c r="U308" i="13"/>
  <c r="T308" i="13"/>
  <c r="R308" i="13"/>
  <c r="Q308" i="13"/>
  <c r="P308" i="13"/>
  <c r="O308" i="13"/>
  <c r="N308" i="13"/>
  <c r="M308" i="13"/>
  <c r="L308" i="13"/>
  <c r="J308" i="13"/>
  <c r="I308" i="13"/>
  <c r="H308" i="13"/>
  <c r="G308" i="13"/>
  <c r="F308" i="13"/>
  <c r="E308" i="13"/>
  <c r="D308" i="13"/>
  <c r="C308" i="13"/>
  <c r="K308" i="13" s="1"/>
  <c r="S308" i="13" s="1"/>
  <c r="AA308" i="13" s="1"/>
  <c r="AH307" i="13"/>
  <c r="AG307" i="13"/>
  <c r="AF307" i="13"/>
  <c r="AE307" i="13"/>
  <c r="AD307" i="13"/>
  <c r="AC307" i="13"/>
  <c r="AB307" i="13"/>
  <c r="Z307" i="13"/>
  <c r="Y307" i="13"/>
  <c r="X307" i="13"/>
  <c r="W307" i="13"/>
  <c r="V307" i="13"/>
  <c r="U307" i="13"/>
  <c r="T307" i="13"/>
  <c r="R307" i="13"/>
  <c r="Q307" i="13"/>
  <c r="P307" i="13"/>
  <c r="O307" i="13"/>
  <c r="N307" i="13"/>
  <c r="M307" i="13"/>
  <c r="L307" i="13"/>
  <c r="J307" i="13"/>
  <c r="I307" i="13"/>
  <c r="H307" i="13"/>
  <c r="G307" i="13"/>
  <c r="F307" i="13"/>
  <c r="E307" i="13"/>
  <c r="D307" i="13"/>
  <c r="C307" i="13"/>
  <c r="K307" i="13" s="1"/>
  <c r="S307" i="13" s="1"/>
  <c r="AA307" i="13" s="1"/>
  <c r="AH306" i="13"/>
  <c r="AG306" i="13"/>
  <c r="AF306" i="13"/>
  <c r="AE306" i="13"/>
  <c r="AD306" i="13"/>
  <c r="AC306" i="13"/>
  <c r="AB306" i="13"/>
  <c r="Z306" i="13"/>
  <c r="Y306" i="13"/>
  <c r="X306" i="13"/>
  <c r="W306" i="13"/>
  <c r="V306" i="13"/>
  <c r="U306" i="13"/>
  <c r="T306" i="13"/>
  <c r="R306" i="13"/>
  <c r="Q306" i="13"/>
  <c r="P306" i="13"/>
  <c r="O306" i="13"/>
  <c r="N306" i="13"/>
  <c r="M306" i="13"/>
  <c r="L306" i="13"/>
  <c r="J306" i="13"/>
  <c r="I306" i="13"/>
  <c r="H306" i="13"/>
  <c r="G306" i="13"/>
  <c r="F306" i="13"/>
  <c r="E306" i="13"/>
  <c r="D306" i="13"/>
  <c r="C306" i="13"/>
  <c r="K306" i="13" s="1"/>
  <c r="S306" i="13" s="1"/>
  <c r="AA306" i="13" s="1"/>
  <c r="AH305" i="13"/>
  <c r="AG305" i="13"/>
  <c r="AF305" i="13"/>
  <c r="AE305" i="13"/>
  <c r="AD305" i="13"/>
  <c r="AC305" i="13"/>
  <c r="AB305" i="13"/>
  <c r="Z305" i="13"/>
  <c r="Y305" i="13"/>
  <c r="X305" i="13"/>
  <c r="W305" i="13"/>
  <c r="V305" i="13"/>
  <c r="U305" i="13"/>
  <c r="T305" i="13"/>
  <c r="R305" i="13"/>
  <c r="Q305" i="13"/>
  <c r="P305" i="13"/>
  <c r="O305" i="13"/>
  <c r="N305" i="13"/>
  <c r="M305" i="13"/>
  <c r="L305" i="13"/>
  <c r="J305" i="13"/>
  <c r="I305" i="13"/>
  <c r="H305" i="13"/>
  <c r="G305" i="13"/>
  <c r="F305" i="13"/>
  <c r="E305" i="13"/>
  <c r="D305" i="13"/>
  <c r="C305" i="13"/>
  <c r="K305" i="13" s="1"/>
  <c r="S305" i="13" s="1"/>
  <c r="AA305" i="13" s="1"/>
  <c r="AH304" i="13"/>
  <c r="AG304" i="13"/>
  <c r="AF304" i="13"/>
  <c r="AE304" i="13"/>
  <c r="AD304" i="13"/>
  <c r="AC304" i="13"/>
  <c r="AB304" i="13"/>
  <c r="Z304" i="13"/>
  <c r="Y304" i="13"/>
  <c r="X304" i="13"/>
  <c r="W304" i="13"/>
  <c r="V304" i="13"/>
  <c r="U304" i="13"/>
  <c r="T304" i="13"/>
  <c r="R304" i="13"/>
  <c r="Q304" i="13"/>
  <c r="P304" i="13"/>
  <c r="O304" i="13"/>
  <c r="N304" i="13"/>
  <c r="M304" i="13"/>
  <c r="L304" i="13"/>
  <c r="J304" i="13"/>
  <c r="I304" i="13"/>
  <c r="H304" i="13"/>
  <c r="G304" i="13"/>
  <c r="F304" i="13"/>
  <c r="E304" i="13"/>
  <c r="D304" i="13"/>
  <c r="C304" i="13"/>
  <c r="K304" i="13" s="1"/>
  <c r="S304" i="13" s="1"/>
  <c r="AA304" i="13" s="1"/>
  <c r="AH303" i="13"/>
  <c r="AG303" i="13"/>
  <c r="AF303" i="13"/>
  <c r="AE303" i="13"/>
  <c r="AD303" i="13"/>
  <c r="AC303" i="13"/>
  <c r="AB303" i="13"/>
  <c r="Z303" i="13"/>
  <c r="Y303" i="13"/>
  <c r="X303" i="13"/>
  <c r="W303" i="13"/>
  <c r="V303" i="13"/>
  <c r="U303" i="13"/>
  <c r="T303" i="13"/>
  <c r="R303" i="13"/>
  <c r="Q303" i="13"/>
  <c r="P303" i="13"/>
  <c r="O303" i="13"/>
  <c r="N303" i="13"/>
  <c r="M303" i="13"/>
  <c r="L303" i="13"/>
  <c r="J303" i="13"/>
  <c r="I303" i="13"/>
  <c r="H303" i="13"/>
  <c r="G303" i="13"/>
  <c r="F303" i="13"/>
  <c r="E303" i="13"/>
  <c r="D303" i="13"/>
  <c r="C303" i="13"/>
  <c r="K303" i="13" s="1"/>
  <c r="S303" i="13" s="1"/>
  <c r="AA303" i="13" s="1"/>
  <c r="AH302" i="13"/>
  <c r="AG302" i="13"/>
  <c r="AF302" i="13"/>
  <c r="AE302" i="13"/>
  <c r="AD302" i="13"/>
  <c r="AC302" i="13"/>
  <c r="AB302" i="13"/>
  <c r="Z302" i="13"/>
  <c r="Y302" i="13"/>
  <c r="X302" i="13"/>
  <c r="W302" i="13"/>
  <c r="V302" i="13"/>
  <c r="U302" i="13"/>
  <c r="T302" i="13"/>
  <c r="R302" i="13"/>
  <c r="Q302" i="13"/>
  <c r="P302" i="13"/>
  <c r="O302" i="13"/>
  <c r="N302" i="13"/>
  <c r="M302" i="13"/>
  <c r="L302" i="13"/>
  <c r="J302" i="13"/>
  <c r="I302" i="13"/>
  <c r="H302" i="13"/>
  <c r="G302" i="13"/>
  <c r="F302" i="13"/>
  <c r="E302" i="13"/>
  <c r="D302" i="13"/>
  <c r="C302" i="13"/>
  <c r="K302" i="13" s="1"/>
  <c r="S302" i="13" s="1"/>
  <c r="AA302" i="13" s="1"/>
  <c r="AH301" i="13"/>
  <c r="AG301" i="13"/>
  <c r="AF301" i="13"/>
  <c r="AE301" i="13"/>
  <c r="AD301" i="13"/>
  <c r="AC301" i="13"/>
  <c r="AB301" i="13"/>
  <c r="Z301" i="13"/>
  <c r="Y301" i="13"/>
  <c r="X301" i="13"/>
  <c r="W301" i="13"/>
  <c r="V301" i="13"/>
  <c r="U301" i="13"/>
  <c r="T301" i="13"/>
  <c r="R301" i="13"/>
  <c r="Q301" i="13"/>
  <c r="P301" i="13"/>
  <c r="O301" i="13"/>
  <c r="N301" i="13"/>
  <c r="M301" i="13"/>
  <c r="L301" i="13"/>
  <c r="J301" i="13"/>
  <c r="I301" i="13"/>
  <c r="H301" i="13"/>
  <c r="G301" i="13"/>
  <c r="F301" i="13"/>
  <c r="E301" i="13"/>
  <c r="D301" i="13"/>
  <c r="C301" i="13"/>
  <c r="K301" i="13" s="1"/>
  <c r="S301" i="13" s="1"/>
  <c r="AA301" i="13" s="1"/>
  <c r="AH300" i="13"/>
  <c r="AG300" i="13"/>
  <c r="AF300" i="13"/>
  <c r="AE300" i="13"/>
  <c r="AD300" i="13"/>
  <c r="AC300" i="13"/>
  <c r="AB300" i="13"/>
  <c r="Z300" i="13"/>
  <c r="Y300" i="13"/>
  <c r="X300" i="13"/>
  <c r="W300" i="13"/>
  <c r="V300" i="13"/>
  <c r="U300" i="13"/>
  <c r="T300" i="13"/>
  <c r="R300" i="13"/>
  <c r="Q300" i="13"/>
  <c r="P300" i="13"/>
  <c r="O300" i="13"/>
  <c r="N300" i="13"/>
  <c r="M300" i="13"/>
  <c r="L300" i="13"/>
  <c r="J300" i="13"/>
  <c r="I300" i="13"/>
  <c r="H300" i="13"/>
  <c r="G300" i="13"/>
  <c r="F300" i="13"/>
  <c r="E300" i="13"/>
  <c r="D300" i="13"/>
  <c r="C300" i="13"/>
  <c r="K300" i="13" s="1"/>
  <c r="S300" i="13" s="1"/>
  <c r="AA300" i="13" s="1"/>
  <c r="AH299" i="13"/>
  <c r="AG299" i="13"/>
  <c r="AF299" i="13"/>
  <c r="AE299" i="13"/>
  <c r="AD299" i="13"/>
  <c r="AC299" i="13"/>
  <c r="AB299" i="13"/>
  <c r="Z299" i="13"/>
  <c r="Y299" i="13"/>
  <c r="X299" i="13"/>
  <c r="W299" i="13"/>
  <c r="V299" i="13"/>
  <c r="U299" i="13"/>
  <c r="T299" i="13"/>
  <c r="R299" i="13"/>
  <c r="Q299" i="13"/>
  <c r="P299" i="13"/>
  <c r="O299" i="13"/>
  <c r="N299" i="13"/>
  <c r="M299" i="13"/>
  <c r="L299" i="13"/>
  <c r="J299" i="13"/>
  <c r="I299" i="13"/>
  <c r="H299" i="13"/>
  <c r="G299" i="13"/>
  <c r="F299" i="13"/>
  <c r="E299" i="13"/>
  <c r="D299" i="13"/>
  <c r="C299" i="13"/>
  <c r="K299" i="13" s="1"/>
  <c r="S299" i="13" s="1"/>
  <c r="AA299" i="13" s="1"/>
  <c r="AH298" i="13"/>
  <c r="AG298" i="13"/>
  <c r="AF298" i="13"/>
  <c r="AE298" i="13"/>
  <c r="AD298" i="13"/>
  <c r="AC298" i="13"/>
  <c r="AB298" i="13"/>
  <c r="Z298" i="13"/>
  <c r="Y298" i="13"/>
  <c r="X298" i="13"/>
  <c r="W298" i="13"/>
  <c r="V298" i="13"/>
  <c r="U298" i="13"/>
  <c r="T298" i="13"/>
  <c r="R298" i="13"/>
  <c r="Q298" i="13"/>
  <c r="P298" i="13"/>
  <c r="O298" i="13"/>
  <c r="N298" i="13"/>
  <c r="M298" i="13"/>
  <c r="L298" i="13"/>
  <c r="J298" i="13"/>
  <c r="I298" i="13"/>
  <c r="H298" i="13"/>
  <c r="G298" i="13"/>
  <c r="F298" i="13"/>
  <c r="E298" i="13"/>
  <c r="D298" i="13"/>
  <c r="C298" i="13"/>
  <c r="K298" i="13" s="1"/>
  <c r="S298" i="13" s="1"/>
  <c r="AA298" i="13" s="1"/>
  <c r="AH297" i="13"/>
  <c r="AG297" i="13"/>
  <c r="AF297" i="13"/>
  <c r="AE297" i="13"/>
  <c r="AD297" i="13"/>
  <c r="AC297" i="13"/>
  <c r="AB297" i="13"/>
  <c r="Z297" i="13"/>
  <c r="Y297" i="13"/>
  <c r="X297" i="13"/>
  <c r="W297" i="13"/>
  <c r="V297" i="13"/>
  <c r="U297" i="13"/>
  <c r="T297" i="13"/>
  <c r="R297" i="13"/>
  <c r="Q297" i="13"/>
  <c r="P297" i="13"/>
  <c r="O297" i="13"/>
  <c r="N297" i="13"/>
  <c r="M297" i="13"/>
  <c r="L297" i="13"/>
  <c r="J297" i="13"/>
  <c r="I297" i="13"/>
  <c r="H297" i="13"/>
  <c r="G297" i="13"/>
  <c r="F297" i="13"/>
  <c r="E297" i="13"/>
  <c r="D297" i="13"/>
  <c r="C297" i="13"/>
  <c r="K297" i="13" s="1"/>
  <c r="S297" i="13" s="1"/>
  <c r="AA297" i="13" s="1"/>
  <c r="AH296" i="13"/>
  <c r="AG296" i="13"/>
  <c r="AF296" i="13"/>
  <c r="AE296" i="13"/>
  <c r="AD296" i="13"/>
  <c r="AC296" i="13"/>
  <c r="AB296" i="13"/>
  <c r="Z296" i="13"/>
  <c r="Y296" i="13"/>
  <c r="X296" i="13"/>
  <c r="W296" i="13"/>
  <c r="V296" i="13"/>
  <c r="U296" i="13"/>
  <c r="T296" i="13"/>
  <c r="R296" i="13"/>
  <c r="Q296" i="13"/>
  <c r="P296" i="13"/>
  <c r="O296" i="13"/>
  <c r="N296" i="13"/>
  <c r="M296" i="13"/>
  <c r="L296" i="13"/>
  <c r="J296" i="13"/>
  <c r="I296" i="13"/>
  <c r="H296" i="13"/>
  <c r="G296" i="13"/>
  <c r="F296" i="13"/>
  <c r="E296" i="13"/>
  <c r="D296" i="13"/>
  <c r="C296" i="13"/>
  <c r="K296" i="13" s="1"/>
  <c r="S296" i="13" s="1"/>
  <c r="AA296" i="13" s="1"/>
  <c r="AH295" i="13"/>
  <c r="AG295" i="13"/>
  <c r="AF295" i="13"/>
  <c r="AE295" i="13"/>
  <c r="AD295" i="13"/>
  <c r="AC295" i="13"/>
  <c r="AB295" i="13"/>
  <c r="Z295" i="13"/>
  <c r="Y295" i="13"/>
  <c r="X295" i="13"/>
  <c r="W295" i="13"/>
  <c r="V295" i="13"/>
  <c r="U295" i="13"/>
  <c r="T295" i="13"/>
  <c r="R295" i="13"/>
  <c r="Q295" i="13"/>
  <c r="P295" i="13"/>
  <c r="O295" i="13"/>
  <c r="N295" i="13"/>
  <c r="M295" i="13"/>
  <c r="L295" i="13"/>
  <c r="J295" i="13"/>
  <c r="I295" i="13"/>
  <c r="H295" i="13"/>
  <c r="G295" i="13"/>
  <c r="F295" i="13"/>
  <c r="E295" i="13"/>
  <c r="D295" i="13"/>
  <c r="C295" i="13"/>
  <c r="K295" i="13" s="1"/>
  <c r="S295" i="13" s="1"/>
  <c r="AA295" i="13" s="1"/>
  <c r="AH294" i="13"/>
  <c r="AG294" i="13"/>
  <c r="AF294" i="13"/>
  <c r="AE294" i="13"/>
  <c r="AD294" i="13"/>
  <c r="AC294" i="13"/>
  <c r="AB294" i="13"/>
  <c r="Z294" i="13"/>
  <c r="Y294" i="13"/>
  <c r="X294" i="13"/>
  <c r="W294" i="13"/>
  <c r="V294" i="13"/>
  <c r="U294" i="13"/>
  <c r="T294" i="13"/>
  <c r="R294" i="13"/>
  <c r="Q294" i="13"/>
  <c r="P294" i="13"/>
  <c r="O294" i="13"/>
  <c r="N294" i="13"/>
  <c r="M294" i="13"/>
  <c r="L294" i="13"/>
  <c r="J294" i="13"/>
  <c r="I294" i="13"/>
  <c r="H294" i="13"/>
  <c r="G294" i="13"/>
  <c r="F294" i="13"/>
  <c r="E294" i="13"/>
  <c r="D294" i="13"/>
  <c r="C294" i="13"/>
  <c r="K294" i="13" s="1"/>
  <c r="S294" i="13" s="1"/>
  <c r="AA294" i="13" s="1"/>
  <c r="AH293" i="13"/>
  <c r="AG293" i="13"/>
  <c r="AF293" i="13"/>
  <c r="AE293" i="13"/>
  <c r="AD293" i="13"/>
  <c r="AC293" i="13"/>
  <c r="AB293" i="13"/>
  <c r="Z293" i="13"/>
  <c r="Y293" i="13"/>
  <c r="X293" i="13"/>
  <c r="W293" i="13"/>
  <c r="V293" i="13"/>
  <c r="U293" i="13"/>
  <c r="T293" i="13"/>
  <c r="R293" i="13"/>
  <c r="Q293" i="13"/>
  <c r="P293" i="13"/>
  <c r="O293" i="13"/>
  <c r="N293" i="13"/>
  <c r="M293" i="13"/>
  <c r="L293" i="13"/>
  <c r="J293" i="13"/>
  <c r="I293" i="13"/>
  <c r="H293" i="13"/>
  <c r="G293" i="13"/>
  <c r="F293" i="13"/>
  <c r="E293" i="13"/>
  <c r="D293" i="13"/>
  <c r="C293" i="13"/>
  <c r="K293" i="13" s="1"/>
  <c r="S293" i="13" s="1"/>
  <c r="AA293" i="13" s="1"/>
  <c r="AH292" i="13"/>
  <c r="AG292" i="13"/>
  <c r="AF292" i="13"/>
  <c r="AE292" i="13"/>
  <c r="AD292" i="13"/>
  <c r="AC292" i="13"/>
  <c r="AB292" i="13"/>
  <c r="Z292" i="13"/>
  <c r="Y292" i="13"/>
  <c r="X292" i="13"/>
  <c r="W292" i="13"/>
  <c r="V292" i="13"/>
  <c r="U292" i="13"/>
  <c r="T292" i="13"/>
  <c r="R292" i="13"/>
  <c r="Q292" i="13"/>
  <c r="P292" i="13"/>
  <c r="O292" i="13"/>
  <c r="N292" i="13"/>
  <c r="M292" i="13"/>
  <c r="L292" i="13"/>
  <c r="J292" i="13"/>
  <c r="I292" i="13"/>
  <c r="H292" i="13"/>
  <c r="G292" i="13"/>
  <c r="F292" i="13"/>
  <c r="E292" i="13"/>
  <c r="D292" i="13"/>
  <c r="C292" i="13"/>
  <c r="K292" i="13" s="1"/>
  <c r="S292" i="13" s="1"/>
  <c r="AA292" i="13" s="1"/>
  <c r="AH291" i="13"/>
  <c r="AG291" i="13"/>
  <c r="AF291" i="13"/>
  <c r="AE291" i="13"/>
  <c r="AD291" i="13"/>
  <c r="AC291" i="13"/>
  <c r="AB291" i="13"/>
  <c r="Z291" i="13"/>
  <c r="Y291" i="13"/>
  <c r="X291" i="13"/>
  <c r="W291" i="13"/>
  <c r="V291" i="13"/>
  <c r="U291" i="13"/>
  <c r="T291" i="13"/>
  <c r="R291" i="13"/>
  <c r="Q291" i="13"/>
  <c r="P291" i="13"/>
  <c r="O291" i="13"/>
  <c r="N291" i="13"/>
  <c r="M291" i="13"/>
  <c r="L291" i="13"/>
  <c r="J291" i="13"/>
  <c r="I291" i="13"/>
  <c r="H291" i="13"/>
  <c r="G291" i="13"/>
  <c r="F291" i="13"/>
  <c r="E291" i="13"/>
  <c r="D291" i="13"/>
  <c r="C291" i="13"/>
  <c r="K291" i="13" s="1"/>
  <c r="S291" i="13" s="1"/>
  <c r="AA291" i="13" s="1"/>
  <c r="AH290" i="13"/>
  <c r="AG290" i="13"/>
  <c r="AF290" i="13"/>
  <c r="AE290" i="13"/>
  <c r="AD290" i="13"/>
  <c r="AC290" i="13"/>
  <c r="AB290" i="13"/>
  <c r="Z290" i="13"/>
  <c r="Y290" i="13"/>
  <c r="X290" i="13"/>
  <c r="W290" i="13"/>
  <c r="V290" i="13"/>
  <c r="U290" i="13"/>
  <c r="T290" i="13"/>
  <c r="R290" i="13"/>
  <c r="Q290" i="13"/>
  <c r="P290" i="13"/>
  <c r="O290" i="13"/>
  <c r="N290" i="13"/>
  <c r="M290" i="13"/>
  <c r="L290" i="13"/>
  <c r="J290" i="13"/>
  <c r="I290" i="13"/>
  <c r="H290" i="13"/>
  <c r="G290" i="13"/>
  <c r="F290" i="13"/>
  <c r="E290" i="13"/>
  <c r="D290" i="13"/>
  <c r="C290" i="13"/>
  <c r="K290" i="13" s="1"/>
  <c r="S290" i="13" s="1"/>
  <c r="AA290" i="13" s="1"/>
  <c r="AH289" i="13"/>
  <c r="AG289" i="13"/>
  <c r="AF289" i="13"/>
  <c r="AE289" i="13"/>
  <c r="AD289" i="13"/>
  <c r="AC289" i="13"/>
  <c r="AB289" i="13"/>
  <c r="Z289" i="13"/>
  <c r="Y289" i="13"/>
  <c r="X289" i="13"/>
  <c r="W289" i="13"/>
  <c r="V289" i="13"/>
  <c r="U289" i="13"/>
  <c r="T289" i="13"/>
  <c r="R289" i="13"/>
  <c r="Q289" i="13"/>
  <c r="P289" i="13"/>
  <c r="O289" i="13"/>
  <c r="N289" i="13"/>
  <c r="M289" i="13"/>
  <c r="L289" i="13"/>
  <c r="J289" i="13"/>
  <c r="I289" i="13"/>
  <c r="H289" i="13"/>
  <c r="G289" i="13"/>
  <c r="F289" i="13"/>
  <c r="E289" i="13"/>
  <c r="D289" i="13"/>
  <c r="C289" i="13"/>
  <c r="K289" i="13" s="1"/>
  <c r="S289" i="13" s="1"/>
  <c r="AA289" i="13" s="1"/>
  <c r="AH288" i="13"/>
  <c r="AG288" i="13"/>
  <c r="AF288" i="13"/>
  <c r="AE288" i="13"/>
  <c r="AD288" i="13"/>
  <c r="AC288" i="13"/>
  <c r="AB288" i="13"/>
  <c r="Z288" i="13"/>
  <c r="Y288" i="13"/>
  <c r="X288" i="13"/>
  <c r="W288" i="13"/>
  <c r="V288" i="13"/>
  <c r="U288" i="13"/>
  <c r="T288" i="13"/>
  <c r="R288" i="13"/>
  <c r="Q288" i="13"/>
  <c r="P288" i="13"/>
  <c r="O288" i="13"/>
  <c r="N288" i="13"/>
  <c r="M288" i="13"/>
  <c r="L288" i="13"/>
  <c r="J288" i="13"/>
  <c r="I288" i="13"/>
  <c r="H288" i="13"/>
  <c r="G288" i="13"/>
  <c r="F288" i="13"/>
  <c r="E288" i="13"/>
  <c r="D288" i="13"/>
  <c r="C288" i="13"/>
  <c r="K288" i="13" s="1"/>
  <c r="S288" i="13" s="1"/>
  <c r="AA288" i="13" s="1"/>
  <c r="AH287" i="13"/>
  <c r="AG287" i="13"/>
  <c r="AF287" i="13"/>
  <c r="AE287" i="13"/>
  <c r="AD287" i="13"/>
  <c r="AC287" i="13"/>
  <c r="AB287" i="13"/>
  <c r="Z287" i="13"/>
  <c r="Y287" i="13"/>
  <c r="X287" i="13"/>
  <c r="W287" i="13"/>
  <c r="V287" i="13"/>
  <c r="U287" i="13"/>
  <c r="T287" i="13"/>
  <c r="R287" i="13"/>
  <c r="Q287" i="13"/>
  <c r="P287" i="13"/>
  <c r="O287" i="13"/>
  <c r="N287" i="13"/>
  <c r="M287" i="13"/>
  <c r="L287" i="13"/>
  <c r="J287" i="13"/>
  <c r="I287" i="13"/>
  <c r="H287" i="13"/>
  <c r="G287" i="13"/>
  <c r="F287" i="13"/>
  <c r="E287" i="13"/>
  <c r="D287" i="13"/>
  <c r="C287" i="13"/>
  <c r="K287" i="13" s="1"/>
  <c r="S287" i="13" s="1"/>
  <c r="AA287" i="13" s="1"/>
  <c r="AH286" i="13"/>
  <c r="AG286" i="13"/>
  <c r="AF286" i="13"/>
  <c r="AE286" i="13"/>
  <c r="AD286" i="13"/>
  <c r="AC286" i="13"/>
  <c r="AB286" i="13"/>
  <c r="Z286" i="13"/>
  <c r="Y286" i="13"/>
  <c r="X286" i="13"/>
  <c r="W286" i="13"/>
  <c r="V286" i="13"/>
  <c r="U286" i="13"/>
  <c r="T286" i="13"/>
  <c r="R286" i="13"/>
  <c r="Q286" i="13"/>
  <c r="P286" i="13"/>
  <c r="O286" i="13"/>
  <c r="N286" i="13"/>
  <c r="M286" i="13"/>
  <c r="L286" i="13"/>
  <c r="J286" i="13"/>
  <c r="I286" i="13"/>
  <c r="H286" i="13"/>
  <c r="G286" i="13"/>
  <c r="F286" i="13"/>
  <c r="E286" i="13"/>
  <c r="D286" i="13"/>
  <c r="C286" i="13"/>
  <c r="K286" i="13" s="1"/>
  <c r="S286" i="13" s="1"/>
  <c r="AA286" i="13" s="1"/>
  <c r="AH285" i="13"/>
  <c r="AG285" i="13"/>
  <c r="AF285" i="13"/>
  <c r="AE285" i="13"/>
  <c r="AD285" i="13"/>
  <c r="AC285" i="13"/>
  <c r="AB285" i="13"/>
  <c r="Z285" i="13"/>
  <c r="Y285" i="13"/>
  <c r="X285" i="13"/>
  <c r="W285" i="13"/>
  <c r="V285" i="13"/>
  <c r="U285" i="13"/>
  <c r="T285" i="13"/>
  <c r="R285" i="13"/>
  <c r="Q285" i="13"/>
  <c r="P285" i="13"/>
  <c r="O285" i="13"/>
  <c r="N285" i="13"/>
  <c r="M285" i="13"/>
  <c r="L285" i="13"/>
  <c r="J285" i="13"/>
  <c r="I285" i="13"/>
  <c r="H285" i="13"/>
  <c r="G285" i="13"/>
  <c r="F285" i="13"/>
  <c r="E285" i="13"/>
  <c r="D285" i="13"/>
  <c r="C285" i="13"/>
  <c r="K285" i="13" s="1"/>
  <c r="S285" i="13" s="1"/>
  <c r="AA285" i="13" s="1"/>
  <c r="AH284" i="13"/>
  <c r="AG284" i="13"/>
  <c r="AF284" i="13"/>
  <c r="AE284" i="13"/>
  <c r="AD284" i="13"/>
  <c r="AC284" i="13"/>
  <c r="AB284" i="13"/>
  <c r="Z284" i="13"/>
  <c r="Y284" i="13"/>
  <c r="X284" i="13"/>
  <c r="W284" i="13"/>
  <c r="V284" i="13"/>
  <c r="U284" i="13"/>
  <c r="T284" i="13"/>
  <c r="R284" i="13"/>
  <c r="Q284" i="13"/>
  <c r="P284" i="13"/>
  <c r="O284" i="13"/>
  <c r="N284" i="13"/>
  <c r="M284" i="13"/>
  <c r="L284" i="13"/>
  <c r="J284" i="13"/>
  <c r="I284" i="13"/>
  <c r="H284" i="13"/>
  <c r="G284" i="13"/>
  <c r="F284" i="13"/>
  <c r="E284" i="13"/>
  <c r="D284" i="13"/>
  <c r="C284" i="13"/>
  <c r="K284" i="13" s="1"/>
  <c r="S284" i="13" s="1"/>
  <c r="AA284" i="13" s="1"/>
  <c r="AH283" i="13"/>
  <c r="AG283" i="13"/>
  <c r="AF283" i="13"/>
  <c r="AE283" i="13"/>
  <c r="AD283" i="13"/>
  <c r="AC283" i="13"/>
  <c r="AB283" i="13"/>
  <c r="Z283" i="13"/>
  <c r="Y283" i="13"/>
  <c r="X283" i="13"/>
  <c r="W283" i="13"/>
  <c r="V283" i="13"/>
  <c r="U283" i="13"/>
  <c r="T283" i="13"/>
  <c r="R283" i="13"/>
  <c r="Q283" i="13"/>
  <c r="P283" i="13"/>
  <c r="O283" i="13"/>
  <c r="N283" i="13"/>
  <c r="M283" i="13"/>
  <c r="L283" i="13"/>
  <c r="J283" i="13"/>
  <c r="I283" i="13"/>
  <c r="H283" i="13"/>
  <c r="G283" i="13"/>
  <c r="F283" i="13"/>
  <c r="E283" i="13"/>
  <c r="D283" i="13"/>
  <c r="C283" i="13"/>
  <c r="K283" i="13" s="1"/>
  <c r="S283" i="13" s="1"/>
  <c r="AA283" i="13" s="1"/>
  <c r="AH282" i="13"/>
  <c r="AG282" i="13"/>
  <c r="AF282" i="13"/>
  <c r="AE282" i="13"/>
  <c r="AD282" i="13"/>
  <c r="AC282" i="13"/>
  <c r="AB282" i="13"/>
  <c r="Z282" i="13"/>
  <c r="Y282" i="13"/>
  <c r="X282" i="13"/>
  <c r="W282" i="13"/>
  <c r="V282" i="13"/>
  <c r="U282" i="13"/>
  <c r="T282" i="13"/>
  <c r="R282" i="13"/>
  <c r="Q282" i="13"/>
  <c r="P282" i="13"/>
  <c r="O282" i="13"/>
  <c r="N282" i="13"/>
  <c r="M282" i="13"/>
  <c r="L282" i="13"/>
  <c r="J282" i="13"/>
  <c r="I282" i="13"/>
  <c r="H282" i="13"/>
  <c r="G282" i="13"/>
  <c r="F282" i="13"/>
  <c r="E282" i="13"/>
  <c r="D282" i="13"/>
  <c r="C282" i="13"/>
  <c r="K282" i="13" s="1"/>
  <c r="S282" i="13" s="1"/>
  <c r="AA282" i="13" s="1"/>
  <c r="AH281" i="13"/>
  <c r="AG281" i="13"/>
  <c r="AF281" i="13"/>
  <c r="AE281" i="13"/>
  <c r="AD281" i="13"/>
  <c r="AC281" i="13"/>
  <c r="AB281" i="13"/>
  <c r="Z281" i="13"/>
  <c r="Y281" i="13"/>
  <c r="X281" i="13"/>
  <c r="W281" i="13"/>
  <c r="V281" i="13"/>
  <c r="U281" i="13"/>
  <c r="T281" i="13"/>
  <c r="R281" i="13"/>
  <c r="Q281" i="13"/>
  <c r="P281" i="13"/>
  <c r="O281" i="13"/>
  <c r="N281" i="13"/>
  <c r="M281" i="13"/>
  <c r="L281" i="13"/>
  <c r="J281" i="13"/>
  <c r="I281" i="13"/>
  <c r="H281" i="13"/>
  <c r="G281" i="13"/>
  <c r="F281" i="13"/>
  <c r="E281" i="13"/>
  <c r="D281" i="13"/>
  <c r="C281" i="13"/>
  <c r="K281" i="13" s="1"/>
  <c r="S281" i="13" s="1"/>
  <c r="AA281" i="13" s="1"/>
  <c r="AH280" i="13"/>
  <c r="AG280" i="13"/>
  <c r="AF280" i="13"/>
  <c r="AE280" i="13"/>
  <c r="AD280" i="13"/>
  <c r="AC280" i="13"/>
  <c r="AB280" i="13"/>
  <c r="Z280" i="13"/>
  <c r="Y280" i="13"/>
  <c r="X280" i="13"/>
  <c r="W280" i="13"/>
  <c r="V280" i="13"/>
  <c r="U280" i="13"/>
  <c r="T280" i="13"/>
  <c r="R280" i="13"/>
  <c r="Q280" i="13"/>
  <c r="P280" i="13"/>
  <c r="O280" i="13"/>
  <c r="N280" i="13"/>
  <c r="M280" i="13"/>
  <c r="L280" i="13"/>
  <c r="J280" i="13"/>
  <c r="I280" i="13"/>
  <c r="H280" i="13"/>
  <c r="G280" i="13"/>
  <c r="F280" i="13"/>
  <c r="E280" i="13"/>
  <c r="D280" i="13"/>
  <c r="C280" i="13"/>
  <c r="K280" i="13" s="1"/>
  <c r="S280" i="13" s="1"/>
  <c r="AA280" i="13" s="1"/>
  <c r="AH279" i="13"/>
  <c r="AG279" i="13"/>
  <c r="AF279" i="13"/>
  <c r="AE279" i="13"/>
  <c r="AD279" i="13"/>
  <c r="AC279" i="13"/>
  <c r="AB279" i="13"/>
  <c r="Z279" i="13"/>
  <c r="Y279" i="13"/>
  <c r="X279" i="13"/>
  <c r="W279" i="13"/>
  <c r="V279" i="13"/>
  <c r="U279" i="13"/>
  <c r="T279" i="13"/>
  <c r="R279" i="13"/>
  <c r="Q279" i="13"/>
  <c r="P279" i="13"/>
  <c r="O279" i="13"/>
  <c r="N279" i="13"/>
  <c r="M279" i="13"/>
  <c r="L279" i="13"/>
  <c r="J279" i="13"/>
  <c r="I279" i="13"/>
  <c r="H279" i="13"/>
  <c r="G279" i="13"/>
  <c r="F279" i="13"/>
  <c r="E279" i="13"/>
  <c r="D279" i="13"/>
  <c r="C279" i="13"/>
  <c r="K279" i="13" s="1"/>
  <c r="S279" i="13" s="1"/>
  <c r="AA279" i="13" s="1"/>
  <c r="AH278" i="13"/>
  <c r="AG278" i="13"/>
  <c r="AF278" i="13"/>
  <c r="AE278" i="13"/>
  <c r="AD278" i="13"/>
  <c r="AC278" i="13"/>
  <c r="AB278" i="13"/>
  <c r="Z278" i="13"/>
  <c r="Y278" i="13"/>
  <c r="X278" i="13"/>
  <c r="W278" i="13"/>
  <c r="V278" i="13"/>
  <c r="U278" i="13"/>
  <c r="T278" i="13"/>
  <c r="R278" i="13"/>
  <c r="Q278" i="13"/>
  <c r="P278" i="13"/>
  <c r="O278" i="13"/>
  <c r="N278" i="13"/>
  <c r="M278" i="13"/>
  <c r="L278" i="13"/>
  <c r="J278" i="13"/>
  <c r="I278" i="13"/>
  <c r="H278" i="13"/>
  <c r="G278" i="13"/>
  <c r="F278" i="13"/>
  <c r="E278" i="13"/>
  <c r="D278" i="13"/>
  <c r="C278" i="13"/>
  <c r="K278" i="13" s="1"/>
  <c r="S278" i="13" s="1"/>
  <c r="AA278" i="13" s="1"/>
  <c r="AH277" i="13"/>
  <c r="AG277" i="13"/>
  <c r="AF277" i="13"/>
  <c r="AE277" i="13"/>
  <c r="AD277" i="13"/>
  <c r="AC277" i="13"/>
  <c r="AB277" i="13"/>
  <c r="Z277" i="13"/>
  <c r="Y277" i="13"/>
  <c r="X277" i="13"/>
  <c r="W277" i="13"/>
  <c r="V277" i="13"/>
  <c r="U277" i="13"/>
  <c r="T277" i="13"/>
  <c r="R277" i="13"/>
  <c r="Q277" i="13"/>
  <c r="P277" i="13"/>
  <c r="O277" i="13"/>
  <c r="N277" i="13"/>
  <c r="M277" i="13"/>
  <c r="L277" i="13"/>
  <c r="J277" i="13"/>
  <c r="I277" i="13"/>
  <c r="H277" i="13"/>
  <c r="G277" i="13"/>
  <c r="F277" i="13"/>
  <c r="E277" i="13"/>
  <c r="D277" i="13"/>
  <c r="C277" i="13"/>
  <c r="K277" i="13" s="1"/>
  <c r="S277" i="13" s="1"/>
  <c r="AA277" i="13" s="1"/>
  <c r="AH276" i="13"/>
  <c r="AG276" i="13"/>
  <c r="AF276" i="13"/>
  <c r="AE276" i="13"/>
  <c r="AD276" i="13"/>
  <c r="AC276" i="13"/>
  <c r="AB276" i="13"/>
  <c r="Z276" i="13"/>
  <c r="Y276" i="13"/>
  <c r="X276" i="13"/>
  <c r="W276" i="13"/>
  <c r="V276" i="13"/>
  <c r="U276" i="13"/>
  <c r="T276" i="13"/>
  <c r="R276" i="13"/>
  <c r="Q276" i="13"/>
  <c r="P276" i="13"/>
  <c r="O276" i="13"/>
  <c r="N276" i="13"/>
  <c r="M276" i="13"/>
  <c r="L276" i="13"/>
  <c r="J276" i="13"/>
  <c r="I276" i="13"/>
  <c r="H276" i="13"/>
  <c r="G276" i="13"/>
  <c r="F276" i="13"/>
  <c r="E276" i="13"/>
  <c r="D276" i="13"/>
  <c r="C276" i="13"/>
  <c r="K276" i="13" s="1"/>
  <c r="S276" i="13" s="1"/>
  <c r="AA276" i="13" s="1"/>
  <c r="AH275" i="13"/>
  <c r="AG275" i="13"/>
  <c r="AF275" i="13"/>
  <c r="AE275" i="13"/>
  <c r="AD275" i="13"/>
  <c r="AC275" i="13"/>
  <c r="AB275" i="13"/>
  <c r="Z275" i="13"/>
  <c r="Y275" i="13"/>
  <c r="X275" i="13"/>
  <c r="W275" i="13"/>
  <c r="V275" i="13"/>
  <c r="U275" i="13"/>
  <c r="T275" i="13"/>
  <c r="R275" i="13"/>
  <c r="Q275" i="13"/>
  <c r="P275" i="13"/>
  <c r="O275" i="13"/>
  <c r="N275" i="13"/>
  <c r="M275" i="13"/>
  <c r="L275" i="13"/>
  <c r="J275" i="13"/>
  <c r="I275" i="13"/>
  <c r="H275" i="13"/>
  <c r="G275" i="13"/>
  <c r="F275" i="13"/>
  <c r="E275" i="13"/>
  <c r="D275" i="13"/>
  <c r="C275" i="13"/>
  <c r="K275" i="13" s="1"/>
  <c r="S275" i="13" s="1"/>
  <c r="AA275" i="13" s="1"/>
  <c r="AH274" i="13"/>
  <c r="AG274" i="13"/>
  <c r="AF274" i="13"/>
  <c r="AE274" i="13"/>
  <c r="AD274" i="13"/>
  <c r="AC274" i="13"/>
  <c r="AB274" i="13"/>
  <c r="Z274" i="13"/>
  <c r="Y274" i="13"/>
  <c r="X274" i="13"/>
  <c r="W274" i="13"/>
  <c r="V274" i="13"/>
  <c r="U274" i="13"/>
  <c r="T274" i="13"/>
  <c r="R274" i="13"/>
  <c r="Q274" i="13"/>
  <c r="P274" i="13"/>
  <c r="O274" i="13"/>
  <c r="N274" i="13"/>
  <c r="M274" i="13"/>
  <c r="L274" i="13"/>
  <c r="J274" i="13"/>
  <c r="I274" i="13"/>
  <c r="H274" i="13"/>
  <c r="G274" i="13"/>
  <c r="F274" i="13"/>
  <c r="E274" i="13"/>
  <c r="D274" i="13"/>
  <c r="C274" i="13"/>
  <c r="K274" i="13" s="1"/>
  <c r="S274" i="13" s="1"/>
  <c r="AA274" i="13" s="1"/>
  <c r="AH273" i="13"/>
  <c r="AG273" i="13"/>
  <c r="AF273" i="13"/>
  <c r="AE273" i="13"/>
  <c r="AD273" i="13"/>
  <c r="AC273" i="13"/>
  <c r="AB273" i="13"/>
  <c r="Z273" i="13"/>
  <c r="Y273" i="13"/>
  <c r="X273" i="13"/>
  <c r="W273" i="13"/>
  <c r="V273" i="13"/>
  <c r="U273" i="13"/>
  <c r="T273" i="13"/>
  <c r="R273" i="13"/>
  <c r="Q273" i="13"/>
  <c r="P273" i="13"/>
  <c r="O273" i="13"/>
  <c r="N273" i="13"/>
  <c r="M273" i="13"/>
  <c r="L273" i="13"/>
  <c r="J273" i="13"/>
  <c r="I273" i="13"/>
  <c r="H273" i="13"/>
  <c r="G273" i="13"/>
  <c r="F273" i="13"/>
  <c r="E273" i="13"/>
  <c r="D273" i="13"/>
  <c r="C273" i="13"/>
  <c r="K273" i="13" s="1"/>
  <c r="S273" i="13" s="1"/>
  <c r="AA273" i="13" s="1"/>
  <c r="AH272" i="13"/>
  <c r="AG272" i="13"/>
  <c r="AF272" i="13"/>
  <c r="AE272" i="13"/>
  <c r="AD272" i="13"/>
  <c r="AC272" i="13"/>
  <c r="AB272" i="13"/>
  <c r="Z272" i="13"/>
  <c r="Y272" i="13"/>
  <c r="X272" i="13"/>
  <c r="W272" i="13"/>
  <c r="V272" i="13"/>
  <c r="U272" i="13"/>
  <c r="T272" i="13"/>
  <c r="R272" i="13"/>
  <c r="Q272" i="13"/>
  <c r="P272" i="13"/>
  <c r="O272" i="13"/>
  <c r="N272" i="13"/>
  <c r="M272" i="13"/>
  <c r="L272" i="13"/>
  <c r="J272" i="13"/>
  <c r="I272" i="13"/>
  <c r="H272" i="13"/>
  <c r="G272" i="13"/>
  <c r="F272" i="13"/>
  <c r="E272" i="13"/>
  <c r="D272" i="13"/>
  <c r="C272" i="13"/>
  <c r="K272" i="13" s="1"/>
  <c r="S272" i="13" s="1"/>
  <c r="AA272" i="13" s="1"/>
  <c r="AH271" i="13"/>
  <c r="AG271" i="13"/>
  <c r="AF271" i="13"/>
  <c r="AE271" i="13"/>
  <c r="AD271" i="13"/>
  <c r="AC271" i="13"/>
  <c r="AB271" i="13"/>
  <c r="Z271" i="13"/>
  <c r="Y271" i="13"/>
  <c r="X271" i="13"/>
  <c r="W271" i="13"/>
  <c r="V271" i="13"/>
  <c r="U271" i="13"/>
  <c r="T271" i="13"/>
  <c r="R271" i="13"/>
  <c r="Q271" i="13"/>
  <c r="P271" i="13"/>
  <c r="O271" i="13"/>
  <c r="N271" i="13"/>
  <c r="M271" i="13"/>
  <c r="L271" i="13"/>
  <c r="J271" i="13"/>
  <c r="I271" i="13"/>
  <c r="H271" i="13"/>
  <c r="G271" i="13"/>
  <c r="F271" i="13"/>
  <c r="E271" i="13"/>
  <c r="D271" i="13"/>
  <c r="C271" i="13"/>
  <c r="K271" i="13" s="1"/>
  <c r="S271" i="13" s="1"/>
  <c r="AA271" i="13" s="1"/>
  <c r="AH270" i="13"/>
  <c r="AG270" i="13"/>
  <c r="AF270" i="13"/>
  <c r="AE270" i="13"/>
  <c r="AD270" i="13"/>
  <c r="AC270" i="13"/>
  <c r="AB270" i="13"/>
  <c r="Z270" i="13"/>
  <c r="Y270" i="13"/>
  <c r="X270" i="13"/>
  <c r="W270" i="13"/>
  <c r="V270" i="13"/>
  <c r="U270" i="13"/>
  <c r="T270" i="13"/>
  <c r="R270" i="13"/>
  <c r="Q270" i="13"/>
  <c r="P270" i="13"/>
  <c r="O270" i="13"/>
  <c r="N270" i="13"/>
  <c r="M270" i="13"/>
  <c r="L270" i="13"/>
  <c r="J270" i="13"/>
  <c r="I270" i="13"/>
  <c r="H270" i="13"/>
  <c r="G270" i="13"/>
  <c r="F270" i="13"/>
  <c r="E270" i="13"/>
  <c r="D270" i="13"/>
  <c r="C270" i="13"/>
  <c r="K270" i="13" s="1"/>
  <c r="S270" i="13" s="1"/>
  <c r="AA270" i="13" s="1"/>
  <c r="AH269" i="13"/>
  <c r="AG269" i="13"/>
  <c r="AF269" i="13"/>
  <c r="AE269" i="13"/>
  <c r="AD269" i="13"/>
  <c r="AC269" i="13"/>
  <c r="AB269" i="13"/>
  <c r="Z269" i="13"/>
  <c r="Y269" i="13"/>
  <c r="X269" i="13"/>
  <c r="W269" i="13"/>
  <c r="V269" i="13"/>
  <c r="U269" i="13"/>
  <c r="T269" i="13"/>
  <c r="R269" i="13"/>
  <c r="Q269" i="13"/>
  <c r="P269" i="13"/>
  <c r="O269" i="13"/>
  <c r="N269" i="13"/>
  <c r="M269" i="13"/>
  <c r="L269" i="13"/>
  <c r="J269" i="13"/>
  <c r="I269" i="13"/>
  <c r="H269" i="13"/>
  <c r="G269" i="13"/>
  <c r="F269" i="13"/>
  <c r="E269" i="13"/>
  <c r="D269" i="13"/>
  <c r="C269" i="13"/>
  <c r="K269" i="13" s="1"/>
  <c r="S269" i="13" s="1"/>
  <c r="AA269" i="13" s="1"/>
  <c r="AH268" i="13"/>
  <c r="AG268" i="13"/>
  <c r="AF268" i="13"/>
  <c r="AE268" i="13"/>
  <c r="AD268" i="13"/>
  <c r="AC268" i="13"/>
  <c r="AB268" i="13"/>
  <c r="Z268" i="13"/>
  <c r="Y268" i="13"/>
  <c r="X268" i="13"/>
  <c r="W268" i="13"/>
  <c r="V268" i="13"/>
  <c r="U268" i="13"/>
  <c r="T268" i="13"/>
  <c r="R268" i="13"/>
  <c r="Q268" i="13"/>
  <c r="P268" i="13"/>
  <c r="O268" i="13"/>
  <c r="N268" i="13"/>
  <c r="M268" i="13"/>
  <c r="L268" i="13"/>
  <c r="J268" i="13"/>
  <c r="I268" i="13"/>
  <c r="H268" i="13"/>
  <c r="G268" i="13"/>
  <c r="F268" i="13"/>
  <c r="E268" i="13"/>
  <c r="D268" i="13"/>
  <c r="C268" i="13"/>
  <c r="K268" i="13" s="1"/>
  <c r="S268" i="13" s="1"/>
  <c r="AA268" i="13" s="1"/>
  <c r="AH267" i="13"/>
  <c r="AG267" i="13"/>
  <c r="AF267" i="13"/>
  <c r="AE267" i="13"/>
  <c r="AD267" i="13"/>
  <c r="AC267" i="13"/>
  <c r="AB267" i="13"/>
  <c r="Z267" i="13"/>
  <c r="Y267" i="13"/>
  <c r="X267" i="13"/>
  <c r="W267" i="13"/>
  <c r="V267" i="13"/>
  <c r="U267" i="13"/>
  <c r="T267" i="13"/>
  <c r="R267" i="13"/>
  <c r="Q267" i="13"/>
  <c r="P267" i="13"/>
  <c r="O267" i="13"/>
  <c r="N267" i="13"/>
  <c r="M267" i="13"/>
  <c r="L267" i="13"/>
  <c r="J267" i="13"/>
  <c r="I267" i="13"/>
  <c r="H267" i="13"/>
  <c r="G267" i="13"/>
  <c r="F267" i="13"/>
  <c r="E267" i="13"/>
  <c r="D267" i="13"/>
  <c r="C267" i="13"/>
  <c r="K267" i="13" s="1"/>
  <c r="S267" i="13" s="1"/>
  <c r="AA267" i="13" s="1"/>
  <c r="AH266" i="13"/>
  <c r="AG266" i="13"/>
  <c r="AF266" i="13"/>
  <c r="AE266" i="13"/>
  <c r="AD266" i="13"/>
  <c r="AC266" i="13"/>
  <c r="AB266" i="13"/>
  <c r="Z266" i="13"/>
  <c r="Y266" i="13"/>
  <c r="X266" i="13"/>
  <c r="W266" i="13"/>
  <c r="V266" i="13"/>
  <c r="U266" i="13"/>
  <c r="T266" i="13"/>
  <c r="R266" i="13"/>
  <c r="Q266" i="13"/>
  <c r="P266" i="13"/>
  <c r="O266" i="13"/>
  <c r="N266" i="13"/>
  <c r="M266" i="13"/>
  <c r="L266" i="13"/>
  <c r="J266" i="13"/>
  <c r="I266" i="13"/>
  <c r="H266" i="13"/>
  <c r="G266" i="13"/>
  <c r="F266" i="13"/>
  <c r="E266" i="13"/>
  <c r="D266" i="13"/>
  <c r="C266" i="13"/>
  <c r="K266" i="13" s="1"/>
  <c r="S266" i="13" s="1"/>
  <c r="AA266" i="13" s="1"/>
  <c r="AH265" i="13"/>
  <c r="AG265" i="13"/>
  <c r="AF265" i="13"/>
  <c r="AE265" i="13"/>
  <c r="AD265" i="13"/>
  <c r="AC265" i="13"/>
  <c r="AB265" i="13"/>
  <c r="Z265" i="13"/>
  <c r="Y265" i="13"/>
  <c r="X265" i="13"/>
  <c r="W265" i="13"/>
  <c r="V265" i="13"/>
  <c r="U265" i="13"/>
  <c r="T265" i="13"/>
  <c r="R265" i="13"/>
  <c r="Q265" i="13"/>
  <c r="P265" i="13"/>
  <c r="O265" i="13"/>
  <c r="N265" i="13"/>
  <c r="M265" i="13"/>
  <c r="L265" i="13"/>
  <c r="J265" i="13"/>
  <c r="I265" i="13"/>
  <c r="H265" i="13"/>
  <c r="G265" i="13"/>
  <c r="F265" i="13"/>
  <c r="E265" i="13"/>
  <c r="D265" i="13"/>
  <c r="C265" i="13"/>
  <c r="K265" i="13" s="1"/>
  <c r="S265" i="13" s="1"/>
  <c r="AA265" i="13" s="1"/>
  <c r="AH264" i="13"/>
  <c r="AG264" i="13"/>
  <c r="AF264" i="13"/>
  <c r="AE264" i="13"/>
  <c r="AD264" i="13"/>
  <c r="AC264" i="13"/>
  <c r="AB264" i="13"/>
  <c r="Z264" i="13"/>
  <c r="Y264" i="13"/>
  <c r="X264" i="13"/>
  <c r="W264" i="13"/>
  <c r="V264" i="13"/>
  <c r="U264" i="13"/>
  <c r="T264" i="13"/>
  <c r="R264" i="13"/>
  <c r="Q264" i="13"/>
  <c r="P264" i="13"/>
  <c r="O264" i="13"/>
  <c r="N264" i="13"/>
  <c r="M264" i="13"/>
  <c r="L264" i="13"/>
  <c r="J264" i="13"/>
  <c r="I264" i="13"/>
  <c r="H264" i="13"/>
  <c r="G264" i="13"/>
  <c r="F264" i="13"/>
  <c r="E264" i="13"/>
  <c r="D264" i="13"/>
  <c r="C264" i="13"/>
  <c r="K264" i="13" s="1"/>
  <c r="S264" i="13" s="1"/>
  <c r="AA264" i="13" s="1"/>
  <c r="AH263" i="13"/>
  <c r="AG263" i="13"/>
  <c r="AF263" i="13"/>
  <c r="AE263" i="13"/>
  <c r="AD263" i="13"/>
  <c r="AC263" i="13"/>
  <c r="AB263" i="13"/>
  <c r="Z263" i="13"/>
  <c r="Y263" i="13"/>
  <c r="X263" i="13"/>
  <c r="W263" i="13"/>
  <c r="V263" i="13"/>
  <c r="U263" i="13"/>
  <c r="T263" i="13"/>
  <c r="R263" i="13"/>
  <c r="Q263" i="13"/>
  <c r="P263" i="13"/>
  <c r="O263" i="13"/>
  <c r="N263" i="13"/>
  <c r="M263" i="13"/>
  <c r="L263" i="13"/>
  <c r="J263" i="13"/>
  <c r="I263" i="13"/>
  <c r="H263" i="13"/>
  <c r="G263" i="13"/>
  <c r="F263" i="13"/>
  <c r="E263" i="13"/>
  <c r="D263" i="13"/>
  <c r="C263" i="13"/>
  <c r="K263" i="13" s="1"/>
  <c r="S263" i="13" s="1"/>
  <c r="AA263" i="13" s="1"/>
  <c r="AH262" i="13"/>
  <c r="AG262" i="13"/>
  <c r="AF262" i="13"/>
  <c r="AE262" i="13"/>
  <c r="AD262" i="13"/>
  <c r="AC262" i="13"/>
  <c r="AB262" i="13"/>
  <c r="Z262" i="13"/>
  <c r="Y262" i="13"/>
  <c r="X262" i="13"/>
  <c r="W262" i="13"/>
  <c r="V262" i="13"/>
  <c r="U262" i="13"/>
  <c r="T262" i="13"/>
  <c r="R262" i="13"/>
  <c r="Q262" i="13"/>
  <c r="P262" i="13"/>
  <c r="O262" i="13"/>
  <c r="N262" i="13"/>
  <c r="M262" i="13"/>
  <c r="L262" i="13"/>
  <c r="J262" i="13"/>
  <c r="I262" i="13"/>
  <c r="H262" i="13"/>
  <c r="G262" i="13"/>
  <c r="F262" i="13"/>
  <c r="E262" i="13"/>
  <c r="D262" i="13"/>
  <c r="C262" i="13"/>
  <c r="K262" i="13" s="1"/>
  <c r="S262" i="13" s="1"/>
  <c r="AA262" i="13" s="1"/>
  <c r="AH261" i="13"/>
  <c r="AG261" i="13"/>
  <c r="AF261" i="13"/>
  <c r="AE261" i="13"/>
  <c r="AD261" i="13"/>
  <c r="AC261" i="13"/>
  <c r="AB261" i="13"/>
  <c r="Z261" i="13"/>
  <c r="Y261" i="13"/>
  <c r="X261" i="13"/>
  <c r="W261" i="13"/>
  <c r="V261" i="13"/>
  <c r="U261" i="13"/>
  <c r="T261" i="13"/>
  <c r="R261" i="13"/>
  <c r="Q261" i="13"/>
  <c r="P261" i="13"/>
  <c r="O261" i="13"/>
  <c r="N261" i="13"/>
  <c r="M261" i="13"/>
  <c r="L261" i="13"/>
  <c r="J261" i="13"/>
  <c r="I261" i="13"/>
  <c r="H261" i="13"/>
  <c r="G261" i="13"/>
  <c r="F261" i="13"/>
  <c r="E261" i="13"/>
  <c r="D261" i="13"/>
  <c r="C261" i="13"/>
  <c r="K261" i="13" s="1"/>
  <c r="S261" i="13" s="1"/>
  <c r="AA261" i="13" s="1"/>
  <c r="AH260" i="13"/>
  <c r="AG260" i="13"/>
  <c r="AF260" i="13"/>
  <c r="AE260" i="13"/>
  <c r="AD260" i="13"/>
  <c r="AC260" i="13"/>
  <c r="AB260" i="13"/>
  <c r="Z260" i="13"/>
  <c r="Y260" i="13"/>
  <c r="X260" i="13"/>
  <c r="W260" i="13"/>
  <c r="V260" i="13"/>
  <c r="U260" i="13"/>
  <c r="T260" i="13"/>
  <c r="R260" i="13"/>
  <c r="Q260" i="13"/>
  <c r="P260" i="13"/>
  <c r="O260" i="13"/>
  <c r="N260" i="13"/>
  <c r="M260" i="13"/>
  <c r="L260" i="13"/>
  <c r="J260" i="13"/>
  <c r="I260" i="13"/>
  <c r="H260" i="13"/>
  <c r="G260" i="13"/>
  <c r="F260" i="13"/>
  <c r="E260" i="13"/>
  <c r="D260" i="13"/>
  <c r="C260" i="13"/>
  <c r="K260" i="13" s="1"/>
  <c r="S260" i="13" s="1"/>
  <c r="AA260" i="13" s="1"/>
  <c r="AH259" i="13"/>
  <c r="AG259" i="13"/>
  <c r="AF259" i="13"/>
  <c r="AE259" i="13"/>
  <c r="AD259" i="13"/>
  <c r="AC259" i="13"/>
  <c r="AB259" i="13"/>
  <c r="Z259" i="13"/>
  <c r="Y259" i="13"/>
  <c r="X259" i="13"/>
  <c r="W259" i="13"/>
  <c r="V259" i="13"/>
  <c r="U259" i="13"/>
  <c r="T259" i="13"/>
  <c r="R259" i="13"/>
  <c r="Q259" i="13"/>
  <c r="P259" i="13"/>
  <c r="O259" i="13"/>
  <c r="N259" i="13"/>
  <c r="M259" i="13"/>
  <c r="L259" i="13"/>
  <c r="J259" i="13"/>
  <c r="I259" i="13"/>
  <c r="H259" i="13"/>
  <c r="G259" i="13"/>
  <c r="F259" i="13"/>
  <c r="E259" i="13"/>
  <c r="D259" i="13"/>
  <c r="C259" i="13"/>
  <c r="K259" i="13" s="1"/>
  <c r="S259" i="13" s="1"/>
  <c r="AA259" i="13" s="1"/>
  <c r="AH258" i="13"/>
  <c r="AG258" i="13"/>
  <c r="AF258" i="13"/>
  <c r="AE258" i="13"/>
  <c r="AD258" i="13"/>
  <c r="AC258" i="13"/>
  <c r="AB258" i="13"/>
  <c r="Z258" i="13"/>
  <c r="Y258" i="13"/>
  <c r="X258" i="13"/>
  <c r="W258" i="13"/>
  <c r="V258" i="13"/>
  <c r="U258" i="13"/>
  <c r="T258" i="13"/>
  <c r="R258" i="13"/>
  <c r="Q258" i="13"/>
  <c r="P258" i="13"/>
  <c r="O258" i="13"/>
  <c r="N258" i="13"/>
  <c r="M258" i="13"/>
  <c r="L258" i="13"/>
  <c r="J258" i="13"/>
  <c r="I258" i="13"/>
  <c r="H258" i="13"/>
  <c r="G258" i="13"/>
  <c r="F258" i="13"/>
  <c r="E258" i="13"/>
  <c r="D258" i="13"/>
  <c r="C258" i="13"/>
  <c r="K258" i="13" s="1"/>
  <c r="S258" i="13" s="1"/>
  <c r="AA258" i="13" s="1"/>
  <c r="AH257" i="13"/>
  <c r="AG257" i="13"/>
  <c r="AF257" i="13"/>
  <c r="AE257" i="13"/>
  <c r="AD257" i="13"/>
  <c r="AC257" i="13"/>
  <c r="AB257" i="13"/>
  <c r="Z257" i="13"/>
  <c r="Y257" i="13"/>
  <c r="X257" i="13"/>
  <c r="W257" i="13"/>
  <c r="V257" i="13"/>
  <c r="U257" i="13"/>
  <c r="T257" i="13"/>
  <c r="R257" i="13"/>
  <c r="Q257" i="13"/>
  <c r="P257" i="13"/>
  <c r="O257" i="13"/>
  <c r="N257" i="13"/>
  <c r="M257" i="13"/>
  <c r="L257" i="13"/>
  <c r="J257" i="13"/>
  <c r="I257" i="13"/>
  <c r="H257" i="13"/>
  <c r="G257" i="13"/>
  <c r="F257" i="13"/>
  <c r="E257" i="13"/>
  <c r="D257" i="13"/>
  <c r="C257" i="13"/>
  <c r="K257" i="13" s="1"/>
  <c r="S257" i="13" s="1"/>
  <c r="AA257" i="13" s="1"/>
  <c r="AH256" i="13"/>
  <c r="AG256" i="13"/>
  <c r="AF256" i="13"/>
  <c r="AE256" i="13"/>
  <c r="AD256" i="13"/>
  <c r="AC256" i="13"/>
  <c r="AB256" i="13"/>
  <c r="Z256" i="13"/>
  <c r="Y256" i="13"/>
  <c r="X256" i="13"/>
  <c r="W256" i="13"/>
  <c r="V256" i="13"/>
  <c r="U256" i="13"/>
  <c r="T256" i="13"/>
  <c r="R256" i="13"/>
  <c r="Q256" i="13"/>
  <c r="P256" i="13"/>
  <c r="O256" i="13"/>
  <c r="N256" i="13"/>
  <c r="M256" i="13"/>
  <c r="L256" i="13"/>
  <c r="J256" i="13"/>
  <c r="I256" i="13"/>
  <c r="H256" i="13"/>
  <c r="G256" i="13"/>
  <c r="F256" i="13"/>
  <c r="E256" i="13"/>
  <c r="D256" i="13"/>
  <c r="C256" i="13"/>
  <c r="K256" i="13" s="1"/>
  <c r="S256" i="13" s="1"/>
  <c r="AA256" i="13" s="1"/>
  <c r="AH255" i="13"/>
  <c r="AG255" i="13"/>
  <c r="AF255" i="13"/>
  <c r="AE255" i="13"/>
  <c r="AD255" i="13"/>
  <c r="AC255" i="13"/>
  <c r="AB255" i="13"/>
  <c r="Z255" i="13"/>
  <c r="Y255" i="13"/>
  <c r="X255" i="13"/>
  <c r="W255" i="13"/>
  <c r="V255" i="13"/>
  <c r="U255" i="13"/>
  <c r="T255" i="13"/>
  <c r="R255" i="13"/>
  <c r="Q255" i="13"/>
  <c r="P255" i="13"/>
  <c r="O255" i="13"/>
  <c r="N255" i="13"/>
  <c r="M255" i="13"/>
  <c r="L255" i="13"/>
  <c r="J255" i="13"/>
  <c r="I255" i="13"/>
  <c r="H255" i="13"/>
  <c r="G255" i="13"/>
  <c r="F255" i="13"/>
  <c r="E255" i="13"/>
  <c r="D255" i="13"/>
  <c r="C255" i="13"/>
  <c r="K255" i="13" s="1"/>
  <c r="S255" i="13" s="1"/>
  <c r="AA255" i="13" s="1"/>
  <c r="AH254" i="13"/>
  <c r="AG254" i="13"/>
  <c r="AF254" i="13"/>
  <c r="AE254" i="13"/>
  <c r="AD254" i="13"/>
  <c r="AC254" i="13"/>
  <c r="AB254" i="13"/>
  <c r="Z254" i="13"/>
  <c r="Y254" i="13"/>
  <c r="X254" i="13"/>
  <c r="W254" i="13"/>
  <c r="V254" i="13"/>
  <c r="U254" i="13"/>
  <c r="T254" i="13"/>
  <c r="R254" i="13"/>
  <c r="Q254" i="13"/>
  <c r="P254" i="13"/>
  <c r="O254" i="13"/>
  <c r="N254" i="13"/>
  <c r="M254" i="13"/>
  <c r="L254" i="13"/>
  <c r="J254" i="13"/>
  <c r="I254" i="13"/>
  <c r="H254" i="13"/>
  <c r="G254" i="13"/>
  <c r="F254" i="13"/>
  <c r="E254" i="13"/>
  <c r="D254" i="13"/>
  <c r="C254" i="13"/>
  <c r="K254" i="13" s="1"/>
  <c r="S254" i="13" s="1"/>
  <c r="AA254" i="13" s="1"/>
  <c r="AH253" i="13"/>
  <c r="AG253" i="13"/>
  <c r="AF253" i="13"/>
  <c r="AE253" i="13"/>
  <c r="AD253" i="13"/>
  <c r="AC253" i="13"/>
  <c r="AB253" i="13"/>
  <c r="Z253" i="13"/>
  <c r="Y253" i="13"/>
  <c r="X253" i="13"/>
  <c r="W253" i="13"/>
  <c r="V253" i="13"/>
  <c r="U253" i="13"/>
  <c r="T253" i="13"/>
  <c r="R253" i="13"/>
  <c r="Q253" i="13"/>
  <c r="P253" i="13"/>
  <c r="O253" i="13"/>
  <c r="N253" i="13"/>
  <c r="M253" i="13"/>
  <c r="L253" i="13"/>
  <c r="J253" i="13"/>
  <c r="I253" i="13"/>
  <c r="H253" i="13"/>
  <c r="G253" i="13"/>
  <c r="F253" i="13"/>
  <c r="E253" i="13"/>
  <c r="D253" i="13"/>
  <c r="C253" i="13"/>
  <c r="K253" i="13" s="1"/>
  <c r="S253" i="13" s="1"/>
  <c r="AA253" i="13" s="1"/>
  <c r="AH252" i="13"/>
  <c r="AG252" i="13"/>
  <c r="AF252" i="13"/>
  <c r="AE252" i="13"/>
  <c r="AD252" i="13"/>
  <c r="AC252" i="13"/>
  <c r="AB252" i="13"/>
  <c r="Z252" i="13"/>
  <c r="Y252" i="13"/>
  <c r="X252" i="13"/>
  <c r="W252" i="13"/>
  <c r="V252" i="13"/>
  <c r="U252" i="13"/>
  <c r="T252" i="13"/>
  <c r="R252" i="13"/>
  <c r="Q252" i="13"/>
  <c r="P252" i="13"/>
  <c r="O252" i="13"/>
  <c r="N252" i="13"/>
  <c r="M252" i="13"/>
  <c r="L252" i="13"/>
  <c r="J252" i="13"/>
  <c r="I252" i="13"/>
  <c r="H252" i="13"/>
  <c r="G252" i="13"/>
  <c r="F252" i="13"/>
  <c r="E252" i="13"/>
  <c r="D252" i="13"/>
  <c r="C252" i="13"/>
  <c r="K252" i="13" s="1"/>
  <c r="S252" i="13" s="1"/>
  <c r="AA252" i="13" s="1"/>
  <c r="AH251" i="13"/>
  <c r="AG251" i="13"/>
  <c r="AF251" i="13"/>
  <c r="AE251" i="13"/>
  <c r="AD251" i="13"/>
  <c r="AC251" i="13"/>
  <c r="AB251" i="13"/>
  <c r="Z251" i="13"/>
  <c r="Y251" i="13"/>
  <c r="X251" i="13"/>
  <c r="W251" i="13"/>
  <c r="V251" i="13"/>
  <c r="U251" i="13"/>
  <c r="T251" i="13"/>
  <c r="R251" i="13"/>
  <c r="Q251" i="13"/>
  <c r="P251" i="13"/>
  <c r="O251" i="13"/>
  <c r="N251" i="13"/>
  <c r="M251" i="13"/>
  <c r="L251" i="13"/>
  <c r="J251" i="13"/>
  <c r="I251" i="13"/>
  <c r="H251" i="13"/>
  <c r="G251" i="13"/>
  <c r="F251" i="13"/>
  <c r="E251" i="13"/>
  <c r="D251" i="13"/>
  <c r="C251" i="13"/>
  <c r="K251" i="13" s="1"/>
  <c r="S251" i="13" s="1"/>
  <c r="AA251" i="13" s="1"/>
  <c r="AH250" i="13"/>
  <c r="AG250" i="13"/>
  <c r="AF250" i="13"/>
  <c r="AE250" i="13"/>
  <c r="AD250" i="13"/>
  <c r="AC250" i="13"/>
  <c r="AB250" i="13"/>
  <c r="Z250" i="13"/>
  <c r="Y250" i="13"/>
  <c r="X250" i="13"/>
  <c r="W250" i="13"/>
  <c r="V250" i="13"/>
  <c r="U250" i="13"/>
  <c r="T250" i="13"/>
  <c r="R250" i="13"/>
  <c r="Q250" i="13"/>
  <c r="P250" i="13"/>
  <c r="O250" i="13"/>
  <c r="N250" i="13"/>
  <c r="M250" i="13"/>
  <c r="L250" i="13"/>
  <c r="J250" i="13"/>
  <c r="I250" i="13"/>
  <c r="H250" i="13"/>
  <c r="G250" i="13"/>
  <c r="F250" i="13"/>
  <c r="E250" i="13"/>
  <c r="D250" i="13"/>
  <c r="C250" i="13"/>
  <c r="K250" i="13" s="1"/>
  <c r="S250" i="13" s="1"/>
  <c r="AA250" i="13" s="1"/>
  <c r="AH249" i="13"/>
  <c r="AG249" i="13"/>
  <c r="AF249" i="13"/>
  <c r="AE249" i="13"/>
  <c r="AD249" i="13"/>
  <c r="AC249" i="13"/>
  <c r="AB249" i="13"/>
  <c r="Z249" i="13"/>
  <c r="Y249" i="13"/>
  <c r="X249" i="13"/>
  <c r="W249" i="13"/>
  <c r="V249" i="13"/>
  <c r="U249" i="13"/>
  <c r="T249" i="13"/>
  <c r="R249" i="13"/>
  <c r="Q249" i="13"/>
  <c r="P249" i="13"/>
  <c r="O249" i="13"/>
  <c r="N249" i="13"/>
  <c r="M249" i="13"/>
  <c r="L249" i="13"/>
  <c r="J249" i="13"/>
  <c r="I249" i="13"/>
  <c r="H249" i="13"/>
  <c r="G249" i="13"/>
  <c r="F249" i="13"/>
  <c r="E249" i="13"/>
  <c r="D249" i="13"/>
  <c r="C249" i="13"/>
  <c r="K249" i="13" s="1"/>
  <c r="S249" i="13" s="1"/>
  <c r="AA249" i="13" s="1"/>
  <c r="AH248" i="13"/>
  <c r="AG248" i="13"/>
  <c r="AF248" i="13"/>
  <c r="AE248" i="13"/>
  <c r="AD248" i="13"/>
  <c r="AC248" i="13"/>
  <c r="AB248" i="13"/>
  <c r="Z248" i="13"/>
  <c r="Y248" i="13"/>
  <c r="X248" i="13"/>
  <c r="W248" i="13"/>
  <c r="V248" i="13"/>
  <c r="U248" i="13"/>
  <c r="T248" i="13"/>
  <c r="R248" i="13"/>
  <c r="Q248" i="13"/>
  <c r="P248" i="13"/>
  <c r="O248" i="13"/>
  <c r="N248" i="13"/>
  <c r="M248" i="13"/>
  <c r="L248" i="13"/>
  <c r="J248" i="13"/>
  <c r="I248" i="13"/>
  <c r="H248" i="13"/>
  <c r="G248" i="13"/>
  <c r="F248" i="13"/>
  <c r="E248" i="13"/>
  <c r="D248" i="13"/>
  <c r="C248" i="13"/>
  <c r="K248" i="13" s="1"/>
  <c r="S248" i="13" s="1"/>
  <c r="AA248" i="13" s="1"/>
  <c r="AH247" i="13"/>
  <c r="AG247" i="13"/>
  <c r="AF247" i="13"/>
  <c r="AE247" i="13"/>
  <c r="AD247" i="13"/>
  <c r="AC247" i="13"/>
  <c r="AB247" i="13"/>
  <c r="Z247" i="13"/>
  <c r="Y247" i="13"/>
  <c r="X247" i="13"/>
  <c r="W247" i="13"/>
  <c r="V247" i="13"/>
  <c r="U247" i="13"/>
  <c r="T247" i="13"/>
  <c r="R247" i="13"/>
  <c r="Q247" i="13"/>
  <c r="P247" i="13"/>
  <c r="O247" i="13"/>
  <c r="N247" i="13"/>
  <c r="M247" i="13"/>
  <c r="L247" i="13"/>
  <c r="J247" i="13"/>
  <c r="I247" i="13"/>
  <c r="H247" i="13"/>
  <c r="G247" i="13"/>
  <c r="F247" i="13"/>
  <c r="E247" i="13"/>
  <c r="D247" i="13"/>
  <c r="C247" i="13"/>
  <c r="K247" i="13" s="1"/>
  <c r="S247" i="13" s="1"/>
  <c r="AA247" i="13" s="1"/>
  <c r="AH246" i="13"/>
  <c r="AG246" i="13"/>
  <c r="AF246" i="13"/>
  <c r="AE246" i="13"/>
  <c r="AD246" i="13"/>
  <c r="AC246" i="13"/>
  <c r="AB246" i="13"/>
  <c r="Z246" i="13"/>
  <c r="Y246" i="13"/>
  <c r="X246" i="13"/>
  <c r="W246" i="13"/>
  <c r="V246" i="13"/>
  <c r="U246" i="13"/>
  <c r="T246" i="13"/>
  <c r="R246" i="13"/>
  <c r="Q246" i="13"/>
  <c r="P246" i="13"/>
  <c r="O246" i="13"/>
  <c r="N246" i="13"/>
  <c r="M246" i="13"/>
  <c r="L246" i="13"/>
  <c r="J246" i="13"/>
  <c r="I246" i="13"/>
  <c r="H246" i="13"/>
  <c r="G246" i="13"/>
  <c r="F246" i="13"/>
  <c r="E246" i="13"/>
  <c r="D246" i="13"/>
  <c r="C246" i="13"/>
  <c r="K246" i="13" s="1"/>
  <c r="S246" i="13" s="1"/>
  <c r="AA246" i="13" s="1"/>
  <c r="AH245" i="13"/>
  <c r="AG245" i="13"/>
  <c r="AF245" i="13"/>
  <c r="AE245" i="13"/>
  <c r="AD245" i="13"/>
  <c r="AC245" i="13"/>
  <c r="AB245" i="13"/>
  <c r="Z245" i="13"/>
  <c r="Y245" i="13"/>
  <c r="X245" i="13"/>
  <c r="W245" i="13"/>
  <c r="V245" i="13"/>
  <c r="U245" i="13"/>
  <c r="T245" i="13"/>
  <c r="R245" i="13"/>
  <c r="Q245" i="13"/>
  <c r="P245" i="13"/>
  <c r="O245" i="13"/>
  <c r="N245" i="13"/>
  <c r="M245" i="13"/>
  <c r="L245" i="13"/>
  <c r="J245" i="13"/>
  <c r="I245" i="13"/>
  <c r="H245" i="13"/>
  <c r="G245" i="13"/>
  <c r="F245" i="13"/>
  <c r="E245" i="13"/>
  <c r="D245" i="13"/>
  <c r="C245" i="13"/>
  <c r="K245" i="13" s="1"/>
  <c r="S245" i="13" s="1"/>
  <c r="AA245" i="13" s="1"/>
  <c r="AH244" i="13"/>
  <c r="AG244" i="13"/>
  <c r="AF244" i="13"/>
  <c r="AE244" i="13"/>
  <c r="AD244" i="13"/>
  <c r="AC244" i="13"/>
  <c r="AB244" i="13"/>
  <c r="Z244" i="13"/>
  <c r="Y244" i="13"/>
  <c r="X244" i="13"/>
  <c r="W244" i="13"/>
  <c r="V244" i="13"/>
  <c r="U244" i="13"/>
  <c r="T244" i="13"/>
  <c r="R244" i="13"/>
  <c r="Q244" i="13"/>
  <c r="P244" i="13"/>
  <c r="O244" i="13"/>
  <c r="N244" i="13"/>
  <c r="M244" i="13"/>
  <c r="L244" i="13"/>
  <c r="J244" i="13"/>
  <c r="I244" i="13"/>
  <c r="H244" i="13"/>
  <c r="G244" i="13"/>
  <c r="F244" i="13"/>
  <c r="E244" i="13"/>
  <c r="D244" i="13"/>
  <c r="C244" i="13"/>
  <c r="K244" i="13" s="1"/>
  <c r="S244" i="13" s="1"/>
  <c r="AA244" i="13" s="1"/>
  <c r="AH243" i="13"/>
  <c r="AG243" i="13"/>
  <c r="AF243" i="13"/>
  <c r="AE243" i="13"/>
  <c r="AD243" i="13"/>
  <c r="AC243" i="13"/>
  <c r="AB243" i="13"/>
  <c r="Z243" i="13"/>
  <c r="Y243" i="13"/>
  <c r="X243" i="13"/>
  <c r="W243" i="13"/>
  <c r="V243" i="13"/>
  <c r="U243" i="13"/>
  <c r="T243" i="13"/>
  <c r="R243" i="13"/>
  <c r="Q243" i="13"/>
  <c r="P243" i="13"/>
  <c r="O243" i="13"/>
  <c r="N243" i="13"/>
  <c r="M243" i="13"/>
  <c r="L243" i="13"/>
  <c r="J243" i="13"/>
  <c r="I243" i="13"/>
  <c r="H243" i="13"/>
  <c r="G243" i="13"/>
  <c r="F243" i="13"/>
  <c r="E243" i="13"/>
  <c r="D243" i="13"/>
  <c r="C243" i="13"/>
  <c r="K243" i="13" s="1"/>
  <c r="S243" i="13" s="1"/>
  <c r="AA243" i="13" s="1"/>
  <c r="AH242" i="13"/>
  <c r="AG242" i="13"/>
  <c r="AF242" i="13"/>
  <c r="AE242" i="13"/>
  <c r="AD242" i="13"/>
  <c r="AC242" i="13"/>
  <c r="AB242" i="13"/>
  <c r="Z242" i="13"/>
  <c r="Y242" i="13"/>
  <c r="X242" i="13"/>
  <c r="W242" i="13"/>
  <c r="V242" i="13"/>
  <c r="U242" i="13"/>
  <c r="T242" i="13"/>
  <c r="R242" i="13"/>
  <c r="Q242" i="13"/>
  <c r="P242" i="13"/>
  <c r="O242" i="13"/>
  <c r="N242" i="13"/>
  <c r="M242" i="13"/>
  <c r="L242" i="13"/>
  <c r="J242" i="13"/>
  <c r="I242" i="13"/>
  <c r="H242" i="13"/>
  <c r="G242" i="13"/>
  <c r="F242" i="13"/>
  <c r="E242" i="13"/>
  <c r="D242" i="13"/>
  <c r="C242" i="13"/>
  <c r="K242" i="13" s="1"/>
  <c r="S242" i="13" s="1"/>
  <c r="AA242" i="13" s="1"/>
  <c r="AH241" i="13"/>
  <c r="AG241" i="13"/>
  <c r="AF241" i="13"/>
  <c r="AE241" i="13"/>
  <c r="AD241" i="13"/>
  <c r="AC241" i="13"/>
  <c r="AB241" i="13"/>
  <c r="Z241" i="13"/>
  <c r="Y241" i="13"/>
  <c r="X241" i="13"/>
  <c r="W241" i="13"/>
  <c r="V241" i="13"/>
  <c r="U241" i="13"/>
  <c r="T241" i="13"/>
  <c r="R241" i="13"/>
  <c r="Q241" i="13"/>
  <c r="P241" i="13"/>
  <c r="O241" i="13"/>
  <c r="N241" i="13"/>
  <c r="M241" i="13"/>
  <c r="L241" i="13"/>
  <c r="J241" i="13"/>
  <c r="I241" i="13"/>
  <c r="H241" i="13"/>
  <c r="G241" i="13"/>
  <c r="F241" i="13"/>
  <c r="E241" i="13"/>
  <c r="D241" i="13"/>
  <c r="C241" i="13"/>
  <c r="K241" i="13" s="1"/>
  <c r="S241" i="13" s="1"/>
  <c r="AA241" i="13" s="1"/>
  <c r="AH240" i="13"/>
  <c r="AG240" i="13"/>
  <c r="AF240" i="13"/>
  <c r="AE240" i="13"/>
  <c r="AD240" i="13"/>
  <c r="AC240" i="13"/>
  <c r="AB240" i="13"/>
  <c r="Z240" i="13"/>
  <c r="Y240" i="13"/>
  <c r="X240" i="13"/>
  <c r="W240" i="13"/>
  <c r="V240" i="13"/>
  <c r="U240" i="13"/>
  <c r="T240" i="13"/>
  <c r="R240" i="13"/>
  <c r="Q240" i="13"/>
  <c r="P240" i="13"/>
  <c r="O240" i="13"/>
  <c r="N240" i="13"/>
  <c r="M240" i="13"/>
  <c r="L240" i="13"/>
  <c r="J240" i="13"/>
  <c r="I240" i="13"/>
  <c r="H240" i="13"/>
  <c r="G240" i="13"/>
  <c r="F240" i="13"/>
  <c r="E240" i="13"/>
  <c r="D240" i="13"/>
  <c r="C240" i="13"/>
  <c r="K240" i="13" s="1"/>
  <c r="S240" i="13" s="1"/>
  <c r="AA240" i="13" s="1"/>
  <c r="AH239" i="13"/>
  <c r="AG239" i="13"/>
  <c r="AF239" i="13"/>
  <c r="AE239" i="13"/>
  <c r="AD239" i="13"/>
  <c r="AC239" i="13"/>
  <c r="AB239" i="13"/>
  <c r="Z239" i="13"/>
  <c r="Y239" i="13"/>
  <c r="X239" i="13"/>
  <c r="W239" i="13"/>
  <c r="V239" i="13"/>
  <c r="U239" i="13"/>
  <c r="T239" i="13"/>
  <c r="R239" i="13"/>
  <c r="Q239" i="13"/>
  <c r="P239" i="13"/>
  <c r="O239" i="13"/>
  <c r="N239" i="13"/>
  <c r="M239" i="13"/>
  <c r="L239" i="13"/>
  <c r="J239" i="13"/>
  <c r="I239" i="13"/>
  <c r="H239" i="13"/>
  <c r="G239" i="13"/>
  <c r="F239" i="13"/>
  <c r="E239" i="13"/>
  <c r="D239" i="13"/>
  <c r="C239" i="13"/>
  <c r="K239" i="13" s="1"/>
  <c r="S239" i="13" s="1"/>
  <c r="AA239" i="13" s="1"/>
  <c r="AH238" i="13"/>
  <c r="AG238" i="13"/>
  <c r="AF238" i="13"/>
  <c r="AE238" i="13"/>
  <c r="AD238" i="13"/>
  <c r="AC238" i="13"/>
  <c r="AB238" i="13"/>
  <c r="Z238" i="13"/>
  <c r="Y238" i="13"/>
  <c r="X238" i="13"/>
  <c r="W238" i="13"/>
  <c r="V238" i="13"/>
  <c r="U238" i="13"/>
  <c r="T238" i="13"/>
  <c r="R238" i="13"/>
  <c r="Q238" i="13"/>
  <c r="P238" i="13"/>
  <c r="O238" i="13"/>
  <c r="N238" i="13"/>
  <c r="M238" i="13"/>
  <c r="L238" i="13"/>
  <c r="J238" i="13"/>
  <c r="I238" i="13"/>
  <c r="H238" i="13"/>
  <c r="G238" i="13"/>
  <c r="F238" i="13"/>
  <c r="E238" i="13"/>
  <c r="D238" i="13"/>
  <c r="C238" i="13"/>
  <c r="K238" i="13" s="1"/>
  <c r="S238" i="13" s="1"/>
  <c r="AA238" i="13" s="1"/>
  <c r="AH237" i="13"/>
  <c r="AG237" i="13"/>
  <c r="AF237" i="13"/>
  <c r="AE237" i="13"/>
  <c r="AD237" i="13"/>
  <c r="AC237" i="13"/>
  <c r="AB237" i="13"/>
  <c r="Z237" i="13"/>
  <c r="Y237" i="13"/>
  <c r="X237" i="13"/>
  <c r="W237" i="13"/>
  <c r="V237" i="13"/>
  <c r="U237" i="13"/>
  <c r="T237" i="13"/>
  <c r="R237" i="13"/>
  <c r="Q237" i="13"/>
  <c r="P237" i="13"/>
  <c r="O237" i="13"/>
  <c r="N237" i="13"/>
  <c r="M237" i="13"/>
  <c r="L237" i="13"/>
  <c r="J237" i="13"/>
  <c r="I237" i="13"/>
  <c r="H237" i="13"/>
  <c r="G237" i="13"/>
  <c r="F237" i="13"/>
  <c r="E237" i="13"/>
  <c r="D237" i="13"/>
  <c r="C237" i="13"/>
  <c r="K237" i="13" s="1"/>
  <c r="S237" i="13" s="1"/>
  <c r="AA237" i="13" s="1"/>
  <c r="AH236" i="13"/>
  <c r="AG236" i="13"/>
  <c r="AF236" i="13"/>
  <c r="AE236" i="13"/>
  <c r="AD236" i="13"/>
  <c r="AC236" i="13"/>
  <c r="AB236" i="13"/>
  <c r="Z236" i="13"/>
  <c r="Y236" i="13"/>
  <c r="X236" i="13"/>
  <c r="W236" i="13"/>
  <c r="V236" i="13"/>
  <c r="U236" i="13"/>
  <c r="T236" i="13"/>
  <c r="R236" i="13"/>
  <c r="Q236" i="13"/>
  <c r="P236" i="13"/>
  <c r="O236" i="13"/>
  <c r="N236" i="13"/>
  <c r="M236" i="13"/>
  <c r="L236" i="13"/>
  <c r="J236" i="13"/>
  <c r="I236" i="13"/>
  <c r="H236" i="13"/>
  <c r="G236" i="13"/>
  <c r="F236" i="13"/>
  <c r="E236" i="13"/>
  <c r="D236" i="13"/>
  <c r="C236" i="13"/>
  <c r="K236" i="13" s="1"/>
  <c r="S236" i="13" s="1"/>
  <c r="AA236" i="13" s="1"/>
  <c r="AH235" i="13"/>
  <c r="AG235" i="13"/>
  <c r="AF235" i="13"/>
  <c r="AE235" i="13"/>
  <c r="AD235" i="13"/>
  <c r="AC235" i="13"/>
  <c r="AB235" i="13"/>
  <c r="Z235" i="13"/>
  <c r="Y235" i="13"/>
  <c r="X235" i="13"/>
  <c r="W235" i="13"/>
  <c r="V235" i="13"/>
  <c r="U235" i="13"/>
  <c r="T235" i="13"/>
  <c r="R235" i="13"/>
  <c r="Q235" i="13"/>
  <c r="P235" i="13"/>
  <c r="O235" i="13"/>
  <c r="N235" i="13"/>
  <c r="M235" i="13"/>
  <c r="L235" i="13"/>
  <c r="J235" i="13"/>
  <c r="I235" i="13"/>
  <c r="H235" i="13"/>
  <c r="G235" i="13"/>
  <c r="F235" i="13"/>
  <c r="E235" i="13"/>
  <c r="D235" i="13"/>
  <c r="C235" i="13"/>
  <c r="K235" i="13" s="1"/>
  <c r="S235" i="13" s="1"/>
  <c r="AA235" i="13" s="1"/>
  <c r="AH234" i="13"/>
  <c r="AG234" i="13"/>
  <c r="AF234" i="13"/>
  <c r="AE234" i="13"/>
  <c r="AD234" i="13"/>
  <c r="AC234" i="13"/>
  <c r="AB234" i="13"/>
  <c r="Z234" i="13"/>
  <c r="Y234" i="13"/>
  <c r="X234" i="13"/>
  <c r="W234" i="13"/>
  <c r="V234" i="13"/>
  <c r="U234" i="13"/>
  <c r="T234" i="13"/>
  <c r="R234" i="13"/>
  <c r="Q234" i="13"/>
  <c r="P234" i="13"/>
  <c r="O234" i="13"/>
  <c r="N234" i="13"/>
  <c r="M234" i="13"/>
  <c r="L234" i="13"/>
  <c r="J234" i="13"/>
  <c r="I234" i="13"/>
  <c r="H234" i="13"/>
  <c r="G234" i="13"/>
  <c r="F234" i="13"/>
  <c r="E234" i="13"/>
  <c r="D234" i="13"/>
  <c r="C234" i="13"/>
  <c r="K234" i="13" s="1"/>
  <c r="S234" i="13" s="1"/>
  <c r="AA234" i="13" s="1"/>
  <c r="AH233" i="13"/>
  <c r="AG233" i="13"/>
  <c r="AF233" i="13"/>
  <c r="AE233" i="13"/>
  <c r="AD233" i="13"/>
  <c r="AC233" i="13"/>
  <c r="AB233" i="13"/>
  <c r="Z233" i="13"/>
  <c r="Y233" i="13"/>
  <c r="X233" i="13"/>
  <c r="W233" i="13"/>
  <c r="V233" i="13"/>
  <c r="U233" i="13"/>
  <c r="T233" i="13"/>
  <c r="R233" i="13"/>
  <c r="Q233" i="13"/>
  <c r="P233" i="13"/>
  <c r="O233" i="13"/>
  <c r="N233" i="13"/>
  <c r="M233" i="13"/>
  <c r="L233" i="13"/>
  <c r="J233" i="13"/>
  <c r="I233" i="13"/>
  <c r="H233" i="13"/>
  <c r="G233" i="13"/>
  <c r="F233" i="13"/>
  <c r="E233" i="13"/>
  <c r="D233" i="13"/>
  <c r="C233" i="13"/>
  <c r="K233" i="13" s="1"/>
  <c r="S233" i="13" s="1"/>
  <c r="AA233" i="13" s="1"/>
  <c r="AH232" i="13"/>
  <c r="AG232" i="13"/>
  <c r="AF232" i="13"/>
  <c r="AE232" i="13"/>
  <c r="AD232" i="13"/>
  <c r="AC232" i="13"/>
  <c r="AB232" i="13"/>
  <c r="Z232" i="13"/>
  <c r="Y232" i="13"/>
  <c r="X232" i="13"/>
  <c r="W232" i="13"/>
  <c r="V232" i="13"/>
  <c r="U232" i="13"/>
  <c r="T232" i="13"/>
  <c r="R232" i="13"/>
  <c r="Q232" i="13"/>
  <c r="P232" i="13"/>
  <c r="O232" i="13"/>
  <c r="N232" i="13"/>
  <c r="M232" i="13"/>
  <c r="L232" i="13"/>
  <c r="J232" i="13"/>
  <c r="I232" i="13"/>
  <c r="H232" i="13"/>
  <c r="G232" i="13"/>
  <c r="F232" i="13"/>
  <c r="E232" i="13"/>
  <c r="D232" i="13"/>
  <c r="C232" i="13"/>
  <c r="K232" i="13" s="1"/>
  <c r="S232" i="13" s="1"/>
  <c r="AA232" i="13" s="1"/>
  <c r="AH231" i="13"/>
  <c r="AG231" i="13"/>
  <c r="AF231" i="13"/>
  <c r="AE231" i="13"/>
  <c r="AD231" i="13"/>
  <c r="AC231" i="13"/>
  <c r="AB231" i="13"/>
  <c r="Z231" i="13"/>
  <c r="Y231" i="13"/>
  <c r="X231" i="13"/>
  <c r="W231" i="13"/>
  <c r="V231" i="13"/>
  <c r="U231" i="13"/>
  <c r="T231" i="13"/>
  <c r="R231" i="13"/>
  <c r="Q231" i="13"/>
  <c r="P231" i="13"/>
  <c r="O231" i="13"/>
  <c r="N231" i="13"/>
  <c r="M231" i="13"/>
  <c r="L231" i="13"/>
  <c r="J231" i="13"/>
  <c r="I231" i="13"/>
  <c r="H231" i="13"/>
  <c r="G231" i="13"/>
  <c r="F231" i="13"/>
  <c r="E231" i="13"/>
  <c r="D231" i="13"/>
  <c r="C231" i="13"/>
  <c r="K231" i="13" s="1"/>
  <c r="S231" i="13" s="1"/>
  <c r="AA231" i="13" s="1"/>
  <c r="AH230" i="13"/>
  <c r="AG230" i="13"/>
  <c r="AF230" i="13"/>
  <c r="AE230" i="13"/>
  <c r="AD230" i="13"/>
  <c r="AC230" i="13"/>
  <c r="AB230" i="13"/>
  <c r="Z230" i="13"/>
  <c r="Y230" i="13"/>
  <c r="X230" i="13"/>
  <c r="W230" i="13"/>
  <c r="V230" i="13"/>
  <c r="U230" i="13"/>
  <c r="T230" i="13"/>
  <c r="R230" i="13"/>
  <c r="Q230" i="13"/>
  <c r="P230" i="13"/>
  <c r="O230" i="13"/>
  <c r="N230" i="13"/>
  <c r="M230" i="13"/>
  <c r="L230" i="13"/>
  <c r="J230" i="13"/>
  <c r="I230" i="13"/>
  <c r="H230" i="13"/>
  <c r="G230" i="13"/>
  <c r="F230" i="13"/>
  <c r="E230" i="13"/>
  <c r="D230" i="13"/>
  <c r="C230" i="13"/>
  <c r="K230" i="13" s="1"/>
  <c r="S230" i="13" s="1"/>
  <c r="AA230" i="13" s="1"/>
  <c r="AH229" i="13"/>
  <c r="AG229" i="13"/>
  <c r="AF229" i="13"/>
  <c r="AE229" i="13"/>
  <c r="AD229" i="13"/>
  <c r="AC229" i="13"/>
  <c r="AB229" i="13"/>
  <c r="Z229" i="13"/>
  <c r="Y229" i="13"/>
  <c r="X229" i="13"/>
  <c r="W229" i="13"/>
  <c r="V229" i="13"/>
  <c r="U229" i="13"/>
  <c r="T229" i="13"/>
  <c r="R229" i="13"/>
  <c r="Q229" i="13"/>
  <c r="P229" i="13"/>
  <c r="O229" i="13"/>
  <c r="N229" i="13"/>
  <c r="M229" i="13"/>
  <c r="L229" i="13"/>
  <c r="J229" i="13"/>
  <c r="I229" i="13"/>
  <c r="H229" i="13"/>
  <c r="G229" i="13"/>
  <c r="F229" i="13"/>
  <c r="E229" i="13"/>
  <c r="D229" i="13"/>
  <c r="C229" i="13"/>
  <c r="K229" i="13" s="1"/>
  <c r="S229" i="13" s="1"/>
  <c r="AA229" i="13" s="1"/>
  <c r="AH228" i="13"/>
  <c r="AG228" i="13"/>
  <c r="AF228" i="13"/>
  <c r="AE228" i="13"/>
  <c r="AD228" i="13"/>
  <c r="AC228" i="13"/>
  <c r="AB228" i="13"/>
  <c r="Z228" i="13"/>
  <c r="Y228" i="13"/>
  <c r="X228" i="13"/>
  <c r="W228" i="13"/>
  <c r="V228" i="13"/>
  <c r="U228" i="13"/>
  <c r="T228" i="13"/>
  <c r="R228" i="13"/>
  <c r="Q228" i="13"/>
  <c r="P228" i="13"/>
  <c r="O228" i="13"/>
  <c r="N228" i="13"/>
  <c r="M228" i="13"/>
  <c r="L228" i="13"/>
  <c r="J228" i="13"/>
  <c r="I228" i="13"/>
  <c r="H228" i="13"/>
  <c r="G228" i="13"/>
  <c r="F228" i="13"/>
  <c r="E228" i="13"/>
  <c r="D228" i="13"/>
  <c r="C228" i="13"/>
  <c r="K228" i="13" s="1"/>
  <c r="S228" i="13" s="1"/>
  <c r="AA228" i="13" s="1"/>
  <c r="AH227" i="13"/>
  <c r="AG227" i="13"/>
  <c r="AF227" i="13"/>
  <c r="AE227" i="13"/>
  <c r="AD227" i="13"/>
  <c r="AC227" i="13"/>
  <c r="AB227" i="13"/>
  <c r="Z227" i="13"/>
  <c r="Y227" i="13"/>
  <c r="X227" i="13"/>
  <c r="W227" i="13"/>
  <c r="V227" i="13"/>
  <c r="U227" i="13"/>
  <c r="T227" i="13"/>
  <c r="R227" i="13"/>
  <c r="Q227" i="13"/>
  <c r="P227" i="13"/>
  <c r="O227" i="13"/>
  <c r="N227" i="13"/>
  <c r="M227" i="13"/>
  <c r="L227" i="13"/>
  <c r="J227" i="13"/>
  <c r="I227" i="13"/>
  <c r="H227" i="13"/>
  <c r="G227" i="13"/>
  <c r="F227" i="13"/>
  <c r="E227" i="13"/>
  <c r="D227" i="13"/>
  <c r="C227" i="13"/>
  <c r="K227" i="13" s="1"/>
  <c r="S227" i="13" s="1"/>
  <c r="AA227" i="13" s="1"/>
  <c r="AH226" i="13"/>
  <c r="AG226" i="13"/>
  <c r="AF226" i="13"/>
  <c r="AE226" i="13"/>
  <c r="AD226" i="13"/>
  <c r="AC226" i="13"/>
  <c r="AB226" i="13"/>
  <c r="Z226" i="13"/>
  <c r="Y226" i="13"/>
  <c r="X226" i="13"/>
  <c r="W226" i="13"/>
  <c r="V226" i="13"/>
  <c r="U226" i="13"/>
  <c r="T226" i="13"/>
  <c r="R226" i="13"/>
  <c r="Q226" i="13"/>
  <c r="P226" i="13"/>
  <c r="O226" i="13"/>
  <c r="N226" i="13"/>
  <c r="M226" i="13"/>
  <c r="L226" i="13"/>
  <c r="J226" i="13"/>
  <c r="I226" i="13"/>
  <c r="H226" i="13"/>
  <c r="G226" i="13"/>
  <c r="F226" i="13"/>
  <c r="E226" i="13"/>
  <c r="D226" i="13"/>
  <c r="C226" i="13"/>
  <c r="K226" i="13" s="1"/>
  <c r="S226" i="13" s="1"/>
  <c r="AA226" i="13" s="1"/>
  <c r="AH225" i="13"/>
  <c r="AG225" i="13"/>
  <c r="AF225" i="13"/>
  <c r="AE225" i="13"/>
  <c r="AD225" i="13"/>
  <c r="AC225" i="13"/>
  <c r="AB225" i="13"/>
  <c r="Z225" i="13"/>
  <c r="Y225" i="13"/>
  <c r="X225" i="13"/>
  <c r="W225" i="13"/>
  <c r="V225" i="13"/>
  <c r="U225" i="13"/>
  <c r="T225" i="13"/>
  <c r="R225" i="13"/>
  <c r="Q225" i="13"/>
  <c r="P225" i="13"/>
  <c r="O225" i="13"/>
  <c r="N225" i="13"/>
  <c r="M225" i="13"/>
  <c r="L225" i="13"/>
  <c r="J225" i="13"/>
  <c r="I225" i="13"/>
  <c r="H225" i="13"/>
  <c r="G225" i="13"/>
  <c r="F225" i="13"/>
  <c r="E225" i="13"/>
  <c r="D225" i="13"/>
  <c r="C225" i="13"/>
  <c r="K225" i="13" s="1"/>
  <c r="S225" i="13" s="1"/>
  <c r="AA225" i="13" s="1"/>
  <c r="AH224" i="13"/>
  <c r="AG224" i="13"/>
  <c r="AF224" i="13"/>
  <c r="AE224" i="13"/>
  <c r="AD224" i="13"/>
  <c r="AC224" i="13"/>
  <c r="AB224" i="13"/>
  <c r="Z224" i="13"/>
  <c r="Y224" i="13"/>
  <c r="X224" i="13"/>
  <c r="W224" i="13"/>
  <c r="V224" i="13"/>
  <c r="U224" i="13"/>
  <c r="T224" i="13"/>
  <c r="R224" i="13"/>
  <c r="Q224" i="13"/>
  <c r="P224" i="13"/>
  <c r="O224" i="13"/>
  <c r="N224" i="13"/>
  <c r="M224" i="13"/>
  <c r="L224" i="13"/>
  <c r="J224" i="13"/>
  <c r="I224" i="13"/>
  <c r="H224" i="13"/>
  <c r="G224" i="13"/>
  <c r="F224" i="13"/>
  <c r="E224" i="13"/>
  <c r="D224" i="13"/>
  <c r="C224" i="13"/>
  <c r="K224" i="13" s="1"/>
  <c r="S224" i="13" s="1"/>
  <c r="AA224" i="13" s="1"/>
  <c r="AH223" i="13"/>
  <c r="AG223" i="13"/>
  <c r="AF223" i="13"/>
  <c r="AE223" i="13"/>
  <c r="AD223" i="13"/>
  <c r="AC223" i="13"/>
  <c r="AB223" i="13"/>
  <c r="Z223" i="13"/>
  <c r="Y223" i="13"/>
  <c r="X223" i="13"/>
  <c r="W223" i="13"/>
  <c r="V223" i="13"/>
  <c r="U223" i="13"/>
  <c r="T223" i="13"/>
  <c r="R223" i="13"/>
  <c r="Q223" i="13"/>
  <c r="P223" i="13"/>
  <c r="O223" i="13"/>
  <c r="N223" i="13"/>
  <c r="M223" i="13"/>
  <c r="L223" i="13"/>
  <c r="J223" i="13"/>
  <c r="I223" i="13"/>
  <c r="H223" i="13"/>
  <c r="G223" i="13"/>
  <c r="F223" i="13"/>
  <c r="E223" i="13"/>
  <c r="D223" i="13"/>
  <c r="C223" i="13"/>
  <c r="K223" i="13" s="1"/>
  <c r="S223" i="13" s="1"/>
  <c r="AA223" i="13" s="1"/>
  <c r="AH222" i="13"/>
  <c r="AG222" i="13"/>
  <c r="AF222" i="13"/>
  <c r="AE222" i="13"/>
  <c r="AD222" i="13"/>
  <c r="AC222" i="13"/>
  <c r="AB222" i="13"/>
  <c r="Z222" i="13"/>
  <c r="Y222" i="13"/>
  <c r="X222" i="13"/>
  <c r="W222" i="13"/>
  <c r="V222" i="13"/>
  <c r="U222" i="13"/>
  <c r="T222" i="13"/>
  <c r="R222" i="13"/>
  <c r="Q222" i="13"/>
  <c r="P222" i="13"/>
  <c r="O222" i="13"/>
  <c r="N222" i="13"/>
  <c r="M222" i="13"/>
  <c r="L222" i="13"/>
  <c r="J222" i="13"/>
  <c r="I222" i="13"/>
  <c r="H222" i="13"/>
  <c r="G222" i="13"/>
  <c r="F222" i="13"/>
  <c r="E222" i="13"/>
  <c r="D222" i="13"/>
  <c r="C222" i="13"/>
  <c r="K222" i="13" s="1"/>
  <c r="S222" i="13" s="1"/>
  <c r="AA222" i="13" s="1"/>
  <c r="AH221" i="13"/>
  <c r="AG221" i="13"/>
  <c r="AF221" i="13"/>
  <c r="AE221" i="13"/>
  <c r="AD221" i="13"/>
  <c r="AC221" i="13"/>
  <c r="AB221" i="13"/>
  <c r="Z221" i="13"/>
  <c r="Y221" i="13"/>
  <c r="X221" i="13"/>
  <c r="W221" i="13"/>
  <c r="V221" i="13"/>
  <c r="U221" i="13"/>
  <c r="T221" i="13"/>
  <c r="R221" i="13"/>
  <c r="Q221" i="13"/>
  <c r="P221" i="13"/>
  <c r="O221" i="13"/>
  <c r="N221" i="13"/>
  <c r="M221" i="13"/>
  <c r="L221" i="13"/>
  <c r="J221" i="13"/>
  <c r="I221" i="13"/>
  <c r="H221" i="13"/>
  <c r="G221" i="13"/>
  <c r="F221" i="13"/>
  <c r="E221" i="13"/>
  <c r="D221" i="13"/>
  <c r="C221" i="13"/>
  <c r="K221" i="13" s="1"/>
  <c r="S221" i="13" s="1"/>
  <c r="AA221" i="13" s="1"/>
  <c r="AH220" i="13"/>
  <c r="AG220" i="13"/>
  <c r="AF220" i="13"/>
  <c r="AE220" i="13"/>
  <c r="AD220" i="13"/>
  <c r="AC220" i="13"/>
  <c r="AB220" i="13"/>
  <c r="Z220" i="13"/>
  <c r="Y220" i="13"/>
  <c r="X220" i="13"/>
  <c r="W220" i="13"/>
  <c r="V220" i="13"/>
  <c r="U220" i="13"/>
  <c r="T220" i="13"/>
  <c r="R220" i="13"/>
  <c r="Q220" i="13"/>
  <c r="P220" i="13"/>
  <c r="O220" i="13"/>
  <c r="N220" i="13"/>
  <c r="M220" i="13"/>
  <c r="L220" i="13"/>
  <c r="J220" i="13"/>
  <c r="I220" i="13"/>
  <c r="H220" i="13"/>
  <c r="G220" i="13"/>
  <c r="F220" i="13"/>
  <c r="E220" i="13"/>
  <c r="D220" i="13"/>
  <c r="C220" i="13"/>
  <c r="K220" i="13" s="1"/>
  <c r="S220" i="13" s="1"/>
  <c r="AA220" i="13" s="1"/>
  <c r="AH219" i="13"/>
  <c r="AG219" i="13"/>
  <c r="AF219" i="13"/>
  <c r="AE219" i="13"/>
  <c r="AD219" i="13"/>
  <c r="AC219" i="13"/>
  <c r="AB219" i="13"/>
  <c r="Z219" i="13"/>
  <c r="Y219" i="13"/>
  <c r="X219" i="13"/>
  <c r="W219" i="13"/>
  <c r="V219" i="13"/>
  <c r="U219" i="13"/>
  <c r="T219" i="13"/>
  <c r="R219" i="13"/>
  <c r="Q219" i="13"/>
  <c r="P219" i="13"/>
  <c r="O219" i="13"/>
  <c r="N219" i="13"/>
  <c r="M219" i="13"/>
  <c r="L219" i="13"/>
  <c r="J219" i="13"/>
  <c r="I219" i="13"/>
  <c r="H219" i="13"/>
  <c r="G219" i="13"/>
  <c r="F219" i="13"/>
  <c r="E219" i="13"/>
  <c r="D219" i="13"/>
  <c r="C219" i="13"/>
  <c r="K219" i="13" s="1"/>
  <c r="S219" i="13" s="1"/>
  <c r="AA219" i="13" s="1"/>
  <c r="AH218" i="13"/>
  <c r="AG218" i="13"/>
  <c r="AF218" i="13"/>
  <c r="AE218" i="13"/>
  <c r="AD218" i="13"/>
  <c r="AC218" i="13"/>
  <c r="AB218" i="13"/>
  <c r="Z218" i="13"/>
  <c r="Y218" i="13"/>
  <c r="X218" i="13"/>
  <c r="W218" i="13"/>
  <c r="V218" i="13"/>
  <c r="U218" i="13"/>
  <c r="T218" i="13"/>
  <c r="R218" i="13"/>
  <c r="Q218" i="13"/>
  <c r="P218" i="13"/>
  <c r="O218" i="13"/>
  <c r="N218" i="13"/>
  <c r="M218" i="13"/>
  <c r="L218" i="13"/>
  <c r="J218" i="13"/>
  <c r="I218" i="13"/>
  <c r="H218" i="13"/>
  <c r="G218" i="13"/>
  <c r="F218" i="13"/>
  <c r="E218" i="13"/>
  <c r="D218" i="13"/>
  <c r="C218" i="13"/>
  <c r="K218" i="13" s="1"/>
  <c r="S218" i="13" s="1"/>
  <c r="AA218" i="13" s="1"/>
  <c r="AH217" i="13"/>
  <c r="AG217" i="13"/>
  <c r="AF217" i="13"/>
  <c r="AE217" i="13"/>
  <c r="AD217" i="13"/>
  <c r="AC217" i="13"/>
  <c r="AB217" i="13"/>
  <c r="Z217" i="13"/>
  <c r="Y217" i="13"/>
  <c r="X217" i="13"/>
  <c r="W217" i="13"/>
  <c r="V217" i="13"/>
  <c r="U217" i="13"/>
  <c r="T217" i="13"/>
  <c r="R217" i="13"/>
  <c r="Q217" i="13"/>
  <c r="P217" i="13"/>
  <c r="O217" i="13"/>
  <c r="N217" i="13"/>
  <c r="M217" i="13"/>
  <c r="L217" i="13"/>
  <c r="J217" i="13"/>
  <c r="I217" i="13"/>
  <c r="H217" i="13"/>
  <c r="G217" i="13"/>
  <c r="F217" i="13"/>
  <c r="E217" i="13"/>
  <c r="D217" i="13"/>
  <c r="C217" i="13"/>
  <c r="K217" i="13" s="1"/>
  <c r="S217" i="13" s="1"/>
  <c r="AA217" i="13" s="1"/>
  <c r="AH216" i="13"/>
  <c r="AG216" i="13"/>
  <c r="AF216" i="13"/>
  <c r="AE216" i="13"/>
  <c r="AD216" i="13"/>
  <c r="AC216" i="13"/>
  <c r="AB216" i="13"/>
  <c r="Z216" i="13"/>
  <c r="Y216" i="13"/>
  <c r="X216" i="13"/>
  <c r="W216" i="13"/>
  <c r="V216" i="13"/>
  <c r="U216" i="13"/>
  <c r="T216" i="13"/>
  <c r="R216" i="13"/>
  <c r="Q216" i="13"/>
  <c r="P216" i="13"/>
  <c r="O216" i="13"/>
  <c r="N216" i="13"/>
  <c r="M216" i="13"/>
  <c r="L216" i="13"/>
  <c r="J216" i="13"/>
  <c r="I216" i="13"/>
  <c r="H216" i="13"/>
  <c r="G216" i="13"/>
  <c r="F216" i="13"/>
  <c r="E216" i="13"/>
  <c r="D216" i="13"/>
  <c r="C216" i="13"/>
  <c r="K216" i="13" s="1"/>
  <c r="S216" i="13" s="1"/>
  <c r="AA216" i="13" s="1"/>
  <c r="AH215" i="13"/>
  <c r="AG215" i="13"/>
  <c r="AF215" i="13"/>
  <c r="AE215" i="13"/>
  <c r="AD215" i="13"/>
  <c r="AC215" i="13"/>
  <c r="AB215" i="13"/>
  <c r="Z215" i="13"/>
  <c r="Y215" i="13"/>
  <c r="X215" i="13"/>
  <c r="W215" i="13"/>
  <c r="V215" i="13"/>
  <c r="U215" i="13"/>
  <c r="T215" i="13"/>
  <c r="R215" i="13"/>
  <c r="Q215" i="13"/>
  <c r="P215" i="13"/>
  <c r="O215" i="13"/>
  <c r="N215" i="13"/>
  <c r="M215" i="13"/>
  <c r="L215" i="13"/>
  <c r="J215" i="13"/>
  <c r="I215" i="13"/>
  <c r="H215" i="13"/>
  <c r="G215" i="13"/>
  <c r="F215" i="13"/>
  <c r="E215" i="13"/>
  <c r="D215" i="13"/>
  <c r="C215" i="13"/>
  <c r="K215" i="13" s="1"/>
  <c r="S215" i="13" s="1"/>
  <c r="AA215" i="13" s="1"/>
  <c r="AH214" i="13"/>
  <c r="AG214" i="13"/>
  <c r="AF214" i="13"/>
  <c r="AE214" i="13"/>
  <c r="AD214" i="13"/>
  <c r="AC214" i="13"/>
  <c r="AB214" i="13"/>
  <c r="Z214" i="13"/>
  <c r="Y214" i="13"/>
  <c r="X214" i="13"/>
  <c r="W214" i="13"/>
  <c r="V214" i="13"/>
  <c r="U214" i="13"/>
  <c r="T214" i="13"/>
  <c r="R214" i="13"/>
  <c r="Q214" i="13"/>
  <c r="P214" i="13"/>
  <c r="O214" i="13"/>
  <c r="N214" i="13"/>
  <c r="M214" i="13"/>
  <c r="L214" i="13"/>
  <c r="J214" i="13"/>
  <c r="I214" i="13"/>
  <c r="H214" i="13"/>
  <c r="G214" i="13"/>
  <c r="F214" i="13"/>
  <c r="E214" i="13"/>
  <c r="D214" i="13"/>
  <c r="C214" i="13"/>
  <c r="K214" i="13" s="1"/>
  <c r="S214" i="13" s="1"/>
  <c r="AA214" i="13" s="1"/>
  <c r="AH213" i="13"/>
  <c r="AG213" i="13"/>
  <c r="AF213" i="13"/>
  <c r="AE213" i="13"/>
  <c r="AD213" i="13"/>
  <c r="AC213" i="13"/>
  <c r="AB213" i="13"/>
  <c r="Z213" i="13"/>
  <c r="Y213" i="13"/>
  <c r="X213" i="13"/>
  <c r="W213" i="13"/>
  <c r="V213" i="13"/>
  <c r="U213" i="13"/>
  <c r="T213" i="13"/>
  <c r="R213" i="13"/>
  <c r="Q213" i="13"/>
  <c r="P213" i="13"/>
  <c r="O213" i="13"/>
  <c r="N213" i="13"/>
  <c r="M213" i="13"/>
  <c r="L213" i="13"/>
  <c r="J213" i="13"/>
  <c r="I213" i="13"/>
  <c r="H213" i="13"/>
  <c r="G213" i="13"/>
  <c r="F213" i="13"/>
  <c r="E213" i="13"/>
  <c r="D213" i="13"/>
  <c r="C213" i="13"/>
  <c r="K213" i="13" s="1"/>
  <c r="S213" i="13" s="1"/>
  <c r="AA213" i="13" s="1"/>
  <c r="AH212" i="13"/>
  <c r="AG212" i="13"/>
  <c r="AF212" i="13"/>
  <c r="AE212" i="13"/>
  <c r="AD212" i="13"/>
  <c r="AC212" i="13"/>
  <c r="AB212" i="13"/>
  <c r="Z212" i="13"/>
  <c r="Y212" i="13"/>
  <c r="X212" i="13"/>
  <c r="W212" i="13"/>
  <c r="V212" i="13"/>
  <c r="U212" i="13"/>
  <c r="T212" i="13"/>
  <c r="R212" i="13"/>
  <c r="Q212" i="13"/>
  <c r="P212" i="13"/>
  <c r="O212" i="13"/>
  <c r="N212" i="13"/>
  <c r="M212" i="13"/>
  <c r="L212" i="13"/>
  <c r="J212" i="13"/>
  <c r="I212" i="13"/>
  <c r="H212" i="13"/>
  <c r="G212" i="13"/>
  <c r="F212" i="13"/>
  <c r="E212" i="13"/>
  <c r="D212" i="13"/>
  <c r="C212" i="13"/>
  <c r="K212" i="13" s="1"/>
  <c r="S212" i="13" s="1"/>
  <c r="AA212" i="13" s="1"/>
  <c r="AH211" i="13"/>
  <c r="AG211" i="13"/>
  <c r="AF211" i="13"/>
  <c r="AE211" i="13"/>
  <c r="AD211" i="13"/>
  <c r="AC211" i="13"/>
  <c r="AB211" i="13"/>
  <c r="Z211" i="13"/>
  <c r="Y211" i="13"/>
  <c r="X211" i="13"/>
  <c r="W211" i="13"/>
  <c r="V211" i="13"/>
  <c r="U211" i="13"/>
  <c r="T211" i="13"/>
  <c r="R211" i="13"/>
  <c r="Q211" i="13"/>
  <c r="P211" i="13"/>
  <c r="O211" i="13"/>
  <c r="N211" i="13"/>
  <c r="M211" i="13"/>
  <c r="L211" i="13"/>
  <c r="J211" i="13"/>
  <c r="I211" i="13"/>
  <c r="H211" i="13"/>
  <c r="G211" i="13"/>
  <c r="F211" i="13"/>
  <c r="E211" i="13"/>
  <c r="D211" i="13"/>
  <c r="C211" i="13"/>
  <c r="K211" i="13" s="1"/>
  <c r="S211" i="13" s="1"/>
  <c r="AA211" i="13" s="1"/>
  <c r="AH210" i="13"/>
  <c r="AG210" i="13"/>
  <c r="AF210" i="13"/>
  <c r="AE210" i="13"/>
  <c r="AD210" i="13"/>
  <c r="AC210" i="13"/>
  <c r="AB210" i="13"/>
  <c r="Z210" i="13"/>
  <c r="Y210" i="13"/>
  <c r="X210" i="13"/>
  <c r="W210" i="13"/>
  <c r="V210" i="13"/>
  <c r="U210" i="13"/>
  <c r="T210" i="13"/>
  <c r="R210" i="13"/>
  <c r="Q210" i="13"/>
  <c r="P210" i="13"/>
  <c r="O210" i="13"/>
  <c r="N210" i="13"/>
  <c r="M210" i="13"/>
  <c r="L210" i="13"/>
  <c r="J210" i="13"/>
  <c r="I210" i="13"/>
  <c r="H210" i="13"/>
  <c r="G210" i="13"/>
  <c r="F210" i="13"/>
  <c r="E210" i="13"/>
  <c r="D210" i="13"/>
  <c r="C210" i="13"/>
  <c r="K210" i="13" s="1"/>
  <c r="S210" i="13" s="1"/>
  <c r="AA210" i="13" s="1"/>
  <c r="AH209" i="13"/>
  <c r="AG209" i="13"/>
  <c r="AF209" i="13"/>
  <c r="AE209" i="13"/>
  <c r="AD209" i="13"/>
  <c r="AC209" i="13"/>
  <c r="AB209" i="13"/>
  <c r="Z209" i="13"/>
  <c r="Y209" i="13"/>
  <c r="X209" i="13"/>
  <c r="W209" i="13"/>
  <c r="V209" i="13"/>
  <c r="U209" i="13"/>
  <c r="T209" i="13"/>
  <c r="R209" i="13"/>
  <c r="Q209" i="13"/>
  <c r="P209" i="13"/>
  <c r="O209" i="13"/>
  <c r="N209" i="13"/>
  <c r="M209" i="13"/>
  <c r="L209" i="13"/>
  <c r="J209" i="13"/>
  <c r="I209" i="13"/>
  <c r="H209" i="13"/>
  <c r="G209" i="13"/>
  <c r="F209" i="13"/>
  <c r="E209" i="13"/>
  <c r="D209" i="13"/>
  <c r="C209" i="13"/>
  <c r="K209" i="13" s="1"/>
  <c r="S209" i="13" s="1"/>
  <c r="AA209" i="13" s="1"/>
  <c r="AH208" i="13"/>
  <c r="AG208" i="13"/>
  <c r="AF208" i="13"/>
  <c r="AE208" i="13"/>
  <c r="AD208" i="13"/>
  <c r="AC208" i="13"/>
  <c r="AB208" i="13"/>
  <c r="Z208" i="13"/>
  <c r="Y208" i="13"/>
  <c r="X208" i="13"/>
  <c r="W208" i="13"/>
  <c r="V208" i="13"/>
  <c r="U208" i="13"/>
  <c r="T208" i="13"/>
  <c r="R208" i="13"/>
  <c r="Q208" i="13"/>
  <c r="P208" i="13"/>
  <c r="O208" i="13"/>
  <c r="N208" i="13"/>
  <c r="M208" i="13"/>
  <c r="L208" i="13"/>
  <c r="J208" i="13"/>
  <c r="I208" i="13"/>
  <c r="H208" i="13"/>
  <c r="G208" i="13"/>
  <c r="F208" i="13"/>
  <c r="E208" i="13"/>
  <c r="D208" i="13"/>
  <c r="C208" i="13"/>
  <c r="K208" i="13" s="1"/>
  <c r="S208" i="13" s="1"/>
  <c r="AA208" i="13" s="1"/>
  <c r="AH207" i="13"/>
  <c r="AG207" i="13"/>
  <c r="AF207" i="13"/>
  <c r="AE207" i="13"/>
  <c r="AD207" i="13"/>
  <c r="AC207" i="13"/>
  <c r="AB207" i="13"/>
  <c r="Z207" i="13"/>
  <c r="Y207" i="13"/>
  <c r="X207" i="13"/>
  <c r="W207" i="13"/>
  <c r="V207" i="13"/>
  <c r="U207" i="13"/>
  <c r="T207" i="13"/>
  <c r="R207" i="13"/>
  <c r="Q207" i="13"/>
  <c r="P207" i="13"/>
  <c r="O207" i="13"/>
  <c r="N207" i="13"/>
  <c r="M207" i="13"/>
  <c r="L207" i="13"/>
  <c r="J207" i="13"/>
  <c r="I207" i="13"/>
  <c r="H207" i="13"/>
  <c r="G207" i="13"/>
  <c r="F207" i="13"/>
  <c r="E207" i="13"/>
  <c r="D207" i="13"/>
  <c r="C207" i="13"/>
  <c r="K207" i="13" s="1"/>
  <c r="S207" i="13" s="1"/>
  <c r="AA207" i="13" s="1"/>
  <c r="AH206" i="13"/>
  <c r="AG206" i="13"/>
  <c r="AF206" i="13"/>
  <c r="AE206" i="13"/>
  <c r="AD206" i="13"/>
  <c r="AC206" i="13"/>
  <c r="AB206" i="13"/>
  <c r="Z206" i="13"/>
  <c r="Y206" i="13"/>
  <c r="X206" i="13"/>
  <c r="W206" i="13"/>
  <c r="V206" i="13"/>
  <c r="U206" i="13"/>
  <c r="T206" i="13"/>
  <c r="R206" i="13"/>
  <c r="Q206" i="13"/>
  <c r="P206" i="13"/>
  <c r="O206" i="13"/>
  <c r="N206" i="13"/>
  <c r="M206" i="13"/>
  <c r="L206" i="13"/>
  <c r="J206" i="13"/>
  <c r="I206" i="13"/>
  <c r="H206" i="13"/>
  <c r="G206" i="13"/>
  <c r="F206" i="13"/>
  <c r="E206" i="13"/>
  <c r="D206" i="13"/>
  <c r="C206" i="13"/>
  <c r="K206" i="13" s="1"/>
  <c r="S206" i="13" s="1"/>
  <c r="AA206" i="13" s="1"/>
  <c r="AH205" i="13"/>
  <c r="AG205" i="13"/>
  <c r="AF205" i="13"/>
  <c r="AE205" i="13"/>
  <c r="AD205" i="13"/>
  <c r="AC205" i="13"/>
  <c r="AB205" i="13"/>
  <c r="Z205" i="13"/>
  <c r="Y205" i="13"/>
  <c r="X205" i="13"/>
  <c r="W205" i="13"/>
  <c r="V205" i="13"/>
  <c r="U205" i="13"/>
  <c r="T205" i="13"/>
  <c r="R205" i="13"/>
  <c r="Q205" i="13"/>
  <c r="P205" i="13"/>
  <c r="O205" i="13"/>
  <c r="N205" i="13"/>
  <c r="M205" i="13"/>
  <c r="L205" i="13"/>
  <c r="J205" i="13"/>
  <c r="I205" i="13"/>
  <c r="H205" i="13"/>
  <c r="G205" i="13"/>
  <c r="F205" i="13"/>
  <c r="E205" i="13"/>
  <c r="D205" i="13"/>
  <c r="C205" i="13"/>
  <c r="K205" i="13" s="1"/>
  <c r="S205" i="13" s="1"/>
  <c r="AA205" i="13" s="1"/>
  <c r="AH204" i="13"/>
  <c r="AG204" i="13"/>
  <c r="AF204" i="13"/>
  <c r="AE204" i="13"/>
  <c r="AD204" i="13"/>
  <c r="AC204" i="13"/>
  <c r="AB204" i="13"/>
  <c r="Z204" i="13"/>
  <c r="Y204" i="13"/>
  <c r="X204" i="13"/>
  <c r="W204" i="13"/>
  <c r="V204" i="13"/>
  <c r="U204" i="13"/>
  <c r="T204" i="13"/>
  <c r="R204" i="13"/>
  <c r="Q204" i="13"/>
  <c r="P204" i="13"/>
  <c r="O204" i="13"/>
  <c r="N204" i="13"/>
  <c r="M204" i="13"/>
  <c r="L204" i="13"/>
  <c r="J204" i="13"/>
  <c r="I204" i="13"/>
  <c r="H204" i="13"/>
  <c r="G204" i="13"/>
  <c r="F204" i="13"/>
  <c r="E204" i="13"/>
  <c r="D204" i="13"/>
  <c r="C204" i="13"/>
  <c r="K204" i="13" s="1"/>
  <c r="S204" i="13" s="1"/>
  <c r="AA204" i="13" s="1"/>
  <c r="AH203" i="13"/>
  <c r="AG203" i="13"/>
  <c r="AF203" i="13"/>
  <c r="AE203" i="13"/>
  <c r="AD203" i="13"/>
  <c r="AC203" i="13"/>
  <c r="AB203" i="13"/>
  <c r="Z203" i="13"/>
  <c r="Y203" i="13"/>
  <c r="X203" i="13"/>
  <c r="W203" i="13"/>
  <c r="V203" i="13"/>
  <c r="U203" i="13"/>
  <c r="T203" i="13"/>
  <c r="R203" i="13"/>
  <c r="Q203" i="13"/>
  <c r="P203" i="13"/>
  <c r="O203" i="13"/>
  <c r="N203" i="13"/>
  <c r="M203" i="13"/>
  <c r="L203" i="13"/>
  <c r="J203" i="13"/>
  <c r="I203" i="13"/>
  <c r="H203" i="13"/>
  <c r="G203" i="13"/>
  <c r="F203" i="13"/>
  <c r="E203" i="13"/>
  <c r="D203" i="13"/>
  <c r="C203" i="13"/>
  <c r="K203" i="13" s="1"/>
  <c r="S203" i="13" s="1"/>
  <c r="AA203" i="13" s="1"/>
  <c r="AH202" i="13"/>
  <c r="AG202" i="13"/>
  <c r="AF202" i="13"/>
  <c r="AE202" i="13"/>
  <c r="AD202" i="13"/>
  <c r="AC202" i="13"/>
  <c r="AB202" i="13"/>
  <c r="Z202" i="13"/>
  <c r="Y202" i="13"/>
  <c r="X202" i="13"/>
  <c r="W202" i="13"/>
  <c r="V202" i="13"/>
  <c r="U202" i="13"/>
  <c r="T202" i="13"/>
  <c r="R202" i="13"/>
  <c r="Q202" i="13"/>
  <c r="P202" i="13"/>
  <c r="O202" i="13"/>
  <c r="N202" i="13"/>
  <c r="M202" i="13"/>
  <c r="L202" i="13"/>
  <c r="J202" i="13"/>
  <c r="I202" i="13"/>
  <c r="H202" i="13"/>
  <c r="G202" i="13"/>
  <c r="F202" i="13"/>
  <c r="E202" i="13"/>
  <c r="D202" i="13"/>
  <c r="C202" i="13"/>
  <c r="K202" i="13" s="1"/>
  <c r="S202" i="13" s="1"/>
  <c r="AA202" i="13" s="1"/>
  <c r="AH201" i="13"/>
  <c r="AG201" i="13"/>
  <c r="AF201" i="13"/>
  <c r="AE201" i="13"/>
  <c r="AD201" i="13"/>
  <c r="AC201" i="13"/>
  <c r="AB201" i="13"/>
  <c r="Z201" i="13"/>
  <c r="Y201" i="13"/>
  <c r="X201" i="13"/>
  <c r="W201" i="13"/>
  <c r="V201" i="13"/>
  <c r="U201" i="13"/>
  <c r="T201" i="13"/>
  <c r="R201" i="13"/>
  <c r="Q201" i="13"/>
  <c r="P201" i="13"/>
  <c r="O201" i="13"/>
  <c r="N201" i="13"/>
  <c r="M201" i="13"/>
  <c r="L201" i="13"/>
  <c r="J201" i="13"/>
  <c r="I201" i="13"/>
  <c r="H201" i="13"/>
  <c r="G201" i="13"/>
  <c r="F201" i="13"/>
  <c r="E201" i="13"/>
  <c r="D201" i="13"/>
  <c r="C201" i="13"/>
  <c r="K201" i="13" s="1"/>
  <c r="S201" i="13" s="1"/>
  <c r="AA201" i="13" s="1"/>
  <c r="AH200" i="13"/>
  <c r="AG200" i="13"/>
  <c r="AF200" i="13"/>
  <c r="AE200" i="13"/>
  <c r="AD200" i="13"/>
  <c r="AC200" i="13"/>
  <c r="AB200" i="13"/>
  <c r="Z200" i="13"/>
  <c r="Y200" i="13"/>
  <c r="X200" i="13"/>
  <c r="W200" i="13"/>
  <c r="V200" i="13"/>
  <c r="U200" i="13"/>
  <c r="T200" i="13"/>
  <c r="R200" i="13"/>
  <c r="Q200" i="13"/>
  <c r="P200" i="13"/>
  <c r="O200" i="13"/>
  <c r="N200" i="13"/>
  <c r="M200" i="13"/>
  <c r="L200" i="13"/>
  <c r="J200" i="13"/>
  <c r="I200" i="13"/>
  <c r="H200" i="13"/>
  <c r="G200" i="13"/>
  <c r="F200" i="13"/>
  <c r="E200" i="13"/>
  <c r="D200" i="13"/>
  <c r="C200" i="13"/>
  <c r="K200" i="13" s="1"/>
  <c r="S200" i="13" s="1"/>
  <c r="AA200" i="13" s="1"/>
  <c r="AH199" i="13"/>
  <c r="AG199" i="13"/>
  <c r="AF199" i="13"/>
  <c r="AE199" i="13"/>
  <c r="AD199" i="13"/>
  <c r="AC199" i="13"/>
  <c r="AB199" i="13"/>
  <c r="Z199" i="13"/>
  <c r="Y199" i="13"/>
  <c r="X199" i="13"/>
  <c r="W199" i="13"/>
  <c r="V199" i="13"/>
  <c r="U199" i="13"/>
  <c r="T199" i="13"/>
  <c r="R199" i="13"/>
  <c r="Q199" i="13"/>
  <c r="P199" i="13"/>
  <c r="O199" i="13"/>
  <c r="N199" i="13"/>
  <c r="M199" i="13"/>
  <c r="L199" i="13"/>
  <c r="J199" i="13"/>
  <c r="I199" i="13"/>
  <c r="H199" i="13"/>
  <c r="G199" i="13"/>
  <c r="F199" i="13"/>
  <c r="E199" i="13"/>
  <c r="D199" i="13"/>
  <c r="C199" i="13"/>
  <c r="K199" i="13" s="1"/>
  <c r="S199" i="13" s="1"/>
  <c r="AA199" i="13" s="1"/>
  <c r="AH198" i="13"/>
  <c r="AG198" i="13"/>
  <c r="AF198" i="13"/>
  <c r="AE198" i="13"/>
  <c r="AD198" i="13"/>
  <c r="AC198" i="13"/>
  <c r="AB198" i="13"/>
  <c r="Z198" i="13"/>
  <c r="Y198" i="13"/>
  <c r="X198" i="13"/>
  <c r="W198" i="13"/>
  <c r="V198" i="13"/>
  <c r="U198" i="13"/>
  <c r="T198" i="13"/>
  <c r="R198" i="13"/>
  <c r="Q198" i="13"/>
  <c r="P198" i="13"/>
  <c r="O198" i="13"/>
  <c r="N198" i="13"/>
  <c r="M198" i="13"/>
  <c r="L198" i="13"/>
  <c r="J198" i="13"/>
  <c r="I198" i="13"/>
  <c r="H198" i="13"/>
  <c r="G198" i="13"/>
  <c r="F198" i="13"/>
  <c r="E198" i="13"/>
  <c r="D198" i="13"/>
  <c r="C198" i="13"/>
  <c r="K198" i="13" s="1"/>
  <c r="S198" i="13" s="1"/>
  <c r="AA198" i="13" s="1"/>
  <c r="AH197" i="13"/>
  <c r="AG197" i="13"/>
  <c r="AF197" i="13"/>
  <c r="AE197" i="13"/>
  <c r="AD197" i="13"/>
  <c r="AC197" i="13"/>
  <c r="AB197" i="13"/>
  <c r="Z197" i="13"/>
  <c r="Y197" i="13"/>
  <c r="X197" i="13"/>
  <c r="W197" i="13"/>
  <c r="V197" i="13"/>
  <c r="U197" i="13"/>
  <c r="T197" i="13"/>
  <c r="R197" i="13"/>
  <c r="Q197" i="13"/>
  <c r="P197" i="13"/>
  <c r="O197" i="13"/>
  <c r="N197" i="13"/>
  <c r="M197" i="13"/>
  <c r="L197" i="13"/>
  <c r="J197" i="13"/>
  <c r="I197" i="13"/>
  <c r="H197" i="13"/>
  <c r="G197" i="13"/>
  <c r="F197" i="13"/>
  <c r="E197" i="13"/>
  <c r="D197" i="13"/>
  <c r="C197" i="13"/>
  <c r="K197" i="13" s="1"/>
  <c r="S197" i="13" s="1"/>
  <c r="AA197" i="13" s="1"/>
  <c r="AH196" i="13"/>
  <c r="AG196" i="13"/>
  <c r="AF196" i="13"/>
  <c r="AE196" i="13"/>
  <c r="AD196" i="13"/>
  <c r="AC196" i="13"/>
  <c r="AB196" i="13"/>
  <c r="Z196" i="13"/>
  <c r="Y196" i="13"/>
  <c r="X196" i="13"/>
  <c r="W196" i="13"/>
  <c r="V196" i="13"/>
  <c r="U196" i="13"/>
  <c r="T196" i="13"/>
  <c r="R196" i="13"/>
  <c r="Q196" i="13"/>
  <c r="P196" i="13"/>
  <c r="O196" i="13"/>
  <c r="N196" i="13"/>
  <c r="M196" i="13"/>
  <c r="L196" i="13"/>
  <c r="J196" i="13"/>
  <c r="I196" i="13"/>
  <c r="H196" i="13"/>
  <c r="G196" i="13"/>
  <c r="F196" i="13"/>
  <c r="E196" i="13"/>
  <c r="D196" i="13"/>
  <c r="C196" i="13"/>
  <c r="K196" i="13" s="1"/>
  <c r="S196" i="13" s="1"/>
  <c r="AA196" i="13" s="1"/>
  <c r="AH195" i="13"/>
  <c r="AG195" i="13"/>
  <c r="AF195" i="13"/>
  <c r="AE195" i="13"/>
  <c r="AD195" i="13"/>
  <c r="AC195" i="13"/>
  <c r="AB195" i="13"/>
  <c r="Z195" i="13"/>
  <c r="Y195" i="13"/>
  <c r="X195" i="13"/>
  <c r="W195" i="13"/>
  <c r="V195" i="13"/>
  <c r="U195" i="13"/>
  <c r="T195" i="13"/>
  <c r="R195" i="13"/>
  <c r="Q195" i="13"/>
  <c r="P195" i="13"/>
  <c r="O195" i="13"/>
  <c r="N195" i="13"/>
  <c r="M195" i="13"/>
  <c r="L195" i="13"/>
  <c r="J195" i="13"/>
  <c r="I195" i="13"/>
  <c r="H195" i="13"/>
  <c r="G195" i="13"/>
  <c r="F195" i="13"/>
  <c r="E195" i="13"/>
  <c r="D195" i="13"/>
  <c r="C195" i="13"/>
  <c r="K195" i="13" s="1"/>
  <c r="S195" i="13" s="1"/>
  <c r="AA195" i="13" s="1"/>
  <c r="AH194" i="13"/>
  <c r="AG194" i="13"/>
  <c r="AF194" i="13"/>
  <c r="AE194" i="13"/>
  <c r="AD194" i="13"/>
  <c r="AC194" i="13"/>
  <c r="AB194" i="13"/>
  <c r="Z194" i="13"/>
  <c r="Y194" i="13"/>
  <c r="X194" i="13"/>
  <c r="W194" i="13"/>
  <c r="V194" i="13"/>
  <c r="U194" i="13"/>
  <c r="T194" i="13"/>
  <c r="R194" i="13"/>
  <c r="Q194" i="13"/>
  <c r="P194" i="13"/>
  <c r="O194" i="13"/>
  <c r="N194" i="13"/>
  <c r="M194" i="13"/>
  <c r="L194" i="13"/>
  <c r="J194" i="13"/>
  <c r="I194" i="13"/>
  <c r="H194" i="13"/>
  <c r="G194" i="13"/>
  <c r="F194" i="13"/>
  <c r="E194" i="13"/>
  <c r="D194" i="13"/>
  <c r="C194" i="13"/>
  <c r="K194" i="13" s="1"/>
  <c r="S194" i="13" s="1"/>
  <c r="AA194" i="13" s="1"/>
  <c r="AH193" i="13"/>
  <c r="AG193" i="13"/>
  <c r="AF193" i="13"/>
  <c r="AE193" i="13"/>
  <c r="AD193" i="13"/>
  <c r="AC193" i="13"/>
  <c r="AB193" i="13"/>
  <c r="Z193" i="13"/>
  <c r="Y193" i="13"/>
  <c r="X193" i="13"/>
  <c r="W193" i="13"/>
  <c r="V193" i="13"/>
  <c r="U193" i="13"/>
  <c r="T193" i="13"/>
  <c r="R193" i="13"/>
  <c r="Q193" i="13"/>
  <c r="P193" i="13"/>
  <c r="O193" i="13"/>
  <c r="N193" i="13"/>
  <c r="M193" i="13"/>
  <c r="L193" i="13"/>
  <c r="J193" i="13"/>
  <c r="I193" i="13"/>
  <c r="H193" i="13"/>
  <c r="G193" i="13"/>
  <c r="F193" i="13"/>
  <c r="E193" i="13"/>
  <c r="D193" i="13"/>
  <c r="C193" i="13"/>
  <c r="K193" i="13" s="1"/>
  <c r="S193" i="13" s="1"/>
  <c r="AA193" i="13" s="1"/>
  <c r="AH192" i="13"/>
  <c r="AG192" i="13"/>
  <c r="AF192" i="13"/>
  <c r="AE192" i="13"/>
  <c r="AD192" i="13"/>
  <c r="AC192" i="13"/>
  <c r="AB192" i="13"/>
  <c r="Z192" i="13"/>
  <c r="Y192" i="13"/>
  <c r="X192" i="13"/>
  <c r="W192" i="13"/>
  <c r="V192" i="13"/>
  <c r="U192" i="13"/>
  <c r="T192" i="13"/>
  <c r="R192" i="13"/>
  <c r="Q192" i="13"/>
  <c r="P192" i="13"/>
  <c r="O192" i="13"/>
  <c r="N192" i="13"/>
  <c r="M192" i="13"/>
  <c r="L192" i="13"/>
  <c r="J192" i="13"/>
  <c r="I192" i="13"/>
  <c r="H192" i="13"/>
  <c r="G192" i="13"/>
  <c r="F192" i="13"/>
  <c r="E192" i="13"/>
  <c r="D192" i="13"/>
  <c r="C192" i="13"/>
  <c r="K192" i="13" s="1"/>
  <c r="S192" i="13" s="1"/>
  <c r="AA192" i="13" s="1"/>
  <c r="AH191" i="13"/>
  <c r="AG191" i="13"/>
  <c r="AF191" i="13"/>
  <c r="AE191" i="13"/>
  <c r="AD191" i="13"/>
  <c r="AC191" i="13"/>
  <c r="AB191" i="13"/>
  <c r="Z191" i="13"/>
  <c r="Y191" i="13"/>
  <c r="X191" i="13"/>
  <c r="W191" i="13"/>
  <c r="V191" i="13"/>
  <c r="U191" i="13"/>
  <c r="T191" i="13"/>
  <c r="R191" i="13"/>
  <c r="Q191" i="13"/>
  <c r="P191" i="13"/>
  <c r="O191" i="13"/>
  <c r="N191" i="13"/>
  <c r="M191" i="13"/>
  <c r="L191" i="13"/>
  <c r="J191" i="13"/>
  <c r="I191" i="13"/>
  <c r="H191" i="13"/>
  <c r="G191" i="13"/>
  <c r="F191" i="13"/>
  <c r="E191" i="13"/>
  <c r="D191" i="13"/>
  <c r="C191" i="13"/>
  <c r="K191" i="13" s="1"/>
  <c r="S191" i="13" s="1"/>
  <c r="AA191" i="13" s="1"/>
  <c r="AH190" i="13"/>
  <c r="AG190" i="13"/>
  <c r="AF190" i="13"/>
  <c r="AE190" i="13"/>
  <c r="AD190" i="13"/>
  <c r="AC190" i="13"/>
  <c r="AB190" i="13"/>
  <c r="Z190" i="13"/>
  <c r="Y190" i="13"/>
  <c r="X190" i="13"/>
  <c r="W190" i="13"/>
  <c r="V190" i="13"/>
  <c r="U190" i="13"/>
  <c r="T190" i="13"/>
  <c r="R190" i="13"/>
  <c r="Q190" i="13"/>
  <c r="P190" i="13"/>
  <c r="O190" i="13"/>
  <c r="N190" i="13"/>
  <c r="M190" i="13"/>
  <c r="L190" i="13"/>
  <c r="J190" i="13"/>
  <c r="I190" i="13"/>
  <c r="H190" i="13"/>
  <c r="G190" i="13"/>
  <c r="F190" i="13"/>
  <c r="E190" i="13"/>
  <c r="D190" i="13"/>
  <c r="C190" i="13"/>
  <c r="K190" i="13" s="1"/>
  <c r="S190" i="13" s="1"/>
  <c r="AA190" i="13" s="1"/>
  <c r="AH189" i="13"/>
  <c r="AG189" i="13"/>
  <c r="AF189" i="13"/>
  <c r="AE189" i="13"/>
  <c r="AD189" i="13"/>
  <c r="AC189" i="13"/>
  <c r="AB189" i="13"/>
  <c r="Z189" i="13"/>
  <c r="Y189" i="13"/>
  <c r="X189" i="13"/>
  <c r="W189" i="13"/>
  <c r="V189" i="13"/>
  <c r="U189" i="13"/>
  <c r="T189" i="13"/>
  <c r="R189" i="13"/>
  <c r="Q189" i="13"/>
  <c r="P189" i="13"/>
  <c r="O189" i="13"/>
  <c r="N189" i="13"/>
  <c r="M189" i="13"/>
  <c r="L189" i="13"/>
  <c r="J189" i="13"/>
  <c r="I189" i="13"/>
  <c r="H189" i="13"/>
  <c r="G189" i="13"/>
  <c r="F189" i="13"/>
  <c r="E189" i="13"/>
  <c r="D189" i="13"/>
  <c r="C189" i="13"/>
  <c r="K189" i="13" s="1"/>
  <c r="S189" i="13" s="1"/>
  <c r="AA189" i="13" s="1"/>
  <c r="AH188" i="13"/>
  <c r="AG188" i="13"/>
  <c r="AF188" i="13"/>
  <c r="AE188" i="13"/>
  <c r="AD188" i="13"/>
  <c r="AC188" i="13"/>
  <c r="AB188" i="13"/>
  <c r="Z188" i="13"/>
  <c r="Y188" i="13"/>
  <c r="X188" i="13"/>
  <c r="W188" i="13"/>
  <c r="V188" i="13"/>
  <c r="U188" i="13"/>
  <c r="T188" i="13"/>
  <c r="R188" i="13"/>
  <c r="Q188" i="13"/>
  <c r="P188" i="13"/>
  <c r="O188" i="13"/>
  <c r="N188" i="13"/>
  <c r="M188" i="13"/>
  <c r="L188" i="13"/>
  <c r="J188" i="13"/>
  <c r="I188" i="13"/>
  <c r="H188" i="13"/>
  <c r="G188" i="13"/>
  <c r="F188" i="13"/>
  <c r="E188" i="13"/>
  <c r="D188" i="13"/>
  <c r="C188" i="13"/>
  <c r="K188" i="13" s="1"/>
  <c r="S188" i="13" s="1"/>
  <c r="AA188" i="13" s="1"/>
  <c r="AH187" i="13"/>
  <c r="AG187" i="13"/>
  <c r="AF187" i="13"/>
  <c r="AE187" i="13"/>
  <c r="AD187" i="13"/>
  <c r="AC187" i="13"/>
  <c r="AB187" i="13"/>
  <c r="Z187" i="13"/>
  <c r="Y187" i="13"/>
  <c r="X187" i="13"/>
  <c r="W187" i="13"/>
  <c r="V187" i="13"/>
  <c r="U187" i="13"/>
  <c r="T187" i="13"/>
  <c r="R187" i="13"/>
  <c r="Q187" i="13"/>
  <c r="P187" i="13"/>
  <c r="O187" i="13"/>
  <c r="N187" i="13"/>
  <c r="M187" i="13"/>
  <c r="L187" i="13"/>
  <c r="J187" i="13"/>
  <c r="I187" i="13"/>
  <c r="H187" i="13"/>
  <c r="G187" i="13"/>
  <c r="F187" i="13"/>
  <c r="E187" i="13"/>
  <c r="D187" i="13"/>
  <c r="C187" i="13"/>
  <c r="K187" i="13" s="1"/>
  <c r="S187" i="13" s="1"/>
  <c r="AA187" i="13" s="1"/>
  <c r="AH186" i="13"/>
  <c r="AG186" i="13"/>
  <c r="AF186" i="13"/>
  <c r="AE186" i="13"/>
  <c r="AD186" i="13"/>
  <c r="AC186" i="13"/>
  <c r="AB186" i="13"/>
  <c r="Z186" i="13"/>
  <c r="Y186" i="13"/>
  <c r="X186" i="13"/>
  <c r="W186" i="13"/>
  <c r="V186" i="13"/>
  <c r="U186" i="13"/>
  <c r="T186" i="13"/>
  <c r="R186" i="13"/>
  <c r="Q186" i="13"/>
  <c r="P186" i="13"/>
  <c r="O186" i="13"/>
  <c r="N186" i="13"/>
  <c r="M186" i="13"/>
  <c r="L186" i="13"/>
  <c r="J186" i="13"/>
  <c r="I186" i="13"/>
  <c r="H186" i="13"/>
  <c r="G186" i="13"/>
  <c r="F186" i="13"/>
  <c r="E186" i="13"/>
  <c r="D186" i="13"/>
  <c r="C186" i="13"/>
  <c r="K186" i="13" s="1"/>
  <c r="S186" i="13" s="1"/>
  <c r="AA186" i="13" s="1"/>
  <c r="AH185" i="13"/>
  <c r="AG185" i="13"/>
  <c r="AF185" i="13"/>
  <c r="AE185" i="13"/>
  <c r="AD185" i="13"/>
  <c r="AC185" i="13"/>
  <c r="AB185" i="13"/>
  <c r="Z185" i="13"/>
  <c r="Y185" i="13"/>
  <c r="X185" i="13"/>
  <c r="W185" i="13"/>
  <c r="V185" i="13"/>
  <c r="U185" i="13"/>
  <c r="T185" i="13"/>
  <c r="R185" i="13"/>
  <c r="Q185" i="13"/>
  <c r="P185" i="13"/>
  <c r="O185" i="13"/>
  <c r="N185" i="13"/>
  <c r="M185" i="13"/>
  <c r="L185" i="13"/>
  <c r="J185" i="13"/>
  <c r="I185" i="13"/>
  <c r="H185" i="13"/>
  <c r="G185" i="13"/>
  <c r="F185" i="13"/>
  <c r="E185" i="13"/>
  <c r="D185" i="13"/>
  <c r="C185" i="13"/>
  <c r="K185" i="13" s="1"/>
  <c r="S185" i="13" s="1"/>
  <c r="AA185" i="13" s="1"/>
  <c r="AH184" i="13"/>
  <c r="AG184" i="13"/>
  <c r="AF184" i="13"/>
  <c r="AE184" i="13"/>
  <c r="AD184" i="13"/>
  <c r="AC184" i="13"/>
  <c r="AB184" i="13"/>
  <c r="Z184" i="13"/>
  <c r="Y184" i="13"/>
  <c r="X184" i="13"/>
  <c r="W184" i="13"/>
  <c r="V184" i="13"/>
  <c r="U184" i="13"/>
  <c r="T184" i="13"/>
  <c r="R184" i="13"/>
  <c r="Q184" i="13"/>
  <c r="P184" i="13"/>
  <c r="O184" i="13"/>
  <c r="N184" i="13"/>
  <c r="M184" i="13"/>
  <c r="L184" i="13"/>
  <c r="J184" i="13"/>
  <c r="I184" i="13"/>
  <c r="H184" i="13"/>
  <c r="G184" i="13"/>
  <c r="F184" i="13"/>
  <c r="E184" i="13"/>
  <c r="D184" i="13"/>
  <c r="C184" i="13"/>
  <c r="K184" i="13" s="1"/>
  <c r="S184" i="13" s="1"/>
  <c r="AA184" i="13" s="1"/>
  <c r="AH183" i="13"/>
  <c r="AG183" i="13"/>
  <c r="AF183" i="13"/>
  <c r="AE183" i="13"/>
  <c r="AD183" i="13"/>
  <c r="AC183" i="13"/>
  <c r="AB183" i="13"/>
  <c r="Z183" i="13"/>
  <c r="Y183" i="13"/>
  <c r="X183" i="13"/>
  <c r="W183" i="13"/>
  <c r="V183" i="13"/>
  <c r="U183" i="13"/>
  <c r="T183" i="13"/>
  <c r="R183" i="13"/>
  <c r="Q183" i="13"/>
  <c r="P183" i="13"/>
  <c r="O183" i="13"/>
  <c r="N183" i="13"/>
  <c r="M183" i="13"/>
  <c r="L183" i="13"/>
  <c r="J183" i="13"/>
  <c r="I183" i="13"/>
  <c r="H183" i="13"/>
  <c r="G183" i="13"/>
  <c r="F183" i="13"/>
  <c r="E183" i="13"/>
  <c r="D183" i="13"/>
  <c r="C183" i="13"/>
  <c r="K183" i="13" s="1"/>
  <c r="S183" i="13" s="1"/>
  <c r="AA183" i="13" s="1"/>
  <c r="AH182" i="13"/>
  <c r="AG182" i="13"/>
  <c r="AF182" i="13"/>
  <c r="AE182" i="13"/>
  <c r="AD182" i="13"/>
  <c r="AC182" i="13"/>
  <c r="AB182" i="13"/>
  <c r="Z182" i="13"/>
  <c r="Y182" i="13"/>
  <c r="X182" i="13"/>
  <c r="W182" i="13"/>
  <c r="V182" i="13"/>
  <c r="U182" i="13"/>
  <c r="T182" i="13"/>
  <c r="R182" i="13"/>
  <c r="Q182" i="13"/>
  <c r="P182" i="13"/>
  <c r="O182" i="13"/>
  <c r="N182" i="13"/>
  <c r="M182" i="13"/>
  <c r="L182" i="13"/>
  <c r="J182" i="13"/>
  <c r="I182" i="13"/>
  <c r="H182" i="13"/>
  <c r="G182" i="13"/>
  <c r="F182" i="13"/>
  <c r="E182" i="13"/>
  <c r="D182" i="13"/>
  <c r="C182" i="13"/>
  <c r="K182" i="13" s="1"/>
  <c r="S182" i="13" s="1"/>
  <c r="AA182" i="13" s="1"/>
  <c r="AH181" i="13"/>
  <c r="AG181" i="13"/>
  <c r="AF181" i="13"/>
  <c r="AE181" i="13"/>
  <c r="AD181" i="13"/>
  <c r="AC181" i="13"/>
  <c r="AB181" i="13"/>
  <c r="Z181" i="13"/>
  <c r="Y181" i="13"/>
  <c r="X181" i="13"/>
  <c r="W181" i="13"/>
  <c r="V181" i="13"/>
  <c r="U181" i="13"/>
  <c r="T181" i="13"/>
  <c r="R181" i="13"/>
  <c r="Q181" i="13"/>
  <c r="P181" i="13"/>
  <c r="O181" i="13"/>
  <c r="N181" i="13"/>
  <c r="M181" i="13"/>
  <c r="L181" i="13"/>
  <c r="J181" i="13"/>
  <c r="I181" i="13"/>
  <c r="H181" i="13"/>
  <c r="G181" i="13"/>
  <c r="F181" i="13"/>
  <c r="E181" i="13"/>
  <c r="D181" i="13"/>
  <c r="C181" i="13"/>
  <c r="K181" i="13" s="1"/>
  <c r="S181" i="13" s="1"/>
  <c r="AA181" i="13" s="1"/>
  <c r="AH180" i="13"/>
  <c r="AG180" i="13"/>
  <c r="AF180" i="13"/>
  <c r="AE180" i="13"/>
  <c r="AD180" i="13"/>
  <c r="AC180" i="13"/>
  <c r="AB180" i="13"/>
  <c r="Z180" i="13"/>
  <c r="Y180" i="13"/>
  <c r="X180" i="13"/>
  <c r="W180" i="13"/>
  <c r="V180" i="13"/>
  <c r="U180" i="13"/>
  <c r="T180" i="13"/>
  <c r="R180" i="13"/>
  <c r="Q180" i="13"/>
  <c r="P180" i="13"/>
  <c r="O180" i="13"/>
  <c r="N180" i="13"/>
  <c r="M180" i="13"/>
  <c r="L180" i="13"/>
  <c r="J180" i="13"/>
  <c r="I180" i="13"/>
  <c r="H180" i="13"/>
  <c r="G180" i="13"/>
  <c r="F180" i="13"/>
  <c r="E180" i="13"/>
  <c r="D180" i="13"/>
  <c r="C180" i="13"/>
  <c r="K180" i="13" s="1"/>
  <c r="S180" i="13" s="1"/>
  <c r="AA180" i="13" s="1"/>
  <c r="AH179" i="13"/>
  <c r="AG179" i="13"/>
  <c r="AF179" i="13"/>
  <c r="AE179" i="13"/>
  <c r="AD179" i="13"/>
  <c r="AC179" i="13"/>
  <c r="AB179" i="13"/>
  <c r="Z179" i="13"/>
  <c r="Y179" i="13"/>
  <c r="X179" i="13"/>
  <c r="W179" i="13"/>
  <c r="V179" i="13"/>
  <c r="U179" i="13"/>
  <c r="T179" i="13"/>
  <c r="R179" i="13"/>
  <c r="Q179" i="13"/>
  <c r="P179" i="13"/>
  <c r="O179" i="13"/>
  <c r="N179" i="13"/>
  <c r="M179" i="13"/>
  <c r="L179" i="13"/>
  <c r="J179" i="13"/>
  <c r="I179" i="13"/>
  <c r="H179" i="13"/>
  <c r="G179" i="13"/>
  <c r="F179" i="13"/>
  <c r="E179" i="13"/>
  <c r="D179" i="13"/>
  <c r="C179" i="13"/>
  <c r="K179" i="13" s="1"/>
  <c r="S179" i="13" s="1"/>
  <c r="AA179" i="13" s="1"/>
  <c r="AH178" i="13"/>
  <c r="AG178" i="13"/>
  <c r="AF178" i="13"/>
  <c r="AE178" i="13"/>
  <c r="AD178" i="13"/>
  <c r="AC178" i="13"/>
  <c r="AB178" i="13"/>
  <c r="Z178" i="13"/>
  <c r="Y178" i="13"/>
  <c r="X178" i="13"/>
  <c r="W178" i="13"/>
  <c r="V178" i="13"/>
  <c r="U178" i="13"/>
  <c r="T178" i="13"/>
  <c r="R178" i="13"/>
  <c r="Q178" i="13"/>
  <c r="P178" i="13"/>
  <c r="O178" i="13"/>
  <c r="N178" i="13"/>
  <c r="M178" i="13"/>
  <c r="L178" i="13"/>
  <c r="J178" i="13"/>
  <c r="I178" i="13"/>
  <c r="H178" i="13"/>
  <c r="G178" i="13"/>
  <c r="F178" i="13"/>
  <c r="E178" i="13"/>
  <c r="D178" i="13"/>
  <c r="C178" i="13"/>
  <c r="K178" i="13" s="1"/>
  <c r="S178" i="13" s="1"/>
  <c r="AA178" i="13" s="1"/>
  <c r="AH177" i="13"/>
  <c r="AG177" i="13"/>
  <c r="AF177" i="13"/>
  <c r="AE177" i="13"/>
  <c r="AD177" i="13"/>
  <c r="AC177" i="13"/>
  <c r="AB177" i="13"/>
  <c r="Z177" i="13"/>
  <c r="Y177" i="13"/>
  <c r="X177" i="13"/>
  <c r="W177" i="13"/>
  <c r="V177" i="13"/>
  <c r="U177" i="13"/>
  <c r="T177" i="13"/>
  <c r="R177" i="13"/>
  <c r="Q177" i="13"/>
  <c r="P177" i="13"/>
  <c r="O177" i="13"/>
  <c r="N177" i="13"/>
  <c r="M177" i="13"/>
  <c r="L177" i="13"/>
  <c r="J177" i="13"/>
  <c r="I177" i="13"/>
  <c r="H177" i="13"/>
  <c r="G177" i="13"/>
  <c r="F177" i="13"/>
  <c r="E177" i="13"/>
  <c r="D177" i="13"/>
  <c r="C177" i="13"/>
  <c r="K177" i="13" s="1"/>
  <c r="S177" i="13" s="1"/>
  <c r="AA177" i="13" s="1"/>
  <c r="AH176" i="13"/>
  <c r="AG176" i="13"/>
  <c r="AF176" i="13"/>
  <c r="AE176" i="13"/>
  <c r="AD176" i="13"/>
  <c r="AC176" i="13"/>
  <c r="AB176" i="13"/>
  <c r="Z176" i="13"/>
  <c r="Y176" i="13"/>
  <c r="X176" i="13"/>
  <c r="W176" i="13"/>
  <c r="V176" i="13"/>
  <c r="U176" i="13"/>
  <c r="T176" i="13"/>
  <c r="R176" i="13"/>
  <c r="Q176" i="13"/>
  <c r="P176" i="13"/>
  <c r="O176" i="13"/>
  <c r="N176" i="13"/>
  <c r="M176" i="13"/>
  <c r="L176" i="13"/>
  <c r="J176" i="13"/>
  <c r="I176" i="13"/>
  <c r="H176" i="13"/>
  <c r="G176" i="13"/>
  <c r="F176" i="13"/>
  <c r="E176" i="13"/>
  <c r="D176" i="13"/>
  <c r="C176" i="13"/>
  <c r="K176" i="13" s="1"/>
  <c r="S176" i="13" s="1"/>
  <c r="AA176" i="13" s="1"/>
  <c r="AH175" i="13"/>
  <c r="AG175" i="13"/>
  <c r="AF175" i="13"/>
  <c r="AE175" i="13"/>
  <c r="AD175" i="13"/>
  <c r="AC175" i="13"/>
  <c r="AB175" i="13"/>
  <c r="Z175" i="13"/>
  <c r="Y175" i="13"/>
  <c r="X175" i="13"/>
  <c r="W175" i="13"/>
  <c r="V175" i="13"/>
  <c r="U175" i="13"/>
  <c r="T175" i="13"/>
  <c r="R175" i="13"/>
  <c r="Q175" i="13"/>
  <c r="P175" i="13"/>
  <c r="O175" i="13"/>
  <c r="N175" i="13"/>
  <c r="M175" i="13"/>
  <c r="L175" i="13"/>
  <c r="J175" i="13"/>
  <c r="I175" i="13"/>
  <c r="H175" i="13"/>
  <c r="G175" i="13"/>
  <c r="F175" i="13"/>
  <c r="E175" i="13"/>
  <c r="D175" i="13"/>
  <c r="C175" i="13"/>
  <c r="K175" i="13" s="1"/>
  <c r="S175" i="13" s="1"/>
  <c r="AA175" i="13" s="1"/>
  <c r="AH174" i="13"/>
  <c r="AG174" i="13"/>
  <c r="AF174" i="13"/>
  <c r="AE174" i="13"/>
  <c r="AD174" i="13"/>
  <c r="AC174" i="13"/>
  <c r="AB174" i="13"/>
  <c r="Z174" i="13"/>
  <c r="Y174" i="13"/>
  <c r="X174" i="13"/>
  <c r="W174" i="13"/>
  <c r="V174" i="13"/>
  <c r="U174" i="13"/>
  <c r="T174" i="13"/>
  <c r="R174" i="13"/>
  <c r="Q174" i="13"/>
  <c r="P174" i="13"/>
  <c r="O174" i="13"/>
  <c r="N174" i="13"/>
  <c r="M174" i="13"/>
  <c r="L174" i="13"/>
  <c r="J174" i="13"/>
  <c r="I174" i="13"/>
  <c r="H174" i="13"/>
  <c r="G174" i="13"/>
  <c r="F174" i="13"/>
  <c r="E174" i="13"/>
  <c r="D174" i="13"/>
  <c r="C174" i="13"/>
  <c r="K174" i="13" s="1"/>
  <c r="S174" i="13" s="1"/>
  <c r="AA174" i="13" s="1"/>
  <c r="AH173" i="13"/>
  <c r="AG173" i="13"/>
  <c r="AF173" i="13"/>
  <c r="AE173" i="13"/>
  <c r="AD173" i="13"/>
  <c r="AC173" i="13"/>
  <c r="AB173" i="13"/>
  <c r="Z173" i="13"/>
  <c r="Y173" i="13"/>
  <c r="X173" i="13"/>
  <c r="W173" i="13"/>
  <c r="V173" i="13"/>
  <c r="U173" i="13"/>
  <c r="T173" i="13"/>
  <c r="R173" i="13"/>
  <c r="Q173" i="13"/>
  <c r="P173" i="13"/>
  <c r="O173" i="13"/>
  <c r="N173" i="13"/>
  <c r="M173" i="13"/>
  <c r="L173" i="13"/>
  <c r="J173" i="13"/>
  <c r="I173" i="13"/>
  <c r="H173" i="13"/>
  <c r="G173" i="13"/>
  <c r="F173" i="13"/>
  <c r="E173" i="13"/>
  <c r="D173" i="13"/>
  <c r="C173" i="13"/>
  <c r="K173" i="13" s="1"/>
  <c r="S173" i="13" s="1"/>
  <c r="AA173" i="13" s="1"/>
  <c r="AH172" i="13"/>
  <c r="AG172" i="13"/>
  <c r="AF172" i="13"/>
  <c r="AE172" i="13"/>
  <c r="AD172" i="13"/>
  <c r="AC172" i="13"/>
  <c r="AB172" i="13"/>
  <c r="Z172" i="13"/>
  <c r="Y172" i="13"/>
  <c r="X172" i="13"/>
  <c r="W172" i="13"/>
  <c r="V172" i="13"/>
  <c r="U172" i="13"/>
  <c r="T172" i="13"/>
  <c r="R172" i="13"/>
  <c r="Q172" i="13"/>
  <c r="P172" i="13"/>
  <c r="O172" i="13"/>
  <c r="N172" i="13"/>
  <c r="M172" i="13"/>
  <c r="L172" i="13"/>
  <c r="J172" i="13"/>
  <c r="I172" i="13"/>
  <c r="H172" i="13"/>
  <c r="G172" i="13"/>
  <c r="F172" i="13"/>
  <c r="E172" i="13"/>
  <c r="D172" i="13"/>
  <c r="C172" i="13"/>
  <c r="K172" i="13" s="1"/>
  <c r="S172" i="13" s="1"/>
  <c r="AA172" i="13" s="1"/>
  <c r="AH171" i="13"/>
  <c r="AG171" i="13"/>
  <c r="AF171" i="13"/>
  <c r="AE171" i="13"/>
  <c r="AD171" i="13"/>
  <c r="AC171" i="13"/>
  <c r="AB171" i="13"/>
  <c r="Z171" i="13"/>
  <c r="Y171" i="13"/>
  <c r="X171" i="13"/>
  <c r="W171" i="13"/>
  <c r="V171" i="13"/>
  <c r="U171" i="13"/>
  <c r="T171" i="13"/>
  <c r="R171" i="13"/>
  <c r="Q171" i="13"/>
  <c r="P171" i="13"/>
  <c r="O171" i="13"/>
  <c r="N171" i="13"/>
  <c r="M171" i="13"/>
  <c r="L171" i="13"/>
  <c r="J171" i="13"/>
  <c r="I171" i="13"/>
  <c r="H171" i="13"/>
  <c r="G171" i="13"/>
  <c r="F171" i="13"/>
  <c r="E171" i="13"/>
  <c r="D171" i="13"/>
  <c r="C171" i="13"/>
  <c r="K171" i="13" s="1"/>
  <c r="S171" i="13" s="1"/>
  <c r="AA171" i="13" s="1"/>
  <c r="AH170" i="13"/>
  <c r="AG170" i="13"/>
  <c r="AF170" i="13"/>
  <c r="AE170" i="13"/>
  <c r="AD170" i="13"/>
  <c r="AC170" i="13"/>
  <c r="AB170" i="13"/>
  <c r="Z170" i="13"/>
  <c r="Y170" i="13"/>
  <c r="X170" i="13"/>
  <c r="W170" i="13"/>
  <c r="V170" i="13"/>
  <c r="U170" i="13"/>
  <c r="T170" i="13"/>
  <c r="R170" i="13"/>
  <c r="Q170" i="13"/>
  <c r="P170" i="13"/>
  <c r="O170" i="13"/>
  <c r="N170" i="13"/>
  <c r="M170" i="13"/>
  <c r="L170" i="13"/>
  <c r="J170" i="13"/>
  <c r="I170" i="13"/>
  <c r="H170" i="13"/>
  <c r="G170" i="13"/>
  <c r="F170" i="13"/>
  <c r="E170" i="13"/>
  <c r="D170" i="13"/>
  <c r="C170" i="13"/>
  <c r="K170" i="13" s="1"/>
  <c r="S170" i="13" s="1"/>
  <c r="AA170" i="13" s="1"/>
  <c r="AH169" i="13"/>
  <c r="AG169" i="13"/>
  <c r="AF169" i="13"/>
  <c r="AE169" i="13"/>
  <c r="AD169" i="13"/>
  <c r="AC169" i="13"/>
  <c r="AB169" i="13"/>
  <c r="Z169" i="13"/>
  <c r="Y169" i="13"/>
  <c r="X169" i="13"/>
  <c r="W169" i="13"/>
  <c r="V169" i="13"/>
  <c r="U169" i="13"/>
  <c r="T169" i="13"/>
  <c r="R169" i="13"/>
  <c r="Q169" i="13"/>
  <c r="P169" i="13"/>
  <c r="O169" i="13"/>
  <c r="N169" i="13"/>
  <c r="M169" i="13"/>
  <c r="L169" i="13"/>
  <c r="J169" i="13"/>
  <c r="I169" i="13"/>
  <c r="H169" i="13"/>
  <c r="G169" i="13"/>
  <c r="F169" i="13"/>
  <c r="E169" i="13"/>
  <c r="D169" i="13"/>
  <c r="C169" i="13"/>
  <c r="K169" i="13" s="1"/>
  <c r="S169" i="13" s="1"/>
  <c r="AA169" i="13" s="1"/>
  <c r="AH168" i="13"/>
  <c r="AG168" i="13"/>
  <c r="AF168" i="13"/>
  <c r="AE168" i="13"/>
  <c r="AD168" i="13"/>
  <c r="AC168" i="13"/>
  <c r="AB168" i="13"/>
  <c r="Z168" i="13"/>
  <c r="Y168" i="13"/>
  <c r="X168" i="13"/>
  <c r="W168" i="13"/>
  <c r="V168" i="13"/>
  <c r="U168" i="13"/>
  <c r="T168" i="13"/>
  <c r="R168" i="13"/>
  <c r="Q168" i="13"/>
  <c r="P168" i="13"/>
  <c r="O168" i="13"/>
  <c r="N168" i="13"/>
  <c r="M168" i="13"/>
  <c r="L168" i="13"/>
  <c r="J168" i="13"/>
  <c r="I168" i="13"/>
  <c r="H168" i="13"/>
  <c r="G168" i="13"/>
  <c r="F168" i="13"/>
  <c r="E168" i="13"/>
  <c r="D168" i="13"/>
  <c r="C168" i="13"/>
  <c r="K168" i="13" s="1"/>
  <c r="S168" i="13" s="1"/>
  <c r="AA168" i="13" s="1"/>
  <c r="AH167" i="13"/>
  <c r="AG167" i="13"/>
  <c r="AF167" i="13"/>
  <c r="AE167" i="13"/>
  <c r="AD167" i="13"/>
  <c r="AC167" i="13"/>
  <c r="AB167" i="13"/>
  <c r="Z167" i="13"/>
  <c r="Y167" i="13"/>
  <c r="X167" i="13"/>
  <c r="W167" i="13"/>
  <c r="V167" i="13"/>
  <c r="U167" i="13"/>
  <c r="T167" i="13"/>
  <c r="R167" i="13"/>
  <c r="Q167" i="13"/>
  <c r="P167" i="13"/>
  <c r="O167" i="13"/>
  <c r="N167" i="13"/>
  <c r="M167" i="13"/>
  <c r="L167" i="13"/>
  <c r="J167" i="13"/>
  <c r="I167" i="13"/>
  <c r="H167" i="13"/>
  <c r="G167" i="13"/>
  <c r="F167" i="13"/>
  <c r="E167" i="13"/>
  <c r="D167" i="13"/>
  <c r="C167" i="13"/>
  <c r="K167" i="13" s="1"/>
  <c r="S167" i="13" s="1"/>
  <c r="AA167" i="13" s="1"/>
  <c r="AH166" i="13"/>
  <c r="AG166" i="13"/>
  <c r="AF166" i="13"/>
  <c r="AE166" i="13"/>
  <c r="AD166" i="13"/>
  <c r="AC166" i="13"/>
  <c r="AB166" i="13"/>
  <c r="Z166" i="13"/>
  <c r="Y166" i="13"/>
  <c r="X166" i="13"/>
  <c r="W166" i="13"/>
  <c r="V166" i="13"/>
  <c r="U166" i="13"/>
  <c r="T166" i="13"/>
  <c r="R166" i="13"/>
  <c r="Q166" i="13"/>
  <c r="P166" i="13"/>
  <c r="O166" i="13"/>
  <c r="N166" i="13"/>
  <c r="M166" i="13"/>
  <c r="L166" i="13"/>
  <c r="J166" i="13"/>
  <c r="I166" i="13"/>
  <c r="H166" i="13"/>
  <c r="G166" i="13"/>
  <c r="F166" i="13"/>
  <c r="E166" i="13"/>
  <c r="D166" i="13"/>
  <c r="C166" i="13"/>
  <c r="K166" i="13" s="1"/>
  <c r="S166" i="13" s="1"/>
  <c r="AA166" i="13" s="1"/>
  <c r="AH165" i="13"/>
  <c r="AG165" i="13"/>
  <c r="AF165" i="13"/>
  <c r="AE165" i="13"/>
  <c r="AD165" i="13"/>
  <c r="AC165" i="13"/>
  <c r="AB165" i="13"/>
  <c r="Z165" i="13"/>
  <c r="Y165" i="13"/>
  <c r="X165" i="13"/>
  <c r="W165" i="13"/>
  <c r="V165" i="13"/>
  <c r="U165" i="13"/>
  <c r="T165" i="13"/>
  <c r="R165" i="13"/>
  <c r="Q165" i="13"/>
  <c r="P165" i="13"/>
  <c r="O165" i="13"/>
  <c r="N165" i="13"/>
  <c r="M165" i="13"/>
  <c r="L165" i="13"/>
  <c r="J165" i="13"/>
  <c r="I165" i="13"/>
  <c r="H165" i="13"/>
  <c r="G165" i="13"/>
  <c r="F165" i="13"/>
  <c r="E165" i="13"/>
  <c r="D165" i="13"/>
  <c r="C165" i="13"/>
  <c r="K165" i="13" s="1"/>
  <c r="S165" i="13" s="1"/>
  <c r="AA165" i="13" s="1"/>
  <c r="AH164" i="13"/>
  <c r="AG164" i="13"/>
  <c r="AF164" i="13"/>
  <c r="AE164" i="13"/>
  <c r="AD164" i="13"/>
  <c r="AC164" i="13"/>
  <c r="AB164" i="13"/>
  <c r="Z164" i="13"/>
  <c r="Y164" i="13"/>
  <c r="X164" i="13"/>
  <c r="W164" i="13"/>
  <c r="V164" i="13"/>
  <c r="U164" i="13"/>
  <c r="T164" i="13"/>
  <c r="R164" i="13"/>
  <c r="Q164" i="13"/>
  <c r="P164" i="13"/>
  <c r="O164" i="13"/>
  <c r="N164" i="13"/>
  <c r="M164" i="13"/>
  <c r="L164" i="13"/>
  <c r="J164" i="13"/>
  <c r="I164" i="13"/>
  <c r="H164" i="13"/>
  <c r="G164" i="13"/>
  <c r="F164" i="13"/>
  <c r="E164" i="13"/>
  <c r="D164" i="13"/>
  <c r="C164" i="13"/>
  <c r="K164" i="13" s="1"/>
  <c r="S164" i="13" s="1"/>
  <c r="AA164" i="13" s="1"/>
  <c r="AH163" i="13"/>
  <c r="AG163" i="13"/>
  <c r="AF163" i="13"/>
  <c r="AE163" i="13"/>
  <c r="AD163" i="13"/>
  <c r="AC163" i="13"/>
  <c r="AB163" i="13"/>
  <c r="Z163" i="13"/>
  <c r="Y163" i="13"/>
  <c r="X163" i="13"/>
  <c r="W163" i="13"/>
  <c r="V163" i="13"/>
  <c r="U163" i="13"/>
  <c r="T163" i="13"/>
  <c r="R163" i="13"/>
  <c r="Q163" i="13"/>
  <c r="P163" i="13"/>
  <c r="O163" i="13"/>
  <c r="N163" i="13"/>
  <c r="M163" i="13"/>
  <c r="L163" i="13"/>
  <c r="J163" i="13"/>
  <c r="I163" i="13"/>
  <c r="H163" i="13"/>
  <c r="G163" i="13"/>
  <c r="F163" i="13"/>
  <c r="E163" i="13"/>
  <c r="D163" i="13"/>
  <c r="C163" i="13"/>
  <c r="K163" i="13" s="1"/>
  <c r="S163" i="13" s="1"/>
  <c r="AA163" i="13" s="1"/>
  <c r="AH162" i="13"/>
  <c r="AG162" i="13"/>
  <c r="AF162" i="13"/>
  <c r="AE162" i="13"/>
  <c r="AD162" i="13"/>
  <c r="AC162" i="13"/>
  <c r="AB162" i="13"/>
  <c r="Z162" i="13"/>
  <c r="Y162" i="13"/>
  <c r="X162" i="13"/>
  <c r="W162" i="13"/>
  <c r="V162" i="13"/>
  <c r="U162" i="13"/>
  <c r="T162" i="13"/>
  <c r="R162" i="13"/>
  <c r="Q162" i="13"/>
  <c r="P162" i="13"/>
  <c r="O162" i="13"/>
  <c r="N162" i="13"/>
  <c r="M162" i="13"/>
  <c r="L162" i="13"/>
  <c r="J162" i="13"/>
  <c r="I162" i="13"/>
  <c r="H162" i="13"/>
  <c r="G162" i="13"/>
  <c r="F162" i="13"/>
  <c r="E162" i="13"/>
  <c r="D162" i="13"/>
  <c r="C162" i="13"/>
  <c r="K162" i="13" s="1"/>
  <c r="S162" i="13" s="1"/>
  <c r="AA162" i="13" s="1"/>
  <c r="AH161" i="13"/>
  <c r="AG161" i="13"/>
  <c r="AF161" i="13"/>
  <c r="AE161" i="13"/>
  <c r="AD161" i="13"/>
  <c r="AC161" i="13"/>
  <c r="AB161" i="13"/>
  <c r="Z161" i="13"/>
  <c r="Y161" i="13"/>
  <c r="X161" i="13"/>
  <c r="W161" i="13"/>
  <c r="V161" i="13"/>
  <c r="U161" i="13"/>
  <c r="T161" i="13"/>
  <c r="R161" i="13"/>
  <c r="Q161" i="13"/>
  <c r="P161" i="13"/>
  <c r="O161" i="13"/>
  <c r="N161" i="13"/>
  <c r="M161" i="13"/>
  <c r="L161" i="13"/>
  <c r="J161" i="13"/>
  <c r="I161" i="13"/>
  <c r="H161" i="13"/>
  <c r="G161" i="13"/>
  <c r="F161" i="13"/>
  <c r="E161" i="13"/>
  <c r="D161" i="13"/>
  <c r="C161" i="13"/>
  <c r="K161" i="13" s="1"/>
  <c r="S161" i="13" s="1"/>
  <c r="AA161" i="13" s="1"/>
  <c r="AH160" i="13"/>
  <c r="AG160" i="13"/>
  <c r="AF160" i="13"/>
  <c r="AE160" i="13"/>
  <c r="AD160" i="13"/>
  <c r="AC160" i="13"/>
  <c r="AB160" i="13"/>
  <c r="Z160" i="13"/>
  <c r="Y160" i="13"/>
  <c r="X160" i="13"/>
  <c r="W160" i="13"/>
  <c r="V160" i="13"/>
  <c r="U160" i="13"/>
  <c r="T160" i="13"/>
  <c r="R160" i="13"/>
  <c r="Q160" i="13"/>
  <c r="P160" i="13"/>
  <c r="O160" i="13"/>
  <c r="N160" i="13"/>
  <c r="M160" i="13"/>
  <c r="L160" i="13"/>
  <c r="J160" i="13"/>
  <c r="I160" i="13"/>
  <c r="H160" i="13"/>
  <c r="G160" i="13"/>
  <c r="F160" i="13"/>
  <c r="E160" i="13"/>
  <c r="D160" i="13"/>
  <c r="C160" i="13"/>
  <c r="K160" i="13" s="1"/>
  <c r="S160" i="13" s="1"/>
  <c r="AA160" i="13" s="1"/>
  <c r="AH159" i="13"/>
  <c r="AG159" i="13"/>
  <c r="AF159" i="13"/>
  <c r="AE159" i="13"/>
  <c r="AD159" i="13"/>
  <c r="AC159" i="13"/>
  <c r="AB159" i="13"/>
  <c r="Z159" i="13"/>
  <c r="Y159" i="13"/>
  <c r="X159" i="13"/>
  <c r="W159" i="13"/>
  <c r="V159" i="13"/>
  <c r="U159" i="13"/>
  <c r="T159" i="13"/>
  <c r="R159" i="13"/>
  <c r="Q159" i="13"/>
  <c r="P159" i="13"/>
  <c r="O159" i="13"/>
  <c r="N159" i="13"/>
  <c r="M159" i="13"/>
  <c r="L159" i="13"/>
  <c r="J159" i="13"/>
  <c r="I159" i="13"/>
  <c r="H159" i="13"/>
  <c r="G159" i="13"/>
  <c r="F159" i="13"/>
  <c r="E159" i="13"/>
  <c r="D159" i="13"/>
  <c r="C159" i="13"/>
  <c r="K159" i="13" s="1"/>
  <c r="S159" i="13" s="1"/>
  <c r="AA159" i="13" s="1"/>
  <c r="AH158" i="13"/>
  <c r="AG158" i="13"/>
  <c r="AF158" i="13"/>
  <c r="AE158" i="13"/>
  <c r="AD158" i="13"/>
  <c r="AC158" i="13"/>
  <c r="AB158" i="13"/>
  <c r="Z158" i="13"/>
  <c r="Y158" i="13"/>
  <c r="X158" i="13"/>
  <c r="W158" i="13"/>
  <c r="V158" i="13"/>
  <c r="U158" i="13"/>
  <c r="T158" i="13"/>
  <c r="R158" i="13"/>
  <c r="Q158" i="13"/>
  <c r="P158" i="13"/>
  <c r="O158" i="13"/>
  <c r="N158" i="13"/>
  <c r="M158" i="13"/>
  <c r="L158" i="13"/>
  <c r="J158" i="13"/>
  <c r="I158" i="13"/>
  <c r="H158" i="13"/>
  <c r="G158" i="13"/>
  <c r="F158" i="13"/>
  <c r="E158" i="13"/>
  <c r="D158" i="13"/>
  <c r="C158" i="13"/>
  <c r="K158" i="13" s="1"/>
  <c r="S158" i="13" s="1"/>
  <c r="AA158" i="13" s="1"/>
  <c r="AH157" i="13"/>
  <c r="AG157" i="13"/>
  <c r="AF157" i="13"/>
  <c r="AE157" i="13"/>
  <c r="AD157" i="13"/>
  <c r="AC157" i="13"/>
  <c r="AB157" i="13"/>
  <c r="Z157" i="13"/>
  <c r="Y157" i="13"/>
  <c r="X157" i="13"/>
  <c r="W157" i="13"/>
  <c r="V157" i="13"/>
  <c r="U157" i="13"/>
  <c r="T157" i="13"/>
  <c r="R157" i="13"/>
  <c r="Q157" i="13"/>
  <c r="P157" i="13"/>
  <c r="O157" i="13"/>
  <c r="N157" i="13"/>
  <c r="M157" i="13"/>
  <c r="L157" i="13"/>
  <c r="J157" i="13"/>
  <c r="I157" i="13"/>
  <c r="H157" i="13"/>
  <c r="G157" i="13"/>
  <c r="F157" i="13"/>
  <c r="E157" i="13"/>
  <c r="D157" i="13"/>
  <c r="C157" i="13"/>
  <c r="K157" i="13" s="1"/>
  <c r="S157" i="13" s="1"/>
  <c r="AA157" i="13" s="1"/>
  <c r="AH156" i="13"/>
  <c r="AG156" i="13"/>
  <c r="AF156" i="13"/>
  <c r="AE156" i="13"/>
  <c r="AD156" i="13"/>
  <c r="AC156" i="13"/>
  <c r="AB156" i="13"/>
  <c r="Z156" i="13"/>
  <c r="Y156" i="13"/>
  <c r="X156" i="13"/>
  <c r="W156" i="13"/>
  <c r="V156" i="13"/>
  <c r="U156" i="13"/>
  <c r="T156" i="13"/>
  <c r="R156" i="13"/>
  <c r="Q156" i="13"/>
  <c r="P156" i="13"/>
  <c r="O156" i="13"/>
  <c r="N156" i="13"/>
  <c r="M156" i="13"/>
  <c r="L156" i="13"/>
  <c r="J156" i="13"/>
  <c r="I156" i="13"/>
  <c r="H156" i="13"/>
  <c r="G156" i="13"/>
  <c r="F156" i="13"/>
  <c r="E156" i="13"/>
  <c r="D156" i="13"/>
  <c r="C156" i="13"/>
  <c r="K156" i="13" s="1"/>
  <c r="S156" i="13" s="1"/>
  <c r="AA156" i="13" s="1"/>
  <c r="AH155" i="13"/>
  <c r="AG155" i="13"/>
  <c r="AF155" i="13"/>
  <c r="AE155" i="13"/>
  <c r="AD155" i="13"/>
  <c r="AC155" i="13"/>
  <c r="AB155" i="13"/>
  <c r="Z155" i="13"/>
  <c r="Y155" i="13"/>
  <c r="X155" i="13"/>
  <c r="W155" i="13"/>
  <c r="V155" i="13"/>
  <c r="U155" i="13"/>
  <c r="T155" i="13"/>
  <c r="R155" i="13"/>
  <c r="Q155" i="13"/>
  <c r="P155" i="13"/>
  <c r="O155" i="13"/>
  <c r="N155" i="13"/>
  <c r="M155" i="13"/>
  <c r="L155" i="13"/>
  <c r="J155" i="13"/>
  <c r="I155" i="13"/>
  <c r="H155" i="13"/>
  <c r="G155" i="13"/>
  <c r="F155" i="13"/>
  <c r="E155" i="13"/>
  <c r="D155" i="13"/>
  <c r="C155" i="13"/>
  <c r="K155" i="13" s="1"/>
  <c r="S155" i="13" s="1"/>
  <c r="AA155" i="13" s="1"/>
  <c r="AH154" i="13"/>
  <c r="AG154" i="13"/>
  <c r="AF154" i="13"/>
  <c r="AE154" i="13"/>
  <c r="AD154" i="13"/>
  <c r="AC154" i="13"/>
  <c r="AB154" i="13"/>
  <c r="Z154" i="13"/>
  <c r="Y154" i="13"/>
  <c r="X154" i="13"/>
  <c r="W154" i="13"/>
  <c r="V154" i="13"/>
  <c r="U154" i="13"/>
  <c r="T154" i="13"/>
  <c r="R154" i="13"/>
  <c r="Q154" i="13"/>
  <c r="P154" i="13"/>
  <c r="O154" i="13"/>
  <c r="N154" i="13"/>
  <c r="M154" i="13"/>
  <c r="L154" i="13"/>
  <c r="J154" i="13"/>
  <c r="I154" i="13"/>
  <c r="H154" i="13"/>
  <c r="G154" i="13"/>
  <c r="F154" i="13"/>
  <c r="E154" i="13"/>
  <c r="D154" i="13"/>
  <c r="C154" i="13"/>
  <c r="K154" i="13" s="1"/>
  <c r="S154" i="13" s="1"/>
  <c r="AA154" i="13" s="1"/>
  <c r="AH153" i="13"/>
  <c r="AG153" i="13"/>
  <c r="AF153" i="13"/>
  <c r="AE153" i="13"/>
  <c r="AD153" i="13"/>
  <c r="AC153" i="13"/>
  <c r="AB153" i="13"/>
  <c r="Z153" i="13"/>
  <c r="Y153" i="13"/>
  <c r="X153" i="13"/>
  <c r="W153" i="13"/>
  <c r="V153" i="13"/>
  <c r="U153" i="13"/>
  <c r="T153" i="13"/>
  <c r="R153" i="13"/>
  <c r="Q153" i="13"/>
  <c r="P153" i="13"/>
  <c r="O153" i="13"/>
  <c r="N153" i="13"/>
  <c r="M153" i="13"/>
  <c r="L153" i="13"/>
  <c r="J153" i="13"/>
  <c r="I153" i="13"/>
  <c r="H153" i="13"/>
  <c r="G153" i="13"/>
  <c r="F153" i="13"/>
  <c r="E153" i="13"/>
  <c r="D153" i="13"/>
  <c r="C153" i="13"/>
  <c r="K153" i="13" s="1"/>
  <c r="S153" i="13" s="1"/>
  <c r="AA153" i="13" s="1"/>
  <c r="AH152" i="13"/>
  <c r="AG152" i="13"/>
  <c r="AF152" i="13"/>
  <c r="AE152" i="13"/>
  <c r="AD152" i="13"/>
  <c r="AC152" i="13"/>
  <c r="AB152" i="13"/>
  <c r="Z152" i="13"/>
  <c r="Y152" i="13"/>
  <c r="X152" i="13"/>
  <c r="W152" i="13"/>
  <c r="V152" i="13"/>
  <c r="U152" i="13"/>
  <c r="T152" i="13"/>
  <c r="R152" i="13"/>
  <c r="Q152" i="13"/>
  <c r="P152" i="13"/>
  <c r="O152" i="13"/>
  <c r="N152" i="13"/>
  <c r="M152" i="13"/>
  <c r="L152" i="13"/>
  <c r="J152" i="13"/>
  <c r="I152" i="13"/>
  <c r="H152" i="13"/>
  <c r="G152" i="13"/>
  <c r="F152" i="13"/>
  <c r="E152" i="13"/>
  <c r="D152" i="13"/>
  <c r="C152" i="13"/>
  <c r="K152" i="13" s="1"/>
  <c r="S152" i="13" s="1"/>
  <c r="AA152" i="13" s="1"/>
  <c r="AH151" i="13"/>
  <c r="AG151" i="13"/>
  <c r="AF151" i="13"/>
  <c r="AE151" i="13"/>
  <c r="AD151" i="13"/>
  <c r="AC151" i="13"/>
  <c r="AB151" i="13"/>
  <c r="Z151" i="13"/>
  <c r="Y151" i="13"/>
  <c r="X151" i="13"/>
  <c r="W151" i="13"/>
  <c r="V151" i="13"/>
  <c r="U151" i="13"/>
  <c r="T151" i="13"/>
  <c r="R151" i="13"/>
  <c r="Q151" i="13"/>
  <c r="P151" i="13"/>
  <c r="O151" i="13"/>
  <c r="N151" i="13"/>
  <c r="M151" i="13"/>
  <c r="L151" i="13"/>
  <c r="J151" i="13"/>
  <c r="I151" i="13"/>
  <c r="H151" i="13"/>
  <c r="G151" i="13"/>
  <c r="F151" i="13"/>
  <c r="E151" i="13"/>
  <c r="D151" i="13"/>
  <c r="C151" i="13"/>
  <c r="K151" i="13" s="1"/>
  <c r="S151" i="13" s="1"/>
  <c r="AA151" i="13" s="1"/>
  <c r="AH150" i="13"/>
  <c r="AG150" i="13"/>
  <c r="AF150" i="13"/>
  <c r="AE150" i="13"/>
  <c r="AD150" i="13"/>
  <c r="AC150" i="13"/>
  <c r="AB150" i="13"/>
  <c r="Z150" i="13"/>
  <c r="Y150" i="13"/>
  <c r="X150" i="13"/>
  <c r="W150" i="13"/>
  <c r="V150" i="13"/>
  <c r="U150" i="13"/>
  <c r="T150" i="13"/>
  <c r="R150" i="13"/>
  <c r="Q150" i="13"/>
  <c r="P150" i="13"/>
  <c r="O150" i="13"/>
  <c r="N150" i="13"/>
  <c r="M150" i="13"/>
  <c r="L150" i="13"/>
  <c r="J150" i="13"/>
  <c r="I150" i="13"/>
  <c r="H150" i="13"/>
  <c r="G150" i="13"/>
  <c r="F150" i="13"/>
  <c r="E150" i="13"/>
  <c r="D150" i="13"/>
  <c r="C150" i="13"/>
  <c r="K150" i="13" s="1"/>
  <c r="S150" i="13" s="1"/>
  <c r="AA150" i="13" s="1"/>
  <c r="AH149" i="13"/>
  <c r="AG149" i="13"/>
  <c r="AF149" i="13"/>
  <c r="AE149" i="13"/>
  <c r="AD149" i="13"/>
  <c r="AC149" i="13"/>
  <c r="AB149" i="13"/>
  <c r="Z149" i="13"/>
  <c r="Y149" i="13"/>
  <c r="X149" i="13"/>
  <c r="W149" i="13"/>
  <c r="V149" i="13"/>
  <c r="U149" i="13"/>
  <c r="T149" i="13"/>
  <c r="R149" i="13"/>
  <c r="Q149" i="13"/>
  <c r="P149" i="13"/>
  <c r="O149" i="13"/>
  <c r="N149" i="13"/>
  <c r="M149" i="13"/>
  <c r="L149" i="13"/>
  <c r="J149" i="13"/>
  <c r="I149" i="13"/>
  <c r="H149" i="13"/>
  <c r="G149" i="13"/>
  <c r="F149" i="13"/>
  <c r="E149" i="13"/>
  <c r="D149" i="13"/>
  <c r="C149" i="13"/>
  <c r="K149" i="13" s="1"/>
  <c r="S149" i="13" s="1"/>
  <c r="AA149" i="13" s="1"/>
  <c r="AH148" i="13"/>
  <c r="AG148" i="13"/>
  <c r="AF148" i="13"/>
  <c r="AE148" i="13"/>
  <c r="AD148" i="13"/>
  <c r="AC148" i="13"/>
  <c r="AB148" i="13"/>
  <c r="Z148" i="13"/>
  <c r="Y148" i="13"/>
  <c r="X148" i="13"/>
  <c r="W148" i="13"/>
  <c r="V148" i="13"/>
  <c r="U148" i="13"/>
  <c r="T148" i="13"/>
  <c r="R148" i="13"/>
  <c r="Q148" i="13"/>
  <c r="P148" i="13"/>
  <c r="O148" i="13"/>
  <c r="N148" i="13"/>
  <c r="M148" i="13"/>
  <c r="L148" i="13"/>
  <c r="J148" i="13"/>
  <c r="I148" i="13"/>
  <c r="H148" i="13"/>
  <c r="G148" i="13"/>
  <c r="F148" i="13"/>
  <c r="E148" i="13"/>
  <c r="D148" i="13"/>
  <c r="C148" i="13"/>
  <c r="K148" i="13" s="1"/>
  <c r="S148" i="13" s="1"/>
  <c r="AA148" i="13" s="1"/>
  <c r="AH147" i="13"/>
  <c r="AG147" i="13"/>
  <c r="AF147" i="13"/>
  <c r="AE147" i="13"/>
  <c r="AD147" i="13"/>
  <c r="AC147" i="13"/>
  <c r="AB147" i="13"/>
  <c r="Z147" i="13"/>
  <c r="Y147" i="13"/>
  <c r="X147" i="13"/>
  <c r="W147" i="13"/>
  <c r="V147" i="13"/>
  <c r="U147" i="13"/>
  <c r="T147" i="13"/>
  <c r="R147" i="13"/>
  <c r="Q147" i="13"/>
  <c r="P147" i="13"/>
  <c r="O147" i="13"/>
  <c r="N147" i="13"/>
  <c r="M147" i="13"/>
  <c r="L147" i="13"/>
  <c r="J147" i="13"/>
  <c r="I147" i="13"/>
  <c r="H147" i="13"/>
  <c r="G147" i="13"/>
  <c r="F147" i="13"/>
  <c r="E147" i="13"/>
  <c r="D147" i="13"/>
  <c r="C147" i="13"/>
  <c r="K147" i="13" s="1"/>
  <c r="S147" i="13" s="1"/>
  <c r="AA147" i="13" s="1"/>
  <c r="AH146" i="13"/>
  <c r="AG146" i="13"/>
  <c r="AF146" i="13"/>
  <c r="AE146" i="13"/>
  <c r="AD146" i="13"/>
  <c r="AC146" i="13"/>
  <c r="AB146" i="13"/>
  <c r="Z146" i="13"/>
  <c r="Y146" i="13"/>
  <c r="X146" i="13"/>
  <c r="W146" i="13"/>
  <c r="V146" i="13"/>
  <c r="U146" i="13"/>
  <c r="T146" i="13"/>
  <c r="R146" i="13"/>
  <c r="Q146" i="13"/>
  <c r="P146" i="13"/>
  <c r="O146" i="13"/>
  <c r="N146" i="13"/>
  <c r="M146" i="13"/>
  <c r="L146" i="13"/>
  <c r="J146" i="13"/>
  <c r="I146" i="13"/>
  <c r="H146" i="13"/>
  <c r="G146" i="13"/>
  <c r="F146" i="13"/>
  <c r="E146" i="13"/>
  <c r="D146" i="13"/>
  <c r="C146" i="13"/>
  <c r="K146" i="13" s="1"/>
  <c r="S146" i="13" s="1"/>
  <c r="AA146" i="13" s="1"/>
  <c r="AH145" i="13"/>
  <c r="AG145" i="13"/>
  <c r="AF145" i="13"/>
  <c r="AE145" i="13"/>
  <c r="AD145" i="13"/>
  <c r="AC145" i="13"/>
  <c r="AB145" i="13"/>
  <c r="Z145" i="13"/>
  <c r="Y145" i="13"/>
  <c r="X145" i="13"/>
  <c r="W145" i="13"/>
  <c r="V145" i="13"/>
  <c r="U145" i="13"/>
  <c r="T145" i="13"/>
  <c r="R145" i="13"/>
  <c r="Q145" i="13"/>
  <c r="P145" i="13"/>
  <c r="O145" i="13"/>
  <c r="N145" i="13"/>
  <c r="M145" i="13"/>
  <c r="L145" i="13"/>
  <c r="J145" i="13"/>
  <c r="I145" i="13"/>
  <c r="H145" i="13"/>
  <c r="G145" i="13"/>
  <c r="F145" i="13"/>
  <c r="E145" i="13"/>
  <c r="D145" i="13"/>
  <c r="C145" i="13"/>
  <c r="K145" i="13" s="1"/>
  <c r="S145" i="13" s="1"/>
  <c r="AA145" i="13" s="1"/>
  <c r="AH144" i="13"/>
  <c r="AG144" i="13"/>
  <c r="AF144" i="13"/>
  <c r="AE144" i="13"/>
  <c r="AD144" i="13"/>
  <c r="AC144" i="13"/>
  <c r="AB144" i="13"/>
  <c r="Z144" i="13"/>
  <c r="Y144" i="13"/>
  <c r="X144" i="13"/>
  <c r="W144" i="13"/>
  <c r="V144" i="13"/>
  <c r="U144" i="13"/>
  <c r="T144" i="13"/>
  <c r="R144" i="13"/>
  <c r="Q144" i="13"/>
  <c r="P144" i="13"/>
  <c r="O144" i="13"/>
  <c r="N144" i="13"/>
  <c r="M144" i="13"/>
  <c r="L144" i="13"/>
  <c r="J144" i="13"/>
  <c r="I144" i="13"/>
  <c r="H144" i="13"/>
  <c r="G144" i="13"/>
  <c r="F144" i="13"/>
  <c r="E144" i="13"/>
  <c r="D144" i="13"/>
  <c r="C144" i="13"/>
  <c r="K144" i="13" s="1"/>
  <c r="S144" i="13" s="1"/>
  <c r="AA144" i="13" s="1"/>
  <c r="AH143" i="13"/>
  <c r="AG143" i="13"/>
  <c r="AF143" i="13"/>
  <c r="AE143" i="13"/>
  <c r="AD143" i="13"/>
  <c r="AC143" i="13"/>
  <c r="AB143" i="13"/>
  <c r="Z143" i="13"/>
  <c r="Y143" i="13"/>
  <c r="X143" i="13"/>
  <c r="W143" i="13"/>
  <c r="V143" i="13"/>
  <c r="U143" i="13"/>
  <c r="T143" i="13"/>
  <c r="R143" i="13"/>
  <c r="Q143" i="13"/>
  <c r="P143" i="13"/>
  <c r="O143" i="13"/>
  <c r="N143" i="13"/>
  <c r="M143" i="13"/>
  <c r="L143" i="13"/>
  <c r="J143" i="13"/>
  <c r="I143" i="13"/>
  <c r="H143" i="13"/>
  <c r="G143" i="13"/>
  <c r="F143" i="13"/>
  <c r="E143" i="13"/>
  <c r="D143" i="13"/>
  <c r="C143" i="13"/>
  <c r="K143" i="13" s="1"/>
  <c r="S143" i="13" s="1"/>
  <c r="AA143" i="13" s="1"/>
  <c r="AH142" i="13"/>
  <c r="AG142" i="13"/>
  <c r="AF142" i="13"/>
  <c r="AE142" i="13"/>
  <c r="AD142" i="13"/>
  <c r="AC142" i="13"/>
  <c r="AB142" i="13"/>
  <c r="Z142" i="13"/>
  <c r="Y142" i="13"/>
  <c r="X142" i="13"/>
  <c r="W142" i="13"/>
  <c r="V142" i="13"/>
  <c r="U142" i="13"/>
  <c r="T142" i="13"/>
  <c r="R142" i="13"/>
  <c r="Q142" i="13"/>
  <c r="P142" i="13"/>
  <c r="O142" i="13"/>
  <c r="N142" i="13"/>
  <c r="M142" i="13"/>
  <c r="L142" i="13"/>
  <c r="J142" i="13"/>
  <c r="I142" i="13"/>
  <c r="H142" i="13"/>
  <c r="G142" i="13"/>
  <c r="F142" i="13"/>
  <c r="E142" i="13"/>
  <c r="D142" i="13"/>
  <c r="C142" i="13"/>
  <c r="K142" i="13" s="1"/>
  <c r="S142" i="13" s="1"/>
  <c r="AA142" i="13" s="1"/>
  <c r="AH141" i="13"/>
  <c r="AG141" i="13"/>
  <c r="AF141" i="13"/>
  <c r="AE141" i="13"/>
  <c r="AD141" i="13"/>
  <c r="AC141" i="13"/>
  <c r="AB141" i="13"/>
  <c r="Z141" i="13"/>
  <c r="Y141" i="13"/>
  <c r="X141" i="13"/>
  <c r="W141" i="13"/>
  <c r="V141" i="13"/>
  <c r="U141" i="13"/>
  <c r="T141" i="13"/>
  <c r="R141" i="13"/>
  <c r="Q141" i="13"/>
  <c r="P141" i="13"/>
  <c r="O141" i="13"/>
  <c r="N141" i="13"/>
  <c r="M141" i="13"/>
  <c r="L141" i="13"/>
  <c r="J141" i="13"/>
  <c r="I141" i="13"/>
  <c r="H141" i="13"/>
  <c r="G141" i="13"/>
  <c r="F141" i="13"/>
  <c r="E141" i="13"/>
  <c r="D141" i="13"/>
  <c r="C141" i="13"/>
  <c r="K141" i="13" s="1"/>
  <c r="S141" i="13" s="1"/>
  <c r="AA141" i="13" s="1"/>
  <c r="AH140" i="13"/>
  <c r="AG140" i="13"/>
  <c r="AF140" i="13"/>
  <c r="AE140" i="13"/>
  <c r="AD140" i="13"/>
  <c r="AC140" i="13"/>
  <c r="AB140" i="13"/>
  <c r="Z140" i="13"/>
  <c r="Y140" i="13"/>
  <c r="X140" i="13"/>
  <c r="W140" i="13"/>
  <c r="V140" i="13"/>
  <c r="U140" i="13"/>
  <c r="T140" i="13"/>
  <c r="R140" i="13"/>
  <c r="Q140" i="13"/>
  <c r="P140" i="13"/>
  <c r="O140" i="13"/>
  <c r="N140" i="13"/>
  <c r="M140" i="13"/>
  <c r="L140" i="13"/>
  <c r="J140" i="13"/>
  <c r="I140" i="13"/>
  <c r="H140" i="13"/>
  <c r="G140" i="13"/>
  <c r="F140" i="13"/>
  <c r="E140" i="13"/>
  <c r="D140" i="13"/>
  <c r="C140" i="13"/>
  <c r="K140" i="13" s="1"/>
  <c r="S140" i="13" s="1"/>
  <c r="AA140" i="13" s="1"/>
  <c r="AH139" i="13"/>
  <c r="AG139" i="13"/>
  <c r="AF139" i="13"/>
  <c r="AE139" i="13"/>
  <c r="AD139" i="13"/>
  <c r="AC139" i="13"/>
  <c r="AB139" i="13"/>
  <c r="Z139" i="13"/>
  <c r="Y139" i="13"/>
  <c r="X139" i="13"/>
  <c r="W139" i="13"/>
  <c r="V139" i="13"/>
  <c r="U139" i="13"/>
  <c r="T139" i="13"/>
  <c r="R139" i="13"/>
  <c r="Q139" i="13"/>
  <c r="P139" i="13"/>
  <c r="O139" i="13"/>
  <c r="N139" i="13"/>
  <c r="M139" i="13"/>
  <c r="L139" i="13"/>
  <c r="J139" i="13"/>
  <c r="I139" i="13"/>
  <c r="H139" i="13"/>
  <c r="G139" i="13"/>
  <c r="F139" i="13"/>
  <c r="E139" i="13"/>
  <c r="D139" i="13"/>
  <c r="C139" i="13"/>
  <c r="K139" i="13" s="1"/>
  <c r="S139" i="13" s="1"/>
  <c r="AA139" i="13" s="1"/>
  <c r="AH138" i="13"/>
  <c r="AG138" i="13"/>
  <c r="AF138" i="13"/>
  <c r="AE138" i="13"/>
  <c r="AD138" i="13"/>
  <c r="AC138" i="13"/>
  <c r="AB138" i="13"/>
  <c r="Z138" i="13"/>
  <c r="Y138" i="13"/>
  <c r="X138" i="13"/>
  <c r="W138" i="13"/>
  <c r="V138" i="13"/>
  <c r="U138" i="13"/>
  <c r="T138" i="13"/>
  <c r="R138" i="13"/>
  <c r="Q138" i="13"/>
  <c r="P138" i="13"/>
  <c r="O138" i="13"/>
  <c r="N138" i="13"/>
  <c r="M138" i="13"/>
  <c r="L138" i="13"/>
  <c r="J138" i="13"/>
  <c r="I138" i="13"/>
  <c r="H138" i="13"/>
  <c r="G138" i="13"/>
  <c r="F138" i="13"/>
  <c r="E138" i="13"/>
  <c r="D138" i="13"/>
  <c r="C138" i="13"/>
  <c r="K138" i="13" s="1"/>
  <c r="S138" i="13" s="1"/>
  <c r="AA138" i="13" s="1"/>
  <c r="AH137" i="13"/>
  <c r="AG137" i="13"/>
  <c r="AF137" i="13"/>
  <c r="AE137" i="13"/>
  <c r="AD137" i="13"/>
  <c r="AC137" i="13"/>
  <c r="AB137" i="13"/>
  <c r="Z137" i="13"/>
  <c r="Y137" i="13"/>
  <c r="X137" i="13"/>
  <c r="W137" i="13"/>
  <c r="V137" i="13"/>
  <c r="U137" i="13"/>
  <c r="T137" i="13"/>
  <c r="R137" i="13"/>
  <c r="Q137" i="13"/>
  <c r="P137" i="13"/>
  <c r="O137" i="13"/>
  <c r="N137" i="13"/>
  <c r="M137" i="13"/>
  <c r="L137" i="13"/>
  <c r="J137" i="13"/>
  <c r="I137" i="13"/>
  <c r="H137" i="13"/>
  <c r="G137" i="13"/>
  <c r="F137" i="13"/>
  <c r="E137" i="13"/>
  <c r="D137" i="13"/>
  <c r="C137" i="13"/>
  <c r="K137" i="13" s="1"/>
  <c r="S137" i="13" s="1"/>
  <c r="AA137" i="13" s="1"/>
  <c r="AH136" i="13"/>
  <c r="AG136" i="13"/>
  <c r="AF136" i="13"/>
  <c r="AE136" i="13"/>
  <c r="AD136" i="13"/>
  <c r="AC136" i="13"/>
  <c r="AB136" i="13"/>
  <c r="Z136" i="13"/>
  <c r="Y136" i="13"/>
  <c r="X136" i="13"/>
  <c r="W136" i="13"/>
  <c r="V136" i="13"/>
  <c r="U136" i="13"/>
  <c r="T136" i="13"/>
  <c r="R136" i="13"/>
  <c r="Q136" i="13"/>
  <c r="P136" i="13"/>
  <c r="O136" i="13"/>
  <c r="N136" i="13"/>
  <c r="M136" i="13"/>
  <c r="L136" i="13"/>
  <c r="J136" i="13"/>
  <c r="I136" i="13"/>
  <c r="H136" i="13"/>
  <c r="G136" i="13"/>
  <c r="F136" i="13"/>
  <c r="E136" i="13"/>
  <c r="D136" i="13"/>
  <c r="C136" i="13"/>
  <c r="K136" i="13" s="1"/>
  <c r="S136" i="13" s="1"/>
  <c r="AA136" i="13" s="1"/>
  <c r="AH135" i="13"/>
  <c r="AG135" i="13"/>
  <c r="AF135" i="13"/>
  <c r="AE135" i="13"/>
  <c r="AD135" i="13"/>
  <c r="AC135" i="13"/>
  <c r="AB135" i="13"/>
  <c r="Z135" i="13"/>
  <c r="Y135" i="13"/>
  <c r="X135" i="13"/>
  <c r="W135" i="13"/>
  <c r="V135" i="13"/>
  <c r="U135" i="13"/>
  <c r="T135" i="13"/>
  <c r="R135" i="13"/>
  <c r="Q135" i="13"/>
  <c r="P135" i="13"/>
  <c r="O135" i="13"/>
  <c r="N135" i="13"/>
  <c r="M135" i="13"/>
  <c r="L135" i="13"/>
  <c r="J135" i="13"/>
  <c r="I135" i="13"/>
  <c r="H135" i="13"/>
  <c r="G135" i="13"/>
  <c r="F135" i="13"/>
  <c r="E135" i="13"/>
  <c r="D135" i="13"/>
  <c r="C135" i="13"/>
  <c r="K135" i="13" s="1"/>
  <c r="S135" i="13" s="1"/>
  <c r="AA135" i="13" s="1"/>
  <c r="AH134" i="13"/>
  <c r="AG134" i="13"/>
  <c r="AF134" i="13"/>
  <c r="AE134" i="13"/>
  <c r="AD134" i="13"/>
  <c r="AC134" i="13"/>
  <c r="AB134" i="13"/>
  <c r="Z134" i="13"/>
  <c r="Y134" i="13"/>
  <c r="X134" i="13"/>
  <c r="W134" i="13"/>
  <c r="V134" i="13"/>
  <c r="U134" i="13"/>
  <c r="T134" i="13"/>
  <c r="R134" i="13"/>
  <c r="Q134" i="13"/>
  <c r="P134" i="13"/>
  <c r="O134" i="13"/>
  <c r="N134" i="13"/>
  <c r="M134" i="13"/>
  <c r="L134" i="13"/>
  <c r="J134" i="13"/>
  <c r="I134" i="13"/>
  <c r="H134" i="13"/>
  <c r="G134" i="13"/>
  <c r="F134" i="13"/>
  <c r="E134" i="13"/>
  <c r="D134" i="13"/>
  <c r="C134" i="13"/>
  <c r="K134" i="13" s="1"/>
  <c r="S134" i="13" s="1"/>
  <c r="AA134" i="13" s="1"/>
  <c r="AH133" i="13"/>
  <c r="AG133" i="13"/>
  <c r="AF133" i="13"/>
  <c r="AE133" i="13"/>
  <c r="AD133" i="13"/>
  <c r="AC133" i="13"/>
  <c r="AB133" i="13"/>
  <c r="Z133" i="13"/>
  <c r="Y133" i="13"/>
  <c r="X133" i="13"/>
  <c r="W133" i="13"/>
  <c r="V133" i="13"/>
  <c r="U133" i="13"/>
  <c r="T133" i="13"/>
  <c r="R133" i="13"/>
  <c r="Q133" i="13"/>
  <c r="P133" i="13"/>
  <c r="O133" i="13"/>
  <c r="N133" i="13"/>
  <c r="M133" i="13"/>
  <c r="L133" i="13"/>
  <c r="J133" i="13"/>
  <c r="I133" i="13"/>
  <c r="H133" i="13"/>
  <c r="G133" i="13"/>
  <c r="F133" i="13"/>
  <c r="E133" i="13"/>
  <c r="D133" i="13"/>
  <c r="C133" i="13"/>
  <c r="K133" i="13" s="1"/>
  <c r="S133" i="13" s="1"/>
  <c r="AA133" i="13" s="1"/>
  <c r="AH132" i="13"/>
  <c r="AG132" i="13"/>
  <c r="AF132" i="13"/>
  <c r="AE132" i="13"/>
  <c r="AD132" i="13"/>
  <c r="AC132" i="13"/>
  <c r="AB132" i="13"/>
  <c r="Z132" i="13"/>
  <c r="Y132" i="13"/>
  <c r="X132" i="13"/>
  <c r="W132" i="13"/>
  <c r="V132" i="13"/>
  <c r="U132" i="13"/>
  <c r="T132" i="13"/>
  <c r="R132" i="13"/>
  <c r="Q132" i="13"/>
  <c r="P132" i="13"/>
  <c r="O132" i="13"/>
  <c r="N132" i="13"/>
  <c r="M132" i="13"/>
  <c r="L132" i="13"/>
  <c r="J132" i="13"/>
  <c r="I132" i="13"/>
  <c r="H132" i="13"/>
  <c r="G132" i="13"/>
  <c r="F132" i="13"/>
  <c r="E132" i="13"/>
  <c r="D132" i="13"/>
  <c r="C132" i="13"/>
  <c r="K132" i="13" s="1"/>
  <c r="S132" i="13" s="1"/>
  <c r="AA132" i="13" s="1"/>
  <c r="AH131" i="13"/>
  <c r="AG131" i="13"/>
  <c r="AF131" i="13"/>
  <c r="AE131" i="13"/>
  <c r="AD131" i="13"/>
  <c r="AC131" i="13"/>
  <c r="AB131" i="13"/>
  <c r="Z131" i="13"/>
  <c r="Y131" i="13"/>
  <c r="X131" i="13"/>
  <c r="W131" i="13"/>
  <c r="V131" i="13"/>
  <c r="U131" i="13"/>
  <c r="T131" i="13"/>
  <c r="R131" i="13"/>
  <c r="Q131" i="13"/>
  <c r="P131" i="13"/>
  <c r="O131" i="13"/>
  <c r="N131" i="13"/>
  <c r="M131" i="13"/>
  <c r="L131" i="13"/>
  <c r="J131" i="13"/>
  <c r="I131" i="13"/>
  <c r="H131" i="13"/>
  <c r="G131" i="13"/>
  <c r="F131" i="13"/>
  <c r="E131" i="13"/>
  <c r="D131" i="13"/>
  <c r="C131" i="13"/>
  <c r="K131" i="13" s="1"/>
  <c r="S131" i="13" s="1"/>
  <c r="AA131" i="13" s="1"/>
  <c r="AH130" i="13"/>
  <c r="AG130" i="13"/>
  <c r="AF130" i="13"/>
  <c r="AE130" i="13"/>
  <c r="AD130" i="13"/>
  <c r="AC130" i="13"/>
  <c r="AB130" i="13"/>
  <c r="Z130" i="13"/>
  <c r="Y130" i="13"/>
  <c r="X130" i="13"/>
  <c r="W130" i="13"/>
  <c r="V130" i="13"/>
  <c r="U130" i="13"/>
  <c r="T130" i="13"/>
  <c r="R130" i="13"/>
  <c r="Q130" i="13"/>
  <c r="P130" i="13"/>
  <c r="O130" i="13"/>
  <c r="N130" i="13"/>
  <c r="M130" i="13"/>
  <c r="L130" i="13"/>
  <c r="J130" i="13"/>
  <c r="I130" i="13"/>
  <c r="H130" i="13"/>
  <c r="G130" i="13"/>
  <c r="F130" i="13"/>
  <c r="E130" i="13"/>
  <c r="D130" i="13"/>
  <c r="C130" i="13"/>
  <c r="K130" i="13" s="1"/>
  <c r="S130" i="13" s="1"/>
  <c r="AA130" i="13" s="1"/>
  <c r="AH129" i="13"/>
  <c r="AG129" i="13"/>
  <c r="AF129" i="13"/>
  <c r="AE129" i="13"/>
  <c r="AD129" i="13"/>
  <c r="AC129" i="13"/>
  <c r="AB129" i="13"/>
  <c r="Z129" i="13"/>
  <c r="Y129" i="13"/>
  <c r="X129" i="13"/>
  <c r="W129" i="13"/>
  <c r="V129" i="13"/>
  <c r="U129" i="13"/>
  <c r="T129" i="13"/>
  <c r="R129" i="13"/>
  <c r="Q129" i="13"/>
  <c r="P129" i="13"/>
  <c r="O129" i="13"/>
  <c r="N129" i="13"/>
  <c r="M129" i="13"/>
  <c r="L129" i="13"/>
  <c r="J129" i="13"/>
  <c r="I129" i="13"/>
  <c r="H129" i="13"/>
  <c r="G129" i="13"/>
  <c r="F129" i="13"/>
  <c r="E129" i="13"/>
  <c r="D129" i="13"/>
  <c r="C129" i="13"/>
  <c r="K129" i="13" s="1"/>
  <c r="S129" i="13" s="1"/>
  <c r="AA129" i="13" s="1"/>
  <c r="AH128" i="13"/>
  <c r="AG128" i="13"/>
  <c r="AF128" i="13"/>
  <c r="AE128" i="13"/>
  <c r="AD128" i="13"/>
  <c r="AC128" i="13"/>
  <c r="AB128" i="13"/>
  <c r="Z128" i="13"/>
  <c r="Y128" i="13"/>
  <c r="X128" i="13"/>
  <c r="W128" i="13"/>
  <c r="V128" i="13"/>
  <c r="U128" i="13"/>
  <c r="T128" i="13"/>
  <c r="R128" i="13"/>
  <c r="Q128" i="13"/>
  <c r="P128" i="13"/>
  <c r="O128" i="13"/>
  <c r="N128" i="13"/>
  <c r="M128" i="13"/>
  <c r="L128" i="13"/>
  <c r="J128" i="13"/>
  <c r="I128" i="13"/>
  <c r="H128" i="13"/>
  <c r="G128" i="13"/>
  <c r="F128" i="13"/>
  <c r="E128" i="13"/>
  <c r="D128" i="13"/>
  <c r="C128" i="13"/>
  <c r="K128" i="13" s="1"/>
  <c r="S128" i="13" s="1"/>
  <c r="AA128" i="13" s="1"/>
  <c r="AH127" i="13"/>
  <c r="AG127" i="13"/>
  <c r="AF127" i="13"/>
  <c r="AE127" i="13"/>
  <c r="AD127" i="13"/>
  <c r="AC127" i="13"/>
  <c r="AB127" i="13"/>
  <c r="Z127" i="13"/>
  <c r="Y127" i="13"/>
  <c r="X127" i="13"/>
  <c r="W127" i="13"/>
  <c r="V127" i="13"/>
  <c r="U127" i="13"/>
  <c r="T127" i="13"/>
  <c r="R127" i="13"/>
  <c r="Q127" i="13"/>
  <c r="P127" i="13"/>
  <c r="O127" i="13"/>
  <c r="N127" i="13"/>
  <c r="M127" i="13"/>
  <c r="L127" i="13"/>
  <c r="J127" i="13"/>
  <c r="I127" i="13"/>
  <c r="H127" i="13"/>
  <c r="G127" i="13"/>
  <c r="F127" i="13"/>
  <c r="E127" i="13"/>
  <c r="D127" i="13"/>
  <c r="C127" i="13"/>
  <c r="K127" i="13" s="1"/>
  <c r="S127" i="13" s="1"/>
  <c r="AA127" i="13" s="1"/>
  <c r="AH126" i="13"/>
  <c r="AG126" i="13"/>
  <c r="AF126" i="13"/>
  <c r="AE126" i="13"/>
  <c r="AD126" i="13"/>
  <c r="AC126" i="13"/>
  <c r="AB126" i="13"/>
  <c r="Z126" i="13"/>
  <c r="Y126" i="13"/>
  <c r="X126" i="13"/>
  <c r="W126" i="13"/>
  <c r="V126" i="13"/>
  <c r="U126" i="13"/>
  <c r="T126" i="13"/>
  <c r="R126" i="13"/>
  <c r="Q126" i="13"/>
  <c r="P126" i="13"/>
  <c r="O126" i="13"/>
  <c r="N126" i="13"/>
  <c r="M126" i="13"/>
  <c r="L126" i="13"/>
  <c r="J126" i="13"/>
  <c r="I126" i="13"/>
  <c r="H126" i="13"/>
  <c r="G126" i="13"/>
  <c r="F126" i="13"/>
  <c r="E126" i="13"/>
  <c r="D126" i="13"/>
  <c r="C126" i="13"/>
  <c r="K126" i="13" s="1"/>
  <c r="S126" i="13" s="1"/>
  <c r="AA126" i="13" s="1"/>
  <c r="AH125" i="13"/>
  <c r="AG125" i="13"/>
  <c r="AF125" i="13"/>
  <c r="AE125" i="13"/>
  <c r="AD125" i="13"/>
  <c r="AC125" i="13"/>
  <c r="AB125" i="13"/>
  <c r="Z125" i="13"/>
  <c r="Y125" i="13"/>
  <c r="X125" i="13"/>
  <c r="W125" i="13"/>
  <c r="V125" i="13"/>
  <c r="U125" i="13"/>
  <c r="T125" i="13"/>
  <c r="R125" i="13"/>
  <c r="Q125" i="13"/>
  <c r="P125" i="13"/>
  <c r="O125" i="13"/>
  <c r="N125" i="13"/>
  <c r="M125" i="13"/>
  <c r="L125" i="13"/>
  <c r="J125" i="13"/>
  <c r="I125" i="13"/>
  <c r="H125" i="13"/>
  <c r="G125" i="13"/>
  <c r="F125" i="13"/>
  <c r="E125" i="13"/>
  <c r="D125" i="13"/>
  <c r="C125" i="13"/>
  <c r="K125" i="13" s="1"/>
  <c r="S125" i="13" s="1"/>
  <c r="AA125" i="13" s="1"/>
  <c r="AH124" i="13"/>
  <c r="AG124" i="13"/>
  <c r="AF124" i="13"/>
  <c r="AE124" i="13"/>
  <c r="AD124" i="13"/>
  <c r="AC124" i="13"/>
  <c r="AB124" i="13"/>
  <c r="Z124" i="13"/>
  <c r="Y124" i="13"/>
  <c r="X124" i="13"/>
  <c r="W124" i="13"/>
  <c r="V124" i="13"/>
  <c r="U124" i="13"/>
  <c r="T124" i="13"/>
  <c r="R124" i="13"/>
  <c r="Q124" i="13"/>
  <c r="P124" i="13"/>
  <c r="O124" i="13"/>
  <c r="N124" i="13"/>
  <c r="M124" i="13"/>
  <c r="L124" i="13"/>
  <c r="J124" i="13"/>
  <c r="I124" i="13"/>
  <c r="H124" i="13"/>
  <c r="G124" i="13"/>
  <c r="F124" i="13"/>
  <c r="E124" i="13"/>
  <c r="D124" i="13"/>
  <c r="C124" i="13"/>
  <c r="K124" i="13" s="1"/>
  <c r="S124" i="13" s="1"/>
  <c r="AA124" i="13" s="1"/>
  <c r="AH123" i="13"/>
  <c r="AG123" i="13"/>
  <c r="AF123" i="13"/>
  <c r="AE123" i="13"/>
  <c r="AD123" i="13"/>
  <c r="AC123" i="13"/>
  <c r="AB123" i="13"/>
  <c r="Z123" i="13"/>
  <c r="Y123" i="13"/>
  <c r="X123" i="13"/>
  <c r="W123" i="13"/>
  <c r="V123" i="13"/>
  <c r="U123" i="13"/>
  <c r="T123" i="13"/>
  <c r="R123" i="13"/>
  <c r="Q123" i="13"/>
  <c r="P123" i="13"/>
  <c r="O123" i="13"/>
  <c r="N123" i="13"/>
  <c r="M123" i="13"/>
  <c r="L123" i="13"/>
  <c r="J123" i="13"/>
  <c r="I123" i="13"/>
  <c r="H123" i="13"/>
  <c r="G123" i="13"/>
  <c r="F123" i="13"/>
  <c r="E123" i="13"/>
  <c r="D123" i="13"/>
  <c r="C123" i="13"/>
  <c r="K123" i="13" s="1"/>
  <c r="S123" i="13" s="1"/>
  <c r="AA123" i="13" s="1"/>
  <c r="AH122" i="13"/>
  <c r="AG122" i="13"/>
  <c r="AF122" i="13"/>
  <c r="AE122" i="13"/>
  <c r="AD122" i="13"/>
  <c r="AC122" i="13"/>
  <c r="AB122" i="13"/>
  <c r="Z122" i="13"/>
  <c r="Y122" i="13"/>
  <c r="X122" i="13"/>
  <c r="W122" i="13"/>
  <c r="V122" i="13"/>
  <c r="U122" i="13"/>
  <c r="T122" i="13"/>
  <c r="R122" i="13"/>
  <c r="Q122" i="13"/>
  <c r="P122" i="13"/>
  <c r="O122" i="13"/>
  <c r="N122" i="13"/>
  <c r="M122" i="13"/>
  <c r="L122" i="13"/>
  <c r="J122" i="13"/>
  <c r="I122" i="13"/>
  <c r="H122" i="13"/>
  <c r="G122" i="13"/>
  <c r="F122" i="13"/>
  <c r="E122" i="13"/>
  <c r="D122" i="13"/>
  <c r="C122" i="13"/>
  <c r="K122" i="13" s="1"/>
  <c r="S122" i="13" s="1"/>
  <c r="AA122" i="13" s="1"/>
  <c r="AH121" i="13"/>
  <c r="AG121" i="13"/>
  <c r="AF121" i="13"/>
  <c r="AE121" i="13"/>
  <c r="AD121" i="13"/>
  <c r="AC121" i="13"/>
  <c r="AB121" i="13"/>
  <c r="Z121" i="13"/>
  <c r="Y121" i="13"/>
  <c r="X121" i="13"/>
  <c r="W121" i="13"/>
  <c r="V121" i="13"/>
  <c r="U121" i="13"/>
  <c r="T121" i="13"/>
  <c r="R121" i="13"/>
  <c r="Q121" i="13"/>
  <c r="P121" i="13"/>
  <c r="O121" i="13"/>
  <c r="N121" i="13"/>
  <c r="M121" i="13"/>
  <c r="L121" i="13"/>
  <c r="J121" i="13"/>
  <c r="I121" i="13"/>
  <c r="H121" i="13"/>
  <c r="G121" i="13"/>
  <c r="F121" i="13"/>
  <c r="E121" i="13"/>
  <c r="D121" i="13"/>
  <c r="C121" i="13"/>
  <c r="K121" i="13" s="1"/>
  <c r="S121" i="13" s="1"/>
  <c r="AA121" i="13" s="1"/>
  <c r="AH120" i="13"/>
  <c r="AG120" i="13"/>
  <c r="AF120" i="13"/>
  <c r="AE120" i="13"/>
  <c r="AD120" i="13"/>
  <c r="AC120" i="13"/>
  <c r="AB120" i="13"/>
  <c r="Z120" i="13"/>
  <c r="Y120" i="13"/>
  <c r="X120" i="13"/>
  <c r="W120" i="13"/>
  <c r="V120" i="13"/>
  <c r="U120" i="13"/>
  <c r="T120" i="13"/>
  <c r="R120" i="13"/>
  <c r="Q120" i="13"/>
  <c r="P120" i="13"/>
  <c r="O120" i="13"/>
  <c r="N120" i="13"/>
  <c r="M120" i="13"/>
  <c r="L120" i="13"/>
  <c r="J120" i="13"/>
  <c r="I120" i="13"/>
  <c r="H120" i="13"/>
  <c r="G120" i="13"/>
  <c r="F120" i="13"/>
  <c r="E120" i="13"/>
  <c r="D120" i="13"/>
  <c r="C120" i="13"/>
  <c r="K120" i="13" s="1"/>
  <c r="S120" i="13" s="1"/>
  <c r="AA120" i="13" s="1"/>
  <c r="AH119" i="13"/>
  <c r="AG119" i="13"/>
  <c r="AF119" i="13"/>
  <c r="AE119" i="13"/>
  <c r="AD119" i="13"/>
  <c r="AC119" i="13"/>
  <c r="AB119" i="13"/>
  <c r="Z119" i="13"/>
  <c r="Y119" i="13"/>
  <c r="X119" i="13"/>
  <c r="W119" i="13"/>
  <c r="V119" i="13"/>
  <c r="U119" i="13"/>
  <c r="T119" i="13"/>
  <c r="R119" i="13"/>
  <c r="Q119" i="13"/>
  <c r="P119" i="13"/>
  <c r="O119" i="13"/>
  <c r="N119" i="13"/>
  <c r="M119" i="13"/>
  <c r="L119" i="13"/>
  <c r="J119" i="13"/>
  <c r="I119" i="13"/>
  <c r="H119" i="13"/>
  <c r="G119" i="13"/>
  <c r="F119" i="13"/>
  <c r="E119" i="13"/>
  <c r="D119" i="13"/>
  <c r="C119" i="13"/>
  <c r="K119" i="13" s="1"/>
  <c r="S119" i="13" s="1"/>
  <c r="AA119" i="13" s="1"/>
  <c r="AH118" i="13"/>
  <c r="AG118" i="13"/>
  <c r="AF118" i="13"/>
  <c r="AE118" i="13"/>
  <c r="AD118" i="13"/>
  <c r="AC118" i="13"/>
  <c r="AB118" i="13"/>
  <c r="Z118" i="13"/>
  <c r="Y118" i="13"/>
  <c r="X118" i="13"/>
  <c r="W118" i="13"/>
  <c r="V118" i="13"/>
  <c r="U118" i="13"/>
  <c r="T118" i="13"/>
  <c r="R118" i="13"/>
  <c r="Q118" i="13"/>
  <c r="P118" i="13"/>
  <c r="O118" i="13"/>
  <c r="N118" i="13"/>
  <c r="M118" i="13"/>
  <c r="L118" i="13"/>
  <c r="J118" i="13"/>
  <c r="I118" i="13"/>
  <c r="H118" i="13"/>
  <c r="G118" i="13"/>
  <c r="F118" i="13"/>
  <c r="E118" i="13"/>
  <c r="D118" i="13"/>
  <c r="C118" i="13"/>
  <c r="K118" i="13" s="1"/>
  <c r="S118" i="13" s="1"/>
  <c r="AA118" i="13" s="1"/>
  <c r="AH117" i="13"/>
  <c r="AG117" i="13"/>
  <c r="AF117" i="13"/>
  <c r="AE117" i="13"/>
  <c r="AD117" i="13"/>
  <c r="AC117" i="13"/>
  <c r="AB117" i="13"/>
  <c r="Z117" i="13"/>
  <c r="Y117" i="13"/>
  <c r="X117" i="13"/>
  <c r="W117" i="13"/>
  <c r="V117" i="13"/>
  <c r="U117" i="13"/>
  <c r="T117" i="13"/>
  <c r="R117" i="13"/>
  <c r="Q117" i="13"/>
  <c r="P117" i="13"/>
  <c r="O117" i="13"/>
  <c r="N117" i="13"/>
  <c r="M117" i="13"/>
  <c r="L117" i="13"/>
  <c r="J117" i="13"/>
  <c r="I117" i="13"/>
  <c r="H117" i="13"/>
  <c r="G117" i="13"/>
  <c r="F117" i="13"/>
  <c r="E117" i="13"/>
  <c r="D117" i="13"/>
  <c r="C117" i="13"/>
  <c r="K117" i="13" s="1"/>
  <c r="S117" i="13" s="1"/>
  <c r="AA117" i="13" s="1"/>
  <c r="AH116" i="13"/>
  <c r="AG116" i="13"/>
  <c r="AF116" i="13"/>
  <c r="AE116" i="13"/>
  <c r="AD116" i="13"/>
  <c r="AC116" i="13"/>
  <c r="AB116" i="13"/>
  <c r="Z116" i="13"/>
  <c r="Y116" i="13"/>
  <c r="X116" i="13"/>
  <c r="W116" i="13"/>
  <c r="V116" i="13"/>
  <c r="U116" i="13"/>
  <c r="T116" i="13"/>
  <c r="R116" i="13"/>
  <c r="Q116" i="13"/>
  <c r="P116" i="13"/>
  <c r="O116" i="13"/>
  <c r="N116" i="13"/>
  <c r="M116" i="13"/>
  <c r="L116" i="13"/>
  <c r="J116" i="13"/>
  <c r="I116" i="13"/>
  <c r="H116" i="13"/>
  <c r="G116" i="13"/>
  <c r="F116" i="13"/>
  <c r="E116" i="13"/>
  <c r="D116" i="13"/>
  <c r="C116" i="13"/>
  <c r="K116" i="13" s="1"/>
  <c r="S116" i="13" s="1"/>
  <c r="AA116" i="13" s="1"/>
  <c r="AH115" i="13"/>
  <c r="AG115" i="13"/>
  <c r="AF115" i="13"/>
  <c r="AE115" i="13"/>
  <c r="AD115" i="13"/>
  <c r="AC115" i="13"/>
  <c r="AB115" i="13"/>
  <c r="Z115" i="13"/>
  <c r="Y115" i="13"/>
  <c r="X115" i="13"/>
  <c r="W115" i="13"/>
  <c r="V115" i="13"/>
  <c r="U115" i="13"/>
  <c r="T115" i="13"/>
  <c r="R115" i="13"/>
  <c r="Q115" i="13"/>
  <c r="P115" i="13"/>
  <c r="O115" i="13"/>
  <c r="N115" i="13"/>
  <c r="M115" i="13"/>
  <c r="L115" i="13"/>
  <c r="J115" i="13"/>
  <c r="I115" i="13"/>
  <c r="H115" i="13"/>
  <c r="G115" i="13"/>
  <c r="F115" i="13"/>
  <c r="E115" i="13"/>
  <c r="D115" i="13"/>
  <c r="C115" i="13"/>
  <c r="K115" i="13" s="1"/>
  <c r="S115" i="13" s="1"/>
  <c r="AA115" i="13" s="1"/>
  <c r="AH114" i="13"/>
  <c r="AG114" i="13"/>
  <c r="AF114" i="13"/>
  <c r="AE114" i="13"/>
  <c r="AD114" i="13"/>
  <c r="AC114" i="13"/>
  <c r="AB114" i="13"/>
  <c r="Z114" i="13"/>
  <c r="Y114" i="13"/>
  <c r="X114" i="13"/>
  <c r="W114" i="13"/>
  <c r="V114" i="13"/>
  <c r="U114" i="13"/>
  <c r="T114" i="13"/>
  <c r="R114" i="13"/>
  <c r="Q114" i="13"/>
  <c r="P114" i="13"/>
  <c r="O114" i="13"/>
  <c r="N114" i="13"/>
  <c r="M114" i="13"/>
  <c r="L114" i="13"/>
  <c r="J114" i="13"/>
  <c r="I114" i="13"/>
  <c r="H114" i="13"/>
  <c r="G114" i="13"/>
  <c r="F114" i="13"/>
  <c r="E114" i="13"/>
  <c r="D114" i="13"/>
  <c r="C114" i="13"/>
  <c r="K114" i="13" s="1"/>
  <c r="S114" i="13" s="1"/>
  <c r="AA114" i="13" s="1"/>
  <c r="AH113" i="13"/>
  <c r="AG113" i="13"/>
  <c r="AF113" i="13"/>
  <c r="AE113" i="13"/>
  <c r="AD113" i="13"/>
  <c r="AC113" i="13"/>
  <c r="AB113" i="13"/>
  <c r="Z113" i="13"/>
  <c r="Y113" i="13"/>
  <c r="X113" i="13"/>
  <c r="W113" i="13"/>
  <c r="V113" i="13"/>
  <c r="U113" i="13"/>
  <c r="T113" i="13"/>
  <c r="R113" i="13"/>
  <c r="Q113" i="13"/>
  <c r="P113" i="13"/>
  <c r="O113" i="13"/>
  <c r="N113" i="13"/>
  <c r="M113" i="13"/>
  <c r="L113" i="13"/>
  <c r="J113" i="13"/>
  <c r="I113" i="13"/>
  <c r="H113" i="13"/>
  <c r="G113" i="13"/>
  <c r="F113" i="13"/>
  <c r="E113" i="13"/>
  <c r="D113" i="13"/>
  <c r="C113" i="13"/>
  <c r="K113" i="13" s="1"/>
  <c r="S113" i="13" s="1"/>
  <c r="AA113" i="13" s="1"/>
  <c r="AH112" i="13"/>
  <c r="AG112" i="13"/>
  <c r="AF112" i="13"/>
  <c r="AE112" i="13"/>
  <c r="AD112" i="13"/>
  <c r="AC112" i="13"/>
  <c r="AB112" i="13"/>
  <c r="Z112" i="13"/>
  <c r="Y112" i="13"/>
  <c r="X112" i="13"/>
  <c r="W112" i="13"/>
  <c r="V112" i="13"/>
  <c r="U112" i="13"/>
  <c r="T112" i="13"/>
  <c r="R112" i="13"/>
  <c r="Q112" i="13"/>
  <c r="P112" i="13"/>
  <c r="O112" i="13"/>
  <c r="N112" i="13"/>
  <c r="M112" i="13"/>
  <c r="L112" i="13"/>
  <c r="J112" i="13"/>
  <c r="I112" i="13"/>
  <c r="H112" i="13"/>
  <c r="G112" i="13"/>
  <c r="F112" i="13"/>
  <c r="E112" i="13"/>
  <c r="D112" i="13"/>
  <c r="C112" i="13"/>
  <c r="K112" i="13" s="1"/>
  <c r="S112" i="13" s="1"/>
  <c r="AA112" i="13" s="1"/>
  <c r="AH111" i="13"/>
  <c r="AG111" i="13"/>
  <c r="AF111" i="13"/>
  <c r="AE111" i="13"/>
  <c r="AD111" i="13"/>
  <c r="AC111" i="13"/>
  <c r="AB111" i="13"/>
  <c r="Z111" i="13"/>
  <c r="Y111" i="13"/>
  <c r="X111" i="13"/>
  <c r="W111" i="13"/>
  <c r="V111" i="13"/>
  <c r="U111" i="13"/>
  <c r="T111" i="13"/>
  <c r="R111" i="13"/>
  <c r="Q111" i="13"/>
  <c r="P111" i="13"/>
  <c r="O111" i="13"/>
  <c r="N111" i="13"/>
  <c r="M111" i="13"/>
  <c r="L111" i="13"/>
  <c r="J111" i="13"/>
  <c r="I111" i="13"/>
  <c r="H111" i="13"/>
  <c r="G111" i="13"/>
  <c r="F111" i="13"/>
  <c r="E111" i="13"/>
  <c r="D111" i="13"/>
  <c r="C111" i="13"/>
  <c r="K111" i="13" s="1"/>
  <c r="S111" i="13" s="1"/>
  <c r="AA111" i="13" s="1"/>
  <c r="AH110" i="13"/>
  <c r="AG110" i="13"/>
  <c r="AF110" i="13"/>
  <c r="AE110" i="13"/>
  <c r="AD110" i="13"/>
  <c r="AC110" i="13"/>
  <c r="AB110" i="13"/>
  <c r="Z110" i="13"/>
  <c r="Y110" i="13"/>
  <c r="X110" i="13"/>
  <c r="W110" i="13"/>
  <c r="V110" i="13"/>
  <c r="U110" i="13"/>
  <c r="T110" i="13"/>
  <c r="R110" i="13"/>
  <c r="Q110" i="13"/>
  <c r="P110" i="13"/>
  <c r="O110" i="13"/>
  <c r="N110" i="13"/>
  <c r="M110" i="13"/>
  <c r="L110" i="13"/>
  <c r="J110" i="13"/>
  <c r="I110" i="13"/>
  <c r="H110" i="13"/>
  <c r="G110" i="13"/>
  <c r="F110" i="13"/>
  <c r="E110" i="13"/>
  <c r="D110" i="13"/>
  <c r="C110" i="13"/>
  <c r="K110" i="13" s="1"/>
  <c r="S110" i="13" s="1"/>
  <c r="AA110" i="13" s="1"/>
  <c r="AH109" i="13"/>
  <c r="AG109" i="13"/>
  <c r="AF109" i="13"/>
  <c r="AE109" i="13"/>
  <c r="AD109" i="13"/>
  <c r="AC109" i="13"/>
  <c r="AB109" i="13"/>
  <c r="Z109" i="13"/>
  <c r="Y109" i="13"/>
  <c r="X109" i="13"/>
  <c r="W109" i="13"/>
  <c r="V109" i="13"/>
  <c r="U109" i="13"/>
  <c r="T109" i="13"/>
  <c r="R109" i="13"/>
  <c r="Q109" i="13"/>
  <c r="P109" i="13"/>
  <c r="O109" i="13"/>
  <c r="N109" i="13"/>
  <c r="M109" i="13"/>
  <c r="L109" i="13"/>
  <c r="J109" i="13"/>
  <c r="I109" i="13"/>
  <c r="H109" i="13"/>
  <c r="G109" i="13"/>
  <c r="F109" i="13"/>
  <c r="E109" i="13"/>
  <c r="D109" i="13"/>
  <c r="C109" i="13"/>
  <c r="K109" i="13" s="1"/>
  <c r="S109" i="13" s="1"/>
  <c r="AA109" i="13" s="1"/>
  <c r="AH108" i="13"/>
  <c r="AG108" i="13"/>
  <c r="AF108" i="13"/>
  <c r="AE108" i="13"/>
  <c r="AD108" i="13"/>
  <c r="AC108" i="13"/>
  <c r="AB108" i="13"/>
  <c r="Z108" i="13"/>
  <c r="Y108" i="13"/>
  <c r="X108" i="13"/>
  <c r="W108" i="13"/>
  <c r="V108" i="13"/>
  <c r="U108" i="13"/>
  <c r="T108" i="13"/>
  <c r="R108" i="13"/>
  <c r="Q108" i="13"/>
  <c r="P108" i="13"/>
  <c r="O108" i="13"/>
  <c r="N108" i="13"/>
  <c r="M108" i="13"/>
  <c r="L108" i="13"/>
  <c r="J108" i="13"/>
  <c r="I108" i="13"/>
  <c r="H108" i="13"/>
  <c r="G108" i="13"/>
  <c r="F108" i="13"/>
  <c r="E108" i="13"/>
  <c r="D108" i="13"/>
  <c r="C108" i="13"/>
  <c r="K108" i="13" s="1"/>
  <c r="S108" i="13" s="1"/>
  <c r="AA108" i="13" s="1"/>
  <c r="AH107" i="13"/>
  <c r="AG107" i="13"/>
  <c r="AF107" i="13"/>
  <c r="AE107" i="13"/>
  <c r="AD107" i="13"/>
  <c r="AC107" i="13"/>
  <c r="AB107" i="13"/>
  <c r="Z107" i="13"/>
  <c r="Y107" i="13"/>
  <c r="X107" i="13"/>
  <c r="W107" i="13"/>
  <c r="V107" i="13"/>
  <c r="U107" i="13"/>
  <c r="T107" i="13"/>
  <c r="R107" i="13"/>
  <c r="Q107" i="13"/>
  <c r="P107" i="13"/>
  <c r="O107" i="13"/>
  <c r="N107" i="13"/>
  <c r="M107" i="13"/>
  <c r="L107" i="13"/>
  <c r="J107" i="13"/>
  <c r="I107" i="13"/>
  <c r="H107" i="13"/>
  <c r="G107" i="13"/>
  <c r="F107" i="13"/>
  <c r="E107" i="13"/>
  <c r="D107" i="13"/>
  <c r="C107" i="13"/>
  <c r="K107" i="13" s="1"/>
  <c r="S107" i="13" s="1"/>
  <c r="AA107" i="13" s="1"/>
  <c r="AH106" i="13"/>
  <c r="AG106" i="13"/>
  <c r="AF106" i="13"/>
  <c r="AE106" i="13"/>
  <c r="AD106" i="13"/>
  <c r="AC106" i="13"/>
  <c r="AB106" i="13"/>
  <c r="Z106" i="13"/>
  <c r="Y106" i="13"/>
  <c r="X106" i="13"/>
  <c r="W106" i="13"/>
  <c r="V106" i="13"/>
  <c r="U106" i="13"/>
  <c r="T106" i="13"/>
  <c r="R106" i="13"/>
  <c r="Q106" i="13"/>
  <c r="P106" i="13"/>
  <c r="O106" i="13"/>
  <c r="N106" i="13"/>
  <c r="M106" i="13"/>
  <c r="L106" i="13"/>
  <c r="J106" i="13"/>
  <c r="I106" i="13"/>
  <c r="H106" i="13"/>
  <c r="G106" i="13"/>
  <c r="F106" i="13"/>
  <c r="E106" i="13"/>
  <c r="D106" i="13"/>
  <c r="C106" i="13"/>
  <c r="K106" i="13" s="1"/>
  <c r="S106" i="13" s="1"/>
  <c r="AA106" i="13" s="1"/>
  <c r="AH105" i="13"/>
  <c r="AG105" i="13"/>
  <c r="AF105" i="13"/>
  <c r="AE105" i="13"/>
  <c r="AD105" i="13"/>
  <c r="AC105" i="13"/>
  <c r="AB105" i="13"/>
  <c r="Z105" i="13"/>
  <c r="Y105" i="13"/>
  <c r="X105" i="13"/>
  <c r="W105" i="13"/>
  <c r="V105" i="13"/>
  <c r="U105" i="13"/>
  <c r="T105" i="13"/>
  <c r="R105" i="13"/>
  <c r="Q105" i="13"/>
  <c r="P105" i="13"/>
  <c r="O105" i="13"/>
  <c r="N105" i="13"/>
  <c r="M105" i="13"/>
  <c r="L105" i="13"/>
  <c r="J105" i="13"/>
  <c r="I105" i="13"/>
  <c r="H105" i="13"/>
  <c r="G105" i="13"/>
  <c r="F105" i="13"/>
  <c r="E105" i="13"/>
  <c r="D105" i="13"/>
  <c r="C105" i="13"/>
  <c r="K105" i="13" s="1"/>
  <c r="S105" i="13" s="1"/>
  <c r="AA105" i="13" s="1"/>
  <c r="AH104" i="13"/>
  <c r="AG104" i="13"/>
  <c r="AF104" i="13"/>
  <c r="AE104" i="13"/>
  <c r="AD104" i="13"/>
  <c r="AC104" i="13"/>
  <c r="AB104" i="13"/>
  <c r="Z104" i="13"/>
  <c r="Y104" i="13"/>
  <c r="X104" i="13"/>
  <c r="W104" i="13"/>
  <c r="V104" i="13"/>
  <c r="U104" i="13"/>
  <c r="T104" i="13"/>
  <c r="R104" i="13"/>
  <c r="Q104" i="13"/>
  <c r="P104" i="13"/>
  <c r="O104" i="13"/>
  <c r="N104" i="13"/>
  <c r="M104" i="13"/>
  <c r="L104" i="13"/>
  <c r="J104" i="13"/>
  <c r="I104" i="13"/>
  <c r="H104" i="13"/>
  <c r="G104" i="13"/>
  <c r="F104" i="13"/>
  <c r="E104" i="13"/>
  <c r="D104" i="13"/>
  <c r="C104" i="13"/>
  <c r="K104" i="13" s="1"/>
  <c r="S104" i="13" s="1"/>
  <c r="AA104" i="13" s="1"/>
  <c r="AH103" i="13"/>
  <c r="AG103" i="13"/>
  <c r="AF103" i="13"/>
  <c r="AE103" i="13"/>
  <c r="AD103" i="13"/>
  <c r="AC103" i="13"/>
  <c r="AB103" i="13"/>
  <c r="Z103" i="13"/>
  <c r="Y103" i="13"/>
  <c r="X103" i="13"/>
  <c r="W103" i="13"/>
  <c r="V103" i="13"/>
  <c r="U103" i="13"/>
  <c r="T103" i="13"/>
  <c r="R103" i="13"/>
  <c r="Q103" i="13"/>
  <c r="P103" i="13"/>
  <c r="O103" i="13"/>
  <c r="N103" i="13"/>
  <c r="M103" i="13"/>
  <c r="L103" i="13"/>
  <c r="J103" i="13"/>
  <c r="I103" i="13"/>
  <c r="H103" i="13"/>
  <c r="G103" i="13"/>
  <c r="F103" i="13"/>
  <c r="E103" i="13"/>
  <c r="D103" i="13"/>
  <c r="C103" i="13"/>
  <c r="K103" i="13" s="1"/>
  <c r="S103" i="13" s="1"/>
  <c r="AA103" i="13" s="1"/>
  <c r="AH102" i="13"/>
  <c r="AG102" i="13"/>
  <c r="AF102" i="13"/>
  <c r="AE102" i="13"/>
  <c r="AD102" i="13"/>
  <c r="AC102" i="13"/>
  <c r="AB102" i="13"/>
  <c r="Z102" i="13"/>
  <c r="Y102" i="13"/>
  <c r="X102" i="13"/>
  <c r="W102" i="13"/>
  <c r="V102" i="13"/>
  <c r="U102" i="13"/>
  <c r="T102" i="13"/>
  <c r="R102" i="13"/>
  <c r="Q102" i="13"/>
  <c r="P102" i="13"/>
  <c r="O102" i="13"/>
  <c r="N102" i="13"/>
  <c r="M102" i="13"/>
  <c r="L102" i="13"/>
  <c r="J102" i="13"/>
  <c r="I102" i="13"/>
  <c r="H102" i="13"/>
  <c r="G102" i="13"/>
  <c r="F102" i="13"/>
  <c r="E102" i="13"/>
  <c r="D102" i="13"/>
  <c r="C102" i="13"/>
  <c r="K102" i="13" s="1"/>
  <c r="S102" i="13" s="1"/>
  <c r="AA102" i="13" s="1"/>
  <c r="AH101" i="13"/>
  <c r="AG101" i="13"/>
  <c r="AF101" i="13"/>
  <c r="AE101" i="13"/>
  <c r="AD101" i="13"/>
  <c r="AC101" i="13"/>
  <c r="AB101" i="13"/>
  <c r="Z101" i="13"/>
  <c r="Y101" i="13"/>
  <c r="X101" i="13"/>
  <c r="W101" i="13"/>
  <c r="V101" i="13"/>
  <c r="U101" i="13"/>
  <c r="T101" i="13"/>
  <c r="R101" i="13"/>
  <c r="Q101" i="13"/>
  <c r="P101" i="13"/>
  <c r="O101" i="13"/>
  <c r="N101" i="13"/>
  <c r="M101" i="13"/>
  <c r="L101" i="13"/>
  <c r="J101" i="13"/>
  <c r="I101" i="13"/>
  <c r="H101" i="13"/>
  <c r="G101" i="13"/>
  <c r="F101" i="13"/>
  <c r="E101" i="13"/>
  <c r="D101" i="13"/>
  <c r="C101" i="13"/>
  <c r="K101" i="13" s="1"/>
  <c r="S101" i="13" s="1"/>
  <c r="AA101" i="13" s="1"/>
  <c r="AH100" i="13"/>
  <c r="AG100" i="13"/>
  <c r="AF100" i="13"/>
  <c r="AE100" i="13"/>
  <c r="AD100" i="13"/>
  <c r="AC100" i="13"/>
  <c r="AB100" i="13"/>
  <c r="Z100" i="13"/>
  <c r="Y100" i="13"/>
  <c r="X100" i="13"/>
  <c r="W100" i="13"/>
  <c r="V100" i="13"/>
  <c r="U100" i="13"/>
  <c r="T100" i="13"/>
  <c r="R100" i="13"/>
  <c r="Q100" i="13"/>
  <c r="P100" i="13"/>
  <c r="O100" i="13"/>
  <c r="N100" i="13"/>
  <c r="M100" i="13"/>
  <c r="L100" i="13"/>
  <c r="J100" i="13"/>
  <c r="I100" i="13"/>
  <c r="H100" i="13"/>
  <c r="G100" i="13"/>
  <c r="F100" i="13"/>
  <c r="E100" i="13"/>
  <c r="D100" i="13"/>
  <c r="C100" i="13"/>
  <c r="K100" i="13" s="1"/>
  <c r="S100" i="13" s="1"/>
  <c r="AA100" i="13" s="1"/>
  <c r="AH99" i="13"/>
  <c r="AG99" i="13"/>
  <c r="AF99" i="13"/>
  <c r="AE99" i="13"/>
  <c r="AD99" i="13"/>
  <c r="AC99" i="13"/>
  <c r="AB99" i="13"/>
  <c r="Z99" i="13"/>
  <c r="Y99" i="13"/>
  <c r="X99" i="13"/>
  <c r="W99" i="13"/>
  <c r="V99" i="13"/>
  <c r="U99" i="13"/>
  <c r="T99" i="13"/>
  <c r="R99" i="13"/>
  <c r="Q99" i="13"/>
  <c r="P99" i="13"/>
  <c r="O99" i="13"/>
  <c r="N99" i="13"/>
  <c r="M99" i="13"/>
  <c r="L99" i="13"/>
  <c r="J99" i="13"/>
  <c r="I99" i="13"/>
  <c r="H99" i="13"/>
  <c r="G99" i="13"/>
  <c r="F99" i="13"/>
  <c r="E99" i="13"/>
  <c r="D99" i="13"/>
  <c r="C99" i="13"/>
  <c r="K99" i="13" s="1"/>
  <c r="S99" i="13" s="1"/>
  <c r="AA99" i="13" s="1"/>
  <c r="AH98" i="13"/>
  <c r="AG98" i="13"/>
  <c r="AF98" i="13"/>
  <c r="AE98" i="13"/>
  <c r="AD98" i="13"/>
  <c r="AC98" i="13"/>
  <c r="AB98" i="13"/>
  <c r="Z98" i="13"/>
  <c r="Y98" i="13"/>
  <c r="X98" i="13"/>
  <c r="W98" i="13"/>
  <c r="V98" i="13"/>
  <c r="U98" i="13"/>
  <c r="T98" i="13"/>
  <c r="R98" i="13"/>
  <c r="Q98" i="13"/>
  <c r="P98" i="13"/>
  <c r="O98" i="13"/>
  <c r="N98" i="13"/>
  <c r="M98" i="13"/>
  <c r="L98" i="13"/>
  <c r="J98" i="13"/>
  <c r="I98" i="13"/>
  <c r="H98" i="13"/>
  <c r="G98" i="13"/>
  <c r="F98" i="13"/>
  <c r="E98" i="13"/>
  <c r="D98" i="13"/>
  <c r="C98" i="13"/>
  <c r="K98" i="13" s="1"/>
  <c r="S98" i="13" s="1"/>
  <c r="AA98" i="13" s="1"/>
  <c r="AH97" i="13"/>
  <c r="AG97" i="13"/>
  <c r="AF97" i="13"/>
  <c r="AE97" i="13"/>
  <c r="AD97" i="13"/>
  <c r="AC97" i="13"/>
  <c r="AB97" i="13"/>
  <c r="Z97" i="13"/>
  <c r="Y97" i="13"/>
  <c r="X97" i="13"/>
  <c r="W97" i="13"/>
  <c r="V97" i="13"/>
  <c r="U97" i="13"/>
  <c r="T97" i="13"/>
  <c r="R97" i="13"/>
  <c r="Q97" i="13"/>
  <c r="P97" i="13"/>
  <c r="O97" i="13"/>
  <c r="N97" i="13"/>
  <c r="M97" i="13"/>
  <c r="L97" i="13"/>
  <c r="J97" i="13"/>
  <c r="I97" i="13"/>
  <c r="H97" i="13"/>
  <c r="G97" i="13"/>
  <c r="F97" i="13"/>
  <c r="E97" i="13"/>
  <c r="D97" i="13"/>
  <c r="C97" i="13"/>
  <c r="K97" i="13" s="1"/>
  <c r="S97" i="13" s="1"/>
  <c r="AA97" i="13" s="1"/>
  <c r="AH96" i="13"/>
  <c r="AG96" i="13"/>
  <c r="AF96" i="13"/>
  <c r="AE96" i="13"/>
  <c r="AD96" i="13"/>
  <c r="AC96" i="13"/>
  <c r="AB96" i="13"/>
  <c r="Z96" i="13"/>
  <c r="Y96" i="13"/>
  <c r="X96" i="13"/>
  <c r="W96" i="13"/>
  <c r="V96" i="13"/>
  <c r="U96" i="13"/>
  <c r="T96" i="13"/>
  <c r="R96" i="13"/>
  <c r="Q96" i="13"/>
  <c r="P96" i="13"/>
  <c r="O96" i="13"/>
  <c r="N96" i="13"/>
  <c r="M96" i="13"/>
  <c r="L96" i="13"/>
  <c r="J96" i="13"/>
  <c r="I96" i="13"/>
  <c r="H96" i="13"/>
  <c r="G96" i="13"/>
  <c r="F96" i="13"/>
  <c r="E96" i="13"/>
  <c r="D96" i="13"/>
  <c r="C96" i="13"/>
  <c r="K96" i="13" s="1"/>
  <c r="S96" i="13" s="1"/>
  <c r="AA96" i="13" s="1"/>
  <c r="AH95" i="13"/>
  <c r="AG95" i="13"/>
  <c r="AF95" i="13"/>
  <c r="AE95" i="13"/>
  <c r="AD95" i="13"/>
  <c r="AC95" i="13"/>
  <c r="AB95" i="13"/>
  <c r="Z95" i="13"/>
  <c r="Y95" i="13"/>
  <c r="X95" i="13"/>
  <c r="W95" i="13"/>
  <c r="V95" i="13"/>
  <c r="U95" i="13"/>
  <c r="T95" i="13"/>
  <c r="R95" i="13"/>
  <c r="Q95" i="13"/>
  <c r="P95" i="13"/>
  <c r="O95" i="13"/>
  <c r="N95" i="13"/>
  <c r="M95" i="13"/>
  <c r="L95" i="13"/>
  <c r="J95" i="13"/>
  <c r="I95" i="13"/>
  <c r="H95" i="13"/>
  <c r="G95" i="13"/>
  <c r="F95" i="13"/>
  <c r="E95" i="13"/>
  <c r="D95" i="13"/>
  <c r="C95" i="13"/>
  <c r="K95" i="13" s="1"/>
  <c r="S95" i="13" s="1"/>
  <c r="AA95" i="13" s="1"/>
  <c r="AH94" i="13"/>
  <c r="AG94" i="13"/>
  <c r="AF94" i="13"/>
  <c r="AE94" i="13"/>
  <c r="AD94" i="13"/>
  <c r="AC94" i="13"/>
  <c r="AB94" i="13"/>
  <c r="Z94" i="13"/>
  <c r="Y94" i="13"/>
  <c r="X94" i="13"/>
  <c r="W94" i="13"/>
  <c r="V94" i="13"/>
  <c r="U94" i="13"/>
  <c r="T94" i="13"/>
  <c r="R94" i="13"/>
  <c r="Q94" i="13"/>
  <c r="P94" i="13"/>
  <c r="O94" i="13"/>
  <c r="N94" i="13"/>
  <c r="M94" i="13"/>
  <c r="L94" i="13"/>
  <c r="J94" i="13"/>
  <c r="I94" i="13"/>
  <c r="H94" i="13"/>
  <c r="G94" i="13"/>
  <c r="F94" i="13"/>
  <c r="E94" i="13"/>
  <c r="D94" i="13"/>
  <c r="C94" i="13"/>
  <c r="K94" i="13" s="1"/>
  <c r="S94" i="13" s="1"/>
  <c r="AA94" i="13" s="1"/>
  <c r="AH93" i="13"/>
  <c r="AG93" i="13"/>
  <c r="AF93" i="13"/>
  <c r="AE93" i="13"/>
  <c r="AD93" i="13"/>
  <c r="AC93" i="13"/>
  <c r="AB93" i="13"/>
  <c r="Z93" i="13"/>
  <c r="Y93" i="13"/>
  <c r="X93" i="13"/>
  <c r="W93" i="13"/>
  <c r="V93" i="13"/>
  <c r="U93" i="13"/>
  <c r="T93" i="13"/>
  <c r="R93" i="13"/>
  <c r="Q93" i="13"/>
  <c r="P93" i="13"/>
  <c r="O93" i="13"/>
  <c r="N93" i="13"/>
  <c r="M93" i="13"/>
  <c r="L93" i="13"/>
  <c r="J93" i="13"/>
  <c r="I93" i="13"/>
  <c r="H93" i="13"/>
  <c r="G93" i="13"/>
  <c r="F93" i="13"/>
  <c r="E93" i="13"/>
  <c r="D93" i="13"/>
  <c r="C93" i="13"/>
  <c r="K93" i="13" s="1"/>
  <c r="S93" i="13" s="1"/>
  <c r="AA93" i="13" s="1"/>
  <c r="AH92" i="13"/>
  <c r="AG92" i="13"/>
  <c r="AF92" i="13"/>
  <c r="AE92" i="13"/>
  <c r="AD92" i="13"/>
  <c r="AC92" i="13"/>
  <c r="AB92" i="13"/>
  <c r="Z92" i="13"/>
  <c r="Y92" i="13"/>
  <c r="X92" i="13"/>
  <c r="W92" i="13"/>
  <c r="V92" i="13"/>
  <c r="U92" i="13"/>
  <c r="T92" i="13"/>
  <c r="R92" i="13"/>
  <c r="Q92" i="13"/>
  <c r="P92" i="13"/>
  <c r="O92" i="13"/>
  <c r="N92" i="13"/>
  <c r="M92" i="13"/>
  <c r="L92" i="13"/>
  <c r="J92" i="13"/>
  <c r="I92" i="13"/>
  <c r="H92" i="13"/>
  <c r="G92" i="13"/>
  <c r="F92" i="13"/>
  <c r="E92" i="13"/>
  <c r="D92" i="13"/>
  <c r="C92" i="13"/>
  <c r="K92" i="13" s="1"/>
  <c r="S92" i="13" s="1"/>
  <c r="AA92" i="13" s="1"/>
  <c r="AH91" i="13"/>
  <c r="AG91" i="13"/>
  <c r="AF91" i="13"/>
  <c r="AE91" i="13"/>
  <c r="AD91" i="13"/>
  <c r="AC91" i="13"/>
  <c r="AB91" i="13"/>
  <c r="Z91" i="13"/>
  <c r="Y91" i="13"/>
  <c r="X91" i="13"/>
  <c r="W91" i="13"/>
  <c r="V91" i="13"/>
  <c r="U91" i="13"/>
  <c r="T91" i="13"/>
  <c r="R91" i="13"/>
  <c r="Q91" i="13"/>
  <c r="P91" i="13"/>
  <c r="O91" i="13"/>
  <c r="N91" i="13"/>
  <c r="M91" i="13"/>
  <c r="L91" i="13"/>
  <c r="J91" i="13"/>
  <c r="I91" i="13"/>
  <c r="H91" i="13"/>
  <c r="G91" i="13"/>
  <c r="F91" i="13"/>
  <c r="E91" i="13"/>
  <c r="D91" i="13"/>
  <c r="C91" i="13"/>
  <c r="K91" i="13" s="1"/>
  <c r="S91" i="13" s="1"/>
  <c r="AA91" i="13" s="1"/>
  <c r="AH90" i="13"/>
  <c r="AG90" i="13"/>
  <c r="AF90" i="13"/>
  <c r="AE90" i="13"/>
  <c r="AD90" i="13"/>
  <c r="AC90" i="13"/>
  <c r="AB90" i="13"/>
  <c r="Z90" i="13"/>
  <c r="Y90" i="13"/>
  <c r="X90" i="13"/>
  <c r="W90" i="13"/>
  <c r="V90" i="13"/>
  <c r="U90" i="13"/>
  <c r="T90" i="13"/>
  <c r="R90" i="13"/>
  <c r="Q90" i="13"/>
  <c r="P90" i="13"/>
  <c r="O90" i="13"/>
  <c r="N90" i="13"/>
  <c r="M90" i="13"/>
  <c r="L90" i="13"/>
  <c r="J90" i="13"/>
  <c r="I90" i="13"/>
  <c r="H90" i="13"/>
  <c r="G90" i="13"/>
  <c r="F90" i="13"/>
  <c r="E90" i="13"/>
  <c r="D90" i="13"/>
  <c r="C90" i="13"/>
  <c r="K90" i="13" s="1"/>
  <c r="S90" i="13" s="1"/>
  <c r="AA90" i="13" s="1"/>
  <c r="AH89" i="13"/>
  <c r="AG89" i="13"/>
  <c r="AF89" i="13"/>
  <c r="AE89" i="13"/>
  <c r="AD89" i="13"/>
  <c r="AC89" i="13"/>
  <c r="AB89" i="13"/>
  <c r="Z89" i="13"/>
  <c r="Y89" i="13"/>
  <c r="X89" i="13"/>
  <c r="W89" i="13"/>
  <c r="V89" i="13"/>
  <c r="U89" i="13"/>
  <c r="T89" i="13"/>
  <c r="R89" i="13"/>
  <c r="Q89" i="13"/>
  <c r="P89" i="13"/>
  <c r="O89" i="13"/>
  <c r="N89" i="13"/>
  <c r="M89" i="13"/>
  <c r="L89" i="13"/>
  <c r="J89" i="13"/>
  <c r="I89" i="13"/>
  <c r="H89" i="13"/>
  <c r="G89" i="13"/>
  <c r="F89" i="13"/>
  <c r="E89" i="13"/>
  <c r="D89" i="13"/>
  <c r="C89" i="13"/>
  <c r="K89" i="13" s="1"/>
  <c r="S89" i="13" s="1"/>
  <c r="AA89" i="13" s="1"/>
  <c r="AH88" i="13"/>
  <c r="AG88" i="13"/>
  <c r="AF88" i="13"/>
  <c r="AE88" i="13"/>
  <c r="AD88" i="13"/>
  <c r="AC88" i="13"/>
  <c r="AB88" i="13"/>
  <c r="Z88" i="13"/>
  <c r="Y88" i="13"/>
  <c r="X88" i="13"/>
  <c r="W88" i="13"/>
  <c r="V88" i="13"/>
  <c r="U88" i="13"/>
  <c r="T88" i="13"/>
  <c r="R88" i="13"/>
  <c r="Q88" i="13"/>
  <c r="P88" i="13"/>
  <c r="O88" i="13"/>
  <c r="N88" i="13"/>
  <c r="M88" i="13"/>
  <c r="L88" i="13"/>
  <c r="J88" i="13"/>
  <c r="I88" i="13"/>
  <c r="H88" i="13"/>
  <c r="G88" i="13"/>
  <c r="F88" i="13"/>
  <c r="E88" i="13"/>
  <c r="D88" i="13"/>
  <c r="C88" i="13"/>
  <c r="K88" i="13" s="1"/>
  <c r="S88" i="13" s="1"/>
  <c r="AA88" i="13" s="1"/>
  <c r="AH87" i="13"/>
  <c r="AG87" i="13"/>
  <c r="AF87" i="13"/>
  <c r="AE87" i="13"/>
  <c r="AD87" i="13"/>
  <c r="AC87" i="13"/>
  <c r="AB87" i="13"/>
  <c r="Z87" i="13"/>
  <c r="Y87" i="13"/>
  <c r="X87" i="13"/>
  <c r="W87" i="13"/>
  <c r="V87" i="13"/>
  <c r="U87" i="13"/>
  <c r="T87" i="13"/>
  <c r="R87" i="13"/>
  <c r="Q87" i="13"/>
  <c r="P87" i="13"/>
  <c r="O87" i="13"/>
  <c r="N87" i="13"/>
  <c r="M87" i="13"/>
  <c r="L87" i="13"/>
  <c r="J87" i="13"/>
  <c r="I87" i="13"/>
  <c r="H87" i="13"/>
  <c r="G87" i="13"/>
  <c r="F87" i="13"/>
  <c r="E87" i="13"/>
  <c r="D87" i="13"/>
  <c r="C87" i="13"/>
  <c r="K87" i="13" s="1"/>
  <c r="S87" i="13" s="1"/>
  <c r="AA87" i="13" s="1"/>
  <c r="AH86" i="13"/>
  <c r="AG86" i="13"/>
  <c r="AF86" i="13"/>
  <c r="AE86" i="13"/>
  <c r="AD86" i="13"/>
  <c r="AC86" i="13"/>
  <c r="AB86" i="13"/>
  <c r="Z86" i="13"/>
  <c r="Y86" i="13"/>
  <c r="X86" i="13"/>
  <c r="W86" i="13"/>
  <c r="V86" i="13"/>
  <c r="U86" i="13"/>
  <c r="T86" i="13"/>
  <c r="R86" i="13"/>
  <c r="Q86" i="13"/>
  <c r="P86" i="13"/>
  <c r="O86" i="13"/>
  <c r="N86" i="13"/>
  <c r="M86" i="13"/>
  <c r="L86" i="13"/>
  <c r="J86" i="13"/>
  <c r="I86" i="13"/>
  <c r="H86" i="13"/>
  <c r="G86" i="13"/>
  <c r="F86" i="13"/>
  <c r="E86" i="13"/>
  <c r="D86" i="13"/>
  <c r="C86" i="13"/>
  <c r="K86" i="13" s="1"/>
  <c r="S86" i="13" s="1"/>
  <c r="AA86" i="13" s="1"/>
  <c r="AH85" i="13"/>
  <c r="AG85" i="13"/>
  <c r="AF85" i="13"/>
  <c r="AE85" i="13"/>
  <c r="AD85" i="13"/>
  <c r="AC85" i="13"/>
  <c r="AB85" i="13"/>
  <c r="Z85" i="13"/>
  <c r="Y85" i="13"/>
  <c r="X85" i="13"/>
  <c r="W85" i="13"/>
  <c r="V85" i="13"/>
  <c r="U85" i="13"/>
  <c r="T85" i="13"/>
  <c r="R85" i="13"/>
  <c r="Q85" i="13"/>
  <c r="P85" i="13"/>
  <c r="O85" i="13"/>
  <c r="N85" i="13"/>
  <c r="M85" i="13"/>
  <c r="L85" i="13"/>
  <c r="J85" i="13"/>
  <c r="I85" i="13"/>
  <c r="H85" i="13"/>
  <c r="G85" i="13"/>
  <c r="F85" i="13"/>
  <c r="E85" i="13"/>
  <c r="D85" i="13"/>
  <c r="C85" i="13"/>
  <c r="K85" i="13" s="1"/>
  <c r="S85" i="13" s="1"/>
  <c r="AA85" i="13" s="1"/>
  <c r="AH84" i="13"/>
  <c r="AG84" i="13"/>
  <c r="AF84" i="13"/>
  <c r="AE84" i="13"/>
  <c r="AD84" i="13"/>
  <c r="AC84" i="13"/>
  <c r="AB84" i="13"/>
  <c r="Z84" i="13"/>
  <c r="Y84" i="13"/>
  <c r="X84" i="13"/>
  <c r="W84" i="13"/>
  <c r="V84" i="13"/>
  <c r="U84" i="13"/>
  <c r="T84" i="13"/>
  <c r="R84" i="13"/>
  <c r="Q84" i="13"/>
  <c r="P84" i="13"/>
  <c r="O84" i="13"/>
  <c r="N84" i="13"/>
  <c r="M84" i="13"/>
  <c r="L84" i="13"/>
  <c r="J84" i="13"/>
  <c r="I84" i="13"/>
  <c r="H84" i="13"/>
  <c r="G84" i="13"/>
  <c r="F84" i="13"/>
  <c r="E84" i="13"/>
  <c r="D84" i="13"/>
  <c r="C84" i="13"/>
  <c r="K84" i="13" s="1"/>
  <c r="S84" i="13" s="1"/>
  <c r="AA84" i="13" s="1"/>
  <c r="AH83" i="13"/>
  <c r="AG83" i="13"/>
  <c r="AF83" i="13"/>
  <c r="AE83" i="13"/>
  <c r="AD83" i="13"/>
  <c r="AC83" i="13"/>
  <c r="AB83" i="13"/>
  <c r="Z83" i="13"/>
  <c r="Y83" i="13"/>
  <c r="X83" i="13"/>
  <c r="W83" i="13"/>
  <c r="V83" i="13"/>
  <c r="U83" i="13"/>
  <c r="T83" i="13"/>
  <c r="R83" i="13"/>
  <c r="Q83" i="13"/>
  <c r="P83" i="13"/>
  <c r="O83" i="13"/>
  <c r="N83" i="13"/>
  <c r="M83" i="13"/>
  <c r="L83" i="13"/>
  <c r="J83" i="13"/>
  <c r="I83" i="13"/>
  <c r="H83" i="13"/>
  <c r="G83" i="13"/>
  <c r="F83" i="13"/>
  <c r="E83" i="13"/>
  <c r="D83" i="13"/>
  <c r="C83" i="13"/>
  <c r="K83" i="13" s="1"/>
  <c r="S83" i="13" s="1"/>
  <c r="AA83" i="13" s="1"/>
  <c r="AH82" i="13"/>
  <c r="AG82" i="13"/>
  <c r="AF82" i="13"/>
  <c r="AE82" i="13"/>
  <c r="AD82" i="13"/>
  <c r="AC82" i="13"/>
  <c r="AB82" i="13"/>
  <c r="Z82" i="13"/>
  <c r="Y82" i="13"/>
  <c r="X82" i="13"/>
  <c r="W82" i="13"/>
  <c r="V82" i="13"/>
  <c r="U82" i="13"/>
  <c r="T82" i="13"/>
  <c r="R82" i="13"/>
  <c r="Q82" i="13"/>
  <c r="P82" i="13"/>
  <c r="O82" i="13"/>
  <c r="N82" i="13"/>
  <c r="M82" i="13"/>
  <c r="L82" i="13"/>
  <c r="J82" i="13"/>
  <c r="I82" i="13"/>
  <c r="H82" i="13"/>
  <c r="G82" i="13"/>
  <c r="F82" i="13"/>
  <c r="E82" i="13"/>
  <c r="D82" i="13"/>
  <c r="C82" i="13"/>
  <c r="K82" i="13" s="1"/>
  <c r="S82" i="13" s="1"/>
  <c r="AA82" i="13" s="1"/>
  <c r="AH81" i="13"/>
  <c r="AG81" i="13"/>
  <c r="AF81" i="13"/>
  <c r="AE81" i="13"/>
  <c r="AD81" i="13"/>
  <c r="AC81" i="13"/>
  <c r="AB81" i="13"/>
  <c r="Z81" i="13"/>
  <c r="Y81" i="13"/>
  <c r="X81" i="13"/>
  <c r="W81" i="13"/>
  <c r="V81" i="13"/>
  <c r="U81" i="13"/>
  <c r="T81" i="13"/>
  <c r="R81" i="13"/>
  <c r="Q81" i="13"/>
  <c r="P81" i="13"/>
  <c r="O81" i="13"/>
  <c r="N81" i="13"/>
  <c r="M81" i="13"/>
  <c r="L81" i="13"/>
  <c r="J81" i="13"/>
  <c r="I81" i="13"/>
  <c r="H81" i="13"/>
  <c r="G81" i="13"/>
  <c r="F81" i="13"/>
  <c r="E81" i="13"/>
  <c r="D81" i="13"/>
  <c r="C81" i="13"/>
  <c r="K81" i="13" s="1"/>
  <c r="S81" i="13" s="1"/>
  <c r="AA81" i="13" s="1"/>
  <c r="AH80" i="13"/>
  <c r="AG80" i="13"/>
  <c r="AF80" i="13"/>
  <c r="AE80" i="13"/>
  <c r="AD80" i="13"/>
  <c r="AC80" i="13"/>
  <c r="AB80" i="13"/>
  <c r="Z80" i="13"/>
  <c r="Y80" i="13"/>
  <c r="X80" i="13"/>
  <c r="W80" i="13"/>
  <c r="V80" i="13"/>
  <c r="U80" i="13"/>
  <c r="T80" i="13"/>
  <c r="R80" i="13"/>
  <c r="Q80" i="13"/>
  <c r="P80" i="13"/>
  <c r="O80" i="13"/>
  <c r="N80" i="13"/>
  <c r="M80" i="13"/>
  <c r="L80" i="13"/>
  <c r="J80" i="13"/>
  <c r="I80" i="13"/>
  <c r="H80" i="13"/>
  <c r="G80" i="13"/>
  <c r="F80" i="13"/>
  <c r="E80" i="13"/>
  <c r="D80" i="13"/>
  <c r="C80" i="13"/>
  <c r="K80" i="13" s="1"/>
  <c r="S80" i="13" s="1"/>
  <c r="AA80" i="13" s="1"/>
  <c r="AH79" i="13"/>
  <c r="AG79" i="13"/>
  <c r="AF79" i="13"/>
  <c r="AE79" i="13"/>
  <c r="AD79" i="13"/>
  <c r="AC79" i="13"/>
  <c r="AB79" i="13"/>
  <c r="Z79" i="13"/>
  <c r="Y79" i="13"/>
  <c r="X79" i="13"/>
  <c r="W79" i="13"/>
  <c r="V79" i="13"/>
  <c r="U79" i="13"/>
  <c r="T79" i="13"/>
  <c r="R79" i="13"/>
  <c r="Q79" i="13"/>
  <c r="P79" i="13"/>
  <c r="O79" i="13"/>
  <c r="N79" i="13"/>
  <c r="M79" i="13"/>
  <c r="L79" i="13"/>
  <c r="J79" i="13"/>
  <c r="I79" i="13"/>
  <c r="H79" i="13"/>
  <c r="G79" i="13"/>
  <c r="F79" i="13"/>
  <c r="E79" i="13"/>
  <c r="D79" i="13"/>
  <c r="C79" i="13"/>
  <c r="K79" i="13" s="1"/>
  <c r="S79" i="13" s="1"/>
  <c r="AA79" i="13" s="1"/>
  <c r="AH78" i="13"/>
  <c r="AG78" i="13"/>
  <c r="AF78" i="13"/>
  <c r="AE78" i="13"/>
  <c r="AD78" i="13"/>
  <c r="AC78" i="13"/>
  <c r="AB78" i="13"/>
  <c r="Z78" i="13"/>
  <c r="Y78" i="13"/>
  <c r="X78" i="13"/>
  <c r="W78" i="13"/>
  <c r="V78" i="13"/>
  <c r="U78" i="13"/>
  <c r="T78" i="13"/>
  <c r="R78" i="13"/>
  <c r="Q78" i="13"/>
  <c r="P78" i="13"/>
  <c r="O78" i="13"/>
  <c r="N78" i="13"/>
  <c r="M78" i="13"/>
  <c r="L78" i="13"/>
  <c r="J78" i="13"/>
  <c r="I78" i="13"/>
  <c r="H78" i="13"/>
  <c r="G78" i="13"/>
  <c r="F78" i="13"/>
  <c r="E78" i="13"/>
  <c r="D78" i="13"/>
  <c r="C78" i="13"/>
  <c r="K78" i="13" s="1"/>
  <c r="S78" i="13" s="1"/>
  <c r="AA78" i="13" s="1"/>
  <c r="AH77" i="13"/>
  <c r="AG77" i="13"/>
  <c r="AF77" i="13"/>
  <c r="AE77" i="13"/>
  <c r="AD77" i="13"/>
  <c r="AC77" i="13"/>
  <c r="AB77" i="13"/>
  <c r="Z77" i="13"/>
  <c r="Y77" i="13"/>
  <c r="X77" i="13"/>
  <c r="W77" i="13"/>
  <c r="V77" i="13"/>
  <c r="U77" i="13"/>
  <c r="T77" i="13"/>
  <c r="R77" i="13"/>
  <c r="Q77" i="13"/>
  <c r="P77" i="13"/>
  <c r="O77" i="13"/>
  <c r="N77" i="13"/>
  <c r="M77" i="13"/>
  <c r="L77" i="13"/>
  <c r="J77" i="13"/>
  <c r="I77" i="13"/>
  <c r="H77" i="13"/>
  <c r="G77" i="13"/>
  <c r="F77" i="13"/>
  <c r="E77" i="13"/>
  <c r="D77" i="13"/>
  <c r="C77" i="13"/>
  <c r="K77" i="13" s="1"/>
  <c r="S77" i="13" s="1"/>
  <c r="AA77" i="13" s="1"/>
  <c r="AH76" i="13"/>
  <c r="AG76" i="13"/>
  <c r="AF76" i="13"/>
  <c r="AE76" i="13"/>
  <c r="AD76" i="13"/>
  <c r="AC76" i="13"/>
  <c r="AB76" i="13"/>
  <c r="Z76" i="13"/>
  <c r="Y76" i="13"/>
  <c r="X76" i="13"/>
  <c r="W76" i="13"/>
  <c r="V76" i="13"/>
  <c r="U76" i="13"/>
  <c r="T76" i="13"/>
  <c r="R76" i="13"/>
  <c r="Q76" i="13"/>
  <c r="P76" i="13"/>
  <c r="O76" i="13"/>
  <c r="N76" i="13"/>
  <c r="M76" i="13"/>
  <c r="L76" i="13"/>
  <c r="J76" i="13"/>
  <c r="I76" i="13"/>
  <c r="H76" i="13"/>
  <c r="G76" i="13"/>
  <c r="F76" i="13"/>
  <c r="E76" i="13"/>
  <c r="D76" i="13"/>
  <c r="C76" i="13"/>
  <c r="K76" i="13" s="1"/>
  <c r="S76" i="13" s="1"/>
  <c r="AA76" i="13" s="1"/>
  <c r="AH75" i="13"/>
  <c r="AG75" i="13"/>
  <c r="AF75" i="13"/>
  <c r="AE75" i="13"/>
  <c r="AD75" i="13"/>
  <c r="AC75" i="13"/>
  <c r="AB75" i="13"/>
  <c r="Z75" i="13"/>
  <c r="Y75" i="13"/>
  <c r="X75" i="13"/>
  <c r="W75" i="13"/>
  <c r="V75" i="13"/>
  <c r="U75" i="13"/>
  <c r="T75" i="13"/>
  <c r="R75" i="13"/>
  <c r="Q75" i="13"/>
  <c r="P75" i="13"/>
  <c r="O75" i="13"/>
  <c r="N75" i="13"/>
  <c r="M75" i="13"/>
  <c r="L75" i="13"/>
  <c r="J75" i="13"/>
  <c r="I75" i="13"/>
  <c r="H75" i="13"/>
  <c r="G75" i="13"/>
  <c r="F75" i="13"/>
  <c r="E75" i="13"/>
  <c r="D75" i="13"/>
  <c r="C75" i="13"/>
  <c r="K75" i="13" s="1"/>
  <c r="S75" i="13" s="1"/>
  <c r="AA75" i="13" s="1"/>
  <c r="AH74" i="13"/>
  <c r="AG74" i="13"/>
  <c r="AF74" i="13"/>
  <c r="AE74" i="13"/>
  <c r="AD74" i="13"/>
  <c r="AC74" i="13"/>
  <c r="AB74" i="13"/>
  <c r="Z74" i="13"/>
  <c r="Y74" i="13"/>
  <c r="X74" i="13"/>
  <c r="W74" i="13"/>
  <c r="V74" i="13"/>
  <c r="U74" i="13"/>
  <c r="T74" i="13"/>
  <c r="R74" i="13"/>
  <c r="Q74" i="13"/>
  <c r="P74" i="13"/>
  <c r="O74" i="13"/>
  <c r="N74" i="13"/>
  <c r="M74" i="13"/>
  <c r="L74" i="13"/>
  <c r="J74" i="13"/>
  <c r="I74" i="13"/>
  <c r="H74" i="13"/>
  <c r="G74" i="13"/>
  <c r="F74" i="13"/>
  <c r="E74" i="13"/>
  <c r="D74" i="13"/>
  <c r="C74" i="13"/>
  <c r="K74" i="13" s="1"/>
  <c r="S74" i="13" s="1"/>
  <c r="AA74" i="13" s="1"/>
  <c r="AH73" i="13"/>
  <c r="AG73" i="13"/>
  <c r="AF73" i="13"/>
  <c r="AE73" i="13"/>
  <c r="AD73" i="13"/>
  <c r="AC73" i="13"/>
  <c r="AB73" i="13"/>
  <c r="Z73" i="13"/>
  <c r="Y73" i="13"/>
  <c r="X73" i="13"/>
  <c r="W73" i="13"/>
  <c r="V73" i="13"/>
  <c r="U73" i="13"/>
  <c r="T73" i="13"/>
  <c r="R73" i="13"/>
  <c r="Q73" i="13"/>
  <c r="P73" i="13"/>
  <c r="O73" i="13"/>
  <c r="N73" i="13"/>
  <c r="M73" i="13"/>
  <c r="L73" i="13"/>
  <c r="J73" i="13"/>
  <c r="I73" i="13"/>
  <c r="H73" i="13"/>
  <c r="G73" i="13"/>
  <c r="F73" i="13"/>
  <c r="E73" i="13"/>
  <c r="D73" i="13"/>
  <c r="C73" i="13"/>
  <c r="K73" i="13" s="1"/>
  <c r="S73" i="13" s="1"/>
  <c r="AA73" i="13" s="1"/>
  <c r="AH72" i="13"/>
  <c r="AG72" i="13"/>
  <c r="AF72" i="13"/>
  <c r="AE72" i="13"/>
  <c r="AD72" i="13"/>
  <c r="AC72" i="13"/>
  <c r="AB72" i="13"/>
  <c r="Z72" i="13"/>
  <c r="Y72" i="13"/>
  <c r="X72" i="13"/>
  <c r="W72" i="13"/>
  <c r="V72" i="13"/>
  <c r="U72" i="13"/>
  <c r="T72" i="13"/>
  <c r="R72" i="13"/>
  <c r="Q72" i="13"/>
  <c r="P72" i="13"/>
  <c r="O72" i="13"/>
  <c r="N72" i="13"/>
  <c r="M72" i="13"/>
  <c r="L72" i="13"/>
  <c r="J72" i="13"/>
  <c r="I72" i="13"/>
  <c r="H72" i="13"/>
  <c r="G72" i="13"/>
  <c r="F72" i="13"/>
  <c r="E72" i="13"/>
  <c r="D72" i="13"/>
  <c r="C72" i="13"/>
  <c r="K72" i="13" s="1"/>
  <c r="S72" i="13" s="1"/>
  <c r="AA72" i="13" s="1"/>
  <c r="AH71" i="13"/>
  <c r="AG71" i="13"/>
  <c r="AF71" i="13"/>
  <c r="AE71" i="13"/>
  <c r="AD71" i="13"/>
  <c r="AC71" i="13"/>
  <c r="AB71" i="13"/>
  <c r="Z71" i="13"/>
  <c r="Y71" i="13"/>
  <c r="X71" i="13"/>
  <c r="W71" i="13"/>
  <c r="V71" i="13"/>
  <c r="U71" i="13"/>
  <c r="T71" i="13"/>
  <c r="R71" i="13"/>
  <c r="Q71" i="13"/>
  <c r="P71" i="13"/>
  <c r="O71" i="13"/>
  <c r="N71" i="13"/>
  <c r="M71" i="13"/>
  <c r="L71" i="13"/>
  <c r="J71" i="13"/>
  <c r="I71" i="13"/>
  <c r="H71" i="13"/>
  <c r="G71" i="13"/>
  <c r="F71" i="13"/>
  <c r="E71" i="13"/>
  <c r="D71" i="13"/>
  <c r="C71" i="13"/>
  <c r="K71" i="13" s="1"/>
  <c r="S71" i="13" s="1"/>
  <c r="AA71" i="13" s="1"/>
  <c r="AH70" i="13"/>
  <c r="AG70" i="13"/>
  <c r="AF70" i="13"/>
  <c r="AE70" i="13"/>
  <c r="AD70" i="13"/>
  <c r="AC70" i="13"/>
  <c r="AB70" i="13"/>
  <c r="Z70" i="13"/>
  <c r="Y70" i="13"/>
  <c r="X70" i="13"/>
  <c r="W70" i="13"/>
  <c r="V70" i="13"/>
  <c r="U70" i="13"/>
  <c r="T70" i="13"/>
  <c r="R70" i="13"/>
  <c r="Q70" i="13"/>
  <c r="P70" i="13"/>
  <c r="O70" i="13"/>
  <c r="N70" i="13"/>
  <c r="M70" i="13"/>
  <c r="L70" i="13"/>
  <c r="J70" i="13"/>
  <c r="I70" i="13"/>
  <c r="H70" i="13"/>
  <c r="G70" i="13"/>
  <c r="F70" i="13"/>
  <c r="E70" i="13"/>
  <c r="D70" i="13"/>
  <c r="C70" i="13"/>
  <c r="K70" i="13" s="1"/>
  <c r="S70" i="13" s="1"/>
  <c r="AA70" i="13" s="1"/>
  <c r="AH69" i="13"/>
  <c r="AG69" i="13"/>
  <c r="AF69" i="13"/>
  <c r="AE69" i="13"/>
  <c r="AD69" i="13"/>
  <c r="AC69" i="13"/>
  <c r="AB69" i="13"/>
  <c r="Z69" i="13"/>
  <c r="Y69" i="13"/>
  <c r="X69" i="13"/>
  <c r="W69" i="13"/>
  <c r="V69" i="13"/>
  <c r="U69" i="13"/>
  <c r="T69" i="13"/>
  <c r="R69" i="13"/>
  <c r="Q69" i="13"/>
  <c r="P69" i="13"/>
  <c r="O69" i="13"/>
  <c r="N69" i="13"/>
  <c r="M69" i="13"/>
  <c r="L69" i="13"/>
  <c r="J69" i="13"/>
  <c r="I69" i="13"/>
  <c r="H69" i="13"/>
  <c r="G69" i="13"/>
  <c r="F69" i="13"/>
  <c r="E69" i="13"/>
  <c r="D69" i="13"/>
  <c r="C69" i="13"/>
  <c r="K69" i="13" s="1"/>
  <c r="S69" i="13" s="1"/>
  <c r="AA69" i="13" s="1"/>
  <c r="AH68" i="13"/>
  <c r="AG68" i="13"/>
  <c r="AF68" i="13"/>
  <c r="AE68" i="13"/>
  <c r="AD68" i="13"/>
  <c r="AC68" i="13"/>
  <c r="AB68" i="13"/>
  <c r="Z68" i="13"/>
  <c r="Y68" i="13"/>
  <c r="X68" i="13"/>
  <c r="W68" i="13"/>
  <c r="V68" i="13"/>
  <c r="U68" i="13"/>
  <c r="T68" i="13"/>
  <c r="R68" i="13"/>
  <c r="Q68" i="13"/>
  <c r="P68" i="13"/>
  <c r="O68" i="13"/>
  <c r="N68" i="13"/>
  <c r="M68" i="13"/>
  <c r="L68" i="13"/>
  <c r="J68" i="13"/>
  <c r="I68" i="13"/>
  <c r="H68" i="13"/>
  <c r="G68" i="13"/>
  <c r="F68" i="13"/>
  <c r="E68" i="13"/>
  <c r="D68" i="13"/>
  <c r="C68" i="13"/>
  <c r="K68" i="13" s="1"/>
  <c r="S68" i="13" s="1"/>
  <c r="AA68" i="13" s="1"/>
  <c r="AH67" i="13"/>
  <c r="AG67" i="13"/>
  <c r="AF67" i="13"/>
  <c r="AE67" i="13"/>
  <c r="AD67" i="13"/>
  <c r="AC67" i="13"/>
  <c r="AB67" i="13"/>
  <c r="Z67" i="13"/>
  <c r="Y67" i="13"/>
  <c r="X67" i="13"/>
  <c r="W67" i="13"/>
  <c r="V67" i="13"/>
  <c r="U67" i="13"/>
  <c r="T67" i="13"/>
  <c r="R67" i="13"/>
  <c r="Q67" i="13"/>
  <c r="P67" i="13"/>
  <c r="O67" i="13"/>
  <c r="N67" i="13"/>
  <c r="M67" i="13"/>
  <c r="L67" i="13"/>
  <c r="J67" i="13"/>
  <c r="I67" i="13"/>
  <c r="H67" i="13"/>
  <c r="G67" i="13"/>
  <c r="F67" i="13"/>
  <c r="E67" i="13"/>
  <c r="D67" i="13"/>
  <c r="C67" i="13"/>
  <c r="K67" i="13" s="1"/>
  <c r="S67" i="13" s="1"/>
  <c r="AA67" i="13" s="1"/>
  <c r="AH66" i="13"/>
  <c r="AG66" i="13"/>
  <c r="AF66" i="13"/>
  <c r="AE66" i="13"/>
  <c r="AD66" i="13"/>
  <c r="AC66" i="13"/>
  <c r="AB66" i="13"/>
  <c r="Z66" i="13"/>
  <c r="Y66" i="13"/>
  <c r="X66" i="13"/>
  <c r="W66" i="13"/>
  <c r="V66" i="13"/>
  <c r="U66" i="13"/>
  <c r="T66" i="13"/>
  <c r="R66" i="13"/>
  <c r="Q66" i="13"/>
  <c r="P66" i="13"/>
  <c r="O66" i="13"/>
  <c r="N66" i="13"/>
  <c r="M66" i="13"/>
  <c r="L66" i="13"/>
  <c r="J66" i="13"/>
  <c r="I66" i="13"/>
  <c r="H66" i="13"/>
  <c r="G66" i="13"/>
  <c r="F66" i="13"/>
  <c r="E66" i="13"/>
  <c r="D66" i="13"/>
  <c r="C66" i="13"/>
  <c r="K66" i="13" s="1"/>
  <c r="S66" i="13" s="1"/>
  <c r="AA66" i="13" s="1"/>
  <c r="AH65" i="13"/>
  <c r="AG65" i="13"/>
  <c r="AF65" i="13"/>
  <c r="AE65" i="13"/>
  <c r="AD65" i="13"/>
  <c r="AC65" i="13"/>
  <c r="AB65" i="13"/>
  <c r="Z65" i="13"/>
  <c r="Y65" i="13"/>
  <c r="X65" i="13"/>
  <c r="W65" i="13"/>
  <c r="V65" i="13"/>
  <c r="U65" i="13"/>
  <c r="T65" i="13"/>
  <c r="R65" i="13"/>
  <c r="Q65" i="13"/>
  <c r="P65" i="13"/>
  <c r="O65" i="13"/>
  <c r="N65" i="13"/>
  <c r="M65" i="13"/>
  <c r="L65" i="13"/>
  <c r="J65" i="13"/>
  <c r="I65" i="13"/>
  <c r="H65" i="13"/>
  <c r="G65" i="13"/>
  <c r="F65" i="13"/>
  <c r="E65" i="13"/>
  <c r="D65" i="13"/>
  <c r="C65" i="13"/>
  <c r="K65" i="13" s="1"/>
  <c r="S65" i="13" s="1"/>
  <c r="AA65" i="13" s="1"/>
  <c r="AH64" i="13"/>
  <c r="AG64" i="13"/>
  <c r="AF64" i="13"/>
  <c r="AE64" i="13"/>
  <c r="AD64" i="13"/>
  <c r="AC64" i="13"/>
  <c r="AB64" i="13"/>
  <c r="Z64" i="13"/>
  <c r="Y64" i="13"/>
  <c r="X64" i="13"/>
  <c r="W64" i="13"/>
  <c r="V64" i="13"/>
  <c r="U64" i="13"/>
  <c r="T64" i="13"/>
  <c r="R64" i="13"/>
  <c r="Q64" i="13"/>
  <c r="P64" i="13"/>
  <c r="O64" i="13"/>
  <c r="N64" i="13"/>
  <c r="M64" i="13"/>
  <c r="L64" i="13"/>
  <c r="J64" i="13"/>
  <c r="I64" i="13"/>
  <c r="H64" i="13"/>
  <c r="G64" i="13"/>
  <c r="F64" i="13"/>
  <c r="E64" i="13"/>
  <c r="D64" i="13"/>
  <c r="C64" i="13"/>
  <c r="K64" i="13" s="1"/>
  <c r="S64" i="13" s="1"/>
  <c r="AA64" i="13" s="1"/>
  <c r="AH63" i="13"/>
  <c r="AG63" i="13"/>
  <c r="AF63" i="13"/>
  <c r="AE63" i="13"/>
  <c r="AD63" i="13"/>
  <c r="AC63" i="13"/>
  <c r="AB63" i="13"/>
  <c r="Z63" i="13"/>
  <c r="Y63" i="13"/>
  <c r="X63" i="13"/>
  <c r="W63" i="13"/>
  <c r="V63" i="13"/>
  <c r="U63" i="13"/>
  <c r="T63" i="13"/>
  <c r="R63" i="13"/>
  <c r="Q63" i="13"/>
  <c r="P63" i="13"/>
  <c r="O63" i="13"/>
  <c r="N63" i="13"/>
  <c r="M63" i="13"/>
  <c r="L63" i="13"/>
  <c r="J63" i="13"/>
  <c r="I63" i="13"/>
  <c r="H63" i="13"/>
  <c r="G63" i="13"/>
  <c r="F63" i="13"/>
  <c r="E63" i="13"/>
  <c r="D63" i="13"/>
  <c r="C63" i="13"/>
  <c r="K63" i="13" s="1"/>
  <c r="S63" i="13" s="1"/>
  <c r="AA63" i="13" s="1"/>
  <c r="AH62" i="13"/>
  <c r="AG62" i="13"/>
  <c r="AF62" i="13"/>
  <c r="AE62" i="13"/>
  <c r="AD62" i="13"/>
  <c r="AC62" i="13"/>
  <c r="AB62" i="13"/>
  <c r="Z62" i="13"/>
  <c r="Y62" i="13"/>
  <c r="X62" i="13"/>
  <c r="W62" i="13"/>
  <c r="V62" i="13"/>
  <c r="U62" i="13"/>
  <c r="T62" i="13"/>
  <c r="R62" i="13"/>
  <c r="Q62" i="13"/>
  <c r="P62" i="13"/>
  <c r="O62" i="13"/>
  <c r="N62" i="13"/>
  <c r="M62" i="13"/>
  <c r="L62" i="13"/>
  <c r="J62" i="13"/>
  <c r="I62" i="13"/>
  <c r="H62" i="13"/>
  <c r="G62" i="13"/>
  <c r="F62" i="13"/>
  <c r="E62" i="13"/>
  <c r="D62" i="13"/>
  <c r="C62" i="13"/>
  <c r="K62" i="13" s="1"/>
  <c r="S62" i="13" s="1"/>
  <c r="AA62" i="13" s="1"/>
  <c r="AH61" i="13"/>
  <c r="AG61" i="13"/>
  <c r="AF61" i="13"/>
  <c r="AE61" i="13"/>
  <c r="AD61" i="13"/>
  <c r="AC61" i="13"/>
  <c r="AB61" i="13"/>
  <c r="Z61" i="13"/>
  <c r="Y61" i="13"/>
  <c r="X61" i="13"/>
  <c r="W61" i="13"/>
  <c r="V61" i="13"/>
  <c r="U61" i="13"/>
  <c r="T61" i="13"/>
  <c r="R61" i="13"/>
  <c r="Q61" i="13"/>
  <c r="P61" i="13"/>
  <c r="O61" i="13"/>
  <c r="N61" i="13"/>
  <c r="M61" i="13"/>
  <c r="L61" i="13"/>
  <c r="J61" i="13"/>
  <c r="I61" i="13"/>
  <c r="H61" i="13"/>
  <c r="G61" i="13"/>
  <c r="F61" i="13"/>
  <c r="E61" i="13"/>
  <c r="D61" i="13"/>
  <c r="C61" i="13"/>
  <c r="K61" i="13" s="1"/>
  <c r="S61" i="13" s="1"/>
  <c r="AA61" i="13" s="1"/>
  <c r="AH60" i="13"/>
  <c r="AG60" i="13"/>
  <c r="AF60" i="13"/>
  <c r="AE60" i="13"/>
  <c r="AD60" i="13"/>
  <c r="AC60" i="13"/>
  <c r="AB60" i="13"/>
  <c r="Z60" i="13"/>
  <c r="Y60" i="13"/>
  <c r="X60" i="13"/>
  <c r="W60" i="13"/>
  <c r="V60" i="13"/>
  <c r="U60" i="13"/>
  <c r="T60" i="13"/>
  <c r="R60" i="13"/>
  <c r="Q60" i="13"/>
  <c r="P60" i="13"/>
  <c r="O60" i="13"/>
  <c r="N60" i="13"/>
  <c r="M60" i="13"/>
  <c r="L60" i="13"/>
  <c r="J60" i="13"/>
  <c r="I60" i="13"/>
  <c r="H60" i="13"/>
  <c r="G60" i="13"/>
  <c r="F60" i="13"/>
  <c r="E60" i="13"/>
  <c r="D60" i="13"/>
  <c r="C60" i="13"/>
  <c r="K60" i="13" s="1"/>
  <c r="S60" i="13" s="1"/>
  <c r="AA60" i="13" s="1"/>
  <c r="AH59" i="13"/>
  <c r="AG59" i="13"/>
  <c r="AF59" i="13"/>
  <c r="AE59" i="13"/>
  <c r="AD59" i="13"/>
  <c r="AC59" i="13"/>
  <c r="AB59" i="13"/>
  <c r="Z59" i="13"/>
  <c r="Y59" i="13"/>
  <c r="X59" i="13"/>
  <c r="W59" i="13"/>
  <c r="V59" i="13"/>
  <c r="U59" i="13"/>
  <c r="T59" i="13"/>
  <c r="R59" i="13"/>
  <c r="Q59" i="13"/>
  <c r="P59" i="13"/>
  <c r="O59" i="13"/>
  <c r="N59" i="13"/>
  <c r="M59" i="13"/>
  <c r="L59" i="13"/>
  <c r="J59" i="13"/>
  <c r="I59" i="13"/>
  <c r="H59" i="13"/>
  <c r="G59" i="13"/>
  <c r="F59" i="13"/>
  <c r="E59" i="13"/>
  <c r="D59" i="13"/>
  <c r="C59" i="13"/>
  <c r="K59" i="13" s="1"/>
  <c r="S59" i="13" s="1"/>
  <c r="AA59" i="13" s="1"/>
  <c r="AH58" i="13"/>
  <c r="AG58" i="13"/>
  <c r="AF58" i="13"/>
  <c r="AE58" i="13"/>
  <c r="AD58" i="13"/>
  <c r="AC58" i="13"/>
  <c r="AB58" i="13"/>
  <c r="Z58" i="13"/>
  <c r="Y58" i="13"/>
  <c r="X58" i="13"/>
  <c r="W58" i="13"/>
  <c r="V58" i="13"/>
  <c r="U58" i="13"/>
  <c r="T58" i="13"/>
  <c r="R58" i="13"/>
  <c r="Q58" i="13"/>
  <c r="P58" i="13"/>
  <c r="O58" i="13"/>
  <c r="N58" i="13"/>
  <c r="M58" i="13"/>
  <c r="L58" i="13"/>
  <c r="J58" i="13"/>
  <c r="I58" i="13"/>
  <c r="H58" i="13"/>
  <c r="G58" i="13"/>
  <c r="F58" i="13"/>
  <c r="E58" i="13"/>
  <c r="D58" i="13"/>
  <c r="C58" i="13"/>
  <c r="K58" i="13" s="1"/>
  <c r="S58" i="13" s="1"/>
  <c r="AA58" i="13" s="1"/>
  <c r="AH57" i="13"/>
  <c r="AG57" i="13"/>
  <c r="AF57" i="13"/>
  <c r="AE57" i="13"/>
  <c r="AD57" i="13"/>
  <c r="AC57" i="13"/>
  <c r="AB57" i="13"/>
  <c r="Z57" i="13"/>
  <c r="Y57" i="13"/>
  <c r="X57" i="13"/>
  <c r="W57" i="13"/>
  <c r="V57" i="13"/>
  <c r="U57" i="13"/>
  <c r="T57" i="13"/>
  <c r="R57" i="13"/>
  <c r="Q57" i="13"/>
  <c r="P57" i="13"/>
  <c r="O57" i="13"/>
  <c r="N57" i="13"/>
  <c r="M57" i="13"/>
  <c r="L57" i="13"/>
  <c r="J57" i="13"/>
  <c r="I57" i="13"/>
  <c r="H57" i="13"/>
  <c r="G57" i="13"/>
  <c r="F57" i="13"/>
  <c r="E57" i="13"/>
  <c r="D57" i="13"/>
  <c r="C57" i="13"/>
  <c r="K57" i="13" s="1"/>
  <c r="S57" i="13" s="1"/>
  <c r="AA57" i="13" s="1"/>
  <c r="AH56" i="13"/>
  <c r="AG56" i="13"/>
  <c r="AF56" i="13"/>
  <c r="AE56" i="13"/>
  <c r="AD56" i="13"/>
  <c r="AC56" i="13"/>
  <c r="AB56" i="13"/>
  <c r="Z56" i="13"/>
  <c r="Y56" i="13"/>
  <c r="X56" i="13"/>
  <c r="W56" i="13"/>
  <c r="V56" i="13"/>
  <c r="U56" i="13"/>
  <c r="T56" i="13"/>
  <c r="R56" i="13"/>
  <c r="Q56" i="13"/>
  <c r="P56" i="13"/>
  <c r="O56" i="13"/>
  <c r="N56" i="13"/>
  <c r="M56" i="13"/>
  <c r="L56" i="13"/>
  <c r="J56" i="13"/>
  <c r="I56" i="13"/>
  <c r="H56" i="13"/>
  <c r="G56" i="13"/>
  <c r="F56" i="13"/>
  <c r="E56" i="13"/>
  <c r="D56" i="13"/>
  <c r="C56" i="13"/>
  <c r="K56" i="13" s="1"/>
  <c r="S56" i="13" s="1"/>
  <c r="AA56" i="13" s="1"/>
  <c r="AH55" i="13"/>
  <c r="AG55" i="13"/>
  <c r="AF55" i="13"/>
  <c r="AE55" i="13"/>
  <c r="AD55" i="13"/>
  <c r="AC55" i="13"/>
  <c r="AB55" i="13"/>
  <c r="Z55" i="13"/>
  <c r="Y55" i="13"/>
  <c r="X55" i="13"/>
  <c r="W55" i="13"/>
  <c r="V55" i="13"/>
  <c r="U55" i="13"/>
  <c r="T55" i="13"/>
  <c r="R55" i="13"/>
  <c r="Q55" i="13"/>
  <c r="P55" i="13"/>
  <c r="O55" i="13"/>
  <c r="N55" i="13"/>
  <c r="M55" i="13"/>
  <c r="L55" i="13"/>
  <c r="J55" i="13"/>
  <c r="I55" i="13"/>
  <c r="H55" i="13"/>
  <c r="G55" i="13"/>
  <c r="F55" i="13"/>
  <c r="E55" i="13"/>
  <c r="D55" i="13"/>
  <c r="C55" i="13"/>
  <c r="K55" i="13" s="1"/>
  <c r="S55" i="13" s="1"/>
  <c r="AA55" i="13" s="1"/>
  <c r="AH54" i="13"/>
  <c r="AG54" i="13"/>
  <c r="AF54" i="13"/>
  <c r="AE54" i="13"/>
  <c r="AD54" i="13"/>
  <c r="AC54" i="13"/>
  <c r="AB54" i="13"/>
  <c r="Z54" i="13"/>
  <c r="Y54" i="13"/>
  <c r="X54" i="13"/>
  <c r="W54" i="13"/>
  <c r="V54" i="13"/>
  <c r="U54" i="13"/>
  <c r="T54" i="13"/>
  <c r="R54" i="13"/>
  <c r="Q54" i="13"/>
  <c r="P54" i="13"/>
  <c r="O54" i="13"/>
  <c r="N54" i="13"/>
  <c r="M54" i="13"/>
  <c r="L54" i="13"/>
  <c r="J54" i="13"/>
  <c r="I54" i="13"/>
  <c r="H54" i="13"/>
  <c r="G54" i="13"/>
  <c r="F54" i="13"/>
  <c r="E54" i="13"/>
  <c r="D54" i="13"/>
  <c r="C54" i="13"/>
  <c r="K54" i="13" s="1"/>
  <c r="S54" i="13" s="1"/>
  <c r="AA54" i="13" s="1"/>
  <c r="AH53" i="13"/>
  <c r="AG53" i="13"/>
  <c r="AF53" i="13"/>
  <c r="AE53" i="13"/>
  <c r="AD53" i="13"/>
  <c r="AC53" i="13"/>
  <c r="AB53" i="13"/>
  <c r="Z53" i="13"/>
  <c r="Y53" i="13"/>
  <c r="X53" i="13"/>
  <c r="W53" i="13"/>
  <c r="V53" i="13"/>
  <c r="U53" i="13"/>
  <c r="T53" i="13"/>
  <c r="R53" i="13"/>
  <c r="Q53" i="13"/>
  <c r="P53" i="13"/>
  <c r="O53" i="13"/>
  <c r="N53" i="13"/>
  <c r="M53" i="13"/>
  <c r="L53" i="13"/>
  <c r="J53" i="13"/>
  <c r="I53" i="13"/>
  <c r="H53" i="13"/>
  <c r="G53" i="13"/>
  <c r="F53" i="13"/>
  <c r="E53" i="13"/>
  <c r="D53" i="13"/>
  <c r="C53" i="13"/>
  <c r="K53" i="13" s="1"/>
  <c r="S53" i="13" s="1"/>
  <c r="AA53" i="13" s="1"/>
  <c r="AH52" i="13"/>
  <c r="AG52" i="13"/>
  <c r="AF52" i="13"/>
  <c r="AE52" i="13"/>
  <c r="AD52" i="13"/>
  <c r="AC52" i="13"/>
  <c r="AB52" i="13"/>
  <c r="Z52" i="13"/>
  <c r="Y52" i="13"/>
  <c r="X52" i="13"/>
  <c r="W52" i="13"/>
  <c r="V52" i="13"/>
  <c r="U52" i="13"/>
  <c r="T52" i="13"/>
  <c r="R52" i="13"/>
  <c r="Q52" i="13"/>
  <c r="P52" i="13"/>
  <c r="O52" i="13"/>
  <c r="N52" i="13"/>
  <c r="M52" i="13"/>
  <c r="L52" i="13"/>
  <c r="J52" i="13"/>
  <c r="I52" i="13"/>
  <c r="H52" i="13"/>
  <c r="G52" i="13"/>
  <c r="F52" i="13"/>
  <c r="E52" i="13"/>
  <c r="D52" i="13"/>
  <c r="C52" i="13"/>
  <c r="K52" i="13" s="1"/>
  <c r="S52" i="13" s="1"/>
  <c r="AA52" i="13" s="1"/>
  <c r="AH51" i="13"/>
  <c r="AG51" i="13"/>
  <c r="AF51" i="13"/>
  <c r="AE51" i="13"/>
  <c r="AD51" i="13"/>
  <c r="AC51" i="13"/>
  <c r="AB51" i="13"/>
  <c r="Z51" i="13"/>
  <c r="Y51" i="13"/>
  <c r="X51" i="13"/>
  <c r="W51" i="13"/>
  <c r="V51" i="13"/>
  <c r="U51" i="13"/>
  <c r="T51" i="13"/>
  <c r="R51" i="13"/>
  <c r="Q51" i="13"/>
  <c r="P51" i="13"/>
  <c r="O51" i="13"/>
  <c r="N51" i="13"/>
  <c r="M51" i="13"/>
  <c r="L51" i="13"/>
  <c r="J51" i="13"/>
  <c r="I51" i="13"/>
  <c r="H51" i="13"/>
  <c r="G51" i="13"/>
  <c r="F51" i="13"/>
  <c r="E51" i="13"/>
  <c r="D51" i="13"/>
  <c r="C51" i="13"/>
  <c r="K51" i="13" s="1"/>
  <c r="S51" i="13" s="1"/>
  <c r="AA51" i="13" s="1"/>
  <c r="AH50" i="13"/>
  <c r="AG50" i="13"/>
  <c r="AF50" i="13"/>
  <c r="AE50" i="13"/>
  <c r="AD50" i="13"/>
  <c r="AC50" i="13"/>
  <c r="AB50" i="13"/>
  <c r="Z50" i="13"/>
  <c r="Y50" i="13"/>
  <c r="X50" i="13"/>
  <c r="W50" i="13"/>
  <c r="V50" i="13"/>
  <c r="U50" i="13"/>
  <c r="T50" i="13"/>
  <c r="R50" i="13"/>
  <c r="Q50" i="13"/>
  <c r="P50" i="13"/>
  <c r="O50" i="13"/>
  <c r="N50" i="13"/>
  <c r="M50" i="13"/>
  <c r="L50" i="13"/>
  <c r="J50" i="13"/>
  <c r="I50" i="13"/>
  <c r="H50" i="13"/>
  <c r="G50" i="13"/>
  <c r="F50" i="13"/>
  <c r="E50" i="13"/>
  <c r="D50" i="13"/>
  <c r="C50" i="13"/>
  <c r="K50" i="13" s="1"/>
  <c r="S50" i="13" s="1"/>
  <c r="AA50" i="13" s="1"/>
  <c r="AH49" i="13"/>
  <c r="AG49" i="13"/>
  <c r="AF49" i="13"/>
  <c r="AE49" i="13"/>
  <c r="AD49" i="13"/>
  <c r="AC49" i="13"/>
  <c r="AB49" i="13"/>
  <c r="Z49" i="13"/>
  <c r="Y49" i="13"/>
  <c r="X49" i="13"/>
  <c r="W49" i="13"/>
  <c r="V49" i="13"/>
  <c r="U49" i="13"/>
  <c r="T49" i="13"/>
  <c r="R49" i="13"/>
  <c r="Q49" i="13"/>
  <c r="P49" i="13"/>
  <c r="O49" i="13"/>
  <c r="N49" i="13"/>
  <c r="M49" i="13"/>
  <c r="L49" i="13"/>
  <c r="J49" i="13"/>
  <c r="I49" i="13"/>
  <c r="H49" i="13"/>
  <c r="G49" i="13"/>
  <c r="F49" i="13"/>
  <c r="E49" i="13"/>
  <c r="D49" i="13"/>
  <c r="C49" i="13"/>
  <c r="K49" i="13" s="1"/>
  <c r="S49" i="13" s="1"/>
  <c r="AA49" i="13" s="1"/>
  <c r="AH48" i="13"/>
  <c r="AG48" i="13"/>
  <c r="AF48" i="13"/>
  <c r="AE48" i="13"/>
  <c r="AD48" i="13"/>
  <c r="AC48" i="13"/>
  <c r="AB48" i="13"/>
  <c r="Z48" i="13"/>
  <c r="Y48" i="13"/>
  <c r="X48" i="13"/>
  <c r="W48" i="13"/>
  <c r="V48" i="13"/>
  <c r="U48" i="13"/>
  <c r="T48" i="13"/>
  <c r="R48" i="13"/>
  <c r="Q48" i="13"/>
  <c r="P48" i="13"/>
  <c r="O48" i="13"/>
  <c r="N48" i="13"/>
  <c r="M48" i="13"/>
  <c r="L48" i="13"/>
  <c r="J48" i="13"/>
  <c r="I48" i="13"/>
  <c r="H48" i="13"/>
  <c r="G48" i="13"/>
  <c r="F48" i="13"/>
  <c r="E48" i="13"/>
  <c r="D48" i="13"/>
  <c r="C48" i="13"/>
  <c r="K48" i="13" s="1"/>
  <c r="S48" i="13" s="1"/>
  <c r="AA48" i="13" s="1"/>
  <c r="AH47" i="13"/>
  <c r="AG47" i="13"/>
  <c r="AF47" i="13"/>
  <c r="AE47" i="13"/>
  <c r="AD47" i="13"/>
  <c r="AC47" i="13"/>
  <c r="AB47" i="13"/>
  <c r="Z47" i="13"/>
  <c r="Y47" i="13"/>
  <c r="X47" i="13"/>
  <c r="W47" i="13"/>
  <c r="V47" i="13"/>
  <c r="U47" i="13"/>
  <c r="T47" i="13"/>
  <c r="R47" i="13"/>
  <c r="Q47" i="13"/>
  <c r="P47" i="13"/>
  <c r="O47" i="13"/>
  <c r="N47" i="13"/>
  <c r="M47" i="13"/>
  <c r="L47" i="13"/>
  <c r="J47" i="13"/>
  <c r="I47" i="13"/>
  <c r="H47" i="13"/>
  <c r="G47" i="13"/>
  <c r="F47" i="13"/>
  <c r="E47" i="13"/>
  <c r="D47" i="13"/>
  <c r="C47" i="13"/>
  <c r="K47" i="13" s="1"/>
  <c r="S47" i="13" s="1"/>
  <c r="AA47" i="13" s="1"/>
  <c r="AH46" i="13"/>
  <c r="AG46" i="13"/>
  <c r="AF46" i="13"/>
  <c r="AE46" i="13"/>
  <c r="AD46" i="13"/>
  <c r="AC46" i="13"/>
  <c r="AB46" i="13"/>
  <c r="Z46" i="13"/>
  <c r="Y46" i="13"/>
  <c r="X46" i="13"/>
  <c r="W46" i="13"/>
  <c r="V46" i="13"/>
  <c r="U46" i="13"/>
  <c r="T46" i="13"/>
  <c r="R46" i="13"/>
  <c r="Q46" i="13"/>
  <c r="P46" i="13"/>
  <c r="O46" i="13"/>
  <c r="N46" i="13"/>
  <c r="M46" i="13"/>
  <c r="L46" i="13"/>
  <c r="J46" i="13"/>
  <c r="I46" i="13"/>
  <c r="H46" i="13"/>
  <c r="G46" i="13"/>
  <c r="F46" i="13"/>
  <c r="E46" i="13"/>
  <c r="D46" i="13"/>
  <c r="C46" i="13"/>
  <c r="K46" i="13" s="1"/>
  <c r="S46" i="13" s="1"/>
  <c r="AA46" i="13" s="1"/>
  <c r="AH45" i="13"/>
  <c r="AG45" i="13"/>
  <c r="AF45" i="13"/>
  <c r="AE45" i="13"/>
  <c r="AD45" i="13"/>
  <c r="AC45" i="13"/>
  <c r="AB45" i="13"/>
  <c r="Z45" i="13"/>
  <c r="Y45" i="13"/>
  <c r="X45" i="13"/>
  <c r="W45" i="13"/>
  <c r="V45" i="13"/>
  <c r="U45" i="13"/>
  <c r="T45" i="13"/>
  <c r="R45" i="13"/>
  <c r="Q45" i="13"/>
  <c r="P45" i="13"/>
  <c r="O45" i="13"/>
  <c r="N45" i="13"/>
  <c r="M45" i="13"/>
  <c r="L45" i="13"/>
  <c r="J45" i="13"/>
  <c r="I45" i="13"/>
  <c r="H45" i="13"/>
  <c r="G45" i="13"/>
  <c r="F45" i="13"/>
  <c r="E45" i="13"/>
  <c r="D45" i="13"/>
  <c r="C45" i="13"/>
  <c r="K45" i="13" s="1"/>
  <c r="S45" i="13" s="1"/>
  <c r="AA45" i="13" s="1"/>
  <c r="AH44" i="13"/>
  <c r="AG44" i="13"/>
  <c r="AF44" i="13"/>
  <c r="AE44" i="13"/>
  <c r="AD44" i="13"/>
  <c r="AC44" i="13"/>
  <c r="AB44" i="13"/>
  <c r="Z44" i="13"/>
  <c r="Y44" i="13"/>
  <c r="X44" i="13"/>
  <c r="W44" i="13"/>
  <c r="V44" i="13"/>
  <c r="U44" i="13"/>
  <c r="T44" i="13"/>
  <c r="R44" i="13"/>
  <c r="Q44" i="13"/>
  <c r="P44" i="13"/>
  <c r="O44" i="13"/>
  <c r="N44" i="13"/>
  <c r="M44" i="13"/>
  <c r="L44" i="13"/>
  <c r="J44" i="13"/>
  <c r="I44" i="13"/>
  <c r="H44" i="13"/>
  <c r="G44" i="13"/>
  <c r="F44" i="13"/>
  <c r="E44" i="13"/>
  <c r="D44" i="13"/>
  <c r="C44" i="13"/>
  <c r="K44" i="13" s="1"/>
  <c r="S44" i="13" s="1"/>
  <c r="AA44" i="13" s="1"/>
  <c r="AH43" i="13"/>
  <c r="AG43" i="13"/>
  <c r="AF43" i="13"/>
  <c r="AE43" i="13"/>
  <c r="AD43" i="13"/>
  <c r="AC43" i="13"/>
  <c r="AB43" i="13"/>
  <c r="Z43" i="13"/>
  <c r="Y43" i="13"/>
  <c r="X43" i="13"/>
  <c r="W43" i="13"/>
  <c r="V43" i="13"/>
  <c r="U43" i="13"/>
  <c r="T43" i="13"/>
  <c r="R43" i="13"/>
  <c r="Q43" i="13"/>
  <c r="P43" i="13"/>
  <c r="O43" i="13"/>
  <c r="N43" i="13"/>
  <c r="M43" i="13"/>
  <c r="L43" i="13"/>
  <c r="J43" i="13"/>
  <c r="I43" i="13"/>
  <c r="H43" i="13"/>
  <c r="G43" i="13"/>
  <c r="F43" i="13"/>
  <c r="E43" i="13"/>
  <c r="D43" i="13"/>
  <c r="C43" i="13"/>
  <c r="K43" i="13" s="1"/>
  <c r="S43" i="13" s="1"/>
  <c r="AA43" i="13" s="1"/>
  <c r="AH42" i="13"/>
  <c r="AG42" i="13"/>
  <c r="AF42" i="13"/>
  <c r="AE42" i="13"/>
  <c r="AD42" i="13"/>
  <c r="AC42" i="13"/>
  <c r="AB42" i="13"/>
  <c r="Z42" i="13"/>
  <c r="Y42" i="13"/>
  <c r="X42" i="13"/>
  <c r="W42" i="13"/>
  <c r="V42" i="13"/>
  <c r="U42" i="13"/>
  <c r="T42" i="13"/>
  <c r="R42" i="13"/>
  <c r="Q42" i="13"/>
  <c r="P42" i="13"/>
  <c r="O42" i="13"/>
  <c r="N42" i="13"/>
  <c r="M42" i="13"/>
  <c r="L42" i="13"/>
  <c r="J42" i="13"/>
  <c r="I42" i="13"/>
  <c r="H42" i="13"/>
  <c r="G42" i="13"/>
  <c r="F42" i="13"/>
  <c r="E42" i="13"/>
  <c r="D42" i="13"/>
  <c r="C42" i="13"/>
  <c r="K42" i="13" s="1"/>
  <c r="S42" i="13" s="1"/>
  <c r="AA42" i="13" s="1"/>
  <c r="AH41" i="13"/>
  <c r="AG41" i="13"/>
  <c r="AF41" i="13"/>
  <c r="AE41" i="13"/>
  <c r="AD41" i="13"/>
  <c r="AC41" i="13"/>
  <c r="AB41" i="13"/>
  <c r="Z41" i="13"/>
  <c r="Y41" i="13"/>
  <c r="X41" i="13"/>
  <c r="W41" i="13"/>
  <c r="V41" i="13"/>
  <c r="U41" i="13"/>
  <c r="T41" i="13"/>
  <c r="R41" i="13"/>
  <c r="Q41" i="13"/>
  <c r="P41" i="13"/>
  <c r="O41" i="13"/>
  <c r="N41" i="13"/>
  <c r="M41" i="13"/>
  <c r="L41" i="13"/>
  <c r="J41" i="13"/>
  <c r="I41" i="13"/>
  <c r="H41" i="13"/>
  <c r="G41" i="13"/>
  <c r="F41" i="13"/>
  <c r="E41" i="13"/>
  <c r="D41" i="13"/>
  <c r="C41" i="13"/>
  <c r="K41" i="13" s="1"/>
  <c r="S41" i="13" s="1"/>
  <c r="AA41" i="13" s="1"/>
  <c r="AH40" i="13"/>
  <c r="AG40" i="13"/>
  <c r="AF40" i="13"/>
  <c r="AE40" i="13"/>
  <c r="AD40" i="13"/>
  <c r="AC40" i="13"/>
  <c r="AB40" i="13"/>
  <c r="Z40" i="13"/>
  <c r="Y40" i="13"/>
  <c r="X40" i="13"/>
  <c r="W40" i="13"/>
  <c r="V40" i="13"/>
  <c r="U40" i="13"/>
  <c r="T40" i="13"/>
  <c r="R40" i="13"/>
  <c r="Q40" i="13"/>
  <c r="P40" i="13"/>
  <c r="O40" i="13"/>
  <c r="N40" i="13"/>
  <c r="M40" i="13"/>
  <c r="L40" i="13"/>
  <c r="J40" i="13"/>
  <c r="I40" i="13"/>
  <c r="H40" i="13"/>
  <c r="G40" i="13"/>
  <c r="F40" i="13"/>
  <c r="E40" i="13"/>
  <c r="E37" i="11" s="1"/>
  <c r="E38" i="11" s="1"/>
  <c r="D40" i="13"/>
  <c r="D37" i="11" s="1"/>
  <c r="C40" i="13"/>
  <c r="K40" i="13" s="1"/>
  <c r="S40" i="13" s="1"/>
  <c r="AA40" i="13" s="1"/>
  <c r="AH39" i="13"/>
  <c r="AG39" i="13"/>
  <c r="AF39" i="13"/>
  <c r="AE39" i="13"/>
  <c r="AD39" i="13"/>
  <c r="AC39" i="13"/>
  <c r="AB39" i="13"/>
  <c r="Z39" i="13"/>
  <c r="Y39" i="13"/>
  <c r="X39" i="13"/>
  <c r="W39" i="13"/>
  <c r="V39" i="13"/>
  <c r="U39" i="13"/>
  <c r="T39" i="13"/>
  <c r="R39" i="13"/>
  <c r="Q39" i="13"/>
  <c r="P39" i="13"/>
  <c r="O39" i="13"/>
  <c r="N39" i="13"/>
  <c r="M39" i="13"/>
  <c r="L39" i="13"/>
  <c r="J39" i="13"/>
  <c r="I39" i="13"/>
  <c r="H39" i="13"/>
  <c r="G39" i="13"/>
  <c r="F39" i="13"/>
  <c r="E39" i="13"/>
  <c r="D39" i="13"/>
  <c r="C39" i="13"/>
  <c r="K39" i="13" s="1"/>
  <c r="S39" i="13" s="1"/>
  <c r="AA39" i="13" s="1"/>
  <c r="AH38" i="13"/>
  <c r="AG38" i="13"/>
  <c r="AF38" i="13"/>
  <c r="AE38" i="13"/>
  <c r="AD38" i="13"/>
  <c r="AC38" i="13"/>
  <c r="AB38" i="13"/>
  <c r="Z38" i="13"/>
  <c r="Y38" i="13"/>
  <c r="X38" i="13"/>
  <c r="W38" i="13"/>
  <c r="V38" i="13"/>
  <c r="U38" i="13"/>
  <c r="T38" i="13"/>
  <c r="R38" i="13"/>
  <c r="Q38" i="13"/>
  <c r="P38" i="13"/>
  <c r="O38" i="13"/>
  <c r="N38" i="13"/>
  <c r="M38" i="13"/>
  <c r="L38" i="13"/>
  <c r="J38" i="13"/>
  <c r="I38" i="13"/>
  <c r="H38" i="13"/>
  <c r="G38" i="13"/>
  <c r="F38" i="13"/>
  <c r="E38" i="13"/>
  <c r="D38" i="13"/>
  <c r="C38" i="13"/>
  <c r="K38" i="13" s="1"/>
  <c r="S38" i="13" s="1"/>
  <c r="AA38" i="13" s="1"/>
  <c r="AH37" i="13"/>
  <c r="AG37" i="13"/>
  <c r="AF37" i="13"/>
  <c r="AE37" i="13"/>
  <c r="AD37" i="13"/>
  <c r="AC37" i="13"/>
  <c r="AB37" i="13"/>
  <c r="Z37" i="13"/>
  <c r="Y37" i="13"/>
  <c r="X37" i="13"/>
  <c r="W37" i="13"/>
  <c r="V37" i="13"/>
  <c r="U37" i="13"/>
  <c r="T37" i="13"/>
  <c r="R37" i="13"/>
  <c r="Q37" i="13"/>
  <c r="P37" i="13"/>
  <c r="O37" i="13"/>
  <c r="N37" i="13"/>
  <c r="M37" i="13"/>
  <c r="L37" i="13"/>
  <c r="J37" i="13"/>
  <c r="I37" i="13"/>
  <c r="H37" i="13"/>
  <c r="G37" i="13"/>
  <c r="F37" i="13"/>
  <c r="E37" i="13"/>
  <c r="D37" i="13"/>
  <c r="C37" i="13"/>
  <c r="K37" i="13" s="1"/>
  <c r="S37" i="13" s="1"/>
  <c r="AA37" i="13" s="1"/>
  <c r="AH36" i="13"/>
  <c r="AG36" i="13"/>
  <c r="AF36" i="13"/>
  <c r="AE36" i="13"/>
  <c r="AD36" i="13"/>
  <c r="AC36" i="13"/>
  <c r="AB36" i="13"/>
  <c r="Z36" i="13"/>
  <c r="Y36" i="13"/>
  <c r="X36" i="13"/>
  <c r="W36" i="13"/>
  <c r="V36" i="13"/>
  <c r="U36" i="13"/>
  <c r="T36" i="13"/>
  <c r="R36" i="13"/>
  <c r="Q36" i="13"/>
  <c r="P36" i="13"/>
  <c r="O36" i="13"/>
  <c r="N36" i="13"/>
  <c r="M36" i="13"/>
  <c r="L36" i="13"/>
  <c r="J36" i="13"/>
  <c r="I36" i="13"/>
  <c r="H36" i="13"/>
  <c r="G36" i="13"/>
  <c r="F36" i="13"/>
  <c r="E36" i="13"/>
  <c r="D36" i="13"/>
  <c r="C36" i="13"/>
  <c r="K36" i="13" s="1"/>
  <c r="S36" i="13" s="1"/>
  <c r="AA36" i="13" s="1"/>
  <c r="AH35" i="13"/>
  <c r="AG35" i="13"/>
  <c r="AF35" i="13"/>
  <c r="AE35" i="13"/>
  <c r="AD35" i="13"/>
  <c r="AC35" i="13"/>
  <c r="AB35" i="13"/>
  <c r="Z35" i="13"/>
  <c r="Y35" i="13"/>
  <c r="X35" i="13"/>
  <c r="W35" i="13"/>
  <c r="V35" i="13"/>
  <c r="U35" i="13"/>
  <c r="T35" i="13"/>
  <c r="R35" i="13"/>
  <c r="Q35" i="13"/>
  <c r="P35" i="13"/>
  <c r="O35" i="13"/>
  <c r="N35" i="13"/>
  <c r="M35" i="13"/>
  <c r="L35" i="13"/>
  <c r="J35" i="13"/>
  <c r="I35" i="13"/>
  <c r="H35" i="13"/>
  <c r="G35" i="13"/>
  <c r="F35" i="13"/>
  <c r="E35" i="13"/>
  <c r="D35" i="13"/>
  <c r="C35" i="13"/>
  <c r="K35" i="13" s="1"/>
  <c r="S35" i="13" s="1"/>
  <c r="AA35" i="13" s="1"/>
  <c r="AH34" i="13"/>
  <c r="AG34" i="13"/>
  <c r="AF34" i="13"/>
  <c r="AE34" i="13"/>
  <c r="AD34" i="13"/>
  <c r="AC34" i="13"/>
  <c r="AB34" i="13"/>
  <c r="Z34" i="13"/>
  <c r="Y34" i="13"/>
  <c r="X34" i="13"/>
  <c r="W34" i="13"/>
  <c r="V34" i="13"/>
  <c r="U34" i="13"/>
  <c r="T34" i="13"/>
  <c r="R34" i="13"/>
  <c r="Q34" i="13"/>
  <c r="P34" i="13"/>
  <c r="O34" i="13"/>
  <c r="N34" i="13"/>
  <c r="M34" i="13"/>
  <c r="L34" i="13"/>
  <c r="J34" i="13"/>
  <c r="I34" i="13"/>
  <c r="H34" i="13"/>
  <c r="G34" i="13"/>
  <c r="F34" i="13"/>
  <c r="E34" i="13"/>
  <c r="D34" i="13"/>
  <c r="C34" i="13"/>
  <c r="K34" i="13" s="1"/>
  <c r="S34" i="13" s="1"/>
  <c r="AA34" i="13" s="1"/>
  <c r="AH33" i="13"/>
  <c r="AG33" i="13"/>
  <c r="AF33" i="13"/>
  <c r="AE33" i="13"/>
  <c r="AD33" i="13"/>
  <c r="AC33" i="13"/>
  <c r="AB33" i="13"/>
  <c r="Z33" i="13"/>
  <c r="Y33" i="13"/>
  <c r="X33" i="13"/>
  <c r="W33" i="13"/>
  <c r="V33" i="13"/>
  <c r="U33" i="13"/>
  <c r="T33" i="13"/>
  <c r="R33" i="13"/>
  <c r="Q33" i="13"/>
  <c r="P33" i="13"/>
  <c r="O33" i="13"/>
  <c r="N33" i="13"/>
  <c r="M33" i="13"/>
  <c r="L33" i="13"/>
  <c r="J33" i="13"/>
  <c r="I33" i="13"/>
  <c r="H33" i="13"/>
  <c r="G33" i="13"/>
  <c r="F33" i="13"/>
  <c r="E33" i="13"/>
  <c r="E30" i="11" s="1"/>
  <c r="D33" i="13"/>
  <c r="D30" i="11" s="1"/>
  <c r="D31" i="11" s="1"/>
  <c r="C33" i="13"/>
  <c r="K33" i="13" s="1"/>
  <c r="S33" i="13" s="1"/>
  <c r="AA33" i="13" s="1"/>
  <c r="AH32" i="13"/>
  <c r="AG32" i="13"/>
  <c r="AF32" i="13"/>
  <c r="AE32" i="13"/>
  <c r="AD32" i="13"/>
  <c r="AC32" i="13"/>
  <c r="AB32" i="13"/>
  <c r="Z32" i="13"/>
  <c r="Y32" i="13"/>
  <c r="X32" i="13"/>
  <c r="W32" i="13"/>
  <c r="V32" i="13"/>
  <c r="U32" i="13"/>
  <c r="T32" i="13"/>
  <c r="R32" i="13"/>
  <c r="Q32" i="13"/>
  <c r="P32" i="13"/>
  <c r="O32" i="13"/>
  <c r="N32" i="13"/>
  <c r="M32" i="13"/>
  <c r="L32" i="13"/>
  <c r="J32" i="13"/>
  <c r="I32" i="13"/>
  <c r="H32" i="13"/>
  <c r="G32" i="13"/>
  <c r="F32" i="13"/>
  <c r="E32" i="13"/>
  <c r="D32" i="13"/>
  <c r="C32" i="13"/>
  <c r="K32" i="13" s="1"/>
  <c r="S32" i="13" s="1"/>
  <c r="AA32" i="13" s="1"/>
  <c r="AH31" i="13"/>
  <c r="AG31" i="13"/>
  <c r="AF31" i="13"/>
  <c r="AE31" i="13"/>
  <c r="AD31" i="13"/>
  <c r="AC31" i="13"/>
  <c r="AB31" i="13"/>
  <c r="Z31" i="13"/>
  <c r="Y31" i="13"/>
  <c r="X31" i="13"/>
  <c r="W31" i="13"/>
  <c r="V31" i="13"/>
  <c r="U31" i="13"/>
  <c r="T31" i="13"/>
  <c r="R31" i="13"/>
  <c r="Q31" i="13"/>
  <c r="P31" i="13"/>
  <c r="O31" i="13"/>
  <c r="N31" i="13"/>
  <c r="M31" i="13"/>
  <c r="L31" i="13"/>
  <c r="J31" i="13"/>
  <c r="I31" i="13"/>
  <c r="H31" i="13"/>
  <c r="G31" i="13"/>
  <c r="F31" i="13"/>
  <c r="E31" i="13"/>
  <c r="D31" i="13"/>
  <c r="C31" i="13"/>
  <c r="K31" i="13" s="1"/>
  <c r="S31" i="13" s="1"/>
  <c r="AA31" i="13" s="1"/>
  <c r="AH30" i="13"/>
  <c r="AG30" i="13"/>
  <c r="AF30" i="13"/>
  <c r="AE30" i="13"/>
  <c r="AD30" i="13"/>
  <c r="AC30" i="13"/>
  <c r="AB30" i="13"/>
  <c r="Z30" i="13"/>
  <c r="Y30" i="13"/>
  <c r="X30" i="13"/>
  <c r="W30" i="13"/>
  <c r="V30" i="13"/>
  <c r="U30" i="13"/>
  <c r="T30" i="13"/>
  <c r="R30" i="13"/>
  <c r="Q30" i="13"/>
  <c r="P30" i="13"/>
  <c r="O30" i="13"/>
  <c r="N30" i="13"/>
  <c r="M30" i="13"/>
  <c r="L30" i="13"/>
  <c r="J30" i="13"/>
  <c r="I30" i="13"/>
  <c r="H30" i="13"/>
  <c r="G30" i="13"/>
  <c r="F30" i="13"/>
  <c r="E30" i="13"/>
  <c r="D30" i="13"/>
  <c r="C30" i="13"/>
  <c r="K30" i="13" s="1"/>
  <c r="S30" i="13" s="1"/>
  <c r="AA30" i="13" s="1"/>
  <c r="AH29" i="13"/>
  <c r="AG29" i="13"/>
  <c r="AF29" i="13"/>
  <c r="AE29" i="13"/>
  <c r="AD29" i="13"/>
  <c r="AC29" i="13"/>
  <c r="AB29" i="13"/>
  <c r="Z29" i="13"/>
  <c r="Y29" i="13"/>
  <c r="X29" i="13"/>
  <c r="W29" i="13"/>
  <c r="V29" i="13"/>
  <c r="U29" i="13"/>
  <c r="T29" i="13"/>
  <c r="R29" i="13"/>
  <c r="Q29" i="13"/>
  <c r="P29" i="13"/>
  <c r="O29" i="13"/>
  <c r="N29" i="13"/>
  <c r="M29" i="13"/>
  <c r="L29" i="13"/>
  <c r="J29" i="13"/>
  <c r="I29" i="13"/>
  <c r="H29" i="13"/>
  <c r="G29" i="13"/>
  <c r="F29" i="13"/>
  <c r="E29" i="13"/>
  <c r="D29" i="13"/>
  <c r="C29" i="13"/>
  <c r="K29" i="13" s="1"/>
  <c r="S29" i="13" s="1"/>
  <c r="AA29" i="13" s="1"/>
  <c r="AH28" i="13"/>
  <c r="AG28" i="13"/>
  <c r="AF28" i="13"/>
  <c r="AE28" i="13"/>
  <c r="AD28" i="13"/>
  <c r="AC28" i="13"/>
  <c r="AB28" i="13"/>
  <c r="Z28" i="13"/>
  <c r="Y28" i="13"/>
  <c r="X28" i="13"/>
  <c r="W28" i="13"/>
  <c r="V28" i="13"/>
  <c r="U28" i="13"/>
  <c r="T28" i="13"/>
  <c r="R28" i="13"/>
  <c r="Q28" i="13"/>
  <c r="P28" i="13"/>
  <c r="O28" i="13"/>
  <c r="N28" i="13"/>
  <c r="M28" i="13"/>
  <c r="L28" i="13"/>
  <c r="J28" i="13"/>
  <c r="I28" i="13"/>
  <c r="H28" i="13"/>
  <c r="G28" i="13"/>
  <c r="F28" i="13"/>
  <c r="E28" i="13"/>
  <c r="D28" i="13"/>
  <c r="C28" i="13"/>
  <c r="K28" i="13" s="1"/>
  <c r="S28" i="13" s="1"/>
  <c r="AA28" i="13" s="1"/>
  <c r="AH27" i="13"/>
  <c r="AG27" i="13"/>
  <c r="AF27" i="13"/>
  <c r="AE27" i="13"/>
  <c r="AD27" i="13"/>
  <c r="AC27" i="13"/>
  <c r="AB27" i="13"/>
  <c r="Z27" i="13"/>
  <c r="Y27" i="13"/>
  <c r="X27" i="13"/>
  <c r="W27" i="13"/>
  <c r="V27" i="13"/>
  <c r="U27" i="13"/>
  <c r="T27" i="13"/>
  <c r="R27" i="13"/>
  <c r="Q27" i="13"/>
  <c r="P27" i="13"/>
  <c r="O27" i="13"/>
  <c r="N27" i="13"/>
  <c r="M27" i="13"/>
  <c r="L27" i="13"/>
  <c r="J27" i="13"/>
  <c r="I27" i="13"/>
  <c r="H27" i="13"/>
  <c r="G27" i="13"/>
  <c r="F27" i="13"/>
  <c r="E27" i="13"/>
  <c r="D27" i="13"/>
  <c r="C27" i="13"/>
  <c r="K27" i="13" s="1"/>
  <c r="S27" i="13" s="1"/>
  <c r="AA27" i="13" s="1"/>
  <c r="AH26" i="13"/>
  <c r="AG26" i="13"/>
  <c r="AF26" i="13"/>
  <c r="AE26" i="13"/>
  <c r="AD26" i="13"/>
  <c r="AC26" i="13"/>
  <c r="AB26" i="13"/>
  <c r="Z26" i="13"/>
  <c r="Y26" i="13"/>
  <c r="X26" i="13"/>
  <c r="W26" i="13"/>
  <c r="V26" i="13"/>
  <c r="U26" i="13"/>
  <c r="T26" i="13"/>
  <c r="R26" i="13"/>
  <c r="Q26" i="13"/>
  <c r="P26" i="13"/>
  <c r="O26" i="13"/>
  <c r="N26" i="13"/>
  <c r="M26" i="13"/>
  <c r="L26" i="13"/>
  <c r="J26" i="13"/>
  <c r="I26" i="13"/>
  <c r="H26" i="13"/>
  <c r="G26" i="13"/>
  <c r="F26" i="13"/>
  <c r="E26" i="13"/>
  <c r="D26" i="13"/>
  <c r="C26" i="13"/>
  <c r="K26" i="13" s="1"/>
  <c r="S26" i="13" s="1"/>
  <c r="AA26" i="13" s="1"/>
  <c r="AH25" i="13"/>
  <c r="AG25" i="13"/>
  <c r="AF25" i="13"/>
  <c r="AE25" i="13"/>
  <c r="AD25" i="13"/>
  <c r="AC25" i="13"/>
  <c r="AB25" i="13"/>
  <c r="Z25" i="13"/>
  <c r="Y25" i="13"/>
  <c r="X25" i="13"/>
  <c r="W25" i="13"/>
  <c r="V25" i="13"/>
  <c r="U25" i="13"/>
  <c r="T25" i="13"/>
  <c r="R25" i="13"/>
  <c r="Q25" i="13"/>
  <c r="P25" i="13"/>
  <c r="O25" i="13"/>
  <c r="N25" i="13"/>
  <c r="M25" i="13"/>
  <c r="L25" i="13"/>
  <c r="J25" i="13"/>
  <c r="I25" i="13"/>
  <c r="H25" i="13"/>
  <c r="G25" i="13"/>
  <c r="F25" i="13"/>
  <c r="E25" i="13"/>
  <c r="D25" i="13"/>
  <c r="C25" i="13"/>
  <c r="K25" i="13" s="1"/>
  <c r="S25" i="13" s="1"/>
  <c r="AA25" i="13" s="1"/>
  <c r="AH24" i="13"/>
  <c r="AG24" i="13"/>
  <c r="AF24" i="13"/>
  <c r="AE24" i="13"/>
  <c r="AD24" i="13"/>
  <c r="AC24" i="13"/>
  <c r="AB24" i="13"/>
  <c r="Z24" i="13"/>
  <c r="Y24" i="13"/>
  <c r="X24" i="13"/>
  <c r="W24" i="13"/>
  <c r="V24" i="13"/>
  <c r="U24" i="13"/>
  <c r="T24" i="13"/>
  <c r="R24" i="13"/>
  <c r="Q24" i="13"/>
  <c r="P24" i="13"/>
  <c r="O24" i="13"/>
  <c r="N24" i="13"/>
  <c r="M24" i="13"/>
  <c r="L24" i="13"/>
  <c r="J24" i="13"/>
  <c r="I24" i="13"/>
  <c r="H24" i="13"/>
  <c r="G24" i="13"/>
  <c r="F24" i="13"/>
  <c r="E24" i="13"/>
  <c r="D24" i="13"/>
  <c r="C24" i="13"/>
  <c r="K24" i="13" s="1"/>
  <c r="S24" i="13" s="1"/>
  <c r="AA24" i="13" s="1"/>
  <c r="AH23" i="13"/>
  <c r="AG23" i="13"/>
  <c r="AF23" i="13"/>
  <c r="AE23" i="13"/>
  <c r="AD23" i="13"/>
  <c r="AC23" i="13"/>
  <c r="AB23" i="13"/>
  <c r="Z23" i="13"/>
  <c r="Y23" i="13"/>
  <c r="X23" i="13"/>
  <c r="W23" i="13"/>
  <c r="V23" i="13"/>
  <c r="U23" i="13"/>
  <c r="T23" i="13"/>
  <c r="R23" i="13"/>
  <c r="Q23" i="13"/>
  <c r="P23" i="13"/>
  <c r="O23" i="13"/>
  <c r="N23" i="13"/>
  <c r="M23" i="13"/>
  <c r="L23" i="13"/>
  <c r="J23" i="13"/>
  <c r="I23" i="13"/>
  <c r="H23" i="13"/>
  <c r="G23" i="13"/>
  <c r="F23" i="13"/>
  <c r="E23" i="13"/>
  <c r="D23" i="13"/>
  <c r="C23" i="13"/>
  <c r="K23" i="13" s="1"/>
  <c r="S23" i="13" s="1"/>
  <c r="AA23" i="13" s="1"/>
  <c r="AH22" i="13"/>
  <c r="AG22" i="13"/>
  <c r="AF22" i="13"/>
  <c r="AE22" i="13"/>
  <c r="AD22" i="13"/>
  <c r="AC22" i="13"/>
  <c r="AB22" i="13"/>
  <c r="Z22" i="13"/>
  <c r="Y22" i="13"/>
  <c r="X22" i="13"/>
  <c r="W22" i="13"/>
  <c r="V22" i="13"/>
  <c r="U22" i="13"/>
  <c r="T22" i="13"/>
  <c r="R22" i="13"/>
  <c r="Q22" i="13"/>
  <c r="P22" i="13"/>
  <c r="O22" i="13"/>
  <c r="N22" i="13"/>
  <c r="M22" i="13"/>
  <c r="L22" i="13"/>
  <c r="J22" i="13"/>
  <c r="I22" i="13"/>
  <c r="H22" i="13"/>
  <c r="G22" i="13"/>
  <c r="F22" i="13"/>
  <c r="E22" i="13"/>
  <c r="D22" i="13"/>
  <c r="C22" i="13"/>
  <c r="K22" i="13" s="1"/>
  <c r="S22" i="13" s="1"/>
  <c r="AA22" i="13" s="1"/>
  <c r="AH21" i="13"/>
  <c r="AG21" i="13"/>
  <c r="AF21" i="13"/>
  <c r="AE21" i="13"/>
  <c r="AD21" i="13"/>
  <c r="AC21" i="13"/>
  <c r="AB21" i="13"/>
  <c r="Z21" i="13"/>
  <c r="Y21" i="13"/>
  <c r="X21" i="13"/>
  <c r="W21" i="13"/>
  <c r="V21" i="13"/>
  <c r="U21" i="13"/>
  <c r="T21" i="13"/>
  <c r="R21" i="13"/>
  <c r="Q21" i="13"/>
  <c r="P21" i="13"/>
  <c r="O21" i="13"/>
  <c r="N21" i="13"/>
  <c r="M21" i="13"/>
  <c r="L21" i="13"/>
  <c r="J21" i="13"/>
  <c r="I21" i="13"/>
  <c r="H21" i="13"/>
  <c r="G21" i="13"/>
  <c r="F21" i="13"/>
  <c r="E21" i="13"/>
  <c r="D21" i="13"/>
  <c r="C21" i="13"/>
  <c r="K21" i="13" s="1"/>
  <c r="S21" i="13" s="1"/>
  <c r="AA21" i="13" s="1"/>
  <c r="AM20" i="13"/>
  <c r="AO20" i="13" s="1"/>
  <c r="AH20" i="13"/>
  <c r="AG20" i="13"/>
  <c r="AF20" i="13"/>
  <c r="AE20" i="13"/>
  <c r="AD20" i="13"/>
  <c r="AC20" i="13"/>
  <c r="AB20" i="13"/>
  <c r="Z20" i="13"/>
  <c r="Y20" i="13"/>
  <c r="X20" i="13"/>
  <c r="W20" i="13"/>
  <c r="V20" i="13"/>
  <c r="U20" i="13"/>
  <c r="T20" i="13"/>
  <c r="R20" i="13"/>
  <c r="Q20" i="13"/>
  <c r="P20" i="13"/>
  <c r="O20" i="13"/>
  <c r="N20" i="13"/>
  <c r="M20" i="13"/>
  <c r="L20" i="13"/>
  <c r="J20" i="13"/>
  <c r="I20" i="13"/>
  <c r="H20" i="13"/>
  <c r="G20" i="13"/>
  <c r="F20" i="13"/>
  <c r="E20" i="13"/>
  <c r="D20" i="13"/>
  <c r="C20" i="13"/>
  <c r="K20" i="13" s="1"/>
  <c r="S20" i="13" s="1"/>
  <c r="AA20" i="13" s="1"/>
  <c r="AK19" i="13"/>
  <c r="C96" i="46" s="1"/>
  <c r="AH19" i="13"/>
  <c r="AG19" i="13"/>
  <c r="AF19" i="13"/>
  <c r="AE19" i="13"/>
  <c r="AD19" i="13"/>
  <c r="AC19" i="13"/>
  <c r="AB19" i="13"/>
  <c r="Z19" i="13"/>
  <c r="Y19" i="13"/>
  <c r="X19" i="13"/>
  <c r="W19" i="13"/>
  <c r="V19" i="13"/>
  <c r="U19" i="13"/>
  <c r="T19" i="13"/>
  <c r="R19" i="13"/>
  <c r="Q19" i="13"/>
  <c r="P19" i="13"/>
  <c r="O19" i="13"/>
  <c r="N19" i="13"/>
  <c r="E23" i="11" s="1"/>
  <c r="E24" i="11" s="1"/>
  <c r="M19" i="13"/>
  <c r="L19" i="13"/>
  <c r="J19" i="13"/>
  <c r="I19" i="13"/>
  <c r="H19" i="13"/>
  <c r="G19" i="13"/>
  <c r="F19" i="13"/>
  <c r="E19" i="13"/>
  <c r="E16" i="11" s="1"/>
  <c r="D19" i="13"/>
  <c r="D16" i="11" s="1"/>
  <c r="D17" i="11" s="1"/>
  <c r="C19" i="13"/>
  <c r="K19" i="13" s="1"/>
  <c r="S19" i="13" s="1"/>
  <c r="AK18" i="13"/>
  <c r="C95" i="46" s="1"/>
  <c r="AH18" i="13"/>
  <c r="AG18" i="13"/>
  <c r="AF18" i="13"/>
  <c r="AE18" i="13"/>
  <c r="AD18" i="13"/>
  <c r="AC18" i="13"/>
  <c r="AB18" i="13"/>
  <c r="Z18" i="13"/>
  <c r="Y18" i="13"/>
  <c r="X18" i="13"/>
  <c r="W18" i="13"/>
  <c r="V18" i="13"/>
  <c r="U18" i="13"/>
  <c r="T18" i="13"/>
  <c r="R18" i="13"/>
  <c r="Q18" i="13"/>
  <c r="P18" i="13"/>
  <c r="O18" i="13"/>
  <c r="N18" i="13"/>
  <c r="M18" i="13"/>
  <c r="L18" i="13"/>
  <c r="J18" i="13"/>
  <c r="I18" i="13"/>
  <c r="H18" i="13"/>
  <c r="G18" i="13"/>
  <c r="F18" i="13"/>
  <c r="E18" i="13"/>
  <c r="D18" i="13"/>
  <c r="C18" i="13"/>
  <c r="K18" i="13" s="1"/>
  <c r="S18" i="13" s="1"/>
  <c r="AA18" i="13" s="1"/>
  <c r="AK17" i="13"/>
  <c r="C94" i="46" s="1"/>
  <c r="AH17" i="13"/>
  <c r="AC16" i="13" s="1"/>
  <c r="EM15" i="31" s="1"/>
  <c r="AG17" i="13"/>
  <c r="AF17" i="13"/>
  <c r="AE17" i="13"/>
  <c r="AD17" i="13"/>
  <c r="AC17" i="13"/>
  <c r="AB17" i="13"/>
  <c r="Z17" i="13"/>
  <c r="U16" i="13" s="1"/>
  <c r="EF15" i="31" s="1"/>
  <c r="Y17" i="13"/>
  <c r="X17" i="13"/>
  <c r="W17" i="13"/>
  <c r="V17" i="13"/>
  <c r="U17" i="13"/>
  <c r="T17" i="13"/>
  <c r="R17" i="13"/>
  <c r="M16" i="13" s="1"/>
  <c r="DY15" i="31" s="1"/>
  <c r="Q17" i="13"/>
  <c r="P17" i="13"/>
  <c r="O17" i="13"/>
  <c r="N17" i="13"/>
  <c r="M17" i="13"/>
  <c r="L17" i="13"/>
  <c r="J17" i="13"/>
  <c r="E16" i="13" s="1"/>
  <c r="I17" i="13"/>
  <c r="H17" i="13"/>
  <c r="G17" i="13"/>
  <c r="F17" i="13"/>
  <c r="E17" i="13"/>
  <c r="D17" i="13"/>
  <c r="C17" i="13"/>
  <c r="K17" i="13" s="1"/>
  <c r="S17" i="13" s="1"/>
  <c r="AA17" i="13" s="1"/>
  <c r="AK16" i="13"/>
  <c r="AB16" i="13"/>
  <c r="T16" i="13"/>
  <c r="BV3" i="99" s="1"/>
  <c r="L16" i="13"/>
  <c r="BO3" i="99" s="1"/>
  <c r="D16" i="13"/>
  <c r="BH3" i="99" s="1"/>
  <c r="I66" i="11"/>
  <c r="J59" i="11"/>
  <c r="I59" i="11"/>
  <c r="J53" i="11"/>
  <c r="J46" i="11"/>
  <c r="D23" i="11"/>
  <c r="D24" i="11" s="1"/>
  <c r="L12" i="11"/>
  <c r="M4" i="11"/>
  <c r="Z501" i="103"/>
  <c r="Y501" i="103"/>
  <c r="X501" i="103"/>
  <c r="W501" i="103"/>
  <c r="V501" i="103"/>
  <c r="U501" i="103"/>
  <c r="T501" i="103"/>
  <c r="S501" i="103"/>
  <c r="R501" i="103"/>
  <c r="Q501" i="103"/>
  <c r="P501" i="103"/>
  <c r="O501" i="103"/>
  <c r="N501" i="103"/>
  <c r="M501" i="103"/>
  <c r="L501" i="103"/>
  <c r="K501" i="103"/>
  <c r="J501" i="103"/>
  <c r="I501" i="103"/>
  <c r="H501" i="103"/>
  <c r="G501" i="103"/>
  <c r="F501" i="103"/>
  <c r="E501" i="103"/>
  <c r="D501" i="103"/>
  <c r="C501" i="103"/>
  <c r="B501" i="103"/>
  <c r="Z500" i="103"/>
  <c r="Y500" i="103"/>
  <c r="X500" i="103"/>
  <c r="W500" i="103"/>
  <c r="V500" i="103"/>
  <c r="U500" i="103"/>
  <c r="T500" i="103"/>
  <c r="S500" i="103"/>
  <c r="R500" i="103"/>
  <c r="Q500" i="103"/>
  <c r="P500" i="103"/>
  <c r="O500" i="103"/>
  <c r="N500" i="103"/>
  <c r="M500" i="103"/>
  <c r="L500" i="103"/>
  <c r="K500" i="103"/>
  <c r="J500" i="103"/>
  <c r="I500" i="103"/>
  <c r="H500" i="103"/>
  <c r="G500" i="103"/>
  <c r="F500" i="103"/>
  <c r="E500" i="103"/>
  <c r="D500" i="103"/>
  <c r="C500" i="103"/>
  <c r="B500" i="103"/>
  <c r="Z499" i="103"/>
  <c r="Y499" i="103"/>
  <c r="X499" i="103"/>
  <c r="W499" i="103"/>
  <c r="V499" i="103"/>
  <c r="U499" i="103"/>
  <c r="T499" i="103"/>
  <c r="S499" i="103"/>
  <c r="R499" i="103"/>
  <c r="Q499" i="103"/>
  <c r="P499" i="103"/>
  <c r="O499" i="103"/>
  <c r="N499" i="103"/>
  <c r="M499" i="103"/>
  <c r="L499" i="103"/>
  <c r="K499" i="103"/>
  <c r="J499" i="103"/>
  <c r="I499" i="103"/>
  <c r="H499" i="103"/>
  <c r="G499" i="103"/>
  <c r="F499" i="103"/>
  <c r="E499" i="103"/>
  <c r="D499" i="103"/>
  <c r="C499" i="103"/>
  <c r="B499" i="103"/>
  <c r="Z498" i="103"/>
  <c r="Y498" i="103"/>
  <c r="X498" i="103"/>
  <c r="W498" i="103"/>
  <c r="V498" i="103"/>
  <c r="U498" i="103"/>
  <c r="T498" i="103"/>
  <c r="S498" i="103"/>
  <c r="R498" i="103"/>
  <c r="Q498" i="103"/>
  <c r="P498" i="103"/>
  <c r="O498" i="103"/>
  <c r="N498" i="103"/>
  <c r="M498" i="103"/>
  <c r="L498" i="103"/>
  <c r="K498" i="103"/>
  <c r="J498" i="103"/>
  <c r="I498" i="103"/>
  <c r="H498" i="103"/>
  <c r="G498" i="103"/>
  <c r="F498" i="103"/>
  <c r="E498" i="103"/>
  <c r="D498" i="103"/>
  <c r="C498" i="103"/>
  <c r="B498" i="103"/>
  <c r="Z497" i="103"/>
  <c r="Y497" i="103"/>
  <c r="X497" i="103"/>
  <c r="W497" i="103"/>
  <c r="V497" i="103"/>
  <c r="U497" i="103"/>
  <c r="T497" i="103"/>
  <c r="S497" i="103"/>
  <c r="R497" i="103"/>
  <c r="Q497" i="103"/>
  <c r="P497" i="103"/>
  <c r="O497" i="103"/>
  <c r="N497" i="103"/>
  <c r="M497" i="103"/>
  <c r="L497" i="103"/>
  <c r="K497" i="103"/>
  <c r="J497" i="103"/>
  <c r="I497" i="103"/>
  <c r="H497" i="103"/>
  <c r="G497" i="103"/>
  <c r="F497" i="103"/>
  <c r="E497" i="103"/>
  <c r="D497" i="103"/>
  <c r="C497" i="103"/>
  <c r="B497" i="103"/>
  <c r="Z496" i="103"/>
  <c r="Y496" i="103"/>
  <c r="X496" i="103"/>
  <c r="W496" i="103"/>
  <c r="V496" i="103"/>
  <c r="U496" i="103"/>
  <c r="T496" i="103"/>
  <c r="S496" i="103"/>
  <c r="R496" i="103"/>
  <c r="Q496" i="103"/>
  <c r="P496" i="103"/>
  <c r="O496" i="103"/>
  <c r="N496" i="103"/>
  <c r="M496" i="103"/>
  <c r="L496" i="103"/>
  <c r="K496" i="103"/>
  <c r="J496" i="103"/>
  <c r="I496" i="103"/>
  <c r="H496" i="103"/>
  <c r="G496" i="103"/>
  <c r="F496" i="103"/>
  <c r="E496" i="103"/>
  <c r="D496" i="103"/>
  <c r="C496" i="103"/>
  <c r="B496" i="103"/>
  <c r="Z495" i="103"/>
  <c r="Y495" i="103"/>
  <c r="X495" i="103"/>
  <c r="W495" i="103"/>
  <c r="V495" i="103"/>
  <c r="U495" i="103"/>
  <c r="T495" i="103"/>
  <c r="S495" i="103"/>
  <c r="R495" i="103"/>
  <c r="Q495" i="103"/>
  <c r="P495" i="103"/>
  <c r="O495" i="103"/>
  <c r="N495" i="103"/>
  <c r="M495" i="103"/>
  <c r="L495" i="103"/>
  <c r="K495" i="103"/>
  <c r="J495" i="103"/>
  <c r="I495" i="103"/>
  <c r="H495" i="103"/>
  <c r="G495" i="103"/>
  <c r="F495" i="103"/>
  <c r="E495" i="103"/>
  <c r="D495" i="103"/>
  <c r="C495" i="103"/>
  <c r="B495" i="103"/>
  <c r="Z494" i="103"/>
  <c r="Y494" i="103"/>
  <c r="X494" i="103"/>
  <c r="W494" i="103"/>
  <c r="V494" i="103"/>
  <c r="U494" i="103"/>
  <c r="T494" i="103"/>
  <c r="S494" i="103"/>
  <c r="R494" i="103"/>
  <c r="Q494" i="103"/>
  <c r="P494" i="103"/>
  <c r="O494" i="103"/>
  <c r="N494" i="103"/>
  <c r="M494" i="103"/>
  <c r="L494" i="103"/>
  <c r="K494" i="103"/>
  <c r="J494" i="103"/>
  <c r="I494" i="103"/>
  <c r="H494" i="103"/>
  <c r="G494" i="103"/>
  <c r="F494" i="103"/>
  <c r="E494" i="103"/>
  <c r="D494" i="103"/>
  <c r="C494" i="103"/>
  <c r="B494" i="103"/>
  <c r="Z493" i="103"/>
  <c r="Y493" i="103"/>
  <c r="X493" i="103"/>
  <c r="W493" i="103"/>
  <c r="V493" i="103"/>
  <c r="U493" i="103"/>
  <c r="T493" i="103"/>
  <c r="S493" i="103"/>
  <c r="R493" i="103"/>
  <c r="Q493" i="103"/>
  <c r="P493" i="103"/>
  <c r="O493" i="103"/>
  <c r="N493" i="103"/>
  <c r="M493" i="103"/>
  <c r="L493" i="103"/>
  <c r="K493" i="103"/>
  <c r="J493" i="103"/>
  <c r="I493" i="103"/>
  <c r="H493" i="103"/>
  <c r="G493" i="103"/>
  <c r="F493" i="103"/>
  <c r="E493" i="103"/>
  <c r="D493" i="103"/>
  <c r="C493" i="103"/>
  <c r="B493" i="103"/>
  <c r="Z492" i="103"/>
  <c r="Y492" i="103"/>
  <c r="X492" i="103"/>
  <c r="W492" i="103"/>
  <c r="V492" i="103"/>
  <c r="U492" i="103"/>
  <c r="T492" i="103"/>
  <c r="S492" i="103"/>
  <c r="R492" i="103"/>
  <c r="Q492" i="103"/>
  <c r="P492" i="103"/>
  <c r="O492" i="103"/>
  <c r="N492" i="103"/>
  <c r="M492" i="103"/>
  <c r="L492" i="103"/>
  <c r="K492" i="103"/>
  <c r="J492" i="103"/>
  <c r="I492" i="103"/>
  <c r="H492" i="103"/>
  <c r="G492" i="103"/>
  <c r="F492" i="103"/>
  <c r="E492" i="103"/>
  <c r="D492" i="103"/>
  <c r="C492" i="103"/>
  <c r="B492" i="103"/>
  <c r="Z491" i="103"/>
  <c r="Y491" i="103"/>
  <c r="X491" i="103"/>
  <c r="W491" i="103"/>
  <c r="V491" i="103"/>
  <c r="U491" i="103"/>
  <c r="T491" i="103"/>
  <c r="S491" i="103"/>
  <c r="R491" i="103"/>
  <c r="Q491" i="103"/>
  <c r="P491" i="103"/>
  <c r="O491" i="103"/>
  <c r="N491" i="103"/>
  <c r="M491" i="103"/>
  <c r="L491" i="103"/>
  <c r="K491" i="103"/>
  <c r="J491" i="103"/>
  <c r="I491" i="103"/>
  <c r="H491" i="103"/>
  <c r="G491" i="103"/>
  <c r="F491" i="103"/>
  <c r="E491" i="103"/>
  <c r="D491" i="103"/>
  <c r="C491" i="103"/>
  <c r="B491" i="103"/>
  <c r="Z490" i="103"/>
  <c r="Y490" i="103"/>
  <c r="X490" i="103"/>
  <c r="W490" i="103"/>
  <c r="V490" i="103"/>
  <c r="U490" i="103"/>
  <c r="T490" i="103"/>
  <c r="S490" i="103"/>
  <c r="R490" i="103"/>
  <c r="Q490" i="103"/>
  <c r="P490" i="103"/>
  <c r="O490" i="103"/>
  <c r="N490" i="103"/>
  <c r="M490" i="103"/>
  <c r="L490" i="103"/>
  <c r="K490" i="103"/>
  <c r="J490" i="103"/>
  <c r="I490" i="103"/>
  <c r="H490" i="103"/>
  <c r="G490" i="103"/>
  <c r="F490" i="103"/>
  <c r="E490" i="103"/>
  <c r="D490" i="103"/>
  <c r="C490" i="103"/>
  <c r="B490" i="103"/>
  <c r="Z489" i="103"/>
  <c r="Y489" i="103"/>
  <c r="X489" i="103"/>
  <c r="W489" i="103"/>
  <c r="V489" i="103"/>
  <c r="U489" i="103"/>
  <c r="T489" i="103"/>
  <c r="S489" i="103"/>
  <c r="R489" i="103"/>
  <c r="Q489" i="103"/>
  <c r="P489" i="103"/>
  <c r="O489" i="103"/>
  <c r="N489" i="103"/>
  <c r="M489" i="103"/>
  <c r="L489" i="103"/>
  <c r="K489" i="103"/>
  <c r="J489" i="103"/>
  <c r="I489" i="103"/>
  <c r="H489" i="103"/>
  <c r="G489" i="103"/>
  <c r="F489" i="103"/>
  <c r="E489" i="103"/>
  <c r="D489" i="103"/>
  <c r="C489" i="103"/>
  <c r="B489" i="103"/>
  <c r="Z488" i="103"/>
  <c r="Y488" i="103"/>
  <c r="X488" i="103"/>
  <c r="W488" i="103"/>
  <c r="V488" i="103"/>
  <c r="U488" i="103"/>
  <c r="T488" i="103"/>
  <c r="S488" i="103"/>
  <c r="R488" i="103"/>
  <c r="Q488" i="103"/>
  <c r="P488" i="103"/>
  <c r="O488" i="103"/>
  <c r="N488" i="103"/>
  <c r="M488" i="103"/>
  <c r="L488" i="103"/>
  <c r="K488" i="103"/>
  <c r="J488" i="103"/>
  <c r="I488" i="103"/>
  <c r="H488" i="103"/>
  <c r="G488" i="103"/>
  <c r="F488" i="103"/>
  <c r="E488" i="103"/>
  <c r="D488" i="103"/>
  <c r="C488" i="103"/>
  <c r="B488" i="103"/>
  <c r="Z487" i="103"/>
  <c r="Y487" i="103"/>
  <c r="X487" i="103"/>
  <c r="W487" i="103"/>
  <c r="V487" i="103"/>
  <c r="U487" i="103"/>
  <c r="T487" i="103"/>
  <c r="S487" i="103"/>
  <c r="R487" i="103"/>
  <c r="Q487" i="103"/>
  <c r="P487" i="103"/>
  <c r="O487" i="103"/>
  <c r="N487" i="103"/>
  <c r="M487" i="103"/>
  <c r="L487" i="103"/>
  <c r="K487" i="103"/>
  <c r="J487" i="103"/>
  <c r="I487" i="103"/>
  <c r="H487" i="103"/>
  <c r="G487" i="103"/>
  <c r="F487" i="103"/>
  <c r="E487" i="103"/>
  <c r="D487" i="103"/>
  <c r="C487" i="103"/>
  <c r="B487" i="103"/>
  <c r="Z486" i="103"/>
  <c r="Y486" i="103"/>
  <c r="X486" i="103"/>
  <c r="W486" i="103"/>
  <c r="V486" i="103"/>
  <c r="U486" i="103"/>
  <c r="T486" i="103"/>
  <c r="S486" i="103"/>
  <c r="R486" i="103"/>
  <c r="Q486" i="103"/>
  <c r="P486" i="103"/>
  <c r="O486" i="103"/>
  <c r="N486" i="103"/>
  <c r="M486" i="103"/>
  <c r="L486" i="103"/>
  <c r="K486" i="103"/>
  <c r="J486" i="103"/>
  <c r="I486" i="103"/>
  <c r="H486" i="103"/>
  <c r="G486" i="103"/>
  <c r="F486" i="103"/>
  <c r="E486" i="103"/>
  <c r="D486" i="103"/>
  <c r="C486" i="103"/>
  <c r="B486" i="103"/>
  <c r="Z485" i="103"/>
  <c r="Y485" i="103"/>
  <c r="X485" i="103"/>
  <c r="W485" i="103"/>
  <c r="V485" i="103"/>
  <c r="U485" i="103"/>
  <c r="T485" i="103"/>
  <c r="S485" i="103"/>
  <c r="R485" i="103"/>
  <c r="Q485" i="103"/>
  <c r="P485" i="103"/>
  <c r="O485" i="103"/>
  <c r="N485" i="103"/>
  <c r="M485" i="103"/>
  <c r="L485" i="103"/>
  <c r="K485" i="103"/>
  <c r="J485" i="103"/>
  <c r="I485" i="103"/>
  <c r="H485" i="103"/>
  <c r="G485" i="103"/>
  <c r="F485" i="103"/>
  <c r="E485" i="103"/>
  <c r="D485" i="103"/>
  <c r="C485" i="103"/>
  <c r="B485" i="103"/>
  <c r="Z484" i="103"/>
  <c r="Y484" i="103"/>
  <c r="X484" i="103"/>
  <c r="W484" i="103"/>
  <c r="V484" i="103"/>
  <c r="U484" i="103"/>
  <c r="T484" i="103"/>
  <c r="S484" i="103"/>
  <c r="R484" i="103"/>
  <c r="Q484" i="103"/>
  <c r="P484" i="103"/>
  <c r="O484" i="103"/>
  <c r="N484" i="103"/>
  <c r="M484" i="103"/>
  <c r="L484" i="103"/>
  <c r="K484" i="103"/>
  <c r="J484" i="103"/>
  <c r="I484" i="103"/>
  <c r="H484" i="103"/>
  <c r="G484" i="103"/>
  <c r="F484" i="103"/>
  <c r="E484" i="103"/>
  <c r="D484" i="103"/>
  <c r="C484" i="103"/>
  <c r="B484" i="103"/>
  <c r="Z483" i="103"/>
  <c r="Y483" i="103"/>
  <c r="X483" i="103"/>
  <c r="W483" i="103"/>
  <c r="V483" i="103"/>
  <c r="U483" i="103"/>
  <c r="T483" i="103"/>
  <c r="S483" i="103"/>
  <c r="R483" i="103"/>
  <c r="Q483" i="103"/>
  <c r="P483" i="103"/>
  <c r="O483" i="103"/>
  <c r="N483" i="103"/>
  <c r="M483" i="103"/>
  <c r="L483" i="103"/>
  <c r="K483" i="103"/>
  <c r="J483" i="103"/>
  <c r="I483" i="103"/>
  <c r="H483" i="103"/>
  <c r="G483" i="103"/>
  <c r="F483" i="103"/>
  <c r="E483" i="103"/>
  <c r="D483" i="103"/>
  <c r="C483" i="103"/>
  <c r="B483" i="103"/>
  <c r="Z482" i="103"/>
  <c r="Y482" i="103"/>
  <c r="X482" i="103"/>
  <c r="W482" i="103"/>
  <c r="V482" i="103"/>
  <c r="U482" i="103"/>
  <c r="T482" i="103"/>
  <c r="S482" i="103"/>
  <c r="R482" i="103"/>
  <c r="Q482" i="103"/>
  <c r="P482" i="103"/>
  <c r="O482" i="103"/>
  <c r="N482" i="103"/>
  <c r="M482" i="103"/>
  <c r="L482" i="103"/>
  <c r="K482" i="103"/>
  <c r="J482" i="103"/>
  <c r="I482" i="103"/>
  <c r="H482" i="103"/>
  <c r="G482" i="103"/>
  <c r="F482" i="103"/>
  <c r="E482" i="103"/>
  <c r="D482" i="103"/>
  <c r="C482" i="103"/>
  <c r="B482" i="103"/>
  <c r="Z481" i="103"/>
  <c r="Y481" i="103"/>
  <c r="X481" i="103"/>
  <c r="W481" i="103"/>
  <c r="V481" i="103"/>
  <c r="U481" i="103"/>
  <c r="T481" i="103"/>
  <c r="S481" i="103"/>
  <c r="R481" i="103"/>
  <c r="Q481" i="103"/>
  <c r="P481" i="103"/>
  <c r="O481" i="103"/>
  <c r="N481" i="103"/>
  <c r="M481" i="103"/>
  <c r="L481" i="103"/>
  <c r="K481" i="103"/>
  <c r="J481" i="103"/>
  <c r="I481" i="103"/>
  <c r="H481" i="103"/>
  <c r="G481" i="103"/>
  <c r="F481" i="103"/>
  <c r="E481" i="103"/>
  <c r="D481" i="103"/>
  <c r="C481" i="103"/>
  <c r="B481" i="103"/>
  <c r="Z480" i="103"/>
  <c r="Y480" i="103"/>
  <c r="X480" i="103"/>
  <c r="W480" i="103"/>
  <c r="V480" i="103"/>
  <c r="U480" i="103"/>
  <c r="T480" i="103"/>
  <c r="S480" i="103"/>
  <c r="R480" i="103"/>
  <c r="Q480" i="103"/>
  <c r="P480" i="103"/>
  <c r="O480" i="103"/>
  <c r="N480" i="103"/>
  <c r="M480" i="103"/>
  <c r="L480" i="103"/>
  <c r="K480" i="103"/>
  <c r="J480" i="103"/>
  <c r="I480" i="103"/>
  <c r="H480" i="103"/>
  <c r="G480" i="103"/>
  <c r="F480" i="103"/>
  <c r="E480" i="103"/>
  <c r="D480" i="103"/>
  <c r="C480" i="103"/>
  <c r="B480" i="103"/>
  <c r="Z479" i="103"/>
  <c r="Y479" i="103"/>
  <c r="X479" i="103"/>
  <c r="W479" i="103"/>
  <c r="V479" i="103"/>
  <c r="U479" i="103"/>
  <c r="T479" i="103"/>
  <c r="S479" i="103"/>
  <c r="R479" i="103"/>
  <c r="Q479" i="103"/>
  <c r="P479" i="103"/>
  <c r="O479" i="103"/>
  <c r="N479" i="103"/>
  <c r="M479" i="103"/>
  <c r="L479" i="103"/>
  <c r="K479" i="103"/>
  <c r="J479" i="103"/>
  <c r="I479" i="103"/>
  <c r="H479" i="103"/>
  <c r="G479" i="103"/>
  <c r="F479" i="103"/>
  <c r="E479" i="103"/>
  <c r="D479" i="103"/>
  <c r="C479" i="103"/>
  <c r="B479" i="103"/>
  <c r="Z478" i="103"/>
  <c r="Y478" i="103"/>
  <c r="X478" i="103"/>
  <c r="W478" i="103"/>
  <c r="V478" i="103"/>
  <c r="U478" i="103"/>
  <c r="T478" i="103"/>
  <c r="S478" i="103"/>
  <c r="R478" i="103"/>
  <c r="Q478" i="103"/>
  <c r="P478" i="103"/>
  <c r="O478" i="103"/>
  <c r="N478" i="103"/>
  <c r="M478" i="103"/>
  <c r="L478" i="103"/>
  <c r="K478" i="103"/>
  <c r="J478" i="103"/>
  <c r="I478" i="103"/>
  <c r="H478" i="103"/>
  <c r="G478" i="103"/>
  <c r="F478" i="103"/>
  <c r="E478" i="103"/>
  <c r="D478" i="103"/>
  <c r="C478" i="103"/>
  <c r="B478" i="103"/>
  <c r="Z477" i="103"/>
  <c r="Y477" i="103"/>
  <c r="X477" i="103"/>
  <c r="W477" i="103"/>
  <c r="V477" i="103"/>
  <c r="U477" i="103"/>
  <c r="T477" i="103"/>
  <c r="S477" i="103"/>
  <c r="R477" i="103"/>
  <c r="Q477" i="103"/>
  <c r="P477" i="103"/>
  <c r="O477" i="103"/>
  <c r="N477" i="103"/>
  <c r="M477" i="103"/>
  <c r="L477" i="103"/>
  <c r="K477" i="103"/>
  <c r="J477" i="103"/>
  <c r="I477" i="103"/>
  <c r="H477" i="103"/>
  <c r="G477" i="103"/>
  <c r="F477" i="103"/>
  <c r="E477" i="103"/>
  <c r="D477" i="103"/>
  <c r="C477" i="103"/>
  <c r="B477" i="103"/>
  <c r="Z476" i="103"/>
  <c r="Y476" i="103"/>
  <c r="X476" i="103"/>
  <c r="W476" i="103"/>
  <c r="V476" i="103"/>
  <c r="U476" i="103"/>
  <c r="T476" i="103"/>
  <c r="S476" i="103"/>
  <c r="R476" i="103"/>
  <c r="Q476" i="103"/>
  <c r="P476" i="103"/>
  <c r="O476" i="103"/>
  <c r="N476" i="103"/>
  <c r="M476" i="103"/>
  <c r="L476" i="103"/>
  <c r="K476" i="103"/>
  <c r="J476" i="103"/>
  <c r="I476" i="103"/>
  <c r="H476" i="103"/>
  <c r="G476" i="103"/>
  <c r="F476" i="103"/>
  <c r="E476" i="103"/>
  <c r="D476" i="103"/>
  <c r="C476" i="103"/>
  <c r="B476" i="103"/>
  <c r="Z475" i="103"/>
  <c r="Y475" i="103"/>
  <c r="X475" i="103"/>
  <c r="W475" i="103"/>
  <c r="V475" i="103"/>
  <c r="U475" i="103"/>
  <c r="T475" i="103"/>
  <c r="S475" i="103"/>
  <c r="R475" i="103"/>
  <c r="Q475" i="103"/>
  <c r="P475" i="103"/>
  <c r="O475" i="103"/>
  <c r="N475" i="103"/>
  <c r="M475" i="103"/>
  <c r="L475" i="103"/>
  <c r="K475" i="103"/>
  <c r="J475" i="103"/>
  <c r="I475" i="103"/>
  <c r="H475" i="103"/>
  <c r="G475" i="103"/>
  <c r="F475" i="103"/>
  <c r="E475" i="103"/>
  <c r="D475" i="103"/>
  <c r="C475" i="103"/>
  <c r="B475" i="103"/>
  <c r="Z474" i="103"/>
  <c r="Y474" i="103"/>
  <c r="X474" i="103"/>
  <c r="W474" i="103"/>
  <c r="V474" i="103"/>
  <c r="U474" i="103"/>
  <c r="T474" i="103"/>
  <c r="S474" i="103"/>
  <c r="R474" i="103"/>
  <c r="Q474" i="103"/>
  <c r="P474" i="103"/>
  <c r="O474" i="103"/>
  <c r="N474" i="103"/>
  <c r="M474" i="103"/>
  <c r="L474" i="103"/>
  <c r="K474" i="103"/>
  <c r="J474" i="103"/>
  <c r="I474" i="103"/>
  <c r="H474" i="103"/>
  <c r="G474" i="103"/>
  <c r="F474" i="103"/>
  <c r="E474" i="103"/>
  <c r="D474" i="103"/>
  <c r="C474" i="103"/>
  <c r="B474" i="103"/>
  <c r="Z473" i="103"/>
  <c r="Y473" i="103"/>
  <c r="X473" i="103"/>
  <c r="W473" i="103"/>
  <c r="V473" i="103"/>
  <c r="U473" i="103"/>
  <c r="T473" i="103"/>
  <c r="S473" i="103"/>
  <c r="R473" i="103"/>
  <c r="Q473" i="103"/>
  <c r="P473" i="103"/>
  <c r="O473" i="103"/>
  <c r="N473" i="103"/>
  <c r="M473" i="103"/>
  <c r="L473" i="103"/>
  <c r="K473" i="103"/>
  <c r="J473" i="103"/>
  <c r="I473" i="103"/>
  <c r="H473" i="103"/>
  <c r="G473" i="103"/>
  <c r="F473" i="103"/>
  <c r="E473" i="103"/>
  <c r="D473" i="103"/>
  <c r="C473" i="103"/>
  <c r="B473" i="103"/>
  <c r="Z472" i="103"/>
  <c r="Y472" i="103"/>
  <c r="X472" i="103"/>
  <c r="W472" i="103"/>
  <c r="V472" i="103"/>
  <c r="U472" i="103"/>
  <c r="T472" i="103"/>
  <c r="S472" i="103"/>
  <c r="R472" i="103"/>
  <c r="Q472" i="103"/>
  <c r="P472" i="103"/>
  <c r="O472" i="103"/>
  <c r="N472" i="103"/>
  <c r="M472" i="103"/>
  <c r="L472" i="103"/>
  <c r="K472" i="103"/>
  <c r="J472" i="103"/>
  <c r="I472" i="103"/>
  <c r="H472" i="103"/>
  <c r="G472" i="103"/>
  <c r="F472" i="103"/>
  <c r="E472" i="103"/>
  <c r="D472" i="103"/>
  <c r="C472" i="103"/>
  <c r="B472" i="103"/>
  <c r="Z471" i="103"/>
  <c r="Y471" i="103"/>
  <c r="X471" i="103"/>
  <c r="W471" i="103"/>
  <c r="V471" i="103"/>
  <c r="U471" i="103"/>
  <c r="T471" i="103"/>
  <c r="S471" i="103"/>
  <c r="R471" i="103"/>
  <c r="Q471" i="103"/>
  <c r="P471" i="103"/>
  <c r="O471" i="103"/>
  <c r="N471" i="103"/>
  <c r="M471" i="103"/>
  <c r="L471" i="103"/>
  <c r="K471" i="103"/>
  <c r="J471" i="103"/>
  <c r="I471" i="103"/>
  <c r="H471" i="103"/>
  <c r="G471" i="103"/>
  <c r="F471" i="103"/>
  <c r="E471" i="103"/>
  <c r="D471" i="103"/>
  <c r="C471" i="103"/>
  <c r="B471" i="103"/>
  <c r="Z470" i="103"/>
  <c r="Y470" i="103"/>
  <c r="X470" i="103"/>
  <c r="W470" i="103"/>
  <c r="V470" i="103"/>
  <c r="U470" i="103"/>
  <c r="T470" i="103"/>
  <c r="S470" i="103"/>
  <c r="R470" i="103"/>
  <c r="Q470" i="103"/>
  <c r="P470" i="103"/>
  <c r="O470" i="103"/>
  <c r="N470" i="103"/>
  <c r="M470" i="103"/>
  <c r="L470" i="103"/>
  <c r="K470" i="103"/>
  <c r="J470" i="103"/>
  <c r="I470" i="103"/>
  <c r="H470" i="103"/>
  <c r="G470" i="103"/>
  <c r="F470" i="103"/>
  <c r="E470" i="103"/>
  <c r="D470" i="103"/>
  <c r="C470" i="103"/>
  <c r="B470" i="103"/>
  <c r="Z469" i="103"/>
  <c r="Y469" i="103"/>
  <c r="X469" i="103"/>
  <c r="W469" i="103"/>
  <c r="V469" i="103"/>
  <c r="U469" i="103"/>
  <c r="T469" i="103"/>
  <c r="S469" i="103"/>
  <c r="R469" i="103"/>
  <c r="Q469" i="103"/>
  <c r="P469" i="103"/>
  <c r="O469" i="103"/>
  <c r="N469" i="103"/>
  <c r="M469" i="103"/>
  <c r="L469" i="103"/>
  <c r="K469" i="103"/>
  <c r="J469" i="103"/>
  <c r="I469" i="103"/>
  <c r="H469" i="103"/>
  <c r="G469" i="103"/>
  <c r="F469" i="103"/>
  <c r="E469" i="103"/>
  <c r="D469" i="103"/>
  <c r="C469" i="103"/>
  <c r="B469" i="103"/>
  <c r="Z468" i="103"/>
  <c r="Y468" i="103"/>
  <c r="X468" i="103"/>
  <c r="W468" i="103"/>
  <c r="V468" i="103"/>
  <c r="U468" i="103"/>
  <c r="T468" i="103"/>
  <c r="S468" i="103"/>
  <c r="R468" i="103"/>
  <c r="Q468" i="103"/>
  <c r="P468" i="103"/>
  <c r="O468" i="103"/>
  <c r="N468" i="103"/>
  <c r="M468" i="103"/>
  <c r="L468" i="103"/>
  <c r="K468" i="103"/>
  <c r="J468" i="103"/>
  <c r="I468" i="103"/>
  <c r="H468" i="103"/>
  <c r="G468" i="103"/>
  <c r="F468" i="103"/>
  <c r="E468" i="103"/>
  <c r="D468" i="103"/>
  <c r="C468" i="103"/>
  <c r="B468" i="103"/>
  <c r="Z467" i="103"/>
  <c r="Y467" i="103"/>
  <c r="X467" i="103"/>
  <c r="W467" i="103"/>
  <c r="V467" i="103"/>
  <c r="U467" i="103"/>
  <c r="T467" i="103"/>
  <c r="S467" i="103"/>
  <c r="R467" i="103"/>
  <c r="Q467" i="103"/>
  <c r="P467" i="103"/>
  <c r="O467" i="103"/>
  <c r="N467" i="103"/>
  <c r="M467" i="103"/>
  <c r="L467" i="103"/>
  <c r="K467" i="103"/>
  <c r="J467" i="103"/>
  <c r="I467" i="103"/>
  <c r="H467" i="103"/>
  <c r="G467" i="103"/>
  <c r="F467" i="103"/>
  <c r="E467" i="103"/>
  <c r="D467" i="103"/>
  <c r="C467" i="103"/>
  <c r="B467" i="103"/>
  <c r="Z466" i="103"/>
  <c r="Y466" i="103"/>
  <c r="X466" i="103"/>
  <c r="W466" i="103"/>
  <c r="V466" i="103"/>
  <c r="U466" i="103"/>
  <c r="T466" i="103"/>
  <c r="S466" i="103"/>
  <c r="R466" i="103"/>
  <c r="Q466" i="103"/>
  <c r="P466" i="103"/>
  <c r="O466" i="103"/>
  <c r="N466" i="103"/>
  <c r="M466" i="103"/>
  <c r="L466" i="103"/>
  <c r="K466" i="103"/>
  <c r="J466" i="103"/>
  <c r="I466" i="103"/>
  <c r="H466" i="103"/>
  <c r="G466" i="103"/>
  <c r="F466" i="103"/>
  <c r="E466" i="103"/>
  <c r="D466" i="103"/>
  <c r="C466" i="103"/>
  <c r="B466" i="103"/>
  <c r="Z465" i="103"/>
  <c r="Y465" i="103"/>
  <c r="X465" i="103"/>
  <c r="W465" i="103"/>
  <c r="V465" i="103"/>
  <c r="U465" i="103"/>
  <c r="T465" i="103"/>
  <c r="S465" i="103"/>
  <c r="R465" i="103"/>
  <c r="Q465" i="103"/>
  <c r="P465" i="103"/>
  <c r="O465" i="103"/>
  <c r="N465" i="103"/>
  <c r="M465" i="103"/>
  <c r="L465" i="103"/>
  <c r="K465" i="103"/>
  <c r="J465" i="103"/>
  <c r="I465" i="103"/>
  <c r="H465" i="103"/>
  <c r="G465" i="103"/>
  <c r="F465" i="103"/>
  <c r="E465" i="103"/>
  <c r="D465" i="103"/>
  <c r="C465" i="103"/>
  <c r="B465" i="103"/>
  <c r="Z464" i="103"/>
  <c r="Y464" i="103"/>
  <c r="X464" i="103"/>
  <c r="W464" i="103"/>
  <c r="V464" i="103"/>
  <c r="U464" i="103"/>
  <c r="T464" i="103"/>
  <c r="S464" i="103"/>
  <c r="R464" i="103"/>
  <c r="Q464" i="103"/>
  <c r="P464" i="103"/>
  <c r="O464" i="103"/>
  <c r="N464" i="103"/>
  <c r="M464" i="103"/>
  <c r="L464" i="103"/>
  <c r="K464" i="103"/>
  <c r="J464" i="103"/>
  <c r="I464" i="103"/>
  <c r="H464" i="103"/>
  <c r="G464" i="103"/>
  <c r="F464" i="103"/>
  <c r="E464" i="103"/>
  <c r="D464" i="103"/>
  <c r="C464" i="103"/>
  <c r="B464" i="103"/>
  <c r="Z463" i="103"/>
  <c r="Y463" i="103"/>
  <c r="X463" i="103"/>
  <c r="W463" i="103"/>
  <c r="V463" i="103"/>
  <c r="U463" i="103"/>
  <c r="T463" i="103"/>
  <c r="S463" i="103"/>
  <c r="R463" i="103"/>
  <c r="Q463" i="103"/>
  <c r="P463" i="103"/>
  <c r="O463" i="103"/>
  <c r="N463" i="103"/>
  <c r="M463" i="103"/>
  <c r="L463" i="103"/>
  <c r="K463" i="103"/>
  <c r="J463" i="103"/>
  <c r="I463" i="103"/>
  <c r="H463" i="103"/>
  <c r="G463" i="103"/>
  <c r="F463" i="103"/>
  <c r="E463" i="103"/>
  <c r="D463" i="103"/>
  <c r="C463" i="103"/>
  <c r="B463" i="103"/>
  <c r="Z462" i="103"/>
  <c r="Y462" i="103"/>
  <c r="X462" i="103"/>
  <c r="W462" i="103"/>
  <c r="V462" i="103"/>
  <c r="U462" i="103"/>
  <c r="T462" i="103"/>
  <c r="S462" i="103"/>
  <c r="R462" i="103"/>
  <c r="Q462" i="103"/>
  <c r="P462" i="103"/>
  <c r="O462" i="103"/>
  <c r="N462" i="103"/>
  <c r="M462" i="103"/>
  <c r="L462" i="103"/>
  <c r="K462" i="103"/>
  <c r="J462" i="103"/>
  <c r="I462" i="103"/>
  <c r="H462" i="103"/>
  <c r="G462" i="103"/>
  <c r="F462" i="103"/>
  <c r="E462" i="103"/>
  <c r="D462" i="103"/>
  <c r="C462" i="103"/>
  <c r="B462" i="103"/>
  <c r="Z461" i="103"/>
  <c r="Y461" i="103"/>
  <c r="X461" i="103"/>
  <c r="W461" i="103"/>
  <c r="V461" i="103"/>
  <c r="U461" i="103"/>
  <c r="T461" i="103"/>
  <c r="S461" i="103"/>
  <c r="R461" i="103"/>
  <c r="Q461" i="103"/>
  <c r="P461" i="103"/>
  <c r="O461" i="103"/>
  <c r="N461" i="103"/>
  <c r="M461" i="103"/>
  <c r="L461" i="103"/>
  <c r="K461" i="103"/>
  <c r="J461" i="103"/>
  <c r="I461" i="103"/>
  <c r="H461" i="103"/>
  <c r="G461" i="103"/>
  <c r="F461" i="103"/>
  <c r="E461" i="103"/>
  <c r="D461" i="103"/>
  <c r="C461" i="103"/>
  <c r="B461" i="103"/>
  <c r="Z460" i="103"/>
  <c r="Y460" i="103"/>
  <c r="X460" i="103"/>
  <c r="W460" i="103"/>
  <c r="V460" i="103"/>
  <c r="U460" i="103"/>
  <c r="T460" i="103"/>
  <c r="S460" i="103"/>
  <c r="R460" i="103"/>
  <c r="Q460" i="103"/>
  <c r="P460" i="103"/>
  <c r="O460" i="103"/>
  <c r="N460" i="103"/>
  <c r="M460" i="103"/>
  <c r="L460" i="103"/>
  <c r="K460" i="103"/>
  <c r="J460" i="103"/>
  <c r="I460" i="103"/>
  <c r="H460" i="103"/>
  <c r="G460" i="103"/>
  <c r="F460" i="103"/>
  <c r="E460" i="103"/>
  <c r="D460" i="103"/>
  <c r="C460" i="103"/>
  <c r="B460" i="103"/>
  <c r="Z459" i="103"/>
  <c r="Y459" i="103"/>
  <c r="X459" i="103"/>
  <c r="W459" i="103"/>
  <c r="V459" i="103"/>
  <c r="U459" i="103"/>
  <c r="T459" i="103"/>
  <c r="S459" i="103"/>
  <c r="R459" i="103"/>
  <c r="Q459" i="103"/>
  <c r="P459" i="103"/>
  <c r="O459" i="103"/>
  <c r="N459" i="103"/>
  <c r="M459" i="103"/>
  <c r="L459" i="103"/>
  <c r="K459" i="103"/>
  <c r="J459" i="103"/>
  <c r="I459" i="103"/>
  <c r="H459" i="103"/>
  <c r="G459" i="103"/>
  <c r="F459" i="103"/>
  <c r="E459" i="103"/>
  <c r="D459" i="103"/>
  <c r="C459" i="103"/>
  <c r="B459" i="103"/>
  <c r="Z458" i="103"/>
  <c r="Y458" i="103"/>
  <c r="X458" i="103"/>
  <c r="W458" i="103"/>
  <c r="V458" i="103"/>
  <c r="U458" i="103"/>
  <c r="T458" i="103"/>
  <c r="S458" i="103"/>
  <c r="R458" i="103"/>
  <c r="Q458" i="103"/>
  <c r="P458" i="103"/>
  <c r="O458" i="103"/>
  <c r="N458" i="103"/>
  <c r="M458" i="103"/>
  <c r="L458" i="103"/>
  <c r="K458" i="103"/>
  <c r="J458" i="103"/>
  <c r="I458" i="103"/>
  <c r="H458" i="103"/>
  <c r="G458" i="103"/>
  <c r="F458" i="103"/>
  <c r="E458" i="103"/>
  <c r="D458" i="103"/>
  <c r="C458" i="103"/>
  <c r="B458" i="103"/>
  <c r="Z457" i="103"/>
  <c r="Y457" i="103"/>
  <c r="X457" i="103"/>
  <c r="W457" i="103"/>
  <c r="V457" i="103"/>
  <c r="U457" i="103"/>
  <c r="T457" i="103"/>
  <c r="S457" i="103"/>
  <c r="R457" i="103"/>
  <c r="Q457" i="103"/>
  <c r="P457" i="103"/>
  <c r="O457" i="103"/>
  <c r="N457" i="103"/>
  <c r="M457" i="103"/>
  <c r="L457" i="103"/>
  <c r="K457" i="103"/>
  <c r="J457" i="103"/>
  <c r="I457" i="103"/>
  <c r="H457" i="103"/>
  <c r="G457" i="103"/>
  <c r="F457" i="103"/>
  <c r="E457" i="103"/>
  <c r="D457" i="103"/>
  <c r="C457" i="103"/>
  <c r="B457" i="103"/>
  <c r="Z456" i="103"/>
  <c r="Y456" i="103"/>
  <c r="X456" i="103"/>
  <c r="W456" i="103"/>
  <c r="V456" i="103"/>
  <c r="U456" i="103"/>
  <c r="T456" i="103"/>
  <c r="S456" i="103"/>
  <c r="R456" i="103"/>
  <c r="Q456" i="103"/>
  <c r="P456" i="103"/>
  <c r="O456" i="103"/>
  <c r="N456" i="103"/>
  <c r="M456" i="103"/>
  <c r="L456" i="103"/>
  <c r="K456" i="103"/>
  <c r="J456" i="103"/>
  <c r="I456" i="103"/>
  <c r="H456" i="103"/>
  <c r="G456" i="103"/>
  <c r="F456" i="103"/>
  <c r="E456" i="103"/>
  <c r="D456" i="103"/>
  <c r="C456" i="103"/>
  <c r="B456" i="103"/>
  <c r="Z455" i="103"/>
  <c r="Y455" i="103"/>
  <c r="X455" i="103"/>
  <c r="W455" i="103"/>
  <c r="V455" i="103"/>
  <c r="U455" i="103"/>
  <c r="T455" i="103"/>
  <c r="S455" i="103"/>
  <c r="R455" i="103"/>
  <c r="Q455" i="103"/>
  <c r="P455" i="103"/>
  <c r="O455" i="103"/>
  <c r="N455" i="103"/>
  <c r="M455" i="103"/>
  <c r="L455" i="103"/>
  <c r="K455" i="103"/>
  <c r="J455" i="103"/>
  <c r="I455" i="103"/>
  <c r="H455" i="103"/>
  <c r="G455" i="103"/>
  <c r="F455" i="103"/>
  <c r="E455" i="103"/>
  <c r="D455" i="103"/>
  <c r="C455" i="103"/>
  <c r="B455" i="103"/>
  <c r="Z454" i="103"/>
  <c r="Y454" i="103"/>
  <c r="X454" i="103"/>
  <c r="W454" i="103"/>
  <c r="V454" i="103"/>
  <c r="U454" i="103"/>
  <c r="T454" i="103"/>
  <c r="S454" i="103"/>
  <c r="R454" i="103"/>
  <c r="Q454" i="103"/>
  <c r="P454" i="103"/>
  <c r="O454" i="103"/>
  <c r="N454" i="103"/>
  <c r="M454" i="103"/>
  <c r="L454" i="103"/>
  <c r="K454" i="103"/>
  <c r="J454" i="103"/>
  <c r="I454" i="103"/>
  <c r="H454" i="103"/>
  <c r="G454" i="103"/>
  <c r="F454" i="103"/>
  <c r="E454" i="103"/>
  <c r="D454" i="103"/>
  <c r="C454" i="103"/>
  <c r="B454" i="103"/>
  <c r="Z453" i="103"/>
  <c r="Y453" i="103"/>
  <c r="X453" i="103"/>
  <c r="W453" i="103"/>
  <c r="V453" i="103"/>
  <c r="U453" i="103"/>
  <c r="T453" i="103"/>
  <c r="S453" i="103"/>
  <c r="R453" i="103"/>
  <c r="Q453" i="103"/>
  <c r="P453" i="103"/>
  <c r="O453" i="103"/>
  <c r="N453" i="103"/>
  <c r="M453" i="103"/>
  <c r="L453" i="103"/>
  <c r="K453" i="103"/>
  <c r="J453" i="103"/>
  <c r="I453" i="103"/>
  <c r="H453" i="103"/>
  <c r="G453" i="103"/>
  <c r="F453" i="103"/>
  <c r="E453" i="103"/>
  <c r="D453" i="103"/>
  <c r="C453" i="103"/>
  <c r="B453" i="103"/>
  <c r="Z452" i="103"/>
  <c r="Y452" i="103"/>
  <c r="X452" i="103"/>
  <c r="W452" i="103"/>
  <c r="V452" i="103"/>
  <c r="U452" i="103"/>
  <c r="T452" i="103"/>
  <c r="S452" i="103"/>
  <c r="R452" i="103"/>
  <c r="Q452" i="103"/>
  <c r="P452" i="103"/>
  <c r="O452" i="103"/>
  <c r="N452" i="103"/>
  <c r="M452" i="103"/>
  <c r="L452" i="103"/>
  <c r="K452" i="103"/>
  <c r="J452" i="103"/>
  <c r="I452" i="103"/>
  <c r="H452" i="103"/>
  <c r="G452" i="103"/>
  <c r="F452" i="103"/>
  <c r="E452" i="103"/>
  <c r="D452" i="103"/>
  <c r="C452" i="103"/>
  <c r="B452" i="103"/>
  <c r="Z451" i="103"/>
  <c r="Y451" i="103"/>
  <c r="X451" i="103"/>
  <c r="W451" i="103"/>
  <c r="V451" i="103"/>
  <c r="U451" i="103"/>
  <c r="T451" i="103"/>
  <c r="S451" i="103"/>
  <c r="R451" i="103"/>
  <c r="Q451" i="103"/>
  <c r="P451" i="103"/>
  <c r="O451" i="103"/>
  <c r="N451" i="103"/>
  <c r="M451" i="103"/>
  <c r="L451" i="103"/>
  <c r="K451" i="103"/>
  <c r="J451" i="103"/>
  <c r="I451" i="103"/>
  <c r="H451" i="103"/>
  <c r="G451" i="103"/>
  <c r="F451" i="103"/>
  <c r="E451" i="103"/>
  <c r="D451" i="103"/>
  <c r="C451" i="103"/>
  <c r="B451" i="103"/>
  <c r="Z450" i="103"/>
  <c r="Y450" i="103"/>
  <c r="X450" i="103"/>
  <c r="W450" i="103"/>
  <c r="V450" i="103"/>
  <c r="U450" i="103"/>
  <c r="T450" i="103"/>
  <c r="S450" i="103"/>
  <c r="R450" i="103"/>
  <c r="Q450" i="103"/>
  <c r="P450" i="103"/>
  <c r="O450" i="103"/>
  <c r="N450" i="103"/>
  <c r="M450" i="103"/>
  <c r="L450" i="103"/>
  <c r="K450" i="103"/>
  <c r="J450" i="103"/>
  <c r="I450" i="103"/>
  <c r="H450" i="103"/>
  <c r="G450" i="103"/>
  <c r="F450" i="103"/>
  <c r="E450" i="103"/>
  <c r="D450" i="103"/>
  <c r="C450" i="103"/>
  <c r="B450" i="103"/>
  <c r="Z449" i="103"/>
  <c r="Y449" i="103"/>
  <c r="X449" i="103"/>
  <c r="W449" i="103"/>
  <c r="V449" i="103"/>
  <c r="U449" i="103"/>
  <c r="T449" i="103"/>
  <c r="S449" i="103"/>
  <c r="R449" i="103"/>
  <c r="Q449" i="103"/>
  <c r="P449" i="103"/>
  <c r="O449" i="103"/>
  <c r="N449" i="103"/>
  <c r="M449" i="103"/>
  <c r="L449" i="103"/>
  <c r="K449" i="103"/>
  <c r="J449" i="103"/>
  <c r="I449" i="103"/>
  <c r="H449" i="103"/>
  <c r="G449" i="103"/>
  <c r="F449" i="103"/>
  <c r="E449" i="103"/>
  <c r="D449" i="103"/>
  <c r="C449" i="103"/>
  <c r="B449" i="103"/>
  <c r="Z448" i="103"/>
  <c r="Y448" i="103"/>
  <c r="X448" i="103"/>
  <c r="W448" i="103"/>
  <c r="V448" i="103"/>
  <c r="U448" i="103"/>
  <c r="T448" i="103"/>
  <c r="S448" i="103"/>
  <c r="R448" i="103"/>
  <c r="Q448" i="103"/>
  <c r="P448" i="103"/>
  <c r="O448" i="103"/>
  <c r="N448" i="103"/>
  <c r="M448" i="103"/>
  <c r="L448" i="103"/>
  <c r="K448" i="103"/>
  <c r="J448" i="103"/>
  <c r="I448" i="103"/>
  <c r="H448" i="103"/>
  <c r="G448" i="103"/>
  <c r="F448" i="103"/>
  <c r="E448" i="103"/>
  <c r="D448" i="103"/>
  <c r="C448" i="103"/>
  <c r="B448" i="103"/>
  <c r="Z447" i="103"/>
  <c r="Y447" i="103"/>
  <c r="X447" i="103"/>
  <c r="W447" i="103"/>
  <c r="V447" i="103"/>
  <c r="U447" i="103"/>
  <c r="T447" i="103"/>
  <c r="S447" i="103"/>
  <c r="R447" i="103"/>
  <c r="Q447" i="103"/>
  <c r="P447" i="103"/>
  <c r="O447" i="103"/>
  <c r="N447" i="103"/>
  <c r="M447" i="103"/>
  <c r="L447" i="103"/>
  <c r="K447" i="103"/>
  <c r="J447" i="103"/>
  <c r="I447" i="103"/>
  <c r="H447" i="103"/>
  <c r="G447" i="103"/>
  <c r="F447" i="103"/>
  <c r="E447" i="103"/>
  <c r="D447" i="103"/>
  <c r="C447" i="103"/>
  <c r="B447" i="103"/>
  <c r="Z446" i="103"/>
  <c r="Y446" i="103"/>
  <c r="X446" i="103"/>
  <c r="W446" i="103"/>
  <c r="V446" i="103"/>
  <c r="U446" i="103"/>
  <c r="T446" i="103"/>
  <c r="S446" i="103"/>
  <c r="R446" i="103"/>
  <c r="Q446" i="103"/>
  <c r="P446" i="103"/>
  <c r="O446" i="103"/>
  <c r="N446" i="103"/>
  <c r="M446" i="103"/>
  <c r="L446" i="103"/>
  <c r="K446" i="103"/>
  <c r="J446" i="103"/>
  <c r="I446" i="103"/>
  <c r="H446" i="103"/>
  <c r="G446" i="103"/>
  <c r="F446" i="103"/>
  <c r="E446" i="103"/>
  <c r="D446" i="103"/>
  <c r="C446" i="103"/>
  <c r="B446" i="103"/>
  <c r="Z445" i="103"/>
  <c r="Y445" i="103"/>
  <c r="X445" i="103"/>
  <c r="W445" i="103"/>
  <c r="V445" i="103"/>
  <c r="U445" i="103"/>
  <c r="T445" i="103"/>
  <c r="S445" i="103"/>
  <c r="R445" i="103"/>
  <c r="Q445" i="103"/>
  <c r="P445" i="103"/>
  <c r="O445" i="103"/>
  <c r="N445" i="103"/>
  <c r="M445" i="103"/>
  <c r="L445" i="103"/>
  <c r="K445" i="103"/>
  <c r="J445" i="103"/>
  <c r="I445" i="103"/>
  <c r="H445" i="103"/>
  <c r="G445" i="103"/>
  <c r="F445" i="103"/>
  <c r="E445" i="103"/>
  <c r="D445" i="103"/>
  <c r="C445" i="103"/>
  <c r="B445" i="103"/>
  <c r="Z444" i="103"/>
  <c r="Y444" i="103"/>
  <c r="X444" i="103"/>
  <c r="W444" i="103"/>
  <c r="V444" i="103"/>
  <c r="U444" i="103"/>
  <c r="T444" i="103"/>
  <c r="S444" i="103"/>
  <c r="R444" i="103"/>
  <c r="Q444" i="103"/>
  <c r="P444" i="103"/>
  <c r="O444" i="103"/>
  <c r="N444" i="103"/>
  <c r="M444" i="103"/>
  <c r="L444" i="103"/>
  <c r="K444" i="103"/>
  <c r="J444" i="103"/>
  <c r="I444" i="103"/>
  <c r="H444" i="103"/>
  <c r="G444" i="103"/>
  <c r="F444" i="103"/>
  <c r="E444" i="103"/>
  <c r="D444" i="103"/>
  <c r="C444" i="103"/>
  <c r="B444" i="103"/>
  <c r="Z443" i="103"/>
  <c r="Y443" i="103"/>
  <c r="X443" i="103"/>
  <c r="W443" i="103"/>
  <c r="V443" i="103"/>
  <c r="U443" i="103"/>
  <c r="T443" i="103"/>
  <c r="S443" i="103"/>
  <c r="R443" i="103"/>
  <c r="Q443" i="103"/>
  <c r="P443" i="103"/>
  <c r="O443" i="103"/>
  <c r="N443" i="103"/>
  <c r="M443" i="103"/>
  <c r="L443" i="103"/>
  <c r="K443" i="103"/>
  <c r="J443" i="103"/>
  <c r="I443" i="103"/>
  <c r="H443" i="103"/>
  <c r="G443" i="103"/>
  <c r="F443" i="103"/>
  <c r="E443" i="103"/>
  <c r="D443" i="103"/>
  <c r="C443" i="103"/>
  <c r="B443" i="103"/>
  <c r="Z442" i="103"/>
  <c r="Y442" i="103"/>
  <c r="X442" i="103"/>
  <c r="W442" i="103"/>
  <c r="V442" i="103"/>
  <c r="U442" i="103"/>
  <c r="T442" i="103"/>
  <c r="S442" i="103"/>
  <c r="R442" i="103"/>
  <c r="Q442" i="103"/>
  <c r="P442" i="103"/>
  <c r="O442" i="103"/>
  <c r="N442" i="103"/>
  <c r="M442" i="103"/>
  <c r="L442" i="103"/>
  <c r="K442" i="103"/>
  <c r="J442" i="103"/>
  <c r="I442" i="103"/>
  <c r="H442" i="103"/>
  <c r="G442" i="103"/>
  <c r="F442" i="103"/>
  <c r="E442" i="103"/>
  <c r="D442" i="103"/>
  <c r="C442" i="103"/>
  <c r="B442" i="103"/>
  <c r="Z441" i="103"/>
  <c r="Y441" i="103"/>
  <c r="X441" i="103"/>
  <c r="W441" i="103"/>
  <c r="V441" i="103"/>
  <c r="U441" i="103"/>
  <c r="T441" i="103"/>
  <c r="S441" i="103"/>
  <c r="R441" i="103"/>
  <c r="Q441" i="103"/>
  <c r="P441" i="103"/>
  <c r="O441" i="103"/>
  <c r="N441" i="103"/>
  <c r="M441" i="103"/>
  <c r="L441" i="103"/>
  <c r="K441" i="103"/>
  <c r="J441" i="103"/>
  <c r="I441" i="103"/>
  <c r="H441" i="103"/>
  <c r="G441" i="103"/>
  <c r="F441" i="103"/>
  <c r="E441" i="103"/>
  <c r="D441" i="103"/>
  <c r="C441" i="103"/>
  <c r="B441" i="103"/>
  <c r="Z440" i="103"/>
  <c r="Y440" i="103"/>
  <c r="X440" i="103"/>
  <c r="W440" i="103"/>
  <c r="V440" i="103"/>
  <c r="U440" i="103"/>
  <c r="T440" i="103"/>
  <c r="S440" i="103"/>
  <c r="R440" i="103"/>
  <c r="Q440" i="103"/>
  <c r="P440" i="103"/>
  <c r="O440" i="103"/>
  <c r="N440" i="103"/>
  <c r="M440" i="103"/>
  <c r="L440" i="103"/>
  <c r="K440" i="103"/>
  <c r="J440" i="103"/>
  <c r="I440" i="103"/>
  <c r="H440" i="103"/>
  <c r="G440" i="103"/>
  <c r="F440" i="103"/>
  <c r="E440" i="103"/>
  <c r="D440" i="103"/>
  <c r="C440" i="103"/>
  <c r="B440" i="103"/>
  <c r="Z439" i="103"/>
  <c r="Y439" i="103"/>
  <c r="X439" i="103"/>
  <c r="W439" i="103"/>
  <c r="V439" i="103"/>
  <c r="U439" i="103"/>
  <c r="T439" i="103"/>
  <c r="S439" i="103"/>
  <c r="R439" i="103"/>
  <c r="Q439" i="103"/>
  <c r="P439" i="103"/>
  <c r="O439" i="103"/>
  <c r="N439" i="103"/>
  <c r="M439" i="103"/>
  <c r="L439" i="103"/>
  <c r="K439" i="103"/>
  <c r="J439" i="103"/>
  <c r="I439" i="103"/>
  <c r="H439" i="103"/>
  <c r="G439" i="103"/>
  <c r="F439" i="103"/>
  <c r="E439" i="103"/>
  <c r="D439" i="103"/>
  <c r="C439" i="103"/>
  <c r="B439" i="103"/>
  <c r="Z438" i="103"/>
  <c r="Y438" i="103"/>
  <c r="X438" i="103"/>
  <c r="W438" i="103"/>
  <c r="V438" i="103"/>
  <c r="U438" i="103"/>
  <c r="T438" i="103"/>
  <c r="S438" i="103"/>
  <c r="R438" i="103"/>
  <c r="Q438" i="103"/>
  <c r="P438" i="103"/>
  <c r="O438" i="103"/>
  <c r="N438" i="103"/>
  <c r="M438" i="103"/>
  <c r="L438" i="103"/>
  <c r="K438" i="103"/>
  <c r="J438" i="103"/>
  <c r="I438" i="103"/>
  <c r="H438" i="103"/>
  <c r="G438" i="103"/>
  <c r="F438" i="103"/>
  <c r="E438" i="103"/>
  <c r="D438" i="103"/>
  <c r="C438" i="103"/>
  <c r="B438" i="103"/>
  <c r="Z437" i="103"/>
  <c r="Y437" i="103"/>
  <c r="X437" i="103"/>
  <c r="W437" i="103"/>
  <c r="V437" i="103"/>
  <c r="U437" i="103"/>
  <c r="T437" i="103"/>
  <c r="S437" i="103"/>
  <c r="R437" i="103"/>
  <c r="Q437" i="103"/>
  <c r="P437" i="103"/>
  <c r="O437" i="103"/>
  <c r="N437" i="103"/>
  <c r="M437" i="103"/>
  <c r="L437" i="103"/>
  <c r="K437" i="103"/>
  <c r="J437" i="103"/>
  <c r="I437" i="103"/>
  <c r="H437" i="103"/>
  <c r="G437" i="103"/>
  <c r="F437" i="103"/>
  <c r="E437" i="103"/>
  <c r="D437" i="103"/>
  <c r="C437" i="103"/>
  <c r="B437" i="103"/>
  <c r="Z436" i="103"/>
  <c r="Y436" i="103"/>
  <c r="X436" i="103"/>
  <c r="W436" i="103"/>
  <c r="V436" i="103"/>
  <c r="U436" i="103"/>
  <c r="T436" i="103"/>
  <c r="S436" i="103"/>
  <c r="R436" i="103"/>
  <c r="Q436" i="103"/>
  <c r="P436" i="103"/>
  <c r="O436" i="103"/>
  <c r="N436" i="103"/>
  <c r="M436" i="103"/>
  <c r="L436" i="103"/>
  <c r="K436" i="103"/>
  <c r="J436" i="103"/>
  <c r="I436" i="103"/>
  <c r="H436" i="103"/>
  <c r="G436" i="103"/>
  <c r="F436" i="103"/>
  <c r="E436" i="103"/>
  <c r="D436" i="103"/>
  <c r="C436" i="103"/>
  <c r="B436" i="103"/>
  <c r="Z435" i="103"/>
  <c r="Y435" i="103"/>
  <c r="X435" i="103"/>
  <c r="W435" i="103"/>
  <c r="V435" i="103"/>
  <c r="U435" i="103"/>
  <c r="T435" i="103"/>
  <c r="S435" i="103"/>
  <c r="R435" i="103"/>
  <c r="Q435" i="103"/>
  <c r="P435" i="103"/>
  <c r="O435" i="103"/>
  <c r="N435" i="103"/>
  <c r="M435" i="103"/>
  <c r="L435" i="103"/>
  <c r="K435" i="103"/>
  <c r="J435" i="103"/>
  <c r="I435" i="103"/>
  <c r="H435" i="103"/>
  <c r="G435" i="103"/>
  <c r="F435" i="103"/>
  <c r="E435" i="103"/>
  <c r="D435" i="103"/>
  <c r="C435" i="103"/>
  <c r="B435" i="103"/>
  <c r="Z434" i="103"/>
  <c r="Y434" i="103"/>
  <c r="X434" i="103"/>
  <c r="W434" i="103"/>
  <c r="V434" i="103"/>
  <c r="U434" i="103"/>
  <c r="T434" i="103"/>
  <c r="S434" i="103"/>
  <c r="R434" i="103"/>
  <c r="Q434" i="103"/>
  <c r="P434" i="103"/>
  <c r="O434" i="103"/>
  <c r="N434" i="103"/>
  <c r="M434" i="103"/>
  <c r="L434" i="103"/>
  <c r="K434" i="103"/>
  <c r="J434" i="103"/>
  <c r="I434" i="103"/>
  <c r="H434" i="103"/>
  <c r="G434" i="103"/>
  <c r="F434" i="103"/>
  <c r="E434" i="103"/>
  <c r="D434" i="103"/>
  <c r="C434" i="103"/>
  <c r="B434" i="103"/>
  <c r="Z433" i="103"/>
  <c r="Y433" i="103"/>
  <c r="X433" i="103"/>
  <c r="W433" i="103"/>
  <c r="V433" i="103"/>
  <c r="U433" i="103"/>
  <c r="T433" i="103"/>
  <c r="S433" i="103"/>
  <c r="R433" i="103"/>
  <c r="Q433" i="103"/>
  <c r="P433" i="103"/>
  <c r="O433" i="103"/>
  <c r="N433" i="103"/>
  <c r="M433" i="103"/>
  <c r="L433" i="103"/>
  <c r="K433" i="103"/>
  <c r="J433" i="103"/>
  <c r="I433" i="103"/>
  <c r="H433" i="103"/>
  <c r="G433" i="103"/>
  <c r="F433" i="103"/>
  <c r="E433" i="103"/>
  <c r="D433" i="103"/>
  <c r="C433" i="103"/>
  <c r="B433" i="103"/>
  <c r="Z432" i="103"/>
  <c r="Y432" i="103"/>
  <c r="X432" i="103"/>
  <c r="W432" i="103"/>
  <c r="V432" i="103"/>
  <c r="U432" i="103"/>
  <c r="T432" i="103"/>
  <c r="S432" i="103"/>
  <c r="R432" i="103"/>
  <c r="Q432" i="103"/>
  <c r="P432" i="103"/>
  <c r="O432" i="103"/>
  <c r="N432" i="103"/>
  <c r="M432" i="103"/>
  <c r="L432" i="103"/>
  <c r="K432" i="103"/>
  <c r="J432" i="103"/>
  <c r="I432" i="103"/>
  <c r="H432" i="103"/>
  <c r="G432" i="103"/>
  <c r="F432" i="103"/>
  <c r="E432" i="103"/>
  <c r="D432" i="103"/>
  <c r="C432" i="103"/>
  <c r="B432" i="103"/>
  <c r="Z431" i="103"/>
  <c r="Y431" i="103"/>
  <c r="X431" i="103"/>
  <c r="W431" i="103"/>
  <c r="V431" i="103"/>
  <c r="U431" i="103"/>
  <c r="T431" i="103"/>
  <c r="S431" i="103"/>
  <c r="R431" i="103"/>
  <c r="Q431" i="103"/>
  <c r="P431" i="103"/>
  <c r="O431" i="103"/>
  <c r="N431" i="103"/>
  <c r="M431" i="103"/>
  <c r="L431" i="103"/>
  <c r="K431" i="103"/>
  <c r="J431" i="103"/>
  <c r="I431" i="103"/>
  <c r="H431" i="103"/>
  <c r="G431" i="103"/>
  <c r="F431" i="103"/>
  <c r="E431" i="103"/>
  <c r="D431" i="103"/>
  <c r="C431" i="103"/>
  <c r="B431" i="103"/>
  <c r="Z430" i="103"/>
  <c r="Y430" i="103"/>
  <c r="X430" i="103"/>
  <c r="W430" i="103"/>
  <c r="V430" i="103"/>
  <c r="U430" i="103"/>
  <c r="T430" i="103"/>
  <c r="S430" i="103"/>
  <c r="R430" i="103"/>
  <c r="Q430" i="103"/>
  <c r="P430" i="103"/>
  <c r="O430" i="103"/>
  <c r="N430" i="103"/>
  <c r="M430" i="103"/>
  <c r="L430" i="103"/>
  <c r="K430" i="103"/>
  <c r="J430" i="103"/>
  <c r="I430" i="103"/>
  <c r="H430" i="103"/>
  <c r="G430" i="103"/>
  <c r="F430" i="103"/>
  <c r="E430" i="103"/>
  <c r="D430" i="103"/>
  <c r="C430" i="103"/>
  <c r="B430" i="103"/>
  <c r="Z429" i="103"/>
  <c r="Y429" i="103"/>
  <c r="X429" i="103"/>
  <c r="W429" i="103"/>
  <c r="V429" i="103"/>
  <c r="U429" i="103"/>
  <c r="T429" i="103"/>
  <c r="S429" i="103"/>
  <c r="R429" i="103"/>
  <c r="Q429" i="103"/>
  <c r="P429" i="103"/>
  <c r="O429" i="103"/>
  <c r="N429" i="103"/>
  <c r="M429" i="103"/>
  <c r="L429" i="103"/>
  <c r="K429" i="103"/>
  <c r="J429" i="103"/>
  <c r="I429" i="103"/>
  <c r="H429" i="103"/>
  <c r="G429" i="103"/>
  <c r="F429" i="103"/>
  <c r="E429" i="103"/>
  <c r="D429" i="103"/>
  <c r="C429" i="103"/>
  <c r="B429" i="103"/>
  <c r="Z428" i="103"/>
  <c r="Y428" i="103"/>
  <c r="X428" i="103"/>
  <c r="W428" i="103"/>
  <c r="V428" i="103"/>
  <c r="U428" i="103"/>
  <c r="T428" i="103"/>
  <c r="S428" i="103"/>
  <c r="R428" i="103"/>
  <c r="Q428" i="103"/>
  <c r="P428" i="103"/>
  <c r="O428" i="103"/>
  <c r="N428" i="103"/>
  <c r="M428" i="103"/>
  <c r="L428" i="103"/>
  <c r="K428" i="103"/>
  <c r="J428" i="103"/>
  <c r="I428" i="103"/>
  <c r="H428" i="103"/>
  <c r="G428" i="103"/>
  <c r="F428" i="103"/>
  <c r="E428" i="103"/>
  <c r="D428" i="103"/>
  <c r="C428" i="103"/>
  <c r="B428" i="103"/>
  <c r="Z427" i="103"/>
  <c r="Y427" i="103"/>
  <c r="X427" i="103"/>
  <c r="W427" i="103"/>
  <c r="V427" i="103"/>
  <c r="U427" i="103"/>
  <c r="T427" i="103"/>
  <c r="S427" i="103"/>
  <c r="R427" i="103"/>
  <c r="Q427" i="103"/>
  <c r="P427" i="103"/>
  <c r="O427" i="103"/>
  <c r="N427" i="103"/>
  <c r="M427" i="103"/>
  <c r="L427" i="103"/>
  <c r="K427" i="103"/>
  <c r="J427" i="103"/>
  <c r="I427" i="103"/>
  <c r="H427" i="103"/>
  <c r="G427" i="103"/>
  <c r="F427" i="103"/>
  <c r="E427" i="103"/>
  <c r="D427" i="103"/>
  <c r="C427" i="103"/>
  <c r="B427" i="103"/>
  <c r="Z426" i="103"/>
  <c r="Y426" i="103"/>
  <c r="X426" i="103"/>
  <c r="W426" i="103"/>
  <c r="V426" i="103"/>
  <c r="U426" i="103"/>
  <c r="T426" i="103"/>
  <c r="S426" i="103"/>
  <c r="R426" i="103"/>
  <c r="Q426" i="103"/>
  <c r="P426" i="103"/>
  <c r="O426" i="103"/>
  <c r="N426" i="103"/>
  <c r="M426" i="103"/>
  <c r="L426" i="103"/>
  <c r="K426" i="103"/>
  <c r="J426" i="103"/>
  <c r="I426" i="103"/>
  <c r="H426" i="103"/>
  <c r="G426" i="103"/>
  <c r="F426" i="103"/>
  <c r="E426" i="103"/>
  <c r="D426" i="103"/>
  <c r="C426" i="103"/>
  <c r="B426" i="103"/>
  <c r="Z425" i="103"/>
  <c r="Y425" i="103"/>
  <c r="X425" i="103"/>
  <c r="W425" i="103"/>
  <c r="V425" i="103"/>
  <c r="U425" i="103"/>
  <c r="T425" i="103"/>
  <c r="S425" i="103"/>
  <c r="R425" i="103"/>
  <c r="Q425" i="103"/>
  <c r="P425" i="103"/>
  <c r="O425" i="103"/>
  <c r="N425" i="103"/>
  <c r="M425" i="103"/>
  <c r="L425" i="103"/>
  <c r="K425" i="103"/>
  <c r="J425" i="103"/>
  <c r="I425" i="103"/>
  <c r="H425" i="103"/>
  <c r="G425" i="103"/>
  <c r="F425" i="103"/>
  <c r="E425" i="103"/>
  <c r="D425" i="103"/>
  <c r="C425" i="103"/>
  <c r="B425" i="103"/>
  <c r="Z424" i="103"/>
  <c r="Y424" i="103"/>
  <c r="X424" i="103"/>
  <c r="W424" i="103"/>
  <c r="V424" i="103"/>
  <c r="U424" i="103"/>
  <c r="T424" i="103"/>
  <c r="S424" i="103"/>
  <c r="R424" i="103"/>
  <c r="Q424" i="103"/>
  <c r="P424" i="103"/>
  <c r="O424" i="103"/>
  <c r="N424" i="103"/>
  <c r="M424" i="103"/>
  <c r="L424" i="103"/>
  <c r="K424" i="103"/>
  <c r="J424" i="103"/>
  <c r="I424" i="103"/>
  <c r="H424" i="103"/>
  <c r="G424" i="103"/>
  <c r="F424" i="103"/>
  <c r="E424" i="103"/>
  <c r="D424" i="103"/>
  <c r="C424" i="103"/>
  <c r="B424" i="103"/>
  <c r="Z423" i="103"/>
  <c r="Y423" i="103"/>
  <c r="X423" i="103"/>
  <c r="W423" i="103"/>
  <c r="V423" i="103"/>
  <c r="U423" i="103"/>
  <c r="T423" i="103"/>
  <c r="S423" i="103"/>
  <c r="R423" i="103"/>
  <c r="Q423" i="103"/>
  <c r="P423" i="103"/>
  <c r="O423" i="103"/>
  <c r="N423" i="103"/>
  <c r="M423" i="103"/>
  <c r="L423" i="103"/>
  <c r="K423" i="103"/>
  <c r="J423" i="103"/>
  <c r="I423" i="103"/>
  <c r="H423" i="103"/>
  <c r="G423" i="103"/>
  <c r="F423" i="103"/>
  <c r="E423" i="103"/>
  <c r="D423" i="103"/>
  <c r="C423" i="103"/>
  <c r="B423" i="103"/>
  <c r="Z422" i="103"/>
  <c r="Y422" i="103"/>
  <c r="X422" i="103"/>
  <c r="W422" i="103"/>
  <c r="V422" i="103"/>
  <c r="U422" i="103"/>
  <c r="T422" i="103"/>
  <c r="S422" i="103"/>
  <c r="R422" i="103"/>
  <c r="Q422" i="103"/>
  <c r="P422" i="103"/>
  <c r="O422" i="103"/>
  <c r="N422" i="103"/>
  <c r="M422" i="103"/>
  <c r="L422" i="103"/>
  <c r="K422" i="103"/>
  <c r="J422" i="103"/>
  <c r="I422" i="103"/>
  <c r="H422" i="103"/>
  <c r="G422" i="103"/>
  <c r="F422" i="103"/>
  <c r="E422" i="103"/>
  <c r="D422" i="103"/>
  <c r="C422" i="103"/>
  <c r="B422" i="103"/>
  <c r="Z421" i="103"/>
  <c r="Y421" i="103"/>
  <c r="X421" i="103"/>
  <c r="W421" i="103"/>
  <c r="V421" i="103"/>
  <c r="U421" i="103"/>
  <c r="T421" i="103"/>
  <c r="S421" i="103"/>
  <c r="R421" i="103"/>
  <c r="Q421" i="103"/>
  <c r="P421" i="103"/>
  <c r="O421" i="103"/>
  <c r="N421" i="103"/>
  <c r="M421" i="103"/>
  <c r="L421" i="103"/>
  <c r="K421" i="103"/>
  <c r="J421" i="103"/>
  <c r="I421" i="103"/>
  <c r="H421" i="103"/>
  <c r="G421" i="103"/>
  <c r="F421" i="103"/>
  <c r="E421" i="103"/>
  <c r="D421" i="103"/>
  <c r="C421" i="103"/>
  <c r="B421" i="103"/>
  <c r="Z420" i="103"/>
  <c r="Y420" i="103"/>
  <c r="X420" i="103"/>
  <c r="W420" i="103"/>
  <c r="V420" i="103"/>
  <c r="U420" i="103"/>
  <c r="T420" i="103"/>
  <c r="S420" i="103"/>
  <c r="R420" i="103"/>
  <c r="Q420" i="103"/>
  <c r="P420" i="103"/>
  <c r="O420" i="103"/>
  <c r="N420" i="103"/>
  <c r="M420" i="103"/>
  <c r="L420" i="103"/>
  <c r="K420" i="103"/>
  <c r="J420" i="103"/>
  <c r="I420" i="103"/>
  <c r="H420" i="103"/>
  <c r="G420" i="103"/>
  <c r="F420" i="103"/>
  <c r="E420" i="103"/>
  <c r="D420" i="103"/>
  <c r="C420" i="103"/>
  <c r="B420" i="103"/>
  <c r="Z419" i="103"/>
  <c r="Y419" i="103"/>
  <c r="X419" i="103"/>
  <c r="W419" i="103"/>
  <c r="V419" i="103"/>
  <c r="U419" i="103"/>
  <c r="T419" i="103"/>
  <c r="S419" i="103"/>
  <c r="R419" i="103"/>
  <c r="Q419" i="103"/>
  <c r="P419" i="103"/>
  <c r="O419" i="103"/>
  <c r="N419" i="103"/>
  <c r="M419" i="103"/>
  <c r="L419" i="103"/>
  <c r="K419" i="103"/>
  <c r="J419" i="103"/>
  <c r="I419" i="103"/>
  <c r="H419" i="103"/>
  <c r="G419" i="103"/>
  <c r="F419" i="103"/>
  <c r="E419" i="103"/>
  <c r="D419" i="103"/>
  <c r="C419" i="103"/>
  <c r="B419" i="103"/>
  <c r="Z418" i="103"/>
  <c r="Y418" i="103"/>
  <c r="X418" i="103"/>
  <c r="W418" i="103"/>
  <c r="V418" i="103"/>
  <c r="U418" i="103"/>
  <c r="T418" i="103"/>
  <c r="S418" i="103"/>
  <c r="R418" i="103"/>
  <c r="Q418" i="103"/>
  <c r="P418" i="103"/>
  <c r="O418" i="103"/>
  <c r="N418" i="103"/>
  <c r="M418" i="103"/>
  <c r="L418" i="103"/>
  <c r="K418" i="103"/>
  <c r="J418" i="103"/>
  <c r="I418" i="103"/>
  <c r="H418" i="103"/>
  <c r="G418" i="103"/>
  <c r="F418" i="103"/>
  <c r="E418" i="103"/>
  <c r="D418" i="103"/>
  <c r="C418" i="103"/>
  <c r="B418" i="103"/>
  <c r="Z417" i="103"/>
  <c r="Y417" i="103"/>
  <c r="X417" i="103"/>
  <c r="W417" i="103"/>
  <c r="V417" i="103"/>
  <c r="U417" i="103"/>
  <c r="T417" i="103"/>
  <c r="S417" i="103"/>
  <c r="R417" i="103"/>
  <c r="Q417" i="103"/>
  <c r="P417" i="103"/>
  <c r="O417" i="103"/>
  <c r="N417" i="103"/>
  <c r="M417" i="103"/>
  <c r="L417" i="103"/>
  <c r="K417" i="103"/>
  <c r="J417" i="103"/>
  <c r="I417" i="103"/>
  <c r="H417" i="103"/>
  <c r="G417" i="103"/>
  <c r="F417" i="103"/>
  <c r="E417" i="103"/>
  <c r="D417" i="103"/>
  <c r="C417" i="103"/>
  <c r="B417" i="103"/>
  <c r="Z416" i="103"/>
  <c r="Y416" i="103"/>
  <c r="X416" i="103"/>
  <c r="W416" i="103"/>
  <c r="V416" i="103"/>
  <c r="U416" i="103"/>
  <c r="T416" i="103"/>
  <c r="S416" i="103"/>
  <c r="R416" i="103"/>
  <c r="Q416" i="103"/>
  <c r="P416" i="103"/>
  <c r="O416" i="103"/>
  <c r="N416" i="103"/>
  <c r="M416" i="103"/>
  <c r="L416" i="103"/>
  <c r="K416" i="103"/>
  <c r="J416" i="103"/>
  <c r="I416" i="103"/>
  <c r="H416" i="103"/>
  <c r="G416" i="103"/>
  <c r="F416" i="103"/>
  <c r="E416" i="103"/>
  <c r="D416" i="103"/>
  <c r="C416" i="103"/>
  <c r="B416" i="103"/>
  <c r="Z415" i="103"/>
  <c r="Y415" i="103"/>
  <c r="X415" i="103"/>
  <c r="W415" i="103"/>
  <c r="V415" i="103"/>
  <c r="U415" i="103"/>
  <c r="T415" i="103"/>
  <c r="S415" i="103"/>
  <c r="R415" i="103"/>
  <c r="Q415" i="103"/>
  <c r="P415" i="103"/>
  <c r="O415" i="103"/>
  <c r="N415" i="103"/>
  <c r="M415" i="103"/>
  <c r="L415" i="103"/>
  <c r="K415" i="103"/>
  <c r="J415" i="103"/>
  <c r="I415" i="103"/>
  <c r="H415" i="103"/>
  <c r="G415" i="103"/>
  <c r="F415" i="103"/>
  <c r="E415" i="103"/>
  <c r="D415" i="103"/>
  <c r="C415" i="103"/>
  <c r="B415" i="103"/>
  <c r="Z414" i="103"/>
  <c r="Y414" i="103"/>
  <c r="X414" i="103"/>
  <c r="W414" i="103"/>
  <c r="V414" i="103"/>
  <c r="U414" i="103"/>
  <c r="T414" i="103"/>
  <c r="S414" i="103"/>
  <c r="R414" i="103"/>
  <c r="Q414" i="103"/>
  <c r="P414" i="103"/>
  <c r="O414" i="103"/>
  <c r="N414" i="103"/>
  <c r="M414" i="103"/>
  <c r="L414" i="103"/>
  <c r="K414" i="103"/>
  <c r="J414" i="103"/>
  <c r="I414" i="103"/>
  <c r="H414" i="103"/>
  <c r="G414" i="103"/>
  <c r="F414" i="103"/>
  <c r="E414" i="103"/>
  <c r="D414" i="103"/>
  <c r="C414" i="103"/>
  <c r="B414" i="103"/>
  <c r="Z413" i="103"/>
  <c r="Y413" i="103"/>
  <c r="X413" i="103"/>
  <c r="W413" i="103"/>
  <c r="V413" i="103"/>
  <c r="U413" i="103"/>
  <c r="T413" i="103"/>
  <c r="S413" i="103"/>
  <c r="R413" i="103"/>
  <c r="Q413" i="103"/>
  <c r="P413" i="103"/>
  <c r="O413" i="103"/>
  <c r="N413" i="103"/>
  <c r="M413" i="103"/>
  <c r="L413" i="103"/>
  <c r="K413" i="103"/>
  <c r="J413" i="103"/>
  <c r="I413" i="103"/>
  <c r="H413" i="103"/>
  <c r="G413" i="103"/>
  <c r="F413" i="103"/>
  <c r="E413" i="103"/>
  <c r="D413" i="103"/>
  <c r="C413" i="103"/>
  <c r="B413" i="103"/>
  <c r="Z412" i="103"/>
  <c r="Y412" i="103"/>
  <c r="X412" i="103"/>
  <c r="W412" i="103"/>
  <c r="V412" i="103"/>
  <c r="U412" i="103"/>
  <c r="T412" i="103"/>
  <c r="S412" i="103"/>
  <c r="R412" i="103"/>
  <c r="Q412" i="103"/>
  <c r="P412" i="103"/>
  <c r="O412" i="103"/>
  <c r="N412" i="103"/>
  <c r="M412" i="103"/>
  <c r="L412" i="103"/>
  <c r="K412" i="103"/>
  <c r="J412" i="103"/>
  <c r="I412" i="103"/>
  <c r="H412" i="103"/>
  <c r="G412" i="103"/>
  <c r="F412" i="103"/>
  <c r="E412" i="103"/>
  <c r="D412" i="103"/>
  <c r="C412" i="103"/>
  <c r="B412" i="103"/>
  <c r="Z411" i="103"/>
  <c r="Y411" i="103"/>
  <c r="X411" i="103"/>
  <c r="W411" i="103"/>
  <c r="V411" i="103"/>
  <c r="U411" i="103"/>
  <c r="T411" i="103"/>
  <c r="S411" i="103"/>
  <c r="R411" i="103"/>
  <c r="Q411" i="103"/>
  <c r="P411" i="103"/>
  <c r="O411" i="103"/>
  <c r="N411" i="103"/>
  <c r="M411" i="103"/>
  <c r="L411" i="103"/>
  <c r="K411" i="103"/>
  <c r="J411" i="103"/>
  <c r="I411" i="103"/>
  <c r="H411" i="103"/>
  <c r="G411" i="103"/>
  <c r="F411" i="103"/>
  <c r="E411" i="103"/>
  <c r="D411" i="103"/>
  <c r="C411" i="103"/>
  <c r="B411" i="103"/>
  <c r="Z410" i="103"/>
  <c r="Y410" i="103"/>
  <c r="X410" i="103"/>
  <c r="W410" i="103"/>
  <c r="V410" i="103"/>
  <c r="U410" i="103"/>
  <c r="T410" i="103"/>
  <c r="S410" i="103"/>
  <c r="R410" i="103"/>
  <c r="Q410" i="103"/>
  <c r="P410" i="103"/>
  <c r="O410" i="103"/>
  <c r="N410" i="103"/>
  <c r="M410" i="103"/>
  <c r="L410" i="103"/>
  <c r="K410" i="103"/>
  <c r="J410" i="103"/>
  <c r="I410" i="103"/>
  <c r="H410" i="103"/>
  <c r="G410" i="103"/>
  <c r="F410" i="103"/>
  <c r="E410" i="103"/>
  <c r="D410" i="103"/>
  <c r="C410" i="103"/>
  <c r="B410" i="103"/>
  <c r="Z409" i="103"/>
  <c r="Y409" i="103"/>
  <c r="X409" i="103"/>
  <c r="W409" i="103"/>
  <c r="V409" i="103"/>
  <c r="U409" i="103"/>
  <c r="T409" i="103"/>
  <c r="S409" i="103"/>
  <c r="R409" i="103"/>
  <c r="Q409" i="103"/>
  <c r="P409" i="103"/>
  <c r="O409" i="103"/>
  <c r="N409" i="103"/>
  <c r="M409" i="103"/>
  <c r="L409" i="103"/>
  <c r="K409" i="103"/>
  <c r="J409" i="103"/>
  <c r="I409" i="103"/>
  <c r="H409" i="103"/>
  <c r="G409" i="103"/>
  <c r="F409" i="103"/>
  <c r="E409" i="103"/>
  <c r="D409" i="103"/>
  <c r="C409" i="103"/>
  <c r="B409" i="103"/>
  <c r="Z408" i="103"/>
  <c r="Y408" i="103"/>
  <c r="X408" i="103"/>
  <c r="W408" i="103"/>
  <c r="V408" i="103"/>
  <c r="U408" i="103"/>
  <c r="T408" i="103"/>
  <c r="S408" i="103"/>
  <c r="R408" i="103"/>
  <c r="Q408" i="103"/>
  <c r="P408" i="103"/>
  <c r="O408" i="103"/>
  <c r="N408" i="103"/>
  <c r="M408" i="103"/>
  <c r="L408" i="103"/>
  <c r="K408" i="103"/>
  <c r="J408" i="103"/>
  <c r="I408" i="103"/>
  <c r="H408" i="103"/>
  <c r="G408" i="103"/>
  <c r="F408" i="103"/>
  <c r="E408" i="103"/>
  <c r="D408" i="103"/>
  <c r="C408" i="103"/>
  <c r="B408" i="103"/>
  <c r="Z407" i="103"/>
  <c r="Y407" i="103"/>
  <c r="X407" i="103"/>
  <c r="W407" i="103"/>
  <c r="V407" i="103"/>
  <c r="U407" i="103"/>
  <c r="T407" i="103"/>
  <c r="S407" i="103"/>
  <c r="R407" i="103"/>
  <c r="Q407" i="103"/>
  <c r="P407" i="103"/>
  <c r="O407" i="103"/>
  <c r="N407" i="103"/>
  <c r="M407" i="103"/>
  <c r="L407" i="103"/>
  <c r="K407" i="103"/>
  <c r="J407" i="103"/>
  <c r="I407" i="103"/>
  <c r="H407" i="103"/>
  <c r="G407" i="103"/>
  <c r="F407" i="103"/>
  <c r="E407" i="103"/>
  <c r="D407" i="103"/>
  <c r="C407" i="103"/>
  <c r="B407" i="103"/>
  <c r="Z406" i="103"/>
  <c r="Y406" i="103"/>
  <c r="X406" i="103"/>
  <c r="W406" i="103"/>
  <c r="V406" i="103"/>
  <c r="U406" i="103"/>
  <c r="T406" i="103"/>
  <c r="S406" i="103"/>
  <c r="R406" i="103"/>
  <c r="Q406" i="103"/>
  <c r="P406" i="103"/>
  <c r="O406" i="103"/>
  <c r="N406" i="103"/>
  <c r="M406" i="103"/>
  <c r="L406" i="103"/>
  <c r="K406" i="103"/>
  <c r="J406" i="103"/>
  <c r="I406" i="103"/>
  <c r="H406" i="103"/>
  <c r="G406" i="103"/>
  <c r="F406" i="103"/>
  <c r="E406" i="103"/>
  <c r="D406" i="103"/>
  <c r="C406" i="103"/>
  <c r="B406" i="103"/>
  <c r="Z405" i="103"/>
  <c r="Y405" i="103"/>
  <c r="X405" i="103"/>
  <c r="W405" i="103"/>
  <c r="V405" i="103"/>
  <c r="U405" i="103"/>
  <c r="T405" i="103"/>
  <c r="S405" i="103"/>
  <c r="R405" i="103"/>
  <c r="Q405" i="103"/>
  <c r="P405" i="103"/>
  <c r="O405" i="103"/>
  <c r="N405" i="103"/>
  <c r="M405" i="103"/>
  <c r="L405" i="103"/>
  <c r="K405" i="103"/>
  <c r="J405" i="103"/>
  <c r="I405" i="103"/>
  <c r="H405" i="103"/>
  <c r="G405" i="103"/>
  <c r="F405" i="103"/>
  <c r="E405" i="103"/>
  <c r="D405" i="103"/>
  <c r="C405" i="103"/>
  <c r="B405" i="103"/>
  <c r="Z404" i="103"/>
  <c r="Y404" i="103"/>
  <c r="X404" i="103"/>
  <c r="W404" i="103"/>
  <c r="V404" i="103"/>
  <c r="U404" i="103"/>
  <c r="T404" i="103"/>
  <c r="S404" i="103"/>
  <c r="R404" i="103"/>
  <c r="Q404" i="103"/>
  <c r="P404" i="103"/>
  <c r="O404" i="103"/>
  <c r="N404" i="103"/>
  <c r="M404" i="103"/>
  <c r="L404" i="103"/>
  <c r="K404" i="103"/>
  <c r="J404" i="103"/>
  <c r="I404" i="103"/>
  <c r="H404" i="103"/>
  <c r="G404" i="103"/>
  <c r="F404" i="103"/>
  <c r="E404" i="103"/>
  <c r="D404" i="103"/>
  <c r="C404" i="103"/>
  <c r="B404" i="103"/>
  <c r="Z403" i="103"/>
  <c r="Y403" i="103"/>
  <c r="X403" i="103"/>
  <c r="W403" i="103"/>
  <c r="V403" i="103"/>
  <c r="U403" i="103"/>
  <c r="T403" i="103"/>
  <c r="S403" i="103"/>
  <c r="R403" i="103"/>
  <c r="Q403" i="103"/>
  <c r="P403" i="103"/>
  <c r="O403" i="103"/>
  <c r="N403" i="103"/>
  <c r="M403" i="103"/>
  <c r="L403" i="103"/>
  <c r="K403" i="103"/>
  <c r="J403" i="103"/>
  <c r="I403" i="103"/>
  <c r="H403" i="103"/>
  <c r="G403" i="103"/>
  <c r="F403" i="103"/>
  <c r="E403" i="103"/>
  <c r="D403" i="103"/>
  <c r="C403" i="103"/>
  <c r="B403" i="103"/>
  <c r="Z402" i="103"/>
  <c r="Y402" i="103"/>
  <c r="X402" i="103"/>
  <c r="W402" i="103"/>
  <c r="V402" i="103"/>
  <c r="U402" i="103"/>
  <c r="T402" i="103"/>
  <c r="S402" i="103"/>
  <c r="R402" i="103"/>
  <c r="Q402" i="103"/>
  <c r="P402" i="103"/>
  <c r="O402" i="103"/>
  <c r="N402" i="103"/>
  <c r="M402" i="103"/>
  <c r="L402" i="103"/>
  <c r="K402" i="103"/>
  <c r="J402" i="103"/>
  <c r="I402" i="103"/>
  <c r="H402" i="103"/>
  <c r="G402" i="103"/>
  <c r="F402" i="103"/>
  <c r="E402" i="103"/>
  <c r="D402" i="103"/>
  <c r="C402" i="103"/>
  <c r="B402" i="103"/>
  <c r="Z401" i="103"/>
  <c r="Y401" i="103"/>
  <c r="X401" i="103"/>
  <c r="W401" i="103"/>
  <c r="V401" i="103"/>
  <c r="U401" i="103"/>
  <c r="T401" i="103"/>
  <c r="S401" i="103"/>
  <c r="R401" i="103"/>
  <c r="Q401" i="103"/>
  <c r="P401" i="103"/>
  <c r="O401" i="103"/>
  <c r="N401" i="103"/>
  <c r="M401" i="103"/>
  <c r="L401" i="103"/>
  <c r="K401" i="103"/>
  <c r="J401" i="103"/>
  <c r="I401" i="103"/>
  <c r="H401" i="103"/>
  <c r="G401" i="103"/>
  <c r="F401" i="103"/>
  <c r="E401" i="103"/>
  <c r="D401" i="103"/>
  <c r="C401" i="103"/>
  <c r="B401" i="103"/>
  <c r="Z400" i="103"/>
  <c r="Y400" i="103"/>
  <c r="X400" i="103"/>
  <c r="W400" i="103"/>
  <c r="V400" i="103"/>
  <c r="U400" i="103"/>
  <c r="T400" i="103"/>
  <c r="S400" i="103"/>
  <c r="R400" i="103"/>
  <c r="Q400" i="103"/>
  <c r="P400" i="103"/>
  <c r="O400" i="103"/>
  <c r="N400" i="103"/>
  <c r="M400" i="103"/>
  <c r="L400" i="103"/>
  <c r="K400" i="103"/>
  <c r="J400" i="103"/>
  <c r="I400" i="103"/>
  <c r="H400" i="103"/>
  <c r="G400" i="103"/>
  <c r="F400" i="103"/>
  <c r="E400" i="103"/>
  <c r="D400" i="103"/>
  <c r="C400" i="103"/>
  <c r="B400" i="103"/>
  <c r="Z399" i="103"/>
  <c r="Y399" i="103"/>
  <c r="X399" i="103"/>
  <c r="W399" i="103"/>
  <c r="V399" i="103"/>
  <c r="U399" i="103"/>
  <c r="T399" i="103"/>
  <c r="S399" i="103"/>
  <c r="R399" i="103"/>
  <c r="Q399" i="103"/>
  <c r="P399" i="103"/>
  <c r="O399" i="103"/>
  <c r="N399" i="103"/>
  <c r="M399" i="103"/>
  <c r="L399" i="103"/>
  <c r="K399" i="103"/>
  <c r="J399" i="103"/>
  <c r="I399" i="103"/>
  <c r="H399" i="103"/>
  <c r="G399" i="103"/>
  <c r="F399" i="103"/>
  <c r="E399" i="103"/>
  <c r="D399" i="103"/>
  <c r="C399" i="103"/>
  <c r="B399" i="103"/>
  <c r="Z398" i="103"/>
  <c r="Y398" i="103"/>
  <c r="X398" i="103"/>
  <c r="W398" i="103"/>
  <c r="V398" i="103"/>
  <c r="U398" i="103"/>
  <c r="T398" i="103"/>
  <c r="S398" i="103"/>
  <c r="R398" i="103"/>
  <c r="Q398" i="103"/>
  <c r="P398" i="103"/>
  <c r="O398" i="103"/>
  <c r="N398" i="103"/>
  <c r="M398" i="103"/>
  <c r="L398" i="103"/>
  <c r="K398" i="103"/>
  <c r="J398" i="103"/>
  <c r="I398" i="103"/>
  <c r="H398" i="103"/>
  <c r="G398" i="103"/>
  <c r="F398" i="103"/>
  <c r="E398" i="103"/>
  <c r="D398" i="103"/>
  <c r="C398" i="103"/>
  <c r="B398" i="103"/>
  <c r="Z397" i="103"/>
  <c r="Y397" i="103"/>
  <c r="X397" i="103"/>
  <c r="W397" i="103"/>
  <c r="V397" i="103"/>
  <c r="U397" i="103"/>
  <c r="T397" i="103"/>
  <c r="S397" i="103"/>
  <c r="R397" i="103"/>
  <c r="Q397" i="103"/>
  <c r="P397" i="103"/>
  <c r="O397" i="103"/>
  <c r="N397" i="103"/>
  <c r="M397" i="103"/>
  <c r="L397" i="103"/>
  <c r="K397" i="103"/>
  <c r="J397" i="103"/>
  <c r="I397" i="103"/>
  <c r="H397" i="103"/>
  <c r="G397" i="103"/>
  <c r="F397" i="103"/>
  <c r="E397" i="103"/>
  <c r="D397" i="103"/>
  <c r="C397" i="103"/>
  <c r="B397" i="103"/>
  <c r="Z396" i="103"/>
  <c r="Y396" i="103"/>
  <c r="X396" i="103"/>
  <c r="W396" i="103"/>
  <c r="V396" i="103"/>
  <c r="U396" i="103"/>
  <c r="T396" i="103"/>
  <c r="S396" i="103"/>
  <c r="R396" i="103"/>
  <c r="Q396" i="103"/>
  <c r="P396" i="103"/>
  <c r="O396" i="103"/>
  <c r="N396" i="103"/>
  <c r="M396" i="103"/>
  <c r="L396" i="103"/>
  <c r="K396" i="103"/>
  <c r="J396" i="103"/>
  <c r="I396" i="103"/>
  <c r="H396" i="103"/>
  <c r="G396" i="103"/>
  <c r="F396" i="103"/>
  <c r="E396" i="103"/>
  <c r="D396" i="103"/>
  <c r="C396" i="103"/>
  <c r="B396" i="103"/>
  <c r="Z395" i="103"/>
  <c r="Y395" i="103"/>
  <c r="X395" i="103"/>
  <c r="W395" i="103"/>
  <c r="V395" i="103"/>
  <c r="U395" i="103"/>
  <c r="T395" i="103"/>
  <c r="S395" i="103"/>
  <c r="R395" i="103"/>
  <c r="Q395" i="103"/>
  <c r="P395" i="103"/>
  <c r="O395" i="103"/>
  <c r="N395" i="103"/>
  <c r="M395" i="103"/>
  <c r="L395" i="103"/>
  <c r="K395" i="103"/>
  <c r="J395" i="103"/>
  <c r="I395" i="103"/>
  <c r="H395" i="103"/>
  <c r="G395" i="103"/>
  <c r="F395" i="103"/>
  <c r="E395" i="103"/>
  <c r="D395" i="103"/>
  <c r="C395" i="103"/>
  <c r="B395" i="103"/>
  <c r="Z394" i="103"/>
  <c r="Y394" i="103"/>
  <c r="X394" i="103"/>
  <c r="W394" i="103"/>
  <c r="V394" i="103"/>
  <c r="U394" i="103"/>
  <c r="T394" i="103"/>
  <c r="S394" i="103"/>
  <c r="R394" i="103"/>
  <c r="Q394" i="103"/>
  <c r="P394" i="103"/>
  <c r="O394" i="103"/>
  <c r="N394" i="103"/>
  <c r="M394" i="103"/>
  <c r="L394" i="103"/>
  <c r="K394" i="103"/>
  <c r="J394" i="103"/>
  <c r="I394" i="103"/>
  <c r="H394" i="103"/>
  <c r="G394" i="103"/>
  <c r="F394" i="103"/>
  <c r="E394" i="103"/>
  <c r="D394" i="103"/>
  <c r="C394" i="103"/>
  <c r="B394" i="103"/>
  <c r="Z393" i="103"/>
  <c r="Y393" i="103"/>
  <c r="X393" i="103"/>
  <c r="W393" i="103"/>
  <c r="V393" i="103"/>
  <c r="U393" i="103"/>
  <c r="T393" i="103"/>
  <c r="S393" i="103"/>
  <c r="R393" i="103"/>
  <c r="Q393" i="103"/>
  <c r="P393" i="103"/>
  <c r="O393" i="103"/>
  <c r="N393" i="103"/>
  <c r="M393" i="103"/>
  <c r="L393" i="103"/>
  <c r="K393" i="103"/>
  <c r="J393" i="103"/>
  <c r="I393" i="103"/>
  <c r="H393" i="103"/>
  <c r="G393" i="103"/>
  <c r="F393" i="103"/>
  <c r="E393" i="103"/>
  <c r="D393" i="103"/>
  <c r="C393" i="103"/>
  <c r="B393" i="103"/>
  <c r="Z392" i="103"/>
  <c r="Y392" i="103"/>
  <c r="X392" i="103"/>
  <c r="W392" i="103"/>
  <c r="V392" i="103"/>
  <c r="U392" i="103"/>
  <c r="T392" i="103"/>
  <c r="S392" i="103"/>
  <c r="R392" i="103"/>
  <c r="Q392" i="103"/>
  <c r="P392" i="103"/>
  <c r="O392" i="103"/>
  <c r="N392" i="103"/>
  <c r="M392" i="103"/>
  <c r="L392" i="103"/>
  <c r="K392" i="103"/>
  <c r="J392" i="103"/>
  <c r="I392" i="103"/>
  <c r="H392" i="103"/>
  <c r="G392" i="103"/>
  <c r="F392" i="103"/>
  <c r="E392" i="103"/>
  <c r="D392" i="103"/>
  <c r="C392" i="103"/>
  <c r="B392" i="103"/>
  <c r="Z391" i="103"/>
  <c r="Y391" i="103"/>
  <c r="X391" i="103"/>
  <c r="W391" i="103"/>
  <c r="V391" i="103"/>
  <c r="U391" i="103"/>
  <c r="T391" i="103"/>
  <c r="S391" i="103"/>
  <c r="R391" i="103"/>
  <c r="Q391" i="103"/>
  <c r="P391" i="103"/>
  <c r="O391" i="103"/>
  <c r="N391" i="103"/>
  <c r="M391" i="103"/>
  <c r="L391" i="103"/>
  <c r="K391" i="103"/>
  <c r="J391" i="103"/>
  <c r="I391" i="103"/>
  <c r="H391" i="103"/>
  <c r="G391" i="103"/>
  <c r="F391" i="103"/>
  <c r="E391" i="103"/>
  <c r="D391" i="103"/>
  <c r="C391" i="103"/>
  <c r="B391" i="103"/>
  <c r="Z390" i="103"/>
  <c r="Y390" i="103"/>
  <c r="X390" i="103"/>
  <c r="W390" i="103"/>
  <c r="V390" i="103"/>
  <c r="U390" i="103"/>
  <c r="T390" i="103"/>
  <c r="S390" i="103"/>
  <c r="R390" i="103"/>
  <c r="Q390" i="103"/>
  <c r="P390" i="103"/>
  <c r="O390" i="103"/>
  <c r="N390" i="103"/>
  <c r="M390" i="103"/>
  <c r="L390" i="103"/>
  <c r="K390" i="103"/>
  <c r="J390" i="103"/>
  <c r="I390" i="103"/>
  <c r="H390" i="103"/>
  <c r="G390" i="103"/>
  <c r="F390" i="103"/>
  <c r="E390" i="103"/>
  <c r="D390" i="103"/>
  <c r="C390" i="103"/>
  <c r="B390" i="103"/>
  <c r="Z389" i="103"/>
  <c r="Y389" i="103"/>
  <c r="X389" i="103"/>
  <c r="W389" i="103"/>
  <c r="V389" i="103"/>
  <c r="U389" i="103"/>
  <c r="T389" i="103"/>
  <c r="S389" i="103"/>
  <c r="R389" i="103"/>
  <c r="Q389" i="103"/>
  <c r="P389" i="103"/>
  <c r="O389" i="103"/>
  <c r="N389" i="103"/>
  <c r="M389" i="103"/>
  <c r="L389" i="103"/>
  <c r="K389" i="103"/>
  <c r="J389" i="103"/>
  <c r="I389" i="103"/>
  <c r="H389" i="103"/>
  <c r="G389" i="103"/>
  <c r="F389" i="103"/>
  <c r="E389" i="103"/>
  <c r="D389" i="103"/>
  <c r="C389" i="103"/>
  <c r="B389" i="103"/>
  <c r="Z388" i="103"/>
  <c r="Y388" i="103"/>
  <c r="X388" i="103"/>
  <c r="W388" i="103"/>
  <c r="V388" i="103"/>
  <c r="U388" i="103"/>
  <c r="T388" i="103"/>
  <c r="S388" i="103"/>
  <c r="R388" i="103"/>
  <c r="Q388" i="103"/>
  <c r="P388" i="103"/>
  <c r="O388" i="103"/>
  <c r="N388" i="103"/>
  <c r="M388" i="103"/>
  <c r="L388" i="103"/>
  <c r="K388" i="103"/>
  <c r="J388" i="103"/>
  <c r="I388" i="103"/>
  <c r="H388" i="103"/>
  <c r="G388" i="103"/>
  <c r="F388" i="103"/>
  <c r="E388" i="103"/>
  <c r="D388" i="103"/>
  <c r="C388" i="103"/>
  <c r="B388" i="103"/>
  <c r="Z387" i="103"/>
  <c r="Y387" i="103"/>
  <c r="X387" i="103"/>
  <c r="W387" i="103"/>
  <c r="V387" i="103"/>
  <c r="U387" i="103"/>
  <c r="T387" i="103"/>
  <c r="S387" i="103"/>
  <c r="R387" i="103"/>
  <c r="Q387" i="103"/>
  <c r="P387" i="103"/>
  <c r="O387" i="103"/>
  <c r="N387" i="103"/>
  <c r="M387" i="103"/>
  <c r="L387" i="103"/>
  <c r="K387" i="103"/>
  <c r="J387" i="103"/>
  <c r="I387" i="103"/>
  <c r="H387" i="103"/>
  <c r="G387" i="103"/>
  <c r="F387" i="103"/>
  <c r="E387" i="103"/>
  <c r="D387" i="103"/>
  <c r="C387" i="103"/>
  <c r="B387" i="103"/>
  <c r="Z386" i="103"/>
  <c r="Y386" i="103"/>
  <c r="X386" i="103"/>
  <c r="W386" i="103"/>
  <c r="V386" i="103"/>
  <c r="U386" i="103"/>
  <c r="T386" i="103"/>
  <c r="S386" i="103"/>
  <c r="R386" i="103"/>
  <c r="Q386" i="103"/>
  <c r="P386" i="103"/>
  <c r="O386" i="103"/>
  <c r="N386" i="103"/>
  <c r="M386" i="103"/>
  <c r="L386" i="103"/>
  <c r="K386" i="103"/>
  <c r="J386" i="103"/>
  <c r="I386" i="103"/>
  <c r="H386" i="103"/>
  <c r="G386" i="103"/>
  <c r="F386" i="103"/>
  <c r="E386" i="103"/>
  <c r="D386" i="103"/>
  <c r="C386" i="103"/>
  <c r="B386" i="103"/>
  <c r="Z385" i="103"/>
  <c r="Y385" i="103"/>
  <c r="X385" i="103"/>
  <c r="W385" i="103"/>
  <c r="V385" i="103"/>
  <c r="U385" i="103"/>
  <c r="T385" i="103"/>
  <c r="S385" i="103"/>
  <c r="R385" i="103"/>
  <c r="Q385" i="103"/>
  <c r="P385" i="103"/>
  <c r="O385" i="103"/>
  <c r="N385" i="103"/>
  <c r="M385" i="103"/>
  <c r="L385" i="103"/>
  <c r="K385" i="103"/>
  <c r="J385" i="103"/>
  <c r="I385" i="103"/>
  <c r="H385" i="103"/>
  <c r="G385" i="103"/>
  <c r="F385" i="103"/>
  <c r="E385" i="103"/>
  <c r="D385" i="103"/>
  <c r="C385" i="103"/>
  <c r="B385" i="103"/>
  <c r="Z384" i="103"/>
  <c r="Y384" i="103"/>
  <c r="X384" i="103"/>
  <c r="W384" i="103"/>
  <c r="V384" i="103"/>
  <c r="U384" i="103"/>
  <c r="T384" i="103"/>
  <c r="S384" i="103"/>
  <c r="R384" i="103"/>
  <c r="Q384" i="103"/>
  <c r="P384" i="103"/>
  <c r="O384" i="103"/>
  <c r="N384" i="103"/>
  <c r="M384" i="103"/>
  <c r="L384" i="103"/>
  <c r="K384" i="103"/>
  <c r="J384" i="103"/>
  <c r="I384" i="103"/>
  <c r="H384" i="103"/>
  <c r="G384" i="103"/>
  <c r="F384" i="103"/>
  <c r="E384" i="103"/>
  <c r="D384" i="103"/>
  <c r="C384" i="103"/>
  <c r="B384" i="103"/>
  <c r="Z383" i="103"/>
  <c r="Y383" i="103"/>
  <c r="X383" i="103"/>
  <c r="W383" i="103"/>
  <c r="V383" i="103"/>
  <c r="U383" i="103"/>
  <c r="T383" i="103"/>
  <c r="S383" i="103"/>
  <c r="R383" i="103"/>
  <c r="Q383" i="103"/>
  <c r="P383" i="103"/>
  <c r="O383" i="103"/>
  <c r="N383" i="103"/>
  <c r="M383" i="103"/>
  <c r="L383" i="103"/>
  <c r="K383" i="103"/>
  <c r="J383" i="103"/>
  <c r="I383" i="103"/>
  <c r="H383" i="103"/>
  <c r="G383" i="103"/>
  <c r="F383" i="103"/>
  <c r="E383" i="103"/>
  <c r="D383" i="103"/>
  <c r="C383" i="103"/>
  <c r="B383" i="103"/>
  <c r="Z382" i="103"/>
  <c r="Y382" i="103"/>
  <c r="X382" i="103"/>
  <c r="W382" i="103"/>
  <c r="V382" i="103"/>
  <c r="U382" i="103"/>
  <c r="T382" i="103"/>
  <c r="S382" i="103"/>
  <c r="R382" i="103"/>
  <c r="Q382" i="103"/>
  <c r="P382" i="103"/>
  <c r="O382" i="103"/>
  <c r="N382" i="103"/>
  <c r="M382" i="103"/>
  <c r="L382" i="103"/>
  <c r="K382" i="103"/>
  <c r="J382" i="103"/>
  <c r="I382" i="103"/>
  <c r="H382" i="103"/>
  <c r="G382" i="103"/>
  <c r="F382" i="103"/>
  <c r="E382" i="103"/>
  <c r="D382" i="103"/>
  <c r="C382" i="103"/>
  <c r="B382" i="103"/>
  <c r="Z381" i="103"/>
  <c r="Y381" i="103"/>
  <c r="X381" i="103"/>
  <c r="W381" i="103"/>
  <c r="V381" i="103"/>
  <c r="U381" i="103"/>
  <c r="T381" i="103"/>
  <c r="S381" i="103"/>
  <c r="R381" i="103"/>
  <c r="Q381" i="103"/>
  <c r="P381" i="103"/>
  <c r="O381" i="103"/>
  <c r="N381" i="103"/>
  <c r="M381" i="103"/>
  <c r="L381" i="103"/>
  <c r="K381" i="103"/>
  <c r="J381" i="103"/>
  <c r="I381" i="103"/>
  <c r="H381" i="103"/>
  <c r="G381" i="103"/>
  <c r="F381" i="103"/>
  <c r="E381" i="103"/>
  <c r="D381" i="103"/>
  <c r="C381" i="103"/>
  <c r="B381" i="103"/>
  <c r="Z380" i="103"/>
  <c r="Y380" i="103"/>
  <c r="X380" i="103"/>
  <c r="W380" i="103"/>
  <c r="V380" i="103"/>
  <c r="U380" i="103"/>
  <c r="T380" i="103"/>
  <c r="S380" i="103"/>
  <c r="R380" i="103"/>
  <c r="Q380" i="103"/>
  <c r="P380" i="103"/>
  <c r="O380" i="103"/>
  <c r="N380" i="103"/>
  <c r="M380" i="103"/>
  <c r="L380" i="103"/>
  <c r="K380" i="103"/>
  <c r="J380" i="103"/>
  <c r="I380" i="103"/>
  <c r="H380" i="103"/>
  <c r="G380" i="103"/>
  <c r="F380" i="103"/>
  <c r="E380" i="103"/>
  <c r="D380" i="103"/>
  <c r="C380" i="103"/>
  <c r="B380" i="103"/>
  <c r="Z379" i="103"/>
  <c r="Y379" i="103"/>
  <c r="X379" i="103"/>
  <c r="W379" i="103"/>
  <c r="V379" i="103"/>
  <c r="U379" i="103"/>
  <c r="T379" i="103"/>
  <c r="S379" i="103"/>
  <c r="R379" i="103"/>
  <c r="Q379" i="103"/>
  <c r="P379" i="103"/>
  <c r="O379" i="103"/>
  <c r="N379" i="103"/>
  <c r="M379" i="103"/>
  <c r="L379" i="103"/>
  <c r="K379" i="103"/>
  <c r="J379" i="103"/>
  <c r="I379" i="103"/>
  <c r="H379" i="103"/>
  <c r="G379" i="103"/>
  <c r="F379" i="103"/>
  <c r="E379" i="103"/>
  <c r="D379" i="103"/>
  <c r="C379" i="103"/>
  <c r="B379" i="103"/>
  <c r="Z378" i="103"/>
  <c r="Y378" i="103"/>
  <c r="X378" i="103"/>
  <c r="W378" i="103"/>
  <c r="V378" i="103"/>
  <c r="U378" i="103"/>
  <c r="T378" i="103"/>
  <c r="S378" i="103"/>
  <c r="R378" i="103"/>
  <c r="Q378" i="103"/>
  <c r="P378" i="103"/>
  <c r="O378" i="103"/>
  <c r="N378" i="103"/>
  <c r="M378" i="103"/>
  <c r="L378" i="103"/>
  <c r="K378" i="103"/>
  <c r="J378" i="103"/>
  <c r="I378" i="103"/>
  <c r="H378" i="103"/>
  <c r="G378" i="103"/>
  <c r="F378" i="103"/>
  <c r="E378" i="103"/>
  <c r="D378" i="103"/>
  <c r="C378" i="103"/>
  <c r="B378" i="103"/>
  <c r="Z377" i="103"/>
  <c r="Y377" i="103"/>
  <c r="X377" i="103"/>
  <c r="W377" i="103"/>
  <c r="V377" i="103"/>
  <c r="U377" i="103"/>
  <c r="T377" i="103"/>
  <c r="S377" i="103"/>
  <c r="R377" i="103"/>
  <c r="Q377" i="103"/>
  <c r="P377" i="103"/>
  <c r="O377" i="103"/>
  <c r="N377" i="103"/>
  <c r="M377" i="103"/>
  <c r="L377" i="103"/>
  <c r="K377" i="103"/>
  <c r="J377" i="103"/>
  <c r="I377" i="103"/>
  <c r="H377" i="103"/>
  <c r="G377" i="103"/>
  <c r="F377" i="103"/>
  <c r="E377" i="103"/>
  <c r="D377" i="103"/>
  <c r="C377" i="103"/>
  <c r="B377" i="103"/>
  <c r="Z376" i="103"/>
  <c r="Y376" i="103"/>
  <c r="X376" i="103"/>
  <c r="W376" i="103"/>
  <c r="V376" i="103"/>
  <c r="U376" i="103"/>
  <c r="T376" i="103"/>
  <c r="S376" i="103"/>
  <c r="R376" i="103"/>
  <c r="Q376" i="103"/>
  <c r="P376" i="103"/>
  <c r="O376" i="103"/>
  <c r="N376" i="103"/>
  <c r="M376" i="103"/>
  <c r="L376" i="103"/>
  <c r="K376" i="103"/>
  <c r="J376" i="103"/>
  <c r="I376" i="103"/>
  <c r="H376" i="103"/>
  <c r="G376" i="103"/>
  <c r="F376" i="103"/>
  <c r="E376" i="103"/>
  <c r="D376" i="103"/>
  <c r="C376" i="103"/>
  <c r="B376" i="103"/>
  <c r="Z375" i="103"/>
  <c r="Y375" i="103"/>
  <c r="X375" i="103"/>
  <c r="W375" i="103"/>
  <c r="V375" i="103"/>
  <c r="U375" i="103"/>
  <c r="T375" i="103"/>
  <c r="S375" i="103"/>
  <c r="R375" i="103"/>
  <c r="Q375" i="103"/>
  <c r="P375" i="103"/>
  <c r="O375" i="103"/>
  <c r="N375" i="103"/>
  <c r="M375" i="103"/>
  <c r="L375" i="103"/>
  <c r="K375" i="103"/>
  <c r="J375" i="103"/>
  <c r="I375" i="103"/>
  <c r="H375" i="103"/>
  <c r="G375" i="103"/>
  <c r="F375" i="103"/>
  <c r="E375" i="103"/>
  <c r="D375" i="103"/>
  <c r="C375" i="103"/>
  <c r="B375" i="103"/>
  <c r="Z374" i="103"/>
  <c r="Y374" i="103"/>
  <c r="X374" i="103"/>
  <c r="W374" i="103"/>
  <c r="V374" i="103"/>
  <c r="U374" i="103"/>
  <c r="T374" i="103"/>
  <c r="S374" i="103"/>
  <c r="R374" i="103"/>
  <c r="Q374" i="103"/>
  <c r="P374" i="103"/>
  <c r="O374" i="103"/>
  <c r="N374" i="103"/>
  <c r="M374" i="103"/>
  <c r="L374" i="103"/>
  <c r="K374" i="103"/>
  <c r="J374" i="103"/>
  <c r="I374" i="103"/>
  <c r="H374" i="103"/>
  <c r="G374" i="103"/>
  <c r="F374" i="103"/>
  <c r="E374" i="103"/>
  <c r="D374" i="103"/>
  <c r="C374" i="103"/>
  <c r="B374" i="103"/>
  <c r="Z373" i="103"/>
  <c r="Y373" i="103"/>
  <c r="X373" i="103"/>
  <c r="W373" i="103"/>
  <c r="V373" i="103"/>
  <c r="U373" i="103"/>
  <c r="T373" i="103"/>
  <c r="S373" i="103"/>
  <c r="R373" i="103"/>
  <c r="Q373" i="103"/>
  <c r="P373" i="103"/>
  <c r="O373" i="103"/>
  <c r="N373" i="103"/>
  <c r="M373" i="103"/>
  <c r="L373" i="103"/>
  <c r="K373" i="103"/>
  <c r="J373" i="103"/>
  <c r="I373" i="103"/>
  <c r="H373" i="103"/>
  <c r="G373" i="103"/>
  <c r="F373" i="103"/>
  <c r="E373" i="103"/>
  <c r="D373" i="103"/>
  <c r="C373" i="103"/>
  <c r="B373" i="103"/>
  <c r="Z372" i="103"/>
  <c r="Y372" i="103"/>
  <c r="X372" i="103"/>
  <c r="W372" i="103"/>
  <c r="V372" i="103"/>
  <c r="U372" i="103"/>
  <c r="T372" i="103"/>
  <c r="S372" i="103"/>
  <c r="R372" i="103"/>
  <c r="Q372" i="103"/>
  <c r="P372" i="103"/>
  <c r="O372" i="103"/>
  <c r="N372" i="103"/>
  <c r="M372" i="103"/>
  <c r="L372" i="103"/>
  <c r="K372" i="103"/>
  <c r="J372" i="103"/>
  <c r="I372" i="103"/>
  <c r="H372" i="103"/>
  <c r="G372" i="103"/>
  <c r="F372" i="103"/>
  <c r="E372" i="103"/>
  <c r="D372" i="103"/>
  <c r="C372" i="103"/>
  <c r="B372" i="103"/>
  <c r="Z371" i="103"/>
  <c r="Y371" i="103"/>
  <c r="X371" i="103"/>
  <c r="W371" i="103"/>
  <c r="V371" i="103"/>
  <c r="U371" i="103"/>
  <c r="T371" i="103"/>
  <c r="S371" i="103"/>
  <c r="R371" i="103"/>
  <c r="Q371" i="103"/>
  <c r="P371" i="103"/>
  <c r="O371" i="103"/>
  <c r="N371" i="103"/>
  <c r="M371" i="103"/>
  <c r="L371" i="103"/>
  <c r="K371" i="103"/>
  <c r="J371" i="103"/>
  <c r="I371" i="103"/>
  <c r="H371" i="103"/>
  <c r="G371" i="103"/>
  <c r="F371" i="103"/>
  <c r="E371" i="103"/>
  <c r="D371" i="103"/>
  <c r="C371" i="103"/>
  <c r="B371" i="103"/>
  <c r="Z370" i="103"/>
  <c r="Y370" i="103"/>
  <c r="X370" i="103"/>
  <c r="W370" i="103"/>
  <c r="V370" i="103"/>
  <c r="U370" i="103"/>
  <c r="T370" i="103"/>
  <c r="S370" i="103"/>
  <c r="R370" i="103"/>
  <c r="Q370" i="103"/>
  <c r="P370" i="103"/>
  <c r="O370" i="103"/>
  <c r="N370" i="103"/>
  <c r="M370" i="103"/>
  <c r="L370" i="103"/>
  <c r="K370" i="103"/>
  <c r="J370" i="103"/>
  <c r="I370" i="103"/>
  <c r="H370" i="103"/>
  <c r="G370" i="103"/>
  <c r="F370" i="103"/>
  <c r="E370" i="103"/>
  <c r="D370" i="103"/>
  <c r="C370" i="103"/>
  <c r="B370" i="103"/>
  <c r="Z369" i="103"/>
  <c r="Y369" i="103"/>
  <c r="X369" i="103"/>
  <c r="W369" i="103"/>
  <c r="V369" i="103"/>
  <c r="U369" i="103"/>
  <c r="T369" i="103"/>
  <c r="S369" i="103"/>
  <c r="R369" i="103"/>
  <c r="Q369" i="103"/>
  <c r="P369" i="103"/>
  <c r="O369" i="103"/>
  <c r="N369" i="103"/>
  <c r="M369" i="103"/>
  <c r="L369" i="103"/>
  <c r="K369" i="103"/>
  <c r="J369" i="103"/>
  <c r="I369" i="103"/>
  <c r="H369" i="103"/>
  <c r="G369" i="103"/>
  <c r="F369" i="103"/>
  <c r="E369" i="103"/>
  <c r="D369" i="103"/>
  <c r="C369" i="103"/>
  <c r="B369" i="103"/>
  <c r="Z368" i="103"/>
  <c r="Y368" i="103"/>
  <c r="X368" i="103"/>
  <c r="W368" i="103"/>
  <c r="V368" i="103"/>
  <c r="U368" i="103"/>
  <c r="T368" i="103"/>
  <c r="S368" i="103"/>
  <c r="R368" i="103"/>
  <c r="Q368" i="103"/>
  <c r="P368" i="103"/>
  <c r="O368" i="103"/>
  <c r="N368" i="103"/>
  <c r="M368" i="103"/>
  <c r="L368" i="103"/>
  <c r="K368" i="103"/>
  <c r="J368" i="103"/>
  <c r="I368" i="103"/>
  <c r="H368" i="103"/>
  <c r="G368" i="103"/>
  <c r="F368" i="103"/>
  <c r="E368" i="103"/>
  <c r="D368" i="103"/>
  <c r="C368" i="103"/>
  <c r="B368" i="103"/>
  <c r="Z367" i="103"/>
  <c r="Y367" i="103"/>
  <c r="X367" i="103"/>
  <c r="W367" i="103"/>
  <c r="V367" i="103"/>
  <c r="U367" i="103"/>
  <c r="T367" i="103"/>
  <c r="S367" i="103"/>
  <c r="R367" i="103"/>
  <c r="Q367" i="103"/>
  <c r="P367" i="103"/>
  <c r="O367" i="103"/>
  <c r="N367" i="103"/>
  <c r="M367" i="103"/>
  <c r="L367" i="103"/>
  <c r="K367" i="103"/>
  <c r="J367" i="103"/>
  <c r="I367" i="103"/>
  <c r="H367" i="103"/>
  <c r="G367" i="103"/>
  <c r="F367" i="103"/>
  <c r="E367" i="103"/>
  <c r="D367" i="103"/>
  <c r="C367" i="103"/>
  <c r="B367" i="103"/>
  <c r="Z366" i="103"/>
  <c r="Y366" i="103"/>
  <c r="X366" i="103"/>
  <c r="W366" i="103"/>
  <c r="V366" i="103"/>
  <c r="U366" i="103"/>
  <c r="T366" i="103"/>
  <c r="S366" i="103"/>
  <c r="R366" i="103"/>
  <c r="Q366" i="103"/>
  <c r="P366" i="103"/>
  <c r="O366" i="103"/>
  <c r="N366" i="103"/>
  <c r="M366" i="103"/>
  <c r="L366" i="103"/>
  <c r="K366" i="103"/>
  <c r="J366" i="103"/>
  <c r="I366" i="103"/>
  <c r="H366" i="103"/>
  <c r="G366" i="103"/>
  <c r="F366" i="103"/>
  <c r="E366" i="103"/>
  <c r="D366" i="103"/>
  <c r="C366" i="103"/>
  <c r="B366" i="103"/>
  <c r="Z365" i="103"/>
  <c r="Y365" i="103"/>
  <c r="X365" i="103"/>
  <c r="W365" i="103"/>
  <c r="V365" i="103"/>
  <c r="U365" i="103"/>
  <c r="T365" i="103"/>
  <c r="S365" i="103"/>
  <c r="R365" i="103"/>
  <c r="Q365" i="103"/>
  <c r="P365" i="103"/>
  <c r="O365" i="103"/>
  <c r="N365" i="103"/>
  <c r="M365" i="103"/>
  <c r="L365" i="103"/>
  <c r="K365" i="103"/>
  <c r="J365" i="103"/>
  <c r="I365" i="103"/>
  <c r="H365" i="103"/>
  <c r="G365" i="103"/>
  <c r="F365" i="103"/>
  <c r="E365" i="103"/>
  <c r="D365" i="103"/>
  <c r="C365" i="103"/>
  <c r="B365" i="103"/>
  <c r="Z364" i="103"/>
  <c r="Y364" i="103"/>
  <c r="X364" i="103"/>
  <c r="W364" i="103"/>
  <c r="V364" i="103"/>
  <c r="U364" i="103"/>
  <c r="T364" i="103"/>
  <c r="S364" i="103"/>
  <c r="R364" i="103"/>
  <c r="Q364" i="103"/>
  <c r="P364" i="103"/>
  <c r="O364" i="103"/>
  <c r="N364" i="103"/>
  <c r="M364" i="103"/>
  <c r="L364" i="103"/>
  <c r="K364" i="103"/>
  <c r="J364" i="103"/>
  <c r="I364" i="103"/>
  <c r="H364" i="103"/>
  <c r="G364" i="103"/>
  <c r="F364" i="103"/>
  <c r="E364" i="103"/>
  <c r="D364" i="103"/>
  <c r="C364" i="103"/>
  <c r="B364" i="103"/>
  <c r="Z363" i="103"/>
  <c r="Y363" i="103"/>
  <c r="X363" i="103"/>
  <c r="W363" i="103"/>
  <c r="V363" i="103"/>
  <c r="U363" i="103"/>
  <c r="T363" i="103"/>
  <c r="S363" i="103"/>
  <c r="R363" i="103"/>
  <c r="Q363" i="103"/>
  <c r="P363" i="103"/>
  <c r="O363" i="103"/>
  <c r="N363" i="103"/>
  <c r="M363" i="103"/>
  <c r="L363" i="103"/>
  <c r="K363" i="103"/>
  <c r="J363" i="103"/>
  <c r="I363" i="103"/>
  <c r="H363" i="103"/>
  <c r="G363" i="103"/>
  <c r="F363" i="103"/>
  <c r="E363" i="103"/>
  <c r="D363" i="103"/>
  <c r="C363" i="103"/>
  <c r="B363" i="103"/>
  <c r="Z362" i="103"/>
  <c r="Y362" i="103"/>
  <c r="X362" i="103"/>
  <c r="W362" i="103"/>
  <c r="V362" i="103"/>
  <c r="U362" i="103"/>
  <c r="T362" i="103"/>
  <c r="S362" i="103"/>
  <c r="R362" i="103"/>
  <c r="Q362" i="103"/>
  <c r="P362" i="103"/>
  <c r="O362" i="103"/>
  <c r="N362" i="103"/>
  <c r="M362" i="103"/>
  <c r="L362" i="103"/>
  <c r="K362" i="103"/>
  <c r="J362" i="103"/>
  <c r="I362" i="103"/>
  <c r="H362" i="103"/>
  <c r="G362" i="103"/>
  <c r="F362" i="103"/>
  <c r="E362" i="103"/>
  <c r="D362" i="103"/>
  <c r="C362" i="103"/>
  <c r="B362" i="103"/>
  <c r="Z361" i="103"/>
  <c r="Y361" i="103"/>
  <c r="X361" i="103"/>
  <c r="W361" i="103"/>
  <c r="V361" i="103"/>
  <c r="U361" i="103"/>
  <c r="T361" i="103"/>
  <c r="S361" i="103"/>
  <c r="R361" i="103"/>
  <c r="Q361" i="103"/>
  <c r="P361" i="103"/>
  <c r="O361" i="103"/>
  <c r="N361" i="103"/>
  <c r="M361" i="103"/>
  <c r="L361" i="103"/>
  <c r="K361" i="103"/>
  <c r="J361" i="103"/>
  <c r="I361" i="103"/>
  <c r="H361" i="103"/>
  <c r="G361" i="103"/>
  <c r="F361" i="103"/>
  <c r="E361" i="103"/>
  <c r="D361" i="103"/>
  <c r="C361" i="103"/>
  <c r="B361" i="103"/>
  <c r="Z360" i="103"/>
  <c r="Y360" i="103"/>
  <c r="X360" i="103"/>
  <c r="W360" i="103"/>
  <c r="V360" i="103"/>
  <c r="U360" i="103"/>
  <c r="T360" i="103"/>
  <c r="S360" i="103"/>
  <c r="R360" i="103"/>
  <c r="Q360" i="103"/>
  <c r="P360" i="103"/>
  <c r="O360" i="103"/>
  <c r="N360" i="103"/>
  <c r="M360" i="103"/>
  <c r="L360" i="103"/>
  <c r="K360" i="103"/>
  <c r="J360" i="103"/>
  <c r="I360" i="103"/>
  <c r="H360" i="103"/>
  <c r="G360" i="103"/>
  <c r="F360" i="103"/>
  <c r="E360" i="103"/>
  <c r="D360" i="103"/>
  <c r="C360" i="103"/>
  <c r="B360" i="103"/>
  <c r="Z359" i="103"/>
  <c r="Y359" i="103"/>
  <c r="X359" i="103"/>
  <c r="W359" i="103"/>
  <c r="V359" i="103"/>
  <c r="U359" i="103"/>
  <c r="T359" i="103"/>
  <c r="S359" i="103"/>
  <c r="R359" i="103"/>
  <c r="Q359" i="103"/>
  <c r="P359" i="103"/>
  <c r="O359" i="103"/>
  <c r="N359" i="103"/>
  <c r="M359" i="103"/>
  <c r="L359" i="103"/>
  <c r="K359" i="103"/>
  <c r="J359" i="103"/>
  <c r="I359" i="103"/>
  <c r="H359" i="103"/>
  <c r="G359" i="103"/>
  <c r="F359" i="103"/>
  <c r="E359" i="103"/>
  <c r="D359" i="103"/>
  <c r="C359" i="103"/>
  <c r="B359" i="103"/>
  <c r="Z358" i="103"/>
  <c r="Y358" i="103"/>
  <c r="X358" i="103"/>
  <c r="W358" i="103"/>
  <c r="V358" i="103"/>
  <c r="U358" i="103"/>
  <c r="T358" i="103"/>
  <c r="S358" i="103"/>
  <c r="R358" i="103"/>
  <c r="Q358" i="103"/>
  <c r="P358" i="103"/>
  <c r="O358" i="103"/>
  <c r="N358" i="103"/>
  <c r="M358" i="103"/>
  <c r="L358" i="103"/>
  <c r="K358" i="103"/>
  <c r="J358" i="103"/>
  <c r="I358" i="103"/>
  <c r="H358" i="103"/>
  <c r="G358" i="103"/>
  <c r="F358" i="103"/>
  <c r="E358" i="103"/>
  <c r="D358" i="103"/>
  <c r="C358" i="103"/>
  <c r="B358" i="103"/>
  <c r="Z357" i="103"/>
  <c r="Y357" i="103"/>
  <c r="X357" i="103"/>
  <c r="W357" i="103"/>
  <c r="V357" i="103"/>
  <c r="U357" i="103"/>
  <c r="T357" i="103"/>
  <c r="S357" i="103"/>
  <c r="R357" i="103"/>
  <c r="Q357" i="103"/>
  <c r="P357" i="103"/>
  <c r="O357" i="103"/>
  <c r="N357" i="103"/>
  <c r="M357" i="103"/>
  <c r="L357" i="103"/>
  <c r="K357" i="103"/>
  <c r="J357" i="103"/>
  <c r="I357" i="103"/>
  <c r="H357" i="103"/>
  <c r="G357" i="103"/>
  <c r="F357" i="103"/>
  <c r="E357" i="103"/>
  <c r="D357" i="103"/>
  <c r="C357" i="103"/>
  <c r="B357" i="103"/>
  <c r="Z356" i="103"/>
  <c r="Y356" i="103"/>
  <c r="X356" i="103"/>
  <c r="W356" i="103"/>
  <c r="V356" i="103"/>
  <c r="U356" i="103"/>
  <c r="T356" i="103"/>
  <c r="S356" i="103"/>
  <c r="R356" i="103"/>
  <c r="Q356" i="103"/>
  <c r="P356" i="103"/>
  <c r="O356" i="103"/>
  <c r="N356" i="103"/>
  <c r="M356" i="103"/>
  <c r="L356" i="103"/>
  <c r="K356" i="103"/>
  <c r="J356" i="103"/>
  <c r="I356" i="103"/>
  <c r="H356" i="103"/>
  <c r="G356" i="103"/>
  <c r="F356" i="103"/>
  <c r="E356" i="103"/>
  <c r="D356" i="103"/>
  <c r="C356" i="103"/>
  <c r="B356" i="103"/>
  <c r="Z355" i="103"/>
  <c r="Y355" i="103"/>
  <c r="X355" i="103"/>
  <c r="W355" i="103"/>
  <c r="V355" i="103"/>
  <c r="U355" i="103"/>
  <c r="T355" i="103"/>
  <c r="S355" i="103"/>
  <c r="R355" i="103"/>
  <c r="Q355" i="103"/>
  <c r="P355" i="103"/>
  <c r="O355" i="103"/>
  <c r="N355" i="103"/>
  <c r="M355" i="103"/>
  <c r="L355" i="103"/>
  <c r="K355" i="103"/>
  <c r="J355" i="103"/>
  <c r="I355" i="103"/>
  <c r="H355" i="103"/>
  <c r="G355" i="103"/>
  <c r="F355" i="103"/>
  <c r="E355" i="103"/>
  <c r="D355" i="103"/>
  <c r="C355" i="103"/>
  <c r="B355" i="103"/>
  <c r="Z354" i="103"/>
  <c r="Y354" i="103"/>
  <c r="X354" i="103"/>
  <c r="W354" i="103"/>
  <c r="V354" i="103"/>
  <c r="U354" i="103"/>
  <c r="T354" i="103"/>
  <c r="S354" i="103"/>
  <c r="R354" i="103"/>
  <c r="Q354" i="103"/>
  <c r="P354" i="103"/>
  <c r="O354" i="103"/>
  <c r="N354" i="103"/>
  <c r="M354" i="103"/>
  <c r="L354" i="103"/>
  <c r="K354" i="103"/>
  <c r="J354" i="103"/>
  <c r="I354" i="103"/>
  <c r="H354" i="103"/>
  <c r="G354" i="103"/>
  <c r="F354" i="103"/>
  <c r="E354" i="103"/>
  <c r="D354" i="103"/>
  <c r="C354" i="103"/>
  <c r="B354" i="103"/>
  <c r="Z353" i="103"/>
  <c r="Y353" i="103"/>
  <c r="X353" i="103"/>
  <c r="W353" i="103"/>
  <c r="V353" i="103"/>
  <c r="U353" i="103"/>
  <c r="T353" i="103"/>
  <c r="S353" i="103"/>
  <c r="R353" i="103"/>
  <c r="Q353" i="103"/>
  <c r="P353" i="103"/>
  <c r="O353" i="103"/>
  <c r="N353" i="103"/>
  <c r="M353" i="103"/>
  <c r="L353" i="103"/>
  <c r="K353" i="103"/>
  <c r="J353" i="103"/>
  <c r="I353" i="103"/>
  <c r="H353" i="103"/>
  <c r="G353" i="103"/>
  <c r="F353" i="103"/>
  <c r="E353" i="103"/>
  <c r="D353" i="103"/>
  <c r="C353" i="103"/>
  <c r="B353" i="103"/>
  <c r="Z352" i="103"/>
  <c r="Y352" i="103"/>
  <c r="X352" i="103"/>
  <c r="W352" i="103"/>
  <c r="V352" i="103"/>
  <c r="U352" i="103"/>
  <c r="T352" i="103"/>
  <c r="S352" i="103"/>
  <c r="R352" i="103"/>
  <c r="Q352" i="103"/>
  <c r="P352" i="103"/>
  <c r="O352" i="103"/>
  <c r="N352" i="103"/>
  <c r="M352" i="103"/>
  <c r="L352" i="103"/>
  <c r="K352" i="103"/>
  <c r="J352" i="103"/>
  <c r="I352" i="103"/>
  <c r="H352" i="103"/>
  <c r="G352" i="103"/>
  <c r="F352" i="103"/>
  <c r="E352" i="103"/>
  <c r="D352" i="103"/>
  <c r="C352" i="103"/>
  <c r="B352" i="103"/>
  <c r="Z351" i="103"/>
  <c r="Y351" i="103"/>
  <c r="X351" i="103"/>
  <c r="W351" i="103"/>
  <c r="V351" i="103"/>
  <c r="U351" i="103"/>
  <c r="T351" i="103"/>
  <c r="S351" i="103"/>
  <c r="R351" i="103"/>
  <c r="Q351" i="103"/>
  <c r="P351" i="103"/>
  <c r="O351" i="103"/>
  <c r="N351" i="103"/>
  <c r="M351" i="103"/>
  <c r="L351" i="103"/>
  <c r="K351" i="103"/>
  <c r="J351" i="103"/>
  <c r="I351" i="103"/>
  <c r="H351" i="103"/>
  <c r="G351" i="103"/>
  <c r="F351" i="103"/>
  <c r="E351" i="103"/>
  <c r="D351" i="103"/>
  <c r="C351" i="103"/>
  <c r="B351" i="103"/>
  <c r="Z350" i="103"/>
  <c r="Y350" i="103"/>
  <c r="X350" i="103"/>
  <c r="W350" i="103"/>
  <c r="V350" i="103"/>
  <c r="U350" i="103"/>
  <c r="T350" i="103"/>
  <c r="S350" i="103"/>
  <c r="R350" i="103"/>
  <c r="Q350" i="103"/>
  <c r="P350" i="103"/>
  <c r="O350" i="103"/>
  <c r="N350" i="103"/>
  <c r="M350" i="103"/>
  <c r="L350" i="103"/>
  <c r="K350" i="103"/>
  <c r="J350" i="103"/>
  <c r="I350" i="103"/>
  <c r="H350" i="103"/>
  <c r="G350" i="103"/>
  <c r="F350" i="103"/>
  <c r="E350" i="103"/>
  <c r="D350" i="103"/>
  <c r="C350" i="103"/>
  <c r="B350" i="103"/>
  <c r="Z349" i="103"/>
  <c r="Y349" i="103"/>
  <c r="X349" i="103"/>
  <c r="W349" i="103"/>
  <c r="V349" i="103"/>
  <c r="U349" i="103"/>
  <c r="T349" i="103"/>
  <c r="S349" i="103"/>
  <c r="R349" i="103"/>
  <c r="Q349" i="103"/>
  <c r="P349" i="103"/>
  <c r="O349" i="103"/>
  <c r="N349" i="103"/>
  <c r="M349" i="103"/>
  <c r="L349" i="103"/>
  <c r="K349" i="103"/>
  <c r="J349" i="103"/>
  <c r="I349" i="103"/>
  <c r="H349" i="103"/>
  <c r="G349" i="103"/>
  <c r="F349" i="103"/>
  <c r="E349" i="103"/>
  <c r="D349" i="103"/>
  <c r="C349" i="103"/>
  <c r="B349" i="103"/>
  <c r="Z348" i="103"/>
  <c r="Y348" i="103"/>
  <c r="X348" i="103"/>
  <c r="W348" i="103"/>
  <c r="V348" i="103"/>
  <c r="U348" i="103"/>
  <c r="T348" i="103"/>
  <c r="S348" i="103"/>
  <c r="R348" i="103"/>
  <c r="Q348" i="103"/>
  <c r="P348" i="103"/>
  <c r="O348" i="103"/>
  <c r="N348" i="103"/>
  <c r="M348" i="103"/>
  <c r="L348" i="103"/>
  <c r="K348" i="103"/>
  <c r="J348" i="103"/>
  <c r="I348" i="103"/>
  <c r="H348" i="103"/>
  <c r="G348" i="103"/>
  <c r="F348" i="103"/>
  <c r="E348" i="103"/>
  <c r="D348" i="103"/>
  <c r="C348" i="103"/>
  <c r="B348" i="103"/>
  <c r="Z347" i="103"/>
  <c r="Y347" i="103"/>
  <c r="X347" i="103"/>
  <c r="W347" i="103"/>
  <c r="V347" i="103"/>
  <c r="U347" i="103"/>
  <c r="T347" i="103"/>
  <c r="S347" i="103"/>
  <c r="R347" i="103"/>
  <c r="Q347" i="103"/>
  <c r="P347" i="103"/>
  <c r="O347" i="103"/>
  <c r="N347" i="103"/>
  <c r="M347" i="103"/>
  <c r="L347" i="103"/>
  <c r="K347" i="103"/>
  <c r="J347" i="103"/>
  <c r="I347" i="103"/>
  <c r="H347" i="103"/>
  <c r="G347" i="103"/>
  <c r="F347" i="103"/>
  <c r="E347" i="103"/>
  <c r="D347" i="103"/>
  <c r="C347" i="103"/>
  <c r="B347" i="103"/>
  <c r="Z346" i="103"/>
  <c r="Y346" i="103"/>
  <c r="X346" i="103"/>
  <c r="W346" i="103"/>
  <c r="V346" i="103"/>
  <c r="U346" i="103"/>
  <c r="T346" i="103"/>
  <c r="S346" i="103"/>
  <c r="R346" i="103"/>
  <c r="Q346" i="103"/>
  <c r="P346" i="103"/>
  <c r="O346" i="103"/>
  <c r="N346" i="103"/>
  <c r="M346" i="103"/>
  <c r="L346" i="103"/>
  <c r="K346" i="103"/>
  <c r="J346" i="103"/>
  <c r="I346" i="103"/>
  <c r="H346" i="103"/>
  <c r="G346" i="103"/>
  <c r="F346" i="103"/>
  <c r="E346" i="103"/>
  <c r="D346" i="103"/>
  <c r="C346" i="103"/>
  <c r="B346" i="103"/>
  <c r="Z345" i="103"/>
  <c r="Y345" i="103"/>
  <c r="X345" i="103"/>
  <c r="W345" i="103"/>
  <c r="V345" i="103"/>
  <c r="U345" i="103"/>
  <c r="T345" i="103"/>
  <c r="S345" i="103"/>
  <c r="R345" i="103"/>
  <c r="Q345" i="103"/>
  <c r="P345" i="103"/>
  <c r="O345" i="103"/>
  <c r="N345" i="103"/>
  <c r="M345" i="103"/>
  <c r="L345" i="103"/>
  <c r="K345" i="103"/>
  <c r="J345" i="103"/>
  <c r="I345" i="103"/>
  <c r="H345" i="103"/>
  <c r="G345" i="103"/>
  <c r="F345" i="103"/>
  <c r="E345" i="103"/>
  <c r="D345" i="103"/>
  <c r="C345" i="103"/>
  <c r="B345" i="103"/>
  <c r="Z344" i="103"/>
  <c r="Y344" i="103"/>
  <c r="X344" i="103"/>
  <c r="W344" i="103"/>
  <c r="V344" i="103"/>
  <c r="U344" i="103"/>
  <c r="T344" i="103"/>
  <c r="S344" i="103"/>
  <c r="R344" i="103"/>
  <c r="Q344" i="103"/>
  <c r="P344" i="103"/>
  <c r="O344" i="103"/>
  <c r="N344" i="103"/>
  <c r="M344" i="103"/>
  <c r="L344" i="103"/>
  <c r="K344" i="103"/>
  <c r="J344" i="103"/>
  <c r="I344" i="103"/>
  <c r="H344" i="103"/>
  <c r="G344" i="103"/>
  <c r="F344" i="103"/>
  <c r="E344" i="103"/>
  <c r="D344" i="103"/>
  <c r="C344" i="103"/>
  <c r="B344" i="103"/>
  <c r="Z343" i="103"/>
  <c r="Y343" i="103"/>
  <c r="X343" i="103"/>
  <c r="W343" i="103"/>
  <c r="V343" i="103"/>
  <c r="U343" i="103"/>
  <c r="T343" i="103"/>
  <c r="S343" i="103"/>
  <c r="R343" i="103"/>
  <c r="Q343" i="103"/>
  <c r="P343" i="103"/>
  <c r="O343" i="103"/>
  <c r="N343" i="103"/>
  <c r="M343" i="103"/>
  <c r="L343" i="103"/>
  <c r="K343" i="103"/>
  <c r="J343" i="103"/>
  <c r="I343" i="103"/>
  <c r="H343" i="103"/>
  <c r="G343" i="103"/>
  <c r="F343" i="103"/>
  <c r="E343" i="103"/>
  <c r="D343" i="103"/>
  <c r="C343" i="103"/>
  <c r="B343" i="103"/>
  <c r="Z342" i="103"/>
  <c r="Y342" i="103"/>
  <c r="X342" i="103"/>
  <c r="W342" i="103"/>
  <c r="V342" i="103"/>
  <c r="U342" i="103"/>
  <c r="T342" i="103"/>
  <c r="S342" i="103"/>
  <c r="R342" i="103"/>
  <c r="Q342" i="103"/>
  <c r="P342" i="103"/>
  <c r="O342" i="103"/>
  <c r="N342" i="103"/>
  <c r="M342" i="103"/>
  <c r="L342" i="103"/>
  <c r="K342" i="103"/>
  <c r="J342" i="103"/>
  <c r="I342" i="103"/>
  <c r="H342" i="103"/>
  <c r="G342" i="103"/>
  <c r="F342" i="103"/>
  <c r="E342" i="103"/>
  <c r="D342" i="103"/>
  <c r="C342" i="103"/>
  <c r="B342" i="103"/>
  <c r="Z341" i="103"/>
  <c r="Y341" i="103"/>
  <c r="X341" i="103"/>
  <c r="W341" i="103"/>
  <c r="V341" i="103"/>
  <c r="U341" i="103"/>
  <c r="T341" i="103"/>
  <c r="S341" i="103"/>
  <c r="R341" i="103"/>
  <c r="Q341" i="103"/>
  <c r="P341" i="103"/>
  <c r="O341" i="103"/>
  <c r="N341" i="103"/>
  <c r="M341" i="103"/>
  <c r="L341" i="103"/>
  <c r="K341" i="103"/>
  <c r="J341" i="103"/>
  <c r="I341" i="103"/>
  <c r="H341" i="103"/>
  <c r="G341" i="103"/>
  <c r="F341" i="103"/>
  <c r="E341" i="103"/>
  <c r="D341" i="103"/>
  <c r="C341" i="103"/>
  <c r="B341" i="103"/>
  <c r="Z340" i="103"/>
  <c r="Y340" i="103"/>
  <c r="X340" i="103"/>
  <c r="W340" i="103"/>
  <c r="V340" i="103"/>
  <c r="U340" i="103"/>
  <c r="T340" i="103"/>
  <c r="S340" i="103"/>
  <c r="R340" i="103"/>
  <c r="Q340" i="103"/>
  <c r="P340" i="103"/>
  <c r="O340" i="103"/>
  <c r="N340" i="103"/>
  <c r="M340" i="103"/>
  <c r="L340" i="103"/>
  <c r="K340" i="103"/>
  <c r="J340" i="103"/>
  <c r="I340" i="103"/>
  <c r="H340" i="103"/>
  <c r="G340" i="103"/>
  <c r="F340" i="103"/>
  <c r="E340" i="103"/>
  <c r="D340" i="103"/>
  <c r="C340" i="103"/>
  <c r="B340" i="103"/>
  <c r="Z339" i="103"/>
  <c r="Y339" i="103"/>
  <c r="X339" i="103"/>
  <c r="W339" i="103"/>
  <c r="V339" i="103"/>
  <c r="U339" i="103"/>
  <c r="T339" i="103"/>
  <c r="S339" i="103"/>
  <c r="R339" i="103"/>
  <c r="Q339" i="103"/>
  <c r="P339" i="103"/>
  <c r="O339" i="103"/>
  <c r="N339" i="103"/>
  <c r="M339" i="103"/>
  <c r="L339" i="103"/>
  <c r="K339" i="103"/>
  <c r="J339" i="103"/>
  <c r="I339" i="103"/>
  <c r="H339" i="103"/>
  <c r="G339" i="103"/>
  <c r="F339" i="103"/>
  <c r="E339" i="103"/>
  <c r="D339" i="103"/>
  <c r="C339" i="103"/>
  <c r="B339" i="103"/>
  <c r="Z338" i="103"/>
  <c r="Y338" i="103"/>
  <c r="X338" i="103"/>
  <c r="W338" i="103"/>
  <c r="V338" i="103"/>
  <c r="U338" i="103"/>
  <c r="T338" i="103"/>
  <c r="S338" i="103"/>
  <c r="R338" i="103"/>
  <c r="Q338" i="103"/>
  <c r="P338" i="103"/>
  <c r="O338" i="103"/>
  <c r="N338" i="103"/>
  <c r="M338" i="103"/>
  <c r="L338" i="103"/>
  <c r="K338" i="103"/>
  <c r="J338" i="103"/>
  <c r="I338" i="103"/>
  <c r="H338" i="103"/>
  <c r="G338" i="103"/>
  <c r="F338" i="103"/>
  <c r="E338" i="103"/>
  <c r="D338" i="103"/>
  <c r="C338" i="103"/>
  <c r="B338" i="103"/>
  <c r="Z337" i="103"/>
  <c r="Y337" i="103"/>
  <c r="X337" i="103"/>
  <c r="W337" i="103"/>
  <c r="V337" i="103"/>
  <c r="U337" i="103"/>
  <c r="T337" i="103"/>
  <c r="S337" i="103"/>
  <c r="R337" i="103"/>
  <c r="Q337" i="103"/>
  <c r="P337" i="103"/>
  <c r="O337" i="103"/>
  <c r="N337" i="103"/>
  <c r="M337" i="103"/>
  <c r="L337" i="103"/>
  <c r="K337" i="103"/>
  <c r="J337" i="103"/>
  <c r="I337" i="103"/>
  <c r="H337" i="103"/>
  <c r="G337" i="103"/>
  <c r="F337" i="103"/>
  <c r="E337" i="103"/>
  <c r="D337" i="103"/>
  <c r="C337" i="103"/>
  <c r="B337" i="103"/>
  <c r="Z336" i="103"/>
  <c r="Y336" i="103"/>
  <c r="X336" i="103"/>
  <c r="W336" i="103"/>
  <c r="V336" i="103"/>
  <c r="U336" i="103"/>
  <c r="T336" i="103"/>
  <c r="S336" i="103"/>
  <c r="R336" i="103"/>
  <c r="Q336" i="103"/>
  <c r="P336" i="103"/>
  <c r="O336" i="103"/>
  <c r="N336" i="103"/>
  <c r="M336" i="103"/>
  <c r="L336" i="103"/>
  <c r="K336" i="103"/>
  <c r="J336" i="103"/>
  <c r="I336" i="103"/>
  <c r="H336" i="103"/>
  <c r="G336" i="103"/>
  <c r="F336" i="103"/>
  <c r="E336" i="103"/>
  <c r="D336" i="103"/>
  <c r="C336" i="103"/>
  <c r="B336" i="103"/>
  <c r="Z335" i="103"/>
  <c r="Y335" i="103"/>
  <c r="X335" i="103"/>
  <c r="W335" i="103"/>
  <c r="V335" i="103"/>
  <c r="U335" i="103"/>
  <c r="T335" i="103"/>
  <c r="S335" i="103"/>
  <c r="R335" i="103"/>
  <c r="Q335" i="103"/>
  <c r="P335" i="103"/>
  <c r="O335" i="103"/>
  <c r="N335" i="103"/>
  <c r="M335" i="103"/>
  <c r="L335" i="103"/>
  <c r="K335" i="103"/>
  <c r="J335" i="103"/>
  <c r="I335" i="103"/>
  <c r="H335" i="103"/>
  <c r="G335" i="103"/>
  <c r="F335" i="103"/>
  <c r="E335" i="103"/>
  <c r="D335" i="103"/>
  <c r="C335" i="103"/>
  <c r="B335" i="103"/>
  <c r="Z334" i="103"/>
  <c r="Y334" i="103"/>
  <c r="X334" i="103"/>
  <c r="W334" i="103"/>
  <c r="V334" i="103"/>
  <c r="U334" i="103"/>
  <c r="T334" i="103"/>
  <c r="S334" i="103"/>
  <c r="R334" i="103"/>
  <c r="Q334" i="103"/>
  <c r="P334" i="103"/>
  <c r="O334" i="103"/>
  <c r="N334" i="103"/>
  <c r="M334" i="103"/>
  <c r="L334" i="103"/>
  <c r="K334" i="103"/>
  <c r="J334" i="103"/>
  <c r="I334" i="103"/>
  <c r="H334" i="103"/>
  <c r="G334" i="103"/>
  <c r="F334" i="103"/>
  <c r="E334" i="103"/>
  <c r="D334" i="103"/>
  <c r="C334" i="103"/>
  <c r="B334" i="103"/>
  <c r="Z333" i="103"/>
  <c r="Y333" i="103"/>
  <c r="X333" i="103"/>
  <c r="W333" i="103"/>
  <c r="V333" i="103"/>
  <c r="U333" i="103"/>
  <c r="T333" i="103"/>
  <c r="S333" i="103"/>
  <c r="R333" i="103"/>
  <c r="Q333" i="103"/>
  <c r="P333" i="103"/>
  <c r="O333" i="103"/>
  <c r="N333" i="103"/>
  <c r="M333" i="103"/>
  <c r="L333" i="103"/>
  <c r="K333" i="103"/>
  <c r="J333" i="103"/>
  <c r="I333" i="103"/>
  <c r="H333" i="103"/>
  <c r="G333" i="103"/>
  <c r="F333" i="103"/>
  <c r="E333" i="103"/>
  <c r="D333" i="103"/>
  <c r="C333" i="103"/>
  <c r="B333" i="103"/>
  <c r="Z332" i="103"/>
  <c r="Y332" i="103"/>
  <c r="X332" i="103"/>
  <c r="W332" i="103"/>
  <c r="V332" i="103"/>
  <c r="U332" i="103"/>
  <c r="T332" i="103"/>
  <c r="S332" i="103"/>
  <c r="R332" i="103"/>
  <c r="Q332" i="103"/>
  <c r="P332" i="103"/>
  <c r="O332" i="103"/>
  <c r="N332" i="103"/>
  <c r="M332" i="103"/>
  <c r="L332" i="103"/>
  <c r="K332" i="103"/>
  <c r="J332" i="103"/>
  <c r="I332" i="103"/>
  <c r="H332" i="103"/>
  <c r="G332" i="103"/>
  <c r="F332" i="103"/>
  <c r="E332" i="103"/>
  <c r="D332" i="103"/>
  <c r="C332" i="103"/>
  <c r="B332" i="103"/>
  <c r="Z331" i="103"/>
  <c r="Y331" i="103"/>
  <c r="X331" i="103"/>
  <c r="W331" i="103"/>
  <c r="V331" i="103"/>
  <c r="U331" i="103"/>
  <c r="T331" i="103"/>
  <c r="S331" i="103"/>
  <c r="R331" i="103"/>
  <c r="Q331" i="103"/>
  <c r="P331" i="103"/>
  <c r="O331" i="103"/>
  <c r="N331" i="103"/>
  <c r="M331" i="103"/>
  <c r="L331" i="103"/>
  <c r="K331" i="103"/>
  <c r="J331" i="103"/>
  <c r="I331" i="103"/>
  <c r="H331" i="103"/>
  <c r="G331" i="103"/>
  <c r="F331" i="103"/>
  <c r="E331" i="103"/>
  <c r="D331" i="103"/>
  <c r="C331" i="103"/>
  <c r="B331" i="103"/>
  <c r="Z330" i="103"/>
  <c r="Y330" i="103"/>
  <c r="X330" i="103"/>
  <c r="W330" i="103"/>
  <c r="V330" i="103"/>
  <c r="U330" i="103"/>
  <c r="T330" i="103"/>
  <c r="S330" i="103"/>
  <c r="R330" i="103"/>
  <c r="Q330" i="103"/>
  <c r="P330" i="103"/>
  <c r="O330" i="103"/>
  <c r="N330" i="103"/>
  <c r="M330" i="103"/>
  <c r="L330" i="103"/>
  <c r="K330" i="103"/>
  <c r="J330" i="103"/>
  <c r="I330" i="103"/>
  <c r="H330" i="103"/>
  <c r="G330" i="103"/>
  <c r="F330" i="103"/>
  <c r="E330" i="103"/>
  <c r="D330" i="103"/>
  <c r="C330" i="103"/>
  <c r="B330" i="103"/>
  <c r="Z329" i="103"/>
  <c r="Y329" i="103"/>
  <c r="X329" i="103"/>
  <c r="W329" i="103"/>
  <c r="V329" i="103"/>
  <c r="U329" i="103"/>
  <c r="T329" i="103"/>
  <c r="S329" i="103"/>
  <c r="R329" i="103"/>
  <c r="Q329" i="103"/>
  <c r="P329" i="103"/>
  <c r="O329" i="103"/>
  <c r="N329" i="103"/>
  <c r="M329" i="103"/>
  <c r="L329" i="103"/>
  <c r="K329" i="103"/>
  <c r="J329" i="103"/>
  <c r="I329" i="103"/>
  <c r="H329" i="103"/>
  <c r="G329" i="103"/>
  <c r="F329" i="103"/>
  <c r="E329" i="103"/>
  <c r="D329" i="103"/>
  <c r="C329" i="103"/>
  <c r="B329" i="103"/>
  <c r="Z328" i="103"/>
  <c r="Y328" i="103"/>
  <c r="X328" i="103"/>
  <c r="W328" i="103"/>
  <c r="V328" i="103"/>
  <c r="U328" i="103"/>
  <c r="T328" i="103"/>
  <c r="S328" i="103"/>
  <c r="R328" i="103"/>
  <c r="Q328" i="103"/>
  <c r="P328" i="103"/>
  <c r="O328" i="103"/>
  <c r="N328" i="103"/>
  <c r="M328" i="103"/>
  <c r="L328" i="103"/>
  <c r="K328" i="103"/>
  <c r="J328" i="103"/>
  <c r="I328" i="103"/>
  <c r="H328" i="103"/>
  <c r="G328" i="103"/>
  <c r="F328" i="103"/>
  <c r="E328" i="103"/>
  <c r="D328" i="103"/>
  <c r="C328" i="103"/>
  <c r="B328" i="103"/>
  <c r="Z327" i="103"/>
  <c r="Y327" i="103"/>
  <c r="X327" i="103"/>
  <c r="W327" i="103"/>
  <c r="V327" i="103"/>
  <c r="U327" i="103"/>
  <c r="T327" i="103"/>
  <c r="S327" i="103"/>
  <c r="R327" i="103"/>
  <c r="Q327" i="103"/>
  <c r="P327" i="103"/>
  <c r="O327" i="103"/>
  <c r="N327" i="103"/>
  <c r="M327" i="103"/>
  <c r="L327" i="103"/>
  <c r="K327" i="103"/>
  <c r="J327" i="103"/>
  <c r="I327" i="103"/>
  <c r="H327" i="103"/>
  <c r="G327" i="103"/>
  <c r="F327" i="103"/>
  <c r="E327" i="103"/>
  <c r="D327" i="103"/>
  <c r="C327" i="103"/>
  <c r="B327" i="103"/>
  <c r="Z326" i="103"/>
  <c r="Y326" i="103"/>
  <c r="X326" i="103"/>
  <c r="W326" i="103"/>
  <c r="V326" i="103"/>
  <c r="U326" i="103"/>
  <c r="T326" i="103"/>
  <c r="S326" i="103"/>
  <c r="R326" i="103"/>
  <c r="Q326" i="103"/>
  <c r="P326" i="103"/>
  <c r="O326" i="103"/>
  <c r="N326" i="103"/>
  <c r="M326" i="103"/>
  <c r="L326" i="103"/>
  <c r="K326" i="103"/>
  <c r="J326" i="103"/>
  <c r="I326" i="103"/>
  <c r="H326" i="103"/>
  <c r="G326" i="103"/>
  <c r="F326" i="103"/>
  <c r="E326" i="103"/>
  <c r="D326" i="103"/>
  <c r="C326" i="103"/>
  <c r="B326" i="103"/>
  <c r="Z325" i="103"/>
  <c r="Y325" i="103"/>
  <c r="X325" i="103"/>
  <c r="W325" i="103"/>
  <c r="V325" i="103"/>
  <c r="U325" i="103"/>
  <c r="T325" i="103"/>
  <c r="S325" i="103"/>
  <c r="R325" i="103"/>
  <c r="Q325" i="103"/>
  <c r="P325" i="103"/>
  <c r="O325" i="103"/>
  <c r="N325" i="103"/>
  <c r="M325" i="103"/>
  <c r="L325" i="103"/>
  <c r="K325" i="103"/>
  <c r="J325" i="103"/>
  <c r="I325" i="103"/>
  <c r="H325" i="103"/>
  <c r="G325" i="103"/>
  <c r="F325" i="103"/>
  <c r="E325" i="103"/>
  <c r="D325" i="103"/>
  <c r="C325" i="103"/>
  <c r="B325" i="103"/>
  <c r="Z324" i="103"/>
  <c r="Y324" i="103"/>
  <c r="X324" i="103"/>
  <c r="W324" i="103"/>
  <c r="V324" i="103"/>
  <c r="U324" i="103"/>
  <c r="T324" i="103"/>
  <c r="S324" i="103"/>
  <c r="R324" i="103"/>
  <c r="Q324" i="103"/>
  <c r="P324" i="103"/>
  <c r="O324" i="103"/>
  <c r="N324" i="103"/>
  <c r="M324" i="103"/>
  <c r="L324" i="103"/>
  <c r="K324" i="103"/>
  <c r="J324" i="103"/>
  <c r="I324" i="103"/>
  <c r="H324" i="103"/>
  <c r="G324" i="103"/>
  <c r="F324" i="103"/>
  <c r="E324" i="103"/>
  <c r="D324" i="103"/>
  <c r="C324" i="103"/>
  <c r="B324" i="103"/>
  <c r="Z323" i="103"/>
  <c r="Y323" i="103"/>
  <c r="X323" i="103"/>
  <c r="W323" i="103"/>
  <c r="V323" i="103"/>
  <c r="U323" i="103"/>
  <c r="T323" i="103"/>
  <c r="S323" i="103"/>
  <c r="R323" i="103"/>
  <c r="Q323" i="103"/>
  <c r="P323" i="103"/>
  <c r="O323" i="103"/>
  <c r="N323" i="103"/>
  <c r="M323" i="103"/>
  <c r="L323" i="103"/>
  <c r="K323" i="103"/>
  <c r="J323" i="103"/>
  <c r="I323" i="103"/>
  <c r="H323" i="103"/>
  <c r="G323" i="103"/>
  <c r="F323" i="103"/>
  <c r="E323" i="103"/>
  <c r="D323" i="103"/>
  <c r="C323" i="103"/>
  <c r="B323" i="103"/>
  <c r="Z322" i="103"/>
  <c r="Y322" i="103"/>
  <c r="X322" i="103"/>
  <c r="W322" i="103"/>
  <c r="V322" i="103"/>
  <c r="U322" i="103"/>
  <c r="T322" i="103"/>
  <c r="S322" i="103"/>
  <c r="R322" i="103"/>
  <c r="Q322" i="103"/>
  <c r="P322" i="103"/>
  <c r="O322" i="103"/>
  <c r="N322" i="103"/>
  <c r="M322" i="103"/>
  <c r="L322" i="103"/>
  <c r="K322" i="103"/>
  <c r="J322" i="103"/>
  <c r="I322" i="103"/>
  <c r="H322" i="103"/>
  <c r="G322" i="103"/>
  <c r="F322" i="103"/>
  <c r="E322" i="103"/>
  <c r="D322" i="103"/>
  <c r="C322" i="103"/>
  <c r="B322" i="103"/>
  <c r="Z321" i="103"/>
  <c r="Y321" i="103"/>
  <c r="X321" i="103"/>
  <c r="W321" i="103"/>
  <c r="V321" i="103"/>
  <c r="U321" i="103"/>
  <c r="T321" i="103"/>
  <c r="S321" i="103"/>
  <c r="R321" i="103"/>
  <c r="Q321" i="103"/>
  <c r="P321" i="103"/>
  <c r="O321" i="103"/>
  <c r="N321" i="103"/>
  <c r="M321" i="103"/>
  <c r="L321" i="103"/>
  <c r="K321" i="103"/>
  <c r="J321" i="103"/>
  <c r="I321" i="103"/>
  <c r="H321" i="103"/>
  <c r="G321" i="103"/>
  <c r="F321" i="103"/>
  <c r="E321" i="103"/>
  <c r="D321" i="103"/>
  <c r="C321" i="103"/>
  <c r="B321" i="103"/>
  <c r="Z320" i="103"/>
  <c r="Y320" i="103"/>
  <c r="X320" i="103"/>
  <c r="W320" i="103"/>
  <c r="V320" i="103"/>
  <c r="U320" i="103"/>
  <c r="T320" i="103"/>
  <c r="S320" i="103"/>
  <c r="R320" i="103"/>
  <c r="Q320" i="103"/>
  <c r="P320" i="103"/>
  <c r="O320" i="103"/>
  <c r="N320" i="103"/>
  <c r="M320" i="103"/>
  <c r="L320" i="103"/>
  <c r="K320" i="103"/>
  <c r="J320" i="103"/>
  <c r="I320" i="103"/>
  <c r="H320" i="103"/>
  <c r="G320" i="103"/>
  <c r="F320" i="103"/>
  <c r="E320" i="103"/>
  <c r="D320" i="103"/>
  <c r="C320" i="103"/>
  <c r="B320" i="103"/>
  <c r="Z319" i="103"/>
  <c r="Y319" i="103"/>
  <c r="X319" i="103"/>
  <c r="W319" i="103"/>
  <c r="V319" i="103"/>
  <c r="U319" i="103"/>
  <c r="T319" i="103"/>
  <c r="S319" i="103"/>
  <c r="R319" i="103"/>
  <c r="Q319" i="103"/>
  <c r="P319" i="103"/>
  <c r="O319" i="103"/>
  <c r="N319" i="103"/>
  <c r="M319" i="103"/>
  <c r="L319" i="103"/>
  <c r="K319" i="103"/>
  <c r="J319" i="103"/>
  <c r="I319" i="103"/>
  <c r="H319" i="103"/>
  <c r="G319" i="103"/>
  <c r="F319" i="103"/>
  <c r="E319" i="103"/>
  <c r="D319" i="103"/>
  <c r="C319" i="103"/>
  <c r="B319" i="103"/>
  <c r="Z318" i="103"/>
  <c r="Y318" i="103"/>
  <c r="X318" i="103"/>
  <c r="W318" i="103"/>
  <c r="V318" i="103"/>
  <c r="U318" i="103"/>
  <c r="T318" i="103"/>
  <c r="S318" i="103"/>
  <c r="R318" i="103"/>
  <c r="Q318" i="103"/>
  <c r="P318" i="103"/>
  <c r="O318" i="103"/>
  <c r="N318" i="103"/>
  <c r="M318" i="103"/>
  <c r="L318" i="103"/>
  <c r="K318" i="103"/>
  <c r="J318" i="103"/>
  <c r="I318" i="103"/>
  <c r="H318" i="103"/>
  <c r="G318" i="103"/>
  <c r="F318" i="103"/>
  <c r="E318" i="103"/>
  <c r="D318" i="103"/>
  <c r="C318" i="103"/>
  <c r="B318" i="103"/>
  <c r="Z317" i="103"/>
  <c r="Y317" i="103"/>
  <c r="X317" i="103"/>
  <c r="W317" i="103"/>
  <c r="V317" i="103"/>
  <c r="U317" i="103"/>
  <c r="T317" i="103"/>
  <c r="S317" i="103"/>
  <c r="R317" i="103"/>
  <c r="Q317" i="103"/>
  <c r="P317" i="103"/>
  <c r="O317" i="103"/>
  <c r="N317" i="103"/>
  <c r="M317" i="103"/>
  <c r="L317" i="103"/>
  <c r="K317" i="103"/>
  <c r="J317" i="103"/>
  <c r="I317" i="103"/>
  <c r="H317" i="103"/>
  <c r="G317" i="103"/>
  <c r="F317" i="103"/>
  <c r="E317" i="103"/>
  <c r="D317" i="103"/>
  <c r="C317" i="103"/>
  <c r="B317" i="103"/>
  <c r="Z316" i="103"/>
  <c r="Y316" i="103"/>
  <c r="X316" i="103"/>
  <c r="W316" i="103"/>
  <c r="V316" i="103"/>
  <c r="U316" i="103"/>
  <c r="T316" i="103"/>
  <c r="S316" i="103"/>
  <c r="R316" i="103"/>
  <c r="Q316" i="103"/>
  <c r="P316" i="103"/>
  <c r="O316" i="103"/>
  <c r="N316" i="103"/>
  <c r="M316" i="103"/>
  <c r="L316" i="103"/>
  <c r="K316" i="103"/>
  <c r="J316" i="103"/>
  <c r="I316" i="103"/>
  <c r="H316" i="103"/>
  <c r="G316" i="103"/>
  <c r="F316" i="103"/>
  <c r="E316" i="103"/>
  <c r="D316" i="103"/>
  <c r="C316" i="103"/>
  <c r="B316" i="103"/>
  <c r="Z315" i="103"/>
  <c r="Y315" i="103"/>
  <c r="X315" i="103"/>
  <c r="W315" i="103"/>
  <c r="V315" i="103"/>
  <c r="U315" i="103"/>
  <c r="T315" i="103"/>
  <c r="S315" i="103"/>
  <c r="R315" i="103"/>
  <c r="Q315" i="103"/>
  <c r="P315" i="103"/>
  <c r="O315" i="103"/>
  <c r="N315" i="103"/>
  <c r="M315" i="103"/>
  <c r="L315" i="103"/>
  <c r="K315" i="103"/>
  <c r="J315" i="103"/>
  <c r="I315" i="103"/>
  <c r="H315" i="103"/>
  <c r="G315" i="103"/>
  <c r="F315" i="103"/>
  <c r="E315" i="103"/>
  <c r="D315" i="103"/>
  <c r="C315" i="103"/>
  <c r="B315" i="103"/>
  <c r="Z314" i="103"/>
  <c r="Y314" i="103"/>
  <c r="X314" i="103"/>
  <c r="W314" i="103"/>
  <c r="V314" i="103"/>
  <c r="U314" i="103"/>
  <c r="T314" i="103"/>
  <c r="S314" i="103"/>
  <c r="R314" i="103"/>
  <c r="Q314" i="103"/>
  <c r="P314" i="103"/>
  <c r="O314" i="103"/>
  <c r="N314" i="103"/>
  <c r="M314" i="103"/>
  <c r="L314" i="103"/>
  <c r="K314" i="103"/>
  <c r="J314" i="103"/>
  <c r="I314" i="103"/>
  <c r="H314" i="103"/>
  <c r="G314" i="103"/>
  <c r="F314" i="103"/>
  <c r="E314" i="103"/>
  <c r="D314" i="103"/>
  <c r="C314" i="103"/>
  <c r="B314" i="103"/>
  <c r="Z313" i="103"/>
  <c r="Y313" i="103"/>
  <c r="X313" i="103"/>
  <c r="W313" i="103"/>
  <c r="V313" i="103"/>
  <c r="U313" i="103"/>
  <c r="T313" i="103"/>
  <c r="S313" i="103"/>
  <c r="R313" i="103"/>
  <c r="Q313" i="103"/>
  <c r="P313" i="103"/>
  <c r="O313" i="103"/>
  <c r="N313" i="103"/>
  <c r="M313" i="103"/>
  <c r="L313" i="103"/>
  <c r="K313" i="103"/>
  <c r="J313" i="103"/>
  <c r="I313" i="103"/>
  <c r="H313" i="103"/>
  <c r="G313" i="103"/>
  <c r="F313" i="103"/>
  <c r="E313" i="103"/>
  <c r="D313" i="103"/>
  <c r="C313" i="103"/>
  <c r="B313" i="103"/>
  <c r="Z312" i="103"/>
  <c r="Y312" i="103"/>
  <c r="X312" i="103"/>
  <c r="W312" i="103"/>
  <c r="V312" i="103"/>
  <c r="U312" i="103"/>
  <c r="T312" i="103"/>
  <c r="S312" i="103"/>
  <c r="R312" i="103"/>
  <c r="Q312" i="103"/>
  <c r="P312" i="103"/>
  <c r="O312" i="103"/>
  <c r="N312" i="103"/>
  <c r="M312" i="103"/>
  <c r="L312" i="103"/>
  <c r="K312" i="103"/>
  <c r="J312" i="103"/>
  <c r="I312" i="103"/>
  <c r="H312" i="103"/>
  <c r="G312" i="103"/>
  <c r="F312" i="103"/>
  <c r="E312" i="103"/>
  <c r="D312" i="103"/>
  <c r="C312" i="103"/>
  <c r="B312" i="103"/>
  <c r="Z311" i="103"/>
  <c r="Y311" i="103"/>
  <c r="X311" i="103"/>
  <c r="W311" i="103"/>
  <c r="V311" i="103"/>
  <c r="U311" i="103"/>
  <c r="T311" i="103"/>
  <c r="S311" i="103"/>
  <c r="R311" i="103"/>
  <c r="Q311" i="103"/>
  <c r="P311" i="103"/>
  <c r="O311" i="103"/>
  <c r="N311" i="103"/>
  <c r="M311" i="103"/>
  <c r="L311" i="103"/>
  <c r="K311" i="103"/>
  <c r="J311" i="103"/>
  <c r="I311" i="103"/>
  <c r="H311" i="103"/>
  <c r="G311" i="103"/>
  <c r="F311" i="103"/>
  <c r="E311" i="103"/>
  <c r="D311" i="103"/>
  <c r="C311" i="103"/>
  <c r="B311" i="103"/>
  <c r="Z310" i="103"/>
  <c r="Y310" i="103"/>
  <c r="X310" i="103"/>
  <c r="W310" i="103"/>
  <c r="V310" i="103"/>
  <c r="U310" i="103"/>
  <c r="T310" i="103"/>
  <c r="S310" i="103"/>
  <c r="R310" i="103"/>
  <c r="Q310" i="103"/>
  <c r="P310" i="103"/>
  <c r="O310" i="103"/>
  <c r="N310" i="103"/>
  <c r="M310" i="103"/>
  <c r="L310" i="103"/>
  <c r="K310" i="103"/>
  <c r="J310" i="103"/>
  <c r="I310" i="103"/>
  <c r="H310" i="103"/>
  <c r="G310" i="103"/>
  <c r="F310" i="103"/>
  <c r="E310" i="103"/>
  <c r="D310" i="103"/>
  <c r="C310" i="103"/>
  <c r="B310" i="103"/>
  <c r="Z309" i="103"/>
  <c r="Y309" i="103"/>
  <c r="X309" i="103"/>
  <c r="W309" i="103"/>
  <c r="V309" i="103"/>
  <c r="U309" i="103"/>
  <c r="T309" i="103"/>
  <c r="S309" i="103"/>
  <c r="R309" i="103"/>
  <c r="Q309" i="103"/>
  <c r="P309" i="103"/>
  <c r="O309" i="103"/>
  <c r="N309" i="103"/>
  <c r="M309" i="103"/>
  <c r="L309" i="103"/>
  <c r="K309" i="103"/>
  <c r="J309" i="103"/>
  <c r="I309" i="103"/>
  <c r="H309" i="103"/>
  <c r="G309" i="103"/>
  <c r="F309" i="103"/>
  <c r="E309" i="103"/>
  <c r="D309" i="103"/>
  <c r="C309" i="103"/>
  <c r="B309" i="103"/>
  <c r="Z308" i="103"/>
  <c r="Y308" i="103"/>
  <c r="X308" i="103"/>
  <c r="W308" i="103"/>
  <c r="V308" i="103"/>
  <c r="U308" i="103"/>
  <c r="T308" i="103"/>
  <c r="S308" i="103"/>
  <c r="R308" i="103"/>
  <c r="Q308" i="103"/>
  <c r="P308" i="103"/>
  <c r="O308" i="103"/>
  <c r="N308" i="103"/>
  <c r="M308" i="103"/>
  <c r="L308" i="103"/>
  <c r="K308" i="103"/>
  <c r="J308" i="103"/>
  <c r="I308" i="103"/>
  <c r="H308" i="103"/>
  <c r="G308" i="103"/>
  <c r="F308" i="103"/>
  <c r="E308" i="103"/>
  <c r="D308" i="103"/>
  <c r="C308" i="103"/>
  <c r="B308" i="103"/>
  <c r="Z307" i="103"/>
  <c r="Y307" i="103"/>
  <c r="X307" i="103"/>
  <c r="W307" i="103"/>
  <c r="V307" i="103"/>
  <c r="U307" i="103"/>
  <c r="T307" i="103"/>
  <c r="S307" i="103"/>
  <c r="R307" i="103"/>
  <c r="Q307" i="103"/>
  <c r="P307" i="103"/>
  <c r="O307" i="103"/>
  <c r="N307" i="103"/>
  <c r="M307" i="103"/>
  <c r="L307" i="103"/>
  <c r="K307" i="103"/>
  <c r="J307" i="103"/>
  <c r="I307" i="103"/>
  <c r="H307" i="103"/>
  <c r="G307" i="103"/>
  <c r="F307" i="103"/>
  <c r="E307" i="103"/>
  <c r="D307" i="103"/>
  <c r="C307" i="103"/>
  <c r="B307" i="103"/>
  <c r="Z306" i="103"/>
  <c r="Y306" i="103"/>
  <c r="X306" i="103"/>
  <c r="W306" i="103"/>
  <c r="V306" i="103"/>
  <c r="U306" i="103"/>
  <c r="T306" i="103"/>
  <c r="S306" i="103"/>
  <c r="R306" i="103"/>
  <c r="Q306" i="103"/>
  <c r="P306" i="103"/>
  <c r="O306" i="103"/>
  <c r="N306" i="103"/>
  <c r="M306" i="103"/>
  <c r="L306" i="103"/>
  <c r="K306" i="103"/>
  <c r="J306" i="103"/>
  <c r="I306" i="103"/>
  <c r="H306" i="103"/>
  <c r="G306" i="103"/>
  <c r="F306" i="103"/>
  <c r="E306" i="103"/>
  <c r="D306" i="103"/>
  <c r="C306" i="103"/>
  <c r="B306" i="103"/>
  <c r="Z305" i="103"/>
  <c r="Y305" i="103"/>
  <c r="X305" i="103"/>
  <c r="W305" i="103"/>
  <c r="V305" i="103"/>
  <c r="U305" i="103"/>
  <c r="T305" i="103"/>
  <c r="S305" i="103"/>
  <c r="R305" i="103"/>
  <c r="Q305" i="103"/>
  <c r="P305" i="103"/>
  <c r="O305" i="103"/>
  <c r="N305" i="103"/>
  <c r="M305" i="103"/>
  <c r="L305" i="103"/>
  <c r="K305" i="103"/>
  <c r="J305" i="103"/>
  <c r="I305" i="103"/>
  <c r="H305" i="103"/>
  <c r="G305" i="103"/>
  <c r="F305" i="103"/>
  <c r="E305" i="103"/>
  <c r="D305" i="103"/>
  <c r="C305" i="103"/>
  <c r="B305" i="103"/>
  <c r="Z304" i="103"/>
  <c r="Y304" i="103"/>
  <c r="X304" i="103"/>
  <c r="W304" i="103"/>
  <c r="V304" i="103"/>
  <c r="U304" i="103"/>
  <c r="T304" i="103"/>
  <c r="S304" i="103"/>
  <c r="R304" i="103"/>
  <c r="Q304" i="103"/>
  <c r="P304" i="103"/>
  <c r="O304" i="103"/>
  <c r="N304" i="103"/>
  <c r="M304" i="103"/>
  <c r="L304" i="103"/>
  <c r="K304" i="103"/>
  <c r="J304" i="103"/>
  <c r="I304" i="103"/>
  <c r="H304" i="103"/>
  <c r="G304" i="103"/>
  <c r="F304" i="103"/>
  <c r="E304" i="103"/>
  <c r="D304" i="103"/>
  <c r="C304" i="103"/>
  <c r="B304" i="103"/>
  <c r="Z303" i="103"/>
  <c r="Y303" i="103"/>
  <c r="X303" i="103"/>
  <c r="W303" i="103"/>
  <c r="V303" i="103"/>
  <c r="U303" i="103"/>
  <c r="T303" i="103"/>
  <c r="S303" i="103"/>
  <c r="R303" i="103"/>
  <c r="Q303" i="103"/>
  <c r="P303" i="103"/>
  <c r="O303" i="103"/>
  <c r="N303" i="103"/>
  <c r="M303" i="103"/>
  <c r="L303" i="103"/>
  <c r="K303" i="103"/>
  <c r="J303" i="103"/>
  <c r="I303" i="103"/>
  <c r="H303" i="103"/>
  <c r="G303" i="103"/>
  <c r="F303" i="103"/>
  <c r="E303" i="103"/>
  <c r="D303" i="103"/>
  <c r="C303" i="103"/>
  <c r="B303" i="103"/>
  <c r="Z302" i="103"/>
  <c r="Y302" i="103"/>
  <c r="X302" i="103"/>
  <c r="W302" i="103"/>
  <c r="V302" i="103"/>
  <c r="U302" i="103"/>
  <c r="T302" i="103"/>
  <c r="S302" i="103"/>
  <c r="R302" i="103"/>
  <c r="Q302" i="103"/>
  <c r="P302" i="103"/>
  <c r="O302" i="103"/>
  <c r="N302" i="103"/>
  <c r="M302" i="103"/>
  <c r="L302" i="103"/>
  <c r="K302" i="103"/>
  <c r="J302" i="103"/>
  <c r="I302" i="103"/>
  <c r="H302" i="103"/>
  <c r="G302" i="103"/>
  <c r="F302" i="103"/>
  <c r="E302" i="103"/>
  <c r="D302" i="103"/>
  <c r="C302" i="103"/>
  <c r="B302" i="103"/>
  <c r="Z301" i="103"/>
  <c r="Y301" i="103"/>
  <c r="X301" i="103"/>
  <c r="W301" i="103"/>
  <c r="V301" i="103"/>
  <c r="U301" i="103"/>
  <c r="T301" i="103"/>
  <c r="S301" i="103"/>
  <c r="R301" i="103"/>
  <c r="Q301" i="103"/>
  <c r="P301" i="103"/>
  <c r="O301" i="103"/>
  <c r="N301" i="103"/>
  <c r="M301" i="103"/>
  <c r="L301" i="103"/>
  <c r="K301" i="103"/>
  <c r="J301" i="103"/>
  <c r="I301" i="103"/>
  <c r="H301" i="103"/>
  <c r="G301" i="103"/>
  <c r="F301" i="103"/>
  <c r="E301" i="103"/>
  <c r="D301" i="103"/>
  <c r="C301" i="103"/>
  <c r="B301" i="103"/>
  <c r="Z300" i="103"/>
  <c r="Y300" i="103"/>
  <c r="X300" i="103"/>
  <c r="W300" i="103"/>
  <c r="V300" i="103"/>
  <c r="U300" i="103"/>
  <c r="T300" i="103"/>
  <c r="S300" i="103"/>
  <c r="R300" i="103"/>
  <c r="Q300" i="103"/>
  <c r="P300" i="103"/>
  <c r="O300" i="103"/>
  <c r="N300" i="103"/>
  <c r="M300" i="103"/>
  <c r="L300" i="103"/>
  <c r="K300" i="103"/>
  <c r="J300" i="103"/>
  <c r="I300" i="103"/>
  <c r="H300" i="103"/>
  <c r="G300" i="103"/>
  <c r="F300" i="103"/>
  <c r="E300" i="103"/>
  <c r="D300" i="103"/>
  <c r="C300" i="103"/>
  <c r="B300" i="103"/>
  <c r="Z299" i="103"/>
  <c r="Y299" i="103"/>
  <c r="X299" i="103"/>
  <c r="W299" i="103"/>
  <c r="V299" i="103"/>
  <c r="U299" i="103"/>
  <c r="T299" i="103"/>
  <c r="S299" i="103"/>
  <c r="R299" i="103"/>
  <c r="Q299" i="103"/>
  <c r="P299" i="103"/>
  <c r="O299" i="103"/>
  <c r="N299" i="103"/>
  <c r="M299" i="103"/>
  <c r="L299" i="103"/>
  <c r="K299" i="103"/>
  <c r="J299" i="103"/>
  <c r="I299" i="103"/>
  <c r="H299" i="103"/>
  <c r="G299" i="103"/>
  <c r="F299" i="103"/>
  <c r="E299" i="103"/>
  <c r="D299" i="103"/>
  <c r="C299" i="103"/>
  <c r="B299" i="103"/>
  <c r="Z298" i="103"/>
  <c r="Y298" i="103"/>
  <c r="X298" i="103"/>
  <c r="W298" i="103"/>
  <c r="V298" i="103"/>
  <c r="U298" i="103"/>
  <c r="T298" i="103"/>
  <c r="S298" i="103"/>
  <c r="R298" i="103"/>
  <c r="Q298" i="103"/>
  <c r="P298" i="103"/>
  <c r="O298" i="103"/>
  <c r="N298" i="103"/>
  <c r="M298" i="103"/>
  <c r="L298" i="103"/>
  <c r="K298" i="103"/>
  <c r="J298" i="103"/>
  <c r="I298" i="103"/>
  <c r="H298" i="103"/>
  <c r="G298" i="103"/>
  <c r="F298" i="103"/>
  <c r="E298" i="103"/>
  <c r="D298" i="103"/>
  <c r="C298" i="103"/>
  <c r="B298" i="103"/>
  <c r="Z297" i="103"/>
  <c r="Y297" i="103"/>
  <c r="X297" i="103"/>
  <c r="W297" i="103"/>
  <c r="V297" i="103"/>
  <c r="U297" i="103"/>
  <c r="T297" i="103"/>
  <c r="S297" i="103"/>
  <c r="R297" i="103"/>
  <c r="Q297" i="103"/>
  <c r="P297" i="103"/>
  <c r="O297" i="103"/>
  <c r="N297" i="103"/>
  <c r="M297" i="103"/>
  <c r="L297" i="103"/>
  <c r="K297" i="103"/>
  <c r="J297" i="103"/>
  <c r="I297" i="103"/>
  <c r="H297" i="103"/>
  <c r="G297" i="103"/>
  <c r="F297" i="103"/>
  <c r="E297" i="103"/>
  <c r="D297" i="103"/>
  <c r="C297" i="103"/>
  <c r="B297" i="103"/>
  <c r="Z296" i="103"/>
  <c r="Y296" i="103"/>
  <c r="X296" i="103"/>
  <c r="W296" i="103"/>
  <c r="V296" i="103"/>
  <c r="U296" i="103"/>
  <c r="T296" i="103"/>
  <c r="S296" i="103"/>
  <c r="R296" i="103"/>
  <c r="Q296" i="103"/>
  <c r="P296" i="103"/>
  <c r="O296" i="103"/>
  <c r="N296" i="103"/>
  <c r="M296" i="103"/>
  <c r="L296" i="103"/>
  <c r="K296" i="103"/>
  <c r="J296" i="103"/>
  <c r="I296" i="103"/>
  <c r="H296" i="103"/>
  <c r="G296" i="103"/>
  <c r="F296" i="103"/>
  <c r="E296" i="103"/>
  <c r="D296" i="103"/>
  <c r="C296" i="103"/>
  <c r="B296" i="103"/>
  <c r="Z295" i="103"/>
  <c r="Y295" i="103"/>
  <c r="X295" i="103"/>
  <c r="W295" i="103"/>
  <c r="V295" i="103"/>
  <c r="U295" i="103"/>
  <c r="T295" i="103"/>
  <c r="S295" i="103"/>
  <c r="R295" i="103"/>
  <c r="Q295" i="103"/>
  <c r="P295" i="103"/>
  <c r="O295" i="103"/>
  <c r="N295" i="103"/>
  <c r="M295" i="103"/>
  <c r="L295" i="103"/>
  <c r="K295" i="103"/>
  <c r="J295" i="103"/>
  <c r="I295" i="103"/>
  <c r="H295" i="103"/>
  <c r="G295" i="103"/>
  <c r="F295" i="103"/>
  <c r="E295" i="103"/>
  <c r="D295" i="103"/>
  <c r="C295" i="103"/>
  <c r="B295" i="103"/>
  <c r="Z294" i="103"/>
  <c r="Y294" i="103"/>
  <c r="X294" i="103"/>
  <c r="W294" i="103"/>
  <c r="V294" i="103"/>
  <c r="U294" i="103"/>
  <c r="T294" i="103"/>
  <c r="S294" i="103"/>
  <c r="R294" i="103"/>
  <c r="Q294" i="103"/>
  <c r="P294" i="103"/>
  <c r="O294" i="103"/>
  <c r="N294" i="103"/>
  <c r="M294" i="103"/>
  <c r="L294" i="103"/>
  <c r="K294" i="103"/>
  <c r="J294" i="103"/>
  <c r="I294" i="103"/>
  <c r="H294" i="103"/>
  <c r="G294" i="103"/>
  <c r="F294" i="103"/>
  <c r="E294" i="103"/>
  <c r="D294" i="103"/>
  <c r="C294" i="103"/>
  <c r="B294" i="103"/>
  <c r="Z293" i="103"/>
  <c r="Y293" i="103"/>
  <c r="X293" i="103"/>
  <c r="W293" i="103"/>
  <c r="V293" i="103"/>
  <c r="U293" i="103"/>
  <c r="T293" i="103"/>
  <c r="S293" i="103"/>
  <c r="R293" i="103"/>
  <c r="Q293" i="103"/>
  <c r="P293" i="103"/>
  <c r="O293" i="103"/>
  <c r="N293" i="103"/>
  <c r="M293" i="103"/>
  <c r="L293" i="103"/>
  <c r="K293" i="103"/>
  <c r="J293" i="103"/>
  <c r="I293" i="103"/>
  <c r="H293" i="103"/>
  <c r="G293" i="103"/>
  <c r="F293" i="103"/>
  <c r="E293" i="103"/>
  <c r="D293" i="103"/>
  <c r="C293" i="103"/>
  <c r="B293" i="103"/>
  <c r="Z292" i="103"/>
  <c r="Y292" i="103"/>
  <c r="X292" i="103"/>
  <c r="W292" i="103"/>
  <c r="V292" i="103"/>
  <c r="U292" i="103"/>
  <c r="T292" i="103"/>
  <c r="S292" i="103"/>
  <c r="R292" i="103"/>
  <c r="Q292" i="103"/>
  <c r="P292" i="103"/>
  <c r="O292" i="103"/>
  <c r="N292" i="103"/>
  <c r="M292" i="103"/>
  <c r="L292" i="103"/>
  <c r="K292" i="103"/>
  <c r="J292" i="103"/>
  <c r="I292" i="103"/>
  <c r="H292" i="103"/>
  <c r="G292" i="103"/>
  <c r="F292" i="103"/>
  <c r="E292" i="103"/>
  <c r="D292" i="103"/>
  <c r="C292" i="103"/>
  <c r="B292" i="103"/>
  <c r="Z291" i="103"/>
  <c r="Y291" i="103"/>
  <c r="X291" i="103"/>
  <c r="W291" i="103"/>
  <c r="V291" i="103"/>
  <c r="U291" i="103"/>
  <c r="T291" i="103"/>
  <c r="S291" i="103"/>
  <c r="R291" i="103"/>
  <c r="Q291" i="103"/>
  <c r="P291" i="103"/>
  <c r="O291" i="103"/>
  <c r="N291" i="103"/>
  <c r="M291" i="103"/>
  <c r="L291" i="103"/>
  <c r="K291" i="103"/>
  <c r="J291" i="103"/>
  <c r="I291" i="103"/>
  <c r="H291" i="103"/>
  <c r="G291" i="103"/>
  <c r="F291" i="103"/>
  <c r="E291" i="103"/>
  <c r="D291" i="103"/>
  <c r="C291" i="103"/>
  <c r="B291" i="103"/>
  <c r="Z290" i="103"/>
  <c r="Y290" i="103"/>
  <c r="X290" i="103"/>
  <c r="W290" i="103"/>
  <c r="V290" i="103"/>
  <c r="U290" i="103"/>
  <c r="T290" i="103"/>
  <c r="S290" i="103"/>
  <c r="R290" i="103"/>
  <c r="Q290" i="103"/>
  <c r="P290" i="103"/>
  <c r="O290" i="103"/>
  <c r="N290" i="103"/>
  <c r="M290" i="103"/>
  <c r="L290" i="103"/>
  <c r="K290" i="103"/>
  <c r="J290" i="103"/>
  <c r="I290" i="103"/>
  <c r="H290" i="103"/>
  <c r="G290" i="103"/>
  <c r="F290" i="103"/>
  <c r="E290" i="103"/>
  <c r="D290" i="103"/>
  <c r="C290" i="103"/>
  <c r="B290" i="103"/>
  <c r="Z289" i="103"/>
  <c r="Y289" i="103"/>
  <c r="X289" i="103"/>
  <c r="W289" i="103"/>
  <c r="V289" i="103"/>
  <c r="U289" i="103"/>
  <c r="T289" i="103"/>
  <c r="S289" i="103"/>
  <c r="R289" i="103"/>
  <c r="Q289" i="103"/>
  <c r="P289" i="103"/>
  <c r="O289" i="103"/>
  <c r="N289" i="103"/>
  <c r="M289" i="103"/>
  <c r="L289" i="103"/>
  <c r="K289" i="103"/>
  <c r="J289" i="103"/>
  <c r="I289" i="103"/>
  <c r="H289" i="103"/>
  <c r="G289" i="103"/>
  <c r="F289" i="103"/>
  <c r="E289" i="103"/>
  <c r="D289" i="103"/>
  <c r="C289" i="103"/>
  <c r="B289" i="103"/>
  <c r="Z288" i="103"/>
  <c r="Y288" i="103"/>
  <c r="X288" i="103"/>
  <c r="W288" i="103"/>
  <c r="V288" i="103"/>
  <c r="U288" i="103"/>
  <c r="T288" i="103"/>
  <c r="S288" i="103"/>
  <c r="R288" i="103"/>
  <c r="Q288" i="103"/>
  <c r="P288" i="103"/>
  <c r="O288" i="103"/>
  <c r="N288" i="103"/>
  <c r="M288" i="103"/>
  <c r="L288" i="103"/>
  <c r="K288" i="103"/>
  <c r="J288" i="103"/>
  <c r="I288" i="103"/>
  <c r="H288" i="103"/>
  <c r="G288" i="103"/>
  <c r="F288" i="103"/>
  <c r="E288" i="103"/>
  <c r="D288" i="103"/>
  <c r="C288" i="103"/>
  <c r="B288" i="103"/>
  <c r="Z287" i="103"/>
  <c r="Y287" i="103"/>
  <c r="X287" i="103"/>
  <c r="W287" i="103"/>
  <c r="V287" i="103"/>
  <c r="U287" i="103"/>
  <c r="T287" i="103"/>
  <c r="S287" i="103"/>
  <c r="R287" i="103"/>
  <c r="Q287" i="103"/>
  <c r="P287" i="103"/>
  <c r="O287" i="103"/>
  <c r="N287" i="103"/>
  <c r="M287" i="103"/>
  <c r="L287" i="103"/>
  <c r="K287" i="103"/>
  <c r="J287" i="103"/>
  <c r="I287" i="103"/>
  <c r="H287" i="103"/>
  <c r="G287" i="103"/>
  <c r="F287" i="103"/>
  <c r="E287" i="103"/>
  <c r="D287" i="103"/>
  <c r="C287" i="103"/>
  <c r="B287" i="103"/>
  <c r="Z286" i="103"/>
  <c r="Y286" i="103"/>
  <c r="X286" i="103"/>
  <c r="W286" i="103"/>
  <c r="V286" i="103"/>
  <c r="U286" i="103"/>
  <c r="T286" i="103"/>
  <c r="S286" i="103"/>
  <c r="R286" i="103"/>
  <c r="Q286" i="103"/>
  <c r="P286" i="103"/>
  <c r="O286" i="103"/>
  <c r="N286" i="103"/>
  <c r="M286" i="103"/>
  <c r="L286" i="103"/>
  <c r="K286" i="103"/>
  <c r="J286" i="103"/>
  <c r="I286" i="103"/>
  <c r="H286" i="103"/>
  <c r="G286" i="103"/>
  <c r="F286" i="103"/>
  <c r="E286" i="103"/>
  <c r="D286" i="103"/>
  <c r="C286" i="103"/>
  <c r="B286" i="103"/>
  <c r="Z285" i="103"/>
  <c r="Y285" i="103"/>
  <c r="X285" i="103"/>
  <c r="W285" i="103"/>
  <c r="V285" i="103"/>
  <c r="U285" i="103"/>
  <c r="T285" i="103"/>
  <c r="S285" i="103"/>
  <c r="R285" i="103"/>
  <c r="Q285" i="103"/>
  <c r="P285" i="103"/>
  <c r="O285" i="103"/>
  <c r="N285" i="103"/>
  <c r="M285" i="103"/>
  <c r="L285" i="103"/>
  <c r="K285" i="103"/>
  <c r="J285" i="103"/>
  <c r="I285" i="103"/>
  <c r="H285" i="103"/>
  <c r="G285" i="103"/>
  <c r="F285" i="103"/>
  <c r="E285" i="103"/>
  <c r="D285" i="103"/>
  <c r="C285" i="103"/>
  <c r="B285" i="103"/>
  <c r="Z284" i="103"/>
  <c r="Y284" i="103"/>
  <c r="X284" i="103"/>
  <c r="W284" i="103"/>
  <c r="V284" i="103"/>
  <c r="U284" i="103"/>
  <c r="T284" i="103"/>
  <c r="S284" i="103"/>
  <c r="R284" i="103"/>
  <c r="Q284" i="103"/>
  <c r="P284" i="103"/>
  <c r="O284" i="103"/>
  <c r="N284" i="103"/>
  <c r="M284" i="103"/>
  <c r="L284" i="103"/>
  <c r="K284" i="103"/>
  <c r="J284" i="103"/>
  <c r="I284" i="103"/>
  <c r="H284" i="103"/>
  <c r="G284" i="103"/>
  <c r="F284" i="103"/>
  <c r="E284" i="103"/>
  <c r="D284" i="103"/>
  <c r="C284" i="103"/>
  <c r="B284" i="103"/>
  <c r="Z283" i="103"/>
  <c r="Y283" i="103"/>
  <c r="X283" i="103"/>
  <c r="W283" i="103"/>
  <c r="V283" i="103"/>
  <c r="U283" i="103"/>
  <c r="T283" i="103"/>
  <c r="S283" i="103"/>
  <c r="R283" i="103"/>
  <c r="Q283" i="103"/>
  <c r="P283" i="103"/>
  <c r="O283" i="103"/>
  <c r="N283" i="103"/>
  <c r="M283" i="103"/>
  <c r="L283" i="103"/>
  <c r="K283" i="103"/>
  <c r="J283" i="103"/>
  <c r="I283" i="103"/>
  <c r="H283" i="103"/>
  <c r="G283" i="103"/>
  <c r="F283" i="103"/>
  <c r="E283" i="103"/>
  <c r="D283" i="103"/>
  <c r="C283" i="103"/>
  <c r="B283" i="103"/>
  <c r="Z282" i="103"/>
  <c r="Y282" i="103"/>
  <c r="X282" i="103"/>
  <c r="W282" i="103"/>
  <c r="V282" i="103"/>
  <c r="U282" i="103"/>
  <c r="T282" i="103"/>
  <c r="S282" i="103"/>
  <c r="R282" i="103"/>
  <c r="Q282" i="103"/>
  <c r="P282" i="103"/>
  <c r="O282" i="103"/>
  <c r="N282" i="103"/>
  <c r="M282" i="103"/>
  <c r="L282" i="103"/>
  <c r="K282" i="103"/>
  <c r="J282" i="103"/>
  <c r="I282" i="103"/>
  <c r="H282" i="103"/>
  <c r="G282" i="103"/>
  <c r="F282" i="103"/>
  <c r="E282" i="103"/>
  <c r="D282" i="103"/>
  <c r="C282" i="103"/>
  <c r="B282" i="103"/>
  <c r="Z281" i="103"/>
  <c r="Y281" i="103"/>
  <c r="X281" i="103"/>
  <c r="W281" i="103"/>
  <c r="V281" i="103"/>
  <c r="U281" i="103"/>
  <c r="T281" i="103"/>
  <c r="S281" i="103"/>
  <c r="R281" i="103"/>
  <c r="Q281" i="103"/>
  <c r="P281" i="103"/>
  <c r="O281" i="103"/>
  <c r="N281" i="103"/>
  <c r="M281" i="103"/>
  <c r="L281" i="103"/>
  <c r="K281" i="103"/>
  <c r="J281" i="103"/>
  <c r="I281" i="103"/>
  <c r="H281" i="103"/>
  <c r="G281" i="103"/>
  <c r="F281" i="103"/>
  <c r="E281" i="103"/>
  <c r="D281" i="103"/>
  <c r="C281" i="103"/>
  <c r="B281" i="103"/>
  <c r="Z280" i="103"/>
  <c r="Y280" i="103"/>
  <c r="X280" i="103"/>
  <c r="W280" i="103"/>
  <c r="V280" i="103"/>
  <c r="U280" i="103"/>
  <c r="T280" i="103"/>
  <c r="S280" i="103"/>
  <c r="R280" i="103"/>
  <c r="Q280" i="103"/>
  <c r="P280" i="103"/>
  <c r="O280" i="103"/>
  <c r="N280" i="103"/>
  <c r="M280" i="103"/>
  <c r="L280" i="103"/>
  <c r="K280" i="103"/>
  <c r="J280" i="103"/>
  <c r="I280" i="103"/>
  <c r="H280" i="103"/>
  <c r="G280" i="103"/>
  <c r="F280" i="103"/>
  <c r="E280" i="103"/>
  <c r="D280" i="103"/>
  <c r="C280" i="103"/>
  <c r="B280" i="103"/>
  <c r="Z279" i="103"/>
  <c r="Y279" i="103"/>
  <c r="X279" i="103"/>
  <c r="W279" i="103"/>
  <c r="V279" i="103"/>
  <c r="U279" i="103"/>
  <c r="T279" i="103"/>
  <c r="S279" i="103"/>
  <c r="R279" i="103"/>
  <c r="Q279" i="103"/>
  <c r="P279" i="103"/>
  <c r="O279" i="103"/>
  <c r="N279" i="103"/>
  <c r="M279" i="103"/>
  <c r="L279" i="103"/>
  <c r="K279" i="103"/>
  <c r="J279" i="103"/>
  <c r="I279" i="103"/>
  <c r="H279" i="103"/>
  <c r="G279" i="103"/>
  <c r="F279" i="103"/>
  <c r="E279" i="103"/>
  <c r="D279" i="103"/>
  <c r="C279" i="103"/>
  <c r="B279" i="103"/>
  <c r="Z278" i="103"/>
  <c r="Y278" i="103"/>
  <c r="X278" i="103"/>
  <c r="W278" i="103"/>
  <c r="V278" i="103"/>
  <c r="U278" i="103"/>
  <c r="T278" i="103"/>
  <c r="S278" i="103"/>
  <c r="R278" i="103"/>
  <c r="Q278" i="103"/>
  <c r="P278" i="103"/>
  <c r="O278" i="103"/>
  <c r="N278" i="103"/>
  <c r="M278" i="103"/>
  <c r="L278" i="103"/>
  <c r="K278" i="103"/>
  <c r="J278" i="103"/>
  <c r="I278" i="103"/>
  <c r="H278" i="103"/>
  <c r="G278" i="103"/>
  <c r="F278" i="103"/>
  <c r="E278" i="103"/>
  <c r="D278" i="103"/>
  <c r="C278" i="103"/>
  <c r="B278" i="103"/>
  <c r="Z277" i="103"/>
  <c r="Y277" i="103"/>
  <c r="X277" i="103"/>
  <c r="W277" i="103"/>
  <c r="V277" i="103"/>
  <c r="U277" i="103"/>
  <c r="T277" i="103"/>
  <c r="S277" i="103"/>
  <c r="R277" i="103"/>
  <c r="Q277" i="103"/>
  <c r="P277" i="103"/>
  <c r="O277" i="103"/>
  <c r="N277" i="103"/>
  <c r="M277" i="103"/>
  <c r="L277" i="103"/>
  <c r="K277" i="103"/>
  <c r="J277" i="103"/>
  <c r="I277" i="103"/>
  <c r="H277" i="103"/>
  <c r="G277" i="103"/>
  <c r="F277" i="103"/>
  <c r="E277" i="103"/>
  <c r="D277" i="103"/>
  <c r="C277" i="103"/>
  <c r="B277" i="103"/>
  <c r="Z276" i="103"/>
  <c r="Y276" i="103"/>
  <c r="X276" i="103"/>
  <c r="W276" i="103"/>
  <c r="V276" i="103"/>
  <c r="U276" i="103"/>
  <c r="T276" i="103"/>
  <c r="S276" i="103"/>
  <c r="R276" i="103"/>
  <c r="Q276" i="103"/>
  <c r="P276" i="103"/>
  <c r="O276" i="103"/>
  <c r="N276" i="103"/>
  <c r="M276" i="103"/>
  <c r="L276" i="103"/>
  <c r="K276" i="103"/>
  <c r="J276" i="103"/>
  <c r="I276" i="103"/>
  <c r="H276" i="103"/>
  <c r="G276" i="103"/>
  <c r="F276" i="103"/>
  <c r="E276" i="103"/>
  <c r="D276" i="103"/>
  <c r="C276" i="103"/>
  <c r="B276" i="103"/>
  <c r="Z275" i="103"/>
  <c r="Y275" i="103"/>
  <c r="X275" i="103"/>
  <c r="W275" i="103"/>
  <c r="V275" i="103"/>
  <c r="U275" i="103"/>
  <c r="T275" i="103"/>
  <c r="S275" i="103"/>
  <c r="R275" i="103"/>
  <c r="Q275" i="103"/>
  <c r="P275" i="103"/>
  <c r="O275" i="103"/>
  <c r="N275" i="103"/>
  <c r="M275" i="103"/>
  <c r="L275" i="103"/>
  <c r="K275" i="103"/>
  <c r="J275" i="103"/>
  <c r="I275" i="103"/>
  <c r="H275" i="103"/>
  <c r="G275" i="103"/>
  <c r="F275" i="103"/>
  <c r="E275" i="103"/>
  <c r="D275" i="103"/>
  <c r="C275" i="103"/>
  <c r="B275" i="103"/>
  <c r="Z274" i="103"/>
  <c r="Y274" i="103"/>
  <c r="X274" i="103"/>
  <c r="W274" i="103"/>
  <c r="V274" i="103"/>
  <c r="U274" i="103"/>
  <c r="T274" i="103"/>
  <c r="S274" i="103"/>
  <c r="R274" i="103"/>
  <c r="Q274" i="103"/>
  <c r="P274" i="103"/>
  <c r="O274" i="103"/>
  <c r="N274" i="103"/>
  <c r="M274" i="103"/>
  <c r="L274" i="103"/>
  <c r="K274" i="103"/>
  <c r="J274" i="103"/>
  <c r="I274" i="103"/>
  <c r="H274" i="103"/>
  <c r="G274" i="103"/>
  <c r="F274" i="103"/>
  <c r="E274" i="103"/>
  <c r="D274" i="103"/>
  <c r="C274" i="103"/>
  <c r="B274" i="103"/>
  <c r="Z273" i="103"/>
  <c r="Y273" i="103"/>
  <c r="X273" i="103"/>
  <c r="W273" i="103"/>
  <c r="V273" i="103"/>
  <c r="U273" i="103"/>
  <c r="T273" i="103"/>
  <c r="S273" i="103"/>
  <c r="R273" i="103"/>
  <c r="Q273" i="103"/>
  <c r="P273" i="103"/>
  <c r="O273" i="103"/>
  <c r="N273" i="103"/>
  <c r="M273" i="103"/>
  <c r="L273" i="103"/>
  <c r="K273" i="103"/>
  <c r="J273" i="103"/>
  <c r="I273" i="103"/>
  <c r="H273" i="103"/>
  <c r="G273" i="103"/>
  <c r="F273" i="103"/>
  <c r="E273" i="103"/>
  <c r="D273" i="103"/>
  <c r="C273" i="103"/>
  <c r="B273" i="103"/>
  <c r="Z272" i="103"/>
  <c r="Y272" i="103"/>
  <c r="X272" i="103"/>
  <c r="W272" i="103"/>
  <c r="V272" i="103"/>
  <c r="U272" i="103"/>
  <c r="T272" i="103"/>
  <c r="S272" i="103"/>
  <c r="R272" i="103"/>
  <c r="Q272" i="103"/>
  <c r="P272" i="103"/>
  <c r="O272" i="103"/>
  <c r="N272" i="103"/>
  <c r="M272" i="103"/>
  <c r="L272" i="103"/>
  <c r="K272" i="103"/>
  <c r="J272" i="103"/>
  <c r="I272" i="103"/>
  <c r="H272" i="103"/>
  <c r="G272" i="103"/>
  <c r="F272" i="103"/>
  <c r="E272" i="103"/>
  <c r="D272" i="103"/>
  <c r="C272" i="103"/>
  <c r="B272" i="103"/>
  <c r="Z271" i="103"/>
  <c r="Y271" i="103"/>
  <c r="X271" i="103"/>
  <c r="W271" i="103"/>
  <c r="V271" i="103"/>
  <c r="U271" i="103"/>
  <c r="T271" i="103"/>
  <c r="S271" i="103"/>
  <c r="R271" i="103"/>
  <c r="Q271" i="103"/>
  <c r="P271" i="103"/>
  <c r="O271" i="103"/>
  <c r="N271" i="103"/>
  <c r="M271" i="103"/>
  <c r="L271" i="103"/>
  <c r="K271" i="103"/>
  <c r="J271" i="103"/>
  <c r="I271" i="103"/>
  <c r="H271" i="103"/>
  <c r="G271" i="103"/>
  <c r="F271" i="103"/>
  <c r="E271" i="103"/>
  <c r="D271" i="103"/>
  <c r="C271" i="103"/>
  <c r="B271" i="103"/>
  <c r="Z270" i="103"/>
  <c r="Y270" i="103"/>
  <c r="X270" i="103"/>
  <c r="W270" i="103"/>
  <c r="V270" i="103"/>
  <c r="U270" i="103"/>
  <c r="T270" i="103"/>
  <c r="S270" i="103"/>
  <c r="R270" i="103"/>
  <c r="Q270" i="103"/>
  <c r="P270" i="103"/>
  <c r="O270" i="103"/>
  <c r="N270" i="103"/>
  <c r="M270" i="103"/>
  <c r="L270" i="103"/>
  <c r="K270" i="103"/>
  <c r="J270" i="103"/>
  <c r="I270" i="103"/>
  <c r="H270" i="103"/>
  <c r="G270" i="103"/>
  <c r="F270" i="103"/>
  <c r="E270" i="103"/>
  <c r="D270" i="103"/>
  <c r="C270" i="103"/>
  <c r="B270" i="103"/>
  <c r="Z269" i="103"/>
  <c r="Y269" i="103"/>
  <c r="X269" i="103"/>
  <c r="W269" i="103"/>
  <c r="V269" i="103"/>
  <c r="U269" i="103"/>
  <c r="T269" i="103"/>
  <c r="S269" i="103"/>
  <c r="R269" i="103"/>
  <c r="Q269" i="103"/>
  <c r="P269" i="103"/>
  <c r="O269" i="103"/>
  <c r="N269" i="103"/>
  <c r="M269" i="103"/>
  <c r="L269" i="103"/>
  <c r="K269" i="103"/>
  <c r="J269" i="103"/>
  <c r="I269" i="103"/>
  <c r="H269" i="103"/>
  <c r="G269" i="103"/>
  <c r="F269" i="103"/>
  <c r="E269" i="103"/>
  <c r="D269" i="103"/>
  <c r="C269" i="103"/>
  <c r="B269" i="103"/>
  <c r="Z268" i="103"/>
  <c r="Y268" i="103"/>
  <c r="X268" i="103"/>
  <c r="W268" i="103"/>
  <c r="V268" i="103"/>
  <c r="U268" i="103"/>
  <c r="T268" i="103"/>
  <c r="S268" i="103"/>
  <c r="R268" i="103"/>
  <c r="Q268" i="103"/>
  <c r="P268" i="103"/>
  <c r="O268" i="103"/>
  <c r="N268" i="103"/>
  <c r="M268" i="103"/>
  <c r="L268" i="103"/>
  <c r="K268" i="103"/>
  <c r="J268" i="103"/>
  <c r="I268" i="103"/>
  <c r="H268" i="103"/>
  <c r="G268" i="103"/>
  <c r="F268" i="103"/>
  <c r="E268" i="103"/>
  <c r="D268" i="103"/>
  <c r="C268" i="103"/>
  <c r="B268" i="103"/>
  <c r="Z267" i="103"/>
  <c r="Y267" i="103"/>
  <c r="X267" i="103"/>
  <c r="W267" i="103"/>
  <c r="V267" i="103"/>
  <c r="U267" i="103"/>
  <c r="T267" i="103"/>
  <c r="S267" i="103"/>
  <c r="R267" i="103"/>
  <c r="Q267" i="103"/>
  <c r="P267" i="103"/>
  <c r="O267" i="103"/>
  <c r="N267" i="103"/>
  <c r="M267" i="103"/>
  <c r="L267" i="103"/>
  <c r="K267" i="103"/>
  <c r="J267" i="103"/>
  <c r="I267" i="103"/>
  <c r="H267" i="103"/>
  <c r="G267" i="103"/>
  <c r="F267" i="103"/>
  <c r="E267" i="103"/>
  <c r="D267" i="103"/>
  <c r="C267" i="103"/>
  <c r="B267" i="103"/>
  <c r="Z266" i="103"/>
  <c r="Y266" i="103"/>
  <c r="X266" i="103"/>
  <c r="W266" i="103"/>
  <c r="V266" i="103"/>
  <c r="U266" i="103"/>
  <c r="T266" i="103"/>
  <c r="S266" i="103"/>
  <c r="R266" i="103"/>
  <c r="Q266" i="103"/>
  <c r="P266" i="103"/>
  <c r="O266" i="103"/>
  <c r="N266" i="103"/>
  <c r="M266" i="103"/>
  <c r="L266" i="103"/>
  <c r="K266" i="103"/>
  <c r="J266" i="103"/>
  <c r="I266" i="103"/>
  <c r="H266" i="103"/>
  <c r="G266" i="103"/>
  <c r="F266" i="103"/>
  <c r="E266" i="103"/>
  <c r="D266" i="103"/>
  <c r="C266" i="103"/>
  <c r="B266" i="103"/>
  <c r="Z265" i="103"/>
  <c r="Y265" i="103"/>
  <c r="X265" i="103"/>
  <c r="W265" i="103"/>
  <c r="V265" i="103"/>
  <c r="U265" i="103"/>
  <c r="T265" i="103"/>
  <c r="S265" i="103"/>
  <c r="R265" i="103"/>
  <c r="Q265" i="103"/>
  <c r="P265" i="103"/>
  <c r="O265" i="103"/>
  <c r="N265" i="103"/>
  <c r="M265" i="103"/>
  <c r="L265" i="103"/>
  <c r="K265" i="103"/>
  <c r="J265" i="103"/>
  <c r="I265" i="103"/>
  <c r="H265" i="103"/>
  <c r="G265" i="103"/>
  <c r="F265" i="103"/>
  <c r="E265" i="103"/>
  <c r="D265" i="103"/>
  <c r="C265" i="103"/>
  <c r="B265" i="103"/>
  <c r="Z264" i="103"/>
  <c r="Y264" i="103"/>
  <c r="X264" i="103"/>
  <c r="W264" i="103"/>
  <c r="V264" i="103"/>
  <c r="U264" i="103"/>
  <c r="T264" i="103"/>
  <c r="S264" i="103"/>
  <c r="R264" i="103"/>
  <c r="Q264" i="103"/>
  <c r="P264" i="103"/>
  <c r="O264" i="103"/>
  <c r="N264" i="103"/>
  <c r="M264" i="103"/>
  <c r="L264" i="103"/>
  <c r="K264" i="103"/>
  <c r="J264" i="103"/>
  <c r="I264" i="103"/>
  <c r="H264" i="103"/>
  <c r="G264" i="103"/>
  <c r="F264" i="103"/>
  <c r="E264" i="103"/>
  <c r="D264" i="103"/>
  <c r="C264" i="103"/>
  <c r="B264" i="103"/>
  <c r="Z263" i="103"/>
  <c r="Y263" i="103"/>
  <c r="X263" i="103"/>
  <c r="W263" i="103"/>
  <c r="V263" i="103"/>
  <c r="U263" i="103"/>
  <c r="T263" i="103"/>
  <c r="S263" i="103"/>
  <c r="R263" i="103"/>
  <c r="Q263" i="103"/>
  <c r="P263" i="103"/>
  <c r="O263" i="103"/>
  <c r="N263" i="103"/>
  <c r="M263" i="103"/>
  <c r="L263" i="103"/>
  <c r="K263" i="103"/>
  <c r="J263" i="103"/>
  <c r="I263" i="103"/>
  <c r="H263" i="103"/>
  <c r="G263" i="103"/>
  <c r="F263" i="103"/>
  <c r="E263" i="103"/>
  <c r="D263" i="103"/>
  <c r="C263" i="103"/>
  <c r="B263" i="103"/>
  <c r="Z262" i="103"/>
  <c r="Y262" i="103"/>
  <c r="X262" i="103"/>
  <c r="W262" i="103"/>
  <c r="V262" i="103"/>
  <c r="U262" i="103"/>
  <c r="T262" i="103"/>
  <c r="S262" i="103"/>
  <c r="R262" i="103"/>
  <c r="Q262" i="103"/>
  <c r="P262" i="103"/>
  <c r="O262" i="103"/>
  <c r="N262" i="103"/>
  <c r="M262" i="103"/>
  <c r="L262" i="103"/>
  <c r="K262" i="103"/>
  <c r="J262" i="103"/>
  <c r="I262" i="103"/>
  <c r="H262" i="103"/>
  <c r="G262" i="103"/>
  <c r="F262" i="103"/>
  <c r="E262" i="103"/>
  <c r="D262" i="103"/>
  <c r="C262" i="103"/>
  <c r="B262" i="103"/>
  <c r="Z261" i="103"/>
  <c r="Y261" i="103"/>
  <c r="X261" i="103"/>
  <c r="W261" i="103"/>
  <c r="V261" i="103"/>
  <c r="U261" i="103"/>
  <c r="T261" i="103"/>
  <c r="S261" i="103"/>
  <c r="R261" i="103"/>
  <c r="Q261" i="103"/>
  <c r="P261" i="103"/>
  <c r="O261" i="103"/>
  <c r="N261" i="103"/>
  <c r="M261" i="103"/>
  <c r="L261" i="103"/>
  <c r="K261" i="103"/>
  <c r="J261" i="103"/>
  <c r="I261" i="103"/>
  <c r="H261" i="103"/>
  <c r="G261" i="103"/>
  <c r="F261" i="103"/>
  <c r="E261" i="103"/>
  <c r="D261" i="103"/>
  <c r="C261" i="103"/>
  <c r="B261" i="103"/>
  <c r="Z260" i="103"/>
  <c r="Y260" i="103"/>
  <c r="X260" i="103"/>
  <c r="W260" i="103"/>
  <c r="V260" i="103"/>
  <c r="U260" i="103"/>
  <c r="T260" i="103"/>
  <c r="S260" i="103"/>
  <c r="R260" i="103"/>
  <c r="Q260" i="103"/>
  <c r="P260" i="103"/>
  <c r="O260" i="103"/>
  <c r="N260" i="103"/>
  <c r="M260" i="103"/>
  <c r="L260" i="103"/>
  <c r="K260" i="103"/>
  <c r="J260" i="103"/>
  <c r="I260" i="103"/>
  <c r="H260" i="103"/>
  <c r="G260" i="103"/>
  <c r="F260" i="103"/>
  <c r="E260" i="103"/>
  <c r="D260" i="103"/>
  <c r="C260" i="103"/>
  <c r="B260" i="103"/>
  <c r="Z259" i="103"/>
  <c r="Y259" i="103"/>
  <c r="X259" i="103"/>
  <c r="W259" i="103"/>
  <c r="V259" i="103"/>
  <c r="U259" i="103"/>
  <c r="T259" i="103"/>
  <c r="S259" i="103"/>
  <c r="R259" i="103"/>
  <c r="Q259" i="103"/>
  <c r="P259" i="103"/>
  <c r="O259" i="103"/>
  <c r="N259" i="103"/>
  <c r="M259" i="103"/>
  <c r="L259" i="103"/>
  <c r="K259" i="103"/>
  <c r="J259" i="103"/>
  <c r="I259" i="103"/>
  <c r="H259" i="103"/>
  <c r="G259" i="103"/>
  <c r="F259" i="103"/>
  <c r="E259" i="103"/>
  <c r="D259" i="103"/>
  <c r="C259" i="103"/>
  <c r="B259" i="103"/>
  <c r="Z258" i="103"/>
  <c r="Y258" i="103"/>
  <c r="X258" i="103"/>
  <c r="W258" i="103"/>
  <c r="V258" i="103"/>
  <c r="U258" i="103"/>
  <c r="T258" i="103"/>
  <c r="S258" i="103"/>
  <c r="R258" i="103"/>
  <c r="Q258" i="103"/>
  <c r="P258" i="103"/>
  <c r="O258" i="103"/>
  <c r="N258" i="103"/>
  <c r="M258" i="103"/>
  <c r="L258" i="103"/>
  <c r="K258" i="103"/>
  <c r="J258" i="103"/>
  <c r="I258" i="103"/>
  <c r="H258" i="103"/>
  <c r="G258" i="103"/>
  <c r="F258" i="103"/>
  <c r="E258" i="103"/>
  <c r="D258" i="103"/>
  <c r="C258" i="103"/>
  <c r="B258" i="103"/>
  <c r="Z257" i="103"/>
  <c r="Y257" i="103"/>
  <c r="X257" i="103"/>
  <c r="W257" i="103"/>
  <c r="V257" i="103"/>
  <c r="U257" i="103"/>
  <c r="T257" i="103"/>
  <c r="S257" i="103"/>
  <c r="R257" i="103"/>
  <c r="Q257" i="103"/>
  <c r="P257" i="103"/>
  <c r="O257" i="103"/>
  <c r="N257" i="103"/>
  <c r="M257" i="103"/>
  <c r="L257" i="103"/>
  <c r="K257" i="103"/>
  <c r="J257" i="103"/>
  <c r="I257" i="103"/>
  <c r="H257" i="103"/>
  <c r="G257" i="103"/>
  <c r="F257" i="103"/>
  <c r="E257" i="103"/>
  <c r="D257" i="103"/>
  <c r="C257" i="103"/>
  <c r="B257" i="103"/>
  <c r="Z256" i="103"/>
  <c r="Y256" i="103"/>
  <c r="X256" i="103"/>
  <c r="W256" i="103"/>
  <c r="V256" i="103"/>
  <c r="U256" i="103"/>
  <c r="T256" i="103"/>
  <c r="S256" i="103"/>
  <c r="R256" i="103"/>
  <c r="Q256" i="103"/>
  <c r="P256" i="103"/>
  <c r="O256" i="103"/>
  <c r="N256" i="103"/>
  <c r="M256" i="103"/>
  <c r="L256" i="103"/>
  <c r="K256" i="103"/>
  <c r="J256" i="103"/>
  <c r="I256" i="103"/>
  <c r="H256" i="103"/>
  <c r="G256" i="103"/>
  <c r="F256" i="103"/>
  <c r="E256" i="103"/>
  <c r="D256" i="103"/>
  <c r="C256" i="103"/>
  <c r="B256" i="103"/>
  <c r="Z255" i="103"/>
  <c r="Y255" i="103"/>
  <c r="X255" i="103"/>
  <c r="W255" i="103"/>
  <c r="V255" i="103"/>
  <c r="U255" i="103"/>
  <c r="T255" i="103"/>
  <c r="S255" i="103"/>
  <c r="R255" i="103"/>
  <c r="Q255" i="103"/>
  <c r="P255" i="103"/>
  <c r="O255" i="103"/>
  <c r="N255" i="103"/>
  <c r="M255" i="103"/>
  <c r="L255" i="103"/>
  <c r="K255" i="103"/>
  <c r="J255" i="103"/>
  <c r="I255" i="103"/>
  <c r="H255" i="103"/>
  <c r="G255" i="103"/>
  <c r="F255" i="103"/>
  <c r="E255" i="103"/>
  <c r="D255" i="103"/>
  <c r="C255" i="103"/>
  <c r="B255" i="103"/>
  <c r="Z254" i="103"/>
  <c r="Y254" i="103"/>
  <c r="X254" i="103"/>
  <c r="W254" i="103"/>
  <c r="V254" i="103"/>
  <c r="U254" i="103"/>
  <c r="T254" i="103"/>
  <c r="S254" i="103"/>
  <c r="R254" i="103"/>
  <c r="Q254" i="103"/>
  <c r="P254" i="103"/>
  <c r="O254" i="103"/>
  <c r="N254" i="103"/>
  <c r="M254" i="103"/>
  <c r="L254" i="103"/>
  <c r="K254" i="103"/>
  <c r="J254" i="103"/>
  <c r="I254" i="103"/>
  <c r="H254" i="103"/>
  <c r="G254" i="103"/>
  <c r="F254" i="103"/>
  <c r="E254" i="103"/>
  <c r="D254" i="103"/>
  <c r="C254" i="103"/>
  <c r="B254" i="103"/>
  <c r="Z253" i="103"/>
  <c r="Y253" i="103"/>
  <c r="X253" i="103"/>
  <c r="W253" i="103"/>
  <c r="V253" i="103"/>
  <c r="U253" i="103"/>
  <c r="T253" i="103"/>
  <c r="S253" i="103"/>
  <c r="R253" i="103"/>
  <c r="Q253" i="103"/>
  <c r="P253" i="103"/>
  <c r="O253" i="103"/>
  <c r="N253" i="103"/>
  <c r="M253" i="103"/>
  <c r="L253" i="103"/>
  <c r="K253" i="103"/>
  <c r="J253" i="103"/>
  <c r="I253" i="103"/>
  <c r="H253" i="103"/>
  <c r="G253" i="103"/>
  <c r="F253" i="103"/>
  <c r="E253" i="103"/>
  <c r="D253" i="103"/>
  <c r="C253" i="103"/>
  <c r="B253" i="103"/>
  <c r="Z252" i="103"/>
  <c r="Y252" i="103"/>
  <c r="X252" i="103"/>
  <c r="W252" i="103"/>
  <c r="V252" i="103"/>
  <c r="U252" i="103"/>
  <c r="T252" i="103"/>
  <c r="S252" i="103"/>
  <c r="R252" i="103"/>
  <c r="Q252" i="103"/>
  <c r="P252" i="103"/>
  <c r="O252" i="103"/>
  <c r="N252" i="103"/>
  <c r="M252" i="103"/>
  <c r="L252" i="103"/>
  <c r="K252" i="103"/>
  <c r="J252" i="103"/>
  <c r="I252" i="103"/>
  <c r="H252" i="103"/>
  <c r="G252" i="103"/>
  <c r="F252" i="103"/>
  <c r="E252" i="103"/>
  <c r="D252" i="103"/>
  <c r="C252" i="103"/>
  <c r="B252" i="103"/>
  <c r="Z251" i="103"/>
  <c r="Y251" i="103"/>
  <c r="X251" i="103"/>
  <c r="W251" i="103"/>
  <c r="V251" i="103"/>
  <c r="U251" i="103"/>
  <c r="T251" i="103"/>
  <c r="S251" i="103"/>
  <c r="R251" i="103"/>
  <c r="Q251" i="103"/>
  <c r="P251" i="103"/>
  <c r="O251" i="103"/>
  <c r="N251" i="103"/>
  <c r="M251" i="103"/>
  <c r="L251" i="103"/>
  <c r="K251" i="103"/>
  <c r="J251" i="103"/>
  <c r="I251" i="103"/>
  <c r="H251" i="103"/>
  <c r="G251" i="103"/>
  <c r="F251" i="103"/>
  <c r="E251" i="103"/>
  <c r="D251" i="103"/>
  <c r="C251" i="103"/>
  <c r="B251" i="103"/>
  <c r="Z250" i="103"/>
  <c r="Y250" i="103"/>
  <c r="X250" i="103"/>
  <c r="W250" i="103"/>
  <c r="V250" i="103"/>
  <c r="U250" i="103"/>
  <c r="T250" i="103"/>
  <c r="S250" i="103"/>
  <c r="R250" i="103"/>
  <c r="Q250" i="103"/>
  <c r="P250" i="103"/>
  <c r="O250" i="103"/>
  <c r="N250" i="103"/>
  <c r="M250" i="103"/>
  <c r="L250" i="103"/>
  <c r="K250" i="103"/>
  <c r="J250" i="103"/>
  <c r="I250" i="103"/>
  <c r="H250" i="103"/>
  <c r="G250" i="103"/>
  <c r="F250" i="103"/>
  <c r="E250" i="103"/>
  <c r="D250" i="103"/>
  <c r="C250" i="103"/>
  <c r="B250" i="103"/>
  <c r="Z249" i="103"/>
  <c r="Y249" i="103"/>
  <c r="X249" i="103"/>
  <c r="W249" i="103"/>
  <c r="V249" i="103"/>
  <c r="U249" i="103"/>
  <c r="T249" i="103"/>
  <c r="S249" i="103"/>
  <c r="R249" i="103"/>
  <c r="Q249" i="103"/>
  <c r="P249" i="103"/>
  <c r="O249" i="103"/>
  <c r="N249" i="103"/>
  <c r="M249" i="103"/>
  <c r="L249" i="103"/>
  <c r="K249" i="103"/>
  <c r="J249" i="103"/>
  <c r="I249" i="103"/>
  <c r="H249" i="103"/>
  <c r="G249" i="103"/>
  <c r="F249" i="103"/>
  <c r="E249" i="103"/>
  <c r="D249" i="103"/>
  <c r="C249" i="103"/>
  <c r="B249" i="103"/>
  <c r="Z248" i="103"/>
  <c r="Y248" i="103"/>
  <c r="X248" i="103"/>
  <c r="W248" i="103"/>
  <c r="V248" i="103"/>
  <c r="U248" i="103"/>
  <c r="T248" i="103"/>
  <c r="S248" i="103"/>
  <c r="R248" i="103"/>
  <c r="Q248" i="103"/>
  <c r="P248" i="103"/>
  <c r="O248" i="103"/>
  <c r="N248" i="103"/>
  <c r="M248" i="103"/>
  <c r="L248" i="103"/>
  <c r="K248" i="103"/>
  <c r="J248" i="103"/>
  <c r="I248" i="103"/>
  <c r="H248" i="103"/>
  <c r="G248" i="103"/>
  <c r="F248" i="103"/>
  <c r="E248" i="103"/>
  <c r="D248" i="103"/>
  <c r="C248" i="103"/>
  <c r="B248" i="103"/>
  <c r="Z247" i="103"/>
  <c r="Y247" i="103"/>
  <c r="X247" i="103"/>
  <c r="W247" i="103"/>
  <c r="V247" i="103"/>
  <c r="U247" i="103"/>
  <c r="T247" i="103"/>
  <c r="S247" i="103"/>
  <c r="R247" i="103"/>
  <c r="Q247" i="103"/>
  <c r="P247" i="103"/>
  <c r="O247" i="103"/>
  <c r="N247" i="103"/>
  <c r="M247" i="103"/>
  <c r="L247" i="103"/>
  <c r="K247" i="103"/>
  <c r="J247" i="103"/>
  <c r="I247" i="103"/>
  <c r="H247" i="103"/>
  <c r="G247" i="103"/>
  <c r="F247" i="103"/>
  <c r="E247" i="103"/>
  <c r="D247" i="103"/>
  <c r="C247" i="103"/>
  <c r="B247" i="103"/>
  <c r="Z246" i="103"/>
  <c r="Y246" i="103"/>
  <c r="X246" i="103"/>
  <c r="W246" i="103"/>
  <c r="V246" i="103"/>
  <c r="U246" i="103"/>
  <c r="T246" i="103"/>
  <c r="S246" i="103"/>
  <c r="R246" i="103"/>
  <c r="Q246" i="103"/>
  <c r="P246" i="103"/>
  <c r="O246" i="103"/>
  <c r="N246" i="103"/>
  <c r="M246" i="103"/>
  <c r="L246" i="103"/>
  <c r="K246" i="103"/>
  <c r="J246" i="103"/>
  <c r="I246" i="103"/>
  <c r="H246" i="103"/>
  <c r="G246" i="103"/>
  <c r="F246" i="103"/>
  <c r="E246" i="103"/>
  <c r="D246" i="103"/>
  <c r="C246" i="103"/>
  <c r="B246" i="103"/>
  <c r="Z245" i="103"/>
  <c r="Y245" i="103"/>
  <c r="X245" i="103"/>
  <c r="W245" i="103"/>
  <c r="V245" i="103"/>
  <c r="U245" i="103"/>
  <c r="T245" i="103"/>
  <c r="S245" i="103"/>
  <c r="R245" i="103"/>
  <c r="Q245" i="103"/>
  <c r="P245" i="103"/>
  <c r="O245" i="103"/>
  <c r="N245" i="103"/>
  <c r="M245" i="103"/>
  <c r="L245" i="103"/>
  <c r="K245" i="103"/>
  <c r="J245" i="103"/>
  <c r="I245" i="103"/>
  <c r="H245" i="103"/>
  <c r="G245" i="103"/>
  <c r="F245" i="103"/>
  <c r="E245" i="103"/>
  <c r="D245" i="103"/>
  <c r="C245" i="103"/>
  <c r="B245" i="103"/>
  <c r="Z244" i="103"/>
  <c r="Y244" i="103"/>
  <c r="X244" i="103"/>
  <c r="W244" i="103"/>
  <c r="V244" i="103"/>
  <c r="U244" i="103"/>
  <c r="T244" i="103"/>
  <c r="S244" i="103"/>
  <c r="R244" i="103"/>
  <c r="Q244" i="103"/>
  <c r="P244" i="103"/>
  <c r="O244" i="103"/>
  <c r="N244" i="103"/>
  <c r="M244" i="103"/>
  <c r="L244" i="103"/>
  <c r="K244" i="103"/>
  <c r="J244" i="103"/>
  <c r="I244" i="103"/>
  <c r="H244" i="103"/>
  <c r="G244" i="103"/>
  <c r="F244" i="103"/>
  <c r="E244" i="103"/>
  <c r="D244" i="103"/>
  <c r="C244" i="103"/>
  <c r="B244" i="103"/>
  <c r="Z243" i="103"/>
  <c r="Y243" i="103"/>
  <c r="X243" i="103"/>
  <c r="W243" i="103"/>
  <c r="V243" i="103"/>
  <c r="U243" i="103"/>
  <c r="T243" i="103"/>
  <c r="S243" i="103"/>
  <c r="R243" i="103"/>
  <c r="Q243" i="103"/>
  <c r="P243" i="103"/>
  <c r="O243" i="103"/>
  <c r="N243" i="103"/>
  <c r="M243" i="103"/>
  <c r="L243" i="103"/>
  <c r="K243" i="103"/>
  <c r="J243" i="103"/>
  <c r="I243" i="103"/>
  <c r="H243" i="103"/>
  <c r="G243" i="103"/>
  <c r="F243" i="103"/>
  <c r="E243" i="103"/>
  <c r="D243" i="103"/>
  <c r="C243" i="103"/>
  <c r="B243" i="103"/>
  <c r="Z242" i="103"/>
  <c r="Y242" i="103"/>
  <c r="X242" i="103"/>
  <c r="W242" i="103"/>
  <c r="V242" i="103"/>
  <c r="U242" i="103"/>
  <c r="T242" i="103"/>
  <c r="S242" i="103"/>
  <c r="R242" i="103"/>
  <c r="Q242" i="103"/>
  <c r="P242" i="103"/>
  <c r="O242" i="103"/>
  <c r="N242" i="103"/>
  <c r="M242" i="103"/>
  <c r="L242" i="103"/>
  <c r="K242" i="103"/>
  <c r="J242" i="103"/>
  <c r="I242" i="103"/>
  <c r="H242" i="103"/>
  <c r="G242" i="103"/>
  <c r="F242" i="103"/>
  <c r="E242" i="103"/>
  <c r="D242" i="103"/>
  <c r="C242" i="103"/>
  <c r="B242" i="103"/>
  <c r="Z241" i="103"/>
  <c r="Y241" i="103"/>
  <c r="X241" i="103"/>
  <c r="W241" i="103"/>
  <c r="V241" i="103"/>
  <c r="U241" i="103"/>
  <c r="T241" i="103"/>
  <c r="S241" i="103"/>
  <c r="R241" i="103"/>
  <c r="Q241" i="103"/>
  <c r="P241" i="103"/>
  <c r="O241" i="103"/>
  <c r="N241" i="103"/>
  <c r="M241" i="103"/>
  <c r="L241" i="103"/>
  <c r="K241" i="103"/>
  <c r="J241" i="103"/>
  <c r="I241" i="103"/>
  <c r="H241" i="103"/>
  <c r="G241" i="103"/>
  <c r="F241" i="103"/>
  <c r="E241" i="103"/>
  <c r="D241" i="103"/>
  <c r="C241" i="103"/>
  <c r="B241" i="103"/>
  <c r="Z240" i="103"/>
  <c r="Y240" i="103"/>
  <c r="X240" i="103"/>
  <c r="W240" i="103"/>
  <c r="V240" i="103"/>
  <c r="U240" i="103"/>
  <c r="T240" i="103"/>
  <c r="S240" i="103"/>
  <c r="R240" i="103"/>
  <c r="Q240" i="103"/>
  <c r="P240" i="103"/>
  <c r="O240" i="103"/>
  <c r="N240" i="103"/>
  <c r="M240" i="103"/>
  <c r="L240" i="103"/>
  <c r="K240" i="103"/>
  <c r="J240" i="103"/>
  <c r="I240" i="103"/>
  <c r="H240" i="103"/>
  <c r="G240" i="103"/>
  <c r="F240" i="103"/>
  <c r="E240" i="103"/>
  <c r="D240" i="103"/>
  <c r="C240" i="103"/>
  <c r="B240" i="103"/>
  <c r="Z239" i="103"/>
  <c r="Y239" i="103"/>
  <c r="X239" i="103"/>
  <c r="W239" i="103"/>
  <c r="V239" i="103"/>
  <c r="U239" i="103"/>
  <c r="T239" i="103"/>
  <c r="S239" i="103"/>
  <c r="R239" i="103"/>
  <c r="Q239" i="103"/>
  <c r="P239" i="103"/>
  <c r="O239" i="103"/>
  <c r="N239" i="103"/>
  <c r="M239" i="103"/>
  <c r="L239" i="103"/>
  <c r="K239" i="103"/>
  <c r="J239" i="103"/>
  <c r="I239" i="103"/>
  <c r="H239" i="103"/>
  <c r="G239" i="103"/>
  <c r="F239" i="103"/>
  <c r="E239" i="103"/>
  <c r="D239" i="103"/>
  <c r="C239" i="103"/>
  <c r="B239" i="103"/>
  <c r="Z238" i="103"/>
  <c r="Y238" i="103"/>
  <c r="X238" i="103"/>
  <c r="W238" i="103"/>
  <c r="V238" i="103"/>
  <c r="U238" i="103"/>
  <c r="T238" i="103"/>
  <c r="S238" i="103"/>
  <c r="R238" i="103"/>
  <c r="Q238" i="103"/>
  <c r="P238" i="103"/>
  <c r="O238" i="103"/>
  <c r="N238" i="103"/>
  <c r="M238" i="103"/>
  <c r="L238" i="103"/>
  <c r="K238" i="103"/>
  <c r="J238" i="103"/>
  <c r="I238" i="103"/>
  <c r="H238" i="103"/>
  <c r="G238" i="103"/>
  <c r="F238" i="103"/>
  <c r="E238" i="103"/>
  <c r="D238" i="103"/>
  <c r="C238" i="103"/>
  <c r="B238" i="103"/>
  <c r="Z237" i="103"/>
  <c r="Y237" i="103"/>
  <c r="X237" i="103"/>
  <c r="W237" i="103"/>
  <c r="V237" i="103"/>
  <c r="U237" i="103"/>
  <c r="T237" i="103"/>
  <c r="S237" i="103"/>
  <c r="R237" i="103"/>
  <c r="Q237" i="103"/>
  <c r="P237" i="103"/>
  <c r="O237" i="103"/>
  <c r="N237" i="103"/>
  <c r="M237" i="103"/>
  <c r="L237" i="103"/>
  <c r="K237" i="103"/>
  <c r="J237" i="103"/>
  <c r="I237" i="103"/>
  <c r="H237" i="103"/>
  <c r="G237" i="103"/>
  <c r="F237" i="103"/>
  <c r="E237" i="103"/>
  <c r="D237" i="103"/>
  <c r="C237" i="103"/>
  <c r="B237" i="103"/>
  <c r="Z236" i="103"/>
  <c r="Y236" i="103"/>
  <c r="X236" i="103"/>
  <c r="W236" i="103"/>
  <c r="V236" i="103"/>
  <c r="U236" i="103"/>
  <c r="T236" i="103"/>
  <c r="S236" i="103"/>
  <c r="R236" i="103"/>
  <c r="Q236" i="103"/>
  <c r="P236" i="103"/>
  <c r="O236" i="103"/>
  <c r="N236" i="103"/>
  <c r="M236" i="103"/>
  <c r="L236" i="103"/>
  <c r="K236" i="103"/>
  <c r="J236" i="103"/>
  <c r="I236" i="103"/>
  <c r="H236" i="103"/>
  <c r="G236" i="103"/>
  <c r="F236" i="103"/>
  <c r="E236" i="103"/>
  <c r="D236" i="103"/>
  <c r="C236" i="103"/>
  <c r="B236" i="103"/>
  <c r="Z235" i="103"/>
  <c r="Y235" i="103"/>
  <c r="X235" i="103"/>
  <c r="W235" i="103"/>
  <c r="V235" i="103"/>
  <c r="U235" i="103"/>
  <c r="T235" i="103"/>
  <c r="S235" i="103"/>
  <c r="R235" i="103"/>
  <c r="Q235" i="103"/>
  <c r="P235" i="103"/>
  <c r="O235" i="103"/>
  <c r="N235" i="103"/>
  <c r="M235" i="103"/>
  <c r="L235" i="103"/>
  <c r="K235" i="103"/>
  <c r="J235" i="103"/>
  <c r="I235" i="103"/>
  <c r="H235" i="103"/>
  <c r="G235" i="103"/>
  <c r="F235" i="103"/>
  <c r="E235" i="103"/>
  <c r="D235" i="103"/>
  <c r="C235" i="103"/>
  <c r="B235" i="103"/>
  <c r="Z234" i="103"/>
  <c r="Y234" i="103"/>
  <c r="X234" i="103"/>
  <c r="W234" i="103"/>
  <c r="V234" i="103"/>
  <c r="U234" i="103"/>
  <c r="T234" i="103"/>
  <c r="S234" i="103"/>
  <c r="R234" i="103"/>
  <c r="Q234" i="103"/>
  <c r="P234" i="103"/>
  <c r="O234" i="103"/>
  <c r="N234" i="103"/>
  <c r="M234" i="103"/>
  <c r="L234" i="103"/>
  <c r="K234" i="103"/>
  <c r="J234" i="103"/>
  <c r="I234" i="103"/>
  <c r="H234" i="103"/>
  <c r="G234" i="103"/>
  <c r="F234" i="103"/>
  <c r="E234" i="103"/>
  <c r="D234" i="103"/>
  <c r="C234" i="103"/>
  <c r="B234" i="103"/>
  <c r="Z233" i="103"/>
  <c r="Y233" i="103"/>
  <c r="X233" i="103"/>
  <c r="W233" i="103"/>
  <c r="V233" i="103"/>
  <c r="U233" i="103"/>
  <c r="T233" i="103"/>
  <c r="S233" i="103"/>
  <c r="R233" i="103"/>
  <c r="Q233" i="103"/>
  <c r="P233" i="103"/>
  <c r="O233" i="103"/>
  <c r="N233" i="103"/>
  <c r="M233" i="103"/>
  <c r="L233" i="103"/>
  <c r="K233" i="103"/>
  <c r="J233" i="103"/>
  <c r="I233" i="103"/>
  <c r="H233" i="103"/>
  <c r="G233" i="103"/>
  <c r="F233" i="103"/>
  <c r="E233" i="103"/>
  <c r="D233" i="103"/>
  <c r="C233" i="103"/>
  <c r="B233" i="103"/>
  <c r="Z232" i="103"/>
  <c r="Y232" i="103"/>
  <c r="X232" i="103"/>
  <c r="W232" i="103"/>
  <c r="V232" i="103"/>
  <c r="U232" i="103"/>
  <c r="T232" i="103"/>
  <c r="S232" i="103"/>
  <c r="R232" i="103"/>
  <c r="Q232" i="103"/>
  <c r="P232" i="103"/>
  <c r="O232" i="103"/>
  <c r="N232" i="103"/>
  <c r="M232" i="103"/>
  <c r="L232" i="103"/>
  <c r="K232" i="103"/>
  <c r="J232" i="103"/>
  <c r="I232" i="103"/>
  <c r="H232" i="103"/>
  <c r="G232" i="103"/>
  <c r="F232" i="103"/>
  <c r="E232" i="103"/>
  <c r="D232" i="103"/>
  <c r="C232" i="103"/>
  <c r="B232" i="103"/>
  <c r="Z231" i="103"/>
  <c r="Y231" i="103"/>
  <c r="X231" i="103"/>
  <c r="W231" i="103"/>
  <c r="V231" i="103"/>
  <c r="U231" i="103"/>
  <c r="T231" i="103"/>
  <c r="S231" i="103"/>
  <c r="R231" i="103"/>
  <c r="Q231" i="103"/>
  <c r="P231" i="103"/>
  <c r="O231" i="103"/>
  <c r="N231" i="103"/>
  <c r="M231" i="103"/>
  <c r="L231" i="103"/>
  <c r="K231" i="103"/>
  <c r="J231" i="103"/>
  <c r="I231" i="103"/>
  <c r="H231" i="103"/>
  <c r="G231" i="103"/>
  <c r="F231" i="103"/>
  <c r="E231" i="103"/>
  <c r="D231" i="103"/>
  <c r="C231" i="103"/>
  <c r="B231" i="103"/>
  <c r="Z230" i="103"/>
  <c r="Y230" i="103"/>
  <c r="X230" i="103"/>
  <c r="W230" i="103"/>
  <c r="V230" i="103"/>
  <c r="U230" i="103"/>
  <c r="T230" i="103"/>
  <c r="S230" i="103"/>
  <c r="R230" i="103"/>
  <c r="Q230" i="103"/>
  <c r="P230" i="103"/>
  <c r="O230" i="103"/>
  <c r="N230" i="103"/>
  <c r="M230" i="103"/>
  <c r="L230" i="103"/>
  <c r="K230" i="103"/>
  <c r="J230" i="103"/>
  <c r="I230" i="103"/>
  <c r="H230" i="103"/>
  <c r="G230" i="103"/>
  <c r="F230" i="103"/>
  <c r="E230" i="103"/>
  <c r="D230" i="103"/>
  <c r="C230" i="103"/>
  <c r="B230" i="103"/>
  <c r="Z229" i="103"/>
  <c r="Y229" i="103"/>
  <c r="X229" i="103"/>
  <c r="W229" i="103"/>
  <c r="V229" i="103"/>
  <c r="U229" i="103"/>
  <c r="T229" i="103"/>
  <c r="S229" i="103"/>
  <c r="R229" i="103"/>
  <c r="Q229" i="103"/>
  <c r="P229" i="103"/>
  <c r="O229" i="103"/>
  <c r="N229" i="103"/>
  <c r="M229" i="103"/>
  <c r="L229" i="103"/>
  <c r="K229" i="103"/>
  <c r="J229" i="103"/>
  <c r="I229" i="103"/>
  <c r="H229" i="103"/>
  <c r="G229" i="103"/>
  <c r="F229" i="103"/>
  <c r="E229" i="103"/>
  <c r="D229" i="103"/>
  <c r="C229" i="103"/>
  <c r="B229" i="103"/>
  <c r="Z228" i="103"/>
  <c r="Y228" i="103"/>
  <c r="X228" i="103"/>
  <c r="W228" i="103"/>
  <c r="V228" i="103"/>
  <c r="U228" i="103"/>
  <c r="T228" i="103"/>
  <c r="S228" i="103"/>
  <c r="R228" i="103"/>
  <c r="Q228" i="103"/>
  <c r="P228" i="103"/>
  <c r="O228" i="103"/>
  <c r="N228" i="103"/>
  <c r="M228" i="103"/>
  <c r="L228" i="103"/>
  <c r="K228" i="103"/>
  <c r="J228" i="103"/>
  <c r="I228" i="103"/>
  <c r="H228" i="103"/>
  <c r="G228" i="103"/>
  <c r="F228" i="103"/>
  <c r="E228" i="103"/>
  <c r="D228" i="103"/>
  <c r="C228" i="103"/>
  <c r="B228" i="103"/>
  <c r="Z227" i="103"/>
  <c r="Y227" i="103"/>
  <c r="X227" i="103"/>
  <c r="W227" i="103"/>
  <c r="V227" i="103"/>
  <c r="U227" i="103"/>
  <c r="T227" i="103"/>
  <c r="S227" i="103"/>
  <c r="R227" i="103"/>
  <c r="Q227" i="103"/>
  <c r="P227" i="103"/>
  <c r="O227" i="103"/>
  <c r="N227" i="103"/>
  <c r="M227" i="103"/>
  <c r="L227" i="103"/>
  <c r="K227" i="103"/>
  <c r="J227" i="103"/>
  <c r="I227" i="103"/>
  <c r="H227" i="103"/>
  <c r="G227" i="103"/>
  <c r="F227" i="103"/>
  <c r="E227" i="103"/>
  <c r="D227" i="103"/>
  <c r="C227" i="103"/>
  <c r="B227" i="103"/>
  <c r="Z226" i="103"/>
  <c r="Y226" i="103"/>
  <c r="X226" i="103"/>
  <c r="W226" i="103"/>
  <c r="V226" i="103"/>
  <c r="U226" i="103"/>
  <c r="T226" i="103"/>
  <c r="S226" i="103"/>
  <c r="R226" i="103"/>
  <c r="Q226" i="103"/>
  <c r="P226" i="103"/>
  <c r="O226" i="103"/>
  <c r="N226" i="103"/>
  <c r="M226" i="103"/>
  <c r="L226" i="103"/>
  <c r="K226" i="103"/>
  <c r="J226" i="103"/>
  <c r="I226" i="103"/>
  <c r="H226" i="103"/>
  <c r="G226" i="103"/>
  <c r="F226" i="103"/>
  <c r="E226" i="103"/>
  <c r="D226" i="103"/>
  <c r="C226" i="103"/>
  <c r="B226" i="103"/>
  <c r="Z225" i="103"/>
  <c r="Y225" i="103"/>
  <c r="X225" i="103"/>
  <c r="W225" i="103"/>
  <c r="V225" i="103"/>
  <c r="U225" i="103"/>
  <c r="T225" i="103"/>
  <c r="S225" i="103"/>
  <c r="R225" i="103"/>
  <c r="Q225" i="103"/>
  <c r="P225" i="103"/>
  <c r="O225" i="103"/>
  <c r="N225" i="103"/>
  <c r="M225" i="103"/>
  <c r="L225" i="103"/>
  <c r="K225" i="103"/>
  <c r="J225" i="103"/>
  <c r="I225" i="103"/>
  <c r="H225" i="103"/>
  <c r="G225" i="103"/>
  <c r="F225" i="103"/>
  <c r="E225" i="103"/>
  <c r="D225" i="103"/>
  <c r="C225" i="103"/>
  <c r="B225" i="103"/>
  <c r="Z224" i="103"/>
  <c r="Y224" i="103"/>
  <c r="X224" i="103"/>
  <c r="W224" i="103"/>
  <c r="V224" i="103"/>
  <c r="U224" i="103"/>
  <c r="T224" i="103"/>
  <c r="S224" i="103"/>
  <c r="R224" i="103"/>
  <c r="Q224" i="103"/>
  <c r="P224" i="103"/>
  <c r="O224" i="103"/>
  <c r="N224" i="103"/>
  <c r="M224" i="103"/>
  <c r="L224" i="103"/>
  <c r="K224" i="103"/>
  <c r="J224" i="103"/>
  <c r="I224" i="103"/>
  <c r="H224" i="103"/>
  <c r="G224" i="103"/>
  <c r="F224" i="103"/>
  <c r="E224" i="103"/>
  <c r="D224" i="103"/>
  <c r="C224" i="103"/>
  <c r="B224" i="103"/>
  <c r="Z223" i="103"/>
  <c r="Y223" i="103"/>
  <c r="X223" i="103"/>
  <c r="W223" i="103"/>
  <c r="V223" i="103"/>
  <c r="U223" i="103"/>
  <c r="T223" i="103"/>
  <c r="S223" i="103"/>
  <c r="R223" i="103"/>
  <c r="Q223" i="103"/>
  <c r="P223" i="103"/>
  <c r="O223" i="103"/>
  <c r="N223" i="103"/>
  <c r="M223" i="103"/>
  <c r="L223" i="103"/>
  <c r="K223" i="103"/>
  <c r="J223" i="103"/>
  <c r="I223" i="103"/>
  <c r="H223" i="103"/>
  <c r="G223" i="103"/>
  <c r="F223" i="103"/>
  <c r="E223" i="103"/>
  <c r="D223" i="103"/>
  <c r="C223" i="103"/>
  <c r="B223" i="103"/>
  <c r="Z222" i="103"/>
  <c r="Y222" i="103"/>
  <c r="X222" i="103"/>
  <c r="W222" i="103"/>
  <c r="V222" i="103"/>
  <c r="U222" i="103"/>
  <c r="T222" i="103"/>
  <c r="S222" i="103"/>
  <c r="R222" i="103"/>
  <c r="Q222" i="103"/>
  <c r="P222" i="103"/>
  <c r="O222" i="103"/>
  <c r="N222" i="103"/>
  <c r="M222" i="103"/>
  <c r="L222" i="103"/>
  <c r="K222" i="103"/>
  <c r="J222" i="103"/>
  <c r="I222" i="103"/>
  <c r="H222" i="103"/>
  <c r="G222" i="103"/>
  <c r="F222" i="103"/>
  <c r="E222" i="103"/>
  <c r="D222" i="103"/>
  <c r="C222" i="103"/>
  <c r="B222" i="103"/>
  <c r="Z221" i="103"/>
  <c r="Y221" i="103"/>
  <c r="X221" i="103"/>
  <c r="W221" i="103"/>
  <c r="V221" i="103"/>
  <c r="U221" i="103"/>
  <c r="T221" i="103"/>
  <c r="S221" i="103"/>
  <c r="R221" i="103"/>
  <c r="Q221" i="103"/>
  <c r="P221" i="103"/>
  <c r="O221" i="103"/>
  <c r="N221" i="103"/>
  <c r="M221" i="103"/>
  <c r="L221" i="103"/>
  <c r="K221" i="103"/>
  <c r="J221" i="103"/>
  <c r="I221" i="103"/>
  <c r="H221" i="103"/>
  <c r="G221" i="103"/>
  <c r="F221" i="103"/>
  <c r="E221" i="103"/>
  <c r="D221" i="103"/>
  <c r="C221" i="103"/>
  <c r="B221" i="103"/>
  <c r="Z220" i="103"/>
  <c r="Y220" i="103"/>
  <c r="X220" i="103"/>
  <c r="W220" i="103"/>
  <c r="V220" i="103"/>
  <c r="U220" i="103"/>
  <c r="T220" i="103"/>
  <c r="S220" i="103"/>
  <c r="R220" i="103"/>
  <c r="Q220" i="103"/>
  <c r="P220" i="103"/>
  <c r="O220" i="103"/>
  <c r="N220" i="103"/>
  <c r="M220" i="103"/>
  <c r="L220" i="103"/>
  <c r="K220" i="103"/>
  <c r="J220" i="103"/>
  <c r="I220" i="103"/>
  <c r="H220" i="103"/>
  <c r="G220" i="103"/>
  <c r="F220" i="103"/>
  <c r="E220" i="103"/>
  <c r="D220" i="103"/>
  <c r="C220" i="103"/>
  <c r="B220" i="103"/>
  <c r="Z219" i="103"/>
  <c r="Y219" i="103"/>
  <c r="X219" i="103"/>
  <c r="W219" i="103"/>
  <c r="V219" i="103"/>
  <c r="U219" i="103"/>
  <c r="T219" i="103"/>
  <c r="S219" i="103"/>
  <c r="R219" i="103"/>
  <c r="Q219" i="103"/>
  <c r="P219" i="103"/>
  <c r="O219" i="103"/>
  <c r="N219" i="103"/>
  <c r="M219" i="103"/>
  <c r="L219" i="103"/>
  <c r="K219" i="103"/>
  <c r="J219" i="103"/>
  <c r="I219" i="103"/>
  <c r="H219" i="103"/>
  <c r="G219" i="103"/>
  <c r="F219" i="103"/>
  <c r="E219" i="103"/>
  <c r="D219" i="103"/>
  <c r="C219" i="103"/>
  <c r="B219" i="103"/>
  <c r="Z218" i="103"/>
  <c r="Y218" i="103"/>
  <c r="X218" i="103"/>
  <c r="W218" i="103"/>
  <c r="V218" i="103"/>
  <c r="U218" i="103"/>
  <c r="T218" i="103"/>
  <c r="S218" i="103"/>
  <c r="R218" i="103"/>
  <c r="Q218" i="103"/>
  <c r="P218" i="103"/>
  <c r="O218" i="103"/>
  <c r="N218" i="103"/>
  <c r="M218" i="103"/>
  <c r="L218" i="103"/>
  <c r="K218" i="103"/>
  <c r="J218" i="103"/>
  <c r="I218" i="103"/>
  <c r="H218" i="103"/>
  <c r="G218" i="103"/>
  <c r="F218" i="103"/>
  <c r="E218" i="103"/>
  <c r="D218" i="103"/>
  <c r="C218" i="103"/>
  <c r="B218" i="103"/>
  <c r="Z217" i="103"/>
  <c r="Y217" i="103"/>
  <c r="X217" i="103"/>
  <c r="W217" i="103"/>
  <c r="V217" i="103"/>
  <c r="U217" i="103"/>
  <c r="T217" i="103"/>
  <c r="S217" i="103"/>
  <c r="R217" i="103"/>
  <c r="Q217" i="103"/>
  <c r="P217" i="103"/>
  <c r="O217" i="103"/>
  <c r="N217" i="103"/>
  <c r="M217" i="103"/>
  <c r="L217" i="103"/>
  <c r="K217" i="103"/>
  <c r="J217" i="103"/>
  <c r="I217" i="103"/>
  <c r="H217" i="103"/>
  <c r="G217" i="103"/>
  <c r="F217" i="103"/>
  <c r="E217" i="103"/>
  <c r="D217" i="103"/>
  <c r="C217" i="103"/>
  <c r="B217" i="103"/>
  <c r="Z216" i="103"/>
  <c r="Y216" i="103"/>
  <c r="X216" i="103"/>
  <c r="W216" i="103"/>
  <c r="V216" i="103"/>
  <c r="U216" i="103"/>
  <c r="T216" i="103"/>
  <c r="S216" i="103"/>
  <c r="R216" i="103"/>
  <c r="Q216" i="103"/>
  <c r="P216" i="103"/>
  <c r="O216" i="103"/>
  <c r="N216" i="103"/>
  <c r="M216" i="103"/>
  <c r="L216" i="103"/>
  <c r="K216" i="103"/>
  <c r="J216" i="103"/>
  <c r="I216" i="103"/>
  <c r="H216" i="103"/>
  <c r="G216" i="103"/>
  <c r="F216" i="103"/>
  <c r="E216" i="103"/>
  <c r="D216" i="103"/>
  <c r="C216" i="103"/>
  <c r="B216" i="103"/>
  <c r="Z215" i="103"/>
  <c r="Y215" i="103"/>
  <c r="X215" i="103"/>
  <c r="W215" i="103"/>
  <c r="V215" i="103"/>
  <c r="U215" i="103"/>
  <c r="T215" i="103"/>
  <c r="S215" i="103"/>
  <c r="R215" i="103"/>
  <c r="Q215" i="103"/>
  <c r="P215" i="103"/>
  <c r="O215" i="103"/>
  <c r="N215" i="103"/>
  <c r="M215" i="103"/>
  <c r="L215" i="103"/>
  <c r="K215" i="103"/>
  <c r="J215" i="103"/>
  <c r="I215" i="103"/>
  <c r="H215" i="103"/>
  <c r="G215" i="103"/>
  <c r="F215" i="103"/>
  <c r="E215" i="103"/>
  <c r="D215" i="103"/>
  <c r="C215" i="103"/>
  <c r="B215" i="103"/>
  <c r="Z214" i="103"/>
  <c r="Y214" i="103"/>
  <c r="X214" i="103"/>
  <c r="W214" i="103"/>
  <c r="V214" i="103"/>
  <c r="U214" i="103"/>
  <c r="T214" i="103"/>
  <c r="S214" i="103"/>
  <c r="R214" i="103"/>
  <c r="Q214" i="103"/>
  <c r="P214" i="103"/>
  <c r="O214" i="103"/>
  <c r="N214" i="103"/>
  <c r="M214" i="103"/>
  <c r="L214" i="103"/>
  <c r="K214" i="103"/>
  <c r="J214" i="103"/>
  <c r="I214" i="103"/>
  <c r="H214" i="103"/>
  <c r="G214" i="103"/>
  <c r="F214" i="103"/>
  <c r="E214" i="103"/>
  <c r="D214" i="103"/>
  <c r="C214" i="103"/>
  <c r="B214" i="103"/>
  <c r="Z213" i="103"/>
  <c r="Y213" i="103"/>
  <c r="X213" i="103"/>
  <c r="W213" i="103"/>
  <c r="V213" i="103"/>
  <c r="U213" i="103"/>
  <c r="T213" i="103"/>
  <c r="S213" i="103"/>
  <c r="R213" i="103"/>
  <c r="Q213" i="103"/>
  <c r="P213" i="103"/>
  <c r="O213" i="103"/>
  <c r="N213" i="103"/>
  <c r="M213" i="103"/>
  <c r="L213" i="103"/>
  <c r="K213" i="103"/>
  <c r="J213" i="103"/>
  <c r="I213" i="103"/>
  <c r="H213" i="103"/>
  <c r="G213" i="103"/>
  <c r="F213" i="103"/>
  <c r="E213" i="103"/>
  <c r="D213" i="103"/>
  <c r="C213" i="103"/>
  <c r="B213" i="103"/>
  <c r="Z212" i="103"/>
  <c r="Y212" i="103"/>
  <c r="X212" i="103"/>
  <c r="W212" i="103"/>
  <c r="V212" i="103"/>
  <c r="U212" i="103"/>
  <c r="T212" i="103"/>
  <c r="S212" i="103"/>
  <c r="R212" i="103"/>
  <c r="Q212" i="103"/>
  <c r="P212" i="103"/>
  <c r="O212" i="103"/>
  <c r="N212" i="103"/>
  <c r="M212" i="103"/>
  <c r="L212" i="103"/>
  <c r="K212" i="103"/>
  <c r="J212" i="103"/>
  <c r="I212" i="103"/>
  <c r="H212" i="103"/>
  <c r="G212" i="103"/>
  <c r="F212" i="103"/>
  <c r="E212" i="103"/>
  <c r="D212" i="103"/>
  <c r="C212" i="103"/>
  <c r="B212" i="103"/>
  <c r="Z211" i="103"/>
  <c r="Y211" i="103"/>
  <c r="X211" i="103"/>
  <c r="W211" i="103"/>
  <c r="V211" i="103"/>
  <c r="U211" i="103"/>
  <c r="T211" i="103"/>
  <c r="S211" i="103"/>
  <c r="R211" i="103"/>
  <c r="Q211" i="103"/>
  <c r="P211" i="103"/>
  <c r="O211" i="103"/>
  <c r="N211" i="103"/>
  <c r="M211" i="103"/>
  <c r="L211" i="103"/>
  <c r="K211" i="103"/>
  <c r="J211" i="103"/>
  <c r="I211" i="103"/>
  <c r="H211" i="103"/>
  <c r="G211" i="103"/>
  <c r="F211" i="103"/>
  <c r="E211" i="103"/>
  <c r="D211" i="103"/>
  <c r="C211" i="103"/>
  <c r="B211" i="103"/>
  <c r="Z210" i="103"/>
  <c r="Y210" i="103"/>
  <c r="X210" i="103"/>
  <c r="W210" i="103"/>
  <c r="V210" i="103"/>
  <c r="U210" i="103"/>
  <c r="T210" i="103"/>
  <c r="S210" i="103"/>
  <c r="R210" i="103"/>
  <c r="Q210" i="103"/>
  <c r="P210" i="103"/>
  <c r="O210" i="103"/>
  <c r="N210" i="103"/>
  <c r="M210" i="103"/>
  <c r="L210" i="103"/>
  <c r="K210" i="103"/>
  <c r="J210" i="103"/>
  <c r="I210" i="103"/>
  <c r="H210" i="103"/>
  <c r="G210" i="103"/>
  <c r="F210" i="103"/>
  <c r="E210" i="103"/>
  <c r="D210" i="103"/>
  <c r="C210" i="103"/>
  <c r="B210" i="103"/>
  <c r="Z209" i="103"/>
  <c r="Y209" i="103"/>
  <c r="X209" i="103"/>
  <c r="W209" i="103"/>
  <c r="V209" i="103"/>
  <c r="U209" i="103"/>
  <c r="T209" i="103"/>
  <c r="S209" i="103"/>
  <c r="R209" i="103"/>
  <c r="Q209" i="103"/>
  <c r="P209" i="103"/>
  <c r="O209" i="103"/>
  <c r="N209" i="103"/>
  <c r="M209" i="103"/>
  <c r="L209" i="103"/>
  <c r="K209" i="103"/>
  <c r="J209" i="103"/>
  <c r="I209" i="103"/>
  <c r="H209" i="103"/>
  <c r="G209" i="103"/>
  <c r="F209" i="103"/>
  <c r="E209" i="103"/>
  <c r="D209" i="103"/>
  <c r="C209" i="103"/>
  <c r="B209" i="103"/>
  <c r="Z208" i="103"/>
  <c r="Y208" i="103"/>
  <c r="X208" i="103"/>
  <c r="W208" i="103"/>
  <c r="V208" i="103"/>
  <c r="U208" i="103"/>
  <c r="T208" i="103"/>
  <c r="S208" i="103"/>
  <c r="R208" i="103"/>
  <c r="Q208" i="103"/>
  <c r="P208" i="103"/>
  <c r="O208" i="103"/>
  <c r="N208" i="103"/>
  <c r="M208" i="103"/>
  <c r="L208" i="103"/>
  <c r="K208" i="103"/>
  <c r="J208" i="103"/>
  <c r="I208" i="103"/>
  <c r="H208" i="103"/>
  <c r="G208" i="103"/>
  <c r="F208" i="103"/>
  <c r="E208" i="103"/>
  <c r="D208" i="103"/>
  <c r="C208" i="103"/>
  <c r="B208" i="103"/>
  <c r="Z207" i="103"/>
  <c r="Y207" i="103"/>
  <c r="X207" i="103"/>
  <c r="W207" i="103"/>
  <c r="V207" i="103"/>
  <c r="U207" i="103"/>
  <c r="T207" i="103"/>
  <c r="S207" i="103"/>
  <c r="R207" i="103"/>
  <c r="Q207" i="103"/>
  <c r="P207" i="103"/>
  <c r="O207" i="103"/>
  <c r="N207" i="103"/>
  <c r="M207" i="103"/>
  <c r="L207" i="103"/>
  <c r="K207" i="103"/>
  <c r="J207" i="103"/>
  <c r="I207" i="103"/>
  <c r="H207" i="103"/>
  <c r="G207" i="103"/>
  <c r="F207" i="103"/>
  <c r="E207" i="103"/>
  <c r="D207" i="103"/>
  <c r="C207" i="103"/>
  <c r="B207" i="103"/>
  <c r="Z206" i="103"/>
  <c r="Y206" i="103"/>
  <c r="X206" i="103"/>
  <c r="W206" i="103"/>
  <c r="V206" i="103"/>
  <c r="U206" i="103"/>
  <c r="T206" i="103"/>
  <c r="S206" i="103"/>
  <c r="R206" i="103"/>
  <c r="Q206" i="103"/>
  <c r="P206" i="103"/>
  <c r="O206" i="103"/>
  <c r="N206" i="103"/>
  <c r="M206" i="103"/>
  <c r="L206" i="103"/>
  <c r="K206" i="103"/>
  <c r="J206" i="103"/>
  <c r="I206" i="103"/>
  <c r="H206" i="103"/>
  <c r="G206" i="103"/>
  <c r="F206" i="103"/>
  <c r="E206" i="103"/>
  <c r="D206" i="103"/>
  <c r="C206" i="103"/>
  <c r="B206" i="103"/>
  <c r="Z205" i="103"/>
  <c r="Y205" i="103"/>
  <c r="X205" i="103"/>
  <c r="W205" i="103"/>
  <c r="V205" i="103"/>
  <c r="U205" i="103"/>
  <c r="T205" i="103"/>
  <c r="S205" i="103"/>
  <c r="R205" i="103"/>
  <c r="Q205" i="103"/>
  <c r="P205" i="103"/>
  <c r="O205" i="103"/>
  <c r="N205" i="103"/>
  <c r="M205" i="103"/>
  <c r="L205" i="103"/>
  <c r="K205" i="103"/>
  <c r="J205" i="103"/>
  <c r="I205" i="103"/>
  <c r="H205" i="103"/>
  <c r="G205" i="103"/>
  <c r="F205" i="103"/>
  <c r="E205" i="103"/>
  <c r="D205" i="103"/>
  <c r="C205" i="103"/>
  <c r="B205" i="103"/>
  <c r="Z204" i="103"/>
  <c r="Y204" i="103"/>
  <c r="X204" i="103"/>
  <c r="W204" i="103"/>
  <c r="V204" i="103"/>
  <c r="U204" i="103"/>
  <c r="T204" i="103"/>
  <c r="S204" i="103"/>
  <c r="R204" i="103"/>
  <c r="Q204" i="103"/>
  <c r="P204" i="103"/>
  <c r="O204" i="103"/>
  <c r="N204" i="103"/>
  <c r="M204" i="103"/>
  <c r="L204" i="103"/>
  <c r="K204" i="103"/>
  <c r="J204" i="103"/>
  <c r="I204" i="103"/>
  <c r="H204" i="103"/>
  <c r="G204" i="103"/>
  <c r="F204" i="103"/>
  <c r="E204" i="103"/>
  <c r="D204" i="103"/>
  <c r="C204" i="103"/>
  <c r="B204" i="103"/>
  <c r="Z203" i="103"/>
  <c r="Y203" i="103"/>
  <c r="X203" i="103"/>
  <c r="W203" i="103"/>
  <c r="V203" i="103"/>
  <c r="U203" i="103"/>
  <c r="T203" i="103"/>
  <c r="S203" i="103"/>
  <c r="R203" i="103"/>
  <c r="Q203" i="103"/>
  <c r="P203" i="103"/>
  <c r="O203" i="103"/>
  <c r="N203" i="103"/>
  <c r="M203" i="103"/>
  <c r="L203" i="103"/>
  <c r="K203" i="103"/>
  <c r="J203" i="103"/>
  <c r="I203" i="103"/>
  <c r="H203" i="103"/>
  <c r="G203" i="103"/>
  <c r="F203" i="103"/>
  <c r="E203" i="103"/>
  <c r="D203" i="103"/>
  <c r="C203" i="103"/>
  <c r="B203" i="103"/>
  <c r="Z202" i="103"/>
  <c r="Y202" i="103"/>
  <c r="X202" i="103"/>
  <c r="W202" i="103"/>
  <c r="V202" i="103"/>
  <c r="U202" i="103"/>
  <c r="T202" i="103"/>
  <c r="S202" i="103"/>
  <c r="R202" i="103"/>
  <c r="Q202" i="103"/>
  <c r="P202" i="103"/>
  <c r="O202" i="103"/>
  <c r="N202" i="103"/>
  <c r="M202" i="103"/>
  <c r="L202" i="103"/>
  <c r="K202" i="103"/>
  <c r="J202" i="103"/>
  <c r="I202" i="103"/>
  <c r="H202" i="103"/>
  <c r="G202" i="103"/>
  <c r="F202" i="103"/>
  <c r="E202" i="103"/>
  <c r="D202" i="103"/>
  <c r="C202" i="103"/>
  <c r="B202" i="103"/>
  <c r="Z201" i="103"/>
  <c r="Y201" i="103"/>
  <c r="X201" i="103"/>
  <c r="W201" i="103"/>
  <c r="V201" i="103"/>
  <c r="U201" i="103"/>
  <c r="T201" i="103"/>
  <c r="S201" i="103"/>
  <c r="R201" i="103"/>
  <c r="Q201" i="103"/>
  <c r="P201" i="103"/>
  <c r="O201" i="103"/>
  <c r="N201" i="103"/>
  <c r="M201" i="103"/>
  <c r="L201" i="103"/>
  <c r="K201" i="103"/>
  <c r="J201" i="103"/>
  <c r="I201" i="103"/>
  <c r="H201" i="103"/>
  <c r="G201" i="103"/>
  <c r="F201" i="103"/>
  <c r="E201" i="103"/>
  <c r="D201" i="103"/>
  <c r="C201" i="103"/>
  <c r="B201" i="103"/>
  <c r="Z200" i="103"/>
  <c r="Y200" i="103"/>
  <c r="X200" i="103"/>
  <c r="W200" i="103"/>
  <c r="V200" i="103"/>
  <c r="U200" i="103"/>
  <c r="T200" i="103"/>
  <c r="S200" i="103"/>
  <c r="R200" i="103"/>
  <c r="Q200" i="103"/>
  <c r="P200" i="103"/>
  <c r="O200" i="103"/>
  <c r="N200" i="103"/>
  <c r="M200" i="103"/>
  <c r="L200" i="103"/>
  <c r="K200" i="103"/>
  <c r="J200" i="103"/>
  <c r="I200" i="103"/>
  <c r="H200" i="103"/>
  <c r="G200" i="103"/>
  <c r="F200" i="103"/>
  <c r="E200" i="103"/>
  <c r="D200" i="103"/>
  <c r="C200" i="103"/>
  <c r="B200" i="103"/>
  <c r="Z199" i="103"/>
  <c r="Y199" i="103"/>
  <c r="X199" i="103"/>
  <c r="W199" i="103"/>
  <c r="V199" i="103"/>
  <c r="U199" i="103"/>
  <c r="T199" i="103"/>
  <c r="S199" i="103"/>
  <c r="R199" i="103"/>
  <c r="Q199" i="103"/>
  <c r="P199" i="103"/>
  <c r="O199" i="103"/>
  <c r="N199" i="103"/>
  <c r="M199" i="103"/>
  <c r="L199" i="103"/>
  <c r="K199" i="103"/>
  <c r="J199" i="103"/>
  <c r="I199" i="103"/>
  <c r="H199" i="103"/>
  <c r="G199" i="103"/>
  <c r="F199" i="103"/>
  <c r="E199" i="103"/>
  <c r="D199" i="103"/>
  <c r="C199" i="103"/>
  <c r="B199" i="103"/>
  <c r="Z198" i="103"/>
  <c r="Y198" i="103"/>
  <c r="X198" i="103"/>
  <c r="W198" i="103"/>
  <c r="V198" i="103"/>
  <c r="U198" i="103"/>
  <c r="T198" i="103"/>
  <c r="S198" i="103"/>
  <c r="R198" i="103"/>
  <c r="Q198" i="103"/>
  <c r="P198" i="103"/>
  <c r="O198" i="103"/>
  <c r="N198" i="103"/>
  <c r="M198" i="103"/>
  <c r="L198" i="103"/>
  <c r="K198" i="103"/>
  <c r="J198" i="103"/>
  <c r="I198" i="103"/>
  <c r="H198" i="103"/>
  <c r="G198" i="103"/>
  <c r="F198" i="103"/>
  <c r="E198" i="103"/>
  <c r="D198" i="103"/>
  <c r="C198" i="103"/>
  <c r="B198" i="103"/>
  <c r="Z197" i="103"/>
  <c r="Y197" i="103"/>
  <c r="X197" i="103"/>
  <c r="W197" i="103"/>
  <c r="V197" i="103"/>
  <c r="U197" i="103"/>
  <c r="T197" i="103"/>
  <c r="S197" i="103"/>
  <c r="R197" i="103"/>
  <c r="Q197" i="103"/>
  <c r="P197" i="103"/>
  <c r="O197" i="103"/>
  <c r="N197" i="103"/>
  <c r="M197" i="103"/>
  <c r="L197" i="103"/>
  <c r="K197" i="103"/>
  <c r="J197" i="103"/>
  <c r="I197" i="103"/>
  <c r="H197" i="103"/>
  <c r="G197" i="103"/>
  <c r="F197" i="103"/>
  <c r="E197" i="103"/>
  <c r="D197" i="103"/>
  <c r="C197" i="103"/>
  <c r="B197" i="103"/>
  <c r="Z196" i="103"/>
  <c r="Y196" i="103"/>
  <c r="X196" i="103"/>
  <c r="W196" i="103"/>
  <c r="V196" i="103"/>
  <c r="U196" i="103"/>
  <c r="T196" i="103"/>
  <c r="S196" i="103"/>
  <c r="R196" i="103"/>
  <c r="Q196" i="103"/>
  <c r="P196" i="103"/>
  <c r="O196" i="103"/>
  <c r="N196" i="103"/>
  <c r="M196" i="103"/>
  <c r="L196" i="103"/>
  <c r="K196" i="103"/>
  <c r="J196" i="103"/>
  <c r="I196" i="103"/>
  <c r="H196" i="103"/>
  <c r="G196" i="103"/>
  <c r="F196" i="103"/>
  <c r="E196" i="103"/>
  <c r="D196" i="103"/>
  <c r="C196" i="103"/>
  <c r="B196" i="103"/>
  <c r="Z195" i="103"/>
  <c r="Y195" i="103"/>
  <c r="X195" i="103"/>
  <c r="W195" i="103"/>
  <c r="V195" i="103"/>
  <c r="U195" i="103"/>
  <c r="T195" i="103"/>
  <c r="S195" i="103"/>
  <c r="R195" i="103"/>
  <c r="Q195" i="103"/>
  <c r="P195" i="103"/>
  <c r="O195" i="103"/>
  <c r="N195" i="103"/>
  <c r="M195" i="103"/>
  <c r="L195" i="103"/>
  <c r="K195" i="103"/>
  <c r="J195" i="103"/>
  <c r="I195" i="103"/>
  <c r="H195" i="103"/>
  <c r="G195" i="103"/>
  <c r="F195" i="103"/>
  <c r="E195" i="103"/>
  <c r="D195" i="103"/>
  <c r="C195" i="103"/>
  <c r="B195" i="103"/>
  <c r="Z194" i="103"/>
  <c r="Y194" i="103"/>
  <c r="X194" i="103"/>
  <c r="W194" i="103"/>
  <c r="V194" i="103"/>
  <c r="U194" i="103"/>
  <c r="T194" i="103"/>
  <c r="S194" i="103"/>
  <c r="R194" i="103"/>
  <c r="Q194" i="103"/>
  <c r="P194" i="103"/>
  <c r="O194" i="103"/>
  <c r="N194" i="103"/>
  <c r="M194" i="103"/>
  <c r="L194" i="103"/>
  <c r="K194" i="103"/>
  <c r="J194" i="103"/>
  <c r="I194" i="103"/>
  <c r="H194" i="103"/>
  <c r="G194" i="103"/>
  <c r="F194" i="103"/>
  <c r="E194" i="103"/>
  <c r="D194" i="103"/>
  <c r="C194" i="103"/>
  <c r="B194" i="103"/>
  <c r="Z193" i="103"/>
  <c r="Y193" i="103"/>
  <c r="X193" i="103"/>
  <c r="W193" i="103"/>
  <c r="V193" i="103"/>
  <c r="U193" i="103"/>
  <c r="T193" i="103"/>
  <c r="S193" i="103"/>
  <c r="R193" i="103"/>
  <c r="Q193" i="103"/>
  <c r="P193" i="103"/>
  <c r="O193" i="103"/>
  <c r="N193" i="103"/>
  <c r="M193" i="103"/>
  <c r="L193" i="103"/>
  <c r="K193" i="103"/>
  <c r="J193" i="103"/>
  <c r="I193" i="103"/>
  <c r="H193" i="103"/>
  <c r="G193" i="103"/>
  <c r="F193" i="103"/>
  <c r="E193" i="103"/>
  <c r="D193" i="103"/>
  <c r="C193" i="103"/>
  <c r="B193" i="103"/>
  <c r="Z192" i="103"/>
  <c r="Y192" i="103"/>
  <c r="X192" i="103"/>
  <c r="W192" i="103"/>
  <c r="V192" i="103"/>
  <c r="U192" i="103"/>
  <c r="T192" i="103"/>
  <c r="S192" i="103"/>
  <c r="R192" i="103"/>
  <c r="Q192" i="103"/>
  <c r="P192" i="103"/>
  <c r="O192" i="103"/>
  <c r="N192" i="103"/>
  <c r="M192" i="103"/>
  <c r="L192" i="103"/>
  <c r="K192" i="103"/>
  <c r="J192" i="103"/>
  <c r="I192" i="103"/>
  <c r="H192" i="103"/>
  <c r="G192" i="103"/>
  <c r="F192" i="103"/>
  <c r="E192" i="103"/>
  <c r="D192" i="103"/>
  <c r="C192" i="103"/>
  <c r="B192" i="103"/>
  <c r="Z191" i="103"/>
  <c r="Y191" i="103"/>
  <c r="X191" i="103"/>
  <c r="W191" i="103"/>
  <c r="V191" i="103"/>
  <c r="U191" i="103"/>
  <c r="T191" i="103"/>
  <c r="S191" i="103"/>
  <c r="R191" i="103"/>
  <c r="Q191" i="103"/>
  <c r="P191" i="103"/>
  <c r="O191" i="103"/>
  <c r="N191" i="103"/>
  <c r="M191" i="103"/>
  <c r="L191" i="103"/>
  <c r="K191" i="103"/>
  <c r="J191" i="103"/>
  <c r="I191" i="103"/>
  <c r="H191" i="103"/>
  <c r="G191" i="103"/>
  <c r="F191" i="103"/>
  <c r="E191" i="103"/>
  <c r="D191" i="103"/>
  <c r="C191" i="103"/>
  <c r="B191" i="103"/>
  <c r="Z190" i="103"/>
  <c r="Y190" i="103"/>
  <c r="X190" i="103"/>
  <c r="W190" i="103"/>
  <c r="V190" i="103"/>
  <c r="U190" i="103"/>
  <c r="T190" i="103"/>
  <c r="S190" i="103"/>
  <c r="R190" i="103"/>
  <c r="Q190" i="103"/>
  <c r="P190" i="103"/>
  <c r="O190" i="103"/>
  <c r="N190" i="103"/>
  <c r="M190" i="103"/>
  <c r="L190" i="103"/>
  <c r="K190" i="103"/>
  <c r="J190" i="103"/>
  <c r="I190" i="103"/>
  <c r="H190" i="103"/>
  <c r="G190" i="103"/>
  <c r="F190" i="103"/>
  <c r="E190" i="103"/>
  <c r="D190" i="103"/>
  <c r="C190" i="103"/>
  <c r="B190" i="103"/>
  <c r="Z189" i="103"/>
  <c r="Y189" i="103"/>
  <c r="X189" i="103"/>
  <c r="W189" i="103"/>
  <c r="V189" i="103"/>
  <c r="U189" i="103"/>
  <c r="T189" i="103"/>
  <c r="S189" i="103"/>
  <c r="R189" i="103"/>
  <c r="Q189" i="103"/>
  <c r="P189" i="103"/>
  <c r="O189" i="103"/>
  <c r="N189" i="103"/>
  <c r="M189" i="103"/>
  <c r="L189" i="103"/>
  <c r="K189" i="103"/>
  <c r="J189" i="103"/>
  <c r="I189" i="103"/>
  <c r="H189" i="103"/>
  <c r="G189" i="103"/>
  <c r="F189" i="103"/>
  <c r="E189" i="103"/>
  <c r="D189" i="103"/>
  <c r="C189" i="103"/>
  <c r="B189" i="103"/>
  <c r="Z188" i="103"/>
  <c r="Y188" i="103"/>
  <c r="X188" i="103"/>
  <c r="W188" i="103"/>
  <c r="V188" i="103"/>
  <c r="U188" i="103"/>
  <c r="T188" i="103"/>
  <c r="S188" i="103"/>
  <c r="R188" i="103"/>
  <c r="Q188" i="103"/>
  <c r="P188" i="103"/>
  <c r="O188" i="103"/>
  <c r="N188" i="103"/>
  <c r="M188" i="103"/>
  <c r="L188" i="103"/>
  <c r="K188" i="103"/>
  <c r="J188" i="103"/>
  <c r="I188" i="103"/>
  <c r="H188" i="103"/>
  <c r="G188" i="103"/>
  <c r="F188" i="103"/>
  <c r="E188" i="103"/>
  <c r="D188" i="103"/>
  <c r="C188" i="103"/>
  <c r="B188" i="103"/>
  <c r="Z187" i="103"/>
  <c r="Y187" i="103"/>
  <c r="X187" i="103"/>
  <c r="W187" i="103"/>
  <c r="V187" i="103"/>
  <c r="U187" i="103"/>
  <c r="T187" i="103"/>
  <c r="S187" i="103"/>
  <c r="R187" i="103"/>
  <c r="Q187" i="103"/>
  <c r="P187" i="103"/>
  <c r="O187" i="103"/>
  <c r="N187" i="103"/>
  <c r="M187" i="103"/>
  <c r="L187" i="103"/>
  <c r="K187" i="103"/>
  <c r="J187" i="103"/>
  <c r="I187" i="103"/>
  <c r="H187" i="103"/>
  <c r="G187" i="103"/>
  <c r="F187" i="103"/>
  <c r="E187" i="103"/>
  <c r="D187" i="103"/>
  <c r="C187" i="103"/>
  <c r="B187" i="103"/>
  <c r="Z186" i="103"/>
  <c r="Y186" i="103"/>
  <c r="X186" i="103"/>
  <c r="W186" i="103"/>
  <c r="V186" i="103"/>
  <c r="U186" i="103"/>
  <c r="T186" i="103"/>
  <c r="S186" i="103"/>
  <c r="R186" i="103"/>
  <c r="Q186" i="103"/>
  <c r="P186" i="103"/>
  <c r="O186" i="103"/>
  <c r="N186" i="103"/>
  <c r="M186" i="103"/>
  <c r="L186" i="103"/>
  <c r="K186" i="103"/>
  <c r="J186" i="103"/>
  <c r="I186" i="103"/>
  <c r="H186" i="103"/>
  <c r="G186" i="103"/>
  <c r="F186" i="103"/>
  <c r="E186" i="103"/>
  <c r="D186" i="103"/>
  <c r="C186" i="103"/>
  <c r="B186" i="103"/>
  <c r="Z185" i="103"/>
  <c r="Y185" i="103"/>
  <c r="X185" i="103"/>
  <c r="W185" i="103"/>
  <c r="V185" i="103"/>
  <c r="U185" i="103"/>
  <c r="T185" i="103"/>
  <c r="S185" i="103"/>
  <c r="R185" i="103"/>
  <c r="Q185" i="103"/>
  <c r="P185" i="103"/>
  <c r="O185" i="103"/>
  <c r="N185" i="103"/>
  <c r="M185" i="103"/>
  <c r="L185" i="103"/>
  <c r="K185" i="103"/>
  <c r="J185" i="103"/>
  <c r="I185" i="103"/>
  <c r="H185" i="103"/>
  <c r="G185" i="103"/>
  <c r="F185" i="103"/>
  <c r="E185" i="103"/>
  <c r="D185" i="103"/>
  <c r="C185" i="103"/>
  <c r="B185" i="103"/>
  <c r="Z184" i="103"/>
  <c r="Y184" i="103"/>
  <c r="X184" i="103"/>
  <c r="W184" i="103"/>
  <c r="V184" i="103"/>
  <c r="U184" i="103"/>
  <c r="T184" i="103"/>
  <c r="S184" i="103"/>
  <c r="R184" i="103"/>
  <c r="Q184" i="103"/>
  <c r="P184" i="103"/>
  <c r="O184" i="103"/>
  <c r="N184" i="103"/>
  <c r="M184" i="103"/>
  <c r="L184" i="103"/>
  <c r="K184" i="103"/>
  <c r="J184" i="103"/>
  <c r="I184" i="103"/>
  <c r="H184" i="103"/>
  <c r="G184" i="103"/>
  <c r="F184" i="103"/>
  <c r="E184" i="103"/>
  <c r="D184" i="103"/>
  <c r="C184" i="103"/>
  <c r="B184" i="103"/>
  <c r="Z183" i="103"/>
  <c r="Y183" i="103"/>
  <c r="X183" i="103"/>
  <c r="W183" i="103"/>
  <c r="V183" i="103"/>
  <c r="U183" i="103"/>
  <c r="T183" i="103"/>
  <c r="S183" i="103"/>
  <c r="R183" i="103"/>
  <c r="Q183" i="103"/>
  <c r="P183" i="103"/>
  <c r="O183" i="103"/>
  <c r="N183" i="103"/>
  <c r="M183" i="103"/>
  <c r="L183" i="103"/>
  <c r="K183" i="103"/>
  <c r="J183" i="103"/>
  <c r="I183" i="103"/>
  <c r="H183" i="103"/>
  <c r="G183" i="103"/>
  <c r="F183" i="103"/>
  <c r="E183" i="103"/>
  <c r="D183" i="103"/>
  <c r="C183" i="103"/>
  <c r="B183" i="103"/>
  <c r="Z182" i="103"/>
  <c r="Y182" i="103"/>
  <c r="X182" i="103"/>
  <c r="W182" i="103"/>
  <c r="V182" i="103"/>
  <c r="U182" i="103"/>
  <c r="T182" i="103"/>
  <c r="S182" i="103"/>
  <c r="R182" i="103"/>
  <c r="Q182" i="103"/>
  <c r="P182" i="103"/>
  <c r="O182" i="103"/>
  <c r="N182" i="103"/>
  <c r="M182" i="103"/>
  <c r="L182" i="103"/>
  <c r="K182" i="103"/>
  <c r="J182" i="103"/>
  <c r="I182" i="103"/>
  <c r="H182" i="103"/>
  <c r="G182" i="103"/>
  <c r="F182" i="103"/>
  <c r="E182" i="103"/>
  <c r="D182" i="103"/>
  <c r="C182" i="103"/>
  <c r="B182" i="103"/>
  <c r="Z181" i="103"/>
  <c r="Y181" i="103"/>
  <c r="X181" i="103"/>
  <c r="W181" i="103"/>
  <c r="V181" i="103"/>
  <c r="U181" i="103"/>
  <c r="T181" i="103"/>
  <c r="S181" i="103"/>
  <c r="R181" i="103"/>
  <c r="Q181" i="103"/>
  <c r="P181" i="103"/>
  <c r="O181" i="103"/>
  <c r="N181" i="103"/>
  <c r="M181" i="103"/>
  <c r="L181" i="103"/>
  <c r="K181" i="103"/>
  <c r="J181" i="103"/>
  <c r="I181" i="103"/>
  <c r="H181" i="103"/>
  <c r="G181" i="103"/>
  <c r="F181" i="103"/>
  <c r="E181" i="103"/>
  <c r="D181" i="103"/>
  <c r="C181" i="103"/>
  <c r="B181" i="103"/>
  <c r="Z180" i="103"/>
  <c r="Y180" i="103"/>
  <c r="X180" i="103"/>
  <c r="W180" i="103"/>
  <c r="V180" i="103"/>
  <c r="U180" i="103"/>
  <c r="T180" i="103"/>
  <c r="S180" i="103"/>
  <c r="R180" i="103"/>
  <c r="Q180" i="103"/>
  <c r="P180" i="103"/>
  <c r="O180" i="103"/>
  <c r="N180" i="103"/>
  <c r="M180" i="103"/>
  <c r="L180" i="103"/>
  <c r="K180" i="103"/>
  <c r="J180" i="103"/>
  <c r="I180" i="103"/>
  <c r="H180" i="103"/>
  <c r="G180" i="103"/>
  <c r="F180" i="103"/>
  <c r="E180" i="103"/>
  <c r="D180" i="103"/>
  <c r="C180" i="103"/>
  <c r="B180" i="103"/>
  <c r="Z179" i="103"/>
  <c r="Y179" i="103"/>
  <c r="X179" i="103"/>
  <c r="W179" i="103"/>
  <c r="V179" i="103"/>
  <c r="U179" i="103"/>
  <c r="T179" i="103"/>
  <c r="S179" i="103"/>
  <c r="R179" i="103"/>
  <c r="Q179" i="103"/>
  <c r="P179" i="103"/>
  <c r="O179" i="103"/>
  <c r="N179" i="103"/>
  <c r="M179" i="103"/>
  <c r="L179" i="103"/>
  <c r="K179" i="103"/>
  <c r="J179" i="103"/>
  <c r="I179" i="103"/>
  <c r="H179" i="103"/>
  <c r="G179" i="103"/>
  <c r="F179" i="103"/>
  <c r="E179" i="103"/>
  <c r="D179" i="103"/>
  <c r="C179" i="103"/>
  <c r="B179" i="103"/>
  <c r="Z178" i="103"/>
  <c r="Y178" i="103"/>
  <c r="X178" i="103"/>
  <c r="W178" i="103"/>
  <c r="V178" i="103"/>
  <c r="U178" i="103"/>
  <c r="T178" i="103"/>
  <c r="S178" i="103"/>
  <c r="R178" i="103"/>
  <c r="Q178" i="103"/>
  <c r="P178" i="103"/>
  <c r="O178" i="103"/>
  <c r="N178" i="103"/>
  <c r="M178" i="103"/>
  <c r="L178" i="103"/>
  <c r="K178" i="103"/>
  <c r="J178" i="103"/>
  <c r="I178" i="103"/>
  <c r="H178" i="103"/>
  <c r="G178" i="103"/>
  <c r="F178" i="103"/>
  <c r="E178" i="103"/>
  <c r="D178" i="103"/>
  <c r="C178" i="103"/>
  <c r="B178" i="103"/>
  <c r="Z177" i="103"/>
  <c r="Y177" i="103"/>
  <c r="X177" i="103"/>
  <c r="W177" i="103"/>
  <c r="V177" i="103"/>
  <c r="U177" i="103"/>
  <c r="T177" i="103"/>
  <c r="S177" i="103"/>
  <c r="R177" i="103"/>
  <c r="Q177" i="103"/>
  <c r="P177" i="103"/>
  <c r="O177" i="103"/>
  <c r="N177" i="103"/>
  <c r="M177" i="103"/>
  <c r="L177" i="103"/>
  <c r="K177" i="103"/>
  <c r="J177" i="103"/>
  <c r="I177" i="103"/>
  <c r="H177" i="103"/>
  <c r="G177" i="103"/>
  <c r="F177" i="103"/>
  <c r="E177" i="103"/>
  <c r="D177" i="103"/>
  <c r="C177" i="103"/>
  <c r="B177" i="103"/>
  <c r="Z176" i="103"/>
  <c r="Y176" i="103"/>
  <c r="X176" i="103"/>
  <c r="W176" i="103"/>
  <c r="V176" i="103"/>
  <c r="U176" i="103"/>
  <c r="T176" i="103"/>
  <c r="S176" i="103"/>
  <c r="R176" i="103"/>
  <c r="Q176" i="103"/>
  <c r="P176" i="103"/>
  <c r="O176" i="103"/>
  <c r="N176" i="103"/>
  <c r="M176" i="103"/>
  <c r="L176" i="103"/>
  <c r="K176" i="103"/>
  <c r="J176" i="103"/>
  <c r="I176" i="103"/>
  <c r="H176" i="103"/>
  <c r="G176" i="103"/>
  <c r="F176" i="103"/>
  <c r="E176" i="103"/>
  <c r="D176" i="103"/>
  <c r="C176" i="103"/>
  <c r="B176" i="103"/>
  <c r="Z175" i="103"/>
  <c r="Y175" i="103"/>
  <c r="X175" i="103"/>
  <c r="W175" i="103"/>
  <c r="V175" i="103"/>
  <c r="U175" i="103"/>
  <c r="T175" i="103"/>
  <c r="S175" i="103"/>
  <c r="R175" i="103"/>
  <c r="Q175" i="103"/>
  <c r="P175" i="103"/>
  <c r="O175" i="103"/>
  <c r="N175" i="103"/>
  <c r="M175" i="103"/>
  <c r="L175" i="103"/>
  <c r="K175" i="103"/>
  <c r="J175" i="103"/>
  <c r="I175" i="103"/>
  <c r="H175" i="103"/>
  <c r="G175" i="103"/>
  <c r="F175" i="103"/>
  <c r="E175" i="103"/>
  <c r="D175" i="103"/>
  <c r="C175" i="103"/>
  <c r="B175" i="103"/>
  <c r="Z174" i="103"/>
  <c r="Y174" i="103"/>
  <c r="X174" i="103"/>
  <c r="W174" i="103"/>
  <c r="V174" i="103"/>
  <c r="U174" i="103"/>
  <c r="T174" i="103"/>
  <c r="S174" i="103"/>
  <c r="R174" i="103"/>
  <c r="Q174" i="103"/>
  <c r="P174" i="103"/>
  <c r="O174" i="103"/>
  <c r="N174" i="103"/>
  <c r="M174" i="103"/>
  <c r="L174" i="103"/>
  <c r="K174" i="103"/>
  <c r="J174" i="103"/>
  <c r="I174" i="103"/>
  <c r="H174" i="103"/>
  <c r="G174" i="103"/>
  <c r="F174" i="103"/>
  <c r="E174" i="103"/>
  <c r="D174" i="103"/>
  <c r="C174" i="103"/>
  <c r="B174" i="103"/>
  <c r="Z173" i="103"/>
  <c r="Y173" i="103"/>
  <c r="X173" i="103"/>
  <c r="W173" i="103"/>
  <c r="V173" i="103"/>
  <c r="U173" i="103"/>
  <c r="T173" i="103"/>
  <c r="S173" i="103"/>
  <c r="R173" i="103"/>
  <c r="Q173" i="103"/>
  <c r="P173" i="103"/>
  <c r="O173" i="103"/>
  <c r="N173" i="103"/>
  <c r="M173" i="103"/>
  <c r="L173" i="103"/>
  <c r="K173" i="103"/>
  <c r="J173" i="103"/>
  <c r="I173" i="103"/>
  <c r="H173" i="103"/>
  <c r="G173" i="103"/>
  <c r="F173" i="103"/>
  <c r="E173" i="103"/>
  <c r="D173" i="103"/>
  <c r="C173" i="103"/>
  <c r="B173" i="103"/>
  <c r="Z172" i="103"/>
  <c r="Y172" i="103"/>
  <c r="X172" i="103"/>
  <c r="W172" i="103"/>
  <c r="V172" i="103"/>
  <c r="U172" i="103"/>
  <c r="T172" i="103"/>
  <c r="S172" i="103"/>
  <c r="R172" i="103"/>
  <c r="Q172" i="103"/>
  <c r="P172" i="103"/>
  <c r="O172" i="103"/>
  <c r="N172" i="103"/>
  <c r="M172" i="103"/>
  <c r="L172" i="103"/>
  <c r="K172" i="103"/>
  <c r="J172" i="103"/>
  <c r="I172" i="103"/>
  <c r="H172" i="103"/>
  <c r="G172" i="103"/>
  <c r="F172" i="103"/>
  <c r="E172" i="103"/>
  <c r="D172" i="103"/>
  <c r="C172" i="103"/>
  <c r="B172" i="103"/>
  <c r="Z171" i="103"/>
  <c r="Y171" i="103"/>
  <c r="X171" i="103"/>
  <c r="W171" i="103"/>
  <c r="V171" i="103"/>
  <c r="U171" i="103"/>
  <c r="T171" i="103"/>
  <c r="S171" i="103"/>
  <c r="R171" i="103"/>
  <c r="Q171" i="103"/>
  <c r="P171" i="103"/>
  <c r="O171" i="103"/>
  <c r="N171" i="103"/>
  <c r="M171" i="103"/>
  <c r="L171" i="103"/>
  <c r="K171" i="103"/>
  <c r="J171" i="103"/>
  <c r="I171" i="103"/>
  <c r="H171" i="103"/>
  <c r="G171" i="103"/>
  <c r="F171" i="103"/>
  <c r="E171" i="103"/>
  <c r="D171" i="103"/>
  <c r="C171" i="103"/>
  <c r="B171" i="103"/>
  <c r="Z170" i="103"/>
  <c r="Y170" i="103"/>
  <c r="X170" i="103"/>
  <c r="W170" i="103"/>
  <c r="V170" i="103"/>
  <c r="U170" i="103"/>
  <c r="T170" i="103"/>
  <c r="S170" i="103"/>
  <c r="R170" i="103"/>
  <c r="Q170" i="103"/>
  <c r="P170" i="103"/>
  <c r="O170" i="103"/>
  <c r="N170" i="103"/>
  <c r="M170" i="103"/>
  <c r="L170" i="103"/>
  <c r="K170" i="103"/>
  <c r="J170" i="103"/>
  <c r="I170" i="103"/>
  <c r="H170" i="103"/>
  <c r="G170" i="103"/>
  <c r="F170" i="103"/>
  <c r="E170" i="103"/>
  <c r="D170" i="103"/>
  <c r="C170" i="103"/>
  <c r="B170" i="103"/>
  <c r="Z169" i="103"/>
  <c r="Y169" i="103"/>
  <c r="X169" i="103"/>
  <c r="W169" i="103"/>
  <c r="V169" i="103"/>
  <c r="U169" i="103"/>
  <c r="T169" i="103"/>
  <c r="S169" i="103"/>
  <c r="R169" i="103"/>
  <c r="Q169" i="103"/>
  <c r="P169" i="103"/>
  <c r="O169" i="103"/>
  <c r="N169" i="103"/>
  <c r="M169" i="103"/>
  <c r="L169" i="103"/>
  <c r="K169" i="103"/>
  <c r="J169" i="103"/>
  <c r="I169" i="103"/>
  <c r="H169" i="103"/>
  <c r="G169" i="103"/>
  <c r="F169" i="103"/>
  <c r="E169" i="103"/>
  <c r="D169" i="103"/>
  <c r="C169" i="103"/>
  <c r="B169" i="103"/>
  <c r="Z168" i="103"/>
  <c r="Y168" i="103"/>
  <c r="X168" i="103"/>
  <c r="W168" i="103"/>
  <c r="V168" i="103"/>
  <c r="U168" i="103"/>
  <c r="T168" i="103"/>
  <c r="S168" i="103"/>
  <c r="R168" i="103"/>
  <c r="Q168" i="103"/>
  <c r="P168" i="103"/>
  <c r="O168" i="103"/>
  <c r="N168" i="103"/>
  <c r="M168" i="103"/>
  <c r="L168" i="103"/>
  <c r="K168" i="103"/>
  <c r="J168" i="103"/>
  <c r="I168" i="103"/>
  <c r="H168" i="103"/>
  <c r="G168" i="103"/>
  <c r="F168" i="103"/>
  <c r="E168" i="103"/>
  <c r="D168" i="103"/>
  <c r="C168" i="103"/>
  <c r="B168" i="103"/>
  <c r="Z167" i="103"/>
  <c r="Y167" i="103"/>
  <c r="X167" i="103"/>
  <c r="W167" i="103"/>
  <c r="V167" i="103"/>
  <c r="U167" i="103"/>
  <c r="T167" i="103"/>
  <c r="S167" i="103"/>
  <c r="R167" i="103"/>
  <c r="Q167" i="103"/>
  <c r="P167" i="103"/>
  <c r="O167" i="103"/>
  <c r="N167" i="103"/>
  <c r="M167" i="103"/>
  <c r="L167" i="103"/>
  <c r="K167" i="103"/>
  <c r="J167" i="103"/>
  <c r="I167" i="103"/>
  <c r="H167" i="103"/>
  <c r="G167" i="103"/>
  <c r="F167" i="103"/>
  <c r="E167" i="103"/>
  <c r="D167" i="103"/>
  <c r="C167" i="103"/>
  <c r="B167" i="103"/>
  <c r="Z166" i="103"/>
  <c r="Y166" i="103"/>
  <c r="X166" i="103"/>
  <c r="W166" i="103"/>
  <c r="V166" i="103"/>
  <c r="U166" i="103"/>
  <c r="T166" i="103"/>
  <c r="S166" i="103"/>
  <c r="R166" i="103"/>
  <c r="Q166" i="103"/>
  <c r="P166" i="103"/>
  <c r="O166" i="103"/>
  <c r="N166" i="103"/>
  <c r="M166" i="103"/>
  <c r="L166" i="103"/>
  <c r="K166" i="103"/>
  <c r="J166" i="103"/>
  <c r="I166" i="103"/>
  <c r="H166" i="103"/>
  <c r="G166" i="103"/>
  <c r="F166" i="103"/>
  <c r="E166" i="103"/>
  <c r="D166" i="103"/>
  <c r="C166" i="103"/>
  <c r="B166" i="103"/>
  <c r="Z165" i="103"/>
  <c r="Y165" i="103"/>
  <c r="X165" i="103"/>
  <c r="W165" i="103"/>
  <c r="V165" i="103"/>
  <c r="U165" i="103"/>
  <c r="T165" i="103"/>
  <c r="S165" i="103"/>
  <c r="R165" i="103"/>
  <c r="Q165" i="103"/>
  <c r="P165" i="103"/>
  <c r="O165" i="103"/>
  <c r="N165" i="103"/>
  <c r="M165" i="103"/>
  <c r="L165" i="103"/>
  <c r="K165" i="103"/>
  <c r="J165" i="103"/>
  <c r="I165" i="103"/>
  <c r="H165" i="103"/>
  <c r="G165" i="103"/>
  <c r="F165" i="103"/>
  <c r="E165" i="103"/>
  <c r="D165" i="103"/>
  <c r="C165" i="103"/>
  <c r="B165" i="103"/>
  <c r="Z164" i="103"/>
  <c r="Y164" i="103"/>
  <c r="X164" i="103"/>
  <c r="W164" i="103"/>
  <c r="V164" i="103"/>
  <c r="U164" i="103"/>
  <c r="T164" i="103"/>
  <c r="S164" i="103"/>
  <c r="R164" i="103"/>
  <c r="Q164" i="103"/>
  <c r="P164" i="103"/>
  <c r="O164" i="103"/>
  <c r="N164" i="103"/>
  <c r="M164" i="103"/>
  <c r="L164" i="103"/>
  <c r="K164" i="103"/>
  <c r="J164" i="103"/>
  <c r="I164" i="103"/>
  <c r="H164" i="103"/>
  <c r="G164" i="103"/>
  <c r="F164" i="103"/>
  <c r="E164" i="103"/>
  <c r="D164" i="103"/>
  <c r="C164" i="103"/>
  <c r="B164" i="103"/>
  <c r="Z163" i="103"/>
  <c r="Y163" i="103"/>
  <c r="X163" i="103"/>
  <c r="W163" i="103"/>
  <c r="V163" i="103"/>
  <c r="U163" i="103"/>
  <c r="T163" i="103"/>
  <c r="S163" i="103"/>
  <c r="R163" i="103"/>
  <c r="Q163" i="103"/>
  <c r="P163" i="103"/>
  <c r="O163" i="103"/>
  <c r="N163" i="103"/>
  <c r="M163" i="103"/>
  <c r="L163" i="103"/>
  <c r="K163" i="103"/>
  <c r="J163" i="103"/>
  <c r="I163" i="103"/>
  <c r="H163" i="103"/>
  <c r="G163" i="103"/>
  <c r="F163" i="103"/>
  <c r="E163" i="103"/>
  <c r="D163" i="103"/>
  <c r="C163" i="103"/>
  <c r="B163" i="103"/>
  <c r="Z162" i="103"/>
  <c r="Y162" i="103"/>
  <c r="X162" i="103"/>
  <c r="W162" i="103"/>
  <c r="V162" i="103"/>
  <c r="U162" i="103"/>
  <c r="T162" i="103"/>
  <c r="S162" i="103"/>
  <c r="R162" i="103"/>
  <c r="Q162" i="103"/>
  <c r="P162" i="103"/>
  <c r="O162" i="103"/>
  <c r="N162" i="103"/>
  <c r="M162" i="103"/>
  <c r="L162" i="103"/>
  <c r="K162" i="103"/>
  <c r="J162" i="103"/>
  <c r="I162" i="103"/>
  <c r="H162" i="103"/>
  <c r="G162" i="103"/>
  <c r="F162" i="103"/>
  <c r="E162" i="103"/>
  <c r="D162" i="103"/>
  <c r="C162" i="103"/>
  <c r="B162" i="103"/>
  <c r="Z161" i="103"/>
  <c r="Y161" i="103"/>
  <c r="X161" i="103"/>
  <c r="W161" i="103"/>
  <c r="V161" i="103"/>
  <c r="U161" i="103"/>
  <c r="T161" i="103"/>
  <c r="S161" i="103"/>
  <c r="R161" i="103"/>
  <c r="Q161" i="103"/>
  <c r="P161" i="103"/>
  <c r="O161" i="103"/>
  <c r="N161" i="103"/>
  <c r="M161" i="103"/>
  <c r="L161" i="103"/>
  <c r="K161" i="103"/>
  <c r="J161" i="103"/>
  <c r="I161" i="103"/>
  <c r="H161" i="103"/>
  <c r="G161" i="103"/>
  <c r="F161" i="103"/>
  <c r="E161" i="103"/>
  <c r="D161" i="103"/>
  <c r="C161" i="103"/>
  <c r="B161" i="103"/>
  <c r="Z160" i="103"/>
  <c r="Y160" i="103"/>
  <c r="X160" i="103"/>
  <c r="W160" i="103"/>
  <c r="V160" i="103"/>
  <c r="U160" i="103"/>
  <c r="T160" i="103"/>
  <c r="S160" i="103"/>
  <c r="R160" i="103"/>
  <c r="Q160" i="103"/>
  <c r="P160" i="103"/>
  <c r="O160" i="103"/>
  <c r="N160" i="103"/>
  <c r="M160" i="103"/>
  <c r="L160" i="103"/>
  <c r="K160" i="103"/>
  <c r="J160" i="103"/>
  <c r="I160" i="103"/>
  <c r="H160" i="103"/>
  <c r="G160" i="103"/>
  <c r="F160" i="103"/>
  <c r="E160" i="103"/>
  <c r="D160" i="103"/>
  <c r="C160" i="103"/>
  <c r="B160" i="103"/>
  <c r="Z159" i="103"/>
  <c r="Y159" i="103"/>
  <c r="X159" i="103"/>
  <c r="W159" i="103"/>
  <c r="V159" i="103"/>
  <c r="U159" i="103"/>
  <c r="T159" i="103"/>
  <c r="S159" i="103"/>
  <c r="R159" i="103"/>
  <c r="Q159" i="103"/>
  <c r="P159" i="103"/>
  <c r="O159" i="103"/>
  <c r="N159" i="103"/>
  <c r="M159" i="103"/>
  <c r="L159" i="103"/>
  <c r="K159" i="103"/>
  <c r="J159" i="103"/>
  <c r="I159" i="103"/>
  <c r="H159" i="103"/>
  <c r="G159" i="103"/>
  <c r="F159" i="103"/>
  <c r="E159" i="103"/>
  <c r="D159" i="103"/>
  <c r="C159" i="103"/>
  <c r="B159" i="103"/>
  <c r="Z158" i="103"/>
  <c r="Y158" i="103"/>
  <c r="X158" i="103"/>
  <c r="W158" i="103"/>
  <c r="V158" i="103"/>
  <c r="U158" i="103"/>
  <c r="T158" i="103"/>
  <c r="S158" i="103"/>
  <c r="R158" i="103"/>
  <c r="Q158" i="103"/>
  <c r="P158" i="103"/>
  <c r="O158" i="103"/>
  <c r="N158" i="103"/>
  <c r="M158" i="103"/>
  <c r="L158" i="103"/>
  <c r="K158" i="103"/>
  <c r="J158" i="103"/>
  <c r="I158" i="103"/>
  <c r="H158" i="103"/>
  <c r="G158" i="103"/>
  <c r="F158" i="103"/>
  <c r="E158" i="103"/>
  <c r="D158" i="103"/>
  <c r="C158" i="103"/>
  <c r="B158" i="103"/>
  <c r="Z157" i="103"/>
  <c r="Y157" i="103"/>
  <c r="X157" i="103"/>
  <c r="W157" i="103"/>
  <c r="V157" i="103"/>
  <c r="U157" i="103"/>
  <c r="T157" i="103"/>
  <c r="S157" i="103"/>
  <c r="R157" i="103"/>
  <c r="Q157" i="103"/>
  <c r="P157" i="103"/>
  <c r="O157" i="103"/>
  <c r="N157" i="103"/>
  <c r="M157" i="103"/>
  <c r="L157" i="103"/>
  <c r="K157" i="103"/>
  <c r="J157" i="103"/>
  <c r="I157" i="103"/>
  <c r="H157" i="103"/>
  <c r="G157" i="103"/>
  <c r="F157" i="103"/>
  <c r="E157" i="103"/>
  <c r="D157" i="103"/>
  <c r="C157" i="103"/>
  <c r="B157" i="103"/>
  <c r="Z156" i="103"/>
  <c r="Y156" i="103"/>
  <c r="X156" i="103"/>
  <c r="W156" i="103"/>
  <c r="V156" i="103"/>
  <c r="U156" i="103"/>
  <c r="T156" i="103"/>
  <c r="S156" i="103"/>
  <c r="R156" i="103"/>
  <c r="Q156" i="103"/>
  <c r="P156" i="103"/>
  <c r="O156" i="103"/>
  <c r="N156" i="103"/>
  <c r="M156" i="103"/>
  <c r="L156" i="103"/>
  <c r="K156" i="103"/>
  <c r="J156" i="103"/>
  <c r="I156" i="103"/>
  <c r="H156" i="103"/>
  <c r="G156" i="103"/>
  <c r="F156" i="103"/>
  <c r="E156" i="103"/>
  <c r="D156" i="103"/>
  <c r="C156" i="103"/>
  <c r="B156" i="103"/>
  <c r="Z155" i="103"/>
  <c r="Y155" i="103"/>
  <c r="X155" i="103"/>
  <c r="W155" i="103"/>
  <c r="V155" i="103"/>
  <c r="U155" i="103"/>
  <c r="T155" i="103"/>
  <c r="S155" i="103"/>
  <c r="R155" i="103"/>
  <c r="Q155" i="103"/>
  <c r="P155" i="103"/>
  <c r="O155" i="103"/>
  <c r="N155" i="103"/>
  <c r="M155" i="103"/>
  <c r="L155" i="103"/>
  <c r="K155" i="103"/>
  <c r="J155" i="103"/>
  <c r="I155" i="103"/>
  <c r="H155" i="103"/>
  <c r="G155" i="103"/>
  <c r="F155" i="103"/>
  <c r="E155" i="103"/>
  <c r="D155" i="103"/>
  <c r="C155" i="103"/>
  <c r="B155" i="103"/>
  <c r="Z154" i="103"/>
  <c r="Y154" i="103"/>
  <c r="X154" i="103"/>
  <c r="W154" i="103"/>
  <c r="V154" i="103"/>
  <c r="U154" i="103"/>
  <c r="T154" i="103"/>
  <c r="S154" i="103"/>
  <c r="R154" i="103"/>
  <c r="Q154" i="103"/>
  <c r="P154" i="103"/>
  <c r="O154" i="103"/>
  <c r="N154" i="103"/>
  <c r="M154" i="103"/>
  <c r="L154" i="103"/>
  <c r="K154" i="103"/>
  <c r="J154" i="103"/>
  <c r="I154" i="103"/>
  <c r="H154" i="103"/>
  <c r="G154" i="103"/>
  <c r="F154" i="103"/>
  <c r="E154" i="103"/>
  <c r="D154" i="103"/>
  <c r="C154" i="103"/>
  <c r="B154" i="103"/>
  <c r="Z153" i="103"/>
  <c r="Y153" i="103"/>
  <c r="X153" i="103"/>
  <c r="W153" i="103"/>
  <c r="V153" i="103"/>
  <c r="U153" i="103"/>
  <c r="T153" i="103"/>
  <c r="S153" i="103"/>
  <c r="R153" i="103"/>
  <c r="Q153" i="103"/>
  <c r="P153" i="103"/>
  <c r="O153" i="103"/>
  <c r="N153" i="103"/>
  <c r="M153" i="103"/>
  <c r="L153" i="103"/>
  <c r="K153" i="103"/>
  <c r="J153" i="103"/>
  <c r="I153" i="103"/>
  <c r="H153" i="103"/>
  <c r="G153" i="103"/>
  <c r="F153" i="103"/>
  <c r="E153" i="103"/>
  <c r="D153" i="103"/>
  <c r="C153" i="103"/>
  <c r="B153" i="103"/>
  <c r="Z152" i="103"/>
  <c r="Y152" i="103"/>
  <c r="X152" i="103"/>
  <c r="W152" i="103"/>
  <c r="V152" i="103"/>
  <c r="U152" i="103"/>
  <c r="T152" i="103"/>
  <c r="S152" i="103"/>
  <c r="R152" i="103"/>
  <c r="Q152" i="103"/>
  <c r="P152" i="103"/>
  <c r="O152" i="103"/>
  <c r="N152" i="103"/>
  <c r="M152" i="103"/>
  <c r="L152" i="103"/>
  <c r="K152" i="103"/>
  <c r="J152" i="103"/>
  <c r="I152" i="103"/>
  <c r="H152" i="103"/>
  <c r="G152" i="103"/>
  <c r="F152" i="103"/>
  <c r="E152" i="103"/>
  <c r="D152" i="103"/>
  <c r="C152" i="103"/>
  <c r="B152" i="103"/>
  <c r="Z151" i="103"/>
  <c r="Y151" i="103"/>
  <c r="X151" i="103"/>
  <c r="W151" i="103"/>
  <c r="V151" i="103"/>
  <c r="U151" i="103"/>
  <c r="T151" i="103"/>
  <c r="S151" i="103"/>
  <c r="R151" i="103"/>
  <c r="Q151" i="103"/>
  <c r="P151" i="103"/>
  <c r="O151" i="103"/>
  <c r="N151" i="103"/>
  <c r="M151" i="103"/>
  <c r="L151" i="103"/>
  <c r="K151" i="103"/>
  <c r="J151" i="103"/>
  <c r="I151" i="103"/>
  <c r="H151" i="103"/>
  <c r="G151" i="103"/>
  <c r="F151" i="103"/>
  <c r="E151" i="103"/>
  <c r="D151" i="103"/>
  <c r="C151" i="103"/>
  <c r="B151" i="103"/>
  <c r="Z150" i="103"/>
  <c r="Y150" i="103"/>
  <c r="X150" i="103"/>
  <c r="W150" i="103"/>
  <c r="V150" i="103"/>
  <c r="U150" i="103"/>
  <c r="T150" i="103"/>
  <c r="S150" i="103"/>
  <c r="R150" i="103"/>
  <c r="Q150" i="103"/>
  <c r="P150" i="103"/>
  <c r="O150" i="103"/>
  <c r="N150" i="103"/>
  <c r="M150" i="103"/>
  <c r="L150" i="103"/>
  <c r="K150" i="103"/>
  <c r="J150" i="103"/>
  <c r="I150" i="103"/>
  <c r="H150" i="103"/>
  <c r="G150" i="103"/>
  <c r="F150" i="103"/>
  <c r="E150" i="103"/>
  <c r="D150" i="103"/>
  <c r="C150" i="103"/>
  <c r="B150" i="103"/>
  <c r="Z149" i="103"/>
  <c r="Y149" i="103"/>
  <c r="X149" i="103"/>
  <c r="W149" i="103"/>
  <c r="V149" i="103"/>
  <c r="U149" i="103"/>
  <c r="T149" i="103"/>
  <c r="S149" i="103"/>
  <c r="R149" i="103"/>
  <c r="Q149" i="103"/>
  <c r="P149" i="103"/>
  <c r="O149" i="103"/>
  <c r="N149" i="103"/>
  <c r="M149" i="103"/>
  <c r="L149" i="103"/>
  <c r="K149" i="103"/>
  <c r="J149" i="103"/>
  <c r="I149" i="103"/>
  <c r="H149" i="103"/>
  <c r="G149" i="103"/>
  <c r="F149" i="103"/>
  <c r="E149" i="103"/>
  <c r="D149" i="103"/>
  <c r="C149" i="103"/>
  <c r="B149" i="103"/>
  <c r="Z148" i="103"/>
  <c r="Y148" i="103"/>
  <c r="X148" i="103"/>
  <c r="W148" i="103"/>
  <c r="V148" i="103"/>
  <c r="U148" i="103"/>
  <c r="T148" i="103"/>
  <c r="S148" i="103"/>
  <c r="R148" i="103"/>
  <c r="Q148" i="103"/>
  <c r="P148" i="103"/>
  <c r="O148" i="103"/>
  <c r="N148" i="103"/>
  <c r="M148" i="103"/>
  <c r="L148" i="103"/>
  <c r="K148" i="103"/>
  <c r="J148" i="103"/>
  <c r="I148" i="103"/>
  <c r="H148" i="103"/>
  <c r="G148" i="103"/>
  <c r="F148" i="103"/>
  <c r="E148" i="103"/>
  <c r="D148" i="103"/>
  <c r="C148" i="103"/>
  <c r="B148" i="103"/>
  <c r="Z147" i="103"/>
  <c r="Y147" i="103"/>
  <c r="X147" i="103"/>
  <c r="W147" i="103"/>
  <c r="V147" i="103"/>
  <c r="U147" i="103"/>
  <c r="T147" i="103"/>
  <c r="S147" i="103"/>
  <c r="R147" i="103"/>
  <c r="Q147" i="103"/>
  <c r="P147" i="103"/>
  <c r="O147" i="103"/>
  <c r="N147" i="103"/>
  <c r="M147" i="103"/>
  <c r="L147" i="103"/>
  <c r="K147" i="103"/>
  <c r="J147" i="103"/>
  <c r="I147" i="103"/>
  <c r="H147" i="103"/>
  <c r="G147" i="103"/>
  <c r="F147" i="103"/>
  <c r="E147" i="103"/>
  <c r="D147" i="103"/>
  <c r="C147" i="103"/>
  <c r="B147" i="103"/>
  <c r="Z146" i="103"/>
  <c r="Y146" i="103"/>
  <c r="X146" i="103"/>
  <c r="W146" i="103"/>
  <c r="V146" i="103"/>
  <c r="U146" i="103"/>
  <c r="T146" i="103"/>
  <c r="S146" i="103"/>
  <c r="R146" i="103"/>
  <c r="Q146" i="103"/>
  <c r="P146" i="103"/>
  <c r="O146" i="103"/>
  <c r="N146" i="103"/>
  <c r="M146" i="103"/>
  <c r="L146" i="103"/>
  <c r="K146" i="103"/>
  <c r="J146" i="103"/>
  <c r="I146" i="103"/>
  <c r="H146" i="103"/>
  <c r="G146" i="103"/>
  <c r="F146" i="103"/>
  <c r="E146" i="103"/>
  <c r="D146" i="103"/>
  <c r="C146" i="103"/>
  <c r="B146" i="103"/>
  <c r="Z145" i="103"/>
  <c r="Y145" i="103"/>
  <c r="X145" i="103"/>
  <c r="W145" i="103"/>
  <c r="V145" i="103"/>
  <c r="U145" i="103"/>
  <c r="T145" i="103"/>
  <c r="S145" i="103"/>
  <c r="R145" i="103"/>
  <c r="Q145" i="103"/>
  <c r="P145" i="103"/>
  <c r="O145" i="103"/>
  <c r="N145" i="103"/>
  <c r="M145" i="103"/>
  <c r="L145" i="103"/>
  <c r="K145" i="103"/>
  <c r="J145" i="103"/>
  <c r="I145" i="103"/>
  <c r="H145" i="103"/>
  <c r="G145" i="103"/>
  <c r="F145" i="103"/>
  <c r="E145" i="103"/>
  <c r="D145" i="103"/>
  <c r="C145" i="103"/>
  <c r="B145" i="103"/>
  <c r="Z144" i="103"/>
  <c r="Y144" i="103"/>
  <c r="X144" i="103"/>
  <c r="W144" i="103"/>
  <c r="V144" i="103"/>
  <c r="U144" i="103"/>
  <c r="T144" i="103"/>
  <c r="S144" i="103"/>
  <c r="R144" i="103"/>
  <c r="Q144" i="103"/>
  <c r="P144" i="103"/>
  <c r="O144" i="103"/>
  <c r="N144" i="103"/>
  <c r="M144" i="103"/>
  <c r="L144" i="103"/>
  <c r="K144" i="103"/>
  <c r="J144" i="103"/>
  <c r="I144" i="103"/>
  <c r="H144" i="103"/>
  <c r="G144" i="103"/>
  <c r="F144" i="103"/>
  <c r="E144" i="103"/>
  <c r="D144" i="103"/>
  <c r="C144" i="103"/>
  <c r="B144" i="103"/>
  <c r="Z143" i="103"/>
  <c r="Y143" i="103"/>
  <c r="X143" i="103"/>
  <c r="W143" i="103"/>
  <c r="V143" i="103"/>
  <c r="U143" i="103"/>
  <c r="T143" i="103"/>
  <c r="S143" i="103"/>
  <c r="R143" i="103"/>
  <c r="Q143" i="103"/>
  <c r="P143" i="103"/>
  <c r="O143" i="103"/>
  <c r="N143" i="103"/>
  <c r="M143" i="103"/>
  <c r="L143" i="103"/>
  <c r="K143" i="103"/>
  <c r="J143" i="103"/>
  <c r="I143" i="103"/>
  <c r="H143" i="103"/>
  <c r="G143" i="103"/>
  <c r="F143" i="103"/>
  <c r="E143" i="103"/>
  <c r="D143" i="103"/>
  <c r="C143" i="103"/>
  <c r="B143" i="103"/>
  <c r="Z142" i="103"/>
  <c r="Y142" i="103"/>
  <c r="X142" i="103"/>
  <c r="W142" i="103"/>
  <c r="V142" i="103"/>
  <c r="U142" i="103"/>
  <c r="T142" i="103"/>
  <c r="S142" i="103"/>
  <c r="R142" i="103"/>
  <c r="Q142" i="103"/>
  <c r="P142" i="103"/>
  <c r="O142" i="103"/>
  <c r="N142" i="103"/>
  <c r="M142" i="103"/>
  <c r="L142" i="103"/>
  <c r="K142" i="103"/>
  <c r="J142" i="103"/>
  <c r="I142" i="103"/>
  <c r="H142" i="103"/>
  <c r="G142" i="103"/>
  <c r="F142" i="103"/>
  <c r="E142" i="103"/>
  <c r="D142" i="103"/>
  <c r="C142" i="103"/>
  <c r="B142" i="103"/>
  <c r="Z141" i="103"/>
  <c r="Y141" i="103"/>
  <c r="X141" i="103"/>
  <c r="W141" i="103"/>
  <c r="V141" i="103"/>
  <c r="U141" i="103"/>
  <c r="T141" i="103"/>
  <c r="S141" i="103"/>
  <c r="R141" i="103"/>
  <c r="Q141" i="103"/>
  <c r="P141" i="103"/>
  <c r="O141" i="103"/>
  <c r="N141" i="103"/>
  <c r="M141" i="103"/>
  <c r="L141" i="103"/>
  <c r="K141" i="103"/>
  <c r="J141" i="103"/>
  <c r="I141" i="103"/>
  <c r="H141" i="103"/>
  <c r="G141" i="103"/>
  <c r="F141" i="103"/>
  <c r="E141" i="103"/>
  <c r="D141" i="103"/>
  <c r="C141" i="103"/>
  <c r="B141" i="103"/>
  <c r="Z140" i="103"/>
  <c r="Y140" i="103"/>
  <c r="X140" i="103"/>
  <c r="W140" i="103"/>
  <c r="V140" i="103"/>
  <c r="U140" i="103"/>
  <c r="T140" i="103"/>
  <c r="S140" i="103"/>
  <c r="R140" i="103"/>
  <c r="Q140" i="103"/>
  <c r="P140" i="103"/>
  <c r="O140" i="103"/>
  <c r="N140" i="103"/>
  <c r="M140" i="103"/>
  <c r="L140" i="103"/>
  <c r="K140" i="103"/>
  <c r="J140" i="103"/>
  <c r="I140" i="103"/>
  <c r="H140" i="103"/>
  <c r="G140" i="103"/>
  <c r="F140" i="103"/>
  <c r="E140" i="103"/>
  <c r="D140" i="103"/>
  <c r="C140" i="103"/>
  <c r="B140" i="103"/>
  <c r="Z139" i="103"/>
  <c r="Y139" i="103"/>
  <c r="X139" i="103"/>
  <c r="W139" i="103"/>
  <c r="V139" i="103"/>
  <c r="U139" i="103"/>
  <c r="T139" i="103"/>
  <c r="S139" i="103"/>
  <c r="R139" i="103"/>
  <c r="Q139" i="103"/>
  <c r="P139" i="103"/>
  <c r="O139" i="103"/>
  <c r="N139" i="103"/>
  <c r="M139" i="103"/>
  <c r="L139" i="103"/>
  <c r="K139" i="103"/>
  <c r="J139" i="103"/>
  <c r="I139" i="103"/>
  <c r="H139" i="103"/>
  <c r="G139" i="103"/>
  <c r="F139" i="103"/>
  <c r="E139" i="103"/>
  <c r="D139" i="103"/>
  <c r="C139" i="103"/>
  <c r="B139" i="103"/>
  <c r="Z138" i="103"/>
  <c r="Y138" i="103"/>
  <c r="X138" i="103"/>
  <c r="W138" i="103"/>
  <c r="V138" i="103"/>
  <c r="U138" i="103"/>
  <c r="T138" i="103"/>
  <c r="S138" i="103"/>
  <c r="R138" i="103"/>
  <c r="Q138" i="103"/>
  <c r="P138" i="103"/>
  <c r="O138" i="103"/>
  <c r="N138" i="103"/>
  <c r="M138" i="103"/>
  <c r="L138" i="103"/>
  <c r="K138" i="103"/>
  <c r="J138" i="103"/>
  <c r="I138" i="103"/>
  <c r="H138" i="103"/>
  <c r="G138" i="103"/>
  <c r="F138" i="103"/>
  <c r="E138" i="103"/>
  <c r="D138" i="103"/>
  <c r="C138" i="103"/>
  <c r="B138" i="103"/>
  <c r="Z137" i="103"/>
  <c r="Y137" i="103"/>
  <c r="X137" i="103"/>
  <c r="W137" i="103"/>
  <c r="V137" i="103"/>
  <c r="U137" i="103"/>
  <c r="T137" i="103"/>
  <c r="S137" i="103"/>
  <c r="R137" i="103"/>
  <c r="Q137" i="103"/>
  <c r="P137" i="103"/>
  <c r="O137" i="103"/>
  <c r="N137" i="103"/>
  <c r="M137" i="103"/>
  <c r="L137" i="103"/>
  <c r="K137" i="103"/>
  <c r="J137" i="103"/>
  <c r="I137" i="103"/>
  <c r="H137" i="103"/>
  <c r="G137" i="103"/>
  <c r="F137" i="103"/>
  <c r="E137" i="103"/>
  <c r="D137" i="103"/>
  <c r="C137" i="103"/>
  <c r="B137" i="103"/>
  <c r="Z136" i="103"/>
  <c r="Y136" i="103"/>
  <c r="X136" i="103"/>
  <c r="W136" i="103"/>
  <c r="V136" i="103"/>
  <c r="U136" i="103"/>
  <c r="T136" i="103"/>
  <c r="S136" i="103"/>
  <c r="R136" i="103"/>
  <c r="Q136" i="103"/>
  <c r="P136" i="103"/>
  <c r="O136" i="103"/>
  <c r="N136" i="103"/>
  <c r="M136" i="103"/>
  <c r="L136" i="103"/>
  <c r="K136" i="103"/>
  <c r="J136" i="103"/>
  <c r="I136" i="103"/>
  <c r="H136" i="103"/>
  <c r="G136" i="103"/>
  <c r="F136" i="103"/>
  <c r="E136" i="103"/>
  <c r="D136" i="103"/>
  <c r="C136" i="103"/>
  <c r="B136" i="103"/>
  <c r="Z135" i="103"/>
  <c r="Y135" i="103"/>
  <c r="X135" i="103"/>
  <c r="W135" i="103"/>
  <c r="V135" i="103"/>
  <c r="U135" i="103"/>
  <c r="T135" i="103"/>
  <c r="S135" i="103"/>
  <c r="R135" i="103"/>
  <c r="Q135" i="103"/>
  <c r="P135" i="103"/>
  <c r="O135" i="103"/>
  <c r="N135" i="103"/>
  <c r="M135" i="103"/>
  <c r="L135" i="103"/>
  <c r="K135" i="103"/>
  <c r="J135" i="103"/>
  <c r="I135" i="103"/>
  <c r="H135" i="103"/>
  <c r="G135" i="103"/>
  <c r="F135" i="103"/>
  <c r="E135" i="103"/>
  <c r="D135" i="103"/>
  <c r="C135" i="103"/>
  <c r="B135" i="103"/>
  <c r="Z134" i="103"/>
  <c r="Y134" i="103"/>
  <c r="X134" i="103"/>
  <c r="W134" i="103"/>
  <c r="V134" i="103"/>
  <c r="U134" i="103"/>
  <c r="T134" i="103"/>
  <c r="S134" i="103"/>
  <c r="R134" i="103"/>
  <c r="Q134" i="103"/>
  <c r="P134" i="103"/>
  <c r="O134" i="103"/>
  <c r="N134" i="103"/>
  <c r="M134" i="103"/>
  <c r="L134" i="103"/>
  <c r="K134" i="103"/>
  <c r="J134" i="103"/>
  <c r="I134" i="103"/>
  <c r="H134" i="103"/>
  <c r="G134" i="103"/>
  <c r="F134" i="103"/>
  <c r="E134" i="103"/>
  <c r="D134" i="103"/>
  <c r="C134" i="103"/>
  <c r="B134" i="103"/>
  <c r="Z133" i="103"/>
  <c r="Y133" i="103"/>
  <c r="X133" i="103"/>
  <c r="W133" i="103"/>
  <c r="V133" i="103"/>
  <c r="U133" i="103"/>
  <c r="T133" i="103"/>
  <c r="S133" i="103"/>
  <c r="R133" i="103"/>
  <c r="Q133" i="103"/>
  <c r="P133" i="103"/>
  <c r="O133" i="103"/>
  <c r="N133" i="103"/>
  <c r="M133" i="103"/>
  <c r="L133" i="103"/>
  <c r="K133" i="103"/>
  <c r="J133" i="103"/>
  <c r="I133" i="103"/>
  <c r="H133" i="103"/>
  <c r="G133" i="103"/>
  <c r="F133" i="103"/>
  <c r="E133" i="103"/>
  <c r="D133" i="103"/>
  <c r="C133" i="103"/>
  <c r="B133" i="103"/>
  <c r="Z132" i="103"/>
  <c r="Y132" i="103"/>
  <c r="X132" i="103"/>
  <c r="W132" i="103"/>
  <c r="V132" i="103"/>
  <c r="U132" i="103"/>
  <c r="T132" i="103"/>
  <c r="S132" i="103"/>
  <c r="R132" i="103"/>
  <c r="Q132" i="103"/>
  <c r="P132" i="103"/>
  <c r="O132" i="103"/>
  <c r="N132" i="103"/>
  <c r="M132" i="103"/>
  <c r="L132" i="103"/>
  <c r="K132" i="103"/>
  <c r="J132" i="103"/>
  <c r="I132" i="103"/>
  <c r="H132" i="103"/>
  <c r="G132" i="103"/>
  <c r="F132" i="103"/>
  <c r="E132" i="103"/>
  <c r="D132" i="103"/>
  <c r="C132" i="103"/>
  <c r="B132" i="103"/>
  <c r="Z131" i="103"/>
  <c r="Y131" i="103"/>
  <c r="X131" i="103"/>
  <c r="W131" i="103"/>
  <c r="V131" i="103"/>
  <c r="U131" i="103"/>
  <c r="T131" i="103"/>
  <c r="S131" i="103"/>
  <c r="R131" i="103"/>
  <c r="Q131" i="103"/>
  <c r="P131" i="103"/>
  <c r="O131" i="103"/>
  <c r="N131" i="103"/>
  <c r="M131" i="103"/>
  <c r="L131" i="103"/>
  <c r="K131" i="103"/>
  <c r="J131" i="103"/>
  <c r="I131" i="103"/>
  <c r="H131" i="103"/>
  <c r="G131" i="103"/>
  <c r="F131" i="103"/>
  <c r="E131" i="103"/>
  <c r="D131" i="103"/>
  <c r="C131" i="103"/>
  <c r="B131" i="103"/>
  <c r="Z130" i="103"/>
  <c r="Y130" i="103"/>
  <c r="X130" i="103"/>
  <c r="W130" i="103"/>
  <c r="V130" i="103"/>
  <c r="U130" i="103"/>
  <c r="T130" i="103"/>
  <c r="S130" i="103"/>
  <c r="R130" i="103"/>
  <c r="Q130" i="103"/>
  <c r="P130" i="103"/>
  <c r="O130" i="103"/>
  <c r="N130" i="103"/>
  <c r="M130" i="103"/>
  <c r="L130" i="103"/>
  <c r="K130" i="103"/>
  <c r="J130" i="103"/>
  <c r="I130" i="103"/>
  <c r="H130" i="103"/>
  <c r="G130" i="103"/>
  <c r="F130" i="103"/>
  <c r="E130" i="103"/>
  <c r="D130" i="103"/>
  <c r="C130" i="103"/>
  <c r="B130" i="103"/>
  <c r="Z129" i="103"/>
  <c r="Y129" i="103"/>
  <c r="X129" i="103"/>
  <c r="W129" i="103"/>
  <c r="V129" i="103"/>
  <c r="U129" i="103"/>
  <c r="T129" i="103"/>
  <c r="S129" i="103"/>
  <c r="R129" i="103"/>
  <c r="Q129" i="103"/>
  <c r="P129" i="103"/>
  <c r="O129" i="103"/>
  <c r="N129" i="103"/>
  <c r="M129" i="103"/>
  <c r="L129" i="103"/>
  <c r="K129" i="103"/>
  <c r="J129" i="103"/>
  <c r="I129" i="103"/>
  <c r="H129" i="103"/>
  <c r="G129" i="103"/>
  <c r="F129" i="103"/>
  <c r="E129" i="103"/>
  <c r="D129" i="103"/>
  <c r="C129" i="103"/>
  <c r="B129" i="103"/>
  <c r="Z128" i="103"/>
  <c r="Y128" i="103"/>
  <c r="X128" i="103"/>
  <c r="W128" i="103"/>
  <c r="V128" i="103"/>
  <c r="U128" i="103"/>
  <c r="T128" i="103"/>
  <c r="S128" i="103"/>
  <c r="R128" i="103"/>
  <c r="Q128" i="103"/>
  <c r="P128" i="103"/>
  <c r="O128" i="103"/>
  <c r="N128" i="103"/>
  <c r="M128" i="103"/>
  <c r="L128" i="103"/>
  <c r="K128" i="103"/>
  <c r="J128" i="103"/>
  <c r="I128" i="103"/>
  <c r="H128" i="103"/>
  <c r="G128" i="103"/>
  <c r="F128" i="103"/>
  <c r="E128" i="103"/>
  <c r="D128" i="103"/>
  <c r="C128" i="103"/>
  <c r="B128" i="103"/>
  <c r="Z127" i="103"/>
  <c r="Y127" i="103"/>
  <c r="X127" i="103"/>
  <c r="W127" i="103"/>
  <c r="V127" i="103"/>
  <c r="U127" i="103"/>
  <c r="T127" i="103"/>
  <c r="S127" i="103"/>
  <c r="R127" i="103"/>
  <c r="Q127" i="103"/>
  <c r="P127" i="103"/>
  <c r="O127" i="103"/>
  <c r="N127" i="103"/>
  <c r="M127" i="103"/>
  <c r="L127" i="103"/>
  <c r="K127" i="103"/>
  <c r="J127" i="103"/>
  <c r="I127" i="103"/>
  <c r="H127" i="103"/>
  <c r="G127" i="103"/>
  <c r="F127" i="103"/>
  <c r="E127" i="103"/>
  <c r="D127" i="103"/>
  <c r="C127" i="103"/>
  <c r="B127" i="103"/>
  <c r="Z126" i="103"/>
  <c r="Y126" i="103"/>
  <c r="X126" i="103"/>
  <c r="W126" i="103"/>
  <c r="V126" i="103"/>
  <c r="U126" i="103"/>
  <c r="T126" i="103"/>
  <c r="S126" i="103"/>
  <c r="R126" i="103"/>
  <c r="Q126" i="103"/>
  <c r="P126" i="103"/>
  <c r="O126" i="103"/>
  <c r="N126" i="103"/>
  <c r="M126" i="103"/>
  <c r="L126" i="103"/>
  <c r="K126" i="103"/>
  <c r="J126" i="103"/>
  <c r="I126" i="103"/>
  <c r="H126" i="103"/>
  <c r="G126" i="103"/>
  <c r="F126" i="103"/>
  <c r="E126" i="103"/>
  <c r="D126" i="103"/>
  <c r="C126" i="103"/>
  <c r="B126" i="103"/>
  <c r="Z125" i="103"/>
  <c r="Y125" i="103"/>
  <c r="X125" i="103"/>
  <c r="W125" i="103"/>
  <c r="V125" i="103"/>
  <c r="U125" i="103"/>
  <c r="T125" i="103"/>
  <c r="S125" i="103"/>
  <c r="R125" i="103"/>
  <c r="Q125" i="103"/>
  <c r="P125" i="103"/>
  <c r="O125" i="103"/>
  <c r="N125" i="103"/>
  <c r="M125" i="103"/>
  <c r="L125" i="103"/>
  <c r="K125" i="103"/>
  <c r="J125" i="103"/>
  <c r="I125" i="103"/>
  <c r="H125" i="103"/>
  <c r="G125" i="103"/>
  <c r="F125" i="103"/>
  <c r="E125" i="103"/>
  <c r="D125" i="103"/>
  <c r="C125" i="103"/>
  <c r="B125" i="103"/>
  <c r="Z124" i="103"/>
  <c r="Y124" i="103"/>
  <c r="X124" i="103"/>
  <c r="W124" i="103"/>
  <c r="V124" i="103"/>
  <c r="U124" i="103"/>
  <c r="T124" i="103"/>
  <c r="S124" i="103"/>
  <c r="R124" i="103"/>
  <c r="Q124" i="103"/>
  <c r="P124" i="103"/>
  <c r="O124" i="103"/>
  <c r="N124" i="103"/>
  <c r="M124" i="103"/>
  <c r="L124" i="103"/>
  <c r="K124" i="103"/>
  <c r="J124" i="103"/>
  <c r="I124" i="103"/>
  <c r="H124" i="103"/>
  <c r="G124" i="103"/>
  <c r="F124" i="103"/>
  <c r="E124" i="103"/>
  <c r="D124" i="103"/>
  <c r="C124" i="103"/>
  <c r="B124" i="103"/>
  <c r="Z123" i="103"/>
  <c r="Y123" i="103"/>
  <c r="X123" i="103"/>
  <c r="W123" i="103"/>
  <c r="V123" i="103"/>
  <c r="U123" i="103"/>
  <c r="T123" i="103"/>
  <c r="S123" i="103"/>
  <c r="R123" i="103"/>
  <c r="Q123" i="103"/>
  <c r="P123" i="103"/>
  <c r="O123" i="103"/>
  <c r="N123" i="103"/>
  <c r="M123" i="103"/>
  <c r="L123" i="103"/>
  <c r="K123" i="103"/>
  <c r="J123" i="103"/>
  <c r="I123" i="103"/>
  <c r="H123" i="103"/>
  <c r="G123" i="103"/>
  <c r="F123" i="103"/>
  <c r="E123" i="103"/>
  <c r="D123" i="103"/>
  <c r="C123" i="103"/>
  <c r="B123" i="103"/>
  <c r="Z122" i="103"/>
  <c r="Y122" i="103"/>
  <c r="X122" i="103"/>
  <c r="W122" i="103"/>
  <c r="V122" i="103"/>
  <c r="U122" i="103"/>
  <c r="T122" i="103"/>
  <c r="S122" i="103"/>
  <c r="R122" i="103"/>
  <c r="Q122" i="103"/>
  <c r="P122" i="103"/>
  <c r="O122" i="103"/>
  <c r="N122" i="103"/>
  <c r="M122" i="103"/>
  <c r="L122" i="103"/>
  <c r="K122" i="103"/>
  <c r="J122" i="103"/>
  <c r="I122" i="103"/>
  <c r="H122" i="103"/>
  <c r="G122" i="103"/>
  <c r="F122" i="103"/>
  <c r="E122" i="103"/>
  <c r="D122" i="103"/>
  <c r="C122" i="103"/>
  <c r="B122" i="103"/>
  <c r="Z121" i="103"/>
  <c r="Y121" i="103"/>
  <c r="X121" i="103"/>
  <c r="W121" i="103"/>
  <c r="V121" i="103"/>
  <c r="U121" i="103"/>
  <c r="T121" i="103"/>
  <c r="S121" i="103"/>
  <c r="R121" i="103"/>
  <c r="Q121" i="103"/>
  <c r="P121" i="103"/>
  <c r="O121" i="103"/>
  <c r="N121" i="103"/>
  <c r="M121" i="103"/>
  <c r="L121" i="103"/>
  <c r="K121" i="103"/>
  <c r="J121" i="103"/>
  <c r="I121" i="103"/>
  <c r="H121" i="103"/>
  <c r="G121" i="103"/>
  <c r="F121" i="103"/>
  <c r="E121" i="103"/>
  <c r="D121" i="103"/>
  <c r="C121" i="103"/>
  <c r="B121" i="103"/>
  <c r="Z120" i="103"/>
  <c r="Y120" i="103"/>
  <c r="X120" i="103"/>
  <c r="W120" i="103"/>
  <c r="V120" i="103"/>
  <c r="U120" i="103"/>
  <c r="T120" i="103"/>
  <c r="S120" i="103"/>
  <c r="R120" i="103"/>
  <c r="Q120" i="103"/>
  <c r="P120" i="103"/>
  <c r="O120" i="103"/>
  <c r="N120" i="103"/>
  <c r="M120" i="103"/>
  <c r="L120" i="103"/>
  <c r="K120" i="103"/>
  <c r="J120" i="103"/>
  <c r="I120" i="103"/>
  <c r="H120" i="103"/>
  <c r="G120" i="103"/>
  <c r="F120" i="103"/>
  <c r="E120" i="103"/>
  <c r="D120" i="103"/>
  <c r="C120" i="103"/>
  <c r="B120" i="103"/>
  <c r="Z119" i="103"/>
  <c r="Y119" i="103"/>
  <c r="X119" i="103"/>
  <c r="W119" i="103"/>
  <c r="V119" i="103"/>
  <c r="U119" i="103"/>
  <c r="T119" i="103"/>
  <c r="S119" i="103"/>
  <c r="R119" i="103"/>
  <c r="Q119" i="103"/>
  <c r="P119" i="103"/>
  <c r="O119" i="103"/>
  <c r="N119" i="103"/>
  <c r="M119" i="103"/>
  <c r="L119" i="103"/>
  <c r="K119" i="103"/>
  <c r="J119" i="103"/>
  <c r="I119" i="103"/>
  <c r="H119" i="103"/>
  <c r="G119" i="103"/>
  <c r="F119" i="103"/>
  <c r="E119" i="103"/>
  <c r="D119" i="103"/>
  <c r="C119" i="103"/>
  <c r="B119" i="103"/>
  <c r="Z118" i="103"/>
  <c r="Y118" i="103"/>
  <c r="X118" i="103"/>
  <c r="W118" i="103"/>
  <c r="V118" i="103"/>
  <c r="U118" i="103"/>
  <c r="T118" i="103"/>
  <c r="S118" i="103"/>
  <c r="R118" i="103"/>
  <c r="Q118" i="103"/>
  <c r="P118" i="103"/>
  <c r="O118" i="103"/>
  <c r="N118" i="103"/>
  <c r="M118" i="103"/>
  <c r="L118" i="103"/>
  <c r="K118" i="103"/>
  <c r="J118" i="103"/>
  <c r="I118" i="103"/>
  <c r="H118" i="103"/>
  <c r="G118" i="103"/>
  <c r="F118" i="103"/>
  <c r="E118" i="103"/>
  <c r="D118" i="103"/>
  <c r="C118" i="103"/>
  <c r="B118" i="103"/>
  <c r="Z117" i="103"/>
  <c r="Y117" i="103"/>
  <c r="X117" i="103"/>
  <c r="W117" i="103"/>
  <c r="V117" i="103"/>
  <c r="U117" i="103"/>
  <c r="T117" i="103"/>
  <c r="S117" i="103"/>
  <c r="R117" i="103"/>
  <c r="Q117" i="103"/>
  <c r="P117" i="103"/>
  <c r="O117" i="103"/>
  <c r="N117" i="103"/>
  <c r="M117" i="103"/>
  <c r="L117" i="103"/>
  <c r="K117" i="103"/>
  <c r="J117" i="103"/>
  <c r="I117" i="103"/>
  <c r="H117" i="103"/>
  <c r="G117" i="103"/>
  <c r="F117" i="103"/>
  <c r="E117" i="103"/>
  <c r="D117" i="103"/>
  <c r="C117" i="103"/>
  <c r="B117" i="103"/>
  <c r="Z116" i="103"/>
  <c r="Y116" i="103"/>
  <c r="X116" i="103"/>
  <c r="W116" i="103"/>
  <c r="V116" i="103"/>
  <c r="U116" i="103"/>
  <c r="T116" i="103"/>
  <c r="S116" i="103"/>
  <c r="R116" i="103"/>
  <c r="Q116" i="103"/>
  <c r="P116" i="103"/>
  <c r="O116" i="103"/>
  <c r="N116" i="103"/>
  <c r="M116" i="103"/>
  <c r="L116" i="103"/>
  <c r="K116" i="103"/>
  <c r="J116" i="103"/>
  <c r="I116" i="103"/>
  <c r="H116" i="103"/>
  <c r="G116" i="103"/>
  <c r="F116" i="103"/>
  <c r="E116" i="103"/>
  <c r="D116" i="103"/>
  <c r="C116" i="103"/>
  <c r="B116" i="103"/>
  <c r="Z115" i="103"/>
  <c r="Y115" i="103"/>
  <c r="X115" i="103"/>
  <c r="W115" i="103"/>
  <c r="V115" i="103"/>
  <c r="U115" i="103"/>
  <c r="T115" i="103"/>
  <c r="S115" i="103"/>
  <c r="R115" i="103"/>
  <c r="Q115" i="103"/>
  <c r="P115" i="103"/>
  <c r="O115" i="103"/>
  <c r="N115" i="103"/>
  <c r="M115" i="103"/>
  <c r="L115" i="103"/>
  <c r="K115" i="103"/>
  <c r="J115" i="103"/>
  <c r="I115" i="103"/>
  <c r="H115" i="103"/>
  <c r="G115" i="103"/>
  <c r="F115" i="103"/>
  <c r="E115" i="103"/>
  <c r="D115" i="103"/>
  <c r="C115" i="103"/>
  <c r="B115" i="103"/>
  <c r="Z114" i="103"/>
  <c r="Y114" i="103"/>
  <c r="X114" i="103"/>
  <c r="W114" i="103"/>
  <c r="V114" i="103"/>
  <c r="U114" i="103"/>
  <c r="T114" i="103"/>
  <c r="S114" i="103"/>
  <c r="R114" i="103"/>
  <c r="Q114" i="103"/>
  <c r="P114" i="103"/>
  <c r="O114" i="103"/>
  <c r="N114" i="103"/>
  <c r="M114" i="103"/>
  <c r="L114" i="103"/>
  <c r="K114" i="103"/>
  <c r="J114" i="103"/>
  <c r="I114" i="103"/>
  <c r="H114" i="103"/>
  <c r="G114" i="103"/>
  <c r="F114" i="103"/>
  <c r="E114" i="103"/>
  <c r="D114" i="103"/>
  <c r="C114" i="103"/>
  <c r="B114" i="103"/>
  <c r="Z113" i="103"/>
  <c r="Y113" i="103"/>
  <c r="X113" i="103"/>
  <c r="W113" i="103"/>
  <c r="V113" i="103"/>
  <c r="U113" i="103"/>
  <c r="T113" i="103"/>
  <c r="S113" i="103"/>
  <c r="R113" i="103"/>
  <c r="Q113" i="103"/>
  <c r="P113" i="103"/>
  <c r="O113" i="103"/>
  <c r="N113" i="103"/>
  <c r="M113" i="103"/>
  <c r="L113" i="103"/>
  <c r="K113" i="103"/>
  <c r="J113" i="103"/>
  <c r="I113" i="103"/>
  <c r="H113" i="103"/>
  <c r="G113" i="103"/>
  <c r="F113" i="103"/>
  <c r="E113" i="103"/>
  <c r="D113" i="103"/>
  <c r="C113" i="103"/>
  <c r="B113" i="103"/>
  <c r="Z112" i="103"/>
  <c r="Y112" i="103"/>
  <c r="X112" i="103"/>
  <c r="W112" i="103"/>
  <c r="V112" i="103"/>
  <c r="U112" i="103"/>
  <c r="T112" i="103"/>
  <c r="S112" i="103"/>
  <c r="R112" i="103"/>
  <c r="Q112" i="103"/>
  <c r="P112" i="103"/>
  <c r="O112" i="103"/>
  <c r="N112" i="103"/>
  <c r="M112" i="103"/>
  <c r="L112" i="103"/>
  <c r="K112" i="103"/>
  <c r="J112" i="103"/>
  <c r="I112" i="103"/>
  <c r="H112" i="103"/>
  <c r="G112" i="103"/>
  <c r="F112" i="103"/>
  <c r="E112" i="103"/>
  <c r="D112" i="103"/>
  <c r="C112" i="103"/>
  <c r="B112" i="103"/>
  <c r="Z111" i="103"/>
  <c r="Y111" i="103"/>
  <c r="X111" i="103"/>
  <c r="W111" i="103"/>
  <c r="V111" i="103"/>
  <c r="U111" i="103"/>
  <c r="T111" i="103"/>
  <c r="S111" i="103"/>
  <c r="R111" i="103"/>
  <c r="Q111" i="103"/>
  <c r="P111" i="103"/>
  <c r="O111" i="103"/>
  <c r="N111" i="103"/>
  <c r="M111" i="103"/>
  <c r="L111" i="103"/>
  <c r="K111" i="103"/>
  <c r="J111" i="103"/>
  <c r="I111" i="103"/>
  <c r="H111" i="103"/>
  <c r="G111" i="103"/>
  <c r="F111" i="103"/>
  <c r="E111" i="103"/>
  <c r="D111" i="103"/>
  <c r="C111" i="103"/>
  <c r="B111" i="103"/>
  <c r="Z110" i="103"/>
  <c r="Y110" i="103"/>
  <c r="X110" i="103"/>
  <c r="W110" i="103"/>
  <c r="V110" i="103"/>
  <c r="U110" i="103"/>
  <c r="T110" i="103"/>
  <c r="S110" i="103"/>
  <c r="R110" i="103"/>
  <c r="Q110" i="103"/>
  <c r="P110" i="103"/>
  <c r="O110" i="103"/>
  <c r="N110" i="103"/>
  <c r="M110" i="103"/>
  <c r="L110" i="103"/>
  <c r="K110" i="103"/>
  <c r="J110" i="103"/>
  <c r="I110" i="103"/>
  <c r="H110" i="103"/>
  <c r="G110" i="103"/>
  <c r="F110" i="103"/>
  <c r="E110" i="103"/>
  <c r="D110" i="103"/>
  <c r="C110" i="103"/>
  <c r="B110" i="103"/>
  <c r="Z109" i="103"/>
  <c r="Y109" i="103"/>
  <c r="X109" i="103"/>
  <c r="W109" i="103"/>
  <c r="V109" i="103"/>
  <c r="U109" i="103"/>
  <c r="T109" i="103"/>
  <c r="S109" i="103"/>
  <c r="R109" i="103"/>
  <c r="Q109" i="103"/>
  <c r="P109" i="103"/>
  <c r="O109" i="103"/>
  <c r="N109" i="103"/>
  <c r="M109" i="103"/>
  <c r="L109" i="103"/>
  <c r="K109" i="103"/>
  <c r="J109" i="103"/>
  <c r="I109" i="103"/>
  <c r="H109" i="103"/>
  <c r="G109" i="103"/>
  <c r="F109" i="103"/>
  <c r="E109" i="103"/>
  <c r="D109" i="103"/>
  <c r="C109" i="103"/>
  <c r="B109" i="103"/>
  <c r="Z108" i="103"/>
  <c r="Y108" i="103"/>
  <c r="X108" i="103"/>
  <c r="W108" i="103"/>
  <c r="V108" i="103"/>
  <c r="U108" i="103"/>
  <c r="T108" i="103"/>
  <c r="S108" i="103"/>
  <c r="R108" i="103"/>
  <c r="Q108" i="103"/>
  <c r="P108" i="103"/>
  <c r="O108" i="103"/>
  <c r="N108" i="103"/>
  <c r="M108" i="103"/>
  <c r="L108" i="103"/>
  <c r="K108" i="103"/>
  <c r="J108" i="103"/>
  <c r="I108" i="103"/>
  <c r="H108" i="103"/>
  <c r="G108" i="103"/>
  <c r="F108" i="103"/>
  <c r="E108" i="103"/>
  <c r="D108" i="103"/>
  <c r="C108" i="103"/>
  <c r="B108" i="103"/>
  <c r="Z107" i="103"/>
  <c r="Y107" i="103"/>
  <c r="X107" i="103"/>
  <c r="W107" i="103"/>
  <c r="V107" i="103"/>
  <c r="U107" i="103"/>
  <c r="T107" i="103"/>
  <c r="S107" i="103"/>
  <c r="R107" i="103"/>
  <c r="Q107" i="103"/>
  <c r="P107" i="103"/>
  <c r="O107" i="103"/>
  <c r="N107" i="103"/>
  <c r="M107" i="103"/>
  <c r="L107" i="103"/>
  <c r="K107" i="103"/>
  <c r="J107" i="103"/>
  <c r="I107" i="103"/>
  <c r="H107" i="103"/>
  <c r="G107" i="103"/>
  <c r="F107" i="103"/>
  <c r="E107" i="103"/>
  <c r="D107" i="103"/>
  <c r="C107" i="103"/>
  <c r="B107" i="103"/>
  <c r="Z106" i="103"/>
  <c r="Y106" i="103"/>
  <c r="X106" i="103"/>
  <c r="W106" i="103"/>
  <c r="V106" i="103"/>
  <c r="U106" i="103"/>
  <c r="T106" i="103"/>
  <c r="S106" i="103"/>
  <c r="R106" i="103"/>
  <c r="Q106" i="103"/>
  <c r="P106" i="103"/>
  <c r="O106" i="103"/>
  <c r="N106" i="103"/>
  <c r="M106" i="103"/>
  <c r="L106" i="103"/>
  <c r="K106" i="103"/>
  <c r="J106" i="103"/>
  <c r="I106" i="103"/>
  <c r="H106" i="103"/>
  <c r="G106" i="103"/>
  <c r="F106" i="103"/>
  <c r="E106" i="103"/>
  <c r="D106" i="103"/>
  <c r="C106" i="103"/>
  <c r="B106" i="103"/>
  <c r="Z105" i="103"/>
  <c r="Y105" i="103"/>
  <c r="X105" i="103"/>
  <c r="W105" i="103"/>
  <c r="V105" i="103"/>
  <c r="U105" i="103"/>
  <c r="T105" i="103"/>
  <c r="S105" i="103"/>
  <c r="R105" i="103"/>
  <c r="Q105" i="103"/>
  <c r="P105" i="103"/>
  <c r="O105" i="103"/>
  <c r="N105" i="103"/>
  <c r="M105" i="103"/>
  <c r="L105" i="103"/>
  <c r="K105" i="103"/>
  <c r="J105" i="103"/>
  <c r="I105" i="103"/>
  <c r="H105" i="103"/>
  <c r="G105" i="103"/>
  <c r="F105" i="103"/>
  <c r="E105" i="103"/>
  <c r="D105" i="103"/>
  <c r="C105" i="103"/>
  <c r="B105" i="103"/>
  <c r="Z104" i="103"/>
  <c r="Y104" i="103"/>
  <c r="X104" i="103"/>
  <c r="W104" i="103"/>
  <c r="V104" i="103"/>
  <c r="U104" i="103"/>
  <c r="T104" i="103"/>
  <c r="S104" i="103"/>
  <c r="R104" i="103"/>
  <c r="Q104" i="103"/>
  <c r="P104" i="103"/>
  <c r="O104" i="103"/>
  <c r="N104" i="103"/>
  <c r="M104" i="103"/>
  <c r="L104" i="103"/>
  <c r="K104" i="103"/>
  <c r="J104" i="103"/>
  <c r="I104" i="103"/>
  <c r="H104" i="103"/>
  <c r="G104" i="103"/>
  <c r="F104" i="103"/>
  <c r="E104" i="103"/>
  <c r="D104" i="103"/>
  <c r="C104" i="103"/>
  <c r="B104" i="103"/>
  <c r="Z103" i="103"/>
  <c r="Y103" i="103"/>
  <c r="X103" i="103"/>
  <c r="W103" i="103"/>
  <c r="V103" i="103"/>
  <c r="U103" i="103"/>
  <c r="T103" i="103"/>
  <c r="S103" i="103"/>
  <c r="R103" i="103"/>
  <c r="Q103" i="103"/>
  <c r="P103" i="103"/>
  <c r="O103" i="103"/>
  <c r="N103" i="103"/>
  <c r="M103" i="103"/>
  <c r="L103" i="103"/>
  <c r="K103" i="103"/>
  <c r="J103" i="103"/>
  <c r="I103" i="103"/>
  <c r="H103" i="103"/>
  <c r="G103" i="103"/>
  <c r="F103" i="103"/>
  <c r="E103" i="103"/>
  <c r="D103" i="103"/>
  <c r="C103" i="103"/>
  <c r="B103" i="103"/>
  <c r="Z102" i="103"/>
  <c r="Y102" i="103"/>
  <c r="X102" i="103"/>
  <c r="W102" i="103"/>
  <c r="V102" i="103"/>
  <c r="U102" i="103"/>
  <c r="T102" i="103"/>
  <c r="S102" i="103"/>
  <c r="R102" i="103"/>
  <c r="Q102" i="103"/>
  <c r="P102" i="103"/>
  <c r="O102" i="103"/>
  <c r="N102" i="103"/>
  <c r="M102" i="103"/>
  <c r="L102" i="103"/>
  <c r="K102" i="103"/>
  <c r="J102" i="103"/>
  <c r="I102" i="103"/>
  <c r="H102" i="103"/>
  <c r="G102" i="103"/>
  <c r="F102" i="103"/>
  <c r="E102" i="103"/>
  <c r="D102" i="103"/>
  <c r="C102" i="103"/>
  <c r="B102" i="103"/>
  <c r="Z101" i="103"/>
  <c r="Y101" i="103"/>
  <c r="X101" i="103"/>
  <c r="W101" i="103"/>
  <c r="V101" i="103"/>
  <c r="U101" i="103"/>
  <c r="T101" i="103"/>
  <c r="S101" i="103"/>
  <c r="R101" i="103"/>
  <c r="Q101" i="103"/>
  <c r="P101" i="103"/>
  <c r="O101" i="103"/>
  <c r="N101" i="103"/>
  <c r="M101" i="103"/>
  <c r="L101" i="103"/>
  <c r="K101" i="103"/>
  <c r="J101" i="103"/>
  <c r="I101" i="103"/>
  <c r="H101" i="103"/>
  <c r="G101" i="103"/>
  <c r="F101" i="103"/>
  <c r="E101" i="103"/>
  <c r="D101" i="103"/>
  <c r="C101" i="103"/>
  <c r="B101" i="103"/>
  <c r="Z100" i="103"/>
  <c r="Y100" i="103"/>
  <c r="X100" i="103"/>
  <c r="W100" i="103"/>
  <c r="V100" i="103"/>
  <c r="U100" i="103"/>
  <c r="T100" i="103"/>
  <c r="S100" i="103"/>
  <c r="R100" i="103"/>
  <c r="Q100" i="103"/>
  <c r="P100" i="103"/>
  <c r="O100" i="103"/>
  <c r="N100" i="103"/>
  <c r="M100" i="103"/>
  <c r="L100" i="103"/>
  <c r="K100" i="103"/>
  <c r="J100" i="103"/>
  <c r="I100" i="103"/>
  <c r="H100" i="103"/>
  <c r="G100" i="103"/>
  <c r="F100" i="103"/>
  <c r="E100" i="103"/>
  <c r="D100" i="103"/>
  <c r="C100" i="103"/>
  <c r="B100" i="103"/>
  <c r="Z99" i="103"/>
  <c r="Y99" i="103"/>
  <c r="X99" i="103"/>
  <c r="W99" i="103"/>
  <c r="V99" i="103"/>
  <c r="U99" i="103"/>
  <c r="T99" i="103"/>
  <c r="S99" i="103"/>
  <c r="R99" i="103"/>
  <c r="Q99" i="103"/>
  <c r="P99" i="103"/>
  <c r="O99" i="103"/>
  <c r="N99" i="103"/>
  <c r="M99" i="103"/>
  <c r="L99" i="103"/>
  <c r="K99" i="103"/>
  <c r="J99" i="103"/>
  <c r="I99" i="103"/>
  <c r="H99" i="103"/>
  <c r="G99" i="103"/>
  <c r="F99" i="103"/>
  <c r="E99" i="103"/>
  <c r="D99" i="103"/>
  <c r="C99" i="103"/>
  <c r="B99" i="103"/>
  <c r="Z98" i="103"/>
  <c r="Y98" i="103"/>
  <c r="X98" i="103"/>
  <c r="W98" i="103"/>
  <c r="V98" i="103"/>
  <c r="U98" i="103"/>
  <c r="T98" i="103"/>
  <c r="S98" i="103"/>
  <c r="R98" i="103"/>
  <c r="Q98" i="103"/>
  <c r="P98" i="103"/>
  <c r="O98" i="103"/>
  <c r="N98" i="103"/>
  <c r="M98" i="103"/>
  <c r="L98" i="103"/>
  <c r="K98" i="103"/>
  <c r="J98" i="103"/>
  <c r="I98" i="103"/>
  <c r="H98" i="103"/>
  <c r="G98" i="103"/>
  <c r="F98" i="103"/>
  <c r="E98" i="103"/>
  <c r="D98" i="103"/>
  <c r="C98" i="103"/>
  <c r="B98" i="103"/>
  <c r="Z97" i="103"/>
  <c r="Y97" i="103"/>
  <c r="X97" i="103"/>
  <c r="W97" i="103"/>
  <c r="V97" i="103"/>
  <c r="U97" i="103"/>
  <c r="T97" i="103"/>
  <c r="S97" i="103"/>
  <c r="R97" i="103"/>
  <c r="Q97" i="103"/>
  <c r="P97" i="103"/>
  <c r="O97" i="103"/>
  <c r="N97" i="103"/>
  <c r="M97" i="103"/>
  <c r="L97" i="103"/>
  <c r="K97" i="103"/>
  <c r="J97" i="103"/>
  <c r="I97" i="103"/>
  <c r="H97" i="103"/>
  <c r="G97" i="103"/>
  <c r="F97" i="103"/>
  <c r="E97" i="103"/>
  <c r="D97" i="103"/>
  <c r="C97" i="103"/>
  <c r="B97" i="103"/>
  <c r="Z96" i="103"/>
  <c r="Y96" i="103"/>
  <c r="X96" i="103"/>
  <c r="W96" i="103"/>
  <c r="V96" i="103"/>
  <c r="U96" i="103"/>
  <c r="T96" i="103"/>
  <c r="S96" i="103"/>
  <c r="R96" i="103"/>
  <c r="Q96" i="103"/>
  <c r="P96" i="103"/>
  <c r="O96" i="103"/>
  <c r="N96" i="103"/>
  <c r="M96" i="103"/>
  <c r="L96" i="103"/>
  <c r="K96" i="103"/>
  <c r="J96" i="103"/>
  <c r="I96" i="103"/>
  <c r="H96" i="103"/>
  <c r="G96" i="103"/>
  <c r="F96" i="103"/>
  <c r="E96" i="103"/>
  <c r="D96" i="103"/>
  <c r="C96" i="103"/>
  <c r="B96" i="103"/>
  <c r="Z95" i="103"/>
  <c r="Y95" i="103"/>
  <c r="X95" i="103"/>
  <c r="W95" i="103"/>
  <c r="V95" i="103"/>
  <c r="U95" i="103"/>
  <c r="T95" i="103"/>
  <c r="S95" i="103"/>
  <c r="R95" i="103"/>
  <c r="Q95" i="103"/>
  <c r="P95" i="103"/>
  <c r="O95" i="103"/>
  <c r="N95" i="103"/>
  <c r="M95" i="103"/>
  <c r="L95" i="103"/>
  <c r="K95" i="103"/>
  <c r="J95" i="103"/>
  <c r="I95" i="103"/>
  <c r="H95" i="103"/>
  <c r="G95" i="103"/>
  <c r="F95" i="103"/>
  <c r="E95" i="103"/>
  <c r="D95" i="103"/>
  <c r="C95" i="103"/>
  <c r="B95" i="103"/>
  <c r="Z94" i="103"/>
  <c r="Y94" i="103"/>
  <c r="X94" i="103"/>
  <c r="W94" i="103"/>
  <c r="V94" i="103"/>
  <c r="U94" i="103"/>
  <c r="T94" i="103"/>
  <c r="S94" i="103"/>
  <c r="R94" i="103"/>
  <c r="Q94" i="103"/>
  <c r="P94" i="103"/>
  <c r="O94" i="103"/>
  <c r="N94" i="103"/>
  <c r="M94" i="103"/>
  <c r="L94" i="103"/>
  <c r="K94" i="103"/>
  <c r="J94" i="103"/>
  <c r="I94" i="103"/>
  <c r="H94" i="103"/>
  <c r="G94" i="103"/>
  <c r="F94" i="103"/>
  <c r="E94" i="103"/>
  <c r="D94" i="103"/>
  <c r="C94" i="103"/>
  <c r="B94" i="103"/>
  <c r="Z93" i="103"/>
  <c r="Y93" i="103"/>
  <c r="X93" i="103"/>
  <c r="W93" i="103"/>
  <c r="V93" i="103"/>
  <c r="U93" i="103"/>
  <c r="T93" i="103"/>
  <c r="S93" i="103"/>
  <c r="R93" i="103"/>
  <c r="Q93" i="103"/>
  <c r="P93" i="103"/>
  <c r="O93" i="103"/>
  <c r="N93" i="103"/>
  <c r="M93" i="103"/>
  <c r="L93" i="103"/>
  <c r="K93" i="103"/>
  <c r="J93" i="103"/>
  <c r="I93" i="103"/>
  <c r="H93" i="103"/>
  <c r="G93" i="103"/>
  <c r="F93" i="103"/>
  <c r="E93" i="103"/>
  <c r="D93" i="103"/>
  <c r="C93" i="103"/>
  <c r="B93" i="103"/>
  <c r="Z92" i="103"/>
  <c r="Y92" i="103"/>
  <c r="X92" i="103"/>
  <c r="W92" i="103"/>
  <c r="V92" i="103"/>
  <c r="U92" i="103"/>
  <c r="T92" i="103"/>
  <c r="S92" i="103"/>
  <c r="R92" i="103"/>
  <c r="Q92" i="103"/>
  <c r="P92" i="103"/>
  <c r="O92" i="103"/>
  <c r="N92" i="103"/>
  <c r="M92" i="103"/>
  <c r="L92" i="103"/>
  <c r="K92" i="103"/>
  <c r="J92" i="103"/>
  <c r="I92" i="103"/>
  <c r="H92" i="103"/>
  <c r="G92" i="103"/>
  <c r="F92" i="103"/>
  <c r="E92" i="103"/>
  <c r="D92" i="103"/>
  <c r="C92" i="103"/>
  <c r="B92" i="103"/>
  <c r="Z91" i="103"/>
  <c r="Y91" i="103"/>
  <c r="X91" i="103"/>
  <c r="W91" i="103"/>
  <c r="V91" i="103"/>
  <c r="U91" i="103"/>
  <c r="T91" i="103"/>
  <c r="S91" i="103"/>
  <c r="R91" i="103"/>
  <c r="Q91" i="103"/>
  <c r="P91" i="103"/>
  <c r="O91" i="103"/>
  <c r="N91" i="103"/>
  <c r="M91" i="103"/>
  <c r="L91" i="103"/>
  <c r="K91" i="103"/>
  <c r="J91" i="103"/>
  <c r="I91" i="103"/>
  <c r="H91" i="103"/>
  <c r="G91" i="103"/>
  <c r="F91" i="103"/>
  <c r="E91" i="103"/>
  <c r="D91" i="103"/>
  <c r="C91" i="103"/>
  <c r="B91" i="103"/>
  <c r="Z90" i="103"/>
  <c r="Y90" i="103"/>
  <c r="X90" i="103"/>
  <c r="W90" i="103"/>
  <c r="V90" i="103"/>
  <c r="U90" i="103"/>
  <c r="T90" i="103"/>
  <c r="S90" i="103"/>
  <c r="R90" i="103"/>
  <c r="Q90" i="103"/>
  <c r="P90" i="103"/>
  <c r="O90" i="103"/>
  <c r="N90" i="103"/>
  <c r="M90" i="103"/>
  <c r="L90" i="103"/>
  <c r="K90" i="103"/>
  <c r="J90" i="103"/>
  <c r="I90" i="103"/>
  <c r="H90" i="103"/>
  <c r="G90" i="103"/>
  <c r="F90" i="103"/>
  <c r="E90" i="103"/>
  <c r="D90" i="103"/>
  <c r="C90" i="103"/>
  <c r="B90" i="103"/>
  <c r="Z89" i="103"/>
  <c r="Y89" i="103"/>
  <c r="X89" i="103"/>
  <c r="W89" i="103"/>
  <c r="V89" i="103"/>
  <c r="U89" i="103"/>
  <c r="T89" i="103"/>
  <c r="S89" i="103"/>
  <c r="R89" i="103"/>
  <c r="Q89" i="103"/>
  <c r="P89" i="103"/>
  <c r="O89" i="103"/>
  <c r="N89" i="103"/>
  <c r="M89" i="103"/>
  <c r="L89" i="103"/>
  <c r="K89" i="103"/>
  <c r="J89" i="103"/>
  <c r="I89" i="103"/>
  <c r="H89" i="103"/>
  <c r="G89" i="103"/>
  <c r="F89" i="103"/>
  <c r="E89" i="103"/>
  <c r="D89" i="103"/>
  <c r="C89" i="103"/>
  <c r="B89" i="103"/>
  <c r="Z88" i="103"/>
  <c r="Y88" i="103"/>
  <c r="X88" i="103"/>
  <c r="W88" i="103"/>
  <c r="V88" i="103"/>
  <c r="U88" i="103"/>
  <c r="T88" i="103"/>
  <c r="S88" i="103"/>
  <c r="R88" i="103"/>
  <c r="Q88" i="103"/>
  <c r="P88" i="103"/>
  <c r="O88" i="103"/>
  <c r="N88" i="103"/>
  <c r="M88" i="103"/>
  <c r="L88" i="103"/>
  <c r="K88" i="103"/>
  <c r="J88" i="103"/>
  <c r="I88" i="103"/>
  <c r="H88" i="103"/>
  <c r="G88" i="103"/>
  <c r="F88" i="103"/>
  <c r="E88" i="103"/>
  <c r="D88" i="103"/>
  <c r="C88" i="103"/>
  <c r="B88" i="103"/>
  <c r="Z87" i="103"/>
  <c r="Y87" i="103"/>
  <c r="X87" i="103"/>
  <c r="W87" i="103"/>
  <c r="V87" i="103"/>
  <c r="U87" i="103"/>
  <c r="T87" i="103"/>
  <c r="S87" i="103"/>
  <c r="R87" i="103"/>
  <c r="Q87" i="103"/>
  <c r="P87" i="103"/>
  <c r="O87" i="103"/>
  <c r="N87" i="103"/>
  <c r="M87" i="103"/>
  <c r="L87" i="103"/>
  <c r="K87" i="103"/>
  <c r="J87" i="103"/>
  <c r="I87" i="103"/>
  <c r="H87" i="103"/>
  <c r="G87" i="103"/>
  <c r="F87" i="103"/>
  <c r="E87" i="103"/>
  <c r="D87" i="103"/>
  <c r="C87" i="103"/>
  <c r="B87" i="103"/>
  <c r="Z86" i="103"/>
  <c r="Y86" i="103"/>
  <c r="X86" i="103"/>
  <c r="W86" i="103"/>
  <c r="V86" i="103"/>
  <c r="U86" i="103"/>
  <c r="T86" i="103"/>
  <c r="S86" i="103"/>
  <c r="R86" i="103"/>
  <c r="Q86" i="103"/>
  <c r="P86" i="103"/>
  <c r="O86" i="103"/>
  <c r="N86" i="103"/>
  <c r="M86" i="103"/>
  <c r="L86" i="103"/>
  <c r="K86" i="103"/>
  <c r="J86" i="103"/>
  <c r="I86" i="103"/>
  <c r="H86" i="103"/>
  <c r="G86" i="103"/>
  <c r="F86" i="103"/>
  <c r="E86" i="103"/>
  <c r="D86" i="103"/>
  <c r="C86" i="103"/>
  <c r="B86" i="103"/>
  <c r="Z85" i="103"/>
  <c r="Y85" i="103"/>
  <c r="X85" i="103"/>
  <c r="W85" i="103"/>
  <c r="V85" i="103"/>
  <c r="U85" i="103"/>
  <c r="T85" i="103"/>
  <c r="S85" i="103"/>
  <c r="R85" i="103"/>
  <c r="Q85" i="103"/>
  <c r="P85" i="103"/>
  <c r="O85" i="103"/>
  <c r="N85" i="103"/>
  <c r="M85" i="103"/>
  <c r="L85" i="103"/>
  <c r="K85" i="103"/>
  <c r="J85" i="103"/>
  <c r="I85" i="103"/>
  <c r="H85" i="103"/>
  <c r="G85" i="103"/>
  <c r="F85" i="103"/>
  <c r="E85" i="103"/>
  <c r="D85" i="103"/>
  <c r="C85" i="103"/>
  <c r="B85" i="103"/>
  <c r="Z84" i="103"/>
  <c r="Y84" i="103"/>
  <c r="X84" i="103"/>
  <c r="W84" i="103"/>
  <c r="V84" i="103"/>
  <c r="U84" i="103"/>
  <c r="T84" i="103"/>
  <c r="S84" i="103"/>
  <c r="R84" i="103"/>
  <c r="Q84" i="103"/>
  <c r="P84" i="103"/>
  <c r="O84" i="103"/>
  <c r="N84" i="103"/>
  <c r="M84" i="103"/>
  <c r="L84" i="103"/>
  <c r="K84" i="103"/>
  <c r="J84" i="103"/>
  <c r="I84" i="103"/>
  <c r="H84" i="103"/>
  <c r="G84" i="103"/>
  <c r="F84" i="103"/>
  <c r="E84" i="103"/>
  <c r="D84" i="103"/>
  <c r="C84" i="103"/>
  <c r="B84" i="103"/>
  <c r="Z83" i="103"/>
  <c r="Y83" i="103"/>
  <c r="X83" i="103"/>
  <c r="W83" i="103"/>
  <c r="V83" i="103"/>
  <c r="U83" i="103"/>
  <c r="T83" i="103"/>
  <c r="S83" i="103"/>
  <c r="R83" i="103"/>
  <c r="Q83" i="103"/>
  <c r="P83" i="103"/>
  <c r="O83" i="103"/>
  <c r="N83" i="103"/>
  <c r="M83" i="103"/>
  <c r="L83" i="103"/>
  <c r="K83" i="103"/>
  <c r="J83" i="103"/>
  <c r="I83" i="103"/>
  <c r="H83" i="103"/>
  <c r="G83" i="103"/>
  <c r="F83" i="103"/>
  <c r="E83" i="103"/>
  <c r="D83" i="103"/>
  <c r="C83" i="103"/>
  <c r="B83" i="103"/>
  <c r="Z82" i="103"/>
  <c r="Y82" i="103"/>
  <c r="X82" i="103"/>
  <c r="W82" i="103"/>
  <c r="V82" i="103"/>
  <c r="U82" i="103"/>
  <c r="T82" i="103"/>
  <c r="S82" i="103"/>
  <c r="R82" i="103"/>
  <c r="Q82" i="103"/>
  <c r="P82" i="103"/>
  <c r="O82" i="103"/>
  <c r="N82" i="103"/>
  <c r="M82" i="103"/>
  <c r="L82" i="103"/>
  <c r="K82" i="103"/>
  <c r="J82" i="103"/>
  <c r="I82" i="103"/>
  <c r="H82" i="103"/>
  <c r="G82" i="103"/>
  <c r="F82" i="103"/>
  <c r="E82" i="103"/>
  <c r="D82" i="103"/>
  <c r="C82" i="103"/>
  <c r="B82" i="103"/>
  <c r="Z81" i="103"/>
  <c r="Y81" i="103"/>
  <c r="X81" i="103"/>
  <c r="W81" i="103"/>
  <c r="V81" i="103"/>
  <c r="U81" i="103"/>
  <c r="T81" i="103"/>
  <c r="S81" i="103"/>
  <c r="R81" i="103"/>
  <c r="Q81" i="103"/>
  <c r="P81" i="103"/>
  <c r="O81" i="103"/>
  <c r="N81" i="103"/>
  <c r="M81" i="103"/>
  <c r="L81" i="103"/>
  <c r="K81" i="103"/>
  <c r="J81" i="103"/>
  <c r="I81" i="103"/>
  <c r="H81" i="103"/>
  <c r="G81" i="103"/>
  <c r="F81" i="103"/>
  <c r="E81" i="103"/>
  <c r="D81" i="103"/>
  <c r="C81" i="103"/>
  <c r="B81" i="103"/>
  <c r="Z80" i="103"/>
  <c r="Y80" i="103"/>
  <c r="X80" i="103"/>
  <c r="W80" i="103"/>
  <c r="V80" i="103"/>
  <c r="U80" i="103"/>
  <c r="T80" i="103"/>
  <c r="S80" i="103"/>
  <c r="R80" i="103"/>
  <c r="Q80" i="103"/>
  <c r="P80" i="103"/>
  <c r="O80" i="103"/>
  <c r="N80" i="103"/>
  <c r="M80" i="103"/>
  <c r="L80" i="103"/>
  <c r="K80" i="103"/>
  <c r="J80" i="103"/>
  <c r="I80" i="103"/>
  <c r="H80" i="103"/>
  <c r="G80" i="103"/>
  <c r="F80" i="103"/>
  <c r="E80" i="103"/>
  <c r="D80" i="103"/>
  <c r="C80" i="103"/>
  <c r="B80" i="103"/>
  <c r="Z79" i="103"/>
  <c r="Y79" i="103"/>
  <c r="X79" i="103"/>
  <c r="W79" i="103"/>
  <c r="V79" i="103"/>
  <c r="U79" i="103"/>
  <c r="T79" i="103"/>
  <c r="S79" i="103"/>
  <c r="R79" i="103"/>
  <c r="Q79" i="103"/>
  <c r="P79" i="103"/>
  <c r="O79" i="103"/>
  <c r="N79" i="103"/>
  <c r="M79" i="103"/>
  <c r="L79" i="103"/>
  <c r="K79" i="103"/>
  <c r="J79" i="103"/>
  <c r="I79" i="103"/>
  <c r="H79" i="103"/>
  <c r="G79" i="103"/>
  <c r="F79" i="103"/>
  <c r="E79" i="103"/>
  <c r="D79" i="103"/>
  <c r="C79" i="103"/>
  <c r="B79" i="103"/>
  <c r="Z78" i="103"/>
  <c r="Y78" i="103"/>
  <c r="X78" i="103"/>
  <c r="W78" i="103"/>
  <c r="V78" i="103"/>
  <c r="U78" i="103"/>
  <c r="T78" i="103"/>
  <c r="S78" i="103"/>
  <c r="R78" i="103"/>
  <c r="Q78" i="103"/>
  <c r="P78" i="103"/>
  <c r="O78" i="103"/>
  <c r="N78" i="103"/>
  <c r="M78" i="103"/>
  <c r="L78" i="103"/>
  <c r="K78" i="103"/>
  <c r="J78" i="103"/>
  <c r="I78" i="103"/>
  <c r="H78" i="103"/>
  <c r="G78" i="103"/>
  <c r="F78" i="103"/>
  <c r="E78" i="103"/>
  <c r="D78" i="103"/>
  <c r="C78" i="103"/>
  <c r="B78" i="103"/>
  <c r="Z77" i="103"/>
  <c r="Y77" i="103"/>
  <c r="X77" i="103"/>
  <c r="W77" i="103"/>
  <c r="V77" i="103"/>
  <c r="U77" i="103"/>
  <c r="T77" i="103"/>
  <c r="S77" i="103"/>
  <c r="R77" i="103"/>
  <c r="Q77" i="103"/>
  <c r="P77" i="103"/>
  <c r="O77" i="103"/>
  <c r="N77" i="103"/>
  <c r="M77" i="103"/>
  <c r="L77" i="103"/>
  <c r="K77" i="103"/>
  <c r="J77" i="103"/>
  <c r="I77" i="103"/>
  <c r="H77" i="103"/>
  <c r="G77" i="103"/>
  <c r="F77" i="103"/>
  <c r="E77" i="103"/>
  <c r="D77" i="103"/>
  <c r="C77" i="103"/>
  <c r="B77" i="103"/>
  <c r="Z76" i="103"/>
  <c r="Y76" i="103"/>
  <c r="X76" i="103"/>
  <c r="W76" i="103"/>
  <c r="V76" i="103"/>
  <c r="U76" i="103"/>
  <c r="T76" i="103"/>
  <c r="S76" i="103"/>
  <c r="R76" i="103"/>
  <c r="Q76" i="103"/>
  <c r="P76" i="103"/>
  <c r="O76" i="103"/>
  <c r="N76" i="103"/>
  <c r="M76" i="103"/>
  <c r="L76" i="103"/>
  <c r="K76" i="103"/>
  <c r="J76" i="103"/>
  <c r="I76" i="103"/>
  <c r="H76" i="103"/>
  <c r="G76" i="103"/>
  <c r="F76" i="103"/>
  <c r="E76" i="103"/>
  <c r="D76" i="103"/>
  <c r="C76" i="103"/>
  <c r="B76" i="103"/>
  <c r="Z75" i="103"/>
  <c r="Y75" i="103"/>
  <c r="X75" i="103"/>
  <c r="W75" i="103"/>
  <c r="V75" i="103"/>
  <c r="U75" i="103"/>
  <c r="T75" i="103"/>
  <c r="S75" i="103"/>
  <c r="R75" i="103"/>
  <c r="Q75" i="103"/>
  <c r="P75" i="103"/>
  <c r="O75" i="103"/>
  <c r="N75" i="103"/>
  <c r="M75" i="103"/>
  <c r="L75" i="103"/>
  <c r="K75" i="103"/>
  <c r="J75" i="103"/>
  <c r="I75" i="103"/>
  <c r="H75" i="103"/>
  <c r="G75" i="103"/>
  <c r="F75" i="103"/>
  <c r="E75" i="103"/>
  <c r="D75" i="103"/>
  <c r="C75" i="103"/>
  <c r="B75" i="103"/>
  <c r="Z74" i="103"/>
  <c r="Y74" i="103"/>
  <c r="X74" i="103"/>
  <c r="W74" i="103"/>
  <c r="V74" i="103"/>
  <c r="U74" i="103"/>
  <c r="T74" i="103"/>
  <c r="S74" i="103"/>
  <c r="R74" i="103"/>
  <c r="Q74" i="103"/>
  <c r="P74" i="103"/>
  <c r="O74" i="103"/>
  <c r="N74" i="103"/>
  <c r="M74" i="103"/>
  <c r="L74" i="103"/>
  <c r="K74" i="103"/>
  <c r="J74" i="103"/>
  <c r="I74" i="103"/>
  <c r="H74" i="103"/>
  <c r="G74" i="103"/>
  <c r="F74" i="103"/>
  <c r="E74" i="103"/>
  <c r="D74" i="103"/>
  <c r="C74" i="103"/>
  <c r="B74" i="103"/>
  <c r="Z73" i="103"/>
  <c r="Y73" i="103"/>
  <c r="X73" i="103"/>
  <c r="W73" i="103"/>
  <c r="V73" i="103"/>
  <c r="U73" i="103"/>
  <c r="T73" i="103"/>
  <c r="S73" i="103"/>
  <c r="R73" i="103"/>
  <c r="Q73" i="103"/>
  <c r="P73" i="103"/>
  <c r="O73" i="103"/>
  <c r="N73" i="103"/>
  <c r="M73" i="103"/>
  <c r="L73" i="103"/>
  <c r="K73" i="103"/>
  <c r="J73" i="103"/>
  <c r="I73" i="103"/>
  <c r="H73" i="103"/>
  <c r="G73" i="103"/>
  <c r="F73" i="103"/>
  <c r="E73" i="103"/>
  <c r="D73" i="103"/>
  <c r="C73" i="103"/>
  <c r="B73" i="103"/>
  <c r="Z72" i="103"/>
  <c r="Y72" i="103"/>
  <c r="X72" i="103"/>
  <c r="W72" i="103"/>
  <c r="V72" i="103"/>
  <c r="U72" i="103"/>
  <c r="T72" i="103"/>
  <c r="S72" i="103"/>
  <c r="R72" i="103"/>
  <c r="Q72" i="103"/>
  <c r="P72" i="103"/>
  <c r="O72" i="103"/>
  <c r="N72" i="103"/>
  <c r="M72" i="103"/>
  <c r="L72" i="103"/>
  <c r="K72" i="103"/>
  <c r="J72" i="103"/>
  <c r="I72" i="103"/>
  <c r="H72" i="103"/>
  <c r="G72" i="103"/>
  <c r="F72" i="103"/>
  <c r="E72" i="103"/>
  <c r="D72" i="103"/>
  <c r="C72" i="103"/>
  <c r="B72" i="103"/>
  <c r="Z71" i="103"/>
  <c r="Y71" i="103"/>
  <c r="X71" i="103"/>
  <c r="W71" i="103"/>
  <c r="V71" i="103"/>
  <c r="U71" i="103"/>
  <c r="T71" i="103"/>
  <c r="S71" i="103"/>
  <c r="R71" i="103"/>
  <c r="Q71" i="103"/>
  <c r="P71" i="103"/>
  <c r="O71" i="103"/>
  <c r="N71" i="103"/>
  <c r="M71" i="103"/>
  <c r="L71" i="103"/>
  <c r="K71" i="103"/>
  <c r="J71" i="103"/>
  <c r="I71" i="103"/>
  <c r="H71" i="103"/>
  <c r="G71" i="103"/>
  <c r="F71" i="103"/>
  <c r="E71" i="103"/>
  <c r="D71" i="103"/>
  <c r="C71" i="103"/>
  <c r="B71" i="103"/>
  <c r="Z70" i="103"/>
  <c r="Y70" i="103"/>
  <c r="X70" i="103"/>
  <c r="W70" i="103"/>
  <c r="V70" i="103"/>
  <c r="U70" i="103"/>
  <c r="T70" i="103"/>
  <c r="S70" i="103"/>
  <c r="R70" i="103"/>
  <c r="Q70" i="103"/>
  <c r="P70" i="103"/>
  <c r="O70" i="103"/>
  <c r="N70" i="103"/>
  <c r="M70" i="103"/>
  <c r="L70" i="103"/>
  <c r="K70" i="103"/>
  <c r="J70" i="103"/>
  <c r="I70" i="103"/>
  <c r="H70" i="103"/>
  <c r="G70" i="103"/>
  <c r="F70" i="103"/>
  <c r="E70" i="103"/>
  <c r="D70" i="103"/>
  <c r="C70" i="103"/>
  <c r="B70" i="103"/>
  <c r="Z69" i="103"/>
  <c r="Y69" i="103"/>
  <c r="X69" i="103"/>
  <c r="W69" i="103"/>
  <c r="V69" i="103"/>
  <c r="U69" i="103"/>
  <c r="T69" i="103"/>
  <c r="S69" i="103"/>
  <c r="R69" i="103"/>
  <c r="Q69" i="103"/>
  <c r="P69" i="103"/>
  <c r="O69" i="103"/>
  <c r="N69" i="103"/>
  <c r="M69" i="103"/>
  <c r="L69" i="103"/>
  <c r="K69" i="103"/>
  <c r="J69" i="103"/>
  <c r="I69" i="103"/>
  <c r="H69" i="103"/>
  <c r="G69" i="103"/>
  <c r="F69" i="103"/>
  <c r="E69" i="103"/>
  <c r="D69" i="103"/>
  <c r="C69" i="103"/>
  <c r="B69" i="103"/>
  <c r="Z68" i="103"/>
  <c r="Y68" i="103"/>
  <c r="X68" i="103"/>
  <c r="W68" i="103"/>
  <c r="V68" i="103"/>
  <c r="U68" i="103"/>
  <c r="T68" i="103"/>
  <c r="S68" i="103"/>
  <c r="R68" i="103"/>
  <c r="Q68" i="103"/>
  <c r="P68" i="103"/>
  <c r="O68" i="103"/>
  <c r="N68" i="103"/>
  <c r="M68" i="103"/>
  <c r="L68" i="103"/>
  <c r="K68" i="103"/>
  <c r="J68" i="103"/>
  <c r="I68" i="103"/>
  <c r="H68" i="103"/>
  <c r="G68" i="103"/>
  <c r="F68" i="103"/>
  <c r="E68" i="103"/>
  <c r="D68" i="103"/>
  <c r="C68" i="103"/>
  <c r="B68" i="103"/>
  <c r="Z67" i="103"/>
  <c r="Y67" i="103"/>
  <c r="X67" i="103"/>
  <c r="W67" i="103"/>
  <c r="V67" i="103"/>
  <c r="U67" i="103"/>
  <c r="T67" i="103"/>
  <c r="S67" i="103"/>
  <c r="R67" i="103"/>
  <c r="Q67" i="103"/>
  <c r="P67" i="103"/>
  <c r="O67" i="103"/>
  <c r="N67" i="103"/>
  <c r="M67" i="103"/>
  <c r="L67" i="103"/>
  <c r="K67" i="103"/>
  <c r="J67" i="103"/>
  <c r="I67" i="103"/>
  <c r="H67" i="103"/>
  <c r="G67" i="103"/>
  <c r="F67" i="103"/>
  <c r="E67" i="103"/>
  <c r="D67" i="103"/>
  <c r="C67" i="103"/>
  <c r="B67" i="103"/>
  <c r="Z66" i="103"/>
  <c r="Y66" i="103"/>
  <c r="X66" i="103"/>
  <c r="W66" i="103"/>
  <c r="V66" i="103"/>
  <c r="U66" i="103"/>
  <c r="T66" i="103"/>
  <c r="S66" i="103"/>
  <c r="R66" i="103"/>
  <c r="Q66" i="103"/>
  <c r="P66" i="103"/>
  <c r="O66" i="103"/>
  <c r="N66" i="103"/>
  <c r="M66" i="103"/>
  <c r="L66" i="103"/>
  <c r="K66" i="103"/>
  <c r="J66" i="103"/>
  <c r="I66" i="103"/>
  <c r="H66" i="103"/>
  <c r="G66" i="103"/>
  <c r="F66" i="103"/>
  <c r="E66" i="103"/>
  <c r="D66" i="103"/>
  <c r="C66" i="103"/>
  <c r="B66" i="103"/>
  <c r="Z65" i="103"/>
  <c r="Y65" i="103"/>
  <c r="X65" i="103"/>
  <c r="W65" i="103"/>
  <c r="V65" i="103"/>
  <c r="U65" i="103"/>
  <c r="T65" i="103"/>
  <c r="S65" i="103"/>
  <c r="R65" i="103"/>
  <c r="Q65" i="103"/>
  <c r="P65" i="103"/>
  <c r="O65" i="103"/>
  <c r="N65" i="103"/>
  <c r="M65" i="103"/>
  <c r="L65" i="103"/>
  <c r="K65" i="103"/>
  <c r="J65" i="103"/>
  <c r="I65" i="103"/>
  <c r="H65" i="103"/>
  <c r="G65" i="103"/>
  <c r="F65" i="103"/>
  <c r="E65" i="103"/>
  <c r="D65" i="103"/>
  <c r="C65" i="103"/>
  <c r="B65" i="103"/>
  <c r="Z64" i="103"/>
  <c r="Y64" i="103"/>
  <c r="X64" i="103"/>
  <c r="W64" i="103"/>
  <c r="V64" i="103"/>
  <c r="U64" i="103"/>
  <c r="T64" i="103"/>
  <c r="S64" i="103"/>
  <c r="R64" i="103"/>
  <c r="Q64" i="103"/>
  <c r="P64" i="103"/>
  <c r="O64" i="103"/>
  <c r="N64" i="103"/>
  <c r="M64" i="103"/>
  <c r="L64" i="103"/>
  <c r="K64" i="103"/>
  <c r="J64" i="103"/>
  <c r="I64" i="103"/>
  <c r="H64" i="103"/>
  <c r="G64" i="103"/>
  <c r="F64" i="103"/>
  <c r="E64" i="103"/>
  <c r="D64" i="103"/>
  <c r="C64" i="103"/>
  <c r="B64" i="103"/>
  <c r="Z63" i="103"/>
  <c r="Y63" i="103"/>
  <c r="X63" i="103"/>
  <c r="W63" i="103"/>
  <c r="V63" i="103"/>
  <c r="U63" i="103"/>
  <c r="T63" i="103"/>
  <c r="S63" i="103"/>
  <c r="R63" i="103"/>
  <c r="Q63" i="103"/>
  <c r="P63" i="103"/>
  <c r="O63" i="103"/>
  <c r="N63" i="103"/>
  <c r="M63" i="103"/>
  <c r="L63" i="103"/>
  <c r="K63" i="103"/>
  <c r="J63" i="103"/>
  <c r="I63" i="103"/>
  <c r="H63" i="103"/>
  <c r="G63" i="103"/>
  <c r="F63" i="103"/>
  <c r="E63" i="103"/>
  <c r="D63" i="103"/>
  <c r="C63" i="103"/>
  <c r="B63" i="103"/>
  <c r="Z62" i="103"/>
  <c r="Y62" i="103"/>
  <c r="X62" i="103"/>
  <c r="W62" i="103"/>
  <c r="V62" i="103"/>
  <c r="U62" i="103"/>
  <c r="T62" i="103"/>
  <c r="S62" i="103"/>
  <c r="R62" i="103"/>
  <c r="Q62" i="103"/>
  <c r="P62" i="103"/>
  <c r="O62" i="103"/>
  <c r="N62" i="103"/>
  <c r="M62" i="103"/>
  <c r="L62" i="103"/>
  <c r="K62" i="103"/>
  <c r="J62" i="103"/>
  <c r="I62" i="103"/>
  <c r="H62" i="103"/>
  <c r="G62" i="103"/>
  <c r="F62" i="103"/>
  <c r="E62" i="103"/>
  <c r="D62" i="103"/>
  <c r="C62" i="103"/>
  <c r="B62" i="103"/>
  <c r="Z61" i="103"/>
  <c r="Y61" i="103"/>
  <c r="X61" i="103"/>
  <c r="W61" i="103"/>
  <c r="V61" i="103"/>
  <c r="U61" i="103"/>
  <c r="T61" i="103"/>
  <c r="S61" i="103"/>
  <c r="R61" i="103"/>
  <c r="Q61" i="103"/>
  <c r="P61" i="103"/>
  <c r="O61" i="103"/>
  <c r="N61" i="103"/>
  <c r="M61" i="103"/>
  <c r="L61" i="103"/>
  <c r="K61" i="103"/>
  <c r="J61" i="103"/>
  <c r="I61" i="103"/>
  <c r="H61" i="103"/>
  <c r="G61" i="103"/>
  <c r="F61" i="103"/>
  <c r="E61" i="103"/>
  <c r="D61" i="103"/>
  <c r="C61" i="103"/>
  <c r="B61" i="103"/>
  <c r="Z60" i="103"/>
  <c r="Y60" i="103"/>
  <c r="X60" i="103"/>
  <c r="W60" i="103"/>
  <c r="V60" i="103"/>
  <c r="U60" i="103"/>
  <c r="T60" i="103"/>
  <c r="S60" i="103"/>
  <c r="R60" i="103"/>
  <c r="Q60" i="103"/>
  <c r="P60" i="103"/>
  <c r="O60" i="103"/>
  <c r="N60" i="103"/>
  <c r="M60" i="103"/>
  <c r="L60" i="103"/>
  <c r="K60" i="103"/>
  <c r="J60" i="103"/>
  <c r="I60" i="103"/>
  <c r="H60" i="103"/>
  <c r="G60" i="103"/>
  <c r="F60" i="103"/>
  <c r="E60" i="103"/>
  <c r="D60" i="103"/>
  <c r="C60" i="103"/>
  <c r="B60" i="103"/>
  <c r="Z59" i="103"/>
  <c r="Y59" i="103"/>
  <c r="X59" i="103"/>
  <c r="W59" i="103"/>
  <c r="V59" i="103"/>
  <c r="U59" i="103"/>
  <c r="T59" i="103"/>
  <c r="S59" i="103"/>
  <c r="R59" i="103"/>
  <c r="Q59" i="103"/>
  <c r="P59" i="103"/>
  <c r="O59" i="103"/>
  <c r="N59" i="103"/>
  <c r="M59" i="103"/>
  <c r="L59" i="103"/>
  <c r="K59" i="103"/>
  <c r="J59" i="103"/>
  <c r="I59" i="103"/>
  <c r="H59" i="103"/>
  <c r="G59" i="103"/>
  <c r="F59" i="103"/>
  <c r="E59" i="103"/>
  <c r="D59" i="103"/>
  <c r="C59" i="103"/>
  <c r="B59" i="103"/>
  <c r="Z58" i="103"/>
  <c r="Y58" i="103"/>
  <c r="X58" i="103"/>
  <c r="W58" i="103"/>
  <c r="V58" i="103"/>
  <c r="U58" i="103"/>
  <c r="T58" i="103"/>
  <c r="S58" i="103"/>
  <c r="R58" i="103"/>
  <c r="Q58" i="103"/>
  <c r="P58" i="103"/>
  <c r="O58" i="103"/>
  <c r="N58" i="103"/>
  <c r="M58" i="103"/>
  <c r="L58" i="103"/>
  <c r="K58" i="103"/>
  <c r="J58" i="103"/>
  <c r="I58" i="103"/>
  <c r="H58" i="103"/>
  <c r="G58" i="103"/>
  <c r="F58" i="103"/>
  <c r="E58" i="103"/>
  <c r="D58" i="103"/>
  <c r="C58" i="103"/>
  <c r="B58" i="103"/>
  <c r="Z57" i="103"/>
  <c r="Y57" i="103"/>
  <c r="X57" i="103"/>
  <c r="W57" i="103"/>
  <c r="V57" i="103"/>
  <c r="U57" i="103"/>
  <c r="T57" i="103"/>
  <c r="S57" i="103"/>
  <c r="R57" i="103"/>
  <c r="Q57" i="103"/>
  <c r="P57" i="103"/>
  <c r="O57" i="103"/>
  <c r="N57" i="103"/>
  <c r="M57" i="103"/>
  <c r="L57" i="103"/>
  <c r="K57" i="103"/>
  <c r="J57" i="103"/>
  <c r="I57" i="103"/>
  <c r="H57" i="103"/>
  <c r="G57" i="103"/>
  <c r="F57" i="103"/>
  <c r="E57" i="103"/>
  <c r="D57" i="103"/>
  <c r="C57" i="103"/>
  <c r="B57" i="103"/>
  <c r="Z56" i="103"/>
  <c r="Y56" i="103"/>
  <c r="X56" i="103"/>
  <c r="W56" i="103"/>
  <c r="V56" i="103"/>
  <c r="U56" i="103"/>
  <c r="T56" i="103"/>
  <c r="S56" i="103"/>
  <c r="R56" i="103"/>
  <c r="Q56" i="103"/>
  <c r="P56" i="103"/>
  <c r="O56" i="103"/>
  <c r="N56" i="103"/>
  <c r="M56" i="103"/>
  <c r="L56" i="103"/>
  <c r="K56" i="103"/>
  <c r="J56" i="103"/>
  <c r="I56" i="103"/>
  <c r="H56" i="103"/>
  <c r="G56" i="103"/>
  <c r="F56" i="103"/>
  <c r="E56" i="103"/>
  <c r="D56" i="103"/>
  <c r="C56" i="103"/>
  <c r="B56" i="103"/>
  <c r="Z55" i="103"/>
  <c r="Y55" i="103"/>
  <c r="X55" i="103"/>
  <c r="W55" i="103"/>
  <c r="V55" i="103"/>
  <c r="U55" i="103"/>
  <c r="T55" i="103"/>
  <c r="S55" i="103"/>
  <c r="R55" i="103"/>
  <c r="Q55" i="103"/>
  <c r="P55" i="103"/>
  <c r="O55" i="103"/>
  <c r="N55" i="103"/>
  <c r="M55" i="103"/>
  <c r="L55" i="103"/>
  <c r="K55" i="103"/>
  <c r="J55" i="103"/>
  <c r="I55" i="103"/>
  <c r="H55" i="103"/>
  <c r="G55" i="103"/>
  <c r="F55" i="103"/>
  <c r="E55" i="103"/>
  <c r="D55" i="103"/>
  <c r="C55" i="103"/>
  <c r="B55" i="103"/>
  <c r="Z54" i="103"/>
  <c r="Y54" i="103"/>
  <c r="X54" i="103"/>
  <c r="W54" i="103"/>
  <c r="V54" i="103"/>
  <c r="U54" i="103"/>
  <c r="T54" i="103"/>
  <c r="S54" i="103"/>
  <c r="R54" i="103"/>
  <c r="Q54" i="103"/>
  <c r="P54" i="103"/>
  <c r="O54" i="103"/>
  <c r="N54" i="103"/>
  <c r="M54" i="103"/>
  <c r="L54" i="103"/>
  <c r="K54" i="103"/>
  <c r="J54" i="103"/>
  <c r="I54" i="103"/>
  <c r="H54" i="103"/>
  <c r="G54" i="103"/>
  <c r="F54" i="103"/>
  <c r="E54" i="103"/>
  <c r="D54" i="103"/>
  <c r="C54" i="103"/>
  <c r="B54" i="103"/>
  <c r="Z53" i="103"/>
  <c r="Y53" i="103"/>
  <c r="X53" i="103"/>
  <c r="W53" i="103"/>
  <c r="V53" i="103"/>
  <c r="U53" i="103"/>
  <c r="T53" i="103"/>
  <c r="S53" i="103"/>
  <c r="R53" i="103"/>
  <c r="Q53" i="103"/>
  <c r="P53" i="103"/>
  <c r="O53" i="103"/>
  <c r="N53" i="103"/>
  <c r="M53" i="103"/>
  <c r="L53" i="103"/>
  <c r="K53" i="103"/>
  <c r="J53" i="103"/>
  <c r="I53" i="103"/>
  <c r="H53" i="103"/>
  <c r="G53" i="103"/>
  <c r="F53" i="103"/>
  <c r="E53" i="103"/>
  <c r="D53" i="103"/>
  <c r="C53" i="103"/>
  <c r="B53" i="103"/>
  <c r="Z52" i="103"/>
  <c r="Y52" i="103"/>
  <c r="X52" i="103"/>
  <c r="W52" i="103"/>
  <c r="V52" i="103"/>
  <c r="U52" i="103"/>
  <c r="T52" i="103"/>
  <c r="S52" i="103"/>
  <c r="R52" i="103"/>
  <c r="Q52" i="103"/>
  <c r="P52" i="103"/>
  <c r="O52" i="103"/>
  <c r="N52" i="103"/>
  <c r="M52" i="103"/>
  <c r="L52" i="103"/>
  <c r="K52" i="103"/>
  <c r="J52" i="103"/>
  <c r="I52" i="103"/>
  <c r="H52" i="103"/>
  <c r="G52" i="103"/>
  <c r="F52" i="103"/>
  <c r="E52" i="103"/>
  <c r="D52" i="103"/>
  <c r="C52" i="103"/>
  <c r="B52" i="103"/>
  <c r="Z51" i="103"/>
  <c r="Y51" i="103"/>
  <c r="X51" i="103"/>
  <c r="W51" i="103"/>
  <c r="V51" i="103"/>
  <c r="U51" i="103"/>
  <c r="T51" i="103"/>
  <c r="S51" i="103"/>
  <c r="R51" i="103"/>
  <c r="Q51" i="103"/>
  <c r="P51" i="103"/>
  <c r="O51" i="103"/>
  <c r="N51" i="103"/>
  <c r="M51" i="103"/>
  <c r="L51" i="103"/>
  <c r="K51" i="103"/>
  <c r="J51" i="103"/>
  <c r="I51" i="103"/>
  <c r="H51" i="103"/>
  <c r="G51" i="103"/>
  <c r="F51" i="103"/>
  <c r="E51" i="103"/>
  <c r="D51" i="103"/>
  <c r="C51" i="103"/>
  <c r="B51" i="103"/>
  <c r="Z50" i="103"/>
  <c r="Y50" i="103"/>
  <c r="X50" i="103"/>
  <c r="W50" i="103"/>
  <c r="V50" i="103"/>
  <c r="U50" i="103"/>
  <c r="T50" i="103"/>
  <c r="S50" i="103"/>
  <c r="R50" i="103"/>
  <c r="Q50" i="103"/>
  <c r="P50" i="103"/>
  <c r="O50" i="103"/>
  <c r="N50" i="103"/>
  <c r="M50" i="103"/>
  <c r="L50" i="103"/>
  <c r="K50" i="103"/>
  <c r="J50" i="103"/>
  <c r="I50" i="103"/>
  <c r="H50" i="103"/>
  <c r="G50" i="103"/>
  <c r="F50" i="103"/>
  <c r="E50" i="103"/>
  <c r="D50" i="103"/>
  <c r="C50" i="103"/>
  <c r="B50" i="103"/>
  <c r="Z49" i="103"/>
  <c r="Y49" i="103"/>
  <c r="X49" i="103"/>
  <c r="W49" i="103"/>
  <c r="V49" i="103"/>
  <c r="U49" i="103"/>
  <c r="T49" i="103"/>
  <c r="S49" i="103"/>
  <c r="R49" i="103"/>
  <c r="Q49" i="103"/>
  <c r="P49" i="103"/>
  <c r="O49" i="103"/>
  <c r="N49" i="103"/>
  <c r="M49" i="103"/>
  <c r="L49" i="103"/>
  <c r="K49" i="103"/>
  <c r="J49" i="103"/>
  <c r="I49" i="103"/>
  <c r="H49" i="103"/>
  <c r="G49" i="103"/>
  <c r="F49" i="103"/>
  <c r="E49" i="103"/>
  <c r="D49" i="103"/>
  <c r="C49" i="103"/>
  <c r="B49" i="103"/>
  <c r="Z48" i="103"/>
  <c r="Y48" i="103"/>
  <c r="X48" i="103"/>
  <c r="W48" i="103"/>
  <c r="V48" i="103"/>
  <c r="U48" i="103"/>
  <c r="T48" i="103"/>
  <c r="S48" i="103"/>
  <c r="R48" i="103"/>
  <c r="Q48" i="103"/>
  <c r="P48" i="103"/>
  <c r="O48" i="103"/>
  <c r="N48" i="103"/>
  <c r="M48" i="103"/>
  <c r="L48" i="103"/>
  <c r="K48" i="103"/>
  <c r="J48" i="103"/>
  <c r="I48" i="103"/>
  <c r="H48" i="103"/>
  <c r="G48" i="103"/>
  <c r="F48" i="103"/>
  <c r="E48" i="103"/>
  <c r="D48" i="103"/>
  <c r="C48" i="103"/>
  <c r="B48" i="103"/>
  <c r="Z47" i="103"/>
  <c r="Y47" i="103"/>
  <c r="X47" i="103"/>
  <c r="W47" i="103"/>
  <c r="V47" i="103"/>
  <c r="U47" i="103"/>
  <c r="T47" i="103"/>
  <c r="S47" i="103"/>
  <c r="R47" i="103"/>
  <c r="Q47" i="103"/>
  <c r="P47" i="103"/>
  <c r="O47" i="103"/>
  <c r="N47" i="103"/>
  <c r="M47" i="103"/>
  <c r="L47" i="103"/>
  <c r="K47" i="103"/>
  <c r="J47" i="103"/>
  <c r="I47" i="103"/>
  <c r="H47" i="103"/>
  <c r="G47" i="103"/>
  <c r="F47" i="103"/>
  <c r="E47" i="103"/>
  <c r="D47" i="103"/>
  <c r="C47" i="103"/>
  <c r="B47" i="103"/>
  <c r="Z46" i="103"/>
  <c r="Y46" i="103"/>
  <c r="X46" i="103"/>
  <c r="W46" i="103"/>
  <c r="V46" i="103"/>
  <c r="U46" i="103"/>
  <c r="T46" i="103"/>
  <c r="S46" i="103"/>
  <c r="R46" i="103"/>
  <c r="Q46" i="103"/>
  <c r="P46" i="103"/>
  <c r="O46" i="103"/>
  <c r="N46" i="103"/>
  <c r="M46" i="103"/>
  <c r="L46" i="103"/>
  <c r="K46" i="103"/>
  <c r="J46" i="103"/>
  <c r="I46" i="103"/>
  <c r="H46" i="103"/>
  <c r="G46" i="103"/>
  <c r="F46" i="103"/>
  <c r="E46" i="103"/>
  <c r="D46" i="103"/>
  <c r="C46" i="103"/>
  <c r="B46" i="103"/>
  <c r="Z45" i="103"/>
  <c r="Y45" i="103"/>
  <c r="X45" i="103"/>
  <c r="W45" i="103"/>
  <c r="V45" i="103"/>
  <c r="U45" i="103"/>
  <c r="T45" i="103"/>
  <c r="S45" i="103"/>
  <c r="R45" i="103"/>
  <c r="Q45" i="103"/>
  <c r="P45" i="103"/>
  <c r="O45" i="103"/>
  <c r="N45" i="103"/>
  <c r="M45" i="103"/>
  <c r="L45" i="103"/>
  <c r="K45" i="103"/>
  <c r="J45" i="103"/>
  <c r="I45" i="103"/>
  <c r="H45" i="103"/>
  <c r="G45" i="103"/>
  <c r="F45" i="103"/>
  <c r="E45" i="103"/>
  <c r="D45" i="103"/>
  <c r="C45" i="103"/>
  <c r="B45" i="103"/>
  <c r="Z44" i="103"/>
  <c r="Y44" i="103"/>
  <c r="X44" i="103"/>
  <c r="W44" i="103"/>
  <c r="V44" i="103"/>
  <c r="U44" i="103"/>
  <c r="T44" i="103"/>
  <c r="S44" i="103"/>
  <c r="R44" i="103"/>
  <c r="Q44" i="103"/>
  <c r="P44" i="103"/>
  <c r="O44" i="103"/>
  <c r="N44" i="103"/>
  <c r="M44" i="103"/>
  <c r="L44" i="103"/>
  <c r="K44" i="103"/>
  <c r="J44" i="103"/>
  <c r="I44" i="103"/>
  <c r="H44" i="103"/>
  <c r="G44" i="103"/>
  <c r="F44" i="103"/>
  <c r="E44" i="103"/>
  <c r="D44" i="103"/>
  <c r="C44" i="103"/>
  <c r="B44" i="103"/>
  <c r="Z43" i="103"/>
  <c r="Y43" i="103"/>
  <c r="X43" i="103"/>
  <c r="W43" i="103"/>
  <c r="V43" i="103"/>
  <c r="U43" i="103"/>
  <c r="T43" i="103"/>
  <c r="S43" i="103"/>
  <c r="R43" i="103"/>
  <c r="Q43" i="103"/>
  <c r="P43" i="103"/>
  <c r="O43" i="103"/>
  <c r="N43" i="103"/>
  <c r="M43" i="103"/>
  <c r="L43" i="103"/>
  <c r="K43" i="103"/>
  <c r="J43" i="103"/>
  <c r="I43" i="103"/>
  <c r="H43" i="103"/>
  <c r="G43" i="103"/>
  <c r="F43" i="103"/>
  <c r="E43" i="103"/>
  <c r="D43" i="103"/>
  <c r="C43" i="103"/>
  <c r="B43" i="103"/>
  <c r="Z42" i="103"/>
  <c r="Y42" i="103"/>
  <c r="X42" i="103"/>
  <c r="W42" i="103"/>
  <c r="V42" i="103"/>
  <c r="U42" i="103"/>
  <c r="T42" i="103"/>
  <c r="S42" i="103"/>
  <c r="R42" i="103"/>
  <c r="Q42" i="103"/>
  <c r="P42" i="103"/>
  <c r="O42" i="103"/>
  <c r="N42" i="103"/>
  <c r="M42" i="103"/>
  <c r="L42" i="103"/>
  <c r="K42" i="103"/>
  <c r="J42" i="103"/>
  <c r="I42" i="103"/>
  <c r="H42" i="103"/>
  <c r="G42" i="103"/>
  <c r="F42" i="103"/>
  <c r="E42" i="103"/>
  <c r="D42" i="103"/>
  <c r="C42" i="103"/>
  <c r="B42" i="103"/>
  <c r="Z41" i="103"/>
  <c r="Y41" i="103"/>
  <c r="X41" i="103"/>
  <c r="W41" i="103"/>
  <c r="V41" i="103"/>
  <c r="U41" i="103"/>
  <c r="T41" i="103"/>
  <c r="S41" i="103"/>
  <c r="R41" i="103"/>
  <c r="Q41" i="103"/>
  <c r="P41" i="103"/>
  <c r="O41" i="103"/>
  <c r="N41" i="103"/>
  <c r="M41" i="103"/>
  <c r="L41" i="103"/>
  <c r="K41" i="103"/>
  <c r="J41" i="103"/>
  <c r="I41" i="103"/>
  <c r="H41" i="103"/>
  <c r="G41" i="103"/>
  <c r="F41" i="103"/>
  <c r="E41" i="103"/>
  <c r="D41" i="103"/>
  <c r="C41" i="103"/>
  <c r="B41" i="103"/>
  <c r="Z40" i="103"/>
  <c r="Y40" i="103"/>
  <c r="X40" i="103"/>
  <c r="W40" i="103"/>
  <c r="V40" i="103"/>
  <c r="U40" i="103"/>
  <c r="T40" i="103"/>
  <c r="S40" i="103"/>
  <c r="R40" i="103"/>
  <c r="Q40" i="103"/>
  <c r="P40" i="103"/>
  <c r="O40" i="103"/>
  <c r="N40" i="103"/>
  <c r="M40" i="103"/>
  <c r="L40" i="103"/>
  <c r="K40" i="103"/>
  <c r="J40" i="103"/>
  <c r="I40" i="103"/>
  <c r="H40" i="103"/>
  <c r="G40" i="103"/>
  <c r="F40" i="103"/>
  <c r="E40" i="103"/>
  <c r="D40" i="103"/>
  <c r="C40" i="103"/>
  <c r="B40" i="103"/>
  <c r="Z39" i="103"/>
  <c r="Y39" i="103"/>
  <c r="X39" i="103"/>
  <c r="W39" i="103"/>
  <c r="V39" i="103"/>
  <c r="U39" i="103"/>
  <c r="T39" i="103"/>
  <c r="S39" i="103"/>
  <c r="R39" i="103"/>
  <c r="Q39" i="103"/>
  <c r="P39" i="103"/>
  <c r="O39" i="103"/>
  <c r="N39" i="103"/>
  <c r="M39" i="103"/>
  <c r="L39" i="103"/>
  <c r="K39" i="103"/>
  <c r="J39" i="103"/>
  <c r="I39" i="103"/>
  <c r="H39" i="103"/>
  <c r="G39" i="103"/>
  <c r="F39" i="103"/>
  <c r="E39" i="103"/>
  <c r="D39" i="103"/>
  <c r="C39" i="103"/>
  <c r="B39" i="103"/>
  <c r="Z38" i="103"/>
  <c r="Y38" i="103"/>
  <c r="X38" i="103"/>
  <c r="W38" i="103"/>
  <c r="V38" i="103"/>
  <c r="U38" i="103"/>
  <c r="T38" i="103"/>
  <c r="S38" i="103"/>
  <c r="R38" i="103"/>
  <c r="Q38" i="103"/>
  <c r="P38" i="103"/>
  <c r="O38" i="103"/>
  <c r="N38" i="103"/>
  <c r="M38" i="103"/>
  <c r="L38" i="103"/>
  <c r="K38" i="103"/>
  <c r="J38" i="103"/>
  <c r="I38" i="103"/>
  <c r="H38" i="103"/>
  <c r="G38" i="103"/>
  <c r="F38" i="103"/>
  <c r="E38" i="103"/>
  <c r="D38" i="103"/>
  <c r="C38" i="103"/>
  <c r="B38" i="103"/>
  <c r="Z37" i="103"/>
  <c r="Y37" i="103"/>
  <c r="X37" i="103"/>
  <c r="W37" i="103"/>
  <c r="V37" i="103"/>
  <c r="U37" i="103"/>
  <c r="T37" i="103"/>
  <c r="S37" i="103"/>
  <c r="R37" i="103"/>
  <c r="Q37" i="103"/>
  <c r="P37" i="103"/>
  <c r="O37" i="103"/>
  <c r="N37" i="103"/>
  <c r="M37" i="103"/>
  <c r="L37" i="103"/>
  <c r="K37" i="103"/>
  <c r="J37" i="103"/>
  <c r="I37" i="103"/>
  <c r="H37" i="103"/>
  <c r="G37" i="103"/>
  <c r="F37" i="103"/>
  <c r="E37" i="103"/>
  <c r="D37" i="103"/>
  <c r="C37" i="103"/>
  <c r="B37" i="103"/>
  <c r="Z36" i="103"/>
  <c r="Y36" i="103"/>
  <c r="X36" i="103"/>
  <c r="W36" i="103"/>
  <c r="V36" i="103"/>
  <c r="U36" i="103"/>
  <c r="T36" i="103"/>
  <c r="S36" i="103"/>
  <c r="R36" i="103"/>
  <c r="Q36" i="103"/>
  <c r="P36" i="103"/>
  <c r="O36" i="103"/>
  <c r="N36" i="103"/>
  <c r="M36" i="103"/>
  <c r="L36" i="103"/>
  <c r="K36" i="103"/>
  <c r="J36" i="103"/>
  <c r="I36" i="103"/>
  <c r="H36" i="103"/>
  <c r="G36" i="103"/>
  <c r="F36" i="103"/>
  <c r="E36" i="103"/>
  <c r="D36" i="103"/>
  <c r="C36" i="103"/>
  <c r="B36" i="103"/>
  <c r="Z35" i="103"/>
  <c r="Y35" i="103"/>
  <c r="X35" i="103"/>
  <c r="W35" i="103"/>
  <c r="V35" i="103"/>
  <c r="U35" i="103"/>
  <c r="T35" i="103"/>
  <c r="S35" i="103"/>
  <c r="R35" i="103"/>
  <c r="Q35" i="103"/>
  <c r="P35" i="103"/>
  <c r="O35" i="103"/>
  <c r="N35" i="103"/>
  <c r="M35" i="103"/>
  <c r="L35" i="103"/>
  <c r="K35" i="103"/>
  <c r="J35" i="103"/>
  <c r="I35" i="103"/>
  <c r="H35" i="103"/>
  <c r="G35" i="103"/>
  <c r="F35" i="103"/>
  <c r="E35" i="103"/>
  <c r="D35" i="103"/>
  <c r="C35" i="103"/>
  <c r="B35" i="103"/>
  <c r="Z34" i="103"/>
  <c r="Y34" i="103"/>
  <c r="X34" i="103"/>
  <c r="W34" i="103"/>
  <c r="V34" i="103"/>
  <c r="U34" i="103"/>
  <c r="T34" i="103"/>
  <c r="S34" i="103"/>
  <c r="R34" i="103"/>
  <c r="Q34" i="103"/>
  <c r="P34" i="103"/>
  <c r="O34" i="103"/>
  <c r="N34" i="103"/>
  <c r="M34" i="103"/>
  <c r="L34" i="103"/>
  <c r="K34" i="103"/>
  <c r="J34" i="103"/>
  <c r="I34" i="103"/>
  <c r="H34" i="103"/>
  <c r="G34" i="103"/>
  <c r="F34" i="103"/>
  <c r="E34" i="103"/>
  <c r="D34" i="103"/>
  <c r="C34" i="103"/>
  <c r="B34" i="103"/>
  <c r="Z33" i="103"/>
  <c r="Y33" i="103"/>
  <c r="X33" i="103"/>
  <c r="W33" i="103"/>
  <c r="V33" i="103"/>
  <c r="U33" i="103"/>
  <c r="T33" i="103"/>
  <c r="S33" i="103"/>
  <c r="R33" i="103"/>
  <c r="Q33" i="103"/>
  <c r="P33" i="103"/>
  <c r="O33" i="103"/>
  <c r="N33" i="103"/>
  <c r="M33" i="103"/>
  <c r="L33" i="103"/>
  <c r="K33" i="103"/>
  <c r="J33" i="103"/>
  <c r="I33" i="103"/>
  <c r="H33" i="103"/>
  <c r="G33" i="103"/>
  <c r="F33" i="103"/>
  <c r="E33" i="103"/>
  <c r="D33" i="103"/>
  <c r="C33" i="103"/>
  <c r="B33" i="103"/>
  <c r="Z32" i="103"/>
  <c r="Y32" i="103"/>
  <c r="X32" i="103"/>
  <c r="W32" i="103"/>
  <c r="V32" i="103"/>
  <c r="U32" i="103"/>
  <c r="T32" i="103"/>
  <c r="S32" i="103"/>
  <c r="R32" i="103"/>
  <c r="Q32" i="103"/>
  <c r="P32" i="103"/>
  <c r="O32" i="103"/>
  <c r="N32" i="103"/>
  <c r="M32" i="103"/>
  <c r="L32" i="103"/>
  <c r="K32" i="103"/>
  <c r="J32" i="103"/>
  <c r="I32" i="103"/>
  <c r="H32" i="103"/>
  <c r="G32" i="103"/>
  <c r="F32" i="103"/>
  <c r="E32" i="103"/>
  <c r="D32" i="103"/>
  <c r="C32" i="103"/>
  <c r="B32" i="103"/>
  <c r="Z31" i="103"/>
  <c r="Y31" i="103"/>
  <c r="X31" i="103"/>
  <c r="W31" i="103"/>
  <c r="V31" i="103"/>
  <c r="U31" i="103"/>
  <c r="T31" i="103"/>
  <c r="S31" i="103"/>
  <c r="R31" i="103"/>
  <c r="Q31" i="103"/>
  <c r="P31" i="103"/>
  <c r="O31" i="103"/>
  <c r="N31" i="103"/>
  <c r="M31" i="103"/>
  <c r="L31" i="103"/>
  <c r="K31" i="103"/>
  <c r="J31" i="103"/>
  <c r="I31" i="103"/>
  <c r="H31" i="103"/>
  <c r="G31" i="103"/>
  <c r="F31" i="103"/>
  <c r="E31" i="103"/>
  <c r="D31" i="103"/>
  <c r="C31" i="103"/>
  <c r="B31" i="103"/>
  <c r="Z30" i="103"/>
  <c r="Y30" i="103"/>
  <c r="X30" i="103"/>
  <c r="W30" i="103"/>
  <c r="V30" i="103"/>
  <c r="U30" i="103"/>
  <c r="T30" i="103"/>
  <c r="S30" i="103"/>
  <c r="R30" i="103"/>
  <c r="Q30" i="103"/>
  <c r="P30" i="103"/>
  <c r="O30" i="103"/>
  <c r="N30" i="103"/>
  <c r="M30" i="103"/>
  <c r="L30" i="103"/>
  <c r="K30" i="103"/>
  <c r="J30" i="103"/>
  <c r="I30" i="103"/>
  <c r="H30" i="103"/>
  <c r="G30" i="103"/>
  <c r="F30" i="103"/>
  <c r="E30" i="103"/>
  <c r="D30" i="103"/>
  <c r="C30" i="103"/>
  <c r="B30" i="103"/>
  <c r="Z29" i="103"/>
  <c r="Y29" i="103"/>
  <c r="X29" i="103"/>
  <c r="W29" i="103"/>
  <c r="V29" i="103"/>
  <c r="U29" i="103"/>
  <c r="T29" i="103"/>
  <c r="S29" i="103"/>
  <c r="R29" i="103"/>
  <c r="Q29" i="103"/>
  <c r="P29" i="103"/>
  <c r="O29" i="103"/>
  <c r="N29" i="103"/>
  <c r="M29" i="103"/>
  <c r="L29" i="103"/>
  <c r="K29" i="103"/>
  <c r="J29" i="103"/>
  <c r="I29" i="103"/>
  <c r="H29" i="103"/>
  <c r="G29" i="103"/>
  <c r="F29" i="103"/>
  <c r="E29" i="103"/>
  <c r="D29" i="103"/>
  <c r="C29" i="103"/>
  <c r="B29" i="103"/>
  <c r="Z28" i="103"/>
  <c r="Y28" i="103"/>
  <c r="X28" i="103"/>
  <c r="W28" i="103"/>
  <c r="V28" i="103"/>
  <c r="U28" i="103"/>
  <c r="T28" i="103"/>
  <c r="S28" i="103"/>
  <c r="R28" i="103"/>
  <c r="Q28" i="103"/>
  <c r="P28" i="103"/>
  <c r="O28" i="103"/>
  <c r="N28" i="103"/>
  <c r="M28" i="103"/>
  <c r="L28" i="103"/>
  <c r="K28" i="103"/>
  <c r="J28" i="103"/>
  <c r="I28" i="103"/>
  <c r="H28" i="103"/>
  <c r="G28" i="103"/>
  <c r="F28" i="103"/>
  <c r="E28" i="103"/>
  <c r="D28" i="103"/>
  <c r="C28" i="103"/>
  <c r="B28" i="103"/>
  <c r="Z27" i="103"/>
  <c r="Y27" i="103"/>
  <c r="X27" i="103"/>
  <c r="W27" i="103"/>
  <c r="V27" i="103"/>
  <c r="U27" i="103"/>
  <c r="T27" i="103"/>
  <c r="S27" i="103"/>
  <c r="R27" i="103"/>
  <c r="Q27" i="103"/>
  <c r="P27" i="103"/>
  <c r="O27" i="103"/>
  <c r="N27" i="103"/>
  <c r="M27" i="103"/>
  <c r="L27" i="103"/>
  <c r="K27" i="103"/>
  <c r="J27" i="103"/>
  <c r="I27" i="103"/>
  <c r="H27" i="103"/>
  <c r="G27" i="103"/>
  <c r="F27" i="103"/>
  <c r="E27" i="103"/>
  <c r="D27" i="103"/>
  <c r="C27" i="103"/>
  <c r="B27" i="103"/>
  <c r="Z26" i="103"/>
  <c r="Y26" i="103"/>
  <c r="X26" i="103"/>
  <c r="W26" i="103"/>
  <c r="V26" i="103"/>
  <c r="U26" i="103"/>
  <c r="T26" i="103"/>
  <c r="S26" i="103"/>
  <c r="R26" i="103"/>
  <c r="Q26" i="103"/>
  <c r="P26" i="103"/>
  <c r="O26" i="103"/>
  <c r="N26" i="103"/>
  <c r="M26" i="103"/>
  <c r="L26" i="103"/>
  <c r="K26" i="103"/>
  <c r="J26" i="103"/>
  <c r="I26" i="103"/>
  <c r="H26" i="103"/>
  <c r="G26" i="103"/>
  <c r="F26" i="103"/>
  <c r="E26" i="103"/>
  <c r="D26" i="103"/>
  <c r="C26" i="103"/>
  <c r="B26" i="103"/>
  <c r="Z25" i="103"/>
  <c r="Y25" i="103"/>
  <c r="X25" i="103"/>
  <c r="W25" i="103"/>
  <c r="V25" i="103"/>
  <c r="U25" i="103"/>
  <c r="T25" i="103"/>
  <c r="S25" i="103"/>
  <c r="R25" i="103"/>
  <c r="Q25" i="103"/>
  <c r="P25" i="103"/>
  <c r="O25" i="103"/>
  <c r="N25" i="103"/>
  <c r="M25" i="103"/>
  <c r="L25" i="103"/>
  <c r="K25" i="103"/>
  <c r="J25" i="103"/>
  <c r="I25" i="103"/>
  <c r="H25" i="103"/>
  <c r="G25" i="103"/>
  <c r="F25" i="103"/>
  <c r="E25" i="103"/>
  <c r="D25" i="103"/>
  <c r="C25" i="103"/>
  <c r="B25" i="103"/>
  <c r="Z24" i="103"/>
  <c r="Y24" i="103"/>
  <c r="X24" i="103"/>
  <c r="W24" i="103"/>
  <c r="V24" i="103"/>
  <c r="U24" i="103"/>
  <c r="T24" i="103"/>
  <c r="S24" i="103"/>
  <c r="R24" i="103"/>
  <c r="Q24" i="103"/>
  <c r="P24" i="103"/>
  <c r="O24" i="103"/>
  <c r="N24" i="103"/>
  <c r="M24" i="103"/>
  <c r="L24" i="103"/>
  <c r="K24" i="103"/>
  <c r="J24" i="103"/>
  <c r="I24" i="103"/>
  <c r="H24" i="103"/>
  <c r="G24" i="103"/>
  <c r="F24" i="103"/>
  <c r="E24" i="103"/>
  <c r="D24" i="103"/>
  <c r="C24" i="103"/>
  <c r="B24" i="103"/>
  <c r="Z23" i="103"/>
  <c r="Y23" i="103"/>
  <c r="X23" i="103"/>
  <c r="W23" i="103"/>
  <c r="V23" i="103"/>
  <c r="U23" i="103"/>
  <c r="T23" i="103"/>
  <c r="S23" i="103"/>
  <c r="R23" i="103"/>
  <c r="Q23" i="103"/>
  <c r="P23" i="103"/>
  <c r="O23" i="103"/>
  <c r="N23" i="103"/>
  <c r="M23" i="103"/>
  <c r="L23" i="103"/>
  <c r="K23" i="103"/>
  <c r="J23" i="103"/>
  <c r="I23" i="103"/>
  <c r="H23" i="103"/>
  <c r="G23" i="103"/>
  <c r="F23" i="103"/>
  <c r="E23" i="103"/>
  <c r="D23" i="103"/>
  <c r="C23" i="103"/>
  <c r="B23" i="103"/>
  <c r="Z22" i="103"/>
  <c r="Y22" i="103"/>
  <c r="X22" i="103"/>
  <c r="W22" i="103"/>
  <c r="V22" i="103"/>
  <c r="U22" i="103"/>
  <c r="T22" i="103"/>
  <c r="S22" i="103"/>
  <c r="R22" i="103"/>
  <c r="Q22" i="103"/>
  <c r="P22" i="103"/>
  <c r="O22" i="103"/>
  <c r="N22" i="103"/>
  <c r="M22" i="103"/>
  <c r="L22" i="103"/>
  <c r="K22" i="103"/>
  <c r="J22" i="103"/>
  <c r="I22" i="103"/>
  <c r="H22" i="103"/>
  <c r="G22" i="103"/>
  <c r="F22" i="103"/>
  <c r="E22" i="103"/>
  <c r="D22" i="103"/>
  <c r="C22" i="103"/>
  <c r="B22" i="103"/>
  <c r="Z21" i="103"/>
  <c r="Y21" i="103"/>
  <c r="X21" i="103"/>
  <c r="W21" i="103"/>
  <c r="V21" i="103"/>
  <c r="U21" i="103"/>
  <c r="T21" i="103"/>
  <c r="S21" i="103"/>
  <c r="R21" i="103"/>
  <c r="Q21" i="103"/>
  <c r="P21" i="103"/>
  <c r="O21" i="103"/>
  <c r="N21" i="103"/>
  <c r="M21" i="103"/>
  <c r="L21" i="103"/>
  <c r="K21" i="103"/>
  <c r="J21" i="103"/>
  <c r="I21" i="103"/>
  <c r="H21" i="103"/>
  <c r="G21" i="103"/>
  <c r="F21" i="103"/>
  <c r="E21" i="103"/>
  <c r="D21" i="103"/>
  <c r="C21" i="103"/>
  <c r="B21" i="103"/>
  <c r="Z20" i="103"/>
  <c r="Y20" i="103"/>
  <c r="X20" i="103"/>
  <c r="W20" i="103"/>
  <c r="V20" i="103"/>
  <c r="U20" i="103"/>
  <c r="T20" i="103"/>
  <c r="S20" i="103"/>
  <c r="R20" i="103"/>
  <c r="Q20" i="103"/>
  <c r="P20" i="103"/>
  <c r="O20" i="103"/>
  <c r="N20" i="103"/>
  <c r="M20" i="103"/>
  <c r="L20" i="103"/>
  <c r="K20" i="103"/>
  <c r="J20" i="103"/>
  <c r="I20" i="103"/>
  <c r="H20" i="103"/>
  <c r="G20" i="103"/>
  <c r="F20" i="103"/>
  <c r="E20" i="103"/>
  <c r="D20" i="103"/>
  <c r="C20" i="103"/>
  <c r="B20" i="103"/>
  <c r="Z19" i="103"/>
  <c r="Y19" i="103"/>
  <c r="X19" i="103"/>
  <c r="W19" i="103"/>
  <c r="V19" i="103"/>
  <c r="U19" i="103"/>
  <c r="T19" i="103"/>
  <c r="S19" i="103"/>
  <c r="R19" i="103"/>
  <c r="Q19" i="103"/>
  <c r="P19" i="103"/>
  <c r="O19" i="103"/>
  <c r="N19" i="103"/>
  <c r="M19" i="103"/>
  <c r="L19" i="103"/>
  <c r="K19" i="103"/>
  <c r="J19" i="103"/>
  <c r="I19" i="103"/>
  <c r="H19" i="103"/>
  <c r="G19" i="103"/>
  <c r="F19" i="103"/>
  <c r="E19" i="103"/>
  <c r="D19" i="103"/>
  <c r="C19" i="103"/>
  <c r="B19" i="103"/>
  <c r="Z18" i="103"/>
  <c r="Y18" i="103"/>
  <c r="X18" i="103"/>
  <c r="W18" i="103"/>
  <c r="V18" i="103"/>
  <c r="U18" i="103"/>
  <c r="T18" i="103"/>
  <c r="S18" i="103"/>
  <c r="R18" i="103"/>
  <c r="Q18" i="103"/>
  <c r="P18" i="103"/>
  <c r="O18" i="103"/>
  <c r="N18" i="103"/>
  <c r="M18" i="103"/>
  <c r="L18" i="103"/>
  <c r="K18" i="103"/>
  <c r="J18" i="103"/>
  <c r="I18" i="103"/>
  <c r="H18" i="103"/>
  <c r="G18" i="103"/>
  <c r="F18" i="103"/>
  <c r="E18" i="103"/>
  <c r="D18" i="103"/>
  <c r="C18" i="103"/>
  <c r="B18" i="103"/>
  <c r="Z17" i="103"/>
  <c r="Y17" i="103"/>
  <c r="X17" i="103"/>
  <c r="W17" i="103"/>
  <c r="V17" i="103"/>
  <c r="U17" i="103"/>
  <c r="T17" i="103"/>
  <c r="S17" i="103"/>
  <c r="R17" i="103"/>
  <c r="Q17" i="103"/>
  <c r="P17" i="103"/>
  <c r="O17" i="103"/>
  <c r="N17" i="103"/>
  <c r="M17" i="103"/>
  <c r="L17" i="103"/>
  <c r="K17" i="103"/>
  <c r="J17" i="103"/>
  <c r="I17" i="103"/>
  <c r="H17" i="103"/>
  <c r="G17" i="103"/>
  <c r="F17" i="103"/>
  <c r="E17" i="103"/>
  <c r="D17" i="103"/>
  <c r="C17" i="103"/>
  <c r="B17" i="103"/>
  <c r="Z16" i="103"/>
  <c r="W15" i="103" s="1"/>
  <c r="FJ3" i="99" s="1"/>
  <c r="Y16" i="103"/>
  <c r="X16" i="103"/>
  <c r="W16" i="103"/>
  <c r="V16" i="103"/>
  <c r="U16" i="103"/>
  <c r="R15" i="103" s="1"/>
  <c r="FE3" i="99" s="1"/>
  <c r="T16" i="103"/>
  <c r="S16" i="103"/>
  <c r="R16" i="103"/>
  <c r="Q16" i="103"/>
  <c r="P16" i="103"/>
  <c r="M15" i="103" s="1"/>
  <c r="EZ3" i="99" s="1"/>
  <c r="O16" i="103"/>
  <c r="N16" i="103"/>
  <c r="M16" i="103"/>
  <c r="L16" i="103"/>
  <c r="K16" i="103"/>
  <c r="H15" i="103" s="1"/>
  <c r="EU3" i="99" s="1"/>
  <c r="J16" i="103"/>
  <c r="I16" i="103"/>
  <c r="H16" i="103"/>
  <c r="G16" i="103"/>
  <c r="F16" i="103"/>
  <c r="E16" i="103"/>
  <c r="D16" i="103"/>
  <c r="C16" i="103"/>
  <c r="B16" i="103"/>
  <c r="E46" i="12"/>
  <c r="E52" i="12" s="1"/>
  <c r="E22" i="12"/>
  <c r="E28" i="12" s="1"/>
  <c r="F169" i="58"/>
  <c r="E18" i="58" s="1"/>
  <c r="E16" i="58" s="1"/>
  <c r="F14" i="58" s="1"/>
  <c r="F20" i="58" s="1"/>
  <c r="E64" i="58"/>
  <c r="E63" i="58"/>
  <c r="F61" i="58"/>
  <c r="F40" i="58"/>
  <c r="F48" i="58" s="1"/>
  <c r="F39" i="58"/>
  <c r="F31" i="58"/>
  <c r="F38" i="58" s="1"/>
  <c r="F27" i="58"/>
  <c r="F26" i="58"/>
  <c r="F22" i="58"/>
  <c r="E346" i="10"/>
  <c r="D346" i="10"/>
  <c r="E345" i="10"/>
  <c r="D345" i="10"/>
  <c r="E344" i="10"/>
  <c r="D344" i="10"/>
  <c r="E343" i="10"/>
  <c r="D343" i="10"/>
  <c r="E342" i="10"/>
  <c r="D342" i="10"/>
  <c r="E341" i="10"/>
  <c r="D341" i="10"/>
  <c r="E340" i="10"/>
  <c r="D340" i="10"/>
  <c r="E339" i="10"/>
  <c r="D339" i="10"/>
  <c r="E338" i="10"/>
  <c r="D338" i="10"/>
  <c r="E337" i="10"/>
  <c r="D337" i="10"/>
  <c r="E336" i="10"/>
  <c r="D336" i="10"/>
  <c r="E335" i="10"/>
  <c r="D335" i="10"/>
  <c r="E334" i="10"/>
  <c r="D334" i="10"/>
  <c r="E333" i="10"/>
  <c r="D333" i="10"/>
  <c r="E332" i="10"/>
  <c r="D332" i="10"/>
  <c r="E331" i="10"/>
  <c r="D331" i="10"/>
  <c r="E330" i="10"/>
  <c r="D330" i="10"/>
  <c r="E329" i="10"/>
  <c r="D329" i="10"/>
  <c r="E328" i="10"/>
  <c r="D328" i="10"/>
  <c r="E327" i="10"/>
  <c r="D327" i="10"/>
  <c r="E326" i="10"/>
  <c r="D326" i="10"/>
  <c r="E325" i="10"/>
  <c r="D325" i="10"/>
  <c r="E324" i="10"/>
  <c r="D324" i="10"/>
  <c r="E323" i="10"/>
  <c r="D323" i="10"/>
  <c r="E322" i="10"/>
  <c r="D322" i="10"/>
  <c r="E321" i="10"/>
  <c r="D321" i="10"/>
  <c r="E320" i="10"/>
  <c r="D320" i="10"/>
  <c r="E319" i="10"/>
  <c r="D319" i="10"/>
  <c r="E318" i="10"/>
  <c r="D318" i="10"/>
  <c r="E317" i="10"/>
  <c r="D317" i="10"/>
  <c r="E316" i="10"/>
  <c r="D316" i="10"/>
  <c r="E315" i="10"/>
  <c r="D315" i="10"/>
  <c r="E314" i="10"/>
  <c r="D314" i="10"/>
  <c r="E313" i="10"/>
  <c r="D313" i="10"/>
  <c r="E312" i="10"/>
  <c r="D312" i="10"/>
  <c r="E311" i="10"/>
  <c r="D311" i="10"/>
  <c r="E310" i="10"/>
  <c r="D310" i="10"/>
  <c r="E309" i="10"/>
  <c r="D309" i="10"/>
  <c r="E308" i="10"/>
  <c r="D308" i="10"/>
  <c r="E307" i="10"/>
  <c r="D307" i="10"/>
  <c r="E306" i="10"/>
  <c r="D306" i="10"/>
  <c r="E305" i="10"/>
  <c r="D305" i="10"/>
  <c r="E304" i="10"/>
  <c r="D304" i="10"/>
  <c r="E303" i="10"/>
  <c r="D303" i="10"/>
  <c r="E302" i="10"/>
  <c r="D302" i="10"/>
  <c r="E301" i="10"/>
  <c r="D301" i="10"/>
  <c r="E300" i="10"/>
  <c r="D300" i="10"/>
  <c r="E299" i="10"/>
  <c r="D299" i="10"/>
  <c r="E298" i="10"/>
  <c r="D298" i="10"/>
  <c r="E297" i="10"/>
  <c r="D297" i="10"/>
  <c r="E296" i="10"/>
  <c r="D296" i="10"/>
  <c r="E295" i="10"/>
  <c r="D295" i="10"/>
  <c r="E294" i="10"/>
  <c r="D294" i="10"/>
  <c r="E293" i="10"/>
  <c r="D293" i="10"/>
  <c r="E292" i="10"/>
  <c r="D292" i="10"/>
  <c r="E291" i="10"/>
  <c r="D291" i="10"/>
  <c r="E290" i="10"/>
  <c r="D290" i="10"/>
  <c r="E289" i="10"/>
  <c r="D289" i="10"/>
  <c r="E288" i="10"/>
  <c r="D288" i="10"/>
  <c r="E287" i="10"/>
  <c r="D287" i="10"/>
  <c r="E286" i="10"/>
  <c r="D286" i="10"/>
  <c r="E285" i="10"/>
  <c r="D285" i="10"/>
  <c r="E284" i="10"/>
  <c r="D284" i="10"/>
  <c r="E283" i="10"/>
  <c r="D283" i="10"/>
  <c r="E282" i="10"/>
  <c r="D282" i="10"/>
  <c r="E281" i="10"/>
  <c r="D281" i="10"/>
  <c r="E280" i="10"/>
  <c r="D280" i="10"/>
  <c r="E279" i="10"/>
  <c r="D279" i="10"/>
  <c r="E278" i="10"/>
  <c r="D278" i="10"/>
  <c r="E277" i="10"/>
  <c r="D277" i="10"/>
  <c r="E276" i="10"/>
  <c r="D276" i="10"/>
  <c r="E275" i="10"/>
  <c r="D275" i="10"/>
  <c r="E274" i="10"/>
  <c r="D274" i="10"/>
  <c r="E273" i="10"/>
  <c r="D273" i="10"/>
  <c r="E272" i="10"/>
  <c r="D272" i="10"/>
  <c r="E271" i="10"/>
  <c r="D271" i="10"/>
  <c r="E270" i="10"/>
  <c r="D270" i="10"/>
  <c r="E269" i="10"/>
  <c r="D269" i="10"/>
  <c r="E268" i="10"/>
  <c r="D268" i="10"/>
  <c r="E267" i="10"/>
  <c r="D267" i="10"/>
  <c r="E266" i="10"/>
  <c r="D266" i="10"/>
  <c r="E265" i="10"/>
  <c r="D265" i="10"/>
  <c r="E264" i="10"/>
  <c r="D264" i="10"/>
  <c r="E263" i="10"/>
  <c r="D263" i="10"/>
  <c r="E262" i="10"/>
  <c r="D262" i="10"/>
  <c r="E261" i="10"/>
  <c r="D261" i="10"/>
  <c r="E260" i="10"/>
  <c r="D260" i="10"/>
  <c r="E259" i="10"/>
  <c r="D259" i="10"/>
  <c r="E258" i="10"/>
  <c r="D258" i="10"/>
  <c r="E257" i="10"/>
  <c r="D257" i="10"/>
  <c r="E256" i="10"/>
  <c r="D256" i="10"/>
  <c r="E255" i="10"/>
  <c r="D255" i="10"/>
  <c r="E254" i="10"/>
  <c r="D254" i="10"/>
  <c r="E253" i="10"/>
  <c r="D253" i="10"/>
  <c r="E252" i="10"/>
  <c r="D252" i="10"/>
  <c r="E251" i="10"/>
  <c r="D251" i="10"/>
  <c r="E250" i="10"/>
  <c r="D250" i="10"/>
  <c r="E249" i="10"/>
  <c r="D249" i="10"/>
  <c r="E248" i="10"/>
  <c r="D248" i="10"/>
  <c r="E247" i="10"/>
  <c r="D247" i="10"/>
  <c r="E246" i="10"/>
  <c r="D246" i="10"/>
  <c r="E245" i="10"/>
  <c r="D245" i="10"/>
  <c r="E244" i="10"/>
  <c r="D244" i="10"/>
  <c r="E243" i="10"/>
  <c r="D243" i="10"/>
  <c r="E242" i="10"/>
  <c r="D242" i="10"/>
  <c r="E241" i="10"/>
  <c r="D241" i="10"/>
  <c r="E240" i="10"/>
  <c r="D240" i="10"/>
  <c r="E239" i="10"/>
  <c r="D239" i="10"/>
  <c r="E238" i="10"/>
  <c r="D238" i="10"/>
  <c r="E237" i="10"/>
  <c r="D237" i="10"/>
  <c r="E236" i="10"/>
  <c r="D236" i="10"/>
  <c r="E235" i="10"/>
  <c r="D235" i="10"/>
  <c r="E234" i="10"/>
  <c r="D234" i="10"/>
  <c r="E233" i="10"/>
  <c r="D233" i="10"/>
  <c r="E232" i="10"/>
  <c r="D232" i="10"/>
  <c r="E231" i="10"/>
  <c r="D231" i="10"/>
  <c r="E230" i="10"/>
  <c r="D230" i="10"/>
  <c r="E229" i="10"/>
  <c r="D229" i="10"/>
  <c r="E228" i="10"/>
  <c r="D228" i="10"/>
  <c r="E227" i="10"/>
  <c r="D227" i="10"/>
  <c r="E226" i="10"/>
  <c r="D226" i="10"/>
  <c r="E225" i="10"/>
  <c r="D225" i="10"/>
  <c r="E224" i="10"/>
  <c r="D224" i="10"/>
  <c r="E223" i="10"/>
  <c r="D223" i="10"/>
  <c r="E222" i="10"/>
  <c r="D222" i="10"/>
  <c r="E221" i="10"/>
  <c r="D221" i="10"/>
  <c r="E220" i="10"/>
  <c r="D220" i="10"/>
  <c r="E219" i="10"/>
  <c r="D219" i="10"/>
  <c r="E218" i="10"/>
  <c r="D218" i="10"/>
  <c r="E217" i="10"/>
  <c r="D217" i="10"/>
  <c r="E216" i="10"/>
  <c r="D216" i="10"/>
  <c r="E215" i="10"/>
  <c r="D215" i="10"/>
  <c r="E214" i="10"/>
  <c r="D214" i="10"/>
  <c r="E213" i="10"/>
  <c r="D213" i="10"/>
  <c r="E212" i="10"/>
  <c r="D212" i="10"/>
  <c r="E211" i="10"/>
  <c r="D211" i="10"/>
  <c r="E210" i="10"/>
  <c r="D210" i="10"/>
  <c r="E209" i="10"/>
  <c r="D209" i="10"/>
  <c r="E208" i="10"/>
  <c r="D208" i="10"/>
  <c r="E207" i="10"/>
  <c r="D207" i="10"/>
  <c r="E206" i="10"/>
  <c r="D206" i="10"/>
  <c r="E205" i="10"/>
  <c r="D205" i="10"/>
  <c r="E204" i="10"/>
  <c r="D204" i="10"/>
  <c r="E203" i="10"/>
  <c r="D203" i="10"/>
  <c r="E202" i="10"/>
  <c r="D202" i="10"/>
  <c r="E201" i="10"/>
  <c r="D201" i="10"/>
  <c r="E200" i="10"/>
  <c r="D200" i="10"/>
  <c r="E199" i="10"/>
  <c r="D199" i="10"/>
  <c r="E198" i="10"/>
  <c r="D198" i="10"/>
  <c r="E197" i="10"/>
  <c r="D197" i="10"/>
  <c r="E196" i="10"/>
  <c r="D196" i="10"/>
  <c r="E195" i="10"/>
  <c r="D195" i="10"/>
  <c r="E194" i="10"/>
  <c r="D194" i="10"/>
  <c r="E193" i="10"/>
  <c r="D193" i="10"/>
  <c r="E192" i="10"/>
  <c r="D192" i="10"/>
  <c r="E191" i="10"/>
  <c r="D191" i="10"/>
  <c r="E190" i="10"/>
  <c r="D190" i="10"/>
  <c r="E189" i="10"/>
  <c r="D189" i="10"/>
  <c r="E188" i="10"/>
  <c r="D188" i="10"/>
  <c r="E187" i="10"/>
  <c r="D187" i="10"/>
  <c r="E186" i="10"/>
  <c r="D186" i="10"/>
  <c r="E185" i="10"/>
  <c r="D185" i="10"/>
  <c r="E184" i="10"/>
  <c r="D184" i="10"/>
  <c r="E183" i="10"/>
  <c r="D183" i="10"/>
  <c r="E182" i="10"/>
  <c r="D182" i="10"/>
  <c r="E181" i="10"/>
  <c r="D181" i="10"/>
  <c r="E180" i="10"/>
  <c r="D180" i="10"/>
  <c r="E179" i="10"/>
  <c r="D179" i="10"/>
  <c r="E178" i="10"/>
  <c r="D178" i="10"/>
  <c r="E177" i="10"/>
  <c r="D177" i="10"/>
  <c r="E176" i="10"/>
  <c r="D176" i="10"/>
  <c r="E175" i="10"/>
  <c r="D175" i="10"/>
  <c r="E174" i="10"/>
  <c r="D174" i="10"/>
  <c r="E173" i="10"/>
  <c r="D173" i="10"/>
  <c r="E172" i="10"/>
  <c r="D172" i="10"/>
  <c r="E171" i="10"/>
  <c r="D171" i="10"/>
  <c r="E170" i="10"/>
  <c r="D170" i="10"/>
  <c r="E169" i="10"/>
  <c r="D169" i="10"/>
  <c r="E168" i="10"/>
  <c r="D168" i="10"/>
  <c r="E167" i="10"/>
  <c r="D167" i="10"/>
  <c r="E166" i="10"/>
  <c r="D166" i="10"/>
  <c r="E165" i="10"/>
  <c r="D165" i="10"/>
  <c r="E164" i="10"/>
  <c r="D164" i="10"/>
  <c r="E163" i="10"/>
  <c r="D163" i="10"/>
  <c r="E162" i="10"/>
  <c r="D162" i="10"/>
  <c r="E161" i="10"/>
  <c r="D161" i="10"/>
  <c r="E160" i="10"/>
  <c r="D160" i="10"/>
  <c r="E159" i="10"/>
  <c r="D159" i="10"/>
  <c r="E158" i="10"/>
  <c r="D158" i="10"/>
  <c r="E157" i="10"/>
  <c r="D157" i="10"/>
  <c r="E156" i="10"/>
  <c r="D156" i="10"/>
  <c r="E155" i="10"/>
  <c r="D155" i="10"/>
  <c r="E154" i="10"/>
  <c r="D154" i="10"/>
  <c r="E153" i="10"/>
  <c r="D153" i="10"/>
  <c r="E152" i="10"/>
  <c r="D152" i="10"/>
  <c r="E151" i="10"/>
  <c r="D151" i="10"/>
  <c r="E150" i="10"/>
  <c r="D150" i="10"/>
  <c r="E149" i="10"/>
  <c r="D149" i="10"/>
  <c r="E148" i="10"/>
  <c r="D148" i="10"/>
  <c r="E147" i="10"/>
  <c r="D147" i="10"/>
  <c r="E146" i="10"/>
  <c r="D146" i="10"/>
  <c r="E145" i="10"/>
  <c r="D145" i="10"/>
  <c r="E144" i="10"/>
  <c r="D144" i="10"/>
  <c r="E143" i="10"/>
  <c r="D143" i="10"/>
  <c r="E142" i="10"/>
  <c r="D142" i="10"/>
  <c r="E141" i="10"/>
  <c r="D141" i="10"/>
  <c r="E140" i="10"/>
  <c r="D140" i="10"/>
  <c r="E139" i="10"/>
  <c r="D139" i="10"/>
  <c r="E138" i="10"/>
  <c r="D138" i="10"/>
  <c r="E137" i="10"/>
  <c r="D137" i="10"/>
  <c r="E136" i="10"/>
  <c r="D136" i="10"/>
  <c r="E135" i="10"/>
  <c r="D135" i="10"/>
  <c r="E134" i="10"/>
  <c r="D134" i="10"/>
  <c r="E133" i="10"/>
  <c r="D133" i="10"/>
  <c r="E132" i="10"/>
  <c r="D132" i="10"/>
  <c r="E131" i="10"/>
  <c r="D131" i="10"/>
  <c r="E130" i="10"/>
  <c r="D130" i="10"/>
  <c r="E129" i="10"/>
  <c r="D129" i="10"/>
  <c r="E128" i="10"/>
  <c r="D128" i="10"/>
  <c r="E127" i="10"/>
  <c r="D127" i="10"/>
  <c r="E126" i="10"/>
  <c r="D126" i="10"/>
  <c r="E125" i="10"/>
  <c r="D125" i="10"/>
  <c r="E124" i="10"/>
  <c r="D124" i="10"/>
  <c r="E123" i="10"/>
  <c r="D123" i="10"/>
  <c r="E122" i="10"/>
  <c r="D122" i="10"/>
  <c r="E121" i="10"/>
  <c r="D121" i="10"/>
  <c r="E120" i="10"/>
  <c r="D120" i="10"/>
  <c r="E119" i="10"/>
  <c r="D119" i="10"/>
  <c r="E118" i="10"/>
  <c r="D118" i="10"/>
  <c r="E117" i="10"/>
  <c r="D117" i="10"/>
  <c r="E116" i="10"/>
  <c r="D116" i="10"/>
  <c r="E115" i="10"/>
  <c r="D115" i="10"/>
  <c r="E114" i="10"/>
  <c r="D114" i="10"/>
  <c r="E113" i="10"/>
  <c r="D113" i="10"/>
  <c r="E112" i="10"/>
  <c r="D112" i="10"/>
  <c r="E111" i="10"/>
  <c r="D111" i="10"/>
  <c r="E110" i="10"/>
  <c r="D110" i="10"/>
  <c r="E109" i="10"/>
  <c r="D109" i="10"/>
  <c r="E108" i="10"/>
  <c r="D108" i="10"/>
  <c r="E107" i="10"/>
  <c r="D107" i="10"/>
  <c r="E106" i="10"/>
  <c r="D106" i="10"/>
  <c r="E105" i="10"/>
  <c r="D105" i="10"/>
  <c r="E104" i="10"/>
  <c r="D104" i="10"/>
  <c r="E103" i="10"/>
  <c r="D103" i="10"/>
  <c r="E102" i="10"/>
  <c r="D102" i="10"/>
  <c r="E101" i="10"/>
  <c r="D101" i="10"/>
  <c r="E100" i="10"/>
  <c r="D100" i="10"/>
  <c r="E99" i="10"/>
  <c r="D99" i="10"/>
  <c r="E98" i="10"/>
  <c r="D98" i="10"/>
  <c r="E97" i="10"/>
  <c r="D97" i="10"/>
  <c r="E96" i="10"/>
  <c r="D96" i="10"/>
  <c r="E95" i="10"/>
  <c r="D95" i="10"/>
  <c r="E94" i="10"/>
  <c r="D94" i="10"/>
  <c r="E93" i="10"/>
  <c r="D93" i="10"/>
  <c r="E92" i="10"/>
  <c r="D92" i="10"/>
  <c r="E91" i="10"/>
  <c r="D91" i="10"/>
  <c r="E90" i="10"/>
  <c r="D90" i="10"/>
  <c r="E89" i="10"/>
  <c r="D89" i="10"/>
  <c r="E88" i="10"/>
  <c r="D88" i="10"/>
  <c r="E87" i="10"/>
  <c r="D87" i="10"/>
  <c r="E86" i="10"/>
  <c r="D86" i="10"/>
  <c r="E85" i="10"/>
  <c r="D85" i="10"/>
  <c r="E84" i="10"/>
  <c r="D84" i="10"/>
  <c r="E83" i="10"/>
  <c r="D83" i="10"/>
  <c r="E82" i="10"/>
  <c r="D82" i="10"/>
  <c r="E81" i="10"/>
  <c r="D81" i="10"/>
  <c r="E80" i="10"/>
  <c r="D80" i="10"/>
  <c r="E79" i="10"/>
  <c r="D79" i="10"/>
  <c r="E78" i="10"/>
  <c r="D78" i="10"/>
  <c r="E77" i="10"/>
  <c r="D77" i="10"/>
  <c r="E76" i="10"/>
  <c r="D76" i="10"/>
  <c r="E75" i="10"/>
  <c r="D75" i="10"/>
  <c r="E74" i="10"/>
  <c r="D74" i="10"/>
  <c r="E73" i="10"/>
  <c r="D73" i="10"/>
  <c r="E72" i="10"/>
  <c r="D72" i="10"/>
  <c r="E71" i="10"/>
  <c r="D71" i="10"/>
  <c r="E70" i="10"/>
  <c r="D70" i="10"/>
  <c r="E69" i="10"/>
  <c r="D69" i="10"/>
  <c r="E68" i="10"/>
  <c r="D68" i="10"/>
  <c r="E67" i="10"/>
  <c r="D67" i="10"/>
  <c r="E66" i="10"/>
  <c r="D66" i="10"/>
  <c r="E65" i="10"/>
  <c r="D65" i="10"/>
  <c r="E64" i="10"/>
  <c r="D64" i="10"/>
  <c r="E63" i="10"/>
  <c r="D63" i="10"/>
  <c r="E62" i="10"/>
  <c r="D62" i="10"/>
  <c r="E61" i="10"/>
  <c r="D61" i="10"/>
  <c r="E60" i="10"/>
  <c r="D60" i="10"/>
  <c r="E59" i="10"/>
  <c r="D59" i="10"/>
  <c r="E58" i="10"/>
  <c r="D58" i="10"/>
  <c r="E57" i="10"/>
  <c r="D57" i="10"/>
  <c r="E56" i="10"/>
  <c r="D56" i="10"/>
  <c r="E55" i="10"/>
  <c r="D55" i="10"/>
  <c r="E54" i="10"/>
  <c r="D54" i="10"/>
  <c r="E53" i="10"/>
  <c r="D53" i="10"/>
  <c r="E52" i="10"/>
  <c r="D52" i="10"/>
  <c r="E51" i="10"/>
  <c r="D51" i="10"/>
  <c r="E50" i="10"/>
  <c r="D50" i="10"/>
  <c r="E49" i="10"/>
  <c r="D49" i="10"/>
  <c r="E48" i="10"/>
  <c r="D48" i="10"/>
  <c r="E47" i="10"/>
  <c r="D47" i="10"/>
  <c r="E46" i="10"/>
  <c r="D46" i="10"/>
  <c r="E45" i="10"/>
  <c r="D45" i="10"/>
  <c r="E44" i="10"/>
  <c r="D44" i="10"/>
  <c r="E43" i="10"/>
  <c r="D43" i="10"/>
  <c r="E42" i="10"/>
  <c r="D42" i="10"/>
  <c r="E41" i="10"/>
  <c r="D41" i="10"/>
  <c r="E40" i="10"/>
  <c r="D40" i="10"/>
  <c r="E39" i="10"/>
  <c r="D39" i="10"/>
  <c r="E38" i="10"/>
  <c r="D38" i="10"/>
  <c r="E37" i="10"/>
  <c r="D37" i="10"/>
  <c r="E36" i="10"/>
  <c r="D36" i="10"/>
  <c r="E35" i="10"/>
  <c r="D35" i="10"/>
  <c r="E34" i="10"/>
  <c r="D34" i="10"/>
  <c r="E33" i="10"/>
  <c r="D33" i="10"/>
  <c r="E32" i="10"/>
  <c r="D32" i="10"/>
  <c r="E31" i="10"/>
  <c r="D31" i="10"/>
  <c r="E30" i="10"/>
  <c r="D30" i="10"/>
  <c r="E29" i="10"/>
  <c r="D29" i="10"/>
  <c r="E28" i="10"/>
  <c r="D28" i="10"/>
  <c r="E27" i="10"/>
  <c r="D27" i="10"/>
  <c r="E26" i="10"/>
  <c r="D26" i="10"/>
  <c r="E25" i="10"/>
  <c r="D25" i="10"/>
  <c r="E24" i="10"/>
  <c r="D24" i="10"/>
  <c r="E23" i="10"/>
  <c r="D23" i="10"/>
  <c r="E22" i="10"/>
  <c r="D22" i="10"/>
  <c r="E21" i="10"/>
  <c r="D21" i="10"/>
  <c r="E20" i="10"/>
  <c r="D20" i="10"/>
  <c r="E19" i="10"/>
  <c r="D19" i="10"/>
  <c r="E18" i="10"/>
  <c r="D18" i="10"/>
  <c r="E17" i="10"/>
  <c r="D17" i="10"/>
  <c r="E16" i="10"/>
  <c r="D16" i="10"/>
  <c r="E15" i="10"/>
  <c r="D15" i="10"/>
  <c r="E14" i="10"/>
  <c r="D14" i="10"/>
  <c r="DK13" i="10"/>
  <c r="DK14" i="10" s="1"/>
  <c r="DK15" i="10" s="1"/>
  <c r="DK16" i="10" s="1"/>
  <c r="DK17" i="10" s="1"/>
  <c r="DK18" i="10" s="1"/>
  <c r="DK19" i="10" s="1"/>
  <c r="DK20" i="10" s="1"/>
  <c r="DK21" i="10" s="1"/>
  <c r="DK22" i="10" s="1"/>
  <c r="DK23" i="10" s="1"/>
  <c r="DK24" i="10" s="1"/>
  <c r="DK25" i="10" s="1"/>
  <c r="DK26" i="10" s="1"/>
  <c r="DK27" i="10" s="1"/>
  <c r="DK28" i="10" s="1"/>
  <c r="DK29" i="10" s="1"/>
  <c r="DK30" i="10" s="1"/>
  <c r="DK31" i="10" s="1"/>
  <c r="DK32" i="10" s="1"/>
  <c r="DK33" i="10" s="1"/>
  <c r="DK34" i="10" s="1"/>
  <c r="DK35" i="10" s="1"/>
  <c r="DK36" i="10" s="1"/>
  <c r="DK37" i="10" s="1"/>
  <c r="DK38" i="10" s="1"/>
  <c r="DK39" i="10" s="1"/>
  <c r="DK40" i="10" s="1"/>
  <c r="DK41" i="10" s="1"/>
  <c r="DK42" i="10" s="1"/>
  <c r="DK43" i="10" s="1"/>
  <c r="DK44" i="10" s="1"/>
  <c r="DK45" i="10" s="1"/>
  <c r="DK46" i="10" s="1"/>
  <c r="DK47" i="10" s="1"/>
  <c r="DK48" i="10" s="1"/>
  <c r="DK49" i="10" s="1"/>
  <c r="DK50" i="10" s="1"/>
  <c r="DK51" i="10" s="1"/>
  <c r="DK52" i="10" s="1"/>
  <c r="DK53" i="10" s="1"/>
  <c r="DK54" i="10" s="1"/>
  <c r="DK55" i="10" s="1"/>
  <c r="DK56" i="10" s="1"/>
  <c r="DK57" i="10" s="1"/>
  <c r="DK58" i="10" s="1"/>
  <c r="DK59" i="10" s="1"/>
  <c r="DK60" i="10" s="1"/>
  <c r="DK61" i="10" s="1"/>
  <c r="DK62" i="10" s="1"/>
  <c r="DK63" i="10" s="1"/>
  <c r="DK64" i="10" s="1"/>
  <c r="DK65" i="10" s="1"/>
  <c r="DK66" i="10" s="1"/>
  <c r="DK67" i="10" s="1"/>
  <c r="DK68" i="10" s="1"/>
  <c r="DK69" i="10" s="1"/>
  <c r="DK70" i="10" s="1"/>
  <c r="DK71" i="10" s="1"/>
  <c r="DK72" i="10" s="1"/>
  <c r="DK73" i="10" s="1"/>
  <c r="DK74" i="10" s="1"/>
  <c r="DK75" i="10" s="1"/>
  <c r="DK76" i="10" s="1"/>
  <c r="DK77" i="10" s="1"/>
  <c r="DK78" i="10" s="1"/>
  <c r="DK79" i="10" s="1"/>
  <c r="DK80" i="10" s="1"/>
  <c r="DK81" i="10" s="1"/>
  <c r="DK82" i="10" s="1"/>
  <c r="DK83" i="10" s="1"/>
  <c r="DK84" i="10" s="1"/>
  <c r="DK85" i="10" s="1"/>
  <c r="DK86" i="10" s="1"/>
  <c r="DK87" i="10" s="1"/>
  <c r="DK88" i="10" s="1"/>
  <c r="DK89" i="10" s="1"/>
  <c r="DK90" i="10" s="1"/>
  <c r="DK91" i="10" s="1"/>
  <c r="DK92" i="10" s="1"/>
  <c r="DK93" i="10" s="1"/>
  <c r="DK94" i="10" s="1"/>
  <c r="DK95" i="10" s="1"/>
  <c r="DK96" i="10" s="1"/>
  <c r="DK97" i="10" s="1"/>
  <c r="DK98" i="10" s="1"/>
  <c r="DK99" i="10" s="1"/>
  <c r="DK100" i="10" s="1"/>
  <c r="DK101" i="10" s="1"/>
  <c r="DK102" i="10" s="1"/>
  <c r="DK103" i="10" s="1"/>
  <c r="DK104" i="10" s="1"/>
  <c r="DK105" i="10" s="1"/>
  <c r="DK106" i="10" s="1"/>
  <c r="DK107" i="10" s="1"/>
  <c r="DK108" i="10" s="1"/>
  <c r="DK109" i="10" s="1"/>
  <c r="DK110" i="10" s="1"/>
  <c r="DK111" i="10" s="1"/>
  <c r="DK112" i="10" s="1"/>
  <c r="DK113" i="10" s="1"/>
  <c r="DK114" i="10" s="1"/>
  <c r="DK115" i="10" s="1"/>
  <c r="DK116" i="10" s="1"/>
  <c r="DK117" i="10" s="1"/>
  <c r="DK118" i="10" s="1"/>
  <c r="DK119" i="10" s="1"/>
  <c r="DK120" i="10" s="1"/>
  <c r="DK121" i="10" s="1"/>
  <c r="DK122" i="10" s="1"/>
  <c r="DK123" i="10" s="1"/>
  <c r="DK124" i="10" s="1"/>
  <c r="DK125" i="10" s="1"/>
  <c r="DK126" i="10" s="1"/>
  <c r="DK127" i="10" s="1"/>
  <c r="DK128" i="10" s="1"/>
  <c r="DK129" i="10" s="1"/>
  <c r="DK130" i="10" s="1"/>
  <c r="DK131" i="10" s="1"/>
  <c r="DK132" i="10" s="1"/>
  <c r="DK133" i="10" s="1"/>
  <c r="DK134" i="10" s="1"/>
  <c r="DK135" i="10" s="1"/>
  <c r="DK136" i="10" s="1"/>
  <c r="DK137" i="10" s="1"/>
  <c r="DK138" i="10" s="1"/>
  <c r="DK139" i="10" s="1"/>
  <c r="DK140" i="10" s="1"/>
  <c r="DK141" i="10" s="1"/>
  <c r="DK142" i="10" s="1"/>
  <c r="DK143" i="10" s="1"/>
  <c r="DK144" i="10" s="1"/>
  <c r="DK145" i="10" s="1"/>
  <c r="DK146" i="10" s="1"/>
  <c r="DK147" i="10" s="1"/>
  <c r="DK148" i="10" s="1"/>
  <c r="DK149" i="10" s="1"/>
  <c r="DK150" i="10" s="1"/>
  <c r="DK151" i="10" s="1"/>
  <c r="DK152" i="10" s="1"/>
  <c r="DK153" i="10" s="1"/>
  <c r="DK154" i="10" s="1"/>
  <c r="DK155" i="10" s="1"/>
  <c r="DK156" i="10" s="1"/>
  <c r="DK157" i="10" s="1"/>
  <c r="DK158" i="10" s="1"/>
  <c r="DK159" i="10" s="1"/>
  <c r="DK160" i="10" s="1"/>
  <c r="DK161" i="10" s="1"/>
  <c r="DK162" i="10" s="1"/>
  <c r="DK163" i="10" s="1"/>
  <c r="DK164" i="10" s="1"/>
  <c r="DK165" i="10" s="1"/>
  <c r="DK166" i="10" s="1"/>
  <c r="DK167" i="10" s="1"/>
  <c r="DK168" i="10" s="1"/>
  <c r="DK169" i="10" s="1"/>
  <c r="DK170" i="10" s="1"/>
  <c r="DK171" i="10" s="1"/>
  <c r="DK172" i="10" s="1"/>
  <c r="DK173" i="10" s="1"/>
  <c r="DK174" i="10" s="1"/>
  <c r="DK175" i="10" s="1"/>
  <c r="DK176" i="10" s="1"/>
  <c r="DK177" i="10" s="1"/>
  <c r="DK178" i="10" s="1"/>
  <c r="DK179" i="10" s="1"/>
  <c r="DK180" i="10" s="1"/>
  <c r="DK181" i="10" s="1"/>
  <c r="DK182" i="10" s="1"/>
  <c r="DK183" i="10" s="1"/>
  <c r="DK184" i="10" s="1"/>
  <c r="DK185" i="10" s="1"/>
  <c r="DK186" i="10" s="1"/>
  <c r="DK187" i="10" s="1"/>
  <c r="DK188" i="10" s="1"/>
  <c r="DK189" i="10" s="1"/>
  <c r="DK190" i="10" s="1"/>
  <c r="DK191" i="10" s="1"/>
  <c r="DK192" i="10" s="1"/>
  <c r="DK193" i="10" s="1"/>
  <c r="DK194" i="10" s="1"/>
  <c r="DK195" i="10" s="1"/>
  <c r="DK196" i="10" s="1"/>
  <c r="DK197" i="10" s="1"/>
  <c r="DK198" i="10" s="1"/>
  <c r="DK199" i="10" s="1"/>
  <c r="DK200" i="10" s="1"/>
  <c r="DK201" i="10" s="1"/>
  <c r="DK202" i="10" s="1"/>
  <c r="DK203" i="10" s="1"/>
  <c r="DK204" i="10" s="1"/>
  <c r="DK205" i="10" s="1"/>
  <c r="DK206" i="10" s="1"/>
  <c r="DK207" i="10" s="1"/>
  <c r="DK208" i="10" s="1"/>
  <c r="DK209" i="10" s="1"/>
  <c r="DK210" i="10" s="1"/>
  <c r="DK211" i="10" s="1"/>
  <c r="DK212" i="10" s="1"/>
  <c r="DK213" i="10" s="1"/>
  <c r="DK214" i="10" s="1"/>
  <c r="DK215" i="10" s="1"/>
  <c r="DK216" i="10" s="1"/>
  <c r="DK217" i="10" s="1"/>
  <c r="DK218" i="10" s="1"/>
  <c r="DK219" i="10" s="1"/>
  <c r="DK220" i="10" s="1"/>
  <c r="DK221" i="10" s="1"/>
  <c r="DK222" i="10" s="1"/>
  <c r="DK223" i="10" s="1"/>
  <c r="DK224" i="10" s="1"/>
  <c r="DK225" i="10" s="1"/>
  <c r="DK226" i="10" s="1"/>
  <c r="DK227" i="10" s="1"/>
  <c r="DK228" i="10" s="1"/>
  <c r="DK229" i="10" s="1"/>
  <c r="DK230" i="10" s="1"/>
  <c r="DK231" i="10" s="1"/>
  <c r="DK232" i="10" s="1"/>
  <c r="DK233" i="10" s="1"/>
  <c r="DK234" i="10" s="1"/>
  <c r="DK235" i="10" s="1"/>
  <c r="DK236" i="10" s="1"/>
  <c r="DK237" i="10" s="1"/>
  <c r="DK238" i="10" s="1"/>
  <c r="DK239" i="10" s="1"/>
  <c r="DK240" i="10" s="1"/>
  <c r="DK241" i="10" s="1"/>
  <c r="DK242" i="10" s="1"/>
  <c r="DK243" i="10" s="1"/>
  <c r="DK244" i="10" s="1"/>
  <c r="DK245" i="10" s="1"/>
  <c r="DK246" i="10" s="1"/>
  <c r="DK247" i="10" s="1"/>
  <c r="DK248" i="10" s="1"/>
  <c r="DK249" i="10" s="1"/>
  <c r="DK250" i="10" s="1"/>
  <c r="DK251" i="10" s="1"/>
  <c r="DK252" i="10" s="1"/>
  <c r="DK253" i="10" s="1"/>
  <c r="DK254" i="10" s="1"/>
  <c r="DG13" i="10"/>
  <c r="DG14" i="10" s="1"/>
  <c r="DG15" i="10" s="1"/>
  <c r="DG16" i="10" s="1"/>
  <c r="DG17" i="10" s="1"/>
  <c r="DG18" i="10" s="1"/>
  <c r="DG19" i="10" s="1"/>
  <c r="DG20" i="10" s="1"/>
  <c r="DG21" i="10" s="1"/>
  <c r="DG22" i="10" s="1"/>
  <c r="DG23" i="10" s="1"/>
  <c r="DG24" i="10" s="1"/>
  <c r="DG25" i="10" s="1"/>
  <c r="DG26" i="10" s="1"/>
  <c r="DG27" i="10" s="1"/>
  <c r="DG28" i="10" s="1"/>
  <c r="DG29" i="10" s="1"/>
  <c r="DG30" i="10" s="1"/>
  <c r="DG31" i="10" s="1"/>
  <c r="DG32" i="10" s="1"/>
  <c r="DG33" i="10" s="1"/>
  <c r="DG34" i="10" s="1"/>
  <c r="DG35" i="10" s="1"/>
  <c r="DG36" i="10" s="1"/>
  <c r="DG37" i="10" s="1"/>
  <c r="DG38" i="10" s="1"/>
  <c r="DG39" i="10" s="1"/>
  <c r="DG40" i="10" s="1"/>
  <c r="DG41" i="10" s="1"/>
  <c r="DG42" i="10" s="1"/>
  <c r="DG43" i="10" s="1"/>
  <c r="DG44" i="10" s="1"/>
  <c r="DG45" i="10" s="1"/>
  <c r="DG46" i="10" s="1"/>
  <c r="DG47" i="10" s="1"/>
  <c r="DG48" i="10" s="1"/>
  <c r="DG49" i="10" s="1"/>
  <c r="DG50" i="10" s="1"/>
  <c r="DG51" i="10" s="1"/>
  <c r="DG52" i="10" s="1"/>
  <c r="DG53" i="10" s="1"/>
  <c r="DG54" i="10" s="1"/>
  <c r="DG55" i="10" s="1"/>
  <c r="DG56" i="10" s="1"/>
  <c r="DG57" i="10" s="1"/>
  <c r="DG58" i="10" s="1"/>
  <c r="DG59" i="10" s="1"/>
  <c r="DG60" i="10" s="1"/>
  <c r="DG61" i="10" s="1"/>
  <c r="DG62" i="10" s="1"/>
  <c r="DG63" i="10" s="1"/>
  <c r="DG64" i="10" s="1"/>
  <c r="DG65" i="10" s="1"/>
  <c r="DG66" i="10" s="1"/>
  <c r="DG67" i="10" s="1"/>
  <c r="DG68" i="10" s="1"/>
  <c r="DG69" i="10" s="1"/>
  <c r="DG70" i="10" s="1"/>
  <c r="DG71" i="10" s="1"/>
  <c r="DG72" i="10" s="1"/>
  <c r="DG73" i="10" s="1"/>
  <c r="DG74" i="10" s="1"/>
  <c r="DG75" i="10" s="1"/>
  <c r="DG76" i="10" s="1"/>
  <c r="DG77" i="10" s="1"/>
  <c r="DG78" i="10" s="1"/>
  <c r="DG79" i="10" s="1"/>
  <c r="DG80" i="10" s="1"/>
  <c r="DG81" i="10" s="1"/>
  <c r="DG82" i="10" s="1"/>
  <c r="DG83" i="10" s="1"/>
  <c r="DG84" i="10" s="1"/>
  <c r="DG85" i="10" s="1"/>
  <c r="DG86" i="10" s="1"/>
  <c r="DG87" i="10" s="1"/>
  <c r="DG88" i="10" s="1"/>
  <c r="DG89" i="10" s="1"/>
  <c r="DG90" i="10" s="1"/>
  <c r="DG91" i="10" s="1"/>
  <c r="DG92" i="10" s="1"/>
  <c r="DG93" i="10" s="1"/>
  <c r="DG94" i="10" s="1"/>
  <c r="DG95" i="10" s="1"/>
  <c r="DG96" i="10" s="1"/>
  <c r="DG97" i="10" s="1"/>
  <c r="DG98" i="10" s="1"/>
  <c r="DG99" i="10" s="1"/>
  <c r="DG100" i="10" s="1"/>
  <c r="DG101" i="10" s="1"/>
  <c r="DG102" i="10" s="1"/>
  <c r="DG103" i="10" s="1"/>
  <c r="DG104" i="10" s="1"/>
  <c r="DG105" i="10" s="1"/>
  <c r="DG106" i="10" s="1"/>
  <c r="DG107" i="10" s="1"/>
  <c r="DG108" i="10" s="1"/>
  <c r="DG109" i="10" s="1"/>
  <c r="DG110" i="10" s="1"/>
  <c r="DG111" i="10" s="1"/>
  <c r="DG112" i="10" s="1"/>
  <c r="DG113" i="10" s="1"/>
  <c r="DG114" i="10" s="1"/>
  <c r="DG115" i="10" s="1"/>
  <c r="DG116" i="10" s="1"/>
  <c r="DG117" i="10" s="1"/>
  <c r="DG118" i="10" s="1"/>
  <c r="DG119" i="10" s="1"/>
  <c r="DG120" i="10" s="1"/>
  <c r="DG121" i="10" s="1"/>
  <c r="DG122" i="10" s="1"/>
  <c r="DG123" i="10" s="1"/>
  <c r="DG124" i="10" s="1"/>
  <c r="DG125" i="10" s="1"/>
  <c r="DG126" i="10" s="1"/>
  <c r="DG127" i="10" s="1"/>
  <c r="DG128" i="10" s="1"/>
  <c r="DG129" i="10" s="1"/>
  <c r="DG130" i="10" s="1"/>
  <c r="DG131" i="10" s="1"/>
  <c r="DG132" i="10" s="1"/>
  <c r="DG133" i="10" s="1"/>
  <c r="DG134" i="10" s="1"/>
  <c r="DG135" i="10" s="1"/>
  <c r="DG136" i="10" s="1"/>
  <c r="DG137" i="10" s="1"/>
  <c r="DG138" i="10" s="1"/>
  <c r="DG139" i="10" s="1"/>
  <c r="DG140" i="10" s="1"/>
  <c r="DG141" i="10" s="1"/>
  <c r="DG142" i="10" s="1"/>
  <c r="DG143" i="10" s="1"/>
  <c r="DG144" i="10" s="1"/>
  <c r="DG145" i="10" s="1"/>
  <c r="DG146" i="10" s="1"/>
  <c r="DG147" i="10" s="1"/>
  <c r="DG148" i="10" s="1"/>
  <c r="DG149" i="10" s="1"/>
  <c r="DG150" i="10" s="1"/>
  <c r="DG151" i="10" s="1"/>
  <c r="DG152" i="10" s="1"/>
  <c r="DG153" i="10" s="1"/>
  <c r="DG154" i="10" s="1"/>
  <c r="DG155" i="10" s="1"/>
  <c r="DG156" i="10" s="1"/>
  <c r="DG157" i="10" s="1"/>
  <c r="DG158" i="10" s="1"/>
  <c r="DG159" i="10" s="1"/>
  <c r="DG160" i="10" s="1"/>
  <c r="DG161" i="10" s="1"/>
  <c r="DG162" i="10" s="1"/>
  <c r="DG163" i="10" s="1"/>
  <c r="DG164" i="10" s="1"/>
  <c r="DG165" i="10" s="1"/>
  <c r="DG166" i="10" s="1"/>
  <c r="DG167" i="10" s="1"/>
  <c r="DG168" i="10" s="1"/>
  <c r="DG169" i="10" s="1"/>
  <c r="DG170" i="10" s="1"/>
  <c r="DG171" i="10" s="1"/>
  <c r="DG172" i="10" s="1"/>
  <c r="DG173" i="10" s="1"/>
  <c r="DG174" i="10" s="1"/>
  <c r="DG175" i="10" s="1"/>
  <c r="DG176" i="10" s="1"/>
  <c r="DG177" i="10" s="1"/>
  <c r="DG178" i="10" s="1"/>
  <c r="DG179" i="10" s="1"/>
  <c r="DG180" i="10" s="1"/>
  <c r="DG181" i="10" s="1"/>
  <c r="DG182" i="10" s="1"/>
  <c r="DG183" i="10" s="1"/>
  <c r="DG184" i="10" s="1"/>
  <c r="DG185" i="10" s="1"/>
  <c r="DG186" i="10" s="1"/>
  <c r="DG187" i="10" s="1"/>
  <c r="DG188" i="10" s="1"/>
  <c r="DG189" i="10" s="1"/>
  <c r="DG190" i="10" s="1"/>
  <c r="DG191" i="10" s="1"/>
  <c r="DG192" i="10" s="1"/>
  <c r="DG193" i="10" s="1"/>
  <c r="DG194" i="10" s="1"/>
  <c r="DG195" i="10" s="1"/>
  <c r="DG196" i="10" s="1"/>
  <c r="DG197" i="10" s="1"/>
  <c r="DG198" i="10" s="1"/>
  <c r="DG199" i="10" s="1"/>
  <c r="DG200" i="10" s="1"/>
  <c r="DG201" i="10" s="1"/>
  <c r="DG202" i="10" s="1"/>
  <c r="DG203" i="10" s="1"/>
  <c r="DG204" i="10" s="1"/>
  <c r="DG205" i="10" s="1"/>
  <c r="DG206" i="10" s="1"/>
  <c r="DG207" i="10" s="1"/>
  <c r="DG208" i="10" s="1"/>
  <c r="DG209" i="10" s="1"/>
  <c r="DG210" i="10" s="1"/>
  <c r="DG211" i="10" s="1"/>
  <c r="DG212" i="10" s="1"/>
  <c r="DG213" i="10" s="1"/>
  <c r="DG214" i="10" s="1"/>
  <c r="DG215" i="10" s="1"/>
  <c r="DG216" i="10" s="1"/>
  <c r="DG217" i="10" s="1"/>
  <c r="DG218" i="10" s="1"/>
  <c r="DG219" i="10" s="1"/>
  <c r="DG220" i="10" s="1"/>
  <c r="DG221" i="10" s="1"/>
  <c r="DG222" i="10" s="1"/>
  <c r="DG223" i="10" s="1"/>
  <c r="DG224" i="10" s="1"/>
  <c r="DG225" i="10" s="1"/>
  <c r="DG226" i="10" s="1"/>
  <c r="DG227" i="10" s="1"/>
  <c r="DG228" i="10" s="1"/>
  <c r="DG229" i="10" s="1"/>
  <c r="DG230" i="10" s="1"/>
  <c r="DG231" i="10" s="1"/>
  <c r="DG232" i="10" s="1"/>
  <c r="DG233" i="10" s="1"/>
  <c r="DG234" i="10" s="1"/>
  <c r="DG235" i="10" s="1"/>
  <c r="DG236" i="10" s="1"/>
  <c r="DG237" i="10" s="1"/>
  <c r="DG238" i="10" s="1"/>
  <c r="DG239" i="10" s="1"/>
  <c r="DG240" i="10" s="1"/>
  <c r="DG241" i="10" s="1"/>
  <c r="DG242" i="10" s="1"/>
  <c r="DG243" i="10" s="1"/>
  <c r="DG244" i="10" s="1"/>
  <c r="DG245" i="10" s="1"/>
  <c r="DG246" i="10" s="1"/>
  <c r="DG247" i="10" s="1"/>
  <c r="DG248" i="10" s="1"/>
  <c r="DG249" i="10" s="1"/>
  <c r="DG250" i="10" s="1"/>
  <c r="DG251" i="10" s="1"/>
  <c r="DG252" i="10" s="1"/>
  <c r="DG253" i="10" s="1"/>
  <c r="DG254" i="10" s="1"/>
  <c r="DC13" i="10"/>
  <c r="DD10" i="10" s="1"/>
  <c r="CY13" i="10"/>
  <c r="CY14" i="10" s="1"/>
  <c r="CY15" i="10" s="1"/>
  <c r="CY16" i="10" s="1"/>
  <c r="CY17" i="10" s="1"/>
  <c r="CY18" i="10" s="1"/>
  <c r="CY19" i="10" s="1"/>
  <c r="CY20" i="10" s="1"/>
  <c r="CY21" i="10" s="1"/>
  <c r="CY22" i="10" s="1"/>
  <c r="CY23" i="10" s="1"/>
  <c r="CY24" i="10" s="1"/>
  <c r="CY25" i="10" s="1"/>
  <c r="CY26" i="10" s="1"/>
  <c r="CY27" i="10" s="1"/>
  <c r="CY28" i="10" s="1"/>
  <c r="CY29" i="10" s="1"/>
  <c r="CY30" i="10" s="1"/>
  <c r="CY31" i="10" s="1"/>
  <c r="CY32" i="10" s="1"/>
  <c r="CY33" i="10" s="1"/>
  <c r="CY34" i="10" s="1"/>
  <c r="CY35" i="10" s="1"/>
  <c r="CY36" i="10" s="1"/>
  <c r="CY37" i="10" s="1"/>
  <c r="CY38" i="10" s="1"/>
  <c r="CY39" i="10" s="1"/>
  <c r="CY40" i="10" s="1"/>
  <c r="CY41" i="10" s="1"/>
  <c r="CY42" i="10" s="1"/>
  <c r="CY43" i="10" s="1"/>
  <c r="CY44" i="10" s="1"/>
  <c r="CY45" i="10" s="1"/>
  <c r="CY46" i="10" s="1"/>
  <c r="CY47" i="10" s="1"/>
  <c r="CY48" i="10" s="1"/>
  <c r="CY49" i="10" s="1"/>
  <c r="CY50" i="10" s="1"/>
  <c r="CY51" i="10" s="1"/>
  <c r="CY52" i="10" s="1"/>
  <c r="CY53" i="10" s="1"/>
  <c r="CY54" i="10" s="1"/>
  <c r="CY55" i="10" s="1"/>
  <c r="CY56" i="10" s="1"/>
  <c r="CY57" i="10" s="1"/>
  <c r="CY58" i="10" s="1"/>
  <c r="CY59" i="10" s="1"/>
  <c r="CY60" i="10" s="1"/>
  <c r="CY61" i="10" s="1"/>
  <c r="CY62" i="10" s="1"/>
  <c r="CY63" i="10" s="1"/>
  <c r="CY64" i="10" s="1"/>
  <c r="CY65" i="10" s="1"/>
  <c r="CY66" i="10" s="1"/>
  <c r="CY67" i="10" s="1"/>
  <c r="CY68" i="10" s="1"/>
  <c r="CY69" i="10" s="1"/>
  <c r="CY70" i="10" s="1"/>
  <c r="CY71" i="10" s="1"/>
  <c r="CY72" i="10" s="1"/>
  <c r="CY73" i="10" s="1"/>
  <c r="CY74" i="10" s="1"/>
  <c r="CY75" i="10" s="1"/>
  <c r="CY76" i="10" s="1"/>
  <c r="CY77" i="10" s="1"/>
  <c r="CY78" i="10" s="1"/>
  <c r="CY79" i="10" s="1"/>
  <c r="CY80" i="10" s="1"/>
  <c r="CY81" i="10" s="1"/>
  <c r="CY82" i="10" s="1"/>
  <c r="CY83" i="10" s="1"/>
  <c r="CY84" i="10" s="1"/>
  <c r="CY85" i="10" s="1"/>
  <c r="CY86" i="10" s="1"/>
  <c r="CY87" i="10" s="1"/>
  <c r="CY88" i="10" s="1"/>
  <c r="CY89" i="10" s="1"/>
  <c r="CY90" i="10" s="1"/>
  <c r="CY91" i="10" s="1"/>
  <c r="CY92" i="10" s="1"/>
  <c r="CY93" i="10" s="1"/>
  <c r="CY94" i="10" s="1"/>
  <c r="CY95" i="10" s="1"/>
  <c r="CY96" i="10" s="1"/>
  <c r="CY97" i="10" s="1"/>
  <c r="CY98" i="10" s="1"/>
  <c r="CY99" i="10" s="1"/>
  <c r="CY100" i="10" s="1"/>
  <c r="CY101" i="10" s="1"/>
  <c r="CY102" i="10" s="1"/>
  <c r="CY103" i="10" s="1"/>
  <c r="CY104" i="10" s="1"/>
  <c r="CY105" i="10" s="1"/>
  <c r="CY106" i="10" s="1"/>
  <c r="CY107" i="10" s="1"/>
  <c r="CY108" i="10" s="1"/>
  <c r="CY109" i="10" s="1"/>
  <c r="CY110" i="10" s="1"/>
  <c r="CY111" i="10" s="1"/>
  <c r="CY112" i="10" s="1"/>
  <c r="CY113" i="10" s="1"/>
  <c r="CY114" i="10" s="1"/>
  <c r="CY115" i="10" s="1"/>
  <c r="CY116" i="10" s="1"/>
  <c r="CY117" i="10" s="1"/>
  <c r="CY118" i="10" s="1"/>
  <c r="CY119" i="10" s="1"/>
  <c r="CY120" i="10" s="1"/>
  <c r="CY121" i="10" s="1"/>
  <c r="CY122" i="10" s="1"/>
  <c r="CY123" i="10" s="1"/>
  <c r="CY124" i="10" s="1"/>
  <c r="CY125" i="10" s="1"/>
  <c r="CY126" i="10" s="1"/>
  <c r="CY127" i="10" s="1"/>
  <c r="CY128" i="10" s="1"/>
  <c r="CY129" i="10" s="1"/>
  <c r="CY130" i="10" s="1"/>
  <c r="CY131" i="10" s="1"/>
  <c r="CY132" i="10" s="1"/>
  <c r="CY133" i="10" s="1"/>
  <c r="CY134" i="10" s="1"/>
  <c r="CY135" i="10" s="1"/>
  <c r="CY136" i="10" s="1"/>
  <c r="CY137" i="10" s="1"/>
  <c r="CY138" i="10" s="1"/>
  <c r="CY139" i="10" s="1"/>
  <c r="CY140" i="10" s="1"/>
  <c r="CY141" i="10" s="1"/>
  <c r="CY142" i="10" s="1"/>
  <c r="CY143" i="10" s="1"/>
  <c r="CY144" i="10" s="1"/>
  <c r="CY145" i="10" s="1"/>
  <c r="CY146" i="10" s="1"/>
  <c r="CY147" i="10" s="1"/>
  <c r="CY148" i="10" s="1"/>
  <c r="CY149" i="10" s="1"/>
  <c r="CY150" i="10" s="1"/>
  <c r="CY151" i="10" s="1"/>
  <c r="CY152" i="10" s="1"/>
  <c r="CY153" i="10" s="1"/>
  <c r="CY154" i="10" s="1"/>
  <c r="CY155" i="10" s="1"/>
  <c r="CY156" i="10" s="1"/>
  <c r="CY157" i="10" s="1"/>
  <c r="CY158" i="10" s="1"/>
  <c r="CY159" i="10" s="1"/>
  <c r="CY160" i="10" s="1"/>
  <c r="CY161" i="10" s="1"/>
  <c r="CY162" i="10" s="1"/>
  <c r="CY163" i="10" s="1"/>
  <c r="CY164" i="10" s="1"/>
  <c r="CY165" i="10" s="1"/>
  <c r="CY166" i="10" s="1"/>
  <c r="CY167" i="10" s="1"/>
  <c r="CY168" i="10" s="1"/>
  <c r="CY169" i="10" s="1"/>
  <c r="CY170" i="10" s="1"/>
  <c r="CY171" i="10" s="1"/>
  <c r="CY172" i="10" s="1"/>
  <c r="CY173" i="10" s="1"/>
  <c r="CY174" i="10" s="1"/>
  <c r="CY175" i="10" s="1"/>
  <c r="CY176" i="10" s="1"/>
  <c r="CY177" i="10" s="1"/>
  <c r="CY178" i="10" s="1"/>
  <c r="CY179" i="10" s="1"/>
  <c r="CY180" i="10" s="1"/>
  <c r="CY181" i="10" s="1"/>
  <c r="CY182" i="10" s="1"/>
  <c r="CY183" i="10" s="1"/>
  <c r="CY184" i="10" s="1"/>
  <c r="CY185" i="10" s="1"/>
  <c r="CY186" i="10" s="1"/>
  <c r="CY187" i="10" s="1"/>
  <c r="CY188" i="10" s="1"/>
  <c r="CY189" i="10" s="1"/>
  <c r="CY190" i="10" s="1"/>
  <c r="CY191" i="10" s="1"/>
  <c r="CY192" i="10" s="1"/>
  <c r="CY193" i="10" s="1"/>
  <c r="CY194" i="10" s="1"/>
  <c r="CY195" i="10" s="1"/>
  <c r="CY196" i="10" s="1"/>
  <c r="CY197" i="10" s="1"/>
  <c r="CY198" i="10" s="1"/>
  <c r="CY199" i="10" s="1"/>
  <c r="CY200" i="10" s="1"/>
  <c r="CY201" i="10" s="1"/>
  <c r="CY202" i="10" s="1"/>
  <c r="CY203" i="10" s="1"/>
  <c r="CY204" i="10" s="1"/>
  <c r="CY205" i="10" s="1"/>
  <c r="CY206" i="10" s="1"/>
  <c r="CY207" i="10" s="1"/>
  <c r="CY208" i="10" s="1"/>
  <c r="CY209" i="10" s="1"/>
  <c r="CY210" i="10" s="1"/>
  <c r="CY211" i="10" s="1"/>
  <c r="CY212" i="10" s="1"/>
  <c r="CY213" i="10" s="1"/>
  <c r="CY214" i="10" s="1"/>
  <c r="CY215" i="10" s="1"/>
  <c r="CY216" i="10" s="1"/>
  <c r="CY217" i="10" s="1"/>
  <c r="CY218" i="10" s="1"/>
  <c r="CY219" i="10" s="1"/>
  <c r="CY220" i="10" s="1"/>
  <c r="CY221" i="10" s="1"/>
  <c r="CY222" i="10" s="1"/>
  <c r="CY223" i="10" s="1"/>
  <c r="CY224" i="10" s="1"/>
  <c r="CY225" i="10" s="1"/>
  <c r="CY226" i="10" s="1"/>
  <c r="CY227" i="10" s="1"/>
  <c r="CY228" i="10" s="1"/>
  <c r="CY229" i="10" s="1"/>
  <c r="CY230" i="10" s="1"/>
  <c r="CY231" i="10" s="1"/>
  <c r="CY232" i="10" s="1"/>
  <c r="CY233" i="10" s="1"/>
  <c r="CY234" i="10" s="1"/>
  <c r="CY235" i="10" s="1"/>
  <c r="CY236" i="10" s="1"/>
  <c r="CY237" i="10" s="1"/>
  <c r="CY238" i="10" s="1"/>
  <c r="CY239" i="10" s="1"/>
  <c r="CY240" i="10" s="1"/>
  <c r="CY241" i="10" s="1"/>
  <c r="CY242" i="10" s="1"/>
  <c r="CY243" i="10" s="1"/>
  <c r="CY244" i="10" s="1"/>
  <c r="CY245" i="10" s="1"/>
  <c r="CY246" i="10" s="1"/>
  <c r="CY247" i="10" s="1"/>
  <c r="CY248" i="10" s="1"/>
  <c r="CY249" i="10" s="1"/>
  <c r="CY250" i="10" s="1"/>
  <c r="CY251" i="10" s="1"/>
  <c r="CY252" i="10" s="1"/>
  <c r="CY253" i="10" s="1"/>
  <c r="CY254" i="10" s="1"/>
  <c r="CU13" i="10"/>
  <c r="CV10" i="10" s="1"/>
  <c r="CQ13" i="10"/>
  <c r="CQ14" i="10" s="1"/>
  <c r="CQ15" i="10" s="1"/>
  <c r="CQ16" i="10" s="1"/>
  <c r="CQ17" i="10" s="1"/>
  <c r="CQ18" i="10" s="1"/>
  <c r="CQ19" i="10" s="1"/>
  <c r="CQ20" i="10" s="1"/>
  <c r="CQ21" i="10" s="1"/>
  <c r="CQ22" i="10" s="1"/>
  <c r="CQ23" i="10" s="1"/>
  <c r="CQ24" i="10" s="1"/>
  <c r="CQ25" i="10" s="1"/>
  <c r="CQ26" i="10" s="1"/>
  <c r="CQ27" i="10" s="1"/>
  <c r="CQ28" i="10" s="1"/>
  <c r="CQ29" i="10" s="1"/>
  <c r="CQ30" i="10" s="1"/>
  <c r="CQ31" i="10" s="1"/>
  <c r="CQ32" i="10" s="1"/>
  <c r="CQ33" i="10" s="1"/>
  <c r="CQ34" i="10" s="1"/>
  <c r="CQ35" i="10" s="1"/>
  <c r="CQ36" i="10" s="1"/>
  <c r="CQ37" i="10" s="1"/>
  <c r="CQ38" i="10" s="1"/>
  <c r="CQ39" i="10" s="1"/>
  <c r="CQ40" i="10" s="1"/>
  <c r="CQ41" i="10" s="1"/>
  <c r="CQ42" i="10" s="1"/>
  <c r="CQ43" i="10" s="1"/>
  <c r="CQ44" i="10" s="1"/>
  <c r="CQ45" i="10" s="1"/>
  <c r="CQ46" i="10" s="1"/>
  <c r="CQ47" i="10" s="1"/>
  <c r="CQ48" i="10" s="1"/>
  <c r="CQ49" i="10" s="1"/>
  <c r="CQ50" i="10" s="1"/>
  <c r="CQ51" i="10" s="1"/>
  <c r="CQ52" i="10" s="1"/>
  <c r="CQ53" i="10" s="1"/>
  <c r="CQ54" i="10" s="1"/>
  <c r="CQ55" i="10" s="1"/>
  <c r="CQ56" i="10" s="1"/>
  <c r="CQ57" i="10" s="1"/>
  <c r="CQ58" i="10" s="1"/>
  <c r="CQ59" i="10" s="1"/>
  <c r="CQ60" i="10" s="1"/>
  <c r="CQ61" i="10" s="1"/>
  <c r="CQ62" i="10" s="1"/>
  <c r="CQ63" i="10" s="1"/>
  <c r="CQ64" i="10" s="1"/>
  <c r="CQ65" i="10" s="1"/>
  <c r="CQ66" i="10" s="1"/>
  <c r="CQ67" i="10" s="1"/>
  <c r="CQ68" i="10" s="1"/>
  <c r="CQ69" i="10" s="1"/>
  <c r="CQ70" i="10" s="1"/>
  <c r="CQ71" i="10" s="1"/>
  <c r="CQ72" i="10" s="1"/>
  <c r="CQ73" i="10" s="1"/>
  <c r="CQ74" i="10" s="1"/>
  <c r="CQ75" i="10" s="1"/>
  <c r="CQ76" i="10" s="1"/>
  <c r="CQ77" i="10" s="1"/>
  <c r="CQ78" i="10" s="1"/>
  <c r="CQ79" i="10" s="1"/>
  <c r="CQ80" i="10" s="1"/>
  <c r="CQ81" i="10" s="1"/>
  <c r="CQ82" i="10" s="1"/>
  <c r="CQ83" i="10" s="1"/>
  <c r="CQ84" i="10" s="1"/>
  <c r="CQ85" i="10" s="1"/>
  <c r="CQ86" i="10" s="1"/>
  <c r="CQ87" i="10" s="1"/>
  <c r="CQ88" i="10" s="1"/>
  <c r="CQ89" i="10" s="1"/>
  <c r="CQ90" i="10" s="1"/>
  <c r="CQ91" i="10" s="1"/>
  <c r="CQ92" i="10" s="1"/>
  <c r="CQ93" i="10" s="1"/>
  <c r="CQ94" i="10" s="1"/>
  <c r="CQ95" i="10" s="1"/>
  <c r="CQ96" i="10" s="1"/>
  <c r="CQ97" i="10" s="1"/>
  <c r="CQ98" i="10" s="1"/>
  <c r="CQ99" i="10" s="1"/>
  <c r="CQ100" i="10" s="1"/>
  <c r="CQ101" i="10" s="1"/>
  <c r="CQ102" i="10" s="1"/>
  <c r="CQ103" i="10" s="1"/>
  <c r="CQ104" i="10" s="1"/>
  <c r="CQ105" i="10" s="1"/>
  <c r="CQ106" i="10" s="1"/>
  <c r="CQ107" i="10" s="1"/>
  <c r="CQ108" i="10" s="1"/>
  <c r="CQ109" i="10" s="1"/>
  <c r="CQ110" i="10" s="1"/>
  <c r="CQ111" i="10" s="1"/>
  <c r="CQ112" i="10" s="1"/>
  <c r="CQ113" i="10" s="1"/>
  <c r="CQ114" i="10" s="1"/>
  <c r="CQ115" i="10" s="1"/>
  <c r="CQ116" i="10" s="1"/>
  <c r="CQ117" i="10" s="1"/>
  <c r="CQ118" i="10" s="1"/>
  <c r="CQ119" i="10" s="1"/>
  <c r="CQ120" i="10" s="1"/>
  <c r="CQ121" i="10" s="1"/>
  <c r="CQ122" i="10" s="1"/>
  <c r="CQ123" i="10" s="1"/>
  <c r="CQ124" i="10" s="1"/>
  <c r="CQ125" i="10" s="1"/>
  <c r="CQ126" i="10" s="1"/>
  <c r="CQ127" i="10" s="1"/>
  <c r="CQ128" i="10" s="1"/>
  <c r="CQ129" i="10" s="1"/>
  <c r="CQ130" i="10" s="1"/>
  <c r="CQ131" i="10" s="1"/>
  <c r="CQ132" i="10" s="1"/>
  <c r="CQ133" i="10" s="1"/>
  <c r="CQ134" i="10" s="1"/>
  <c r="CQ135" i="10" s="1"/>
  <c r="CQ136" i="10" s="1"/>
  <c r="CQ137" i="10" s="1"/>
  <c r="CQ138" i="10" s="1"/>
  <c r="CQ139" i="10" s="1"/>
  <c r="CQ140" i="10" s="1"/>
  <c r="CQ141" i="10" s="1"/>
  <c r="CQ142" i="10" s="1"/>
  <c r="CQ143" i="10" s="1"/>
  <c r="CQ144" i="10" s="1"/>
  <c r="CQ145" i="10" s="1"/>
  <c r="CQ146" i="10" s="1"/>
  <c r="CQ147" i="10" s="1"/>
  <c r="CQ148" i="10" s="1"/>
  <c r="CQ149" i="10" s="1"/>
  <c r="CQ150" i="10" s="1"/>
  <c r="CQ151" i="10" s="1"/>
  <c r="CQ152" i="10" s="1"/>
  <c r="CQ153" i="10" s="1"/>
  <c r="CQ154" i="10" s="1"/>
  <c r="CQ155" i="10" s="1"/>
  <c r="CQ156" i="10" s="1"/>
  <c r="CQ157" i="10" s="1"/>
  <c r="CQ158" i="10" s="1"/>
  <c r="CQ159" i="10" s="1"/>
  <c r="CQ160" i="10" s="1"/>
  <c r="CQ161" i="10" s="1"/>
  <c r="CQ162" i="10" s="1"/>
  <c r="CQ163" i="10" s="1"/>
  <c r="CQ164" i="10" s="1"/>
  <c r="CQ165" i="10" s="1"/>
  <c r="CQ166" i="10" s="1"/>
  <c r="CQ167" i="10" s="1"/>
  <c r="CQ168" i="10" s="1"/>
  <c r="CQ169" i="10" s="1"/>
  <c r="CQ170" i="10" s="1"/>
  <c r="CQ171" i="10" s="1"/>
  <c r="CQ172" i="10" s="1"/>
  <c r="CQ173" i="10" s="1"/>
  <c r="CQ174" i="10" s="1"/>
  <c r="CQ175" i="10" s="1"/>
  <c r="CQ176" i="10" s="1"/>
  <c r="CQ177" i="10" s="1"/>
  <c r="CQ178" i="10" s="1"/>
  <c r="CQ179" i="10" s="1"/>
  <c r="CQ180" i="10" s="1"/>
  <c r="CQ181" i="10" s="1"/>
  <c r="CQ182" i="10" s="1"/>
  <c r="CQ183" i="10" s="1"/>
  <c r="CQ184" i="10" s="1"/>
  <c r="CQ185" i="10" s="1"/>
  <c r="CQ186" i="10" s="1"/>
  <c r="CQ187" i="10" s="1"/>
  <c r="CQ188" i="10" s="1"/>
  <c r="CQ189" i="10" s="1"/>
  <c r="CQ190" i="10" s="1"/>
  <c r="CQ191" i="10" s="1"/>
  <c r="CQ192" i="10" s="1"/>
  <c r="CQ193" i="10" s="1"/>
  <c r="CQ194" i="10" s="1"/>
  <c r="CQ195" i="10" s="1"/>
  <c r="CQ196" i="10" s="1"/>
  <c r="CQ197" i="10" s="1"/>
  <c r="CQ198" i="10" s="1"/>
  <c r="CQ199" i="10" s="1"/>
  <c r="CQ200" i="10" s="1"/>
  <c r="CQ201" i="10" s="1"/>
  <c r="CQ202" i="10" s="1"/>
  <c r="CQ203" i="10" s="1"/>
  <c r="CQ204" i="10" s="1"/>
  <c r="CQ205" i="10" s="1"/>
  <c r="CQ206" i="10" s="1"/>
  <c r="CQ207" i="10" s="1"/>
  <c r="CQ208" i="10" s="1"/>
  <c r="CQ209" i="10" s="1"/>
  <c r="CQ210" i="10" s="1"/>
  <c r="CQ211" i="10" s="1"/>
  <c r="CQ212" i="10" s="1"/>
  <c r="CQ213" i="10" s="1"/>
  <c r="CQ214" i="10" s="1"/>
  <c r="CQ215" i="10" s="1"/>
  <c r="CQ216" i="10" s="1"/>
  <c r="CQ217" i="10" s="1"/>
  <c r="CQ218" i="10" s="1"/>
  <c r="CQ219" i="10" s="1"/>
  <c r="CQ220" i="10" s="1"/>
  <c r="CQ221" i="10" s="1"/>
  <c r="CQ222" i="10" s="1"/>
  <c r="CQ223" i="10" s="1"/>
  <c r="CQ224" i="10" s="1"/>
  <c r="CQ225" i="10" s="1"/>
  <c r="CQ226" i="10" s="1"/>
  <c r="CQ227" i="10" s="1"/>
  <c r="CQ228" i="10" s="1"/>
  <c r="CQ229" i="10" s="1"/>
  <c r="CQ230" i="10" s="1"/>
  <c r="CQ231" i="10" s="1"/>
  <c r="CQ232" i="10" s="1"/>
  <c r="CQ233" i="10" s="1"/>
  <c r="CQ234" i="10" s="1"/>
  <c r="CQ235" i="10" s="1"/>
  <c r="CQ236" i="10" s="1"/>
  <c r="CQ237" i="10" s="1"/>
  <c r="CQ238" i="10" s="1"/>
  <c r="CQ239" i="10" s="1"/>
  <c r="CQ240" i="10" s="1"/>
  <c r="CQ241" i="10" s="1"/>
  <c r="CQ242" i="10" s="1"/>
  <c r="CQ243" i="10" s="1"/>
  <c r="CQ244" i="10" s="1"/>
  <c r="CQ245" i="10" s="1"/>
  <c r="CQ246" i="10" s="1"/>
  <c r="CQ247" i="10" s="1"/>
  <c r="CQ248" i="10" s="1"/>
  <c r="CQ249" i="10" s="1"/>
  <c r="CQ250" i="10" s="1"/>
  <c r="CQ251" i="10" s="1"/>
  <c r="CQ252" i="10" s="1"/>
  <c r="CQ253" i="10" s="1"/>
  <c r="CQ254" i="10" s="1"/>
  <c r="CM13" i="10"/>
  <c r="CM14" i="10" s="1"/>
  <c r="CM15" i="10" s="1"/>
  <c r="CM16" i="10" s="1"/>
  <c r="CM17" i="10" s="1"/>
  <c r="CM18" i="10" s="1"/>
  <c r="CM19" i="10" s="1"/>
  <c r="CM20" i="10" s="1"/>
  <c r="CM21" i="10" s="1"/>
  <c r="CM22" i="10" s="1"/>
  <c r="CM23" i="10" s="1"/>
  <c r="CM24" i="10" s="1"/>
  <c r="CM25" i="10" s="1"/>
  <c r="CM26" i="10" s="1"/>
  <c r="CM27" i="10" s="1"/>
  <c r="CM28" i="10" s="1"/>
  <c r="CM29" i="10" s="1"/>
  <c r="CM30" i="10" s="1"/>
  <c r="CM31" i="10" s="1"/>
  <c r="CM32" i="10" s="1"/>
  <c r="CM33" i="10" s="1"/>
  <c r="CM34" i="10" s="1"/>
  <c r="CM35" i="10" s="1"/>
  <c r="CM36" i="10" s="1"/>
  <c r="CM37" i="10" s="1"/>
  <c r="CM38" i="10" s="1"/>
  <c r="CM39" i="10" s="1"/>
  <c r="CM40" i="10" s="1"/>
  <c r="CM41" i="10" s="1"/>
  <c r="CM42" i="10" s="1"/>
  <c r="CM43" i="10" s="1"/>
  <c r="CM44" i="10" s="1"/>
  <c r="CM45" i="10" s="1"/>
  <c r="CM46" i="10" s="1"/>
  <c r="CM47" i="10" s="1"/>
  <c r="CM48" i="10" s="1"/>
  <c r="CM49" i="10" s="1"/>
  <c r="CM50" i="10" s="1"/>
  <c r="CM51" i="10" s="1"/>
  <c r="CM52" i="10" s="1"/>
  <c r="CM53" i="10" s="1"/>
  <c r="CM54" i="10" s="1"/>
  <c r="CM55" i="10" s="1"/>
  <c r="CM56" i="10" s="1"/>
  <c r="CM57" i="10" s="1"/>
  <c r="CM58" i="10" s="1"/>
  <c r="CM59" i="10" s="1"/>
  <c r="CM60" i="10" s="1"/>
  <c r="CM61" i="10" s="1"/>
  <c r="CM62" i="10" s="1"/>
  <c r="CM63" i="10" s="1"/>
  <c r="CM64" i="10" s="1"/>
  <c r="CM65" i="10" s="1"/>
  <c r="CM66" i="10" s="1"/>
  <c r="CM67" i="10" s="1"/>
  <c r="CM68" i="10" s="1"/>
  <c r="CM69" i="10" s="1"/>
  <c r="CM70" i="10" s="1"/>
  <c r="CM71" i="10" s="1"/>
  <c r="CM72" i="10" s="1"/>
  <c r="CM73" i="10" s="1"/>
  <c r="CM74" i="10" s="1"/>
  <c r="CM75" i="10" s="1"/>
  <c r="CM76" i="10" s="1"/>
  <c r="CM77" i="10" s="1"/>
  <c r="CM78" i="10" s="1"/>
  <c r="CM79" i="10" s="1"/>
  <c r="CM80" i="10" s="1"/>
  <c r="CM81" i="10" s="1"/>
  <c r="CM82" i="10" s="1"/>
  <c r="CM83" i="10" s="1"/>
  <c r="CM84" i="10" s="1"/>
  <c r="CM85" i="10" s="1"/>
  <c r="CM86" i="10" s="1"/>
  <c r="CM87" i="10" s="1"/>
  <c r="CM88" i="10" s="1"/>
  <c r="CM89" i="10" s="1"/>
  <c r="CM90" i="10" s="1"/>
  <c r="CM91" i="10" s="1"/>
  <c r="CM92" i="10" s="1"/>
  <c r="CM93" i="10" s="1"/>
  <c r="CM94" i="10" s="1"/>
  <c r="CM95" i="10" s="1"/>
  <c r="CM96" i="10" s="1"/>
  <c r="CM97" i="10" s="1"/>
  <c r="CM98" i="10" s="1"/>
  <c r="CM99" i="10" s="1"/>
  <c r="CM100" i="10" s="1"/>
  <c r="CM101" i="10" s="1"/>
  <c r="CM102" i="10" s="1"/>
  <c r="CM103" i="10" s="1"/>
  <c r="CM104" i="10" s="1"/>
  <c r="CM105" i="10" s="1"/>
  <c r="CM106" i="10" s="1"/>
  <c r="CM107" i="10" s="1"/>
  <c r="CM108" i="10" s="1"/>
  <c r="CM109" i="10" s="1"/>
  <c r="CM110" i="10" s="1"/>
  <c r="CM111" i="10" s="1"/>
  <c r="CM112" i="10" s="1"/>
  <c r="CM113" i="10" s="1"/>
  <c r="CM114" i="10" s="1"/>
  <c r="CM115" i="10" s="1"/>
  <c r="CM116" i="10" s="1"/>
  <c r="CM117" i="10" s="1"/>
  <c r="CM118" i="10" s="1"/>
  <c r="CM119" i="10" s="1"/>
  <c r="CM120" i="10" s="1"/>
  <c r="CM121" i="10" s="1"/>
  <c r="CM122" i="10" s="1"/>
  <c r="CM123" i="10" s="1"/>
  <c r="CM124" i="10" s="1"/>
  <c r="CM125" i="10" s="1"/>
  <c r="CM126" i="10" s="1"/>
  <c r="CM127" i="10" s="1"/>
  <c r="CM128" i="10" s="1"/>
  <c r="CM129" i="10" s="1"/>
  <c r="CM130" i="10" s="1"/>
  <c r="CM131" i="10" s="1"/>
  <c r="CM132" i="10" s="1"/>
  <c r="CM133" i="10" s="1"/>
  <c r="CM134" i="10" s="1"/>
  <c r="CM135" i="10" s="1"/>
  <c r="CM136" i="10" s="1"/>
  <c r="CM137" i="10" s="1"/>
  <c r="CM138" i="10" s="1"/>
  <c r="CM139" i="10" s="1"/>
  <c r="CM140" i="10" s="1"/>
  <c r="CM141" i="10" s="1"/>
  <c r="CM142" i="10" s="1"/>
  <c r="CM143" i="10" s="1"/>
  <c r="CM144" i="10" s="1"/>
  <c r="CM145" i="10" s="1"/>
  <c r="CM146" i="10" s="1"/>
  <c r="CM147" i="10" s="1"/>
  <c r="CM148" i="10" s="1"/>
  <c r="CM149" i="10" s="1"/>
  <c r="CM150" i="10" s="1"/>
  <c r="CM151" i="10" s="1"/>
  <c r="CM152" i="10" s="1"/>
  <c r="CM153" i="10" s="1"/>
  <c r="CM154" i="10" s="1"/>
  <c r="CM155" i="10" s="1"/>
  <c r="CM156" i="10" s="1"/>
  <c r="CM157" i="10" s="1"/>
  <c r="CM158" i="10" s="1"/>
  <c r="CM159" i="10" s="1"/>
  <c r="CM160" i="10" s="1"/>
  <c r="CM161" i="10" s="1"/>
  <c r="CM162" i="10" s="1"/>
  <c r="CM163" i="10" s="1"/>
  <c r="CM164" i="10" s="1"/>
  <c r="CM165" i="10" s="1"/>
  <c r="CM166" i="10" s="1"/>
  <c r="CM167" i="10" s="1"/>
  <c r="CM168" i="10" s="1"/>
  <c r="CM169" i="10" s="1"/>
  <c r="CM170" i="10" s="1"/>
  <c r="CM171" i="10" s="1"/>
  <c r="CM172" i="10" s="1"/>
  <c r="CM173" i="10" s="1"/>
  <c r="CM174" i="10" s="1"/>
  <c r="CM175" i="10" s="1"/>
  <c r="CM176" i="10" s="1"/>
  <c r="CM177" i="10" s="1"/>
  <c r="CM178" i="10" s="1"/>
  <c r="CM179" i="10" s="1"/>
  <c r="CM180" i="10" s="1"/>
  <c r="CM181" i="10" s="1"/>
  <c r="CM182" i="10" s="1"/>
  <c r="CM183" i="10" s="1"/>
  <c r="CM184" i="10" s="1"/>
  <c r="CM185" i="10" s="1"/>
  <c r="CM186" i="10" s="1"/>
  <c r="CM187" i="10" s="1"/>
  <c r="CM188" i="10" s="1"/>
  <c r="CM189" i="10" s="1"/>
  <c r="CM190" i="10" s="1"/>
  <c r="CM191" i="10" s="1"/>
  <c r="CM192" i="10" s="1"/>
  <c r="CM193" i="10" s="1"/>
  <c r="CM194" i="10" s="1"/>
  <c r="CM195" i="10" s="1"/>
  <c r="CM196" i="10" s="1"/>
  <c r="CM197" i="10" s="1"/>
  <c r="CM198" i="10" s="1"/>
  <c r="CM199" i="10" s="1"/>
  <c r="CM200" i="10" s="1"/>
  <c r="CM201" i="10" s="1"/>
  <c r="CM202" i="10" s="1"/>
  <c r="CM203" i="10" s="1"/>
  <c r="CM204" i="10" s="1"/>
  <c r="CM205" i="10" s="1"/>
  <c r="CM206" i="10" s="1"/>
  <c r="CM207" i="10" s="1"/>
  <c r="CM208" i="10" s="1"/>
  <c r="CM209" i="10" s="1"/>
  <c r="CM210" i="10" s="1"/>
  <c r="CM211" i="10" s="1"/>
  <c r="CM212" i="10" s="1"/>
  <c r="CM213" i="10" s="1"/>
  <c r="CM214" i="10" s="1"/>
  <c r="CM215" i="10" s="1"/>
  <c r="CM216" i="10" s="1"/>
  <c r="CM217" i="10" s="1"/>
  <c r="CM218" i="10" s="1"/>
  <c r="CM219" i="10" s="1"/>
  <c r="CM220" i="10" s="1"/>
  <c r="CM221" i="10" s="1"/>
  <c r="CM222" i="10" s="1"/>
  <c r="CM223" i="10" s="1"/>
  <c r="CM224" i="10" s="1"/>
  <c r="CM225" i="10" s="1"/>
  <c r="CM226" i="10" s="1"/>
  <c r="CM227" i="10" s="1"/>
  <c r="CM228" i="10" s="1"/>
  <c r="CM229" i="10" s="1"/>
  <c r="CM230" i="10" s="1"/>
  <c r="CM231" i="10" s="1"/>
  <c r="CM232" i="10" s="1"/>
  <c r="CM233" i="10" s="1"/>
  <c r="CM234" i="10" s="1"/>
  <c r="CM235" i="10" s="1"/>
  <c r="CM236" i="10" s="1"/>
  <c r="CM237" i="10" s="1"/>
  <c r="CM238" i="10" s="1"/>
  <c r="CM239" i="10" s="1"/>
  <c r="CM240" i="10" s="1"/>
  <c r="CM241" i="10" s="1"/>
  <c r="CM242" i="10" s="1"/>
  <c r="CM243" i="10" s="1"/>
  <c r="CM244" i="10" s="1"/>
  <c r="CM245" i="10" s="1"/>
  <c r="CM246" i="10" s="1"/>
  <c r="CM247" i="10" s="1"/>
  <c r="CM248" i="10" s="1"/>
  <c r="CM249" i="10" s="1"/>
  <c r="CM250" i="10" s="1"/>
  <c r="CM251" i="10" s="1"/>
  <c r="CM252" i="10" s="1"/>
  <c r="CM253" i="10" s="1"/>
  <c r="CM254" i="10" s="1"/>
  <c r="CI13" i="10"/>
  <c r="CI14" i="10" s="1"/>
  <c r="CI15" i="10" s="1"/>
  <c r="CI16" i="10" s="1"/>
  <c r="CI17" i="10" s="1"/>
  <c r="CI18" i="10" s="1"/>
  <c r="CI19" i="10" s="1"/>
  <c r="CI20" i="10" s="1"/>
  <c r="CI21" i="10" s="1"/>
  <c r="CI22" i="10" s="1"/>
  <c r="CI23" i="10" s="1"/>
  <c r="CI24" i="10" s="1"/>
  <c r="CI25" i="10" s="1"/>
  <c r="CI26" i="10" s="1"/>
  <c r="CI27" i="10" s="1"/>
  <c r="CI28" i="10" s="1"/>
  <c r="CI29" i="10" s="1"/>
  <c r="CI30" i="10" s="1"/>
  <c r="CI31" i="10" s="1"/>
  <c r="CI32" i="10" s="1"/>
  <c r="CI33" i="10" s="1"/>
  <c r="CI34" i="10" s="1"/>
  <c r="CI35" i="10" s="1"/>
  <c r="CI36" i="10" s="1"/>
  <c r="CI37" i="10" s="1"/>
  <c r="CI38" i="10" s="1"/>
  <c r="CI39" i="10" s="1"/>
  <c r="CI40" i="10" s="1"/>
  <c r="CI41" i="10" s="1"/>
  <c r="CI42" i="10" s="1"/>
  <c r="CI43" i="10" s="1"/>
  <c r="CI44" i="10" s="1"/>
  <c r="CI45" i="10" s="1"/>
  <c r="CI46" i="10" s="1"/>
  <c r="CI47" i="10" s="1"/>
  <c r="CI48" i="10" s="1"/>
  <c r="CI49" i="10" s="1"/>
  <c r="CI50" i="10" s="1"/>
  <c r="CI51" i="10" s="1"/>
  <c r="CI52" i="10" s="1"/>
  <c r="CI53" i="10" s="1"/>
  <c r="CI54" i="10" s="1"/>
  <c r="CI55" i="10" s="1"/>
  <c r="CI56" i="10" s="1"/>
  <c r="CI57" i="10" s="1"/>
  <c r="CI58" i="10" s="1"/>
  <c r="CI59" i="10" s="1"/>
  <c r="CI60" i="10" s="1"/>
  <c r="CI61" i="10" s="1"/>
  <c r="CI62" i="10" s="1"/>
  <c r="CI63" i="10" s="1"/>
  <c r="CI64" i="10" s="1"/>
  <c r="CI65" i="10" s="1"/>
  <c r="CI66" i="10" s="1"/>
  <c r="CI67" i="10" s="1"/>
  <c r="CI68" i="10" s="1"/>
  <c r="CI69" i="10" s="1"/>
  <c r="CI70" i="10" s="1"/>
  <c r="CI71" i="10" s="1"/>
  <c r="CI72" i="10" s="1"/>
  <c r="CI73" i="10" s="1"/>
  <c r="CI74" i="10" s="1"/>
  <c r="CI75" i="10" s="1"/>
  <c r="CI76" i="10" s="1"/>
  <c r="CI77" i="10" s="1"/>
  <c r="CI78" i="10" s="1"/>
  <c r="CI79" i="10" s="1"/>
  <c r="CI80" i="10" s="1"/>
  <c r="CI81" i="10" s="1"/>
  <c r="CI82" i="10" s="1"/>
  <c r="CI83" i="10" s="1"/>
  <c r="CI84" i="10" s="1"/>
  <c r="CI85" i="10" s="1"/>
  <c r="CI86" i="10" s="1"/>
  <c r="CI87" i="10" s="1"/>
  <c r="CI88" i="10" s="1"/>
  <c r="CI89" i="10" s="1"/>
  <c r="CI90" i="10" s="1"/>
  <c r="CI91" i="10" s="1"/>
  <c r="CI92" i="10" s="1"/>
  <c r="CI93" i="10" s="1"/>
  <c r="CI94" i="10" s="1"/>
  <c r="CI95" i="10" s="1"/>
  <c r="CI96" i="10" s="1"/>
  <c r="CI97" i="10" s="1"/>
  <c r="CI98" i="10" s="1"/>
  <c r="CI99" i="10" s="1"/>
  <c r="CI100" i="10" s="1"/>
  <c r="CI101" i="10" s="1"/>
  <c r="CI102" i="10" s="1"/>
  <c r="CI103" i="10" s="1"/>
  <c r="CI104" i="10" s="1"/>
  <c r="CI105" i="10" s="1"/>
  <c r="CI106" i="10" s="1"/>
  <c r="CI107" i="10" s="1"/>
  <c r="CI108" i="10" s="1"/>
  <c r="CI109" i="10" s="1"/>
  <c r="CI110" i="10" s="1"/>
  <c r="CI111" i="10" s="1"/>
  <c r="CI112" i="10" s="1"/>
  <c r="CI113" i="10" s="1"/>
  <c r="CI114" i="10" s="1"/>
  <c r="CI115" i="10" s="1"/>
  <c r="CI116" i="10" s="1"/>
  <c r="CI117" i="10" s="1"/>
  <c r="CI118" i="10" s="1"/>
  <c r="CI119" i="10" s="1"/>
  <c r="CI120" i="10" s="1"/>
  <c r="CI121" i="10" s="1"/>
  <c r="CI122" i="10" s="1"/>
  <c r="CI123" i="10" s="1"/>
  <c r="CI124" i="10" s="1"/>
  <c r="CI125" i="10" s="1"/>
  <c r="CI126" i="10" s="1"/>
  <c r="CI127" i="10" s="1"/>
  <c r="CI128" i="10" s="1"/>
  <c r="CI129" i="10" s="1"/>
  <c r="CI130" i="10" s="1"/>
  <c r="CI131" i="10" s="1"/>
  <c r="CI132" i="10" s="1"/>
  <c r="CI133" i="10" s="1"/>
  <c r="CI134" i="10" s="1"/>
  <c r="CI135" i="10" s="1"/>
  <c r="CI136" i="10" s="1"/>
  <c r="CI137" i="10" s="1"/>
  <c r="CI138" i="10" s="1"/>
  <c r="CI139" i="10" s="1"/>
  <c r="CI140" i="10" s="1"/>
  <c r="CI141" i="10" s="1"/>
  <c r="CI142" i="10" s="1"/>
  <c r="CI143" i="10" s="1"/>
  <c r="CI144" i="10" s="1"/>
  <c r="CI145" i="10" s="1"/>
  <c r="CI146" i="10" s="1"/>
  <c r="CI147" i="10" s="1"/>
  <c r="CI148" i="10" s="1"/>
  <c r="CI149" i="10" s="1"/>
  <c r="CI150" i="10" s="1"/>
  <c r="CI151" i="10" s="1"/>
  <c r="CI152" i="10" s="1"/>
  <c r="CI153" i="10" s="1"/>
  <c r="CI154" i="10" s="1"/>
  <c r="CI155" i="10" s="1"/>
  <c r="CI156" i="10" s="1"/>
  <c r="CI157" i="10" s="1"/>
  <c r="CI158" i="10" s="1"/>
  <c r="CI159" i="10" s="1"/>
  <c r="CI160" i="10" s="1"/>
  <c r="CI161" i="10" s="1"/>
  <c r="CI162" i="10" s="1"/>
  <c r="CI163" i="10" s="1"/>
  <c r="CI164" i="10" s="1"/>
  <c r="CI165" i="10" s="1"/>
  <c r="CI166" i="10" s="1"/>
  <c r="CI167" i="10" s="1"/>
  <c r="CI168" i="10" s="1"/>
  <c r="CI169" i="10" s="1"/>
  <c r="CI170" i="10" s="1"/>
  <c r="CI171" i="10" s="1"/>
  <c r="CI172" i="10" s="1"/>
  <c r="CI173" i="10" s="1"/>
  <c r="CI174" i="10" s="1"/>
  <c r="CI175" i="10" s="1"/>
  <c r="CI176" i="10" s="1"/>
  <c r="CI177" i="10" s="1"/>
  <c r="CI178" i="10" s="1"/>
  <c r="CI179" i="10" s="1"/>
  <c r="CI180" i="10" s="1"/>
  <c r="CI181" i="10" s="1"/>
  <c r="CI182" i="10" s="1"/>
  <c r="CI183" i="10" s="1"/>
  <c r="CI184" i="10" s="1"/>
  <c r="CI185" i="10" s="1"/>
  <c r="CI186" i="10" s="1"/>
  <c r="CI187" i="10" s="1"/>
  <c r="CI188" i="10" s="1"/>
  <c r="CI189" i="10" s="1"/>
  <c r="CI190" i="10" s="1"/>
  <c r="CI191" i="10" s="1"/>
  <c r="CI192" i="10" s="1"/>
  <c r="CI193" i="10" s="1"/>
  <c r="CI194" i="10" s="1"/>
  <c r="CI195" i="10" s="1"/>
  <c r="CI196" i="10" s="1"/>
  <c r="CI197" i="10" s="1"/>
  <c r="CI198" i="10" s="1"/>
  <c r="CI199" i="10" s="1"/>
  <c r="CI200" i="10" s="1"/>
  <c r="CI201" i="10" s="1"/>
  <c r="CI202" i="10" s="1"/>
  <c r="CI203" i="10" s="1"/>
  <c r="CI204" i="10" s="1"/>
  <c r="CI205" i="10" s="1"/>
  <c r="CI206" i="10" s="1"/>
  <c r="CI207" i="10" s="1"/>
  <c r="CI208" i="10" s="1"/>
  <c r="CI209" i="10" s="1"/>
  <c r="CI210" i="10" s="1"/>
  <c r="CI211" i="10" s="1"/>
  <c r="CI212" i="10" s="1"/>
  <c r="CI213" i="10" s="1"/>
  <c r="CI214" i="10" s="1"/>
  <c r="CI215" i="10" s="1"/>
  <c r="CI216" i="10" s="1"/>
  <c r="CI217" i="10" s="1"/>
  <c r="CI218" i="10" s="1"/>
  <c r="CI219" i="10" s="1"/>
  <c r="CI220" i="10" s="1"/>
  <c r="CI221" i="10" s="1"/>
  <c r="CI222" i="10" s="1"/>
  <c r="CI223" i="10" s="1"/>
  <c r="CI224" i="10" s="1"/>
  <c r="CI225" i="10" s="1"/>
  <c r="CI226" i="10" s="1"/>
  <c r="CI227" i="10" s="1"/>
  <c r="CI228" i="10" s="1"/>
  <c r="CI229" i="10" s="1"/>
  <c r="CI230" i="10" s="1"/>
  <c r="CI231" i="10" s="1"/>
  <c r="CI232" i="10" s="1"/>
  <c r="CI233" i="10" s="1"/>
  <c r="CI234" i="10" s="1"/>
  <c r="CI235" i="10" s="1"/>
  <c r="CI236" i="10" s="1"/>
  <c r="CI237" i="10" s="1"/>
  <c r="CI238" i="10" s="1"/>
  <c r="CI239" i="10" s="1"/>
  <c r="CI240" i="10" s="1"/>
  <c r="CI241" i="10" s="1"/>
  <c r="CI242" i="10" s="1"/>
  <c r="CI243" i="10" s="1"/>
  <c r="CI244" i="10" s="1"/>
  <c r="CI245" i="10" s="1"/>
  <c r="CI246" i="10" s="1"/>
  <c r="CI247" i="10" s="1"/>
  <c r="CI248" i="10" s="1"/>
  <c r="CI249" i="10" s="1"/>
  <c r="CI250" i="10" s="1"/>
  <c r="CI251" i="10" s="1"/>
  <c r="CI252" i="10" s="1"/>
  <c r="CI253" i="10" s="1"/>
  <c r="CI254" i="10" s="1"/>
  <c r="CE13" i="10"/>
  <c r="CE14" i="10" s="1"/>
  <c r="CE15" i="10" s="1"/>
  <c r="CE16" i="10" s="1"/>
  <c r="CE17" i="10" s="1"/>
  <c r="CE18" i="10" s="1"/>
  <c r="CE19" i="10" s="1"/>
  <c r="CE20" i="10" s="1"/>
  <c r="CE21" i="10" s="1"/>
  <c r="CE22" i="10" s="1"/>
  <c r="CE23" i="10" s="1"/>
  <c r="CE24" i="10" s="1"/>
  <c r="CE25" i="10" s="1"/>
  <c r="CE26" i="10" s="1"/>
  <c r="CE27" i="10" s="1"/>
  <c r="CE28" i="10" s="1"/>
  <c r="CE29" i="10" s="1"/>
  <c r="CE30" i="10" s="1"/>
  <c r="CE31" i="10" s="1"/>
  <c r="CE32" i="10" s="1"/>
  <c r="CE33" i="10" s="1"/>
  <c r="CE34" i="10" s="1"/>
  <c r="CE35" i="10" s="1"/>
  <c r="CE36" i="10" s="1"/>
  <c r="CE37" i="10" s="1"/>
  <c r="CE38" i="10" s="1"/>
  <c r="CE39" i="10" s="1"/>
  <c r="CE40" i="10" s="1"/>
  <c r="CE41" i="10" s="1"/>
  <c r="CE42" i="10" s="1"/>
  <c r="CE43" i="10" s="1"/>
  <c r="CE44" i="10" s="1"/>
  <c r="CE45" i="10" s="1"/>
  <c r="CE46" i="10" s="1"/>
  <c r="CE47" i="10" s="1"/>
  <c r="CE48" i="10" s="1"/>
  <c r="CE49" i="10" s="1"/>
  <c r="CE50" i="10" s="1"/>
  <c r="CE51" i="10" s="1"/>
  <c r="CE52" i="10" s="1"/>
  <c r="CE53" i="10" s="1"/>
  <c r="CE54" i="10" s="1"/>
  <c r="CE55" i="10" s="1"/>
  <c r="CE56" i="10" s="1"/>
  <c r="CE57" i="10" s="1"/>
  <c r="CE58" i="10" s="1"/>
  <c r="CE59" i="10" s="1"/>
  <c r="CE60" i="10" s="1"/>
  <c r="CE61" i="10" s="1"/>
  <c r="CE62" i="10" s="1"/>
  <c r="CE63" i="10" s="1"/>
  <c r="CE64" i="10" s="1"/>
  <c r="CE65" i="10" s="1"/>
  <c r="CE66" i="10" s="1"/>
  <c r="CE67" i="10" s="1"/>
  <c r="CE68" i="10" s="1"/>
  <c r="CE69" i="10" s="1"/>
  <c r="CE70" i="10" s="1"/>
  <c r="CE71" i="10" s="1"/>
  <c r="CE72" i="10" s="1"/>
  <c r="CE73" i="10" s="1"/>
  <c r="CE74" i="10" s="1"/>
  <c r="CE75" i="10" s="1"/>
  <c r="CE76" i="10" s="1"/>
  <c r="CE77" i="10" s="1"/>
  <c r="CE78" i="10" s="1"/>
  <c r="CE79" i="10" s="1"/>
  <c r="CE80" i="10" s="1"/>
  <c r="CE81" i="10" s="1"/>
  <c r="CE82" i="10" s="1"/>
  <c r="CE83" i="10" s="1"/>
  <c r="CE84" i="10" s="1"/>
  <c r="CE85" i="10" s="1"/>
  <c r="CE86" i="10" s="1"/>
  <c r="CE87" i="10" s="1"/>
  <c r="CE88" i="10" s="1"/>
  <c r="CE89" i="10" s="1"/>
  <c r="CE90" i="10" s="1"/>
  <c r="CE91" i="10" s="1"/>
  <c r="CE92" i="10" s="1"/>
  <c r="CE93" i="10" s="1"/>
  <c r="CE94" i="10" s="1"/>
  <c r="CE95" i="10" s="1"/>
  <c r="CE96" i="10" s="1"/>
  <c r="CE97" i="10" s="1"/>
  <c r="CE98" i="10" s="1"/>
  <c r="CE99" i="10" s="1"/>
  <c r="CE100" i="10" s="1"/>
  <c r="CE101" i="10" s="1"/>
  <c r="CE102" i="10" s="1"/>
  <c r="CE103" i="10" s="1"/>
  <c r="CE104" i="10" s="1"/>
  <c r="CE105" i="10" s="1"/>
  <c r="CE106" i="10" s="1"/>
  <c r="CE107" i="10" s="1"/>
  <c r="CE108" i="10" s="1"/>
  <c r="CE109" i="10" s="1"/>
  <c r="CE110" i="10" s="1"/>
  <c r="CE111" i="10" s="1"/>
  <c r="CE112" i="10" s="1"/>
  <c r="CE113" i="10" s="1"/>
  <c r="CE114" i="10" s="1"/>
  <c r="CE115" i="10" s="1"/>
  <c r="CE116" i="10" s="1"/>
  <c r="CE117" i="10" s="1"/>
  <c r="CE118" i="10" s="1"/>
  <c r="CE119" i="10" s="1"/>
  <c r="CE120" i="10" s="1"/>
  <c r="CE121" i="10" s="1"/>
  <c r="CE122" i="10" s="1"/>
  <c r="CE123" i="10" s="1"/>
  <c r="CE124" i="10" s="1"/>
  <c r="CE125" i="10" s="1"/>
  <c r="CE126" i="10" s="1"/>
  <c r="CE127" i="10" s="1"/>
  <c r="CE128" i="10" s="1"/>
  <c r="CE129" i="10" s="1"/>
  <c r="CE130" i="10" s="1"/>
  <c r="CE131" i="10" s="1"/>
  <c r="CE132" i="10" s="1"/>
  <c r="CE133" i="10" s="1"/>
  <c r="CE134" i="10" s="1"/>
  <c r="CE135" i="10" s="1"/>
  <c r="CE136" i="10" s="1"/>
  <c r="CE137" i="10" s="1"/>
  <c r="CE138" i="10" s="1"/>
  <c r="CE139" i="10" s="1"/>
  <c r="CE140" i="10" s="1"/>
  <c r="CE141" i="10" s="1"/>
  <c r="CE142" i="10" s="1"/>
  <c r="CE143" i="10" s="1"/>
  <c r="CE144" i="10" s="1"/>
  <c r="CE145" i="10" s="1"/>
  <c r="CE146" i="10" s="1"/>
  <c r="CE147" i="10" s="1"/>
  <c r="CE148" i="10" s="1"/>
  <c r="CE149" i="10" s="1"/>
  <c r="CE150" i="10" s="1"/>
  <c r="CE151" i="10" s="1"/>
  <c r="CE152" i="10" s="1"/>
  <c r="CE153" i="10" s="1"/>
  <c r="CE154" i="10" s="1"/>
  <c r="CE155" i="10" s="1"/>
  <c r="CE156" i="10" s="1"/>
  <c r="CE157" i="10" s="1"/>
  <c r="CE158" i="10" s="1"/>
  <c r="CE159" i="10" s="1"/>
  <c r="CE160" i="10" s="1"/>
  <c r="CE161" i="10" s="1"/>
  <c r="CE162" i="10" s="1"/>
  <c r="CE163" i="10" s="1"/>
  <c r="CE164" i="10" s="1"/>
  <c r="CE165" i="10" s="1"/>
  <c r="CE166" i="10" s="1"/>
  <c r="CE167" i="10" s="1"/>
  <c r="CE168" i="10" s="1"/>
  <c r="CE169" i="10" s="1"/>
  <c r="CE170" i="10" s="1"/>
  <c r="CE171" i="10" s="1"/>
  <c r="CE172" i="10" s="1"/>
  <c r="CE173" i="10" s="1"/>
  <c r="CE174" i="10" s="1"/>
  <c r="CE175" i="10" s="1"/>
  <c r="CE176" i="10" s="1"/>
  <c r="CE177" i="10" s="1"/>
  <c r="CE178" i="10" s="1"/>
  <c r="CE179" i="10" s="1"/>
  <c r="CE180" i="10" s="1"/>
  <c r="CE181" i="10" s="1"/>
  <c r="CE182" i="10" s="1"/>
  <c r="CE183" i="10" s="1"/>
  <c r="CE184" i="10" s="1"/>
  <c r="CE185" i="10" s="1"/>
  <c r="CE186" i="10" s="1"/>
  <c r="CE187" i="10" s="1"/>
  <c r="CE188" i="10" s="1"/>
  <c r="CE189" i="10" s="1"/>
  <c r="CE190" i="10" s="1"/>
  <c r="CE191" i="10" s="1"/>
  <c r="CE192" i="10" s="1"/>
  <c r="CE193" i="10" s="1"/>
  <c r="CE194" i="10" s="1"/>
  <c r="CE195" i="10" s="1"/>
  <c r="CE196" i="10" s="1"/>
  <c r="CE197" i="10" s="1"/>
  <c r="CE198" i="10" s="1"/>
  <c r="CE199" i="10" s="1"/>
  <c r="CE200" i="10" s="1"/>
  <c r="CE201" i="10" s="1"/>
  <c r="CE202" i="10" s="1"/>
  <c r="CE203" i="10" s="1"/>
  <c r="CE204" i="10" s="1"/>
  <c r="CE205" i="10" s="1"/>
  <c r="CE206" i="10" s="1"/>
  <c r="CE207" i="10" s="1"/>
  <c r="CE208" i="10" s="1"/>
  <c r="CE209" i="10" s="1"/>
  <c r="CE210" i="10" s="1"/>
  <c r="CE211" i="10" s="1"/>
  <c r="CE212" i="10" s="1"/>
  <c r="CE213" i="10" s="1"/>
  <c r="CE214" i="10" s="1"/>
  <c r="CE215" i="10" s="1"/>
  <c r="CE216" i="10" s="1"/>
  <c r="CE217" i="10" s="1"/>
  <c r="CE218" i="10" s="1"/>
  <c r="CE219" i="10" s="1"/>
  <c r="CE220" i="10" s="1"/>
  <c r="CE221" i="10" s="1"/>
  <c r="CE222" i="10" s="1"/>
  <c r="CE223" i="10" s="1"/>
  <c r="CE224" i="10" s="1"/>
  <c r="CE225" i="10" s="1"/>
  <c r="CE226" i="10" s="1"/>
  <c r="CE227" i="10" s="1"/>
  <c r="CE228" i="10" s="1"/>
  <c r="CE229" i="10" s="1"/>
  <c r="CE230" i="10" s="1"/>
  <c r="CE231" i="10" s="1"/>
  <c r="CE232" i="10" s="1"/>
  <c r="CE233" i="10" s="1"/>
  <c r="CE234" i="10" s="1"/>
  <c r="CE235" i="10" s="1"/>
  <c r="CE236" i="10" s="1"/>
  <c r="CE237" i="10" s="1"/>
  <c r="CE238" i="10" s="1"/>
  <c r="CE239" i="10" s="1"/>
  <c r="CE240" i="10" s="1"/>
  <c r="CE241" i="10" s="1"/>
  <c r="CE242" i="10" s="1"/>
  <c r="CE243" i="10" s="1"/>
  <c r="CE244" i="10" s="1"/>
  <c r="CE245" i="10" s="1"/>
  <c r="CE246" i="10" s="1"/>
  <c r="CE247" i="10" s="1"/>
  <c r="CE248" i="10" s="1"/>
  <c r="CE249" i="10" s="1"/>
  <c r="CE250" i="10" s="1"/>
  <c r="CE251" i="10" s="1"/>
  <c r="CE252" i="10" s="1"/>
  <c r="CE253" i="10" s="1"/>
  <c r="CE254" i="10" s="1"/>
  <c r="CA13" i="10"/>
  <c r="CB10" i="10" s="1"/>
  <c r="BW13" i="10"/>
  <c r="BX10" i="10" s="1"/>
  <c r="BS13" i="10"/>
  <c r="BT10" i="10" s="1"/>
  <c r="BO13" i="10"/>
  <c r="BO14" i="10" s="1"/>
  <c r="BO15" i="10" s="1"/>
  <c r="BO16" i="10" s="1"/>
  <c r="BO17" i="10" s="1"/>
  <c r="BO18" i="10" s="1"/>
  <c r="BO19" i="10" s="1"/>
  <c r="BO20" i="10" s="1"/>
  <c r="BO21" i="10" s="1"/>
  <c r="BO22" i="10" s="1"/>
  <c r="BO23" i="10" s="1"/>
  <c r="BO24" i="10" s="1"/>
  <c r="BO25" i="10" s="1"/>
  <c r="BO26" i="10" s="1"/>
  <c r="BO27" i="10" s="1"/>
  <c r="BO28" i="10" s="1"/>
  <c r="BO29" i="10" s="1"/>
  <c r="BO30" i="10" s="1"/>
  <c r="BO31" i="10" s="1"/>
  <c r="BO32" i="10" s="1"/>
  <c r="BO33" i="10" s="1"/>
  <c r="BO34" i="10" s="1"/>
  <c r="BO35" i="10" s="1"/>
  <c r="BO36" i="10" s="1"/>
  <c r="BO37" i="10" s="1"/>
  <c r="BO38" i="10" s="1"/>
  <c r="BO39" i="10" s="1"/>
  <c r="BO40" i="10" s="1"/>
  <c r="BO41" i="10" s="1"/>
  <c r="BO42" i="10" s="1"/>
  <c r="BO43" i="10" s="1"/>
  <c r="BO44" i="10" s="1"/>
  <c r="BO45" i="10" s="1"/>
  <c r="BO46" i="10" s="1"/>
  <c r="BO47" i="10" s="1"/>
  <c r="BO48" i="10" s="1"/>
  <c r="BO49" i="10" s="1"/>
  <c r="BO50" i="10" s="1"/>
  <c r="BO51" i="10" s="1"/>
  <c r="BO52" i="10" s="1"/>
  <c r="BO53" i="10" s="1"/>
  <c r="BO54" i="10" s="1"/>
  <c r="BO55" i="10" s="1"/>
  <c r="BO56" i="10" s="1"/>
  <c r="BO57" i="10" s="1"/>
  <c r="BO58" i="10" s="1"/>
  <c r="BO59" i="10" s="1"/>
  <c r="BO60" i="10" s="1"/>
  <c r="BO61" i="10" s="1"/>
  <c r="BO62" i="10" s="1"/>
  <c r="BO63" i="10" s="1"/>
  <c r="BO64" i="10" s="1"/>
  <c r="BO65" i="10" s="1"/>
  <c r="BO66" i="10" s="1"/>
  <c r="BO67" i="10" s="1"/>
  <c r="BO68" i="10" s="1"/>
  <c r="BO69" i="10" s="1"/>
  <c r="BO70" i="10" s="1"/>
  <c r="BO71" i="10" s="1"/>
  <c r="BO72" i="10" s="1"/>
  <c r="BO73" i="10" s="1"/>
  <c r="BO74" i="10" s="1"/>
  <c r="BO75" i="10" s="1"/>
  <c r="BO76" i="10" s="1"/>
  <c r="BO77" i="10" s="1"/>
  <c r="BO78" i="10" s="1"/>
  <c r="BO79" i="10" s="1"/>
  <c r="BO80" i="10" s="1"/>
  <c r="BO81" i="10" s="1"/>
  <c r="BO82" i="10" s="1"/>
  <c r="BO83" i="10" s="1"/>
  <c r="BO84" i="10" s="1"/>
  <c r="BO85" i="10" s="1"/>
  <c r="BO86" i="10" s="1"/>
  <c r="BO87" i="10" s="1"/>
  <c r="BO88" i="10" s="1"/>
  <c r="BO89" i="10" s="1"/>
  <c r="BO90" i="10" s="1"/>
  <c r="BO91" i="10" s="1"/>
  <c r="BO92" i="10" s="1"/>
  <c r="BO93" i="10" s="1"/>
  <c r="BO94" i="10" s="1"/>
  <c r="BO95" i="10" s="1"/>
  <c r="BO96" i="10" s="1"/>
  <c r="BO97" i="10" s="1"/>
  <c r="BO98" i="10" s="1"/>
  <c r="BO99" i="10" s="1"/>
  <c r="BO100" i="10" s="1"/>
  <c r="BO101" i="10" s="1"/>
  <c r="BO102" i="10" s="1"/>
  <c r="BO103" i="10" s="1"/>
  <c r="BO104" i="10" s="1"/>
  <c r="BO105" i="10" s="1"/>
  <c r="BO106" i="10" s="1"/>
  <c r="BO107" i="10" s="1"/>
  <c r="BO108" i="10" s="1"/>
  <c r="BO109" i="10" s="1"/>
  <c r="BO110" i="10" s="1"/>
  <c r="BO111" i="10" s="1"/>
  <c r="BO112" i="10" s="1"/>
  <c r="BO113" i="10" s="1"/>
  <c r="BO114" i="10" s="1"/>
  <c r="BO115" i="10" s="1"/>
  <c r="BO116" i="10" s="1"/>
  <c r="BO117" i="10" s="1"/>
  <c r="BO118" i="10" s="1"/>
  <c r="BO119" i="10" s="1"/>
  <c r="BO120" i="10" s="1"/>
  <c r="BO121" i="10" s="1"/>
  <c r="BO122" i="10" s="1"/>
  <c r="BO123" i="10" s="1"/>
  <c r="BO124" i="10" s="1"/>
  <c r="BO125" i="10" s="1"/>
  <c r="BO126" i="10" s="1"/>
  <c r="BO127" i="10" s="1"/>
  <c r="BO128" i="10" s="1"/>
  <c r="BO129" i="10" s="1"/>
  <c r="BO130" i="10" s="1"/>
  <c r="BO131" i="10" s="1"/>
  <c r="BO132" i="10" s="1"/>
  <c r="BO133" i="10" s="1"/>
  <c r="BO134" i="10" s="1"/>
  <c r="BO135" i="10" s="1"/>
  <c r="BO136" i="10" s="1"/>
  <c r="BO137" i="10" s="1"/>
  <c r="BO138" i="10" s="1"/>
  <c r="BO139" i="10" s="1"/>
  <c r="BO140" i="10" s="1"/>
  <c r="BO141" i="10" s="1"/>
  <c r="BO142" i="10" s="1"/>
  <c r="BO143" i="10" s="1"/>
  <c r="BO144" i="10" s="1"/>
  <c r="BO145" i="10" s="1"/>
  <c r="BO146" i="10" s="1"/>
  <c r="BO147" i="10" s="1"/>
  <c r="BO148" i="10" s="1"/>
  <c r="BO149" i="10" s="1"/>
  <c r="BO150" i="10" s="1"/>
  <c r="BO151" i="10" s="1"/>
  <c r="BO152" i="10" s="1"/>
  <c r="BO153" i="10" s="1"/>
  <c r="BO154" i="10" s="1"/>
  <c r="BO155" i="10" s="1"/>
  <c r="BO156" i="10" s="1"/>
  <c r="BO157" i="10" s="1"/>
  <c r="BO158" i="10" s="1"/>
  <c r="BO159" i="10" s="1"/>
  <c r="BO160" i="10" s="1"/>
  <c r="BO161" i="10" s="1"/>
  <c r="BO162" i="10" s="1"/>
  <c r="BO163" i="10" s="1"/>
  <c r="BO164" i="10" s="1"/>
  <c r="BO165" i="10" s="1"/>
  <c r="BO166" i="10" s="1"/>
  <c r="BO167" i="10" s="1"/>
  <c r="BO168" i="10" s="1"/>
  <c r="BO169" i="10" s="1"/>
  <c r="BO170" i="10" s="1"/>
  <c r="BO171" i="10" s="1"/>
  <c r="BO172" i="10" s="1"/>
  <c r="BO173" i="10" s="1"/>
  <c r="BO174" i="10" s="1"/>
  <c r="BO175" i="10" s="1"/>
  <c r="BO176" i="10" s="1"/>
  <c r="BO177" i="10" s="1"/>
  <c r="BO178" i="10" s="1"/>
  <c r="BO179" i="10" s="1"/>
  <c r="BO180" i="10" s="1"/>
  <c r="BO181" i="10" s="1"/>
  <c r="BO182" i="10" s="1"/>
  <c r="BO183" i="10" s="1"/>
  <c r="BO184" i="10" s="1"/>
  <c r="BO185" i="10" s="1"/>
  <c r="BO186" i="10" s="1"/>
  <c r="BO187" i="10" s="1"/>
  <c r="BO188" i="10" s="1"/>
  <c r="BO189" i="10" s="1"/>
  <c r="BO190" i="10" s="1"/>
  <c r="BO191" i="10" s="1"/>
  <c r="BO192" i="10" s="1"/>
  <c r="BO193" i="10" s="1"/>
  <c r="BO194" i="10" s="1"/>
  <c r="BO195" i="10" s="1"/>
  <c r="BO196" i="10" s="1"/>
  <c r="BO197" i="10" s="1"/>
  <c r="BO198" i="10" s="1"/>
  <c r="BO199" i="10" s="1"/>
  <c r="BO200" i="10" s="1"/>
  <c r="BO201" i="10" s="1"/>
  <c r="BO202" i="10" s="1"/>
  <c r="BO203" i="10" s="1"/>
  <c r="BO204" i="10" s="1"/>
  <c r="BO205" i="10" s="1"/>
  <c r="BO206" i="10" s="1"/>
  <c r="BO207" i="10" s="1"/>
  <c r="BO208" i="10" s="1"/>
  <c r="BO209" i="10" s="1"/>
  <c r="BO210" i="10" s="1"/>
  <c r="BO211" i="10" s="1"/>
  <c r="BO212" i="10" s="1"/>
  <c r="BO213" i="10" s="1"/>
  <c r="BO214" i="10" s="1"/>
  <c r="BO215" i="10" s="1"/>
  <c r="BO216" i="10" s="1"/>
  <c r="BO217" i="10" s="1"/>
  <c r="BO218" i="10" s="1"/>
  <c r="BO219" i="10" s="1"/>
  <c r="BO220" i="10" s="1"/>
  <c r="BO221" i="10" s="1"/>
  <c r="BO222" i="10" s="1"/>
  <c r="BO223" i="10" s="1"/>
  <c r="BO224" i="10" s="1"/>
  <c r="BO225" i="10" s="1"/>
  <c r="BO226" i="10" s="1"/>
  <c r="BO227" i="10" s="1"/>
  <c r="BO228" i="10" s="1"/>
  <c r="BO229" i="10" s="1"/>
  <c r="BO230" i="10" s="1"/>
  <c r="BO231" i="10" s="1"/>
  <c r="BO232" i="10" s="1"/>
  <c r="BO233" i="10" s="1"/>
  <c r="BO234" i="10" s="1"/>
  <c r="BO235" i="10" s="1"/>
  <c r="BO236" i="10" s="1"/>
  <c r="BO237" i="10" s="1"/>
  <c r="BO238" i="10" s="1"/>
  <c r="BO239" i="10" s="1"/>
  <c r="BO240" i="10" s="1"/>
  <c r="BO241" i="10" s="1"/>
  <c r="BO242" i="10" s="1"/>
  <c r="BO243" i="10" s="1"/>
  <c r="BO244" i="10" s="1"/>
  <c r="BO245" i="10" s="1"/>
  <c r="BO246" i="10" s="1"/>
  <c r="BO247" i="10" s="1"/>
  <c r="BO248" i="10" s="1"/>
  <c r="BO249" i="10" s="1"/>
  <c r="BO250" i="10" s="1"/>
  <c r="BO251" i="10" s="1"/>
  <c r="BO252" i="10" s="1"/>
  <c r="BO253" i="10" s="1"/>
  <c r="BO254" i="10" s="1"/>
  <c r="BK13" i="10"/>
  <c r="BL10" i="10" s="1"/>
  <c r="BG13" i="10"/>
  <c r="BH10" i="10" s="1"/>
  <c r="BC13" i="10"/>
  <c r="BC14" i="10" s="1"/>
  <c r="BC15" i="10" s="1"/>
  <c r="BC16" i="10" s="1"/>
  <c r="BC17" i="10" s="1"/>
  <c r="BC18" i="10" s="1"/>
  <c r="BC19" i="10" s="1"/>
  <c r="BC20" i="10" s="1"/>
  <c r="BC21" i="10" s="1"/>
  <c r="BC22" i="10" s="1"/>
  <c r="BC23" i="10" s="1"/>
  <c r="BC24" i="10" s="1"/>
  <c r="BC25" i="10" s="1"/>
  <c r="BC26" i="10" s="1"/>
  <c r="BC27" i="10" s="1"/>
  <c r="BC28" i="10" s="1"/>
  <c r="BC29" i="10" s="1"/>
  <c r="BC30" i="10" s="1"/>
  <c r="BC31" i="10" s="1"/>
  <c r="BC32" i="10" s="1"/>
  <c r="BC33" i="10" s="1"/>
  <c r="BC34" i="10" s="1"/>
  <c r="BC35" i="10" s="1"/>
  <c r="BC36" i="10" s="1"/>
  <c r="BC37" i="10" s="1"/>
  <c r="BC38" i="10" s="1"/>
  <c r="BC39" i="10" s="1"/>
  <c r="BC40" i="10" s="1"/>
  <c r="BC41" i="10" s="1"/>
  <c r="BC42" i="10" s="1"/>
  <c r="BC43" i="10" s="1"/>
  <c r="BC44" i="10" s="1"/>
  <c r="BC45" i="10" s="1"/>
  <c r="BC46" i="10" s="1"/>
  <c r="BC47" i="10" s="1"/>
  <c r="BC48" i="10" s="1"/>
  <c r="BC49" i="10" s="1"/>
  <c r="BC50" i="10" s="1"/>
  <c r="BC51" i="10" s="1"/>
  <c r="BC52" i="10" s="1"/>
  <c r="BC53" i="10" s="1"/>
  <c r="BC54" i="10" s="1"/>
  <c r="BC55" i="10" s="1"/>
  <c r="BC56" i="10" s="1"/>
  <c r="BC57" i="10" s="1"/>
  <c r="BC58" i="10" s="1"/>
  <c r="BC59" i="10" s="1"/>
  <c r="BC60" i="10" s="1"/>
  <c r="BC61" i="10" s="1"/>
  <c r="BC62" i="10" s="1"/>
  <c r="BC63" i="10" s="1"/>
  <c r="BC64" i="10" s="1"/>
  <c r="BC65" i="10" s="1"/>
  <c r="BC66" i="10" s="1"/>
  <c r="BC67" i="10" s="1"/>
  <c r="BC68" i="10" s="1"/>
  <c r="BC69" i="10" s="1"/>
  <c r="BC70" i="10" s="1"/>
  <c r="BC71" i="10" s="1"/>
  <c r="BC72" i="10" s="1"/>
  <c r="BC73" i="10" s="1"/>
  <c r="BC74" i="10" s="1"/>
  <c r="BC75" i="10" s="1"/>
  <c r="BC76" i="10" s="1"/>
  <c r="BC77" i="10" s="1"/>
  <c r="BC78" i="10" s="1"/>
  <c r="BC79" i="10" s="1"/>
  <c r="BC80" i="10" s="1"/>
  <c r="BC81" i="10" s="1"/>
  <c r="BC82" i="10" s="1"/>
  <c r="BC83" i="10" s="1"/>
  <c r="BC84" i="10" s="1"/>
  <c r="BC85" i="10" s="1"/>
  <c r="BC86" i="10" s="1"/>
  <c r="BC87" i="10" s="1"/>
  <c r="BC88" i="10" s="1"/>
  <c r="BC89" i="10" s="1"/>
  <c r="BC90" i="10" s="1"/>
  <c r="BC91" i="10" s="1"/>
  <c r="BC92" i="10" s="1"/>
  <c r="BC93" i="10" s="1"/>
  <c r="BC94" i="10" s="1"/>
  <c r="BC95" i="10" s="1"/>
  <c r="BC96" i="10" s="1"/>
  <c r="BC97" i="10" s="1"/>
  <c r="BC98" i="10" s="1"/>
  <c r="BC99" i="10" s="1"/>
  <c r="BC100" i="10" s="1"/>
  <c r="BC101" i="10" s="1"/>
  <c r="BC102" i="10" s="1"/>
  <c r="BC103" i="10" s="1"/>
  <c r="BC104" i="10" s="1"/>
  <c r="BC105" i="10" s="1"/>
  <c r="BC106" i="10" s="1"/>
  <c r="BC107" i="10" s="1"/>
  <c r="BC108" i="10" s="1"/>
  <c r="BC109" i="10" s="1"/>
  <c r="BC110" i="10" s="1"/>
  <c r="BC111" i="10" s="1"/>
  <c r="BC112" i="10" s="1"/>
  <c r="BC113" i="10" s="1"/>
  <c r="BC114" i="10" s="1"/>
  <c r="BC115" i="10" s="1"/>
  <c r="BC116" i="10" s="1"/>
  <c r="BC117" i="10" s="1"/>
  <c r="BC118" i="10" s="1"/>
  <c r="BC119" i="10" s="1"/>
  <c r="BC120" i="10" s="1"/>
  <c r="BC121" i="10" s="1"/>
  <c r="BC122" i="10" s="1"/>
  <c r="BC123" i="10" s="1"/>
  <c r="BC124" i="10" s="1"/>
  <c r="BC125" i="10" s="1"/>
  <c r="BC126" i="10" s="1"/>
  <c r="BC127" i="10" s="1"/>
  <c r="BC128" i="10" s="1"/>
  <c r="BC129" i="10" s="1"/>
  <c r="BC130" i="10" s="1"/>
  <c r="BC131" i="10" s="1"/>
  <c r="BC132" i="10" s="1"/>
  <c r="BC133" i="10" s="1"/>
  <c r="BC134" i="10" s="1"/>
  <c r="BC135" i="10" s="1"/>
  <c r="BC136" i="10" s="1"/>
  <c r="BC137" i="10" s="1"/>
  <c r="BC138" i="10" s="1"/>
  <c r="BC139" i="10" s="1"/>
  <c r="BC140" i="10" s="1"/>
  <c r="BC141" i="10" s="1"/>
  <c r="BC142" i="10" s="1"/>
  <c r="BC143" i="10" s="1"/>
  <c r="BC144" i="10" s="1"/>
  <c r="BC145" i="10" s="1"/>
  <c r="BC146" i="10" s="1"/>
  <c r="BC147" i="10" s="1"/>
  <c r="BC148" i="10" s="1"/>
  <c r="BC149" i="10" s="1"/>
  <c r="BC150" i="10" s="1"/>
  <c r="BC151" i="10" s="1"/>
  <c r="BC152" i="10" s="1"/>
  <c r="BC153" i="10" s="1"/>
  <c r="BC154" i="10" s="1"/>
  <c r="BC155" i="10" s="1"/>
  <c r="BC156" i="10" s="1"/>
  <c r="BC157" i="10" s="1"/>
  <c r="BC158" i="10" s="1"/>
  <c r="BC159" i="10" s="1"/>
  <c r="BC160" i="10" s="1"/>
  <c r="BC161" i="10" s="1"/>
  <c r="BC162" i="10" s="1"/>
  <c r="BC163" i="10" s="1"/>
  <c r="BC164" i="10" s="1"/>
  <c r="BC165" i="10" s="1"/>
  <c r="BC166" i="10" s="1"/>
  <c r="BC167" i="10" s="1"/>
  <c r="BC168" i="10" s="1"/>
  <c r="BC169" i="10" s="1"/>
  <c r="BC170" i="10" s="1"/>
  <c r="BC171" i="10" s="1"/>
  <c r="BC172" i="10" s="1"/>
  <c r="BC173" i="10" s="1"/>
  <c r="BC174" i="10" s="1"/>
  <c r="BC175" i="10" s="1"/>
  <c r="BC176" i="10" s="1"/>
  <c r="BC177" i="10" s="1"/>
  <c r="BC178" i="10" s="1"/>
  <c r="BC179" i="10" s="1"/>
  <c r="BC180" i="10" s="1"/>
  <c r="BC181" i="10" s="1"/>
  <c r="BC182" i="10" s="1"/>
  <c r="BC183" i="10" s="1"/>
  <c r="BC184" i="10" s="1"/>
  <c r="BC185" i="10" s="1"/>
  <c r="BC186" i="10" s="1"/>
  <c r="BC187" i="10" s="1"/>
  <c r="BC188" i="10" s="1"/>
  <c r="BC189" i="10" s="1"/>
  <c r="BC190" i="10" s="1"/>
  <c r="BC191" i="10" s="1"/>
  <c r="BC192" i="10" s="1"/>
  <c r="BC193" i="10" s="1"/>
  <c r="BC194" i="10" s="1"/>
  <c r="BC195" i="10" s="1"/>
  <c r="BC196" i="10" s="1"/>
  <c r="BC197" i="10" s="1"/>
  <c r="BC198" i="10" s="1"/>
  <c r="BC199" i="10" s="1"/>
  <c r="BC200" i="10" s="1"/>
  <c r="BC201" i="10" s="1"/>
  <c r="BC202" i="10" s="1"/>
  <c r="BC203" i="10" s="1"/>
  <c r="BC204" i="10" s="1"/>
  <c r="BC205" i="10" s="1"/>
  <c r="BC206" i="10" s="1"/>
  <c r="BC207" i="10" s="1"/>
  <c r="BC208" i="10" s="1"/>
  <c r="BC209" i="10" s="1"/>
  <c r="BC210" i="10" s="1"/>
  <c r="BC211" i="10" s="1"/>
  <c r="BC212" i="10" s="1"/>
  <c r="BC213" i="10" s="1"/>
  <c r="BC214" i="10" s="1"/>
  <c r="BC215" i="10" s="1"/>
  <c r="BC216" i="10" s="1"/>
  <c r="BC217" i="10" s="1"/>
  <c r="BC218" i="10" s="1"/>
  <c r="BC219" i="10" s="1"/>
  <c r="BC220" i="10" s="1"/>
  <c r="BC221" i="10" s="1"/>
  <c r="BC222" i="10" s="1"/>
  <c r="BC223" i="10" s="1"/>
  <c r="BC224" i="10" s="1"/>
  <c r="BC225" i="10" s="1"/>
  <c r="BC226" i="10" s="1"/>
  <c r="BC227" i="10" s="1"/>
  <c r="BC228" i="10" s="1"/>
  <c r="BC229" i="10" s="1"/>
  <c r="BC230" i="10" s="1"/>
  <c r="BC231" i="10" s="1"/>
  <c r="BC232" i="10" s="1"/>
  <c r="BC233" i="10" s="1"/>
  <c r="BC234" i="10" s="1"/>
  <c r="BC235" i="10" s="1"/>
  <c r="AY13" i="10"/>
  <c r="AZ10" i="10" s="1"/>
  <c r="AU13" i="10"/>
  <c r="AU14" i="10" s="1"/>
  <c r="AU15" i="10" s="1"/>
  <c r="AU16" i="10" s="1"/>
  <c r="AU17" i="10" s="1"/>
  <c r="AU18" i="10" s="1"/>
  <c r="AU19" i="10" s="1"/>
  <c r="AU20" i="10" s="1"/>
  <c r="AU21" i="10" s="1"/>
  <c r="AU22" i="10" s="1"/>
  <c r="AU23" i="10" s="1"/>
  <c r="AU24" i="10" s="1"/>
  <c r="AU25" i="10" s="1"/>
  <c r="AU26" i="10" s="1"/>
  <c r="AU27" i="10" s="1"/>
  <c r="AU28" i="10" s="1"/>
  <c r="AU29" i="10" s="1"/>
  <c r="AU30" i="10" s="1"/>
  <c r="AU31" i="10" s="1"/>
  <c r="AU32" i="10" s="1"/>
  <c r="AU33" i="10" s="1"/>
  <c r="AU34" i="10" s="1"/>
  <c r="AU35" i="10" s="1"/>
  <c r="AU36" i="10" s="1"/>
  <c r="AU37" i="10" s="1"/>
  <c r="AU38" i="10" s="1"/>
  <c r="AU39" i="10" s="1"/>
  <c r="AU40" i="10" s="1"/>
  <c r="AU41" i="10" s="1"/>
  <c r="AU42" i="10" s="1"/>
  <c r="AU43" i="10" s="1"/>
  <c r="AU44" i="10" s="1"/>
  <c r="AU45" i="10" s="1"/>
  <c r="AU46" i="10" s="1"/>
  <c r="AU47" i="10" s="1"/>
  <c r="AU48" i="10" s="1"/>
  <c r="AU49" i="10" s="1"/>
  <c r="AU50" i="10" s="1"/>
  <c r="AU51" i="10" s="1"/>
  <c r="AU52" i="10" s="1"/>
  <c r="AU53" i="10" s="1"/>
  <c r="AU54" i="10" s="1"/>
  <c r="AU55" i="10" s="1"/>
  <c r="AU56" i="10" s="1"/>
  <c r="AU57" i="10" s="1"/>
  <c r="AU58" i="10" s="1"/>
  <c r="AU59" i="10" s="1"/>
  <c r="AU60" i="10" s="1"/>
  <c r="AU61" i="10" s="1"/>
  <c r="AU62" i="10" s="1"/>
  <c r="AU63" i="10" s="1"/>
  <c r="AU64" i="10" s="1"/>
  <c r="AU65" i="10" s="1"/>
  <c r="AU66" i="10" s="1"/>
  <c r="AU67" i="10" s="1"/>
  <c r="AU68" i="10" s="1"/>
  <c r="AU69" i="10" s="1"/>
  <c r="AU70" i="10" s="1"/>
  <c r="AU71" i="10" s="1"/>
  <c r="AU72" i="10" s="1"/>
  <c r="AU73" i="10" s="1"/>
  <c r="AU74" i="10" s="1"/>
  <c r="AU75" i="10" s="1"/>
  <c r="AU76" i="10" s="1"/>
  <c r="AU77" i="10" s="1"/>
  <c r="AU78" i="10" s="1"/>
  <c r="AU79" i="10" s="1"/>
  <c r="AU80" i="10" s="1"/>
  <c r="AU81" i="10" s="1"/>
  <c r="AU82" i="10" s="1"/>
  <c r="AU83" i="10" s="1"/>
  <c r="AU84" i="10" s="1"/>
  <c r="AU85" i="10" s="1"/>
  <c r="AU86" i="10" s="1"/>
  <c r="AU87" i="10" s="1"/>
  <c r="AU88" i="10" s="1"/>
  <c r="AU89" i="10" s="1"/>
  <c r="AU90" i="10" s="1"/>
  <c r="AU91" i="10" s="1"/>
  <c r="AU92" i="10" s="1"/>
  <c r="AU93" i="10" s="1"/>
  <c r="AU94" i="10" s="1"/>
  <c r="AU95" i="10" s="1"/>
  <c r="AU96" i="10" s="1"/>
  <c r="AU97" i="10" s="1"/>
  <c r="AU98" i="10" s="1"/>
  <c r="AU99" i="10" s="1"/>
  <c r="AU100" i="10" s="1"/>
  <c r="AU101" i="10" s="1"/>
  <c r="AU102" i="10" s="1"/>
  <c r="AU103" i="10" s="1"/>
  <c r="AU104" i="10" s="1"/>
  <c r="AU105" i="10" s="1"/>
  <c r="AU106" i="10" s="1"/>
  <c r="AU107" i="10" s="1"/>
  <c r="AU108" i="10" s="1"/>
  <c r="AU109" i="10" s="1"/>
  <c r="AU110" i="10" s="1"/>
  <c r="AU111" i="10" s="1"/>
  <c r="AU112" i="10" s="1"/>
  <c r="AU113" i="10" s="1"/>
  <c r="AU114" i="10" s="1"/>
  <c r="AU115" i="10" s="1"/>
  <c r="AU116" i="10" s="1"/>
  <c r="AU117" i="10" s="1"/>
  <c r="AU118" i="10" s="1"/>
  <c r="AU119" i="10" s="1"/>
  <c r="AU120" i="10" s="1"/>
  <c r="AU121" i="10" s="1"/>
  <c r="AU122" i="10" s="1"/>
  <c r="AU123" i="10" s="1"/>
  <c r="AU124" i="10" s="1"/>
  <c r="AU125" i="10" s="1"/>
  <c r="AU126" i="10" s="1"/>
  <c r="AU127" i="10" s="1"/>
  <c r="AU128" i="10" s="1"/>
  <c r="AU129" i="10" s="1"/>
  <c r="AU130" i="10" s="1"/>
  <c r="AU131" i="10" s="1"/>
  <c r="AU132" i="10" s="1"/>
  <c r="AU133" i="10" s="1"/>
  <c r="AU134" i="10" s="1"/>
  <c r="AU135" i="10" s="1"/>
  <c r="AU136" i="10" s="1"/>
  <c r="AU137" i="10" s="1"/>
  <c r="AU138" i="10" s="1"/>
  <c r="AU139" i="10" s="1"/>
  <c r="AU140" i="10" s="1"/>
  <c r="AU141" i="10" s="1"/>
  <c r="AU142" i="10" s="1"/>
  <c r="AU143" i="10" s="1"/>
  <c r="AU144" i="10" s="1"/>
  <c r="AU145" i="10" s="1"/>
  <c r="AU146" i="10" s="1"/>
  <c r="AU147" i="10" s="1"/>
  <c r="AU148" i="10" s="1"/>
  <c r="AU149" i="10" s="1"/>
  <c r="AU150" i="10" s="1"/>
  <c r="AU151" i="10" s="1"/>
  <c r="AU152" i="10" s="1"/>
  <c r="AU153" i="10" s="1"/>
  <c r="AU154" i="10" s="1"/>
  <c r="AU155" i="10" s="1"/>
  <c r="AU156" i="10" s="1"/>
  <c r="AU157" i="10" s="1"/>
  <c r="AU158" i="10" s="1"/>
  <c r="AU159" i="10" s="1"/>
  <c r="AU160" i="10" s="1"/>
  <c r="AU161" i="10" s="1"/>
  <c r="AU162" i="10" s="1"/>
  <c r="AU163" i="10" s="1"/>
  <c r="AU164" i="10" s="1"/>
  <c r="AU165" i="10" s="1"/>
  <c r="AU166" i="10" s="1"/>
  <c r="AU167" i="10" s="1"/>
  <c r="AU168" i="10" s="1"/>
  <c r="AU169" i="10" s="1"/>
  <c r="AU170" i="10" s="1"/>
  <c r="AU171" i="10" s="1"/>
  <c r="AU172" i="10" s="1"/>
  <c r="AU173" i="10" s="1"/>
  <c r="AU174" i="10" s="1"/>
  <c r="AU175" i="10" s="1"/>
  <c r="AU176" i="10" s="1"/>
  <c r="AU177" i="10" s="1"/>
  <c r="AU178" i="10" s="1"/>
  <c r="AU179" i="10" s="1"/>
  <c r="AU180" i="10" s="1"/>
  <c r="AU181" i="10" s="1"/>
  <c r="AU182" i="10" s="1"/>
  <c r="AU183" i="10" s="1"/>
  <c r="AU184" i="10" s="1"/>
  <c r="AU185" i="10" s="1"/>
  <c r="AU186" i="10" s="1"/>
  <c r="AU187" i="10" s="1"/>
  <c r="AU188" i="10" s="1"/>
  <c r="AU189" i="10" s="1"/>
  <c r="AU190" i="10" s="1"/>
  <c r="AU191" i="10" s="1"/>
  <c r="AU192" i="10" s="1"/>
  <c r="AU193" i="10" s="1"/>
  <c r="AU194" i="10" s="1"/>
  <c r="AU195" i="10" s="1"/>
  <c r="AU196" i="10" s="1"/>
  <c r="AU197" i="10" s="1"/>
  <c r="AU198" i="10" s="1"/>
  <c r="AU199" i="10" s="1"/>
  <c r="AU200" i="10" s="1"/>
  <c r="AU201" i="10" s="1"/>
  <c r="AU202" i="10" s="1"/>
  <c r="AU203" i="10" s="1"/>
  <c r="AU204" i="10" s="1"/>
  <c r="AU205" i="10" s="1"/>
  <c r="AU206" i="10" s="1"/>
  <c r="AU207" i="10" s="1"/>
  <c r="AU208" i="10" s="1"/>
  <c r="AU209" i="10" s="1"/>
  <c r="AU210" i="10" s="1"/>
  <c r="AU211" i="10" s="1"/>
  <c r="AU212" i="10" s="1"/>
  <c r="AU213" i="10" s="1"/>
  <c r="AQ13" i="10"/>
  <c r="AQ14" i="10" s="1"/>
  <c r="AQ15" i="10" s="1"/>
  <c r="AQ16" i="10" s="1"/>
  <c r="AQ17" i="10" s="1"/>
  <c r="AQ18" i="10" s="1"/>
  <c r="AQ19" i="10" s="1"/>
  <c r="AQ20" i="10" s="1"/>
  <c r="AQ21" i="10" s="1"/>
  <c r="AQ22" i="10" s="1"/>
  <c r="AQ23" i="10" s="1"/>
  <c r="AQ24" i="10" s="1"/>
  <c r="AQ25" i="10" s="1"/>
  <c r="AQ26" i="10" s="1"/>
  <c r="AQ27" i="10" s="1"/>
  <c r="AQ28" i="10" s="1"/>
  <c r="AQ29" i="10" s="1"/>
  <c r="AQ30" i="10" s="1"/>
  <c r="AQ31" i="10" s="1"/>
  <c r="AQ32" i="10" s="1"/>
  <c r="AQ33" i="10" s="1"/>
  <c r="AQ34" i="10" s="1"/>
  <c r="AQ35" i="10" s="1"/>
  <c r="AQ36" i="10" s="1"/>
  <c r="AQ37" i="10" s="1"/>
  <c r="AQ38" i="10" s="1"/>
  <c r="AQ39" i="10" s="1"/>
  <c r="AQ40" i="10" s="1"/>
  <c r="AQ41" i="10" s="1"/>
  <c r="AQ42" i="10" s="1"/>
  <c r="AQ43" i="10" s="1"/>
  <c r="AQ44" i="10" s="1"/>
  <c r="AQ45" i="10" s="1"/>
  <c r="AQ46" i="10" s="1"/>
  <c r="AQ47" i="10" s="1"/>
  <c r="AQ48" i="10" s="1"/>
  <c r="AQ49" i="10" s="1"/>
  <c r="AQ50" i="10" s="1"/>
  <c r="AQ51" i="10" s="1"/>
  <c r="AQ52" i="10" s="1"/>
  <c r="AQ53" i="10" s="1"/>
  <c r="AQ54" i="10" s="1"/>
  <c r="AQ55" i="10" s="1"/>
  <c r="AQ56" i="10" s="1"/>
  <c r="AQ57" i="10" s="1"/>
  <c r="AQ58" i="10" s="1"/>
  <c r="AQ59" i="10" s="1"/>
  <c r="AQ60" i="10" s="1"/>
  <c r="AQ61" i="10" s="1"/>
  <c r="AQ62" i="10" s="1"/>
  <c r="AQ63" i="10" s="1"/>
  <c r="AQ64" i="10" s="1"/>
  <c r="AQ65" i="10" s="1"/>
  <c r="AQ66" i="10" s="1"/>
  <c r="AQ67" i="10" s="1"/>
  <c r="AQ68" i="10" s="1"/>
  <c r="AQ69" i="10" s="1"/>
  <c r="AQ70" i="10" s="1"/>
  <c r="AQ71" i="10" s="1"/>
  <c r="AQ72" i="10" s="1"/>
  <c r="AQ73" i="10" s="1"/>
  <c r="AQ74" i="10" s="1"/>
  <c r="AQ75" i="10" s="1"/>
  <c r="AQ76" i="10" s="1"/>
  <c r="AQ77" i="10" s="1"/>
  <c r="AQ78" i="10" s="1"/>
  <c r="AQ79" i="10" s="1"/>
  <c r="AQ80" i="10" s="1"/>
  <c r="AQ81" i="10" s="1"/>
  <c r="AQ82" i="10" s="1"/>
  <c r="AQ83" i="10" s="1"/>
  <c r="AQ84" i="10" s="1"/>
  <c r="AQ85" i="10" s="1"/>
  <c r="AQ86" i="10" s="1"/>
  <c r="AQ87" i="10" s="1"/>
  <c r="AQ88" i="10" s="1"/>
  <c r="AQ89" i="10" s="1"/>
  <c r="AQ90" i="10" s="1"/>
  <c r="AQ91" i="10" s="1"/>
  <c r="AQ92" i="10" s="1"/>
  <c r="AQ93" i="10" s="1"/>
  <c r="AQ94" i="10" s="1"/>
  <c r="AQ95" i="10" s="1"/>
  <c r="AQ96" i="10" s="1"/>
  <c r="AQ97" i="10" s="1"/>
  <c r="AQ98" i="10" s="1"/>
  <c r="AQ99" i="10" s="1"/>
  <c r="AQ100" i="10" s="1"/>
  <c r="AQ101" i="10" s="1"/>
  <c r="AQ102" i="10" s="1"/>
  <c r="AQ103" i="10" s="1"/>
  <c r="AQ104" i="10" s="1"/>
  <c r="AQ105" i="10" s="1"/>
  <c r="AQ106" i="10" s="1"/>
  <c r="AQ107" i="10" s="1"/>
  <c r="AQ108" i="10" s="1"/>
  <c r="AQ109" i="10" s="1"/>
  <c r="AQ110" i="10" s="1"/>
  <c r="AQ111" i="10" s="1"/>
  <c r="AQ112" i="10" s="1"/>
  <c r="AQ113" i="10" s="1"/>
  <c r="AQ114" i="10" s="1"/>
  <c r="AQ115" i="10" s="1"/>
  <c r="AQ116" i="10" s="1"/>
  <c r="AQ117" i="10" s="1"/>
  <c r="AQ118" i="10" s="1"/>
  <c r="AQ119" i="10" s="1"/>
  <c r="AQ120" i="10" s="1"/>
  <c r="AQ121" i="10" s="1"/>
  <c r="AQ122" i="10" s="1"/>
  <c r="AQ123" i="10" s="1"/>
  <c r="AQ124" i="10" s="1"/>
  <c r="AQ125" i="10" s="1"/>
  <c r="AQ126" i="10" s="1"/>
  <c r="AQ127" i="10" s="1"/>
  <c r="AQ128" i="10" s="1"/>
  <c r="AQ129" i="10" s="1"/>
  <c r="AQ130" i="10" s="1"/>
  <c r="AQ131" i="10" s="1"/>
  <c r="AQ132" i="10" s="1"/>
  <c r="AQ133" i="10" s="1"/>
  <c r="AQ134" i="10" s="1"/>
  <c r="AQ135" i="10" s="1"/>
  <c r="AQ136" i="10" s="1"/>
  <c r="AQ137" i="10" s="1"/>
  <c r="AQ138" i="10" s="1"/>
  <c r="AQ139" i="10" s="1"/>
  <c r="AQ140" i="10" s="1"/>
  <c r="AQ141" i="10" s="1"/>
  <c r="AQ142" i="10" s="1"/>
  <c r="AQ143" i="10" s="1"/>
  <c r="AQ144" i="10" s="1"/>
  <c r="AQ145" i="10" s="1"/>
  <c r="AQ146" i="10" s="1"/>
  <c r="AQ147" i="10" s="1"/>
  <c r="AQ148" i="10" s="1"/>
  <c r="AQ149" i="10" s="1"/>
  <c r="AQ150" i="10" s="1"/>
  <c r="AQ151" i="10" s="1"/>
  <c r="AQ152" i="10" s="1"/>
  <c r="AQ153" i="10" s="1"/>
  <c r="AQ154" i="10" s="1"/>
  <c r="AQ155" i="10" s="1"/>
  <c r="AQ156" i="10" s="1"/>
  <c r="AQ157" i="10" s="1"/>
  <c r="AQ158" i="10" s="1"/>
  <c r="AQ159" i="10" s="1"/>
  <c r="AQ160" i="10" s="1"/>
  <c r="AQ161" i="10" s="1"/>
  <c r="AQ162" i="10" s="1"/>
  <c r="AQ163" i="10" s="1"/>
  <c r="AQ164" i="10" s="1"/>
  <c r="AQ165" i="10" s="1"/>
  <c r="AQ166" i="10" s="1"/>
  <c r="AQ167" i="10" s="1"/>
  <c r="AQ168" i="10" s="1"/>
  <c r="AQ169" i="10" s="1"/>
  <c r="AQ170" i="10" s="1"/>
  <c r="AQ171" i="10" s="1"/>
  <c r="AQ172" i="10" s="1"/>
  <c r="AQ173" i="10" s="1"/>
  <c r="AQ174" i="10" s="1"/>
  <c r="AQ175" i="10" s="1"/>
  <c r="AQ176" i="10" s="1"/>
  <c r="AQ177" i="10" s="1"/>
  <c r="AQ178" i="10" s="1"/>
  <c r="AQ179" i="10" s="1"/>
  <c r="AQ180" i="10" s="1"/>
  <c r="AQ181" i="10" s="1"/>
  <c r="AQ182" i="10" s="1"/>
  <c r="AQ183" i="10" s="1"/>
  <c r="AQ184" i="10" s="1"/>
  <c r="AQ185" i="10" s="1"/>
  <c r="AQ186" i="10" s="1"/>
  <c r="AQ187" i="10" s="1"/>
  <c r="AQ188" i="10" s="1"/>
  <c r="AQ189" i="10" s="1"/>
  <c r="AQ190" i="10" s="1"/>
  <c r="AQ191" i="10" s="1"/>
  <c r="AQ192" i="10" s="1"/>
  <c r="AQ193" i="10" s="1"/>
  <c r="AQ194" i="10" s="1"/>
  <c r="AQ195" i="10" s="1"/>
  <c r="AQ196" i="10" s="1"/>
  <c r="AQ197" i="10" s="1"/>
  <c r="AQ198" i="10" s="1"/>
  <c r="AQ199" i="10" s="1"/>
  <c r="AQ200" i="10" s="1"/>
  <c r="AQ201" i="10" s="1"/>
  <c r="AQ202" i="10" s="1"/>
  <c r="AQ203" i="10" s="1"/>
  <c r="AQ204" i="10" s="1"/>
  <c r="AQ205" i="10" s="1"/>
  <c r="AQ206" i="10" s="1"/>
  <c r="AQ207" i="10" s="1"/>
  <c r="AQ208" i="10" s="1"/>
  <c r="AQ209" i="10" s="1"/>
  <c r="AQ210" i="10" s="1"/>
  <c r="AQ211" i="10" s="1"/>
  <c r="AQ212" i="10" s="1"/>
  <c r="AQ213" i="10" s="1"/>
  <c r="AQ214" i="10" s="1"/>
  <c r="AQ215" i="10" s="1"/>
  <c r="AQ216" i="10" s="1"/>
  <c r="AQ217" i="10" s="1"/>
  <c r="AQ218" i="10" s="1"/>
  <c r="AQ219" i="10" s="1"/>
  <c r="AQ220" i="10" s="1"/>
  <c r="AQ221" i="10" s="1"/>
  <c r="AQ222" i="10" s="1"/>
  <c r="AQ223" i="10" s="1"/>
  <c r="AQ224" i="10" s="1"/>
  <c r="AQ225" i="10" s="1"/>
  <c r="AQ226" i="10" s="1"/>
  <c r="AQ227" i="10" s="1"/>
  <c r="AQ228" i="10" s="1"/>
  <c r="AQ229" i="10" s="1"/>
  <c r="AQ230" i="10" s="1"/>
  <c r="AQ231" i="10" s="1"/>
  <c r="AM13" i="10"/>
  <c r="AM14" i="10" s="1"/>
  <c r="AM15" i="10" s="1"/>
  <c r="AM16" i="10" s="1"/>
  <c r="AM17" i="10" s="1"/>
  <c r="AM18" i="10" s="1"/>
  <c r="AM19" i="10" s="1"/>
  <c r="AM20" i="10" s="1"/>
  <c r="AM21" i="10" s="1"/>
  <c r="AM22" i="10" s="1"/>
  <c r="AM23" i="10" s="1"/>
  <c r="AM24" i="10" s="1"/>
  <c r="AM25" i="10" s="1"/>
  <c r="AM26" i="10" s="1"/>
  <c r="AM27" i="10" s="1"/>
  <c r="AM28" i="10" s="1"/>
  <c r="AM29" i="10" s="1"/>
  <c r="AM30" i="10" s="1"/>
  <c r="AM31" i="10" s="1"/>
  <c r="AM32" i="10" s="1"/>
  <c r="AM33" i="10" s="1"/>
  <c r="AM34" i="10" s="1"/>
  <c r="AM35" i="10" s="1"/>
  <c r="AM36" i="10" s="1"/>
  <c r="AM37" i="10" s="1"/>
  <c r="AM38" i="10" s="1"/>
  <c r="AM39" i="10" s="1"/>
  <c r="AM40" i="10" s="1"/>
  <c r="AM41" i="10" s="1"/>
  <c r="AM42" i="10" s="1"/>
  <c r="AM43" i="10" s="1"/>
  <c r="AM44" i="10" s="1"/>
  <c r="AM45" i="10" s="1"/>
  <c r="AM46" i="10" s="1"/>
  <c r="AM47" i="10" s="1"/>
  <c r="AM48" i="10" s="1"/>
  <c r="AM49" i="10" s="1"/>
  <c r="AM50" i="10" s="1"/>
  <c r="AM51" i="10" s="1"/>
  <c r="AM52" i="10" s="1"/>
  <c r="AM53" i="10" s="1"/>
  <c r="AM54" i="10" s="1"/>
  <c r="AM55" i="10" s="1"/>
  <c r="AM56" i="10" s="1"/>
  <c r="AM57" i="10" s="1"/>
  <c r="AM58" i="10" s="1"/>
  <c r="AM59" i="10" s="1"/>
  <c r="AM60" i="10" s="1"/>
  <c r="AM61" i="10" s="1"/>
  <c r="AM62" i="10" s="1"/>
  <c r="AM63" i="10" s="1"/>
  <c r="AM64" i="10" s="1"/>
  <c r="AM65" i="10" s="1"/>
  <c r="AM66" i="10" s="1"/>
  <c r="AM67" i="10" s="1"/>
  <c r="AM68" i="10" s="1"/>
  <c r="AM69" i="10" s="1"/>
  <c r="AM70" i="10" s="1"/>
  <c r="AM71" i="10" s="1"/>
  <c r="AM72" i="10" s="1"/>
  <c r="AM73" i="10" s="1"/>
  <c r="AM74" i="10" s="1"/>
  <c r="AM75" i="10" s="1"/>
  <c r="AM76" i="10" s="1"/>
  <c r="AM77" i="10" s="1"/>
  <c r="AM78" i="10" s="1"/>
  <c r="AM79" i="10" s="1"/>
  <c r="AM80" i="10" s="1"/>
  <c r="AM81" i="10" s="1"/>
  <c r="AM82" i="10" s="1"/>
  <c r="AM83" i="10" s="1"/>
  <c r="AM84" i="10" s="1"/>
  <c r="AM85" i="10" s="1"/>
  <c r="AM86" i="10" s="1"/>
  <c r="AM87" i="10" s="1"/>
  <c r="AM88" i="10" s="1"/>
  <c r="AM89" i="10" s="1"/>
  <c r="AM90" i="10" s="1"/>
  <c r="AM91" i="10" s="1"/>
  <c r="AM92" i="10" s="1"/>
  <c r="AM93" i="10" s="1"/>
  <c r="AM94" i="10" s="1"/>
  <c r="AM95" i="10" s="1"/>
  <c r="AM96" i="10" s="1"/>
  <c r="AM97" i="10" s="1"/>
  <c r="AM98" i="10" s="1"/>
  <c r="AM99" i="10" s="1"/>
  <c r="AM100" i="10" s="1"/>
  <c r="AM101" i="10" s="1"/>
  <c r="AM102" i="10" s="1"/>
  <c r="AM103" i="10" s="1"/>
  <c r="AM104" i="10" s="1"/>
  <c r="AM105" i="10" s="1"/>
  <c r="AM106" i="10" s="1"/>
  <c r="AM107" i="10" s="1"/>
  <c r="AM108" i="10" s="1"/>
  <c r="AM109" i="10" s="1"/>
  <c r="AM110" i="10" s="1"/>
  <c r="AM111" i="10" s="1"/>
  <c r="AM112" i="10" s="1"/>
  <c r="AM113" i="10" s="1"/>
  <c r="AM114" i="10" s="1"/>
  <c r="AM115" i="10" s="1"/>
  <c r="AM116" i="10" s="1"/>
  <c r="AM117" i="10" s="1"/>
  <c r="AM118" i="10" s="1"/>
  <c r="AM119" i="10" s="1"/>
  <c r="AM120" i="10" s="1"/>
  <c r="AM121" i="10" s="1"/>
  <c r="AM122" i="10" s="1"/>
  <c r="AM123" i="10" s="1"/>
  <c r="AM124" i="10" s="1"/>
  <c r="AM125" i="10" s="1"/>
  <c r="AM126" i="10" s="1"/>
  <c r="AM127" i="10" s="1"/>
  <c r="AM128" i="10" s="1"/>
  <c r="AM129" i="10" s="1"/>
  <c r="AM130" i="10" s="1"/>
  <c r="AM131" i="10" s="1"/>
  <c r="AM132" i="10" s="1"/>
  <c r="AM133" i="10" s="1"/>
  <c r="AM134" i="10" s="1"/>
  <c r="AM135" i="10" s="1"/>
  <c r="AM136" i="10" s="1"/>
  <c r="AM137" i="10" s="1"/>
  <c r="AM138" i="10" s="1"/>
  <c r="AM139" i="10" s="1"/>
  <c r="AM140" i="10" s="1"/>
  <c r="AM141" i="10" s="1"/>
  <c r="AM142" i="10" s="1"/>
  <c r="AM143" i="10" s="1"/>
  <c r="AM144" i="10" s="1"/>
  <c r="AM145" i="10" s="1"/>
  <c r="AM146" i="10" s="1"/>
  <c r="AM147" i="10" s="1"/>
  <c r="AM148" i="10" s="1"/>
  <c r="AM149" i="10" s="1"/>
  <c r="AM150" i="10" s="1"/>
  <c r="AM151" i="10" s="1"/>
  <c r="AM152" i="10" s="1"/>
  <c r="AM153" i="10" s="1"/>
  <c r="AM154" i="10" s="1"/>
  <c r="AM155" i="10" s="1"/>
  <c r="AM156" i="10" s="1"/>
  <c r="AM157" i="10" s="1"/>
  <c r="AM158" i="10" s="1"/>
  <c r="AM159" i="10" s="1"/>
  <c r="AM160" i="10" s="1"/>
  <c r="AM161" i="10" s="1"/>
  <c r="AM162" i="10" s="1"/>
  <c r="AM163" i="10" s="1"/>
  <c r="AM164" i="10" s="1"/>
  <c r="AM165" i="10" s="1"/>
  <c r="AM166" i="10" s="1"/>
  <c r="AM167" i="10" s="1"/>
  <c r="AM168" i="10" s="1"/>
  <c r="AM169" i="10" s="1"/>
  <c r="AM170" i="10" s="1"/>
  <c r="AM171" i="10" s="1"/>
  <c r="AM172" i="10" s="1"/>
  <c r="AM173" i="10" s="1"/>
  <c r="AM174" i="10" s="1"/>
  <c r="AM175" i="10" s="1"/>
  <c r="AM176" i="10" s="1"/>
  <c r="AM177" i="10" s="1"/>
  <c r="AM178" i="10" s="1"/>
  <c r="AM179" i="10" s="1"/>
  <c r="AM180" i="10" s="1"/>
  <c r="AM181" i="10" s="1"/>
  <c r="AM182" i="10" s="1"/>
  <c r="AM183" i="10" s="1"/>
  <c r="AM184" i="10" s="1"/>
  <c r="AM185" i="10" s="1"/>
  <c r="AM186" i="10" s="1"/>
  <c r="AM187" i="10" s="1"/>
  <c r="AM188" i="10" s="1"/>
  <c r="AM189" i="10" s="1"/>
  <c r="AM190" i="10" s="1"/>
  <c r="AM191" i="10" s="1"/>
  <c r="AM192" i="10" s="1"/>
  <c r="AM193" i="10" s="1"/>
  <c r="AM194" i="10" s="1"/>
  <c r="AM195" i="10" s="1"/>
  <c r="AM196" i="10" s="1"/>
  <c r="AM197" i="10" s="1"/>
  <c r="AI13" i="10"/>
  <c r="AI14" i="10" s="1"/>
  <c r="AI15" i="10" s="1"/>
  <c r="AI16" i="10" s="1"/>
  <c r="AI17" i="10" s="1"/>
  <c r="AI18" i="10" s="1"/>
  <c r="AI19" i="10" s="1"/>
  <c r="AI20" i="10" s="1"/>
  <c r="AI21" i="10" s="1"/>
  <c r="AI22" i="10" s="1"/>
  <c r="AI23" i="10" s="1"/>
  <c r="AI24" i="10" s="1"/>
  <c r="AI25" i="10" s="1"/>
  <c r="AI26" i="10" s="1"/>
  <c r="AI27" i="10" s="1"/>
  <c r="AI28" i="10" s="1"/>
  <c r="AI29" i="10" s="1"/>
  <c r="AI30" i="10" s="1"/>
  <c r="AI31" i="10" s="1"/>
  <c r="AI32" i="10" s="1"/>
  <c r="AI33" i="10" s="1"/>
  <c r="AI34" i="10" s="1"/>
  <c r="AI35" i="10" s="1"/>
  <c r="AI36" i="10" s="1"/>
  <c r="AI37" i="10" s="1"/>
  <c r="AI38" i="10" s="1"/>
  <c r="AI39" i="10" s="1"/>
  <c r="AI40" i="10" s="1"/>
  <c r="AI41" i="10" s="1"/>
  <c r="AI42" i="10" s="1"/>
  <c r="AI43" i="10" s="1"/>
  <c r="AI44" i="10" s="1"/>
  <c r="AI45" i="10" s="1"/>
  <c r="AI46" i="10" s="1"/>
  <c r="AI47" i="10" s="1"/>
  <c r="AI48" i="10" s="1"/>
  <c r="AI49" i="10" s="1"/>
  <c r="AI50" i="10" s="1"/>
  <c r="AI51" i="10" s="1"/>
  <c r="AI52" i="10" s="1"/>
  <c r="AI53" i="10" s="1"/>
  <c r="AI54" i="10" s="1"/>
  <c r="AI55" i="10" s="1"/>
  <c r="AI56" i="10" s="1"/>
  <c r="AI57" i="10" s="1"/>
  <c r="AI58" i="10" s="1"/>
  <c r="AI59" i="10" s="1"/>
  <c r="AI60" i="10" s="1"/>
  <c r="AI61" i="10" s="1"/>
  <c r="AI62" i="10" s="1"/>
  <c r="AI63" i="10" s="1"/>
  <c r="AI64" i="10" s="1"/>
  <c r="AI65" i="10" s="1"/>
  <c r="AI66" i="10" s="1"/>
  <c r="AI67" i="10" s="1"/>
  <c r="AI68" i="10" s="1"/>
  <c r="AI69" i="10" s="1"/>
  <c r="AI70" i="10" s="1"/>
  <c r="AI71" i="10" s="1"/>
  <c r="AI72" i="10" s="1"/>
  <c r="AI73" i="10" s="1"/>
  <c r="AI74" i="10" s="1"/>
  <c r="AI75" i="10" s="1"/>
  <c r="AI76" i="10" s="1"/>
  <c r="AI77" i="10" s="1"/>
  <c r="AI78" i="10" s="1"/>
  <c r="AI79" i="10" s="1"/>
  <c r="AI80" i="10" s="1"/>
  <c r="AI81" i="10" s="1"/>
  <c r="AI82" i="10" s="1"/>
  <c r="AI83" i="10" s="1"/>
  <c r="AI84" i="10" s="1"/>
  <c r="AI85" i="10" s="1"/>
  <c r="AI86" i="10" s="1"/>
  <c r="AI87" i="10" s="1"/>
  <c r="AI88" i="10" s="1"/>
  <c r="AI89" i="10" s="1"/>
  <c r="AI90" i="10" s="1"/>
  <c r="AI91" i="10" s="1"/>
  <c r="AI92" i="10" s="1"/>
  <c r="AI93" i="10" s="1"/>
  <c r="AI94" i="10" s="1"/>
  <c r="AI95" i="10" s="1"/>
  <c r="AI96" i="10" s="1"/>
  <c r="AI97" i="10" s="1"/>
  <c r="AI98" i="10" s="1"/>
  <c r="AI99" i="10" s="1"/>
  <c r="AI100" i="10" s="1"/>
  <c r="AI101" i="10" s="1"/>
  <c r="AI102" i="10" s="1"/>
  <c r="AI103" i="10" s="1"/>
  <c r="AI104" i="10" s="1"/>
  <c r="AI105" i="10" s="1"/>
  <c r="AI106" i="10" s="1"/>
  <c r="AI107" i="10" s="1"/>
  <c r="AI108" i="10" s="1"/>
  <c r="AI109" i="10" s="1"/>
  <c r="AI110" i="10" s="1"/>
  <c r="AI111" i="10" s="1"/>
  <c r="AI112" i="10" s="1"/>
  <c r="AI113" i="10" s="1"/>
  <c r="AI114" i="10" s="1"/>
  <c r="AI115" i="10" s="1"/>
  <c r="AI116" i="10" s="1"/>
  <c r="AI117" i="10" s="1"/>
  <c r="AI118" i="10" s="1"/>
  <c r="AI119" i="10" s="1"/>
  <c r="AI120" i="10" s="1"/>
  <c r="AI121" i="10" s="1"/>
  <c r="AI122" i="10" s="1"/>
  <c r="AI123" i="10" s="1"/>
  <c r="AI124" i="10" s="1"/>
  <c r="AI125" i="10" s="1"/>
  <c r="AI126" i="10" s="1"/>
  <c r="AI127" i="10" s="1"/>
  <c r="AI128" i="10" s="1"/>
  <c r="AI129" i="10" s="1"/>
  <c r="AI130" i="10" s="1"/>
  <c r="AI131" i="10" s="1"/>
  <c r="AI132" i="10" s="1"/>
  <c r="AI133" i="10" s="1"/>
  <c r="AI134" i="10" s="1"/>
  <c r="AI135" i="10" s="1"/>
  <c r="AI136" i="10" s="1"/>
  <c r="AI137" i="10" s="1"/>
  <c r="AI138" i="10" s="1"/>
  <c r="AI139" i="10" s="1"/>
  <c r="AI140" i="10" s="1"/>
  <c r="AI141" i="10" s="1"/>
  <c r="AI142" i="10" s="1"/>
  <c r="AI143" i="10" s="1"/>
  <c r="AI144" i="10" s="1"/>
  <c r="AI145" i="10" s="1"/>
  <c r="AI146" i="10" s="1"/>
  <c r="AI147" i="10" s="1"/>
  <c r="AI148" i="10" s="1"/>
  <c r="AI149" i="10" s="1"/>
  <c r="AI150" i="10" s="1"/>
  <c r="AI151" i="10" s="1"/>
  <c r="AI152" i="10" s="1"/>
  <c r="AI153" i="10" s="1"/>
  <c r="AI154" i="10" s="1"/>
  <c r="AI155" i="10" s="1"/>
  <c r="AI156" i="10" s="1"/>
  <c r="AI157" i="10" s="1"/>
  <c r="AI158" i="10" s="1"/>
  <c r="AI159" i="10" s="1"/>
  <c r="AI160" i="10" s="1"/>
  <c r="AI161" i="10" s="1"/>
  <c r="AI162" i="10" s="1"/>
  <c r="AI163" i="10" s="1"/>
  <c r="AI164" i="10" s="1"/>
  <c r="AI165" i="10" s="1"/>
  <c r="AI166" i="10" s="1"/>
  <c r="AI167" i="10" s="1"/>
  <c r="AI168" i="10" s="1"/>
  <c r="AI169" i="10" s="1"/>
  <c r="AI170" i="10" s="1"/>
  <c r="AI171" i="10" s="1"/>
  <c r="AI172" i="10" s="1"/>
  <c r="AI173" i="10" s="1"/>
  <c r="AI174" i="10" s="1"/>
  <c r="AI175" i="10" s="1"/>
  <c r="AI176" i="10" s="1"/>
  <c r="AI177" i="10" s="1"/>
  <c r="AI178" i="10" s="1"/>
  <c r="AI179" i="10" s="1"/>
  <c r="AI180" i="10" s="1"/>
  <c r="AI181" i="10" s="1"/>
  <c r="AI182" i="10" s="1"/>
  <c r="AI183" i="10" s="1"/>
  <c r="AI184" i="10" s="1"/>
  <c r="AI185" i="10" s="1"/>
  <c r="AI186" i="10" s="1"/>
  <c r="AI187" i="10" s="1"/>
  <c r="AI188" i="10" s="1"/>
  <c r="AI189" i="10" s="1"/>
  <c r="AI190" i="10" s="1"/>
  <c r="AI191" i="10" s="1"/>
  <c r="AI192" i="10" s="1"/>
  <c r="AI193" i="10" s="1"/>
  <c r="AI194" i="10" s="1"/>
  <c r="AI195" i="10" s="1"/>
  <c r="AI196" i="10" s="1"/>
  <c r="AI197" i="10" s="1"/>
  <c r="AI198" i="10" s="1"/>
  <c r="AI199" i="10" s="1"/>
  <c r="AI200" i="10" s="1"/>
  <c r="AI201" i="10" s="1"/>
  <c r="AI202" i="10" s="1"/>
  <c r="AI203" i="10" s="1"/>
  <c r="AI204" i="10" s="1"/>
  <c r="AI205" i="10" s="1"/>
  <c r="AI206" i="10" s="1"/>
  <c r="AI207" i="10" s="1"/>
  <c r="AI208" i="10" s="1"/>
  <c r="AI209" i="10" s="1"/>
  <c r="AI210" i="10" s="1"/>
  <c r="AI211" i="10" s="1"/>
  <c r="AI212" i="10" s="1"/>
  <c r="AI213" i="10" s="1"/>
  <c r="AI214" i="10" s="1"/>
  <c r="AI215" i="10" s="1"/>
  <c r="AI216" i="10" s="1"/>
  <c r="AI217" i="10" s="1"/>
  <c r="AI218" i="10" s="1"/>
  <c r="AI219" i="10" s="1"/>
  <c r="AI220" i="10" s="1"/>
  <c r="AI221" i="10" s="1"/>
  <c r="AI222" i="10" s="1"/>
  <c r="AI223" i="10" s="1"/>
  <c r="AI224" i="10" s="1"/>
  <c r="AI225" i="10" s="1"/>
  <c r="AI226" i="10" s="1"/>
  <c r="AI227" i="10" s="1"/>
  <c r="AI228" i="10" s="1"/>
  <c r="AI229" i="10" s="1"/>
  <c r="AI230" i="10" s="1"/>
  <c r="AI231" i="10" s="1"/>
  <c r="AI232" i="10" s="1"/>
  <c r="AI233" i="10" s="1"/>
  <c r="AI234" i="10" s="1"/>
  <c r="AI235" i="10" s="1"/>
  <c r="AI236" i="10" s="1"/>
  <c r="AI237" i="10" s="1"/>
  <c r="AI238" i="10" s="1"/>
  <c r="AI239" i="10" s="1"/>
  <c r="AI240" i="10" s="1"/>
  <c r="AI241" i="10" s="1"/>
  <c r="AI242" i="10" s="1"/>
  <c r="AI243" i="10" s="1"/>
  <c r="AI244" i="10" s="1"/>
  <c r="AI245" i="10" s="1"/>
  <c r="AI246" i="10" s="1"/>
  <c r="AI247" i="10" s="1"/>
  <c r="AI248" i="10" s="1"/>
  <c r="AI249" i="10" s="1"/>
  <c r="AI250" i="10" s="1"/>
  <c r="AI251" i="10" s="1"/>
  <c r="AI252" i="10" s="1"/>
  <c r="AI253" i="10" s="1"/>
  <c r="AI254" i="10" s="1"/>
  <c r="AI255" i="10" s="1"/>
  <c r="AI256" i="10" s="1"/>
  <c r="AI257" i="10" s="1"/>
  <c r="AI258" i="10" s="1"/>
  <c r="AI259" i="10" s="1"/>
  <c r="AI260" i="10" s="1"/>
  <c r="AI261" i="10" s="1"/>
  <c r="AI262" i="10" s="1"/>
  <c r="AI263" i="10" s="1"/>
  <c r="AI264" i="10" s="1"/>
  <c r="AI265" i="10" s="1"/>
  <c r="AI266" i="10" s="1"/>
  <c r="AI267" i="10" s="1"/>
  <c r="AI268" i="10" s="1"/>
  <c r="AI269" i="10" s="1"/>
  <c r="AI270" i="10" s="1"/>
  <c r="AI271" i="10" s="1"/>
  <c r="AI272" i="10" s="1"/>
  <c r="AI273" i="10" s="1"/>
  <c r="AI274" i="10" s="1"/>
  <c r="AI275" i="10" s="1"/>
  <c r="AI276" i="10" s="1"/>
  <c r="AI277" i="10" s="1"/>
  <c r="AI278" i="10" s="1"/>
  <c r="AI279" i="10" s="1"/>
  <c r="AI280" i="10" s="1"/>
  <c r="AI281" i="10" s="1"/>
  <c r="AI282" i="10" s="1"/>
  <c r="AI283" i="10" s="1"/>
  <c r="AI284" i="10" s="1"/>
  <c r="AI285" i="10" s="1"/>
  <c r="AI286" i="10" s="1"/>
  <c r="AI287" i="10" s="1"/>
  <c r="AI288" i="10" s="1"/>
  <c r="AI289" i="10" s="1"/>
  <c r="AI290" i="10" s="1"/>
  <c r="AI291" i="10" s="1"/>
  <c r="AI292" i="10" s="1"/>
  <c r="AI293" i="10" s="1"/>
  <c r="AI294" i="10" s="1"/>
  <c r="AI295" i="10" s="1"/>
  <c r="AI296" i="10" s="1"/>
  <c r="AI297" i="10" s="1"/>
  <c r="AI298" i="10" s="1"/>
  <c r="AI299" i="10" s="1"/>
  <c r="AI300" i="10" s="1"/>
  <c r="AI301" i="10" s="1"/>
  <c r="AI302" i="10" s="1"/>
  <c r="AI303" i="10" s="1"/>
  <c r="AI304" i="10" s="1"/>
  <c r="AI305" i="10" s="1"/>
  <c r="AI306" i="10" s="1"/>
  <c r="AI307" i="10" s="1"/>
  <c r="AI308" i="10" s="1"/>
  <c r="AI309" i="10" s="1"/>
  <c r="AI310" i="10" s="1"/>
  <c r="AI311" i="10" s="1"/>
  <c r="AI312" i="10" s="1"/>
  <c r="AI313" i="10" s="1"/>
  <c r="AI314" i="10" s="1"/>
  <c r="AI315" i="10" s="1"/>
  <c r="AI316" i="10" s="1"/>
  <c r="AI317" i="10" s="1"/>
  <c r="AI318" i="10" s="1"/>
  <c r="AI319" i="10" s="1"/>
  <c r="AI320" i="10" s="1"/>
  <c r="AI321" i="10" s="1"/>
  <c r="AI322" i="10" s="1"/>
  <c r="AI323" i="10" s="1"/>
  <c r="AI324" i="10" s="1"/>
  <c r="AI325" i="10" s="1"/>
  <c r="AI326" i="10" s="1"/>
  <c r="AI327" i="10" s="1"/>
  <c r="AI328" i="10" s="1"/>
  <c r="AI329" i="10" s="1"/>
  <c r="AE13" i="10"/>
  <c r="AE14" i="10" s="1"/>
  <c r="AE15" i="10" s="1"/>
  <c r="AE16" i="10" s="1"/>
  <c r="AE17" i="10" s="1"/>
  <c r="AE18" i="10" s="1"/>
  <c r="AE19" i="10" s="1"/>
  <c r="AE20" i="10" s="1"/>
  <c r="AE21" i="10" s="1"/>
  <c r="AE22" i="10" s="1"/>
  <c r="AE23" i="10" s="1"/>
  <c r="AE24" i="10" s="1"/>
  <c r="AE25" i="10" s="1"/>
  <c r="AE26" i="10" s="1"/>
  <c r="AE27" i="10" s="1"/>
  <c r="AE28" i="10" s="1"/>
  <c r="AE29" i="10" s="1"/>
  <c r="AE30" i="10" s="1"/>
  <c r="AE31" i="10" s="1"/>
  <c r="AE32" i="10" s="1"/>
  <c r="AE33" i="10" s="1"/>
  <c r="AE34" i="10" s="1"/>
  <c r="AE35" i="10" s="1"/>
  <c r="AE36" i="10" s="1"/>
  <c r="AE37" i="10" s="1"/>
  <c r="AE38" i="10" s="1"/>
  <c r="AE39" i="10" s="1"/>
  <c r="AE40" i="10" s="1"/>
  <c r="AE41" i="10" s="1"/>
  <c r="AE42" i="10" s="1"/>
  <c r="AE43" i="10" s="1"/>
  <c r="AE44" i="10" s="1"/>
  <c r="AE45" i="10" s="1"/>
  <c r="AE46" i="10" s="1"/>
  <c r="AE47" i="10" s="1"/>
  <c r="AE48" i="10" s="1"/>
  <c r="AE49" i="10" s="1"/>
  <c r="AE50" i="10" s="1"/>
  <c r="AE51" i="10" s="1"/>
  <c r="AE52" i="10" s="1"/>
  <c r="AE53" i="10" s="1"/>
  <c r="AE54" i="10" s="1"/>
  <c r="AE55" i="10" s="1"/>
  <c r="AE56" i="10" s="1"/>
  <c r="AE57" i="10" s="1"/>
  <c r="AE58" i="10" s="1"/>
  <c r="AE59" i="10" s="1"/>
  <c r="AE60" i="10" s="1"/>
  <c r="AE61" i="10" s="1"/>
  <c r="AE62" i="10" s="1"/>
  <c r="AE63" i="10" s="1"/>
  <c r="AE64" i="10" s="1"/>
  <c r="AE65" i="10" s="1"/>
  <c r="AE66" i="10" s="1"/>
  <c r="AE67" i="10" s="1"/>
  <c r="AE68" i="10" s="1"/>
  <c r="AE69" i="10" s="1"/>
  <c r="AE70" i="10" s="1"/>
  <c r="AE71" i="10" s="1"/>
  <c r="AE72" i="10" s="1"/>
  <c r="AE73" i="10" s="1"/>
  <c r="AE74" i="10" s="1"/>
  <c r="AE75" i="10" s="1"/>
  <c r="AE76" i="10" s="1"/>
  <c r="AE77" i="10" s="1"/>
  <c r="AE78" i="10" s="1"/>
  <c r="AE79" i="10" s="1"/>
  <c r="AE80" i="10" s="1"/>
  <c r="AE81" i="10" s="1"/>
  <c r="AE82" i="10" s="1"/>
  <c r="AE83" i="10" s="1"/>
  <c r="AE84" i="10" s="1"/>
  <c r="AE85" i="10" s="1"/>
  <c r="AE86" i="10" s="1"/>
  <c r="AE87" i="10" s="1"/>
  <c r="AE88" i="10" s="1"/>
  <c r="AE89" i="10" s="1"/>
  <c r="AE90" i="10" s="1"/>
  <c r="AE91" i="10" s="1"/>
  <c r="AE92" i="10" s="1"/>
  <c r="AE93" i="10" s="1"/>
  <c r="AE94" i="10" s="1"/>
  <c r="AE95" i="10" s="1"/>
  <c r="AE96" i="10" s="1"/>
  <c r="AE97" i="10" s="1"/>
  <c r="AE98" i="10" s="1"/>
  <c r="AE99" i="10" s="1"/>
  <c r="AE100" i="10" s="1"/>
  <c r="AE101" i="10" s="1"/>
  <c r="AE102" i="10" s="1"/>
  <c r="AE103" i="10" s="1"/>
  <c r="AE104" i="10" s="1"/>
  <c r="AE105" i="10" s="1"/>
  <c r="AE106" i="10" s="1"/>
  <c r="AE107" i="10" s="1"/>
  <c r="AE108" i="10" s="1"/>
  <c r="AE109" i="10" s="1"/>
  <c r="AE110" i="10" s="1"/>
  <c r="AE111" i="10" s="1"/>
  <c r="AE112" i="10" s="1"/>
  <c r="AE113" i="10" s="1"/>
  <c r="AE114" i="10" s="1"/>
  <c r="AE115" i="10" s="1"/>
  <c r="AE116" i="10" s="1"/>
  <c r="AE117" i="10" s="1"/>
  <c r="AE118" i="10" s="1"/>
  <c r="AE119" i="10" s="1"/>
  <c r="AE120" i="10" s="1"/>
  <c r="AE121" i="10" s="1"/>
  <c r="AE122" i="10" s="1"/>
  <c r="AE123" i="10" s="1"/>
  <c r="AE124" i="10" s="1"/>
  <c r="AE125" i="10" s="1"/>
  <c r="AE126" i="10" s="1"/>
  <c r="AE127" i="10" s="1"/>
  <c r="AE128" i="10" s="1"/>
  <c r="AE129" i="10" s="1"/>
  <c r="AE130" i="10" s="1"/>
  <c r="AE131" i="10" s="1"/>
  <c r="AE132" i="10" s="1"/>
  <c r="AE133" i="10" s="1"/>
  <c r="AE134" i="10" s="1"/>
  <c r="AE135" i="10" s="1"/>
  <c r="AE136" i="10" s="1"/>
  <c r="AE137" i="10" s="1"/>
  <c r="AE138" i="10" s="1"/>
  <c r="AE139" i="10" s="1"/>
  <c r="AE140" i="10" s="1"/>
  <c r="AE141" i="10" s="1"/>
  <c r="AE142" i="10" s="1"/>
  <c r="AE143" i="10" s="1"/>
  <c r="AE144" i="10" s="1"/>
  <c r="AE145" i="10" s="1"/>
  <c r="AE146" i="10" s="1"/>
  <c r="AE147" i="10" s="1"/>
  <c r="AE148" i="10" s="1"/>
  <c r="AE149" i="10" s="1"/>
  <c r="AE150" i="10" s="1"/>
  <c r="AE151" i="10" s="1"/>
  <c r="AE152" i="10" s="1"/>
  <c r="AE153" i="10" s="1"/>
  <c r="AE154" i="10" s="1"/>
  <c r="AE155" i="10" s="1"/>
  <c r="AE156" i="10" s="1"/>
  <c r="AE157" i="10" s="1"/>
  <c r="AE158" i="10" s="1"/>
  <c r="AE159" i="10" s="1"/>
  <c r="AE160" i="10" s="1"/>
  <c r="AE161" i="10" s="1"/>
  <c r="AE162" i="10" s="1"/>
  <c r="AE163" i="10" s="1"/>
  <c r="AE164" i="10" s="1"/>
  <c r="AE165" i="10" s="1"/>
  <c r="AE166" i="10" s="1"/>
  <c r="AE167" i="10" s="1"/>
  <c r="AE168" i="10" s="1"/>
  <c r="AE169" i="10" s="1"/>
  <c r="AE170" i="10" s="1"/>
  <c r="AE171" i="10" s="1"/>
  <c r="AE172" i="10" s="1"/>
  <c r="AE173" i="10" s="1"/>
  <c r="AE174" i="10" s="1"/>
  <c r="AE175" i="10" s="1"/>
  <c r="AE176" i="10" s="1"/>
  <c r="AE177" i="10" s="1"/>
  <c r="AE178" i="10" s="1"/>
  <c r="AE179" i="10" s="1"/>
  <c r="AE180" i="10" s="1"/>
  <c r="AE181" i="10" s="1"/>
  <c r="AE182" i="10" s="1"/>
  <c r="AE183" i="10" s="1"/>
  <c r="AE184" i="10" s="1"/>
  <c r="AE185" i="10" s="1"/>
  <c r="AE186" i="10" s="1"/>
  <c r="AE187" i="10" s="1"/>
  <c r="AE188" i="10" s="1"/>
  <c r="AE189" i="10" s="1"/>
  <c r="AE190" i="10" s="1"/>
  <c r="AE191" i="10" s="1"/>
  <c r="AE192" i="10" s="1"/>
  <c r="AE193" i="10" s="1"/>
  <c r="AE194" i="10" s="1"/>
  <c r="AE195" i="10" s="1"/>
  <c r="AE196" i="10" s="1"/>
  <c r="AE197" i="10" s="1"/>
  <c r="AE198" i="10" s="1"/>
  <c r="AE199" i="10" s="1"/>
  <c r="AE200" i="10" s="1"/>
  <c r="AE201" i="10" s="1"/>
  <c r="AE202" i="10" s="1"/>
  <c r="AE203" i="10" s="1"/>
  <c r="AE204" i="10" s="1"/>
  <c r="AE205" i="10" s="1"/>
  <c r="AE206" i="10" s="1"/>
  <c r="AE207" i="10" s="1"/>
  <c r="AE208" i="10" s="1"/>
  <c r="AE209" i="10" s="1"/>
  <c r="AE210" i="10" s="1"/>
  <c r="AE211" i="10" s="1"/>
  <c r="AE212" i="10" s="1"/>
  <c r="AE213" i="10" s="1"/>
  <c r="AE214" i="10" s="1"/>
  <c r="AE215" i="10" s="1"/>
  <c r="AE216" i="10" s="1"/>
  <c r="AE217" i="10" s="1"/>
  <c r="AE218" i="10" s="1"/>
  <c r="AE219" i="10" s="1"/>
  <c r="AE220" i="10" s="1"/>
  <c r="AE221" i="10" s="1"/>
  <c r="AE222" i="10" s="1"/>
  <c r="AE223" i="10" s="1"/>
  <c r="AE224" i="10" s="1"/>
  <c r="AE225" i="10" s="1"/>
  <c r="AE226" i="10" s="1"/>
  <c r="AE227" i="10" s="1"/>
  <c r="AE228" i="10" s="1"/>
  <c r="AE229" i="10" s="1"/>
  <c r="AE230" i="10" s="1"/>
  <c r="AE231" i="10" s="1"/>
  <c r="AE232" i="10" s="1"/>
  <c r="AE233" i="10" s="1"/>
  <c r="AE234" i="10" s="1"/>
  <c r="AE235" i="10" s="1"/>
  <c r="AE236" i="10" s="1"/>
  <c r="AE237" i="10" s="1"/>
  <c r="AE238" i="10" s="1"/>
  <c r="AE239" i="10" s="1"/>
  <c r="AE240" i="10" s="1"/>
  <c r="AE241" i="10" s="1"/>
  <c r="AE242" i="10" s="1"/>
  <c r="AE243" i="10" s="1"/>
  <c r="AE244" i="10" s="1"/>
  <c r="AE245" i="10" s="1"/>
  <c r="AE246" i="10" s="1"/>
  <c r="AE247" i="10" s="1"/>
  <c r="AE248" i="10" s="1"/>
  <c r="AE249" i="10" s="1"/>
  <c r="AE250" i="10" s="1"/>
  <c r="AE251" i="10" s="1"/>
  <c r="AE252" i="10" s="1"/>
  <c r="AE253" i="10" s="1"/>
  <c r="AE254" i="10" s="1"/>
  <c r="AE255" i="10" s="1"/>
  <c r="AE256" i="10" s="1"/>
  <c r="AE257" i="10" s="1"/>
  <c r="AE258" i="10" s="1"/>
  <c r="AE259" i="10" s="1"/>
  <c r="AE260" i="10" s="1"/>
  <c r="AE261" i="10" s="1"/>
  <c r="AE262" i="10" s="1"/>
  <c r="AE263" i="10" s="1"/>
  <c r="AE264" i="10" s="1"/>
  <c r="AE265" i="10" s="1"/>
  <c r="AE266" i="10" s="1"/>
  <c r="AE267" i="10" s="1"/>
  <c r="AE268" i="10" s="1"/>
  <c r="AE269" i="10" s="1"/>
  <c r="AE270" i="10" s="1"/>
  <c r="AE271" i="10" s="1"/>
  <c r="AE272" i="10" s="1"/>
  <c r="AE273" i="10" s="1"/>
  <c r="AE274" i="10" s="1"/>
  <c r="AE275" i="10" s="1"/>
  <c r="AE276" i="10" s="1"/>
  <c r="AE277" i="10" s="1"/>
  <c r="AE278" i="10" s="1"/>
  <c r="AE279" i="10" s="1"/>
  <c r="AE280" i="10" s="1"/>
  <c r="AE281" i="10" s="1"/>
  <c r="AE282" i="10" s="1"/>
  <c r="AE283" i="10" s="1"/>
  <c r="AE284" i="10" s="1"/>
  <c r="AE285" i="10" s="1"/>
  <c r="AE286" i="10" s="1"/>
  <c r="AE287" i="10" s="1"/>
  <c r="AE288" i="10" s="1"/>
  <c r="AE289" i="10" s="1"/>
  <c r="AE290" i="10" s="1"/>
  <c r="AE291" i="10" s="1"/>
  <c r="AE292" i="10" s="1"/>
  <c r="AE293" i="10" s="1"/>
  <c r="AE294" i="10" s="1"/>
  <c r="AE295" i="10" s="1"/>
  <c r="AE296" i="10" s="1"/>
  <c r="AE297" i="10" s="1"/>
  <c r="AE298" i="10" s="1"/>
  <c r="AE299" i="10" s="1"/>
  <c r="AE300" i="10" s="1"/>
  <c r="AE301" i="10" s="1"/>
  <c r="AE302" i="10" s="1"/>
  <c r="AE303" i="10" s="1"/>
  <c r="AE304" i="10" s="1"/>
  <c r="AE305" i="10" s="1"/>
  <c r="AE306" i="10" s="1"/>
  <c r="AE307" i="10" s="1"/>
  <c r="AE308" i="10" s="1"/>
  <c r="AE309" i="10" s="1"/>
  <c r="AE310" i="10" s="1"/>
  <c r="AE311" i="10" s="1"/>
  <c r="AE312" i="10" s="1"/>
  <c r="AE313" i="10" s="1"/>
  <c r="AE314" i="10" s="1"/>
  <c r="AE315" i="10" s="1"/>
  <c r="AE316" i="10" s="1"/>
  <c r="AE317" i="10" s="1"/>
  <c r="AE318" i="10" s="1"/>
  <c r="AE319" i="10" s="1"/>
  <c r="AE320" i="10" s="1"/>
  <c r="AE321" i="10" s="1"/>
  <c r="AE322" i="10" s="1"/>
  <c r="AE323" i="10" s="1"/>
  <c r="AE324" i="10" s="1"/>
  <c r="AE325" i="10" s="1"/>
  <c r="AE326" i="10" s="1"/>
  <c r="AE327" i="10" s="1"/>
  <c r="AE328" i="10" s="1"/>
  <c r="AE329" i="10" s="1"/>
  <c r="AA13" i="10"/>
  <c r="AB10" i="10" s="1"/>
  <c r="W13" i="10"/>
  <c r="W14" i="10" s="1"/>
  <c r="W15" i="10" s="1"/>
  <c r="W16" i="10" s="1"/>
  <c r="W17" i="10" s="1"/>
  <c r="W18" i="10" s="1"/>
  <c r="W19" i="10" s="1"/>
  <c r="W20" i="10" s="1"/>
  <c r="W21" i="10" s="1"/>
  <c r="W22" i="10" s="1"/>
  <c r="W23" i="10" s="1"/>
  <c r="W24" i="10" s="1"/>
  <c r="W25" i="10" s="1"/>
  <c r="W26" i="10" s="1"/>
  <c r="W27" i="10" s="1"/>
  <c r="W28" i="10" s="1"/>
  <c r="W29" i="10" s="1"/>
  <c r="W30" i="10" s="1"/>
  <c r="W31" i="10" s="1"/>
  <c r="W32" i="10" s="1"/>
  <c r="W33" i="10" s="1"/>
  <c r="W34" i="10" s="1"/>
  <c r="W35" i="10" s="1"/>
  <c r="W36" i="10" s="1"/>
  <c r="W37" i="10" s="1"/>
  <c r="W38" i="10" s="1"/>
  <c r="W39" i="10" s="1"/>
  <c r="W40" i="10" s="1"/>
  <c r="W41" i="10" s="1"/>
  <c r="W42" i="10" s="1"/>
  <c r="W43" i="10" s="1"/>
  <c r="W44" i="10" s="1"/>
  <c r="W45" i="10" s="1"/>
  <c r="W46" i="10" s="1"/>
  <c r="W47" i="10" s="1"/>
  <c r="W48" i="10" s="1"/>
  <c r="W49" i="10" s="1"/>
  <c r="W50" i="10" s="1"/>
  <c r="W51" i="10" s="1"/>
  <c r="W52" i="10" s="1"/>
  <c r="W53" i="10" s="1"/>
  <c r="W54" i="10" s="1"/>
  <c r="W55" i="10" s="1"/>
  <c r="W56" i="10" s="1"/>
  <c r="W57" i="10" s="1"/>
  <c r="W58" i="10" s="1"/>
  <c r="W59" i="10" s="1"/>
  <c r="W60" i="10" s="1"/>
  <c r="W61" i="10" s="1"/>
  <c r="W62" i="10" s="1"/>
  <c r="W63" i="10" s="1"/>
  <c r="W64" i="10" s="1"/>
  <c r="W65" i="10" s="1"/>
  <c r="W66" i="10" s="1"/>
  <c r="W67" i="10" s="1"/>
  <c r="W68" i="10" s="1"/>
  <c r="W69" i="10" s="1"/>
  <c r="W70" i="10" s="1"/>
  <c r="W71" i="10" s="1"/>
  <c r="W72" i="10" s="1"/>
  <c r="W73" i="10" s="1"/>
  <c r="W74" i="10" s="1"/>
  <c r="W75" i="10" s="1"/>
  <c r="W76" i="10" s="1"/>
  <c r="W77" i="10" s="1"/>
  <c r="W78" i="10" s="1"/>
  <c r="W79" i="10" s="1"/>
  <c r="W80" i="10" s="1"/>
  <c r="W81" i="10" s="1"/>
  <c r="W82" i="10" s="1"/>
  <c r="W83" i="10" s="1"/>
  <c r="W84" i="10" s="1"/>
  <c r="W85" i="10" s="1"/>
  <c r="W86" i="10" s="1"/>
  <c r="W87" i="10" s="1"/>
  <c r="W88" i="10" s="1"/>
  <c r="W89" i="10" s="1"/>
  <c r="W90" i="10" s="1"/>
  <c r="W91" i="10" s="1"/>
  <c r="W92" i="10" s="1"/>
  <c r="W93" i="10" s="1"/>
  <c r="W94" i="10" s="1"/>
  <c r="W95" i="10" s="1"/>
  <c r="W96" i="10" s="1"/>
  <c r="W97" i="10" s="1"/>
  <c r="W98" i="10" s="1"/>
  <c r="W99" i="10" s="1"/>
  <c r="W100" i="10" s="1"/>
  <c r="W101" i="10" s="1"/>
  <c r="W102" i="10" s="1"/>
  <c r="W103" i="10" s="1"/>
  <c r="W104" i="10" s="1"/>
  <c r="W105" i="10" s="1"/>
  <c r="W106" i="10" s="1"/>
  <c r="W107" i="10" s="1"/>
  <c r="W108" i="10" s="1"/>
  <c r="W109" i="10" s="1"/>
  <c r="W110" i="10" s="1"/>
  <c r="W111" i="10" s="1"/>
  <c r="W112" i="10" s="1"/>
  <c r="W113" i="10" s="1"/>
  <c r="W114" i="10" s="1"/>
  <c r="W115" i="10" s="1"/>
  <c r="W116" i="10" s="1"/>
  <c r="W117" i="10" s="1"/>
  <c r="W118" i="10" s="1"/>
  <c r="W119" i="10" s="1"/>
  <c r="W120" i="10" s="1"/>
  <c r="W121" i="10" s="1"/>
  <c r="W122" i="10" s="1"/>
  <c r="W123" i="10" s="1"/>
  <c r="W124" i="10" s="1"/>
  <c r="W125" i="10" s="1"/>
  <c r="W126" i="10" s="1"/>
  <c r="W127" i="10" s="1"/>
  <c r="W128" i="10" s="1"/>
  <c r="W129" i="10" s="1"/>
  <c r="W130" i="10" s="1"/>
  <c r="W131" i="10" s="1"/>
  <c r="W132" i="10" s="1"/>
  <c r="W133" i="10" s="1"/>
  <c r="W134" i="10" s="1"/>
  <c r="W135" i="10" s="1"/>
  <c r="W136" i="10" s="1"/>
  <c r="W137" i="10" s="1"/>
  <c r="W138" i="10" s="1"/>
  <c r="W139" i="10" s="1"/>
  <c r="W140" i="10" s="1"/>
  <c r="W141" i="10" s="1"/>
  <c r="W142" i="10" s="1"/>
  <c r="W143" i="10" s="1"/>
  <c r="W144" i="10" s="1"/>
  <c r="W145" i="10" s="1"/>
  <c r="W146" i="10" s="1"/>
  <c r="W147" i="10" s="1"/>
  <c r="W148" i="10" s="1"/>
  <c r="W149" i="10" s="1"/>
  <c r="W150" i="10" s="1"/>
  <c r="W151" i="10" s="1"/>
  <c r="W152" i="10" s="1"/>
  <c r="W153" i="10" s="1"/>
  <c r="W154" i="10" s="1"/>
  <c r="W155" i="10" s="1"/>
  <c r="W156" i="10" s="1"/>
  <c r="W157" i="10" s="1"/>
  <c r="W158" i="10" s="1"/>
  <c r="W159" i="10" s="1"/>
  <c r="W160" i="10" s="1"/>
  <c r="W161" i="10" s="1"/>
  <c r="W162" i="10" s="1"/>
  <c r="W163" i="10" s="1"/>
  <c r="W164" i="10" s="1"/>
  <c r="W165" i="10" s="1"/>
  <c r="W166" i="10" s="1"/>
  <c r="W167" i="10" s="1"/>
  <c r="W168" i="10" s="1"/>
  <c r="W169" i="10" s="1"/>
  <c r="W170" i="10" s="1"/>
  <c r="W171" i="10" s="1"/>
  <c r="W172" i="10" s="1"/>
  <c r="W173" i="10" s="1"/>
  <c r="W174" i="10" s="1"/>
  <c r="W175" i="10" s="1"/>
  <c r="W176" i="10" s="1"/>
  <c r="W177" i="10" s="1"/>
  <c r="W178" i="10" s="1"/>
  <c r="W179" i="10" s="1"/>
  <c r="W180" i="10" s="1"/>
  <c r="W181" i="10" s="1"/>
  <c r="W182" i="10" s="1"/>
  <c r="W183" i="10" s="1"/>
  <c r="W184" i="10" s="1"/>
  <c r="W185" i="10" s="1"/>
  <c r="W186" i="10" s="1"/>
  <c r="W187" i="10" s="1"/>
  <c r="W188" i="10" s="1"/>
  <c r="W189" i="10" s="1"/>
  <c r="W190" i="10" s="1"/>
  <c r="W191" i="10" s="1"/>
  <c r="W192" i="10" s="1"/>
  <c r="W193" i="10" s="1"/>
  <c r="W194" i="10" s="1"/>
  <c r="W195" i="10" s="1"/>
  <c r="W196" i="10" s="1"/>
  <c r="W197" i="10" s="1"/>
  <c r="W198" i="10" s="1"/>
  <c r="W199" i="10" s="1"/>
  <c r="W200" i="10" s="1"/>
  <c r="W201" i="10" s="1"/>
  <c r="W202" i="10" s="1"/>
  <c r="W203" i="10" s="1"/>
  <c r="W204" i="10" s="1"/>
  <c r="W205" i="10" s="1"/>
  <c r="W206" i="10" s="1"/>
  <c r="W207" i="10" s="1"/>
  <c r="W208" i="10" s="1"/>
  <c r="W209" i="10" s="1"/>
  <c r="W210" i="10" s="1"/>
  <c r="W211" i="10" s="1"/>
  <c r="W212" i="10" s="1"/>
  <c r="W213" i="10" s="1"/>
  <c r="W214" i="10" s="1"/>
  <c r="W215" i="10" s="1"/>
  <c r="W216" i="10" s="1"/>
  <c r="W217" i="10" s="1"/>
  <c r="W218" i="10" s="1"/>
  <c r="W219" i="10" s="1"/>
  <c r="W220" i="10" s="1"/>
  <c r="W221" i="10" s="1"/>
  <c r="W222" i="10" s="1"/>
  <c r="W223" i="10" s="1"/>
  <c r="W224" i="10" s="1"/>
  <c r="W225" i="10" s="1"/>
  <c r="W226" i="10" s="1"/>
  <c r="W227" i="10" s="1"/>
  <c r="W228" i="10" s="1"/>
  <c r="W229" i="10" s="1"/>
  <c r="W230" i="10" s="1"/>
  <c r="W231" i="10" s="1"/>
  <c r="W232" i="10" s="1"/>
  <c r="W233" i="10" s="1"/>
  <c r="W234" i="10" s="1"/>
  <c r="W235" i="10" s="1"/>
  <c r="S13" i="10"/>
  <c r="T10" i="10" s="1"/>
  <c r="O13" i="10"/>
  <c r="O14" i="10" s="1"/>
  <c r="O15" i="10" s="1"/>
  <c r="O16" i="10" s="1"/>
  <c r="O17" i="10" s="1"/>
  <c r="O18" i="10" s="1"/>
  <c r="O19" i="10" s="1"/>
  <c r="O20" i="10" s="1"/>
  <c r="O21" i="10" s="1"/>
  <c r="O22" i="10" s="1"/>
  <c r="O23" i="10" s="1"/>
  <c r="O24" i="10" s="1"/>
  <c r="O25" i="10" s="1"/>
  <c r="O26" i="10" s="1"/>
  <c r="O27" i="10" s="1"/>
  <c r="O28" i="10" s="1"/>
  <c r="O29" i="10" s="1"/>
  <c r="O30" i="10" s="1"/>
  <c r="O31" i="10" s="1"/>
  <c r="O32" i="10" s="1"/>
  <c r="O33" i="10" s="1"/>
  <c r="O34" i="10" s="1"/>
  <c r="O35" i="10" s="1"/>
  <c r="O36" i="10" s="1"/>
  <c r="O37" i="10" s="1"/>
  <c r="O38" i="10" s="1"/>
  <c r="O39" i="10" s="1"/>
  <c r="O40" i="10" s="1"/>
  <c r="O41" i="10" s="1"/>
  <c r="O42" i="10" s="1"/>
  <c r="O43" i="10" s="1"/>
  <c r="O44" i="10" s="1"/>
  <c r="O45" i="10" s="1"/>
  <c r="O46" i="10" s="1"/>
  <c r="O47" i="10" s="1"/>
  <c r="O48" i="10" s="1"/>
  <c r="O49" i="10" s="1"/>
  <c r="O50" i="10" s="1"/>
  <c r="O51" i="10" s="1"/>
  <c r="O52" i="10" s="1"/>
  <c r="O53" i="10" s="1"/>
  <c r="O54" i="10" s="1"/>
  <c r="O55" i="10" s="1"/>
  <c r="O56" i="10" s="1"/>
  <c r="O57" i="10" s="1"/>
  <c r="O58" i="10" s="1"/>
  <c r="O59" i="10" s="1"/>
  <c r="O60" i="10" s="1"/>
  <c r="O61" i="10" s="1"/>
  <c r="O62" i="10" s="1"/>
  <c r="O63" i="10" s="1"/>
  <c r="O64" i="10" s="1"/>
  <c r="O65" i="10" s="1"/>
  <c r="O66" i="10" s="1"/>
  <c r="O67" i="10" s="1"/>
  <c r="O68" i="10" s="1"/>
  <c r="O69" i="10" s="1"/>
  <c r="O70" i="10" s="1"/>
  <c r="O71" i="10" s="1"/>
  <c r="O72" i="10" s="1"/>
  <c r="O73" i="10" s="1"/>
  <c r="O74" i="10" s="1"/>
  <c r="O75" i="10" s="1"/>
  <c r="O76" i="10" s="1"/>
  <c r="O77" i="10" s="1"/>
  <c r="O78" i="10" s="1"/>
  <c r="O79" i="10" s="1"/>
  <c r="O80" i="10" s="1"/>
  <c r="O81" i="10" s="1"/>
  <c r="O82" i="10" s="1"/>
  <c r="O83" i="10" s="1"/>
  <c r="O84" i="10" s="1"/>
  <c r="O85" i="10" s="1"/>
  <c r="O86" i="10" s="1"/>
  <c r="O87" i="10" s="1"/>
  <c r="O88" i="10" s="1"/>
  <c r="O89" i="10" s="1"/>
  <c r="O90" i="10" s="1"/>
  <c r="O91" i="10" s="1"/>
  <c r="O92" i="10" s="1"/>
  <c r="O93" i="10" s="1"/>
  <c r="O94" i="10" s="1"/>
  <c r="O95" i="10" s="1"/>
  <c r="O96" i="10" s="1"/>
  <c r="O97" i="10" s="1"/>
  <c r="O98" i="10" s="1"/>
  <c r="O99" i="10" s="1"/>
  <c r="O100" i="10" s="1"/>
  <c r="O101" i="10" s="1"/>
  <c r="O102" i="10" s="1"/>
  <c r="O103" i="10" s="1"/>
  <c r="O104" i="10" s="1"/>
  <c r="O105" i="10" s="1"/>
  <c r="O106" i="10" s="1"/>
  <c r="O107" i="10" s="1"/>
  <c r="O108" i="10" s="1"/>
  <c r="O109" i="10" s="1"/>
  <c r="O110" i="10" s="1"/>
  <c r="O111" i="10" s="1"/>
  <c r="O112" i="10" s="1"/>
  <c r="O113" i="10" s="1"/>
  <c r="O114" i="10" s="1"/>
  <c r="O115" i="10" s="1"/>
  <c r="O116" i="10" s="1"/>
  <c r="O117" i="10" s="1"/>
  <c r="O118" i="10" s="1"/>
  <c r="O119" i="10" s="1"/>
  <c r="O120" i="10" s="1"/>
  <c r="O121" i="10" s="1"/>
  <c r="O122" i="10" s="1"/>
  <c r="O123" i="10" s="1"/>
  <c r="O124" i="10" s="1"/>
  <c r="O125" i="10" s="1"/>
  <c r="O126" i="10" s="1"/>
  <c r="O127" i="10" s="1"/>
  <c r="O128" i="10" s="1"/>
  <c r="O129" i="10" s="1"/>
  <c r="O130" i="10" s="1"/>
  <c r="O131" i="10" s="1"/>
  <c r="O132" i="10" s="1"/>
  <c r="O133" i="10" s="1"/>
  <c r="O134" i="10" s="1"/>
  <c r="O135" i="10" s="1"/>
  <c r="O136" i="10" s="1"/>
  <c r="O137" i="10" s="1"/>
  <c r="O138" i="10" s="1"/>
  <c r="O139" i="10" s="1"/>
  <c r="O140" i="10" s="1"/>
  <c r="O141" i="10" s="1"/>
  <c r="O142" i="10" s="1"/>
  <c r="O143" i="10" s="1"/>
  <c r="O144" i="10" s="1"/>
  <c r="O145" i="10" s="1"/>
  <c r="O146" i="10" s="1"/>
  <c r="O147" i="10" s="1"/>
  <c r="O148" i="10" s="1"/>
  <c r="O149" i="10" s="1"/>
  <c r="O150" i="10" s="1"/>
  <c r="O151" i="10" s="1"/>
  <c r="O152" i="10" s="1"/>
  <c r="O153" i="10" s="1"/>
  <c r="O154" i="10" s="1"/>
  <c r="O155" i="10" s="1"/>
  <c r="O156" i="10" s="1"/>
  <c r="O157" i="10" s="1"/>
  <c r="O158" i="10" s="1"/>
  <c r="O159" i="10" s="1"/>
  <c r="O160" i="10" s="1"/>
  <c r="O161" i="10" s="1"/>
  <c r="O162" i="10" s="1"/>
  <c r="O163" i="10" s="1"/>
  <c r="O164" i="10" s="1"/>
  <c r="O165" i="10" s="1"/>
  <c r="O166" i="10" s="1"/>
  <c r="O167" i="10" s="1"/>
  <c r="O168" i="10" s="1"/>
  <c r="O169" i="10" s="1"/>
  <c r="O170" i="10" s="1"/>
  <c r="O171" i="10" s="1"/>
  <c r="O172" i="10" s="1"/>
  <c r="O173" i="10" s="1"/>
  <c r="O174" i="10" s="1"/>
  <c r="O175" i="10" s="1"/>
  <c r="O176" i="10" s="1"/>
  <c r="O177" i="10" s="1"/>
  <c r="O178" i="10" s="1"/>
  <c r="O179" i="10" s="1"/>
  <c r="O180" i="10" s="1"/>
  <c r="O181" i="10" s="1"/>
  <c r="O182" i="10" s="1"/>
  <c r="O183" i="10" s="1"/>
  <c r="O184" i="10" s="1"/>
  <c r="O185" i="10" s="1"/>
  <c r="O186" i="10" s="1"/>
  <c r="O187" i="10" s="1"/>
  <c r="O188" i="10" s="1"/>
  <c r="O189" i="10" s="1"/>
  <c r="O190" i="10" s="1"/>
  <c r="O191" i="10" s="1"/>
  <c r="O192" i="10" s="1"/>
  <c r="O193" i="10" s="1"/>
  <c r="O194" i="10" s="1"/>
  <c r="O195" i="10" s="1"/>
  <c r="O196" i="10" s="1"/>
  <c r="O197" i="10" s="1"/>
  <c r="O198" i="10" s="1"/>
  <c r="O199" i="10" s="1"/>
  <c r="O200" i="10" s="1"/>
  <c r="O201" i="10" s="1"/>
  <c r="O202" i="10" s="1"/>
  <c r="O203" i="10" s="1"/>
  <c r="O204" i="10" s="1"/>
  <c r="O205" i="10" s="1"/>
  <c r="O206" i="10" s="1"/>
  <c r="O207" i="10" s="1"/>
  <c r="O208" i="10" s="1"/>
  <c r="O209" i="10" s="1"/>
  <c r="O210" i="10" s="1"/>
  <c r="O211" i="10" s="1"/>
  <c r="O212" i="10" s="1"/>
  <c r="O213" i="10" s="1"/>
  <c r="O214" i="10" s="1"/>
  <c r="O215" i="10" s="1"/>
  <c r="O216" i="10" s="1"/>
  <c r="O217" i="10" s="1"/>
  <c r="O218" i="10" s="1"/>
  <c r="O219" i="10" s="1"/>
  <c r="O220" i="10" s="1"/>
  <c r="O221" i="10" s="1"/>
  <c r="O222" i="10" s="1"/>
  <c r="O223" i="10" s="1"/>
  <c r="O224" i="10" s="1"/>
  <c r="O225" i="10" s="1"/>
  <c r="O226" i="10" s="1"/>
  <c r="O227" i="10" s="1"/>
  <c r="O228" i="10" s="1"/>
  <c r="O229" i="10" s="1"/>
  <c r="O230" i="10" s="1"/>
  <c r="O231" i="10" s="1"/>
  <c r="O232" i="10" s="1"/>
  <c r="O233" i="10" s="1"/>
  <c r="O234" i="10" s="1"/>
  <c r="O235" i="10" s="1"/>
  <c r="O236" i="10" s="1"/>
  <c r="O237" i="10" s="1"/>
  <c r="O238" i="10" s="1"/>
  <c r="O239" i="10" s="1"/>
  <c r="O240" i="10" s="1"/>
  <c r="O241" i="10" s="1"/>
  <c r="O242" i="10" s="1"/>
  <c r="O243" i="10" s="1"/>
  <c r="O244" i="10" s="1"/>
  <c r="O245" i="10" s="1"/>
  <c r="O246" i="10" s="1"/>
  <c r="O247" i="10" s="1"/>
  <c r="O248" i="10" s="1"/>
  <c r="O249" i="10" s="1"/>
  <c r="O250" i="10" s="1"/>
  <c r="O251" i="10" s="1"/>
  <c r="O252" i="10" s="1"/>
  <c r="O253" i="10" s="1"/>
  <c r="O254" i="10" s="1"/>
  <c r="O255" i="10" s="1"/>
  <c r="O256" i="10" s="1"/>
  <c r="O257" i="10" s="1"/>
  <c r="O258" i="10" s="1"/>
  <c r="O259" i="10" s="1"/>
  <c r="O260" i="10" s="1"/>
  <c r="O261" i="10" s="1"/>
  <c r="O262" i="10" s="1"/>
  <c r="O263" i="10" s="1"/>
  <c r="O264" i="10" s="1"/>
  <c r="O265" i="10" s="1"/>
  <c r="O266" i="10" s="1"/>
  <c r="O267" i="10" s="1"/>
  <c r="O268" i="10" s="1"/>
  <c r="O269" i="10" s="1"/>
  <c r="O270" i="10" s="1"/>
  <c r="O271" i="10" s="1"/>
  <c r="O272" i="10" s="1"/>
  <c r="O273" i="10" s="1"/>
  <c r="O274" i="10" s="1"/>
  <c r="O275" i="10" s="1"/>
  <c r="O276" i="10" s="1"/>
  <c r="O277" i="10" s="1"/>
  <c r="O278" i="10" s="1"/>
  <c r="O279" i="10" s="1"/>
  <c r="O280" i="10" s="1"/>
  <c r="O281" i="10" s="1"/>
  <c r="O282" i="10" s="1"/>
  <c r="O283" i="10" s="1"/>
  <c r="O284" i="10" s="1"/>
  <c r="O285" i="10" s="1"/>
  <c r="O286" i="10" s="1"/>
  <c r="O287" i="10" s="1"/>
  <c r="O288" i="10" s="1"/>
  <c r="O289" i="10" s="1"/>
  <c r="O290" i="10" s="1"/>
  <c r="O291" i="10" s="1"/>
  <c r="O292" i="10" s="1"/>
  <c r="O293" i="10" s="1"/>
  <c r="O294" i="10" s="1"/>
  <c r="O295" i="10" s="1"/>
  <c r="O296" i="10" s="1"/>
  <c r="O297" i="10" s="1"/>
  <c r="O298" i="10" s="1"/>
  <c r="O299" i="10" s="1"/>
  <c r="O300" i="10" s="1"/>
  <c r="O301" i="10" s="1"/>
  <c r="O302" i="10" s="1"/>
  <c r="O303" i="10" s="1"/>
  <c r="O304" i="10" s="1"/>
  <c r="O305" i="10" s="1"/>
  <c r="O306" i="10" s="1"/>
  <c r="O307" i="10" s="1"/>
  <c r="O308" i="10" s="1"/>
  <c r="O309" i="10" s="1"/>
  <c r="O310" i="10" s="1"/>
  <c r="O311" i="10" s="1"/>
  <c r="O312" i="10" s="1"/>
  <c r="O313" i="10" s="1"/>
  <c r="O314" i="10" s="1"/>
  <c r="O315" i="10" s="1"/>
  <c r="O316" i="10" s="1"/>
  <c r="O317" i="10" s="1"/>
  <c r="O318" i="10" s="1"/>
  <c r="O319" i="10" s="1"/>
  <c r="O320" i="10" s="1"/>
  <c r="O321" i="10" s="1"/>
  <c r="O322" i="10" s="1"/>
  <c r="O323" i="10" s="1"/>
  <c r="O324" i="10" s="1"/>
  <c r="O325" i="10" s="1"/>
  <c r="O326" i="10" s="1"/>
  <c r="O327" i="10" s="1"/>
  <c r="O328" i="10" s="1"/>
  <c r="O329" i="10" s="1"/>
  <c r="O330" i="10" s="1"/>
  <c r="O331" i="10" s="1"/>
  <c r="O332" i="10" s="1"/>
  <c r="O333" i="10" s="1"/>
  <c r="O334" i="10" s="1"/>
  <c r="O335" i="10" s="1"/>
  <c r="O336" i="10" s="1"/>
  <c r="O337" i="10" s="1"/>
  <c r="O338" i="10" s="1"/>
  <c r="O339" i="10" s="1"/>
  <c r="O340" i="10" s="1"/>
  <c r="O341" i="10" s="1"/>
  <c r="O342" i="10" s="1"/>
  <c r="O343" i="10" s="1"/>
  <c r="O344" i="10" s="1"/>
  <c r="O345" i="10" s="1"/>
  <c r="O346" i="10" s="1"/>
  <c r="K13" i="10"/>
  <c r="L10" i="10" s="1"/>
  <c r="G13" i="10"/>
  <c r="G14" i="10" s="1"/>
  <c r="E13" i="10"/>
  <c r="D13" i="10"/>
  <c r="DM11" i="10"/>
  <c r="DI11" i="10"/>
  <c r="DE11" i="10"/>
  <c r="DA11" i="10"/>
  <c r="CW11" i="10"/>
  <c r="CS11" i="10"/>
  <c r="CO11" i="10"/>
  <c r="CK11" i="10"/>
  <c r="CG11" i="10"/>
  <c r="CC11" i="10"/>
  <c r="BY11" i="10"/>
  <c r="BU11" i="10"/>
  <c r="BQ11" i="10"/>
  <c r="BM11" i="10"/>
  <c r="BI11" i="10"/>
  <c r="BE11" i="10"/>
  <c r="BA11" i="10"/>
  <c r="AW11" i="10"/>
  <c r="AS11" i="10"/>
  <c r="AO11" i="10"/>
  <c r="AK11" i="10"/>
  <c r="AG11" i="10"/>
  <c r="AC11" i="10"/>
  <c r="Y11" i="10"/>
  <c r="U11" i="10"/>
  <c r="Q11" i="10"/>
  <c r="M11" i="10"/>
  <c r="I11" i="10"/>
  <c r="EB10" i="10"/>
  <c r="DX10" i="10"/>
  <c r="DT10" i="10"/>
  <c r="DP10" i="10"/>
  <c r="D23" i="9"/>
  <c r="D19" i="9"/>
  <c r="D18" i="9"/>
  <c r="D12" i="9"/>
  <c r="E108" i="3" s="1"/>
  <c r="AU12" i="70" s="1"/>
  <c r="D11" i="9"/>
  <c r="E117" i="8"/>
  <c r="E85" i="8"/>
  <c r="D80" i="8"/>
  <c r="D79" i="8"/>
  <c r="F66" i="8"/>
  <c r="F58" i="8"/>
  <c r="F56" i="8"/>
  <c r="E46" i="7"/>
  <c r="E41" i="7"/>
  <c r="H29" i="7"/>
  <c r="G29" i="7"/>
  <c r="F29" i="7"/>
  <c r="E29" i="7"/>
  <c r="H28" i="7"/>
  <c r="G28" i="7"/>
  <c r="F28" i="7"/>
  <c r="E28" i="7"/>
  <c r="H25" i="7"/>
  <c r="G25" i="7"/>
  <c r="F25" i="7"/>
  <c r="B19" i="7"/>
  <c r="B13" i="7"/>
  <c r="B14" i="7" s="1"/>
  <c r="E107" i="3"/>
  <c r="E104" i="3"/>
  <c r="E103" i="3"/>
  <c r="I99" i="3"/>
  <c r="I98" i="3" s="1"/>
  <c r="E25" i="7" s="1"/>
  <c r="I97" i="3"/>
  <c r="E43" i="6" s="1"/>
  <c r="D38" i="46" s="1"/>
  <c r="I95" i="3"/>
  <c r="I92" i="3"/>
  <c r="H92" i="3"/>
  <c r="G92" i="3"/>
  <c r="F92" i="3"/>
  <c r="I87" i="3"/>
  <c r="H87" i="3"/>
  <c r="G87" i="3"/>
  <c r="F87" i="3"/>
  <c r="I82" i="3"/>
  <c r="H82" i="3"/>
  <c r="G82" i="3"/>
  <c r="F82" i="3"/>
  <c r="I80" i="3"/>
  <c r="H80" i="3"/>
  <c r="F80" i="3"/>
  <c r="I79" i="3"/>
  <c r="AO11" i="22" s="1"/>
  <c r="G79" i="3"/>
  <c r="F79" i="3"/>
  <c r="I78" i="3"/>
  <c r="H78" i="3"/>
  <c r="G78" i="3"/>
  <c r="F78" i="3"/>
  <c r="I77" i="3"/>
  <c r="H77" i="3"/>
  <c r="AC11" i="22" s="1"/>
  <c r="G77" i="3"/>
  <c r="F77" i="3"/>
  <c r="I76" i="3"/>
  <c r="H76" i="3"/>
  <c r="G76" i="3"/>
  <c r="E75" i="3"/>
  <c r="I74" i="3"/>
  <c r="H15" i="7" s="1"/>
  <c r="H74" i="3"/>
  <c r="G15" i="7" s="1"/>
  <c r="G74" i="3"/>
  <c r="F15" i="7" s="1"/>
  <c r="F74" i="3"/>
  <c r="E15" i="7" s="1"/>
  <c r="I73" i="3"/>
  <c r="H73" i="3"/>
  <c r="G73" i="3"/>
  <c r="F73" i="3"/>
  <c r="E33" i="6" s="1"/>
  <c r="D30" i="46" s="1"/>
  <c r="I72" i="3"/>
  <c r="H72" i="3"/>
  <c r="G72" i="3"/>
  <c r="F72" i="3"/>
  <c r="I67" i="3"/>
  <c r="H67" i="3"/>
  <c r="G67" i="3"/>
  <c r="F67" i="3"/>
  <c r="I65" i="3"/>
  <c r="H24" i="7" s="1"/>
  <c r="H65" i="3"/>
  <c r="G24" i="7" s="1"/>
  <c r="G65" i="3"/>
  <c r="F24" i="7" s="1"/>
  <c r="F65" i="3"/>
  <c r="E24" i="7" s="1"/>
  <c r="I64" i="3"/>
  <c r="H64" i="3"/>
  <c r="G64" i="3"/>
  <c r="F64" i="3"/>
  <c r="I63" i="3"/>
  <c r="H63" i="3"/>
  <c r="G63" i="3"/>
  <c r="F63" i="3"/>
  <c r="I62" i="3"/>
  <c r="H62" i="3"/>
  <c r="G62" i="3"/>
  <c r="Q11" i="22" s="1"/>
  <c r="F62" i="3"/>
  <c r="I61" i="3"/>
  <c r="H61" i="3"/>
  <c r="G61" i="3"/>
  <c r="F61" i="3"/>
  <c r="I60" i="3"/>
  <c r="H60" i="3"/>
  <c r="G60" i="3"/>
  <c r="F60" i="3"/>
  <c r="I59" i="3"/>
  <c r="H59" i="3"/>
  <c r="G59" i="3"/>
  <c r="F59" i="3"/>
  <c r="E28" i="6" s="1"/>
  <c r="D26" i="46" s="1"/>
  <c r="I58" i="3"/>
  <c r="I88" i="3" s="1"/>
  <c r="H58" i="3"/>
  <c r="H88" i="3" s="1"/>
  <c r="G58" i="3"/>
  <c r="G88" i="3" s="1"/>
  <c r="F58" i="3"/>
  <c r="I57" i="3"/>
  <c r="H57" i="3"/>
  <c r="G57" i="3"/>
  <c r="F57" i="3"/>
  <c r="I51" i="3"/>
  <c r="H51" i="3"/>
  <c r="G51" i="3"/>
  <c r="F51" i="3"/>
  <c r="C13" i="17" s="1"/>
  <c r="I49" i="3"/>
  <c r="H23" i="7" s="1"/>
  <c r="H49" i="3"/>
  <c r="G23" i="7" s="1"/>
  <c r="G49" i="3"/>
  <c r="F23" i="7" s="1"/>
  <c r="F49" i="3"/>
  <c r="E23" i="7" s="1"/>
  <c r="I48" i="3"/>
  <c r="AN11" i="22" s="1"/>
  <c r="H48" i="3"/>
  <c r="G48" i="3"/>
  <c r="F48" i="3"/>
  <c r="I47" i="3"/>
  <c r="H47" i="3"/>
  <c r="AB11" i="22" s="1"/>
  <c r="G47" i="3"/>
  <c r="F47" i="3"/>
  <c r="I46" i="3"/>
  <c r="H46" i="3"/>
  <c r="G46" i="3"/>
  <c r="P11" i="22" s="1"/>
  <c r="F46" i="3"/>
  <c r="I45" i="3"/>
  <c r="F45" i="3"/>
  <c r="I44" i="3"/>
  <c r="H44" i="3"/>
  <c r="G44" i="3"/>
  <c r="F44" i="3"/>
  <c r="I43" i="3"/>
  <c r="I13" i="3" s="1"/>
  <c r="H43" i="3"/>
  <c r="G43" i="3"/>
  <c r="G13" i="3" s="1"/>
  <c r="F43" i="3"/>
  <c r="F13" i="3" s="1"/>
  <c r="D12" i="32" s="1"/>
  <c r="I42" i="3"/>
  <c r="H42" i="3"/>
  <c r="G42" i="3"/>
  <c r="F42" i="3"/>
  <c r="C19" i="32" s="1"/>
  <c r="I41" i="3"/>
  <c r="H41" i="3"/>
  <c r="G41" i="3"/>
  <c r="F41" i="3"/>
  <c r="E30" i="3"/>
  <c r="I26" i="3"/>
  <c r="H26" i="3"/>
  <c r="G26" i="3"/>
  <c r="F26" i="3"/>
  <c r="I21" i="3"/>
  <c r="H21" i="3"/>
  <c r="G21" i="3"/>
  <c r="F21" i="3"/>
  <c r="I19" i="3"/>
  <c r="H19" i="3"/>
  <c r="G19" i="3"/>
  <c r="F19" i="3"/>
  <c r="AM11" i="22" s="1"/>
  <c r="I18" i="3"/>
  <c r="H18" i="3"/>
  <c r="G18" i="3"/>
  <c r="F18" i="3"/>
  <c r="O11" i="22" s="1"/>
  <c r="I17" i="3"/>
  <c r="H17" i="3"/>
  <c r="G17" i="3"/>
  <c r="F17" i="3"/>
  <c r="AA11" i="22" s="1"/>
  <c r="I16" i="3"/>
  <c r="H16" i="3"/>
  <c r="G16" i="3"/>
  <c r="F16" i="3"/>
  <c r="I15" i="3"/>
  <c r="I31" i="3" s="1"/>
  <c r="H15" i="3"/>
  <c r="G15" i="3"/>
  <c r="F15" i="3"/>
  <c r="I14" i="3"/>
  <c r="I29" i="3" s="1"/>
  <c r="H14" i="3"/>
  <c r="H29" i="3" s="1"/>
  <c r="G14" i="3"/>
  <c r="G29" i="3" s="1"/>
  <c r="F14" i="3"/>
  <c r="E19" i="7" s="1"/>
  <c r="I12" i="3"/>
  <c r="H12" i="3"/>
  <c r="G12" i="3"/>
  <c r="F12" i="3"/>
  <c r="I11" i="3"/>
  <c r="I27" i="3" s="1"/>
  <c r="H11" i="3"/>
  <c r="H27" i="3" s="1"/>
  <c r="G11" i="3"/>
  <c r="G27" i="3" s="1"/>
  <c r="F11" i="3"/>
  <c r="D13" i="9" s="1"/>
  <c r="I10" i="3"/>
  <c r="H10" i="3"/>
  <c r="G10" i="3"/>
  <c r="F10" i="3"/>
  <c r="E12" i="6" s="1"/>
  <c r="F23" i="64"/>
  <c r="D23" i="64"/>
  <c r="C23" i="64"/>
  <c r="F22" i="64"/>
  <c r="D22" i="64"/>
  <c r="C22" i="64"/>
  <c r="F21" i="64"/>
  <c r="D21" i="64"/>
  <c r="C21" i="64"/>
  <c r="F20" i="64"/>
  <c r="D20" i="64"/>
  <c r="C20" i="64"/>
  <c r="F19" i="64"/>
  <c r="D19" i="64"/>
  <c r="C19" i="64"/>
  <c r="F18" i="64"/>
  <c r="E18" i="64"/>
  <c r="D18" i="64"/>
  <c r="C18" i="64"/>
  <c r="F17" i="64"/>
  <c r="E17" i="64"/>
  <c r="D17" i="64"/>
  <c r="C17" i="64"/>
  <c r="F16" i="64"/>
  <c r="E16" i="64"/>
  <c r="D16" i="64"/>
  <c r="C16" i="64"/>
  <c r="F15" i="64"/>
  <c r="E15" i="64"/>
  <c r="D15" i="64"/>
  <c r="C15" i="64"/>
  <c r="F14" i="64"/>
  <c r="E14" i="64"/>
  <c r="D14" i="64"/>
  <c r="C14" i="64"/>
  <c r="F13" i="64"/>
  <c r="E13" i="64"/>
  <c r="D13" i="64"/>
  <c r="C13" i="64"/>
  <c r="F12" i="64"/>
  <c r="D12" i="64"/>
  <c r="C12" i="64"/>
  <c r="F11" i="64"/>
  <c r="D11" i="64"/>
  <c r="C11" i="64"/>
  <c r="F10" i="64"/>
  <c r="D10" i="64"/>
  <c r="C10" i="64"/>
  <c r="B10" i="64"/>
  <c r="B9" i="64"/>
  <c r="D11" i="5"/>
  <c r="F11" i="5" s="1"/>
  <c r="E45" i="46" s="1"/>
  <c r="D10" i="5"/>
  <c r="F10" i="5" s="1"/>
  <c r="D92" i="2"/>
  <c r="N77" i="2"/>
  <c r="M77" i="2"/>
  <c r="I77" i="2"/>
  <c r="H77" i="2"/>
  <c r="E77" i="2"/>
  <c r="N73" i="2"/>
  <c r="M73" i="2"/>
  <c r="I73" i="2"/>
  <c r="H73" i="2"/>
  <c r="E73" i="2"/>
  <c r="N72" i="2"/>
  <c r="N75" i="2" s="1"/>
  <c r="M72" i="2"/>
  <c r="M75" i="2" s="1"/>
  <c r="I72" i="2"/>
  <c r="I75" i="2" s="1"/>
  <c r="H72" i="2"/>
  <c r="H75" i="2" s="1"/>
  <c r="E72" i="2"/>
  <c r="K67" i="2"/>
  <c r="H67" i="2"/>
  <c r="K63" i="2"/>
  <c r="H63" i="2"/>
  <c r="E63" i="2"/>
  <c r="K59" i="2"/>
  <c r="H59" i="2"/>
  <c r="E59" i="2"/>
  <c r="IH15" i="31" s="1"/>
  <c r="E58" i="2"/>
  <c r="K47" i="2"/>
  <c r="H47" i="2"/>
  <c r="E47" i="2"/>
  <c r="K34" i="2"/>
  <c r="H34" i="2"/>
  <c r="K33" i="2"/>
  <c r="H33" i="2"/>
  <c r="K32" i="2"/>
  <c r="H32" i="2"/>
  <c r="K29" i="2"/>
  <c r="H29" i="2"/>
  <c r="K28" i="2"/>
  <c r="H28" i="2"/>
  <c r="K27" i="2"/>
  <c r="H27" i="2"/>
  <c r="K26" i="2"/>
  <c r="H26" i="2"/>
  <c r="C22" i="2"/>
  <c r="D82" i="61" s="1"/>
  <c r="E21" i="2"/>
  <c r="E20" i="2"/>
  <c r="E19" i="2"/>
  <c r="E18" i="2"/>
  <c r="L17" i="106"/>
  <c r="L15" i="106"/>
  <c r="L13" i="106"/>
  <c r="F114" i="46"/>
  <c r="F99" i="46"/>
  <c r="C83" i="46"/>
  <c r="C82" i="46"/>
  <c r="C81" i="46"/>
  <c r="C80" i="46"/>
  <c r="B73" i="46"/>
  <c r="C71" i="46"/>
  <c r="B64" i="46"/>
  <c r="B63" i="46"/>
  <c r="F56" i="46"/>
  <c r="D56" i="46"/>
  <c r="H55" i="46"/>
  <c r="E55" i="46"/>
  <c r="H54" i="46"/>
  <c r="E54" i="46"/>
  <c r="F52" i="46"/>
  <c r="B47" i="46"/>
  <c r="D45" i="46"/>
  <c r="B45" i="46"/>
  <c r="D44" i="46"/>
  <c r="B44" i="46"/>
  <c r="B39" i="46"/>
  <c r="B38" i="46"/>
  <c r="D37" i="46"/>
  <c r="C37" i="46"/>
  <c r="B37" i="46"/>
  <c r="B36" i="46"/>
  <c r="B35" i="46"/>
  <c r="D34" i="46"/>
  <c r="C34" i="46"/>
  <c r="B34" i="46"/>
  <c r="F33" i="46"/>
  <c r="E33" i="46"/>
  <c r="B33" i="46"/>
  <c r="B32" i="46"/>
  <c r="B31" i="46"/>
  <c r="B30" i="46"/>
  <c r="D29" i="46"/>
  <c r="C29" i="46"/>
  <c r="B29" i="46"/>
  <c r="B28" i="46"/>
  <c r="B27" i="46"/>
  <c r="B26" i="46"/>
  <c r="B25" i="46"/>
  <c r="D24" i="46"/>
  <c r="F24" i="46" s="1"/>
  <c r="F29" i="46" s="1"/>
  <c r="C24" i="46"/>
  <c r="B24" i="46"/>
  <c r="D23" i="46"/>
  <c r="B23" i="46"/>
  <c r="B22" i="46"/>
  <c r="B21" i="46"/>
  <c r="B20" i="46"/>
  <c r="D19" i="46"/>
  <c r="F19" i="46" s="1"/>
  <c r="C19" i="46"/>
  <c r="B19" i="46"/>
  <c r="B18" i="46"/>
  <c r="B17" i="46"/>
  <c r="B16" i="46"/>
  <c r="B15" i="46"/>
  <c r="B14" i="46"/>
  <c r="B13" i="46"/>
  <c r="B12" i="46"/>
  <c r="D11" i="46"/>
  <c r="F11" i="46" s="1"/>
  <c r="C11" i="46"/>
  <c r="B11" i="46"/>
  <c r="E10" i="46"/>
  <c r="E56" i="46" s="1"/>
  <c r="D10" i="46"/>
  <c r="C10" i="46"/>
  <c r="B10" i="46"/>
  <c r="C10" i="53"/>
  <c r="E10" i="53" s="1"/>
  <c r="D43" i="6"/>
  <c r="C38" i="46" s="1"/>
  <c r="D40" i="6"/>
  <c r="D39" i="6"/>
  <c r="C35" i="46" s="1"/>
  <c r="H36" i="6"/>
  <c r="D35" i="6"/>
  <c r="C32" i="46" s="1"/>
  <c r="D34" i="6"/>
  <c r="C31" i="46" s="1"/>
  <c r="D33" i="6"/>
  <c r="D29" i="6"/>
  <c r="C27" i="46" s="1"/>
  <c r="D28" i="6"/>
  <c r="C26" i="46" s="1"/>
  <c r="D27" i="6"/>
  <c r="D23" i="6"/>
  <c r="C22" i="46" s="1"/>
  <c r="D22" i="6"/>
  <c r="C21" i="46" s="1"/>
  <c r="D21" i="6"/>
  <c r="C20" i="46" s="1"/>
  <c r="D17" i="6"/>
  <c r="C17" i="46" s="1"/>
  <c r="D16" i="6"/>
  <c r="C16" i="46" s="1"/>
  <c r="D15" i="6"/>
  <c r="C15" i="46" s="1"/>
  <c r="D14" i="6"/>
  <c r="D13" i="6"/>
  <c r="C13" i="46" s="1"/>
  <c r="D12" i="6"/>
  <c r="C12" i="46" s="1"/>
  <c r="C246" i="57"/>
  <c r="C245" i="57"/>
  <c r="C244" i="57"/>
  <c r="C243" i="57"/>
  <c r="C242" i="57"/>
  <c r="C241" i="57"/>
  <c r="C240" i="57"/>
  <c r="C239" i="57"/>
  <c r="C238" i="57"/>
  <c r="C237" i="57"/>
  <c r="C236" i="57"/>
  <c r="C235" i="57"/>
  <c r="C234" i="57"/>
  <c r="C233" i="57"/>
  <c r="C232" i="57"/>
  <c r="C231" i="57"/>
  <c r="C230" i="57"/>
  <c r="C229" i="57"/>
  <c r="C228" i="57"/>
  <c r="C227" i="57"/>
  <c r="C226" i="57"/>
  <c r="C225" i="57"/>
  <c r="C224" i="57"/>
  <c r="C223" i="57"/>
  <c r="C222" i="57"/>
  <c r="C221" i="57"/>
  <c r="C220" i="57"/>
  <c r="C219" i="57"/>
  <c r="C218" i="57"/>
  <c r="C217" i="57"/>
  <c r="C216" i="57"/>
  <c r="C215" i="57"/>
  <c r="C214" i="57"/>
  <c r="C213" i="57"/>
  <c r="C212" i="57"/>
  <c r="C211" i="57"/>
  <c r="C210" i="57"/>
  <c r="C209" i="57"/>
  <c r="C208" i="57"/>
  <c r="C207" i="57"/>
  <c r="C206" i="57"/>
  <c r="C205" i="57"/>
  <c r="C204" i="57"/>
  <c r="C203" i="57"/>
  <c r="C202" i="57"/>
  <c r="C201" i="57"/>
  <c r="C200" i="57"/>
  <c r="C199" i="57"/>
  <c r="C198" i="57"/>
  <c r="C197" i="57"/>
  <c r="C196" i="57"/>
  <c r="C195" i="57"/>
  <c r="C194" i="57"/>
  <c r="C193" i="57"/>
  <c r="C192" i="57"/>
  <c r="C191" i="57"/>
  <c r="C190" i="57"/>
  <c r="C189" i="57"/>
  <c r="C188" i="57"/>
  <c r="C187" i="57"/>
  <c r="C186" i="57"/>
  <c r="C185" i="57"/>
  <c r="C184" i="57"/>
  <c r="C183" i="57"/>
  <c r="C182" i="57"/>
  <c r="C181" i="57"/>
  <c r="C180" i="57"/>
  <c r="C179" i="57"/>
  <c r="C178" i="57"/>
  <c r="C177" i="57"/>
  <c r="C176" i="57"/>
  <c r="C175" i="57"/>
  <c r="C174" i="57"/>
  <c r="C173" i="57"/>
  <c r="C172" i="57"/>
  <c r="C171" i="57"/>
  <c r="C170" i="57"/>
  <c r="C169" i="57"/>
  <c r="C168" i="57"/>
  <c r="C167" i="57"/>
  <c r="C166" i="57"/>
  <c r="C165" i="57"/>
  <c r="C164" i="57"/>
  <c r="C163" i="57"/>
  <c r="C162" i="57"/>
  <c r="C161" i="57"/>
  <c r="C160" i="57"/>
  <c r="C159" i="57"/>
  <c r="C158" i="57"/>
  <c r="C157" i="57"/>
  <c r="C156" i="57"/>
  <c r="C155" i="57"/>
  <c r="C154" i="57"/>
  <c r="C153" i="57"/>
  <c r="C152" i="57"/>
  <c r="C151" i="57"/>
  <c r="C150" i="57"/>
  <c r="C149" i="57"/>
  <c r="C148" i="57"/>
  <c r="C147" i="57"/>
  <c r="C146" i="57"/>
  <c r="C145" i="57"/>
  <c r="C144" i="57"/>
  <c r="C143" i="57"/>
  <c r="C142" i="57"/>
  <c r="C141" i="57"/>
  <c r="C140" i="57"/>
  <c r="C139" i="57"/>
  <c r="C138" i="57"/>
  <c r="C137" i="57"/>
  <c r="C136" i="57"/>
  <c r="C135" i="57"/>
  <c r="C134" i="57"/>
  <c r="C133" i="57"/>
  <c r="C132" i="57"/>
  <c r="C131" i="57"/>
  <c r="C130" i="57"/>
  <c r="C129" i="57"/>
  <c r="C128" i="57"/>
  <c r="C127" i="57"/>
  <c r="C126" i="57"/>
  <c r="C125" i="57"/>
  <c r="C124" i="57"/>
  <c r="C123" i="57"/>
  <c r="C122" i="57"/>
  <c r="C121" i="57"/>
  <c r="C120" i="57"/>
  <c r="C119" i="57"/>
  <c r="C118" i="57"/>
  <c r="C117" i="57"/>
  <c r="C116" i="57"/>
  <c r="C115" i="57"/>
  <c r="C114" i="57"/>
  <c r="C113" i="57"/>
  <c r="C112" i="57"/>
  <c r="C111" i="57"/>
  <c r="C110" i="57"/>
  <c r="C109" i="57"/>
  <c r="C108" i="57"/>
  <c r="C107" i="57"/>
  <c r="C106" i="57"/>
  <c r="C105" i="57"/>
  <c r="C104" i="57"/>
  <c r="C103" i="57"/>
  <c r="C102" i="57"/>
  <c r="C101" i="57"/>
  <c r="C100" i="57"/>
  <c r="C99" i="57"/>
  <c r="C98" i="57"/>
  <c r="C97" i="57"/>
  <c r="C96" i="57"/>
  <c r="C95" i="57"/>
  <c r="C94" i="57"/>
  <c r="C93" i="57"/>
  <c r="C92" i="57"/>
  <c r="C91" i="57"/>
  <c r="C90" i="57"/>
  <c r="C89" i="57"/>
  <c r="C88" i="57"/>
  <c r="C87" i="57"/>
  <c r="C86" i="57"/>
  <c r="C85" i="57"/>
  <c r="C84" i="57"/>
  <c r="C83" i="57"/>
  <c r="C82" i="57"/>
  <c r="C81" i="57"/>
  <c r="C80" i="57"/>
  <c r="C79" i="57"/>
  <c r="C78" i="57"/>
  <c r="C77" i="57"/>
  <c r="C76" i="57"/>
  <c r="C75" i="57"/>
  <c r="C74" i="57"/>
  <c r="C73" i="57"/>
  <c r="C72" i="57"/>
  <c r="C71" i="57"/>
  <c r="C70" i="57"/>
  <c r="C69" i="57"/>
  <c r="C68" i="57"/>
  <c r="C67" i="57"/>
  <c r="C66" i="57"/>
  <c r="C65" i="57"/>
  <c r="C64" i="57"/>
  <c r="C63" i="57"/>
  <c r="C62" i="57"/>
  <c r="C61" i="57"/>
  <c r="C60" i="57"/>
  <c r="C59" i="57"/>
  <c r="C58" i="57"/>
  <c r="C57" i="57"/>
  <c r="C56" i="57"/>
  <c r="C55" i="57"/>
  <c r="C54" i="57"/>
  <c r="C53" i="57"/>
  <c r="C52" i="57"/>
  <c r="C51" i="57"/>
  <c r="C50" i="57"/>
  <c r="C49" i="57"/>
  <c r="C48" i="57"/>
  <c r="C47" i="57"/>
  <c r="C46" i="57"/>
  <c r="C45" i="57"/>
  <c r="C44" i="57"/>
  <c r="C43" i="57"/>
  <c r="C42" i="57"/>
  <c r="C41" i="57"/>
  <c r="C40" i="57"/>
  <c r="C39" i="57"/>
  <c r="C38" i="57"/>
  <c r="C37" i="57"/>
  <c r="C36" i="57"/>
  <c r="C35" i="57"/>
  <c r="C34" i="57"/>
  <c r="C33" i="57"/>
  <c r="C32" i="57"/>
  <c r="C31" i="57"/>
  <c r="C30" i="57"/>
  <c r="C29" i="57"/>
  <c r="C28" i="57"/>
  <c r="C27" i="57"/>
  <c r="C26" i="57"/>
  <c r="C25" i="57"/>
  <c r="C24" i="57"/>
  <c r="C23" i="57"/>
  <c r="C22" i="57"/>
  <c r="C21" i="57"/>
  <c r="C20" i="57"/>
  <c r="C19" i="57"/>
  <c r="C18" i="57"/>
  <c r="C17" i="57"/>
  <c r="C16" i="57"/>
  <c r="C15" i="57"/>
  <c r="C14" i="57"/>
  <c r="C13" i="57"/>
  <c r="C12" i="57"/>
  <c r="C11" i="57"/>
  <c r="M10" i="57"/>
  <c r="N6" i="57"/>
  <c r="D10" i="72"/>
  <c r="C10" i="72"/>
  <c r="F47" i="1"/>
  <c r="E3" i="99" s="1"/>
  <c r="H3" i="7"/>
  <c r="D34" i="1"/>
  <c r="D33" i="1"/>
  <c r="D32" i="1"/>
  <c r="D31" i="1"/>
  <c r="D30" i="1"/>
  <c r="D29" i="1"/>
  <c r="D28" i="1"/>
  <c r="HL3" i="99"/>
  <c r="GV3" i="99"/>
  <c r="GS3" i="99"/>
  <c r="GR3" i="99"/>
  <c r="GQ3" i="99"/>
  <c r="GP3" i="99"/>
  <c r="GO3" i="99"/>
  <c r="GN3" i="99"/>
  <c r="EQ3" i="99"/>
  <c r="BG3" i="99"/>
  <c r="BF3" i="99"/>
  <c r="BE3" i="99"/>
  <c r="BD3" i="99"/>
  <c r="BC3" i="99"/>
  <c r="BB3" i="99"/>
  <c r="BA3" i="99"/>
  <c r="AZ3" i="99"/>
  <c r="AY3" i="99"/>
  <c r="AX3" i="99"/>
  <c r="AV3" i="99"/>
  <c r="I157" i="14" s="1"/>
  <c r="AT3" i="99"/>
  <c r="I169" i="14" s="1"/>
  <c r="AR3" i="99"/>
  <c r="I144" i="14" s="1"/>
  <c r="AP3" i="99"/>
  <c r="I134" i="14" s="1"/>
  <c r="E47" i="8" s="1"/>
  <c r="AN3" i="99"/>
  <c r="I124" i="14" s="1"/>
  <c r="E34" i="8" s="1"/>
  <c r="AL3" i="99"/>
  <c r="I114" i="14" s="1"/>
  <c r="AJ3" i="99"/>
  <c r="I104" i="14" s="1"/>
  <c r="F120" i="8" s="1"/>
  <c r="AH3" i="99"/>
  <c r="I85" i="14" s="1"/>
  <c r="AF3" i="99"/>
  <c r="I63" i="14" s="1"/>
  <c r="AD3" i="99"/>
  <c r="I33" i="14" s="1"/>
  <c r="AB3" i="99"/>
  <c r="I11" i="14" s="1"/>
  <c r="D3" i="99"/>
  <c r="A3" i="99"/>
  <c r="F52" i="1" s="1"/>
  <c r="AS84" i="22" l="1"/>
  <c r="F28" i="3"/>
  <c r="I122" i="19"/>
  <c r="E48" i="12"/>
  <c r="I21" i="102"/>
  <c r="AG35" i="22"/>
  <c r="H143" i="19"/>
  <c r="H148" i="19"/>
  <c r="H156" i="19"/>
  <c r="H195" i="19"/>
  <c r="H208" i="19"/>
  <c r="H81" i="19"/>
  <c r="H86" i="19"/>
  <c r="I91" i="19"/>
  <c r="H129" i="19"/>
  <c r="AS35" i="22"/>
  <c r="U79" i="22"/>
  <c r="U99" i="22"/>
  <c r="AG79" i="22"/>
  <c r="AS47" i="22"/>
  <c r="AS87" i="22"/>
  <c r="L327" i="23"/>
  <c r="E116" i="18"/>
  <c r="AG48" i="22"/>
  <c r="AG88" i="22"/>
  <c r="U40" i="22"/>
  <c r="U80" i="22"/>
  <c r="AS96" i="22"/>
  <c r="AG32" i="22"/>
  <c r="H118" i="19"/>
  <c r="E36" i="12"/>
  <c r="G61" i="22"/>
  <c r="E42" i="12"/>
  <c r="I80" i="19"/>
  <c r="I85" i="19"/>
  <c r="I90" i="19"/>
  <c r="AG36" i="22"/>
  <c r="AS51" i="22"/>
  <c r="AS91" i="22"/>
  <c r="AG96" i="22"/>
  <c r="E127" i="18"/>
  <c r="HI3" i="99"/>
  <c r="HJ3" i="99"/>
  <c r="AS15" i="22"/>
  <c r="AG20" i="22"/>
  <c r="AG47" i="22"/>
  <c r="AG87" i="22"/>
  <c r="I20" i="19"/>
  <c r="I25" i="19"/>
  <c r="I51" i="19"/>
  <c r="I56" i="19"/>
  <c r="I61" i="19"/>
  <c r="I69" i="19"/>
  <c r="I74" i="19"/>
  <c r="AS40" i="22"/>
  <c r="U44" i="22"/>
  <c r="U84" i="22"/>
  <c r="C90" i="22"/>
  <c r="I90" i="22" s="1"/>
  <c r="G89" i="22"/>
  <c r="AG52" i="22"/>
  <c r="AG91" i="22"/>
  <c r="C244" i="18"/>
  <c r="D241" i="18" s="1"/>
  <c r="C13" i="25"/>
  <c r="AG92" i="22"/>
  <c r="AS32" i="22"/>
  <c r="U63" i="22"/>
  <c r="AS99" i="22"/>
  <c r="U36" i="22"/>
  <c r="AS52" i="22"/>
  <c r="U56" i="22"/>
  <c r="U76" i="22"/>
  <c r="AS92" i="22"/>
  <c r="I75" i="16"/>
  <c r="J14" i="37" s="1"/>
  <c r="C26" i="94" s="1"/>
  <c r="HM3" i="99"/>
  <c r="C91" i="25"/>
  <c r="U46" i="22"/>
  <c r="H54" i="19"/>
  <c r="H101" i="19"/>
  <c r="E126" i="18"/>
  <c r="AG26" i="22"/>
  <c r="H151" i="19"/>
  <c r="H203" i="19"/>
  <c r="E125" i="18"/>
  <c r="AS14" i="22"/>
  <c r="AG46" i="22"/>
  <c r="U78" i="22"/>
  <c r="D17" i="22"/>
  <c r="I37" i="19"/>
  <c r="I178" i="19"/>
  <c r="I191" i="19"/>
  <c r="I204" i="19"/>
  <c r="I215" i="19"/>
  <c r="F31" i="3"/>
  <c r="D98" i="22"/>
  <c r="H74" i="19"/>
  <c r="H82" i="19"/>
  <c r="H87" i="19"/>
  <c r="H133" i="19"/>
  <c r="AS94" i="22"/>
  <c r="U98" i="22"/>
  <c r="E16" i="6"/>
  <c r="D16" i="46" s="1"/>
  <c r="F16" i="46" s="1"/>
  <c r="X10" i="10"/>
  <c r="AS46" i="22"/>
  <c r="C66" i="22"/>
  <c r="I66" i="22" s="1"/>
  <c r="AS22" i="22"/>
  <c r="U42" i="22"/>
  <c r="AG90" i="22"/>
  <c r="C34" i="25"/>
  <c r="H14" i="19"/>
  <c r="AG42" i="22"/>
  <c r="C47" i="22"/>
  <c r="I47" i="22" s="1"/>
  <c r="D54" i="22"/>
  <c r="H33" i="3"/>
  <c r="C61" i="18"/>
  <c r="U26" i="22"/>
  <c r="G33" i="3"/>
  <c r="G32" i="3"/>
  <c r="U34" i="22"/>
  <c r="L41" i="22"/>
  <c r="C48" i="22"/>
  <c r="I48" i="22" s="1"/>
  <c r="H69" i="22"/>
  <c r="D90" i="22"/>
  <c r="L40" i="22"/>
  <c r="C41" i="22"/>
  <c r="I41" i="22" s="1"/>
  <c r="H62" i="22"/>
  <c r="G67" i="22"/>
  <c r="D68" i="22"/>
  <c r="C89" i="22"/>
  <c r="I89" i="22" s="1"/>
  <c r="C80" i="25"/>
  <c r="I28" i="19"/>
  <c r="I46" i="19"/>
  <c r="I119" i="19"/>
  <c r="H124" i="19"/>
  <c r="H159" i="19"/>
  <c r="H164" i="19"/>
  <c r="H172" i="19"/>
  <c r="H177" i="19"/>
  <c r="H185" i="19"/>
  <c r="CR10" i="10"/>
  <c r="CA14" i="10"/>
  <c r="CA15" i="10" s="1"/>
  <c r="CA16" i="10" s="1"/>
  <c r="CA17" i="10" s="1"/>
  <c r="CA18" i="10" s="1"/>
  <c r="CA19" i="10" s="1"/>
  <c r="CA20" i="10" s="1"/>
  <c r="CA21" i="10" s="1"/>
  <c r="CA22" i="10" s="1"/>
  <c r="CA23" i="10" s="1"/>
  <c r="CA24" i="10" s="1"/>
  <c r="CA25" i="10" s="1"/>
  <c r="CA26" i="10" s="1"/>
  <c r="CA27" i="10" s="1"/>
  <c r="CA28" i="10" s="1"/>
  <c r="CA29" i="10" s="1"/>
  <c r="CA30" i="10" s="1"/>
  <c r="CA31" i="10" s="1"/>
  <c r="CA32" i="10" s="1"/>
  <c r="CA33" i="10" s="1"/>
  <c r="CA34" i="10" s="1"/>
  <c r="CA35" i="10" s="1"/>
  <c r="CA36" i="10" s="1"/>
  <c r="CA37" i="10" s="1"/>
  <c r="CA38" i="10" s="1"/>
  <c r="CA39" i="10" s="1"/>
  <c r="CA40" i="10" s="1"/>
  <c r="CA41" i="10" s="1"/>
  <c r="CA42" i="10" s="1"/>
  <c r="CA43" i="10" s="1"/>
  <c r="CA44" i="10" s="1"/>
  <c r="CA45" i="10" s="1"/>
  <c r="CA46" i="10" s="1"/>
  <c r="CA47" i="10" s="1"/>
  <c r="CA48" i="10" s="1"/>
  <c r="CA49" i="10" s="1"/>
  <c r="CA50" i="10" s="1"/>
  <c r="CA51" i="10" s="1"/>
  <c r="CA52" i="10" s="1"/>
  <c r="CA53" i="10" s="1"/>
  <c r="CA54" i="10" s="1"/>
  <c r="CA55" i="10" s="1"/>
  <c r="CA56" i="10" s="1"/>
  <c r="CA57" i="10" s="1"/>
  <c r="CA58" i="10" s="1"/>
  <c r="CA59" i="10" s="1"/>
  <c r="CA60" i="10" s="1"/>
  <c r="CA61" i="10" s="1"/>
  <c r="CA62" i="10" s="1"/>
  <c r="CA63" i="10" s="1"/>
  <c r="CA64" i="10" s="1"/>
  <c r="CA65" i="10" s="1"/>
  <c r="CA66" i="10" s="1"/>
  <c r="CA67" i="10" s="1"/>
  <c r="CA68" i="10" s="1"/>
  <c r="CA69" i="10" s="1"/>
  <c r="CA70" i="10" s="1"/>
  <c r="CA71" i="10" s="1"/>
  <c r="CA72" i="10" s="1"/>
  <c r="CA73" i="10" s="1"/>
  <c r="CA74" i="10" s="1"/>
  <c r="CA75" i="10" s="1"/>
  <c r="CA76" i="10" s="1"/>
  <c r="CA77" i="10" s="1"/>
  <c r="CA78" i="10" s="1"/>
  <c r="CA79" i="10" s="1"/>
  <c r="CA80" i="10" s="1"/>
  <c r="CA81" i="10" s="1"/>
  <c r="CA82" i="10" s="1"/>
  <c r="CA83" i="10" s="1"/>
  <c r="CA84" i="10" s="1"/>
  <c r="CA85" i="10" s="1"/>
  <c r="CA86" i="10" s="1"/>
  <c r="CA87" i="10" s="1"/>
  <c r="CA88" i="10" s="1"/>
  <c r="CA89" i="10" s="1"/>
  <c r="CA90" i="10" s="1"/>
  <c r="CA91" i="10" s="1"/>
  <c r="CA92" i="10" s="1"/>
  <c r="CA93" i="10" s="1"/>
  <c r="CA94" i="10" s="1"/>
  <c r="CA95" i="10" s="1"/>
  <c r="CA96" i="10" s="1"/>
  <c r="CA97" i="10" s="1"/>
  <c r="CA98" i="10" s="1"/>
  <c r="CA99" i="10" s="1"/>
  <c r="CA100" i="10" s="1"/>
  <c r="CA101" i="10" s="1"/>
  <c r="CA102" i="10" s="1"/>
  <c r="CA103" i="10" s="1"/>
  <c r="CA104" i="10" s="1"/>
  <c r="CA105" i="10" s="1"/>
  <c r="CA106" i="10" s="1"/>
  <c r="CA107" i="10" s="1"/>
  <c r="CA108" i="10" s="1"/>
  <c r="CA109" i="10" s="1"/>
  <c r="CA110" i="10" s="1"/>
  <c r="CA111" i="10" s="1"/>
  <c r="CA112" i="10" s="1"/>
  <c r="CA113" i="10" s="1"/>
  <c r="CA114" i="10" s="1"/>
  <c r="CA115" i="10" s="1"/>
  <c r="CA116" i="10" s="1"/>
  <c r="CA117" i="10" s="1"/>
  <c r="CA118" i="10" s="1"/>
  <c r="CA119" i="10" s="1"/>
  <c r="CA120" i="10" s="1"/>
  <c r="CA121" i="10" s="1"/>
  <c r="CA122" i="10" s="1"/>
  <c r="CA123" i="10" s="1"/>
  <c r="CA124" i="10" s="1"/>
  <c r="CA125" i="10" s="1"/>
  <c r="CA126" i="10" s="1"/>
  <c r="CA127" i="10" s="1"/>
  <c r="CA128" i="10" s="1"/>
  <c r="CA129" i="10" s="1"/>
  <c r="CA130" i="10" s="1"/>
  <c r="CA131" i="10" s="1"/>
  <c r="CA132" i="10" s="1"/>
  <c r="CA133" i="10" s="1"/>
  <c r="CA134" i="10" s="1"/>
  <c r="CA135" i="10" s="1"/>
  <c r="CA136" i="10" s="1"/>
  <c r="CA137" i="10" s="1"/>
  <c r="CA138" i="10" s="1"/>
  <c r="CA139" i="10" s="1"/>
  <c r="CA140" i="10" s="1"/>
  <c r="CA141" i="10" s="1"/>
  <c r="CA142" i="10" s="1"/>
  <c r="CA143" i="10" s="1"/>
  <c r="CA144" i="10" s="1"/>
  <c r="CA145" i="10" s="1"/>
  <c r="CA146" i="10" s="1"/>
  <c r="CA147" i="10" s="1"/>
  <c r="CA148" i="10" s="1"/>
  <c r="CA149" i="10" s="1"/>
  <c r="CA150" i="10" s="1"/>
  <c r="CA151" i="10" s="1"/>
  <c r="CA152" i="10" s="1"/>
  <c r="CA153" i="10" s="1"/>
  <c r="CA154" i="10" s="1"/>
  <c r="CA155" i="10" s="1"/>
  <c r="CA156" i="10" s="1"/>
  <c r="CA157" i="10" s="1"/>
  <c r="CA158" i="10" s="1"/>
  <c r="CA159" i="10" s="1"/>
  <c r="CA160" i="10" s="1"/>
  <c r="CA161" i="10" s="1"/>
  <c r="CA162" i="10" s="1"/>
  <c r="CA163" i="10" s="1"/>
  <c r="CA164" i="10" s="1"/>
  <c r="CA165" i="10" s="1"/>
  <c r="CA166" i="10" s="1"/>
  <c r="CA167" i="10" s="1"/>
  <c r="CA168" i="10" s="1"/>
  <c r="CA169" i="10" s="1"/>
  <c r="CA170" i="10" s="1"/>
  <c r="CA171" i="10" s="1"/>
  <c r="CA172" i="10" s="1"/>
  <c r="CA173" i="10" s="1"/>
  <c r="CA174" i="10" s="1"/>
  <c r="CA175" i="10" s="1"/>
  <c r="CA176" i="10" s="1"/>
  <c r="CA177" i="10" s="1"/>
  <c r="CA178" i="10" s="1"/>
  <c r="CA179" i="10" s="1"/>
  <c r="CA180" i="10" s="1"/>
  <c r="CA181" i="10" s="1"/>
  <c r="CA182" i="10" s="1"/>
  <c r="CA183" i="10" s="1"/>
  <c r="CA184" i="10" s="1"/>
  <c r="CA185" i="10" s="1"/>
  <c r="CA186" i="10" s="1"/>
  <c r="CA187" i="10" s="1"/>
  <c r="CA188" i="10" s="1"/>
  <c r="CA189" i="10" s="1"/>
  <c r="CA190" i="10" s="1"/>
  <c r="CA191" i="10" s="1"/>
  <c r="CA192" i="10" s="1"/>
  <c r="CA193" i="10" s="1"/>
  <c r="CA194" i="10" s="1"/>
  <c r="CA195" i="10" s="1"/>
  <c r="CA196" i="10" s="1"/>
  <c r="CA197" i="10" s="1"/>
  <c r="CA198" i="10" s="1"/>
  <c r="CA199" i="10" s="1"/>
  <c r="CA200" i="10" s="1"/>
  <c r="CA201" i="10" s="1"/>
  <c r="CA202" i="10" s="1"/>
  <c r="CA203" i="10" s="1"/>
  <c r="CA204" i="10" s="1"/>
  <c r="CA205" i="10" s="1"/>
  <c r="CA206" i="10" s="1"/>
  <c r="CA207" i="10" s="1"/>
  <c r="CA208" i="10" s="1"/>
  <c r="CA209" i="10" s="1"/>
  <c r="CA210" i="10" s="1"/>
  <c r="CA211" i="10" s="1"/>
  <c r="CA212" i="10" s="1"/>
  <c r="CA213" i="10" s="1"/>
  <c r="CA214" i="10" s="1"/>
  <c r="CA215" i="10" s="1"/>
  <c r="CA216" i="10" s="1"/>
  <c r="CA217" i="10" s="1"/>
  <c r="CA218" i="10" s="1"/>
  <c r="CA219" i="10" s="1"/>
  <c r="CA220" i="10" s="1"/>
  <c r="CA221" i="10" s="1"/>
  <c r="CA222" i="10" s="1"/>
  <c r="CA223" i="10" s="1"/>
  <c r="CA224" i="10" s="1"/>
  <c r="CA225" i="10" s="1"/>
  <c r="CA226" i="10" s="1"/>
  <c r="CA227" i="10" s="1"/>
  <c r="CA228" i="10" s="1"/>
  <c r="CA229" i="10" s="1"/>
  <c r="CA230" i="10" s="1"/>
  <c r="CA231" i="10" s="1"/>
  <c r="CA232" i="10" s="1"/>
  <c r="CA233" i="10" s="1"/>
  <c r="CA234" i="10" s="1"/>
  <c r="CA235" i="10" s="1"/>
  <c r="CA236" i="10" s="1"/>
  <c r="CA237" i="10" s="1"/>
  <c r="CA238" i="10" s="1"/>
  <c r="CA239" i="10" s="1"/>
  <c r="CA240" i="10" s="1"/>
  <c r="CA241" i="10" s="1"/>
  <c r="CA242" i="10" s="1"/>
  <c r="CA243" i="10" s="1"/>
  <c r="CA244" i="10" s="1"/>
  <c r="CA245" i="10" s="1"/>
  <c r="CA246" i="10" s="1"/>
  <c r="CA247" i="10" s="1"/>
  <c r="CA248" i="10" s="1"/>
  <c r="CA249" i="10" s="1"/>
  <c r="CA250" i="10" s="1"/>
  <c r="CA251" i="10" s="1"/>
  <c r="CA252" i="10" s="1"/>
  <c r="CA253" i="10" s="1"/>
  <c r="CA254" i="10" s="1"/>
  <c r="H55" i="22"/>
  <c r="D61" i="22"/>
  <c r="D27" i="22"/>
  <c r="D47" i="22"/>
  <c r="I177" i="19"/>
  <c r="I25" i="7"/>
  <c r="C18" i="22"/>
  <c r="I18" i="22" s="1"/>
  <c r="G59" i="22"/>
  <c r="D73" i="25"/>
  <c r="I120" i="19"/>
  <c r="H147" i="19"/>
  <c r="H152" i="19"/>
  <c r="H165" i="19"/>
  <c r="H173" i="19"/>
  <c r="H178" i="19"/>
  <c r="H186" i="19"/>
  <c r="H199" i="19"/>
  <c r="H204" i="19"/>
  <c r="H215" i="19"/>
  <c r="C46" i="22"/>
  <c r="I46" i="22" s="1"/>
  <c r="B15" i="63"/>
  <c r="B38" i="63" s="1"/>
  <c r="D37" i="63" s="1"/>
  <c r="H20" i="19"/>
  <c r="H25" i="19"/>
  <c r="H30" i="19"/>
  <c r="H38" i="19"/>
  <c r="H43" i="19"/>
  <c r="H51" i="19"/>
  <c r="H61" i="19"/>
  <c r="L167" i="23"/>
  <c r="B17" i="63"/>
  <c r="D17" i="63" s="1"/>
  <c r="L221" i="23"/>
  <c r="I92" i="19"/>
  <c r="H116" i="19"/>
  <c r="H121" i="19"/>
  <c r="H13" i="7"/>
  <c r="E42" i="25"/>
  <c r="G71" i="22"/>
  <c r="B30" i="63"/>
  <c r="E82" i="3"/>
  <c r="E35" i="6" s="1"/>
  <c r="D32" i="46" s="1"/>
  <c r="F32" i="46" s="1"/>
  <c r="AS82" i="22"/>
  <c r="F85" i="22"/>
  <c r="G85" i="22" s="1"/>
  <c r="H182" i="19"/>
  <c r="H117" i="19"/>
  <c r="I143" i="19"/>
  <c r="I182" i="19"/>
  <c r="D21" i="61"/>
  <c r="F123" i="46" s="1"/>
  <c r="H22" i="19"/>
  <c r="H27" i="19"/>
  <c r="H35" i="19"/>
  <c r="H40" i="19"/>
  <c r="H45" i="19"/>
  <c r="H53" i="19"/>
  <c r="H66" i="19"/>
  <c r="H79" i="19"/>
  <c r="H84" i="19"/>
  <c r="H89" i="19"/>
  <c r="I130" i="19"/>
  <c r="I144" i="19"/>
  <c r="I157" i="19"/>
  <c r="I183" i="19"/>
  <c r="E85" i="22"/>
  <c r="I22" i="19"/>
  <c r="I27" i="19"/>
  <c r="I53" i="19"/>
  <c r="I58" i="19"/>
  <c r="I66" i="19"/>
  <c r="I71" i="19"/>
  <c r="I79" i="19"/>
  <c r="I84" i="19"/>
  <c r="I89" i="19"/>
  <c r="H201" i="19"/>
  <c r="C59" i="22"/>
  <c r="I59" i="22" s="1"/>
  <c r="R77" i="22"/>
  <c r="I118" i="19"/>
  <c r="H123" i="19"/>
  <c r="H158" i="19"/>
  <c r="H163" i="19"/>
  <c r="H171" i="19"/>
  <c r="H176" i="19"/>
  <c r="H184" i="19"/>
  <c r="F41" i="22"/>
  <c r="E91" i="22"/>
  <c r="H90" i="19"/>
  <c r="I136" i="19"/>
  <c r="I150" i="19"/>
  <c r="I163" i="19"/>
  <c r="I176" i="19"/>
  <c r="F60" i="8"/>
  <c r="F70" i="8" s="1"/>
  <c r="D74" i="8" s="1"/>
  <c r="AS23" i="22"/>
  <c r="C42" i="22"/>
  <c r="I42" i="22" s="1"/>
  <c r="AG78" i="22"/>
  <c r="E22" i="2"/>
  <c r="D22" i="16" s="1"/>
  <c r="I22" i="16" s="1"/>
  <c r="I64" i="16" s="1"/>
  <c r="AG14" i="22"/>
  <c r="AG50" i="22"/>
  <c r="D62" i="22"/>
  <c r="L469" i="23"/>
  <c r="U93" i="22"/>
  <c r="I21" i="19"/>
  <c r="I52" i="19"/>
  <c r="I57" i="19"/>
  <c r="I65" i="19"/>
  <c r="I70" i="19"/>
  <c r="I75" i="19"/>
  <c r="I87" i="19"/>
  <c r="H125" i="19"/>
  <c r="I172" i="19"/>
  <c r="I185" i="19"/>
  <c r="H190" i="19"/>
  <c r="H89" i="3"/>
  <c r="G14" i="7" s="1"/>
  <c r="E114" i="18"/>
  <c r="U62" i="22"/>
  <c r="K63" i="25"/>
  <c r="AG70" i="22"/>
  <c r="D94" i="22"/>
  <c r="D17" i="61"/>
  <c r="F119" i="46" s="1"/>
  <c r="H52" i="19"/>
  <c r="H65" i="19"/>
  <c r="H75" i="19"/>
  <c r="I83" i="19"/>
  <c r="H88" i="19"/>
  <c r="H198" i="19"/>
  <c r="H211" i="19"/>
  <c r="K39" i="2"/>
  <c r="I133" i="19"/>
  <c r="E218" i="18"/>
  <c r="U54" i="22"/>
  <c r="E201" i="18"/>
  <c r="C234" i="18"/>
  <c r="U18" i="22"/>
  <c r="AS70" i="22"/>
  <c r="L264" i="23"/>
  <c r="D48" i="25"/>
  <c r="I35" i="19"/>
  <c r="I40" i="19"/>
  <c r="I186" i="19"/>
  <c r="E22" i="6"/>
  <c r="D21" i="46" s="1"/>
  <c r="E21" i="46" s="1"/>
  <c r="E90" i="22"/>
  <c r="L71" i="23"/>
  <c r="L77" i="23"/>
  <c r="AS55" i="22"/>
  <c r="I129" i="19"/>
  <c r="I148" i="19"/>
  <c r="H161" i="19"/>
  <c r="H169" i="19"/>
  <c r="H174" i="19"/>
  <c r="I237" i="14"/>
  <c r="I238" i="14" s="1"/>
  <c r="I239" i="14" s="1"/>
  <c r="AG54" i="22"/>
  <c r="H90" i="22"/>
  <c r="E97" i="22"/>
  <c r="AG98" i="22"/>
  <c r="L173" i="23"/>
  <c r="L256" i="23"/>
  <c r="L357" i="23"/>
  <c r="B16" i="63"/>
  <c r="B112" i="63" s="1"/>
  <c r="D65" i="61" a="1"/>
  <c r="D65" i="61" s="1"/>
  <c r="I161" i="19"/>
  <c r="I174" i="19"/>
  <c r="H187" i="19"/>
  <c r="U66" i="22"/>
  <c r="C96" i="22"/>
  <c r="I96" i="22" s="1"/>
  <c r="D81" i="8"/>
  <c r="F148" i="14" s="1"/>
  <c r="G148" i="14" s="1"/>
  <c r="H148" i="14" s="1"/>
  <c r="C45" i="22"/>
  <c r="I45" i="22" s="1"/>
  <c r="H46" i="22"/>
  <c r="B20" i="63"/>
  <c r="B43" i="63" s="1"/>
  <c r="D42" i="63" s="1"/>
  <c r="E100" i="25"/>
  <c r="F32" i="3"/>
  <c r="H39" i="22"/>
  <c r="AG81" i="22"/>
  <c r="F87" i="22"/>
  <c r="D88" i="22"/>
  <c r="B22" i="63"/>
  <c r="B118" i="63" s="1"/>
  <c r="I195" i="19"/>
  <c r="AF10" i="10"/>
  <c r="F63" i="58"/>
  <c r="F71" i="58" s="1"/>
  <c r="AG66" i="22"/>
  <c r="E88" i="22"/>
  <c r="B23" i="63"/>
  <c r="B119" i="63" s="1"/>
  <c r="H149" i="19"/>
  <c r="H30" i="7"/>
  <c r="BP10" i="10"/>
  <c r="AS54" i="22"/>
  <c r="U58" i="22"/>
  <c r="AS98" i="22"/>
  <c r="L251" i="23"/>
  <c r="H60" i="19"/>
  <c r="I81" i="19"/>
  <c r="I86" i="19"/>
  <c r="I123" i="19"/>
  <c r="H131" i="19"/>
  <c r="H196" i="19"/>
  <c r="H209" i="19"/>
  <c r="H217" i="19"/>
  <c r="CN10" i="10"/>
  <c r="C17" i="18"/>
  <c r="D13" i="18" s="1"/>
  <c r="H119" i="19"/>
  <c r="H145" i="19"/>
  <c r="H150" i="19"/>
  <c r="I175" i="19"/>
  <c r="I209" i="19"/>
  <c r="I217" i="19"/>
  <c r="I28" i="3"/>
  <c r="C86" i="22"/>
  <c r="I86" i="22" s="1"/>
  <c r="E87" i="22"/>
  <c r="B28" i="63"/>
  <c r="B124" i="63" s="1"/>
  <c r="E17" i="18"/>
  <c r="F15" i="18" s="1"/>
  <c r="AS81" i="22"/>
  <c r="U14" i="22"/>
  <c r="U50" i="22"/>
  <c r="U86" i="22"/>
  <c r="L451" i="23"/>
  <c r="I82" i="19"/>
  <c r="H102" i="19"/>
  <c r="I124" i="19"/>
  <c r="H132" i="19"/>
  <c r="I189" i="19"/>
  <c r="H197" i="19"/>
  <c r="H202" i="19"/>
  <c r="E10" i="72"/>
  <c r="L8" i="106"/>
  <c r="H151" i="14"/>
  <c r="E113" i="18"/>
  <c r="AS30" i="22"/>
  <c r="C69" i="22"/>
  <c r="I69" i="22" s="1"/>
  <c r="U70" i="22"/>
  <c r="C84" i="22"/>
  <c r="I84" i="22" s="1"/>
  <c r="I13" i="19"/>
  <c r="H92" i="19"/>
  <c r="I102" i="19"/>
  <c r="I132" i="19"/>
  <c r="H137" i="19"/>
  <c r="I202" i="19"/>
  <c r="G163" i="14"/>
  <c r="H163" i="14" s="1"/>
  <c r="O37" i="11"/>
  <c r="F46" i="1"/>
  <c r="F36" i="1"/>
  <c r="D36" i="1" s="1"/>
  <c r="I19" i="102"/>
  <c r="I25" i="102"/>
  <c r="H16" i="11"/>
  <c r="H30" i="11"/>
  <c r="M37" i="11"/>
  <c r="O23" i="11"/>
  <c r="N23" i="11"/>
  <c r="M23" i="11"/>
  <c r="I63" i="102"/>
  <c r="F23" i="11"/>
  <c r="F30" i="11"/>
  <c r="H37" i="11"/>
  <c r="F44" i="1"/>
  <c r="I28" i="102"/>
  <c r="N16" i="11"/>
  <c r="F16" i="11"/>
  <c r="M16" i="11"/>
  <c r="F39" i="1"/>
  <c r="F4" i="58" s="1"/>
  <c r="O30" i="11"/>
  <c r="N30" i="11"/>
  <c r="M30" i="11"/>
  <c r="I17" i="102"/>
  <c r="O16" i="11"/>
  <c r="H23" i="11"/>
  <c r="F38" i="1"/>
  <c r="AF3" i="13" s="1"/>
  <c r="I61" i="102"/>
  <c r="F37" i="11"/>
  <c r="K21" i="2"/>
  <c r="K19" i="2"/>
  <c r="K20" i="2"/>
  <c r="F46" i="14"/>
  <c r="F43" i="14"/>
  <c r="F47" i="14"/>
  <c r="E42" i="7" s="1"/>
  <c r="F12" i="16"/>
  <c r="I31" i="16"/>
  <c r="N38" i="11"/>
  <c r="N17" i="11"/>
  <c r="I33" i="102"/>
  <c r="F59" i="7"/>
  <c r="N24" i="11"/>
  <c r="F50" i="14"/>
  <c r="E43" i="7" s="1"/>
  <c r="I37" i="16"/>
  <c r="N31" i="11"/>
  <c r="F23" i="16"/>
  <c r="I35" i="102"/>
  <c r="F49" i="14"/>
  <c r="F40" i="1"/>
  <c r="H11" i="2" s="1"/>
  <c r="I74" i="16"/>
  <c r="J13" i="37" s="1"/>
  <c r="C25" i="94" s="1"/>
  <c r="HK3" i="99"/>
  <c r="EL15" i="31"/>
  <c r="D66" i="11"/>
  <c r="D67" i="11" s="1"/>
  <c r="C203" i="18"/>
  <c r="D193" i="18" s="1"/>
  <c r="I158" i="19"/>
  <c r="E181" i="18"/>
  <c r="AK21" i="13"/>
  <c r="I31" i="68"/>
  <c r="I33" i="68" s="1"/>
  <c r="I35" i="68" s="1"/>
  <c r="I37" i="68" s="1"/>
  <c r="I40" i="68" s="1"/>
  <c r="I42" i="68" s="1"/>
  <c r="E234" i="18"/>
  <c r="N83" i="22"/>
  <c r="R83" i="22" s="1"/>
  <c r="L83" i="22"/>
  <c r="D98" i="25"/>
  <c r="E145" i="18"/>
  <c r="F138" i="18" s="1"/>
  <c r="E175" i="18"/>
  <c r="F173" i="18" s="1"/>
  <c r="N47" i="22"/>
  <c r="R47" i="22" s="1"/>
  <c r="F47" i="22"/>
  <c r="G47" i="22" s="1"/>
  <c r="U85" i="22"/>
  <c r="L191" i="23"/>
  <c r="L303" i="23"/>
  <c r="L411" i="23"/>
  <c r="B25" i="63"/>
  <c r="D25" i="63" s="1"/>
  <c r="C83" i="25"/>
  <c r="L5" i="51"/>
  <c r="C34" i="18"/>
  <c r="D22" i="18" s="1"/>
  <c r="H56" i="19"/>
  <c r="H69" i="19"/>
  <c r="C80" i="18"/>
  <c r="I105" i="19"/>
  <c r="I171" i="19"/>
  <c r="I188" i="19"/>
  <c r="AS20" i="22"/>
  <c r="D45" i="25"/>
  <c r="E45" i="25"/>
  <c r="D83" i="25"/>
  <c r="I138" i="19"/>
  <c r="I151" i="19"/>
  <c r="I159" i="19"/>
  <c r="D29" i="25"/>
  <c r="E29" i="25"/>
  <c r="B29" i="63"/>
  <c r="D29" i="63" s="1"/>
  <c r="I12" i="19"/>
  <c r="H175" i="19"/>
  <c r="C173" i="18"/>
  <c r="C175" i="18" s="1"/>
  <c r="E195" i="18"/>
  <c r="N46" i="22"/>
  <c r="R46" i="22" s="1"/>
  <c r="F46" i="22"/>
  <c r="AS71" i="22"/>
  <c r="L447" i="23"/>
  <c r="E87" i="25"/>
  <c r="I106" i="19"/>
  <c r="E123" i="18"/>
  <c r="E17" i="25"/>
  <c r="C116" i="63" s="1"/>
  <c r="I164" i="19"/>
  <c r="E187" i="18"/>
  <c r="CC3" i="99"/>
  <c r="E21" i="6"/>
  <c r="D20" i="46" s="1"/>
  <c r="E20" i="46" s="1"/>
  <c r="E12" i="3"/>
  <c r="E73" i="3"/>
  <c r="F121" i="8" s="1"/>
  <c r="AN20" i="13"/>
  <c r="AG39" i="22"/>
  <c r="N45" i="22"/>
  <c r="F45" i="22"/>
  <c r="L172" i="23"/>
  <c r="L261" i="23"/>
  <c r="E80" i="25"/>
  <c r="I100" i="19"/>
  <c r="H134" i="19"/>
  <c r="I147" i="19"/>
  <c r="I152" i="19"/>
  <c r="H160" i="19"/>
  <c r="H73" i="19"/>
  <c r="C84" i="18"/>
  <c r="F39" i="22"/>
  <c r="G39" i="22" s="1"/>
  <c r="C67" i="18"/>
  <c r="I134" i="19"/>
  <c r="H34" i="3"/>
  <c r="AG100" i="22"/>
  <c r="L259" i="23"/>
  <c r="AJ10" i="10"/>
  <c r="D81" i="22"/>
  <c r="L105" i="23"/>
  <c r="L185" i="23"/>
  <c r="D46" i="25"/>
  <c r="D77" i="25"/>
  <c r="I101" i="19"/>
  <c r="E118" i="18"/>
  <c r="D24" i="9"/>
  <c r="E51" i="7"/>
  <c r="AR10" i="10"/>
  <c r="C21" i="22"/>
  <c r="I21" i="22" s="1"/>
  <c r="AS41" i="22"/>
  <c r="N79" i="22"/>
  <c r="R79" i="22" s="1"/>
  <c r="L79" i="22"/>
  <c r="L82" i="23"/>
  <c r="I210" i="19"/>
  <c r="CD3" i="99"/>
  <c r="C189" i="18"/>
  <c r="D181" i="18" s="1"/>
  <c r="AS39" i="22"/>
  <c r="E50" i="25"/>
  <c r="E75" i="2"/>
  <c r="F70" i="2"/>
  <c r="E59" i="3"/>
  <c r="CF10" i="10"/>
  <c r="D46" i="22"/>
  <c r="U89" i="22"/>
  <c r="U90" i="22"/>
  <c r="L102" i="23"/>
  <c r="C62" i="25"/>
  <c r="I203" i="19"/>
  <c r="E160" i="18"/>
  <c r="F157" i="18" s="1"/>
  <c r="I26" i="68"/>
  <c r="C145" i="18"/>
  <c r="D141" i="18" s="1"/>
  <c r="K42" i="2"/>
  <c r="K44" i="2" s="1"/>
  <c r="E60" i="3"/>
  <c r="CJ10" i="10"/>
  <c r="I3" i="69"/>
  <c r="J34" i="69" s="1"/>
  <c r="J35" i="69" s="1"/>
  <c r="J36" i="69" s="1"/>
  <c r="Q70" i="68"/>
  <c r="P70" i="68"/>
  <c r="M70" i="68"/>
  <c r="I59" i="68"/>
  <c r="D34" i="22"/>
  <c r="E46" i="22"/>
  <c r="D58" i="22"/>
  <c r="AS93" i="22"/>
  <c r="L482" i="23"/>
  <c r="I135" i="19"/>
  <c r="DQ15" i="31"/>
  <c r="D46" i="11"/>
  <c r="AS16" i="22"/>
  <c r="C78" i="22"/>
  <c r="I78" i="22" s="1"/>
  <c r="H97" i="22"/>
  <c r="H67" i="19"/>
  <c r="C78" i="18"/>
  <c r="C44" i="46"/>
  <c r="C93" i="46"/>
  <c r="C97" i="46" s="1"/>
  <c r="DX15" i="31"/>
  <c r="D53" i="11"/>
  <c r="D54" i="11" s="1"/>
  <c r="E199" i="18"/>
  <c r="U13" i="22"/>
  <c r="U20" i="22"/>
  <c r="H34" i="22"/>
  <c r="D71" i="22"/>
  <c r="AS74" i="22"/>
  <c r="H79" i="22"/>
  <c r="AG89" i="22"/>
  <c r="U97" i="22"/>
  <c r="I36" i="19"/>
  <c r="E41" i="18"/>
  <c r="I41" i="19"/>
  <c r="E46" i="18"/>
  <c r="E87" i="18"/>
  <c r="F79" i="18" s="1"/>
  <c r="I199" i="19"/>
  <c r="I42" i="19"/>
  <c r="E47" i="18"/>
  <c r="BW3" i="99"/>
  <c r="E54" i="12"/>
  <c r="F7" i="64"/>
  <c r="E47" i="46" s="1"/>
  <c r="DL10" i="10"/>
  <c r="C63" i="18"/>
  <c r="C44" i="22"/>
  <c r="I44" i="22" s="1"/>
  <c r="U64" i="22"/>
  <c r="E98" i="22"/>
  <c r="AG27" i="22"/>
  <c r="H12" i="19"/>
  <c r="H19" i="19"/>
  <c r="H24" i="19"/>
  <c r="H29" i="19"/>
  <c r="H37" i="19"/>
  <c r="H42" i="19"/>
  <c r="H47" i="19"/>
  <c r="H55" i="19"/>
  <c r="H68" i="19"/>
  <c r="I187" i="19"/>
  <c r="N48" i="22"/>
  <c r="R48" i="22" s="1"/>
  <c r="F48" i="22"/>
  <c r="E79" i="25"/>
  <c r="D79" i="25"/>
  <c r="I24" i="19"/>
  <c r="E27" i="18"/>
  <c r="E34" i="18" s="1"/>
  <c r="I47" i="19"/>
  <c r="E52" i="18"/>
  <c r="C25" i="25"/>
  <c r="I34" i="3"/>
  <c r="F64" i="8"/>
  <c r="G31" i="3"/>
  <c r="F22" i="7" s="1"/>
  <c r="F26" i="7" s="1"/>
  <c r="H53" i="2"/>
  <c r="D28" i="16"/>
  <c r="F28" i="16" s="1"/>
  <c r="I28" i="16" s="1"/>
  <c r="HA3" i="99" s="1"/>
  <c r="E101" i="8"/>
  <c r="E99" i="8" s="1"/>
  <c r="E98" i="8" s="1"/>
  <c r="E97" i="8" s="1"/>
  <c r="E67" i="3"/>
  <c r="EE15" i="31"/>
  <c r="D59" i="11"/>
  <c r="D60" i="11" s="1"/>
  <c r="E42" i="18"/>
  <c r="D12" i="22"/>
  <c r="U57" i="22"/>
  <c r="E57" i="22"/>
  <c r="C63" i="22"/>
  <c r="I63" i="22" s="1"/>
  <c r="H78" i="22"/>
  <c r="AG97" i="22"/>
  <c r="L286" i="23"/>
  <c r="L287" i="23"/>
  <c r="C40" i="25"/>
  <c r="I19" i="19"/>
  <c r="I29" i="19"/>
  <c r="I55" i="19"/>
  <c r="I60" i="19"/>
  <c r="I68" i="19"/>
  <c r="I73" i="19"/>
  <c r="H85" i="19"/>
  <c r="H120" i="19"/>
  <c r="H200" i="19"/>
  <c r="AG18" i="22"/>
  <c r="D41" i="22"/>
  <c r="AS48" i="22"/>
  <c r="AS56" i="22"/>
  <c r="D67" i="22"/>
  <c r="H87" i="22"/>
  <c r="E95" i="22"/>
  <c r="L227" i="23"/>
  <c r="L279" i="23"/>
  <c r="L475" i="23"/>
  <c r="L498" i="23"/>
  <c r="I30" i="19"/>
  <c r="I38" i="19"/>
  <c r="I43" i="19"/>
  <c r="I160" i="19"/>
  <c r="I196" i="19"/>
  <c r="H16" i="14"/>
  <c r="E108" i="18"/>
  <c r="F94" i="18" s="1"/>
  <c r="H17" i="22"/>
  <c r="C23" i="22"/>
  <c r="I23" i="22" s="1"/>
  <c r="AG68" i="22"/>
  <c r="AS89" i="22"/>
  <c r="L137" i="23"/>
  <c r="E18" i="25"/>
  <c r="C117" i="63" s="1"/>
  <c r="D33" i="25"/>
  <c r="C44" i="25"/>
  <c r="U73" i="22"/>
  <c r="C81" i="25"/>
  <c r="H21" i="19"/>
  <c r="H26" i="19"/>
  <c r="H34" i="19"/>
  <c r="H39" i="19"/>
  <c r="H44" i="19"/>
  <c r="H57" i="19"/>
  <c r="H70" i="19"/>
  <c r="I117" i="19"/>
  <c r="I131" i="19"/>
  <c r="H136" i="19"/>
  <c r="I165" i="19"/>
  <c r="I184" i="19"/>
  <c r="H189" i="19"/>
  <c r="H216" i="19"/>
  <c r="U16" i="22"/>
  <c r="AS26" i="22"/>
  <c r="U30" i="22"/>
  <c r="AS45" i="22"/>
  <c r="U60" i="22"/>
  <c r="K61" i="25"/>
  <c r="F73" i="22"/>
  <c r="G73" i="22" s="1"/>
  <c r="L179" i="23"/>
  <c r="E44" i="25"/>
  <c r="E81" i="25"/>
  <c r="I156" i="19"/>
  <c r="U23" i="22"/>
  <c r="AG24" i="22"/>
  <c r="E34" i="22"/>
  <c r="U38" i="22"/>
  <c r="AP55" i="22"/>
  <c r="H60" i="22"/>
  <c r="G65" i="22"/>
  <c r="U74" i="22"/>
  <c r="C93" i="22"/>
  <c r="I93" i="22" s="1"/>
  <c r="U94" i="22"/>
  <c r="C26" i="25"/>
  <c r="E63" i="25"/>
  <c r="G63" i="22" s="1"/>
  <c r="U77" i="22"/>
  <c r="E96" i="25"/>
  <c r="D29" i="22"/>
  <c r="E42" i="22"/>
  <c r="D51" i="22"/>
  <c r="AG67" i="22"/>
  <c r="D86" i="22"/>
  <c r="D95" i="22"/>
  <c r="L337" i="23"/>
  <c r="D15" i="25"/>
  <c r="C41" i="25"/>
  <c r="D67" i="25"/>
  <c r="I26" i="19"/>
  <c r="I34" i="19"/>
  <c r="I39" i="19"/>
  <c r="I44" i="19"/>
  <c r="I149" i="19"/>
  <c r="I201" i="19"/>
  <c r="H21" i="14"/>
  <c r="AG16" i="22"/>
  <c r="AS18" i="22"/>
  <c r="AG30" i="22"/>
  <c r="U51" i="22"/>
  <c r="U59" i="22"/>
  <c r="AS76" i="22"/>
  <c r="AG85" i="22"/>
  <c r="L379" i="23"/>
  <c r="I173" i="19"/>
  <c r="C14" i="22"/>
  <c r="I14" i="22" s="1"/>
  <c r="D16" i="22"/>
  <c r="AG23" i="22"/>
  <c r="H37" i="22"/>
  <c r="AG38" i="22"/>
  <c r="F49" i="22"/>
  <c r="G49" i="22" s="1"/>
  <c r="C58" i="22"/>
  <c r="I58" i="22" s="1"/>
  <c r="AS68" i="22"/>
  <c r="H82" i="22"/>
  <c r="G91" i="22"/>
  <c r="AG94" i="22"/>
  <c r="L90" i="23"/>
  <c r="L197" i="23"/>
  <c r="L226" i="23"/>
  <c r="E75" i="25"/>
  <c r="C89" i="25"/>
  <c r="H83" i="19"/>
  <c r="I145" i="19"/>
  <c r="I197" i="19"/>
  <c r="H58" i="19"/>
  <c r="H71" i="19"/>
  <c r="I169" i="19"/>
  <c r="H30" i="22"/>
  <c r="C49" i="22"/>
  <c r="I49" i="22" s="1"/>
  <c r="L57" i="22"/>
  <c r="C64" i="22"/>
  <c r="I64" i="22" s="1"/>
  <c r="D66" i="22"/>
  <c r="U72" i="22"/>
  <c r="AG82" i="22"/>
  <c r="D87" i="22"/>
  <c r="C91" i="22"/>
  <c r="I91" i="22" s="1"/>
  <c r="E92" i="22"/>
  <c r="L152" i="23"/>
  <c r="L481" i="23"/>
  <c r="I45" i="19"/>
  <c r="I137" i="19"/>
  <c r="H146" i="19"/>
  <c r="I190" i="19"/>
  <c r="H210" i="19"/>
  <c r="AG22" i="22"/>
  <c r="D35" i="22"/>
  <c r="H50" i="22"/>
  <c r="AP52" i="22"/>
  <c r="AS67" i="22"/>
  <c r="H81" i="22"/>
  <c r="AG93" i="22"/>
  <c r="L42" i="23"/>
  <c r="L83" i="23"/>
  <c r="L215" i="23"/>
  <c r="C27" i="25"/>
  <c r="H15" i="19"/>
  <c r="H23" i="19"/>
  <c r="H28" i="19"/>
  <c r="H36" i="19"/>
  <c r="H41" i="19"/>
  <c r="H46" i="19"/>
  <c r="H59" i="19"/>
  <c r="H72" i="19"/>
  <c r="H91" i="19"/>
  <c r="I146" i="19"/>
  <c r="I162" i="19"/>
  <c r="H170" i="19"/>
  <c r="I198" i="19"/>
  <c r="H218" i="19"/>
  <c r="I15" i="19"/>
  <c r="I23" i="19"/>
  <c r="I54" i="19"/>
  <c r="I59" i="19"/>
  <c r="I67" i="19"/>
  <c r="I72" i="19"/>
  <c r="H80" i="19"/>
  <c r="H138" i="19"/>
  <c r="I170" i="19"/>
  <c r="H191" i="19"/>
  <c r="I218" i="19"/>
  <c r="K59" i="11"/>
  <c r="G116" i="14"/>
  <c r="CG74" i="68" s="1"/>
  <c r="G136" i="14"/>
  <c r="CS74" i="68" s="1"/>
  <c r="BS74" i="68"/>
  <c r="H87" i="14"/>
  <c r="G71" i="14"/>
  <c r="H71" i="14" s="1"/>
  <c r="AL16" i="13"/>
  <c r="E11" i="12"/>
  <c r="E13" i="12"/>
  <c r="BI3" i="99"/>
  <c r="E29" i="12"/>
  <c r="E31" i="12"/>
  <c r="E23" i="12"/>
  <c r="E25" i="12"/>
  <c r="E17" i="12"/>
  <c r="E19" i="12"/>
  <c r="BP3" i="99"/>
  <c r="K53" i="2"/>
  <c r="H32" i="3"/>
  <c r="H12" i="22"/>
  <c r="D23" i="22"/>
  <c r="H23" i="22"/>
  <c r="D32" i="22"/>
  <c r="D33" i="22"/>
  <c r="F38" i="22"/>
  <c r="G38" i="22" s="1"/>
  <c r="D40" i="22"/>
  <c r="H49" i="22"/>
  <c r="N53" i="22"/>
  <c r="Z53" i="22" s="1"/>
  <c r="C65" i="22"/>
  <c r="I65" i="22" s="1"/>
  <c r="H70" i="22"/>
  <c r="AP72" i="22"/>
  <c r="F74" i="22"/>
  <c r="G74" i="22" s="1"/>
  <c r="L76" i="22"/>
  <c r="H77" i="22"/>
  <c r="C81" i="22"/>
  <c r="I81" i="22" s="1"/>
  <c r="H88" i="22"/>
  <c r="D91" i="22"/>
  <c r="F100" i="22"/>
  <c r="L17" i="23"/>
  <c r="C17" i="63" s="1"/>
  <c r="L101" i="23"/>
  <c r="L111" i="23"/>
  <c r="L130" i="23"/>
  <c r="L322" i="23"/>
  <c r="L333" i="23"/>
  <c r="L369" i="23"/>
  <c r="B18" i="63"/>
  <c r="D18" i="63" s="1"/>
  <c r="E46" i="25"/>
  <c r="E48" i="25"/>
  <c r="C86" i="25"/>
  <c r="C92" i="25"/>
  <c r="I50" i="3"/>
  <c r="I53" i="3" s="1"/>
  <c r="C15" i="22"/>
  <c r="I15" i="22" s="1"/>
  <c r="C17" i="22"/>
  <c r="I17" i="22" s="1"/>
  <c r="D19" i="22"/>
  <c r="D21" i="22"/>
  <c r="AD38" i="22"/>
  <c r="AE38" i="22" s="1"/>
  <c r="D65" i="22"/>
  <c r="U88" i="22"/>
  <c r="U92" i="22"/>
  <c r="F98" i="22"/>
  <c r="L339" i="23"/>
  <c r="L423" i="23"/>
  <c r="L428" i="23"/>
  <c r="L433" i="23"/>
  <c r="L463" i="23"/>
  <c r="L483" i="23"/>
  <c r="C63" i="25"/>
  <c r="C65" i="25"/>
  <c r="C67" i="25"/>
  <c r="E84" i="25"/>
  <c r="D86" i="25"/>
  <c r="E88" i="25"/>
  <c r="D92" i="25"/>
  <c r="I15" i="7"/>
  <c r="E78" i="3"/>
  <c r="D15" i="22"/>
  <c r="E16" i="22"/>
  <c r="U19" i="22"/>
  <c r="D28" i="22"/>
  <c r="H32" i="22"/>
  <c r="L39" i="22"/>
  <c r="R40" i="22"/>
  <c r="S40" i="22" s="1"/>
  <c r="C50" i="22"/>
  <c r="I50" i="22" s="1"/>
  <c r="AG51" i="22"/>
  <c r="F57" i="22"/>
  <c r="U67" i="22"/>
  <c r="D69" i="22"/>
  <c r="E73" i="22"/>
  <c r="E79" i="22"/>
  <c r="F83" i="22"/>
  <c r="G83" i="22" s="1"/>
  <c r="D85" i="22"/>
  <c r="F86" i="22"/>
  <c r="G86" i="22" s="1"/>
  <c r="C87" i="22"/>
  <c r="I87" i="22" s="1"/>
  <c r="L90" i="22"/>
  <c r="H91" i="22"/>
  <c r="H94" i="22"/>
  <c r="K99" i="22"/>
  <c r="K98" i="22" s="1"/>
  <c r="K97" i="22" s="1"/>
  <c r="L14" i="23"/>
  <c r="C14" i="63" s="1"/>
  <c r="L44" i="23"/>
  <c r="L68" i="23"/>
  <c r="L147" i="23"/>
  <c r="L209" i="23"/>
  <c r="L242" i="23"/>
  <c r="L290" i="23"/>
  <c r="L309" i="23"/>
  <c r="L403" i="23"/>
  <c r="L429" i="23"/>
  <c r="L471" i="23"/>
  <c r="L486" i="23"/>
  <c r="L489" i="23"/>
  <c r="L493" i="23"/>
  <c r="H39" i="2"/>
  <c r="E42" i="3"/>
  <c r="E30" i="7"/>
  <c r="AN10" i="10"/>
  <c r="U15" i="22"/>
  <c r="H19" i="22"/>
  <c r="D26" i="22"/>
  <c r="E28" i="22"/>
  <c r="L38" i="22"/>
  <c r="F42" i="22"/>
  <c r="AD42" i="22"/>
  <c r="AE42" i="22" s="1"/>
  <c r="D44" i="22"/>
  <c r="L50" i="22"/>
  <c r="U53" i="22"/>
  <c r="D63" i="22"/>
  <c r="H75" i="22"/>
  <c r="R81" i="22"/>
  <c r="S81" i="22" s="1"/>
  <c r="E89" i="22"/>
  <c r="U91" i="22"/>
  <c r="F97" i="22"/>
  <c r="G97" i="22" s="1"/>
  <c r="C98" i="22"/>
  <c r="I98" i="22" s="1"/>
  <c r="C100" i="22"/>
  <c r="I100" i="22" s="1"/>
  <c r="L65" i="23"/>
  <c r="L66" i="23"/>
  <c r="L84" i="23"/>
  <c r="L124" i="23"/>
  <c r="L220" i="23"/>
  <c r="L281" i="23"/>
  <c r="L351" i="23"/>
  <c r="L361" i="23"/>
  <c r="L393" i="23"/>
  <c r="L435" i="23"/>
  <c r="L460" i="23"/>
  <c r="C15" i="25"/>
  <c r="D27" i="25"/>
  <c r="E35" i="25"/>
  <c r="E41" i="25"/>
  <c r="C43" i="25"/>
  <c r="C71" i="25"/>
  <c r="E94" i="25"/>
  <c r="C20" i="22"/>
  <c r="I20" i="22" s="1"/>
  <c r="C22" i="22"/>
  <c r="I22" i="22" s="1"/>
  <c r="E45" i="22"/>
  <c r="AL54" i="22"/>
  <c r="G68" i="22"/>
  <c r="L51" i="23"/>
  <c r="L56" i="23"/>
  <c r="L89" i="23"/>
  <c r="L119" i="23"/>
  <c r="L202" i="23"/>
  <c r="L263" i="23"/>
  <c r="L296" i="23"/>
  <c r="C29" i="25"/>
  <c r="C53" i="25"/>
  <c r="E57" i="25"/>
  <c r="C69" i="25"/>
  <c r="C75" i="25"/>
  <c r="C77" i="25"/>
  <c r="C79" i="25"/>
  <c r="E38" i="2"/>
  <c r="HX15" i="31" s="1"/>
  <c r="H35" i="3"/>
  <c r="F29" i="3"/>
  <c r="E29" i="3" s="1"/>
  <c r="E61" i="3"/>
  <c r="E87" i="3"/>
  <c r="G30" i="7"/>
  <c r="AV10" i="10"/>
  <c r="AG19" i="22"/>
  <c r="H24" i="22"/>
  <c r="D38" i="22"/>
  <c r="C38" i="22"/>
  <c r="I38" i="22" s="1"/>
  <c r="U55" i="22"/>
  <c r="H63" i="22"/>
  <c r="K65" i="25"/>
  <c r="E71" i="22"/>
  <c r="AS75" i="22"/>
  <c r="F77" i="22"/>
  <c r="G77" i="22" s="1"/>
  <c r="E78" i="22"/>
  <c r="F82" i="22"/>
  <c r="C83" i="22"/>
  <c r="I83" i="22" s="1"/>
  <c r="D84" i="22"/>
  <c r="D93" i="22"/>
  <c r="L76" i="23"/>
  <c r="L128" i="23"/>
  <c r="L272" i="23"/>
  <c r="L363" i="23"/>
  <c r="L457" i="23"/>
  <c r="L487" i="23"/>
  <c r="N11" i="22"/>
  <c r="R11" i="22" s="1"/>
  <c r="AG15" i="22"/>
  <c r="E23" i="22"/>
  <c r="C29" i="22"/>
  <c r="I29" i="22" s="1"/>
  <c r="D30" i="22"/>
  <c r="L42" i="22"/>
  <c r="F44" i="22"/>
  <c r="AG44" i="22"/>
  <c r="D57" i="22"/>
  <c r="C68" i="22"/>
  <c r="I68" i="22" s="1"/>
  <c r="H71" i="22"/>
  <c r="C80" i="22"/>
  <c r="I80" i="22" s="1"/>
  <c r="D83" i="22"/>
  <c r="D89" i="22"/>
  <c r="E93" i="22"/>
  <c r="H100" i="22"/>
  <c r="L58" i="23"/>
  <c r="L95" i="23"/>
  <c r="L121" i="23"/>
  <c r="L125" i="23"/>
  <c r="L203" i="23"/>
  <c r="L245" i="23"/>
  <c r="L269" i="23"/>
  <c r="L343" i="23"/>
  <c r="L375" i="23"/>
  <c r="L385" i="23"/>
  <c r="L417" i="23"/>
  <c r="L427" i="23"/>
  <c r="L448" i="23"/>
  <c r="G20" i="3"/>
  <c r="G23" i="3" s="1"/>
  <c r="I89" i="3"/>
  <c r="H14" i="7" s="1"/>
  <c r="H12" i="7" s="1"/>
  <c r="H16" i="7" s="1"/>
  <c r="D36" i="22"/>
  <c r="R38" i="22"/>
  <c r="S38" i="22" s="1"/>
  <c r="AP41" i="22"/>
  <c r="AQ41" i="22" s="1"/>
  <c r="C55" i="22"/>
  <c r="I55" i="22" s="1"/>
  <c r="U71" i="22"/>
  <c r="L77" i="22"/>
  <c r="D80" i="22"/>
  <c r="L82" i="22"/>
  <c r="G92" i="22"/>
  <c r="H93" i="22"/>
  <c r="L38" i="23"/>
  <c r="L62" i="23"/>
  <c r="L117" i="23"/>
  <c r="L155" i="23"/>
  <c r="L275" i="23"/>
  <c r="L359" i="23"/>
  <c r="L381" i="23"/>
  <c r="E62" i="25"/>
  <c r="G62" i="22" s="1"/>
  <c r="D66" i="25"/>
  <c r="C99" i="25"/>
  <c r="D14" i="22"/>
  <c r="U29" i="22"/>
  <c r="E31" i="22"/>
  <c r="U35" i="22"/>
  <c r="F40" i="22"/>
  <c r="AD40" i="22"/>
  <c r="AE40" i="22" s="1"/>
  <c r="D43" i="22"/>
  <c r="L44" i="22"/>
  <c r="C62" i="22"/>
  <c r="I62" i="22" s="1"/>
  <c r="D64" i="22"/>
  <c r="AS77" i="22"/>
  <c r="E80" i="22"/>
  <c r="C82" i="22"/>
  <c r="I82" i="22" s="1"/>
  <c r="H89" i="22"/>
  <c r="L108" i="23"/>
  <c r="L113" i="23"/>
  <c r="L196" i="23"/>
  <c r="L345" i="23"/>
  <c r="L387" i="23"/>
  <c r="L499" i="23"/>
  <c r="B14" i="63"/>
  <c r="D14" i="63" s="1"/>
  <c r="E24" i="25"/>
  <c r="C123" i="63" s="1"/>
  <c r="C68" i="25"/>
  <c r="C74" i="25"/>
  <c r="C93" i="25"/>
  <c r="E99" i="25"/>
  <c r="E15" i="6"/>
  <c r="D15" i="46" s="1"/>
  <c r="F15" i="46" s="1"/>
  <c r="C67" i="2"/>
  <c r="E10" i="3"/>
  <c r="F65" i="8" s="1"/>
  <c r="H22" i="22"/>
  <c r="E25" i="22"/>
  <c r="U27" i="22"/>
  <c r="H29" i="22"/>
  <c r="E51" i="22"/>
  <c r="D59" i="22"/>
  <c r="D60" i="22"/>
  <c r="H68" i="22"/>
  <c r="C70" i="22"/>
  <c r="I70" i="22" s="1"/>
  <c r="U75" i="22"/>
  <c r="H76" i="22"/>
  <c r="D77" i="22"/>
  <c r="F79" i="22"/>
  <c r="D82" i="22"/>
  <c r="C92" i="22"/>
  <c r="I92" i="22" s="1"/>
  <c r="L30" i="23"/>
  <c r="C30" i="63" s="1"/>
  <c r="L45" i="23"/>
  <c r="L50" i="23"/>
  <c r="L107" i="23"/>
  <c r="L178" i="23"/>
  <c r="L233" i="23"/>
  <c r="L257" i="23"/>
  <c r="L268" i="23"/>
  <c r="L399" i="23"/>
  <c r="L404" i="23"/>
  <c r="L409" i="23"/>
  <c r="L464" i="23"/>
  <c r="L495" i="23"/>
  <c r="E22" i="25"/>
  <c r="C121" i="63" s="1"/>
  <c r="E34" i="25"/>
  <c r="D36" i="25"/>
  <c r="C38" i="25"/>
  <c r="C56" i="25"/>
  <c r="D68" i="25"/>
  <c r="D74" i="25"/>
  <c r="E93" i="25"/>
  <c r="I33" i="3"/>
  <c r="AS19" i="22"/>
  <c r="C67" i="22"/>
  <c r="I67" i="22" s="1"/>
  <c r="D70" i="22"/>
  <c r="D92" i="22"/>
  <c r="L239" i="23"/>
  <c r="L282" i="23"/>
  <c r="L367" i="23"/>
  <c r="L383" i="23"/>
  <c r="L405" i="23"/>
  <c r="L441" i="23"/>
  <c r="L477" i="23"/>
  <c r="D18" i="25"/>
  <c r="C20" i="25"/>
  <c r="E28" i="25"/>
  <c r="C127" i="63" s="1"/>
  <c r="E36" i="25"/>
  <c r="D52" i="25"/>
  <c r="D54" i="25"/>
  <c r="E56" i="25"/>
  <c r="R13" i="22"/>
  <c r="K52" i="2" s="1"/>
  <c r="Z13" i="22"/>
  <c r="AD13" i="22" s="1"/>
  <c r="C19" i="22"/>
  <c r="I19" i="22" s="1"/>
  <c r="F66" i="3"/>
  <c r="E29" i="6" s="1"/>
  <c r="E13" i="6"/>
  <c r="F13" i="6" s="1"/>
  <c r="E43" i="3"/>
  <c r="F81" i="3"/>
  <c r="F84" i="3" s="1"/>
  <c r="H14" i="22"/>
  <c r="H28" i="22"/>
  <c r="U31" i="22"/>
  <c r="C33" i="22"/>
  <c r="I33" i="22" s="1"/>
  <c r="R42" i="22"/>
  <c r="F50" i="22"/>
  <c r="D50" i="22"/>
  <c r="F51" i="22"/>
  <c r="G51" i="22" s="1"/>
  <c r="C52" i="22"/>
  <c r="I52" i="22" s="1"/>
  <c r="AS53" i="22"/>
  <c r="H54" i="22"/>
  <c r="F55" i="22"/>
  <c r="G55" i="22" s="1"/>
  <c r="AG55" i="22"/>
  <c r="E56" i="22"/>
  <c r="H57" i="22"/>
  <c r="K62" i="25"/>
  <c r="H64" i="22"/>
  <c r="H67" i="22"/>
  <c r="H72" i="22"/>
  <c r="L73" i="22"/>
  <c r="H73" i="22"/>
  <c r="C74" i="22"/>
  <c r="I74" i="22" s="1"/>
  <c r="R75" i="22"/>
  <c r="S75" i="22" s="1"/>
  <c r="F84" i="22"/>
  <c r="L86" i="22"/>
  <c r="F88" i="22"/>
  <c r="N92" i="22"/>
  <c r="R92" i="22" s="1"/>
  <c r="L92" i="22"/>
  <c r="N93" i="22"/>
  <c r="R93" i="22" s="1"/>
  <c r="L93" i="22"/>
  <c r="F93" i="22"/>
  <c r="U100" i="22"/>
  <c r="E100" i="22"/>
  <c r="L52" i="23"/>
  <c r="L57" i="23"/>
  <c r="L78" i="23"/>
  <c r="L98" i="23"/>
  <c r="L120" i="23"/>
  <c r="E64" i="3"/>
  <c r="G81" i="3"/>
  <c r="G84" i="3" s="1"/>
  <c r="E76" i="3"/>
  <c r="E79" i="3"/>
  <c r="G89" i="3"/>
  <c r="F14" i="7" s="1"/>
  <c r="AA14" i="10"/>
  <c r="AA15" i="10" s="1"/>
  <c r="AA16" i="10" s="1"/>
  <c r="AA17" i="10" s="1"/>
  <c r="AA18" i="10" s="1"/>
  <c r="AA19" i="10" s="1"/>
  <c r="AA20" i="10" s="1"/>
  <c r="AA21" i="10" s="1"/>
  <c r="AA22" i="10" s="1"/>
  <c r="AA23" i="10" s="1"/>
  <c r="AA24" i="10" s="1"/>
  <c r="AA25" i="10" s="1"/>
  <c r="AA26" i="10" s="1"/>
  <c r="AA27" i="10" s="1"/>
  <c r="AA28" i="10" s="1"/>
  <c r="AA29" i="10" s="1"/>
  <c r="AA30" i="10" s="1"/>
  <c r="AA31" i="10" s="1"/>
  <c r="AA32" i="10" s="1"/>
  <c r="AA33" i="10" s="1"/>
  <c r="AA34" i="10" s="1"/>
  <c r="AA35" i="10" s="1"/>
  <c r="AA36" i="10" s="1"/>
  <c r="AA37" i="10" s="1"/>
  <c r="AA38" i="10" s="1"/>
  <c r="AA39" i="10" s="1"/>
  <c r="AA40" i="10" s="1"/>
  <c r="AA41" i="10" s="1"/>
  <c r="AA42" i="10" s="1"/>
  <c r="AA43" i="10" s="1"/>
  <c r="AA44" i="10" s="1"/>
  <c r="AA45" i="10" s="1"/>
  <c r="AA46" i="10" s="1"/>
  <c r="AA47" i="10" s="1"/>
  <c r="AA48" i="10" s="1"/>
  <c r="AA49" i="10" s="1"/>
  <c r="AA50" i="10" s="1"/>
  <c r="AA51" i="10" s="1"/>
  <c r="AA52" i="10" s="1"/>
  <c r="AA53" i="10" s="1"/>
  <c r="AA54" i="10" s="1"/>
  <c r="AA55" i="10" s="1"/>
  <c r="AA56" i="10" s="1"/>
  <c r="AA57" i="10" s="1"/>
  <c r="AA58" i="10" s="1"/>
  <c r="AA59" i="10" s="1"/>
  <c r="AA60" i="10" s="1"/>
  <c r="AA61" i="10" s="1"/>
  <c r="AA62" i="10" s="1"/>
  <c r="AA63" i="10" s="1"/>
  <c r="AA64" i="10" s="1"/>
  <c r="AA65" i="10" s="1"/>
  <c r="AA66" i="10" s="1"/>
  <c r="AA67" i="10" s="1"/>
  <c r="AA68" i="10" s="1"/>
  <c r="AA69" i="10" s="1"/>
  <c r="AA70" i="10" s="1"/>
  <c r="AA71" i="10" s="1"/>
  <c r="AA72" i="10" s="1"/>
  <c r="AA73" i="10" s="1"/>
  <c r="AA74" i="10" s="1"/>
  <c r="AA75" i="10" s="1"/>
  <c r="AA76" i="10" s="1"/>
  <c r="AA77" i="10" s="1"/>
  <c r="AA78" i="10" s="1"/>
  <c r="AA79" i="10" s="1"/>
  <c r="AA80" i="10" s="1"/>
  <c r="AA81" i="10" s="1"/>
  <c r="AA82" i="10" s="1"/>
  <c r="AA83" i="10" s="1"/>
  <c r="AA84" i="10" s="1"/>
  <c r="AA85" i="10" s="1"/>
  <c r="AA86" i="10" s="1"/>
  <c r="AA87" i="10" s="1"/>
  <c r="AA88" i="10" s="1"/>
  <c r="AA89" i="10" s="1"/>
  <c r="AA90" i="10" s="1"/>
  <c r="AA91" i="10" s="1"/>
  <c r="AA92" i="10" s="1"/>
  <c r="AA93" i="10" s="1"/>
  <c r="AA94" i="10" s="1"/>
  <c r="AA95" i="10" s="1"/>
  <c r="AA96" i="10" s="1"/>
  <c r="AA97" i="10" s="1"/>
  <c r="AA98" i="10" s="1"/>
  <c r="AA99" i="10" s="1"/>
  <c r="AA100" i="10" s="1"/>
  <c r="AA101" i="10" s="1"/>
  <c r="AA102" i="10" s="1"/>
  <c r="AA103" i="10" s="1"/>
  <c r="AA104" i="10" s="1"/>
  <c r="AA105" i="10" s="1"/>
  <c r="AA106" i="10" s="1"/>
  <c r="AA107" i="10" s="1"/>
  <c r="AA108" i="10" s="1"/>
  <c r="AA109" i="10" s="1"/>
  <c r="AA110" i="10" s="1"/>
  <c r="AA111" i="10" s="1"/>
  <c r="AA112" i="10" s="1"/>
  <c r="AA113" i="10" s="1"/>
  <c r="AA114" i="10" s="1"/>
  <c r="AA115" i="10" s="1"/>
  <c r="AA116" i="10" s="1"/>
  <c r="AA117" i="10" s="1"/>
  <c r="AA118" i="10" s="1"/>
  <c r="AA119" i="10" s="1"/>
  <c r="AA120" i="10" s="1"/>
  <c r="AA121" i="10" s="1"/>
  <c r="AA122" i="10" s="1"/>
  <c r="AA123" i="10" s="1"/>
  <c r="AA124" i="10" s="1"/>
  <c r="AA125" i="10" s="1"/>
  <c r="AA126" i="10" s="1"/>
  <c r="AA127" i="10" s="1"/>
  <c r="AA128" i="10" s="1"/>
  <c r="AA129" i="10" s="1"/>
  <c r="AA130" i="10" s="1"/>
  <c r="AA131" i="10" s="1"/>
  <c r="AA132" i="10" s="1"/>
  <c r="AA133" i="10" s="1"/>
  <c r="AA134" i="10" s="1"/>
  <c r="AA135" i="10" s="1"/>
  <c r="AA136" i="10" s="1"/>
  <c r="AA137" i="10" s="1"/>
  <c r="AA138" i="10" s="1"/>
  <c r="AA139" i="10" s="1"/>
  <c r="AA140" i="10" s="1"/>
  <c r="AA141" i="10" s="1"/>
  <c r="AA142" i="10" s="1"/>
  <c r="AA143" i="10" s="1"/>
  <c r="AA144" i="10" s="1"/>
  <c r="AA145" i="10" s="1"/>
  <c r="AA146" i="10" s="1"/>
  <c r="AA147" i="10" s="1"/>
  <c r="AA148" i="10" s="1"/>
  <c r="AA149" i="10" s="1"/>
  <c r="AA150" i="10" s="1"/>
  <c r="AA151" i="10" s="1"/>
  <c r="AA152" i="10" s="1"/>
  <c r="AA153" i="10" s="1"/>
  <c r="AA154" i="10" s="1"/>
  <c r="AA155" i="10" s="1"/>
  <c r="AA156" i="10" s="1"/>
  <c r="AA157" i="10" s="1"/>
  <c r="AA158" i="10" s="1"/>
  <c r="AA159" i="10" s="1"/>
  <c r="AA160" i="10" s="1"/>
  <c r="AA161" i="10" s="1"/>
  <c r="AA162" i="10" s="1"/>
  <c r="AA163" i="10" s="1"/>
  <c r="AA164" i="10" s="1"/>
  <c r="AA165" i="10" s="1"/>
  <c r="AA166" i="10" s="1"/>
  <c r="AA167" i="10" s="1"/>
  <c r="AA168" i="10" s="1"/>
  <c r="AA169" i="10" s="1"/>
  <c r="AA170" i="10" s="1"/>
  <c r="AA171" i="10" s="1"/>
  <c r="AA172" i="10" s="1"/>
  <c r="AA173" i="10" s="1"/>
  <c r="AA174" i="10" s="1"/>
  <c r="AA175" i="10" s="1"/>
  <c r="AA176" i="10" s="1"/>
  <c r="AA177" i="10" s="1"/>
  <c r="AA178" i="10" s="1"/>
  <c r="AA179" i="10" s="1"/>
  <c r="AA180" i="10" s="1"/>
  <c r="AA181" i="10" s="1"/>
  <c r="AA182" i="10" s="1"/>
  <c r="AA183" i="10" s="1"/>
  <c r="AA184" i="10" s="1"/>
  <c r="AA185" i="10" s="1"/>
  <c r="AA186" i="10" s="1"/>
  <c r="AA187" i="10" s="1"/>
  <c r="AA188" i="10" s="1"/>
  <c r="AA189" i="10" s="1"/>
  <c r="AA190" i="10" s="1"/>
  <c r="AA191" i="10" s="1"/>
  <c r="AA192" i="10" s="1"/>
  <c r="AA193" i="10" s="1"/>
  <c r="AA194" i="10" s="1"/>
  <c r="AA195" i="10" s="1"/>
  <c r="AA196" i="10" s="1"/>
  <c r="AA197" i="10" s="1"/>
  <c r="AA198" i="10" s="1"/>
  <c r="AA199" i="10" s="1"/>
  <c r="AA200" i="10" s="1"/>
  <c r="AA201" i="10" s="1"/>
  <c r="AA202" i="10" s="1"/>
  <c r="AA203" i="10" s="1"/>
  <c r="AA204" i="10" s="1"/>
  <c r="AA205" i="10" s="1"/>
  <c r="AA206" i="10" s="1"/>
  <c r="AA207" i="10" s="1"/>
  <c r="AA208" i="10" s="1"/>
  <c r="AA209" i="10" s="1"/>
  <c r="AA210" i="10" s="1"/>
  <c r="AA211" i="10" s="1"/>
  <c r="AA212" i="10" s="1"/>
  <c r="AA213" i="10" s="1"/>
  <c r="AA214" i="10" s="1"/>
  <c r="AA215" i="10" s="1"/>
  <c r="AA216" i="10" s="1"/>
  <c r="AA217" i="10" s="1"/>
  <c r="AA218" i="10" s="1"/>
  <c r="AA219" i="10" s="1"/>
  <c r="AA220" i="10" s="1"/>
  <c r="AA221" i="10" s="1"/>
  <c r="AA222" i="10" s="1"/>
  <c r="AA223" i="10" s="1"/>
  <c r="AA224" i="10" s="1"/>
  <c r="AA225" i="10" s="1"/>
  <c r="AA226" i="10" s="1"/>
  <c r="AA227" i="10" s="1"/>
  <c r="AA228" i="10" s="1"/>
  <c r="AA229" i="10" s="1"/>
  <c r="AA230" i="10" s="1"/>
  <c r="AA231" i="10" s="1"/>
  <c r="AA232" i="10" s="1"/>
  <c r="AA233" i="10" s="1"/>
  <c r="AA234" i="10" s="1"/>
  <c r="AA235" i="10" s="1"/>
  <c r="AA236" i="10" s="1"/>
  <c r="AA237" i="10" s="1"/>
  <c r="AA238" i="10" s="1"/>
  <c r="AA239" i="10" s="1"/>
  <c r="AA240" i="10" s="1"/>
  <c r="AA241" i="10" s="1"/>
  <c r="AA242" i="10" s="1"/>
  <c r="AA243" i="10" s="1"/>
  <c r="AA244" i="10" s="1"/>
  <c r="AA245" i="10" s="1"/>
  <c r="AA246" i="10" s="1"/>
  <c r="AA247" i="10" s="1"/>
  <c r="AA248" i="10" s="1"/>
  <c r="AA249" i="10" s="1"/>
  <c r="AA250" i="10" s="1"/>
  <c r="AA251" i="10" s="1"/>
  <c r="AA252" i="10" s="1"/>
  <c r="AA253" i="10" s="1"/>
  <c r="AA254" i="10" s="1"/>
  <c r="AA255" i="10" s="1"/>
  <c r="AA256" i="10" s="1"/>
  <c r="AA257" i="10" s="1"/>
  <c r="AA258" i="10" s="1"/>
  <c r="AA259" i="10" s="1"/>
  <c r="AA260" i="10" s="1"/>
  <c r="AA261" i="10" s="1"/>
  <c r="AA262" i="10" s="1"/>
  <c r="AA263" i="10" s="1"/>
  <c r="AA264" i="10" s="1"/>
  <c r="AA265" i="10" s="1"/>
  <c r="AA266" i="10" s="1"/>
  <c r="AA267" i="10" s="1"/>
  <c r="AA268" i="10" s="1"/>
  <c r="AA269" i="10" s="1"/>
  <c r="AA270" i="10" s="1"/>
  <c r="AA271" i="10" s="1"/>
  <c r="AA272" i="10" s="1"/>
  <c r="AA273" i="10" s="1"/>
  <c r="AA274" i="10" s="1"/>
  <c r="AA275" i="10" s="1"/>
  <c r="AA276" i="10" s="1"/>
  <c r="AA277" i="10" s="1"/>
  <c r="AA278" i="10" s="1"/>
  <c r="AA279" i="10" s="1"/>
  <c r="AA280" i="10" s="1"/>
  <c r="AA281" i="10" s="1"/>
  <c r="AA282" i="10" s="1"/>
  <c r="AA283" i="10" s="1"/>
  <c r="AA284" i="10" s="1"/>
  <c r="AA285" i="10" s="1"/>
  <c r="AA286" i="10" s="1"/>
  <c r="AA287" i="10" s="1"/>
  <c r="AA288" i="10" s="1"/>
  <c r="AA289" i="10" s="1"/>
  <c r="AA290" i="10" s="1"/>
  <c r="AA291" i="10" s="1"/>
  <c r="AA292" i="10" s="1"/>
  <c r="AA293" i="10" s="1"/>
  <c r="AA294" i="10" s="1"/>
  <c r="AA295" i="10" s="1"/>
  <c r="AA296" i="10" s="1"/>
  <c r="AA297" i="10" s="1"/>
  <c r="AA298" i="10" s="1"/>
  <c r="AA299" i="10" s="1"/>
  <c r="AA300" i="10" s="1"/>
  <c r="AA301" i="10" s="1"/>
  <c r="AA302" i="10" s="1"/>
  <c r="AA303" i="10" s="1"/>
  <c r="AA304" i="10" s="1"/>
  <c r="AA305" i="10" s="1"/>
  <c r="AA306" i="10" s="1"/>
  <c r="AA307" i="10" s="1"/>
  <c r="AA308" i="10" s="1"/>
  <c r="AA309" i="10" s="1"/>
  <c r="AA310" i="10" s="1"/>
  <c r="AA311" i="10" s="1"/>
  <c r="AA312" i="10" s="1"/>
  <c r="AA313" i="10" s="1"/>
  <c r="AA314" i="10" s="1"/>
  <c r="AA315" i="10" s="1"/>
  <c r="AA316" i="10" s="1"/>
  <c r="AA317" i="10" s="1"/>
  <c r="AA318" i="10" s="1"/>
  <c r="AA319" i="10" s="1"/>
  <c r="AA320" i="10" s="1"/>
  <c r="AA321" i="10" s="1"/>
  <c r="AA322" i="10" s="1"/>
  <c r="AA323" i="10" s="1"/>
  <c r="AA324" i="10" s="1"/>
  <c r="AA325" i="10" s="1"/>
  <c r="AA326" i="10" s="1"/>
  <c r="AA327" i="10" s="1"/>
  <c r="AA328" i="10" s="1"/>
  <c r="AA329" i="10" s="1"/>
  <c r="AA330" i="10" s="1"/>
  <c r="AA331" i="10" s="1"/>
  <c r="AA332" i="10" s="1"/>
  <c r="AA333" i="10" s="1"/>
  <c r="AA334" i="10" s="1"/>
  <c r="AA335" i="10" s="1"/>
  <c r="AA336" i="10" s="1"/>
  <c r="AA337" i="10" s="1"/>
  <c r="AA338" i="10" s="1"/>
  <c r="AA339" i="10" s="1"/>
  <c r="AA340" i="10" s="1"/>
  <c r="AA341" i="10" s="1"/>
  <c r="AA342" i="10" s="1"/>
  <c r="AA343" i="10" s="1"/>
  <c r="AA344" i="10" s="1"/>
  <c r="AA345" i="10" s="1"/>
  <c r="AA346" i="10" s="1"/>
  <c r="DC14" i="10"/>
  <c r="DC15" i="10" s="1"/>
  <c r="DC16" i="10" s="1"/>
  <c r="DC17" i="10" s="1"/>
  <c r="DC18" i="10" s="1"/>
  <c r="DC19" i="10" s="1"/>
  <c r="DC20" i="10" s="1"/>
  <c r="DC21" i="10" s="1"/>
  <c r="DC22" i="10" s="1"/>
  <c r="DC23" i="10" s="1"/>
  <c r="DC24" i="10" s="1"/>
  <c r="DC25" i="10" s="1"/>
  <c r="DC26" i="10" s="1"/>
  <c r="DC27" i="10" s="1"/>
  <c r="DC28" i="10" s="1"/>
  <c r="DC29" i="10" s="1"/>
  <c r="DC30" i="10" s="1"/>
  <c r="DC31" i="10" s="1"/>
  <c r="DC32" i="10" s="1"/>
  <c r="DC33" i="10" s="1"/>
  <c r="DC34" i="10" s="1"/>
  <c r="DC35" i="10" s="1"/>
  <c r="DC36" i="10" s="1"/>
  <c r="DC37" i="10" s="1"/>
  <c r="DC38" i="10" s="1"/>
  <c r="DC39" i="10" s="1"/>
  <c r="DC40" i="10" s="1"/>
  <c r="DC41" i="10" s="1"/>
  <c r="DC42" i="10" s="1"/>
  <c r="DC43" i="10" s="1"/>
  <c r="DC44" i="10" s="1"/>
  <c r="DC45" i="10" s="1"/>
  <c r="DC46" i="10" s="1"/>
  <c r="DC47" i="10" s="1"/>
  <c r="DC48" i="10" s="1"/>
  <c r="DC49" i="10" s="1"/>
  <c r="DC50" i="10" s="1"/>
  <c r="DC51" i="10" s="1"/>
  <c r="DC52" i="10" s="1"/>
  <c r="DC53" i="10" s="1"/>
  <c r="DC54" i="10" s="1"/>
  <c r="DC55" i="10" s="1"/>
  <c r="DC56" i="10" s="1"/>
  <c r="DC57" i="10" s="1"/>
  <c r="DC58" i="10" s="1"/>
  <c r="DC59" i="10" s="1"/>
  <c r="DC60" i="10" s="1"/>
  <c r="DC61" i="10" s="1"/>
  <c r="DC62" i="10" s="1"/>
  <c r="DC63" i="10" s="1"/>
  <c r="DC64" i="10" s="1"/>
  <c r="DC65" i="10" s="1"/>
  <c r="DC66" i="10" s="1"/>
  <c r="DC67" i="10" s="1"/>
  <c r="DC68" i="10" s="1"/>
  <c r="DC69" i="10" s="1"/>
  <c r="DC70" i="10" s="1"/>
  <c r="DC71" i="10" s="1"/>
  <c r="DC72" i="10" s="1"/>
  <c r="DC73" i="10" s="1"/>
  <c r="DC74" i="10" s="1"/>
  <c r="DC75" i="10" s="1"/>
  <c r="DC76" i="10" s="1"/>
  <c r="DC77" i="10" s="1"/>
  <c r="DC78" i="10" s="1"/>
  <c r="DC79" i="10" s="1"/>
  <c r="DC80" i="10" s="1"/>
  <c r="DC81" i="10" s="1"/>
  <c r="DC82" i="10" s="1"/>
  <c r="DC83" i="10" s="1"/>
  <c r="DC84" i="10" s="1"/>
  <c r="DC85" i="10" s="1"/>
  <c r="DC86" i="10" s="1"/>
  <c r="DC87" i="10" s="1"/>
  <c r="DC88" i="10" s="1"/>
  <c r="DC89" i="10" s="1"/>
  <c r="DC90" i="10" s="1"/>
  <c r="DC91" i="10" s="1"/>
  <c r="DC92" i="10" s="1"/>
  <c r="DC93" i="10" s="1"/>
  <c r="DC94" i="10" s="1"/>
  <c r="DC95" i="10" s="1"/>
  <c r="DC96" i="10" s="1"/>
  <c r="DC97" i="10" s="1"/>
  <c r="DC98" i="10" s="1"/>
  <c r="DC99" i="10" s="1"/>
  <c r="DC100" i="10" s="1"/>
  <c r="DC101" i="10" s="1"/>
  <c r="DC102" i="10" s="1"/>
  <c r="DC103" i="10" s="1"/>
  <c r="DC104" i="10" s="1"/>
  <c r="DC105" i="10" s="1"/>
  <c r="DC106" i="10" s="1"/>
  <c r="DC107" i="10" s="1"/>
  <c r="DC108" i="10" s="1"/>
  <c r="DC109" i="10" s="1"/>
  <c r="DC110" i="10" s="1"/>
  <c r="DC111" i="10" s="1"/>
  <c r="DC112" i="10" s="1"/>
  <c r="DC113" i="10" s="1"/>
  <c r="DC114" i="10" s="1"/>
  <c r="DC115" i="10" s="1"/>
  <c r="DC116" i="10" s="1"/>
  <c r="DC117" i="10" s="1"/>
  <c r="DC118" i="10" s="1"/>
  <c r="DC119" i="10" s="1"/>
  <c r="DC120" i="10" s="1"/>
  <c r="DC121" i="10" s="1"/>
  <c r="DC122" i="10" s="1"/>
  <c r="DC123" i="10" s="1"/>
  <c r="DC124" i="10" s="1"/>
  <c r="DC125" i="10" s="1"/>
  <c r="DC126" i="10" s="1"/>
  <c r="DC127" i="10" s="1"/>
  <c r="DC128" i="10" s="1"/>
  <c r="DC129" i="10" s="1"/>
  <c r="DC130" i="10" s="1"/>
  <c r="DC131" i="10" s="1"/>
  <c r="DC132" i="10" s="1"/>
  <c r="DC133" i="10" s="1"/>
  <c r="DC134" i="10" s="1"/>
  <c r="DC135" i="10" s="1"/>
  <c r="DC136" i="10" s="1"/>
  <c r="DC137" i="10" s="1"/>
  <c r="DC138" i="10" s="1"/>
  <c r="DC139" i="10" s="1"/>
  <c r="DC140" i="10" s="1"/>
  <c r="DC141" i="10" s="1"/>
  <c r="DC142" i="10" s="1"/>
  <c r="DC143" i="10" s="1"/>
  <c r="DC144" i="10" s="1"/>
  <c r="DC145" i="10" s="1"/>
  <c r="DC146" i="10" s="1"/>
  <c r="DC147" i="10" s="1"/>
  <c r="DC148" i="10" s="1"/>
  <c r="DC149" i="10" s="1"/>
  <c r="DC150" i="10" s="1"/>
  <c r="DC151" i="10" s="1"/>
  <c r="DC152" i="10" s="1"/>
  <c r="DC153" i="10" s="1"/>
  <c r="DC154" i="10" s="1"/>
  <c r="DC155" i="10" s="1"/>
  <c r="DC156" i="10" s="1"/>
  <c r="DC157" i="10" s="1"/>
  <c r="DC158" i="10" s="1"/>
  <c r="DC159" i="10" s="1"/>
  <c r="DC160" i="10" s="1"/>
  <c r="DC161" i="10" s="1"/>
  <c r="DC162" i="10" s="1"/>
  <c r="DC163" i="10" s="1"/>
  <c r="DC164" i="10" s="1"/>
  <c r="DC165" i="10" s="1"/>
  <c r="DC166" i="10" s="1"/>
  <c r="DC167" i="10" s="1"/>
  <c r="DC168" i="10" s="1"/>
  <c r="DC169" i="10" s="1"/>
  <c r="DC170" i="10" s="1"/>
  <c r="DC171" i="10" s="1"/>
  <c r="DC172" i="10" s="1"/>
  <c r="DC173" i="10" s="1"/>
  <c r="DC174" i="10" s="1"/>
  <c r="DC175" i="10" s="1"/>
  <c r="DC176" i="10" s="1"/>
  <c r="DC177" i="10" s="1"/>
  <c r="DC178" i="10" s="1"/>
  <c r="DC179" i="10" s="1"/>
  <c r="DC180" i="10" s="1"/>
  <c r="DC181" i="10" s="1"/>
  <c r="DC182" i="10" s="1"/>
  <c r="DC183" i="10" s="1"/>
  <c r="DC184" i="10" s="1"/>
  <c r="DC185" i="10" s="1"/>
  <c r="DC186" i="10" s="1"/>
  <c r="DC187" i="10" s="1"/>
  <c r="DC188" i="10" s="1"/>
  <c r="DC189" i="10" s="1"/>
  <c r="DC190" i="10" s="1"/>
  <c r="DC191" i="10" s="1"/>
  <c r="DC192" i="10" s="1"/>
  <c r="DC193" i="10" s="1"/>
  <c r="DC194" i="10" s="1"/>
  <c r="DC195" i="10" s="1"/>
  <c r="DC196" i="10" s="1"/>
  <c r="DC197" i="10" s="1"/>
  <c r="DC198" i="10" s="1"/>
  <c r="DC199" i="10" s="1"/>
  <c r="DC200" i="10" s="1"/>
  <c r="DC201" i="10" s="1"/>
  <c r="DC202" i="10" s="1"/>
  <c r="DC203" i="10" s="1"/>
  <c r="DC204" i="10" s="1"/>
  <c r="DC205" i="10" s="1"/>
  <c r="DC206" i="10" s="1"/>
  <c r="DC207" i="10" s="1"/>
  <c r="DC208" i="10" s="1"/>
  <c r="DC209" i="10" s="1"/>
  <c r="DC210" i="10" s="1"/>
  <c r="DC211" i="10" s="1"/>
  <c r="DC212" i="10" s="1"/>
  <c r="DC213" i="10" s="1"/>
  <c r="DC214" i="10" s="1"/>
  <c r="DC215" i="10" s="1"/>
  <c r="DC216" i="10" s="1"/>
  <c r="DC217" i="10" s="1"/>
  <c r="DC218" i="10" s="1"/>
  <c r="DC219" i="10" s="1"/>
  <c r="DC220" i="10" s="1"/>
  <c r="DC221" i="10" s="1"/>
  <c r="DC222" i="10" s="1"/>
  <c r="DC223" i="10" s="1"/>
  <c r="DC224" i="10" s="1"/>
  <c r="DC225" i="10" s="1"/>
  <c r="DC226" i="10" s="1"/>
  <c r="DC227" i="10" s="1"/>
  <c r="DC228" i="10" s="1"/>
  <c r="DC229" i="10" s="1"/>
  <c r="DC230" i="10" s="1"/>
  <c r="DC231" i="10" s="1"/>
  <c r="DC232" i="10" s="1"/>
  <c r="DC233" i="10" s="1"/>
  <c r="DC234" i="10" s="1"/>
  <c r="DC235" i="10" s="1"/>
  <c r="DC236" i="10" s="1"/>
  <c r="DC237" i="10" s="1"/>
  <c r="DC238" i="10" s="1"/>
  <c r="DC239" i="10" s="1"/>
  <c r="DC240" i="10" s="1"/>
  <c r="DC241" i="10" s="1"/>
  <c r="DC242" i="10" s="1"/>
  <c r="DC243" i="10" s="1"/>
  <c r="DC244" i="10" s="1"/>
  <c r="DC245" i="10" s="1"/>
  <c r="DC246" i="10" s="1"/>
  <c r="DC247" i="10" s="1"/>
  <c r="DC248" i="10" s="1"/>
  <c r="DC249" i="10" s="1"/>
  <c r="DC250" i="10" s="1"/>
  <c r="DC251" i="10" s="1"/>
  <c r="DC252" i="10" s="1"/>
  <c r="DC253" i="10" s="1"/>
  <c r="DC254" i="10" s="1"/>
  <c r="H15" i="22"/>
  <c r="H25" i="22"/>
  <c r="U28" i="22"/>
  <c r="C30" i="22"/>
  <c r="I30" i="22" s="1"/>
  <c r="E35" i="22"/>
  <c r="AS38" i="22"/>
  <c r="K39" i="25"/>
  <c r="AP42" i="22"/>
  <c r="L45" i="22"/>
  <c r="L46" i="22"/>
  <c r="D52" i="22"/>
  <c r="H53" i="22"/>
  <c r="C73" i="22"/>
  <c r="I73" i="22" s="1"/>
  <c r="E77" i="22"/>
  <c r="F78" i="22"/>
  <c r="D78" i="22"/>
  <c r="H83" i="22"/>
  <c r="L85" i="22"/>
  <c r="E94" i="22"/>
  <c r="L95" i="22"/>
  <c r="L39" i="23"/>
  <c r="L88" i="23"/>
  <c r="F19" i="7"/>
  <c r="F18" i="7" s="1"/>
  <c r="F20" i="7" s="1"/>
  <c r="E47" i="3"/>
  <c r="E14" i="6"/>
  <c r="D14" i="46" s="1"/>
  <c r="E27" i="6"/>
  <c r="D25" i="46" s="1"/>
  <c r="C45" i="46"/>
  <c r="E37" i="2"/>
  <c r="HW15" i="31" s="1"/>
  <c r="E51" i="2"/>
  <c r="IC15" i="31" s="1"/>
  <c r="G35" i="3"/>
  <c r="F27" i="3"/>
  <c r="C11" i="25" s="1"/>
  <c r="F50" i="3"/>
  <c r="F53" i="3" s="1"/>
  <c r="E44" i="3"/>
  <c r="D18" i="22"/>
  <c r="D20" i="22"/>
  <c r="C27" i="22"/>
  <c r="I27" i="22" s="1"/>
  <c r="E32" i="22"/>
  <c r="E38" i="22"/>
  <c r="E40" i="22"/>
  <c r="AP43" i="22"/>
  <c r="L47" i="22"/>
  <c r="L48" i="22"/>
  <c r="H59" i="22"/>
  <c r="K64" i="25"/>
  <c r="H66" i="22"/>
  <c r="AS66" i="22"/>
  <c r="C72" i="22"/>
  <c r="I72" i="22" s="1"/>
  <c r="AP71" i="22"/>
  <c r="D73" i="22"/>
  <c r="K76" i="25"/>
  <c r="AD77" i="22"/>
  <c r="AE77" i="22" s="1"/>
  <c r="F80" i="22"/>
  <c r="F81" i="22"/>
  <c r="L84" i="22"/>
  <c r="C85" i="22"/>
  <c r="I85" i="22" s="1"/>
  <c r="E86" i="22"/>
  <c r="L87" i="22"/>
  <c r="F90" i="22"/>
  <c r="F94" i="22"/>
  <c r="N95" i="22"/>
  <c r="N99" i="22"/>
  <c r="Z99" i="22" s="1"/>
  <c r="AL99" i="22" s="1"/>
  <c r="L23" i="23"/>
  <c r="C23" i="63" s="1"/>
  <c r="L54" i="23"/>
  <c r="L64" i="23"/>
  <c r="L74" i="23"/>
  <c r="L116" i="23"/>
  <c r="F26" i="46"/>
  <c r="I32" i="3"/>
  <c r="G50" i="3"/>
  <c r="G53" i="3" s="1"/>
  <c r="E62" i="3"/>
  <c r="I81" i="3"/>
  <c r="I84" i="3" s="1"/>
  <c r="H10" i="10"/>
  <c r="D13" i="22"/>
  <c r="H16" i="22"/>
  <c r="E29" i="22"/>
  <c r="C35" i="22"/>
  <c r="I35" i="22" s="1"/>
  <c r="AS42" i="22"/>
  <c r="H43" i="22"/>
  <c r="R44" i="22"/>
  <c r="S44" i="22" s="1"/>
  <c r="D45" i="22"/>
  <c r="L49" i="22"/>
  <c r="L51" i="22"/>
  <c r="C51" i="22"/>
  <c r="I51" i="22" s="1"/>
  <c r="H52" i="22"/>
  <c r="K53" i="25"/>
  <c r="D55" i="22"/>
  <c r="H56" i="22"/>
  <c r="H61" i="22"/>
  <c r="D72" i="22"/>
  <c r="H74" i="22"/>
  <c r="AD78" i="22"/>
  <c r="AE78" i="22" s="1"/>
  <c r="AD80" i="22"/>
  <c r="AE80" i="22" s="1"/>
  <c r="L88" i="22"/>
  <c r="C95" i="22"/>
  <c r="I95" i="22" s="1"/>
  <c r="D96" i="22"/>
  <c r="L21" i="23"/>
  <c r="C21" i="63" s="1"/>
  <c r="L36" i="23"/>
  <c r="L106" i="23"/>
  <c r="E11" i="3"/>
  <c r="D17" i="9" s="1"/>
  <c r="I35" i="3"/>
  <c r="E77" i="3"/>
  <c r="P10" i="10"/>
  <c r="H13" i="22"/>
  <c r="E14" i="22"/>
  <c r="H18" i="22"/>
  <c r="H20" i="22"/>
  <c r="D24" i="22"/>
  <c r="E26" i="22"/>
  <c r="C32" i="22"/>
  <c r="I32" i="22" s="1"/>
  <c r="H44" i="22"/>
  <c r="D48" i="22"/>
  <c r="D53" i="22"/>
  <c r="C54" i="22"/>
  <c r="I54" i="22" s="1"/>
  <c r="L71" i="22"/>
  <c r="R73" i="22"/>
  <c r="S73" i="22" s="1"/>
  <c r="C75" i="22"/>
  <c r="I75" i="22" s="1"/>
  <c r="F76" i="22"/>
  <c r="L78" i="22"/>
  <c r="L80" i="22"/>
  <c r="L81" i="22"/>
  <c r="H86" i="22"/>
  <c r="L35" i="23"/>
  <c r="L46" i="23"/>
  <c r="L92" i="23"/>
  <c r="B44" i="63"/>
  <c r="D43" i="63" s="1"/>
  <c r="D21" i="63"/>
  <c r="F33" i="6"/>
  <c r="E21" i="3"/>
  <c r="E32" i="2" s="1"/>
  <c r="E39" i="2" s="1"/>
  <c r="E45" i="3"/>
  <c r="E57" i="3"/>
  <c r="H81" i="3"/>
  <c r="H84" i="3" s="1"/>
  <c r="E80" i="3"/>
  <c r="F109" i="14" s="1"/>
  <c r="BG14" i="10"/>
  <c r="BG15" i="10" s="1"/>
  <c r="BG16" i="10" s="1"/>
  <c r="BG17" i="10" s="1"/>
  <c r="BG18" i="10" s="1"/>
  <c r="BG19" i="10" s="1"/>
  <c r="BG20" i="10" s="1"/>
  <c r="BG21" i="10" s="1"/>
  <c r="BG22" i="10" s="1"/>
  <c r="BG23" i="10" s="1"/>
  <c r="BG24" i="10" s="1"/>
  <c r="BG25" i="10" s="1"/>
  <c r="BG26" i="10" s="1"/>
  <c r="BG27" i="10" s="1"/>
  <c r="BG28" i="10" s="1"/>
  <c r="BG29" i="10" s="1"/>
  <c r="BG30" i="10" s="1"/>
  <c r="BG31" i="10" s="1"/>
  <c r="BG32" i="10" s="1"/>
  <c r="BG33" i="10" s="1"/>
  <c r="BG34" i="10" s="1"/>
  <c r="BG35" i="10" s="1"/>
  <c r="BG36" i="10" s="1"/>
  <c r="BG37" i="10" s="1"/>
  <c r="BG38" i="10" s="1"/>
  <c r="BG39" i="10" s="1"/>
  <c r="BG40" i="10" s="1"/>
  <c r="BG41" i="10" s="1"/>
  <c r="BG42" i="10" s="1"/>
  <c r="BG43" i="10" s="1"/>
  <c r="BG44" i="10" s="1"/>
  <c r="BG45" i="10" s="1"/>
  <c r="BG46" i="10" s="1"/>
  <c r="BG47" i="10" s="1"/>
  <c r="BG48" i="10" s="1"/>
  <c r="BG49" i="10" s="1"/>
  <c r="BG50" i="10" s="1"/>
  <c r="BG51" i="10" s="1"/>
  <c r="BG52" i="10" s="1"/>
  <c r="BG53" i="10" s="1"/>
  <c r="BG54" i="10" s="1"/>
  <c r="BG55" i="10" s="1"/>
  <c r="BG56" i="10" s="1"/>
  <c r="BG57" i="10" s="1"/>
  <c r="BG58" i="10" s="1"/>
  <c r="BG59" i="10" s="1"/>
  <c r="BG60" i="10" s="1"/>
  <c r="BG61" i="10" s="1"/>
  <c r="BG62" i="10" s="1"/>
  <c r="BG63" i="10" s="1"/>
  <c r="BG64" i="10" s="1"/>
  <c r="BG65" i="10" s="1"/>
  <c r="BG66" i="10" s="1"/>
  <c r="BG67" i="10" s="1"/>
  <c r="BG68" i="10" s="1"/>
  <c r="BG69" i="10" s="1"/>
  <c r="BG70" i="10" s="1"/>
  <c r="BG71" i="10" s="1"/>
  <c r="BG72" i="10" s="1"/>
  <c r="BG73" i="10" s="1"/>
  <c r="BG74" i="10" s="1"/>
  <c r="BG75" i="10" s="1"/>
  <c r="BG76" i="10" s="1"/>
  <c r="BG77" i="10" s="1"/>
  <c r="BG78" i="10" s="1"/>
  <c r="BG79" i="10" s="1"/>
  <c r="BG80" i="10" s="1"/>
  <c r="BG81" i="10" s="1"/>
  <c r="BG82" i="10" s="1"/>
  <c r="BG83" i="10" s="1"/>
  <c r="BG84" i="10" s="1"/>
  <c r="BG85" i="10" s="1"/>
  <c r="BG86" i="10" s="1"/>
  <c r="BG87" i="10" s="1"/>
  <c r="BG88" i="10" s="1"/>
  <c r="BG89" i="10" s="1"/>
  <c r="BG90" i="10" s="1"/>
  <c r="BG91" i="10" s="1"/>
  <c r="BG92" i="10" s="1"/>
  <c r="BG93" i="10" s="1"/>
  <c r="BG94" i="10" s="1"/>
  <c r="BG95" i="10" s="1"/>
  <c r="BG96" i="10" s="1"/>
  <c r="BG97" i="10" s="1"/>
  <c r="BG98" i="10" s="1"/>
  <c r="BG99" i="10" s="1"/>
  <c r="BG100" i="10" s="1"/>
  <c r="BG101" i="10" s="1"/>
  <c r="BG102" i="10" s="1"/>
  <c r="BG103" i="10" s="1"/>
  <c r="BG104" i="10" s="1"/>
  <c r="BG105" i="10" s="1"/>
  <c r="BG106" i="10" s="1"/>
  <c r="BG107" i="10" s="1"/>
  <c r="BG108" i="10" s="1"/>
  <c r="BG109" i="10" s="1"/>
  <c r="BG110" i="10" s="1"/>
  <c r="BG111" i="10" s="1"/>
  <c r="BG112" i="10" s="1"/>
  <c r="BG113" i="10" s="1"/>
  <c r="BG114" i="10" s="1"/>
  <c r="BG115" i="10" s="1"/>
  <c r="BG116" i="10" s="1"/>
  <c r="BG117" i="10" s="1"/>
  <c r="BG118" i="10" s="1"/>
  <c r="BG119" i="10" s="1"/>
  <c r="BG120" i="10" s="1"/>
  <c r="BG121" i="10" s="1"/>
  <c r="BG122" i="10" s="1"/>
  <c r="BG123" i="10" s="1"/>
  <c r="BG124" i="10" s="1"/>
  <c r="BG125" i="10" s="1"/>
  <c r="BG126" i="10" s="1"/>
  <c r="BG127" i="10" s="1"/>
  <c r="BG128" i="10" s="1"/>
  <c r="BG129" i="10" s="1"/>
  <c r="BG130" i="10" s="1"/>
  <c r="BG131" i="10" s="1"/>
  <c r="BG132" i="10" s="1"/>
  <c r="BG133" i="10" s="1"/>
  <c r="BG134" i="10" s="1"/>
  <c r="BG135" i="10" s="1"/>
  <c r="BG136" i="10" s="1"/>
  <c r="BG137" i="10" s="1"/>
  <c r="BG138" i="10" s="1"/>
  <c r="BG139" i="10" s="1"/>
  <c r="BG140" i="10" s="1"/>
  <c r="BG141" i="10" s="1"/>
  <c r="BG142" i="10" s="1"/>
  <c r="BG143" i="10" s="1"/>
  <c r="BG144" i="10" s="1"/>
  <c r="BG145" i="10" s="1"/>
  <c r="BG146" i="10" s="1"/>
  <c r="BG147" i="10" s="1"/>
  <c r="BG148" i="10" s="1"/>
  <c r="BG149" i="10" s="1"/>
  <c r="BG150" i="10" s="1"/>
  <c r="BG151" i="10" s="1"/>
  <c r="BG152" i="10" s="1"/>
  <c r="BG153" i="10" s="1"/>
  <c r="BG154" i="10" s="1"/>
  <c r="BG155" i="10" s="1"/>
  <c r="BG156" i="10" s="1"/>
  <c r="BG157" i="10" s="1"/>
  <c r="BG158" i="10" s="1"/>
  <c r="BG159" i="10" s="1"/>
  <c r="BG160" i="10" s="1"/>
  <c r="BG161" i="10" s="1"/>
  <c r="BG162" i="10" s="1"/>
  <c r="BG163" i="10" s="1"/>
  <c r="BG164" i="10" s="1"/>
  <c r="BG165" i="10" s="1"/>
  <c r="BG166" i="10" s="1"/>
  <c r="BG167" i="10" s="1"/>
  <c r="BG168" i="10" s="1"/>
  <c r="BG169" i="10" s="1"/>
  <c r="BG170" i="10" s="1"/>
  <c r="BG171" i="10" s="1"/>
  <c r="BG172" i="10" s="1"/>
  <c r="BG173" i="10" s="1"/>
  <c r="BG174" i="10" s="1"/>
  <c r="BG175" i="10" s="1"/>
  <c r="BG176" i="10" s="1"/>
  <c r="BG177" i="10" s="1"/>
  <c r="BG178" i="10" s="1"/>
  <c r="BG179" i="10" s="1"/>
  <c r="BG180" i="10" s="1"/>
  <c r="BG181" i="10" s="1"/>
  <c r="BG182" i="10" s="1"/>
  <c r="BG183" i="10" s="1"/>
  <c r="BG184" i="10" s="1"/>
  <c r="BG185" i="10" s="1"/>
  <c r="BG186" i="10" s="1"/>
  <c r="BG187" i="10" s="1"/>
  <c r="BG188" i="10" s="1"/>
  <c r="BG189" i="10" s="1"/>
  <c r="BG190" i="10" s="1"/>
  <c r="BG191" i="10" s="1"/>
  <c r="BG192" i="10" s="1"/>
  <c r="BG193" i="10" s="1"/>
  <c r="BG194" i="10" s="1"/>
  <c r="BG195" i="10" s="1"/>
  <c r="BG196" i="10" s="1"/>
  <c r="BG197" i="10" s="1"/>
  <c r="BG198" i="10" s="1"/>
  <c r="BG199" i="10" s="1"/>
  <c r="BG200" i="10" s="1"/>
  <c r="BG201" i="10" s="1"/>
  <c r="BG202" i="10" s="1"/>
  <c r="BG203" i="10" s="1"/>
  <c r="BG204" i="10" s="1"/>
  <c r="BG205" i="10" s="1"/>
  <c r="BG206" i="10" s="1"/>
  <c r="BG207" i="10" s="1"/>
  <c r="BG208" i="10" s="1"/>
  <c r="BG209" i="10" s="1"/>
  <c r="BG210" i="10" s="1"/>
  <c r="BG211" i="10" s="1"/>
  <c r="BG212" i="10" s="1"/>
  <c r="BG213" i="10" s="1"/>
  <c r="BG214" i="10" s="1"/>
  <c r="BG215" i="10" s="1"/>
  <c r="BG216" i="10" s="1"/>
  <c r="BG217" i="10" s="1"/>
  <c r="BG218" i="10" s="1"/>
  <c r="BG219" i="10" s="1"/>
  <c r="BG220" i="10" s="1"/>
  <c r="BG221" i="10" s="1"/>
  <c r="BG222" i="10" s="1"/>
  <c r="BG223" i="10" s="1"/>
  <c r="BG224" i="10" s="1"/>
  <c r="BG225" i="10" s="1"/>
  <c r="BG226" i="10" s="1"/>
  <c r="BG227" i="10" s="1"/>
  <c r="BG228" i="10" s="1"/>
  <c r="BG229" i="10" s="1"/>
  <c r="BG230" i="10" s="1"/>
  <c r="BG231" i="10" s="1"/>
  <c r="BG232" i="10" s="1"/>
  <c r="BG233" i="10" s="1"/>
  <c r="BG234" i="10" s="1"/>
  <c r="BG235" i="10" s="1"/>
  <c r="BG236" i="10" s="1"/>
  <c r="BG237" i="10" s="1"/>
  <c r="BG238" i="10" s="1"/>
  <c r="BG239" i="10" s="1"/>
  <c r="BG240" i="10" s="1"/>
  <c r="BG241" i="10" s="1"/>
  <c r="BG242" i="10" s="1"/>
  <c r="BG243" i="10" s="1"/>
  <c r="BG244" i="10" s="1"/>
  <c r="BG245" i="10" s="1"/>
  <c r="BG246" i="10" s="1"/>
  <c r="BG247" i="10" s="1"/>
  <c r="BG248" i="10" s="1"/>
  <c r="BG249" i="10" s="1"/>
  <c r="BG250" i="10" s="1"/>
  <c r="BG251" i="10" s="1"/>
  <c r="BG252" i="10" s="1"/>
  <c r="BG253" i="10" s="1"/>
  <c r="BG254" i="10" s="1"/>
  <c r="BG255" i="10" s="1"/>
  <c r="BG256" i="10" s="1"/>
  <c r="BG257" i="10" s="1"/>
  <c r="BG258" i="10" s="1"/>
  <c r="BG259" i="10" s="1"/>
  <c r="BG260" i="10" s="1"/>
  <c r="BG261" i="10" s="1"/>
  <c r="BG262" i="10" s="1"/>
  <c r="BG263" i="10" s="1"/>
  <c r="BG264" i="10" s="1"/>
  <c r="BG265" i="10" s="1"/>
  <c r="BG266" i="10" s="1"/>
  <c r="BG267" i="10" s="1"/>
  <c r="BG268" i="10" s="1"/>
  <c r="BG269" i="10" s="1"/>
  <c r="BG270" i="10" s="1"/>
  <c r="BG271" i="10" s="1"/>
  <c r="BG272" i="10" s="1"/>
  <c r="BG273" i="10" s="1"/>
  <c r="BG274" i="10" s="1"/>
  <c r="BG275" i="10" s="1"/>
  <c r="BG276" i="10" s="1"/>
  <c r="BG277" i="10" s="1"/>
  <c r="BG278" i="10" s="1"/>
  <c r="BG279" i="10" s="1"/>
  <c r="BG280" i="10" s="1"/>
  <c r="BG281" i="10" s="1"/>
  <c r="BG282" i="10" s="1"/>
  <c r="E12" i="22"/>
  <c r="C26" i="22"/>
  <c r="I26" i="22" s="1"/>
  <c r="H35" i="22"/>
  <c r="C43" i="22"/>
  <c r="I43" i="22" s="1"/>
  <c r="H47" i="22"/>
  <c r="E54" i="22"/>
  <c r="F75" i="22"/>
  <c r="E75" i="22"/>
  <c r="D79" i="22"/>
  <c r="AP82" i="22"/>
  <c r="AQ82" i="22" s="1"/>
  <c r="H84" i="22"/>
  <c r="AP90" i="22"/>
  <c r="AQ90" i="22" s="1"/>
  <c r="AS90" i="22"/>
  <c r="AP91" i="22"/>
  <c r="AP92" i="22"/>
  <c r="AQ92" i="22" s="1"/>
  <c r="L94" i="22"/>
  <c r="BK14" i="10"/>
  <c r="BK15" i="10" s="1"/>
  <c r="BK16" i="10" s="1"/>
  <c r="BK17" i="10" s="1"/>
  <c r="BK18" i="10" s="1"/>
  <c r="BK19" i="10" s="1"/>
  <c r="BK20" i="10" s="1"/>
  <c r="BK21" i="10" s="1"/>
  <c r="BK22" i="10" s="1"/>
  <c r="BK23" i="10" s="1"/>
  <c r="BK24" i="10" s="1"/>
  <c r="BK25" i="10" s="1"/>
  <c r="BK26" i="10" s="1"/>
  <c r="BK27" i="10" s="1"/>
  <c r="BK28" i="10" s="1"/>
  <c r="BK29" i="10" s="1"/>
  <c r="BK30" i="10" s="1"/>
  <c r="BK31" i="10" s="1"/>
  <c r="BK32" i="10" s="1"/>
  <c r="BK33" i="10" s="1"/>
  <c r="BK34" i="10" s="1"/>
  <c r="BK35" i="10" s="1"/>
  <c r="BK36" i="10" s="1"/>
  <c r="BK37" i="10" s="1"/>
  <c r="BK38" i="10" s="1"/>
  <c r="BK39" i="10" s="1"/>
  <c r="BK40" i="10" s="1"/>
  <c r="BK41" i="10" s="1"/>
  <c r="BK42" i="10" s="1"/>
  <c r="BK43" i="10" s="1"/>
  <c r="BK44" i="10" s="1"/>
  <c r="BK45" i="10" s="1"/>
  <c r="BK46" i="10" s="1"/>
  <c r="BK47" i="10" s="1"/>
  <c r="BK48" i="10" s="1"/>
  <c r="BK49" i="10" s="1"/>
  <c r="BK50" i="10" s="1"/>
  <c r="BK51" i="10" s="1"/>
  <c r="BK52" i="10" s="1"/>
  <c r="BK53" i="10" s="1"/>
  <c r="BK54" i="10" s="1"/>
  <c r="BK55" i="10" s="1"/>
  <c r="BK56" i="10" s="1"/>
  <c r="BK57" i="10" s="1"/>
  <c r="BK58" i="10" s="1"/>
  <c r="BK59" i="10" s="1"/>
  <c r="BK60" i="10" s="1"/>
  <c r="BK61" i="10" s="1"/>
  <c r="BK62" i="10" s="1"/>
  <c r="BK63" i="10" s="1"/>
  <c r="BK64" i="10" s="1"/>
  <c r="BK65" i="10" s="1"/>
  <c r="BK66" i="10" s="1"/>
  <c r="BK67" i="10" s="1"/>
  <c r="BK68" i="10" s="1"/>
  <c r="BK69" i="10" s="1"/>
  <c r="BK70" i="10" s="1"/>
  <c r="BK71" i="10" s="1"/>
  <c r="BK72" i="10" s="1"/>
  <c r="BK73" i="10" s="1"/>
  <c r="BK74" i="10" s="1"/>
  <c r="BK75" i="10" s="1"/>
  <c r="BK76" i="10" s="1"/>
  <c r="BK77" i="10" s="1"/>
  <c r="BK78" i="10" s="1"/>
  <c r="BK79" i="10" s="1"/>
  <c r="BK80" i="10" s="1"/>
  <c r="BK81" i="10" s="1"/>
  <c r="BK82" i="10" s="1"/>
  <c r="BK83" i="10" s="1"/>
  <c r="BK84" i="10" s="1"/>
  <c r="BK85" i="10" s="1"/>
  <c r="BK86" i="10" s="1"/>
  <c r="BK87" i="10" s="1"/>
  <c r="BK88" i="10" s="1"/>
  <c r="BK89" i="10" s="1"/>
  <c r="BK90" i="10" s="1"/>
  <c r="BK91" i="10" s="1"/>
  <c r="BK92" i="10" s="1"/>
  <c r="BK93" i="10" s="1"/>
  <c r="BK94" i="10" s="1"/>
  <c r="BK95" i="10" s="1"/>
  <c r="BK96" i="10" s="1"/>
  <c r="BK97" i="10" s="1"/>
  <c r="BK98" i="10" s="1"/>
  <c r="BK99" i="10" s="1"/>
  <c r="BK100" i="10" s="1"/>
  <c r="BK101" i="10" s="1"/>
  <c r="BK102" i="10" s="1"/>
  <c r="BK103" i="10" s="1"/>
  <c r="BK104" i="10" s="1"/>
  <c r="BK105" i="10" s="1"/>
  <c r="BK106" i="10" s="1"/>
  <c r="BK107" i="10" s="1"/>
  <c r="BK108" i="10" s="1"/>
  <c r="BK109" i="10" s="1"/>
  <c r="BK110" i="10" s="1"/>
  <c r="BK111" i="10" s="1"/>
  <c r="BK112" i="10" s="1"/>
  <c r="BK113" i="10" s="1"/>
  <c r="BK114" i="10" s="1"/>
  <c r="BK115" i="10" s="1"/>
  <c r="BK116" i="10" s="1"/>
  <c r="BK117" i="10" s="1"/>
  <c r="BK118" i="10" s="1"/>
  <c r="BK119" i="10" s="1"/>
  <c r="BK120" i="10" s="1"/>
  <c r="BK121" i="10" s="1"/>
  <c r="BK122" i="10" s="1"/>
  <c r="BK123" i="10" s="1"/>
  <c r="BK124" i="10" s="1"/>
  <c r="BK125" i="10" s="1"/>
  <c r="BK126" i="10" s="1"/>
  <c r="BK127" i="10" s="1"/>
  <c r="BK128" i="10" s="1"/>
  <c r="BK129" i="10" s="1"/>
  <c r="BK130" i="10" s="1"/>
  <c r="BK131" i="10" s="1"/>
  <c r="BK132" i="10" s="1"/>
  <c r="BK133" i="10" s="1"/>
  <c r="BK134" i="10" s="1"/>
  <c r="BK135" i="10" s="1"/>
  <c r="BK136" i="10" s="1"/>
  <c r="BK137" i="10" s="1"/>
  <c r="BK138" i="10" s="1"/>
  <c r="BK139" i="10" s="1"/>
  <c r="BK140" i="10" s="1"/>
  <c r="BK141" i="10" s="1"/>
  <c r="BK142" i="10" s="1"/>
  <c r="BK143" i="10" s="1"/>
  <c r="BK144" i="10" s="1"/>
  <c r="BK145" i="10" s="1"/>
  <c r="BK146" i="10" s="1"/>
  <c r="BK147" i="10" s="1"/>
  <c r="BK148" i="10" s="1"/>
  <c r="BK149" i="10" s="1"/>
  <c r="BK150" i="10" s="1"/>
  <c r="BK151" i="10" s="1"/>
  <c r="BK152" i="10" s="1"/>
  <c r="BK153" i="10" s="1"/>
  <c r="BK154" i="10" s="1"/>
  <c r="BK155" i="10" s="1"/>
  <c r="BK156" i="10" s="1"/>
  <c r="BK157" i="10" s="1"/>
  <c r="BK158" i="10" s="1"/>
  <c r="BK159" i="10" s="1"/>
  <c r="BK160" i="10" s="1"/>
  <c r="BK161" i="10" s="1"/>
  <c r="BK162" i="10" s="1"/>
  <c r="BK163" i="10" s="1"/>
  <c r="BK164" i="10" s="1"/>
  <c r="BK165" i="10" s="1"/>
  <c r="BK166" i="10" s="1"/>
  <c r="BK167" i="10" s="1"/>
  <c r="BK168" i="10" s="1"/>
  <c r="BK169" i="10" s="1"/>
  <c r="BK170" i="10" s="1"/>
  <c r="BK171" i="10" s="1"/>
  <c r="BK172" i="10" s="1"/>
  <c r="BK173" i="10" s="1"/>
  <c r="BK174" i="10" s="1"/>
  <c r="BK175" i="10" s="1"/>
  <c r="BK176" i="10" s="1"/>
  <c r="BK177" i="10" s="1"/>
  <c r="BK178" i="10" s="1"/>
  <c r="BK179" i="10" s="1"/>
  <c r="BK180" i="10" s="1"/>
  <c r="BK181" i="10" s="1"/>
  <c r="BK182" i="10" s="1"/>
  <c r="BK183" i="10" s="1"/>
  <c r="BK184" i="10" s="1"/>
  <c r="BK185" i="10" s="1"/>
  <c r="BK186" i="10" s="1"/>
  <c r="BK187" i="10" s="1"/>
  <c r="BK188" i="10" s="1"/>
  <c r="BK189" i="10" s="1"/>
  <c r="BK190" i="10" s="1"/>
  <c r="BK191" i="10" s="1"/>
  <c r="BK192" i="10" s="1"/>
  <c r="BK193" i="10" s="1"/>
  <c r="BK194" i="10" s="1"/>
  <c r="BK195" i="10" s="1"/>
  <c r="BK196" i="10" s="1"/>
  <c r="BK197" i="10" s="1"/>
  <c r="BK198" i="10" s="1"/>
  <c r="BK199" i="10" s="1"/>
  <c r="BK200" i="10" s="1"/>
  <c r="BK201" i="10" s="1"/>
  <c r="BK202" i="10" s="1"/>
  <c r="BK203" i="10" s="1"/>
  <c r="BK204" i="10" s="1"/>
  <c r="BK205" i="10" s="1"/>
  <c r="BK206" i="10" s="1"/>
  <c r="BK207" i="10" s="1"/>
  <c r="BK208" i="10" s="1"/>
  <c r="BK209" i="10" s="1"/>
  <c r="BK210" i="10" s="1"/>
  <c r="BK211" i="10" s="1"/>
  <c r="BK212" i="10" s="1"/>
  <c r="BK213" i="10" s="1"/>
  <c r="BK214" i="10" s="1"/>
  <c r="BK215" i="10" s="1"/>
  <c r="BK216" i="10" s="1"/>
  <c r="BK217" i="10" s="1"/>
  <c r="BK218" i="10" s="1"/>
  <c r="BK219" i="10" s="1"/>
  <c r="BK220" i="10" s="1"/>
  <c r="BK221" i="10" s="1"/>
  <c r="BK222" i="10" s="1"/>
  <c r="BK223" i="10" s="1"/>
  <c r="BK224" i="10" s="1"/>
  <c r="BK225" i="10" s="1"/>
  <c r="BK226" i="10" s="1"/>
  <c r="BK227" i="10" s="1"/>
  <c r="BK228" i="10" s="1"/>
  <c r="BK229" i="10" s="1"/>
  <c r="BK230" i="10" s="1"/>
  <c r="BK231" i="10" s="1"/>
  <c r="BK232" i="10" s="1"/>
  <c r="BK233" i="10" s="1"/>
  <c r="BK234" i="10" s="1"/>
  <c r="BK235" i="10" s="1"/>
  <c r="BK236" i="10" s="1"/>
  <c r="BK237" i="10" s="1"/>
  <c r="BK238" i="10" s="1"/>
  <c r="BK239" i="10" s="1"/>
  <c r="BK240" i="10" s="1"/>
  <c r="BK241" i="10" s="1"/>
  <c r="BK242" i="10" s="1"/>
  <c r="BK243" i="10" s="1"/>
  <c r="BK244" i="10" s="1"/>
  <c r="BK245" i="10" s="1"/>
  <c r="BK246" i="10" s="1"/>
  <c r="BK247" i="10" s="1"/>
  <c r="BK248" i="10" s="1"/>
  <c r="BK249" i="10" s="1"/>
  <c r="BK250" i="10" s="1"/>
  <c r="BK251" i="10" s="1"/>
  <c r="BK252" i="10" s="1"/>
  <c r="BK253" i="10" s="1"/>
  <c r="BK254" i="10" s="1"/>
  <c r="C37" i="22"/>
  <c r="I37" i="22" s="1"/>
  <c r="AP39" i="22"/>
  <c r="H51" i="22"/>
  <c r="H58" i="22"/>
  <c r="H65" i="22"/>
  <c r="E70" i="22"/>
  <c r="E83" i="22"/>
  <c r="U87" i="22"/>
  <c r="C94" i="22"/>
  <c r="I94" i="22" s="1"/>
  <c r="U95" i="22"/>
  <c r="E18" i="3"/>
  <c r="H50" i="3"/>
  <c r="H53" i="3" s="1"/>
  <c r="E49" i="3"/>
  <c r="I66" i="3"/>
  <c r="I69" i="3" s="1"/>
  <c r="E63" i="3"/>
  <c r="E92" i="3"/>
  <c r="BW14" i="10"/>
  <c r="BW15" i="10" s="1"/>
  <c r="BW16" i="10" s="1"/>
  <c r="BW17" i="10" s="1"/>
  <c r="BW18" i="10" s="1"/>
  <c r="BW19" i="10" s="1"/>
  <c r="BW20" i="10" s="1"/>
  <c r="BW21" i="10" s="1"/>
  <c r="BW22" i="10" s="1"/>
  <c r="BW23" i="10" s="1"/>
  <c r="BW24" i="10" s="1"/>
  <c r="BW25" i="10" s="1"/>
  <c r="BW26" i="10" s="1"/>
  <c r="BW27" i="10" s="1"/>
  <c r="BW28" i="10" s="1"/>
  <c r="BW29" i="10" s="1"/>
  <c r="BW30" i="10" s="1"/>
  <c r="BW31" i="10" s="1"/>
  <c r="BW32" i="10" s="1"/>
  <c r="BW33" i="10" s="1"/>
  <c r="BW34" i="10" s="1"/>
  <c r="BW35" i="10" s="1"/>
  <c r="BW36" i="10" s="1"/>
  <c r="BW37" i="10" s="1"/>
  <c r="BW38" i="10" s="1"/>
  <c r="BW39" i="10" s="1"/>
  <c r="BW40" i="10" s="1"/>
  <c r="BW41" i="10" s="1"/>
  <c r="BW42" i="10" s="1"/>
  <c r="BW43" i="10" s="1"/>
  <c r="BW44" i="10" s="1"/>
  <c r="BW45" i="10" s="1"/>
  <c r="BW46" i="10" s="1"/>
  <c r="BW47" i="10" s="1"/>
  <c r="BW48" i="10" s="1"/>
  <c r="BW49" i="10" s="1"/>
  <c r="BW50" i="10" s="1"/>
  <c r="BW51" i="10" s="1"/>
  <c r="BW52" i="10" s="1"/>
  <c r="BW53" i="10" s="1"/>
  <c r="BW54" i="10" s="1"/>
  <c r="BW55" i="10" s="1"/>
  <c r="BW56" i="10" s="1"/>
  <c r="BW57" i="10" s="1"/>
  <c r="BW58" i="10" s="1"/>
  <c r="BW59" i="10" s="1"/>
  <c r="BW60" i="10" s="1"/>
  <c r="BW61" i="10" s="1"/>
  <c r="BW62" i="10" s="1"/>
  <c r="BW63" i="10" s="1"/>
  <c r="BW64" i="10" s="1"/>
  <c r="BW65" i="10" s="1"/>
  <c r="BW66" i="10" s="1"/>
  <c r="BW67" i="10" s="1"/>
  <c r="BW68" i="10" s="1"/>
  <c r="BW69" i="10" s="1"/>
  <c r="BW70" i="10" s="1"/>
  <c r="BW71" i="10" s="1"/>
  <c r="BW72" i="10" s="1"/>
  <c r="BW73" i="10" s="1"/>
  <c r="BW74" i="10" s="1"/>
  <c r="BW75" i="10" s="1"/>
  <c r="BW76" i="10" s="1"/>
  <c r="BW77" i="10" s="1"/>
  <c r="BW78" i="10" s="1"/>
  <c r="BW79" i="10" s="1"/>
  <c r="BW80" i="10" s="1"/>
  <c r="BW81" i="10" s="1"/>
  <c r="BW82" i="10" s="1"/>
  <c r="BW83" i="10" s="1"/>
  <c r="BW84" i="10" s="1"/>
  <c r="BW85" i="10" s="1"/>
  <c r="BW86" i="10" s="1"/>
  <c r="BW87" i="10" s="1"/>
  <c r="BW88" i="10" s="1"/>
  <c r="BW89" i="10" s="1"/>
  <c r="BW90" i="10" s="1"/>
  <c r="BW91" i="10" s="1"/>
  <c r="BW92" i="10" s="1"/>
  <c r="BW93" i="10" s="1"/>
  <c r="BW94" i="10" s="1"/>
  <c r="BW95" i="10" s="1"/>
  <c r="BW96" i="10" s="1"/>
  <c r="BW97" i="10" s="1"/>
  <c r="BW98" i="10" s="1"/>
  <c r="BW99" i="10" s="1"/>
  <c r="BW100" i="10" s="1"/>
  <c r="BW101" i="10" s="1"/>
  <c r="BW102" i="10" s="1"/>
  <c r="BW103" i="10" s="1"/>
  <c r="BW104" i="10" s="1"/>
  <c r="BW105" i="10" s="1"/>
  <c r="BW106" i="10" s="1"/>
  <c r="BW107" i="10" s="1"/>
  <c r="BW108" i="10" s="1"/>
  <c r="BW109" i="10" s="1"/>
  <c r="BW110" i="10" s="1"/>
  <c r="BW111" i="10" s="1"/>
  <c r="BW112" i="10" s="1"/>
  <c r="BW113" i="10" s="1"/>
  <c r="BW114" i="10" s="1"/>
  <c r="BW115" i="10" s="1"/>
  <c r="BW116" i="10" s="1"/>
  <c r="BW117" i="10" s="1"/>
  <c r="BW118" i="10" s="1"/>
  <c r="BW119" i="10" s="1"/>
  <c r="BW120" i="10" s="1"/>
  <c r="BW121" i="10" s="1"/>
  <c r="BW122" i="10" s="1"/>
  <c r="BW123" i="10" s="1"/>
  <c r="BW124" i="10" s="1"/>
  <c r="BW125" i="10" s="1"/>
  <c r="BW126" i="10" s="1"/>
  <c r="BW127" i="10" s="1"/>
  <c r="BW128" i="10" s="1"/>
  <c r="BW129" i="10" s="1"/>
  <c r="BW130" i="10" s="1"/>
  <c r="BW131" i="10" s="1"/>
  <c r="BW132" i="10" s="1"/>
  <c r="BW133" i="10" s="1"/>
  <c r="BW134" i="10" s="1"/>
  <c r="BW135" i="10" s="1"/>
  <c r="BW136" i="10" s="1"/>
  <c r="BW137" i="10" s="1"/>
  <c r="BW138" i="10" s="1"/>
  <c r="BW139" i="10" s="1"/>
  <c r="BW140" i="10" s="1"/>
  <c r="BW141" i="10" s="1"/>
  <c r="BW142" i="10" s="1"/>
  <c r="BW143" i="10" s="1"/>
  <c r="BW144" i="10" s="1"/>
  <c r="BW145" i="10" s="1"/>
  <c r="BW146" i="10" s="1"/>
  <c r="BW147" i="10" s="1"/>
  <c r="BW148" i="10" s="1"/>
  <c r="BW149" i="10" s="1"/>
  <c r="BW150" i="10" s="1"/>
  <c r="BW151" i="10" s="1"/>
  <c r="BW152" i="10" s="1"/>
  <c r="BW153" i="10" s="1"/>
  <c r="BW154" i="10" s="1"/>
  <c r="BW155" i="10" s="1"/>
  <c r="BW156" i="10" s="1"/>
  <c r="BW157" i="10" s="1"/>
  <c r="BW158" i="10" s="1"/>
  <c r="BW159" i="10" s="1"/>
  <c r="BW160" i="10" s="1"/>
  <c r="BW161" i="10" s="1"/>
  <c r="BW162" i="10" s="1"/>
  <c r="BW163" i="10" s="1"/>
  <c r="BW164" i="10" s="1"/>
  <c r="BW165" i="10" s="1"/>
  <c r="BW166" i="10" s="1"/>
  <c r="BW167" i="10" s="1"/>
  <c r="BW168" i="10" s="1"/>
  <c r="BW169" i="10" s="1"/>
  <c r="BW170" i="10" s="1"/>
  <c r="BW171" i="10" s="1"/>
  <c r="BW172" i="10" s="1"/>
  <c r="BW173" i="10" s="1"/>
  <c r="BW174" i="10" s="1"/>
  <c r="BW175" i="10" s="1"/>
  <c r="BW176" i="10" s="1"/>
  <c r="BW177" i="10" s="1"/>
  <c r="BW178" i="10" s="1"/>
  <c r="BW179" i="10" s="1"/>
  <c r="BW180" i="10" s="1"/>
  <c r="BW181" i="10" s="1"/>
  <c r="BW182" i="10" s="1"/>
  <c r="BW183" i="10" s="1"/>
  <c r="BW184" i="10" s="1"/>
  <c r="BW185" i="10" s="1"/>
  <c r="BW186" i="10" s="1"/>
  <c r="BW187" i="10" s="1"/>
  <c r="BW188" i="10" s="1"/>
  <c r="BW189" i="10" s="1"/>
  <c r="BW190" i="10" s="1"/>
  <c r="BW191" i="10" s="1"/>
  <c r="BW192" i="10" s="1"/>
  <c r="BW193" i="10" s="1"/>
  <c r="BW194" i="10" s="1"/>
  <c r="BW195" i="10" s="1"/>
  <c r="BW196" i="10" s="1"/>
  <c r="BW197" i="10" s="1"/>
  <c r="BW198" i="10" s="1"/>
  <c r="BW199" i="10" s="1"/>
  <c r="BW200" i="10" s="1"/>
  <c r="BW201" i="10" s="1"/>
  <c r="BW202" i="10" s="1"/>
  <c r="BW203" i="10" s="1"/>
  <c r="BW204" i="10" s="1"/>
  <c r="BW205" i="10" s="1"/>
  <c r="BW206" i="10" s="1"/>
  <c r="BW207" i="10" s="1"/>
  <c r="BW208" i="10" s="1"/>
  <c r="BW209" i="10" s="1"/>
  <c r="BW210" i="10" s="1"/>
  <c r="BW211" i="10" s="1"/>
  <c r="BW212" i="10" s="1"/>
  <c r="BW213" i="10" s="1"/>
  <c r="BW214" i="10" s="1"/>
  <c r="BW215" i="10" s="1"/>
  <c r="BW216" i="10" s="1"/>
  <c r="BW217" i="10" s="1"/>
  <c r="BW218" i="10" s="1"/>
  <c r="BW219" i="10" s="1"/>
  <c r="BW220" i="10" s="1"/>
  <c r="BW221" i="10" s="1"/>
  <c r="BW222" i="10" s="1"/>
  <c r="BW223" i="10" s="1"/>
  <c r="BW224" i="10" s="1"/>
  <c r="BW225" i="10" s="1"/>
  <c r="BW226" i="10" s="1"/>
  <c r="BW227" i="10" s="1"/>
  <c r="BW228" i="10" s="1"/>
  <c r="BW229" i="10" s="1"/>
  <c r="BW230" i="10" s="1"/>
  <c r="BW231" i="10" s="1"/>
  <c r="BW232" i="10" s="1"/>
  <c r="BW233" i="10" s="1"/>
  <c r="BW234" i="10" s="1"/>
  <c r="BW235" i="10" s="1"/>
  <c r="BW236" i="10" s="1"/>
  <c r="BW237" i="10" s="1"/>
  <c r="BW238" i="10" s="1"/>
  <c r="BW239" i="10" s="1"/>
  <c r="BW240" i="10" s="1"/>
  <c r="BW241" i="10" s="1"/>
  <c r="BW242" i="10" s="1"/>
  <c r="BW243" i="10" s="1"/>
  <c r="BW244" i="10" s="1"/>
  <c r="BW245" i="10" s="1"/>
  <c r="BW246" i="10" s="1"/>
  <c r="BW247" i="10" s="1"/>
  <c r="BW248" i="10" s="1"/>
  <c r="BW249" i="10" s="1"/>
  <c r="BW250" i="10" s="1"/>
  <c r="BW251" i="10" s="1"/>
  <c r="BW252" i="10" s="1"/>
  <c r="BW253" i="10" s="1"/>
  <c r="BW254" i="10" s="1"/>
  <c r="F43" i="22"/>
  <c r="G43" i="22" s="1"/>
  <c r="AP53" i="22"/>
  <c r="E69" i="22"/>
  <c r="Z72" i="22"/>
  <c r="AD72" i="22" s="1"/>
  <c r="AD74" i="22"/>
  <c r="AE74" i="22" s="1"/>
  <c r="L75" i="22"/>
  <c r="D76" i="22"/>
  <c r="R78" i="22"/>
  <c r="S78" i="22" s="1"/>
  <c r="R80" i="22"/>
  <c r="S80" i="22" s="1"/>
  <c r="AP81" i="22"/>
  <c r="AQ81" i="22" s="1"/>
  <c r="H66" i="3"/>
  <c r="H69" i="3" s="1"/>
  <c r="F30" i="7"/>
  <c r="C16" i="22"/>
  <c r="I16" i="22" s="1"/>
  <c r="H26" i="22"/>
  <c r="D31" i="22"/>
  <c r="E37" i="22"/>
  <c r="D39" i="22"/>
  <c r="AS50" i="22"/>
  <c r="C61" i="22"/>
  <c r="I61" i="22" s="1"/>
  <c r="E68" i="22"/>
  <c r="AP75" i="22"/>
  <c r="AQ75" i="22" s="1"/>
  <c r="E76" i="22"/>
  <c r="N89" i="22"/>
  <c r="Z89" i="22" s="1"/>
  <c r="L89" i="22"/>
  <c r="H98" i="22"/>
  <c r="L60" i="23"/>
  <c r="L104" i="23"/>
  <c r="D11" i="32"/>
  <c r="E15" i="3"/>
  <c r="E26" i="3"/>
  <c r="G19" i="7"/>
  <c r="G18" i="7" s="1"/>
  <c r="G20" i="7" s="1"/>
  <c r="AP36" i="22"/>
  <c r="H45" i="22"/>
  <c r="E48" i="22"/>
  <c r="D49" i="22"/>
  <c r="E53" i="22"/>
  <c r="AP56" i="22"/>
  <c r="AQ56" i="22" s="1"/>
  <c r="H92" i="22"/>
  <c r="L59" i="23"/>
  <c r="L81" i="23"/>
  <c r="L94" i="23"/>
  <c r="E43" i="2"/>
  <c r="IA15" i="31" s="1"/>
  <c r="F13" i="7"/>
  <c r="H22" i="7"/>
  <c r="H26" i="7" s="1"/>
  <c r="K14" i="10"/>
  <c r="K15" i="10" s="1"/>
  <c r="K16" i="10" s="1"/>
  <c r="K17" i="10" s="1"/>
  <c r="K18" i="10" s="1"/>
  <c r="K19" i="10" s="1"/>
  <c r="K20" i="10" s="1"/>
  <c r="K21" i="10" s="1"/>
  <c r="K22" i="10" s="1"/>
  <c r="K23" i="10" s="1"/>
  <c r="K24" i="10" s="1"/>
  <c r="K25" i="10" s="1"/>
  <c r="K26" i="10" s="1"/>
  <c r="K27" i="10" s="1"/>
  <c r="K28" i="10" s="1"/>
  <c r="K29" i="10" s="1"/>
  <c r="K30" i="10" s="1"/>
  <c r="K31" i="10" s="1"/>
  <c r="K32" i="10" s="1"/>
  <c r="K33" i="10" s="1"/>
  <c r="K34" i="10" s="1"/>
  <c r="K35" i="10" s="1"/>
  <c r="K36" i="10" s="1"/>
  <c r="K37" i="10" s="1"/>
  <c r="K38" i="10" s="1"/>
  <c r="K39" i="10" s="1"/>
  <c r="K40" i="10" s="1"/>
  <c r="K41" i="10" s="1"/>
  <c r="K42" i="10" s="1"/>
  <c r="K43" i="10" s="1"/>
  <c r="K44" i="10" s="1"/>
  <c r="K45" i="10" s="1"/>
  <c r="K46" i="10" s="1"/>
  <c r="K47" i="10" s="1"/>
  <c r="K48" i="10" s="1"/>
  <c r="K49" i="10" s="1"/>
  <c r="K50" i="10" s="1"/>
  <c r="K51" i="10" s="1"/>
  <c r="K52" i="10" s="1"/>
  <c r="K53" i="10" s="1"/>
  <c r="K54" i="10" s="1"/>
  <c r="K55" i="10" s="1"/>
  <c r="K56" i="10" s="1"/>
  <c r="K57" i="10" s="1"/>
  <c r="K58" i="10" s="1"/>
  <c r="K59" i="10" s="1"/>
  <c r="K60" i="10" s="1"/>
  <c r="K61" i="10" s="1"/>
  <c r="K62" i="10" s="1"/>
  <c r="K63" i="10" s="1"/>
  <c r="K64" i="10" s="1"/>
  <c r="K65" i="10" s="1"/>
  <c r="K66" i="10" s="1"/>
  <c r="K67" i="10" s="1"/>
  <c r="K68" i="10" s="1"/>
  <c r="K69" i="10" s="1"/>
  <c r="K70" i="10" s="1"/>
  <c r="K71" i="10" s="1"/>
  <c r="K72" i="10" s="1"/>
  <c r="K73" i="10" s="1"/>
  <c r="K74" i="10" s="1"/>
  <c r="K75" i="10" s="1"/>
  <c r="K76" i="10" s="1"/>
  <c r="K77" i="10" s="1"/>
  <c r="K78" i="10" s="1"/>
  <c r="K79" i="10" s="1"/>
  <c r="K80" i="10" s="1"/>
  <c r="K81" i="10" s="1"/>
  <c r="K82" i="10" s="1"/>
  <c r="K83" i="10" s="1"/>
  <c r="K84" i="10" s="1"/>
  <c r="K85" i="10" s="1"/>
  <c r="K86" i="10" s="1"/>
  <c r="K87" i="10" s="1"/>
  <c r="K88" i="10" s="1"/>
  <c r="K89" i="10" s="1"/>
  <c r="K90" i="10" s="1"/>
  <c r="K91" i="10" s="1"/>
  <c r="K92" i="10" s="1"/>
  <c r="K93" i="10" s="1"/>
  <c r="K94" i="10" s="1"/>
  <c r="K95" i="10" s="1"/>
  <c r="K96" i="10" s="1"/>
  <c r="K97" i="10" s="1"/>
  <c r="K98" i="10" s="1"/>
  <c r="K99" i="10" s="1"/>
  <c r="K100" i="10" s="1"/>
  <c r="K101" i="10" s="1"/>
  <c r="K102" i="10" s="1"/>
  <c r="K103" i="10" s="1"/>
  <c r="K104" i="10" s="1"/>
  <c r="K105" i="10" s="1"/>
  <c r="K106" i="10" s="1"/>
  <c r="K107" i="10" s="1"/>
  <c r="K108" i="10" s="1"/>
  <c r="K109" i="10" s="1"/>
  <c r="K110" i="10" s="1"/>
  <c r="K111" i="10" s="1"/>
  <c r="K112" i="10" s="1"/>
  <c r="K113" i="10" s="1"/>
  <c r="K114" i="10" s="1"/>
  <c r="K115" i="10" s="1"/>
  <c r="K116" i="10" s="1"/>
  <c r="K117" i="10" s="1"/>
  <c r="K118" i="10" s="1"/>
  <c r="K119" i="10" s="1"/>
  <c r="K120" i="10" s="1"/>
  <c r="K121" i="10" s="1"/>
  <c r="K122" i="10" s="1"/>
  <c r="K123" i="10" s="1"/>
  <c r="K124" i="10" s="1"/>
  <c r="K125" i="10" s="1"/>
  <c r="K126" i="10" s="1"/>
  <c r="K127" i="10" s="1"/>
  <c r="K128" i="10" s="1"/>
  <c r="K129" i="10" s="1"/>
  <c r="K130" i="10" s="1"/>
  <c r="K131" i="10" s="1"/>
  <c r="K132" i="10" s="1"/>
  <c r="K133" i="10" s="1"/>
  <c r="K134" i="10" s="1"/>
  <c r="K135" i="10" s="1"/>
  <c r="K136" i="10" s="1"/>
  <c r="K137" i="10" s="1"/>
  <c r="K138" i="10" s="1"/>
  <c r="K139" i="10" s="1"/>
  <c r="K140" i="10" s="1"/>
  <c r="K141" i="10" s="1"/>
  <c r="K142" i="10" s="1"/>
  <c r="K143" i="10" s="1"/>
  <c r="K144" i="10" s="1"/>
  <c r="K145" i="10" s="1"/>
  <c r="K146" i="10" s="1"/>
  <c r="K147" i="10" s="1"/>
  <c r="K148" i="10" s="1"/>
  <c r="K149" i="10" s="1"/>
  <c r="K150" i="10" s="1"/>
  <c r="K151" i="10" s="1"/>
  <c r="K152" i="10" s="1"/>
  <c r="K153" i="10" s="1"/>
  <c r="K154" i="10" s="1"/>
  <c r="K155" i="10" s="1"/>
  <c r="K156" i="10" s="1"/>
  <c r="K157" i="10" s="1"/>
  <c r="K158" i="10" s="1"/>
  <c r="K159" i="10" s="1"/>
  <c r="K160" i="10" s="1"/>
  <c r="K161" i="10" s="1"/>
  <c r="K162" i="10" s="1"/>
  <c r="K163" i="10" s="1"/>
  <c r="K164" i="10" s="1"/>
  <c r="K165" i="10" s="1"/>
  <c r="K166" i="10" s="1"/>
  <c r="K167" i="10" s="1"/>
  <c r="K168" i="10" s="1"/>
  <c r="K169" i="10" s="1"/>
  <c r="K170" i="10" s="1"/>
  <c r="K171" i="10" s="1"/>
  <c r="K172" i="10" s="1"/>
  <c r="K173" i="10" s="1"/>
  <c r="K174" i="10" s="1"/>
  <c r="K175" i="10" s="1"/>
  <c r="K176" i="10" s="1"/>
  <c r="K177" i="10" s="1"/>
  <c r="K178" i="10" s="1"/>
  <c r="K179" i="10" s="1"/>
  <c r="K180" i="10" s="1"/>
  <c r="K181" i="10" s="1"/>
  <c r="D25" i="22"/>
  <c r="H31" i="22"/>
  <c r="C36" i="22"/>
  <c r="I36" i="22" s="1"/>
  <c r="AP38" i="22"/>
  <c r="D42" i="22"/>
  <c r="L43" i="22"/>
  <c r="E49" i="22"/>
  <c r="E50" i="22"/>
  <c r="K71" i="25"/>
  <c r="F72" i="22"/>
  <c r="G72" i="22" s="1"/>
  <c r="AD73" i="22"/>
  <c r="AE73" i="22" s="1"/>
  <c r="L74" i="22"/>
  <c r="E84" i="22"/>
  <c r="H85" i="22"/>
  <c r="N91" i="22"/>
  <c r="Z91" i="22" s="1"/>
  <c r="L91" i="22"/>
  <c r="D100" i="22"/>
  <c r="L27" i="23"/>
  <c r="C27" i="63" s="1"/>
  <c r="L32" i="23"/>
  <c r="L70" i="23"/>
  <c r="L80" i="23"/>
  <c r="D97" i="22"/>
  <c r="L26" i="23"/>
  <c r="C26" i="63" s="1"/>
  <c r="E26" i="63" s="1"/>
  <c r="L40" i="23"/>
  <c r="L48" i="23"/>
  <c r="L72" i="23"/>
  <c r="L96" i="23"/>
  <c r="L112" i="23"/>
  <c r="L126" i="23"/>
  <c r="L146" i="23"/>
  <c r="L186" i="23"/>
  <c r="L210" i="23"/>
  <c r="L234" i="23"/>
  <c r="L238" i="23"/>
  <c r="L266" i="23"/>
  <c r="L267" i="23"/>
  <c r="L270" i="23"/>
  <c r="L274" i="23"/>
  <c r="L291" i="23"/>
  <c r="L299" i="23"/>
  <c r="L350" i="23"/>
  <c r="L374" i="23"/>
  <c r="L389" i="23"/>
  <c r="L398" i="23"/>
  <c r="L413" i="23"/>
  <c r="L422" i="23"/>
  <c r="L437" i="23"/>
  <c r="L446" i="23"/>
  <c r="L465" i="23"/>
  <c r="L476" i="23"/>
  <c r="D12" i="25"/>
  <c r="C19" i="25"/>
  <c r="C21" i="25"/>
  <c r="E33" i="25"/>
  <c r="E40" i="25"/>
  <c r="C47" i="25"/>
  <c r="E66" i="25"/>
  <c r="G66" i="22" s="1"/>
  <c r="E82" i="25"/>
  <c r="D91" i="25"/>
  <c r="E98" i="25"/>
  <c r="L13" i="23"/>
  <c r="L24" i="23"/>
  <c r="C24" i="63" s="1"/>
  <c r="L47" i="23"/>
  <c r="L69" i="23"/>
  <c r="L93" i="23"/>
  <c r="L122" i="23"/>
  <c r="L144" i="23"/>
  <c r="L175" i="23"/>
  <c r="L182" i="23"/>
  <c r="L183" i="23"/>
  <c r="L199" i="23"/>
  <c r="L206" i="23"/>
  <c r="L207" i="23"/>
  <c r="L231" i="23"/>
  <c r="L253" i="23"/>
  <c r="L317" i="23"/>
  <c r="L334" i="23"/>
  <c r="L342" i="23"/>
  <c r="L358" i="23"/>
  <c r="L382" i="23"/>
  <c r="L406" i="23"/>
  <c r="L414" i="23"/>
  <c r="L430" i="23"/>
  <c r="L442" i="23"/>
  <c r="L452" i="23"/>
  <c r="L470" i="23"/>
  <c r="B39" i="63"/>
  <c r="D38" i="63" s="1"/>
  <c r="E12" i="25"/>
  <c r="C111" i="63" s="1"/>
  <c r="C14" i="25"/>
  <c r="D21" i="25"/>
  <c r="C28" i="25"/>
  <c r="C35" i="25"/>
  <c r="D42" i="25"/>
  <c r="C49" i="25"/>
  <c r="L131" i="23"/>
  <c r="L143" i="23"/>
  <c r="L300" i="23"/>
  <c r="L331" i="23"/>
  <c r="L355" i="23"/>
  <c r="B12" i="63"/>
  <c r="B108" i="63" s="1"/>
  <c r="B19" i="63"/>
  <c r="E21" i="25"/>
  <c r="C120" i="63" s="1"/>
  <c r="L141" i="23"/>
  <c r="L180" i="23"/>
  <c r="L204" i="23"/>
  <c r="L228" i="23"/>
  <c r="L247" i="23"/>
  <c r="L297" i="23"/>
  <c r="L318" i="23"/>
  <c r="L323" i="23"/>
  <c r="L344" i="23"/>
  <c r="L368" i="23"/>
  <c r="L392" i="23"/>
  <c r="L407" i="23"/>
  <c r="L416" i="23"/>
  <c r="L431" i="23"/>
  <c r="L440" i="23"/>
  <c r="L453" i="23"/>
  <c r="L491" i="23"/>
  <c r="C16" i="25"/>
  <c r="C23" i="25"/>
  <c r="D30" i="25"/>
  <c r="C37" i="25"/>
  <c r="C39" i="25"/>
  <c r="C51" i="25"/>
  <c r="D61" i="25"/>
  <c r="C95" i="25"/>
  <c r="C97" i="25"/>
  <c r="L20" i="23"/>
  <c r="C20" i="63" s="1"/>
  <c r="L41" i="23"/>
  <c r="L63" i="23"/>
  <c r="L79" i="23"/>
  <c r="L87" i="23"/>
  <c r="L103" i="23"/>
  <c r="L114" i="23"/>
  <c r="L132" i="23"/>
  <c r="L140" i="23"/>
  <c r="L200" i="23"/>
  <c r="L201" i="23"/>
  <c r="L224" i="23"/>
  <c r="L225" i="23"/>
  <c r="L255" i="23"/>
  <c r="L258" i="23"/>
  <c r="L262" i="23"/>
  <c r="L302" i="23"/>
  <c r="L315" i="23"/>
  <c r="L328" i="23"/>
  <c r="L336" i="23"/>
  <c r="L352" i="23"/>
  <c r="L376" i="23"/>
  <c r="L384" i="23"/>
  <c r="L400" i="23"/>
  <c r="L408" i="23"/>
  <c r="L424" i="23"/>
  <c r="L485" i="23"/>
  <c r="B13" i="63"/>
  <c r="D27" i="63"/>
  <c r="E16" i="25"/>
  <c r="C115" i="63" s="1"/>
  <c r="E23" i="25"/>
  <c r="C122" i="63" s="1"/>
  <c r="E30" i="25"/>
  <c r="C32" i="25"/>
  <c r="D39" i="25"/>
  <c r="C59" i="25"/>
  <c r="D97" i="25"/>
  <c r="L86" i="23"/>
  <c r="L100" i="23"/>
  <c r="L110" i="23"/>
  <c r="L138" i="23"/>
  <c r="L156" i="23"/>
  <c r="L161" i="23"/>
  <c r="L190" i="23"/>
  <c r="L214" i="23"/>
  <c r="L277" i="23"/>
  <c r="L307" i="23"/>
  <c r="L349" i="23"/>
  <c r="L373" i="23"/>
  <c r="L397" i="23"/>
  <c r="L421" i="23"/>
  <c r="L445" i="23"/>
  <c r="L450" i="23"/>
  <c r="L458" i="23"/>
  <c r="L479" i="23"/>
  <c r="E90" i="25"/>
  <c r="L174" i="23"/>
  <c r="L198" i="23"/>
  <c r="L222" i="23"/>
  <c r="L248" i="23"/>
  <c r="L249" i="23"/>
  <c r="L252" i="23"/>
  <c r="L285" i="23"/>
  <c r="L288" i="23"/>
  <c r="L312" i="23"/>
  <c r="L329" i="23"/>
  <c r="L338" i="23"/>
  <c r="L362" i="23"/>
  <c r="L386" i="23"/>
  <c r="L401" i="23"/>
  <c r="L410" i="23"/>
  <c r="L425" i="23"/>
  <c r="L434" i="23"/>
  <c r="L456" i="23"/>
  <c r="L473" i="23"/>
  <c r="L123" i="23"/>
  <c r="L127" i="23"/>
  <c r="L135" i="23"/>
  <c r="L153" i="23"/>
  <c r="L163" i="23"/>
  <c r="L170" i="23"/>
  <c r="L171" i="23"/>
  <c r="L195" i="23"/>
  <c r="L211" i="23"/>
  <c r="L218" i="23"/>
  <c r="L219" i="23"/>
  <c r="L235" i="23"/>
  <c r="L284" i="23"/>
  <c r="L293" i="23"/>
  <c r="L304" i="23"/>
  <c r="L370" i="23"/>
  <c r="L378" i="23"/>
  <c r="L394" i="23"/>
  <c r="L418" i="23"/>
  <c r="L496" i="23"/>
  <c r="C50" i="25"/>
  <c r="C85" i="25"/>
  <c r="C101" i="25"/>
  <c r="L134" i="23"/>
  <c r="L184" i="23"/>
  <c r="L208" i="23"/>
  <c r="L232" i="23"/>
  <c r="L243" i="23"/>
  <c r="L246" i="23"/>
  <c r="L250" i="23"/>
  <c r="L391" i="23"/>
  <c r="L415" i="23"/>
  <c r="L439" i="23"/>
  <c r="L467" i="23"/>
  <c r="L500" i="23"/>
  <c r="D15" i="63"/>
  <c r="C22" i="25"/>
  <c r="E76" i="25"/>
  <c r="D85" i="25"/>
  <c r="L150" i="23"/>
  <c r="L168" i="23"/>
  <c r="L192" i="23"/>
  <c r="L216" i="23"/>
  <c r="L278" i="23"/>
  <c r="L321" i="23"/>
  <c r="L332" i="23"/>
  <c r="L347" i="23"/>
  <c r="L356" i="23"/>
  <c r="L380" i="23"/>
  <c r="L395" i="23"/>
  <c r="L419" i="23"/>
  <c r="L443" i="23"/>
  <c r="L494" i="23"/>
  <c r="H95" i="22"/>
  <c r="H96" i="22"/>
  <c r="N98" i="22"/>
  <c r="D99" i="22"/>
  <c r="H99" i="22"/>
  <c r="L29" i="23"/>
  <c r="C29" i="63" s="1"/>
  <c r="E29" i="63" s="1"/>
  <c r="L43" i="23"/>
  <c r="L53" i="23"/>
  <c r="L67" i="23"/>
  <c r="L75" i="23"/>
  <c r="L91" i="23"/>
  <c r="L99" i="23"/>
  <c r="L118" i="23"/>
  <c r="L149" i="23"/>
  <c r="L160" i="23"/>
  <c r="L164" i="23"/>
  <c r="L165" i="23"/>
  <c r="L188" i="23"/>
  <c r="L189" i="23"/>
  <c r="L205" i="23"/>
  <c r="L213" i="23"/>
  <c r="L236" i="23"/>
  <c r="L237" i="23"/>
  <c r="L240" i="23"/>
  <c r="L244" i="23"/>
  <c r="L273" i="23"/>
  <c r="L276" i="23"/>
  <c r="L280" i="23"/>
  <c r="L306" i="23"/>
  <c r="L311" i="23"/>
  <c r="L348" i="23"/>
  <c r="L364" i="23"/>
  <c r="L372" i="23"/>
  <c r="L388" i="23"/>
  <c r="L412" i="23"/>
  <c r="L420" i="23"/>
  <c r="L436" i="23"/>
  <c r="L444" i="23"/>
  <c r="L454" i="23"/>
  <c r="L488" i="23"/>
  <c r="L492" i="23"/>
  <c r="D16" i="63"/>
  <c r="B24" i="63"/>
  <c r="B120" i="63" s="1"/>
  <c r="B31" i="63"/>
  <c r="C17" i="25"/>
  <c r="D24" i="25"/>
  <c r="C31" i="25"/>
  <c r="C45" i="25"/>
  <c r="E54" i="25"/>
  <c r="E69" i="25"/>
  <c r="G69" i="22" s="1"/>
  <c r="D71" i="25"/>
  <c r="C73" i="25"/>
  <c r="C87" i="25"/>
  <c r="F12" i="6"/>
  <c r="I23" i="7"/>
  <c r="I24" i="7"/>
  <c r="E109" i="3"/>
  <c r="E4" i="12"/>
  <c r="E18" i="7"/>
  <c r="F37" i="46"/>
  <c r="F34" i="46"/>
  <c r="F38" i="46"/>
  <c r="B3" i="99"/>
  <c r="CX74" i="68"/>
  <c r="CX76" i="68" s="1"/>
  <c r="I170" i="14"/>
  <c r="I171" i="14" s="1"/>
  <c r="I172" i="14" s="1"/>
  <c r="I173" i="14" s="1"/>
  <c r="I174" i="14" s="1"/>
  <c r="I175" i="14" s="1"/>
  <c r="F42" i="1"/>
  <c r="F3" i="6"/>
  <c r="D12" i="46"/>
  <c r="E12" i="46" s="1"/>
  <c r="F20" i="3"/>
  <c r="E41" i="3"/>
  <c r="D25" i="32"/>
  <c r="C24" i="32" s="1"/>
  <c r="E51" i="3"/>
  <c r="E72" i="3"/>
  <c r="F88" i="3"/>
  <c r="E88" i="3" s="1"/>
  <c r="F3" i="8"/>
  <c r="E3" i="9"/>
  <c r="BD10" i="10"/>
  <c r="DH10" i="10"/>
  <c r="S14" i="10"/>
  <c r="S15" i="10" s="1"/>
  <c r="S16" i="10" s="1"/>
  <c r="S17" i="10" s="1"/>
  <c r="S18" i="10" s="1"/>
  <c r="S19" i="10" s="1"/>
  <c r="S20" i="10" s="1"/>
  <c r="S21" i="10" s="1"/>
  <c r="S22" i="10" s="1"/>
  <c r="S23" i="10" s="1"/>
  <c r="S24" i="10" s="1"/>
  <c r="S25" i="10" s="1"/>
  <c r="S26" i="10" s="1"/>
  <c r="S27" i="10" s="1"/>
  <c r="S28" i="10" s="1"/>
  <c r="S29" i="10" s="1"/>
  <c r="S30" i="10" s="1"/>
  <c r="S31" i="10" s="1"/>
  <c r="S32" i="10" s="1"/>
  <c r="S33" i="10" s="1"/>
  <c r="S34" i="10" s="1"/>
  <c r="S35" i="10" s="1"/>
  <c r="S36" i="10" s="1"/>
  <c r="S37" i="10" s="1"/>
  <c r="S38" i="10" s="1"/>
  <c r="S39" i="10" s="1"/>
  <c r="S40" i="10" s="1"/>
  <c r="S41" i="10" s="1"/>
  <c r="S42" i="10" s="1"/>
  <c r="S43" i="10" s="1"/>
  <c r="S44" i="10" s="1"/>
  <c r="S45" i="10" s="1"/>
  <c r="S46" i="10" s="1"/>
  <c r="S47" i="10" s="1"/>
  <c r="S48" i="10" s="1"/>
  <c r="S49" i="10" s="1"/>
  <c r="S50" i="10" s="1"/>
  <c r="S51" i="10" s="1"/>
  <c r="S52" i="10" s="1"/>
  <c r="S53" i="10" s="1"/>
  <c r="S54" i="10" s="1"/>
  <c r="S55" i="10" s="1"/>
  <c r="S56" i="10" s="1"/>
  <c r="S57" i="10" s="1"/>
  <c r="S58" i="10" s="1"/>
  <c r="S59" i="10" s="1"/>
  <c r="S60" i="10" s="1"/>
  <c r="S61" i="10" s="1"/>
  <c r="S62" i="10" s="1"/>
  <c r="S63" i="10" s="1"/>
  <c r="S64" i="10" s="1"/>
  <c r="S65" i="10" s="1"/>
  <c r="S66" i="10" s="1"/>
  <c r="S67" i="10" s="1"/>
  <c r="S68" i="10" s="1"/>
  <c r="S69" i="10" s="1"/>
  <c r="S70" i="10" s="1"/>
  <c r="S71" i="10" s="1"/>
  <c r="S72" i="10" s="1"/>
  <c r="S73" i="10" s="1"/>
  <c r="S74" i="10" s="1"/>
  <c r="S75" i="10" s="1"/>
  <c r="S76" i="10" s="1"/>
  <c r="S77" i="10" s="1"/>
  <c r="S78" i="10" s="1"/>
  <c r="S79" i="10" s="1"/>
  <c r="S80" i="10" s="1"/>
  <c r="S81" i="10" s="1"/>
  <c r="S82" i="10" s="1"/>
  <c r="S83" i="10" s="1"/>
  <c r="S84" i="10" s="1"/>
  <c r="S85" i="10" s="1"/>
  <c r="S86" i="10" s="1"/>
  <c r="S87" i="10" s="1"/>
  <c r="S88" i="10" s="1"/>
  <c r="S89" i="10" s="1"/>
  <c r="S90" i="10" s="1"/>
  <c r="S91" i="10" s="1"/>
  <c r="S92" i="10" s="1"/>
  <c r="S93" i="10" s="1"/>
  <c r="S94" i="10" s="1"/>
  <c r="S95" i="10" s="1"/>
  <c r="S96" i="10" s="1"/>
  <c r="S97" i="10" s="1"/>
  <c r="S98" i="10" s="1"/>
  <c r="S99" i="10" s="1"/>
  <c r="S100" i="10" s="1"/>
  <c r="S101" i="10" s="1"/>
  <c r="S102" i="10" s="1"/>
  <c r="S103" i="10" s="1"/>
  <c r="S104" i="10" s="1"/>
  <c r="S105" i="10" s="1"/>
  <c r="S106" i="10" s="1"/>
  <c r="S107" i="10" s="1"/>
  <c r="S108" i="10" s="1"/>
  <c r="S109" i="10" s="1"/>
  <c r="S110" i="10" s="1"/>
  <c r="S111" i="10" s="1"/>
  <c r="S112" i="10" s="1"/>
  <c r="S113" i="10" s="1"/>
  <c r="S114" i="10" s="1"/>
  <c r="S115" i="10" s="1"/>
  <c r="S116" i="10" s="1"/>
  <c r="S117" i="10" s="1"/>
  <c r="S118" i="10" s="1"/>
  <c r="S119" i="10" s="1"/>
  <c r="S120" i="10" s="1"/>
  <c r="S121" i="10" s="1"/>
  <c r="S122" i="10" s="1"/>
  <c r="S123" i="10" s="1"/>
  <c r="S124" i="10" s="1"/>
  <c r="S125" i="10" s="1"/>
  <c r="S126" i="10" s="1"/>
  <c r="S127" i="10" s="1"/>
  <c r="S128" i="10" s="1"/>
  <c r="S129" i="10" s="1"/>
  <c r="S130" i="10" s="1"/>
  <c r="S131" i="10" s="1"/>
  <c r="S132" i="10" s="1"/>
  <c r="S133" i="10" s="1"/>
  <c r="S134" i="10" s="1"/>
  <c r="S135" i="10" s="1"/>
  <c r="S136" i="10" s="1"/>
  <c r="S137" i="10" s="1"/>
  <c r="S138" i="10" s="1"/>
  <c r="S139" i="10" s="1"/>
  <c r="S140" i="10" s="1"/>
  <c r="S141" i="10" s="1"/>
  <c r="S142" i="10" s="1"/>
  <c r="S143" i="10" s="1"/>
  <c r="S144" i="10" s="1"/>
  <c r="S145" i="10" s="1"/>
  <c r="S146" i="10" s="1"/>
  <c r="S147" i="10" s="1"/>
  <c r="S148" i="10" s="1"/>
  <c r="S149" i="10" s="1"/>
  <c r="S150" i="10" s="1"/>
  <c r="S151" i="10" s="1"/>
  <c r="S152" i="10" s="1"/>
  <c r="S153" i="10" s="1"/>
  <c r="S154" i="10" s="1"/>
  <c r="S155" i="10" s="1"/>
  <c r="S156" i="10" s="1"/>
  <c r="S157" i="10" s="1"/>
  <c r="S158" i="10" s="1"/>
  <c r="S159" i="10" s="1"/>
  <c r="S160" i="10" s="1"/>
  <c r="S161" i="10" s="1"/>
  <c r="S162" i="10" s="1"/>
  <c r="S163" i="10" s="1"/>
  <c r="S164" i="10" s="1"/>
  <c r="S165" i="10" s="1"/>
  <c r="S166" i="10" s="1"/>
  <c r="S167" i="10" s="1"/>
  <c r="S168" i="10" s="1"/>
  <c r="S169" i="10" s="1"/>
  <c r="S170" i="10" s="1"/>
  <c r="S171" i="10" s="1"/>
  <c r="S172" i="10" s="1"/>
  <c r="S173" i="10" s="1"/>
  <c r="S174" i="10" s="1"/>
  <c r="S175" i="10" s="1"/>
  <c r="S176" i="10" s="1"/>
  <c r="S177" i="10" s="1"/>
  <c r="S178" i="10" s="1"/>
  <c r="S179" i="10" s="1"/>
  <c r="S180" i="10" s="1"/>
  <c r="S181" i="10" s="1"/>
  <c r="S182" i="10" s="1"/>
  <c r="S183" i="10" s="1"/>
  <c r="S184" i="10" s="1"/>
  <c r="S185" i="10" s="1"/>
  <c r="S186" i="10" s="1"/>
  <c r="S187" i="10" s="1"/>
  <c r="S188" i="10" s="1"/>
  <c r="S189" i="10" s="1"/>
  <c r="S190" i="10" s="1"/>
  <c r="S191" i="10" s="1"/>
  <c r="S192" i="10" s="1"/>
  <c r="S193" i="10" s="1"/>
  <c r="S194" i="10" s="1"/>
  <c r="S195" i="10" s="1"/>
  <c r="S196" i="10" s="1"/>
  <c r="S197" i="10" s="1"/>
  <c r="S198" i="10" s="1"/>
  <c r="S199" i="10" s="1"/>
  <c r="S200" i="10" s="1"/>
  <c r="S201" i="10" s="1"/>
  <c r="S202" i="10" s="1"/>
  <c r="S203" i="10" s="1"/>
  <c r="S204" i="10" s="1"/>
  <c r="BS14" i="10"/>
  <c r="BS15" i="10" s="1"/>
  <c r="BS16" i="10" s="1"/>
  <c r="BS17" i="10" s="1"/>
  <c r="BS18" i="10" s="1"/>
  <c r="BS19" i="10" s="1"/>
  <c r="BS20" i="10" s="1"/>
  <c r="BS21" i="10" s="1"/>
  <c r="BS22" i="10" s="1"/>
  <c r="BS23" i="10" s="1"/>
  <c r="BS24" i="10" s="1"/>
  <c r="BS25" i="10" s="1"/>
  <c r="BS26" i="10" s="1"/>
  <c r="BS27" i="10" s="1"/>
  <c r="BS28" i="10" s="1"/>
  <c r="BS29" i="10" s="1"/>
  <c r="BS30" i="10" s="1"/>
  <c r="BS31" i="10" s="1"/>
  <c r="BS32" i="10" s="1"/>
  <c r="BS33" i="10" s="1"/>
  <c r="BS34" i="10" s="1"/>
  <c r="BS35" i="10" s="1"/>
  <c r="BS36" i="10" s="1"/>
  <c r="BS37" i="10" s="1"/>
  <c r="BS38" i="10" s="1"/>
  <c r="BS39" i="10" s="1"/>
  <c r="BS40" i="10" s="1"/>
  <c r="BS41" i="10" s="1"/>
  <c r="BS42" i="10" s="1"/>
  <c r="BS43" i="10" s="1"/>
  <c r="BS44" i="10" s="1"/>
  <c r="BS45" i="10" s="1"/>
  <c r="BS46" i="10" s="1"/>
  <c r="BS47" i="10" s="1"/>
  <c r="BS48" i="10" s="1"/>
  <c r="BS49" i="10" s="1"/>
  <c r="BS50" i="10" s="1"/>
  <c r="BS51" i="10" s="1"/>
  <c r="BS52" i="10" s="1"/>
  <c r="BS53" i="10" s="1"/>
  <c r="BS54" i="10" s="1"/>
  <c r="BS55" i="10" s="1"/>
  <c r="BS56" i="10" s="1"/>
  <c r="BS57" i="10" s="1"/>
  <c r="BS58" i="10" s="1"/>
  <c r="BS59" i="10" s="1"/>
  <c r="BS60" i="10" s="1"/>
  <c r="BS61" i="10" s="1"/>
  <c r="BS62" i="10" s="1"/>
  <c r="BS63" i="10" s="1"/>
  <c r="BS64" i="10" s="1"/>
  <c r="BS65" i="10" s="1"/>
  <c r="BS66" i="10" s="1"/>
  <c r="BS67" i="10" s="1"/>
  <c r="BS68" i="10" s="1"/>
  <c r="BS69" i="10" s="1"/>
  <c r="BS70" i="10" s="1"/>
  <c r="BS71" i="10" s="1"/>
  <c r="BS72" i="10" s="1"/>
  <c r="BS73" i="10" s="1"/>
  <c r="BS74" i="10" s="1"/>
  <c r="BS75" i="10" s="1"/>
  <c r="BS76" i="10" s="1"/>
  <c r="BS77" i="10" s="1"/>
  <c r="BS78" i="10" s="1"/>
  <c r="BS79" i="10" s="1"/>
  <c r="BS80" i="10" s="1"/>
  <c r="BS81" i="10" s="1"/>
  <c r="BS82" i="10" s="1"/>
  <c r="BS83" i="10" s="1"/>
  <c r="BS84" i="10" s="1"/>
  <c r="BS85" i="10" s="1"/>
  <c r="BS86" i="10" s="1"/>
  <c r="BS87" i="10" s="1"/>
  <c r="BS88" i="10" s="1"/>
  <c r="BS89" i="10" s="1"/>
  <c r="BS90" i="10" s="1"/>
  <c r="BS91" i="10" s="1"/>
  <c r="BS92" i="10" s="1"/>
  <c r="BS93" i="10" s="1"/>
  <c r="BS94" i="10" s="1"/>
  <c r="BS95" i="10" s="1"/>
  <c r="BS96" i="10" s="1"/>
  <c r="BS97" i="10" s="1"/>
  <c r="BS98" i="10" s="1"/>
  <c r="BS99" i="10" s="1"/>
  <c r="BS100" i="10" s="1"/>
  <c r="BS101" i="10" s="1"/>
  <c r="BS102" i="10" s="1"/>
  <c r="BS103" i="10" s="1"/>
  <c r="BS104" i="10" s="1"/>
  <c r="BS105" i="10" s="1"/>
  <c r="BS106" i="10" s="1"/>
  <c r="BS107" i="10" s="1"/>
  <c r="BS108" i="10" s="1"/>
  <c r="BS109" i="10" s="1"/>
  <c r="BS110" i="10" s="1"/>
  <c r="BS111" i="10" s="1"/>
  <c r="BS112" i="10" s="1"/>
  <c r="BS113" i="10" s="1"/>
  <c r="BS114" i="10" s="1"/>
  <c r="BS115" i="10" s="1"/>
  <c r="BS116" i="10" s="1"/>
  <c r="BS117" i="10" s="1"/>
  <c r="BS118" i="10" s="1"/>
  <c r="BS119" i="10" s="1"/>
  <c r="BS120" i="10" s="1"/>
  <c r="BS121" i="10" s="1"/>
  <c r="BS122" i="10" s="1"/>
  <c r="BS123" i="10" s="1"/>
  <c r="BS124" i="10" s="1"/>
  <c r="BS125" i="10" s="1"/>
  <c r="BS126" i="10" s="1"/>
  <c r="BS127" i="10" s="1"/>
  <c r="BS128" i="10" s="1"/>
  <c r="BS129" i="10" s="1"/>
  <c r="BS130" i="10" s="1"/>
  <c r="BS131" i="10" s="1"/>
  <c r="BS132" i="10" s="1"/>
  <c r="BS133" i="10" s="1"/>
  <c r="BS134" i="10" s="1"/>
  <c r="BS135" i="10" s="1"/>
  <c r="BS136" i="10" s="1"/>
  <c r="BS137" i="10" s="1"/>
  <c r="BS138" i="10" s="1"/>
  <c r="BS139" i="10" s="1"/>
  <c r="BS140" i="10" s="1"/>
  <c r="BS141" i="10" s="1"/>
  <c r="BS142" i="10" s="1"/>
  <c r="BS143" i="10" s="1"/>
  <c r="BS144" i="10" s="1"/>
  <c r="BS145" i="10" s="1"/>
  <c r="BS146" i="10" s="1"/>
  <c r="BS147" i="10" s="1"/>
  <c r="BS148" i="10" s="1"/>
  <c r="BS149" i="10" s="1"/>
  <c r="BS150" i="10" s="1"/>
  <c r="BS151" i="10" s="1"/>
  <c r="BS152" i="10" s="1"/>
  <c r="BS153" i="10" s="1"/>
  <c r="BS154" i="10" s="1"/>
  <c r="BS155" i="10" s="1"/>
  <c r="BS156" i="10" s="1"/>
  <c r="BS157" i="10" s="1"/>
  <c r="BS158" i="10" s="1"/>
  <c r="BS159" i="10" s="1"/>
  <c r="BS160" i="10" s="1"/>
  <c r="BS161" i="10" s="1"/>
  <c r="BS162" i="10" s="1"/>
  <c r="BS163" i="10" s="1"/>
  <c r="BS164" i="10" s="1"/>
  <c r="BS165" i="10" s="1"/>
  <c r="BS166" i="10" s="1"/>
  <c r="BS167" i="10" s="1"/>
  <c r="BS168" i="10" s="1"/>
  <c r="BS169" i="10" s="1"/>
  <c r="BS170" i="10" s="1"/>
  <c r="BS171" i="10" s="1"/>
  <c r="BS172" i="10" s="1"/>
  <c r="BS173" i="10" s="1"/>
  <c r="BS174" i="10" s="1"/>
  <c r="BS175" i="10" s="1"/>
  <c r="BS176" i="10" s="1"/>
  <c r="BS177" i="10" s="1"/>
  <c r="BS178" i="10" s="1"/>
  <c r="BS179" i="10" s="1"/>
  <c r="BS180" i="10" s="1"/>
  <c r="BS181" i="10" s="1"/>
  <c r="BS182" i="10" s="1"/>
  <c r="BS183" i="10" s="1"/>
  <c r="BS184" i="10" s="1"/>
  <c r="BS185" i="10" s="1"/>
  <c r="BS186" i="10" s="1"/>
  <c r="BS187" i="10" s="1"/>
  <c r="BS188" i="10" s="1"/>
  <c r="BS189" i="10" s="1"/>
  <c r="BS190" i="10" s="1"/>
  <c r="BS191" i="10" s="1"/>
  <c r="BS192" i="10" s="1"/>
  <c r="BS193" i="10" s="1"/>
  <c r="BS194" i="10" s="1"/>
  <c r="BS195" i="10" s="1"/>
  <c r="BS196" i="10" s="1"/>
  <c r="BS197" i="10" s="1"/>
  <c r="BS198" i="10" s="1"/>
  <c r="BS199" i="10" s="1"/>
  <c r="BS200" i="10" s="1"/>
  <c r="BS201" i="10" s="1"/>
  <c r="BS202" i="10" s="1"/>
  <c r="BS203" i="10" s="1"/>
  <c r="BS204" i="10" s="1"/>
  <c r="BS205" i="10" s="1"/>
  <c r="BS206" i="10" s="1"/>
  <c r="BS207" i="10" s="1"/>
  <c r="BS208" i="10" s="1"/>
  <c r="BS209" i="10" s="1"/>
  <c r="BS210" i="10" s="1"/>
  <c r="BS211" i="10" s="1"/>
  <c r="BS212" i="10" s="1"/>
  <c r="BS213" i="10" s="1"/>
  <c r="BS214" i="10" s="1"/>
  <c r="BS215" i="10" s="1"/>
  <c r="BS216" i="10" s="1"/>
  <c r="BS217" i="10" s="1"/>
  <c r="BS218" i="10" s="1"/>
  <c r="BS219" i="10" s="1"/>
  <c r="BS220" i="10" s="1"/>
  <c r="BS221" i="10" s="1"/>
  <c r="BS222" i="10" s="1"/>
  <c r="BS223" i="10" s="1"/>
  <c r="BS224" i="10" s="1"/>
  <c r="BS225" i="10" s="1"/>
  <c r="BS226" i="10" s="1"/>
  <c r="BS227" i="10" s="1"/>
  <c r="BS228" i="10" s="1"/>
  <c r="BS229" i="10" s="1"/>
  <c r="BS230" i="10" s="1"/>
  <c r="BS231" i="10" s="1"/>
  <c r="BS232" i="10" s="1"/>
  <c r="BS233" i="10" s="1"/>
  <c r="BS234" i="10" s="1"/>
  <c r="BS235" i="10" s="1"/>
  <c r="BS236" i="10" s="1"/>
  <c r="BS237" i="10" s="1"/>
  <c r="BS238" i="10" s="1"/>
  <c r="BS239" i="10" s="1"/>
  <c r="BS240" i="10" s="1"/>
  <c r="BS241" i="10" s="1"/>
  <c r="BS242" i="10" s="1"/>
  <c r="BS243" i="10" s="1"/>
  <c r="BS244" i="10" s="1"/>
  <c r="BS245" i="10" s="1"/>
  <c r="BS246" i="10" s="1"/>
  <c r="BS247" i="10" s="1"/>
  <c r="BS248" i="10" s="1"/>
  <c r="BS249" i="10" s="1"/>
  <c r="BS250" i="10" s="1"/>
  <c r="BS251" i="10" s="1"/>
  <c r="BS252" i="10" s="1"/>
  <c r="BS253" i="10" s="1"/>
  <c r="BS254" i="10" s="1"/>
  <c r="BK12" i="50"/>
  <c r="GF15" i="31"/>
  <c r="D11" i="22"/>
  <c r="CI12" i="50"/>
  <c r="HE15" i="31"/>
  <c r="E27" i="8"/>
  <c r="E42" i="8" s="1"/>
  <c r="D75" i="8"/>
  <c r="D76" i="8" s="1"/>
  <c r="F147" i="14" s="1"/>
  <c r="E3" i="61"/>
  <c r="I4" i="69"/>
  <c r="K3" i="25"/>
  <c r="B11" i="25" s="1"/>
  <c r="H3" i="63"/>
  <c r="B11" i="63" s="1"/>
  <c r="G3" i="23"/>
  <c r="G3" i="17"/>
  <c r="J3" i="18"/>
  <c r="E3" i="70"/>
  <c r="G3" i="94"/>
  <c r="I3" i="16"/>
  <c r="I4" i="68"/>
  <c r="N3" i="11"/>
  <c r="E3" i="12"/>
  <c r="Q3" i="13"/>
  <c r="F3" i="58"/>
  <c r="F28" i="6"/>
  <c r="F43" i="6"/>
  <c r="K18" i="2"/>
  <c r="BJ12" i="50"/>
  <c r="C11" i="22"/>
  <c r="GE15" i="31"/>
  <c r="BL12" i="50"/>
  <c r="U11" i="22"/>
  <c r="E11" i="22"/>
  <c r="GG15" i="31"/>
  <c r="E105" i="8"/>
  <c r="E104" i="8" s="1"/>
  <c r="CF74" i="68"/>
  <c r="CF76" i="68" s="1"/>
  <c r="M3" i="57"/>
  <c r="E3" i="53"/>
  <c r="AE54" i="22"/>
  <c r="I70" i="2"/>
  <c r="H13" i="3"/>
  <c r="H20" i="3" s="1"/>
  <c r="E16" i="3"/>
  <c r="I20" i="3"/>
  <c r="G28" i="3"/>
  <c r="H31" i="3"/>
  <c r="G22" i="7" s="1"/>
  <c r="G26" i="7" s="1"/>
  <c r="E65" i="3"/>
  <c r="I96" i="3"/>
  <c r="I100" i="3" s="1"/>
  <c r="H19" i="7"/>
  <c r="H18" i="7" s="1"/>
  <c r="H20" i="7" s="1"/>
  <c r="I28" i="7"/>
  <c r="G15" i="10"/>
  <c r="I55" i="102"/>
  <c r="I46" i="11"/>
  <c r="E26" i="46"/>
  <c r="E52" i="2"/>
  <c r="ID15" i="31" s="1"/>
  <c r="DK12" i="50"/>
  <c r="I29" i="68"/>
  <c r="N70" i="2"/>
  <c r="E3" i="64"/>
  <c r="H28" i="3"/>
  <c r="F34" i="3"/>
  <c r="D34" i="32"/>
  <c r="E58" i="3"/>
  <c r="E13" i="8"/>
  <c r="E18" i="8" s="1"/>
  <c r="E110" i="8"/>
  <c r="H44" i="2"/>
  <c r="E14" i="3"/>
  <c r="AS12" i="50"/>
  <c r="FN15" i="31"/>
  <c r="G34" i="3"/>
  <c r="E3" i="41"/>
  <c r="I74" i="68"/>
  <c r="I76" i="68" s="1"/>
  <c r="CL74" i="68"/>
  <c r="CL76" i="68" s="1"/>
  <c r="E23" i="6"/>
  <c r="C30" i="46"/>
  <c r="H3" i="3"/>
  <c r="E19" i="3"/>
  <c r="AT12" i="50"/>
  <c r="FO15" i="31"/>
  <c r="E84" i="8"/>
  <c r="E88" i="8" s="1"/>
  <c r="CH12" i="50"/>
  <c r="AS11" i="22"/>
  <c r="AP11" i="22"/>
  <c r="HD15" i="31"/>
  <c r="AU12" i="50"/>
  <c r="FP15" i="31"/>
  <c r="BW12" i="50"/>
  <c r="GS15" i="31"/>
  <c r="H3" i="10"/>
  <c r="B13" i="10" s="1"/>
  <c r="CU14" i="10"/>
  <c r="CU15" i="10" s="1"/>
  <c r="CU16" i="10" s="1"/>
  <c r="CU17" i="10" s="1"/>
  <c r="CU18" i="10" s="1"/>
  <c r="CU19" i="10" s="1"/>
  <c r="CU20" i="10" s="1"/>
  <c r="CU21" i="10" s="1"/>
  <c r="CU22" i="10" s="1"/>
  <c r="CU23" i="10" s="1"/>
  <c r="CU24" i="10" s="1"/>
  <c r="CU25" i="10" s="1"/>
  <c r="CU26" i="10" s="1"/>
  <c r="CU27" i="10" s="1"/>
  <c r="CU28" i="10" s="1"/>
  <c r="CU29" i="10" s="1"/>
  <c r="CU30" i="10" s="1"/>
  <c r="CU31" i="10" s="1"/>
  <c r="CU32" i="10" s="1"/>
  <c r="CU33" i="10" s="1"/>
  <c r="CU34" i="10" s="1"/>
  <c r="CU35" i="10" s="1"/>
  <c r="CU36" i="10" s="1"/>
  <c r="CU37" i="10" s="1"/>
  <c r="CU38" i="10" s="1"/>
  <c r="CU39" i="10" s="1"/>
  <c r="CU40" i="10" s="1"/>
  <c r="CU41" i="10" s="1"/>
  <c r="CU42" i="10" s="1"/>
  <c r="CU43" i="10" s="1"/>
  <c r="CU44" i="10" s="1"/>
  <c r="CU45" i="10" s="1"/>
  <c r="CU46" i="10" s="1"/>
  <c r="CU47" i="10" s="1"/>
  <c r="CU48" i="10" s="1"/>
  <c r="CU49" i="10" s="1"/>
  <c r="CU50" i="10" s="1"/>
  <c r="CU51" i="10" s="1"/>
  <c r="CU52" i="10" s="1"/>
  <c r="CU53" i="10" s="1"/>
  <c r="CU54" i="10" s="1"/>
  <c r="CU55" i="10" s="1"/>
  <c r="CU56" i="10" s="1"/>
  <c r="CU57" i="10" s="1"/>
  <c r="CU58" i="10" s="1"/>
  <c r="CU59" i="10" s="1"/>
  <c r="CU60" i="10" s="1"/>
  <c r="CU61" i="10" s="1"/>
  <c r="CU62" i="10" s="1"/>
  <c r="CU63" i="10" s="1"/>
  <c r="CU64" i="10" s="1"/>
  <c r="CU65" i="10" s="1"/>
  <c r="CU66" i="10" s="1"/>
  <c r="CU67" i="10" s="1"/>
  <c r="CU68" i="10" s="1"/>
  <c r="CU69" i="10" s="1"/>
  <c r="CU70" i="10" s="1"/>
  <c r="CU71" i="10" s="1"/>
  <c r="CU72" i="10" s="1"/>
  <c r="CU73" i="10" s="1"/>
  <c r="CU74" i="10" s="1"/>
  <c r="CU75" i="10" s="1"/>
  <c r="CU76" i="10" s="1"/>
  <c r="CU77" i="10" s="1"/>
  <c r="CU78" i="10" s="1"/>
  <c r="CU79" i="10" s="1"/>
  <c r="CU80" i="10" s="1"/>
  <c r="CU81" i="10" s="1"/>
  <c r="CU82" i="10" s="1"/>
  <c r="CU83" i="10" s="1"/>
  <c r="CU84" i="10" s="1"/>
  <c r="CU85" i="10" s="1"/>
  <c r="CU86" i="10" s="1"/>
  <c r="CU87" i="10" s="1"/>
  <c r="CU88" i="10" s="1"/>
  <c r="CU89" i="10" s="1"/>
  <c r="CU90" i="10" s="1"/>
  <c r="CU91" i="10" s="1"/>
  <c r="CU92" i="10" s="1"/>
  <c r="CU93" i="10" s="1"/>
  <c r="CU94" i="10" s="1"/>
  <c r="CU95" i="10" s="1"/>
  <c r="CU96" i="10" s="1"/>
  <c r="CU97" i="10" s="1"/>
  <c r="CU98" i="10" s="1"/>
  <c r="CU99" i="10" s="1"/>
  <c r="CU100" i="10" s="1"/>
  <c r="CU101" i="10" s="1"/>
  <c r="CU102" i="10" s="1"/>
  <c r="CU103" i="10" s="1"/>
  <c r="CU104" i="10" s="1"/>
  <c r="CU105" i="10" s="1"/>
  <c r="CU106" i="10" s="1"/>
  <c r="CU107" i="10" s="1"/>
  <c r="CU108" i="10" s="1"/>
  <c r="CU109" i="10" s="1"/>
  <c r="CU110" i="10" s="1"/>
  <c r="CU111" i="10" s="1"/>
  <c r="CU112" i="10" s="1"/>
  <c r="CU113" i="10" s="1"/>
  <c r="CU114" i="10" s="1"/>
  <c r="CU115" i="10" s="1"/>
  <c r="CU116" i="10" s="1"/>
  <c r="CU117" i="10" s="1"/>
  <c r="CU118" i="10" s="1"/>
  <c r="CU119" i="10" s="1"/>
  <c r="CU120" i="10" s="1"/>
  <c r="CU121" i="10" s="1"/>
  <c r="CU122" i="10" s="1"/>
  <c r="CU123" i="10" s="1"/>
  <c r="CU124" i="10" s="1"/>
  <c r="CU125" i="10" s="1"/>
  <c r="CU126" i="10" s="1"/>
  <c r="CU127" i="10" s="1"/>
  <c r="CU128" i="10" s="1"/>
  <c r="CU129" i="10" s="1"/>
  <c r="CU130" i="10" s="1"/>
  <c r="CU131" i="10" s="1"/>
  <c r="CU132" i="10" s="1"/>
  <c r="CU133" i="10" s="1"/>
  <c r="CU134" i="10" s="1"/>
  <c r="CU135" i="10" s="1"/>
  <c r="CU136" i="10" s="1"/>
  <c r="CU137" i="10" s="1"/>
  <c r="CU138" i="10" s="1"/>
  <c r="CU139" i="10" s="1"/>
  <c r="CU140" i="10" s="1"/>
  <c r="CU141" i="10" s="1"/>
  <c r="CU142" i="10" s="1"/>
  <c r="CU143" i="10" s="1"/>
  <c r="CU144" i="10" s="1"/>
  <c r="CU145" i="10" s="1"/>
  <c r="CU146" i="10" s="1"/>
  <c r="CU147" i="10" s="1"/>
  <c r="CU148" i="10" s="1"/>
  <c r="CU149" i="10" s="1"/>
  <c r="CU150" i="10" s="1"/>
  <c r="CU151" i="10" s="1"/>
  <c r="CU152" i="10" s="1"/>
  <c r="CU153" i="10" s="1"/>
  <c r="CU154" i="10" s="1"/>
  <c r="CU155" i="10" s="1"/>
  <c r="CU156" i="10" s="1"/>
  <c r="CU157" i="10" s="1"/>
  <c r="CU158" i="10" s="1"/>
  <c r="CU159" i="10" s="1"/>
  <c r="CU160" i="10" s="1"/>
  <c r="CU161" i="10" s="1"/>
  <c r="CU162" i="10" s="1"/>
  <c r="CU163" i="10" s="1"/>
  <c r="CU164" i="10" s="1"/>
  <c r="CU165" i="10" s="1"/>
  <c r="CU166" i="10" s="1"/>
  <c r="CU167" i="10" s="1"/>
  <c r="CU168" i="10" s="1"/>
  <c r="CU169" i="10" s="1"/>
  <c r="CU170" i="10" s="1"/>
  <c r="CU171" i="10" s="1"/>
  <c r="CU172" i="10" s="1"/>
  <c r="CU173" i="10" s="1"/>
  <c r="CU174" i="10" s="1"/>
  <c r="CU175" i="10" s="1"/>
  <c r="CU176" i="10" s="1"/>
  <c r="CU177" i="10" s="1"/>
  <c r="CU178" i="10" s="1"/>
  <c r="CU179" i="10" s="1"/>
  <c r="CU180" i="10" s="1"/>
  <c r="CU181" i="10" s="1"/>
  <c r="CU182" i="10" s="1"/>
  <c r="CU183" i="10" s="1"/>
  <c r="CU184" i="10" s="1"/>
  <c r="CU185" i="10" s="1"/>
  <c r="CU186" i="10" s="1"/>
  <c r="CU187" i="10" s="1"/>
  <c r="CU188" i="10" s="1"/>
  <c r="CU189" i="10" s="1"/>
  <c r="CU190" i="10" s="1"/>
  <c r="CU191" i="10" s="1"/>
  <c r="CU192" i="10" s="1"/>
  <c r="CU193" i="10" s="1"/>
  <c r="CU194" i="10" s="1"/>
  <c r="CU195" i="10" s="1"/>
  <c r="CU196" i="10" s="1"/>
  <c r="CU197" i="10" s="1"/>
  <c r="CU198" i="10" s="1"/>
  <c r="CU199" i="10" s="1"/>
  <c r="CU200" i="10" s="1"/>
  <c r="CU201" i="10" s="1"/>
  <c r="CU202" i="10" s="1"/>
  <c r="CU203" i="10" s="1"/>
  <c r="CU204" i="10" s="1"/>
  <c r="CU205" i="10" s="1"/>
  <c r="CU206" i="10" s="1"/>
  <c r="CU207" i="10" s="1"/>
  <c r="CU208" i="10" s="1"/>
  <c r="CU209" i="10" s="1"/>
  <c r="CU210" i="10" s="1"/>
  <c r="CU211" i="10" s="1"/>
  <c r="CU212" i="10" s="1"/>
  <c r="CU213" i="10" s="1"/>
  <c r="CU214" i="10" s="1"/>
  <c r="CU215" i="10" s="1"/>
  <c r="CU216" i="10" s="1"/>
  <c r="CU217" i="10" s="1"/>
  <c r="CU218" i="10" s="1"/>
  <c r="CU219" i="10" s="1"/>
  <c r="CU220" i="10" s="1"/>
  <c r="CU221" i="10" s="1"/>
  <c r="CU222" i="10" s="1"/>
  <c r="CU223" i="10" s="1"/>
  <c r="CU224" i="10" s="1"/>
  <c r="CU225" i="10" s="1"/>
  <c r="CU226" i="10" s="1"/>
  <c r="CU227" i="10" s="1"/>
  <c r="CU228" i="10" s="1"/>
  <c r="CU229" i="10" s="1"/>
  <c r="CU230" i="10" s="1"/>
  <c r="CU231" i="10" s="1"/>
  <c r="CU232" i="10" s="1"/>
  <c r="CU233" i="10" s="1"/>
  <c r="CU234" i="10" s="1"/>
  <c r="CU235" i="10" s="1"/>
  <c r="CU236" i="10" s="1"/>
  <c r="CU237" i="10" s="1"/>
  <c r="CU238" i="10" s="1"/>
  <c r="CU239" i="10" s="1"/>
  <c r="CU240" i="10" s="1"/>
  <c r="CU241" i="10" s="1"/>
  <c r="CU242" i="10" s="1"/>
  <c r="CU243" i="10" s="1"/>
  <c r="CU244" i="10" s="1"/>
  <c r="CU245" i="10" s="1"/>
  <c r="CU246" i="10" s="1"/>
  <c r="CU247" i="10" s="1"/>
  <c r="CU248" i="10" s="1"/>
  <c r="CU249" i="10" s="1"/>
  <c r="CU250" i="10" s="1"/>
  <c r="CU251" i="10" s="1"/>
  <c r="CU252" i="10" s="1"/>
  <c r="CU253" i="10" s="1"/>
  <c r="CU254" i="10" s="1"/>
  <c r="W74" i="68"/>
  <c r="W76" i="68" s="1"/>
  <c r="I35" i="16"/>
  <c r="I33" i="16"/>
  <c r="HE3" i="99" s="1"/>
  <c r="I26" i="16"/>
  <c r="GZ3" i="99" s="1"/>
  <c r="I32" i="16"/>
  <c r="HD3" i="99" s="1"/>
  <c r="I25" i="16"/>
  <c r="I20" i="16"/>
  <c r="GU3" i="99" s="1"/>
  <c r="F13" i="14"/>
  <c r="G13" i="14" s="1"/>
  <c r="F17" i="14"/>
  <c r="I19" i="16"/>
  <c r="GT3" i="99" s="1"/>
  <c r="AD16" i="13"/>
  <c r="F16" i="13"/>
  <c r="N16" i="13"/>
  <c r="V16" i="13"/>
  <c r="E11" i="46"/>
  <c r="E19" i="46" s="1"/>
  <c r="E24" i="46" s="1"/>
  <c r="II15" i="31"/>
  <c r="I25" i="68"/>
  <c r="E17" i="3"/>
  <c r="AV12" i="50"/>
  <c r="FQ15" i="31"/>
  <c r="I29" i="7"/>
  <c r="AY14" i="10"/>
  <c r="AY15" i="10" s="1"/>
  <c r="AY16" i="10" s="1"/>
  <c r="AY17" i="10" s="1"/>
  <c r="AY18" i="10" s="1"/>
  <c r="AY19" i="10" s="1"/>
  <c r="AY20" i="10" s="1"/>
  <c r="AY21" i="10" s="1"/>
  <c r="AY22" i="10" s="1"/>
  <c r="AY23" i="10" s="1"/>
  <c r="AY24" i="10" s="1"/>
  <c r="AY25" i="10" s="1"/>
  <c r="AY26" i="10" s="1"/>
  <c r="AY27" i="10" s="1"/>
  <c r="AY28" i="10" s="1"/>
  <c r="AY29" i="10" s="1"/>
  <c r="AY30" i="10" s="1"/>
  <c r="AY31" i="10" s="1"/>
  <c r="AY32" i="10" s="1"/>
  <c r="AY33" i="10" s="1"/>
  <c r="AY34" i="10" s="1"/>
  <c r="AY35" i="10" s="1"/>
  <c r="AY36" i="10" s="1"/>
  <c r="AY37" i="10" s="1"/>
  <c r="AY38" i="10" s="1"/>
  <c r="AY39" i="10" s="1"/>
  <c r="AY40" i="10" s="1"/>
  <c r="AY41" i="10" s="1"/>
  <c r="AY42" i="10" s="1"/>
  <c r="AY43" i="10" s="1"/>
  <c r="AY44" i="10" s="1"/>
  <c r="AY45" i="10" s="1"/>
  <c r="AY46" i="10" s="1"/>
  <c r="AY47" i="10" s="1"/>
  <c r="AY48" i="10" s="1"/>
  <c r="AY49" i="10" s="1"/>
  <c r="AY50" i="10" s="1"/>
  <c r="AY51" i="10" s="1"/>
  <c r="AY52" i="10" s="1"/>
  <c r="AY53" i="10" s="1"/>
  <c r="AY54" i="10" s="1"/>
  <c r="AY55" i="10" s="1"/>
  <c r="AY56" i="10" s="1"/>
  <c r="AY57" i="10" s="1"/>
  <c r="AY58" i="10" s="1"/>
  <c r="AY59" i="10" s="1"/>
  <c r="AY60" i="10" s="1"/>
  <c r="AY61" i="10" s="1"/>
  <c r="AY62" i="10" s="1"/>
  <c r="AY63" i="10" s="1"/>
  <c r="AY64" i="10" s="1"/>
  <c r="AY65" i="10" s="1"/>
  <c r="AY66" i="10" s="1"/>
  <c r="AY67" i="10" s="1"/>
  <c r="AY68" i="10" s="1"/>
  <c r="AY69" i="10" s="1"/>
  <c r="AY70" i="10" s="1"/>
  <c r="AY71" i="10" s="1"/>
  <c r="AY72" i="10" s="1"/>
  <c r="AY73" i="10" s="1"/>
  <c r="AY74" i="10" s="1"/>
  <c r="AY75" i="10" s="1"/>
  <c r="AY76" i="10" s="1"/>
  <c r="AY77" i="10" s="1"/>
  <c r="AY78" i="10" s="1"/>
  <c r="AY79" i="10" s="1"/>
  <c r="AY80" i="10" s="1"/>
  <c r="AY81" i="10" s="1"/>
  <c r="AY82" i="10" s="1"/>
  <c r="AY83" i="10" s="1"/>
  <c r="AY84" i="10" s="1"/>
  <c r="AY85" i="10" s="1"/>
  <c r="AY86" i="10" s="1"/>
  <c r="AY87" i="10" s="1"/>
  <c r="AY88" i="10" s="1"/>
  <c r="AY89" i="10" s="1"/>
  <c r="AY90" i="10" s="1"/>
  <c r="AY91" i="10" s="1"/>
  <c r="AY92" i="10" s="1"/>
  <c r="AY93" i="10" s="1"/>
  <c r="AY94" i="10" s="1"/>
  <c r="AY95" i="10" s="1"/>
  <c r="AY96" i="10" s="1"/>
  <c r="AY97" i="10" s="1"/>
  <c r="AY98" i="10" s="1"/>
  <c r="AY99" i="10" s="1"/>
  <c r="AY100" i="10" s="1"/>
  <c r="AY101" i="10" s="1"/>
  <c r="AY102" i="10" s="1"/>
  <c r="AY103" i="10" s="1"/>
  <c r="AY104" i="10" s="1"/>
  <c r="AY105" i="10" s="1"/>
  <c r="AY106" i="10" s="1"/>
  <c r="AY107" i="10" s="1"/>
  <c r="AY108" i="10" s="1"/>
  <c r="AY109" i="10" s="1"/>
  <c r="AY110" i="10" s="1"/>
  <c r="AY111" i="10" s="1"/>
  <c r="AY112" i="10" s="1"/>
  <c r="AY113" i="10" s="1"/>
  <c r="AY114" i="10" s="1"/>
  <c r="AY115" i="10" s="1"/>
  <c r="AY116" i="10" s="1"/>
  <c r="AY117" i="10" s="1"/>
  <c r="AY118" i="10" s="1"/>
  <c r="AY119" i="10" s="1"/>
  <c r="AY120" i="10" s="1"/>
  <c r="AY121" i="10" s="1"/>
  <c r="AY122" i="10" s="1"/>
  <c r="AY123" i="10" s="1"/>
  <c r="AY124" i="10" s="1"/>
  <c r="AY125" i="10" s="1"/>
  <c r="AY126" i="10" s="1"/>
  <c r="AY127" i="10" s="1"/>
  <c r="AY128" i="10" s="1"/>
  <c r="AY129" i="10" s="1"/>
  <c r="AY130" i="10" s="1"/>
  <c r="AY131" i="10" s="1"/>
  <c r="AY132" i="10" s="1"/>
  <c r="AY133" i="10" s="1"/>
  <c r="AY134" i="10" s="1"/>
  <c r="AY135" i="10" s="1"/>
  <c r="AY136" i="10" s="1"/>
  <c r="AY137" i="10" s="1"/>
  <c r="AY138" i="10" s="1"/>
  <c r="AY139" i="10" s="1"/>
  <c r="AY140" i="10" s="1"/>
  <c r="AY141" i="10" s="1"/>
  <c r="AY142" i="10" s="1"/>
  <c r="AY143" i="10" s="1"/>
  <c r="AY144" i="10" s="1"/>
  <c r="AY145" i="10" s="1"/>
  <c r="AY146" i="10" s="1"/>
  <c r="AY147" i="10" s="1"/>
  <c r="AY148" i="10" s="1"/>
  <c r="AY149" i="10" s="1"/>
  <c r="AY150" i="10" s="1"/>
  <c r="AY151" i="10" s="1"/>
  <c r="AY152" i="10" s="1"/>
  <c r="AY153" i="10" s="1"/>
  <c r="AY154" i="10" s="1"/>
  <c r="AY155" i="10" s="1"/>
  <c r="AY156" i="10" s="1"/>
  <c r="AY157" i="10" s="1"/>
  <c r="AY158" i="10" s="1"/>
  <c r="AY159" i="10" s="1"/>
  <c r="AY160" i="10" s="1"/>
  <c r="AY161" i="10" s="1"/>
  <c r="AY162" i="10" s="1"/>
  <c r="AY163" i="10" s="1"/>
  <c r="AY164" i="10" s="1"/>
  <c r="AY165" i="10" s="1"/>
  <c r="AY166" i="10" s="1"/>
  <c r="AY167" i="10" s="1"/>
  <c r="AY168" i="10" s="1"/>
  <c r="AY169" i="10" s="1"/>
  <c r="AY170" i="10" s="1"/>
  <c r="AY171" i="10" s="1"/>
  <c r="AY172" i="10" s="1"/>
  <c r="AY173" i="10" s="1"/>
  <c r="AY174" i="10" s="1"/>
  <c r="AY175" i="10" s="1"/>
  <c r="AY176" i="10" s="1"/>
  <c r="AY177" i="10" s="1"/>
  <c r="AY178" i="10" s="1"/>
  <c r="AY179" i="10" s="1"/>
  <c r="AY180" i="10" s="1"/>
  <c r="AY181" i="10" s="1"/>
  <c r="AY182" i="10" s="1"/>
  <c r="AY183" i="10" s="1"/>
  <c r="AY184" i="10" s="1"/>
  <c r="AY185" i="10" s="1"/>
  <c r="AY186" i="10" s="1"/>
  <c r="AY187" i="10" s="1"/>
  <c r="AY188" i="10" s="1"/>
  <c r="AY189" i="10" s="1"/>
  <c r="AY190" i="10" s="1"/>
  <c r="AY191" i="10" s="1"/>
  <c r="AY192" i="10" s="1"/>
  <c r="AY193" i="10" s="1"/>
  <c r="AY194" i="10" s="1"/>
  <c r="AY195" i="10" s="1"/>
  <c r="AY196" i="10" s="1"/>
  <c r="AY197" i="10" s="1"/>
  <c r="AY198" i="10" s="1"/>
  <c r="AY199" i="10" s="1"/>
  <c r="AY200" i="10" s="1"/>
  <c r="AY201" i="10" s="1"/>
  <c r="AY202" i="10" s="1"/>
  <c r="AY203" i="10" s="1"/>
  <c r="AY204" i="10" s="1"/>
  <c r="AY205" i="10" s="1"/>
  <c r="AY206" i="10" s="1"/>
  <c r="AY207" i="10" s="1"/>
  <c r="AY208" i="10" s="1"/>
  <c r="AY209" i="10" s="1"/>
  <c r="AY210" i="10" s="1"/>
  <c r="AY211" i="10" s="1"/>
  <c r="AY212" i="10" s="1"/>
  <c r="AY213" i="10" s="1"/>
  <c r="AY214" i="10" s="1"/>
  <c r="AY215" i="10" s="1"/>
  <c r="CR74" i="68"/>
  <c r="CR76" i="68" s="1"/>
  <c r="DK74" i="68"/>
  <c r="DK76" i="68" s="1"/>
  <c r="DL76" i="68" s="1"/>
  <c r="I145" i="14"/>
  <c r="I146" i="14" s="1"/>
  <c r="E3" i="46"/>
  <c r="C14" i="46"/>
  <c r="C25" i="46"/>
  <c r="E3" i="5"/>
  <c r="BV12" i="50"/>
  <c r="K11" i="25"/>
  <c r="C15" i="103" s="1"/>
  <c r="L7" i="22"/>
  <c r="D6" i="22"/>
  <c r="AG11" i="22"/>
  <c r="AB9" i="22"/>
  <c r="U5" i="22"/>
  <c r="GR15" i="31"/>
  <c r="F35" i="3"/>
  <c r="E48" i="3"/>
  <c r="CJ12" i="50"/>
  <c r="HF15" i="31"/>
  <c r="E13" i="7"/>
  <c r="E21" i="8"/>
  <c r="E40" i="8"/>
  <c r="E44" i="8" s="1"/>
  <c r="AX74" i="68"/>
  <c r="AX76" i="68" s="1"/>
  <c r="C36" i="46"/>
  <c r="DA12" i="50"/>
  <c r="HV15" i="31"/>
  <c r="E42" i="2"/>
  <c r="G66" i="3"/>
  <c r="G69" i="3" s="1"/>
  <c r="E74" i="3"/>
  <c r="F108" i="14" s="1"/>
  <c r="E22" i="7"/>
  <c r="DD74" i="68"/>
  <c r="DD76" i="68" s="1"/>
  <c r="D37" i="1"/>
  <c r="E3" i="72"/>
  <c r="BP74" i="68"/>
  <c r="BP76" i="68" s="1"/>
  <c r="F2" i="98"/>
  <c r="D29" i="16"/>
  <c r="F29" i="16" s="1"/>
  <c r="I29" i="16" s="1"/>
  <c r="F33" i="3"/>
  <c r="E46" i="3"/>
  <c r="BX12" i="50"/>
  <c r="GT15" i="31"/>
  <c r="CZ10" i="10"/>
  <c r="C13" i="10"/>
  <c r="D38" i="11"/>
  <c r="AA19" i="13"/>
  <c r="E31" i="11"/>
  <c r="D47" i="11"/>
  <c r="E17" i="11"/>
  <c r="AL17" i="13"/>
  <c r="AL18" i="13"/>
  <c r="AL19" i="13"/>
  <c r="DR15" i="31"/>
  <c r="G119" i="14"/>
  <c r="DC74" i="68"/>
  <c r="H174" i="14"/>
  <c r="G129" i="14"/>
  <c r="H129" i="14" s="1"/>
  <c r="H106" i="14"/>
  <c r="F39" i="14"/>
  <c r="H238" i="14"/>
  <c r="G107" i="14"/>
  <c r="DG74" i="68" s="1"/>
  <c r="F110" i="14"/>
  <c r="DO74" i="68"/>
  <c r="H149" i="14"/>
  <c r="AS12" i="22"/>
  <c r="AP12" i="22"/>
  <c r="C12" i="22"/>
  <c r="I12" i="22" s="1"/>
  <c r="CY74" i="68"/>
  <c r="H170" i="14"/>
  <c r="CZ74" i="68"/>
  <c r="H171" i="14"/>
  <c r="G126" i="14"/>
  <c r="CM74" i="68" s="1"/>
  <c r="D15" i="18"/>
  <c r="D14" i="18"/>
  <c r="D16" i="18"/>
  <c r="J59" i="68"/>
  <c r="O70" i="68"/>
  <c r="E69" i="18"/>
  <c r="C108" i="18"/>
  <c r="U21" i="22"/>
  <c r="E21" i="22"/>
  <c r="F139" i="14"/>
  <c r="D196" i="18"/>
  <c r="H21" i="22"/>
  <c r="R51" i="22"/>
  <c r="Z51" i="22"/>
  <c r="K13" i="25"/>
  <c r="AG13" i="22"/>
  <c r="C13" i="22"/>
  <c r="I13" i="22" s="1"/>
  <c r="R70" i="68"/>
  <c r="Z37" i="22"/>
  <c r="R37" i="22"/>
  <c r="G38" i="14"/>
  <c r="H38" i="14" s="1"/>
  <c r="G70" i="14"/>
  <c r="H70" i="14" s="1"/>
  <c r="H73" i="14"/>
  <c r="H146" i="14"/>
  <c r="G160" i="14"/>
  <c r="H160" i="14" s="1"/>
  <c r="J79" i="37"/>
  <c r="N11" i="23"/>
  <c r="B11" i="23"/>
  <c r="C53" i="18"/>
  <c r="Z19" i="22"/>
  <c r="R19" i="22"/>
  <c r="H150" i="14"/>
  <c r="H172" i="14"/>
  <c r="I70" i="68"/>
  <c r="L12" i="22"/>
  <c r="H56" i="2" s="1"/>
  <c r="F12" i="22"/>
  <c r="N12" i="22"/>
  <c r="D22" i="22"/>
  <c r="J70" i="68"/>
  <c r="U22" i="22"/>
  <c r="E22" i="22"/>
  <c r="K70" i="68"/>
  <c r="DB74" i="68"/>
  <c r="U24" i="22"/>
  <c r="E24" i="22"/>
  <c r="L70" i="68"/>
  <c r="Z18" i="22"/>
  <c r="R18" i="22"/>
  <c r="E17" i="22"/>
  <c r="Z20" i="22"/>
  <c r="R20" i="22"/>
  <c r="R28" i="22"/>
  <c r="Z28" i="22"/>
  <c r="R29" i="22"/>
  <c r="Z29" i="22"/>
  <c r="C130" i="18"/>
  <c r="Z15" i="22"/>
  <c r="R15" i="22"/>
  <c r="E18" i="22"/>
  <c r="Z21" i="22"/>
  <c r="R21" i="22"/>
  <c r="H36" i="22"/>
  <c r="E41" i="22"/>
  <c r="U41" i="22"/>
  <c r="U47" i="22"/>
  <c r="E47" i="22"/>
  <c r="AW12" i="50"/>
  <c r="L14" i="22"/>
  <c r="F14" i="22"/>
  <c r="E19" i="22"/>
  <c r="Z22" i="22"/>
  <c r="R22" i="22"/>
  <c r="R30" i="22"/>
  <c r="Z30" i="22"/>
  <c r="AP31" i="22"/>
  <c r="AS31" i="22"/>
  <c r="R35" i="22"/>
  <c r="Z35" i="22"/>
  <c r="D37" i="22"/>
  <c r="H41" i="22"/>
  <c r="H48" i="22"/>
  <c r="K12" i="25"/>
  <c r="AG12" i="22"/>
  <c r="E20" i="22"/>
  <c r="Z23" i="22"/>
  <c r="R23" i="22"/>
  <c r="R25" i="22"/>
  <c r="Z25" i="22"/>
  <c r="R26" i="22"/>
  <c r="Z26" i="22"/>
  <c r="H27" i="22"/>
  <c r="R34" i="22"/>
  <c r="Z34" i="22"/>
  <c r="Z24" i="22"/>
  <c r="R24" i="22"/>
  <c r="R36" i="22"/>
  <c r="Z36" i="22"/>
  <c r="K57" i="25"/>
  <c r="AG57" i="22"/>
  <c r="C57" i="22"/>
  <c r="I57" i="22" s="1"/>
  <c r="C218" i="18"/>
  <c r="R27" i="22"/>
  <c r="Z27" i="22"/>
  <c r="Z41" i="22"/>
  <c r="R41" i="22"/>
  <c r="L13" i="22"/>
  <c r="K56" i="2" s="1"/>
  <c r="F13" i="22"/>
  <c r="L15" i="22"/>
  <c r="F15" i="22"/>
  <c r="AP27" i="22"/>
  <c r="AS27" i="22"/>
  <c r="AP28" i="22"/>
  <c r="AS28" i="22"/>
  <c r="H33" i="22"/>
  <c r="S42" i="22"/>
  <c r="E244" i="18"/>
  <c r="R32" i="22"/>
  <c r="Z32" i="22"/>
  <c r="C160" i="18"/>
  <c r="Z16" i="22"/>
  <c r="R16" i="22"/>
  <c r="R31" i="22"/>
  <c r="Z31" i="22"/>
  <c r="E13" i="22"/>
  <c r="N14" i="22"/>
  <c r="E15" i="22"/>
  <c r="Z17" i="22"/>
  <c r="R17" i="22"/>
  <c r="AP24" i="22"/>
  <c r="C24" i="22"/>
  <c r="I24" i="22" s="1"/>
  <c r="AS24" i="22"/>
  <c r="AP25" i="22"/>
  <c r="AS25" i="22"/>
  <c r="R33" i="22"/>
  <c r="Z33" i="22"/>
  <c r="AP34" i="22"/>
  <c r="AS34" i="22"/>
  <c r="AP13" i="22"/>
  <c r="AP14" i="22"/>
  <c r="AP15" i="22"/>
  <c r="F16" i="22"/>
  <c r="AP16" i="22"/>
  <c r="F17" i="22"/>
  <c r="AP17" i="22"/>
  <c r="F18" i="22"/>
  <c r="AP18" i="22"/>
  <c r="F19" i="22"/>
  <c r="AP19" i="22"/>
  <c r="F20" i="22"/>
  <c r="AP20" i="22"/>
  <c r="F21" i="22"/>
  <c r="AP21" i="22"/>
  <c r="F22" i="22"/>
  <c r="AP22" i="22"/>
  <c r="F23" i="22"/>
  <c r="AP23" i="22"/>
  <c r="F24" i="22"/>
  <c r="F27" i="22"/>
  <c r="L27" i="22"/>
  <c r="F30" i="22"/>
  <c r="L30" i="22"/>
  <c r="F33" i="22"/>
  <c r="L33" i="22"/>
  <c r="F36" i="22"/>
  <c r="L36" i="22"/>
  <c r="AS36" i="22"/>
  <c r="K37" i="25"/>
  <c r="AP37" i="22"/>
  <c r="H38" i="22"/>
  <c r="AL44" i="22"/>
  <c r="AD44" i="22"/>
  <c r="K25" i="25"/>
  <c r="K28" i="25"/>
  <c r="K31" i="25"/>
  <c r="K34" i="25"/>
  <c r="R57" i="22"/>
  <c r="Z57" i="22"/>
  <c r="Z39" i="22"/>
  <c r="R39" i="22"/>
  <c r="E39" i="22"/>
  <c r="K40" i="25"/>
  <c r="R45" i="22"/>
  <c r="Z45" i="22"/>
  <c r="K56" i="25"/>
  <c r="AG56" i="22"/>
  <c r="AP26" i="22"/>
  <c r="E27" i="22"/>
  <c r="AP29" i="22"/>
  <c r="E30" i="22"/>
  <c r="AP32" i="22"/>
  <c r="E33" i="22"/>
  <c r="AP35" i="22"/>
  <c r="E36" i="22"/>
  <c r="AS37" i="22"/>
  <c r="C39" i="22"/>
  <c r="I39" i="22" s="1"/>
  <c r="E44" i="22"/>
  <c r="N52" i="22"/>
  <c r="L52" i="22"/>
  <c r="F54" i="22"/>
  <c r="R55" i="22"/>
  <c r="Z55" i="22"/>
  <c r="D56" i="22"/>
  <c r="K59" i="25"/>
  <c r="AG59" i="22"/>
  <c r="F25" i="22"/>
  <c r="L25" i="22"/>
  <c r="F28" i="22"/>
  <c r="L28" i="22"/>
  <c r="F31" i="22"/>
  <c r="L31" i="22"/>
  <c r="F34" i="22"/>
  <c r="L34" i="22"/>
  <c r="F37" i="22"/>
  <c r="L37" i="22"/>
  <c r="AP40" i="22"/>
  <c r="C25" i="22"/>
  <c r="I25" i="22" s="1"/>
  <c r="K26" i="25"/>
  <c r="C28" i="22"/>
  <c r="I28" i="22" s="1"/>
  <c r="K29" i="25"/>
  <c r="C31" i="22"/>
  <c r="I31" i="22" s="1"/>
  <c r="K32" i="25"/>
  <c r="C34" i="22"/>
  <c r="I34" i="22" s="1"/>
  <c r="K35" i="25"/>
  <c r="K38" i="25"/>
  <c r="U39" i="22"/>
  <c r="F53" i="22"/>
  <c r="AG53" i="22"/>
  <c r="L54" i="22"/>
  <c r="L16" i="22"/>
  <c r="L17" i="22"/>
  <c r="L18" i="22"/>
  <c r="L19" i="22"/>
  <c r="L20" i="22"/>
  <c r="L21" i="22"/>
  <c r="L22" i="22"/>
  <c r="L23" i="22"/>
  <c r="L24" i="22"/>
  <c r="AG25" i="22"/>
  <c r="AG28" i="22"/>
  <c r="AG31" i="22"/>
  <c r="AG34" i="22"/>
  <c r="C40" i="22"/>
  <c r="I40" i="22" s="1"/>
  <c r="H42" i="22"/>
  <c r="L56" i="22"/>
  <c r="F56" i="22"/>
  <c r="AP30" i="22"/>
  <c r="AP33" i="22"/>
  <c r="K58" i="25"/>
  <c r="AG58" i="22"/>
  <c r="F26" i="22"/>
  <c r="L26" i="22"/>
  <c r="F29" i="22"/>
  <c r="L29" i="22"/>
  <c r="F32" i="22"/>
  <c r="L32" i="22"/>
  <c r="F35" i="22"/>
  <c r="L35" i="22"/>
  <c r="Z43" i="22"/>
  <c r="R43" i="22"/>
  <c r="U43" i="22"/>
  <c r="E43" i="22"/>
  <c r="C53" i="22"/>
  <c r="I53" i="22" s="1"/>
  <c r="Z56" i="22"/>
  <c r="R56" i="22"/>
  <c r="K14" i="25"/>
  <c r="K15" i="25"/>
  <c r="K16" i="25"/>
  <c r="K17" i="25"/>
  <c r="K18" i="25"/>
  <c r="K19" i="25"/>
  <c r="K20" i="25"/>
  <c r="K21" i="25"/>
  <c r="K22" i="25"/>
  <c r="K23" i="25"/>
  <c r="K24" i="25"/>
  <c r="K27" i="25"/>
  <c r="K30" i="25"/>
  <c r="K33" i="25"/>
  <c r="K36" i="25"/>
  <c r="H40" i="22"/>
  <c r="R54" i="22"/>
  <c r="C56" i="22"/>
  <c r="I56" i="22" s="1"/>
  <c r="Z47" i="22"/>
  <c r="D74" i="22"/>
  <c r="R49" i="22"/>
  <c r="Z49" i="22"/>
  <c r="S72" i="22"/>
  <c r="R50" i="22"/>
  <c r="Z50" i="22"/>
  <c r="E55" i="22"/>
  <c r="K60" i="25"/>
  <c r="AG60" i="22"/>
  <c r="N96" i="22"/>
  <c r="L96" i="22"/>
  <c r="F96" i="22"/>
  <c r="E52" i="22"/>
  <c r="C60" i="22"/>
  <c r="I60" i="22" s="1"/>
  <c r="AS78" i="22"/>
  <c r="AP78" i="22"/>
  <c r="AP50" i="22"/>
  <c r="AP49" i="22"/>
  <c r="AP48" i="22"/>
  <c r="AP47" i="22"/>
  <c r="AP46" i="22"/>
  <c r="AP45" i="22"/>
  <c r="AP44" i="22"/>
  <c r="AP54" i="22"/>
  <c r="AP51" i="22"/>
  <c r="U81" i="22"/>
  <c r="E81" i="22"/>
  <c r="L55" i="22"/>
  <c r="E58" i="22"/>
  <c r="E59" i="22"/>
  <c r="E60" i="22"/>
  <c r="E61" i="22"/>
  <c r="E62" i="22"/>
  <c r="E63" i="22"/>
  <c r="E64" i="22"/>
  <c r="E65" i="22"/>
  <c r="E66" i="22"/>
  <c r="E67" i="22"/>
  <c r="K72" i="25"/>
  <c r="AP74" i="22"/>
  <c r="AP76" i="22"/>
  <c r="AP57" i="22"/>
  <c r="AP58" i="22"/>
  <c r="AP59" i="22"/>
  <c r="AP60" i="22"/>
  <c r="AP61" i="22"/>
  <c r="AP62" i="22"/>
  <c r="AP63" i="22"/>
  <c r="AP64" i="22"/>
  <c r="AP65" i="22"/>
  <c r="AP66" i="22"/>
  <c r="AP67" i="22"/>
  <c r="AP68" i="22"/>
  <c r="AS72" i="22"/>
  <c r="D75" i="22"/>
  <c r="R88" i="22"/>
  <c r="Z88" i="22"/>
  <c r="AU99" i="22"/>
  <c r="K52" i="25"/>
  <c r="K55" i="25"/>
  <c r="L72" i="22"/>
  <c r="K74" i="25"/>
  <c r="AG74" i="22"/>
  <c r="AP79" i="22"/>
  <c r="K81" i="25"/>
  <c r="U82" i="22"/>
  <c r="E82" i="22"/>
  <c r="K99" i="25"/>
  <c r="AG99" i="22"/>
  <c r="L58" i="22"/>
  <c r="L59" i="22"/>
  <c r="L60" i="22"/>
  <c r="L61" i="22"/>
  <c r="L62" i="22"/>
  <c r="L63" i="22"/>
  <c r="L64" i="22"/>
  <c r="L65" i="22"/>
  <c r="L66" i="22"/>
  <c r="L67" i="22"/>
  <c r="L68" i="22"/>
  <c r="L69" i="22"/>
  <c r="L70" i="22"/>
  <c r="N71" i="22"/>
  <c r="E72" i="22"/>
  <c r="AG72" i="22"/>
  <c r="AD81" i="22"/>
  <c r="Z82" i="22"/>
  <c r="R82" i="22"/>
  <c r="K41" i="25"/>
  <c r="K42" i="25"/>
  <c r="K43" i="25"/>
  <c r="K44" i="25"/>
  <c r="K45" i="25"/>
  <c r="K46" i="25"/>
  <c r="K47" i="25"/>
  <c r="K48" i="25"/>
  <c r="K49" i="25"/>
  <c r="K50" i="25"/>
  <c r="K51" i="25"/>
  <c r="K54" i="25"/>
  <c r="AS57" i="22"/>
  <c r="N58" i="22"/>
  <c r="AS58" i="22"/>
  <c r="N59" i="22"/>
  <c r="AS59" i="22"/>
  <c r="N60" i="22"/>
  <c r="AS60" i="22"/>
  <c r="N61" i="22"/>
  <c r="AS61" i="22"/>
  <c r="N62" i="22"/>
  <c r="AS62" i="22"/>
  <c r="N63" i="22"/>
  <c r="AS63" i="22"/>
  <c r="N64" i="22"/>
  <c r="AS64" i="22"/>
  <c r="N65" i="22"/>
  <c r="AS65" i="22"/>
  <c r="N66" i="22"/>
  <c r="N67" i="22"/>
  <c r="N68" i="22"/>
  <c r="N69" i="22"/>
  <c r="N70" i="22"/>
  <c r="C76" i="22"/>
  <c r="I76" i="22" s="1"/>
  <c r="AG76" i="22"/>
  <c r="AP77" i="22"/>
  <c r="C79" i="22"/>
  <c r="I79" i="22" s="1"/>
  <c r="AS79" i="22"/>
  <c r="AP70" i="22"/>
  <c r="AP69" i="22"/>
  <c r="K75" i="25"/>
  <c r="AG75" i="22"/>
  <c r="K77" i="25"/>
  <c r="C77" i="22"/>
  <c r="I77" i="22" s="1"/>
  <c r="AG77" i="22"/>
  <c r="AS80" i="22"/>
  <c r="AP80" i="22"/>
  <c r="AG61" i="22"/>
  <c r="AG62" i="22"/>
  <c r="AG63" i="22"/>
  <c r="AG64" i="22"/>
  <c r="AG65" i="22"/>
  <c r="AP73" i="22"/>
  <c r="Z76" i="22"/>
  <c r="R76" i="22"/>
  <c r="H80" i="22"/>
  <c r="AP88" i="22"/>
  <c r="AS88" i="22"/>
  <c r="C88" i="22"/>
  <c r="I88" i="22" s="1"/>
  <c r="AG71" i="22"/>
  <c r="K73" i="25"/>
  <c r="R86" i="22"/>
  <c r="Z86" i="22"/>
  <c r="AP86" i="22"/>
  <c r="K87" i="25"/>
  <c r="W99" i="22"/>
  <c r="W98" i="22" s="1"/>
  <c r="W97" i="22" s="1"/>
  <c r="W96" i="22" s="1"/>
  <c r="W95" i="22" s="1"/>
  <c r="W94" i="22" s="1"/>
  <c r="W93" i="22" s="1"/>
  <c r="W92" i="22" s="1"/>
  <c r="W91" i="22" s="1"/>
  <c r="W90" i="22" s="1"/>
  <c r="W89" i="22" s="1"/>
  <c r="W88" i="22" s="1"/>
  <c r="W87" i="22" s="1"/>
  <c r="W86" i="22" s="1"/>
  <c r="W85" i="22" s="1"/>
  <c r="W84" i="22" s="1"/>
  <c r="W83" i="22" s="1"/>
  <c r="W82" i="22" s="1"/>
  <c r="W81" i="22" s="1"/>
  <c r="AP83" i="22"/>
  <c r="K84" i="25"/>
  <c r="G95" i="22"/>
  <c r="E99" i="22"/>
  <c r="R90" i="22"/>
  <c r="Z90" i="22"/>
  <c r="AG73" i="22"/>
  <c r="AD75" i="22"/>
  <c r="K78" i="25"/>
  <c r="U83" i="22"/>
  <c r="R85" i="22"/>
  <c r="Z85" i="22"/>
  <c r="AP85" i="22"/>
  <c r="K86" i="25"/>
  <c r="K79" i="25"/>
  <c r="R74" i="22"/>
  <c r="K80" i="25"/>
  <c r="AS83" i="22"/>
  <c r="AG84" i="22"/>
  <c r="R87" i="22"/>
  <c r="Z87" i="22"/>
  <c r="AP87" i="22"/>
  <c r="K88" i="25"/>
  <c r="U96" i="22"/>
  <c r="E96" i="22"/>
  <c r="AS97" i="22"/>
  <c r="C97" i="22"/>
  <c r="I97" i="22" s="1"/>
  <c r="AP97" i="22"/>
  <c r="AP96" i="22"/>
  <c r="K83" i="25"/>
  <c r="R94" i="22"/>
  <c r="Z94" i="22"/>
  <c r="C99" i="22"/>
  <c r="I99" i="22" s="1"/>
  <c r="AI99" i="22"/>
  <c r="K66" i="25"/>
  <c r="K67" i="25"/>
  <c r="K68" i="25"/>
  <c r="K69" i="25"/>
  <c r="K70" i="25"/>
  <c r="C71" i="22"/>
  <c r="I71" i="22" s="1"/>
  <c r="E74" i="22"/>
  <c r="K82" i="25"/>
  <c r="AS85" i="22"/>
  <c r="AG86" i="22"/>
  <c r="R89" i="22"/>
  <c r="AP89" i="22"/>
  <c r="AP94" i="22"/>
  <c r="AP93" i="22"/>
  <c r="AS95" i="22"/>
  <c r="AP95" i="22"/>
  <c r="AP98" i="22"/>
  <c r="AS100" i="22"/>
  <c r="AP100" i="22"/>
  <c r="AV100" i="22" s="1"/>
  <c r="AP99" i="22"/>
  <c r="L16" i="23"/>
  <c r="C16" i="63" s="1"/>
  <c r="L19" i="23"/>
  <c r="C19" i="63" s="1"/>
  <c r="S77" i="22"/>
  <c r="R84" i="22"/>
  <c r="Z84" i="22"/>
  <c r="AP84" i="22"/>
  <c r="K85" i="25"/>
  <c r="K95" i="25"/>
  <c r="L115" i="23"/>
  <c r="K97" i="25"/>
  <c r="K100" i="25"/>
  <c r="L100" i="25" s="1"/>
  <c r="N97" i="22"/>
  <c r="N100" i="22"/>
  <c r="L12" i="23"/>
  <c r="L37" i="23"/>
  <c r="L61" i="23"/>
  <c r="L85" i="23"/>
  <c r="L109" i="23"/>
  <c r="K89" i="25"/>
  <c r="K90" i="25"/>
  <c r="K91" i="25"/>
  <c r="K92" i="25"/>
  <c r="K93" i="25"/>
  <c r="K94" i="25"/>
  <c r="W11" i="23"/>
  <c r="L34" i="23"/>
  <c r="F99" i="22"/>
  <c r="L31" i="23"/>
  <c r="C31" i="63" s="1"/>
  <c r="K98" i="25"/>
  <c r="L15" i="23"/>
  <c r="C15" i="63" s="1"/>
  <c r="L28" i="23"/>
  <c r="C28" i="63" s="1"/>
  <c r="L55" i="23"/>
  <c r="AG95" i="22"/>
  <c r="L22" i="23"/>
  <c r="C22" i="63" s="1"/>
  <c r="L25" i="23"/>
  <c r="C25" i="63" s="1"/>
  <c r="K96" i="25"/>
  <c r="L18" i="23"/>
  <c r="C18" i="63" s="1"/>
  <c r="L33" i="23"/>
  <c r="L49" i="23"/>
  <c r="L73" i="23"/>
  <c r="L97" i="23"/>
  <c r="L129" i="23"/>
  <c r="L157" i="23"/>
  <c r="L193" i="23"/>
  <c r="L229" i="23"/>
  <c r="L133" i="23"/>
  <c r="L136" i="23"/>
  <c r="L139" i="23"/>
  <c r="L142" i="23"/>
  <c r="L145" i="23"/>
  <c r="L148" i="23"/>
  <c r="L151" i="23"/>
  <c r="L154" i="23"/>
  <c r="L187" i="23"/>
  <c r="L223" i="23"/>
  <c r="L283" i="23"/>
  <c r="L158" i="23"/>
  <c r="L159" i="23"/>
  <c r="L162" i="23"/>
  <c r="L194" i="23"/>
  <c r="L230" i="23"/>
  <c r="L181" i="23"/>
  <c r="L217" i="23"/>
  <c r="L271" i="23"/>
  <c r="L305" i="23"/>
  <c r="L265" i="23"/>
  <c r="L169" i="23"/>
  <c r="L166" i="23"/>
  <c r="L176" i="23"/>
  <c r="L177" i="23"/>
  <c r="L212" i="23"/>
  <c r="L241" i="23"/>
  <c r="L260" i="23"/>
  <c r="L254" i="23"/>
  <c r="L294" i="23"/>
  <c r="L292" i="23"/>
  <c r="L365" i="23"/>
  <c r="L314" i="23"/>
  <c r="L324" i="23"/>
  <c r="L330" i="23"/>
  <c r="L366" i="23"/>
  <c r="L402" i="23"/>
  <c r="L438" i="23"/>
  <c r="L295" i="23"/>
  <c r="L310" i="23"/>
  <c r="L360" i="23"/>
  <c r="L396" i="23"/>
  <c r="L432" i="23"/>
  <c r="L320" i="23"/>
  <c r="L326" i="23"/>
  <c r="L346" i="23"/>
  <c r="L353" i="23"/>
  <c r="L313" i="23"/>
  <c r="L354" i="23"/>
  <c r="L390" i="23"/>
  <c r="L426" i="23"/>
  <c r="L298" i="23"/>
  <c r="L316" i="23"/>
  <c r="L340" i="23"/>
  <c r="L319" i="23"/>
  <c r="L325" i="23"/>
  <c r="L341" i="23"/>
  <c r="L377" i="23"/>
  <c r="L289" i="23"/>
  <c r="L301" i="23"/>
  <c r="L308" i="23"/>
  <c r="L335" i="23"/>
  <c r="L371" i="23"/>
  <c r="L459" i="23"/>
  <c r="L455" i="23"/>
  <c r="C60" i="25"/>
  <c r="E60" i="25"/>
  <c r="G60" i="22" s="1"/>
  <c r="D60" i="25"/>
  <c r="L462" i="23"/>
  <c r="L466" i="23"/>
  <c r="L497" i="23"/>
  <c r="L472" i="23"/>
  <c r="L449" i="23"/>
  <c r="L478" i="23"/>
  <c r="L468" i="23"/>
  <c r="L484" i="23"/>
  <c r="D16" i="61"/>
  <c r="F118" i="46" s="1"/>
  <c r="D86" i="61"/>
  <c r="D83" i="61" s="1" a="1"/>
  <c r="D83" i="61" s="1"/>
  <c r="L461" i="23"/>
  <c r="L474" i="23"/>
  <c r="L490" i="23"/>
  <c r="L480" i="23"/>
  <c r="D49" i="25"/>
  <c r="D53" i="25"/>
  <c r="D72" i="25"/>
  <c r="C72" i="25"/>
  <c r="B126" i="63"/>
  <c r="I14" i="19"/>
  <c r="I125" i="19"/>
  <c r="D24" i="61"/>
  <c r="F126" i="46" s="1"/>
  <c r="D52" i="61"/>
  <c r="D51" i="61" s="1" a="1"/>
  <c r="D51" i="61" s="1"/>
  <c r="D13" i="61" s="1"/>
  <c r="F115" i="46" s="1"/>
  <c r="D35" i="61"/>
  <c r="D14" i="25"/>
  <c r="D20" i="25"/>
  <c r="D26" i="25"/>
  <c r="D32" i="25"/>
  <c r="D38" i="25"/>
  <c r="E52" i="25"/>
  <c r="G52" i="22" s="1"/>
  <c r="C55" i="25"/>
  <c r="D59" i="25"/>
  <c r="D77" i="61"/>
  <c r="D75" i="61" s="1" a="1"/>
  <c r="D75" i="61" s="1"/>
  <c r="D26" i="61"/>
  <c r="F128" i="46" s="1"/>
  <c r="B122" i="63"/>
  <c r="D55" i="25"/>
  <c r="B49" i="63"/>
  <c r="D48" i="63" s="1"/>
  <c r="B52" i="63"/>
  <c r="D51" i="63" s="1"/>
  <c r="D13" i="25"/>
  <c r="D19" i="25"/>
  <c r="D25" i="25"/>
  <c r="D31" i="25"/>
  <c r="D37" i="25"/>
  <c r="D43" i="25"/>
  <c r="D47" i="25"/>
  <c r="D51" i="25"/>
  <c r="D65" i="25"/>
  <c r="B117" i="63"/>
  <c r="B123" i="63"/>
  <c r="D58" i="25"/>
  <c r="H13" i="19"/>
  <c r="E58" i="25"/>
  <c r="G58" i="22" s="1"/>
  <c r="C61" i="25"/>
  <c r="D64" i="25"/>
  <c r="C64" i="25"/>
  <c r="D70" i="25"/>
  <c r="C70" i="25"/>
  <c r="D78" i="25"/>
  <c r="C78" i="25"/>
  <c r="C57" i="25"/>
  <c r="E64" i="25"/>
  <c r="G64" i="22" s="1"/>
  <c r="E70" i="25"/>
  <c r="G70" i="22" s="1"/>
  <c r="E78" i="25"/>
  <c r="D19" i="61"/>
  <c r="F121" i="46" s="1"/>
  <c r="D18" i="61"/>
  <c r="F120" i="46" s="1"/>
  <c r="D37" i="61"/>
  <c r="D89" i="25"/>
  <c r="D95" i="25"/>
  <c r="D101" i="25"/>
  <c r="C76" i="25"/>
  <c r="C82" i="25"/>
  <c r="C88" i="25"/>
  <c r="C94" i="25"/>
  <c r="C100" i="25"/>
  <c r="D14" i="61"/>
  <c r="F116" i="46" s="1"/>
  <c r="C84" i="25"/>
  <c r="C90" i="25"/>
  <c r="C96" i="25"/>
  <c r="F16" i="6" l="1"/>
  <c r="D242" i="18"/>
  <c r="F252" i="18"/>
  <c r="D250" i="18"/>
  <c r="F172" i="18"/>
  <c r="E16" i="46"/>
  <c r="F169" i="18"/>
  <c r="D243" i="18"/>
  <c r="F165" i="18"/>
  <c r="F35" i="6"/>
  <c r="D253" i="18"/>
  <c r="F167" i="18"/>
  <c r="E32" i="46"/>
  <c r="F250" i="18"/>
  <c r="F170" i="18"/>
  <c r="D252" i="18"/>
  <c r="GW3" i="99"/>
  <c r="Z46" i="22"/>
  <c r="AL46" i="22" s="1"/>
  <c r="F151" i="18"/>
  <c r="B111" i="63"/>
  <c r="D20" i="63"/>
  <c r="G100" i="22"/>
  <c r="D186" i="18"/>
  <c r="D185" i="18"/>
  <c r="J90" i="69"/>
  <c r="D184" i="18"/>
  <c r="D179" i="18"/>
  <c r="B116" i="63"/>
  <c r="B51" i="63"/>
  <c r="D50" i="63" s="1"/>
  <c r="G57" i="22"/>
  <c r="D33" i="32"/>
  <c r="I206" i="19"/>
  <c r="M98" i="22"/>
  <c r="F251" i="18"/>
  <c r="F171" i="18"/>
  <c r="M80" i="69"/>
  <c r="D240" i="18"/>
  <c r="D244" i="18" s="1"/>
  <c r="O80" i="69"/>
  <c r="F168" i="18"/>
  <c r="S80" i="69"/>
  <c r="I80" i="69"/>
  <c r="K34" i="69"/>
  <c r="K35" i="69" s="1"/>
  <c r="K36" i="69" s="1"/>
  <c r="D251" i="18"/>
  <c r="F13" i="18"/>
  <c r="L34" i="69"/>
  <c r="L35" i="69" s="1"/>
  <c r="L36" i="69" s="1"/>
  <c r="G40" i="22"/>
  <c r="F253" i="18"/>
  <c r="L80" i="69"/>
  <c r="F14" i="18"/>
  <c r="F89" i="3"/>
  <c r="E89" i="3" s="1"/>
  <c r="G41" i="22"/>
  <c r="F16" i="18"/>
  <c r="C87" i="18"/>
  <c r="D82" i="18" s="1"/>
  <c r="F174" i="18"/>
  <c r="G75" i="22"/>
  <c r="D183" i="18"/>
  <c r="B46" i="63"/>
  <c r="D45" i="63" s="1"/>
  <c r="D180" i="18"/>
  <c r="AQ72" i="22"/>
  <c r="R53" i="22"/>
  <c r="S53" i="22" s="1"/>
  <c r="E15" i="63"/>
  <c r="D182" i="18"/>
  <c r="E17" i="63"/>
  <c r="D23" i="63"/>
  <c r="E23" i="63" s="1"/>
  <c r="F158" i="18"/>
  <c r="E4" i="53"/>
  <c r="B125" i="63"/>
  <c r="J4" i="18"/>
  <c r="F166" i="18"/>
  <c r="H35" i="6"/>
  <c r="J80" i="69"/>
  <c r="I4" i="16"/>
  <c r="K80" i="69"/>
  <c r="R91" i="22"/>
  <c r="S91" i="22" s="1"/>
  <c r="B40" i="63"/>
  <c r="D39" i="63" s="1"/>
  <c r="X90" i="69"/>
  <c r="B37" i="63"/>
  <c r="D36" i="63" s="1"/>
  <c r="M34" i="69"/>
  <c r="M35" i="69" s="1"/>
  <c r="M36" i="69" s="1"/>
  <c r="K22" i="2"/>
  <c r="F20" i="46"/>
  <c r="GD15" i="31"/>
  <c r="N80" i="69"/>
  <c r="Z11" i="22"/>
  <c r="BU12" i="50" s="1"/>
  <c r="B110" i="63"/>
  <c r="I90" i="69"/>
  <c r="BI12" i="50"/>
  <c r="P80" i="69"/>
  <c r="B113" i="63"/>
  <c r="Q80" i="69"/>
  <c r="G50" i="22"/>
  <c r="U90" i="69"/>
  <c r="F4" i="8"/>
  <c r="K3" i="22" s="1"/>
  <c r="R80" i="69"/>
  <c r="N4" i="11"/>
  <c r="E4" i="9"/>
  <c r="E203" i="18"/>
  <c r="F195" i="18" s="1"/>
  <c r="V90" i="69"/>
  <c r="E4" i="41"/>
  <c r="D200" i="18"/>
  <c r="D22" i="63"/>
  <c r="E22" i="63" s="1"/>
  <c r="D198" i="18"/>
  <c r="B45" i="63"/>
  <c r="D44" i="63" s="1"/>
  <c r="G98" i="22"/>
  <c r="G81" i="22"/>
  <c r="D40" i="1"/>
  <c r="D26" i="18"/>
  <c r="D27" i="18"/>
  <c r="D29" i="18"/>
  <c r="F69" i="3"/>
  <c r="G48" i="22"/>
  <c r="D32" i="18"/>
  <c r="D194" i="18"/>
  <c r="D28" i="18"/>
  <c r="D202" i="18"/>
  <c r="D24" i="18"/>
  <c r="D30" i="18"/>
  <c r="AQ43" i="22"/>
  <c r="D33" i="18"/>
  <c r="D23" i="18"/>
  <c r="G87" i="22"/>
  <c r="D197" i="18"/>
  <c r="D199" i="18"/>
  <c r="D31" i="18"/>
  <c r="D25" i="18"/>
  <c r="H127" i="19"/>
  <c r="D201" i="18"/>
  <c r="G94" i="22"/>
  <c r="G44" i="22"/>
  <c r="D195" i="18"/>
  <c r="G84" i="22"/>
  <c r="G76" i="22"/>
  <c r="F21" i="46"/>
  <c r="G42" i="22"/>
  <c r="S13" i="22"/>
  <c r="G80" i="22"/>
  <c r="R99" i="22"/>
  <c r="Y99" i="22" s="1"/>
  <c r="AQ53" i="22"/>
  <c r="E27" i="3"/>
  <c r="E189" i="18"/>
  <c r="F185" i="18" s="1"/>
  <c r="F107" i="18"/>
  <c r="G79" i="22"/>
  <c r="H206" i="19"/>
  <c r="F95" i="18"/>
  <c r="F22" i="6"/>
  <c r="C56" i="17"/>
  <c r="F101" i="18"/>
  <c r="E96" i="8"/>
  <c r="E107" i="8" s="1"/>
  <c r="F53" i="14" s="1"/>
  <c r="B53" i="63"/>
  <c r="D52" i="63" s="1"/>
  <c r="D30" i="63"/>
  <c r="E30" i="63" s="1"/>
  <c r="AD99" i="22"/>
  <c r="AK99" i="22" s="1"/>
  <c r="D28" i="63"/>
  <c r="E28" i="63" s="1"/>
  <c r="I49" i="19"/>
  <c r="H49" i="19"/>
  <c r="H114" i="19"/>
  <c r="E53" i="18"/>
  <c r="F43" i="18" s="1"/>
  <c r="G11" i="25"/>
  <c r="E130" i="18"/>
  <c r="F123" i="18" s="1"/>
  <c r="AQ52" i="22"/>
  <c r="T11" i="22"/>
  <c r="GJ15" i="31" s="1"/>
  <c r="I77" i="19"/>
  <c r="G46" i="22"/>
  <c r="E35" i="3"/>
  <c r="G82" i="22"/>
  <c r="Z83" i="22"/>
  <c r="AD83" i="22" s="1"/>
  <c r="I67" i="16"/>
  <c r="H77" i="19"/>
  <c r="D187" i="18"/>
  <c r="D81" i="61"/>
  <c r="D80" i="61" s="1"/>
  <c r="D22" i="61" s="1"/>
  <c r="F124" i="46" s="1"/>
  <c r="D39" i="1"/>
  <c r="M17" i="18"/>
  <c r="F105" i="46" s="1"/>
  <c r="W90" i="69"/>
  <c r="D188" i="18"/>
  <c r="D13" i="46"/>
  <c r="F13" i="46" s="1"/>
  <c r="H4" i="10"/>
  <c r="G36" i="3"/>
  <c r="K16" i="50" s="1"/>
  <c r="E16" i="63"/>
  <c r="Z92" i="22"/>
  <c r="AL92" i="22" s="1"/>
  <c r="I34" i="69"/>
  <c r="I35" i="69" s="1"/>
  <c r="I36" i="69" s="1"/>
  <c r="E4" i="72"/>
  <c r="F21" i="6"/>
  <c r="E32" i="3"/>
  <c r="AQ71" i="22"/>
  <c r="C69" i="18"/>
  <c r="D64" i="18" s="1"/>
  <c r="Q4" i="13"/>
  <c r="AF4" i="13" s="1"/>
  <c r="AQ91" i="22"/>
  <c r="K96" i="22"/>
  <c r="K95" i="22" s="1"/>
  <c r="K94" i="22" s="1"/>
  <c r="M97" i="22"/>
  <c r="Z79" i="22"/>
  <c r="AD79" i="22" s="1"/>
  <c r="AL72" i="22"/>
  <c r="F136" i="18"/>
  <c r="AQ38" i="22"/>
  <c r="Z48" i="22"/>
  <c r="AD48" i="22" s="1"/>
  <c r="F141" i="18"/>
  <c r="D135" i="18"/>
  <c r="F82" i="18"/>
  <c r="F106" i="18"/>
  <c r="G88" i="22"/>
  <c r="L6" i="51"/>
  <c r="B12" i="64"/>
  <c r="D143" i="18"/>
  <c r="D138" i="18"/>
  <c r="F77" i="18"/>
  <c r="F97" i="18"/>
  <c r="D139" i="18"/>
  <c r="F78" i="18"/>
  <c r="H116" i="14"/>
  <c r="D136" i="18"/>
  <c r="F80" i="18"/>
  <c r="F84" i="18"/>
  <c r="CS76" i="68"/>
  <c r="H36" i="3"/>
  <c r="K17" i="50" s="1"/>
  <c r="B48" i="63"/>
  <c r="D47" i="63" s="1"/>
  <c r="F15" i="6"/>
  <c r="F12" i="7"/>
  <c r="F16" i="7" s="1"/>
  <c r="F32" i="7" s="1"/>
  <c r="V11" i="22" s="1"/>
  <c r="F150" i="18"/>
  <c r="F153" i="18"/>
  <c r="F159" i="18"/>
  <c r="F156" i="18"/>
  <c r="I127" i="19"/>
  <c r="F155" i="18"/>
  <c r="F102" i="18"/>
  <c r="F139" i="18"/>
  <c r="E15" i="46"/>
  <c r="F105" i="18"/>
  <c r="F100" i="18"/>
  <c r="C57" i="17"/>
  <c r="D25" i="9"/>
  <c r="F24" i="14" s="1"/>
  <c r="G24" i="14" s="1"/>
  <c r="H24" i="14" s="1"/>
  <c r="E18" i="63"/>
  <c r="F144" i="18"/>
  <c r="F154" i="18"/>
  <c r="B114" i="63"/>
  <c r="M100" i="22"/>
  <c r="F142" i="18"/>
  <c r="F152" i="18"/>
  <c r="F98" i="18"/>
  <c r="G108" i="14"/>
  <c r="F57" i="7"/>
  <c r="F35" i="14"/>
  <c r="G35" i="14" s="1"/>
  <c r="H35" i="14" s="1"/>
  <c r="N4" i="102"/>
  <c r="Q4" i="103"/>
  <c r="F83" i="18"/>
  <c r="F140" i="18"/>
  <c r="D144" i="18"/>
  <c r="F85" i="18"/>
  <c r="F96" i="18"/>
  <c r="D38" i="1"/>
  <c r="F14" i="6"/>
  <c r="G109" i="14"/>
  <c r="H109" i="14" s="1"/>
  <c r="F72" i="14"/>
  <c r="G72" i="14" s="1"/>
  <c r="H72" i="14" s="1"/>
  <c r="AQ55" i="22"/>
  <c r="E50" i="7"/>
  <c r="F49" i="7" s="1"/>
  <c r="B121" i="63"/>
  <c r="D142" i="18"/>
  <c r="I39" i="68"/>
  <c r="I41" i="68" s="1"/>
  <c r="F135" i="18"/>
  <c r="D137" i="18"/>
  <c r="AL13" i="22"/>
  <c r="F76" i="18"/>
  <c r="F99" i="18"/>
  <c r="I36" i="3"/>
  <c r="I38" i="3" s="1"/>
  <c r="G78" i="22"/>
  <c r="F137" i="18"/>
  <c r="E25" i="63"/>
  <c r="F143" i="18"/>
  <c r="F86" i="18"/>
  <c r="F104" i="18"/>
  <c r="D140" i="18"/>
  <c r="F81" i="18"/>
  <c r="F103" i="18"/>
  <c r="AQ39" i="22"/>
  <c r="G45" i="22"/>
  <c r="D225" i="18"/>
  <c r="D226" i="18"/>
  <c r="D227" i="18"/>
  <c r="D228" i="18"/>
  <c r="D229" i="18"/>
  <c r="D230" i="18"/>
  <c r="D231" i="18"/>
  <c r="D232" i="18"/>
  <c r="D233" i="18"/>
  <c r="D224" i="18"/>
  <c r="D209" i="18"/>
  <c r="D210" i="18"/>
  <c r="D211" i="18"/>
  <c r="D212" i="18"/>
  <c r="D213" i="18"/>
  <c r="D214" i="18"/>
  <c r="D215" i="18"/>
  <c r="D216" i="18"/>
  <c r="D217" i="18"/>
  <c r="D208" i="18"/>
  <c r="E31" i="8"/>
  <c r="E36" i="8" s="1"/>
  <c r="F128" i="14" s="1"/>
  <c r="G128" i="14" s="1"/>
  <c r="H128" i="14" s="1"/>
  <c r="H136" i="14"/>
  <c r="CY76" i="68"/>
  <c r="CZ76" i="68" s="1"/>
  <c r="DA76" i="68" s="1"/>
  <c r="DB76" i="68" s="1"/>
  <c r="DC76" i="68" s="1"/>
  <c r="C14" i="17"/>
  <c r="C15" i="17" s="1"/>
  <c r="E14" i="63"/>
  <c r="D35" i="32"/>
  <c r="C32" i="32" s="1"/>
  <c r="B41" i="63"/>
  <c r="D40" i="63" s="1"/>
  <c r="AQ36" i="22"/>
  <c r="G93" i="22"/>
  <c r="E66" i="3"/>
  <c r="E69" i="3" s="1"/>
  <c r="B127" i="63"/>
  <c r="B54" i="63"/>
  <c r="D53" i="63" s="1"/>
  <c r="D31" i="63"/>
  <c r="E31" i="63" s="1"/>
  <c r="C13" i="63"/>
  <c r="K48" i="2"/>
  <c r="F27" i="6"/>
  <c r="B47" i="63"/>
  <c r="D46" i="63" s="1"/>
  <c r="D24" i="63"/>
  <c r="E24" i="63" s="1"/>
  <c r="E21" i="63"/>
  <c r="E81" i="3"/>
  <c r="E84" i="3" s="1"/>
  <c r="K84" i="3" s="1"/>
  <c r="C64" i="46" s="1"/>
  <c r="R95" i="22"/>
  <c r="S95" i="22" s="1"/>
  <c r="Z95" i="22"/>
  <c r="G90" i="22"/>
  <c r="E20" i="63"/>
  <c r="Z98" i="22"/>
  <c r="R98" i="22"/>
  <c r="S98" i="22" s="1"/>
  <c r="D19" i="63"/>
  <c r="E19" i="63" s="1"/>
  <c r="B42" i="63"/>
  <c r="D41" i="63" s="1"/>
  <c r="B115" i="63"/>
  <c r="E53" i="2"/>
  <c r="IE15" i="31" s="1"/>
  <c r="B35" i="63"/>
  <c r="D12" i="63"/>
  <c r="B109" i="63"/>
  <c r="D13" i="63"/>
  <c r="B36" i="63"/>
  <c r="D35" i="63" s="1"/>
  <c r="Z93" i="22"/>
  <c r="AD93" i="22" s="1"/>
  <c r="E27" i="63"/>
  <c r="AQ42" i="22"/>
  <c r="L99" i="25"/>
  <c r="L98" i="25" s="1"/>
  <c r="L97" i="25" s="1"/>
  <c r="L96" i="25" s="1"/>
  <c r="L95" i="25" s="1"/>
  <c r="L94" i="25" s="1"/>
  <c r="L93" i="25" s="1"/>
  <c r="L92" i="25" s="1"/>
  <c r="L91" i="25" s="1"/>
  <c r="L90" i="25" s="1"/>
  <c r="L89" i="25" s="1"/>
  <c r="L88" i="25" s="1"/>
  <c r="L87" i="25" s="1"/>
  <c r="L86" i="25" s="1"/>
  <c r="L85" i="25" s="1"/>
  <c r="L84" i="25" s="1"/>
  <c r="L83" i="25" s="1"/>
  <c r="L82" i="25" s="1"/>
  <c r="L81" i="25" s="1"/>
  <c r="L80" i="25" s="1"/>
  <c r="L79" i="25" s="1"/>
  <c r="L78" i="25" s="1"/>
  <c r="L77" i="25" s="1"/>
  <c r="L76" i="25" s="1"/>
  <c r="L75" i="25" s="1"/>
  <c r="L74" i="25" s="1"/>
  <c r="L73" i="25" s="1"/>
  <c r="L72" i="25" s="1"/>
  <c r="L71" i="25" s="1"/>
  <c r="L70" i="25" s="1"/>
  <c r="L69" i="25" s="1"/>
  <c r="L68" i="25" s="1"/>
  <c r="L67" i="25" s="1"/>
  <c r="L66" i="25" s="1"/>
  <c r="L65" i="25" s="1"/>
  <c r="L64" i="25" s="1"/>
  <c r="L63" i="25" s="1"/>
  <c r="L62" i="25" s="1"/>
  <c r="L61" i="25" s="1"/>
  <c r="L60" i="25" s="1"/>
  <c r="L59" i="25" s="1"/>
  <c r="L58" i="25" s="1"/>
  <c r="L57" i="25" s="1"/>
  <c r="L56" i="25" s="1"/>
  <c r="L55" i="25" s="1"/>
  <c r="L54" i="25" s="1"/>
  <c r="L53" i="25" s="1"/>
  <c r="L52" i="25" s="1"/>
  <c r="L51" i="25" s="1"/>
  <c r="L50" i="25" s="1"/>
  <c r="L49" i="25" s="1"/>
  <c r="L48" i="25" s="1"/>
  <c r="L47" i="25" s="1"/>
  <c r="L46" i="25" s="1"/>
  <c r="L45" i="25" s="1"/>
  <c r="L44" i="25" s="1"/>
  <c r="L43" i="25" s="1"/>
  <c r="L42" i="25" s="1"/>
  <c r="L41" i="25" s="1"/>
  <c r="L40" i="25" s="1"/>
  <c r="L39" i="25" s="1"/>
  <c r="L38" i="25" s="1"/>
  <c r="L37" i="25" s="1"/>
  <c r="L36" i="25" s="1"/>
  <c r="L35" i="25" s="1"/>
  <c r="L34" i="25" s="1"/>
  <c r="L33" i="25" s="1"/>
  <c r="L32" i="25" s="1"/>
  <c r="L31" i="25" s="1"/>
  <c r="L30" i="25" s="1"/>
  <c r="M86" i="69"/>
  <c r="E22" i="8"/>
  <c r="W80" i="22"/>
  <c r="Y81" i="22"/>
  <c r="E48" i="8"/>
  <c r="F135" i="14" s="1"/>
  <c r="E49" i="8"/>
  <c r="D20" i="61"/>
  <c r="F122" i="46" s="1"/>
  <c r="D42" i="61"/>
  <c r="D40" i="61" s="1" a="1"/>
  <c r="D40" i="61" s="1"/>
  <c r="C16" i="17"/>
  <c r="F25" i="17" s="1"/>
  <c r="D14" i="9"/>
  <c r="D16" i="9" s="1"/>
  <c r="G147" i="14"/>
  <c r="H147" i="14" s="1"/>
  <c r="AQ93" i="22"/>
  <c r="R100" i="22"/>
  <c r="Z100" i="22"/>
  <c r="AD84" i="22"/>
  <c r="AL84" i="22"/>
  <c r="AQ95" i="22"/>
  <c r="AD87" i="22"/>
  <c r="AL87" i="22"/>
  <c r="AD85" i="22"/>
  <c r="AL85" i="22"/>
  <c r="R66" i="22"/>
  <c r="Z66" i="22"/>
  <c r="R60" i="22"/>
  <c r="Z60" i="22"/>
  <c r="AQ64" i="22"/>
  <c r="AQ58" i="22"/>
  <c r="AQ46" i="22"/>
  <c r="AD50" i="22"/>
  <c r="AL50" i="22"/>
  <c r="AE44" i="22"/>
  <c r="G30" i="22"/>
  <c r="AQ19" i="22"/>
  <c r="S31" i="22"/>
  <c r="AD27" i="22"/>
  <c r="AL27" i="22"/>
  <c r="AD26" i="22"/>
  <c r="AL26" i="22"/>
  <c r="AL22" i="22"/>
  <c r="AD22" i="22"/>
  <c r="S15" i="22"/>
  <c r="AL20" i="22"/>
  <c r="AD20" i="22"/>
  <c r="BM12" i="50"/>
  <c r="GH15" i="31"/>
  <c r="S11" i="22"/>
  <c r="D107" i="18"/>
  <c r="D95" i="18"/>
  <c r="D104" i="18"/>
  <c r="D101" i="18"/>
  <c r="D105" i="18"/>
  <c r="D97" i="18"/>
  <c r="D102" i="18"/>
  <c r="D94" i="18"/>
  <c r="D99" i="18"/>
  <c r="D106" i="18"/>
  <c r="D103" i="18"/>
  <c r="D98" i="18"/>
  <c r="D100" i="18"/>
  <c r="D96" i="18"/>
  <c r="I68" i="16"/>
  <c r="F52" i="14"/>
  <c r="HB3" i="99"/>
  <c r="I71" i="16"/>
  <c r="J10" i="37" s="1"/>
  <c r="C22" i="94" s="1"/>
  <c r="HG3" i="99"/>
  <c r="CK12" i="50"/>
  <c r="HG15" i="31"/>
  <c r="CG76" i="68"/>
  <c r="E38" i="46"/>
  <c r="H3" i="14"/>
  <c r="H3" i="19" s="1"/>
  <c r="E4" i="36" s="1"/>
  <c r="K2" i="22"/>
  <c r="K47" i="69"/>
  <c r="J47" i="69"/>
  <c r="I47" i="69"/>
  <c r="L47" i="69"/>
  <c r="I46" i="102"/>
  <c r="G46" i="11"/>
  <c r="N6" i="11"/>
  <c r="D42" i="1"/>
  <c r="S84" i="22"/>
  <c r="Y84" i="22"/>
  <c r="S87" i="22"/>
  <c r="Y87" i="22"/>
  <c r="S85" i="22"/>
  <c r="Y85" i="22"/>
  <c r="AQ80" i="22"/>
  <c r="AQ47" i="22"/>
  <c r="S50" i="22"/>
  <c r="S43" i="22"/>
  <c r="G53" i="22"/>
  <c r="G31" i="22"/>
  <c r="R52" i="22"/>
  <c r="Z52" i="22"/>
  <c r="AQ29" i="22"/>
  <c r="AD45" i="22"/>
  <c r="AL45" i="22"/>
  <c r="G19" i="22"/>
  <c r="AQ24" i="22"/>
  <c r="S27" i="22"/>
  <c r="S24" i="22"/>
  <c r="S26" i="22"/>
  <c r="AL15" i="22"/>
  <c r="AD15" i="22"/>
  <c r="F59" i="18"/>
  <c r="F65" i="18"/>
  <c r="F64" i="18"/>
  <c r="F66" i="18"/>
  <c r="F58" i="18"/>
  <c r="F60" i="18"/>
  <c r="F62" i="18"/>
  <c r="F67" i="18"/>
  <c r="F63" i="18"/>
  <c r="F68" i="18"/>
  <c r="F61" i="18"/>
  <c r="J52" i="37"/>
  <c r="C64" i="94" s="1"/>
  <c r="CP74" i="68"/>
  <c r="E23" i="8"/>
  <c r="CN12" i="50"/>
  <c r="HJ15" i="31"/>
  <c r="CM76" i="68"/>
  <c r="H11" i="25"/>
  <c r="AF11" i="22"/>
  <c r="I38" i="68"/>
  <c r="H23" i="3"/>
  <c r="I19" i="7"/>
  <c r="E27" i="2" s="1"/>
  <c r="HQ15" i="31" s="1"/>
  <c r="G13" i="7"/>
  <c r="G12" i="7" s="1"/>
  <c r="G16" i="7" s="1"/>
  <c r="G32" i="7" s="1"/>
  <c r="AH11" i="22" s="1"/>
  <c r="R97" i="22"/>
  <c r="Z97" i="22"/>
  <c r="AQ77" i="22"/>
  <c r="R65" i="22"/>
  <c r="Z65" i="22"/>
  <c r="R59" i="22"/>
  <c r="Z59" i="22"/>
  <c r="AQ57" i="22"/>
  <c r="AQ48" i="22"/>
  <c r="AL43" i="22"/>
  <c r="AD43" i="22"/>
  <c r="S45" i="22"/>
  <c r="G27" i="22"/>
  <c r="AQ18" i="22"/>
  <c r="AD24" i="22"/>
  <c r="AL24" i="22"/>
  <c r="AD25" i="22"/>
  <c r="AL25" i="22"/>
  <c r="D123" i="18"/>
  <c r="D120" i="18"/>
  <c r="D129" i="18"/>
  <c r="D117" i="18"/>
  <c r="D125" i="18"/>
  <c r="D122" i="18"/>
  <c r="D119" i="18"/>
  <c r="D114" i="18"/>
  <c r="D127" i="18"/>
  <c r="D124" i="18"/>
  <c r="D121" i="18"/>
  <c r="D113" i="18"/>
  <c r="D118" i="18"/>
  <c r="D126" i="18"/>
  <c r="D116" i="18"/>
  <c r="D115" i="18"/>
  <c r="D128" i="18"/>
  <c r="S19" i="22"/>
  <c r="G110" i="14"/>
  <c r="H110" i="14" s="1"/>
  <c r="I33" i="7"/>
  <c r="F39" i="7" s="1"/>
  <c r="E15" i="103"/>
  <c r="EP3" i="99"/>
  <c r="D11" i="63"/>
  <c r="B34" i="63"/>
  <c r="B107" i="63"/>
  <c r="AS12" i="70"/>
  <c r="C28" i="17"/>
  <c r="F26" i="17" s="1"/>
  <c r="BL19" i="31"/>
  <c r="J175" i="14"/>
  <c r="AU3" i="99"/>
  <c r="I18" i="7"/>
  <c r="I20" i="7" s="1"/>
  <c r="E20" i="7"/>
  <c r="S76" i="22"/>
  <c r="AQ49" i="22"/>
  <c r="G96" i="22"/>
  <c r="G28" i="22"/>
  <c r="AQ26" i="22"/>
  <c r="G24" i="22"/>
  <c r="G18" i="22"/>
  <c r="S17" i="22"/>
  <c r="S16" i="22"/>
  <c r="F240" i="18"/>
  <c r="F242" i="18"/>
  <c r="F241" i="18"/>
  <c r="F243" i="18"/>
  <c r="G15" i="22"/>
  <c r="S25" i="22"/>
  <c r="AD35" i="22"/>
  <c r="AL35" i="22"/>
  <c r="AL19" i="22"/>
  <c r="AD19" i="22"/>
  <c r="F27" i="18"/>
  <c r="F33" i="18"/>
  <c r="F30" i="18"/>
  <c r="F25" i="18"/>
  <c r="F22" i="18"/>
  <c r="F32" i="18"/>
  <c r="F29" i="18"/>
  <c r="F26" i="18"/>
  <c r="F31" i="18"/>
  <c r="F24" i="18"/>
  <c r="F23" i="18"/>
  <c r="F28" i="18"/>
  <c r="E29" i="46"/>
  <c r="E34" i="46"/>
  <c r="E37" i="46" s="1"/>
  <c r="I66" i="16"/>
  <c r="J7" i="37" s="1"/>
  <c r="C19" i="94" s="1"/>
  <c r="GY3" i="99"/>
  <c r="B14" i="10"/>
  <c r="B15" i="10" s="1"/>
  <c r="B16" i="10" s="1"/>
  <c r="B17" i="10" s="1"/>
  <c r="B18" i="10" s="1"/>
  <c r="B19" i="10" s="1"/>
  <c r="B20" i="10" s="1"/>
  <c r="B21" i="10" s="1"/>
  <c r="B22" i="10" s="1"/>
  <c r="B23" i="10" s="1"/>
  <c r="B24" i="10" s="1"/>
  <c r="B25" i="10" s="1"/>
  <c r="B26" i="10" s="1"/>
  <c r="B27" i="10" s="1"/>
  <c r="B28" i="10" s="1"/>
  <c r="B29" i="10" s="1"/>
  <c r="B30" i="10" s="1"/>
  <c r="B31" i="10" s="1"/>
  <c r="B32" i="10" s="1"/>
  <c r="B33" i="10" s="1"/>
  <c r="B34" i="10" s="1"/>
  <c r="B35" i="10" s="1"/>
  <c r="B36" i="10" s="1"/>
  <c r="B37" i="10" s="1"/>
  <c r="B38" i="10" s="1"/>
  <c r="B39" i="10" s="1"/>
  <c r="B40" i="10" s="1"/>
  <c r="B41" i="10" s="1"/>
  <c r="B42" i="10" s="1"/>
  <c r="B43" i="10" s="1"/>
  <c r="B44" i="10" s="1"/>
  <c r="B45" i="10" s="1"/>
  <c r="B46" i="10" s="1"/>
  <c r="B47" i="10" s="1"/>
  <c r="B48" i="10" s="1"/>
  <c r="B49" i="10" s="1"/>
  <c r="B50" i="10" s="1"/>
  <c r="B51" i="10" s="1"/>
  <c r="B52" i="10" s="1"/>
  <c r="B53" i="10" s="1"/>
  <c r="B54" i="10" s="1"/>
  <c r="B55" i="10" s="1"/>
  <c r="B56" i="10" s="1"/>
  <c r="B57" i="10" s="1"/>
  <c r="B58" i="10" s="1"/>
  <c r="B59" i="10" s="1"/>
  <c r="B60" i="10" s="1"/>
  <c r="B61" i="10" s="1"/>
  <c r="B62" i="10" s="1"/>
  <c r="B63" i="10" s="1"/>
  <c r="B64" i="10" s="1"/>
  <c r="B65" i="10" s="1"/>
  <c r="B66" i="10" s="1"/>
  <c r="B67" i="10" s="1"/>
  <c r="B68" i="10" s="1"/>
  <c r="B69" i="10" s="1"/>
  <c r="B70" i="10" s="1"/>
  <c r="B71" i="10" s="1"/>
  <c r="B72" i="10" s="1"/>
  <c r="B73" i="10" s="1"/>
  <c r="B74" i="10" s="1"/>
  <c r="B75" i="10" s="1"/>
  <c r="B76" i="10" s="1"/>
  <c r="B77" i="10" s="1"/>
  <c r="B78" i="10" s="1"/>
  <c r="B79" i="10" s="1"/>
  <c r="B80" i="10" s="1"/>
  <c r="B81" i="10" s="1"/>
  <c r="B82" i="10" s="1"/>
  <c r="B83" i="10" s="1"/>
  <c r="B84" i="10" s="1"/>
  <c r="B85" i="10" s="1"/>
  <c r="B86" i="10" s="1"/>
  <c r="B87" i="10" s="1"/>
  <c r="B88" i="10" s="1"/>
  <c r="B89" i="10" s="1"/>
  <c r="B90" i="10" s="1"/>
  <c r="B91" i="10" s="1"/>
  <c r="B92" i="10" s="1"/>
  <c r="B93" i="10" s="1"/>
  <c r="B94" i="10" s="1"/>
  <c r="B95" i="10" s="1"/>
  <c r="B96" i="10" s="1"/>
  <c r="B97" i="10" s="1"/>
  <c r="B98" i="10" s="1"/>
  <c r="B99" i="10" s="1"/>
  <c r="B100" i="10" s="1"/>
  <c r="B101" i="10" s="1"/>
  <c r="B102" i="10" s="1"/>
  <c r="B103" i="10" s="1"/>
  <c r="B104" i="10" s="1"/>
  <c r="B105" i="10" s="1"/>
  <c r="B106" i="10" s="1"/>
  <c r="B107" i="10" s="1"/>
  <c r="B108" i="10" s="1"/>
  <c r="B109" i="10" s="1"/>
  <c r="B110" i="10" s="1"/>
  <c r="B111" i="10" s="1"/>
  <c r="B112" i="10" s="1"/>
  <c r="B113" i="10" s="1"/>
  <c r="B114" i="10" s="1"/>
  <c r="B115" i="10" s="1"/>
  <c r="B116" i="10" s="1"/>
  <c r="B117" i="10" s="1"/>
  <c r="B118" i="10" s="1"/>
  <c r="B119" i="10" s="1"/>
  <c r="B120" i="10" s="1"/>
  <c r="B121" i="10" s="1"/>
  <c r="B122" i="10" s="1"/>
  <c r="B123" i="10" s="1"/>
  <c r="B124" i="10" s="1"/>
  <c r="B125" i="10" s="1"/>
  <c r="B126" i="10" s="1"/>
  <c r="B127" i="10" s="1"/>
  <c r="B128" i="10" s="1"/>
  <c r="B129" i="10" s="1"/>
  <c r="B130" i="10" s="1"/>
  <c r="B131" i="10" s="1"/>
  <c r="B132" i="10" s="1"/>
  <c r="B133" i="10" s="1"/>
  <c r="B134" i="10" s="1"/>
  <c r="B135" i="10" s="1"/>
  <c r="B136" i="10" s="1"/>
  <c r="B137" i="10" s="1"/>
  <c r="B138" i="10" s="1"/>
  <c r="B139" i="10" s="1"/>
  <c r="B140" i="10" s="1"/>
  <c r="B141" i="10" s="1"/>
  <c r="B142" i="10" s="1"/>
  <c r="B143" i="10" s="1"/>
  <c r="B144" i="10" s="1"/>
  <c r="B145" i="10" s="1"/>
  <c r="B146" i="10" s="1"/>
  <c r="B147" i="10" s="1"/>
  <c r="B148" i="10" s="1"/>
  <c r="B149" i="10" s="1"/>
  <c r="B150" i="10" s="1"/>
  <c r="B151" i="10" s="1"/>
  <c r="B152" i="10" s="1"/>
  <c r="B153" i="10" s="1"/>
  <c r="B154" i="10" s="1"/>
  <c r="B155" i="10" s="1"/>
  <c r="B156" i="10" s="1"/>
  <c r="B157" i="10" s="1"/>
  <c r="B158" i="10" s="1"/>
  <c r="B159" i="10" s="1"/>
  <c r="B160" i="10" s="1"/>
  <c r="B161" i="10" s="1"/>
  <c r="B162" i="10" s="1"/>
  <c r="B163" i="10" s="1"/>
  <c r="B164" i="10" s="1"/>
  <c r="B165" i="10" s="1"/>
  <c r="B166" i="10" s="1"/>
  <c r="B167" i="10" s="1"/>
  <c r="B168" i="10" s="1"/>
  <c r="B169" i="10" s="1"/>
  <c r="B170" i="10" s="1"/>
  <c r="B171" i="10" s="1"/>
  <c r="B172" i="10" s="1"/>
  <c r="B173" i="10" s="1"/>
  <c r="B174" i="10" s="1"/>
  <c r="B175" i="10" s="1"/>
  <c r="B176" i="10" s="1"/>
  <c r="B177" i="10" s="1"/>
  <c r="B178" i="10" s="1"/>
  <c r="B179" i="10" s="1"/>
  <c r="B180" i="10" s="1"/>
  <c r="B181" i="10" s="1"/>
  <c r="B182" i="10" s="1"/>
  <c r="B183" i="10" s="1"/>
  <c r="B184" i="10" s="1"/>
  <c r="B185" i="10" s="1"/>
  <c r="B186" i="10" s="1"/>
  <c r="B187" i="10" s="1"/>
  <c r="B188" i="10" s="1"/>
  <c r="B189" i="10" s="1"/>
  <c r="B190" i="10" s="1"/>
  <c r="B191" i="10" s="1"/>
  <c r="B192" i="10" s="1"/>
  <c r="B193" i="10" s="1"/>
  <c r="B194" i="10" s="1"/>
  <c r="B195" i="10" s="1"/>
  <c r="B196" i="10" s="1"/>
  <c r="B197" i="10" s="1"/>
  <c r="B198" i="10" s="1"/>
  <c r="B199" i="10" s="1"/>
  <c r="B200" i="10" s="1"/>
  <c r="B201" i="10" s="1"/>
  <c r="B202" i="10" s="1"/>
  <c r="B203" i="10" s="1"/>
  <c r="B204" i="10" s="1"/>
  <c r="B205" i="10" s="1"/>
  <c r="B206" i="10" s="1"/>
  <c r="B207" i="10" s="1"/>
  <c r="B208" i="10" s="1"/>
  <c r="B209" i="10" s="1"/>
  <c r="B210" i="10" s="1"/>
  <c r="B211" i="10" s="1"/>
  <c r="B212" i="10" s="1"/>
  <c r="B213" i="10" s="1"/>
  <c r="B214" i="10" s="1"/>
  <c r="B215" i="10" s="1"/>
  <c r="B216" i="10" s="1"/>
  <c r="B217" i="10" s="1"/>
  <c r="B218" i="10" s="1"/>
  <c r="B219" i="10" s="1"/>
  <c r="B220" i="10" s="1"/>
  <c r="B221" i="10" s="1"/>
  <c r="B222" i="10" s="1"/>
  <c r="B223" i="10" s="1"/>
  <c r="B224" i="10" s="1"/>
  <c r="B225" i="10" s="1"/>
  <c r="B226" i="10" s="1"/>
  <c r="B227" i="10" s="1"/>
  <c r="B228" i="10" s="1"/>
  <c r="B229" i="10" s="1"/>
  <c r="B230" i="10" s="1"/>
  <c r="B231" i="10" s="1"/>
  <c r="B232" i="10" s="1"/>
  <c r="B233" i="10" s="1"/>
  <c r="B234" i="10" s="1"/>
  <c r="B235" i="10" s="1"/>
  <c r="B236" i="10" s="1"/>
  <c r="B237" i="10" s="1"/>
  <c r="B238" i="10" s="1"/>
  <c r="B239" i="10" s="1"/>
  <c r="B240" i="10" s="1"/>
  <c r="B241" i="10" s="1"/>
  <c r="B242" i="10" s="1"/>
  <c r="B243" i="10" s="1"/>
  <c r="B244" i="10" s="1"/>
  <c r="B245" i="10" s="1"/>
  <c r="B246" i="10" s="1"/>
  <c r="B247" i="10" s="1"/>
  <c r="B248" i="10" s="1"/>
  <c r="B249" i="10" s="1"/>
  <c r="B250" i="10" s="1"/>
  <c r="B251" i="10" s="1"/>
  <c r="B252" i="10" s="1"/>
  <c r="B253" i="10" s="1"/>
  <c r="B254" i="10" s="1"/>
  <c r="B255" i="10" s="1"/>
  <c r="B256" i="10" s="1"/>
  <c r="B257" i="10" s="1"/>
  <c r="B258" i="10" s="1"/>
  <c r="B259" i="10" s="1"/>
  <c r="B260" i="10" s="1"/>
  <c r="B261" i="10" s="1"/>
  <c r="B262" i="10" s="1"/>
  <c r="B263" i="10" s="1"/>
  <c r="B264" i="10" s="1"/>
  <c r="B265" i="10" s="1"/>
  <c r="B266" i="10" s="1"/>
  <c r="B267" i="10" s="1"/>
  <c r="B268" i="10" s="1"/>
  <c r="B269" i="10" s="1"/>
  <c r="B270" i="10" s="1"/>
  <c r="B271" i="10" s="1"/>
  <c r="B272" i="10" s="1"/>
  <c r="B273" i="10" s="1"/>
  <c r="B274" i="10" s="1"/>
  <c r="B275" i="10" s="1"/>
  <c r="B276" i="10" s="1"/>
  <c r="B277" i="10" s="1"/>
  <c r="B278" i="10" s="1"/>
  <c r="B279" i="10" s="1"/>
  <c r="B280" i="10" s="1"/>
  <c r="B281" i="10" s="1"/>
  <c r="B282" i="10" s="1"/>
  <c r="B283" i="10" s="1"/>
  <c r="B284" i="10" s="1"/>
  <c r="B285" i="10" s="1"/>
  <c r="B286" i="10" s="1"/>
  <c r="B287" i="10" s="1"/>
  <c r="B288" i="10" s="1"/>
  <c r="B289" i="10" s="1"/>
  <c r="B290" i="10" s="1"/>
  <c r="B291" i="10" s="1"/>
  <c r="B292" i="10" s="1"/>
  <c r="B293" i="10" s="1"/>
  <c r="B294" i="10" s="1"/>
  <c r="B295" i="10" s="1"/>
  <c r="B296" i="10" s="1"/>
  <c r="B297" i="10" s="1"/>
  <c r="B298" i="10" s="1"/>
  <c r="B299" i="10" s="1"/>
  <c r="B300" i="10" s="1"/>
  <c r="B301" i="10" s="1"/>
  <c r="B302" i="10" s="1"/>
  <c r="B303" i="10" s="1"/>
  <c r="B304" i="10" s="1"/>
  <c r="B305" i="10" s="1"/>
  <c r="B306" i="10" s="1"/>
  <c r="B307" i="10" s="1"/>
  <c r="B308" i="10" s="1"/>
  <c r="B309" i="10" s="1"/>
  <c r="B310" i="10" s="1"/>
  <c r="B311" i="10" s="1"/>
  <c r="B312" i="10" s="1"/>
  <c r="B313" i="10" s="1"/>
  <c r="B314" i="10" s="1"/>
  <c r="B315" i="10" s="1"/>
  <c r="B316" i="10" s="1"/>
  <c r="B317" i="10" s="1"/>
  <c r="B318" i="10" s="1"/>
  <c r="B319" i="10" s="1"/>
  <c r="B320" i="10" s="1"/>
  <c r="B321" i="10" s="1"/>
  <c r="B322" i="10" s="1"/>
  <c r="B323" i="10" s="1"/>
  <c r="B324" i="10" s="1"/>
  <c r="B325" i="10" s="1"/>
  <c r="B326" i="10" s="1"/>
  <c r="B327" i="10" s="1"/>
  <c r="B328" i="10" s="1"/>
  <c r="B329" i="10" s="1"/>
  <c r="B330" i="10" s="1"/>
  <c r="B331" i="10" s="1"/>
  <c r="B332" i="10" s="1"/>
  <c r="B333" i="10" s="1"/>
  <c r="B334" i="10" s="1"/>
  <c r="B335" i="10" s="1"/>
  <c r="B336" i="10" s="1"/>
  <c r="B337" i="10" s="1"/>
  <c r="B338" i="10" s="1"/>
  <c r="B339" i="10" s="1"/>
  <c r="B340" i="10" s="1"/>
  <c r="B341" i="10" s="1"/>
  <c r="B342" i="10" s="1"/>
  <c r="B343" i="10" s="1"/>
  <c r="B344" i="10" s="1"/>
  <c r="B345" i="10" s="1"/>
  <c r="B346" i="10" s="1"/>
  <c r="E11" i="10"/>
  <c r="G16" i="10"/>
  <c r="C15" i="10"/>
  <c r="D11" i="25"/>
  <c r="IM15" i="31" s="1"/>
  <c r="AQ94" i="22"/>
  <c r="AQ96" i="22"/>
  <c r="AD91" i="22"/>
  <c r="AL91" i="22"/>
  <c r="AL76" i="22"/>
  <c r="AD76" i="22"/>
  <c r="R64" i="22"/>
  <c r="Z64" i="22"/>
  <c r="R58" i="22"/>
  <c r="Z58" i="22"/>
  <c r="AV99" i="22"/>
  <c r="AU98" i="22"/>
  <c r="AW98" i="22" s="1"/>
  <c r="AQ68" i="22"/>
  <c r="AQ50" i="22"/>
  <c r="AD47" i="22"/>
  <c r="AL47" i="22"/>
  <c r="G35" i="22"/>
  <c r="AQ37" i="22"/>
  <c r="AQ23" i="22"/>
  <c r="AQ17" i="22"/>
  <c r="AL17" i="22"/>
  <c r="AD17" i="22"/>
  <c r="S23" i="22"/>
  <c r="S35" i="22"/>
  <c r="G14" i="22"/>
  <c r="S18" i="22"/>
  <c r="S37" i="22"/>
  <c r="AD51" i="22"/>
  <c r="AL51" i="22"/>
  <c r="H107" i="14"/>
  <c r="K8" i="10"/>
  <c r="D10" i="10"/>
  <c r="C58" i="32"/>
  <c r="D59" i="32" s="1"/>
  <c r="EG15" i="31"/>
  <c r="F44" i="17"/>
  <c r="F46" i="17" s="1"/>
  <c r="W16" i="13"/>
  <c r="BY3" i="99" s="1"/>
  <c r="BX3" i="99"/>
  <c r="DD12" i="50"/>
  <c r="HY15" i="31"/>
  <c r="AZ12" i="50"/>
  <c r="FU15" i="31"/>
  <c r="HT15" i="31"/>
  <c r="D90" i="2"/>
  <c r="F12" i="46"/>
  <c r="AQ63" i="22"/>
  <c r="S92" i="22"/>
  <c r="Y92" i="22"/>
  <c r="R71" i="22"/>
  <c r="Z71" i="22"/>
  <c r="AQ89" i="22"/>
  <c r="AQ83" i="22"/>
  <c r="AQ62" i="22"/>
  <c r="AL53" i="22"/>
  <c r="AD53" i="22"/>
  <c r="AL16" i="22"/>
  <c r="AD16" i="22"/>
  <c r="D23" i="61"/>
  <c r="F125" i="46" s="1"/>
  <c r="D34" i="61"/>
  <c r="AD89" i="22"/>
  <c r="AL89" i="22"/>
  <c r="AQ97" i="22"/>
  <c r="AQ73" i="22"/>
  <c r="AQ78" i="22"/>
  <c r="Z96" i="22"/>
  <c r="R96" i="22"/>
  <c r="AD49" i="22"/>
  <c r="AL49" i="22"/>
  <c r="S47" i="22"/>
  <c r="S56" i="22"/>
  <c r="G25" i="22"/>
  <c r="S39" i="22"/>
  <c r="G23" i="22"/>
  <c r="G17" i="22"/>
  <c r="AQ34" i="22"/>
  <c r="AL23" i="22"/>
  <c r="AD23" i="22"/>
  <c r="AD29" i="22"/>
  <c r="AL29" i="22"/>
  <c r="AL18" i="22"/>
  <c r="AD18" i="22"/>
  <c r="R12" i="22"/>
  <c r="Z12" i="22"/>
  <c r="AL37" i="22"/>
  <c r="AD37" i="22"/>
  <c r="S51" i="22"/>
  <c r="HZ15" i="31"/>
  <c r="E44" i="2"/>
  <c r="IB15" i="31" s="1"/>
  <c r="I18" i="68"/>
  <c r="E40" i="6"/>
  <c r="F39" i="17"/>
  <c r="F41" i="17" s="1"/>
  <c r="DZ15" i="31"/>
  <c r="O16" i="13"/>
  <c r="BR3" i="99" s="1"/>
  <c r="BQ3" i="99"/>
  <c r="DN74" i="68"/>
  <c r="C63" i="17"/>
  <c r="I16" i="68"/>
  <c r="E39" i="6"/>
  <c r="I30" i="7"/>
  <c r="D16" i="32" s="1"/>
  <c r="BP12" i="50"/>
  <c r="GK15" i="31"/>
  <c r="E50" i="3"/>
  <c r="E53" i="3" s="1"/>
  <c r="K53" i="3" s="1"/>
  <c r="C62" i="46" s="1"/>
  <c r="S89" i="22"/>
  <c r="Y89" i="22"/>
  <c r="AE75" i="22"/>
  <c r="S83" i="22"/>
  <c r="Y83" i="22"/>
  <c r="R63" i="22"/>
  <c r="Z63" i="22"/>
  <c r="S93" i="22"/>
  <c r="Y93" i="22"/>
  <c r="AD88" i="22"/>
  <c r="AL88" i="22"/>
  <c r="AQ67" i="22"/>
  <c r="AQ61" i="22"/>
  <c r="S49" i="22"/>
  <c r="AL56" i="22"/>
  <c r="AD56" i="22"/>
  <c r="G32" i="22"/>
  <c r="S48" i="22"/>
  <c r="AL39" i="22"/>
  <c r="AD39" i="22"/>
  <c r="AQ22" i="22"/>
  <c r="AQ16" i="22"/>
  <c r="AD33" i="22"/>
  <c r="AL33" i="22"/>
  <c r="R14" i="22"/>
  <c r="Z14" i="22"/>
  <c r="F210" i="18"/>
  <c r="F208" i="18"/>
  <c r="F201" i="18"/>
  <c r="G13" i="22"/>
  <c r="F11" i="22"/>
  <c r="S29" i="22"/>
  <c r="G12" i="22"/>
  <c r="D41" i="18"/>
  <c r="D47" i="18"/>
  <c r="D45" i="18"/>
  <c r="D50" i="18"/>
  <c r="D52" i="18"/>
  <c r="D39" i="18"/>
  <c r="D46" i="18"/>
  <c r="D51" i="18"/>
  <c r="D43" i="18"/>
  <c r="D49" i="18"/>
  <c r="D42" i="18"/>
  <c r="D48" i="18"/>
  <c r="D44" i="18"/>
  <c r="D40" i="18"/>
  <c r="D17" i="18"/>
  <c r="DS15" i="31"/>
  <c r="G16" i="13"/>
  <c r="BJ3" i="99"/>
  <c r="J495" i="23"/>
  <c r="J489" i="23"/>
  <c r="J483" i="23"/>
  <c r="J477" i="23"/>
  <c r="J471" i="23"/>
  <c r="J465" i="23"/>
  <c r="J459" i="23"/>
  <c r="J496" i="23"/>
  <c r="J490" i="23"/>
  <c r="J484" i="23"/>
  <c r="J478" i="23"/>
  <c r="J472" i="23"/>
  <c r="J466" i="23"/>
  <c r="J460" i="23"/>
  <c r="J454" i="23"/>
  <c r="J497" i="23"/>
  <c r="J491" i="23"/>
  <c r="J485" i="23"/>
  <c r="J479" i="23"/>
  <c r="J473" i="23"/>
  <c r="J467" i="23"/>
  <c r="J461" i="23"/>
  <c r="J498" i="23"/>
  <c r="J499" i="23"/>
  <c r="J493" i="23"/>
  <c r="J487" i="23"/>
  <c r="J481" i="23"/>
  <c r="J475" i="23"/>
  <c r="J469" i="23"/>
  <c r="J492" i="23"/>
  <c r="J464" i="23"/>
  <c r="J452" i="23"/>
  <c r="J486" i="23"/>
  <c r="J457" i="23"/>
  <c r="J447" i="23"/>
  <c r="J441" i="23"/>
  <c r="J435" i="23"/>
  <c r="J429" i="23"/>
  <c r="J423" i="23"/>
  <c r="J417" i="23"/>
  <c r="J411" i="23"/>
  <c r="J405" i="23"/>
  <c r="J399" i="23"/>
  <c r="J393" i="23"/>
  <c r="J387" i="23"/>
  <c r="J381" i="23"/>
  <c r="J375" i="23"/>
  <c r="J369" i="23"/>
  <c r="J363" i="23"/>
  <c r="J357" i="23"/>
  <c r="J351" i="23"/>
  <c r="J345" i="23"/>
  <c r="J339" i="23"/>
  <c r="J333" i="23"/>
  <c r="J327" i="23"/>
  <c r="J321" i="23"/>
  <c r="J315" i="23"/>
  <c r="J309" i="23"/>
  <c r="J303" i="23"/>
  <c r="J297" i="23"/>
  <c r="J291" i="23"/>
  <c r="F11" i="25"/>
  <c r="J480" i="23"/>
  <c r="J453" i="23"/>
  <c r="J474" i="23"/>
  <c r="J458" i="23"/>
  <c r="J448" i="23"/>
  <c r="J442" i="23"/>
  <c r="J436" i="23"/>
  <c r="J430" i="23"/>
  <c r="J424" i="23"/>
  <c r="J418" i="23"/>
  <c r="J412" i="23"/>
  <c r="J406" i="23"/>
  <c r="J400" i="23"/>
  <c r="J394" i="23"/>
  <c r="J388" i="23"/>
  <c r="J382" i="23"/>
  <c r="J376" i="23"/>
  <c r="J370" i="23"/>
  <c r="J364" i="23"/>
  <c r="J358" i="23"/>
  <c r="J352" i="23"/>
  <c r="J346" i="23"/>
  <c r="J340" i="23"/>
  <c r="J334" i="23"/>
  <c r="J468" i="23"/>
  <c r="J449" i="23"/>
  <c r="J443" i="23"/>
  <c r="J437" i="23"/>
  <c r="J431" i="23"/>
  <c r="J425" i="23"/>
  <c r="J419" i="23"/>
  <c r="J413" i="23"/>
  <c r="J407" i="23"/>
  <c r="J401" i="23"/>
  <c r="J395" i="23"/>
  <c r="J389" i="23"/>
  <c r="J383" i="23"/>
  <c r="J377" i="23"/>
  <c r="J371" i="23"/>
  <c r="J365" i="23"/>
  <c r="J359" i="23"/>
  <c r="J353" i="23"/>
  <c r="J347" i="23"/>
  <c r="J341" i="23"/>
  <c r="J335" i="23"/>
  <c r="J329" i="23"/>
  <c r="J323" i="23"/>
  <c r="J500" i="23"/>
  <c r="J494" i="23"/>
  <c r="J488" i="23"/>
  <c r="J462" i="23"/>
  <c r="J444" i="23"/>
  <c r="J438" i="23"/>
  <c r="J432" i="23"/>
  <c r="J426" i="23"/>
  <c r="J420" i="23"/>
  <c r="J414" i="23"/>
  <c r="J408" i="23"/>
  <c r="J402" i="23"/>
  <c r="J396" i="23"/>
  <c r="J390" i="23"/>
  <c r="J384" i="23"/>
  <c r="J378" i="23"/>
  <c r="J372" i="23"/>
  <c r="J366" i="23"/>
  <c r="J360" i="23"/>
  <c r="J354" i="23"/>
  <c r="J348" i="23"/>
  <c r="J342" i="23"/>
  <c r="J336" i="23"/>
  <c r="J330" i="23"/>
  <c r="J324" i="23"/>
  <c r="J318" i="23"/>
  <c r="J312" i="23"/>
  <c r="J306" i="23"/>
  <c r="J300" i="23"/>
  <c r="J294" i="23"/>
  <c r="J482" i="23"/>
  <c r="J455" i="23"/>
  <c r="J450" i="23"/>
  <c r="J476" i="23"/>
  <c r="J445" i="23"/>
  <c r="J439" i="23"/>
  <c r="J433" i="23"/>
  <c r="J427" i="23"/>
  <c r="J421" i="23"/>
  <c r="J415" i="23"/>
  <c r="J409" i="23"/>
  <c r="J403" i="23"/>
  <c r="J397" i="23"/>
  <c r="J391" i="23"/>
  <c r="J385" i="23"/>
  <c r="J379" i="23"/>
  <c r="J373" i="23"/>
  <c r="J367" i="23"/>
  <c r="J361" i="23"/>
  <c r="J355" i="23"/>
  <c r="J349" i="23"/>
  <c r="J343" i="23"/>
  <c r="J337" i="23"/>
  <c r="J331" i="23"/>
  <c r="J325" i="23"/>
  <c r="J319" i="23"/>
  <c r="J313" i="23"/>
  <c r="J307" i="23"/>
  <c r="J470" i="23"/>
  <c r="J463" i="23"/>
  <c r="J451" i="23"/>
  <c r="J416" i="23"/>
  <c r="J380" i="23"/>
  <c r="J344" i="23"/>
  <c r="J311" i="23"/>
  <c r="J304" i="23"/>
  <c r="J296" i="23"/>
  <c r="J292" i="23"/>
  <c r="J288" i="23"/>
  <c r="J282" i="23"/>
  <c r="J276" i="23"/>
  <c r="J270" i="23"/>
  <c r="J264" i="23"/>
  <c r="J258" i="23"/>
  <c r="J252" i="23"/>
  <c r="J246" i="23"/>
  <c r="J240" i="23"/>
  <c r="J234" i="23"/>
  <c r="J228" i="23"/>
  <c r="J222" i="23"/>
  <c r="J216" i="23"/>
  <c r="J210" i="23"/>
  <c r="J204" i="23"/>
  <c r="J198" i="23"/>
  <c r="J192" i="23"/>
  <c r="J186" i="23"/>
  <c r="J180" i="23"/>
  <c r="J174" i="23"/>
  <c r="J168" i="23"/>
  <c r="J162" i="23"/>
  <c r="J156" i="23"/>
  <c r="J150" i="23"/>
  <c r="J144" i="23"/>
  <c r="J138" i="23"/>
  <c r="J132" i="23"/>
  <c r="J422" i="23"/>
  <c r="J386" i="23"/>
  <c r="J350" i="23"/>
  <c r="J308" i="23"/>
  <c r="J456" i="23"/>
  <c r="J328" i="23"/>
  <c r="J322" i="23"/>
  <c r="J305" i="23"/>
  <c r="J301" i="23"/>
  <c r="J293" i="23"/>
  <c r="J289" i="23"/>
  <c r="J283" i="23"/>
  <c r="J277" i="23"/>
  <c r="J271" i="23"/>
  <c r="J265" i="23"/>
  <c r="J259" i="23"/>
  <c r="J253" i="23"/>
  <c r="J247" i="23"/>
  <c r="J241" i="23"/>
  <c r="J235" i="23"/>
  <c r="J229" i="23"/>
  <c r="J223" i="23"/>
  <c r="J217" i="23"/>
  <c r="J211" i="23"/>
  <c r="J205" i="23"/>
  <c r="J199" i="23"/>
  <c r="J193" i="23"/>
  <c r="J187" i="23"/>
  <c r="J181" i="23"/>
  <c r="J175" i="23"/>
  <c r="J169" i="23"/>
  <c r="J163" i="23"/>
  <c r="J157" i="23"/>
  <c r="J428" i="23"/>
  <c r="J392" i="23"/>
  <c r="J356" i="23"/>
  <c r="J284" i="23"/>
  <c r="J278" i="23"/>
  <c r="J272" i="23"/>
  <c r="J266" i="23"/>
  <c r="J260" i="23"/>
  <c r="J254" i="23"/>
  <c r="J248" i="23"/>
  <c r="J242" i="23"/>
  <c r="J236" i="23"/>
  <c r="J230" i="23"/>
  <c r="J224" i="23"/>
  <c r="J218" i="23"/>
  <c r="J212" i="23"/>
  <c r="J206" i="23"/>
  <c r="J200" i="23"/>
  <c r="J194" i="23"/>
  <c r="J188" i="23"/>
  <c r="J182" i="23"/>
  <c r="J176" i="23"/>
  <c r="J170" i="23"/>
  <c r="J164" i="23"/>
  <c r="J158" i="23"/>
  <c r="J152" i="23"/>
  <c r="J146" i="23"/>
  <c r="J140" i="23"/>
  <c r="J134" i="23"/>
  <c r="J434" i="23"/>
  <c r="J398" i="23"/>
  <c r="J362" i="23"/>
  <c r="J316" i="23"/>
  <c r="J302" i="23"/>
  <c r="J298" i="23"/>
  <c r="J290" i="23"/>
  <c r="J285" i="23"/>
  <c r="J279" i="23"/>
  <c r="J273" i="23"/>
  <c r="J267" i="23"/>
  <c r="J261" i="23"/>
  <c r="J255" i="23"/>
  <c r="J249" i="23"/>
  <c r="J243" i="23"/>
  <c r="J237" i="23"/>
  <c r="J231" i="23"/>
  <c r="J225" i="23"/>
  <c r="J219" i="23"/>
  <c r="J213" i="23"/>
  <c r="J207" i="23"/>
  <c r="J201" i="23"/>
  <c r="J195" i="23"/>
  <c r="J189" i="23"/>
  <c r="J183" i="23"/>
  <c r="J177" i="23"/>
  <c r="J171" i="23"/>
  <c r="J165" i="23"/>
  <c r="J159" i="23"/>
  <c r="J153" i="23"/>
  <c r="J147" i="23"/>
  <c r="J141" i="23"/>
  <c r="J135" i="23"/>
  <c r="J440" i="23"/>
  <c r="J404" i="23"/>
  <c r="J368" i="23"/>
  <c r="J332" i="23"/>
  <c r="J326" i="23"/>
  <c r="J320" i="23"/>
  <c r="J446" i="23"/>
  <c r="J410" i="23"/>
  <c r="J374" i="23"/>
  <c r="J338" i="23"/>
  <c r="J314" i="23"/>
  <c r="J287" i="23"/>
  <c r="J281" i="23"/>
  <c r="J275" i="23"/>
  <c r="J269" i="23"/>
  <c r="J263" i="23"/>
  <c r="J257" i="23"/>
  <c r="J251" i="23"/>
  <c r="J245" i="23"/>
  <c r="J239" i="23"/>
  <c r="J233" i="23"/>
  <c r="J227" i="23"/>
  <c r="J221" i="23"/>
  <c r="J215" i="23"/>
  <c r="J209" i="23"/>
  <c r="J203" i="23"/>
  <c r="J197" i="23"/>
  <c r="J191" i="23"/>
  <c r="J185" i="23"/>
  <c r="J179" i="23"/>
  <c r="J173" i="23"/>
  <c r="J167" i="23"/>
  <c r="J161" i="23"/>
  <c r="J155" i="23"/>
  <c r="J149" i="23"/>
  <c r="J143" i="23"/>
  <c r="J137" i="23"/>
  <c r="J317" i="23"/>
  <c r="J295" i="23"/>
  <c r="J232" i="23"/>
  <c r="J196" i="23"/>
  <c r="J160" i="23"/>
  <c r="J124" i="23"/>
  <c r="J118" i="23"/>
  <c r="J112" i="23"/>
  <c r="J106" i="23"/>
  <c r="J100" i="23"/>
  <c r="J94" i="23"/>
  <c r="J88" i="23"/>
  <c r="J82" i="23"/>
  <c r="J76" i="23"/>
  <c r="J70" i="23"/>
  <c r="J64" i="23"/>
  <c r="J58" i="23"/>
  <c r="J52" i="23"/>
  <c r="J46" i="23"/>
  <c r="J40" i="23"/>
  <c r="J34" i="23"/>
  <c r="J28" i="23"/>
  <c r="J238" i="23"/>
  <c r="K11" i="23"/>
  <c r="J244" i="23"/>
  <c r="J202" i="23"/>
  <c r="J166" i="23"/>
  <c r="J130" i="23"/>
  <c r="J125" i="23"/>
  <c r="J119" i="23"/>
  <c r="J113" i="23"/>
  <c r="J107" i="23"/>
  <c r="J101" i="23"/>
  <c r="J95" i="23"/>
  <c r="J89" i="23"/>
  <c r="J83" i="23"/>
  <c r="J77" i="23"/>
  <c r="J71" i="23"/>
  <c r="J65" i="23"/>
  <c r="J59" i="23"/>
  <c r="J53" i="23"/>
  <c r="J47" i="23"/>
  <c r="J41" i="23"/>
  <c r="J35" i="23"/>
  <c r="J29" i="23"/>
  <c r="J23" i="23"/>
  <c r="J17" i="23"/>
  <c r="J11" i="23"/>
  <c r="J299" i="23"/>
  <c r="J250" i="23"/>
  <c r="J256" i="23"/>
  <c r="J208" i="23"/>
  <c r="J172" i="23"/>
  <c r="J131" i="23"/>
  <c r="J126" i="23"/>
  <c r="J120" i="23"/>
  <c r="J114" i="23"/>
  <c r="J108" i="23"/>
  <c r="J102" i="23"/>
  <c r="J96" i="23"/>
  <c r="J90" i="23"/>
  <c r="J84" i="23"/>
  <c r="J78" i="23"/>
  <c r="J72" i="23"/>
  <c r="J66" i="23"/>
  <c r="J60" i="23"/>
  <c r="J54" i="23"/>
  <c r="J48" i="23"/>
  <c r="J42" i="23"/>
  <c r="J36" i="23"/>
  <c r="J30" i="23"/>
  <c r="J24" i="23"/>
  <c r="J310" i="23"/>
  <c r="J262" i="23"/>
  <c r="J268" i="23"/>
  <c r="J214" i="23"/>
  <c r="J178" i="23"/>
  <c r="J127" i="23"/>
  <c r="J121" i="23"/>
  <c r="J115" i="23"/>
  <c r="J109" i="23"/>
  <c r="J103" i="23"/>
  <c r="J97" i="23"/>
  <c r="J91" i="23"/>
  <c r="J85" i="23"/>
  <c r="J79" i="23"/>
  <c r="J73" i="23"/>
  <c r="J67" i="23"/>
  <c r="J61" i="23"/>
  <c r="J55" i="23"/>
  <c r="J49" i="23"/>
  <c r="J43" i="23"/>
  <c r="J274" i="23"/>
  <c r="J280" i="23"/>
  <c r="J220" i="23"/>
  <c r="J184" i="23"/>
  <c r="J128" i="23"/>
  <c r="J122" i="23"/>
  <c r="J116" i="23"/>
  <c r="J110" i="23"/>
  <c r="J104" i="23"/>
  <c r="J98" i="23"/>
  <c r="J92" i="23"/>
  <c r="J86" i="23"/>
  <c r="J80" i="23"/>
  <c r="J74" i="23"/>
  <c r="J68" i="23"/>
  <c r="J62" i="23"/>
  <c r="J56" i="23"/>
  <c r="J50" i="23"/>
  <c r="J44" i="23"/>
  <c r="J38" i="23"/>
  <c r="J32" i="23"/>
  <c r="J26" i="23"/>
  <c r="J20" i="23"/>
  <c r="J14" i="23"/>
  <c r="J286" i="23"/>
  <c r="J226" i="23"/>
  <c r="J190" i="23"/>
  <c r="J154" i="23"/>
  <c r="J151" i="23"/>
  <c r="J148" i="23"/>
  <c r="J145" i="23"/>
  <c r="J142" i="23"/>
  <c r="J139" i="23"/>
  <c r="J136" i="23"/>
  <c r="J133" i="23"/>
  <c r="J123" i="23"/>
  <c r="J117" i="23"/>
  <c r="J111" i="23"/>
  <c r="J105" i="23"/>
  <c r="J99" i="23"/>
  <c r="J93" i="23"/>
  <c r="J87" i="23"/>
  <c r="J81" i="23"/>
  <c r="J75" i="23"/>
  <c r="J69" i="23"/>
  <c r="J63" i="23"/>
  <c r="J57" i="23"/>
  <c r="J51" i="23"/>
  <c r="J45" i="23"/>
  <c r="J39" i="23"/>
  <c r="J33" i="23"/>
  <c r="J27" i="23"/>
  <c r="J21" i="23"/>
  <c r="J18" i="23"/>
  <c r="J25" i="23"/>
  <c r="J22" i="23"/>
  <c r="I11" i="23"/>
  <c r="J19" i="23"/>
  <c r="J15" i="23"/>
  <c r="H11" i="23"/>
  <c r="J31" i="23"/>
  <c r="G11" i="23"/>
  <c r="H95" i="2" s="1"/>
  <c r="F11" i="23"/>
  <c r="J37" i="23"/>
  <c r="J16" i="23"/>
  <c r="J12" i="23"/>
  <c r="E11" i="23"/>
  <c r="D11" i="23"/>
  <c r="J13" i="23"/>
  <c r="C11" i="23"/>
  <c r="J129" i="23"/>
  <c r="F23" i="3"/>
  <c r="E17" i="6"/>
  <c r="E14" i="8"/>
  <c r="E28" i="8"/>
  <c r="C14" i="10"/>
  <c r="D27" i="46"/>
  <c r="H29" i="6"/>
  <c r="F29" i="6"/>
  <c r="AQ79" i="22"/>
  <c r="S88" i="22"/>
  <c r="Y88" i="22"/>
  <c r="AQ33" i="22"/>
  <c r="AQ40" i="22"/>
  <c r="G22" i="22"/>
  <c r="G16" i="22"/>
  <c r="S33" i="22"/>
  <c r="D155" i="18"/>
  <c r="D150" i="18"/>
  <c r="D152" i="18"/>
  <c r="D156" i="18"/>
  <c r="D153" i="18"/>
  <c r="D158" i="18"/>
  <c r="D157" i="18"/>
  <c r="D154" i="18"/>
  <c r="D151" i="18"/>
  <c r="D159" i="18"/>
  <c r="AQ31" i="22"/>
  <c r="AD28" i="22"/>
  <c r="AL28" i="22"/>
  <c r="G139" i="14"/>
  <c r="H139" i="14" s="1"/>
  <c r="AQ12" i="22"/>
  <c r="H43" i="2"/>
  <c r="G39" i="14"/>
  <c r="H39" i="14" s="1"/>
  <c r="F61" i="7"/>
  <c r="E25" i="46"/>
  <c r="F25" i="46"/>
  <c r="F49" i="17"/>
  <c r="F51" i="17" s="1"/>
  <c r="EN15" i="31"/>
  <c r="AE16" i="13"/>
  <c r="CF3" i="99" s="1"/>
  <c r="CE3" i="99"/>
  <c r="E14" i="7"/>
  <c r="E13" i="3"/>
  <c r="E20" i="3" s="1"/>
  <c r="E23" i="3" s="1"/>
  <c r="S74" i="22"/>
  <c r="R70" i="22"/>
  <c r="Z70" i="22"/>
  <c r="AQ66" i="22"/>
  <c r="AQ60" i="22"/>
  <c r="AQ76" i="22"/>
  <c r="AQ51" i="22"/>
  <c r="G29" i="22"/>
  <c r="AQ30" i="22"/>
  <c r="AD57" i="22"/>
  <c r="AL57" i="22"/>
  <c r="G36" i="22"/>
  <c r="AQ21" i="22"/>
  <c r="AQ15" i="22"/>
  <c r="AD32" i="22"/>
  <c r="AL32" i="22"/>
  <c r="D171" i="18"/>
  <c r="D166" i="18"/>
  <c r="D168" i="18"/>
  <c r="D165" i="18"/>
  <c r="D174" i="18"/>
  <c r="D173" i="18"/>
  <c r="D170" i="18"/>
  <c r="D167" i="18"/>
  <c r="D169" i="18"/>
  <c r="D172" i="18"/>
  <c r="AD34" i="22"/>
  <c r="AL34" i="22"/>
  <c r="AD30" i="22"/>
  <c r="AL30" i="22"/>
  <c r="S21" i="22"/>
  <c r="S28" i="22"/>
  <c r="CJ74" i="68"/>
  <c r="J49" i="37"/>
  <c r="C61" i="94" s="1"/>
  <c r="I69" i="16"/>
  <c r="J8" i="37" s="1"/>
  <c r="C20" i="94" s="1"/>
  <c r="HC3" i="99"/>
  <c r="I70" i="16"/>
  <c r="J9" i="37" s="1"/>
  <c r="C21" i="94" s="1"/>
  <c r="HF3" i="99"/>
  <c r="AI98" i="22"/>
  <c r="AQ86" i="22"/>
  <c r="S54" i="22"/>
  <c r="AD55" i="22"/>
  <c r="AL55" i="22"/>
  <c r="S57" i="22"/>
  <c r="G21" i="22"/>
  <c r="S32" i="22"/>
  <c r="AD36" i="22"/>
  <c r="AL36" i="22"/>
  <c r="S34" i="22"/>
  <c r="AL21" i="22"/>
  <c r="AD21" i="22"/>
  <c r="DP70" i="68"/>
  <c r="DD70" i="68"/>
  <c r="CR70" i="68"/>
  <c r="CF70" i="68"/>
  <c r="BT70" i="68"/>
  <c r="BH70" i="68"/>
  <c r="AV70" i="68"/>
  <c r="AJ70" i="68"/>
  <c r="X70" i="68"/>
  <c r="DO70" i="68"/>
  <c r="DC70" i="68"/>
  <c r="CQ70" i="68"/>
  <c r="CE70" i="68"/>
  <c r="BS70" i="68"/>
  <c r="BG70" i="68"/>
  <c r="AU70" i="68"/>
  <c r="AI70" i="68"/>
  <c r="W70" i="68"/>
  <c r="DN70" i="68"/>
  <c r="DB70" i="68"/>
  <c r="CP70" i="68"/>
  <c r="CD70" i="68"/>
  <c r="BR70" i="68"/>
  <c r="BF70" i="68"/>
  <c r="AT70" i="68"/>
  <c r="AH70" i="68"/>
  <c r="V70" i="68"/>
  <c r="DM70" i="68"/>
  <c r="DA70" i="68"/>
  <c r="CO70" i="68"/>
  <c r="CC70" i="68"/>
  <c r="BQ70" i="68"/>
  <c r="BE70" i="68"/>
  <c r="AS70" i="68"/>
  <c r="AG70" i="68"/>
  <c r="U70" i="68"/>
  <c r="DL70" i="68"/>
  <c r="CZ70" i="68"/>
  <c r="CN70" i="68"/>
  <c r="CB70" i="68"/>
  <c r="BP70" i="68"/>
  <c r="BD70" i="68"/>
  <c r="AR70" i="68"/>
  <c r="AF70" i="68"/>
  <c r="T70" i="68"/>
  <c r="DK70" i="68"/>
  <c r="CY70" i="68"/>
  <c r="CM70" i="68"/>
  <c r="CA70" i="68"/>
  <c r="BO70" i="68"/>
  <c r="BC70" i="68"/>
  <c r="AQ70" i="68"/>
  <c r="AE70" i="68"/>
  <c r="S70" i="68"/>
  <c r="DJ70" i="68"/>
  <c r="CX70" i="68"/>
  <c r="CL70" i="68"/>
  <c r="BZ70" i="68"/>
  <c r="BN70" i="68"/>
  <c r="BB70" i="68"/>
  <c r="AP70" i="68"/>
  <c r="AD70" i="68"/>
  <c r="DI70" i="68"/>
  <c r="CW70" i="68"/>
  <c r="CK70" i="68"/>
  <c r="BY70" i="68"/>
  <c r="BM70" i="68"/>
  <c r="BA70" i="68"/>
  <c r="AO70" i="68"/>
  <c r="AC70" i="68"/>
  <c r="DH70" i="68"/>
  <c r="CV70" i="68"/>
  <c r="CJ70" i="68"/>
  <c r="BX70" i="68"/>
  <c r="BL70" i="68"/>
  <c r="AZ70" i="68"/>
  <c r="AN70" i="68"/>
  <c r="AB70" i="68"/>
  <c r="DG70" i="68"/>
  <c r="CU70" i="68"/>
  <c r="CI70" i="68"/>
  <c r="BW70" i="68"/>
  <c r="BK70" i="68"/>
  <c r="AY70" i="68"/>
  <c r="AM70" i="68"/>
  <c r="AA70" i="68"/>
  <c r="BV70" i="68"/>
  <c r="BU70" i="68"/>
  <c r="BJ70" i="68"/>
  <c r="BI70" i="68"/>
  <c r="DR70" i="68"/>
  <c r="AX70" i="68"/>
  <c r="DQ70" i="68"/>
  <c r="AW70" i="68"/>
  <c r="DF70" i="68"/>
  <c r="AL70" i="68"/>
  <c r="DE70" i="68"/>
  <c r="AK70" i="68"/>
  <c r="CT70" i="68"/>
  <c r="Z70" i="68"/>
  <c r="CS70" i="68"/>
  <c r="Y70" i="68"/>
  <c r="CH70" i="68"/>
  <c r="CG70" i="68"/>
  <c r="H119" i="14"/>
  <c r="E4" i="61"/>
  <c r="C4" i="32"/>
  <c r="I46" i="69"/>
  <c r="K4" i="25"/>
  <c r="H4" i="63"/>
  <c r="G4" i="23"/>
  <c r="E68" i="94"/>
  <c r="E66" i="94"/>
  <c r="E64" i="94"/>
  <c r="E62" i="94"/>
  <c r="E60" i="94"/>
  <c r="E58" i="94"/>
  <c r="E56" i="94"/>
  <c r="E54" i="94"/>
  <c r="E52" i="94"/>
  <c r="E50" i="94"/>
  <c r="E48" i="94"/>
  <c r="E46" i="94"/>
  <c r="E44" i="94"/>
  <c r="E42" i="94"/>
  <c r="E40" i="94"/>
  <c r="E38" i="94"/>
  <c r="E36" i="94"/>
  <c r="E34" i="94"/>
  <c r="E32" i="94"/>
  <c r="E30" i="94"/>
  <c r="G4" i="17"/>
  <c r="E67" i="94"/>
  <c r="E65" i="94"/>
  <c r="E63" i="94"/>
  <c r="E61" i="94"/>
  <c r="E59" i="94"/>
  <c r="E57" i="94"/>
  <c r="E55" i="94"/>
  <c r="E53" i="94"/>
  <c r="E51" i="94"/>
  <c r="E49" i="94"/>
  <c r="E47" i="94"/>
  <c r="E45" i="94"/>
  <c r="E43" i="94"/>
  <c r="E41" i="94"/>
  <c r="E39" i="94"/>
  <c r="E37" i="94"/>
  <c r="E35" i="94"/>
  <c r="E33" i="94"/>
  <c r="E31" i="94"/>
  <c r="E29" i="94"/>
  <c r="E27" i="94"/>
  <c r="E25" i="94"/>
  <c r="E23" i="94"/>
  <c r="E21" i="94"/>
  <c r="E19" i="94"/>
  <c r="E17" i="94"/>
  <c r="E15" i="94"/>
  <c r="J5" i="18"/>
  <c r="B12" i="70"/>
  <c r="G4" i="94"/>
  <c r="I5" i="16"/>
  <c r="R12" i="70"/>
  <c r="S12" i="70" s="1"/>
  <c r="I45" i="102"/>
  <c r="E4" i="70"/>
  <c r="E14" i="94"/>
  <c r="E16" i="94"/>
  <c r="E18" i="94"/>
  <c r="E20" i="94"/>
  <c r="E22" i="94"/>
  <c r="E24" i="94"/>
  <c r="E26" i="94"/>
  <c r="E28" i="94"/>
  <c r="I18" i="102"/>
  <c r="I20" i="102" s="1"/>
  <c r="G16" i="11"/>
  <c r="Q5" i="13"/>
  <c r="F46" i="11"/>
  <c r="F53" i="11" s="1"/>
  <c r="F59" i="11" s="1"/>
  <c r="F66" i="11" s="1"/>
  <c r="B15" i="103"/>
  <c r="N5" i="11"/>
  <c r="E5" i="12"/>
  <c r="F5" i="58"/>
  <c r="E4" i="5"/>
  <c r="E4" i="46"/>
  <c r="C34" i="1"/>
  <c r="H5" i="10"/>
  <c r="D41" i="1"/>
  <c r="H4" i="3"/>
  <c r="E11" i="2"/>
  <c r="E10" i="2" s="1"/>
  <c r="F49" i="1"/>
  <c r="E4" i="64"/>
  <c r="E5" i="53"/>
  <c r="C3" i="99"/>
  <c r="F4" i="6"/>
  <c r="M4" i="57"/>
  <c r="E5" i="41"/>
  <c r="E5" i="9"/>
  <c r="D10" i="9" s="1"/>
  <c r="F5" i="8"/>
  <c r="H4" i="7"/>
  <c r="F3" i="98"/>
  <c r="E5" i="72"/>
  <c r="C33" i="1"/>
  <c r="E14" i="46"/>
  <c r="F14" i="46"/>
  <c r="AX12" i="50"/>
  <c r="I11" i="22"/>
  <c r="FS15" i="31"/>
  <c r="E31" i="3"/>
  <c r="F36" i="3"/>
  <c r="I114" i="19"/>
  <c r="AW100" i="22"/>
  <c r="AQ100" i="22"/>
  <c r="AQ88" i="22"/>
  <c r="AL82" i="22"/>
  <c r="AD82" i="22"/>
  <c r="AQ74" i="22"/>
  <c r="G37" i="22"/>
  <c r="AQ35" i="22"/>
  <c r="AQ14" i="22"/>
  <c r="S30" i="22"/>
  <c r="M99" i="22"/>
  <c r="G99" i="22"/>
  <c r="AD94" i="22"/>
  <c r="AL94" i="22"/>
  <c r="AD90" i="22"/>
  <c r="AL90" i="22"/>
  <c r="AD86" i="22"/>
  <c r="AL86" i="22"/>
  <c r="AQ69" i="22"/>
  <c r="R68" i="22"/>
  <c r="Z68" i="22"/>
  <c r="R61" i="22"/>
  <c r="Z61" i="22"/>
  <c r="AE81" i="22"/>
  <c r="AQ65" i="22"/>
  <c r="AQ59" i="22"/>
  <c r="AQ44" i="22"/>
  <c r="G26" i="22"/>
  <c r="S55" i="22"/>
  <c r="G33" i="22"/>
  <c r="AQ20" i="22"/>
  <c r="AQ13" i="22"/>
  <c r="K43" i="2"/>
  <c r="AQ25" i="22"/>
  <c r="S41" i="22"/>
  <c r="S36" i="22"/>
  <c r="AE13" i="22"/>
  <c r="K38" i="2"/>
  <c r="H126" i="14"/>
  <c r="C20" i="32"/>
  <c r="D21" i="32" s="1"/>
  <c r="E41" i="8"/>
  <c r="E33" i="3"/>
  <c r="E26" i="7"/>
  <c r="I22" i="7"/>
  <c r="G17" i="14"/>
  <c r="J58" i="37" s="1"/>
  <c r="F30" i="46"/>
  <c r="E30" i="46"/>
  <c r="I53" i="11"/>
  <c r="K53" i="11" s="1"/>
  <c r="K46" i="11"/>
  <c r="D13" i="32"/>
  <c r="E28" i="3"/>
  <c r="AW99" i="22"/>
  <c r="AQ99" i="22"/>
  <c r="R62" i="22"/>
  <c r="Z62" i="22"/>
  <c r="S82" i="22"/>
  <c r="Y82" i="22"/>
  <c r="S79" i="22"/>
  <c r="AE72" i="22"/>
  <c r="R69" i="22"/>
  <c r="Z69" i="22"/>
  <c r="AQ54" i="22"/>
  <c r="AQ28" i="22"/>
  <c r="C12" i="63"/>
  <c r="H48" i="2"/>
  <c r="AQ84" i="22"/>
  <c r="AQ98" i="22"/>
  <c r="S94" i="22"/>
  <c r="Y94" i="22"/>
  <c r="AQ87" i="22"/>
  <c r="AQ85" i="22"/>
  <c r="S90" i="22"/>
  <c r="Y90" i="22"/>
  <c r="S86" i="22"/>
  <c r="Y86" i="22"/>
  <c r="AQ70" i="22"/>
  <c r="R67" i="22"/>
  <c r="Z67" i="22"/>
  <c r="AQ45" i="22"/>
  <c r="G56" i="22"/>
  <c r="G34" i="22"/>
  <c r="G54" i="22"/>
  <c r="AQ32" i="22"/>
  <c r="S46" i="22"/>
  <c r="G20" i="22"/>
  <c r="AD31" i="22"/>
  <c r="AL31" i="22"/>
  <c r="AQ27" i="22"/>
  <c r="AL41" i="22"/>
  <c r="AD41" i="22"/>
  <c r="S22" i="22"/>
  <c r="S20" i="22"/>
  <c r="E34" i="6"/>
  <c r="F122" i="8"/>
  <c r="F123" i="8" s="1"/>
  <c r="CB12" i="50"/>
  <c r="GX15" i="31"/>
  <c r="D22" i="46"/>
  <c r="H23" i="6"/>
  <c r="F23" i="6"/>
  <c r="E34" i="3"/>
  <c r="I11" i="25"/>
  <c r="AR11" i="22"/>
  <c r="I23" i="3"/>
  <c r="AY12" i="50"/>
  <c r="FT15" i="31"/>
  <c r="H32" i="7"/>
  <c r="AT11" i="22" s="1"/>
  <c r="F118" i="18" l="1"/>
  <c r="F126" i="18"/>
  <c r="AD46" i="22"/>
  <c r="AE46" i="22" s="1"/>
  <c r="AL79" i="22"/>
  <c r="F230" i="18"/>
  <c r="F115" i="18"/>
  <c r="F212" i="18"/>
  <c r="F17" i="18"/>
  <c r="D81" i="18"/>
  <c r="D85" i="18"/>
  <c r="M96" i="22"/>
  <c r="S99" i="22"/>
  <c r="F50" i="18"/>
  <c r="F41" i="18"/>
  <c r="F45" i="18"/>
  <c r="F39" i="18"/>
  <c r="F40" i="18"/>
  <c r="F175" i="18"/>
  <c r="D86" i="18"/>
  <c r="D77" i="18"/>
  <c r="D79" i="18"/>
  <c r="D84" i="18"/>
  <c r="F48" i="18"/>
  <c r="D83" i="18"/>
  <c r="F46" i="18"/>
  <c r="D78" i="18"/>
  <c r="D76" i="18"/>
  <c r="D80" i="18"/>
  <c r="D30" i="61"/>
  <c r="D189" i="18"/>
  <c r="AJ99" i="22"/>
  <c r="I147" i="14"/>
  <c r="I148" i="14" s="1"/>
  <c r="I149" i="14" s="1"/>
  <c r="I150" i="14" s="1"/>
  <c r="I151" i="14" s="1"/>
  <c r="F152" i="14" s="1"/>
  <c r="D203" i="18"/>
  <c r="AD92" i="22"/>
  <c r="AE92" i="22" s="1"/>
  <c r="GQ15" i="31"/>
  <c r="AL11" i="22"/>
  <c r="CG12" i="50" s="1"/>
  <c r="AD11" i="22"/>
  <c r="BY12" i="50" s="1"/>
  <c r="AE99" i="22"/>
  <c r="H4" i="14"/>
  <c r="F215" i="18"/>
  <c r="F129" i="18"/>
  <c r="F224" i="18"/>
  <c r="E111" i="8"/>
  <c r="E112" i="8" s="1"/>
  <c r="F158" i="14" s="1"/>
  <c r="G158" i="14" s="1"/>
  <c r="I158" i="14" s="1"/>
  <c r="K69" i="3"/>
  <c r="C63" i="46" s="1"/>
  <c r="F182" i="18"/>
  <c r="F202" i="18"/>
  <c r="F232" i="18"/>
  <c r="F198" i="18"/>
  <c r="F214" i="18"/>
  <c r="F227" i="18"/>
  <c r="F217" i="18"/>
  <c r="F196" i="18"/>
  <c r="F199" i="18"/>
  <c r="F233" i="18"/>
  <c r="F213" i="18"/>
  <c r="F194" i="18"/>
  <c r="F51" i="18"/>
  <c r="F211" i="18"/>
  <c r="F44" i="18"/>
  <c r="F231" i="18"/>
  <c r="F197" i="18"/>
  <c r="F216" i="18"/>
  <c r="Y91" i="22"/>
  <c r="F180" i="18"/>
  <c r="F200" i="18"/>
  <c r="F179" i="18"/>
  <c r="F114" i="18"/>
  <c r="F193" i="18"/>
  <c r="F125" i="18"/>
  <c r="F229" i="18"/>
  <c r="F228" i="18"/>
  <c r="F188" i="18"/>
  <c r="F209" i="18"/>
  <c r="F225" i="18"/>
  <c r="F226" i="18"/>
  <c r="D34" i="18"/>
  <c r="F184" i="18"/>
  <c r="F119" i="18"/>
  <c r="F186" i="18"/>
  <c r="BO12" i="50"/>
  <c r="E12" i="63"/>
  <c r="F128" i="18"/>
  <c r="F124" i="18"/>
  <c r="F116" i="18"/>
  <c r="F127" i="18"/>
  <c r="BO20" i="31"/>
  <c r="F122" i="18"/>
  <c r="F113" i="18"/>
  <c r="H8" i="19"/>
  <c r="E11" i="25"/>
  <c r="C110" i="63" s="1"/>
  <c r="F181" i="18"/>
  <c r="F187" i="18"/>
  <c r="M95" i="22"/>
  <c r="F183" i="18"/>
  <c r="D67" i="18"/>
  <c r="D65" i="18"/>
  <c r="D58" i="18"/>
  <c r="D68" i="18"/>
  <c r="BO22" i="31"/>
  <c r="AL83" i="22"/>
  <c r="D61" i="18"/>
  <c r="D218" i="18"/>
  <c r="D63" i="18"/>
  <c r="D145" i="18"/>
  <c r="G38" i="3"/>
  <c r="F87" i="18"/>
  <c r="F145" i="18"/>
  <c r="F108" i="18"/>
  <c r="F160" i="18"/>
  <c r="D234" i="18"/>
  <c r="D60" i="18"/>
  <c r="F52" i="18"/>
  <c r="D62" i="18"/>
  <c r="K18" i="50"/>
  <c r="F47" i="18"/>
  <c r="D59" i="18"/>
  <c r="F42" i="18"/>
  <c r="E13" i="46"/>
  <c r="D66" i="18"/>
  <c r="F120" i="18"/>
  <c r="F117" i="18"/>
  <c r="F49" i="18"/>
  <c r="F121" i="18"/>
  <c r="AL93" i="22"/>
  <c r="Y95" i="22"/>
  <c r="D130" i="18"/>
  <c r="F244" i="18"/>
  <c r="M244" i="18" s="1"/>
  <c r="AL48" i="22"/>
  <c r="DH74" i="68"/>
  <c r="J45" i="37"/>
  <c r="C57" i="94" s="1"/>
  <c r="H108" i="14"/>
  <c r="C60" i="17"/>
  <c r="L7" i="51"/>
  <c r="B13" i="64"/>
  <c r="J46" i="37"/>
  <c r="C58" i="94" s="1"/>
  <c r="E48" i="7"/>
  <c r="F48" i="7" s="1"/>
  <c r="DI74" i="68"/>
  <c r="H38" i="3"/>
  <c r="BO21" i="31"/>
  <c r="D26" i="9"/>
  <c r="D21" i="9" s="1"/>
  <c r="I8" i="19"/>
  <c r="H46" i="11"/>
  <c r="I47" i="102"/>
  <c r="I48" i="102" s="1"/>
  <c r="D34" i="63"/>
  <c r="N86" i="69"/>
  <c r="E35" i="8"/>
  <c r="F125" i="14" s="1"/>
  <c r="G125" i="14" s="1"/>
  <c r="H125" i="14" s="1"/>
  <c r="G135" i="14"/>
  <c r="H135" i="14" s="1"/>
  <c r="F115" i="14"/>
  <c r="DG12" i="50"/>
  <c r="E13" i="63"/>
  <c r="I13" i="7"/>
  <c r="I20" i="68" s="1"/>
  <c r="AD98" i="22"/>
  <c r="AJ98" i="22" s="1"/>
  <c r="AL98" i="22"/>
  <c r="Y98" i="22"/>
  <c r="C54" i="63"/>
  <c r="E54" i="63" s="1"/>
  <c r="AD95" i="22"/>
  <c r="AE95" i="22" s="1"/>
  <c r="AL95" i="22"/>
  <c r="K93" i="22"/>
  <c r="M94" i="22"/>
  <c r="S68" i="22"/>
  <c r="AE34" i="22"/>
  <c r="AE32" i="22"/>
  <c r="AD62" i="22"/>
  <c r="AL62" i="22"/>
  <c r="AE86" i="22"/>
  <c r="K23" i="3"/>
  <c r="I52" i="68"/>
  <c r="E95" i="2"/>
  <c r="G99" i="2"/>
  <c r="AD12" i="22"/>
  <c r="AL12" i="22"/>
  <c r="AE53" i="22"/>
  <c r="S58" i="22"/>
  <c r="AE35" i="22"/>
  <c r="AD52" i="22"/>
  <c r="AL52" i="22"/>
  <c r="S60" i="22"/>
  <c r="Y100" i="22"/>
  <c r="S100" i="22"/>
  <c r="X100" i="22" s="1"/>
  <c r="X99" i="22" s="1"/>
  <c r="X98" i="22" s="1"/>
  <c r="E29" i="2"/>
  <c r="HS15" i="31" s="1"/>
  <c r="I53" i="68"/>
  <c r="K99" i="2"/>
  <c r="F95" i="2"/>
  <c r="S12" i="22"/>
  <c r="H52" i="2"/>
  <c r="AD64" i="22"/>
  <c r="AL64" i="22"/>
  <c r="I15" i="103"/>
  <c r="ER3" i="99"/>
  <c r="AE43" i="22"/>
  <c r="S52" i="22"/>
  <c r="AE22" i="22"/>
  <c r="AD66" i="22"/>
  <c r="AL66" i="22"/>
  <c r="BQ12" i="50"/>
  <c r="GL15" i="31"/>
  <c r="D31" i="46"/>
  <c r="F34" i="6"/>
  <c r="AD67" i="22"/>
  <c r="AL67" i="22"/>
  <c r="H17" i="14"/>
  <c r="AE90" i="22"/>
  <c r="AE88" i="22"/>
  <c r="D36" i="46"/>
  <c r="F40" i="6"/>
  <c r="AE18" i="22"/>
  <c r="AE49" i="22"/>
  <c r="AE83" i="22"/>
  <c r="S64" i="22"/>
  <c r="AD97" i="22"/>
  <c r="AL97" i="22"/>
  <c r="F69" i="18"/>
  <c r="S66" i="22"/>
  <c r="J11" i="22"/>
  <c r="D15" i="32"/>
  <c r="C123" i="32" s="1"/>
  <c r="D124" i="32" s="1"/>
  <c r="I26" i="7"/>
  <c r="F18" i="14" s="1"/>
  <c r="E28" i="2"/>
  <c r="HR15" i="31" s="1"/>
  <c r="I14" i="7"/>
  <c r="E27" i="46"/>
  <c r="F27" i="46"/>
  <c r="AD14" i="22"/>
  <c r="AL14" i="22"/>
  <c r="Y96" i="22"/>
  <c r="S96" i="22"/>
  <c r="AE76" i="22"/>
  <c r="E12" i="7"/>
  <c r="Y97" i="22"/>
  <c r="S97" i="22"/>
  <c r="G53" i="11"/>
  <c r="S62" i="22"/>
  <c r="F13" i="58"/>
  <c r="F50" i="1"/>
  <c r="I57" i="68"/>
  <c r="L95" i="2"/>
  <c r="L11" i="23"/>
  <c r="S14" i="22"/>
  <c r="AL96" i="22"/>
  <c r="AD96" i="22"/>
  <c r="AE51" i="22"/>
  <c r="AE47" i="22"/>
  <c r="F34" i="18"/>
  <c r="E26" i="2"/>
  <c r="AE25" i="22"/>
  <c r="CC12" i="50"/>
  <c r="GY15" i="31"/>
  <c r="E24" i="8"/>
  <c r="BD19" i="31" s="1"/>
  <c r="AQ11" i="22"/>
  <c r="AE26" i="22"/>
  <c r="AE50" i="22"/>
  <c r="AE85" i="22"/>
  <c r="C62" i="17"/>
  <c r="J51" i="37"/>
  <c r="C63" i="94" s="1"/>
  <c r="CO74" i="68"/>
  <c r="W79" i="22"/>
  <c r="Y80" i="22"/>
  <c r="CM12" i="50"/>
  <c r="HI15" i="31"/>
  <c r="S67" i="22"/>
  <c r="AD69" i="22"/>
  <c r="AL69" i="22"/>
  <c r="AE41" i="22"/>
  <c r="AD61" i="22"/>
  <c r="AL61" i="22"/>
  <c r="AE94" i="22"/>
  <c r="AE21" i="22"/>
  <c r="AE56" i="22"/>
  <c r="AD63" i="22"/>
  <c r="AL63" i="22"/>
  <c r="F39" i="6"/>
  <c r="D35" i="46"/>
  <c r="AE29" i="22"/>
  <c r="AE17" i="22"/>
  <c r="B15" i="50"/>
  <c r="F118" i="14"/>
  <c r="F57" i="14"/>
  <c r="BN12" i="50"/>
  <c r="GI15" i="31"/>
  <c r="F117" i="14"/>
  <c r="F22" i="46"/>
  <c r="E22" i="46"/>
  <c r="AI97" i="22"/>
  <c r="S69" i="22"/>
  <c r="M46" i="69"/>
  <c r="L46" i="69"/>
  <c r="K46" i="69"/>
  <c r="J46" i="69"/>
  <c r="I54" i="68"/>
  <c r="G95" i="2"/>
  <c r="S61" i="22"/>
  <c r="AE79" i="22"/>
  <c r="K15" i="50"/>
  <c r="C12" i="17"/>
  <c r="C11" i="17" s="1"/>
  <c r="C19" i="17" s="1"/>
  <c r="BO19" i="31"/>
  <c r="E36" i="3"/>
  <c r="E38" i="3" s="1"/>
  <c r="F38" i="3"/>
  <c r="K4" i="22"/>
  <c r="H5" i="14"/>
  <c r="H4" i="19" s="1"/>
  <c r="E5" i="36" s="1"/>
  <c r="D175" i="18"/>
  <c r="E16" i="8"/>
  <c r="D53" i="18"/>
  <c r="BA12" i="50"/>
  <c r="FV15" i="31"/>
  <c r="AE33" i="22"/>
  <c r="S63" i="22"/>
  <c r="AE23" i="22"/>
  <c r="AE89" i="22"/>
  <c r="AE91" i="22"/>
  <c r="DJ74" i="68"/>
  <c r="J47" i="37"/>
  <c r="C59" i="94" s="1"/>
  <c r="J73" i="37"/>
  <c r="AE24" i="22"/>
  <c r="AE27" i="22"/>
  <c r="AE87" i="22"/>
  <c r="AD68" i="22"/>
  <c r="AL68" i="22"/>
  <c r="AL20" i="13"/>
  <c r="AL21" i="13" s="1"/>
  <c r="C16" i="13"/>
  <c r="AF5" i="13"/>
  <c r="AE57" i="22"/>
  <c r="J55" i="37"/>
  <c r="C67" i="94" s="1"/>
  <c r="CV74" i="68"/>
  <c r="H17" i="6"/>
  <c r="H18" i="6" s="1"/>
  <c r="D17" i="46"/>
  <c r="F17" i="6"/>
  <c r="F34" i="17"/>
  <c r="F36" i="17" s="1"/>
  <c r="DT15" i="31"/>
  <c r="BK3" i="99"/>
  <c r="G12" i="14"/>
  <c r="I12" i="14" s="1"/>
  <c r="I13" i="14" s="1"/>
  <c r="I14" i="14" s="1"/>
  <c r="F159" i="14"/>
  <c r="AE15" i="22"/>
  <c r="F62" i="17"/>
  <c r="DM74" i="68"/>
  <c r="DM76" i="68" s="1"/>
  <c r="DN76" i="68" s="1"/>
  <c r="DO76" i="68" s="1"/>
  <c r="DP76" i="68" s="1"/>
  <c r="DQ76" i="68" s="1"/>
  <c r="L29" i="25"/>
  <c r="C53" i="63"/>
  <c r="E53" i="63" s="1"/>
  <c r="AE48" i="22"/>
  <c r="AE93" i="22"/>
  <c r="H11" i="22"/>
  <c r="AD59" i="22"/>
  <c r="AL59" i="22"/>
  <c r="F138" i="14"/>
  <c r="AE82" i="22"/>
  <c r="G23" i="11"/>
  <c r="I55" i="68"/>
  <c r="I95" i="2"/>
  <c r="BD12" i="50"/>
  <c r="FY15" i="31"/>
  <c r="F56" i="17"/>
  <c r="H10" i="2"/>
  <c r="F45" i="1"/>
  <c r="I12" i="16"/>
  <c r="I23" i="16"/>
  <c r="AE30" i="22"/>
  <c r="S70" i="22"/>
  <c r="D160" i="18"/>
  <c r="AV98" i="22"/>
  <c r="AU97" i="22"/>
  <c r="G17" i="10"/>
  <c r="C16" i="10"/>
  <c r="AE19" i="22"/>
  <c r="S59" i="22"/>
  <c r="CA12" i="50"/>
  <c r="GW15" i="31"/>
  <c r="AE45" i="22"/>
  <c r="D108" i="18"/>
  <c r="AE20" i="22"/>
  <c r="E50" i="8"/>
  <c r="C28" i="32"/>
  <c r="D29" i="32" s="1"/>
  <c r="AE55" i="22"/>
  <c r="AD70" i="22"/>
  <c r="AL70" i="22"/>
  <c r="AE36" i="22"/>
  <c r="AE28" i="22"/>
  <c r="I51" i="68"/>
  <c r="D95" i="2"/>
  <c r="AE16" i="22"/>
  <c r="AD71" i="22"/>
  <c r="AL71" i="22"/>
  <c r="AD65" i="22"/>
  <c r="AL65" i="22"/>
  <c r="AE84" i="22"/>
  <c r="AE31" i="22"/>
  <c r="CO12" i="50"/>
  <c r="HK15" i="31"/>
  <c r="I56" i="68"/>
  <c r="K95" i="2"/>
  <c r="AE39" i="22"/>
  <c r="AE37" i="22"/>
  <c r="S71" i="22"/>
  <c r="I8" i="10"/>
  <c r="AD58" i="22"/>
  <c r="AL58" i="22"/>
  <c r="S65" i="22"/>
  <c r="AD60" i="22"/>
  <c r="AL60" i="22"/>
  <c r="AD100" i="22"/>
  <c r="AL100" i="22"/>
  <c r="D39" i="61"/>
  <c r="D11" i="61"/>
  <c r="HC15" i="31" l="1"/>
  <c r="M175" i="18"/>
  <c r="D87" i="18"/>
  <c r="M87" i="18" s="1"/>
  <c r="F203" i="18"/>
  <c r="M203" i="18" s="1"/>
  <c r="F218" i="18"/>
  <c r="F234" i="18"/>
  <c r="M234" i="18" s="1"/>
  <c r="AE11" i="22"/>
  <c r="GU15" i="31"/>
  <c r="M160" i="18"/>
  <c r="F189" i="18"/>
  <c r="M189" i="18" s="1"/>
  <c r="M33" i="18"/>
  <c r="C16" i="41"/>
  <c r="G11" i="22"/>
  <c r="FW15" i="31" s="1"/>
  <c r="J11" i="25"/>
  <c r="M145" i="18"/>
  <c r="F130" i="18"/>
  <c r="M130" i="18" s="1"/>
  <c r="F53" i="18"/>
  <c r="M53" i="18" s="1"/>
  <c r="D69" i="18"/>
  <c r="M69" i="18" s="1"/>
  <c r="M218" i="18"/>
  <c r="M108" i="18"/>
  <c r="I7" i="19"/>
  <c r="F107" i="46" s="1"/>
  <c r="AV12" i="70"/>
  <c r="L8" i="51"/>
  <c r="B14" i="64"/>
  <c r="E37" i="8"/>
  <c r="F61" i="17"/>
  <c r="I135" i="14"/>
  <c r="I136" i="14" s="1"/>
  <c r="F60" i="17"/>
  <c r="I125" i="14"/>
  <c r="I126" i="14" s="1"/>
  <c r="G115" i="14"/>
  <c r="H115" i="14" s="1"/>
  <c r="F105" i="14"/>
  <c r="G25" i="14"/>
  <c r="H25" i="14" s="1"/>
  <c r="K92" i="22"/>
  <c r="M93" i="22"/>
  <c r="AK98" i="22"/>
  <c r="AE98" i="22"/>
  <c r="K38" i="3"/>
  <c r="C61" i="46" s="1"/>
  <c r="G117" i="14"/>
  <c r="AE62" i="22"/>
  <c r="G59" i="11"/>
  <c r="H53" i="11"/>
  <c r="AE12" i="22"/>
  <c r="H38" i="2"/>
  <c r="H158" i="14"/>
  <c r="AE65" i="22"/>
  <c r="F137" i="14"/>
  <c r="G118" i="14"/>
  <c r="H118" i="14" s="1"/>
  <c r="F36" i="14"/>
  <c r="X97" i="22"/>
  <c r="X96" i="22" s="1"/>
  <c r="X95" i="22" s="1"/>
  <c r="X94" i="22" s="1"/>
  <c r="X93" i="22" s="1"/>
  <c r="X92" i="22" s="1"/>
  <c r="X91" i="22" s="1"/>
  <c r="X90" i="22" s="1"/>
  <c r="X89" i="22" s="1"/>
  <c r="X88" i="22" s="1"/>
  <c r="X87" i="22" s="1"/>
  <c r="X86" i="22" s="1"/>
  <c r="X85" i="22" s="1"/>
  <c r="X84" i="22" s="1"/>
  <c r="X83" i="22" s="1"/>
  <c r="X82" i="22" s="1"/>
  <c r="X81" i="22" s="1"/>
  <c r="X80" i="22" s="1"/>
  <c r="X79" i="22" s="1"/>
  <c r="X78" i="22" s="1"/>
  <c r="X77" i="22" s="1"/>
  <c r="X76" i="22" s="1"/>
  <c r="X75" i="22" s="1"/>
  <c r="X74" i="22" s="1"/>
  <c r="X73" i="22" s="1"/>
  <c r="X72" i="22" s="1"/>
  <c r="X71" i="22" s="1"/>
  <c r="X70" i="22" s="1"/>
  <c r="X69" i="22" s="1"/>
  <c r="X68" i="22" s="1"/>
  <c r="X67" i="22" s="1"/>
  <c r="X66" i="22" s="1"/>
  <c r="X65" i="22" s="1"/>
  <c r="X64" i="22" s="1"/>
  <c r="X63" i="22" s="1"/>
  <c r="X62" i="22" s="1"/>
  <c r="X61" i="22" s="1"/>
  <c r="X60" i="22" s="1"/>
  <c r="X59" i="22" s="1"/>
  <c r="X58" i="22" s="1"/>
  <c r="X57" i="22" s="1"/>
  <c r="X56" i="22" s="1"/>
  <c r="X55" i="22" s="1"/>
  <c r="X54" i="22" s="1"/>
  <c r="X53" i="22" s="1"/>
  <c r="X52" i="22" s="1"/>
  <c r="X51" i="22" s="1"/>
  <c r="X50" i="22" s="1"/>
  <c r="X49" i="22" s="1"/>
  <c r="X48" i="22" s="1"/>
  <c r="X47" i="22" s="1"/>
  <c r="X46" i="22" s="1"/>
  <c r="X45" i="22" s="1"/>
  <c r="X44" i="22" s="1"/>
  <c r="X43" i="22" s="1"/>
  <c r="X42" i="22" s="1"/>
  <c r="X41" i="22" s="1"/>
  <c r="X40" i="22" s="1"/>
  <c r="X39" i="22" s="1"/>
  <c r="X38" i="22" s="1"/>
  <c r="X37" i="22" s="1"/>
  <c r="X36" i="22" s="1"/>
  <c r="X35" i="22" s="1"/>
  <c r="X34" i="22" s="1"/>
  <c r="X33" i="22" s="1"/>
  <c r="X32" i="22" s="1"/>
  <c r="X31" i="22" s="1"/>
  <c r="X30" i="22" s="1"/>
  <c r="X29" i="22" s="1"/>
  <c r="X28" i="22" s="1"/>
  <c r="X27" i="22" s="1"/>
  <c r="X26" i="22" s="1"/>
  <c r="X25" i="22" s="1"/>
  <c r="X24" i="22" s="1"/>
  <c r="X23" i="22" s="1"/>
  <c r="X22" i="22" s="1"/>
  <c r="X21" i="22" s="1"/>
  <c r="X20" i="22" s="1"/>
  <c r="X19" i="22" s="1"/>
  <c r="X18" i="22" s="1"/>
  <c r="X17" i="22" s="1"/>
  <c r="X16" i="22" s="1"/>
  <c r="X15" i="22" s="1"/>
  <c r="X14" i="22" s="1"/>
  <c r="X13" i="22" s="1"/>
  <c r="X12" i="22" s="1"/>
  <c r="X11" i="22" s="1"/>
  <c r="AE14" i="22"/>
  <c r="BE12" i="50"/>
  <c r="FZ15" i="31"/>
  <c r="F127" i="14"/>
  <c r="AE69" i="22"/>
  <c r="CW12" i="50"/>
  <c r="HP15" i="31"/>
  <c r="F51" i="14"/>
  <c r="S15" i="103"/>
  <c r="FF3" i="99" s="1"/>
  <c r="EV3" i="99"/>
  <c r="CL12" i="50"/>
  <c r="HH15" i="31"/>
  <c r="AE58" i="22"/>
  <c r="C13" i="41"/>
  <c r="C76" i="46"/>
  <c r="I65" i="16"/>
  <c r="J16" i="37" s="1"/>
  <c r="C28" i="94" s="1"/>
  <c r="GX3" i="99"/>
  <c r="AJ97" i="22"/>
  <c r="AI96" i="22"/>
  <c r="AK96" i="22" s="1"/>
  <c r="I12" i="7"/>
  <c r="I16" i="7" s="1"/>
  <c r="I32" i="7" s="1"/>
  <c r="F15" i="14" s="1"/>
  <c r="E16" i="7"/>
  <c r="E32" i="7" s="1"/>
  <c r="AE66" i="22"/>
  <c r="AE60" i="22"/>
  <c r="F113" i="46"/>
  <c r="F51" i="1"/>
  <c r="G138" i="14"/>
  <c r="H138" i="14" s="1"/>
  <c r="JY18" i="31"/>
  <c r="DP15" i="31"/>
  <c r="K16" i="13"/>
  <c r="AE71" i="22"/>
  <c r="C65" i="32"/>
  <c r="D66" i="32" s="1"/>
  <c r="C68" i="32" s="1"/>
  <c r="D69" i="32" s="1"/>
  <c r="I49" i="16"/>
  <c r="I63" i="16"/>
  <c r="GM3" i="99"/>
  <c r="G152" i="14"/>
  <c r="H152" i="14" s="1"/>
  <c r="L28" i="25"/>
  <c r="C52" i="63"/>
  <c r="E52" i="63" s="1"/>
  <c r="C11" i="63"/>
  <c r="E48" i="2"/>
  <c r="AE64" i="22"/>
  <c r="AE59" i="22"/>
  <c r="AK100" i="22"/>
  <c r="AE100" i="22"/>
  <c r="AJ100" i="22"/>
  <c r="C17" i="10"/>
  <c r="G18" i="10"/>
  <c r="D14" i="32"/>
  <c r="I22" i="68"/>
  <c r="F35" i="46"/>
  <c r="E35" i="46"/>
  <c r="AE70" i="22"/>
  <c r="AV97" i="22"/>
  <c r="AU96" i="22"/>
  <c r="AW97" i="22"/>
  <c r="D9" i="31"/>
  <c r="AJ12" i="70"/>
  <c r="I27" i="102"/>
  <c r="I16" i="11"/>
  <c r="F17" i="46"/>
  <c r="E17" i="46"/>
  <c r="AE61" i="22"/>
  <c r="AE67" i="22"/>
  <c r="F7" i="5"/>
  <c r="E44" i="46"/>
  <c r="F41" i="46" s="1"/>
  <c r="C10" i="41"/>
  <c r="E8" i="9"/>
  <c r="F7" i="6"/>
  <c r="C11" i="41" s="1"/>
  <c r="C60" i="46"/>
  <c r="W78" i="22"/>
  <c r="Y79" i="22"/>
  <c r="F144" i="58"/>
  <c r="F121" i="58"/>
  <c r="F30" i="58"/>
  <c r="F98" i="58"/>
  <c r="F75" i="58"/>
  <c r="G18" i="14"/>
  <c r="J57" i="37" s="1"/>
  <c r="E36" i="46"/>
  <c r="F36" i="46"/>
  <c r="F31" i="46"/>
  <c r="E31" i="46"/>
  <c r="BC12" i="50"/>
  <c r="FX15" i="31"/>
  <c r="G159" i="14"/>
  <c r="H159" i="14" s="1"/>
  <c r="AK97" i="22"/>
  <c r="AE97" i="22"/>
  <c r="AE52" i="22"/>
  <c r="G30" i="11"/>
  <c r="AE68" i="22"/>
  <c r="BZ12" i="50"/>
  <c r="GV15" i="31"/>
  <c r="AE63" i="22"/>
  <c r="AE96" i="22"/>
  <c r="BB12" i="50" l="1"/>
  <c r="K7" i="3"/>
  <c r="C59" i="46" s="1"/>
  <c r="L9" i="51"/>
  <c r="B15" i="64"/>
  <c r="H59" i="11"/>
  <c r="G66" i="11"/>
  <c r="H66" i="11" s="1"/>
  <c r="F59" i="17"/>
  <c r="I115" i="14"/>
  <c r="I116" i="14" s="1"/>
  <c r="I117" i="14" s="1"/>
  <c r="G105" i="14"/>
  <c r="H105" i="14" s="1"/>
  <c r="F9" i="46"/>
  <c r="K91" i="22"/>
  <c r="M92" i="22"/>
  <c r="BS12" i="50"/>
  <c r="GN15" i="31"/>
  <c r="C61" i="17"/>
  <c r="CI74" i="68"/>
  <c r="J48" i="37"/>
  <c r="C60" i="94" s="1"/>
  <c r="G36" i="14"/>
  <c r="H36" i="14" s="1"/>
  <c r="F60" i="7"/>
  <c r="L27" i="25"/>
  <c r="C51" i="63"/>
  <c r="E51" i="63" s="1"/>
  <c r="G15" i="14"/>
  <c r="W77" i="22"/>
  <c r="Y78" i="22"/>
  <c r="I159" i="14"/>
  <c r="I160" i="14" s="1"/>
  <c r="G127" i="14"/>
  <c r="H18" i="14"/>
  <c r="G37" i="11"/>
  <c r="N37" i="11" s="1"/>
  <c r="DR74" i="68"/>
  <c r="DR76" i="68" s="1"/>
  <c r="J77" i="37"/>
  <c r="I152" i="14"/>
  <c r="I153" i="14" s="1"/>
  <c r="CU74" i="68"/>
  <c r="J54" i="37"/>
  <c r="C66" i="94" s="1"/>
  <c r="G137" i="14"/>
  <c r="K16" i="11"/>
  <c r="I23" i="11"/>
  <c r="AI95" i="22"/>
  <c r="AJ96" i="22"/>
  <c r="C18" i="10"/>
  <c r="G19" i="10"/>
  <c r="F41" i="14"/>
  <c r="J6" i="37"/>
  <c r="C18" i="94" s="1"/>
  <c r="D74" i="94" s="1"/>
  <c r="I61" i="16"/>
  <c r="I62" i="16" s="1"/>
  <c r="F40" i="14" s="1"/>
  <c r="F19" i="14"/>
  <c r="E11" i="63"/>
  <c r="D31" i="61" s="1"/>
  <c r="H9" i="63"/>
  <c r="H7" i="63" s="1"/>
  <c r="F109" i="46" s="1"/>
  <c r="IL15" i="31"/>
  <c r="I64" i="68"/>
  <c r="D99" i="2"/>
  <c r="DW15" i="31"/>
  <c r="S16" i="13"/>
  <c r="C62" i="32"/>
  <c r="D63" i="32" s="1"/>
  <c r="I55" i="16"/>
  <c r="HN3" i="99"/>
  <c r="I10" i="32"/>
  <c r="C10" i="32"/>
  <c r="H10" i="32" s="1"/>
  <c r="CH74" i="68"/>
  <c r="CH76" i="68" s="1"/>
  <c r="E44" i="7"/>
  <c r="F40" i="7" s="1"/>
  <c r="AV96" i="22"/>
  <c r="AU95" i="22"/>
  <c r="AW96" i="22"/>
  <c r="H117" i="14"/>
  <c r="L10" i="51" l="1"/>
  <c r="B16" i="64"/>
  <c r="CI76" i="68"/>
  <c r="CJ76" i="68" s="1"/>
  <c r="DE74" i="68"/>
  <c r="DE76" i="68" s="1"/>
  <c r="DF76" i="68" s="1"/>
  <c r="DG76" i="68" s="1"/>
  <c r="DH76" i="68" s="1"/>
  <c r="DI76" i="68" s="1"/>
  <c r="DJ76" i="68" s="1"/>
  <c r="I105" i="14"/>
  <c r="I106" i="14" s="1"/>
  <c r="I107" i="14" s="1"/>
  <c r="J10" i="32"/>
  <c r="I60" i="16"/>
  <c r="K90" i="22"/>
  <c r="M91" i="22"/>
  <c r="G19" i="14"/>
  <c r="H19" i="14" s="1"/>
  <c r="CN74" i="68"/>
  <c r="CN76" i="68" s="1"/>
  <c r="CO76" i="68" s="1"/>
  <c r="CP76" i="68" s="1"/>
  <c r="I127" i="14"/>
  <c r="L26" i="25"/>
  <c r="C50" i="63"/>
  <c r="E50" i="63" s="1"/>
  <c r="I30" i="11"/>
  <c r="K30" i="11" s="1"/>
  <c r="K23" i="11"/>
  <c r="CT74" i="68"/>
  <c r="CT76" i="68" s="1"/>
  <c r="CU76" i="68" s="1"/>
  <c r="CV76" i="68" s="1"/>
  <c r="I137" i="14"/>
  <c r="H127" i="14"/>
  <c r="AJ95" i="22"/>
  <c r="AI94" i="22"/>
  <c r="AK95" i="22"/>
  <c r="C85" i="94"/>
  <c r="I118" i="14"/>
  <c r="I119" i="14" s="1"/>
  <c r="ED15" i="31"/>
  <c r="AA16" i="13"/>
  <c r="EK15" i="31" s="1"/>
  <c r="H137" i="14"/>
  <c r="G161" i="14"/>
  <c r="W76" i="22"/>
  <c r="Y77" i="22"/>
  <c r="BH19" i="31"/>
  <c r="C27" i="17"/>
  <c r="F24" i="17" s="1"/>
  <c r="J153" i="14"/>
  <c r="F71" i="8" s="1"/>
  <c r="H10" i="8" s="1"/>
  <c r="C12" i="41" s="1"/>
  <c r="AR12" i="70"/>
  <c r="AS3" i="99"/>
  <c r="AV95" i="22"/>
  <c r="AU94" i="22"/>
  <c r="AW95" i="22"/>
  <c r="G20" i="10"/>
  <c r="C19" i="10"/>
  <c r="J59" i="37"/>
  <c r="F57" i="17"/>
  <c r="I15" i="14"/>
  <c r="I16" i="14" s="1"/>
  <c r="I17" i="14" s="1"/>
  <c r="I18" i="14" s="1"/>
  <c r="H15" i="14"/>
  <c r="L11" i="51" l="1"/>
  <c r="B17" i="64"/>
  <c r="I108" i="14"/>
  <c r="I109" i="14" s="1"/>
  <c r="I110" i="14" s="1"/>
  <c r="I111" i="14" s="1"/>
  <c r="J111" i="14" s="1"/>
  <c r="C84" i="94"/>
  <c r="K89" i="22"/>
  <c r="M90" i="22"/>
  <c r="C49" i="63"/>
  <c r="E49" i="63" s="1"/>
  <c r="L25" i="25"/>
  <c r="F54" i="14"/>
  <c r="E77" i="11"/>
  <c r="CP3" i="99"/>
  <c r="W75" i="22"/>
  <c r="Y76" i="22"/>
  <c r="J74" i="68" a="1"/>
  <c r="AJ94" i="22"/>
  <c r="AI93" i="22"/>
  <c r="AK94" i="22"/>
  <c r="G21" i="10"/>
  <c r="C20" i="10"/>
  <c r="H161" i="14"/>
  <c r="I128" i="14"/>
  <c r="I129" i="14" s="1"/>
  <c r="C86" i="94"/>
  <c r="I161" i="14"/>
  <c r="AV94" i="22"/>
  <c r="AU93" i="22"/>
  <c r="AW94" i="22"/>
  <c r="C87" i="94"/>
  <c r="I138" i="14"/>
  <c r="I139" i="14" s="1"/>
  <c r="F42" i="14"/>
  <c r="E74" i="11"/>
  <c r="CJ3" i="99"/>
  <c r="I19" i="14"/>
  <c r="I20" i="14" s="1"/>
  <c r="I21" i="14" s="1"/>
  <c r="I22" i="14" s="1"/>
  <c r="I23" i="14" s="1"/>
  <c r="L12" i="51" l="1"/>
  <c r="B18" i="64"/>
  <c r="AT12" i="70"/>
  <c r="AK3" i="99"/>
  <c r="C29" i="17"/>
  <c r="F28" i="17" s="1"/>
  <c r="K88" i="22"/>
  <c r="M89" i="22"/>
  <c r="Y75" i="22"/>
  <c r="W74" i="22"/>
  <c r="C21" i="10"/>
  <c r="G22" i="10"/>
  <c r="L24" i="25"/>
  <c r="C48" i="63"/>
  <c r="E48" i="63" s="1"/>
  <c r="G162" i="14"/>
  <c r="F45" i="14"/>
  <c r="E75" i="11"/>
  <c r="CL3" i="99"/>
  <c r="AJ93" i="22"/>
  <c r="AI92" i="22"/>
  <c r="AK93" i="22"/>
  <c r="J74" i="68"/>
  <c r="J76" i="68" s="1"/>
  <c r="O74" i="68"/>
  <c r="L74" i="68"/>
  <c r="K74" i="68"/>
  <c r="R74" i="68"/>
  <c r="Q74" i="68"/>
  <c r="P74" i="68"/>
  <c r="N74" i="68"/>
  <c r="M74" i="68"/>
  <c r="AV93" i="22"/>
  <c r="AU92" i="22"/>
  <c r="AW93" i="22"/>
  <c r="I24" i="14"/>
  <c r="C81" i="94"/>
  <c r="F48" i="14"/>
  <c r="E76" i="11"/>
  <c r="CN3" i="99"/>
  <c r="L13" i="51" l="1"/>
  <c r="B19" i="64"/>
  <c r="K76" i="68"/>
  <c r="L76" i="68" s="1"/>
  <c r="M76" i="68" s="1"/>
  <c r="N76" i="68" s="1"/>
  <c r="O76" i="68" s="1"/>
  <c r="P76" i="68" s="1"/>
  <c r="Q76" i="68" s="1"/>
  <c r="R76" i="68" s="1"/>
  <c r="K87" i="22"/>
  <c r="M88" i="22"/>
  <c r="AV92" i="22"/>
  <c r="AU91" i="22"/>
  <c r="AW92" i="22"/>
  <c r="AJ92" i="22"/>
  <c r="AI91" i="22"/>
  <c r="AK92" i="22"/>
  <c r="G23" i="10"/>
  <c r="C22" i="10"/>
  <c r="L23" i="25"/>
  <c r="C47" i="63"/>
  <c r="E47" i="63" s="1"/>
  <c r="H162" i="14"/>
  <c r="I25" i="14"/>
  <c r="I162" i="14"/>
  <c r="I163" i="14" s="1"/>
  <c r="W73" i="22"/>
  <c r="Y74" i="22"/>
  <c r="L14" i="51" l="1"/>
  <c r="B20" i="64"/>
  <c r="K86" i="22"/>
  <c r="M87" i="22"/>
  <c r="AJ91" i="22"/>
  <c r="AI90" i="22"/>
  <c r="AK91" i="22"/>
  <c r="W72" i="22"/>
  <c r="Y73" i="22"/>
  <c r="L22" i="25"/>
  <c r="C46" i="63"/>
  <c r="E46" i="63" s="1"/>
  <c r="F26" i="14"/>
  <c r="C23" i="10"/>
  <c r="G24" i="10"/>
  <c r="G164" i="14"/>
  <c r="AV91" i="22"/>
  <c r="AU90" i="22"/>
  <c r="AW91" i="22"/>
  <c r="L15" i="51" l="1"/>
  <c r="B21" i="64"/>
  <c r="M86" i="22"/>
  <c r="K85" i="22"/>
  <c r="G26" i="14"/>
  <c r="H26" i="14" s="1"/>
  <c r="L21" i="25"/>
  <c r="C45" i="63"/>
  <c r="E45" i="63" s="1"/>
  <c r="G25" i="10"/>
  <c r="C24" i="10"/>
  <c r="AV90" i="22"/>
  <c r="AU89" i="22"/>
  <c r="AW90" i="22"/>
  <c r="W71" i="22"/>
  <c r="Y72" i="22"/>
  <c r="H164" i="14"/>
  <c r="J78" i="37"/>
  <c r="I164" i="14"/>
  <c r="I165" i="14" s="1"/>
  <c r="AJ90" i="22"/>
  <c r="AI89" i="22"/>
  <c r="AK90" i="22"/>
  <c r="L16" i="51" l="1"/>
  <c r="B23" i="64" s="1"/>
  <c r="B22" i="64"/>
  <c r="K84" i="22"/>
  <c r="M85" i="22"/>
  <c r="G26" i="10"/>
  <c r="C25" i="10"/>
  <c r="W70" i="22"/>
  <c r="Y71" i="22"/>
  <c r="AV89" i="22"/>
  <c r="AU88" i="22"/>
  <c r="AW89" i="22"/>
  <c r="AJ89" i="22"/>
  <c r="AI88" i="22"/>
  <c r="AK89" i="22"/>
  <c r="L20" i="25"/>
  <c r="C44" i="63"/>
  <c r="E44" i="63" s="1"/>
  <c r="J165" i="14"/>
  <c r="C30" i="17"/>
  <c r="AW3" i="99"/>
  <c r="J2" i="37"/>
  <c r="F65" i="14"/>
  <c r="I26" i="14"/>
  <c r="M84" i="22" l="1"/>
  <c r="K83" i="22"/>
  <c r="C43" i="63"/>
  <c r="E43" i="63" s="1"/>
  <c r="L19" i="25"/>
  <c r="AV88" i="22"/>
  <c r="AU87" i="22"/>
  <c r="AW88" i="22"/>
  <c r="G65" i="14"/>
  <c r="H65" i="14" s="1"/>
  <c r="AJ88" i="22"/>
  <c r="AI87" i="22"/>
  <c r="AK88" i="22"/>
  <c r="F27" i="14"/>
  <c r="C14" i="94"/>
  <c r="W69" i="22"/>
  <c r="Y70" i="22"/>
  <c r="C26" i="10"/>
  <c r="G27" i="10"/>
  <c r="K82" i="22" l="1"/>
  <c r="M83" i="22"/>
  <c r="AJ87" i="22"/>
  <c r="AI86" i="22"/>
  <c r="AK87" i="22"/>
  <c r="C27" i="10"/>
  <c r="G28" i="10"/>
  <c r="AV87" i="22"/>
  <c r="AU86" i="22"/>
  <c r="AW87" i="22"/>
  <c r="W68" i="22"/>
  <c r="Y69" i="22"/>
  <c r="G27" i="14"/>
  <c r="L18" i="25"/>
  <c r="C42" i="63"/>
  <c r="E42" i="63" s="1"/>
  <c r="K81" i="22" l="1"/>
  <c r="M82" i="22"/>
  <c r="F34" i="14"/>
  <c r="F64" i="14"/>
  <c r="J3" i="37"/>
  <c r="I27" i="14"/>
  <c r="H27" i="14"/>
  <c r="W67" i="22"/>
  <c r="Y68" i="22"/>
  <c r="AV86" i="22"/>
  <c r="AU85" i="22"/>
  <c r="AW86" i="22"/>
  <c r="G29" i="10"/>
  <c r="C28" i="10"/>
  <c r="AJ86" i="22"/>
  <c r="AI85" i="22"/>
  <c r="AK86" i="22"/>
  <c r="L17" i="25"/>
  <c r="C41" i="63"/>
  <c r="E41" i="63" s="1"/>
  <c r="M81" i="22" l="1"/>
  <c r="K80" i="22"/>
  <c r="W66" i="22"/>
  <c r="Y67" i="22"/>
  <c r="G28" i="14"/>
  <c r="I28" i="14" s="1"/>
  <c r="L16" i="25"/>
  <c r="C40" i="63"/>
  <c r="E40" i="63" s="1"/>
  <c r="AJ85" i="22"/>
  <c r="AI84" i="22"/>
  <c r="AK85" i="22"/>
  <c r="G64" i="14"/>
  <c r="I64" i="14" s="1"/>
  <c r="I65" i="14" s="1"/>
  <c r="G30" i="10"/>
  <c r="C29" i="10"/>
  <c r="C15" i="94"/>
  <c r="AV85" i="22"/>
  <c r="AU84" i="22"/>
  <c r="AW85" i="22"/>
  <c r="G34" i="14"/>
  <c r="H34" i="14" s="1"/>
  <c r="F56" i="7"/>
  <c r="K79" i="22" l="1"/>
  <c r="M80" i="22"/>
  <c r="W65" i="22"/>
  <c r="Y66" i="22"/>
  <c r="I34" i="14"/>
  <c r="I35" i="14" s="1"/>
  <c r="I36" i="14" s="1"/>
  <c r="AJ84" i="22"/>
  <c r="AI83" i="22"/>
  <c r="AK84" i="22"/>
  <c r="C30" i="10"/>
  <c r="G31" i="10"/>
  <c r="H64" i="14"/>
  <c r="AV84" i="22"/>
  <c r="AU83" i="22"/>
  <c r="AW84" i="22"/>
  <c r="L15" i="25"/>
  <c r="C39" i="63"/>
  <c r="E39" i="63" s="1"/>
  <c r="H28" i="14"/>
  <c r="J4" i="37"/>
  <c r="G29" i="14"/>
  <c r="S74" i="68" s="1" a="1"/>
  <c r="M79" i="22" l="1"/>
  <c r="K78" i="22"/>
  <c r="T74" i="68"/>
  <c r="V74" i="68"/>
  <c r="U74" i="68"/>
  <c r="S74" i="68"/>
  <c r="S76" i="68" s="1"/>
  <c r="W64" i="22"/>
  <c r="Y65" i="22"/>
  <c r="I29" i="14"/>
  <c r="I30" i="14" s="1"/>
  <c r="AV83" i="22"/>
  <c r="AU82" i="22"/>
  <c r="AW83" i="22"/>
  <c r="J5" i="37"/>
  <c r="C17" i="94" s="1"/>
  <c r="H29" i="14"/>
  <c r="J70" i="37"/>
  <c r="G32" i="10"/>
  <c r="C31" i="10"/>
  <c r="C16" i="94"/>
  <c r="AJ83" i="22"/>
  <c r="AI82" i="22"/>
  <c r="AK83" i="22"/>
  <c r="C38" i="63"/>
  <c r="E38" i="63" s="1"/>
  <c r="L14" i="25"/>
  <c r="K77" i="22" l="1"/>
  <c r="M78" i="22"/>
  <c r="AJ82" i="22"/>
  <c r="AI81" i="22"/>
  <c r="AK82" i="22"/>
  <c r="AU81" i="22"/>
  <c r="AV82" i="22"/>
  <c r="AW82" i="22"/>
  <c r="C21" i="17"/>
  <c r="AK12" i="70"/>
  <c r="BI19" i="31"/>
  <c r="J30" i="14"/>
  <c r="AC3" i="99"/>
  <c r="W63" i="22"/>
  <c r="Y64" i="22"/>
  <c r="C32" i="10"/>
  <c r="G33" i="10"/>
  <c r="T76" i="68"/>
  <c r="U76" i="68" s="1"/>
  <c r="V76" i="68" s="1"/>
  <c r="C37" i="63"/>
  <c r="E37" i="63" s="1"/>
  <c r="L13" i="25"/>
  <c r="K76" i="22" l="1"/>
  <c r="M77" i="22"/>
  <c r="G34" i="10"/>
  <c r="C33" i="10"/>
  <c r="W62" i="22"/>
  <c r="Y63" i="22"/>
  <c r="L12" i="25"/>
  <c r="C36" i="63"/>
  <c r="E36" i="63" s="1"/>
  <c r="AJ81" i="22"/>
  <c r="AI80" i="22"/>
  <c r="AK81" i="22"/>
  <c r="AV81" i="22"/>
  <c r="AU80" i="22"/>
  <c r="AW81" i="22"/>
  <c r="M76" i="22" l="1"/>
  <c r="K75" i="22"/>
  <c r="L11" i="25"/>
  <c r="C34" i="63" s="1"/>
  <c r="C35" i="63"/>
  <c r="E35" i="63" s="1"/>
  <c r="W61" i="22"/>
  <c r="Y62" i="22"/>
  <c r="AU79" i="22"/>
  <c r="AV80" i="22"/>
  <c r="AW80" i="22"/>
  <c r="AJ80" i="22"/>
  <c r="AI79" i="22"/>
  <c r="AK80" i="22"/>
  <c r="G35" i="10"/>
  <c r="C34" i="10"/>
  <c r="M75" i="22" l="1"/>
  <c r="K74" i="22"/>
  <c r="E34" i="63"/>
  <c r="D32" i="61" s="1"/>
  <c r="H32" i="63"/>
  <c r="J64" i="68"/>
  <c r="AU78" i="22"/>
  <c r="AV79" i="22"/>
  <c r="AW79" i="22"/>
  <c r="AI78" i="22"/>
  <c r="AJ79" i="22"/>
  <c r="AK79" i="22"/>
  <c r="C35" i="10"/>
  <c r="G36" i="10"/>
  <c r="W60" i="22"/>
  <c r="Y61" i="22"/>
  <c r="K73" i="22" l="1"/>
  <c r="M74" i="22"/>
  <c r="C36" i="10"/>
  <c r="G37" i="10"/>
  <c r="AI77" i="22"/>
  <c r="AJ78" i="22"/>
  <c r="AK78" i="22"/>
  <c r="W59" i="22"/>
  <c r="Y60" i="22"/>
  <c r="AV78" i="22"/>
  <c r="AU77" i="22"/>
  <c r="AW78" i="22"/>
  <c r="K72" i="22" l="1"/>
  <c r="M73" i="22"/>
  <c r="AI76" i="22"/>
  <c r="AJ77" i="22"/>
  <c r="AK77" i="22"/>
  <c r="G38" i="10"/>
  <c r="C37" i="10"/>
  <c r="AV77" i="22"/>
  <c r="AU76" i="22"/>
  <c r="AW77" i="22"/>
  <c r="W58" i="22"/>
  <c r="Y59" i="22"/>
  <c r="K71" i="22" l="1"/>
  <c r="M72" i="22"/>
  <c r="AU75" i="22"/>
  <c r="AV76" i="22"/>
  <c r="AW76" i="22"/>
  <c r="G39" i="10"/>
  <c r="C38" i="10"/>
  <c r="W57" i="22"/>
  <c r="Y58" i="22"/>
  <c r="AI75" i="22"/>
  <c r="AJ76" i="22"/>
  <c r="AK76" i="22"/>
  <c r="K70" i="22" l="1"/>
  <c r="M71" i="22"/>
  <c r="AI74" i="22"/>
  <c r="AJ75" i="22"/>
  <c r="AK75" i="22"/>
  <c r="C39" i="10"/>
  <c r="G40" i="10"/>
  <c r="W56" i="22"/>
  <c r="Y57" i="22"/>
  <c r="AV75" i="22"/>
  <c r="AU74" i="22"/>
  <c r="AW75" i="22"/>
  <c r="M70" i="22" l="1"/>
  <c r="K69" i="22"/>
  <c r="W55" i="22"/>
  <c r="Y56" i="22"/>
  <c r="G41" i="10"/>
  <c r="C40" i="10"/>
  <c r="AV74" i="22"/>
  <c r="AU73" i="22"/>
  <c r="AW74" i="22"/>
  <c r="AJ74" i="22"/>
  <c r="AI73" i="22"/>
  <c r="AK74" i="22"/>
  <c r="K68" i="22" l="1"/>
  <c r="M69" i="22"/>
  <c r="AV73" i="22"/>
  <c r="AU72" i="22"/>
  <c r="AW73" i="22"/>
  <c r="W54" i="22"/>
  <c r="Y55" i="22"/>
  <c r="G42" i="10"/>
  <c r="C41" i="10"/>
  <c r="AI72" i="22"/>
  <c r="AJ73" i="22"/>
  <c r="AK73" i="22"/>
  <c r="M68" i="22" l="1"/>
  <c r="K67" i="22"/>
  <c r="C42" i="10"/>
  <c r="G43" i="10"/>
  <c r="AJ72" i="22"/>
  <c r="AI71" i="22"/>
  <c r="AK72" i="22"/>
  <c r="W53" i="22"/>
  <c r="Y54" i="22"/>
  <c r="AU71" i="22"/>
  <c r="AV72" i="22"/>
  <c r="AW72" i="22"/>
  <c r="M67" i="22" l="1"/>
  <c r="K66" i="22"/>
  <c r="W52" i="22"/>
  <c r="Y53" i="22"/>
  <c r="AI70" i="22"/>
  <c r="AJ71" i="22"/>
  <c r="AK71" i="22"/>
  <c r="G44" i="10"/>
  <c r="C43" i="10"/>
  <c r="AU70" i="22"/>
  <c r="AV71" i="22"/>
  <c r="AW71" i="22"/>
  <c r="K65" i="22" l="1"/>
  <c r="M66" i="22"/>
  <c r="W51" i="22"/>
  <c r="Y52" i="22"/>
  <c r="C44" i="10"/>
  <c r="G45" i="10"/>
  <c r="AI69" i="22"/>
  <c r="AJ70" i="22"/>
  <c r="AK70" i="22"/>
  <c r="AU69" i="22"/>
  <c r="AV70" i="22"/>
  <c r="AW70" i="22"/>
  <c r="K64" i="22" l="1"/>
  <c r="M65" i="22"/>
  <c r="W50" i="22"/>
  <c r="Y51" i="22"/>
  <c r="AU68" i="22"/>
  <c r="AV69" i="22"/>
  <c r="AW69" i="22"/>
  <c r="AI68" i="22"/>
  <c r="AJ69" i="22"/>
  <c r="AK69" i="22"/>
  <c r="C45" i="10"/>
  <c r="G46" i="10"/>
  <c r="M64" i="22" l="1"/>
  <c r="K63" i="22"/>
  <c r="G47" i="10"/>
  <c r="C46" i="10"/>
  <c r="AU67" i="22"/>
  <c r="AV68" i="22"/>
  <c r="AW68" i="22"/>
  <c r="W49" i="22"/>
  <c r="Y50" i="22"/>
  <c r="AI67" i="22"/>
  <c r="AJ68" i="22"/>
  <c r="AK68" i="22"/>
  <c r="K62" i="22" l="1"/>
  <c r="M63" i="22"/>
  <c r="W48" i="22"/>
  <c r="Y49" i="22"/>
  <c r="AU66" i="22"/>
  <c r="AV67" i="22"/>
  <c r="AW67" i="22"/>
  <c r="AI66" i="22"/>
  <c r="AJ67" i="22"/>
  <c r="AK67" i="22"/>
  <c r="G48" i="10"/>
  <c r="C47" i="10"/>
  <c r="M62" i="22" l="1"/>
  <c r="K61" i="22"/>
  <c r="AU65" i="22"/>
  <c r="AV66" i="22"/>
  <c r="AW66" i="22"/>
  <c r="AI65" i="22"/>
  <c r="AJ66" i="22"/>
  <c r="AK66" i="22"/>
  <c r="C48" i="10"/>
  <c r="G49" i="10"/>
  <c r="W47" i="22"/>
  <c r="Y48" i="22"/>
  <c r="M61" i="22" l="1"/>
  <c r="K60" i="22"/>
  <c r="G50" i="10"/>
  <c r="C49" i="10"/>
  <c r="AI64" i="22"/>
  <c r="AJ65" i="22"/>
  <c r="AK65" i="22"/>
  <c r="W46" i="22"/>
  <c r="Y47" i="22"/>
  <c r="AU64" i="22"/>
  <c r="AV65" i="22"/>
  <c r="AW65" i="22"/>
  <c r="K59" i="22" l="1"/>
  <c r="M60" i="22"/>
  <c r="AI63" i="22"/>
  <c r="AJ64" i="22"/>
  <c r="AK64" i="22"/>
  <c r="AU63" i="22"/>
  <c r="AV64" i="22"/>
  <c r="AW64" i="22"/>
  <c r="W45" i="22"/>
  <c r="Y46" i="22"/>
  <c r="G51" i="10"/>
  <c r="C50" i="10"/>
  <c r="M59" i="22" l="1"/>
  <c r="K58" i="22"/>
  <c r="AI62" i="22"/>
  <c r="AJ63" i="22"/>
  <c r="AK63" i="22"/>
  <c r="AU62" i="22"/>
  <c r="AV63" i="22"/>
  <c r="AW63" i="22"/>
  <c r="C51" i="10"/>
  <c r="G52" i="10"/>
  <c r="W44" i="22"/>
  <c r="Y45" i="22"/>
  <c r="K57" i="22" l="1"/>
  <c r="M58" i="22"/>
  <c r="AU61" i="22"/>
  <c r="AV62" i="22"/>
  <c r="AW62" i="22"/>
  <c r="Y44" i="22"/>
  <c r="W43" i="22"/>
  <c r="G53" i="10"/>
  <c r="C52" i="10"/>
  <c r="AI61" i="22"/>
  <c r="AJ62" i="22"/>
  <c r="AK62" i="22"/>
  <c r="K56" i="22" l="1"/>
  <c r="M57" i="22"/>
  <c r="W42" i="22"/>
  <c r="Y43" i="22"/>
  <c r="AI60" i="22"/>
  <c r="AJ61" i="22"/>
  <c r="AK61" i="22"/>
  <c r="AU60" i="22"/>
  <c r="AV61" i="22"/>
  <c r="AW61" i="22"/>
  <c r="C53" i="10"/>
  <c r="G54" i="10"/>
  <c r="K55" i="22" l="1"/>
  <c r="M56" i="22"/>
  <c r="W41" i="22"/>
  <c r="Y42" i="22"/>
  <c r="AU59" i="22"/>
  <c r="AV60" i="22"/>
  <c r="AW60" i="22"/>
  <c r="C54" i="10"/>
  <c r="G55" i="10"/>
  <c r="AI59" i="22"/>
  <c r="AJ60" i="22"/>
  <c r="AK60" i="22"/>
  <c r="M55" i="22" l="1"/>
  <c r="K54" i="22"/>
  <c r="AU58" i="22"/>
  <c r="AV59" i="22"/>
  <c r="AW59" i="22"/>
  <c r="AI58" i="22"/>
  <c r="AJ59" i="22"/>
  <c r="AK59" i="22"/>
  <c r="W40" i="22"/>
  <c r="Y41" i="22"/>
  <c r="G56" i="10"/>
  <c r="C55" i="10"/>
  <c r="K53" i="22" l="1"/>
  <c r="M54" i="22"/>
  <c r="W39" i="22"/>
  <c r="Y40" i="22"/>
  <c r="AU57" i="22"/>
  <c r="AV58" i="22"/>
  <c r="AW58" i="22"/>
  <c r="AI57" i="22"/>
  <c r="AJ58" i="22"/>
  <c r="AK58" i="22"/>
  <c r="G57" i="10"/>
  <c r="C56" i="10"/>
  <c r="K52" i="22" l="1"/>
  <c r="M53" i="22"/>
  <c r="AU56" i="22"/>
  <c r="AV57" i="22"/>
  <c r="AW57" i="22"/>
  <c r="C57" i="10"/>
  <c r="G58" i="10"/>
  <c r="AI56" i="22"/>
  <c r="AJ57" i="22"/>
  <c r="AK57" i="22"/>
  <c r="W38" i="22"/>
  <c r="Y39" i="22"/>
  <c r="K51" i="22" l="1"/>
  <c r="M52" i="22"/>
  <c r="W37" i="22"/>
  <c r="Y38" i="22"/>
  <c r="G59" i="10"/>
  <c r="C58" i="10"/>
  <c r="AU55" i="22"/>
  <c r="AV56" i="22"/>
  <c r="AW56" i="22"/>
  <c r="AI55" i="22"/>
  <c r="AJ56" i="22"/>
  <c r="AK56" i="22"/>
  <c r="K50" i="22" l="1"/>
  <c r="M51" i="22"/>
  <c r="AU54" i="22"/>
  <c r="AV55" i="22"/>
  <c r="AW55" i="22"/>
  <c r="G60" i="10"/>
  <c r="C59" i="10"/>
  <c r="W36" i="22"/>
  <c r="Y37" i="22"/>
  <c r="AI54" i="22"/>
  <c r="AJ55" i="22"/>
  <c r="AK55" i="22"/>
  <c r="K49" i="22" l="1"/>
  <c r="M50" i="22"/>
  <c r="W35" i="22"/>
  <c r="Y36" i="22"/>
  <c r="C60" i="10"/>
  <c r="G61" i="10"/>
  <c r="AI53" i="22"/>
  <c r="AJ54" i="22"/>
  <c r="AK54" i="22"/>
  <c r="AU53" i="22"/>
  <c r="AV54" i="22"/>
  <c r="AW54" i="22"/>
  <c r="M49" i="22" l="1"/>
  <c r="K48" i="22"/>
  <c r="AI52" i="22"/>
  <c r="AJ53" i="22"/>
  <c r="AK53" i="22"/>
  <c r="C61" i="10"/>
  <c r="G62" i="10"/>
  <c r="AU52" i="22"/>
  <c r="AV53" i="22"/>
  <c r="AW53" i="22"/>
  <c r="W34" i="22"/>
  <c r="Y35" i="22"/>
  <c r="M48" i="22" l="1"/>
  <c r="K47" i="22"/>
  <c r="AI51" i="22"/>
  <c r="AJ52" i="22"/>
  <c r="AK52" i="22"/>
  <c r="W33" i="22"/>
  <c r="Y34" i="22"/>
  <c r="G63" i="10"/>
  <c r="C62" i="10"/>
  <c r="AU51" i="22"/>
  <c r="AV52" i="22"/>
  <c r="AW52" i="22"/>
  <c r="M47" i="22" l="1"/>
  <c r="K46" i="22"/>
  <c r="W32" i="22"/>
  <c r="Y33" i="22"/>
  <c r="AU50" i="22"/>
  <c r="AV51" i="22"/>
  <c r="AW51" i="22"/>
  <c r="G64" i="10"/>
  <c r="C63" i="10"/>
  <c r="AJ51" i="22"/>
  <c r="AI50" i="22"/>
  <c r="AK51" i="22"/>
  <c r="M46" i="22" l="1"/>
  <c r="K45" i="22"/>
  <c r="AU49" i="22"/>
  <c r="AV50" i="22"/>
  <c r="AW50" i="22"/>
  <c r="C64" i="10"/>
  <c r="G65" i="10"/>
  <c r="AI49" i="22"/>
  <c r="AJ50" i="22"/>
  <c r="AK50" i="22"/>
  <c r="W31" i="22"/>
  <c r="Y32" i="22"/>
  <c r="M45" i="22" l="1"/>
  <c r="K44" i="22"/>
  <c r="AI48" i="22"/>
  <c r="AJ49" i="22"/>
  <c r="AK49" i="22"/>
  <c r="AU48" i="22"/>
  <c r="AV49" i="22"/>
  <c r="AW49" i="22"/>
  <c r="W30" i="22"/>
  <c r="Y31" i="22"/>
  <c r="G66" i="10"/>
  <c r="C65" i="10"/>
  <c r="M44" i="22" l="1"/>
  <c r="K43" i="22"/>
  <c r="AU47" i="22"/>
  <c r="AV48" i="22"/>
  <c r="AW48" i="22"/>
  <c r="W29" i="22"/>
  <c r="Y30" i="22"/>
  <c r="G67" i="10"/>
  <c r="C66" i="10"/>
  <c r="AI47" i="22"/>
  <c r="AJ48" i="22"/>
  <c r="AK48" i="22"/>
  <c r="M43" i="22" l="1"/>
  <c r="K42" i="22"/>
  <c r="W28" i="22"/>
  <c r="Y29" i="22"/>
  <c r="AI46" i="22"/>
  <c r="AJ47" i="22"/>
  <c r="AK47" i="22"/>
  <c r="AU46" i="22"/>
  <c r="AV47" i="22"/>
  <c r="AW47" i="22"/>
  <c r="C67" i="10"/>
  <c r="G68" i="10"/>
  <c r="K41" i="22" l="1"/>
  <c r="M42" i="22"/>
  <c r="G69" i="10"/>
  <c r="C68" i="10"/>
  <c r="W27" i="22"/>
  <c r="Y28" i="22"/>
  <c r="AI45" i="22"/>
  <c r="AJ46" i="22"/>
  <c r="AK46" i="22"/>
  <c r="AU45" i="22"/>
  <c r="AV46" i="22"/>
  <c r="AW46" i="22"/>
  <c r="M41" i="22" l="1"/>
  <c r="K40" i="22"/>
  <c r="W26" i="22"/>
  <c r="Y27" i="22"/>
  <c r="AI44" i="22"/>
  <c r="AJ45" i="22"/>
  <c r="AK45" i="22"/>
  <c r="AU44" i="22"/>
  <c r="AV45" i="22"/>
  <c r="AW45" i="22"/>
  <c r="G70" i="10"/>
  <c r="C69" i="10"/>
  <c r="K39" i="22" l="1"/>
  <c r="M40" i="22"/>
  <c r="AJ44" i="22"/>
  <c r="AI43" i="22"/>
  <c r="AK44" i="22"/>
  <c r="AU43" i="22"/>
  <c r="AV44" i="22"/>
  <c r="AW44" i="22"/>
  <c r="C70" i="10"/>
  <c r="G71" i="10"/>
  <c r="W25" i="22"/>
  <c r="Y26" i="22"/>
  <c r="M39" i="22" l="1"/>
  <c r="K38" i="22"/>
  <c r="W24" i="22"/>
  <c r="Y25" i="22"/>
  <c r="G72" i="10"/>
  <c r="C71" i="10"/>
  <c r="AU42" i="22"/>
  <c r="AW43" i="22"/>
  <c r="AV43" i="22"/>
  <c r="AI42" i="22"/>
  <c r="AJ43" i="22"/>
  <c r="AK43" i="22"/>
  <c r="K37" i="22" l="1"/>
  <c r="M38" i="22"/>
  <c r="G73" i="10"/>
  <c r="C72" i="10"/>
  <c r="AW42" i="22"/>
  <c r="AV42" i="22"/>
  <c r="AU41" i="22"/>
  <c r="AJ42" i="22"/>
  <c r="AI41" i="22"/>
  <c r="AK42" i="22"/>
  <c r="W23" i="22"/>
  <c r="Y24" i="22"/>
  <c r="K36" i="22" l="1"/>
  <c r="M37" i="22"/>
  <c r="AU40" i="22"/>
  <c r="AW41" i="22"/>
  <c r="AV41" i="22"/>
  <c r="C73" i="10"/>
  <c r="G74" i="10"/>
  <c r="W22" i="22"/>
  <c r="Y23" i="22"/>
  <c r="AJ41" i="22"/>
  <c r="AI40" i="22"/>
  <c r="AK41" i="22"/>
  <c r="M36" i="22" l="1"/>
  <c r="K35" i="22"/>
  <c r="W21" i="22"/>
  <c r="Y22" i="22"/>
  <c r="AI39" i="22"/>
  <c r="AJ40" i="22"/>
  <c r="AK40" i="22"/>
  <c r="G75" i="10"/>
  <c r="C74" i="10"/>
  <c r="AV40" i="22"/>
  <c r="AU39" i="22"/>
  <c r="AW40" i="22"/>
  <c r="K34" i="22" l="1"/>
  <c r="M35" i="22"/>
  <c r="AU38" i="22"/>
  <c r="AV39" i="22"/>
  <c r="AW39" i="22"/>
  <c r="G76" i="10"/>
  <c r="C75" i="10"/>
  <c r="AJ39" i="22"/>
  <c r="AI38" i="22"/>
  <c r="AK39" i="22"/>
  <c r="W20" i="22"/>
  <c r="Y21" i="22"/>
  <c r="K33" i="22" l="1"/>
  <c r="M34" i="22"/>
  <c r="W19" i="22"/>
  <c r="Y20" i="22"/>
  <c r="AI37" i="22"/>
  <c r="AJ38" i="22"/>
  <c r="AK38" i="22"/>
  <c r="C76" i="10"/>
  <c r="G77" i="10"/>
  <c r="AU37" i="22"/>
  <c r="AV38" i="22"/>
  <c r="AW38" i="22"/>
  <c r="K32" i="22" l="1"/>
  <c r="M33" i="22"/>
  <c r="AJ37" i="22"/>
  <c r="AI36" i="22"/>
  <c r="AK37" i="22"/>
  <c r="AV37" i="22"/>
  <c r="AU36" i="22"/>
  <c r="AW37" i="22"/>
  <c r="G78" i="10"/>
  <c r="C77" i="10"/>
  <c r="W18" i="22"/>
  <c r="Y19" i="22"/>
  <c r="K31" i="22" l="1"/>
  <c r="M32" i="22"/>
  <c r="W17" i="22"/>
  <c r="Y18" i="22"/>
  <c r="G79" i="10"/>
  <c r="C78" i="10"/>
  <c r="AJ36" i="22"/>
  <c r="AI35" i="22"/>
  <c r="AK36" i="22"/>
  <c r="AV36" i="22"/>
  <c r="AU35" i="22"/>
  <c r="AW36" i="22"/>
  <c r="K30" i="22" l="1"/>
  <c r="M31" i="22"/>
  <c r="AJ35" i="22"/>
  <c r="AI34" i="22"/>
  <c r="AK35" i="22"/>
  <c r="C79" i="10"/>
  <c r="G80" i="10"/>
  <c r="AV35" i="22"/>
  <c r="AU34" i="22"/>
  <c r="AW35" i="22"/>
  <c r="W16" i="22"/>
  <c r="Y17" i="22"/>
  <c r="K29" i="22" l="1"/>
  <c r="M30" i="22"/>
  <c r="AV34" i="22"/>
  <c r="AU33" i="22"/>
  <c r="AW34" i="22"/>
  <c r="AJ34" i="22"/>
  <c r="AI33" i="22"/>
  <c r="AK34" i="22"/>
  <c r="G81" i="10"/>
  <c r="C80" i="10"/>
  <c r="W15" i="22"/>
  <c r="Y16" i="22"/>
  <c r="K28" i="22" l="1"/>
  <c r="M29" i="22"/>
  <c r="G82" i="10"/>
  <c r="C81" i="10"/>
  <c r="W14" i="22"/>
  <c r="Y15" i="22"/>
  <c r="AJ33" i="22"/>
  <c r="AI32" i="22"/>
  <c r="AK33" i="22"/>
  <c r="AV33" i="22"/>
  <c r="AU32" i="22"/>
  <c r="AW33" i="22"/>
  <c r="K27" i="22" l="1"/>
  <c r="M28" i="22"/>
  <c r="AV32" i="22"/>
  <c r="AU31" i="22"/>
  <c r="AW32" i="22"/>
  <c r="AJ32" i="22"/>
  <c r="AI31" i="22"/>
  <c r="AK32" i="22"/>
  <c r="W13" i="22"/>
  <c r="Y14" i="22"/>
  <c r="C82" i="10"/>
  <c r="G83" i="10"/>
  <c r="K26" i="22" l="1"/>
  <c r="M27" i="22"/>
  <c r="AJ31" i="22"/>
  <c r="AI30" i="22"/>
  <c r="AK31" i="22"/>
  <c r="G84" i="10"/>
  <c r="C83" i="10"/>
  <c r="W12" i="22"/>
  <c r="Y13" i="22"/>
  <c r="AV31" i="22"/>
  <c r="AU30" i="22"/>
  <c r="AW31" i="22"/>
  <c r="K25" i="22" l="1"/>
  <c r="M26" i="22"/>
  <c r="W11" i="22"/>
  <c r="Y12" i="22"/>
  <c r="G85" i="10"/>
  <c r="C84" i="10"/>
  <c r="AV30" i="22"/>
  <c r="AU29" i="22"/>
  <c r="AW30" i="22"/>
  <c r="AJ30" i="22"/>
  <c r="AI29" i="22"/>
  <c r="AK30" i="22"/>
  <c r="K24" i="22" l="1"/>
  <c r="M25" i="22"/>
  <c r="AV29" i="22"/>
  <c r="AU28" i="22"/>
  <c r="AW29" i="22"/>
  <c r="AJ29" i="22"/>
  <c r="AI28" i="22"/>
  <c r="AK29" i="22"/>
  <c r="C85" i="10"/>
  <c r="G86" i="10"/>
  <c r="BR12" i="50"/>
  <c r="GM15" i="31"/>
  <c r="Y11" i="22"/>
  <c r="K23" i="22" l="1"/>
  <c r="M24" i="22"/>
  <c r="AJ28" i="22"/>
  <c r="AI27" i="22"/>
  <c r="AK28" i="22"/>
  <c r="G87" i="10"/>
  <c r="C86" i="10"/>
  <c r="AV28" i="22"/>
  <c r="AU27" i="22"/>
  <c r="AW28" i="22"/>
  <c r="BT12" i="50"/>
  <c r="GO15" i="31"/>
  <c r="K22" i="22" l="1"/>
  <c r="M23" i="22"/>
  <c r="G88" i="10"/>
  <c r="C87" i="10"/>
  <c r="AJ27" i="22"/>
  <c r="AI26" i="22"/>
  <c r="AK27" i="22"/>
  <c r="AV27" i="22"/>
  <c r="AU26" i="22"/>
  <c r="AW27" i="22"/>
  <c r="K21" i="22" l="1"/>
  <c r="M22" i="22"/>
  <c r="C88" i="10"/>
  <c r="G89" i="10"/>
  <c r="AV26" i="22"/>
  <c r="AU25" i="22"/>
  <c r="AW26" i="22"/>
  <c r="AJ26" i="22"/>
  <c r="AI25" i="22"/>
  <c r="AK26" i="22"/>
  <c r="K20" i="22" l="1"/>
  <c r="M21" i="22"/>
  <c r="AJ25" i="22"/>
  <c r="AI24" i="22"/>
  <c r="AK25" i="22"/>
  <c r="AV25" i="22"/>
  <c r="AU24" i="22"/>
  <c r="AW25" i="22"/>
  <c r="G90" i="10"/>
  <c r="C89" i="10"/>
  <c r="K19" i="22" l="1"/>
  <c r="M20" i="22"/>
  <c r="G91" i="10"/>
  <c r="C90" i="10"/>
  <c r="AV24" i="22"/>
  <c r="AU23" i="22"/>
  <c r="AW24" i="22"/>
  <c r="AJ24" i="22"/>
  <c r="AI23" i="22"/>
  <c r="AK24" i="22"/>
  <c r="K18" i="22" l="1"/>
  <c r="M19" i="22"/>
  <c r="AJ23" i="22"/>
  <c r="AI22" i="22"/>
  <c r="AK23" i="22"/>
  <c r="AV23" i="22"/>
  <c r="AU22" i="22"/>
  <c r="AW23" i="22"/>
  <c r="C91" i="10"/>
  <c r="G92" i="10"/>
  <c r="K17" i="22" l="1"/>
  <c r="M18" i="22"/>
  <c r="AV22" i="22"/>
  <c r="AU21" i="22"/>
  <c r="AW22" i="22"/>
  <c r="AJ22" i="22"/>
  <c r="AI21" i="22"/>
  <c r="AK22" i="22"/>
  <c r="G93" i="10"/>
  <c r="C92" i="10"/>
  <c r="K16" i="22" l="1"/>
  <c r="M17" i="22"/>
  <c r="AV21" i="22"/>
  <c r="AU20" i="22"/>
  <c r="AW21" i="22"/>
  <c r="AJ21" i="22"/>
  <c r="AI20" i="22"/>
  <c r="AK21" i="22"/>
  <c r="G94" i="10"/>
  <c r="C93" i="10"/>
  <c r="K15" i="22" l="1"/>
  <c r="M16" i="22"/>
  <c r="C94" i="10"/>
  <c r="G95" i="10"/>
  <c r="AJ20" i="22"/>
  <c r="AI19" i="22"/>
  <c r="AK20" i="22"/>
  <c r="AV20" i="22"/>
  <c r="AU19" i="22"/>
  <c r="AW20" i="22"/>
  <c r="M15" i="22" l="1"/>
  <c r="K14" i="22"/>
  <c r="AV19" i="22"/>
  <c r="AU18" i="22"/>
  <c r="AW19" i="22"/>
  <c r="AJ19" i="22"/>
  <c r="AI18" i="22"/>
  <c r="AK19" i="22"/>
  <c r="G96" i="10"/>
  <c r="C95" i="10"/>
  <c r="M14" i="22" l="1"/>
  <c r="K13" i="22"/>
  <c r="G97" i="10"/>
  <c r="C96" i="10"/>
  <c r="AV18" i="22"/>
  <c r="AU17" i="22"/>
  <c r="AW18" i="22"/>
  <c r="AJ18" i="22"/>
  <c r="AI17" i="22"/>
  <c r="AK18" i="22"/>
  <c r="K55" i="2" l="1"/>
  <c r="K12" i="22"/>
  <c r="M13" i="22"/>
  <c r="AV17" i="22"/>
  <c r="AU16" i="22"/>
  <c r="AW17" i="22"/>
  <c r="AJ17" i="22"/>
  <c r="AI16" i="22"/>
  <c r="AK17" i="22"/>
  <c r="C97" i="10"/>
  <c r="G98" i="10"/>
  <c r="H55" i="2" l="1"/>
  <c r="M12" i="22"/>
  <c r="K11" i="22"/>
  <c r="G99" i="10"/>
  <c r="C98" i="10"/>
  <c r="AJ16" i="22"/>
  <c r="AI15" i="22"/>
  <c r="AK16" i="22"/>
  <c r="AV16" i="22"/>
  <c r="AU15" i="22"/>
  <c r="AW16" i="22"/>
  <c r="M11" i="22" l="1"/>
  <c r="GA15" i="31"/>
  <c r="BF12" i="50"/>
  <c r="E55" i="2"/>
  <c r="L11" i="22"/>
  <c r="AV15" i="22"/>
  <c r="AU14" i="22"/>
  <c r="AW15" i="22"/>
  <c r="AJ15" i="22"/>
  <c r="AI14" i="22"/>
  <c r="AK15" i="22"/>
  <c r="G100" i="10"/>
  <c r="C99" i="10"/>
  <c r="IF15" i="31" l="1"/>
  <c r="DI12" i="50"/>
  <c r="BG12" i="50"/>
  <c r="GB15" i="31"/>
  <c r="E56" i="2"/>
  <c r="IG15" i="31" s="1"/>
  <c r="BH12" i="50"/>
  <c r="GC15" i="31"/>
  <c r="C100" i="10"/>
  <c r="G101" i="10"/>
  <c r="AJ14" i="22"/>
  <c r="AI13" i="22"/>
  <c r="AK14" i="22"/>
  <c r="AV14" i="22"/>
  <c r="AU13" i="22"/>
  <c r="AW14" i="22"/>
  <c r="AV13" i="22" l="1"/>
  <c r="AU12" i="22"/>
  <c r="AW13" i="22"/>
  <c r="AJ13" i="22"/>
  <c r="AI12" i="22"/>
  <c r="AK13" i="22"/>
  <c r="G102" i="10"/>
  <c r="C101" i="10"/>
  <c r="G103" i="10" l="1"/>
  <c r="C102" i="10"/>
  <c r="AJ12" i="22"/>
  <c r="AI11" i="22"/>
  <c r="AK12" i="22"/>
  <c r="AV12" i="22"/>
  <c r="AU11" i="22"/>
  <c r="AW12" i="22"/>
  <c r="CP12" i="50" l="1"/>
  <c r="AV11" i="22"/>
  <c r="HL15" i="31"/>
  <c r="AW11" i="22"/>
  <c r="CD12" i="50"/>
  <c r="AJ11" i="22"/>
  <c r="GZ15" i="31"/>
  <c r="AK11" i="22"/>
  <c r="C103" i="10"/>
  <c r="G104" i="10"/>
  <c r="G105" i="10" l="1"/>
  <c r="C104" i="10"/>
  <c r="CQ12" i="50"/>
  <c r="HM15" i="31"/>
  <c r="CF12" i="50"/>
  <c r="HB15" i="31"/>
  <c r="CE12" i="50"/>
  <c r="HA15" i="31"/>
  <c r="CR12" i="50"/>
  <c r="HN15" i="31"/>
  <c r="G106" i="10" l="1"/>
  <c r="C105" i="10"/>
  <c r="C106" i="10" l="1"/>
  <c r="G107" i="10"/>
  <c r="G108" i="10" l="1"/>
  <c r="C107" i="10"/>
  <c r="G109" i="10" l="1"/>
  <c r="C108" i="10"/>
  <c r="C109" i="10" l="1"/>
  <c r="G110" i="10"/>
  <c r="G111" i="10" l="1"/>
  <c r="C110" i="10"/>
  <c r="G112" i="10" l="1"/>
  <c r="C111" i="10"/>
  <c r="C112" i="10" l="1"/>
  <c r="G113" i="10"/>
  <c r="G114" i="10" l="1"/>
  <c r="C113" i="10"/>
  <c r="G115" i="10" l="1"/>
  <c r="C114" i="10"/>
  <c r="C115" i="10" l="1"/>
  <c r="G116" i="10"/>
  <c r="G117" i="10" l="1"/>
  <c r="C116" i="10"/>
  <c r="G118" i="10" l="1"/>
  <c r="C117" i="10"/>
  <c r="C118" i="10" l="1"/>
  <c r="G119" i="10"/>
  <c r="C119" i="10" l="1"/>
  <c r="G120" i="10"/>
  <c r="G121" i="10" l="1"/>
  <c r="C120" i="10"/>
  <c r="C121" i="10" l="1"/>
  <c r="G122" i="10"/>
  <c r="C122" i="10" l="1"/>
  <c r="G123" i="10"/>
  <c r="G124" i="10" l="1"/>
  <c r="C123" i="10"/>
  <c r="C124" i="10" l="1"/>
  <c r="G125" i="10"/>
  <c r="C125" i="10" l="1"/>
  <c r="G126" i="10"/>
  <c r="C126" i="10" l="1"/>
  <c r="G127" i="10"/>
  <c r="C127" i="10" l="1"/>
  <c r="G128" i="10"/>
  <c r="C128" i="10" l="1"/>
  <c r="G129" i="10"/>
  <c r="C129" i="10" l="1"/>
  <c r="G130" i="10"/>
  <c r="C130" i="10" l="1"/>
  <c r="G131" i="10"/>
  <c r="C131" i="10" l="1"/>
  <c r="G132" i="10"/>
  <c r="C132" i="10" l="1"/>
  <c r="G133" i="10"/>
  <c r="C133" i="10" l="1"/>
  <c r="G134" i="10"/>
  <c r="C134" i="10" l="1"/>
  <c r="G135" i="10"/>
  <c r="C135" i="10" l="1"/>
  <c r="G136" i="10"/>
  <c r="C136" i="10" l="1"/>
  <c r="G137" i="10"/>
  <c r="C137" i="10" l="1"/>
  <c r="G138" i="10"/>
  <c r="C138" i="10" l="1"/>
  <c r="G139" i="10"/>
  <c r="C139" i="10" l="1"/>
  <c r="G140" i="10"/>
  <c r="C140" i="10" l="1"/>
  <c r="G141" i="10"/>
  <c r="C141" i="10" l="1"/>
  <c r="G142" i="10"/>
  <c r="C142" i="10" l="1"/>
  <c r="G143" i="10"/>
  <c r="C143" i="10" l="1"/>
  <c r="G144" i="10"/>
  <c r="C144" i="10" l="1"/>
  <c r="G145" i="10"/>
  <c r="C145" i="10" l="1"/>
  <c r="G146" i="10"/>
  <c r="C146" i="10" l="1"/>
  <c r="G147" i="10"/>
  <c r="C147" i="10" l="1"/>
  <c r="G148" i="10"/>
  <c r="C148" i="10" l="1"/>
  <c r="G149" i="10"/>
  <c r="C149" i="10" l="1"/>
  <c r="G150" i="10"/>
  <c r="G151" i="10" l="1"/>
  <c r="C150" i="10"/>
  <c r="C151" i="10" l="1"/>
  <c r="G152" i="10"/>
  <c r="G153" i="10" l="1"/>
  <c r="C152" i="10"/>
  <c r="C153" i="10" l="1"/>
  <c r="G154" i="10"/>
  <c r="C154" i="10" l="1"/>
  <c r="G155" i="10"/>
  <c r="G156" i="10" l="1"/>
  <c r="C155" i="10"/>
  <c r="C156" i="10" l="1"/>
  <c r="G157" i="10"/>
  <c r="G158" i="10" l="1"/>
  <c r="C157" i="10"/>
  <c r="G159" i="10" l="1"/>
  <c r="C158" i="10"/>
  <c r="G160" i="10" l="1"/>
  <c r="C159" i="10"/>
  <c r="C160" i="10" l="1"/>
  <c r="G161" i="10"/>
  <c r="G162" i="10" l="1"/>
  <c r="C161" i="10"/>
  <c r="C162" i="10" l="1"/>
  <c r="G163" i="10"/>
  <c r="C163" i="10" l="1"/>
  <c r="G164" i="10"/>
  <c r="G165" i="10" l="1"/>
  <c r="C164" i="10"/>
  <c r="C165" i="10" l="1"/>
  <c r="G166" i="10"/>
  <c r="G167" i="10" l="1"/>
  <c r="C166" i="10"/>
  <c r="G168" i="10" l="1"/>
  <c r="C167" i="10"/>
  <c r="C168" i="10" l="1"/>
  <c r="G169" i="10"/>
  <c r="G170" i="10" l="1"/>
  <c r="C169" i="10"/>
  <c r="G171" i="10" l="1"/>
  <c r="C170" i="10"/>
  <c r="G172" i="10" l="1"/>
  <c r="C171" i="10"/>
  <c r="G173" i="10" l="1"/>
  <c r="C172" i="10"/>
  <c r="G174" i="10" l="1"/>
  <c r="C173" i="10"/>
  <c r="G175" i="10" l="1"/>
  <c r="C174" i="10"/>
  <c r="G176" i="10" l="1"/>
  <c r="C175" i="10"/>
  <c r="G177" i="10" l="1"/>
  <c r="C176" i="10"/>
  <c r="C177" i="10" l="1"/>
  <c r="G178" i="10"/>
  <c r="G179" i="10" l="1"/>
  <c r="C178" i="10"/>
  <c r="C179" i="10" l="1"/>
  <c r="G180" i="10"/>
  <c r="G181" i="10" l="1"/>
  <c r="C180" i="10"/>
  <c r="G182" i="10" l="1"/>
  <c r="C181" i="10"/>
  <c r="C182" i="10" l="1"/>
  <c r="G183" i="10"/>
  <c r="G184" i="10" l="1"/>
  <c r="C183" i="10"/>
  <c r="C184" i="10" l="1"/>
  <c r="G185" i="10"/>
  <c r="C185" i="10" l="1"/>
  <c r="G186" i="10"/>
  <c r="G187" i="10" l="1"/>
  <c r="C186" i="10"/>
  <c r="C187" i="10" l="1"/>
  <c r="G188" i="10"/>
  <c r="G189" i="10" l="1"/>
  <c r="C188" i="10"/>
  <c r="C189" i="10" l="1"/>
  <c r="G190" i="10"/>
  <c r="C190" i="10" l="1"/>
  <c r="G191" i="10"/>
  <c r="G192" i="10" l="1"/>
  <c r="C191" i="10"/>
  <c r="C192" i="10" l="1"/>
  <c r="G193" i="10"/>
  <c r="C193" i="10" l="1"/>
  <c r="G194" i="10"/>
  <c r="C194" i="10" l="1"/>
  <c r="G195" i="10"/>
  <c r="G196" i="10" l="1"/>
  <c r="C195" i="10"/>
  <c r="C196" i="10" l="1"/>
  <c r="G197" i="10"/>
  <c r="C197" i="10" l="1"/>
  <c r="G198" i="10"/>
  <c r="G199" i="10" l="1"/>
  <c r="C198" i="10"/>
  <c r="C199" i="10" l="1"/>
  <c r="G200" i="10"/>
  <c r="G201" i="10" l="1"/>
  <c r="C200" i="10"/>
  <c r="C201" i="10" l="1"/>
  <c r="G202" i="10"/>
  <c r="G203" i="10" l="1"/>
  <c r="C202" i="10"/>
  <c r="C203" i="10" l="1"/>
  <c r="G204" i="10"/>
  <c r="G205" i="10" l="1"/>
  <c r="C204" i="10"/>
  <c r="C205" i="10" l="1"/>
  <c r="G206" i="10"/>
  <c r="G207" i="10" l="1"/>
  <c r="C206" i="10"/>
  <c r="G208" i="10" l="1"/>
  <c r="C207" i="10"/>
  <c r="C208" i="10" l="1"/>
  <c r="G209" i="10"/>
  <c r="G210" i="10" l="1"/>
  <c r="C209" i="10"/>
  <c r="C210" i="10" l="1"/>
  <c r="G211" i="10"/>
  <c r="G212" i="10" l="1"/>
  <c r="C211" i="10"/>
  <c r="C212" i="10" l="1"/>
  <c r="G213" i="10"/>
  <c r="C213" i="10" l="1"/>
  <c r="G214" i="10"/>
  <c r="G215" i="10" l="1"/>
  <c r="C214" i="10"/>
  <c r="G216" i="10" l="1"/>
  <c r="C215" i="10"/>
  <c r="C216" i="10" l="1"/>
  <c r="G217" i="10"/>
  <c r="C217" i="10" l="1"/>
  <c r="G218" i="10"/>
  <c r="C218" i="10" l="1"/>
  <c r="G219" i="10"/>
  <c r="G220" i="10" l="1"/>
  <c r="C219" i="10"/>
  <c r="G221" i="10" l="1"/>
  <c r="C220" i="10"/>
  <c r="C221" i="10" l="1"/>
  <c r="G222" i="10"/>
  <c r="C222" i="10" l="1"/>
  <c r="G223" i="10"/>
  <c r="G224" i="10" l="1"/>
  <c r="C223" i="10"/>
  <c r="G225" i="10" l="1"/>
  <c r="C224" i="10"/>
  <c r="C225" i="10" l="1"/>
  <c r="G226" i="10"/>
  <c r="C226" i="10" l="1"/>
  <c r="G227" i="10"/>
  <c r="G228" i="10" l="1"/>
  <c r="C227" i="10"/>
  <c r="G229" i="10" l="1"/>
  <c r="C228" i="10"/>
  <c r="C229" i="10" l="1"/>
  <c r="G230" i="10"/>
  <c r="C230" i="10" l="1"/>
  <c r="G231" i="10"/>
  <c r="G232" i="10" l="1"/>
  <c r="C231" i="10"/>
  <c r="C232" i="10" l="1"/>
  <c r="G233" i="10"/>
  <c r="C233" i="10" l="1"/>
  <c r="G234" i="10"/>
  <c r="C234" i="10" l="1"/>
  <c r="G235" i="10"/>
  <c r="C235" i="10" l="1"/>
  <c r="G236" i="10"/>
  <c r="G237" i="10" l="1"/>
  <c r="C236" i="10"/>
  <c r="G238" i="10" l="1"/>
  <c r="C237" i="10"/>
  <c r="G239" i="10" l="1"/>
  <c r="C238" i="10"/>
  <c r="G240" i="10" l="1"/>
  <c r="C239" i="10"/>
  <c r="G241" i="10" l="1"/>
  <c r="C240" i="10"/>
  <c r="G242" i="10" l="1"/>
  <c r="C241" i="10"/>
  <c r="G243" i="10" l="1"/>
  <c r="C242" i="10"/>
  <c r="G244" i="10" l="1"/>
  <c r="C243" i="10"/>
  <c r="G245" i="10" l="1"/>
  <c r="C244" i="10"/>
  <c r="G246" i="10" l="1"/>
  <c r="C245" i="10"/>
  <c r="G247" i="10" l="1"/>
  <c r="C246" i="10"/>
  <c r="G248" i="10" l="1"/>
  <c r="C247" i="10"/>
  <c r="G249" i="10" l="1"/>
  <c r="C248" i="10"/>
  <c r="G250" i="10" l="1"/>
  <c r="C249" i="10"/>
  <c r="G251" i="10" l="1"/>
  <c r="C250" i="10"/>
  <c r="G252" i="10" l="1"/>
  <c r="C251" i="10"/>
  <c r="G253" i="10" l="1"/>
  <c r="C252" i="10"/>
  <c r="G254" i="10" l="1"/>
  <c r="C253" i="10"/>
  <c r="G255" i="10" l="1"/>
  <c r="C254" i="10"/>
  <c r="G256" i="10" l="1"/>
  <c r="C255" i="10"/>
  <c r="C256" i="10" l="1"/>
  <c r="G257" i="10"/>
  <c r="G258" i="10" l="1"/>
  <c r="C257" i="10"/>
  <c r="G259" i="10" l="1"/>
  <c r="C258" i="10"/>
  <c r="G260" i="10" l="1"/>
  <c r="C259" i="10"/>
  <c r="C260" i="10" l="1"/>
  <c r="G261" i="10"/>
  <c r="G262" i="10" l="1"/>
  <c r="C261" i="10"/>
  <c r="C262" i="10" l="1"/>
  <c r="G263" i="10"/>
  <c r="G264" i="10" l="1"/>
  <c r="C263" i="10"/>
  <c r="G265" i="10" l="1"/>
  <c r="C264" i="10"/>
  <c r="G266" i="10" l="1"/>
  <c r="C265" i="10"/>
  <c r="C266" i="10" l="1"/>
  <c r="G267" i="10"/>
  <c r="G268" i="10" l="1"/>
  <c r="C267" i="10"/>
  <c r="G269" i="10" l="1"/>
  <c r="C268" i="10"/>
  <c r="G270" i="10" l="1"/>
  <c r="C269" i="10"/>
  <c r="G271" i="10" l="1"/>
  <c r="C270" i="10"/>
  <c r="G272" i="10" l="1"/>
  <c r="C271" i="10"/>
  <c r="C272" i="10" l="1"/>
  <c r="G273" i="10"/>
  <c r="G274" i="10" l="1"/>
  <c r="C273" i="10"/>
  <c r="G275" i="10" l="1"/>
  <c r="C274" i="10"/>
  <c r="G276" i="10" l="1"/>
  <c r="C275" i="10"/>
  <c r="G277" i="10" l="1"/>
  <c r="C276" i="10"/>
  <c r="G278" i="10" l="1"/>
  <c r="C277" i="10"/>
  <c r="G279" i="10" l="1"/>
  <c r="C278" i="10"/>
  <c r="G280" i="10" l="1"/>
  <c r="C279" i="10"/>
  <c r="G281" i="10" l="1"/>
  <c r="C280" i="10"/>
  <c r="G282" i="10" l="1"/>
  <c r="C281" i="10"/>
  <c r="G283" i="10" l="1"/>
  <c r="C282" i="10"/>
  <c r="C283" i="10" l="1"/>
  <c r="G284" i="10"/>
  <c r="G285" i="10" l="1"/>
  <c r="C284" i="10"/>
  <c r="C285" i="10" l="1"/>
  <c r="G286" i="10"/>
  <c r="C286" i="10" l="1"/>
  <c r="G287" i="10"/>
  <c r="C287" i="10" l="1"/>
  <c r="G288" i="10"/>
  <c r="G289" i="10" l="1"/>
  <c r="C288" i="10"/>
  <c r="C289" i="10" l="1"/>
  <c r="G290" i="10"/>
  <c r="G291" i="10" l="1"/>
  <c r="C290" i="10"/>
  <c r="G292" i="10" l="1"/>
  <c r="C291" i="10"/>
  <c r="G293" i="10" l="1"/>
  <c r="C292" i="10"/>
  <c r="C293" i="10" l="1"/>
  <c r="G294" i="10"/>
  <c r="C294" i="10" l="1"/>
  <c r="G295" i="10"/>
  <c r="C295" i="10" l="1"/>
  <c r="G296" i="10"/>
  <c r="G297" i="10" l="1"/>
  <c r="C296" i="10"/>
  <c r="C297" i="10" l="1"/>
  <c r="G298" i="10"/>
  <c r="C298" i="10" l="1"/>
  <c r="G299" i="10"/>
  <c r="C299" i="10" l="1"/>
  <c r="G300" i="10"/>
  <c r="G301" i="10" l="1"/>
  <c r="C300" i="10"/>
  <c r="C301" i="10" l="1"/>
  <c r="G302" i="10"/>
  <c r="C302" i="10" l="1"/>
  <c r="G303" i="10"/>
  <c r="C303" i="10" l="1"/>
  <c r="G304" i="10"/>
  <c r="G305" i="10" l="1"/>
  <c r="C304" i="10"/>
  <c r="C305" i="10" l="1"/>
  <c r="G306" i="10"/>
  <c r="G307" i="10" l="1"/>
  <c r="C306" i="10"/>
  <c r="G308" i="10" l="1"/>
  <c r="C307" i="10"/>
  <c r="G309" i="10" l="1"/>
  <c r="C308" i="10"/>
  <c r="C309" i="10" l="1"/>
  <c r="G310" i="10"/>
  <c r="C310" i="10" l="1"/>
  <c r="G311" i="10"/>
  <c r="C311" i="10" l="1"/>
  <c r="G312" i="10"/>
  <c r="G313" i="10" l="1"/>
  <c r="C312" i="10"/>
  <c r="C313" i="10" l="1"/>
  <c r="G314" i="10"/>
  <c r="C314" i="10" l="1"/>
  <c r="G315" i="10"/>
  <c r="G316" i="10" l="1"/>
  <c r="C315" i="10"/>
  <c r="G317" i="10" l="1"/>
  <c r="C316" i="10"/>
  <c r="C317" i="10" l="1"/>
  <c r="G318" i="10"/>
  <c r="C318" i="10" l="1"/>
  <c r="G319" i="10"/>
  <c r="C319" i="10" l="1"/>
  <c r="G320" i="10"/>
  <c r="G321" i="10" l="1"/>
  <c r="C320" i="10"/>
  <c r="C321" i="10" l="1"/>
  <c r="G322" i="10"/>
  <c r="G323" i="10" l="1"/>
  <c r="C322" i="10"/>
  <c r="C323" i="10" l="1"/>
  <c r="G324" i="10"/>
  <c r="G325" i="10" l="1"/>
  <c r="C324" i="10"/>
  <c r="C325" i="10" l="1"/>
  <c r="G326" i="10"/>
  <c r="C326" i="10" l="1"/>
  <c r="G327" i="10"/>
  <c r="C327" i="10" l="1"/>
  <c r="G328" i="10"/>
  <c r="G329" i="10" l="1"/>
  <c r="C328" i="10"/>
  <c r="G330" i="10" l="1"/>
  <c r="C329" i="10"/>
  <c r="C330" i="10" l="1"/>
  <c r="G331" i="10"/>
  <c r="G332" i="10" l="1"/>
  <c r="C331" i="10"/>
  <c r="C332" i="10" l="1"/>
  <c r="G333" i="10"/>
  <c r="C333" i="10" l="1"/>
  <c r="G334" i="10"/>
  <c r="C334" i="10" l="1"/>
  <c r="G335" i="10"/>
  <c r="C335" i="10" l="1"/>
  <c r="G336" i="10"/>
  <c r="C336" i="10" l="1"/>
  <c r="G337" i="10"/>
  <c r="C337" i="10" l="1"/>
  <c r="G338" i="10"/>
  <c r="G339" i="10" l="1"/>
  <c r="C338" i="10"/>
  <c r="G340" i="10" l="1"/>
  <c r="C339" i="10"/>
  <c r="G341" i="10" l="1"/>
  <c r="C340" i="10"/>
  <c r="C341" i="10" l="1"/>
  <c r="G342" i="10"/>
  <c r="C342" i="10" l="1"/>
  <c r="G343" i="10"/>
  <c r="G344" i="10" l="1"/>
  <c r="C343" i="10"/>
  <c r="C344" i="10" l="1"/>
  <c r="G345" i="10"/>
  <c r="G346" i="10" l="1"/>
  <c r="C346" i="10" s="1"/>
  <c r="C345" i="10"/>
  <c r="J44" i="37" l="1"/>
  <c r="C56" i="94" s="1"/>
  <c r="H81" i="14"/>
  <c r="F37" i="14"/>
  <c r="G37" i="14" s="1"/>
  <c r="X74" i="68" s="1" a="1"/>
  <c r="Z74" i="68" s="1"/>
  <c r="Y74" i="68" l="1"/>
  <c r="X74" i="68"/>
  <c r="X76" i="68" s="1"/>
  <c r="AC74" i="68"/>
  <c r="AB74" i="68"/>
  <c r="AA74" i="68"/>
  <c r="F58" i="7"/>
  <c r="F62" i="7" s="1"/>
  <c r="H37" i="14"/>
  <c r="I37" i="14"/>
  <c r="I38" i="14" s="1"/>
  <c r="I39" i="14" s="1"/>
  <c r="G62" i="7" l="1"/>
  <c r="F67" i="7"/>
  <c r="Y76" i="68"/>
  <c r="Z76" i="68" s="1"/>
  <c r="AA76" i="68" s="1"/>
  <c r="AB76" i="68" s="1"/>
  <c r="AC76" i="68" s="1"/>
  <c r="C82" i="94"/>
  <c r="G40" i="14"/>
  <c r="H40" i="14" l="1"/>
  <c r="I40" i="14"/>
  <c r="G41" i="14" l="1"/>
  <c r="F89" i="14"/>
  <c r="J17" i="37" l="1"/>
  <c r="H41" i="14"/>
  <c r="I41" i="14"/>
  <c r="F90" i="14" l="1"/>
  <c r="C29" i="94"/>
  <c r="G42" i="14"/>
  <c r="I42" i="14" s="1"/>
  <c r="G43" i="14" l="1"/>
  <c r="I43" i="14" s="1"/>
  <c r="H42" i="14"/>
  <c r="P17" i="11"/>
  <c r="C86" i="46" s="1"/>
  <c r="J18" i="37"/>
  <c r="F74" i="11"/>
  <c r="G74" i="11" s="1"/>
  <c r="C34" i="17"/>
  <c r="HO3" i="99" l="1"/>
  <c r="CK3" i="99"/>
  <c r="C30" i="94"/>
  <c r="F91" i="14"/>
  <c r="BF12" i="70"/>
  <c r="D83" i="46"/>
  <c r="E83" i="46" s="1"/>
  <c r="G44" i="14"/>
  <c r="H43" i="14"/>
  <c r="F92" i="14" s="1"/>
  <c r="J19" i="37"/>
  <c r="C31" i="94" s="1"/>
  <c r="F66" i="14" l="1"/>
  <c r="J20" i="37"/>
  <c r="H44" i="14"/>
  <c r="I73" i="69"/>
  <c r="I44" i="14"/>
  <c r="C32" i="94" l="1"/>
  <c r="V15" i="103"/>
  <c r="G45" i="14"/>
  <c r="I45" i="14" s="1"/>
  <c r="G66" i="14"/>
  <c r="H66" i="14" s="1"/>
  <c r="G46" i="14" l="1"/>
  <c r="I66" i="14"/>
  <c r="FI3" i="99"/>
  <c r="BB12" i="70"/>
  <c r="C39" i="17"/>
  <c r="H45" i="14"/>
  <c r="J21" i="37"/>
  <c r="P24" i="11"/>
  <c r="C87" i="46" s="1"/>
  <c r="F75" i="11"/>
  <c r="G75" i="11" s="1"/>
  <c r="HP3" i="99" l="1"/>
  <c r="CM3" i="99"/>
  <c r="C33" i="94"/>
  <c r="J22" i="37"/>
  <c r="C34" i="94" s="1"/>
  <c r="H46" i="14"/>
  <c r="I46" i="14"/>
  <c r="BG12" i="70" l="1"/>
  <c r="D82" i="46"/>
  <c r="E82" i="46" s="1"/>
  <c r="G47" i="14"/>
  <c r="F67" i="14" l="1"/>
  <c r="J23" i="37"/>
  <c r="H47" i="14"/>
  <c r="J73" i="69"/>
  <c r="I47" i="14"/>
  <c r="Q15" i="103" l="1"/>
  <c r="G48" i="14"/>
  <c r="I48" i="14" s="1"/>
  <c r="C35" i="94"/>
  <c r="G67" i="14"/>
  <c r="I67" i="14" l="1"/>
  <c r="H67" i="14"/>
  <c r="G49" i="14"/>
  <c r="I49" i="14" s="1"/>
  <c r="H48" i="14"/>
  <c r="F76" i="11"/>
  <c r="G76" i="11" s="1"/>
  <c r="J24" i="37"/>
  <c r="C36" i="94" s="1"/>
  <c r="C44" i="17"/>
  <c r="P31" i="11"/>
  <c r="C88" i="46" s="1"/>
  <c r="BC12" i="70"/>
  <c r="T15" i="103"/>
  <c r="FD3" i="99"/>
  <c r="BH12" i="70" l="1"/>
  <c r="D81" i="46"/>
  <c r="E81" i="46" s="1"/>
  <c r="G50" i="14"/>
  <c r="HQ3" i="99"/>
  <c r="CO3" i="99"/>
  <c r="J25" i="37"/>
  <c r="C37" i="94" s="1"/>
  <c r="H49" i="14"/>
  <c r="U15" i="103"/>
  <c r="FG3" i="99"/>
  <c r="J26" i="37" l="1"/>
  <c r="C38" i="94" s="1"/>
  <c r="F68" i="14"/>
  <c r="H50" i="14"/>
  <c r="K73" i="69"/>
  <c r="X15" i="103"/>
  <c r="U13" i="103"/>
  <c r="FH3" i="99"/>
  <c r="I50" i="14"/>
  <c r="L15" i="103" l="1"/>
  <c r="G51" i="14"/>
  <c r="I51" i="14" s="1"/>
  <c r="BI12" i="70"/>
  <c r="D80" i="46"/>
  <c r="E80" i="46" s="1"/>
  <c r="G68" i="14"/>
  <c r="FK3" i="99"/>
  <c r="Y15" i="103"/>
  <c r="H68" i="14" l="1"/>
  <c r="FL3" i="99"/>
  <c r="Z15" i="103"/>
  <c r="I68" i="14"/>
  <c r="G52" i="14"/>
  <c r="I52" i="14" s="1"/>
  <c r="G15" i="103"/>
  <c r="J27" i="37"/>
  <c r="C39" i="94" s="1"/>
  <c r="F69" i="14"/>
  <c r="H51" i="14"/>
  <c r="L73" i="69"/>
  <c r="EY3" i="99"/>
  <c r="BD12" i="70"/>
  <c r="G69" i="14" l="1"/>
  <c r="H69" i="14" s="1"/>
  <c r="G53" i="14"/>
  <c r="I53" i="14" s="1"/>
  <c r="ET3" i="99"/>
  <c r="BE12" i="70"/>
  <c r="J15" i="103"/>
  <c r="I69" i="14"/>
  <c r="I70" i="14" s="1"/>
  <c r="I71" i="14" s="1"/>
  <c r="I72" i="14" s="1"/>
  <c r="H52" i="14"/>
  <c r="I56" i="16"/>
  <c r="I57" i="16" s="1"/>
  <c r="J57" i="16" s="1"/>
  <c r="I52" i="16" s="1"/>
  <c r="I8" i="16" s="1"/>
  <c r="F101" i="46" s="1"/>
  <c r="J28" i="37"/>
  <c r="C40" i="94" s="1"/>
  <c r="Z13" i="103"/>
  <c r="FM3" i="99"/>
  <c r="AY74" i="68" l="1" a="1"/>
  <c r="G54" i="14"/>
  <c r="I54" i="14" s="1"/>
  <c r="I73" i="14"/>
  <c r="C83" i="94"/>
  <c r="K15" i="103"/>
  <c r="EW3" i="99"/>
  <c r="J29" i="37"/>
  <c r="C41" i="94" s="1"/>
  <c r="H53" i="14"/>
  <c r="AY74" i="68" l="1"/>
  <c r="AY76" i="68" s="1"/>
  <c r="BD74" i="68"/>
  <c r="BE74" i="68"/>
  <c r="BF74" i="68"/>
  <c r="AZ74" i="68"/>
  <c r="BA74" i="68"/>
  <c r="BB74" i="68"/>
  <c r="BC74" i="68"/>
  <c r="D36" i="61"/>
  <c r="K13" i="103"/>
  <c r="EX3" i="99"/>
  <c r="N15" i="103"/>
  <c r="G55" i="14"/>
  <c r="I55" i="14" s="1"/>
  <c r="H54" i="14"/>
  <c r="F74" i="14" s="1"/>
  <c r="P38" i="11"/>
  <c r="C89" i="46" s="1"/>
  <c r="F77" i="11"/>
  <c r="G77" i="11" s="1"/>
  <c r="J30" i="37"/>
  <c r="C42" i="94" s="1"/>
  <c r="C49" i="17"/>
  <c r="AZ76" i="68" l="1"/>
  <c r="BA76" i="68" s="1"/>
  <c r="BB76" i="68" s="1"/>
  <c r="BC76" i="68" s="1"/>
  <c r="BD76" i="68" s="1"/>
  <c r="BE76" i="68" s="1"/>
  <c r="BF76" i="68" s="1"/>
  <c r="F86" i="14"/>
  <c r="HR3" i="99"/>
  <c r="CQ3" i="99"/>
  <c r="G56" i="14"/>
  <c r="I56" i="14" s="1"/>
  <c r="FA3" i="99"/>
  <c r="O15" i="103"/>
  <c r="H55" i="14"/>
  <c r="J31" i="37"/>
  <c r="C43" i="94" s="1"/>
  <c r="G74" i="14"/>
  <c r="J37" i="37" l="1"/>
  <c r="C49" i="94" s="1"/>
  <c r="I74" i="14"/>
  <c r="FB3" i="99"/>
  <c r="P15" i="103"/>
  <c r="I22" i="102" s="1"/>
  <c r="I23" i="102" s="1"/>
  <c r="I25" i="69" s="1"/>
  <c r="G57" i="14"/>
  <c r="J32" i="37"/>
  <c r="C44" i="94" s="1"/>
  <c r="H56" i="14"/>
  <c r="G86" i="14"/>
  <c r="H74" i="14"/>
  <c r="I86" i="14" l="1"/>
  <c r="I87" i="14" s="1"/>
  <c r="I88" i="14" s="1"/>
  <c r="BQ74" i="68"/>
  <c r="BQ76" i="68" s="1"/>
  <c r="BR76" i="68" s="1"/>
  <c r="BS76" i="68" s="1"/>
  <c r="J33" i="37"/>
  <c r="C45" i="94" s="1"/>
  <c r="H57" i="14"/>
  <c r="G75" i="14"/>
  <c r="I75" i="14" s="1"/>
  <c r="H86" i="14"/>
  <c r="I57" i="14"/>
  <c r="FC3" i="99"/>
  <c r="P13" i="103"/>
  <c r="F15" i="103"/>
  <c r="F27" i="17" l="1"/>
  <c r="ES3" i="99"/>
  <c r="E47" i="7"/>
  <c r="F45" i="7" s="1"/>
  <c r="F52" i="7" s="1"/>
  <c r="G52" i="7" s="1"/>
  <c r="E12" i="12"/>
  <c r="E14" i="12" s="1"/>
  <c r="G58" i="14"/>
  <c r="J38" i="37"/>
  <c r="C50" i="94" s="1"/>
  <c r="H75" i="14"/>
  <c r="C58" i="17"/>
  <c r="G89" i="14"/>
  <c r="H89" i="14" l="1"/>
  <c r="E35" i="12"/>
  <c r="H16" i="13"/>
  <c r="I89" i="14"/>
  <c r="J34" i="37"/>
  <c r="C46" i="94" s="1"/>
  <c r="H58" i="14"/>
  <c r="I58" i="14"/>
  <c r="C67" i="46"/>
  <c r="F66" i="7"/>
  <c r="F68" i="7" s="1"/>
  <c r="C68" i="46" l="1"/>
  <c r="G68" i="7"/>
  <c r="C69" i="46" s="1"/>
  <c r="F59" i="14"/>
  <c r="G90" i="14"/>
  <c r="J16" i="13"/>
  <c r="I16" i="13"/>
  <c r="BL3" i="99"/>
  <c r="JV16" i="31"/>
  <c r="E38" i="12"/>
  <c r="F76" i="14" s="1"/>
  <c r="G76" i="14" s="1"/>
  <c r="F93" i="14" l="1"/>
  <c r="F94" i="14"/>
  <c r="BM3" i="99"/>
  <c r="DU15" i="31"/>
  <c r="E37" i="12"/>
  <c r="AM16" i="13"/>
  <c r="AO16" i="13" s="1"/>
  <c r="I43" i="69"/>
  <c r="BN3" i="99"/>
  <c r="DV15" i="31"/>
  <c r="H90" i="14"/>
  <c r="I90" i="14"/>
  <c r="G59" i="14"/>
  <c r="C59" i="17" s="1"/>
  <c r="C64" i="17" l="1"/>
  <c r="J35" i="37"/>
  <c r="C47" i="94" s="1"/>
  <c r="AD74" i="68" a="1"/>
  <c r="J71" i="37"/>
  <c r="I59" i="14"/>
  <c r="I60" i="14" s="1"/>
  <c r="H59" i="14"/>
  <c r="G91" i="14"/>
  <c r="J39" i="37"/>
  <c r="C51" i="94" s="1"/>
  <c r="C35" i="17"/>
  <c r="C36" i="17" s="1"/>
  <c r="I76" i="14"/>
  <c r="H18" i="2"/>
  <c r="E46" i="11" s="1"/>
  <c r="L46" i="11" s="1"/>
  <c r="AN16" i="13"/>
  <c r="F12" i="17"/>
  <c r="D93" i="46"/>
  <c r="H76" i="14"/>
  <c r="E47" i="11" l="1"/>
  <c r="M46" i="11"/>
  <c r="N46" i="11" s="1"/>
  <c r="E15" i="8"/>
  <c r="AG74" i="68"/>
  <c r="AD74" i="68"/>
  <c r="AD76" i="68" s="1"/>
  <c r="AU74" i="68"/>
  <c r="AP74" i="68"/>
  <c r="AI74" i="68"/>
  <c r="AT74" i="68"/>
  <c r="AK74" i="68"/>
  <c r="AF74" i="68"/>
  <c r="AL74" i="68"/>
  <c r="AJ74" i="68"/>
  <c r="AV74" i="68"/>
  <c r="AH74" i="68"/>
  <c r="AM74" i="68"/>
  <c r="AO74" i="68"/>
  <c r="AN74" i="68"/>
  <c r="AW74" i="68"/>
  <c r="AQ74" i="68"/>
  <c r="AR74" i="68"/>
  <c r="AS74" i="68"/>
  <c r="AE74" i="68"/>
  <c r="E18" i="12"/>
  <c r="E20" i="12" s="1"/>
  <c r="H91" i="14"/>
  <c r="F98" i="14" s="1" a="1"/>
  <c r="F98" i="14" s="1"/>
  <c r="I91" i="14"/>
  <c r="C22" i="17"/>
  <c r="AL12" i="70"/>
  <c r="J60" i="14"/>
  <c r="BK19" i="31"/>
  <c r="AE3" i="99"/>
  <c r="L18" i="2"/>
  <c r="E93" i="46"/>
  <c r="F93" i="46" s="1"/>
  <c r="O46" i="11" l="1"/>
  <c r="N47" i="11"/>
  <c r="AE76" i="68"/>
  <c r="P16" i="13"/>
  <c r="E41" i="12"/>
  <c r="G92" i="14"/>
  <c r="I92" i="14" s="1"/>
  <c r="F120" i="14"/>
  <c r="AF76" i="68"/>
  <c r="AG76" i="68" s="1"/>
  <c r="AH76" i="68" s="1"/>
  <c r="AI76" i="68" s="1"/>
  <c r="AJ76" i="68" s="1"/>
  <c r="AK76" i="68" s="1"/>
  <c r="AL76" i="68" s="1"/>
  <c r="AM76" i="68" s="1"/>
  <c r="AN76" i="68" s="1"/>
  <c r="AO76" i="68" s="1"/>
  <c r="AP76" i="68" s="1"/>
  <c r="AQ76" i="68" s="1"/>
  <c r="AR76" i="68" s="1"/>
  <c r="AS76" i="68" s="1"/>
  <c r="AT76" i="68" s="1"/>
  <c r="AU76" i="68" s="1"/>
  <c r="AV76" i="68" s="1"/>
  <c r="AW76" i="68" s="1"/>
  <c r="G93" i="14" l="1"/>
  <c r="H93" i="14" s="1"/>
  <c r="G120" i="14"/>
  <c r="H120" i="14" s="1"/>
  <c r="H92" i="14"/>
  <c r="E44" i="12"/>
  <c r="F77" i="14" s="1"/>
  <c r="G77" i="14" s="1"/>
  <c r="BS3" i="99"/>
  <c r="EA15" i="31"/>
  <c r="Q16" i="13"/>
  <c r="R16" i="13"/>
  <c r="F95" i="14" l="1"/>
  <c r="F96" i="14"/>
  <c r="AM17" i="13"/>
  <c r="AO17" i="13" s="1"/>
  <c r="EC15" i="31"/>
  <c r="BU3" i="99"/>
  <c r="J43" i="69"/>
  <c r="I120" i="14"/>
  <c r="I121" i="14" s="1"/>
  <c r="CK74" i="68"/>
  <c r="CK76" i="68" s="1"/>
  <c r="J74" i="37"/>
  <c r="J50" i="37"/>
  <c r="C62" i="94" s="1"/>
  <c r="EB15" i="31"/>
  <c r="BT3" i="99"/>
  <c r="E43" i="12"/>
  <c r="I93" i="14"/>
  <c r="G94" i="14" l="1"/>
  <c r="C40" i="17"/>
  <c r="C41" i="17" s="1"/>
  <c r="J40" i="37"/>
  <c r="C52" i="94" s="1"/>
  <c r="I77" i="14"/>
  <c r="H77" i="14"/>
  <c r="AM3" i="99"/>
  <c r="AO12" i="70"/>
  <c r="C24" i="17"/>
  <c r="F21" i="17" s="1"/>
  <c r="J121" i="14"/>
  <c r="F13" i="17"/>
  <c r="D94" i="46"/>
  <c r="AN17" i="13"/>
  <c r="H19" i="2"/>
  <c r="E53" i="11" s="1"/>
  <c r="L53" i="11" s="1"/>
  <c r="E54" i="11" l="1"/>
  <c r="M53" i="11"/>
  <c r="N53" i="11" s="1"/>
  <c r="E94" i="46"/>
  <c r="F94" i="46" s="1"/>
  <c r="E29" i="8"/>
  <c r="L19" i="2"/>
  <c r="E24" i="12"/>
  <c r="E26" i="12" s="1"/>
  <c r="H94" i="14"/>
  <c r="I94" i="14"/>
  <c r="N54" i="11" l="1"/>
  <c r="O53" i="11"/>
  <c r="G95" i="14"/>
  <c r="H95" i="14" s="1"/>
  <c r="E47" i="12"/>
  <c r="X16" i="13"/>
  <c r="EH15" i="31" l="1"/>
  <c r="BZ3" i="99"/>
  <c r="Z16" i="13"/>
  <c r="F97" i="14" s="1"/>
  <c r="Y16" i="13"/>
  <c r="E50" i="12"/>
  <c r="F78" i="14" s="1"/>
  <c r="G78" i="14" s="1"/>
  <c r="I95" i="14"/>
  <c r="E49" i="12" l="1"/>
  <c r="H78" i="14"/>
  <c r="G96" i="14"/>
  <c r="H96" i="14" s="1"/>
  <c r="CA3" i="99"/>
  <c r="EI15" i="31"/>
  <c r="AM18" i="13"/>
  <c r="AO18" i="13" s="1"/>
  <c r="K43" i="69"/>
  <c r="EJ15" i="31"/>
  <c r="CB3" i="99"/>
  <c r="I49" i="102"/>
  <c r="I51" i="102" s="1"/>
  <c r="I56" i="102" s="1"/>
  <c r="I53" i="102" l="1"/>
  <c r="F14" i="17"/>
  <c r="AN18" i="13"/>
  <c r="D95" i="46"/>
  <c r="H20" i="2"/>
  <c r="E59" i="11" s="1"/>
  <c r="L59" i="11" s="1"/>
  <c r="I96" i="14"/>
  <c r="J41" i="37"/>
  <c r="C53" i="94" s="1"/>
  <c r="C45" i="17"/>
  <c r="C46" i="17" s="1"/>
  <c r="I78" i="14"/>
  <c r="E60" i="11" l="1"/>
  <c r="M59" i="11"/>
  <c r="N59" i="11" s="1"/>
  <c r="E95" i="46"/>
  <c r="F95" i="46" s="1"/>
  <c r="E30" i="12"/>
  <c r="E32" i="12" s="1"/>
  <c r="L20" i="2"/>
  <c r="G97" i="14"/>
  <c r="H97" i="14" s="1"/>
  <c r="N60" i="11" l="1"/>
  <c r="O59" i="11"/>
  <c r="AF16" i="13"/>
  <c r="E53" i="12"/>
  <c r="I97" i="14"/>
  <c r="G98" i="14" l="1"/>
  <c r="H98" i="14" s="1"/>
  <c r="F99" i="14" s="1"/>
  <c r="AH16" i="13"/>
  <c r="AG16" i="13"/>
  <c r="EO15" i="31"/>
  <c r="CG3" i="99"/>
  <c r="E56" i="12"/>
  <c r="F79" i="14" s="1"/>
  <c r="G79" i="14" s="1"/>
  <c r="EQ15" i="31" l="1"/>
  <c r="CI3" i="99"/>
  <c r="L43" i="69"/>
  <c r="AM19" i="13"/>
  <c r="AO19" i="13" s="1"/>
  <c r="F80" i="14"/>
  <c r="I28" i="68"/>
  <c r="E55" i="12"/>
  <c r="EP15" i="31"/>
  <c r="CH3" i="99"/>
  <c r="F130" i="14"/>
  <c r="I98" i="14"/>
  <c r="G130" i="14" l="1"/>
  <c r="G99" i="14"/>
  <c r="H99" i="14" s="1"/>
  <c r="F100" i="14" s="1"/>
  <c r="H21" i="2"/>
  <c r="E66" i="11" s="1"/>
  <c r="L66" i="11" s="1"/>
  <c r="AN19" i="13"/>
  <c r="D96" i="46"/>
  <c r="F15" i="17"/>
  <c r="F11" i="17" s="1"/>
  <c r="F19" i="17" s="1"/>
  <c r="AM21" i="13"/>
  <c r="L66" i="69" s="1"/>
  <c r="J42" i="37"/>
  <c r="C54" i="94" s="1"/>
  <c r="C50" i="17"/>
  <c r="C51" i="17" s="1"/>
  <c r="I79" i="14"/>
  <c r="G80" i="14" s="1"/>
  <c r="H79" i="14"/>
  <c r="E67" i="11" l="1"/>
  <c r="M66" i="11"/>
  <c r="N66" i="11" s="1"/>
  <c r="I80" i="14"/>
  <c r="I81" i="14" s="1"/>
  <c r="I82" i="14" s="1"/>
  <c r="AN21" i="13"/>
  <c r="I66" i="69"/>
  <c r="J66" i="69"/>
  <c r="K66" i="69"/>
  <c r="L21" i="2"/>
  <c r="L22" i="2" s="1"/>
  <c r="AO21" i="13"/>
  <c r="I21" i="2"/>
  <c r="L68" i="69" s="1"/>
  <c r="I19" i="2"/>
  <c r="J68" i="69" s="1"/>
  <c r="H22" i="2"/>
  <c r="D91" i="2" s="1"/>
  <c r="E91" i="2" s="1"/>
  <c r="I18" i="2"/>
  <c r="I20" i="2"/>
  <c r="K68" i="69" s="1"/>
  <c r="F58" i="17"/>
  <c r="F64" i="17" s="1"/>
  <c r="F66" i="17" s="1"/>
  <c r="E96" i="46"/>
  <c r="F96" i="46" s="1"/>
  <c r="F91" i="46" s="1"/>
  <c r="D97" i="46"/>
  <c r="F140" i="14"/>
  <c r="I99" i="14"/>
  <c r="G100" i="14" s="1"/>
  <c r="BT74" i="68" s="1" a="1"/>
  <c r="CQ74" i="68"/>
  <c r="CQ76" i="68" s="1"/>
  <c r="J53" i="37"/>
  <c r="C65" i="94" s="1"/>
  <c r="J75" i="37"/>
  <c r="I130" i="14"/>
  <c r="I131" i="14" s="1"/>
  <c r="H130" i="14"/>
  <c r="N67" i="11" l="1"/>
  <c r="O66" i="11"/>
  <c r="CD74" i="68"/>
  <c r="CE74" i="68"/>
  <c r="BT74" i="68"/>
  <c r="BT76" i="68" s="1"/>
  <c r="CA74" i="68"/>
  <c r="BU74" i="68"/>
  <c r="BW74" i="68"/>
  <c r="CB74" i="68"/>
  <c r="CC74" i="68"/>
  <c r="BX74" i="68"/>
  <c r="BV74" i="68"/>
  <c r="BZ74" i="68"/>
  <c r="BY74" i="68"/>
  <c r="F97" i="46"/>
  <c r="E97" i="46"/>
  <c r="G140" i="14"/>
  <c r="H140" i="14" s="1"/>
  <c r="C57" i="46"/>
  <c r="F91" i="2"/>
  <c r="H100" i="14"/>
  <c r="I68" i="69"/>
  <c r="I22" i="2"/>
  <c r="C25" i="17"/>
  <c r="F22" i="17" s="1"/>
  <c r="J131" i="14"/>
  <c r="AO3" i="99"/>
  <c r="AP12" i="70"/>
  <c r="BJ19" i="31"/>
  <c r="AG3" i="99"/>
  <c r="J82" i="14"/>
  <c r="C23" i="17"/>
  <c r="AN12" i="70"/>
  <c r="I100" i="14"/>
  <c r="I101" i="14" s="1"/>
  <c r="J101" i="14" s="1"/>
  <c r="J43" i="37"/>
  <c r="C55" i="94" s="1"/>
  <c r="BG74" i="68" a="1"/>
  <c r="J72" i="37"/>
  <c r="H80" i="14"/>
  <c r="BM74" i="68" l="1"/>
  <c r="BN74" i="68"/>
  <c r="BL74" i="68"/>
  <c r="BJ74" i="68"/>
  <c r="BG74" i="68"/>
  <c r="BG76" i="68" s="1"/>
  <c r="BI74" i="68"/>
  <c r="BK74" i="68"/>
  <c r="BH74" i="68"/>
  <c r="BO74" i="68"/>
  <c r="CW74" i="68"/>
  <c r="CW76" i="68" s="1"/>
  <c r="J56" i="37"/>
  <c r="J76" i="37"/>
  <c r="I140" i="14"/>
  <c r="I141" i="14" s="1"/>
  <c r="AI3" i="99"/>
  <c r="BF19" i="31"/>
  <c r="AM12" i="70"/>
  <c r="F57" i="46"/>
  <c r="H49" i="46" s="1"/>
  <c r="E57" i="46"/>
  <c r="BU76" i="68"/>
  <c r="BV76" i="68" s="1"/>
  <c r="BW76" i="68" s="1"/>
  <c r="BX76" i="68" s="1"/>
  <c r="BY76" i="68" s="1"/>
  <c r="BZ76" i="68" s="1"/>
  <c r="CA76" i="68" s="1"/>
  <c r="CB76" i="68" s="1"/>
  <c r="CC76" i="68" s="1"/>
  <c r="CD76" i="68" s="1"/>
  <c r="CE76" i="68" s="1"/>
  <c r="BH76" i="68" l="1"/>
  <c r="BI76" i="68" s="1"/>
  <c r="BJ76" i="68" s="1"/>
  <c r="BK76" i="68" s="1"/>
  <c r="BL76" i="68" s="1"/>
  <c r="BM76" i="68" s="1"/>
  <c r="BN76" i="68" s="1"/>
  <c r="BO76" i="68" s="1"/>
  <c r="C68" i="94"/>
  <c r="J68" i="37"/>
  <c r="J82" i="37" s="1"/>
  <c r="J83" i="37" s="1"/>
  <c r="F130" i="46" s="1"/>
  <c r="AQ12" i="70"/>
  <c r="J141" i="14"/>
  <c r="C26" i="17"/>
  <c r="AQ3" i="99"/>
  <c r="F23" i="17" l="1"/>
  <c r="C20" i="17"/>
  <c r="C31" i="17" s="1"/>
  <c r="C14" i="41"/>
  <c r="D33" i="61"/>
  <c r="D29" i="61" s="1" a="1"/>
  <c r="D29" i="61" s="1"/>
  <c r="D10" i="61" s="1"/>
  <c r="J8" i="14"/>
  <c r="D84" i="94"/>
  <c r="E84" i="94" s="1"/>
  <c r="G84" i="94" s="1"/>
  <c r="H84" i="94" s="1"/>
  <c r="D87" i="94"/>
  <c r="E87" i="94" s="1"/>
  <c r="G87" i="94" s="1"/>
  <c r="H87" i="94" s="1"/>
  <c r="D85" i="94"/>
  <c r="E85" i="94" s="1"/>
  <c r="G85" i="94" s="1"/>
  <c r="H85" i="94" s="1"/>
  <c r="C11" i="94"/>
  <c r="C74" i="94" s="1"/>
  <c r="D86" i="94"/>
  <c r="E86" i="94" s="1"/>
  <c r="G86" i="94" s="1"/>
  <c r="H86" i="94" s="1"/>
  <c r="C72" i="94"/>
  <c r="E74" i="94" s="1"/>
  <c r="D82" i="94"/>
  <c r="E82" i="94" s="1"/>
  <c r="G82" i="94" s="1"/>
  <c r="H82" i="94" s="1"/>
  <c r="D81" i="94"/>
  <c r="E81" i="94" s="1"/>
  <c r="G81" i="94" s="1"/>
  <c r="H81" i="94" s="1"/>
  <c r="D83" i="94"/>
  <c r="E83" i="94" s="1"/>
  <c r="G83" i="94" s="1"/>
  <c r="H83" i="94" s="1"/>
  <c r="H88" i="94" l="1"/>
  <c r="F134" i="46" s="1"/>
  <c r="F74" i="94" a="1"/>
  <c r="F74" i="94" s="1"/>
  <c r="I8" i="94" s="1"/>
  <c r="F133" i="46" s="1"/>
  <c r="D9" i="61" a="1"/>
  <c r="D9" i="61" s="1"/>
  <c r="F111" i="46" s="1"/>
  <c r="F112" i="46"/>
  <c r="F31" i="17"/>
  <c r="G31" i="17" l="1"/>
  <c r="G8" i="17" s="1"/>
  <c r="F103" i="46" s="1"/>
  <c r="G7" i="46" s="1"/>
  <c r="C15" i="41" l="1"/>
  <c r="E8" i="41" s="1"/>
  <c r="F39" i="4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Sébastien LOUIS</author>
  </authors>
  <commentList>
    <comment ref="L1" authorId="0" shapeId="0" xr:uid="{00000000-0006-0000-0000-000001000000}">
      <text>
        <r>
          <rPr>
            <b/>
            <sz val="9"/>
            <rFont val="Tahoma"/>
            <family val="2"/>
          </rPr>
          <t>Sébastien LOUIS:</t>
        </r>
        <r>
          <rPr>
            <sz val="9"/>
            <rFont val="Tahoma"/>
            <family val="2"/>
          </rPr>
          <t xml:space="preserve">
provient de Isidor directement</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Un utilisateur satisfait de Microsoft Office</author>
  </authors>
  <commentList>
    <comment ref="M214" authorId="0" shapeId="0" xr:uid="{00000000-0006-0000-2F00-000001000000}">
      <text>
        <r>
          <rPr>
            <sz val="9"/>
            <rFont val="Tahoma"/>
            <family val="2"/>
          </rPr>
          <t xml:space="preserve">thermant: GARDER CES 3 STATS. ELLES CORRESPONDENT AU MONTHLY PREPAYMENT RATE THEORIQUE DES PERIODE M / M-1 / M-2 POUR LE CLOSING. CA ME PERMET DE CALCULER LA COMMINGLING RESERVE DES 3 PREMIERS MOIS.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Un utilisateur satisfait de Microsoft Office</author>
  </authors>
  <commentList>
    <comment ref="A1" authorId="0" shapeId="0" xr:uid="{00000000-0006-0000-2100-000001000000}">
      <text>
        <r>
          <rPr>
            <sz val="9"/>
            <rFont val="Tahoma"/>
            <family val="2"/>
          </rPr>
          <t xml:space="preserve">"FR" pour français ou "EN" pour anglais
</t>
        </r>
      </text>
    </comment>
    <comment ref="B1" authorId="0" shapeId="0" xr:uid="{00000000-0006-0000-2100-000002000000}">
      <text>
        <r>
          <rPr>
            <sz val="9"/>
            <rFont val="Tahoma"/>
            <family val="2"/>
          </rPr>
          <t xml:space="preserve">Sur 2 caractères : Initials du gestionnaire en charge du FCC
</t>
        </r>
      </text>
    </comment>
    <comment ref="C1" authorId="0" shapeId="0" xr:uid="{00000000-0006-0000-2100-000003000000}">
      <text>
        <r>
          <rPr>
            <sz val="9"/>
            <rFont val="Tahoma"/>
            <family val="2"/>
          </rPr>
          <t xml:space="preserve">
  ORDRE DE VIREMENT
  APPEL DE FONDS
  ORDRE DE VIREMENT DE TRESORERIE
  DEMANDE DE PLACEMENT
  PAYMENTS INSTRUCTION
  CALLED-UP AMOUNT INSTRUCTION
  INVESTMENT INSTRUCTION
</t>
        </r>
      </text>
    </comment>
    <comment ref="D1" authorId="0" shapeId="0" xr:uid="{00000000-0006-0000-2100-000004000000}">
      <text>
        <r>
          <rPr>
            <sz val="9"/>
            <rFont val="Tahoma"/>
            <family val="2"/>
          </rPr>
          <t xml:space="preserve">
Sur 2 caractères : Initials du gestionnaire en charge du FCC
</t>
        </r>
      </text>
    </comment>
    <comment ref="L1" authorId="0" shapeId="0" xr:uid="{00000000-0006-0000-2100-000005000000}">
      <text>
        <r>
          <rPr>
            <sz val="9"/>
            <rFont val="Tahoma"/>
            <family val="2"/>
          </rPr>
          <t xml:space="preserve">
DD/MM/YYYY
DD/MM/YY
</t>
        </r>
      </text>
    </comment>
    <comment ref="M1" authorId="0" shapeId="0" xr:uid="{00000000-0006-0000-2100-000006000000}">
      <text>
        <r>
          <rPr>
            <sz val="9"/>
            <rFont val="Tahoma"/>
            <family val="2"/>
          </rPr>
          <t xml:space="preserve">
"euros" ou "GBP" ou "USD" ou "YEN"
</t>
        </r>
      </text>
    </comment>
    <comment ref="N1" authorId="0" shapeId="0" xr:uid="{00000000-0006-0000-2100-000007000000}">
      <text>
        <r>
          <rPr>
            <sz val="9"/>
            <rFont val="Tahoma"/>
            <family val="2"/>
          </rPr>
          <t xml:space="preserve">
Affecter un numéro unique à chacune des instructions que l'on souhaite agréger en une seule. 
</t>
        </r>
      </text>
    </comment>
    <comment ref="AG1" authorId="0" shapeId="0" xr:uid="{00000000-0006-0000-2100-000008000000}">
      <text>
        <r>
          <rPr>
            <sz val="9"/>
            <rFont val="Tahoma"/>
            <family val="2"/>
          </rPr>
          <t xml:space="preserve">
 Monsieur 
 Madame
 Mister
 Madam
</t>
        </r>
      </text>
    </comment>
    <comment ref="AM1" authorId="0" shapeId="0" xr:uid="{00000000-0006-0000-2100-000009000000}">
      <text>
        <r>
          <rPr>
            <sz val="9"/>
            <rFont val="Tahoma"/>
            <family val="2"/>
          </rPr>
          <t xml:space="preserve">
 Monsieur 
 Madame
 Mister
 Madam
</t>
        </r>
      </text>
    </comment>
    <comment ref="AU1" authorId="0" shapeId="0" xr:uid="{00000000-0006-0000-2100-00000A000000}">
      <text>
        <r>
          <rPr>
            <sz val="9"/>
            <rFont val="Tahoma"/>
            <family val="2"/>
          </rPr>
          <t xml:space="preserve">
 Monsieur 
 Madame
 Mister
 Madam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Sébastien LOUIS</author>
  </authors>
  <commentList>
    <comment ref="F80" authorId="0" shapeId="0" xr:uid="{00000000-0006-0000-2200-000001000000}">
      <text>
        <r>
          <rPr>
            <b/>
            <sz val="9"/>
            <rFont val="Tahoma"/>
            <family val="2"/>
          </rPr>
          <t>Sébastien LOUIS:</t>
        </r>
        <r>
          <rPr>
            <sz val="9"/>
            <rFont val="Tahoma"/>
            <family val="2"/>
          </rPr>
          <t xml:space="preserve">
reprendre les soldes a chaque gestion de ISIDOR (a la main ou en automatique?)</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Aminata TRAORE</author>
  </authors>
  <commentList>
    <comment ref="AJ73" authorId="0" shapeId="0" xr:uid="{00000000-0006-0000-2000-000001000000}">
      <text>
        <r>
          <rPr>
            <b/>
            <sz val="9"/>
            <rFont val="Tahoma"/>
            <family val="2"/>
          </rPr>
          <t>Aminata TRAORE:</t>
        </r>
        <r>
          <rPr>
            <sz val="9"/>
            <rFont val="Tahoma"/>
            <family val="2"/>
          </rPr>
          <t xml:space="preserve">
until the credit balance of the Class B Liquidity Reserve Account is equal to the higher of the Class B Liquidity Reserve Required Amount and the outstanding principal balance of the Class B Liquidity Reserve Deposit (and the Issuer shall forthwith directly repay the Liquidity Reserve Provider the positive difference between the outstanding principal balance of the Class B Liquidity Reserve Deposit and the Class B Liquidity Reserve Required Amount by debit of the Class A Liquidity Reserve Account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rjeusseli</author>
  </authors>
  <commentList>
    <comment ref="Z43" authorId="0" shapeId="0" xr:uid="{00000000-0006-0000-0E00-000001000000}">
      <text>
        <r>
          <rPr>
            <b/>
            <sz val="8"/>
            <rFont val="Tahoma"/>
            <family val="2"/>
          </rPr>
          <t>rjeusseli:</t>
        </r>
        <r>
          <rPr>
            <sz val="8"/>
            <rFont val="Tahoma"/>
            <family val="2"/>
          </rPr>
          <t xml:space="preserve">
</t>
        </r>
      </text>
    </comment>
    <comment ref="AA43" authorId="0" shapeId="0" xr:uid="{00000000-0006-0000-0E00-000002000000}">
      <text>
        <r>
          <rPr>
            <b/>
            <sz val="8"/>
            <rFont val="Tahoma"/>
            <family val="2"/>
          </rPr>
          <t>rjeusseli:</t>
        </r>
        <r>
          <rPr>
            <sz val="8"/>
            <rFont val="Tahoma"/>
            <family val="2"/>
          </rPr>
          <t xml:space="preserve">
</t>
        </r>
      </text>
    </comment>
    <comment ref="Z44" authorId="0" shapeId="0" xr:uid="{00000000-0006-0000-0E00-000003000000}">
      <text>
        <r>
          <rPr>
            <b/>
            <sz val="8"/>
            <rFont val="Tahoma"/>
            <family val="2"/>
          </rPr>
          <t>rjeusseli:</t>
        </r>
        <r>
          <rPr>
            <sz val="8"/>
            <rFont val="Tahoma"/>
            <family val="2"/>
          </rPr>
          <t xml:space="preserve">
</t>
        </r>
      </text>
    </comment>
    <comment ref="AA44" authorId="0" shapeId="0" xr:uid="{00000000-0006-0000-0E00-000004000000}">
      <text>
        <r>
          <rPr>
            <b/>
            <sz val="8"/>
            <rFont val="Tahoma"/>
            <family val="2"/>
          </rPr>
          <t>rjeusseli:</t>
        </r>
        <r>
          <rPr>
            <sz val="8"/>
            <rFont val="Tahoma"/>
            <family val="2"/>
          </rPr>
          <t xml:space="preserve">
</t>
        </r>
      </text>
    </comment>
    <comment ref="Z77" authorId="0" shapeId="0" xr:uid="{00000000-0006-0000-0E00-000005000000}">
      <text>
        <r>
          <rPr>
            <b/>
            <sz val="8"/>
            <rFont val="Tahoma"/>
            <family val="2"/>
          </rPr>
          <t>rjeusseli:</t>
        </r>
        <r>
          <rPr>
            <sz val="8"/>
            <rFont val="Tahoma"/>
            <family val="2"/>
          </rPr>
          <t xml:space="preserve">
</t>
        </r>
      </text>
    </comment>
    <comment ref="AA77" authorId="0" shapeId="0" xr:uid="{00000000-0006-0000-0E00-000006000000}">
      <text>
        <r>
          <rPr>
            <b/>
            <sz val="8"/>
            <rFont val="Tahoma"/>
            <family val="2"/>
          </rPr>
          <t>rjeusseli:</t>
        </r>
        <r>
          <rPr>
            <sz val="8"/>
            <rFont val="Tahoma"/>
            <family val="2"/>
          </rPr>
          <t xml:space="preserve">
</t>
        </r>
      </text>
    </comment>
    <comment ref="Z78" authorId="0" shapeId="0" xr:uid="{00000000-0006-0000-0E00-000007000000}">
      <text>
        <r>
          <rPr>
            <b/>
            <sz val="8"/>
            <rFont val="Tahoma"/>
            <family val="2"/>
          </rPr>
          <t>rjeusseli:</t>
        </r>
        <r>
          <rPr>
            <sz val="8"/>
            <rFont val="Tahoma"/>
            <family val="2"/>
          </rPr>
          <t xml:space="preserve">
</t>
        </r>
      </text>
    </comment>
    <comment ref="AA78" authorId="0" shapeId="0" xr:uid="{00000000-0006-0000-0E00-000008000000}">
      <text>
        <r>
          <rPr>
            <b/>
            <sz val="8"/>
            <rFont val="Tahoma"/>
            <family val="2"/>
          </rPr>
          <t>rjeusseli:</t>
        </r>
        <r>
          <rPr>
            <sz val="8"/>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Un utilisateur satisfait de Microsoft Office</author>
  </authors>
  <commentList>
    <comment ref="G26" authorId="0" shapeId="0" xr:uid="{00000000-0006-0000-1300-000001000000}">
      <text>
        <r>
          <rPr>
            <sz val="9"/>
            <rFont val="Tahoma"/>
            <family val="2"/>
          </rPr>
          <t>Madjid:
prêt # 000 202 19 016</t>
        </r>
      </text>
    </comment>
    <comment ref="I87" authorId="0" shapeId="0" xr:uid="{00000000-0006-0000-1300-000002000000}">
      <text>
        <r>
          <rPr>
            <sz val="9"/>
            <rFont val="Tahoma"/>
            <family val="2"/>
          </rPr>
          <t xml:space="preserve">EuroTitrisation :
Montant estimé car données suffisantes indisponible dans DYD
</t>
        </r>
      </text>
    </comment>
    <comment ref="I88" authorId="0" shapeId="0" xr:uid="{00000000-0006-0000-1300-000003000000}">
      <text>
        <r>
          <rPr>
            <sz val="9"/>
            <rFont val="Tahoma"/>
            <family val="2"/>
          </rPr>
          <t xml:space="preserve">EuroTitrisation :
Montant estimé car données suffisantes indisponible dans DYD
</t>
        </r>
      </text>
    </comment>
    <comment ref="I103" authorId="0" shapeId="0" xr:uid="{00000000-0006-0000-1300-000004000000}">
      <text>
        <r>
          <rPr>
            <sz val="9"/>
            <rFont val="Tahoma"/>
            <family val="2"/>
          </rPr>
          <t xml:space="preserve">EuroTitrisation :
Montant estimé car données suffisantes indisponible dans DYD
</t>
        </r>
      </text>
    </comment>
    <comment ref="I104" authorId="0" shapeId="0" xr:uid="{00000000-0006-0000-1300-000005000000}">
      <text>
        <r>
          <rPr>
            <sz val="9"/>
            <rFont val="Tahoma"/>
            <family val="2"/>
          </rPr>
          <t xml:space="preserve">EuroTitrisation :
Montant estimé car données suffisantes indisponible dans DYD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Katia BOUKACEM</author>
    <author>Fatoumata DOUMBOUYA</author>
  </authors>
  <commentList>
    <comment ref="E15" authorId="0" shapeId="0" xr:uid="{00000000-0006-0000-1400-000001000000}">
      <text>
        <r>
          <rPr>
            <sz val="9"/>
            <rFont val="Tahoma"/>
            <family val="2"/>
          </rPr>
          <t xml:space="preserve">
avant:=-'03. Asset follow up'!F72</t>
        </r>
      </text>
    </comment>
    <comment ref="F15" authorId="1" shapeId="0" xr:uid="{00000000-0006-0000-1400-000002000000}">
      <text>
        <r>
          <rPr>
            <b/>
            <sz val="9"/>
            <rFont val="Tahoma"/>
            <family val="2"/>
          </rPr>
          <t>montant déjà inclus dans la waterfall cellule G13, d'où la mise à jour à 0</t>
        </r>
        <r>
          <rPr>
            <sz val="9"/>
            <rFont val="Tahoma"/>
            <family val="2"/>
          </rPr>
          <t xml:space="preserve">
</t>
        </r>
      </text>
    </comment>
    <comment ref="G15" authorId="1" shapeId="0" xr:uid="{00000000-0006-0000-1400-000003000000}">
      <text>
        <r>
          <rPr>
            <b/>
            <sz val="9"/>
            <rFont val="Tahoma"/>
            <family val="2"/>
          </rPr>
          <t>montant déjà inclus dans la waterfall cellule G13, d'où la mise à jour à 0</t>
        </r>
        <r>
          <rPr>
            <sz val="9"/>
            <rFont val="Tahoma"/>
            <family val="2"/>
          </rPr>
          <t xml:space="preserve">
</t>
        </r>
      </text>
    </comment>
    <comment ref="H15" authorId="1" shapeId="0" xr:uid="{00000000-0006-0000-1400-000004000000}">
      <text>
        <r>
          <rPr>
            <b/>
            <sz val="9"/>
            <rFont val="Tahoma"/>
            <family val="2"/>
          </rPr>
          <t>montant déjà inclus dans la waterfall cellule G13, d'où la mise à jour à 0</t>
        </r>
        <r>
          <rPr>
            <sz val="9"/>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Saïd ALIDJRA</author>
  </authors>
  <commentList>
    <comment ref="E119" authorId="0" shapeId="0" xr:uid="{00000000-0006-0000-1500-000001000000}">
      <text>
        <r>
          <rPr>
            <b/>
            <sz val="9"/>
            <rFont val="Tahoma"/>
            <family val="2"/>
          </rPr>
          <t>“Additional Interest Reserve Required Amount” means, on any Purchase Date during the Revolving Period, an amount equal to the aggregate of the then Subsidised Interest Balances of all Purchased Receivables on such Purchase Date. On the First Purchase Date, the Additional Interest Reserve Required Amount will be equal to EUR [6,364,100]. The Additional Interest Reserve Required Amount shall be adjusted on each Purchase Date.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tc={9E0D275B-59EF-42A0-8326-F3D24E896EC5}</author>
    <author>tc={AB71709F-ECF9-43B8-AD01-C88070910749}</author>
    <author>Sébastien LOUIS</author>
  </authors>
  <commentList>
    <comment ref="F17" authorId="0" shapeId="0" xr:uid="{00000000-0006-0000-1E00-000001000000}">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upon the occurrence of any exceptional events requiring an exceptional action form the Management
Company to protect the interests of the Issuer or the Securityholders, the daily fees of the
Management Company's personnel at the following daily rate:
(i) EUR 3,000 (for personnel member of the groupe de direction);
(ii) EUR 2,500 (for personnel cadre confirmé); and
(iii) EUR 2,000 (for other personnel);</t>
      </text>
    </comment>
    <comment ref="F18" authorId="1" shapeId="0" xr:uid="{00000000-0006-0000-1E00-000002000000}">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 fee of EUR 15,000 (excluding VAT, if any) with respect to the liquidation of the Issuer or a fee of
EUR 20,000 (excluding VAT, if any) with respect to the early liquidation of the Issuer within the first
three years following the Issuer Establishment Date;</t>
      </text>
    </comment>
    <comment ref="E32" authorId="2" shapeId="0" xr:uid="{00000000-0006-0000-1E00-000004000000}">
      <text>
        <r>
          <rPr>
            <b/>
            <sz val="9"/>
            <rFont val="Tahoma"/>
            <family val="2"/>
          </rPr>
          <t>Sébastien LOUIS:</t>
        </r>
        <r>
          <rPr>
            <sz val="9"/>
            <rFont val="Tahoma"/>
            <family val="2"/>
          </rPr>
          <t xml:space="preserve">
number of isin codes</t>
        </r>
      </text>
    </comment>
    <comment ref="E33" authorId="2" shapeId="0" xr:uid="{00000000-0006-0000-1E00-000005000000}">
      <text>
        <r>
          <rPr>
            <b/>
            <sz val="9"/>
            <rFont val="Tahoma"/>
            <family val="2"/>
          </rPr>
          <t>Sébastien LOUIS:</t>
        </r>
        <r>
          <rPr>
            <sz val="9"/>
            <rFont val="Tahoma"/>
            <family val="2"/>
          </rPr>
          <t xml:space="preserve">
for each ISIN code with respect to registered Noteholders (inscription au nominatif).</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tc={5602248C-599F-4742-849A-E8BB7888F21F}</author>
  </authors>
  <commentList>
    <comment ref="F57" authorId="0" shapeId="0" xr:uid="{00000000-0006-0000-1F00-000001000000}">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Mettre condition si class a = 0 : ...</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Saïd ALIDJRA</author>
    <author>Tahar MGHEZZI CHAA</author>
  </authors>
  <commentList>
    <comment ref="C9" authorId="0" shapeId="0" xr:uid="{00000000-0006-0000-2400-000001000000}">
      <text>
        <r>
          <rPr>
            <b/>
            <sz val="9"/>
            <rFont val="Tahoma"/>
            <family val="2"/>
          </rPr>
          <t xml:space="preserve">The second TARGET Business Day preceding each Payment Date </t>
        </r>
      </text>
    </comment>
    <comment ref="EC17" authorId="0" shapeId="0" xr:uid="{00000000-0006-0000-2400-000002000000}">
      <text>
        <r>
          <rPr>
            <b/>
            <sz val="9"/>
            <rFont val="Tahoma"/>
            <family val="2"/>
          </rPr>
          <t>Saïd ALIDJRA:</t>
        </r>
        <r>
          <rPr>
            <sz val="9"/>
            <rFont val="Tahoma"/>
            <family val="2"/>
          </rPr>
          <t xml:space="preserve">
10 01 2018 : données qui remonte à 530 000 000 jusqu'à la ligne 21</t>
        </r>
      </text>
    </comment>
    <comment ref="JJ18" authorId="1" shapeId="0" xr:uid="{00000000-0006-0000-2400-000003000000}">
      <text>
        <r>
          <rPr>
            <b/>
            <sz val="9"/>
            <rFont val="Tahoma"/>
            <family val="2"/>
          </rPr>
          <t>Tahar MGHEZZI CHAA:</t>
        </r>
        <r>
          <rPr>
            <sz val="9"/>
            <rFont val="Tahoma"/>
            <family val="2"/>
          </rPr>
          <t xml:space="preserve">
the Weighted Average Interest Rate of the Purchased Receivables
</t>
        </r>
      </text>
    </comment>
    <comment ref="JK18" authorId="1" shapeId="0" xr:uid="{00000000-0006-0000-2400-000004000000}">
      <text>
        <r>
          <rPr>
            <b/>
            <sz val="9"/>
            <rFont val="Tahoma"/>
            <family val="2"/>
          </rPr>
          <t>Tahar MGHEZZI CHAA:</t>
        </r>
        <r>
          <rPr>
            <sz val="9"/>
            <rFont val="Tahoma"/>
            <family val="2"/>
          </rPr>
          <t xml:space="preserve">
Ratio of the aggregate Outstanding Principal Balances of the Used Vehicle Sales Finance Receivables</t>
        </r>
      </text>
    </comment>
    <comment ref="JL18" authorId="1" shapeId="0" xr:uid="{00000000-0006-0000-2400-000005000000}">
      <text>
        <r>
          <rPr>
            <b/>
            <sz val="9"/>
            <rFont val="Tahoma"/>
            <family val="2"/>
          </rPr>
          <t>Tahar MGHEZZI CHAA:</t>
        </r>
        <r>
          <rPr>
            <sz val="9"/>
            <rFont val="Tahoma"/>
            <family val="2"/>
          </rPr>
          <t xml:space="preserve">
any Main Borrower, the aggregate Outstanding Principal Balance of the Purchased Receivables owed by such Borrower does not exceed [2.00]</t>
        </r>
      </text>
    </comment>
    <comment ref="J19" authorId="0" shapeId="0" xr:uid="{00000000-0006-0000-2400-000006000000}">
      <text>
        <r>
          <rPr>
            <b/>
            <sz val="9"/>
            <rFont val="Tahoma"/>
            <family val="2"/>
          </rPr>
          <t>Saïd ALIDJRA:</t>
        </r>
        <r>
          <rPr>
            <sz val="9"/>
            <rFont val="Tahoma"/>
            <family val="2"/>
          </rPr>
          <t xml:space="preserve">
En dure ne pas écraser</t>
        </r>
      </text>
    </comment>
    <comment ref="L19" authorId="0" shapeId="0" xr:uid="{00000000-0006-0000-2400-000007000000}">
      <text>
        <r>
          <rPr>
            <b/>
            <sz val="9"/>
            <rFont val="Tahoma"/>
            <family val="2"/>
          </rPr>
          <t>Saïd ALIDJRA:</t>
        </r>
        <r>
          <rPr>
            <sz val="9"/>
            <rFont val="Tahoma"/>
            <family val="2"/>
          </rPr>
          <t xml:space="preserve">
En dure ne pas écraser</t>
        </r>
      </text>
    </comment>
    <comment ref="BF19" authorId="1" shapeId="0" xr:uid="{00000000-0006-0000-2400-000008000000}">
      <text>
        <r>
          <rPr>
            <b/>
            <sz val="9"/>
            <rFont val="Tahoma"/>
            <family val="2"/>
          </rPr>
          <t>Tahar MGHEZZI CHAA:</t>
        </r>
        <r>
          <rPr>
            <sz val="9"/>
            <rFont val="Tahoma"/>
            <family val="2"/>
          </rPr>
          <t xml:space="preserve">
Class C?
</t>
        </r>
      </text>
    </comment>
    <comment ref="BL21" authorId="0" shapeId="0" xr:uid="{00000000-0006-0000-2400-000009000000}">
      <text>
        <r>
          <rPr>
            <b/>
            <sz val="9"/>
            <rFont val="Tahoma"/>
            <family val="2"/>
          </rPr>
          <t>Saïd ALIDJRA:</t>
        </r>
        <r>
          <rPr>
            <sz val="9"/>
            <rFont val="Tahoma"/>
            <family val="2"/>
          </rPr>
          <t xml:space="preserve">
LIEN</t>
        </r>
      </text>
    </comment>
    <comment ref="DW22" authorId="0" shapeId="0" xr:uid="{00000000-0006-0000-2400-00000A000000}">
      <text>
        <r>
          <rPr>
            <b/>
            <sz val="9"/>
            <rFont val="Tahoma"/>
            <family val="2"/>
          </rPr>
          <t>Saïd ALIDJRA:</t>
        </r>
        <r>
          <rPr>
            <sz val="9"/>
            <rFont val="Tahoma"/>
            <family val="2"/>
          </rPr>
          <t xml:space="preserve">
problème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tc={6F110459-E278-48DF-9A51-A1CB0C055F6A}</author>
  </authors>
  <commentList>
    <comment ref="C23" authorId="0" shapeId="0" xr:uid="{00000000-0006-0000-2C00-000001000000}">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Changer le chiffres</t>
      </text>
    </comment>
  </commentList>
</comments>
</file>

<file path=xl/sharedStrings.xml><?xml version="1.0" encoding="utf-8"?>
<sst xmlns="http://schemas.openxmlformats.org/spreadsheetml/2006/main" count="12879" uniqueCount="3593">
  <si>
    <t xml:space="preserve">Late Delinquency Amounts for
 the reference month
 (includes past due balance in principal)
</t>
  </si>
  <si>
    <t xml:space="preserve">Past due balance
in principal of Receivables becoming Late Delinquent Receivables during the reference month
</t>
  </si>
  <si>
    <t xml:space="preserve">Past due Balance
 in interest of receivables becoming Late Delinquent during the reference month
</t>
  </si>
  <si>
    <t xml:space="preserve">Cumulative Late Delinquency  Amounts since closing date
(static view)
</t>
  </si>
  <si>
    <t xml:space="preserve">Cumulative Late Delinquency  Amounts as a % of Initial Pool Balance
</t>
  </si>
  <si>
    <t xml:space="preserve">Outstanding Principal Balance 
of  the 
Late Delinquent Receivables
(includes past due balance in principal)
(book accounting view)
</t>
  </si>
  <si>
    <t xml:space="preserve">Outstanding Principal Balance of Late Delinquent  Receivables as a % of Outstanding Principal Balance of Performing Receivables
</t>
  </si>
  <si>
    <t>Monthly recovery amounts</t>
  </si>
  <si>
    <t>Cumulative recovery amounts since Closing Date</t>
  </si>
  <si>
    <t>Cumulative recovery amounts as a % of cumulative Late Delinquency  Amounts since closing date</t>
  </si>
  <si>
    <t xml:space="preserve">Cumulative Late Delinquency  Amounts (net of Cumulative recovery amounts) as a % of Initial Pool Balance
</t>
  </si>
  <si>
    <t xml:space="preserve">Defaulted Amounts for
 the reference month
 (includes past due balance in principal)
</t>
  </si>
  <si>
    <t xml:space="preserve">Past due balance
in principal of Receivables becoming Defaulted Receivables during the reference month
</t>
  </si>
  <si>
    <t xml:space="preserve">Past due balance
 in interest of receivables becoming Defaulted Receivables during the reference month
</t>
  </si>
  <si>
    <t xml:space="preserve">Cumulative Defaulted  Amounts since closing date
(static view)
</t>
  </si>
  <si>
    <t xml:space="preserve">Cumulative Defaulted  Amounts as a % of Initial Pool Balance
</t>
  </si>
  <si>
    <t xml:space="preserve">Outstanding Principal Balance 
of  the 
Defaulted Receivables
(includes past due balance in principal)
(book accounting view)
</t>
  </si>
  <si>
    <t xml:space="preserve">Outstanding Principal Balance of Defaulted  Receivables as a % of Outstanding Principal Balance of Performing Receivables
</t>
  </si>
  <si>
    <t xml:space="preserve">Cumulative Defaulted  Amounts (net of Cumulative recovery amounts) as a % of Initial Pool Balance
</t>
  </si>
  <si>
    <t xml:space="preserve">Overindebted Amounts for
 the reference month
 (includes past due balance in principal)
</t>
  </si>
  <si>
    <t xml:space="preserve">Past due balance
in principal of Receivables becoming Overindebted Receivables during the reference month
</t>
  </si>
  <si>
    <t xml:space="preserve">Past due balance
 in interest of receivables becoming Overindebted Receivables during the reference month
</t>
  </si>
  <si>
    <t xml:space="preserve">Cumulative Overindebted  Amounts since closing date
(static view)
</t>
  </si>
  <si>
    <t xml:space="preserve">Cumulative Overindebted  Amounts as a % of Initial Pool Balance
</t>
  </si>
  <si>
    <t xml:space="preserve">Outstanding Principal Balance 
of  the 
Overindebted Receivables
(includes past due balance in principal)
(book accounting view)
</t>
  </si>
  <si>
    <t xml:space="preserve">Outstanding Principal Balance of Overindebted  Receivables as a % of Outstanding Principal Balance of Performing Receivables
</t>
  </si>
  <si>
    <t>Cumulative recovery amounts as a % of cumulative Overindebted  Amounts since closing date</t>
  </si>
  <si>
    <t xml:space="preserve">Cumulative Overindebted  Amounts (net of Cumulative recovery amounts) as a % of Initial Pool Balance
</t>
  </si>
  <si>
    <t>Outstanding Principal Balance of Performing Receivables with [1 to 2[ months in arrears
 (as % of Performing Receivables Outstanding Principal Balance)</t>
  </si>
  <si>
    <t>Outstanding Principal Balance of Performing Receivables with [2 to 3[ months in arrears (as % of Performing Receivables Outstanding Principal Balance)</t>
  </si>
  <si>
    <t>Outstanding Principal Balance of Performing Receivables with [3 to 4[ months in arrears (as % of Performing Receivables Outstanding Principal Balance)</t>
  </si>
  <si>
    <t>Outstanding Principal Balance of Performing Receivables with [4 to 5[ months in arrears (as % of Performing Receivables Outstanding Principal Balance)</t>
  </si>
  <si>
    <t>Outstanding Principal Balance of Performing Receivables with [5 to 6[ months in arrears (as % of Performing Receivables Outstanding Principal Balance)</t>
  </si>
  <si>
    <t>Outstanding Principal Balance of Performing Receivables with [6 to 7[ months in arrears (as % of Performing Receivables Outstanding Principal Balance)</t>
  </si>
  <si>
    <t>Outstanding Principal Balance of Performing Receivables with [7 to 8[ months in arrears (as % of Performing Receivables Outstanding Principal Balance)</t>
  </si>
  <si>
    <t>Outstanding Principal Balance of Performing Receivables with Beyond 8  months in arrears (as % of Performing Receivables Outstanding Principal Balance)</t>
  </si>
  <si>
    <t>Total delinquencies ratio</t>
  </si>
  <si>
    <t>Pending Overindebted Borrower Receivables (Performing)
 %</t>
  </si>
  <si>
    <t>Outstanding Principal Balance of Performing Receivables with [1 to 2[ months in arrears</t>
  </si>
  <si>
    <t>Outstanding Principal Balance of Performing Receivables with [2 to 3[ months in arrears</t>
  </si>
  <si>
    <t>Outstanding Principal Balance of Performing Receivables with [3 to 4[ months in arrears</t>
  </si>
  <si>
    <t>Outstanding Principal Balance of Performing Receivables with [4 to 5[ months in arrears</t>
  </si>
  <si>
    <t>Outstanding Principal Balance of Performing Receivables with [5 to 6[ months in arrears</t>
  </si>
  <si>
    <t>Outstanding Principal Balance of Performing Receivables with [6 to 7[ months in arrears</t>
  </si>
  <si>
    <t>Outstanding Principal Balance of Performing Receivables with [7 to 8[ months in arrears</t>
  </si>
  <si>
    <t>Outstanding Principal Balance of Performing Receivables with Beyond 8  months in arrears</t>
  </si>
  <si>
    <t>Total delinquencies</t>
  </si>
  <si>
    <t>Pending Overindebted Borrower Receivables (Performing)</t>
  </si>
  <si>
    <t>19. Historical Assets</t>
  </si>
  <si>
    <t>Cumulative
transferred
receivables</t>
  </si>
  <si>
    <t>Status</t>
  </si>
  <si>
    <t>Date</t>
  </si>
  <si>
    <t>Top Concentration</t>
  </si>
  <si>
    <t>Table</t>
  </si>
  <si>
    <t>Colonnes</t>
  </si>
  <si>
    <t>balance_cat</t>
  </si>
  <si>
    <t>dist_bal_org</t>
  </si>
  <si>
    <t>Num client</t>
  </si>
  <si>
    <t>dist_bal_curr</t>
  </si>
  <si>
    <t>dist_mat</t>
  </si>
  <si>
    <t>res_mat</t>
  </si>
  <si>
    <t>dis_seas</t>
  </si>
  <si>
    <t>Prepayment Statistics</t>
  </si>
  <si>
    <t>Overindebtness</t>
  </si>
  <si>
    <t>Weighted Interests Average Rate</t>
  </si>
  <si>
    <t>1 - Dates</t>
  </si>
  <si>
    <t>libellé</t>
  </si>
  <si>
    <t>r_calendrier</t>
  </si>
  <si>
    <t>Last Cut-Off Date</t>
  </si>
  <si>
    <t>Second Preceding Payment Date</t>
  </si>
  <si>
    <t>Last Payment Date</t>
  </si>
  <si>
    <t>2 - ASSET</t>
  </si>
  <si>
    <t>SYP</t>
  </si>
  <si>
    <t>IMP</t>
  </si>
  <si>
    <t>CTX</t>
  </si>
  <si>
    <t>NZ</t>
  </si>
  <si>
    <t>asset</t>
  </si>
  <si>
    <t>opening_mt</t>
  </si>
  <si>
    <t>Normal amortisation amount</t>
  </si>
  <si>
    <t>amortisation_mt</t>
  </si>
  <si>
    <t>prepayment</t>
  </si>
  <si>
    <t>rescession</t>
  </si>
  <si>
    <t>Number (new receivables purchased)</t>
  </si>
  <si>
    <t>Amount (New receivables purchased)</t>
  </si>
  <si>
    <t>new_defaulting</t>
  </si>
  <si>
    <t>new_delinquency</t>
  </si>
  <si>
    <t>new_overindebting</t>
  </si>
  <si>
    <t>closing_mt</t>
  </si>
  <si>
    <t>Opening outstanding balance - Arrears -Principal</t>
  </si>
  <si>
    <t>open_imp_cap</t>
  </si>
  <si>
    <t>New unpaid amount  - Arrears -Principal</t>
  </si>
  <si>
    <t>new_unpaid_cap</t>
  </si>
  <si>
    <t>Collection in principal - Arrears -Principal</t>
  </si>
  <si>
    <t>collection_cap</t>
  </si>
  <si>
    <t>Write off - Arrears -Principal</t>
  </si>
  <si>
    <t>writeoff_cap</t>
  </si>
  <si>
    <t>Unpaid repurchase - Arrears -Principal</t>
  </si>
  <si>
    <t>Unpaid becoming Late Deliquent - Arrears -Principal</t>
  </si>
  <si>
    <t>unpaid_imp_cap</t>
  </si>
  <si>
    <t>Unpaid becoming Defaulted - Arrears -Principal</t>
  </si>
  <si>
    <t>unpaid_ctx_cap</t>
  </si>
  <si>
    <t>Unpaid becoming Overindebted - Arrears -Principal</t>
  </si>
  <si>
    <t>unpaid_nz_cap</t>
  </si>
  <si>
    <t>Closing declared outstanding amount - Arrears -Principal</t>
  </si>
  <si>
    <t>close_imp_cap</t>
  </si>
  <si>
    <t>Opening outstanding balance - Arrears -Interests</t>
  </si>
  <si>
    <t>open_imp_ag</t>
  </si>
  <si>
    <t>New unpaid amount   Arrears -Interests</t>
  </si>
  <si>
    <t>new_unpaid_ag</t>
  </si>
  <si>
    <t>Collection in principal  Arrears -Interests</t>
  </si>
  <si>
    <t>collection_ag</t>
  </si>
  <si>
    <t>Write off  Arrears -Interests</t>
  </si>
  <si>
    <t>writeoff_ag</t>
  </si>
  <si>
    <t>Unpaid repurchase - Arrears -Interests</t>
  </si>
  <si>
    <t>Unpaid becoming Late Deliquent  Arrears -Interests</t>
  </si>
  <si>
    <t>unpaid_imp_ag</t>
  </si>
  <si>
    <t>Unpaid becoming Defaulted  Arrears -Interests</t>
  </si>
  <si>
    <t>unpaid_ctx_ag</t>
  </si>
  <si>
    <t>Unpaid becoming Overindebted  Arrears -Interests</t>
  </si>
  <si>
    <t>unpaid_nz_ag</t>
  </si>
  <si>
    <t>Closing declared outstanding amount  Arrears -Interests</t>
  </si>
  <si>
    <t>close_imp_ag</t>
  </si>
  <si>
    <t>interestes</t>
  </si>
  <si>
    <t>icne</t>
  </si>
  <si>
    <t>3 - Reserve &amp; waterfall</t>
  </si>
  <si>
    <t>output(m)</t>
  </si>
  <si>
    <t>Closing balance of the Class A Reserve Ledger</t>
  </si>
  <si>
    <t>Beginning…</t>
  </si>
  <si>
    <t>Closing balance of Class B Reserve Ledger</t>
  </si>
  <si>
    <t>Beginning</t>
  </si>
  <si>
    <t>Closing balance of Class C Reserve Ledger</t>
  </si>
  <si>
    <t>Closing Balance of Reserve Account</t>
  </si>
  <si>
    <t>Closing Balance of Comingling Account</t>
  </si>
  <si>
    <t>Closing Balance of General Collection Account</t>
  </si>
  <si>
    <t>Closing Balance of Principal Account</t>
  </si>
  <si>
    <t>Closing Balance of Interest Account</t>
  </si>
  <si>
    <t>4 - theoritical instalments</t>
  </si>
  <si>
    <t>servicing</t>
  </si>
  <si>
    <t>stock_debut</t>
  </si>
  <si>
    <t>new defaulted</t>
  </si>
  <si>
    <t>new_ctx</t>
  </si>
  <si>
    <t>new deliquent</t>
  </si>
  <si>
    <t>new_imp</t>
  </si>
  <si>
    <t>new surendetement</t>
  </si>
  <si>
    <t>new_nz</t>
  </si>
  <si>
    <t>stock_fin</t>
  </si>
  <si>
    <t>Opening outstanding balance principal</t>
  </si>
  <si>
    <t>imp_debut_c</t>
  </si>
  <si>
    <t>New unpaid amount principal</t>
  </si>
  <si>
    <t>new_unpaid_c</t>
  </si>
  <si>
    <t>collection_c</t>
  </si>
  <si>
    <t>Closing Outstanding Amount principal</t>
  </si>
  <si>
    <t>imp_fin_c</t>
  </si>
  <si>
    <t>Opening outstanding balance interests</t>
  </si>
  <si>
    <t>imp_debut_int</t>
  </si>
  <si>
    <t>New unpaid amount interests</t>
  </si>
  <si>
    <t>new_unpaid_int</t>
  </si>
  <si>
    <t>collection_int</t>
  </si>
  <si>
    <t>6 - ICNE Follow-up</t>
  </si>
  <si>
    <t>Input</t>
  </si>
  <si>
    <t>Output</t>
  </si>
  <si>
    <t>M</t>
  </si>
  <si>
    <t>ONGLET KEY FIGURES</t>
  </si>
  <si>
    <t>2. &amp; 3. Collection and Pool Statistics</t>
  </si>
  <si>
    <t xml:space="preserve"> Note Global
Amortisation 
Amount</t>
  </si>
  <si>
    <t>Note
Global Amortisation 
Amount</t>
  </si>
  <si>
    <t>number of Notes (ending Period)</t>
  </si>
  <si>
    <t>Note Global Amortisation Amount</t>
  </si>
  <si>
    <t>Amortisation per Note</t>
  </si>
  <si>
    <t>Non-performing &amp; Recovery  (in relation to Defaulted, Delinquent and Overindebted receivables)</t>
  </si>
  <si>
    <t>15.1  Late Delinquency Ratio</t>
  </si>
  <si>
    <t>15.2  Defaulted  Ratio</t>
  </si>
  <si>
    <t>15.3  Overindebtness Ratio</t>
  </si>
  <si>
    <t>1 to 2 Month delinquencies</t>
  </si>
  <si>
    <t>2 to 3 Month delinquencies</t>
  </si>
  <si>
    <t>3 to 4 Month delinquencies</t>
  </si>
  <si>
    <t>4 to 5 Month delinquencies</t>
  </si>
  <si>
    <t>5 to 6 Month delinquencies</t>
  </si>
  <si>
    <t>6 to 7 Month delinquencies</t>
  </si>
  <si>
    <t>7 to 8 Month delinquencies</t>
  </si>
  <si>
    <t>[1 to 2[ M delinquencies Ratio</t>
  </si>
  <si>
    <t>[2 to 3[ M delinquencies Ratio</t>
  </si>
  <si>
    <t>[3 to 4[ M delinquencies Ratio</t>
  </si>
  <si>
    <t>[4 to 5[ M delinquencies Ratio</t>
  </si>
  <si>
    <t>[5 to 6[ M delinquencies Ratio</t>
  </si>
  <si>
    <t>[6 to 7[ M delinquencies Ratio</t>
  </si>
  <si>
    <t>[7 to 8[ M delinquencies Ratio</t>
  </si>
  <si>
    <t>Cut-off</t>
  </si>
  <si>
    <t xml:space="preserve">Principal Outstanding Amount of new 
non-performing Receivables </t>
  </si>
  <si>
    <r>
      <t xml:space="preserve">Unpaid balance </t>
    </r>
    <r>
      <rPr>
        <b/>
        <u/>
        <sz val="10"/>
        <color indexed="9"/>
        <rFont val="Arial"/>
        <family val="2"/>
      </rPr>
      <t>( Principal )</t>
    </r>
    <r>
      <rPr>
        <b/>
        <sz val="10"/>
        <color indexed="9"/>
        <rFont val="Arial"/>
        <family val="2"/>
      </rPr>
      <t xml:space="preserve"> as from loans are stated
  "Non-performing"</t>
    </r>
  </si>
  <si>
    <r>
      <t xml:space="preserve">Unpaid balance in </t>
    </r>
    <r>
      <rPr>
        <b/>
        <u/>
        <sz val="10"/>
        <color indexed="9"/>
        <rFont val="Arial"/>
        <family val="2"/>
      </rPr>
      <t>interest</t>
    </r>
  </si>
  <si>
    <r>
      <t xml:space="preserve">Cumulative </t>
    </r>
    <r>
      <rPr>
        <b/>
        <u/>
        <sz val="10"/>
        <color indexed="9"/>
        <rFont val="Arial"/>
        <family val="2"/>
      </rPr>
      <t>Principal</t>
    </r>
    <r>
      <rPr>
        <b/>
        <sz val="10"/>
        <color indexed="9"/>
        <rFont val="Arial"/>
        <family val="2"/>
      </rPr>
      <t xml:space="preserve"> Non-performing
 Amount 
(since closing)</t>
    </r>
  </si>
  <si>
    <r>
      <t xml:space="preserve">Cumulative </t>
    </r>
    <r>
      <rPr>
        <b/>
        <u/>
        <sz val="10"/>
        <color indexed="9"/>
        <rFont val="Arial"/>
        <family val="2"/>
      </rPr>
      <t>Interest</t>
    </r>
    <r>
      <rPr>
        <b/>
        <sz val="10"/>
        <color indexed="9"/>
        <rFont val="Arial"/>
        <family val="2"/>
      </rPr>
      <t xml:space="preserve"> Non-performing
 Amount 
(since closing)</t>
    </r>
  </si>
  <si>
    <r>
      <t xml:space="preserve">Cumulative </t>
    </r>
    <r>
      <rPr>
        <b/>
        <u/>
        <sz val="10"/>
        <color indexed="9"/>
        <rFont val="Arial"/>
        <family val="2"/>
      </rPr>
      <t>Principal</t>
    </r>
    <r>
      <rPr>
        <b/>
        <sz val="10"/>
        <color indexed="9"/>
        <rFont val="Arial"/>
        <family val="2"/>
      </rPr>
      <t xml:space="preserve">
Non-performing Rate
 (since Closing)</t>
    </r>
  </si>
  <si>
    <r>
      <t xml:space="preserve">Cumulative </t>
    </r>
    <r>
      <rPr>
        <b/>
        <u/>
        <sz val="10"/>
        <color indexed="9"/>
        <rFont val="Arial"/>
        <family val="2"/>
      </rPr>
      <t>Interest</t>
    </r>
    <r>
      <rPr>
        <b/>
        <sz val="10"/>
        <color indexed="9"/>
        <rFont val="Arial"/>
        <family val="2"/>
      </rPr>
      <t xml:space="preserve">
Non-performing Rate
 (since Closing)</t>
    </r>
  </si>
  <si>
    <t>Monthly
 Recovery Amount</t>
  </si>
  <si>
    <t xml:space="preserve">Cumulative 
Principal Recovery
 amount </t>
  </si>
  <si>
    <t>Cumulative Principal
Recovery 
Rate
 (since closing)</t>
  </si>
  <si>
    <t>Principal Outstanding Amount of new Delinquencies
(in month)</t>
  </si>
  <si>
    <r>
      <t xml:space="preserve">Unpaid balance in </t>
    </r>
    <r>
      <rPr>
        <b/>
        <u/>
        <sz val="10"/>
        <color indexed="9"/>
        <rFont val="Arial"/>
        <family val="2"/>
      </rPr>
      <t>Principal</t>
    </r>
    <r>
      <rPr>
        <b/>
        <sz val="10"/>
        <color indexed="9"/>
        <rFont val="Arial"/>
        <family val="2"/>
      </rPr>
      <t xml:space="preserve"> as from loans are stated   "Delinquent"</t>
    </r>
  </si>
  <si>
    <r>
      <t xml:space="preserve">Cumulative  Delinquency
 Amount in </t>
    </r>
    <r>
      <rPr>
        <b/>
        <u/>
        <sz val="10"/>
        <color indexed="9"/>
        <rFont val="Arial"/>
        <family val="2"/>
      </rPr>
      <t>Interest</t>
    </r>
    <r>
      <rPr>
        <b/>
        <sz val="10"/>
        <color indexed="9"/>
        <rFont val="Arial"/>
        <family val="2"/>
      </rPr>
      <t xml:space="preserve">
(since closing)</t>
    </r>
  </si>
  <si>
    <r>
      <t xml:space="preserve">Cumulative 
Delinquency Rate in </t>
    </r>
    <r>
      <rPr>
        <b/>
        <u/>
        <sz val="10"/>
        <color indexed="9"/>
        <rFont val="Arial"/>
        <family val="2"/>
      </rPr>
      <t>Principal</t>
    </r>
    <r>
      <rPr>
        <b/>
        <sz val="10"/>
        <color indexed="9"/>
        <rFont val="Arial"/>
        <family val="2"/>
      </rPr>
      <t xml:space="preserve">
(since Closing)</t>
    </r>
  </si>
  <si>
    <r>
      <t xml:space="preserve">Cumulative 
Delinquency Rate in </t>
    </r>
    <r>
      <rPr>
        <b/>
        <u/>
        <sz val="10"/>
        <color indexed="9"/>
        <rFont val="Arial"/>
        <family val="2"/>
      </rPr>
      <t>Interest</t>
    </r>
    <r>
      <rPr>
        <b/>
        <sz val="10"/>
        <color indexed="9"/>
        <rFont val="Arial"/>
        <family val="2"/>
      </rPr>
      <t xml:space="preserve">
(since Closing)</t>
    </r>
  </si>
  <si>
    <t xml:space="preserve">Cumulative Recovery amount </t>
  </si>
  <si>
    <t>Cumulative Recovery rate (since closing)</t>
  </si>
  <si>
    <t>Net
Delinquency
 Rate</t>
  </si>
  <si>
    <t>Principal Outstanding Amount of new Defaulted Receivables (in month)</t>
  </si>
  <si>
    <r>
      <t xml:space="preserve">Unpaid balance in </t>
    </r>
    <r>
      <rPr>
        <b/>
        <u/>
        <sz val="10"/>
        <color indexed="9"/>
        <rFont val="Arial"/>
        <family val="2"/>
      </rPr>
      <t>Principal</t>
    </r>
    <r>
      <rPr>
        <b/>
        <sz val="10"/>
        <color indexed="9"/>
        <rFont val="Arial"/>
        <family val="2"/>
      </rPr>
      <t xml:space="preserve"> as from loans are stated   "Defaulted"</t>
    </r>
  </si>
  <si>
    <r>
      <t xml:space="preserve">Unpaid balance in </t>
    </r>
    <r>
      <rPr>
        <b/>
        <u/>
        <sz val="10"/>
        <color indexed="9"/>
        <rFont val="Arial"/>
        <family val="2"/>
      </rPr>
      <t>Interest</t>
    </r>
    <r>
      <rPr>
        <b/>
        <sz val="10"/>
        <color indexed="9"/>
        <rFont val="Arial"/>
        <family val="2"/>
      </rPr>
      <t xml:space="preserve"> as from loans are stated   "Defaulted"</t>
    </r>
  </si>
  <si>
    <r>
      <t xml:space="preserve">Cumulative Defaulted Amount in </t>
    </r>
    <r>
      <rPr>
        <b/>
        <u/>
        <sz val="10"/>
        <color indexed="9"/>
        <rFont val="Arial"/>
        <family val="2"/>
      </rPr>
      <t>Interest</t>
    </r>
    <r>
      <rPr>
        <b/>
        <sz val="10"/>
        <color indexed="9"/>
        <rFont val="Arial"/>
        <family val="2"/>
      </rPr>
      <t xml:space="preserve"> (since closing)</t>
    </r>
  </si>
  <si>
    <r>
      <t xml:space="preserve">Cumulative Default Rate in </t>
    </r>
    <r>
      <rPr>
        <b/>
        <u/>
        <sz val="10"/>
        <color indexed="9"/>
        <rFont val="Arial"/>
        <family val="2"/>
      </rPr>
      <t>Principal</t>
    </r>
    <r>
      <rPr>
        <b/>
        <sz val="10"/>
        <color indexed="9"/>
        <rFont val="Arial"/>
        <family val="2"/>
      </rPr>
      <t xml:space="preserve"> (since Closing)</t>
    </r>
  </si>
  <si>
    <r>
      <t xml:space="preserve">Cumulative Default Rate in </t>
    </r>
    <r>
      <rPr>
        <b/>
        <u/>
        <sz val="10"/>
        <color indexed="9"/>
        <rFont val="Arial"/>
        <family val="2"/>
      </rPr>
      <t>Interest</t>
    </r>
    <r>
      <rPr>
        <b/>
        <sz val="10"/>
        <color indexed="9"/>
        <rFont val="Arial"/>
        <family val="2"/>
      </rPr>
      <t xml:space="preserve"> (since Closing)</t>
    </r>
  </si>
  <si>
    <t>Net
Defaulted
 Rate</t>
  </si>
  <si>
    <t>Principal Outstanding Amount of new Overindebted Receivables (in month)</t>
  </si>
  <si>
    <r>
      <t>Unpaid balance in P</t>
    </r>
    <r>
      <rPr>
        <b/>
        <u/>
        <sz val="10"/>
        <color indexed="9"/>
        <rFont val="Arial"/>
        <family val="2"/>
      </rPr>
      <t>rincipal</t>
    </r>
    <r>
      <rPr>
        <b/>
        <sz val="10"/>
        <color indexed="9"/>
        <rFont val="Arial"/>
        <family val="2"/>
      </rPr>
      <t xml:space="preserve"> as from loans are stated   "Overindebted"</t>
    </r>
  </si>
  <si>
    <r>
      <t xml:space="preserve">Unpaid balance in </t>
    </r>
    <r>
      <rPr>
        <b/>
        <u/>
        <sz val="10"/>
        <color indexed="9"/>
        <rFont val="Arial"/>
        <family val="2"/>
      </rPr>
      <t>Interest</t>
    </r>
    <r>
      <rPr>
        <b/>
        <sz val="10"/>
        <color indexed="9"/>
        <rFont val="Arial"/>
        <family val="2"/>
      </rPr>
      <t xml:space="preserve"> as from loans are stated   "Overindebted"</t>
    </r>
  </si>
  <si>
    <r>
      <t xml:space="preserve">Cumulative Overindebted Amount in </t>
    </r>
    <r>
      <rPr>
        <b/>
        <u/>
        <sz val="10"/>
        <color indexed="9"/>
        <rFont val="Arial"/>
        <family val="2"/>
      </rPr>
      <t>Interest</t>
    </r>
    <r>
      <rPr>
        <b/>
        <sz val="10"/>
        <color indexed="9"/>
        <rFont val="Arial"/>
        <family val="2"/>
      </rPr>
      <t xml:space="preserve"> (since closing)</t>
    </r>
  </si>
  <si>
    <r>
      <t xml:space="preserve">Cumulative Overindebted Rate in </t>
    </r>
    <r>
      <rPr>
        <b/>
        <u/>
        <sz val="10"/>
        <color indexed="9"/>
        <rFont val="Arial"/>
        <family val="2"/>
      </rPr>
      <t>Principal</t>
    </r>
    <r>
      <rPr>
        <b/>
        <sz val="10"/>
        <color indexed="9"/>
        <rFont val="Arial"/>
        <family val="2"/>
      </rPr>
      <t xml:space="preserve"> (since Closing)</t>
    </r>
  </si>
  <si>
    <r>
      <t xml:space="preserve">Cumulative Overindebted Rate in </t>
    </r>
    <r>
      <rPr>
        <b/>
        <u/>
        <sz val="10"/>
        <color indexed="9"/>
        <rFont val="Arial"/>
        <family val="2"/>
      </rPr>
      <t>Interest</t>
    </r>
    <r>
      <rPr>
        <b/>
        <sz val="10"/>
        <color indexed="9"/>
        <rFont val="Arial"/>
        <family val="2"/>
      </rPr>
      <t xml:space="preserve"> (since Closing)</t>
    </r>
  </si>
  <si>
    <t>Net
Overindebted
 Rate</t>
  </si>
  <si>
    <t>Principal</t>
  </si>
  <si>
    <t>Weighted Average Initial Maturity (months)</t>
  </si>
  <si>
    <t>Weighted average residual maturity (months)</t>
  </si>
  <si>
    <t>Cumulative Delinquent Receivables amount since Compartment inception</t>
  </si>
  <si>
    <t>Late Delinquency  Ratio</t>
  </si>
  <si>
    <t>Cumulative Late Delinquent  Ratio</t>
  </si>
  <si>
    <t>Cumulative Default Ratio</t>
  </si>
  <si>
    <r>
      <t>Cumulative Dilution Ratio</t>
    </r>
    <r>
      <rPr>
        <sz val="10"/>
        <color indexed="12"/>
        <rFont val="Arial"/>
        <family val="2"/>
      </rPr>
      <t xml:space="preserve"> </t>
    </r>
  </si>
  <si>
    <t>Nouvelles créances achetées</t>
  </si>
  <si>
    <t>DATE</t>
  </si>
  <si>
    <t>Comptes</t>
  </si>
  <si>
    <t>n° OD</t>
  </si>
  <si>
    <t>Journal</t>
  </si>
  <si>
    <t>OD</t>
  </si>
  <si>
    <t>Commission de recouvrement</t>
  </si>
  <si>
    <t>Charges de gestion</t>
  </si>
  <si>
    <t>Charges nettes de swap</t>
  </si>
  <si>
    <t>Trigger Measurements/Ratios</t>
  </si>
  <si>
    <t>Annualised Constant Prepayment Rate</t>
  </si>
  <si>
    <t>Revolving Period End Date</t>
  </si>
  <si>
    <t>Interest Payment Date</t>
  </si>
  <si>
    <t>Principal Payment Date</t>
  </si>
  <si>
    <t>Original Principal Balance</t>
  </si>
  <si>
    <t>Current Coupon</t>
  </si>
  <si>
    <t>Legal Maturity</t>
  </si>
  <si>
    <t>Interest Payment Frequency</t>
  </si>
  <si>
    <t>N</t>
  </si>
  <si>
    <t>EUR</t>
  </si>
  <si>
    <t>Langue Opération</t>
  </si>
  <si>
    <t>Nom FCT</t>
  </si>
  <si>
    <t>Type Document</t>
  </si>
  <si>
    <t>Référence Document</t>
  </si>
  <si>
    <t>Objet Mouvement Bancaire</t>
  </si>
  <si>
    <t>Nom Gestionnaire  FCT chez ET</t>
  </si>
  <si>
    <t>Tel Gestionnaire FCT</t>
  </si>
  <si>
    <t>Nom Signataires ET 1</t>
  </si>
  <si>
    <t>Nom Signataires ET 2</t>
  </si>
  <si>
    <t>Montant Mouvementé</t>
  </si>
  <si>
    <t>Date de valeur</t>
  </si>
  <si>
    <t>Date d'échéance</t>
  </si>
  <si>
    <t>Devise Montant</t>
  </si>
  <si>
    <t>Code Regroupement Mouvement</t>
  </si>
  <si>
    <t>Commentaires</t>
  </si>
  <si>
    <t>Nom Banque Initial Débiteur</t>
  </si>
  <si>
    <t>Code Banque Initial Débiteur</t>
  </si>
  <si>
    <t>Code Guichet Initial Débiteur</t>
  </si>
  <si>
    <t>Libellé Initial Compte Débiteur</t>
  </si>
  <si>
    <t>Code IBAN Initial Débiteur</t>
  </si>
  <si>
    <t>Code SWIFT Intial débiteur</t>
  </si>
  <si>
    <t>Sort Code Initial Débiteur</t>
  </si>
  <si>
    <t xml:space="preserve">No Compte Initial débiteur </t>
  </si>
  <si>
    <t>Nom Etablissement Final Créditeur</t>
  </si>
  <si>
    <t>Code Banque Final Créditeur</t>
  </si>
  <si>
    <t>Code Guichet Final Créditeur</t>
  </si>
  <si>
    <t>Bénéficiaire Compte Final Créditeur</t>
  </si>
  <si>
    <t>Code IBAN Final Créditeur</t>
  </si>
  <si>
    <t>Code SWIFT Final Créditeur</t>
  </si>
  <si>
    <t>Sort Code Final Créditeur</t>
  </si>
  <si>
    <t>No Compte Final Créditeur</t>
  </si>
  <si>
    <t xml:space="preserve">Nom Société Destinataire Principal Instruction </t>
  </si>
  <si>
    <t>Civilité Destinataire Principal</t>
  </si>
  <si>
    <t>Nom Destinataire Principal</t>
  </si>
  <si>
    <t xml:space="preserve">Adresse Destinataire Principal </t>
  </si>
  <si>
    <t>Numero téléphone Destinataire Principal</t>
  </si>
  <si>
    <t>Numero FAX Destinataire Principal</t>
  </si>
  <si>
    <t>Nom Société Destinataire Copie 1</t>
  </si>
  <si>
    <t>Civilité Destinataire Copie 1</t>
  </si>
  <si>
    <t>Nom Destinataire Copie 1</t>
  </si>
  <si>
    <t>Numero FAX Destinataire Copie 1</t>
  </si>
  <si>
    <t>Nom Société Destinataire Copie 2</t>
  </si>
  <si>
    <t>Civilité Destinataire Copie 2</t>
  </si>
  <si>
    <t>Nom Destinataire Copie 2</t>
  </si>
  <si>
    <t>Numero FAX Destinataire Copie 2</t>
  </si>
  <si>
    <t>Nom Société Destinataire Copie 3</t>
  </si>
  <si>
    <t>Civilité Destinataire Copie 3</t>
  </si>
  <si>
    <t>Nom Destinataire Copie 3</t>
  </si>
  <si>
    <t>Numero FAX Destinataire Copie 3</t>
  </si>
  <si>
    <t>Nom Banque Intermédiaire 1</t>
  </si>
  <si>
    <t>Code Banque Intermédiaire 1</t>
  </si>
  <si>
    <t>Code Guichet Intermédiaire 1</t>
  </si>
  <si>
    <t>Libellé  Compte Intermédiaire 1</t>
  </si>
  <si>
    <t>Code IBAN Intermédiaire 1</t>
  </si>
  <si>
    <t>Code SWIFT Intermédiaire 1</t>
  </si>
  <si>
    <t>Sort Code Intermédiare 1</t>
  </si>
  <si>
    <t>No Compte Intermédiaire 1</t>
  </si>
  <si>
    <t>Nom Banque Intermédiaire 2</t>
  </si>
  <si>
    <t>Code Banque Intermédiaire 2</t>
  </si>
  <si>
    <t>Code Guichet Intermédiaire 2</t>
  </si>
  <si>
    <t>Libellé  Compte Intermédiaire 2</t>
  </si>
  <si>
    <t>Code IBAN Intermédiaire 2</t>
  </si>
  <si>
    <t>Code SWIFT Intermédiaire 2</t>
  </si>
  <si>
    <t>Sort Code Intermédiaire 2</t>
  </si>
  <si>
    <t>No Compte Intermédiaire 2</t>
  </si>
  <si>
    <t>FR</t>
  </si>
  <si>
    <t>Ordre de virement</t>
  </si>
  <si>
    <t>Crédit Agricole Consumer Finance</t>
  </si>
  <si>
    <t>Mme.</t>
  </si>
  <si>
    <t>Class D interests amounts</t>
  </si>
  <si>
    <t>Class C interests amounts</t>
  </si>
  <si>
    <t>CACEIS Bank</t>
  </si>
  <si>
    <t>Appel de fonds</t>
  </si>
  <si>
    <t>Collecte mensuelle</t>
  </si>
  <si>
    <t>Cut-Off Date</t>
  </si>
  <si>
    <t>Information Date</t>
  </si>
  <si>
    <t>Calculation Date</t>
  </si>
  <si>
    <t>Payment Date</t>
  </si>
  <si>
    <t>Next Payment Date</t>
  </si>
  <si>
    <t xml:space="preserve">Next EURIBOR </t>
  </si>
  <si>
    <t>Normal Redemption Period</t>
  </si>
  <si>
    <t>NO</t>
  </si>
  <si>
    <t>SUMMARY  :</t>
  </si>
  <si>
    <t>Definitions</t>
  </si>
  <si>
    <t xml:space="preserve"> </t>
  </si>
  <si>
    <t>PARTIES TO THE TRANSACTION  :</t>
  </si>
  <si>
    <t>l</t>
  </si>
  <si>
    <t>01 - KEY FIGURES FOR INVESTORS INFORMATION</t>
  </si>
  <si>
    <t>Chronological Date</t>
  </si>
  <si>
    <t>Current</t>
  </si>
  <si>
    <t>Previous</t>
  </si>
  <si>
    <t>Antepenultimate</t>
  </si>
  <si>
    <t xml:space="preserve">Reference Period </t>
  </si>
  <si>
    <t xml:space="preserve">Payment Date </t>
  </si>
  <si>
    <t>Initial Balance</t>
  </si>
  <si>
    <t>Beginning Balance</t>
  </si>
  <si>
    <t>Ending Balance</t>
  </si>
  <si>
    <t>Tranching</t>
  </si>
  <si>
    <t>Interest Payment</t>
  </si>
  <si>
    <t>Principal Payment</t>
  </si>
  <si>
    <t>Total Securities outstanding Amount</t>
  </si>
  <si>
    <t>Total Notes</t>
  </si>
  <si>
    <r>
      <t>2 -</t>
    </r>
    <r>
      <rPr>
        <b/>
        <sz val="10"/>
        <rFont val="Arial"/>
        <family val="2"/>
      </rPr>
      <t xml:space="preserve"> Collections (key elements, not exclusive)</t>
    </r>
  </si>
  <si>
    <t>Current Period</t>
  </si>
  <si>
    <t>Preceeding  Period</t>
  </si>
  <si>
    <t>2nd Preceeding Period</t>
  </si>
  <si>
    <t>Principal (Incluing Prepayments)</t>
  </si>
  <si>
    <t>Prepayments (excluding indemnities)</t>
  </si>
  <si>
    <t>Interest</t>
  </si>
  <si>
    <t>Recoveries</t>
  </si>
  <si>
    <t>3- Pool Statistics</t>
  </si>
  <si>
    <t>Remaining amount of receivables</t>
  </si>
  <si>
    <t>Weighted Average initial maturity (months)</t>
  </si>
  <si>
    <t>Weighted Average residual maturity (months)</t>
  </si>
  <si>
    <r>
      <rPr>
        <sz val="10"/>
        <rFont val="Wingdings 3"/>
        <family val="1"/>
      </rPr>
      <t>u</t>
    </r>
    <r>
      <rPr>
        <sz val="10"/>
        <rFont val="Arial"/>
        <family val="2"/>
      </rPr>
      <t xml:space="preserve"> </t>
    </r>
    <r>
      <rPr>
        <b/>
        <sz val="10"/>
        <rFont val="Arial"/>
        <family val="2"/>
      </rPr>
      <t>Defaulted Receivables</t>
    </r>
  </si>
  <si>
    <t xml:space="preserve">New Defaulted Receivables </t>
  </si>
  <si>
    <t>Cumulative Defaulted Amount since Compartment inception</t>
  </si>
  <si>
    <t xml:space="preserve">Annualized Default Rate </t>
  </si>
  <si>
    <r>
      <rPr>
        <sz val="10"/>
        <rFont val="Wingdings 3"/>
        <family val="1"/>
      </rPr>
      <t>u</t>
    </r>
    <r>
      <rPr>
        <sz val="10"/>
        <rFont val="Arial"/>
        <family val="2"/>
      </rPr>
      <t xml:space="preserve"> </t>
    </r>
    <r>
      <rPr>
        <b/>
        <sz val="10"/>
        <rFont val="Arial"/>
        <family val="2"/>
      </rPr>
      <t>Overindebted Borrower Receivables</t>
    </r>
  </si>
  <si>
    <t xml:space="preserve">New Overindebted Borrower Receivables </t>
  </si>
  <si>
    <t>Cumulative Overindebted Receivables amount since Compartment inception</t>
  </si>
  <si>
    <t xml:space="preserve">Annualized Overindebted Receivables Rate </t>
  </si>
  <si>
    <r>
      <rPr>
        <sz val="10"/>
        <rFont val="Wingdings 3"/>
        <family val="1"/>
      </rPr>
      <t>u</t>
    </r>
    <r>
      <rPr>
        <sz val="10"/>
        <rFont val="Arial"/>
        <family val="2"/>
      </rPr>
      <t xml:space="preserve"> </t>
    </r>
    <r>
      <rPr>
        <b/>
        <sz val="10"/>
        <rFont val="Arial"/>
        <family val="2"/>
      </rPr>
      <t>Delinquent Receivables</t>
    </r>
  </si>
  <si>
    <t>Delinquency Ratio</t>
  </si>
  <si>
    <r>
      <rPr>
        <sz val="10"/>
        <rFont val="Wingdings 3"/>
        <family val="1"/>
      </rPr>
      <t>u</t>
    </r>
    <r>
      <rPr>
        <sz val="10"/>
        <rFont val="Arial"/>
        <family val="2"/>
      </rPr>
      <t xml:space="preserve"> </t>
    </r>
    <r>
      <rPr>
        <b/>
        <sz val="10"/>
        <rFont val="Arial"/>
        <family val="2"/>
      </rPr>
      <t>Late Delinquent Receivables</t>
    </r>
  </si>
  <si>
    <t xml:space="preserve">New Late Delinquent Receivables </t>
  </si>
  <si>
    <t>Cumulative Late Delinquent Receivables amount since Compartment inception</t>
  </si>
  <si>
    <t xml:space="preserve">Annualized Delinquent Rate </t>
  </si>
  <si>
    <t>Cumulative Recoveries since Compartment Inception</t>
  </si>
  <si>
    <t>Cumulative Recovery Rate</t>
  </si>
  <si>
    <t xml:space="preserve">Monthly Prepayment Rate </t>
  </si>
  <si>
    <t xml:space="preserve">Annualized Prepayment Rate </t>
  </si>
  <si>
    <t>4- Compartmet Excess Margin</t>
  </si>
  <si>
    <t>Periodical Excess Margin</t>
  </si>
  <si>
    <t>5- Accelerated Redemption Event occurrence</t>
  </si>
  <si>
    <t xml:space="preserve">Class A Interest Amount remains unpaid after three (3) Business Days </t>
  </si>
  <si>
    <t>Safe</t>
  </si>
  <si>
    <t>6- Ratings follow-up</t>
  </si>
  <si>
    <t>Fitch (Long Term)</t>
  </si>
  <si>
    <t>Fitch (Short Term)</t>
  </si>
  <si>
    <t>Current rating</t>
  </si>
  <si>
    <t>Break Point</t>
  </si>
  <si>
    <t>A</t>
  </si>
  <si>
    <t>Below A</t>
  </si>
  <si>
    <t>F1</t>
  </si>
  <si>
    <t>N/A</t>
  </si>
  <si>
    <t>CA-CF (Commingling reserve)</t>
  </si>
  <si>
    <t>7- Replacement Counterparty role and dates if any</t>
  </si>
  <si>
    <t>Name of the Replacement Counterparty</t>
  </si>
  <si>
    <t>Replacement date</t>
  </si>
  <si>
    <t>Contact details</t>
  </si>
  <si>
    <t>8-  Bank originator set off risk</t>
  </si>
  <si>
    <t>NOT APPLICABLE</t>
  </si>
  <si>
    <t>9- Retention of a Material Net Economic Interest compliancy</t>
  </si>
  <si>
    <t>Outstanding</t>
  </si>
  <si>
    <t>Retention rate</t>
  </si>
  <si>
    <t xml:space="preserve">Compliancy test </t>
  </si>
  <si>
    <t>Pool Receivable outstanding amount</t>
  </si>
  <si>
    <t>Class D Notes</t>
  </si>
  <si>
    <t>Units</t>
  </si>
  <si>
    <t>10- Delinquencies spot Ageing Balance</t>
  </si>
  <si>
    <t>[1   to 2 [  month</t>
  </si>
  <si>
    <t>[2  to 3 [  months</t>
  </si>
  <si>
    <t>[3   to 4 [  months</t>
  </si>
  <si>
    <t>[4  to 5 [  months</t>
  </si>
  <si>
    <t>[5   to 6 [  months</t>
  </si>
  <si>
    <t>[6   to 7 [  months</t>
  </si>
  <si>
    <t>[7   to 8 [  months</t>
  </si>
  <si>
    <t xml:space="preserve">Beyond 8  months </t>
  </si>
  <si>
    <t>Expressed in percentage</t>
  </si>
  <si>
    <t>11- Delinquencies break downs</t>
  </si>
  <si>
    <t>Deliquency ratio</t>
  </si>
  <si>
    <t xml:space="preserve">Delinquency ratio (beyond 2 months) </t>
  </si>
  <si>
    <t xml:space="preserve">Delinquency ratio (beyond 3 months) </t>
  </si>
  <si>
    <t>12-Performance trend focus</t>
  </si>
  <si>
    <t>jointly with the detailed report prepared by Eurotitrisation.</t>
  </si>
  <si>
    <t>03 - ASSET FOLLOW UP</t>
  </si>
  <si>
    <t>Total</t>
  </si>
  <si>
    <t>Performing</t>
  </si>
  <si>
    <t>Late Delinquent</t>
  </si>
  <si>
    <t>Defaulted</t>
  </si>
  <si>
    <t>Overindebted</t>
  </si>
  <si>
    <t>(+)</t>
  </si>
  <si>
    <t>Opening principal outstanding Amount</t>
  </si>
  <si>
    <t xml:space="preserve">B </t>
  </si>
  <si>
    <t>New transferred receivables</t>
  </si>
  <si>
    <t>C</t>
  </si>
  <si>
    <t>(-)</t>
  </si>
  <si>
    <t xml:space="preserve">Normal amortisation amount </t>
  </si>
  <si>
    <t>D</t>
  </si>
  <si>
    <t>Unpaid recovered amount</t>
  </si>
  <si>
    <t>E</t>
  </si>
  <si>
    <t>Prepayment</t>
  </si>
  <si>
    <t>F</t>
  </si>
  <si>
    <t>Non-Compliance Rescession</t>
  </si>
  <si>
    <t>Writte off</t>
  </si>
  <si>
    <t>G</t>
  </si>
  <si>
    <t>(- / +)</t>
  </si>
  <si>
    <t>New Defaulting qualification</t>
  </si>
  <si>
    <t>H</t>
  </si>
  <si>
    <t>New Delinquency qualification</t>
  </si>
  <si>
    <t>I</t>
  </si>
  <si>
    <t>New Overindebting qualification</t>
  </si>
  <si>
    <t>J</t>
  </si>
  <si>
    <t>=</t>
  </si>
  <si>
    <t xml:space="preserve">Closing calculated outstanding amount </t>
  </si>
  <si>
    <t>K</t>
  </si>
  <si>
    <t xml:space="preserve">Closing declared outstanding amount </t>
  </si>
  <si>
    <t>Gap</t>
  </si>
  <si>
    <t>Scheduled principal Instalment</t>
  </si>
  <si>
    <t>Regularisaton</t>
  </si>
  <si>
    <t>Write off</t>
  </si>
  <si>
    <t xml:space="preserve">Closing outstanding amount </t>
  </si>
  <si>
    <t xml:space="preserve"> A</t>
  </si>
  <si>
    <t>Opening outstanding balance</t>
  </si>
  <si>
    <t>B</t>
  </si>
  <si>
    <t>New unpaid amount</t>
  </si>
  <si>
    <t>Collection in principal</t>
  </si>
  <si>
    <t>Unpaid repurchase</t>
  </si>
  <si>
    <t>Unpaid becoming Late Deliquent</t>
  </si>
  <si>
    <t xml:space="preserve">Unpaid becoming Defaulted </t>
  </si>
  <si>
    <t xml:space="preserve">Unpaid becoming Overindebted </t>
  </si>
  <si>
    <t>H - I</t>
  </si>
  <si>
    <t>IV . Arrears follow up                                                                                                                     Interests component</t>
  </si>
  <si>
    <t>Collection in interests</t>
  </si>
  <si>
    <t>New unpaid interests amount</t>
  </si>
  <si>
    <t>C = A - B</t>
  </si>
  <si>
    <t>Net interests collected amount</t>
  </si>
  <si>
    <t>Interests</t>
  </si>
  <si>
    <t>ICNE opening balance</t>
  </si>
  <si>
    <t>ICNE paid with respect to purchase price</t>
  </si>
  <si>
    <t>ICNE (current period)</t>
  </si>
  <si>
    <t>(=)</t>
  </si>
  <si>
    <t>ICNE ending balance</t>
  </si>
  <si>
    <t>Interests regularisation movements with regard to past discrepancies</t>
  </si>
  <si>
    <t>Principal regularisation movements with regard to past discrepancies</t>
  </si>
  <si>
    <t>Actual</t>
  </si>
  <si>
    <t>Consistency test</t>
  </si>
  <si>
    <t>CONSISTENCY TEST</t>
  </si>
  <si>
    <t>ASSETS</t>
  </si>
  <si>
    <t>CA-CF</t>
  </si>
  <si>
    <t>Eurotitrisation</t>
  </si>
  <si>
    <t>1.Roll-Forward (based on principal collected)</t>
  </si>
  <si>
    <t>Principal Outstanding Amount</t>
  </si>
  <si>
    <t>new receivable</t>
  </si>
  <si>
    <t>New defaulting</t>
  </si>
  <si>
    <t>New deliquency</t>
  </si>
  <si>
    <t>New Overindebting</t>
  </si>
  <si>
    <t>Closing Outstanding Amount</t>
  </si>
  <si>
    <t>2.Arrears follow up</t>
  </si>
  <si>
    <t>Principal Component</t>
  </si>
  <si>
    <t xml:space="preserve">3.Arrears follow up                                                                                                                 </t>
  </si>
  <si>
    <t>Interest Component</t>
  </si>
  <si>
    <t>ICNE</t>
  </si>
  <si>
    <t>04. AVAILABLE FUNDS CALLED-UP</t>
  </si>
  <si>
    <t>Accounting
reference</t>
  </si>
  <si>
    <t>Assets</t>
  </si>
  <si>
    <t xml:space="preserve">Performing </t>
  </si>
  <si>
    <t>Total Amount</t>
  </si>
  <si>
    <t>+</t>
  </si>
  <si>
    <t xml:space="preserve"> from which redemption</t>
  </si>
  <si>
    <t xml:space="preserve"> from which interests</t>
  </si>
  <si>
    <t>ST10</t>
  </si>
  <si>
    <t xml:space="preserve">Sub total installments </t>
  </si>
  <si>
    <t xml:space="preserve">Prepayment </t>
  </si>
  <si>
    <t xml:space="preserve">  from which principal </t>
  </si>
  <si>
    <t>ST20</t>
  </si>
  <si>
    <t>Sub total Prepayments</t>
  </si>
  <si>
    <t>Non-Compliance Rescission Amount (principal outstanding amount)</t>
  </si>
  <si>
    <t>Non-Compliance Rescission Amount (principal arrears)</t>
  </si>
  <si>
    <t>-</t>
  </si>
  <si>
    <t xml:space="preserve">Non-Compliance Rescission Amount (interest arrears) </t>
  </si>
  <si>
    <t>ST30</t>
  </si>
  <si>
    <t>Sub- total others movements to called up to CA-CF</t>
  </si>
  <si>
    <t>TCL</t>
  </si>
  <si>
    <t>APC</t>
  </si>
  <si>
    <t>Available Principal Collection</t>
  </si>
  <si>
    <t>05. RESERVES REQUIRED LEVELS</t>
  </si>
  <si>
    <t>05.1 RESERVE FUND</t>
  </si>
  <si>
    <t>05.2 COMMINGLING RESERVE</t>
  </si>
  <si>
    <t>Testing result</t>
  </si>
  <si>
    <t>06. Purchase Price</t>
  </si>
  <si>
    <t>Purchase Date</t>
  </si>
  <si>
    <t>Seller Name</t>
  </si>
  <si>
    <t>Credit Agricole Consumer Finance</t>
  </si>
  <si>
    <t>Number of transferred Receivables</t>
  </si>
  <si>
    <t>Principal Component  Purchase Price</t>
  </si>
  <si>
    <t>Interest Component Purchase Price</t>
  </si>
  <si>
    <t>Total Purchase Price</t>
  </si>
  <si>
    <t>Outstanding Amount</t>
  </si>
  <si>
    <t>07 .  PERFORMING LOANS AMORTISATION PROFILE</t>
  </si>
  <si>
    <t>Cut off Date</t>
  </si>
  <si>
    <t>Total Portfolio:</t>
  </si>
  <si>
    <t>As of begining :</t>
  </si>
  <si>
    <t xml:space="preserve">Sub-portfolio vintage  date : </t>
  </si>
  <si>
    <t xml:space="preserve">Sub-portfolio 
vintage  date : </t>
  </si>
  <si>
    <t>Opening
outstanding
amount</t>
  </si>
  <si>
    <t>Amortisation
amount</t>
  </si>
  <si>
    <t>Interest
Amount</t>
  </si>
  <si>
    <t/>
  </si>
  <si>
    <t>Starting Date</t>
  </si>
  <si>
    <t xml:space="preserve"> Ending Date</t>
  </si>
  <si>
    <t xml:space="preserve">Pool Factor </t>
  </si>
  <si>
    <t>Class A</t>
  </si>
  <si>
    <t>Class B</t>
  </si>
  <si>
    <t>Class C</t>
  </si>
  <si>
    <t>Class D</t>
  </si>
  <si>
    <t>Euros</t>
  </si>
  <si>
    <t>Available Principal Collections</t>
  </si>
  <si>
    <t>Amounts credited to the Principal Deficiency Ledger by debit of the Interest Account</t>
  </si>
  <si>
    <t>Class A Notes opening oustanding amount</t>
  </si>
  <si>
    <t>Class A  Principal Payment</t>
  </si>
  <si>
    <t>Class B Notes opening oustanding amount</t>
  </si>
  <si>
    <t>Rounded.inf  ( E ; F )</t>
  </si>
  <si>
    <t>Class B  Principal Payment</t>
  </si>
  <si>
    <t>Class C Notes opening oustanding amount</t>
  </si>
  <si>
    <t>Class C  Principal Payment</t>
  </si>
  <si>
    <t>Class D Notes opening oustanding amount</t>
  </si>
  <si>
    <t>Class D  Principal Payment</t>
  </si>
  <si>
    <t>Payment
Date</t>
  </si>
  <si>
    <t>Number of
 Notes
(ending period)</t>
  </si>
  <si>
    <t>Opening  Outstanding Balance</t>
  </si>
  <si>
    <t>Notes Issuance</t>
  </si>
  <si>
    <t>Notes
Global Amortisation 
Amount</t>
  </si>
  <si>
    <t xml:space="preserve"> Amortisation 
Amount per Note</t>
  </si>
  <si>
    <t>Closing Notes Outstanding Balance</t>
  </si>
  <si>
    <t>Number 
of
 Notes
(ending period)</t>
  </si>
  <si>
    <t>Closing Note Outstanding Balance</t>
  </si>
  <si>
    <t>Opening Outstanding Balance</t>
  </si>
  <si>
    <t>Total initial amount</t>
  </si>
  <si>
    <t>New Total Amount</t>
  </si>
  <si>
    <t>Pool Factor</t>
  </si>
  <si>
    <t>Movements</t>
  </si>
  <si>
    <t>Balance</t>
  </si>
  <si>
    <t>Beginning balance</t>
  </si>
  <si>
    <t>Due</t>
  </si>
  <si>
    <t>Paid</t>
  </si>
  <si>
    <t>credit</t>
  </si>
  <si>
    <t>Available collection</t>
  </si>
  <si>
    <t>Closing Date</t>
  </si>
  <si>
    <t xml:space="preserve">Proceeds of the issue of the Units </t>
  </si>
  <si>
    <t>debit</t>
  </si>
  <si>
    <t>Closing balance</t>
  </si>
  <si>
    <t xml:space="preserve">Available Principal Collections </t>
  </si>
  <si>
    <t>Financial Income</t>
  </si>
  <si>
    <t>Initial amount paid by the seller</t>
  </si>
  <si>
    <t>Establishment Date</t>
  </si>
  <si>
    <t>Transfer from the interest account to the reserve account (If the balance of the Reserve Account falls below the Reserve Fund Required Amount)</t>
  </si>
  <si>
    <t>Initial amount paid by the servicer</t>
  </si>
  <si>
    <t>Payment to the General collection account in case the Servicer has failed to credit any part of the Available Collections</t>
  </si>
  <si>
    <t>Payment to the servicer (If the Commingling Reserve Deposit is higher than the Commingling Reserve Required Amount)</t>
  </si>
  <si>
    <t>Balance of Reserve Account</t>
  </si>
  <si>
    <t>Balance of Principal Account</t>
  </si>
  <si>
    <t>Balance of Interest Account</t>
  </si>
  <si>
    <t>Designation</t>
  </si>
  <si>
    <t>Fixed rate</t>
  </si>
  <si>
    <t>Beneficiaries</t>
  </si>
  <si>
    <t>Nominal basis</t>
  </si>
  <si>
    <t>Rate basis</t>
  </si>
  <si>
    <t>Annual Fees</t>
  </si>
  <si>
    <t>Frequencies</t>
  </si>
  <si>
    <t>Amount paid</t>
  </si>
  <si>
    <t>CA CF</t>
  </si>
  <si>
    <t>Custodian Fee</t>
  </si>
  <si>
    <t>Management Company Fee</t>
  </si>
  <si>
    <t>Management Company Liquidation Fee</t>
  </si>
  <si>
    <t>Liquidation</t>
  </si>
  <si>
    <t>CACEIS</t>
  </si>
  <si>
    <t>Account Bank Fee</t>
  </si>
  <si>
    <t>Charges payable to AMF (redevance)</t>
  </si>
  <si>
    <t>Total Fees</t>
  </si>
  <si>
    <t xml:space="preserve"> EUR</t>
  </si>
  <si>
    <t xml:space="preserve">LIABILITIES </t>
  </si>
  <si>
    <t>Oustanding Eligible Receivable Amount</t>
  </si>
  <si>
    <t>Class Notes Outstanding Amount</t>
  </si>
  <si>
    <t>Performing Receivables</t>
  </si>
  <si>
    <t>Class Notes A</t>
  </si>
  <si>
    <t>Arrears on Performing Receivables</t>
  </si>
  <si>
    <t>Class Notes B</t>
  </si>
  <si>
    <t>Non Performing Receivables</t>
  </si>
  <si>
    <t>Class Notes C</t>
  </si>
  <si>
    <t>Provision</t>
  </si>
  <si>
    <t>Class Notes D</t>
  </si>
  <si>
    <r>
      <t>Accrued interests (</t>
    </r>
    <r>
      <rPr>
        <sz val="10"/>
        <color indexed="60"/>
        <rFont val="Arial"/>
        <family val="2"/>
      </rPr>
      <t>as of FCT establishment Date</t>
    </r>
    <r>
      <rPr>
        <sz val="10"/>
        <color indexed="62"/>
        <rFont val="Arial"/>
        <family val="2"/>
      </rPr>
      <t>)</t>
    </r>
  </si>
  <si>
    <t>Outstanding Receivable Amount</t>
  </si>
  <si>
    <t xml:space="preserve">FCT Notes </t>
  </si>
  <si>
    <t>Cash Balance</t>
  </si>
  <si>
    <t>General Collection Account balance</t>
  </si>
  <si>
    <t>Interest Account balance</t>
  </si>
  <si>
    <t>Principal Account balance</t>
  </si>
  <si>
    <t>Commingling reserve</t>
  </si>
  <si>
    <t>Commingling Reserve Account balance</t>
  </si>
  <si>
    <t>Surplus / Repurchase</t>
  </si>
  <si>
    <t>Total Assets</t>
  </si>
  <si>
    <t>Total Liabilities</t>
  </si>
  <si>
    <t>Class A Notes Interest</t>
  </si>
  <si>
    <t>Class A Notes Issuance</t>
  </si>
  <si>
    <t>Class A Notes Amortisation</t>
  </si>
  <si>
    <t>Class B Notes Interest</t>
  </si>
  <si>
    <t>Class B Notes Issuance</t>
  </si>
  <si>
    <t>Class B Notes Amortisation</t>
  </si>
  <si>
    <t>Class C Notes Interest</t>
  </si>
  <si>
    <t>Class C Notes Issuance</t>
  </si>
  <si>
    <t>Class C Notes Amortisation</t>
  </si>
  <si>
    <t>Class D Notes Interest</t>
  </si>
  <si>
    <t>Class D Notes Issuance</t>
  </si>
  <si>
    <t>Class D Notes Amortisation</t>
  </si>
  <si>
    <t>Servicing Fee</t>
  </si>
  <si>
    <t>Principal component of Purchase Price</t>
  </si>
  <si>
    <t>Collections / Recissions / Repurchase</t>
  </si>
  <si>
    <t>Interest component of Purchase Price</t>
  </si>
  <si>
    <t>Remaining Interest Credit Balance</t>
  </si>
  <si>
    <t>Commingling Amount</t>
  </si>
  <si>
    <t>Commingling amount</t>
  </si>
  <si>
    <t>1. Outstanding Balance by Eligible Product Category</t>
  </si>
  <si>
    <t>In euro currency</t>
  </si>
  <si>
    <t>Type of Contract</t>
  </si>
  <si>
    <t>Outstanding
amount</t>
  </si>
  <si>
    <t>Outstanding
 in percentage</t>
  </si>
  <si>
    <t>Number</t>
  </si>
  <si>
    <t>Number
 in percentage</t>
  </si>
  <si>
    <t>EM</t>
  </si>
  <si>
    <t>GL</t>
  </si>
  <si>
    <t>2. Distribution by original balance</t>
  </si>
  <si>
    <t>Buckets</t>
  </si>
  <si>
    <t>Original Outstanding
amount</t>
  </si>
  <si>
    <t>Outstanding 
in percentage</t>
  </si>
  <si>
    <t>[0-500[</t>
  </si>
  <si>
    <t>[500-1000[</t>
  </si>
  <si>
    <t>Chart to be drawn up</t>
  </si>
  <si>
    <t>[1000-1500[</t>
  </si>
  <si>
    <t>[1500-2000[</t>
  </si>
  <si>
    <t>[2000-3000[</t>
  </si>
  <si>
    <t>[3000-4000[</t>
  </si>
  <si>
    <t>[4000-6000[</t>
  </si>
  <si>
    <t>[6000-8000[</t>
  </si>
  <si>
    <t>[8000-10000[</t>
  </si>
  <si>
    <t>[10000-15000[</t>
  </si>
  <si>
    <t>[15000-20000[</t>
  </si>
  <si>
    <t>&gt;=20000</t>
  </si>
  <si>
    <t>3. Distribution by current balance</t>
  </si>
  <si>
    <t>[20000-25000[</t>
  </si>
  <si>
    <t>[25000-30000[</t>
  </si>
  <si>
    <t>&gt;=30000</t>
  </si>
  <si>
    <t>0-12</t>
  </si>
  <si>
    <t>12-24</t>
  </si>
  <si>
    <t>24-36</t>
  </si>
  <si>
    <t>36-48</t>
  </si>
  <si>
    <t>48-60</t>
  </si>
  <si>
    <t>60-72</t>
  </si>
  <si>
    <t>72-84</t>
  </si>
  <si>
    <t>84-96</t>
  </si>
  <si>
    <t>96-108</t>
  </si>
  <si>
    <t>108-120</t>
  </si>
  <si>
    <t>&gt;=120</t>
  </si>
  <si>
    <t>Weighted Average initial maturity</t>
  </si>
  <si>
    <t>Weighted Average residual maturity</t>
  </si>
  <si>
    <t>0-6</t>
  </si>
  <si>
    <t>6-12</t>
  </si>
  <si>
    <t>12-18</t>
  </si>
  <si>
    <t>18-24</t>
  </si>
  <si>
    <t>24-30</t>
  </si>
  <si>
    <t>30-36</t>
  </si>
  <si>
    <t>36-42</t>
  </si>
  <si>
    <t>42-48</t>
  </si>
  <si>
    <t>48-54</t>
  </si>
  <si>
    <t>54-60</t>
  </si>
  <si>
    <t>60-66</t>
  </si>
  <si>
    <t>66-72</t>
  </si>
  <si>
    <t>72-78</t>
  </si>
  <si>
    <t>&gt;=78</t>
  </si>
  <si>
    <t>7. Distribution by year of origination</t>
  </si>
  <si>
    <t>Year</t>
  </si>
  <si>
    <t>8. Distribution by nominal interest rate</t>
  </si>
  <si>
    <t>Bucket</t>
  </si>
  <si>
    <t>0%-5%</t>
  </si>
  <si>
    <t>5%-6%</t>
  </si>
  <si>
    <t>6%-7%</t>
  </si>
  <si>
    <t>7%-8%</t>
  </si>
  <si>
    <t>8%-9%</t>
  </si>
  <si>
    <t>9%-10%</t>
  </si>
  <si>
    <t>10%-11%</t>
  </si>
  <si>
    <t>11%-12%</t>
  </si>
  <si>
    <t>12%-13%</t>
  </si>
  <si>
    <t>&gt;= 13%</t>
  </si>
  <si>
    <t>Arrears</t>
  </si>
  <si>
    <t>0-1</t>
  </si>
  <si>
    <t>1-2</t>
  </si>
  <si>
    <t>2-3</t>
  </si>
  <si>
    <t>3-4</t>
  </si>
  <si>
    <t>4-5</t>
  </si>
  <si>
    <t>5-6</t>
  </si>
  <si>
    <t>6-7</t>
  </si>
  <si>
    <t>7-8</t>
  </si>
  <si>
    <t>8-9</t>
  </si>
  <si>
    <t>&gt;=9</t>
  </si>
  <si>
    <t>Top Debtors</t>
  </si>
  <si>
    <t>Top 1</t>
  </si>
  <si>
    <t>Top 5</t>
  </si>
  <si>
    <t>Top 10</t>
  </si>
  <si>
    <t>Top 20</t>
  </si>
  <si>
    <t>Top 100</t>
  </si>
  <si>
    <t>Payment Holidays</t>
  </si>
  <si>
    <t>Product</t>
  </si>
  <si>
    <t>Non Performing</t>
  </si>
  <si>
    <t>Amount</t>
  </si>
  <si>
    <t>TOTAL</t>
  </si>
  <si>
    <t>1.Outstanding Balance by Eligible Product Category</t>
  </si>
  <si>
    <t>Type of contracts</t>
  </si>
  <si>
    <t>2.Distribution by original Balance</t>
  </si>
  <si>
    <t>3. Distribution by current Balance</t>
  </si>
  <si>
    <t>4. Distribution by initial maturity (in months)</t>
  </si>
  <si>
    <t>Months</t>
  </si>
  <si>
    <t>5. Distribution by residual maturity (in months)</t>
  </si>
  <si>
    <t>6. Distribution by seasoning (in months)</t>
  </si>
  <si>
    <t>7. Distribution by seasoning (in months)</t>
  </si>
  <si>
    <t>Percentage</t>
  </si>
  <si>
    <t>Cut-off date</t>
  </si>
  <si>
    <t>Default Ratio</t>
  </si>
  <si>
    <t>Cut-off Date</t>
  </si>
  <si>
    <t xml:space="preserve">Outstanding Principal Balances of Receivables becoming non-performing Receivables ("Non Performing Amounts") during
 the reference month
 (includes past due balance in principal)
</t>
  </si>
  <si>
    <t xml:space="preserve">Past due balance
in principal of Receivables becoming non-performing Receivables during the reference month
</t>
  </si>
  <si>
    <t xml:space="preserve">Past due Balance
 in interest of receivables becoming  non-performing Receivables during the reference month
</t>
  </si>
  <si>
    <t xml:space="preserve">Cumulative Non-Performing  Amounts since closing date
(static view)
</t>
  </si>
  <si>
    <t xml:space="preserve">Cumulative Non-Performing  Amounts as a % of Initial Pool Balance
</t>
  </si>
  <si>
    <t xml:space="preserve">Outstanding Principal Balance 
of  the 
non-performing Receivables
(includes past due balance in principal)
(book accounting view)
</t>
  </si>
  <si>
    <t xml:space="preserve">Outstanding Principal Balance of Non-Performing  Receivables as a % of Outstanding Principal Balance of Performing Receivables
</t>
  </si>
  <si>
    <t>Monthly Recovery Amount</t>
  </si>
  <si>
    <t>Cumulative Recovery amount since Closing Date</t>
  </si>
  <si>
    <t>Cumulative recovery amounts as a % of cumulative Non Performing Amounts since closing date</t>
  </si>
  <si>
    <t xml:space="preserve">Cumulative Non-Performing  Amounts (net of Cumulative recovery amounts) as a % of Initial Pool Balance
</t>
  </si>
  <si>
    <t>4. Distribution by intitial maturity (in months)</t>
  </si>
  <si>
    <t>new_recv</t>
  </si>
  <si>
    <t xml:space="preserve">jour de ref : </t>
  </si>
  <si>
    <t>Libelles</t>
  </si>
  <si>
    <t>Produits nets de swap</t>
  </si>
  <si>
    <t>Interets des Class Notes A</t>
  </si>
  <si>
    <t>Periodique New no performing</t>
  </si>
  <si>
    <t>Cumulative no performing</t>
  </si>
  <si>
    <t>Ageing Balance reflecting the Outstanding Principal Balance of  Delinquent excluding Pending Overindebted Borrower Receivables</t>
  </si>
  <si>
    <t>Identifiant</t>
  </si>
  <si>
    <t>Montant</t>
  </si>
  <si>
    <t>Nombre</t>
  </si>
  <si>
    <t xml:space="preserve">Outstanding Principal Balances of the Recreational 
Vehicle  and the Home Equipment </t>
  </si>
  <si>
    <t>w_limite</t>
  </si>
  <si>
    <t>wair</t>
  </si>
  <si>
    <t>gl</t>
  </si>
  <si>
    <t>maxpur</t>
  </si>
  <si>
    <t>CONSISTENCY TEST GLOBAL</t>
  </si>
  <si>
    <t>CONSISTENCY TEST Asset</t>
  </si>
  <si>
    <t>07. Asset Amortisation Profile</t>
  </si>
  <si>
    <t>14. Soft Balance Sheet &amp; Flows</t>
  </si>
  <si>
    <t>15. Bis CONSISTENCY TEST Stat</t>
  </si>
  <si>
    <t xml:space="preserve">Portfolio Criteria  </t>
  </si>
  <si>
    <t>05. Reserves Required Levels</t>
  </si>
  <si>
    <t>11. Waterfalls</t>
  </si>
  <si>
    <t>write-off Recoveries Capital</t>
  </si>
  <si>
    <t>mt_recc</t>
  </si>
  <si>
    <t>mt_reci</t>
  </si>
  <si>
    <t>ST40</t>
  </si>
  <si>
    <t>Recoveries Writeoff</t>
  </si>
  <si>
    <t>Principal Recoveries Writeoff</t>
  </si>
  <si>
    <t>Interest Recoveries Writeoff</t>
  </si>
  <si>
    <t>1 -Securities: 2015 Series</t>
  </si>
  <si>
    <t>International Securities Identification Number</t>
  </si>
  <si>
    <t>Y</t>
  </si>
  <si>
    <t>11. Notes Follow-up</t>
  </si>
  <si>
    <t>New Agios vendeur</t>
  </si>
  <si>
    <t>Collection Agios vendeur</t>
  </si>
  <si>
    <t>Closing Agios vendeur</t>
  </si>
  <si>
    <t xml:space="preserve">4.Agios Vendeur                                                                                                              </t>
  </si>
  <si>
    <t xml:space="preserve">5.Recoveries                                                                                                              </t>
  </si>
  <si>
    <t>Recoveries capital</t>
  </si>
  <si>
    <t>Recoveries Interet</t>
  </si>
  <si>
    <t xml:space="preserve">6. ICNE                                                                                                               </t>
  </si>
  <si>
    <t xml:space="preserve"> from which subsidised interests </t>
  </si>
  <si>
    <t>Instalments collected</t>
  </si>
  <si>
    <t>Total Available Funds</t>
  </si>
  <si>
    <t>BSUIFRPP</t>
  </si>
  <si>
    <t>SOGEFRPP</t>
  </si>
  <si>
    <t xml:space="preserve">Adresse du Bénéficiaire </t>
  </si>
  <si>
    <t xml:space="preserve">Annualized Constant Prepayment Rate </t>
  </si>
  <si>
    <t>Date MAJ Ratings</t>
  </si>
  <si>
    <t>CONTERPARTIES</t>
  </si>
  <si>
    <t xml:space="preserve">Name of the Conterparty </t>
  </si>
  <si>
    <t>Ticker</t>
  </si>
  <si>
    <t xml:space="preserve">Rating Actuel </t>
  </si>
  <si>
    <t xml:space="preserve">Moody's </t>
  </si>
  <si>
    <t>S&amp;P</t>
  </si>
  <si>
    <t xml:space="preserve">Fitch </t>
  </si>
  <si>
    <t xml:space="preserve">DBRS </t>
  </si>
  <si>
    <t>EXTENSION</t>
  </si>
  <si>
    <t>Outlook</t>
  </si>
  <si>
    <t>ST Issuer</t>
  </si>
  <si>
    <t>LT Issuer</t>
  </si>
  <si>
    <t>Insurance Financial Strength</t>
  </si>
  <si>
    <t>ST Issuer Credit</t>
  </si>
  <si>
    <t>LT Issuer Credit</t>
  </si>
  <si>
    <t>Financial Strength</t>
  </si>
  <si>
    <t>ST Issuer Default</t>
  </si>
  <si>
    <t>LT Issuer Default</t>
  </si>
  <si>
    <t>ST</t>
  </si>
  <si>
    <t>LT Issuer Rating</t>
  </si>
  <si>
    <t>RTG_SP_LONG</t>
  </si>
  <si>
    <t>RTG_MOODY_LONG</t>
  </si>
  <si>
    <t>RTG_FITCH_LONG</t>
  </si>
  <si>
    <t>RTG_MDY_LT_LC_DEBT_RATING</t>
  </si>
  <si>
    <t>RTG_MOODY_LONG_TERM</t>
  </si>
  <si>
    <t>RTG_FITCH_LONG_TERM</t>
  </si>
  <si>
    <t>RTG_FITCH_SHORT_TERM</t>
  </si>
  <si>
    <t>RTG_SP_LT_OUTLOOK</t>
  </si>
  <si>
    <t>RTG_SP_NATIONAL_LT_ISSUER_CREDIT</t>
  </si>
  <si>
    <t>RTG_SP_ST_OUTLOOK</t>
  </si>
  <si>
    <t>RTG_SP_NATIONAL_ST_ISSUER_CREDIT</t>
  </si>
  <si>
    <t>RTG_MDY_ST_FC_DEBT</t>
  </si>
  <si>
    <t>RTG_MDY_ST_LC_DEBT</t>
  </si>
  <si>
    <t>RTG_DBRS</t>
  </si>
  <si>
    <t>Long Term Bank Deposits DBRS</t>
  </si>
  <si>
    <t>Local</t>
  </si>
  <si>
    <t>Foreign</t>
  </si>
  <si>
    <t>NOTES</t>
  </si>
  <si>
    <t xml:space="preserve">Notes </t>
  </si>
  <si>
    <t>DEBTORS</t>
  </si>
  <si>
    <t xml:space="preserve">Name of the Debtor </t>
  </si>
  <si>
    <t>221086Z FP Equity</t>
  </si>
  <si>
    <t>STABLE</t>
  </si>
  <si>
    <t>A-1</t>
  </si>
  <si>
    <t>20/05/2011</t>
  </si>
  <si>
    <t>23/01/2012</t>
  </si>
  <si>
    <t>POS</t>
  </si>
  <si>
    <t>23/06/2015</t>
  </si>
  <si>
    <t>17/07/2013</t>
  </si>
  <si>
    <t>ACA FP Equity</t>
  </si>
  <si>
    <t>P-1</t>
  </si>
  <si>
    <t>02/01/1986</t>
  </si>
  <si>
    <t>29/09/2015</t>
  </si>
  <si>
    <t>R-1M</t>
  </si>
  <si>
    <t>18/01/2011</t>
  </si>
  <si>
    <t>AH</t>
  </si>
  <si>
    <t>Contrôle global</t>
  </si>
  <si>
    <t>limit</t>
  </si>
  <si>
    <t>Discrepancy</t>
  </si>
  <si>
    <t>Limit</t>
  </si>
  <si>
    <t>1 - Oustanding Balance by Eligible Product Category</t>
  </si>
  <si>
    <t>%</t>
  </si>
  <si>
    <t>2 - Distribution by original balance</t>
  </si>
  <si>
    <t>3 - Distribution by current balance</t>
  </si>
  <si>
    <t>4 - Distribution by initial maturity (in months)</t>
  </si>
  <si>
    <t>5 - Distribution by residual maturity (in months)</t>
  </si>
  <si>
    <t>6 - Distribution by seasoning (in months)</t>
  </si>
  <si>
    <t>7 - Distribution by year of origination</t>
  </si>
  <si>
    <t>8 - Distribution by nominal interest rate</t>
  </si>
  <si>
    <t>9 - Distribution by Adjusted Interest Rate</t>
  </si>
  <si>
    <t>10 - Delinquent Receivables (total and by Eligible Product Category)</t>
  </si>
  <si>
    <t>12 - Main Concentrations</t>
  </si>
  <si>
    <t>top 1</t>
  </si>
  <si>
    <t>top 5</t>
  </si>
  <si>
    <t>top 10</t>
  </si>
  <si>
    <t>top 20</t>
  </si>
  <si>
    <t>top 100</t>
  </si>
  <si>
    <t>13 - Payment Holidays during the period</t>
  </si>
  <si>
    <t>(a)</t>
  </si>
  <si>
    <t>(i)</t>
  </si>
  <si>
    <t>(ii)</t>
  </si>
  <si>
    <t>(b)</t>
  </si>
  <si>
    <t>(c)</t>
  </si>
  <si>
    <t>Final Legal Maturity Date</t>
  </si>
  <si>
    <t>First Payment Date</t>
  </si>
  <si>
    <t>Swap Collateral Account balance</t>
  </si>
  <si>
    <t>Required Ratings/Triggers</t>
  </si>
  <si>
    <t>If a Seller Event of Default occurs, it will automatically trigger a Revolving Period Termination Event.</t>
  </si>
  <si>
    <t>Class A Initial Swap Amount</t>
  </si>
  <si>
    <t xml:space="preserve">I . Roll-forward      (Principal Outstanding Amount (incl. Arrears on installments)  
</t>
  </si>
  <si>
    <t>k</t>
  </si>
  <si>
    <t xml:space="preserve">                  K - L</t>
  </si>
  <si>
    <t xml:space="preserve">II . Roll-forward        (Principal Outstanding Amount (excl. Arrears on installments) </t>
  </si>
  <si>
    <t>III . Arrears follow up                                                                                                                       Principal component</t>
  </si>
  <si>
    <t xml:space="preserve">V . Net Interests  collected with repect to instalments                                                             </t>
  </si>
  <si>
    <t>Interests expected to be collected (non impacted yet by new unpaid interests)</t>
  </si>
  <si>
    <t>VI . Pool balance accrued  interests amount</t>
  </si>
  <si>
    <t>VII. Unpaid balance of the interest component purchase price</t>
  </si>
  <si>
    <t xml:space="preserve">VII . Regularisation movements (as the case maybe)                                                            </t>
  </si>
  <si>
    <t>5 - serviceR</t>
  </si>
  <si>
    <t>Non utiliser</t>
  </si>
  <si>
    <t>GEN</t>
  </si>
  <si>
    <t>16.1  Delinquency Ratio</t>
  </si>
  <si>
    <t>Euribor Determination Date</t>
  </si>
  <si>
    <t>write off</t>
  </si>
  <si>
    <t>interest(expected to be collected (non impacted yet by new unpaid interests))</t>
  </si>
  <si>
    <t>ICNE ( Pool balance accrued  interests amount)</t>
  </si>
  <si>
    <t>ICNE NEW receivable(current period)</t>
  </si>
  <si>
    <t>write-off Recoveries Interest</t>
  </si>
  <si>
    <t>Libellé</t>
  </si>
  <si>
    <t xml:space="preserve">input Closing outstanding amount </t>
  </si>
  <si>
    <t xml:space="preserve">output Closing outstanding amount </t>
  </si>
  <si>
    <t xml:space="preserve">ICNE servicing </t>
  </si>
  <si>
    <t>INPUT M-1</t>
  </si>
  <si>
    <t>OUTPUT M</t>
  </si>
  <si>
    <t>LIBELLE</t>
  </si>
  <si>
    <t>DATE_ENTREE</t>
  </si>
  <si>
    <t>MT_AMORT</t>
  </si>
  <si>
    <t>date_info</t>
  </si>
  <si>
    <t>Cumulatifve Net
 Non-performing Rate</t>
  </si>
  <si>
    <t>Delinquency  Ratio</t>
  </si>
  <si>
    <t>Cumulative Defaulted and Over-Indebtedness Receivables Ratio</t>
  </si>
  <si>
    <t>VIDE</t>
  </si>
  <si>
    <t>pending</t>
  </si>
  <si>
    <t>DYD / EBT</t>
  </si>
  <si>
    <t xml:space="preserve">Capital à échoir </t>
  </si>
  <si>
    <t xml:space="preserve">Intérêt à échoir </t>
  </si>
  <si>
    <t>Agrégat</t>
  </si>
  <si>
    <t>max(date_pay) + where</t>
  </si>
  <si>
    <t xml:space="preserve"> max(date_pay) + where</t>
  </si>
  <si>
    <t>min(date_pay)</t>
  </si>
  <si>
    <t xml:space="preserve">Evolution du portefeuille C4 </t>
  </si>
  <si>
    <t xml:space="preserve">Evolution du portefeuille C7 </t>
  </si>
  <si>
    <t>Evolution du portefeuille C10</t>
  </si>
  <si>
    <t>Evolution du portefeuille C11</t>
  </si>
  <si>
    <t>Evolution du portefeuille C12</t>
  </si>
  <si>
    <t>Evolution du portefeuille C3</t>
  </si>
  <si>
    <t>Suivi du portefeuille B8</t>
  </si>
  <si>
    <t>Suivi du portefeuille B9</t>
  </si>
  <si>
    <t>Suivi du portefeuille B11</t>
  </si>
  <si>
    <t>Suivi du portefeuille B12</t>
  </si>
  <si>
    <t>Suivi du portefeuille C8</t>
  </si>
  <si>
    <t>Suivi du portefeuille C9</t>
  </si>
  <si>
    <t>Suivi du portefeuille C11</t>
  </si>
  <si>
    <t>Evolution du portefeuille C65</t>
  </si>
  <si>
    <t>Nom table</t>
  </si>
  <si>
    <t>res_wat</t>
  </si>
  <si>
    <t>clos_th</t>
  </si>
  <si>
    <t>Nom colonne</t>
  </si>
  <si>
    <t xml:space="preserve">unpaid_c_rep </t>
  </si>
  <si>
    <t>isne_v</t>
  </si>
  <si>
    <t>clos_res_a</t>
  </si>
  <si>
    <t xml:space="preserve">clos_res_b </t>
  </si>
  <si>
    <t>clos_reserv</t>
  </si>
  <si>
    <t xml:space="preserve">clos_coming </t>
  </si>
  <si>
    <t>clos_general</t>
  </si>
  <si>
    <t>clos_principal</t>
  </si>
  <si>
    <t>clos_intert</t>
  </si>
  <si>
    <t>clos_perf</t>
  </si>
  <si>
    <t>Valeur M</t>
  </si>
  <si>
    <t>Valeur</t>
  </si>
  <si>
    <t xml:space="preserve">Périodique transfert Receivables </t>
  </si>
  <si>
    <t>formule</t>
  </si>
  <si>
    <t>New transferred receivables - AGIO</t>
  </si>
  <si>
    <t xml:space="preserve">IV . Seller's interests follow up                                                                                              Interests component               </t>
  </si>
  <si>
    <t>MT_AMORT EM</t>
  </si>
  <si>
    <t>MT_AMORT GL</t>
  </si>
  <si>
    <t>MT_AMORT VN</t>
  </si>
  <si>
    <t>MT_AMORT VO</t>
  </si>
  <si>
    <t>dis_ori</t>
  </si>
  <si>
    <t>buck_1</t>
  </si>
  <si>
    <t>buck_2</t>
  </si>
  <si>
    <t>buck_4</t>
  </si>
  <si>
    <t>buck_5</t>
  </si>
  <si>
    <t>buck_6</t>
  </si>
  <si>
    <t>buck_7</t>
  </si>
  <si>
    <t>buck_8</t>
  </si>
  <si>
    <t>buck_9</t>
  </si>
  <si>
    <t>buck_10</t>
  </si>
  <si>
    <t>buck_11</t>
  </si>
  <si>
    <t>dis_int_nom</t>
  </si>
  <si>
    <t>deli_recv</t>
  </si>
  <si>
    <t xml:space="preserve">buck_1  </t>
  </si>
  <si>
    <t xml:space="preserve">buck_2  </t>
  </si>
  <si>
    <t xml:space="preserve">buck_3  </t>
  </si>
  <si>
    <t xml:space="preserve">buck_4  </t>
  </si>
  <si>
    <t xml:space="preserve">buck_5  </t>
  </si>
  <si>
    <t xml:space="preserve">buck_6  </t>
  </si>
  <si>
    <t xml:space="preserve">buck_7  </t>
  </si>
  <si>
    <t xml:space="preserve">buck_8  </t>
  </si>
  <si>
    <t xml:space="preserve">buck_9  </t>
  </si>
  <si>
    <t xml:space="preserve">buck_10 </t>
  </si>
  <si>
    <t>cat_ctrat</t>
  </si>
  <si>
    <t>new_agio</t>
  </si>
  <si>
    <t>coll_agio</t>
  </si>
  <si>
    <t>new_agio_ctx</t>
  </si>
  <si>
    <t>new_agio_nz</t>
  </si>
  <si>
    <t>new_agio_imp</t>
  </si>
  <si>
    <t>clos_agio</t>
  </si>
  <si>
    <t xml:space="preserve">nb_newrecv       </t>
  </si>
  <si>
    <t xml:space="preserve">new_recv         </t>
  </si>
  <si>
    <t xml:space="preserve">writteoff        </t>
  </si>
  <si>
    <t xml:space="preserve">unpaid_c_rep     </t>
  </si>
  <si>
    <t xml:space="preserve">open_agio        </t>
  </si>
  <si>
    <t>]12-24]</t>
  </si>
  <si>
    <t>catg_perf</t>
  </si>
  <si>
    <t>average_mat</t>
  </si>
  <si>
    <t>waim</t>
  </si>
  <si>
    <t>warm</t>
  </si>
  <si>
    <t>Accelerated Redemption Period</t>
  </si>
  <si>
    <t>Issuance Price</t>
  </si>
  <si>
    <t>Contrôle répartition</t>
  </si>
  <si>
    <t>11 - Performing / Non Performing (Defaulted Receivables, Late Delinquent Receivable, Overindebted Borrower Receivables)</t>
  </si>
  <si>
    <t>YES</t>
  </si>
  <si>
    <t>imp_fin_int</t>
  </si>
  <si>
    <t xml:space="preserve">new_agios </t>
  </si>
  <si>
    <t>ech_agios</t>
  </si>
  <si>
    <t xml:space="preserve">solde_agios </t>
  </si>
  <si>
    <t xml:space="preserve">recov_cap </t>
  </si>
  <si>
    <t xml:space="preserve">recov_int </t>
  </si>
  <si>
    <t>SOCIETE GENERALE</t>
  </si>
  <si>
    <t>note_hist_amt</t>
  </si>
  <si>
    <t>Cut-off date:</t>
  </si>
  <si>
    <t>File name:</t>
  </si>
  <si>
    <t>Numer of lines in database:</t>
  </si>
  <si>
    <t>outstanding</t>
  </si>
  <si>
    <t>outstd_pr</t>
  </si>
  <si>
    <t>number</t>
  </si>
  <si>
    <t>num_pr</t>
  </si>
  <si>
    <t>payment_hold</t>
  </si>
  <si>
    <t>nz_debt</t>
  </si>
  <si>
    <t>table</t>
  </si>
  <si>
    <t>column</t>
  </si>
  <si>
    <t>Eligibility Criteria of the Loan Agreements on each Purchase Date</t>
  </si>
  <si>
    <t>CHECKED</t>
  </si>
  <si>
    <t>No Loan Agreement contains any legal flaw making it voidable, rescindable, or subject to legal termination.</t>
  </si>
  <si>
    <t>DYD</t>
  </si>
  <si>
    <t>EBR</t>
  </si>
  <si>
    <t>Number of lines in file:</t>
  </si>
  <si>
    <r>
      <rPr>
        <b/>
        <sz val="11"/>
        <color theme="1"/>
        <rFont val="Calibri"/>
        <family val="2"/>
        <scheme val="minor"/>
      </rPr>
      <t>Table:</t>
    </r>
    <r>
      <rPr>
        <sz val="11"/>
        <color theme="1"/>
        <rFont val="Calibri"/>
        <family val="2"/>
        <scheme val="minor"/>
      </rPr>
      <t xml:space="preserve">file_compteur
</t>
    </r>
    <r>
      <rPr>
        <b/>
        <sz val="11"/>
        <color theme="1"/>
        <rFont val="Calibri"/>
        <family val="2"/>
        <scheme val="minor"/>
      </rPr>
      <t>Column</t>
    </r>
    <r>
      <rPr>
        <sz val="11"/>
        <color theme="1"/>
        <rFont val="Calibri"/>
        <family val="2"/>
        <scheme val="minor"/>
      </rPr>
      <t>:lineindb</t>
    </r>
  </si>
  <si>
    <r>
      <rPr>
        <b/>
        <sz val="11"/>
        <color theme="1"/>
        <rFont val="Calibri"/>
        <family val="2"/>
        <scheme val="minor"/>
      </rPr>
      <t>Table</t>
    </r>
    <r>
      <rPr>
        <sz val="11"/>
        <color theme="1"/>
        <rFont val="Calibri"/>
        <family val="2"/>
        <scheme val="minor"/>
      </rPr>
      <t xml:space="preserve">:File_compteur
</t>
    </r>
    <r>
      <rPr>
        <b/>
        <sz val="11"/>
        <color theme="1"/>
        <rFont val="Calibri"/>
        <family val="2"/>
        <scheme val="minor"/>
      </rPr>
      <t>Column</t>
    </r>
    <r>
      <rPr>
        <sz val="11"/>
        <color theme="1"/>
        <rFont val="Calibri"/>
        <family val="2"/>
        <scheme val="minor"/>
      </rPr>
      <t>:linecount</t>
    </r>
  </si>
  <si>
    <t>Number of file loaded:</t>
  </si>
  <si>
    <t>Number of files  received:</t>
  </si>
  <si>
    <r>
      <rPr>
        <b/>
        <sz val="11"/>
        <color theme="1"/>
        <rFont val="Calibri"/>
        <family val="2"/>
        <scheme val="minor"/>
      </rPr>
      <t>Table:</t>
    </r>
    <r>
      <rPr>
        <sz val="11"/>
        <color theme="1"/>
        <rFont val="Calibri"/>
        <family val="2"/>
        <scheme val="minor"/>
      </rPr>
      <t xml:space="preserve">nombre_fichier
</t>
    </r>
    <r>
      <rPr>
        <b/>
        <sz val="11"/>
        <color theme="1"/>
        <rFont val="Calibri"/>
        <family val="2"/>
        <scheme val="minor"/>
      </rPr>
      <t>Column</t>
    </r>
    <r>
      <rPr>
        <sz val="11"/>
        <color theme="1"/>
        <rFont val="Calibri"/>
        <family val="2"/>
        <scheme val="minor"/>
      </rPr>
      <t>:nb_file_in_db</t>
    </r>
  </si>
  <si>
    <r>
      <rPr>
        <b/>
        <sz val="11"/>
        <color theme="1"/>
        <rFont val="Calibri"/>
        <family val="2"/>
        <scheme val="minor"/>
      </rPr>
      <t>Table</t>
    </r>
    <r>
      <rPr>
        <sz val="11"/>
        <color theme="1"/>
        <rFont val="Calibri"/>
        <family val="2"/>
        <scheme val="minor"/>
      </rPr>
      <t xml:space="preserve">: nombre_fichier
</t>
    </r>
    <r>
      <rPr>
        <b/>
        <sz val="11"/>
        <color theme="1"/>
        <rFont val="Calibri"/>
        <family val="2"/>
        <scheme val="minor"/>
      </rPr>
      <t>Column</t>
    </r>
    <r>
      <rPr>
        <sz val="11"/>
        <color theme="1"/>
        <rFont val="Calibri"/>
        <family val="2"/>
        <scheme val="minor"/>
      </rPr>
      <t>:nb_file_in_rep</t>
    </r>
  </si>
  <si>
    <t>Legal reference document 
(Name, Page, Article)</t>
  </si>
  <si>
    <t>Nom du fichier DYD</t>
  </si>
  <si>
    <t>Nom du fichier EBR</t>
  </si>
  <si>
    <t>file_compteur</t>
  </si>
  <si>
    <t>filename</t>
  </si>
  <si>
    <t>Consequence</t>
  </si>
  <si>
    <t>Servicing and Recovery Fee</t>
  </si>
  <si>
    <t>PricewaterhouseCoopers</t>
  </si>
  <si>
    <t>Seller’s Undertakings</t>
  </si>
  <si>
    <r>
      <t xml:space="preserve">Table: </t>
    </r>
    <r>
      <rPr>
        <b/>
        <sz val="11"/>
        <color theme="1"/>
        <rFont val="Calibri"/>
        <family val="2"/>
        <scheme val="minor"/>
      </rPr>
      <t>selr_undertaking</t>
    </r>
  </si>
  <si>
    <t>date_arrete</t>
  </si>
  <si>
    <t>non_compliant_elig</t>
  </si>
  <si>
    <t>forgivness_recv</t>
  </si>
  <si>
    <t>max_d_ech</t>
  </si>
  <si>
    <t>deferment_rate</t>
  </si>
  <si>
    <t>restructured_rate</t>
  </si>
  <si>
    <t>Cutoff</t>
  </si>
  <si>
    <t>Non-compliant with the Eligibility Criteria</t>
  </si>
  <si>
    <t>Forgivness</t>
  </si>
  <si>
    <t>Last Instalment Due Date</t>
  </si>
  <si>
    <t>Deferment ratio</t>
  </si>
  <si>
    <t>Restructured ratio</t>
  </si>
  <si>
    <t>date_rescission</t>
  </si>
  <si>
    <t>c_art</t>
  </si>
  <si>
    <t>c_ste_gest</t>
  </si>
  <si>
    <t>no_ctrat</t>
  </si>
  <si>
    <t>d_prod</t>
  </si>
  <si>
    <t>dd_titri</t>
  </si>
  <si>
    <t>c_appli_gest</t>
  </si>
  <si>
    <t>perd</t>
  </si>
  <si>
    <t>c_dev</t>
  </si>
  <si>
    <t>c_pays</t>
  </si>
  <si>
    <t>c_dept_cli</t>
  </si>
  <si>
    <t>c_ageco</t>
  </si>
  <si>
    <t>e_personl</t>
  </si>
  <si>
    <t>typ_taux</t>
  </si>
  <si>
    <t>top_ech_cste</t>
  </si>
  <si>
    <t>c_typ_encours</t>
  </si>
  <si>
    <t>d_der_ech_ctrat</t>
  </si>
  <si>
    <t>typ_agios</t>
  </si>
  <si>
    <t>tx_rdt</t>
  </si>
  <si>
    <t>tx_agio_cli</t>
  </si>
  <si>
    <t>tx_agio_appr</t>
  </si>
  <si>
    <t>nb_imp_arithm</t>
  </si>
  <si>
    <t>sin_ec</t>
  </si>
  <si>
    <t>df_gest</t>
  </si>
  <si>
    <t>c_mot_fin_gest</t>
  </si>
  <si>
    <t>dd_brc</t>
  </si>
  <si>
    <t>c_etat_doss</t>
  </si>
  <si>
    <t>no_ctrat_conso</t>
  </si>
  <si>
    <t>mt_agio_appr_init</t>
  </si>
  <si>
    <t>mt_agio_appr_aech</t>
  </si>
  <si>
    <t>mt_ech_aech</t>
  </si>
  <si>
    <t>cump_cap_aech_m1</t>
  </si>
  <si>
    <t>cump_cap_aech</t>
  </si>
  <si>
    <t>mt_cap_echimp</t>
  </si>
  <si>
    <t>mt_ag_echimp</t>
  </si>
  <si>
    <t>mt_ass_echimp</t>
  </si>
  <si>
    <t>mt_fr_doss_echimp</t>
  </si>
  <si>
    <t>mt_icne_init</t>
  </si>
  <si>
    <t>mt_perte</t>
  </si>
  <si>
    <t>top_prp</t>
  </si>
  <si>
    <t>nb_ech_echu_pay</t>
  </si>
  <si>
    <t>nb_ech_aech</t>
  </si>
  <si>
    <t>ratio</t>
  </si>
  <si>
    <t>mt_pay_avan_cli</t>
  </si>
  <si>
    <t>mt_pay_avan_gsin</t>
  </si>
  <si>
    <t>maturite</t>
  </si>
  <si>
    <t>age</t>
  </si>
  <si>
    <t>cum_fr_doss_aech</t>
  </si>
  <si>
    <t>mt_cap_ech</t>
  </si>
  <si>
    <t>crd_ajust</t>
  </si>
  <si>
    <t>mt_credac</t>
  </si>
  <si>
    <t>e_ouv_repn</t>
  </si>
  <si>
    <t>e_repn_payt</t>
  </si>
  <si>
    <t>no_cli</t>
  </si>
  <si>
    <t>no_cli_t</t>
  </si>
  <si>
    <t>top_repor_cial</t>
  </si>
  <si>
    <t>c_fct</t>
  </si>
  <si>
    <t>mt_cap_ra</t>
  </si>
  <si>
    <t>mt_ag_ech</t>
  </si>
  <si>
    <t>mt_ass_ech</t>
  </si>
  <si>
    <t>mt_fr_doss_ech</t>
  </si>
  <si>
    <t>d_ech_aech</t>
  </si>
  <si>
    <t>mt_cap_ech_aech</t>
  </si>
  <si>
    <t>mt_ag_ech_aech</t>
  </si>
  <si>
    <t>mt_ass_ech_aech</t>
  </si>
  <si>
    <t>mt_fr_doss_ech_aech</t>
  </si>
  <si>
    <t>mt_fr_autres</t>
  </si>
  <si>
    <t>mat_ini</t>
  </si>
  <si>
    <t>c_csp</t>
  </si>
  <si>
    <t>m_revenu</t>
  </si>
  <si>
    <t>c_sais</t>
  </si>
  <si>
    <t>typ_trav</t>
  </si>
  <si>
    <t>typ_cli</t>
  </si>
  <si>
    <t>d_offre</t>
  </si>
  <si>
    <t>prod</t>
  </si>
  <si>
    <t>sprod</t>
  </si>
  <si>
    <t>mt_cli_cr</t>
  </si>
  <si>
    <t>sign_cap</t>
  </si>
  <si>
    <t>mt_recupcap</t>
  </si>
  <si>
    <t>sign_int</t>
  </si>
  <si>
    <t>mt_recupint</t>
  </si>
  <si>
    <t>mt_agio_ech</t>
  </si>
  <si>
    <t>mt_app</t>
  </si>
  <si>
    <t>mt_cde</t>
  </si>
  <si>
    <t>c_marqvh</t>
  </si>
  <si>
    <t>l_marqvh</t>
  </si>
  <si>
    <t>l_model</t>
  </si>
  <si>
    <t>val_cyl_veh</t>
  </si>
  <si>
    <t>c_anc_mat</t>
  </si>
  <si>
    <t>dd_circul_veh</t>
  </si>
  <si>
    <t>mt_v_vh</t>
  </si>
  <si>
    <t>tx_rdt_nv</t>
  </si>
  <si>
    <t>cred_impair</t>
  </si>
  <si>
    <t>prob_defaut</t>
  </si>
  <si>
    <t>motif_defaut</t>
  </si>
  <si>
    <t>top_reneg_cial</t>
  </si>
  <si>
    <t>FR76 1812 9000 1000 5000 9551 309</t>
  </si>
  <si>
    <t>ISAEFRPP</t>
  </si>
  <si>
    <t>PWC</t>
  </si>
  <si>
    <t>INSEE</t>
  </si>
  <si>
    <t>46710000</t>
  </si>
  <si>
    <t>Compte de collecte - Cédant</t>
  </si>
  <si>
    <t>24101000</t>
  </si>
  <si>
    <t>Créances saines</t>
  </si>
  <si>
    <t>24130000</t>
  </si>
  <si>
    <t>Créances Impayées</t>
  </si>
  <si>
    <t>24140000</t>
  </si>
  <si>
    <t>Créances Contentieuses</t>
  </si>
  <si>
    <t>70100000</t>
  </si>
  <si>
    <t>Intérêts des créances</t>
  </si>
  <si>
    <t>65400000</t>
  </si>
  <si>
    <t>Pertes sur créances</t>
  </si>
  <si>
    <t>75820000</t>
  </si>
  <si>
    <t>Récupérations sur créances</t>
  </si>
  <si>
    <t>68170000</t>
  </si>
  <si>
    <t>Dotations aux provisions des créances</t>
  </si>
  <si>
    <t>29740000</t>
  </si>
  <si>
    <t>Provision des Créances Contentieuses</t>
  </si>
  <si>
    <t>Compte de collectes - CACF</t>
  </si>
  <si>
    <t>58000000</t>
  </si>
  <si>
    <t>Virement compte à compte</t>
  </si>
  <si>
    <t>Compte d'intérêts - CACF</t>
  </si>
  <si>
    <t>65300000</t>
  </si>
  <si>
    <t>65310000</t>
  </si>
  <si>
    <t>66160000</t>
  </si>
  <si>
    <t>6011000B</t>
  </si>
  <si>
    <t>Intérêts des Obligations Class B</t>
  </si>
  <si>
    <t>6011000C</t>
  </si>
  <si>
    <t>Intérêts des Obligations Class C</t>
  </si>
  <si>
    <t>6011000D</t>
  </si>
  <si>
    <t>Intérêts des Obligations Class D</t>
  </si>
  <si>
    <t>60160000</t>
  </si>
  <si>
    <t>Intérêts des Parts</t>
  </si>
  <si>
    <t>Compte de principal - CACF</t>
  </si>
  <si>
    <t>1611000A</t>
  </si>
  <si>
    <t>Obligations class A</t>
  </si>
  <si>
    <t>1611000B</t>
  </si>
  <si>
    <t>Obligations class B</t>
  </si>
  <si>
    <t>1611000C</t>
  </si>
  <si>
    <t>Obligations class C</t>
  </si>
  <si>
    <t>1611000D</t>
  </si>
  <si>
    <t>Obligations class D</t>
  </si>
  <si>
    <t>Compte de reserve commingling - CACF</t>
  </si>
  <si>
    <t>46740000</t>
  </si>
  <si>
    <t>Initial Cut-Off Date</t>
  </si>
  <si>
    <t>TARGET (Euro)</t>
  </si>
  <si>
    <t>Paris</t>
  </si>
  <si>
    <t>New Year's Day</t>
  </si>
  <si>
    <t>Good Friday</t>
  </si>
  <si>
    <t>Easter Monday</t>
  </si>
  <si>
    <t>Labour Day</t>
  </si>
  <si>
    <t>Armistice Day (1945)</t>
  </si>
  <si>
    <t>Ascension Day</t>
  </si>
  <si>
    <t>Whitmonday</t>
  </si>
  <si>
    <t>Bastille Day</t>
  </si>
  <si>
    <t>Assumption Day</t>
  </si>
  <si>
    <t>All Saints' Day</t>
  </si>
  <si>
    <t>Armistice Day (1918)</t>
  </si>
  <si>
    <t>Christmas Day</t>
  </si>
  <si>
    <t>Christmas Holiday</t>
  </si>
  <si>
    <t xml:space="preserve">Signing Date </t>
  </si>
  <si>
    <t>Issuer Establishment Date</t>
  </si>
  <si>
    <t>Current applied EURIBOR</t>
  </si>
  <si>
    <t xml:space="preserve">Next EURIBOR Determination Date </t>
  </si>
  <si>
    <t xml:space="preserve">Revolving period </t>
  </si>
  <si>
    <t>CODE</t>
  </si>
  <si>
    <t>The Legal Entity Identifier :</t>
  </si>
  <si>
    <t>Unique Entity Identifier :</t>
  </si>
  <si>
    <t>Control</t>
  </si>
  <si>
    <t>10. Notes Interest</t>
  </si>
  <si>
    <t>Calendar</t>
  </si>
  <si>
    <t>12. Swaps</t>
  </si>
  <si>
    <t>01. Key Figures</t>
  </si>
  <si>
    <t>13. Waterfall</t>
  </si>
  <si>
    <t xml:space="preserve">02. Portfolio Criteria  </t>
  </si>
  <si>
    <t>14. Fees calculations</t>
  </si>
  <si>
    <t>15.  Soft Balance Sheet &amp; Flows</t>
  </si>
  <si>
    <t>16. Break Down Statistics</t>
  </si>
  <si>
    <t>17. Performance  Trigger</t>
  </si>
  <si>
    <t>04. Available Funds Called-up</t>
  </si>
  <si>
    <t>17 bis. Performance Indicators</t>
  </si>
  <si>
    <t>18. Default &amp; Recovery Stats</t>
  </si>
  <si>
    <t>19. Deliquent Receivables Stats</t>
  </si>
  <si>
    <t>20. Historical Assets</t>
  </si>
  <si>
    <t xml:space="preserve"> 8.a Notes Amortisation Events</t>
  </si>
  <si>
    <t>21. Portefolio Event</t>
  </si>
  <si>
    <t>8.b. Amortisation Calculation</t>
  </si>
  <si>
    <t>22. Rating Triggers Tables</t>
  </si>
  <si>
    <t>09. Principal Deficienty Ledger</t>
  </si>
  <si>
    <t>CA Consumer Finance</t>
  </si>
  <si>
    <t>CACEIS BANK</t>
  </si>
  <si>
    <t>As Custodian</t>
  </si>
  <si>
    <t>As Rating Agency</t>
  </si>
  <si>
    <t>As Management Company</t>
  </si>
  <si>
    <t>As Issuer</t>
  </si>
  <si>
    <t xml:space="preserve">Euroclear France </t>
  </si>
  <si>
    <t>As Account Holder</t>
  </si>
  <si>
    <t xml:space="preserve">Statutory Auditor to the Issuer </t>
  </si>
  <si>
    <t>As PricewaterhouseCooper</t>
  </si>
  <si>
    <t>CACEIS BANK (Custodian)</t>
  </si>
  <si>
    <t>ICNE (Rescession paid)</t>
  </si>
  <si>
    <t>a</t>
  </si>
  <si>
    <t>b</t>
  </si>
  <si>
    <t>Class A Principal Deficiency Ledger by debit of the Interest Account</t>
  </si>
  <si>
    <t>Class B Principal Deficiency Ledger by debit of the Interest Account</t>
  </si>
  <si>
    <t>Class C Principal Deficiency Ledger by debit of the Interest Account</t>
  </si>
  <si>
    <t>Class D Principal Deficiency Ledger by debit of the Interest Account</t>
  </si>
  <si>
    <t>c</t>
  </si>
  <si>
    <t>Retained Principal</t>
  </si>
  <si>
    <t xml:space="preserve"> (a) nil on the Closing Date</t>
  </si>
  <si>
    <t xml:space="preserve"> (b) on each Payment Date during the Revolving Period, the remaining part of the Available Principal Amount after giving effect to payment in accordance with item (2) of the Principal Priority of Payments</t>
  </si>
  <si>
    <t>d</t>
  </si>
  <si>
    <t xml:space="preserve">the excess  </t>
  </si>
  <si>
    <t>(a) the sum of the aggregate proceeds of the issue of the Notes</t>
  </si>
  <si>
    <t>Principal Component  Purchase Price Arrears Amount</t>
  </si>
  <si>
    <t>Opening Principal Component  Purchase Price Arrears Amount</t>
  </si>
  <si>
    <t>Principal Component  Purchase Price due</t>
  </si>
  <si>
    <t>Principal Component  Purchase Price Paid</t>
  </si>
  <si>
    <t>Closing Principal Component  Purchase Price Arrears Amount</t>
  </si>
  <si>
    <t xml:space="preserve">The Principal Component Purchase Price of the Initial Receivables </t>
  </si>
  <si>
    <t>Class A Notes Targeted Principal Balance (during the Revolving Period)</t>
  </si>
  <si>
    <t>(i) the sum of:</t>
  </si>
  <si>
    <t>(aa) the Adjusted Aggregate Outstanding Principal Balance</t>
  </si>
  <si>
    <t>(bb) the minimum of</t>
  </si>
  <si>
    <t>(x) ten per cent. (10%) of the Adjusted Aggregate Outstanding Principal Balance</t>
  </si>
  <si>
    <t xml:space="preserve">Class A Notes Targeted Principal Balance </t>
  </si>
  <si>
    <t>(y) the Excess Principal</t>
  </si>
  <si>
    <t>During the Revolving Period:</t>
  </si>
  <si>
    <t xml:space="preserve"> the sum of:</t>
  </si>
  <si>
    <t xml:space="preserve"> one minus the Class A Notes Targeted Subordination Percentage</t>
  </si>
  <si>
    <t>A = i * ii</t>
  </si>
  <si>
    <t>During the Normal Redemption Period:</t>
  </si>
  <si>
    <t>so long as no Sequential Redemption Event has occurred:</t>
  </si>
  <si>
    <t>x</t>
  </si>
  <si>
    <t xml:space="preserve">the Adjusted Aggregate Outstanding Principal Balance </t>
  </si>
  <si>
    <t>y</t>
  </si>
  <si>
    <t>one minus the Class A Notes Targeted Subordination Percentage</t>
  </si>
  <si>
    <t>if a Sequential Redemption Event has occurred or an Accelerated Redemption Event has occurred, nil</t>
  </si>
  <si>
    <t>B = i * ii</t>
  </si>
  <si>
    <t>Class A Notes Targeted Principal Balance (during the Normal Redemption Period)</t>
  </si>
  <si>
    <t>C = A or B</t>
  </si>
  <si>
    <t xml:space="preserve">Class B Notes Targeted Principal Balance </t>
  </si>
  <si>
    <t>(X)</t>
  </si>
  <si>
    <t>(ii) one minus the Class B Notes Targeted Subordination Percentage</t>
  </si>
  <si>
    <t>(Y)</t>
  </si>
  <si>
    <t>the Class A Notes Principal Amount Outstanding on such Payment Date</t>
  </si>
  <si>
    <t>A = X - Y</t>
  </si>
  <si>
    <t>Class B Notes Targeted Principal Balance (during the Revolving Period)</t>
  </si>
  <si>
    <t>(aa) the difference between:</t>
  </si>
  <si>
    <t>(a) the product of</t>
  </si>
  <si>
    <t xml:space="preserve">x) the Adjusted Aggregate Outstanding Principal Balance </t>
  </si>
  <si>
    <t>y) one minus the Class B Notes Targeted Subordination Percentage</t>
  </si>
  <si>
    <t>(b) the Class A Notes Principal Amount Outstanding on such Payment Date</t>
  </si>
  <si>
    <t>(bb) zero</t>
  </si>
  <si>
    <t>B = MAX(I;II)</t>
  </si>
  <si>
    <t>Class B Notes Targeted Principal Balance (during the Normal Redemption Period)</t>
  </si>
  <si>
    <t xml:space="preserve">Class C Notes Targeted Principal Balance </t>
  </si>
  <si>
    <t>x the product of:</t>
  </si>
  <si>
    <t>(ii) one minus the Class C Notes Targeted Subordination Percentage</t>
  </si>
  <si>
    <t>the sum of the Class A Notes Principal Amount Outstanding and the Class B Notes Principal Amount Outstanding on such Payment Date</t>
  </si>
  <si>
    <t>Class C Notes Targeted Principal Balance (during the Revolving Period)</t>
  </si>
  <si>
    <t>y) one minus the Class C Notes Targeted Subordination Percentage</t>
  </si>
  <si>
    <t>(b)the sum of the Class A Notes Principal Amount Outstanding and the Class B Notes Principal Amount Outstandingon such Payment Date</t>
  </si>
  <si>
    <t>B = MAX(i ; ii)</t>
  </si>
  <si>
    <t>Class C Notes Targeted Principal Balance (during the Normal Redemption Period)</t>
  </si>
  <si>
    <t xml:space="preserve">Class D Notes Targeted Principal Balance </t>
  </si>
  <si>
    <t>the product of:</t>
  </si>
  <si>
    <t>(ii) one minus the Class D Notes Targeted Subordination Percentage</t>
  </si>
  <si>
    <t>the sum of the Class A Notes, the Class B Notes , and the Class C Notes Principal Amount Outstanding on such Payment Date</t>
  </si>
  <si>
    <t>A= X - Y</t>
  </si>
  <si>
    <t>Class D Notes Targeted Principal Balance (during the Revolving Period)</t>
  </si>
  <si>
    <t>y) one minus the Class D Notes Targeted Subordination Percentage</t>
  </si>
  <si>
    <t>(b) the sum of the Class A Notes, the Class B Notes , and the Class C Notes Principal Amount Outstanding on such Payment Date</t>
  </si>
  <si>
    <t>Class D Notes Targeted Principal Balance (during the Normal Redemption Period)</t>
  </si>
  <si>
    <t xml:space="preserve">Class E Notes Targeted Principal Balance </t>
  </si>
  <si>
    <t>(ii) one minus the Class E Notes Targeted Subordination Percentage</t>
  </si>
  <si>
    <t>A= X- Y</t>
  </si>
  <si>
    <t>Class E Notes Targeted Principal Balance (during the Revolving Period)</t>
  </si>
  <si>
    <t>y) one minus the Class E Notes Targeted Subordination Percentage</t>
  </si>
  <si>
    <t>Class E Notes Targeted Principal Balance (during the Normal Redemption Period)</t>
  </si>
  <si>
    <t xml:space="preserve">Class F Notes Targeted Principal Balance </t>
  </si>
  <si>
    <t>(ii) one minus the Class F Notes Targeted Subordination Percentage</t>
  </si>
  <si>
    <t>a = i * ii</t>
  </si>
  <si>
    <t>Class F Notes Targeted Principal Balance (during the Revolving Period)</t>
  </si>
  <si>
    <t>y) one minus the Class F Notes Targeted Subordination Percentage</t>
  </si>
  <si>
    <t>(b) the sum of the Class A Notes, the Class B Notes , the Class C Notes , the Class D Notes and the Class E Notes Principal Amount Outstanding on such Payment Date</t>
  </si>
  <si>
    <t xml:space="preserve">Class G Notes Targeted Principal Balance </t>
  </si>
  <si>
    <t>(ii) one minus the Class G Notes Targeted Subordination Percentage</t>
  </si>
  <si>
    <t>the sum of the Class A Notes, the Class B Notes , the Class C Notes , the Class D Notes , the Class E Notes and the Class F Notes Principal Amount Outstanding on such Payment Date</t>
  </si>
  <si>
    <t>Class G Notes Targeted Principal Balance (during the Revolving Period)</t>
  </si>
  <si>
    <t>y) one minus the Class G Notes Targeted Subordination Percentage</t>
  </si>
  <si>
    <t>(b) the sum of the Class A Notes, the Class B Notes , the Class C Notes , the Class D Notes , the Class E Notes and the Class F Notes Principal Amount Outstanding on such Payment Date</t>
  </si>
  <si>
    <t>Class G Notes Targeted Principal Balance (during the Normal Redemption Period)</t>
  </si>
  <si>
    <t>Excess Principal</t>
  </si>
  <si>
    <t>nil on the Closing Date and</t>
  </si>
  <si>
    <t xml:space="preserve">the remaining part of the Available Principal Amount after applying item (2) of the Principal Priority of Payments on each Payment Date during the Revolving Period </t>
  </si>
  <si>
    <t>Total Excess Principal</t>
  </si>
  <si>
    <t>09. Principal Deficiency Ledger (PDL)</t>
  </si>
  <si>
    <t>Principal Deficiency Ledger (PDL)</t>
  </si>
  <si>
    <t>(b) </t>
  </si>
  <si>
    <t>(A)</t>
  </si>
  <si>
    <t>(B)</t>
  </si>
  <si>
    <t>Class A Notes</t>
  </si>
  <si>
    <t>Class B Notes</t>
  </si>
  <si>
    <t>Class C Notes</t>
  </si>
  <si>
    <t>ISIN</t>
  </si>
  <si>
    <t>INTEREST ACCOUNT</t>
  </si>
  <si>
    <t>GENERAL COLLECTION ACCOUNT</t>
  </si>
  <si>
    <t>PRINCIPAL ACCOUNT</t>
  </si>
  <si>
    <t>dis_int_adj</t>
  </si>
  <si>
    <t>9. Distribution by Adjusted Interest Rate</t>
  </si>
  <si>
    <t>10. Past due Receivables</t>
  </si>
  <si>
    <t>10.1   TOTAL RECEIVABLES</t>
  </si>
  <si>
    <t>12 - Payment Holidays during the period</t>
  </si>
  <si>
    <t>10.1 Total Receivables</t>
  </si>
  <si>
    <t>11. Performing Receivables</t>
  </si>
  <si>
    <t>12. Non Performing (Defaulted Receivables, Late Delinquent, Overindebted Borrower Receivables)</t>
  </si>
  <si>
    <t>Each Receivable is denominated and payable in Euro.</t>
  </si>
  <si>
    <t>No Receivable is subject to a then ongoing prepayment by the relevant Borrower.</t>
  </si>
  <si>
    <t>Each Receivable has given rise to the effective and full payment of at least one (1) Instalment by the Borrower on the applicable Instalment Due Date.</t>
  </si>
  <si>
    <t>mb_ratio</t>
  </si>
  <si>
    <t>The Seller has represented and warranted that, on any Purchase Date, the Additional Receivables which will be offered by it to the Issuer shall, together with the Purchased Receivables, meet the Portfolio Criteria as of the immediately preceding Selection Date after giving effect to the relevant purchase</t>
  </si>
  <si>
    <t>Ratings
( DBRS )</t>
  </si>
  <si>
    <t>Ratings
( Fitch )</t>
  </si>
  <si>
    <t>Consequences of Trigger will :</t>
  </si>
  <si>
    <t>Issuer Events of Default</t>
  </si>
  <si>
    <t>Insolvency Event with respect to the Account Bank</t>
  </si>
  <si>
    <t>Insolvency Event with respect to the Paying Agent</t>
  </si>
  <si>
    <t>Breach of the Paying Agent’s obligations</t>
  </si>
  <si>
    <t>Issuer Liquidation Events</t>
  </si>
  <si>
    <t>Revolving Period Termination Events</t>
  </si>
  <si>
    <t>a Purchase Shortfall Event has occurred;</t>
  </si>
  <si>
    <t>(d)</t>
  </si>
  <si>
    <t>(f)</t>
  </si>
  <si>
    <t>(h)</t>
  </si>
  <si>
    <t>(j)</t>
  </si>
  <si>
    <t>CACIB</t>
  </si>
  <si>
    <t>Currency</t>
  </si>
  <si>
    <t>ISIN CODE</t>
  </si>
  <si>
    <t xml:space="preserve"> Number of days</t>
  </si>
  <si>
    <t>F1+</t>
  </si>
  <si>
    <t>AA-</t>
  </si>
  <si>
    <t>Aa3</t>
  </si>
  <si>
    <t>A+</t>
  </si>
  <si>
    <t>03. Asset follow up</t>
  </si>
  <si>
    <t>Principal Additional Amount</t>
  </si>
  <si>
    <t>Debit</t>
  </si>
  <si>
    <t>Credit</t>
  </si>
  <si>
    <t>Sub Principal Deficiency Ledger 'Class D</t>
  </si>
  <si>
    <t>Class D Opening Principal Deficiency Ledger(PDL)</t>
  </si>
  <si>
    <t>Available cash for Class D</t>
  </si>
  <si>
    <t>Total Class D PDL</t>
  </si>
  <si>
    <t>Class D Ending Principal Deficiency Ledger(PDL)</t>
  </si>
  <si>
    <t>Sub Principal Deficiency Ledger 'Class C</t>
  </si>
  <si>
    <t>Class C Opening Principal Deficiency Ledger(PDL)</t>
  </si>
  <si>
    <t>Available cash for Class C</t>
  </si>
  <si>
    <t>Total Class C PDL</t>
  </si>
  <si>
    <t>Class C Ending Principal Deficiency Ledger(PDL)</t>
  </si>
  <si>
    <t>Sub Principal Deficiency Ledger 'Class B</t>
  </si>
  <si>
    <t>Class B Opening Principal Deficiency Ledger(PDL)</t>
  </si>
  <si>
    <t>Available cash for Class B</t>
  </si>
  <si>
    <t>Total Class B PDL</t>
  </si>
  <si>
    <t>Class B Ending Principal Deficiency Ledger(PDL)</t>
  </si>
  <si>
    <t>Sub Principal Deficiency Ledger 'Class A</t>
  </si>
  <si>
    <t>Class A Opening Principal Deficiency Ledger(PDL)</t>
  </si>
  <si>
    <t>Available cash for Class A</t>
  </si>
  <si>
    <t>Total Class A PDL</t>
  </si>
  <si>
    <t>Class A Ending Principal Deficiency Ledger(PDL)</t>
  </si>
  <si>
    <t>the occurrence of an Issuer Event of Default; or</t>
  </si>
  <si>
    <t>Upon the occurrence of an Accelerated Redemption Event, the Revolving Period or the Normal Redemption Period (as the case may be) will terminate and the Accelerated Redemption Period shall commence.</t>
  </si>
  <si>
    <t>Breach of the Account Bank’s obligations</t>
  </si>
  <si>
    <t xml:space="preserve">Class A Liquidity Reserve Account </t>
  </si>
  <si>
    <t>payment to the Seller of any unpaid balance of the Interest Component Purchase Price of the Receivables purchased on the First Purchase Date and any Purchase Date and remaining unpaid on such Payment Date</t>
  </si>
  <si>
    <t>any remaining amount unpaid in respect of item (1) of the Interest Priority of Payments</t>
  </si>
  <si>
    <t>any remaining amount unpaid in respect of item (2) of the Interest Priority of Payments</t>
  </si>
  <si>
    <t>any remaining amount unpaid in respect of item (3) of the Interest Priority of Payments</t>
  </si>
  <si>
    <t>any remaining amount unpaid in respect of item (4) of the Interest Priority of Payments</t>
  </si>
  <si>
    <t>if the Class B is the Most Senior Class, any remaining amount unpaid in respect of item (6) of the Interest Priority of Payments</t>
  </si>
  <si>
    <t>if the Class B is the Most Senior Class, any remaining amount unpaid in respect of item (7) of the Interest Priority of Payments</t>
  </si>
  <si>
    <t>if the Class C is the Most Senior Class, any remaining amount unpaid in respect of item (9) of the Interest Priority of Payments</t>
  </si>
  <si>
    <t>(C)</t>
  </si>
  <si>
    <t>(D)</t>
  </si>
  <si>
    <t>(E)</t>
  </si>
  <si>
    <t>(F)</t>
  </si>
  <si>
    <t>(G)</t>
  </si>
  <si>
    <t>(H)</t>
  </si>
  <si>
    <t>Provision of the Principal Additional Amount received of Principal account</t>
  </si>
  <si>
    <t>Class B Liquidity Reserve Fund to eliminate or reduce any shortfalls of items (1), (2), (3) and/or (6) of the Interest Priority of Payments</t>
  </si>
  <si>
    <t>Class A Liquidity Reserve Fund to eliminate or reduce any shortfalls  of items (1), (2), and/or (3) of the Interest Priority of Payments</t>
  </si>
  <si>
    <t>Amounts credited to the Class A Principal Deficiency Ledger by debit of the Interest Account</t>
  </si>
  <si>
    <t>Amounts credited to the Class B Principal Deficiency Ledger by debit of the Interest Account</t>
  </si>
  <si>
    <t>Amounts credited to the Class C Principal Deficiency Ledger by debit of the Interest Account</t>
  </si>
  <si>
    <t>Amounts credited to the Class D Principal Deficiency Ledger by debit of the Interest Account</t>
  </si>
  <si>
    <t>Class A Notes Redemption Amount</t>
  </si>
  <si>
    <t>Class B Notes Redemption Amount</t>
  </si>
  <si>
    <t>Class D Notes Redemption Amount</t>
  </si>
  <si>
    <t>after redemption in full of all Notes, payment of any excess to the Seller</t>
  </si>
  <si>
    <r>
      <rPr>
        <u/>
        <sz val="10"/>
        <rFont val="Arial"/>
        <family val="2"/>
      </rPr>
      <t>Payment from the servicer</t>
    </r>
    <r>
      <rPr>
        <sz val="10"/>
        <rFont val="Arial"/>
        <family val="2"/>
      </rPr>
      <t xml:space="preserve"> (If the Commingling Reserve Deposit is </t>
    </r>
    <r>
      <rPr>
        <u/>
        <sz val="10"/>
        <rFont val="Arial"/>
        <family val="2"/>
      </rPr>
      <t>lower</t>
    </r>
    <r>
      <rPr>
        <sz val="10"/>
        <rFont val="Arial"/>
        <family val="2"/>
      </rPr>
      <t xml:space="preserve"> than the Commingling Reserve Required Amount)</t>
    </r>
  </si>
  <si>
    <t>If the appointment of the Servicer has been terminated,the Management Company shall release and directly transfer back to the Servicer all monies standing to the credit of the Commingling Reserve Account</t>
  </si>
  <si>
    <t>The credit balance of the Commingling Reserve Account to be transferred back to the Servicer.</t>
  </si>
  <si>
    <t>any interest, distributions thereon or liquidation proceeds on or of such collateral,</t>
  </si>
  <si>
    <t>any Interest Rate Swap Counterparty Termination Amounts</t>
  </si>
  <si>
    <t>any Replacement Interest Rate Swap Premium paid by a replacement Interest Rate Swap</t>
  </si>
  <si>
    <t xml:space="preserve">Collateral transferred by the issuer to the Interest Rate Swap Counterparty </t>
  </si>
  <si>
    <t>13.8       GENERAL COLLECTION ACCOUNT</t>
  </si>
  <si>
    <t>Compartment Operating Expenses Arrears (arriérés)</t>
  </si>
  <si>
    <t xml:space="preserve">Compartment Operating Expenses </t>
  </si>
  <si>
    <t>Class A interests amounts arrears (arriérés)</t>
  </si>
  <si>
    <t>Class A interests amounts</t>
  </si>
  <si>
    <t>Redemption in full the Class A notes</t>
  </si>
  <si>
    <t>Class B interests amounts arrears (arriérés)</t>
  </si>
  <si>
    <t>Class B interests amounts</t>
  </si>
  <si>
    <t>Redemption in full the Class B notes</t>
  </si>
  <si>
    <t>Aggregate interest component purchase price</t>
  </si>
  <si>
    <t>Class C interests amounts arrears (arriérés)</t>
  </si>
  <si>
    <t>Redemption in full the Class C notes</t>
  </si>
  <si>
    <t>Class D interests amounts arrears (arriérés)</t>
  </si>
  <si>
    <t>Redemption in full the Class D notes</t>
  </si>
  <si>
    <t>Reasonable and duly documented fees</t>
  </si>
  <si>
    <t>Repayment of the oustanding amount of the cash deposit</t>
  </si>
  <si>
    <t>Redemption in full the units</t>
  </si>
  <si>
    <t>Compartment liquidation surplus</t>
  </si>
  <si>
    <t>1. Delinquency  Ratio</t>
  </si>
  <si>
    <t>Limit Ratio</t>
  </si>
  <si>
    <t>Cumulative Gross Loss Ratio</t>
  </si>
  <si>
    <t>Check</t>
  </si>
  <si>
    <t>Borrower Notification Events</t>
  </si>
  <si>
    <t>a Servicer Termination Event; or</t>
  </si>
  <si>
    <t>the appointment of a Replacement Servicer by the Management Company pursuant to the Servicing Agreement.</t>
  </si>
  <si>
    <t>a Clean-Up Call Event has occurred and a Clean-up Call Event Notice has been delivered by the Seller to the Management Company; or</t>
  </si>
  <si>
    <t>fin du mois</t>
  </si>
  <si>
    <r>
      <t xml:space="preserve">Information Date ( + 7 </t>
    </r>
    <r>
      <rPr>
        <b/>
        <vertAlign val="superscript"/>
        <sz val="10"/>
        <rFont val="Arial"/>
        <family val="2"/>
      </rPr>
      <t xml:space="preserve">th </t>
    </r>
    <r>
      <rPr>
        <b/>
        <sz val="10"/>
        <rFont val="Arial"/>
        <family val="2"/>
      </rPr>
      <t>BD)</t>
    </r>
  </si>
  <si>
    <r>
      <t xml:space="preserve">Calculation Date ( + 10 </t>
    </r>
    <r>
      <rPr>
        <b/>
        <vertAlign val="superscript"/>
        <sz val="10"/>
        <rFont val="Arial"/>
        <family val="2"/>
      </rPr>
      <t xml:space="preserve">th </t>
    </r>
    <r>
      <rPr>
        <b/>
        <sz val="10"/>
        <rFont val="Arial"/>
        <family val="2"/>
      </rPr>
      <t>BD)</t>
    </r>
  </si>
  <si>
    <r>
      <t xml:space="preserve">Euribor Determination  Date (PD - 2 </t>
    </r>
    <r>
      <rPr>
        <b/>
        <vertAlign val="superscript"/>
        <sz val="10"/>
        <rFont val="Arial"/>
        <family val="2"/>
      </rPr>
      <t xml:space="preserve"> </t>
    </r>
    <r>
      <rPr>
        <b/>
        <sz val="10"/>
        <rFont val="Arial"/>
        <family val="2"/>
      </rPr>
      <t>BD)</t>
    </r>
  </si>
  <si>
    <r>
      <t xml:space="preserve">Payment Date (25 </t>
    </r>
    <r>
      <rPr>
        <b/>
        <vertAlign val="superscript"/>
        <sz val="10"/>
        <rFont val="Arial"/>
        <family val="2"/>
      </rPr>
      <t xml:space="preserve">th </t>
    </r>
    <r>
      <rPr>
        <b/>
        <sz val="10"/>
        <rFont val="Arial"/>
        <family val="2"/>
      </rPr>
      <t>calendar day)</t>
    </r>
  </si>
  <si>
    <t>Wed</t>
  </si>
  <si>
    <t>Fri</t>
  </si>
  <si>
    <t>Mon</t>
  </si>
  <si>
    <t>Thu</t>
  </si>
  <si>
    <t>Tue</t>
  </si>
  <si>
    <t>Sat</t>
  </si>
  <si>
    <t>Sun</t>
  </si>
  <si>
    <r>
      <t>Class A Noteholders pays to</t>
    </r>
    <r>
      <rPr>
        <b/>
        <sz val="10"/>
        <color indexed="60"/>
        <rFont val="Arial"/>
        <family val="2"/>
      </rPr>
      <t xml:space="preserve"> FCT</t>
    </r>
  </si>
  <si>
    <r>
      <t>Class B Noteholders pays to</t>
    </r>
    <r>
      <rPr>
        <b/>
        <sz val="10"/>
        <color indexed="60"/>
        <rFont val="Arial"/>
        <family val="2"/>
      </rPr>
      <t xml:space="preserve"> FCT</t>
    </r>
  </si>
  <si>
    <r>
      <t>Class C Noteholders pays to</t>
    </r>
    <r>
      <rPr>
        <b/>
        <sz val="10"/>
        <color indexed="60"/>
        <rFont val="Arial"/>
        <family val="2"/>
      </rPr>
      <t xml:space="preserve"> FCT</t>
    </r>
  </si>
  <si>
    <r>
      <t>Class D Noteholders pays to</t>
    </r>
    <r>
      <rPr>
        <b/>
        <sz val="10"/>
        <color indexed="60"/>
        <rFont val="Arial"/>
        <family val="2"/>
      </rPr>
      <t xml:space="preserve"> FCT</t>
    </r>
  </si>
  <si>
    <t>Class A Reserve Account balance</t>
  </si>
  <si>
    <t>Class B Reserve Account balance</t>
  </si>
  <si>
    <t>Principal Deficiency Ledger</t>
  </si>
  <si>
    <t>FCT pays to Class A Noteholders</t>
  </si>
  <si>
    <t>FCT pays to Class B Noteholders</t>
  </si>
  <si>
    <t>FCT pays to Class C Noteholders</t>
  </si>
  <si>
    <t>FCT pays to Class D Noteholders</t>
  </si>
  <si>
    <t>CA Consumer Finance pays to FCT</t>
  </si>
  <si>
    <t>FCT pays to CA Consumer Finance</t>
  </si>
  <si>
    <t>Set off in favor of FCT</t>
  </si>
  <si>
    <t>FCT Units issuance</t>
  </si>
  <si>
    <t>Class A Reserve amount</t>
  </si>
  <si>
    <t>Class B Reserve amount</t>
  </si>
  <si>
    <t>set off Purchase Price / Notes</t>
  </si>
  <si>
    <t>Management Company Fee (to each consultation of the Noteholders of any Class of Notes)</t>
  </si>
  <si>
    <t>Per consultation</t>
  </si>
  <si>
    <t>Management Company Fee (any amendment to the legal documentation)</t>
  </si>
  <si>
    <t>Per amendment</t>
  </si>
  <si>
    <t>Management Company Fee (Replacement Servicer)</t>
  </si>
  <si>
    <t>Per Replacement</t>
  </si>
  <si>
    <t>Management Company Fee (of any substitute or replacement of any Transaction Party (other than the Servicer)</t>
  </si>
  <si>
    <t xml:space="preserve">Per Replacement </t>
  </si>
  <si>
    <t>Management Company Fee (any litigation in which the Issuer would be involved or in case of the enforcement)</t>
  </si>
  <si>
    <t xml:space="preserve">any litigation </t>
  </si>
  <si>
    <t>Servicer Administration and Management Fee</t>
  </si>
  <si>
    <t>The first Payment Date</t>
  </si>
  <si>
    <t xml:space="preserve">Paying Agent agency services Fee </t>
  </si>
  <si>
    <t>each ISIN</t>
  </si>
  <si>
    <t>Registration agent’s Fee</t>
  </si>
  <si>
    <t>Data Protection Agent initial fee</t>
  </si>
  <si>
    <t>Data Protection Agent annual Fee</t>
  </si>
  <si>
    <t>invoice</t>
  </si>
  <si>
    <t>PCS</t>
  </si>
  <si>
    <t>General Meetings of the Noteholders fee</t>
  </si>
  <si>
    <t>EDW / Securitisation Repository fee</t>
  </si>
  <si>
    <t>AMF</t>
  </si>
  <si>
    <t>an annual fee to the French Financial Markets Authority</t>
  </si>
  <si>
    <t>LEI Fees</t>
  </si>
  <si>
    <t xml:space="preserve">an annual fee </t>
  </si>
  <si>
    <t>Opening Issuer Operating Expenses Arrears Amount</t>
  </si>
  <si>
    <t>Issuer Operating Expenses Amount due at the current payment date</t>
  </si>
  <si>
    <t>Issuer Operating Expenses Amount paid at the current Payment Date</t>
  </si>
  <si>
    <t>Ending Issuer Operating Expenses Amount arrears</t>
  </si>
  <si>
    <t>13.b. ISSUER OPERATING EXPENSES</t>
  </si>
  <si>
    <t>Available Principal Collections to be credited to the Principal Account</t>
  </si>
  <si>
    <t>Total Opening Outstanding</t>
  </si>
  <si>
    <t xml:space="preserve">On the Issuer Liquidation Date </t>
  </si>
  <si>
    <t>the collateral, in the form of cash or securities, which is required to be transferred by the Interest Rate Swap Counterparty in favour of the Issuer</t>
  </si>
  <si>
    <t>Rounded.inf ( A - B )</t>
  </si>
  <si>
    <t>Rounded. inf ( G ; H )</t>
  </si>
  <si>
    <t>Rounded. inf ( I ; J )</t>
  </si>
  <si>
    <r>
      <t xml:space="preserve">10. NOTES INTEREST CALCULATION </t>
    </r>
    <r>
      <rPr>
        <sz val="9"/>
        <rFont val="Arial Black"/>
        <family val="2"/>
      </rPr>
      <t>(IN EURO)</t>
    </r>
  </si>
  <si>
    <t>(b) the sum of the Class A Notes, the Class B Notes , the Class C and the Class D Notes Principal Amount Outstanding on such Payment Date</t>
  </si>
  <si>
    <t>the sum of the Class A Notes, the Class B Notes , the Class C and the Class D Notes Principal Amount Outstanding on such Payment Date</t>
  </si>
  <si>
    <t>Opening balance of the Class A Reserve Account</t>
  </si>
  <si>
    <t>Rounded upward (E = A + B + C - D)</t>
  </si>
  <si>
    <t xml:space="preserve">Closing balance of the Classs A Reserve </t>
  </si>
  <si>
    <t>Opening balance of the Class B Reserve Account</t>
  </si>
  <si>
    <t xml:space="preserve"> Class B Reserve  Release Amount</t>
  </si>
  <si>
    <t xml:space="preserve">Closing balance of the Classs B Reserve </t>
  </si>
  <si>
    <t>Commingling Reserve Required Amount on the First Purchase Date</t>
  </si>
  <si>
    <t>i) Amount of Instalments scheduled to be received during the next Collection Period</t>
  </si>
  <si>
    <t xml:space="preserve">b. Average monthly prepayment rate calculated by the Management Company during the 3 preceding Collection Periods </t>
  </si>
  <si>
    <t>Last Collection (Month M)</t>
  </si>
  <si>
    <t>Last Collection (Month M-1)</t>
  </si>
  <si>
    <t>Last Collection (Month M-2)</t>
  </si>
  <si>
    <t xml:space="preserve">08. Notes Targeted Principal Balance calculation </t>
  </si>
  <si>
    <t xml:space="preserve">13.5 </t>
  </si>
  <si>
    <t>13.7</t>
  </si>
  <si>
    <t xml:space="preserve">MANAGEMENT COMPANY                 </t>
  </si>
  <si>
    <t>SELLER AND SERVICER</t>
  </si>
  <si>
    <t>Immeuble LE SPALLIS, 12, rue James Watt</t>
  </si>
  <si>
    <t>1 rue Victor Basch</t>
  </si>
  <si>
    <t xml:space="preserve">93200 Saint-Denis </t>
  </si>
  <si>
    <t>CS 70001, 91068 MASSY CEDEX</t>
  </si>
  <si>
    <t>France</t>
  </si>
  <si>
    <t>Jean-François Gelb (Head of Funding and Treasury)</t>
  </si>
  <si>
    <t>jfgelb@ca-cf.fr</t>
  </si>
  <si>
    <t>Phone: + 33 (0)1 79 64 88 56</t>
  </si>
  <si>
    <t>Fax: +33 (1) 74 73 04 50/51</t>
  </si>
  <si>
    <t>Carine Auffret (Head of Back-Office)</t>
  </si>
  <si>
    <t>cauffret@ca-cf.fr</t>
  </si>
  <si>
    <t>CUSTODIAN</t>
  </si>
  <si>
    <t>Crédit Agricole Corporate and Investment Bank</t>
  </si>
  <si>
    <t xml:space="preserve">ACCOUNT BANK AND CASH MANAGER      </t>
  </si>
  <si>
    <t>INTEREST RATE SWAP COUNTERPARTY</t>
  </si>
  <si>
    <t>STATUTORY AUDITORS OF THE FUND</t>
  </si>
  <si>
    <t>63 avenue de Villiers</t>
  </si>
  <si>
    <t>92208 Neuilly-sur-Seine</t>
  </si>
  <si>
    <t xml:space="preserve">LEGAL ADVISERS </t>
  </si>
  <si>
    <t>White &amp; Case LLP</t>
  </si>
  <si>
    <t>19 Place Vendôme</t>
  </si>
  <si>
    <t>75001 Paris</t>
  </si>
  <si>
    <t>9 quai du Président Paul Doumer</t>
  </si>
  <si>
    <t>92920 Paris La Défense Cedex</t>
  </si>
  <si>
    <t>Contacts details</t>
  </si>
  <si>
    <t>BANQUE SOFINCO</t>
  </si>
  <si>
    <t>NEG</t>
  </si>
  <si>
    <t>25/10/2012</t>
  </si>
  <si>
    <t>Credit Agricole SA</t>
  </si>
  <si>
    <t>17/03/2015</t>
  </si>
  <si>
    <t>21/06/2012</t>
  </si>
  <si>
    <t>A2</t>
  </si>
  <si>
    <t>0946419D FP</t>
  </si>
  <si>
    <t xml:space="preserve">13.4 </t>
  </si>
  <si>
    <t>CA-CF( Swap Counterparty)</t>
  </si>
  <si>
    <t>02b - Eligibility Criteria of the Receivables</t>
  </si>
  <si>
    <t>02a. PORTFOLIO CRITERIA</t>
  </si>
  <si>
    <t>Current Accrued interests</t>
  </si>
  <si>
    <t>DBRS long-term unsecured, unsubordinated and unguaranteed debt rating requirements</t>
  </si>
  <si>
    <t>Borrower Notification Events:</t>
  </si>
  <si>
    <t>21. TRIGGERS TABLES</t>
  </si>
  <si>
    <t>the amount standing on the Commingling Reserve Account</t>
  </si>
  <si>
    <t>the aggregate amount of Available Collections that have not been remitted by the Servicer to the Issuer since Closing Date, minus the aggregate drawings made on the
Commingling Reserve for the benefit of the Issuer since Closing Date</t>
  </si>
  <si>
    <t>ARRANGER AND LEAD MANAGER</t>
  </si>
  <si>
    <t>on the Issuer Establishment Date and  during the Revolving Period,</t>
  </si>
  <si>
    <t>Servicer (CA-CF) Short Term Rating by Fitch  &gt;&gt;&gt;&gt;&gt;&gt;</t>
  </si>
  <si>
    <t>Servicer (CA-CF) Short Term Rating by DBRS  &gt;&gt;&gt;&gt;&gt;&gt;</t>
  </si>
  <si>
    <t>Servicer (CA-CF) Long Term Rating by Fitch  &gt;&gt;&gt;&gt;&gt;&gt;</t>
  </si>
  <si>
    <t>Servicer (CA-CF) Long Term Rating by DBRS  &gt;&gt;&gt;&gt;&gt;&gt;</t>
  </si>
  <si>
    <t>Sole Holder Events</t>
  </si>
  <si>
    <t xml:space="preserve"> PORTFOLIO CRITERIA</t>
  </si>
  <si>
    <t>CA-CF (Servicer, Settlement Bank)</t>
  </si>
  <si>
    <t>Calculation</t>
  </si>
  <si>
    <t>II. Roll-forward - Principal Outstanding Amount (excl. Arrears on installments)</t>
  </si>
  <si>
    <t>III. Arrears follow up - Principal component (I -II)</t>
  </si>
  <si>
    <t xml:space="preserve">Available cash </t>
  </si>
  <si>
    <t>Class D Principal Deficiency Ledger(PDL)</t>
  </si>
  <si>
    <t>Class C Principal Deficiency Ledger(PDL)</t>
  </si>
  <si>
    <t>Class B Principal Deficiency Ledger(PDL)</t>
  </si>
  <si>
    <t>Class A Principal Deficiency Ledger(PDL)</t>
  </si>
  <si>
    <t>11. NOTES  FOLLOW-UP (IN EURO)</t>
  </si>
  <si>
    <t>Class 'A' Notes (Monthly Amortisation Period)</t>
  </si>
  <si>
    <t>Class 'B' Notes (Monthly Amortisation Period)</t>
  </si>
  <si>
    <t>Class 'C' Notes (Monthly Amortisation Period)</t>
  </si>
  <si>
    <t>Class 'D' Notes (Monthly Amortisation Period)</t>
  </si>
  <si>
    <t>13. WATERFALL DURING REVOLVING PERIOD AND THE NORMAL REDEMPTION PERIOD</t>
  </si>
  <si>
    <t>15.1 SOFT BALANCE SHEET</t>
  </si>
  <si>
    <t>16 . BREAK DOWN STATISTICS</t>
  </si>
  <si>
    <t>16.Bis CONSISTENCY TEST Stat</t>
  </si>
  <si>
    <t>Below F1</t>
  </si>
  <si>
    <t>KEY FIGURES FOR INVESTORS INFORMATION</t>
  </si>
  <si>
    <t xml:space="preserve"> the Seller shall with the prior consent of the Management Company, but subject to prior consultation with the Servicer:
(a) declare the rescission (résolution) of the transfer or, alternatively, proceeding with the retransfer to the 
Seller, of the relevant Non-Compliant Purchased Receivables; such rescission (résolution) or 
retransfer shall take effect on the Cut-Off Date following the date falling five (5) Business Days after 
the date on which the non-compliance of that Non-Compliant Purchased Receivables was notified by 
a party to the other. In this respect, on any Calculation Date, the Management Company shall record 
in an electronic file any Non-Compliant Purchased Receivable whose transfer will be rescinded. Such 
electronic file shall contain the date on which the rescission will become effective. The amount 
payable by the Seller to the Issuer on the following Settlement Date as a consequence of such 
rescission of the transfer or the retransfer of the Non-Compliant Purchased Receivables will be equal 
to the Non-Compliant Purchased Receivables Rescission Amount;(b) proceed with the substitution of the relevant Non-Compliant Purchased Receivables with one or 
several Receivable(s) which satisfy the Eligibility Criteria (the “Substitute Receivable(s)”). If the Management Company decides to proceed with such substitution:i) such substitution shall take effect on the relevant Settlement Date on which the transfer of the relevant Non-Compliant Purchased Receivables is rescinded (résolu) in accordance with paragraph (a) above; (ii) the Substitute Receivable(s) shall be transferred by the Seller to the Issuer on the Settlement Date in accordance with the provisions of the Master Receivables Sale and Purchase Agreement; and (iii) the Non-Compliant Purchased Receivables Rescission Amount payable by the Seller on the following Settlement Date in relation to the Non-Compliant Purchased Receivable will be set_x0002_off against the Principal Component Purchase Price of the Substitute Receivable(s), up to the lower of the two amounts, provided that, for the avoidance of doubt, any part of the Non_x0002_Compliant Purchased Receivables Rescission Amount remaining unpaid after such set-off shall be paid by the Seller to the Issuer on such Settlement Date, provided that the Substitute Receivable(s) shall be randomly selected among the Eligible Receivables.</t>
  </si>
  <si>
    <t xml:space="preserve">SELLER’s UNDERTAKINGS CONTROL </t>
  </si>
  <si>
    <t>(a) </t>
  </si>
  <si>
    <r>
      <t xml:space="preserve">13.1 </t>
    </r>
    <r>
      <rPr>
        <b/>
        <sz val="12"/>
        <rFont val="Arial"/>
        <family val="2"/>
      </rPr>
      <t xml:space="preserve">       GENERAL COLLECTION ACCOUNT  -  IBAN : </t>
    </r>
  </si>
  <si>
    <t xml:space="preserve">13. Priority of Payments </t>
  </si>
  <si>
    <r>
      <t xml:space="preserve">13.2 </t>
    </r>
    <r>
      <rPr>
        <b/>
        <sz val="12"/>
        <rFont val="Arial"/>
        <family val="2"/>
      </rPr>
      <t xml:space="preserve">       INTEREST ACCOUNT  - </t>
    </r>
    <r>
      <rPr>
        <b/>
        <sz val="12"/>
        <color indexed="8"/>
        <rFont val="Arial"/>
        <family val="2"/>
      </rPr>
      <t>IBAN :</t>
    </r>
    <r>
      <rPr>
        <b/>
        <sz val="12"/>
        <rFont val="Arial"/>
        <family val="2"/>
      </rPr>
      <t xml:space="preserve"> </t>
    </r>
    <r>
      <rPr>
        <b/>
        <sz val="12"/>
        <color indexed="54"/>
        <rFont val="Arial"/>
        <family val="2"/>
      </rPr>
      <t xml:space="preserve"> </t>
    </r>
    <r>
      <rPr>
        <b/>
        <sz val="12"/>
        <color theme="1"/>
        <rFont val="Arial"/>
        <family val="2"/>
      </rPr>
      <t xml:space="preserve"> </t>
    </r>
  </si>
  <si>
    <t>14. COMPARTMENT OPERATING EXPENSES</t>
  </si>
  <si>
    <t>15. SOFT BALANCE SHEET</t>
  </si>
  <si>
    <t>16. Bis CONSISTENCY TEST Stat</t>
  </si>
  <si>
    <t xml:space="preserve"> 17 .  Non-performing &amp; Recovery  (in relation to Defaulted, Delinquent and Overindebted receivables)</t>
  </si>
  <si>
    <t xml:space="preserve"> 1    Delinquency &amp; Recovery </t>
  </si>
  <si>
    <t>2    Defaulted &amp; Recovery Stats</t>
  </si>
  <si>
    <t xml:space="preserve">3 Overindebted &amp; Recovery </t>
  </si>
  <si>
    <t>18.Delinquent Receivables Stats ( Performing )</t>
  </si>
  <si>
    <t>19. PERFORMANCE TRIGGERS</t>
  </si>
  <si>
    <t xml:space="preserve">21. Portfolio Events </t>
  </si>
  <si>
    <t>23 . RATINGS</t>
  </si>
  <si>
    <t>TEMPLATE CATEGORY</t>
  </si>
  <si>
    <t>SECTION</t>
  </si>
  <si>
    <t>FIELD CODE</t>
  </si>
  <si>
    <t>FIELD NAME</t>
  </si>
  <si>
    <t>CONTENT TO REPORT</t>
  </si>
  <si>
    <t>ND1-ND4 allowed?</t>
  </si>
  <si>
    <t>ND5 allowed?</t>
  </si>
  <si>
    <t>FORMAT</t>
  </si>
  <si>
    <t>For info: existing ECB or EBA NPL template field code</t>
  </si>
  <si>
    <t>ANNEX 12: NON-ABCP_INV_REP</t>
  </si>
  <si>
    <t>Securitisation information section</t>
  </si>
  <si>
    <t>IVSS1</t>
  </si>
  <si>
    <t>Unique Identifier</t>
  </si>
  <si>
    <t>The unique identifier assigned by the reporting entity according to Article 11(1) of the Commission Delegated Regulation (EU) …/… [include full reference to the disclosure RTS].</t>
  </si>
  <si>
    <t>{ALPHANUM-28}</t>
  </si>
  <si>
    <t>IVSS2</t>
  </si>
  <si>
    <t>Data Cut-Off Date</t>
  </si>
  <si>
    <t>The data cut-off date for this data submission. This must match the data cut-off date in the applicable underlying exposure templates submitted.</t>
  </si>
  <si>
    <t>{DATEFORMAT}</t>
  </si>
  <si>
    <t>IVSS3</t>
  </si>
  <si>
    <t>Securitisation Name</t>
  </si>
  <si>
    <t>Enter the name of the securitisation</t>
  </si>
  <si>
    <t>{ALPHANUM-100}</t>
  </si>
  <si>
    <t>IVSS4</t>
  </si>
  <si>
    <t>Reporting Entity Name</t>
  </si>
  <si>
    <t>Legal name of the entity designated as per Article 7(2) of the Regulation (EU) 2017/2402; this name shall match the name entered in for that entity in field SESP3 in the counterparty information section. Where a Legal Entity Identifier (LEI) is available in the Global Legal Entity Foundation (GLEIF) database, the name entered shall match the name associated with the LEI.</t>
  </si>
  <si>
    <t>IVSS5</t>
  </si>
  <si>
    <t>Reporting Entity Contact Person</t>
  </si>
  <si>
    <t>First and Last name of the contact person(s) responsible for preparing this securitisation comprehensive report and to whom questions on this comprehensive report must be addressed.</t>
  </si>
  <si>
    <t>{ALPHANUM-256}</t>
  </si>
  <si>
    <t>IVSS6</t>
  </si>
  <si>
    <t>Reporting Entity Contact Telephone</t>
  </si>
  <si>
    <t>Direct telephone number(s) of the contact person(s) responsible for preparing this securitisation comprehensive report and to whom questions on this comprehensive report must be addressed.</t>
  </si>
  <si>
    <t>{TELEPHONE}</t>
  </si>
  <si>
    <t>IVSS7</t>
  </si>
  <si>
    <t>Reporting Entity Contact Emails</t>
  </si>
  <si>
    <t>Direct email address(es) of the contact person(s) responsible for preparing this securitisation comprehensive report and to whom questions on this comprehensive report must be addressed.</t>
  </si>
  <si>
    <t>IVSS8</t>
  </si>
  <si>
    <t>Risk Retention Method</t>
  </si>
  <si>
    <t>Method for complying with risk retention requirements in the EU (e.g. Article 6 of the Regulation (EU) 2017/2402, or until entry into force, Article 405 of Regulation (EU) 575/2013):
Vertical slice - i.e. Article 6(3)(a) (VSLC)
Seller's share - i.e. Article 6(3)(b) (SLLS)
Randomly-selected exposures kept on balance sheet - i.e. Article 6(3)(c) (RSEX)
First loss tranche - i.e. Article 6(3)(d) (FLTR)
First loss exposure in each asset - i.e. Article 6(3)(e) (FLEX)
No compliance with risk retention requirements (NCOM)
Other (OTHR)</t>
  </si>
  <si>
    <t>{LIST}</t>
  </si>
  <si>
    <t>FLTR</t>
  </si>
  <si>
    <t>IVSS9</t>
  </si>
  <si>
    <t>Risk Retention Holder</t>
  </si>
  <si>
    <t xml:space="preserve">Which entity is retaining the material net economic interest, as specified in Article 6 of the Regulation (EU) 2017/2402, or until its entry into force, Article 405 of Regulation (EU) 575/2013):
Originator (ORIG)
Sponsor (SPON)
Original Lender (OLND)
Seller (SELL)
No Compliance with Risk Retention Requirement (NCOM)
Other (OTHR)
</t>
  </si>
  <si>
    <t>SELL</t>
  </si>
  <si>
    <t>IVSS10</t>
  </si>
  <si>
    <t>Underlying Exposure Type</t>
  </si>
  <si>
    <t>Enter in the type of underlying exposures of the securitisation. If multiple types from the list below are present, enter in 'Mixed' (with the exception of securitisations whose underlying exposures consist exclusively of a combination of consumer loans and automobile loans or leases--for these securitisations the value corresponding to 'Consumer loans' must be entered):
Automobile Loan or Lease (ALOL)
Consumer Loan (CONL)
Commercial Mortgage (CMRT)
Credit-Card Receivable (CCRR)
Lease (LEAS)
Residential Mortgage (RMRT)
Mixed (MIXD)
Small and Medium Enterprise (SMEL)
Non Small and Medium Enterprise Corporate (NSML)
Other (OTHR)</t>
  </si>
  <si>
    <t>IVSS11</t>
  </si>
  <si>
    <t>Risk Transfer Method</t>
  </si>
  <si>
    <t xml:space="preserve">In accordance with Article 242(10) and (11) of Regulation (EU) No 575/2013, the securitisation risk transfer method is 'true sale'.
</t>
  </si>
  <si>
    <t>{Y/N}</t>
  </si>
  <si>
    <t>IVSS12</t>
  </si>
  <si>
    <t>Has any underlying exposure-related trigger event occurred? These include any delinquency, dilution, default, loss, stop-substitution, stop-revolving, or similar exposure-related events which impact the securitisation, as at the data cut-off date. This also includes if there is a debit balance on any PDL or an asset deficiency.</t>
  </si>
  <si>
    <t>IVSS13</t>
  </si>
  <si>
    <t>Revolving/ Ramp-Up Period End-Date</t>
  </si>
  <si>
    <t>Enter the date at which the securitisation’s revolving or ramp-up period is scheduled to cease. Enter the securitisation maturity date if there is a revolving period with no scheduled end date.</t>
  </si>
  <si>
    <t>IVSS14</t>
  </si>
  <si>
    <t>Principal Recoveries In The Period</t>
  </si>
  <si>
    <t>Gross principal recoveries received during the period.
Include the currency in which the amount is denominated, using {CURRENCYCODE_3} format.</t>
  </si>
  <si>
    <t>{MONETARY}</t>
  </si>
  <si>
    <t>IVSS14_CURRENCY</t>
  </si>
  <si>
    <t>IVSS15</t>
  </si>
  <si>
    <t>Interest Recoveries In The Period</t>
  </si>
  <si>
    <t>Gross interest recoveries received during the period.
Include the currency in which the amount is denominated, using {CURRENCYCODE_3} format.</t>
  </si>
  <si>
    <t>IVSS15_CURRENCY</t>
  </si>
  <si>
    <t>IVSS16</t>
  </si>
  <si>
    <t>Principal Collections In The Period</t>
  </si>
  <si>
    <t>Collections treated as principal in the period.
Include the currency in which the amount is denominated, using {CURRENCYCODE_3} format.</t>
  </si>
  <si>
    <t>IVSS16_CURRENCY</t>
  </si>
  <si>
    <t>IVSS17</t>
  </si>
  <si>
    <t>Interest Collections In The Period</t>
  </si>
  <si>
    <t>Collections treated as revenue in the period.
Include the currency in which the amount is denominated, using {CURRENCYCODE_3} format.</t>
  </si>
  <si>
    <t>IVSS17_CURRENCY</t>
  </si>
  <si>
    <t>IVSS18</t>
  </si>
  <si>
    <t>Drawings Under Liquidity Facility</t>
  </si>
  <si>
    <t>If the securitisation has a liquidity facility confirm whether or not there has been a drawing under the liquidity facility in the period ending on the last interest payment date.</t>
  </si>
  <si>
    <t>IVSS19</t>
  </si>
  <si>
    <t>Securitisation Excess Spread</t>
  </si>
  <si>
    <t>The amount of funds left over after application of all currently-applicable stages of the waterfall, commonly referred to as ‘excess spread’.
Include the currency in which the amount is denominated, using {CURRENCYCODE_3} format.</t>
  </si>
  <si>
    <t>IVSS19_CURRENCY</t>
  </si>
  <si>
    <t>IVSS20</t>
  </si>
  <si>
    <t>Excess Spread Trapping Mechanism</t>
  </si>
  <si>
    <t>Excess spread is currently trapped in the securitisation (e.g. accumulated in a separate reserve account)</t>
  </si>
  <si>
    <t>IVSS21</t>
  </si>
  <si>
    <t>Current Overcollateralisation</t>
  </si>
  <si>
    <t xml:space="preserve">Current overcollateralisation of the securitisation, calculated as the ratio of (the sum of the outstanding principal balance of all underlying exposures, excluding underlying exposures classified as defaulted, as at the data cut-off date) to (the sum of the outstanding principal balance of all tranches/bonds as at the data cut-off date).
</t>
  </si>
  <si>
    <t>{PERCENTAGE}</t>
  </si>
  <si>
    <t>IVSS22</t>
  </si>
  <si>
    <t>The annualised Constant Prepayment Rate (CPR) of the underlying exposures based upon the most recent periodic CPR. Periodic CPR is equal to the [(total unscheduled principal received at the end of the most recent collection period) / (the total principal balance at the start of the collection period)]. The Periodic CPR is then annualised as follows:
1-((1-Periodic CPR)^number of collection periods in a year)
‘Periodic CPR’ refers to the CPR during the last collection period i.e. for a securitisation with quarterly paying bonds this will usually be the prior three month period.</t>
  </si>
  <si>
    <t>IVSS23</t>
  </si>
  <si>
    <t>Dilutions</t>
  </si>
  <si>
    <t>Total reductions in principal exposures during the period.
Include the currency in which the amount is denominated, using {CURRENCYCODE_3} format.</t>
  </si>
  <si>
    <t>IVSS23_CURRENCY</t>
  </si>
  <si>
    <t>IVSS24</t>
  </si>
  <si>
    <t>Gross Charge Offs In The Period</t>
  </si>
  <si>
    <t>Total amount of gross principal charge-offs (i.e. before recoveries) for the period. Charge-off is as per securitisation definition, or alternatively per lender's usual practice.
Include the currency in which the amount is denominated, using {CURRENCYCODE_3} format.</t>
  </si>
  <si>
    <t>IVSS24_CURRENCY</t>
  </si>
  <si>
    <t>IVSS25</t>
  </si>
  <si>
    <t>Repurchased Exposures</t>
  </si>
  <si>
    <t>The amount of underlying exposures that have been repurchased by the originator/sponsor between the immediately previous data cut-off date and the current data cut-off date.
Include the currency in which the amount is denominated, using {CURRENCYCODE_3} format.</t>
  </si>
  <si>
    <t>IVSS25_CURRENCY</t>
  </si>
  <si>
    <t>IVSS26</t>
  </si>
  <si>
    <t>Restructured Exposures</t>
  </si>
  <si>
    <t>The amount of underlying exposures that have been restructured by the originator/sponsor between the immediately previous data cut-off date and the current data cut-off date. Restructuring refers to any changes made to the contractual terms of the underlying exposure agreement due to forbearance, including payment holidays, arrears capitalisation, change of interest rate basis or margins, fees, penalties, maturity and/or other generally-accepted measures of restructuring under forbearance.
Include the currency in which the amount is denominated, using {CURRENCYCODE_3} format.</t>
  </si>
  <si>
    <t>IVSS26_CURRENCY</t>
  </si>
  <si>
    <t>IVSS27</t>
  </si>
  <si>
    <t>Annualised Constant Default Rate</t>
  </si>
  <si>
    <t>The annualised Constant Default Rate (CDR) for the underlying exposures based on the periodic CDR. Periodic CDR is equal to the [(total current balance of underlying exposures classified as defaulted during the period) / (total current balance of non-defaulted underlying exposures at the beginning of the period)] * 100. This value is then annualised as follows:
1-((1-Periodic CDR)^number of collection periods in a year)
"Periodic CDR" refers to the CDR during the last collection period, i.e. for a securitisation with quarterly paying bonds this will usually be the prior three month period.</t>
  </si>
  <si>
    <t>IVSS28</t>
  </si>
  <si>
    <t>Defaulted Exposures</t>
  </si>
  <si>
    <t>The total outstanding principal amount as at the data cut-off date of exposures in default as at the cut-off date, using the definition of default specified in the securitisation documentation
Include the currency in which the amount is denominated, using {CURRENCYCODE_3} format.</t>
  </si>
  <si>
    <t>IVSS28_CURRENCY</t>
  </si>
  <si>
    <t>IVSS29</t>
  </si>
  <si>
    <t>Defaulted Exposures CRR</t>
  </si>
  <si>
    <t>The total outstanding principal amount as at the data cut-off date of exposures in default as at the cut-off date, using the definition of default specified in Article 178 of Regulation (EU) No 575/2013.
Include the currency in which the amount is denominated, using {CURRENCYCODE_3} format.</t>
  </si>
  <si>
    <t>IVSS29_CURRENCY</t>
  </si>
  <si>
    <t>IVSS30</t>
  </si>
  <si>
    <t>Risk Weight Approach</t>
  </si>
  <si>
    <t>Indicate which risk weight approach was used by the originator to produce the risk weight attached to the underlying exposures, according to the Regulation (EU) 575/2013:
Standardised Approach (STND)
Foundation Internal Ratings-Based (FIRB)
Advanced Internal Ratings-Based (ADIR)</t>
  </si>
  <si>
    <t>STND</t>
  </si>
  <si>
    <t>IVSS31</t>
  </si>
  <si>
    <t>"Obligor Probability Of Default in Range [0.00%,0.10%)"</t>
  </si>
  <si>
    <t>The total outstanding amount of underlying exposures whose one-year-ahead probability of default has been assessed as in the range 0.00%&lt;= x &lt; 0.10%. This estimate can either come from the originator or the relevant national central bank.
Where there is no regulatory requirement to calculate Probability of Default, enter ND5.</t>
  </si>
  <si>
    <t>ND5</t>
  </si>
  <si>
    <t>IVSS32</t>
  </si>
  <si>
    <t>"Obligor Probability Of Default in Range [0.10%,0.25%)"</t>
  </si>
  <si>
    <t>The total outstanding amount of underlying exposures whose one-year-ahead probability of default has been assessed as in the range 0.10%&lt;= x &lt; 0.25%. This estimate can either come from the originator or the relevant national central bank.
Where there is no regulatory requirement to calculate Probability of Default, enter ND5.</t>
  </si>
  <si>
    <t>IVSS33</t>
  </si>
  <si>
    <t>"Obligor Probability Of Default in Range [0.25%,1.00%)"</t>
  </si>
  <si>
    <t>The total outstanding amount of underlying exposures whose one-year-ahead probability of default has been assessed as in the range 0.25%&lt;= x &lt; 1.00%. This estimate can either come from the originator or the relevant national central bank.
Where there is no regulatory requirement to calculate Probability of Default, enter ND5.</t>
  </si>
  <si>
    <t>IVSS34</t>
  </si>
  <si>
    <t>"Obligor Probability Of Default in Range [1.00%,7.50%)"</t>
  </si>
  <si>
    <t>The total outstanding amount of underlying exposures whose one-year-ahead probability of default has been assessed as in the range 1.00%&lt;= x &lt; 7.50%. This estimate can either come from the originator or the relevant national central bank.
Where there is no regulatory requirement to calculate Probability of Default, enter ND5.</t>
  </si>
  <si>
    <t>IVSS35</t>
  </si>
  <si>
    <t>"Obligor Probability Of Default in Range [7.50%,20.00%)"</t>
  </si>
  <si>
    <t>The total outstanding amount of underlying exposures whose one-year-ahead probability of default has been assessed as in the range 7.50%&lt;= x &lt; 20.00%. This estimate can either come from the originator or the relevant national central bank.
Where there is no regulatory requirement to calculate Probability of Default, enter ND5.</t>
  </si>
  <si>
    <t>IVSS36</t>
  </si>
  <si>
    <t>"Obligor Probability Of Default in Range [20.00%,100.00%]"</t>
  </si>
  <si>
    <t>The total outstanding amount of underlying exposures whose one-year-ahead probability of default has been assessed as in the range 20.00%&lt;= x &lt;= 100.00%. This estimate can either come from the originator or the relevant national central bank.
Where there is no regulatory requirement to calculate Probability of Default, enter ND5.</t>
  </si>
  <si>
    <t>IVSS37</t>
  </si>
  <si>
    <t>Internal Loss Given Default Estimate</t>
  </si>
  <si>
    <t>The originator’s latest Loss Given Default estimate for the underlying exposure in a downturn scenario, weighted using the total outstanding principal balance of the underlying exposures as at the data cut-off date.
Where there is no regulatory requirement to calculate Loss Given Default, enter ND5.</t>
  </si>
  <si>
    <t>IVSS38</t>
  </si>
  <si>
    <t>Arrears 1-29 Days</t>
  </si>
  <si>
    <t>The percentage of exposures of this type in arrears on principal and/or interest payments due for a period between 1 and 29 days (inclusive) as at the data cut-off date. The percentage shall be calculated as the total outstanding principal amount as at the data cut-off date of the exposures of this type and in this category of arrears, relative to the total outstanding principal amount of all exposures of this type as at the data cut-off date.</t>
  </si>
  <si>
    <t>IVSS39</t>
  </si>
  <si>
    <t>Arrears 30-59 Days</t>
  </si>
  <si>
    <t>The percentage of exposures in arrears on principal and/or interest payments due for a period between 30 and 59 days (inclusive) as at the data cut-off date. The percentage shall be calculated as the total outstanding principal amount as at the data cut-off date of the exposures in this category of arrears, relative to the total outstanding principal amount of all exposures as at the data cut-off date.</t>
  </si>
  <si>
    <t>IVSS40</t>
  </si>
  <si>
    <t>Arrears 60-89 Days</t>
  </si>
  <si>
    <t>The percentage of exposures in arrears on principal and/or interest payments due for a period between 60 and 89 days (inclusive) as at the data cut-off date. The percentage shall be calculated as the total outstanding principal amount as at the data cut-off date of the exposures in this category of arrears, relative to the total outstanding principal amount of all exposures as at the data cut-off date.</t>
  </si>
  <si>
    <t>IVSS41</t>
  </si>
  <si>
    <t>Arrears 90-119 Days</t>
  </si>
  <si>
    <t>The percentage of exposures in arrears on principal and/or interest payments due for a period between 90 and 119 days (inclusive) as at the data cut-off date. The percentage shall be calculated as the total outstanding principal amount as at the data cut-off date of the exposures in this category of arrears, relative to the total outstanding principal amount of all exposures as at the data cut-off date.</t>
  </si>
  <si>
    <t>IVSS42</t>
  </si>
  <si>
    <t>Arrears 120-149 Days</t>
  </si>
  <si>
    <t>The percentage of exposures in arrears on principal and/or interest payments due for a period between 120 and 149 days (inclusive) as at the data cut-off date. The percentage shall be calculated as the total outstanding principal amount as at the data cut-off date of the exposures in this category of arrears, relative to the total outstanding principal amount of all exposures as at the data cut-off date.</t>
  </si>
  <si>
    <t>IVSS43</t>
  </si>
  <si>
    <t>Arrears 150-179 Days</t>
  </si>
  <si>
    <t>The percentage of exposures in arrears on principal and/or interest payments due for a period between 150 and 179 days (inclusive) as at the data cut-off date. The percentage shall be calculated as the total outstanding principal amount as at the data cut-off date of the exposures in this category of arrears, relative to the total outstanding principal amount of all exposures as at the data cut-off date. The percentage shall be calculated as the total outstanding principal amount as at the data cut-off date of the exposures in this category of arrears, relative to the total outstanding principal amount of all exposures as at the data cut-off date.</t>
  </si>
  <si>
    <t>IVSS44</t>
  </si>
  <si>
    <t>Arrears 180+ Days</t>
  </si>
  <si>
    <t>The percentage of exposures in arrears on principal and/or interest payments due for a period for 180 days or more as at the data cut-off date. The percentage shall be calculated as the total outstanding principal amount as at the data cut-off date of the exposures in this category of arrears, relative to the total outstanding principal amount of all exposures as at the data cut-off date.</t>
  </si>
  <si>
    <t>Tests/Events/Triggers information section</t>
  </si>
  <si>
    <t>IVSR1</t>
  </si>
  <si>
    <t>Report the same unique identifier here as the one entered into field IVSS1.</t>
  </si>
  <si>
    <t>IVSR2</t>
  </si>
  <si>
    <t>Original Test/Event/Trigger Identifier</t>
  </si>
  <si>
    <t>The original unique test/event/trigger identifier. The reporting entity shall not amend this unique identifier.</t>
  </si>
  <si>
    <t>{ALPHANUM-1000}</t>
  </si>
  <si>
    <t>TriggerDelinquencyRatio1</t>
  </si>
  <si>
    <t>Trigger Cumulative Gross Loss Ratio2</t>
  </si>
  <si>
    <t>IVSR3</t>
  </si>
  <si>
    <t>New Test/Event/Trigger Identifier</t>
  </si>
  <si>
    <t>If the original identifier in field IVSR2 cannot be maintained in this field enter the new identifier here. If there has been no change in the identifier, enter the same identifier as in IVSR2. The reporting entity shall not amend this unique identifier.</t>
  </si>
  <si>
    <t>IVSR4</t>
  </si>
  <si>
    <t>Description</t>
  </si>
  <si>
    <t>Describe the test/event/trigger, including any formulae. This is a free text field, however the description of the test/event/trigger shall include any formulae and key definitions to allow an investor/potential investor to form a reasonable view of the test/event/trigger and any conditions and consequences attached to it.</t>
  </si>
  <si>
    <t>{ALPHANUM-1000000}</t>
  </si>
  <si>
    <t>IVSR5</t>
  </si>
  <si>
    <t>Threshold Level</t>
  </si>
  <si>
    <t>Enter the level at which the test is deemed to have been met, the trigger is deemed to have been breached, or at which any other action is deemed to occur, as applicable given the type of test/event/trigger being reported. In the event of non-numerical tests/events/triggers, enter ND5.</t>
  </si>
  <si>
    <t>IVSR6</t>
  </si>
  <si>
    <t>Actual Value</t>
  </si>
  <si>
    <t xml:space="preserve">Enter the current value of the measure being compared against the threshold level. In the event of non-numerical tests/events/triggers, enter ND5. Where percentages are being entered, these shall be entered in the form of percentage points, e.g. 99.50 for 99.50%, e.g. 0.006 for 0.006%).
</t>
  </si>
  <si>
    <t>{NUMERIC}</t>
  </si>
  <si>
    <t>IVSR7</t>
  </si>
  <si>
    <t xml:space="preserve">Is this status of the test/event/trigger set to 'Breach' (i.e. the test has not been met or the trigger conditions have been met) at the data cut-off date?
</t>
  </si>
  <si>
    <t>IVSR8</t>
  </si>
  <si>
    <t>Cure Period</t>
  </si>
  <si>
    <t>Enter in the maximum number of days granted for this test/trigger to be brought back into compliance with the required level. If no time is granted (i.e. there is no Cure Period), enter 0.</t>
  </si>
  <si>
    <t>{INTEGER-9999}</t>
  </si>
  <si>
    <t>IVSR9</t>
  </si>
  <si>
    <t>Calculation Frequency</t>
  </si>
  <si>
    <t>Enter in the number of calendar days' interval for calculating the test. Use round numbers, for example 7 for weekly, 30 for monthly, 90 for quarterly, and 365 yearly.</t>
  </si>
  <si>
    <t>IVSR10</t>
  </si>
  <si>
    <t>Consequence for Breach</t>
  </si>
  <si>
    <t>Enter in the consequence, as per the securitisation documentation, for this test/event/trigger not being satisfied (i.e. being breached):
Change in the priority of payments (CHPP)
Replacement of a counterparty (CHCP)
Both change in the priority of payments and replacement of a counterparty (BOTH)
Other consequence (OTHR)</t>
  </si>
  <si>
    <t xml:space="preserve">CHPP 
</t>
  </si>
  <si>
    <t>Cash-flow information section</t>
  </si>
  <si>
    <t>IVSF1</t>
  </si>
  <si>
    <t>IVSF2</t>
  </si>
  <si>
    <t>Original Cashflow Item Identifier</t>
  </si>
  <si>
    <t>The original unique cashflow item identifier. The reporting entity shall not amend this unique identifier.</t>
  </si>
  <si>
    <t>GeneralAcc_POS1</t>
  </si>
  <si>
    <t>GeneralAcc_POS2</t>
  </si>
  <si>
    <t>GeneralAcc_POS3</t>
  </si>
  <si>
    <t>GeneralAcc_NEG1</t>
  </si>
  <si>
    <t>GeneralAcc_NEG2</t>
  </si>
  <si>
    <t>GeneralAcc_NEG3</t>
  </si>
  <si>
    <t>InterestAcc_POS1</t>
  </si>
  <si>
    <t>InterestAcc_POS2</t>
  </si>
  <si>
    <t>InterestAcc_POS3</t>
  </si>
  <si>
    <t>InterestAcc_POS4</t>
  </si>
  <si>
    <t>InterestAcc_NEG1</t>
  </si>
  <si>
    <t>InterestAcc_NEG2</t>
  </si>
  <si>
    <t>InterestAcc_NEG3</t>
  </si>
  <si>
    <t>InterestAcc_NEG4</t>
  </si>
  <si>
    <t>InterestAcc_NEG5</t>
  </si>
  <si>
    <t>InterestAcc_NEG6</t>
  </si>
  <si>
    <t>InterestAcc_NEG7</t>
  </si>
  <si>
    <t>InterestAcc_NEG8</t>
  </si>
  <si>
    <t>InterestAcc_NEG9</t>
  </si>
  <si>
    <t>InterestAcc_NEG10</t>
  </si>
  <si>
    <t>InterestAcc_NEG11</t>
  </si>
  <si>
    <t>InterestAcc_NEG12</t>
  </si>
  <si>
    <t>InterestAcc_NEG13</t>
  </si>
  <si>
    <t>InterestAcc_NEG14</t>
  </si>
  <si>
    <t>InterestAcc_NEG15</t>
  </si>
  <si>
    <t>InterestAcc_NEG16</t>
  </si>
  <si>
    <t>InterestAcc_NEG17</t>
  </si>
  <si>
    <t>InterestAcc_NEG18</t>
  </si>
  <si>
    <t>InterestAcc_NEG19</t>
  </si>
  <si>
    <t>InterestAcc_NEG20</t>
  </si>
  <si>
    <t>PrincipalAcc_POS1</t>
  </si>
  <si>
    <t>PrincipalAcc_POS2</t>
  </si>
  <si>
    <t>PrincipalAcc_POS3</t>
  </si>
  <si>
    <t>PrincipalAcc_POS4</t>
  </si>
  <si>
    <t>PrincipalAcc_POS5</t>
  </si>
  <si>
    <t>PrincipalAcc_POS6</t>
  </si>
  <si>
    <t>PrincipalAcc_POS7</t>
  </si>
  <si>
    <t>PrincipalAcc_POS8</t>
  </si>
  <si>
    <t>PrincipalAcc_NEG1</t>
  </si>
  <si>
    <t>PrincipalAcc_NEG2</t>
  </si>
  <si>
    <t>PrincipalAcc_NEG3</t>
  </si>
  <si>
    <t>PrincipalAcc_NEG4</t>
  </si>
  <si>
    <t>PrincipalAcc_NEG5</t>
  </si>
  <si>
    <t>PrincipalAcc_NEG6</t>
  </si>
  <si>
    <t>PrincipalAcc_NEG7</t>
  </si>
  <si>
    <t>PrincipalAcc_NEG8</t>
  </si>
  <si>
    <t>PrincipalAcc_NEG9</t>
  </si>
  <si>
    <t>IVSF3</t>
  </si>
  <si>
    <t>New Cashflow Item Identifier</t>
  </si>
  <si>
    <t>If the original identifier in field IVSF2 cannot be maintained in this field enter the new identifier here. If there has been no change in the identifier, enter the same identifier as in IVSF2. The reporting entity shall not amend this unique identifier.</t>
  </si>
  <si>
    <t>IVSF4</t>
  </si>
  <si>
    <t>Cashflow Item</t>
  </si>
  <si>
    <t>List the cashflow item, this field shall be completed in the order that would be used in a traditional investor report produced for investors, according to the applicable priority of payments as at the data cut-off date. That is, each source of cash inflows shall be listed in turn, after which sources of cash outflows shall be listed. This field shall therefore represent one line of the cashflow section of an investor report.</t>
  </si>
  <si>
    <t>IVSF5</t>
  </si>
  <si>
    <t>Amount Paid During Period</t>
  </si>
  <si>
    <t>What are the funds paid out as per the priority of payments for this item? Enter negative values for funds paid out, positive values for funds received. Note that the "Amount Paid During Period" value entered in a given line (e.g. in line B) plus the "Available Funds Post" value entered in the preceding line (e.g. line A) shall together equal the "Available Funds Post" value entered in this line (e.g. line B).
Include the currency in which the amount is denominated, using {CURRENCYCODE_3} format.</t>
  </si>
  <si>
    <t>IVSF5_CURRENCY</t>
  </si>
  <si>
    <t>IVSF6</t>
  </si>
  <si>
    <t>Available Funds Post</t>
  </si>
  <si>
    <t>What are the funds available to the priority of payments after to the application of the cashflow item? Note that the "Amount Paid In Period" value entered in a given line (e.g. in line B) plus the "Available Funds Post" value entered in the preceding line (e.g. line A) shall together equal the "Available Funds Post" value entered in this line (e.g. line B).
Include the currency in which the amount is denominated, using {CURRENCYCODE_3} format.</t>
  </si>
  <si>
    <t>IVSF6_CURRENCY</t>
  </si>
  <si>
    <t>means the ratio, as calculated by the Management Company on any Calculation Date, 
between (a) the sum of all Outstanding Principal Balances and any amount in arrears with respect to Delinquent 
Receivables and (b) the aggregate of the Outstanding Princip</t>
  </si>
  <si>
    <t xml:space="preserve"> means the ratio (expressed as a percentage), as calculated by the
Management Company on any Calculation Date, between to (i) the aggregate of the Default Amounts debited
from the Principal Deficiency Ledger between the Closing Date and the last Cut-off Date and (ii) the aggregate of the Principal Component Purchase Prices of all Purchased Receivables assigned to the Issuer
since the Closing Date.</t>
  </si>
  <si>
    <t>ANNEX 14: NON-ABCP_INSIDE_INFORMATION_OR_SIGNIFICANT_EVENT</t>
  </si>
  <si>
    <t>SESS1</t>
  </si>
  <si>
    <t>SESS2</t>
  </si>
  <si>
    <t>The data cut-off date for this data submission. When submitted alongside an underlying exposures and investor report data submission, this must match the data cut-off date in the applicable underlying exposure and investor report templates submitted.</t>
  </si>
  <si>
    <t>SESS3</t>
  </si>
  <si>
    <t>No Longer STS</t>
  </si>
  <si>
    <t>Has the securitisation ceased to meet STS requirements? If the securitisation has never had STS status, then enter ND5.</t>
  </si>
  <si>
    <t>SESS4</t>
  </si>
  <si>
    <t>Remedial Actions</t>
  </si>
  <si>
    <t>Have competent authorities taken any remedial actions relating to this securitisation? If the securitisation is not an STS securitisation, then enter ND5.</t>
  </si>
  <si>
    <t>SESS5</t>
  </si>
  <si>
    <t>Administrative Actions</t>
  </si>
  <si>
    <t>Have competent authorities taken any administrative actions relating to this securitisation? If the securitisation is not an STS securitisation, then enter ND5.</t>
  </si>
  <si>
    <t>SESS6</t>
  </si>
  <si>
    <t>Material Amendment to Transaction Documents</t>
  </si>
  <si>
    <t>Describe any material amendments made to transaction documents, including the name and item code (pursuant to Table 4 in Annex 1) of the document as well as a detailed description of the amendments.</t>
  </si>
  <si>
    <t>SESS7</t>
  </si>
  <si>
    <t>Perfection Of Sale</t>
  </si>
  <si>
    <t>Pursuant to Article 20(5) of the Regulation (EU) 2017/2402, is the transfer of underlying exposures to the SSPE (i.e. perfection of sale) being performed after the securitisation closing date?</t>
  </si>
  <si>
    <t>SESS8</t>
  </si>
  <si>
    <t>Current Waterfall Type</t>
  </si>
  <si>
    <t>Choose, from the list below, the closest waterfall arrangement currently applicable to the securitisation:
Turbo Waterfall (TRWT)
Sequential Waterfall (SQWT)
Pro-rata Waterfall (PRWT)
Currently Sequential, with Possibility to Switch to Pro-rata in the Future (SQPR)
Currently Pro-rata, with Possibility to Switch to Sequential in the Future (PRSQ)
Other (OTHR)</t>
  </si>
  <si>
    <t>SQWT</t>
  </si>
  <si>
    <t>SESS9</t>
  </si>
  <si>
    <t>Master Trust Type</t>
  </si>
  <si>
    <t>If the securitisation has a master trust structure, select the most appropriate description of the structure:
Each SSPE is independent from other SSPEs with respect to note issuance and cashflow distribution (a.k.a. 'capitalist structure') (CSTR)
Losses are shared across all SSPEs and single classes of notes are issued independently from more senior or junior classes (a.k.a. 'socialist structure' or 'de-linked master trust') (SSTR)
Other (OTHR)</t>
  </si>
  <si>
    <t>SESS10</t>
  </si>
  <si>
    <t>SSPE Value</t>
  </si>
  <si>
    <t>If the securitisation has a master trust structure, enter the face value of all underlying exposures (principal and charges) in which the trust or SSPE has a beneficial interest at the data cut-off date.
Include the currency in which the amount is denominated, using {CURRENCYCODE_3} format.</t>
  </si>
  <si>
    <t>SESS10_CURRENCY</t>
  </si>
  <si>
    <t>SESS11</t>
  </si>
  <si>
    <t>SSPE Principal Value</t>
  </si>
  <si>
    <t>If the securitisation has a master trust structure, enter the face value of all underlying exposures (principal only) in which the trust had a beneficial interest at the data cut-off date.
Include the currency in which the amount is denominated, using {CURRENCYCODE_3} format.</t>
  </si>
  <si>
    <t>SESS11_CURRENCY</t>
  </si>
  <si>
    <t>SESS12</t>
  </si>
  <si>
    <t>SSPE Number Of Accounts</t>
  </si>
  <si>
    <t>If the securitisation has a master trust structure, enter the number of accounts in which the trust or SSPE has a beneficial interest at the data cut-off date.</t>
  </si>
  <si>
    <t>{INTEGER-999999999}</t>
  </si>
  <si>
    <t>SESS13</t>
  </si>
  <si>
    <t>Note Principal Balance</t>
  </si>
  <si>
    <t>If the securitisation has a master trust structure, enter the face value of all asset-backed notes, collateralised by the underlying exposures in the trust.
Include the currency in which the amount is denominated, using {CURRENCYCODE_3} format.</t>
  </si>
  <si>
    <t>SESS13_CURRENCY</t>
  </si>
  <si>
    <t>SESS14</t>
  </si>
  <si>
    <t>Seller Share</t>
  </si>
  <si>
    <t>If the securitisation has a master trust structure, enter the originator's interest in the trust, expressed as a percentage. In the event of multiple originators, enter in the aggregate interest across all originators.</t>
  </si>
  <si>
    <t>SESS15</t>
  </si>
  <si>
    <t>Funding Share</t>
  </si>
  <si>
    <t>If the securitisation has a master trust structure, enter the SSPE's interest of this series in the trust at the data cut-off date, expressed as a percentage.</t>
  </si>
  <si>
    <t>SESS16</t>
  </si>
  <si>
    <t>Revenue Allocated To This Series</t>
  </si>
  <si>
    <t>If the securitisation has a master trust structure, enter the revenue amounts allocated to this series from the trust.
Include the currency in which the amount is denominated, using {CURRENCYCODE_3} format.</t>
  </si>
  <si>
    <t>SESS16_CURRENCY</t>
  </si>
  <si>
    <t>SESS17</t>
  </si>
  <si>
    <t>Interest Rate Swap Benchmark</t>
  </si>
  <si>
    <t xml:space="preserve">Describe the type of interest rate swap benchmark on the payer leg of the swap is fixed to:
MuniAAA (MAAA)
FutureSWAP (FUSW)
LIBID (LIBI)
LIBOR (LIBO)
SWAP (SWAP)
Treasury (TREA)
Euribor (EURI)
Pfandbriefe (PFAN)
EONIA (EONA)
EONIASwaps (EONS)
EURODOLLAR (EUUS)
EuroSwiss (EUCH)
TIBOR (TIBO)
ISDAFIX (ISDA)
GCFRepo (GCFR)
STIBOR (STBO)
BBSW (BBSW)
JIBAR (JIBA)
BUBOR (BUBO)
CDOR (CDOR)
CIBOR (CIBO)
MOSPRIM (MOSP)
NIBOR (NIBO)
PRIBOR (PRBO)
TELBOR (TLBO)
WIBOR (WIBO)
Other (OTHR)
</t>
  </si>
  <si>
    <t>EURI</t>
  </si>
  <si>
    <t>SESS18</t>
  </si>
  <si>
    <t>Interest Rate Swap Maturity Date</t>
  </si>
  <si>
    <t>Date of maturity for the interest rate swap.</t>
  </si>
  <si>
    <t>SESS19</t>
  </si>
  <si>
    <t>Interest Rate Swap Notional</t>
  </si>
  <si>
    <t>Interest rate swap notional amount as at the data cut-off date.
Include the currency in which the amount is denominated, using {CURRENCYCODE_3} format.</t>
  </si>
  <si>
    <t>SESS19_CURRENCY</t>
  </si>
  <si>
    <t>SESS20</t>
  </si>
  <si>
    <t>Currency Swap Payer Currency</t>
  </si>
  <si>
    <t>Enter the currency that the payer leg of the swap is paying.</t>
  </si>
  <si>
    <t>{CURRENCYCODE_3}</t>
  </si>
  <si>
    <t>SESS21</t>
  </si>
  <si>
    <t>Currency Swap Receiver Currency</t>
  </si>
  <si>
    <t>Enter the currency that the receiver leg of the swap is paying.</t>
  </si>
  <si>
    <t>SESS22</t>
  </si>
  <si>
    <t>Exchange Rate For Currency Swap</t>
  </si>
  <si>
    <t>The exchange rate that has been set for a currency swap.</t>
  </si>
  <si>
    <t>SESS23</t>
  </si>
  <si>
    <t>Currency Swap Maturity Date</t>
  </si>
  <si>
    <t>Date of maturity for the currency swap.</t>
  </si>
  <si>
    <t>SESS24</t>
  </si>
  <si>
    <t>Currency Swap Notional</t>
  </si>
  <si>
    <t>Currency swap notional amount as at the data cut-off date.
Include the currency in which the amount is denominated, using {CURRENCYCODE_3} format.</t>
  </si>
  <si>
    <t>SESS24_CURRENCY</t>
  </si>
  <si>
    <t>Tranche/bond information section</t>
  </si>
  <si>
    <t>Tranche/bond-level information section</t>
  </si>
  <si>
    <t>SEST1</t>
  </si>
  <si>
    <t>Report the same unique identifier here as the one entered into field SESS1.</t>
  </si>
  <si>
    <t>SEST2</t>
  </si>
  <si>
    <t>Original Tranche Identifier</t>
  </si>
  <si>
    <t>The original unique identifier assigned to this instrument. The reporting entity shall not amend this unique identifier.</t>
  </si>
  <si>
    <t>SEST3</t>
  </si>
  <si>
    <t>New Tranche Identifier</t>
  </si>
  <si>
    <t>If the original identifier in field SEST2 cannot be maintained in this field enter the new identifier here. If there has been no change in the identifier, enter the value in field SEST2. The reporting entity shall not amend this unique identifier.</t>
  </si>
  <si>
    <t>SEST4</t>
  </si>
  <si>
    <t>The ISIN code assigned to this tranche, where applicable.</t>
  </si>
  <si>
    <t>{ISIN}</t>
  </si>
  <si>
    <t>SEST5</t>
  </si>
  <si>
    <t>Tranche Name</t>
  </si>
  <si>
    <t>The designation (typically a letter and/or number) given to this tranche of bonds (or class of securities) which exhibit the same rights, priorities and characteristics as defined in the prospectus i.e. Series 1, Class A1 etc.</t>
  </si>
  <si>
    <t>SEST6</t>
  </si>
  <si>
    <t>Tranche/Bond Type</t>
  </si>
  <si>
    <t>Select the most appropriate option to describe the repayment profile of the instrument:
Hard bullet (i.e. fixed maturity date) (HBUL)
Soft bullet (i.e. scheduled maturity date can be extended to the legal maturity date) (SBUL)
Scheduled amortisation (i.e. repayment of principal on scheduled amortisation dates) (SAMO)
Controlled amortisation (i.e. repayment of principal begins at a specified period) (CAMM)
Other (OTHR)</t>
  </si>
  <si>
    <t>CAMM</t>
  </si>
  <si>
    <t>OTHR</t>
  </si>
  <si>
    <t>SEST7</t>
  </si>
  <si>
    <t>The currency denomination of this instrument.</t>
  </si>
  <si>
    <t>SEST8</t>
  </si>
  <si>
    <t>The Original Principal Balance of this tranche at issuance
Include the currency in which the amount is denominated, using {CURRENCYCODE_3} format.</t>
  </si>
  <si>
    <t>SEST8_CURRENCY</t>
  </si>
  <si>
    <t>SEST9</t>
  </si>
  <si>
    <t>Current Principal Balance</t>
  </si>
  <si>
    <t>The par, or notional, balance of this tranche after the current Principal Payment Date
Include the currency in which the amount is denominated, using {CURRENCYCODE_3} format.</t>
  </si>
  <si>
    <t>SEST9_CURRENCY</t>
  </si>
  <si>
    <t>SEST10</t>
  </si>
  <si>
    <t>The frequency with which interest is due to be paid on this instrument:
Monthly (MNTH)
Quarterly (QUTR)
Semi Annual (SEMI)
Annual (YEAR)
Other (OTHR)</t>
  </si>
  <si>
    <t>MNTH</t>
  </si>
  <si>
    <t>SEST11</t>
  </si>
  <si>
    <t>The first occurring date, after the data cut-off date being reported, upon which interest payments are scheduled to be distributed to bondholders of this tranche.</t>
  </si>
  <si>
    <t>SEST12</t>
  </si>
  <si>
    <t>The first occurring date, after the data cut-off date being reported, upon which principal payments are scheduled to be distributed to bondholders of this tranche.</t>
  </si>
  <si>
    <t>SEST13</t>
  </si>
  <si>
    <t>The coupon on the instrument in basis points.</t>
  </si>
  <si>
    <t>SEST14</t>
  </si>
  <si>
    <t>Current Interest Rate Margin/Spread</t>
  </si>
  <si>
    <t>The coupon spread applied to the reference interest index as defined in the offering document applicable to the specific instrument in basis points.</t>
  </si>
  <si>
    <t>SEST15</t>
  </si>
  <si>
    <t>Coupon Floor</t>
  </si>
  <si>
    <t>The coupon floor of the instrument.</t>
  </si>
  <si>
    <t>SEST16</t>
  </si>
  <si>
    <t>Coupon Cap</t>
  </si>
  <si>
    <t>The coupon cap of the instrument.</t>
  </si>
  <si>
    <t>SEST17</t>
  </si>
  <si>
    <t>Step-Up/Step-Down Coupon Value</t>
  </si>
  <si>
    <t>If any, what is the value of the Step-up/Step-down coupon as per the terms and conditions of the securitisation/programme?</t>
  </si>
  <si>
    <t>SEST18</t>
  </si>
  <si>
    <t>Step-Up/Step-Down Coupon Date</t>
  </si>
  <si>
    <t>If any, what is the date on which the coupon definition is supposed to change as per the terms and conditions of the securitisation/programme?</t>
  </si>
  <si>
    <t>SEST19</t>
  </si>
  <si>
    <t>Business Day Convention</t>
  </si>
  <si>
    <t>Business day convention used for the calculation of interest due:
Following (FWNG)
Modified Following (MODF)
Nearest (NEAR) 
Preceding (PREC)
Other (OTHR)</t>
  </si>
  <si>
    <t>MODF</t>
  </si>
  <si>
    <t>SEST20</t>
  </si>
  <si>
    <t>Current Interest Rate Index</t>
  </si>
  <si>
    <t xml:space="preserve">The base reference interest index currently applicable (the reference rate off which the interest rate is set):
MuniAAA (MAAA)
FutureSWAP (FUSW)
LIBID (LIBI)
LIBOR (LIBO)
SWAP (SWAP)
Treasury (TREA)
Euribor (EURI)
Pfandbriefe (PFAN)
EONIA (EONA)
EONIASwaps (EONS)
EURODOLLAR (EUUS)
EuroSwiss (EUCH)
TIBOR (TIBO)
ISDAFIX (ISDA)
GCFRepo (GCFR)
STIBOR (STBO)
BBSW (BBSW)
JIBAR (JIBA)
BUBOR (BUBO)
CDOR (CDOR)
CIBOR (CIBO)
MOSPRIM (MOSP)
NIBOR (NIBO)
PRIBOR (PRBO)
TELBOR (TLBO)
WIBOR (WIBO)
Bank of England Base Rate (BOER)
European Central Bank Base Rate (ECBR) 
Lender's Own Rate (LDOR)
Other (OTHR)
</t>
  </si>
  <si>
    <t>SEST21</t>
  </si>
  <si>
    <t>Current Interest Rate Index Tenor</t>
  </si>
  <si>
    <t xml:space="preserve">Tenor of the current interest rate index:
Overnight (OVNG)
IntraDay (INDA)
1 day (DAIL)
1 week (WEEK)
2 week (TOWK)
1 month (MNTH)
2 month (TOMN)
3 month (QUTR)
4 month (FOMN)
6 month (SEMI)
12 month (YEAR)
On Demand (ONDE)
Other (OTHR)
</t>
  </si>
  <si>
    <t>SEST22</t>
  </si>
  <si>
    <t>Issue Date</t>
  </si>
  <si>
    <t>Date that this instrument was issued.</t>
  </si>
  <si>
    <t>SEST23</t>
  </si>
  <si>
    <t>Disbursement Date</t>
  </si>
  <si>
    <t>First date starting on which the amount of interest payable on the instrument is calculated.</t>
  </si>
  <si>
    <t>SEST24</t>
  </si>
  <si>
    <t>The date before which this instrument must be repaid in order not to be in default.</t>
  </si>
  <si>
    <t>SEST25</t>
  </si>
  <si>
    <t>Extension Clause</t>
  </si>
  <si>
    <t>Select the most appropriate option to describe which party has the right to extend the maturity of the instrument, as per the terms and conditions of the securitisation/programme:
SSPE only (ISUR)
Noteholder (NHLD)
Either SSPE or noteholder (ISNH)
No option (NOPT)</t>
  </si>
  <si>
    <t>ISNH</t>
  </si>
  <si>
    <t>SEST26</t>
  </si>
  <si>
    <t>Next Call Date</t>
  </si>
  <si>
    <t>What is the next date on which the instrument can be called as per the terms and conditions of the securitisation/programme? This excludes clean-up arrangements.</t>
  </si>
  <si>
    <t>SEST27</t>
  </si>
  <si>
    <t>Clean-Up Call Threshold</t>
  </si>
  <si>
    <t>What is the clean-up call threshold as per the terms and conditions of the securitisation/programme?</t>
  </si>
  <si>
    <t>Clean-Up Call Event” means the event which shall occur if the aggregate Outstanding Principal Balance of
the Purchased Receivables which are unmatured (non échues) is lower than ten (10) per cent. of the aggregate
of the Outstanding Principal Balance of the Purchased Receivables which are unmatured (non échues) as of
the Issuer Establishment Date</t>
  </si>
  <si>
    <t>SEST28</t>
  </si>
  <si>
    <t>Next Put date</t>
  </si>
  <si>
    <t>What is the next put date as per the terms and conditions of the securitisation/programme?</t>
  </si>
  <si>
    <t>SEST29</t>
  </si>
  <si>
    <t>Day Count Convention</t>
  </si>
  <si>
    <t xml:space="preserve">The 'days' convention used to calculate interest:
30 / 360 (A011)
Actual / 365 (A005)
Actual / 360 (A004)
Actual / Actual ICMA (A006)
Actual / Actual ISDA (A008)
Actual / Actual AFB (A010)
Actual / 366 (A009)
Other (OTHR)
</t>
  </si>
  <si>
    <t>A004</t>
  </si>
  <si>
    <t>SEST30</t>
  </si>
  <si>
    <t>Settlement Convention</t>
  </si>
  <si>
    <t xml:space="preserve">Usual settlement convention for the tranche:
T Plus One (TONE)
T Plus Two (TTWO)
T Plus Three (TTRE)
As soon as possible (ASAP)
At the of Contract (ENDC)
End of Month (MONT)
Future (FUTU)
Next Day (NXTD)
Regular (REGU)
T Plus Five (TFIV)
T Plus Four (TFOR)
When and if issued (WHIF)
When Distributed (WDIS)
When Issued (WISS)
When Issued or Distributed (WHID)
Other (OTHR)
</t>
  </si>
  <si>
    <t>NXTD</t>
  </si>
  <si>
    <t>SEST31</t>
  </si>
  <si>
    <t>Current Attachment Point</t>
  </si>
  <si>
    <t>The current tranche attachment point, calculated as per Article 256 of Regulation (EU) 2017/2401.</t>
  </si>
  <si>
    <t>SEST32</t>
  </si>
  <si>
    <t>Original Attachment Point</t>
  </si>
  <si>
    <t>The tranche attachment point at the time of issuance of the tranche notes, calculated as per Article 256 of Regulation (EU) 2017/2401.</t>
  </si>
  <si>
    <t>SEST33</t>
  </si>
  <si>
    <t>Current Credit Enhancement</t>
  </si>
  <si>
    <t>The current tranche credit enhancement, calculated as per the originator/sponsor/SSPE's definition</t>
  </si>
  <si>
    <t>SEST34</t>
  </si>
  <si>
    <t>Original Credit Enhancement</t>
  </si>
  <si>
    <t>The tranche credit enhancement at the time of issuance of the tranche notes, calculated as per the originator/sponsor/SSPE's definition</t>
  </si>
  <si>
    <t>SEST35</t>
  </si>
  <si>
    <t>Credit Enhancement Formula</t>
  </si>
  <si>
    <t>Describe/Enter the formula used to calculate the tranche credit enhancement.</t>
  </si>
  <si>
    <t>The credit enhancement and liquidity support established within the Issuer through excess spread,
overcollateralisation with the Initial Purchase Discount, the subordination of the Class B Notes, the
Class C Notes, the Class D Notes, the Class E Notes, the Class F Notes and the Class G Notes and the
establishment of the Class A Liquidity Reserve Deposit provide only limited protection to the holders
of the Class A Notes</t>
  </si>
  <si>
    <t>The credit enhancement and liquidity support established within the Issuer through excess spread,
overcollateralisation with the Initial Purchase Discount, the subordination of the Class C Notes,the
Class D Notes, the Class E Notes, the Class F Notes and the Class G Notes and the establishment of
the Class B Liquidity Reserve Deposit provide only limited protection to the holders of the Class B</t>
  </si>
  <si>
    <t>The credit enhancement and liquidity support established within the Issuer through excess spread,
overcollateralisation with the Initial Purchase Discount, the subordination of the Class D Notes, the
Class E Notes, the Class F Notes and the Class G Notes provide only limited protection to the holders
of the Class C Notes.</t>
  </si>
  <si>
    <t>The credit enhancement and liquidity support established within the Issuer through excess spread,
overcollateralisation with the Initial Purchase Discount, the subordination of the Class E Notes, the
Class F Notes and the Class G Notes provide only limited protection to the holders of the Class D
Notes.</t>
  </si>
  <si>
    <t>SEST36</t>
  </si>
  <si>
    <t>Pari-Passu Tranches</t>
  </si>
  <si>
    <t>Enter in the ISINs of all tranches (including this one) that, as at the data cut-off date, rank pari-passu with the current tranche according to the securitisation priority of payments as at the data cut-off date. In the event of multiple ISINs, all ISINs must be provided according to the XML schema.</t>
  </si>
  <si>
    <t>SEST37</t>
  </si>
  <si>
    <t>Senior Tranches</t>
  </si>
  <si>
    <t>Enter in the ISINs of all tranches that, as at the data cut-off date, rank senior to the current tranche according to the securitisation priority of payments as at the data cut-off date. In the event of multiple ISINs, all ISINs must be provided according to the XML schema.</t>
  </si>
  <si>
    <t>SEST38</t>
  </si>
  <si>
    <t>Outstanding Principal Deficiency Ledger Balance</t>
  </si>
  <si>
    <t>The unpaid Principal Deficiency Ledger balance of the tranche in question.
Include the currency in which the amount is denominated, using {CURRENCYCODE_3} format.</t>
  </si>
  <si>
    <t>SEST38_CURRENCY</t>
  </si>
  <si>
    <t>SEST39</t>
  </si>
  <si>
    <t>Guarantor Legal Entity Identifier</t>
  </si>
  <si>
    <t xml:space="preserve">If the tranche has been guaranteed, provide the Legal Entity Identifier (as specified in the Global Legal Entity Foundation (GLEIF) database) of the guarantor. If not guaranteed, enter ND5.
</t>
  </si>
  <si>
    <t>{LEI}</t>
  </si>
  <si>
    <t>SEST40</t>
  </si>
  <si>
    <t>Guarantor Name</t>
  </si>
  <si>
    <t>Give the full legal name of the guarantor. Where a Legal Entity Identifier (LEI) is available in the Global Legal Entity Foundation (GLEIF) database, the name entered shall match the name associated with the LEI. If not guaranteed, enter ND5.</t>
  </si>
  <si>
    <t>SEST41</t>
  </si>
  <si>
    <t>Guarantor ESA Subsector</t>
  </si>
  <si>
    <t>The ESA 2010 classification of the guarantor according to EU Regulation No 549/2013 ('ESA 2010'). This entry must be provided at the sub-sector level. Use one of the values available in Table 2 of Annex 1. If not guaranteed, enter ND5.</t>
  </si>
  <si>
    <t>{ESA}</t>
  </si>
  <si>
    <t>SEST42</t>
  </si>
  <si>
    <t>Protection Type</t>
  </si>
  <si>
    <t>List the type of protection instrument used:
Credit Default Swap (CDSX)
Credit-Linked Note (CLKN)
Total Return Swap (TRES)
Financial Guarantee (a.k.a. unfunded credit risk mitigation) (FGUA)
Credit Insurance (CINS)
Other (OTHR)</t>
  </si>
  <si>
    <t>Account information section</t>
  </si>
  <si>
    <t>Account-level information section</t>
  </si>
  <si>
    <t>SESA1</t>
  </si>
  <si>
    <t>SESA2</t>
  </si>
  <si>
    <t>Original Account Identifier</t>
  </si>
  <si>
    <t>The original unique account identifier. The reporting entity shall not amend this unique identifier.</t>
  </si>
  <si>
    <t>SESA3</t>
  </si>
  <si>
    <t>New Account Identifier</t>
  </si>
  <si>
    <t>If the original identifier in field SESA2 cannot be maintained in this field enter the new identifier here. If there has been no change in the identifier, enter the same identifier as in SESA2. The reporting entity shall not amend this unique identifier.</t>
  </si>
  <si>
    <t>SESA4</t>
  </si>
  <si>
    <t>Account Type</t>
  </si>
  <si>
    <t>The type of account:
Cash Reserve Account (CARE)
Commingling Reserve Account (CORE)
Set-off Reserve Account (SORE)
Liquidity Facility (LQDF)
Margin Account (MGAC)
Other Account (OTHR)</t>
  </si>
  <si>
    <t>SESA5</t>
  </si>
  <si>
    <t>Account Target Balance</t>
  </si>
  <si>
    <t>The amount of funds that would be on deposit in the account in question when it is fully funded pursuant to the securitisation documentation.
Include the currency in which the amount is denominated, using {CURRENCYCODE_3} format.</t>
  </si>
  <si>
    <t>SESA5_CURRENCY</t>
  </si>
  <si>
    <t>SESA6</t>
  </si>
  <si>
    <t>Account Actual Balance</t>
  </si>
  <si>
    <t>The balance of funds on deposit in the account in question at the Accrual End Date.
Include the currency in which the amount is denominated, using {CURRENCYCODE_3} format.</t>
  </si>
  <si>
    <t>SESA6_CURRENCY</t>
  </si>
  <si>
    <t>SESA7</t>
  </si>
  <si>
    <t>Amortising Account</t>
  </si>
  <si>
    <t>Is the account amortising over the lifetime of the securitisation?</t>
  </si>
  <si>
    <t>Counterparty information section</t>
  </si>
  <si>
    <t>Counterparty-level information section</t>
  </si>
  <si>
    <t>SESP1</t>
  </si>
  <si>
    <t>SESP2</t>
  </si>
  <si>
    <t>Counterparty Legal Entity Identifier</t>
  </si>
  <si>
    <t>Provide the Legal Entity Identifier (as specified in the Global Legal Entity Foundation (GLEIF) database) of the counterparty.</t>
  </si>
  <si>
    <t>9695009VUMOUXTC7WD85</t>
  </si>
  <si>
    <t>969500IWTTNFUAHJEZ90</t>
  </si>
  <si>
    <t>SESP3</t>
  </si>
  <si>
    <t>Counterparty Name</t>
  </si>
  <si>
    <t>Give the full legal name of the counterparty. Where a Legal Entity Identifier (LEI) is available in the Global Legal Entity Foundation (GLEIF) database, the name entered shall match the name associated with the LEI.</t>
  </si>
  <si>
    <t>CA CONSUMER FINANCE</t>
  </si>
  <si>
    <t>CACEIS CORPORATE TRUST (CACEIS CT)</t>
  </si>
  <si>
    <t>PRICEWATERHOUSECOOPERS AUDIT</t>
  </si>
  <si>
    <t>SESP4</t>
  </si>
  <si>
    <t>Counterparty Type</t>
  </si>
  <si>
    <t xml:space="preserve">The type of counterparty:
Account Bank (ABNK)
Backup Account Bank (BABN)
Account Bank Facilitator (ABFC)
Account Bank Guarantor (ABGR)
Collateral Agent (CAGT)
Paying Agent (PAYA)
Calculation Agent (CALC)
Administration Agent (ADMI)
Administration Sub-Agent (ADSA)
Transfer Agent (RANA)
Verification agent (VERI)
Security agent (SECU)
Cash Advance Provider (CAPR)
Collateral Provider (COLL)
Guaranteed Investment Contract Provider (GICP)
Insurance Policy Credit Provider (IPCP)
Liquidity Facility Provider (LQFP)
Backup Liquidity Facility Provider (BLQP)
Savings Mortgage Participant (SVMP)
Issuer (ISSR)
Originator (ORIG)
Seller (SELL)
Sponsor of the Securitisation Special Purpose Entity (SSSP)
Servicer (SERV)
Backup Servicer (BSER)
Backup Servicer Facilitator (BSRF)
Special Servicer (SSRV)
Subscriber (SUBS)
Interest Rate Swap Provider (IRSP)
Backup Interest Rate Swap Provider (BIPR)
Currency Swap Provider (CSPR)
Backup Currency Swap Provider (BCSP)
Auditor (AUDT)
Counsel (CNSL)
Trustee (TRUS)
Representative of Noteholders (REPN)
Underwriter (UNDR)
Arranger (ARRG)
Dealer (DEAL)
Manager (MNGR)
Letter of Credit Provider (LCPR)
Multi-Seller Conduit (MSCD)
Securitisation Special Purpose Entity (SSPE)
Liquidity or Liquidation Agent (LQAG)
Equity owner of conduit/SSPE (EQOC)
Swingline Facility Provider (SWNG)
Start-up Loan or Lease Provider (SULP)
Repurchase Agreement Counterparty (RAGC)
Cash Manager (CASM)
Collection Account Bank (CACB)
Collateral Account Bank (COLA)
Subordinated Loan Provider (SBLP)
Collateralised Loan Obligation Manager (CLOM)
Portfolio Advisor (PRTA)
Substitution Agent (SUBA)
Other (OTHR)
</t>
  </si>
  <si>
    <t>ABNK</t>
  </si>
  <si>
    <t>PAYA</t>
  </si>
  <si>
    <t>IRSP</t>
  </si>
  <si>
    <t>ORIG</t>
  </si>
  <si>
    <t>SERV</t>
  </si>
  <si>
    <t>AUDT</t>
  </si>
  <si>
    <t>SESP5</t>
  </si>
  <si>
    <t>Counterparty Country Of Establishment</t>
  </si>
  <si>
    <t>Country where the underlying exposure originator is established.</t>
  </si>
  <si>
    <t>{COUNTRYCODE_2}</t>
  </si>
  <si>
    <t>SESP6</t>
  </si>
  <si>
    <t>Counterparty Rating Threshold</t>
  </si>
  <si>
    <t>If there is a ratings-based threshold specified for the service performed by this counterparty in the securitisation, enter in the counterparty rating threshold as at the data cut-off date. 
In the event of multiple ratings, all ratings shall be provided as per the XML schema. If there is no such ratings-based threshold, enter ND5.</t>
  </si>
  <si>
    <t>{ALPHANUM-10000}</t>
  </si>
  <si>
    <t>BBB</t>
  </si>
  <si>
    <t>SESP7</t>
  </si>
  <si>
    <t>Counterparty Rating</t>
  </si>
  <si>
    <t>If there is a ratings-based threshold specified for the service performed by this counterparty in the securitisation, enter in the counterparty rating as at the data cut-off date. 
In the event of multiple rating thresholds, all rating thresholds shall be provided as per the XML schema. If there is no such ratings-based threshold, enter ND5.</t>
  </si>
  <si>
    <t>SESP8</t>
  </si>
  <si>
    <t>Counterparty Rating Source Legal Entity Identifier</t>
  </si>
  <si>
    <t>If there is a ratings-based threshold specified for the service performed by this counterparty in the securitisation, enter in the Legal Entity Identifier of the provider of the counterparty rating (as specified in the Global Legal Entity Foundation (GLEIF) database) as at the data cut-off date. 
In the event of multiple ratings, all rating provider Legal Entity Identifiers shall be provided as per the XML schema. If there is no such ratings-based threshold, enter ND5.</t>
  </si>
  <si>
    <t>2138009F8YAHVC8W3Q52</t>
  </si>
  <si>
    <t>5493008CGCDQLGT3EH93</t>
  </si>
  <si>
    <t>SESP9</t>
  </si>
  <si>
    <t>Counterparty Rating Source Name</t>
  </si>
  <si>
    <t>If there is a ratings-based threshold specified for the service performed by this counterparty in the securitisation, enter in the full name of the provider of the counterparty rating as at the data cut-off date. Where a Legal Entity Identifier (LEI) is available in the Global Legal Entity Foundation (GLEIF) database, the name entered shall match the name associated with the LEI.
 In the event of multiple ratings, all rating provider Legal Entity Identifiers shall be provided as per the XML schema. If there is no such ratings-based threshold, enter ND5.</t>
  </si>
  <si>
    <t>FITCH RATINGS LTD</t>
  </si>
  <si>
    <t>DBRS RATINGS LIMITED</t>
  </si>
  <si>
    <t>CLO Securitisation information section (CLO non-ABCP securitisations only)</t>
  </si>
  <si>
    <t>CLO Securitisation information section</t>
  </si>
  <si>
    <t>SESC1</t>
  </si>
  <si>
    <t>SESC2</t>
  </si>
  <si>
    <t>Non-Call Period End-Date</t>
  </si>
  <si>
    <t>Enter the date at which any non-call period (e.g. when any tranche holders are prohibited from calling for the SSPE to liquidate the portfolio and redeem all tranches, to reset or refinance the tranches, etc.).</t>
  </si>
  <si>
    <t>SESC3</t>
  </si>
  <si>
    <t>CLO Type</t>
  </si>
  <si>
    <t>The CLO type that best describes this transaction:
Balance Sheet Collateralized Loan Obligation (BCLO)
Arbitrage Collateralized Loan Obligation (ACLO)
Other (OTHR)</t>
  </si>
  <si>
    <t>SESC4</t>
  </si>
  <si>
    <t>The current period status of the CLO:
Warehouse (WRHS)
Ramp-up (RMUP)
Reinvestment (RINV)
Post-reinvestment (PORI)
Other (OTHR)</t>
  </si>
  <si>
    <t>SESC5</t>
  </si>
  <si>
    <t>Current Period Start Date</t>
  </si>
  <si>
    <t>Enter the date in which the current period was entered into.</t>
  </si>
  <si>
    <t>SESC6</t>
  </si>
  <si>
    <t>Current Period End Date</t>
  </si>
  <si>
    <t>Enter the date in which the current period will/is expected to cease.</t>
  </si>
  <si>
    <t>SESC7</t>
  </si>
  <si>
    <t>Concentration Limit</t>
  </si>
  <si>
    <t xml:space="preserve">Enter the concentration limit, in percentage of the portfolio par value, that applies to any counterparty/obligor, as set out in the transaction documentation. In the event of multiple limits, enter the maximum limit (e.g. if there are two limits, depending on the rating, of 10% and 20%, then enter in 20%).
</t>
  </si>
  <si>
    <t>SESC8</t>
  </si>
  <si>
    <t>Restrictions - Legal Maturity</t>
  </si>
  <si>
    <t>Allowed percentage (vs. portfolio par balance) of exposures with legal final maturity that exceed the shortest legal final maturity of the tranches? (assuming clean-up option is exercised)</t>
  </si>
  <si>
    <t>SESC9</t>
  </si>
  <si>
    <t>Restrictions - Subordinated Exposures</t>
  </si>
  <si>
    <t>Allowed percentage (vs. portfolio par balance) of non first-lien exposures that can be purchased?</t>
  </si>
  <si>
    <t>SESC10</t>
  </si>
  <si>
    <t>Restrictions - Non-Performing Exposures</t>
  </si>
  <si>
    <t>Allowed percentage (vs. portfolio par balance) of non-performing exposures that can be purchased?</t>
  </si>
  <si>
    <t>SESC11</t>
  </si>
  <si>
    <t>Restrictions - PIK Exposures</t>
  </si>
  <si>
    <t>Allowed percentage (vs. portfolio par balance) of pay-in-kind exposures that can be held at any time?</t>
  </si>
  <si>
    <t>SESC12</t>
  </si>
  <si>
    <t>Restrictions - Zero-Coupon Exposures</t>
  </si>
  <si>
    <t>Allowed percentage (vs. portfolio par balance) of zero-coupon exposures that can be held at any time?</t>
  </si>
  <si>
    <t>SESC13</t>
  </si>
  <si>
    <t>Restrictions - Equity Exposures</t>
  </si>
  <si>
    <t>Allowed percentage (vs. portfolio par balance) of equity or debt-convertible-to-equity that can be purchased?</t>
  </si>
  <si>
    <t>SESC14</t>
  </si>
  <si>
    <t>Restrictions - Participation Exposures</t>
  </si>
  <si>
    <t>Allowed percentage (vs. portfolio par balance) of loan participations that can be purchased?</t>
  </si>
  <si>
    <t>SESC15</t>
  </si>
  <si>
    <t>Restrictions - Discretionary Sales</t>
  </si>
  <si>
    <t>Allowed percentage (vs. portfolio par balance) of discretionary sales per year?</t>
  </si>
  <si>
    <t>SESC16</t>
  </si>
  <si>
    <t>Discretionary Sales</t>
  </si>
  <si>
    <t>Actual discretionary sales, year to date.
Include the currency in which the amount is denominated, using {CURRENCYCODE_3} format.</t>
  </si>
  <si>
    <t>SESC17</t>
  </si>
  <si>
    <t>Reinvestments</t>
  </si>
  <si>
    <t>Amount reinvested, year to date.
Include the currency in which the amount is denominated, using {CURRENCYCODE_3} format.</t>
  </si>
  <si>
    <t>SESC18</t>
  </si>
  <si>
    <t>Restrictions - Credit Enhancement</t>
  </si>
  <si>
    <t>Can the CLO manager withdraw or monetise any surplus credit enhancement?</t>
  </si>
  <si>
    <t>SESC19</t>
  </si>
  <si>
    <t>Restrictions - Quotes</t>
  </si>
  <si>
    <t>Can the CLO manager obtain quotes with dealers other than the arranger?</t>
  </si>
  <si>
    <t>SESC20</t>
  </si>
  <si>
    <t>Restrictions - Trades</t>
  </si>
  <si>
    <t>Can the CLO manager obtain trade with dealers other than the arranger?</t>
  </si>
  <si>
    <t>SESC21</t>
  </si>
  <si>
    <t>Restrictions - Issuances</t>
  </si>
  <si>
    <t>Are there restrictions on the additional issuance of notes?</t>
  </si>
  <si>
    <t>SESC22</t>
  </si>
  <si>
    <t>Restrictions - Redemptions</t>
  </si>
  <si>
    <t>Are there restrictions on the origin of funds used to selectively buyback/redeem notes? (e.g. cannot use principal proceeds to effect a redemption; any redemptions must occur in the order of the notes' payment priority; must maintain or improve OC test ratios after purchase)</t>
  </si>
  <si>
    <t>SESC23</t>
  </si>
  <si>
    <t>Restrictions - Refinancing</t>
  </si>
  <si>
    <t>Are there restrictions when notes can be refinanced?</t>
  </si>
  <si>
    <t>SESC24</t>
  </si>
  <si>
    <t>Restrictions - Note Remuneration</t>
  </si>
  <si>
    <t>Are noteholders able to surrender their notes to the trustee for cancellation without receiving payment in return?</t>
  </si>
  <si>
    <t>SESC25</t>
  </si>
  <si>
    <t>Restrictions - Credit Protection</t>
  </si>
  <si>
    <t>Is the CLO manager able to buy or sell credit protection on underlying assets?</t>
  </si>
  <si>
    <t>SESC26</t>
  </si>
  <si>
    <t>Collateral Liquidation Period</t>
  </si>
  <si>
    <t>Enter the number of calendar days after which collateral must be liquidated. In case of a range or multiple possible periods, enter in the minimum number of calendar days.</t>
  </si>
  <si>
    <t>SESC27</t>
  </si>
  <si>
    <t>Collateral Liquidation - Waiver</t>
  </si>
  <si>
    <t>Can some or all noteholders choose to waive the collateral liquidation period?</t>
  </si>
  <si>
    <t>CLO Manager information section (CLO non-ABCP securitisations only)</t>
  </si>
  <si>
    <t>CLO Manager information section</t>
  </si>
  <si>
    <t>SESL1</t>
  </si>
  <si>
    <t>SESL2</t>
  </si>
  <si>
    <t>CLO Manager Legal Entity Identifier</t>
  </si>
  <si>
    <t>Provide the Legal Entity Identifier (as specified in the Global Legal Entity Foundation (GLEIF) database) of the CLO manager.</t>
  </si>
  <si>
    <t>SESL3</t>
  </si>
  <si>
    <t>Manager Name</t>
  </si>
  <si>
    <t>Give the full legal name of the CLO manager. Where a Legal Entity Identifier (LEI) is available in the Global Legal Entity Foundation (GLEIF) database, the name entered shall match the name associated with the LEI.</t>
  </si>
  <si>
    <t>SESL4</t>
  </si>
  <si>
    <t>Date of CLO manager incorporation/establishment</t>
  </si>
  <si>
    <t>SESL5</t>
  </si>
  <si>
    <t>Registration Date</t>
  </si>
  <si>
    <t>Date of registration within the EU as an investment adviser</t>
  </si>
  <si>
    <t>SESL6</t>
  </si>
  <si>
    <t>Employees</t>
  </si>
  <si>
    <t>Total number of employees</t>
  </si>
  <si>
    <t>SESL7</t>
  </si>
  <si>
    <t>Employees - CLOs</t>
  </si>
  <si>
    <t>Total number of employees dedicated to loan trading and management of CLO portfolios</t>
  </si>
  <si>
    <t>SESL8</t>
  </si>
  <si>
    <t>Employees - Workout</t>
  </si>
  <si>
    <t>Total employees dedicated to working out distressed credits</t>
  </si>
  <si>
    <t>SESL9</t>
  </si>
  <si>
    <t>AUM</t>
  </si>
  <si>
    <t>Assets under management
Include the currency in which the amount is denominated, using {CURRENCYCODE_3} format.</t>
  </si>
  <si>
    <t>SESL10</t>
  </si>
  <si>
    <t>AUM - Leveraged Loans</t>
  </si>
  <si>
    <t>Total leveraged loan assets under management
Include the currency in which the amount is denominated, using {CURRENCYCODE_3} format.</t>
  </si>
  <si>
    <t>SESL11</t>
  </si>
  <si>
    <t>AUM - CLOs</t>
  </si>
  <si>
    <t>Total CLO assets under management
Include the currency in which the amount is denominated, using {CURRENCYCODE_3} format.</t>
  </si>
  <si>
    <t>SESL12</t>
  </si>
  <si>
    <t>AUM - EU</t>
  </si>
  <si>
    <t>Total EU assets under management
Include the currency in which the amount is denominated, using {CURRENCYCODE_3} format.</t>
  </si>
  <si>
    <t>SESL13</t>
  </si>
  <si>
    <t>AUM - EU CLOs</t>
  </si>
  <si>
    <t>Total EU CLOs under management
Include the currency in which the amount is denominated, using {CURRENCYCODE_3} format.</t>
  </si>
  <si>
    <t>SESL14</t>
  </si>
  <si>
    <t>Number EU CLOs</t>
  </si>
  <si>
    <t>Number EU CLOs under management</t>
  </si>
  <si>
    <t>SESL15</t>
  </si>
  <si>
    <t>Capital</t>
  </si>
  <si>
    <t>Total capital
Include the currency in which the amount is denominated, using {CURRENCYCODE_3} format.</t>
  </si>
  <si>
    <t>SESL16</t>
  </si>
  <si>
    <t>Capital - Risk Retention</t>
  </si>
  <si>
    <t>Capital for funding risk retention
Include the currency in which the amount is denominated, using {CURRENCYCODE_3} format.</t>
  </si>
  <si>
    <t>SESL17</t>
  </si>
  <si>
    <t>Settlement Time</t>
  </si>
  <si>
    <t>Average time needed, in calendar days, for trade settlement</t>
  </si>
  <si>
    <t>SESL18</t>
  </si>
  <si>
    <t>Pricing Frequency</t>
  </si>
  <si>
    <t>Frequency (in number of days) of pricing/re-pricing portfolios. If there are different frequencies applied, enter in the weighted average frequency, using as weights the assets under management of each category, rounded to the nearest day.</t>
  </si>
  <si>
    <t>SESL19</t>
  </si>
  <si>
    <t>Default Rate - 1 year</t>
  </si>
  <si>
    <t>Average annualised default rate on the CLO securitisation-related assets managed by the CLO manager, trailing 1 year.</t>
  </si>
  <si>
    <t>SESL20</t>
  </si>
  <si>
    <t>Default Rate - 5 years</t>
  </si>
  <si>
    <t>Average annualised default rate on the CLO securitisation-related assets managed by the CLO manager, trailing 5 years.</t>
  </si>
  <si>
    <t>SESL21</t>
  </si>
  <si>
    <t>Default Rate - 10 years</t>
  </si>
  <si>
    <t>Average annualised default rate on the CLO securitisation-related assets managed by the CLO manager, trailing 10 years.</t>
  </si>
  <si>
    <t>Synthetic coverage information section (synthetic non-ABCP securitisations only)</t>
  </si>
  <si>
    <t>Synthetic coverage information section</t>
  </si>
  <si>
    <t>SESV1</t>
  </si>
  <si>
    <t>SESV2</t>
  </si>
  <si>
    <t>Protection Instrument Identifier</t>
  </si>
  <si>
    <t>The unique identifier of the protection instrument.</t>
  </si>
  <si>
    <t>SESV3</t>
  </si>
  <si>
    <t>SESV4</t>
  </si>
  <si>
    <t>Protection Instrument International Securities Identification Number</t>
  </si>
  <si>
    <t>Enter in the ISIN code of the protection instrument, where applicable.</t>
  </si>
  <si>
    <t>SESV5</t>
  </si>
  <si>
    <t>Protection Provider Name</t>
  </si>
  <si>
    <t>Enter in the legal name of the protection provider. Where a Legal Entity Identifier (LEI) is available in the Global Legal Entity Foundation (GLEIF) database, the name entered shall match the name associated with the LEI.</t>
  </si>
  <si>
    <t>SESV6</t>
  </si>
  <si>
    <t>Protection Provider Legal Entity Identifier</t>
  </si>
  <si>
    <t>Provide the Legal Entity Identifier (as specified in the Global Legal Entity Foundation (GLEIF) database) of the protection provider.</t>
  </si>
  <si>
    <t>SESV7</t>
  </si>
  <si>
    <t>Public Entity With Zero Risk Weight</t>
  </si>
  <si>
    <t>Is the protection provider a public entity classified under Articles 113(4), 117(2), or 118 of Regulation (EU) 575/2013 (or as otherwise amended)?</t>
  </si>
  <si>
    <t>SESV8</t>
  </si>
  <si>
    <t>Governing Law</t>
  </si>
  <si>
    <t>Jurisdiction governing the protection agreement.</t>
  </si>
  <si>
    <t>SESV9</t>
  </si>
  <si>
    <t>ISDA Master Agreement</t>
  </si>
  <si>
    <t>Basis for protection documentation:
ISDA Agreement 2002 (ISDA)
ISDA Agreement 2014 (IS14)
ISDA Agreement Other (ISOT)
Rhamenvertrag (DERV)
Other (OTHR)</t>
  </si>
  <si>
    <t>SESV10</t>
  </si>
  <si>
    <t>Default And Termination Events</t>
  </si>
  <si>
    <t>Where are the protection arrangement events of default and termination events listed?
Schedule to the ISDA 2002 (ISDA)
Schedule to the ISDA 2014 (IS14)
Other - Bespoke (OTHR)</t>
  </si>
  <si>
    <t>SESV11</t>
  </si>
  <si>
    <t>Synthetic Securitisation Type</t>
  </si>
  <si>
    <t>Is this a 'balance sheet synthetic securitisation'?</t>
  </si>
  <si>
    <t>SESV12</t>
  </si>
  <si>
    <t>Protection Currency</t>
  </si>
  <si>
    <t>Protection currency denomination.</t>
  </si>
  <si>
    <t>SESV13</t>
  </si>
  <si>
    <t>Current Protection Notional</t>
  </si>
  <si>
    <t>Total amount of coverage under the protection agreement, as at the data cut-off date.
Include the currency in which the amount is denominated, using {CURRENCYCODE_3} format.</t>
  </si>
  <si>
    <t>SESV14</t>
  </si>
  <si>
    <t>Maximum Protection Notional</t>
  </si>
  <si>
    <t>Maximum amount of coverage under the protection agreement.
Include the currency in which the amount is denominated, using {CURRENCYCODE_3} format.</t>
  </si>
  <si>
    <t>SESV15</t>
  </si>
  <si>
    <t>Protection Attachment Point</t>
  </si>
  <si>
    <t>In terms of the pool principal, enter in the percentage attachment point at which protection coverage begins.</t>
  </si>
  <si>
    <t>SESV16</t>
  </si>
  <si>
    <t>Protection Detachment Point</t>
  </si>
  <si>
    <t>In terms of the pool principal, enter in the percentage detachment point at which protection coverage ends.</t>
  </si>
  <si>
    <t>SESV17</t>
  </si>
  <si>
    <t>International Securities Identification Number Of Notes Covered</t>
  </si>
  <si>
    <t>If protection is provided to cover specific tranches (e.g. a guarantee), enter the ISIN of each tranche covered by the specific protection agreement. In the event of multiple ISINs, all ISINs must be provided according to the XML schema.</t>
  </si>
  <si>
    <t>SESV18</t>
  </si>
  <si>
    <t>Protection Coverage</t>
  </si>
  <si>
    <t>Report the option that best describes the coverage of the protection amount:
Covers loss of principal only (PRNC)
Covers loss of principal, loss of accrued interest (PACC)
Covers loss of principal, loss of accrued interest, interest penalties (PAPE)
Covers loss of principal, loss of accrued interest, cost of foreclosure (PINF)
Covers loss of principal, loss of accrued interest, interest penalties, cost of foreclosure (PIPF)
Other (OTHR)</t>
  </si>
  <si>
    <t>SESV19</t>
  </si>
  <si>
    <t>Protection Termination Date</t>
  </si>
  <si>
    <t>Enter in the contractual date at which the protection is scheduled to expire / be terminated.</t>
  </si>
  <si>
    <t>SESV20</t>
  </si>
  <si>
    <t>Materiality Thresholds</t>
  </si>
  <si>
    <t>Are there materiality thresholds before protection payouts can be made? For example, is there a minimum amount of credit deterioration in the cashflow-generating assets necessary before a claim on the protection seller can be made?</t>
  </si>
  <si>
    <t>SESV21</t>
  </si>
  <si>
    <t>Payment Release Conditions</t>
  </si>
  <si>
    <t>The conditions relating to the release of payments made by the protection seller:
Immediately after a credit event for the full amount of defaulted asset (IFAM)
Immediately after a credit event for the full amount of defaulted assets net of expected recovery (IFAR)
After a predetermined period allowed for collection activity (ACOL)
After a predetermined period allowed for collection activities, for a sum equal to the actual loss minus the expected recovery (APCR)
After full workout of loss, for the actual loss (AWRK)
Other (OTHR)</t>
  </si>
  <si>
    <t>SESV22</t>
  </si>
  <si>
    <t>Adjustment Payments Possible</t>
  </si>
  <si>
    <t>Do the terms and conditions of the credit protection agreement provide for the payment of adjustment payments to the protection buyer (e.g. if, after the maturity of the credit protection agreement, there are discrepancies in previously estimated and exchanged amounts)?</t>
  </si>
  <si>
    <t>SESV23</t>
  </si>
  <si>
    <t>Length Of Workout Period</t>
  </si>
  <si>
    <t>If, as regards the timing of payments, a predetermined period is allowed for collection activities to take place and any adjustments to be made to the initial loss settlement, enter the number of days that this period is stipulated to last.</t>
  </si>
  <si>
    <t>SESV24</t>
  </si>
  <si>
    <t>Obligation To Repay</t>
  </si>
  <si>
    <t>Is the protection buyer under any obligation to repay any protection payments previously received (besides at termination of the derivative, or as a result of a credit event trigger, or for breach of warranty in relation to the reference obligations)?</t>
  </si>
  <si>
    <t>SESV25</t>
  </si>
  <si>
    <t>Collateral Substitutable</t>
  </si>
  <si>
    <t>Where collateral is held, can the assets in the collateral portfolio be substituted? This field is expected to be completed for funded synthetic arrangements, or where otherwise applicable (e.g. cash is held as collateral for protection payments).</t>
  </si>
  <si>
    <t>SESV26</t>
  </si>
  <si>
    <t>Collateral Coverage Requirements</t>
  </si>
  <si>
    <t>Where collateral is held, enter in the % (in terms of protection notional) coverage requirement, as stipulated in the securitisation documentation. This field is expected to be completed for funded synthetic arrangements, or where otherwise applicable (e.g. cash is held as collateral for protection payments).</t>
  </si>
  <si>
    <t>SESV27</t>
  </si>
  <si>
    <t>Collateral Initial Margin</t>
  </si>
  <si>
    <t>If a repo is used, enter in the initial margin required for eligible investments (collateral), as stipulated in the securitisation documentation. This field is expected to be completed for funded synthetic arrangements, or where otherwise applicable (e.g. cash is held as collateral for protection payments).
Include the currency in which the amount is denominated, using {CURRENCYCODE_3} format.</t>
  </si>
  <si>
    <t>SESV28</t>
  </si>
  <si>
    <t>Collateral Delivery Deadline</t>
  </si>
  <si>
    <t>If a repo is used, enter in the deadline (in days), as per the securitisation documentation, by which collateral must be delivered, in the event it must be released. This field is expected to be completed for funded synthetic arrangements, or where otherwise applicable (e.g. cash is held as collateral for protection payments).</t>
  </si>
  <si>
    <t>SESV29</t>
  </si>
  <si>
    <t>Settlement</t>
  </si>
  <si>
    <t>Compensation to be delivered:
Cash (CASH)
Physical settlement (PHYS)</t>
  </si>
  <si>
    <t>SESV30</t>
  </si>
  <si>
    <t>Maximum Maturity Date Permitted</t>
  </si>
  <si>
    <t>If physical settlement, provide the maximum maturity date stipulated in the securitisation documentation for any securities that can be delivered.</t>
  </si>
  <si>
    <t>SESV31</t>
  </si>
  <si>
    <t>Current Index For Payments To Protection Buyer</t>
  </si>
  <si>
    <t xml:space="preserve">Current interest rate index (the reference rate off of which payments to the protection buyer are set). This field would in particular be expected to be completed in the event of protection arrangements being provided via a swap:
MuniAAA (MAAA)
FutureSWAP (FUSW)
LIBID (LIBI)
LIBOR (LIBO)
SWAP (SWAP)
Treasury (TREA)
Euribor (EURI)
Pfandbriefe (PFAN)
EONIA (EONA)
EONIASwaps (EONS)
EURODOLLAR (EUUS)
EuroSwiss (EUCH)
TIBOR (TIBO)
ISDAFIX (ISDA)
GCFRepo (GCFR)
STIBOR (STBO)
BBSW (BBSW)
JIBAR (JIBA)
BUBOR (BUBO)
CDOR (CDOR)
CIBOR (CIBO)
MOSPRIM (MOSP)
NIBOR (NIBO)
PRIBOR (PRBO)
TELBOR (TLBO)
WIBOR (WIBO)
Bank of England Base Rate (BOER)
European Central Bank Base Rate (ECBR) 
Lender's Own Rate (LDOR)
Other (OTHR)
</t>
  </si>
  <si>
    <t>SESV32</t>
  </si>
  <si>
    <t>Current Index For Payments To Protection Buyer Tenor</t>
  </si>
  <si>
    <t>Tenor of the interest rate index used for payments to the protection buyer:
Overnight (OVNG)
IntraDay (INDA)
1 day (DAIL)
1 week (WEEK)
2 week (TOWK)
1 month (MNTH)
2 month (TOMN)
3 month (QUTR)
4 month (FOMN)
6 month (SEMI)
12 month (YEAR)
On Demand (ONDE)
Other (OTHR)</t>
  </si>
  <si>
    <t>SESV33</t>
  </si>
  <si>
    <t>Payment Reset Frequency - To Protection Buyer</t>
  </si>
  <si>
    <t>Frequency with which payments to the protection buyer are reset according to the credit protection agreement:
Monthly (MNTH)
Quarterly (QUTR)
Semi Annual (SEMI)
Annual (YEAR)
Other (OTHR)</t>
  </si>
  <si>
    <t>SESV34</t>
  </si>
  <si>
    <t>Current Interest Rate Margin For Payments To Protection Buyer</t>
  </si>
  <si>
    <t>Current interest rate margin applied on floating-rate payments to the protection buyer over (or, if under, input as a negative) the index rate used as a reference off of which payments to the protection buyer are set. This field would in particular be expected to be completed in the event of protection arrangements being provided via a swap.</t>
  </si>
  <si>
    <t>SESV35</t>
  </si>
  <si>
    <t>Current Interest Rate For Payments To Protection Buyer</t>
  </si>
  <si>
    <t>Current interest rate applied on payments to the protection buyer. This field would in particular be expected to be completed in the event of protection arrangements being provided via a swap.</t>
  </si>
  <si>
    <t>SESV36</t>
  </si>
  <si>
    <t>Current Index For Payments To Protection Seller</t>
  </si>
  <si>
    <t xml:space="preserve">Current interest rate index (the reference rate off of which payments to the protection seller are set):
MuniAAA (MAAA)
FutureSWAP (FUSW)
LIBID (LIBI)
LIBOR (LIBO)
SWAP (SWAP)
Treasury (TREA)
Euribor (EURI)
Pfandbriefe (PFAN)
EONIA (EONA)
EONIASwaps (EONS)
EURODOLLAR (EUUS)
EuroSwiss (EUCH)
TIBOR (TIBO)
ISDAFIX (ISDA)
GCFRepo (GCFR)
STIBOR (STBO)
BBSW (BBSW)
JIBAR (JIBA)
BUBOR (BUBO)
CDOR (CDOR)
CIBOR (CIBO)
MOSPRIM (MOSP)
NIBOR (NIBO)
PRIBOR (PRBO)
TELBOR (TLBO)
WIBOR (WIBO)
Bank of England Base Rate (BOER)
European Central Bank Base Rate (ECBR) 
Lender's Own Rate (LDOR)
Other (OTHR)
</t>
  </si>
  <si>
    <t>SESV37</t>
  </si>
  <si>
    <t>Current Index For Payments To Protection Seller Tenor</t>
  </si>
  <si>
    <t>Tenor of the interest rate index used for payments to the protection seller:
Overnight (OVNG)
IntraDay (INDA)
1 day (DAIL)
1 week (WEEK)
2 week (TOWK)
1 month (MNTH)
2 month (TOMN)
3 month (QUTR)
4 month (FOMN)
6 month (SEMI)
12 month (YEAR)
On Demand (ONDE)
Other (OTHR)</t>
  </si>
  <si>
    <t>SESV38</t>
  </si>
  <si>
    <t>Payment Reset Frequency - To Protection Seller</t>
  </si>
  <si>
    <t>Frequency with which payments to the protection seller are reset according to the credit protection agreement:
Monthly (MNTH)
Quarterly (QUTR)
Semi Annual (SEMI)
Annual (YEAR)
Other (OTHR)</t>
  </si>
  <si>
    <t>SESV39</t>
  </si>
  <si>
    <t>Current Interest Rate Margin For Payments To Protection Seller</t>
  </si>
  <si>
    <t>Current interest rate margin applied on floating-rate payments to the protection seller over (or, if under, input as a negative) the index rate used as a reference off of which payments to the protection buyer are set. This field would in particular be expected to be completed in the event of protection arrangements being provided via a swap.</t>
  </si>
  <si>
    <t>SESV40</t>
  </si>
  <si>
    <t>Current Interest Rate For Payments To Protection Seller</t>
  </si>
  <si>
    <t>Current interest rate applied on payments to the protection seller.</t>
  </si>
  <si>
    <t>SESV41</t>
  </si>
  <si>
    <t>Excess Spread Support</t>
  </si>
  <si>
    <t>Is excess spread used as a credit enhancement to the most junior class of notes?</t>
  </si>
  <si>
    <t>SESV42</t>
  </si>
  <si>
    <t>Excess Spread Definition</t>
  </si>
  <si>
    <t>According to the securitisation documentation, the excess spread definition is best described as Fixed Excess Spread (e.g. amount of available excess spread is predetermined, usually in the form of a fixed percentage)</t>
  </si>
  <si>
    <t>SESV43</t>
  </si>
  <si>
    <t>Current Protection Status</t>
  </si>
  <si>
    <t xml:space="preserve">The current status of the protection, as at the data cut-off date?
Active (ACTI)
Cancelled (CANC)
Deactivated (DEAC)
Expired (EXPI)
Inactive (INAC)
Withdrawn (WITH)
Other (OTHR)
</t>
  </si>
  <si>
    <t>SESV44</t>
  </si>
  <si>
    <t>Bankruptcy Is Credit Event</t>
  </si>
  <si>
    <t>Is bankruptcy of the reference credit/obligor included in the protection agreement's definition of credit events?</t>
  </si>
  <si>
    <t>SESV45</t>
  </si>
  <si>
    <t>Failure To Pay Is Credit Event</t>
  </si>
  <si>
    <t>Is obligor failure to pay after 90 days included in the protection agreement's definition of credit events?</t>
  </si>
  <si>
    <t>SESV46</t>
  </si>
  <si>
    <t>Restructuring Is Credit Event</t>
  </si>
  <si>
    <t>Is restructuring of the reference credit/obligor included in the protection agreement's definition of credit events?</t>
  </si>
  <si>
    <t>SESV47</t>
  </si>
  <si>
    <t>Credit Event</t>
  </si>
  <si>
    <t>Has a credit event notice been given?</t>
  </si>
  <si>
    <t>SESV48</t>
  </si>
  <si>
    <t>Cumulative Payments To Protection Buyer</t>
  </si>
  <si>
    <t>Total amount of payments made to the protection buyer by the protection seller, as at the data cut-off date.
Include the currency in which the amount is denominated, using {CURRENCYCODE_3} format.</t>
  </si>
  <si>
    <t>SESV49</t>
  </si>
  <si>
    <t>Cumulative Adjustment Payments To Protection Buyer</t>
  </si>
  <si>
    <t>Total amount of adjustment payments made to the protection buyer by the protection seller, as at the data cut-off date (for example, to compensate for the difference between initial payments for expected losses and subsequent actual losses realised on impaired cashflow-generating assets).
Include the currency in which the amount is denominated, using {CURRENCYCODE_3} format.</t>
  </si>
  <si>
    <t>SESV50</t>
  </si>
  <si>
    <t>Cumulative Payments To Protection Seller</t>
  </si>
  <si>
    <t>Total amount of payments made to the protection seller by the protection buyer, as at the data cut-off date.
Include the currency in which the amount is denominated, using {CURRENCYCODE_3} format.</t>
  </si>
  <si>
    <t>SESV51</t>
  </si>
  <si>
    <t>Cumulative Adjustment Payments To Protection Seller</t>
  </si>
  <si>
    <t>Total amount of adjustment payments made to the protection seller by the protection buyer, as at the data cut-off date (for example, to compensate for the difference between initial payments for expected losses and subsequent actual losses realised on impaired cashflow-generating assets).
Include the currency in which the amount is denominated, using {CURRENCYCODE_3} format.</t>
  </si>
  <si>
    <t>SESV52</t>
  </si>
  <si>
    <t>Synthetic Excess Spread Ledger Amount</t>
  </si>
  <si>
    <t>Total amount of the synthetic excess spread ledger, as at the data cut-off date.
Include the currency in which the amount is denominated, using {CURRENCYCODE_3} format.</t>
  </si>
  <si>
    <t>Issuer collateral information section (synthetic non-ABCP securitisations only)</t>
  </si>
  <si>
    <t>Issuer collateral information section</t>
  </si>
  <si>
    <t>SESI1</t>
  </si>
  <si>
    <t>SESI2</t>
  </si>
  <si>
    <t>The unique identifier of the protection instrument. The reporting entity shall not amend this unique identifier.</t>
  </si>
  <si>
    <t>SESI3</t>
  </si>
  <si>
    <t>Original Collateral Instrument Identifier</t>
  </si>
  <si>
    <t>The original unique identifier assigned to the collateral instrument. The reporting entity shall not amend this unique identifier.</t>
  </si>
  <si>
    <t>SESI4</t>
  </si>
  <si>
    <t>New Collateral Identifier</t>
  </si>
  <si>
    <t>If the original identifier in field SESI3 cannot be maintained in this field enter the new identifier here. If there has been no change in the identifier, enter the same identifier as in SESI3. The reporting entity shall not amend this unique identifier.</t>
  </si>
  <si>
    <t>SESI5</t>
  </si>
  <si>
    <t>Collateral Instrument International Securities Identification Number</t>
  </si>
  <si>
    <t>Enter in the ISIN code of the collateral instrument, where applicable.</t>
  </si>
  <si>
    <t>SESI6</t>
  </si>
  <si>
    <t>Collateral Instrument Type</t>
  </si>
  <si>
    <t>Type of collateral instrument:
Cash (CASH)
Government Bond (GBND)
Commercial Paper (CPAP)
Unsecured Bank Debt (UBDT)
Senior Unsecured Corporate Debt (SUCD)
Junior Unsecured Corporate Debt (JUCD)
Covered Bond (CBND)
Asset Backed Security (ABSE)
Other (OTHR)</t>
  </si>
  <si>
    <t>SESI7</t>
  </si>
  <si>
    <t>Collateral Issuer ESA Subsector</t>
  </si>
  <si>
    <t>The ESA 2010 classification of the collateral according to EU Regulation No 549/2013 ('ESA 2010'). This entry must be provided at the sub-sector level. Use one of the values available in Table 2 of Annex 1.</t>
  </si>
  <si>
    <t>SESI8</t>
  </si>
  <si>
    <t>Collateral Issuer Legal Entity Identifier</t>
  </si>
  <si>
    <t>Provide the Legal Entity Identifier (as specified in the Global Legal Entity Foundation (GLEIF) database) of the collateral issuer.</t>
  </si>
  <si>
    <t>SESI9</t>
  </si>
  <si>
    <t>Collateral Issuer Affiliated With Originator?</t>
  </si>
  <si>
    <t>Do the collateral issuer and main securitisation originator share the same ultimate parent?</t>
  </si>
  <si>
    <t>SESI10</t>
  </si>
  <si>
    <t>Current Outstanding Balance</t>
  </si>
  <si>
    <t>Total outstanding principal balance of the collateral item, as at the data cut-off date.
Include the currency in which the amount is denominated, using {CURRENCYCODE_3} format.</t>
  </si>
  <si>
    <t>SESI11</t>
  </si>
  <si>
    <t>Instrument Currency</t>
  </si>
  <si>
    <t>Currency denomination of the instrument.</t>
  </si>
  <si>
    <t>SESI12</t>
  </si>
  <si>
    <t>Maturity Date</t>
  </si>
  <si>
    <t>Maturity date of the collateral item.</t>
  </si>
  <si>
    <t>SESI13</t>
  </si>
  <si>
    <t>Haircut</t>
  </si>
  <si>
    <t>Enter in the % haircut (applied to the current outstanding principal balance) to this collateral item, as stipulated in the securitisation documentation.</t>
  </si>
  <si>
    <t>SESI14</t>
  </si>
  <si>
    <t>SESI15</t>
  </si>
  <si>
    <t>SESI16</t>
  </si>
  <si>
    <t>Current Interest Rate on Cash Deposits</t>
  </si>
  <si>
    <t>Where the collateral instrument type is cash deposits, enter in the current interest rate on those deposits. In the event of multiple deposit accounts per currency, enter in the weighted average current interest rate, using the current balance of cash deposits in the respective accounts as weights.</t>
  </si>
  <si>
    <t>SESI17</t>
  </si>
  <si>
    <t>Repo Counterparty Name</t>
  </si>
  <si>
    <t>If the collateral item forms part of a repurchase agreement ('repo'), provide the full legal name of the counterparty to the securitisation. Where a Legal Entity Identifier (LEI) is available in the Global Legal Entity Foundation (GLEIF) database, the name entered shall match the name associated with the LEI.</t>
  </si>
  <si>
    <t>SESI18</t>
  </si>
  <si>
    <t>Repo Counterparty Legal Entity Identifier</t>
  </si>
  <si>
    <t>If the collateral item forms part of a repurchase agreement ('repo'), provide the Legal Entity Identifier (as specified in the Global Legal Entity Foundation (GLEIF) database) of the counterparty where the cash is deposited.</t>
  </si>
  <si>
    <t>SESI19</t>
  </si>
  <si>
    <t>Repo Maturity Date</t>
  </si>
  <si>
    <t>If the collateral item forms part of a repurchase agreement ('repo'), provide the maturity date of the securitisation.</t>
  </si>
  <si>
    <t>Any other information section</t>
  </si>
  <si>
    <t>SESO1</t>
  </si>
  <si>
    <t>The unique identifier entered into field SESS1.</t>
  </si>
  <si>
    <t>SESO2</t>
  </si>
  <si>
    <t>Any Other Information Line Number</t>
  </si>
  <si>
    <t>Enter in the line number of the other information</t>
  </si>
  <si>
    <t>SESO3</t>
  </si>
  <si>
    <t>Any Other Information</t>
  </si>
  <si>
    <t>The other information, line by line</t>
  </si>
  <si>
    <t>969500GDYGB7Y20PP765</t>
  </si>
  <si>
    <t>96950023SCR9X9F3L662</t>
  </si>
  <si>
    <t>Roseline CLARY</t>
  </si>
  <si>
    <t>01.60.76.54.72</t>
  </si>
  <si>
    <t>1 rue Victor Basch 91068 Massy Cedex</t>
  </si>
  <si>
    <t>Notional Amount</t>
  </si>
  <si>
    <t>Additional</t>
  </si>
  <si>
    <t>collat_acc</t>
  </si>
  <si>
    <t>Collateral Account</t>
  </si>
  <si>
    <t xml:space="preserve"> 10. Notes Interest</t>
  </si>
  <si>
    <t>DATE_PAY</t>
  </si>
  <si>
    <t>note_interest</t>
  </si>
  <si>
    <t>date_pay</t>
  </si>
  <si>
    <t>interest_pay</t>
  </si>
  <si>
    <t>deffered</t>
  </si>
  <si>
    <t>11. note followup</t>
  </si>
  <si>
    <t>Current Euribor</t>
  </si>
  <si>
    <r>
      <t xml:space="preserve">11. NOTES  FOLLOW-UP </t>
    </r>
    <r>
      <rPr>
        <sz val="8"/>
        <color indexed="9"/>
        <rFont val="Arial Black"/>
        <family val="2"/>
      </rPr>
      <t>(IN EURO)</t>
    </r>
  </si>
  <si>
    <t>Current  EURIBOR</t>
  </si>
  <si>
    <t xml:space="preserve">Next EURIBOR  </t>
  </si>
  <si>
    <t>Variation en %</t>
  </si>
  <si>
    <t>e</t>
  </si>
  <si>
    <t>Issuer Establishment Date balance</t>
  </si>
  <si>
    <t>Gross Loss Amounts</t>
  </si>
  <si>
    <t>Amount with VAT</t>
  </si>
  <si>
    <t>each Payment Date</t>
  </si>
  <si>
    <t xml:space="preserve">Account Bank </t>
  </si>
  <si>
    <t>CA-CF (Servicer, Settlement Bank, Swap Provider )</t>
  </si>
  <si>
    <t>08. NOTES AMORTISATION CALCULATION</t>
  </si>
  <si>
    <t>Total amortisation amount</t>
  </si>
  <si>
    <t xml:space="preserve">08b. NOTES AMORTISATION EVENTS </t>
  </si>
  <si>
    <t>2.  Cumulative Gross Loss Ratio:</t>
  </si>
  <si>
    <t>Generic adress</t>
  </si>
  <si>
    <t>cat</t>
  </si>
  <si>
    <t>To the best of the Seller’s knowledge, as of the signing date of the relevant Loan Agreement, the Main Borrower:
is domiciled in the French metropolitan territory;
has a regular income.</t>
  </si>
  <si>
    <t>10.2  EM</t>
  </si>
  <si>
    <t>10.3   GL</t>
  </si>
  <si>
    <t>10.2 EM</t>
  </si>
  <si>
    <t>10.3 GL</t>
  </si>
  <si>
    <t>Rappel situation fin de mois</t>
  </si>
  <si>
    <t>&gt;120</t>
  </si>
  <si>
    <t>with respect to any Main Borrower, the aggregate Outstanding Principal Balance of the Purchased Receivables owed by such Borrower does not exceed 0.20 per cent. of the Outstanding Principal Balance of all Purchased Receivables.</t>
  </si>
  <si>
    <t>Triggers</t>
  </si>
  <si>
    <t>Action to be taken</t>
  </si>
  <si>
    <t>Consequences</t>
  </si>
  <si>
    <t>Rating Triggers Table</t>
  </si>
  <si>
    <t>Servicer</t>
  </si>
  <si>
    <t>Account Bank</t>
  </si>
  <si>
    <t>Interest Rate Swap Counterparty</t>
  </si>
  <si>
    <t>Non-Rating Triggers Table</t>
  </si>
  <si>
    <t>Seller Events of Default</t>
  </si>
  <si>
    <t>Servicer Termination Events</t>
  </si>
  <si>
    <t xml:space="preserve">Upon the occurrence of a Borrower Notification Event, Borrowers will be notified of the sale and assignment of the Purchased Receivables by the Seller to the Issuer. Further, the Borrowers will be directed to make all payments in relation to the Purchased Receivables onto the General Collection Account or on any Issuer’s substitute bank account held and operated by any authorised credit institution having the Account Bank Required Ratings in the event of the substitution and replacement of the Account Bank pursuant to the terms of the Account Bank Agreement. </t>
  </si>
  <si>
    <t>Sequential Redemption Events</t>
  </si>
  <si>
    <t>Accelerated Redemption Events</t>
  </si>
  <si>
    <t xml:space="preserve">The Management Company may, in its reasonable opinion, immediately terminate the Account Bank Agreement and will replace the Account Bank pursuant to the terms of the Account Bank Agreement. </t>
  </si>
  <si>
    <t xml:space="preserve">The Management Company may, in its reasonable opinion, immediately terminate the Paying Agency Agreement and will replace Paying Agent pursuant to the terms of the Paying Agency Agreement. </t>
  </si>
  <si>
    <t>13.8</t>
  </si>
  <si>
    <t xml:space="preserve">Management Company Fee- basis fee </t>
  </si>
  <si>
    <t>5% of Class X Notes</t>
  </si>
  <si>
    <t>Servicer Fee</t>
  </si>
  <si>
    <t xml:space="preserve">Paying Agent Fee </t>
  </si>
  <si>
    <t>Account Bank  Annual Fee</t>
  </si>
  <si>
    <t>Data Protection Agent fee</t>
  </si>
  <si>
    <t>PCS fee</t>
  </si>
  <si>
    <t>Issuer Statutory Auditor Fee</t>
  </si>
  <si>
    <t>Additional Interest Account</t>
  </si>
  <si>
    <t>IT File Name 1 (Stock file)</t>
  </si>
  <si>
    <t>IT File Name 2 (schedule file)</t>
  </si>
  <si>
    <t>05.3 ADDITIONAL INTEREST RESERVE</t>
  </si>
  <si>
    <t xml:space="preserve">5.3.1  Additional Interest Reserve Required Amount </t>
  </si>
  <si>
    <t>Amounts in €</t>
  </si>
  <si>
    <t>Opening Balance of Deposit</t>
  </si>
  <si>
    <t>The aggregate of the then Subsidised Interest Balances of all Purchased Receivables</t>
  </si>
  <si>
    <t>Additional Interest Reserve Required Amount</t>
  </si>
  <si>
    <t>AMF Fee and LEI (INSEE) fee</t>
  </si>
  <si>
    <t>153-GINKSL22</t>
  </si>
  <si>
    <t>6011000E</t>
  </si>
  <si>
    <t>Intérêts des Obligations Class E</t>
  </si>
  <si>
    <t>6011000F</t>
  </si>
  <si>
    <t>Intérêts des Obligations Class F</t>
  </si>
  <si>
    <t>6011000G</t>
  </si>
  <si>
    <t>Intérêts des Obligations Class G</t>
  </si>
  <si>
    <t>CACF0</t>
  </si>
  <si>
    <t>CACF3</t>
  </si>
  <si>
    <t>CACF2</t>
  </si>
  <si>
    <t>CACF4</t>
  </si>
  <si>
    <t>If during a given Collection Period the Servicer agrees to any Variation which is not a Permitted Variation or is a Permitted Variation which is a reduction of the applicable interest rate as a result of which the six (6) month rolling average of the ratio, as calculated on the following Calculation Date, of (i) the number of Performing Receivables in respect of which a reduction of the applicable interest rate has been agreed during the relevant Collection Period and (ii) the number of Performing Receivables outstanding at the start of such Collection Period, exceeds 0.75 per cent.</t>
  </si>
  <si>
    <t>ICNE (Rescession current period)</t>
  </si>
  <si>
    <t>D = A - B + C - D +E</t>
  </si>
  <si>
    <t>VIII. Number of Receivables</t>
  </si>
  <si>
    <t>Preceding Number of transferred Receivables</t>
  </si>
  <si>
    <t>New Number of transferred Receivables</t>
  </si>
  <si>
    <t>"+33-699232990"</t>
  </si>
  <si>
    <t>ALOL</t>
  </si>
  <si>
    <t>GeneralAcc_POS4</t>
  </si>
  <si>
    <t>GeneralAcc_POS5</t>
  </si>
  <si>
    <t>GeneralAcc_POS6</t>
  </si>
  <si>
    <t>GeneralAcc_POS7</t>
  </si>
  <si>
    <t>GeneralAcc_NEG4</t>
  </si>
  <si>
    <t>InterestAcc_POS5</t>
  </si>
  <si>
    <t>PrincAddAcc_POS1</t>
  </si>
  <si>
    <t>PrincAddAcc_POS2</t>
  </si>
  <si>
    <t>PrincAddAcc_POS3</t>
  </si>
  <si>
    <t>PrincAddAcc_NEG1</t>
  </si>
  <si>
    <t>PrincAddAcc_NEG2</t>
  </si>
  <si>
    <t>PrincAddAcc_NEG3</t>
  </si>
  <si>
    <t>PrincAddAcc_NEG4</t>
  </si>
  <si>
    <t>PrincAddAcc_NEG5</t>
  </si>
  <si>
    <t>PrincAddAcc_NEG6</t>
  </si>
  <si>
    <t>PrincAddAcc_NEG7</t>
  </si>
  <si>
    <t>PrincAddAcc_NEG8</t>
  </si>
  <si>
    <t>PrincAddAcc_NEG9</t>
  </si>
  <si>
    <t>PrincAddAcc_NEG10</t>
  </si>
  <si>
    <t>PrincAddAcc_NEG11</t>
  </si>
  <si>
    <t>PrincAddAcc_NEG12</t>
  </si>
  <si>
    <t>ClassALiqResAcc_POS1</t>
  </si>
  <si>
    <t>ClassALiqResAcc_POS2</t>
  </si>
  <si>
    <t>ClassALiqResAcc_POS3</t>
  </si>
  <si>
    <t>ClassALiqResAcc_NEG1</t>
  </si>
  <si>
    <t>ClassALiqResAcc_NEG2</t>
  </si>
  <si>
    <t>ClassBLiqResAcc_POS1</t>
  </si>
  <si>
    <t>ClassBLiqResAcc_POS2</t>
  </si>
  <si>
    <t>ClassBLiqResAcc_POS3</t>
  </si>
  <si>
    <t>ClassBLiqResAcc_NEG1</t>
  </si>
  <si>
    <t>ClassBLiqResAcc_NEG2</t>
  </si>
  <si>
    <t>SwapCollAcc_POS1</t>
  </si>
  <si>
    <t>SwapCollAcc_POS2</t>
  </si>
  <si>
    <t>SwapCollAcc_POS3</t>
  </si>
  <si>
    <t>SwapCollAcc_NEG1</t>
  </si>
  <si>
    <t>SwapCollAcc_NEG2</t>
  </si>
  <si>
    <t>AdditionalIntAcc_POS1</t>
  </si>
  <si>
    <t>AdditionalIntAcc_POS2</t>
  </si>
  <si>
    <t>AdditionalIntAcc_NEG1</t>
  </si>
  <si>
    <t>FCT GINKGO SALES FINANCE 2022 GENE ACC</t>
  </si>
  <si>
    <t>FCT GINKGO SALES FINANCE PRINC ACC</t>
  </si>
  <si>
    <t>FCT GINKGO SALES FINANCE 2022 INT ACC</t>
  </si>
  <si>
    <t>FCT GINKGO SALES FINANCE 2022 PRINC ADD ACC</t>
  </si>
  <si>
    <t>FCT GINKGO CLASS A LIQUI RES ACC</t>
  </si>
  <si>
    <t>FCT GINKGO COMMINGLING ACC</t>
  </si>
  <si>
    <t>FCT GINKGO CLASS B LIQUI RES ACC</t>
  </si>
  <si>
    <t>FCT GINKGO SWAP COLL ACC</t>
  </si>
  <si>
    <t>FCT GINKGO ADD INT ACC</t>
  </si>
  <si>
    <t>a Servicer Termination Event</t>
  </si>
  <si>
    <t>Seller Call Option Events</t>
  </si>
  <si>
    <t>Taux euribor histo</t>
  </si>
  <si>
    <t>Total ending Principal Deficiency Ledger(PDL)</t>
  </si>
  <si>
    <t xml:space="preserve">Total </t>
  </si>
  <si>
    <t>Nombre d'instructions</t>
  </si>
  <si>
    <t>6011000A</t>
  </si>
  <si>
    <t>CACF7</t>
  </si>
  <si>
    <t>Compte Additional Interest - CACF</t>
  </si>
  <si>
    <t>resc_cap</t>
  </si>
  <si>
    <t>resc_ag</t>
  </si>
  <si>
    <t>resc_icne</t>
  </si>
  <si>
    <t>Cutoff date</t>
  </si>
  <si>
    <t>Nb new Receivables</t>
  </si>
  <si>
    <t>nb_newrecv</t>
  </si>
  <si>
    <t>ADDITIONAL INTEREST ACCOUNT (closing)</t>
  </si>
  <si>
    <t>13.3</t>
  </si>
  <si>
    <t>GENERAL COLLECTION ACCOUNT (closing)</t>
  </si>
  <si>
    <t>INTEREST ACCOUNT (closing)</t>
  </si>
  <si>
    <t>Principal Additional Amount Follow up (closing)</t>
  </si>
  <si>
    <t>PRINCIPAL ACCOUNT (closing)</t>
  </si>
  <si>
    <t>CLASS A LIQUIDITY RESERVE ACCOUNT (closing)</t>
  </si>
  <si>
    <t>CLASS B LIQUIDITY RESERVE ACCOUNT (closing)</t>
  </si>
  <si>
    <t>COMMINGLING ACCOUNT (closing)</t>
  </si>
  <si>
    <t>SWAP COLLATERAL ACCOUNT (closing)</t>
  </si>
  <si>
    <t>Cover</t>
  </si>
  <si>
    <t>Data Protection Agent annual Fee (Invoice)</t>
  </si>
  <si>
    <t>PCS fee (Invoice)</t>
  </si>
  <si>
    <t>General Meetings of the Noteholders fee (invoice)</t>
  </si>
  <si>
    <t>EDW / Securitisation Repository fee (Invoice)</t>
  </si>
  <si>
    <t>Issuer Statutory Auditor Fee (Invoice)</t>
  </si>
  <si>
    <t>YES/NO</t>
  </si>
  <si>
    <t>Formule</t>
  </si>
  <si>
    <t>EUR 1M</t>
  </si>
  <si>
    <t xml:space="preserve">Date </t>
  </si>
  <si>
    <t>Events</t>
  </si>
  <si>
    <t>Frais</t>
  </si>
  <si>
    <t>EURIBOR 1 M</t>
  </si>
  <si>
    <t>Evenement liés aux Frais</t>
  </si>
  <si>
    <t>Input Gestion</t>
  </si>
  <si>
    <t>Indice initial sinon prendre l'indice de l'année précedent l'année en cour</t>
  </si>
  <si>
    <t>Montant (SYNTEC)</t>
  </si>
  <si>
    <t xml:space="preserve">Contrôles </t>
  </si>
  <si>
    <t>Transaction Party ( CA COSUMER FINANCE)</t>
  </si>
  <si>
    <t>Delinquency receivable balance</t>
  </si>
  <si>
    <t>(e)</t>
  </si>
  <si>
    <t>a Seller Event of Default has occurred and is not cured or remedied within the applicable cure period;</t>
  </si>
  <si>
    <t>a Servicer Termination Event has occurred and is not cured or remedied within the applicable cure period;</t>
  </si>
  <si>
    <t xml:space="preserve">Financial Income </t>
  </si>
  <si>
    <t xml:space="preserve">General Collection Account </t>
  </si>
  <si>
    <t>Principal Account</t>
  </si>
  <si>
    <t xml:space="preserve">Class B Liquidity Reserve Account </t>
  </si>
  <si>
    <t>Additional Interest  Account</t>
  </si>
  <si>
    <t>f</t>
  </si>
  <si>
    <t>resc_agio(mt_agio_appr_aech)</t>
  </si>
  <si>
    <t>Issuance percentage</t>
  </si>
  <si>
    <t xml:space="preserve">SYNTEC l'année en cours ( le dernier connu) </t>
  </si>
  <si>
    <t>Class A Liquidity Reserve Required Amount</t>
  </si>
  <si>
    <t>Admission Fees</t>
  </si>
  <si>
    <t>Euronext</t>
  </si>
  <si>
    <t>09. Principal Deficiency Ledger / available_cash</t>
  </si>
  <si>
    <t>WATERFALL/ CASH BEFORE PRINCIPAL DEFICIENCY LEDGER</t>
  </si>
  <si>
    <t>FR76 3148 9000 1000 2604 2909 247</t>
  </si>
  <si>
    <t>EUROTITRISATION</t>
  </si>
  <si>
    <t>FR76 3000 3037 6400 0202 2528 416</t>
  </si>
  <si>
    <t>UPTEVIA OST</t>
  </si>
  <si>
    <t>UPTEVIA FACTURATION</t>
  </si>
  <si>
    <t>23/6/2024</t>
  </si>
  <si>
    <t>Number of Breach</t>
  </si>
  <si>
    <t>Table: Concentration</t>
  </si>
  <si>
    <t>Contacts</t>
  </si>
  <si>
    <t>Account list</t>
  </si>
  <si>
    <t>19. Performance Trigger</t>
  </si>
  <si>
    <t>21.Portfolio Events</t>
  </si>
  <si>
    <t>credit the Replacement Servicer Fee Reserve Account with the amount necessary to cause the balance of the Replacement Servicer Fee Reserve Account to be equal to the Replacement Servicer Fee Reserve Required Amount</t>
  </si>
  <si>
    <t>Management Company Fee (upon the occurrence of any exceptional events requiring an exceptional action, the daily fees)</t>
  </si>
  <si>
    <t>Management Company as Reporting Entity</t>
  </si>
  <si>
    <t>Management Company Fee (in case of waiver to the legal documentation;)</t>
  </si>
  <si>
    <t>3000/2500/2000</t>
  </si>
  <si>
    <t>20 000 / 15 000</t>
  </si>
  <si>
    <t>Syntec</t>
  </si>
  <si>
    <t>First Purchase Date</t>
  </si>
  <si>
    <t>fctginkgosf2024@eurotitrisation,fr</t>
  </si>
  <si>
    <t>As Seller, Servicer, Reserve Provider, Account Bank &amp; Interest Rate Swap Counterparty</t>
  </si>
  <si>
    <t>Uptevia</t>
  </si>
  <si>
    <t>As Paying Agent, Listing agent &amp; Data protection Agent</t>
  </si>
  <si>
    <t>Management Period</t>
  </si>
  <si>
    <t>As Arranger &amp; Lead Manager</t>
  </si>
  <si>
    <t>GINKGO SALES FINANCE 2024</t>
  </si>
  <si>
    <t xml:space="preserve">Management Company (per FATCA and AEOI reporting required on behalf of the Issuer ) </t>
  </si>
  <si>
    <t>Per invoice received</t>
  </si>
  <si>
    <t>Management number</t>
  </si>
  <si>
    <t>Previous Cut-Off Date</t>
  </si>
  <si>
    <t>Previous Payment Date</t>
  </si>
  <si>
    <t>Custodian annual fixed fee</t>
  </si>
  <si>
    <t>Custodian annual Variable fee</t>
  </si>
  <si>
    <t xml:space="preserve">Paying Agent Set up Fee </t>
  </si>
  <si>
    <t>TRANSACTION STRUCTURAL DIAGRAM</t>
  </si>
  <si>
    <t>FCT GINKGO SALES FINANCE 2024</t>
  </si>
  <si>
    <t>PAYING AGENT, LISTING AGENT AND DATA PROTECTION AGENT</t>
  </si>
  <si>
    <t>89 – 91 rue Gabriel Péri</t>
  </si>
  <si>
    <t>92120 Montrouge</t>
  </si>
  <si>
    <t>1 rue Victor Basch CS 70001</t>
  </si>
  <si>
    <t>91068 Massy Cedex</t>
  </si>
  <si>
    <r>
      <t xml:space="preserve">Contact IT department : </t>
    </r>
    <r>
      <rPr>
        <sz val="10"/>
        <color theme="9" tint="-0.24964140751365704"/>
        <rFont val="Arial"/>
        <family val="2"/>
      </rPr>
      <t>Tahar M’GHEZZI CHAA</t>
    </r>
  </si>
  <si>
    <t>Phone:  +33 6 62 10 14 17</t>
  </si>
  <si>
    <t>Account List</t>
  </si>
  <si>
    <t>Bank: CACF</t>
  </si>
  <si>
    <t>Account name: General Collection Account</t>
  </si>
  <si>
    <t>Account name: Class A Reserve Account</t>
  </si>
  <si>
    <t>Account name: Class B Reserve Account</t>
  </si>
  <si>
    <t>Account name: Class C Reserve Account</t>
  </si>
  <si>
    <t>Account name: Commingling Reserve Account</t>
  </si>
  <si>
    <t>Account name: Interest Account</t>
  </si>
  <si>
    <t>Account name: Principal Account</t>
  </si>
  <si>
    <t>Account name: Replacement Servicer Fee Account</t>
  </si>
  <si>
    <t>Account name: Swap Collateral Account</t>
  </si>
  <si>
    <t>Account name: Additional Interest Account</t>
  </si>
  <si>
    <r>
      <t xml:space="preserve"> CURRENT NOTES INTEREST CALCULATION </t>
    </r>
    <r>
      <rPr>
        <sz val="9"/>
        <color indexed="21"/>
        <rFont val="Arial Black"/>
        <family val="2"/>
      </rPr>
      <t>(IN EURO)</t>
    </r>
  </si>
  <si>
    <t>Legal Final Maturity Date</t>
  </si>
  <si>
    <t xml:space="preserve">Nominal Value </t>
  </si>
  <si>
    <t xml:space="preserve">Number of Notes </t>
  </si>
  <si>
    <t>Opening Notes Outstanding Balance</t>
  </si>
  <si>
    <t>Period of accrual</t>
  </si>
  <si>
    <t>Euribor</t>
  </si>
  <si>
    <t>Margin</t>
  </si>
  <si>
    <t>Interest Rate</t>
  </si>
  <si>
    <t xml:space="preserve"> Note Interest Due</t>
  </si>
  <si>
    <t xml:space="preserve"> Aggregate Interest Due</t>
  </si>
  <si>
    <r>
      <t>To be paid at the</t>
    </r>
    <r>
      <rPr>
        <b/>
        <sz val="9"/>
        <rFont val="Arial"/>
        <family val="2"/>
      </rPr>
      <t xml:space="preserve">   Payment date</t>
    </r>
  </si>
  <si>
    <t>Coupon en %</t>
  </si>
  <si>
    <t xml:space="preserve"> number of days</t>
  </si>
  <si>
    <t xml:space="preserve">Current EURIBOR Determination Date </t>
  </si>
  <si>
    <t>Class A Monthly Interest Payment</t>
  </si>
  <si>
    <t>Class B Monthly Interest Payment</t>
  </si>
  <si>
    <t>Class C Monthly Interest Payment</t>
  </si>
  <si>
    <t>Class D Monthly Interest Payment</t>
  </si>
  <si>
    <r>
      <t xml:space="preserve"> NEXT NOTES INTEREST CALCULATION </t>
    </r>
    <r>
      <rPr>
        <sz val="9"/>
        <color indexed="21"/>
        <rFont val="Arial Black"/>
        <family val="2"/>
      </rPr>
      <t>(IN EURO)</t>
    </r>
  </si>
  <si>
    <t>Class Notes</t>
  </si>
  <si>
    <t>Interest Amount due</t>
  </si>
  <si>
    <t>Interest Amount Paid</t>
  </si>
  <si>
    <t>Differed Amount</t>
  </si>
  <si>
    <t>CLASS A NOTES</t>
  </si>
  <si>
    <t>Number of Notes</t>
  </si>
  <si>
    <t>Nominal value :</t>
  </si>
  <si>
    <t>CLASS B NOTES</t>
  </si>
  <si>
    <t>CLASS D NOTES</t>
  </si>
  <si>
    <t>CLASS C NOTES</t>
  </si>
  <si>
    <t>Periode</t>
  </si>
  <si>
    <t xml:space="preserve">COVER </t>
  </si>
  <si>
    <t>KEY FIGURES</t>
  </si>
  <si>
    <t>WATERFALL</t>
  </si>
  <si>
    <t>Notes Follow-up</t>
  </si>
  <si>
    <t xml:space="preserve"> Notes Interest</t>
  </si>
  <si>
    <t>17.Default &amp; Recovry Stats</t>
  </si>
  <si>
    <t>Asset Follow up</t>
  </si>
  <si>
    <t xml:space="preserve">Principal Deficiency Ledger </t>
  </si>
  <si>
    <t>PP</t>
  </si>
  <si>
    <t>FRAIS</t>
  </si>
  <si>
    <t>impayés interets Notes</t>
  </si>
  <si>
    <t>N° de gestion</t>
  </si>
  <si>
    <t>Cut off</t>
  </si>
  <si>
    <t>Date de paiement actuelle</t>
  </si>
  <si>
    <t>Euribor période actuelle</t>
  </si>
  <si>
    <t>Euribor prochaine période</t>
  </si>
  <si>
    <t>Coll Principal (Incluing Prepayments)</t>
  </si>
  <si>
    <t>Coll Prepayments (excluding indemnities)</t>
  </si>
  <si>
    <t>Coll Interest</t>
  </si>
  <si>
    <t>Coll Recoveries</t>
  </si>
  <si>
    <t>Opening General Account Balance</t>
  </si>
  <si>
    <t>Closing General Account Balance</t>
  </si>
  <si>
    <t>Opening Interest Account Balance</t>
  </si>
  <si>
    <t>Closing Interest Account Balance</t>
  </si>
  <si>
    <t>Opening Principal Account Balance</t>
  </si>
  <si>
    <t>Closing Principal Account Balance</t>
  </si>
  <si>
    <t>Opening Class B Liquidity Account Balance</t>
  </si>
  <si>
    <t>Closing Class B Reserve Account Balance</t>
  </si>
  <si>
    <t>Closing Class C Reserve Account Balance</t>
  </si>
  <si>
    <t>Opening Commingling Reserve Account Balance</t>
  </si>
  <si>
    <t>Closing Commingling Reserve Account Balance</t>
  </si>
  <si>
    <t>Opening Swap Collateral  Account Balance</t>
  </si>
  <si>
    <t>Closing swap collateral Account Balance</t>
  </si>
  <si>
    <t>Opening Replacement Servicer Fee Reserve
Account</t>
  </si>
  <si>
    <t>Closing Replacement Servicer Fee Reserve
Account</t>
  </si>
  <si>
    <t xml:space="preserve">Interets perçus sur le General Account </t>
  </si>
  <si>
    <t xml:space="preserve">Interets perçus sur le Interest Account </t>
  </si>
  <si>
    <t xml:space="preserve">Interets perçus sur le Principal Account </t>
  </si>
  <si>
    <t xml:space="preserve">Interets perçus sur le Class A Liquidity Account </t>
  </si>
  <si>
    <t xml:space="preserve">Interets perçus sur le Class B Liquidity Account </t>
  </si>
  <si>
    <t xml:space="preserve">Interets perçus sur le Class C Liquidity Account </t>
  </si>
  <si>
    <t xml:space="preserve">Interets perçus sur le Commingling Reserve Account </t>
  </si>
  <si>
    <t xml:space="preserve">Interets perçus sur le Swap Collateral  Account </t>
  </si>
  <si>
    <t>Number Of Notes CLASS A</t>
  </si>
  <si>
    <t>Opening Aggregate Outstanding Amount CLASS A</t>
  </si>
  <si>
    <t>Notes Issuance CLASS A</t>
  </si>
  <si>
    <t>Issuance Price CLASS A</t>
  </si>
  <si>
    <t>Notes Global Amortisation Amount CLASS A</t>
  </si>
  <si>
    <t>Amortisation Amount Per Note CLASS A</t>
  </si>
  <si>
    <t>Closing Aggregate Outstanding Balance CLASS A</t>
  </si>
  <si>
    <t>Number of Notes CLASS B</t>
  </si>
  <si>
    <t>Opening Aggregate Outstanding Amount CLASS B</t>
  </si>
  <si>
    <t>Notes Issuance CLASS B</t>
  </si>
  <si>
    <t>Notes Amortisation Amount CLASS B</t>
  </si>
  <si>
    <t>Amortisation Amount per Note</t>
  </si>
  <si>
    <t>Closing Aggregate Outstanding Balance CLASS B</t>
  </si>
  <si>
    <t>Number of Botes CLASS C</t>
  </si>
  <si>
    <t>Opening Aggregate Outstanding Amount CLASS C</t>
  </si>
  <si>
    <t>Notes Issuance CLASS C</t>
  </si>
  <si>
    <t>Notes Amortisation Amount CLASS C</t>
  </si>
  <si>
    <t>Amortisation per Notes CLASS C</t>
  </si>
  <si>
    <t>Closing Aggregate Outstanding Balance CLASS C</t>
  </si>
  <si>
    <t>Number of Notes CLASS D</t>
  </si>
  <si>
    <t>Opening Aggregate Outstanding Amount CLASS D</t>
  </si>
  <si>
    <t>Note Issuance CLASS D</t>
  </si>
  <si>
    <t>Note Amortisation Amount CLASS D</t>
  </si>
  <si>
    <t>Amortisation per Note CLASS D</t>
  </si>
  <si>
    <t>Closing Aggregate Outstanding Balance CLASS D</t>
  </si>
  <si>
    <t>Interest_pay Class A</t>
  </si>
  <si>
    <t>deffered_Class A</t>
  </si>
  <si>
    <t>Interest_pay Class B</t>
  </si>
  <si>
    <t>deffered_Class B</t>
  </si>
  <si>
    <t>Interest_pay Class C</t>
  </si>
  <si>
    <t>deffered_Class C</t>
  </si>
  <si>
    <t>Interest_pay Class D</t>
  </si>
  <si>
    <t>deffered_Class D</t>
  </si>
  <si>
    <t xml:space="preserve">Cumulative Defaulted  Amounts as a % of Cumulatif transfert receivables
</t>
  </si>
  <si>
    <t xml:space="preserve">Cumulative Overindebted  Amounts as a % of Cumulatif transfert receivables
</t>
  </si>
  <si>
    <t xml:space="preserve">Outstanding Principal Balance of Performing Receivables is greater than zero </t>
  </si>
  <si>
    <t>thereafter, nil.</t>
  </si>
  <si>
    <t>i) [   ]per cent. of the Class A Notes Principal Amount Outstanding on the preceding Calculation Date</t>
  </si>
  <si>
    <t>ii) [   ] per cent. of the Class A Notes Initial Principal Amount</t>
  </si>
  <si>
    <t>class A reserve  credit amount</t>
  </si>
  <si>
    <t>class A reserve  release amount</t>
  </si>
  <si>
    <t>on the Issuer Establishment Date, EUR [    ];</t>
  </si>
  <si>
    <t>Class B Liquidity Reserve Required Amount</t>
  </si>
  <si>
    <t>[   ] per cent. of the Class B Notes Principal Amount Outstanding on the preceding Calculation Date</t>
  </si>
  <si>
    <r>
      <t xml:space="preserve">05.1.c  Class </t>
    </r>
    <r>
      <rPr>
        <b/>
        <sz val="12"/>
        <color theme="9" tint="-0.24964140751365704"/>
        <rFont val="Arial"/>
        <family val="2"/>
      </rPr>
      <t>C</t>
    </r>
    <r>
      <rPr>
        <b/>
        <sz val="11"/>
        <rFont val="Arial"/>
        <family val="2"/>
      </rPr>
      <t xml:space="preserve"> Reserve Account</t>
    </r>
  </si>
  <si>
    <r>
      <t xml:space="preserve">05.1.a  Class </t>
    </r>
    <r>
      <rPr>
        <b/>
        <sz val="12"/>
        <color theme="9" tint="-0.24964140751365704"/>
        <rFont val="Arial"/>
        <family val="2"/>
      </rPr>
      <t>A</t>
    </r>
    <r>
      <rPr>
        <b/>
        <sz val="12"/>
        <rFont val="Arial"/>
        <family val="2"/>
      </rPr>
      <t xml:space="preserve"> Reserve Required Amount</t>
    </r>
  </si>
  <si>
    <r>
      <t xml:space="preserve">05.1.a  Class </t>
    </r>
    <r>
      <rPr>
        <b/>
        <sz val="12"/>
        <color theme="9" tint="-0.24964140751365704"/>
        <rFont val="Arial"/>
        <family val="2"/>
      </rPr>
      <t>A</t>
    </r>
    <r>
      <rPr>
        <b/>
        <sz val="12"/>
        <rFont val="Arial"/>
        <family val="2"/>
      </rPr>
      <t xml:space="preserve"> Reserve Account</t>
    </r>
  </si>
  <si>
    <r>
      <t xml:space="preserve">05.1.b  Class </t>
    </r>
    <r>
      <rPr>
        <b/>
        <sz val="11"/>
        <color theme="9" tint="-0.24964140751365704"/>
        <rFont val="Arial"/>
        <family val="2"/>
      </rPr>
      <t>B</t>
    </r>
    <r>
      <rPr>
        <b/>
        <sz val="11"/>
        <rFont val="Arial"/>
        <family val="2"/>
      </rPr>
      <t xml:space="preserve"> Reserve Required Amount</t>
    </r>
  </si>
  <si>
    <r>
      <t xml:space="preserve">05.1.b  Class </t>
    </r>
    <r>
      <rPr>
        <b/>
        <sz val="11"/>
        <color theme="9" tint="-0.24964140751365704"/>
        <rFont val="Arial"/>
        <family val="2"/>
      </rPr>
      <t>B</t>
    </r>
    <r>
      <rPr>
        <b/>
        <sz val="11"/>
        <rFont val="Arial"/>
        <family val="2"/>
      </rPr>
      <t xml:space="preserve"> Reserve Account</t>
    </r>
  </si>
  <si>
    <r>
      <t xml:space="preserve">05.1.c  Class </t>
    </r>
    <r>
      <rPr>
        <b/>
        <sz val="11"/>
        <color theme="9" tint="-0.24964140751365704"/>
        <rFont val="Arial"/>
        <family val="2"/>
      </rPr>
      <t>C</t>
    </r>
    <r>
      <rPr>
        <b/>
        <sz val="11"/>
        <rFont val="Arial"/>
        <family val="2"/>
      </rPr>
      <t xml:space="preserve"> Reserve Required Amount</t>
    </r>
  </si>
  <si>
    <t>5.2.1  Commingling Reserve Required Amount</t>
  </si>
  <si>
    <r>
      <t xml:space="preserve">05.2 </t>
    </r>
    <r>
      <rPr>
        <b/>
        <sz val="11"/>
        <rFont val="Arial"/>
        <family val="2"/>
      </rPr>
      <t>Servicer Required Ratings</t>
    </r>
  </si>
  <si>
    <t>F2</t>
  </si>
  <si>
    <t>ii) a. Aggregate Outstanding Balance of the Purchased Receivables on the preceding Cut-Off Date</t>
  </si>
  <si>
    <t>5.2.2 Commingling Reserve Drawable Amount</t>
  </si>
  <si>
    <t>05.2 Replacement Servicer Fee Reserve</t>
  </si>
  <si>
    <t>05.5.1 Replacement Servicer Fee Reserve Required Amount</t>
  </si>
  <si>
    <t>as long no Replacement Servicer Fee Reserve Trigger Event has occurred, zero</t>
  </si>
  <si>
    <t>Replacement Servicer Fee Reserve Required Amount</t>
  </si>
  <si>
    <t>as from the first occurrence of a Replacement Servicer Fee Reserve Trigger Event, the sum of</t>
  </si>
  <si>
    <t xml:space="preserve">Replacement Servicer Fee Reserve Trigger Event </t>
  </si>
  <si>
    <t>i</t>
  </si>
  <si>
    <t>the higher of:</t>
  </si>
  <si>
    <t>one per cent. (1.00%)</t>
  </si>
  <si>
    <t xml:space="preserve">the Outstanding Principal Balance of the Performing Receivables on the Cut-off Date immediately preceding </t>
  </si>
  <si>
    <t>two hundred fifty thousand Euros (EUR [250,000])</t>
  </si>
  <si>
    <t>ii</t>
  </si>
  <si>
    <t>the Initial Principal Amount of the Notes; and</t>
  </si>
  <si>
    <t>(1) [   ] per cent. if the relevant Calculation Date falls between the Closing Date and the Payment Date falling in [   ]  (included);
(2) [   ] per cent. if the relevant Calculation Date falls between the Payment Date falling in [   ]  (excluded) and the Payment Date falling in [   ]  (included);
(3) [   ] per cent. if the relevant Calculation Date falls between the Payment Date falling in [   ]  (excluded) and the Payment Date falling in [   ]  (included);
(4) [   ] per cent. if the relevant Calculation Date falls between the Payment Date falling in [   ]  (excluded) and the Payment Date falling in [   ]  (included);
(5) [   ] per cent. if the relevant Calculation Date falls between the Payment Date falling in [   ]  (excluded) and the Payment Date falling in [   ]  (included);
(6) [  ] per cent. if the relevant Calculation Date falls after the Payment Date falling in [   ]  (excluded) and the Payment Date falling in [   ]  (included);
(7) [   ] per cent. if the relevant Calculation Date falls after the Payment Date falling in [   ]  (excluded),</t>
  </si>
  <si>
    <t>the weighted average life of the Performing Receivables as calculated on the basis of the contractual amortisation schedules of the Loan Agreements and expressed in months (rounded up with one decimal place) divided by twelve (12);</t>
  </si>
  <si>
    <t>Benchmark Rate Modification Event</t>
  </si>
  <si>
    <t>Borrower Notification Event</t>
  </si>
  <si>
    <t>Clean-Up Call Event</t>
  </si>
  <si>
    <t>Encrypted Data Default Events</t>
  </si>
  <si>
    <t>Insolvency Event</t>
  </si>
  <si>
    <t>Insolvency and Regulatory Events</t>
  </si>
  <si>
    <t>Issuer Event of Default</t>
  </si>
  <si>
    <t>Note Tax Event</t>
  </si>
  <si>
    <t>Purchase Shortfall Event</t>
  </si>
  <si>
    <t>Significant Securitisation Events</t>
  </si>
  <si>
    <t>Sole Holder Event</t>
  </si>
  <si>
    <t>Regulatory Events</t>
  </si>
  <si>
    <t>the occurrence of an Issuer Liquidation Event.</t>
  </si>
  <si>
    <t>the applicability of any law or any other legal provision, or of any administrative or judicial order, decree or other binding measure, pursuant to which EURIBOR may no longer be used as a reference rate (including, for the avoidance of doubt, under the Interest Rate Swap Agreement) to determine the payment obligations under the Floating Rate Notes or pursuant to which any such use is subject to material restrictions or adverse consequences;</t>
  </si>
  <si>
    <t>a material disruption to EURIBOR or EURIBOR ceasing to exist or be published or EMMI having used fallback methodology for calculating EURIBOR for a period of at least thirty (30) calendar days;</t>
  </si>
  <si>
    <t>the insolvency or cessation of business of EMMI (in circumstances where no successor EURIBOR administrator has been appointed);</t>
  </si>
  <si>
    <t>a public statement by EMMI that, upon a specified future date (the “specified date”), it will cease publishing EURIBOR or EURIBOR will not be included in the register under Article 36 of the Benchmark Regulation permanently or indefinitely (in circumstances where no successor EURIBOR administrator has been appointed that will continue publication of EURIBOR or where there is no mandatory administration), provided that if the specified date is more than six (6) months in the future, the Benchmark Rate Modification Event will occur upon the date falling six (6) months prior to the specified date;</t>
  </si>
  <si>
    <t>a public statement by the supervisor of the EURIBOR administrator that EURIBOR has been or will be, upon a specified future date (the “specified date”), permanently or indefinitely discontinued, or which means that EURIBOR may no longer be used or that it is no longer a representative benchmark rate or that its use is subject to restrictions for issuers of asset backed floating rate notes, provided that if the specified date is more than six (6) months in the future, the Benchmark Rate Modification Event will occur upon the date falling six (6) months prior to the specified date;</t>
  </si>
  <si>
    <t>a change in the generally accepted market practice in the publicly listed asset backed floating rate notes market to refer to a benchmark rate endorsed in a public statement by the ECB, ESMA, or any relevant committee or other body established, sponsored or approved by any of the foregoing, including the Working Group on Euro Risk-Free Rates, despite the continued existence of EURIBOR; or</t>
  </si>
  <si>
    <t>it being the reasonable expectation of the Management Company, acting for and on behalf of the Issuer, that any of the events specified in sub-paragraphs (1), (2) or (3) will occur or exist within six months of a Benchmark Rate Modification.</t>
  </si>
  <si>
    <t>the Seller has failed to timely deliver any Encrypted Data File and any Decryption Key in accordance with the Data Protection Agency Agreement;</t>
  </si>
  <si>
    <t>the Encrypted Data File is not capable of being decrypted;</t>
  </si>
  <si>
    <t>the Encrypted Data File is empty; or</t>
  </si>
  <si>
    <t>there are material manifest errors in the information in such Encrypted Data File.</t>
  </si>
  <si>
    <t>means the aggregate Outstanding Principal Balance of the Purchased Receivables which are unmatured (non échues) as reported on any Calculation Date has become lower than ten (10) per cent. of the aggregate of the Outstanding Principal Balance of the Purchased Receivables which are unmatured (non échues) as of the Issuer Establishment Date.</t>
  </si>
  <si>
    <t>(iii)</t>
  </si>
  <si>
    <t>such person is in a state of cessation of payments (cessation des paiements) within the meaning of Article L. 613-26 of the French Monetary and Financial Code or, as applicable, Article L. 631-1 of the French Commercial Code or any other equivalent provision under any applicable law;</t>
  </si>
  <si>
    <t>if applicable, such person is subject to resolution measures (mesures de résolution) decided by the Single Resolution Board and/or the ACPR in accordance with the applicable provisions of the French Monetary and Financial Code and such resolution measures (mesures de résolution) are likely to prevent such person from performing its obligations under the Transaction Documents to which it is a party and/or have a negative impact on its ability to perform its obligations under the Transaction Documents to which it is a party (or, in relation to the Custodian, under the Custodian Agreement).</t>
  </si>
  <si>
    <t>such person is subject to any Insolvency Proceedings and an administrator or a liquidator is legally and validly appointed over such person or relating to all of such person’s revenues and assets, provided always that, if applicable, the opening of any judicial liquidation (liquidation judiciaire) or any safeguard procedure (procédure de sauvegarde) or any judicial recovery procedure (procédure de redressement judiciaire) against a credit institution shall have been subject to the approval (avis conforme) of the ACPR in accordance with Article L. 613-27 of the French Monetary and Financial Code; or</t>
  </si>
  <si>
    <t>Insolvency Events</t>
  </si>
  <si>
    <r>
      <t>subject to a cancellation (</t>
    </r>
    <r>
      <rPr>
        <i/>
        <sz val="11"/>
        <color theme="1"/>
        <rFont val="Times New Roman"/>
        <family val="1"/>
      </rPr>
      <t>radiation</t>
    </r>
    <r>
      <rPr>
        <sz val="11"/>
        <color theme="1"/>
        <rFont val="Times New Roman"/>
        <family val="1"/>
      </rPr>
      <t>) or a withdrawal (</t>
    </r>
    <r>
      <rPr>
        <i/>
        <sz val="11"/>
        <color theme="1"/>
        <rFont val="Times New Roman"/>
        <family val="1"/>
      </rPr>
      <t>retrait</t>
    </r>
    <r>
      <rPr>
        <sz val="11"/>
        <color theme="1"/>
        <rFont val="Times New Roman"/>
        <family val="1"/>
      </rPr>
      <t>) of its licence (</t>
    </r>
    <r>
      <rPr>
        <i/>
        <sz val="11"/>
        <color theme="1"/>
        <rFont val="Times New Roman"/>
        <family val="1"/>
      </rPr>
      <t>agrément</t>
    </r>
    <r>
      <rPr>
        <sz val="11"/>
        <color theme="1"/>
        <rFont val="Times New Roman"/>
        <family val="1"/>
      </rPr>
      <t xml:space="preserve">) by the </t>
    </r>
    <r>
      <rPr>
        <i/>
        <sz val="11"/>
        <color theme="1"/>
        <rFont val="Times New Roman"/>
        <family val="1"/>
      </rPr>
      <t>Autorité de Contrôle Prudentiel et de Résolution</t>
    </r>
    <r>
      <rPr>
        <sz val="11"/>
        <color theme="1"/>
        <rFont val="Times New Roman"/>
        <family val="1"/>
      </rPr>
      <t>; or</t>
    </r>
  </si>
  <si>
    <r>
      <t>permanently prohibited from conducting its activities (</t>
    </r>
    <r>
      <rPr>
        <i/>
        <sz val="11"/>
        <color theme="1"/>
        <rFont val="Times New Roman"/>
        <family val="1"/>
      </rPr>
      <t>interdiction totale d’activité</t>
    </r>
    <r>
      <rPr>
        <sz val="11"/>
        <color theme="1"/>
        <rFont val="Times New Roman"/>
        <family val="1"/>
      </rPr>
      <t xml:space="preserve">) in France by the </t>
    </r>
    <r>
      <rPr>
        <i/>
        <sz val="11"/>
        <color theme="1"/>
        <rFont val="Times New Roman"/>
        <family val="1"/>
      </rPr>
      <t>Autorité de Contrôle Prudentiel et de Résolution</t>
    </r>
    <r>
      <rPr>
        <sz val="11"/>
        <color theme="1"/>
        <rFont val="Times New Roman"/>
        <family val="1"/>
      </rPr>
      <t>.</t>
    </r>
  </si>
  <si>
    <t>pay any amount of interest or principal on the Most Senior Class when the same becomes due and payable and such default continues for a period of three (3) Business Days; or</t>
  </si>
  <si>
    <t>pay any amount of interest or principal on any Class of Notes on the Final Legal Maturity Date; or</t>
  </si>
  <si>
    <t>perform or observe any of its other material obligations under the Conditions of the Notes or the Transaction Documents and such failure continues for a period of thirty (30) Business Days.</t>
  </si>
  <si>
    <r>
      <t>a Sole Holder Event has occurred and a Sole Holder Event Notice has been delivered by the sole Securityholder of all Notes and all Units to the Management Company</t>
    </r>
    <r>
      <rPr>
        <sz val="11"/>
        <color rgb="FF000000"/>
        <rFont val="Times New Roman"/>
        <family val="1"/>
      </rPr>
      <t>.</t>
    </r>
  </si>
  <si>
    <t xml:space="preserve">means, if, by reason of a change in French tax law or regulation (or the application or official interpretation thereof), which change becomes effective on or after the Closing Date, on the next Payment Date, the Issuer or the Paying Agent would be required to deduct or withhold from any payment of principal or interest on any Class of Notes any amount for, or on account of, any present or future taxes, duties, assessments or governmental charges of whatever nature imposed, levied, collected, withheld or assessed by the Republic of France or any other tax authority outside the Republic of France to which the Issuer becomes subject in respect of payments made by it of principal and interest on the Notes. </t>
  </si>
  <si>
    <t>the Outstanding Principal Balance of the Purchased Receivables as of the preceding Cut-off Date; and</t>
  </si>
  <si>
    <t>the Principal Amount Outstanding of the Notes as of the Closing Date,</t>
  </si>
  <si>
    <t>1.</t>
  </si>
  <si>
    <t>Breach of Obligations:</t>
  </si>
  <si>
    <t>2.</t>
  </si>
  <si>
    <t>Breach of Representations, Warranties or Undertakings:</t>
  </si>
  <si>
    <t>3.</t>
  </si>
  <si>
    <t>Insolvency and Regulatory Events:</t>
  </si>
  <si>
    <t>a material breach of the obligations provided for in the Transaction Documents made available pursuant to Article 7(1)(b) of the EU Securitisation Regulation and referred to in paragraph “Availability of Documents” of section “EU SECURITISATION REGULATION INFORMATION” of this Prospectus, including any remedy, waiver or consent subsequently provided in relation to such a breach;</t>
  </si>
  <si>
    <t>a change in the structural features of the Issuer or the Securitisation that can materially impact the performance of the Securitisation;</t>
  </si>
  <si>
    <t>a change in the risk characteristics of the Securitisation or of the Purchased Receivables that can materially impact the performance of the Securitisation;</t>
  </si>
  <si>
    <t>if the Securitisation has been considered as an EU STS securitisation, where the Securitisation ceases to meet the EU STS Requirements or where competent authorities have taken remedial or administrative actions; and</t>
  </si>
  <si>
    <t>any material amendment to the Transaction Documents.</t>
  </si>
  <si>
    <t>all Notes and all Units issued by the Issuer are held solely by a sole Securityholder (other than the Seller); or</t>
  </si>
  <si>
    <t>all Notes and all Units issued by the Issuer are held solely by the Seller.</t>
  </si>
  <si>
    <t>Payment Default:</t>
  </si>
  <si>
    <t>4.</t>
  </si>
  <si>
    <t>Monthly Servicer Reports:</t>
  </si>
  <si>
    <t>5.</t>
  </si>
  <si>
    <t>Insolvency and Regulatory Event:</t>
  </si>
  <si>
    <t>on any Calculation Date, the Management Company has determined that (i) the credit balance of the Class A Reserve Account on the following Payment Date after giving effect to the Interest Priority of Payments is expected to be less than the Class A Reserve Required Amount or (ii) the credit balance of the Class B Reserve Account on the following Payment Date after giving effect to the Interest Priority of Payments is expected to be less than the Class B Reserve Required Amount or (iii) the credit balance of the Class C Reserve Account on the following Payment Date after giving effect to the Interest Priority of Payments is expected to be less than the Class C Reserve Required Amount;</t>
  </si>
  <si>
    <t>(g)</t>
  </si>
  <si>
    <t xml:space="preserve">an Event of Default or a Change of Circumstance (as respectively defined in the Interest Rate Swap Agreement) has occurred under the Interest Rate Swap Agreement; </t>
  </si>
  <si>
    <r>
      <t>a Note Tax Event has occurred and a Note Tax Event Notice has been delivered by the Management Company to the Custodian, the Paying Agent and the Noteholders in accordance with Condition 13 (</t>
    </r>
    <r>
      <rPr>
        <i/>
        <sz val="11"/>
        <color theme="1"/>
        <rFont val="Times New Roman"/>
        <family val="1"/>
      </rPr>
      <t>Notice to the Noteholders</t>
    </r>
    <r>
      <rPr>
        <sz val="11"/>
        <color theme="1"/>
        <rFont val="Times New Roman"/>
        <family val="1"/>
      </rPr>
      <t>); or</t>
    </r>
  </si>
  <si>
    <t>an Accelerated Redemption Event has occurred,</t>
  </si>
  <si>
    <t>credit the General Collection Account by debiting the Commingling Reserve Account in accordance with the Commingling Reserve Deposit Agreement</t>
  </si>
  <si>
    <t>Shortfall</t>
  </si>
  <si>
    <t xml:space="preserve">Interest Rate Swap Net Amount paid to the Issuer by the Interest Rate Swap Counterparty </t>
  </si>
  <si>
    <t>Any Non-Compliant Purchased Receivables Rescission Amount paid by the Seller</t>
  </si>
  <si>
    <t>upon the occurrence of an Accelerated Redemption Event and before giving effect to the Accelerated Priority of Payments, with the then current balance of the Class A Reserve Account, the Class B Reserve Account and the Class C Reserve Account</t>
  </si>
  <si>
    <t>the excess of any amount of Replacement Servicer Fees payable by the Issuer to the Replacement Servicer</t>
  </si>
  <si>
    <t xml:space="preserve"> Accelerated Redemption Event</t>
  </si>
  <si>
    <t>any Financial Income</t>
  </si>
  <si>
    <t>pay the Principal Component Purchase Price of the Initial Receivables to the Seller, in accordance with the Master Receivables Sale and Purchase Agreement, by debiting the General Collection Account (subject to any set-off agreed between the parties to the Master Receivables Sale and Purchase Agreement</t>
  </si>
  <si>
    <t>credit the remaining balance of the General Collection Account to the Interest Account</t>
  </si>
  <si>
    <t>any Financial income to the Interest Account</t>
  </si>
  <si>
    <t>Available Interest Collections</t>
  </si>
  <si>
    <t>Any Financial Income debited from any other Issuer Bank Accounts</t>
  </si>
  <si>
    <t>with the excess of any amount of Replacement Servicer Fees payable by the Issuer to the Replacement Servicer pursuant to the replacement servicing agreement then executed between the Replacement Servicer and the Management Company, over the amount of Servicing Fees that would have been payable by the Issuer to the Servicer if the Servicing Agreement had not been terminated</t>
  </si>
  <si>
    <t>payment on a pro rata and pari passu basis of the Issuer Operating Expenses (other than any amount due in respect of the Servicing and Recovery Fee) so long as CA Consumer Finance remains the Servicer)</t>
  </si>
  <si>
    <t>payment on a pro rata and pari passu basis of all amounts (if any, including any Interest Rate Swap Net Amount) due and payable to the Interest Rate Swap Counterparty under the Interest Rate Swap Agreement (including any Interest Rate Swap Senior Termination Amounts)</t>
  </si>
  <si>
    <t>payment on a pari passu and pro rata basis of the Class A Notes Interest Amounts payable in respect of the Class A Notes in respect of the Note Interest Period ending on such Payment Date</t>
  </si>
  <si>
    <t>payment of amounts to be credited to the Class A Reserve Account until the Class A Reserve Fund is equal to the Class A Reserve Required Amount</t>
  </si>
  <si>
    <t>credit of the Class A Principal Deficiency Sub-Ledger in an amount sufficient to eliminate any debit on the Class A Principal Deficiency Sub-Ledger and any such amounts to be applied as Available Principal Amount pursuant to the Principal Priority of Payments</t>
  </si>
  <si>
    <t>payment on a pari passu and pro rata basis of the Class B Notes Interest Amounts payable in respect of the Class B Notes in respect of the Note Interest Period ending on such Payment Date</t>
  </si>
  <si>
    <t>payment of amounts to be credited to the Class B Reserve Account until the Class B Reserve Fund is equal to the Class B Reserve Required Amount</t>
  </si>
  <si>
    <t>credit of the Class B Principal Deficiency Sub-Ledger in an amount sufficient to eliminate any debit on the Class B Principal Deficiency Sub-Ledger and any such amounts to be applied as Available Principal Amount pursuant to the Principal Priority of Payments</t>
  </si>
  <si>
    <t>payment on a pari passu and pro rata basis of the Class C Notes Interest Amounts payable in respect of the Class C Notes in respect of the Note Interest Period ending on such Payment Date</t>
  </si>
  <si>
    <t>payment of amounts to be credited to the Class C Reserve Account until the Class C Reserve Fund is equal to the Class C Reserve Required Amount</t>
  </si>
  <si>
    <t>credit of the Class C Principal Deficiency Sub-Ledger in an amount sufficient to eliminate any debit on the Class C Principal Deficiency Sub-Ledger and any such amounts to be applied as Available Principal Amount pursuant to the Principal Priority of Payments</t>
  </si>
  <si>
    <t>credit of the Class D Principal Deficiency Sub-Ledger in an amount sufficient to eliminate any debit on the Class D Principal Deficiency Sub-Ledger and any such amounts to be applied as Available Principal Amount pursuant to the Principal Priority of Payments</t>
  </si>
  <si>
    <t>payment of any amount due and payable in respect of the Servicing and Recovery Fee</t>
  </si>
  <si>
    <t>payment on a pari passu and pro rata basis of the Class D Notes Interest Amounts payable in respect of the Class D Notes in respect of the Note Interest Period ending on such Payment Date</t>
  </si>
  <si>
    <t>payment on a pro rata and pari passu basis of any Interest Rate Swap Subordinated Termination Amounts due and payable to the Interest Rate Swap Counterparty</t>
  </si>
  <si>
    <t>repayment of the Class A Reserve Deposit, the Class B Reserve Deposit and the Class C Reserve Deposit to the Reserve Provider</t>
  </si>
  <si>
    <t>payment of any reasonable and duly documented fees incurred in connection with the operation of the Issuer, in each case under the provisions of the Issuer Regulations or the other Transaction Documents as applicable which are not otherwise specified or provided for in item (1)</t>
  </si>
  <si>
    <t>payment of any remaining credit balance on the Interest Account as interest to the holders of the Units</t>
  </si>
  <si>
    <t>Remaining General Collection Account Balance at the Issuer Establishment Date date</t>
  </si>
  <si>
    <t>Establishment Date date</t>
  </si>
  <si>
    <t>payment or provision of the Principal Additional Amount</t>
  </si>
  <si>
    <t>during the Revolving Period (only), payment to the Seller of the Principal Component Purchase Price of all Receivables purchased on such Payment Date;</t>
  </si>
  <si>
    <t>payment on a pari passu and pro rata basis of the Class A Notes Redemption Amount</t>
  </si>
  <si>
    <t xml:space="preserve"> Normal Redemption Period</t>
  </si>
  <si>
    <t>payment on a pari passu and pro rata basis of the Class B Notes Redemption Amount</t>
  </si>
  <si>
    <t>payment on a pari passu and pro rata basis of the Class C Notes Redemption Amount</t>
  </si>
  <si>
    <t>payment on a pari passu and pro rata basis of the Class D Notes Redemption Amount</t>
  </si>
  <si>
    <t>Credit any Financial income to the Interest Account</t>
  </si>
  <si>
    <t xml:space="preserve">Proceeds of the issue of the Notes A B,C and D </t>
  </si>
  <si>
    <t>credit an amount equal to the aggregate Subsidised Interest Balances of the Initial Receivables to the Additional Interest Account</t>
  </si>
  <si>
    <t xml:space="preserve">Subsidised Interest Instalment Amounts </t>
  </si>
  <si>
    <t>on each Payment Date prior to giving effect to the Priority of Payments, with the excess of the Class A Reserve Fund over the Class A Required Reserve Amount, the excess of the Class B Reserve Fund over the Class B Required Reserve Amount and the excess of the Class C Reserve Fund over the Class C Required Reserve Amount</t>
  </si>
  <si>
    <t>13.4</t>
  </si>
  <si>
    <r>
      <t>If during a given Collection Period the Servicer agrees to any Variation which is not a Permitted Variation or 
is a Permitted Variation which is a reduction of the applicable interest rate as a result of which the six (6) 
month rolling average of the ratio, as calculated on the following Calculation Date, of (i) the number of 
Performing Receivables in respect of which a reduction of the applicable interest rate has been agreed during 
the relevant Collection Period and (ii) the number of Performing Receivables outstanding at the start of such 
Collection Period, exceeds</t>
    </r>
    <r>
      <rPr>
        <sz val="11"/>
        <color rgb="FFFF0000"/>
        <rFont val="Arial"/>
        <family val="2"/>
      </rPr>
      <t xml:space="preserve"> 0.75</t>
    </r>
    <r>
      <rPr>
        <sz val="11"/>
        <rFont val="Arial"/>
        <family val="2"/>
      </rPr>
      <t xml:space="preserve"> per cent.</t>
    </r>
  </si>
  <si>
    <t>Contact Setting Up department : Sebastien LOUIS</t>
  </si>
  <si>
    <t>DBRS  (Short Term)</t>
  </si>
  <si>
    <t>DBRS  (long Term)</t>
  </si>
  <si>
    <t xml:space="preserve">This summary presents only the main informations on the FCT Gingko Sales Finance 2024-1 and shall be considered </t>
  </si>
  <si>
    <r>
      <t xml:space="preserve">EUROTITRISATION CONTACT E-MAIL ADRESS : </t>
    </r>
    <r>
      <rPr>
        <i/>
        <sz val="10"/>
        <color indexed="17"/>
        <rFont val="Arial"/>
        <family val="2"/>
      </rPr>
      <t>fctginkgosf2024@eurotitrisation.fr</t>
    </r>
  </si>
  <si>
    <t>EURIBOR 1 month for next period - 2BD before</t>
  </si>
  <si>
    <t>Interets perçus sur le Commingling Reserve Account</t>
  </si>
  <si>
    <t>Interets perçus sur le Swap Collateral  Account</t>
  </si>
  <si>
    <t>Syntec Mars 2025</t>
  </si>
  <si>
    <t>Syntec Mars 2026</t>
  </si>
  <si>
    <t>Syntec Mars 2027</t>
  </si>
  <si>
    <t>Syntec Mars 2028</t>
  </si>
  <si>
    <t>Syntec Mars 2029</t>
  </si>
  <si>
    <t>Syntec Mars 2030</t>
  </si>
  <si>
    <t>Syntec Mars 2031</t>
  </si>
  <si>
    <t>Demande de Test Data Protection Agent Faite? (tous les mois de Mai)</t>
  </si>
  <si>
    <t>Class B Issuance Price</t>
  </si>
  <si>
    <t>Class C Issuance Price</t>
  </si>
  <si>
    <t>Class D Issuance Price</t>
  </si>
  <si>
    <t>10 -  Swap calculations</t>
  </si>
  <si>
    <t>Date :</t>
  </si>
  <si>
    <t>SWAP CALCULATION for the CURRENT PERIOD</t>
  </si>
  <si>
    <t>Day Count Fraction Actual/360</t>
  </si>
  <si>
    <t>Principal Amount 
Outstanding of the Class A,B and C Notes</t>
  </si>
  <si>
    <t>Class  A,B and C Principal Deficiency Sub-Ledger</t>
  </si>
  <si>
    <t>Fixed Rate</t>
  </si>
  <si>
    <t>D= A*B*C</t>
  </si>
  <si>
    <t>Interest Rate Swap Fixed Amount</t>
  </si>
  <si>
    <t>G = A*B*(E+F)</t>
  </si>
  <si>
    <t>Swap Floating Amount paid by the FCT</t>
  </si>
  <si>
    <t>K =  max (J)-(E) ; 0)</t>
  </si>
  <si>
    <t>Netting of swap in favor of swap counterparty</t>
  </si>
  <si>
    <t>L =  max (E) - (J); 0)</t>
  </si>
  <si>
    <t>Netting of swap in favor of FCT</t>
  </si>
  <si>
    <t>SWAP CALCULATION for the NEXT PERIOD</t>
  </si>
  <si>
    <t>Briand, KENNY</t>
  </si>
  <si>
    <t>kbriand@ca-cf.fr</t>
  </si>
  <si>
    <t>thirdly, apply the Class C Reserve Fund to eliminate or reduce by order of priority any shortfalls in respect of items (1), (2), (3), (6) and (9) of the Interest Priority of Payments.</t>
  </si>
  <si>
    <t>firstly, apply the Class A Reserve Fund to eliminate or reduce by order of priority any shortfalls in respect of items (1), (2) and (3) of the Interest Priority of Payments; and</t>
  </si>
  <si>
    <t>secondly, apply the Class B Reserve Fund to eliminate or reduce by order of priority any shortfalls in respect of items (1), (2), (3) and (6) of the Interest Priority of Payments; and</t>
  </si>
  <si>
    <t>Priority of Payments during the Accelerated Redemption Period</t>
  </si>
  <si>
    <t>payment on a pro rata and pari passu basis of the Issuer Operating Expenses</t>
  </si>
  <si>
    <t>payment on a pro rata and pari passu basis of all amounts due and payable to the Interest Rate Swap Counterparty under the Interest Rate Swap Agreement (including any Interest Rate Swap Senior Termination Amounts);</t>
  </si>
  <si>
    <t>payment on a pari passu and pro rata basis of the Class A Notes Redemption Amount until the Class A Notes are redeemed in
full</t>
  </si>
  <si>
    <t>payment on a pari passu and pro rata basis of the Class B Notes Redemption Amount until the Class B Notes are redeemed in full</t>
  </si>
  <si>
    <t>payment on a pari passu and pro rata basis of the Class C Notes Redemption Amount until the Class C Notes are redeemed in full</t>
  </si>
  <si>
    <t>payment on a pari passu and pro rata basis of the Class D Notes Redemption Amount until the Class D Notes are redeemed in full</t>
  </si>
  <si>
    <t>redemption in full of the Units (on a pro rata and pari passu basis)</t>
  </si>
  <si>
    <t>on the Issuer Liquidation Date, payment to the holder of the Units of the Issuer Liquidation Surplus</t>
  </si>
  <si>
    <t>Closing Balance</t>
  </si>
  <si>
    <t>Replacement Servicer Fee Reserve Account  : FR76 4153 9000 7111 2007 6004 189</t>
  </si>
  <si>
    <t>the excess of the Class A Reserve Amount over the Class A Reserve Required Amount shall be debited from the Class A Reserve Account and credited to the Interest Account</t>
  </si>
  <si>
    <t>the excess of the Class B Reserve Amount over the Class B Reserve Required Amount shall be debited from the Class B Reserve Account and credited to the Interest Account</t>
  </si>
  <si>
    <t>13.6</t>
  </si>
  <si>
    <t xml:space="preserve">Any Financial Income </t>
  </si>
  <si>
    <t>the excess of the Class C Reserve Amount over the Class C Reserve Required Amount shall be debited from the Class C Reserve Account and credited to the Interest Account</t>
  </si>
  <si>
    <t xml:space="preserve">First Purchase Date </t>
  </si>
  <si>
    <t xml:space="preserve">aggregate Subsidised Interest Balances </t>
  </si>
  <si>
    <t>the principal part of the Non-Compliant Purchased Receivable Rescission Amount by debit of the General Collection Account</t>
  </si>
  <si>
    <t>Subsidised Interest Balance of such Non-Compliant Purchased Receivable by debit of the Additional Interest Account</t>
  </si>
  <si>
    <t xml:space="preserve">amount equal to the Subsidised Interest Instalment Amounts to be credited to the Interest Account </t>
  </si>
  <si>
    <t>amount equal to the then Subsidised Interest Balance of such Non-Compliant Purchased Receivable, such amount to be credited to the Principal Account</t>
  </si>
  <si>
    <t>If shortfall in Interest Priority of Payments (items 1/2 and or 3)</t>
  </si>
  <si>
    <t>If shortfall in Interest Priority of Payments (items 1/2 /3 and or 6)</t>
  </si>
  <si>
    <t>If shortfall in Interest Priority of Payments (items 1/2 /3/6 and or 9)</t>
  </si>
  <si>
    <t>Replacement Servicer Fee Reserve Account  :</t>
  </si>
  <si>
    <t xml:space="preserve">Replacement Servicer Fee Reserve Increase Amount </t>
  </si>
  <si>
    <t xml:space="preserve">Replacement Servicer Fee Reserve Required Amount </t>
  </si>
  <si>
    <t>Opening Class A Reserve Account Balance</t>
  </si>
  <si>
    <t>Closing Class A Reserve Account Balance</t>
  </si>
  <si>
    <t>Opening Class C Reserve Account Balance</t>
  </si>
  <si>
    <t>Opening Principal Additional Amount balance</t>
  </si>
  <si>
    <t>Closing Principal Additional Amount balance</t>
  </si>
  <si>
    <t>Closing ADDITIONNAL INTEREST ACCOUNT balance</t>
  </si>
  <si>
    <t>Opening ADDITIONNAL INTEREST ACCOUNT balance</t>
  </si>
  <si>
    <t>Ba</t>
  </si>
  <si>
    <t>Bb</t>
  </si>
  <si>
    <t>aggregate amount of Available Collections that have not been remitted by the Servicer</t>
  </si>
  <si>
    <t xml:space="preserve"> aggregate drawings made on the
Commingling Reserve</t>
  </si>
  <si>
    <t>Class C Notes Redemption Amount</t>
  </si>
  <si>
    <t>the remaining balance of the Available Principal Amount after giving effect to item (2) of the Principal Priority of Payments</t>
  </si>
  <si>
    <t>the remaining balance of the Available Principal Amount after giving effect to item (3)b of the Principal Priority of Payments</t>
  </si>
  <si>
    <t>Principal Amount Outstanding of the Class B Notes</t>
  </si>
  <si>
    <t>Principal Amount Outstanding of the Class C Notes</t>
  </si>
  <si>
    <t>Principal Amount Outstanding of the Class D Notes</t>
  </si>
  <si>
    <t>Number of Class A notes outstanding</t>
  </si>
  <si>
    <t>Number of Class B notes outstanding</t>
  </si>
  <si>
    <t>Number of Class D notes outstanding</t>
  </si>
  <si>
    <t>Number of Class C notes outstanding</t>
  </si>
  <si>
    <t>Difference between Redemption amount and Payment Amount</t>
  </si>
  <si>
    <t>Events Sum up</t>
  </si>
  <si>
    <t>Revolving Period Scheduled End Date</t>
  </si>
  <si>
    <t>Revolving period schedule end date</t>
  </si>
  <si>
    <t>Total fees</t>
  </si>
  <si>
    <t>with any Repurchase Price;</t>
  </si>
  <si>
    <t>with the Repurchase Price of all Purchased Receivables on the Final Repurchase Date</t>
  </si>
  <si>
    <t>aggregate Subsidised Interest Balances of;the Additional Receivables and/or Substitute Receivables</t>
  </si>
  <si>
    <t>credit any Financial Income to the Interest Account</t>
  </si>
  <si>
    <t>Total fees (excluding servicer fees)</t>
  </si>
  <si>
    <t>13. ISSUER OPERATING EXPENSES SUM UP</t>
  </si>
  <si>
    <t xml:space="preserve">Interets perçus sur le Class A Reserve Account </t>
  </si>
  <si>
    <t xml:space="preserve">Interets perçus sur le Class B Reserve Account </t>
  </si>
  <si>
    <t xml:space="preserve">Interets perçus sur le Class C Reserve Account </t>
  </si>
  <si>
    <t>Any Financial Income</t>
  </si>
  <si>
    <t>969500XWHXD75ESEO932</t>
  </si>
  <si>
    <t>if the Class C is the Most Senior Class, any remaining amount unpaid in respect of item (10) of the Interest Priority of Payments</t>
  </si>
  <si>
    <t>if the Class D is the Most Senior Class, any remaining amount unpaid in respect of item (15) of the Interest Priority of Payments</t>
  </si>
  <si>
    <t>Replacement Servicer Fee Reserve Increase Amount</t>
  </si>
  <si>
    <t>Opening balance of the account</t>
  </si>
  <si>
    <t>Replacement Servicer Fee Reserve Account</t>
  </si>
  <si>
    <t>Difference between Replacement Servicer Fee and Servicer Fee</t>
  </si>
  <si>
    <t>Decrease and Partial Release of the Replacement Servicer Fee Reserve Deposit</t>
  </si>
  <si>
    <t>Final Release and Repayment of the Replacement Servicer Fee Reserve Deposit</t>
  </si>
  <si>
    <t xml:space="preserve">on each Purchase Date with an amount equal to the aggregate Subsidised Interest Balances of the Additional Receivables by debiting the Principal Account &amp; on each Settlement Date during the Revolving Period and the Normal Redemption Period with an amount equal to the aggregate Subsidised Interest Balances of any Substitute Receivables by debiting the Principal Account </t>
  </si>
  <si>
    <t xml:space="preserve">Commingling Reserve Increase Amount </t>
  </si>
  <si>
    <t>Commingling Reserve Required Amount</t>
  </si>
  <si>
    <t xml:space="preserve">Opening balance </t>
  </si>
  <si>
    <t>total</t>
  </si>
  <si>
    <t>Commingling Reserve Release Amount</t>
  </si>
  <si>
    <t>The occurrence of any of the following events:
(a) a Servicer Termination Event; or
(b) the appointment of a Replacement Servicer by the Management Company pursuant to the Servicing Agreement.</t>
  </si>
  <si>
    <t>Clean-up Call Event</t>
  </si>
  <si>
    <t>If a Clean-up Call Event has occurred, then the Seller may elect to exercise the Clean-up Call Option within three (3) Business Days, and provided that (i) where Rated Notes are outstanding, the Final Repurchase Price is sufficient to allow the Issuer to pay all amounts due under the Rated Notes on the applicable Payment Date, and (ii) the Seller has delivered to the Management Company a solvency certificate duly signed by an authorised representative of the Seller dated no more than three (3) Business Days prior to the Final Repurchase Date, the Management Company shall deliver an Issuer Liquidation Notice to the Custodian, the Paying Agent and the Noteholders in accordance with Condition 13 (Notice to the Noteholders) and the Seller shall repurchase all (but not part) of the Purchased Receivables for an amount equal to the Final Repurchase Price on the Final Repurchase Date.</t>
  </si>
  <si>
    <t>If a Sole Holder Event has occurred, then the Seller may elect to exercise the Sole Holder Option within three (3) Business Days, and provided that (i) where Rated Notes are outstanding, the Final Repurchase Price is sufficient to allow the Issuer to pay all amounts due under the Rated Notes on the applicable Payment Date, and (ii) the Seller has delivered to the Management Company a solvency certificate duly signed by an authorised representative of the Seller dated no more than three (3) Business Days prior to the Final Repurchase Date, the Management Company shall deliver an Issuer Liquidation Notice to the Custodian, the Paying Agent and the Noteholders in accordance with Condition 13 (Notice to the Noteholders) and the Seller shall repurchase all (but not part) of the Purchased Receivables for an amount equal to the Final Repurchase Price on the Final Repurchase Date.</t>
  </si>
  <si>
    <t xml:space="preserve">If an Issuer Liquidation Event has occurred, the Accelerated Redemption Period shall start.
Termination of the Revolving Period or the Normal Redemption Period (as the case may be) and commencement of the Accelerated Redemption Period.
Commencement of the liquidation operations of the Issuer by the Management Company in accordance with the Issuer Regulations. </t>
  </si>
  <si>
    <t>any amount credited to the Principal Account by debit of the Additional Interest Account in connection with the rescission of the assignment, or repurchase or substitution of any Non-Compliant Purchased Receivables</t>
  </si>
  <si>
    <t>Available Interest Amount</t>
  </si>
  <si>
    <t>the Available Interest Collections</t>
  </si>
  <si>
    <t>the Subsidised Interest Instalment Amount credited to the Interest Account by debit of the Additional Interest Account</t>
  </si>
  <si>
    <t xml:space="preserve">any Swap Net Amount received </t>
  </si>
  <si>
    <t xml:space="preserve">any amount debited from the Class A Reserve Account, the Class B Reserve Account and/or the Class C Reserve Account and credited to the Interest Account </t>
  </si>
  <si>
    <t xml:space="preserve">any amount debited from the Replacement Servicer Fee Reserve Account and credited to the Interest Account </t>
  </si>
  <si>
    <t>Available Principal Amount</t>
  </si>
  <si>
    <t>g = a + b + c + d + e + f</t>
  </si>
  <si>
    <t>Available Distribution Amount</t>
  </si>
  <si>
    <t xml:space="preserve">a </t>
  </si>
  <si>
    <t xml:space="preserve"> f = a + b + c + d + e</t>
  </si>
  <si>
    <t>c = a + b</t>
  </si>
  <si>
    <t xml:space="preserve">(b) the sum of (i) the Principal Component Purchase Price of the Initial Receivables purchased by the Issuer on the Closing Date and (ii) the amount credited to the Additional Interest Account on the Closing </t>
  </si>
  <si>
    <t>04. AVAILABLE DISTRIBUTION AMOUNTS</t>
  </si>
  <si>
    <t>Table of contents</t>
  </si>
  <si>
    <t>Notes Interest</t>
  </si>
  <si>
    <t>Swaps</t>
  </si>
  <si>
    <t>DIAGRAM</t>
  </si>
  <si>
    <t xml:space="preserve">Priority of Payments </t>
  </si>
  <si>
    <t>Fees calculations</t>
  </si>
  <si>
    <t>Key Figures</t>
  </si>
  <si>
    <t>Soft Balance Sheet &amp; Flows</t>
  </si>
  <si>
    <t>Portfolio Criteria</t>
  </si>
  <si>
    <t>Break Down Statistics</t>
  </si>
  <si>
    <t>Asset follow up</t>
  </si>
  <si>
    <t>Default &amp; Recovery Stats</t>
  </si>
  <si>
    <t>Eligibility Criteria</t>
  </si>
  <si>
    <t>Deliquent Receivables Stats</t>
  </si>
  <si>
    <t>Available Funds Called-up</t>
  </si>
  <si>
    <t>Performance Trigger</t>
  </si>
  <si>
    <t>Reserves Required Levels</t>
  </si>
  <si>
    <t>Historical Assets</t>
  </si>
  <si>
    <t>Purchase Price</t>
  </si>
  <si>
    <t>Portfolio Events</t>
  </si>
  <si>
    <t>Asset Amortisation Profile</t>
  </si>
  <si>
    <t>Triggers Tables Events</t>
  </si>
  <si>
    <t>Amortisation Calculation</t>
  </si>
  <si>
    <t>??</t>
  </si>
  <si>
    <t>CLASS C LIQUIDITY RESERVE ACCOUNT (closing)</t>
  </si>
  <si>
    <t>Class C Reserve Account balance</t>
  </si>
  <si>
    <t>Class C Reserve amount</t>
  </si>
  <si>
    <t>Residual Units</t>
  </si>
  <si>
    <t>No Credit Enhancement</t>
  </si>
  <si>
    <t>FCT GINKGO CLASS C LIQUI RES ACC</t>
  </si>
  <si>
    <t>96950028ILZ4SWOACQ78N202301</t>
  </si>
  <si>
    <t>5493006CQL3O3WJLVX08</t>
  </si>
  <si>
    <t>DBRS LIMITED</t>
  </si>
  <si>
    <t>Current Fitch_Short-term</t>
  </si>
  <si>
    <t>Minimum required Fitch_Short-term</t>
  </si>
  <si>
    <t>Current Fitch_long-term</t>
  </si>
  <si>
    <t>Minimum Required  Fitch_long-term</t>
  </si>
  <si>
    <t>Current DBRS _Short-term</t>
  </si>
  <si>
    <t>Minimum Required DBRS _Short-term</t>
  </si>
  <si>
    <t>Current DBRS _long-term</t>
  </si>
  <si>
    <t>Minimum Required DBRS _long-term</t>
  </si>
  <si>
    <t>The consequence of such downgrade will be the obligation of the Servicer to fund the Commingling Reserve Deposit up to the Commingling Reserve Required Amount within sixty (60) calendar days.</t>
  </si>
  <si>
    <t>The consequence of a breach is that the appointment of the Account Bank will be terminated and the Management Company will replace the Account Bank.
The Management Company will appoint a new account bank having at least the Account Bank Required Ratings within sixty (60) calendar days from the date on which the Account Bank ceases to have the Account Bank Required Ratings pursuant to the terms of the Account Bank Agreement.</t>
  </si>
  <si>
    <t>AA</t>
  </si>
  <si>
    <t>(a) the Interest Rate Swap Counterparty shall, at its own costs and expenses, within fourteen (14) calendar days following the occurrence of such Initial Fitch Rating Event (and all times thereafter until such Initial Fitch Rating Event ceases to exist or until such time as the Interest Rate Swap Counterparty has taken one of the actions set out in paragraphs (b)(i) or (b)(ii) below) transfer collateral pursuant to the terms of the Eligible Credit Support Document to the Swap Collateral Account opened in the name of the Issuer (or any entity so designated by the Issuer) with an Eligible Bank (as defined in the Interest Rate Swap Agreement); or
(b) the Interest Rate Swap Counterparty, at any time following the occurrence of such Initial Fitch Rating Event, may at its own costs and expenses on a commercially reasonable efforts basis and at its own discretion either:
(i) transfer or novate to a Fitch Eligible Replacement (as defined in the Interest Rate Swap Agreement) satisfying the Transfer Conditions (as defined in the Interest Rate Swap Agreement) any and all of its rights and obligations with respect to the Interest Rate Swap Agreement and the Interest Rate Swap Transaction; or
(ii) procure any Fitch Eligible Guarantor (as defined in the Interest Rate Swap Agreement) to guarantee any and all of its obligations under, or in connection with, the Interest Rate Swap Agreement and the transactions outstanding at such time pursuant to the terms of a Fitch Eligible Guarantee (as defined in the Interest Rate Swap Agreement).</t>
  </si>
  <si>
    <t xml:space="preserve">Interets perçus sur le Replacement Servicer Fee Reserve Account </t>
  </si>
  <si>
    <t>AAA(sf)</t>
  </si>
  <si>
    <t>AA(sf)</t>
  </si>
  <si>
    <t>A(sf)</t>
  </si>
  <si>
    <t>Unrated</t>
  </si>
  <si>
    <t>AAAsf</t>
  </si>
  <si>
    <t>AAsf</t>
  </si>
  <si>
    <t>Asf</t>
  </si>
  <si>
    <t>CA-CF (Account Bank)</t>
  </si>
  <si>
    <t>CA-CF (Servicer)</t>
  </si>
  <si>
    <t>Account Number: 11200760720</t>
  </si>
  <si>
    <t>Account Number: 11200761302</t>
  </si>
  <si>
    <t>Account Number: 11200761496</t>
  </si>
  <si>
    <t>Account Number: 11200761593</t>
  </si>
  <si>
    <t>Account Number: 11200761011</t>
  </si>
  <si>
    <t>Account Number: 11200760817</t>
  </si>
  <si>
    <t>Account Number: 11200760914</t>
  </si>
  <si>
    <t>Account Number: 11200761690</t>
  </si>
  <si>
    <t>Account Number: 11200761108</t>
  </si>
  <si>
    <t>Account Number: 11200761205</t>
  </si>
  <si>
    <t>Class A Notes - Isin code FR001400U7V0</t>
  </si>
  <si>
    <t>Class B Notes - Isin code FR001400U7U2</t>
  </si>
  <si>
    <t>Class C Notes - Isin code FR001400U7Y4</t>
  </si>
  <si>
    <t>Class D Notes - Isin code FR001400U7X6</t>
  </si>
  <si>
    <t xml:space="preserve">Class B Notes </t>
  </si>
  <si>
    <t xml:space="preserve">Class D Notes </t>
  </si>
  <si>
    <t>FR001400U7V0</t>
  </si>
  <si>
    <t>FR001400U7U2</t>
  </si>
  <si>
    <t>FR001400U7Y4</t>
  </si>
  <si>
    <t>FR001400U7X6</t>
  </si>
  <si>
    <t>Non applicable</t>
  </si>
  <si>
    <t>FD</t>
  </si>
  <si>
    <t>Sebastien LOUIS</t>
  </si>
  <si>
    <t>06 62 10 14 17</t>
  </si>
  <si>
    <t>Ghiles MOUAZ</t>
  </si>
  <si>
    <t>Mohamed BEN-HABIB</t>
  </si>
  <si>
    <t>null</t>
  </si>
  <si>
    <t>FR76 4153 9000 7111 2007 6072 089</t>
  </si>
  <si>
    <t>FR76 4153 9000 7111 2007 6091 489</t>
  </si>
  <si>
    <t>credit the remaining balance to the Interest Account</t>
  </si>
  <si>
    <t>FR76 4153 9000 7111 2007 6081 789</t>
  </si>
  <si>
    <t>Financial income</t>
  </si>
  <si>
    <t>Non-Compliant Receivables Recission Amount</t>
  </si>
  <si>
    <t>FR76 1812 9000 1000 5000 1805 859</t>
  </si>
  <si>
    <t>CACF</t>
  </si>
  <si>
    <t>FR76 3148 9000 1000 1871 5635 947</t>
  </si>
  <si>
    <t>UPTEVIA Facturation</t>
  </si>
  <si>
    <t>Facture</t>
  </si>
  <si>
    <t>Interest Rate Swap Net Amount</t>
  </si>
  <si>
    <t>Class A Notes Interest Amounts</t>
  </si>
  <si>
    <t xml:space="preserve"> the Class A Reserve Required Amount (delta)</t>
  </si>
  <si>
    <t>CLASS A LIQUIDITY ACCOUNT</t>
  </si>
  <si>
    <t>FR76 4153 9000 7111 2007 6130 289</t>
  </si>
  <si>
    <t>any debit on the Class A Principal Deficiency Sub-Ledger</t>
  </si>
  <si>
    <t xml:space="preserve">Class B Notes Interest Amounts </t>
  </si>
  <si>
    <t xml:space="preserve"> the Class B Reserve Required Amount (delta)</t>
  </si>
  <si>
    <t>CLASS B LIQUIDITY ACCOUNT</t>
  </si>
  <si>
    <t>FR76 4153 9000 7111 2007 6149 689</t>
  </si>
  <si>
    <t>any debit on the Class B Principal Deficiency Sub-Ledger</t>
  </si>
  <si>
    <t>Class C Notes Interest Amounts</t>
  </si>
  <si>
    <t xml:space="preserve"> the Class C Reserve Required Amount (delta)</t>
  </si>
  <si>
    <t>CLASS C LIQUIDITY ACCOUNT</t>
  </si>
  <si>
    <t>FR76 4153 9000 7111 2007 6159 389</t>
  </si>
  <si>
    <t>any debit on the Class C Principal Deficiency Sub-Ledger</t>
  </si>
  <si>
    <t>any debit on the Class D Principal Deficiency Sub-Ledger</t>
  </si>
  <si>
    <t>the Replacement Servicer Fee Reserve Required Amount (or delta)</t>
  </si>
  <si>
    <t>Class D Notes Interest Amounts</t>
  </si>
  <si>
    <t>Interest Component Purchase Price of the Receivables</t>
  </si>
  <si>
    <t>CACF seller</t>
  </si>
  <si>
    <t>Interest Rate Swap Subordinated Termination Amounts</t>
  </si>
  <si>
    <t>repayment of the Class A Reserve Deposit, the Class B Reserve Deposit and the Class C Reserve Deposit</t>
  </si>
  <si>
    <t>payment of any reasonable and duly documented fees incurred</t>
  </si>
  <si>
    <t>Interest to the holders of the Units</t>
  </si>
  <si>
    <t>aggregate Subsidised Interest Balances</t>
  </si>
  <si>
    <t xml:space="preserve">ADDITIONNAL INTEREST ACCOUNT </t>
  </si>
  <si>
    <t>FR76 4153 9000 7111 2007 6120 589</t>
  </si>
  <si>
    <t>Principal Component Purchase Price</t>
  </si>
  <si>
    <t>excess principal amount to the Seller</t>
  </si>
  <si>
    <t>CACF Seller</t>
  </si>
  <si>
    <t>Financial Income to the Interest Account</t>
  </si>
  <si>
    <t>ADDITIONNAL INTEREST ACCOUNT</t>
  </si>
  <si>
    <t xml:space="preserve"> Subsidised Interest Balance of such Non-Compliant Purchased Receivable</t>
  </si>
  <si>
    <t>the excess of the Class A Reserve Amount over the Class A Reserve Required Amount</t>
  </si>
  <si>
    <t>CLASS A RESERVE ACCOUNT</t>
  </si>
  <si>
    <t xml:space="preserve">Financial income </t>
  </si>
  <si>
    <t>the excess of the Class B Reserve Amount over the Class B Reserve Required Amount</t>
  </si>
  <si>
    <t>CLASS B RESERVE ACCOUNT</t>
  </si>
  <si>
    <t>the excess of the Class C Reserve Amount over the Class C Reserve Required Amount</t>
  </si>
  <si>
    <t>CLASS C RESERVE ACCOUNT</t>
  </si>
  <si>
    <t>FCT GINKGO SALES FINANCE 2025</t>
  </si>
  <si>
    <t>FCT GINKGO SALES FINANCE 2026</t>
  </si>
  <si>
    <t>Financial Income percus sur le Additionnal Interest Account</t>
  </si>
  <si>
    <t>Rescission Amount paid by the Seller</t>
  </si>
  <si>
    <t>Swap Net Amounts of swap in favor of the FCT</t>
  </si>
  <si>
    <t>Compte Debiteur</t>
  </si>
  <si>
    <t>IBAN Bénéficiaire</t>
  </si>
  <si>
    <t>Comptes FCT</t>
  </si>
  <si>
    <t>Inflows</t>
  </si>
  <si>
    <t>Outflows</t>
  </si>
  <si>
    <t>Actual Account Balance</t>
  </si>
  <si>
    <t>GINKGO SF 1-2024 GENERAL COLLECT</t>
  </si>
  <si>
    <t>GINKGO SF 1-2024 INTEREST ACCOUN</t>
  </si>
  <si>
    <t>GINKGO SF 1-2024 PRINCIPAL ACCOU</t>
  </si>
  <si>
    <t>GINKGO SF 1-2024 COMMINGLING RES</t>
  </si>
  <si>
    <t>GINKGO SF 1-2024 SWAP COLLATERAL</t>
  </si>
  <si>
    <t>GINKGO SF 1-2024 ADDITIONAL INTE</t>
  </si>
  <si>
    <t>GINKGO SF 1-2024 CLASS A RESERVE</t>
  </si>
  <si>
    <t>GINKGO SF 1-2024 CLASS B RESERVE</t>
  </si>
  <si>
    <t>GINKGO SF 1-2024 CLASS C RESERVE</t>
  </si>
  <si>
    <t>GINKGO SF 1-2024 REPLACEMENT SER</t>
  </si>
  <si>
    <t>Pointer</t>
  </si>
  <si>
    <t>Checker</t>
  </si>
  <si>
    <t>Nb d'instructions POP GC</t>
  </si>
  <si>
    <t>Nb d'instructions POP I</t>
  </si>
  <si>
    <t>Nb d'instructions POP P</t>
  </si>
  <si>
    <t>Nb d'instructions POP AI</t>
  </si>
  <si>
    <t>Nb d'instructions POP RES A</t>
  </si>
  <si>
    <t>Nb d'instructions POP RES B</t>
  </si>
  <si>
    <t>Nb d'instructions POP RES C</t>
  </si>
  <si>
    <t>Nb d'instructions POP C RES</t>
  </si>
  <si>
    <t>Nb d'instructions POP Repl Res</t>
  </si>
  <si>
    <t>Nb d'instructions POP Swap</t>
  </si>
  <si>
    <t>Ctrl</t>
  </si>
  <si>
    <t>Ecart</t>
  </si>
  <si>
    <t>Instruction</t>
  </si>
  <si>
    <t>Flux</t>
  </si>
  <si>
    <t>Flux check</t>
  </si>
  <si>
    <t>Openeing Blance</t>
  </si>
  <si>
    <t>GeneralAcc_POS8</t>
  </si>
  <si>
    <t>GeneralAcc_POS9</t>
  </si>
  <si>
    <t>GeneralAcc_POS10</t>
  </si>
  <si>
    <t>InterestAcc_POS6</t>
  </si>
  <si>
    <t>InterestAcc_POS7</t>
  </si>
  <si>
    <t>Opening balance</t>
  </si>
  <si>
    <t>PrincipalAcc_POS9</t>
  </si>
  <si>
    <t>Opening Blance</t>
  </si>
  <si>
    <t>Opening Balance</t>
  </si>
  <si>
    <t>ClassALiqResAcc_NEG3</t>
  </si>
  <si>
    <t>ClassBLiqResAcc_NEG3</t>
  </si>
  <si>
    <t>ClassCLiqResAcc_POS1</t>
  </si>
  <si>
    <t>ClassCLiqResAcc_POS2</t>
  </si>
  <si>
    <t>ClassCLiqResAcc_POS3</t>
  </si>
  <si>
    <t>ClassCLiqResAcc_NEG1</t>
  </si>
  <si>
    <t>ClassCLiqResAcc_NEG2</t>
  </si>
  <si>
    <t>ClassCLiqResAcc_NEG3</t>
  </si>
  <si>
    <t>SwapCollAcc_POS4</t>
  </si>
  <si>
    <t>AdditionalIntAcc_POS3</t>
  </si>
  <si>
    <t>AdditionalIntAcc_POS4</t>
  </si>
  <si>
    <t>AdditionalIntAcc_NEG2</t>
  </si>
  <si>
    <t>AdditionalIntAcc_NEG3</t>
  </si>
  <si>
    <t>CommingResAcc_POS1</t>
  </si>
  <si>
    <t>CommingResAcc_POS2</t>
  </si>
  <si>
    <t>CommingResAcc_POS3</t>
  </si>
  <si>
    <t>CommingResAcc_NEG1</t>
  </si>
  <si>
    <t>Payment from the servicer (If the Commingling Reserve Deposit is lower than the Commingling Reserve Required Amount)</t>
  </si>
  <si>
    <t>CommingResAcc_NEG2</t>
  </si>
  <si>
    <t>CommingResAcc_NEG3</t>
  </si>
  <si>
    <t>CommingResAcc_NEG4</t>
  </si>
  <si>
    <t>CommingResAcc_NEG5</t>
  </si>
  <si>
    <t>VN</t>
  </si>
  <si>
    <t>VO</t>
  </si>
  <si>
    <t>10.4  VN</t>
  </si>
  <si>
    <t>10.5  VO</t>
  </si>
  <si>
    <t>10.4 VN</t>
  </si>
  <si>
    <t>10.5 VO</t>
  </si>
  <si>
    <t>AGRIFRP1ACF</t>
  </si>
  <si>
    <t>BIC-ADRESSE SWIFT : AGRIFRP1ACF</t>
  </si>
  <si>
    <t>IBAN :  FR76 4153 9000 7111 2007 6072 089</t>
  </si>
  <si>
    <t>IBAN :  FR76 4153 9000 7111 2007 6101 189</t>
  </si>
  <si>
    <t>IBAN :  FR76 4153 9000 7111 2007 6081 789</t>
  </si>
  <si>
    <t>IBAN : FR76 4153 9000 7111 2007 6091 489</t>
  </si>
  <si>
    <t>IBAN :  FR76 4153 9000 7111 2007 6169 089</t>
  </si>
  <si>
    <t>IBAN :  FR76 4153 9000 7111 2007 6110 889</t>
  </si>
  <si>
    <t>IBAN :  FR76 4153 9000 7111 2007 6149 689</t>
  </si>
  <si>
    <t>IBAN :  FR76 4153 9000 7111 2007 6130 289</t>
  </si>
  <si>
    <t>IBAN :  FR76 4153 9000 7111 2007 6159 389</t>
  </si>
  <si>
    <t>IBAN :  FR76 4153 9000 7111 2007 6120 589</t>
  </si>
  <si>
    <t>the Delinquency Ratio exceeds 3.2 per cent.;</t>
  </si>
  <si>
    <t>(c) the Cumulative Gross Loss Ratio exceeds:
(i) [ ]0.50 per cent. if the relevant Calculation Date falls between the Closing Date and the Payment Date falling in []March 2025 (included);
(ii) [ ]1.00 per cent. if the relevant Calculation Date falls between [ ]March 2025 (excluded) and the Payment Date falling in [ ]June 2025 (included);
(iii) [ ]1.70 per cent. if the relevant Calculation Date falls between [ ]June 2025 (excluded) and the Payment Date falling in [ ]September 2025 (included);
(iv) 2.30 per cent. if the relevant Calculation Date falls between September 2025 (excluded) and the Payment Date falling in December 2025 (included);</t>
  </si>
  <si>
    <t>on any Calculation Date, the Management Company has determined that the ratio of the debit balance of the Class D Principal Deficiency Sub-Ledger on such Calculation Date to the Outstanding Principal Balance of the Initial Receivables as of the Initial Cut-off Date is greater than: 0.40 per cent.;</t>
  </si>
  <si>
    <t>Opening balance of the Class C Reserve Account</t>
  </si>
  <si>
    <t>class C reserve  credit amount</t>
  </si>
  <si>
    <t xml:space="preserve"> Class C Reserve  Release Amount</t>
  </si>
  <si>
    <t>class B reserve  credit amount</t>
  </si>
  <si>
    <t>Each Loan Agreement:
(a) is a New Vehicle Sales Finance Agreement, an Used Vehicle Sales Finance Agreement, a Recreational Vehicle Sales Finance Agreement or a Home Equipment Sales Finance Agreement on the First Purchase Date (only);
(b) is a Home Equipment Sales Finance Receivable (only) on each Purchase Date falling after the First Purchase Date.</t>
  </si>
  <si>
    <t>The Adjusted Interest Rate applicable to each Receivable is fixed and is not less than two per cent. (2%) per annum.</t>
  </si>
  <si>
    <t>No Receivable is in arrears under the relevant Loan Agreement.</t>
  </si>
  <si>
    <t>The Original Principal Balance of:
(a) each Recreational Vehicle Sales Finance Receivable is between EUR 500 and EUR 100,000; 
(b) each Home Equipment Sales Finance Receivable is between EUR 100 and EUR 75,000;
(c) each New Vehicle Sales Finance Receivable and each Used Vehicle Sales Finance Receivable is between EUR 500 and EUR 150,000.</t>
  </si>
  <si>
    <t>To the best of the Seller’s knowledge, on the basis of (i) information obtained from the Borrower on origination of the Receivables, (ii) information obtained from the Seller in the course of its servicing of the Receivables or in the course of its risk-management procedure or (iii) information notified to the Seller by a third party, the Main Borrower or any of the other Borrowers in respect of the Receivable is not a credit-impaired borrower meaning an individual who:
(1) has been declared insolvent or had a court grant his creditors a final non-appealable right of enforcement or material damages as a result of a missed payment within three years prior to the date of origination or has undergone a debt-restructuring process with regard to his non-performing exposures within three years prior to the relevant Purchase Date;
(2) was, at the time of origination, where applicable, on a public credit registry of persons with adverse credit history or, where there is no such public credit registry, another credit registry that is available to the Seller; or
(3) has a credit assessment or a credit score indicating that the risk of contractually agreed payments not being made is significantly higher than for comparable receivables held by CA Consumer Finance and which are not assigned to the Issuer.</t>
  </si>
  <si>
    <t>No Receivable is a written-off receivable or a defaulted receivable within the meaning of Article 178(1) of EU CRR.</t>
  </si>
  <si>
    <t>Each Receivable has been originated on or after 1st October 2021.</t>
  </si>
  <si>
    <t xml:space="preserve"> The original term of:
(a) each Recreational Vehicle Sales Finance Receivable and each Home Equipment Sales Finance Receivable is not more than 180 months;
(b) each New Vehicle Sales Finance Receivable and each Used Vehicle Sales Finance Receivable is not more than 96 months.</t>
  </si>
  <si>
    <t xml:space="preserve">Each Receivable is payable in arrears in monthly instalments subject to any applicable grace period (période de franchise) at inception as the case may be. </t>
  </si>
  <si>
    <t>the aggregate Subsidised Interest Balances of the Initial Receivables to the Additional Interest Account</t>
  </si>
  <si>
    <t>DYD.GIN2402.txt</t>
  </si>
  <si>
    <t>EBR.GIN2402.txt</t>
  </si>
  <si>
    <t>nb_tot</t>
  </si>
  <si>
    <t>Nom colonne (table:asset_nb_recv)</t>
  </si>
  <si>
    <t>the Weighted Average Adjusted Interest Rate of the Purchased Receivables, taking into account the Additional Receivables as specified in the relevant Purchase Offer, shall not be lower than 5.5 per cent.;</t>
  </si>
  <si>
    <t>Subsidised Interest Balances</t>
  </si>
  <si>
    <t>GINKGO SALES FINANCE 2024  - Calendar</t>
  </si>
  <si>
    <t>0.85%</t>
  </si>
  <si>
    <t>Control of Covenant</t>
  </si>
  <si>
    <t>decryption test of the Encrypted Data File</t>
  </si>
  <si>
    <t xml:space="preserve">Third party concerned
</t>
  </si>
  <si>
    <t>Deadline of realization of the covenant</t>
  </si>
  <si>
    <t>Real date of realization of the covenant</t>
  </si>
  <si>
    <t>Legal consequence of no compliance</t>
  </si>
  <si>
    <t>Observation</t>
  </si>
  <si>
    <t>Data Protection Agent</t>
  </si>
  <si>
    <r>
      <t xml:space="preserve">On the Closing Date and, thereafter, on or about each anniversary date of the Closing Date and at any time upon reasonable request from the Management Company
</t>
    </r>
    <r>
      <rPr>
        <b/>
        <sz val="9"/>
        <color rgb="FF000000"/>
        <rFont val="Arial"/>
        <family val="2"/>
      </rPr>
      <t>Within five Business Days following receipt of such request</t>
    </r>
  </si>
  <si>
    <t>For the purpose of such tests, the Management Company shall deliver a copy of the Encrypted Data File to the Data Protection Agent. It further agrees that it shall do so for the sole and exclusive purpose of performing such test. The Data Protection Agent agrees and acknowledges that it shall use the Encrypted Data File for the sole and exclusive purpose of performing such test. 
By no later than five Business Day following the date on which the Data Protection Agent has carried out such tests, the Data Protection Agent shall send a report to the Management Company (with copy to the Servicer) setting out the conclusions of such tests</t>
  </si>
  <si>
    <t>Pursuant to the Data Protection Agency Agreement, following the occurrence of any Encrypted Data Default Events, the Management Company will promptly notify the Seller and the Seller will remedy the relevant Encrypted Data Default Event within ten (10) Business Days of receipt of such notice.
If the relevant Encrypted Data Default Event is not remedied by the Seller or waived by the Management Company within five (5) Business Days of receipt of such notice, the Seller will give access to such information to the Management Company upon request and reasonable notice subject to compliance with all applicable laws and regulations (including for the avoidance of doubt, the General Data Protection Regulation).
----
For the purpose of such tests, the Management Company shall deliver a copy of the Encrypted Data File to the Data Protection Agent.</t>
  </si>
  <si>
    <t>CACEIS Corporate Trust (Paying Agent)</t>
  </si>
  <si>
    <t xml:space="preserve">
DPAA page 5 (article 7)
</t>
  </si>
  <si>
    <t>The Servicer is rated below the Servicer Required Ratings.
(please see “Servicing of the Purchased Receivables – The Commingling Reserve Deposit Agreement” for further information).</t>
  </si>
  <si>
    <t>Prospectus. Triggers Tables P93</t>
  </si>
  <si>
    <t>If the Servicer fails in its obligation to establish or thereafter replenish the Commingling Reserve Fund up to the Commingling Reserve Required Amount on any Settlement Date.
(please see “Servicing of the Purchased Receivables – The Commingling Reserve Deposit Agreement” for further information).</t>
  </si>
  <si>
    <t>The consequence of a breach will trigger a Servicer Termination Event (i.e. a breach of monetary obligations if such breach is not remedied by the Servicer within two (2) Business Days or five (5) Business Days if the breach is due to force majeure or technical reasons).
The occurrence of a Servicer Termination Event will automatically trigger a Revolving Period Termination Event (please see “Non-Rating Triggers Table – Servicer Termination Events” below).</t>
  </si>
  <si>
    <t>Replacement Servicer Fee Reserve Deposit : The Servicer has ceased to have at least the Servicer Required Ratings for a continuous period of no less than fifty (50) calendar days or a Servicer Termination Event has occurred and is continuing. (please see “Servicing of the Purchased Receivables – The Replacement Servicer Fee Reserve Deposit Agreement” for further information).</t>
  </si>
  <si>
    <t>The first to occur of any such events will constitute a Replacement Servicer Fee Reserve Trigger Event and the Servicer shall credit the applicable Replacement Servicer Fee Reserve Required Amount to the Replacement Servicer Fee Reserve Account within five (5) Business Days after being notified of such amount by the Management Company.</t>
  </si>
  <si>
    <t>The Account Bank is required to be an entity authorised to accept deposits in France having at least the applicable Account Bank Required Ratings. (please see “Issuer Bank Accounts” for further information).</t>
  </si>
  <si>
    <t>The consequence of a breach is that the appointment of the Account Bank will be terminated and the Management Company will replace the Account Bank.
The Management Company will appoint a new account bank having at least the Account Bank Required Ratings within sixty (60) calendar days from the date on which the Account Bank ceases to have the Account Bank Required Ratings pursuant to the terms of the Account Bank Agreement.</t>
  </si>
  <si>
    <t>Fitch long-term issuer default rating and short-term issuer default rating requirements</t>
  </si>
  <si>
    <t>Prospectus. Triggers Tables P94, P95, P96 &amp; P97</t>
  </si>
  <si>
    <r>
      <rPr>
        <b/>
        <sz val="12"/>
        <color theme="1"/>
        <rFont val="Arial"/>
        <family val="2"/>
      </rPr>
      <t>Initial Fitch Required Ratings</t>
    </r>
    <r>
      <rPr>
        <sz val="12"/>
        <color theme="1"/>
        <rFont val="Arial"/>
        <family val="2"/>
      </rPr>
      <t xml:space="preserve"> : At any time the Fitch Long-Term Rating or the Fitch Short-Term Rating found in the table under the definition of “Initial Fitch Required Ratings”and under the column “Without collateral” and in the row corresponding to the Fitch Long-Term Rating of the Highest Rated Notes at the time.</t>
    </r>
  </si>
  <si>
    <t>Prospectus. Triggers Tables P94 &amp; P95</t>
  </si>
  <si>
    <t>Under the terms of the Interest Rate Swap Agreement, upon the occurrence of an Initial Fitch Rating Event:
(a)	the Interest Rate Swap Counterparty shall, at its own costs and expenses, within fourteen (14) calendar days following the occurrence of such Initial Fitch Rating Event (and all times thereafter until such Initial Fitch Rating Event ceases to exist or until such time as the Interest Rate Swap Counterparty has taken one of the actions set out in paragraphs (b)(i) or (b)(ii) below) transfer collateral pursuant to the terms of the Eligible Credit Support Document to the Swap Collateral Account opened in the name of the Issuer (or any entity so designated by the Issuer) with an Eligible Bank (as defined in the Interest Rate Swap Agreement); or
(b)	the Interest Rate Swap Counterparty, at any time following the occurrence of such Initial Fitch Rating Event, may at its own costs and expenses on a commercially reasonable efforts basis and at its own discretion either:
(i)	transfer or novate to a Fitch Eligible Replacement (as defined in the Interest Rate Swap Agreement) satisfying the Transfer Conditions (as defined in the Interest Rate Swap Agreement) any and all of its rights and obligations with respect to the Interest Rate Swap Agreement and the Interest Rate Swap Transaction; or
(ii)	procure any Fitch Eligible Guarantor (as defined in the Interest Rate Swap Agreement) to guarantee any and all of its obligations under, or in connection with, the Interest Rate Swap Agreement and the transactions outstanding at such time pursuant to the terms of a Fitch Eligible Guarantee (as defined in the Interest Rate Swap Agreement).</t>
  </si>
  <si>
    <r>
      <rPr>
        <b/>
        <sz val="12"/>
        <color theme="1"/>
        <rFont val="Arial"/>
        <family val="2"/>
      </rPr>
      <t xml:space="preserve">Subsequent Fitch Required Ratings: </t>
    </r>
    <r>
      <rPr>
        <sz val="12"/>
        <color theme="1"/>
        <rFont val="Arial"/>
        <family val="2"/>
      </rPr>
      <t>At any time the Fitch Long-Term Rating or the Fitch Short-Term Rating found in the table under the definition of “Initial Fitch Required Ratings” and under the column “With collateral – Flip clause” and in the row corresponding to the Fitch Long-Term Rating of the Highest Rated Notes at the time.</t>
    </r>
  </si>
  <si>
    <t>Prospectus. Triggers Tables P95, P96 &amp; P97</t>
  </si>
  <si>
    <t>Under the terms of the Interest Rate Swap Agreement, the parties have agreed that upon the occurrence of a Subsequent Fitch Rating Event:
(a)	within sixty (60) calendar days following the occurrence of a Subsequent Fitch Rating Event, the Interest Rate Swap Counterparty shall, on a commercially reasonable efforts basis, at its own costs and expenses, either:
(i)	transfer or novate to a Fitch Eligible Replacement (as defined in the Interest Rate Swap Agreement) satisfying the Transfer Conditions (as defined in the Interest Rate Swap Agreement) any and all of its rights and obligations with respect to the Interest Rate Swap Agreement and the Interest Rate Swap Transaction; or
(ii)	procure any Fitch Eligible Guarantor (as defined in the Interest Rate Swap Agreement) to guarantee any and all of its obligations under, or in connection with, the Interest Rate Swap Agreement and the transaction outstanding at such time pursuant to the terms of a Fitch Eligible Guarantee (as defined in the Interest Rate Swap Agreement);
(b)	pending taking any of the actions set out in paragraph (a) above, the Interest Rate Swap Counterparty shall, at its own costs and expenses, (i) within fourteen (14) calendar days following the occurrence of such Subsequent Fitch Rating Event (and all times thereafter until such Subsequent Fitch Rating Event ceases to exist or until such time the Interest Rate Swap Counterparty has taken one of the actions set out in paragraphs (a)(i) or (a)(ii) above), post collateral pursuant to the terms of the Eligible Credit Support Document to the Swap Collateral Account opened in the name of the Issuer (or any entity so designated by the Issuer) with an Eligible Bank (as defined in the Interest Rate Swap Agreement) or (ii) if collateral has already been transferred by the Interest Rate Swap Counterparty pursuant to the provisions of paragraph (a) of sub-section “Initial Fitch Rating Event” above, transfer additional collateral in accordance with the Eligible Credit Support Document.</t>
  </si>
  <si>
    <t>Prospectus. Triggers Tables P97, P98, P99 &amp; P100</t>
  </si>
  <si>
    <t>First DBRS Required Ratings
means, in respect of any DBRS Relevant Entity:
(i)	a DBRS Critical Obligations Rating of at least “A”; or
(ii)	if a DBRS Critical Obligations Rating is not currently maintained on the DBRS Relevant Entity, a DBRS Long-term Rating of at least “A”; or
(iii)	if there is no DBRS Long-term Rating, a DBRS Equivalent Rating of at least “A” by DBRS or any other rating level that does not adversely affect the then current ratings of the Rated Notes by DBRS.</t>
  </si>
  <si>
    <t>Prospectus. Triggers Tables P97 &amp; P98</t>
  </si>
  <si>
    <t>First DBRS Rating Event
Under the terms of the Interest Rate Swap Agreement upon the occurrence of a First DBRS Rating Event, the Interest Rate Swap Counterparty shall, at its own cost and as soon as practicable, but in any event no later than thirty (30) Business Days after the date of the occurrence of such First DBRS Rating Event either: 
(a)	transfer collateral pursuant to the terms of the Credit Support Annex (as defined in the Interest Rate Swap Agreement) to an account opened in the name of the Issuer (or any entity so designated by the Issuer) with an Eligible Bank; or
(b)	procure any DBRS Eligible Guarantor (as defined in the Interest Rate Swap Agreement) to guarantee any and all its rights and obligations with respect to the Interest Rate Swap Agreement pursuant to the terms of a DBRS Eligible Guarantee (as defined in the Interest Rate Swap Agreement); or
(c)	transfer all of its rights and obligations with respect to the Interest Rate Swap Agreement to a DBRS Eligible Replacement (as defined in the Interest Rate Swap Agreement); or
(d)	take such other action (which may, for the avoidance of doubt, include taking no action) as will result in the rating by DBRS of the Rated Notes with respect to the Interest Rate Swap Agreement following the taking of such action (or inaction) being maintained at, or restored to, the level at which it was immediately prior to such First DBRS Rating Event.</t>
  </si>
  <si>
    <t>Subsequent DBRS Required Ratings
means, in respect of any DBRS Relevant Entity:
(i)	a DBRS Critical Obligations Rating of at least “BBB”; or
(ii)	if a DBRS Critical Obligations Rating is not currently maintained on the DBRS Relevant Entity, a DBRS Long-term Rating of at least “BBB”; or
(iii)	if there is no DBRS Long-term Rating, a DBRS Equivalent Rating of at least “BBB” by DBRS or any other rating level that does not adversely affect the then current ratings of the Rated Notes by DBRS.</t>
  </si>
  <si>
    <t>Prospectus. Triggers Tables P98, P99 &amp; P100</t>
  </si>
  <si>
    <t>Under the terms of the Interest Rate Swap Agreement, upon the occurrence of a Subsequent DBRS Rating Event, the Interest Rate Swap Counterparty shall, at its own cost:
(a)	transfer, as soon as practicable, but in any event by no later than thirty (30) Business Days following the occurrence of such Subsequent DBRS Rating Event, collateral (if collateral has been posted by the Interest Rate Swap Counterparty in accordance with the Interest Rate Swap Agreement, additional collateral will have to be posted by the Interest Rate Swap Counterparty pursuant to the Interest Rate Swap Agreement and the Credit Support Annex (as defined in the Interest Rate Swap Agreement) to an account opened in the name of the Issuer (or any entity so designated by the Issuer) with an Eligible Bank; and
(b)	using commercial reasonable efforts to either:
(i)	procure any DBRS Eligible Guarantor (as defined in the Interest Rate Swap Agreement) to guarantee any and all its rights and obligations with respect to the Interest Rate Swap Agreement pursuant to the terms of a DBRS Eligible Guarantee (as defined in the Interest Rate Swap Agreement); or
(ii)	transfer all of its rights and obligations with respect to the Interest Rate Swap Agreement to a DBRS Eligible Replacement (as defined in the Interest Rate Swap Agreement); or
(iii)	take such other action (which may, for the avoidance of doubt, include taking no action) as will result in the ratings by DBRS of the Rated Notes with respect to the Interest Rate Swap Agreement following the taking of such action (or inaction) being maintained at, or restored to, the level at which it was immediately prior to such Subsequent DBRS Rating Event.</t>
  </si>
  <si>
    <t xml:space="preserve">If the Interest Rate Swap Counterparty has been downgraded below the Interest Rate Swap Counterparty Required Ratings and the Interest Rate Swap Counterparty has failed to provide collateral in accordance with the provisions of the Interest Rate Swap Agreement and/or has not transferred or novated any and all of its rights and obligations with respect to the Interest Rate Swap Agreement to an eligible replacement having at least the Interest Rate Swap Counterparty Required Ratings or has not procured an eligible guarantor having at least the Interest Rate Swap Counterparty Required Ratings to guarantee any and all of its obligations under, or in connection with, the Interest Rate Swap Agreement, a Revolving Period Termination Event (referred to in item (e)) shall occur (please see “Non-Rating Triggers Table – Revolving Period Termination Events” below).  </t>
  </si>
  <si>
    <t>Prospectus. Triggers Tables P100</t>
  </si>
  <si>
    <t xml:space="preserve">Termination of the Revolving Period and commencement of the Normal Redemption Period. 
Please see “Operation of the Issuer – Operation of the Issuer during the Normal Redemption Period” for further information. </t>
  </si>
  <si>
    <t xml:space="preserve">The occurrence of any of the following events:
1. Breach of Obligations:
Any breach by the Seller of:
(a) any of its material non-monetary obligations under the Master Receivables Sale and Purchase Agreement and such breach is not remedied by the Seller within:
(i) five (5) Business Days; or 
(ii) fifteen (15) Business Days if the breach is due to force majeure or technical reasons,
after the earlier of the date on which it is aware of such breach and/or receipt of notification in writing to the Seller by the Management Company to remedy such breach; or
(b) any of its material monetary obligations under the Master Receivables Sale and Purchase Agreement and such breach is not remedied by the Seller within:
(i) two (2) Business Days; or
(ii) five (5) Business Days if the breach is due to force majeure or technical reasons; 
after the earlier of the date on which it is aware of such breach and/or receipt of notification in writing to the Seller by the Management Company to remedy such breach; or
2. Breach of Representations, Warranties or Undertakings: Any of the representation, warranty or undertaking made or given by the Seller in the Master Receivables Sale and Purchase Agreement (other than the Seller’s Receivables Warranties) is materially false or incorrect or has been breached and, where such materially false or incorrect representation or warranty or breached undertaking can be corrected or remedied by the Seller, is not corrected or remedied by the Seller within:
(i) five (5) Business Days; or (ii) sixty (60) calendar days if the breach is due to force majeure or technical reasons,
after the earlier of the date on which it is aware of such misrepresentation or such breach and/or receipt of notification in writing to the Seller by the Management Company to remedy such false or incorrect representation or Seller Events of Default:
The occurrence of any of the following events:
1. Breach of Obligations: Any breach by the Seller of:
(a) any of its material non-monetary obligations under the Master Receivables Sale and Purchase Agreement and such breach is not remedied by the Seller within:
(i) five (5) Business Days; or (ii) fifteen (15) Business Days if the breach is due to force majeure or technical reasons,
after the earlier of the date on which it is aware of such breach and/or receipt of notification in writing to the Seller by the Management Company to remedy such breach; or
(b) any of its material monetary obligations under the Master Receivables Sale and Purchase Agreement and such breach is not remedied by the Seller within:
(i) two (2) Business Days; or
(ii) five (5) Business Days if the breach is due to force majeure or technical reasons; 
after the earlier of the date on which it is aware of such breach and/or receipt of notification in writing to the Seller by the Management Company to remedy such breach; or
2. Breach of Representations, Warranties or Undertakings:
Any of the representation, warranty or undertaking made or given by the Seller in the Master Receivables Sale and Purchase Agreement (other than the Seller’s Receivables Warranties) is materially false or incorrect or has been breached and, where such materially false or incorrect representation or warranty or breached undertaking can be corrected or remedied by the Seller, is not corrected or remedied by the Seller within:
(i) five (5) Business Days; or 
(ii) sixty (60) calendar days if the breach is due to force majeure or technical reasons,
after the earlier of the date on which it is aware of such misrepresentation or such breach and/or receipt of notification in writing to the Seller by the Management Company to remedy such false or incorrect representation or warranty or breached undertaking.
3.Insolvency and Regulatory Event:
The Seller is subject to any Insolvency and Regulatory Event.
</t>
  </si>
  <si>
    <t>Prospectus. Non-Rating Triggers Table P101 &amp; P102</t>
  </si>
  <si>
    <t xml:space="preserve">Servicer Termination Events:
The occurrence of any of the following events:
1.	Breach of Obligations:
Any breach by the Servicer of:
(a)	any of its material non-monetary obligations under the Servicing Agreement (other than the delivery of the Monthly Servicer Report to the Management Company referred to in “Monthly Servicer Reports” below) and/or the Commingling Reserve Deposit Agreement and/or the Replacement Servicer Fee Reserve Deposit Agreement and such breach is not remedied by the Servicer within:
(i)	five (5) Business Days; or
(ii)	fifteen (15) Business Days if the breach is due to force majeure or technical reasons,
after the earlier of the date on which it is aware of such breach and/or receipt of notification in writing to the Servicer by the Management Company to remedy such breach; or
(b)	any of its material monetary obligations under the Servicing Agreement (other than the transfer of the Available Collections to the General Collection Account on any Settlement Date referred to in item 3 “Payment Default” below) or the Commingling Reserve Deposit Agreement or the Replacement Servicer Fee Reserve Deposit Agreement and such breach is not remedied by the Servicer within:
(i)	two (2) Business Days; or
(ii)	five (5) Business Days if the breach is due to force majeure or technical reasons; 
after the earlier of the date on which it is aware of such breach and/or receipt of notification in writing to the Servicer by the Management Company to remedy such breach; or
2.	Breach of Representations, Warranties or Undertakings:
Any representation, warranty or undertaking made or given by the Servicer in the Servicing Agreement (other than the representations or warranties or undertakings made or given with the Servicer with respect to the renegotiation of any Purchased Receivables) and/or the Commingling Reserve Deposit Agreement and/or the Replacement Servicer Fee Reserve Deposit Agreement is materially false or incorrect or has been breached and, where such materially false or incorrect representation or warranty or breached undertaking can be corrected or remedied by the Servicer, is not corrected or remedied by the Servicer within:
(i)	five (5) Business Days; or
(ii)	sixty (60) calendar days if the breach is due to force majeure or technical reasons,
after the earlier of the date on which it is aware of such misrepresentation or such breach and/or receipt of notification in writing to the Servicer by the Management Company to remedy such false or incorrect representation or warranty or breached undertaking.
3.	Payment Default:
The Servicer has not transferred the Available Collections to the General Collection Account on any Settlement Date and has not remedied such default within two (2) Business Days after the relevant Settlement Date.
4.	Monthly Servicer Reports:
The Servicer has not provided the Management Company with the Monthly Servicer Report, in accordance with the Servicing Agreement, on the relevant Information Date and such breach is not remedied within:
(i)	two (2) Business Days following the relevant Information Date; or
(ii)	five (5) Business Days if the breach is due to force majeure or technical reasons.
5.	Insolvency and Regulatory Event:
	The Servicer is subject to any Insolvency and Regulatory Event.
Please see “Servicing of the Purchased Receivables – The Servicing Agreement” for further information. </t>
  </si>
  <si>
    <t>Prospectus. Non-Rating Triggers Table P102 &amp; P103</t>
  </si>
  <si>
    <t>The consequence of a Servicer Termination Event is that the Management Company will terminate the appointment of the Servicer under the Servicing Agreement and will appoint a replacement servicer within sixty (60) calendar days from the date on which such Servicer Termination Event has occurred.
The occurrence of a Servicer Termination Event will automatically trigger a Revolving Period Termination Event. 
The occurrence of a Servicer Termination Event is also a Replacement Servicer Fee Reserve Trigger Event.</t>
  </si>
  <si>
    <t>Revolving Period Termination Events:
The occurrence of any of the following events: 
(a)	a Purchase Shortfall Event has occurred;
(b)	the Delinquency Ratio exceeds 3.20 per cent.;
(c)	the Cumulative Gross Loss Ratio exceeds:
(i)	0.50 per cent. if the relevant Calculation Date falls between the Closing Date and the Payment Date falling in March 2025 (included);
(ii)	1.00 per cent. if the relevant Calculation Date falls between March 2025 (excluded) and the Payment Date falling in June 2025 (included);
(iii)	1.70 per cent. if the relevant Calculation Date falls between June 2025 (excluded) and the Payment Date falling in September 2025 (included);
(iv)	2.30 per cent. if the relevant Calculation Date falls between September 2025 (excluded) and the Payment Date falling in December 2025 (included);
(d)	on any Calculation Date, the Management Company has determined that:
(i)	the credit balance of the Class A Reserve Account on the following Payment Date after giving effect to the Interest Priority of Payments is expected to be less than the Class A Reserve Required Amount; or 
(ii)	the credit balance of the Class B Reserve Account on the following Payment Date after giving effect to the Interest Priority of Payments is expected to be less than the Class B Reserve Required Amount; or
(iii)	the credit balance of the Class C Reserve Account on the following Payment Date after giving effect to the Interest Priority of Payments is expected to be less than the Class C Reserve Required Amount;
(e)	a Seller Event of Default has occurred and is not cured or remedied within the applicable cure period;
(f)	a Servicer Termination Event has occurred and is not cured or remedied within the applicable cure period;
(g)	on any Calculation Date, the Management Company has determined that the ratio of the debit balance of the Class D Principal Deficiency Sub-Ledger on such Calculation Date to the Outstanding Principal Balance of the Initial Receivables as of the Initial Cut-off Date is greater than 0.40 per cent.;
(h)	an Event of Default or a Change of Circumstance (as respectively defined in the Interest Rate Swap Agreement) has occurred under the Interest Rate Swap Agreement; 
(i)	a Note Tax Event has occurred and a Note Tax Event Notice has been delivered by the Management Company to the Custodian, the Paying Agent and the Noteholders in accordance with Condition 13 (Notice to the Noteholders); or
(j)	an Accelerated Redemption Event has occurred,
provided always that the occurrence of any of the events referred to in items (a) to (i) will trigger the commencement of the Normal Redemption Period and the occurrence of the event referred to in item (j) will trigger the commencement of the Accelerated Redemption Period.</t>
  </si>
  <si>
    <t>Prospectus. Non-Rating Triggers Table P103 &amp; P104</t>
  </si>
  <si>
    <t>Upon the occurrence of a Revolving Period Termination Event, the Revolving Period will terminate and no Additional Receivables may be purchased by the Issuer.
Please see “Operation of the Issuer –Operation of the Issuer during the Normal Redemption Period” if any of the events referred to in items (a) to (i) of “Revolving Period Termination Events” has occurred and “Operation of the Issuer – Operation of the Issuer during the Accelerated Redemption Period” for further information if the event referred to in item (j) of “Revolving Period Termination Events” has occurred.</t>
  </si>
  <si>
    <t>Prospectus. Non-Rating Triggers Table P104 &amp; P105</t>
  </si>
  <si>
    <t>Issuer Events of Default:
The occurrence of any of the following events during the Revolving Period or the Normal Redemption Period (only) if the Issuer fails to:
(a)	pay any amount of interest or principal on the Most Senior Class when the same becomes due and payable and such default continues for a period of three (3) Business Days; or
(b)	pay any amount of interest or principal on any Class of Notes on the Final Legal Maturity Date; or
(c)	perform or observe any of its other material obligations under the Conditions of the Notes or the Transaction Documents and such failure continues for a period of thirty (30) Business Days.</t>
  </si>
  <si>
    <t>Prospectus. Non-Rating Triggers Table P105</t>
  </si>
  <si>
    <t>The occurrence of an Issuer Event of Default is an Accelerated Redemption Event.
Upon the occurrence of an Issuer Event of Default, the Revolving Period or the Normal Redemption Period (as the case may be) will terminate and the Accelerated Redemption Period shall commence.
Noteholders of the Most Senior Class are entitled to pass an Extraordinary Resolution to instruct the Management Company, acting for and on behalf of the Issuer, to sell and transfer all (but not part) of the Purchased Receivables. If an Extraordinary Resolution is passed by the Noteholders of the Most Senior Class to instruct the Management Company to sell and transfer all (but not part) of the Purchased Receivables.
Please see “Operation of the Issuer – Operation of the Issuer during the Accelerated Redemption Period” for further information.</t>
  </si>
  <si>
    <t xml:space="preserve">Accelerated Redemption Events:
The occurrence of any of the following events during the Revolving Period or the Normal Redemption Period:
(a)	an Issuer Event of Default; or
(b)	an Issuer Liquidation Event. </t>
  </si>
  <si>
    <t>Insolvency and Regulatory Event with respect to the Account Bank</t>
  </si>
  <si>
    <t>Insolvency and Regulatory Event with respect to the Account Bank
If the Account Bank is subject to any Insolvency and Regulatory Event.
Please see “Issuer Bank Accounts” for further information.</t>
  </si>
  <si>
    <t>Termination of appointment of the Account Bank. The Management Company will replace the Account Bank within sixty (60) calendar days pursuant to the terms of the Account Bank Agreement.</t>
  </si>
  <si>
    <t>Breach of the Account Bank’s obligations:
If the Account Bank breaches any of its obligations under the Account Bank Agreement and such breach continues unremedied for a period of three (3) Business Days following the receipt by the Account Bank of a notice in writing sent by the Management Company detailing such breach. 
Please see “Issuer Bank Accounts” for further information.</t>
  </si>
  <si>
    <t>Prospectus. Non-Rating Triggers Table P105 &amp; P106</t>
  </si>
  <si>
    <t>Insolvency and Regulatory Event with respect to the Paying Agent</t>
  </si>
  <si>
    <t>Insolvency and Regulatory Event with respect to the Paying Agent
If the Paying Agent is subject to any Insolvency and Regulatory Event.
Please see “General Description of the Notes – Paying Agency Agreement”.</t>
  </si>
  <si>
    <t>Prospectus. Non-Rating Triggers Table P106</t>
  </si>
  <si>
    <t>Termination of appointment of the Paying Agent. The Management Company will replace the Paying Agent pursuant to the terms of the Paying Agency Agreement.</t>
  </si>
  <si>
    <t>Breach of the Paying Agent’s obligations:
If the Paying Agent breaches any of its obligations under the Paying Agency Agreement and such breach continues unremedied for a period of three (3) Business Days following the receipt by the Paying Agent of a notice in writing sent by the Management Company detailing such breach. 
Please see “General Description of the Notes – Paying Agency Agreement”.</t>
  </si>
  <si>
    <t>Clean-up Call Event:
The occurrence of a Clean-up Call Event has occurred and a Clean-Up Call Event Notice has been delivered by the Seller to the Management Company.</t>
  </si>
  <si>
    <t>Sole Holder Events:
(a)	all Notes and all Units issued by the Issuer are held solely by a sole Securityholder (other than the Seller); or
(b)	all Notes and all Units issued by the Issuer are held solely by the Seller.</t>
  </si>
  <si>
    <t>Prospectus. Non-Rating Triggers Table P106 &amp; P107</t>
  </si>
  <si>
    <t>Issuer Liquidation Events:
The occurrence of:
(a)	a Clean-Up Call Event has occurred and a Clean-up Call Event Notice has been delivered by the Seller to the Management Company; or
(b)	a Sole Holder Event has occurred and a Sole Holder Event Notice has been delivered by the sole Securityholder of all Notes and all Units to the Management Company.
Please see “Liquidation of the Issuer” for further information.</t>
  </si>
  <si>
    <t>Prospectus. Non-Rating Triggers Table P107</t>
  </si>
  <si>
    <t>GENERAL COLLECTION ACCOUNT: FR76 4153 9000 7111 2007 6072 089</t>
  </si>
  <si>
    <t>INTEREST ACCOUNT:  FR76 4153 9000 7111 2007 6081 789</t>
  </si>
  <si>
    <t>PRINCIPAL ACCOUNT: FR76 4153 9000 7111 2007 6091 489</t>
  </si>
  <si>
    <t>ADDITIONNAL INTEREST ACCOUNT : FR76 4153 9000 7111 2007 6120 589</t>
  </si>
  <si>
    <t>CLASS A RESERVE ACCOUNT : FR76 4153 9000 7111 2007 6130 289</t>
  </si>
  <si>
    <t>CLASS B RESERVE ACCOUNT : FR76 4153 9000 7111 2007 6149 689</t>
  </si>
  <si>
    <t>CLASS C RESERVE ACCOUNT  : FR76 4153 9000 7111 2007 6159 389</t>
  </si>
  <si>
    <t>Commingling Reserve Account  : FR76 4153 9000 7111 2007 6101 189</t>
  </si>
  <si>
    <t>Replacement Servicer Fee Reserve Account  : FR76 4153 9000 7111 2007 6169 089</t>
  </si>
  <si>
    <t>SWAP COLLATERAL ACCOUNT  : FR76 4153 9000 7111 2007 6110 889</t>
  </si>
  <si>
    <t>969500XWHXD75ESEO932N202401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</si>
</sst>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7">
    <numFmt numFmtId="8" formatCode="#,##0.00\ &quot;€&quot;;[Red]\-#,##0.00\ &quot;€&quot;"/>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00_);_(&quot;€&quot;* \(#,##0.00\);_(&quot;€&quot;* &quot;-&quot;??_);_(@_)"/>
    <numFmt numFmtId="165" formatCode="&quot;€&quot;#,##0.00_);\(&quot;€&quot;#,##0.00\)"/>
    <numFmt numFmtId="166" formatCode="_(* #,##0_);_(* \(#,##0\);_(* &quot;-&quot;_);_(@_)"/>
    <numFmt numFmtId="167" formatCode="_(* #,##0.00_);_(* \(#,##0.00\);_(* &quot;-&quot;??_);_(@_)"/>
    <numFmt numFmtId="168" formatCode="_-* #,##0.00\ _€_-;\-* #,##0.00\ _€_-;_-* &quot;-&quot;??\ _€_-;_-@_-"/>
    <numFmt numFmtId="169" formatCode="0.000%"/>
    <numFmt numFmtId="170" formatCode="0.0000"/>
    <numFmt numFmtId="171" formatCode="yyyy\-mm\-dd;@"/>
    <numFmt numFmtId="172" formatCode="dd\-mmm\-yyyy"/>
    <numFmt numFmtId="173" formatCode="0.000000%"/>
    <numFmt numFmtId="174" formatCode="_-* #,##0.00\ _F_-;\-* #,##0.00\ _F_-;_-* &quot;-&quot;??\ _F_-;_-@_-"/>
    <numFmt numFmtId="175" formatCode="_-* #,##0\ _F_-;\-* #,##0\ _F_-;_-* &quot;-&quot;??\ _F_-;_-@_-"/>
    <numFmt numFmtId="176" formatCode="0.0000%"/>
    <numFmt numFmtId="177" formatCode="dd/mm/yy;@"/>
    <numFmt numFmtId="178" formatCode="_(&quot;$&quot;* #,##0_);_(&quot;$&quot;* \(#,##0\);_(&quot;$&quot;* &quot;-&quot;_);_(@_)"/>
    <numFmt numFmtId="179" formatCode="0.0%"/>
    <numFmt numFmtId="180" formatCode="#,##0.00_ ;\-#,##0.00\ "/>
    <numFmt numFmtId="181" formatCode="0.00000"/>
    <numFmt numFmtId="182" formatCode="#,##0.00\ &quot;€&quot;"/>
    <numFmt numFmtId="183" formatCode="ddmmmyy"/>
    <numFmt numFmtId="184" formatCode="_-* #,##0.00\ _D_M_-;\-* #,##0.00\ _D_M_-;_-* &quot;-&quot;??\ _D_M_-;_-@_-"/>
    <numFmt numFmtId="185" formatCode="#,##0.00,,&quot;m&quot;;\-#,##0.00,,&quot;m&quot;"/>
    <numFmt numFmtId="186" formatCode="0000"/>
    <numFmt numFmtId="187" formatCode="&quot;\&quot;#,##0;[Red]&quot;\&quot;\-#,##0"/>
    <numFmt numFmtId="188" formatCode="0.00000000"/>
    <numFmt numFmtId="189" formatCode="#,##0_ ;\-#,##0\ "/>
    <numFmt numFmtId="190" formatCode="_-* #,##0\ _€_-;\-* #,##0\ _€_-;_-* &quot;-&quot;??\ _€_-;_-@_-"/>
    <numFmt numFmtId="191" formatCode="[$-409]mmm\-yy;@"/>
    <numFmt numFmtId="192" formatCode="_-* #,##0.00\ [$€-1]_-;\-* #,##0.00\ [$€-1]_-;_-* &quot;-&quot;??\ [$€-1]_-"/>
    <numFmt numFmtId="193" formatCode="_-[$€-2]* #,##0.00_-;\-[$€-2]* #,##0.00_-;_-[$€-2]* &quot;-&quot;??_-"/>
    <numFmt numFmtId="194" formatCode="&quot;\&quot;#,##0.00;[Red]&quot;\&quot;\-#,##0.00"/>
    <numFmt numFmtId="195" formatCode="[$-F800]dddd\,\ mmmm\ dd\,\ yyyy"/>
    <numFmt numFmtId="196" formatCode="\£\ #,##0_);[Red]\(\£\ #,##0\)"/>
    <numFmt numFmtId="197" formatCode="\¥\ #,##0_);[Red]\(\¥\ #,##0\)"/>
    <numFmt numFmtId="198" formatCode="General_)"/>
    <numFmt numFmtId="199" formatCode="\•\ \ @"/>
    <numFmt numFmtId="200" formatCode="0.000_)"/>
    <numFmt numFmtId="201" formatCode="_-&quot;€&quot;* #,##0.00_-;\-&quot;€&quot;* #,##0.00_-;_-&quot;€&quot;* &quot;-&quot;??_-;_-@_-"/>
    <numFmt numFmtId="202" formatCode="\ \ _•\–\ \ \ \ @"/>
    <numFmt numFmtId="203" formatCode="_ * #,##0_ ;_ * \-#,##0_ ;_ * &quot;-&quot;_ ;_ @_ "/>
    <numFmt numFmtId="204" formatCode="_ * #,##0.00_ ;_ * \-#,##0.00_ ;_ * &quot;-&quot;??_ ;_ @_ "/>
    <numFmt numFmtId="205" formatCode="_-&quot;€&quot;\ * #,##0.00_-;\-&quot;€&quot;\ * #,##0.00_-;_-&quot;€&quot;\ * &quot;-&quot;??_-;_-@_-"/>
    <numFmt numFmtId="206" formatCode="_-* #,##0.00\ &quot;F&quot;_-;\-* #,##0.00\ &quot;F&quot;_-;_-* &quot;-&quot;??\ &quot;F&quot;_-;_-@_-"/>
    <numFmt numFmtId="207" formatCode="#,##0.0\x_);\(#,##0.0\x\);#,##0.0\x_);@_)"/>
    <numFmt numFmtId="208" formatCode="0.00_)"/>
    <numFmt numFmtId="209" formatCode="#,##0.0\%_);\(#,##0.0\%\);#,##0.0\%_);@_)"/>
    <numFmt numFmtId="210" formatCode="_ &quot;DEM&quot;* #,##0.00_ ;_ &quot;DEM&quot;* \-#,##0.00_ ;_ &quot;DEM&quot;* &quot;-&quot;??_ ;_ @_ "/>
    <numFmt numFmtId="211" formatCode="yyyy\-mm\-dd"/>
    <numFmt numFmtId="212" formatCode="[$-409]dddd"/>
    <numFmt numFmtId="213" formatCode="[$-409]mmmm\ d\,\ yyyy;@"/>
    <numFmt numFmtId="214" formatCode="yyyy\-mm"/>
    <numFmt numFmtId="215" formatCode="0.0"/>
    <numFmt numFmtId="216" formatCode="#,##0.00\ [$EUR]"/>
    <numFmt numFmtId="217" formatCode="_-* #,##0.000\ _€_-;\-* #,##0.000\ _€_-;_-* &quot;-&quot;???\ _€_-;_-@_-"/>
    <numFmt numFmtId="218" formatCode="0.0000000"/>
    <numFmt numFmtId="219" formatCode="m/d;@"/>
    <numFmt numFmtId="220" formatCode="_-* #,##0\ [$€-1]_-;\-* #,##0\ [$€-1]_-;_-* &quot;-&quot;??\ [$€-1]_-"/>
    <numFmt numFmtId="221" formatCode="0.00000%"/>
    <numFmt numFmtId="222" formatCode="_-* #,##0.0000000000000\ _€_-;\-* #,##0.0000000000000\ _€_-;_-* &quot;-&quot;??\ _€_-;_-@_-"/>
    <numFmt numFmtId="223" formatCode="_-* #,##0.0000000000000000000000\ _€_-;\-* #,##0.0000000000000000000000\ _€_-;_-* &quot;-&quot;??\ _€_-;_-@_-"/>
    <numFmt numFmtId="224" formatCode="#,##0.00000000000000"/>
    <numFmt numFmtId="225" formatCode="[$$-409]#,##0_ ;[Red]\-[$$-409]#,##0\ "/>
  </numFmts>
  <fonts count="311">
    <font>
      <sz val="11"/>
      <color theme="1"/>
      <name val="Calibri"/>
      <family val="2"/>
      <scheme val="minor"/>
    </font>
    <font>
      <sz val="10"/>
      <name val="Arial"/>
      <family val="2"/>
    </font>
    <font>
      <sz val="11"/>
      <color indexed="8"/>
      <name val="Calibri"/>
      <family val="2"/>
    </font>
    <font>
      <sz val="20"/>
      <color indexed="10"/>
      <name val="Arial Black"/>
      <family val="2"/>
    </font>
    <font>
      <sz val="7"/>
      <name val="Arial"/>
      <family val="2"/>
    </font>
    <font>
      <sz val="12"/>
      <color indexed="60"/>
      <name val="Arial Black"/>
      <family val="2"/>
    </font>
    <font>
      <b/>
      <sz val="12"/>
      <color indexed="21"/>
      <name val="Arial Black"/>
      <family val="2"/>
    </font>
    <font>
      <b/>
      <sz val="8"/>
      <color indexed="21"/>
      <name val="Arial Black"/>
      <family val="2"/>
    </font>
    <font>
      <b/>
      <sz val="11"/>
      <name val="Arial"/>
      <family val="2"/>
    </font>
    <font>
      <b/>
      <sz val="10"/>
      <color indexed="12"/>
      <name val="Arial"/>
      <family val="2"/>
    </font>
    <font>
      <b/>
      <sz val="10"/>
      <name val="Arial"/>
      <family val="2"/>
    </font>
    <font>
      <sz val="12"/>
      <name val="Arial Black"/>
      <family val="2"/>
    </font>
    <font>
      <b/>
      <sz val="10"/>
      <color indexed="62"/>
      <name val="Arial"/>
      <family val="2"/>
    </font>
    <font>
      <b/>
      <i/>
      <sz val="10"/>
      <color indexed="18"/>
      <name val="Arial"/>
      <family val="2"/>
    </font>
    <font>
      <b/>
      <i/>
      <sz val="10"/>
      <name val="Arial"/>
      <family val="2"/>
    </font>
    <font>
      <i/>
      <sz val="10"/>
      <color indexed="17"/>
      <name val="Arial"/>
      <family val="2"/>
    </font>
    <font>
      <b/>
      <sz val="13"/>
      <color indexed="18"/>
      <name val="Arial"/>
      <family val="2"/>
    </font>
    <font>
      <sz val="10"/>
      <color indexed="18"/>
      <name val="Arial"/>
      <family val="2"/>
    </font>
    <font>
      <b/>
      <sz val="12"/>
      <color indexed="18"/>
      <name val="Arial Black"/>
      <family val="2"/>
    </font>
    <font>
      <b/>
      <sz val="12"/>
      <name val="Arial Black"/>
      <family val="2"/>
    </font>
    <font>
      <b/>
      <sz val="10"/>
      <color indexed="18"/>
      <name val="Arial"/>
      <family val="2"/>
    </font>
    <font>
      <b/>
      <sz val="10"/>
      <color indexed="16"/>
      <name val="Arial"/>
      <family val="2"/>
    </font>
    <font>
      <b/>
      <u/>
      <sz val="10"/>
      <name val="Arial"/>
      <family val="2"/>
    </font>
    <font>
      <i/>
      <sz val="10"/>
      <color indexed="60"/>
      <name val="Arial"/>
      <family val="2"/>
    </font>
    <font>
      <sz val="10"/>
      <color indexed="8"/>
      <name val="Arial"/>
      <family val="2"/>
    </font>
    <font>
      <b/>
      <sz val="10"/>
      <color indexed="8"/>
      <name val="Arial"/>
      <family val="2"/>
    </font>
    <font>
      <sz val="10"/>
      <color indexed="10"/>
      <name val="Arial"/>
      <family val="2"/>
    </font>
    <font>
      <b/>
      <sz val="10"/>
      <color indexed="10"/>
      <name val="Arial"/>
      <family val="2"/>
    </font>
    <font>
      <sz val="10"/>
      <name val="Wingdings 3"/>
      <family val="1"/>
    </font>
    <font>
      <sz val="10"/>
      <color indexed="17"/>
      <name val="Arial"/>
      <family val="2"/>
    </font>
    <font>
      <b/>
      <sz val="9"/>
      <name val="Arial"/>
      <family val="2"/>
    </font>
    <font>
      <b/>
      <sz val="10"/>
      <color indexed="17"/>
      <name val="Arial"/>
      <family val="2"/>
    </font>
    <font>
      <b/>
      <sz val="10"/>
      <color indexed="16"/>
      <name val="Arial Black"/>
      <family val="2"/>
    </font>
    <font>
      <b/>
      <sz val="10"/>
      <name val="Arial Black"/>
      <family val="2"/>
    </font>
    <font>
      <sz val="10"/>
      <color indexed="60"/>
      <name val="Arial"/>
      <family val="2"/>
    </font>
    <font>
      <sz val="10"/>
      <color indexed="12"/>
      <name val="Arial"/>
      <family val="2"/>
    </font>
    <font>
      <sz val="11"/>
      <name val="Arial"/>
      <family val="2"/>
    </font>
    <font>
      <b/>
      <sz val="11"/>
      <color indexed="18"/>
      <name val="Arial"/>
      <family val="2"/>
    </font>
    <font>
      <sz val="11"/>
      <color indexed="8"/>
      <name val="Arial"/>
      <family val="2"/>
    </font>
    <font>
      <b/>
      <sz val="11"/>
      <color indexed="62"/>
      <name val="Arial"/>
      <family val="2"/>
    </font>
    <font>
      <sz val="11"/>
      <color indexed="10"/>
      <name val="Arial"/>
      <family val="2"/>
    </font>
    <font>
      <sz val="11"/>
      <color indexed="12"/>
      <name val="Arial"/>
      <family val="2"/>
    </font>
    <font>
      <sz val="14"/>
      <color indexed="10"/>
      <name val="Arial"/>
      <family val="2"/>
    </font>
    <font>
      <sz val="14"/>
      <name val="Arial"/>
      <family val="2"/>
    </font>
    <font>
      <i/>
      <sz val="12"/>
      <color indexed="17"/>
      <name val="Arial Black"/>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b/>
      <sz val="8"/>
      <name val="Arial Black"/>
      <family val="2"/>
    </font>
    <font>
      <b/>
      <sz val="8"/>
      <name val="Arial"/>
      <family val="2"/>
    </font>
    <font>
      <sz val="9"/>
      <name val="Arial"/>
      <family val="2"/>
    </font>
    <font>
      <sz val="10"/>
      <color indexed="8"/>
      <name val="MS Sans Serif"/>
      <family val="2"/>
    </font>
    <font>
      <sz val="14"/>
      <color indexed="21"/>
      <name val="Arial Black"/>
      <family val="2"/>
    </font>
    <font>
      <b/>
      <sz val="9"/>
      <name val="Century Schoolbook"/>
      <family val="1"/>
    </font>
    <font>
      <b/>
      <sz val="14"/>
      <name val="Arial"/>
      <family val="2"/>
    </font>
    <font>
      <b/>
      <sz val="11"/>
      <name val="Albertus Medium"/>
      <family val="2"/>
    </font>
    <font>
      <sz val="9"/>
      <color indexed="8"/>
      <name val="Arial"/>
      <family val="2"/>
    </font>
    <font>
      <b/>
      <sz val="9"/>
      <name val="Times New Roman"/>
      <family val="1"/>
    </font>
    <font>
      <b/>
      <sz val="8"/>
      <name val="Times New Roman"/>
      <family val="1"/>
    </font>
    <font>
      <sz val="9"/>
      <name val="Times New Roman"/>
      <family val="1"/>
    </font>
    <font>
      <b/>
      <sz val="10"/>
      <name val="Times New Roman"/>
      <family val="1"/>
    </font>
    <font>
      <sz val="10"/>
      <name val="Times New Roman"/>
      <family val="1"/>
    </font>
    <font>
      <sz val="12"/>
      <name val="Albertus Extra Bold"/>
      <family val="2"/>
    </font>
    <font>
      <sz val="8"/>
      <name val="Arial Black"/>
      <family val="2"/>
    </font>
    <font>
      <sz val="9"/>
      <color indexed="8"/>
      <name val="Times New Roman"/>
      <family val="1"/>
    </font>
    <font>
      <b/>
      <sz val="9"/>
      <color indexed="8"/>
      <name val="Times New Roman"/>
      <family val="1"/>
    </font>
    <font>
      <sz val="12"/>
      <color indexed="55"/>
      <name val="Albertus Extra Bold"/>
      <family val="2"/>
    </font>
    <font>
      <b/>
      <sz val="9"/>
      <color indexed="10"/>
      <name val="Times New Roman"/>
      <family val="1"/>
    </font>
    <font>
      <sz val="9"/>
      <color indexed="39"/>
      <name val="Times New Roman"/>
      <family val="1"/>
    </font>
    <font>
      <sz val="10"/>
      <color indexed="47"/>
      <name val="Arial"/>
      <family val="2"/>
    </font>
    <font>
      <b/>
      <sz val="8"/>
      <color indexed="22"/>
      <name val="Arial"/>
      <family val="2"/>
    </font>
    <font>
      <b/>
      <sz val="9"/>
      <color indexed="8"/>
      <name val="Arial"/>
      <family val="2"/>
    </font>
    <font>
      <sz val="8"/>
      <name val="Arial"/>
      <family val="2"/>
    </font>
    <font>
      <b/>
      <sz val="12"/>
      <name val="Arial"/>
      <family val="2"/>
    </font>
    <font>
      <b/>
      <sz val="11"/>
      <color indexed="8"/>
      <name val="Arial"/>
      <family val="2"/>
    </font>
    <font>
      <sz val="10"/>
      <color indexed="9"/>
      <name val="Arial"/>
      <family val="2"/>
    </font>
    <font>
      <b/>
      <sz val="14"/>
      <color indexed="21"/>
      <name val="Arial Black"/>
      <family val="2"/>
    </font>
    <font>
      <b/>
      <sz val="14"/>
      <color indexed="8"/>
      <name val="Arial Black"/>
      <family val="2"/>
    </font>
    <font>
      <b/>
      <sz val="10"/>
      <color indexed="8"/>
      <name val="Arial Black"/>
      <family val="2"/>
    </font>
    <font>
      <sz val="10"/>
      <color indexed="8"/>
      <name val="Arial Black"/>
      <family val="2"/>
    </font>
    <font>
      <sz val="10"/>
      <color indexed="62"/>
      <name val="Arial"/>
      <family val="2"/>
    </font>
    <font>
      <b/>
      <sz val="10"/>
      <color indexed="12"/>
      <name val="Times New Roman"/>
      <family val="1"/>
    </font>
    <font>
      <b/>
      <sz val="12"/>
      <color indexed="9"/>
      <name val="Times New Roman"/>
      <family val="1"/>
    </font>
    <font>
      <b/>
      <sz val="10"/>
      <color indexed="9"/>
      <name val="Times New Roman"/>
      <family val="1"/>
    </font>
    <font>
      <sz val="10"/>
      <color indexed="9"/>
      <name val="Times New Roman"/>
      <family val="1"/>
    </font>
    <font>
      <b/>
      <sz val="10"/>
      <color indexed="9"/>
      <name val="Arial"/>
      <family val="2"/>
    </font>
    <font>
      <b/>
      <sz val="10"/>
      <color indexed="8"/>
      <name val="Times New Roman"/>
      <family val="1"/>
    </font>
    <font>
      <sz val="14"/>
      <color indexed="9"/>
      <name val="Arial Black"/>
      <family val="2"/>
    </font>
    <font>
      <sz val="8"/>
      <color indexed="9"/>
      <name val="Arial Black"/>
      <family val="2"/>
    </font>
    <font>
      <sz val="12"/>
      <name val="Times New Roman"/>
      <family val="1"/>
    </font>
    <font>
      <sz val="10"/>
      <color indexed="12"/>
      <name val="Times New Roman"/>
      <family val="1"/>
    </font>
    <font>
      <b/>
      <u/>
      <sz val="12"/>
      <color indexed="12"/>
      <name val="Times New Roman"/>
      <family val="1"/>
    </font>
    <font>
      <sz val="7"/>
      <name val="Small Fonts"/>
      <family val="2"/>
    </font>
    <font>
      <sz val="11"/>
      <name val="?? ?????"/>
      <family val="3"/>
    </font>
    <font>
      <b/>
      <sz val="10"/>
      <color indexed="54"/>
      <name val="Arial"/>
      <family val="2"/>
    </font>
    <font>
      <sz val="12"/>
      <name val="Arial"/>
      <family val="2"/>
    </font>
    <font>
      <sz val="10"/>
      <name val="Arial Black"/>
      <family val="2"/>
    </font>
    <font>
      <sz val="10"/>
      <color indexed="8"/>
      <name val="Tahoma"/>
      <family val="2"/>
    </font>
    <font>
      <sz val="10"/>
      <name val="Tahoma"/>
      <family val="2"/>
    </font>
    <font>
      <b/>
      <sz val="10"/>
      <color indexed="13"/>
      <name val="Arial"/>
      <family val="2"/>
    </font>
    <font>
      <b/>
      <sz val="12"/>
      <color indexed="54"/>
      <name val="Arial"/>
      <family val="2"/>
    </font>
    <font>
      <b/>
      <sz val="9"/>
      <color indexed="12"/>
      <name val="Arial"/>
      <family val="2"/>
    </font>
    <font>
      <b/>
      <sz val="10"/>
      <name val="Tahoma"/>
      <family val="2"/>
    </font>
    <font>
      <b/>
      <sz val="12"/>
      <color indexed="8"/>
      <name val="Arial"/>
      <family val="2"/>
    </font>
    <font>
      <sz val="14"/>
      <color indexed="13"/>
      <name val="Arial Black"/>
      <family val="2"/>
    </font>
    <font>
      <sz val="12"/>
      <color indexed="12"/>
      <name val="Arial"/>
      <family val="2"/>
    </font>
    <font>
      <sz val="12"/>
      <name val="Calibri"/>
      <family val="2"/>
    </font>
    <font>
      <b/>
      <sz val="12"/>
      <name val="Calibri"/>
      <family val="2"/>
    </font>
    <font>
      <b/>
      <sz val="11"/>
      <color indexed="57"/>
      <name val="Arial"/>
      <family val="2"/>
    </font>
    <font>
      <b/>
      <sz val="11"/>
      <color indexed="12"/>
      <name val="Arial"/>
      <family val="2"/>
    </font>
    <font>
      <b/>
      <u/>
      <sz val="10"/>
      <color indexed="9"/>
      <name val="Arial"/>
      <family val="2"/>
    </font>
    <font>
      <b/>
      <sz val="10"/>
      <color indexed="8"/>
      <name val="Lucida Bright"/>
      <family val="1"/>
    </font>
    <font>
      <b/>
      <sz val="10"/>
      <color indexed="8"/>
      <name val="Tahoma"/>
      <family val="2"/>
    </font>
    <font>
      <b/>
      <sz val="14"/>
      <color indexed="9"/>
      <name val="Arial"/>
      <family val="2"/>
    </font>
    <font>
      <b/>
      <sz val="10"/>
      <color indexed="18"/>
      <name val="Tahoma"/>
      <family val="2"/>
    </font>
    <font>
      <b/>
      <sz val="10"/>
      <color indexed="9"/>
      <name val="Tahoma"/>
      <family val="2"/>
    </font>
    <font>
      <sz val="10"/>
      <color indexed="9"/>
      <name val="Tahoma"/>
      <family val="2"/>
    </font>
    <font>
      <sz val="9"/>
      <name val="Tahoma"/>
      <family val="2"/>
    </font>
    <font>
      <sz val="11"/>
      <name val="ＭＳ Ｐゴシック"/>
      <family val="3"/>
    </font>
    <font>
      <sz val="11"/>
      <color theme="0"/>
      <name val="Calibri"/>
      <family val="2"/>
      <scheme val="minor"/>
    </font>
    <font>
      <sz val="11"/>
      <color rgb="FFFF0000"/>
      <name val="Calibri"/>
      <family val="2"/>
      <scheme val="minor"/>
    </font>
    <font>
      <b/>
      <sz val="11"/>
      <color indexed="52"/>
      <name val="Calibri"/>
      <family val="2"/>
      <scheme val="minor"/>
    </font>
    <font>
      <sz val="11"/>
      <color rgb="FF3F3F76"/>
      <name val="Calibri"/>
      <family val="2"/>
      <scheme val="minor"/>
    </font>
    <font>
      <u/>
      <sz val="9.35"/>
      <color theme="10"/>
      <name val="Calibri"/>
      <family val="2"/>
    </font>
    <font>
      <sz val="11"/>
      <color rgb="FF9C0006"/>
      <name val="Calibri"/>
      <family val="2"/>
      <scheme val="minor"/>
    </font>
    <font>
      <sz val="11"/>
      <color indexed="60"/>
      <name val="Calibri"/>
      <family val="2"/>
      <scheme val="minor"/>
    </font>
    <font>
      <sz val="10"/>
      <color theme="1"/>
      <name val="Times New Roman"/>
      <family val="2"/>
    </font>
    <font>
      <sz val="11"/>
      <color rgb="FF006100"/>
      <name val="Calibri"/>
      <family val="2"/>
      <scheme val="minor"/>
    </font>
    <font>
      <b/>
      <sz val="11"/>
      <color rgb="FF3F3F3F"/>
      <name val="Calibri"/>
      <family val="2"/>
      <scheme val="minor"/>
    </font>
    <font>
      <i/>
      <sz val="11"/>
      <color rgb="FF7F7F7F"/>
      <name val="Calibri"/>
      <family val="2"/>
      <scheme val="minor"/>
    </font>
    <font>
      <b/>
      <sz val="11"/>
      <color theme="1"/>
      <name val="Calibri"/>
      <family val="2"/>
      <scheme val="minor"/>
    </font>
    <font>
      <b/>
      <sz val="11"/>
      <color theme="0"/>
      <name val="Calibri"/>
      <family val="2"/>
      <scheme val="minor"/>
    </font>
    <font>
      <b/>
      <sz val="9"/>
      <color rgb="FFFF0000"/>
      <name val="Arial"/>
      <family val="2"/>
    </font>
    <font>
      <u/>
      <sz val="9.35"/>
      <color indexed="12"/>
      <name val="Calibri"/>
      <family val="2"/>
    </font>
    <font>
      <sz val="10"/>
      <color indexed="8"/>
      <name val="Times New Roman"/>
      <family val="2"/>
    </font>
    <font>
      <b/>
      <sz val="10"/>
      <color indexed="21"/>
      <name val="Arial Black"/>
      <family val="2"/>
    </font>
    <font>
      <b/>
      <sz val="12"/>
      <color theme="1"/>
      <name val="Arial"/>
      <family val="2"/>
    </font>
    <font>
      <b/>
      <sz val="9"/>
      <name val="Tahoma"/>
      <family val="2"/>
    </font>
    <font>
      <b/>
      <sz val="10"/>
      <color theme="0"/>
      <name val="Arial"/>
      <family val="2"/>
    </font>
    <font>
      <b/>
      <sz val="10"/>
      <color theme="1"/>
      <name val="Arial"/>
      <family val="2"/>
    </font>
    <font>
      <sz val="10"/>
      <color theme="1"/>
      <name val="Arial"/>
      <family val="2"/>
    </font>
    <font>
      <sz val="14"/>
      <color rgb="FFFFFF00"/>
      <name val="Calibri"/>
      <family val="2"/>
      <scheme val="minor"/>
    </font>
    <font>
      <b/>
      <sz val="12"/>
      <color theme="0"/>
      <name val="Arial"/>
      <family val="2"/>
    </font>
    <font>
      <sz val="12"/>
      <color theme="0"/>
      <name val="Arial"/>
      <family val="2"/>
    </font>
    <font>
      <b/>
      <sz val="16"/>
      <name val="Arial"/>
      <family val="2"/>
    </font>
    <font>
      <sz val="10"/>
      <color indexed="53"/>
      <name val="Arial"/>
      <family val="2"/>
    </font>
    <font>
      <b/>
      <sz val="8"/>
      <name val="Tahoma"/>
      <family val="2"/>
    </font>
    <font>
      <sz val="8"/>
      <name val="Tahoma"/>
      <family val="2"/>
    </font>
    <font>
      <sz val="10"/>
      <color rgb="FF00B050"/>
      <name val="Arial"/>
      <family val="2"/>
    </font>
    <font>
      <b/>
      <sz val="10"/>
      <color rgb="FFC00000"/>
      <name val="Arial"/>
      <family val="2"/>
    </font>
    <font>
      <sz val="11"/>
      <color rgb="FF000000"/>
      <name val="Times New Roman"/>
      <family val="1"/>
    </font>
    <font>
      <b/>
      <sz val="14"/>
      <color indexed="9"/>
      <name val="Arial Black"/>
      <family val="2"/>
    </font>
    <font>
      <b/>
      <sz val="12"/>
      <name val="Times New Roman"/>
      <family val="1"/>
    </font>
    <font>
      <b/>
      <sz val="12"/>
      <color indexed="8"/>
      <name val="Lucida Bright"/>
      <family val="1"/>
    </font>
    <font>
      <sz val="10"/>
      <color rgb="FFFF0000"/>
      <name val="Arial"/>
      <family val="2"/>
    </font>
    <font>
      <sz val="8"/>
      <color indexed="12"/>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9C6500"/>
      <name val="Calibri"/>
      <family val="2"/>
      <scheme val="minor"/>
    </font>
    <font>
      <b/>
      <sz val="11"/>
      <color rgb="FFFA7D00"/>
      <name val="Calibri"/>
      <family val="2"/>
      <scheme val="minor"/>
    </font>
    <font>
      <sz val="11"/>
      <color rgb="FFFA7D00"/>
      <name val="Calibri"/>
      <family val="2"/>
      <scheme val="minor"/>
    </font>
    <font>
      <sz val="8"/>
      <name val="Times New Roman"/>
      <family val="1"/>
    </font>
    <font>
      <sz val="11"/>
      <name val="Tms Rmn"/>
      <family val="1"/>
    </font>
    <font>
      <sz val="10"/>
      <name val="MS Sans Serif"/>
      <family val="2"/>
    </font>
    <font>
      <b/>
      <sz val="14"/>
      <color indexed="12"/>
      <name val="Times New Roman"/>
      <family val="1"/>
    </font>
    <font>
      <u/>
      <sz val="8.5"/>
      <color indexed="12"/>
      <name val="Arial"/>
      <family val="2"/>
    </font>
    <font>
      <sz val="8"/>
      <name val="Palatino"/>
      <family val="1"/>
    </font>
    <font>
      <b/>
      <i/>
      <sz val="16"/>
      <name val="Helv"/>
      <family val="2"/>
    </font>
    <font>
      <b/>
      <sz val="26"/>
      <name val="Times New Roman"/>
      <family val="1"/>
    </font>
    <font>
      <b/>
      <sz val="18"/>
      <name val="Times New Roman"/>
      <family val="1"/>
    </font>
    <font>
      <b/>
      <sz val="10"/>
      <color indexed="39"/>
      <name val="Arial"/>
      <family val="2"/>
    </font>
    <font>
      <sz val="10"/>
      <color indexed="39"/>
      <name val="Arial"/>
      <family val="2"/>
    </font>
    <font>
      <sz val="19"/>
      <color indexed="48"/>
      <name val="Arial"/>
      <family val="2"/>
    </font>
    <font>
      <sz val="7"/>
      <name val="Times New Roman"/>
      <family val="1"/>
    </font>
    <font>
      <u/>
      <sz val="11"/>
      <color theme="10"/>
      <name val="Calibri"/>
      <family val="2"/>
      <scheme val="minor"/>
    </font>
    <font>
      <b/>
      <u/>
      <sz val="18"/>
      <color theme="3"/>
      <name val="Calibri"/>
      <family val="2"/>
      <scheme val="minor"/>
    </font>
    <font>
      <b/>
      <sz val="18"/>
      <color theme="3"/>
      <name val="Calibri"/>
      <family val="2"/>
      <scheme val="minor"/>
    </font>
    <font>
      <b/>
      <sz val="16"/>
      <color theme="3"/>
      <name val="Calibri"/>
      <family val="2"/>
      <scheme val="minor"/>
    </font>
    <font>
      <b/>
      <sz val="12"/>
      <color theme="1"/>
      <name val="Calibri"/>
      <family val="2"/>
      <scheme val="minor"/>
    </font>
    <font>
      <sz val="9"/>
      <color indexed="54"/>
      <name val="Arial"/>
      <family val="2"/>
    </font>
    <font>
      <b/>
      <sz val="36"/>
      <color theme="2" tint="-0.49964903714102604"/>
      <name val="Algerian"/>
      <family val="5"/>
    </font>
    <font>
      <sz val="18"/>
      <color indexed="56"/>
      <name val="Aparajita"/>
      <family val="2"/>
    </font>
    <font>
      <b/>
      <sz val="36"/>
      <color indexed="56"/>
      <name val="Calibri"/>
      <family val="2"/>
    </font>
    <font>
      <sz val="20"/>
      <color indexed="56"/>
      <name val="Arial Black"/>
      <family val="2"/>
    </font>
    <font>
      <b/>
      <sz val="11"/>
      <color theme="2" tint="-0.8996551408429212"/>
      <name val="Arial"/>
      <family val="2"/>
    </font>
    <font>
      <sz val="11"/>
      <color theme="2" tint="-0.8996551408429212"/>
      <name val="Arial"/>
      <family val="2"/>
    </font>
    <font>
      <b/>
      <sz val="10"/>
      <color rgb="FF0000FF"/>
      <name val="Arial"/>
      <family val="2"/>
    </font>
    <font>
      <sz val="10"/>
      <color rgb="FF0000FF"/>
      <name val="Arial"/>
      <family val="2"/>
    </font>
    <font>
      <sz val="18"/>
      <name val="Arial Black"/>
      <family val="2"/>
    </font>
    <font>
      <b/>
      <sz val="10"/>
      <name val="Albertus Medium"/>
      <family val="2"/>
    </font>
    <font>
      <sz val="11"/>
      <color indexed="9"/>
      <name val="Arial"/>
      <family val="2"/>
    </font>
    <font>
      <sz val="11"/>
      <color theme="1"/>
      <name val="Arial"/>
      <family val="2"/>
    </font>
    <font>
      <i/>
      <sz val="10"/>
      <name val="Arial"/>
      <family val="2"/>
    </font>
    <font>
      <sz val="18"/>
      <color rgb="FF190B7F"/>
      <name val="Arial"/>
      <family val="2"/>
    </font>
    <font>
      <sz val="12"/>
      <color theme="1"/>
      <name val="Arial"/>
      <family val="2"/>
    </font>
    <font>
      <b/>
      <sz val="11"/>
      <color theme="1"/>
      <name val="Arial"/>
      <family val="2"/>
    </font>
    <font>
      <sz val="11"/>
      <color indexed="17"/>
      <name val="Arial"/>
      <family val="2"/>
    </font>
    <font>
      <sz val="11"/>
      <color rgb="FF0000CC"/>
      <name val="Calibri"/>
      <family val="2"/>
    </font>
    <font>
      <b/>
      <sz val="10"/>
      <color rgb="FF0000CC"/>
      <name val="Arial"/>
      <family val="2"/>
    </font>
    <font>
      <sz val="10"/>
      <color rgb="FF0000CC"/>
      <name val="Arial"/>
      <family val="2"/>
    </font>
    <font>
      <b/>
      <i/>
      <sz val="10"/>
      <color theme="1"/>
      <name val="Arial"/>
      <family val="2"/>
    </font>
    <font>
      <u/>
      <sz val="10"/>
      <name val="Arial"/>
      <family val="2"/>
    </font>
    <font>
      <b/>
      <vertAlign val="superscript"/>
      <sz val="10"/>
      <name val="Arial"/>
      <family val="2"/>
    </font>
    <font>
      <b/>
      <i/>
      <sz val="10"/>
      <color rgb="FF0000FF"/>
      <name val="Arial"/>
      <family val="2"/>
    </font>
    <font>
      <i/>
      <sz val="10"/>
      <color rgb="FF0000FF"/>
      <name val="Arial"/>
      <family val="2"/>
    </font>
    <font>
      <sz val="9"/>
      <color rgb="FF0000FF"/>
      <name val="Arial"/>
      <family val="2"/>
    </font>
    <font>
      <sz val="11"/>
      <color rgb="FF0000FF"/>
      <name val="Calibri"/>
      <family val="2"/>
      <scheme val="minor"/>
    </font>
    <font>
      <sz val="10"/>
      <color indexed="9"/>
      <name val="Arial Black"/>
      <family val="2"/>
    </font>
    <font>
      <sz val="12"/>
      <color indexed="9"/>
      <name val="Arial Black"/>
      <family val="2"/>
    </font>
    <font>
      <b/>
      <sz val="10"/>
      <color indexed="60"/>
      <name val="Arial"/>
      <family val="2"/>
    </font>
    <font>
      <b/>
      <sz val="10"/>
      <color indexed="21"/>
      <name val="Arial"/>
      <family val="2"/>
    </font>
    <font>
      <sz val="10"/>
      <color theme="0"/>
      <name val="Arial"/>
      <family val="2"/>
    </font>
    <font>
      <i/>
      <sz val="10"/>
      <color indexed="57"/>
      <name val="NewCenturySchlbk"/>
      <family val="1"/>
    </font>
    <font>
      <sz val="10"/>
      <color indexed="57"/>
      <name val="NewCenturySchlbk"/>
      <family val="1"/>
    </font>
    <font>
      <i/>
      <sz val="10"/>
      <color indexed="10"/>
      <name val="NewCenturySchlbk"/>
      <family val="1"/>
    </font>
    <font>
      <sz val="10"/>
      <color indexed="10"/>
      <name val="NewCenturySchlbk"/>
      <family val="1"/>
    </font>
    <font>
      <sz val="14"/>
      <color indexed="9"/>
      <name val="Arial"/>
      <family val="2"/>
    </font>
    <font>
      <sz val="10"/>
      <color indexed="8"/>
      <name val="Century Schoolbook"/>
      <family val="1"/>
    </font>
    <font>
      <sz val="9"/>
      <name val="Arial Black"/>
      <family val="2"/>
    </font>
    <font>
      <b/>
      <sz val="9"/>
      <color rgb="FF0000FF"/>
      <name val="Arial"/>
      <family val="2"/>
    </font>
    <font>
      <b/>
      <sz val="11"/>
      <color indexed="60"/>
      <name val="Arial"/>
      <family val="2"/>
    </font>
    <font>
      <sz val="9"/>
      <color rgb="FF0000CC"/>
      <name val="Calibri"/>
      <family val="2"/>
      <scheme val="minor"/>
    </font>
    <font>
      <b/>
      <sz val="8"/>
      <color indexed="60"/>
      <name val="Arial Black"/>
      <family val="2"/>
    </font>
    <font>
      <sz val="10"/>
      <color indexed="56"/>
      <name val="Arial"/>
      <family val="2"/>
    </font>
    <font>
      <sz val="10"/>
      <color theme="1"/>
      <name val="Calibri"/>
      <family val="2"/>
      <scheme val="minor"/>
    </font>
    <font>
      <b/>
      <sz val="10"/>
      <color indexed="56"/>
      <name val="Arial"/>
      <family val="2"/>
    </font>
    <font>
      <b/>
      <sz val="18"/>
      <color theme="0"/>
      <name val="Arial"/>
      <family val="2"/>
    </font>
    <font>
      <sz val="11"/>
      <name val="Arial Black"/>
      <family val="2"/>
    </font>
    <font>
      <b/>
      <sz val="12"/>
      <color indexed="9"/>
      <name val="Arial Black"/>
      <family val="2"/>
    </font>
    <font>
      <b/>
      <sz val="10"/>
      <color rgb="FF000000"/>
      <name val="Arial"/>
      <family val="2"/>
    </font>
    <font>
      <sz val="10"/>
      <color rgb="FF000000"/>
      <name val="Arial"/>
      <family val="2"/>
    </font>
    <font>
      <b/>
      <sz val="10"/>
      <color rgb="FFFF0000"/>
      <name val="Arial"/>
      <family val="2"/>
    </font>
    <font>
      <b/>
      <sz val="18"/>
      <name val="Arial"/>
      <family val="2"/>
    </font>
    <font>
      <sz val="18"/>
      <color indexed="8"/>
      <name val="Arial"/>
      <family val="2"/>
    </font>
    <font>
      <b/>
      <sz val="18"/>
      <name val="Calibri"/>
      <family val="2"/>
    </font>
    <font>
      <sz val="18"/>
      <name val="Arial"/>
      <family val="2"/>
    </font>
    <font>
      <b/>
      <sz val="20"/>
      <color indexed="8"/>
      <name val="Arial"/>
      <family val="2"/>
    </font>
    <font>
      <sz val="18"/>
      <color indexed="53"/>
      <name val="Arial"/>
      <family val="2"/>
    </font>
    <font>
      <b/>
      <sz val="18"/>
      <color indexed="8"/>
      <name val="Arial"/>
      <family val="2"/>
    </font>
    <font>
      <sz val="18"/>
      <color indexed="12"/>
      <name val="Arial"/>
      <family val="2"/>
    </font>
    <font>
      <sz val="18"/>
      <color indexed="17"/>
      <name val="Arial"/>
      <family val="2"/>
    </font>
    <font>
      <sz val="18"/>
      <color indexed="10"/>
      <name val="Arial"/>
      <family val="2"/>
    </font>
    <font>
      <b/>
      <sz val="11"/>
      <color rgb="FFFF0000"/>
      <name val="Arial"/>
      <family val="2"/>
    </font>
    <font>
      <i/>
      <sz val="10"/>
      <color indexed="57"/>
      <name val="Arial"/>
      <family val="2"/>
    </font>
    <font>
      <sz val="10"/>
      <color indexed="57"/>
      <name val="Arial"/>
      <family val="2"/>
    </font>
    <font>
      <i/>
      <sz val="10"/>
      <color indexed="10"/>
      <name val="Arial"/>
      <family val="2"/>
    </font>
    <font>
      <b/>
      <sz val="10"/>
      <color indexed="60"/>
      <name val="Arial Black"/>
      <family val="2"/>
    </font>
    <font>
      <b/>
      <sz val="20"/>
      <color rgb="FFFF0000"/>
      <name val="Arial"/>
      <family val="2"/>
    </font>
    <font>
      <sz val="10"/>
      <color indexed="21"/>
      <name val="Arial"/>
      <family val="2"/>
    </font>
    <font>
      <sz val="14"/>
      <color theme="1"/>
      <name val="Calibri"/>
      <family val="2"/>
      <scheme val="minor"/>
    </font>
    <font>
      <b/>
      <sz val="14"/>
      <color theme="1"/>
      <name val="Calibri"/>
      <family val="2"/>
      <scheme val="minor"/>
    </font>
    <font>
      <sz val="11"/>
      <color theme="0" tint="-0.14966277047029022"/>
      <name val="Calibri"/>
      <family val="2"/>
      <scheme val="minor"/>
    </font>
    <font>
      <sz val="11"/>
      <color rgb="FF0000CC"/>
      <name val="Calibri"/>
      <family val="2"/>
      <scheme val="minor"/>
    </font>
    <font>
      <sz val="10"/>
      <color theme="0" tint="-0.14966277047029022"/>
      <name val="Arial"/>
      <family val="2"/>
    </font>
    <font>
      <b/>
      <sz val="11"/>
      <color theme="0"/>
      <name val="Arial"/>
      <family val="2"/>
    </font>
    <font>
      <b/>
      <sz val="10"/>
      <color theme="0"/>
      <name val="Times New Roman"/>
      <family val="1"/>
    </font>
    <font>
      <sz val="10"/>
      <color theme="0"/>
      <name val="Times New Roman"/>
      <family val="1"/>
    </font>
    <font>
      <sz val="11"/>
      <color theme="1"/>
      <name val="Times New Roman"/>
      <family val="1"/>
    </font>
    <font>
      <sz val="12"/>
      <color indexed="9"/>
      <name val="Arial"/>
      <family val="2"/>
    </font>
    <font>
      <b/>
      <sz val="24"/>
      <color theme="0" tint="-0.49964903714102604"/>
      <name val="Calibri"/>
      <family val="2"/>
      <scheme val="minor"/>
    </font>
    <font>
      <sz val="10"/>
      <color theme="9" tint="-0.24964140751365704"/>
      <name val="Arial"/>
      <family val="2"/>
    </font>
    <font>
      <sz val="24"/>
      <color theme="0"/>
      <name val="Arial"/>
      <family val="2"/>
    </font>
    <font>
      <sz val="10"/>
      <name val="Calibri"/>
      <family val="2"/>
      <scheme val="minor"/>
    </font>
    <font>
      <sz val="9"/>
      <color indexed="21"/>
      <name val="Arial Black"/>
      <family val="2"/>
    </font>
    <font>
      <b/>
      <sz val="14"/>
      <color indexed="23"/>
      <name val="Arial"/>
      <family val="2"/>
    </font>
    <font>
      <b/>
      <sz val="12"/>
      <color indexed="23"/>
      <name val="Arial"/>
      <family val="2"/>
    </font>
    <font>
      <b/>
      <sz val="12"/>
      <color indexed="22"/>
      <name val="Arial"/>
      <family val="2"/>
    </font>
    <font>
      <b/>
      <sz val="10"/>
      <name val="Arial Narrow"/>
      <family val="2"/>
    </font>
    <font>
      <b/>
      <sz val="10"/>
      <color theme="1"/>
      <name val="Calibri"/>
      <family val="2"/>
      <scheme val="minor"/>
    </font>
    <font>
      <b/>
      <sz val="12"/>
      <color theme="9" tint="-0.24964140751365704"/>
      <name val="Arial"/>
      <family val="2"/>
    </font>
    <font>
      <b/>
      <sz val="11"/>
      <color theme="9" tint="-0.24964140751365704"/>
      <name val="Arial"/>
      <family val="2"/>
    </font>
    <font>
      <i/>
      <sz val="11"/>
      <color theme="1"/>
      <name val="Times New Roman"/>
      <family val="1"/>
    </font>
    <font>
      <sz val="11"/>
      <color rgb="FFFF0000"/>
      <name val="Arial"/>
      <family val="2"/>
    </font>
    <font>
      <sz val="10"/>
      <color indexed="23"/>
      <name val="Arial"/>
      <family val="2"/>
    </font>
    <font>
      <b/>
      <sz val="9"/>
      <color indexed="60"/>
      <name val="Arial"/>
      <family val="2"/>
    </font>
    <font>
      <b/>
      <sz val="14"/>
      <color indexed="10"/>
      <name val="Arial"/>
      <family val="2"/>
    </font>
    <font>
      <b/>
      <sz val="9"/>
      <color indexed="10"/>
      <name val="Arial"/>
      <family val="2"/>
    </font>
    <font>
      <b/>
      <sz val="12"/>
      <color indexed="9"/>
      <name val="Arial"/>
      <family val="2"/>
    </font>
    <font>
      <sz val="10"/>
      <name val="Cambria"/>
      <family val="1"/>
      <scheme val="major"/>
    </font>
    <font>
      <sz val="11"/>
      <color indexed="8"/>
      <name val="Cambria"/>
      <family val="1"/>
      <scheme val="major"/>
    </font>
    <font>
      <b/>
      <sz val="11"/>
      <color indexed="8"/>
      <name val="Cambria"/>
      <family val="1"/>
      <scheme val="major"/>
    </font>
    <font>
      <b/>
      <sz val="10"/>
      <name val="Cambria"/>
      <family val="1"/>
      <scheme val="major"/>
    </font>
    <font>
      <b/>
      <sz val="10"/>
      <name val="Century Schoolbook"/>
      <family val="1"/>
    </font>
    <font>
      <sz val="10"/>
      <color indexed="8"/>
      <name val="Calibri"/>
      <family val="2"/>
    </font>
    <font>
      <sz val="11"/>
      <name val="Calibri"/>
      <family val="2"/>
      <scheme val="minor"/>
    </font>
    <font>
      <b/>
      <sz val="9"/>
      <color rgb="FF0000CC"/>
      <name val="Arial"/>
      <family val="2"/>
    </font>
    <font>
      <i/>
      <sz val="9"/>
      <name val="Times New Roman"/>
      <family val="1"/>
    </font>
    <font>
      <sz val="8"/>
      <color indexed="10"/>
      <name val="Arial"/>
      <family val="2"/>
    </font>
    <font>
      <b/>
      <sz val="11"/>
      <color theme="10"/>
      <name val="Calibri"/>
      <family val="2"/>
      <scheme val="minor"/>
    </font>
    <font>
      <sz val="8"/>
      <color rgb="FF00B050"/>
      <name val="Arial"/>
      <family val="2"/>
    </font>
    <font>
      <sz val="8"/>
      <color theme="1"/>
      <name val="Arial"/>
      <family val="2"/>
    </font>
    <font>
      <sz val="22"/>
      <color indexed="12"/>
      <name val="Arial"/>
      <family val="2"/>
    </font>
    <font>
      <b/>
      <sz val="14"/>
      <color indexed="12"/>
      <name val="Arial"/>
      <family val="2"/>
    </font>
    <font>
      <sz val="10"/>
      <color theme="4"/>
      <name val="Arial"/>
      <family val="2"/>
    </font>
    <font>
      <sz val="11"/>
      <color theme="1"/>
      <name val="Calibri"/>
      <family val="2"/>
      <scheme val="minor"/>
    </font>
    <font>
      <b/>
      <sz val="9"/>
      <color rgb="FF000000"/>
      <name val="Arial"/>
      <family val="2"/>
    </font>
  </fonts>
  <fills count="132">
    <fill>
      <patternFill patternType="none"/>
    </fill>
    <fill>
      <patternFill patternType="gray125"/>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theme="8" tint="0.79995117038483843"/>
        <bgColor indexed="64"/>
      </patternFill>
    </fill>
    <fill>
      <patternFill patternType="solid">
        <fgColor indexed="27"/>
        <bgColor indexed="64"/>
      </patternFill>
    </fill>
    <fill>
      <patternFill patternType="solid">
        <fgColor indexed="22"/>
        <bgColor indexed="64"/>
      </patternFill>
    </fill>
    <fill>
      <patternFill patternType="solid">
        <fgColor indexed="47"/>
        <bgColor indexed="64"/>
      </patternFill>
    </fill>
    <fill>
      <patternFill patternType="solid">
        <fgColor indexed="44"/>
        <bgColor indexed="64"/>
      </patternFill>
    </fill>
    <fill>
      <patternFill patternType="solid">
        <fgColor theme="5" tint="0.59996337778862885"/>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theme="8"/>
        <bgColor indexed="64"/>
      </patternFill>
    </fill>
    <fill>
      <patternFill patternType="solid">
        <fgColor indexed="53"/>
        <bgColor indexed="64"/>
      </patternFill>
    </fill>
    <fill>
      <patternFill patternType="solid">
        <fgColor indexed="55"/>
        <bgColor indexed="64"/>
      </patternFill>
    </fill>
    <fill>
      <patternFill patternType="solid">
        <fgColor rgb="FFFFFFCC"/>
        <bgColor indexed="64"/>
      </patternFill>
    </fill>
    <fill>
      <patternFill patternType="solid">
        <fgColor indexed="26"/>
        <bgColor indexed="64"/>
      </patternFill>
    </fill>
    <fill>
      <patternFill patternType="solid">
        <fgColor indexed="43"/>
        <bgColor indexed="64"/>
      </patternFill>
    </fill>
    <fill>
      <patternFill patternType="solid">
        <fgColor rgb="FFFFEB9C"/>
        <bgColor indexed="64"/>
      </patternFill>
    </fill>
    <fill>
      <patternFill patternType="solid">
        <fgColor indexed="41"/>
        <bgColor indexed="64"/>
      </patternFill>
    </fill>
    <fill>
      <patternFill patternType="solid">
        <fgColor indexed="38"/>
        <bgColor indexed="64"/>
      </patternFill>
    </fill>
    <fill>
      <patternFill patternType="solid">
        <fgColor indexed="61"/>
        <bgColor indexed="64"/>
      </patternFill>
    </fill>
    <fill>
      <patternFill patternType="solid">
        <fgColor rgb="FFA5A5A5"/>
        <bgColor indexed="64"/>
      </patternFill>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9" tint="0.79995117038483843"/>
        <bgColor indexed="64"/>
      </patternFill>
    </fill>
    <fill>
      <patternFill patternType="solid">
        <fgColor indexed="9"/>
        <bgColor indexed="64"/>
      </patternFill>
    </fill>
    <fill>
      <patternFill patternType="solid">
        <fgColor theme="4"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9"/>
        <bgColor indexed="64"/>
      </patternFill>
    </fill>
    <fill>
      <patternFill patternType="solid">
        <fgColor rgb="FFF2F2F2"/>
        <bgColor indexed="64"/>
      </patternFill>
    </fill>
    <fill>
      <patternFill patternType="solid">
        <fgColor indexed="28"/>
        <bgColor indexed="64"/>
      </patternFill>
    </fill>
    <fill>
      <patternFill patternType="solid">
        <fgColor rgb="FFFFCC99"/>
        <bgColor indexed="64"/>
      </patternFill>
    </fill>
    <fill>
      <patternFill patternType="solid">
        <fgColor rgb="FFFFC7CE"/>
        <bgColor indexed="64"/>
      </patternFill>
    </fill>
    <fill>
      <patternFill patternType="solid">
        <fgColor indexed="40"/>
        <bgColor indexed="64"/>
      </patternFill>
    </fill>
    <fill>
      <patternFill patternType="solid">
        <fgColor indexed="50"/>
        <bgColor indexed="64"/>
      </patternFill>
    </fill>
    <fill>
      <patternFill patternType="lightUp">
        <fgColor indexed="48"/>
        <bgColor indexed="41"/>
      </patternFill>
    </fill>
    <fill>
      <patternFill patternType="solid">
        <fgColor indexed="54"/>
        <bgColor indexed="64"/>
      </patternFill>
    </fill>
    <fill>
      <patternFill patternType="solid">
        <fgColor indexed="15"/>
        <bgColor indexed="64"/>
      </patternFill>
    </fill>
    <fill>
      <patternFill patternType="solid">
        <fgColor rgb="FFC6EFCE"/>
        <bgColor indexed="64"/>
      </patternFill>
    </fill>
    <fill>
      <patternFill patternType="solid">
        <fgColor indexed="63"/>
        <bgColor indexed="64"/>
      </patternFill>
    </fill>
    <fill>
      <patternFill patternType="solid">
        <fgColor indexed="24"/>
        <bgColor indexed="64"/>
      </patternFill>
    </fill>
    <fill>
      <patternFill patternType="solid">
        <fgColor indexed="21"/>
        <bgColor indexed="64"/>
      </patternFill>
    </fill>
    <fill>
      <patternFill patternType="solid">
        <fgColor indexed="23"/>
        <bgColor indexed="64"/>
      </patternFill>
    </fill>
    <fill>
      <patternFill patternType="solid">
        <fgColor rgb="FFFFFF00"/>
        <bgColor indexed="64"/>
      </patternFill>
    </fill>
    <fill>
      <patternFill patternType="solid">
        <fgColor rgb="FFFF0000"/>
        <bgColor indexed="64"/>
      </patternFill>
    </fill>
    <fill>
      <patternFill patternType="solid">
        <fgColor theme="3"/>
        <bgColor indexed="64"/>
      </patternFill>
    </fill>
    <fill>
      <patternFill patternType="solid">
        <fgColor rgb="FF92D050"/>
        <bgColor indexed="64"/>
      </patternFill>
    </fill>
    <fill>
      <patternFill patternType="solid">
        <fgColor theme="1" tint="0.14999847407452621"/>
        <bgColor indexed="64"/>
      </patternFill>
    </fill>
    <fill>
      <patternFill patternType="solid">
        <fgColor theme="1"/>
        <bgColor indexed="64"/>
      </patternFill>
    </fill>
    <fill>
      <patternFill patternType="solid">
        <fgColor theme="8" tint="-0.24964140751365704"/>
        <bgColor indexed="64"/>
      </patternFill>
    </fill>
    <fill>
      <patternFill patternType="solid">
        <fgColor theme="0" tint="-4.9653614917447429E-2"/>
        <bgColor indexed="64"/>
      </patternFill>
    </fill>
    <fill>
      <patternFill patternType="solid">
        <fgColor theme="0" tint="-0.24964140751365704"/>
        <bgColor indexed="64"/>
      </patternFill>
    </fill>
    <fill>
      <patternFill patternType="solid">
        <fgColor theme="0"/>
        <bgColor indexed="64"/>
      </patternFill>
    </fill>
    <fill>
      <patternFill patternType="solid">
        <fgColor theme="0" tint="-0.14966277047029022"/>
        <bgColor indexed="64"/>
      </patternFill>
    </fill>
    <fill>
      <patternFill patternType="solid">
        <fgColor rgb="FFFFC000"/>
        <bgColor indexed="64"/>
      </patternFill>
    </fill>
    <fill>
      <patternFill patternType="lightDown">
        <bgColor rgb="FFFFC000"/>
      </patternFill>
    </fill>
    <fill>
      <patternFill patternType="solid">
        <fgColor rgb="FF00B0F0"/>
        <bgColor indexed="64"/>
      </patternFill>
    </fill>
    <fill>
      <patternFill patternType="lightDown">
        <bgColor indexed="44"/>
      </patternFill>
    </fill>
    <fill>
      <patternFill patternType="lightDown">
        <bgColor indexed="54"/>
      </patternFill>
    </fill>
    <fill>
      <patternFill patternType="solid">
        <fgColor indexed="65"/>
        <bgColor indexed="64"/>
      </patternFill>
    </fill>
    <fill>
      <patternFill patternType="mediumGray">
        <bgColor indexed="26"/>
      </patternFill>
    </fill>
    <fill>
      <patternFill patternType="mediumGray"/>
    </fill>
    <fill>
      <patternFill patternType="solid">
        <fgColor theme="2" tint="-0.49964903714102604"/>
        <bgColor indexed="64"/>
      </patternFill>
    </fill>
    <fill>
      <patternFill patternType="solid">
        <fgColor theme="2"/>
        <bgColor indexed="64"/>
      </patternFill>
    </fill>
    <fill>
      <patternFill patternType="solid">
        <fgColor theme="0" tint="-0.34965056306649983"/>
        <bgColor indexed="64"/>
      </patternFill>
    </fill>
    <fill>
      <gradientFill degree="90">
        <stop position="0">
          <color theme="0"/>
        </stop>
        <stop position="0.5">
          <color rgb="FF9BBB59"/>
        </stop>
        <stop position="1">
          <color theme="0"/>
        </stop>
      </gradientFill>
    </fill>
    <fill>
      <patternFill patternType="solid">
        <fgColor theme="3" tint="0.59996337778862885"/>
        <bgColor indexed="64"/>
      </patternFill>
    </fill>
    <fill>
      <patternFill patternType="solid">
        <fgColor theme="0" tint="-0.49964903714102604"/>
        <bgColor indexed="64"/>
      </patternFill>
    </fill>
    <fill>
      <gradientFill degree="90">
        <stop position="0">
          <color theme="0"/>
        </stop>
        <stop position="0.5">
          <color rgb="FF9BBB59"/>
        </stop>
        <stop position="1">
          <color theme="0"/>
        </stop>
      </gradientFill>
    </fill>
    <fill>
      <patternFill patternType="lightUp">
        <bgColor theme="0" tint="-0.14966277047029022"/>
      </patternFill>
    </fill>
    <fill>
      <patternFill patternType="solid">
        <fgColor theme="2" tint="-9.9642933439130832E-2"/>
        <bgColor indexed="64"/>
      </patternFill>
    </fill>
    <fill>
      <patternFill patternType="solid">
        <fgColor theme="2" tint="-0.24964140751365704"/>
        <bgColor indexed="64"/>
      </patternFill>
    </fill>
    <fill>
      <patternFill patternType="solid">
        <fgColor rgb="FF00B050"/>
        <bgColor indexed="64"/>
      </patternFill>
    </fill>
    <fill>
      <patternFill patternType="solid">
        <fgColor rgb="FF99CCFF"/>
        <bgColor indexed="64"/>
      </patternFill>
    </fill>
    <fill>
      <patternFill patternType="solid">
        <fgColor rgb="FFFFFFFF"/>
        <bgColor indexed="64"/>
      </patternFill>
    </fill>
    <fill>
      <patternFill patternType="solid">
        <fgColor theme="9" tint="-0.24964140751365704"/>
        <bgColor indexed="64"/>
      </patternFill>
    </fill>
    <fill>
      <patternFill patternType="solid">
        <fgColor theme="9" tint="0.79985961485641044"/>
        <bgColor indexed="64"/>
      </patternFill>
    </fill>
    <fill>
      <patternFill patternType="solid">
        <fgColor theme="4" tint="0.79985961485641044"/>
        <bgColor indexed="64"/>
      </patternFill>
    </fill>
    <fill>
      <patternFill patternType="solid">
        <fgColor theme="9" tint="0.59981078524124887"/>
        <bgColor indexed="64"/>
      </patternFill>
    </fill>
    <fill>
      <patternFill patternType="solid">
        <fgColor theme="3" tint="0.79985961485641044"/>
        <bgColor indexed="64"/>
      </patternFill>
    </fill>
    <fill>
      <patternFill patternType="solid">
        <fgColor theme="9" tint="0.59987182226020086"/>
        <bgColor indexed="64"/>
      </patternFill>
    </fill>
    <fill>
      <patternFill patternType="solid">
        <fgColor theme="0" tint="-0.14886928922391429"/>
        <bgColor indexed="64"/>
      </patternFill>
    </fill>
    <fill>
      <patternFill patternType="solid">
        <fgColor theme="0" tint="-0.14893032624286631"/>
        <bgColor indexed="64"/>
      </patternFill>
    </fill>
    <fill>
      <patternFill patternType="solid">
        <fgColor theme="6" tint="0.59974974822229687"/>
        <bgColor indexed="64"/>
      </patternFill>
    </fill>
    <fill>
      <patternFill patternType="solid">
        <fgColor theme="0" tint="-0.14865565965758232"/>
        <bgColor indexed="64"/>
      </patternFill>
    </fill>
    <fill>
      <patternFill patternType="solid">
        <fgColor theme="0" tint="-0.24863429670094914"/>
        <bgColor indexed="64"/>
      </patternFill>
    </fill>
    <fill>
      <patternFill patternType="solid">
        <fgColor theme="0" tint="-0.14862514114810632"/>
        <bgColor indexed="64"/>
      </patternFill>
    </fill>
    <fill>
      <patternFill patternType="solid">
        <fgColor theme="7" tint="0.59974974822229687"/>
        <bgColor indexed="64"/>
      </patternFill>
    </fill>
    <fill>
      <patternFill patternType="solid">
        <fgColor theme="0" tint="-0.3486129337443159"/>
        <bgColor indexed="64"/>
      </patternFill>
    </fill>
    <fill>
      <patternFill patternType="solid">
        <fgColor theme="6" tint="0.59974974822229687"/>
        <bgColor indexed="64"/>
      </patternFill>
    </fill>
    <fill>
      <patternFill patternType="solid">
        <fgColor theme="0" tint="-0.34864345225379195"/>
        <bgColor indexed="64"/>
      </patternFill>
    </fill>
    <fill>
      <patternFill patternType="solid">
        <fgColor theme="0" tint="-0.14871669667653431"/>
        <bgColor indexed="64"/>
      </patternFill>
    </fill>
    <fill>
      <patternFill patternType="solid">
        <fgColor theme="3" tint="0.79995117038483843"/>
        <bgColor indexed="64"/>
      </patternFill>
    </fill>
    <fill>
      <patternFill patternType="lightUp">
        <fgColor indexed="9"/>
        <bgColor indexed="9"/>
      </patternFill>
    </fill>
    <fill>
      <patternFill patternType="solid">
        <fgColor theme="0" tint="-4.8646504104739523E-2"/>
        <bgColor indexed="64"/>
      </patternFill>
    </fill>
    <fill>
      <patternFill patternType="solid">
        <fgColor theme="4" tint="0.59993285927915285"/>
        <bgColor indexed="64"/>
      </patternFill>
    </fill>
    <fill>
      <patternFill patternType="mediumGray">
        <bgColor theme="0"/>
      </patternFill>
    </fill>
    <fill>
      <patternFill patternType="solid">
        <fgColor theme="8" tint="-0.24961088900418105"/>
        <bgColor indexed="64"/>
      </patternFill>
    </fill>
    <fill>
      <gradientFill degree="90">
        <stop position="0">
          <color theme="0"/>
        </stop>
        <stop position="0.5">
          <color rgb="FF9BBB59"/>
        </stop>
        <stop position="1">
          <color theme="0"/>
        </stop>
      </gradientFill>
    </fill>
    <fill>
      <gradientFill degree="90">
        <stop position="0">
          <color theme="0"/>
        </stop>
        <stop position="0.5">
          <color rgb="FF9BBB59"/>
        </stop>
        <stop position="1">
          <color theme="0"/>
        </stop>
      </gradientFill>
    </fill>
    <fill>
      <patternFill patternType="solid">
        <fgColor theme="1" tint="0.49971007415997803"/>
        <bgColor indexed="64"/>
      </patternFill>
    </fill>
    <fill>
      <patternFill patternType="solid">
        <fgColor theme="2" tint="-0.74965666676839504"/>
        <bgColor indexed="64"/>
      </patternFill>
    </fill>
    <fill>
      <patternFill patternType="solid">
        <fgColor theme="6" tint="-0.24964140751365704"/>
        <bgColor indexed="64"/>
      </patternFill>
    </fill>
    <fill>
      <patternFill patternType="solid">
        <fgColor theme="4" tint="0.79998168889431442"/>
        <bgColor indexed="64"/>
      </patternFill>
    </fill>
    <fill>
      <patternFill patternType="solid">
        <fgColor theme="2" tint="-0.2489700003051851"/>
        <bgColor indexed="64"/>
      </patternFill>
    </fill>
    <fill>
      <patternFill patternType="lightGray"/>
    </fill>
  </fills>
  <borders count="458">
    <border>
      <left/>
      <right/>
      <top/>
      <bottom/>
      <diagonal/>
    </border>
    <border>
      <left/>
      <right/>
      <top style="hair">
        <color indexed="8"/>
      </top>
      <bottom style="hair">
        <color indexed="8"/>
      </bottom>
      <diagonal/>
    </border>
    <border>
      <left/>
      <right/>
      <top/>
      <bottom style="medium">
        <color indexed="1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rgb="FF7F7F7F"/>
      </left>
      <right style="thin">
        <color rgb="FF7F7F7F"/>
      </right>
      <top style="thin">
        <color rgb="FF7F7F7F"/>
      </top>
      <bottom style="thin">
        <color rgb="FF7F7F7F"/>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rgb="FFB2B2B2"/>
      </left>
      <right style="thin">
        <color rgb="FFB2B2B2"/>
      </right>
      <top style="thin">
        <color rgb="FFB2B2B2"/>
      </top>
      <bottom style="thin">
        <color rgb="FFB2B2B2"/>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medium">
        <color indexed="45"/>
      </bottom>
      <diagonal/>
    </border>
    <border>
      <left style="thin">
        <color auto="1"/>
      </left>
      <right style="thin">
        <color auto="1"/>
      </right>
      <top/>
      <bottom/>
      <diagonal/>
    </border>
    <border>
      <left/>
      <right/>
      <top/>
      <bottom style="thin">
        <color indexed="45"/>
      </bottom>
      <diagonal/>
    </border>
    <border>
      <left/>
      <right/>
      <top style="medium">
        <color indexed="45"/>
      </top>
      <bottom/>
      <diagonal/>
    </border>
    <border>
      <left/>
      <right/>
      <top/>
      <bottom style="double">
        <color indexed="45"/>
      </bottom>
      <diagonal/>
    </border>
    <border>
      <left style="thin">
        <color rgb="FF3F3F3F"/>
      </left>
      <right style="thin">
        <color rgb="FF3F3F3F"/>
      </right>
      <top style="thin">
        <color rgb="FF3F3F3F"/>
      </top>
      <bottom style="thin">
        <color rgb="FF3F3F3F"/>
      </bottom>
      <diagonal/>
    </border>
    <border>
      <left/>
      <right/>
      <top/>
      <bottom style="medium">
        <color auto="1"/>
      </bottom>
      <diagonal/>
    </border>
    <border>
      <left style="double">
        <color rgb="FF3F3F3F"/>
      </left>
      <right style="double">
        <color rgb="FF3F3F3F"/>
      </right>
      <top style="double">
        <color rgb="FF3F3F3F"/>
      </top>
      <bottom style="double">
        <color rgb="FF3F3F3F"/>
      </bottom>
      <diagonal/>
    </border>
    <border>
      <left/>
      <right/>
      <top/>
      <bottom style="thin">
        <color auto="1"/>
      </bottom>
      <diagonal/>
    </border>
    <border>
      <left/>
      <right/>
      <top/>
      <bottom style="thin">
        <color indexed="22"/>
      </bottom>
      <diagonal/>
    </border>
    <border>
      <left/>
      <right/>
      <top/>
      <bottom style="double">
        <color rgb="FFFF8001"/>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theme="4"/>
      </top>
      <bottom style="double">
        <color theme="4"/>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right/>
      <top style="hair">
        <color auto="1"/>
      </top>
      <bottom/>
      <diagonal/>
    </border>
    <border>
      <left style="hair">
        <color auto="1"/>
      </left>
      <right style="hair">
        <color auto="1"/>
      </right>
      <top/>
      <bottom/>
      <diagonal/>
    </border>
    <border>
      <left style="hair">
        <color auto="1"/>
      </left>
      <right/>
      <top/>
      <bottom/>
      <diagonal/>
    </border>
    <border>
      <left/>
      <right/>
      <top style="thin">
        <color auto="1"/>
      </top>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ck">
        <color indexed="22"/>
      </left>
      <right style="hair">
        <color indexed="22"/>
      </right>
      <top style="hair">
        <color indexed="22"/>
      </top>
      <bottom style="hair">
        <color indexed="22"/>
      </bottom>
      <diagonal/>
    </border>
    <border>
      <left style="thick">
        <color indexed="22"/>
      </left>
      <right style="dotted">
        <color indexed="22"/>
      </right>
      <top style="thick">
        <color indexed="22"/>
      </top>
      <bottom style="dotted">
        <color indexed="22"/>
      </bottom>
      <diagonal/>
    </border>
    <border>
      <left style="dotted">
        <color indexed="22"/>
      </left>
      <right style="dotted">
        <color indexed="22"/>
      </right>
      <top style="thick">
        <color indexed="22"/>
      </top>
      <bottom style="dotted">
        <color indexed="22"/>
      </bottom>
      <diagonal/>
    </border>
    <border>
      <left style="dotted">
        <color indexed="22"/>
      </left>
      <right style="thick">
        <color indexed="22"/>
      </right>
      <top style="thick">
        <color indexed="22"/>
      </top>
      <bottom style="dotted">
        <color indexed="22"/>
      </bottom>
      <diagonal/>
    </border>
    <border>
      <left/>
      <right style="thick">
        <color indexed="22"/>
      </right>
      <top/>
      <bottom/>
      <diagonal/>
    </border>
    <border>
      <left style="thick">
        <color indexed="22"/>
      </left>
      <right style="dotted">
        <color indexed="22"/>
      </right>
      <top style="dotted">
        <color indexed="22"/>
      </top>
      <bottom style="dotted">
        <color indexed="22"/>
      </bottom>
      <diagonal/>
    </border>
    <border>
      <left style="dotted">
        <color indexed="22"/>
      </left>
      <right style="dotted">
        <color indexed="22"/>
      </right>
      <top style="dotted">
        <color indexed="22"/>
      </top>
      <bottom style="dotted">
        <color indexed="22"/>
      </bottom>
      <diagonal/>
    </border>
    <border>
      <left style="dotted">
        <color indexed="22"/>
      </left>
      <right style="thick">
        <color indexed="22"/>
      </right>
      <top style="dotted">
        <color indexed="22"/>
      </top>
      <bottom style="dotted">
        <color indexed="22"/>
      </bottom>
      <diagonal/>
    </border>
    <border>
      <left style="thick">
        <color indexed="22"/>
      </left>
      <right style="dotted">
        <color indexed="22"/>
      </right>
      <top style="dotted">
        <color indexed="22"/>
      </top>
      <bottom style="thick">
        <color indexed="22"/>
      </bottom>
      <diagonal/>
    </border>
    <border>
      <left style="dotted">
        <color indexed="22"/>
      </left>
      <right style="dotted">
        <color indexed="22"/>
      </right>
      <top style="dotted">
        <color indexed="22"/>
      </top>
      <bottom style="thick">
        <color indexed="22"/>
      </bottom>
      <diagonal/>
    </border>
    <border>
      <left style="dotted">
        <color indexed="22"/>
      </left>
      <right style="thick">
        <color indexed="22"/>
      </right>
      <top style="dotted">
        <color indexed="22"/>
      </top>
      <bottom style="thick">
        <color indexed="22"/>
      </bottom>
      <diagonal/>
    </border>
    <border>
      <left style="thick">
        <color indexed="22"/>
      </left>
      <right style="hair">
        <color indexed="22"/>
      </right>
      <top style="hair">
        <color indexed="22"/>
      </top>
      <bottom style="thick">
        <color indexed="22"/>
      </bottom>
      <diagonal/>
    </border>
    <border>
      <left style="thick">
        <color indexed="55"/>
      </left>
      <right style="dotted">
        <color indexed="55"/>
      </right>
      <top style="thick">
        <color indexed="55"/>
      </top>
      <bottom style="dotted">
        <color indexed="55"/>
      </bottom>
      <diagonal/>
    </border>
    <border>
      <left style="dotted">
        <color indexed="55"/>
      </left>
      <right style="thick">
        <color indexed="55"/>
      </right>
      <top style="thick">
        <color indexed="55"/>
      </top>
      <bottom style="dotted">
        <color indexed="55"/>
      </bottom>
      <diagonal/>
    </border>
    <border>
      <left style="thick">
        <color indexed="55"/>
      </left>
      <right style="dotted">
        <color indexed="55"/>
      </right>
      <top style="dotted">
        <color indexed="55"/>
      </top>
      <bottom style="dotted">
        <color indexed="55"/>
      </bottom>
      <diagonal/>
    </border>
    <border>
      <left style="dotted">
        <color indexed="55"/>
      </left>
      <right style="thick">
        <color indexed="55"/>
      </right>
      <top style="dotted">
        <color indexed="55"/>
      </top>
      <bottom style="dotted">
        <color indexed="55"/>
      </bottom>
      <diagonal/>
    </border>
    <border>
      <left style="thick">
        <color indexed="55"/>
      </left>
      <right style="dotted">
        <color indexed="55"/>
      </right>
      <top style="dotted">
        <color indexed="55"/>
      </top>
      <bottom style="thick">
        <color indexed="55"/>
      </bottom>
      <diagonal/>
    </border>
    <border>
      <left style="dotted">
        <color indexed="55"/>
      </left>
      <right style="thick">
        <color indexed="55"/>
      </right>
      <top style="dotted">
        <color indexed="55"/>
      </top>
      <bottom style="thick">
        <color indexed="55"/>
      </bottom>
      <diagonal/>
    </border>
    <border>
      <left style="thin">
        <color indexed="22"/>
      </left>
      <right style="thick">
        <color indexed="22"/>
      </right>
      <top style="thin">
        <color indexed="22"/>
      </top>
      <bottom style="thin">
        <color indexed="22"/>
      </bottom>
      <diagonal/>
    </border>
    <border>
      <left style="thin">
        <color indexed="22"/>
      </left>
      <right style="thick">
        <color indexed="22"/>
      </right>
      <top style="thin">
        <color indexed="22"/>
      </top>
      <bottom style="thick">
        <color indexed="22"/>
      </bottom>
      <diagonal/>
    </border>
    <border>
      <left style="thick">
        <color indexed="22"/>
      </left>
      <right/>
      <top style="thick">
        <color indexed="22"/>
      </top>
      <bottom style="medium">
        <color indexed="22"/>
      </bottom>
      <diagonal/>
    </border>
    <border>
      <left style="hair">
        <color indexed="22"/>
      </left>
      <right style="thick">
        <color indexed="22"/>
      </right>
      <top style="thick">
        <color indexed="22"/>
      </top>
      <bottom style="medium">
        <color indexed="22"/>
      </bottom>
      <diagonal/>
    </border>
    <border>
      <left style="thick">
        <color indexed="22"/>
      </left>
      <right/>
      <top style="medium">
        <color indexed="22"/>
      </top>
      <bottom style="medium">
        <color indexed="22"/>
      </bottom>
      <diagonal/>
    </border>
    <border>
      <left style="hair">
        <color indexed="22"/>
      </left>
      <right style="thick">
        <color indexed="22"/>
      </right>
      <top style="medium">
        <color indexed="22"/>
      </top>
      <bottom style="medium">
        <color indexed="22"/>
      </bottom>
      <diagonal/>
    </border>
    <border>
      <left style="thick">
        <color indexed="22"/>
      </left>
      <right style="thick">
        <color indexed="22"/>
      </right>
      <top style="dotted">
        <color indexed="22"/>
      </top>
      <bottom style="thick">
        <color indexed="22"/>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hair">
        <color auto="1"/>
      </left>
      <right style="hair">
        <color auto="1"/>
      </right>
      <top/>
      <bottom style="hair">
        <color auto="1"/>
      </bottom>
      <diagonal/>
    </border>
    <border>
      <left/>
      <right/>
      <top style="double">
        <color indexed="22"/>
      </top>
      <bottom style="double">
        <color indexed="22"/>
      </bottom>
      <diagonal/>
    </border>
    <border>
      <left style="thick">
        <color indexed="22"/>
      </left>
      <right style="thick">
        <color indexed="22"/>
      </right>
      <top style="thick">
        <color indexed="22"/>
      </top>
      <bottom style="thick">
        <color indexed="22"/>
      </bottom>
      <diagonal/>
    </border>
    <border>
      <left style="medium">
        <color indexed="55"/>
      </left>
      <right style="medium">
        <color indexed="55"/>
      </right>
      <top style="medium">
        <color indexed="55"/>
      </top>
      <bottom style="medium">
        <color indexed="55"/>
      </bottom>
      <diagonal/>
    </border>
    <border>
      <left/>
      <right/>
      <top style="thick">
        <color indexed="22"/>
      </top>
      <bottom style="thick">
        <color indexed="22"/>
      </bottom>
      <diagonal/>
    </border>
    <border>
      <left style="double">
        <color indexed="22"/>
      </left>
      <right/>
      <top style="double">
        <color indexed="22"/>
      </top>
      <bottom style="double">
        <color indexed="22"/>
      </bottom>
      <diagonal/>
    </border>
    <border>
      <left/>
      <right style="double">
        <color indexed="22"/>
      </right>
      <top style="double">
        <color indexed="22"/>
      </top>
      <bottom style="double">
        <color indexed="22"/>
      </bottom>
      <diagonal/>
    </border>
    <border>
      <left style="thick">
        <color indexed="22"/>
      </left>
      <right/>
      <top style="thick">
        <color indexed="22"/>
      </top>
      <bottom style="thick">
        <color indexed="22"/>
      </bottom>
      <diagonal/>
    </border>
    <border>
      <left style="thin">
        <color indexed="22"/>
      </left>
      <right style="thick">
        <color indexed="22"/>
      </right>
      <top style="thick">
        <color indexed="22"/>
      </top>
      <bottom style="thick">
        <color indexed="22"/>
      </bottom>
      <diagonal/>
    </border>
    <border>
      <left style="thin">
        <color indexed="22"/>
      </left>
      <right style="thin">
        <color indexed="22"/>
      </right>
      <top style="thick">
        <color indexed="22"/>
      </top>
      <bottom style="thick">
        <color indexed="22"/>
      </bottom>
      <diagonal/>
    </border>
    <border>
      <left style="thick">
        <color indexed="22"/>
      </left>
      <right style="thick">
        <color indexed="22"/>
      </right>
      <top style="thick">
        <color indexed="22"/>
      </top>
      <bottom/>
      <diagonal/>
    </border>
    <border>
      <left style="thick">
        <color indexed="22"/>
      </left>
      <right style="thick">
        <color indexed="22"/>
      </right>
      <top style="hair">
        <color indexed="22"/>
      </top>
      <bottom style="hair">
        <color indexed="22"/>
      </bottom>
      <diagonal/>
    </border>
    <border>
      <left style="thick">
        <color indexed="22"/>
      </left>
      <right style="thick">
        <color indexed="22"/>
      </right>
      <top style="hair">
        <color indexed="22"/>
      </top>
      <bottom style="thick">
        <color indexed="22"/>
      </bottom>
      <diagonal/>
    </border>
    <border>
      <left style="hair">
        <color indexed="22"/>
      </left>
      <right style="thick">
        <color indexed="22"/>
      </right>
      <top style="thick">
        <color indexed="22"/>
      </top>
      <bottom style="thick">
        <color indexed="22"/>
      </bottom>
      <diagonal/>
    </border>
    <border>
      <left/>
      <right style="thick">
        <color indexed="22"/>
      </right>
      <top style="thick">
        <color indexed="22"/>
      </top>
      <bottom style="thick">
        <color indexed="22"/>
      </bottom>
      <diagonal/>
    </border>
    <border>
      <left style="medium">
        <color indexed="55"/>
      </left>
      <right/>
      <top style="medium">
        <color indexed="55"/>
      </top>
      <bottom style="medium">
        <color indexed="55"/>
      </bottom>
      <diagonal/>
    </border>
    <border>
      <left/>
      <right/>
      <top style="thick">
        <color indexed="23"/>
      </top>
      <bottom style="thick">
        <color indexed="23"/>
      </bottom>
      <diagonal/>
    </border>
    <border>
      <left/>
      <right style="thick">
        <color indexed="23"/>
      </right>
      <top style="thick">
        <color indexed="23"/>
      </top>
      <bottom style="thick">
        <color indexed="23"/>
      </bottom>
      <diagonal/>
    </border>
    <border>
      <left style="thick">
        <color indexed="22"/>
      </left>
      <right style="thick">
        <color indexed="22"/>
      </right>
      <top style="dotted">
        <color indexed="22"/>
      </top>
      <bottom style="dotted">
        <color indexed="22"/>
      </bottom>
      <diagonal/>
    </border>
    <border>
      <left style="hair">
        <color auto="1"/>
      </left>
      <right style="hair">
        <color auto="1"/>
      </right>
      <top style="medium">
        <color auto="1"/>
      </top>
      <bottom style="medium">
        <color auto="1"/>
      </bottom>
      <diagonal/>
    </border>
    <border>
      <left/>
      <right style="medium">
        <color auto="1"/>
      </right>
      <top style="medium">
        <color auto="1"/>
      </top>
      <bottom style="medium">
        <color auto="1"/>
      </bottom>
      <diagonal/>
    </border>
    <border>
      <left/>
      <right/>
      <top style="thick">
        <color indexed="22"/>
      </top>
      <bottom/>
      <diagonal/>
    </border>
    <border>
      <left style="thick">
        <color indexed="23"/>
      </left>
      <right/>
      <top/>
      <bottom/>
      <diagonal/>
    </border>
    <border>
      <left/>
      <right style="medium">
        <color indexed="55"/>
      </right>
      <top style="medium">
        <color indexed="55"/>
      </top>
      <bottom style="medium">
        <color indexed="55"/>
      </bottom>
      <diagonal/>
    </border>
    <border>
      <left style="thick">
        <color indexed="23"/>
      </left>
      <right/>
      <top style="thick">
        <color indexed="23"/>
      </top>
      <bottom style="thick">
        <color indexed="23"/>
      </bottom>
      <diagonal/>
    </border>
    <border>
      <left/>
      <right style="thin">
        <color indexed="22"/>
      </right>
      <top style="thick">
        <color indexed="22"/>
      </top>
      <bottom style="thick">
        <color indexed="22"/>
      </bottom>
      <diagonal/>
    </border>
    <border>
      <left/>
      <right style="thick">
        <color indexed="22"/>
      </right>
      <top style="thick">
        <color indexed="22"/>
      </top>
      <bottom style="double">
        <color indexed="22"/>
      </bottom>
      <diagonal/>
    </border>
    <border>
      <left/>
      <right/>
      <top style="thick">
        <color indexed="23"/>
      </top>
      <bottom style="medium">
        <color auto="1"/>
      </bottom>
      <diagonal/>
    </border>
    <border>
      <left/>
      <right/>
      <top style="thick">
        <color indexed="22"/>
      </top>
      <bottom style="double">
        <color indexed="22"/>
      </bottom>
      <diagonal/>
    </border>
    <border>
      <left/>
      <right/>
      <top style="medium">
        <color indexed="55"/>
      </top>
      <bottom style="medium">
        <color indexed="55"/>
      </bottom>
      <diagonal/>
    </border>
    <border>
      <left/>
      <right style="medium">
        <color indexed="55"/>
      </right>
      <top style="medium">
        <color indexed="55"/>
      </top>
      <bottom/>
      <diagonal/>
    </border>
    <border>
      <left/>
      <right style="medium">
        <color indexed="55"/>
      </right>
      <top/>
      <bottom style="medium">
        <color indexed="55"/>
      </bottom>
      <diagonal/>
    </border>
    <border>
      <left style="medium">
        <color auto="1"/>
      </left>
      <right/>
      <top style="hair">
        <color auto="1"/>
      </top>
      <bottom style="hair">
        <color auto="1"/>
      </bottom>
      <diagonal/>
    </border>
    <border>
      <left/>
      <right/>
      <top style="medium">
        <color auto="1"/>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auto="1"/>
      </left>
      <right style="thick">
        <color indexed="22"/>
      </right>
      <top/>
      <bottom style="medium">
        <color auto="1"/>
      </bottom>
      <diagonal/>
    </border>
    <border>
      <left style="thick">
        <color indexed="22"/>
      </left>
      <right/>
      <top/>
      <bottom style="medium">
        <color auto="1"/>
      </bottom>
      <diagonal/>
    </border>
    <border>
      <left style="thin">
        <color indexed="22"/>
      </left>
      <right style="thin">
        <color indexed="22"/>
      </right>
      <top/>
      <bottom style="medium">
        <color auto="1"/>
      </bottom>
      <diagonal/>
    </border>
    <border>
      <left style="thin">
        <color indexed="22"/>
      </left>
      <right style="medium">
        <color auto="1"/>
      </right>
      <top/>
      <bottom style="medium">
        <color auto="1"/>
      </bottom>
      <diagonal/>
    </border>
    <border>
      <left/>
      <right style="double">
        <color indexed="22"/>
      </right>
      <top style="medium">
        <color auto="1"/>
      </top>
      <bottom style="medium">
        <color auto="1"/>
      </bottom>
      <diagonal/>
    </border>
    <border>
      <left style="double">
        <color indexed="22"/>
      </left>
      <right/>
      <top style="medium">
        <color auto="1"/>
      </top>
      <bottom style="medium">
        <color auto="1"/>
      </bottom>
      <diagonal/>
    </border>
    <border>
      <left style="medium">
        <color auto="1"/>
      </left>
      <right style="medium">
        <color indexed="24"/>
      </right>
      <top/>
      <bottom style="medium">
        <color auto="1"/>
      </bottom>
      <diagonal/>
    </border>
    <border>
      <left style="thick">
        <color indexed="22"/>
      </left>
      <right style="thick">
        <color indexed="22"/>
      </right>
      <top style="thick">
        <color indexed="22"/>
      </top>
      <bottom style="hair">
        <color indexed="22"/>
      </bottom>
      <diagonal/>
    </border>
    <border>
      <left style="medium">
        <color auto="1"/>
      </left>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ck">
        <color indexed="22"/>
      </left>
      <right style="thick">
        <color indexed="22"/>
      </right>
      <top/>
      <bottom/>
      <diagonal/>
    </border>
    <border>
      <left style="thick">
        <color indexed="22"/>
      </left>
      <right style="thick">
        <color indexed="22"/>
      </right>
      <top/>
      <bottom style="dotted">
        <color indexed="22"/>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thick">
        <color indexed="22"/>
      </left>
      <right/>
      <top style="thick">
        <color indexed="22"/>
      </top>
      <bottom style="double">
        <color indexed="22"/>
      </bottom>
      <diagonal/>
    </border>
    <border>
      <left style="double">
        <color indexed="22"/>
      </left>
      <right/>
      <top style="thick">
        <color indexed="22"/>
      </top>
      <bottom style="double">
        <color indexed="22"/>
      </bottom>
      <diagonal/>
    </border>
    <border>
      <left/>
      <right/>
      <top style="double">
        <color auto="1"/>
      </top>
      <bottom style="dashed">
        <color auto="1"/>
      </bottom>
      <diagonal/>
    </border>
    <border>
      <left style="thick">
        <color indexed="55"/>
      </left>
      <right/>
      <top style="medium">
        <color auto="1"/>
      </top>
      <bottom style="medium">
        <color auto="1"/>
      </bottom>
      <diagonal/>
    </border>
    <border>
      <left/>
      <right style="medium">
        <color auto="1"/>
      </right>
      <top/>
      <bottom style="medium">
        <color auto="1"/>
      </bottom>
      <diagonal/>
    </border>
    <border>
      <left/>
      <right style="thick">
        <color indexed="22"/>
      </right>
      <top style="medium">
        <color auto="1"/>
      </top>
      <bottom style="medium">
        <color auto="1"/>
      </bottom>
      <diagonal/>
    </border>
    <border>
      <left style="hair">
        <color auto="1"/>
      </left>
      <right/>
      <top/>
      <bottom style="hair">
        <color auto="1"/>
      </bottom>
      <diagonal/>
    </border>
    <border>
      <left/>
      <right style="hair">
        <color auto="1"/>
      </right>
      <top/>
      <bottom style="hair">
        <color auto="1"/>
      </bottom>
      <diagonal/>
    </border>
    <border diagonalUp="1" diagonalDown="1">
      <left style="hair">
        <color auto="1"/>
      </left>
      <right/>
      <top/>
      <bottom/>
      <diagonal style="hair">
        <color auto="1"/>
      </diagonal>
    </border>
    <border diagonalUp="1" diagonalDown="1">
      <left/>
      <right/>
      <top style="medium">
        <color auto="1"/>
      </top>
      <bottom/>
      <diagonal style="hair">
        <color auto="1"/>
      </diagonal>
    </border>
    <border diagonalUp="1" diagonalDown="1">
      <left/>
      <right style="hair">
        <color auto="1"/>
      </right>
      <top style="medium">
        <color auto="1"/>
      </top>
      <bottom/>
      <diagonal style="hair">
        <color auto="1"/>
      </diagonal>
    </border>
    <border>
      <left style="double">
        <color auto="1"/>
      </left>
      <right style="dashed">
        <color auto="1"/>
      </right>
      <top style="dashed">
        <color auto="1"/>
      </top>
      <bottom style="dashed">
        <color auto="1"/>
      </bottom>
      <diagonal/>
    </border>
    <border>
      <left style="medium">
        <color indexed="55"/>
      </left>
      <right style="medium">
        <color indexed="55"/>
      </right>
      <top style="medium">
        <color indexed="55"/>
      </top>
      <bottom/>
      <diagonal/>
    </border>
    <border>
      <left style="medium">
        <color indexed="55"/>
      </left>
      <right/>
      <top style="medium">
        <color indexed="55"/>
      </top>
      <bottom/>
      <diagonal/>
    </border>
    <border>
      <left/>
      <right style="dashed">
        <color auto="1"/>
      </right>
      <top style="dashed">
        <color auto="1"/>
      </top>
      <bottom style="dashed">
        <color auto="1"/>
      </bottom>
      <diagonal/>
    </border>
    <border>
      <left style="dashed">
        <color auto="1"/>
      </left>
      <right style="dashed">
        <color auto="1"/>
      </right>
      <top style="dashed">
        <color auto="1"/>
      </top>
      <bottom style="dashed">
        <color auto="1"/>
      </bottom>
      <diagonal/>
    </border>
    <border>
      <left style="dashed">
        <color auto="1"/>
      </left>
      <right style="double">
        <color auto="1"/>
      </right>
      <top style="dashed">
        <color auto="1"/>
      </top>
      <bottom style="dashed">
        <color auto="1"/>
      </bottom>
      <diagonal/>
    </border>
    <border>
      <left/>
      <right style="dashed">
        <color auto="1"/>
      </right>
      <top/>
      <bottom/>
      <diagonal/>
    </border>
    <border>
      <left style="dashed">
        <color auto="1"/>
      </left>
      <right style="dashed">
        <color auto="1"/>
      </right>
      <top/>
      <bottom/>
      <diagonal/>
    </border>
    <border>
      <left style="dashed">
        <color auto="1"/>
      </left>
      <right style="double">
        <color auto="1"/>
      </right>
      <top/>
      <bottom/>
      <diagonal/>
    </border>
    <border diagonalUp="1" diagonalDown="1">
      <left/>
      <right/>
      <top/>
      <bottom/>
      <diagonal style="hair">
        <color auto="1"/>
      </diagonal>
    </border>
    <border diagonalUp="1" diagonalDown="1">
      <left/>
      <right style="hair">
        <color auto="1"/>
      </right>
      <top/>
      <bottom/>
      <diagonal style="hair">
        <color auto="1"/>
      </diagonal>
    </border>
    <border>
      <left style="medium">
        <color indexed="55"/>
      </left>
      <right style="medium">
        <color indexed="55"/>
      </right>
      <top style="thin">
        <color auto="1"/>
      </top>
      <bottom style="medium">
        <color indexed="55"/>
      </bottom>
      <diagonal/>
    </border>
    <border>
      <left style="thin">
        <color auto="1"/>
      </left>
      <right style="medium">
        <color indexed="55"/>
      </right>
      <top style="dashed">
        <color auto="1"/>
      </top>
      <bottom style="dashed">
        <color auto="1"/>
      </bottom>
      <diagonal/>
    </border>
    <border>
      <left style="double">
        <color auto="1"/>
      </left>
      <right style="dashed">
        <color auto="1"/>
      </right>
      <top style="dashed">
        <color auto="1"/>
      </top>
      <bottom style="double">
        <color auto="1"/>
      </bottom>
      <diagonal/>
    </border>
    <border>
      <left/>
      <right style="dashed">
        <color auto="1"/>
      </right>
      <top style="dashed">
        <color auto="1"/>
      </top>
      <bottom style="double">
        <color auto="1"/>
      </bottom>
      <diagonal/>
    </border>
    <border>
      <left style="medium">
        <color indexed="55"/>
      </left>
      <right style="medium">
        <color indexed="55"/>
      </right>
      <top/>
      <bottom/>
      <diagonal/>
    </border>
    <border>
      <left style="dashed">
        <color auto="1"/>
      </left>
      <right style="dashed">
        <color auto="1"/>
      </right>
      <top style="dashed">
        <color auto="1"/>
      </top>
      <bottom style="double">
        <color auto="1"/>
      </bottom>
      <diagonal/>
    </border>
    <border>
      <left style="thick">
        <color indexed="55"/>
      </left>
      <right style="slantDashDot">
        <color indexed="55"/>
      </right>
      <top style="double">
        <color auto="1"/>
      </top>
      <bottom style="thick">
        <color indexed="55"/>
      </bottom>
      <diagonal/>
    </border>
    <border>
      <left style="thick">
        <color indexed="55"/>
      </left>
      <right style="slantDashDot">
        <color indexed="55"/>
      </right>
      <top style="double">
        <color auto="1"/>
      </top>
      <bottom style="dotted">
        <color indexed="55"/>
      </bottom>
      <diagonal/>
    </border>
    <border>
      <left style="slantDashDot">
        <color indexed="55"/>
      </left>
      <right style="slantDashDot">
        <color indexed="55"/>
      </right>
      <top style="double">
        <color auto="1"/>
      </top>
      <bottom style="dotted">
        <color indexed="55"/>
      </bottom>
      <diagonal/>
    </border>
    <border>
      <left/>
      <right/>
      <top/>
      <bottom style="medium">
        <color indexed="55"/>
      </bottom>
      <diagonal/>
    </border>
    <border>
      <left/>
      <right style="slantDashDot">
        <color indexed="55"/>
      </right>
      <top style="double">
        <color auto="1"/>
      </top>
      <bottom style="dotted">
        <color indexed="55"/>
      </bottom>
      <diagonal/>
    </border>
    <border>
      <left style="slantDashDot">
        <color theme="0" tint="-0.34965056306649983"/>
      </left>
      <right style="slantDashDot">
        <color theme="0" tint="-0.34965056306649983"/>
      </right>
      <top style="double">
        <color auto="1"/>
      </top>
      <bottom style="thick">
        <color theme="0" tint="-0.34965056306649983"/>
      </bottom>
      <diagonal/>
    </border>
    <border>
      <left style="slantDashDot">
        <color theme="0" tint="-0.34965056306649983"/>
      </left>
      <right style="slantDashDot">
        <color theme="0" tint="-0.34965056306649983"/>
      </right>
      <top style="double">
        <color auto="1"/>
      </top>
      <bottom/>
      <diagonal/>
    </border>
    <border>
      <left style="slantDashDot">
        <color theme="0" tint="-0.34965056306649983"/>
      </left>
      <right style="thick">
        <color indexed="55"/>
      </right>
      <top style="double">
        <color auto="1"/>
      </top>
      <bottom style="thick">
        <color theme="0" tint="-0.34965056306649983"/>
      </bottom>
      <diagonal/>
    </border>
    <border>
      <left style="thick">
        <color indexed="55"/>
      </left>
      <right style="slantDashDot">
        <color indexed="55"/>
      </right>
      <top/>
      <bottom style="thick">
        <color indexed="55"/>
      </bottom>
      <diagonal/>
    </border>
    <border>
      <left style="slantDashDot">
        <color indexed="55"/>
      </left>
      <right style="slantDashDot">
        <color indexed="55"/>
      </right>
      <top/>
      <bottom style="thick">
        <color indexed="55"/>
      </bottom>
      <diagonal/>
    </border>
    <border>
      <left style="slantDashDot">
        <color indexed="55"/>
      </left>
      <right style="thick">
        <color indexed="55"/>
      </right>
      <top/>
      <bottom style="thick">
        <color indexed="55"/>
      </bottom>
      <diagonal/>
    </border>
    <border>
      <left style="thick">
        <color indexed="23"/>
      </left>
      <right/>
      <top style="thick">
        <color indexed="23"/>
      </top>
      <bottom/>
      <diagonal/>
    </border>
    <border>
      <left/>
      <right/>
      <top style="thick">
        <color indexed="23"/>
      </top>
      <bottom/>
      <diagonal/>
    </border>
    <border>
      <left/>
      <right style="thick">
        <color indexed="23"/>
      </right>
      <top style="thick">
        <color indexed="23"/>
      </top>
      <bottom/>
      <diagonal/>
    </border>
    <border>
      <left style="hair">
        <color indexed="24"/>
      </left>
      <right/>
      <top/>
      <bottom/>
      <diagonal/>
    </border>
    <border>
      <left style="thin">
        <color auto="1"/>
      </left>
      <right style="thin">
        <color auto="1"/>
      </right>
      <top style="double">
        <color auto="1"/>
      </top>
      <bottom style="medium">
        <color indexed="55"/>
      </bottom>
      <diagonal/>
    </border>
    <border>
      <left/>
      <right style="double">
        <color auto="1"/>
      </right>
      <top style="double">
        <color auto="1"/>
      </top>
      <bottom style="dashed">
        <color auto="1"/>
      </bottom>
      <diagonal/>
    </border>
    <border>
      <left style="double">
        <color auto="1"/>
      </left>
      <right/>
      <top style="double">
        <color auto="1"/>
      </top>
      <bottom style="dashed">
        <color auto="1"/>
      </bottom>
      <diagonal/>
    </border>
    <border>
      <left style="double">
        <color auto="1"/>
      </left>
      <right style="double">
        <color auto="1"/>
      </right>
      <top style="double">
        <color auto="1"/>
      </top>
      <bottom style="hair">
        <color auto="1"/>
      </bottom>
      <diagonal/>
    </border>
    <border>
      <left/>
      <right/>
      <top/>
      <bottom style="hair">
        <color auto="1"/>
      </bottom>
      <diagonal/>
    </border>
    <border>
      <left style="medium">
        <color indexed="55"/>
      </left>
      <right style="medium">
        <color indexed="55"/>
      </right>
      <top/>
      <bottom style="medium">
        <color indexed="55"/>
      </bottom>
      <diagonal/>
    </border>
    <border>
      <left style="thin">
        <color indexed="22"/>
      </left>
      <right style="thin">
        <color indexed="22"/>
      </right>
      <top style="thin">
        <color indexed="22"/>
      </top>
      <bottom style="thick">
        <color indexed="22"/>
      </bottom>
      <diagonal/>
    </border>
    <border>
      <left style="thick">
        <color indexed="22"/>
      </left>
      <right/>
      <top style="thick">
        <color indexed="22"/>
      </top>
      <bottom/>
      <diagonal/>
    </border>
    <border>
      <left style="thick">
        <color indexed="22"/>
      </left>
      <right/>
      <top/>
      <bottom/>
      <diagonal/>
    </border>
    <border>
      <left style="thick">
        <color indexed="22"/>
      </left>
      <right/>
      <top/>
      <bottom style="thick">
        <color indexed="22"/>
      </bottom>
      <diagonal/>
    </border>
    <border>
      <left/>
      <right/>
      <top style="thin">
        <color theme="8"/>
      </top>
      <bottom/>
      <diagonal/>
    </border>
    <border>
      <left/>
      <right style="thin">
        <color theme="8"/>
      </right>
      <top style="thin">
        <color theme="8"/>
      </top>
      <bottom/>
      <diagonal/>
    </border>
    <border>
      <left/>
      <right style="medium">
        <color auto="1"/>
      </right>
      <top/>
      <bottom/>
      <diagonal/>
    </border>
    <border>
      <left style="medium">
        <color auto="1"/>
      </left>
      <right/>
      <top/>
      <bottom/>
      <diagonal/>
    </border>
    <border>
      <left style="thin">
        <color theme="0"/>
      </left>
      <right style="thin">
        <color theme="0"/>
      </right>
      <top style="thin">
        <color theme="0"/>
      </top>
      <bottom style="thin">
        <color theme="0"/>
      </bottom>
      <diagonal/>
    </border>
    <border>
      <left/>
      <right style="medium">
        <color indexed="55"/>
      </right>
      <top/>
      <bottom/>
      <diagonal/>
    </border>
    <border>
      <left style="hair">
        <color theme="0"/>
      </left>
      <right/>
      <top style="hair">
        <color theme="0"/>
      </top>
      <bottom style="hair">
        <color theme="0"/>
      </bottom>
      <diagonal/>
    </border>
    <border>
      <left/>
      <right style="hair">
        <color theme="0"/>
      </right>
      <top style="hair">
        <color theme="0"/>
      </top>
      <bottom style="hair">
        <color theme="0"/>
      </bottom>
      <diagonal/>
    </border>
    <border>
      <left style="hair">
        <color theme="0"/>
      </left>
      <right style="hair">
        <color theme="0"/>
      </right>
      <top/>
      <bottom/>
      <diagonal/>
    </border>
    <border>
      <left/>
      <right style="thin">
        <color theme="0"/>
      </right>
      <top/>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right style="thin">
        <color theme="0"/>
      </right>
      <top style="thin">
        <color theme="0"/>
      </top>
      <bottom style="thin">
        <color theme="0"/>
      </bottom>
      <diagonal/>
    </border>
    <border>
      <left style="thick">
        <color indexed="23"/>
      </left>
      <right/>
      <top/>
      <bottom style="thick">
        <color indexed="23"/>
      </bottom>
      <diagonal/>
    </border>
    <border>
      <left/>
      <right/>
      <top/>
      <bottom style="thick">
        <color indexed="23"/>
      </bottom>
      <diagonal/>
    </border>
    <border>
      <left/>
      <right style="thick">
        <color indexed="23"/>
      </right>
      <top/>
      <bottom style="thick">
        <color indexed="23"/>
      </bottom>
      <diagonal/>
    </border>
    <border>
      <left/>
      <right/>
      <top/>
      <bottom style="thin">
        <color theme="0"/>
      </bottom>
      <diagonal/>
    </border>
    <border>
      <left style="thick">
        <color indexed="55"/>
      </left>
      <right/>
      <top/>
      <bottom/>
      <diagonal/>
    </border>
    <border>
      <left style="thick">
        <color indexed="55"/>
      </left>
      <right/>
      <top/>
      <bottom style="thick">
        <color indexed="55"/>
      </bottom>
      <diagonal/>
    </border>
    <border>
      <left/>
      <right style="thick">
        <color indexed="55"/>
      </right>
      <top/>
      <bottom style="thick">
        <color indexed="55"/>
      </bottom>
      <diagonal/>
    </border>
    <border>
      <left style="thick">
        <color indexed="55"/>
      </left>
      <right/>
      <top style="thick">
        <color indexed="55"/>
      </top>
      <bottom/>
      <diagonal/>
    </border>
    <border>
      <left/>
      <right/>
      <top/>
      <bottom style="medium">
        <color indexed="9"/>
      </bottom>
      <diagonal/>
    </border>
    <border>
      <left style="hair">
        <color auto="1"/>
      </left>
      <right style="hair">
        <color auto="1"/>
      </right>
      <top style="double">
        <color theme="0"/>
      </top>
      <bottom/>
      <diagonal/>
    </border>
    <border>
      <left style="double">
        <color theme="0"/>
      </left>
      <right/>
      <top style="double">
        <color theme="0"/>
      </top>
      <bottom/>
      <diagonal/>
    </border>
    <border>
      <left style="double">
        <color theme="0"/>
      </left>
      <right style="thin">
        <color theme="0"/>
      </right>
      <top style="thin">
        <color theme="0"/>
      </top>
      <bottom style="thin">
        <color theme="0"/>
      </bottom>
      <diagonal/>
    </border>
    <border>
      <left style="double">
        <color theme="0"/>
      </left>
      <right style="thin">
        <color theme="0"/>
      </right>
      <top style="thin">
        <color theme="0"/>
      </top>
      <bottom style="double">
        <color theme="0"/>
      </bottom>
      <diagonal/>
    </border>
    <border>
      <left style="thin">
        <color theme="0"/>
      </left>
      <right style="thin">
        <color theme="0"/>
      </right>
      <top style="thin">
        <color theme="0"/>
      </top>
      <bottom style="double">
        <color theme="0"/>
      </bottom>
      <diagonal/>
    </border>
    <border>
      <left/>
      <right/>
      <top style="double">
        <color theme="0"/>
      </top>
      <bottom/>
      <diagonal/>
    </border>
    <border>
      <left style="double">
        <color theme="0"/>
      </left>
      <right style="double">
        <color theme="0"/>
      </right>
      <top style="double">
        <color theme="0"/>
      </top>
      <bottom style="double">
        <color theme="0"/>
      </bottom>
      <diagonal/>
    </border>
    <border>
      <left style="double">
        <color theme="0"/>
      </left>
      <right style="double">
        <color theme="0"/>
      </right>
      <top style="double">
        <color theme="0"/>
      </top>
      <bottom style="thin">
        <color theme="0"/>
      </bottom>
      <diagonal/>
    </border>
    <border>
      <left style="double">
        <color theme="0"/>
      </left>
      <right style="thin">
        <color theme="0"/>
      </right>
      <top style="double">
        <color theme="0"/>
      </top>
      <bottom style="thin">
        <color theme="0"/>
      </bottom>
      <diagonal/>
    </border>
    <border>
      <left style="thin">
        <color theme="0"/>
      </left>
      <right style="thin">
        <color theme="0"/>
      </right>
      <top style="double">
        <color theme="0"/>
      </top>
      <bottom style="thin">
        <color theme="0"/>
      </bottom>
      <diagonal/>
    </border>
    <border>
      <left style="thin">
        <color theme="0"/>
      </left>
      <right style="double">
        <color theme="0"/>
      </right>
      <top style="thin">
        <color theme="0"/>
      </top>
      <bottom style="thin">
        <color theme="0"/>
      </bottom>
      <diagonal/>
    </border>
    <border>
      <left style="thin">
        <color theme="0"/>
      </left>
      <right style="double">
        <color theme="0"/>
      </right>
      <top style="thin">
        <color theme="0"/>
      </top>
      <bottom style="double">
        <color theme="0"/>
      </bottom>
      <diagonal/>
    </border>
    <border>
      <left style="thin">
        <color theme="0"/>
      </left>
      <right style="double">
        <color theme="0"/>
      </right>
      <top style="double">
        <color theme="0"/>
      </top>
      <bottom style="thin">
        <color theme="0"/>
      </bottom>
      <diagonal/>
    </border>
    <border>
      <left style="medium">
        <color theme="0"/>
      </left>
      <right style="medium">
        <color theme="0"/>
      </right>
      <top style="medium">
        <color theme="0"/>
      </top>
      <bottom style="medium">
        <color theme="0"/>
      </bottom>
      <diagonal/>
    </border>
    <border>
      <left/>
      <right/>
      <top/>
      <bottom style="medium">
        <color theme="0"/>
      </bottom>
      <diagonal/>
    </border>
    <border>
      <left style="double">
        <color theme="0"/>
      </left>
      <right/>
      <top style="thin">
        <color theme="0"/>
      </top>
      <bottom style="thin">
        <color theme="0"/>
      </bottom>
      <diagonal/>
    </border>
    <border>
      <left style="thin">
        <color theme="0"/>
      </left>
      <right/>
      <top/>
      <bottom/>
      <diagonal/>
    </border>
    <border>
      <left style="double">
        <color theme="0"/>
      </left>
      <right/>
      <top style="double">
        <color theme="0"/>
      </top>
      <bottom style="double">
        <color theme="0"/>
      </bottom>
      <diagonal/>
    </border>
    <border>
      <left/>
      <right/>
      <top style="double">
        <color theme="0"/>
      </top>
      <bottom style="double">
        <color theme="0"/>
      </bottom>
      <diagonal/>
    </border>
    <border>
      <left/>
      <right style="double">
        <color theme="0"/>
      </right>
      <top style="double">
        <color theme="0"/>
      </top>
      <bottom style="double">
        <color theme="0"/>
      </bottom>
      <diagonal/>
    </border>
    <border>
      <left style="thin">
        <color theme="0"/>
      </left>
      <right style="thin">
        <color theme="0"/>
      </right>
      <top style="thin">
        <color theme="0"/>
      </top>
      <bottom style="hair">
        <color theme="0"/>
      </bottom>
      <diagonal/>
    </border>
    <border>
      <left style="thin">
        <color theme="0"/>
      </left>
      <right style="thin">
        <color theme="0"/>
      </right>
      <top style="hair">
        <color theme="0"/>
      </top>
      <bottom style="hair">
        <color theme="0"/>
      </bottom>
      <diagonal/>
    </border>
    <border>
      <left style="thin">
        <color theme="0"/>
      </left>
      <right style="thin">
        <color theme="0"/>
      </right>
      <top style="hair">
        <color theme="0"/>
      </top>
      <bottom style="thin">
        <color theme="0"/>
      </bottom>
      <diagonal/>
    </border>
    <border>
      <left style="double">
        <color theme="0"/>
      </left>
      <right style="double">
        <color theme="0"/>
      </right>
      <top style="double">
        <color theme="0"/>
      </top>
      <bottom/>
      <diagonal/>
    </border>
    <border>
      <left/>
      <right style="thin">
        <color theme="0"/>
      </right>
      <top style="double">
        <color theme="0"/>
      </top>
      <bottom style="thin">
        <color theme="0"/>
      </bottom>
      <diagonal/>
    </border>
    <border>
      <left/>
      <right style="thin">
        <color theme="0"/>
      </right>
      <top style="thin">
        <color theme="0"/>
      </top>
      <bottom style="double">
        <color theme="0"/>
      </bottom>
      <diagonal/>
    </border>
    <border>
      <left style="thin">
        <color theme="0" tint="-0.34965056306649983"/>
      </left>
      <right/>
      <top style="thin">
        <color theme="0" tint="-0.34965056306649983"/>
      </top>
      <bottom/>
      <diagonal/>
    </border>
    <border>
      <left/>
      <right/>
      <top style="thin">
        <color theme="0" tint="-0.34965056306649983"/>
      </top>
      <bottom/>
      <diagonal/>
    </border>
    <border>
      <left/>
      <right style="thin">
        <color theme="0" tint="-0.34965056306649983"/>
      </right>
      <top style="thin">
        <color theme="0" tint="-0.34965056306649983"/>
      </top>
      <bottom/>
      <diagonal/>
    </border>
    <border>
      <left style="thin">
        <color theme="0" tint="-0.34965056306649983"/>
      </left>
      <right/>
      <top/>
      <bottom/>
      <diagonal/>
    </border>
    <border>
      <left/>
      <right style="thin">
        <color theme="0" tint="-0.34965056306649983"/>
      </right>
      <top/>
      <bottom/>
      <diagonal/>
    </border>
    <border>
      <left style="thin">
        <color theme="0" tint="-0.34965056306649983"/>
      </left>
      <right/>
      <top/>
      <bottom style="thin">
        <color theme="0" tint="-0.34965056306649983"/>
      </bottom>
      <diagonal/>
    </border>
    <border>
      <left/>
      <right/>
      <top/>
      <bottom style="thin">
        <color theme="0" tint="-0.34965056306649983"/>
      </bottom>
      <diagonal/>
    </border>
    <border>
      <left/>
      <right style="thin">
        <color theme="0" tint="-0.34965056306649983"/>
      </right>
      <top/>
      <bottom style="thin">
        <color theme="0" tint="-0.34965056306649983"/>
      </bottom>
      <diagonal/>
    </border>
    <border>
      <left style="thin">
        <color theme="0" tint="-0.24961088900418105"/>
      </left>
      <right/>
      <top style="thin">
        <color theme="0" tint="-0.24961088900418105"/>
      </top>
      <bottom/>
      <diagonal/>
    </border>
    <border>
      <left/>
      <right/>
      <top style="thin">
        <color theme="0" tint="-0.24961088900418105"/>
      </top>
      <bottom/>
      <diagonal/>
    </border>
    <border>
      <left style="thin">
        <color theme="0" tint="-0.24961088900418105"/>
      </left>
      <right/>
      <top/>
      <bottom/>
      <diagonal/>
    </border>
    <border>
      <left style="thin">
        <color theme="0" tint="-0.24961088900418105"/>
      </left>
      <right/>
      <top/>
      <bottom style="thin">
        <color theme="0" tint="-0.24961088900418105"/>
      </bottom>
      <diagonal/>
    </border>
    <border>
      <left/>
      <right/>
      <top/>
      <bottom style="thin">
        <color theme="0" tint="-0.24961088900418105"/>
      </bottom>
      <diagonal/>
    </border>
    <border>
      <left/>
      <right style="thin">
        <color theme="0" tint="-0.24961088900418105"/>
      </right>
      <top style="thin">
        <color theme="0" tint="-0.24961088900418105"/>
      </top>
      <bottom/>
      <diagonal/>
    </border>
    <border>
      <left/>
      <right style="thin">
        <color theme="0" tint="-0.24961088900418105"/>
      </right>
      <top/>
      <bottom/>
      <diagonal/>
    </border>
    <border>
      <left/>
      <right style="thin">
        <color theme="0" tint="-0.24961088900418105"/>
      </right>
      <top/>
      <bottom style="thin">
        <color theme="0" tint="-0.24961088900418105"/>
      </bottom>
      <diagonal/>
    </border>
    <border>
      <left style="thin">
        <color theme="0" tint="-0.34965056306649983"/>
      </left>
      <right style="thin">
        <color theme="0" tint="-0.34965056306649983"/>
      </right>
      <top style="thin">
        <color theme="0" tint="-0.34965056306649983"/>
      </top>
      <bottom style="thin">
        <color theme="0" tint="-0.34965056306649983"/>
      </bottom>
      <diagonal/>
    </border>
    <border>
      <left style="thin">
        <color theme="0"/>
      </left>
      <right/>
      <top/>
      <bottom style="thin">
        <color theme="0"/>
      </bottom>
      <diagonal/>
    </border>
    <border>
      <left/>
      <right style="thin">
        <color theme="0"/>
      </right>
      <top/>
      <bottom style="thin">
        <color theme="0"/>
      </bottom>
      <diagonal/>
    </border>
    <border>
      <left/>
      <right style="thin">
        <color theme="0" tint="-0.34965056306649983"/>
      </right>
      <top style="thin">
        <color theme="0" tint="-0.34965056306649983"/>
      </top>
      <bottom style="thin">
        <color theme="0" tint="-0.24961088900418105"/>
      </bottom>
      <diagonal/>
    </border>
    <border>
      <left/>
      <right/>
      <top style="thin">
        <color indexed="55"/>
      </top>
      <bottom/>
      <diagonal/>
    </border>
    <border>
      <left style="thin">
        <color indexed="55"/>
      </left>
      <right/>
      <top/>
      <bottom style="thin">
        <color indexed="55"/>
      </bottom>
      <diagonal/>
    </border>
    <border>
      <left style="medium">
        <color indexed="55"/>
      </left>
      <right/>
      <top/>
      <bottom style="medium">
        <color indexed="55"/>
      </bottom>
      <diagonal/>
    </border>
    <border>
      <left style="thin">
        <color indexed="55"/>
      </left>
      <right/>
      <top style="thin">
        <color indexed="55"/>
      </top>
      <bottom/>
      <diagonal/>
    </border>
    <border>
      <left style="thin">
        <color indexed="55"/>
      </left>
      <right/>
      <top/>
      <bottom/>
      <diagonal/>
    </border>
    <border>
      <left style="thin">
        <color indexed="55"/>
      </left>
      <right style="thin">
        <color indexed="55"/>
      </right>
      <top style="thin">
        <color indexed="55"/>
      </top>
      <bottom/>
      <diagonal/>
    </border>
    <border>
      <left style="thin">
        <color indexed="55"/>
      </left>
      <right style="thin">
        <color indexed="55"/>
      </right>
      <top/>
      <bottom/>
      <diagonal/>
    </border>
    <border>
      <left style="thin">
        <color indexed="55"/>
      </left>
      <right style="thin">
        <color indexed="55"/>
      </right>
      <top/>
      <bottom style="thin">
        <color indexed="55"/>
      </bottom>
      <diagonal/>
    </border>
    <border>
      <left style="thin">
        <color theme="0"/>
      </left>
      <right style="thin">
        <color theme="0"/>
      </right>
      <top/>
      <bottom style="thin">
        <color theme="0"/>
      </bottom>
      <diagonal/>
    </border>
    <border>
      <left style="thin">
        <color indexed="22"/>
      </left>
      <right style="thin">
        <color theme="0"/>
      </right>
      <top style="thin">
        <color theme="0"/>
      </top>
      <bottom style="thin">
        <color theme="0"/>
      </bottom>
      <diagonal/>
    </border>
    <border>
      <left style="thin">
        <color theme="0"/>
      </left>
      <right style="thin">
        <color theme="0"/>
      </right>
      <top/>
      <bottom/>
      <diagonal/>
    </border>
    <border>
      <left/>
      <right/>
      <top style="thin">
        <color theme="0" tint="-0.24961088900418105"/>
      </top>
      <bottom style="thin">
        <color theme="0" tint="-0.34965056306649983"/>
      </bottom>
      <diagonal/>
    </border>
    <border>
      <left/>
      <right/>
      <top style="thin">
        <color theme="0" tint="-0.34965056306649983"/>
      </top>
      <bottom style="thin">
        <color theme="0" tint="-0.24961088900418105"/>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diagonal/>
    </border>
    <border>
      <left style="thin">
        <color auto="1"/>
      </left>
      <right/>
      <top style="thin">
        <color auto="1"/>
      </top>
      <bottom style="thin">
        <color auto="1"/>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medium">
        <color auto="1"/>
      </top>
      <bottom style="medium">
        <color auto="1"/>
      </bottom>
      <diagonal/>
    </border>
    <border>
      <left style="thin">
        <color theme="0" tint="-0.49964903714102604"/>
      </left>
      <right/>
      <top style="thin">
        <color theme="0" tint="-0.49964903714102604"/>
      </top>
      <bottom/>
      <diagonal/>
    </border>
    <border>
      <left/>
      <right/>
      <top style="thin">
        <color theme="0" tint="-0.49964903714102604"/>
      </top>
      <bottom/>
      <diagonal/>
    </border>
    <border>
      <left/>
      <right style="thin">
        <color theme="0" tint="-0.49964903714102604"/>
      </right>
      <top style="thin">
        <color theme="0" tint="-0.49964903714102604"/>
      </top>
      <bottom/>
      <diagonal/>
    </border>
    <border>
      <left style="thin">
        <color theme="0" tint="-0.49964903714102604"/>
      </left>
      <right/>
      <top/>
      <bottom/>
      <diagonal/>
    </border>
    <border>
      <left/>
      <right style="thin">
        <color theme="0" tint="-0.49964903714102604"/>
      </right>
      <top/>
      <bottom/>
      <diagonal/>
    </border>
    <border>
      <left style="thin">
        <color theme="0" tint="-0.49964903714102604"/>
      </left>
      <right/>
      <top/>
      <bottom style="thin">
        <color theme="0" tint="-0.49964903714102604"/>
      </bottom>
      <diagonal/>
    </border>
    <border>
      <left/>
      <right/>
      <top/>
      <bottom style="thin">
        <color theme="0" tint="-0.49964903714102604"/>
      </bottom>
      <diagonal/>
    </border>
    <border>
      <left/>
      <right style="thin">
        <color theme="0" tint="-0.49964903714102604"/>
      </right>
      <top/>
      <bottom style="thin">
        <color theme="0" tint="-0.49964903714102604"/>
      </bottom>
      <diagonal/>
    </border>
    <border>
      <left/>
      <right/>
      <top style="medium">
        <color indexed="55"/>
      </top>
      <bottom/>
      <diagonal/>
    </border>
    <border>
      <left/>
      <right/>
      <top/>
      <bottom style="thick">
        <color indexed="55"/>
      </bottom>
      <diagonal/>
    </border>
    <border>
      <left/>
      <right/>
      <top/>
      <bottom style="thick">
        <color indexed="24"/>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style="thin">
        <color indexed="22"/>
      </right>
      <top/>
      <bottom style="thin">
        <color indexed="22"/>
      </bottom>
      <diagonal/>
    </border>
    <border>
      <left/>
      <right style="thin">
        <color indexed="22"/>
      </right>
      <top/>
      <bottom style="thin">
        <color indexed="22"/>
      </bottom>
      <diagonal/>
    </border>
    <border>
      <left/>
      <right/>
      <top style="thin">
        <color indexed="22"/>
      </top>
      <bottom style="thin">
        <color indexed="22"/>
      </bottom>
      <diagonal/>
    </border>
    <border>
      <left/>
      <right/>
      <top style="thin">
        <color indexed="22"/>
      </top>
      <bottom/>
      <diagonal/>
    </border>
    <border>
      <left style="double">
        <color theme="0"/>
      </left>
      <right/>
      <top/>
      <bottom/>
      <diagonal/>
    </border>
    <border>
      <left style="double">
        <color theme="0"/>
      </left>
      <right style="thin">
        <color theme="0"/>
      </right>
      <top/>
      <bottom style="thin">
        <color theme="0"/>
      </bottom>
      <diagonal/>
    </border>
    <border>
      <left style="thin">
        <color theme="0"/>
      </left>
      <right style="double">
        <color theme="0"/>
      </right>
      <top/>
      <bottom style="thin">
        <color theme="0"/>
      </bottom>
      <diagonal/>
    </border>
    <border>
      <left style="thin">
        <color theme="0"/>
      </left>
      <right/>
      <top style="double">
        <color theme="0"/>
      </top>
      <bottom style="double">
        <color theme="0"/>
      </bottom>
      <diagonal/>
    </border>
    <border>
      <left/>
      <right style="thin">
        <color theme="0"/>
      </right>
      <top style="double">
        <color theme="0"/>
      </top>
      <bottom style="double">
        <color theme="0"/>
      </bottom>
      <diagonal/>
    </border>
    <border>
      <left style="thin">
        <color auto="1"/>
      </left>
      <right style="thin">
        <color auto="1"/>
      </right>
      <top style="hair">
        <color auto="1"/>
      </top>
      <bottom style="hair">
        <color auto="1"/>
      </bottom>
      <diagonal/>
    </border>
    <border>
      <left style="hair">
        <color auto="1"/>
      </left>
      <right style="hair">
        <color auto="1"/>
      </right>
      <top style="hair">
        <color auto="1"/>
      </top>
      <bottom/>
      <diagonal/>
    </border>
    <border>
      <left style="thin">
        <color auto="1"/>
      </left>
      <right style="thin">
        <color auto="1"/>
      </right>
      <top style="hair">
        <color auto="1"/>
      </top>
      <bottom style="thin">
        <color auto="1"/>
      </bottom>
      <diagonal/>
    </border>
    <border>
      <left style="medium">
        <color auto="1"/>
      </left>
      <right style="hair">
        <color auto="1"/>
      </right>
      <top/>
      <bottom/>
      <diagonal/>
    </border>
    <border>
      <left style="hair">
        <color auto="1"/>
      </left>
      <right style="medium">
        <color auto="1"/>
      </right>
      <top/>
      <bottom/>
      <diagonal/>
    </border>
    <border>
      <left style="medium">
        <color auto="1"/>
      </left>
      <right style="hair">
        <color auto="1"/>
      </right>
      <top style="thin">
        <color auto="1"/>
      </top>
      <bottom style="medium">
        <color auto="1"/>
      </bottom>
      <diagonal/>
    </border>
    <border>
      <left style="hair">
        <color auto="1"/>
      </left>
      <right style="hair">
        <color auto="1"/>
      </right>
      <top style="thin">
        <color auto="1"/>
      </top>
      <bottom style="medium">
        <color auto="1"/>
      </bottom>
      <diagonal/>
    </border>
    <border>
      <left style="hair">
        <color auto="1"/>
      </left>
      <right style="medium">
        <color auto="1"/>
      </right>
      <top style="thin">
        <color auto="1"/>
      </top>
      <bottom style="medium">
        <color auto="1"/>
      </bottom>
      <diagonal/>
    </border>
    <border>
      <left/>
      <right/>
      <top style="thin">
        <color auto="1"/>
      </top>
      <bottom style="thin">
        <color auto="1"/>
      </bottom>
      <diagonal/>
    </border>
    <border>
      <left/>
      <right style="medium">
        <color auto="1"/>
      </right>
      <top style="thin">
        <color auto="1"/>
      </top>
      <bottom style="thin">
        <color auto="1"/>
      </bottom>
      <diagonal/>
    </border>
    <border>
      <left/>
      <right/>
      <top style="hair">
        <color auto="1"/>
      </top>
      <bottom style="hair">
        <color auto="1"/>
      </bottom>
      <diagonal/>
    </border>
    <border>
      <left/>
      <right style="hair">
        <color auto="1"/>
      </right>
      <top/>
      <bottom/>
      <diagonal/>
    </border>
    <border>
      <left/>
      <right style="hair">
        <color auto="1"/>
      </right>
      <top style="thin">
        <color auto="1"/>
      </top>
      <bottom style="medium">
        <color auto="1"/>
      </bottom>
      <diagonal/>
    </border>
    <border>
      <left/>
      <right style="thin">
        <color auto="1"/>
      </right>
      <top style="thin">
        <color auto="1"/>
      </top>
      <bottom style="thin">
        <color auto="1"/>
      </bottom>
      <diagonal/>
    </border>
    <border>
      <left style="medium">
        <color auto="1"/>
      </left>
      <right style="hair">
        <color auto="1"/>
      </right>
      <top style="hair">
        <color auto="1"/>
      </top>
      <bottom/>
      <diagonal/>
    </border>
    <border>
      <left style="hair">
        <color auto="1"/>
      </left>
      <right style="medium">
        <color auto="1"/>
      </right>
      <top style="hair">
        <color auto="1"/>
      </top>
      <bottom/>
      <diagonal/>
    </border>
    <border>
      <left style="hair">
        <color auto="1"/>
      </left>
      <right style="thin">
        <color auto="1"/>
      </right>
      <top style="thin">
        <color auto="1"/>
      </top>
      <bottom style="medium">
        <color auto="1"/>
      </bottom>
      <diagonal/>
    </border>
    <border>
      <left style="medium">
        <color auto="1"/>
      </left>
      <right style="medium">
        <color auto="1"/>
      </right>
      <top style="medium">
        <color auto="1"/>
      </top>
      <bottom style="hair">
        <color auto="1"/>
      </bottom>
      <diagonal/>
    </border>
    <border>
      <left style="medium">
        <color auto="1"/>
      </left>
      <right style="medium">
        <color auto="1"/>
      </right>
      <top style="hair">
        <color auto="1"/>
      </top>
      <bottom/>
      <diagonal/>
    </border>
    <border>
      <left style="medium">
        <color auto="1"/>
      </left>
      <right style="medium">
        <color auto="1"/>
      </right>
      <top style="thin">
        <color auto="1"/>
      </top>
      <bottom style="medium">
        <color auto="1"/>
      </bottom>
      <diagonal/>
    </border>
    <border>
      <left style="medium">
        <color auto="1"/>
      </left>
      <right/>
      <top style="medium">
        <color auto="1"/>
      </top>
      <bottom style="hair">
        <color auto="1"/>
      </bottom>
      <diagonal/>
    </border>
    <border>
      <left/>
      <right/>
      <top style="medium">
        <color auto="1"/>
      </top>
      <bottom style="hair">
        <color auto="1"/>
      </bottom>
      <diagonal/>
    </border>
    <border>
      <left/>
      <right style="medium">
        <color auto="1"/>
      </right>
      <top style="medium">
        <color auto="1"/>
      </top>
      <bottom style="hair">
        <color auto="1"/>
      </bottom>
      <diagonal/>
    </border>
    <border>
      <left style="thin">
        <color indexed="55"/>
      </left>
      <right/>
      <top/>
      <bottom style="thin">
        <color auto="1"/>
      </bottom>
      <diagonal/>
    </border>
    <border>
      <left style="thin">
        <color indexed="55"/>
      </left>
      <right style="thin">
        <color indexed="55"/>
      </right>
      <top/>
      <bottom style="thin">
        <color auto="1"/>
      </bottom>
      <diagonal/>
    </border>
    <border>
      <left style="thin">
        <color theme="0" tint="-0.34885708182012393"/>
      </left>
      <right/>
      <top style="thin">
        <color theme="0" tint="-0.34885708182012393"/>
      </top>
      <bottom/>
      <diagonal/>
    </border>
    <border>
      <left/>
      <right/>
      <top style="thin">
        <color theme="0" tint="-0.34885708182012393"/>
      </top>
      <bottom/>
      <diagonal/>
    </border>
    <border>
      <left/>
      <right style="thin">
        <color theme="0" tint="-0.34885708182012393"/>
      </right>
      <top style="thin">
        <color theme="0" tint="-0.34885708182012393"/>
      </top>
      <bottom/>
      <diagonal/>
    </border>
    <border>
      <left style="thin">
        <color theme="0" tint="-0.34885708182012393"/>
      </left>
      <right/>
      <top/>
      <bottom/>
      <diagonal/>
    </border>
    <border>
      <left style="thin">
        <color theme="0" tint="-0.34885708182012393"/>
      </left>
      <right/>
      <top/>
      <bottom style="thin">
        <color theme="0" tint="-0.34885708182012393"/>
      </bottom>
      <diagonal/>
    </border>
    <border>
      <left/>
      <right/>
      <top/>
      <bottom style="thin">
        <color theme="0" tint="-0.34885708182012393"/>
      </bottom>
      <diagonal/>
    </border>
    <border>
      <left/>
      <right style="thin">
        <color theme="0" tint="-0.34885708182012393"/>
      </right>
      <top/>
      <bottom style="thin">
        <color theme="0" tint="-0.34885708182012393"/>
      </bottom>
      <diagonal/>
    </border>
    <border>
      <left style="thick">
        <color indexed="55"/>
      </left>
      <right style="thick">
        <color indexed="55"/>
      </right>
      <top style="thick">
        <color indexed="55"/>
      </top>
      <bottom style="thick">
        <color indexed="55"/>
      </bottom>
      <diagonal/>
    </border>
    <border>
      <left style="thick">
        <color indexed="55"/>
      </left>
      <right/>
      <top style="thick">
        <color indexed="55"/>
      </top>
      <bottom style="thick">
        <color indexed="55"/>
      </bottom>
      <diagonal/>
    </border>
    <border>
      <left/>
      <right/>
      <top style="thick">
        <color indexed="55"/>
      </top>
      <bottom style="thick">
        <color indexed="55"/>
      </bottom>
      <diagonal/>
    </border>
    <border>
      <left/>
      <right style="thick">
        <color indexed="55"/>
      </right>
      <top style="thick">
        <color indexed="55"/>
      </top>
      <bottom style="thick">
        <color indexed="55"/>
      </bottom>
      <diagonal/>
    </border>
    <border>
      <left style="thin">
        <color auto="1"/>
      </left>
      <right/>
      <top/>
      <bottom style="hair">
        <color auto="1"/>
      </bottom>
      <diagonal/>
    </border>
    <border>
      <left style="thin">
        <color theme="0"/>
      </left>
      <right/>
      <top style="thin">
        <color theme="0"/>
      </top>
      <bottom style="double">
        <color theme="0"/>
      </bottom>
      <diagonal/>
    </border>
    <border>
      <left/>
      <right style="double">
        <color theme="0"/>
      </right>
      <top style="thin">
        <color theme="0"/>
      </top>
      <bottom style="double">
        <color theme="0"/>
      </bottom>
      <diagonal/>
    </border>
    <border>
      <left/>
      <right/>
      <top/>
      <bottom style="double">
        <color theme="0"/>
      </bottom>
      <diagonal/>
    </border>
    <border>
      <left/>
      <right style="double">
        <color theme="0"/>
      </right>
      <top/>
      <bottom style="double">
        <color theme="0"/>
      </bottom>
      <diagonal/>
    </border>
    <border>
      <left style="thin">
        <color theme="0"/>
      </left>
      <right style="double">
        <color theme="0"/>
      </right>
      <top style="thin">
        <color theme="0"/>
      </top>
      <bottom/>
      <diagonal/>
    </border>
    <border>
      <left style="hair">
        <color auto="1"/>
      </left>
      <right/>
      <top style="thin">
        <color auto="1"/>
      </top>
      <bottom style="medium">
        <color auto="1"/>
      </bottom>
      <diagonal/>
    </border>
    <border>
      <left/>
      <right/>
      <top style="thick">
        <color indexed="55"/>
      </top>
      <bottom/>
      <diagonal/>
    </border>
    <border>
      <left/>
      <right style="thick">
        <color indexed="55"/>
      </right>
      <top style="thick">
        <color indexed="55"/>
      </top>
      <bottom/>
      <diagonal/>
    </border>
    <border>
      <left/>
      <right style="thick">
        <color indexed="55"/>
      </right>
      <top/>
      <bottom/>
      <diagonal/>
    </border>
    <border>
      <left style="medium">
        <color auto="1"/>
      </left>
      <right/>
      <top style="medium">
        <color auto="1"/>
      </top>
      <bottom/>
      <diagonal/>
    </border>
    <border>
      <left/>
      <right style="medium">
        <color auto="1"/>
      </right>
      <top style="medium">
        <color auto="1"/>
      </top>
      <bottom/>
      <diagonal/>
    </border>
    <border>
      <left style="thin">
        <color auto="1"/>
      </left>
      <right style="double">
        <color indexed="9"/>
      </right>
      <top style="thin">
        <color auto="1"/>
      </top>
      <bottom style="thin">
        <color auto="1"/>
      </bottom>
      <diagonal/>
    </border>
    <border>
      <left style="double">
        <color indexed="9"/>
      </left>
      <right style="double">
        <color indexed="9"/>
      </right>
      <top style="thin">
        <color auto="1"/>
      </top>
      <bottom style="thin">
        <color auto="1"/>
      </bottom>
      <diagonal/>
    </border>
    <border>
      <left style="double">
        <color indexed="9"/>
      </left>
      <right style="thin">
        <color auto="1"/>
      </right>
      <top style="thin">
        <color auto="1"/>
      </top>
      <bottom style="thin">
        <color auto="1"/>
      </bottom>
      <diagonal/>
    </border>
    <border>
      <left style="thin">
        <color auto="1"/>
      </left>
      <right/>
      <top style="hair">
        <color auto="1"/>
      </top>
      <bottom style="hair">
        <color auto="1"/>
      </bottom>
      <diagonal/>
    </border>
    <border>
      <left/>
      <right/>
      <top style="thin">
        <color auto="1"/>
      </top>
      <bottom style="hair">
        <color auto="1"/>
      </bottom>
      <diagonal/>
    </border>
    <border>
      <left/>
      <right style="thin">
        <color auto="1"/>
      </right>
      <top style="hair">
        <color auto="1"/>
      </top>
      <bottom style="hair">
        <color auto="1"/>
      </bottom>
      <diagonal/>
    </border>
    <border>
      <left style="medium">
        <color auto="1"/>
      </left>
      <right/>
      <top/>
      <bottom style="medium">
        <color auto="1"/>
      </bottom>
      <diagonal/>
    </border>
    <border>
      <left style="thin">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double">
        <color auto="1"/>
      </left>
      <right style="double">
        <color auto="1"/>
      </right>
      <top style="double">
        <color auto="1"/>
      </top>
      <bottom style="double">
        <color auto="1"/>
      </bottom>
      <diagonal/>
    </border>
    <border>
      <left style="thin">
        <color theme="0" tint="-0.34864345225379195"/>
      </left>
      <right/>
      <top style="thin">
        <color theme="0" tint="-0.34864345225379195"/>
      </top>
      <bottom/>
      <diagonal/>
    </border>
    <border>
      <left/>
      <right/>
      <top style="thin">
        <color theme="0" tint="-0.34864345225379195"/>
      </top>
      <bottom/>
      <diagonal/>
    </border>
    <border>
      <left/>
      <right style="thin">
        <color theme="0" tint="-0.34864345225379195"/>
      </right>
      <top style="thin">
        <color theme="0" tint="-0.34864345225379195"/>
      </top>
      <bottom/>
      <diagonal/>
    </border>
    <border>
      <left style="thin">
        <color theme="0" tint="-0.34864345225379195"/>
      </left>
      <right/>
      <top/>
      <bottom/>
      <diagonal/>
    </border>
    <border>
      <left style="thin">
        <color theme="0" tint="-0.34864345225379195"/>
      </left>
      <right/>
      <top/>
      <bottom style="thin">
        <color theme="0" tint="-0.34864345225379195"/>
      </bottom>
      <diagonal/>
    </border>
    <border>
      <left/>
      <right/>
      <top/>
      <bottom style="thin">
        <color theme="0" tint="-0.34864345225379195"/>
      </bottom>
      <diagonal/>
    </border>
    <border>
      <left/>
      <right style="thin">
        <color theme="0" tint="-0.34864345225379195"/>
      </right>
      <top/>
      <bottom style="thin">
        <color theme="0" tint="-0.34864345225379195"/>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style="thin">
        <color auto="1"/>
      </right>
      <top style="dotted">
        <color indexed="22"/>
      </top>
      <bottom style="dotted">
        <color indexed="22"/>
      </bottom>
      <diagonal/>
    </border>
    <border>
      <left style="thin">
        <color auto="1"/>
      </left>
      <right style="medium">
        <color auto="1"/>
      </right>
      <top style="dotted">
        <color indexed="22"/>
      </top>
      <bottom style="dotted">
        <color indexed="22"/>
      </bottom>
      <diagonal/>
    </border>
    <border>
      <left style="thin">
        <color auto="1"/>
      </left>
      <right style="thin">
        <color auto="1"/>
      </right>
      <top style="dotted">
        <color indexed="22"/>
      </top>
      <bottom style="dotted">
        <color indexed="22"/>
      </bottom>
      <diagonal/>
    </border>
    <border>
      <left style="thin">
        <color auto="1"/>
      </left>
      <right/>
      <top style="dotted">
        <color indexed="22"/>
      </top>
      <bottom style="dotted">
        <color indexed="22"/>
      </bottom>
      <diagonal/>
    </border>
    <border>
      <left style="medium">
        <color auto="1"/>
      </left>
      <right style="thin">
        <color auto="1"/>
      </right>
      <top/>
      <bottom/>
      <diagonal/>
    </border>
    <border>
      <left style="thin">
        <color auto="1"/>
      </left>
      <right/>
      <top style="medium">
        <color auto="1"/>
      </top>
      <bottom style="medium">
        <color auto="1"/>
      </bottom>
      <diagonal/>
    </border>
    <border>
      <left style="thin">
        <color auto="1"/>
      </left>
      <right style="medium">
        <color auto="1"/>
      </right>
      <top/>
      <bottom/>
      <diagonal/>
    </border>
    <border>
      <left style="medium">
        <color auto="1"/>
      </left>
      <right style="thin">
        <color auto="1"/>
      </right>
      <top style="medium">
        <color auto="1"/>
      </top>
      <bottom style="dashed">
        <color auto="1"/>
      </bottom>
      <diagonal/>
    </border>
    <border>
      <left style="medium">
        <color auto="1"/>
      </left>
      <right style="thin">
        <color auto="1"/>
      </right>
      <top style="dashed">
        <color auto="1"/>
      </top>
      <bottom/>
      <diagonal/>
    </border>
    <border>
      <left/>
      <right style="thin">
        <color auto="1"/>
      </right>
      <top style="medium">
        <color auto="1"/>
      </top>
      <bottom style="medium">
        <color auto="1"/>
      </bottom>
      <diagonal/>
    </border>
    <border>
      <left style="medium">
        <color auto="1"/>
      </left>
      <right style="thin">
        <color auto="1"/>
      </right>
      <top style="medium">
        <color auto="1"/>
      </top>
      <bottom style="dotted">
        <color indexed="22"/>
      </bottom>
      <diagonal/>
    </border>
    <border>
      <left style="thin">
        <color auto="1"/>
      </left>
      <right style="medium">
        <color auto="1"/>
      </right>
      <top style="medium">
        <color auto="1"/>
      </top>
      <bottom style="dotted">
        <color indexed="22"/>
      </bottom>
      <diagonal/>
    </border>
    <border>
      <left style="thin">
        <color auto="1"/>
      </left>
      <right style="thin">
        <color auto="1"/>
      </right>
      <top style="medium">
        <color auto="1"/>
      </top>
      <bottom style="dotted">
        <color indexed="22"/>
      </bottom>
      <diagonal/>
    </border>
    <border>
      <left style="thin">
        <color auto="1"/>
      </left>
      <right/>
      <top style="medium">
        <color auto="1"/>
      </top>
      <bottom style="dotted">
        <color indexed="22"/>
      </bottom>
      <diagonal/>
    </border>
    <border>
      <left/>
      <right style="thin">
        <color theme="0" tint="-0.34864345225379195"/>
      </right>
      <top/>
      <bottom/>
      <diagonal/>
    </border>
    <border>
      <left style="thin">
        <color theme="1" tint="0.49971007415997803"/>
      </left>
      <right/>
      <top style="thin">
        <color theme="1" tint="0.49971007415997803"/>
      </top>
      <bottom style="thin">
        <color theme="1" tint="0.49971007415997803"/>
      </bottom>
      <diagonal/>
    </border>
    <border>
      <left/>
      <right/>
      <top style="thin">
        <color theme="1" tint="0.49971007415997803"/>
      </top>
      <bottom style="thin">
        <color theme="1" tint="0.49971007415997803"/>
      </bottom>
      <diagonal/>
    </border>
    <border>
      <left/>
      <right style="thin">
        <color theme="1" tint="0.49971007415997803"/>
      </right>
      <top style="thin">
        <color theme="1" tint="0.49971007415997803"/>
      </top>
      <bottom style="thin">
        <color theme="1" tint="0.49971007415997803"/>
      </bottom>
      <diagonal/>
    </border>
    <border>
      <left style="thin">
        <color theme="1" tint="0.49971007415997803"/>
      </left>
      <right style="thin">
        <color theme="1" tint="0.49971007415997803"/>
      </right>
      <top style="thin">
        <color theme="1" tint="0.49971007415997803"/>
      </top>
      <bottom style="thin">
        <color theme="1" tint="0.49971007415997803"/>
      </bottom>
      <diagonal/>
    </border>
    <border>
      <left style="medium">
        <color theme="1" tint="0.49971007415997803"/>
      </left>
      <right style="medium">
        <color theme="1" tint="0.49971007415997803"/>
      </right>
      <top style="medium">
        <color theme="1" tint="0.49971007415997803"/>
      </top>
      <bottom style="medium">
        <color theme="1" tint="0.49971007415997803"/>
      </bottom>
      <diagonal/>
    </border>
    <border>
      <left/>
      <right/>
      <top/>
      <bottom style="thin">
        <color theme="1" tint="0.49971007415997803"/>
      </bottom>
      <diagonal/>
    </border>
    <border>
      <left/>
      <right/>
      <top/>
      <bottom style="thick">
        <color theme="0"/>
      </bottom>
      <diagonal/>
    </border>
    <border>
      <left style="thick">
        <color theme="0"/>
      </left>
      <right/>
      <top style="thick">
        <color theme="0"/>
      </top>
      <bottom style="thick">
        <color theme="0"/>
      </bottom>
      <diagonal/>
    </border>
    <border>
      <left/>
      <right style="thick">
        <color theme="0"/>
      </right>
      <top style="thick">
        <color theme="0"/>
      </top>
      <bottom style="thick">
        <color theme="0"/>
      </bottom>
      <diagonal/>
    </border>
    <border>
      <left style="medium">
        <color auto="1"/>
      </left>
      <right style="medium">
        <color auto="1"/>
      </right>
      <top/>
      <bottom/>
      <diagonal/>
    </border>
    <border>
      <left/>
      <right style="medium">
        <color auto="1"/>
      </right>
      <top/>
      <bottom style="thin">
        <color auto="1"/>
      </bottom>
      <diagonal/>
    </border>
    <border>
      <left style="medium">
        <color theme="1" tint="0.49971007415997803"/>
      </left>
      <right/>
      <top/>
      <bottom/>
      <diagonal/>
    </border>
    <border>
      <left style="medium">
        <color theme="0" tint="-0.49864192632831811"/>
      </left>
      <right/>
      <top style="medium">
        <color theme="0" tint="-0.49864192632831811"/>
      </top>
      <bottom style="medium">
        <color theme="0" tint="-0.49864192632831811"/>
      </bottom>
      <diagonal/>
    </border>
    <border>
      <left/>
      <right/>
      <top style="medium">
        <color theme="0" tint="-0.49864192632831811"/>
      </top>
      <bottom style="medium">
        <color theme="0" tint="-0.49864192632831811"/>
      </bottom>
      <diagonal/>
    </border>
    <border>
      <left/>
      <right style="medium">
        <color theme="0" tint="-0.49864192632831811"/>
      </right>
      <top style="medium">
        <color theme="0" tint="-0.49864192632831811"/>
      </top>
      <bottom style="medium">
        <color theme="0" tint="-0.49864192632831811"/>
      </bottom>
      <diagonal/>
    </border>
    <border>
      <left style="thin">
        <color theme="1" tint="0.49971007415997803"/>
      </left>
      <right style="thin">
        <color theme="1" tint="0.49971007415997803"/>
      </right>
      <top/>
      <bottom/>
      <diagonal/>
    </border>
    <border>
      <left style="thin">
        <color theme="1" tint="0.49971007415997803"/>
      </left>
      <right style="thin">
        <color theme="1" tint="0.49971007415997803"/>
      </right>
      <top/>
      <bottom style="thin">
        <color theme="1" tint="0.49971007415997803"/>
      </bottom>
      <diagonal/>
    </border>
    <border>
      <left style="thin">
        <color theme="0" tint="-0.49864192632831811"/>
      </left>
      <right/>
      <top/>
      <bottom style="thin">
        <color theme="0" tint="-0.49864192632831811"/>
      </bottom>
      <diagonal/>
    </border>
    <border>
      <left/>
      <right/>
      <top/>
      <bottom style="thin">
        <color theme="0" tint="-0.49864192632831811"/>
      </bottom>
      <diagonal/>
    </border>
    <border>
      <left/>
      <right style="thin">
        <color theme="0" tint="-0.49864192632831811"/>
      </right>
      <top/>
      <bottom style="thin">
        <color theme="0" tint="-0.49864192632831811"/>
      </bottom>
      <diagonal/>
    </border>
    <border>
      <left style="thin">
        <color theme="0" tint="-0.49864192632831811"/>
      </left>
      <right/>
      <top style="thin">
        <color theme="0" tint="-0.49864192632831811"/>
      </top>
      <bottom/>
      <diagonal/>
    </border>
    <border>
      <left/>
      <right/>
      <top style="thin">
        <color theme="0" tint="-0.49864192632831811"/>
      </top>
      <bottom/>
      <diagonal/>
    </border>
    <border>
      <left/>
      <right style="thin">
        <color theme="0" tint="-0.49864192632831811"/>
      </right>
      <top style="thin">
        <color theme="0" tint="-0.49864192632831811"/>
      </top>
      <bottom/>
      <diagonal/>
    </border>
    <border>
      <left style="double">
        <color theme="0"/>
      </left>
      <right style="double">
        <color theme="0"/>
      </right>
      <top style="thin">
        <color theme="0"/>
      </top>
      <bottom/>
      <diagonal/>
    </border>
    <border>
      <left style="double">
        <color theme="0"/>
      </left>
      <right style="double">
        <color theme="0"/>
      </right>
      <top/>
      <bottom/>
      <diagonal/>
    </border>
    <border>
      <left style="double">
        <color theme="0"/>
      </left>
      <right style="double">
        <color theme="0"/>
      </right>
      <top/>
      <bottom style="thin">
        <color theme="0"/>
      </bottom>
      <diagonal/>
    </border>
    <border>
      <left style="thin">
        <color theme="0"/>
      </left>
      <right style="thin">
        <color theme="0"/>
      </right>
      <top/>
      <bottom style="double">
        <color theme="0"/>
      </bottom>
      <diagonal/>
    </border>
    <border>
      <left style="thick">
        <color indexed="55"/>
      </left>
      <right style="thick">
        <color indexed="55"/>
      </right>
      <top style="thick">
        <color indexed="55"/>
      </top>
      <bottom/>
      <diagonal/>
    </border>
    <border>
      <left style="thick">
        <color indexed="55"/>
      </left>
      <right style="thick">
        <color indexed="55"/>
      </right>
      <top/>
      <bottom style="thick">
        <color indexed="55"/>
      </bottom>
      <diagonal/>
    </border>
    <border>
      <left style="thin">
        <color auto="1"/>
      </left>
      <right/>
      <top style="hair">
        <color auto="1"/>
      </top>
      <bottom style="thin">
        <color auto="1"/>
      </bottom>
      <diagonal/>
    </border>
    <border>
      <left/>
      <right style="thin">
        <color auto="1"/>
      </right>
      <top style="hair">
        <color auto="1"/>
      </top>
      <bottom style="thin">
        <color auto="1"/>
      </bottom>
      <diagonal/>
    </border>
    <border>
      <left style="double">
        <color auto="1"/>
      </left>
      <right/>
      <top style="double">
        <color auto="1"/>
      </top>
      <bottom style="double">
        <color auto="1"/>
      </bottom>
      <diagonal/>
    </border>
    <border>
      <left/>
      <right style="thin">
        <color auto="1"/>
      </right>
      <top style="double">
        <color auto="1"/>
      </top>
      <bottom style="double">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medium">
        <color auto="1"/>
      </top>
      <bottom style="thin">
        <color auto="1"/>
      </bottom>
      <diagonal/>
    </border>
    <border>
      <left style="thin">
        <color auto="1"/>
      </left>
      <right/>
      <top style="double">
        <color auto="1"/>
      </top>
      <bottom/>
      <diagonal/>
    </border>
    <border>
      <left/>
      <right/>
      <top style="dashed">
        <color auto="1"/>
      </top>
      <bottom/>
      <diagonal/>
    </border>
    <border>
      <left/>
      <right/>
      <top/>
      <bottom style="dashed">
        <color auto="1"/>
      </bottom>
      <diagonal/>
    </border>
    <border>
      <left style="double">
        <color auto="1"/>
      </left>
      <right style="medium">
        <color indexed="55"/>
      </right>
      <top style="dashed">
        <color auto="1"/>
      </top>
      <bottom/>
      <diagonal/>
    </border>
    <border>
      <left style="double">
        <color auto="1"/>
      </left>
      <right style="medium">
        <color indexed="55"/>
      </right>
      <top/>
      <bottom style="dashed">
        <color auto="1"/>
      </bottom>
      <diagonal/>
    </border>
    <border>
      <left style="medium">
        <color indexed="55"/>
      </left>
      <right style="medium">
        <color indexed="55"/>
      </right>
      <top style="dashed">
        <color auto="1"/>
      </top>
      <bottom/>
      <diagonal/>
    </border>
    <border>
      <left style="medium">
        <color indexed="55"/>
      </left>
      <right style="medium">
        <color indexed="55"/>
      </right>
      <top/>
      <bottom style="dashed">
        <color auto="1"/>
      </bottom>
      <diagonal/>
    </border>
    <border>
      <left style="medium">
        <color indexed="55"/>
      </left>
      <right/>
      <top style="dashed">
        <color auto="1"/>
      </top>
      <bottom/>
      <diagonal/>
    </border>
    <border>
      <left/>
      <right style="medium">
        <color indexed="55"/>
      </right>
      <top style="dashed">
        <color auto="1"/>
      </top>
      <bottom/>
      <diagonal/>
    </border>
    <border>
      <left/>
      <right style="medium">
        <color indexed="55"/>
      </right>
      <top/>
      <bottom style="dashed">
        <color auto="1"/>
      </bottom>
      <diagonal/>
    </border>
    <border>
      <left style="double">
        <color auto="1"/>
      </left>
      <right style="dashed">
        <color auto="1"/>
      </right>
      <top style="double">
        <color auto="1"/>
      </top>
      <bottom style="dashed">
        <color auto="1"/>
      </bottom>
      <diagonal/>
    </border>
    <border>
      <left style="dashed">
        <color auto="1"/>
      </left>
      <right style="dashed">
        <color auto="1"/>
      </right>
      <top style="double">
        <color auto="1"/>
      </top>
      <bottom style="dashed">
        <color auto="1"/>
      </bottom>
      <diagonal/>
    </border>
    <border>
      <left/>
      <right style="thin">
        <color auto="1"/>
      </right>
      <top style="double">
        <color auto="1"/>
      </top>
      <bottom/>
      <diagonal/>
    </border>
    <border>
      <left style="medium">
        <color indexed="55"/>
      </left>
      <right style="medium">
        <color indexed="55"/>
      </right>
      <top style="double">
        <color auto="1"/>
      </top>
      <bottom/>
      <diagonal/>
    </border>
    <border>
      <left style="thin">
        <color auto="1"/>
      </left>
      <right style="thin">
        <color auto="1"/>
      </right>
      <top style="thin">
        <color auto="1"/>
      </top>
      <bottom/>
      <diagonal/>
    </border>
    <border>
      <left style="dashed">
        <color auto="1"/>
      </left>
      <right/>
      <top style="medium">
        <color indexed="55"/>
      </top>
      <bottom style="medium">
        <color indexed="55"/>
      </bottom>
      <diagonal/>
    </border>
    <border>
      <left style="medium">
        <color indexed="55"/>
      </left>
      <right style="thin">
        <color auto="1"/>
      </right>
      <top style="dashed">
        <color auto="1"/>
      </top>
      <bottom/>
      <diagonal/>
    </border>
    <border>
      <left style="medium">
        <color indexed="55"/>
      </left>
      <right style="thin">
        <color auto="1"/>
      </right>
      <top/>
      <bottom style="dashed">
        <color auto="1"/>
      </bottom>
      <diagonal/>
    </border>
    <border>
      <left style="thin">
        <color auto="1"/>
      </left>
      <right/>
      <top style="medium">
        <color indexed="55"/>
      </top>
      <bottom/>
      <diagonal/>
    </border>
    <border>
      <left style="thin">
        <color auto="1"/>
      </left>
      <right/>
      <top/>
      <bottom style="medium">
        <color indexed="55"/>
      </bottom>
      <diagonal/>
    </border>
    <border>
      <left/>
      <right/>
      <top style="double">
        <color auto="1"/>
      </top>
      <bottom style="medium">
        <color auto="1"/>
      </bottom>
      <diagonal/>
    </border>
    <border>
      <left style="thin">
        <color auto="1"/>
      </left>
      <right style="thin">
        <color auto="1"/>
      </right>
      <top style="dashed">
        <color auto="1"/>
      </top>
      <bottom/>
      <diagonal/>
    </border>
    <border>
      <left style="thin">
        <color auto="1"/>
      </left>
      <right style="thin">
        <color auto="1"/>
      </right>
      <top/>
      <bottom style="dashed">
        <color auto="1"/>
      </bottom>
      <diagonal/>
    </border>
    <border>
      <left/>
      <right style="double">
        <color indexed="22"/>
      </right>
      <top style="medium">
        <color auto="1"/>
      </top>
      <bottom/>
      <diagonal/>
    </border>
    <border>
      <left style="double">
        <color indexed="22"/>
      </left>
      <right/>
      <top/>
      <bottom style="medium">
        <color auto="1"/>
      </bottom>
      <diagonal/>
    </border>
    <border>
      <left/>
      <right style="double">
        <color indexed="22"/>
      </right>
      <top/>
      <bottom style="medium">
        <color auto="1"/>
      </bottom>
      <diagonal/>
    </border>
    <border>
      <left style="medium">
        <color auto="1"/>
      </left>
      <right style="thin">
        <color theme="8"/>
      </right>
      <top style="thin">
        <color theme="8"/>
      </top>
      <bottom style="thin">
        <color theme="8"/>
      </bottom>
      <diagonal/>
    </border>
    <border>
      <left style="thin">
        <color theme="0" tint="-0.249977111117893"/>
      </left>
      <right style="thin">
        <color theme="0" tint="-0.249977111117893"/>
      </right>
      <top/>
      <bottom/>
      <diagonal/>
    </border>
    <border>
      <left style="thin">
        <color theme="3" tint="-0.24982451857051302"/>
      </left>
      <right style="thin">
        <color theme="3" tint="-0.24982451857051302"/>
      </right>
      <top style="thin">
        <color theme="3" tint="-0.24982451857051302"/>
      </top>
      <bottom style="thin">
        <color theme="3" tint="-0.24982451857051302"/>
      </bottom>
      <diagonal/>
    </border>
    <border>
      <left style="medium">
        <color theme="0" tint="-0.49897762993255407"/>
      </left>
      <right style="thin">
        <color theme="0" tint="-0.49897762993255407"/>
      </right>
      <top style="medium">
        <color theme="0" tint="-0.49897762993255407"/>
      </top>
      <bottom style="hair">
        <color theme="0" tint="-0.49897762993255407"/>
      </bottom>
      <diagonal/>
    </border>
    <border>
      <left style="thin">
        <color theme="0" tint="-0.49897762993255407"/>
      </left>
      <right style="thin">
        <color theme="0" tint="-0.49897762993255407"/>
      </right>
      <top style="medium">
        <color theme="0" tint="-0.49897762993255407"/>
      </top>
      <bottom style="hair">
        <color theme="0" tint="-0.49897762993255407"/>
      </bottom>
      <diagonal/>
    </border>
    <border>
      <left style="thin">
        <color theme="0" tint="-0.49897762993255407"/>
      </left>
      <right style="medium">
        <color theme="0" tint="-0.49897762993255407"/>
      </right>
      <top style="medium">
        <color theme="0" tint="-0.49897762993255407"/>
      </top>
      <bottom style="hair">
        <color theme="0" tint="-0.49897762993255407"/>
      </bottom>
      <diagonal/>
    </border>
    <border>
      <left style="thin">
        <color theme="0" tint="-0.49897762993255407"/>
      </left>
      <right style="thin">
        <color theme="0" tint="-0.49897762993255407"/>
      </right>
      <top style="thin">
        <color theme="0" tint="-0.49897762993255407"/>
      </top>
      <bottom style="thin">
        <color theme="0" tint="-0.49897762993255407"/>
      </bottom>
      <diagonal/>
    </border>
    <border>
      <left style="thin">
        <color theme="0" tint="-0.49897762993255407"/>
      </left>
      <right style="thin">
        <color theme="0" tint="-0.49897762993255407"/>
      </right>
      <top style="thin">
        <color theme="0" tint="-0.49897762993255407"/>
      </top>
      <bottom/>
      <diagonal/>
    </border>
    <border>
      <left style="thin">
        <color theme="0" tint="-0.49897762993255407"/>
      </left>
      <right style="thin">
        <color theme="0" tint="-0.49897762993255407"/>
      </right>
      <top/>
      <bottom style="thin">
        <color theme="0" tint="-0.49897762993255407"/>
      </bottom>
      <diagonal/>
    </border>
    <border>
      <left/>
      <right style="thin">
        <color theme="0" tint="-0.49903866695150612"/>
      </right>
      <top style="thin">
        <color theme="0" tint="-0.49903866695150612"/>
      </top>
      <bottom/>
      <diagonal/>
    </border>
    <border>
      <left style="thin">
        <color theme="0" tint="-0.49903866695150612"/>
      </left>
      <right style="thin">
        <color theme="0" tint="-0.49903866695150612"/>
      </right>
      <top/>
      <bottom style="thin">
        <color theme="0" tint="-0.49903866695150612"/>
      </bottom>
      <diagonal/>
    </border>
    <border>
      <left style="thin">
        <color theme="0" tint="-0.49903866695150612"/>
      </left>
      <right style="thin">
        <color theme="0" tint="-0.49903866695150612"/>
      </right>
      <top style="thin">
        <color theme="0" tint="-0.49903866695150612"/>
      </top>
      <bottom/>
      <diagonal/>
    </border>
    <border>
      <left style="thin">
        <color theme="0" tint="-0.49903866695150612"/>
      </left>
      <right style="thin">
        <color theme="0" tint="-0.49903866695150612"/>
      </right>
      <top style="thin">
        <color theme="0" tint="-0.49903866695150612"/>
      </top>
      <bottom style="thin">
        <color theme="0" tint="-0.49903866695150612"/>
      </bottom>
      <diagonal/>
    </border>
    <border>
      <left style="thin">
        <color theme="0" tint="-0.49897762993255407"/>
      </left>
      <right style="thin">
        <color theme="0" tint="-0.49897762993255407"/>
      </right>
      <top/>
      <bottom/>
      <diagonal/>
    </border>
  </borders>
  <cellStyleXfs count="46842">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166" fontId="1" fillId="0" borderId="0" applyFont="0" applyFill="0" applyBorder="0" applyAlignment="0" applyProtection="0"/>
    <xf numFmtId="187" fontId="106" fillId="0" borderId="0" applyFont="0" applyFill="0" applyBorder="0" applyAlignment="0" applyProtection="0"/>
    <xf numFmtId="0" fontId="1" fillId="0" borderId="0"/>
    <xf numFmtId="0" fontId="1" fillId="0" borderId="0"/>
    <xf numFmtId="0" fontId="1" fillId="0" borderId="0"/>
    <xf numFmtId="0" fontId="102" fillId="0" borderId="0"/>
    <xf numFmtId="0" fontId="69" fillId="0" borderId="1" applyNumberFormat="0" applyFill="0" applyAlignment="0" applyProtection="0"/>
    <xf numFmtId="0" fontId="20" fillId="0" borderId="2" applyNumberFormat="0" applyFill="0" applyProtection="0">
      <alignment horizontal="center"/>
    </xf>
    <xf numFmtId="0" fontId="309" fillId="2" borderId="0" applyNumberFormat="0" applyBorder="0" applyAlignment="0" applyProtection="0"/>
    <xf numFmtId="0" fontId="2" fillId="2" borderId="0" applyNumberFormat="0" applyBorder="0" applyAlignment="0" applyProtection="0"/>
    <xf numFmtId="0" fontId="309" fillId="3" borderId="0" applyNumberFormat="0" applyBorder="0" applyAlignment="0" applyProtection="0"/>
    <xf numFmtId="0" fontId="2" fillId="3" borderId="0" applyNumberFormat="0" applyBorder="0" applyAlignment="0" applyProtection="0"/>
    <xf numFmtId="0" fontId="309" fillId="4" borderId="0" applyNumberFormat="0" applyBorder="0" applyAlignment="0" applyProtection="0"/>
    <xf numFmtId="0" fontId="2" fillId="4" borderId="0" applyNumberFormat="0" applyBorder="0" applyAlignment="0" applyProtection="0"/>
    <xf numFmtId="0" fontId="309" fillId="5" borderId="0" applyNumberFormat="0" applyBorder="0" applyAlignment="0" applyProtection="0"/>
    <xf numFmtId="0" fontId="2" fillId="5" borderId="0" applyNumberFormat="0" applyBorder="0" applyAlignment="0" applyProtection="0"/>
    <xf numFmtId="0" fontId="309" fillId="6" borderId="0" applyNumberFormat="0" applyBorder="0" applyAlignment="0" applyProtection="0"/>
    <xf numFmtId="0" fontId="2" fillId="7" borderId="0" applyNumberFormat="0" applyBorder="0" applyAlignment="0" applyProtection="0"/>
    <xf numFmtId="0" fontId="309"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309" fillId="10" borderId="0" applyNumberFormat="0" applyBorder="0" applyAlignment="0" applyProtection="0"/>
    <xf numFmtId="0" fontId="2" fillId="10" borderId="0" applyNumberFormat="0" applyBorder="0" applyAlignment="0" applyProtection="0"/>
    <xf numFmtId="0" fontId="309" fillId="11" borderId="0" applyNumberFormat="0" applyBorder="0" applyAlignment="0" applyProtection="0"/>
    <xf numFmtId="0" fontId="2" fillId="12" borderId="0" applyNumberFormat="0" applyBorder="0" applyAlignment="0" applyProtection="0"/>
    <xf numFmtId="0" fontId="309" fillId="13" borderId="0" applyNumberFormat="0" applyBorder="0" applyAlignment="0" applyProtection="0"/>
    <xf numFmtId="0" fontId="2" fillId="13" borderId="0" applyNumberFormat="0" applyBorder="0" applyAlignment="0" applyProtection="0"/>
    <xf numFmtId="0" fontId="309" fillId="5" borderId="0" applyNumberFormat="0" applyBorder="0" applyAlignment="0" applyProtection="0"/>
    <xf numFmtId="0" fontId="2" fillId="5" borderId="0" applyNumberFormat="0" applyBorder="0" applyAlignment="0" applyProtection="0"/>
    <xf numFmtId="0" fontId="309" fillId="10" borderId="0" applyNumberFormat="0" applyBorder="0" applyAlignment="0" applyProtection="0"/>
    <xf numFmtId="0" fontId="2" fillId="10" borderId="0" applyNumberFormat="0" applyBorder="0" applyAlignment="0" applyProtection="0"/>
    <xf numFmtId="0" fontId="309" fillId="14"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132" fillId="15" borderId="0" applyNumberFormat="0" applyBorder="0" applyAlignment="0" applyProtection="0"/>
    <xf numFmtId="0" fontId="60" fillId="15" borderId="0" applyNumberFormat="0" applyBorder="0" applyAlignment="0" applyProtection="0"/>
    <xf numFmtId="0" fontId="132" fillId="12" borderId="0" applyNumberFormat="0" applyBorder="0" applyAlignment="0" applyProtection="0"/>
    <xf numFmtId="0" fontId="60" fillId="12" borderId="0" applyNumberFormat="0" applyBorder="0" applyAlignment="0" applyProtection="0"/>
    <xf numFmtId="0" fontId="132" fillId="13" borderId="0" applyNumberFormat="0" applyBorder="0" applyAlignment="0" applyProtection="0"/>
    <xf numFmtId="0" fontId="60" fillId="13" borderId="0" applyNumberFormat="0" applyBorder="0" applyAlignment="0" applyProtection="0"/>
    <xf numFmtId="0" fontId="132" fillId="16" borderId="0" applyNumberFormat="0" applyBorder="0" applyAlignment="0" applyProtection="0"/>
    <xf numFmtId="0" fontId="60" fillId="16" borderId="0" applyNumberFormat="0" applyBorder="0" applyAlignment="0" applyProtection="0"/>
    <xf numFmtId="0" fontId="132" fillId="17" borderId="0" applyNumberFormat="0" applyBorder="0" applyAlignment="0" applyProtection="0"/>
    <xf numFmtId="0" fontId="60" fillId="17" borderId="0" applyNumberFormat="0" applyBorder="0" applyAlignment="0" applyProtection="0"/>
    <xf numFmtId="0" fontId="132" fillId="18" borderId="0" applyNumberFormat="0" applyBorder="0" applyAlignment="0" applyProtection="0"/>
    <xf numFmtId="0" fontId="60" fillId="18" borderId="0" applyNumberFormat="0" applyBorder="0" applyAlignment="0" applyProtection="0"/>
    <xf numFmtId="0" fontId="60" fillId="15" borderId="0" applyNumberFormat="0" applyBorder="0" applyAlignment="0" applyProtection="0"/>
    <xf numFmtId="0" fontId="60" fillId="12" borderId="0" applyNumberFormat="0" applyBorder="0" applyAlignment="0" applyProtection="0"/>
    <xf numFmtId="0" fontId="60" fillId="13"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15" borderId="0" applyNumberFormat="0" applyBorder="0" applyAlignment="0" applyProtection="0"/>
    <xf numFmtId="0" fontId="60" fillId="12" borderId="0" applyNumberFormat="0" applyBorder="0" applyAlignment="0" applyProtection="0"/>
    <xf numFmtId="0" fontId="60" fillId="13"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15" borderId="0" applyNumberFormat="0" applyBorder="0" applyAlignment="0" applyProtection="0"/>
    <xf numFmtId="0" fontId="60" fillId="12" borderId="0" applyNumberFormat="0" applyBorder="0" applyAlignment="0" applyProtection="0"/>
    <xf numFmtId="0" fontId="60" fillId="13"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15" borderId="0" applyNumberFormat="0" applyBorder="0" applyAlignment="0" applyProtection="0"/>
    <xf numFmtId="0" fontId="60" fillId="12" borderId="0" applyNumberFormat="0" applyBorder="0" applyAlignment="0" applyProtection="0"/>
    <xf numFmtId="0" fontId="60" fillId="13"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132" fillId="19" borderId="0" applyNumberFormat="0" applyBorder="0" applyAlignment="0" applyProtection="0"/>
    <xf numFmtId="0" fontId="60" fillId="19" borderId="0" applyNumberFormat="0" applyBorder="0" applyAlignment="0" applyProtection="0"/>
    <xf numFmtId="0" fontId="132" fillId="20" borderId="0" applyNumberFormat="0" applyBorder="0" applyAlignment="0" applyProtection="0"/>
    <xf numFmtId="0" fontId="60" fillId="20" borderId="0" applyNumberFormat="0" applyBorder="0" applyAlignment="0" applyProtection="0"/>
    <xf numFmtId="0" fontId="132" fillId="21" borderId="0" applyNumberFormat="0" applyBorder="0" applyAlignment="0" applyProtection="0"/>
    <xf numFmtId="0" fontId="60" fillId="21" borderId="0" applyNumberFormat="0" applyBorder="0" applyAlignment="0" applyProtection="0"/>
    <xf numFmtId="0" fontId="132" fillId="16" borderId="0" applyNumberFormat="0" applyBorder="0" applyAlignment="0" applyProtection="0"/>
    <xf numFmtId="0" fontId="60" fillId="16" borderId="0" applyNumberFormat="0" applyBorder="0" applyAlignment="0" applyProtection="0"/>
    <xf numFmtId="0" fontId="132" fillId="22" borderId="0" applyNumberFormat="0" applyBorder="0" applyAlignment="0" applyProtection="0"/>
    <xf numFmtId="0" fontId="60" fillId="17" borderId="0" applyNumberFormat="0" applyBorder="0" applyAlignment="0" applyProtection="0"/>
    <xf numFmtId="0" fontId="132" fillId="23" borderId="0" applyNumberFormat="0" applyBorder="0" applyAlignment="0" applyProtection="0"/>
    <xf numFmtId="0" fontId="60" fillId="2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19"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23" borderId="0" applyNumberFormat="0" applyBorder="0" applyAlignment="0" applyProtection="0"/>
    <xf numFmtId="167" fontId="1" fillId="0" borderId="0" applyFont="0" applyFill="0" applyBorder="0" applyProtection="0">
      <alignment horizontal="left"/>
    </xf>
    <xf numFmtId="167" fontId="1" fillId="0" borderId="0" applyFont="0" applyFill="0" applyBorder="0" applyProtection="0">
      <alignment horizontal="left"/>
    </xf>
    <xf numFmtId="167" fontId="1" fillId="0" borderId="0" applyFont="0" applyFill="0" applyBorder="0" applyProtection="0">
      <alignment horizontal="left"/>
    </xf>
    <xf numFmtId="167" fontId="1" fillId="0" borderId="0" applyFont="0" applyFill="0" applyBorder="0" applyProtection="0">
      <alignment horizontal="left"/>
    </xf>
    <xf numFmtId="167" fontId="1" fillId="0" borderId="0" applyFont="0" applyFill="0" applyBorder="0" applyProtection="0">
      <alignment horizontal="left"/>
    </xf>
    <xf numFmtId="167" fontId="1" fillId="0" borderId="0" applyFont="0" applyFill="0" applyBorder="0" applyProtection="0">
      <alignment horizontal="left"/>
    </xf>
    <xf numFmtId="167" fontId="1" fillId="0" borderId="0" applyFont="0" applyFill="0" applyBorder="0" applyProtection="0">
      <alignment horizontal="left"/>
    </xf>
    <xf numFmtId="167" fontId="1" fillId="0" borderId="0" applyFont="0" applyFill="0" applyBorder="0" applyProtection="0">
      <alignment horizontal="left"/>
    </xf>
    <xf numFmtId="167" fontId="1" fillId="0" borderId="0" applyFont="0" applyFill="0" applyBorder="0" applyProtection="0">
      <alignment horizontal="left"/>
    </xf>
    <xf numFmtId="167" fontId="1" fillId="0" borderId="0" applyFont="0" applyFill="0" applyBorder="0" applyProtection="0">
      <alignment horizontal="left"/>
    </xf>
    <xf numFmtId="167" fontId="1" fillId="0" borderId="0" applyFont="0" applyFill="0" applyBorder="0" applyProtection="0">
      <alignment horizontal="left"/>
    </xf>
    <xf numFmtId="167" fontId="1" fillId="0" borderId="0" applyFont="0" applyFill="0" applyBorder="0" applyProtection="0">
      <alignment horizontal="left"/>
    </xf>
    <xf numFmtId="167" fontId="1" fillId="0" borderId="0" applyFont="0" applyFill="0" applyBorder="0" applyProtection="0">
      <alignment horizontal="left"/>
    </xf>
    <xf numFmtId="167" fontId="1" fillId="0" borderId="0" applyFont="0" applyFill="0" applyBorder="0" applyProtection="0">
      <alignment horizontal="left"/>
    </xf>
    <xf numFmtId="167" fontId="1" fillId="0" borderId="0" applyFont="0" applyFill="0" applyBorder="0" applyProtection="0">
      <alignment horizontal="left"/>
    </xf>
    <xf numFmtId="167" fontId="1" fillId="0" borderId="0" applyFont="0" applyFill="0" applyBorder="0" applyProtection="0">
      <alignment horizontal="left"/>
    </xf>
    <xf numFmtId="167" fontId="1" fillId="0" borderId="0" applyFont="0" applyFill="0" applyBorder="0" applyProtection="0">
      <alignment horizontal="left"/>
    </xf>
    <xf numFmtId="167" fontId="1" fillId="0" borderId="0" applyFont="0" applyFill="0" applyBorder="0" applyProtection="0">
      <alignment horizontal="left"/>
    </xf>
    <xf numFmtId="167" fontId="1" fillId="0" borderId="0" applyFont="0" applyFill="0" applyBorder="0" applyProtection="0">
      <alignment horizontal="left"/>
    </xf>
    <xf numFmtId="167" fontId="1" fillId="0" borderId="0" applyFont="0" applyFill="0" applyBorder="0" applyProtection="0">
      <alignment horizontal="left"/>
    </xf>
    <xf numFmtId="167" fontId="1" fillId="0" borderId="0" applyFont="0" applyFill="0" applyBorder="0" applyProtection="0">
      <alignment horizontal="left"/>
    </xf>
    <xf numFmtId="167" fontId="1" fillId="0" borderId="0" applyFont="0" applyFill="0" applyBorder="0" applyProtection="0">
      <alignment horizontal="left"/>
    </xf>
    <xf numFmtId="167" fontId="1" fillId="0" borderId="0" applyFont="0" applyFill="0" applyBorder="0" applyProtection="0">
      <alignment horizontal="left"/>
    </xf>
    <xf numFmtId="167" fontId="1" fillId="0" borderId="0" applyFont="0" applyFill="0" applyBorder="0" applyProtection="0">
      <alignment horizontal="left"/>
    </xf>
    <xf numFmtId="167" fontId="1" fillId="0" borderId="0" applyFont="0" applyFill="0" applyBorder="0" applyProtection="0">
      <alignment horizontal="left"/>
    </xf>
    <xf numFmtId="167" fontId="1" fillId="0" borderId="0" applyFont="0" applyFill="0" applyBorder="0" applyProtection="0">
      <alignment horizontal="left"/>
    </xf>
    <xf numFmtId="167" fontId="1" fillId="0" borderId="0" applyFont="0" applyFill="0" applyBorder="0" applyProtection="0">
      <alignment horizontal="left"/>
    </xf>
    <xf numFmtId="167" fontId="1" fillId="0" borderId="0" applyFont="0" applyFill="0" applyBorder="0" applyProtection="0">
      <alignment horizontal="left"/>
    </xf>
    <xf numFmtId="167" fontId="1" fillId="0" borderId="0" applyFont="0" applyFill="0" applyBorder="0" applyProtection="0">
      <alignment horizontal="left"/>
    </xf>
    <xf numFmtId="167" fontId="1" fillId="0" borderId="0" applyFont="0" applyFill="0" applyBorder="0" applyProtection="0">
      <alignment horizontal="left"/>
    </xf>
    <xf numFmtId="167" fontId="1" fillId="0" borderId="0" applyFont="0" applyFill="0" applyBorder="0" applyProtection="0">
      <alignment horizontal="left"/>
    </xf>
    <xf numFmtId="167" fontId="1" fillId="0" borderId="0" applyFont="0" applyFill="0" applyBorder="0" applyProtection="0">
      <alignment horizontal="left"/>
    </xf>
    <xf numFmtId="167" fontId="1" fillId="0" borderId="0" applyFont="0" applyFill="0" applyBorder="0" applyProtection="0">
      <alignment horizontal="left"/>
    </xf>
    <xf numFmtId="167" fontId="1" fillId="0" borderId="0" applyFont="0" applyFill="0" applyBorder="0" applyProtection="0">
      <alignment horizontal="left"/>
    </xf>
    <xf numFmtId="167" fontId="1" fillId="0" borderId="0" applyFont="0" applyFill="0" applyBorder="0" applyProtection="0">
      <alignment horizontal="left"/>
    </xf>
    <xf numFmtId="167" fontId="1" fillId="0" borderId="0" applyFont="0" applyFill="0" applyBorder="0" applyProtection="0">
      <alignment horizontal="left"/>
    </xf>
    <xf numFmtId="167" fontId="1" fillId="0" borderId="0" applyFont="0" applyFill="0" applyBorder="0" applyProtection="0">
      <alignment horizontal="left"/>
    </xf>
    <xf numFmtId="167" fontId="1" fillId="0" borderId="0" applyFont="0" applyFill="0" applyBorder="0" applyProtection="0">
      <alignment horizontal="left"/>
    </xf>
    <xf numFmtId="167" fontId="1" fillId="0" borderId="0" applyFont="0" applyFill="0" applyBorder="0" applyProtection="0">
      <alignment horizontal="left"/>
    </xf>
    <xf numFmtId="167" fontId="1" fillId="0" borderId="0" applyFont="0" applyFill="0" applyBorder="0" applyProtection="0">
      <alignment horizontal="left"/>
    </xf>
    <xf numFmtId="167" fontId="1" fillId="0" borderId="0" applyFont="0" applyFill="0" applyBorder="0" applyProtection="0">
      <alignment horizontal="left"/>
    </xf>
    <xf numFmtId="167" fontId="1" fillId="0" borderId="0" applyFont="0" applyFill="0" applyBorder="0" applyProtection="0">
      <alignment horizontal="left"/>
    </xf>
    <xf numFmtId="167" fontId="1" fillId="0" borderId="0" applyFont="0" applyFill="0" applyBorder="0" applyProtection="0">
      <alignment horizontal="left"/>
    </xf>
    <xf numFmtId="167" fontId="1" fillId="0" borderId="0" applyFont="0" applyFill="0" applyBorder="0" applyProtection="0">
      <alignment horizontal="left"/>
    </xf>
    <xf numFmtId="167" fontId="1" fillId="0" borderId="0" applyFont="0" applyFill="0" applyBorder="0" applyProtection="0">
      <alignment horizontal="left"/>
    </xf>
    <xf numFmtId="167" fontId="1" fillId="0" borderId="0" applyFont="0" applyFill="0" applyBorder="0" applyProtection="0">
      <alignment horizontal="left"/>
    </xf>
    <xf numFmtId="167" fontId="1" fillId="0" borderId="0" applyFont="0" applyFill="0" applyBorder="0" applyProtection="0">
      <alignment horizontal="left"/>
    </xf>
    <xf numFmtId="167" fontId="1" fillId="0" borderId="0" applyFont="0" applyFill="0" applyBorder="0" applyProtection="0">
      <alignment horizontal="left"/>
    </xf>
    <xf numFmtId="0" fontId="53" fillId="8" borderId="3" applyNumberFormat="0" applyAlignment="0" applyProtection="0"/>
    <xf numFmtId="0" fontId="133" fillId="0" borderId="0" applyNumberFormat="0" applyFill="0" applyBorder="0" applyAlignment="0" applyProtection="0"/>
    <xf numFmtId="0" fontId="57" fillId="0" borderId="0" applyNumberFormat="0" applyFill="0" applyBorder="0" applyAlignment="0" applyProtection="0"/>
    <xf numFmtId="0" fontId="50" fillId="3" borderId="0" applyNumberFormat="0" applyBorder="0" applyAlignment="0" applyProtection="0"/>
    <xf numFmtId="0" fontId="54" fillId="8" borderId="4" applyNumberFormat="0" applyAlignment="0" applyProtection="0"/>
    <xf numFmtId="0" fontId="49" fillId="4" borderId="0" applyNumberFormat="0" applyBorder="0" applyAlignment="0" applyProtection="0"/>
    <xf numFmtId="0" fontId="54" fillId="8" borderId="4" applyNumberFormat="0" applyAlignment="0" applyProtection="0"/>
    <xf numFmtId="0" fontId="134" fillId="8" borderId="5" applyNumberFormat="0" applyAlignment="0" applyProtection="0"/>
    <xf numFmtId="0" fontId="54" fillId="8" borderId="4" applyNumberFormat="0" applyAlignment="0" applyProtection="0"/>
    <xf numFmtId="0" fontId="54" fillId="8" borderId="4" applyNumberFormat="0" applyAlignment="0" applyProtection="0"/>
    <xf numFmtId="0" fontId="54" fillId="8" borderId="4" applyNumberFormat="0" applyAlignment="0" applyProtection="0"/>
    <xf numFmtId="0" fontId="56" fillId="24" borderId="6" applyNumberFormat="0" applyAlignment="0" applyProtection="0"/>
    <xf numFmtId="0" fontId="55" fillId="0" borderId="7" applyNumberFormat="0" applyFill="0" applyAlignment="0" applyProtection="0"/>
    <xf numFmtId="0" fontId="55" fillId="0" borderId="7" applyNumberFormat="0" applyFill="0" applyAlignment="0" applyProtection="0"/>
    <xf numFmtId="0" fontId="56" fillId="24" borderId="6" applyNumberFormat="0" applyAlignment="0" applyProtection="0"/>
    <xf numFmtId="0" fontId="55" fillId="0" borderId="7" applyNumberFormat="0" applyFill="0" applyAlignment="0" applyProtection="0"/>
    <xf numFmtId="0" fontId="55" fillId="0" borderId="7" applyNumberFormat="0" applyFill="0" applyAlignment="0" applyProtection="0"/>
    <xf numFmtId="0" fontId="56" fillId="24" borderId="6" applyNumberFormat="0" applyAlignment="0" applyProtection="0"/>
    <xf numFmtId="0" fontId="60" fillId="19"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23"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applyFont="0" applyFill="0" applyBorder="0" applyAlignment="0" applyProtection="0"/>
    <xf numFmtId="1" fontId="1" fillId="0" borderId="0" applyFont="0" applyFill="0" applyBorder="0" applyAlignment="0" applyProtection="0"/>
    <xf numFmtId="1" fontId="1" fillId="0" borderId="0" applyFont="0" applyFill="0" applyBorder="0" applyAlignment="0" applyProtection="0"/>
    <xf numFmtId="0" fontId="2" fillId="25" borderId="8" applyNumberFormat="0" applyFont="0" applyAlignment="0" applyProtection="0"/>
    <xf numFmtId="0" fontId="1" fillId="26" borderId="9" applyNumberFormat="0" applyFont="0" applyAlignment="0" applyProtection="0"/>
    <xf numFmtId="0" fontId="1" fillId="26" borderId="9" applyNumberFormat="0" applyFont="0" applyAlignment="0" applyProtection="0"/>
    <xf numFmtId="15" fontId="85" fillId="0" borderId="0">
      <alignment horizontal="center"/>
    </xf>
    <xf numFmtId="17" fontId="85" fillId="0" borderId="0">
      <alignment horizontal="center"/>
    </xf>
    <xf numFmtId="183" fontId="103" fillId="0" borderId="0" applyFont="0" applyFill="0" applyBorder="0" applyAlignment="0" applyProtection="0"/>
    <xf numFmtId="0" fontId="52" fillId="8" borderId="4" applyNumberFormat="0" applyAlignment="0" applyProtection="0"/>
    <xf numFmtId="0" fontId="52" fillId="9" borderId="4" applyNumberFormat="0" applyAlignment="0" applyProtection="0"/>
    <xf numFmtId="0" fontId="48" fillId="0" borderId="0" applyNumberFormat="0" applyFill="0" applyBorder="0" applyAlignment="0" applyProtection="0"/>
    <xf numFmtId="0" fontId="60" fillId="19"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23" borderId="0" applyNumberFormat="0" applyBorder="0" applyAlignment="0" applyProtection="0"/>
    <xf numFmtId="0" fontId="52" fillId="8" borderId="4" applyNumberFormat="0" applyAlignment="0" applyProtection="0"/>
    <xf numFmtId="0" fontId="52" fillId="9" borderId="4" applyNumberFormat="0" applyAlignment="0" applyProtection="0"/>
    <xf numFmtId="0" fontId="135" fillId="8" borderId="5" applyNumberFormat="0" applyAlignment="0" applyProtection="0"/>
    <xf numFmtId="0" fontId="52" fillId="8" borderId="4" applyNumberFormat="0" applyAlignment="0" applyProtection="0"/>
    <xf numFmtId="0" fontId="52" fillId="9" borderId="4" applyNumberFormat="0" applyAlignment="0" applyProtection="0"/>
    <xf numFmtId="0" fontId="59" fillId="0" borderId="10" applyNumberFormat="0" applyFill="0" applyAlignment="0" applyProtection="0"/>
    <xf numFmtId="0" fontId="58" fillId="0" borderId="0" applyNumberFormat="0" applyFill="0" applyBorder="0" applyAlignment="0" applyProtection="0"/>
    <xf numFmtId="0" fontId="1" fillId="0" borderId="0" applyFont="0" applyFill="0" applyBorder="0" applyAlignment="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193" fontId="1" fillId="0" borderId="0" applyFont="0" applyFill="0" applyBorder="0" applyProtection="0"/>
    <xf numFmtId="0" fontId="1" fillId="0" borderId="0" applyFont="0" applyFill="0" applyBorder="0" applyProtection="0"/>
    <xf numFmtId="193"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193" fontId="1" fillId="0" borderId="0" applyFont="0" applyFill="0" applyBorder="0" applyProtection="0"/>
    <xf numFmtId="0" fontId="1" fillId="0" borderId="0" applyFont="0" applyFill="0" applyBorder="0" applyProtection="0"/>
    <xf numFmtId="193"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193" fontId="1" fillId="0" borderId="0" applyFont="0" applyFill="0" applyBorder="0" applyProtection="0"/>
    <xf numFmtId="0" fontId="1" fillId="0" borderId="0" applyFont="0" applyFill="0" applyBorder="0" applyProtection="0"/>
    <xf numFmtId="193"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193" fontId="1" fillId="0" borderId="0" applyFont="0" applyFill="0" applyBorder="0" applyProtection="0"/>
    <xf numFmtId="0" fontId="1" fillId="0" borderId="0" applyFont="0" applyFill="0" applyBorder="0" applyProtection="0"/>
    <xf numFmtId="193"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193" fontId="1" fillId="0" borderId="0" applyFont="0" applyFill="0" applyBorder="0" applyProtection="0"/>
    <xf numFmtId="0" fontId="1" fillId="0" borderId="0" applyFont="0" applyFill="0" applyBorder="0" applyProtection="0"/>
    <xf numFmtId="193"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193" fontId="1" fillId="0" borderId="0" applyFont="0" applyFill="0" applyBorder="0" applyProtection="0"/>
    <xf numFmtId="0" fontId="1" fillId="0" borderId="0" applyFont="0" applyFill="0" applyBorder="0" applyProtection="0"/>
    <xf numFmtId="193"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193" fontId="1" fillId="0" borderId="0" applyFont="0" applyFill="0" applyBorder="0" applyProtection="0"/>
    <xf numFmtId="0" fontId="1" fillId="0" borderId="0" applyFont="0" applyFill="0" applyBorder="0" applyProtection="0"/>
    <xf numFmtId="193"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193" fontId="1" fillId="0" borderId="0" applyFont="0" applyFill="0" applyBorder="0" applyProtection="0"/>
    <xf numFmtId="0" fontId="1" fillId="0" borderId="0" applyFont="0" applyFill="0" applyBorder="0" applyProtection="0"/>
    <xf numFmtId="193"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193" fontId="1" fillId="0" borderId="0" applyFont="0" applyFill="0" applyBorder="0" applyProtection="0"/>
    <xf numFmtId="0" fontId="1" fillId="0" borderId="0" applyFont="0" applyFill="0" applyBorder="0" applyProtection="0"/>
    <xf numFmtId="193"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193" fontId="1" fillId="0" borderId="0" applyFont="0" applyFill="0" applyBorder="0" applyProtection="0"/>
    <xf numFmtId="0" fontId="1" fillId="0" borderId="0" applyFont="0" applyFill="0" applyBorder="0" applyProtection="0"/>
    <xf numFmtId="193"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193" fontId="1" fillId="0" borderId="0" applyFont="0" applyFill="0" applyBorder="0" applyProtection="0"/>
    <xf numFmtId="0" fontId="1" fillId="0" borderId="0" applyFont="0" applyFill="0" applyBorder="0" applyProtection="0"/>
    <xf numFmtId="193"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193" fontId="1" fillId="0" borderId="0" applyFont="0" applyFill="0" applyBorder="0" applyProtection="0"/>
    <xf numFmtId="0" fontId="1" fillId="0" borderId="0" applyFont="0" applyFill="0" applyBorder="0" applyProtection="0"/>
    <xf numFmtId="193"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193" fontId="1" fillId="0" borderId="0" applyFont="0" applyFill="0" applyBorder="0" applyProtection="0"/>
    <xf numFmtId="0" fontId="1" fillId="0" borderId="0" applyFont="0" applyFill="0" applyBorder="0" applyProtection="0"/>
    <xf numFmtId="193"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193" fontId="1" fillId="0" borderId="0" applyFont="0" applyFill="0" applyBorder="0" applyProtection="0"/>
    <xf numFmtId="0" fontId="1" fillId="0" borderId="0" applyFont="0" applyFill="0" applyBorder="0" applyProtection="0"/>
    <xf numFmtId="193"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193" fontId="1" fillId="0" borderId="0" applyFont="0" applyFill="0" applyBorder="0" applyProtection="0"/>
    <xf numFmtId="0" fontId="1" fillId="0" borderId="0" applyFont="0" applyFill="0" applyBorder="0" applyProtection="0"/>
    <xf numFmtId="193"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193" fontId="1" fillId="0" borderId="0" applyFont="0" applyFill="0" applyBorder="0" applyProtection="0"/>
    <xf numFmtId="0" fontId="1" fillId="0" borderId="0" applyFont="0" applyFill="0" applyBorder="0" applyProtection="0"/>
    <xf numFmtId="193"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193" fontId="1" fillId="0" borderId="0" applyFont="0" applyFill="0" applyBorder="0" applyProtection="0"/>
    <xf numFmtId="0" fontId="1" fillId="0" borderId="0" applyFont="0" applyFill="0" applyBorder="0" applyProtection="0"/>
    <xf numFmtId="193"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193" fontId="1" fillId="0" borderId="0" applyFont="0" applyFill="0" applyBorder="0" applyProtection="0"/>
    <xf numFmtId="0" fontId="1" fillId="0" borderId="0" applyFont="0" applyFill="0" applyBorder="0" applyProtection="0"/>
    <xf numFmtId="193"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193" fontId="1" fillId="0" borderId="0" applyFont="0" applyFill="0" applyBorder="0" applyProtection="0"/>
    <xf numFmtId="0" fontId="1" fillId="0" borderId="0" applyFont="0" applyFill="0" applyBorder="0" applyProtection="0"/>
    <xf numFmtId="193"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193" fontId="1" fillId="0" borderId="0" applyFont="0" applyFill="0" applyBorder="0" applyProtection="0"/>
    <xf numFmtId="0" fontId="1" fillId="0" borderId="0" applyFont="0" applyFill="0" applyBorder="0" applyProtection="0"/>
    <xf numFmtId="193"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193" fontId="1" fillId="0" borderId="0" applyFont="0" applyFill="0" applyBorder="0" applyProtection="0"/>
    <xf numFmtId="0" fontId="1" fillId="0" borderId="0" applyFont="0" applyFill="0" applyBorder="0" applyProtection="0"/>
    <xf numFmtId="193" fontId="1" fillId="0" borderId="0" applyFont="0" applyFill="0" applyBorder="0" applyProtection="0"/>
    <xf numFmtId="183" fontId="1" fillId="0" borderId="0" applyFont="0" applyFill="0" applyBorder="0" applyProtection="0"/>
    <xf numFmtId="0" fontId="1" fillId="0" borderId="0" applyFont="0" applyFill="0" applyBorder="0" applyProtection="0"/>
    <xf numFmtId="0" fontId="1" fillId="0" borderId="0" applyFont="0" applyFill="0" applyBorder="0" applyProtection="0"/>
    <xf numFmtId="193" fontId="1" fillId="0" borderId="0" applyFont="0" applyFill="0" applyBorder="0" applyProtection="0"/>
    <xf numFmtId="183"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193" fontId="1" fillId="0" borderId="0" applyFont="0" applyFill="0" applyBorder="0" applyProtection="0"/>
    <xf numFmtId="0" fontId="1" fillId="0" borderId="0" applyFont="0" applyFill="0" applyBorder="0" applyProtection="0"/>
    <xf numFmtId="193"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193" fontId="1" fillId="0" borderId="0" applyFont="0" applyFill="0" applyBorder="0" applyProtection="0"/>
    <xf numFmtId="0" fontId="1" fillId="0" borderId="0" applyFont="0" applyFill="0" applyBorder="0" applyProtection="0"/>
    <xf numFmtId="193"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193" fontId="1" fillId="0" borderId="0" applyFont="0" applyFill="0" applyBorder="0" applyProtection="0"/>
    <xf numFmtId="0" fontId="1" fillId="0" borderId="0" applyFont="0" applyFill="0" applyBorder="0" applyProtection="0"/>
    <xf numFmtId="193"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193" fontId="1" fillId="0" borderId="0" applyFont="0" applyFill="0" applyBorder="0" applyProtection="0"/>
    <xf numFmtId="0" fontId="1" fillId="0" borderId="0" applyFont="0" applyFill="0" applyBorder="0" applyProtection="0"/>
    <xf numFmtId="193"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193" fontId="1" fillId="0" borderId="0" applyFont="0" applyFill="0" applyBorder="0" applyProtection="0"/>
    <xf numFmtId="0" fontId="1" fillId="0" borderId="0" applyFont="0" applyFill="0" applyBorder="0" applyProtection="0"/>
    <xf numFmtId="193"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193" fontId="1" fillId="0" borderId="0" applyFont="0" applyFill="0" applyBorder="0" applyProtection="0"/>
    <xf numFmtId="0" fontId="1" fillId="0" borderId="0" applyFont="0" applyFill="0" applyBorder="0" applyProtection="0"/>
    <xf numFmtId="193"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193" fontId="1" fillId="0" borderId="0" applyFont="0" applyFill="0" applyBorder="0" applyProtection="0"/>
    <xf numFmtId="0" fontId="1" fillId="0" borderId="0" applyFont="0" applyFill="0" applyBorder="0" applyProtection="0"/>
    <xf numFmtId="193" fontId="1" fillId="0" borderId="0" applyFont="0" applyFill="0" applyBorder="0" applyProtection="0"/>
    <xf numFmtId="0" fontId="1" fillId="0" borderId="0" applyFont="0" applyFill="0" applyBorder="0" applyProtection="0"/>
    <xf numFmtId="0" fontId="1" fillId="0" borderId="0" applyFont="0" applyFill="0" applyBorder="0" applyProtection="0"/>
    <xf numFmtId="193" fontId="1" fillId="0" borderId="0" applyFont="0" applyFill="0" applyBorder="0" applyProtection="0"/>
    <xf numFmtId="0" fontId="1" fillId="0" borderId="0" applyFont="0" applyFill="0" applyBorder="0" applyProtection="0"/>
    <xf numFmtId="0" fontId="1" fillId="0" borderId="0" applyFont="0" applyFill="0" applyBorder="0" applyProtection="0"/>
    <xf numFmtId="193" fontId="1" fillId="0" borderId="0" applyFont="0" applyFill="0" applyBorder="0" applyProtection="0"/>
    <xf numFmtId="0" fontId="1" fillId="0" borderId="0" applyFont="0" applyFill="0" applyBorder="0" applyProtection="0"/>
    <xf numFmtId="0" fontId="1" fillId="0" borderId="0" applyFont="0" applyFill="0" applyBorder="0" applyProtection="0"/>
    <xf numFmtId="193"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193" fontId="1" fillId="0" borderId="0" applyFont="0" applyFill="0" applyBorder="0" applyProtection="0"/>
    <xf numFmtId="0" fontId="1" fillId="0" borderId="0" applyFont="0" applyFill="0" applyBorder="0" applyProtection="0"/>
    <xf numFmtId="193" fontId="1" fillId="0" borderId="0" applyFont="0" applyFill="0" applyBorder="0" applyProtection="0"/>
    <xf numFmtId="0" fontId="1" fillId="0" borderId="0" applyFont="0" applyFill="0" applyBorder="0" applyProtection="0"/>
    <xf numFmtId="0" fontId="1" fillId="0" borderId="0" applyFont="0" applyFill="0" applyBorder="0" applyProtection="0"/>
    <xf numFmtId="193" fontId="1" fillId="0" borderId="0" applyFont="0" applyFill="0" applyBorder="0" applyProtection="0"/>
    <xf numFmtId="0" fontId="1" fillId="0" borderId="0" applyFont="0" applyFill="0" applyBorder="0" applyProtection="0"/>
    <xf numFmtId="0" fontId="1" fillId="0" borderId="0" applyFont="0" applyFill="0" applyBorder="0" applyProtection="0"/>
    <xf numFmtId="193" fontId="1" fillId="0" borderId="0" applyFont="0" applyFill="0" applyBorder="0" applyProtection="0"/>
    <xf numFmtId="0" fontId="1" fillId="0" borderId="0" applyFont="0" applyFill="0" applyBorder="0" applyProtection="0"/>
    <xf numFmtId="0" fontId="1" fillId="0" borderId="0" applyFont="0" applyFill="0" applyBorder="0" applyProtection="0"/>
    <xf numFmtId="193" fontId="1" fillId="0" borderId="0" applyFont="0" applyFill="0" applyBorder="0" applyProtection="0"/>
    <xf numFmtId="0" fontId="1" fillId="0" borderId="0" applyFont="0" applyFill="0" applyBorder="0" applyProtection="0"/>
    <xf numFmtId="0" fontId="1" fillId="0" borderId="0" applyFont="0" applyFill="0" applyBorder="0" applyProtection="0"/>
    <xf numFmtId="193" fontId="1" fillId="0" borderId="0" applyFont="0" applyFill="0" applyBorder="0" applyProtection="0"/>
    <xf numFmtId="0" fontId="1" fillId="0" borderId="0" applyFont="0" applyFill="0" applyBorder="0" applyProtection="0"/>
    <xf numFmtId="0" fontId="1" fillId="0" borderId="0" applyFont="0" applyFill="0" applyBorder="0" applyProtection="0"/>
    <xf numFmtId="193" fontId="1" fillId="0" borderId="0" applyFont="0" applyFill="0" applyBorder="0" applyProtection="0"/>
    <xf numFmtId="0" fontId="1" fillId="0" borderId="0" applyFont="0" applyFill="0" applyBorder="0" applyProtection="0"/>
    <xf numFmtId="0" fontId="1" fillId="0" borderId="0" applyFont="0" applyFill="0" applyBorder="0" applyProtection="0"/>
    <xf numFmtId="193" fontId="1" fillId="0" borderId="0" applyFont="0" applyFill="0" applyBorder="0" applyProtection="0"/>
    <xf numFmtId="0" fontId="1" fillId="0" borderId="0" applyFont="0" applyFill="0" applyBorder="0" applyProtection="0"/>
    <xf numFmtId="0" fontId="1" fillId="0" borderId="0" applyFont="0" applyFill="0" applyBorder="0" applyProtection="0"/>
    <xf numFmtId="193" fontId="1" fillId="0" borderId="0" applyFont="0" applyFill="0" applyBorder="0" applyProtection="0"/>
    <xf numFmtId="0" fontId="1" fillId="0" borderId="0" applyFont="0" applyFill="0" applyBorder="0" applyProtection="0"/>
    <xf numFmtId="0" fontId="1" fillId="0" borderId="0" applyFont="0" applyFill="0" applyBorder="0" applyProtection="0"/>
    <xf numFmtId="193" fontId="1" fillId="0" borderId="0" applyFont="0" applyFill="0" applyBorder="0" applyProtection="0"/>
    <xf numFmtId="0" fontId="1" fillId="0" borderId="0" applyFont="0" applyFill="0" applyBorder="0" applyProtection="0"/>
    <xf numFmtId="0" fontId="1" fillId="0" borderId="0" applyFont="0" applyFill="0" applyBorder="0" applyProtection="0"/>
    <xf numFmtId="193" fontId="1" fillId="0" borderId="0" applyFont="0" applyFill="0" applyBorder="0" applyProtection="0"/>
    <xf numFmtId="0" fontId="1" fillId="0" borderId="0" applyFont="0" applyFill="0" applyBorder="0" applyProtection="0"/>
    <xf numFmtId="0" fontId="1" fillId="0" borderId="0" applyFont="0" applyFill="0" applyBorder="0" applyProtection="0"/>
    <xf numFmtId="193"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193" fontId="1" fillId="0" borderId="0" applyFont="0" applyFill="0" applyBorder="0" applyProtection="0"/>
    <xf numFmtId="0" fontId="1" fillId="0" borderId="0" applyFont="0" applyFill="0" applyBorder="0" applyProtection="0"/>
    <xf numFmtId="193" fontId="1" fillId="0" borderId="0" applyFont="0" applyFill="0" applyBorder="0" applyProtection="0"/>
    <xf numFmtId="0" fontId="1" fillId="0" borderId="0" applyFont="0" applyFill="0" applyBorder="0" applyProtection="0"/>
    <xf numFmtId="0" fontId="1" fillId="0" borderId="0" applyFont="0" applyFill="0" applyBorder="0" applyProtection="0"/>
    <xf numFmtId="193" fontId="1" fillId="0" borderId="0" applyFont="0" applyFill="0" applyBorder="0" applyProtection="0"/>
    <xf numFmtId="0" fontId="1" fillId="0" borderId="0" applyFont="0" applyFill="0" applyBorder="0" applyProtection="0"/>
    <xf numFmtId="0" fontId="1" fillId="0" borderId="0" applyFont="0" applyFill="0" applyBorder="0" applyProtection="0"/>
    <xf numFmtId="193" fontId="1" fillId="0" borderId="0" applyFont="0" applyFill="0" applyBorder="0" applyProtection="0"/>
    <xf numFmtId="0" fontId="1" fillId="0" borderId="0" applyFont="0" applyFill="0" applyBorder="0" applyProtection="0"/>
    <xf numFmtId="0" fontId="1" fillId="0" borderId="0" applyFont="0" applyFill="0" applyBorder="0" applyProtection="0"/>
    <xf numFmtId="193" fontId="1" fillId="0" borderId="0" applyFont="0" applyFill="0" applyBorder="0" applyProtection="0"/>
    <xf numFmtId="0" fontId="1" fillId="0" borderId="0" applyFont="0" applyFill="0" applyBorder="0" applyProtection="0"/>
    <xf numFmtId="0" fontId="1" fillId="0" borderId="0" applyFont="0" applyFill="0" applyBorder="0" applyProtection="0"/>
    <xf numFmtId="193" fontId="1" fillId="0" borderId="0" applyFont="0" applyFill="0" applyBorder="0" applyProtection="0"/>
    <xf numFmtId="0" fontId="1" fillId="0" borderId="0" applyFont="0" applyFill="0" applyBorder="0" applyAlignment="0" applyProtection="0"/>
    <xf numFmtId="0" fontId="1" fillId="0" borderId="0" applyFont="0" applyFill="0" applyBorder="0" applyAlignment="0" applyProtection="0"/>
    <xf numFmtId="193"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92"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92" fontId="1" fillId="0" borderId="0" applyFont="0" applyFill="0" applyBorder="0" applyAlignment="0" applyProtection="0"/>
    <xf numFmtId="0" fontId="1" fillId="0" borderId="0" applyFont="0" applyFill="0" applyBorder="0" applyAlignment="0" applyProtection="0"/>
    <xf numFmtId="192"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92"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92"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92"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92" fontId="1" fillId="0" borderId="0" applyFont="0" applyFill="0" applyBorder="0" applyAlignment="0" applyProtection="0"/>
    <xf numFmtId="0" fontId="1" fillId="0" borderId="0" applyFont="0" applyFill="0" applyBorder="0" applyAlignment="0" applyProtection="0"/>
    <xf numFmtId="192"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193" fontId="1" fillId="0" borderId="0" applyFont="0" applyFill="0" applyBorder="0" applyProtection="0"/>
    <xf numFmtId="0" fontId="1" fillId="0" borderId="0" applyFont="0" applyFill="0" applyBorder="0" applyProtection="0"/>
    <xf numFmtId="193" fontId="1" fillId="0" borderId="0" applyFont="0" applyFill="0" applyBorder="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92" fontId="1" fillId="0" borderId="0" applyFont="0" applyFill="0" applyBorder="0" applyAlignment="0" applyProtection="0"/>
    <xf numFmtId="0" fontId="1" fillId="0" borderId="0" applyFont="0" applyFill="0" applyBorder="0" applyAlignment="0" applyProtection="0"/>
    <xf numFmtId="192" fontId="1" fillId="0" borderId="0" applyFont="0" applyFill="0" applyBorder="0" applyAlignment="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193" fontId="1" fillId="0" borderId="0" applyFont="0" applyFill="0" applyBorder="0" applyProtection="0"/>
    <xf numFmtId="0" fontId="1" fillId="0" borderId="0" applyFont="0" applyFill="0" applyBorder="0" applyProtection="0"/>
    <xf numFmtId="193"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193" fontId="1" fillId="0" borderId="0" applyFont="0" applyFill="0" applyBorder="0" applyProtection="0"/>
    <xf numFmtId="0" fontId="1" fillId="0" borderId="0" applyFont="0" applyFill="0" applyBorder="0" applyProtection="0"/>
    <xf numFmtId="193"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193" fontId="1" fillId="0" borderId="0" applyFont="0" applyFill="0" applyBorder="0" applyProtection="0"/>
    <xf numFmtId="0" fontId="1" fillId="0" borderId="0" applyFont="0" applyFill="0" applyBorder="0" applyProtection="0"/>
    <xf numFmtId="193" fontId="1" fillId="0" borderId="0" applyFont="0" applyFill="0" applyBorder="0" applyProtection="0"/>
    <xf numFmtId="0" fontId="58" fillId="0" borderId="0" applyNumberFormat="0" applyFill="0" applyBorder="0" applyAlignment="0" applyProtection="0"/>
    <xf numFmtId="0" fontId="85" fillId="0" borderId="0"/>
    <xf numFmtId="0" fontId="49" fillId="4" borderId="0" applyNumberFormat="0" applyBorder="0" applyAlignment="0" applyProtection="0"/>
    <xf numFmtId="0" fontId="49" fillId="4" borderId="0" applyNumberFormat="0" applyBorder="0" applyAlignment="0" applyProtection="0"/>
    <xf numFmtId="38" fontId="85" fillId="4" borderId="0">
      <alignment horizontal="center" wrapText="1"/>
    </xf>
    <xf numFmtId="0" fontId="46" fillId="0" borderId="11" applyNumberFormat="0" applyFill="0" applyAlignment="0" applyProtection="0"/>
    <xf numFmtId="0" fontId="47" fillId="0" borderId="12" applyNumberFormat="0" applyFill="0" applyAlignment="0" applyProtection="0"/>
    <xf numFmtId="0" fontId="48" fillId="0" borderId="13" applyNumberFormat="0" applyFill="0" applyAlignment="0" applyProtection="0"/>
    <xf numFmtId="0" fontId="48" fillId="0" borderId="0" applyNumberFormat="0" applyFill="0" applyBorder="0" applyAlignment="0" applyProtection="0"/>
    <xf numFmtId="0" fontId="104" fillId="0" borderId="0" applyNumberFormat="0" applyFill="0" applyBorder="0" applyProtection="0"/>
    <xf numFmtId="0" fontId="136" fillId="0" borderId="0" applyNumberFormat="0" applyFill="0" applyBorder="0">
      <protection locked="0"/>
    </xf>
    <xf numFmtId="0" fontId="50" fillId="3" borderId="0" applyNumberFormat="0" applyBorder="0" applyAlignment="0" applyProtection="0"/>
    <xf numFmtId="0" fontId="52" fillId="8" borderId="4" applyNumberFormat="0" applyAlignment="0" applyProtection="0"/>
    <xf numFmtId="0" fontId="52" fillId="9" borderId="4" applyNumberFormat="0" applyAlignment="0" applyProtection="0"/>
    <xf numFmtId="0" fontId="137" fillId="3" borderId="0" applyNumberFormat="0" applyBorder="0" applyAlignment="0" applyProtection="0"/>
    <xf numFmtId="0" fontId="50" fillId="3" borderId="0" applyNumberFormat="0" applyBorder="0" applyAlignment="0" applyProtection="0"/>
    <xf numFmtId="0" fontId="55" fillId="0" borderId="7" applyNumberFormat="0" applyFill="0" applyAlignment="0" applyProtection="0"/>
    <xf numFmtId="0" fontId="1" fillId="0" borderId="0" applyNumberFormat="0" applyFill="0" applyBorder="0" applyAlignment="0" applyProtection="0"/>
    <xf numFmtId="0" fontId="1" fillId="0" borderId="0" applyNumberFormat="0" applyFill="0" applyBorder="0" applyAlignment="0" applyProtection="0"/>
    <xf numFmtId="166" fontId="64" fillId="0" borderId="0" applyFont="0" applyFill="0" applyBorder="0" applyAlignment="0" applyProtection="0"/>
    <xf numFmtId="166" fontId="1" fillId="0" borderId="0" applyFont="0" applyFill="0" applyBorder="0" applyAlignment="0" applyProtection="0"/>
    <xf numFmtId="168" fontId="2"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8"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81" fontId="1" fillId="0" borderId="0" applyFont="0" applyFill="0" applyBorder="0" applyAlignment="0" applyProtection="0"/>
    <xf numFmtId="174"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4"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8" fontId="1" fillId="0" borderId="0" applyFont="0" applyFill="0" applyBorder="0" applyAlignment="0" applyProtection="0"/>
    <xf numFmtId="185" fontId="85" fillId="0" borderId="0"/>
    <xf numFmtId="0" fontId="10"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138" fillId="28" borderId="0" applyNumberFormat="0" applyBorder="0" applyAlignment="0" applyProtection="0"/>
    <xf numFmtId="0" fontId="51" fillId="27" borderId="0" applyNumberFormat="0" applyBorder="0" applyAlignment="0" applyProtection="0"/>
    <xf numFmtId="186" fontId="1" fillId="0" borderId="0" applyFont="0" applyFill="0" applyBorder="0" applyAlignment="0" applyProtection="0"/>
    <xf numFmtId="186" fontId="1" fillId="0" borderId="0" applyFont="0" applyFill="0" applyBorder="0" applyAlignment="0" applyProtection="0"/>
    <xf numFmtId="37" fontId="105" fillId="0" borderId="0"/>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xf numFmtId="0" fontId="1" fillId="0" borderId="0"/>
    <xf numFmtId="0" fontId="1" fillId="0" borderId="0"/>
    <xf numFmtId="0" fontId="1" fillId="0" borderId="0"/>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xf numFmtId="0" fontId="1"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1" fillId="0" borderId="0"/>
    <xf numFmtId="0" fontId="139" fillId="0" borderId="0"/>
    <xf numFmtId="0" fontId="1" fillId="0" borderId="0"/>
    <xf numFmtId="0" fontId="1" fillId="0" borderId="0"/>
    <xf numFmtId="0" fontId="1" fillId="0" borderId="0"/>
    <xf numFmtId="0" fontId="1" fillId="0" borderId="0"/>
    <xf numFmtId="0" fontId="1" fillId="0" borderId="0">
      <alignment horizontal="left" wrapText="1"/>
    </xf>
    <xf numFmtId="0" fontId="139" fillId="0" borderId="0"/>
    <xf numFmtId="0" fontId="1" fillId="0" borderId="0">
      <alignment horizontal="left" wrapText="1"/>
    </xf>
    <xf numFmtId="0" fontId="1" fillId="0" borderId="0">
      <alignment horizontal="left" wrapText="1"/>
    </xf>
    <xf numFmtId="0" fontId="139" fillId="0" borderId="0"/>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64" fillId="0" borderId="0"/>
    <xf numFmtId="0" fontId="1" fillId="0" borderId="0"/>
    <xf numFmtId="0" fontId="64" fillId="0" borderId="0"/>
    <xf numFmtId="0" fontId="64" fillId="0" borderId="0"/>
    <xf numFmtId="0" fontId="24" fillId="0" borderId="0"/>
    <xf numFmtId="0" fontId="2" fillId="26" borderId="9" applyNumberFormat="0" applyFont="0" applyAlignment="0" applyProtection="0"/>
    <xf numFmtId="0" fontId="1" fillId="26" borderId="9" applyNumberFormat="0" applyFont="0" applyAlignment="0" applyProtection="0"/>
    <xf numFmtId="0" fontId="1" fillId="26" borderId="9" applyNumberFormat="0" applyFont="0" applyAlignment="0" applyProtection="0"/>
    <xf numFmtId="0" fontId="1" fillId="26" borderId="9" applyNumberFormat="0" applyFont="0" applyAlignment="0" applyProtection="0"/>
    <xf numFmtId="0" fontId="1" fillId="26" borderId="9" applyNumberFormat="0" applyFont="0" applyAlignment="0" applyProtection="0"/>
    <xf numFmtId="0" fontId="1" fillId="26" borderId="9" applyNumberFormat="0" applyFont="0" applyAlignment="0" applyProtection="0"/>
    <xf numFmtId="0" fontId="1" fillId="26" borderId="9" applyNumberFormat="0" applyFont="0" applyAlignment="0" applyProtection="0"/>
    <xf numFmtId="0" fontId="1" fillId="26" borderId="9" applyNumberFormat="0" applyFont="0" applyAlignment="0" applyProtection="0"/>
    <xf numFmtId="0" fontId="1" fillId="26" borderId="9" applyNumberFormat="0" applyFont="0" applyAlignment="0" applyProtection="0"/>
    <xf numFmtId="0" fontId="1" fillId="26" borderId="9" applyNumberFormat="0" applyFont="0" applyAlignment="0" applyProtection="0"/>
    <xf numFmtId="0" fontId="1" fillId="26" borderId="9" applyNumberFormat="0" applyFont="0" applyAlignment="0" applyProtection="0"/>
    <xf numFmtId="0" fontId="1" fillId="26" borderId="9" applyNumberFormat="0" applyFont="0" applyAlignment="0" applyProtection="0"/>
    <xf numFmtId="0" fontId="1" fillId="26" borderId="9" applyNumberFormat="0" applyFont="0" applyAlignment="0" applyProtection="0"/>
    <xf numFmtId="0" fontId="1" fillId="26" borderId="9" applyNumberFormat="0" applyFont="0" applyAlignment="0" applyProtection="0"/>
    <xf numFmtId="0" fontId="1" fillId="26" borderId="9" applyNumberFormat="0" applyFont="0" applyAlignment="0" applyProtection="0"/>
    <xf numFmtId="0" fontId="1" fillId="26" borderId="9" applyNumberFormat="0" applyFont="0" applyAlignment="0" applyProtection="0"/>
    <xf numFmtId="0" fontId="1" fillId="26" borderId="9" applyNumberFormat="0" applyFont="0" applyAlignment="0" applyProtection="0"/>
    <xf numFmtId="0" fontId="1" fillId="26" borderId="9" applyNumberFormat="0" applyFont="0" applyAlignment="0" applyProtection="0"/>
    <xf numFmtId="0" fontId="1" fillId="26" borderId="9" applyNumberFormat="0" applyFont="0" applyAlignment="0" applyProtection="0"/>
    <xf numFmtId="0" fontId="1" fillId="26" borderId="9" applyNumberFormat="0" applyFont="0" applyAlignment="0" applyProtection="0"/>
    <xf numFmtId="0" fontId="1" fillId="26" borderId="9" applyNumberFormat="0" applyFont="0" applyAlignment="0" applyProtection="0"/>
    <xf numFmtId="0" fontId="1" fillId="26" borderId="9" applyNumberFormat="0" applyFont="0" applyAlignment="0" applyProtection="0"/>
    <xf numFmtId="0" fontId="1" fillId="26" borderId="9" applyNumberFormat="0" applyFont="0" applyAlignment="0" applyProtection="0"/>
    <xf numFmtId="0" fontId="1" fillId="26" borderId="9" applyNumberFormat="0" applyFont="0" applyAlignment="0" applyProtection="0"/>
    <xf numFmtId="0" fontId="1" fillId="26" borderId="9" applyNumberFormat="0" applyFont="0" applyAlignment="0" applyProtection="0"/>
    <xf numFmtId="0" fontId="1" fillId="26" borderId="9" applyNumberFormat="0" applyFont="0" applyAlignment="0" applyProtection="0"/>
    <xf numFmtId="0" fontId="1" fillId="26" borderId="9" applyNumberFormat="0" applyFont="0" applyAlignment="0" applyProtection="0"/>
    <xf numFmtId="0" fontId="2" fillId="26" borderId="9" applyNumberFormat="0" applyFont="0" applyAlignment="0" applyProtection="0"/>
    <xf numFmtId="4" fontId="1" fillId="0" borderId="0" applyFont="0" applyFill="0" applyBorder="0" applyAlignment="0" applyProtection="0"/>
    <xf numFmtId="4" fontId="1" fillId="0" borderId="0" applyFont="0" applyFill="0" applyBorder="0" applyAlignment="0" applyProtection="0"/>
    <xf numFmtId="4" fontId="1" fillId="0" borderId="0" applyFont="0" applyFill="0" applyBorder="0" applyAlignment="0" applyProtection="0"/>
    <xf numFmtId="4" fontId="1" fillId="0" borderId="0" applyFont="0" applyFill="0" applyBorder="0" applyAlignment="0" applyProtection="0"/>
    <xf numFmtId="4" fontId="1" fillId="0" borderId="0" applyFont="0" applyFill="0" applyBorder="0" applyAlignment="0" applyProtection="0"/>
    <xf numFmtId="4" fontId="1" fillId="0" borderId="0" applyFont="0" applyFill="0" applyBorder="0" applyAlignment="0" applyProtection="0"/>
    <xf numFmtId="4" fontId="1" fillId="0" borderId="0" applyFont="0" applyFill="0" applyBorder="0" applyAlignment="0" applyProtection="0"/>
    <xf numFmtId="4" fontId="1" fillId="0" borderId="0" applyFont="0" applyFill="0" applyBorder="0" applyAlignment="0" applyProtection="0"/>
    <xf numFmtId="4" fontId="1" fillId="0" borderId="0" applyFont="0" applyFill="0" applyBorder="0" applyAlignment="0" applyProtection="0"/>
    <xf numFmtId="4" fontId="1" fillId="0" borderId="0" applyFont="0" applyFill="0" applyBorder="0" applyAlignment="0" applyProtection="0"/>
    <xf numFmtId="4" fontId="1" fillId="0" borderId="0" applyFont="0" applyFill="0" applyBorder="0" applyAlignment="0" applyProtection="0"/>
    <xf numFmtId="4" fontId="1" fillId="0" borderId="0" applyFont="0" applyFill="0" applyBorder="0" applyAlignment="0" applyProtection="0"/>
    <xf numFmtId="4" fontId="1" fillId="0" borderId="0" applyFont="0" applyFill="0" applyBorder="0" applyAlignment="0" applyProtection="0"/>
    <xf numFmtId="4" fontId="1" fillId="0" borderId="0" applyFont="0" applyFill="0" applyBorder="0" applyAlignment="0" applyProtection="0"/>
    <xf numFmtId="4" fontId="1" fillId="0" borderId="0" applyFont="0" applyFill="0" applyBorder="0" applyAlignment="0" applyProtection="0"/>
    <xf numFmtId="4" fontId="1" fillId="0" borderId="0" applyFont="0" applyFill="0" applyBorder="0" applyAlignment="0" applyProtection="0"/>
    <xf numFmtId="4" fontId="1" fillId="0" borderId="0" applyFont="0" applyFill="0" applyBorder="0" applyAlignment="0" applyProtection="0"/>
    <xf numFmtId="4" fontId="1" fillId="0" borderId="0" applyFont="0" applyFill="0" applyBorder="0" applyAlignment="0" applyProtection="0"/>
    <xf numFmtId="4" fontId="1" fillId="0" borderId="0" applyFont="0" applyFill="0" applyBorder="0" applyAlignment="0" applyProtection="0"/>
    <xf numFmtId="4" fontId="1" fillId="0" borderId="0" applyFont="0" applyFill="0" applyBorder="0" applyAlignment="0" applyProtection="0"/>
    <xf numFmtId="4" fontId="1" fillId="0" borderId="0" applyFont="0" applyFill="0" applyBorder="0" applyAlignment="0" applyProtection="0"/>
    <xf numFmtId="4" fontId="1" fillId="0" borderId="0" applyFont="0" applyFill="0" applyBorder="0" applyAlignment="0" applyProtection="0"/>
    <xf numFmtId="4" fontId="1" fillId="0" borderId="0" applyFont="0" applyFill="0" applyBorder="0" applyAlignment="0" applyProtection="0"/>
    <xf numFmtId="4" fontId="1" fillId="0" borderId="0" applyFont="0" applyFill="0" applyBorder="0" applyAlignment="0" applyProtection="0"/>
    <xf numFmtId="0" fontId="53" fillId="8" borderId="3" applyNumberFormat="0" applyAlignment="0" applyProtection="0"/>
    <xf numFmtId="0" fontId="73" fillId="0" borderId="14" applyNumberFormat="0" applyAlignment="0" applyProtection="0"/>
    <xf numFmtId="0" fontId="74" fillId="4" borderId="0" applyNumberFormat="0" applyFont="0" applyBorder="0" applyAlignment="0" applyProtection="0"/>
    <xf numFmtId="0" fontId="85" fillId="29" borderId="15" applyNumberFormat="0" applyFont="0" applyBorder="0" applyProtection="0"/>
    <xf numFmtId="0" fontId="85" fillId="10" borderId="15" applyNumberFormat="0" applyFont="0" applyBorder="0" applyProtection="0"/>
    <xf numFmtId="0" fontId="74" fillId="0" borderId="16" applyNumberFormat="0" applyAlignment="0" applyProtection="0"/>
    <xf numFmtId="0" fontId="74" fillId="0" borderId="17" applyNumberFormat="0" applyAlignment="0" applyProtection="0"/>
    <xf numFmtId="0" fontId="73" fillId="0" borderId="18"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3" fillId="8" borderId="3" applyNumberFormat="0" applyAlignment="0" applyProtection="0"/>
    <xf numFmtId="0" fontId="140" fillId="4" borderId="0" applyNumberFormat="0" applyBorder="0" applyAlignment="0" applyProtection="0"/>
    <xf numFmtId="0" fontId="49" fillId="4" borderId="0" applyNumberFormat="0" applyBorder="0" applyAlignment="0" applyProtection="0"/>
    <xf numFmtId="0" fontId="50" fillId="3" borderId="0" applyNumberFormat="0" applyBorder="0" applyAlignment="0" applyProtection="0"/>
    <xf numFmtId="0" fontId="141" fillId="8" borderId="19" applyNumberFormat="0" applyAlignment="0" applyProtection="0"/>
    <xf numFmtId="0" fontId="53" fillId="8" borderId="3" applyNumberFormat="0" applyAlignment="0" applyProtection="0"/>
    <xf numFmtId="0" fontId="88" fillId="19" borderId="0" applyNumberFormat="0" applyBorder="0" applyAlignment="0" applyProtection="0"/>
    <xf numFmtId="0" fontId="88" fillId="19" borderId="0" applyNumberFormat="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12" borderId="0" applyNumberFormat="0" applyBorder="0" applyAlignment="0" applyProtection="0"/>
    <xf numFmtId="0" fontId="88" fillId="12" borderId="0" applyNumberFormat="0" applyBorder="0" applyAlignment="0" applyProtection="0"/>
    <xf numFmtId="0" fontId="88" fillId="12" borderId="0" applyNumberFormat="0" applyBorder="0" applyAlignment="0" applyProtection="0"/>
    <xf numFmtId="0" fontId="88" fillId="12" borderId="0" applyNumberFormat="0" applyBorder="0" applyAlignment="0" applyProtection="0"/>
    <xf numFmtId="0" fontId="1" fillId="0" borderId="0" applyFont="0" applyFill="0" applyBorder="0" applyAlignment="0" applyProtection="0"/>
    <xf numFmtId="0" fontId="1" fillId="0" borderId="0" applyFont="0" applyFill="0" applyBorder="0" applyAlignment="0" applyProtection="0"/>
    <xf numFmtId="3" fontId="1" fillId="0" borderId="0" applyFont="0" applyFill="0" applyBorder="0" applyAlignment="0" applyProtection="0"/>
    <xf numFmtId="3" fontId="1" fillId="0" borderId="0" applyFont="0" applyFill="0" applyBorder="0" applyAlignment="0" applyProtection="0"/>
    <xf numFmtId="0" fontId="1" fillId="12" borderId="0" applyNumberFormat="0" applyFont="0" applyBorder="0" applyAlignment="0" applyProtection="0"/>
    <xf numFmtId="0" fontId="1" fillId="12" borderId="0" applyNumberFormat="0" applyFont="0" applyBorder="0" applyAlignment="0" applyProtection="0"/>
    <xf numFmtId="4" fontId="1" fillId="0" borderId="0" applyFont="0" applyFill="0" applyBorder="0" applyAlignment="0" applyProtection="0"/>
    <xf numFmtId="4" fontId="1" fillId="0" borderId="0" applyFont="0" applyFill="0" applyBorder="0" applyAlignment="0" applyProtection="0"/>
    <xf numFmtId="0" fontId="1" fillId="0" borderId="0"/>
    <xf numFmtId="0" fontId="1" fillId="0" borderId="0"/>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57" fillId="0" borderId="0" applyNumberFormat="0" applyFill="0" applyBorder="0" applyAlignment="0" applyProtection="0"/>
    <xf numFmtId="0" fontId="58" fillId="0" borderId="0" applyNumberFormat="0" applyFill="0" applyBorder="0" applyAlignment="0" applyProtection="0"/>
    <xf numFmtId="0" fontId="142"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10" fillId="0" borderId="20">
      <alignment horizontal="center" vertical="center" wrapText="1"/>
    </xf>
    <xf numFmtId="0" fontId="45" fillId="0" borderId="0" applyNumberFormat="0" applyFill="0" applyBorder="0" applyAlignment="0" applyProtection="0"/>
    <xf numFmtId="0" fontId="45" fillId="0" borderId="0" applyNumberFormat="0" applyFill="0" applyBorder="0" applyAlignment="0" applyProtection="0"/>
    <xf numFmtId="0" fontId="46" fillId="0" borderId="11" applyNumberFormat="0" applyFill="0" applyAlignment="0" applyProtection="0"/>
    <xf numFmtId="0" fontId="47" fillId="0" borderId="12" applyNumberFormat="0" applyFill="0" applyAlignment="0" applyProtection="0"/>
    <xf numFmtId="0" fontId="48" fillId="0" borderId="13" applyNumberFormat="0" applyFill="0" applyAlignment="0" applyProtection="0"/>
    <xf numFmtId="0" fontId="48"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6" fillId="0" borderId="11" applyNumberFormat="0" applyFill="0" applyAlignment="0" applyProtection="0"/>
    <xf numFmtId="0" fontId="46" fillId="0" borderId="11" applyNumberFormat="0" applyFill="0" applyAlignment="0" applyProtection="0"/>
    <xf numFmtId="0" fontId="47" fillId="0" borderId="12" applyNumberFormat="0" applyFill="0" applyAlignment="0" applyProtection="0"/>
    <xf numFmtId="0" fontId="47" fillId="0" borderId="12" applyNumberFormat="0" applyFill="0" applyAlignment="0" applyProtection="0"/>
    <xf numFmtId="0" fontId="48" fillId="0" borderId="13" applyNumberFormat="0" applyFill="0" applyAlignment="0" applyProtection="0"/>
    <xf numFmtId="0" fontId="48" fillId="0" borderId="13" applyNumberFormat="0" applyFill="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5" fillId="0" borderId="0" applyNumberFormat="0" applyFill="0" applyBorder="0" applyAlignment="0" applyProtection="0"/>
    <xf numFmtId="0" fontId="46" fillId="0" borderId="11" applyNumberFormat="0" applyFill="0" applyAlignment="0" applyProtection="0"/>
    <xf numFmtId="0" fontId="47" fillId="0" borderId="12" applyNumberFormat="0" applyFill="0" applyAlignment="0" applyProtection="0"/>
    <xf numFmtId="0" fontId="48" fillId="0" borderId="13" applyNumberFormat="0" applyFill="0" applyAlignment="0" applyProtection="0"/>
    <xf numFmtId="0" fontId="143" fillId="0" borderId="10" applyNumberFormat="0" applyFill="0" applyAlignment="0" applyProtection="0"/>
    <xf numFmtId="0" fontId="59" fillId="0" borderId="10" applyNumberFormat="0" applyFill="0" applyAlignment="0" applyProtection="0"/>
    <xf numFmtId="0" fontId="59" fillId="0" borderId="10" applyNumberFormat="0" applyFill="0" applyAlignment="0" applyProtection="0"/>
    <xf numFmtId="0" fontId="45" fillId="0" borderId="0" applyNumberFormat="0" applyFill="0" applyBorder="0" applyAlignment="0" applyProtection="0"/>
    <xf numFmtId="0" fontId="46" fillId="0" borderId="11" applyNumberFormat="0" applyFill="0" applyAlignment="0" applyProtection="0"/>
    <xf numFmtId="0" fontId="47" fillId="0" borderId="12" applyNumberFormat="0" applyFill="0" applyAlignment="0" applyProtection="0"/>
    <xf numFmtId="0" fontId="48" fillId="0" borderId="13" applyNumberFormat="0" applyFill="0" applyAlignment="0" applyProtection="0"/>
    <xf numFmtId="0" fontId="48" fillId="0" borderId="0" applyNumberFormat="0" applyFill="0" applyBorder="0" applyAlignment="0" applyProtection="0"/>
    <xf numFmtId="0" fontId="50" fillId="3" borderId="0" applyNumberFormat="0" applyBorder="0" applyAlignment="0" applyProtection="0"/>
    <xf numFmtId="0" fontId="49" fillId="4" borderId="0" applyNumberFormat="0" applyBorder="0" applyAlignment="0" applyProtection="0"/>
    <xf numFmtId="178" fontId="64" fillId="0" borderId="0" applyFont="0" applyFill="0" applyBorder="0" applyAlignment="0" applyProtection="0"/>
    <xf numFmtId="0" fontId="144" fillId="32" borderId="21" applyNumberFormat="0" applyAlignment="0" applyProtection="0"/>
    <xf numFmtId="0" fontId="56" fillId="24" borderId="6" applyNumberFormat="0" applyAlignment="0" applyProtection="0"/>
    <xf numFmtId="0" fontId="55" fillId="0" borderId="7" applyNumberFormat="0" applyFill="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6" fillId="24" borderId="6" applyNumberFormat="0" applyAlignment="0" applyProtection="0"/>
    <xf numFmtId="167" fontId="1" fillId="0" borderId="0" applyFont="0" applyFill="0" applyBorder="0" applyAlignment="0" applyProtection="0"/>
    <xf numFmtId="166" fontId="1" fillId="0" borderId="0" applyFont="0" applyFill="0" applyBorder="0" applyAlignment="0" applyProtection="0"/>
    <xf numFmtId="0" fontId="1" fillId="0" borderId="0"/>
    <xf numFmtId="194" fontId="131" fillId="0" borderId="0" applyFont="0" applyFill="0" applyBorder="0" applyAlignment="0" applyProtection="0"/>
    <xf numFmtId="187" fontId="131" fillId="0" borderId="0" applyFont="0" applyFill="0" applyBorder="0" applyAlignment="0" applyProtection="0"/>
    <xf numFmtId="0" fontId="1" fillId="0" borderId="0"/>
    <xf numFmtId="0" fontId="2" fillId="26" borderId="9" applyNumberFormat="0" applyFont="0" applyAlignment="0" applyProtection="0"/>
    <xf numFmtId="0" fontId="146" fillId="0" borderId="0" applyNumberFormat="0" applyFill="0" applyBorder="0">
      <protection locked="0"/>
    </xf>
    <xf numFmtId="0" fontId="2" fillId="0" borderId="0"/>
    <xf numFmtId="0" fontId="147"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applyFont="0" applyFill="0" applyBorder="0" applyProtection="0">
      <alignment horizontal="left"/>
    </xf>
    <xf numFmtId="167" fontId="1" fillId="0" borderId="0" applyFont="0" applyFill="0" applyBorder="0" applyProtection="0">
      <alignment horizontal="left"/>
    </xf>
    <xf numFmtId="167" fontId="1" fillId="0" borderId="0" applyFont="0" applyFill="0" applyBorder="0" applyProtection="0">
      <alignment horizontal="left"/>
    </xf>
    <xf numFmtId="167" fontId="1" fillId="0" borderId="0" applyFont="0" applyFill="0" applyBorder="0" applyProtection="0">
      <alignment horizontal="left"/>
    </xf>
    <xf numFmtId="167" fontId="1" fillId="0" borderId="0" applyFont="0" applyFill="0" applyBorder="0" applyProtection="0">
      <alignment horizontal="left"/>
    </xf>
    <xf numFmtId="167" fontId="1" fillId="0" borderId="0" applyFont="0" applyFill="0" applyBorder="0" applyProtection="0">
      <alignment horizontal="left"/>
    </xf>
    <xf numFmtId="167" fontId="1" fillId="0" borderId="0" applyFont="0" applyFill="0" applyBorder="0" applyProtection="0">
      <alignment horizontal="left"/>
    </xf>
    <xf numFmtId="167" fontId="1" fillId="0" borderId="0" applyFont="0" applyFill="0" applyBorder="0" applyProtection="0">
      <alignment horizontal="left"/>
    </xf>
    <xf numFmtId="167" fontId="1" fillId="0" borderId="0" applyFont="0" applyFill="0" applyBorder="0" applyProtection="0">
      <alignment horizontal="left"/>
    </xf>
    <xf numFmtId="167" fontId="1" fillId="0" borderId="0" applyFont="0" applyFill="0" applyBorder="0" applyProtection="0">
      <alignment horizontal="left"/>
    </xf>
    <xf numFmtId="167" fontId="1" fillId="0" borderId="0" applyFont="0" applyFill="0" applyBorder="0" applyProtection="0">
      <alignment horizontal="left"/>
    </xf>
    <xf numFmtId="167" fontId="1" fillId="0" borderId="0" applyFont="0" applyFill="0" applyBorder="0" applyProtection="0">
      <alignment horizontal="left"/>
    </xf>
    <xf numFmtId="167" fontId="1" fillId="0" borderId="0" applyFont="0" applyFill="0" applyBorder="0" applyProtection="0">
      <alignment horizontal="left"/>
    </xf>
    <xf numFmtId="167" fontId="1" fillId="0" borderId="0" applyFont="0" applyFill="0" applyBorder="0" applyProtection="0">
      <alignment horizontal="left"/>
    </xf>
    <xf numFmtId="167" fontId="1" fillId="0" borderId="0" applyFont="0" applyFill="0" applyBorder="0" applyProtection="0">
      <alignment horizontal="left"/>
    </xf>
    <xf numFmtId="167" fontId="1" fillId="0" borderId="0" applyFont="0" applyFill="0" applyBorder="0" applyProtection="0">
      <alignment horizontal="left"/>
    </xf>
    <xf numFmtId="167" fontId="1" fillId="0" borderId="0" applyFont="0" applyFill="0" applyBorder="0" applyProtection="0">
      <alignment horizontal="left"/>
    </xf>
    <xf numFmtId="167" fontId="1" fillId="0" borderId="0" applyFont="0" applyFill="0" applyBorder="0" applyProtection="0">
      <alignment horizontal="left"/>
    </xf>
    <xf numFmtId="167" fontId="1" fillId="0" borderId="0" applyFont="0" applyFill="0" applyBorder="0" applyProtection="0">
      <alignment horizontal="left"/>
    </xf>
    <xf numFmtId="168" fontId="1" fillId="0" borderId="0" applyFont="0" applyFill="0" applyBorder="0" applyAlignment="0" applyProtection="0"/>
    <xf numFmtId="1" fontId="1" fillId="0" borderId="0" applyFont="0" applyFill="0" applyBorder="0" applyAlignment="0" applyProtection="0"/>
    <xf numFmtId="0" fontId="1" fillId="0" borderId="0" applyFont="0" applyFill="0" applyBorder="0" applyProtection="0"/>
    <xf numFmtId="183" fontId="1" fillId="0" borderId="0" applyFont="0" applyFill="0" applyBorder="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0" fontId="1" fillId="0" borderId="0" applyNumberForma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8"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81" fontId="1" fillId="0" borderId="0" applyFont="0" applyFill="0" applyBorder="0" applyAlignment="0" applyProtection="0"/>
    <xf numFmtId="174" fontId="1" fillId="0" borderId="0" applyFont="0" applyFill="0" applyBorder="0" applyAlignment="0" applyProtection="0"/>
    <xf numFmtId="184" fontId="1" fillId="0" borderId="0" applyFont="0" applyFill="0" applyBorder="0" applyAlignment="0" applyProtection="0"/>
    <xf numFmtId="174" fontId="1" fillId="0" borderId="0" applyFont="0" applyFill="0" applyBorder="0" applyAlignment="0" applyProtection="0"/>
    <xf numFmtId="168"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0" fontId="1" fillId="0" borderId="0" applyNumberFormat="0" applyFont="0" applyFill="0" applyBorder="0" applyAlignment="0" applyProtection="0"/>
    <xf numFmtId="186" fontId="1" fillId="0" borderId="0" applyFont="0" applyFill="0" applyBorder="0" applyAlignment="0" applyProtection="0"/>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xf numFmtId="0" fontId="1" fillId="0" borderId="0"/>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xf numFmtId="0" fontId="2" fillId="0" borderId="0"/>
    <xf numFmtId="0" fontId="1" fillId="0" borderId="0"/>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26" borderId="9" applyNumberFormat="0" applyFont="0" applyAlignment="0" applyProtection="0"/>
    <xf numFmtId="0" fontId="1" fillId="26" borderId="9" applyNumberFormat="0" applyFont="0" applyAlignment="0" applyProtection="0"/>
    <xf numFmtId="0" fontId="1" fillId="26" borderId="9" applyNumberFormat="0" applyFont="0" applyAlignment="0" applyProtection="0"/>
    <xf numFmtId="0" fontId="1" fillId="26" borderId="9" applyNumberFormat="0" applyFont="0" applyAlignment="0" applyProtection="0"/>
    <xf numFmtId="0" fontId="1" fillId="26" borderId="9" applyNumberFormat="0" applyFont="0" applyAlignment="0" applyProtection="0"/>
    <xf numFmtId="0" fontId="1" fillId="26" borderId="9" applyNumberFormat="0" applyFont="0" applyAlignment="0" applyProtection="0"/>
    <xf numFmtId="0" fontId="1" fillId="26" borderId="9" applyNumberFormat="0" applyFont="0" applyAlignment="0" applyProtection="0"/>
    <xf numFmtId="0" fontId="1" fillId="26" borderId="9" applyNumberFormat="0" applyFont="0" applyAlignment="0" applyProtection="0"/>
    <xf numFmtId="0" fontId="1" fillId="26" borderId="9" applyNumberFormat="0" applyFont="0" applyAlignment="0" applyProtection="0"/>
    <xf numFmtId="0" fontId="1" fillId="26" borderId="9" applyNumberFormat="0" applyFont="0" applyAlignment="0" applyProtection="0"/>
    <xf numFmtId="0" fontId="1" fillId="26" borderId="9" applyNumberFormat="0" applyFont="0" applyAlignment="0" applyProtection="0"/>
    <xf numFmtId="4" fontId="1" fillId="0" borderId="0" applyFont="0" applyFill="0" applyBorder="0" applyAlignment="0" applyProtection="0"/>
    <xf numFmtId="4" fontId="1" fillId="0" borderId="0" applyFont="0" applyFill="0" applyBorder="0" applyAlignment="0" applyProtection="0"/>
    <xf numFmtId="4" fontId="1" fillId="0" borderId="0" applyFont="0" applyFill="0" applyBorder="0" applyAlignment="0" applyProtection="0"/>
    <xf numFmtId="4" fontId="1" fillId="0" borderId="0" applyFont="0" applyFill="0" applyBorder="0" applyAlignment="0" applyProtection="0"/>
    <xf numFmtId="4" fontId="1" fillId="0" borderId="0" applyFont="0" applyFill="0" applyBorder="0" applyAlignment="0" applyProtection="0"/>
    <xf numFmtId="4" fontId="1" fillId="0" borderId="0" applyFont="0" applyFill="0" applyBorder="0" applyAlignment="0" applyProtection="0"/>
    <xf numFmtId="4" fontId="1" fillId="0" borderId="0" applyFont="0" applyFill="0" applyBorder="0" applyAlignment="0" applyProtection="0"/>
    <xf numFmtId="4" fontId="1" fillId="0" borderId="0" applyFont="0" applyFill="0" applyBorder="0" applyAlignment="0" applyProtection="0"/>
    <xf numFmtId="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8" fillId="19" borderId="0" applyNumberFormat="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Font="0" applyFill="0" applyBorder="0" applyAlignment="0" applyProtection="0"/>
    <xf numFmtId="3" fontId="1" fillId="0" borderId="0" applyFont="0" applyFill="0" applyBorder="0" applyAlignment="0" applyProtection="0"/>
    <xf numFmtId="0" fontId="1" fillId="12" borderId="0" applyNumberFormat="0" applyFont="0" applyBorder="0" applyAlignment="0" applyProtection="0"/>
    <xf numFmtId="4" fontId="1" fillId="0" borderId="0" applyFont="0" applyFill="0" applyBorder="0" applyAlignment="0" applyProtection="0"/>
    <xf numFmtId="0" fontId="1" fillId="0" borderId="0"/>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xf numFmtId="0" fontId="1" fillId="0" borderId="0"/>
    <xf numFmtId="0" fontId="1" fillId="0" borderId="0"/>
    <xf numFmtId="0" fontId="2" fillId="9" borderId="0" applyNumberFormat="0" applyBorder="0" applyAlignment="0" applyProtection="0"/>
    <xf numFmtId="167" fontId="1" fillId="0" borderId="0" applyFont="0" applyFill="0" applyBorder="0" applyProtection="0">
      <alignment horizontal="left"/>
    </xf>
    <xf numFmtId="167" fontId="1" fillId="0" borderId="0" applyFont="0" applyFill="0" applyBorder="0" applyProtection="0">
      <alignment horizontal="left"/>
    </xf>
    <xf numFmtId="167" fontId="1" fillId="0" borderId="0" applyFont="0" applyFill="0" applyBorder="0" applyProtection="0">
      <alignment horizontal="left"/>
    </xf>
    <xf numFmtId="167" fontId="1" fillId="0" borderId="0" applyFont="0" applyFill="0" applyBorder="0" applyProtection="0">
      <alignment horizontal="left"/>
    </xf>
    <xf numFmtId="192" fontId="1" fillId="0" borderId="0" applyFont="0" applyFill="0" applyBorder="0" applyAlignment="0" applyProtection="0"/>
    <xf numFmtId="193" fontId="1" fillId="0" borderId="0" applyFont="0" applyFill="0" applyBorder="0" applyProtection="0"/>
    <xf numFmtId="193" fontId="1" fillId="0" borderId="0" applyFont="0" applyFill="0" applyBorder="0" applyProtection="0"/>
    <xf numFmtId="193" fontId="1" fillId="0" borderId="0" applyFont="0" applyFill="0" applyBorder="0" applyProtection="0"/>
    <xf numFmtId="193" fontId="1" fillId="0" borderId="0" applyFont="0" applyFill="0" applyBorder="0" applyProtection="0"/>
    <xf numFmtId="193" fontId="1" fillId="0" borderId="0" applyFont="0" applyFill="0" applyBorder="0" applyProtection="0"/>
    <xf numFmtId="193" fontId="1" fillId="0" borderId="0" applyFont="0" applyFill="0" applyBorder="0" applyProtection="0"/>
    <xf numFmtId="193" fontId="1" fillId="0" borderId="0" applyFont="0" applyFill="0" applyBorder="0" applyProtection="0"/>
    <xf numFmtId="193" fontId="1" fillId="0" borderId="0" applyFont="0" applyFill="0" applyBorder="0" applyProtection="0"/>
    <xf numFmtId="193" fontId="1" fillId="0" borderId="0" applyFont="0" applyFill="0" applyBorder="0" applyProtection="0"/>
    <xf numFmtId="193" fontId="1" fillId="0" borderId="0" applyFont="0" applyFill="0" applyBorder="0" applyProtection="0"/>
    <xf numFmtId="193" fontId="1" fillId="0" borderId="0" applyFont="0" applyFill="0" applyBorder="0" applyProtection="0"/>
    <xf numFmtId="193" fontId="1" fillId="0" borderId="0" applyFont="0" applyFill="0" applyBorder="0" applyProtection="0"/>
    <xf numFmtId="193" fontId="1" fillId="0" borderId="0" applyFont="0" applyFill="0" applyBorder="0" applyProtection="0"/>
    <xf numFmtId="193" fontId="1" fillId="0" borderId="0" applyFont="0" applyFill="0" applyBorder="0" applyProtection="0"/>
    <xf numFmtId="193" fontId="1" fillId="0" borderId="0" applyFont="0" applyFill="0" applyBorder="0" applyProtection="0"/>
    <xf numFmtId="193" fontId="1" fillId="0" borderId="0" applyFont="0" applyFill="0" applyBorder="0" applyProtection="0"/>
    <xf numFmtId="193" fontId="1" fillId="0" borderId="0" applyFont="0" applyFill="0" applyBorder="0" applyProtection="0"/>
    <xf numFmtId="193" fontId="1" fillId="0" borderId="0" applyFont="0" applyFill="0" applyBorder="0" applyProtection="0"/>
    <xf numFmtId="193" fontId="1" fillId="0" borderId="0" applyFont="0" applyFill="0" applyBorder="0" applyProtection="0"/>
    <xf numFmtId="193" fontId="1" fillId="0" borderId="0" applyFont="0" applyFill="0" applyBorder="0" applyProtection="0"/>
    <xf numFmtId="193" fontId="1" fillId="0" borderId="0" applyFont="0" applyFill="0" applyBorder="0" applyProtection="0"/>
    <xf numFmtId="193" fontId="1" fillId="0" borderId="0" applyFont="0" applyFill="0" applyBorder="0" applyProtection="0"/>
    <xf numFmtId="193" fontId="1" fillId="0" borderId="0" applyFont="0" applyFill="0" applyBorder="0" applyProtection="0"/>
    <xf numFmtId="193" fontId="1" fillId="0" borderId="0" applyFont="0" applyFill="0" applyBorder="0" applyProtection="0"/>
    <xf numFmtId="193" fontId="1" fillId="0" borderId="0" applyFont="0" applyFill="0" applyBorder="0" applyProtection="0"/>
    <xf numFmtId="193" fontId="1" fillId="0" borderId="0" applyFont="0" applyFill="0" applyBorder="0" applyProtection="0"/>
    <xf numFmtId="193" fontId="1" fillId="0" borderId="0" applyFont="0" applyFill="0" applyBorder="0" applyProtection="0"/>
    <xf numFmtId="193" fontId="1" fillId="0" borderId="0" applyFont="0" applyFill="0" applyBorder="0" applyProtection="0"/>
    <xf numFmtId="193" fontId="1" fillId="0" borderId="0" applyFont="0" applyFill="0" applyBorder="0" applyProtection="0"/>
    <xf numFmtId="193" fontId="1" fillId="0" borderId="0" applyFont="0" applyFill="0" applyBorder="0" applyProtection="0"/>
    <xf numFmtId="193" fontId="1" fillId="0" borderId="0" applyFont="0" applyFill="0" applyBorder="0" applyProtection="0"/>
    <xf numFmtId="193" fontId="1" fillId="0" borderId="0" applyFont="0" applyFill="0" applyBorder="0" applyProtection="0"/>
    <xf numFmtId="193" fontId="1" fillId="0" borderId="0" applyFont="0" applyFill="0" applyBorder="0" applyProtection="0"/>
    <xf numFmtId="193" fontId="1" fillId="0" borderId="0" applyFont="0" applyFill="0" applyBorder="0" applyProtection="0"/>
    <xf numFmtId="193" fontId="1" fillId="0" borderId="0" applyFont="0" applyFill="0" applyBorder="0" applyProtection="0"/>
    <xf numFmtId="193" fontId="1" fillId="0" borderId="0" applyFont="0" applyFill="0" applyBorder="0" applyProtection="0"/>
    <xf numFmtId="193" fontId="1" fillId="0" borderId="0" applyFont="0" applyFill="0" applyBorder="0" applyProtection="0"/>
    <xf numFmtId="193" fontId="1" fillId="0" borderId="0" applyFont="0" applyFill="0" applyBorder="0" applyProtection="0"/>
    <xf numFmtId="193" fontId="1" fillId="0" borderId="0" applyFont="0" applyFill="0" applyBorder="0" applyProtection="0"/>
    <xf numFmtId="193" fontId="1" fillId="0" borderId="0" applyFont="0" applyFill="0" applyBorder="0" applyProtection="0"/>
    <xf numFmtId="193" fontId="1" fillId="0" borderId="0" applyFont="0" applyFill="0" applyBorder="0" applyProtection="0"/>
    <xf numFmtId="193" fontId="1" fillId="0" borderId="0" applyFont="0" applyFill="0" applyBorder="0" applyProtection="0"/>
    <xf numFmtId="193" fontId="1" fillId="0" borderId="0" applyFont="0" applyFill="0" applyBorder="0" applyProtection="0"/>
    <xf numFmtId="193" fontId="1" fillId="0" borderId="0" applyFont="0" applyFill="0" applyBorder="0" applyProtection="0"/>
    <xf numFmtId="193" fontId="1" fillId="0" borderId="0" applyFont="0" applyFill="0" applyBorder="0" applyProtection="0"/>
    <xf numFmtId="193" fontId="1" fillId="0" borderId="0" applyFont="0" applyFill="0" applyBorder="0" applyProtection="0"/>
    <xf numFmtId="193" fontId="1" fillId="0" borderId="0" applyFont="0" applyFill="0" applyBorder="0" applyProtection="0"/>
    <xf numFmtId="193" fontId="1" fillId="0" borderId="0" applyFont="0" applyFill="0" applyBorder="0" applyProtection="0"/>
    <xf numFmtId="193" fontId="1" fillId="0" borderId="0" applyFont="0" applyFill="0" applyBorder="0" applyProtection="0"/>
    <xf numFmtId="193" fontId="1" fillId="0" borderId="0" applyFont="0" applyFill="0" applyBorder="0" applyProtection="0"/>
    <xf numFmtId="193" fontId="1" fillId="0" borderId="0" applyFont="0" applyFill="0" applyBorder="0" applyProtection="0"/>
    <xf numFmtId="193" fontId="1" fillId="0" borderId="0" applyFont="0" applyFill="0" applyBorder="0" applyProtection="0"/>
    <xf numFmtId="193" fontId="1" fillId="0" borderId="0" applyFont="0" applyFill="0" applyBorder="0" applyProtection="0"/>
    <xf numFmtId="193" fontId="1" fillId="0" borderId="0" applyFont="0" applyFill="0" applyBorder="0" applyProtection="0"/>
    <xf numFmtId="193" fontId="1" fillId="0" borderId="0" applyFont="0" applyFill="0" applyBorder="0" applyProtection="0"/>
    <xf numFmtId="193" fontId="1" fillId="0" borderId="0" applyFont="0" applyFill="0" applyBorder="0" applyProtection="0"/>
    <xf numFmtId="193" fontId="1" fillId="0" borderId="0" applyFont="0" applyFill="0" applyBorder="0" applyProtection="0"/>
    <xf numFmtId="193" fontId="1" fillId="0" borderId="0" applyFont="0" applyFill="0" applyBorder="0" applyProtection="0"/>
    <xf numFmtId="193" fontId="1" fillId="0" borderId="0" applyFont="0" applyFill="0" applyBorder="0" applyProtection="0"/>
    <xf numFmtId="193" fontId="1" fillId="0" borderId="0" applyFont="0" applyFill="0" applyBorder="0" applyProtection="0"/>
    <xf numFmtId="193" fontId="1" fillId="0" borderId="0" applyFont="0" applyFill="0" applyBorder="0" applyProtection="0"/>
    <xf numFmtId="193" fontId="1" fillId="0" borderId="0" applyFont="0" applyFill="0" applyBorder="0" applyProtection="0"/>
    <xf numFmtId="193" fontId="1" fillId="0" borderId="0" applyFont="0" applyFill="0" applyBorder="0" applyProtection="0"/>
    <xf numFmtId="193" fontId="1" fillId="0" borderId="0" applyFont="0" applyFill="0" applyBorder="0" applyProtection="0"/>
    <xf numFmtId="193" fontId="1" fillId="0" borderId="0" applyFont="0" applyFill="0" applyBorder="0" applyProtection="0"/>
    <xf numFmtId="193" fontId="1" fillId="0" borderId="0" applyFont="0" applyFill="0" applyBorder="0" applyProtection="0"/>
    <xf numFmtId="193" fontId="1" fillId="0" borderId="0" applyFont="0" applyFill="0" applyBorder="0" applyProtection="0"/>
    <xf numFmtId="193" fontId="1" fillId="0" borderId="0" applyFont="0" applyFill="0" applyBorder="0" applyProtection="0"/>
    <xf numFmtId="193" fontId="1" fillId="0" borderId="0" applyFont="0" applyFill="0" applyBorder="0" applyProtection="0"/>
    <xf numFmtId="193" fontId="1" fillId="0" borderId="0" applyFont="0" applyFill="0" applyBorder="0" applyProtection="0"/>
    <xf numFmtId="193" fontId="1" fillId="0" borderId="0" applyFont="0" applyFill="0" applyBorder="0" applyProtection="0"/>
    <xf numFmtId="193" fontId="1" fillId="0" borderId="0" applyFont="0" applyFill="0" applyBorder="0" applyProtection="0"/>
    <xf numFmtId="193" fontId="1" fillId="0" borderId="0" applyFont="0" applyFill="0" applyBorder="0" applyProtection="0"/>
    <xf numFmtId="193"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3" fontId="1" fillId="0" borderId="0" applyFont="0" applyFill="0" applyBorder="0" applyProtection="0"/>
    <xf numFmtId="193" fontId="1" fillId="0" borderId="0" applyFont="0" applyFill="0" applyBorder="0" applyProtection="0"/>
    <xf numFmtId="192" fontId="1" fillId="0" borderId="0" applyFont="0" applyFill="0" applyBorder="0" applyAlignment="0" applyProtection="0"/>
    <xf numFmtId="193" fontId="1" fillId="0" borderId="0" applyFont="0" applyFill="0" applyBorder="0" applyProtection="0"/>
    <xf numFmtId="193" fontId="1" fillId="0" borderId="0" applyFont="0" applyFill="0" applyBorder="0" applyProtection="0"/>
    <xf numFmtId="193" fontId="1" fillId="0" borderId="0" applyFont="0" applyFill="0" applyBorder="0" applyProtection="0"/>
    <xf numFmtId="193" fontId="1" fillId="0" borderId="0" applyFont="0" applyFill="0" applyBorder="0" applyProtection="0"/>
    <xf numFmtId="193" fontId="1" fillId="0" borderId="0" applyFont="0" applyFill="0" applyBorder="0" applyProtection="0"/>
    <xf numFmtId="0" fontId="136" fillId="0" borderId="0" applyNumberFormat="0" applyFill="0" applyBorder="0">
      <protection locked="0"/>
    </xf>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8" fontId="1" fillId="0" borderId="0" applyFont="0" applyFill="0" applyBorder="0" applyAlignment="0" applyProtection="0"/>
    <xf numFmtId="0" fontId="139" fillId="0" borderId="0"/>
    <xf numFmtId="0" fontId="1" fillId="26" borderId="9" applyNumberFormat="0" applyFont="0" applyAlignment="0" applyProtection="0"/>
    <xf numFmtId="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8" fillId="19" borderId="0" applyNumberFormat="0" applyBorder="0" applyAlignment="0" applyProtection="0"/>
    <xf numFmtId="0" fontId="309" fillId="0" borderId="0"/>
    <xf numFmtId="0" fontId="309"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25" borderId="8" applyNumberFormat="0" applyFont="0" applyAlignment="0" applyProtection="0"/>
    <xf numFmtId="0" fontId="52" fillId="8" borderId="4" applyNumberFormat="0" applyAlignment="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193"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1" fillId="0" borderId="0" applyFont="0" applyFill="0" applyBorder="0" applyProtection="0"/>
    <xf numFmtId="0" fontId="52" fillId="8" borderId="4" applyNumberFormat="0" applyAlignment="0" applyProtection="0"/>
    <xf numFmtId="168" fontId="2"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8" fontId="1" fillId="0" borderId="0" applyFont="0" applyFill="0" applyBorder="0" applyAlignment="0" applyProtection="0"/>
    <xf numFmtId="0" fontId="309" fillId="0" borderId="0"/>
    <xf numFmtId="0" fontId="309" fillId="0" borderId="0"/>
    <xf numFmtId="0" fontId="309" fillId="0" borderId="0"/>
    <xf numFmtId="0" fontId="309" fillId="0" borderId="0"/>
    <xf numFmtId="0" fontId="1" fillId="0" borderId="0"/>
    <xf numFmtId="9" fontId="2" fillId="0" borderId="0" applyFont="0" applyFill="0" applyBorder="0" applyAlignment="0" applyProtection="0"/>
    <xf numFmtId="0" fontId="309" fillId="0" borderId="0"/>
    <xf numFmtId="168" fontId="1" fillId="0" borderId="0" applyFont="0" applyFill="0" applyBorder="0" applyAlignment="0" applyProtection="0"/>
    <xf numFmtId="168" fontId="2" fillId="0" borderId="0" applyFont="0" applyFill="0" applyBorder="0" applyAlignment="0" applyProtection="0"/>
    <xf numFmtId="0" fontId="1" fillId="0" borderId="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9" fillId="0" borderId="1" applyNumberFormat="0" applyFill="0" applyAlignment="0" applyProtection="0"/>
    <xf numFmtId="0" fontId="69" fillId="0" borderId="1" applyNumberFormat="0" applyFill="0" applyAlignment="0" applyProtection="0"/>
    <xf numFmtId="0" fontId="69" fillId="0" borderId="1" applyNumberFormat="0" applyFill="0" applyAlignment="0" applyProtection="0"/>
    <xf numFmtId="0" fontId="69" fillId="0" borderId="1" applyNumberFormat="0" applyFill="0" applyAlignment="0" applyProtection="0"/>
    <xf numFmtId="0" fontId="69" fillId="0" borderId="1" applyNumberFormat="0" applyFill="0" applyAlignment="0" applyProtection="0"/>
    <xf numFmtId="0" fontId="69" fillId="0" borderId="1" applyNumberFormat="0" applyFill="0" applyAlignment="0" applyProtection="0"/>
    <xf numFmtId="0" fontId="69" fillId="0" borderId="1" applyNumberFormat="0" applyFill="0" applyAlignment="0" applyProtection="0"/>
    <xf numFmtId="0" fontId="69" fillId="0" borderId="1" applyNumberFormat="0" applyFill="0" applyAlignment="0" applyProtection="0"/>
    <xf numFmtId="0" fontId="69" fillId="0" borderId="1" applyNumberFormat="0" applyFill="0" applyAlignment="0" applyProtection="0"/>
    <xf numFmtId="0" fontId="69" fillId="0" borderId="1" applyNumberFormat="0" applyFill="0" applyAlignment="0" applyProtection="0"/>
    <xf numFmtId="0" fontId="69" fillId="0" borderId="1" applyNumberFormat="0" applyFill="0" applyAlignment="0" applyProtection="0"/>
    <xf numFmtId="196" fontId="102" fillId="0" borderId="0" applyFont="0" applyFill="0" applyBorder="0" applyAlignment="0" applyProtection="0"/>
    <xf numFmtId="197" fontId="102" fillId="0" borderId="0" applyFont="0" applyFill="0" applyBorder="0" applyAlignment="0" applyProtection="0"/>
    <xf numFmtId="0" fontId="309" fillId="2" borderId="0" applyNumberFormat="0" applyBorder="0" applyAlignment="0" applyProtection="0"/>
    <xf numFmtId="0" fontId="2" fillId="2" borderId="0" applyNumberFormat="0" applyBorder="0" applyAlignment="0" applyProtection="0"/>
    <xf numFmtId="0" fontId="309" fillId="2" borderId="0" applyNumberFormat="0" applyBorder="0" applyAlignment="0" applyProtection="0"/>
    <xf numFmtId="0" fontId="309" fillId="33" borderId="0" applyNumberFormat="0" applyBorder="0" applyAlignment="0" applyProtection="0"/>
    <xf numFmtId="0" fontId="309" fillId="33" borderId="0" applyNumberFormat="0" applyBorder="0" applyAlignment="0" applyProtection="0"/>
    <xf numFmtId="0" fontId="309" fillId="3" borderId="0" applyNumberFormat="0" applyBorder="0" applyAlignment="0" applyProtection="0"/>
    <xf numFmtId="0" fontId="2" fillId="3" borderId="0" applyNumberFormat="0" applyBorder="0" applyAlignment="0" applyProtection="0"/>
    <xf numFmtId="0" fontId="309" fillId="3" borderId="0" applyNumberFormat="0" applyBorder="0" applyAlignment="0" applyProtection="0"/>
    <xf numFmtId="0" fontId="309" fillId="34" borderId="0" applyNumberFormat="0" applyBorder="0" applyAlignment="0" applyProtection="0"/>
    <xf numFmtId="0" fontId="309" fillId="34" borderId="0" applyNumberFormat="0" applyBorder="0" applyAlignment="0" applyProtection="0"/>
    <xf numFmtId="0" fontId="309" fillId="4" borderId="0" applyNumberFormat="0" applyBorder="0" applyAlignment="0" applyProtection="0"/>
    <xf numFmtId="0" fontId="2" fillId="4" borderId="0" applyNumberFormat="0" applyBorder="0" applyAlignment="0" applyProtection="0"/>
    <xf numFmtId="0" fontId="309" fillId="4" borderId="0" applyNumberFormat="0" applyBorder="0" applyAlignment="0" applyProtection="0"/>
    <xf numFmtId="0" fontId="309" fillId="35" borderId="0" applyNumberFormat="0" applyBorder="0" applyAlignment="0" applyProtection="0"/>
    <xf numFmtId="0" fontId="309" fillId="35" borderId="0" applyNumberFormat="0" applyBorder="0" applyAlignment="0" applyProtection="0"/>
    <xf numFmtId="0" fontId="309" fillId="5" borderId="0" applyNumberFormat="0" applyBorder="0" applyAlignment="0" applyProtection="0"/>
    <xf numFmtId="0" fontId="2" fillId="5" borderId="0" applyNumberFormat="0" applyBorder="0" applyAlignment="0" applyProtection="0"/>
    <xf numFmtId="0" fontId="309" fillId="5" borderId="0" applyNumberFormat="0" applyBorder="0" applyAlignment="0" applyProtection="0"/>
    <xf numFmtId="0" fontId="309" fillId="36" borderId="0" applyNumberFormat="0" applyBorder="0" applyAlignment="0" applyProtection="0"/>
    <xf numFmtId="0" fontId="309" fillId="36" borderId="0" applyNumberFormat="0" applyBorder="0" applyAlignment="0" applyProtection="0"/>
    <xf numFmtId="0" fontId="309" fillId="6" borderId="0" applyNumberFormat="0" applyBorder="0" applyAlignment="0" applyProtection="0"/>
    <xf numFmtId="0" fontId="2" fillId="7" borderId="0" applyNumberFormat="0" applyBorder="0" applyAlignment="0" applyProtection="0"/>
    <xf numFmtId="0" fontId="309" fillId="6" borderId="0" applyNumberFormat="0" applyBorder="0" applyAlignment="0" applyProtection="0"/>
    <xf numFmtId="0" fontId="309" fillId="6" borderId="0" applyNumberFormat="0" applyBorder="0" applyAlignment="0" applyProtection="0"/>
    <xf numFmtId="0" fontId="309" fillId="6" borderId="0" applyNumberFormat="0" applyBorder="0" applyAlignment="0" applyProtection="0"/>
    <xf numFmtId="0" fontId="309" fillId="8" borderId="0" applyNumberFormat="0" applyBorder="0" applyAlignment="0" applyProtection="0"/>
    <xf numFmtId="0" fontId="309" fillId="8" borderId="0" applyNumberFormat="0" applyBorder="0" applyAlignment="0" applyProtection="0"/>
    <xf numFmtId="0" fontId="309" fillId="8" borderId="0" applyNumberFormat="0" applyBorder="0" applyAlignment="0" applyProtection="0"/>
    <xf numFmtId="0" fontId="309" fillId="37" borderId="0" applyNumberFormat="0" applyBorder="0" applyAlignment="0" applyProtection="0"/>
    <xf numFmtId="0" fontId="309" fillId="37"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309" fillId="33" borderId="0" applyNumberFormat="0" applyBorder="0" applyAlignment="0" applyProtection="0"/>
    <xf numFmtId="0" fontId="309" fillId="33" borderId="0" applyNumberFormat="0" applyBorder="0" applyAlignment="0" applyProtection="0"/>
    <xf numFmtId="0" fontId="309" fillId="33" borderId="0" applyNumberFormat="0" applyBorder="0" applyAlignment="0" applyProtection="0"/>
    <xf numFmtId="0" fontId="309" fillId="33" borderId="0" applyNumberFormat="0" applyBorder="0" applyAlignment="0" applyProtection="0"/>
    <xf numFmtId="0" fontId="309" fillId="33" borderId="0" applyNumberFormat="0" applyBorder="0" applyAlignment="0" applyProtection="0"/>
    <xf numFmtId="0" fontId="309" fillId="33" borderId="0" applyNumberFormat="0" applyBorder="0" applyAlignment="0" applyProtection="0"/>
    <xf numFmtId="0" fontId="309" fillId="33" borderId="0" applyNumberFormat="0" applyBorder="0" applyAlignment="0" applyProtection="0"/>
    <xf numFmtId="0" fontId="309" fillId="33" borderId="0" applyNumberFormat="0" applyBorder="0" applyAlignment="0" applyProtection="0"/>
    <xf numFmtId="0" fontId="309" fillId="33" borderId="0" applyNumberFormat="0" applyBorder="0" applyAlignment="0" applyProtection="0"/>
    <xf numFmtId="0" fontId="309" fillId="33" borderId="0" applyNumberFormat="0" applyBorder="0" applyAlignment="0" applyProtection="0"/>
    <xf numFmtId="0" fontId="309" fillId="33" borderId="0" applyNumberFormat="0" applyBorder="0" applyAlignment="0" applyProtection="0"/>
    <xf numFmtId="0" fontId="309" fillId="33" borderId="0" applyNumberFormat="0" applyBorder="0" applyAlignment="0" applyProtection="0"/>
    <xf numFmtId="0" fontId="309" fillId="33" borderId="0" applyNumberFormat="0" applyBorder="0" applyAlignment="0" applyProtection="0"/>
    <xf numFmtId="0" fontId="309" fillId="33" borderId="0" applyNumberFormat="0" applyBorder="0" applyAlignment="0" applyProtection="0"/>
    <xf numFmtId="0" fontId="309" fillId="33" borderId="0" applyNumberFormat="0" applyBorder="0" applyAlignment="0" applyProtection="0"/>
    <xf numFmtId="0" fontId="309" fillId="33" borderId="0" applyNumberFormat="0" applyBorder="0" applyAlignment="0" applyProtection="0"/>
    <xf numFmtId="0" fontId="309" fillId="33" borderId="0" applyNumberFormat="0" applyBorder="0" applyAlignment="0" applyProtection="0"/>
    <xf numFmtId="0" fontId="309" fillId="33" borderId="0" applyNumberFormat="0" applyBorder="0" applyAlignment="0" applyProtection="0"/>
    <xf numFmtId="0" fontId="309" fillId="33" borderId="0" applyNumberFormat="0" applyBorder="0" applyAlignment="0" applyProtection="0"/>
    <xf numFmtId="0" fontId="309" fillId="33" borderId="0" applyNumberFormat="0" applyBorder="0" applyAlignment="0" applyProtection="0"/>
    <xf numFmtId="0" fontId="309" fillId="33" borderId="0" applyNumberFormat="0" applyBorder="0" applyAlignment="0" applyProtection="0"/>
    <xf numFmtId="0" fontId="309" fillId="33" borderId="0" applyNumberFormat="0" applyBorder="0" applyAlignment="0" applyProtection="0"/>
    <xf numFmtId="0" fontId="309" fillId="33" borderId="0" applyNumberFormat="0" applyBorder="0" applyAlignment="0" applyProtection="0"/>
    <xf numFmtId="0" fontId="309" fillId="33"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309" fillId="33" borderId="0" applyNumberFormat="0" applyBorder="0" applyAlignment="0" applyProtection="0"/>
    <xf numFmtId="0" fontId="309" fillId="33" borderId="0" applyNumberFormat="0" applyBorder="0" applyAlignment="0" applyProtection="0"/>
    <xf numFmtId="0" fontId="309" fillId="33" borderId="0" applyNumberFormat="0" applyBorder="0" applyAlignment="0" applyProtection="0"/>
    <xf numFmtId="0" fontId="309" fillId="33" borderId="0" applyNumberFormat="0" applyBorder="0" applyAlignment="0" applyProtection="0"/>
    <xf numFmtId="0" fontId="309" fillId="33" borderId="0" applyNumberFormat="0" applyBorder="0" applyAlignment="0" applyProtection="0"/>
    <xf numFmtId="0" fontId="309" fillId="33" borderId="0" applyNumberFormat="0" applyBorder="0" applyAlignment="0" applyProtection="0"/>
    <xf numFmtId="0" fontId="309" fillId="33" borderId="0" applyNumberFormat="0" applyBorder="0" applyAlignment="0" applyProtection="0"/>
    <xf numFmtId="0" fontId="309" fillId="33" borderId="0" applyNumberFormat="0" applyBorder="0" applyAlignment="0" applyProtection="0"/>
    <xf numFmtId="0" fontId="309" fillId="33" borderId="0" applyNumberFormat="0" applyBorder="0" applyAlignment="0" applyProtection="0"/>
    <xf numFmtId="0" fontId="309" fillId="33" borderId="0" applyNumberFormat="0" applyBorder="0" applyAlignment="0" applyProtection="0"/>
    <xf numFmtId="0" fontId="309" fillId="33" borderId="0" applyNumberFormat="0" applyBorder="0" applyAlignment="0" applyProtection="0"/>
    <xf numFmtId="0" fontId="309" fillId="33" borderId="0" applyNumberFormat="0" applyBorder="0" applyAlignment="0" applyProtection="0"/>
    <xf numFmtId="0" fontId="309" fillId="33" borderId="0" applyNumberFormat="0" applyBorder="0" applyAlignment="0" applyProtection="0"/>
    <xf numFmtId="0" fontId="309" fillId="33" borderId="0" applyNumberFormat="0" applyBorder="0" applyAlignment="0" applyProtection="0"/>
    <xf numFmtId="0" fontId="309" fillId="33" borderId="0" applyNumberFormat="0" applyBorder="0" applyAlignment="0" applyProtection="0"/>
    <xf numFmtId="0" fontId="309" fillId="33" borderId="0" applyNumberFormat="0" applyBorder="0" applyAlignment="0" applyProtection="0"/>
    <xf numFmtId="0" fontId="309" fillId="33" borderId="0" applyNumberFormat="0" applyBorder="0" applyAlignment="0" applyProtection="0"/>
    <xf numFmtId="0" fontId="309" fillId="33" borderId="0" applyNumberFormat="0" applyBorder="0" applyAlignment="0" applyProtection="0"/>
    <xf numFmtId="0" fontId="309" fillId="33" borderId="0" applyNumberFormat="0" applyBorder="0" applyAlignment="0" applyProtection="0"/>
    <xf numFmtId="0" fontId="309" fillId="33" borderId="0" applyNumberFormat="0" applyBorder="0" applyAlignment="0" applyProtection="0"/>
    <xf numFmtId="0" fontId="309" fillId="33" borderId="0" applyNumberFormat="0" applyBorder="0" applyAlignment="0" applyProtection="0"/>
    <xf numFmtId="0" fontId="309" fillId="33" borderId="0" applyNumberFormat="0" applyBorder="0" applyAlignment="0" applyProtection="0"/>
    <xf numFmtId="0" fontId="309" fillId="33" borderId="0" applyNumberFormat="0" applyBorder="0" applyAlignment="0" applyProtection="0"/>
    <xf numFmtId="0" fontId="309" fillId="33"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309" fillId="33" borderId="0" applyNumberFormat="0" applyBorder="0" applyAlignment="0" applyProtection="0"/>
    <xf numFmtId="0" fontId="309" fillId="33" borderId="0" applyNumberFormat="0" applyBorder="0" applyAlignment="0" applyProtection="0"/>
    <xf numFmtId="0" fontId="309" fillId="33" borderId="0" applyNumberFormat="0" applyBorder="0" applyAlignment="0" applyProtection="0"/>
    <xf numFmtId="0" fontId="309" fillId="33" borderId="0" applyNumberFormat="0" applyBorder="0" applyAlignment="0" applyProtection="0"/>
    <xf numFmtId="0" fontId="309" fillId="33" borderId="0" applyNumberFormat="0" applyBorder="0" applyAlignment="0" applyProtection="0"/>
    <xf numFmtId="0" fontId="309" fillId="33" borderId="0" applyNumberFormat="0" applyBorder="0" applyAlignment="0" applyProtection="0"/>
    <xf numFmtId="0" fontId="309" fillId="33" borderId="0" applyNumberFormat="0" applyBorder="0" applyAlignment="0" applyProtection="0"/>
    <xf numFmtId="0" fontId="309" fillId="33" borderId="0" applyNumberFormat="0" applyBorder="0" applyAlignment="0" applyProtection="0"/>
    <xf numFmtId="0" fontId="309" fillId="33" borderId="0" applyNumberFormat="0" applyBorder="0" applyAlignment="0" applyProtection="0"/>
    <xf numFmtId="0" fontId="309" fillId="33" borderId="0" applyNumberFormat="0" applyBorder="0" applyAlignment="0" applyProtection="0"/>
    <xf numFmtId="0" fontId="309" fillId="33" borderId="0" applyNumberFormat="0" applyBorder="0" applyAlignment="0" applyProtection="0"/>
    <xf numFmtId="0" fontId="309" fillId="33" borderId="0" applyNumberFormat="0" applyBorder="0" applyAlignment="0" applyProtection="0"/>
    <xf numFmtId="0" fontId="309" fillId="33" borderId="0" applyNumberFormat="0" applyBorder="0" applyAlignment="0" applyProtection="0"/>
    <xf numFmtId="0" fontId="309" fillId="33" borderId="0" applyNumberFormat="0" applyBorder="0" applyAlignment="0" applyProtection="0"/>
    <xf numFmtId="0" fontId="309" fillId="33" borderId="0" applyNumberFormat="0" applyBorder="0" applyAlignment="0" applyProtection="0"/>
    <xf numFmtId="0" fontId="309" fillId="33" borderId="0" applyNumberFormat="0" applyBorder="0" applyAlignment="0" applyProtection="0"/>
    <xf numFmtId="0" fontId="309" fillId="33" borderId="0" applyNumberFormat="0" applyBorder="0" applyAlignment="0" applyProtection="0"/>
    <xf numFmtId="0" fontId="309" fillId="33" borderId="0" applyNumberFormat="0" applyBorder="0" applyAlignment="0" applyProtection="0"/>
    <xf numFmtId="0" fontId="309" fillId="33" borderId="0" applyNumberFormat="0" applyBorder="0" applyAlignment="0" applyProtection="0"/>
    <xf numFmtId="0" fontId="309" fillId="33" borderId="0" applyNumberFormat="0" applyBorder="0" applyAlignment="0" applyProtection="0"/>
    <xf numFmtId="0" fontId="309" fillId="33" borderId="0" applyNumberFormat="0" applyBorder="0" applyAlignment="0" applyProtection="0"/>
    <xf numFmtId="0" fontId="309" fillId="33" borderId="0" applyNumberFormat="0" applyBorder="0" applyAlignment="0" applyProtection="0"/>
    <xf numFmtId="0" fontId="309" fillId="33" borderId="0" applyNumberFormat="0" applyBorder="0" applyAlignment="0" applyProtection="0"/>
    <xf numFmtId="0" fontId="309" fillId="33" borderId="0" applyNumberFormat="0" applyBorder="0" applyAlignment="0" applyProtection="0"/>
    <xf numFmtId="0" fontId="2" fillId="38" borderId="0" applyNumberFormat="0" applyBorder="0" applyAlignment="0" applyProtection="0"/>
    <xf numFmtId="0" fontId="309" fillId="33" borderId="0" applyNumberFormat="0" applyBorder="0" applyAlignment="0" applyProtection="0"/>
    <xf numFmtId="0" fontId="309" fillId="33" borderId="0" applyNumberFormat="0" applyBorder="0" applyAlignment="0" applyProtection="0"/>
    <xf numFmtId="0" fontId="309" fillId="33" borderId="0" applyNumberFormat="0" applyBorder="0" applyAlignment="0" applyProtection="0"/>
    <xf numFmtId="0" fontId="309" fillId="33" borderId="0" applyNumberFormat="0" applyBorder="0" applyAlignment="0" applyProtection="0"/>
    <xf numFmtId="0" fontId="309" fillId="33" borderId="0" applyNumberFormat="0" applyBorder="0" applyAlignment="0" applyProtection="0"/>
    <xf numFmtId="0" fontId="309" fillId="33" borderId="0" applyNumberFormat="0" applyBorder="0" applyAlignment="0" applyProtection="0"/>
    <xf numFmtId="0" fontId="309" fillId="33" borderId="0" applyNumberFormat="0" applyBorder="0" applyAlignment="0" applyProtection="0"/>
    <xf numFmtId="0" fontId="309" fillId="33" borderId="0" applyNumberFormat="0" applyBorder="0" applyAlignment="0" applyProtection="0"/>
    <xf numFmtId="0" fontId="309" fillId="33" borderId="0" applyNumberFormat="0" applyBorder="0" applyAlignment="0" applyProtection="0"/>
    <xf numFmtId="0" fontId="309" fillId="33" borderId="0" applyNumberFormat="0" applyBorder="0" applyAlignment="0" applyProtection="0"/>
    <xf numFmtId="0" fontId="309" fillId="33" borderId="0" applyNumberFormat="0" applyBorder="0" applyAlignment="0" applyProtection="0"/>
    <xf numFmtId="0" fontId="309" fillId="33" borderId="0" applyNumberFormat="0" applyBorder="0" applyAlignment="0" applyProtection="0"/>
    <xf numFmtId="0" fontId="309" fillId="33" borderId="0" applyNumberFormat="0" applyBorder="0" applyAlignment="0" applyProtection="0"/>
    <xf numFmtId="0" fontId="309" fillId="33" borderId="0" applyNumberFormat="0" applyBorder="0" applyAlignment="0" applyProtection="0"/>
    <xf numFmtId="0" fontId="309" fillId="33" borderId="0" applyNumberFormat="0" applyBorder="0" applyAlignment="0" applyProtection="0"/>
    <xf numFmtId="0" fontId="309" fillId="33" borderId="0" applyNumberFormat="0" applyBorder="0" applyAlignment="0" applyProtection="0"/>
    <xf numFmtId="0" fontId="309" fillId="33" borderId="0" applyNumberFormat="0" applyBorder="0" applyAlignment="0" applyProtection="0"/>
    <xf numFmtId="0" fontId="309" fillId="33" borderId="0" applyNumberFormat="0" applyBorder="0" applyAlignment="0" applyProtection="0"/>
    <xf numFmtId="0" fontId="309" fillId="33" borderId="0" applyNumberFormat="0" applyBorder="0" applyAlignment="0" applyProtection="0"/>
    <xf numFmtId="0" fontId="309" fillId="33" borderId="0" applyNumberFormat="0" applyBorder="0" applyAlignment="0" applyProtection="0"/>
    <xf numFmtId="0" fontId="309" fillId="33" borderId="0" applyNumberFormat="0" applyBorder="0" applyAlignment="0" applyProtection="0"/>
    <xf numFmtId="0" fontId="309" fillId="33" borderId="0" applyNumberFormat="0" applyBorder="0" applyAlignment="0" applyProtection="0"/>
    <xf numFmtId="0" fontId="309" fillId="33" borderId="0" applyNumberFormat="0" applyBorder="0" applyAlignment="0" applyProtection="0"/>
    <xf numFmtId="0" fontId="309" fillId="33"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309" fillId="34" borderId="0" applyNumberFormat="0" applyBorder="0" applyAlignment="0" applyProtection="0"/>
    <xf numFmtId="0" fontId="309" fillId="34" borderId="0" applyNumberFormat="0" applyBorder="0" applyAlignment="0" applyProtection="0"/>
    <xf numFmtId="0" fontId="309" fillId="34" borderId="0" applyNumberFormat="0" applyBorder="0" applyAlignment="0" applyProtection="0"/>
    <xf numFmtId="0" fontId="309" fillId="34" borderId="0" applyNumberFormat="0" applyBorder="0" applyAlignment="0" applyProtection="0"/>
    <xf numFmtId="0" fontId="309" fillId="34" borderId="0" applyNumberFormat="0" applyBorder="0" applyAlignment="0" applyProtection="0"/>
    <xf numFmtId="0" fontId="309" fillId="34" borderId="0" applyNumberFormat="0" applyBorder="0" applyAlignment="0" applyProtection="0"/>
    <xf numFmtId="0" fontId="309" fillId="34" borderId="0" applyNumberFormat="0" applyBorder="0" applyAlignment="0" applyProtection="0"/>
    <xf numFmtId="0" fontId="309" fillId="34" borderId="0" applyNumberFormat="0" applyBorder="0" applyAlignment="0" applyProtection="0"/>
    <xf numFmtId="0" fontId="309" fillId="34" borderId="0" applyNumberFormat="0" applyBorder="0" applyAlignment="0" applyProtection="0"/>
    <xf numFmtId="0" fontId="309" fillId="34" borderId="0" applyNumberFormat="0" applyBorder="0" applyAlignment="0" applyProtection="0"/>
    <xf numFmtId="0" fontId="309" fillId="34" borderId="0" applyNumberFormat="0" applyBorder="0" applyAlignment="0" applyProtection="0"/>
    <xf numFmtId="0" fontId="309" fillId="34" borderId="0" applyNumberFormat="0" applyBorder="0" applyAlignment="0" applyProtection="0"/>
    <xf numFmtId="0" fontId="309" fillId="34" borderId="0" applyNumberFormat="0" applyBorder="0" applyAlignment="0" applyProtection="0"/>
    <xf numFmtId="0" fontId="309" fillId="34" borderId="0" applyNumberFormat="0" applyBorder="0" applyAlignment="0" applyProtection="0"/>
    <xf numFmtId="0" fontId="309" fillId="34" borderId="0" applyNumberFormat="0" applyBorder="0" applyAlignment="0" applyProtection="0"/>
    <xf numFmtId="0" fontId="309" fillId="34" borderId="0" applyNumberFormat="0" applyBorder="0" applyAlignment="0" applyProtection="0"/>
    <xf numFmtId="0" fontId="309" fillId="34" borderId="0" applyNumberFormat="0" applyBorder="0" applyAlignment="0" applyProtection="0"/>
    <xf numFmtId="0" fontId="309" fillId="34" borderId="0" applyNumberFormat="0" applyBorder="0" applyAlignment="0" applyProtection="0"/>
    <xf numFmtId="0" fontId="309" fillId="34" borderId="0" applyNumberFormat="0" applyBorder="0" applyAlignment="0" applyProtection="0"/>
    <xf numFmtId="0" fontId="309" fillId="34" borderId="0" applyNumberFormat="0" applyBorder="0" applyAlignment="0" applyProtection="0"/>
    <xf numFmtId="0" fontId="309" fillId="34" borderId="0" applyNumberFormat="0" applyBorder="0" applyAlignment="0" applyProtection="0"/>
    <xf numFmtId="0" fontId="309" fillId="34" borderId="0" applyNumberFormat="0" applyBorder="0" applyAlignment="0" applyProtection="0"/>
    <xf numFmtId="0" fontId="309" fillId="34" borderId="0" applyNumberFormat="0" applyBorder="0" applyAlignment="0" applyProtection="0"/>
    <xf numFmtId="0" fontId="309" fillId="34"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309" fillId="34" borderId="0" applyNumberFormat="0" applyBorder="0" applyAlignment="0" applyProtection="0"/>
    <xf numFmtId="0" fontId="309" fillId="34" borderId="0" applyNumberFormat="0" applyBorder="0" applyAlignment="0" applyProtection="0"/>
    <xf numFmtId="0" fontId="309" fillId="34" borderId="0" applyNumberFormat="0" applyBorder="0" applyAlignment="0" applyProtection="0"/>
    <xf numFmtId="0" fontId="309" fillId="34" borderId="0" applyNumberFormat="0" applyBorder="0" applyAlignment="0" applyProtection="0"/>
    <xf numFmtId="0" fontId="309" fillId="34" borderId="0" applyNumberFormat="0" applyBorder="0" applyAlignment="0" applyProtection="0"/>
    <xf numFmtId="0" fontId="309" fillId="34" borderId="0" applyNumberFormat="0" applyBorder="0" applyAlignment="0" applyProtection="0"/>
    <xf numFmtId="0" fontId="309" fillId="34" borderId="0" applyNumberFormat="0" applyBorder="0" applyAlignment="0" applyProtection="0"/>
    <xf numFmtId="0" fontId="309" fillId="34" borderId="0" applyNumberFormat="0" applyBorder="0" applyAlignment="0" applyProtection="0"/>
    <xf numFmtId="0" fontId="309" fillId="34" borderId="0" applyNumberFormat="0" applyBorder="0" applyAlignment="0" applyProtection="0"/>
    <xf numFmtId="0" fontId="309" fillId="34" borderId="0" applyNumberFormat="0" applyBorder="0" applyAlignment="0" applyProtection="0"/>
    <xf numFmtId="0" fontId="309" fillId="34" borderId="0" applyNumberFormat="0" applyBorder="0" applyAlignment="0" applyProtection="0"/>
    <xf numFmtId="0" fontId="309" fillId="34" borderId="0" applyNumberFormat="0" applyBorder="0" applyAlignment="0" applyProtection="0"/>
    <xf numFmtId="0" fontId="309" fillId="34" borderId="0" applyNumberFormat="0" applyBorder="0" applyAlignment="0" applyProtection="0"/>
    <xf numFmtId="0" fontId="309" fillId="34" borderId="0" applyNumberFormat="0" applyBorder="0" applyAlignment="0" applyProtection="0"/>
    <xf numFmtId="0" fontId="309" fillId="34" borderId="0" applyNumberFormat="0" applyBorder="0" applyAlignment="0" applyProtection="0"/>
    <xf numFmtId="0" fontId="309" fillId="34" borderId="0" applyNumberFormat="0" applyBorder="0" applyAlignment="0" applyProtection="0"/>
    <xf numFmtId="0" fontId="309" fillId="34" borderId="0" applyNumberFormat="0" applyBorder="0" applyAlignment="0" applyProtection="0"/>
    <xf numFmtId="0" fontId="309" fillId="34" borderId="0" applyNumberFormat="0" applyBorder="0" applyAlignment="0" applyProtection="0"/>
    <xf numFmtId="0" fontId="309" fillId="34" borderId="0" applyNumberFormat="0" applyBorder="0" applyAlignment="0" applyProtection="0"/>
    <xf numFmtId="0" fontId="309" fillId="34" borderId="0" applyNumberFormat="0" applyBorder="0" applyAlignment="0" applyProtection="0"/>
    <xf numFmtId="0" fontId="309" fillId="34" borderId="0" applyNumberFormat="0" applyBorder="0" applyAlignment="0" applyProtection="0"/>
    <xf numFmtId="0" fontId="309" fillId="34" borderId="0" applyNumberFormat="0" applyBorder="0" applyAlignment="0" applyProtection="0"/>
    <xf numFmtId="0" fontId="309" fillId="34" borderId="0" applyNumberFormat="0" applyBorder="0" applyAlignment="0" applyProtection="0"/>
    <xf numFmtId="0" fontId="309" fillId="34"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309" fillId="34" borderId="0" applyNumberFormat="0" applyBorder="0" applyAlignment="0" applyProtection="0"/>
    <xf numFmtId="0" fontId="309" fillId="34" borderId="0" applyNumberFormat="0" applyBorder="0" applyAlignment="0" applyProtection="0"/>
    <xf numFmtId="0" fontId="309" fillId="34" borderId="0" applyNumberFormat="0" applyBorder="0" applyAlignment="0" applyProtection="0"/>
    <xf numFmtId="0" fontId="309" fillId="34" borderId="0" applyNumberFormat="0" applyBorder="0" applyAlignment="0" applyProtection="0"/>
    <xf numFmtId="0" fontId="309" fillId="34" borderId="0" applyNumberFormat="0" applyBorder="0" applyAlignment="0" applyProtection="0"/>
    <xf numFmtId="0" fontId="309" fillId="34" borderId="0" applyNumberFormat="0" applyBorder="0" applyAlignment="0" applyProtection="0"/>
    <xf numFmtId="0" fontId="309" fillId="34" borderId="0" applyNumberFormat="0" applyBorder="0" applyAlignment="0" applyProtection="0"/>
    <xf numFmtId="0" fontId="309" fillId="34" borderId="0" applyNumberFormat="0" applyBorder="0" applyAlignment="0" applyProtection="0"/>
    <xf numFmtId="0" fontId="309" fillId="34" borderId="0" applyNumberFormat="0" applyBorder="0" applyAlignment="0" applyProtection="0"/>
    <xf numFmtId="0" fontId="309" fillId="34" borderId="0" applyNumberFormat="0" applyBorder="0" applyAlignment="0" applyProtection="0"/>
    <xf numFmtId="0" fontId="309" fillId="34" borderId="0" applyNumberFormat="0" applyBorder="0" applyAlignment="0" applyProtection="0"/>
    <xf numFmtId="0" fontId="309" fillId="34" borderId="0" applyNumberFormat="0" applyBorder="0" applyAlignment="0" applyProtection="0"/>
    <xf numFmtId="0" fontId="309" fillId="34" borderId="0" applyNumberFormat="0" applyBorder="0" applyAlignment="0" applyProtection="0"/>
    <xf numFmtId="0" fontId="309" fillId="34" borderId="0" applyNumberFormat="0" applyBorder="0" applyAlignment="0" applyProtection="0"/>
    <xf numFmtId="0" fontId="309" fillId="34" borderId="0" applyNumberFormat="0" applyBorder="0" applyAlignment="0" applyProtection="0"/>
    <xf numFmtId="0" fontId="309" fillId="34" borderId="0" applyNumberFormat="0" applyBorder="0" applyAlignment="0" applyProtection="0"/>
    <xf numFmtId="0" fontId="309" fillId="34" borderId="0" applyNumberFormat="0" applyBorder="0" applyAlignment="0" applyProtection="0"/>
    <xf numFmtId="0" fontId="309" fillId="34" borderId="0" applyNumberFormat="0" applyBorder="0" applyAlignment="0" applyProtection="0"/>
    <xf numFmtId="0" fontId="309" fillId="34" borderId="0" applyNumberFormat="0" applyBorder="0" applyAlignment="0" applyProtection="0"/>
    <xf numFmtId="0" fontId="309" fillId="34" borderId="0" applyNumberFormat="0" applyBorder="0" applyAlignment="0" applyProtection="0"/>
    <xf numFmtId="0" fontId="309" fillId="34" borderId="0" applyNumberFormat="0" applyBorder="0" applyAlignment="0" applyProtection="0"/>
    <xf numFmtId="0" fontId="309" fillId="34" borderId="0" applyNumberFormat="0" applyBorder="0" applyAlignment="0" applyProtection="0"/>
    <xf numFmtId="0" fontId="309" fillId="34" borderId="0" applyNumberFormat="0" applyBorder="0" applyAlignment="0" applyProtection="0"/>
    <xf numFmtId="0" fontId="309" fillId="34" borderId="0" applyNumberFormat="0" applyBorder="0" applyAlignment="0" applyProtection="0"/>
    <xf numFmtId="0" fontId="2" fillId="2" borderId="0" applyNumberFormat="0" applyBorder="0" applyAlignment="0" applyProtection="0"/>
    <xf numFmtId="0" fontId="309" fillId="34" borderId="0" applyNumberFormat="0" applyBorder="0" applyAlignment="0" applyProtection="0"/>
    <xf numFmtId="0" fontId="309" fillId="34" borderId="0" applyNumberFormat="0" applyBorder="0" applyAlignment="0" applyProtection="0"/>
    <xf numFmtId="0" fontId="309" fillId="34" borderId="0" applyNumberFormat="0" applyBorder="0" applyAlignment="0" applyProtection="0"/>
    <xf numFmtId="0" fontId="309" fillId="34" borderId="0" applyNumberFormat="0" applyBorder="0" applyAlignment="0" applyProtection="0"/>
    <xf numFmtId="0" fontId="309" fillId="34" borderId="0" applyNumberFormat="0" applyBorder="0" applyAlignment="0" applyProtection="0"/>
    <xf numFmtId="0" fontId="309" fillId="34" borderId="0" applyNumberFormat="0" applyBorder="0" applyAlignment="0" applyProtection="0"/>
    <xf numFmtId="0" fontId="309" fillId="34" borderId="0" applyNumberFormat="0" applyBorder="0" applyAlignment="0" applyProtection="0"/>
    <xf numFmtId="0" fontId="309" fillId="34" borderId="0" applyNumberFormat="0" applyBorder="0" applyAlignment="0" applyProtection="0"/>
    <xf numFmtId="0" fontId="309" fillId="34" borderId="0" applyNumberFormat="0" applyBorder="0" applyAlignment="0" applyProtection="0"/>
    <xf numFmtId="0" fontId="309" fillId="34" borderId="0" applyNumberFormat="0" applyBorder="0" applyAlignment="0" applyProtection="0"/>
    <xf numFmtId="0" fontId="309" fillId="34" borderId="0" applyNumberFormat="0" applyBorder="0" applyAlignment="0" applyProtection="0"/>
    <xf numFmtId="0" fontId="309" fillId="34" borderId="0" applyNumberFormat="0" applyBorder="0" applyAlignment="0" applyProtection="0"/>
    <xf numFmtId="0" fontId="309" fillId="34" borderId="0" applyNumberFormat="0" applyBorder="0" applyAlignment="0" applyProtection="0"/>
    <xf numFmtId="0" fontId="309" fillId="34" borderId="0" applyNumberFormat="0" applyBorder="0" applyAlignment="0" applyProtection="0"/>
    <xf numFmtId="0" fontId="309" fillId="34" borderId="0" applyNumberFormat="0" applyBorder="0" applyAlignment="0" applyProtection="0"/>
    <xf numFmtId="0" fontId="309" fillId="34" borderId="0" applyNumberFormat="0" applyBorder="0" applyAlignment="0" applyProtection="0"/>
    <xf numFmtId="0" fontId="309" fillId="34" borderId="0" applyNumberFormat="0" applyBorder="0" applyAlignment="0" applyProtection="0"/>
    <xf numFmtId="0" fontId="309" fillId="34" borderId="0" applyNumberFormat="0" applyBorder="0" applyAlignment="0" applyProtection="0"/>
    <xf numFmtId="0" fontId="309" fillId="34" borderId="0" applyNumberFormat="0" applyBorder="0" applyAlignment="0" applyProtection="0"/>
    <xf numFmtId="0" fontId="309" fillId="34" borderId="0" applyNumberFormat="0" applyBorder="0" applyAlignment="0" applyProtection="0"/>
    <xf numFmtId="0" fontId="309" fillId="34" borderId="0" applyNumberFormat="0" applyBorder="0" applyAlignment="0" applyProtection="0"/>
    <xf numFmtId="0" fontId="309" fillId="34" borderId="0" applyNumberFormat="0" applyBorder="0" applyAlignment="0" applyProtection="0"/>
    <xf numFmtId="0" fontId="309" fillId="34" borderId="0" applyNumberFormat="0" applyBorder="0" applyAlignment="0" applyProtection="0"/>
    <xf numFmtId="0" fontId="309" fillId="34"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309" fillId="35" borderId="0" applyNumberFormat="0" applyBorder="0" applyAlignment="0" applyProtection="0"/>
    <xf numFmtId="0" fontId="309" fillId="35" borderId="0" applyNumberFormat="0" applyBorder="0" applyAlignment="0" applyProtection="0"/>
    <xf numFmtId="0" fontId="309" fillId="35" borderId="0" applyNumberFormat="0" applyBorder="0" applyAlignment="0" applyProtection="0"/>
    <xf numFmtId="0" fontId="309" fillId="35" borderId="0" applyNumberFormat="0" applyBorder="0" applyAlignment="0" applyProtection="0"/>
    <xf numFmtId="0" fontId="309" fillId="35" borderId="0" applyNumberFormat="0" applyBorder="0" applyAlignment="0" applyProtection="0"/>
    <xf numFmtId="0" fontId="309" fillId="35" borderId="0" applyNumberFormat="0" applyBorder="0" applyAlignment="0" applyProtection="0"/>
    <xf numFmtId="0" fontId="309" fillId="35" borderId="0" applyNumberFormat="0" applyBorder="0" applyAlignment="0" applyProtection="0"/>
    <xf numFmtId="0" fontId="309" fillId="35" borderId="0" applyNumberFormat="0" applyBorder="0" applyAlignment="0" applyProtection="0"/>
    <xf numFmtId="0" fontId="309" fillId="35" borderId="0" applyNumberFormat="0" applyBorder="0" applyAlignment="0" applyProtection="0"/>
    <xf numFmtId="0" fontId="309" fillId="35" borderId="0" applyNumberFormat="0" applyBorder="0" applyAlignment="0" applyProtection="0"/>
    <xf numFmtId="0" fontId="309" fillId="35" borderId="0" applyNumberFormat="0" applyBorder="0" applyAlignment="0" applyProtection="0"/>
    <xf numFmtId="0" fontId="309" fillId="35" borderId="0" applyNumberFormat="0" applyBorder="0" applyAlignment="0" applyProtection="0"/>
    <xf numFmtId="0" fontId="309" fillId="35" borderId="0" applyNumberFormat="0" applyBorder="0" applyAlignment="0" applyProtection="0"/>
    <xf numFmtId="0" fontId="309" fillId="35" borderId="0" applyNumberFormat="0" applyBorder="0" applyAlignment="0" applyProtection="0"/>
    <xf numFmtId="0" fontId="309" fillId="35" borderId="0" applyNumberFormat="0" applyBorder="0" applyAlignment="0" applyProtection="0"/>
    <xf numFmtId="0" fontId="309" fillId="35" borderId="0" applyNumberFormat="0" applyBorder="0" applyAlignment="0" applyProtection="0"/>
    <xf numFmtId="0" fontId="309" fillId="35" borderId="0" applyNumberFormat="0" applyBorder="0" applyAlignment="0" applyProtection="0"/>
    <xf numFmtId="0" fontId="309" fillId="35" borderId="0" applyNumberFormat="0" applyBorder="0" applyAlignment="0" applyProtection="0"/>
    <xf numFmtId="0" fontId="309" fillId="35" borderId="0" applyNumberFormat="0" applyBorder="0" applyAlignment="0" applyProtection="0"/>
    <xf numFmtId="0" fontId="309" fillId="35" borderId="0" applyNumberFormat="0" applyBorder="0" applyAlignment="0" applyProtection="0"/>
    <xf numFmtId="0" fontId="309" fillId="35" borderId="0" applyNumberFormat="0" applyBorder="0" applyAlignment="0" applyProtection="0"/>
    <xf numFmtId="0" fontId="309" fillId="35" borderId="0" applyNumberFormat="0" applyBorder="0" applyAlignment="0" applyProtection="0"/>
    <xf numFmtId="0" fontId="309" fillId="35" borderId="0" applyNumberFormat="0" applyBorder="0" applyAlignment="0" applyProtection="0"/>
    <xf numFmtId="0" fontId="309" fillId="35"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309" fillId="35" borderId="0" applyNumberFormat="0" applyBorder="0" applyAlignment="0" applyProtection="0"/>
    <xf numFmtId="0" fontId="309" fillId="35" borderId="0" applyNumberFormat="0" applyBorder="0" applyAlignment="0" applyProtection="0"/>
    <xf numFmtId="0" fontId="309" fillId="35" borderId="0" applyNumberFormat="0" applyBorder="0" applyAlignment="0" applyProtection="0"/>
    <xf numFmtId="0" fontId="309" fillId="35" borderId="0" applyNumberFormat="0" applyBorder="0" applyAlignment="0" applyProtection="0"/>
    <xf numFmtId="0" fontId="309" fillId="35" borderId="0" applyNumberFormat="0" applyBorder="0" applyAlignment="0" applyProtection="0"/>
    <xf numFmtId="0" fontId="309" fillId="35" borderId="0" applyNumberFormat="0" applyBorder="0" applyAlignment="0" applyProtection="0"/>
    <xf numFmtId="0" fontId="309" fillId="35" borderId="0" applyNumberFormat="0" applyBorder="0" applyAlignment="0" applyProtection="0"/>
    <xf numFmtId="0" fontId="309" fillId="35" borderId="0" applyNumberFormat="0" applyBorder="0" applyAlignment="0" applyProtection="0"/>
    <xf numFmtId="0" fontId="309" fillId="35" borderId="0" applyNumberFormat="0" applyBorder="0" applyAlignment="0" applyProtection="0"/>
    <xf numFmtId="0" fontId="309" fillId="35" borderId="0" applyNumberFormat="0" applyBorder="0" applyAlignment="0" applyProtection="0"/>
    <xf numFmtId="0" fontId="309" fillId="35" borderId="0" applyNumberFormat="0" applyBorder="0" applyAlignment="0" applyProtection="0"/>
    <xf numFmtId="0" fontId="309" fillId="35" borderId="0" applyNumberFormat="0" applyBorder="0" applyAlignment="0" applyProtection="0"/>
    <xf numFmtId="0" fontId="309" fillId="35" borderId="0" applyNumberFormat="0" applyBorder="0" applyAlignment="0" applyProtection="0"/>
    <xf numFmtId="0" fontId="309" fillId="35" borderId="0" applyNumberFormat="0" applyBorder="0" applyAlignment="0" applyProtection="0"/>
    <xf numFmtId="0" fontId="309" fillId="35" borderId="0" applyNumberFormat="0" applyBorder="0" applyAlignment="0" applyProtection="0"/>
    <xf numFmtId="0" fontId="309" fillId="35" borderId="0" applyNumberFormat="0" applyBorder="0" applyAlignment="0" applyProtection="0"/>
    <xf numFmtId="0" fontId="309" fillId="35" borderId="0" applyNumberFormat="0" applyBorder="0" applyAlignment="0" applyProtection="0"/>
    <xf numFmtId="0" fontId="309" fillId="35" borderId="0" applyNumberFormat="0" applyBorder="0" applyAlignment="0" applyProtection="0"/>
    <xf numFmtId="0" fontId="309" fillId="35" borderId="0" applyNumberFormat="0" applyBorder="0" applyAlignment="0" applyProtection="0"/>
    <xf numFmtId="0" fontId="309" fillId="35" borderId="0" applyNumberFormat="0" applyBorder="0" applyAlignment="0" applyProtection="0"/>
    <xf numFmtId="0" fontId="309" fillId="35" borderId="0" applyNumberFormat="0" applyBorder="0" applyAlignment="0" applyProtection="0"/>
    <xf numFmtId="0" fontId="309" fillId="35" borderId="0" applyNumberFormat="0" applyBorder="0" applyAlignment="0" applyProtection="0"/>
    <xf numFmtId="0" fontId="309" fillId="35" borderId="0" applyNumberFormat="0" applyBorder="0" applyAlignment="0" applyProtection="0"/>
    <xf numFmtId="0" fontId="309" fillId="35"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309" fillId="35" borderId="0" applyNumberFormat="0" applyBorder="0" applyAlignment="0" applyProtection="0"/>
    <xf numFmtId="0" fontId="309" fillId="35" borderId="0" applyNumberFormat="0" applyBorder="0" applyAlignment="0" applyProtection="0"/>
    <xf numFmtId="0" fontId="309" fillId="35" borderId="0" applyNumberFormat="0" applyBorder="0" applyAlignment="0" applyProtection="0"/>
    <xf numFmtId="0" fontId="309" fillId="35" borderId="0" applyNumberFormat="0" applyBorder="0" applyAlignment="0" applyProtection="0"/>
    <xf numFmtId="0" fontId="309" fillId="35" borderId="0" applyNumberFormat="0" applyBorder="0" applyAlignment="0" applyProtection="0"/>
    <xf numFmtId="0" fontId="309" fillId="35" borderId="0" applyNumberFormat="0" applyBorder="0" applyAlignment="0" applyProtection="0"/>
    <xf numFmtId="0" fontId="309" fillId="35" borderId="0" applyNumberFormat="0" applyBorder="0" applyAlignment="0" applyProtection="0"/>
    <xf numFmtId="0" fontId="309" fillId="35" borderId="0" applyNumberFormat="0" applyBorder="0" applyAlignment="0" applyProtection="0"/>
    <xf numFmtId="0" fontId="309" fillId="35" borderId="0" applyNumberFormat="0" applyBorder="0" applyAlignment="0" applyProtection="0"/>
    <xf numFmtId="0" fontId="309" fillId="35" borderId="0" applyNumberFormat="0" applyBorder="0" applyAlignment="0" applyProtection="0"/>
    <xf numFmtId="0" fontId="309" fillId="35" borderId="0" applyNumberFormat="0" applyBorder="0" applyAlignment="0" applyProtection="0"/>
    <xf numFmtId="0" fontId="309" fillId="35" borderId="0" applyNumberFormat="0" applyBorder="0" applyAlignment="0" applyProtection="0"/>
    <xf numFmtId="0" fontId="309" fillId="35" borderId="0" applyNumberFormat="0" applyBorder="0" applyAlignment="0" applyProtection="0"/>
    <xf numFmtId="0" fontId="309" fillId="35" borderId="0" applyNumberFormat="0" applyBorder="0" applyAlignment="0" applyProtection="0"/>
    <xf numFmtId="0" fontId="309" fillId="35" borderId="0" applyNumberFormat="0" applyBorder="0" applyAlignment="0" applyProtection="0"/>
    <xf numFmtId="0" fontId="309" fillId="35" borderId="0" applyNumberFormat="0" applyBorder="0" applyAlignment="0" applyProtection="0"/>
    <xf numFmtId="0" fontId="309" fillId="35" borderId="0" applyNumberFormat="0" applyBorder="0" applyAlignment="0" applyProtection="0"/>
    <xf numFmtId="0" fontId="309" fillId="35" borderId="0" applyNumberFormat="0" applyBorder="0" applyAlignment="0" applyProtection="0"/>
    <xf numFmtId="0" fontId="309" fillId="35" borderId="0" applyNumberFormat="0" applyBorder="0" applyAlignment="0" applyProtection="0"/>
    <xf numFmtId="0" fontId="309" fillId="35" borderId="0" applyNumberFormat="0" applyBorder="0" applyAlignment="0" applyProtection="0"/>
    <xf numFmtId="0" fontId="309" fillId="35" borderId="0" applyNumberFormat="0" applyBorder="0" applyAlignment="0" applyProtection="0"/>
    <xf numFmtId="0" fontId="309" fillId="35" borderId="0" applyNumberFormat="0" applyBorder="0" applyAlignment="0" applyProtection="0"/>
    <xf numFmtId="0" fontId="309" fillId="35" borderId="0" applyNumberFormat="0" applyBorder="0" applyAlignment="0" applyProtection="0"/>
    <xf numFmtId="0" fontId="309" fillId="35" borderId="0" applyNumberFormat="0" applyBorder="0" applyAlignment="0" applyProtection="0"/>
    <xf numFmtId="0" fontId="2" fillId="2" borderId="0" applyNumberFormat="0" applyBorder="0" applyAlignment="0" applyProtection="0"/>
    <xf numFmtId="0" fontId="309" fillId="35" borderId="0" applyNumberFormat="0" applyBorder="0" applyAlignment="0" applyProtection="0"/>
    <xf numFmtId="0" fontId="309" fillId="35" borderId="0" applyNumberFormat="0" applyBorder="0" applyAlignment="0" applyProtection="0"/>
    <xf numFmtId="0" fontId="309" fillId="35" borderId="0" applyNumberFormat="0" applyBorder="0" applyAlignment="0" applyProtection="0"/>
    <xf numFmtId="0" fontId="309" fillId="35" borderId="0" applyNumberFormat="0" applyBorder="0" applyAlignment="0" applyProtection="0"/>
    <xf numFmtId="0" fontId="309" fillId="35" borderId="0" applyNumberFormat="0" applyBorder="0" applyAlignment="0" applyProtection="0"/>
    <xf numFmtId="0" fontId="309" fillId="35" borderId="0" applyNumberFormat="0" applyBorder="0" applyAlignment="0" applyProtection="0"/>
    <xf numFmtId="0" fontId="309" fillId="35" borderId="0" applyNumberFormat="0" applyBorder="0" applyAlignment="0" applyProtection="0"/>
    <xf numFmtId="0" fontId="309" fillId="35" borderId="0" applyNumberFormat="0" applyBorder="0" applyAlignment="0" applyProtection="0"/>
    <xf numFmtId="0" fontId="309" fillId="35" borderId="0" applyNumberFormat="0" applyBorder="0" applyAlignment="0" applyProtection="0"/>
    <xf numFmtId="0" fontId="309" fillId="35" borderId="0" applyNumberFormat="0" applyBorder="0" applyAlignment="0" applyProtection="0"/>
    <xf numFmtId="0" fontId="309" fillId="35" borderId="0" applyNumberFormat="0" applyBorder="0" applyAlignment="0" applyProtection="0"/>
    <xf numFmtId="0" fontId="309" fillId="35" borderId="0" applyNumberFormat="0" applyBorder="0" applyAlignment="0" applyProtection="0"/>
    <xf numFmtId="0" fontId="309" fillId="35" borderId="0" applyNumberFormat="0" applyBorder="0" applyAlignment="0" applyProtection="0"/>
    <xf numFmtId="0" fontId="309" fillId="35" borderId="0" applyNumberFormat="0" applyBorder="0" applyAlignment="0" applyProtection="0"/>
    <xf numFmtId="0" fontId="309" fillId="35" borderId="0" applyNumberFormat="0" applyBorder="0" applyAlignment="0" applyProtection="0"/>
    <xf numFmtId="0" fontId="309" fillId="35" borderId="0" applyNumberFormat="0" applyBorder="0" applyAlignment="0" applyProtection="0"/>
    <xf numFmtId="0" fontId="309" fillId="35" borderId="0" applyNumberFormat="0" applyBorder="0" applyAlignment="0" applyProtection="0"/>
    <xf numFmtId="0" fontId="309" fillId="35" borderId="0" applyNumberFormat="0" applyBorder="0" applyAlignment="0" applyProtection="0"/>
    <xf numFmtId="0" fontId="309" fillId="35" borderId="0" applyNumberFormat="0" applyBorder="0" applyAlignment="0" applyProtection="0"/>
    <xf numFmtId="0" fontId="309" fillId="35" borderId="0" applyNumberFormat="0" applyBorder="0" applyAlignment="0" applyProtection="0"/>
    <xf numFmtId="0" fontId="309" fillId="35" borderId="0" applyNumberFormat="0" applyBorder="0" applyAlignment="0" applyProtection="0"/>
    <xf numFmtId="0" fontId="309" fillId="35" borderId="0" applyNumberFormat="0" applyBorder="0" applyAlignment="0" applyProtection="0"/>
    <xf numFmtId="0" fontId="309" fillId="35" borderId="0" applyNumberFormat="0" applyBorder="0" applyAlignment="0" applyProtection="0"/>
    <xf numFmtId="0" fontId="309" fillId="35"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309" fillId="36" borderId="0" applyNumberFormat="0" applyBorder="0" applyAlignment="0" applyProtection="0"/>
    <xf numFmtId="0" fontId="309" fillId="36" borderId="0" applyNumberFormat="0" applyBorder="0" applyAlignment="0" applyProtection="0"/>
    <xf numFmtId="0" fontId="309" fillId="36" borderId="0" applyNumberFormat="0" applyBorder="0" applyAlignment="0" applyProtection="0"/>
    <xf numFmtId="0" fontId="309" fillId="36" borderId="0" applyNumberFormat="0" applyBorder="0" applyAlignment="0" applyProtection="0"/>
    <xf numFmtId="0" fontId="309" fillId="36" borderId="0" applyNumberFormat="0" applyBorder="0" applyAlignment="0" applyProtection="0"/>
    <xf numFmtId="0" fontId="309" fillId="36" borderId="0" applyNumberFormat="0" applyBorder="0" applyAlignment="0" applyProtection="0"/>
    <xf numFmtId="0" fontId="309" fillId="36" borderId="0" applyNumberFormat="0" applyBorder="0" applyAlignment="0" applyProtection="0"/>
    <xf numFmtId="0" fontId="309" fillId="36" borderId="0" applyNumberFormat="0" applyBorder="0" applyAlignment="0" applyProtection="0"/>
    <xf numFmtId="0" fontId="309" fillId="36" borderId="0" applyNumberFormat="0" applyBorder="0" applyAlignment="0" applyProtection="0"/>
    <xf numFmtId="0" fontId="309" fillId="36" borderId="0" applyNumberFormat="0" applyBorder="0" applyAlignment="0" applyProtection="0"/>
    <xf numFmtId="0" fontId="309" fillId="36" borderId="0" applyNumberFormat="0" applyBorder="0" applyAlignment="0" applyProtection="0"/>
    <xf numFmtId="0" fontId="309" fillId="36" borderId="0" applyNumberFormat="0" applyBorder="0" applyAlignment="0" applyProtection="0"/>
    <xf numFmtId="0" fontId="309" fillId="36" borderId="0" applyNumberFormat="0" applyBorder="0" applyAlignment="0" applyProtection="0"/>
    <xf numFmtId="0" fontId="309" fillId="36" borderId="0" applyNumberFormat="0" applyBorder="0" applyAlignment="0" applyProtection="0"/>
    <xf numFmtId="0" fontId="309" fillId="36" borderId="0" applyNumberFormat="0" applyBorder="0" applyAlignment="0" applyProtection="0"/>
    <xf numFmtId="0" fontId="309" fillId="36" borderId="0" applyNumberFormat="0" applyBorder="0" applyAlignment="0" applyProtection="0"/>
    <xf numFmtId="0" fontId="309" fillId="36" borderId="0" applyNumberFormat="0" applyBorder="0" applyAlignment="0" applyProtection="0"/>
    <xf numFmtId="0" fontId="309" fillId="36" borderId="0" applyNumberFormat="0" applyBorder="0" applyAlignment="0" applyProtection="0"/>
    <xf numFmtId="0" fontId="309" fillId="36" borderId="0" applyNumberFormat="0" applyBorder="0" applyAlignment="0" applyProtection="0"/>
    <xf numFmtId="0" fontId="309" fillId="36" borderId="0" applyNumberFormat="0" applyBorder="0" applyAlignment="0" applyProtection="0"/>
    <xf numFmtId="0" fontId="309" fillId="36" borderId="0" applyNumberFormat="0" applyBorder="0" applyAlignment="0" applyProtection="0"/>
    <xf numFmtId="0" fontId="309" fillId="36" borderId="0" applyNumberFormat="0" applyBorder="0" applyAlignment="0" applyProtection="0"/>
    <xf numFmtId="0" fontId="309" fillId="36" borderId="0" applyNumberFormat="0" applyBorder="0" applyAlignment="0" applyProtection="0"/>
    <xf numFmtId="0" fontId="309" fillId="36"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309" fillId="36" borderId="0" applyNumberFormat="0" applyBorder="0" applyAlignment="0" applyProtection="0"/>
    <xf numFmtId="0" fontId="309" fillId="36" borderId="0" applyNumberFormat="0" applyBorder="0" applyAlignment="0" applyProtection="0"/>
    <xf numFmtId="0" fontId="309" fillId="36" borderId="0" applyNumberFormat="0" applyBorder="0" applyAlignment="0" applyProtection="0"/>
    <xf numFmtId="0" fontId="309" fillId="36" borderId="0" applyNumberFormat="0" applyBorder="0" applyAlignment="0" applyProtection="0"/>
    <xf numFmtId="0" fontId="309" fillId="36" borderId="0" applyNumberFormat="0" applyBorder="0" applyAlignment="0" applyProtection="0"/>
    <xf numFmtId="0" fontId="309" fillId="36" borderId="0" applyNumberFormat="0" applyBorder="0" applyAlignment="0" applyProtection="0"/>
    <xf numFmtId="0" fontId="309" fillId="36" borderId="0" applyNumberFormat="0" applyBorder="0" applyAlignment="0" applyProtection="0"/>
    <xf numFmtId="0" fontId="309" fillId="36" borderId="0" applyNumberFormat="0" applyBorder="0" applyAlignment="0" applyProtection="0"/>
    <xf numFmtId="0" fontId="309" fillId="36" borderId="0" applyNumberFormat="0" applyBorder="0" applyAlignment="0" applyProtection="0"/>
    <xf numFmtId="0" fontId="309" fillId="36" borderId="0" applyNumberFormat="0" applyBorder="0" applyAlignment="0" applyProtection="0"/>
    <xf numFmtId="0" fontId="309" fillId="36" borderId="0" applyNumberFormat="0" applyBorder="0" applyAlignment="0" applyProtection="0"/>
    <xf numFmtId="0" fontId="309" fillId="36" borderId="0" applyNumberFormat="0" applyBorder="0" applyAlignment="0" applyProtection="0"/>
    <xf numFmtId="0" fontId="309" fillId="36" borderId="0" applyNumberFormat="0" applyBorder="0" applyAlignment="0" applyProtection="0"/>
    <xf numFmtId="0" fontId="309" fillId="36" borderId="0" applyNumberFormat="0" applyBorder="0" applyAlignment="0" applyProtection="0"/>
    <xf numFmtId="0" fontId="309" fillId="36" borderId="0" applyNumberFormat="0" applyBorder="0" applyAlignment="0" applyProtection="0"/>
    <xf numFmtId="0" fontId="309" fillId="36" borderId="0" applyNumberFormat="0" applyBorder="0" applyAlignment="0" applyProtection="0"/>
    <xf numFmtId="0" fontId="309" fillId="36" borderId="0" applyNumberFormat="0" applyBorder="0" applyAlignment="0" applyProtection="0"/>
    <xf numFmtId="0" fontId="309" fillId="36" borderId="0" applyNumberFormat="0" applyBorder="0" applyAlignment="0" applyProtection="0"/>
    <xf numFmtId="0" fontId="309" fillId="36" borderId="0" applyNumberFormat="0" applyBorder="0" applyAlignment="0" applyProtection="0"/>
    <xf numFmtId="0" fontId="309" fillId="36" borderId="0" applyNumberFormat="0" applyBorder="0" applyAlignment="0" applyProtection="0"/>
    <xf numFmtId="0" fontId="309" fillId="36" borderId="0" applyNumberFormat="0" applyBorder="0" applyAlignment="0" applyProtection="0"/>
    <xf numFmtId="0" fontId="309" fillId="36" borderId="0" applyNumberFormat="0" applyBorder="0" applyAlignment="0" applyProtection="0"/>
    <xf numFmtId="0" fontId="309" fillId="36" borderId="0" applyNumberFormat="0" applyBorder="0" applyAlignment="0" applyProtection="0"/>
    <xf numFmtId="0" fontId="309" fillId="36"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309" fillId="36" borderId="0" applyNumberFormat="0" applyBorder="0" applyAlignment="0" applyProtection="0"/>
    <xf numFmtId="0" fontId="309" fillId="36" borderId="0" applyNumberFormat="0" applyBorder="0" applyAlignment="0" applyProtection="0"/>
    <xf numFmtId="0" fontId="309" fillId="36" borderId="0" applyNumberFormat="0" applyBorder="0" applyAlignment="0" applyProtection="0"/>
    <xf numFmtId="0" fontId="309" fillId="36" borderId="0" applyNumberFormat="0" applyBorder="0" applyAlignment="0" applyProtection="0"/>
    <xf numFmtId="0" fontId="309" fillId="36" borderId="0" applyNumberFormat="0" applyBorder="0" applyAlignment="0" applyProtection="0"/>
    <xf numFmtId="0" fontId="309" fillId="36" borderId="0" applyNumberFormat="0" applyBorder="0" applyAlignment="0" applyProtection="0"/>
    <xf numFmtId="0" fontId="309" fillId="36" borderId="0" applyNumberFormat="0" applyBorder="0" applyAlignment="0" applyProtection="0"/>
    <xf numFmtId="0" fontId="309" fillId="36" borderId="0" applyNumberFormat="0" applyBorder="0" applyAlignment="0" applyProtection="0"/>
    <xf numFmtId="0" fontId="309" fillId="36" borderId="0" applyNumberFormat="0" applyBorder="0" applyAlignment="0" applyProtection="0"/>
    <xf numFmtId="0" fontId="309" fillId="36" borderId="0" applyNumberFormat="0" applyBorder="0" applyAlignment="0" applyProtection="0"/>
    <xf numFmtId="0" fontId="309" fillId="36" borderId="0" applyNumberFormat="0" applyBorder="0" applyAlignment="0" applyProtection="0"/>
    <xf numFmtId="0" fontId="309" fillId="36" borderId="0" applyNumberFormat="0" applyBorder="0" applyAlignment="0" applyProtection="0"/>
    <xf numFmtId="0" fontId="309" fillId="36" borderId="0" applyNumberFormat="0" applyBorder="0" applyAlignment="0" applyProtection="0"/>
    <xf numFmtId="0" fontId="309" fillId="36" borderId="0" applyNumberFormat="0" applyBorder="0" applyAlignment="0" applyProtection="0"/>
    <xf numFmtId="0" fontId="309" fillId="36" borderId="0" applyNumberFormat="0" applyBorder="0" applyAlignment="0" applyProtection="0"/>
    <xf numFmtId="0" fontId="309" fillId="36" borderId="0" applyNumberFormat="0" applyBorder="0" applyAlignment="0" applyProtection="0"/>
    <xf numFmtId="0" fontId="309" fillId="36" borderId="0" applyNumberFormat="0" applyBorder="0" applyAlignment="0" applyProtection="0"/>
    <xf numFmtId="0" fontId="309" fillId="36" borderId="0" applyNumberFormat="0" applyBorder="0" applyAlignment="0" applyProtection="0"/>
    <xf numFmtId="0" fontId="309" fillId="36" borderId="0" applyNumberFormat="0" applyBorder="0" applyAlignment="0" applyProtection="0"/>
    <xf numFmtId="0" fontId="309" fillId="36" borderId="0" applyNumberFormat="0" applyBorder="0" applyAlignment="0" applyProtection="0"/>
    <xf numFmtId="0" fontId="309" fillId="36" borderId="0" applyNumberFormat="0" applyBorder="0" applyAlignment="0" applyProtection="0"/>
    <xf numFmtId="0" fontId="309" fillId="36" borderId="0" applyNumberFormat="0" applyBorder="0" applyAlignment="0" applyProtection="0"/>
    <xf numFmtId="0" fontId="309" fillId="36" borderId="0" applyNumberFormat="0" applyBorder="0" applyAlignment="0" applyProtection="0"/>
    <xf numFmtId="0" fontId="309" fillId="36" borderId="0" applyNumberFormat="0" applyBorder="0" applyAlignment="0" applyProtection="0"/>
    <xf numFmtId="0" fontId="2" fillId="38" borderId="0" applyNumberFormat="0" applyBorder="0" applyAlignment="0" applyProtection="0"/>
    <xf numFmtId="0" fontId="309" fillId="36" borderId="0" applyNumberFormat="0" applyBorder="0" applyAlignment="0" applyProtection="0"/>
    <xf numFmtId="0" fontId="309" fillId="36" borderId="0" applyNumberFormat="0" applyBorder="0" applyAlignment="0" applyProtection="0"/>
    <xf numFmtId="0" fontId="309" fillId="36" borderId="0" applyNumberFormat="0" applyBorder="0" applyAlignment="0" applyProtection="0"/>
    <xf numFmtId="0" fontId="309" fillId="36" borderId="0" applyNumberFormat="0" applyBorder="0" applyAlignment="0" applyProtection="0"/>
    <xf numFmtId="0" fontId="309" fillId="36" borderId="0" applyNumberFormat="0" applyBorder="0" applyAlignment="0" applyProtection="0"/>
    <xf numFmtId="0" fontId="309" fillId="36" borderId="0" applyNumberFormat="0" applyBorder="0" applyAlignment="0" applyProtection="0"/>
    <xf numFmtId="0" fontId="309" fillId="36" borderId="0" applyNumberFormat="0" applyBorder="0" applyAlignment="0" applyProtection="0"/>
    <xf numFmtId="0" fontId="309" fillId="36" borderId="0" applyNumberFormat="0" applyBorder="0" applyAlignment="0" applyProtection="0"/>
    <xf numFmtId="0" fontId="309" fillId="36" borderId="0" applyNumberFormat="0" applyBorder="0" applyAlignment="0" applyProtection="0"/>
    <xf numFmtId="0" fontId="309" fillId="36" borderId="0" applyNumberFormat="0" applyBorder="0" applyAlignment="0" applyProtection="0"/>
    <xf numFmtId="0" fontId="309" fillId="36" borderId="0" applyNumberFormat="0" applyBorder="0" applyAlignment="0" applyProtection="0"/>
    <xf numFmtId="0" fontId="309" fillId="36" borderId="0" applyNumberFormat="0" applyBorder="0" applyAlignment="0" applyProtection="0"/>
    <xf numFmtId="0" fontId="309" fillId="36" borderId="0" applyNumberFormat="0" applyBorder="0" applyAlignment="0" applyProtection="0"/>
    <xf numFmtId="0" fontId="309" fillId="36" borderId="0" applyNumberFormat="0" applyBorder="0" applyAlignment="0" applyProtection="0"/>
    <xf numFmtId="0" fontId="309" fillId="36" borderId="0" applyNumberFormat="0" applyBorder="0" applyAlignment="0" applyProtection="0"/>
    <xf numFmtId="0" fontId="309" fillId="36" borderId="0" applyNumberFormat="0" applyBorder="0" applyAlignment="0" applyProtection="0"/>
    <xf numFmtId="0" fontId="309" fillId="36" borderId="0" applyNumberFormat="0" applyBorder="0" applyAlignment="0" applyProtection="0"/>
    <xf numFmtId="0" fontId="309" fillId="36" borderId="0" applyNumberFormat="0" applyBorder="0" applyAlignment="0" applyProtection="0"/>
    <xf numFmtId="0" fontId="309" fillId="36" borderId="0" applyNumberFormat="0" applyBorder="0" applyAlignment="0" applyProtection="0"/>
    <xf numFmtId="0" fontId="309" fillId="36" borderId="0" applyNumberFormat="0" applyBorder="0" applyAlignment="0" applyProtection="0"/>
    <xf numFmtId="0" fontId="309" fillId="36" borderId="0" applyNumberFormat="0" applyBorder="0" applyAlignment="0" applyProtection="0"/>
    <xf numFmtId="0" fontId="309" fillId="36" borderId="0" applyNumberFormat="0" applyBorder="0" applyAlignment="0" applyProtection="0"/>
    <xf numFmtId="0" fontId="309" fillId="36" borderId="0" applyNumberFormat="0" applyBorder="0" applyAlignment="0" applyProtection="0"/>
    <xf numFmtId="0" fontId="309" fillId="36"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309" fillId="6" borderId="0" applyNumberFormat="0" applyBorder="0" applyAlignment="0" applyProtection="0"/>
    <xf numFmtId="0" fontId="309" fillId="6" borderId="0" applyNumberFormat="0" applyBorder="0" applyAlignment="0" applyProtection="0"/>
    <xf numFmtId="0" fontId="309" fillId="6" borderId="0" applyNumberFormat="0" applyBorder="0" applyAlignment="0" applyProtection="0"/>
    <xf numFmtId="0" fontId="309" fillId="6" borderId="0" applyNumberFormat="0" applyBorder="0" applyAlignment="0" applyProtection="0"/>
    <xf numFmtId="0" fontId="309" fillId="6" borderId="0" applyNumberFormat="0" applyBorder="0" applyAlignment="0" applyProtection="0"/>
    <xf numFmtId="0" fontId="309" fillId="6" borderId="0" applyNumberFormat="0" applyBorder="0" applyAlignment="0" applyProtection="0"/>
    <xf numFmtId="0" fontId="309" fillId="6" borderId="0" applyNumberFormat="0" applyBorder="0" applyAlignment="0" applyProtection="0"/>
    <xf numFmtId="0" fontId="309" fillId="6" borderId="0" applyNumberFormat="0" applyBorder="0" applyAlignment="0" applyProtection="0"/>
    <xf numFmtId="0" fontId="309" fillId="6" borderId="0" applyNumberFormat="0" applyBorder="0" applyAlignment="0" applyProtection="0"/>
    <xf numFmtId="0" fontId="309" fillId="6" borderId="0" applyNumberFormat="0" applyBorder="0" applyAlignment="0" applyProtection="0"/>
    <xf numFmtId="0" fontId="309" fillId="6" borderId="0" applyNumberFormat="0" applyBorder="0" applyAlignment="0" applyProtection="0"/>
    <xf numFmtId="0" fontId="309" fillId="6" borderId="0" applyNumberFormat="0" applyBorder="0" applyAlignment="0" applyProtection="0"/>
    <xf numFmtId="0" fontId="309" fillId="6" borderId="0" applyNumberFormat="0" applyBorder="0" applyAlignment="0" applyProtection="0"/>
    <xf numFmtId="0" fontId="309" fillId="6" borderId="0" applyNumberFormat="0" applyBorder="0" applyAlignment="0" applyProtection="0"/>
    <xf numFmtId="0" fontId="309" fillId="6" borderId="0" applyNumberFormat="0" applyBorder="0" applyAlignment="0" applyProtection="0"/>
    <xf numFmtId="0" fontId="309" fillId="6" borderId="0" applyNumberFormat="0" applyBorder="0" applyAlignment="0" applyProtection="0"/>
    <xf numFmtId="0" fontId="309" fillId="6" borderId="0" applyNumberFormat="0" applyBorder="0" applyAlignment="0" applyProtection="0"/>
    <xf numFmtId="0" fontId="309" fillId="6" borderId="0" applyNumberFormat="0" applyBorder="0" applyAlignment="0" applyProtection="0"/>
    <xf numFmtId="0" fontId="309" fillId="6" borderId="0" applyNumberFormat="0" applyBorder="0" applyAlignment="0" applyProtection="0"/>
    <xf numFmtId="0" fontId="309" fillId="6" borderId="0" applyNumberFormat="0" applyBorder="0" applyAlignment="0" applyProtection="0"/>
    <xf numFmtId="0" fontId="309" fillId="6" borderId="0" applyNumberFormat="0" applyBorder="0" applyAlignment="0" applyProtection="0"/>
    <xf numFmtId="0" fontId="309" fillId="6" borderId="0" applyNumberFormat="0" applyBorder="0" applyAlignment="0" applyProtection="0"/>
    <xf numFmtId="0" fontId="309" fillId="6" borderId="0" applyNumberFormat="0" applyBorder="0" applyAlignment="0" applyProtection="0"/>
    <xf numFmtId="0" fontId="309" fillId="6"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309" fillId="6" borderId="0" applyNumberFormat="0" applyBorder="0" applyAlignment="0" applyProtection="0"/>
    <xf numFmtId="0" fontId="309" fillId="6" borderId="0" applyNumberFormat="0" applyBorder="0" applyAlignment="0" applyProtection="0"/>
    <xf numFmtId="0" fontId="309" fillId="6" borderId="0" applyNumberFormat="0" applyBorder="0" applyAlignment="0" applyProtection="0"/>
    <xf numFmtId="0" fontId="309" fillId="6" borderId="0" applyNumberFormat="0" applyBorder="0" applyAlignment="0" applyProtection="0"/>
    <xf numFmtId="0" fontId="309" fillId="6" borderId="0" applyNumberFormat="0" applyBorder="0" applyAlignment="0" applyProtection="0"/>
    <xf numFmtId="0" fontId="309" fillId="6" borderId="0" applyNumberFormat="0" applyBorder="0" applyAlignment="0" applyProtection="0"/>
    <xf numFmtId="0" fontId="309" fillId="6" borderId="0" applyNumberFormat="0" applyBorder="0" applyAlignment="0" applyProtection="0"/>
    <xf numFmtId="0" fontId="309" fillId="6" borderId="0" applyNumberFormat="0" applyBorder="0" applyAlignment="0" applyProtection="0"/>
    <xf numFmtId="0" fontId="309" fillId="6" borderId="0" applyNumberFormat="0" applyBorder="0" applyAlignment="0" applyProtection="0"/>
    <xf numFmtId="0" fontId="309" fillId="6" borderId="0" applyNumberFormat="0" applyBorder="0" applyAlignment="0" applyProtection="0"/>
    <xf numFmtId="0" fontId="309" fillId="6" borderId="0" applyNumberFormat="0" applyBorder="0" applyAlignment="0" applyProtection="0"/>
    <xf numFmtId="0" fontId="309" fillId="6" borderId="0" applyNumberFormat="0" applyBorder="0" applyAlignment="0" applyProtection="0"/>
    <xf numFmtId="0" fontId="309" fillId="6" borderId="0" applyNumberFormat="0" applyBorder="0" applyAlignment="0" applyProtection="0"/>
    <xf numFmtId="0" fontId="309" fillId="6" borderId="0" applyNumberFormat="0" applyBorder="0" applyAlignment="0" applyProtection="0"/>
    <xf numFmtId="0" fontId="309" fillId="6" borderId="0" applyNumberFormat="0" applyBorder="0" applyAlignment="0" applyProtection="0"/>
    <xf numFmtId="0" fontId="309" fillId="6" borderId="0" applyNumberFormat="0" applyBorder="0" applyAlignment="0" applyProtection="0"/>
    <xf numFmtId="0" fontId="309" fillId="6" borderId="0" applyNumberFormat="0" applyBorder="0" applyAlignment="0" applyProtection="0"/>
    <xf numFmtId="0" fontId="309" fillId="6" borderId="0" applyNumberFormat="0" applyBorder="0" applyAlignment="0" applyProtection="0"/>
    <xf numFmtId="0" fontId="309" fillId="6" borderId="0" applyNumberFormat="0" applyBorder="0" applyAlignment="0" applyProtection="0"/>
    <xf numFmtId="0" fontId="309" fillId="6" borderId="0" applyNumberFormat="0" applyBorder="0" applyAlignment="0" applyProtection="0"/>
    <xf numFmtId="0" fontId="309" fillId="6" borderId="0" applyNumberFormat="0" applyBorder="0" applyAlignment="0" applyProtection="0"/>
    <xf numFmtId="0" fontId="309" fillId="6" borderId="0" applyNumberFormat="0" applyBorder="0" applyAlignment="0" applyProtection="0"/>
    <xf numFmtId="0" fontId="309" fillId="6" borderId="0" applyNumberFormat="0" applyBorder="0" applyAlignment="0" applyProtection="0"/>
    <xf numFmtId="0" fontId="309" fillId="6"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309" fillId="6" borderId="0" applyNumberFormat="0" applyBorder="0" applyAlignment="0" applyProtection="0"/>
    <xf numFmtId="0" fontId="309" fillId="6" borderId="0" applyNumberFormat="0" applyBorder="0" applyAlignment="0" applyProtection="0"/>
    <xf numFmtId="0" fontId="309" fillId="6" borderId="0" applyNumberFormat="0" applyBorder="0" applyAlignment="0" applyProtection="0"/>
    <xf numFmtId="0" fontId="309" fillId="6" borderId="0" applyNumberFormat="0" applyBorder="0" applyAlignment="0" applyProtection="0"/>
    <xf numFmtId="0" fontId="309" fillId="6" borderId="0" applyNumberFormat="0" applyBorder="0" applyAlignment="0" applyProtection="0"/>
    <xf numFmtId="0" fontId="309" fillId="6" borderId="0" applyNumberFormat="0" applyBorder="0" applyAlignment="0" applyProtection="0"/>
    <xf numFmtId="0" fontId="309" fillId="6" borderId="0" applyNumberFormat="0" applyBorder="0" applyAlignment="0" applyProtection="0"/>
    <xf numFmtId="0" fontId="309" fillId="6" borderId="0" applyNumberFormat="0" applyBorder="0" applyAlignment="0" applyProtection="0"/>
    <xf numFmtId="0" fontId="309" fillId="6" borderId="0" applyNumberFormat="0" applyBorder="0" applyAlignment="0" applyProtection="0"/>
    <xf numFmtId="0" fontId="309" fillId="6" borderId="0" applyNumberFormat="0" applyBorder="0" applyAlignment="0" applyProtection="0"/>
    <xf numFmtId="0" fontId="309" fillId="6" borderId="0" applyNumberFormat="0" applyBorder="0" applyAlignment="0" applyProtection="0"/>
    <xf numFmtId="0" fontId="309" fillId="6" borderId="0" applyNumberFormat="0" applyBorder="0" applyAlignment="0" applyProtection="0"/>
    <xf numFmtId="0" fontId="309" fillId="6" borderId="0" applyNumberFormat="0" applyBorder="0" applyAlignment="0" applyProtection="0"/>
    <xf numFmtId="0" fontId="309" fillId="6" borderId="0" applyNumberFormat="0" applyBorder="0" applyAlignment="0" applyProtection="0"/>
    <xf numFmtId="0" fontId="309" fillId="6" borderId="0" applyNumberFormat="0" applyBorder="0" applyAlignment="0" applyProtection="0"/>
    <xf numFmtId="0" fontId="309" fillId="6" borderId="0" applyNumberFormat="0" applyBorder="0" applyAlignment="0" applyProtection="0"/>
    <xf numFmtId="0" fontId="309" fillId="6" borderId="0" applyNumberFormat="0" applyBorder="0" applyAlignment="0" applyProtection="0"/>
    <xf numFmtId="0" fontId="309" fillId="6" borderId="0" applyNumberFormat="0" applyBorder="0" applyAlignment="0" applyProtection="0"/>
    <xf numFmtId="0" fontId="309" fillId="6" borderId="0" applyNumberFormat="0" applyBorder="0" applyAlignment="0" applyProtection="0"/>
    <xf numFmtId="0" fontId="309" fillId="6" borderId="0" applyNumberFormat="0" applyBorder="0" applyAlignment="0" applyProtection="0"/>
    <xf numFmtId="0" fontId="309" fillId="6" borderId="0" applyNumberFormat="0" applyBorder="0" applyAlignment="0" applyProtection="0"/>
    <xf numFmtId="0" fontId="309" fillId="6" borderId="0" applyNumberFormat="0" applyBorder="0" applyAlignment="0" applyProtection="0"/>
    <xf numFmtId="0" fontId="309" fillId="6" borderId="0" applyNumberFormat="0" applyBorder="0" applyAlignment="0" applyProtection="0"/>
    <xf numFmtId="0" fontId="309" fillId="6" borderId="0" applyNumberFormat="0" applyBorder="0" applyAlignment="0" applyProtection="0"/>
    <xf numFmtId="0" fontId="2" fillId="29" borderId="0" applyNumberFormat="0" applyBorder="0" applyAlignment="0" applyProtection="0"/>
    <xf numFmtId="0" fontId="309" fillId="6" borderId="0" applyNumberFormat="0" applyBorder="0" applyAlignment="0" applyProtection="0"/>
    <xf numFmtId="0" fontId="309" fillId="6" borderId="0" applyNumberFormat="0" applyBorder="0" applyAlignment="0" applyProtection="0"/>
    <xf numFmtId="0" fontId="309" fillId="6" borderId="0" applyNumberFormat="0" applyBorder="0" applyAlignment="0" applyProtection="0"/>
    <xf numFmtId="0" fontId="309" fillId="6" borderId="0" applyNumberFormat="0" applyBorder="0" applyAlignment="0" applyProtection="0"/>
    <xf numFmtId="0" fontId="309" fillId="6" borderId="0" applyNumberFormat="0" applyBorder="0" applyAlignment="0" applyProtection="0"/>
    <xf numFmtId="0" fontId="309" fillId="6" borderId="0" applyNumberFormat="0" applyBorder="0" applyAlignment="0" applyProtection="0"/>
    <xf numFmtId="0" fontId="309" fillId="6" borderId="0" applyNumberFormat="0" applyBorder="0" applyAlignment="0" applyProtection="0"/>
    <xf numFmtId="0" fontId="309" fillId="6" borderId="0" applyNumberFormat="0" applyBorder="0" applyAlignment="0" applyProtection="0"/>
    <xf numFmtId="0" fontId="309" fillId="6" borderId="0" applyNumberFormat="0" applyBorder="0" applyAlignment="0" applyProtection="0"/>
    <xf numFmtId="0" fontId="309" fillId="6" borderId="0" applyNumberFormat="0" applyBorder="0" applyAlignment="0" applyProtection="0"/>
    <xf numFmtId="0" fontId="309" fillId="6" borderId="0" applyNumberFormat="0" applyBorder="0" applyAlignment="0" applyProtection="0"/>
    <xf numFmtId="0" fontId="309" fillId="6" borderId="0" applyNumberFormat="0" applyBorder="0" applyAlignment="0" applyProtection="0"/>
    <xf numFmtId="0" fontId="309" fillId="6" borderId="0" applyNumberFormat="0" applyBorder="0" applyAlignment="0" applyProtection="0"/>
    <xf numFmtId="0" fontId="309" fillId="6" borderId="0" applyNumberFormat="0" applyBorder="0" applyAlignment="0" applyProtection="0"/>
    <xf numFmtId="0" fontId="309" fillId="6" borderId="0" applyNumberFormat="0" applyBorder="0" applyAlignment="0" applyProtection="0"/>
    <xf numFmtId="0" fontId="309" fillId="6" borderId="0" applyNumberFormat="0" applyBorder="0" applyAlignment="0" applyProtection="0"/>
    <xf numFmtId="0" fontId="309" fillId="6" borderId="0" applyNumberFormat="0" applyBorder="0" applyAlignment="0" applyProtection="0"/>
    <xf numFmtId="0" fontId="309" fillId="6" borderId="0" applyNumberFormat="0" applyBorder="0" applyAlignment="0" applyProtection="0"/>
    <xf numFmtId="0" fontId="309" fillId="6" borderId="0" applyNumberFormat="0" applyBorder="0" applyAlignment="0" applyProtection="0"/>
    <xf numFmtId="0" fontId="309" fillId="6" borderId="0" applyNumberFormat="0" applyBorder="0" applyAlignment="0" applyProtection="0"/>
    <xf numFmtId="0" fontId="309" fillId="6" borderId="0" applyNumberFormat="0" applyBorder="0" applyAlignment="0" applyProtection="0"/>
    <xf numFmtId="0" fontId="309" fillId="6" borderId="0" applyNumberFormat="0" applyBorder="0" applyAlignment="0" applyProtection="0"/>
    <xf numFmtId="0" fontId="309" fillId="6" borderId="0" applyNumberFormat="0" applyBorder="0" applyAlignment="0" applyProtection="0"/>
    <xf numFmtId="0" fontId="309" fillId="6"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309" fillId="37" borderId="0" applyNumberFormat="0" applyBorder="0" applyAlignment="0" applyProtection="0"/>
    <xf numFmtId="0" fontId="309" fillId="37" borderId="0" applyNumberFormat="0" applyBorder="0" applyAlignment="0" applyProtection="0"/>
    <xf numFmtId="0" fontId="309" fillId="37" borderId="0" applyNumberFormat="0" applyBorder="0" applyAlignment="0" applyProtection="0"/>
    <xf numFmtId="0" fontId="309" fillId="37" borderId="0" applyNumberFormat="0" applyBorder="0" applyAlignment="0" applyProtection="0"/>
    <xf numFmtId="0" fontId="309" fillId="37" borderId="0" applyNumberFormat="0" applyBorder="0" applyAlignment="0" applyProtection="0"/>
    <xf numFmtId="0" fontId="309" fillId="37" borderId="0" applyNumberFormat="0" applyBorder="0" applyAlignment="0" applyProtection="0"/>
    <xf numFmtId="0" fontId="309" fillId="37" borderId="0" applyNumberFormat="0" applyBorder="0" applyAlignment="0" applyProtection="0"/>
    <xf numFmtId="0" fontId="309" fillId="37" borderId="0" applyNumberFormat="0" applyBorder="0" applyAlignment="0" applyProtection="0"/>
    <xf numFmtId="0" fontId="309" fillId="37" borderId="0" applyNumberFormat="0" applyBorder="0" applyAlignment="0" applyProtection="0"/>
    <xf numFmtId="0" fontId="309" fillId="37" borderId="0" applyNumberFormat="0" applyBorder="0" applyAlignment="0" applyProtection="0"/>
    <xf numFmtId="0" fontId="309" fillId="37" borderId="0" applyNumberFormat="0" applyBorder="0" applyAlignment="0" applyProtection="0"/>
    <xf numFmtId="0" fontId="309" fillId="37" borderId="0" applyNumberFormat="0" applyBorder="0" applyAlignment="0" applyProtection="0"/>
    <xf numFmtId="0" fontId="309" fillId="37" borderId="0" applyNumberFormat="0" applyBorder="0" applyAlignment="0" applyProtection="0"/>
    <xf numFmtId="0" fontId="309" fillId="37" borderId="0" applyNumberFormat="0" applyBorder="0" applyAlignment="0" applyProtection="0"/>
    <xf numFmtId="0" fontId="309" fillId="37" borderId="0" applyNumberFormat="0" applyBorder="0" applyAlignment="0" applyProtection="0"/>
    <xf numFmtId="0" fontId="309" fillId="37" borderId="0" applyNumberFormat="0" applyBorder="0" applyAlignment="0" applyProtection="0"/>
    <xf numFmtId="0" fontId="309" fillId="37" borderId="0" applyNumberFormat="0" applyBorder="0" applyAlignment="0" applyProtection="0"/>
    <xf numFmtId="0" fontId="309" fillId="37" borderId="0" applyNumberFormat="0" applyBorder="0" applyAlignment="0" applyProtection="0"/>
    <xf numFmtId="0" fontId="309" fillId="37" borderId="0" applyNumberFormat="0" applyBorder="0" applyAlignment="0" applyProtection="0"/>
    <xf numFmtId="0" fontId="309" fillId="37" borderId="0" applyNumberFormat="0" applyBorder="0" applyAlignment="0" applyProtection="0"/>
    <xf numFmtId="0" fontId="309" fillId="37" borderId="0" applyNumberFormat="0" applyBorder="0" applyAlignment="0" applyProtection="0"/>
    <xf numFmtId="0" fontId="309" fillId="37" borderId="0" applyNumberFormat="0" applyBorder="0" applyAlignment="0" applyProtection="0"/>
    <xf numFmtId="0" fontId="309" fillId="37" borderId="0" applyNumberFormat="0" applyBorder="0" applyAlignment="0" applyProtection="0"/>
    <xf numFmtId="0" fontId="309" fillId="37"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309" fillId="37" borderId="0" applyNumberFormat="0" applyBorder="0" applyAlignment="0" applyProtection="0"/>
    <xf numFmtId="0" fontId="309" fillId="37" borderId="0" applyNumberFormat="0" applyBorder="0" applyAlignment="0" applyProtection="0"/>
    <xf numFmtId="0" fontId="309" fillId="37" borderId="0" applyNumberFormat="0" applyBorder="0" applyAlignment="0" applyProtection="0"/>
    <xf numFmtId="0" fontId="309" fillId="37" borderId="0" applyNumberFormat="0" applyBorder="0" applyAlignment="0" applyProtection="0"/>
    <xf numFmtId="0" fontId="309" fillId="37" borderId="0" applyNumberFormat="0" applyBorder="0" applyAlignment="0" applyProtection="0"/>
    <xf numFmtId="0" fontId="309" fillId="37" borderId="0" applyNumberFormat="0" applyBorder="0" applyAlignment="0" applyProtection="0"/>
    <xf numFmtId="0" fontId="309" fillId="37" borderId="0" applyNumberFormat="0" applyBorder="0" applyAlignment="0" applyProtection="0"/>
    <xf numFmtId="0" fontId="309" fillId="37" borderId="0" applyNumberFormat="0" applyBorder="0" applyAlignment="0" applyProtection="0"/>
    <xf numFmtId="0" fontId="309" fillId="37" borderId="0" applyNumberFormat="0" applyBorder="0" applyAlignment="0" applyProtection="0"/>
    <xf numFmtId="0" fontId="309" fillId="37" borderId="0" applyNumberFormat="0" applyBorder="0" applyAlignment="0" applyProtection="0"/>
    <xf numFmtId="0" fontId="309" fillId="37" borderId="0" applyNumberFormat="0" applyBorder="0" applyAlignment="0" applyProtection="0"/>
    <xf numFmtId="0" fontId="309" fillId="37" borderId="0" applyNumberFormat="0" applyBorder="0" applyAlignment="0" applyProtection="0"/>
    <xf numFmtId="0" fontId="309" fillId="37" borderId="0" applyNumberFormat="0" applyBorder="0" applyAlignment="0" applyProtection="0"/>
    <xf numFmtId="0" fontId="309" fillId="37" borderId="0" applyNumberFormat="0" applyBorder="0" applyAlignment="0" applyProtection="0"/>
    <xf numFmtId="0" fontId="309" fillId="37" borderId="0" applyNumberFormat="0" applyBorder="0" applyAlignment="0" applyProtection="0"/>
    <xf numFmtId="0" fontId="309" fillId="37" borderId="0" applyNumberFormat="0" applyBorder="0" applyAlignment="0" applyProtection="0"/>
    <xf numFmtId="0" fontId="309" fillId="37" borderId="0" applyNumberFormat="0" applyBorder="0" applyAlignment="0" applyProtection="0"/>
    <xf numFmtId="0" fontId="309" fillId="37" borderId="0" applyNumberFormat="0" applyBorder="0" applyAlignment="0" applyProtection="0"/>
    <xf numFmtId="0" fontId="309" fillId="37" borderId="0" applyNumberFormat="0" applyBorder="0" applyAlignment="0" applyProtection="0"/>
    <xf numFmtId="0" fontId="309" fillId="37" borderId="0" applyNumberFormat="0" applyBorder="0" applyAlignment="0" applyProtection="0"/>
    <xf numFmtId="0" fontId="309" fillId="37" borderId="0" applyNumberFormat="0" applyBorder="0" applyAlignment="0" applyProtection="0"/>
    <xf numFmtId="0" fontId="309" fillId="37" borderId="0" applyNumberFormat="0" applyBorder="0" applyAlignment="0" applyProtection="0"/>
    <xf numFmtId="0" fontId="309" fillId="37" borderId="0" applyNumberFormat="0" applyBorder="0" applyAlignment="0" applyProtection="0"/>
    <xf numFmtId="0" fontId="309" fillId="37"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309" fillId="37" borderId="0" applyNumberFormat="0" applyBorder="0" applyAlignment="0" applyProtection="0"/>
    <xf numFmtId="0" fontId="309" fillId="37" borderId="0" applyNumberFormat="0" applyBorder="0" applyAlignment="0" applyProtection="0"/>
    <xf numFmtId="0" fontId="309" fillId="37" borderId="0" applyNumberFormat="0" applyBorder="0" applyAlignment="0" applyProtection="0"/>
    <xf numFmtId="0" fontId="309" fillId="37" borderId="0" applyNumberFormat="0" applyBorder="0" applyAlignment="0" applyProtection="0"/>
    <xf numFmtId="0" fontId="309" fillId="37" borderId="0" applyNumberFormat="0" applyBorder="0" applyAlignment="0" applyProtection="0"/>
    <xf numFmtId="0" fontId="309" fillId="37" borderId="0" applyNumberFormat="0" applyBorder="0" applyAlignment="0" applyProtection="0"/>
    <xf numFmtId="0" fontId="309" fillId="37" borderId="0" applyNumberFormat="0" applyBorder="0" applyAlignment="0" applyProtection="0"/>
    <xf numFmtId="0" fontId="309" fillId="37" borderId="0" applyNumberFormat="0" applyBorder="0" applyAlignment="0" applyProtection="0"/>
    <xf numFmtId="0" fontId="309" fillId="37" borderId="0" applyNumberFormat="0" applyBorder="0" applyAlignment="0" applyProtection="0"/>
    <xf numFmtId="0" fontId="309" fillId="37" borderId="0" applyNumberFormat="0" applyBorder="0" applyAlignment="0" applyProtection="0"/>
    <xf numFmtId="0" fontId="309" fillId="37" borderId="0" applyNumberFormat="0" applyBorder="0" applyAlignment="0" applyProtection="0"/>
    <xf numFmtId="0" fontId="309" fillId="37" borderId="0" applyNumberFormat="0" applyBorder="0" applyAlignment="0" applyProtection="0"/>
    <xf numFmtId="0" fontId="309" fillId="37" borderId="0" applyNumberFormat="0" applyBorder="0" applyAlignment="0" applyProtection="0"/>
    <xf numFmtId="0" fontId="309" fillId="37" borderId="0" applyNumberFormat="0" applyBorder="0" applyAlignment="0" applyProtection="0"/>
    <xf numFmtId="0" fontId="309" fillId="37" borderId="0" applyNumberFormat="0" applyBorder="0" applyAlignment="0" applyProtection="0"/>
    <xf numFmtId="0" fontId="309" fillId="37" borderId="0" applyNumberFormat="0" applyBorder="0" applyAlignment="0" applyProtection="0"/>
    <xf numFmtId="0" fontId="309" fillId="37" borderId="0" applyNumberFormat="0" applyBorder="0" applyAlignment="0" applyProtection="0"/>
    <xf numFmtId="0" fontId="309" fillId="37" borderId="0" applyNumberFormat="0" applyBorder="0" applyAlignment="0" applyProtection="0"/>
    <xf numFmtId="0" fontId="309" fillId="37" borderId="0" applyNumberFormat="0" applyBorder="0" applyAlignment="0" applyProtection="0"/>
    <xf numFmtId="0" fontId="309" fillId="37" borderId="0" applyNumberFormat="0" applyBorder="0" applyAlignment="0" applyProtection="0"/>
    <xf numFmtId="0" fontId="309" fillId="37" borderId="0" applyNumberFormat="0" applyBorder="0" applyAlignment="0" applyProtection="0"/>
    <xf numFmtId="0" fontId="309" fillId="37" borderId="0" applyNumberFormat="0" applyBorder="0" applyAlignment="0" applyProtection="0"/>
    <xf numFmtId="0" fontId="309" fillId="37" borderId="0" applyNumberFormat="0" applyBorder="0" applyAlignment="0" applyProtection="0"/>
    <xf numFmtId="0" fontId="309" fillId="37" borderId="0" applyNumberFormat="0" applyBorder="0" applyAlignment="0" applyProtection="0"/>
    <xf numFmtId="0" fontId="2" fillId="9" borderId="0" applyNumberFormat="0" applyBorder="0" applyAlignment="0" applyProtection="0"/>
    <xf numFmtId="0" fontId="309" fillId="37" borderId="0" applyNumberFormat="0" applyBorder="0" applyAlignment="0" applyProtection="0"/>
    <xf numFmtId="0" fontId="309" fillId="37" borderId="0" applyNumberFormat="0" applyBorder="0" applyAlignment="0" applyProtection="0"/>
    <xf numFmtId="0" fontId="309" fillId="37" borderId="0" applyNumberFormat="0" applyBorder="0" applyAlignment="0" applyProtection="0"/>
    <xf numFmtId="0" fontId="309" fillId="37" borderId="0" applyNumberFormat="0" applyBorder="0" applyAlignment="0" applyProtection="0"/>
    <xf numFmtId="0" fontId="309" fillId="37" borderId="0" applyNumberFormat="0" applyBorder="0" applyAlignment="0" applyProtection="0"/>
    <xf numFmtId="0" fontId="309" fillId="37" borderId="0" applyNumberFormat="0" applyBorder="0" applyAlignment="0" applyProtection="0"/>
    <xf numFmtId="0" fontId="309" fillId="37" borderId="0" applyNumberFormat="0" applyBorder="0" applyAlignment="0" applyProtection="0"/>
    <xf numFmtId="0" fontId="309" fillId="37" borderId="0" applyNumberFormat="0" applyBorder="0" applyAlignment="0" applyProtection="0"/>
    <xf numFmtId="0" fontId="309" fillId="37" borderId="0" applyNumberFormat="0" applyBorder="0" applyAlignment="0" applyProtection="0"/>
    <xf numFmtId="0" fontId="309" fillId="37" borderId="0" applyNumberFormat="0" applyBorder="0" applyAlignment="0" applyProtection="0"/>
    <xf numFmtId="0" fontId="309" fillId="37" borderId="0" applyNumberFormat="0" applyBorder="0" applyAlignment="0" applyProtection="0"/>
    <xf numFmtId="0" fontId="309" fillId="37" borderId="0" applyNumberFormat="0" applyBorder="0" applyAlignment="0" applyProtection="0"/>
    <xf numFmtId="0" fontId="309" fillId="37" borderId="0" applyNumberFormat="0" applyBorder="0" applyAlignment="0" applyProtection="0"/>
    <xf numFmtId="0" fontId="309" fillId="37" borderId="0" applyNumberFormat="0" applyBorder="0" applyAlignment="0" applyProtection="0"/>
    <xf numFmtId="0" fontId="309" fillId="37" borderId="0" applyNumberFormat="0" applyBorder="0" applyAlignment="0" applyProtection="0"/>
    <xf numFmtId="0" fontId="309" fillId="37" borderId="0" applyNumberFormat="0" applyBorder="0" applyAlignment="0" applyProtection="0"/>
    <xf numFmtId="0" fontId="309" fillId="37" borderId="0" applyNumberFormat="0" applyBorder="0" applyAlignment="0" applyProtection="0"/>
    <xf numFmtId="0" fontId="309" fillId="37" borderId="0" applyNumberFormat="0" applyBorder="0" applyAlignment="0" applyProtection="0"/>
    <xf numFmtId="0" fontId="309" fillId="37" borderId="0" applyNumberFormat="0" applyBorder="0" applyAlignment="0" applyProtection="0"/>
    <xf numFmtId="0" fontId="309" fillId="37" borderId="0" applyNumberFormat="0" applyBorder="0" applyAlignment="0" applyProtection="0"/>
    <xf numFmtId="0" fontId="309" fillId="37" borderId="0" applyNumberFormat="0" applyBorder="0" applyAlignment="0" applyProtection="0"/>
    <xf numFmtId="0" fontId="309" fillId="37" borderId="0" applyNumberFormat="0" applyBorder="0" applyAlignment="0" applyProtection="0"/>
    <xf numFmtId="0" fontId="309" fillId="37" borderId="0" applyNumberFormat="0" applyBorder="0" applyAlignment="0" applyProtection="0"/>
    <xf numFmtId="0" fontId="309" fillId="37"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309" fillId="10" borderId="0" applyNumberFormat="0" applyBorder="0" applyAlignment="0" applyProtection="0"/>
    <xf numFmtId="0" fontId="2" fillId="10" borderId="0" applyNumberFormat="0" applyBorder="0" applyAlignment="0" applyProtection="0"/>
    <xf numFmtId="0" fontId="309" fillId="10" borderId="0" applyNumberFormat="0" applyBorder="0" applyAlignment="0" applyProtection="0"/>
    <xf numFmtId="0" fontId="309" fillId="39" borderId="0" applyNumberFormat="0" applyBorder="0" applyAlignment="0" applyProtection="0"/>
    <xf numFmtId="0" fontId="309" fillId="39" borderId="0" applyNumberFormat="0" applyBorder="0" applyAlignment="0" applyProtection="0"/>
    <xf numFmtId="0" fontId="309" fillId="11" borderId="0" applyNumberFormat="0" applyBorder="0" applyAlignment="0" applyProtection="0"/>
    <xf numFmtId="0" fontId="2" fillId="12" borderId="0" applyNumberFormat="0" applyBorder="0" applyAlignment="0" applyProtection="0"/>
    <xf numFmtId="0" fontId="309" fillId="11" borderId="0" applyNumberFormat="0" applyBorder="0" applyAlignment="0" applyProtection="0"/>
    <xf numFmtId="0" fontId="309" fillId="11" borderId="0" applyNumberFormat="0" applyBorder="0" applyAlignment="0" applyProtection="0"/>
    <xf numFmtId="0" fontId="309" fillId="11" borderId="0" applyNumberFormat="0" applyBorder="0" applyAlignment="0" applyProtection="0"/>
    <xf numFmtId="0" fontId="309" fillId="13" borderId="0" applyNumberFormat="0" applyBorder="0" applyAlignment="0" applyProtection="0"/>
    <xf numFmtId="0" fontId="2" fillId="13" borderId="0" applyNumberFormat="0" applyBorder="0" applyAlignment="0" applyProtection="0"/>
    <xf numFmtId="0" fontId="309" fillId="13" borderId="0" applyNumberFormat="0" applyBorder="0" applyAlignment="0" applyProtection="0"/>
    <xf numFmtId="0" fontId="309" fillId="40" borderId="0" applyNumberFormat="0" applyBorder="0" applyAlignment="0" applyProtection="0"/>
    <xf numFmtId="0" fontId="309" fillId="40" borderId="0" applyNumberFormat="0" applyBorder="0" applyAlignment="0" applyProtection="0"/>
    <xf numFmtId="0" fontId="309" fillId="5" borderId="0" applyNumberFormat="0" applyBorder="0" applyAlignment="0" applyProtection="0"/>
    <xf numFmtId="0" fontId="2" fillId="5" borderId="0" applyNumberFormat="0" applyBorder="0" applyAlignment="0" applyProtection="0"/>
    <xf numFmtId="0" fontId="309" fillId="5" borderId="0" applyNumberFormat="0" applyBorder="0" applyAlignment="0" applyProtection="0"/>
    <xf numFmtId="0" fontId="309" fillId="41" borderId="0" applyNumberFormat="0" applyBorder="0" applyAlignment="0" applyProtection="0"/>
    <xf numFmtId="0" fontId="309" fillId="41" borderId="0" applyNumberFormat="0" applyBorder="0" applyAlignment="0" applyProtection="0"/>
    <xf numFmtId="0" fontId="309" fillId="10" borderId="0" applyNumberFormat="0" applyBorder="0" applyAlignment="0" applyProtection="0"/>
    <xf numFmtId="0" fontId="2" fillId="10" borderId="0" applyNumberFormat="0" applyBorder="0" applyAlignment="0" applyProtection="0"/>
    <xf numFmtId="0" fontId="309" fillId="10" borderId="0" applyNumberFormat="0" applyBorder="0" applyAlignment="0" applyProtection="0"/>
    <xf numFmtId="0" fontId="309" fillId="42" borderId="0" applyNumberFormat="0" applyBorder="0" applyAlignment="0" applyProtection="0"/>
    <xf numFmtId="0" fontId="309" fillId="42" borderId="0" applyNumberFormat="0" applyBorder="0" applyAlignment="0" applyProtection="0"/>
    <xf numFmtId="0" fontId="309" fillId="14" borderId="0" applyNumberFormat="0" applyBorder="0" applyAlignment="0" applyProtection="0"/>
    <xf numFmtId="0" fontId="2" fillId="14" borderId="0" applyNumberFormat="0" applyBorder="0" applyAlignment="0" applyProtection="0"/>
    <xf numFmtId="0" fontId="309" fillId="14" borderId="0" applyNumberFormat="0" applyBorder="0" applyAlignment="0" applyProtection="0"/>
    <xf numFmtId="0" fontId="309" fillId="43" borderId="0" applyNumberFormat="0" applyBorder="0" applyAlignment="0" applyProtection="0"/>
    <xf numFmtId="0" fontId="309" fillId="4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309" fillId="39" borderId="0" applyNumberFormat="0" applyBorder="0" applyAlignment="0" applyProtection="0"/>
    <xf numFmtId="0" fontId="309" fillId="39" borderId="0" applyNumberFormat="0" applyBorder="0" applyAlignment="0" applyProtection="0"/>
    <xf numFmtId="0" fontId="309" fillId="39" borderId="0" applyNumberFormat="0" applyBorder="0" applyAlignment="0" applyProtection="0"/>
    <xf numFmtId="0" fontId="309" fillId="39" borderId="0" applyNumberFormat="0" applyBorder="0" applyAlignment="0" applyProtection="0"/>
    <xf numFmtId="0" fontId="309" fillId="39" borderId="0" applyNumberFormat="0" applyBorder="0" applyAlignment="0" applyProtection="0"/>
    <xf numFmtId="0" fontId="309" fillId="39" borderId="0" applyNumberFormat="0" applyBorder="0" applyAlignment="0" applyProtection="0"/>
    <xf numFmtId="0" fontId="309" fillId="39" borderId="0" applyNumberFormat="0" applyBorder="0" applyAlignment="0" applyProtection="0"/>
    <xf numFmtId="0" fontId="309" fillId="39" borderId="0" applyNumberFormat="0" applyBorder="0" applyAlignment="0" applyProtection="0"/>
    <xf numFmtId="0" fontId="309" fillId="39" borderId="0" applyNumberFormat="0" applyBorder="0" applyAlignment="0" applyProtection="0"/>
    <xf numFmtId="0" fontId="309" fillId="39" borderId="0" applyNumberFormat="0" applyBorder="0" applyAlignment="0" applyProtection="0"/>
    <xf numFmtId="0" fontId="309" fillId="39" borderId="0" applyNumberFormat="0" applyBorder="0" applyAlignment="0" applyProtection="0"/>
    <xf numFmtId="0" fontId="309" fillId="39" borderId="0" applyNumberFormat="0" applyBorder="0" applyAlignment="0" applyProtection="0"/>
    <xf numFmtId="0" fontId="309" fillId="39" borderId="0" applyNumberFormat="0" applyBorder="0" applyAlignment="0" applyProtection="0"/>
    <xf numFmtId="0" fontId="309" fillId="39" borderId="0" applyNumberFormat="0" applyBorder="0" applyAlignment="0" applyProtection="0"/>
    <xf numFmtId="0" fontId="309" fillId="39" borderId="0" applyNumberFormat="0" applyBorder="0" applyAlignment="0" applyProtection="0"/>
    <xf numFmtId="0" fontId="309" fillId="39" borderId="0" applyNumberFormat="0" applyBorder="0" applyAlignment="0" applyProtection="0"/>
    <xf numFmtId="0" fontId="309" fillId="39" borderId="0" applyNumberFormat="0" applyBorder="0" applyAlignment="0" applyProtection="0"/>
    <xf numFmtId="0" fontId="309" fillId="39" borderId="0" applyNumberFormat="0" applyBorder="0" applyAlignment="0" applyProtection="0"/>
    <xf numFmtId="0" fontId="309" fillId="39" borderId="0" applyNumberFormat="0" applyBorder="0" applyAlignment="0" applyProtection="0"/>
    <xf numFmtId="0" fontId="309" fillId="39" borderId="0" applyNumberFormat="0" applyBorder="0" applyAlignment="0" applyProtection="0"/>
    <xf numFmtId="0" fontId="309" fillId="39" borderId="0" applyNumberFormat="0" applyBorder="0" applyAlignment="0" applyProtection="0"/>
    <xf numFmtId="0" fontId="309" fillId="39" borderId="0" applyNumberFormat="0" applyBorder="0" applyAlignment="0" applyProtection="0"/>
    <xf numFmtId="0" fontId="309" fillId="39" borderId="0" applyNumberFormat="0" applyBorder="0" applyAlignment="0" applyProtection="0"/>
    <xf numFmtId="0" fontId="309" fillId="39"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309" fillId="39" borderId="0" applyNumberFormat="0" applyBorder="0" applyAlignment="0" applyProtection="0"/>
    <xf numFmtId="0" fontId="309" fillId="39" borderId="0" applyNumberFormat="0" applyBorder="0" applyAlignment="0" applyProtection="0"/>
    <xf numFmtId="0" fontId="309" fillId="39" borderId="0" applyNumberFormat="0" applyBorder="0" applyAlignment="0" applyProtection="0"/>
    <xf numFmtId="0" fontId="309" fillId="39" borderId="0" applyNumberFormat="0" applyBorder="0" applyAlignment="0" applyProtection="0"/>
    <xf numFmtId="0" fontId="309" fillId="39" borderId="0" applyNumberFormat="0" applyBorder="0" applyAlignment="0" applyProtection="0"/>
    <xf numFmtId="0" fontId="309" fillId="39" borderId="0" applyNumberFormat="0" applyBorder="0" applyAlignment="0" applyProtection="0"/>
    <xf numFmtId="0" fontId="309" fillId="39" borderId="0" applyNumberFormat="0" applyBorder="0" applyAlignment="0" applyProtection="0"/>
    <xf numFmtId="0" fontId="309" fillId="39" borderId="0" applyNumberFormat="0" applyBorder="0" applyAlignment="0" applyProtection="0"/>
    <xf numFmtId="0" fontId="309" fillId="39" borderId="0" applyNumberFormat="0" applyBorder="0" applyAlignment="0" applyProtection="0"/>
    <xf numFmtId="0" fontId="309" fillId="39" borderId="0" applyNumberFormat="0" applyBorder="0" applyAlignment="0" applyProtection="0"/>
    <xf numFmtId="0" fontId="309" fillId="39" borderId="0" applyNumberFormat="0" applyBorder="0" applyAlignment="0" applyProtection="0"/>
    <xf numFmtId="0" fontId="309" fillId="39" borderId="0" applyNumberFormat="0" applyBorder="0" applyAlignment="0" applyProtection="0"/>
    <xf numFmtId="0" fontId="309" fillId="39" borderId="0" applyNumberFormat="0" applyBorder="0" applyAlignment="0" applyProtection="0"/>
    <xf numFmtId="0" fontId="309" fillId="39" borderId="0" applyNumberFormat="0" applyBorder="0" applyAlignment="0" applyProtection="0"/>
    <xf numFmtId="0" fontId="309" fillId="39" borderId="0" applyNumberFormat="0" applyBorder="0" applyAlignment="0" applyProtection="0"/>
    <xf numFmtId="0" fontId="309" fillId="39" borderId="0" applyNumberFormat="0" applyBorder="0" applyAlignment="0" applyProtection="0"/>
    <xf numFmtId="0" fontId="309" fillId="39" borderId="0" applyNumberFormat="0" applyBorder="0" applyAlignment="0" applyProtection="0"/>
    <xf numFmtId="0" fontId="309" fillId="39" borderId="0" applyNumberFormat="0" applyBorder="0" applyAlignment="0" applyProtection="0"/>
    <xf numFmtId="0" fontId="309" fillId="39" borderId="0" applyNumberFormat="0" applyBorder="0" applyAlignment="0" applyProtection="0"/>
    <xf numFmtId="0" fontId="309" fillId="39" borderId="0" applyNumberFormat="0" applyBorder="0" applyAlignment="0" applyProtection="0"/>
    <xf numFmtId="0" fontId="309" fillId="39" borderId="0" applyNumberFormat="0" applyBorder="0" applyAlignment="0" applyProtection="0"/>
    <xf numFmtId="0" fontId="309" fillId="39" borderId="0" applyNumberFormat="0" applyBorder="0" applyAlignment="0" applyProtection="0"/>
    <xf numFmtId="0" fontId="309" fillId="39" borderId="0" applyNumberFormat="0" applyBorder="0" applyAlignment="0" applyProtection="0"/>
    <xf numFmtId="0" fontId="309" fillId="39"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309" fillId="39" borderId="0" applyNumberFormat="0" applyBorder="0" applyAlignment="0" applyProtection="0"/>
    <xf numFmtId="0" fontId="309" fillId="39" borderId="0" applyNumberFormat="0" applyBorder="0" applyAlignment="0" applyProtection="0"/>
    <xf numFmtId="0" fontId="309" fillId="39" borderId="0" applyNumberFormat="0" applyBorder="0" applyAlignment="0" applyProtection="0"/>
    <xf numFmtId="0" fontId="309" fillId="39" borderId="0" applyNumberFormat="0" applyBorder="0" applyAlignment="0" applyProtection="0"/>
    <xf numFmtId="0" fontId="309" fillId="39" borderId="0" applyNumberFormat="0" applyBorder="0" applyAlignment="0" applyProtection="0"/>
    <xf numFmtId="0" fontId="309" fillId="39" borderId="0" applyNumberFormat="0" applyBorder="0" applyAlignment="0" applyProtection="0"/>
    <xf numFmtId="0" fontId="309" fillId="39" borderId="0" applyNumberFormat="0" applyBorder="0" applyAlignment="0" applyProtection="0"/>
    <xf numFmtId="0" fontId="309" fillId="39" borderId="0" applyNumberFormat="0" applyBorder="0" applyAlignment="0" applyProtection="0"/>
    <xf numFmtId="0" fontId="309" fillId="39" borderId="0" applyNumberFormat="0" applyBorder="0" applyAlignment="0" applyProtection="0"/>
    <xf numFmtId="0" fontId="309" fillId="39" borderId="0" applyNumberFormat="0" applyBorder="0" applyAlignment="0" applyProtection="0"/>
    <xf numFmtId="0" fontId="309" fillId="39" borderId="0" applyNumberFormat="0" applyBorder="0" applyAlignment="0" applyProtection="0"/>
    <xf numFmtId="0" fontId="309" fillId="39" borderId="0" applyNumberFormat="0" applyBorder="0" applyAlignment="0" applyProtection="0"/>
    <xf numFmtId="0" fontId="309" fillId="39" borderId="0" applyNumberFormat="0" applyBorder="0" applyAlignment="0" applyProtection="0"/>
    <xf numFmtId="0" fontId="309" fillId="39" borderId="0" applyNumberFormat="0" applyBorder="0" applyAlignment="0" applyProtection="0"/>
    <xf numFmtId="0" fontId="309" fillId="39" borderId="0" applyNumberFormat="0" applyBorder="0" applyAlignment="0" applyProtection="0"/>
    <xf numFmtId="0" fontId="309" fillId="39" borderId="0" applyNumberFormat="0" applyBorder="0" applyAlignment="0" applyProtection="0"/>
    <xf numFmtId="0" fontId="309" fillId="39" borderId="0" applyNumberFormat="0" applyBorder="0" applyAlignment="0" applyProtection="0"/>
    <xf numFmtId="0" fontId="309" fillId="39" borderId="0" applyNumberFormat="0" applyBorder="0" applyAlignment="0" applyProtection="0"/>
    <xf numFmtId="0" fontId="309" fillId="39" borderId="0" applyNumberFormat="0" applyBorder="0" applyAlignment="0" applyProtection="0"/>
    <xf numFmtId="0" fontId="309" fillId="39" borderId="0" applyNumberFormat="0" applyBorder="0" applyAlignment="0" applyProtection="0"/>
    <xf numFmtId="0" fontId="309" fillId="39" borderId="0" applyNumberFormat="0" applyBorder="0" applyAlignment="0" applyProtection="0"/>
    <xf numFmtId="0" fontId="309" fillId="39" borderId="0" applyNumberFormat="0" applyBorder="0" applyAlignment="0" applyProtection="0"/>
    <xf numFmtId="0" fontId="309" fillId="39" borderId="0" applyNumberFormat="0" applyBorder="0" applyAlignment="0" applyProtection="0"/>
    <xf numFmtId="0" fontId="309" fillId="39" borderId="0" applyNumberFormat="0" applyBorder="0" applyAlignment="0" applyProtection="0"/>
    <xf numFmtId="0" fontId="2" fillId="8" borderId="0" applyNumberFormat="0" applyBorder="0" applyAlignment="0" applyProtection="0"/>
    <xf numFmtId="0" fontId="309" fillId="39" borderId="0" applyNumberFormat="0" applyBorder="0" applyAlignment="0" applyProtection="0"/>
    <xf numFmtId="0" fontId="309" fillId="39" borderId="0" applyNumberFormat="0" applyBorder="0" applyAlignment="0" applyProtection="0"/>
    <xf numFmtId="0" fontId="309" fillId="39" borderId="0" applyNumberFormat="0" applyBorder="0" applyAlignment="0" applyProtection="0"/>
    <xf numFmtId="0" fontId="309" fillId="39" borderId="0" applyNumberFormat="0" applyBorder="0" applyAlignment="0" applyProtection="0"/>
    <xf numFmtId="0" fontId="309" fillId="39" borderId="0" applyNumberFormat="0" applyBorder="0" applyAlignment="0" applyProtection="0"/>
    <xf numFmtId="0" fontId="309" fillId="39" borderId="0" applyNumberFormat="0" applyBorder="0" applyAlignment="0" applyProtection="0"/>
    <xf numFmtId="0" fontId="309" fillId="39" borderId="0" applyNumberFormat="0" applyBorder="0" applyAlignment="0" applyProtection="0"/>
    <xf numFmtId="0" fontId="309" fillId="39" borderId="0" applyNumberFormat="0" applyBorder="0" applyAlignment="0" applyProtection="0"/>
    <xf numFmtId="0" fontId="309" fillId="39" borderId="0" applyNumberFormat="0" applyBorder="0" applyAlignment="0" applyProtection="0"/>
    <xf numFmtId="0" fontId="309" fillId="39" borderId="0" applyNumberFormat="0" applyBorder="0" applyAlignment="0" applyProtection="0"/>
    <xf numFmtId="0" fontId="309" fillId="39" borderId="0" applyNumberFormat="0" applyBorder="0" applyAlignment="0" applyProtection="0"/>
    <xf numFmtId="0" fontId="309" fillId="39" borderId="0" applyNumberFormat="0" applyBorder="0" applyAlignment="0" applyProtection="0"/>
    <xf numFmtId="0" fontId="309" fillId="39" borderId="0" applyNumberFormat="0" applyBorder="0" applyAlignment="0" applyProtection="0"/>
    <xf numFmtId="0" fontId="309" fillId="39" borderId="0" applyNumberFormat="0" applyBorder="0" applyAlignment="0" applyProtection="0"/>
    <xf numFmtId="0" fontId="309" fillId="39" borderId="0" applyNumberFormat="0" applyBorder="0" applyAlignment="0" applyProtection="0"/>
    <xf numFmtId="0" fontId="309" fillId="39" borderId="0" applyNumberFormat="0" applyBorder="0" applyAlignment="0" applyProtection="0"/>
    <xf numFmtId="0" fontId="309" fillId="39" borderId="0" applyNumberFormat="0" applyBorder="0" applyAlignment="0" applyProtection="0"/>
    <xf numFmtId="0" fontId="309" fillId="39" borderId="0" applyNumberFormat="0" applyBorder="0" applyAlignment="0" applyProtection="0"/>
    <xf numFmtId="0" fontId="309" fillId="39" borderId="0" applyNumberFormat="0" applyBorder="0" applyAlignment="0" applyProtection="0"/>
    <xf numFmtId="0" fontId="309" fillId="39" borderId="0" applyNumberFormat="0" applyBorder="0" applyAlignment="0" applyProtection="0"/>
    <xf numFmtId="0" fontId="309" fillId="39" borderId="0" applyNumberFormat="0" applyBorder="0" applyAlignment="0" applyProtection="0"/>
    <xf numFmtId="0" fontId="309" fillId="39" borderId="0" applyNumberFormat="0" applyBorder="0" applyAlignment="0" applyProtection="0"/>
    <xf numFmtId="0" fontId="309" fillId="39" borderId="0" applyNumberFormat="0" applyBorder="0" applyAlignment="0" applyProtection="0"/>
    <xf numFmtId="0" fontId="309" fillId="39"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309" fillId="40" borderId="0" applyNumberFormat="0" applyBorder="0" applyAlignment="0" applyProtection="0"/>
    <xf numFmtId="0" fontId="309" fillId="40" borderId="0" applyNumberFormat="0" applyBorder="0" applyAlignment="0" applyProtection="0"/>
    <xf numFmtId="0" fontId="309" fillId="40" borderId="0" applyNumberFormat="0" applyBorder="0" applyAlignment="0" applyProtection="0"/>
    <xf numFmtId="0" fontId="309" fillId="40" borderId="0" applyNumberFormat="0" applyBorder="0" applyAlignment="0" applyProtection="0"/>
    <xf numFmtId="0" fontId="309" fillId="40" borderId="0" applyNumberFormat="0" applyBorder="0" applyAlignment="0" applyProtection="0"/>
    <xf numFmtId="0" fontId="309" fillId="40" borderId="0" applyNumberFormat="0" applyBorder="0" applyAlignment="0" applyProtection="0"/>
    <xf numFmtId="0" fontId="309" fillId="40" borderId="0" applyNumberFormat="0" applyBorder="0" applyAlignment="0" applyProtection="0"/>
    <xf numFmtId="0" fontId="309" fillId="40" borderId="0" applyNumberFormat="0" applyBorder="0" applyAlignment="0" applyProtection="0"/>
    <xf numFmtId="0" fontId="309" fillId="40" borderId="0" applyNumberFormat="0" applyBorder="0" applyAlignment="0" applyProtection="0"/>
    <xf numFmtId="0" fontId="309" fillId="40" borderId="0" applyNumberFormat="0" applyBorder="0" applyAlignment="0" applyProtection="0"/>
    <xf numFmtId="0" fontId="309" fillId="40" borderId="0" applyNumberFormat="0" applyBorder="0" applyAlignment="0" applyProtection="0"/>
    <xf numFmtId="0" fontId="309" fillId="40" borderId="0" applyNumberFormat="0" applyBorder="0" applyAlignment="0" applyProtection="0"/>
    <xf numFmtId="0" fontId="309" fillId="40" borderId="0" applyNumberFormat="0" applyBorder="0" applyAlignment="0" applyProtection="0"/>
    <xf numFmtId="0" fontId="309" fillId="40" borderId="0" applyNumberFormat="0" applyBorder="0" applyAlignment="0" applyProtection="0"/>
    <xf numFmtId="0" fontId="309" fillId="40" borderId="0" applyNumberFormat="0" applyBorder="0" applyAlignment="0" applyProtection="0"/>
    <xf numFmtId="0" fontId="309" fillId="40" borderId="0" applyNumberFormat="0" applyBorder="0" applyAlignment="0" applyProtection="0"/>
    <xf numFmtId="0" fontId="309" fillId="40" borderId="0" applyNumberFormat="0" applyBorder="0" applyAlignment="0" applyProtection="0"/>
    <xf numFmtId="0" fontId="309" fillId="40" borderId="0" applyNumberFormat="0" applyBorder="0" applyAlignment="0" applyProtection="0"/>
    <xf numFmtId="0" fontId="309" fillId="40" borderId="0" applyNumberFormat="0" applyBorder="0" applyAlignment="0" applyProtection="0"/>
    <xf numFmtId="0" fontId="309" fillId="40" borderId="0" applyNumberFormat="0" applyBorder="0" applyAlignment="0" applyProtection="0"/>
    <xf numFmtId="0" fontId="309" fillId="40" borderId="0" applyNumberFormat="0" applyBorder="0" applyAlignment="0" applyProtection="0"/>
    <xf numFmtId="0" fontId="309" fillId="40" borderId="0" applyNumberFormat="0" applyBorder="0" applyAlignment="0" applyProtection="0"/>
    <xf numFmtId="0" fontId="309" fillId="40" borderId="0" applyNumberFormat="0" applyBorder="0" applyAlignment="0" applyProtection="0"/>
    <xf numFmtId="0" fontId="309" fillId="40"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309" fillId="40" borderId="0" applyNumberFormat="0" applyBorder="0" applyAlignment="0" applyProtection="0"/>
    <xf numFmtId="0" fontId="309" fillId="40" borderId="0" applyNumberFormat="0" applyBorder="0" applyAlignment="0" applyProtection="0"/>
    <xf numFmtId="0" fontId="309" fillId="40" borderId="0" applyNumberFormat="0" applyBorder="0" applyAlignment="0" applyProtection="0"/>
    <xf numFmtId="0" fontId="309" fillId="40" borderId="0" applyNumberFormat="0" applyBorder="0" applyAlignment="0" applyProtection="0"/>
    <xf numFmtId="0" fontId="309" fillId="40" borderId="0" applyNumberFormat="0" applyBorder="0" applyAlignment="0" applyProtection="0"/>
    <xf numFmtId="0" fontId="309" fillId="40" borderId="0" applyNumberFormat="0" applyBorder="0" applyAlignment="0" applyProtection="0"/>
    <xf numFmtId="0" fontId="309" fillId="40" borderId="0" applyNumberFormat="0" applyBorder="0" applyAlignment="0" applyProtection="0"/>
    <xf numFmtId="0" fontId="309" fillId="40" borderId="0" applyNumberFormat="0" applyBorder="0" applyAlignment="0" applyProtection="0"/>
    <xf numFmtId="0" fontId="309" fillId="40" borderId="0" applyNumberFormat="0" applyBorder="0" applyAlignment="0" applyProtection="0"/>
    <xf numFmtId="0" fontId="309" fillId="40" borderId="0" applyNumberFormat="0" applyBorder="0" applyAlignment="0" applyProtection="0"/>
    <xf numFmtId="0" fontId="309" fillId="40" borderId="0" applyNumberFormat="0" applyBorder="0" applyAlignment="0" applyProtection="0"/>
    <xf numFmtId="0" fontId="309" fillId="40" borderId="0" applyNumberFormat="0" applyBorder="0" applyAlignment="0" applyProtection="0"/>
    <xf numFmtId="0" fontId="309" fillId="40" borderId="0" applyNumberFormat="0" applyBorder="0" applyAlignment="0" applyProtection="0"/>
    <xf numFmtId="0" fontId="309" fillId="40" borderId="0" applyNumberFormat="0" applyBorder="0" applyAlignment="0" applyProtection="0"/>
    <xf numFmtId="0" fontId="309" fillId="40" borderId="0" applyNumberFormat="0" applyBorder="0" applyAlignment="0" applyProtection="0"/>
    <xf numFmtId="0" fontId="309" fillId="40" borderId="0" applyNumberFormat="0" applyBorder="0" applyAlignment="0" applyProtection="0"/>
    <xf numFmtId="0" fontId="309" fillId="40" borderId="0" applyNumberFormat="0" applyBorder="0" applyAlignment="0" applyProtection="0"/>
    <xf numFmtId="0" fontId="309" fillId="40" borderId="0" applyNumberFormat="0" applyBorder="0" applyAlignment="0" applyProtection="0"/>
    <xf numFmtId="0" fontId="309" fillId="40" borderId="0" applyNumberFormat="0" applyBorder="0" applyAlignment="0" applyProtection="0"/>
    <xf numFmtId="0" fontId="309" fillId="40" borderId="0" applyNumberFormat="0" applyBorder="0" applyAlignment="0" applyProtection="0"/>
    <xf numFmtId="0" fontId="309" fillId="40" borderId="0" applyNumberFormat="0" applyBorder="0" applyAlignment="0" applyProtection="0"/>
    <xf numFmtId="0" fontId="309" fillId="40" borderId="0" applyNumberFormat="0" applyBorder="0" applyAlignment="0" applyProtection="0"/>
    <xf numFmtId="0" fontId="309" fillId="40" borderId="0" applyNumberFormat="0" applyBorder="0" applyAlignment="0" applyProtection="0"/>
    <xf numFmtId="0" fontId="309" fillId="40"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309" fillId="40" borderId="0" applyNumberFormat="0" applyBorder="0" applyAlignment="0" applyProtection="0"/>
    <xf numFmtId="0" fontId="309" fillId="40" borderId="0" applyNumberFormat="0" applyBorder="0" applyAlignment="0" applyProtection="0"/>
    <xf numFmtId="0" fontId="309" fillId="40" borderId="0" applyNumberFormat="0" applyBorder="0" applyAlignment="0" applyProtection="0"/>
    <xf numFmtId="0" fontId="309" fillId="40" borderId="0" applyNumberFormat="0" applyBorder="0" applyAlignment="0" applyProtection="0"/>
    <xf numFmtId="0" fontId="309" fillId="40" borderId="0" applyNumberFormat="0" applyBorder="0" applyAlignment="0" applyProtection="0"/>
    <xf numFmtId="0" fontId="309" fillId="40" borderId="0" applyNumberFormat="0" applyBorder="0" applyAlignment="0" applyProtection="0"/>
    <xf numFmtId="0" fontId="309" fillId="40" borderId="0" applyNumberFormat="0" applyBorder="0" applyAlignment="0" applyProtection="0"/>
    <xf numFmtId="0" fontId="309" fillId="40" borderId="0" applyNumberFormat="0" applyBorder="0" applyAlignment="0" applyProtection="0"/>
    <xf numFmtId="0" fontId="309" fillId="40" borderId="0" applyNumberFormat="0" applyBorder="0" applyAlignment="0" applyProtection="0"/>
    <xf numFmtId="0" fontId="309" fillId="40" borderId="0" applyNumberFormat="0" applyBorder="0" applyAlignment="0" applyProtection="0"/>
    <xf numFmtId="0" fontId="309" fillId="40" borderId="0" applyNumberFormat="0" applyBorder="0" applyAlignment="0" applyProtection="0"/>
    <xf numFmtId="0" fontId="309" fillId="40" borderId="0" applyNumberFormat="0" applyBorder="0" applyAlignment="0" applyProtection="0"/>
    <xf numFmtId="0" fontId="309" fillId="40" borderId="0" applyNumberFormat="0" applyBorder="0" applyAlignment="0" applyProtection="0"/>
    <xf numFmtId="0" fontId="309" fillId="40" borderId="0" applyNumberFormat="0" applyBorder="0" applyAlignment="0" applyProtection="0"/>
    <xf numFmtId="0" fontId="309" fillId="40" borderId="0" applyNumberFormat="0" applyBorder="0" applyAlignment="0" applyProtection="0"/>
    <xf numFmtId="0" fontId="309" fillId="40" borderId="0" applyNumberFormat="0" applyBorder="0" applyAlignment="0" applyProtection="0"/>
    <xf numFmtId="0" fontId="309" fillId="40" borderId="0" applyNumberFormat="0" applyBorder="0" applyAlignment="0" applyProtection="0"/>
    <xf numFmtId="0" fontId="309" fillId="40" borderId="0" applyNumberFormat="0" applyBorder="0" applyAlignment="0" applyProtection="0"/>
    <xf numFmtId="0" fontId="309" fillId="40" borderId="0" applyNumberFormat="0" applyBorder="0" applyAlignment="0" applyProtection="0"/>
    <xf numFmtId="0" fontId="309" fillId="40" borderId="0" applyNumberFormat="0" applyBorder="0" applyAlignment="0" applyProtection="0"/>
    <xf numFmtId="0" fontId="309" fillId="40" borderId="0" applyNumberFormat="0" applyBorder="0" applyAlignment="0" applyProtection="0"/>
    <xf numFmtId="0" fontId="309" fillId="40" borderId="0" applyNumberFormat="0" applyBorder="0" applyAlignment="0" applyProtection="0"/>
    <xf numFmtId="0" fontId="309" fillId="40" borderId="0" applyNumberFormat="0" applyBorder="0" applyAlignment="0" applyProtection="0"/>
    <xf numFmtId="0" fontId="309" fillId="40" borderId="0" applyNumberFormat="0" applyBorder="0" applyAlignment="0" applyProtection="0"/>
    <xf numFmtId="0" fontId="2" fillId="2" borderId="0" applyNumberFormat="0" applyBorder="0" applyAlignment="0" applyProtection="0"/>
    <xf numFmtId="0" fontId="309" fillId="40" borderId="0" applyNumberFormat="0" applyBorder="0" applyAlignment="0" applyProtection="0"/>
    <xf numFmtId="0" fontId="309" fillId="40" borderId="0" applyNumberFormat="0" applyBorder="0" applyAlignment="0" applyProtection="0"/>
    <xf numFmtId="0" fontId="309" fillId="40" borderId="0" applyNumberFormat="0" applyBorder="0" applyAlignment="0" applyProtection="0"/>
    <xf numFmtId="0" fontId="309" fillId="40" borderId="0" applyNumberFormat="0" applyBorder="0" applyAlignment="0" applyProtection="0"/>
    <xf numFmtId="0" fontId="309" fillId="40" borderId="0" applyNumberFormat="0" applyBorder="0" applyAlignment="0" applyProtection="0"/>
    <xf numFmtId="0" fontId="309" fillId="40" borderId="0" applyNumberFormat="0" applyBorder="0" applyAlignment="0" applyProtection="0"/>
    <xf numFmtId="0" fontId="309" fillId="40" borderId="0" applyNumberFormat="0" applyBorder="0" applyAlignment="0" applyProtection="0"/>
    <xf numFmtId="0" fontId="309" fillId="40" borderId="0" applyNumberFormat="0" applyBorder="0" applyAlignment="0" applyProtection="0"/>
    <xf numFmtId="0" fontId="309" fillId="40" borderId="0" applyNumberFormat="0" applyBorder="0" applyAlignment="0" applyProtection="0"/>
    <xf numFmtId="0" fontId="309" fillId="40" borderId="0" applyNumberFormat="0" applyBorder="0" applyAlignment="0" applyProtection="0"/>
    <xf numFmtId="0" fontId="309" fillId="40" borderId="0" applyNumberFormat="0" applyBorder="0" applyAlignment="0" applyProtection="0"/>
    <xf numFmtId="0" fontId="309" fillId="40" borderId="0" applyNumberFormat="0" applyBorder="0" applyAlignment="0" applyProtection="0"/>
    <xf numFmtId="0" fontId="309" fillId="40" borderId="0" applyNumberFormat="0" applyBorder="0" applyAlignment="0" applyProtection="0"/>
    <xf numFmtId="0" fontId="309" fillId="40" borderId="0" applyNumberFormat="0" applyBorder="0" applyAlignment="0" applyProtection="0"/>
    <xf numFmtId="0" fontId="309" fillId="40" borderId="0" applyNumberFormat="0" applyBorder="0" applyAlignment="0" applyProtection="0"/>
    <xf numFmtId="0" fontId="309" fillId="40" borderId="0" applyNumberFormat="0" applyBorder="0" applyAlignment="0" applyProtection="0"/>
    <xf numFmtId="0" fontId="309" fillId="40" borderId="0" applyNumberFormat="0" applyBorder="0" applyAlignment="0" applyProtection="0"/>
    <xf numFmtId="0" fontId="309" fillId="40" borderId="0" applyNumberFormat="0" applyBorder="0" applyAlignment="0" applyProtection="0"/>
    <xf numFmtId="0" fontId="309" fillId="40" borderId="0" applyNumberFormat="0" applyBorder="0" applyAlignment="0" applyProtection="0"/>
    <xf numFmtId="0" fontId="309" fillId="40" borderId="0" applyNumberFormat="0" applyBorder="0" applyAlignment="0" applyProtection="0"/>
    <xf numFmtId="0" fontId="309" fillId="40" borderId="0" applyNumberFormat="0" applyBorder="0" applyAlignment="0" applyProtection="0"/>
    <xf numFmtId="0" fontId="309" fillId="40" borderId="0" applyNumberFormat="0" applyBorder="0" applyAlignment="0" applyProtection="0"/>
    <xf numFmtId="0" fontId="309" fillId="40" borderId="0" applyNumberFormat="0" applyBorder="0" applyAlignment="0" applyProtection="0"/>
    <xf numFmtId="0" fontId="309" fillId="40"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309" fillId="41" borderId="0" applyNumberFormat="0" applyBorder="0" applyAlignment="0" applyProtection="0"/>
    <xf numFmtId="0" fontId="309" fillId="41" borderId="0" applyNumberFormat="0" applyBorder="0" applyAlignment="0" applyProtection="0"/>
    <xf numFmtId="0" fontId="309" fillId="41" borderId="0" applyNumberFormat="0" applyBorder="0" applyAlignment="0" applyProtection="0"/>
    <xf numFmtId="0" fontId="309" fillId="41" borderId="0" applyNumberFormat="0" applyBorder="0" applyAlignment="0" applyProtection="0"/>
    <xf numFmtId="0" fontId="309" fillId="41" borderId="0" applyNumberFormat="0" applyBorder="0" applyAlignment="0" applyProtection="0"/>
    <xf numFmtId="0" fontId="309" fillId="41" borderId="0" applyNumberFormat="0" applyBorder="0" applyAlignment="0" applyProtection="0"/>
    <xf numFmtId="0" fontId="309" fillId="41" borderId="0" applyNumberFormat="0" applyBorder="0" applyAlignment="0" applyProtection="0"/>
    <xf numFmtId="0" fontId="309" fillId="41" borderId="0" applyNumberFormat="0" applyBorder="0" applyAlignment="0" applyProtection="0"/>
    <xf numFmtId="0" fontId="309" fillId="41" borderId="0" applyNumberFormat="0" applyBorder="0" applyAlignment="0" applyProtection="0"/>
    <xf numFmtId="0" fontId="309" fillId="41" borderId="0" applyNumberFormat="0" applyBorder="0" applyAlignment="0" applyProtection="0"/>
    <xf numFmtId="0" fontId="309" fillId="41" borderId="0" applyNumberFormat="0" applyBorder="0" applyAlignment="0" applyProtection="0"/>
    <xf numFmtId="0" fontId="309" fillId="41" borderId="0" applyNumberFormat="0" applyBorder="0" applyAlignment="0" applyProtection="0"/>
    <xf numFmtId="0" fontId="309" fillId="41" borderId="0" applyNumberFormat="0" applyBorder="0" applyAlignment="0" applyProtection="0"/>
    <xf numFmtId="0" fontId="309" fillId="41" borderId="0" applyNumberFormat="0" applyBorder="0" applyAlignment="0" applyProtection="0"/>
    <xf numFmtId="0" fontId="309" fillId="41" borderId="0" applyNumberFormat="0" applyBorder="0" applyAlignment="0" applyProtection="0"/>
    <xf numFmtId="0" fontId="309" fillId="41" borderId="0" applyNumberFormat="0" applyBorder="0" applyAlignment="0" applyProtection="0"/>
    <xf numFmtId="0" fontId="309" fillId="41" borderId="0" applyNumberFormat="0" applyBorder="0" applyAlignment="0" applyProtection="0"/>
    <xf numFmtId="0" fontId="309" fillId="41" borderId="0" applyNumberFormat="0" applyBorder="0" applyAlignment="0" applyProtection="0"/>
    <xf numFmtId="0" fontId="309" fillId="41" borderId="0" applyNumberFormat="0" applyBorder="0" applyAlignment="0" applyProtection="0"/>
    <xf numFmtId="0" fontId="309" fillId="41" borderId="0" applyNumberFormat="0" applyBorder="0" applyAlignment="0" applyProtection="0"/>
    <xf numFmtId="0" fontId="309" fillId="41" borderId="0" applyNumberFormat="0" applyBorder="0" applyAlignment="0" applyProtection="0"/>
    <xf numFmtId="0" fontId="309" fillId="41" borderId="0" applyNumberFormat="0" applyBorder="0" applyAlignment="0" applyProtection="0"/>
    <xf numFmtId="0" fontId="309" fillId="41" borderId="0" applyNumberFormat="0" applyBorder="0" applyAlignment="0" applyProtection="0"/>
    <xf numFmtId="0" fontId="309" fillId="41"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309" fillId="41" borderId="0" applyNumberFormat="0" applyBorder="0" applyAlignment="0" applyProtection="0"/>
    <xf numFmtId="0" fontId="309" fillId="41" borderId="0" applyNumberFormat="0" applyBorder="0" applyAlignment="0" applyProtection="0"/>
    <xf numFmtId="0" fontId="309" fillId="41" borderId="0" applyNumberFormat="0" applyBorder="0" applyAlignment="0" applyProtection="0"/>
    <xf numFmtId="0" fontId="309" fillId="41" borderId="0" applyNumberFormat="0" applyBorder="0" applyAlignment="0" applyProtection="0"/>
    <xf numFmtId="0" fontId="309" fillId="41" borderId="0" applyNumberFormat="0" applyBorder="0" applyAlignment="0" applyProtection="0"/>
    <xf numFmtId="0" fontId="309" fillId="41" borderId="0" applyNumberFormat="0" applyBorder="0" applyAlignment="0" applyProtection="0"/>
    <xf numFmtId="0" fontId="309" fillId="41" borderId="0" applyNumberFormat="0" applyBorder="0" applyAlignment="0" applyProtection="0"/>
    <xf numFmtId="0" fontId="309" fillId="41" borderId="0" applyNumberFormat="0" applyBorder="0" applyAlignment="0" applyProtection="0"/>
    <xf numFmtId="0" fontId="309" fillId="41" borderId="0" applyNumberFormat="0" applyBorder="0" applyAlignment="0" applyProtection="0"/>
    <xf numFmtId="0" fontId="309" fillId="41" borderId="0" applyNumberFormat="0" applyBorder="0" applyAlignment="0" applyProtection="0"/>
    <xf numFmtId="0" fontId="309" fillId="41" borderId="0" applyNumberFormat="0" applyBorder="0" applyAlignment="0" applyProtection="0"/>
    <xf numFmtId="0" fontId="309" fillId="41" borderId="0" applyNumberFormat="0" applyBorder="0" applyAlignment="0" applyProtection="0"/>
    <xf numFmtId="0" fontId="309" fillId="41" borderId="0" applyNumberFormat="0" applyBorder="0" applyAlignment="0" applyProtection="0"/>
    <xf numFmtId="0" fontId="309" fillId="41" borderId="0" applyNumberFormat="0" applyBorder="0" applyAlignment="0" applyProtection="0"/>
    <xf numFmtId="0" fontId="309" fillId="41" borderId="0" applyNumberFormat="0" applyBorder="0" applyAlignment="0" applyProtection="0"/>
    <xf numFmtId="0" fontId="309" fillId="41" borderId="0" applyNumberFormat="0" applyBorder="0" applyAlignment="0" applyProtection="0"/>
    <xf numFmtId="0" fontId="309" fillId="41" borderId="0" applyNumberFormat="0" applyBorder="0" applyAlignment="0" applyProtection="0"/>
    <xf numFmtId="0" fontId="309" fillId="41" borderId="0" applyNumberFormat="0" applyBorder="0" applyAlignment="0" applyProtection="0"/>
    <xf numFmtId="0" fontId="309" fillId="41" borderId="0" applyNumberFormat="0" applyBorder="0" applyAlignment="0" applyProtection="0"/>
    <xf numFmtId="0" fontId="309" fillId="41" borderId="0" applyNumberFormat="0" applyBorder="0" applyAlignment="0" applyProtection="0"/>
    <xf numFmtId="0" fontId="309" fillId="41" borderId="0" applyNumberFormat="0" applyBorder="0" applyAlignment="0" applyProtection="0"/>
    <xf numFmtId="0" fontId="309" fillId="41" borderId="0" applyNumberFormat="0" applyBorder="0" applyAlignment="0" applyProtection="0"/>
    <xf numFmtId="0" fontId="309" fillId="41" borderId="0" applyNumberFormat="0" applyBorder="0" applyAlignment="0" applyProtection="0"/>
    <xf numFmtId="0" fontId="309" fillId="41"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309" fillId="41" borderId="0" applyNumberFormat="0" applyBorder="0" applyAlignment="0" applyProtection="0"/>
    <xf numFmtId="0" fontId="309" fillId="41" borderId="0" applyNumberFormat="0" applyBorder="0" applyAlignment="0" applyProtection="0"/>
    <xf numFmtId="0" fontId="309" fillId="41" borderId="0" applyNumberFormat="0" applyBorder="0" applyAlignment="0" applyProtection="0"/>
    <xf numFmtId="0" fontId="309" fillId="41" borderId="0" applyNumberFormat="0" applyBorder="0" applyAlignment="0" applyProtection="0"/>
    <xf numFmtId="0" fontId="309" fillId="41" borderId="0" applyNumberFormat="0" applyBorder="0" applyAlignment="0" applyProtection="0"/>
    <xf numFmtId="0" fontId="309" fillId="41" borderId="0" applyNumberFormat="0" applyBorder="0" applyAlignment="0" applyProtection="0"/>
    <xf numFmtId="0" fontId="309" fillId="41" borderId="0" applyNumberFormat="0" applyBorder="0" applyAlignment="0" applyProtection="0"/>
    <xf numFmtId="0" fontId="309" fillId="41" borderId="0" applyNumberFormat="0" applyBorder="0" applyAlignment="0" applyProtection="0"/>
    <xf numFmtId="0" fontId="309" fillId="41" borderId="0" applyNumberFormat="0" applyBorder="0" applyAlignment="0" applyProtection="0"/>
    <xf numFmtId="0" fontId="309" fillId="41" borderId="0" applyNumberFormat="0" applyBorder="0" applyAlignment="0" applyProtection="0"/>
    <xf numFmtId="0" fontId="309" fillId="41" borderId="0" applyNumberFormat="0" applyBorder="0" applyAlignment="0" applyProtection="0"/>
    <xf numFmtId="0" fontId="309" fillId="41" borderId="0" applyNumberFormat="0" applyBorder="0" applyAlignment="0" applyProtection="0"/>
    <xf numFmtId="0" fontId="309" fillId="41" borderId="0" applyNumberFormat="0" applyBorder="0" applyAlignment="0" applyProtection="0"/>
    <xf numFmtId="0" fontId="309" fillId="41" borderId="0" applyNumberFormat="0" applyBorder="0" applyAlignment="0" applyProtection="0"/>
    <xf numFmtId="0" fontId="309" fillId="41" borderId="0" applyNumberFormat="0" applyBorder="0" applyAlignment="0" applyProtection="0"/>
    <xf numFmtId="0" fontId="309" fillId="41" borderId="0" applyNumberFormat="0" applyBorder="0" applyAlignment="0" applyProtection="0"/>
    <xf numFmtId="0" fontId="309" fillId="41" borderId="0" applyNumberFormat="0" applyBorder="0" applyAlignment="0" applyProtection="0"/>
    <xf numFmtId="0" fontId="309" fillId="41" borderId="0" applyNumberFormat="0" applyBorder="0" applyAlignment="0" applyProtection="0"/>
    <xf numFmtId="0" fontId="309" fillId="41" borderId="0" applyNumberFormat="0" applyBorder="0" applyAlignment="0" applyProtection="0"/>
    <xf numFmtId="0" fontId="309" fillId="41" borderId="0" applyNumberFormat="0" applyBorder="0" applyAlignment="0" applyProtection="0"/>
    <xf numFmtId="0" fontId="309" fillId="41" borderId="0" applyNumberFormat="0" applyBorder="0" applyAlignment="0" applyProtection="0"/>
    <xf numFmtId="0" fontId="309" fillId="41" borderId="0" applyNumberFormat="0" applyBorder="0" applyAlignment="0" applyProtection="0"/>
    <xf numFmtId="0" fontId="309" fillId="41" borderId="0" applyNumberFormat="0" applyBorder="0" applyAlignment="0" applyProtection="0"/>
    <xf numFmtId="0" fontId="309" fillId="41" borderId="0" applyNumberFormat="0" applyBorder="0" applyAlignment="0" applyProtection="0"/>
    <xf numFmtId="0" fontId="2" fillId="8" borderId="0" applyNumberFormat="0" applyBorder="0" applyAlignment="0" applyProtection="0"/>
    <xf numFmtId="0" fontId="309" fillId="41" borderId="0" applyNumberFormat="0" applyBorder="0" applyAlignment="0" applyProtection="0"/>
    <xf numFmtId="0" fontId="309" fillId="41" borderId="0" applyNumberFormat="0" applyBorder="0" applyAlignment="0" applyProtection="0"/>
    <xf numFmtId="0" fontId="309" fillId="41" borderId="0" applyNumberFormat="0" applyBorder="0" applyAlignment="0" applyProtection="0"/>
    <xf numFmtId="0" fontId="309" fillId="41" borderId="0" applyNumberFormat="0" applyBorder="0" applyAlignment="0" applyProtection="0"/>
    <xf numFmtId="0" fontId="309" fillId="41" borderId="0" applyNumberFormat="0" applyBorder="0" applyAlignment="0" applyProtection="0"/>
    <xf numFmtId="0" fontId="309" fillId="41" borderId="0" applyNumberFormat="0" applyBorder="0" applyAlignment="0" applyProtection="0"/>
    <xf numFmtId="0" fontId="309" fillId="41" borderId="0" applyNumberFormat="0" applyBorder="0" applyAlignment="0" applyProtection="0"/>
    <xf numFmtId="0" fontId="309" fillId="41" borderId="0" applyNumberFormat="0" applyBorder="0" applyAlignment="0" applyProtection="0"/>
    <xf numFmtId="0" fontId="309" fillId="41" borderId="0" applyNumberFormat="0" applyBorder="0" applyAlignment="0" applyProtection="0"/>
    <xf numFmtId="0" fontId="309" fillId="41" borderId="0" applyNumberFormat="0" applyBorder="0" applyAlignment="0" applyProtection="0"/>
    <xf numFmtId="0" fontId="309" fillId="41" borderId="0" applyNumberFormat="0" applyBorder="0" applyAlignment="0" applyProtection="0"/>
    <xf numFmtId="0" fontId="309" fillId="41" borderId="0" applyNumberFormat="0" applyBorder="0" applyAlignment="0" applyProtection="0"/>
    <xf numFmtId="0" fontId="309" fillId="41" borderId="0" applyNumberFormat="0" applyBorder="0" applyAlignment="0" applyProtection="0"/>
    <xf numFmtId="0" fontId="309" fillId="41" borderId="0" applyNumberFormat="0" applyBorder="0" applyAlignment="0" applyProtection="0"/>
    <xf numFmtId="0" fontId="309" fillId="41" borderId="0" applyNumberFormat="0" applyBorder="0" applyAlignment="0" applyProtection="0"/>
    <xf numFmtId="0" fontId="309" fillId="41" borderId="0" applyNumberFormat="0" applyBorder="0" applyAlignment="0" applyProtection="0"/>
    <xf numFmtId="0" fontId="309" fillId="41" borderId="0" applyNumberFormat="0" applyBorder="0" applyAlignment="0" applyProtection="0"/>
    <xf numFmtId="0" fontId="309" fillId="41" borderId="0" applyNumberFormat="0" applyBorder="0" applyAlignment="0" applyProtection="0"/>
    <xf numFmtId="0" fontId="309" fillId="41" borderId="0" applyNumberFormat="0" applyBorder="0" applyAlignment="0" applyProtection="0"/>
    <xf numFmtId="0" fontId="309" fillId="41" borderId="0" applyNumberFormat="0" applyBorder="0" applyAlignment="0" applyProtection="0"/>
    <xf numFmtId="0" fontId="309" fillId="41" borderId="0" applyNumberFormat="0" applyBorder="0" applyAlignment="0" applyProtection="0"/>
    <xf numFmtId="0" fontId="309" fillId="41" borderId="0" applyNumberFormat="0" applyBorder="0" applyAlignment="0" applyProtection="0"/>
    <xf numFmtId="0" fontId="309" fillId="41" borderId="0" applyNumberFormat="0" applyBorder="0" applyAlignment="0" applyProtection="0"/>
    <xf numFmtId="0" fontId="309" fillId="41"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309" fillId="42" borderId="0" applyNumberFormat="0" applyBorder="0" applyAlignment="0" applyProtection="0"/>
    <xf numFmtId="0" fontId="309" fillId="42" borderId="0" applyNumberFormat="0" applyBorder="0" applyAlignment="0" applyProtection="0"/>
    <xf numFmtId="0" fontId="309" fillId="42" borderId="0" applyNumberFormat="0" applyBorder="0" applyAlignment="0" applyProtection="0"/>
    <xf numFmtId="0" fontId="309" fillId="42" borderId="0" applyNumberFormat="0" applyBorder="0" applyAlignment="0" applyProtection="0"/>
    <xf numFmtId="0" fontId="309" fillId="42" borderId="0" applyNumberFormat="0" applyBorder="0" applyAlignment="0" applyProtection="0"/>
    <xf numFmtId="0" fontId="309" fillId="42" borderId="0" applyNumberFormat="0" applyBorder="0" applyAlignment="0" applyProtection="0"/>
    <xf numFmtId="0" fontId="309" fillId="42" borderId="0" applyNumberFormat="0" applyBorder="0" applyAlignment="0" applyProtection="0"/>
    <xf numFmtId="0" fontId="309" fillId="42" borderId="0" applyNumberFormat="0" applyBorder="0" applyAlignment="0" applyProtection="0"/>
    <xf numFmtId="0" fontId="309" fillId="42" borderId="0" applyNumberFormat="0" applyBorder="0" applyAlignment="0" applyProtection="0"/>
    <xf numFmtId="0" fontId="309" fillId="42" borderId="0" applyNumberFormat="0" applyBorder="0" applyAlignment="0" applyProtection="0"/>
    <xf numFmtId="0" fontId="309" fillId="42" borderId="0" applyNumberFormat="0" applyBorder="0" applyAlignment="0" applyProtection="0"/>
    <xf numFmtId="0" fontId="309" fillId="42" borderId="0" applyNumberFormat="0" applyBorder="0" applyAlignment="0" applyProtection="0"/>
    <xf numFmtId="0" fontId="309" fillId="42" borderId="0" applyNumberFormat="0" applyBorder="0" applyAlignment="0" applyProtection="0"/>
    <xf numFmtId="0" fontId="309" fillId="42" borderId="0" applyNumberFormat="0" applyBorder="0" applyAlignment="0" applyProtection="0"/>
    <xf numFmtId="0" fontId="309" fillId="42" borderId="0" applyNumberFormat="0" applyBorder="0" applyAlignment="0" applyProtection="0"/>
    <xf numFmtId="0" fontId="309" fillId="42" borderId="0" applyNumberFormat="0" applyBorder="0" applyAlignment="0" applyProtection="0"/>
    <xf numFmtId="0" fontId="309" fillId="42" borderId="0" applyNumberFormat="0" applyBorder="0" applyAlignment="0" applyProtection="0"/>
    <xf numFmtId="0" fontId="309" fillId="42" borderId="0" applyNumberFormat="0" applyBorder="0" applyAlignment="0" applyProtection="0"/>
    <xf numFmtId="0" fontId="309" fillId="42" borderId="0" applyNumberFormat="0" applyBorder="0" applyAlignment="0" applyProtection="0"/>
    <xf numFmtId="0" fontId="309" fillId="42" borderId="0" applyNumberFormat="0" applyBorder="0" applyAlignment="0" applyProtection="0"/>
    <xf numFmtId="0" fontId="309" fillId="42" borderId="0" applyNumberFormat="0" applyBorder="0" applyAlignment="0" applyProtection="0"/>
    <xf numFmtId="0" fontId="309" fillId="42" borderId="0" applyNumberFormat="0" applyBorder="0" applyAlignment="0" applyProtection="0"/>
    <xf numFmtId="0" fontId="309" fillId="42" borderId="0" applyNumberFormat="0" applyBorder="0" applyAlignment="0" applyProtection="0"/>
    <xf numFmtId="0" fontId="309" fillId="4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309" fillId="42" borderId="0" applyNumberFormat="0" applyBorder="0" applyAlignment="0" applyProtection="0"/>
    <xf numFmtId="0" fontId="309" fillId="42" borderId="0" applyNumberFormat="0" applyBorder="0" applyAlignment="0" applyProtection="0"/>
    <xf numFmtId="0" fontId="309" fillId="42" borderId="0" applyNumberFormat="0" applyBorder="0" applyAlignment="0" applyProtection="0"/>
    <xf numFmtId="0" fontId="309" fillId="42" borderId="0" applyNumberFormat="0" applyBorder="0" applyAlignment="0" applyProtection="0"/>
    <xf numFmtId="0" fontId="309" fillId="42" borderId="0" applyNumberFormat="0" applyBorder="0" applyAlignment="0" applyProtection="0"/>
    <xf numFmtId="0" fontId="309" fillId="42" borderId="0" applyNumberFormat="0" applyBorder="0" applyAlignment="0" applyProtection="0"/>
    <xf numFmtId="0" fontId="309" fillId="42" borderId="0" applyNumberFormat="0" applyBorder="0" applyAlignment="0" applyProtection="0"/>
    <xf numFmtId="0" fontId="309" fillId="42" borderId="0" applyNumberFormat="0" applyBorder="0" applyAlignment="0" applyProtection="0"/>
    <xf numFmtId="0" fontId="309" fillId="42" borderId="0" applyNumberFormat="0" applyBorder="0" applyAlignment="0" applyProtection="0"/>
    <xf numFmtId="0" fontId="309" fillId="42" borderId="0" applyNumberFormat="0" applyBorder="0" applyAlignment="0" applyProtection="0"/>
    <xf numFmtId="0" fontId="309" fillId="42" borderId="0" applyNumberFormat="0" applyBorder="0" applyAlignment="0" applyProtection="0"/>
    <xf numFmtId="0" fontId="309" fillId="42" borderId="0" applyNumberFormat="0" applyBorder="0" applyAlignment="0" applyProtection="0"/>
    <xf numFmtId="0" fontId="309" fillId="42" borderId="0" applyNumberFormat="0" applyBorder="0" applyAlignment="0" applyProtection="0"/>
    <xf numFmtId="0" fontId="309" fillId="42" borderId="0" applyNumberFormat="0" applyBorder="0" applyAlignment="0" applyProtection="0"/>
    <xf numFmtId="0" fontId="309" fillId="42" borderId="0" applyNumberFormat="0" applyBorder="0" applyAlignment="0" applyProtection="0"/>
    <xf numFmtId="0" fontId="309" fillId="42" borderId="0" applyNumberFormat="0" applyBorder="0" applyAlignment="0" applyProtection="0"/>
    <xf numFmtId="0" fontId="309" fillId="42" borderId="0" applyNumberFormat="0" applyBorder="0" applyAlignment="0" applyProtection="0"/>
    <xf numFmtId="0" fontId="309" fillId="42" borderId="0" applyNumberFormat="0" applyBorder="0" applyAlignment="0" applyProtection="0"/>
    <xf numFmtId="0" fontId="309" fillId="42" borderId="0" applyNumberFormat="0" applyBorder="0" applyAlignment="0" applyProtection="0"/>
    <xf numFmtId="0" fontId="309" fillId="42" borderId="0" applyNumberFormat="0" applyBorder="0" applyAlignment="0" applyProtection="0"/>
    <xf numFmtId="0" fontId="309" fillId="42" borderId="0" applyNumberFormat="0" applyBorder="0" applyAlignment="0" applyProtection="0"/>
    <xf numFmtId="0" fontId="309" fillId="42" borderId="0" applyNumberFormat="0" applyBorder="0" applyAlignment="0" applyProtection="0"/>
    <xf numFmtId="0" fontId="309" fillId="42" borderId="0" applyNumberFormat="0" applyBorder="0" applyAlignment="0" applyProtection="0"/>
    <xf numFmtId="0" fontId="309" fillId="4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309" fillId="42" borderId="0" applyNumberFormat="0" applyBorder="0" applyAlignment="0" applyProtection="0"/>
    <xf numFmtId="0" fontId="309" fillId="42" borderId="0" applyNumberFormat="0" applyBorder="0" applyAlignment="0" applyProtection="0"/>
    <xf numFmtId="0" fontId="309" fillId="42" borderId="0" applyNumberFormat="0" applyBorder="0" applyAlignment="0" applyProtection="0"/>
    <xf numFmtId="0" fontId="309" fillId="42" borderId="0" applyNumberFormat="0" applyBorder="0" applyAlignment="0" applyProtection="0"/>
    <xf numFmtId="0" fontId="309" fillId="42" borderId="0" applyNumberFormat="0" applyBorder="0" applyAlignment="0" applyProtection="0"/>
    <xf numFmtId="0" fontId="309" fillId="42" borderId="0" applyNumberFormat="0" applyBorder="0" applyAlignment="0" applyProtection="0"/>
    <xf numFmtId="0" fontId="309" fillId="42" borderId="0" applyNumberFormat="0" applyBorder="0" applyAlignment="0" applyProtection="0"/>
    <xf numFmtId="0" fontId="309" fillId="42" borderId="0" applyNumberFormat="0" applyBorder="0" applyAlignment="0" applyProtection="0"/>
    <xf numFmtId="0" fontId="309" fillId="42" borderId="0" applyNumberFormat="0" applyBorder="0" applyAlignment="0" applyProtection="0"/>
    <xf numFmtId="0" fontId="309" fillId="42" borderId="0" applyNumberFormat="0" applyBorder="0" applyAlignment="0" applyProtection="0"/>
    <xf numFmtId="0" fontId="309" fillId="42" borderId="0" applyNumberFormat="0" applyBorder="0" applyAlignment="0" applyProtection="0"/>
    <xf numFmtId="0" fontId="309" fillId="42" borderId="0" applyNumberFormat="0" applyBorder="0" applyAlignment="0" applyProtection="0"/>
    <xf numFmtId="0" fontId="309" fillId="42" borderId="0" applyNumberFormat="0" applyBorder="0" applyAlignment="0" applyProtection="0"/>
    <xf numFmtId="0" fontId="309" fillId="42" borderId="0" applyNumberFormat="0" applyBorder="0" applyAlignment="0" applyProtection="0"/>
    <xf numFmtId="0" fontId="309" fillId="42" borderId="0" applyNumberFormat="0" applyBorder="0" applyAlignment="0" applyProtection="0"/>
    <xf numFmtId="0" fontId="309" fillId="42" borderId="0" applyNumberFormat="0" applyBorder="0" applyAlignment="0" applyProtection="0"/>
    <xf numFmtId="0" fontId="309" fillId="42" borderId="0" applyNumberFormat="0" applyBorder="0" applyAlignment="0" applyProtection="0"/>
    <xf numFmtId="0" fontId="309" fillId="42" borderId="0" applyNumberFormat="0" applyBorder="0" applyAlignment="0" applyProtection="0"/>
    <xf numFmtId="0" fontId="309" fillId="42" borderId="0" applyNumberFormat="0" applyBorder="0" applyAlignment="0" applyProtection="0"/>
    <xf numFmtId="0" fontId="309" fillId="42" borderId="0" applyNumberFormat="0" applyBorder="0" applyAlignment="0" applyProtection="0"/>
    <xf numFmtId="0" fontId="309" fillId="42" borderId="0" applyNumberFormat="0" applyBorder="0" applyAlignment="0" applyProtection="0"/>
    <xf numFmtId="0" fontId="309" fillId="42" borderId="0" applyNumberFormat="0" applyBorder="0" applyAlignment="0" applyProtection="0"/>
    <xf numFmtId="0" fontId="309" fillId="42" borderId="0" applyNumberFormat="0" applyBorder="0" applyAlignment="0" applyProtection="0"/>
    <xf numFmtId="0" fontId="309" fillId="42" borderId="0" applyNumberFormat="0" applyBorder="0" applyAlignment="0" applyProtection="0"/>
    <xf numFmtId="0" fontId="2" fillId="10" borderId="0" applyNumberFormat="0" applyBorder="0" applyAlignment="0" applyProtection="0"/>
    <xf numFmtId="0" fontId="309" fillId="42" borderId="0" applyNumberFormat="0" applyBorder="0" applyAlignment="0" applyProtection="0"/>
    <xf numFmtId="0" fontId="309" fillId="42" borderId="0" applyNumberFormat="0" applyBorder="0" applyAlignment="0" applyProtection="0"/>
    <xf numFmtId="0" fontId="309" fillId="42" borderId="0" applyNumberFormat="0" applyBorder="0" applyAlignment="0" applyProtection="0"/>
    <xf numFmtId="0" fontId="309" fillId="42" borderId="0" applyNumberFormat="0" applyBorder="0" applyAlignment="0" applyProtection="0"/>
    <xf numFmtId="0" fontId="309" fillId="42" borderId="0" applyNumberFormat="0" applyBorder="0" applyAlignment="0" applyProtection="0"/>
    <xf numFmtId="0" fontId="309" fillId="42" borderId="0" applyNumberFormat="0" applyBorder="0" applyAlignment="0" applyProtection="0"/>
    <xf numFmtId="0" fontId="309" fillId="42" borderId="0" applyNumberFormat="0" applyBorder="0" applyAlignment="0" applyProtection="0"/>
    <xf numFmtId="0" fontId="309" fillId="42" borderId="0" applyNumberFormat="0" applyBorder="0" applyAlignment="0" applyProtection="0"/>
    <xf numFmtId="0" fontId="309" fillId="42" borderId="0" applyNumberFormat="0" applyBorder="0" applyAlignment="0" applyProtection="0"/>
    <xf numFmtId="0" fontId="309" fillId="42" borderId="0" applyNumberFormat="0" applyBorder="0" applyAlignment="0" applyProtection="0"/>
    <xf numFmtId="0" fontId="309" fillId="42" borderId="0" applyNumberFormat="0" applyBorder="0" applyAlignment="0" applyProtection="0"/>
    <xf numFmtId="0" fontId="309" fillId="42" borderId="0" applyNumberFormat="0" applyBorder="0" applyAlignment="0" applyProtection="0"/>
    <xf numFmtId="0" fontId="309" fillId="42" borderId="0" applyNumberFormat="0" applyBorder="0" applyAlignment="0" applyProtection="0"/>
    <xf numFmtId="0" fontId="309" fillId="42" borderId="0" applyNumberFormat="0" applyBorder="0" applyAlignment="0" applyProtection="0"/>
    <xf numFmtId="0" fontId="309" fillId="42" borderId="0" applyNumberFormat="0" applyBorder="0" applyAlignment="0" applyProtection="0"/>
    <xf numFmtId="0" fontId="309" fillId="42" borderId="0" applyNumberFormat="0" applyBorder="0" applyAlignment="0" applyProtection="0"/>
    <xf numFmtId="0" fontId="309" fillId="42" borderId="0" applyNumberFormat="0" applyBorder="0" applyAlignment="0" applyProtection="0"/>
    <xf numFmtId="0" fontId="309" fillId="42" borderId="0" applyNumberFormat="0" applyBorder="0" applyAlignment="0" applyProtection="0"/>
    <xf numFmtId="0" fontId="309" fillId="42" borderId="0" applyNumberFormat="0" applyBorder="0" applyAlignment="0" applyProtection="0"/>
    <xf numFmtId="0" fontId="309" fillId="42" borderId="0" applyNumberFormat="0" applyBorder="0" applyAlignment="0" applyProtection="0"/>
    <xf numFmtId="0" fontId="309" fillId="42" borderId="0" applyNumberFormat="0" applyBorder="0" applyAlignment="0" applyProtection="0"/>
    <xf numFmtId="0" fontId="309" fillId="42" borderId="0" applyNumberFormat="0" applyBorder="0" applyAlignment="0" applyProtection="0"/>
    <xf numFmtId="0" fontId="309" fillId="42" borderId="0" applyNumberFormat="0" applyBorder="0" applyAlignment="0" applyProtection="0"/>
    <xf numFmtId="0" fontId="309" fillId="4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309" fillId="43" borderId="0" applyNumberFormat="0" applyBorder="0" applyAlignment="0" applyProtection="0"/>
    <xf numFmtId="0" fontId="309" fillId="43" borderId="0" applyNumberFormat="0" applyBorder="0" applyAlignment="0" applyProtection="0"/>
    <xf numFmtId="0" fontId="309" fillId="43" borderId="0" applyNumberFormat="0" applyBorder="0" applyAlignment="0" applyProtection="0"/>
    <xf numFmtId="0" fontId="309" fillId="43" borderId="0" applyNumberFormat="0" applyBorder="0" applyAlignment="0" applyProtection="0"/>
    <xf numFmtId="0" fontId="309" fillId="43" borderId="0" applyNumberFormat="0" applyBorder="0" applyAlignment="0" applyProtection="0"/>
    <xf numFmtId="0" fontId="309" fillId="43" borderId="0" applyNumberFormat="0" applyBorder="0" applyAlignment="0" applyProtection="0"/>
    <xf numFmtId="0" fontId="309" fillId="43" borderId="0" applyNumberFormat="0" applyBorder="0" applyAlignment="0" applyProtection="0"/>
    <xf numFmtId="0" fontId="309" fillId="43" borderId="0" applyNumberFormat="0" applyBorder="0" applyAlignment="0" applyProtection="0"/>
    <xf numFmtId="0" fontId="309" fillId="43" borderId="0" applyNumberFormat="0" applyBorder="0" applyAlignment="0" applyProtection="0"/>
    <xf numFmtId="0" fontId="309" fillId="43" borderId="0" applyNumberFormat="0" applyBorder="0" applyAlignment="0" applyProtection="0"/>
    <xf numFmtId="0" fontId="309" fillId="43" borderId="0" applyNumberFormat="0" applyBorder="0" applyAlignment="0" applyProtection="0"/>
    <xf numFmtId="0" fontId="309" fillId="43" borderId="0" applyNumberFormat="0" applyBorder="0" applyAlignment="0" applyProtection="0"/>
    <xf numFmtId="0" fontId="309" fillId="43" borderId="0" applyNumberFormat="0" applyBorder="0" applyAlignment="0" applyProtection="0"/>
    <xf numFmtId="0" fontId="309" fillId="43" borderId="0" applyNumberFormat="0" applyBorder="0" applyAlignment="0" applyProtection="0"/>
    <xf numFmtId="0" fontId="309" fillId="43" borderId="0" applyNumberFormat="0" applyBorder="0" applyAlignment="0" applyProtection="0"/>
    <xf numFmtId="0" fontId="309" fillId="43" borderId="0" applyNumberFormat="0" applyBorder="0" applyAlignment="0" applyProtection="0"/>
    <xf numFmtId="0" fontId="309" fillId="43" borderId="0" applyNumberFormat="0" applyBorder="0" applyAlignment="0" applyProtection="0"/>
    <xf numFmtId="0" fontId="309" fillId="43" borderId="0" applyNumberFormat="0" applyBorder="0" applyAlignment="0" applyProtection="0"/>
    <xf numFmtId="0" fontId="309" fillId="43" borderId="0" applyNumberFormat="0" applyBorder="0" applyAlignment="0" applyProtection="0"/>
    <xf numFmtId="0" fontId="309" fillId="43" borderId="0" applyNumberFormat="0" applyBorder="0" applyAlignment="0" applyProtection="0"/>
    <xf numFmtId="0" fontId="309" fillId="43" borderId="0" applyNumberFormat="0" applyBorder="0" applyAlignment="0" applyProtection="0"/>
    <xf numFmtId="0" fontId="309" fillId="43" borderId="0" applyNumberFormat="0" applyBorder="0" applyAlignment="0" applyProtection="0"/>
    <xf numFmtId="0" fontId="309" fillId="43" borderId="0" applyNumberFormat="0" applyBorder="0" applyAlignment="0" applyProtection="0"/>
    <xf numFmtId="0" fontId="309" fillId="43"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309" fillId="43" borderId="0" applyNumberFormat="0" applyBorder="0" applyAlignment="0" applyProtection="0"/>
    <xf numFmtId="0" fontId="309" fillId="43" borderId="0" applyNumberFormat="0" applyBorder="0" applyAlignment="0" applyProtection="0"/>
    <xf numFmtId="0" fontId="309" fillId="43" borderId="0" applyNumberFormat="0" applyBorder="0" applyAlignment="0" applyProtection="0"/>
    <xf numFmtId="0" fontId="309" fillId="43" borderId="0" applyNumberFormat="0" applyBorder="0" applyAlignment="0" applyProtection="0"/>
    <xf numFmtId="0" fontId="309" fillId="43" borderId="0" applyNumberFormat="0" applyBorder="0" applyAlignment="0" applyProtection="0"/>
    <xf numFmtId="0" fontId="309" fillId="43" borderId="0" applyNumberFormat="0" applyBorder="0" applyAlignment="0" applyProtection="0"/>
    <xf numFmtId="0" fontId="309" fillId="43" borderId="0" applyNumberFormat="0" applyBorder="0" applyAlignment="0" applyProtection="0"/>
    <xf numFmtId="0" fontId="309" fillId="43" borderId="0" applyNumberFormat="0" applyBorder="0" applyAlignment="0" applyProtection="0"/>
    <xf numFmtId="0" fontId="309" fillId="43" borderId="0" applyNumberFormat="0" applyBorder="0" applyAlignment="0" applyProtection="0"/>
    <xf numFmtId="0" fontId="309" fillId="43" borderId="0" applyNumberFormat="0" applyBorder="0" applyAlignment="0" applyProtection="0"/>
    <xf numFmtId="0" fontId="309" fillId="43" borderId="0" applyNumberFormat="0" applyBorder="0" applyAlignment="0" applyProtection="0"/>
    <xf numFmtId="0" fontId="309" fillId="43" borderId="0" applyNumberFormat="0" applyBorder="0" applyAlignment="0" applyProtection="0"/>
    <xf numFmtId="0" fontId="309" fillId="43" borderId="0" applyNumberFormat="0" applyBorder="0" applyAlignment="0" applyProtection="0"/>
    <xf numFmtId="0" fontId="309" fillId="43" borderId="0" applyNumberFormat="0" applyBorder="0" applyAlignment="0" applyProtection="0"/>
    <xf numFmtId="0" fontId="309" fillId="43" borderId="0" applyNumberFormat="0" applyBorder="0" applyAlignment="0" applyProtection="0"/>
    <xf numFmtId="0" fontId="309" fillId="43" borderId="0" applyNumberFormat="0" applyBorder="0" applyAlignment="0" applyProtection="0"/>
    <xf numFmtId="0" fontId="309" fillId="43" borderId="0" applyNumberFormat="0" applyBorder="0" applyAlignment="0" applyProtection="0"/>
    <xf numFmtId="0" fontId="309" fillId="43" borderId="0" applyNumberFormat="0" applyBorder="0" applyAlignment="0" applyProtection="0"/>
    <xf numFmtId="0" fontId="309" fillId="43" borderId="0" applyNumberFormat="0" applyBorder="0" applyAlignment="0" applyProtection="0"/>
    <xf numFmtId="0" fontId="309" fillId="43" borderId="0" applyNumberFormat="0" applyBorder="0" applyAlignment="0" applyProtection="0"/>
    <xf numFmtId="0" fontId="309" fillId="43" borderId="0" applyNumberFormat="0" applyBorder="0" applyAlignment="0" applyProtection="0"/>
    <xf numFmtId="0" fontId="309" fillId="43" borderId="0" applyNumberFormat="0" applyBorder="0" applyAlignment="0" applyProtection="0"/>
    <xf numFmtId="0" fontId="309" fillId="43" borderId="0" applyNumberFormat="0" applyBorder="0" applyAlignment="0" applyProtection="0"/>
    <xf numFmtId="0" fontId="309" fillId="43"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309" fillId="43" borderId="0" applyNumberFormat="0" applyBorder="0" applyAlignment="0" applyProtection="0"/>
    <xf numFmtId="0" fontId="309" fillId="43" borderId="0" applyNumberFormat="0" applyBorder="0" applyAlignment="0" applyProtection="0"/>
    <xf numFmtId="0" fontId="309" fillId="43" borderId="0" applyNumberFormat="0" applyBorder="0" applyAlignment="0" applyProtection="0"/>
    <xf numFmtId="0" fontId="309" fillId="43" borderId="0" applyNumberFormat="0" applyBorder="0" applyAlignment="0" applyProtection="0"/>
    <xf numFmtId="0" fontId="309" fillId="43" borderId="0" applyNumberFormat="0" applyBorder="0" applyAlignment="0" applyProtection="0"/>
    <xf numFmtId="0" fontId="309" fillId="43" borderId="0" applyNumberFormat="0" applyBorder="0" applyAlignment="0" applyProtection="0"/>
    <xf numFmtId="0" fontId="309" fillId="43" borderId="0" applyNumberFormat="0" applyBorder="0" applyAlignment="0" applyProtection="0"/>
    <xf numFmtId="0" fontId="309" fillId="43" borderId="0" applyNumberFormat="0" applyBorder="0" applyAlignment="0" applyProtection="0"/>
    <xf numFmtId="0" fontId="309" fillId="43" borderId="0" applyNumberFormat="0" applyBorder="0" applyAlignment="0" applyProtection="0"/>
    <xf numFmtId="0" fontId="309" fillId="43" borderId="0" applyNumberFormat="0" applyBorder="0" applyAlignment="0" applyProtection="0"/>
    <xf numFmtId="0" fontId="309" fillId="43" borderId="0" applyNumberFormat="0" applyBorder="0" applyAlignment="0" applyProtection="0"/>
    <xf numFmtId="0" fontId="309" fillId="43" borderId="0" applyNumberFormat="0" applyBorder="0" applyAlignment="0" applyProtection="0"/>
    <xf numFmtId="0" fontId="309" fillId="43" borderId="0" applyNumberFormat="0" applyBorder="0" applyAlignment="0" applyProtection="0"/>
    <xf numFmtId="0" fontId="309" fillId="43" borderId="0" applyNumberFormat="0" applyBorder="0" applyAlignment="0" applyProtection="0"/>
    <xf numFmtId="0" fontId="309" fillId="43" borderId="0" applyNumberFormat="0" applyBorder="0" applyAlignment="0" applyProtection="0"/>
    <xf numFmtId="0" fontId="309" fillId="43" borderId="0" applyNumberFormat="0" applyBorder="0" applyAlignment="0" applyProtection="0"/>
    <xf numFmtId="0" fontId="309" fillId="43" borderId="0" applyNumberFormat="0" applyBorder="0" applyAlignment="0" applyProtection="0"/>
    <xf numFmtId="0" fontId="309" fillId="43" borderId="0" applyNumberFormat="0" applyBorder="0" applyAlignment="0" applyProtection="0"/>
    <xf numFmtId="0" fontId="309" fillId="43" borderId="0" applyNumberFormat="0" applyBorder="0" applyAlignment="0" applyProtection="0"/>
    <xf numFmtId="0" fontId="309" fillId="43" borderId="0" applyNumberFormat="0" applyBorder="0" applyAlignment="0" applyProtection="0"/>
    <xf numFmtId="0" fontId="309" fillId="43" borderId="0" applyNumberFormat="0" applyBorder="0" applyAlignment="0" applyProtection="0"/>
    <xf numFmtId="0" fontId="309" fillId="43" borderId="0" applyNumberFormat="0" applyBorder="0" applyAlignment="0" applyProtection="0"/>
    <xf numFmtId="0" fontId="309" fillId="43" borderId="0" applyNumberFormat="0" applyBorder="0" applyAlignment="0" applyProtection="0"/>
    <xf numFmtId="0" fontId="309" fillId="43" borderId="0" applyNumberFormat="0" applyBorder="0" applyAlignment="0" applyProtection="0"/>
    <xf numFmtId="0" fontId="2" fillId="9" borderId="0" applyNumberFormat="0" applyBorder="0" applyAlignment="0" applyProtection="0"/>
    <xf numFmtId="0" fontId="309" fillId="43" borderId="0" applyNumberFormat="0" applyBorder="0" applyAlignment="0" applyProtection="0"/>
    <xf numFmtId="0" fontId="309" fillId="43" borderId="0" applyNumberFormat="0" applyBorder="0" applyAlignment="0" applyProtection="0"/>
    <xf numFmtId="0" fontId="309" fillId="43" borderId="0" applyNumberFormat="0" applyBorder="0" applyAlignment="0" applyProtection="0"/>
    <xf numFmtId="0" fontId="309" fillId="43" borderId="0" applyNumberFormat="0" applyBorder="0" applyAlignment="0" applyProtection="0"/>
    <xf numFmtId="0" fontId="309" fillId="43" borderId="0" applyNumberFormat="0" applyBorder="0" applyAlignment="0" applyProtection="0"/>
    <xf numFmtId="0" fontId="309" fillId="43" borderId="0" applyNumberFormat="0" applyBorder="0" applyAlignment="0" applyProtection="0"/>
    <xf numFmtId="0" fontId="309" fillId="43" borderId="0" applyNumberFormat="0" applyBorder="0" applyAlignment="0" applyProtection="0"/>
    <xf numFmtId="0" fontId="309" fillId="43" borderId="0" applyNumberFormat="0" applyBorder="0" applyAlignment="0" applyProtection="0"/>
    <xf numFmtId="0" fontId="309" fillId="43" borderId="0" applyNumberFormat="0" applyBorder="0" applyAlignment="0" applyProtection="0"/>
    <xf numFmtId="0" fontId="309" fillId="43" borderId="0" applyNumberFormat="0" applyBorder="0" applyAlignment="0" applyProtection="0"/>
    <xf numFmtId="0" fontId="309" fillId="43" borderId="0" applyNumberFormat="0" applyBorder="0" applyAlignment="0" applyProtection="0"/>
    <xf numFmtId="0" fontId="309" fillId="43" borderId="0" applyNumberFormat="0" applyBorder="0" applyAlignment="0" applyProtection="0"/>
    <xf numFmtId="0" fontId="309" fillId="43" borderId="0" applyNumberFormat="0" applyBorder="0" applyAlignment="0" applyProtection="0"/>
    <xf numFmtId="0" fontId="309" fillId="43" borderId="0" applyNumberFormat="0" applyBorder="0" applyAlignment="0" applyProtection="0"/>
    <xf numFmtId="0" fontId="309" fillId="43" borderId="0" applyNumberFormat="0" applyBorder="0" applyAlignment="0" applyProtection="0"/>
    <xf numFmtId="0" fontId="309" fillId="43" borderId="0" applyNumberFormat="0" applyBorder="0" applyAlignment="0" applyProtection="0"/>
    <xf numFmtId="0" fontId="309" fillId="43" borderId="0" applyNumberFormat="0" applyBorder="0" applyAlignment="0" applyProtection="0"/>
    <xf numFmtId="0" fontId="309" fillId="43" borderId="0" applyNumberFormat="0" applyBorder="0" applyAlignment="0" applyProtection="0"/>
    <xf numFmtId="0" fontId="309" fillId="43" borderId="0" applyNumberFormat="0" applyBorder="0" applyAlignment="0" applyProtection="0"/>
    <xf numFmtId="0" fontId="309" fillId="43" borderId="0" applyNumberFormat="0" applyBorder="0" applyAlignment="0" applyProtection="0"/>
    <xf numFmtId="0" fontId="309" fillId="43" borderId="0" applyNumberFormat="0" applyBorder="0" applyAlignment="0" applyProtection="0"/>
    <xf numFmtId="0" fontId="309" fillId="43" borderId="0" applyNumberFormat="0" applyBorder="0" applyAlignment="0" applyProtection="0"/>
    <xf numFmtId="0" fontId="309" fillId="43" borderId="0" applyNumberFormat="0" applyBorder="0" applyAlignment="0" applyProtection="0"/>
    <xf numFmtId="0" fontId="309" fillId="43"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60" fillId="15" borderId="0" applyNumberFormat="0" applyBorder="0" applyAlignment="0" applyProtection="0"/>
    <xf numFmtId="0" fontId="132" fillId="44" borderId="0" applyNumberFormat="0" applyBorder="0" applyAlignment="0" applyProtection="0"/>
    <xf numFmtId="0" fontId="60" fillId="12" borderId="0" applyNumberFormat="0" applyBorder="0" applyAlignment="0" applyProtection="0"/>
    <xf numFmtId="0" fontId="132" fillId="45" borderId="0" applyNumberFormat="0" applyBorder="0" applyAlignment="0" applyProtection="0"/>
    <xf numFmtId="0" fontId="60" fillId="13" borderId="0" applyNumberFormat="0" applyBorder="0" applyAlignment="0" applyProtection="0"/>
    <xf numFmtId="0" fontId="132" fillId="46" borderId="0" applyNumberFormat="0" applyBorder="0" applyAlignment="0" applyProtection="0"/>
    <xf numFmtId="0" fontId="60" fillId="16" borderId="0" applyNumberFormat="0" applyBorder="0" applyAlignment="0" applyProtection="0"/>
    <xf numFmtId="0" fontId="132" fillId="47" borderId="0" applyNumberFormat="0" applyBorder="0" applyAlignment="0" applyProtection="0"/>
    <xf numFmtId="0" fontId="60" fillId="17" borderId="0" applyNumberFormat="0" applyBorder="0" applyAlignment="0" applyProtection="0"/>
    <xf numFmtId="0" fontId="132" fillId="48" borderId="0" applyNumberFormat="0" applyBorder="0" applyAlignment="0" applyProtection="0"/>
    <xf numFmtId="0" fontId="60" fillId="18" borderId="0" applyNumberFormat="0" applyBorder="0" applyAlignment="0" applyProtection="0"/>
    <xf numFmtId="0" fontId="132" fillId="49"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60" fillId="19" borderId="0" applyNumberFormat="0" applyBorder="0" applyAlignment="0" applyProtection="0"/>
    <xf numFmtId="0" fontId="132" fillId="50" borderId="0" applyNumberFormat="0" applyBorder="0" applyAlignment="0" applyProtection="0"/>
    <xf numFmtId="0" fontId="132" fillId="50" borderId="0" applyNumberFormat="0" applyBorder="0" applyAlignment="0" applyProtection="0"/>
    <xf numFmtId="0" fontId="132" fillId="50" borderId="0" applyNumberFormat="0" applyBorder="0" applyAlignment="0" applyProtection="0"/>
    <xf numFmtId="0" fontId="132" fillId="50" borderId="0" applyNumberFormat="0" applyBorder="0" applyAlignment="0" applyProtection="0"/>
    <xf numFmtId="0" fontId="60" fillId="20" borderId="0" applyNumberFormat="0" applyBorder="0" applyAlignment="0" applyProtection="0"/>
    <xf numFmtId="0" fontId="132" fillId="51" borderId="0" applyNumberFormat="0" applyBorder="0" applyAlignment="0" applyProtection="0"/>
    <xf numFmtId="0" fontId="60" fillId="21" borderId="0" applyNumberFormat="0" applyBorder="0" applyAlignment="0" applyProtection="0"/>
    <xf numFmtId="0" fontId="132" fillId="52" borderId="0" applyNumberFormat="0" applyBorder="0" applyAlignment="0" applyProtection="0"/>
    <xf numFmtId="0" fontId="60" fillId="16" borderId="0" applyNumberFormat="0" applyBorder="0" applyAlignment="0" applyProtection="0"/>
    <xf numFmtId="0" fontId="132" fillId="53" borderId="0" applyNumberFormat="0" applyBorder="0" applyAlignment="0" applyProtection="0"/>
    <xf numFmtId="0" fontId="132" fillId="53" borderId="0" applyNumberFormat="0" applyBorder="0" applyAlignment="0" applyProtection="0"/>
    <xf numFmtId="0" fontId="132" fillId="53" borderId="0" applyNumberFormat="0" applyBorder="0" applyAlignment="0" applyProtection="0"/>
    <xf numFmtId="0" fontId="132" fillId="53" borderId="0" applyNumberFormat="0" applyBorder="0" applyAlignment="0" applyProtection="0"/>
    <xf numFmtId="0" fontId="60" fillId="17" borderId="0" applyNumberFormat="0" applyBorder="0" applyAlignment="0" applyProtection="0"/>
    <xf numFmtId="0" fontId="60" fillId="23" borderId="0" applyNumberFormat="0" applyBorder="0" applyAlignment="0" applyProtection="0"/>
    <xf numFmtId="0" fontId="132" fillId="54" borderId="0" applyNumberFormat="0" applyBorder="0" applyAlignment="0" applyProtection="0"/>
    <xf numFmtId="0" fontId="132" fillId="54" borderId="0" applyNumberFormat="0" applyBorder="0" applyAlignment="0" applyProtection="0"/>
    <xf numFmtId="0" fontId="132" fillId="54" borderId="0" applyNumberFormat="0" applyBorder="0" applyAlignment="0" applyProtection="0"/>
    <xf numFmtId="0" fontId="132" fillId="54" borderId="0" applyNumberFormat="0" applyBorder="0" applyAlignment="0" applyProtection="0"/>
    <xf numFmtId="0" fontId="53" fillId="8" borderId="3" applyNumberFormat="0" applyAlignment="0" applyProtection="0"/>
    <xf numFmtId="0" fontId="57" fillId="0" borderId="0" applyNumberFormat="0" applyFill="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4" fillId="8" borderId="4" applyNumberFormat="0" applyAlignment="0" applyProtection="0"/>
    <xf numFmtId="0" fontId="165" fillId="0" borderId="22" applyNumberFormat="0" applyFill="0" applyAlignment="0" applyProtection="0"/>
    <xf numFmtId="0" fontId="176" fillId="0" borderId="20" applyNumberFormat="0" applyFont="0" applyFill="0" applyAlignment="0" applyProtection="0"/>
    <xf numFmtId="0" fontId="1" fillId="0" borderId="23" applyNumberFormat="0" applyFill="0" applyAlignment="0" applyProtection="0"/>
    <xf numFmtId="0" fontId="1" fillId="0" borderId="23" applyNumberFormat="0" applyFill="0" applyAlignment="0" applyProtection="0"/>
    <xf numFmtId="0" fontId="1" fillId="0" borderId="23" applyNumberFormat="0" applyFill="0" applyAlignment="0" applyProtection="0"/>
    <xf numFmtId="0" fontId="1" fillId="0" borderId="23" applyNumberFormat="0" applyFill="0" applyAlignment="0" applyProtection="0"/>
    <xf numFmtId="0" fontId="1" fillId="0" borderId="23" applyNumberFormat="0" applyFill="0" applyAlignment="0" applyProtection="0"/>
    <xf numFmtId="0" fontId="1" fillId="0" borderId="23" applyNumberFormat="0" applyFill="0" applyAlignment="0" applyProtection="0"/>
    <xf numFmtId="0" fontId="1" fillId="0" borderId="23" applyNumberFormat="0" applyFill="0" applyAlignment="0" applyProtection="0"/>
    <xf numFmtId="0" fontId="1" fillId="0" borderId="23" applyNumberFormat="0" applyFill="0" applyAlignment="0" applyProtection="0"/>
    <xf numFmtId="0" fontId="1" fillId="0" borderId="23" applyNumberFormat="0" applyFill="0" applyAlignment="0" applyProtection="0"/>
    <xf numFmtId="0" fontId="1" fillId="0" borderId="23" applyNumberFormat="0" applyFill="0" applyAlignment="0" applyProtection="0"/>
    <xf numFmtId="0" fontId="1" fillId="0" borderId="23" applyNumberFormat="0" applyFill="0" applyAlignment="0" applyProtection="0"/>
    <xf numFmtId="0" fontId="1" fillId="0" borderId="23" applyNumberFormat="0" applyFill="0" applyAlignment="0" applyProtection="0"/>
    <xf numFmtId="0" fontId="1" fillId="0" borderId="23" applyNumberFormat="0" applyFill="0" applyAlignment="0" applyProtection="0"/>
    <xf numFmtId="0" fontId="1" fillId="0" borderId="23" applyNumberFormat="0" applyFill="0" applyAlignment="0" applyProtection="0"/>
    <xf numFmtId="0" fontId="1" fillId="0" borderId="23" applyNumberFormat="0" applyFill="0" applyAlignment="0" applyProtection="0"/>
    <xf numFmtId="0" fontId="1" fillId="0" borderId="23" applyNumberFormat="0" applyFill="0" applyAlignment="0" applyProtection="0"/>
    <xf numFmtId="0" fontId="1" fillId="0" borderId="23" applyNumberFormat="0" applyFill="0" applyAlignment="0" applyProtection="0"/>
    <xf numFmtId="0" fontId="1" fillId="0" borderId="23" applyNumberFormat="0" applyFill="0" applyAlignment="0" applyProtection="0"/>
    <xf numFmtId="0" fontId="1" fillId="0" borderId="23" applyNumberFormat="0" applyFill="0" applyAlignment="0" applyProtection="0"/>
    <xf numFmtId="0" fontId="1" fillId="0" borderId="23" applyNumberFormat="0" applyFill="0" applyAlignment="0" applyProtection="0"/>
    <xf numFmtId="0" fontId="1" fillId="0" borderId="23" applyNumberFormat="0" applyFill="0" applyAlignment="0" applyProtection="0"/>
    <xf numFmtId="0" fontId="1" fillId="0" borderId="23" applyNumberFormat="0" applyFill="0" applyAlignment="0" applyProtection="0"/>
    <xf numFmtId="0" fontId="1" fillId="0" borderId="23" applyNumberFormat="0" applyFill="0" applyAlignment="0" applyProtection="0"/>
    <xf numFmtId="0" fontId="1" fillId="0" borderId="23" applyNumberFormat="0" applyFill="0" applyAlignment="0" applyProtection="0"/>
    <xf numFmtId="0" fontId="1" fillId="0" borderId="23" applyNumberFormat="0" applyFill="0" applyAlignment="0" applyProtection="0"/>
    <xf numFmtId="0" fontId="1" fillId="0" borderId="23" applyNumberFormat="0" applyFill="0" applyAlignment="0" applyProtection="0"/>
    <xf numFmtId="0" fontId="1" fillId="0" borderId="23" applyNumberFormat="0" applyFill="0" applyAlignment="0" applyProtection="0"/>
    <xf numFmtId="0" fontId="1" fillId="0" borderId="23" applyNumberFormat="0" applyFill="0" applyAlignment="0" applyProtection="0"/>
    <xf numFmtId="0" fontId="1" fillId="0" borderId="23" applyNumberFormat="0" applyFill="0" applyAlignment="0" applyProtection="0"/>
    <xf numFmtId="0" fontId="1" fillId="0" borderId="23" applyNumberFormat="0" applyFill="0" applyAlignment="0" applyProtection="0"/>
    <xf numFmtId="0" fontId="1" fillId="0" borderId="23" applyNumberFormat="0" applyFill="0" applyAlignment="0" applyProtection="0"/>
    <xf numFmtId="0" fontId="1" fillId="0" borderId="23" applyNumberFormat="0" applyFill="0" applyAlignment="0" applyProtection="0"/>
    <xf numFmtId="0" fontId="1" fillId="0" borderId="23" applyNumberFormat="0" applyFill="0" applyAlignment="0" applyProtection="0"/>
    <xf numFmtId="0" fontId="1" fillId="0" borderId="23" applyNumberFormat="0" applyFill="0" applyAlignment="0" applyProtection="0"/>
    <xf numFmtId="0" fontId="1" fillId="0" borderId="23" applyNumberFormat="0" applyFill="0" applyAlignment="0" applyProtection="0"/>
    <xf numFmtId="0" fontId="1" fillId="0" borderId="23" applyNumberFormat="0" applyFill="0" applyAlignment="0" applyProtection="0"/>
    <xf numFmtId="0" fontId="1" fillId="0" borderId="23" applyNumberFormat="0" applyFill="0" applyAlignment="0" applyProtection="0"/>
    <xf numFmtId="0" fontId="1" fillId="0" borderId="23" applyNumberFormat="0" applyFill="0" applyAlignment="0" applyProtection="0"/>
    <xf numFmtId="0" fontId="1" fillId="0" borderId="23" applyNumberFormat="0" applyFill="0" applyAlignment="0" applyProtection="0"/>
    <xf numFmtId="0" fontId="1" fillId="0" borderId="23" applyNumberFormat="0" applyFill="0" applyAlignment="0" applyProtection="0"/>
    <xf numFmtId="0" fontId="1" fillId="0" borderId="23" applyNumberFormat="0" applyFill="0" applyAlignment="0" applyProtection="0"/>
    <xf numFmtId="0" fontId="1" fillId="0" borderId="23" applyNumberFormat="0" applyFill="0" applyAlignment="0" applyProtection="0"/>
    <xf numFmtId="0" fontId="1" fillId="0" borderId="23" applyNumberFormat="0" applyFill="0" applyAlignment="0" applyProtection="0"/>
    <xf numFmtId="199" fontId="102" fillId="0" borderId="0" applyFont="0" applyFill="0" applyBorder="0" applyAlignment="0" applyProtection="0"/>
    <xf numFmtId="0" fontId="54" fillId="8" borderId="4" applyNumberFormat="0" applyAlignment="0" applyProtection="0"/>
    <xf numFmtId="0" fontId="54" fillId="8" borderId="4" applyNumberFormat="0" applyAlignment="0" applyProtection="0"/>
    <xf numFmtId="0" fontId="54" fillId="8" borderId="4" applyNumberFormat="0" applyAlignment="0" applyProtection="0"/>
    <xf numFmtId="0" fontId="174" fillId="55" borderId="5" applyNumberFormat="0" applyAlignment="0" applyProtection="0"/>
    <xf numFmtId="0" fontId="54" fillId="38" borderId="4" applyNumberFormat="0" applyAlignment="0" applyProtection="0"/>
    <xf numFmtId="0" fontId="54" fillId="38" borderId="4" applyNumberFormat="0" applyAlignment="0" applyProtection="0"/>
    <xf numFmtId="0" fontId="54" fillId="38" borderId="4" applyNumberFormat="0" applyAlignment="0" applyProtection="0"/>
    <xf numFmtId="0" fontId="54" fillId="38" borderId="4" applyNumberFormat="0" applyAlignment="0" applyProtection="0"/>
    <xf numFmtId="0" fontId="54" fillId="38" borderId="4" applyNumberFormat="0" applyAlignment="0" applyProtection="0"/>
    <xf numFmtId="0" fontId="54" fillId="38" borderId="4" applyNumberFormat="0" applyAlignment="0" applyProtection="0"/>
    <xf numFmtId="0" fontId="54" fillId="38" borderId="4" applyNumberFormat="0" applyAlignment="0" applyProtection="0"/>
    <xf numFmtId="0" fontId="54" fillId="38" borderId="4" applyNumberFormat="0" applyAlignment="0" applyProtection="0"/>
    <xf numFmtId="0" fontId="54" fillId="38" borderId="4" applyNumberFormat="0" applyAlignment="0" applyProtection="0"/>
    <xf numFmtId="0" fontId="54" fillId="38" borderId="4" applyNumberFormat="0" applyAlignment="0" applyProtection="0"/>
    <xf numFmtId="0" fontId="54" fillId="38" borderId="4" applyNumberFormat="0" applyAlignment="0" applyProtection="0"/>
    <xf numFmtId="0" fontId="54" fillId="38" borderId="4" applyNumberFormat="0" applyAlignment="0" applyProtection="0"/>
    <xf numFmtId="0" fontId="54" fillId="38" borderId="4" applyNumberFormat="0" applyAlignment="0" applyProtection="0"/>
    <xf numFmtId="0" fontId="54" fillId="38" borderId="4" applyNumberFormat="0" applyAlignment="0" applyProtection="0"/>
    <xf numFmtId="0" fontId="54" fillId="38" borderId="4" applyNumberFormat="0" applyAlignment="0" applyProtection="0"/>
    <xf numFmtId="0" fontId="54" fillId="38" borderId="4" applyNumberFormat="0" applyAlignment="0" applyProtection="0"/>
    <xf numFmtId="0" fontId="54" fillId="38" borderId="4" applyNumberFormat="0" applyAlignment="0" applyProtection="0"/>
    <xf numFmtId="0" fontId="54" fillId="38" borderId="4" applyNumberFormat="0" applyAlignment="0" applyProtection="0"/>
    <xf numFmtId="0" fontId="54" fillId="38" borderId="4" applyNumberFormat="0" applyAlignment="0" applyProtection="0"/>
    <xf numFmtId="0" fontId="54" fillId="38" borderId="4" applyNumberFormat="0" applyAlignment="0" applyProtection="0"/>
    <xf numFmtId="0" fontId="54" fillId="38" borderId="4" applyNumberFormat="0" applyAlignment="0" applyProtection="0"/>
    <xf numFmtId="0" fontId="54" fillId="38" borderId="4" applyNumberFormat="0" applyAlignment="0" applyProtection="0"/>
    <xf numFmtId="0" fontId="54" fillId="38" borderId="4" applyNumberFormat="0" applyAlignment="0" applyProtection="0"/>
    <xf numFmtId="0" fontId="54" fillId="38" borderId="4" applyNumberFormat="0" applyAlignment="0" applyProtection="0"/>
    <xf numFmtId="0" fontId="54" fillId="38" borderId="4" applyNumberFormat="0" applyAlignment="0" applyProtection="0"/>
    <xf numFmtId="0" fontId="54" fillId="38" borderId="4" applyNumberFormat="0" applyAlignment="0" applyProtection="0"/>
    <xf numFmtId="0" fontId="54" fillId="38" borderId="4" applyNumberFormat="0" applyAlignment="0" applyProtection="0"/>
    <xf numFmtId="0" fontId="54" fillId="38" borderId="4" applyNumberFormat="0" applyAlignment="0" applyProtection="0"/>
    <xf numFmtId="0" fontId="54" fillId="38" borderId="4" applyNumberFormat="0" applyAlignment="0" applyProtection="0"/>
    <xf numFmtId="0" fontId="54" fillId="38" borderId="4" applyNumberFormat="0" applyAlignment="0" applyProtection="0"/>
    <xf numFmtId="0" fontId="54" fillId="38" borderId="4" applyNumberFormat="0" applyAlignment="0" applyProtection="0"/>
    <xf numFmtId="0" fontId="54" fillId="38" borderId="4" applyNumberFormat="0" applyAlignment="0" applyProtection="0"/>
    <xf numFmtId="0" fontId="54" fillId="38" borderId="4" applyNumberFormat="0" applyAlignment="0" applyProtection="0"/>
    <xf numFmtId="0" fontId="54" fillId="38" borderId="4" applyNumberFormat="0" applyAlignment="0" applyProtection="0"/>
    <xf numFmtId="0" fontId="54" fillId="38" borderId="4" applyNumberFormat="0" applyAlignment="0" applyProtection="0"/>
    <xf numFmtId="0" fontId="54" fillId="38" borderId="4" applyNumberFormat="0" applyAlignment="0" applyProtection="0"/>
    <xf numFmtId="0" fontId="54" fillId="38" borderId="4" applyNumberFormat="0" applyAlignment="0" applyProtection="0"/>
    <xf numFmtId="0" fontId="54" fillId="38" borderId="4" applyNumberFormat="0" applyAlignment="0" applyProtection="0"/>
    <xf numFmtId="0" fontId="54" fillId="38" borderId="4" applyNumberFormat="0" applyAlignment="0" applyProtection="0"/>
    <xf numFmtId="0" fontId="54" fillId="38" borderId="4" applyNumberFormat="0" applyAlignment="0" applyProtection="0"/>
    <xf numFmtId="0" fontId="54" fillId="38" borderId="4" applyNumberFormat="0" applyAlignment="0" applyProtection="0"/>
    <xf numFmtId="0" fontId="54" fillId="38" borderId="4" applyNumberFormat="0" applyAlignment="0" applyProtection="0"/>
    <xf numFmtId="0" fontId="54" fillId="38" borderId="4" applyNumberFormat="0" applyAlignment="0" applyProtection="0"/>
    <xf numFmtId="0" fontId="54" fillId="38" borderId="4" applyNumberFormat="0" applyAlignment="0" applyProtection="0"/>
    <xf numFmtId="0" fontId="54" fillId="38" borderId="4" applyNumberFormat="0" applyAlignment="0" applyProtection="0"/>
    <xf numFmtId="0" fontId="54" fillId="38" borderId="4" applyNumberFormat="0" applyAlignment="0" applyProtection="0"/>
    <xf numFmtId="0" fontId="54" fillId="38" borderId="4" applyNumberFormat="0" applyAlignment="0" applyProtection="0"/>
    <xf numFmtId="0" fontId="54" fillId="38" borderId="4" applyNumberFormat="0" applyAlignment="0" applyProtection="0"/>
    <xf numFmtId="0" fontId="54" fillId="38" borderId="4" applyNumberFormat="0" applyAlignment="0" applyProtection="0"/>
    <xf numFmtId="0" fontId="54" fillId="38" borderId="4" applyNumberFormat="0" applyAlignment="0" applyProtection="0"/>
    <xf numFmtId="0" fontId="54" fillId="38" borderId="4" applyNumberFormat="0" applyAlignment="0" applyProtection="0"/>
    <xf numFmtId="0" fontId="54" fillId="38" borderId="4" applyNumberFormat="0" applyAlignment="0" applyProtection="0"/>
    <xf numFmtId="0" fontId="54" fillId="8" borderId="4" applyNumberFormat="0" applyAlignment="0" applyProtection="0"/>
    <xf numFmtId="0" fontId="54" fillId="38" borderId="4" applyNumberFormat="0" applyAlignment="0" applyProtection="0"/>
    <xf numFmtId="0" fontId="54" fillId="38" borderId="4" applyNumberFormat="0" applyAlignment="0" applyProtection="0"/>
    <xf numFmtId="0" fontId="54" fillId="38" borderId="4" applyNumberFormat="0" applyAlignment="0" applyProtection="0"/>
    <xf numFmtId="0" fontId="54" fillId="38" borderId="4" applyNumberFormat="0" applyAlignment="0" applyProtection="0"/>
    <xf numFmtId="0" fontId="54" fillId="38" borderId="4" applyNumberFormat="0" applyAlignment="0" applyProtection="0"/>
    <xf numFmtId="0" fontId="54" fillId="38" borderId="4" applyNumberFormat="0" applyAlignment="0" applyProtection="0"/>
    <xf numFmtId="0" fontId="54" fillId="38" borderId="4" applyNumberFormat="0" applyAlignment="0" applyProtection="0"/>
    <xf numFmtId="0" fontId="54" fillId="38" borderId="4" applyNumberFormat="0" applyAlignment="0" applyProtection="0"/>
    <xf numFmtId="0" fontId="54" fillId="38" borderId="4" applyNumberFormat="0" applyAlignment="0" applyProtection="0"/>
    <xf numFmtId="0" fontId="54" fillId="38" borderId="4" applyNumberFormat="0" applyAlignment="0" applyProtection="0"/>
    <xf numFmtId="0" fontId="54" fillId="38" borderId="4" applyNumberFormat="0" applyAlignment="0" applyProtection="0"/>
    <xf numFmtId="0" fontId="54" fillId="38" borderId="4" applyNumberFormat="0" applyAlignment="0" applyProtection="0"/>
    <xf numFmtId="0" fontId="54" fillId="8" borderId="4"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175" fillId="0" borderId="24" applyNumberFormat="0" applyFill="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0" fontId="56" fillId="56" borderId="6" applyNumberFormat="0" applyAlignment="0" applyProtection="0"/>
    <xf numFmtId="200" fontId="177" fillId="0" borderId="0"/>
    <xf numFmtId="200" fontId="177" fillId="0" borderId="0"/>
    <xf numFmtId="200" fontId="177" fillId="0" borderId="0"/>
    <xf numFmtId="200" fontId="177" fillId="0" borderId="0"/>
    <xf numFmtId="200" fontId="177" fillId="0" borderId="0"/>
    <xf numFmtId="200" fontId="177" fillId="0" borderId="0"/>
    <xf numFmtId="200" fontId="177" fillId="0" borderId="0"/>
    <xf numFmtId="200" fontId="177" fillId="0" borderId="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8" fontId="1" fillId="0" borderId="0" applyFont="0" applyFill="0" applyBorder="0" applyAlignment="0" applyProtection="0"/>
    <xf numFmtId="174" fontId="178"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 fontId="1" fillId="0" borderId="0" applyFont="0" applyFill="0" applyBorder="0" applyAlignment="0" applyProtection="0"/>
    <xf numFmtId="0" fontId="1" fillId="26" borderId="9" applyNumberFormat="0" applyFont="0" applyAlignment="0" applyProtection="0"/>
    <xf numFmtId="0" fontId="1" fillId="26" borderId="9" applyNumberFormat="0" applyFont="0" applyAlignment="0" applyProtection="0"/>
    <xf numFmtId="0" fontId="1" fillId="26" borderId="9" applyNumberFormat="0" applyFont="0" applyAlignment="0" applyProtection="0"/>
    <xf numFmtId="0" fontId="1" fillId="26" borderId="9" applyNumberFormat="0" applyFont="0" applyAlignment="0" applyProtection="0"/>
    <xf numFmtId="0" fontId="309" fillId="25" borderId="8" applyNumberFormat="0" applyFont="0" applyAlignment="0" applyProtection="0"/>
    <xf numFmtId="0" fontId="309" fillId="25" borderId="8" applyNumberFormat="0" applyFont="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01" fontId="2" fillId="0" borderId="0" applyFont="0" applyFill="0" applyBorder="0" applyAlignment="0" applyProtection="0"/>
    <xf numFmtId="201" fontId="2" fillId="0" borderId="0" applyFont="0" applyFill="0" applyBorder="0" applyAlignment="0" applyProtection="0"/>
    <xf numFmtId="201" fontId="2" fillId="0" borderId="0" applyFont="0" applyFill="0" applyBorder="0" applyAlignment="0" applyProtection="0"/>
    <xf numFmtId="201" fontId="2" fillId="0" borderId="0" applyFont="0" applyFill="0" applyBorder="0" applyAlignment="0" applyProtection="0"/>
    <xf numFmtId="201" fontId="2" fillId="0" borderId="0" applyFont="0" applyFill="0" applyBorder="0" applyAlignment="0" applyProtection="0"/>
    <xf numFmtId="201" fontId="2" fillId="0" borderId="0" applyFont="0" applyFill="0" applyBorder="0" applyAlignment="0" applyProtection="0"/>
    <xf numFmtId="201" fontId="2" fillId="0" borderId="0" applyFont="0" applyFill="0" applyBorder="0" applyAlignment="0" applyProtection="0"/>
    <xf numFmtId="202" fontId="102" fillId="0" borderId="0" applyFont="0" applyFill="0" applyBorder="0" applyAlignment="0" applyProtection="0"/>
    <xf numFmtId="198" fontId="176" fillId="0" borderId="0" applyFont="0" applyFill="0" applyBorder="0" applyProtection="0">
      <alignment horizontal="right"/>
    </xf>
    <xf numFmtId="198" fontId="176" fillId="0" borderId="0" applyFont="0" applyFill="0" applyBorder="0" applyProtection="0">
      <alignment horizontal="right"/>
    </xf>
    <xf numFmtId="198" fontId="176" fillId="0" borderId="0" applyFont="0" applyFill="0" applyBorder="0" applyProtection="0">
      <alignment horizontal="right"/>
    </xf>
    <xf numFmtId="198" fontId="176" fillId="0" borderId="0" applyFont="0" applyFill="0" applyBorder="0" applyProtection="0">
      <alignment horizontal="right"/>
    </xf>
    <xf numFmtId="198" fontId="176" fillId="0" borderId="0" applyFont="0" applyFill="0" applyBorder="0" applyProtection="0">
      <alignment horizontal="right"/>
    </xf>
    <xf numFmtId="198" fontId="176" fillId="0" borderId="0" applyFont="0" applyFill="0" applyBorder="0" applyProtection="0">
      <alignment horizontal="right"/>
    </xf>
    <xf numFmtId="198" fontId="176" fillId="0" borderId="0" applyFont="0" applyFill="0" applyBorder="0" applyProtection="0">
      <alignment horizontal="right"/>
    </xf>
    <xf numFmtId="198" fontId="176" fillId="0" borderId="0" applyFont="0" applyFill="0" applyBorder="0" applyProtection="0">
      <alignment horizontal="right"/>
    </xf>
    <xf numFmtId="198" fontId="176" fillId="0" borderId="0" applyFont="0" applyFill="0" applyBorder="0" applyProtection="0">
      <alignment horizontal="right"/>
    </xf>
    <xf numFmtId="198" fontId="176" fillId="0" borderId="0" applyFont="0" applyFill="0" applyBorder="0" applyProtection="0">
      <alignment horizontal="right"/>
    </xf>
    <xf numFmtId="198" fontId="176" fillId="0" borderId="0" applyFont="0" applyFill="0" applyBorder="0" applyProtection="0">
      <alignment horizontal="right"/>
    </xf>
    <xf numFmtId="198" fontId="176" fillId="0" borderId="0" applyFont="0" applyFill="0" applyBorder="0" applyProtection="0">
      <alignment horizontal="right"/>
    </xf>
    <xf numFmtId="203" fontId="1" fillId="0" borderId="0" applyFont="0" applyFill="0" applyBorder="0" applyAlignment="0" applyProtection="0"/>
    <xf numFmtId="204" fontId="1" fillId="0" borderId="0" applyFont="0" applyFill="0" applyBorder="0" applyAlignment="0" applyProtection="0"/>
    <xf numFmtId="0" fontId="52" fillId="9" borderId="4" applyNumberFormat="0" applyAlignment="0" applyProtection="0"/>
    <xf numFmtId="0" fontId="52" fillId="9" borderId="4" applyNumberFormat="0" applyAlignment="0" applyProtection="0"/>
    <xf numFmtId="0" fontId="135" fillId="57" borderId="5" applyNumberFormat="0" applyAlignment="0" applyProtection="0"/>
    <xf numFmtId="0" fontId="59" fillId="0" borderId="10" applyNumberFormat="0" applyFill="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193" fontId="1" fillId="0" borderId="0" applyFont="0" applyFill="0" applyBorder="0" applyProtection="0"/>
    <xf numFmtId="164" fontId="1" fillId="0" borderId="0" applyFont="0" applyFill="0" applyBorder="0" applyAlignment="0" applyProtection="0"/>
    <xf numFmtId="164" fontId="1" fillId="0" borderId="0" applyFont="0" applyFill="0" applyBorder="0" applyAlignment="0" applyProtection="0"/>
    <xf numFmtId="192"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92" fontId="1" fillId="0" borderId="0" applyFont="0" applyFill="0" applyBorder="0" applyAlignment="0" applyProtection="0"/>
    <xf numFmtId="193" fontId="1" fillId="0" borderId="0" applyFont="0" applyFill="0" applyBorder="0" applyProtection="0"/>
    <xf numFmtId="193" fontId="1" fillId="0" borderId="0" applyFont="0" applyFill="0" applyBorder="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93" fontId="1" fillId="0" borderId="0" applyFont="0" applyFill="0" applyBorder="0" applyProtection="0"/>
    <xf numFmtId="205" fontId="1" fillId="0" borderId="0" applyFont="0" applyFill="0" applyBorder="0" applyAlignment="0" applyProtection="0"/>
    <xf numFmtId="20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93" fontId="1" fillId="0" borderId="0" applyFont="0" applyFill="0" applyBorder="0" applyProtection="0"/>
    <xf numFmtId="205" fontId="1" fillId="0" borderId="0" applyFont="0" applyFill="0" applyBorder="0" applyAlignment="0" applyProtection="0"/>
    <xf numFmtId="20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93" fontId="1" fillId="0" borderId="0" applyFont="0" applyFill="0" applyBorder="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192" fontId="1" fillId="0" borderId="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49" fillId="4" borderId="0" applyNumberFormat="0" applyBorder="0" applyAlignment="0" applyProtection="0"/>
    <xf numFmtId="0" fontId="49" fillId="4" borderId="0" applyNumberFormat="0" applyBorder="0" applyAlignment="0" applyProtection="0"/>
    <xf numFmtId="0" fontId="49" fillId="4" borderId="0" applyNumberFormat="0" applyBorder="0" applyAlignment="0" applyProtection="0"/>
    <xf numFmtId="0" fontId="49" fillId="4" borderId="0" applyNumberFormat="0" applyBorder="0" applyAlignment="0" applyProtection="0"/>
    <xf numFmtId="0" fontId="49" fillId="4" borderId="0" applyNumberFormat="0" applyBorder="0" applyAlignment="0" applyProtection="0"/>
    <xf numFmtId="0" fontId="49" fillId="4" borderId="0" applyNumberFormat="0" applyBorder="0" applyAlignment="0" applyProtection="0"/>
    <xf numFmtId="0" fontId="49" fillId="4" borderId="0" applyNumberFormat="0" applyBorder="0" applyAlignment="0" applyProtection="0"/>
    <xf numFmtId="0" fontId="49" fillId="4" borderId="0" applyNumberFormat="0" applyBorder="0" applyAlignment="0" applyProtection="0"/>
    <xf numFmtId="0" fontId="49" fillId="4" borderId="0" applyNumberFormat="0" applyBorder="0" applyAlignment="0" applyProtection="0"/>
    <xf numFmtId="0" fontId="49" fillId="4" borderId="0" applyNumberFormat="0" applyBorder="0" applyAlignment="0" applyProtection="0"/>
    <xf numFmtId="0" fontId="49" fillId="4" borderId="0" applyNumberFormat="0" applyBorder="0" applyAlignment="0" applyProtection="0"/>
    <xf numFmtId="0" fontId="49" fillId="4" borderId="0" applyNumberFormat="0" applyBorder="0" applyAlignment="0" applyProtection="0"/>
    <xf numFmtId="0" fontId="49" fillId="4" borderId="0" applyNumberFormat="0" applyBorder="0" applyAlignment="0" applyProtection="0"/>
    <xf numFmtId="0" fontId="49" fillId="4" borderId="0" applyNumberFormat="0" applyBorder="0" applyAlignment="0" applyProtection="0"/>
    <xf numFmtId="0" fontId="49" fillId="4" borderId="0" applyNumberFormat="0" applyBorder="0" applyAlignment="0" applyProtection="0"/>
    <xf numFmtId="0" fontId="49" fillId="4" borderId="0" applyNumberFormat="0" applyBorder="0" applyAlignment="0" applyProtection="0"/>
    <xf numFmtId="0" fontId="49" fillId="4" borderId="0" applyNumberFormat="0" applyBorder="0" applyAlignment="0" applyProtection="0"/>
    <xf numFmtId="0" fontId="49" fillId="4" borderId="0" applyNumberFormat="0" applyBorder="0" applyAlignment="0" applyProtection="0"/>
    <xf numFmtId="0" fontId="49" fillId="4" borderId="0" applyNumberFormat="0" applyBorder="0" applyAlignment="0" applyProtection="0"/>
    <xf numFmtId="0" fontId="49" fillId="4" borderId="0" applyNumberFormat="0" applyBorder="0" applyAlignment="0" applyProtection="0"/>
    <xf numFmtId="0" fontId="49" fillId="4" borderId="0" applyNumberFormat="0" applyBorder="0" applyAlignment="0" applyProtection="0"/>
    <xf numFmtId="0" fontId="49" fillId="4" borderId="0" applyNumberFormat="0" applyBorder="0" applyAlignment="0" applyProtection="0"/>
    <xf numFmtId="0" fontId="49" fillId="4" borderId="0" applyNumberFormat="0" applyBorder="0" applyAlignment="0" applyProtection="0"/>
    <xf numFmtId="0" fontId="49" fillId="4" borderId="0" applyNumberFormat="0" applyBorder="0" applyAlignment="0" applyProtection="0"/>
    <xf numFmtId="0" fontId="49" fillId="4" borderId="0" applyNumberFormat="0" applyBorder="0" applyAlignment="0" applyProtection="0"/>
    <xf numFmtId="0" fontId="49" fillId="4" borderId="0" applyNumberFormat="0" applyBorder="0" applyAlignment="0" applyProtection="0"/>
    <xf numFmtId="0" fontId="49" fillId="4" borderId="0" applyNumberFormat="0" applyBorder="0" applyAlignment="0" applyProtection="0"/>
    <xf numFmtId="0" fontId="49" fillId="4" borderId="0" applyNumberFormat="0" applyBorder="0" applyAlignment="0" applyProtection="0"/>
    <xf numFmtId="0" fontId="49" fillId="4" borderId="0" applyNumberFormat="0" applyBorder="0" applyAlignment="0" applyProtection="0"/>
    <xf numFmtId="0" fontId="49" fillId="4" borderId="0" applyNumberFormat="0" applyBorder="0" applyAlignment="0" applyProtection="0"/>
    <xf numFmtId="0" fontId="49" fillId="4" borderId="0" applyNumberFormat="0" applyBorder="0" applyAlignment="0" applyProtection="0"/>
    <xf numFmtId="0" fontId="49" fillId="4" borderId="0" applyNumberFormat="0" applyBorder="0" applyAlignment="0" applyProtection="0"/>
    <xf numFmtId="0" fontId="170" fillId="0" borderId="25" applyNumberFormat="0" applyFill="0" applyAlignment="0" applyProtection="0"/>
    <xf numFmtId="0" fontId="170" fillId="0" borderId="25" applyNumberFormat="0" applyFill="0" applyAlignment="0" applyProtection="0"/>
    <xf numFmtId="0" fontId="170" fillId="0" borderId="25" applyNumberFormat="0" applyFill="0" applyAlignment="0" applyProtection="0"/>
    <xf numFmtId="0" fontId="170" fillId="0" borderId="25" applyNumberFormat="0" applyFill="0" applyAlignment="0" applyProtection="0"/>
    <xf numFmtId="0" fontId="47" fillId="0" borderId="12" applyNumberFormat="0" applyFill="0" applyAlignment="0" applyProtection="0"/>
    <xf numFmtId="0" fontId="171" fillId="0" borderId="26" applyNumberFormat="0" applyFill="0" applyAlignment="0" applyProtection="0"/>
    <xf numFmtId="0" fontId="171" fillId="0" borderId="26" applyNumberFormat="0" applyFill="0" applyAlignment="0" applyProtection="0"/>
    <xf numFmtId="0" fontId="171" fillId="0" borderId="26" applyNumberFormat="0" applyFill="0" applyAlignment="0" applyProtection="0"/>
    <xf numFmtId="0" fontId="179" fillId="0" borderId="0" applyNumberFormat="0" applyFill="0" applyBorder="0" applyProtection="0"/>
    <xf numFmtId="0" fontId="172" fillId="0" borderId="27" applyNumberFormat="0" applyFill="0" applyAlignment="0" applyProtection="0"/>
    <xf numFmtId="0" fontId="172" fillId="0" borderId="27" applyNumberFormat="0" applyFill="0" applyAlignment="0" applyProtection="0"/>
    <xf numFmtId="0" fontId="172" fillId="0" borderId="27" applyNumberFormat="0" applyFill="0" applyAlignment="0" applyProtection="0"/>
    <xf numFmtId="0" fontId="172" fillId="0" borderId="27" applyNumberFormat="0" applyFill="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52" fillId="9" borderId="4" applyNumberFormat="0" applyAlignment="0" applyProtection="0"/>
    <xf numFmtId="0" fontId="52" fillId="9" borderId="4" applyNumberFormat="0" applyAlignment="0" applyProtection="0"/>
    <xf numFmtId="0" fontId="52" fillId="9" borderId="4" applyNumberFormat="0" applyAlignment="0" applyProtection="0"/>
    <xf numFmtId="0" fontId="52" fillId="9" borderId="4" applyNumberFormat="0" applyAlignment="0" applyProtection="0"/>
    <xf numFmtId="0" fontId="52" fillId="9" borderId="4" applyNumberFormat="0" applyAlignment="0" applyProtection="0"/>
    <xf numFmtId="0" fontId="52" fillId="9" borderId="4" applyNumberFormat="0" applyAlignment="0" applyProtection="0"/>
    <xf numFmtId="0" fontId="52" fillId="9" borderId="4" applyNumberFormat="0" applyAlignment="0" applyProtection="0"/>
    <xf numFmtId="0" fontId="52" fillId="9" borderId="4" applyNumberFormat="0" applyAlignment="0" applyProtection="0"/>
    <xf numFmtId="0" fontId="52" fillId="9" borderId="4" applyNumberFormat="0" applyAlignment="0" applyProtection="0"/>
    <xf numFmtId="0" fontId="52" fillId="9" borderId="4" applyNumberFormat="0" applyAlignment="0" applyProtection="0"/>
    <xf numFmtId="0" fontId="52" fillId="9" borderId="4" applyNumberFormat="0" applyAlignment="0" applyProtection="0"/>
    <xf numFmtId="0" fontId="52" fillId="9" borderId="4" applyNumberFormat="0" applyAlignment="0" applyProtection="0"/>
    <xf numFmtId="0" fontId="52" fillId="9" borderId="4" applyNumberFormat="0" applyAlignment="0" applyProtection="0"/>
    <xf numFmtId="0" fontId="52" fillId="9" borderId="4" applyNumberFormat="0" applyAlignment="0" applyProtection="0"/>
    <xf numFmtId="0" fontId="52" fillId="9" borderId="4" applyNumberFormat="0" applyAlignment="0" applyProtection="0"/>
    <xf numFmtId="0" fontId="52" fillId="9" borderId="4" applyNumberFormat="0" applyAlignment="0" applyProtection="0"/>
    <xf numFmtId="0" fontId="52" fillId="9" borderId="4" applyNumberFormat="0" applyAlignment="0" applyProtection="0"/>
    <xf numFmtId="0" fontId="52" fillId="9" borderId="4" applyNumberFormat="0" applyAlignment="0" applyProtection="0"/>
    <xf numFmtId="0" fontId="52" fillId="9" borderId="4" applyNumberFormat="0" applyAlignment="0" applyProtection="0"/>
    <xf numFmtId="0" fontId="52" fillId="9" borderId="4" applyNumberFormat="0" applyAlignment="0" applyProtection="0"/>
    <xf numFmtId="0" fontId="52" fillId="9" borderId="4" applyNumberFormat="0" applyAlignment="0" applyProtection="0"/>
    <xf numFmtId="0" fontId="52" fillId="9" borderId="4" applyNumberFormat="0" applyAlignment="0" applyProtection="0"/>
    <xf numFmtId="0" fontId="52" fillId="9" borderId="4" applyNumberFormat="0" applyAlignment="0" applyProtection="0"/>
    <xf numFmtId="0" fontId="52" fillId="9" borderId="4" applyNumberFormat="0" applyAlignment="0" applyProtection="0"/>
    <xf numFmtId="0" fontId="52" fillId="9" borderId="4" applyNumberFormat="0" applyAlignment="0" applyProtection="0"/>
    <xf numFmtId="0" fontId="52" fillId="9" borderId="4" applyNumberFormat="0" applyAlignment="0" applyProtection="0"/>
    <xf numFmtId="0" fontId="52" fillId="9" borderId="4" applyNumberFormat="0" applyAlignment="0" applyProtection="0"/>
    <xf numFmtId="0" fontId="52" fillId="9" borderId="4" applyNumberFormat="0" applyAlignment="0" applyProtection="0"/>
    <xf numFmtId="0" fontId="52" fillId="9" borderId="4" applyNumberFormat="0" applyAlignment="0" applyProtection="0"/>
    <xf numFmtId="0" fontId="52" fillId="9" borderId="4" applyNumberFormat="0" applyAlignment="0" applyProtection="0"/>
    <xf numFmtId="0" fontId="52" fillId="9" borderId="4" applyNumberFormat="0" applyAlignment="0" applyProtection="0"/>
    <xf numFmtId="0" fontId="52" fillId="9" borderId="4" applyNumberFormat="0" applyAlignment="0" applyProtection="0"/>
    <xf numFmtId="0" fontId="52" fillId="9" borderId="4" applyNumberFormat="0" applyAlignment="0" applyProtection="0"/>
    <xf numFmtId="0" fontId="52" fillId="9" borderId="4" applyNumberFormat="0" applyAlignment="0" applyProtection="0"/>
    <xf numFmtId="0" fontId="52" fillId="9" borderId="4" applyNumberFormat="0" applyAlignment="0" applyProtection="0"/>
    <xf numFmtId="0" fontId="52" fillId="9" borderId="4" applyNumberFormat="0" applyAlignment="0" applyProtection="0"/>
    <xf numFmtId="0" fontId="52" fillId="9" borderId="4" applyNumberFormat="0" applyAlignment="0" applyProtection="0"/>
    <xf numFmtId="0" fontId="52" fillId="9" borderId="4" applyNumberFormat="0" applyAlignment="0" applyProtection="0"/>
    <xf numFmtId="0" fontId="52" fillId="9" borderId="4" applyNumberFormat="0" applyAlignment="0" applyProtection="0"/>
    <xf numFmtId="0" fontId="52" fillId="9" borderId="4" applyNumberFormat="0" applyAlignment="0" applyProtection="0"/>
    <xf numFmtId="0" fontId="52" fillId="9" borderId="4" applyNumberFormat="0" applyAlignment="0" applyProtection="0"/>
    <xf numFmtId="0" fontId="52" fillId="9" borderId="4" applyNumberFormat="0" applyAlignment="0" applyProtection="0"/>
    <xf numFmtId="0" fontId="52" fillId="9" borderId="4" applyNumberFormat="0" applyAlignment="0" applyProtection="0"/>
    <xf numFmtId="0" fontId="52" fillId="9" borderId="4" applyNumberFormat="0" applyAlignment="0" applyProtection="0"/>
    <xf numFmtId="0" fontId="52" fillId="9" borderId="4" applyNumberFormat="0" applyAlignment="0" applyProtection="0"/>
    <xf numFmtId="0" fontId="52" fillId="9" borderId="4" applyNumberFormat="0" applyAlignment="0" applyProtection="0"/>
    <xf numFmtId="0" fontId="52" fillId="9" borderId="4" applyNumberFormat="0" applyAlignment="0" applyProtection="0"/>
    <xf numFmtId="0" fontId="52" fillId="9" borderId="4" applyNumberFormat="0" applyAlignment="0" applyProtection="0"/>
    <xf numFmtId="0" fontId="52" fillId="9" borderId="4" applyNumberFormat="0" applyAlignment="0" applyProtection="0"/>
    <xf numFmtId="0" fontId="52" fillId="9" borderId="4" applyNumberFormat="0" applyAlignment="0" applyProtection="0"/>
    <xf numFmtId="0" fontId="52" fillId="9" borderId="4" applyNumberFormat="0" applyAlignment="0" applyProtection="0"/>
    <xf numFmtId="0" fontId="52" fillId="9" borderId="4" applyNumberFormat="0" applyAlignment="0" applyProtection="0"/>
    <xf numFmtId="0" fontId="52" fillId="9" borderId="4" applyNumberFormat="0" applyAlignment="0" applyProtection="0"/>
    <xf numFmtId="0" fontId="52" fillId="9" borderId="4" applyNumberFormat="0" applyAlignment="0" applyProtection="0"/>
    <xf numFmtId="0" fontId="52" fillId="9" borderId="4" applyNumberFormat="0" applyAlignment="0" applyProtection="0"/>
    <xf numFmtId="0" fontId="52" fillId="9" borderId="4" applyNumberFormat="0" applyAlignment="0" applyProtection="0"/>
    <xf numFmtId="0" fontId="52" fillId="9" borderId="4" applyNumberFormat="0" applyAlignment="0" applyProtection="0"/>
    <xf numFmtId="0" fontId="52" fillId="9" borderId="4" applyNumberFormat="0" applyAlignment="0" applyProtection="0"/>
    <xf numFmtId="0" fontId="52" fillId="9" borderId="4" applyNumberFormat="0" applyAlignment="0" applyProtection="0"/>
    <xf numFmtId="0" fontId="52" fillId="9" borderId="4" applyNumberFormat="0" applyAlignment="0" applyProtection="0"/>
    <xf numFmtId="0" fontId="52" fillId="9" borderId="4" applyNumberFormat="0" applyAlignment="0" applyProtection="0"/>
    <xf numFmtId="0" fontId="52" fillId="9" borderId="4" applyNumberFormat="0" applyAlignment="0" applyProtection="0"/>
    <xf numFmtId="0" fontId="52" fillId="9" borderId="4" applyNumberFormat="0" applyAlignment="0" applyProtection="0"/>
    <xf numFmtId="0" fontId="52" fillId="9" borderId="4" applyNumberFormat="0" applyAlignment="0" applyProtection="0"/>
    <xf numFmtId="0" fontId="50" fillId="3" borderId="0" applyNumberFormat="0" applyBorder="0" applyAlignment="0" applyProtection="0"/>
    <xf numFmtId="0" fontId="137" fillId="58" borderId="0" applyNumberFormat="0" applyBorder="0" applyAlignment="0" applyProtection="0"/>
    <xf numFmtId="0" fontId="180" fillId="0" borderId="0" applyNumberFormat="0" applyFill="0" applyBorder="0">
      <protection locked="0"/>
    </xf>
    <xf numFmtId="0" fontId="85" fillId="8" borderId="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167"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309" fillId="0" borderId="0" applyFont="0" applyFill="0" applyBorder="0" applyAlignment="0" applyProtection="0"/>
    <xf numFmtId="168" fontId="309" fillId="0" borderId="0" applyFont="0" applyFill="0" applyBorder="0" applyAlignment="0" applyProtection="0"/>
    <xf numFmtId="168" fontId="1" fillId="0" borderId="0" applyFont="0" applyFill="0" applyBorder="0" applyAlignment="0" applyProtection="0"/>
    <xf numFmtId="174"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7" fontId="181" fillId="0" borderId="0" applyFont="0" applyFill="0" applyBorder="0" applyProtection="0">
      <alignment horizontal="right"/>
    </xf>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51" fillId="27" borderId="0" applyNumberFormat="0" applyBorder="0" applyAlignment="0" applyProtection="0"/>
    <xf numFmtId="0" fontId="173" fillId="28" borderId="0" applyNumberFormat="0" applyBorder="0" applyAlignment="0" applyProtection="0"/>
    <xf numFmtId="208" fontId="182" fillId="0" borderId="0"/>
    <xf numFmtId="0" fontId="1" fillId="0" borderId="0">
      <alignment horizontal="left" wrapText="1"/>
    </xf>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horizontal="left" wrapText="1"/>
    </xf>
    <xf numFmtId="0" fontId="1"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1" fillId="0" borderId="0"/>
    <xf numFmtId="0" fontId="1" fillId="0" borderId="0"/>
    <xf numFmtId="0" fontId="1" fillId="0" borderId="0"/>
    <xf numFmtId="0" fontId="1" fillId="0" borderId="0"/>
    <xf numFmtId="0" fontId="1" fillId="0" borderId="0"/>
    <xf numFmtId="0" fontId="1"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xf numFmtId="0" fontId="1" fillId="0" borderId="0"/>
    <xf numFmtId="0" fontId="1" fillId="0" borderId="0">
      <alignment horizontal="left" wrapText="1"/>
    </xf>
    <xf numFmtId="0" fontId="1"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horizontal="left" wrapText="1"/>
    </xf>
    <xf numFmtId="0" fontId="1" fillId="0" borderId="0">
      <alignment horizontal="left" wrapText="1"/>
    </xf>
    <xf numFmtId="0" fontId="1" fillId="0" borderId="0"/>
    <xf numFmtId="0" fontId="1" fillId="0" borderId="0"/>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xf numFmtId="0" fontId="1" fillId="0" borderId="0"/>
    <xf numFmtId="0" fontId="1" fillId="0" borderId="0">
      <alignment horizontal="left" wrapText="1"/>
    </xf>
    <xf numFmtId="0" fontId="1" fillId="0" borderId="0">
      <alignment horizontal="left" wrapText="1"/>
    </xf>
    <xf numFmtId="0" fontId="178" fillId="0" borderId="0"/>
    <xf numFmtId="0" fontId="1" fillId="0" borderId="0"/>
    <xf numFmtId="0" fontId="1" fillId="0" borderId="0"/>
    <xf numFmtId="0" fontId="1" fillId="0" borderId="0"/>
    <xf numFmtId="0" fontId="1" fillId="0" borderId="0"/>
    <xf numFmtId="0" fontId="1" fillId="0" borderId="0"/>
    <xf numFmtId="0" fontId="1"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horizontal="left" wrapText="1"/>
    </xf>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1"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1" fillId="0" borderId="0"/>
    <xf numFmtId="0" fontId="1" fillId="0" borderId="0">
      <alignment horizontal="left" wrapText="1"/>
    </xf>
    <xf numFmtId="0" fontId="1" fillId="0" borderId="0"/>
    <xf numFmtId="0" fontId="1" fillId="0" borderId="0"/>
    <xf numFmtId="0" fontId="309" fillId="0" borderId="0"/>
    <xf numFmtId="0" fontId="309" fillId="0" borderId="0"/>
    <xf numFmtId="0" fontId="309" fillId="0" borderId="0"/>
    <xf numFmtId="0" fontId="309" fillId="0" borderId="0"/>
    <xf numFmtId="0" fontId="309" fillId="0" borderId="0"/>
    <xf numFmtId="0" fontId="1"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1" fillId="0" borderId="0"/>
    <xf numFmtId="0" fontId="309" fillId="0" borderId="0"/>
    <xf numFmtId="0" fontId="309" fillId="0" borderId="0"/>
    <xf numFmtId="0" fontId="1" fillId="0" borderId="0"/>
    <xf numFmtId="0" fontId="1" fillId="0" borderId="0"/>
    <xf numFmtId="0" fontId="309" fillId="0" borderId="0"/>
    <xf numFmtId="0" fontId="1" fillId="0" borderId="0"/>
    <xf numFmtId="0" fontId="1"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1" fillId="0" borderId="0"/>
    <xf numFmtId="0" fontId="1" fillId="0" borderId="0">
      <alignment horizontal="left" wrapText="1"/>
    </xf>
    <xf numFmtId="0" fontId="1" fillId="0" borderId="0">
      <alignment horizontal="left" wrapText="1"/>
    </xf>
    <xf numFmtId="0" fontId="1" fillId="0" borderId="0"/>
    <xf numFmtId="0" fontId="1" fillId="0" borderId="0"/>
    <xf numFmtId="0" fontId="1" fillId="0" borderId="0"/>
    <xf numFmtId="0" fontId="1" fillId="0" borderId="0"/>
    <xf numFmtId="0" fontId="1" fillId="0" borderId="0">
      <alignment horizontal="left" wrapText="1"/>
    </xf>
    <xf numFmtId="0" fontId="1" fillId="0" borderId="0">
      <alignment horizontal="left" wrapText="1"/>
    </xf>
    <xf numFmtId="0" fontId="1" fillId="0" borderId="0"/>
    <xf numFmtId="0" fontId="1" fillId="0" borderId="0"/>
    <xf numFmtId="0" fontId="1" fillId="0" borderId="0">
      <alignment horizontal="left" wrapText="1"/>
    </xf>
    <xf numFmtId="0" fontId="1" fillId="0" borderId="0">
      <alignment horizontal="left" wrapText="1"/>
    </xf>
    <xf numFmtId="0" fontId="1" fillId="0" borderId="0"/>
    <xf numFmtId="0" fontId="1" fillId="0" borderId="0"/>
    <xf numFmtId="0" fontId="1" fillId="0" borderId="0"/>
    <xf numFmtId="0" fontId="1" fillId="0" borderId="0"/>
    <xf numFmtId="0" fontId="2" fillId="0" borderId="0"/>
    <xf numFmtId="0" fontId="2" fillId="0" borderId="0"/>
    <xf numFmtId="0" fontId="1" fillId="0" borderId="0">
      <alignment horizontal="left" wrapText="1"/>
    </xf>
    <xf numFmtId="0" fontId="1" fillId="0" borderId="0">
      <alignment horizontal="left" wrapText="1"/>
    </xf>
    <xf numFmtId="0" fontId="1" fillId="0" borderId="0"/>
    <xf numFmtId="0" fontId="1" fillId="0" borderId="0"/>
    <xf numFmtId="0" fontId="309" fillId="0" borderId="0"/>
    <xf numFmtId="0" fontId="309" fillId="0" borderId="0"/>
    <xf numFmtId="0" fontId="1" fillId="0" borderId="0"/>
    <xf numFmtId="0" fontId="1" fillId="0" borderId="0"/>
    <xf numFmtId="0" fontId="1" fillId="0" borderId="0">
      <alignment horizontal="left" wrapText="1"/>
    </xf>
    <xf numFmtId="0" fontId="1" fillId="0" borderId="0">
      <alignment horizontal="left" wrapText="1"/>
    </xf>
    <xf numFmtId="0" fontId="1"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xf numFmtId="0" fontId="1" fillId="0" borderId="0"/>
    <xf numFmtId="0" fontId="1" fillId="0" borderId="0"/>
    <xf numFmtId="0" fontId="1"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horizontal="left" wrapText="1"/>
    </xf>
    <xf numFmtId="0" fontId="1" fillId="0" borderId="0">
      <alignment horizontal="left" wrapText="1"/>
    </xf>
    <xf numFmtId="0" fontId="1" fillId="0" borderId="0"/>
    <xf numFmtId="0" fontId="1" fillId="0" borderId="0">
      <alignment horizontal="left" wrapText="1"/>
    </xf>
    <xf numFmtId="0" fontId="1" fillId="0" borderId="0">
      <alignment horizontal="left" wrapText="1"/>
    </xf>
    <xf numFmtId="0" fontId="1" fillId="0" borderId="0"/>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horizontal="left" wrapText="1"/>
    </xf>
    <xf numFmtId="0" fontId="309" fillId="0" borderId="0"/>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26" borderId="9" applyNumberFormat="0" applyFont="0" applyAlignment="0" applyProtection="0"/>
    <xf numFmtId="0" fontId="1" fillId="26" borderId="9" applyNumberFormat="0" applyFont="0" applyAlignment="0" applyProtection="0"/>
    <xf numFmtId="0" fontId="1" fillId="26" borderId="9" applyNumberFormat="0" applyFont="0" applyAlignment="0" applyProtection="0"/>
    <xf numFmtId="0" fontId="1" fillId="26" borderId="9" applyNumberFormat="0" applyFont="0" applyAlignment="0" applyProtection="0"/>
    <xf numFmtId="0" fontId="1" fillId="26" borderId="9" applyNumberFormat="0" applyFont="0" applyAlignment="0" applyProtection="0"/>
    <xf numFmtId="0" fontId="1" fillId="26" borderId="9" applyNumberFormat="0" applyFont="0" applyAlignment="0" applyProtection="0"/>
    <xf numFmtId="0" fontId="1" fillId="26" borderId="9" applyNumberFormat="0" applyFont="0" applyAlignment="0" applyProtection="0"/>
    <xf numFmtId="0" fontId="1" fillId="27" borderId="9" applyNumberFormat="0" applyFont="0" applyAlignment="0" applyProtection="0"/>
    <xf numFmtId="0" fontId="1" fillId="27" borderId="9" applyNumberFormat="0" applyFont="0" applyAlignment="0" applyProtection="0"/>
    <xf numFmtId="0" fontId="1" fillId="27" borderId="9" applyNumberFormat="0" applyFont="0" applyAlignment="0" applyProtection="0"/>
    <xf numFmtId="0" fontId="1" fillId="27" borderId="9" applyNumberFormat="0" applyFont="0" applyAlignment="0" applyProtection="0"/>
    <xf numFmtId="0" fontId="1" fillId="27" borderId="9" applyNumberFormat="0" applyFont="0" applyAlignment="0" applyProtection="0"/>
    <xf numFmtId="0" fontId="1" fillId="27" borderId="9" applyNumberFormat="0" applyFont="0" applyAlignment="0" applyProtection="0"/>
    <xf numFmtId="0" fontId="1" fillId="27" borderId="9" applyNumberFormat="0" applyFont="0" applyAlignment="0" applyProtection="0"/>
    <xf numFmtId="0" fontId="1" fillId="27" borderId="9" applyNumberFormat="0" applyFont="0" applyAlignment="0" applyProtection="0"/>
    <xf numFmtId="0" fontId="1" fillId="27" borderId="9" applyNumberFormat="0" applyFont="0" applyAlignment="0" applyProtection="0"/>
    <xf numFmtId="0" fontId="1" fillId="27" borderId="9" applyNumberFormat="0" applyFont="0" applyAlignment="0" applyProtection="0"/>
    <xf numFmtId="0" fontId="1" fillId="27" borderId="9" applyNumberFormat="0" applyFont="0" applyAlignment="0" applyProtection="0"/>
    <xf numFmtId="0" fontId="1" fillId="27" borderId="9" applyNumberFormat="0" applyFont="0" applyAlignment="0" applyProtection="0"/>
    <xf numFmtId="0" fontId="1" fillId="27" borderId="9" applyNumberFormat="0" applyFont="0" applyAlignment="0" applyProtection="0"/>
    <xf numFmtId="0" fontId="1" fillId="27" borderId="9" applyNumberFormat="0" applyFont="0" applyAlignment="0" applyProtection="0"/>
    <xf numFmtId="0" fontId="1" fillId="27" borderId="9" applyNumberFormat="0" applyFont="0" applyAlignment="0" applyProtection="0"/>
    <xf numFmtId="0" fontId="1" fillId="27" borderId="9" applyNumberFormat="0" applyFont="0" applyAlignment="0" applyProtection="0"/>
    <xf numFmtId="0" fontId="1" fillId="27" borderId="9" applyNumberFormat="0" applyFont="0" applyAlignment="0" applyProtection="0"/>
    <xf numFmtId="0" fontId="1" fillId="27" borderId="9" applyNumberFormat="0" applyFont="0" applyAlignment="0" applyProtection="0"/>
    <xf numFmtId="0" fontId="1" fillId="27" borderId="9" applyNumberFormat="0" applyFont="0" applyAlignment="0" applyProtection="0"/>
    <xf numFmtId="0" fontId="1" fillId="27" borderId="9" applyNumberFormat="0" applyFont="0" applyAlignment="0" applyProtection="0"/>
    <xf numFmtId="0" fontId="1" fillId="27" borderId="9" applyNumberFormat="0" applyFont="0" applyAlignment="0" applyProtection="0"/>
    <xf numFmtId="0" fontId="1" fillId="27" borderId="9" applyNumberFormat="0" applyFont="0" applyAlignment="0" applyProtection="0"/>
    <xf numFmtId="0" fontId="1" fillId="27" borderId="9" applyNumberFormat="0" applyFont="0" applyAlignment="0" applyProtection="0"/>
    <xf numFmtId="0" fontId="1" fillId="27" borderId="9" applyNumberFormat="0" applyFont="0" applyAlignment="0" applyProtection="0"/>
    <xf numFmtId="0" fontId="1" fillId="27" borderId="9" applyNumberFormat="0" applyFont="0" applyAlignment="0" applyProtection="0"/>
    <xf numFmtId="0" fontId="1" fillId="27" borderId="9" applyNumberFormat="0" applyFont="0" applyAlignment="0" applyProtection="0"/>
    <xf numFmtId="0" fontId="1" fillId="27" borderId="9" applyNumberFormat="0" applyFont="0" applyAlignment="0" applyProtection="0"/>
    <xf numFmtId="0" fontId="1" fillId="27" borderId="9" applyNumberFormat="0" applyFont="0" applyAlignment="0" applyProtection="0"/>
    <xf numFmtId="0" fontId="1" fillId="27" borderId="9" applyNumberFormat="0" applyFont="0" applyAlignment="0" applyProtection="0"/>
    <xf numFmtId="0" fontId="1" fillId="27" borderId="9" applyNumberFormat="0" applyFont="0" applyAlignment="0" applyProtection="0"/>
    <xf numFmtId="0" fontId="1" fillId="27" borderId="9" applyNumberFormat="0" applyFont="0" applyAlignment="0" applyProtection="0"/>
    <xf numFmtId="0" fontId="1" fillId="27" borderId="9" applyNumberFormat="0" applyFont="0" applyAlignment="0" applyProtection="0"/>
    <xf numFmtId="0" fontId="1" fillId="27" borderId="9" applyNumberFormat="0" applyFont="0" applyAlignment="0" applyProtection="0"/>
    <xf numFmtId="0" fontId="1" fillId="27" borderId="9" applyNumberFormat="0" applyFont="0" applyAlignment="0" applyProtection="0"/>
    <xf numFmtId="0" fontId="1" fillId="27" borderId="9" applyNumberFormat="0" applyFont="0" applyAlignment="0" applyProtection="0"/>
    <xf numFmtId="0" fontId="1" fillId="27" borderId="9" applyNumberFormat="0" applyFont="0" applyAlignment="0" applyProtection="0"/>
    <xf numFmtId="0" fontId="85" fillId="26" borderId="9" applyNumberFormat="0" applyFont="0" applyAlignment="0" applyProtection="0"/>
    <xf numFmtId="0" fontId="2" fillId="25" borderId="8" applyNumberFormat="0" applyFont="0" applyAlignment="0" applyProtection="0"/>
    <xf numFmtId="0" fontId="2" fillId="25" borderId="8" applyNumberFormat="0" applyFont="0" applyAlignment="0" applyProtection="0"/>
    <xf numFmtId="0" fontId="1" fillId="26" borderId="9" applyNumberFormat="0" applyFont="0" applyAlignment="0" applyProtection="0"/>
    <xf numFmtId="0" fontId="1" fillId="26" borderId="9" applyNumberFormat="0" applyFont="0" applyAlignment="0" applyProtection="0"/>
    <xf numFmtId="0" fontId="2" fillId="25" borderId="8" applyNumberFormat="0" applyFont="0" applyAlignment="0" applyProtection="0"/>
    <xf numFmtId="0" fontId="2" fillId="25" borderId="8" applyNumberFormat="0" applyFont="0" applyAlignment="0" applyProtection="0"/>
    <xf numFmtId="0" fontId="2" fillId="25" borderId="8" applyNumberFormat="0" applyFont="0" applyAlignment="0" applyProtection="0"/>
    <xf numFmtId="0" fontId="2" fillId="25" borderId="8" applyNumberFormat="0" applyFont="0" applyAlignment="0" applyProtection="0"/>
    <xf numFmtId="0" fontId="1" fillId="26" borderId="9" applyNumberFormat="0" applyFont="0" applyAlignment="0" applyProtection="0"/>
    <xf numFmtId="0" fontId="85" fillId="26" borderId="9" applyNumberFormat="0" applyFont="0" applyAlignment="0" applyProtection="0"/>
    <xf numFmtId="0" fontId="1" fillId="27" borderId="9" applyNumberFormat="0" applyFont="0" applyAlignment="0" applyProtection="0"/>
    <xf numFmtId="0" fontId="1" fillId="27" borderId="9" applyNumberFormat="0" applyFont="0" applyAlignment="0" applyProtection="0"/>
    <xf numFmtId="0" fontId="2" fillId="25" borderId="8" applyNumberFormat="0" applyFont="0" applyAlignment="0" applyProtection="0"/>
    <xf numFmtId="0" fontId="2" fillId="25" borderId="8" applyNumberFormat="0" applyFont="0" applyAlignment="0" applyProtection="0"/>
    <xf numFmtId="0" fontId="2" fillId="25" borderId="8" applyNumberFormat="0" applyFont="0" applyAlignment="0" applyProtection="0"/>
    <xf numFmtId="0" fontId="2" fillId="25" borderId="8" applyNumberFormat="0" applyFont="0" applyAlignment="0" applyProtection="0"/>
    <xf numFmtId="0" fontId="2" fillId="25" borderId="8" applyNumberFormat="0" applyFont="0" applyAlignment="0" applyProtection="0"/>
    <xf numFmtId="0" fontId="1" fillId="27" borderId="9" applyNumberFormat="0" applyFont="0" applyAlignment="0" applyProtection="0"/>
    <xf numFmtId="0" fontId="1" fillId="27" borderId="9" applyNumberFormat="0" applyFont="0" applyAlignment="0" applyProtection="0"/>
    <xf numFmtId="0" fontId="1" fillId="27" borderId="9" applyNumberFormat="0" applyFont="0" applyAlignment="0" applyProtection="0"/>
    <xf numFmtId="0" fontId="1" fillId="27" borderId="9" applyNumberFormat="0" applyFont="0" applyAlignment="0" applyProtection="0"/>
    <xf numFmtId="0" fontId="1" fillId="27" borderId="9" applyNumberFormat="0" applyFont="0" applyAlignment="0" applyProtection="0"/>
    <xf numFmtId="0" fontId="2" fillId="25" borderId="8" applyNumberFormat="0" applyFont="0" applyAlignment="0" applyProtection="0"/>
    <xf numFmtId="0" fontId="2" fillId="25" borderId="8" applyNumberFormat="0" applyFont="0" applyAlignment="0" applyProtection="0"/>
    <xf numFmtId="0" fontId="2" fillId="25" borderId="8" applyNumberFormat="0" applyFont="0" applyAlignment="0" applyProtection="0"/>
    <xf numFmtId="0" fontId="2" fillId="25" borderId="8" applyNumberFormat="0" applyFont="0" applyAlignment="0" applyProtection="0"/>
    <xf numFmtId="0" fontId="2" fillId="25" borderId="8" applyNumberFormat="0" applyFont="0" applyAlignment="0" applyProtection="0"/>
    <xf numFmtId="0" fontId="1" fillId="27" borderId="9" applyNumberFormat="0" applyFont="0" applyAlignment="0" applyProtection="0"/>
    <xf numFmtId="0" fontId="1" fillId="27" borderId="9" applyNumberFormat="0" applyFont="0" applyAlignment="0" applyProtection="0"/>
    <xf numFmtId="0" fontId="1" fillId="27" borderId="9" applyNumberFormat="0" applyFont="0" applyAlignment="0" applyProtection="0"/>
    <xf numFmtId="0" fontId="1" fillId="27" borderId="9" applyNumberFormat="0" applyFont="0" applyAlignment="0" applyProtection="0"/>
    <xf numFmtId="0" fontId="2" fillId="25" borderId="8" applyNumberFormat="0" applyFont="0" applyAlignment="0" applyProtection="0"/>
    <xf numFmtId="0" fontId="2" fillId="25" borderId="8" applyNumberFormat="0" applyFont="0" applyAlignment="0" applyProtection="0"/>
    <xf numFmtId="0" fontId="2" fillId="25" borderId="8" applyNumberFormat="0" applyFont="0" applyAlignment="0" applyProtection="0"/>
    <xf numFmtId="0" fontId="2" fillId="25" borderId="8" applyNumberFormat="0" applyFont="0" applyAlignment="0" applyProtection="0"/>
    <xf numFmtId="0" fontId="2" fillId="25" borderId="8" applyNumberFormat="0" applyFont="0" applyAlignment="0" applyProtection="0"/>
    <xf numFmtId="0" fontId="1" fillId="27" borderId="9" applyNumberFormat="0" applyFont="0" applyAlignment="0" applyProtection="0"/>
    <xf numFmtId="0" fontId="1" fillId="27" borderId="9" applyNumberFormat="0" applyFont="0" applyAlignment="0" applyProtection="0"/>
    <xf numFmtId="0" fontId="1" fillId="27" borderId="9" applyNumberFormat="0" applyFont="0" applyAlignment="0" applyProtection="0"/>
    <xf numFmtId="0" fontId="1" fillId="27" borderId="9" applyNumberFormat="0" applyFont="0" applyAlignment="0" applyProtection="0"/>
    <xf numFmtId="0" fontId="1" fillId="27" borderId="9" applyNumberFormat="0" applyFont="0" applyAlignment="0" applyProtection="0"/>
    <xf numFmtId="0" fontId="1" fillId="27" borderId="9" applyNumberFormat="0" applyFont="0" applyAlignment="0" applyProtection="0"/>
    <xf numFmtId="0" fontId="1" fillId="27" borderId="9" applyNumberFormat="0" applyFont="0" applyAlignment="0" applyProtection="0"/>
    <xf numFmtId="0" fontId="1" fillId="27" borderId="9" applyNumberFormat="0" applyFont="0" applyAlignment="0" applyProtection="0"/>
    <xf numFmtId="0" fontId="1" fillId="27" borderId="9" applyNumberFormat="0" applyFont="0" applyAlignment="0" applyProtection="0"/>
    <xf numFmtId="0" fontId="1" fillId="27" borderId="9" applyNumberFormat="0" applyFont="0" applyAlignment="0" applyProtection="0"/>
    <xf numFmtId="0" fontId="1" fillId="27" borderId="9" applyNumberFormat="0" applyFont="0" applyAlignment="0" applyProtection="0"/>
    <xf numFmtId="0" fontId="1" fillId="27" borderId="9" applyNumberFormat="0" applyFont="0" applyAlignment="0" applyProtection="0"/>
    <xf numFmtId="0" fontId="1" fillId="27" borderId="9" applyNumberFormat="0" applyFont="0" applyAlignment="0" applyProtection="0"/>
    <xf numFmtId="0" fontId="1" fillId="27" borderId="9" applyNumberFormat="0" applyFont="0" applyAlignment="0" applyProtection="0"/>
    <xf numFmtId="0" fontId="1" fillId="27" borderId="9" applyNumberFormat="0" applyFont="0" applyAlignment="0" applyProtection="0"/>
    <xf numFmtId="0" fontId="1" fillId="27" borderId="9" applyNumberFormat="0" applyFont="0" applyAlignment="0" applyProtection="0"/>
    <xf numFmtId="0" fontId="1" fillId="27" borderId="9" applyNumberFormat="0" applyFont="0" applyAlignment="0" applyProtection="0"/>
    <xf numFmtId="0" fontId="2" fillId="26" borderId="9" applyNumberFormat="0" applyFont="0" applyAlignment="0" applyProtection="0"/>
    <xf numFmtId="0" fontId="53" fillId="38" borderId="3" applyNumberFormat="0" applyAlignment="0" applyProtection="0"/>
    <xf numFmtId="0" fontId="53" fillId="38" borderId="3" applyNumberFormat="0" applyAlignment="0" applyProtection="0"/>
    <xf numFmtId="0" fontId="53" fillId="38" borderId="3" applyNumberFormat="0" applyAlignment="0" applyProtection="0"/>
    <xf numFmtId="0" fontId="53" fillId="38" borderId="3" applyNumberFormat="0" applyAlignment="0" applyProtection="0"/>
    <xf numFmtId="0" fontId="53" fillId="38" borderId="3" applyNumberFormat="0" applyAlignment="0" applyProtection="0"/>
    <xf numFmtId="0" fontId="53" fillId="38" borderId="3" applyNumberFormat="0" applyAlignment="0" applyProtection="0"/>
    <xf numFmtId="0" fontId="53" fillId="38" borderId="3" applyNumberFormat="0" applyAlignment="0" applyProtection="0"/>
    <xf numFmtId="0" fontId="53" fillId="38" borderId="3" applyNumberFormat="0" applyAlignment="0" applyProtection="0"/>
    <xf numFmtId="0" fontId="53" fillId="38" borderId="3" applyNumberFormat="0" applyAlignment="0" applyProtection="0"/>
    <xf numFmtId="0" fontId="53" fillId="38" borderId="3" applyNumberFormat="0" applyAlignment="0" applyProtection="0"/>
    <xf numFmtId="0" fontId="53" fillId="38" borderId="3" applyNumberFormat="0" applyAlignment="0" applyProtection="0"/>
    <xf numFmtId="0" fontId="53" fillId="38" borderId="3" applyNumberFormat="0" applyAlignment="0" applyProtection="0"/>
    <xf numFmtId="0" fontId="53" fillId="38" borderId="3" applyNumberFormat="0" applyAlignment="0" applyProtection="0"/>
    <xf numFmtId="0" fontId="53" fillId="38" borderId="3" applyNumberFormat="0" applyAlignment="0" applyProtection="0"/>
    <xf numFmtId="0" fontId="53" fillId="38" borderId="3" applyNumberFormat="0" applyAlignment="0" applyProtection="0"/>
    <xf numFmtId="0" fontId="53" fillId="38" borderId="3" applyNumberFormat="0" applyAlignment="0" applyProtection="0"/>
    <xf numFmtId="0" fontId="53" fillId="38" borderId="3" applyNumberFormat="0" applyAlignment="0" applyProtection="0"/>
    <xf numFmtId="0" fontId="53" fillId="38" borderId="3" applyNumberFormat="0" applyAlignment="0" applyProtection="0"/>
    <xf numFmtId="0" fontId="53" fillId="38" borderId="3" applyNumberFormat="0" applyAlignment="0" applyProtection="0"/>
    <xf numFmtId="0" fontId="53" fillId="38" borderId="3" applyNumberFormat="0" applyAlignment="0" applyProtection="0"/>
    <xf numFmtId="0" fontId="53" fillId="38" borderId="3" applyNumberFormat="0" applyAlignment="0" applyProtection="0"/>
    <xf numFmtId="0" fontId="53" fillId="38" borderId="3" applyNumberFormat="0" applyAlignment="0" applyProtection="0"/>
    <xf numFmtId="0" fontId="53" fillId="38" borderId="3" applyNumberFormat="0" applyAlignment="0" applyProtection="0"/>
    <xf numFmtId="0" fontId="53" fillId="38" borderId="3" applyNumberFormat="0" applyAlignment="0" applyProtection="0"/>
    <xf numFmtId="0" fontId="53" fillId="38" borderId="3" applyNumberFormat="0" applyAlignment="0" applyProtection="0"/>
    <xf numFmtId="0" fontId="53" fillId="38" borderId="3" applyNumberFormat="0" applyAlignment="0" applyProtection="0"/>
    <xf numFmtId="0" fontId="53" fillId="38" borderId="3" applyNumberFormat="0" applyAlignment="0" applyProtection="0"/>
    <xf numFmtId="0" fontId="53" fillId="38" borderId="3" applyNumberFormat="0" applyAlignment="0" applyProtection="0"/>
    <xf numFmtId="0" fontId="53" fillId="38" borderId="3" applyNumberFormat="0" applyAlignment="0" applyProtection="0"/>
    <xf numFmtId="0" fontId="53" fillId="38" borderId="3" applyNumberFormat="0" applyAlignment="0" applyProtection="0"/>
    <xf numFmtId="0" fontId="53" fillId="38" borderId="3" applyNumberFormat="0" applyAlignment="0" applyProtection="0"/>
    <xf numFmtId="0" fontId="53" fillId="38" borderId="3" applyNumberFormat="0" applyAlignment="0" applyProtection="0"/>
    <xf numFmtId="0" fontId="53" fillId="38" borderId="3" applyNumberFormat="0" applyAlignment="0" applyProtection="0"/>
    <xf numFmtId="0" fontId="53" fillId="38" borderId="3" applyNumberFormat="0" applyAlignment="0" applyProtection="0"/>
    <xf numFmtId="0" fontId="53" fillId="38" borderId="3" applyNumberFormat="0" applyAlignment="0" applyProtection="0"/>
    <xf numFmtId="0" fontId="53" fillId="38" borderId="3" applyNumberFormat="0" applyAlignment="0" applyProtection="0"/>
    <xf numFmtId="0" fontId="53" fillId="38" borderId="3" applyNumberFormat="0" applyAlignment="0" applyProtection="0"/>
    <xf numFmtId="0" fontId="53" fillId="38" borderId="3" applyNumberFormat="0" applyAlignment="0" applyProtection="0"/>
    <xf numFmtId="0" fontId="53" fillId="38" borderId="3" applyNumberFormat="0" applyAlignment="0" applyProtection="0"/>
    <xf numFmtId="0" fontId="53" fillId="38" borderId="3" applyNumberFormat="0" applyAlignment="0" applyProtection="0"/>
    <xf numFmtId="0" fontId="53" fillId="38" borderId="3" applyNumberFormat="0" applyAlignment="0" applyProtection="0"/>
    <xf numFmtId="0" fontId="53" fillId="38" borderId="3" applyNumberFormat="0" applyAlignment="0" applyProtection="0"/>
    <xf numFmtId="0" fontId="53" fillId="38" borderId="3" applyNumberFormat="0" applyAlignment="0" applyProtection="0"/>
    <xf numFmtId="0" fontId="53" fillId="38" borderId="3" applyNumberFormat="0" applyAlignment="0" applyProtection="0"/>
    <xf numFmtId="0" fontId="53" fillId="38" borderId="3" applyNumberFormat="0" applyAlignment="0" applyProtection="0"/>
    <xf numFmtId="0" fontId="53" fillId="38" borderId="3" applyNumberFormat="0" applyAlignment="0" applyProtection="0"/>
    <xf numFmtId="0" fontId="53" fillId="38" borderId="3" applyNumberFormat="0" applyAlignment="0" applyProtection="0"/>
    <xf numFmtId="0" fontId="53" fillId="38" borderId="3" applyNumberFormat="0" applyAlignment="0" applyProtection="0"/>
    <xf numFmtId="0" fontId="53" fillId="38" borderId="3" applyNumberFormat="0" applyAlignment="0" applyProtection="0"/>
    <xf numFmtId="0" fontId="53" fillId="38" borderId="3" applyNumberFormat="0" applyAlignment="0" applyProtection="0"/>
    <xf numFmtId="0" fontId="53" fillId="38" borderId="3" applyNumberFormat="0" applyAlignment="0" applyProtection="0"/>
    <xf numFmtId="0" fontId="53" fillId="38" borderId="3" applyNumberFormat="0" applyAlignment="0" applyProtection="0"/>
    <xf numFmtId="0" fontId="53" fillId="8" borderId="3" applyNumberFormat="0" applyAlignment="0" applyProtection="0"/>
    <xf numFmtId="0" fontId="53" fillId="38" borderId="3" applyNumberFormat="0" applyAlignment="0" applyProtection="0"/>
    <xf numFmtId="0" fontId="53" fillId="38" borderId="3" applyNumberFormat="0" applyAlignment="0" applyProtection="0"/>
    <xf numFmtId="0" fontId="53" fillId="38" borderId="3" applyNumberFormat="0" applyAlignment="0" applyProtection="0"/>
    <xf numFmtId="0" fontId="53" fillId="38" borderId="3" applyNumberFormat="0" applyAlignment="0" applyProtection="0"/>
    <xf numFmtId="0" fontId="53" fillId="38" borderId="3" applyNumberFormat="0" applyAlignment="0" applyProtection="0"/>
    <xf numFmtId="0" fontId="53" fillId="38" borderId="3" applyNumberFormat="0" applyAlignment="0" applyProtection="0"/>
    <xf numFmtId="0" fontId="53" fillId="38" borderId="3" applyNumberFormat="0" applyAlignment="0" applyProtection="0"/>
    <xf numFmtId="0" fontId="53" fillId="38" borderId="3" applyNumberFormat="0" applyAlignment="0" applyProtection="0"/>
    <xf numFmtId="0" fontId="53" fillId="38" borderId="3" applyNumberFormat="0" applyAlignment="0" applyProtection="0"/>
    <xf numFmtId="0" fontId="53" fillId="38" borderId="3" applyNumberFormat="0" applyAlignment="0" applyProtection="0"/>
    <xf numFmtId="0" fontId="53" fillId="38" borderId="3" applyNumberFormat="0" applyAlignment="0" applyProtection="0"/>
    <xf numFmtId="0" fontId="53" fillId="38" borderId="3" applyNumberFormat="0" applyAlignment="0" applyProtection="0"/>
    <xf numFmtId="0" fontId="183" fillId="0" borderId="0" applyFill="0" applyBorder="0" applyProtection="0">
      <alignment horizontal="left"/>
    </xf>
    <xf numFmtId="0" fontId="184" fillId="0" borderId="0" applyFill="0" applyBorder="0" applyProtection="0">
      <alignment horizontal="left"/>
    </xf>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6" applyNumberFormat="0" applyAlignment="0" applyProtection="0"/>
    <xf numFmtId="0" fontId="74" fillId="0" borderId="17" applyNumberFormat="0" applyAlignment="0" applyProtection="0"/>
    <xf numFmtId="0" fontId="74" fillId="0" borderId="17" applyNumberFormat="0" applyAlignment="0" applyProtection="0"/>
    <xf numFmtId="0" fontId="74" fillId="0" borderId="17" applyNumberFormat="0" applyAlignment="0" applyProtection="0"/>
    <xf numFmtId="0" fontId="74" fillId="0" borderId="17" applyNumberFormat="0" applyAlignment="0" applyProtection="0"/>
    <xf numFmtId="0" fontId="74" fillId="0" borderId="17" applyNumberFormat="0" applyAlignment="0" applyProtection="0"/>
    <xf numFmtId="0" fontId="74" fillId="0" borderId="17" applyNumberFormat="0" applyAlignment="0" applyProtection="0"/>
    <xf numFmtId="0" fontId="74" fillId="0" borderId="17" applyNumberFormat="0" applyAlignment="0" applyProtection="0"/>
    <xf numFmtId="0" fontId="74" fillId="0" borderId="17" applyNumberFormat="0" applyAlignment="0" applyProtection="0"/>
    <xf numFmtId="0" fontId="74" fillId="0" borderId="17" applyNumberFormat="0" applyAlignment="0" applyProtection="0"/>
    <xf numFmtId="0" fontId="74" fillId="0" borderId="17" applyNumberFormat="0" applyAlignment="0" applyProtection="0"/>
    <xf numFmtId="0" fontId="74" fillId="0" borderId="17" applyNumberFormat="0" applyAlignment="0" applyProtection="0"/>
    <xf numFmtId="0" fontId="74" fillId="0" borderId="17" applyNumberFormat="0" applyAlignment="0" applyProtection="0"/>
    <xf numFmtId="0" fontId="74" fillId="0" borderId="17" applyNumberFormat="0" applyAlignment="0" applyProtection="0"/>
    <xf numFmtId="0" fontId="74" fillId="0" borderId="17" applyNumberFormat="0" applyAlignment="0" applyProtection="0"/>
    <xf numFmtId="0" fontId="74" fillId="0" borderId="17"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0" fontId="73" fillId="0" borderId="18" applyNumberFormat="0" applyAlignment="0" applyProtection="0"/>
    <xf numFmtId="10" fontId="178" fillId="0" borderId="0"/>
    <xf numFmtId="10" fontId="178" fillId="0" borderId="0"/>
    <xf numFmtId="10" fontId="178" fillId="0" borderId="0"/>
    <xf numFmtId="10" fontId="178" fillId="0" borderId="0"/>
    <xf numFmtId="10" fontId="178" fillId="0" borderId="0"/>
    <xf numFmtId="10" fontId="178" fillId="0" borderId="0"/>
    <xf numFmtId="10" fontId="178" fillId="0" borderId="0"/>
    <xf numFmtId="10" fontId="178" fillId="0" borderId="0"/>
    <xf numFmtId="10" fontId="178" fillId="0" borderId="0"/>
    <xf numFmtId="10" fontId="178" fillId="0" borderId="0"/>
    <xf numFmtId="10" fontId="178" fillId="0" borderId="0"/>
    <xf numFmtId="10" fontId="178" fillId="0" borderId="0"/>
    <xf numFmtId="10" fontId="178" fillId="0" borderId="0"/>
    <xf numFmtId="10" fontId="178" fillId="0" borderId="0"/>
    <xf numFmtId="10" fontId="178" fillId="0" borderId="0"/>
    <xf numFmtId="10" fontId="178" fillId="0" borderId="0"/>
    <xf numFmtId="10" fontId="178" fillId="0" borderId="0"/>
    <xf numFmtId="10" fontId="178" fillId="0" borderId="0"/>
    <xf numFmtId="9" fontId="2" fillId="0" borderId="0" applyFont="0" applyFill="0" applyBorder="0" applyAlignment="0" applyProtection="0"/>
    <xf numFmtId="9" fontId="1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209" fontId="176" fillId="0" borderId="0" applyFont="0" applyFill="0" applyBorder="0" applyProtection="0">
      <alignment horizontal="right"/>
    </xf>
    <xf numFmtId="209" fontId="176" fillId="0" borderId="0" applyFont="0" applyFill="0" applyBorder="0" applyProtection="0">
      <alignment horizontal="right"/>
    </xf>
    <xf numFmtId="209" fontId="176" fillId="0" borderId="0" applyFont="0" applyFill="0" applyBorder="0" applyProtection="0">
      <alignment horizontal="right"/>
    </xf>
    <xf numFmtId="209" fontId="176" fillId="0" borderId="0" applyFont="0" applyFill="0" applyBorder="0" applyProtection="0">
      <alignment horizontal="right"/>
    </xf>
    <xf numFmtId="209" fontId="176" fillId="0" borderId="0" applyFont="0" applyFill="0" applyBorder="0" applyProtection="0">
      <alignment horizontal="right"/>
    </xf>
    <xf numFmtId="209" fontId="176" fillId="0" borderId="0" applyFont="0" applyFill="0" applyBorder="0" applyProtection="0">
      <alignment horizontal="right"/>
    </xf>
    <xf numFmtId="209" fontId="176" fillId="0" borderId="0" applyFont="0" applyFill="0" applyBorder="0" applyProtection="0">
      <alignment horizontal="right"/>
    </xf>
    <xf numFmtId="209" fontId="176" fillId="0" borderId="0" applyFont="0" applyFill="0" applyBorder="0" applyProtection="0">
      <alignment horizontal="right"/>
    </xf>
    <xf numFmtId="209" fontId="176" fillId="0" borderId="0" applyFont="0" applyFill="0" applyBorder="0" applyProtection="0">
      <alignment horizontal="right"/>
    </xf>
    <xf numFmtId="209" fontId="176" fillId="0" borderId="0" applyFont="0" applyFill="0" applyBorder="0" applyProtection="0">
      <alignment horizontal="right"/>
    </xf>
    <xf numFmtId="209" fontId="176" fillId="0" borderId="0" applyFont="0" applyFill="0" applyBorder="0" applyProtection="0">
      <alignment horizontal="right"/>
    </xf>
    <xf numFmtId="209" fontId="176" fillId="0" borderId="0" applyFont="0" applyFill="0" applyBorder="0" applyProtection="0">
      <alignment horizontal="right"/>
    </xf>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78" fillId="0" borderId="0" applyNumberFormat="0" applyFont="0" applyFill="0" applyBorder="0" applyProtection="0"/>
    <xf numFmtId="0" fontId="53" fillId="8" borderId="3" applyNumberFormat="0" applyAlignment="0" applyProtection="0"/>
    <xf numFmtId="0" fontId="25" fillId="27" borderId="28" applyNumberFormat="0" applyProtection="0">
      <alignment vertical="center"/>
    </xf>
    <xf numFmtId="0" fontId="185" fillId="27" borderId="28" applyNumberFormat="0" applyProtection="0">
      <alignment vertical="center"/>
    </xf>
    <xf numFmtId="0" fontId="25" fillId="27" borderId="28" applyNumberFormat="0" applyProtection="0">
      <alignment horizontal="left" vertical="center" indent="1"/>
    </xf>
    <xf numFmtId="0" fontId="25" fillId="27" borderId="28" applyNumberFormat="0" applyProtection="0">
      <alignment horizontal="left" vertical="top" indent="1"/>
    </xf>
    <xf numFmtId="0" fontId="25" fillId="59" borderId="0" applyNumberFormat="0" applyProtection="0">
      <alignment horizontal="left" vertical="center" indent="1"/>
    </xf>
    <xf numFmtId="0" fontId="24" fillId="3" borderId="28" applyNumberFormat="0" applyProtection="0">
      <alignment horizontal="right" vertical="center"/>
    </xf>
    <xf numFmtId="0" fontId="24" fillId="12" borderId="28" applyNumberFormat="0" applyProtection="0">
      <alignment horizontal="right" vertical="center"/>
    </xf>
    <xf numFmtId="0" fontId="24" fillId="20" borderId="28" applyNumberFormat="0" applyProtection="0">
      <alignment horizontal="right" vertical="center"/>
    </xf>
    <xf numFmtId="0" fontId="24" fillId="14" borderId="28" applyNumberFormat="0" applyProtection="0">
      <alignment horizontal="right" vertical="center"/>
    </xf>
    <xf numFmtId="0" fontId="24" fillId="18" borderId="28" applyNumberFormat="0" applyProtection="0">
      <alignment horizontal="right" vertical="center"/>
    </xf>
    <xf numFmtId="0" fontId="24" fillId="23" borderId="28" applyNumberFormat="0" applyProtection="0">
      <alignment horizontal="right" vertical="center"/>
    </xf>
    <xf numFmtId="0" fontId="24" fillId="21" borderId="28" applyNumberFormat="0" applyProtection="0">
      <alignment horizontal="right" vertical="center"/>
    </xf>
    <xf numFmtId="0" fontId="24" fillId="60" borderId="28" applyNumberFormat="0" applyProtection="0">
      <alignment horizontal="right" vertical="center"/>
    </xf>
    <xf numFmtId="0" fontId="24" fillId="13" borderId="28" applyNumberFormat="0" applyProtection="0">
      <alignment horizontal="right" vertical="center"/>
    </xf>
    <xf numFmtId="0" fontId="25" fillId="61" borderId="29" applyNumberFormat="0" applyProtection="0">
      <alignment horizontal="left" vertical="center" indent="1"/>
    </xf>
    <xf numFmtId="0" fontId="25" fillId="61" borderId="29" applyNumberFormat="0" applyProtection="0">
      <alignment horizontal="left" vertical="center" indent="1"/>
    </xf>
    <xf numFmtId="0" fontId="25" fillId="61" borderId="29" applyNumberFormat="0" applyProtection="0">
      <alignment horizontal="left" vertical="center" indent="1"/>
    </xf>
    <xf numFmtId="0" fontId="25" fillId="61" borderId="29" applyNumberFormat="0" applyProtection="0">
      <alignment horizontal="left" vertical="center" indent="1"/>
    </xf>
    <xf numFmtId="0" fontId="25" fillId="61" borderId="29" applyNumberFormat="0" applyProtection="0">
      <alignment horizontal="left" vertical="center" indent="1"/>
    </xf>
    <xf numFmtId="0" fontId="25" fillId="61" borderId="29" applyNumberFormat="0" applyProtection="0">
      <alignment horizontal="left" vertical="center" indent="1"/>
    </xf>
    <xf numFmtId="0" fontId="25" fillId="61" borderId="29" applyNumberFormat="0" applyProtection="0">
      <alignment horizontal="left" vertical="center" indent="1"/>
    </xf>
    <xf numFmtId="0" fontId="25" fillId="61" borderId="29" applyNumberFormat="0" applyProtection="0">
      <alignment horizontal="left" vertical="center" indent="1"/>
    </xf>
    <xf numFmtId="0" fontId="25" fillId="61" borderId="29" applyNumberFormat="0" applyProtection="0">
      <alignment horizontal="left" vertical="center" indent="1"/>
    </xf>
    <xf numFmtId="0" fontId="25" fillId="61" borderId="29" applyNumberFormat="0" applyProtection="0">
      <alignment horizontal="left" vertical="center" indent="1"/>
    </xf>
    <xf numFmtId="0" fontId="25" fillId="61" borderId="29" applyNumberFormat="0" applyProtection="0">
      <alignment horizontal="left" vertical="center" indent="1"/>
    </xf>
    <xf numFmtId="0" fontId="25" fillId="61" borderId="29" applyNumberFormat="0" applyProtection="0">
      <alignment horizontal="left" vertical="center" indent="1"/>
    </xf>
    <xf numFmtId="0" fontId="25" fillId="61" borderId="29" applyNumberFormat="0" applyProtection="0">
      <alignment horizontal="left" vertical="center" indent="1"/>
    </xf>
    <xf numFmtId="0" fontId="25" fillId="61" borderId="29" applyNumberFormat="0" applyProtection="0">
      <alignment horizontal="left" vertical="center" indent="1"/>
    </xf>
    <xf numFmtId="0" fontId="25" fillId="61" borderId="29" applyNumberFormat="0" applyProtection="0">
      <alignment horizontal="left" vertical="center" indent="1"/>
    </xf>
    <xf numFmtId="0" fontId="25" fillId="61" borderId="29" applyNumberFormat="0" applyProtection="0">
      <alignment horizontal="left" vertical="center" indent="1"/>
    </xf>
    <xf numFmtId="0" fontId="24" fillId="29" borderId="0" applyNumberFormat="0" applyProtection="0">
      <alignment horizontal="left" vertical="center" indent="1"/>
    </xf>
    <xf numFmtId="0" fontId="116" fillId="62" borderId="0" applyNumberFormat="0" applyProtection="0">
      <alignment horizontal="left" vertical="center" indent="1"/>
    </xf>
    <xf numFmtId="0" fontId="24" fillId="59" borderId="28" applyNumberFormat="0" applyProtection="0">
      <alignment horizontal="right" vertical="center"/>
    </xf>
    <xf numFmtId="0" fontId="24" fillId="29" borderId="0" applyNumberFormat="0" applyProtection="0">
      <alignment horizontal="left" vertical="center" indent="1"/>
    </xf>
    <xf numFmtId="0" fontId="24" fillId="29" borderId="0" applyNumberFormat="0" applyProtection="0">
      <alignment horizontal="left" vertical="center" indent="1"/>
    </xf>
    <xf numFmtId="0" fontId="24" fillId="29" borderId="0" applyNumberFormat="0" applyProtection="0">
      <alignment horizontal="left" vertical="center" indent="1"/>
    </xf>
    <xf numFmtId="0" fontId="24" fillId="29" borderId="0" applyNumberFormat="0" applyProtection="0">
      <alignment horizontal="left" vertical="center" indent="1"/>
    </xf>
    <xf numFmtId="0" fontId="24" fillId="29" borderId="0" applyNumberFormat="0" applyProtection="0">
      <alignment horizontal="left" vertical="center" indent="1"/>
    </xf>
    <xf numFmtId="0" fontId="24" fillId="29" borderId="0" applyNumberFormat="0" applyProtection="0">
      <alignment horizontal="left" vertical="center" indent="1"/>
    </xf>
    <xf numFmtId="0" fontId="24" fillId="29" borderId="0" applyNumberFormat="0" applyProtection="0">
      <alignment horizontal="left" vertical="center" indent="1"/>
    </xf>
    <xf numFmtId="0" fontId="24" fillId="29" borderId="0" applyNumberFormat="0" applyProtection="0">
      <alignment horizontal="left" vertical="center" indent="1"/>
    </xf>
    <xf numFmtId="0" fontId="24" fillId="29" borderId="0" applyNumberFormat="0" applyProtection="0">
      <alignment horizontal="left" vertical="center" indent="1"/>
    </xf>
    <xf numFmtId="0" fontId="24" fillId="29" borderId="0" applyNumberFormat="0" applyProtection="0">
      <alignment horizontal="left" vertical="center" indent="1"/>
    </xf>
    <xf numFmtId="0" fontId="24" fillId="29" borderId="0" applyNumberFormat="0" applyProtection="0">
      <alignment horizontal="left" vertical="center" indent="1"/>
    </xf>
    <xf numFmtId="0" fontId="24" fillId="29" borderId="0" applyNumberFormat="0" applyProtection="0">
      <alignment horizontal="left" vertical="center" indent="1"/>
    </xf>
    <xf numFmtId="0" fontId="24" fillId="59" borderId="0" applyNumberFormat="0" applyProtection="0">
      <alignment horizontal="left" vertical="center" indent="1"/>
    </xf>
    <xf numFmtId="0" fontId="24" fillId="59" borderId="0" applyNumberFormat="0" applyProtection="0">
      <alignment horizontal="left" vertical="center" indent="1"/>
    </xf>
    <xf numFmtId="0" fontId="24" fillId="59" borderId="0" applyNumberFormat="0" applyProtection="0">
      <alignment horizontal="left" vertical="center" indent="1"/>
    </xf>
    <xf numFmtId="0" fontId="24" fillId="59" borderId="0" applyNumberFormat="0" applyProtection="0">
      <alignment horizontal="left" vertical="center" indent="1"/>
    </xf>
    <xf numFmtId="0" fontId="24" fillId="59" borderId="0" applyNumberFormat="0" applyProtection="0">
      <alignment horizontal="left" vertical="center" indent="1"/>
    </xf>
    <xf numFmtId="0" fontId="24" fillId="59" borderId="0" applyNumberFormat="0" applyProtection="0">
      <alignment horizontal="left" vertical="center" indent="1"/>
    </xf>
    <xf numFmtId="0" fontId="24" fillId="59" borderId="0" applyNumberFormat="0" applyProtection="0">
      <alignment horizontal="left" vertical="center" indent="1"/>
    </xf>
    <xf numFmtId="0" fontId="24" fillId="59" borderId="0" applyNumberFormat="0" applyProtection="0">
      <alignment horizontal="left" vertical="center" indent="1"/>
    </xf>
    <xf numFmtId="0" fontId="24" fillId="59" borderId="0" applyNumberFormat="0" applyProtection="0">
      <alignment horizontal="left" vertical="center" indent="1"/>
    </xf>
    <xf numFmtId="0" fontId="24" fillId="59" borderId="0" applyNumberFormat="0" applyProtection="0">
      <alignment horizontal="left" vertical="center" indent="1"/>
    </xf>
    <xf numFmtId="0" fontId="24" fillId="59" borderId="0" applyNumberFormat="0" applyProtection="0">
      <alignment horizontal="left" vertical="center" indent="1"/>
    </xf>
    <xf numFmtId="0" fontId="24" fillId="59" borderId="0" applyNumberFormat="0" applyProtection="0">
      <alignment horizontal="left" vertical="center" indent="1"/>
    </xf>
    <xf numFmtId="0" fontId="1" fillId="62" borderId="28" applyNumberFormat="0" applyProtection="0">
      <alignment horizontal="left" vertical="center" indent="1"/>
    </xf>
    <xf numFmtId="0" fontId="1" fillId="62" borderId="28" applyNumberFormat="0" applyProtection="0">
      <alignment horizontal="left" vertical="center" indent="1"/>
    </xf>
    <xf numFmtId="0" fontId="1" fillId="62" borderId="28" applyNumberFormat="0" applyProtection="0">
      <alignment horizontal="left" vertical="center" indent="1"/>
    </xf>
    <xf numFmtId="0" fontId="1" fillId="62" borderId="28" applyNumberFormat="0" applyProtection="0">
      <alignment horizontal="left" vertical="center" indent="1"/>
    </xf>
    <xf numFmtId="0" fontId="1" fillId="62" borderId="28" applyNumberFormat="0" applyProtection="0">
      <alignment horizontal="left" vertical="center" indent="1"/>
    </xf>
    <xf numFmtId="0" fontId="1" fillId="62" borderId="28" applyNumberFormat="0" applyProtection="0">
      <alignment horizontal="left" vertical="center" indent="1"/>
    </xf>
    <xf numFmtId="0" fontId="1" fillId="62" borderId="28" applyNumberFormat="0" applyProtection="0">
      <alignment horizontal="left" vertical="center" indent="1"/>
    </xf>
    <xf numFmtId="0" fontId="1" fillId="62" borderId="28" applyNumberFormat="0" applyProtection="0">
      <alignment horizontal="left" vertical="center" indent="1"/>
    </xf>
    <xf numFmtId="0" fontId="1" fillId="62" borderId="28" applyNumberFormat="0" applyProtection="0">
      <alignment horizontal="left" vertical="center" indent="1"/>
    </xf>
    <xf numFmtId="0" fontId="1" fillId="62" borderId="28" applyNumberFormat="0" applyProtection="0">
      <alignment horizontal="left" vertical="center" indent="1"/>
    </xf>
    <xf numFmtId="0" fontId="1" fillId="62" borderId="28" applyNumberFormat="0" applyProtection="0">
      <alignment horizontal="left" vertical="center" indent="1"/>
    </xf>
    <xf numFmtId="0" fontId="1" fillId="62" borderId="28" applyNumberFormat="0" applyProtection="0">
      <alignment horizontal="left" vertical="center" indent="1"/>
    </xf>
    <xf numFmtId="0" fontId="1" fillId="62" borderId="28" applyNumberFormat="0" applyProtection="0">
      <alignment horizontal="left" vertical="center" indent="1"/>
    </xf>
    <xf numFmtId="0" fontId="1" fillId="62" borderId="28" applyNumberFormat="0" applyProtection="0">
      <alignment horizontal="left" vertical="center" indent="1"/>
    </xf>
    <xf numFmtId="0" fontId="1" fillId="62" borderId="28" applyNumberFormat="0" applyProtection="0">
      <alignment horizontal="left" vertical="center" indent="1"/>
    </xf>
    <xf numFmtId="0" fontId="1" fillId="62" borderId="28" applyNumberFormat="0" applyProtection="0">
      <alignment horizontal="left" vertical="center" indent="1"/>
    </xf>
    <xf numFmtId="0" fontId="1" fillId="62" borderId="28" applyNumberFormat="0" applyProtection="0">
      <alignment horizontal="left" vertical="center" indent="1"/>
    </xf>
    <xf numFmtId="0" fontId="1" fillId="62" borderId="28" applyNumberFormat="0" applyProtection="0">
      <alignment horizontal="left" vertical="center" indent="1"/>
    </xf>
    <xf numFmtId="0" fontId="1" fillId="62" borderId="28" applyNumberFormat="0" applyProtection="0">
      <alignment horizontal="left" vertical="center" indent="1"/>
    </xf>
    <xf numFmtId="0" fontId="1" fillId="62" borderId="28" applyNumberFormat="0" applyProtection="0">
      <alignment horizontal="left" vertical="center" indent="1"/>
    </xf>
    <xf numFmtId="0" fontId="1" fillId="62" borderId="28" applyNumberFormat="0" applyProtection="0">
      <alignment horizontal="left" vertical="center" indent="1"/>
    </xf>
    <xf numFmtId="0" fontId="1" fillId="62" borderId="28" applyNumberFormat="0" applyProtection="0">
      <alignment horizontal="left" vertical="center" indent="1"/>
    </xf>
    <xf numFmtId="0" fontId="1" fillId="62" borderId="28" applyNumberFormat="0" applyProtection="0">
      <alignment horizontal="left" vertical="center" indent="1"/>
    </xf>
    <xf numFmtId="0" fontId="1" fillId="62" borderId="28" applyNumberFormat="0" applyProtection="0">
      <alignment horizontal="left" vertical="center" indent="1"/>
    </xf>
    <xf numFmtId="0" fontId="1" fillId="62" borderId="28" applyNumberFormat="0" applyProtection="0">
      <alignment horizontal="left" vertical="center" indent="1"/>
    </xf>
    <xf numFmtId="0" fontId="1" fillId="62" borderId="28" applyNumberFormat="0" applyProtection="0">
      <alignment horizontal="left" vertical="center" indent="1"/>
    </xf>
    <xf numFmtId="0" fontId="1" fillId="62" borderId="28" applyNumberFormat="0" applyProtection="0">
      <alignment horizontal="left" vertical="center" indent="1"/>
    </xf>
    <xf numFmtId="0" fontId="1" fillId="62" borderId="28" applyNumberFormat="0" applyProtection="0">
      <alignment horizontal="left" vertical="center" indent="1"/>
    </xf>
    <xf numFmtId="0" fontId="1" fillId="62" borderId="28" applyNumberFormat="0" applyProtection="0">
      <alignment horizontal="left" vertical="center" indent="1"/>
    </xf>
    <xf numFmtId="0" fontId="1" fillId="62" borderId="28" applyNumberFormat="0" applyProtection="0">
      <alignment horizontal="left" vertical="center" indent="1"/>
    </xf>
    <xf numFmtId="0" fontId="1" fillId="62" borderId="28" applyNumberFormat="0" applyProtection="0">
      <alignment horizontal="left" vertical="center" indent="1"/>
    </xf>
    <xf numFmtId="0" fontId="1" fillId="62" borderId="28" applyNumberFormat="0" applyProtection="0">
      <alignment horizontal="left" vertical="center" indent="1"/>
    </xf>
    <xf numFmtId="0" fontId="1" fillId="62" borderId="28" applyNumberFormat="0" applyProtection="0">
      <alignment horizontal="left" vertical="center" indent="1"/>
    </xf>
    <xf numFmtId="0" fontId="1" fillId="62" borderId="28" applyNumberFormat="0" applyProtection="0">
      <alignment horizontal="left" vertical="center" indent="1"/>
    </xf>
    <xf numFmtId="0" fontId="1" fillId="62" borderId="28" applyNumberFormat="0" applyProtection="0">
      <alignment horizontal="left" vertical="center" indent="1"/>
    </xf>
    <xf numFmtId="0" fontId="1" fillId="62" borderId="28" applyNumberFormat="0" applyProtection="0">
      <alignment horizontal="left" vertical="center" indent="1"/>
    </xf>
    <xf numFmtId="0" fontId="1" fillId="62" borderId="28" applyNumberFormat="0" applyProtection="0">
      <alignment horizontal="left" vertical="top" indent="1"/>
    </xf>
    <xf numFmtId="0" fontId="1" fillId="62" borderId="28" applyNumberFormat="0" applyProtection="0">
      <alignment horizontal="left" vertical="top" indent="1"/>
    </xf>
    <xf numFmtId="0" fontId="1" fillId="62" borderId="28" applyNumberFormat="0" applyProtection="0">
      <alignment horizontal="left" vertical="top" indent="1"/>
    </xf>
    <xf numFmtId="0" fontId="1" fillId="62" borderId="28" applyNumberFormat="0" applyProtection="0">
      <alignment horizontal="left" vertical="top" indent="1"/>
    </xf>
    <xf numFmtId="0" fontId="1" fillId="62" borderId="28" applyNumberFormat="0" applyProtection="0">
      <alignment horizontal="left" vertical="top" indent="1"/>
    </xf>
    <xf numFmtId="0" fontId="1" fillId="62" borderId="28" applyNumberFormat="0" applyProtection="0">
      <alignment horizontal="left" vertical="top" indent="1"/>
    </xf>
    <xf numFmtId="0" fontId="1" fillId="62" borderId="28" applyNumberFormat="0" applyProtection="0">
      <alignment horizontal="left" vertical="top" indent="1"/>
    </xf>
    <xf numFmtId="0" fontId="1" fillId="62" borderId="28" applyNumberFormat="0" applyProtection="0">
      <alignment horizontal="left" vertical="top" indent="1"/>
    </xf>
    <xf numFmtId="0" fontId="1" fillId="62" borderId="28" applyNumberFormat="0" applyProtection="0">
      <alignment horizontal="left" vertical="top" indent="1"/>
    </xf>
    <xf numFmtId="0" fontId="1" fillId="62" borderId="28" applyNumberFormat="0" applyProtection="0">
      <alignment horizontal="left" vertical="top" indent="1"/>
    </xf>
    <xf numFmtId="0" fontId="1" fillId="62" borderId="28" applyNumberFormat="0" applyProtection="0">
      <alignment horizontal="left" vertical="top" indent="1"/>
    </xf>
    <xf numFmtId="0" fontId="1" fillId="62" borderId="28" applyNumberFormat="0" applyProtection="0">
      <alignment horizontal="left" vertical="top" indent="1"/>
    </xf>
    <xf numFmtId="0" fontId="1" fillId="62" borderId="28" applyNumberFormat="0" applyProtection="0">
      <alignment horizontal="left" vertical="top" indent="1"/>
    </xf>
    <xf numFmtId="0" fontId="1" fillId="62" borderId="28" applyNumberFormat="0" applyProtection="0">
      <alignment horizontal="left" vertical="top" indent="1"/>
    </xf>
    <xf numFmtId="0" fontId="1" fillId="62" borderId="28" applyNumberFormat="0" applyProtection="0">
      <alignment horizontal="left" vertical="top" indent="1"/>
    </xf>
    <xf numFmtId="0" fontId="1" fillId="62" borderId="28" applyNumberFormat="0" applyProtection="0">
      <alignment horizontal="left" vertical="top" indent="1"/>
    </xf>
    <xf numFmtId="0" fontId="1" fillId="62" borderId="28" applyNumberFormat="0" applyProtection="0">
      <alignment horizontal="left" vertical="top" indent="1"/>
    </xf>
    <xf numFmtId="0" fontId="1" fillId="62" borderId="28" applyNumberFormat="0" applyProtection="0">
      <alignment horizontal="left" vertical="top" indent="1"/>
    </xf>
    <xf numFmtId="0" fontId="1" fillId="62" borderId="28" applyNumberFormat="0" applyProtection="0">
      <alignment horizontal="left" vertical="top" indent="1"/>
    </xf>
    <xf numFmtId="0" fontId="1" fillId="62" borderId="28" applyNumberFormat="0" applyProtection="0">
      <alignment horizontal="left" vertical="top" indent="1"/>
    </xf>
    <xf numFmtId="0" fontId="1" fillId="62" borderId="28" applyNumberFormat="0" applyProtection="0">
      <alignment horizontal="left" vertical="top" indent="1"/>
    </xf>
    <xf numFmtId="0" fontId="1" fillId="62" borderId="28" applyNumberFormat="0" applyProtection="0">
      <alignment horizontal="left" vertical="top" indent="1"/>
    </xf>
    <xf numFmtId="0" fontId="1" fillId="62" borderId="28" applyNumberFormat="0" applyProtection="0">
      <alignment horizontal="left" vertical="top" indent="1"/>
    </xf>
    <xf numFmtId="0" fontId="1" fillId="62" borderId="28" applyNumberFormat="0" applyProtection="0">
      <alignment horizontal="left" vertical="top" indent="1"/>
    </xf>
    <xf numFmtId="0" fontId="1" fillId="62" borderId="28" applyNumberFormat="0" applyProtection="0">
      <alignment horizontal="left" vertical="top" indent="1"/>
    </xf>
    <xf numFmtId="0" fontId="1" fillId="62" borderId="28" applyNumberFormat="0" applyProtection="0">
      <alignment horizontal="left" vertical="top" indent="1"/>
    </xf>
    <xf numFmtId="0" fontId="1" fillId="62" borderId="28" applyNumberFormat="0" applyProtection="0">
      <alignment horizontal="left" vertical="top" indent="1"/>
    </xf>
    <xf numFmtId="0" fontId="1" fillId="62" borderId="28" applyNumberFormat="0" applyProtection="0">
      <alignment horizontal="left" vertical="top" indent="1"/>
    </xf>
    <xf numFmtId="0" fontId="1" fillId="62" borderId="28" applyNumberFormat="0" applyProtection="0">
      <alignment horizontal="left" vertical="top" indent="1"/>
    </xf>
    <xf numFmtId="0" fontId="1" fillId="62" borderId="28" applyNumberFormat="0" applyProtection="0">
      <alignment horizontal="left" vertical="top" indent="1"/>
    </xf>
    <xf numFmtId="0" fontId="1" fillId="62" borderId="28" applyNumberFormat="0" applyProtection="0">
      <alignment horizontal="left" vertical="top" indent="1"/>
    </xf>
    <xf numFmtId="0" fontId="1" fillId="62" borderId="28" applyNumberFormat="0" applyProtection="0">
      <alignment horizontal="left" vertical="top" indent="1"/>
    </xf>
    <xf numFmtId="0" fontId="1" fillId="62" borderId="28" applyNumberFormat="0" applyProtection="0">
      <alignment horizontal="left" vertical="top" indent="1"/>
    </xf>
    <xf numFmtId="0" fontId="1" fillId="62" borderId="28" applyNumberFormat="0" applyProtection="0">
      <alignment horizontal="left" vertical="top" indent="1"/>
    </xf>
    <xf numFmtId="0" fontId="1" fillId="62" borderId="28" applyNumberFormat="0" applyProtection="0">
      <alignment horizontal="left" vertical="top" indent="1"/>
    </xf>
    <xf numFmtId="0" fontId="1" fillId="62" borderId="28" applyNumberFormat="0" applyProtection="0">
      <alignment horizontal="left" vertical="top" indent="1"/>
    </xf>
    <xf numFmtId="0" fontId="1" fillId="59" borderId="28" applyNumberFormat="0" applyProtection="0">
      <alignment horizontal="left" vertical="center" indent="1"/>
    </xf>
    <xf numFmtId="0" fontId="1" fillId="59" borderId="28" applyNumberFormat="0" applyProtection="0">
      <alignment horizontal="left" vertical="center" indent="1"/>
    </xf>
    <xf numFmtId="0" fontId="1" fillId="59" borderId="28" applyNumberFormat="0" applyProtection="0">
      <alignment horizontal="left" vertical="center" indent="1"/>
    </xf>
    <xf numFmtId="0" fontId="1" fillId="59" borderId="28" applyNumberFormat="0" applyProtection="0">
      <alignment horizontal="left" vertical="center" indent="1"/>
    </xf>
    <xf numFmtId="0" fontId="1" fillId="59" borderId="28" applyNumberFormat="0" applyProtection="0">
      <alignment horizontal="left" vertical="center" indent="1"/>
    </xf>
    <xf numFmtId="0" fontId="1" fillId="59" borderId="28" applyNumberFormat="0" applyProtection="0">
      <alignment horizontal="left" vertical="center" indent="1"/>
    </xf>
    <xf numFmtId="0" fontId="1" fillId="59" borderId="28" applyNumberFormat="0" applyProtection="0">
      <alignment horizontal="left" vertical="center" indent="1"/>
    </xf>
    <xf numFmtId="0" fontId="1" fillId="59" borderId="28" applyNumberFormat="0" applyProtection="0">
      <alignment horizontal="left" vertical="center" indent="1"/>
    </xf>
    <xf numFmtId="0" fontId="1" fillId="59" borderId="28" applyNumberFormat="0" applyProtection="0">
      <alignment horizontal="left" vertical="center" indent="1"/>
    </xf>
    <xf numFmtId="0" fontId="1" fillId="59" borderId="28" applyNumberFormat="0" applyProtection="0">
      <alignment horizontal="left" vertical="center" indent="1"/>
    </xf>
    <xf numFmtId="0" fontId="1" fillId="59" borderId="28" applyNumberFormat="0" applyProtection="0">
      <alignment horizontal="left" vertical="center" indent="1"/>
    </xf>
    <xf numFmtId="0" fontId="1" fillId="59" borderId="28" applyNumberFormat="0" applyProtection="0">
      <alignment horizontal="left" vertical="center" indent="1"/>
    </xf>
    <xf numFmtId="0" fontId="1" fillId="59" borderId="28" applyNumberFormat="0" applyProtection="0">
      <alignment horizontal="left" vertical="center" indent="1"/>
    </xf>
    <xf numFmtId="0" fontId="1" fillId="59" borderId="28" applyNumberFormat="0" applyProtection="0">
      <alignment horizontal="left" vertical="center" indent="1"/>
    </xf>
    <xf numFmtId="0" fontId="1" fillId="59" borderId="28" applyNumberFormat="0" applyProtection="0">
      <alignment horizontal="left" vertical="center" indent="1"/>
    </xf>
    <xf numFmtId="0" fontId="1" fillId="59" borderId="28" applyNumberFormat="0" applyProtection="0">
      <alignment horizontal="left" vertical="center" indent="1"/>
    </xf>
    <xf numFmtId="0" fontId="1" fillId="59" borderId="28" applyNumberFormat="0" applyProtection="0">
      <alignment horizontal="left" vertical="center" indent="1"/>
    </xf>
    <xf numFmtId="0" fontId="1" fillId="59" borderId="28" applyNumberFormat="0" applyProtection="0">
      <alignment horizontal="left" vertical="center" indent="1"/>
    </xf>
    <xf numFmtId="0" fontId="1" fillId="59" borderId="28" applyNumberFormat="0" applyProtection="0">
      <alignment horizontal="left" vertical="center" indent="1"/>
    </xf>
    <xf numFmtId="0" fontId="1" fillId="59" borderId="28" applyNumberFormat="0" applyProtection="0">
      <alignment horizontal="left" vertical="center" indent="1"/>
    </xf>
    <xf numFmtId="0" fontId="1" fillId="59" borderId="28" applyNumberFormat="0" applyProtection="0">
      <alignment horizontal="left" vertical="center" indent="1"/>
    </xf>
    <xf numFmtId="0" fontId="1" fillId="59" borderId="28" applyNumberFormat="0" applyProtection="0">
      <alignment horizontal="left" vertical="center" indent="1"/>
    </xf>
    <xf numFmtId="0" fontId="1" fillId="59" borderId="28" applyNumberFormat="0" applyProtection="0">
      <alignment horizontal="left" vertical="center" indent="1"/>
    </xf>
    <xf numFmtId="0" fontId="1" fillId="59" borderId="28" applyNumberFormat="0" applyProtection="0">
      <alignment horizontal="left" vertical="center" indent="1"/>
    </xf>
    <xf numFmtId="0" fontId="1" fillId="59" borderId="28" applyNumberFormat="0" applyProtection="0">
      <alignment horizontal="left" vertical="center" indent="1"/>
    </xf>
    <xf numFmtId="0" fontId="1" fillId="59" borderId="28" applyNumberFormat="0" applyProtection="0">
      <alignment horizontal="left" vertical="center" indent="1"/>
    </xf>
    <xf numFmtId="0" fontId="1" fillId="59" borderId="28" applyNumberFormat="0" applyProtection="0">
      <alignment horizontal="left" vertical="center" indent="1"/>
    </xf>
    <xf numFmtId="0" fontId="1" fillId="59" borderId="28" applyNumberFormat="0" applyProtection="0">
      <alignment horizontal="left" vertical="center" indent="1"/>
    </xf>
    <xf numFmtId="0" fontId="1" fillId="59" borderId="28" applyNumberFormat="0" applyProtection="0">
      <alignment horizontal="left" vertical="center" indent="1"/>
    </xf>
    <xf numFmtId="0" fontId="1" fillId="59" borderId="28" applyNumberFormat="0" applyProtection="0">
      <alignment horizontal="left" vertical="center" indent="1"/>
    </xf>
    <xf numFmtId="0" fontId="1" fillId="59" borderId="28" applyNumberFormat="0" applyProtection="0">
      <alignment horizontal="left" vertical="center" indent="1"/>
    </xf>
    <xf numFmtId="0" fontId="1" fillId="59" borderId="28" applyNumberFormat="0" applyProtection="0">
      <alignment horizontal="left" vertical="center" indent="1"/>
    </xf>
    <xf numFmtId="0" fontId="1" fillId="59" borderId="28" applyNumberFormat="0" applyProtection="0">
      <alignment horizontal="left" vertical="center" indent="1"/>
    </xf>
    <xf numFmtId="0" fontId="1" fillId="59" borderId="28" applyNumberFormat="0" applyProtection="0">
      <alignment horizontal="left" vertical="center" indent="1"/>
    </xf>
    <xf numFmtId="0" fontId="1" fillId="59" borderId="28" applyNumberFormat="0" applyProtection="0">
      <alignment horizontal="left" vertical="center" indent="1"/>
    </xf>
    <xf numFmtId="0" fontId="1" fillId="59" borderId="28" applyNumberFormat="0" applyProtection="0">
      <alignment horizontal="left" vertical="center" indent="1"/>
    </xf>
    <xf numFmtId="0" fontId="1" fillId="59" borderId="28" applyNumberFormat="0" applyProtection="0">
      <alignment horizontal="left" vertical="top" indent="1"/>
    </xf>
    <xf numFmtId="0" fontId="1" fillId="59" borderId="28" applyNumberFormat="0" applyProtection="0">
      <alignment horizontal="left" vertical="top" indent="1"/>
    </xf>
    <xf numFmtId="0" fontId="1" fillId="59" borderId="28" applyNumberFormat="0" applyProtection="0">
      <alignment horizontal="left" vertical="top" indent="1"/>
    </xf>
    <xf numFmtId="0" fontId="1" fillId="59" borderId="28" applyNumberFormat="0" applyProtection="0">
      <alignment horizontal="left" vertical="top" indent="1"/>
    </xf>
    <xf numFmtId="0" fontId="1" fillId="59" borderId="28" applyNumberFormat="0" applyProtection="0">
      <alignment horizontal="left" vertical="top" indent="1"/>
    </xf>
    <xf numFmtId="0" fontId="1" fillId="59" borderId="28" applyNumberFormat="0" applyProtection="0">
      <alignment horizontal="left" vertical="top" indent="1"/>
    </xf>
    <xf numFmtId="0" fontId="1" fillId="59" borderId="28" applyNumberFormat="0" applyProtection="0">
      <alignment horizontal="left" vertical="top" indent="1"/>
    </xf>
    <xf numFmtId="0" fontId="1" fillId="59" borderId="28" applyNumberFormat="0" applyProtection="0">
      <alignment horizontal="left" vertical="top" indent="1"/>
    </xf>
    <xf numFmtId="0" fontId="1" fillId="59" borderId="28" applyNumberFormat="0" applyProtection="0">
      <alignment horizontal="left" vertical="top" indent="1"/>
    </xf>
    <xf numFmtId="0" fontId="1" fillId="59" borderId="28" applyNumberFormat="0" applyProtection="0">
      <alignment horizontal="left" vertical="top" indent="1"/>
    </xf>
    <xf numFmtId="0" fontId="1" fillId="59" borderId="28" applyNumberFormat="0" applyProtection="0">
      <alignment horizontal="left" vertical="top" indent="1"/>
    </xf>
    <xf numFmtId="0" fontId="1" fillId="59" borderId="28" applyNumberFormat="0" applyProtection="0">
      <alignment horizontal="left" vertical="top" indent="1"/>
    </xf>
    <xf numFmtId="0" fontId="1" fillId="59" borderId="28" applyNumberFormat="0" applyProtection="0">
      <alignment horizontal="left" vertical="top" indent="1"/>
    </xf>
    <xf numFmtId="0" fontId="1" fillId="59" borderId="28" applyNumberFormat="0" applyProtection="0">
      <alignment horizontal="left" vertical="top" indent="1"/>
    </xf>
    <xf numFmtId="0" fontId="1" fillId="59" borderId="28" applyNumberFormat="0" applyProtection="0">
      <alignment horizontal="left" vertical="top" indent="1"/>
    </xf>
    <xf numFmtId="0" fontId="1" fillId="59" borderId="28" applyNumberFormat="0" applyProtection="0">
      <alignment horizontal="left" vertical="top" indent="1"/>
    </xf>
    <xf numFmtId="0" fontId="1" fillId="59" borderId="28" applyNumberFormat="0" applyProtection="0">
      <alignment horizontal="left" vertical="top" indent="1"/>
    </xf>
    <xf numFmtId="0" fontId="1" fillId="59" borderId="28" applyNumberFormat="0" applyProtection="0">
      <alignment horizontal="left" vertical="top" indent="1"/>
    </xf>
    <xf numFmtId="0" fontId="1" fillId="59" borderId="28" applyNumberFormat="0" applyProtection="0">
      <alignment horizontal="left" vertical="top" indent="1"/>
    </xf>
    <xf numFmtId="0" fontId="1" fillId="59" borderId="28" applyNumberFormat="0" applyProtection="0">
      <alignment horizontal="left" vertical="top" indent="1"/>
    </xf>
    <xf numFmtId="0" fontId="1" fillId="59" borderId="28" applyNumberFormat="0" applyProtection="0">
      <alignment horizontal="left" vertical="top" indent="1"/>
    </xf>
    <xf numFmtId="0" fontId="1" fillId="59" borderId="28" applyNumberFormat="0" applyProtection="0">
      <alignment horizontal="left" vertical="top" indent="1"/>
    </xf>
    <xf numFmtId="0" fontId="1" fillId="59" borderId="28" applyNumberFormat="0" applyProtection="0">
      <alignment horizontal="left" vertical="top" indent="1"/>
    </xf>
    <xf numFmtId="0" fontId="1" fillId="59" borderId="28" applyNumberFormat="0" applyProtection="0">
      <alignment horizontal="left" vertical="top" indent="1"/>
    </xf>
    <xf numFmtId="0" fontId="1" fillId="59" borderId="28" applyNumberFormat="0" applyProtection="0">
      <alignment horizontal="left" vertical="top" indent="1"/>
    </xf>
    <xf numFmtId="0" fontId="1" fillId="59" borderId="28" applyNumberFormat="0" applyProtection="0">
      <alignment horizontal="left" vertical="top" indent="1"/>
    </xf>
    <xf numFmtId="0" fontId="1" fillId="59" borderId="28" applyNumberFormat="0" applyProtection="0">
      <alignment horizontal="left" vertical="top" indent="1"/>
    </xf>
    <xf numFmtId="0" fontId="1" fillId="59" borderId="28" applyNumberFormat="0" applyProtection="0">
      <alignment horizontal="left" vertical="top" indent="1"/>
    </xf>
    <xf numFmtId="0" fontId="1" fillId="59" borderId="28" applyNumberFormat="0" applyProtection="0">
      <alignment horizontal="left" vertical="top" indent="1"/>
    </xf>
    <xf numFmtId="0" fontId="1" fillId="59" borderId="28" applyNumberFormat="0" applyProtection="0">
      <alignment horizontal="left" vertical="top" indent="1"/>
    </xf>
    <xf numFmtId="0" fontId="1" fillId="59" borderId="28" applyNumberFormat="0" applyProtection="0">
      <alignment horizontal="left" vertical="top" indent="1"/>
    </xf>
    <xf numFmtId="0" fontId="1" fillId="59" borderId="28" applyNumberFormat="0" applyProtection="0">
      <alignment horizontal="left" vertical="top" indent="1"/>
    </xf>
    <xf numFmtId="0" fontId="1" fillId="59" borderId="28" applyNumberFormat="0" applyProtection="0">
      <alignment horizontal="left" vertical="top" indent="1"/>
    </xf>
    <xf numFmtId="0" fontId="1" fillId="59" borderId="28" applyNumberFormat="0" applyProtection="0">
      <alignment horizontal="left" vertical="top" indent="1"/>
    </xf>
    <xf numFmtId="0" fontId="1" fillId="59" borderId="28" applyNumberFormat="0" applyProtection="0">
      <alignment horizontal="left" vertical="top" indent="1"/>
    </xf>
    <xf numFmtId="0" fontId="1" fillId="59" borderId="28" applyNumberFormat="0" applyProtection="0">
      <alignment horizontal="left" vertical="top" indent="1"/>
    </xf>
    <xf numFmtId="0" fontId="1" fillId="10" borderId="28" applyNumberFormat="0" applyProtection="0">
      <alignment horizontal="left" vertical="center" indent="1"/>
    </xf>
    <xf numFmtId="0" fontId="1" fillId="10" borderId="28" applyNumberFormat="0" applyProtection="0">
      <alignment horizontal="left" vertical="center" indent="1"/>
    </xf>
    <xf numFmtId="0" fontId="1" fillId="10" borderId="28" applyNumberFormat="0" applyProtection="0">
      <alignment horizontal="left" vertical="center" indent="1"/>
    </xf>
    <xf numFmtId="0" fontId="1" fillId="10" borderId="28" applyNumberFormat="0" applyProtection="0">
      <alignment horizontal="left" vertical="center" indent="1"/>
    </xf>
    <xf numFmtId="0" fontId="1" fillId="10" borderId="28" applyNumberFormat="0" applyProtection="0">
      <alignment horizontal="left" vertical="center" indent="1"/>
    </xf>
    <xf numFmtId="0" fontId="1" fillId="10" borderId="28" applyNumberFormat="0" applyProtection="0">
      <alignment horizontal="left" vertical="center" indent="1"/>
    </xf>
    <xf numFmtId="0" fontId="1" fillId="10" borderId="28" applyNumberFormat="0" applyProtection="0">
      <alignment horizontal="left" vertical="center" indent="1"/>
    </xf>
    <xf numFmtId="0" fontId="1" fillId="10" borderId="28" applyNumberFormat="0" applyProtection="0">
      <alignment horizontal="left" vertical="center" indent="1"/>
    </xf>
    <xf numFmtId="0" fontId="1" fillId="10" borderId="28" applyNumberFormat="0" applyProtection="0">
      <alignment horizontal="left" vertical="center" indent="1"/>
    </xf>
    <xf numFmtId="0" fontId="1" fillId="10" borderId="28" applyNumberFormat="0" applyProtection="0">
      <alignment horizontal="left" vertical="center" indent="1"/>
    </xf>
    <xf numFmtId="0" fontId="1" fillId="10" borderId="28" applyNumberFormat="0" applyProtection="0">
      <alignment horizontal="left" vertical="center" indent="1"/>
    </xf>
    <xf numFmtId="0" fontId="1" fillId="10" borderId="28" applyNumberFormat="0" applyProtection="0">
      <alignment horizontal="left" vertical="center" indent="1"/>
    </xf>
    <xf numFmtId="0" fontId="1" fillId="10" borderId="28" applyNumberFormat="0" applyProtection="0">
      <alignment horizontal="left" vertical="center" indent="1"/>
    </xf>
    <xf numFmtId="0" fontId="1" fillId="10" borderId="28" applyNumberFormat="0" applyProtection="0">
      <alignment horizontal="left" vertical="center" indent="1"/>
    </xf>
    <xf numFmtId="0" fontId="1" fillId="10" borderId="28" applyNumberFormat="0" applyProtection="0">
      <alignment horizontal="left" vertical="center" indent="1"/>
    </xf>
    <xf numFmtId="0" fontId="1" fillId="10" borderId="28" applyNumberFormat="0" applyProtection="0">
      <alignment horizontal="left" vertical="center" indent="1"/>
    </xf>
    <xf numFmtId="0" fontId="1" fillId="10" borderId="28" applyNumberFormat="0" applyProtection="0">
      <alignment horizontal="left" vertical="center" indent="1"/>
    </xf>
    <xf numFmtId="0" fontId="1" fillId="10" borderId="28" applyNumberFormat="0" applyProtection="0">
      <alignment horizontal="left" vertical="center" indent="1"/>
    </xf>
    <xf numFmtId="0" fontId="1" fillId="10" borderId="28" applyNumberFormat="0" applyProtection="0">
      <alignment horizontal="left" vertical="center" indent="1"/>
    </xf>
    <xf numFmtId="0" fontId="1" fillId="10" borderId="28" applyNumberFormat="0" applyProtection="0">
      <alignment horizontal="left" vertical="center" indent="1"/>
    </xf>
    <xf numFmtId="0" fontId="1" fillId="10" borderId="28" applyNumberFormat="0" applyProtection="0">
      <alignment horizontal="left" vertical="center" indent="1"/>
    </xf>
    <xf numFmtId="0" fontId="1" fillId="10" borderId="28" applyNumberFormat="0" applyProtection="0">
      <alignment horizontal="left" vertical="center" indent="1"/>
    </xf>
    <xf numFmtId="0" fontId="1" fillId="10" borderId="28" applyNumberFormat="0" applyProtection="0">
      <alignment horizontal="left" vertical="center" indent="1"/>
    </xf>
    <xf numFmtId="0" fontId="1" fillId="10" borderId="28" applyNumberFormat="0" applyProtection="0">
      <alignment horizontal="left" vertical="center" indent="1"/>
    </xf>
    <xf numFmtId="0" fontId="1" fillId="10" borderId="28" applyNumberFormat="0" applyProtection="0">
      <alignment horizontal="left" vertical="center" indent="1"/>
    </xf>
    <xf numFmtId="0" fontId="1" fillId="10" borderId="28" applyNumberFormat="0" applyProtection="0">
      <alignment horizontal="left" vertical="center" indent="1"/>
    </xf>
    <xf numFmtId="0" fontId="1" fillId="10" borderId="28" applyNumberFormat="0" applyProtection="0">
      <alignment horizontal="left" vertical="center" indent="1"/>
    </xf>
    <xf numFmtId="0" fontId="1" fillId="10" borderId="28" applyNumberFormat="0" applyProtection="0">
      <alignment horizontal="left" vertical="center" indent="1"/>
    </xf>
    <xf numFmtId="0" fontId="1" fillId="10" borderId="28" applyNumberFormat="0" applyProtection="0">
      <alignment horizontal="left" vertical="center" indent="1"/>
    </xf>
    <xf numFmtId="0" fontId="1" fillId="10" borderId="28" applyNumberFormat="0" applyProtection="0">
      <alignment horizontal="left" vertical="center" indent="1"/>
    </xf>
    <xf numFmtId="0" fontId="1" fillId="10" borderId="28" applyNumberFormat="0" applyProtection="0">
      <alignment horizontal="left" vertical="center" indent="1"/>
    </xf>
    <xf numFmtId="0" fontId="1" fillId="10" borderId="28" applyNumberFormat="0" applyProtection="0">
      <alignment horizontal="left" vertical="center" indent="1"/>
    </xf>
    <xf numFmtId="0" fontId="1" fillId="10" borderId="28" applyNumberFormat="0" applyProtection="0">
      <alignment horizontal="left" vertical="center" indent="1"/>
    </xf>
    <xf numFmtId="0" fontId="1" fillId="10" borderId="28" applyNumberFormat="0" applyProtection="0">
      <alignment horizontal="left" vertical="center" indent="1"/>
    </xf>
    <xf numFmtId="0" fontId="1" fillId="10" borderId="28" applyNumberFormat="0" applyProtection="0">
      <alignment horizontal="left" vertical="center" indent="1"/>
    </xf>
    <xf numFmtId="0" fontId="1" fillId="10" borderId="28" applyNumberFormat="0" applyProtection="0">
      <alignment horizontal="left" vertical="center" indent="1"/>
    </xf>
    <xf numFmtId="0" fontId="1" fillId="10" borderId="28" applyNumberFormat="0" applyProtection="0">
      <alignment horizontal="left" vertical="top" indent="1"/>
    </xf>
    <xf numFmtId="0" fontId="1" fillId="10" borderId="28" applyNumberFormat="0" applyProtection="0">
      <alignment horizontal="left" vertical="top" indent="1"/>
    </xf>
    <xf numFmtId="0" fontId="1" fillId="10" borderId="28" applyNumberFormat="0" applyProtection="0">
      <alignment horizontal="left" vertical="top" indent="1"/>
    </xf>
    <xf numFmtId="0" fontId="1" fillId="10" borderId="28" applyNumberFormat="0" applyProtection="0">
      <alignment horizontal="left" vertical="top" indent="1"/>
    </xf>
    <xf numFmtId="0" fontId="1" fillId="10" borderId="28" applyNumberFormat="0" applyProtection="0">
      <alignment horizontal="left" vertical="top" indent="1"/>
    </xf>
    <xf numFmtId="0" fontId="1" fillId="10" borderId="28" applyNumberFormat="0" applyProtection="0">
      <alignment horizontal="left" vertical="top" indent="1"/>
    </xf>
    <xf numFmtId="0" fontId="1" fillId="10" borderId="28" applyNumberFormat="0" applyProtection="0">
      <alignment horizontal="left" vertical="top" indent="1"/>
    </xf>
    <xf numFmtId="0" fontId="1" fillId="10" borderId="28" applyNumberFormat="0" applyProtection="0">
      <alignment horizontal="left" vertical="top" indent="1"/>
    </xf>
    <xf numFmtId="0" fontId="1" fillId="10" borderId="28" applyNumberFormat="0" applyProtection="0">
      <alignment horizontal="left" vertical="top" indent="1"/>
    </xf>
    <xf numFmtId="0" fontId="1" fillId="10" borderId="28" applyNumberFormat="0" applyProtection="0">
      <alignment horizontal="left" vertical="top" indent="1"/>
    </xf>
    <xf numFmtId="0" fontId="1" fillId="10" borderId="28" applyNumberFormat="0" applyProtection="0">
      <alignment horizontal="left" vertical="top" indent="1"/>
    </xf>
    <xf numFmtId="0" fontId="1" fillId="10" borderId="28" applyNumberFormat="0" applyProtection="0">
      <alignment horizontal="left" vertical="top" indent="1"/>
    </xf>
    <xf numFmtId="0" fontId="1" fillId="10" borderId="28" applyNumberFormat="0" applyProtection="0">
      <alignment horizontal="left" vertical="top" indent="1"/>
    </xf>
    <xf numFmtId="0" fontId="1" fillId="10" borderId="28" applyNumberFormat="0" applyProtection="0">
      <alignment horizontal="left" vertical="top" indent="1"/>
    </xf>
    <xf numFmtId="0" fontId="1" fillId="10" borderId="28" applyNumberFormat="0" applyProtection="0">
      <alignment horizontal="left" vertical="top" indent="1"/>
    </xf>
    <xf numFmtId="0" fontId="1" fillId="10" borderId="28" applyNumberFormat="0" applyProtection="0">
      <alignment horizontal="left" vertical="top" indent="1"/>
    </xf>
    <xf numFmtId="0" fontId="1" fillId="10" borderId="28" applyNumberFormat="0" applyProtection="0">
      <alignment horizontal="left" vertical="top" indent="1"/>
    </xf>
    <xf numFmtId="0" fontId="1" fillId="10" borderId="28" applyNumberFormat="0" applyProtection="0">
      <alignment horizontal="left" vertical="top" indent="1"/>
    </xf>
    <xf numFmtId="0" fontId="1" fillId="10" borderId="28" applyNumberFormat="0" applyProtection="0">
      <alignment horizontal="left" vertical="top" indent="1"/>
    </xf>
    <xf numFmtId="0" fontId="1" fillId="10" borderId="28" applyNumberFormat="0" applyProtection="0">
      <alignment horizontal="left" vertical="top" indent="1"/>
    </xf>
    <xf numFmtId="0" fontId="1" fillId="10" borderId="28" applyNumberFormat="0" applyProtection="0">
      <alignment horizontal="left" vertical="top" indent="1"/>
    </xf>
    <xf numFmtId="0" fontId="1" fillId="10" borderId="28" applyNumberFormat="0" applyProtection="0">
      <alignment horizontal="left" vertical="top" indent="1"/>
    </xf>
    <xf numFmtId="0" fontId="1" fillId="10" borderId="28" applyNumberFormat="0" applyProtection="0">
      <alignment horizontal="left" vertical="top" indent="1"/>
    </xf>
    <xf numFmtId="0" fontId="1" fillId="10" borderId="28" applyNumberFormat="0" applyProtection="0">
      <alignment horizontal="left" vertical="top" indent="1"/>
    </xf>
    <xf numFmtId="0" fontId="1" fillId="10" borderId="28" applyNumberFormat="0" applyProtection="0">
      <alignment horizontal="left" vertical="top" indent="1"/>
    </xf>
    <xf numFmtId="0" fontId="1" fillId="10" borderId="28" applyNumberFormat="0" applyProtection="0">
      <alignment horizontal="left" vertical="top" indent="1"/>
    </xf>
    <xf numFmtId="0" fontId="1" fillId="10" borderId="28" applyNumberFormat="0" applyProtection="0">
      <alignment horizontal="left" vertical="top" indent="1"/>
    </xf>
    <xf numFmtId="0" fontId="1" fillId="10" borderId="28" applyNumberFormat="0" applyProtection="0">
      <alignment horizontal="left" vertical="top" indent="1"/>
    </xf>
    <xf numFmtId="0" fontId="1" fillId="10" borderId="28" applyNumberFormat="0" applyProtection="0">
      <alignment horizontal="left" vertical="top" indent="1"/>
    </xf>
    <xf numFmtId="0" fontId="1" fillId="10" borderId="28" applyNumberFormat="0" applyProtection="0">
      <alignment horizontal="left" vertical="top" indent="1"/>
    </xf>
    <xf numFmtId="0" fontId="1" fillId="10" borderId="28" applyNumberFormat="0" applyProtection="0">
      <alignment horizontal="left" vertical="top" indent="1"/>
    </xf>
    <xf numFmtId="0" fontId="1" fillId="10" borderId="28" applyNumberFormat="0" applyProtection="0">
      <alignment horizontal="left" vertical="top" indent="1"/>
    </xf>
    <xf numFmtId="0" fontId="1" fillId="10" borderId="28" applyNumberFormat="0" applyProtection="0">
      <alignment horizontal="left" vertical="top" indent="1"/>
    </xf>
    <xf numFmtId="0" fontId="1" fillId="10" borderId="28" applyNumberFormat="0" applyProtection="0">
      <alignment horizontal="left" vertical="top" indent="1"/>
    </xf>
    <xf numFmtId="0" fontId="1" fillId="10" borderId="28" applyNumberFormat="0" applyProtection="0">
      <alignment horizontal="left" vertical="top" indent="1"/>
    </xf>
    <xf numFmtId="0" fontId="1" fillId="10" borderId="28" applyNumberFormat="0" applyProtection="0">
      <alignment horizontal="left" vertical="top" indent="1"/>
    </xf>
    <xf numFmtId="0" fontId="1" fillId="29" borderId="28" applyNumberFormat="0" applyProtection="0">
      <alignment horizontal="left" vertical="center" indent="1"/>
    </xf>
    <xf numFmtId="0" fontId="1" fillId="29" borderId="28" applyNumberFormat="0" applyProtection="0">
      <alignment horizontal="left" vertical="center" indent="1"/>
    </xf>
    <xf numFmtId="0" fontId="1" fillId="29" borderId="28" applyNumberFormat="0" applyProtection="0">
      <alignment horizontal="left" vertical="center" indent="1"/>
    </xf>
    <xf numFmtId="0" fontId="1" fillId="29" borderId="28" applyNumberFormat="0" applyProtection="0">
      <alignment horizontal="left" vertical="center" indent="1"/>
    </xf>
    <xf numFmtId="0" fontId="1" fillId="29" borderId="28" applyNumberFormat="0" applyProtection="0">
      <alignment horizontal="left" vertical="center" indent="1"/>
    </xf>
    <xf numFmtId="0" fontId="1" fillId="29" borderId="28" applyNumberFormat="0" applyProtection="0">
      <alignment horizontal="left" vertical="center" indent="1"/>
    </xf>
    <xf numFmtId="0" fontId="1" fillId="29" borderId="28" applyNumberFormat="0" applyProtection="0">
      <alignment horizontal="left" vertical="center" indent="1"/>
    </xf>
    <xf numFmtId="0" fontId="1" fillId="29" borderId="28" applyNumberFormat="0" applyProtection="0">
      <alignment horizontal="left" vertical="center" indent="1"/>
    </xf>
    <xf numFmtId="0" fontId="1" fillId="29" borderId="28" applyNumberFormat="0" applyProtection="0">
      <alignment horizontal="left" vertical="center" indent="1"/>
    </xf>
    <xf numFmtId="0" fontId="1" fillId="29" borderId="28" applyNumberFormat="0" applyProtection="0">
      <alignment horizontal="left" vertical="center" indent="1"/>
    </xf>
    <xf numFmtId="0" fontId="1" fillId="29" borderId="28" applyNumberFormat="0" applyProtection="0">
      <alignment horizontal="left" vertical="center" indent="1"/>
    </xf>
    <xf numFmtId="0" fontId="1" fillId="29" borderId="28" applyNumberFormat="0" applyProtection="0">
      <alignment horizontal="left" vertical="center" indent="1"/>
    </xf>
    <xf numFmtId="0" fontId="1" fillId="29" borderId="28" applyNumberFormat="0" applyProtection="0">
      <alignment horizontal="left" vertical="center" indent="1"/>
    </xf>
    <xf numFmtId="0" fontId="1" fillId="29" borderId="28" applyNumberFormat="0" applyProtection="0">
      <alignment horizontal="left" vertical="center" indent="1"/>
    </xf>
    <xf numFmtId="0" fontId="1" fillId="29" borderId="28" applyNumberFormat="0" applyProtection="0">
      <alignment horizontal="left" vertical="center" indent="1"/>
    </xf>
    <xf numFmtId="0" fontId="1" fillId="29" borderId="28" applyNumberFormat="0" applyProtection="0">
      <alignment horizontal="left" vertical="center" indent="1"/>
    </xf>
    <xf numFmtId="0" fontId="1" fillId="29" borderId="28" applyNumberFormat="0" applyProtection="0">
      <alignment horizontal="left" vertical="center" indent="1"/>
    </xf>
    <xf numFmtId="0" fontId="1" fillId="29" borderId="28" applyNumberFormat="0" applyProtection="0">
      <alignment horizontal="left" vertical="center" indent="1"/>
    </xf>
    <xf numFmtId="0" fontId="1" fillId="29" borderId="28" applyNumberFormat="0" applyProtection="0">
      <alignment horizontal="left" vertical="center" indent="1"/>
    </xf>
    <xf numFmtId="0" fontId="1" fillId="29" borderId="28" applyNumberFormat="0" applyProtection="0">
      <alignment horizontal="left" vertical="center" indent="1"/>
    </xf>
    <xf numFmtId="0" fontId="1" fillId="29" borderId="28" applyNumberFormat="0" applyProtection="0">
      <alignment horizontal="left" vertical="center" indent="1"/>
    </xf>
    <xf numFmtId="0" fontId="1" fillId="29" borderId="28" applyNumberFormat="0" applyProtection="0">
      <alignment horizontal="left" vertical="center" indent="1"/>
    </xf>
    <xf numFmtId="0" fontId="1" fillId="29" borderId="28" applyNumberFormat="0" applyProtection="0">
      <alignment horizontal="left" vertical="center" indent="1"/>
    </xf>
    <xf numFmtId="0" fontId="1" fillId="29" borderId="28" applyNumberFormat="0" applyProtection="0">
      <alignment horizontal="left" vertical="center" indent="1"/>
    </xf>
    <xf numFmtId="0" fontId="1" fillId="29" borderId="28" applyNumberFormat="0" applyProtection="0">
      <alignment horizontal="left" vertical="center" indent="1"/>
    </xf>
    <xf numFmtId="0" fontId="1" fillId="29" borderId="28" applyNumberFormat="0" applyProtection="0">
      <alignment horizontal="left" vertical="center" indent="1"/>
    </xf>
    <xf numFmtId="0" fontId="1" fillId="29" borderId="28" applyNumberFormat="0" applyProtection="0">
      <alignment horizontal="left" vertical="center" indent="1"/>
    </xf>
    <xf numFmtId="0" fontId="1" fillId="29" borderId="28" applyNumberFormat="0" applyProtection="0">
      <alignment horizontal="left" vertical="center" indent="1"/>
    </xf>
    <xf numFmtId="0" fontId="1" fillId="29" borderId="28" applyNumberFormat="0" applyProtection="0">
      <alignment horizontal="left" vertical="center" indent="1"/>
    </xf>
    <xf numFmtId="0" fontId="1" fillId="29" borderId="28" applyNumberFormat="0" applyProtection="0">
      <alignment horizontal="left" vertical="center" indent="1"/>
    </xf>
    <xf numFmtId="0" fontId="1" fillId="29" borderId="28" applyNumberFormat="0" applyProtection="0">
      <alignment horizontal="left" vertical="center" indent="1"/>
    </xf>
    <xf numFmtId="0" fontId="1" fillId="29" borderId="28" applyNumberFormat="0" applyProtection="0">
      <alignment horizontal="left" vertical="center" indent="1"/>
    </xf>
    <xf numFmtId="0" fontId="1" fillId="29" borderId="28" applyNumberFormat="0" applyProtection="0">
      <alignment horizontal="left" vertical="center" indent="1"/>
    </xf>
    <xf numFmtId="0" fontId="1" fillId="29" borderId="28" applyNumberFormat="0" applyProtection="0">
      <alignment horizontal="left" vertical="center" indent="1"/>
    </xf>
    <xf numFmtId="0" fontId="1" fillId="29" borderId="28" applyNumberFormat="0" applyProtection="0">
      <alignment horizontal="left" vertical="center" indent="1"/>
    </xf>
    <xf numFmtId="0" fontId="1" fillId="29" borderId="28" applyNumberFormat="0" applyProtection="0">
      <alignment horizontal="left" vertical="center" indent="1"/>
    </xf>
    <xf numFmtId="0" fontId="1" fillId="29" borderId="28" applyNumberFormat="0" applyProtection="0">
      <alignment horizontal="left" vertical="top" indent="1"/>
    </xf>
    <xf numFmtId="0" fontId="1" fillId="29" borderId="28" applyNumberFormat="0" applyProtection="0">
      <alignment horizontal="left" vertical="top" indent="1"/>
    </xf>
    <xf numFmtId="0" fontId="1" fillId="29" borderId="28" applyNumberFormat="0" applyProtection="0">
      <alignment horizontal="left" vertical="top" indent="1"/>
    </xf>
    <xf numFmtId="0" fontId="1" fillId="29" borderId="28" applyNumberFormat="0" applyProtection="0">
      <alignment horizontal="left" vertical="top" indent="1"/>
    </xf>
    <xf numFmtId="0" fontId="1" fillId="29" borderId="28" applyNumberFormat="0" applyProtection="0">
      <alignment horizontal="left" vertical="top" indent="1"/>
    </xf>
    <xf numFmtId="0" fontId="1" fillId="29" borderId="28" applyNumberFormat="0" applyProtection="0">
      <alignment horizontal="left" vertical="top" indent="1"/>
    </xf>
    <xf numFmtId="0" fontId="1" fillId="29" borderId="28" applyNumberFormat="0" applyProtection="0">
      <alignment horizontal="left" vertical="top" indent="1"/>
    </xf>
    <xf numFmtId="0" fontId="1" fillId="29" borderId="28" applyNumberFormat="0" applyProtection="0">
      <alignment horizontal="left" vertical="top" indent="1"/>
    </xf>
    <xf numFmtId="0" fontId="1" fillId="29" borderId="28" applyNumberFormat="0" applyProtection="0">
      <alignment horizontal="left" vertical="top" indent="1"/>
    </xf>
    <xf numFmtId="0" fontId="1" fillId="29" borderId="28" applyNumberFormat="0" applyProtection="0">
      <alignment horizontal="left" vertical="top" indent="1"/>
    </xf>
    <xf numFmtId="0" fontId="1" fillId="29" borderId="28" applyNumberFormat="0" applyProtection="0">
      <alignment horizontal="left" vertical="top" indent="1"/>
    </xf>
    <xf numFmtId="0" fontId="1" fillId="29" borderId="28" applyNumberFormat="0" applyProtection="0">
      <alignment horizontal="left" vertical="top" indent="1"/>
    </xf>
    <xf numFmtId="0" fontId="1" fillId="29" borderId="28" applyNumberFormat="0" applyProtection="0">
      <alignment horizontal="left" vertical="top" indent="1"/>
    </xf>
    <xf numFmtId="0" fontId="1" fillId="29" borderId="28" applyNumberFormat="0" applyProtection="0">
      <alignment horizontal="left" vertical="top" indent="1"/>
    </xf>
    <xf numFmtId="0" fontId="1" fillId="29" borderId="28" applyNumberFormat="0" applyProtection="0">
      <alignment horizontal="left" vertical="top" indent="1"/>
    </xf>
    <xf numFmtId="0" fontId="1" fillId="29" borderId="28" applyNumberFormat="0" applyProtection="0">
      <alignment horizontal="left" vertical="top" indent="1"/>
    </xf>
    <xf numFmtId="0" fontId="1" fillId="29" borderId="28" applyNumberFormat="0" applyProtection="0">
      <alignment horizontal="left" vertical="top" indent="1"/>
    </xf>
    <xf numFmtId="0" fontId="1" fillId="29" borderId="28" applyNumberFormat="0" applyProtection="0">
      <alignment horizontal="left" vertical="top" indent="1"/>
    </xf>
    <xf numFmtId="0" fontId="1" fillId="29" borderId="28" applyNumberFormat="0" applyProtection="0">
      <alignment horizontal="left" vertical="top" indent="1"/>
    </xf>
    <xf numFmtId="0" fontId="1" fillId="29" borderId="28" applyNumberFormat="0" applyProtection="0">
      <alignment horizontal="left" vertical="top" indent="1"/>
    </xf>
    <xf numFmtId="0" fontId="1" fillId="29" borderId="28" applyNumberFormat="0" applyProtection="0">
      <alignment horizontal="left" vertical="top" indent="1"/>
    </xf>
    <xf numFmtId="0" fontId="1" fillId="29" borderId="28" applyNumberFormat="0" applyProtection="0">
      <alignment horizontal="left" vertical="top" indent="1"/>
    </xf>
    <xf numFmtId="0" fontId="1" fillId="29" borderId="28" applyNumberFormat="0" applyProtection="0">
      <alignment horizontal="left" vertical="top" indent="1"/>
    </xf>
    <xf numFmtId="0" fontId="1" fillId="29" borderId="28" applyNumberFormat="0" applyProtection="0">
      <alignment horizontal="left" vertical="top" indent="1"/>
    </xf>
    <xf numFmtId="0" fontId="1" fillId="29" borderId="28" applyNumberFormat="0" applyProtection="0">
      <alignment horizontal="left" vertical="top" indent="1"/>
    </xf>
    <xf numFmtId="0" fontId="1" fillId="29" borderId="28" applyNumberFormat="0" applyProtection="0">
      <alignment horizontal="left" vertical="top" indent="1"/>
    </xf>
    <xf numFmtId="0" fontId="1" fillId="29" borderId="28" applyNumberFormat="0" applyProtection="0">
      <alignment horizontal="left" vertical="top" indent="1"/>
    </xf>
    <xf numFmtId="0" fontId="1" fillId="29" borderId="28" applyNumberFormat="0" applyProtection="0">
      <alignment horizontal="left" vertical="top" indent="1"/>
    </xf>
    <xf numFmtId="0" fontId="1" fillId="29" borderId="28" applyNumberFormat="0" applyProtection="0">
      <alignment horizontal="left" vertical="top" indent="1"/>
    </xf>
    <xf numFmtId="0" fontId="1" fillId="29" borderId="28" applyNumberFormat="0" applyProtection="0">
      <alignment horizontal="left" vertical="top" indent="1"/>
    </xf>
    <xf numFmtId="0" fontId="1" fillId="29" borderId="28" applyNumberFormat="0" applyProtection="0">
      <alignment horizontal="left" vertical="top" indent="1"/>
    </xf>
    <xf numFmtId="0" fontId="1" fillId="29" borderId="28" applyNumberFormat="0" applyProtection="0">
      <alignment horizontal="left" vertical="top" indent="1"/>
    </xf>
    <xf numFmtId="0" fontId="1" fillId="29" borderId="28" applyNumberFormat="0" applyProtection="0">
      <alignment horizontal="left" vertical="top" indent="1"/>
    </xf>
    <xf numFmtId="0" fontId="1" fillId="29" borderId="28" applyNumberFormat="0" applyProtection="0">
      <alignment horizontal="left" vertical="top" indent="1"/>
    </xf>
    <xf numFmtId="0" fontId="1" fillId="29" borderId="28" applyNumberFormat="0" applyProtection="0">
      <alignment horizontal="left" vertical="top" indent="1"/>
    </xf>
    <xf numFmtId="0" fontId="1" fillId="29" borderId="28" applyNumberFormat="0" applyProtection="0">
      <alignment horizontal="left" vertical="top" indent="1"/>
    </xf>
    <xf numFmtId="0" fontId="24" fillId="26" borderId="28" applyNumberFormat="0" applyProtection="0">
      <alignment vertical="center"/>
    </xf>
    <xf numFmtId="0" fontId="186" fillId="26" borderId="28" applyNumberFormat="0" applyProtection="0">
      <alignment vertical="center"/>
    </xf>
    <xf numFmtId="0" fontId="24" fillId="26" borderId="28" applyNumberFormat="0" applyProtection="0">
      <alignment horizontal="left" vertical="center" indent="1"/>
    </xf>
    <xf numFmtId="0" fontId="24" fillId="26" borderId="28" applyNumberFormat="0" applyProtection="0">
      <alignment horizontal="left" vertical="top" indent="1"/>
    </xf>
    <xf numFmtId="0" fontId="24" fillId="7" borderId="28" applyNumberFormat="0" applyProtection="0">
      <alignment horizontal="right" vertical="center"/>
    </xf>
    <xf numFmtId="0" fontId="186" fillId="29" borderId="28" applyNumberFormat="0" applyProtection="0">
      <alignment horizontal="right" vertical="center"/>
    </xf>
    <xf numFmtId="0" fontId="24" fillId="59" borderId="28" applyNumberFormat="0" applyProtection="0">
      <alignment horizontal="left" vertical="center" indent="1"/>
    </xf>
    <xf numFmtId="0" fontId="24" fillId="59" borderId="28" applyNumberFormat="0" applyProtection="0">
      <alignment horizontal="left" vertical="top" indent="1"/>
    </xf>
    <xf numFmtId="0" fontId="187" fillId="63" borderId="0" applyNumberFormat="0" applyProtection="0">
      <alignment horizontal="left" vertical="center" indent="1"/>
    </xf>
    <xf numFmtId="0" fontId="26" fillId="29" borderId="28" applyNumberFormat="0" applyProtection="0">
      <alignment horizontal="right" vertical="center"/>
    </xf>
    <xf numFmtId="0" fontId="49" fillId="4" borderId="0" applyNumberFormat="0" applyBorder="0" applyAlignment="0" applyProtection="0"/>
    <xf numFmtId="0" fontId="140" fillId="64" borderId="0" applyNumberFormat="0" applyBorder="0" applyAlignment="0" applyProtection="0"/>
    <xf numFmtId="0" fontId="74" fillId="65" borderId="0" applyNumberFormat="0" applyFont="0" applyBorder="0" applyAlignment="0" applyProtection="0"/>
    <xf numFmtId="0" fontId="53" fillId="8" borderId="3" applyNumberFormat="0" applyAlignment="0" applyProtection="0"/>
    <xf numFmtId="0" fontId="53" fillId="8" borderId="3" applyNumberFormat="0" applyAlignment="0" applyProtection="0"/>
    <xf numFmtId="0" fontId="141" fillId="55" borderId="19" applyNumberFormat="0" applyAlignment="0" applyProtection="0"/>
    <xf numFmtId="0" fontId="64" fillId="0" borderId="0"/>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30" fillId="0" borderId="0" applyFill="0" applyBorder="0" applyProtection="0">
      <alignment horizontal="center" vertical="center"/>
    </xf>
    <xf numFmtId="0" fontId="30" fillId="0" borderId="0" applyFill="0" applyBorder="0" applyProtection="0"/>
    <xf numFmtId="0" fontId="10" fillId="0" borderId="0" applyFill="0" applyBorder="0" applyProtection="0">
      <alignment horizontal="left"/>
    </xf>
    <xf numFmtId="0" fontId="188" fillId="0" borderId="0" applyFill="0" applyBorder="0" applyProtection="0">
      <alignment horizontal="left" vertical="top"/>
    </xf>
    <xf numFmtId="0" fontId="58"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70" fillId="0" borderId="25" applyNumberFormat="0" applyFill="0" applyAlignment="0" applyProtection="0"/>
    <xf numFmtId="0" fontId="171" fillId="0" borderId="26" applyNumberFormat="0" applyFill="0" applyAlignment="0" applyProtection="0"/>
    <xf numFmtId="0" fontId="172" fillId="0" borderId="27" applyNumberFormat="0" applyFill="0" applyAlignment="0" applyProtection="0"/>
    <xf numFmtId="0" fontId="172" fillId="0" borderId="0" applyNumberFormat="0" applyFill="0" applyBorder="0" applyAlignment="0" applyProtection="0"/>
    <xf numFmtId="0" fontId="59" fillId="0" borderId="10" applyNumberFormat="0" applyFill="0" applyAlignment="0" applyProtection="0"/>
    <xf numFmtId="0" fontId="59" fillId="0" borderId="10" applyNumberFormat="0" applyFill="0" applyAlignment="0" applyProtection="0"/>
    <xf numFmtId="0" fontId="143" fillId="0" borderId="30" applyNumberFormat="0" applyFill="0" applyAlignment="0" applyProtection="0"/>
    <xf numFmtId="0" fontId="143" fillId="0" borderId="30" applyNumberFormat="0" applyFill="0" applyAlignment="0" applyProtection="0"/>
    <xf numFmtId="0" fontId="143" fillId="0" borderId="30" applyNumberFormat="0" applyFill="0" applyAlignment="0" applyProtection="0"/>
    <xf numFmtId="0" fontId="143" fillId="0" borderId="30" applyNumberFormat="0" applyFill="0" applyAlignment="0" applyProtection="0"/>
    <xf numFmtId="0" fontId="59" fillId="0" borderId="10" applyNumberFormat="0" applyFill="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55" fillId="0" borderId="7" applyNumberFormat="0" applyFill="0" applyAlignment="0" applyProtection="0"/>
    <xf numFmtId="0" fontId="1" fillId="0" borderId="0" applyFont="0" applyFill="0" applyBorder="0" applyAlignment="0" applyProtection="0"/>
    <xf numFmtId="210" fontId="1" fillId="0" borderId="0" applyFon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198" fontId="176" fillId="0" borderId="0" applyFont="0" applyFill="0" applyBorder="0" applyProtection="0">
      <alignment horizontal="right"/>
    </xf>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56" fillId="24" borderId="6" applyNumberFormat="0" applyAlignment="0" applyProtection="0"/>
    <xf numFmtId="0" fontId="1" fillId="0" borderId="0"/>
    <xf numFmtId="0" fontId="1" fillId="0" borderId="0"/>
    <xf numFmtId="168" fontId="1" fillId="0" borderId="0" applyFont="0" applyFill="0" applyBorder="0" applyAlignment="0" applyProtection="0"/>
    <xf numFmtId="9"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0" fontId="189" fillId="0" borderId="0" applyNumberFormat="0" applyFill="0" applyBorder="0" applyAlignment="0" applyProtection="0"/>
    <xf numFmtId="0" fontId="309" fillId="4" borderId="0" applyNumberFormat="0" applyBorder="0" applyAlignment="0" applyProtection="0"/>
    <xf numFmtId="0" fontId="309" fillId="8" borderId="0" applyNumberFormat="0" applyBorder="0" applyAlignment="0" applyProtection="0"/>
    <xf numFmtId="0" fontId="60" fillId="17" borderId="0" applyNumberFormat="0" applyBorder="0" applyAlignment="0" applyProtection="0"/>
    <xf numFmtId="0" fontId="57" fillId="0" borderId="0" applyNumberFormat="0" applyFill="0" applyBorder="0" applyAlignment="0" applyProtection="0"/>
    <xf numFmtId="0" fontId="1" fillId="26" borderId="9" applyNumberFormat="0" applyFont="0" applyAlignment="0" applyProtection="0"/>
    <xf numFmtId="168" fontId="1" fillId="0" borderId="0" applyFont="0" applyFill="0" applyBorder="0" applyAlignment="0" applyProtection="0"/>
    <xf numFmtId="0" fontId="85"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0" fontId="309" fillId="0" borderId="0"/>
    <xf numFmtId="9" fontId="1" fillId="0" borderId="0" applyFont="0" applyFill="0" applyBorder="0" applyAlignment="0" applyProtection="0"/>
    <xf numFmtId="9" fontId="1" fillId="0" borderId="0" applyFont="0" applyFill="0" applyBorder="0" applyAlignment="0" applyProtection="0"/>
    <xf numFmtId="0" fontId="58" fillId="0" borderId="0" applyNumberFormat="0" applyFill="0" applyBorder="0" applyAlignment="0" applyProtection="0"/>
    <xf numFmtId="0" fontId="56" fillId="24" borderId="6" applyNumberFormat="0" applyAlignment="0" applyProtection="0"/>
    <xf numFmtId="0" fontId="309" fillId="0" borderId="0"/>
    <xf numFmtId="0" fontId="309" fillId="0" borderId="0"/>
    <xf numFmtId="0" fontId="309" fillId="0" borderId="0"/>
    <xf numFmtId="0" fontId="309" fillId="0" borderId="0"/>
    <xf numFmtId="0" fontId="309" fillId="0" borderId="0"/>
    <xf numFmtId="0" fontId="1" fillId="0" borderId="0"/>
    <xf numFmtId="225" fontId="309" fillId="0" borderId="0"/>
    <xf numFmtId="0" fontId="309" fillId="0" borderId="0"/>
    <xf numFmtId="0" fontId="309" fillId="0" borderId="0"/>
    <xf numFmtId="0" fontId="309" fillId="0" borderId="0"/>
  </cellStyleXfs>
  <cellXfs count="3213">
    <xf numFmtId="0" fontId="0" fillId="0" borderId="0" xfId="0"/>
    <xf numFmtId="0" fontId="96" fillId="66" borderId="79" xfId="10" applyFont="1" applyFill="1" applyBorder="1" applyAlignment="1">
      <alignment horizontal="center" vertical="center" wrapText="1"/>
    </xf>
    <xf numFmtId="10" fontId="96" fillId="66" borderId="79" xfId="10" applyNumberFormat="1" applyFont="1" applyFill="1" applyBorder="1" applyAlignment="1">
      <alignment horizontal="center" vertical="center" wrapText="1"/>
    </xf>
    <xf numFmtId="0" fontId="0" fillId="0" borderId="0" xfId="0" applyAlignment="1">
      <alignment horizontal="center" vertical="center" wrapText="1"/>
    </xf>
    <xf numFmtId="0" fontId="153" fillId="110" borderId="195" xfId="0" applyFont="1" applyFill="1" applyBorder="1" applyAlignment="1">
      <alignment horizontal="left" vertical="center" wrapText="1"/>
    </xf>
    <xf numFmtId="0" fontId="107" fillId="38" borderId="0" xfId="1621" applyFont="1" applyFill="1" applyAlignment="1">
      <alignment horizontal="left" vertical="center" indent="1"/>
    </xf>
    <xf numFmtId="0" fontId="30" fillId="27" borderId="135" xfId="1947" applyFont="1" applyFill="1" applyBorder="1" applyAlignment="1">
      <alignment horizontal="center" vertical="center" wrapText="1"/>
    </xf>
    <xf numFmtId="0" fontId="8" fillId="26" borderId="144" xfId="1947" applyFont="1" applyFill="1" applyBorder="1" applyAlignment="1">
      <alignment horizontal="center" vertical="center"/>
    </xf>
    <xf numFmtId="0" fontId="8" fillId="2" borderId="180" xfId="1947" applyFont="1" applyFill="1" applyBorder="1" applyAlignment="1">
      <alignment horizontal="center" vertical="center" wrapText="1"/>
    </xf>
    <xf numFmtId="0" fontId="8" fillId="2" borderId="144" xfId="1947" applyFont="1" applyFill="1" applyBorder="1" applyAlignment="1">
      <alignment horizontal="center" vertical="center" wrapText="1"/>
    </xf>
    <xf numFmtId="0" fontId="8" fillId="26" borderId="180" xfId="1947" applyFont="1" applyFill="1" applyBorder="1" applyAlignment="1">
      <alignment horizontal="center" vertical="center" wrapText="1"/>
    </xf>
    <xf numFmtId="0" fontId="8" fillId="26" borderId="144" xfId="1947" applyFont="1" applyFill="1" applyBorder="1" applyAlignment="1">
      <alignment horizontal="center" vertical="center" wrapText="1"/>
    </xf>
    <xf numFmtId="0" fontId="157" fillId="72" borderId="130" xfId="1946" applyFont="1" applyFill="1" applyBorder="1" applyAlignment="1">
      <alignment horizontal="center" vertical="center" wrapText="1"/>
    </xf>
    <xf numFmtId="3" fontId="24" fillId="79" borderId="267" xfId="0" applyNumberFormat="1" applyFont="1" applyFill="1" applyBorder="1" applyAlignment="1">
      <alignment horizontal="center" vertical="center"/>
    </xf>
    <xf numFmtId="0" fontId="62" fillId="0" borderId="352" xfId="0" applyFont="1" applyBorder="1" applyAlignment="1">
      <alignment horizontal="center" vertical="center"/>
    </xf>
    <xf numFmtId="0" fontId="62" fillId="0" borderId="350" xfId="0" applyFont="1" applyBorder="1" applyAlignment="1">
      <alignment horizontal="center" vertical="center"/>
    </xf>
    <xf numFmtId="0" fontId="30" fillId="9" borderId="331" xfId="0" applyFont="1" applyFill="1" applyBorder="1" applyAlignment="1">
      <alignment horizontal="center" vertical="center" wrapText="1"/>
    </xf>
    <xf numFmtId="0" fontId="62" fillId="79" borderId="189" xfId="0" applyFont="1" applyFill="1" applyBorder="1" applyAlignment="1">
      <alignment horizontal="center" vertical="center"/>
    </xf>
    <xf numFmtId="0" fontId="24" fillId="79" borderId="189" xfId="0" applyFont="1" applyFill="1" applyBorder="1" applyAlignment="1">
      <alignment horizontal="left" vertical="center" wrapText="1"/>
    </xf>
    <xf numFmtId="4" fontId="1" fillId="79" borderId="189" xfId="0" applyNumberFormat="1" applyFont="1" applyFill="1" applyBorder="1" applyAlignment="1">
      <alignment horizontal="center" vertical="center"/>
    </xf>
    <xf numFmtId="0" fontId="10" fillId="79" borderId="189" xfId="0" applyFont="1" applyFill="1" applyBorder="1" applyAlignment="1">
      <alignment horizontal="center" vertical="center"/>
    </xf>
    <xf numFmtId="0" fontId="24" fillId="79" borderId="189" xfId="0" applyFont="1" applyFill="1" applyBorder="1" applyAlignment="1">
      <alignment horizontal="left" vertical="center" wrapText="1" indent="1"/>
    </xf>
    <xf numFmtId="212" fontId="201" fillId="77" borderId="189" xfId="0" applyNumberFormat="1" applyFont="1" applyFill="1" applyBorder="1" applyAlignment="1">
      <alignment horizontal="center" vertical="center"/>
    </xf>
    <xf numFmtId="0" fontId="143" fillId="106" borderId="106" xfId="0" applyFont="1" applyFill="1" applyBorder="1" applyAlignment="1">
      <alignment horizontal="center" vertical="center"/>
    </xf>
    <xf numFmtId="168" fontId="143" fillId="105" borderId="106" xfId="0" applyNumberFormat="1" applyFont="1" applyFill="1" applyBorder="1" applyAlignment="1">
      <alignment horizontal="center" vertical="center"/>
    </xf>
    <xf numFmtId="0" fontId="2" fillId="0" borderId="0" xfId="6" applyFont="1"/>
    <xf numFmtId="0" fontId="2" fillId="38" borderId="0" xfId="6" applyFont="1" applyFill="1"/>
    <xf numFmtId="0" fontId="2" fillId="0" borderId="0" xfId="6" applyFont="1" applyAlignment="1">
      <alignment horizontal="left"/>
    </xf>
    <xf numFmtId="0" fontId="4" fillId="0" borderId="0" xfId="6" applyFont="1"/>
    <xf numFmtId="0" fontId="1" fillId="0" borderId="0" xfId="6"/>
    <xf numFmtId="0" fontId="0" fillId="0" borderId="0" xfId="0" applyAlignment="1">
      <alignment horizontal="centerContinuous" vertical="center"/>
    </xf>
    <xf numFmtId="4" fontId="2" fillId="0" borderId="0" xfId="6" applyNumberFormat="1" applyFont="1"/>
    <xf numFmtId="4" fontId="16" fillId="0" borderId="0" xfId="6" applyNumberFormat="1" applyFont="1"/>
    <xf numFmtId="4" fontId="17" fillId="0" borderId="0" xfId="6" applyNumberFormat="1" applyFont="1"/>
    <xf numFmtId="4" fontId="18" fillId="0" borderId="0" xfId="6" applyNumberFormat="1" applyFont="1" applyAlignment="1">
      <alignment horizontal="center" vertical="center"/>
    </xf>
    <xf numFmtId="0" fontId="19" fillId="0" borderId="0" xfId="6" applyFont="1" applyAlignment="1">
      <alignment horizontal="center" vertical="center"/>
    </xf>
    <xf numFmtId="4" fontId="20" fillId="0" borderId="0" xfId="6" applyNumberFormat="1" applyFont="1" applyAlignment="1">
      <alignment horizontal="center" vertical="center"/>
    </xf>
    <xf numFmtId="14" fontId="2" fillId="0" borderId="0" xfId="6" applyNumberFormat="1" applyFont="1" applyAlignment="1">
      <alignment horizontal="center"/>
    </xf>
    <xf numFmtId="4" fontId="10" fillId="0" borderId="0" xfId="6" applyNumberFormat="1" applyFont="1" applyAlignment="1">
      <alignment horizontal="right"/>
    </xf>
    <xf numFmtId="171" fontId="21" fillId="0" borderId="0" xfId="6" applyNumberFormat="1" applyFont="1" applyAlignment="1">
      <alignment horizontal="left"/>
    </xf>
    <xf numFmtId="4" fontId="21" fillId="0" borderId="0" xfId="6" applyNumberFormat="1" applyFont="1"/>
    <xf numFmtId="172" fontId="21" fillId="0" borderId="0" xfId="6" applyNumberFormat="1" applyFont="1" applyAlignment="1">
      <alignment horizontal="center" vertical="center"/>
    </xf>
    <xf numFmtId="14" fontId="2" fillId="0" borderId="0" xfId="6" applyNumberFormat="1" applyFont="1"/>
    <xf numFmtId="4" fontId="2" fillId="0" borderId="0" xfId="6" applyNumberFormat="1" applyFont="1" applyAlignment="1">
      <alignment vertical="center"/>
    </xf>
    <xf numFmtId="4" fontId="1" fillId="0" borderId="0" xfId="6" applyNumberFormat="1"/>
    <xf numFmtId="4" fontId="20" fillId="0" borderId="0" xfId="6" applyNumberFormat="1" applyFont="1" applyAlignment="1">
      <alignment horizontal="center" wrapText="1"/>
    </xf>
    <xf numFmtId="4" fontId="14" fillId="0" borderId="0" xfId="6" applyNumberFormat="1" applyFont="1" applyAlignment="1">
      <alignment horizontal="center" vertical="center"/>
    </xf>
    <xf numFmtId="4" fontId="1" fillId="0" borderId="0" xfId="6" applyNumberFormat="1" applyAlignment="1">
      <alignment horizontal="left"/>
    </xf>
    <xf numFmtId="4" fontId="24" fillId="0" borderId="0" xfId="6" applyNumberFormat="1" applyFont="1" applyAlignment="1">
      <alignment horizontal="center"/>
    </xf>
    <xf numFmtId="4" fontId="1" fillId="0" borderId="0" xfId="6" applyNumberFormat="1" applyAlignment="1">
      <alignment horizontal="center"/>
    </xf>
    <xf numFmtId="10" fontId="24" fillId="0" borderId="0" xfId="1160" applyNumberFormat="1" applyFont="1" applyBorder="1" applyAlignment="1" applyProtection="1">
      <alignment horizontal="center"/>
    </xf>
    <xf numFmtId="4" fontId="25" fillId="0" borderId="0" xfId="6" applyNumberFormat="1" applyFont="1" applyAlignment="1">
      <alignment horizontal="center" wrapText="1"/>
    </xf>
    <xf numFmtId="4" fontId="25" fillId="0" borderId="0" xfId="6" applyNumberFormat="1" applyFont="1" applyAlignment="1">
      <alignment horizontal="center" vertical="center"/>
    </xf>
    <xf numFmtId="10" fontId="25" fillId="0" borderId="0" xfId="1160" applyNumberFormat="1" applyFont="1" applyBorder="1" applyAlignment="1" applyProtection="1">
      <alignment horizontal="center" vertical="center"/>
    </xf>
    <xf numFmtId="4" fontId="20" fillId="0" borderId="0" xfId="6" applyNumberFormat="1" applyFont="1" applyAlignment="1">
      <alignment vertical="center"/>
    </xf>
    <xf numFmtId="4" fontId="10" fillId="0" borderId="0" xfId="6" applyNumberFormat="1" applyFont="1" applyAlignment="1">
      <alignment horizontal="center" vertical="center"/>
    </xf>
    <xf numFmtId="4" fontId="22" fillId="0" borderId="0" xfId="6" applyNumberFormat="1" applyFont="1" applyAlignment="1">
      <alignment horizontal="left"/>
    </xf>
    <xf numFmtId="4" fontId="2" fillId="0" borderId="0" xfId="6" applyNumberFormat="1" applyFont="1" applyAlignment="1">
      <alignment horizontal="center" vertical="center"/>
    </xf>
    <xf numFmtId="4" fontId="2" fillId="0" borderId="0" xfId="6" applyNumberFormat="1" applyFont="1" applyAlignment="1">
      <alignment horizontal="center"/>
    </xf>
    <xf numFmtId="4" fontId="26" fillId="0" borderId="0" xfId="6" applyNumberFormat="1" applyFont="1"/>
    <xf numFmtId="173" fontId="1" fillId="0" borderId="0" xfId="1160" applyNumberFormat="1" applyFont="1" applyProtection="1"/>
    <xf numFmtId="4" fontId="2" fillId="0" borderId="0" xfId="6" applyNumberFormat="1" applyFont="1" applyAlignment="1">
      <alignment horizontal="right"/>
    </xf>
    <xf numFmtId="4" fontId="20" fillId="0" borderId="0" xfId="6" applyNumberFormat="1" applyFont="1" applyAlignment="1">
      <alignment horizontal="left" vertical="center"/>
    </xf>
    <xf numFmtId="4" fontId="17" fillId="0" borderId="0" xfId="6" applyNumberFormat="1" applyFont="1" applyAlignment="1">
      <alignment horizontal="left" vertical="center"/>
    </xf>
    <xf numFmtId="175" fontId="2" fillId="0" borderId="0" xfId="894" applyNumberFormat="1" applyFont="1" applyAlignment="1" applyProtection="1">
      <alignment horizontal="center"/>
    </xf>
    <xf numFmtId="4" fontId="25" fillId="0" borderId="0" xfId="6" applyNumberFormat="1" applyFont="1" applyAlignment="1">
      <alignment horizontal="center"/>
    </xf>
    <xf numFmtId="3" fontId="2" fillId="0" borderId="0" xfId="6" applyNumberFormat="1" applyFont="1" applyAlignment="1">
      <alignment horizontal="center"/>
    </xf>
    <xf numFmtId="3" fontId="1" fillId="0" borderId="0" xfId="6" applyNumberFormat="1" applyAlignment="1">
      <alignment horizontal="center"/>
    </xf>
    <xf numFmtId="4" fontId="2" fillId="38" borderId="0" xfId="6" applyNumberFormat="1" applyFont="1" applyFill="1" applyAlignment="1">
      <alignment horizontal="center"/>
    </xf>
    <xf numFmtId="4" fontId="24" fillId="38" borderId="0" xfId="6" applyNumberFormat="1" applyFont="1" applyFill="1" applyAlignment="1">
      <alignment horizontal="center"/>
    </xf>
    <xf numFmtId="10" fontId="2" fillId="0" borderId="0" xfId="1160" applyNumberFormat="1" applyAlignment="1" applyProtection="1">
      <alignment horizontal="center"/>
    </xf>
    <xf numFmtId="10" fontId="1" fillId="0" borderId="0" xfId="1160" applyNumberFormat="1" applyFont="1" applyFill="1" applyAlignment="1" applyProtection="1">
      <alignment horizontal="center"/>
    </xf>
    <xf numFmtId="4" fontId="27" fillId="0" borderId="0" xfId="6" applyNumberFormat="1" applyFont="1" applyAlignment="1">
      <alignment horizontal="center"/>
    </xf>
    <xf numFmtId="4" fontId="28" fillId="0" borderId="0" xfId="6" applyNumberFormat="1" applyFont="1"/>
    <xf numFmtId="4" fontId="26" fillId="0" borderId="0" xfId="6" applyNumberFormat="1" applyFont="1" applyAlignment="1">
      <alignment horizontal="left"/>
    </xf>
    <xf numFmtId="10" fontId="1" fillId="0" borderId="0" xfId="1160" applyNumberFormat="1" applyFont="1" applyAlignment="1" applyProtection="1">
      <alignment horizontal="center"/>
    </xf>
    <xf numFmtId="168" fontId="1" fillId="0" borderId="0" xfId="894" applyFont="1" applyAlignment="1" applyProtection="1">
      <alignment horizontal="center"/>
    </xf>
    <xf numFmtId="10" fontId="1" fillId="0" borderId="0" xfId="6" applyNumberFormat="1" applyAlignment="1">
      <alignment horizontal="center"/>
    </xf>
    <xf numFmtId="10" fontId="26" fillId="0" borderId="0" xfId="1160" applyNumberFormat="1" applyFont="1" applyAlignment="1" applyProtection="1">
      <alignment horizontal="left"/>
    </xf>
    <xf numFmtId="10" fontId="2" fillId="0" borderId="0" xfId="1160" applyNumberFormat="1" applyFill="1" applyAlignment="1" applyProtection="1">
      <alignment horizontal="center"/>
    </xf>
    <xf numFmtId="10" fontId="29" fillId="0" borderId="0" xfId="1160" applyNumberFormat="1" applyFont="1" applyAlignment="1" applyProtection="1">
      <alignment horizontal="center"/>
    </xf>
    <xf numFmtId="10" fontId="1" fillId="0" borderId="0" xfId="1164" applyNumberFormat="1" applyFont="1" applyAlignment="1" applyProtection="1">
      <alignment horizontal="center"/>
    </xf>
    <xf numFmtId="169" fontId="1" fillId="0" borderId="0" xfId="1164" applyNumberFormat="1" applyFont="1" applyAlignment="1" applyProtection="1">
      <alignment horizontal="center"/>
    </xf>
    <xf numFmtId="4" fontId="1" fillId="0" borderId="0" xfId="6" applyNumberFormat="1" applyAlignment="1">
      <alignment horizontal="left" wrapText="1"/>
    </xf>
    <xf numFmtId="4" fontId="1" fillId="0" borderId="0" xfId="6" applyNumberFormat="1" applyAlignment="1">
      <alignment horizontal="center" vertical="center"/>
    </xf>
    <xf numFmtId="169" fontId="1" fillId="0" borderId="0" xfId="1160" applyNumberFormat="1" applyFont="1" applyAlignment="1" applyProtection="1">
      <alignment horizontal="center"/>
    </xf>
    <xf numFmtId="10" fontId="2" fillId="0" borderId="0" xfId="6" applyNumberFormat="1" applyFont="1" applyAlignment="1">
      <alignment horizontal="center"/>
    </xf>
    <xf numFmtId="4" fontId="12" fillId="0" borderId="0" xfId="6" applyNumberFormat="1" applyFont="1" applyAlignment="1">
      <alignment horizontal="center" vertical="center"/>
    </xf>
    <xf numFmtId="4" fontId="30" fillId="0" borderId="0" xfId="6" applyNumberFormat="1" applyFont="1"/>
    <xf numFmtId="10" fontId="30" fillId="0" borderId="0" xfId="6" applyNumberFormat="1" applyFont="1" applyAlignment="1">
      <alignment horizontal="center"/>
    </xf>
    <xf numFmtId="4" fontId="31" fillId="0" borderId="0" xfId="6" applyNumberFormat="1" applyFont="1" applyAlignment="1">
      <alignment horizontal="center" vertical="center"/>
    </xf>
    <xf numFmtId="4" fontId="2" fillId="0" borderId="31" xfId="6" applyNumberFormat="1" applyFont="1" applyBorder="1" applyAlignment="1">
      <alignment horizontal="center" vertical="center"/>
    </xf>
    <xf numFmtId="10" fontId="1" fillId="0" borderId="31" xfId="6" applyNumberFormat="1" applyBorder="1" applyAlignment="1">
      <alignment horizontal="center" vertical="center"/>
    </xf>
    <xf numFmtId="10" fontId="1" fillId="0" borderId="0" xfId="6" applyNumberFormat="1" applyAlignment="1">
      <alignment horizontal="center" vertical="center"/>
    </xf>
    <xf numFmtId="10" fontId="1" fillId="0" borderId="31" xfId="1164" applyNumberFormat="1" applyFont="1" applyFill="1" applyBorder="1" applyAlignment="1" applyProtection="1">
      <alignment horizontal="center" vertical="center"/>
    </xf>
    <xf numFmtId="10" fontId="1" fillId="0" borderId="0" xfId="1164" applyNumberFormat="1" applyFont="1" applyFill="1" applyBorder="1" applyAlignment="1" applyProtection="1">
      <alignment horizontal="center" vertical="center"/>
    </xf>
    <xf numFmtId="4" fontId="1" fillId="0" borderId="31" xfId="6" applyNumberFormat="1" applyBorder="1" applyAlignment="1">
      <alignment horizontal="center" vertical="center"/>
    </xf>
    <xf numFmtId="4" fontId="24" fillId="0" borderId="0" xfId="6" applyNumberFormat="1" applyFont="1" applyAlignment="1">
      <alignment horizontal="center" vertical="center"/>
    </xf>
    <xf numFmtId="10" fontId="32" fillId="0" borderId="31" xfId="6" applyNumberFormat="1" applyFont="1" applyBorder="1" applyAlignment="1">
      <alignment horizontal="center" vertical="center"/>
    </xf>
    <xf numFmtId="10" fontId="20" fillId="0" borderId="31" xfId="6" applyNumberFormat="1" applyFont="1" applyBorder="1" applyAlignment="1">
      <alignment horizontal="center" vertical="center"/>
    </xf>
    <xf numFmtId="10" fontId="33" fillId="0" borderId="0" xfId="6" applyNumberFormat="1" applyFont="1" applyAlignment="1">
      <alignment horizontal="center" vertical="center"/>
    </xf>
    <xf numFmtId="10" fontId="34" fillId="0" borderId="0" xfId="6" applyNumberFormat="1" applyFont="1" applyAlignment="1">
      <alignment horizontal="center" vertical="center"/>
    </xf>
    <xf numFmtId="2" fontId="1" fillId="0" borderId="31" xfId="1164" applyNumberFormat="1" applyFont="1" applyFill="1" applyBorder="1" applyAlignment="1" applyProtection="1">
      <alignment horizontal="center" vertical="center"/>
    </xf>
    <xf numFmtId="2" fontId="1" fillId="0" borderId="0" xfId="1164" applyNumberFormat="1" applyFill="1" applyAlignment="1" applyProtection="1">
      <alignment horizontal="center" vertical="center"/>
    </xf>
    <xf numFmtId="2" fontId="2" fillId="0" borderId="0" xfId="1160" applyNumberFormat="1" applyFill="1" applyAlignment="1" applyProtection="1">
      <alignment horizontal="center"/>
    </xf>
    <xf numFmtId="4" fontId="35" fillId="0" borderId="0" xfId="1160" applyNumberFormat="1" applyFont="1" applyFill="1" applyAlignment="1" applyProtection="1">
      <alignment horizontal="center"/>
    </xf>
    <xf numFmtId="4" fontId="20" fillId="0" borderId="31" xfId="6" applyNumberFormat="1" applyFont="1" applyBorder="1" applyAlignment="1">
      <alignment horizontal="center" vertical="center" wrapText="1"/>
    </xf>
    <xf numFmtId="4" fontId="20" fillId="0" borderId="32" xfId="6" applyNumberFormat="1" applyFont="1" applyBorder="1" applyAlignment="1">
      <alignment horizontal="center" vertical="center" wrapText="1"/>
    </xf>
    <xf numFmtId="2" fontId="2" fillId="0" borderId="31" xfId="1160" applyNumberFormat="1" applyFill="1" applyBorder="1" applyAlignment="1" applyProtection="1">
      <alignment horizontal="center" vertical="center"/>
    </xf>
    <xf numFmtId="2" fontId="1" fillId="0" borderId="32" xfId="1160" applyNumberFormat="1" applyFont="1" applyFill="1" applyBorder="1" applyAlignment="1" applyProtection="1">
      <alignment horizontal="center" vertical="center"/>
    </xf>
    <xf numFmtId="4" fontId="10" fillId="0" borderId="0" xfId="6" applyNumberFormat="1" applyFont="1" applyAlignment="1">
      <alignment horizontal="center"/>
    </xf>
    <xf numFmtId="2" fontId="10" fillId="0" borderId="0" xfId="1160" applyNumberFormat="1" applyFont="1" applyFill="1" applyAlignment="1" applyProtection="1">
      <alignment horizontal="center"/>
    </xf>
    <xf numFmtId="4" fontId="36" fillId="0" borderId="0" xfId="6" applyNumberFormat="1" applyFont="1"/>
    <xf numFmtId="4" fontId="37" fillId="38" borderId="31" xfId="6" applyNumberFormat="1" applyFont="1" applyFill="1" applyBorder="1" applyAlignment="1">
      <alignment horizontal="center" vertical="center"/>
    </xf>
    <xf numFmtId="4" fontId="37" fillId="38" borderId="32" xfId="6" applyNumberFormat="1" applyFont="1" applyFill="1" applyBorder="1" applyAlignment="1">
      <alignment horizontal="center" vertical="center"/>
    </xf>
    <xf numFmtId="4" fontId="37" fillId="38" borderId="33" xfId="6" applyNumberFormat="1" applyFont="1" applyFill="1" applyBorder="1" applyAlignment="1">
      <alignment horizontal="center" vertical="center"/>
    </xf>
    <xf numFmtId="4" fontId="38" fillId="0" borderId="0" xfId="6" applyNumberFormat="1" applyFont="1"/>
    <xf numFmtId="10" fontId="36" fillId="0" borderId="31" xfId="1160" applyNumberFormat="1" applyFont="1" applyBorder="1" applyAlignment="1" applyProtection="1">
      <alignment horizontal="center"/>
    </xf>
    <xf numFmtId="10" fontId="36" fillId="0" borderId="32" xfId="1160" applyNumberFormat="1" applyFont="1" applyBorder="1" applyAlignment="1" applyProtection="1">
      <alignment horizontal="center"/>
    </xf>
    <xf numFmtId="10" fontId="36" fillId="0" borderId="33" xfId="1160" applyNumberFormat="1" applyFont="1" applyBorder="1" applyAlignment="1" applyProtection="1">
      <alignment horizontal="center"/>
    </xf>
    <xf numFmtId="10" fontId="36" fillId="0" borderId="0" xfId="1160" applyNumberFormat="1" applyFont="1" applyBorder="1" applyAlignment="1" applyProtection="1">
      <alignment horizontal="center"/>
    </xf>
    <xf numFmtId="2" fontId="36" fillId="38" borderId="34" xfId="1160" applyNumberFormat="1" applyFont="1" applyFill="1" applyBorder="1" applyAlignment="1" applyProtection="1">
      <alignment horizontal="center"/>
    </xf>
    <xf numFmtId="4" fontId="39" fillId="0" borderId="0" xfId="6" applyNumberFormat="1" applyFont="1" applyAlignment="1">
      <alignment horizontal="center" vertical="center"/>
    </xf>
    <xf numFmtId="4" fontId="40" fillId="0" borderId="0" xfId="6" applyNumberFormat="1" applyFont="1"/>
    <xf numFmtId="2" fontId="36" fillId="0" borderId="0" xfId="1160" applyNumberFormat="1" applyFont="1" applyFill="1" applyAlignment="1" applyProtection="1">
      <alignment horizontal="center"/>
    </xf>
    <xf numFmtId="2" fontId="36" fillId="38" borderId="0" xfId="1160" applyNumberFormat="1" applyFont="1" applyFill="1" applyAlignment="1" applyProtection="1">
      <alignment horizontal="center"/>
    </xf>
    <xf numFmtId="4" fontId="41" fillId="0" borderId="0" xfId="1160" applyNumberFormat="1" applyFont="1" applyFill="1" applyBorder="1" applyAlignment="1" applyProtection="1">
      <alignment horizontal="center"/>
    </xf>
    <xf numFmtId="4" fontId="37" fillId="38" borderId="0" xfId="6" applyNumberFormat="1" applyFont="1" applyFill="1" applyAlignment="1">
      <alignment horizontal="center" vertical="center"/>
    </xf>
    <xf numFmtId="4" fontId="37" fillId="38" borderId="32" xfId="6" applyNumberFormat="1" applyFont="1" applyFill="1" applyBorder="1" applyAlignment="1">
      <alignment horizontal="centerContinuous" vertical="center"/>
    </xf>
    <xf numFmtId="4" fontId="37" fillId="38" borderId="33" xfId="6" applyNumberFormat="1" applyFont="1" applyFill="1" applyBorder="1" applyAlignment="1">
      <alignment horizontal="centerContinuous" vertical="center"/>
    </xf>
    <xf numFmtId="4" fontId="37" fillId="38" borderId="35" xfId="6" applyNumberFormat="1" applyFont="1" applyFill="1" applyBorder="1" applyAlignment="1">
      <alignment horizontal="center" vertical="center"/>
    </xf>
    <xf numFmtId="10" fontId="36" fillId="38" borderId="36" xfId="1160" applyNumberFormat="1" applyFont="1" applyFill="1" applyBorder="1" applyAlignment="1" applyProtection="1">
      <alignment horizontal="center"/>
    </xf>
    <xf numFmtId="10" fontId="36" fillId="38" borderId="0" xfId="1160" applyNumberFormat="1" applyFont="1" applyFill="1" applyBorder="1" applyAlignment="1" applyProtection="1">
      <alignment horizontal="center"/>
    </xf>
    <xf numFmtId="10" fontId="36" fillId="38" borderId="32" xfId="1160" applyNumberFormat="1" applyFont="1" applyFill="1" applyBorder="1" applyAlignment="1" applyProtection="1">
      <alignment horizontal="centerContinuous"/>
    </xf>
    <xf numFmtId="10" fontId="36" fillId="38" borderId="33" xfId="1160" applyNumberFormat="1" applyFont="1" applyFill="1" applyBorder="1" applyAlignment="1" applyProtection="1">
      <alignment horizontal="centerContinuous"/>
    </xf>
    <xf numFmtId="10" fontId="36" fillId="38" borderId="35" xfId="1160" applyNumberFormat="1" applyFont="1" applyFill="1" applyBorder="1" applyAlignment="1" applyProtection="1">
      <alignment horizontal="center"/>
    </xf>
    <xf numFmtId="10" fontId="36" fillId="0" borderId="32" xfId="1160" applyNumberFormat="1" applyFont="1" applyBorder="1" applyAlignment="1" applyProtection="1">
      <alignment horizontal="centerContinuous"/>
    </xf>
    <xf numFmtId="10" fontId="36" fillId="0" borderId="33" xfId="1160" applyNumberFormat="1" applyFont="1" applyBorder="1" applyAlignment="1" applyProtection="1">
      <alignment horizontal="centerContinuous"/>
    </xf>
    <xf numFmtId="2" fontId="36" fillId="38" borderId="0" xfId="1160" applyNumberFormat="1" applyFont="1" applyFill="1" applyBorder="1" applyAlignment="1" applyProtection="1">
      <alignment horizontal="center"/>
    </xf>
    <xf numFmtId="2" fontId="1" fillId="0" borderId="0" xfId="1160" applyNumberFormat="1" applyFont="1" applyFill="1" applyAlignment="1" applyProtection="1">
      <alignment horizontal="center"/>
    </xf>
    <xf numFmtId="4" fontId="42" fillId="0" borderId="0" xfId="6" applyNumberFormat="1" applyFont="1"/>
    <xf numFmtId="10" fontId="43" fillId="0" borderId="0" xfId="1160" applyNumberFormat="1" applyFont="1" applyFill="1" applyAlignment="1" applyProtection="1">
      <alignment horizontal="left"/>
    </xf>
    <xf numFmtId="4" fontId="30" fillId="0" borderId="0" xfId="6" applyNumberFormat="1" applyFont="1" applyAlignment="1">
      <alignment horizontal="center"/>
    </xf>
    <xf numFmtId="4" fontId="2" fillId="0" borderId="0" xfId="6" applyNumberFormat="1" applyFont="1" applyAlignment="1">
      <alignment horizontal="left" vertical="center"/>
    </xf>
    <xf numFmtId="4" fontId="24" fillId="0" borderId="0" xfId="894" applyNumberFormat="1" applyFont="1" applyFill="1" applyAlignment="1" applyProtection="1">
      <alignment horizontal="center" vertical="center"/>
    </xf>
    <xf numFmtId="4" fontId="24" fillId="0" borderId="0" xfId="1160" applyNumberFormat="1" applyFont="1" applyFill="1" applyAlignment="1" applyProtection="1">
      <alignment horizontal="center" vertical="center"/>
    </xf>
    <xf numFmtId="4" fontId="1" fillId="0" borderId="0" xfId="1160" applyNumberFormat="1" applyFont="1" applyFill="1" applyAlignment="1" applyProtection="1">
      <alignment horizontal="center" vertical="center"/>
    </xf>
    <xf numFmtId="4" fontId="30" fillId="0" borderId="0" xfId="6" applyNumberFormat="1" applyFont="1" applyAlignment="1">
      <alignment horizontal="center" vertical="center"/>
    </xf>
    <xf numFmtId="10" fontId="1" fillId="0" borderId="0" xfId="1160" applyNumberFormat="1" applyFont="1" applyAlignment="1" applyProtection="1">
      <alignment horizontal="center" vertical="center"/>
    </xf>
    <xf numFmtId="4" fontId="1" fillId="0" borderId="0" xfId="6" applyNumberFormat="1" applyAlignment="1">
      <alignment vertical="center"/>
    </xf>
    <xf numFmtId="4" fontId="35" fillId="0" borderId="0" xfId="6" applyNumberFormat="1" applyFont="1"/>
    <xf numFmtId="0" fontId="13" fillId="0" borderId="0" xfId="6" applyFont="1" applyAlignment="1">
      <alignment horizontal="left" vertical="center"/>
    </xf>
    <xf numFmtId="0" fontId="0" fillId="0" borderId="0" xfId="0" applyAlignment="1">
      <alignment horizontal="left" vertical="center"/>
    </xf>
    <xf numFmtId="0" fontId="1" fillId="0" borderId="0" xfId="6" applyAlignment="1">
      <alignment horizontal="left"/>
    </xf>
    <xf numFmtId="0" fontId="44" fillId="0" borderId="0" xfId="6" applyFont="1" applyAlignment="1">
      <alignment horizontal="left" vertical="center"/>
    </xf>
    <xf numFmtId="4" fontId="1" fillId="0" borderId="0" xfId="6" quotePrefix="1" applyNumberFormat="1"/>
    <xf numFmtId="14" fontId="0" fillId="0" borderId="0" xfId="0" applyNumberFormat="1"/>
    <xf numFmtId="0" fontId="2" fillId="8" borderId="37" xfId="6" applyFont="1" applyFill="1" applyBorder="1"/>
    <xf numFmtId="0" fontId="2" fillId="8" borderId="38" xfId="6" applyFont="1" applyFill="1" applyBorder="1"/>
    <xf numFmtId="0" fontId="2" fillId="8" borderId="0" xfId="6" applyFont="1" applyFill="1"/>
    <xf numFmtId="0" fontId="2" fillId="8" borderId="39" xfId="6" applyFont="1" applyFill="1" applyBorder="1"/>
    <xf numFmtId="0" fontId="2" fillId="8" borderId="22" xfId="6" applyFont="1" applyFill="1" applyBorder="1"/>
    <xf numFmtId="0" fontId="2" fillId="8" borderId="40" xfId="6" applyFont="1" applyFill="1" applyBorder="1"/>
    <xf numFmtId="0" fontId="2" fillId="38" borderId="0" xfId="6" applyFont="1" applyFill="1" applyAlignment="1">
      <alignment horizontal="center"/>
    </xf>
    <xf numFmtId="0" fontId="0" fillId="0" borderId="0" xfId="0" applyProtection="1">
      <protection locked="0"/>
    </xf>
    <xf numFmtId="0" fontId="0" fillId="38" borderId="0" xfId="0" applyFill="1"/>
    <xf numFmtId="0" fontId="119" fillId="38" borderId="0" xfId="0" applyFont="1" applyFill="1"/>
    <xf numFmtId="0" fontId="119" fillId="38" borderId="0" xfId="0" applyFont="1" applyFill="1" applyAlignment="1">
      <alignment horizontal="center"/>
    </xf>
    <xf numFmtId="0" fontId="119" fillId="0" borderId="0" xfId="0" applyFont="1"/>
    <xf numFmtId="168" fontId="88" fillId="38" borderId="0" xfId="0" applyNumberFormat="1" applyFont="1" applyFill="1"/>
    <xf numFmtId="0" fontId="88" fillId="38" borderId="0" xfId="0" applyFont="1" applyFill="1"/>
    <xf numFmtId="174" fontId="88" fillId="38" borderId="0" xfId="0" applyNumberFormat="1" applyFont="1" applyFill="1"/>
    <xf numFmtId="0" fontId="119" fillId="0" borderId="0" xfId="0" applyFont="1" applyAlignment="1">
      <alignment horizontal="center"/>
    </xf>
    <xf numFmtId="174" fontId="2" fillId="0" borderId="0" xfId="895" applyFont="1" applyProtection="1"/>
    <xf numFmtId="0" fontId="1" fillId="0" borderId="0" xfId="0" applyFont="1"/>
    <xf numFmtId="174" fontId="2" fillId="0" borderId="0" xfId="895" applyFont="1" applyAlignment="1" applyProtection="1">
      <alignment horizontal="left"/>
    </xf>
    <xf numFmtId="168" fontId="2" fillId="0" borderId="0" xfId="6" applyNumberFormat="1" applyFont="1"/>
    <xf numFmtId="0" fontId="2" fillId="0" borderId="0" xfId="6" applyFont="1" applyAlignment="1">
      <alignment horizontal="center"/>
    </xf>
    <xf numFmtId="0" fontId="0" fillId="0" borderId="0" xfId="0" applyAlignment="1">
      <alignment horizontal="center"/>
    </xf>
    <xf numFmtId="0" fontId="88" fillId="0" borderId="0" xfId="0" applyFont="1"/>
    <xf numFmtId="4" fontId="35" fillId="0" borderId="41" xfId="0" applyNumberFormat="1" applyFont="1" applyBorder="1" applyAlignment="1">
      <alignment horizontal="right" vertical="center"/>
    </xf>
    <xf numFmtId="0" fontId="120" fillId="38" borderId="0" xfId="0" applyFont="1" applyFill="1" applyAlignment="1">
      <alignment horizontal="center"/>
    </xf>
    <xf numFmtId="0" fontId="120" fillId="0" borderId="0" xfId="0" applyFont="1" applyAlignment="1">
      <alignment horizontal="center"/>
    </xf>
    <xf numFmtId="169" fontId="2" fillId="0" borderId="0" xfId="1161" applyNumberFormat="1" applyFont="1" applyAlignment="1" applyProtection="1">
      <alignment horizontal="center"/>
    </xf>
    <xf numFmtId="0" fontId="10" fillId="0" borderId="0" xfId="0" applyFont="1"/>
    <xf numFmtId="0" fontId="0" fillId="0" borderId="42" xfId="0" applyBorder="1"/>
    <xf numFmtId="0" fontId="0" fillId="0" borderId="43" xfId="0" applyBorder="1"/>
    <xf numFmtId="2" fontId="0" fillId="0" borderId="43" xfId="0" applyNumberFormat="1" applyBorder="1"/>
    <xf numFmtId="1" fontId="0" fillId="0" borderId="44" xfId="0" applyNumberFormat="1" applyBorder="1"/>
    <xf numFmtId="4" fontId="35" fillId="0" borderId="0" xfId="0" applyNumberFormat="1" applyFont="1" applyAlignment="1">
      <alignment horizontal="right" vertical="center"/>
    </xf>
    <xf numFmtId="3" fontId="35" fillId="0" borderId="45" xfId="0" applyNumberFormat="1" applyFont="1" applyBorder="1" applyAlignment="1">
      <alignment horizontal="right" vertical="center"/>
    </xf>
    <xf numFmtId="0" fontId="0" fillId="0" borderId="46" xfId="0" applyBorder="1"/>
    <xf numFmtId="0" fontId="0" fillId="0" borderId="47" xfId="0" applyBorder="1"/>
    <xf numFmtId="2" fontId="0" fillId="0" borderId="47" xfId="0" applyNumberFormat="1" applyBorder="1"/>
    <xf numFmtId="0" fontId="0" fillId="0" borderId="48" xfId="0" applyBorder="1"/>
    <xf numFmtId="0" fontId="0" fillId="0" borderId="49" xfId="0" applyBorder="1"/>
    <xf numFmtId="0" fontId="0" fillId="0" borderId="50" xfId="0" applyBorder="1"/>
    <xf numFmtId="2" fontId="0" fillId="0" borderId="50" xfId="0" applyNumberFormat="1" applyBorder="1"/>
    <xf numFmtId="0" fontId="0" fillId="0" borderId="51" xfId="0" applyBorder="1"/>
    <xf numFmtId="4" fontId="35" fillId="0" borderId="52" xfId="0" applyNumberFormat="1" applyFont="1" applyBorder="1" applyAlignment="1">
      <alignment horizontal="right" vertical="center"/>
    </xf>
    <xf numFmtId="1" fontId="0" fillId="0" borderId="48" xfId="0" applyNumberFormat="1" applyBorder="1"/>
    <xf numFmtId="3" fontId="111" fillId="0" borderId="9" xfId="0" applyNumberFormat="1" applyFont="1" applyBorder="1" applyAlignment="1">
      <alignment horizontal="right"/>
    </xf>
    <xf numFmtId="0" fontId="0" fillId="0" borderId="42" xfId="0" applyBorder="1" applyAlignment="1">
      <alignment horizontal="center"/>
    </xf>
    <xf numFmtId="3" fontId="111" fillId="0" borderId="59" xfId="0" applyNumberFormat="1" applyFont="1" applyBorder="1" applyAlignment="1">
      <alignment horizontal="right"/>
    </xf>
    <xf numFmtId="3" fontId="111" fillId="0" borderId="60" xfId="0" applyNumberFormat="1" applyFont="1" applyBorder="1" applyAlignment="1">
      <alignment horizontal="right"/>
    </xf>
    <xf numFmtId="3" fontId="35" fillId="0" borderId="61" xfId="0" applyNumberFormat="1" applyFont="1" applyBorder="1" applyAlignment="1">
      <alignment horizontal="right" vertical="center"/>
    </xf>
    <xf numFmtId="4" fontId="35" fillId="0" borderId="62" xfId="0" applyNumberFormat="1" applyFont="1" applyBorder="1" applyAlignment="1">
      <alignment horizontal="right" vertical="center"/>
    </xf>
    <xf numFmtId="3" fontId="35" fillId="0" borderId="63" xfId="0" applyNumberFormat="1" applyFont="1" applyBorder="1" applyAlignment="1">
      <alignment horizontal="right" vertical="center"/>
    </xf>
    <xf numFmtId="4" fontId="35" fillId="0" borderId="64" xfId="0" applyNumberFormat="1" applyFont="1" applyBorder="1" applyAlignment="1">
      <alignment horizontal="right" vertical="center"/>
    </xf>
    <xf numFmtId="10" fontId="35" fillId="0" borderId="43" xfId="0" applyNumberFormat="1" applyFont="1" applyBorder="1" applyAlignment="1">
      <alignment horizontal="right" vertical="center"/>
    </xf>
    <xf numFmtId="10" fontId="35" fillId="0" borderId="48" xfId="0" applyNumberFormat="1" applyFont="1" applyBorder="1" applyAlignment="1">
      <alignment horizontal="right" vertical="center"/>
    </xf>
    <xf numFmtId="3" fontId="35" fillId="0" borderId="47" xfId="0" applyNumberFormat="1" applyFont="1" applyBorder="1" applyAlignment="1">
      <alignment horizontal="center" vertical="center"/>
    </xf>
    <xf numFmtId="3" fontId="35" fillId="0" borderId="43" xfId="0" applyNumberFormat="1" applyFont="1" applyBorder="1" applyAlignment="1">
      <alignment horizontal="center" vertical="center"/>
    </xf>
    <xf numFmtId="10" fontId="35" fillId="0" borderId="47" xfId="0" applyNumberFormat="1" applyFont="1" applyBorder="1" applyAlignment="1">
      <alignment horizontal="right" vertical="center"/>
    </xf>
    <xf numFmtId="188" fontId="0" fillId="0" borderId="65" xfId="0" applyNumberFormat="1" applyBorder="1"/>
    <xf numFmtId="0" fontId="0" fillId="0" borderId="0" xfId="0" applyAlignment="1">
      <alignment horizontal="left"/>
    </xf>
    <xf numFmtId="174" fontId="2" fillId="0" borderId="0" xfId="895" applyFont="1" applyAlignment="1">
      <alignment horizontal="center"/>
    </xf>
    <xf numFmtId="169" fontId="2" fillId="0" borderId="0" xfId="1161" applyNumberFormat="1" applyFont="1" applyAlignment="1">
      <alignment horizontal="center"/>
    </xf>
    <xf numFmtId="49" fontId="0" fillId="0" borderId="0" xfId="0" applyNumberFormat="1" applyAlignment="1">
      <alignment horizontal="center"/>
    </xf>
    <xf numFmtId="0" fontId="2" fillId="8" borderId="66" xfId="6" applyFont="1" applyFill="1" applyBorder="1" applyAlignment="1">
      <alignment horizontal="left"/>
    </xf>
    <xf numFmtId="174" fontId="2" fillId="0" borderId="0" xfId="895" applyFont="1" applyAlignment="1" applyProtection="1">
      <alignment horizontal="center"/>
    </xf>
    <xf numFmtId="49" fontId="2" fillId="0" borderId="0" xfId="6" applyNumberFormat="1" applyFont="1" applyAlignment="1">
      <alignment horizontal="center"/>
    </xf>
    <xf numFmtId="0" fontId="2" fillId="8" borderId="67" xfId="6" applyFont="1" applyFill="1" applyBorder="1" applyAlignment="1">
      <alignment horizontal="left"/>
    </xf>
    <xf numFmtId="0" fontId="2" fillId="8" borderId="68" xfId="6" applyFont="1" applyFill="1" applyBorder="1" applyAlignment="1">
      <alignment horizontal="left"/>
    </xf>
    <xf numFmtId="2" fontId="0" fillId="0" borderId="0" xfId="0" applyNumberFormat="1"/>
    <xf numFmtId="2" fontId="0" fillId="0" borderId="0" xfId="0" applyNumberFormat="1" applyAlignment="1">
      <alignment horizontal="center"/>
    </xf>
    <xf numFmtId="22" fontId="0" fillId="0" borderId="0" xfId="0" applyNumberFormat="1" applyAlignment="1">
      <alignment horizontal="center"/>
    </xf>
    <xf numFmtId="0" fontId="36" fillId="0" borderId="0" xfId="0" applyFont="1"/>
    <xf numFmtId="22" fontId="0" fillId="0" borderId="0" xfId="0" applyNumberFormat="1"/>
    <xf numFmtId="0" fontId="27" fillId="0" borderId="0" xfId="0" applyFont="1"/>
    <xf numFmtId="0" fontId="0" fillId="0" borderId="0" xfId="0" applyAlignment="1">
      <alignment horizontal="right"/>
    </xf>
    <xf numFmtId="174" fontId="2" fillId="0" borderId="0" xfId="895" applyFont="1"/>
    <xf numFmtId="0" fontId="0" fillId="0" borderId="69" xfId="0" applyBorder="1"/>
    <xf numFmtId="0" fontId="86" fillId="5" borderId="70" xfId="0" applyFont="1" applyFill="1" applyBorder="1" applyAlignment="1">
      <alignment horizontal="centerContinuous"/>
    </xf>
    <xf numFmtId="0" fontId="86" fillId="5" borderId="71" xfId="0" applyFont="1" applyFill="1" applyBorder="1" applyAlignment="1">
      <alignment horizontal="centerContinuous"/>
    </xf>
    <xf numFmtId="14" fontId="0" fillId="0" borderId="72" xfId="0" applyNumberFormat="1" applyBorder="1" applyAlignment="1">
      <alignment horizontal="left"/>
    </xf>
    <xf numFmtId="174" fontId="2" fillId="0" borderId="31" xfId="895" applyFont="1" applyBorder="1" applyAlignment="1">
      <alignment horizontal="center"/>
    </xf>
    <xf numFmtId="174" fontId="2" fillId="0" borderId="31" xfId="895" applyFont="1" applyBorder="1"/>
    <xf numFmtId="0" fontId="0" fillId="0" borderId="31" xfId="0" applyBorder="1"/>
    <xf numFmtId="14" fontId="0" fillId="0" borderId="72" xfId="0" applyNumberFormat="1" applyBorder="1"/>
    <xf numFmtId="0" fontId="0" fillId="0" borderId="72" xfId="0" applyBorder="1"/>
    <xf numFmtId="169" fontId="2" fillId="0" borderId="72" xfId="1186" applyNumberFormat="1" applyFont="1" applyBorder="1"/>
    <xf numFmtId="14" fontId="0" fillId="0" borderId="31" xfId="0" applyNumberFormat="1" applyBorder="1"/>
    <xf numFmtId="0" fontId="1" fillId="0" borderId="31" xfId="0" applyFont="1" applyBorder="1"/>
    <xf numFmtId="169" fontId="2" fillId="0" borderId="31" xfId="1186" applyNumberFormat="1" applyFont="1" applyBorder="1"/>
    <xf numFmtId="177" fontId="2" fillId="2" borderId="72" xfId="895" applyNumberFormat="1" applyFont="1" applyFill="1" applyBorder="1" applyAlignment="1">
      <alignment horizontal="center"/>
    </xf>
    <xf numFmtId="174" fontId="2" fillId="2" borderId="72" xfId="895" applyFont="1" applyFill="1" applyBorder="1" applyAlignment="1">
      <alignment horizontal="center"/>
    </xf>
    <xf numFmtId="10" fontId="2" fillId="2" borderId="0" xfId="1161" applyNumberFormat="1" applyFont="1" applyFill="1"/>
    <xf numFmtId="177" fontId="0" fillId="0" borderId="31" xfId="0" applyNumberFormat="1" applyBorder="1" applyAlignment="1">
      <alignment horizontal="center"/>
    </xf>
    <xf numFmtId="14" fontId="2" fillId="0" borderId="31" xfId="895" applyNumberFormat="1" applyFont="1" applyBorder="1" applyAlignment="1">
      <alignment horizontal="center"/>
    </xf>
    <xf numFmtId="14" fontId="0" fillId="0" borderId="0" xfId="0" applyNumberFormat="1" applyAlignment="1">
      <alignment horizontal="center"/>
    </xf>
    <xf numFmtId="169" fontId="2" fillId="0" borderId="31" xfId="1161" applyNumberFormat="1" applyFont="1" applyBorder="1" applyAlignment="1">
      <alignment horizontal="center"/>
    </xf>
    <xf numFmtId="14" fontId="0" fillId="0" borderId="31" xfId="0" applyNumberFormat="1" applyBorder="1" applyAlignment="1">
      <alignment horizontal="center"/>
    </xf>
    <xf numFmtId="0" fontId="0" fillId="0" borderId="31" xfId="0" applyBorder="1" applyAlignment="1">
      <alignment horizontal="center"/>
    </xf>
    <xf numFmtId="10" fontId="0" fillId="0" borderId="0" xfId="0" applyNumberFormat="1"/>
    <xf numFmtId="14" fontId="0" fillId="38" borderId="0" xfId="0" applyNumberFormat="1" applyFill="1"/>
    <xf numFmtId="169" fontId="2" fillId="0" borderId="31" xfId="1161" applyNumberFormat="1" applyFont="1" applyBorder="1"/>
    <xf numFmtId="177" fontId="0" fillId="0" borderId="0" xfId="0" applyNumberFormat="1" applyAlignment="1">
      <alignment horizontal="center"/>
    </xf>
    <xf numFmtId="0" fontId="75" fillId="38" borderId="0" xfId="6" applyFont="1" applyFill="1" applyAlignment="1">
      <alignment horizontal="center"/>
    </xf>
    <xf numFmtId="0" fontId="65" fillId="38" borderId="0" xfId="6" applyFont="1" applyFill="1"/>
    <xf numFmtId="3" fontId="72" fillId="0" borderId="0" xfId="6" applyNumberFormat="1" applyFont="1" applyAlignment="1">
      <alignment horizontal="center" vertical="center"/>
    </xf>
    <xf numFmtId="4" fontId="72" fillId="0" borderId="0" xfId="6" applyNumberFormat="1" applyFont="1" applyAlignment="1">
      <alignment vertical="center"/>
    </xf>
    <xf numFmtId="4" fontId="75" fillId="0" borderId="0" xfId="6" applyNumberFormat="1" applyFont="1" applyAlignment="1">
      <alignment horizontal="center" vertical="center"/>
    </xf>
    <xf numFmtId="4" fontId="77" fillId="0" borderId="0" xfId="6" applyNumberFormat="1" applyFont="1" applyAlignment="1">
      <alignment vertical="center"/>
    </xf>
    <xf numFmtId="3" fontId="70" fillId="0" borderId="0" xfId="6" applyNumberFormat="1" applyFont="1" applyAlignment="1">
      <alignment horizontal="center" vertical="center"/>
    </xf>
    <xf numFmtId="4" fontId="70" fillId="0" borderId="0" xfId="6" applyNumberFormat="1" applyFont="1" applyAlignment="1">
      <alignment vertical="center"/>
    </xf>
    <xf numFmtId="0" fontId="4" fillId="38" borderId="0" xfId="6" applyFont="1" applyFill="1"/>
    <xf numFmtId="0" fontId="91" fillId="0" borderId="0" xfId="6" applyFont="1" applyAlignment="1">
      <alignment horizontal="center"/>
    </xf>
    <xf numFmtId="0" fontId="10" fillId="0" borderId="0" xfId="6" applyFont="1" applyAlignment="1">
      <alignment vertical="center"/>
    </xf>
    <xf numFmtId="0" fontId="1" fillId="0" borderId="0" xfId="6" applyAlignment="1">
      <alignment vertical="center"/>
    </xf>
    <xf numFmtId="180" fontId="1" fillId="0" borderId="0" xfId="6" applyNumberFormat="1" applyAlignment="1">
      <alignment vertical="center"/>
    </xf>
    <xf numFmtId="0" fontId="74" fillId="0" borderId="0" xfId="6" applyFont="1" applyAlignment="1">
      <alignment vertical="center"/>
    </xf>
    <xf numFmtId="0" fontId="1" fillId="38" borderId="0" xfId="6" applyFill="1"/>
    <xf numFmtId="0" fontId="98" fillId="0" borderId="0" xfId="6" applyFont="1"/>
    <xf numFmtId="0" fontId="10" fillId="0" borderId="0" xfId="6" applyFont="1"/>
    <xf numFmtId="4" fontId="72" fillId="0" borderId="0" xfId="6" applyNumberFormat="1" applyFont="1" applyAlignment="1">
      <alignment horizontal="right" vertical="center"/>
    </xf>
    <xf numFmtId="4" fontId="78" fillId="0" borderId="0" xfId="6" applyNumberFormat="1" applyFont="1" applyAlignment="1">
      <alignment horizontal="right" vertical="center"/>
    </xf>
    <xf numFmtId="4" fontId="77" fillId="0" borderId="0" xfId="6" applyNumberFormat="1" applyFont="1" applyAlignment="1">
      <alignment horizontal="right" vertical="center"/>
    </xf>
    <xf numFmtId="0" fontId="100" fillId="0" borderId="0" xfId="6" applyFont="1"/>
    <xf numFmtId="0" fontId="88" fillId="0" borderId="0" xfId="6" applyFont="1"/>
    <xf numFmtId="0" fontId="1" fillId="0" borderId="0" xfId="1026"/>
    <xf numFmtId="0" fontId="97" fillId="62" borderId="73" xfId="1095" applyFont="1" applyFill="1" applyBorder="1" applyAlignment="1">
      <alignment horizontal="center" vertical="center"/>
    </xf>
    <xf numFmtId="0" fontId="96" fillId="62" borderId="73" xfId="1095" applyFont="1" applyFill="1" applyBorder="1" applyAlignment="1">
      <alignment horizontal="center" vertical="center"/>
    </xf>
    <xf numFmtId="0" fontId="96" fillId="66" borderId="74" xfId="6" applyFont="1" applyFill="1" applyBorder="1" applyAlignment="1">
      <alignment horizontal="center" vertical="center" wrapText="1"/>
    </xf>
    <xf numFmtId="0" fontId="98" fillId="66" borderId="69" xfId="6" applyFont="1" applyFill="1" applyBorder="1" applyAlignment="1">
      <alignment horizontal="center" vertical="center" wrapText="1"/>
    </xf>
    <xf numFmtId="0" fontId="30" fillId="0" borderId="0" xfId="6" applyFont="1"/>
    <xf numFmtId="0" fontId="63" fillId="0" borderId="75" xfId="6" applyFont="1" applyBorder="1" applyAlignment="1">
      <alignment horizontal="center"/>
    </xf>
    <xf numFmtId="0" fontId="98" fillId="62" borderId="70" xfId="6" applyFont="1" applyFill="1" applyBorder="1" applyAlignment="1" applyProtection="1">
      <alignment horizontal="center" vertical="center" wrapText="1"/>
      <protection locked="0"/>
    </xf>
    <xf numFmtId="10" fontId="96" fillId="66" borderId="76" xfId="6" applyNumberFormat="1" applyFont="1" applyFill="1" applyBorder="1" applyAlignment="1">
      <alignment horizontal="center" vertical="center" wrapText="1"/>
    </xf>
    <xf numFmtId="3" fontId="35" fillId="0" borderId="63" xfId="895" applyNumberFormat="1" applyFont="1" applyFill="1" applyBorder="1" applyAlignment="1">
      <alignment horizontal="right" vertical="center" wrapText="1"/>
    </xf>
    <xf numFmtId="4" fontId="35" fillId="0" borderId="64" xfId="895" applyNumberFormat="1" applyFont="1" applyFill="1" applyBorder="1" applyAlignment="1">
      <alignment horizontal="right" vertical="center" wrapText="1"/>
    </xf>
    <xf numFmtId="0" fontId="24" fillId="0" borderId="0" xfId="1093" applyFont="1" applyAlignment="1">
      <alignment horizontal="center" vertical="center"/>
    </xf>
    <xf numFmtId="174" fontId="27" fillId="0" borderId="0" xfId="895" applyFont="1" applyFill="1" applyAlignment="1" applyProtection="1">
      <alignment horizontal="center"/>
    </xf>
    <xf numFmtId="0" fontId="10" fillId="0" borderId="0" xfId="6" applyFont="1" applyAlignment="1">
      <alignment horizontal="center"/>
    </xf>
    <xf numFmtId="0" fontId="10" fillId="0" borderId="0" xfId="6" applyFont="1" applyAlignment="1">
      <alignment horizontal="center" wrapText="1"/>
    </xf>
    <xf numFmtId="174" fontId="119" fillId="38" borderId="0" xfId="895" applyFont="1" applyFill="1" applyAlignment="1">
      <alignment horizontal="center"/>
    </xf>
    <xf numFmtId="174" fontId="119" fillId="0" borderId="0" xfId="895" applyFont="1" applyAlignment="1">
      <alignment horizontal="center"/>
    </xf>
    <xf numFmtId="0" fontId="1" fillId="0" borderId="0" xfId="10"/>
    <xf numFmtId="0" fontId="1" fillId="8" borderId="66" xfId="10" applyFill="1" applyBorder="1"/>
    <xf numFmtId="0" fontId="1" fillId="8" borderId="37" xfId="10" applyFill="1" applyBorder="1"/>
    <xf numFmtId="0" fontId="1" fillId="8" borderId="38" xfId="10" applyFill="1" applyBorder="1"/>
    <xf numFmtId="0" fontId="1" fillId="8" borderId="67" xfId="10" applyFill="1" applyBorder="1"/>
    <xf numFmtId="0" fontId="1" fillId="8" borderId="0" xfId="10" applyFill="1"/>
    <xf numFmtId="0" fontId="1" fillId="8" borderId="39" xfId="10" applyFill="1" applyBorder="1"/>
    <xf numFmtId="0" fontId="1" fillId="8" borderId="68" xfId="10" applyFill="1" applyBorder="1"/>
    <xf numFmtId="0" fontId="1" fillId="8" borderId="22" xfId="10" applyFill="1" applyBorder="1"/>
    <xf numFmtId="0" fontId="1" fillId="8" borderId="40" xfId="10" applyFill="1" applyBorder="1"/>
    <xf numFmtId="0" fontId="95" fillId="62" borderId="77" xfId="10" applyFont="1" applyFill="1" applyBorder="1" applyAlignment="1">
      <alignment horizontal="left" vertical="center"/>
    </xf>
    <xf numFmtId="0" fontId="96" fillId="62" borderId="73" xfId="10" applyFont="1" applyFill="1" applyBorder="1" applyAlignment="1">
      <alignment horizontal="left" vertical="center"/>
    </xf>
    <xf numFmtId="10" fontId="97" fillId="62" borderId="73" xfId="10" applyNumberFormat="1" applyFont="1" applyFill="1" applyBorder="1" applyAlignment="1">
      <alignment vertical="center"/>
    </xf>
    <xf numFmtId="3" fontId="97" fillId="62" borderId="73" xfId="10" applyNumberFormat="1" applyFont="1" applyFill="1" applyBorder="1" applyAlignment="1">
      <alignment vertical="center"/>
    </xf>
    <xf numFmtId="0" fontId="97" fillId="62" borderId="78" xfId="10" applyFont="1" applyFill="1" applyBorder="1" applyAlignment="1">
      <alignment vertical="center"/>
    </xf>
    <xf numFmtId="0" fontId="96" fillId="66" borderId="74" xfId="10" applyFont="1" applyFill="1" applyBorder="1" applyAlignment="1">
      <alignment horizontal="center" vertical="center" wrapText="1"/>
    </xf>
    <xf numFmtId="10" fontId="96" fillId="66" borderId="80" xfId="10" applyNumberFormat="1" applyFont="1" applyFill="1" applyBorder="1" applyAlignment="1">
      <alignment horizontal="center" vertical="center" wrapText="1"/>
    </xf>
    <xf numFmtId="10" fontId="96" fillId="66" borderId="81" xfId="10" applyNumberFormat="1" applyFont="1" applyFill="1" applyBorder="1" applyAlignment="1">
      <alignment horizontal="center" vertical="center" wrapText="1"/>
    </xf>
    <xf numFmtId="0" fontId="73" fillId="2" borderId="82" xfId="10" applyFont="1" applyFill="1" applyBorder="1" applyAlignment="1">
      <alignment horizontal="center" vertical="center"/>
    </xf>
    <xf numFmtId="0" fontId="73" fillId="2" borderId="83" xfId="10" applyFont="1" applyFill="1" applyBorder="1" applyAlignment="1">
      <alignment horizontal="center" vertical="center"/>
    </xf>
    <xf numFmtId="0" fontId="73" fillId="2" borderId="84" xfId="10" applyFont="1" applyFill="1" applyBorder="1" applyAlignment="1">
      <alignment horizontal="center" vertical="center"/>
    </xf>
    <xf numFmtId="0" fontId="73" fillId="38" borderId="42" xfId="10" applyFont="1" applyFill="1" applyBorder="1" applyAlignment="1">
      <alignment horizontal="center" vertical="center"/>
    </xf>
    <xf numFmtId="0" fontId="73" fillId="38" borderId="46" xfId="10" applyFont="1" applyFill="1" applyBorder="1" applyAlignment="1">
      <alignment horizontal="center" vertical="center"/>
    </xf>
    <xf numFmtId="0" fontId="73" fillId="38" borderId="49" xfId="10" applyFont="1" applyFill="1" applyBorder="1" applyAlignment="1">
      <alignment horizontal="center" vertical="center"/>
    </xf>
    <xf numFmtId="0" fontId="95" fillId="62" borderId="73" xfId="10" applyFont="1" applyFill="1" applyBorder="1" applyAlignment="1">
      <alignment horizontal="left" vertical="center"/>
    </xf>
    <xf numFmtId="0" fontId="95" fillId="62" borderId="78" xfId="10" applyFont="1" applyFill="1" applyBorder="1" applyAlignment="1">
      <alignment horizontal="left" vertical="center"/>
    </xf>
    <xf numFmtId="3" fontId="96" fillId="66" borderId="85" xfId="10" applyNumberFormat="1" applyFont="1" applyFill="1" applyBorder="1" applyAlignment="1">
      <alignment horizontal="center" vertical="center" wrapText="1"/>
    </xf>
    <xf numFmtId="17" fontId="73" fillId="2" borderId="82" xfId="10" applyNumberFormat="1" applyFont="1" applyFill="1" applyBorder="1" applyAlignment="1">
      <alignment horizontal="center" vertical="center"/>
    </xf>
    <xf numFmtId="3" fontId="96" fillId="66" borderId="81" xfId="10" applyNumberFormat="1" applyFont="1" applyFill="1" applyBorder="1" applyAlignment="1">
      <alignment horizontal="center" vertical="center" wrapText="1"/>
    </xf>
    <xf numFmtId="3" fontId="96" fillId="66" borderId="86" xfId="10" applyNumberFormat="1" applyFont="1" applyFill="1" applyBorder="1" applyAlignment="1">
      <alignment horizontal="center" vertical="center" wrapText="1"/>
    </xf>
    <xf numFmtId="17" fontId="94" fillId="2" borderId="82" xfId="10" applyNumberFormat="1" applyFont="1" applyFill="1" applyBorder="1" applyAlignment="1">
      <alignment horizontal="center" vertical="center"/>
    </xf>
    <xf numFmtId="169" fontId="25" fillId="0" borderId="44" xfId="10" applyNumberFormat="1" applyFont="1" applyBorder="1" applyAlignment="1">
      <alignment horizontal="right" vertical="center"/>
    </xf>
    <xf numFmtId="17" fontId="94" fillId="2" borderId="83" xfId="10" applyNumberFormat="1" applyFont="1" applyFill="1" applyBorder="1" applyAlignment="1">
      <alignment horizontal="center" vertical="center"/>
    </xf>
    <xf numFmtId="169" fontId="25" fillId="0" borderId="47" xfId="10" applyNumberFormat="1" applyFont="1" applyBorder="1" applyAlignment="1">
      <alignment horizontal="right" vertical="center"/>
    </xf>
    <xf numFmtId="169" fontId="25" fillId="0" borderId="48" xfId="10" applyNumberFormat="1" applyFont="1" applyBorder="1" applyAlignment="1">
      <alignment horizontal="right" vertical="center"/>
    </xf>
    <xf numFmtId="2" fontId="99" fillId="0" borderId="46" xfId="1095" applyNumberFormat="1" applyFont="1" applyBorder="1" applyAlignment="1">
      <alignment horizontal="right" vertical="center" wrapText="1"/>
    </xf>
    <xf numFmtId="10" fontId="99" fillId="0" borderId="47" xfId="10" applyNumberFormat="1" applyFont="1" applyBorder="1"/>
    <xf numFmtId="1" fontId="99" fillId="0" borderId="47" xfId="1095" applyNumberFormat="1" applyFont="1" applyBorder="1" applyAlignment="1">
      <alignment horizontal="right" vertical="center" wrapText="1"/>
    </xf>
    <xf numFmtId="10" fontId="99" fillId="0" borderId="48" xfId="10" applyNumberFormat="1" applyFont="1" applyBorder="1"/>
    <xf numFmtId="174" fontId="94" fillId="0" borderId="47" xfId="895" applyFont="1" applyFill="1" applyBorder="1" applyAlignment="1" applyProtection="1">
      <alignment horizontal="right" vertical="center" wrapText="1"/>
    </xf>
    <xf numFmtId="1" fontId="94" fillId="0" borderId="48" xfId="1095" applyNumberFormat="1" applyFont="1" applyBorder="1" applyAlignment="1">
      <alignment horizontal="right" vertical="center" wrapText="1"/>
    </xf>
    <xf numFmtId="17" fontId="94" fillId="2" borderId="84" xfId="10" applyNumberFormat="1" applyFont="1" applyFill="1" applyBorder="1" applyAlignment="1">
      <alignment horizontal="center" vertical="center"/>
    </xf>
    <xf numFmtId="174" fontId="94" fillId="0" borderId="50" xfId="895" applyFont="1" applyFill="1" applyBorder="1" applyAlignment="1" applyProtection="1">
      <alignment horizontal="right" vertical="center" wrapText="1"/>
    </xf>
    <xf numFmtId="10" fontId="99" fillId="0" borderId="50" xfId="10" applyNumberFormat="1" applyFont="1" applyBorder="1"/>
    <xf numFmtId="1" fontId="94" fillId="0" borderId="51" xfId="1095" applyNumberFormat="1" applyFont="1" applyBorder="1" applyAlignment="1">
      <alignment horizontal="right" vertical="center" wrapText="1"/>
    </xf>
    <xf numFmtId="2" fontId="99" fillId="0" borderId="49" xfId="1095" applyNumberFormat="1" applyFont="1" applyBorder="1" applyAlignment="1">
      <alignment horizontal="right" vertical="center" wrapText="1"/>
    </xf>
    <xf numFmtId="1" fontId="99" fillId="0" borderId="50" xfId="1095" applyNumberFormat="1" applyFont="1" applyBorder="1" applyAlignment="1">
      <alignment horizontal="right" vertical="center" wrapText="1"/>
    </xf>
    <xf numFmtId="10" fontId="99" fillId="0" borderId="51" xfId="10" applyNumberFormat="1" applyFont="1" applyBorder="1"/>
    <xf numFmtId="0" fontId="63" fillId="0" borderId="87" xfId="6" applyFont="1" applyBorder="1" applyAlignment="1">
      <alignment horizontal="center"/>
    </xf>
    <xf numFmtId="2" fontId="99" fillId="0" borderId="46" xfId="10" applyNumberFormat="1" applyFont="1" applyBorder="1" applyAlignment="1">
      <alignment horizontal="center" vertical="center"/>
    </xf>
    <xf numFmtId="2" fontId="25" fillId="0" borderId="49" xfId="10" applyNumberFormat="1" applyFont="1" applyBorder="1" applyAlignment="1">
      <alignment horizontal="center" vertical="center"/>
    </xf>
    <xf numFmtId="2" fontId="9" fillId="0" borderId="42" xfId="10" applyNumberFormat="1" applyFont="1" applyBorder="1" applyAlignment="1">
      <alignment horizontal="center" vertical="center"/>
    </xf>
    <xf numFmtId="2" fontId="9" fillId="0" borderId="46" xfId="10" applyNumberFormat="1" applyFont="1" applyBorder="1" applyAlignment="1">
      <alignment horizontal="center" vertical="center"/>
    </xf>
    <xf numFmtId="2" fontId="94" fillId="0" borderId="46" xfId="10" applyNumberFormat="1" applyFont="1" applyBorder="1" applyAlignment="1">
      <alignment horizontal="center" vertical="center"/>
    </xf>
    <xf numFmtId="1" fontId="9" fillId="0" borderId="43" xfId="10" applyNumberFormat="1" applyFont="1" applyBorder="1" applyAlignment="1">
      <alignment horizontal="center" vertical="center"/>
    </xf>
    <xf numFmtId="1" fontId="9" fillId="0" borderId="47" xfId="10" applyNumberFormat="1" applyFont="1" applyBorder="1" applyAlignment="1">
      <alignment horizontal="center" vertical="center"/>
    </xf>
    <xf numFmtId="1" fontId="94" fillId="0" borderId="47" xfId="10" applyNumberFormat="1" applyFont="1" applyBorder="1" applyAlignment="1">
      <alignment horizontal="center" vertical="center"/>
    </xf>
    <xf numFmtId="1" fontId="94" fillId="0" borderId="50" xfId="10" applyNumberFormat="1" applyFont="1" applyBorder="1" applyAlignment="1">
      <alignment horizontal="center" vertical="center"/>
    </xf>
    <xf numFmtId="1" fontId="94" fillId="0" borderId="47" xfId="1095" applyNumberFormat="1" applyFont="1" applyBorder="1" applyAlignment="1">
      <alignment horizontal="center" vertical="center" wrapText="1"/>
    </xf>
    <xf numFmtId="1" fontId="99" fillId="0" borderId="47" xfId="1095" applyNumberFormat="1" applyFont="1" applyBorder="1" applyAlignment="1">
      <alignment horizontal="center" vertical="center" wrapText="1"/>
    </xf>
    <xf numFmtId="0" fontId="8" fillId="26" borderId="75" xfId="6" applyFont="1" applyFill="1" applyBorder="1" applyAlignment="1">
      <alignment vertical="center"/>
    </xf>
    <xf numFmtId="0" fontId="8" fillId="2" borderId="75" xfId="6" applyFont="1" applyFill="1" applyBorder="1" applyAlignment="1">
      <alignment vertical="center"/>
    </xf>
    <xf numFmtId="2" fontId="87" fillId="26" borderId="75" xfId="895" applyNumberFormat="1" applyFont="1" applyFill="1" applyBorder="1" applyAlignment="1" applyProtection="1">
      <alignment horizontal="center" vertical="center"/>
    </xf>
    <xf numFmtId="2" fontId="87" fillId="2" borderId="75" xfId="895" applyNumberFormat="1" applyFont="1" applyFill="1" applyBorder="1" applyAlignment="1" applyProtection="1">
      <alignment horizontal="center" vertical="center"/>
    </xf>
    <xf numFmtId="0" fontId="100" fillId="67" borderId="88" xfId="6" applyFont="1" applyFill="1" applyBorder="1" applyAlignment="1">
      <alignment horizontal="center"/>
    </xf>
    <xf numFmtId="0" fontId="88" fillId="67" borderId="88" xfId="6" applyFont="1" applyFill="1" applyBorder="1" applyAlignment="1">
      <alignment horizontal="center"/>
    </xf>
    <xf numFmtId="0" fontId="100" fillId="67" borderId="89" xfId="6" applyFont="1" applyFill="1" applyBorder="1" applyAlignment="1">
      <alignment horizontal="center"/>
    </xf>
    <xf numFmtId="0" fontId="65" fillId="38" borderId="0" xfId="6" applyFont="1" applyFill="1" applyAlignment="1">
      <alignment horizontal="center"/>
    </xf>
    <xf numFmtId="0" fontId="65" fillId="38" borderId="0" xfId="6" applyFont="1" applyFill="1" applyAlignment="1">
      <alignment horizontal="left"/>
    </xf>
    <xf numFmtId="2" fontId="73" fillId="0" borderId="86" xfId="1095" applyNumberFormat="1" applyFont="1" applyBorder="1" applyAlignment="1">
      <alignment horizontal="right" vertical="center" wrapText="1"/>
    </xf>
    <xf numFmtId="188" fontId="99" fillId="0" borderId="90" xfId="10" applyNumberFormat="1" applyFont="1" applyBorder="1"/>
    <xf numFmtId="14" fontId="94" fillId="2" borderId="82" xfId="10" applyNumberFormat="1" applyFont="1" applyFill="1" applyBorder="1" applyAlignment="1">
      <alignment horizontal="center" vertical="center"/>
    </xf>
    <xf numFmtId="14" fontId="94" fillId="2" borderId="83" xfId="10" applyNumberFormat="1" applyFont="1" applyFill="1" applyBorder="1" applyAlignment="1">
      <alignment horizontal="center" vertical="center"/>
    </xf>
    <xf numFmtId="14" fontId="94" fillId="2" borderId="84" xfId="10" applyNumberFormat="1" applyFont="1" applyFill="1" applyBorder="1" applyAlignment="1">
      <alignment horizontal="center" vertical="center"/>
    </xf>
    <xf numFmtId="1" fontId="119" fillId="38" borderId="0" xfId="895" applyNumberFormat="1" applyFont="1" applyFill="1" applyAlignment="1">
      <alignment horizontal="center"/>
    </xf>
    <xf numFmtId="2" fontId="119" fillId="38" borderId="0" xfId="895" applyNumberFormat="1" applyFont="1" applyFill="1" applyAlignment="1">
      <alignment horizontal="center"/>
    </xf>
    <xf numFmtId="1" fontId="119" fillId="0" borderId="0" xfId="895" applyNumberFormat="1" applyFont="1" applyAlignment="1">
      <alignment horizontal="center"/>
    </xf>
    <xf numFmtId="2" fontId="119" fillId="0" borderId="0" xfId="895" applyNumberFormat="1" applyFont="1" applyAlignment="1">
      <alignment horizontal="center"/>
    </xf>
    <xf numFmtId="0" fontId="10" fillId="2" borderId="70" xfId="6" applyFont="1" applyFill="1" applyBorder="1" applyAlignment="1" applyProtection="1">
      <alignment horizontal="center" vertical="center" wrapText="1"/>
      <protection locked="0"/>
    </xf>
    <xf numFmtId="0" fontId="10" fillId="2" borderId="91" xfId="6" applyFont="1" applyFill="1" applyBorder="1" applyAlignment="1" applyProtection="1">
      <alignment horizontal="center" vertical="center" wrapText="1"/>
      <protection locked="0"/>
    </xf>
    <xf numFmtId="0" fontId="10" fillId="2" borderId="92" xfId="6" applyFont="1" applyFill="1" applyBorder="1" applyAlignment="1" applyProtection="1">
      <alignment horizontal="center" vertical="center" wrapText="1"/>
      <protection locked="0"/>
    </xf>
    <xf numFmtId="174" fontId="88" fillId="67" borderId="88" xfId="895" applyFont="1" applyFill="1" applyBorder="1" applyAlignment="1" applyProtection="1">
      <alignment horizontal="center"/>
    </xf>
    <xf numFmtId="174" fontId="121" fillId="26" borderId="75" xfId="895" applyFont="1" applyFill="1" applyBorder="1" applyAlignment="1" applyProtection="1">
      <alignment horizontal="center" vertical="center"/>
    </xf>
    <xf numFmtId="174" fontId="121" fillId="2" borderId="75" xfId="895" applyFont="1" applyFill="1" applyBorder="1" applyAlignment="1" applyProtection="1">
      <alignment horizontal="center" vertical="center"/>
    </xf>
    <xf numFmtId="174" fontId="122" fillId="26" borderId="75" xfId="895" applyFont="1" applyFill="1" applyBorder="1" applyAlignment="1" applyProtection="1">
      <alignment horizontal="center" vertical="center"/>
    </xf>
    <xf numFmtId="174" fontId="122" fillId="2" borderId="75" xfId="895" applyFont="1" applyFill="1" applyBorder="1" applyAlignment="1" applyProtection="1">
      <alignment horizontal="center" vertical="center"/>
    </xf>
    <xf numFmtId="169" fontId="1" fillId="38" borderId="0" xfId="1161" applyNumberFormat="1" applyFont="1" applyFill="1" applyBorder="1"/>
    <xf numFmtId="169" fontId="10" fillId="0" borderId="0" xfId="1161" quotePrefix="1" applyNumberFormat="1" applyFont="1" applyFill="1" applyBorder="1" applyAlignment="1">
      <alignment horizontal="center"/>
    </xf>
    <xf numFmtId="0" fontId="1" fillId="38" borderId="0" xfId="6" applyFill="1" applyAlignment="1">
      <alignment horizontal="center"/>
    </xf>
    <xf numFmtId="169" fontId="1" fillId="38" borderId="0" xfId="1161" applyNumberFormat="1" applyFont="1" applyFill="1" applyBorder="1" applyAlignment="1">
      <alignment horizontal="center"/>
    </xf>
    <xf numFmtId="169" fontId="98" fillId="0" borderId="0" xfId="1161" applyNumberFormat="1" applyFont="1" applyFill="1" applyBorder="1" applyAlignment="1">
      <alignment horizontal="center"/>
    </xf>
    <xf numFmtId="169" fontId="98" fillId="0" borderId="0" xfId="1161" applyNumberFormat="1" applyFont="1" applyFill="1" applyBorder="1"/>
    <xf numFmtId="169" fontId="10" fillId="0" borderId="0" xfId="1161" applyNumberFormat="1" applyFont="1" applyFill="1" applyBorder="1"/>
    <xf numFmtId="0" fontId="98" fillId="0" borderId="0" xfId="6" applyFont="1" applyAlignment="1">
      <alignment horizontal="center"/>
    </xf>
    <xf numFmtId="174" fontId="124" fillId="8" borderId="0" xfId="895" applyFont="1" applyFill="1" applyBorder="1" applyAlignment="1" applyProtection="1">
      <alignment horizontal="center" vertical="center" wrapText="1"/>
    </xf>
    <xf numFmtId="174" fontId="63" fillId="26" borderId="75" xfId="895" applyFont="1" applyFill="1" applyBorder="1" applyAlignment="1" applyProtection="1">
      <alignment vertical="center"/>
    </xf>
    <xf numFmtId="174" fontId="63" fillId="2" borderId="75" xfId="895" applyFont="1" applyFill="1" applyBorder="1" applyAlignment="1" applyProtection="1">
      <alignment vertical="center"/>
    </xf>
    <xf numFmtId="0" fontId="24" fillId="38" borderId="0" xfId="1093" applyFont="1" applyFill="1" applyAlignment="1">
      <alignment horizontal="center" vertical="center"/>
    </xf>
    <xf numFmtId="0" fontId="96" fillId="66" borderId="93" xfId="10" applyFont="1" applyFill="1" applyBorder="1" applyAlignment="1">
      <alignment horizontal="center" vertical="center" wrapText="1"/>
    </xf>
    <xf numFmtId="14" fontId="124" fillId="8" borderId="0" xfId="6" applyNumberFormat="1" applyFont="1" applyFill="1" applyAlignment="1">
      <alignment horizontal="center" vertical="center" wrapText="1"/>
    </xf>
    <xf numFmtId="14" fontId="98" fillId="62" borderId="0" xfId="6" applyNumberFormat="1" applyFont="1" applyFill="1" applyAlignment="1" applyProtection="1">
      <alignment horizontal="center" vertical="center" wrapText="1"/>
      <protection locked="0"/>
    </xf>
    <xf numFmtId="14" fontId="98" fillId="62" borderId="0" xfId="895" applyNumberFormat="1" applyFont="1" applyFill="1" applyBorder="1" applyAlignment="1" applyProtection="1">
      <alignment horizontal="center" vertical="center" wrapText="1"/>
      <protection locked="0"/>
    </xf>
    <xf numFmtId="3" fontId="96" fillId="66" borderId="80" xfId="6" applyNumberFormat="1" applyFont="1" applyFill="1" applyBorder="1" applyAlignment="1">
      <alignment horizontal="center" vertical="center" wrapText="1"/>
    </xf>
    <xf numFmtId="17" fontId="96" fillId="66" borderId="0" xfId="6" applyNumberFormat="1" applyFont="1" applyFill="1" applyAlignment="1">
      <alignment horizontal="center" vertical="center" wrapText="1"/>
    </xf>
    <xf numFmtId="174" fontId="87" fillId="26" borderId="75" xfId="895" applyFont="1" applyFill="1" applyBorder="1" applyAlignment="1" applyProtection="1">
      <alignment horizontal="center" vertical="center"/>
    </xf>
    <xf numFmtId="0" fontId="88" fillId="0" borderId="0" xfId="6" applyFont="1" applyAlignment="1">
      <alignment horizontal="right"/>
    </xf>
    <xf numFmtId="0" fontId="73" fillId="0" borderId="79" xfId="10" applyFont="1" applyBorder="1" applyAlignment="1">
      <alignment horizontal="left" vertical="center"/>
    </xf>
    <xf numFmtId="0" fontId="1" fillId="0" borderId="76" xfId="10" applyBorder="1" applyAlignment="1">
      <alignment horizontal="left" vertical="center"/>
    </xf>
    <xf numFmtId="0" fontId="1" fillId="0" borderId="86" xfId="10" applyBorder="1" applyAlignment="1">
      <alignment horizontal="left" vertical="center"/>
    </xf>
    <xf numFmtId="0" fontId="88" fillId="0" borderId="94" xfId="6" applyFont="1" applyBorder="1"/>
    <xf numFmtId="0" fontId="8" fillId="26" borderId="95" xfId="6" applyFont="1" applyFill="1" applyBorder="1" applyAlignment="1">
      <alignment horizontal="left" vertical="center"/>
    </xf>
    <xf numFmtId="0" fontId="8" fillId="2" borderId="75" xfId="6" applyFont="1" applyFill="1" applyBorder="1" applyAlignment="1">
      <alignment horizontal="left" vertical="center"/>
    </xf>
    <xf numFmtId="0" fontId="8" fillId="26" borderId="75" xfId="6" applyFont="1" applyFill="1" applyBorder="1" applyAlignment="1">
      <alignment horizontal="left" vertical="center"/>
    </xf>
    <xf numFmtId="2" fontId="87" fillId="2" borderId="75" xfId="896" applyNumberFormat="1" applyFont="1" applyFill="1" applyBorder="1" applyAlignment="1" applyProtection="1">
      <alignment horizontal="center" vertical="center"/>
    </xf>
    <xf numFmtId="174" fontId="1" fillId="0" borderId="0" xfId="896" applyFont="1"/>
    <xf numFmtId="180" fontId="87" fillId="26" borderId="75" xfId="896" applyNumberFormat="1" applyFont="1" applyFill="1" applyBorder="1" applyAlignment="1" applyProtection="1">
      <alignment horizontal="center" vertical="center"/>
    </xf>
    <xf numFmtId="180" fontId="87" fillId="2" borderId="75" xfId="896" applyNumberFormat="1" applyFont="1" applyFill="1" applyBorder="1" applyAlignment="1" applyProtection="1">
      <alignment horizontal="center" vertical="center"/>
    </xf>
    <xf numFmtId="174" fontId="63" fillId="2" borderId="75" xfId="896" applyFont="1" applyFill="1" applyBorder="1" applyAlignment="1" applyProtection="1">
      <alignment vertical="center"/>
    </xf>
    <xf numFmtId="174" fontId="122" fillId="26" borderId="75" xfId="895" applyFont="1" applyFill="1" applyBorder="1" applyAlignment="1" applyProtection="1">
      <alignment horizontal="center" vertical="center" wrapText="1"/>
    </xf>
    <xf numFmtId="174" fontId="122" fillId="2" borderId="75" xfId="895" applyFont="1" applyFill="1" applyBorder="1" applyAlignment="1" applyProtection="1">
      <alignment horizontal="center" vertical="center" wrapText="1"/>
    </xf>
    <xf numFmtId="0" fontId="100" fillId="67" borderId="96" xfId="6" applyFont="1" applyFill="1" applyBorder="1" applyAlignment="1">
      <alignment horizontal="center"/>
    </xf>
    <xf numFmtId="0" fontId="117" fillId="67" borderId="96" xfId="6" applyFont="1" applyFill="1" applyBorder="1" applyAlignment="1">
      <alignment horizontal="center"/>
    </xf>
    <xf numFmtId="180" fontId="92" fillId="0" borderId="0" xfId="6" applyNumberFormat="1" applyFont="1" applyAlignment="1">
      <alignment horizontal="center" vertical="center"/>
    </xf>
    <xf numFmtId="0" fontId="8" fillId="2" borderId="87" xfId="6" applyFont="1" applyFill="1" applyBorder="1" applyAlignment="1">
      <alignment horizontal="left" vertical="center"/>
    </xf>
    <xf numFmtId="0" fontId="8" fillId="2" borderId="95" xfId="6" applyFont="1" applyFill="1" applyBorder="1" applyAlignment="1">
      <alignment horizontal="left" vertical="center"/>
    </xf>
    <xf numFmtId="2" fontId="98" fillId="62" borderId="0" xfId="895" applyNumberFormat="1" applyFont="1" applyFill="1" applyBorder="1" applyAlignment="1" applyProtection="1">
      <alignment horizontal="center" vertical="center" wrapText="1"/>
      <protection locked="0"/>
    </xf>
    <xf numFmtId="10" fontId="25" fillId="0" borderId="48" xfId="10" applyNumberFormat="1" applyFont="1" applyBorder="1" applyAlignment="1">
      <alignment horizontal="right" vertical="center"/>
    </xf>
    <xf numFmtId="169" fontId="99" fillId="0" borderId="48" xfId="10" applyNumberFormat="1" applyFont="1" applyBorder="1" applyAlignment="1">
      <alignment horizontal="right"/>
    </xf>
    <xf numFmtId="0" fontId="73" fillId="7" borderId="79" xfId="10" applyFont="1" applyFill="1" applyBorder="1" applyAlignment="1">
      <alignment horizontal="left" vertical="center"/>
    </xf>
    <xf numFmtId="0" fontId="1" fillId="7" borderId="97" xfId="10" applyFill="1" applyBorder="1" applyAlignment="1">
      <alignment horizontal="left" vertical="center"/>
    </xf>
    <xf numFmtId="0" fontId="96" fillId="66" borderId="82" xfId="10" applyFont="1" applyFill="1" applyBorder="1" applyAlignment="1">
      <alignment horizontal="centerContinuous" vertical="center" wrapText="1"/>
    </xf>
    <xf numFmtId="10" fontId="96" fillId="66" borderId="79" xfId="10" applyNumberFormat="1" applyFont="1" applyFill="1" applyBorder="1" applyAlignment="1">
      <alignment horizontal="centerContinuous" vertical="center" wrapText="1"/>
    </xf>
    <xf numFmtId="10" fontId="96" fillId="66" borderId="86" xfId="10" applyNumberFormat="1" applyFont="1" applyFill="1" applyBorder="1" applyAlignment="1">
      <alignment horizontal="centerContinuous" vertical="center" wrapText="1"/>
    </xf>
    <xf numFmtId="0" fontId="95" fillId="62" borderId="98" xfId="6" applyFont="1" applyFill="1" applyBorder="1" applyAlignment="1">
      <alignment horizontal="left" vertical="center"/>
    </xf>
    <xf numFmtId="0" fontId="10" fillId="0" borderId="99" xfId="6" applyFont="1" applyBorder="1" applyAlignment="1">
      <alignment horizontal="centerContinuous"/>
    </xf>
    <xf numFmtId="0" fontId="25" fillId="0" borderId="99" xfId="6" applyFont="1" applyBorder="1" applyAlignment="1">
      <alignment horizontal="centerContinuous"/>
    </xf>
    <xf numFmtId="0" fontId="95" fillId="62" borderId="100" xfId="6" applyFont="1" applyFill="1" applyBorder="1" applyAlignment="1">
      <alignment horizontal="left" vertical="center"/>
    </xf>
    <xf numFmtId="0" fontId="63" fillId="0" borderId="87" xfId="6" applyFont="1" applyBorder="1" applyAlignment="1">
      <alignment horizontal="left"/>
    </xf>
    <xf numFmtId="0" fontId="63" fillId="0" borderId="101" xfId="6" applyFont="1" applyBorder="1" applyAlignment="1">
      <alignment horizontal="left"/>
    </xf>
    <xf numFmtId="0" fontId="8" fillId="26" borderId="75" xfId="6" applyFont="1" applyFill="1" applyBorder="1" applyAlignment="1">
      <alignment horizontal="centerContinuous" vertical="center"/>
    </xf>
    <xf numFmtId="0" fontId="8" fillId="2" borderId="75" xfId="6" applyFont="1" applyFill="1" applyBorder="1" applyAlignment="1">
      <alignment horizontal="centerContinuous" vertical="center"/>
    </xf>
    <xf numFmtId="0" fontId="90" fillId="0" borderId="0" xfId="6" applyFont="1" applyAlignment="1">
      <alignment horizontal="left"/>
    </xf>
    <xf numFmtId="14" fontId="8" fillId="26" borderId="102" xfId="6" applyNumberFormat="1" applyFont="1" applyFill="1" applyBorder="1" applyAlignment="1">
      <alignment horizontal="right" vertical="center"/>
    </xf>
    <xf numFmtId="14" fontId="8" fillId="2" borderId="103" xfId="6" applyNumberFormat="1" applyFont="1" applyFill="1" applyBorder="1" applyAlignment="1">
      <alignment horizontal="right" vertical="center"/>
    </xf>
    <xf numFmtId="0" fontId="10" fillId="10" borderId="91" xfId="6" applyFont="1" applyFill="1" applyBorder="1" applyAlignment="1" applyProtection="1">
      <alignment horizontal="center" vertical="center" wrapText="1"/>
      <protection locked="0"/>
    </xf>
    <xf numFmtId="0" fontId="10" fillId="10" borderId="70" xfId="6" applyFont="1" applyFill="1" applyBorder="1" applyAlignment="1" applyProtection="1">
      <alignment horizontal="center" vertical="center" wrapText="1"/>
      <protection locked="0"/>
    </xf>
    <xf numFmtId="0" fontId="10" fillId="0" borderId="0" xfId="6" applyFont="1" applyAlignment="1">
      <alignment vertical="center" wrapText="1"/>
    </xf>
    <xf numFmtId="14" fontId="10" fillId="38" borderId="0" xfId="6" applyNumberFormat="1" applyFont="1" applyFill="1" applyAlignment="1">
      <alignment vertical="center" wrapText="1"/>
    </xf>
    <xf numFmtId="10" fontId="1" fillId="38" borderId="0" xfId="1161" applyNumberFormat="1" applyFont="1" applyFill="1" applyBorder="1"/>
    <xf numFmtId="10" fontId="10" fillId="0" borderId="0" xfId="1161" quotePrefix="1" applyNumberFormat="1" applyFont="1" applyFill="1" applyBorder="1" applyAlignment="1">
      <alignment horizontal="center"/>
    </xf>
    <xf numFmtId="0" fontId="1" fillId="38" borderId="0" xfId="6" applyFill="1" applyAlignment="1">
      <alignment horizontal="center" vertical="center"/>
    </xf>
    <xf numFmtId="0" fontId="10" fillId="0" borderId="0" xfId="6" applyFont="1" applyAlignment="1">
      <alignment horizontal="center" vertical="center"/>
    </xf>
    <xf numFmtId="10" fontId="1" fillId="38" borderId="0" xfId="1161" applyNumberFormat="1" applyFont="1" applyFill="1" applyBorder="1" applyAlignment="1">
      <alignment horizontal="center"/>
    </xf>
    <xf numFmtId="10" fontId="10" fillId="0" borderId="0" xfId="1161" applyNumberFormat="1" applyFont="1" applyFill="1" applyBorder="1"/>
    <xf numFmtId="10" fontId="98" fillId="0" borderId="0" xfId="1161" applyNumberFormat="1" applyFont="1" applyFill="1" applyBorder="1"/>
    <xf numFmtId="10" fontId="10" fillId="10" borderId="91" xfId="1161" applyNumberFormat="1" applyFont="1" applyFill="1" applyBorder="1" applyAlignment="1" applyProtection="1">
      <alignment horizontal="center" vertical="center" wrapText="1"/>
      <protection locked="0"/>
    </xf>
    <xf numFmtId="10" fontId="98" fillId="0" borderId="0" xfId="1161" applyNumberFormat="1" applyFont="1" applyFill="1" applyBorder="1" applyAlignment="1">
      <alignment horizontal="center"/>
    </xf>
    <xf numFmtId="10" fontId="10" fillId="2" borderId="92" xfId="6" applyNumberFormat="1" applyFont="1" applyFill="1" applyBorder="1" applyAlignment="1" applyProtection="1">
      <alignment horizontal="center" vertical="center" wrapText="1"/>
      <protection locked="0"/>
    </xf>
    <xf numFmtId="0" fontId="88" fillId="0" borderId="0" xfId="6" applyFont="1" applyAlignment="1">
      <alignment horizontal="center" vertical="center"/>
    </xf>
    <xf numFmtId="0" fontId="98" fillId="66" borderId="70" xfId="6" applyFont="1" applyFill="1" applyBorder="1" applyAlignment="1">
      <alignment horizontal="center" vertical="center" wrapText="1"/>
    </xf>
    <xf numFmtId="0" fontId="88" fillId="0" borderId="0" xfId="6" applyFont="1" applyProtection="1">
      <protection locked="0"/>
    </xf>
    <xf numFmtId="4" fontId="1" fillId="0" borderId="0" xfId="1026" applyNumberFormat="1"/>
    <xf numFmtId="175" fontId="1" fillId="38" borderId="104" xfId="895" applyNumberFormat="1" applyFont="1" applyFill="1" applyBorder="1" applyAlignment="1" applyProtection="1">
      <alignment horizontal="center" vertical="center"/>
    </xf>
    <xf numFmtId="175" fontId="1" fillId="38" borderId="0" xfId="895" applyNumberFormat="1" applyFont="1" applyFill="1" applyBorder="1" applyAlignment="1" applyProtection="1">
      <alignment horizontal="center" vertical="center"/>
    </xf>
    <xf numFmtId="17" fontId="0" fillId="0" borderId="46" xfId="0" applyNumberFormat="1" applyBorder="1"/>
    <xf numFmtId="4" fontId="0" fillId="0" borderId="0" xfId="0" applyNumberFormat="1"/>
    <xf numFmtId="0" fontId="0" fillId="0" borderId="105" xfId="0" applyBorder="1"/>
    <xf numFmtId="0" fontId="1" fillId="0" borderId="105" xfId="0" applyFont="1" applyBorder="1"/>
    <xf numFmtId="10" fontId="96" fillId="66" borderId="0" xfId="6" applyNumberFormat="1" applyFont="1" applyFill="1" applyAlignment="1">
      <alignment horizontal="center" vertical="center" wrapText="1"/>
    </xf>
    <xf numFmtId="3" fontId="96" fillId="66" borderId="0" xfId="6" applyNumberFormat="1" applyFont="1" applyFill="1" applyAlignment="1">
      <alignment horizontal="center" vertical="center" wrapText="1"/>
    </xf>
    <xf numFmtId="0" fontId="10" fillId="0" borderId="0" xfId="1094" applyFont="1"/>
    <xf numFmtId="0" fontId="1" fillId="0" borderId="0" xfId="1094"/>
    <xf numFmtId="14" fontId="1" fillId="0" borderId="0" xfId="1094" applyNumberFormat="1"/>
    <xf numFmtId="0" fontId="1" fillId="0" borderId="0" xfId="1094" applyAlignment="1">
      <alignment horizontal="center"/>
    </xf>
    <xf numFmtId="4" fontId="1" fillId="0" borderId="0" xfId="1094" applyNumberFormat="1"/>
    <xf numFmtId="0" fontId="86" fillId="0" borderId="0" xfId="1094" applyFont="1"/>
    <xf numFmtId="14" fontId="10" fillId="27" borderId="69" xfId="1094" applyNumberFormat="1" applyFont="1" applyFill="1" applyBorder="1"/>
    <xf numFmtId="17" fontId="10" fillId="0" borderId="0" xfId="1094" applyNumberFormat="1" applyFont="1"/>
    <xf numFmtId="0" fontId="10" fillId="0" borderId="106" xfId="1094" applyFont="1" applyBorder="1" applyAlignment="1">
      <alignment horizontal="center" vertical="center"/>
    </xf>
    <xf numFmtId="0" fontId="10" fillId="0" borderId="0" xfId="1094" applyFont="1" applyAlignment="1">
      <alignment horizontal="center" vertical="center"/>
    </xf>
    <xf numFmtId="0" fontId="1" fillId="0" borderId="67" xfId="1094" applyBorder="1"/>
    <xf numFmtId="0" fontId="1" fillId="0" borderId="15" xfId="1094" applyBorder="1"/>
    <xf numFmtId="0" fontId="1" fillId="0" borderId="15" xfId="1094" applyBorder="1" applyAlignment="1">
      <alignment horizontal="center"/>
    </xf>
    <xf numFmtId="0" fontId="1" fillId="0" borderId="67" xfId="1094" applyBorder="1" applyAlignment="1">
      <alignment horizontal="left"/>
    </xf>
    <xf numFmtId="4" fontId="1" fillId="0" borderId="15" xfId="1094" applyNumberFormat="1" applyBorder="1"/>
    <xf numFmtId="3" fontId="1" fillId="0" borderId="15" xfId="1094" applyNumberFormat="1" applyBorder="1" applyAlignment="1">
      <alignment horizontal="center"/>
    </xf>
    <xf numFmtId="0" fontId="1" fillId="0" borderId="67" xfId="1094" applyBorder="1" applyAlignment="1">
      <alignment horizontal="right"/>
    </xf>
    <xf numFmtId="4" fontId="1" fillId="0" borderId="15" xfId="1094" applyNumberFormat="1" applyBorder="1" applyAlignment="1">
      <alignment horizontal="right"/>
    </xf>
    <xf numFmtId="4" fontId="1" fillId="0" borderId="15" xfId="1094" applyNumberFormat="1" applyBorder="1" applyAlignment="1">
      <alignment horizontal="center"/>
    </xf>
    <xf numFmtId="0" fontId="1" fillId="0" borderId="68" xfId="1094" applyBorder="1" applyAlignment="1">
      <alignment horizontal="left"/>
    </xf>
    <xf numFmtId="0" fontId="1" fillId="0" borderId="68" xfId="1094" applyBorder="1" applyAlignment="1">
      <alignment horizontal="left" indent="1"/>
    </xf>
    <xf numFmtId="168" fontId="1" fillId="0" borderId="107" xfId="968" applyBorder="1"/>
    <xf numFmtId="0" fontId="1" fillId="0" borderId="107" xfId="1094" applyBorder="1" applyAlignment="1">
      <alignment horizontal="center"/>
    </xf>
    <xf numFmtId="0" fontId="1" fillId="0" borderId="0" xfId="1094" applyAlignment="1">
      <alignment horizontal="left"/>
    </xf>
    <xf numFmtId="0" fontId="1" fillId="0" borderId="0" xfId="1094" applyAlignment="1">
      <alignment horizontal="left" indent="1"/>
    </xf>
    <xf numFmtId="174" fontId="1" fillId="0" borderId="0" xfId="951" applyAlignment="1">
      <alignment horizontal="center"/>
    </xf>
    <xf numFmtId="168" fontId="1" fillId="0" borderId="0" xfId="968"/>
    <xf numFmtId="2" fontId="87" fillId="26" borderId="75" xfId="895" applyNumberFormat="1" applyFont="1" applyFill="1" applyBorder="1" applyAlignment="1" applyProtection="1">
      <alignment horizontal="left" vertical="center"/>
    </xf>
    <xf numFmtId="2" fontId="87" fillId="2" borderId="75" xfId="895" applyNumberFormat="1" applyFont="1" applyFill="1" applyBorder="1" applyAlignment="1" applyProtection="1">
      <alignment horizontal="left" vertical="center"/>
    </xf>
    <xf numFmtId="174" fontId="2" fillId="0" borderId="72" xfId="895" applyFont="1" applyBorder="1" applyAlignment="1">
      <alignment horizontal="center"/>
    </xf>
    <xf numFmtId="0" fontId="8" fillId="26" borderId="70" xfId="6" applyFont="1" applyFill="1" applyBorder="1" applyAlignment="1">
      <alignment horizontal="centerContinuous" vertical="center"/>
    </xf>
    <xf numFmtId="0" fontId="8" fillId="26" borderId="69" xfId="6" applyFont="1" applyFill="1" applyBorder="1" applyAlignment="1">
      <alignment horizontal="centerContinuous" vertical="center"/>
    </xf>
    <xf numFmtId="14" fontId="2" fillId="0" borderId="0" xfId="1161" applyNumberFormat="1" applyFont="1" applyFill="1" applyBorder="1" applyAlignment="1">
      <alignment horizontal="center"/>
    </xf>
    <xf numFmtId="14" fontId="10" fillId="5" borderId="0" xfId="6" applyNumberFormat="1" applyFont="1" applyFill="1" applyAlignment="1" applyProtection="1">
      <alignment horizontal="center" vertical="center" wrapText="1"/>
      <protection locked="0"/>
    </xf>
    <xf numFmtId="0" fontId="96" fillId="66" borderId="108" xfId="6" applyFont="1" applyFill="1" applyBorder="1" applyAlignment="1">
      <alignment horizontal="center" vertical="center" wrapText="1"/>
    </xf>
    <xf numFmtId="10" fontId="96" fillId="66" borderId="109" xfId="6" applyNumberFormat="1" applyFont="1" applyFill="1" applyBorder="1" applyAlignment="1">
      <alignment horizontal="center" vertical="center" wrapText="1"/>
    </xf>
    <xf numFmtId="3" fontId="96" fillId="66" borderId="110" xfId="6" applyNumberFormat="1" applyFont="1" applyFill="1" applyBorder="1" applyAlignment="1">
      <alignment horizontal="center" vertical="center" wrapText="1"/>
    </xf>
    <xf numFmtId="3" fontId="96" fillId="66" borderId="111" xfId="6" applyNumberFormat="1" applyFont="1" applyFill="1" applyBorder="1" applyAlignment="1">
      <alignment horizontal="center" vertical="center" wrapText="1"/>
    </xf>
    <xf numFmtId="0" fontId="95" fillId="62" borderId="70" xfId="6" applyFont="1" applyFill="1" applyBorder="1" applyAlignment="1">
      <alignment horizontal="left" vertical="center"/>
    </xf>
    <xf numFmtId="0" fontId="95" fillId="62" borderId="71" xfId="6" applyFont="1" applyFill="1" applyBorder="1" applyAlignment="1">
      <alignment horizontal="left" vertical="center"/>
    </xf>
    <xf numFmtId="0" fontId="95" fillId="62" borderId="112" xfId="6" applyFont="1" applyFill="1" applyBorder="1" applyAlignment="1">
      <alignment horizontal="left" vertical="center"/>
    </xf>
    <xf numFmtId="0" fontId="95" fillId="62" borderId="113" xfId="6" applyFont="1" applyFill="1" applyBorder="1" applyAlignment="1">
      <alignment horizontal="left" vertical="center"/>
    </xf>
    <xf numFmtId="0" fontId="95" fillId="62" borderId="92" xfId="6" applyFont="1" applyFill="1" applyBorder="1" applyAlignment="1">
      <alignment horizontal="left" vertical="center"/>
    </xf>
    <xf numFmtId="0" fontId="10" fillId="2" borderId="114" xfId="6" applyFont="1" applyFill="1" applyBorder="1" applyAlignment="1" applyProtection="1">
      <alignment horizontal="center" vertical="center" wrapText="1"/>
      <protection locked="0"/>
    </xf>
    <xf numFmtId="0" fontId="96" fillId="60" borderId="79" xfId="6" applyFont="1" applyFill="1" applyBorder="1" applyAlignment="1">
      <alignment horizontal="center" vertical="center" wrapText="1"/>
    </xf>
    <xf numFmtId="0" fontId="2" fillId="0" borderId="0" xfId="0" applyFont="1"/>
    <xf numFmtId="0" fontId="2" fillId="38" borderId="0" xfId="0" applyFont="1" applyFill="1"/>
    <xf numFmtId="0" fontId="100" fillId="68" borderId="96" xfId="0" applyFont="1" applyFill="1" applyBorder="1"/>
    <xf numFmtId="0" fontId="100" fillId="68" borderId="88" xfId="0" applyFont="1" applyFill="1" applyBorder="1"/>
    <xf numFmtId="0" fontId="88" fillId="68" borderId="88" xfId="0" applyFont="1" applyFill="1" applyBorder="1"/>
    <xf numFmtId="0" fontId="2" fillId="0" borderId="0" xfId="0" applyFont="1" applyAlignment="1">
      <alignment vertical="center"/>
    </xf>
    <xf numFmtId="0" fontId="8" fillId="26" borderId="87" xfId="6" applyFont="1" applyFill="1" applyBorder="1" applyAlignment="1">
      <alignment horizontal="left" vertical="center"/>
    </xf>
    <xf numFmtId="14" fontId="98" fillId="66" borderId="69" xfId="6" applyNumberFormat="1" applyFont="1" applyFill="1" applyBorder="1" applyAlignment="1">
      <alignment horizontal="center" vertical="center" wrapText="1"/>
    </xf>
    <xf numFmtId="0" fontId="0" fillId="0" borderId="69" xfId="0" applyBorder="1" applyAlignment="1">
      <alignment wrapText="1"/>
    </xf>
    <xf numFmtId="14" fontId="2" fillId="0" borderId="31" xfId="895" applyNumberFormat="1" applyFont="1" applyBorder="1"/>
    <xf numFmtId="3" fontId="0" fillId="0" borderId="0" xfId="0" applyNumberFormat="1"/>
    <xf numFmtId="4" fontId="111" fillId="0" borderId="9" xfId="0" applyNumberFormat="1" applyFont="1" applyBorder="1" applyAlignment="1">
      <alignment horizontal="right"/>
    </xf>
    <xf numFmtId="0" fontId="0" fillId="69" borderId="31" xfId="0" applyFill="1" applyBorder="1"/>
    <xf numFmtId="0" fontId="133" fillId="69" borderId="0" xfId="0" applyFont="1" applyFill="1"/>
    <xf numFmtId="174" fontId="0" fillId="0" borderId="0" xfId="0" applyNumberFormat="1"/>
    <xf numFmtId="10" fontId="2" fillId="0" borderId="0" xfId="1160" applyNumberFormat="1" applyFont="1" applyFill="1" applyProtection="1"/>
    <xf numFmtId="170" fontId="94" fillId="0" borderId="115" xfId="6" applyNumberFormat="1" applyFont="1" applyBorder="1"/>
    <xf numFmtId="170" fontId="94" fillId="0" borderId="83" xfId="6" applyNumberFormat="1" applyFont="1" applyBorder="1"/>
    <xf numFmtId="0" fontId="1" fillId="0" borderId="0" xfId="0" applyFont="1" applyAlignment="1">
      <alignment horizontal="center" vertical="center" wrapText="1"/>
    </xf>
    <xf numFmtId="0" fontId="154" fillId="70" borderId="0" xfId="0" applyFont="1" applyFill="1" applyAlignment="1">
      <alignment horizontal="left" vertical="center" wrapText="1" indent="1"/>
    </xf>
    <xf numFmtId="0" fontId="0" fillId="0" borderId="0" xfId="0" applyAlignment="1">
      <alignment horizontal="left" wrapText="1"/>
    </xf>
    <xf numFmtId="0" fontId="0" fillId="0" borderId="0" xfId="0" applyAlignment="1">
      <alignment horizontal="left" vertical="center" wrapText="1" indent="1"/>
    </xf>
    <xf numFmtId="0" fontId="151" fillId="71" borderId="69" xfId="0" applyFont="1" applyFill="1" applyBorder="1" applyAlignment="1">
      <alignment horizontal="center" vertical="center" wrapText="1"/>
    </xf>
    <xf numFmtId="0" fontId="155" fillId="71" borderId="105" xfId="0" applyFont="1" applyFill="1" applyBorder="1" applyAlignment="1">
      <alignment horizontal="center" vertical="center" wrapText="1"/>
    </xf>
    <xf numFmtId="0" fontId="0" fillId="0" borderId="116" xfId="0" applyBorder="1" applyAlignment="1">
      <alignment horizontal="left" vertical="center" wrapText="1" indent="1"/>
    </xf>
    <xf numFmtId="0" fontId="1" fillId="0" borderId="117" xfId="0" applyFont="1" applyBorder="1" applyAlignment="1">
      <alignment horizontal="center" vertical="center" wrapText="1"/>
    </xf>
    <xf numFmtId="0" fontId="1" fillId="0" borderId="118" xfId="0" applyFont="1" applyBorder="1" applyAlignment="1">
      <alignment horizontal="center" vertical="center" wrapText="1"/>
    </xf>
    <xf numFmtId="0" fontId="1" fillId="0" borderId="106" xfId="0" applyFont="1" applyBorder="1" applyAlignment="1">
      <alignment horizontal="center" vertical="center" wrapText="1"/>
    </xf>
    <xf numFmtId="0" fontId="1" fillId="0" borderId="118" xfId="0" applyFont="1" applyBorder="1" applyAlignment="1">
      <alignment horizontal="right" vertical="center" wrapText="1"/>
    </xf>
    <xf numFmtId="0" fontId="1" fillId="0" borderId="118" xfId="0" applyFont="1" applyBorder="1" applyAlignment="1">
      <alignment horizontal="left" vertical="center" wrapText="1" indent="1"/>
    </xf>
    <xf numFmtId="0" fontId="1" fillId="0" borderId="119" xfId="0" applyFont="1" applyBorder="1" applyAlignment="1">
      <alignment horizontal="right" vertical="center" wrapText="1"/>
    </xf>
    <xf numFmtId="0" fontId="0" fillId="0" borderId="120" xfId="0" applyBorder="1" applyAlignment="1">
      <alignment horizontal="left" vertical="center" wrapText="1" indent="1"/>
    </xf>
    <xf numFmtId="0" fontId="1" fillId="0" borderId="121" xfId="0" applyFont="1" applyBorder="1" applyAlignment="1">
      <alignment horizontal="center" vertical="center" wrapText="1"/>
    </xf>
    <xf numFmtId="0" fontId="29" fillId="0" borderId="106" xfId="0" applyFont="1" applyBorder="1" applyAlignment="1">
      <alignment horizontal="center" vertical="center" wrapText="1"/>
    </xf>
    <xf numFmtId="0" fontId="1" fillId="0" borderId="106" xfId="0" applyFont="1" applyBorder="1" applyAlignment="1">
      <alignment horizontal="right" vertical="center" wrapText="1"/>
    </xf>
    <xf numFmtId="0" fontId="1" fillId="0" borderId="106" xfId="0" applyFont="1" applyBorder="1" applyAlignment="1">
      <alignment horizontal="left" vertical="center" wrapText="1" indent="1"/>
    </xf>
    <xf numFmtId="0" fontId="1" fillId="0" borderId="122" xfId="0" applyFont="1" applyBorder="1" applyAlignment="1">
      <alignment horizontal="right" vertical="center" wrapText="1"/>
    </xf>
    <xf numFmtId="0" fontId="0" fillId="0" borderId="123" xfId="0" applyBorder="1" applyAlignment="1">
      <alignment horizontal="left" vertical="center" wrapText="1" indent="1"/>
    </xf>
    <xf numFmtId="0" fontId="1" fillId="0" borderId="124" xfId="0" applyFont="1" applyBorder="1" applyAlignment="1">
      <alignment horizontal="center" vertical="center" wrapText="1"/>
    </xf>
    <xf numFmtId="0" fontId="1" fillId="0" borderId="125" xfId="0" applyFont="1" applyBorder="1" applyAlignment="1">
      <alignment horizontal="center" vertical="center" wrapText="1"/>
    </xf>
    <xf numFmtId="0" fontId="29" fillId="0" borderId="125" xfId="0" applyFont="1" applyBorder="1" applyAlignment="1">
      <alignment horizontal="center" vertical="center" wrapText="1"/>
    </xf>
    <xf numFmtId="0" fontId="1" fillId="0" borderId="125" xfId="0" applyFont="1" applyBorder="1" applyAlignment="1">
      <alignment horizontal="right" vertical="center" wrapText="1"/>
    </xf>
    <xf numFmtId="0" fontId="1" fillId="0" borderId="125" xfId="0" applyFont="1" applyBorder="1" applyAlignment="1">
      <alignment horizontal="left" vertical="center" wrapText="1" indent="1"/>
    </xf>
    <xf numFmtId="0" fontId="1" fillId="0" borderId="126" xfId="0" applyFont="1" applyBorder="1" applyAlignment="1">
      <alignment horizontal="right" vertical="center" wrapText="1"/>
    </xf>
    <xf numFmtId="170" fontId="94" fillId="0" borderId="82" xfId="6" applyNumberFormat="1" applyFont="1" applyBorder="1"/>
    <xf numFmtId="170" fontId="94" fillId="0" borderId="127" xfId="6" applyNumberFormat="1" applyFont="1" applyBorder="1"/>
    <xf numFmtId="188" fontId="99" fillId="0" borderId="127" xfId="10" applyNumberFormat="1" applyFont="1" applyBorder="1"/>
    <xf numFmtId="188" fontId="99" fillId="0" borderId="128" xfId="10" applyNumberFormat="1" applyFont="1" applyBorder="1"/>
    <xf numFmtId="49" fontId="0" fillId="0" borderId="46" xfId="0" applyNumberFormat="1" applyBorder="1"/>
    <xf numFmtId="0" fontId="89" fillId="0" borderId="0" xfId="6" applyFont="1" applyAlignment="1">
      <alignment horizontal="left"/>
    </xf>
    <xf numFmtId="4" fontId="148" fillId="0" borderId="0" xfId="6" applyNumberFormat="1" applyFont="1" applyAlignment="1">
      <alignment horizontal="left"/>
    </xf>
    <xf numFmtId="168" fontId="148" fillId="0" borderId="0" xfId="6" applyNumberFormat="1" applyFont="1" applyAlignment="1">
      <alignment horizontal="left"/>
    </xf>
    <xf numFmtId="174" fontId="89" fillId="0" borderId="0" xfId="895" applyFont="1" applyAlignment="1" applyProtection="1">
      <alignment horizontal="left"/>
    </xf>
    <xf numFmtId="174" fontId="2" fillId="0" borderId="0" xfId="6" applyNumberFormat="1" applyFont="1"/>
    <xf numFmtId="0" fontId="24" fillId="0" borderId="0" xfId="6" applyFont="1"/>
    <xf numFmtId="0" fontId="143" fillId="0" borderId="0" xfId="0" applyFont="1"/>
    <xf numFmtId="0" fontId="157" fillId="72" borderId="129" xfId="1946" applyFont="1" applyFill="1" applyBorder="1" applyAlignment="1">
      <alignment vertical="center" wrapText="1"/>
    </xf>
    <xf numFmtId="0" fontId="157" fillId="72" borderId="130" xfId="1946" applyFont="1" applyFill="1" applyBorder="1" applyAlignment="1">
      <alignment vertical="center" wrapText="1"/>
    </xf>
    <xf numFmtId="0" fontId="157" fillId="72" borderId="131" xfId="1946" applyFont="1" applyFill="1" applyBorder="1" applyAlignment="1">
      <alignment vertical="center" wrapText="1"/>
    </xf>
    <xf numFmtId="0" fontId="1" fillId="0" borderId="0" xfId="1947" applyAlignment="1">
      <alignment horizontal="center"/>
    </xf>
    <xf numFmtId="0" fontId="1" fillId="0" borderId="0" xfId="1947"/>
    <xf numFmtId="0" fontId="1" fillId="38" borderId="0" xfId="1947" applyFill="1"/>
    <xf numFmtId="0" fontId="1" fillId="38" borderId="0" xfId="1947" applyFill="1" applyAlignment="1">
      <alignment horizontal="center"/>
    </xf>
    <xf numFmtId="174" fontId="30" fillId="2" borderId="71" xfId="1947" applyNumberFormat="1" applyFont="1" applyFill="1" applyBorder="1" applyAlignment="1">
      <alignment horizontal="center" vertical="center" wrapText="1"/>
    </xf>
    <xf numFmtId="0" fontId="30" fillId="5" borderId="71" xfId="1947" applyFont="1" applyFill="1" applyBorder="1" applyAlignment="1">
      <alignment horizontal="center" vertical="center" wrapText="1"/>
    </xf>
    <xf numFmtId="0" fontId="124" fillId="38" borderId="0" xfId="1947" applyFont="1" applyFill="1" applyAlignment="1">
      <alignment horizontal="center" vertical="center" wrapText="1"/>
    </xf>
    <xf numFmtId="174" fontId="124" fillId="38" borderId="0" xfId="1947" applyNumberFormat="1" applyFont="1" applyFill="1" applyAlignment="1">
      <alignment horizontal="center" vertical="center" wrapText="1"/>
    </xf>
    <xf numFmtId="0" fontId="10" fillId="38" borderId="0" xfId="1947" applyFont="1" applyFill="1" applyAlignment="1" applyProtection="1">
      <alignment horizontal="center" vertical="center" wrapText="1"/>
      <protection locked="0"/>
    </xf>
    <xf numFmtId="174" fontId="10" fillId="38" borderId="0" xfId="1947" applyNumberFormat="1" applyFont="1" applyFill="1" applyAlignment="1" applyProtection="1">
      <alignment horizontal="center" vertical="center" wrapText="1"/>
      <protection locked="0"/>
    </xf>
    <xf numFmtId="169" fontId="10" fillId="38" borderId="0" xfId="1947" applyNumberFormat="1" applyFont="1" applyFill="1" applyAlignment="1" applyProtection="1">
      <alignment horizontal="center" vertical="center" wrapText="1"/>
      <protection locked="0"/>
    </xf>
    <xf numFmtId="49" fontId="10" fillId="38" borderId="0" xfId="1947" applyNumberFormat="1" applyFont="1" applyFill="1" applyAlignment="1" applyProtection="1">
      <alignment horizontal="center" vertical="center" wrapText="1"/>
      <protection locked="0"/>
    </xf>
    <xf numFmtId="0" fontId="95" fillId="62" borderId="132" xfId="1947" applyFont="1" applyFill="1" applyBorder="1" applyAlignment="1">
      <alignment horizontal="left" vertical="center"/>
    </xf>
    <xf numFmtId="0" fontId="95" fillId="62" borderId="100" xfId="1947" applyFont="1" applyFill="1" applyBorder="1" applyAlignment="1">
      <alignment horizontal="left" vertical="center"/>
    </xf>
    <xf numFmtId="0" fontId="95" fillId="62" borderId="133" xfId="1947" applyFont="1" applyFill="1" applyBorder="1" applyAlignment="1">
      <alignment horizontal="left" vertical="center"/>
    </xf>
    <xf numFmtId="0" fontId="95" fillId="62" borderId="98" xfId="1947" applyFont="1" applyFill="1" applyBorder="1" applyAlignment="1">
      <alignment horizontal="left" vertical="center"/>
    </xf>
    <xf numFmtId="3" fontId="96" fillId="38" borderId="0" xfId="1947" applyNumberFormat="1" applyFont="1" applyFill="1" applyAlignment="1">
      <alignment horizontal="center" vertical="center" wrapText="1"/>
    </xf>
    <xf numFmtId="14" fontId="96" fillId="38" borderId="0" xfId="1947" applyNumberFormat="1" applyFont="1" applyFill="1" applyAlignment="1">
      <alignment horizontal="center" vertical="center" wrapText="1"/>
    </xf>
    <xf numFmtId="0" fontId="96" fillId="38" borderId="0" xfId="1947" applyFont="1" applyFill="1" applyAlignment="1">
      <alignment horizontal="center" vertical="center" wrapText="1"/>
    </xf>
    <xf numFmtId="0" fontId="98" fillId="38" borderId="0" xfId="1947" applyFont="1" applyFill="1" applyAlignment="1">
      <alignment horizontal="center" vertical="center" wrapText="1"/>
    </xf>
    <xf numFmtId="0" fontId="157" fillId="72" borderId="134" xfId="1946" applyFont="1" applyFill="1" applyBorder="1" applyAlignment="1">
      <alignment vertical="center" wrapText="1"/>
    </xf>
    <xf numFmtId="0" fontId="98" fillId="73" borderId="69" xfId="1947" applyFont="1" applyFill="1" applyBorder="1" applyAlignment="1">
      <alignment horizontal="center" vertical="center" wrapText="1"/>
    </xf>
    <xf numFmtId="0" fontId="1" fillId="0" borderId="71" xfId="1947" applyBorder="1"/>
    <xf numFmtId="174" fontId="30" fillId="27" borderId="71" xfId="1947" applyNumberFormat="1" applyFont="1" applyFill="1" applyBorder="1" applyAlignment="1">
      <alignment horizontal="center" vertical="center" wrapText="1"/>
    </xf>
    <xf numFmtId="0" fontId="30" fillId="14" borderId="135" xfId="1947" applyFont="1" applyFill="1" applyBorder="1" applyAlignment="1">
      <alignment horizontal="center" vertical="center" wrapText="1"/>
    </xf>
    <xf numFmtId="174" fontId="30" fillId="14" borderId="71" xfId="1947" applyNumberFormat="1" applyFont="1" applyFill="1" applyBorder="1" applyAlignment="1">
      <alignment horizontal="center" vertical="center" wrapText="1"/>
    </xf>
    <xf numFmtId="0" fontId="30" fillId="2" borderId="71" xfId="1947" applyFont="1" applyFill="1" applyBorder="1" applyAlignment="1">
      <alignment horizontal="center" vertical="center" wrapText="1"/>
    </xf>
    <xf numFmtId="174" fontId="30" fillId="5" borderId="71" xfId="1947" applyNumberFormat="1" applyFont="1" applyFill="1" applyBorder="1" applyAlignment="1">
      <alignment horizontal="center" vertical="center" wrapText="1"/>
    </xf>
    <xf numFmtId="0" fontId="124" fillId="8" borderId="71" xfId="1947" applyFont="1" applyFill="1" applyBorder="1" applyAlignment="1">
      <alignment horizontal="center" vertical="center" wrapText="1"/>
    </xf>
    <xf numFmtId="174" fontId="124" fillId="8" borderId="71" xfId="1947" applyNumberFormat="1" applyFont="1" applyFill="1" applyBorder="1" applyAlignment="1">
      <alignment horizontal="center" vertical="center" wrapText="1"/>
    </xf>
    <xf numFmtId="0" fontId="98" fillId="62" borderId="71" xfId="1947" applyFont="1" applyFill="1" applyBorder="1" applyAlignment="1" applyProtection="1">
      <alignment horizontal="center" vertical="center" wrapText="1"/>
      <protection locked="0"/>
    </xf>
    <xf numFmtId="0" fontId="98" fillId="66" borderId="71" xfId="1947" applyFont="1" applyFill="1" applyBorder="1" applyAlignment="1" applyProtection="1">
      <alignment horizontal="center" vertical="center" wrapText="1"/>
      <protection locked="0"/>
    </xf>
    <xf numFmtId="0" fontId="98" fillId="10" borderId="71" xfId="1947" applyFont="1" applyFill="1" applyBorder="1" applyAlignment="1" applyProtection="1">
      <alignment horizontal="center" vertical="center" wrapText="1"/>
      <protection locked="0"/>
    </xf>
    <xf numFmtId="0" fontId="10" fillId="2" borderId="71" xfId="1947" applyFont="1" applyFill="1" applyBorder="1" applyAlignment="1" applyProtection="1">
      <alignment horizontal="center" vertical="center" wrapText="1"/>
      <protection locked="0"/>
    </xf>
    <xf numFmtId="0" fontId="10" fillId="10" borderId="71" xfId="1947" applyFont="1" applyFill="1" applyBorder="1" applyAlignment="1" applyProtection="1">
      <alignment horizontal="center" vertical="center" wrapText="1"/>
      <protection locked="0"/>
    </xf>
    <xf numFmtId="14" fontId="1" fillId="5" borderId="136" xfId="1947" applyNumberFormat="1" applyFill="1" applyBorder="1" applyAlignment="1">
      <alignment horizontal="center" vertical="center" shrinkToFit="1"/>
    </xf>
    <xf numFmtId="0" fontId="10" fillId="2" borderId="105" xfId="1947" applyFont="1" applyFill="1" applyBorder="1" applyAlignment="1" applyProtection="1">
      <alignment horizontal="center" vertical="center" wrapText="1"/>
      <protection locked="0"/>
    </xf>
    <xf numFmtId="174" fontId="10" fillId="2" borderId="105" xfId="1947" applyNumberFormat="1" applyFont="1" applyFill="1" applyBorder="1" applyAlignment="1" applyProtection="1">
      <alignment horizontal="center" vertical="center" wrapText="1"/>
      <protection locked="0"/>
    </xf>
    <xf numFmtId="169" fontId="10" fillId="2" borderId="105" xfId="1947" applyNumberFormat="1" applyFont="1" applyFill="1" applyBorder="1" applyAlignment="1" applyProtection="1">
      <alignment horizontal="center" vertical="center" wrapText="1"/>
      <protection locked="0"/>
    </xf>
    <xf numFmtId="49" fontId="10" fillId="2" borderId="105" xfId="1947" applyNumberFormat="1" applyFont="1" applyFill="1" applyBorder="1" applyAlignment="1" applyProtection="1">
      <alignment horizontal="center" vertical="center" wrapText="1"/>
      <protection locked="0"/>
    </xf>
    <xf numFmtId="0" fontId="96" fillId="66" borderId="71" xfId="1947" applyFont="1" applyFill="1" applyBorder="1" applyAlignment="1">
      <alignment horizontal="center" vertical="center" wrapText="1"/>
    </xf>
    <xf numFmtId="10" fontId="96" fillId="66" borderId="71" xfId="1947" applyNumberFormat="1" applyFont="1" applyFill="1" applyBorder="1" applyAlignment="1">
      <alignment horizontal="center" vertical="center" wrapText="1"/>
    </xf>
    <xf numFmtId="0" fontId="96" fillId="60" borderId="137" xfId="1947" applyFont="1" applyFill="1" applyBorder="1" applyAlignment="1">
      <alignment horizontal="center" vertical="center" wrapText="1"/>
    </xf>
    <xf numFmtId="0" fontId="98" fillId="66" borderId="69" xfId="1947" applyFont="1" applyFill="1" applyBorder="1" applyAlignment="1">
      <alignment horizontal="center" vertical="center" wrapText="1"/>
    </xf>
    <xf numFmtId="0" fontId="98" fillId="0" borderId="70" xfId="1947" applyFont="1" applyBorder="1" applyAlignment="1">
      <alignment horizontal="center" vertical="center" wrapText="1"/>
    </xf>
    <xf numFmtId="0" fontId="151" fillId="74" borderId="92" xfId="1947" applyFont="1" applyFill="1" applyBorder="1" applyAlignment="1">
      <alignment horizontal="center" vertical="center" wrapText="1"/>
    </xf>
    <xf numFmtId="0" fontId="151" fillId="74" borderId="69" xfId="1947" applyFont="1" applyFill="1" applyBorder="1" applyAlignment="1">
      <alignment horizontal="center" vertical="center" wrapText="1"/>
    </xf>
    <xf numFmtId="0" fontId="8" fillId="26" borderId="95" xfId="1947" applyFont="1" applyFill="1" applyBorder="1" applyAlignment="1">
      <alignment horizontal="center" vertical="center"/>
    </xf>
    <xf numFmtId="0" fontId="8" fillId="26" borderId="75" xfId="1947" applyFont="1" applyFill="1" applyBorder="1" applyAlignment="1">
      <alignment vertical="center"/>
    </xf>
    <xf numFmtId="0" fontId="8" fillId="2" borderId="75" xfId="1947" applyFont="1" applyFill="1" applyBorder="1" applyAlignment="1">
      <alignment vertical="center"/>
    </xf>
    <xf numFmtId="14" fontId="1" fillId="6" borderId="72" xfId="1947" applyNumberFormat="1" applyFill="1" applyBorder="1" applyAlignment="1">
      <alignment horizontal="center"/>
    </xf>
    <xf numFmtId="0" fontId="1" fillId="0" borderId="72" xfId="1947" applyBorder="1"/>
    <xf numFmtId="169" fontId="1" fillId="0" borderId="72" xfId="1947" applyNumberFormat="1" applyBorder="1"/>
    <xf numFmtId="177" fontId="1" fillId="75" borderId="72" xfId="1947" applyNumberFormat="1" applyFill="1" applyBorder="1"/>
    <xf numFmtId="14" fontId="1" fillId="2" borderId="138" xfId="1947" applyNumberFormat="1" applyFill="1" applyBorder="1" applyAlignment="1">
      <alignment horizontal="center"/>
    </xf>
    <xf numFmtId="4" fontId="1" fillId="75" borderId="106" xfId="1947" applyNumberFormat="1" applyFill="1" applyBorder="1"/>
    <xf numFmtId="14" fontId="1" fillId="75" borderId="139" xfId="1947" applyNumberFormat="1" applyFill="1" applyBorder="1" applyAlignment="1">
      <alignment horizontal="center"/>
    </xf>
    <xf numFmtId="169" fontId="1" fillId="75" borderId="72" xfId="1947" applyNumberFormat="1" applyFill="1" applyBorder="1" applyAlignment="1">
      <alignment horizontal="center"/>
    </xf>
    <xf numFmtId="10" fontId="1" fillId="0" borderId="140" xfId="1947" applyNumberFormat="1" applyBorder="1"/>
    <xf numFmtId="14" fontId="1" fillId="0" borderId="141" xfId="1947" applyNumberFormat="1" applyBorder="1"/>
    <xf numFmtId="10" fontId="1" fillId="0" borderId="141" xfId="1947" applyNumberFormat="1" applyBorder="1"/>
    <xf numFmtId="10" fontId="1" fillId="0" borderId="142" xfId="1947" applyNumberFormat="1" applyBorder="1"/>
    <xf numFmtId="4" fontId="1" fillId="0" borderId="0" xfId="1947" applyNumberFormat="1"/>
    <xf numFmtId="0" fontId="1" fillId="6" borderId="0" xfId="1947" applyFill="1"/>
    <xf numFmtId="174" fontId="1" fillId="6" borderId="0" xfId="1947" applyNumberFormat="1" applyFill="1"/>
    <xf numFmtId="14" fontId="1" fillId="6" borderId="0" xfId="1947" applyNumberFormat="1" applyFill="1"/>
    <xf numFmtId="14" fontId="1" fillId="0" borderId="0" xfId="1947" applyNumberFormat="1"/>
    <xf numFmtId="174" fontId="1" fillId="0" borderId="0" xfId="1947" applyNumberFormat="1"/>
    <xf numFmtId="0" fontId="10" fillId="76" borderId="143" xfId="1946" applyFont="1" applyFill="1" applyBorder="1" applyAlignment="1" applyProtection="1">
      <alignment horizontal="center" vertical="center" wrapText="1"/>
      <protection locked="0"/>
    </xf>
    <xf numFmtId="0" fontId="8" fillId="2" borderId="144" xfId="1947" applyFont="1" applyFill="1" applyBorder="1" applyAlignment="1">
      <alignment vertical="center"/>
    </xf>
    <xf numFmtId="0" fontId="8" fillId="2" borderId="145" xfId="1947" applyFont="1" applyFill="1" applyBorder="1" applyAlignment="1">
      <alignment vertical="center"/>
    </xf>
    <xf numFmtId="0" fontId="8" fillId="2" borderId="106" xfId="1947" applyFont="1" applyFill="1" applyBorder="1" applyAlignment="1">
      <alignment vertical="center"/>
    </xf>
    <xf numFmtId="0" fontId="10" fillId="76" borderId="146" xfId="1946" applyFont="1" applyFill="1" applyBorder="1" applyAlignment="1" applyProtection="1">
      <alignment horizontal="center" vertical="center" wrapText="1"/>
      <protection locked="0"/>
    </xf>
    <xf numFmtId="0" fontId="165" fillId="77" borderId="147" xfId="1946" applyFont="1" applyFill="1" applyBorder="1" applyAlignment="1">
      <alignment vertical="center" wrapText="1"/>
    </xf>
    <xf numFmtId="0" fontId="165" fillId="77" borderId="148" xfId="1946" applyFont="1" applyFill="1" applyBorder="1" applyAlignment="1">
      <alignment vertical="center" wrapText="1"/>
    </xf>
    <xf numFmtId="0" fontId="10" fillId="78" borderId="149" xfId="1946" applyFont="1" applyFill="1" applyBorder="1" applyAlignment="1" applyProtection="1">
      <alignment vertical="center" wrapText="1"/>
      <protection locked="0"/>
    </xf>
    <xf numFmtId="0" fontId="10" fillId="78" borderId="150" xfId="1946" applyFont="1" applyFill="1" applyBorder="1" applyAlignment="1" applyProtection="1">
      <alignment vertical="center" wrapText="1"/>
      <protection locked="0"/>
    </xf>
    <xf numFmtId="0" fontId="10" fillId="78" borderId="151" xfId="1946" applyFont="1" applyFill="1" applyBorder="1" applyAlignment="1" applyProtection="1">
      <alignment vertical="center" wrapText="1"/>
      <protection locked="0"/>
    </xf>
    <xf numFmtId="0" fontId="10" fillId="78" borderId="143" xfId="1946" applyFont="1" applyFill="1" applyBorder="1" applyAlignment="1" applyProtection="1">
      <alignment horizontal="center" vertical="center" wrapText="1"/>
      <protection locked="0"/>
    </xf>
    <xf numFmtId="0" fontId="85" fillId="78" borderId="147" xfId="1946" applyFont="1" applyFill="1" applyBorder="1" applyAlignment="1" applyProtection="1">
      <alignment vertical="center" wrapText="1"/>
      <protection locked="0"/>
    </xf>
    <xf numFmtId="2" fontId="87" fillId="26" borderId="75" xfId="1947" applyNumberFormat="1" applyFont="1" applyFill="1" applyBorder="1" applyAlignment="1">
      <alignment horizontal="center" vertical="center"/>
    </xf>
    <xf numFmtId="2" fontId="87" fillId="2" borderId="75" xfId="1947" applyNumberFormat="1" applyFont="1" applyFill="1" applyBorder="1" applyAlignment="1">
      <alignment horizontal="center" vertical="center"/>
    </xf>
    <xf numFmtId="2" fontId="87" fillId="26" borderId="144" xfId="1947" applyNumberFormat="1" applyFont="1" applyFill="1" applyBorder="1" applyAlignment="1">
      <alignment vertical="center" wrapText="1"/>
    </xf>
    <xf numFmtId="174" fontId="1" fillId="6" borderId="31" xfId="1947" applyNumberFormat="1" applyFill="1" applyBorder="1" applyAlignment="1">
      <alignment horizontal="center"/>
    </xf>
    <xf numFmtId="14" fontId="1" fillId="0" borderId="31" xfId="1947" applyNumberFormat="1" applyBorder="1" applyAlignment="1">
      <alignment horizontal="center"/>
    </xf>
    <xf numFmtId="174" fontId="1" fillId="0" borderId="31" xfId="1947" applyNumberFormat="1" applyBorder="1" applyAlignment="1">
      <alignment horizontal="center"/>
    </xf>
    <xf numFmtId="177" fontId="1" fillId="0" borderId="31" xfId="1947" applyNumberFormat="1" applyBorder="1" applyAlignment="1">
      <alignment horizontal="center"/>
    </xf>
    <xf numFmtId="177" fontId="1" fillId="0" borderId="32" xfId="1947" applyNumberFormat="1" applyBorder="1" applyAlignment="1">
      <alignment horizontal="center"/>
    </xf>
    <xf numFmtId="4" fontId="1" fillId="0" borderId="106" xfId="1947" applyNumberFormat="1" applyBorder="1" applyAlignment="1">
      <alignment horizontal="center" vertical="center"/>
    </xf>
    <xf numFmtId="4" fontId="1" fillId="0" borderId="106" xfId="1947" applyNumberFormat="1" applyBorder="1"/>
    <xf numFmtId="10" fontId="1" fillId="0" borderId="106" xfId="1947" applyNumberFormat="1" applyBorder="1"/>
    <xf numFmtId="177" fontId="1" fillId="0" borderId="33" xfId="1947" applyNumberFormat="1" applyBorder="1" applyAlignment="1">
      <alignment horizontal="center"/>
    </xf>
    <xf numFmtId="10" fontId="0" fillId="0" borderId="31" xfId="1161" applyNumberFormat="1" applyFont="1" applyBorder="1" applyAlignment="1">
      <alignment horizontal="center"/>
    </xf>
    <xf numFmtId="14" fontId="1" fillId="0" borderId="152" xfId="1947" applyNumberFormat="1" applyBorder="1"/>
    <xf numFmtId="10" fontId="1" fillId="0" borderId="152" xfId="1947" applyNumberFormat="1" applyBorder="1"/>
    <xf numFmtId="10" fontId="1" fillId="0" borderId="153" xfId="1947" applyNumberFormat="1" applyBorder="1"/>
    <xf numFmtId="0" fontId="8" fillId="26" borderId="75" xfId="1947" applyFont="1" applyFill="1" applyBorder="1" applyAlignment="1">
      <alignment horizontal="left" vertical="center"/>
    </xf>
    <xf numFmtId="0" fontId="8" fillId="26" borderId="75" xfId="1947" applyFont="1" applyFill="1" applyBorder="1" applyAlignment="1">
      <alignment horizontal="center" vertical="center"/>
    </xf>
    <xf numFmtId="0" fontId="8" fillId="26" borderId="154" xfId="1947" applyFont="1" applyFill="1" applyBorder="1" applyAlignment="1">
      <alignment horizontal="center" vertical="center"/>
    </xf>
    <xf numFmtId="0" fontId="10" fillId="76" borderId="155" xfId="1946" applyFont="1" applyFill="1" applyBorder="1" applyAlignment="1" applyProtection="1">
      <alignment horizontal="center" vertical="center" wrapText="1"/>
      <protection locked="0"/>
    </xf>
    <xf numFmtId="2" fontId="87" fillId="78" borderId="75" xfId="1947" applyNumberFormat="1" applyFont="1" applyFill="1" applyBorder="1" applyAlignment="1">
      <alignment horizontal="center" vertical="center"/>
    </xf>
    <xf numFmtId="2" fontId="87" fillId="78" borderId="0" xfId="1947" applyNumberFormat="1" applyFont="1" applyFill="1" applyAlignment="1">
      <alignment horizontal="center" vertical="center"/>
    </xf>
    <xf numFmtId="0" fontId="85" fillId="78" borderId="147" xfId="1946" applyFont="1" applyFill="1" applyBorder="1" applyAlignment="1" applyProtection="1">
      <alignment horizontal="center" vertical="center" wrapText="1"/>
      <protection locked="0"/>
    </xf>
    <xf numFmtId="0" fontId="1" fillId="0" borderId="31" xfId="1947" applyBorder="1"/>
    <xf numFmtId="169" fontId="1" fillId="0" borderId="31" xfId="1947" applyNumberFormat="1" applyBorder="1"/>
    <xf numFmtId="0" fontId="10" fillId="76" borderId="156" xfId="1946" applyFont="1" applyFill="1" applyBorder="1" applyAlignment="1" applyProtection="1">
      <alignment horizontal="center" vertical="center" wrapText="1"/>
      <protection locked="0"/>
    </xf>
    <xf numFmtId="0" fontId="8" fillId="26" borderId="102" xfId="1947" applyFont="1" applyFill="1" applyBorder="1" applyAlignment="1">
      <alignment vertical="center"/>
    </xf>
    <xf numFmtId="0" fontId="8" fillId="2" borderId="103" xfId="1947" applyFont="1" applyFill="1" applyBorder="1" applyAlignment="1">
      <alignment vertical="center"/>
    </xf>
    <xf numFmtId="0" fontId="10" fillId="76" borderId="157" xfId="1946" applyFont="1" applyFill="1" applyBorder="1" applyAlignment="1" applyProtection="1">
      <alignment horizontal="center" vertical="center" wrapText="1"/>
      <protection locked="0"/>
    </xf>
    <xf numFmtId="0" fontId="8" fillId="2" borderId="158" xfId="1947" applyFont="1" applyFill="1" applyBorder="1" applyAlignment="1">
      <alignment vertical="center"/>
    </xf>
    <xf numFmtId="0" fontId="10" fillId="78" borderId="156" xfId="1946" applyFont="1" applyFill="1" applyBorder="1" applyAlignment="1" applyProtection="1">
      <alignment horizontal="center" vertical="center" wrapText="1"/>
      <protection locked="0"/>
    </xf>
    <xf numFmtId="2" fontId="87" fillId="26" borderId="144" xfId="1947" applyNumberFormat="1" applyFont="1" applyFill="1" applyBorder="1" applyAlignment="1">
      <alignment horizontal="center" vertical="center"/>
    </xf>
    <xf numFmtId="0" fontId="85" fillId="78" borderId="159" xfId="1946" applyFont="1" applyFill="1" applyBorder="1" applyAlignment="1" applyProtection="1">
      <alignment horizontal="center" vertical="center" wrapText="1"/>
      <protection locked="0"/>
    </xf>
    <xf numFmtId="0" fontId="1" fillId="0" borderId="152" xfId="1947" applyBorder="1"/>
    <xf numFmtId="2" fontId="10" fillId="76" borderId="160" xfId="1946" applyNumberFormat="1" applyFont="1" applyFill="1" applyBorder="1" applyAlignment="1" applyProtection="1">
      <alignment horizontal="center" vertical="center"/>
      <protection locked="0"/>
    </xf>
    <xf numFmtId="14" fontId="8" fillId="26" borderId="102" xfId="1947" applyNumberFormat="1" applyFont="1" applyFill="1" applyBorder="1" applyAlignment="1">
      <alignment vertical="center"/>
    </xf>
    <xf numFmtId="14" fontId="8" fillId="2" borderId="103" xfId="1947" applyNumberFormat="1" applyFont="1" applyFill="1" applyBorder="1" applyAlignment="1">
      <alignment vertical="center"/>
    </xf>
    <xf numFmtId="2" fontId="8" fillId="2" borderId="106" xfId="1947" applyNumberFormat="1" applyFont="1" applyFill="1" applyBorder="1" applyAlignment="1">
      <alignment vertical="center"/>
    </xf>
    <xf numFmtId="0" fontId="10" fillId="75" borderId="0" xfId="1947" applyFont="1" applyFill="1" applyAlignment="1">
      <alignment horizontal="center"/>
    </xf>
    <xf numFmtId="0" fontId="10" fillId="78" borderId="161" xfId="1946" applyFont="1" applyFill="1" applyBorder="1" applyAlignment="1" applyProtection="1">
      <alignment horizontal="center" vertical="center"/>
      <protection locked="0"/>
    </xf>
    <xf numFmtId="2" fontId="10" fillId="78" borderId="161" xfId="1946" applyNumberFormat="1" applyFont="1" applyFill="1" applyBorder="1" applyAlignment="1" applyProtection="1">
      <alignment horizontal="center" vertical="center"/>
      <protection locked="0"/>
    </xf>
    <xf numFmtId="174" fontId="87" fillId="26" borderId="75" xfId="1947" applyNumberFormat="1" applyFont="1" applyFill="1" applyBorder="1" applyAlignment="1">
      <alignment horizontal="center" vertical="center"/>
    </xf>
    <xf numFmtId="4" fontId="168" fillId="78" borderId="162" xfId="1946" applyNumberFormat="1" applyFont="1" applyFill="1" applyBorder="1" applyAlignment="1" applyProtection="1">
      <alignment horizontal="right" vertical="center" wrapText="1"/>
      <protection locked="0"/>
    </xf>
    <xf numFmtId="14" fontId="8" fillId="2" borderId="103" xfId="1947" applyNumberFormat="1" applyFont="1" applyFill="1" applyBorder="1" applyAlignment="1">
      <alignment horizontal="right" vertical="center"/>
    </xf>
    <xf numFmtId="14" fontId="8" fillId="2" borderId="163" xfId="1947" applyNumberFormat="1" applyFont="1" applyFill="1" applyBorder="1" applyAlignment="1">
      <alignment vertical="center"/>
    </xf>
    <xf numFmtId="14" fontId="8" fillId="2" borderId="106" xfId="1947" applyNumberFormat="1" applyFont="1" applyFill="1" applyBorder="1" applyAlignment="1">
      <alignment vertical="center"/>
    </xf>
    <xf numFmtId="2" fontId="168" fillId="78" borderId="162" xfId="1946" applyNumberFormat="1" applyFont="1" applyFill="1" applyBorder="1" applyAlignment="1" applyProtection="1">
      <alignment horizontal="right" vertical="center"/>
      <protection locked="0"/>
    </xf>
    <xf numFmtId="2" fontId="168" fillId="78" borderId="162" xfId="1946" applyNumberFormat="1" applyFont="1" applyFill="1" applyBorder="1" applyAlignment="1" applyProtection="1">
      <alignment horizontal="right" vertical="center" wrapText="1"/>
      <protection locked="0"/>
    </xf>
    <xf numFmtId="4" fontId="168" fillId="78" borderId="162" xfId="1946" applyNumberFormat="1" applyFont="1" applyFill="1" applyBorder="1" applyAlignment="1" applyProtection="1">
      <alignment horizontal="right" vertical="center"/>
      <protection locked="0"/>
    </xf>
    <xf numFmtId="4" fontId="168" fillId="78" borderId="164" xfId="1946" applyNumberFormat="1" applyFont="1" applyFill="1" applyBorder="1" applyAlignment="1" applyProtection="1">
      <alignment horizontal="right" vertical="center"/>
      <protection locked="0"/>
    </xf>
    <xf numFmtId="174" fontId="1" fillId="0" borderId="31" xfId="1947" applyNumberFormat="1" applyBorder="1"/>
    <xf numFmtId="14" fontId="1" fillId="0" borderId="31" xfId="1947" applyNumberFormat="1" applyBorder="1"/>
    <xf numFmtId="169" fontId="0" fillId="0" borderId="31" xfId="1161" applyNumberFormat="1" applyFont="1" applyBorder="1"/>
    <xf numFmtId="2" fontId="76" fillId="78" borderId="165" xfId="1946" applyNumberFormat="1" applyFont="1" applyFill="1" applyBorder="1" applyAlignment="1">
      <alignment horizontal="center" vertical="center"/>
    </xf>
    <xf numFmtId="2" fontId="76" fillId="78" borderId="165" xfId="1946" quotePrefix="1" applyNumberFormat="1" applyFont="1" applyFill="1" applyBorder="1" applyAlignment="1">
      <alignment horizontal="center" vertical="center"/>
    </xf>
    <xf numFmtId="2" fontId="76" fillId="78" borderId="166" xfId="1946" quotePrefix="1" applyNumberFormat="1" applyFont="1" applyFill="1" applyBorder="1" applyAlignment="1">
      <alignment horizontal="center" vertical="center"/>
    </xf>
    <xf numFmtId="2" fontId="76" fillId="78" borderId="106" xfId="1947" quotePrefix="1" applyNumberFormat="1" applyFont="1" applyFill="1" applyBorder="1" applyAlignment="1">
      <alignment horizontal="center" vertical="center"/>
    </xf>
    <xf numFmtId="2" fontId="76" fillId="78" borderId="167" xfId="897" applyNumberFormat="1" applyFont="1" applyFill="1" applyBorder="1" applyAlignment="1" applyProtection="1">
      <alignment horizontal="center" vertical="center"/>
    </xf>
    <xf numFmtId="2" fontId="168" fillId="78" borderId="168" xfId="1946" applyNumberFormat="1" applyFont="1" applyFill="1" applyBorder="1" applyAlignment="1" applyProtection="1">
      <alignment horizontal="right" vertical="center"/>
      <protection locked="0"/>
    </xf>
    <xf numFmtId="2" fontId="168" fillId="78" borderId="169" xfId="1946" applyNumberFormat="1" applyFont="1" applyFill="1" applyBorder="1" applyAlignment="1" applyProtection="1">
      <alignment horizontal="right" vertical="center"/>
      <protection locked="0"/>
    </xf>
    <xf numFmtId="2" fontId="168" fillId="78" borderId="170" xfId="1946" applyNumberFormat="1" applyFont="1" applyFill="1" applyBorder="1" applyAlignment="1" applyProtection="1">
      <alignment horizontal="right" vertical="center"/>
      <protection locked="0"/>
    </xf>
    <xf numFmtId="174" fontId="1" fillId="0" borderId="0" xfId="1947" applyNumberFormat="1" applyAlignment="1">
      <alignment horizontal="center"/>
    </xf>
    <xf numFmtId="0" fontId="1" fillId="78" borderId="0" xfId="1946" applyFill="1"/>
    <xf numFmtId="4" fontId="1" fillId="78" borderId="0" xfId="1946" applyNumberFormat="1" applyFill="1" applyAlignment="1">
      <alignment horizontal="right" vertical="center"/>
    </xf>
    <xf numFmtId="0" fontId="167" fillId="78" borderId="0" xfId="1946" applyFont="1" applyFill="1"/>
    <xf numFmtId="14" fontId="1" fillId="0" borderId="72" xfId="1947" applyNumberFormat="1" applyBorder="1" applyAlignment="1">
      <alignment horizontal="center"/>
    </xf>
    <xf numFmtId="22" fontId="1" fillId="0" borderId="0" xfId="1947" applyNumberFormat="1"/>
    <xf numFmtId="177" fontId="1" fillId="0" borderId="72" xfId="1947" applyNumberFormat="1" applyBorder="1" applyAlignment="1">
      <alignment horizontal="center"/>
    </xf>
    <xf numFmtId="0" fontId="1" fillId="0" borderId="140" xfId="1947" applyBorder="1"/>
    <xf numFmtId="0" fontId="1" fillId="0" borderId="153" xfId="1947" applyBorder="1"/>
    <xf numFmtId="0" fontId="100" fillId="68" borderId="96" xfId="1947" applyFont="1" applyFill="1" applyBorder="1"/>
    <xf numFmtId="0" fontId="100" fillId="68" borderId="88" xfId="1947" applyFont="1" applyFill="1" applyBorder="1"/>
    <xf numFmtId="0" fontId="88" fillId="68" borderId="88" xfId="1947" applyFont="1" applyFill="1" applyBorder="1"/>
    <xf numFmtId="0" fontId="88" fillId="68" borderId="89" xfId="1947" applyFont="1" applyFill="1" applyBorder="1"/>
    <xf numFmtId="4" fontId="1" fillId="0" borderId="0" xfId="1947" applyNumberFormat="1" applyAlignment="1">
      <alignment horizontal="center"/>
    </xf>
    <xf numFmtId="3" fontId="1" fillId="0" borderId="0" xfId="1947" applyNumberFormat="1"/>
    <xf numFmtId="2" fontId="1" fillId="0" borderId="0" xfId="1947" applyNumberFormat="1"/>
    <xf numFmtId="174" fontId="27" fillId="0" borderId="0" xfId="1947" applyNumberFormat="1" applyFont="1"/>
    <xf numFmtId="21" fontId="1" fillId="0" borderId="0" xfId="1947" applyNumberFormat="1"/>
    <xf numFmtId="2" fontId="1" fillId="38" borderId="0" xfId="1947" applyNumberFormat="1" applyFill="1"/>
    <xf numFmtId="4" fontId="1" fillId="38" borderId="0" xfId="1947" applyNumberFormat="1" applyFill="1"/>
    <xf numFmtId="4" fontId="35" fillId="0" borderId="0" xfId="1947" applyNumberFormat="1" applyFont="1"/>
    <xf numFmtId="0" fontId="1" fillId="0" borderId="0" xfId="1949"/>
    <xf numFmtId="0" fontId="100" fillId="67" borderId="171" xfId="1949" applyFont="1" applyFill="1" applyBorder="1"/>
    <xf numFmtId="0" fontId="88" fillId="67" borderId="172" xfId="1949" applyFont="1" applyFill="1" applyBorder="1"/>
    <xf numFmtId="0" fontId="100" fillId="67" borderId="172" xfId="1949" applyFont="1" applyFill="1" applyBorder="1"/>
    <xf numFmtId="0" fontId="100" fillId="67" borderId="173" xfId="1949" applyFont="1" applyFill="1" applyBorder="1"/>
    <xf numFmtId="0" fontId="117" fillId="67" borderId="171" xfId="1949" applyFont="1" applyFill="1" applyBorder="1"/>
    <xf numFmtId="174" fontId="88" fillId="67" borderId="172" xfId="1949" applyNumberFormat="1" applyFont="1" applyFill="1" applyBorder="1"/>
    <xf numFmtId="0" fontId="88" fillId="67" borderId="172" xfId="1949" applyFont="1" applyFill="1" applyBorder="1" applyAlignment="1">
      <alignment horizontal="center"/>
    </xf>
    <xf numFmtId="174" fontId="88" fillId="67" borderId="172" xfId="1949" applyNumberFormat="1" applyFont="1" applyFill="1" applyBorder="1" applyAlignment="1">
      <alignment horizontal="center"/>
    </xf>
    <xf numFmtId="0" fontId="1" fillId="78" borderId="0" xfId="1949" applyFill="1"/>
    <xf numFmtId="4" fontId="10" fillId="78" borderId="174" xfId="1949" applyNumberFormat="1" applyFont="1" applyFill="1" applyBorder="1" applyAlignment="1">
      <alignment horizontal="centerContinuous" vertical="center"/>
    </xf>
    <xf numFmtId="4" fontId="10" fillId="78" borderId="0" xfId="1949" applyNumberFormat="1" applyFont="1" applyFill="1" applyAlignment="1">
      <alignment horizontal="centerContinuous" vertical="center"/>
    </xf>
    <xf numFmtId="0" fontId="95" fillId="62" borderId="132" xfId="1949" applyFont="1" applyFill="1" applyBorder="1" applyAlignment="1">
      <alignment horizontal="left" vertical="center"/>
    </xf>
    <xf numFmtId="0" fontId="95" fillId="62" borderId="100" xfId="1949" applyFont="1" applyFill="1" applyBorder="1" applyAlignment="1">
      <alignment horizontal="left" vertical="center"/>
    </xf>
    <xf numFmtId="0" fontId="95" fillId="62" borderId="133" xfId="1949" applyFont="1" applyFill="1" applyBorder="1" applyAlignment="1">
      <alignment horizontal="left" vertical="center"/>
    </xf>
    <xf numFmtId="0" fontId="95" fillId="62" borderId="98" xfId="1949" applyFont="1" applyFill="1" applyBorder="1" applyAlignment="1">
      <alignment horizontal="left" vertical="center"/>
    </xf>
    <xf numFmtId="0" fontId="157" fillId="72" borderId="175" xfId="1946" applyFont="1" applyFill="1" applyBorder="1" applyAlignment="1">
      <alignment vertical="center" wrapText="1"/>
    </xf>
    <xf numFmtId="0" fontId="157" fillId="72" borderId="176" xfId="1946" applyFont="1" applyFill="1" applyBorder="1" applyAlignment="1">
      <alignment vertical="center" wrapText="1"/>
    </xf>
    <xf numFmtId="0" fontId="157" fillId="72" borderId="177" xfId="1946" applyFont="1" applyFill="1" applyBorder="1" applyAlignment="1">
      <alignment vertical="center" wrapText="1"/>
    </xf>
    <xf numFmtId="0" fontId="96" fillId="66" borderId="108" xfId="1323" applyFont="1" applyFill="1" applyBorder="1" applyAlignment="1">
      <alignment horizontal="center" vertical="center" wrapText="1"/>
    </xf>
    <xf numFmtId="10" fontId="96" fillId="66" borderId="109" xfId="1323" applyNumberFormat="1" applyFont="1" applyFill="1" applyBorder="1" applyAlignment="1">
      <alignment horizontal="center" vertical="center" wrapText="1"/>
    </xf>
    <xf numFmtId="3" fontId="96" fillId="66" borderId="110" xfId="1323" applyNumberFormat="1" applyFont="1" applyFill="1" applyBorder="1" applyAlignment="1">
      <alignment horizontal="center" vertical="center" wrapText="1"/>
    </xf>
    <xf numFmtId="3" fontId="96" fillId="66" borderId="111" xfId="1323" applyNumberFormat="1" applyFont="1" applyFill="1" applyBorder="1" applyAlignment="1">
      <alignment horizontal="center" vertical="center" wrapText="1"/>
    </xf>
    <xf numFmtId="177" fontId="1" fillId="0" borderId="31" xfId="1949" applyNumberFormat="1" applyBorder="1" applyAlignment="1">
      <alignment horizontal="center"/>
    </xf>
    <xf numFmtId="2" fontId="87" fillId="26" borderId="75" xfId="1949" applyNumberFormat="1" applyFont="1" applyFill="1" applyBorder="1" applyAlignment="1">
      <alignment horizontal="center" vertical="center"/>
    </xf>
    <xf numFmtId="2" fontId="87" fillId="2" borderId="75" xfId="1949" applyNumberFormat="1" applyFont="1" applyFill="1" applyBorder="1" applyAlignment="1">
      <alignment horizontal="center" vertical="center"/>
    </xf>
    <xf numFmtId="2" fontId="87" fillId="78" borderId="75" xfId="1949" applyNumberFormat="1" applyFont="1" applyFill="1" applyBorder="1" applyAlignment="1">
      <alignment horizontal="center" vertical="center"/>
    </xf>
    <xf numFmtId="2" fontId="87" fillId="26" borderId="144" xfId="1949" applyNumberFormat="1" applyFont="1" applyFill="1" applyBorder="1" applyAlignment="1">
      <alignment vertical="center"/>
    </xf>
    <xf numFmtId="177" fontId="1" fillId="75" borderId="72" xfId="1949" applyNumberFormat="1" applyFill="1" applyBorder="1"/>
    <xf numFmtId="2" fontId="1" fillId="75" borderId="72" xfId="1949" applyNumberFormat="1" applyFill="1" applyBorder="1"/>
    <xf numFmtId="177" fontId="1" fillId="2" borderId="72" xfId="1949" applyNumberFormat="1" applyFill="1" applyBorder="1" applyAlignment="1">
      <alignment horizontal="center"/>
    </xf>
    <xf numFmtId="174" fontId="1" fillId="75" borderId="72" xfId="1949" applyNumberFormat="1" applyFill="1" applyBorder="1" applyAlignment="1">
      <alignment horizontal="center"/>
    </xf>
    <xf numFmtId="14" fontId="1" fillId="75" borderId="104" xfId="11" applyNumberFormat="1" applyFill="1" applyBorder="1" applyAlignment="1">
      <alignment horizontal="center" vertical="center"/>
    </xf>
    <xf numFmtId="2" fontId="1" fillId="75" borderId="104" xfId="11" applyNumberFormat="1" applyFill="1" applyBorder="1" applyAlignment="1">
      <alignment horizontal="center" vertical="center"/>
    </xf>
    <xf numFmtId="10" fontId="1" fillId="75" borderId="104" xfId="11" applyNumberFormat="1" applyFill="1" applyBorder="1" applyAlignment="1">
      <alignment horizontal="center" vertical="center"/>
    </xf>
    <xf numFmtId="14" fontId="1" fillId="2" borderId="138" xfId="1949" applyNumberFormat="1" applyFill="1" applyBorder="1" applyAlignment="1">
      <alignment horizontal="center"/>
    </xf>
    <xf numFmtId="4" fontId="1" fillId="75" borderId="106" xfId="1949" applyNumberFormat="1" applyFill="1" applyBorder="1" applyAlignment="1">
      <alignment horizontal="center" vertical="center"/>
    </xf>
    <xf numFmtId="4" fontId="1" fillId="75" borderId="106" xfId="1949" applyNumberFormat="1" applyFill="1" applyBorder="1"/>
    <xf numFmtId="10" fontId="1" fillId="75" borderId="106" xfId="1949" applyNumberFormat="1" applyFill="1" applyBorder="1"/>
    <xf numFmtId="14" fontId="1" fillId="75" borderId="139" xfId="1949" applyNumberFormat="1" applyFill="1" applyBorder="1" applyAlignment="1">
      <alignment horizontal="center"/>
    </xf>
    <xf numFmtId="169" fontId="1" fillId="75" borderId="72" xfId="1949" applyNumberFormat="1" applyFill="1" applyBorder="1" applyAlignment="1">
      <alignment horizontal="center"/>
    </xf>
    <xf numFmtId="14" fontId="1" fillId="75" borderId="72" xfId="1949" applyNumberFormat="1" applyFill="1" applyBorder="1" applyAlignment="1">
      <alignment horizontal="center"/>
    </xf>
    <xf numFmtId="2" fontId="87" fillId="26" borderId="154" xfId="1949" applyNumberFormat="1" applyFont="1" applyFill="1" applyBorder="1" applyAlignment="1">
      <alignment vertical="center"/>
    </xf>
    <xf numFmtId="10" fontId="1" fillId="0" borderId="0" xfId="1949" applyNumberFormat="1"/>
    <xf numFmtId="177" fontId="1" fillId="0" borderId="33" xfId="1949" applyNumberFormat="1" applyBorder="1" applyAlignment="1">
      <alignment horizontal="center"/>
    </xf>
    <xf numFmtId="2" fontId="87" fillId="26" borderId="144" xfId="1949" applyNumberFormat="1" applyFont="1" applyFill="1" applyBorder="1" applyAlignment="1">
      <alignment horizontal="center" vertical="center"/>
    </xf>
    <xf numFmtId="0" fontId="10" fillId="75" borderId="0" xfId="1949" applyFont="1" applyFill="1" applyAlignment="1">
      <alignment horizontal="center"/>
    </xf>
    <xf numFmtId="174" fontId="121" fillId="26" borderId="75" xfId="1949" applyNumberFormat="1" applyFont="1" applyFill="1" applyBorder="1" applyAlignment="1">
      <alignment horizontal="center" vertical="center"/>
    </xf>
    <xf numFmtId="174" fontId="121" fillId="2" borderId="75" xfId="1949" applyNumberFormat="1" applyFont="1" applyFill="1" applyBorder="1" applyAlignment="1">
      <alignment horizontal="center" vertical="center"/>
    </xf>
    <xf numFmtId="14" fontId="8" fillId="69" borderId="103" xfId="1947" applyNumberFormat="1" applyFont="1" applyFill="1" applyBorder="1" applyAlignment="1">
      <alignment vertical="center"/>
    </xf>
    <xf numFmtId="0" fontId="8" fillId="2" borderId="158" xfId="1947" applyFont="1" applyFill="1" applyBorder="1" applyAlignment="1">
      <alignment horizontal="center" vertical="center" wrapText="1"/>
    </xf>
    <xf numFmtId="14" fontId="1" fillId="6" borderId="72" xfId="1947" applyNumberFormat="1" applyFill="1" applyBorder="1" applyAlignment="1">
      <alignment horizontal="center" wrapText="1"/>
    </xf>
    <xf numFmtId="174" fontId="1" fillId="6" borderId="72" xfId="1947" applyNumberFormat="1" applyFill="1" applyBorder="1" applyAlignment="1">
      <alignment horizontal="center" wrapText="1"/>
    </xf>
    <xf numFmtId="0" fontId="1" fillId="0" borderId="72" xfId="1947" applyBorder="1" applyAlignment="1">
      <alignment wrapText="1"/>
    </xf>
    <xf numFmtId="169" fontId="1" fillId="0" borderId="72" xfId="1947" applyNumberFormat="1" applyBorder="1" applyAlignment="1">
      <alignment wrapText="1"/>
    </xf>
    <xf numFmtId="0" fontId="8" fillId="26" borderId="95" xfId="1947" applyFont="1" applyFill="1" applyBorder="1" applyAlignment="1">
      <alignment horizontal="center" vertical="center" wrapText="1"/>
    </xf>
    <xf numFmtId="0" fontId="1" fillId="0" borderId="0" xfId="1947" applyAlignment="1">
      <alignment wrapText="1"/>
    </xf>
    <xf numFmtId="0" fontId="8" fillId="26" borderId="75" xfId="1947" applyFont="1" applyFill="1" applyBorder="1" applyAlignment="1">
      <alignment vertical="center" wrapText="1"/>
    </xf>
    <xf numFmtId="0" fontId="8" fillId="2" borderId="75" xfId="1947" applyFont="1" applyFill="1" applyBorder="1" applyAlignment="1">
      <alignment vertical="center" wrapText="1"/>
    </xf>
    <xf numFmtId="14" fontId="1" fillId="0" borderId="0" xfId="1947" applyNumberFormat="1" applyAlignment="1">
      <alignment wrapText="1"/>
    </xf>
    <xf numFmtId="174" fontId="1" fillId="0" borderId="0" xfId="1947" applyNumberFormat="1" applyAlignment="1">
      <alignment wrapText="1"/>
    </xf>
    <xf numFmtId="4" fontId="8" fillId="26" borderId="75" xfId="1947" applyNumberFormat="1" applyFont="1" applyFill="1" applyBorder="1" applyAlignment="1">
      <alignment vertical="center" wrapText="1"/>
    </xf>
    <xf numFmtId="4" fontId="8" fillId="2" borderId="75" xfId="1947" applyNumberFormat="1" applyFont="1" applyFill="1" applyBorder="1" applyAlignment="1">
      <alignment vertical="center" wrapText="1"/>
    </xf>
    <xf numFmtId="0" fontId="2" fillId="0" borderId="0" xfId="6" applyFont="1" applyAlignment="1">
      <alignment vertical="center" wrapText="1"/>
    </xf>
    <xf numFmtId="4" fontId="145" fillId="27" borderId="178" xfId="1947" applyNumberFormat="1" applyFont="1" applyFill="1" applyBorder="1" applyAlignment="1">
      <alignment horizontal="right" vertical="center"/>
    </xf>
    <xf numFmtId="4" fontId="0" fillId="0" borderId="31" xfId="0" applyNumberFormat="1" applyBorder="1"/>
    <xf numFmtId="3" fontId="2" fillId="0" borderId="0" xfId="6" applyNumberFormat="1" applyFont="1"/>
    <xf numFmtId="174" fontId="1" fillId="0" borderId="0" xfId="895" applyFont="1" applyProtection="1"/>
    <xf numFmtId="174" fontId="27" fillId="0" borderId="0" xfId="895" applyFont="1" applyProtection="1"/>
    <xf numFmtId="14" fontId="8" fillId="69" borderId="103" xfId="1947" applyNumberFormat="1" applyFont="1" applyFill="1" applyBorder="1" applyAlignment="1">
      <alignment horizontal="right" vertical="center"/>
    </xf>
    <xf numFmtId="174" fontId="1" fillId="6" borderId="72" xfId="1947" applyNumberFormat="1" applyFill="1" applyBorder="1" applyAlignment="1">
      <alignment horizontal="center"/>
    </xf>
    <xf numFmtId="14" fontId="10" fillId="40" borderId="179" xfId="1947" applyNumberFormat="1" applyFont="1" applyFill="1" applyBorder="1" applyAlignment="1">
      <alignment vertical="center" wrapText="1"/>
    </xf>
    <xf numFmtId="0" fontId="98" fillId="73" borderId="92" xfId="1947" applyFont="1" applyFill="1" applyBorder="1" applyAlignment="1">
      <alignment horizontal="center" vertical="center" wrapText="1"/>
    </xf>
    <xf numFmtId="0" fontId="1" fillId="0" borderId="139" xfId="1947" applyBorder="1" applyAlignment="1">
      <alignment wrapText="1"/>
    </xf>
    <xf numFmtId="2" fontId="168" fillId="78" borderId="164" xfId="1946" applyNumberFormat="1" applyFont="1" applyFill="1" applyBorder="1" applyAlignment="1" applyProtection="1">
      <alignment horizontal="right" vertical="center"/>
      <protection locked="0"/>
    </xf>
    <xf numFmtId="0" fontId="8" fillId="78" borderId="0" xfId="6" applyFont="1" applyFill="1" applyAlignment="1">
      <alignment vertical="center"/>
    </xf>
    <xf numFmtId="4" fontId="111" fillId="0" borderId="181" xfId="0" applyNumberFormat="1" applyFont="1" applyBorder="1" applyAlignment="1">
      <alignment horizontal="right"/>
    </xf>
    <xf numFmtId="0" fontId="96" fillId="66" borderId="182" xfId="10" applyFont="1" applyFill="1" applyBorder="1" applyAlignment="1">
      <alignment horizontal="centerContinuous" vertical="center" wrapText="1"/>
    </xf>
    <xf numFmtId="17" fontId="73" fillId="2" borderId="183" xfId="10" applyNumberFormat="1" applyFont="1" applyFill="1" applyBorder="1" applyAlignment="1">
      <alignment horizontal="center" vertical="center"/>
    </xf>
    <xf numFmtId="10" fontId="96" fillId="66" borderId="182" xfId="10" applyNumberFormat="1" applyFont="1" applyFill="1" applyBorder="1" applyAlignment="1">
      <alignment horizontal="center" vertical="center" wrapText="1"/>
    </xf>
    <xf numFmtId="3" fontId="96" fillId="66" borderId="93" xfId="10" applyNumberFormat="1" applyFont="1" applyFill="1" applyBorder="1" applyAlignment="1">
      <alignment horizontal="center" vertical="center" wrapText="1"/>
    </xf>
    <xf numFmtId="10" fontId="96" fillId="66" borderId="93" xfId="10" applyNumberFormat="1" applyFont="1" applyFill="1" applyBorder="1" applyAlignment="1">
      <alignment horizontal="center" vertical="center" wrapText="1"/>
    </xf>
    <xf numFmtId="0" fontId="96" fillId="66" borderId="182" xfId="10" applyFont="1" applyFill="1" applyBorder="1" applyAlignment="1">
      <alignment horizontal="center" vertical="center" wrapText="1"/>
    </xf>
    <xf numFmtId="17" fontId="94" fillId="2" borderId="183" xfId="10" applyNumberFormat="1" applyFont="1" applyFill="1" applyBorder="1" applyAlignment="1">
      <alignment horizontal="center" vertical="center"/>
    </xf>
    <xf numFmtId="17" fontId="94" fillId="2" borderId="184" xfId="10" applyNumberFormat="1" applyFont="1" applyFill="1" applyBorder="1" applyAlignment="1">
      <alignment horizontal="center" vertical="center"/>
    </xf>
    <xf numFmtId="3" fontId="35" fillId="0" borderId="41" xfId="0" applyNumberFormat="1" applyFont="1" applyBorder="1" applyAlignment="1">
      <alignment horizontal="right" vertical="center"/>
    </xf>
    <xf numFmtId="3" fontId="35" fillId="0" borderId="52" xfId="0" applyNumberFormat="1" applyFont="1" applyBorder="1" applyAlignment="1">
      <alignment horizontal="right" vertical="center"/>
    </xf>
    <xf numFmtId="4" fontId="89" fillId="0" borderId="0" xfId="6" applyNumberFormat="1" applyFont="1" applyAlignment="1">
      <alignment horizontal="left"/>
    </xf>
    <xf numFmtId="2" fontId="1" fillId="75" borderId="72" xfId="1947" applyNumberFormat="1" applyFill="1" applyBorder="1"/>
    <xf numFmtId="2" fontId="98" fillId="62" borderId="0" xfId="6" applyNumberFormat="1" applyFont="1" applyFill="1" applyAlignment="1" applyProtection="1">
      <alignment horizontal="center" vertical="center" wrapText="1"/>
      <protection locked="0"/>
    </xf>
    <xf numFmtId="15" fontId="98" fillId="62" borderId="0" xfId="895" applyNumberFormat="1" applyFont="1" applyFill="1" applyBorder="1" applyAlignment="1" applyProtection="1">
      <alignment horizontal="center" vertical="center" wrapText="1"/>
      <protection locked="0"/>
    </xf>
    <xf numFmtId="14" fontId="96" fillId="66" borderId="79" xfId="10" applyNumberFormat="1" applyFont="1" applyFill="1" applyBorder="1" applyAlignment="1">
      <alignment horizontal="center" vertical="center" wrapText="1"/>
    </xf>
    <xf numFmtId="14" fontId="96" fillId="66" borderId="182" xfId="10" applyNumberFormat="1" applyFont="1" applyFill="1" applyBorder="1" applyAlignment="1">
      <alignment horizontal="center" vertical="center" wrapText="1"/>
    </xf>
    <xf numFmtId="174" fontId="63" fillId="2" borderId="75" xfId="896" applyFont="1" applyFill="1" applyBorder="1" applyAlignment="1" applyProtection="1">
      <alignment vertical="center" wrapText="1"/>
    </xf>
    <xf numFmtId="0" fontId="108" fillId="0" borderId="0" xfId="0" applyFont="1"/>
    <xf numFmtId="4" fontId="1" fillId="6" borderId="0" xfId="1947" applyNumberFormat="1" applyFill="1"/>
    <xf numFmtId="169" fontId="1" fillId="0" borderId="0" xfId="1160" applyNumberFormat="1" applyFont="1"/>
    <xf numFmtId="0" fontId="24" fillId="0" borderId="67" xfId="1094" applyFont="1" applyBorder="1" applyAlignment="1">
      <alignment horizontal="left"/>
    </xf>
    <xf numFmtId="0" fontId="24" fillId="0" borderId="67" xfId="1094" applyFont="1" applyBorder="1" applyAlignment="1">
      <alignment horizontal="right"/>
    </xf>
    <xf numFmtId="0" fontId="2" fillId="0" borderId="67" xfId="1094" applyFont="1" applyBorder="1" applyAlignment="1">
      <alignment horizontal="left"/>
    </xf>
    <xf numFmtId="169" fontId="0" fillId="75" borderId="72" xfId="1161" applyNumberFormat="1" applyFont="1" applyFill="1" applyBorder="1" applyAlignment="1">
      <alignment horizontal="center"/>
    </xf>
    <xf numFmtId="4" fontId="1" fillId="75" borderId="72" xfId="1947" applyNumberFormat="1" applyFill="1" applyBorder="1"/>
    <xf numFmtId="174" fontId="30" fillId="27" borderId="0" xfId="1947" applyNumberFormat="1" applyFont="1" applyFill="1" applyAlignment="1">
      <alignment horizontal="center" vertical="center" wrapText="1"/>
    </xf>
    <xf numFmtId="0" fontId="0" fillId="0" borderId="0" xfId="0" applyAlignment="1">
      <alignment wrapText="1"/>
    </xf>
    <xf numFmtId="0" fontId="144" fillId="22" borderId="185" xfId="0" applyFont="1" applyFill="1" applyBorder="1" applyAlignment="1">
      <alignment wrapText="1"/>
    </xf>
    <xf numFmtId="1" fontId="0" fillId="0" borderId="0" xfId="0" applyNumberFormat="1"/>
    <xf numFmtId="0" fontId="143" fillId="0" borderId="0" xfId="0" applyFont="1" applyAlignment="1">
      <alignment horizontal="center"/>
    </xf>
    <xf numFmtId="0" fontId="0" fillId="79" borderId="187" xfId="0" applyFill="1" applyBorder="1" applyAlignment="1">
      <alignment vertical="center" wrapText="1"/>
    </xf>
    <xf numFmtId="0" fontId="0" fillId="0" borderId="188" xfId="0" applyBorder="1" applyAlignment="1">
      <alignment horizontal="center" vertical="center"/>
    </xf>
    <xf numFmtId="0" fontId="0" fillId="0" borderId="187" xfId="0" applyBorder="1" applyAlignment="1">
      <alignment vertical="center" wrapText="1"/>
    </xf>
    <xf numFmtId="2" fontId="1" fillId="0" borderId="31" xfId="1947" applyNumberFormat="1" applyBorder="1" applyAlignment="1">
      <alignment horizontal="center"/>
    </xf>
    <xf numFmtId="174" fontId="1" fillId="80" borderId="31" xfId="1947" applyNumberFormat="1" applyFill="1" applyBorder="1" applyAlignment="1">
      <alignment horizontal="center"/>
    </xf>
    <xf numFmtId="14" fontId="1" fillId="80" borderId="31" xfId="1947" applyNumberFormat="1" applyFill="1" applyBorder="1" applyAlignment="1">
      <alignment horizontal="center"/>
    </xf>
    <xf numFmtId="4" fontId="98" fillId="62" borderId="0" xfId="6" applyNumberFormat="1" applyFont="1" applyFill="1" applyAlignment="1" applyProtection="1">
      <alignment horizontal="center" vertical="center" wrapText="1"/>
      <protection locked="0"/>
    </xf>
    <xf numFmtId="177" fontId="2" fillId="80" borderId="72" xfId="895" applyNumberFormat="1" applyFont="1" applyFill="1" applyBorder="1" applyAlignment="1">
      <alignment horizontal="center"/>
    </xf>
    <xf numFmtId="174" fontId="2" fillId="80" borderId="72" xfId="895" applyFont="1" applyFill="1" applyBorder="1" applyAlignment="1">
      <alignment horizontal="center"/>
    </xf>
    <xf numFmtId="169" fontId="2" fillId="80" borderId="72" xfId="1161" applyNumberFormat="1" applyFont="1" applyFill="1" applyBorder="1" applyAlignment="1">
      <alignment horizontal="center"/>
    </xf>
    <xf numFmtId="14" fontId="2" fillId="80" borderId="72" xfId="895" applyNumberFormat="1" applyFont="1" applyFill="1" applyBorder="1" applyAlignment="1">
      <alignment horizontal="center"/>
    </xf>
    <xf numFmtId="176" fontId="2" fillId="80" borderId="72" xfId="1161" applyNumberFormat="1" applyFont="1" applyFill="1" applyBorder="1" applyAlignment="1">
      <alignment horizontal="center"/>
    </xf>
    <xf numFmtId="177" fontId="0" fillId="80" borderId="31" xfId="0" applyNumberFormat="1" applyFill="1" applyBorder="1" applyAlignment="1">
      <alignment horizontal="center"/>
    </xf>
    <xf numFmtId="174" fontId="2" fillId="80" borderId="31" xfId="895" applyFont="1" applyFill="1" applyBorder="1" applyAlignment="1">
      <alignment horizontal="center"/>
    </xf>
    <xf numFmtId="169" fontId="2" fillId="80" borderId="31" xfId="1161" applyNumberFormat="1" applyFont="1" applyFill="1" applyBorder="1" applyAlignment="1">
      <alignment horizontal="center"/>
    </xf>
    <xf numFmtId="14" fontId="0" fillId="80" borderId="31" xfId="0" applyNumberFormat="1" applyFill="1" applyBorder="1" applyAlignment="1">
      <alignment horizontal="center"/>
    </xf>
    <xf numFmtId="0" fontId="0" fillId="80" borderId="31" xfId="0" applyFill="1" applyBorder="1" applyAlignment="1">
      <alignment horizontal="center"/>
    </xf>
    <xf numFmtId="169" fontId="2" fillId="81" borderId="72" xfId="1161" applyNumberFormat="1" applyFont="1" applyFill="1" applyBorder="1" applyAlignment="1">
      <alignment horizontal="center"/>
    </xf>
    <xf numFmtId="169" fontId="2" fillId="81" borderId="31" xfId="1161" applyNumberFormat="1" applyFont="1" applyFill="1" applyBorder="1" applyAlignment="1">
      <alignment horizontal="center"/>
    </xf>
    <xf numFmtId="174" fontId="2" fillId="82" borderId="72" xfId="895" applyFont="1" applyFill="1" applyBorder="1" applyAlignment="1">
      <alignment horizontal="center"/>
    </xf>
    <xf numFmtId="174" fontId="2" fillId="82" borderId="31" xfId="895" applyFont="1" applyFill="1" applyBorder="1" applyAlignment="1">
      <alignment horizontal="center"/>
    </xf>
    <xf numFmtId="4" fontId="98" fillId="62" borderId="0" xfId="895" applyNumberFormat="1" applyFont="1" applyFill="1" applyBorder="1" applyAlignment="1" applyProtection="1">
      <alignment horizontal="center" vertical="center" wrapText="1"/>
      <protection locked="0"/>
    </xf>
    <xf numFmtId="4" fontId="2" fillId="82" borderId="72" xfId="1161" applyNumberFormat="1" applyFont="1" applyFill="1" applyBorder="1" applyAlignment="1">
      <alignment horizontal="center"/>
    </xf>
    <xf numFmtId="4" fontId="2" fillId="82" borderId="31" xfId="1161" applyNumberFormat="1" applyFont="1" applyFill="1" applyBorder="1" applyAlignment="1">
      <alignment horizontal="center"/>
    </xf>
    <xf numFmtId="174" fontId="1" fillId="82" borderId="72" xfId="895" applyFont="1" applyFill="1" applyBorder="1" applyAlignment="1">
      <alignment horizontal="center"/>
    </xf>
    <xf numFmtId="0" fontId="0" fillId="82" borderId="31" xfId="0" applyFill="1" applyBorder="1" applyAlignment="1">
      <alignment horizontal="center"/>
    </xf>
    <xf numFmtId="176" fontId="2" fillId="82" borderId="31" xfId="1161" applyNumberFormat="1" applyFont="1" applyFill="1" applyBorder="1" applyAlignment="1">
      <alignment horizontal="center"/>
    </xf>
    <xf numFmtId="0" fontId="10" fillId="83" borderId="71" xfId="1947" applyFont="1" applyFill="1" applyBorder="1" applyAlignment="1" applyProtection="1">
      <alignment horizontal="center" vertical="center" wrapText="1"/>
      <protection locked="0"/>
    </xf>
    <xf numFmtId="2" fontId="98" fillId="84" borderId="0" xfId="895" applyNumberFormat="1" applyFont="1" applyFill="1" applyBorder="1" applyAlignment="1" applyProtection="1">
      <alignment horizontal="center" vertical="center" wrapText="1"/>
      <protection locked="0"/>
    </xf>
    <xf numFmtId="169" fontId="2" fillId="80" borderId="138" xfId="1161" applyNumberFormat="1" applyFont="1" applyFill="1" applyBorder="1" applyAlignment="1">
      <alignment horizontal="center"/>
    </xf>
    <xf numFmtId="169" fontId="2" fillId="80" borderId="32" xfId="1161" applyNumberFormat="1" applyFont="1" applyFill="1" applyBorder="1" applyAlignment="1">
      <alignment horizontal="center"/>
    </xf>
    <xf numFmtId="176" fontId="98" fillId="62" borderId="0" xfId="895" applyNumberFormat="1" applyFont="1" applyFill="1" applyBorder="1" applyAlignment="1" applyProtection="1">
      <alignment horizontal="center" vertical="center" wrapText="1"/>
      <protection locked="0"/>
    </xf>
    <xf numFmtId="174" fontId="2" fillId="85" borderId="31" xfId="895" applyFont="1" applyFill="1" applyBorder="1" applyAlignment="1">
      <alignment horizontal="center"/>
    </xf>
    <xf numFmtId="169" fontId="2" fillId="85" borderId="31" xfId="1161" applyNumberFormat="1" applyFont="1" applyFill="1" applyBorder="1" applyAlignment="1">
      <alignment horizontal="center"/>
    </xf>
    <xf numFmtId="0" fontId="309" fillId="4" borderId="0" xfId="1974" applyAlignment="1">
      <alignment wrapText="1"/>
    </xf>
    <xf numFmtId="0" fontId="1" fillId="0" borderId="0" xfId="1028"/>
    <xf numFmtId="0" fontId="119" fillId="38" borderId="0" xfId="1028" applyFont="1" applyFill="1"/>
    <xf numFmtId="174" fontId="119" fillId="38" borderId="0" xfId="1028" applyNumberFormat="1" applyFont="1" applyFill="1" applyAlignment="1">
      <alignment horizontal="center"/>
    </xf>
    <xf numFmtId="0" fontId="119" fillId="38" borderId="0" xfId="1028" applyFont="1" applyFill="1" applyAlignment="1">
      <alignment horizontal="center"/>
    </xf>
    <xf numFmtId="14" fontId="0" fillId="0" borderId="46" xfId="0" applyNumberFormat="1" applyBorder="1"/>
    <xf numFmtId="14" fontId="0" fillId="0" borderId="42" xfId="0" applyNumberFormat="1" applyBorder="1"/>
    <xf numFmtId="14" fontId="0" fillId="0" borderId="49" xfId="0" applyNumberFormat="1" applyBorder="1"/>
    <xf numFmtId="177" fontId="8" fillId="69" borderId="103" xfId="1947" applyNumberFormat="1" applyFont="1" applyFill="1" applyBorder="1" applyAlignment="1">
      <alignment vertical="center"/>
    </xf>
    <xf numFmtId="168" fontId="1" fillId="0" borderId="0" xfId="1094" applyNumberFormat="1"/>
    <xf numFmtId="0" fontId="3" fillId="0" borderId="0" xfId="0" applyFont="1"/>
    <xf numFmtId="0" fontId="0" fillId="0" borderId="0" xfId="0" applyAlignment="1">
      <alignment vertical="center"/>
    </xf>
    <xf numFmtId="0" fontId="195" fillId="0" borderId="0" xfId="0" applyFont="1"/>
    <xf numFmtId="0" fontId="196" fillId="0" borderId="0" xfId="0" applyFont="1"/>
    <xf numFmtId="0" fontId="197" fillId="0" borderId="0" xfId="0" applyFont="1" applyAlignment="1">
      <alignment horizontal="center" vertical="center"/>
    </xf>
    <xf numFmtId="0" fontId="198" fillId="0" borderId="0" xfId="0" applyFont="1"/>
    <xf numFmtId="0" fontId="4" fillId="0" borderId="0" xfId="0" applyFont="1" applyAlignment="1">
      <alignment horizontal="right" vertical="center"/>
    </xf>
    <xf numFmtId="0" fontId="5" fillId="0" borderId="0" xfId="0" applyFont="1" applyAlignment="1">
      <alignment vertical="center"/>
    </xf>
    <xf numFmtId="14" fontId="6" fillId="0" borderId="0" xfId="0" applyNumberFormat="1" applyFont="1" applyAlignment="1">
      <alignment horizontal="center" vertical="center"/>
    </xf>
    <xf numFmtId="14" fontId="7" fillId="0" borderId="0" xfId="0" applyNumberFormat="1" applyFont="1" applyAlignment="1">
      <alignment horizontal="right" vertical="center"/>
    </xf>
    <xf numFmtId="0" fontId="199" fillId="77" borderId="189" xfId="0" applyFont="1" applyFill="1" applyBorder="1" applyAlignment="1">
      <alignment horizontal="left" vertical="center"/>
    </xf>
    <xf numFmtId="0" fontId="200" fillId="77" borderId="189" xfId="0" applyFont="1" applyFill="1" applyBorder="1" applyAlignment="1">
      <alignment horizontal="center" vertical="center"/>
    </xf>
    <xf numFmtId="14" fontId="201" fillId="77" borderId="189" xfId="0" applyNumberFormat="1" applyFont="1" applyFill="1" applyBorder="1" applyAlignment="1">
      <alignment horizontal="center" vertical="center"/>
    </xf>
    <xf numFmtId="0" fontId="8" fillId="38" borderId="0" xfId="0" applyFont="1" applyFill="1" applyAlignment="1">
      <alignment horizontal="left" vertical="center"/>
    </xf>
    <xf numFmtId="0" fontId="1" fillId="38" borderId="0" xfId="0" applyFont="1" applyFill="1"/>
    <xf numFmtId="0" fontId="0" fillId="78" borderId="0" xfId="0" applyFill="1"/>
    <xf numFmtId="0" fontId="4" fillId="78" borderId="0" xfId="0" applyFont="1" applyFill="1" applyAlignment="1">
      <alignment horizontal="right" vertical="center"/>
    </xf>
    <xf numFmtId="0" fontId="8" fillId="78" borderId="0" xfId="0" applyFont="1" applyFill="1" applyAlignment="1">
      <alignment horizontal="left" vertical="center"/>
    </xf>
    <xf numFmtId="212" fontId="1" fillId="78" borderId="0" xfId="0" applyNumberFormat="1" applyFont="1" applyFill="1" applyAlignment="1">
      <alignment horizontal="left" vertical="center" indent="1"/>
    </xf>
    <xf numFmtId="0" fontId="0" fillId="78" borderId="0" xfId="0" applyFill="1" applyAlignment="1">
      <alignment horizontal="left" vertical="center" indent="1"/>
    </xf>
    <xf numFmtId="14" fontId="9" fillId="78" borderId="0" xfId="0" applyNumberFormat="1" applyFont="1" applyFill="1" applyAlignment="1">
      <alignment horizontal="center" vertical="center"/>
    </xf>
    <xf numFmtId="0" fontId="8" fillId="38" borderId="190" xfId="0" applyFont="1" applyFill="1" applyBorder="1" applyAlignment="1">
      <alignment horizontal="left" vertical="center"/>
    </xf>
    <xf numFmtId="0" fontId="4" fillId="38" borderId="0" xfId="0" applyFont="1" applyFill="1" applyAlignment="1">
      <alignment horizontal="right" vertical="center"/>
    </xf>
    <xf numFmtId="14" fontId="10" fillId="38" borderId="0" xfId="0" applyNumberFormat="1" applyFont="1" applyFill="1" applyAlignment="1">
      <alignment horizontal="right" vertical="center"/>
    </xf>
    <xf numFmtId="0" fontId="19" fillId="0" borderId="0" xfId="0" applyFont="1" applyAlignment="1">
      <alignment vertical="center"/>
    </xf>
    <xf numFmtId="0" fontId="11" fillId="0" borderId="0" xfId="0" applyFont="1" applyAlignment="1">
      <alignment horizontal="left" vertical="center"/>
    </xf>
    <xf numFmtId="170" fontId="7" fillId="0" borderId="0" xfId="0" applyNumberFormat="1" applyFont="1" applyAlignment="1">
      <alignment horizontal="right" vertical="center"/>
    </xf>
    <xf numFmtId="0" fontId="1" fillId="78" borderId="0" xfId="0" applyFont="1" applyFill="1"/>
    <xf numFmtId="0" fontId="189" fillId="78" borderId="0" xfId="0" applyFont="1" applyFill="1" applyAlignment="1">
      <alignment horizontal="left"/>
    </xf>
    <xf numFmtId="0" fontId="10" fillId="78" borderId="0" xfId="0" applyFont="1" applyFill="1" applyAlignment="1">
      <alignment horizontal="left" vertical="center"/>
    </xf>
    <xf numFmtId="0" fontId="10" fillId="78" borderId="0" xfId="0" applyFont="1" applyFill="1"/>
    <xf numFmtId="0" fontId="10" fillId="78" borderId="0" xfId="0" applyFont="1" applyFill="1" applyAlignment="1">
      <alignment horizontal="center"/>
    </xf>
    <xf numFmtId="0" fontId="10" fillId="78" borderId="0" xfId="0" applyFont="1" applyFill="1" applyAlignment="1">
      <alignment horizontal="left"/>
    </xf>
    <xf numFmtId="0" fontId="11" fillId="0" borderId="0" xfId="0" applyFont="1" applyAlignment="1">
      <alignment vertical="center"/>
    </xf>
    <xf numFmtId="0" fontId="4" fillId="0" borderId="0" xfId="0" applyFont="1"/>
    <xf numFmtId="0" fontId="109" fillId="0" borderId="0" xfId="0" applyFont="1" applyAlignment="1">
      <alignment vertical="center"/>
    </xf>
    <xf numFmtId="0" fontId="1" fillId="0" borderId="0" xfId="0" applyFont="1" applyAlignment="1">
      <alignment horizontal="centerContinuous" vertical="center"/>
    </xf>
    <xf numFmtId="4" fontId="1" fillId="0" borderId="0" xfId="0" applyNumberFormat="1" applyFont="1" applyAlignment="1">
      <alignment horizontal="center" vertical="center"/>
    </xf>
    <xf numFmtId="0" fontId="1" fillId="76" borderId="66" xfId="6" applyFill="1" applyBorder="1" applyAlignment="1">
      <alignment horizontal="centerContinuous" vertical="center"/>
    </xf>
    <xf numFmtId="0" fontId="1" fillId="76" borderId="37" xfId="6" applyFill="1" applyBorder="1" applyAlignment="1">
      <alignment horizontal="centerContinuous"/>
    </xf>
    <xf numFmtId="0" fontId="1" fillId="76" borderId="38" xfId="6" applyFill="1" applyBorder="1" applyAlignment="1">
      <alignment horizontal="centerContinuous"/>
    </xf>
    <xf numFmtId="0" fontId="2" fillId="76" borderId="68" xfId="6" applyFont="1" applyFill="1" applyBorder="1" applyAlignment="1">
      <alignment horizontal="centerContinuous" vertical="center"/>
    </xf>
    <xf numFmtId="0" fontId="2" fillId="76" borderId="22" xfId="6" applyFont="1" applyFill="1" applyBorder="1" applyAlignment="1">
      <alignment horizontal="centerContinuous"/>
    </xf>
    <xf numFmtId="0" fontId="2" fillId="76" borderId="40" xfId="6" applyFont="1" applyFill="1" applyBorder="1" applyAlignment="1">
      <alignment horizontal="centerContinuous"/>
    </xf>
    <xf numFmtId="4" fontId="20" fillId="79" borderId="191" xfId="6" applyNumberFormat="1" applyFont="1" applyFill="1" applyBorder="1" applyAlignment="1">
      <alignment horizontal="left" vertical="center"/>
    </xf>
    <xf numFmtId="4" fontId="16" fillId="79" borderId="192" xfId="6" applyNumberFormat="1" applyFont="1" applyFill="1" applyBorder="1"/>
    <xf numFmtId="4" fontId="10" fillId="79" borderId="191" xfId="6" applyNumberFormat="1" applyFont="1" applyFill="1" applyBorder="1" applyAlignment="1">
      <alignment horizontal="left" vertical="center"/>
    </xf>
    <xf numFmtId="14" fontId="2" fillId="79" borderId="192" xfId="6" applyNumberFormat="1" applyFont="1" applyFill="1" applyBorder="1" applyAlignment="1">
      <alignment horizontal="center"/>
    </xf>
    <xf numFmtId="4" fontId="21" fillId="79" borderId="192" xfId="6" applyNumberFormat="1" applyFont="1" applyFill="1" applyBorder="1"/>
    <xf numFmtId="4" fontId="16" fillId="79" borderId="192" xfId="6" applyNumberFormat="1" applyFont="1" applyFill="1" applyBorder="1" applyAlignment="1">
      <alignment horizontal="center"/>
    </xf>
    <xf numFmtId="214" fontId="1" fillId="8" borderId="193" xfId="0" applyNumberFormat="1" applyFont="1" applyFill="1" applyBorder="1" applyAlignment="1">
      <alignment horizontal="center" vertical="center"/>
    </xf>
    <xf numFmtId="14" fontId="2" fillId="0" borderId="193" xfId="6" applyNumberFormat="1" applyFont="1" applyBorder="1" applyAlignment="1">
      <alignment horizontal="center" vertical="center"/>
    </xf>
    <xf numFmtId="0" fontId="203" fillId="79" borderId="0" xfId="6" applyFont="1" applyFill="1" applyAlignment="1">
      <alignment vertical="center"/>
    </xf>
    <xf numFmtId="0" fontId="1" fillId="0" borderId="0" xfId="1947" applyAlignment="1">
      <alignment horizontal="left" vertical="center"/>
    </xf>
    <xf numFmtId="0" fontId="10" fillId="38" borderId="130" xfId="1947" applyFont="1" applyFill="1" applyBorder="1" applyAlignment="1">
      <alignment horizontal="left"/>
    </xf>
    <xf numFmtId="0" fontId="10" fillId="38" borderId="130" xfId="6" applyFont="1" applyFill="1" applyBorder="1" applyAlignment="1">
      <alignment horizontal="left"/>
    </xf>
    <xf numFmtId="0" fontId="10" fillId="0" borderId="0" xfId="1947" applyFont="1" applyAlignment="1">
      <alignment horizontal="center"/>
    </xf>
    <xf numFmtId="4" fontId="27" fillId="0" borderId="0" xfId="1947" applyNumberFormat="1" applyFont="1" applyAlignment="1">
      <alignment horizontal="right" vertical="center"/>
    </xf>
    <xf numFmtId="0" fontId="10" fillId="38" borderId="130" xfId="1947" applyFont="1" applyFill="1" applyBorder="1" applyAlignment="1">
      <alignment horizontal="center"/>
    </xf>
    <xf numFmtId="4" fontId="1" fillId="38" borderId="130" xfId="1947" applyNumberFormat="1" applyFill="1" applyBorder="1" applyAlignment="1">
      <alignment horizontal="right" vertical="center"/>
    </xf>
    <xf numFmtId="0" fontId="10" fillId="38" borderId="130" xfId="6" applyFont="1" applyFill="1" applyBorder="1" applyAlignment="1">
      <alignment horizontal="center"/>
    </xf>
    <xf numFmtId="4" fontId="1" fillId="38" borderId="130" xfId="6" applyNumberFormat="1" applyFill="1" applyBorder="1" applyAlignment="1">
      <alignment horizontal="right" vertical="center"/>
    </xf>
    <xf numFmtId="4" fontId="24" fillId="0" borderId="0" xfId="0" applyNumberFormat="1" applyFont="1" applyAlignment="1">
      <alignment horizontal="right" vertical="center"/>
    </xf>
    <xf numFmtId="4" fontId="24" fillId="0" borderId="0" xfId="0" applyNumberFormat="1" applyFont="1" applyAlignment="1">
      <alignment vertical="center"/>
    </xf>
    <xf numFmtId="0" fontId="108" fillId="0" borderId="0" xfId="0" applyFont="1" applyAlignment="1">
      <alignment horizontal="right"/>
    </xf>
    <xf numFmtId="0" fontId="86" fillId="0" borderId="0" xfId="0" applyFont="1" applyAlignment="1">
      <alignment horizontal="left" vertical="center"/>
    </xf>
    <xf numFmtId="0" fontId="86" fillId="0" borderId="0" xfId="0" applyFont="1" applyAlignment="1">
      <alignment horizontal="right" vertical="center"/>
    </xf>
    <xf numFmtId="4" fontId="108" fillId="0" borderId="0" xfId="0" applyNumberFormat="1" applyFont="1"/>
    <xf numFmtId="180" fontId="108" fillId="0" borderId="0" xfId="0" applyNumberFormat="1" applyFont="1" applyAlignment="1">
      <alignment horizontal="right" vertical="center"/>
    </xf>
    <xf numFmtId="0" fontId="8" fillId="0" borderId="0" xfId="0" applyFont="1" applyAlignment="1">
      <alignment horizontal="left" vertical="center"/>
    </xf>
    <xf numFmtId="0" fontId="8" fillId="0" borderId="0" xfId="0" applyFont="1" applyAlignment="1">
      <alignment horizontal="right" vertical="center"/>
    </xf>
    <xf numFmtId="0" fontId="205" fillId="78" borderId="0" xfId="0" applyFont="1" applyFill="1"/>
    <xf numFmtId="4" fontId="10" fillId="79" borderId="0" xfId="6" applyNumberFormat="1" applyFont="1" applyFill="1" applyAlignment="1">
      <alignment vertical="center"/>
    </xf>
    <xf numFmtId="0" fontId="153" fillId="0" borderId="0" xfId="0" applyFont="1"/>
    <xf numFmtId="0" fontId="1" fillId="0" borderId="0" xfId="0" applyFont="1" applyAlignment="1">
      <alignment horizontal="left"/>
    </xf>
    <xf numFmtId="0" fontId="207" fillId="0" borderId="0" xfId="0" applyFont="1" applyAlignment="1">
      <alignment horizontal="left"/>
    </xf>
    <xf numFmtId="0" fontId="1" fillId="79" borderId="189" xfId="0" applyFont="1" applyFill="1" applyBorder="1" applyAlignment="1">
      <alignment horizontal="left" vertical="center" wrapText="1"/>
    </xf>
    <xf numFmtId="0" fontId="38" fillId="0" borderId="0" xfId="6" applyFont="1"/>
    <xf numFmtId="0" fontId="1" fillId="0" borderId="0" xfId="1026" applyAlignment="1">
      <alignment horizontal="center"/>
    </xf>
    <xf numFmtId="0" fontId="1" fillId="38" borderId="0" xfId="1026" applyFill="1"/>
    <xf numFmtId="0" fontId="10" fillId="0" borderId="0" xfId="6" applyFont="1" applyAlignment="1">
      <alignment horizontal="left" vertical="center"/>
    </xf>
    <xf numFmtId="0" fontId="38" fillId="0" borderId="0" xfId="6" applyFont="1" applyAlignment="1">
      <alignment horizontal="center"/>
    </xf>
    <xf numFmtId="4" fontId="1" fillId="38" borderId="0" xfId="1026" applyNumberFormat="1" applyFill="1"/>
    <xf numFmtId="0" fontId="38" fillId="0" borderId="0" xfId="6" applyFont="1" applyAlignment="1">
      <alignment horizontal="center" vertical="center" wrapText="1"/>
    </xf>
    <xf numFmtId="0" fontId="26" fillId="0" borderId="0" xfId="6" applyFont="1" applyAlignment="1">
      <alignment horizontal="center" vertical="center" wrapText="1"/>
    </xf>
    <xf numFmtId="0" fontId="1" fillId="0" borderId="0" xfId="1026" applyAlignment="1">
      <alignment horizontal="left"/>
    </xf>
    <xf numFmtId="0" fontId="1" fillId="38" borderId="0" xfId="1026" applyFill="1" applyAlignment="1">
      <alignment horizontal="center"/>
    </xf>
    <xf numFmtId="0" fontId="206" fillId="0" borderId="0" xfId="0" applyFont="1"/>
    <xf numFmtId="0" fontId="206" fillId="0" borderId="0" xfId="0" applyFont="1" applyAlignment="1">
      <alignment horizontal="center"/>
    </xf>
    <xf numFmtId="0" fontId="153" fillId="79" borderId="189" xfId="0" applyFont="1" applyFill="1" applyBorder="1" applyAlignment="1">
      <alignment horizontal="left" vertical="center" wrapText="1"/>
    </xf>
    <xf numFmtId="0" fontId="110" fillId="0" borderId="0" xfId="1095" applyFont="1" applyAlignment="1">
      <alignment horizontal="right" vertical="center" wrapText="1"/>
    </xf>
    <xf numFmtId="0" fontId="8" fillId="86" borderId="75" xfId="1947" applyFont="1" applyFill="1" applyBorder="1" applyAlignment="1">
      <alignment vertical="center"/>
    </xf>
    <xf numFmtId="174" fontId="1" fillId="87" borderId="31" xfId="1947" applyNumberFormat="1" applyFill="1" applyBorder="1" applyAlignment="1">
      <alignment horizontal="center"/>
    </xf>
    <xf numFmtId="0" fontId="153" fillId="0" borderId="0" xfId="0" applyFont="1" applyAlignment="1">
      <alignment horizontal="center"/>
    </xf>
    <xf numFmtId="0" fontId="152" fillId="0" borderId="0" xfId="0" applyFont="1" applyAlignment="1">
      <alignment horizontal="left" vertical="center" wrapText="1" indent="1"/>
    </xf>
    <xf numFmtId="0" fontId="153" fillId="0" borderId="0" xfId="0" applyFont="1" applyAlignment="1">
      <alignment horizontal="left" vertical="center" wrapText="1" indent="1"/>
    </xf>
    <xf numFmtId="0" fontId="209" fillId="0" borderId="0" xfId="0" applyFont="1"/>
    <xf numFmtId="0" fontId="210" fillId="0" borderId="0" xfId="0" applyFont="1" applyAlignment="1">
      <alignment horizontal="left" vertical="center" wrapText="1" indent="1"/>
    </xf>
    <xf numFmtId="0" fontId="153" fillId="79" borderId="189" xfId="0" applyFont="1" applyFill="1" applyBorder="1"/>
    <xf numFmtId="0" fontId="206" fillId="0" borderId="0" xfId="0" applyFont="1" applyProtection="1">
      <protection locked="0"/>
    </xf>
    <xf numFmtId="174" fontId="36" fillId="79" borderId="189" xfId="895" applyFont="1" applyFill="1" applyBorder="1" applyAlignment="1" applyProtection="1">
      <alignment horizontal="center"/>
      <protection locked="0"/>
    </xf>
    <xf numFmtId="0" fontId="36" fillId="79" borderId="189" xfId="0" applyFont="1" applyFill="1" applyBorder="1" applyAlignment="1" applyProtection="1">
      <alignment horizontal="center"/>
      <protection locked="0"/>
    </xf>
    <xf numFmtId="0" fontId="206" fillId="38" borderId="0" xfId="0" applyFont="1" applyFill="1"/>
    <xf numFmtId="0" fontId="36" fillId="38" borderId="194" xfId="0" applyFont="1" applyFill="1" applyBorder="1" applyAlignment="1" applyProtection="1">
      <alignment horizontal="center" vertical="center"/>
      <protection locked="0"/>
    </xf>
    <xf numFmtId="0" fontId="8" fillId="76" borderId="0" xfId="0" applyFont="1" applyFill="1" applyAlignment="1">
      <alignment vertical="center"/>
    </xf>
    <xf numFmtId="0" fontId="10" fillId="79" borderId="189" xfId="0" applyFont="1" applyFill="1" applyBorder="1" applyAlignment="1">
      <alignment horizontal="left" vertical="center" indent="1"/>
    </xf>
    <xf numFmtId="0" fontId="1" fillId="79" borderId="189" xfId="0" applyFont="1" applyFill="1" applyBorder="1" applyAlignment="1">
      <alignment horizontal="right" vertical="center" wrapText="1"/>
    </xf>
    <xf numFmtId="4" fontId="1" fillId="79" borderId="189" xfId="0" applyNumberFormat="1" applyFont="1" applyFill="1" applyBorder="1"/>
    <xf numFmtId="168" fontId="1" fillId="79" borderId="189" xfId="0" applyNumberFormat="1" applyFont="1" applyFill="1" applyBorder="1" applyAlignment="1">
      <alignment horizontal="right" vertical="center" wrapText="1"/>
    </xf>
    <xf numFmtId="0" fontId="204" fillId="79" borderId="195" xfId="0" applyFont="1" applyFill="1" applyBorder="1" applyAlignment="1">
      <alignment horizontal="left" vertical="center" indent="1"/>
    </xf>
    <xf numFmtId="0" fontId="204" fillId="79" borderId="196" xfId="0" applyFont="1" applyFill="1" applyBorder="1" applyAlignment="1">
      <alignment horizontal="left" vertical="center" indent="1"/>
    </xf>
    <xf numFmtId="0" fontId="89" fillId="0" borderId="189" xfId="6" applyFont="1" applyBorder="1" applyAlignment="1">
      <alignment horizontal="left"/>
    </xf>
    <xf numFmtId="0" fontId="2" fillId="0" borderId="189" xfId="6" applyFont="1" applyBorder="1"/>
    <xf numFmtId="49" fontId="10" fillId="0" borderId="189" xfId="6" applyNumberFormat="1" applyFont="1" applyBorder="1" applyAlignment="1">
      <alignment horizontal="center" vertical="center" wrapText="1"/>
    </xf>
    <xf numFmtId="14" fontId="2" fillId="0" borderId="189" xfId="6" applyNumberFormat="1" applyFont="1" applyBorder="1" applyAlignment="1">
      <alignment horizontal="center"/>
    </xf>
    <xf numFmtId="168" fontId="2" fillId="0" borderId="189" xfId="6" applyNumberFormat="1" applyFont="1" applyBorder="1"/>
    <xf numFmtId="22" fontId="2" fillId="0" borderId="189" xfId="6" applyNumberFormat="1" applyFont="1" applyBorder="1"/>
    <xf numFmtId="2" fontId="2" fillId="0" borderId="189" xfId="6" applyNumberFormat="1" applyFont="1" applyBorder="1"/>
    <xf numFmtId="0" fontId="1" fillId="88" borderId="189" xfId="6" applyFill="1" applyBorder="1" applyAlignment="1">
      <alignment horizontal="right" vertical="center"/>
    </xf>
    <xf numFmtId="17" fontId="1" fillId="88" borderId="189" xfId="6" applyNumberFormat="1" applyFill="1" applyBorder="1" applyAlignment="1">
      <alignment horizontal="center" vertical="center"/>
    </xf>
    <xf numFmtId="0" fontId="30" fillId="79" borderId="189" xfId="6" applyFont="1" applyFill="1" applyBorder="1" applyAlignment="1">
      <alignment horizontal="centerContinuous" vertical="center" wrapText="1"/>
    </xf>
    <xf numFmtId="174" fontId="30" fillId="79" borderId="189" xfId="895" applyFont="1" applyFill="1" applyBorder="1" applyAlignment="1" applyProtection="1">
      <alignment horizontal="center" vertical="center" wrapText="1"/>
    </xf>
    <xf numFmtId="0" fontId="1" fillId="88" borderId="189" xfId="6" applyFill="1" applyBorder="1" applyAlignment="1">
      <alignment horizontal="left" vertical="center"/>
    </xf>
    <xf numFmtId="191" fontId="9" fillId="79" borderId="189" xfId="6" applyNumberFormat="1" applyFont="1" applyFill="1" applyBorder="1" applyAlignment="1">
      <alignment horizontal="center"/>
    </xf>
    <xf numFmtId="0" fontId="9" fillId="79" borderId="189" xfId="6" applyFont="1" applyFill="1" applyBorder="1" applyAlignment="1">
      <alignment horizontal="center"/>
    </xf>
    <xf numFmtId="0" fontId="10" fillId="79" borderId="189" xfId="6" applyFont="1" applyFill="1" applyBorder="1" applyAlignment="1">
      <alignment horizontal="center"/>
    </xf>
    <xf numFmtId="174" fontId="1" fillId="89" borderId="189" xfId="6" applyNumberFormat="1" applyFill="1" applyBorder="1" applyAlignment="1">
      <alignment horizontal="center"/>
    </xf>
    <xf numFmtId="0" fontId="212" fillId="0" borderId="0" xfId="6" applyFont="1"/>
    <xf numFmtId="0" fontId="2" fillId="78" borderId="0" xfId="6" applyFont="1" applyFill="1"/>
    <xf numFmtId="0" fontId="203" fillId="78" borderId="0" xfId="6" applyFont="1" applyFill="1" applyAlignment="1">
      <alignment vertical="center"/>
    </xf>
    <xf numFmtId="0" fontId="2" fillId="78" borderId="0" xfId="6" applyFont="1" applyFill="1" applyAlignment="1">
      <alignment horizontal="center" vertical="center"/>
    </xf>
    <xf numFmtId="0" fontId="153" fillId="78" borderId="0" xfId="0" applyFont="1" applyFill="1"/>
    <xf numFmtId="0" fontId="8" fillId="77" borderId="197" xfId="0" applyFont="1" applyFill="1" applyBorder="1" applyAlignment="1">
      <alignment horizontal="left" vertical="center"/>
    </xf>
    <xf numFmtId="14" fontId="9" fillId="77" borderId="197" xfId="0" applyNumberFormat="1" applyFont="1" applyFill="1" applyBorder="1" applyAlignment="1">
      <alignment horizontal="center" vertical="center"/>
    </xf>
    <xf numFmtId="0" fontId="8" fillId="77" borderId="198" xfId="0" applyFont="1" applyFill="1" applyBorder="1" applyAlignment="1">
      <alignment horizontal="left" vertical="center"/>
    </xf>
    <xf numFmtId="0" fontId="8" fillId="77" borderId="199" xfId="0" applyFont="1" applyFill="1" applyBorder="1" applyAlignment="1">
      <alignment horizontal="left" vertical="center"/>
    </xf>
    <xf numFmtId="0" fontId="8" fillId="77" borderId="200" xfId="0" applyFont="1" applyFill="1" applyBorder="1" applyAlignment="1">
      <alignment horizontal="left" vertical="center"/>
    </xf>
    <xf numFmtId="0" fontId="36" fillId="79" borderId="195" xfId="910" applyNumberFormat="1" applyFont="1" applyFill="1" applyBorder="1" applyAlignment="1" applyProtection="1">
      <alignment vertical="center" wrapText="1"/>
    </xf>
    <xf numFmtId="0" fontId="36" fillId="79" borderId="201" xfId="910" applyNumberFormat="1" applyFont="1" applyFill="1" applyBorder="1" applyAlignment="1" applyProtection="1">
      <alignment vertical="center" wrapText="1"/>
    </xf>
    <xf numFmtId="0" fontId="8" fillId="79" borderId="189" xfId="0" applyFont="1" applyFill="1" applyBorder="1" applyAlignment="1">
      <alignment horizontal="center" vertical="center" wrapText="1"/>
    </xf>
    <xf numFmtId="0" fontId="9" fillId="79" borderId="189" xfId="0" applyFont="1" applyFill="1" applyBorder="1" applyAlignment="1">
      <alignment horizontal="center" vertical="center"/>
    </xf>
    <xf numFmtId="0" fontId="24" fillId="79" borderId="189" xfId="0" applyFont="1" applyFill="1" applyBorder="1" applyAlignment="1">
      <alignment horizontal="left" vertical="center" indent="1"/>
    </xf>
    <xf numFmtId="4" fontId="63" fillId="79" borderId="189" xfId="0" applyNumberFormat="1" applyFont="1" applyFill="1" applyBorder="1" applyAlignment="1">
      <alignment horizontal="right" vertical="center" indent="1"/>
    </xf>
    <xf numFmtId="14" fontId="1" fillId="79" borderId="189" xfId="6" applyNumberFormat="1" applyFill="1" applyBorder="1" applyAlignment="1">
      <alignment horizontal="center" vertical="center"/>
    </xf>
    <xf numFmtId="10" fontId="10" fillId="79" borderId="189" xfId="0" applyNumberFormat="1" applyFont="1" applyFill="1" applyBorder="1" applyAlignment="1">
      <alignment horizontal="center"/>
    </xf>
    <xf numFmtId="0" fontId="24" fillId="90" borderId="0" xfId="6" applyFont="1" applyFill="1" applyAlignment="1">
      <alignment horizontal="center" vertical="center"/>
    </xf>
    <xf numFmtId="0" fontId="24" fillId="90" borderId="0" xfId="6" applyFont="1" applyFill="1" applyAlignment="1">
      <alignment horizontal="center"/>
    </xf>
    <xf numFmtId="14" fontId="0" fillId="0" borderId="43" xfId="0" applyNumberFormat="1" applyBorder="1"/>
    <xf numFmtId="0" fontId="100" fillId="68" borderId="202" xfId="1947" applyFont="1" applyFill="1" applyBorder="1"/>
    <xf numFmtId="0" fontId="88" fillId="68" borderId="203" xfId="1947" applyFont="1" applyFill="1" applyBorder="1"/>
    <xf numFmtId="0" fontId="10" fillId="78" borderId="0" xfId="6" applyFont="1" applyFill="1" applyAlignment="1">
      <alignment vertical="center"/>
    </xf>
    <xf numFmtId="174" fontId="1" fillId="78" borderId="0" xfId="0" applyNumberFormat="1" applyFont="1" applyFill="1" applyAlignment="1">
      <alignment horizontal="right" vertical="center" indent="1"/>
    </xf>
    <xf numFmtId="0" fontId="8" fillId="40" borderId="195" xfId="0" applyFont="1" applyFill="1" applyBorder="1" applyAlignment="1">
      <alignment vertical="center"/>
    </xf>
    <xf numFmtId="0" fontId="8" fillId="40" borderId="196" xfId="0" applyFont="1" applyFill="1" applyBorder="1" applyAlignment="1">
      <alignment vertical="center"/>
    </xf>
    <xf numFmtId="0" fontId="8" fillId="40" borderId="201" xfId="0" applyFont="1" applyFill="1" applyBorder="1" applyAlignment="1">
      <alignment vertical="center"/>
    </xf>
    <xf numFmtId="0" fontId="100" fillId="68" borderId="202" xfId="0" applyFont="1" applyFill="1" applyBorder="1"/>
    <xf numFmtId="0" fontId="100" fillId="68" borderId="203" xfId="0" applyFont="1" applyFill="1" applyBorder="1"/>
    <xf numFmtId="0" fontId="88" fillId="68" borderId="203" xfId="0" applyFont="1" applyFill="1" applyBorder="1"/>
    <xf numFmtId="0" fontId="88" fillId="68" borderId="204" xfId="0" applyFont="1" applyFill="1" applyBorder="1"/>
    <xf numFmtId="0" fontId="1" fillId="8" borderId="189" xfId="0" applyFont="1" applyFill="1" applyBorder="1"/>
    <xf numFmtId="10" fontId="211" fillId="79" borderId="189" xfId="910" applyNumberFormat="1" applyFont="1" applyFill="1" applyBorder="1" applyAlignment="1" applyProtection="1">
      <alignment horizontal="center" vertical="center"/>
    </xf>
    <xf numFmtId="0" fontId="152" fillId="40" borderId="189" xfId="0" applyFont="1" applyFill="1" applyBorder="1" applyAlignment="1">
      <alignment horizontal="left" vertical="center" wrapText="1" indent="1"/>
    </xf>
    <xf numFmtId="0" fontId="149" fillId="40" borderId="205" xfId="0" applyFont="1" applyFill="1" applyBorder="1" applyAlignment="1">
      <alignment vertical="center"/>
    </xf>
    <xf numFmtId="0" fontId="153" fillId="0" borderId="0" xfId="0" applyFont="1" applyAlignment="1">
      <alignment horizontal="left"/>
    </xf>
    <xf numFmtId="0" fontId="10" fillId="40" borderId="189" xfId="6" applyFont="1" applyFill="1" applyBorder="1"/>
    <xf numFmtId="0" fontId="1" fillId="40" borderId="189" xfId="6" applyFill="1" applyBorder="1"/>
    <xf numFmtId="0" fontId="1" fillId="68" borderId="206" xfId="0" applyFont="1" applyFill="1" applyBorder="1"/>
    <xf numFmtId="0" fontId="1" fillId="68" borderId="207" xfId="0" applyFont="1" applyFill="1" applyBorder="1"/>
    <xf numFmtId="0" fontId="1" fillId="78" borderId="0" xfId="1026" applyFill="1"/>
    <xf numFmtId="0" fontId="1" fillId="68" borderId="208" xfId="0" applyFont="1" applyFill="1" applyBorder="1"/>
    <xf numFmtId="0" fontId="33" fillId="0" borderId="0" xfId="0" applyFont="1" applyAlignment="1">
      <alignment horizontal="left" vertical="center"/>
    </xf>
    <xf numFmtId="0" fontId="88" fillId="68" borderId="209" xfId="0" applyFont="1" applyFill="1" applyBorder="1"/>
    <xf numFmtId="0" fontId="1" fillId="79" borderId="189" xfId="6" applyFill="1" applyBorder="1" applyAlignment="1">
      <alignment horizontal="left" vertical="center" wrapText="1"/>
    </xf>
    <xf numFmtId="0" fontId="107" fillId="38" borderId="0" xfId="0" applyFont="1" applyFill="1" applyAlignment="1">
      <alignment horizontal="left" vertical="center" indent="1"/>
    </xf>
    <xf numFmtId="10" fontId="1" fillId="38" borderId="0" xfId="0" applyNumberFormat="1" applyFont="1" applyFill="1"/>
    <xf numFmtId="0" fontId="1" fillId="38" borderId="210" xfId="0" applyFont="1" applyFill="1" applyBorder="1"/>
    <xf numFmtId="0" fontId="1" fillId="38" borderId="0" xfId="1621" applyFill="1"/>
    <xf numFmtId="10" fontId="10" fillId="78" borderId="0" xfId="0" applyNumberFormat="1" applyFont="1" applyFill="1" applyAlignment="1">
      <alignment horizontal="center"/>
    </xf>
    <xf numFmtId="169" fontId="1" fillId="38" borderId="0" xfId="1621" applyNumberFormat="1" applyFill="1"/>
    <xf numFmtId="10" fontId="74" fillId="40" borderId="0" xfId="0" applyNumberFormat="1" applyFont="1" applyFill="1" applyAlignment="1">
      <alignment vertical="center"/>
    </xf>
    <xf numFmtId="0" fontId="74" fillId="40" borderId="0" xfId="0" applyFont="1" applyFill="1" applyAlignment="1">
      <alignment horizontal="center" vertical="center"/>
    </xf>
    <xf numFmtId="0" fontId="74" fillId="40" borderId="0" xfId="0" applyFont="1" applyFill="1" applyAlignment="1">
      <alignment vertical="center"/>
    </xf>
    <xf numFmtId="0" fontId="8" fillId="40" borderId="189" xfId="0" applyFont="1" applyFill="1" applyBorder="1" applyAlignment="1">
      <alignment horizontal="left" vertical="center" indent="1"/>
    </xf>
    <xf numFmtId="0" fontId="73" fillId="40" borderId="189" xfId="0" applyFont="1" applyFill="1" applyBorder="1" applyAlignment="1">
      <alignment horizontal="left" vertical="center"/>
    </xf>
    <xf numFmtId="10" fontId="74" fillId="40" borderId="189" xfId="0" applyNumberFormat="1" applyFont="1" applyFill="1" applyBorder="1" applyAlignment="1">
      <alignment vertical="center"/>
    </xf>
    <xf numFmtId="0" fontId="10" fillId="40" borderId="189" xfId="0" applyFont="1" applyFill="1" applyBorder="1" applyAlignment="1">
      <alignment horizontal="center" vertical="center" wrapText="1"/>
    </xf>
    <xf numFmtId="3" fontId="10" fillId="40" borderId="189" xfId="0" applyNumberFormat="1" applyFont="1" applyFill="1" applyBorder="1" applyAlignment="1">
      <alignment horizontal="center" vertical="center" wrapText="1"/>
    </xf>
    <xf numFmtId="10" fontId="10" fillId="40" borderId="189" xfId="0" applyNumberFormat="1" applyFont="1" applyFill="1" applyBorder="1" applyAlignment="1">
      <alignment horizontal="center" vertical="center" wrapText="1"/>
    </xf>
    <xf numFmtId="9" fontId="10" fillId="79" borderId="189" xfId="0" applyNumberFormat="1" applyFont="1" applyFill="1" applyBorder="1" applyAlignment="1">
      <alignment horizontal="center"/>
    </xf>
    <xf numFmtId="10" fontId="10" fillId="79" borderId="0" xfId="0" applyNumberFormat="1" applyFont="1" applyFill="1" applyAlignment="1">
      <alignment horizontal="center"/>
    </xf>
    <xf numFmtId="14" fontId="1" fillId="79" borderId="189" xfId="0" applyNumberFormat="1" applyFont="1" applyFill="1" applyBorder="1" applyAlignment="1">
      <alignment horizontal="center"/>
    </xf>
    <xf numFmtId="0" fontId="10" fillId="91" borderId="0" xfId="0" applyFont="1" applyFill="1" applyAlignment="1">
      <alignment horizontal="center" vertical="center"/>
    </xf>
    <xf numFmtId="14" fontId="153" fillId="0" borderId="0" xfId="0" applyNumberFormat="1" applyFont="1"/>
    <xf numFmtId="0" fontId="1" fillId="0" borderId="0" xfId="1075"/>
    <xf numFmtId="0" fontId="1" fillId="0" borderId="0" xfId="1075" applyAlignment="1">
      <alignment horizontal="center"/>
    </xf>
    <xf numFmtId="0" fontId="202" fillId="0" borderId="0" xfId="1075" applyFont="1"/>
    <xf numFmtId="0" fontId="202" fillId="0" borderId="0" xfId="1075" applyFont="1" applyAlignment="1">
      <alignment horizontal="center"/>
    </xf>
    <xf numFmtId="0" fontId="1" fillId="78" borderId="0" xfId="1075" applyFill="1"/>
    <xf numFmtId="0" fontId="1" fillId="78" borderId="0" xfId="1075" applyFill="1" applyAlignment="1">
      <alignment horizontal="center"/>
    </xf>
    <xf numFmtId="212" fontId="218" fillId="92" borderId="189" xfId="1075" applyNumberFormat="1" applyFont="1" applyFill="1" applyBorder="1"/>
    <xf numFmtId="213" fontId="30" fillId="92" borderId="189" xfId="1075" applyNumberFormat="1" applyFont="1" applyFill="1" applyBorder="1" applyAlignment="1">
      <alignment horizontal="center" vertical="center"/>
    </xf>
    <xf numFmtId="14" fontId="1" fillId="78" borderId="0" xfId="1075" applyNumberFormat="1" applyFill="1"/>
    <xf numFmtId="14" fontId="1" fillId="78" borderId="0" xfId="1075" applyNumberFormat="1" applyFill="1" applyAlignment="1">
      <alignment horizontal="center"/>
    </xf>
    <xf numFmtId="212" fontId="219" fillId="76" borderId="189" xfId="1075" applyNumberFormat="1" applyFont="1" applyFill="1" applyBorder="1"/>
    <xf numFmtId="213" fontId="63" fillId="76" borderId="189" xfId="1075" applyNumberFormat="1" applyFont="1" applyFill="1" applyBorder="1" applyAlignment="1">
      <alignment horizontal="center" vertical="center"/>
    </xf>
    <xf numFmtId="212" fontId="202" fillId="0" borderId="0" xfId="1075" applyNumberFormat="1" applyFont="1"/>
    <xf numFmtId="213" fontId="63" fillId="0" borderId="0" xfId="1075" applyNumberFormat="1" applyFont="1" applyAlignment="1">
      <alignment horizontal="center" vertical="center"/>
    </xf>
    <xf numFmtId="213" fontId="220" fillId="0" borderId="0" xfId="1075" applyNumberFormat="1" applyFont="1" applyAlignment="1">
      <alignment horizontal="center" vertical="center"/>
    </xf>
    <xf numFmtId="213" fontId="63" fillId="78" borderId="0" xfId="1075" applyNumberFormat="1" applyFont="1" applyFill="1" applyAlignment="1">
      <alignment horizontal="center" vertical="center"/>
    </xf>
    <xf numFmtId="213" fontId="194" fillId="0" borderId="0" xfId="1075" applyNumberFormat="1" applyFont="1" applyAlignment="1">
      <alignment horizontal="center" vertical="center"/>
    </xf>
    <xf numFmtId="213" fontId="194" fillId="78" borderId="0" xfId="1075" applyNumberFormat="1" applyFont="1" applyFill="1" applyAlignment="1">
      <alignment horizontal="center" vertical="center"/>
    </xf>
    <xf numFmtId="0" fontId="202" fillId="0" borderId="67" xfId="1075" applyFont="1" applyBorder="1"/>
    <xf numFmtId="14" fontId="202" fillId="0" borderId="0" xfId="1075" applyNumberFormat="1" applyFont="1"/>
    <xf numFmtId="0" fontId="202" fillId="0" borderId="39" xfId="1075" applyFont="1" applyBorder="1"/>
    <xf numFmtId="0" fontId="221" fillId="0" borderId="0" xfId="0" applyFont="1"/>
    <xf numFmtId="0" fontId="202" fillId="0" borderId="68" xfId="1075" applyFont="1" applyBorder="1"/>
    <xf numFmtId="0" fontId="1" fillId="0" borderId="22" xfId="1075" applyBorder="1" applyAlignment="1">
      <alignment horizontal="center"/>
    </xf>
    <xf numFmtId="14" fontId="202" fillId="0" borderId="22" xfId="1075" applyNumberFormat="1" applyFont="1" applyBorder="1"/>
    <xf numFmtId="0" fontId="202" fillId="0" borderId="40" xfId="1075" applyFont="1" applyBorder="1"/>
    <xf numFmtId="212" fontId="10" fillId="78" borderId="0" xfId="0" applyNumberFormat="1" applyFont="1" applyFill="1" applyAlignment="1">
      <alignment horizontal="left" vertical="center"/>
    </xf>
    <xf numFmtId="3" fontId="88" fillId="68" borderId="89" xfId="1947" applyNumberFormat="1" applyFont="1" applyFill="1" applyBorder="1"/>
    <xf numFmtId="176" fontId="1" fillId="78" borderId="0" xfId="1164" applyNumberFormat="1" applyFont="1" applyFill="1" applyAlignment="1" applyProtection="1">
      <alignment horizontal="center"/>
    </xf>
    <xf numFmtId="4" fontId="1" fillId="78" borderId="0" xfId="6" applyNumberFormat="1" applyFill="1" applyAlignment="1">
      <alignment horizontal="center" vertical="center"/>
    </xf>
    <xf numFmtId="0" fontId="153" fillId="77" borderId="189" xfId="6" applyFont="1" applyFill="1" applyBorder="1" applyAlignment="1">
      <alignment horizontal="left" vertical="center"/>
    </xf>
    <xf numFmtId="14" fontId="153" fillId="77" borderId="189" xfId="6" applyNumberFormat="1" applyFont="1" applyFill="1" applyBorder="1" applyAlignment="1">
      <alignment horizontal="right" vertical="center"/>
    </xf>
    <xf numFmtId="14" fontId="153" fillId="77" borderId="189" xfId="6" quotePrefix="1" applyNumberFormat="1" applyFont="1" applyFill="1" applyBorder="1" applyAlignment="1">
      <alignment horizontal="right" vertical="center"/>
    </xf>
    <xf numFmtId="0" fontId="153" fillId="38" borderId="0" xfId="0" applyFont="1" applyFill="1"/>
    <xf numFmtId="0" fontId="153" fillId="79" borderId="189" xfId="0" applyFont="1" applyFill="1" applyBorder="1" applyAlignment="1">
      <alignment horizontal="center" vertical="center"/>
    </xf>
    <xf numFmtId="4" fontId="153" fillId="0" borderId="0" xfId="0" applyNumberFormat="1" applyFont="1" applyAlignment="1">
      <alignment horizontal="left"/>
    </xf>
    <xf numFmtId="0" fontId="222" fillId="68" borderId="202" xfId="1947" applyFont="1" applyFill="1" applyBorder="1"/>
    <xf numFmtId="0" fontId="88" fillId="68" borderId="0" xfId="1947" applyFont="1" applyFill="1" applyAlignment="1">
      <alignment horizontal="center"/>
    </xf>
    <xf numFmtId="0" fontId="10" fillId="46" borderId="211" xfId="1947" applyFont="1" applyFill="1" applyBorder="1" applyAlignment="1">
      <alignment horizontal="center"/>
    </xf>
    <xf numFmtId="0" fontId="10" fillId="46" borderId="212" xfId="1947" applyFont="1" applyFill="1" applyBorder="1" applyAlignment="1">
      <alignment horizontal="center"/>
    </xf>
    <xf numFmtId="0" fontId="10" fillId="79" borderId="213" xfId="1947" applyFont="1" applyFill="1" applyBorder="1" applyAlignment="1">
      <alignment horizontal="center"/>
    </xf>
    <xf numFmtId="0" fontId="10" fillId="79" borderId="189" xfId="1947" applyFont="1" applyFill="1" applyBorder="1" applyAlignment="1">
      <alignment horizontal="center"/>
    </xf>
    <xf numFmtId="0" fontId="1" fillId="79" borderId="189" xfId="1947" applyFill="1" applyBorder="1" applyAlignment="1">
      <alignment horizontal="left" vertical="center"/>
    </xf>
    <xf numFmtId="4" fontId="1" fillId="79" borderId="189" xfId="1947" applyNumberFormat="1" applyFill="1" applyBorder="1" applyAlignment="1">
      <alignment horizontal="right" vertical="center"/>
    </xf>
    <xf numFmtId="4" fontId="35" fillId="79" borderId="189" xfId="1947" applyNumberFormat="1" applyFont="1" applyFill="1" applyBorder="1" applyAlignment="1">
      <alignment horizontal="right" vertical="center"/>
    </xf>
    <xf numFmtId="0" fontId="10" fillId="79" borderId="214" xfId="1947" applyFont="1" applyFill="1" applyBorder="1" applyAlignment="1">
      <alignment horizontal="center"/>
    </xf>
    <xf numFmtId="0" fontId="10" fillId="79" borderId="215" xfId="1947" applyFont="1" applyFill="1" applyBorder="1" applyAlignment="1">
      <alignment horizontal="center"/>
    </xf>
    <xf numFmtId="0" fontId="1" fillId="79" borderId="215" xfId="1947" applyFill="1" applyBorder="1" applyAlignment="1">
      <alignment horizontal="left" vertical="center"/>
    </xf>
    <xf numFmtId="4" fontId="1" fillId="79" borderId="215" xfId="1947" applyNumberFormat="1" applyFill="1" applyBorder="1" applyAlignment="1">
      <alignment horizontal="right" vertical="center"/>
    </xf>
    <xf numFmtId="4" fontId="35" fillId="79" borderId="215" xfId="1947" applyNumberFormat="1" applyFont="1" applyFill="1" applyBorder="1" applyAlignment="1">
      <alignment horizontal="right" vertical="center"/>
    </xf>
    <xf numFmtId="0" fontId="1" fillId="46" borderId="216" xfId="1947" applyFill="1" applyBorder="1" applyAlignment="1">
      <alignment horizontal="left" vertical="center"/>
    </xf>
    <xf numFmtId="0" fontId="10" fillId="24" borderId="217" xfId="1947" applyFont="1" applyFill="1" applyBorder="1" applyAlignment="1">
      <alignment horizontal="center" vertical="center" wrapText="1"/>
    </xf>
    <xf numFmtId="4" fontId="10" fillId="46" borderId="218" xfId="1947" applyNumberFormat="1" applyFont="1" applyFill="1" applyBorder="1" applyAlignment="1">
      <alignment horizontal="right" vertical="center"/>
    </xf>
    <xf numFmtId="4" fontId="9" fillId="46" borderId="218" xfId="1947" applyNumberFormat="1" applyFont="1" applyFill="1" applyBorder="1" applyAlignment="1">
      <alignment horizontal="right" vertical="center"/>
    </xf>
    <xf numFmtId="0" fontId="10" fillId="24" borderId="217" xfId="1947" applyFont="1" applyFill="1" applyBorder="1" applyAlignment="1">
      <alignment horizontal="center"/>
    </xf>
    <xf numFmtId="0" fontId="1" fillId="24" borderId="217" xfId="1947" applyFill="1" applyBorder="1" applyAlignment="1">
      <alignment horizontal="left" vertical="center"/>
    </xf>
    <xf numFmtId="4" fontId="10" fillId="24" borderId="217" xfId="1947" applyNumberFormat="1" applyFont="1" applyFill="1" applyBorder="1" applyAlignment="1">
      <alignment horizontal="right" vertical="center"/>
    </xf>
    <xf numFmtId="4" fontId="9" fillId="24" borderId="217" xfId="1947" applyNumberFormat="1" applyFont="1" applyFill="1" applyBorder="1" applyAlignment="1">
      <alignment horizontal="right" vertical="center"/>
    </xf>
    <xf numFmtId="0" fontId="10" fillId="38" borderId="0" xfId="1947" applyFont="1" applyFill="1" applyAlignment="1">
      <alignment horizontal="center"/>
    </xf>
    <xf numFmtId="0" fontId="10" fillId="38" borderId="0" xfId="1947" applyFont="1" applyFill="1" applyAlignment="1">
      <alignment horizontal="left"/>
    </xf>
    <xf numFmtId="4" fontId="1" fillId="38" borderId="0" xfId="1947" applyNumberFormat="1" applyFill="1" applyAlignment="1">
      <alignment horizontal="right" vertical="center"/>
    </xf>
    <xf numFmtId="4" fontId="27" fillId="24" borderId="217" xfId="1947" applyNumberFormat="1" applyFont="1" applyFill="1" applyBorder="1" applyAlignment="1">
      <alignment horizontal="right" vertical="center"/>
    </xf>
    <xf numFmtId="0" fontId="10" fillId="79" borderId="219" xfId="1947" applyFont="1" applyFill="1" applyBorder="1" applyAlignment="1">
      <alignment horizontal="left" vertical="center"/>
    </xf>
    <xf numFmtId="0" fontId="10" fillId="79" borderId="220" xfId="1947" applyFont="1" applyFill="1" applyBorder="1" applyAlignment="1">
      <alignment horizontal="left" vertical="center"/>
    </xf>
    <xf numFmtId="0" fontId="10" fillId="79" borderId="220" xfId="1947" applyFont="1" applyFill="1" applyBorder="1" applyAlignment="1">
      <alignment horizontal="center" vertical="center" wrapText="1"/>
    </xf>
    <xf numFmtId="4" fontId="24" fillId="79" borderId="189" xfId="1947" applyNumberFormat="1" applyFont="1" applyFill="1" applyBorder="1" applyAlignment="1">
      <alignment horizontal="right" vertical="center"/>
    </xf>
    <xf numFmtId="4" fontId="35" fillId="79" borderId="221" xfId="1947" applyNumberFormat="1" applyFont="1" applyFill="1" applyBorder="1" applyAlignment="1">
      <alignment horizontal="right" vertical="center"/>
    </xf>
    <xf numFmtId="4" fontId="1" fillId="79" borderId="221" xfId="1947" applyNumberFormat="1" applyFill="1" applyBorder="1" applyAlignment="1">
      <alignment horizontal="right" vertical="center"/>
    </xf>
    <xf numFmtId="4" fontId="1" fillId="79" borderId="222" xfId="1947" applyNumberFormat="1" applyFill="1" applyBorder="1" applyAlignment="1">
      <alignment horizontal="right" vertical="center"/>
    </xf>
    <xf numFmtId="0" fontId="10" fillId="79" borderId="212" xfId="1947" applyFont="1" applyFill="1" applyBorder="1" applyAlignment="1">
      <alignment horizontal="center"/>
    </xf>
    <xf numFmtId="0" fontId="10" fillId="79" borderId="211" xfId="1947" applyFont="1" applyFill="1" applyBorder="1" applyAlignment="1">
      <alignment horizontal="center"/>
    </xf>
    <xf numFmtId="0" fontId="1" fillId="79" borderId="216" xfId="1947" applyFill="1" applyBorder="1" applyAlignment="1">
      <alignment horizontal="left" vertical="center"/>
    </xf>
    <xf numFmtId="4" fontId="10" fillId="79" borderId="218" xfId="1947" applyNumberFormat="1" applyFont="1" applyFill="1" applyBorder="1" applyAlignment="1">
      <alignment horizontal="right" vertical="center"/>
    </xf>
    <xf numFmtId="4" fontId="9" fillId="79" borderId="218" xfId="1947" applyNumberFormat="1" applyFont="1" applyFill="1" applyBorder="1" applyAlignment="1">
      <alignment horizontal="right" vertical="center"/>
    </xf>
    <xf numFmtId="0" fontId="10" fillId="46" borderId="219" xfId="1947" applyFont="1" applyFill="1" applyBorder="1" applyAlignment="1">
      <alignment horizontal="left" vertical="center"/>
    </xf>
    <xf numFmtId="0" fontId="10" fillId="46" borderId="220" xfId="1947" applyFont="1" applyFill="1" applyBorder="1" applyAlignment="1">
      <alignment horizontal="left" vertical="center"/>
    </xf>
    <xf numFmtId="0" fontId="10" fillId="46" borderId="220" xfId="1947" applyFont="1" applyFill="1" applyBorder="1" applyAlignment="1">
      <alignment horizontal="center" vertical="center" wrapText="1"/>
    </xf>
    <xf numFmtId="0" fontId="10" fillId="46" borderId="223" xfId="1947" applyFont="1" applyFill="1" applyBorder="1" applyAlignment="1">
      <alignment horizontal="center" vertical="center" wrapText="1"/>
    </xf>
    <xf numFmtId="0" fontId="10" fillId="93" borderId="219" xfId="1947" applyFont="1" applyFill="1" applyBorder="1" applyAlignment="1">
      <alignment horizontal="left" vertical="center"/>
    </xf>
    <xf numFmtId="0" fontId="10" fillId="93" borderId="220" xfId="1947" applyFont="1" applyFill="1" applyBorder="1" applyAlignment="1">
      <alignment horizontal="left" vertical="center"/>
    </xf>
    <xf numFmtId="0" fontId="10" fillId="93" borderId="220" xfId="1947" applyFont="1" applyFill="1" applyBorder="1" applyAlignment="1">
      <alignment horizontal="center" vertical="center" wrapText="1"/>
    </xf>
    <xf numFmtId="0" fontId="10" fillId="93" borderId="223" xfId="1947" applyFont="1" applyFill="1" applyBorder="1" applyAlignment="1">
      <alignment horizontal="center" vertical="center" wrapText="1"/>
    </xf>
    <xf numFmtId="0" fontId="1" fillId="25" borderId="0" xfId="1075" applyFill="1" applyAlignment="1">
      <alignment horizontal="center"/>
    </xf>
    <xf numFmtId="171" fontId="21" fillId="79" borderId="192" xfId="6" applyNumberFormat="1" applyFont="1" applyFill="1" applyBorder="1" applyAlignment="1">
      <alignment horizontal="center"/>
    </xf>
    <xf numFmtId="171" fontId="21" fillId="0" borderId="0" xfId="6" applyNumberFormat="1" applyFont="1" applyAlignment="1">
      <alignment horizontal="center" vertical="center"/>
    </xf>
    <xf numFmtId="4" fontId="24" fillId="76" borderId="0" xfId="6" applyNumberFormat="1" applyFont="1" applyFill="1" applyAlignment="1">
      <alignment horizontal="center"/>
    </xf>
    <xf numFmtId="4" fontId="25" fillId="76" borderId="0" xfId="6" applyNumberFormat="1" applyFont="1" applyFill="1" applyAlignment="1">
      <alignment horizontal="center" vertical="center"/>
    </xf>
    <xf numFmtId="0" fontId="24" fillId="38" borderId="0" xfId="6" applyFont="1" applyFill="1"/>
    <xf numFmtId="0" fontId="24" fillId="0" borderId="94" xfId="6" applyFont="1" applyBorder="1"/>
    <xf numFmtId="4" fontId="24" fillId="0" borderId="0" xfId="6" applyNumberFormat="1" applyFont="1"/>
    <xf numFmtId="0" fontId="1" fillId="38" borderId="206" xfId="6" applyFill="1" applyBorder="1" applyAlignment="1">
      <alignment vertical="center"/>
    </xf>
    <xf numFmtId="0" fontId="1" fillId="38" borderId="0" xfId="6" applyFill="1" applyAlignment="1">
      <alignment vertical="center"/>
    </xf>
    <xf numFmtId="0" fontId="25" fillId="0" borderId="0" xfId="6" applyFont="1" applyAlignment="1">
      <alignment horizontal="left" vertical="center"/>
    </xf>
    <xf numFmtId="3" fontId="10" fillId="0" borderId="0" xfId="6" applyNumberFormat="1" applyFont="1" applyAlignment="1">
      <alignment horizontal="center" vertical="center"/>
    </xf>
    <xf numFmtId="0" fontId="223" fillId="68" borderId="88" xfId="1947" applyFont="1" applyFill="1" applyBorder="1"/>
    <xf numFmtId="180" fontId="10" fillId="79" borderId="189" xfId="895" applyNumberFormat="1" applyFont="1" applyFill="1" applyBorder="1" applyAlignment="1" applyProtection="1">
      <alignment horizontal="right" vertical="center"/>
    </xf>
    <xf numFmtId="0" fontId="93" fillId="79" borderId="201" xfId="6" applyFont="1" applyFill="1" applyBorder="1" applyAlignment="1">
      <alignment horizontal="left" vertical="center" indent="1"/>
    </xf>
    <xf numFmtId="0" fontId="93" fillId="79" borderId="195" xfId="6" applyFont="1" applyFill="1" applyBorder="1" applyAlignment="1">
      <alignment horizontal="left" vertical="center" indent="1"/>
    </xf>
    <xf numFmtId="0" fontId="1" fillId="79" borderId="195" xfId="6" applyFill="1" applyBorder="1" applyAlignment="1">
      <alignment horizontal="left" vertical="center" indent="1"/>
    </xf>
    <xf numFmtId="0" fontId="24" fillId="78" borderId="0" xfId="6" applyFont="1" applyFill="1"/>
    <xf numFmtId="14" fontId="151" fillId="78" borderId="0" xfId="0" applyNumberFormat="1" applyFont="1" applyFill="1" applyAlignment="1">
      <alignment horizontal="center" vertical="center"/>
    </xf>
    <xf numFmtId="4" fontId="1" fillId="78" borderId="0" xfId="0" applyNumberFormat="1" applyFont="1" applyFill="1" applyAlignment="1">
      <alignment vertical="center"/>
    </xf>
    <xf numFmtId="176" fontId="1" fillId="78" borderId="0" xfId="1161" applyNumberFormat="1" applyFont="1" applyFill="1" applyBorder="1" applyAlignment="1">
      <alignment horizontal="center"/>
    </xf>
    <xf numFmtId="0" fontId="10" fillId="79" borderId="201" xfId="6" applyFont="1" applyFill="1" applyBorder="1" applyAlignment="1">
      <alignment horizontal="left" vertical="center"/>
    </xf>
    <xf numFmtId="180" fontId="10" fillId="78" borderId="0" xfId="0" applyNumberFormat="1" applyFont="1" applyFill="1" applyAlignment="1">
      <alignment horizontal="center" vertical="center"/>
    </xf>
    <xf numFmtId="193" fontId="10" fillId="78" borderId="0" xfId="0" applyNumberFormat="1" applyFont="1" applyFill="1"/>
    <xf numFmtId="180" fontId="1" fillId="79" borderId="189" xfId="895" applyNumberFormat="1" applyFont="1" applyFill="1" applyBorder="1" applyAlignment="1" applyProtection="1">
      <alignment horizontal="right" vertical="center"/>
    </xf>
    <xf numFmtId="4" fontId="10" fillId="78" borderId="0" xfId="0" applyNumberFormat="1" applyFont="1" applyFill="1"/>
    <xf numFmtId="4" fontId="1" fillId="78" borderId="0" xfId="0" applyNumberFormat="1" applyFont="1" applyFill="1" applyAlignment="1">
      <alignment vertical="center" wrapText="1"/>
    </xf>
    <xf numFmtId="180" fontId="1" fillId="78" borderId="0" xfId="0" applyNumberFormat="1" applyFont="1" applyFill="1" applyAlignment="1">
      <alignment horizontal="center" vertical="center"/>
    </xf>
    <xf numFmtId="0" fontId="24" fillId="0" borderId="0" xfId="6" applyFont="1" applyAlignment="1">
      <alignment vertical="center"/>
    </xf>
    <xf numFmtId="4" fontId="153" fillId="0" borderId="0" xfId="0" applyNumberFormat="1" applyFont="1"/>
    <xf numFmtId="0" fontId="223" fillId="68" borderId="88" xfId="1947" applyFont="1" applyFill="1" applyBorder="1" applyAlignment="1">
      <alignment horizontal="center"/>
    </xf>
    <xf numFmtId="0" fontId="10" fillId="90" borderId="224" xfId="6" applyFont="1" applyFill="1" applyBorder="1" applyAlignment="1">
      <alignment vertical="center"/>
    </xf>
    <xf numFmtId="180" fontId="10" fillId="90" borderId="224" xfId="895" applyNumberFormat="1" applyFont="1" applyFill="1" applyBorder="1" applyAlignment="1" applyProtection="1">
      <alignment horizontal="right" vertical="center"/>
    </xf>
    <xf numFmtId="0" fontId="10" fillId="90" borderId="224" xfId="6" applyFont="1" applyFill="1" applyBorder="1" applyAlignment="1">
      <alignment horizontal="left" vertical="center"/>
    </xf>
    <xf numFmtId="0" fontId="226" fillId="93" borderId="0" xfId="6" applyFont="1" applyFill="1"/>
    <xf numFmtId="0" fontId="1" fillId="79" borderId="201" xfId="6" applyFill="1" applyBorder="1" applyAlignment="1">
      <alignment horizontal="left" vertical="center"/>
    </xf>
    <xf numFmtId="4" fontId="1" fillId="79" borderId="189" xfId="967" applyNumberFormat="1" applyFont="1" applyFill="1" applyBorder="1" applyAlignment="1">
      <alignment horizontal="right" vertical="center"/>
    </xf>
    <xf numFmtId="180" fontId="10" fillId="78" borderId="0" xfId="895" applyNumberFormat="1" applyFont="1" applyFill="1" applyBorder="1" applyAlignment="1" applyProtection="1">
      <alignment horizontal="right" vertical="center"/>
    </xf>
    <xf numFmtId="0" fontId="88" fillId="78" borderId="0" xfId="6" applyFont="1" applyFill="1"/>
    <xf numFmtId="4" fontId="24" fillId="78" borderId="0" xfId="6" applyNumberFormat="1" applyFont="1" applyFill="1"/>
    <xf numFmtId="0" fontId="205" fillId="93" borderId="172" xfId="0" applyFont="1" applyFill="1" applyBorder="1" applyAlignment="1">
      <alignment vertical="center"/>
    </xf>
    <xf numFmtId="0" fontId="205" fillId="93" borderId="173" xfId="0" applyFont="1" applyFill="1" applyBorder="1" applyAlignment="1">
      <alignment vertical="center"/>
    </xf>
    <xf numFmtId="0" fontId="1" fillId="79" borderId="189" xfId="6" applyFill="1" applyBorder="1" applyAlignment="1">
      <alignment horizontal="left" vertical="center"/>
    </xf>
    <xf numFmtId="4" fontId="1" fillId="79" borderId="189" xfId="895" applyNumberFormat="1" applyFont="1" applyFill="1" applyBorder="1" applyAlignment="1">
      <alignment horizontal="right" vertical="center"/>
    </xf>
    <xf numFmtId="180" fontId="1" fillId="79" borderId="189" xfId="895" applyNumberFormat="1" applyFont="1" applyFill="1" applyBorder="1" applyAlignment="1">
      <alignment horizontal="right" vertical="center"/>
    </xf>
    <xf numFmtId="0" fontId="1" fillId="79" borderId="0" xfId="6" applyFill="1"/>
    <xf numFmtId="0" fontId="10" fillId="79" borderId="0" xfId="6" applyFont="1" applyFill="1" applyAlignment="1">
      <alignment horizontal="left" vertical="center"/>
    </xf>
    <xf numFmtId="4" fontId="10" fillId="79" borderId="0" xfId="967" applyNumberFormat="1" applyFont="1" applyFill="1" applyBorder="1" applyAlignment="1">
      <alignment horizontal="right" vertical="center"/>
    </xf>
    <xf numFmtId="0" fontId="88" fillId="0" borderId="225" xfId="6" applyFont="1" applyBorder="1"/>
    <xf numFmtId="0" fontId="10" fillId="79" borderId="0" xfId="6" applyFont="1" applyFill="1" applyAlignment="1">
      <alignment vertical="center"/>
    </xf>
    <xf numFmtId="4" fontId="8" fillId="46" borderId="0" xfId="6" applyNumberFormat="1" applyFont="1" applyFill="1" applyAlignment="1">
      <alignment horizontal="center" vertical="center"/>
    </xf>
    <xf numFmtId="4" fontId="8" fillId="46" borderId="0" xfId="6" applyNumberFormat="1" applyFont="1" applyFill="1" applyAlignment="1">
      <alignment horizontal="center" vertical="center" wrapText="1"/>
    </xf>
    <xf numFmtId="0" fontId="205" fillId="0" borderId="0" xfId="6" applyFont="1"/>
    <xf numFmtId="0" fontId="10" fillId="46" borderId="217" xfId="6" applyFont="1" applyFill="1" applyBorder="1" applyAlignment="1">
      <alignment horizontal="center" vertical="center"/>
    </xf>
    <xf numFmtId="0" fontId="10" fillId="46" borderId="217" xfId="6" applyFont="1" applyFill="1" applyBorder="1" applyAlignment="1">
      <alignment horizontal="centerContinuous" vertical="center" wrapText="1"/>
    </xf>
    <xf numFmtId="0" fontId="10" fillId="46" borderId="217" xfId="6" applyFont="1" applyFill="1" applyBorder="1" applyAlignment="1">
      <alignment horizontal="center" vertical="center" wrapText="1"/>
    </xf>
    <xf numFmtId="182" fontId="10" fillId="93" borderId="189" xfId="6" applyNumberFormat="1" applyFont="1" applyFill="1" applyBorder="1" applyAlignment="1">
      <alignment horizontal="right" vertical="center"/>
    </xf>
    <xf numFmtId="0" fontId="10" fillId="93" borderId="226" xfId="6" applyFont="1" applyFill="1" applyBorder="1" applyAlignment="1">
      <alignment horizontal="left" vertical="center" wrapText="1"/>
    </xf>
    <xf numFmtId="0" fontId="10" fillId="93" borderId="196" xfId="6" applyFont="1" applyFill="1" applyBorder="1" applyAlignment="1">
      <alignment horizontal="left" vertical="center" wrapText="1"/>
    </xf>
    <xf numFmtId="0" fontId="1" fillId="94" borderId="0" xfId="0" applyFont="1" applyFill="1" applyAlignment="1">
      <alignment horizontal="center" vertical="center"/>
    </xf>
    <xf numFmtId="0" fontId="88" fillId="68" borderId="89" xfId="0" applyFont="1" applyFill="1" applyBorder="1"/>
    <xf numFmtId="0" fontId="0" fillId="79" borderId="189" xfId="0" applyFill="1" applyBorder="1"/>
    <xf numFmtId="182" fontId="0" fillId="79" borderId="189" xfId="0" applyNumberFormat="1" applyFill="1" applyBorder="1"/>
    <xf numFmtId="0" fontId="1" fillId="79" borderId="195" xfId="0" applyFont="1" applyFill="1" applyBorder="1" applyAlignment="1">
      <alignment horizontal="left" vertical="center"/>
    </xf>
    <xf numFmtId="0" fontId="0" fillId="79" borderId="196" xfId="0" applyFill="1" applyBorder="1"/>
    <xf numFmtId="0" fontId="0" fillId="79" borderId="201" xfId="0" applyFill="1" applyBorder="1"/>
    <xf numFmtId="168" fontId="1" fillId="79" borderId="220" xfId="0" applyNumberFormat="1" applyFont="1" applyFill="1" applyBorder="1" applyAlignment="1">
      <alignment horizontal="right" vertical="center" wrapText="1"/>
    </xf>
    <xf numFmtId="3" fontId="24" fillId="95" borderId="189" xfId="0" applyNumberFormat="1" applyFont="1" applyFill="1" applyBorder="1" applyAlignment="1">
      <alignment horizontal="center" vertical="center"/>
    </xf>
    <xf numFmtId="11" fontId="1" fillId="95" borderId="189" xfId="0" applyNumberFormat="1" applyFont="1" applyFill="1" applyBorder="1" applyAlignment="1">
      <alignment horizontal="center" vertical="center" wrapText="1"/>
    </xf>
    <xf numFmtId="0" fontId="25" fillId="79" borderId="189" xfId="0" applyFont="1" applyFill="1" applyBorder="1" applyAlignment="1">
      <alignment horizontal="left" vertical="center" wrapText="1"/>
    </xf>
    <xf numFmtId="3" fontId="24" fillId="79" borderId="189" xfId="0" applyNumberFormat="1" applyFont="1" applyFill="1" applyBorder="1" applyAlignment="1">
      <alignment horizontal="center" vertical="center"/>
    </xf>
    <xf numFmtId="0" fontId="10" fillId="79" borderId="189" xfId="6" applyFont="1" applyFill="1" applyBorder="1" applyAlignment="1">
      <alignment horizontal="centerContinuous" vertical="center" wrapText="1"/>
    </xf>
    <xf numFmtId="0" fontId="10" fillId="78" borderId="0" xfId="6" applyFont="1" applyFill="1" applyAlignment="1">
      <alignment horizontal="left" vertical="center"/>
    </xf>
    <xf numFmtId="4" fontId="8" fillId="78" borderId="0" xfId="0" applyNumberFormat="1" applyFont="1" applyFill="1" applyAlignment="1">
      <alignment horizontal="center" vertical="center"/>
    </xf>
    <xf numFmtId="0" fontId="38" fillId="78" borderId="0" xfId="6" applyFont="1" applyFill="1" applyAlignment="1">
      <alignment horizontal="center"/>
    </xf>
    <xf numFmtId="0" fontId="38" fillId="78" borderId="0" xfId="6" applyFont="1" applyFill="1"/>
    <xf numFmtId="0" fontId="24" fillId="46" borderId="189" xfId="6" applyFont="1" applyFill="1" applyBorder="1" applyAlignment="1">
      <alignment horizontal="center"/>
    </xf>
    <xf numFmtId="0" fontId="25" fillId="46" borderId="189" xfId="6" applyFont="1" applyFill="1" applyBorder="1" applyAlignment="1">
      <alignment horizontal="center" vertical="center"/>
    </xf>
    <xf numFmtId="0" fontId="25" fillId="46" borderId="189" xfId="6" applyFont="1" applyFill="1" applyBorder="1" applyAlignment="1">
      <alignment horizontal="center" vertical="center" wrapText="1"/>
    </xf>
    <xf numFmtId="0" fontId="1" fillId="0" borderId="0" xfId="6" applyAlignment="1" applyProtection="1">
      <alignment vertical="center"/>
      <protection locked="0"/>
    </xf>
    <xf numFmtId="0" fontId="10" fillId="46" borderId="0" xfId="6" applyFont="1" applyFill="1" applyAlignment="1">
      <alignment horizontal="left" vertical="center"/>
    </xf>
    <xf numFmtId="10" fontId="1" fillId="46" borderId="0" xfId="6" applyNumberFormat="1" applyFill="1" applyAlignment="1">
      <alignment vertical="center"/>
    </xf>
    <xf numFmtId="3" fontId="1" fillId="46" borderId="0" xfId="6" applyNumberFormat="1" applyFill="1" applyAlignment="1">
      <alignment vertical="center"/>
    </xf>
    <xf numFmtId="0" fontId="1" fillId="46" borderId="0" xfId="1095" applyFont="1" applyFill="1" applyAlignment="1">
      <alignment horizontal="center" vertical="center"/>
    </xf>
    <xf numFmtId="0" fontId="10" fillId="46" borderId="0" xfId="1095" applyFont="1" applyFill="1" applyAlignment="1">
      <alignment horizontal="center" vertical="center"/>
    </xf>
    <xf numFmtId="0" fontId="1" fillId="46" borderId="0" xfId="6" applyFill="1" applyAlignment="1">
      <alignment vertical="center"/>
    </xf>
    <xf numFmtId="3" fontId="1" fillId="0" borderId="0" xfId="6" applyNumberFormat="1" applyAlignment="1">
      <alignment vertical="center"/>
    </xf>
    <xf numFmtId="10" fontId="1" fillId="0" borderId="0" xfId="6" applyNumberFormat="1" applyAlignment="1">
      <alignment vertical="center"/>
    </xf>
    <xf numFmtId="0" fontId="24" fillId="0" borderId="0" xfId="1095" applyFont="1" applyAlignment="1">
      <alignment horizontal="right" vertical="center" wrapText="1"/>
    </xf>
    <xf numFmtId="0" fontId="24" fillId="0" borderId="0" xfId="1096" applyFont="1" applyAlignment="1">
      <alignment horizontal="center" vertical="center"/>
    </xf>
    <xf numFmtId="0" fontId="10" fillId="76" borderId="189" xfId="6" applyFont="1" applyFill="1" applyBorder="1" applyAlignment="1">
      <alignment horizontal="center" vertical="center" wrapText="1"/>
    </xf>
    <xf numFmtId="10" fontId="10" fillId="76" borderId="189" xfId="6" applyNumberFormat="1" applyFont="1" applyFill="1" applyBorder="1" applyAlignment="1">
      <alignment horizontal="center" vertical="center" wrapText="1"/>
    </xf>
    <xf numFmtId="3" fontId="10" fillId="76" borderId="189" xfId="6" applyNumberFormat="1" applyFont="1" applyFill="1" applyBorder="1" applyAlignment="1">
      <alignment horizontal="center" vertical="center" wrapText="1"/>
    </xf>
    <xf numFmtId="10" fontId="10" fillId="38" borderId="0" xfId="6" applyNumberFormat="1" applyFont="1" applyFill="1" applyAlignment="1">
      <alignment horizontal="center" vertical="center" wrapText="1"/>
    </xf>
    <xf numFmtId="0" fontId="10" fillId="76" borderId="189" xfId="6" applyFont="1" applyFill="1" applyBorder="1" applyAlignment="1">
      <alignment horizontal="center" vertical="center"/>
    </xf>
    <xf numFmtId="4" fontId="35" fillId="76" borderId="189" xfId="895" applyNumberFormat="1" applyFont="1" applyFill="1" applyBorder="1" applyAlignment="1">
      <alignment horizontal="right" vertical="center" wrapText="1"/>
    </xf>
    <xf numFmtId="179" fontId="1" fillId="76" borderId="189" xfId="1161" applyNumberFormat="1" applyFont="1" applyFill="1" applyBorder="1" applyAlignment="1">
      <alignment horizontal="right" vertical="center"/>
    </xf>
    <xf numFmtId="3" fontId="35" fillId="76" borderId="189" xfId="895" applyNumberFormat="1" applyFont="1" applyFill="1" applyBorder="1" applyAlignment="1">
      <alignment horizontal="right" vertical="center" wrapText="1"/>
    </xf>
    <xf numFmtId="10" fontId="25" fillId="38" borderId="0" xfId="1095" applyNumberFormat="1" applyFont="1" applyFill="1" applyAlignment="1">
      <alignment horizontal="right" vertical="center" wrapText="1"/>
    </xf>
    <xf numFmtId="10" fontId="27" fillId="38" borderId="0" xfId="1095" applyNumberFormat="1" applyFont="1" applyFill="1" applyAlignment="1">
      <alignment horizontal="right" vertical="center" wrapText="1"/>
    </xf>
    <xf numFmtId="174" fontId="10" fillId="0" borderId="0" xfId="895" applyFont="1" applyFill="1" applyBorder="1" applyAlignment="1" applyProtection="1">
      <alignment horizontal="right" vertical="center" wrapText="1"/>
    </xf>
    <xf numFmtId="10" fontId="10" fillId="0" borderId="0" xfId="1095" applyNumberFormat="1" applyFont="1" applyAlignment="1">
      <alignment horizontal="right" vertical="center" wrapText="1"/>
    </xf>
    <xf numFmtId="3" fontId="25" fillId="0" borderId="0" xfId="1095" applyNumberFormat="1" applyFont="1" applyAlignment="1">
      <alignment horizontal="right" vertical="center" wrapText="1"/>
    </xf>
    <xf numFmtId="10" fontId="25" fillId="0" borderId="0" xfId="1095" applyNumberFormat="1" applyFont="1" applyAlignment="1">
      <alignment horizontal="right" vertical="center" wrapText="1"/>
    </xf>
    <xf numFmtId="10" fontId="10" fillId="0" borderId="0" xfId="895" applyNumberFormat="1" applyFont="1" applyFill="1" applyBorder="1" applyAlignment="1" applyProtection="1">
      <alignment horizontal="right" vertical="center" wrapText="1"/>
    </xf>
    <xf numFmtId="175" fontId="10" fillId="0" borderId="0" xfId="895" applyNumberFormat="1" applyFont="1" applyFill="1" applyBorder="1" applyAlignment="1" applyProtection="1">
      <alignment horizontal="right" vertical="center" wrapText="1"/>
    </xf>
    <xf numFmtId="0" fontId="10" fillId="38" borderId="0" xfId="6" applyFont="1" applyFill="1" applyAlignment="1">
      <alignment horizontal="center" vertical="center"/>
    </xf>
    <xf numFmtId="10" fontId="10" fillId="38" borderId="0" xfId="1095" applyNumberFormat="1" applyFont="1" applyFill="1" applyAlignment="1">
      <alignment horizontal="right" vertical="center" wrapText="1"/>
    </xf>
    <xf numFmtId="4" fontId="10" fillId="38" borderId="0" xfId="1095" applyNumberFormat="1" applyFont="1" applyFill="1" applyAlignment="1">
      <alignment horizontal="right" vertical="center" wrapText="1"/>
    </xf>
    <xf numFmtId="0" fontId="88" fillId="68" borderId="88" xfId="1947" applyFont="1" applyFill="1" applyBorder="1" applyAlignment="1">
      <alignment horizontal="center"/>
    </xf>
    <xf numFmtId="0" fontId="10" fillId="79" borderId="189" xfId="6" applyFont="1" applyFill="1" applyBorder="1" applyAlignment="1">
      <alignment horizontal="center" vertical="center"/>
    </xf>
    <xf numFmtId="4" fontId="35" fillId="79" borderId="189" xfId="0" applyNumberFormat="1" applyFont="1" applyFill="1" applyBorder="1" applyAlignment="1">
      <alignment horizontal="right" vertical="center"/>
    </xf>
    <xf numFmtId="10" fontId="24" fillId="79" borderId="189" xfId="6" applyNumberFormat="1" applyFont="1" applyFill="1" applyBorder="1" applyAlignment="1">
      <alignment horizontal="right" vertical="center"/>
    </xf>
    <xf numFmtId="3" fontId="35" fillId="79" borderId="189" xfId="0" applyNumberFormat="1" applyFont="1" applyFill="1" applyBorder="1" applyAlignment="1">
      <alignment horizontal="right" vertical="center"/>
    </xf>
    <xf numFmtId="0" fontId="10" fillId="79" borderId="189" xfId="6" applyFont="1" applyFill="1" applyBorder="1" applyAlignment="1">
      <alignment horizontal="center" vertical="center" wrapText="1"/>
    </xf>
    <xf numFmtId="10" fontId="10" fillId="79" borderId="189" xfId="6" applyNumberFormat="1" applyFont="1" applyFill="1" applyBorder="1" applyAlignment="1">
      <alignment horizontal="center" vertical="center" wrapText="1"/>
    </xf>
    <xf numFmtId="3" fontId="10" fillId="79" borderId="189" xfId="6" applyNumberFormat="1" applyFont="1" applyFill="1" applyBorder="1" applyAlignment="1">
      <alignment horizontal="center" vertical="center" wrapText="1"/>
    </xf>
    <xf numFmtId="0" fontId="10" fillId="93" borderId="189" xfId="6" applyFont="1" applyFill="1" applyBorder="1" applyAlignment="1">
      <alignment horizontal="center" vertical="center"/>
    </xf>
    <xf numFmtId="174" fontId="10" fillId="93" borderId="189" xfId="895" applyFont="1" applyFill="1" applyBorder="1" applyAlignment="1" applyProtection="1">
      <alignment horizontal="right" vertical="center" wrapText="1"/>
    </xf>
    <xf numFmtId="10" fontId="10" fillId="93" borderId="189" xfId="1095" applyNumberFormat="1" applyFont="1" applyFill="1" applyBorder="1" applyAlignment="1">
      <alignment horizontal="right" vertical="center" wrapText="1"/>
    </xf>
    <xf numFmtId="175" fontId="10" fillId="93" borderId="189" xfId="895" applyNumberFormat="1" applyFont="1" applyFill="1" applyBorder="1" applyAlignment="1" applyProtection="1">
      <alignment horizontal="right" vertical="center" wrapText="1"/>
    </xf>
    <xf numFmtId="4" fontId="35" fillId="93" borderId="189" xfId="0" applyNumberFormat="1" applyFont="1" applyFill="1" applyBorder="1" applyAlignment="1">
      <alignment horizontal="right" vertical="center"/>
    </xf>
    <xf numFmtId="10" fontId="24" fillId="93" borderId="189" xfId="6" applyNumberFormat="1" applyFont="1" applyFill="1" applyBorder="1" applyAlignment="1">
      <alignment horizontal="right" vertical="center"/>
    </xf>
    <xf numFmtId="3" fontId="35" fillId="93" borderId="189" xfId="0" applyNumberFormat="1" applyFont="1" applyFill="1" applyBorder="1" applyAlignment="1">
      <alignment horizontal="right" vertical="center"/>
    </xf>
    <xf numFmtId="0" fontId="10" fillId="90" borderId="189" xfId="6" applyFont="1" applyFill="1" applyBorder="1" applyAlignment="1">
      <alignment horizontal="center" vertical="center" wrapText="1"/>
    </xf>
    <xf numFmtId="10" fontId="10" fillId="90" borderId="189" xfId="6" applyNumberFormat="1" applyFont="1" applyFill="1" applyBorder="1" applyAlignment="1">
      <alignment horizontal="center" vertical="center" wrapText="1"/>
    </xf>
    <xf numFmtId="3" fontId="10" fillId="90" borderId="189" xfId="6" applyNumberFormat="1" applyFont="1" applyFill="1" applyBorder="1" applyAlignment="1">
      <alignment horizontal="center" vertical="center" wrapText="1"/>
    </xf>
    <xf numFmtId="0" fontId="24" fillId="79" borderId="0" xfId="6" applyFont="1" applyFill="1" applyAlignment="1">
      <alignment horizontal="left" vertical="center"/>
    </xf>
    <xf numFmtId="4" fontId="10" fillId="79" borderId="0" xfId="1095" applyNumberFormat="1" applyFont="1" applyFill="1" applyAlignment="1">
      <alignment horizontal="right" vertical="center" wrapText="1"/>
    </xf>
    <xf numFmtId="10" fontId="10" fillId="79" borderId="0" xfId="1095" applyNumberFormat="1" applyFont="1" applyFill="1" applyAlignment="1">
      <alignment horizontal="right" vertical="center" wrapText="1"/>
    </xf>
    <xf numFmtId="0" fontId="10" fillId="90" borderId="197" xfId="6" applyFont="1" applyFill="1" applyBorder="1" applyAlignment="1">
      <alignment horizontal="center" vertical="center" wrapText="1"/>
    </xf>
    <xf numFmtId="10" fontId="10" fillId="90" borderId="197" xfId="6" applyNumberFormat="1" applyFont="1" applyFill="1" applyBorder="1" applyAlignment="1">
      <alignment horizontal="center" vertical="center" wrapText="1"/>
    </xf>
    <xf numFmtId="3" fontId="10" fillId="90" borderId="197" xfId="6" applyNumberFormat="1" applyFont="1" applyFill="1" applyBorder="1" applyAlignment="1">
      <alignment horizontal="center" vertical="center" wrapText="1"/>
    </xf>
    <xf numFmtId="1" fontId="25" fillId="0" borderId="184" xfId="1095" applyNumberFormat="1" applyFont="1" applyBorder="1" applyAlignment="1">
      <alignment horizontal="right" vertical="center" wrapText="1"/>
    </xf>
    <xf numFmtId="10" fontId="25" fillId="79" borderId="189" xfId="6" applyNumberFormat="1" applyFont="1" applyFill="1" applyBorder="1" applyAlignment="1">
      <alignment horizontal="right" vertical="center"/>
    </xf>
    <xf numFmtId="0" fontId="10" fillId="90" borderId="0" xfId="6" applyFont="1" applyFill="1" applyAlignment="1">
      <alignment horizontal="left" vertical="center"/>
    </xf>
    <xf numFmtId="10" fontId="10" fillId="90" borderId="0" xfId="6" applyNumberFormat="1" applyFont="1" applyFill="1" applyAlignment="1">
      <alignment horizontal="left" vertical="center"/>
    </xf>
    <xf numFmtId="3" fontId="10" fillId="90" borderId="0" xfId="6" applyNumberFormat="1" applyFont="1" applyFill="1" applyAlignment="1">
      <alignment horizontal="left" vertical="center"/>
    </xf>
    <xf numFmtId="17" fontId="9" fillId="79" borderId="189" xfId="6" applyNumberFormat="1" applyFont="1" applyFill="1" applyBorder="1" applyAlignment="1">
      <alignment horizontal="center" vertical="center"/>
    </xf>
    <xf numFmtId="174" fontId="9" fillId="79" borderId="189" xfId="895" applyFont="1" applyFill="1" applyBorder="1" applyAlignment="1" applyProtection="1">
      <alignment horizontal="right" vertical="center" wrapText="1"/>
    </xf>
    <xf numFmtId="10" fontId="9" fillId="79" borderId="189" xfId="1161" applyNumberFormat="1" applyFont="1" applyFill="1" applyBorder="1" applyAlignment="1" applyProtection="1">
      <alignment horizontal="right" vertical="center" wrapText="1"/>
    </xf>
    <xf numFmtId="1" fontId="9" fillId="79" borderId="189" xfId="1095" applyNumberFormat="1" applyFont="1" applyFill="1" applyBorder="1" applyAlignment="1">
      <alignment horizontal="right" vertical="center" wrapText="1"/>
    </xf>
    <xf numFmtId="0" fontId="74" fillId="0" borderId="0" xfId="0" applyFont="1" applyAlignment="1">
      <alignment vertical="center"/>
    </xf>
    <xf numFmtId="21" fontId="74" fillId="0" borderId="0" xfId="0" applyNumberFormat="1" applyFont="1" applyAlignment="1">
      <alignment vertical="center"/>
    </xf>
    <xf numFmtId="0" fontId="8" fillId="38" borderId="227" xfId="0" applyFont="1" applyFill="1" applyBorder="1" applyAlignment="1" applyProtection="1">
      <alignment horizontal="center" vertical="center"/>
      <protection locked="0"/>
    </xf>
    <xf numFmtId="0" fontId="19" fillId="0" borderId="0" xfId="0" applyFont="1" applyAlignment="1">
      <alignment horizontal="left" vertical="center"/>
    </xf>
    <xf numFmtId="0" fontId="68" fillId="40" borderId="0" xfId="0" applyFont="1" applyFill="1" applyAlignment="1">
      <alignment horizontal="left" vertical="center" indent="1"/>
    </xf>
    <xf numFmtId="0" fontId="68" fillId="40" borderId="0" xfId="0" applyFont="1" applyFill="1" applyAlignment="1">
      <alignment horizontal="center" vertical="center" wrapText="1"/>
    </xf>
    <xf numFmtId="0" fontId="232" fillId="79" borderId="195" xfId="0" applyFont="1" applyFill="1" applyBorder="1" applyAlignment="1">
      <alignment horizontal="left" vertical="center" indent="1"/>
    </xf>
    <xf numFmtId="0" fontId="232" fillId="79" borderId="201" xfId="0" applyFont="1" applyFill="1" applyBorder="1" applyAlignment="1">
      <alignment horizontal="left" vertical="center" wrapText="1" indent="1"/>
    </xf>
    <xf numFmtId="0" fontId="232" fillId="79" borderId="196" xfId="0" applyFont="1" applyFill="1" applyBorder="1" applyAlignment="1">
      <alignment horizontal="left" vertical="center" wrapText="1" indent="1"/>
    </xf>
    <xf numFmtId="0" fontId="62" fillId="90" borderId="189" xfId="0" applyFont="1" applyFill="1" applyBorder="1" applyAlignment="1">
      <alignment horizontal="center" vertical="center"/>
    </xf>
    <xf numFmtId="0" fontId="66" fillId="90" borderId="195" xfId="0" applyFont="1" applyFill="1" applyBorder="1" applyAlignment="1">
      <alignment horizontal="left" vertical="center" indent="1"/>
    </xf>
    <xf numFmtId="0" fontId="30" fillId="90" borderId="201" xfId="0" applyFont="1" applyFill="1" applyBorder="1" applyAlignment="1">
      <alignment horizontal="left" vertical="center" wrapText="1" indent="1"/>
    </xf>
    <xf numFmtId="4" fontId="30" fillId="90" borderId="189" xfId="0" applyNumberFormat="1" applyFont="1" applyFill="1" applyBorder="1" applyAlignment="1">
      <alignment horizontal="right" vertical="center" indent="1"/>
    </xf>
    <xf numFmtId="0" fontId="218" fillId="79" borderId="189" xfId="0" applyFont="1" applyFill="1" applyBorder="1" applyAlignment="1">
      <alignment horizontal="center" vertical="center"/>
    </xf>
    <xf numFmtId="0" fontId="218" fillId="79" borderId="189" xfId="0" applyFont="1" applyFill="1" applyBorder="1" applyAlignment="1">
      <alignment horizontal="left" vertical="center" indent="1"/>
    </xf>
    <xf numFmtId="0" fontId="219" fillId="79" borderId="189" xfId="0" applyFont="1" applyFill="1" applyBorder="1" applyAlignment="1">
      <alignment horizontal="left" vertical="center" wrapText="1" indent="1"/>
    </xf>
    <xf numFmtId="0" fontId="24" fillId="79" borderId="189" xfId="0" applyFont="1" applyFill="1" applyBorder="1" applyAlignment="1">
      <alignment horizontal="right" vertical="center" wrapText="1" indent="1"/>
    </xf>
    <xf numFmtId="4" fontId="1" fillId="79" borderId="189" xfId="0" applyNumberFormat="1" applyFont="1" applyFill="1" applyBorder="1" applyAlignment="1">
      <alignment horizontal="right" vertical="center" wrapText="1" indent="1"/>
    </xf>
    <xf numFmtId="10" fontId="1" fillId="79" borderId="189" xfId="1161" applyNumberFormat="1" applyFont="1" applyFill="1" applyBorder="1" applyAlignment="1">
      <alignment horizontal="right" vertical="center" indent="1"/>
    </xf>
    <xf numFmtId="0" fontId="25" fillId="79" borderId="189" xfId="0" applyFont="1" applyFill="1" applyBorder="1" applyAlignment="1">
      <alignment horizontal="left" vertical="center" indent="1"/>
    </xf>
    <xf numFmtId="4" fontId="10" fillId="79" borderId="189" xfId="0" applyNumberFormat="1" applyFont="1" applyFill="1" applyBorder="1" applyAlignment="1">
      <alignment horizontal="right" vertical="center" indent="1"/>
    </xf>
    <xf numFmtId="0" fontId="201" fillId="79" borderId="189" xfId="0" applyFont="1" applyFill="1" applyBorder="1" applyAlignment="1">
      <alignment horizontal="left" vertical="center" indent="1"/>
    </xf>
    <xf numFmtId="0" fontId="202" fillId="79" borderId="189" xfId="0" applyFont="1" applyFill="1" applyBorder="1" applyAlignment="1">
      <alignment horizontal="left" vertical="center" wrapText="1" indent="1"/>
    </xf>
    <xf numFmtId="4" fontId="202" fillId="79" borderId="189" xfId="0" applyNumberFormat="1" applyFont="1" applyFill="1" applyBorder="1" applyAlignment="1">
      <alignment horizontal="right" vertical="center" wrapText="1" indent="1"/>
    </xf>
    <xf numFmtId="10" fontId="1" fillId="79" borderId="189" xfId="1161" applyNumberFormat="1" applyFont="1" applyFill="1" applyBorder="1" applyAlignment="1">
      <alignment horizontal="right" vertical="center" wrapText="1" indent="1"/>
    </xf>
    <xf numFmtId="4" fontId="1" fillId="79" borderId="189" xfId="0" applyNumberFormat="1" applyFont="1" applyFill="1" applyBorder="1" applyAlignment="1">
      <alignment horizontal="right" vertical="center" indent="1"/>
    </xf>
    <xf numFmtId="0" fontId="10" fillId="79" borderId="189" xfId="0" applyFont="1" applyFill="1" applyBorder="1" applyAlignment="1">
      <alignment horizontal="right" vertical="center" indent="1"/>
    </xf>
    <xf numFmtId="4" fontId="10" fillId="79" borderId="189" xfId="0" applyNumberFormat="1" applyFont="1" applyFill="1" applyBorder="1" applyAlignment="1">
      <alignment horizontal="right" vertical="center" wrapText="1"/>
    </xf>
    <xf numFmtId="0" fontId="10" fillId="0" borderId="0" xfId="0" applyFont="1" applyAlignment="1">
      <alignment horizontal="left" vertical="center"/>
    </xf>
    <xf numFmtId="0" fontId="10" fillId="0" borderId="0" xfId="0" applyFont="1" applyAlignment="1">
      <alignment horizontal="right" vertical="center"/>
    </xf>
    <xf numFmtId="0" fontId="10" fillId="40" borderId="195" xfId="0" applyFont="1" applyFill="1" applyBorder="1" applyAlignment="1">
      <alignment vertical="center"/>
    </xf>
    <xf numFmtId="0" fontId="10" fillId="40" borderId="196" xfId="0" applyFont="1" applyFill="1" applyBorder="1" applyAlignment="1">
      <alignment vertical="center"/>
    </xf>
    <xf numFmtId="0" fontId="10" fillId="40" borderId="201" xfId="0" applyFont="1" applyFill="1" applyBorder="1" applyAlignment="1">
      <alignment vertical="center"/>
    </xf>
    <xf numFmtId="0" fontId="10" fillId="79" borderId="189" xfId="0" applyFont="1" applyFill="1" applyBorder="1" applyAlignment="1">
      <alignment horizontal="right" vertical="center" wrapText="1"/>
    </xf>
    <xf numFmtId="4" fontId="24" fillId="79" borderId="189" xfId="0" applyNumberFormat="1" applyFont="1" applyFill="1" applyBorder="1" applyAlignment="1">
      <alignment horizontal="right" vertical="center" wrapText="1" indent="1"/>
    </xf>
    <xf numFmtId="168" fontId="1" fillId="79" borderId="189" xfId="0" applyNumberFormat="1" applyFont="1" applyFill="1" applyBorder="1" applyAlignment="1">
      <alignment horizontal="right" vertical="center" indent="1"/>
    </xf>
    <xf numFmtId="0" fontId="25" fillId="79" borderId="189" xfId="0" applyFont="1" applyFill="1" applyBorder="1" applyAlignment="1">
      <alignment horizontal="center" vertical="center"/>
    </xf>
    <xf numFmtId="0" fontId="10" fillId="79" borderId="196" xfId="0" applyFont="1" applyFill="1" applyBorder="1" applyAlignment="1">
      <alignment horizontal="left" vertical="center" indent="1"/>
    </xf>
    <xf numFmtId="0" fontId="10" fillId="79" borderId="201" xfId="0" applyFont="1" applyFill="1" applyBorder="1" applyAlignment="1">
      <alignment horizontal="right" vertical="center" indent="1"/>
    </xf>
    <xf numFmtId="0" fontId="10" fillId="79" borderId="196" xfId="0" applyFont="1" applyFill="1" applyBorder="1" applyAlignment="1">
      <alignment horizontal="center" vertical="center"/>
    </xf>
    <xf numFmtId="0" fontId="24" fillId="79" borderId="196" xfId="0" applyFont="1" applyFill="1" applyBorder="1" applyAlignment="1">
      <alignment horizontal="left" vertical="center" indent="1"/>
    </xf>
    <xf numFmtId="0" fontId="24" fillId="79" borderId="196" xfId="0" applyFont="1" applyFill="1" applyBorder="1" applyAlignment="1">
      <alignment horizontal="left" vertical="center" wrapText="1" indent="1"/>
    </xf>
    <xf numFmtId="0" fontId="24" fillId="79" borderId="201" xfId="0" applyFont="1" applyFill="1" applyBorder="1" applyAlignment="1">
      <alignment horizontal="right" vertical="center" wrapText="1" indent="1"/>
    </xf>
    <xf numFmtId="0" fontId="10" fillId="79" borderId="201" xfId="0" applyFont="1" applyFill="1" applyBorder="1" applyAlignment="1">
      <alignment horizontal="center" vertical="center"/>
    </xf>
    <xf numFmtId="0" fontId="1" fillId="0" borderId="0" xfId="0" applyFont="1" applyAlignment="1">
      <alignment horizontal="right"/>
    </xf>
    <xf numFmtId="14" fontId="1" fillId="8" borderId="189" xfId="0" applyNumberFormat="1" applyFont="1" applyFill="1" applyBorder="1"/>
    <xf numFmtId="0" fontId="112" fillId="68" borderId="88" xfId="0" applyFont="1" applyFill="1" applyBorder="1" applyAlignment="1">
      <alignment horizontal="centerContinuous" vertical="center"/>
    </xf>
    <xf numFmtId="4" fontId="83" fillId="38" borderId="0" xfId="0" applyNumberFormat="1" applyFont="1" applyFill="1" applyAlignment="1">
      <alignment vertical="center"/>
    </xf>
    <xf numFmtId="174" fontId="1" fillId="0" borderId="0" xfId="0" applyNumberFormat="1" applyFont="1"/>
    <xf numFmtId="0" fontId="62" fillId="0" borderId="0" xfId="0" applyFont="1" applyAlignment="1">
      <alignment horizontal="center" vertical="center"/>
    </xf>
    <xf numFmtId="0" fontId="30" fillId="0" borderId="0" xfId="0" applyFont="1" applyAlignment="1">
      <alignment horizontal="left" vertical="center" wrapText="1"/>
    </xf>
    <xf numFmtId="4" fontId="30" fillId="0" borderId="0" xfId="0" applyNumberFormat="1" applyFont="1" applyAlignment="1">
      <alignment horizontal="right" vertical="center"/>
    </xf>
    <xf numFmtId="0" fontId="27" fillId="0" borderId="0" xfId="0" applyFont="1" applyAlignment="1">
      <alignment horizontal="center"/>
    </xf>
    <xf numFmtId="10" fontId="26" fillId="38" borderId="0" xfId="0" applyNumberFormat="1" applyFont="1" applyFill="1"/>
    <xf numFmtId="0" fontId="0" fillId="0" borderId="0" xfId="0" applyAlignment="1">
      <alignment vertical="center" wrapText="1"/>
    </xf>
    <xf numFmtId="0" fontId="86" fillId="40" borderId="228" xfId="0" applyFont="1" applyFill="1" applyBorder="1" applyAlignment="1">
      <alignment horizontal="left" vertical="center"/>
    </xf>
    <xf numFmtId="0" fontId="68" fillId="40" borderId="229" xfId="0" applyFont="1" applyFill="1" applyBorder="1" applyAlignment="1">
      <alignment horizontal="left" vertical="center"/>
    </xf>
    <xf numFmtId="0" fontId="1" fillId="40" borderId="229" xfId="0" applyFont="1" applyFill="1" applyBorder="1" applyAlignment="1">
      <alignment horizontal="left" vertical="center"/>
    </xf>
    <xf numFmtId="0" fontId="68" fillId="40" borderId="217" xfId="0" applyFont="1" applyFill="1" applyBorder="1" applyAlignment="1">
      <alignment horizontal="center" vertical="center" wrapText="1"/>
    </xf>
    <xf numFmtId="0" fontId="62" fillId="8" borderId="230" xfId="0" applyFont="1" applyFill="1" applyBorder="1" applyAlignment="1">
      <alignment horizontal="center" vertical="center"/>
    </xf>
    <xf numFmtId="0" fontId="10" fillId="8" borderId="217" xfId="0" applyFont="1" applyFill="1" applyBorder="1" applyAlignment="1">
      <alignment horizontal="left" vertical="center" wrapText="1"/>
    </xf>
    <xf numFmtId="4" fontId="10" fillId="8" borderId="217" xfId="0" applyNumberFormat="1" applyFont="1" applyFill="1" applyBorder="1" applyAlignment="1">
      <alignment horizontal="center" vertical="center"/>
    </xf>
    <xf numFmtId="0" fontId="189" fillId="0" borderId="0" xfId="0" applyFont="1" applyAlignment="1">
      <alignment horizontal="left"/>
    </xf>
    <xf numFmtId="0" fontId="1" fillId="79" borderId="220" xfId="0" applyFont="1" applyFill="1" applyBorder="1" applyAlignment="1">
      <alignment horizontal="left" vertical="center" wrapText="1"/>
    </xf>
    <xf numFmtId="4" fontId="1" fillId="79" borderId="189" xfId="0" applyNumberFormat="1" applyFont="1" applyFill="1" applyBorder="1" applyAlignment="1">
      <alignment horizontal="left" vertical="center" wrapText="1" indent="1"/>
    </xf>
    <xf numFmtId="4" fontId="234" fillId="79" borderId="222" xfId="0" applyNumberFormat="1" applyFont="1" applyFill="1" applyBorder="1" applyAlignment="1">
      <alignment horizontal="center" vertical="center"/>
    </xf>
    <xf numFmtId="0" fontId="231" fillId="68" borderId="88" xfId="1947" applyFont="1" applyFill="1" applyBorder="1"/>
    <xf numFmtId="0" fontId="0" fillId="79" borderId="195" xfId="0" applyFill="1" applyBorder="1"/>
    <xf numFmtId="0" fontId="0" fillId="79" borderId="189" xfId="0" applyFill="1" applyBorder="1" applyAlignment="1">
      <alignment wrapText="1"/>
    </xf>
    <xf numFmtId="0" fontId="24" fillId="90" borderId="0" xfId="6" applyFont="1" applyFill="1" applyAlignment="1">
      <alignment horizontal="left" vertical="center"/>
    </xf>
    <xf numFmtId="174" fontId="10" fillId="90" borderId="189" xfId="895" applyFont="1" applyFill="1" applyBorder="1" applyAlignment="1">
      <alignment horizontal="centerContinuous"/>
    </xf>
    <xf numFmtId="0" fontId="10" fillId="90" borderId="189" xfId="0" applyFont="1" applyFill="1" applyBorder="1" applyAlignment="1">
      <alignment horizontal="centerContinuous"/>
    </xf>
    <xf numFmtId="0" fontId="1" fillId="90" borderId="189" xfId="0" applyFont="1" applyFill="1" applyBorder="1" applyAlignment="1">
      <alignment horizontal="center"/>
    </xf>
    <xf numFmtId="0" fontId="10" fillId="90" borderId="195" xfId="0" applyFont="1" applyFill="1" applyBorder="1"/>
    <xf numFmtId="174" fontId="1" fillId="90" borderId="196" xfId="895" applyFont="1" applyFill="1" applyBorder="1" applyAlignment="1">
      <alignment horizontal="center"/>
    </xf>
    <xf numFmtId="1" fontId="1" fillId="90" borderId="196" xfId="895" applyNumberFormat="1" applyFont="1" applyFill="1" applyBorder="1" applyAlignment="1">
      <alignment horizontal="center"/>
    </xf>
    <xf numFmtId="2" fontId="1" fillId="90" borderId="196" xfId="895" applyNumberFormat="1" applyFont="1" applyFill="1" applyBorder="1" applyAlignment="1">
      <alignment horizontal="center"/>
    </xf>
    <xf numFmtId="0" fontId="1" fillId="90" borderId="196" xfId="0" applyFont="1" applyFill="1" applyBorder="1" applyAlignment="1">
      <alignment horizontal="center"/>
    </xf>
    <xf numFmtId="0" fontId="10" fillId="90" borderId="201" xfId="0" applyFont="1" applyFill="1" applyBorder="1" applyAlignment="1">
      <alignment horizontal="center"/>
    </xf>
    <xf numFmtId="10" fontId="2" fillId="0" borderId="0" xfId="1161" applyNumberFormat="1" applyFont="1" applyBorder="1" applyProtection="1"/>
    <xf numFmtId="169" fontId="2" fillId="0" borderId="0" xfId="1161" applyNumberFormat="1" applyFont="1" applyBorder="1" applyProtection="1"/>
    <xf numFmtId="10" fontId="2" fillId="0" borderId="0" xfId="1161" applyNumberFormat="1" applyFont="1" applyBorder="1" applyAlignment="1" applyProtection="1">
      <alignment horizontal="center"/>
    </xf>
    <xf numFmtId="169" fontId="2" fillId="0" borderId="0" xfId="1161" applyNumberFormat="1" applyFont="1" applyBorder="1" applyAlignment="1" applyProtection="1">
      <alignment horizontal="center"/>
    </xf>
    <xf numFmtId="169" fontId="2" fillId="0" borderId="0" xfId="1161" applyNumberFormat="1" applyFont="1" applyFill="1" applyBorder="1" applyProtection="1"/>
    <xf numFmtId="10" fontId="2" fillId="0" borderId="0" xfId="1161" applyNumberFormat="1" applyFont="1" applyFill="1" applyBorder="1" applyAlignment="1" applyProtection="1">
      <alignment horizontal="center"/>
    </xf>
    <xf numFmtId="169" fontId="2" fillId="0" borderId="0" xfId="1161" applyNumberFormat="1" applyFont="1" applyFill="1" applyBorder="1" applyAlignment="1" applyProtection="1">
      <alignment horizontal="center"/>
    </xf>
    <xf numFmtId="0" fontId="10" fillId="35" borderId="0" xfId="6" applyFont="1" applyFill="1" applyAlignment="1" applyProtection="1">
      <alignment horizontal="center" vertical="center" wrapText="1"/>
      <protection locked="0"/>
    </xf>
    <xf numFmtId="0" fontId="10" fillId="96" borderId="0" xfId="6" applyFont="1" applyFill="1" applyAlignment="1" applyProtection="1">
      <alignment horizontal="center" vertical="center" wrapText="1"/>
      <protection locked="0"/>
    </xf>
    <xf numFmtId="10" fontId="10" fillId="35" borderId="0" xfId="1161" applyNumberFormat="1" applyFont="1" applyFill="1" applyBorder="1" applyAlignment="1" applyProtection="1">
      <alignment horizontal="center" vertical="center" wrapText="1"/>
      <protection locked="0"/>
    </xf>
    <xf numFmtId="0" fontId="10" fillId="33" borderId="0" xfId="6" applyFont="1" applyFill="1" applyAlignment="1" applyProtection="1">
      <alignment horizontal="center" vertical="center" wrapText="1"/>
      <protection locked="0"/>
    </xf>
    <xf numFmtId="0" fontId="10" fillId="6" borderId="0" xfId="6" applyFont="1" applyFill="1" applyAlignment="1" applyProtection="1">
      <alignment horizontal="center" vertical="center" wrapText="1"/>
      <protection locked="0"/>
    </xf>
    <xf numFmtId="0" fontId="10" fillId="89" borderId="0" xfId="6" applyFont="1" applyFill="1" applyAlignment="1" applyProtection="1">
      <alignment horizontal="center" vertical="center" wrapText="1"/>
      <protection locked="0"/>
    </xf>
    <xf numFmtId="10" fontId="10" fillId="89" borderId="0" xfId="1161" applyNumberFormat="1" applyFont="1" applyFill="1" applyBorder="1" applyAlignment="1" applyProtection="1">
      <alignment horizontal="center" vertical="center" wrapText="1"/>
      <protection locked="0"/>
    </xf>
    <xf numFmtId="10" fontId="10" fillId="89" borderId="0" xfId="6" applyNumberFormat="1" applyFont="1" applyFill="1" applyAlignment="1" applyProtection="1">
      <alignment horizontal="center" vertical="center" wrapText="1"/>
      <protection locked="0"/>
    </xf>
    <xf numFmtId="0" fontId="10" fillId="90" borderId="197" xfId="6" applyFont="1" applyFill="1" applyBorder="1" applyAlignment="1" applyProtection="1">
      <alignment horizontal="center" vertical="center" wrapText="1"/>
      <protection locked="0"/>
    </xf>
    <xf numFmtId="0" fontId="25" fillId="35" borderId="197" xfId="6" applyFont="1" applyFill="1" applyBorder="1" applyAlignment="1" applyProtection="1">
      <alignment horizontal="center" vertical="center" wrapText="1"/>
      <protection locked="0"/>
    </xf>
    <xf numFmtId="0" fontId="10" fillId="35" borderId="197" xfId="6" applyFont="1" applyFill="1" applyBorder="1" applyAlignment="1" applyProtection="1">
      <alignment horizontal="center" vertical="center" wrapText="1"/>
      <protection locked="0"/>
    </xf>
    <xf numFmtId="10" fontId="25" fillId="35" borderId="197" xfId="6" applyNumberFormat="1" applyFont="1" applyFill="1" applyBorder="1" applyAlignment="1" applyProtection="1">
      <alignment horizontal="center" vertical="center" wrapText="1"/>
      <protection locked="0"/>
    </xf>
    <xf numFmtId="0" fontId="10" fillId="96" borderId="197" xfId="6" applyFont="1" applyFill="1" applyBorder="1" applyAlignment="1" applyProtection="1">
      <alignment horizontal="center" vertical="center" wrapText="1"/>
      <protection locked="0"/>
    </xf>
    <xf numFmtId="10" fontId="10" fillId="96" borderId="197" xfId="1161" applyNumberFormat="1" applyFont="1" applyFill="1" applyBorder="1" applyAlignment="1" applyProtection="1">
      <alignment horizontal="center" vertical="center" wrapText="1"/>
      <protection locked="0"/>
    </xf>
    <xf numFmtId="15" fontId="1" fillId="79" borderId="231" xfId="11" applyNumberFormat="1" applyFill="1" applyBorder="1" applyAlignment="1">
      <alignment horizontal="center" vertical="center"/>
    </xf>
    <xf numFmtId="4" fontId="1" fillId="79" borderId="231" xfId="11" applyNumberFormat="1" applyFill="1" applyBorder="1" applyAlignment="1">
      <alignment horizontal="center" vertical="center"/>
    </xf>
    <xf numFmtId="10" fontId="1" fillId="79" borderId="231" xfId="1160" applyNumberFormat="1" applyFont="1" applyFill="1" applyBorder="1" applyAlignment="1" applyProtection="1">
      <alignment horizontal="center" vertical="center"/>
    </xf>
    <xf numFmtId="174" fontId="1" fillId="79" borderId="231" xfId="11" applyNumberFormat="1" applyFill="1" applyBorder="1" applyAlignment="1">
      <alignment horizontal="center" vertical="center"/>
    </xf>
    <xf numFmtId="10" fontId="1" fillId="79" borderId="231" xfId="11" applyNumberFormat="1" applyFill="1" applyBorder="1" applyAlignment="1">
      <alignment horizontal="center" vertical="center"/>
    </xf>
    <xf numFmtId="169" fontId="1" fillId="79" borderId="231" xfId="1160" applyNumberFormat="1" applyFont="1" applyFill="1" applyBorder="1" applyAlignment="1" applyProtection="1">
      <alignment horizontal="center" vertical="center"/>
    </xf>
    <xf numFmtId="169" fontId="1" fillId="79" borderId="231" xfId="11" applyNumberFormat="1" applyFill="1" applyBorder="1" applyAlignment="1">
      <alignment horizontal="center" vertical="center"/>
    </xf>
    <xf numFmtId="15" fontId="1" fillId="79" borderId="232" xfId="11" applyNumberFormat="1" applyFill="1" applyBorder="1" applyAlignment="1">
      <alignment horizontal="center" vertical="center"/>
    </xf>
    <xf numFmtId="4" fontId="1" fillId="79" borderId="232" xfId="11" applyNumberFormat="1" applyFill="1" applyBorder="1" applyAlignment="1">
      <alignment horizontal="center" vertical="center"/>
    </xf>
    <xf numFmtId="10" fontId="1" fillId="79" borderId="232" xfId="1160" applyNumberFormat="1" applyFont="1" applyFill="1" applyBorder="1" applyAlignment="1" applyProtection="1">
      <alignment horizontal="center" vertical="center"/>
    </xf>
    <xf numFmtId="169" fontId="1" fillId="79" borderId="232" xfId="1160" applyNumberFormat="1" applyFont="1" applyFill="1" applyBorder="1" applyAlignment="1" applyProtection="1">
      <alignment horizontal="center" vertical="center"/>
    </xf>
    <xf numFmtId="4" fontId="10" fillId="79" borderId="232" xfId="11" applyNumberFormat="1" applyFont="1" applyFill="1" applyBorder="1" applyAlignment="1">
      <alignment horizontal="center" vertical="center"/>
    </xf>
    <xf numFmtId="10" fontId="10" fillId="79" borderId="232" xfId="1160" applyNumberFormat="1" applyFont="1" applyFill="1" applyBorder="1" applyAlignment="1" applyProtection="1">
      <alignment horizontal="center" vertical="center"/>
    </xf>
    <xf numFmtId="169" fontId="10" fillId="79" borderId="232" xfId="1160" applyNumberFormat="1" applyFont="1" applyFill="1" applyBorder="1" applyAlignment="1" applyProtection="1">
      <alignment horizontal="center" vertical="center"/>
    </xf>
    <xf numFmtId="15" fontId="1" fillId="79" borderId="233" xfId="11" applyNumberFormat="1" applyFill="1" applyBorder="1" applyAlignment="1">
      <alignment horizontal="center" vertical="center"/>
    </xf>
    <xf numFmtId="4" fontId="1" fillId="79" borderId="233" xfId="11" applyNumberFormat="1" applyFill="1" applyBorder="1" applyAlignment="1">
      <alignment horizontal="center" vertical="center"/>
    </xf>
    <xf numFmtId="10" fontId="1" fillId="79" borderId="233" xfId="1160" applyNumberFormat="1" applyFont="1" applyFill="1" applyBorder="1" applyAlignment="1" applyProtection="1">
      <alignment horizontal="center" vertical="center"/>
    </xf>
    <xf numFmtId="169" fontId="1" fillId="79" borderId="233" xfId="1160" applyNumberFormat="1" applyFont="1" applyFill="1" applyBorder="1" applyAlignment="1" applyProtection="1">
      <alignment horizontal="center" vertical="center"/>
    </xf>
    <xf numFmtId="4" fontId="10" fillId="79" borderId="233" xfId="11" applyNumberFormat="1" applyFont="1" applyFill="1" applyBorder="1" applyAlignment="1">
      <alignment horizontal="center" vertical="center"/>
    </xf>
    <xf numFmtId="10" fontId="10" fillId="79" borderId="233" xfId="1160" applyNumberFormat="1" applyFont="1" applyFill="1" applyBorder="1" applyAlignment="1" applyProtection="1">
      <alignment horizontal="center" vertical="center"/>
    </xf>
    <xf numFmtId="169" fontId="10" fillId="79" borderId="233" xfId="1160" applyNumberFormat="1" applyFont="1" applyFill="1" applyBorder="1" applyAlignment="1" applyProtection="1">
      <alignment horizontal="center" vertical="center"/>
    </xf>
    <xf numFmtId="176" fontId="1" fillId="79" borderId="189" xfId="1160" applyNumberFormat="1" applyFont="1" applyFill="1" applyBorder="1" applyAlignment="1" applyProtection="1">
      <alignment horizontal="center" vertical="center"/>
    </xf>
    <xf numFmtId="10" fontId="1" fillId="79" borderId="189" xfId="1161" applyNumberFormat="1" applyFont="1" applyFill="1" applyBorder="1" applyAlignment="1" applyProtection="1">
      <alignment horizontal="center" vertical="center"/>
    </xf>
    <xf numFmtId="169" fontId="1" fillId="79" borderId="189" xfId="1160" applyNumberFormat="1" applyFont="1" applyFill="1" applyBorder="1" applyAlignment="1" applyProtection="1">
      <alignment horizontal="center" vertical="center"/>
    </xf>
    <xf numFmtId="174" fontId="1" fillId="79" borderId="189" xfId="895" applyFont="1" applyFill="1" applyBorder="1" applyAlignment="1" applyProtection="1">
      <alignment horizontal="left"/>
    </xf>
    <xf numFmtId="0" fontId="10" fillId="97" borderId="189" xfId="6" applyFont="1" applyFill="1" applyBorder="1" applyAlignment="1" applyProtection="1">
      <alignment horizontal="center" vertical="center" wrapText="1"/>
      <protection locked="0"/>
    </xf>
    <xf numFmtId="0" fontId="10" fillId="97" borderId="189" xfId="6" applyFont="1" applyFill="1" applyBorder="1" applyAlignment="1">
      <alignment horizontal="center" vertical="center" wrapText="1"/>
    </xf>
    <xf numFmtId="0" fontId="153" fillId="0" borderId="0" xfId="0" applyFont="1" applyAlignment="1">
      <alignment horizontal="center" vertical="center"/>
    </xf>
    <xf numFmtId="0" fontId="24" fillId="0" borderId="0" xfId="6" applyFont="1" applyAlignment="1">
      <alignment horizontal="center" vertical="center"/>
    </xf>
    <xf numFmtId="0" fontId="24" fillId="0" borderId="0" xfId="6" applyFont="1" applyAlignment="1">
      <alignment vertical="center" wrapText="1"/>
    </xf>
    <xf numFmtId="0" fontId="164" fillId="68" borderId="96" xfId="1947" applyFont="1" applyFill="1" applyBorder="1"/>
    <xf numFmtId="0" fontId="164" fillId="68" borderId="88" xfId="1947" applyFont="1" applyFill="1" applyBorder="1"/>
    <xf numFmtId="0" fontId="164" fillId="68" borderId="89" xfId="1947" applyFont="1" applyFill="1" applyBorder="1"/>
    <xf numFmtId="0" fontId="1" fillId="78" borderId="66" xfId="0" applyFont="1" applyFill="1" applyBorder="1"/>
    <xf numFmtId="0" fontId="1" fillId="78" borderId="37" xfId="0" applyFont="1" applyFill="1" applyBorder="1"/>
    <xf numFmtId="0" fontId="1" fillId="78" borderId="38" xfId="0" applyFont="1" applyFill="1" applyBorder="1"/>
    <xf numFmtId="0" fontId="1" fillId="78" borderId="67" xfId="0" applyFont="1" applyFill="1" applyBorder="1"/>
    <xf numFmtId="0" fontId="1" fillId="78" borderId="39" xfId="0" applyFont="1" applyFill="1" applyBorder="1"/>
    <xf numFmtId="0" fontId="1" fillId="78" borderId="68" xfId="0" applyFont="1" applyFill="1" applyBorder="1"/>
    <xf numFmtId="0" fontId="0" fillId="78" borderId="22" xfId="0" applyFill="1" applyBorder="1"/>
    <xf numFmtId="0" fontId="0" fillId="78" borderId="40" xfId="0" applyFill="1" applyBorder="1"/>
    <xf numFmtId="0" fontId="10" fillId="8" borderId="228" xfId="0" applyFont="1" applyFill="1" applyBorder="1" applyAlignment="1">
      <alignment horizontal="left" vertical="center" wrapText="1"/>
    </xf>
    <xf numFmtId="0" fontId="30" fillId="8" borderId="230" xfId="0" applyFont="1" applyFill="1" applyBorder="1" applyAlignment="1">
      <alignment horizontal="left" vertical="center" wrapText="1"/>
    </xf>
    <xf numFmtId="0" fontId="86" fillId="40" borderId="212" xfId="0" applyFont="1" applyFill="1" applyBorder="1" applyAlignment="1">
      <alignment horizontal="left" vertical="center"/>
    </xf>
    <xf numFmtId="0" fontId="68" fillId="40" borderId="216" xfId="0" applyFont="1" applyFill="1" applyBorder="1" applyAlignment="1">
      <alignment horizontal="left" vertical="center"/>
    </xf>
    <xf numFmtId="0" fontId="68" fillId="40" borderId="234" xfId="0" applyFont="1" applyFill="1" applyBorder="1" applyAlignment="1">
      <alignment horizontal="center" vertical="center" wrapText="1"/>
    </xf>
    <xf numFmtId="0" fontId="62" fillId="79" borderId="235" xfId="0" applyFont="1" applyFill="1" applyBorder="1" applyAlignment="1">
      <alignment horizontal="center" vertical="center"/>
    </xf>
    <xf numFmtId="4" fontId="114" fillId="79" borderId="223" xfId="0" applyNumberFormat="1" applyFont="1" applyFill="1" applyBorder="1" applyAlignment="1">
      <alignment horizontal="right" vertical="center"/>
    </xf>
    <xf numFmtId="0" fontId="62" fillId="79" borderId="201" xfId="0" applyFont="1" applyFill="1" applyBorder="1" applyAlignment="1">
      <alignment horizontal="center" vertical="center"/>
    </xf>
    <xf numFmtId="4" fontId="84" fillId="79" borderId="221" xfId="0" applyNumberFormat="1" applyFont="1" applyFill="1" applyBorder="1" applyAlignment="1">
      <alignment horizontal="right" vertical="center"/>
    </xf>
    <xf numFmtId="0" fontId="62" fillId="79" borderId="236" xfId="0" applyFont="1" applyFill="1" applyBorder="1" applyAlignment="1">
      <alignment horizontal="center" vertical="center"/>
    </xf>
    <xf numFmtId="0" fontId="1" fillId="79" borderId="215" xfId="0" applyFont="1" applyFill="1" applyBorder="1" applyAlignment="1">
      <alignment horizontal="left" vertical="center" wrapText="1"/>
    </xf>
    <xf numFmtId="4" fontId="84" fillId="79" borderId="222" xfId="0" applyNumberFormat="1" applyFont="1" applyFill="1" applyBorder="1" applyAlignment="1">
      <alignment horizontal="right" vertical="center"/>
    </xf>
    <xf numFmtId="0" fontId="235" fillId="40" borderId="234" xfId="0" applyFont="1" applyFill="1" applyBorder="1" applyAlignment="1">
      <alignment horizontal="left" vertical="center"/>
    </xf>
    <xf numFmtId="0" fontId="8" fillId="40" borderId="234" xfId="0" applyFont="1" applyFill="1" applyBorder="1" applyAlignment="1">
      <alignment horizontal="left" vertical="center"/>
    </xf>
    <xf numFmtId="0" fontId="1" fillId="40" borderId="234" xfId="0" applyFont="1" applyFill="1" applyBorder="1" applyAlignment="1">
      <alignment horizontal="left" vertical="center"/>
    </xf>
    <xf numFmtId="0" fontId="8" fillId="40" borderId="234" xfId="0" applyFont="1" applyFill="1" applyBorder="1" applyAlignment="1">
      <alignment horizontal="center" vertical="center" wrapText="1"/>
    </xf>
    <xf numFmtId="0" fontId="1" fillId="79" borderId="220" xfId="0" applyFont="1" applyFill="1" applyBorder="1" applyAlignment="1">
      <alignment horizontal="center" vertical="center" wrapText="1"/>
    </xf>
    <xf numFmtId="0" fontId="1" fillId="79" borderId="189" xfId="0" applyFont="1" applyFill="1" applyBorder="1" applyAlignment="1">
      <alignment horizontal="center" vertical="center" wrapText="1"/>
    </xf>
    <xf numFmtId="0" fontId="1" fillId="79" borderId="215" xfId="0" applyFont="1" applyFill="1" applyBorder="1" applyAlignment="1">
      <alignment horizontal="center" vertical="center" wrapText="1"/>
    </xf>
    <xf numFmtId="4" fontId="16" fillId="78" borderId="0" xfId="6" applyNumberFormat="1" applyFont="1" applyFill="1"/>
    <xf numFmtId="4" fontId="17" fillId="78" borderId="0" xfId="6" applyNumberFormat="1" applyFont="1" applyFill="1"/>
    <xf numFmtId="4" fontId="18" fillId="78" borderId="0" xfId="6" applyNumberFormat="1" applyFont="1" applyFill="1" applyAlignment="1">
      <alignment horizontal="centerContinuous" vertical="center"/>
    </xf>
    <xf numFmtId="4" fontId="1" fillId="78" borderId="0" xfId="6" applyNumberFormat="1" applyFill="1"/>
    <xf numFmtId="4" fontId="18" fillId="78" borderId="0" xfId="6" applyNumberFormat="1" applyFont="1" applyFill="1" applyAlignment="1">
      <alignment horizontal="center" vertical="center"/>
    </xf>
    <xf numFmtId="0" fontId="19" fillId="78" borderId="0" xfId="6" applyFont="1" applyFill="1" applyAlignment="1">
      <alignment horizontal="center" vertical="center"/>
    </xf>
    <xf numFmtId="4" fontId="16" fillId="78" borderId="237" xfId="6" applyNumberFormat="1" applyFont="1" applyFill="1" applyBorder="1"/>
    <xf numFmtId="4" fontId="16" fillId="78" borderId="238" xfId="6" applyNumberFormat="1" applyFont="1" applyFill="1" applyBorder="1"/>
    <xf numFmtId="4" fontId="17" fillId="78" borderId="238" xfId="6" applyNumberFormat="1" applyFont="1" applyFill="1" applyBorder="1"/>
    <xf numFmtId="4" fontId="18" fillId="78" borderId="238" xfId="6" applyNumberFormat="1" applyFont="1" applyFill="1" applyBorder="1" applyAlignment="1">
      <alignment horizontal="centerContinuous" vertical="center"/>
    </xf>
    <xf numFmtId="0" fontId="19" fillId="78" borderId="238" xfId="6" applyFont="1" applyFill="1" applyBorder="1" applyAlignment="1">
      <alignment horizontal="centerContinuous" vertical="center"/>
    </xf>
    <xf numFmtId="4" fontId="17" fillId="78" borderId="239" xfId="6" applyNumberFormat="1" applyFont="1" applyFill="1" applyBorder="1"/>
    <xf numFmtId="4" fontId="16" fillId="78" borderId="240" xfId="6" applyNumberFormat="1" applyFont="1" applyFill="1" applyBorder="1"/>
    <xf numFmtId="4" fontId="17" fillId="78" borderId="241" xfId="6" applyNumberFormat="1" applyFont="1" applyFill="1" applyBorder="1"/>
    <xf numFmtId="4" fontId="16" fillId="78" borderId="242" xfId="6" applyNumberFormat="1" applyFont="1" applyFill="1" applyBorder="1"/>
    <xf numFmtId="4" fontId="16" fillId="78" borderId="243" xfId="6" applyNumberFormat="1" applyFont="1" applyFill="1" applyBorder="1"/>
    <xf numFmtId="4" fontId="17" fillId="78" borderId="243" xfId="6" applyNumberFormat="1" applyFont="1" applyFill="1" applyBorder="1"/>
    <xf numFmtId="4" fontId="18" fillId="78" borderId="243" xfId="6" applyNumberFormat="1" applyFont="1" applyFill="1" applyBorder="1" applyAlignment="1">
      <alignment horizontal="center" vertical="center"/>
    </xf>
    <xf numFmtId="0" fontId="19" fillId="78" borderId="243" xfId="6" applyFont="1" applyFill="1" applyBorder="1" applyAlignment="1">
      <alignment horizontal="center" vertical="center"/>
    </xf>
    <xf numFmtId="4" fontId="17" fillId="78" borderId="244" xfId="6" applyNumberFormat="1" applyFont="1" applyFill="1" applyBorder="1"/>
    <xf numFmtId="4" fontId="23" fillId="0" borderId="0" xfId="6" applyNumberFormat="1" applyFont="1" applyAlignment="1">
      <alignment vertical="center" wrapText="1"/>
    </xf>
    <xf numFmtId="4" fontId="16" fillId="78" borderId="245" xfId="6" applyNumberFormat="1" applyFont="1" applyFill="1" applyBorder="1"/>
    <xf numFmtId="4" fontId="16" fillId="78" borderId="246" xfId="6" applyNumberFormat="1" applyFont="1" applyFill="1" applyBorder="1"/>
    <xf numFmtId="4" fontId="17" fillId="78" borderId="246" xfId="6" applyNumberFormat="1" applyFont="1" applyFill="1" applyBorder="1"/>
    <xf numFmtId="4" fontId="16" fillId="78" borderId="247" xfId="6" applyNumberFormat="1" applyFont="1" applyFill="1" applyBorder="1"/>
    <xf numFmtId="4" fontId="16" fillId="78" borderId="248" xfId="6" applyNumberFormat="1" applyFont="1" applyFill="1" applyBorder="1"/>
    <xf numFmtId="4" fontId="16" fillId="78" borderId="249" xfId="6" applyNumberFormat="1" applyFont="1" applyFill="1" applyBorder="1"/>
    <xf numFmtId="4" fontId="17" fillId="78" borderId="249" xfId="6" applyNumberFormat="1" applyFont="1" applyFill="1" applyBorder="1"/>
    <xf numFmtId="4" fontId="17" fillId="78" borderId="250" xfId="6" applyNumberFormat="1" applyFont="1" applyFill="1" applyBorder="1"/>
    <xf numFmtId="4" fontId="2" fillId="0" borderId="251" xfId="6" applyNumberFormat="1" applyFont="1" applyBorder="1"/>
    <xf numFmtId="4" fontId="17" fillId="78" borderId="252" xfId="6" applyNumberFormat="1" applyFont="1" applyFill="1" applyBorder="1"/>
    <xf numFmtId="0" fontId="75" fillId="78" borderId="0" xfId="6" applyFont="1" applyFill="1" applyAlignment="1">
      <alignment horizontal="center"/>
    </xf>
    <xf numFmtId="4" fontId="72" fillId="78" borderId="0" xfId="6" applyNumberFormat="1" applyFont="1" applyFill="1" applyAlignment="1">
      <alignment vertical="center"/>
    </xf>
    <xf numFmtId="4" fontId="2" fillId="78" borderId="0" xfId="6" applyNumberFormat="1" applyFont="1" applyFill="1"/>
    <xf numFmtId="4" fontId="2" fillId="78" borderId="251" xfId="6" applyNumberFormat="1" applyFont="1" applyFill="1" applyBorder="1"/>
    <xf numFmtId="0" fontId="153" fillId="78" borderId="253" xfId="6" applyFont="1" applyFill="1" applyBorder="1" applyAlignment="1">
      <alignment horizontal="left" vertical="center"/>
    </xf>
    <xf numFmtId="0" fontId="2" fillId="78" borderId="237" xfId="6" applyFont="1" applyFill="1" applyBorder="1"/>
    <xf numFmtId="0" fontId="2" fillId="78" borderId="238" xfId="6" applyFont="1" applyFill="1" applyBorder="1"/>
    <xf numFmtId="0" fontId="2" fillId="78" borderId="239" xfId="6" applyFont="1" applyFill="1" applyBorder="1"/>
    <xf numFmtId="0" fontId="2" fillId="78" borderId="240" xfId="6" applyFont="1" applyFill="1" applyBorder="1"/>
    <xf numFmtId="0" fontId="2" fillId="78" borderId="242" xfId="6" applyFont="1" applyFill="1" applyBorder="1"/>
    <xf numFmtId="0" fontId="2" fillId="78" borderId="243" xfId="6" applyFont="1" applyFill="1" applyBorder="1"/>
    <xf numFmtId="0" fontId="75" fillId="78" borderId="243" xfId="6" applyFont="1" applyFill="1" applyBorder="1" applyAlignment="1">
      <alignment horizontal="center"/>
    </xf>
    <xf numFmtId="0" fontId="2" fillId="78" borderId="244" xfId="6" applyFont="1" applyFill="1" applyBorder="1"/>
    <xf numFmtId="168" fontId="1" fillId="79" borderId="189" xfId="894" applyFont="1" applyFill="1" applyBorder="1" applyAlignment="1">
      <alignment horizontal="right" vertical="center" wrapText="1"/>
    </xf>
    <xf numFmtId="0" fontId="2" fillId="78" borderId="241" xfId="6" applyFont="1" applyFill="1" applyBorder="1"/>
    <xf numFmtId="0" fontId="2" fillId="0" borderId="243" xfId="6" applyFont="1" applyBorder="1"/>
    <xf numFmtId="0" fontId="2" fillId="78" borderId="238" xfId="6" applyFont="1" applyFill="1" applyBorder="1" applyAlignment="1">
      <alignment horizontal="center"/>
    </xf>
    <xf numFmtId="3" fontId="2" fillId="78" borderId="238" xfId="6" applyNumberFormat="1" applyFont="1" applyFill="1" applyBorder="1" applyAlignment="1">
      <alignment horizontal="center"/>
    </xf>
    <xf numFmtId="0" fontId="2" fillId="78" borderId="239" xfId="6" applyFont="1" applyFill="1" applyBorder="1" applyAlignment="1">
      <alignment horizontal="center"/>
    </xf>
    <xf numFmtId="0" fontId="2" fillId="78" borderId="0" xfId="6" applyFont="1" applyFill="1" applyAlignment="1">
      <alignment horizontal="center"/>
    </xf>
    <xf numFmtId="3" fontId="2" fillId="78" borderId="0" xfId="6" applyNumberFormat="1" applyFont="1" applyFill="1" applyAlignment="1">
      <alignment horizontal="center"/>
    </xf>
    <xf numFmtId="0" fontId="2" fillId="78" borderId="241" xfId="6" applyFont="1" applyFill="1" applyBorder="1" applyAlignment="1">
      <alignment horizontal="center"/>
    </xf>
    <xf numFmtId="0" fontId="2" fillId="78" borderId="243" xfId="6" applyFont="1" applyFill="1" applyBorder="1" applyAlignment="1">
      <alignment horizontal="center"/>
    </xf>
    <xf numFmtId="3" fontId="2" fillId="78" borderId="243" xfId="6" applyNumberFormat="1" applyFont="1" applyFill="1" applyBorder="1" applyAlignment="1">
      <alignment horizontal="center"/>
    </xf>
    <xf numFmtId="0" fontId="2" fillId="78" borderId="244" xfId="6" applyFont="1" applyFill="1" applyBorder="1" applyAlignment="1">
      <alignment horizontal="center"/>
    </xf>
    <xf numFmtId="14" fontId="35" fillId="78" borderId="237" xfId="6" quotePrefix="1" applyNumberFormat="1" applyFont="1" applyFill="1" applyBorder="1" applyAlignment="1">
      <alignment horizontal="center" vertical="center"/>
    </xf>
    <xf numFmtId="14" fontId="35" fillId="78" borderId="238" xfId="6" quotePrefix="1" applyNumberFormat="1" applyFont="1" applyFill="1" applyBorder="1" applyAlignment="1">
      <alignment horizontal="center" vertical="center"/>
    </xf>
    <xf numFmtId="14" fontId="35" fillId="78" borderId="239" xfId="6" quotePrefix="1" applyNumberFormat="1" applyFont="1" applyFill="1" applyBorder="1" applyAlignment="1">
      <alignment horizontal="center" vertical="center"/>
    </xf>
    <xf numFmtId="14" fontId="35" fillId="78" borderId="240" xfId="6" quotePrefix="1" applyNumberFormat="1" applyFont="1" applyFill="1" applyBorder="1" applyAlignment="1">
      <alignment horizontal="center" vertical="center"/>
    </xf>
    <xf numFmtId="14" fontId="35" fillId="78" borderId="0" xfId="6" quotePrefix="1" applyNumberFormat="1" applyFont="1" applyFill="1" applyAlignment="1">
      <alignment horizontal="center" vertical="center"/>
    </xf>
    <xf numFmtId="14" fontId="35" fillId="78" borderId="242" xfId="6" quotePrefix="1" applyNumberFormat="1" applyFont="1" applyFill="1" applyBorder="1" applyAlignment="1">
      <alignment horizontal="center" vertical="center"/>
    </xf>
    <xf numFmtId="14" fontId="35" fillId="78" borderId="243" xfId="6" quotePrefix="1" applyNumberFormat="1" applyFont="1" applyFill="1" applyBorder="1" applyAlignment="1">
      <alignment horizontal="center" vertical="center"/>
    </xf>
    <xf numFmtId="14" fontId="35" fillId="78" borderId="244" xfId="6" quotePrefix="1" applyNumberFormat="1" applyFont="1" applyFill="1" applyBorder="1" applyAlignment="1">
      <alignment horizontal="center" vertical="center"/>
    </xf>
    <xf numFmtId="0" fontId="24" fillId="78" borderId="254" xfId="6" applyFont="1" applyFill="1" applyBorder="1"/>
    <xf numFmtId="0" fontId="24" fillId="78" borderId="205" xfId="6" applyFont="1" applyFill="1" applyBorder="1"/>
    <xf numFmtId="0" fontId="24" fillId="78" borderId="255" xfId="6" applyFont="1" applyFill="1" applyBorder="1"/>
    <xf numFmtId="14" fontId="35" fillId="78" borderId="241" xfId="6" quotePrefix="1" applyNumberFormat="1" applyFont="1" applyFill="1" applyBorder="1" applyAlignment="1">
      <alignment horizontal="center" vertical="center"/>
    </xf>
    <xf numFmtId="0" fontId="1" fillId="78" borderId="237" xfId="6" applyFill="1" applyBorder="1"/>
    <xf numFmtId="0" fontId="1" fillId="78" borderId="238" xfId="6" applyFill="1" applyBorder="1"/>
    <xf numFmtId="0" fontId="1" fillId="78" borderId="239" xfId="6" applyFill="1" applyBorder="1"/>
    <xf numFmtId="0" fontId="1" fillId="78" borderId="240" xfId="6" applyFill="1" applyBorder="1"/>
    <xf numFmtId="0" fontId="1" fillId="78" borderId="0" xfId="6" applyFill="1"/>
    <xf numFmtId="0" fontId="1" fillId="78" borderId="241" xfId="6" applyFill="1" applyBorder="1"/>
    <xf numFmtId="0" fontId="1" fillId="78" borderId="242" xfId="6" applyFill="1" applyBorder="1"/>
    <xf numFmtId="0" fontId="1" fillId="78" borderId="243" xfId="6" applyFill="1" applyBorder="1"/>
    <xf numFmtId="0" fontId="1" fillId="78" borderId="244" xfId="6" applyFill="1" applyBorder="1"/>
    <xf numFmtId="0" fontId="24" fillId="78" borderId="0" xfId="6" applyFont="1" applyFill="1" applyAlignment="1">
      <alignment horizontal="center" vertical="center"/>
    </xf>
    <xf numFmtId="4" fontId="16" fillId="78" borderId="256" xfId="6" applyNumberFormat="1" applyFont="1" applyFill="1" applyBorder="1"/>
    <xf numFmtId="0" fontId="10" fillId="78" borderId="0" xfId="1621" applyFont="1" applyFill="1" applyAlignment="1">
      <alignment vertical="center" wrapText="1"/>
    </xf>
    <xf numFmtId="0" fontId="10" fillId="78" borderId="0" xfId="1095" applyFont="1" applyFill="1" applyAlignment="1">
      <alignment vertical="center"/>
    </xf>
    <xf numFmtId="0" fontId="1" fillId="78" borderId="0" xfId="1028" applyFill="1" applyAlignment="1">
      <alignment vertical="center" wrapText="1"/>
    </xf>
    <xf numFmtId="0" fontId="1" fillId="78" borderId="0" xfId="11" applyFill="1"/>
    <xf numFmtId="0" fontId="0" fillId="78" borderId="0" xfId="0" applyFill="1" applyProtection="1">
      <protection locked="0"/>
    </xf>
    <xf numFmtId="0" fontId="0" fillId="0" borderId="238" xfId="0" applyBorder="1" applyProtection="1">
      <protection locked="0"/>
    </xf>
    <xf numFmtId="0" fontId="1" fillId="78" borderId="238" xfId="11" applyFill="1" applyBorder="1"/>
    <xf numFmtId="0" fontId="0" fillId="0" borderId="243" xfId="0" applyBorder="1" applyProtection="1">
      <protection locked="0"/>
    </xf>
    <xf numFmtId="0" fontId="1" fillId="78" borderId="243" xfId="11" applyFill="1" applyBorder="1"/>
    <xf numFmtId="0" fontId="0" fillId="78" borderId="243" xfId="0" applyFill="1" applyBorder="1"/>
    <xf numFmtId="0" fontId="231" fillId="68" borderId="172" xfId="1947" applyFont="1" applyFill="1" applyBorder="1"/>
    <xf numFmtId="0" fontId="88" fillId="68" borderId="172" xfId="1947" applyFont="1" applyFill="1" applyBorder="1"/>
    <xf numFmtId="0" fontId="1" fillId="0" borderId="0" xfId="1947" applyProtection="1">
      <protection locked="0"/>
    </xf>
    <xf numFmtId="0" fontId="25" fillId="24" borderId="234" xfId="1947" applyFont="1" applyFill="1" applyBorder="1" applyAlignment="1">
      <alignment horizontal="center" vertical="center" wrapText="1"/>
    </xf>
    <xf numFmtId="174" fontId="24" fillId="79" borderId="220" xfId="1947" applyNumberFormat="1" applyFont="1" applyFill="1" applyBorder="1" applyAlignment="1">
      <alignment horizontal="center" vertical="center"/>
    </xf>
    <xf numFmtId="174" fontId="25" fillId="79" borderId="220" xfId="1947" applyNumberFormat="1" applyFont="1" applyFill="1" applyBorder="1" applyAlignment="1">
      <alignment horizontal="center" vertical="center"/>
    </xf>
    <xf numFmtId="174" fontId="24" fillId="79" borderId="223" xfId="1947" applyNumberFormat="1" applyFont="1" applyFill="1" applyBorder="1" applyAlignment="1">
      <alignment horizontal="center" vertical="center"/>
    </xf>
    <xf numFmtId="174" fontId="24" fillId="79" borderId="189" xfId="1947" applyNumberFormat="1" applyFont="1" applyFill="1" applyBorder="1" applyAlignment="1">
      <alignment horizontal="center" vertical="center"/>
    </xf>
    <xf numFmtId="174" fontId="25" fillId="79" borderId="189" xfId="1947" applyNumberFormat="1" applyFont="1" applyFill="1" applyBorder="1" applyAlignment="1">
      <alignment horizontal="center" vertical="center"/>
    </xf>
    <xf numFmtId="174" fontId="24" fillId="79" borderId="221" xfId="1947" applyNumberFormat="1" applyFont="1" applyFill="1" applyBorder="1" applyAlignment="1">
      <alignment horizontal="center" vertical="center"/>
    </xf>
    <xf numFmtId="0" fontId="153" fillId="0" borderId="0" xfId="0" applyFont="1" applyProtection="1">
      <protection locked="0"/>
    </xf>
    <xf numFmtId="174" fontId="24" fillId="79" borderId="189" xfId="1947" applyNumberFormat="1" applyFont="1" applyFill="1" applyBorder="1" applyAlignment="1" applyProtection="1">
      <alignment horizontal="center" vertical="center"/>
      <protection locked="0"/>
    </xf>
    <xf numFmtId="174" fontId="25" fillId="79" borderId="189" xfId="1947" applyNumberFormat="1" applyFont="1" applyFill="1" applyBorder="1" applyAlignment="1" applyProtection="1">
      <alignment horizontal="center" vertical="center"/>
      <protection locked="0"/>
    </xf>
    <xf numFmtId="174" fontId="24" fillId="79" borderId="221" xfId="1947" applyNumberFormat="1" applyFont="1" applyFill="1" applyBorder="1" applyAlignment="1" applyProtection="1">
      <alignment horizontal="center" vertical="center"/>
      <protection locked="0"/>
    </xf>
    <xf numFmtId="174" fontId="24" fillId="79" borderId="215" xfId="1947" applyNumberFormat="1" applyFont="1" applyFill="1" applyBorder="1" applyAlignment="1" applyProtection="1">
      <alignment horizontal="center" vertical="center"/>
      <protection locked="0"/>
    </xf>
    <xf numFmtId="174" fontId="25" fillId="79" borderId="215" xfId="1947" applyNumberFormat="1" applyFont="1" applyFill="1" applyBorder="1" applyAlignment="1" applyProtection="1">
      <alignment horizontal="center" vertical="center"/>
      <protection locked="0"/>
    </xf>
    <xf numFmtId="174" fontId="24" fillId="79" borderId="222" xfId="1947" applyNumberFormat="1" applyFont="1" applyFill="1" applyBorder="1" applyAlignment="1" applyProtection="1">
      <alignment horizontal="center" vertical="center"/>
      <protection locked="0"/>
    </xf>
    <xf numFmtId="14" fontId="25" fillId="24" borderId="219" xfId="1947" applyNumberFormat="1" applyFont="1" applyFill="1" applyBorder="1" applyAlignment="1">
      <alignment horizontal="center" vertical="center"/>
    </xf>
    <xf numFmtId="14" fontId="25" fillId="24" borderId="213" xfId="1947" applyNumberFormat="1" applyFont="1" applyFill="1" applyBorder="1" applyAlignment="1">
      <alignment horizontal="center" vertical="center"/>
    </xf>
    <xf numFmtId="14" fontId="25" fillId="24" borderId="213" xfId="1947" applyNumberFormat="1" applyFont="1" applyFill="1" applyBorder="1" applyAlignment="1" applyProtection="1">
      <alignment horizontal="center" vertical="center"/>
      <protection locked="0"/>
    </xf>
    <xf numFmtId="14" fontId="25" fillId="24" borderId="214" xfId="1947" applyNumberFormat="1" applyFont="1" applyFill="1" applyBorder="1" applyAlignment="1" applyProtection="1">
      <alignment horizontal="center" vertical="center"/>
      <protection locked="0"/>
    </xf>
    <xf numFmtId="0" fontId="1" fillId="38" borderId="257" xfId="0" applyFont="1" applyFill="1" applyBorder="1"/>
    <xf numFmtId="0" fontId="1" fillId="38" borderId="258" xfId="0" applyFont="1" applyFill="1" applyBorder="1"/>
    <xf numFmtId="0" fontId="164" fillId="68" borderId="259" xfId="0" applyFont="1" applyFill="1" applyBorder="1" applyAlignment="1">
      <alignment horizontal="left"/>
    </xf>
    <xf numFmtId="0" fontId="14" fillId="38" borderId="260" xfId="0" applyFont="1" applyFill="1" applyBorder="1" applyAlignment="1">
      <alignment vertical="center"/>
    </xf>
    <xf numFmtId="0" fontId="238" fillId="38" borderId="261" xfId="0" applyFont="1" applyFill="1" applyBorder="1" applyAlignment="1">
      <alignment vertical="center"/>
    </xf>
    <xf numFmtId="0" fontId="1" fillId="38" borderId="261" xfId="0" applyFont="1" applyFill="1" applyBorder="1" applyAlignment="1">
      <alignment vertical="center"/>
    </xf>
    <xf numFmtId="0" fontId="239" fillId="0" borderId="0" xfId="0" applyFont="1"/>
    <xf numFmtId="0" fontId="1" fillId="38" borderId="0" xfId="0" applyFont="1" applyFill="1" applyAlignment="1">
      <alignment vertical="center"/>
    </xf>
    <xf numFmtId="0" fontId="240" fillId="38" borderId="261" xfId="0" applyFont="1" applyFill="1" applyBorder="1" applyAlignment="1">
      <alignment vertical="center"/>
    </xf>
    <xf numFmtId="0" fontId="14" fillId="38" borderId="262" xfId="0" applyFont="1" applyFill="1" applyBorder="1" applyAlignment="1">
      <alignment vertical="center"/>
    </xf>
    <xf numFmtId="0" fontId="238" fillId="38" borderId="263" xfId="0" applyFont="1" applyFill="1" applyBorder="1" applyAlignment="1">
      <alignment vertical="center"/>
    </xf>
    <xf numFmtId="0" fontId="1" fillId="38" borderId="263" xfId="0" applyFont="1" applyFill="1" applyBorder="1" applyAlignment="1">
      <alignment vertical="center"/>
    </xf>
    <xf numFmtId="0" fontId="1" fillId="38" borderId="263" xfId="0" applyFont="1" applyFill="1" applyBorder="1"/>
    <xf numFmtId="0" fontId="1" fillId="38" borderId="264" xfId="0" applyFont="1" applyFill="1" applyBorder="1"/>
    <xf numFmtId="0" fontId="240" fillId="38" borderId="263" xfId="0" applyFont="1" applyFill="1" applyBorder="1" applyAlignment="1">
      <alignment vertical="center"/>
    </xf>
    <xf numFmtId="0" fontId="156" fillId="71" borderId="0" xfId="0" applyFont="1" applyFill="1" applyAlignment="1">
      <alignment horizontal="center" vertical="center" wrapText="1"/>
    </xf>
    <xf numFmtId="0" fontId="1" fillId="0" borderId="120" xfId="0" applyFont="1" applyBorder="1" applyAlignment="1">
      <alignment horizontal="left" vertical="center" wrapText="1" indent="1"/>
    </xf>
    <xf numFmtId="0" fontId="29" fillId="0" borderId="0" xfId="0" applyFont="1" applyAlignment="1">
      <alignment horizontal="center" vertical="center" wrapText="1"/>
    </xf>
    <xf numFmtId="0" fontId="158" fillId="0" borderId="0" xfId="0" applyFont="1" applyAlignment="1">
      <alignment horizontal="center" vertical="center" wrapText="1"/>
    </xf>
    <xf numFmtId="10" fontId="1" fillId="38" borderId="0" xfId="0" applyNumberFormat="1" applyFont="1" applyFill="1" applyAlignment="1">
      <alignment horizontal="center" vertical="center"/>
    </xf>
    <xf numFmtId="0" fontId="235" fillId="40" borderId="0" xfId="0" applyFont="1" applyFill="1" applyAlignment="1">
      <alignment horizontal="left" vertical="center"/>
    </xf>
    <xf numFmtId="0" fontId="1" fillId="38" borderId="194" xfId="0" applyFont="1" applyFill="1" applyBorder="1" applyAlignment="1" applyProtection="1">
      <alignment horizontal="center" vertical="center"/>
      <protection locked="0"/>
    </xf>
    <xf numFmtId="0" fontId="10" fillId="79" borderId="219" xfId="0" applyFont="1" applyFill="1" applyBorder="1" applyAlignment="1">
      <alignment horizontal="center" vertical="center"/>
    </xf>
    <xf numFmtId="0" fontId="1" fillId="79" borderId="220" xfId="0" applyFont="1" applyFill="1" applyBorder="1" applyAlignment="1">
      <alignment horizontal="left" vertical="center"/>
    </xf>
    <xf numFmtId="168" fontId="10" fillId="79" borderId="223" xfId="0" applyNumberFormat="1" applyFont="1" applyFill="1" applyBorder="1" applyAlignment="1">
      <alignment horizontal="center" vertical="center" wrapText="1"/>
    </xf>
    <xf numFmtId="0" fontId="10" fillId="79" borderId="213" xfId="0" applyFont="1" applyFill="1" applyBorder="1" applyAlignment="1">
      <alignment horizontal="center" vertical="center"/>
    </xf>
    <xf numFmtId="4" fontId="1" fillId="79" borderId="221" xfId="0" applyNumberFormat="1" applyFont="1" applyFill="1" applyBorder="1" applyAlignment="1">
      <alignment horizontal="right" vertical="center"/>
    </xf>
    <xf numFmtId="0" fontId="10" fillId="40" borderId="195" xfId="0" applyFont="1" applyFill="1" applyBorder="1" applyAlignment="1">
      <alignment horizontal="center" vertical="center" wrapText="1"/>
    </xf>
    <xf numFmtId="0" fontId="73" fillId="40" borderId="197" xfId="0" applyFont="1" applyFill="1" applyBorder="1" applyAlignment="1">
      <alignment horizontal="left" vertical="center"/>
    </xf>
    <xf numFmtId="10" fontId="74" fillId="40" borderId="197" xfId="0" applyNumberFormat="1" applyFont="1" applyFill="1" applyBorder="1" applyAlignment="1">
      <alignment vertical="center"/>
    </xf>
    <xf numFmtId="10" fontId="10" fillId="79" borderId="265" xfId="0" applyNumberFormat="1" applyFont="1" applyFill="1" applyBorder="1" applyAlignment="1">
      <alignment horizontal="center"/>
    </xf>
    <xf numFmtId="10" fontId="10" fillId="40" borderId="195" xfId="0" applyNumberFormat="1" applyFont="1" applyFill="1" applyBorder="1" applyAlignment="1">
      <alignment horizontal="center" vertical="center" wrapText="1"/>
    </xf>
    <xf numFmtId="3" fontId="10" fillId="40" borderId="266" xfId="0" applyNumberFormat="1" applyFont="1" applyFill="1" applyBorder="1" applyAlignment="1">
      <alignment horizontal="center" vertical="center" wrapText="1"/>
    </xf>
    <xf numFmtId="0" fontId="10" fillId="79" borderId="195" xfId="6" applyFont="1" applyFill="1" applyBorder="1" applyAlignment="1">
      <alignment horizontal="center" vertical="center" wrapText="1"/>
    </xf>
    <xf numFmtId="189" fontId="10" fillId="79" borderId="195" xfId="895" applyNumberFormat="1" applyFont="1" applyFill="1" applyBorder="1" applyAlignment="1" applyProtection="1">
      <alignment horizontal="right" vertical="center" wrapText="1"/>
    </xf>
    <xf numFmtId="180" fontId="10" fillId="79" borderId="195" xfId="895" applyNumberFormat="1" applyFont="1" applyFill="1" applyBorder="1" applyAlignment="1" applyProtection="1">
      <alignment horizontal="right" vertical="center" wrapText="1"/>
    </xf>
    <xf numFmtId="180" fontId="10" fillId="79" borderId="195" xfId="895" applyNumberFormat="1" applyFont="1" applyFill="1" applyBorder="1" applyAlignment="1" applyProtection="1">
      <alignment horizontal="right" vertical="center"/>
    </xf>
    <xf numFmtId="195" fontId="10" fillId="79" borderId="195" xfId="6" applyNumberFormat="1" applyFont="1" applyFill="1" applyBorder="1" applyAlignment="1">
      <alignment horizontal="center" vertical="center" wrapText="1"/>
    </xf>
    <xf numFmtId="4" fontId="17" fillId="78" borderId="256" xfId="6" applyNumberFormat="1" applyFont="1" applyFill="1" applyBorder="1"/>
    <xf numFmtId="0" fontId="1" fillId="79" borderId="189" xfId="0" applyFont="1" applyFill="1" applyBorder="1"/>
    <xf numFmtId="0" fontId="10" fillId="79" borderId="189" xfId="0" applyFont="1" applyFill="1" applyBorder="1"/>
    <xf numFmtId="0" fontId="10" fillId="79" borderId="189" xfId="0" applyFont="1" applyFill="1" applyBorder="1" applyAlignment="1">
      <alignment horizontal="center"/>
    </xf>
    <xf numFmtId="174" fontId="1" fillId="79" borderId="189" xfId="895" applyFont="1" applyFill="1" applyBorder="1" applyAlignment="1">
      <alignment horizontal="center"/>
    </xf>
    <xf numFmtId="0" fontId="1" fillId="79" borderId="189" xfId="0" applyFont="1" applyFill="1" applyBorder="1" applyAlignment="1">
      <alignment horizontal="center"/>
    </xf>
    <xf numFmtId="0" fontId="1" fillId="79" borderId="189" xfId="0" applyFont="1" applyFill="1" applyBorder="1" applyAlignment="1">
      <alignment horizontal="left"/>
    </xf>
    <xf numFmtId="174" fontId="1" fillId="79" borderId="189" xfId="895" applyFont="1" applyFill="1" applyBorder="1" applyAlignment="1">
      <alignment horizontal="left"/>
    </xf>
    <xf numFmtId="168" fontId="153" fillId="38" borderId="0" xfId="0" applyNumberFormat="1" applyFont="1" applyFill="1"/>
    <xf numFmtId="174" fontId="1" fillId="38" borderId="0" xfId="895" applyFont="1" applyFill="1" applyAlignment="1">
      <alignment horizontal="center"/>
    </xf>
    <xf numFmtId="0" fontId="1" fillId="38" borderId="0" xfId="0" applyFont="1" applyFill="1" applyAlignment="1">
      <alignment horizontal="center"/>
    </xf>
    <xf numFmtId="0" fontId="1" fillId="79" borderId="197" xfId="0" applyFont="1" applyFill="1" applyBorder="1"/>
    <xf numFmtId="0" fontId="1" fillId="79" borderId="267" xfId="0" applyFont="1" applyFill="1" applyBorder="1"/>
    <xf numFmtId="0" fontId="10" fillId="46" borderId="189" xfId="0" applyFont="1" applyFill="1" applyBorder="1"/>
    <xf numFmtId="174" fontId="10" fillId="46" borderId="189" xfId="895" applyFont="1" applyFill="1" applyBorder="1" applyAlignment="1">
      <alignment horizontal="center"/>
    </xf>
    <xf numFmtId="0" fontId="10" fillId="46" borderId="189" xfId="0" applyFont="1" applyFill="1" applyBorder="1" applyAlignment="1">
      <alignment horizontal="center"/>
    </xf>
    <xf numFmtId="0" fontId="4" fillId="78" borderId="238" xfId="6" applyFont="1" applyFill="1" applyBorder="1"/>
    <xf numFmtId="0" fontId="82" fillId="78" borderId="241" xfId="6" applyFont="1" applyFill="1" applyBorder="1"/>
    <xf numFmtId="0" fontId="4" fillId="78" borderId="243" xfId="6" applyFont="1" applyFill="1" applyBorder="1"/>
    <xf numFmtId="174" fontId="2" fillId="96" borderId="0" xfId="6" applyNumberFormat="1" applyFont="1" applyFill="1"/>
    <xf numFmtId="0" fontId="153" fillId="0" borderId="239" xfId="0" applyFont="1" applyBorder="1"/>
    <xf numFmtId="0" fontId="153" fillId="0" borderId="241" xfId="0" applyFont="1" applyBorder="1"/>
    <xf numFmtId="0" fontId="153" fillId="0" borderId="244" xfId="0" applyFont="1" applyBorder="1"/>
    <xf numFmtId="4" fontId="16" fillId="78" borderId="268" xfId="6" applyNumberFormat="1" applyFont="1" applyFill="1" applyBorder="1"/>
    <xf numFmtId="4" fontId="17" fillId="78" borderId="269" xfId="6" applyNumberFormat="1" applyFont="1" applyFill="1" applyBorder="1"/>
    <xf numFmtId="0" fontId="25" fillId="39" borderId="197" xfId="6" applyFont="1" applyFill="1" applyBorder="1" applyAlignment="1" applyProtection="1">
      <alignment horizontal="center" vertical="center" wrapText="1"/>
      <protection locked="0"/>
    </xf>
    <xf numFmtId="0" fontId="10" fillId="39" borderId="197" xfId="6" applyFont="1" applyFill="1" applyBorder="1" applyAlignment="1" applyProtection="1">
      <alignment horizontal="center" vertical="center" wrapText="1"/>
      <protection locked="0"/>
    </xf>
    <xf numFmtId="10" fontId="25" fillId="39" borderId="197" xfId="6" applyNumberFormat="1" applyFont="1" applyFill="1" applyBorder="1" applyAlignment="1" applyProtection="1">
      <alignment horizontal="center" vertical="center" wrapText="1"/>
      <protection locked="0"/>
    </xf>
    <xf numFmtId="0" fontId="0" fillId="0" borderId="0" xfId="0" applyAlignment="1">
      <alignment vertical="top"/>
    </xf>
    <xf numFmtId="0" fontId="153" fillId="0" borderId="0" xfId="0" applyFont="1" applyAlignment="1">
      <alignment vertical="top"/>
    </xf>
    <xf numFmtId="4" fontId="16" fillId="78" borderId="0" xfId="6" applyNumberFormat="1" applyFont="1" applyFill="1" applyAlignment="1">
      <alignment vertical="top"/>
    </xf>
    <xf numFmtId="0" fontId="100" fillId="68" borderId="203" xfId="0" applyFont="1" applyFill="1" applyBorder="1" applyAlignment="1">
      <alignment vertical="top"/>
    </xf>
    <xf numFmtId="0" fontId="0" fillId="0" borderId="0" xfId="0" applyAlignment="1">
      <alignment horizontal="center" vertical="top"/>
    </xf>
    <xf numFmtId="0" fontId="100" fillId="78" borderId="0" xfId="1947" applyFont="1" applyFill="1"/>
    <xf numFmtId="0" fontId="231" fillId="78" borderId="0" xfId="1947" applyFont="1" applyFill="1"/>
    <xf numFmtId="0" fontId="88" fillId="78" borderId="0" xfId="1947" applyFont="1" applyFill="1"/>
    <xf numFmtId="0" fontId="88" fillId="78" borderId="0" xfId="1947" applyFont="1" applyFill="1" applyAlignment="1">
      <alignment horizontal="center"/>
    </xf>
    <xf numFmtId="0" fontId="88" fillId="78" borderId="0" xfId="6" applyFont="1" applyFill="1" applyProtection="1">
      <protection locked="0"/>
    </xf>
    <xf numFmtId="0" fontId="10" fillId="79" borderId="213" xfId="0" applyFont="1" applyFill="1" applyBorder="1" applyAlignment="1">
      <alignment vertical="center"/>
    </xf>
    <xf numFmtId="168" fontId="9" fillId="79" borderId="221" xfId="894" applyFont="1" applyFill="1" applyBorder="1" applyAlignment="1">
      <alignment horizontal="right" vertical="center"/>
    </xf>
    <xf numFmtId="0" fontId="0" fillId="0" borderId="238" xfId="0" applyBorder="1"/>
    <xf numFmtId="0" fontId="221" fillId="0" borderId="238" xfId="0" applyFont="1" applyBorder="1"/>
    <xf numFmtId="0" fontId="0" fillId="0" borderId="239" xfId="0" applyBorder="1"/>
    <xf numFmtId="0" fontId="0" fillId="0" borderId="241" xfId="0" applyBorder="1"/>
    <xf numFmtId="0" fontId="0" fillId="0" borderId="243" xfId="0" applyBorder="1"/>
    <xf numFmtId="0" fontId="221" fillId="0" borderId="243" xfId="0" applyFont="1" applyBorder="1"/>
    <xf numFmtId="0" fontId="0" fillId="0" borderId="244" xfId="0" applyBorder="1"/>
    <xf numFmtId="0" fontId="1" fillId="78" borderId="237" xfId="0" applyFont="1" applyFill="1" applyBorder="1"/>
    <xf numFmtId="0" fontId="1" fillId="78" borderId="238" xfId="0" applyFont="1" applyFill="1" applyBorder="1"/>
    <xf numFmtId="0" fontId="1" fillId="78" borderId="239" xfId="0" applyFont="1" applyFill="1" applyBorder="1"/>
    <xf numFmtId="0" fontId="1" fillId="78" borderId="240" xfId="0" applyFont="1" applyFill="1" applyBorder="1"/>
    <xf numFmtId="0" fontId="237" fillId="78" borderId="0" xfId="0" applyFont="1" applyFill="1" applyAlignment="1">
      <alignment horizontal="left" vertical="center"/>
    </xf>
    <xf numFmtId="0" fontId="1" fillId="78" borderId="241" xfId="0" applyFont="1" applyFill="1" applyBorder="1"/>
    <xf numFmtId="0" fontId="1" fillId="78" borderId="242" xfId="0" applyFont="1" applyFill="1" applyBorder="1"/>
    <xf numFmtId="0" fontId="1" fillId="78" borderId="244" xfId="0" applyFont="1" applyFill="1" applyBorder="1"/>
    <xf numFmtId="1" fontId="1" fillId="79" borderId="189" xfId="895" applyNumberFormat="1" applyFont="1" applyFill="1" applyBorder="1" applyAlignment="1">
      <alignment horizontal="center"/>
    </xf>
    <xf numFmtId="2" fontId="1" fillId="79" borderId="189" xfId="895" applyNumberFormat="1" applyFont="1" applyFill="1" applyBorder="1" applyAlignment="1">
      <alignment horizontal="center"/>
    </xf>
    <xf numFmtId="0" fontId="119" fillId="79" borderId="0" xfId="0" applyFont="1" applyFill="1"/>
    <xf numFmtId="4" fontId="1" fillId="79" borderId="189" xfId="895" applyNumberFormat="1" applyFont="1" applyFill="1" applyBorder="1" applyAlignment="1">
      <alignment horizontal="center"/>
    </xf>
    <xf numFmtId="168" fontId="1" fillId="79" borderId="189" xfId="0" applyNumberFormat="1" applyFont="1" applyFill="1" applyBorder="1" applyAlignment="1">
      <alignment horizontal="center"/>
    </xf>
    <xf numFmtId="0" fontId="14" fillId="79" borderId="189" xfId="0" applyFont="1" applyFill="1" applyBorder="1"/>
    <xf numFmtId="0" fontId="241" fillId="77" borderId="0" xfId="6" applyFont="1" applyFill="1" applyAlignment="1">
      <alignment vertical="center"/>
    </xf>
    <xf numFmtId="0" fontId="208" fillId="77" borderId="0" xfId="6" applyFont="1" applyFill="1" applyAlignment="1">
      <alignment vertical="center"/>
    </xf>
    <xf numFmtId="0" fontId="88" fillId="93" borderId="88" xfId="1323" applyFont="1" applyFill="1" applyBorder="1"/>
    <xf numFmtId="0" fontId="88" fillId="93" borderId="96" xfId="1323" applyFont="1" applyFill="1" applyBorder="1" applyAlignment="1">
      <alignment horizontal="left" indent="1"/>
    </xf>
    <xf numFmtId="10" fontId="36" fillId="79" borderId="189" xfId="910" applyNumberFormat="1" applyFont="1" applyFill="1" applyBorder="1" applyAlignment="1" applyProtection="1">
      <alignment horizontal="center" vertical="center"/>
      <protection locked="0"/>
    </xf>
    <xf numFmtId="10" fontId="1" fillId="79" borderId="189" xfId="1161" applyNumberFormat="1" applyFont="1" applyFill="1" applyBorder="1" applyAlignment="1">
      <alignment vertical="center"/>
    </xf>
    <xf numFmtId="10" fontId="10" fillId="79" borderId="189" xfId="0" applyNumberFormat="1" applyFont="1" applyFill="1" applyBorder="1" applyAlignment="1" applyProtection="1">
      <alignment horizontal="center" vertical="center"/>
      <protection locked="0"/>
    </xf>
    <xf numFmtId="10" fontId="1" fillId="79" borderId="189" xfId="1160" applyNumberFormat="1" applyFont="1" applyFill="1" applyBorder="1" applyAlignment="1">
      <alignment horizontal="center" vertical="center"/>
    </xf>
    <xf numFmtId="0" fontId="10" fillId="79" borderId="189" xfId="0" applyFont="1" applyFill="1" applyBorder="1" applyAlignment="1">
      <alignment horizontal="left" vertical="center" wrapText="1" indent="1"/>
    </xf>
    <xf numFmtId="0" fontId="10" fillId="79" borderId="189" xfId="0" applyFont="1" applyFill="1" applyBorder="1" applyAlignment="1" applyProtection="1">
      <alignment horizontal="center" vertical="center"/>
      <protection locked="0"/>
    </xf>
    <xf numFmtId="0" fontId="10" fillId="38" borderId="0" xfId="0" applyFont="1" applyFill="1" applyAlignment="1" applyProtection="1">
      <alignment horizontal="center" vertical="center"/>
      <protection locked="0"/>
    </xf>
    <xf numFmtId="0" fontId="10" fillId="79" borderId="0" xfId="0" applyFont="1" applyFill="1" applyAlignment="1" applyProtection="1">
      <alignment vertical="center"/>
      <protection locked="0"/>
    </xf>
    <xf numFmtId="0" fontId="1" fillId="79" borderId="189" xfId="0" applyFont="1" applyFill="1" applyBorder="1" applyAlignment="1">
      <alignment horizontal="left" indent="1"/>
    </xf>
    <xf numFmtId="4" fontId="1" fillId="79" borderId="189" xfId="0" applyNumberFormat="1" applyFont="1" applyFill="1" applyBorder="1" applyAlignment="1">
      <alignment horizontal="center"/>
    </xf>
    <xf numFmtId="0" fontId="1" fillId="79" borderId="195" xfId="0" applyFont="1" applyFill="1" applyBorder="1" applyAlignment="1">
      <alignment horizontal="left" indent="1"/>
    </xf>
    <xf numFmtId="0" fontId="1" fillId="79" borderId="196" xfId="0" applyFont="1" applyFill="1" applyBorder="1" applyAlignment="1">
      <alignment horizontal="left" indent="1"/>
    </xf>
    <xf numFmtId="4" fontId="1" fillId="79" borderId="189" xfId="17" applyNumberFormat="1" applyFill="1" applyBorder="1" applyAlignment="1">
      <alignment horizontal="left" vertical="center" indent="1"/>
    </xf>
    <xf numFmtId="0" fontId="153" fillId="0" borderId="0" xfId="0" applyFont="1" applyAlignment="1">
      <alignment horizontal="left" indent="1"/>
    </xf>
    <xf numFmtId="0" fontId="153" fillId="79" borderId="189" xfId="0" applyFont="1" applyFill="1" applyBorder="1" applyAlignment="1">
      <alignment horizontal="left" indent="1"/>
    </xf>
    <xf numFmtId="0" fontId="153" fillId="79" borderId="189" xfId="0" applyFont="1" applyFill="1" applyBorder="1" applyAlignment="1">
      <alignment horizontal="left" vertical="center" wrapText="1" indent="3"/>
    </xf>
    <xf numFmtId="0" fontId="88" fillId="93" borderId="203" xfId="1323" applyFont="1" applyFill="1" applyBorder="1"/>
    <xf numFmtId="0" fontId="153" fillId="79" borderId="0" xfId="0" applyFont="1" applyFill="1"/>
    <xf numFmtId="0" fontId="153" fillId="0" borderId="172" xfId="0" applyFont="1" applyBorder="1" applyAlignment="1">
      <alignment horizontal="left" vertical="center" wrapText="1" indent="3"/>
    </xf>
    <xf numFmtId="0" fontId="1" fillId="79" borderId="189" xfId="0" applyFont="1" applyFill="1" applyBorder="1" applyAlignment="1">
      <alignment horizontal="center" vertical="center"/>
    </xf>
    <xf numFmtId="0" fontId="1" fillId="79" borderId="189" xfId="0" applyFont="1" applyFill="1" applyBorder="1" applyAlignment="1" applyProtection="1">
      <alignment horizontal="center" vertical="center"/>
      <protection locked="0"/>
    </xf>
    <xf numFmtId="0" fontId="153" fillId="79" borderId="0" xfId="0" applyFont="1" applyFill="1" applyAlignment="1">
      <alignment horizontal="center" vertical="center"/>
    </xf>
    <xf numFmtId="0" fontId="1" fillId="79" borderId="201" xfId="0" applyFont="1" applyFill="1" applyBorder="1" applyAlignment="1">
      <alignment horizontal="center" vertical="center"/>
    </xf>
    <xf numFmtId="0" fontId="1" fillId="79" borderId="195" xfId="0" applyFont="1" applyFill="1" applyBorder="1" applyAlignment="1">
      <alignment horizontal="center" vertical="center"/>
    </xf>
    <xf numFmtId="4" fontId="1" fillId="79" borderId="195" xfId="0" applyNumberFormat="1" applyFont="1" applyFill="1" applyBorder="1" applyAlignment="1">
      <alignment horizontal="center" vertical="center"/>
    </xf>
    <xf numFmtId="4" fontId="10" fillId="79" borderId="201" xfId="0" applyNumberFormat="1" applyFont="1" applyFill="1" applyBorder="1" applyAlignment="1">
      <alignment horizontal="left" indent="1"/>
    </xf>
    <xf numFmtId="4" fontId="10" fillId="79" borderId="189" xfId="0" applyNumberFormat="1" applyFont="1" applyFill="1" applyBorder="1" applyAlignment="1">
      <alignment horizontal="center"/>
    </xf>
    <xf numFmtId="4" fontId="153" fillId="79" borderId="201" xfId="0" applyNumberFormat="1" applyFont="1" applyFill="1" applyBorder="1" applyAlignment="1">
      <alignment horizontal="left" vertical="center" wrapText="1" indent="3"/>
    </xf>
    <xf numFmtId="4" fontId="161" fillId="79" borderId="189" xfId="1323" applyNumberFormat="1" applyFont="1" applyFill="1" applyBorder="1" applyAlignment="1">
      <alignment horizontal="center" vertical="center"/>
    </xf>
    <xf numFmtId="4" fontId="162" fillId="79" borderId="189" xfId="0" applyNumberFormat="1" applyFont="1" applyFill="1" applyBorder="1"/>
    <xf numFmtId="4" fontId="153" fillId="79" borderId="201" xfId="0" applyNumberFormat="1" applyFont="1" applyFill="1" applyBorder="1" applyAlignment="1">
      <alignment horizontal="left" vertical="center" indent="1"/>
    </xf>
    <xf numFmtId="10" fontId="21" fillId="79" borderId="189" xfId="1323" applyNumberFormat="1" applyFont="1" applyFill="1" applyBorder="1" applyAlignment="1">
      <alignment horizontal="center" vertical="center"/>
    </xf>
    <xf numFmtId="10" fontId="20" fillId="79" borderId="189" xfId="1323" applyNumberFormat="1" applyFont="1" applyFill="1" applyBorder="1" applyAlignment="1">
      <alignment horizontal="center" vertical="center"/>
    </xf>
    <xf numFmtId="4" fontId="1" fillId="79" borderId="201" xfId="0" applyNumberFormat="1" applyFont="1" applyFill="1" applyBorder="1" applyAlignment="1">
      <alignment horizontal="left" vertical="center" indent="1"/>
    </xf>
    <xf numFmtId="10" fontId="153" fillId="79" borderId="189" xfId="0" applyNumberFormat="1" applyFont="1" applyFill="1" applyBorder="1" applyAlignment="1">
      <alignment horizontal="center" vertical="center"/>
    </xf>
    <xf numFmtId="10" fontId="153" fillId="79" borderId="189" xfId="0" applyNumberFormat="1" applyFont="1" applyFill="1" applyBorder="1" applyAlignment="1">
      <alignment horizontal="left" vertical="center" indent="1"/>
    </xf>
    <xf numFmtId="10" fontId="1" fillId="79" borderId="189" xfId="0" applyNumberFormat="1" applyFont="1" applyFill="1" applyBorder="1" applyAlignment="1">
      <alignment horizontal="left" vertical="center" indent="1"/>
    </xf>
    <xf numFmtId="0" fontId="1" fillId="78" borderId="0" xfId="1028" applyFill="1"/>
    <xf numFmtId="174" fontId="120" fillId="79" borderId="189" xfId="1028" applyNumberFormat="1" applyFont="1" applyFill="1" applyBorder="1" applyAlignment="1">
      <alignment horizontal="center"/>
    </xf>
    <xf numFmtId="0" fontId="10" fillId="79" borderId="189" xfId="1028" applyFont="1" applyFill="1" applyBorder="1" applyAlignment="1">
      <alignment horizontal="center" vertical="center"/>
    </xf>
    <xf numFmtId="0" fontId="1" fillId="79" borderId="189" xfId="1946" applyFill="1" applyBorder="1" applyAlignment="1">
      <alignment horizontal="center"/>
    </xf>
    <xf numFmtId="2" fontId="1" fillId="79" borderId="189" xfId="1028" applyNumberFormat="1" applyFill="1" applyBorder="1" applyAlignment="1">
      <alignment vertical="center"/>
    </xf>
    <xf numFmtId="0" fontId="1" fillId="79" borderId="189" xfId="1028" applyFill="1" applyBorder="1" applyAlignment="1">
      <alignment horizontal="left" vertical="top" wrapText="1"/>
    </xf>
    <xf numFmtId="0" fontId="36" fillId="79" borderId="189" xfId="1028" applyFont="1" applyFill="1" applyBorder="1" applyAlignment="1">
      <alignment vertical="center" wrapText="1"/>
    </xf>
    <xf numFmtId="14" fontId="153" fillId="77" borderId="195" xfId="6" applyNumberFormat="1" applyFont="1" applyFill="1" applyBorder="1" applyAlignment="1">
      <alignment horizontal="right" vertical="center"/>
    </xf>
    <xf numFmtId="4" fontId="16" fillId="78" borderId="0" xfId="6" applyNumberFormat="1" applyFont="1" applyFill="1" applyAlignment="1">
      <alignment horizontal="center"/>
    </xf>
    <xf numFmtId="0" fontId="0" fillId="0" borderId="277" xfId="0" applyBorder="1"/>
    <xf numFmtId="0" fontId="0" fillId="0" borderId="278" xfId="0" applyBorder="1"/>
    <xf numFmtId="0" fontId="153" fillId="0" borderId="278" xfId="0" applyFont="1" applyBorder="1"/>
    <xf numFmtId="0" fontId="1" fillId="0" borderId="278" xfId="0" applyFont="1" applyBorder="1"/>
    <xf numFmtId="4" fontId="16" fillId="78" borderId="278" xfId="6" applyNumberFormat="1" applyFont="1" applyFill="1" applyBorder="1" applyAlignment="1">
      <alignment horizontal="center"/>
    </xf>
    <xf numFmtId="4" fontId="16" fillId="78" borderId="279" xfId="6" applyNumberFormat="1" applyFont="1" applyFill="1" applyBorder="1" applyAlignment="1">
      <alignment horizontal="center"/>
    </xf>
    <xf numFmtId="0" fontId="119" fillId="0" borderId="280" xfId="0" applyFont="1" applyBorder="1"/>
    <xf numFmtId="174" fontId="119" fillId="0" borderId="0" xfId="895" applyFont="1" applyBorder="1" applyAlignment="1">
      <alignment horizontal="center"/>
    </xf>
    <xf numFmtId="4" fontId="16" fillId="78" borderId="281" xfId="6" applyNumberFormat="1" applyFont="1" applyFill="1" applyBorder="1" applyAlignment="1">
      <alignment horizontal="center"/>
    </xf>
    <xf numFmtId="4" fontId="16" fillId="78" borderId="280" xfId="6" applyNumberFormat="1" applyFont="1" applyFill="1" applyBorder="1"/>
    <xf numFmtId="4" fontId="16" fillId="78" borderId="282" xfId="6" applyNumberFormat="1" applyFont="1" applyFill="1" applyBorder="1"/>
    <xf numFmtId="4" fontId="16" fillId="78" borderId="283" xfId="6" applyNumberFormat="1" applyFont="1" applyFill="1" applyBorder="1"/>
    <xf numFmtId="4" fontId="16" fillId="78" borderId="283" xfId="6" applyNumberFormat="1" applyFont="1" applyFill="1" applyBorder="1" applyAlignment="1">
      <alignment horizontal="center"/>
    </xf>
    <xf numFmtId="4" fontId="16" fillId="78" borderId="284" xfId="6" applyNumberFormat="1" applyFont="1" applyFill="1" applyBorder="1" applyAlignment="1">
      <alignment horizontal="center"/>
    </xf>
    <xf numFmtId="0" fontId="24" fillId="78" borderId="277" xfId="6" applyFont="1" applyFill="1" applyBorder="1"/>
    <xf numFmtId="0" fontId="24" fillId="78" borderId="278" xfId="6" applyFont="1" applyFill="1" applyBorder="1"/>
    <xf numFmtId="0" fontId="24" fillId="78" borderId="279" xfId="6" applyFont="1" applyFill="1" applyBorder="1"/>
    <xf numFmtId="0" fontId="24" fillId="78" borderId="280" xfId="6" applyFont="1" applyFill="1" applyBorder="1"/>
    <xf numFmtId="0" fontId="24" fillId="78" borderId="281" xfId="6" applyFont="1" applyFill="1" applyBorder="1"/>
    <xf numFmtId="0" fontId="24" fillId="78" borderId="282" xfId="6" applyFont="1" applyFill="1" applyBorder="1"/>
    <xf numFmtId="0" fontId="24" fillId="78" borderId="283" xfId="6" applyFont="1" applyFill="1" applyBorder="1"/>
    <xf numFmtId="0" fontId="1" fillId="78" borderId="283" xfId="6" applyFill="1" applyBorder="1" applyAlignment="1">
      <alignment horizontal="center"/>
    </xf>
    <xf numFmtId="0" fontId="24" fillId="78" borderId="284" xfId="6" applyFont="1" applyFill="1" applyBorder="1"/>
    <xf numFmtId="0" fontId="243" fillId="68" borderId="202" xfId="1947" applyFont="1" applyFill="1" applyBorder="1"/>
    <xf numFmtId="0" fontId="1" fillId="78" borderId="277" xfId="11" applyFill="1" applyBorder="1"/>
    <xf numFmtId="0" fontId="1" fillId="78" borderId="278" xfId="11" applyFill="1" applyBorder="1"/>
    <xf numFmtId="0" fontId="1" fillId="78" borderId="279" xfId="11" applyFill="1" applyBorder="1"/>
    <xf numFmtId="0" fontId="1" fillId="78" borderId="280" xfId="11" applyFill="1" applyBorder="1"/>
    <xf numFmtId="0" fontId="1" fillId="78" borderId="281" xfId="11" applyFill="1" applyBorder="1"/>
    <xf numFmtId="0" fontId="1" fillId="78" borderId="282" xfId="11" applyFill="1" applyBorder="1"/>
    <xf numFmtId="0" fontId="1" fillId="78" borderId="283" xfId="11" applyFill="1" applyBorder="1"/>
    <xf numFmtId="0" fontId="1" fillId="78" borderId="284" xfId="11" applyFill="1" applyBorder="1"/>
    <xf numFmtId="0" fontId="153" fillId="78" borderId="0" xfId="6" applyFont="1" applyFill="1" applyAlignment="1">
      <alignment horizontal="left" vertical="top"/>
    </xf>
    <xf numFmtId="14" fontId="153" fillId="78" borderId="0" xfId="6" applyNumberFormat="1" applyFont="1" applyFill="1" applyAlignment="1">
      <alignment horizontal="right" vertical="center"/>
    </xf>
    <xf numFmtId="0" fontId="152" fillId="0" borderId="69" xfId="0" applyFont="1" applyBorder="1" applyAlignment="1">
      <alignment horizontal="center" vertical="center" wrapText="1"/>
    </xf>
    <xf numFmtId="0" fontId="10" fillId="0" borderId="69" xfId="0" applyFont="1" applyBorder="1" applyAlignment="1">
      <alignment horizontal="center" vertical="center" wrapText="1"/>
    </xf>
    <xf numFmtId="0" fontId="215" fillId="78" borderId="69" xfId="0" applyFont="1" applyFill="1" applyBorder="1" applyAlignment="1">
      <alignment horizontal="center" vertical="center" wrapText="1"/>
    </xf>
    <xf numFmtId="0" fontId="215" fillId="0" borderId="0" xfId="0" applyFont="1" applyAlignment="1">
      <alignment horizontal="center" vertical="center" wrapText="1"/>
    </xf>
    <xf numFmtId="0" fontId="152" fillId="0" borderId="0" xfId="0" applyFont="1" applyAlignment="1">
      <alignment wrapText="1"/>
    </xf>
    <xf numFmtId="0" fontId="153" fillId="0" borderId="0" xfId="0" applyFont="1" applyAlignment="1">
      <alignment wrapText="1"/>
    </xf>
    <xf numFmtId="0" fontId="152" fillId="98" borderId="69" xfId="0" applyFont="1" applyFill="1" applyBorder="1" applyAlignment="1">
      <alignment horizontal="left" vertical="center" wrapText="1"/>
    </xf>
    <xf numFmtId="0" fontId="10" fillId="80" borderId="70" xfId="0" applyFont="1" applyFill="1" applyBorder="1" applyAlignment="1">
      <alignment vertical="center"/>
    </xf>
    <xf numFmtId="0" fontId="10" fillId="80" borderId="71" xfId="0" applyFont="1" applyFill="1" applyBorder="1" applyAlignment="1">
      <alignment vertical="center" wrapText="1"/>
    </xf>
    <xf numFmtId="0" fontId="10" fillId="80" borderId="71" xfId="0" applyFont="1" applyFill="1" applyBorder="1" applyAlignment="1">
      <alignment horizontal="left" vertical="center" wrapText="1"/>
    </xf>
    <xf numFmtId="0" fontId="1" fillId="80" borderId="71" xfId="0" applyFont="1" applyFill="1" applyBorder="1" applyAlignment="1">
      <alignment vertical="center" wrapText="1"/>
    </xf>
    <xf numFmtId="0" fontId="10" fillId="80" borderId="92" xfId="0" applyFont="1" applyFill="1" applyBorder="1" applyAlignment="1">
      <alignment vertical="center" wrapText="1"/>
    </xf>
    <xf numFmtId="0" fontId="244" fillId="78" borderId="69" xfId="0" applyFont="1" applyFill="1" applyBorder="1" applyAlignment="1">
      <alignment horizontal="center" vertical="center" wrapText="1"/>
    </xf>
    <xf numFmtId="0" fontId="153" fillId="99" borderId="69" xfId="0" applyFont="1" applyFill="1" applyBorder="1" applyAlignment="1">
      <alignment horizontal="left" vertical="center" wrapText="1"/>
    </xf>
    <xf numFmtId="0" fontId="153" fillId="0" borderId="69" xfId="0" applyFont="1" applyBorder="1" applyAlignment="1">
      <alignment horizontal="left" vertical="center" wrapText="1"/>
    </xf>
    <xf numFmtId="0" fontId="1" fillId="0" borderId="69" xfId="0" applyFont="1" applyBorder="1" applyAlignment="1">
      <alignment horizontal="center" vertical="center" wrapText="1"/>
    </xf>
    <xf numFmtId="0" fontId="153" fillId="0" borderId="69" xfId="0" applyFont="1" applyBorder="1" applyAlignment="1">
      <alignment horizontal="center" vertical="center" wrapText="1"/>
    </xf>
    <xf numFmtId="0" fontId="153" fillId="78" borderId="69" xfId="0" applyFont="1" applyFill="1" applyBorder="1" applyAlignment="1">
      <alignment horizontal="center" vertical="center" wrapText="1"/>
    </xf>
    <xf numFmtId="0" fontId="153" fillId="0" borderId="0" xfId="0" applyFont="1" applyAlignment="1">
      <alignment horizontal="center" vertical="center" wrapText="1"/>
    </xf>
    <xf numFmtId="0" fontId="1" fillId="0" borderId="0" xfId="0" applyFont="1" applyAlignment="1">
      <alignment vertical="center" wrapText="1"/>
    </xf>
    <xf numFmtId="14" fontId="1" fillId="0" borderId="0" xfId="0" applyNumberFormat="1" applyFont="1" applyAlignment="1">
      <alignment vertical="center" wrapText="1"/>
    </xf>
    <xf numFmtId="9" fontId="1" fillId="0" borderId="0" xfId="0" applyNumberFormat="1" applyFont="1" applyAlignment="1">
      <alignment vertical="center" wrapText="1"/>
    </xf>
    <xf numFmtId="211" fontId="153" fillId="78" borderId="69" xfId="0" applyNumberFormat="1" applyFont="1" applyFill="1" applyBorder="1" applyAlignment="1">
      <alignment horizontal="center" vertical="center" wrapText="1"/>
    </xf>
    <xf numFmtId="14" fontId="153" fillId="0" borderId="0" xfId="0" applyNumberFormat="1" applyFont="1" applyAlignment="1">
      <alignment horizontal="center" vertical="center" wrapText="1"/>
    </xf>
    <xf numFmtId="0" fontId="153" fillId="78" borderId="0" xfId="0" applyFont="1" applyFill="1" applyAlignment="1">
      <alignment wrapText="1"/>
    </xf>
    <xf numFmtId="2" fontId="153" fillId="78" borderId="69" xfId="1161" applyNumberFormat="1" applyFont="1" applyFill="1" applyBorder="1" applyAlignment="1">
      <alignment horizontal="center" vertical="center" wrapText="1"/>
    </xf>
    <xf numFmtId="0" fontId="245" fillId="78" borderId="69" xfId="0" applyFont="1" applyFill="1" applyBorder="1" applyAlignment="1">
      <alignment horizontal="center" vertical="center" wrapText="1"/>
    </xf>
    <xf numFmtId="4" fontId="245" fillId="78" borderId="69" xfId="0" applyNumberFormat="1" applyFont="1" applyFill="1" applyBorder="1" applyAlignment="1">
      <alignment horizontal="center" vertical="center" wrapText="1"/>
    </xf>
    <xf numFmtId="4" fontId="153" fillId="78" borderId="69" xfId="0" applyNumberFormat="1" applyFont="1" applyFill="1" applyBorder="1" applyAlignment="1">
      <alignment horizontal="center" vertical="center" wrapText="1"/>
    </xf>
    <xf numFmtId="0" fontId="1" fillId="10" borderId="69" xfId="0" applyFont="1" applyFill="1" applyBorder="1" applyAlignment="1">
      <alignment horizontal="left" vertical="center" wrapText="1"/>
    </xf>
    <xf numFmtId="215" fontId="153" fillId="78" borderId="69" xfId="1161" applyNumberFormat="1" applyFont="1" applyFill="1" applyBorder="1" applyAlignment="1">
      <alignment horizontal="center" vertical="center" wrapText="1"/>
    </xf>
    <xf numFmtId="10" fontId="153" fillId="0" borderId="0" xfId="0" applyNumberFormat="1" applyFont="1" applyAlignment="1">
      <alignment wrapText="1"/>
    </xf>
    <xf numFmtId="0" fontId="244" fillId="78" borderId="0" xfId="0" applyFont="1" applyFill="1" applyAlignment="1">
      <alignment horizontal="center" vertical="center" wrapText="1"/>
    </xf>
    <xf numFmtId="0" fontId="161" fillId="78" borderId="69" xfId="0" applyFont="1" applyFill="1" applyBorder="1" applyAlignment="1">
      <alignment horizontal="center" vertical="center" wrapText="1"/>
    </xf>
    <xf numFmtId="0" fontId="167" fillId="78" borderId="69" xfId="0" applyFont="1" applyFill="1" applyBorder="1" applyAlignment="1">
      <alignment horizontal="center" vertical="center" wrapText="1"/>
    </xf>
    <xf numFmtId="2" fontId="153" fillId="78" borderId="69" xfId="0" applyNumberFormat="1" applyFont="1" applyFill="1" applyBorder="1" applyAlignment="1">
      <alignment horizontal="center" vertical="center" wrapText="1"/>
    </xf>
    <xf numFmtId="216" fontId="153" fillId="78" borderId="69" xfId="0" applyNumberFormat="1" applyFont="1" applyFill="1" applyBorder="1" applyAlignment="1">
      <alignment horizontal="center" vertical="center" wrapText="1"/>
    </xf>
    <xf numFmtId="4" fontId="153" fillId="0" borderId="69" xfId="0" applyNumberFormat="1" applyFont="1" applyBorder="1" applyAlignment="1">
      <alignment horizontal="center" vertical="center" wrapText="1"/>
    </xf>
    <xf numFmtId="0" fontId="152" fillId="0" borderId="0" xfId="0" applyFont="1" applyAlignment="1">
      <alignment horizontal="left" vertical="center" wrapText="1"/>
    </xf>
    <xf numFmtId="0" fontId="153" fillId="0" borderId="0" xfId="0" applyFont="1" applyAlignment="1">
      <alignment horizontal="left" vertical="center" wrapText="1"/>
    </xf>
    <xf numFmtId="0" fontId="1" fillId="0" borderId="0" xfId="0" applyFont="1" applyAlignment="1">
      <alignment horizontal="center" wrapText="1"/>
    </xf>
    <xf numFmtId="0" fontId="153" fillId="0" borderId="0" xfId="0" applyFont="1" applyAlignment="1">
      <alignment horizontal="left" wrapText="1"/>
    </xf>
    <xf numFmtId="0" fontId="153" fillId="0" borderId="0" xfId="0" applyFont="1" applyAlignment="1">
      <alignment horizontal="center" wrapText="1"/>
    </xf>
    <xf numFmtId="0" fontId="215" fillId="0" borderId="69" xfId="0" applyFont="1" applyBorder="1" applyAlignment="1">
      <alignment horizontal="center" vertical="center" wrapText="1"/>
    </xf>
    <xf numFmtId="0" fontId="152" fillId="36" borderId="69" xfId="0" applyFont="1" applyFill="1" applyBorder="1" applyAlignment="1">
      <alignment horizontal="left" vertical="center" wrapText="1"/>
    </xf>
    <xf numFmtId="0" fontId="244" fillId="80" borderId="69" xfId="0" applyFont="1" applyFill="1" applyBorder="1" applyAlignment="1">
      <alignment horizontal="center" vertical="center" wrapText="1"/>
    </xf>
    <xf numFmtId="0" fontId="1" fillId="0" borderId="71" xfId="0" applyFont="1" applyBorder="1" applyAlignment="1">
      <alignment horizontal="center" vertical="center" wrapText="1"/>
    </xf>
    <xf numFmtId="215" fontId="153" fillId="78" borderId="69" xfId="0" applyNumberFormat="1" applyFont="1" applyFill="1" applyBorder="1" applyAlignment="1">
      <alignment horizontal="center" vertical="center" wrapText="1"/>
    </xf>
    <xf numFmtId="0" fontId="1" fillId="10" borderId="71" xfId="0" applyFont="1" applyFill="1" applyBorder="1" applyAlignment="1">
      <alignment horizontal="left" vertical="center" wrapText="1"/>
    </xf>
    <xf numFmtId="0" fontId="153" fillId="0" borderId="71" xfId="0" applyFont="1" applyBorder="1" applyAlignment="1">
      <alignment horizontal="left" vertical="center" wrapText="1"/>
    </xf>
    <xf numFmtId="0" fontId="153" fillId="0" borderId="92" xfId="0" applyFont="1" applyBorder="1" applyAlignment="1">
      <alignment horizontal="center" vertical="center" wrapText="1"/>
    </xf>
    <xf numFmtId="3" fontId="153" fillId="78" borderId="69" xfId="0" applyNumberFormat="1" applyFont="1" applyFill="1" applyBorder="1" applyAlignment="1">
      <alignment horizontal="center" vertical="center" wrapText="1"/>
    </xf>
    <xf numFmtId="3" fontId="153" fillId="78" borderId="69" xfId="0" applyNumberFormat="1" applyFont="1" applyFill="1" applyBorder="1" applyAlignment="1">
      <alignment vertical="center" wrapText="1"/>
    </xf>
    <xf numFmtId="216" fontId="153" fillId="0" borderId="69" xfId="0" applyNumberFormat="1" applyFont="1" applyBorder="1" applyAlignment="1">
      <alignment horizontal="center" vertical="center" wrapText="1"/>
    </xf>
    <xf numFmtId="215" fontId="153" fillId="78" borderId="69" xfId="897" applyNumberFormat="1" applyFont="1" applyFill="1" applyBorder="1" applyAlignment="1">
      <alignment horizontal="center" vertical="center" wrapText="1"/>
    </xf>
    <xf numFmtId="169" fontId="153" fillId="78" borderId="69" xfId="1161" applyNumberFormat="1" applyFont="1" applyFill="1" applyBorder="1" applyAlignment="1">
      <alignment horizontal="center" vertical="center" wrapText="1"/>
    </xf>
    <xf numFmtId="2" fontId="153" fillId="0" borderId="69" xfId="0" applyNumberFormat="1" applyFont="1" applyBorder="1" applyAlignment="1">
      <alignment horizontal="center" vertical="center" wrapText="1"/>
    </xf>
    <xf numFmtId="3" fontId="153" fillId="0" borderId="69" xfId="0" applyNumberFormat="1" applyFont="1" applyBorder="1" applyAlignment="1">
      <alignment horizontal="center" vertical="center" wrapText="1"/>
    </xf>
    <xf numFmtId="0" fontId="10" fillId="78" borderId="92" xfId="0" applyFont="1" applyFill="1" applyBorder="1" applyAlignment="1">
      <alignment vertical="center" wrapText="1"/>
    </xf>
    <xf numFmtId="14" fontId="153" fillId="78" borderId="69" xfId="0" applyNumberFormat="1" applyFont="1" applyFill="1" applyBorder="1" applyAlignment="1">
      <alignment horizontal="center" vertical="center" wrapText="1"/>
    </xf>
    <xf numFmtId="0" fontId="1" fillId="80" borderId="69" xfId="0" applyFont="1" applyFill="1" applyBorder="1" applyAlignment="1">
      <alignment vertical="center" wrapText="1"/>
    </xf>
    <xf numFmtId="0" fontId="1" fillId="0" borderId="69" xfId="0" applyFont="1" applyBorder="1" applyAlignment="1">
      <alignment horizontal="left" vertical="center" wrapText="1"/>
    </xf>
    <xf numFmtId="0" fontId="1" fillId="100" borderId="69" xfId="0" applyFont="1" applyFill="1" applyBorder="1" applyAlignment="1">
      <alignment horizontal="left" vertical="center" wrapText="1"/>
    </xf>
    <xf numFmtId="0" fontId="236" fillId="0" borderId="0" xfId="0" quotePrefix="1" applyFont="1"/>
    <xf numFmtId="0" fontId="247" fillId="38" borderId="69" xfId="0" applyFont="1" applyFill="1" applyBorder="1" applyAlignment="1">
      <alignment horizontal="center" vertical="center" wrapText="1"/>
    </xf>
    <xf numFmtId="0" fontId="247" fillId="0" borderId="0" xfId="0" applyFont="1" applyAlignment="1">
      <alignment horizontal="center" vertical="center" wrapText="1"/>
    </xf>
    <xf numFmtId="0" fontId="0" fillId="0" borderId="0" xfId="0" applyAlignment="1">
      <alignment horizontal="center" vertical="center"/>
    </xf>
    <xf numFmtId="0" fontId="2" fillId="78" borderId="0" xfId="0" applyFont="1" applyFill="1"/>
    <xf numFmtId="0" fontId="2" fillId="78" borderId="277" xfId="6" applyFont="1" applyFill="1" applyBorder="1"/>
    <xf numFmtId="0" fontId="2" fillId="78" borderId="278" xfId="6" applyFont="1" applyFill="1" applyBorder="1"/>
    <xf numFmtId="0" fontId="2" fillId="78" borderId="279" xfId="6" applyFont="1" applyFill="1" applyBorder="1"/>
    <xf numFmtId="0" fontId="2" fillId="78" borderId="280" xfId="6" applyFont="1" applyFill="1" applyBorder="1"/>
    <xf numFmtId="0" fontId="2" fillId="78" borderId="282" xfId="6" applyFont="1" applyFill="1" applyBorder="1"/>
    <xf numFmtId="0" fontId="2" fillId="78" borderId="283" xfId="6" applyFont="1" applyFill="1" applyBorder="1"/>
    <xf numFmtId="0" fontId="2" fillId="78" borderId="284" xfId="6" applyFont="1" applyFill="1" applyBorder="1"/>
    <xf numFmtId="14" fontId="153" fillId="78" borderId="0" xfId="6" quotePrefix="1" applyNumberFormat="1" applyFont="1" applyFill="1" applyAlignment="1">
      <alignment horizontal="right" vertical="center"/>
    </xf>
    <xf numFmtId="0" fontId="108" fillId="78" borderId="0" xfId="0" applyFont="1" applyFill="1"/>
    <xf numFmtId="0" fontId="108" fillId="0" borderId="281" xfId="0" applyFont="1" applyBorder="1"/>
    <xf numFmtId="2" fontId="87" fillId="69" borderId="75" xfId="1947" applyNumberFormat="1" applyFont="1" applyFill="1" applyBorder="1" applyAlignment="1">
      <alignment horizontal="center" vertical="center"/>
    </xf>
    <xf numFmtId="0" fontId="8" fillId="69" borderId="158" xfId="1947" applyFont="1" applyFill="1" applyBorder="1" applyAlignment="1">
      <alignment horizontal="center" vertical="center" wrapText="1"/>
    </xf>
    <xf numFmtId="0" fontId="0" fillId="69" borderId="0" xfId="0" applyFill="1"/>
    <xf numFmtId="0" fontId="0" fillId="69" borderId="0" xfId="0" applyFill="1" applyAlignment="1">
      <alignment horizontal="center" vertical="center"/>
    </xf>
    <xf numFmtId="0" fontId="0" fillId="69" borderId="0" xfId="0" applyFill="1" applyAlignment="1">
      <alignment horizontal="center"/>
    </xf>
    <xf numFmtId="174" fontId="2" fillId="69" borderId="0" xfId="895" applyFont="1" applyFill="1" applyAlignment="1">
      <alignment horizontal="center"/>
    </xf>
    <xf numFmtId="0" fontId="165" fillId="78" borderId="0" xfId="1946" applyFont="1" applyFill="1" applyAlignment="1">
      <alignment horizontal="center" vertical="center" wrapText="1"/>
    </xf>
    <xf numFmtId="0" fontId="8" fillId="26" borderId="285" xfId="1947" applyFont="1" applyFill="1" applyBorder="1" applyAlignment="1">
      <alignment horizontal="center" vertical="center"/>
    </xf>
    <xf numFmtId="0" fontId="8" fillId="2" borderId="285" xfId="1947" applyFont="1" applyFill="1" applyBorder="1" applyAlignment="1">
      <alignment horizontal="center" vertical="center"/>
    </xf>
    <xf numFmtId="2" fontId="87" fillId="75" borderId="75" xfId="1947" applyNumberFormat="1" applyFont="1" applyFill="1" applyBorder="1" applyAlignment="1">
      <alignment horizontal="center" vertical="center"/>
    </xf>
    <xf numFmtId="14" fontId="87" fillId="75" borderId="75" xfId="1947" applyNumberFormat="1" applyFont="1" applyFill="1" applyBorder="1" applyAlignment="1">
      <alignment horizontal="center" vertical="center"/>
    </xf>
    <xf numFmtId="180" fontId="87" fillId="75" borderId="75" xfId="1947" applyNumberFormat="1" applyFont="1" applyFill="1" applyBorder="1" applyAlignment="1">
      <alignment horizontal="center" vertical="center"/>
    </xf>
    <xf numFmtId="180" fontId="257" fillId="75" borderId="75" xfId="1947" applyNumberFormat="1" applyFont="1" applyFill="1" applyBorder="1" applyAlignment="1">
      <alignment horizontal="center" vertical="center"/>
    </xf>
    <xf numFmtId="14" fontId="0" fillId="0" borderId="47" xfId="0" applyNumberFormat="1" applyBorder="1"/>
    <xf numFmtId="2" fontId="1" fillId="0" borderId="31" xfId="1947" applyNumberFormat="1" applyBorder="1"/>
    <xf numFmtId="0" fontId="214" fillId="0" borderId="0" xfId="6" applyFont="1"/>
    <xf numFmtId="0" fontId="214" fillId="0" borderId="0" xfId="6" applyFont="1" applyAlignment="1">
      <alignment horizontal="center"/>
    </xf>
    <xf numFmtId="3" fontId="214" fillId="0" borderId="0" xfId="6" applyNumberFormat="1" applyFont="1"/>
    <xf numFmtId="0" fontId="212" fillId="0" borderId="0" xfId="6" applyFont="1" applyAlignment="1">
      <alignment horizontal="center"/>
    </xf>
    <xf numFmtId="3" fontId="212" fillId="0" borderId="0" xfId="6" applyNumberFormat="1" applyFont="1"/>
    <xf numFmtId="14" fontId="153" fillId="78" borderId="253" xfId="6" quotePrefix="1" applyNumberFormat="1" applyFont="1" applyFill="1" applyBorder="1" applyAlignment="1">
      <alignment horizontal="right" vertical="center"/>
    </xf>
    <xf numFmtId="14" fontId="153" fillId="78" borderId="253" xfId="6" applyNumberFormat="1" applyFont="1" applyFill="1" applyBorder="1" applyAlignment="1">
      <alignment horizontal="right" vertical="center"/>
    </xf>
    <xf numFmtId="174" fontId="0" fillId="78" borderId="0" xfId="0" applyNumberFormat="1" applyFill="1" applyAlignment="1">
      <alignment horizontal="center"/>
    </xf>
    <xf numFmtId="14" fontId="0" fillId="78" borderId="0" xfId="0" applyNumberFormat="1" applyFill="1"/>
    <xf numFmtId="174" fontId="0" fillId="78" borderId="0" xfId="0" applyNumberFormat="1" applyFill="1"/>
    <xf numFmtId="0" fontId="0" fillId="78" borderId="0" xfId="0" applyFill="1" applyAlignment="1">
      <alignment horizontal="center"/>
    </xf>
    <xf numFmtId="14" fontId="0" fillId="78" borderId="0" xfId="0" applyNumberFormat="1" applyFill="1" applyAlignment="1">
      <alignment horizontal="center"/>
    </xf>
    <xf numFmtId="169" fontId="0" fillId="78" borderId="0" xfId="0" applyNumberFormat="1" applyFill="1" applyAlignment="1">
      <alignment horizontal="center"/>
    </xf>
    <xf numFmtId="49" fontId="0" fillId="78" borderId="0" xfId="0" applyNumberFormat="1" applyFill="1" applyAlignment="1">
      <alignment horizontal="center"/>
    </xf>
    <xf numFmtId="0" fontId="10" fillId="79" borderId="195" xfId="0" applyFont="1" applyFill="1" applyBorder="1" applyAlignment="1">
      <alignment horizontal="left" vertical="center" indent="1"/>
    </xf>
    <xf numFmtId="0" fontId="242" fillId="38" borderId="194" xfId="0" applyFont="1" applyFill="1" applyBorder="1" applyAlignment="1" applyProtection="1">
      <alignment horizontal="center" vertical="center"/>
      <protection locked="0"/>
    </xf>
    <xf numFmtId="4" fontId="9" fillId="79" borderId="189" xfId="6" applyNumberFormat="1" applyFont="1" applyFill="1" applyBorder="1" applyAlignment="1">
      <alignment horizontal="right" vertical="center"/>
    </xf>
    <xf numFmtId="0" fontId="258" fillId="79" borderId="189" xfId="6" applyFont="1" applyFill="1" applyBorder="1" applyAlignment="1">
      <alignment horizontal="center" vertical="center" wrapText="1"/>
    </xf>
    <xf numFmtId="4" fontId="259" fillId="79" borderId="189" xfId="6" applyNumberFormat="1" applyFont="1" applyFill="1" applyBorder="1" applyAlignment="1">
      <alignment horizontal="right" vertical="center" wrapText="1"/>
    </xf>
    <xf numFmtId="4" fontId="225" fillId="79" borderId="189" xfId="6" applyNumberFormat="1" applyFont="1" applyFill="1" applyBorder="1" applyAlignment="1">
      <alignment horizontal="right" vertical="center" wrapText="1"/>
    </xf>
    <xf numFmtId="4" fontId="25" fillId="79" borderId="189" xfId="6" applyNumberFormat="1" applyFont="1" applyFill="1" applyBorder="1" applyAlignment="1">
      <alignment horizontal="right" vertical="center" wrapText="1"/>
    </xf>
    <xf numFmtId="0" fontId="260" fillId="79" borderId="189" xfId="6" applyFont="1" applyFill="1" applyBorder="1" applyAlignment="1">
      <alignment horizontal="center" vertical="center" wrapText="1"/>
    </xf>
    <xf numFmtId="0" fontId="98" fillId="79" borderId="189" xfId="6" applyFont="1" applyFill="1" applyBorder="1" applyAlignment="1">
      <alignment horizontal="center" vertical="center" wrapText="1"/>
    </xf>
    <xf numFmtId="0" fontId="31" fillId="79" borderId="189" xfId="6" applyFont="1" applyFill="1" applyBorder="1" applyAlignment="1">
      <alignment horizontal="center" vertical="center" wrapText="1"/>
    </xf>
    <xf numFmtId="0" fontId="27" fillId="79" borderId="189" xfId="6" applyFont="1" applyFill="1" applyBorder="1" applyAlignment="1">
      <alignment horizontal="center" vertical="center" wrapText="1"/>
    </xf>
    <xf numFmtId="0" fontId="21" fillId="40" borderId="189" xfId="6" applyFont="1" applyFill="1" applyBorder="1"/>
    <xf numFmtId="0" fontId="24" fillId="40" borderId="189" xfId="6" applyFont="1" applyFill="1" applyBorder="1"/>
    <xf numFmtId="0" fontId="10" fillId="40" borderId="189" xfId="6" applyFont="1" applyFill="1" applyBorder="1" applyAlignment="1">
      <alignment horizontal="center"/>
    </xf>
    <xf numFmtId="4" fontId="167" fillId="79" borderId="189" xfId="6" applyNumberFormat="1" applyFont="1" applyFill="1" applyBorder="1" applyAlignment="1">
      <alignment horizontal="right" vertical="center" wrapText="1"/>
    </xf>
    <xf numFmtId="4" fontId="246" fillId="79" borderId="189" xfId="6" applyNumberFormat="1" applyFont="1" applyFill="1" applyBorder="1" applyAlignment="1">
      <alignment horizontal="right" vertical="center" wrapText="1"/>
    </xf>
    <xf numFmtId="4" fontId="167" fillId="78" borderId="0" xfId="6" applyNumberFormat="1" applyFont="1" applyFill="1" applyAlignment="1">
      <alignment horizontal="right" vertical="center" wrapText="1"/>
    </xf>
    <xf numFmtId="4" fontId="246" fillId="78" borderId="0" xfId="6" applyNumberFormat="1" applyFont="1" applyFill="1" applyAlignment="1">
      <alignment horizontal="right" vertical="center" wrapText="1"/>
    </xf>
    <xf numFmtId="0" fontId="1" fillId="78" borderId="0" xfId="0" applyFont="1" applyFill="1" applyAlignment="1">
      <alignment horizontal="left" vertical="center"/>
    </xf>
    <xf numFmtId="0" fontId="10" fillId="77" borderId="201" xfId="6" applyFont="1" applyFill="1" applyBorder="1" applyAlignment="1">
      <alignment vertical="center"/>
    </xf>
    <xf numFmtId="4" fontId="167" fillId="77" borderId="189" xfId="6" applyNumberFormat="1" applyFont="1" applyFill="1" applyBorder="1" applyAlignment="1">
      <alignment horizontal="right" vertical="center" wrapText="1"/>
    </xf>
    <xf numFmtId="4" fontId="246" fillId="77" borderId="189" xfId="6" applyNumberFormat="1" applyFont="1" applyFill="1" applyBorder="1" applyAlignment="1">
      <alignment horizontal="right" vertical="center" wrapText="1"/>
    </xf>
    <xf numFmtId="4" fontId="25" fillId="77" borderId="189" xfId="6" applyNumberFormat="1" applyFont="1" applyFill="1" applyBorder="1" applyAlignment="1">
      <alignment horizontal="right" vertical="center" wrapText="1"/>
    </xf>
    <xf numFmtId="0" fontId="10" fillId="77" borderId="196" xfId="6" applyFont="1" applyFill="1" applyBorder="1" applyAlignment="1">
      <alignment vertical="center"/>
    </xf>
    <xf numFmtId="0" fontId="1" fillId="68" borderId="286" xfId="0" applyFont="1" applyFill="1" applyBorder="1" applyAlignment="1">
      <alignment horizontal="left" vertical="center"/>
    </xf>
    <xf numFmtId="4" fontId="25" fillId="68" borderId="286" xfId="0" applyNumberFormat="1" applyFont="1" applyFill="1" applyBorder="1" applyAlignment="1">
      <alignment vertical="center"/>
    </xf>
    <xf numFmtId="4" fontId="25" fillId="78" borderId="0" xfId="0" applyNumberFormat="1" applyFont="1" applyFill="1" applyAlignment="1">
      <alignment vertical="center"/>
    </xf>
    <xf numFmtId="168" fontId="24" fillId="79" borderId="189" xfId="894" applyFont="1" applyFill="1" applyBorder="1" applyAlignment="1">
      <alignment horizontal="center" vertical="center"/>
    </xf>
    <xf numFmtId="217" fontId="1" fillId="79" borderId="189" xfId="0" applyNumberFormat="1" applyFont="1" applyFill="1" applyBorder="1" applyAlignment="1">
      <alignment horizontal="right" vertical="center" wrapText="1"/>
    </xf>
    <xf numFmtId="168" fontId="1" fillId="38" borderId="0" xfId="6" applyNumberFormat="1" applyFill="1" applyAlignment="1">
      <alignment vertical="center"/>
    </xf>
    <xf numFmtId="217" fontId="24" fillId="0" borderId="0" xfId="6" applyNumberFormat="1" applyFont="1"/>
    <xf numFmtId="0" fontId="132" fillId="78" borderId="0" xfId="0" applyFont="1" applyFill="1"/>
    <xf numFmtId="14" fontId="35" fillId="78" borderId="238" xfId="6" quotePrefix="1" applyNumberFormat="1" applyFont="1" applyFill="1" applyBorder="1" applyAlignment="1">
      <alignment horizontal="right" vertical="center"/>
    </xf>
    <xf numFmtId="0" fontId="153" fillId="77" borderId="189" xfId="6" applyFont="1" applyFill="1" applyBorder="1" applyAlignment="1">
      <alignment horizontal="right" vertical="center"/>
    </xf>
    <xf numFmtId="14" fontId="35" fillId="78" borderId="243" xfId="6" quotePrefix="1" applyNumberFormat="1" applyFont="1" applyFill="1" applyBorder="1" applyAlignment="1">
      <alignment horizontal="right" vertical="center"/>
    </xf>
    <xf numFmtId="0" fontId="1" fillId="0" borderId="0" xfId="1026" applyAlignment="1">
      <alignment horizontal="right"/>
    </xf>
    <xf numFmtId="0" fontId="223" fillId="68" borderId="89" xfId="1947" applyFont="1" applyFill="1" applyBorder="1" applyAlignment="1">
      <alignment horizontal="right"/>
    </xf>
    <xf numFmtId="0" fontId="24" fillId="0" borderId="0" xfId="6" applyFont="1" applyAlignment="1">
      <alignment horizontal="right"/>
    </xf>
    <xf numFmtId="0" fontId="10" fillId="46" borderId="217" xfId="6" applyFont="1" applyFill="1" applyBorder="1" applyAlignment="1">
      <alignment horizontal="right" vertical="center"/>
    </xf>
    <xf numFmtId="4" fontId="219" fillId="79" borderId="189" xfId="0" applyNumberFormat="1" applyFont="1" applyFill="1" applyBorder="1" applyAlignment="1">
      <alignment horizontal="right" vertical="center"/>
    </xf>
    <xf numFmtId="0" fontId="10" fillId="93" borderId="201" xfId="6" applyFont="1" applyFill="1" applyBorder="1" applyAlignment="1">
      <alignment horizontal="right" vertical="center" wrapText="1"/>
    </xf>
    <xf numFmtId="3" fontId="10" fillId="0" borderId="0" xfId="6" applyNumberFormat="1" applyFont="1" applyAlignment="1">
      <alignment horizontal="right" vertical="center"/>
    </xf>
    <xf numFmtId="0" fontId="100" fillId="68" borderId="88" xfId="0" applyFont="1" applyFill="1" applyBorder="1" applyAlignment="1">
      <alignment horizontal="right"/>
    </xf>
    <xf numFmtId="0" fontId="0" fillId="79" borderId="201" xfId="0" applyFill="1" applyBorder="1" applyAlignment="1">
      <alignment horizontal="right"/>
    </xf>
    <xf numFmtId="168" fontId="0" fillId="79" borderId="189" xfId="894" applyFont="1" applyFill="1" applyBorder="1"/>
    <xf numFmtId="10" fontId="32" fillId="0" borderId="31" xfId="0" applyNumberFormat="1" applyFont="1" applyBorder="1" applyAlignment="1">
      <alignment horizontal="center" vertical="center"/>
    </xf>
    <xf numFmtId="10" fontId="20" fillId="0" borderId="31" xfId="0" applyNumberFormat="1" applyFont="1" applyBorder="1" applyAlignment="1">
      <alignment horizontal="center" vertical="center"/>
    </xf>
    <xf numFmtId="10" fontId="33" fillId="0" borderId="0" xfId="0" applyNumberFormat="1" applyFont="1" applyAlignment="1">
      <alignment horizontal="center" vertical="center"/>
    </xf>
    <xf numFmtId="10" fontId="34" fillId="0" borderId="0" xfId="0" applyNumberFormat="1" applyFont="1" applyAlignment="1">
      <alignment horizontal="center" vertical="center"/>
    </xf>
    <xf numFmtId="10" fontId="261" fillId="0" borderId="31" xfId="0" applyNumberFormat="1" applyFont="1" applyBorder="1" applyAlignment="1">
      <alignment horizontal="center" vertical="center"/>
    </xf>
    <xf numFmtId="0" fontId="10" fillId="46" borderId="234" xfId="6" applyFont="1" applyFill="1" applyBorder="1" applyAlignment="1">
      <alignment horizontal="center" vertical="center"/>
    </xf>
    <xf numFmtId="4" fontId="10" fillId="79" borderId="195" xfId="0" applyNumberFormat="1" applyFont="1" applyFill="1" applyBorder="1" applyAlignment="1">
      <alignment horizontal="right" vertical="center"/>
    </xf>
    <xf numFmtId="10" fontId="1" fillId="79" borderId="189" xfId="0" applyNumberFormat="1" applyFont="1" applyFill="1" applyBorder="1" applyAlignment="1">
      <alignment horizontal="center"/>
    </xf>
    <xf numFmtId="9" fontId="1" fillId="79" borderId="189" xfId="0" applyNumberFormat="1" applyFont="1" applyFill="1" applyBorder="1" applyAlignment="1">
      <alignment horizontal="center"/>
    </xf>
    <xf numFmtId="10" fontId="2" fillId="78" borderId="0" xfId="1161" applyNumberFormat="1" applyFont="1" applyFill="1" applyBorder="1" applyAlignment="1" applyProtection="1">
      <alignment horizontal="center"/>
    </xf>
    <xf numFmtId="14" fontId="61" fillId="78" borderId="0" xfId="6" applyNumberFormat="1" applyFont="1" applyFill="1" applyAlignment="1">
      <alignment horizontal="right" vertical="center"/>
    </xf>
    <xf numFmtId="14" fontId="61" fillId="78" borderId="0" xfId="6" quotePrefix="1" applyNumberFormat="1" applyFont="1" applyFill="1" applyAlignment="1">
      <alignment horizontal="right" vertical="center"/>
    </xf>
    <xf numFmtId="0" fontId="153" fillId="77" borderId="189" xfId="6" applyFont="1" applyFill="1" applyBorder="1" applyAlignment="1">
      <alignment horizontal="center" vertical="center" wrapText="1"/>
    </xf>
    <xf numFmtId="3" fontId="111" fillId="0" borderId="0" xfId="0" applyNumberFormat="1" applyFont="1" applyAlignment="1">
      <alignment vertical="center"/>
    </xf>
    <xf numFmtId="10" fontId="111" fillId="0" borderId="0" xfId="0" applyNumberFormat="1" applyFont="1" applyAlignment="1">
      <alignment horizontal="left" vertical="center"/>
    </xf>
    <xf numFmtId="4" fontId="1" fillId="0" borderId="0" xfId="0" applyNumberFormat="1" applyFont="1"/>
    <xf numFmtId="3" fontId="1" fillId="0" borderId="0" xfId="0" applyNumberFormat="1" applyFont="1"/>
    <xf numFmtId="0" fontId="128" fillId="8" borderId="287" xfId="0" applyFont="1" applyFill="1" applyBorder="1" applyAlignment="1" applyProtection="1">
      <alignment horizontal="left" vertical="center"/>
      <protection locked="0"/>
    </xf>
    <xf numFmtId="10" fontId="129" fillId="8" borderId="287" xfId="0" applyNumberFormat="1" applyFont="1" applyFill="1" applyBorder="1" applyAlignment="1" applyProtection="1">
      <alignment vertical="center"/>
      <protection locked="0"/>
    </xf>
    <xf numFmtId="3" fontId="129" fillId="8" borderId="287" xfId="0" applyNumberFormat="1" applyFont="1" applyFill="1" applyBorder="1" applyAlignment="1" applyProtection="1">
      <alignment vertical="center"/>
      <protection locked="0"/>
    </xf>
    <xf numFmtId="0" fontId="129" fillId="8" borderId="287" xfId="1095" applyFont="1" applyFill="1" applyBorder="1" applyAlignment="1" applyProtection="1">
      <alignment horizontal="center" vertical="center"/>
      <protection locked="0"/>
    </xf>
    <xf numFmtId="0" fontId="111" fillId="0" borderId="288" xfId="0" applyFont="1" applyBorder="1" applyAlignment="1">
      <alignment horizontal="center"/>
    </xf>
    <xf numFmtId="0" fontId="111" fillId="0" borderId="9" xfId="0" applyFont="1" applyBorder="1" applyAlignment="1">
      <alignment horizontal="center"/>
    </xf>
    <xf numFmtId="0" fontId="111" fillId="0" borderId="289" xfId="0" applyFont="1" applyBorder="1" applyAlignment="1">
      <alignment horizontal="center"/>
    </xf>
    <xf numFmtId="179" fontId="111" fillId="0" borderId="9" xfId="1161" applyNumberFormat="1" applyFont="1" applyBorder="1" applyAlignment="1">
      <alignment horizontal="right"/>
    </xf>
    <xf numFmtId="0" fontId="111" fillId="0" borderId="0" xfId="0" applyFont="1" applyAlignment="1">
      <alignment vertical="center"/>
    </xf>
    <xf numFmtId="10" fontId="111" fillId="0" borderId="0" xfId="0" applyNumberFormat="1" applyFont="1" applyAlignment="1">
      <alignment vertical="center"/>
    </xf>
    <xf numFmtId="0" fontId="111" fillId="0" borderId="290" xfId="0" applyFont="1" applyBorder="1" applyAlignment="1">
      <alignment horizontal="center"/>
    </xf>
    <xf numFmtId="0" fontId="111" fillId="0" borderId="291" xfId="0" applyFont="1" applyBorder="1" applyAlignment="1">
      <alignment horizontal="center"/>
    </xf>
    <xf numFmtId="0" fontId="111" fillId="0" borderId="0" xfId="0" applyFont="1" applyAlignment="1">
      <alignment horizontal="left"/>
    </xf>
    <xf numFmtId="2" fontId="1" fillId="0" borderId="289" xfId="0" applyNumberFormat="1" applyFont="1" applyBorder="1" applyAlignment="1">
      <alignment horizontal="center" vertical="center"/>
    </xf>
    <xf numFmtId="3" fontId="111" fillId="0" borderId="9" xfId="0" applyNumberFormat="1" applyFont="1" applyBorder="1" applyAlignment="1">
      <alignment horizontal="center"/>
    </xf>
    <xf numFmtId="3" fontId="111" fillId="0" borderId="288" xfId="0" applyNumberFormat="1" applyFont="1" applyBorder="1" applyAlignment="1">
      <alignment vertical="center"/>
    </xf>
    <xf numFmtId="3" fontId="111" fillId="0" borderId="292" xfId="0" applyNumberFormat="1" applyFont="1" applyBorder="1" applyAlignment="1">
      <alignment vertical="center"/>
    </xf>
    <xf numFmtId="3" fontId="111" fillId="0" borderId="289" xfId="0" applyNumberFormat="1" applyFont="1" applyBorder="1" applyAlignment="1">
      <alignment vertical="center"/>
    </xf>
    <xf numFmtId="0" fontId="127" fillId="8" borderId="287" xfId="0" applyFont="1" applyFill="1" applyBorder="1" applyAlignment="1" applyProtection="1">
      <alignment horizontal="left" vertical="center"/>
      <protection locked="0"/>
    </xf>
    <xf numFmtId="0" fontId="110" fillId="0" borderId="288" xfId="1097" applyFont="1" applyBorder="1" applyAlignment="1">
      <alignment horizontal="center"/>
    </xf>
    <xf numFmtId="4" fontId="110" fillId="0" borderId="9" xfId="1097" applyNumberFormat="1" applyFont="1" applyBorder="1" applyAlignment="1">
      <alignment horizontal="right"/>
    </xf>
    <xf numFmtId="179" fontId="111" fillId="0" borderId="9" xfId="1161" applyNumberFormat="1" applyFont="1" applyBorder="1" applyAlignment="1"/>
    <xf numFmtId="3" fontId="110" fillId="0" borderId="9" xfId="1097" applyNumberFormat="1" applyFont="1" applyBorder="1" applyAlignment="1">
      <alignment horizontal="right"/>
    </xf>
    <xf numFmtId="179" fontId="111" fillId="0" borderId="289" xfId="1161" applyNumberFormat="1" applyFont="1" applyBorder="1" applyAlignment="1"/>
    <xf numFmtId="0" fontId="125" fillId="0" borderId="288" xfId="1097" applyFont="1" applyBorder="1" applyAlignment="1">
      <alignment horizontal="center"/>
    </xf>
    <xf numFmtId="4" fontId="115" fillId="0" borderId="9" xfId="0" applyNumberFormat="1" applyFont="1" applyBorder="1"/>
    <xf numFmtId="179" fontId="115" fillId="0" borderId="9" xfId="1161" applyNumberFormat="1" applyFont="1" applyBorder="1" applyAlignment="1"/>
    <xf numFmtId="3" fontId="115" fillId="0" borderId="9" xfId="0" applyNumberFormat="1" applyFont="1" applyBorder="1"/>
    <xf numFmtId="179" fontId="115" fillId="0" borderId="289" xfId="1161" applyNumberFormat="1" applyFont="1" applyBorder="1" applyAlignment="1"/>
    <xf numFmtId="0" fontId="111" fillId="0" borderId="0" xfId="0" applyFont="1"/>
    <xf numFmtId="0" fontId="125" fillId="0" borderId="293" xfId="1097" applyFont="1" applyBorder="1" applyAlignment="1">
      <alignment horizontal="center"/>
    </xf>
    <xf numFmtId="3" fontId="115" fillId="0" borderId="0" xfId="0" applyNumberFormat="1" applyFont="1"/>
    <xf numFmtId="179" fontId="115" fillId="0" borderId="0" xfId="1161" applyNumberFormat="1" applyFont="1" applyBorder="1" applyAlignment="1"/>
    <xf numFmtId="0" fontId="24" fillId="0" borderId="9" xfId="1097" applyBorder="1" applyAlignment="1">
      <alignment horizontal="center"/>
    </xf>
    <xf numFmtId="179" fontId="24" fillId="0" borderId="9" xfId="1161" applyNumberFormat="1" applyFont="1" applyFill="1" applyBorder="1" applyAlignment="1">
      <alignment horizontal="right"/>
    </xf>
    <xf numFmtId="0" fontId="110" fillId="0" borderId="0" xfId="1095" applyFont="1" applyAlignment="1">
      <alignment horizontal="right" vertical="center"/>
    </xf>
    <xf numFmtId="0" fontId="111" fillId="0" borderId="0" xfId="0" applyFont="1" applyAlignment="1" applyProtection="1">
      <alignment horizontal="center" vertical="center"/>
      <protection locked="0"/>
    </xf>
    <xf numFmtId="169" fontId="111" fillId="0" borderId="0" xfId="1095" applyNumberFormat="1" applyFont="1" applyAlignment="1">
      <alignment horizontal="right" vertical="center"/>
    </xf>
    <xf numFmtId="179" fontId="24" fillId="0" borderId="9" xfId="1164" applyNumberFormat="1" applyFont="1" applyFill="1" applyBorder="1" applyAlignment="1">
      <alignment horizontal="right"/>
    </xf>
    <xf numFmtId="179" fontId="115" fillId="0" borderId="9" xfId="1164" applyNumberFormat="1" applyFont="1" applyBorder="1" applyAlignment="1"/>
    <xf numFmtId="190" fontId="24" fillId="0" borderId="9" xfId="0" applyNumberFormat="1" applyFont="1" applyBorder="1" applyAlignment="1">
      <alignment horizontal="right"/>
    </xf>
    <xf numFmtId="3" fontId="24" fillId="0" borderId="9" xfId="1161" applyNumberFormat="1" applyFont="1" applyFill="1" applyBorder="1" applyAlignment="1">
      <alignment horizontal="right"/>
    </xf>
    <xf numFmtId="179" fontId="24" fillId="0" borderId="9" xfId="0" applyNumberFormat="1" applyFont="1" applyBorder="1" applyAlignment="1">
      <alignment horizontal="right"/>
    </xf>
    <xf numFmtId="0" fontId="10" fillId="90" borderId="0" xfId="6" applyFont="1" applyFill="1" applyAlignment="1">
      <alignment horizontal="center" vertical="center"/>
    </xf>
    <xf numFmtId="0" fontId="1" fillId="0" borderId="189" xfId="0" applyFont="1" applyBorder="1" applyAlignment="1">
      <alignment vertical="top" wrapText="1"/>
    </xf>
    <xf numFmtId="0" fontId="1" fillId="0" borderId="189" xfId="0" applyFont="1" applyBorder="1" applyAlignment="1">
      <alignment wrapText="1"/>
    </xf>
    <xf numFmtId="0" fontId="1" fillId="0" borderId="189" xfId="0" applyFont="1" applyBorder="1" applyAlignment="1">
      <alignment vertical="center" wrapText="1"/>
    </xf>
    <xf numFmtId="0" fontId="0" fillId="0" borderId="189" xfId="0" applyBorder="1"/>
    <xf numFmtId="0" fontId="1" fillId="0" borderId="189" xfId="0" applyFont="1" applyBorder="1" applyAlignment="1">
      <alignment horizontal="center" vertical="top" wrapText="1"/>
    </xf>
    <xf numFmtId="164" fontId="1" fillId="0" borderId="0" xfId="1026" applyNumberFormat="1"/>
    <xf numFmtId="0" fontId="24" fillId="79" borderId="220" xfId="0" applyFont="1" applyFill="1" applyBorder="1" applyAlignment="1">
      <alignment horizontal="left" vertical="center"/>
    </xf>
    <xf numFmtId="0" fontId="25" fillId="33" borderId="220" xfId="0" applyFont="1" applyFill="1" applyBorder="1" applyAlignment="1">
      <alignment horizontal="left" vertical="center"/>
    </xf>
    <xf numFmtId="0" fontId="10" fillId="33" borderId="216" xfId="6" applyFont="1" applyFill="1" applyBorder="1" applyAlignment="1">
      <alignment horizontal="center" vertical="center"/>
    </xf>
    <xf numFmtId="4" fontId="219" fillId="79" borderId="189" xfId="0" applyNumberFormat="1" applyFont="1" applyFill="1" applyBorder="1" applyAlignment="1">
      <alignment horizontal="right" vertical="center" wrapText="1"/>
    </xf>
    <xf numFmtId="0" fontId="93" fillId="79" borderId="201" xfId="6" applyFont="1" applyFill="1" applyBorder="1" applyAlignment="1">
      <alignment horizontal="left" vertical="center" wrapText="1" indent="1"/>
    </xf>
    <xf numFmtId="191" fontId="152" fillId="79" borderId="189" xfId="6" applyNumberFormat="1" applyFont="1" applyFill="1" applyBorder="1" applyAlignment="1" applyProtection="1">
      <alignment horizontal="center"/>
      <protection locked="0"/>
    </xf>
    <xf numFmtId="174" fontId="87" fillId="44" borderId="75" xfId="1947" applyNumberFormat="1" applyFont="1" applyFill="1" applyBorder="1" applyAlignment="1">
      <alignment horizontal="left" vertical="center"/>
    </xf>
    <xf numFmtId="14" fontId="0" fillId="0" borderId="0" xfId="0" applyNumberFormat="1" applyAlignment="1">
      <alignment vertical="center" wrapText="1"/>
    </xf>
    <xf numFmtId="10" fontId="1" fillId="79" borderId="189" xfId="1163" applyNumberFormat="1" applyFont="1" applyFill="1" applyBorder="1" applyAlignment="1">
      <alignment vertical="center"/>
    </xf>
    <xf numFmtId="10" fontId="2" fillId="0" borderId="0" xfId="1163" applyNumberFormat="1" applyFill="1" applyAlignment="1" applyProtection="1">
      <alignment horizontal="center"/>
    </xf>
    <xf numFmtId="0" fontId="1" fillId="69" borderId="0" xfId="1947" applyFill="1"/>
    <xf numFmtId="0" fontId="2" fillId="69" borderId="0" xfId="6" applyFont="1" applyFill="1"/>
    <xf numFmtId="0" fontId="10" fillId="79" borderId="294" xfId="1947" applyFont="1" applyFill="1" applyBorder="1" applyAlignment="1">
      <alignment horizontal="center"/>
    </xf>
    <xf numFmtId="0" fontId="10" fillId="79" borderId="0" xfId="1947" applyFont="1" applyFill="1" applyAlignment="1">
      <alignment horizontal="center"/>
    </xf>
    <xf numFmtId="0" fontId="1" fillId="79" borderId="0" xfId="1947" applyFill="1" applyAlignment="1">
      <alignment horizontal="left" vertical="center"/>
    </xf>
    <xf numFmtId="4" fontId="35" fillId="79" borderId="205" xfId="1947" applyNumberFormat="1" applyFont="1" applyFill="1" applyBorder="1" applyAlignment="1">
      <alignment horizontal="right" vertical="center"/>
    </xf>
    <xf numFmtId="0" fontId="10" fillId="79" borderId="295" xfId="1947" applyFont="1" applyFill="1" applyBorder="1" applyAlignment="1">
      <alignment horizontal="center"/>
    </xf>
    <xf numFmtId="4" fontId="24" fillId="79" borderId="265" xfId="1947" applyNumberFormat="1" applyFont="1" applyFill="1" applyBorder="1" applyAlignment="1">
      <alignment horizontal="right" vertical="center"/>
    </xf>
    <xf numFmtId="4" fontId="35" fillId="79" borderId="265" xfId="1947" applyNumberFormat="1" applyFont="1" applyFill="1" applyBorder="1" applyAlignment="1">
      <alignment horizontal="right" vertical="center"/>
    </xf>
    <xf numFmtId="4" fontId="35" fillId="79" borderId="296" xfId="1947" applyNumberFormat="1" applyFont="1" applyFill="1" applyBorder="1" applyAlignment="1">
      <alignment horizontal="right" vertical="center"/>
    </xf>
    <xf numFmtId="168" fontId="10" fillId="46" borderId="223" xfId="0" applyNumberFormat="1" applyFont="1" applyFill="1" applyBorder="1" applyAlignment="1">
      <alignment horizontal="center" vertical="center" wrapText="1"/>
    </xf>
    <xf numFmtId="0" fontId="10" fillId="46" borderId="297" xfId="1947" applyFont="1" applyFill="1" applyBorder="1" applyAlignment="1">
      <alignment horizontal="left" vertical="center"/>
    </xf>
    <xf numFmtId="0" fontId="10" fillId="46" borderId="298" xfId="1947" applyFont="1" applyFill="1" applyBorder="1" applyAlignment="1">
      <alignment horizontal="center" vertical="center" wrapText="1"/>
    </xf>
    <xf numFmtId="0" fontId="10" fillId="46" borderId="219" xfId="1947" applyFont="1" applyFill="1" applyBorder="1" applyAlignment="1">
      <alignment horizontal="center" vertical="center"/>
    </xf>
    <xf numFmtId="4" fontId="10" fillId="46" borderId="220" xfId="1947" applyNumberFormat="1" applyFont="1" applyFill="1" applyBorder="1" applyAlignment="1">
      <alignment horizontal="center" vertical="center" wrapText="1"/>
    </xf>
    <xf numFmtId="0" fontId="214" fillId="78" borderId="69" xfId="0" applyFont="1" applyFill="1" applyBorder="1" applyAlignment="1">
      <alignment horizontal="center" vertical="center" wrapText="1"/>
    </xf>
    <xf numFmtId="4" fontId="161" fillId="78" borderId="69" xfId="0" applyNumberFormat="1" applyFont="1" applyFill="1" applyBorder="1" applyAlignment="1">
      <alignment horizontal="center" vertical="center" wrapText="1"/>
    </xf>
    <xf numFmtId="0" fontId="86" fillId="0" borderId="0" xfId="0" applyFont="1" applyAlignment="1">
      <alignment horizontal="left" vertical="center" indent="1"/>
    </xf>
    <xf numFmtId="0" fontId="67" fillId="0" borderId="0" xfId="0" applyFont="1" applyAlignment="1">
      <alignment horizontal="left" vertical="center" indent="1"/>
    </xf>
    <xf numFmtId="0" fontId="126" fillId="0" borderId="0" xfId="0" applyFont="1" applyAlignment="1">
      <alignment horizontal="left" vertical="center" indent="1"/>
    </xf>
    <xf numFmtId="0" fontId="152" fillId="40" borderId="106" xfId="0" applyFont="1" applyFill="1" applyBorder="1" applyAlignment="1">
      <alignment vertical="center"/>
    </xf>
    <xf numFmtId="0" fontId="143" fillId="0" borderId="106" xfId="0" applyFont="1" applyBorder="1"/>
    <xf numFmtId="4" fontId="265" fillId="0" borderId="299" xfId="0" applyNumberFormat="1" applyFont="1" applyBorder="1"/>
    <xf numFmtId="0" fontId="8" fillId="26" borderId="75" xfId="0" applyFont="1" applyFill="1" applyBorder="1" applyAlignment="1">
      <alignment vertical="center"/>
    </xf>
    <xf numFmtId="0" fontId="8" fillId="2" borderId="158" xfId="0" applyFont="1" applyFill="1" applyBorder="1" applyAlignment="1">
      <alignment vertical="center"/>
    </xf>
    <xf numFmtId="174" fontId="63" fillId="69" borderId="75" xfId="895" applyFont="1" applyFill="1" applyBorder="1" applyAlignment="1" applyProtection="1">
      <alignment vertical="center"/>
    </xf>
    <xf numFmtId="10" fontId="10" fillId="79" borderId="189" xfId="1163" applyNumberFormat="1" applyFont="1" applyFill="1" applyBorder="1" applyAlignment="1">
      <alignment horizontal="center"/>
    </xf>
    <xf numFmtId="0" fontId="143" fillId="89" borderId="35" xfId="0" applyFont="1" applyFill="1" applyBorder="1" applyAlignment="1">
      <alignment wrapText="1"/>
    </xf>
    <xf numFmtId="0" fontId="143" fillId="89" borderId="300" xfId="0" applyFont="1" applyFill="1" applyBorder="1" applyAlignment="1">
      <alignment wrapText="1"/>
    </xf>
    <xf numFmtId="174" fontId="143" fillId="89" borderId="300" xfId="0" applyNumberFormat="1" applyFont="1" applyFill="1" applyBorder="1" applyAlignment="1">
      <alignment horizontal="center" wrapText="1"/>
    </xf>
    <xf numFmtId="0" fontId="10" fillId="89" borderId="35" xfId="0" applyFont="1" applyFill="1" applyBorder="1" applyAlignment="1">
      <alignment wrapText="1"/>
    </xf>
    <xf numFmtId="168" fontId="67" fillId="0" borderId="0" xfId="0" applyNumberFormat="1" applyFont="1" applyAlignment="1">
      <alignment horizontal="left" vertical="center" indent="1"/>
    </xf>
    <xf numFmtId="168" fontId="167" fillId="78" borderId="0" xfId="1947" applyNumberFormat="1" applyFont="1" applyFill="1" applyAlignment="1">
      <alignment horizontal="center"/>
    </xf>
    <xf numFmtId="0" fontId="167" fillId="78" borderId="0" xfId="1947" applyFont="1" applyFill="1" applyAlignment="1">
      <alignment horizontal="center"/>
    </xf>
    <xf numFmtId="180" fontId="0" fillId="0" borderId="0" xfId="0" applyNumberFormat="1"/>
    <xf numFmtId="10" fontId="167" fillId="38" borderId="0" xfId="1161" applyNumberFormat="1" applyFont="1" applyFill="1" applyBorder="1" applyAlignment="1">
      <alignment horizontal="center"/>
    </xf>
    <xf numFmtId="4" fontId="0" fillId="78" borderId="0" xfId="0" applyNumberFormat="1" applyFill="1"/>
    <xf numFmtId="4" fontId="265" fillId="0" borderId="301" xfId="0" applyNumberFormat="1" applyFont="1" applyBorder="1"/>
    <xf numFmtId="0" fontId="266" fillId="0" borderId="0" xfId="0" applyFont="1"/>
    <xf numFmtId="0" fontId="143" fillId="89" borderId="302" xfId="0" applyFont="1" applyFill="1" applyBorder="1" applyAlignment="1">
      <alignment wrapText="1"/>
    </xf>
    <xf numFmtId="0" fontId="143" fillId="89" borderId="303" xfId="0" applyFont="1" applyFill="1" applyBorder="1" applyAlignment="1">
      <alignment wrapText="1"/>
    </xf>
    <xf numFmtId="0" fontId="143" fillId="69" borderId="304" xfId="0" applyFont="1" applyFill="1" applyBorder="1"/>
    <xf numFmtId="0" fontId="143" fillId="69" borderId="305" xfId="0" applyFont="1" applyFill="1" applyBorder="1"/>
    <xf numFmtId="0" fontId="143" fillId="69" borderId="306" xfId="0" applyFont="1" applyFill="1" applyBorder="1"/>
    <xf numFmtId="0" fontId="0" fillId="34" borderId="120" xfId="0" applyFill="1" applyBorder="1"/>
    <xf numFmtId="0" fontId="0" fillId="34" borderId="307" xfId="0" applyFill="1" applyBorder="1"/>
    <xf numFmtId="0" fontId="0" fillId="34" borderId="308" xfId="0" applyFill="1" applyBorder="1"/>
    <xf numFmtId="0" fontId="267" fillId="78" borderId="0" xfId="0" applyFont="1" applyFill="1"/>
    <xf numFmtId="4" fontId="214" fillId="78" borderId="0" xfId="0" applyNumberFormat="1" applyFont="1" applyFill="1"/>
    <xf numFmtId="0" fontId="267" fillId="0" borderId="0" xfId="0" applyFont="1"/>
    <xf numFmtId="174" fontId="267" fillId="78" borderId="0" xfId="0" applyNumberFormat="1" applyFont="1" applyFill="1" applyAlignment="1">
      <alignment horizontal="center"/>
    </xf>
    <xf numFmtId="4" fontId="267" fillId="78" borderId="0" xfId="0" applyNumberFormat="1" applyFont="1" applyFill="1"/>
    <xf numFmtId="14" fontId="267" fillId="78" borderId="0" xfId="0" applyNumberFormat="1" applyFont="1" applyFill="1"/>
    <xf numFmtId="174" fontId="267" fillId="78" borderId="0" xfId="0" applyNumberFormat="1" applyFont="1" applyFill="1"/>
    <xf numFmtId="0" fontId="267" fillId="78" borderId="0" xfId="0" applyFont="1" applyFill="1" applyAlignment="1">
      <alignment horizontal="center"/>
    </xf>
    <xf numFmtId="14" fontId="267" fillId="78" borderId="0" xfId="0" applyNumberFormat="1" applyFont="1" applyFill="1" applyAlignment="1">
      <alignment horizontal="center"/>
    </xf>
    <xf numFmtId="169" fontId="267" fillId="78" borderId="0" xfId="0" applyNumberFormat="1" applyFont="1" applyFill="1" applyAlignment="1">
      <alignment horizontal="center"/>
    </xf>
    <xf numFmtId="49" fontId="267" fillId="78" borderId="0" xfId="0" applyNumberFormat="1" applyFont="1" applyFill="1" applyAlignment="1">
      <alignment horizontal="center"/>
    </xf>
    <xf numFmtId="0" fontId="0" fillId="89" borderId="309" xfId="0" applyFill="1" applyBorder="1"/>
    <xf numFmtId="0" fontId="10" fillId="89" borderId="0" xfId="0" applyFont="1" applyFill="1" applyAlignment="1">
      <alignment wrapText="1"/>
    </xf>
    <xf numFmtId="168" fontId="152" fillId="0" borderId="307" xfId="894" applyFont="1" applyFill="1" applyBorder="1"/>
    <xf numFmtId="0" fontId="10" fillId="89" borderId="303" xfId="0" applyFont="1" applyFill="1" applyBorder="1" applyAlignment="1">
      <alignment wrapText="1"/>
    </xf>
    <xf numFmtId="0" fontId="143" fillId="89" borderId="310" xfId="0" applyFont="1" applyFill="1" applyBorder="1" applyAlignment="1">
      <alignment wrapText="1"/>
    </xf>
    <xf numFmtId="0" fontId="143" fillId="69" borderId="311" xfId="0" applyFont="1" applyFill="1" applyBorder="1"/>
    <xf numFmtId="169" fontId="152" fillId="69" borderId="304" xfId="1161" applyNumberFormat="1" applyFont="1" applyFill="1" applyBorder="1"/>
    <xf numFmtId="169" fontId="152" fillId="69" borderId="305" xfId="1161" applyNumberFormat="1" applyFont="1" applyFill="1" applyBorder="1"/>
    <xf numFmtId="169" fontId="152" fillId="69" borderId="306" xfId="1161" applyNumberFormat="1" applyFont="1" applyFill="1" applyBorder="1"/>
    <xf numFmtId="0" fontId="0" fillId="34" borderId="312" xfId="0" applyFill="1" applyBorder="1"/>
    <xf numFmtId="0" fontId="143" fillId="89" borderId="0" xfId="0" applyFont="1" applyFill="1"/>
    <xf numFmtId="14" fontId="152" fillId="0" borderId="106" xfId="1161" applyNumberFormat="1" applyFont="1" applyFill="1" applyBorder="1"/>
    <xf numFmtId="0" fontId="0" fillId="78" borderId="106" xfId="0" applyFill="1" applyBorder="1"/>
    <xf numFmtId="0" fontId="0" fillId="34" borderId="106" xfId="0" applyFill="1" applyBorder="1"/>
    <xf numFmtId="0" fontId="143" fillId="89" borderId="15" xfId="0" applyFont="1" applyFill="1" applyBorder="1" applyAlignment="1">
      <alignment horizontal="left" vertical="center" wrapText="1"/>
    </xf>
    <xf numFmtId="0" fontId="143" fillId="89" borderId="310" xfId="0" applyFont="1" applyFill="1" applyBorder="1" applyAlignment="1">
      <alignment horizontal="left" vertical="center" wrapText="1"/>
    </xf>
    <xf numFmtId="0" fontId="143" fillId="89" borderId="303" xfId="0" applyFont="1" applyFill="1" applyBorder="1" applyAlignment="1">
      <alignment horizontal="left" vertical="center" wrapText="1"/>
    </xf>
    <xf numFmtId="174" fontId="143" fillId="89" borderId="313" xfId="0" applyNumberFormat="1" applyFont="1" applyFill="1" applyBorder="1" applyAlignment="1">
      <alignment horizontal="center" wrapText="1"/>
    </xf>
    <xf numFmtId="174" fontId="143" fillId="89" borderId="314" xfId="0" applyNumberFormat="1" applyFont="1" applyFill="1" applyBorder="1" applyAlignment="1">
      <alignment horizontal="center" wrapText="1"/>
    </xf>
    <xf numFmtId="174" fontId="143" fillId="78" borderId="304" xfId="0" applyNumberFormat="1" applyFont="1" applyFill="1" applyBorder="1" applyAlignment="1">
      <alignment horizontal="center"/>
    </xf>
    <xf numFmtId="174" fontId="143" fillId="78" borderId="305" xfId="0" applyNumberFormat="1" applyFont="1" applyFill="1" applyBorder="1" applyAlignment="1">
      <alignment horizontal="center"/>
    </xf>
    <xf numFmtId="4" fontId="143" fillId="78" borderId="305" xfId="0" applyNumberFormat="1" applyFont="1" applyFill="1" applyBorder="1"/>
    <xf numFmtId="174" fontId="143" fillId="78" borderId="315" xfId="0" applyNumberFormat="1" applyFont="1" applyFill="1" applyBorder="1" applyAlignment="1">
      <alignment horizontal="center"/>
    </xf>
    <xf numFmtId="174" fontId="143" fillId="78" borderId="306" xfId="0" applyNumberFormat="1" applyFont="1" applyFill="1" applyBorder="1" applyAlignment="1">
      <alignment horizontal="center"/>
    </xf>
    <xf numFmtId="0" fontId="0" fillId="89" borderId="316" xfId="0" applyFill="1" applyBorder="1" applyAlignment="1">
      <alignment horizontal="center"/>
    </xf>
    <xf numFmtId="0" fontId="143" fillId="89" borderId="317" xfId="0" applyFont="1" applyFill="1" applyBorder="1" applyAlignment="1">
      <alignment wrapText="1"/>
    </xf>
    <xf numFmtId="0" fontId="143" fillId="0" borderId="318" xfId="0" applyFont="1" applyBorder="1"/>
    <xf numFmtId="174" fontId="0" fillId="89" borderId="319" xfId="0" applyNumberFormat="1" applyFill="1" applyBorder="1"/>
    <xf numFmtId="174" fontId="0" fillId="89" borderId="320" xfId="0" applyNumberFormat="1" applyFill="1" applyBorder="1"/>
    <xf numFmtId="174" fontId="0" fillId="89" borderId="321" xfId="0" applyNumberFormat="1" applyFill="1" applyBorder="1"/>
    <xf numFmtId="0" fontId="143" fillId="76" borderId="106" xfId="0" applyFont="1" applyFill="1" applyBorder="1" applyAlignment="1">
      <alignment vertical="center"/>
    </xf>
    <xf numFmtId="4" fontId="143" fillId="76" borderId="106" xfId="0" applyNumberFormat="1" applyFont="1" applyFill="1" applyBorder="1" applyAlignment="1">
      <alignment vertical="center"/>
    </xf>
    <xf numFmtId="0" fontId="264" fillId="0" borderId="299" xfId="0" applyFont="1" applyBorder="1" applyAlignment="1">
      <alignment wrapText="1"/>
    </xf>
    <xf numFmtId="0" fontId="265" fillId="0" borderId="299" xfId="0" applyFont="1" applyBorder="1"/>
    <xf numFmtId="14" fontId="265" fillId="0" borderId="299" xfId="0" applyNumberFormat="1" applyFont="1" applyBorder="1"/>
    <xf numFmtId="14" fontId="264" fillId="0" borderId="299" xfId="0" applyNumberFormat="1" applyFont="1" applyBorder="1"/>
    <xf numFmtId="0" fontId="264" fillId="0" borderId="301" xfId="0" applyFont="1" applyBorder="1" applyAlignment="1">
      <alignment wrapText="1"/>
    </xf>
    <xf numFmtId="0" fontId="265" fillId="0" borderId="301" xfId="0" applyFont="1" applyBorder="1"/>
    <xf numFmtId="14" fontId="265" fillId="0" borderId="301" xfId="0" applyNumberFormat="1" applyFont="1" applyBorder="1"/>
    <xf numFmtId="14" fontId="264" fillId="0" borderId="301" xfId="0" applyNumberFormat="1" applyFont="1" applyBorder="1"/>
    <xf numFmtId="4" fontId="143" fillId="80" borderId="106" xfId="0" applyNumberFormat="1" applyFont="1" applyFill="1" applyBorder="1" applyAlignment="1">
      <alignment horizontal="center" vertical="center"/>
    </xf>
    <xf numFmtId="0" fontId="265" fillId="0" borderId="0" xfId="0" applyFont="1"/>
    <xf numFmtId="14" fontId="265" fillId="0" borderId="0" xfId="0" applyNumberFormat="1" applyFont="1"/>
    <xf numFmtId="14" fontId="264" fillId="0" borderId="0" xfId="0" applyNumberFormat="1" applyFont="1"/>
    <xf numFmtId="0" fontId="167" fillId="78" borderId="0" xfId="0" applyFont="1" applyFill="1" applyAlignment="1">
      <alignment horizontal="left"/>
    </xf>
    <xf numFmtId="0" fontId="167" fillId="78" borderId="0" xfId="0" applyFont="1" applyFill="1"/>
    <xf numFmtId="169" fontId="267" fillId="78" borderId="0" xfId="1160" applyNumberFormat="1" applyFont="1" applyFill="1"/>
    <xf numFmtId="169" fontId="214" fillId="78" borderId="0" xfId="1160" applyNumberFormat="1" applyFont="1" applyFill="1"/>
    <xf numFmtId="171" fontId="21" fillId="79" borderId="192" xfId="894" applyNumberFormat="1" applyFont="1" applyFill="1" applyBorder="1" applyAlignment="1" applyProtection="1">
      <alignment horizontal="center"/>
    </xf>
    <xf numFmtId="20" fontId="1" fillId="0" borderId="0" xfId="0" applyNumberFormat="1" applyFont="1"/>
    <xf numFmtId="4" fontId="268" fillId="38" borderId="0" xfId="1026" applyNumberFormat="1" applyFont="1" applyFill="1"/>
    <xf numFmtId="0" fontId="62" fillId="79" borderId="189" xfId="0" applyFont="1" applyFill="1" applyBorder="1" applyAlignment="1">
      <alignment vertical="center"/>
    </xf>
    <xf numFmtId="218" fontId="33" fillId="0" borderId="0" xfId="0" applyNumberFormat="1" applyFont="1" applyAlignment="1">
      <alignment horizontal="left" vertical="center"/>
    </xf>
    <xf numFmtId="168" fontId="153" fillId="78" borderId="0" xfId="894" applyFont="1" applyFill="1" applyAlignment="1">
      <alignment horizontal="right" vertical="center"/>
    </xf>
    <xf numFmtId="168" fontId="24" fillId="0" borderId="0" xfId="6" applyNumberFormat="1" applyFont="1"/>
    <xf numFmtId="180" fontId="10" fillId="0" borderId="0" xfId="6" applyNumberFormat="1" applyFont="1" applyAlignment="1">
      <alignment vertical="center"/>
    </xf>
    <xf numFmtId="3" fontId="1" fillId="0" borderId="15" xfId="1094" applyNumberFormat="1" applyBorder="1" applyAlignment="1" applyProtection="1">
      <alignment horizontal="center"/>
      <protection locked="0"/>
    </xf>
    <xf numFmtId="169" fontId="152" fillId="78" borderId="311" xfId="1161" applyNumberFormat="1" applyFont="1" applyFill="1" applyBorder="1"/>
    <xf numFmtId="168" fontId="0" fillId="78" borderId="0" xfId="0" applyNumberFormat="1" applyFill="1"/>
    <xf numFmtId="2" fontId="0" fillId="78" borderId="0" xfId="0" applyNumberFormat="1" applyFill="1"/>
    <xf numFmtId="0" fontId="25" fillId="79" borderId="265" xfId="0" applyFont="1" applyFill="1" applyBorder="1" applyAlignment="1">
      <alignment horizontal="left" vertical="center" wrapText="1"/>
    </xf>
    <xf numFmtId="3" fontId="24" fillId="79" borderId="0" xfId="0" applyNumberFormat="1" applyFont="1" applyFill="1" applyAlignment="1">
      <alignment horizontal="center" vertical="center"/>
    </xf>
    <xf numFmtId="3" fontId="24" fillId="95" borderId="0" xfId="0" applyNumberFormat="1" applyFont="1" applyFill="1" applyAlignment="1">
      <alignment horizontal="center" vertical="center"/>
    </xf>
    <xf numFmtId="168" fontId="1" fillId="79" borderId="0" xfId="0" applyNumberFormat="1" applyFont="1" applyFill="1" applyAlignment="1">
      <alignment horizontal="right" vertical="center" wrapText="1"/>
    </xf>
    <xf numFmtId="4" fontId="219" fillId="79" borderId="0" xfId="0" applyNumberFormat="1" applyFont="1" applyFill="1" applyAlignment="1">
      <alignment horizontal="right" vertical="center"/>
    </xf>
    <xf numFmtId="4" fontId="10" fillId="79" borderId="0" xfId="0" applyNumberFormat="1" applyFont="1" applyFill="1" applyAlignment="1">
      <alignment horizontal="right" vertical="center"/>
    </xf>
    <xf numFmtId="174" fontId="121" fillId="47" borderId="75" xfId="1947" applyNumberFormat="1" applyFont="1" applyFill="1" applyBorder="1" applyAlignment="1">
      <alignment horizontal="center" vertical="center"/>
    </xf>
    <xf numFmtId="2" fontId="87" fillId="47" borderId="75" xfId="1947" applyNumberFormat="1" applyFont="1" applyFill="1" applyBorder="1" applyAlignment="1">
      <alignment horizontal="center" vertical="center"/>
    </xf>
    <xf numFmtId="0" fontId="269" fillId="78" borderId="189" xfId="0" applyFont="1" applyFill="1" applyBorder="1" applyAlignment="1">
      <alignment horizontal="left" vertical="center" indent="1"/>
    </xf>
    <xf numFmtId="0" fontId="270" fillId="78" borderId="189" xfId="0" applyFont="1" applyFill="1" applyBorder="1" applyAlignment="1">
      <alignment horizontal="left" vertical="center"/>
    </xf>
    <xf numFmtId="10" fontId="271" fillId="78" borderId="189" xfId="0" applyNumberFormat="1" applyFont="1" applyFill="1" applyBorder="1" applyAlignment="1">
      <alignment vertical="center"/>
    </xf>
    <xf numFmtId="10" fontId="271" fillId="78" borderId="0" xfId="0" applyNumberFormat="1" applyFont="1" applyFill="1" applyAlignment="1">
      <alignment vertical="center"/>
    </xf>
    <xf numFmtId="0" fontId="271" fillId="78" borderId="0" xfId="0" applyFont="1" applyFill="1" applyAlignment="1">
      <alignment horizontal="center" vertical="center"/>
    </xf>
    <xf numFmtId="0" fontId="151" fillId="78" borderId="189" xfId="0" applyFont="1" applyFill="1" applyBorder="1" applyAlignment="1">
      <alignment horizontal="center" vertical="center" wrapText="1"/>
    </xf>
    <xf numFmtId="3" fontId="151" fillId="78" borderId="189" xfId="0" applyNumberFormat="1" applyFont="1" applyFill="1" applyBorder="1" applyAlignment="1">
      <alignment horizontal="center" vertical="center" wrapText="1"/>
    </xf>
    <xf numFmtId="10" fontId="151" fillId="78" borderId="189" xfId="0" applyNumberFormat="1" applyFont="1" applyFill="1" applyBorder="1" applyAlignment="1">
      <alignment horizontal="center" vertical="center" wrapText="1"/>
    </xf>
    <xf numFmtId="0" fontId="226" fillId="78" borderId="0" xfId="0" applyFont="1" applyFill="1"/>
    <xf numFmtId="14" fontId="226" fillId="78" borderId="189" xfId="0" applyNumberFormat="1" applyFont="1" applyFill="1" applyBorder="1" applyAlignment="1">
      <alignment horizontal="center"/>
    </xf>
    <xf numFmtId="10" fontId="226" fillId="78" borderId="189" xfId="0" applyNumberFormat="1" applyFont="1" applyFill="1" applyBorder="1" applyAlignment="1">
      <alignment horizontal="center"/>
    </xf>
    <xf numFmtId="9" fontId="151" fillId="78" borderId="189" xfId="0" applyNumberFormat="1" applyFont="1" applyFill="1" applyBorder="1" applyAlignment="1">
      <alignment horizontal="center"/>
    </xf>
    <xf numFmtId="4" fontId="33" fillId="0" borderId="0" xfId="0" applyNumberFormat="1" applyFont="1" applyAlignment="1">
      <alignment horizontal="left" vertical="center"/>
    </xf>
    <xf numFmtId="4" fontId="0" fillId="0" borderId="0" xfId="894" applyNumberFormat="1" applyFont="1"/>
    <xf numFmtId="0" fontId="264" fillId="0" borderId="0" xfId="0" applyFont="1" applyAlignment="1">
      <alignment wrapText="1"/>
    </xf>
    <xf numFmtId="4" fontId="265" fillId="0" borderId="0" xfId="0" applyNumberFormat="1" applyFont="1"/>
    <xf numFmtId="0" fontId="272" fillId="0" borderId="0" xfId="0" applyFont="1"/>
    <xf numFmtId="4" fontId="8" fillId="69" borderId="0" xfId="0" applyNumberFormat="1" applyFont="1" applyFill="1" applyAlignment="1">
      <alignment horizontal="center" vertical="center"/>
    </xf>
    <xf numFmtId="0" fontId="1" fillId="0" borderId="106" xfId="0" applyFont="1" applyBorder="1" applyAlignment="1">
      <alignment horizontal="center" vertical="center"/>
    </xf>
    <xf numFmtId="17" fontId="1" fillId="0" borderId="106" xfId="0" applyNumberFormat="1" applyFont="1" applyBorder="1" applyAlignment="1">
      <alignment horizontal="center" vertical="center"/>
    </xf>
    <xf numFmtId="168" fontId="1" fillId="78" borderId="106" xfId="0" applyNumberFormat="1" applyFont="1" applyFill="1" applyBorder="1" applyAlignment="1">
      <alignment horizontal="center" vertical="center"/>
    </xf>
    <xf numFmtId="168" fontId="1" fillId="0" borderId="106" xfId="0" applyNumberFormat="1" applyFont="1" applyBorder="1" applyAlignment="1">
      <alignment horizontal="center" vertical="center"/>
    </xf>
    <xf numFmtId="168" fontId="1" fillId="69" borderId="106" xfId="0" applyNumberFormat="1" applyFont="1" applyFill="1" applyBorder="1" applyAlignment="1">
      <alignment horizontal="center" vertical="center"/>
    </xf>
    <xf numFmtId="195" fontId="24" fillId="0" borderId="0" xfId="6" applyNumberFormat="1" applyFont="1"/>
    <xf numFmtId="169" fontId="201" fillId="77" borderId="189" xfId="1160" applyNumberFormat="1" applyFont="1" applyFill="1" applyBorder="1" applyAlignment="1">
      <alignment horizontal="center" vertical="center"/>
    </xf>
    <xf numFmtId="212" fontId="201" fillId="77" borderId="189" xfId="0" applyNumberFormat="1" applyFont="1" applyFill="1" applyBorder="1" applyAlignment="1">
      <alignment vertical="center"/>
    </xf>
    <xf numFmtId="212" fontId="201" fillId="77" borderId="195" xfId="0" applyNumberFormat="1" applyFont="1" applyFill="1" applyBorder="1" applyAlignment="1">
      <alignment horizontal="center" vertical="center"/>
    </xf>
    <xf numFmtId="14" fontId="10" fillId="38" borderId="0" xfId="0" applyNumberFormat="1" applyFont="1" applyFill="1" applyAlignment="1">
      <alignment horizontal="center" vertical="center"/>
    </xf>
    <xf numFmtId="0" fontId="9" fillId="76" borderId="0" xfId="0" applyFont="1" applyFill="1" applyAlignment="1">
      <alignment horizontal="center" vertical="center"/>
    </xf>
    <xf numFmtId="4" fontId="9" fillId="76" borderId="0" xfId="0" applyNumberFormat="1" applyFont="1" applyFill="1" applyAlignment="1">
      <alignment horizontal="center" vertical="center"/>
    </xf>
    <xf numFmtId="16" fontId="0" fillId="0" borderId="0" xfId="0" applyNumberFormat="1" applyAlignment="1">
      <alignment horizontal="right"/>
    </xf>
    <xf numFmtId="219" fontId="0" fillId="0" borderId="0" xfId="0" applyNumberFormat="1"/>
    <xf numFmtId="171" fontId="0" fillId="0" borderId="0" xfId="0" applyNumberFormat="1"/>
    <xf numFmtId="0" fontId="24" fillId="79" borderId="265" xfId="0" applyFont="1" applyFill="1" applyBorder="1" applyAlignment="1">
      <alignment horizontal="left" vertical="center" wrapText="1"/>
    </xf>
    <xf numFmtId="217" fontId="1" fillId="79" borderId="0" xfId="0" applyNumberFormat="1" applyFont="1" applyFill="1" applyAlignment="1">
      <alignment horizontal="right" vertical="center" wrapText="1"/>
    </xf>
    <xf numFmtId="168" fontId="24" fillId="101" borderId="189" xfId="894" applyFont="1" applyFill="1" applyBorder="1" applyAlignment="1">
      <alignment horizontal="center" vertical="center"/>
    </xf>
    <xf numFmtId="176" fontId="1" fillId="79" borderId="189" xfId="1160" applyNumberFormat="1" applyFont="1" applyFill="1" applyBorder="1" applyAlignment="1">
      <alignment horizontal="right" vertical="center" wrapText="1"/>
    </xf>
    <xf numFmtId="0" fontId="223" fillId="68" borderId="96" xfId="1947" applyFont="1" applyFill="1" applyBorder="1"/>
    <xf numFmtId="0" fontId="273" fillId="68" borderId="88" xfId="1947" applyFont="1" applyFill="1" applyBorder="1"/>
    <xf numFmtId="0" fontId="0" fillId="78" borderId="66" xfId="0" applyFill="1" applyBorder="1"/>
    <xf numFmtId="0" fontId="0" fillId="78" borderId="37" xfId="0" applyFill="1" applyBorder="1"/>
    <xf numFmtId="0" fontId="0" fillId="78" borderId="38" xfId="0" applyFill="1" applyBorder="1"/>
    <xf numFmtId="0" fontId="0" fillId="78" borderId="67" xfId="0" applyFill="1" applyBorder="1"/>
    <xf numFmtId="0" fontId="0" fillId="78" borderId="39" xfId="0" applyFill="1" applyBorder="1"/>
    <xf numFmtId="0" fontId="0" fillId="78" borderId="68" xfId="0" applyFill="1" applyBorder="1"/>
    <xf numFmtId="0" fontId="14" fillId="78" borderId="262" xfId="0" applyFont="1" applyFill="1" applyBorder="1" applyAlignment="1">
      <alignment vertical="center"/>
    </xf>
    <xf numFmtId="0" fontId="1" fillId="78" borderId="263" xfId="0" applyFont="1" applyFill="1" applyBorder="1" applyAlignment="1">
      <alignment vertical="center"/>
    </xf>
    <xf numFmtId="0" fontId="240" fillId="78" borderId="263" xfId="0" applyFont="1" applyFill="1" applyBorder="1" applyAlignment="1">
      <alignment vertical="center"/>
    </xf>
    <xf numFmtId="0" fontId="86" fillId="68" borderId="163" xfId="0" applyFont="1" applyFill="1" applyBorder="1" applyAlignment="1">
      <alignment horizontal="left"/>
    </xf>
    <xf numFmtId="0" fontId="67" fillId="68" borderId="163" xfId="0" applyFont="1" applyFill="1" applyBorder="1" applyAlignment="1">
      <alignment horizontal="left"/>
    </xf>
    <xf numFmtId="0" fontId="189" fillId="38" borderId="261" xfId="0" applyFont="1" applyFill="1" applyBorder="1" applyAlignment="1">
      <alignment vertical="center"/>
    </xf>
    <xf numFmtId="0" fontId="1" fillId="38" borderId="322" xfId="0" applyFont="1" applyFill="1" applyBorder="1" applyAlignment="1">
      <alignment vertical="center"/>
    </xf>
    <xf numFmtId="0" fontId="1" fillId="38" borderId="22" xfId="0" applyFont="1" applyFill="1" applyBorder="1"/>
    <xf numFmtId="0" fontId="1" fillId="38" borderId="323" xfId="0" applyFont="1" applyFill="1" applyBorder="1" applyAlignment="1">
      <alignment vertical="center"/>
    </xf>
    <xf numFmtId="4" fontId="16" fillId="78" borderId="324" xfId="6" applyNumberFormat="1" applyFont="1" applyFill="1" applyBorder="1"/>
    <xf numFmtId="4" fontId="16" fillId="78" borderId="325" xfId="6" applyNumberFormat="1" applyFont="1" applyFill="1" applyBorder="1"/>
    <xf numFmtId="4" fontId="17" fillId="78" borderId="325" xfId="6" applyNumberFormat="1" applyFont="1" applyFill="1" applyBorder="1"/>
    <xf numFmtId="4" fontId="17" fillId="78" borderId="326" xfId="6" applyNumberFormat="1" applyFont="1" applyFill="1" applyBorder="1"/>
    <xf numFmtId="4" fontId="16" fillId="78" borderId="327" xfId="6" applyNumberFormat="1" applyFont="1" applyFill="1" applyBorder="1"/>
    <xf numFmtId="4" fontId="16" fillId="78" borderId="328" xfId="6" applyNumberFormat="1" applyFont="1" applyFill="1" applyBorder="1"/>
    <xf numFmtId="4" fontId="16" fillId="78" borderId="329" xfId="6" applyNumberFormat="1" applyFont="1" applyFill="1" applyBorder="1"/>
    <xf numFmtId="4" fontId="17" fillId="78" borderId="330" xfId="6" applyNumberFormat="1" applyFont="1" applyFill="1" applyBorder="1"/>
    <xf numFmtId="0" fontId="277" fillId="78" borderId="66" xfId="0" applyFont="1" applyFill="1" applyBorder="1"/>
    <xf numFmtId="0" fontId="277" fillId="78" borderId="38" xfId="0" applyFont="1" applyFill="1" applyBorder="1"/>
    <xf numFmtId="0" fontId="277" fillId="78" borderId="67" xfId="1027" applyFont="1" applyFill="1" applyBorder="1"/>
    <xf numFmtId="0" fontId="277" fillId="78" borderId="39" xfId="0" applyFont="1" applyFill="1" applyBorder="1"/>
    <xf numFmtId="0" fontId="277" fillId="78" borderId="67" xfId="0" applyFont="1" applyFill="1" applyBorder="1"/>
    <xf numFmtId="0" fontId="277" fillId="78" borderId="68" xfId="1027" applyFont="1" applyFill="1" applyBorder="1"/>
    <xf numFmtId="0" fontId="277" fillId="78" borderId="40" xfId="0" applyFont="1" applyFill="1" applyBorder="1"/>
    <xf numFmtId="4" fontId="38" fillId="78" borderId="0" xfId="6" applyNumberFormat="1" applyFont="1" applyFill="1"/>
    <xf numFmtId="0" fontId="153" fillId="78" borderId="189" xfId="6" applyFont="1" applyFill="1" applyBorder="1" applyAlignment="1">
      <alignment horizontal="left" vertical="center"/>
    </xf>
    <xf numFmtId="14" fontId="153" fillId="78" borderId="195" xfId="6" applyNumberFormat="1" applyFont="1" applyFill="1" applyBorder="1" applyAlignment="1">
      <alignment horizontal="right" vertical="center"/>
    </xf>
    <xf numFmtId="0" fontId="206" fillId="78" borderId="0" xfId="0" applyFont="1" applyFill="1" applyProtection="1">
      <protection locked="0"/>
    </xf>
    <xf numFmtId="0" fontId="65" fillId="38" borderId="0" xfId="0" applyFont="1" applyFill="1" applyAlignment="1">
      <alignment vertical="center"/>
    </xf>
    <xf numFmtId="0" fontId="1" fillId="0" borderId="0" xfId="0" applyFont="1" applyAlignment="1">
      <alignment vertical="center"/>
    </xf>
    <xf numFmtId="168" fontId="226" fillId="0" borderId="0" xfId="0" applyNumberFormat="1" applyFont="1" applyAlignment="1">
      <alignment vertical="center"/>
    </xf>
    <xf numFmtId="0" fontId="279" fillId="102" borderId="331" xfId="0" applyFont="1" applyFill="1" applyBorder="1" applyAlignment="1">
      <alignment horizontal="left" vertical="center"/>
    </xf>
    <xf numFmtId="0" fontId="280" fillId="102" borderId="331" xfId="0" applyFont="1" applyFill="1" applyBorder="1" applyAlignment="1">
      <alignment horizontal="left" vertical="center"/>
    </xf>
    <xf numFmtId="0" fontId="280" fillId="102" borderId="332" xfId="0" applyFont="1" applyFill="1" applyBorder="1" applyAlignment="1">
      <alignment horizontal="left" vertical="center"/>
    </xf>
    <xf numFmtId="0" fontId="280" fillId="102" borderId="333" xfId="0" applyFont="1" applyFill="1" applyBorder="1" applyAlignment="1">
      <alignment horizontal="left" vertical="center"/>
    </xf>
    <xf numFmtId="0" fontId="281" fillId="102" borderId="333" xfId="0" applyFont="1" applyFill="1" applyBorder="1" applyAlignment="1">
      <alignment horizontal="left" vertical="center"/>
    </xf>
    <xf numFmtId="4" fontId="282" fillId="102" borderId="333" xfId="0" applyNumberFormat="1" applyFont="1" applyFill="1" applyBorder="1" applyAlignment="1">
      <alignment vertical="center"/>
    </xf>
    <xf numFmtId="213" fontId="282" fillId="102" borderId="333" xfId="0" applyNumberFormat="1" applyFont="1" applyFill="1" applyBorder="1" applyAlignment="1">
      <alignment vertical="center"/>
    </xf>
    <xf numFmtId="220" fontId="282" fillId="102" borderId="334" xfId="0" applyNumberFormat="1" applyFont="1" applyFill="1" applyBorder="1" applyAlignment="1">
      <alignment horizontal="right" vertical="center"/>
    </xf>
    <xf numFmtId="3" fontId="63" fillId="26" borderId="331" xfId="0" applyNumberFormat="1" applyFont="1" applyFill="1" applyBorder="1" applyAlignment="1" applyProtection="1">
      <alignment horizontal="center" vertical="center"/>
      <protection locked="0"/>
    </xf>
    <xf numFmtId="4" fontId="63" fillId="26" borderId="331" xfId="0" applyNumberFormat="1" applyFont="1" applyFill="1" applyBorder="1" applyAlignment="1" applyProtection="1">
      <alignment horizontal="center" vertical="center"/>
      <protection locked="0"/>
    </xf>
    <xf numFmtId="14" fontId="63" fillId="26" borderId="331" xfId="0" applyNumberFormat="1" applyFont="1" applyFill="1" applyBorder="1" applyAlignment="1" applyProtection="1">
      <alignment horizontal="center" vertical="center"/>
      <protection locked="0"/>
    </xf>
    <xf numFmtId="1" fontId="63" fillId="26" borderId="332" xfId="0" applyNumberFormat="1" applyFont="1" applyFill="1" applyBorder="1" applyAlignment="1" applyProtection="1">
      <alignment horizontal="center" vertical="center"/>
      <protection locked="0"/>
    </xf>
    <xf numFmtId="169" fontId="63" fillId="26" borderId="331" xfId="1163" applyNumberFormat="1" applyFont="1" applyFill="1" applyBorder="1" applyAlignment="1" applyProtection="1">
      <alignment horizontal="center" vertical="center"/>
      <protection locked="0"/>
    </xf>
    <xf numFmtId="169" fontId="63" fillId="26" borderId="334" xfId="0" applyNumberFormat="1" applyFont="1" applyFill="1" applyBorder="1" applyAlignment="1" applyProtection="1">
      <alignment horizontal="center" vertical="center"/>
      <protection locked="0"/>
    </xf>
    <xf numFmtId="169" fontId="30" fillId="26" borderId="331" xfId="0" applyNumberFormat="1" applyFont="1" applyFill="1" applyBorder="1" applyAlignment="1" applyProtection="1">
      <alignment horizontal="center" vertical="center"/>
      <protection locked="0"/>
    </xf>
    <xf numFmtId="0" fontId="10" fillId="102" borderId="332" xfId="0" applyFont="1" applyFill="1" applyBorder="1" applyAlignment="1">
      <alignment horizontal="center" vertical="center"/>
    </xf>
    <xf numFmtId="3" fontId="62" fillId="102" borderId="331" xfId="0" applyNumberFormat="1" applyFont="1" applyFill="1" applyBorder="1" applyAlignment="1">
      <alignment horizontal="center" vertical="center"/>
    </xf>
    <xf numFmtId="4" fontId="62" fillId="102" borderId="331" xfId="0" applyNumberFormat="1" applyFont="1" applyFill="1" applyBorder="1" applyAlignment="1">
      <alignment horizontal="center" vertical="center"/>
    </xf>
    <xf numFmtId="0" fontId="62" fillId="102" borderId="333" xfId="0" applyFont="1" applyFill="1" applyBorder="1" applyAlignment="1">
      <alignment horizontal="center" vertical="center"/>
    </xf>
    <xf numFmtId="0" fontId="30" fillId="102" borderId="333" xfId="0" applyFont="1" applyFill="1" applyBorder="1" applyAlignment="1">
      <alignment horizontal="center" vertical="center"/>
    </xf>
    <xf numFmtId="0" fontId="10" fillId="102" borderId="286" xfId="0" applyFont="1" applyFill="1" applyBorder="1" applyAlignment="1">
      <alignment horizontal="center" vertical="center"/>
    </xf>
    <xf numFmtId="0" fontId="10" fillId="102" borderId="333" xfId="0" applyFont="1" applyFill="1" applyBorder="1" applyAlignment="1">
      <alignment horizontal="center" vertical="center"/>
    </xf>
    <xf numFmtId="168" fontId="62" fillId="102" borderId="331" xfId="0" applyNumberFormat="1" applyFont="1" applyFill="1" applyBorder="1" applyAlignment="1">
      <alignment horizontal="center" vertical="center"/>
    </xf>
    <xf numFmtId="169" fontId="62" fillId="102" borderId="331" xfId="0" applyNumberFormat="1" applyFont="1" applyFill="1" applyBorder="1" applyAlignment="1">
      <alignment horizontal="center" vertical="center"/>
    </xf>
    <xf numFmtId="10" fontId="62" fillId="102" borderId="331" xfId="0" applyNumberFormat="1" applyFont="1" applyFill="1" applyBorder="1" applyAlignment="1">
      <alignment horizontal="center" vertical="center"/>
    </xf>
    <xf numFmtId="0" fontId="1" fillId="0" borderId="106" xfId="0" applyFont="1" applyBorder="1"/>
    <xf numFmtId="168" fontId="1" fillId="0" borderId="106" xfId="0" applyNumberFormat="1" applyFont="1" applyBorder="1"/>
    <xf numFmtId="0" fontId="152" fillId="78" borderId="0" xfId="1947" applyFont="1" applyFill="1" applyAlignment="1">
      <alignment horizontal="center" vertical="center"/>
    </xf>
    <xf numFmtId="0" fontId="88" fillId="78" borderId="0" xfId="1947" applyFont="1" applyFill="1" applyAlignment="1">
      <alignment horizontal="center" vertical="center"/>
    </xf>
    <xf numFmtId="0" fontId="153" fillId="78" borderId="106" xfId="1947" applyFont="1" applyFill="1" applyBorder="1" applyAlignment="1">
      <alignment horizontal="center" vertical="center"/>
    </xf>
    <xf numFmtId="0" fontId="143" fillId="0" borderId="0" xfId="0" applyFont="1" applyAlignment="1">
      <alignment vertical="center"/>
    </xf>
    <xf numFmtId="168" fontId="143" fillId="78" borderId="0" xfId="0" applyNumberFormat="1" applyFont="1" applyFill="1" applyAlignment="1">
      <alignment vertical="center"/>
    </xf>
    <xf numFmtId="168" fontId="143" fillId="78" borderId="39" xfId="0" applyNumberFormat="1" applyFont="1" applyFill="1" applyBorder="1" applyAlignment="1">
      <alignment vertical="center"/>
    </xf>
    <xf numFmtId="0" fontId="143" fillId="0" borderId="335" xfId="0" applyFont="1" applyBorder="1" applyAlignment="1">
      <alignment vertical="center"/>
    </xf>
    <xf numFmtId="168" fontId="143" fillId="103" borderId="335" xfId="0" applyNumberFormat="1" applyFont="1" applyFill="1" applyBorder="1" applyAlignment="1">
      <alignment vertical="center"/>
    </xf>
    <xf numFmtId="168" fontId="143" fillId="103" borderId="0" xfId="0" applyNumberFormat="1" applyFont="1" applyFill="1" applyAlignment="1">
      <alignment vertical="center"/>
    </xf>
    <xf numFmtId="0" fontId="143" fillId="103" borderId="0" xfId="0" applyFont="1" applyFill="1" applyAlignment="1">
      <alignment vertical="center"/>
    </xf>
    <xf numFmtId="0" fontId="143" fillId="104" borderId="0" xfId="0" applyFont="1" applyFill="1" applyAlignment="1">
      <alignment vertical="center"/>
    </xf>
    <xf numFmtId="0" fontId="143" fillId="78" borderId="31" xfId="0" applyFont="1" applyFill="1" applyBorder="1" applyAlignment="1">
      <alignment horizontal="center" vertical="center" wrapText="1"/>
    </xf>
    <xf numFmtId="0" fontId="143" fillId="78" borderId="31" xfId="0" applyFont="1" applyFill="1" applyBorder="1" applyAlignment="1">
      <alignment horizontal="center" vertical="center"/>
    </xf>
    <xf numFmtId="168" fontId="143" fillId="69" borderId="31" xfId="0" applyNumberFormat="1" applyFont="1" applyFill="1" applyBorder="1" applyAlignment="1">
      <alignment horizontal="center" vertical="center" wrapText="1"/>
    </xf>
    <xf numFmtId="168" fontId="143" fillId="103" borderId="31" xfId="0" applyNumberFormat="1" applyFont="1" applyFill="1" applyBorder="1" applyAlignment="1">
      <alignment horizontal="center" vertical="center" wrapText="1"/>
    </xf>
    <xf numFmtId="0" fontId="143" fillId="103" borderId="31" xfId="0" applyFont="1" applyFill="1" applyBorder="1" applyAlignment="1">
      <alignment horizontal="center" vertical="center" wrapText="1"/>
    </xf>
    <xf numFmtId="0" fontId="143" fillId="104" borderId="31" xfId="0" applyFont="1" applyFill="1" applyBorder="1" applyAlignment="1">
      <alignment horizontal="center" vertical="center" wrapText="1"/>
    </xf>
    <xf numFmtId="0" fontId="143" fillId="104" borderId="32" xfId="0" applyFont="1" applyFill="1" applyBorder="1" applyAlignment="1">
      <alignment horizontal="center" vertical="center" wrapText="1"/>
    </xf>
    <xf numFmtId="168" fontId="143" fillId="105" borderId="72" xfId="0" applyNumberFormat="1" applyFont="1" applyFill="1" applyBorder="1" applyAlignment="1">
      <alignment horizontal="center" vertical="center" wrapText="1"/>
    </xf>
    <xf numFmtId="168" fontId="143" fillId="105" borderId="138" xfId="0" applyNumberFormat="1" applyFont="1" applyFill="1" applyBorder="1" applyAlignment="1">
      <alignment horizontal="center" vertical="center" wrapText="1"/>
    </xf>
    <xf numFmtId="168" fontId="143" fillId="106" borderId="106" xfId="0" applyNumberFormat="1" applyFont="1" applyFill="1" applyBorder="1" applyAlignment="1">
      <alignment horizontal="center" vertical="center" wrapText="1"/>
    </xf>
    <xf numFmtId="190" fontId="143" fillId="78" borderId="31" xfId="0" applyNumberFormat="1" applyFont="1" applyFill="1" applyBorder="1" applyAlignment="1">
      <alignment horizontal="center" vertical="center"/>
    </xf>
    <xf numFmtId="14" fontId="143" fillId="78" borderId="31" xfId="0" applyNumberFormat="1" applyFont="1" applyFill="1" applyBorder="1" applyAlignment="1">
      <alignment horizontal="center" vertical="center"/>
    </xf>
    <xf numFmtId="169" fontId="143" fillId="78" borderId="31" xfId="1163" applyNumberFormat="1" applyFont="1" applyFill="1" applyBorder="1" applyAlignment="1">
      <alignment horizontal="center" vertical="center"/>
    </xf>
    <xf numFmtId="168" fontId="143" fillId="78" borderId="31" xfId="0" applyNumberFormat="1" applyFont="1" applyFill="1" applyBorder="1" applyAlignment="1">
      <alignment horizontal="center" vertical="center"/>
    </xf>
    <xf numFmtId="10" fontId="143" fillId="78" borderId="31" xfId="1163" applyNumberFormat="1" applyFont="1" applyFill="1" applyBorder="1" applyAlignment="1">
      <alignment horizontal="center" vertical="center"/>
    </xf>
    <xf numFmtId="4" fontId="143" fillId="78" borderId="31" xfId="0" applyNumberFormat="1" applyFont="1" applyFill="1" applyBorder="1" applyAlignment="1">
      <alignment horizontal="center" vertical="center"/>
    </xf>
    <xf numFmtId="10" fontId="143" fillId="78" borderId="31" xfId="0" applyNumberFormat="1" applyFont="1" applyFill="1" applyBorder="1" applyAlignment="1">
      <alignment horizontal="center" vertical="center"/>
    </xf>
    <xf numFmtId="15" fontId="143" fillId="78" borderId="31" xfId="0" applyNumberFormat="1" applyFont="1" applyFill="1" applyBorder="1" applyAlignment="1">
      <alignment horizontal="center" vertical="center"/>
    </xf>
    <xf numFmtId="9" fontId="143" fillId="78" borderId="31" xfId="1163" applyFont="1" applyFill="1" applyBorder="1" applyAlignment="1">
      <alignment horizontal="center" vertical="center"/>
    </xf>
    <xf numFmtId="168" fontId="143" fillId="78" borderId="72" xfId="0" applyNumberFormat="1" applyFont="1" applyFill="1" applyBorder="1" applyAlignment="1">
      <alignment horizontal="center" vertical="center"/>
    </xf>
    <xf numFmtId="190" fontId="0" fillId="78" borderId="31" xfId="0" applyNumberFormat="1" applyFill="1" applyBorder="1" applyAlignment="1">
      <alignment horizontal="center" vertical="center"/>
    </xf>
    <xf numFmtId="14" fontId="0" fillId="78" borderId="31" xfId="0" applyNumberFormat="1" applyFill="1" applyBorder="1" applyAlignment="1">
      <alignment horizontal="center" vertical="center"/>
    </xf>
    <xf numFmtId="169" fontId="0" fillId="78" borderId="31" xfId="1163" applyNumberFormat="1" applyFont="1" applyFill="1" applyBorder="1" applyAlignment="1">
      <alignment horizontal="center" vertical="center"/>
    </xf>
    <xf numFmtId="168" fontId="0" fillId="78" borderId="31" xfId="0" applyNumberFormat="1" applyFill="1" applyBorder="1" applyAlignment="1">
      <alignment horizontal="center" vertical="center"/>
    </xf>
    <xf numFmtId="10" fontId="0" fillId="78" borderId="31" xfId="1163" applyNumberFormat="1" applyFont="1" applyFill="1" applyBorder="1" applyAlignment="1">
      <alignment horizontal="center" vertical="center"/>
    </xf>
    <xf numFmtId="4" fontId="0" fillId="78" borderId="31" xfId="0" applyNumberFormat="1" applyFill="1" applyBorder="1" applyAlignment="1">
      <alignment horizontal="center" vertical="center"/>
    </xf>
    <xf numFmtId="10" fontId="0" fillId="78" borderId="31" xfId="0" applyNumberFormat="1" applyFill="1" applyBorder="1" applyAlignment="1">
      <alignment horizontal="center" vertical="center"/>
    </xf>
    <xf numFmtId="0" fontId="0" fillId="78" borderId="31" xfId="0" applyFill="1" applyBorder="1" applyAlignment="1">
      <alignment horizontal="center" vertical="center"/>
    </xf>
    <xf numFmtId="15" fontId="0" fillId="78" borderId="31" xfId="0" applyNumberFormat="1" applyFill="1" applyBorder="1" applyAlignment="1">
      <alignment horizontal="center" vertical="center"/>
    </xf>
    <xf numFmtId="9" fontId="0" fillId="78" borderId="31" xfId="1163" applyFont="1" applyFill="1" applyBorder="1" applyAlignment="1">
      <alignment horizontal="center" vertical="center"/>
    </xf>
    <xf numFmtId="168" fontId="0" fillId="78" borderId="72" xfId="0" applyNumberFormat="1" applyFill="1" applyBorder="1" applyAlignment="1">
      <alignment horizontal="center" vertical="center"/>
    </xf>
    <xf numFmtId="0" fontId="1" fillId="79" borderId="336" xfId="0" applyFont="1" applyFill="1" applyBorder="1" applyAlignment="1">
      <alignment vertical="center" wrapText="1"/>
    </xf>
    <xf numFmtId="0" fontId="1" fillId="79" borderId="337" xfId="0" applyFont="1" applyFill="1" applyBorder="1" applyAlignment="1">
      <alignment vertical="center" wrapText="1"/>
    </xf>
    <xf numFmtId="0" fontId="62" fillId="107" borderId="235" xfId="0" applyFont="1" applyFill="1" applyBorder="1" applyAlignment="1">
      <alignment horizontal="center" vertical="center"/>
    </xf>
    <xf numFmtId="0" fontId="1" fillId="107" borderId="220" xfId="0" applyFont="1" applyFill="1" applyBorder="1" applyAlignment="1">
      <alignment horizontal="left" vertical="center" wrapText="1"/>
    </xf>
    <xf numFmtId="0" fontId="1" fillId="107" borderId="265" xfId="0" applyFont="1" applyFill="1" applyBorder="1" applyAlignment="1">
      <alignment horizontal="left" vertical="center" wrapText="1"/>
    </xf>
    <xf numFmtId="0" fontId="1" fillId="108" borderId="265" xfId="0" applyFont="1" applyFill="1" applyBorder="1" applyAlignment="1">
      <alignment horizontal="left" vertical="center" wrapText="1"/>
    </xf>
    <xf numFmtId="0" fontId="62" fillId="107" borderId="0" xfId="0" applyFont="1" applyFill="1" applyAlignment="1">
      <alignment horizontal="center" vertical="center"/>
    </xf>
    <xf numFmtId="0" fontId="1" fillId="107" borderId="189" xfId="0" applyFont="1" applyFill="1" applyBorder="1" applyAlignment="1">
      <alignment horizontal="left" vertical="center" wrapText="1"/>
    </xf>
    <xf numFmtId="168" fontId="1" fillId="79" borderId="189" xfId="894" applyFont="1" applyFill="1" applyBorder="1" applyAlignment="1">
      <alignment horizontal="left" vertical="center" wrapText="1" indent="1"/>
    </xf>
    <xf numFmtId="168" fontId="1" fillId="79" borderId="199" xfId="894" applyFont="1" applyFill="1" applyBorder="1" applyAlignment="1">
      <alignment horizontal="left" vertical="center" wrapText="1" indent="1"/>
    </xf>
    <xf numFmtId="0" fontId="62" fillId="79" borderId="338" xfId="0" applyFont="1" applyFill="1" applyBorder="1" applyAlignment="1">
      <alignment horizontal="center" vertical="center"/>
    </xf>
    <xf numFmtId="0" fontId="1" fillId="79" borderId="339" xfId="0" applyFont="1" applyFill="1" applyBorder="1" applyAlignment="1">
      <alignment vertical="center" wrapText="1"/>
    </xf>
    <xf numFmtId="168" fontId="1" fillId="79" borderId="221" xfId="894" applyFont="1" applyFill="1" applyBorder="1" applyAlignment="1">
      <alignment horizontal="center" vertical="center"/>
    </xf>
    <xf numFmtId="10" fontId="1" fillId="79" borderId="340" xfId="0" applyNumberFormat="1" applyFont="1" applyFill="1" applyBorder="1" applyAlignment="1">
      <alignment horizontal="center" vertical="center"/>
    </xf>
    <xf numFmtId="0" fontId="86" fillId="109" borderId="228" xfId="0" applyFont="1" applyFill="1" applyBorder="1" applyAlignment="1">
      <alignment horizontal="left" vertical="center"/>
    </xf>
    <xf numFmtId="0" fontId="68" fillId="109" borderId="229" xfId="0" applyFont="1" applyFill="1" applyBorder="1" applyAlignment="1">
      <alignment horizontal="left" vertical="center"/>
    </xf>
    <xf numFmtId="0" fontId="68" fillId="109" borderId="217" xfId="0" applyFont="1" applyFill="1" applyBorder="1" applyAlignment="1">
      <alignment horizontal="center" vertical="center" wrapText="1"/>
    </xf>
    <xf numFmtId="0" fontId="62" fillId="107" borderId="189" xfId="0" applyFont="1" applyFill="1" applyBorder="1" applyAlignment="1">
      <alignment horizontal="center" vertical="center"/>
    </xf>
    <xf numFmtId="4" fontId="1" fillId="107" borderId="189" xfId="0" applyNumberFormat="1" applyFont="1" applyFill="1" applyBorder="1" applyAlignment="1">
      <alignment horizontal="right" vertical="center" wrapText="1" indent="1"/>
    </xf>
    <xf numFmtId="4" fontId="84" fillId="107" borderId="221" xfId="0" applyNumberFormat="1" applyFont="1" applyFill="1" applyBorder="1" applyAlignment="1">
      <alignment vertical="center"/>
    </xf>
    <xf numFmtId="9" fontId="1" fillId="107" borderId="189" xfId="0" applyNumberFormat="1" applyFont="1" applyFill="1" applyBorder="1" applyAlignment="1">
      <alignment horizontal="left" vertical="center" wrapText="1"/>
    </xf>
    <xf numFmtId="10" fontId="84" fillId="107" borderId="221" xfId="1163" applyNumberFormat="1" applyFont="1" applyFill="1" applyBorder="1" applyAlignment="1">
      <alignment vertical="center"/>
    </xf>
    <xf numFmtId="0" fontId="62" fillId="107" borderId="189" xfId="0" applyFont="1" applyFill="1" applyBorder="1" applyAlignment="1">
      <alignment horizontal="left" vertical="center"/>
    </xf>
    <xf numFmtId="0" fontId="62" fillId="107" borderId="189" xfId="0" applyFont="1" applyFill="1" applyBorder="1" applyAlignment="1">
      <alignment horizontal="left" vertical="center" indent="2"/>
    </xf>
    <xf numFmtId="0" fontId="62" fillId="107" borderId="189" xfId="0" applyFont="1" applyFill="1" applyBorder="1" applyAlignment="1">
      <alignment horizontal="left" vertical="center" indent="5"/>
    </xf>
    <xf numFmtId="0" fontId="62" fillId="107" borderId="189" xfId="0" applyFont="1" applyFill="1" applyBorder="1" applyAlignment="1">
      <alignment horizontal="left" vertical="center" indent="8"/>
    </xf>
    <xf numFmtId="0" fontId="62" fillId="107" borderId="189" xfId="0" applyFont="1" applyFill="1" applyBorder="1" applyAlignment="1">
      <alignment horizontal="left" vertical="center" indent="11"/>
    </xf>
    <xf numFmtId="4" fontId="84" fillId="69" borderId="221" xfId="0" applyNumberFormat="1" applyFont="1" applyFill="1" applyBorder="1" applyAlignment="1">
      <alignment vertical="center"/>
    </xf>
    <xf numFmtId="0" fontId="1" fillId="110" borderId="189" xfId="0" applyFont="1" applyFill="1" applyBorder="1" applyAlignment="1">
      <alignment horizontal="left" vertical="center" wrapText="1" indent="1"/>
    </xf>
    <xf numFmtId="0" fontId="10" fillId="110" borderId="189" xfId="6" applyFont="1" applyFill="1" applyBorder="1" applyAlignment="1">
      <alignment horizontal="centerContinuous" vertical="center" wrapText="1"/>
    </xf>
    <xf numFmtId="0" fontId="206" fillId="110" borderId="189" xfId="0" applyFont="1" applyFill="1" applyBorder="1" applyAlignment="1">
      <alignment horizontal="left" vertical="center" wrapText="1"/>
    </xf>
    <xf numFmtId="0" fontId="30" fillId="110" borderId="189" xfId="6" applyFont="1" applyFill="1" applyBorder="1" applyAlignment="1">
      <alignment horizontal="center" vertical="center" wrapText="1"/>
    </xf>
    <xf numFmtId="4" fontId="9" fillId="110" borderId="189" xfId="6" applyNumberFormat="1" applyFont="1" applyFill="1" applyBorder="1" applyAlignment="1">
      <alignment horizontal="right" vertical="center"/>
    </xf>
    <xf numFmtId="0" fontId="98" fillId="110" borderId="195" xfId="6" applyFont="1" applyFill="1" applyBorder="1" applyAlignment="1">
      <alignment horizontal="center" vertical="center" wrapText="1"/>
    </xf>
    <xf numFmtId="0" fontId="31" fillId="110" borderId="189" xfId="0" applyFont="1" applyFill="1" applyBorder="1" applyAlignment="1">
      <alignment horizontal="center" vertical="center" wrapText="1"/>
    </xf>
    <xf numFmtId="0" fontId="227" fillId="110" borderId="189" xfId="0" applyFont="1" applyFill="1" applyBorder="1" applyAlignment="1">
      <alignment horizontal="center" vertical="center" wrapText="1"/>
    </xf>
    <xf numFmtId="4" fontId="228" fillId="110" borderId="189" xfId="0" applyNumberFormat="1" applyFont="1" applyFill="1" applyBorder="1" applyAlignment="1">
      <alignment horizontal="right" vertical="center" wrapText="1"/>
    </xf>
    <xf numFmtId="4" fontId="25" fillId="110" borderId="189" xfId="0" applyNumberFormat="1" applyFont="1" applyFill="1" applyBorder="1" applyAlignment="1">
      <alignment horizontal="right" vertical="center" wrapText="1"/>
    </xf>
    <xf numFmtId="4" fontId="225" fillId="110" borderId="189" xfId="0" applyNumberFormat="1" applyFont="1" applyFill="1" applyBorder="1" applyAlignment="1" applyProtection="1">
      <alignment horizontal="right" vertical="center" wrapText="1"/>
      <protection locked="0"/>
    </xf>
    <xf numFmtId="0" fontId="27" fillId="110" borderId="189" xfId="0" applyFont="1" applyFill="1" applyBorder="1" applyAlignment="1">
      <alignment horizontal="center" vertical="center" wrapText="1"/>
    </xf>
    <xf numFmtId="0" fontId="229" fillId="110" borderId="189" xfId="0" applyFont="1" applyFill="1" applyBorder="1" applyAlignment="1">
      <alignment horizontal="center" vertical="center" wrapText="1"/>
    </xf>
    <xf numFmtId="4" fontId="230" fillId="110" borderId="189" xfId="0" applyNumberFormat="1" applyFont="1" applyFill="1" applyBorder="1" applyAlignment="1">
      <alignment horizontal="right" vertical="center" wrapText="1"/>
    </xf>
    <xf numFmtId="4" fontId="246" fillId="110" borderId="189" xfId="0" applyNumberFormat="1" applyFont="1" applyFill="1" applyBorder="1" applyAlignment="1" applyProtection="1">
      <alignment horizontal="right" vertical="center" wrapText="1"/>
      <protection locked="0"/>
    </xf>
    <xf numFmtId="4" fontId="27" fillId="110" borderId="189" xfId="0" applyNumberFormat="1" applyFont="1" applyFill="1" applyBorder="1" applyAlignment="1" applyProtection="1">
      <alignment horizontal="right" vertical="center" wrapText="1"/>
      <protection locked="0"/>
    </xf>
    <xf numFmtId="0" fontId="153" fillId="110" borderId="189" xfId="0" applyFont="1" applyFill="1" applyBorder="1" applyAlignment="1">
      <alignment horizontal="left" vertical="center" wrapText="1"/>
    </xf>
    <xf numFmtId="0" fontId="1" fillId="110" borderId="189" xfId="0" applyFont="1" applyFill="1" applyBorder="1" applyAlignment="1">
      <alignment horizontal="left" vertical="center" wrapText="1"/>
    </xf>
    <xf numFmtId="4" fontId="25" fillId="110" borderId="195" xfId="6" applyNumberFormat="1" applyFont="1" applyFill="1" applyBorder="1" applyAlignment="1">
      <alignment horizontal="right" vertical="center"/>
    </xf>
    <xf numFmtId="0" fontId="30" fillId="110" borderId="189" xfId="6" applyFont="1" applyFill="1" applyBorder="1" applyAlignment="1">
      <alignment horizontal="center"/>
    </xf>
    <xf numFmtId="0" fontId="10" fillId="110" borderId="189" xfId="6" applyFont="1" applyFill="1" applyBorder="1" applyAlignment="1">
      <alignment horizontal="center" vertical="center" wrapText="1"/>
    </xf>
    <xf numFmtId="0" fontId="98" fillId="110" borderId="189" xfId="6" applyFont="1" applyFill="1" applyBorder="1" applyAlignment="1">
      <alignment horizontal="center" vertical="center" wrapText="1"/>
    </xf>
    <xf numFmtId="0" fontId="31" fillId="110" borderId="189" xfId="6" applyFont="1" applyFill="1" applyBorder="1" applyAlignment="1">
      <alignment horizontal="center" vertical="center" wrapText="1"/>
    </xf>
    <xf numFmtId="0" fontId="1" fillId="110" borderId="189" xfId="6" applyFill="1" applyBorder="1" applyAlignment="1">
      <alignment horizontal="left" vertical="center" wrapText="1"/>
    </xf>
    <xf numFmtId="0" fontId="258" fillId="110" borderId="189" xfId="6" applyFont="1" applyFill="1" applyBorder="1" applyAlignment="1">
      <alignment horizontal="center" vertical="center" wrapText="1"/>
    </xf>
    <xf numFmtId="4" fontId="259" fillId="110" borderId="189" xfId="6" applyNumberFormat="1" applyFont="1" applyFill="1" applyBorder="1" applyAlignment="1">
      <alignment horizontal="right" vertical="center" wrapText="1"/>
    </xf>
    <xf numFmtId="4" fontId="225" fillId="110" borderId="189" xfId="6" applyNumberFormat="1" applyFont="1" applyFill="1" applyBorder="1" applyAlignment="1">
      <alignment horizontal="right" vertical="center" wrapText="1"/>
    </xf>
    <xf numFmtId="4" fontId="25" fillId="110" borderId="189" xfId="6" applyNumberFormat="1" applyFont="1" applyFill="1" applyBorder="1" applyAlignment="1">
      <alignment horizontal="right" vertical="center" wrapText="1"/>
    </xf>
    <xf numFmtId="0" fontId="27" fillId="110" borderId="189" xfId="6" applyFont="1" applyFill="1" applyBorder="1" applyAlignment="1">
      <alignment horizontal="center" vertical="center" wrapText="1"/>
    </xf>
    <xf numFmtId="0" fontId="260" fillId="110" borderId="189" xfId="6" applyFont="1" applyFill="1" applyBorder="1" applyAlignment="1">
      <alignment horizontal="center" vertical="center" wrapText="1"/>
    </xf>
    <xf numFmtId="4" fontId="26" fillId="110" borderId="189" xfId="6" applyNumberFormat="1" applyFont="1" applyFill="1" applyBorder="1" applyAlignment="1">
      <alignment horizontal="right" vertical="center" wrapText="1"/>
    </xf>
    <xf numFmtId="4" fontId="27" fillId="110" borderId="189" xfId="6" applyNumberFormat="1" applyFont="1" applyFill="1" applyBorder="1" applyAlignment="1">
      <alignment horizontal="right" vertical="center" wrapText="1"/>
    </xf>
    <xf numFmtId="4" fontId="246" fillId="110" borderId="189" xfId="6" applyNumberFormat="1" applyFont="1" applyFill="1" applyBorder="1" applyAlignment="1">
      <alignment horizontal="right" vertical="center" wrapText="1"/>
    </xf>
    <xf numFmtId="0" fontId="10" fillId="111" borderId="189" xfId="6" applyFont="1" applyFill="1" applyBorder="1" applyAlignment="1">
      <alignment horizontal="centerContinuous" vertical="center" wrapText="1"/>
    </xf>
    <xf numFmtId="0" fontId="153" fillId="111" borderId="189" xfId="0" applyFont="1" applyFill="1" applyBorder="1" applyAlignment="1">
      <alignment horizontal="left" vertical="center" wrapText="1"/>
    </xf>
    <xf numFmtId="0" fontId="1" fillId="111" borderId="189" xfId="6" applyFill="1" applyBorder="1" applyAlignment="1">
      <alignment horizontal="left" vertical="center"/>
    </xf>
    <xf numFmtId="4" fontId="25" fillId="111" borderId="189" xfId="6" applyNumberFormat="1" applyFont="1" applyFill="1" applyBorder="1" applyAlignment="1">
      <alignment vertical="center"/>
    </xf>
    <xf numFmtId="168" fontId="38" fillId="0" borderId="0" xfId="0" applyNumberFormat="1" applyFont="1" applyAlignment="1">
      <alignment horizontal="center" vertical="center" wrapText="1"/>
    </xf>
    <xf numFmtId="168" fontId="38" fillId="0" borderId="0" xfId="0" applyNumberFormat="1" applyFont="1"/>
    <xf numFmtId="164" fontId="246" fillId="0" borderId="0" xfId="0" applyNumberFormat="1" applyFont="1" applyAlignment="1">
      <alignment horizontal="center" vertical="center" wrapText="1"/>
    </xf>
    <xf numFmtId="168" fontId="38" fillId="0" borderId="0" xfId="6" applyNumberFormat="1" applyFont="1" applyAlignment="1">
      <alignment horizontal="center" vertical="center" wrapText="1"/>
    </xf>
    <xf numFmtId="4" fontId="167" fillId="110" borderId="189" xfId="6" applyNumberFormat="1" applyFont="1" applyFill="1" applyBorder="1" applyAlignment="1">
      <alignment horizontal="right" vertical="center" wrapText="1"/>
    </xf>
    <xf numFmtId="0" fontId="1" fillId="0" borderId="0" xfId="1026" applyAlignment="1">
      <alignment vertical="center"/>
    </xf>
    <xf numFmtId="0" fontId="1" fillId="0" borderId="0" xfId="1026" applyAlignment="1">
      <alignment horizontal="center" vertical="center"/>
    </xf>
    <xf numFmtId="4" fontId="246" fillId="0" borderId="0" xfId="1026" applyNumberFormat="1" applyFont="1" applyAlignment="1">
      <alignment horizontal="center" vertical="center"/>
    </xf>
    <xf numFmtId="4" fontId="12" fillId="69" borderId="0" xfId="6" applyNumberFormat="1" applyFont="1" applyFill="1" applyAlignment="1">
      <alignment horizontal="center" vertical="center"/>
    </xf>
    <xf numFmtId="4" fontId="20" fillId="69" borderId="0" xfId="6" applyNumberFormat="1" applyFont="1" applyFill="1" applyAlignment="1">
      <alignment horizontal="center" vertical="center"/>
    </xf>
    <xf numFmtId="0" fontId="143" fillId="112" borderId="302" xfId="0" applyFont="1" applyFill="1" applyBorder="1" applyAlignment="1">
      <alignment horizontal="center" vertical="center" wrapText="1"/>
    </xf>
    <xf numFmtId="0" fontId="143" fillId="78" borderId="302" xfId="0" applyFont="1" applyFill="1" applyBorder="1" applyAlignment="1">
      <alignment horizontal="center" vertical="center" wrapText="1"/>
    </xf>
    <xf numFmtId="0" fontId="143" fillId="113" borderId="302" xfId="0" applyFont="1" applyFill="1" applyBorder="1" applyAlignment="1">
      <alignment horizontal="center" vertical="center" wrapText="1"/>
    </xf>
    <xf numFmtId="0" fontId="143" fillId="113" borderId="188" xfId="0" applyFont="1" applyFill="1" applyBorder="1" applyAlignment="1">
      <alignment horizontal="center" vertical="center" wrapText="1"/>
    </xf>
    <xf numFmtId="0" fontId="0" fillId="0" borderId="106" xfId="0" applyBorder="1" applyAlignment="1">
      <alignment horizontal="center" vertical="center" wrapText="1"/>
    </xf>
    <xf numFmtId="173" fontId="0" fillId="69" borderId="106" xfId="0" applyNumberFormat="1" applyFill="1" applyBorder="1" applyAlignment="1">
      <alignment horizontal="center" vertical="center"/>
    </xf>
    <xf numFmtId="168" fontId="0" fillId="69" borderId="106" xfId="0" applyNumberFormat="1" applyFill="1" applyBorder="1" applyAlignment="1">
      <alignment horizontal="center" vertical="center"/>
    </xf>
    <xf numFmtId="168" fontId="143" fillId="69" borderId="106" xfId="0" applyNumberFormat="1" applyFont="1" applyFill="1" applyBorder="1" applyAlignment="1">
      <alignment horizontal="center" vertical="center"/>
    </xf>
    <xf numFmtId="0" fontId="143" fillId="69" borderId="311" xfId="0" applyFont="1" applyFill="1" applyBorder="1" applyAlignment="1">
      <alignment horizontal="center" vertical="center"/>
    </xf>
    <xf numFmtId="0" fontId="143" fillId="69" borderId="305" xfId="0" applyFont="1" applyFill="1" applyBorder="1" applyAlignment="1">
      <alignment horizontal="center" vertical="center"/>
    </xf>
    <xf numFmtId="0" fontId="143" fillId="69" borderId="341" xfId="0" applyFont="1" applyFill="1" applyBorder="1" applyAlignment="1">
      <alignment horizontal="center" vertical="center"/>
    </xf>
    <xf numFmtId="0" fontId="0" fillId="69" borderId="106" xfId="0" applyFill="1" applyBorder="1" applyAlignment="1">
      <alignment horizontal="center" vertical="center"/>
    </xf>
    <xf numFmtId="0" fontId="0" fillId="78" borderId="0" xfId="0" applyFill="1" applyAlignment="1">
      <alignment horizontal="center" vertical="center"/>
    </xf>
    <xf numFmtId="0" fontId="1" fillId="0" borderId="0" xfId="0" applyFont="1" applyAlignment="1">
      <alignment horizontal="center" vertical="center"/>
    </xf>
    <xf numFmtId="0" fontId="1" fillId="38" borderId="209" xfId="0" applyFont="1" applyFill="1" applyBorder="1"/>
    <xf numFmtId="0" fontId="1" fillId="38" borderId="342" xfId="0" applyFont="1" applyFill="1" applyBorder="1"/>
    <xf numFmtId="0" fontId="1" fillId="0" borderId="342" xfId="0" applyFont="1" applyBorder="1"/>
    <xf numFmtId="0" fontId="1" fillId="0" borderId="342" xfId="0" applyFont="1" applyBorder="1" applyAlignment="1">
      <alignment horizontal="center" vertical="center"/>
    </xf>
    <xf numFmtId="0" fontId="1" fillId="0" borderId="343" xfId="0" applyFont="1" applyBorder="1"/>
    <xf numFmtId="0" fontId="288" fillId="0" borderId="0" xfId="0" applyFont="1"/>
    <xf numFmtId="0" fontId="1" fillId="38" borderId="206" xfId="0" applyFont="1" applyFill="1" applyBorder="1"/>
    <xf numFmtId="0" fontId="289" fillId="102" borderId="331" xfId="0" applyFont="1" applyFill="1" applyBorder="1" applyAlignment="1">
      <alignment horizontal="left" vertical="center" indent="1"/>
    </xf>
    <xf numFmtId="14" fontId="30" fillId="38" borderId="331" xfId="0" applyNumberFormat="1" applyFont="1" applyFill="1" applyBorder="1" applyAlignment="1">
      <alignment horizontal="center" vertical="center"/>
    </xf>
    <xf numFmtId="0" fontId="1" fillId="0" borderId="344" xfId="0" applyFont="1" applyBorder="1"/>
    <xf numFmtId="0" fontId="290" fillId="0" borderId="0" xfId="0" applyFont="1" applyAlignment="1">
      <alignment horizontal="left" vertical="center"/>
    </xf>
    <xf numFmtId="14" fontId="291" fillId="38" borderId="331" xfId="0" applyNumberFormat="1" applyFont="1" applyFill="1" applyBorder="1" applyAlignment="1">
      <alignment horizontal="center" vertical="center"/>
    </xf>
    <xf numFmtId="0" fontId="288" fillId="0" borderId="344" xfId="0" applyFont="1" applyBorder="1"/>
    <xf numFmtId="0" fontId="1" fillId="38" borderId="207" xfId="0" applyFont="1" applyFill="1" applyBorder="1"/>
    <xf numFmtId="0" fontId="1" fillId="38" borderId="286" xfId="0" applyFont="1" applyFill="1" applyBorder="1"/>
    <xf numFmtId="0" fontId="1" fillId="0" borderId="286" xfId="0" applyFont="1" applyBorder="1"/>
    <xf numFmtId="0" fontId="1" fillId="0" borderId="286" xfId="0" applyFont="1" applyBorder="1" applyAlignment="1">
      <alignment horizontal="center" vertical="center"/>
    </xf>
    <xf numFmtId="0" fontId="288" fillId="0" borderId="286" xfId="0" applyFont="1" applyBorder="1"/>
    <xf numFmtId="0" fontId="288" fillId="0" borderId="208" xfId="0" applyFont="1" applyBorder="1"/>
    <xf numFmtId="0" fontId="126" fillId="114" borderId="332" xfId="0" applyFont="1" applyFill="1" applyBorder="1" applyAlignment="1">
      <alignment horizontal="left" vertical="center"/>
    </xf>
    <xf numFmtId="0" fontId="126" fillId="114" borderId="333" xfId="0" applyFont="1" applyFill="1" applyBorder="1" applyAlignment="1">
      <alignment horizontal="center" vertical="center"/>
    </xf>
    <xf numFmtId="14" fontId="292" fillId="114" borderId="333" xfId="0" applyNumberFormat="1" applyFont="1" applyFill="1" applyBorder="1" applyAlignment="1">
      <alignment horizontal="center" vertical="center"/>
    </xf>
    <xf numFmtId="14" fontId="292" fillId="114" borderId="334" xfId="0" applyNumberFormat="1" applyFont="1" applyFill="1" applyBorder="1" applyAlignment="1">
      <alignment horizontal="center" vertical="center"/>
    </xf>
    <xf numFmtId="0" fontId="2" fillId="0" borderId="0" xfId="0" applyFont="1" applyAlignment="1">
      <alignment horizontal="center" vertical="center"/>
    </xf>
    <xf numFmtId="0" fontId="10" fillId="0" borderId="0" xfId="0" applyFont="1" applyAlignment="1">
      <alignment vertical="center"/>
    </xf>
    <xf numFmtId="0" fontId="100" fillId="68" borderId="89" xfId="0" applyFont="1" applyFill="1" applyBorder="1" applyAlignment="1">
      <alignment horizontal="center" vertical="center"/>
    </xf>
    <xf numFmtId="0" fontId="100" fillId="68" borderId="89" xfId="0" applyFont="1" applyFill="1" applyBorder="1"/>
    <xf numFmtId="0" fontId="1" fillId="78" borderId="345" xfId="0" applyFont="1" applyFill="1" applyBorder="1"/>
    <xf numFmtId="0" fontId="1" fillId="78" borderId="105" xfId="0" applyFont="1" applyFill="1" applyBorder="1"/>
    <xf numFmtId="0" fontId="1" fillId="78" borderId="346" xfId="0" applyFont="1" applyFill="1" applyBorder="1"/>
    <xf numFmtId="0" fontId="68" fillId="78" borderId="0" xfId="0" applyFont="1" applyFill="1" applyAlignment="1">
      <alignment horizontal="center" vertical="center" wrapText="1"/>
    </xf>
    <xf numFmtId="0" fontId="1" fillId="78" borderId="188" xfId="0" applyFont="1" applyFill="1" applyBorder="1"/>
    <xf numFmtId="0" fontId="292" fillId="68" borderId="347" xfId="0" applyFont="1" applyFill="1" applyBorder="1" applyAlignment="1">
      <alignment horizontal="centerContinuous" vertical="center"/>
    </xf>
    <xf numFmtId="0" fontId="292" fillId="68" borderId="348" xfId="0" applyFont="1" applyFill="1" applyBorder="1" applyAlignment="1">
      <alignment horizontal="centerContinuous" vertical="center"/>
    </xf>
    <xf numFmtId="0" fontId="292" fillId="68" borderId="349" xfId="0" applyFont="1" applyFill="1" applyBorder="1" applyAlignment="1">
      <alignment horizontal="centerContinuous" vertical="center"/>
    </xf>
    <xf numFmtId="2" fontId="98" fillId="68" borderId="106" xfId="0" applyNumberFormat="1" applyFont="1" applyFill="1" applyBorder="1" applyAlignment="1">
      <alignment horizontal="center" vertical="center"/>
    </xf>
    <xf numFmtId="0" fontId="1" fillId="78" borderId="187" xfId="0" applyFont="1" applyFill="1" applyBorder="1"/>
    <xf numFmtId="2" fontId="2" fillId="0" borderId="0" xfId="0" applyNumberFormat="1" applyFont="1"/>
    <xf numFmtId="0" fontId="293" fillId="38" borderId="350" xfId="0" applyFont="1" applyFill="1" applyBorder="1" applyAlignment="1">
      <alignment horizontal="left" vertical="center" indent="1"/>
    </xf>
    <xf numFmtId="0" fontId="293" fillId="38" borderId="351" xfId="0" applyFont="1" applyFill="1" applyBorder="1" applyAlignment="1">
      <alignment horizontal="left" vertical="center" indent="1"/>
    </xf>
    <xf numFmtId="0" fontId="293" fillId="38" borderId="309" xfId="0" applyFont="1" applyFill="1" applyBorder="1" applyAlignment="1">
      <alignment horizontal="left" vertical="center" indent="1"/>
    </xf>
    <xf numFmtId="14" fontId="17" fillId="0" borderId="15" xfId="0" applyNumberFormat="1" applyFont="1" applyBorder="1" applyAlignment="1">
      <alignment horizontal="center" vertical="center"/>
    </xf>
    <xf numFmtId="14" fontId="17" fillId="0" borderId="299" xfId="0" applyNumberFormat="1" applyFont="1" applyBorder="1" applyAlignment="1">
      <alignment horizontal="center" vertical="center"/>
    </xf>
    <xf numFmtId="0" fontId="293" fillId="38" borderId="309" xfId="0" applyFont="1" applyFill="1" applyBorder="1" applyAlignment="1">
      <alignment horizontal="left" vertical="center" wrapText="1" indent="1"/>
    </xf>
    <xf numFmtId="43" fontId="17" fillId="0" borderId="299" xfId="0" applyNumberFormat="1" applyFont="1" applyBorder="1" applyAlignment="1">
      <alignment horizontal="center" vertical="center"/>
    </xf>
    <xf numFmtId="0" fontId="294" fillId="0" borderId="309" xfId="0" applyFont="1" applyBorder="1" applyAlignment="1">
      <alignment horizontal="left" vertical="center" indent="1"/>
    </xf>
    <xf numFmtId="168" fontId="17" fillId="0" borderId="299" xfId="0" applyNumberFormat="1" applyFont="1" applyBorder="1" applyAlignment="1">
      <alignment horizontal="center" vertical="center"/>
    </xf>
    <xf numFmtId="168" fontId="17" fillId="78" borderId="299" xfId="0" applyNumberFormat="1" applyFont="1" applyFill="1" applyBorder="1" applyAlignment="1">
      <alignment horizontal="center" vertical="center"/>
    </xf>
    <xf numFmtId="16" fontId="2" fillId="0" borderId="0" xfId="0" applyNumberFormat="1" applyFont="1"/>
    <xf numFmtId="0" fontId="295" fillId="0" borderId="309" xfId="0" applyFont="1" applyBorder="1" applyAlignment="1">
      <alignment horizontal="left" vertical="center" indent="1"/>
    </xf>
    <xf numFmtId="0" fontId="293" fillId="38" borderId="335" xfId="0" applyFont="1" applyFill="1" applyBorder="1" applyAlignment="1">
      <alignment horizontal="left" vertical="center" indent="1"/>
    </xf>
    <xf numFmtId="0" fontId="294" fillId="0" borderId="179" xfId="0" applyFont="1" applyBorder="1" applyAlignment="1">
      <alignment horizontal="left" vertical="center" indent="1"/>
    </xf>
    <xf numFmtId="0" fontId="1" fillId="78" borderId="188" xfId="0" applyFont="1" applyFill="1" applyBorder="1" applyAlignment="1">
      <alignment vertical="center"/>
    </xf>
    <xf numFmtId="0" fontId="296" fillId="24" borderId="273" xfId="0" applyFont="1" applyFill="1" applyBorder="1" applyAlignment="1">
      <alignment horizontal="left" vertical="center" indent="1"/>
    </xf>
    <xf numFmtId="0" fontId="297" fillId="24" borderId="307" xfId="0" applyFont="1" applyFill="1" applyBorder="1" applyAlignment="1">
      <alignment horizontal="left" vertical="center" indent="1"/>
    </xf>
    <xf numFmtId="0" fontId="62" fillId="24" borderId="307" xfId="0" applyFont="1" applyFill="1" applyBorder="1" applyAlignment="1">
      <alignment horizontal="left" vertical="center" indent="1"/>
    </xf>
    <xf numFmtId="174" fontId="10" fillId="24" borderId="106" xfId="0" applyNumberFormat="1" applyFont="1" applyFill="1" applyBorder="1" applyAlignment="1">
      <alignment horizontal="center" vertical="center"/>
    </xf>
    <xf numFmtId="0" fontId="1" fillId="78" borderId="187" xfId="0" applyFont="1" applyFill="1" applyBorder="1" applyAlignment="1">
      <alignment vertical="center"/>
    </xf>
    <xf numFmtId="0" fontId="293" fillId="38" borderId="273" xfId="0" applyFont="1" applyFill="1" applyBorder="1" applyAlignment="1">
      <alignment horizontal="left" vertical="center" indent="1"/>
    </xf>
    <xf numFmtId="0" fontId="297" fillId="38" borderId="307" xfId="0" applyFont="1" applyFill="1" applyBorder="1" applyAlignment="1">
      <alignment horizontal="left" vertical="center" indent="1"/>
    </xf>
    <xf numFmtId="0" fontId="62" fillId="38" borderId="307" xfId="0" applyFont="1" applyFill="1" applyBorder="1" applyAlignment="1">
      <alignment horizontal="left" vertical="center" indent="1"/>
    </xf>
    <xf numFmtId="169" fontId="17" fillId="78" borderId="299" xfId="0" applyNumberFormat="1" applyFont="1" applyFill="1" applyBorder="1" applyAlignment="1">
      <alignment horizontal="center" vertical="center"/>
    </xf>
    <xf numFmtId="0" fontId="1" fillId="78" borderId="0" xfId="0" applyFont="1" applyFill="1" applyAlignment="1">
      <alignment vertical="center"/>
    </xf>
    <xf numFmtId="0" fontId="62" fillId="24" borderId="307" xfId="0" applyFont="1" applyFill="1" applyBorder="1" applyAlignment="1">
      <alignment horizontal="left" indent="1"/>
    </xf>
    <xf numFmtId="168" fontId="10" fillId="24" borderId="106" xfId="0" applyNumberFormat="1" applyFont="1" applyFill="1" applyBorder="1" applyAlignment="1">
      <alignment horizontal="center" vertical="center"/>
    </xf>
    <xf numFmtId="168" fontId="2" fillId="0" borderId="0" xfId="0" applyNumberFormat="1" applyFont="1" applyAlignment="1">
      <alignment vertical="center"/>
    </xf>
    <xf numFmtId="0" fontId="1" fillId="78" borderId="353" xfId="0" applyFont="1" applyFill="1" applyBorder="1"/>
    <xf numFmtId="0" fontId="1" fillId="78" borderId="20" xfId="0" applyFont="1" applyFill="1" applyBorder="1"/>
    <xf numFmtId="0" fontId="1" fillId="78" borderId="20" xfId="0" applyFont="1" applyFill="1" applyBorder="1" applyAlignment="1">
      <alignment horizontal="center" vertical="center"/>
    </xf>
    <xf numFmtId="0" fontId="1" fillId="78" borderId="136" xfId="0" applyFont="1" applyFill="1" applyBorder="1"/>
    <xf numFmtId="0" fontId="2" fillId="78" borderId="0" xfId="0" applyFont="1" applyFill="1" applyAlignment="1">
      <alignment vertical="center"/>
    </xf>
    <xf numFmtId="221" fontId="2" fillId="0" borderId="0" xfId="0" applyNumberFormat="1" applyFont="1"/>
    <xf numFmtId="0" fontId="1" fillId="78" borderId="105" xfId="0" applyFont="1" applyFill="1" applyBorder="1" applyAlignment="1">
      <alignment horizontal="center" vertical="center"/>
    </xf>
    <xf numFmtId="0" fontId="36" fillId="78" borderId="188" xfId="0" applyFont="1" applyFill="1" applyBorder="1" applyAlignment="1">
      <alignment vertical="center"/>
    </xf>
    <xf numFmtId="0" fontId="10" fillId="8" borderId="354" xfId="0" applyFont="1" applyFill="1" applyBorder="1" applyAlignment="1">
      <alignment horizontal="left" vertical="center"/>
    </xf>
    <xf numFmtId="0" fontId="1" fillId="8" borderId="355" xfId="0" applyFont="1" applyFill="1" applyBorder="1" applyAlignment="1">
      <alignment horizontal="left"/>
    </xf>
    <xf numFmtId="14" fontId="10" fillId="8" borderId="356" xfId="0" applyNumberFormat="1" applyFont="1" applyFill="1" applyBorder="1" applyAlignment="1">
      <alignment horizontal="left" vertical="center"/>
    </xf>
    <xf numFmtId="4" fontId="10" fillId="8" borderId="357" xfId="0" applyNumberFormat="1" applyFont="1" applyFill="1" applyBorder="1" applyAlignment="1">
      <alignment horizontal="center" vertical="center"/>
    </xf>
    <xf numFmtId="0" fontId="36" fillId="78" borderId="187" xfId="0" applyFont="1" applyFill="1" applyBorder="1" applyAlignment="1">
      <alignment vertical="center"/>
    </xf>
    <xf numFmtId="0" fontId="2" fillId="78" borderId="0" xfId="0" applyFont="1" applyFill="1" applyAlignment="1">
      <alignment horizontal="left"/>
    </xf>
    <xf numFmtId="0" fontId="298" fillId="78" borderId="0" xfId="0" applyFont="1" applyFill="1" applyAlignment="1">
      <alignment horizontal="center" vertical="center"/>
    </xf>
    <xf numFmtId="221" fontId="17" fillId="78" borderId="299" xfId="0" applyNumberFormat="1" applyFont="1" applyFill="1" applyBorder="1" applyAlignment="1">
      <alignment horizontal="center" vertical="center"/>
    </xf>
    <xf numFmtId="0" fontId="293" fillId="69" borderId="350" xfId="0" applyFont="1" applyFill="1" applyBorder="1" applyAlignment="1">
      <alignment horizontal="left" vertical="center" indent="1"/>
    </xf>
    <xf numFmtId="0" fontId="294" fillId="69" borderId="309" xfId="0" applyFont="1" applyFill="1" applyBorder="1" applyAlignment="1">
      <alignment horizontal="left" vertical="center" indent="1"/>
    </xf>
    <xf numFmtId="0" fontId="25" fillId="78" borderId="0" xfId="6" applyFont="1" applyFill="1"/>
    <xf numFmtId="14" fontId="10" fillId="78" borderId="189" xfId="6" applyNumberFormat="1" applyFont="1" applyFill="1" applyBorder="1" applyAlignment="1">
      <alignment horizontal="center" vertical="center"/>
    </xf>
    <xf numFmtId="174" fontId="214" fillId="78" borderId="189" xfId="895" applyFont="1" applyFill="1" applyBorder="1" applyAlignment="1" applyProtection="1">
      <alignment horizontal="center" vertical="center"/>
    </xf>
    <xf numFmtId="190" fontId="214" fillId="78" borderId="189" xfId="894" applyNumberFormat="1" applyFont="1" applyFill="1" applyBorder="1" applyAlignment="1" applyProtection="1">
      <alignment horizontal="center" vertical="center"/>
    </xf>
    <xf numFmtId="0" fontId="25" fillId="78" borderId="189" xfId="6" applyFont="1" applyFill="1" applyBorder="1" applyAlignment="1">
      <alignment horizontal="center"/>
    </xf>
    <xf numFmtId="174" fontId="25" fillId="78" borderId="189" xfId="895" applyFont="1" applyFill="1" applyBorder="1" applyAlignment="1" applyProtection="1">
      <alignment horizontal="center" vertical="center"/>
    </xf>
    <xf numFmtId="4" fontId="25" fillId="78" borderId="189" xfId="6" applyNumberFormat="1" applyFont="1" applyFill="1" applyBorder="1" applyAlignment="1">
      <alignment horizontal="center"/>
    </xf>
    <xf numFmtId="9" fontId="25" fillId="78" borderId="189" xfId="1161" applyFont="1" applyFill="1" applyBorder="1" applyAlignment="1" applyProtection="1">
      <alignment horizontal="center"/>
    </xf>
    <xf numFmtId="14" fontId="214" fillId="78" borderId="189" xfId="6" applyNumberFormat="1" applyFont="1" applyFill="1" applyBorder="1" applyAlignment="1">
      <alignment horizontal="center" vertical="center"/>
    </xf>
    <xf numFmtId="175" fontId="214" fillId="78" borderId="189" xfId="895" applyNumberFormat="1" applyFont="1" applyFill="1" applyBorder="1" applyAlignment="1" applyProtection="1">
      <alignment horizontal="center" vertical="center"/>
    </xf>
    <xf numFmtId="0" fontId="214" fillId="78" borderId="0" xfId="6" applyFont="1" applyFill="1"/>
    <xf numFmtId="0" fontId="214" fillId="78" borderId="189" xfId="6" applyFont="1" applyFill="1" applyBorder="1" applyAlignment="1">
      <alignment horizontal="center"/>
    </xf>
    <xf numFmtId="4" fontId="214" fillId="78" borderId="189" xfId="6" applyNumberFormat="1" applyFont="1" applyFill="1" applyBorder="1" applyAlignment="1">
      <alignment horizontal="center"/>
    </xf>
    <xf numFmtId="9" fontId="214" fillId="78" borderId="189" xfId="1161" applyFont="1" applyFill="1" applyBorder="1" applyAlignment="1" applyProtection="1">
      <alignment horizontal="center"/>
    </xf>
    <xf numFmtId="0" fontId="214" fillId="78" borderId="0" xfId="6" applyFont="1" applyFill="1" applyAlignment="1">
      <alignment horizontal="center" vertical="center"/>
    </xf>
    <xf numFmtId="0" fontId="214" fillId="78" borderId="0" xfId="6" applyFont="1" applyFill="1" applyAlignment="1">
      <alignment horizontal="center"/>
    </xf>
    <xf numFmtId="0" fontId="213" fillId="78" borderId="189" xfId="6" applyFont="1" applyFill="1" applyBorder="1" applyAlignment="1">
      <alignment horizontal="center"/>
    </xf>
    <xf numFmtId="174" fontId="213" fillId="78" borderId="189" xfId="895" applyFont="1" applyFill="1" applyBorder="1" applyAlignment="1" applyProtection="1">
      <alignment horizontal="center" vertical="center"/>
    </xf>
    <xf numFmtId="4" fontId="213" fillId="78" borderId="189" xfId="6" applyNumberFormat="1" applyFont="1" applyFill="1" applyBorder="1" applyAlignment="1">
      <alignment horizontal="center"/>
    </xf>
    <xf numFmtId="9" fontId="213" fillId="78" borderId="189" xfId="1161" applyFont="1" applyFill="1" applyBorder="1" applyAlignment="1" applyProtection="1">
      <alignment horizontal="center"/>
    </xf>
    <xf numFmtId="3" fontId="214" fillId="78" borderId="0" xfId="6" applyNumberFormat="1" applyFont="1" applyFill="1"/>
    <xf numFmtId="14" fontId="214" fillId="78" borderId="265" xfId="6" applyNumberFormat="1" applyFont="1" applyFill="1" applyBorder="1" applyAlignment="1">
      <alignment horizontal="center" vertical="center"/>
    </xf>
    <xf numFmtId="175" fontId="214" fillId="78" borderId="265" xfId="895" applyNumberFormat="1" applyFont="1" applyFill="1" applyBorder="1" applyAlignment="1" applyProtection="1">
      <alignment horizontal="center" vertical="center"/>
    </xf>
    <xf numFmtId="14" fontId="10" fillId="78" borderId="265" xfId="6" applyNumberFormat="1" applyFont="1" applyFill="1" applyBorder="1" applyAlignment="1">
      <alignment horizontal="center" vertical="center"/>
    </xf>
    <xf numFmtId="174" fontId="214" fillId="78" borderId="265" xfId="895" applyFont="1" applyFill="1" applyBorder="1" applyAlignment="1" applyProtection="1">
      <alignment horizontal="center" vertical="center"/>
    </xf>
    <xf numFmtId="190" fontId="214" fillId="78" borderId="265" xfId="894" applyNumberFormat="1" applyFont="1" applyFill="1" applyBorder="1" applyAlignment="1" applyProtection="1">
      <alignment horizontal="center" vertical="center"/>
    </xf>
    <xf numFmtId="14" fontId="10" fillId="78" borderId="106" xfId="6" applyNumberFormat="1" applyFont="1" applyFill="1" applyBorder="1" applyAlignment="1">
      <alignment horizontal="center" vertical="center"/>
    </xf>
    <xf numFmtId="175" fontId="10" fillId="78" borderId="106" xfId="895" applyNumberFormat="1" applyFont="1" applyFill="1" applyBorder="1" applyAlignment="1" applyProtection="1">
      <alignment horizontal="center" vertical="center"/>
    </xf>
    <xf numFmtId="174" fontId="10" fillId="78" borderId="106" xfId="895" applyFont="1" applyFill="1" applyBorder="1" applyAlignment="1" applyProtection="1">
      <alignment horizontal="left" vertical="center"/>
    </xf>
    <xf numFmtId="4" fontId="10" fillId="78" borderId="106" xfId="6" applyNumberFormat="1" applyFont="1" applyFill="1" applyBorder="1" applyAlignment="1">
      <alignment horizontal="right" vertical="center"/>
    </xf>
    <xf numFmtId="174" fontId="214" fillId="78" borderId="106" xfId="895" applyFont="1" applyFill="1" applyBorder="1" applyAlignment="1" applyProtection="1">
      <alignment horizontal="center" vertical="center"/>
    </xf>
    <xf numFmtId="175" fontId="10" fillId="78" borderId="106" xfId="895" applyNumberFormat="1" applyFont="1" applyFill="1" applyBorder="1" applyAlignment="1" applyProtection="1">
      <alignment horizontal="left" vertical="center"/>
    </xf>
    <xf numFmtId="190" fontId="214" fillId="78" borderId="106" xfId="894" applyNumberFormat="1" applyFont="1" applyFill="1" applyBorder="1" applyAlignment="1" applyProtection="1">
      <alignment horizontal="center" vertical="center"/>
    </xf>
    <xf numFmtId="189" fontId="10" fillId="78" borderId="106" xfId="895" applyNumberFormat="1" applyFont="1" applyFill="1" applyBorder="1" applyAlignment="1" applyProtection="1">
      <alignment horizontal="center" vertical="center"/>
    </xf>
    <xf numFmtId="14" fontId="214" fillId="78" borderId="106" xfId="6" applyNumberFormat="1" applyFont="1" applyFill="1" applyBorder="1" applyAlignment="1">
      <alignment horizontal="center" vertical="center"/>
    </xf>
    <xf numFmtId="175" fontId="214" fillId="78" borderId="106" xfId="895" applyNumberFormat="1" applyFont="1" applyFill="1" applyBorder="1" applyAlignment="1" applyProtection="1">
      <alignment horizontal="center" vertical="center"/>
    </xf>
    <xf numFmtId="0" fontId="86" fillId="37" borderId="189" xfId="6" applyFont="1" applyFill="1" applyBorder="1" applyAlignment="1">
      <alignment horizontal="left" vertical="center"/>
    </xf>
    <xf numFmtId="9" fontId="86" fillId="37" borderId="189" xfId="1160" applyFont="1" applyFill="1" applyBorder="1" applyAlignment="1">
      <alignment horizontal="left" vertical="center"/>
    </xf>
    <xf numFmtId="190" fontId="86" fillId="37" borderId="189" xfId="894" applyNumberFormat="1" applyFont="1" applyFill="1" applyBorder="1" applyAlignment="1">
      <alignment horizontal="left" vertical="center"/>
    </xf>
    <xf numFmtId="0" fontId="86" fillId="33" borderId="189" xfId="6" applyFont="1" applyFill="1" applyBorder="1" applyAlignment="1">
      <alignment horizontal="left" vertical="center"/>
    </xf>
    <xf numFmtId="9" fontId="86" fillId="33" borderId="189" xfId="1160" applyFont="1" applyFill="1" applyBorder="1" applyAlignment="1">
      <alignment horizontal="left" vertical="center"/>
    </xf>
    <xf numFmtId="190" fontId="86" fillId="33" borderId="189" xfId="894" applyNumberFormat="1" applyFont="1" applyFill="1" applyBorder="1" applyAlignment="1">
      <alignment horizontal="left" vertical="center"/>
    </xf>
    <xf numFmtId="4" fontId="260" fillId="110" borderId="189" xfId="6" applyNumberFormat="1" applyFont="1" applyFill="1" applyBorder="1" applyAlignment="1">
      <alignment horizontal="center" vertical="center" wrapText="1"/>
    </xf>
    <xf numFmtId="0" fontId="241" fillId="111" borderId="0" xfId="6" applyFont="1" applyFill="1" applyAlignment="1">
      <alignment vertical="center"/>
    </xf>
    <xf numFmtId="0" fontId="208" fillId="111" borderId="0" xfId="6" applyFont="1" applyFill="1" applyAlignment="1">
      <alignment vertical="center"/>
    </xf>
    <xf numFmtId="0" fontId="21" fillId="115" borderId="189" xfId="6" applyFont="1" applyFill="1" applyBorder="1"/>
    <xf numFmtId="0" fontId="10" fillId="115" borderId="189" xfId="6" applyFont="1" applyFill="1" applyBorder="1"/>
    <xf numFmtId="0" fontId="24" fillId="115" borderId="189" xfId="6" applyFont="1" applyFill="1" applyBorder="1"/>
    <xf numFmtId="0" fontId="1" fillId="115" borderId="189" xfId="6" applyFill="1" applyBorder="1"/>
    <xf numFmtId="0" fontId="10" fillId="115" borderId="189" xfId="6" applyFont="1" applyFill="1" applyBorder="1" applyAlignment="1">
      <alignment horizontal="center"/>
    </xf>
    <xf numFmtId="0" fontId="10" fillId="111" borderId="196" xfId="6" applyFont="1" applyFill="1" applyBorder="1" applyAlignment="1">
      <alignment vertical="center"/>
    </xf>
    <xf numFmtId="0" fontId="10" fillId="111" borderId="201" xfId="6" applyFont="1" applyFill="1" applyBorder="1" applyAlignment="1">
      <alignment vertical="center"/>
    </xf>
    <xf numFmtId="4" fontId="167" fillId="111" borderId="189" xfId="6" applyNumberFormat="1" applyFont="1" applyFill="1" applyBorder="1" applyAlignment="1">
      <alignment horizontal="right" vertical="center" wrapText="1"/>
    </xf>
    <xf numFmtId="4" fontId="246" fillId="111" borderId="189" xfId="6" applyNumberFormat="1" applyFont="1" applyFill="1" applyBorder="1" applyAlignment="1">
      <alignment horizontal="right" vertical="center" wrapText="1"/>
    </xf>
    <xf numFmtId="4" fontId="25" fillId="111" borderId="189" xfId="6" applyNumberFormat="1" applyFont="1" applyFill="1" applyBorder="1" applyAlignment="1">
      <alignment horizontal="right" vertical="center" wrapText="1"/>
    </xf>
    <xf numFmtId="0" fontId="25" fillId="115" borderId="189" xfId="6" applyFont="1" applyFill="1" applyBorder="1"/>
    <xf numFmtId="0" fontId="10" fillId="110" borderId="195" xfId="6" applyFont="1" applyFill="1" applyBorder="1" applyAlignment="1">
      <alignment vertical="center"/>
    </xf>
    <xf numFmtId="0" fontId="1" fillId="110" borderId="196" xfId="6" applyFill="1" applyBorder="1" applyAlignment="1">
      <alignment vertical="center"/>
    </xf>
    <xf numFmtId="0" fontId="10" fillId="110" borderId="201" xfId="6" applyFont="1" applyFill="1" applyBorder="1" applyAlignment="1">
      <alignment vertical="center"/>
    </xf>
    <xf numFmtId="4" fontId="263" fillId="110" borderId="189" xfId="6" applyNumberFormat="1" applyFont="1" applyFill="1" applyBorder="1" applyAlignment="1">
      <alignment horizontal="right" vertical="center" wrapText="1"/>
    </xf>
    <xf numFmtId="0" fontId="21" fillId="115" borderId="189" xfId="6" applyFont="1" applyFill="1" applyBorder="1" applyAlignment="1">
      <alignment vertical="center"/>
    </xf>
    <xf numFmtId="0" fontId="25" fillId="115" borderId="189" xfId="6" applyFont="1" applyFill="1" applyBorder="1" applyAlignment="1">
      <alignment vertical="center"/>
    </xf>
    <xf numFmtId="0" fontId="24" fillId="115" borderId="189" xfId="6" applyFont="1" applyFill="1" applyBorder="1" applyAlignment="1">
      <alignment vertical="center"/>
    </xf>
    <xf numFmtId="0" fontId="1" fillId="115" borderId="189" xfId="6" applyFill="1" applyBorder="1" applyAlignment="1">
      <alignment vertical="center"/>
    </xf>
    <xf numFmtId="0" fontId="10" fillId="115" borderId="189" xfId="6" applyFont="1" applyFill="1" applyBorder="1" applyAlignment="1">
      <alignment horizontal="center" vertical="center"/>
    </xf>
    <xf numFmtId="0" fontId="10" fillId="110" borderId="196" xfId="6" applyFont="1" applyFill="1" applyBorder="1" applyAlignment="1">
      <alignment vertical="center"/>
    </xf>
    <xf numFmtId="0" fontId="10" fillId="0" borderId="0" xfId="6" applyFont="1" applyAlignment="1">
      <alignment horizontal="left"/>
    </xf>
    <xf numFmtId="4" fontId="25" fillId="78" borderId="0" xfId="6" applyNumberFormat="1" applyFont="1" applyFill="1" applyAlignment="1">
      <alignment horizontal="right" vertical="center" wrapText="1"/>
    </xf>
    <xf numFmtId="0" fontId="8" fillId="78" borderId="0" xfId="0" applyFont="1" applyFill="1" applyAlignment="1" applyProtection="1">
      <alignment horizontal="center" vertical="center"/>
      <protection locked="0"/>
    </xf>
    <xf numFmtId="0" fontId="8" fillId="38" borderId="0" xfId="0" applyFont="1" applyFill="1" applyAlignment="1" applyProtection="1">
      <alignment horizontal="center" vertical="center"/>
      <protection locked="0"/>
    </xf>
    <xf numFmtId="0" fontId="1" fillId="110" borderId="201" xfId="0" applyFont="1" applyFill="1" applyBorder="1" applyAlignment="1">
      <alignment horizontal="left" vertical="center" wrapText="1" indent="1"/>
    </xf>
    <xf numFmtId="2" fontId="1" fillId="79" borderId="340" xfId="894" applyNumberFormat="1" applyFont="1" applyFill="1" applyBorder="1" applyAlignment="1">
      <alignment horizontal="center" vertical="center"/>
    </xf>
    <xf numFmtId="10" fontId="1" fillId="79" borderId="198" xfId="0" applyNumberFormat="1" applyFont="1" applyFill="1" applyBorder="1" applyAlignment="1">
      <alignment horizontal="center" vertical="center"/>
    </xf>
    <xf numFmtId="10" fontId="1" fillId="79" borderId="340" xfId="0" applyNumberFormat="1" applyFont="1" applyFill="1" applyBorder="1" applyAlignment="1">
      <alignment horizontal="center" vertical="center" wrapText="1"/>
    </xf>
    <xf numFmtId="10" fontId="1" fillId="79" borderId="198" xfId="0" applyNumberFormat="1" applyFont="1" applyFill="1" applyBorder="1" applyAlignment="1">
      <alignment horizontal="center" vertical="center" wrapText="1"/>
    </xf>
    <xf numFmtId="168" fontId="0" fillId="0" borderId="0" xfId="0" applyNumberFormat="1"/>
    <xf numFmtId="0" fontId="299" fillId="0" borderId="0" xfId="0" applyFont="1"/>
    <xf numFmtId="168" fontId="1" fillId="110" borderId="189" xfId="0" applyNumberFormat="1" applyFont="1" applyFill="1" applyBorder="1" applyAlignment="1">
      <alignment horizontal="left" vertical="center" indent="1"/>
    </xf>
    <xf numFmtId="14" fontId="1" fillId="110" borderId="189" xfId="0" applyNumberFormat="1" applyFont="1" applyFill="1" applyBorder="1" applyAlignment="1">
      <alignment horizontal="right" vertical="center"/>
    </xf>
    <xf numFmtId="168" fontId="300" fillId="110" borderId="189" xfId="0" applyNumberFormat="1" applyFont="1" applyFill="1" applyBorder="1" applyAlignment="1">
      <alignment horizontal="center" vertical="center"/>
    </xf>
    <xf numFmtId="14" fontId="213" fillId="110" borderId="189" xfId="0" applyNumberFormat="1" applyFont="1" applyFill="1" applyBorder="1" applyAlignment="1">
      <alignment horizontal="center" vertical="center"/>
    </xf>
    <xf numFmtId="0" fontId="1" fillId="111" borderId="195" xfId="1946" applyFill="1" applyBorder="1" applyAlignment="1">
      <alignment horizontal="center" vertical="center" wrapText="1"/>
    </xf>
    <xf numFmtId="168" fontId="1" fillId="111" borderId="195" xfId="0" applyNumberFormat="1" applyFont="1" applyFill="1" applyBorder="1" applyAlignment="1">
      <alignment horizontal="center" vertical="center" wrapText="1"/>
    </xf>
    <xf numFmtId="0" fontId="1" fillId="111" borderId="189" xfId="0" quotePrefix="1" applyFont="1" applyFill="1" applyBorder="1" applyAlignment="1">
      <alignment horizontal="center" vertical="center"/>
    </xf>
    <xf numFmtId="0" fontId="1" fillId="111" borderId="201" xfId="0" quotePrefix="1" applyFont="1" applyFill="1" applyBorder="1" applyAlignment="1">
      <alignment horizontal="center" vertical="center"/>
    </xf>
    <xf numFmtId="0" fontId="1" fillId="111" borderId="195" xfId="0" quotePrefix="1" applyFont="1" applyFill="1" applyBorder="1" applyAlignment="1">
      <alignment horizontal="left" vertical="center"/>
    </xf>
    <xf numFmtId="0" fontId="1" fillId="116" borderId="189" xfId="0" quotePrefix="1" applyFont="1" applyFill="1" applyBorder="1" applyAlignment="1">
      <alignment horizontal="center" vertical="center"/>
    </xf>
    <xf numFmtId="0" fontId="1" fillId="116" borderId="201" xfId="0" quotePrefix="1" applyFont="1" applyFill="1" applyBorder="1" applyAlignment="1">
      <alignment horizontal="center" vertical="center"/>
    </xf>
    <xf numFmtId="0" fontId="1" fillId="116" borderId="195" xfId="0" quotePrefix="1" applyFont="1" applyFill="1" applyBorder="1" applyAlignment="1">
      <alignment horizontal="left" vertical="center"/>
    </xf>
    <xf numFmtId="168" fontId="1" fillId="111" borderId="195" xfId="0" quotePrefix="1" applyNumberFormat="1" applyFont="1" applyFill="1" applyBorder="1" applyAlignment="1">
      <alignment horizontal="left" vertical="center"/>
    </xf>
    <xf numFmtId="0" fontId="1" fillId="110" borderId="189" xfId="0" quotePrefix="1" applyFont="1" applyFill="1" applyBorder="1" applyAlignment="1">
      <alignment horizontal="center" vertical="center"/>
    </xf>
    <xf numFmtId="168" fontId="126" fillId="0" borderId="0" xfId="0" applyNumberFormat="1" applyFont="1" applyAlignment="1">
      <alignment horizontal="left" vertical="center" indent="1"/>
    </xf>
    <xf numFmtId="168" fontId="30" fillId="0" borderId="0" xfId="0" applyNumberFormat="1" applyFont="1" applyAlignment="1">
      <alignment horizontal="left" vertical="center" indent="1"/>
    </xf>
    <xf numFmtId="0" fontId="126" fillId="115" borderId="0" xfId="0" applyFont="1" applyFill="1" applyAlignment="1">
      <alignment horizontal="left" vertical="center" indent="1"/>
    </xf>
    <xf numFmtId="168" fontId="126" fillId="115" borderId="0" xfId="0" applyNumberFormat="1" applyFont="1" applyFill="1" applyAlignment="1">
      <alignment horizontal="left" vertical="center" indent="1"/>
    </xf>
    <xf numFmtId="0" fontId="67" fillId="115" borderId="0" xfId="0" applyFont="1" applyFill="1" applyAlignment="1">
      <alignment horizontal="left" vertical="center" indent="1"/>
    </xf>
    <xf numFmtId="0" fontId="86" fillId="115" borderId="0" xfId="0" applyFont="1" applyFill="1" applyAlignment="1">
      <alignment horizontal="left" vertical="center" indent="1"/>
    </xf>
    <xf numFmtId="0" fontId="108" fillId="0" borderId="40" xfId="0" applyFont="1" applyBorder="1"/>
    <xf numFmtId="0" fontId="108" fillId="0" borderId="22" xfId="0" applyFont="1" applyBorder="1"/>
    <xf numFmtId="168" fontId="108" fillId="0" borderId="22" xfId="0" applyNumberFormat="1" applyFont="1" applyBorder="1"/>
    <xf numFmtId="0" fontId="2" fillId="78" borderId="22" xfId="6" applyFont="1" applyFill="1" applyBorder="1"/>
    <xf numFmtId="0" fontId="2" fillId="78" borderId="68" xfId="6" applyFont="1" applyFill="1" applyBorder="1"/>
    <xf numFmtId="0" fontId="108" fillId="0" borderId="39" xfId="0" applyFont="1" applyBorder="1"/>
    <xf numFmtId="14" fontId="153" fillId="111" borderId="195" xfId="6" applyNumberFormat="1" applyFont="1" applyFill="1" applyBorder="1" applyAlignment="1">
      <alignment horizontal="right" vertical="center"/>
    </xf>
    <xf numFmtId="0" fontId="153" fillId="111" borderId="189" xfId="6" applyFont="1" applyFill="1" applyBorder="1" applyAlignment="1">
      <alignment horizontal="left" vertical="center"/>
    </xf>
    <xf numFmtId="168" fontId="108" fillId="0" borderId="0" xfId="0" applyNumberFormat="1" applyFont="1"/>
    <xf numFmtId="0" fontId="2" fillId="78" borderId="67" xfId="6" applyFont="1" applyFill="1" applyBorder="1"/>
    <xf numFmtId="0" fontId="108" fillId="0" borderId="38" xfId="0" applyFont="1" applyBorder="1"/>
    <xf numFmtId="0" fontId="108" fillId="0" borderId="37" xfId="0" applyFont="1" applyBorder="1"/>
    <xf numFmtId="168" fontId="108" fillId="0" borderId="37" xfId="0" applyNumberFormat="1" applyFont="1" applyBorder="1"/>
    <xf numFmtId="0" fontId="2" fillId="78" borderId="37" xfId="6" applyFont="1" applyFill="1" applyBorder="1"/>
    <xf numFmtId="0" fontId="2" fillId="78" borderId="66" xfId="6" applyFont="1" applyFill="1" applyBorder="1"/>
    <xf numFmtId="0" fontId="153" fillId="110" borderId="265" xfId="0" applyFont="1" applyFill="1" applyBorder="1" applyAlignment="1">
      <alignment horizontal="center" vertical="center" wrapText="1"/>
    </xf>
    <xf numFmtId="0" fontId="153" fillId="117" borderId="254" xfId="0" applyFont="1" applyFill="1" applyBorder="1" applyAlignment="1">
      <alignment vertical="center" wrapText="1"/>
    </xf>
    <xf numFmtId="0" fontId="247" fillId="72" borderId="69" xfId="0" applyFont="1" applyFill="1" applyBorder="1" applyAlignment="1">
      <alignment horizontal="center" vertical="center" wrapText="1"/>
    </xf>
    <xf numFmtId="0" fontId="247" fillId="78" borderId="69" xfId="0" applyFont="1" applyFill="1" applyBorder="1" applyAlignment="1">
      <alignment horizontal="center" vertical="center" wrapText="1"/>
    </xf>
    <xf numFmtId="4" fontId="247" fillId="78" borderId="69" xfId="0" applyNumberFormat="1" applyFont="1" applyFill="1" applyBorder="1" applyAlignment="1">
      <alignment horizontal="center" vertical="center" wrapText="1"/>
    </xf>
    <xf numFmtId="0" fontId="247" fillId="78" borderId="69" xfId="0" applyFont="1" applyFill="1" applyBorder="1" applyAlignment="1">
      <alignment vertical="top" wrapText="1"/>
    </xf>
    <xf numFmtId="0" fontId="248" fillId="78" borderId="69" xfId="0" applyFont="1" applyFill="1" applyBorder="1" applyAlignment="1">
      <alignment horizontal="center" vertical="center" wrapText="1"/>
    </xf>
    <xf numFmtId="0" fontId="247" fillId="78" borderId="69" xfId="0" applyFont="1" applyFill="1" applyBorder="1" applyAlignment="1">
      <alignment horizontal="left" vertical="center" wrapText="1"/>
    </xf>
    <xf numFmtId="0" fontId="247" fillId="78" borderId="69" xfId="0" applyFont="1" applyFill="1" applyBorder="1" applyAlignment="1">
      <alignment vertical="center" wrapText="1"/>
    </xf>
    <xf numFmtId="0" fontId="249" fillId="78" borderId="69" xfId="0" applyFont="1" applyFill="1" applyBorder="1" applyAlignment="1">
      <alignment horizontal="center" vertical="center" wrapText="1"/>
    </xf>
    <xf numFmtId="0" fontId="248" fillId="78" borderId="69" xfId="1621" applyFont="1" applyFill="1" applyBorder="1" applyAlignment="1">
      <alignment horizontal="center" vertical="center" wrapText="1"/>
    </xf>
    <xf numFmtId="4" fontId="10" fillId="33" borderId="216" xfId="6" applyNumberFormat="1" applyFont="1" applyFill="1" applyBorder="1" applyAlignment="1">
      <alignment horizontal="center" vertical="center"/>
    </xf>
    <xf numFmtId="168" fontId="1" fillId="79" borderId="340" xfId="894" applyFont="1" applyFill="1" applyBorder="1" applyAlignment="1">
      <alignment horizontal="center" vertical="center"/>
    </xf>
    <xf numFmtId="4" fontId="10" fillId="110" borderId="221" xfId="0" applyNumberFormat="1" applyFont="1" applyFill="1" applyBorder="1" applyAlignment="1">
      <alignment horizontal="right" vertical="center"/>
    </xf>
    <xf numFmtId="0" fontId="193" fillId="37" borderId="0" xfId="0" applyFont="1" applyFill="1" applyAlignment="1">
      <alignment vertical="center"/>
    </xf>
    <xf numFmtId="0" fontId="143" fillId="37" borderId="31" xfId="0" applyFont="1" applyFill="1" applyBorder="1" applyAlignment="1">
      <alignment horizontal="center" vertical="center" wrapText="1"/>
    </xf>
    <xf numFmtId="0" fontId="193" fillId="118" borderId="67" xfId="0" applyFont="1" applyFill="1" applyBorder="1" applyAlignment="1">
      <alignment vertical="center"/>
    </xf>
    <xf numFmtId="0" fontId="193" fillId="118" borderId="39" xfId="0" applyFont="1" applyFill="1" applyBorder="1" applyAlignment="1">
      <alignment vertical="center"/>
    </xf>
    <xf numFmtId="0" fontId="143" fillId="118" borderId="31" xfId="0" applyFont="1" applyFill="1" applyBorder="1" applyAlignment="1">
      <alignment horizontal="center" vertical="center" wrapText="1"/>
    </xf>
    <xf numFmtId="168" fontId="193" fillId="118" borderId="67" xfId="0" applyNumberFormat="1" applyFont="1" applyFill="1" applyBorder="1" applyAlignment="1">
      <alignment vertical="center"/>
    </xf>
    <xf numFmtId="168" fontId="143" fillId="118" borderId="0" xfId="0" applyNumberFormat="1" applyFont="1" applyFill="1" applyAlignment="1">
      <alignment vertical="center"/>
    </xf>
    <xf numFmtId="168" fontId="143" fillId="118" borderId="31" xfId="0" applyNumberFormat="1" applyFont="1" applyFill="1" applyBorder="1" applyAlignment="1">
      <alignment horizontal="center" vertical="center" wrapText="1"/>
    </xf>
    <xf numFmtId="0" fontId="193" fillId="37" borderId="67" xfId="0" applyFont="1" applyFill="1" applyBorder="1" applyAlignment="1">
      <alignment vertical="center"/>
    </xf>
    <xf numFmtId="0" fontId="143" fillId="37" borderId="0" xfId="0" applyFont="1" applyFill="1" applyAlignment="1">
      <alignment vertical="center"/>
    </xf>
    <xf numFmtId="0" fontId="143" fillId="37" borderId="39" xfId="0" applyFont="1" applyFill="1" applyBorder="1" applyAlignment="1">
      <alignment vertical="center"/>
    </xf>
    <xf numFmtId="0" fontId="0" fillId="37" borderId="31" xfId="0" applyFill="1" applyBorder="1" applyAlignment="1">
      <alignment horizontal="center" vertical="center" wrapText="1"/>
    </xf>
    <xf numFmtId="0" fontId="143" fillId="118" borderId="67" xfId="0" applyFont="1" applyFill="1" applyBorder="1" applyAlignment="1">
      <alignment vertical="center"/>
    </xf>
    <xf numFmtId="0" fontId="143" fillId="118" borderId="0" xfId="0" applyFont="1" applyFill="1" applyAlignment="1">
      <alignment vertical="center"/>
    </xf>
    <xf numFmtId="0" fontId="143" fillId="118" borderId="39" xfId="0" applyFont="1" applyFill="1" applyBorder="1" applyAlignment="1">
      <alignment vertical="center"/>
    </xf>
    <xf numFmtId="0" fontId="283" fillId="37" borderId="31" xfId="0" applyFont="1" applyFill="1" applyBorder="1" applyAlignment="1">
      <alignment horizontal="center" vertical="center" wrapText="1"/>
    </xf>
    <xf numFmtId="0" fontId="98" fillId="110" borderId="196" xfId="6" applyFont="1" applyFill="1" applyBorder="1" applyAlignment="1">
      <alignment horizontal="center" vertical="center" wrapText="1"/>
    </xf>
    <xf numFmtId="0" fontId="1" fillId="110" borderId="201" xfId="6" applyFill="1" applyBorder="1" applyAlignment="1">
      <alignment horizontal="left" vertical="center" wrapText="1"/>
    </xf>
    <xf numFmtId="168" fontId="10" fillId="8" borderId="228" xfId="894" applyFont="1" applyFill="1" applyBorder="1" applyAlignment="1">
      <alignment horizontal="left" vertical="center" wrapText="1"/>
    </xf>
    <xf numFmtId="4" fontId="16" fillId="78" borderId="358" xfId="6" applyNumberFormat="1" applyFont="1" applyFill="1" applyBorder="1"/>
    <xf numFmtId="4" fontId="16" fillId="78" borderId="359" xfId="6" applyNumberFormat="1" applyFont="1" applyFill="1" applyBorder="1" applyAlignment="1">
      <alignment vertical="top"/>
    </xf>
    <xf numFmtId="4" fontId="17" fillId="78" borderId="360" xfId="6" applyNumberFormat="1" applyFont="1" applyFill="1" applyBorder="1"/>
    <xf numFmtId="4" fontId="16" fillId="78" borderId="361" xfId="6" applyNumberFormat="1" applyFont="1" applyFill="1" applyBorder="1"/>
    <xf numFmtId="4" fontId="16" fillId="78" borderId="362" xfId="6" applyNumberFormat="1" applyFont="1" applyFill="1" applyBorder="1"/>
    <xf numFmtId="4" fontId="16" fillId="78" borderId="363" xfId="6" applyNumberFormat="1" applyFont="1" applyFill="1" applyBorder="1" applyAlignment="1">
      <alignment vertical="top"/>
    </xf>
    <xf numFmtId="4" fontId="16" fillId="78" borderId="364" xfId="6" applyNumberFormat="1" applyFont="1" applyFill="1" applyBorder="1"/>
    <xf numFmtId="4" fontId="77" fillId="0" borderId="0" xfId="1946" applyNumberFormat="1" applyFont="1" applyAlignment="1">
      <alignment vertical="center"/>
    </xf>
    <xf numFmtId="3" fontId="72" fillId="0" borderId="0" xfId="1946" applyNumberFormat="1" applyFont="1" applyAlignment="1">
      <alignment horizontal="center" vertical="center"/>
    </xf>
    <xf numFmtId="4" fontId="78" fillId="8" borderId="365" xfId="1946" applyNumberFormat="1" applyFont="1" applyFill="1" applyBorder="1" applyAlignment="1">
      <alignment horizontal="centerContinuous" vertical="center" wrapText="1"/>
    </xf>
    <xf numFmtId="4" fontId="75" fillId="8" borderId="187" xfId="1946" applyNumberFormat="1" applyFont="1" applyFill="1" applyBorder="1" applyAlignment="1">
      <alignment horizontal="center" vertical="center" wrapText="1"/>
    </xf>
    <xf numFmtId="4" fontId="70" fillId="8" borderId="345" xfId="1946" applyNumberFormat="1" applyFont="1" applyFill="1" applyBorder="1" applyAlignment="1">
      <alignment horizontal="centerContinuous" vertical="center"/>
    </xf>
    <xf numFmtId="0" fontId="1" fillId="8" borderId="366" xfId="1946" applyFill="1" applyBorder="1" applyAlignment="1">
      <alignment horizontal="centerContinuous" vertical="center" wrapText="1"/>
    </xf>
    <xf numFmtId="0" fontId="75" fillId="8" borderId="187" xfId="1946" applyFont="1" applyFill="1" applyBorder="1" applyAlignment="1">
      <alignment horizontal="center" vertical="center" wrapText="1"/>
    </xf>
    <xf numFmtId="4" fontId="70" fillId="8" borderId="353" xfId="1946" applyNumberFormat="1" applyFont="1" applyFill="1" applyBorder="1" applyAlignment="1">
      <alignment horizontal="centerContinuous" vertical="center"/>
    </xf>
    <xf numFmtId="4" fontId="70" fillId="8" borderId="366" xfId="1946" applyNumberFormat="1" applyFont="1" applyFill="1" applyBorder="1" applyAlignment="1">
      <alignment horizontal="centerContinuous" vertical="center" wrapText="1"/>
    </xf>
    <xf numFmtId="3" fontId="70" fillId="0" borderId="274" xfId="1946" applyNumberFormat="1" applyFont="1" applyBorder="1" applyAlignment="1">
      <alignment horizontal="center" vertical="center"/>
    </xf>
    <xf numFmtId="4" fontId="70" fillId="0" borderId="275" xfId="1946" applyNumberFormat="1" applyFont="1" applyBorder="1" applyAlignment="1">
      <alignment vertical="center"/>
    </xf>
    <xf numFmtId="4" fontId="77" fillId="0" borderId="274" xfId="1946" applyNumberFormat="1" applyFont="1" applyBorder="1" applyAlignment="1">
      <alignment horizontal="right" vertical="center"/>
    </xf>
    <xf numFmtId="4" fontId="77" fillId="0" borderId="272" xfId="1946" applyNumberFormat="1" applyFont="1" applyBorder="1" applyAlignment="1">
      <alignment horizontal="right" vertical="center"/>
    </xf>
    <xf numFmtId="4" fontId="77" fillId="0" borderId="275" xfId="1946" applyNumberFormat="1" applyFont="1" applyBorder="1" applyAlignment="1">
      <alignment horizontal="right" vertical="center"/>
    </xf>
    <xf numFmtId="4" fontId="77" fillId="0" borderId="0" xfId="1946" applyNumberFormat="1" applyFont="1" applyAlignment="1">
      <alignment horizontal="right" vertical="center"/>
    </xf>
    <xf numFmtId="3" fontId="72" fillId="0" borderId="367" xfId="1946" applyNumberFormat="1" applyFont="1" applyBorder="1" applyAlignment="1">
      <alignment horizontal="center" vertical="center"/>
    </xf>
    <xf numFmtId="4" fontId="72" fillId="0" borderId="368" xfId="1946" applyNumberFormat="1" applyFont="1" applyBorder="1" applyAlignment="1">
      <alignment horizontal="left" vertical="center"/>
    </xf>
    <xf numFmtId="4" fontId="79" fillId="0" borderId="0" xfId="1946" applyNumberFormat="1" applyFont="1" applyAlignment="1">
      <alignment horizontal="center" vertical="center"/>
    </xf>
    <xf numFmtId="4" fontId="72" fillId="85" borderId="367" xfId="1946" applyNumberFormat="1" applyFont="1" applyFill="1" applyBorder="1" applyAlignment="1">
      <alignment horizontal="right" vertical="center"/>
    </xf>
    <xf numFmtId="4" fontId="72" fillId="85" borderId="369" xfId="1946" applyNumberFormat="1" applyFont="1" applyFill="1" applyBorder="1" applyAlignment="1">
      <alignment horizontal="right" vertical="center"/>
    </xf>
    <xf numFmtId="4" fontId="72" fillId="85" borderId="370" xfId="1946" applyNumberFormat="1" applyFont="1" applyFill="1" applyBorder="1" applyAlignment="1">
      <alignment horizontal="right" vertical="center"/>
    </xf>
    <xf numFmtId="4" fontId="72" fillId="0" borderId="368" xfId="1946" applyNumberFormat="1" applyFont="1" applyBorder="1" applyAlignment="1">
      <alignment horizontal="right" vertical="center"/>
    </xf>
    <xf numFmtId="4" fontId="72" fillId="85" borderId="371" xfId="1946" applyNumberFormat="1" applyFont="1" applyFill="1" applyBorder="1" applyAlignment="1">
      <alignment horizontal="right" vertical="center"/>
    </xf>
    <xf numFmtId="4" fontId="72" fillId="85" borderId="15" xfId="1946" applyNumberFormat="1" applyFont="1" applyFill="1" applyBorder="1" applyAlignment="1">
      <alignment horizontal="right" vertical="center"/>
    </xf>
    <xf numFmtId="4" fontId="72" fillId="85" borderId="67" xfId="1946" applyNumberFormat="1" applyFont="1" applyFill="1" applyBorder="1" applyAlignment="1">
      <alignment horizontal="right" vertical="center"/>
    </xf>
    <xf numFmtId="3" fontId="70" fillId="8" borderId="117" xfId="1946" applyNumberFormat="1" applyFont="1" applyFill="1" applyBorder="1" applyAlignment="1">
      <alignment horizontal="center" vertical="center"/>
    </xf>
    <xf numFmtId="4" fontId="70" fillId="8" borderId="119" xfId="1946" applyNumberFormat="1" applyFont="1" applyFill="1" applyBorder="1" applyAlignment="1">
      <alignment vertical="center"/>
    </xf>
    <xf numFmtId="4" fontId="70" fillId="8" borderId="372" xfId="1946" applyNumberFormat="1" applyFont="1" applyFill="1" applyBorder="1" applyAlignment="1">
      <alignment horizontal="right" vertical="center"/>
    </xf>
    <xf numFmtId="4" fontId="78" fillId="8" borderId="276" xfId="1946" applyNumberFormat="1" applyFont="1" applyFill="1" applyBorder="1" applyAlignment="1">
      <alignment horizontal="right" vertical="center"/>
    </xf>
    <xf numFmtId="4" fontId="72" fillId="0" borderId="367" xfId="1946" applyNumberFormat="1" applyFont="1" applyBorder="1" applyAlignment="1">
      <alignment horizontal="right" vertical="center"/>
    </xf>
    <xf numFmtId="4" fontId="72" fillId="0" borderId="369" xfId="1946" applyNumberFormat="1" applyFont="1" applyBorder="1" applyAlignment="1">
      <alignment horizontal="right" vertical="center"/>
    </xf>
    <xf numFmtId="4" fontId="72" fillId="0" borderId="370" xfId="1946" applyNumberFormat="1" applyFont="1" applyBorder="1" applyAlignment="1">
      <alignment horizontal="right" vertical="center"/>
    </xf>
    <xf numFmtId="4" fontId="77" fillId="0" borderId="368" xfId="1946" applyNumberFormat="1" applyFont="1" applyBorder="1" applyAlignment="1">
      <alignment horizontal="right" vertical="center"/>
    </xf>
    <xf numFmtId="3" fontId="70" fillId="8" borderId="270" xfId="1946" applyNumberFormat="1" applyFont="1" applyFill="1" applyBorder="1" applyAlignment="1">
      <alignment horizontal="center" vertical="center"/>
    </xf>
    <xf numFmtId="4" fontId="70" fillId="8" borderId="276" xfId="1946" applyNumberFormat="1" applyFont="1" applyFill="1" applyBorder="1" applyAlignment="1">
      <alignment vertical="center"/>
    </xf>
    <xf numFmtId="4" fontId="70" fillId="8" borderId="270" xfId="1946" applyNumberFormat="1" applyFont="1" applyFill="1" applyBorder="1" applyAlignment="1">
      <alignment horizontal="right" vertical="center"/>
    </xf>
    <xf numFmtId="4" fontId="70" fillId="8" borderId="271" xfId="1946" applyNumberFormat="1" applyFont="1" applyFill="1" applyBorder="1" applyAlignment="1">
      <alignment horizontal="right" vertical="center"/>
    </xf>
    <xf numFmtId="4" fontId="72" fillId="38" borderId="0" xfId="1946" applyNumberFormat="1" applyFont="1" applyFill="1" applyAlignment="1">
      <alignment vertical="center"/>
    </xf>
    <xf numFmtId="4" fontId="72" fillId="38" borderId="368" xfId="1946" applyNumberFormat="1" applyFont="1" applyFill="1" applyBorder="1" applyAlignment="1">
      <alignment vertical="center"/>
    </xf>
    <xf numFmtId="4" fontId="72" fillId="38" borderId="0" xfId="1946" applyNumberFormat="1" applyFont="1" applyFill="1" applyAlignment="1">
      <alignment horizontal="right" vertical="center"/>
    </xf>
    <xf numFmtId="4" fontId="80" fillId="38" borderId="0" xfId="1946" applyNumberFormat="1" applyFont="1" applyFill="1" applyAlignment="1">
      <alignment horizontal="right" vertical="center"/>
    </xf>
    <xf numFmtId="4" fontId="80" fillId="0" borderId="0" xfId="1946" applyNumberFormat="1" applyFont="1" applyAlignment="1">
      <alignment horizontal="right" vertical="center"/>
    </xf>
    <xf numFmtId="4" fontId="80" fillId="0" borderId="0" xfId="1946" applyNumberFormat="1" applyFont="1" applyAlignment="1">
      <alignment horizontal="left" vertical="center"/>
    </xf>
    <xf numFmtId="4" fontId="301" fillId="38" borderId="368" xfId="1946" applyNumberFormat="1" applyFont="1" applyFill="1" applyBorder="1" applyAlignment="1">
      <alignment vertical="center"/>
    </xf>
    <xf numFmtId="4" fontId="301" fillId="85" borderId="371" xfId="1946" applyNumberFormat="1" applyFont="1" applyFill="1" applyBorder="1" applyAlignment="1">
      <alignment horizontal="right" vertical="center"/>
    </xf>
    <xf numFmtId="4" fontId="301" fillId="85" borderId="15" xfId="1946" applyNumberFormat="1" applyFont="1" applyFill="1" applyBorder="1" applyAlignment="1">
      <alignment horizontal="right" vertical="center"/>
    </xf>
    <xf numFmtId="4" fontId="301" fillId="85" borderId="67" xfId="1946" applyNumberFormat="1" applyFont="1" applyFill="1" applyBorder="1" applyAlignment="1">
      <alignment horizontal="right" vertical="center"/>
    </xf>
    <xf numFmtId="3" fontId="72" fillId="0" borderId="371" xfId="1946" applyNumberFormat="1" applyFont="1" applyBorder="1" applyAlignment="1">
      <alignment horizontal="center" vertical="center"/>
    </xf>
    <xf numFmtId="4" fontId="72" fillId="38" borderId="373" xfId="1946" applyNumberFormat="1" applyFont="1" applyFill="1" applyBorder="1" applyAlignment="1">
      <alignment vertical="center"/>
    </xf>
    <xf numFmtId="3" fontId="72" fillId="78" borderId="274" xfId="1621" applyNumberFormat="1" applyFont="1" applyFill="1" applyBorder="1" applyAlignment="1">
      <alignment horizontal="center" vertical="center"/>
    </xf>
    <xf numFmtId="4" fontId="72" fillId="78" borderId="275" xfId="1621" applyNumberFormat="1" applyFont="1" applyFill="1" applyBorder="1" applyAlignment="1">
      <alignment vertical="center"/>
    </xf>
    <xf numFmtId="4" fontId="77" fillId="78" borderId="374" xfId="1621" applyNumberFormat="1" applyFont="1" applyFill="1" applyBorder="1" applyAlignment="1">
      <alignment horizontal="right" vertical="center" indent="1"/>
    </xf>
    <xf numFmtId="3" fontId="72" fillId="0" borderId="367" xfId="1621" applyNumberFormat="1" applyFont="1" applyBorder="1" applyAlignment="1">
      <alignment horizontal="center" vertical="center"/>
    </xf>
    <xf numFmtId="4" fontId="72" fillId="38" borderId="368" xfId="1621" applyNumberFormat="1" applyFont="1" applyFill="1" applyBorder="1" applyAlignment="1">
      <alignment vertical="center"/>
    </xf>
    <xf numFmtId="4" fontId="77" fillId="78" borderId="375" xfId="1621" applyNumberFormat="1" applyFont="1" applyFill="1" applyBorder="1" applyAlignment="1">
      <alignment horizontal="right" vertical="center" indent="1"/>
    </xf>
    <xf numFmtId="3" fontId="70" fillId="9" borderId="270" xfId="1621" applyNumberFormat="1" applyFont="1" applyFill="1" applyBorder="1" applyAlignment="1">
      <alignment horizontal="center" vertical="center"/>
    </xf>
    <xf numFmtId="4" fontId="70" fillId="9" borderId="276" xfId="1621" applyNumberFormat="1" applyFont="1" applyFill="1" applyBorder="1" applyAlignment="1">
      <alignment vertical="center"/>
    </xf>
    <xf numFmtId="4" fontId="70" fillId="9" borderId="69" xfId="1621" applyNumberFormat="1" applyFont="1" applyFill="1" applyBorder="1" applyAlignment="1">
      <alignment horizontal="right" vertical="center" indent="1"/>
    </xf>
    <xf numFmtId="4" fontId="70" fillId="8" borderId="276" xfId="1946" applyNumberFormat="1" applyFont="1" applyFill="1" applyBorder="1" applyAlignment="1">
      <alignment horizontal="left" vertical="center"/>
    </xf>
    <xf numFmtId="4" fontId="72" fillId="0" borderId="0" xfId="1946" applyNumberFormat="1" applyFont="1" applyAlignment="1">
      <alignment vertical="center"/>
    </xf>
    <xf numFmtId="4" fontId="71" fillId="8" borderId="276" xfId="1946" applyNumberFormat="1" applyFont="1" applyFill="1" applyBorder="1" applyAlignment="1">
      <alignment horizontal="left" vertical="center"/>
    </xf>
    <xf numFmtId="4" fontId="81" fillId="119" borderId="70" xfId="1946" applyNumberFormat="1" applyFont="1" applyFill="1" applyBorder="1" applyAlignment="1">
      <alignment horizontal="right" vertical="center"/>
    </xf>
    <xf numFmtId="4" fontId="81" fillId="119" borderId="71" xfId="1946" applyNumberFormat="1" applyFont="1" applyFill="1" applyBorder="1" applyAlignment="1">
      <alignment horizontal="right" vertical="center"/>
    </xf>
    <xf numFmtId="4" fontId="70" fillId="0" borderId="376" xfId="1946" applyNumberFormat="1" applyFont="1" applyBorder="1" applyAlignment="1">
      <alignment horizontal="right" vertical="center"/>
    </xf>
    <xf numFmtId="0" fontId="10" fillId="115" borderId="189" xfId="6" applyFont="1" applyFill="1" applyBorder="1" applyAlignment="1">
      <alignment vertical="center"/>
    </xf>
    <xf numFmtId="0" fontId="152" fillId="111" borderId="189" xfId="0" applyFont="1" applyFill="1" applyBorder="1" applyAlignment="1">
      <alignment horizontal="left" vertical="center" wrapText="1"/>
    </xf>
    <xf numFmtId="4" fontId="152" fillId="111" borderId="189" xfId="0" applyNumberFormat="1" applyFont="1" applyFill="1" applyBorder="1" applyAlignment="1">
      <alignment horizontal="left" vertical="center" wrapText="1"/>
    </xf>
    <xf numFmtId="3" fontId="72" fillId="0" borderId="377" xfId="1946" applyNumberFormat="1" applyFont="1" applyBorder="1" applyAlignment="1">
      <alignment horizontal="center" vertical="center"/>
    </xf>
    <xf numFmtId="4" fontId="72" fillId="38" borderId="378" xfId="1946" applyNumberFormat="1" applyFont="1" applyFill="1" applyBorder="1" applyAlignment="1">
      <alignment vertical="center"/>
    </xf>
    <xf numFmtId="4" fontId="72" fillId="85" borderId="377" xfId="1946" applyNumberFormat="1" applyFont="1" applyFill="1" applyBorder="1" applyAlignment="1">
      <alignment horizontal="right" vertical="center"/>
    </xf>
    <xf numFmtId="4" fontId="72" fillId="85" borderId="379" xfId="1946" applyNumberFormat="1" applyFont="1" applyFill="1" applyBorder="1" applyAlignment="1">
      <alignment horizontal="right" vertical="center"/>
    </xf>
    <xf numFmtId="4" fontId="72" fillId="85" borderId="380" xfId="1946" applyNumberFormat="1" applyFont="1" applyFill="1" applyBorder="1" applyAlignment="1">
      <alignment horizontal="right" vertical="center"/>
    </xf>
    <xf numFmtId="0" fontId="207" fillId="110" borderId="189" xfId="6" applyFont="1" applyFill="1" applyBorder="1" applyAlignment="1">
      <alignment horizontal="left" vertical="center" wrapText="1"/>
    </xf>
    <xf numFmtId="0" fontId="1" fillId="110" borderId="189" xfId="6" applyFill="1" applyBorder="1" applyAlignment="1">
      <alignment horizontal="left" vertical="center" wrapText="1" indent="2"/>
    </xf>
    <xf numFmtId="4" fontId="59" fillId="0" borderId="0" xfId="6" applyNumberFormat="1" applyFont="1" applyAlignment="1">
      <alignment horizontal="center"/>
    </xf>
    <xf numFmtId="4" fontId="16" fillId="78" borderId="66" xfId="6" applyNumberFormat="1" applyFont="1" applyFill="1" applyBorder="1"/>
    <xf numFmtId="4" fontId="16" fillId="78" borderId="37" xfId="6" applyNumberFormat="1" applyFont="1" applyFill="1" applyBorder="1"/>
    <xf numFmtId="4" fontId="20" fillId="78" borderId="37" xfId="6" applyNumberFormat="1" applyFont="1" applyFill="1" applyBorder="1" applyAlignment="1">
      <alignment horizontal="center"/>
    </xf>
    <xf numFmtId="4" fontId="17" fillId="78" borderId="37" xfId="6" applyNumberFormat="1" applyFont="1" applyFill="1" applyBorder="1"/>
    <xf numFmtId="4" fontId="18" fillId="78" borderId="37" xfId="6" applyNumberFormat="1" applyFont="1" applyFill="1" applyBorder="1" applyAlignment="1">
      <alignment horizontal="centerContinuous" vertical="center"/>
    </xf>
    <xf numFmtId="0" fontId="19" fillId="78" borderId="38" xfId="6" applyFont="1" applyFill="1" applyBorder="1" applyAlignment="1">
      <alignment horizontal="centerContinuous" vertical="center"/>
    </xf>
    <xf numFmtId="0" fontId="19" fillId="78" borderId="359" xfId="6" applyFont="1" applyFill="1" applyBorder="1" applyAlignment="1">
      <alignment horizontal="centerContinuous" vertical="center"/>
    </xf>
    <xf numFmtId="4" fontId="16" fillId="78" borderId="67" xfId="6" applyNumberFormat="1" applyFont="1" applyFill="1" applyBorder="1"/>
    <xf numFmtId="4" fontId="20" fillId="78" borderId="0" xfId="6" applyNumberFormat="1" applyFont="1" applyFill="1" applyAlignment="1">
      <alignment horizontal="center"/>
    </xf>
    <xf numFmtId="0" fontId="19" fillId="78" borderId="39" xfId="6" applyFont="1" applyFill="1" applyBorder="1" applyAlignment="1">
      <alignment horizontal="center" vertical="center"/>
    </xf>
    <xf numFmtId="4" fontId="17" fillId="78" borderId="381" xfId="6" applyNumberFormat="1" applyFont="1" applyFill="1" applyBorder="1"/>
    <xf numFmtId="4" fontId="16" fillId="78" borderId="68" xfId="6" applyNumberFormat="1" applyFont="1" applyFill="1" applyBorder="1"/>
    <xf numFmtId="4" fontId="16" fillId="78" borderId="22" xfId="6" applyNumberFormat="1" applyFont="1" applyFill="1" applyBorder="1"/>
    <xf numFmtId="4" fontId="20" fillId="78" borderId="22" xfId="6" applyNumberFormat="1" applyFont="1" applyFill="1" applyBorder="1" applyAlignment="1">
      <alignment horizontal="center"/>
    </xf>
    <xf numFmtId="4" fontId="17" fillId="78" borderId="22" xfId="6" applyNumberFormat="1" applyFont="1" applyFill="1" applyBorder="1"/>
    <xf numFmtId="4" fontId="18" fillId="78" borderId="22" xfId="6" applyNumberFormat="1" applyFont="1" applyFill="1" applyBorder="1" applyAlignment="1">
      <alignment horizontal="center" vertical="center"/>
    </xf>
    <xf numFmtId="0" fontId="19" fillId="78" borderId="40" xfId="6" applyFont="1" applyFill="1" applyBorder="1" applyAlignment="1">
      <alignment horizontal="center" vertical="center"/>
    </xf>
    <xf numFmtId="0" fontId="19" fillId="78" borderId="363" xfId="6" applyFont="1" applyFill="1" applyBorder="1" applyAlignment="1">
      <alignment horizontal="center" vertical="center"/>
    </xf>
    <xf numFmtId="4" fontId="17" fillId="78" borderId="364" xfId="6" applyNumberFormat="1" applyFont="1" applyFill="1" applyBorder="1"/>
    <xf numFmtId="4" fontId="20" fillId="0" borderId="0" xfId="6" applyNumberFormat="1" applyFont="1" applyAlignment="1">
      <alignment horizontal="center"/>
    </xf>
    <xf numFmtId="0" fontId="189" fillId="0" borderId="0" xfId="0" applyFont="1"/>
    <xf numFmtId="0" fontId="302" fillId="38" borderId="0" xfId="0" applyFont="1" applyFill="1"/>
    <xf numFmtId="0" fontId="303" fillId="0" borderId="0" xfId="0" applyFont="1" applyAlignment="1">
      <alignment horizontal="center" vertical="center"/>
    </xf>
    <xf numFmtId="0" fontId="143" fillId="0" borderId="0" xfId="0" applyFont="1" applyAlignment="1">
      <alignment horizontal="center" vertical="center"/>
    </xf>
    <xf numFmtId="0" fontId="303" fillId="0" borderId="0" xfId="0" applyFont="1" applyAlignment="1">
      <alignment horizontal="center"/>
    </xf>
    <xf numFmtId="0" fontId="303" fillId="0" borderId="0" xfId="0" quotePrefix="1" applyFont="1" applyAlignment="1">
      <alignment horizontal="center" vertical="center"/>
    </xf>
    <xf numFmtId="0" fontId="304" fillId="38" borderId="0" xfId="0" applyFont="1" applyFill="1"/>
    <xf numFmtId="0" fontId="1" fillId="38" borderId="66" xfId="6" applyFill="1" applyBorder="1"/>
    <xf numFmtId="0" fontId="1" fillId="38" borderId="37" xfId="6" applyFill="1" applyBorder="1"/>
    <xf numFmtId="169" fontId="1" fillId="38" borderId="37" xfId="1161" applyNumberFormat="1" applyFont="1" applyFill="1" applyBorder="1"/>
    <xf numFmtId="10" fontId="1" fillId="38" borderId="37" xfId="1161" applyNumberFormat="1" applyFont="1" applyFill="1" applyBorder="1"/>
    <xf numFmtId="0" fontId="1" fillId="38" borderId="37" xfId="6" applyFill="1" applyBorder="1" applyAlignment="1">
      <alignment horizontal="center" vertical="center"/>
    </xf>
    <xf numFmtId="0" fontId="1" fillId="38" borderId="37" xfId="6" applyFill="1" applyBorder="1" applyAlignment="1">
      <alignment horizontal="center"/>
    </xf>
    <xf numFmtId="10" fontId="1" fillId="38" borderId="38" xfId="1161" applyNumberFormat="1" applyFont="1" applyFill="1" applyBorder="1" applyAlignment="1">
      <alignment horizontal="center"/>
    </xf>
    <xf numFmtId="10" fontId="2" fillId="78" borderId="39" xfId="1161" applyNumberFormat="1" applyFont="1" applyFill="1" applyBorder="1" applyAlignment="1" applyProtection="1">
      <alignment horizontal="center"/>
    </xf>
    <xf numFmtId="0" fontId="1" fillId="78" borderId="22" xfId="0" applyFont="1" applyFill="1" applyBorder="1"/>
    <xf numFmtId="0" fontId="2" fillId="0" borderId="22" xfId="6" applyFont="1" applyBorder="1"/>
    <xf numFmtId="10" fontId="2" fillId="78" borderId="40" xfId="1161" applyNumberFormat="1" applyFont="1" applyFill="1" applyBorder="1" applyAlignment="1" applyProtection="1">
      <alignment horizontal="center"/>
    </xf>
    <xf numFmtId="169" fontId="1" fillId="110" borderId="189" xfId="1163" applyNumberFormat="1" applyFont="1" applyFill="1" applyBorder="1" applyAlignment="1">
      <alignment horizontal="right" vertical="center" wrapText="1"/>
    </xf>
    <xf numFmtId="10" fontId="24" fillId="110" borderId="189" xfId="1161" applyNumberFormat="1" applyFont="1" applyFill="1" applyBorder="1" applyAlignment="1">
      <alignment horizontal="center" vertical="center"/>
    </xf>
    <xf numFmtId="168" fontId="1" fillId="110" borderId="189" xfId="0" applyNumberFormat="1" applyFont="1" applyFill="1" applyBorder="1" applyAlignment="1">
      <alignment horizontal="right" vertical="center" wrapText="1"/>
    </xf>
    <xf numFmtId="0" fontId="93" fillId="79" borderId="0" xfId="6" applyFont="1" applyFill="1" applyAlignment="1">
      <alignment horizontal="left" vertical="center" wrapText="1" indent="1"/>
    </xf>
    <xf numFmtId="180" fontId="1" fillId="79" borderId="0" xfId="895" applyNumberFormat="1" applyFont="1" applyFill="1" applyBorder="1" applyAlignment="1" applyProtection="1">
      <alignment horizontal="right" vertical="center"/>
    </xf>
    <xf numFmtId="2" fontId="153" fillId="69" borderId="69" xfId="0" applyNumberFormat="1" applyFont="1" applyFill="1" applyBorder="1" applyAlignment="1">
      <alignment horizontal="center" vertical="center" wrapText="1"/>
    </xf>
    <xf numFmtId="215" fontId="153" fillId="69" borderId="69" xfId="897" applyNumberFormat="1" applyFont="1" applyFill="1" applyBorder="1" applyAlignment="1">
      <alignment horizontal="center" vertical="center" wrapText="1"/>
    </xf>
    <xf numFmtId="215" fontId="153" fillId="69" borderId="69" xfId="0" applyNumberFormat="1" applyFont="1" applyFill="1" applyBorder="1" applyAlignment="1">
      <alignment horizontal="center" vertical="center" wrapText="1"/>
    </xf>
    <xf numFmtId="0" fontId="153" fillId="69" borderId="69" xfId="0" applyFont="1" applyFill="1" applyBorder="1" applyAlignment="1">
      <alignment horizontal="center" vertical="center" wrapText="1"/>
    </xf>
    <xf numFmtId="211" fontId="153" fillId="69" borderId="69" xfId="0" applyNumberFormat="1" applyFont="1" applyFill="1" applyBorder="1" applyAlignment="1">
      <alignment horizontal="center" vertical="center" wrapText="1"/>
    </xf>
    <xf numFmtId="2" fontId="153" fillId="69" borderId="69" xfId="1161" applyNumberFormat="1" applyFont="1" applyFill="1" applyBorder="1" applyAlignment="1">
      <alignment horizontal="center" vertical="center" wrapText="1"/>
    </xf>
    <xf numFmtId="0" fontId="161" fillId="69" borderId="69" xfId="0" applyFont="1" applyFill="1" applyBorder="1" applyAlignment="1">
      <alignment horizontal="center" vertical="center" wrapText="1"/>
    </xf>
    <xf numFmtId="216" fontId="153" fillId="69" borderId="69" xfId="0" applyNumberFormat="1" applyFont="1" applyFill="1" applyBorder="1" applyAlignment="1">
      <alignment horizontal="center" vertical="center" wrapText="1"/>
    </xf>
    <xf numFmtId="4" fontId="153" fillId="69" borderId="69" xfId="0" applyNumberFormat="1" applyFont="1" applyFill="1" applyBorder="1" applyAlignment="1">
      <alignment horizontal="center" vertical="center" wrapText="1"/>
    </xf>
    <xf numFmtId="0" fontId="153" fillId="0" borderId="366" xfId="0" applyFont="1" applyBorder="1" applyAlignment="1">
      <alignment horizontal="center" vertical="center" wrapText="1"/>
    </xf>
    <xf numFmtId="0" fontId="153" fillId="69" borderId="366" xfId="0" applyFont="1" applyFill="1" applyBorder="1" applyAlignment="1">
      <alignment horizontal="center" vertical="center" wrapText="1"/>
    </xf>
    <xf numFmtId="14" fontId="153" fillId="69" borderId="69" xfId="0" applyNumberFormat="1" applyFont="1" applyFill="1" applyBorder="1" applyAlignment="1">
      <alignment horizontal="center" vertical="center" wrapText="1"/>
    </xf>
    <xf numFmtId="4" fontId="16" fillId="78" borderId="359" xfId="6" applyNumberFormat="1" applyFont="1" applyFill="1" applyBorder="1"/>
    <xf numFmtId="4" fontId="17" fillId="78" borderId="359" xfId="6" applyNumberFormat="1" applyFont="1" applyFill="1" applyBorder="1"/>
    <xf numFmtId="0" fontId="0" fillId="0" borderId="359" xfId="0" applyBorder="1" applyProtection="1">
      <protection locked="0"/>
    </xf>
    <xf numFmtId="0" fontId="1" fillId="78" borderId="359" xfId="11" applyFill="1" applyBorder="1"/>
    <xf numFmtId="4" fontId="16" fillId="78" borderId="363" xfId="6" applyNumberFormat="1" applyFont="1" applyFill="1" applyBorder="1"/>
    <xf numFmtId="0" fontId="0" fillId="0" borderId="363" xfId="0" applyBorder="1" applyProtection="1">
      <protection locked="0"/>
    </xf>
    <xf numFmtId="0" fontId="1" fillId="78" borderId="363" xfId="11" applyFill="1" applyBorder="1"/>
    <xf numFmtId="0" fontId="0" fillId="78" borderId="363" xfId="0" applyFill="1" applyBorder="1"/>
    <xf numFmtId="0" fontId="149" fillId="110" borderId="382" xfId="0" applyFont="1" applyFill="1" applyBorder="1" applyAlignment="1">
      <alignment horizontal="left" vertical="center" indent="1"/>
    </xf>
    <xf numFmtId="0" fontId="149" fillId="110" borderId="383" xfId="0" applyFont="1" applyFill="1" applyBorder="1" applyAlignment="1">
      <alignment horizontal="left" vertical="center" indent="1"/>
    </xf>
    <xf numFmtId="0" fontId="149" fillId="110" borderId="384" xfId="0" applyFont="1" applyFill="1" applyBorder="1" applyAlignment="1">
      <alignment horizontal="left" vertical="center" indent="1"/>
    </xf>
    <xf numFmtId="0" fontId="149" fillId="0" borderId="385" xfId="0" applyFont="1" applyBorder="1" applyAlignment="1">
      <alignment horizontal="center" vertical="center"/>
    </xf>
    <xf numFmtId="0" fontId="152" fillId="0" borderId="386" xfId="0" applyFont="1" applyBorder="1" applyAlignment="1">
      <alignment vertical="center" wrapText="1"/>
    </xf>
    <xf numFmtId="0" fontId="153" fillId="0" borderId="387" xfId="0" applyFont="1" applyBorder="1" applyAlignment="1">
      <alignment horizontal="left" vertical="center" wrapText="1" indent="1"/>
    </xf>
    <xf numFmtId="0" fontId="153" fillId="0" borderId="0" xfId="0" applyFont="1" applyAlignment="1">
      <alignment horizontal="right" vertical="center" wrapText="1" indent="1"/>
    </xf>
    <xf numFmtId="0" fontId="152" fillId="120" borderId="385" xfId="0" applyFont="1" applyFill="1" applyBorder="1" applyAlignment="1">
      <alignment horizontal="center" vertical="center" wrapText="1"/>
    </xf>
    <xf numFmtId="0" fontId="153" fillId="0" borderId="387" xfId="0" applyFont="1" applyBorder="1" applyAlignment="1">
      <alignment horizontal="right" vertical="center" wrapText="1" indent="1"/>
    </xf>
    <xf numFmtId="0" fontId="153" fillId="121" borderId="385" xfId="0" applyFont="1" applyFill="1" applyBorder="1" applyAlignment="1">
      <alignment horizontal="center" vertical="center" wrapText="1"/>
    </xf>
    <xf numFmtId="0" fontId="153" fillId="121" borderId="382" xfId="0" applyFont="1" applyFill="1" applyBorder="1" applyAlignment="1">
      <alignment horizontal="center" vertical="center" wrapText="1"/>
    </xf>
    <xf numFmtId="0" fontId="153" fillId="78" borderId="382" xfId="0" applyFont="1" applyFill="1" applyBorder="1" applyAlignment="1">
      <alignment horizontal="center" vertical="center" wrapText="1"/>
    </xf>
    <xf numFmtId="0" fontId="153" fillId="122" borderId="382" xfId="0" applyFont="1" applyFill="1" applyBorder="1" applyAlignment="1">
      <alignment horizontal="center" vertical="center" wrapText="1"/>
    </xf>
    <xf numFmtId="0" fontId="153" fillId="78" borderId="385" xfId="0" applyFont="1" applyFill="1" applyBorder="1" applyAlignment="1">
      <alignment horizontal="center" vertical="center" wrapText="1"/>
    </xf>
    <xf numFmtId="0" fontId="10" fillId="69" borderId="0" xfId="0" applyFont="1" applyFill="1" applyAlignment="1" applyProtection="1">
      <alignment horizontal="center" vertical="center"/>
      <protection locked="0"/>
    </xf>
    <xf numFmtId="0" fontId="10" fillId="69" borderId="189" xfId="0" applyFont="1" applyFill="1" applyBorder="1" applyAlignment="1" applyProtection="1">
      <alignment horizontal="center" vertical="center"/>
      <protection locked="0"/>
    </xf>
    <xf numFmtId="0" fontId="153" fillId="69" borderId="189" xfId="0" applyFont="1" applyFill="1" applyBorder="1" applyAlignment="1">
      <alignment horizontal="center" vertical="center"/>
    </xf>
    <xf numFmtId="0" fontId="1" fillId="69" borderId="0" xfId="1947" applyFill="1" applyAlignment="1">
      <alignment horizontal="center"/>
    </xf>
    <xf numFmtId="10" fontId="1" fillId="69" borderId="189" xfId="1160" applyNumberFormat="1" applyFont="1" applyFill="1" applyBorder="1" applyAlignment="1">
      <alignment vertical="center"/>
    </xf>
    <xf numFmtId="0" fontId="1" fillId="69" borderId="189" xfId="0" applyFont="1" applyFill="1" applyBorder="1" applyAlignment="1" applyProtection="1">
      <alignment horizontal="center" vertical="center"/>
      <protection locked="0"/>
    </xf>
    <xf numFmtId="4" fontId="25" fillId="78" borderId="0" xfId="6" applyNumberFormat="1" applyFont="1" applyFill="1" applyAlignment="1">
      <alignment horizontal="center" wrapText="1"/>
    </xf>
    <xf numFmtId="0" fontId="1" fillId="112" borderId="214" xfId="0" applyFont="1" applyFill="1" applyBorder="1" applyAlignment="1">
      <alignment horizontal="left" vertical="center"/>
    </xf>
    <xf numFmtId="0" fontId="1" fillId="112" borderId="215" xfId="0" applyFont="1" applyFill="1" applyBorder="1" applyAlignment="1">
      <alignment horizontal="left" vertical="center"/>
    </xf>
    <xf numFmtId="0" fontId="30" fillId="46" borderId="71" xfId="1947" applyFont="1" applyFill="1" applyBorder="1" applyAlignment="1">
      <alignment horizontal="center" vertical="center" wrapText="1"/>
    </xf>
    <xf numFmtId="0" fontId="30" fillId="47" borderId="71" xfId="1947" applyFont="1" applyFill="1" applyBorder="1" applyAlignment="1">
      <alignment horizontal="center" vertical="center" wrapText="1"/>
    </xf>
    <xf numFmtId="0" fontId="30" fillId="48" borderId="71" xfId="1947" applyFont="1" applyFill="1" applyBorder="1" applyAlignment="1">
      <alignment horizontal="center" vertical="center" wrapText="1"/>
    </xf>
    <xf numFmtId="174" fontId="30" fillId="46" borderId="71" xfId="1947" applyNumberFormat="1" applyFont="1" applyFill="1" applyBorder="1" applyAlignment="1">
      <alignment horizontal="center" vertical="center" wrapText="1"/>
    </xf>
    <xf numFmtId="174" fontId="30" fillId="47" borderId="71" xfId="1947" applyNumberFormat="1" applyFont="1" applyFill="1" applyBorder="1" applyAlignment="1">
      <alignment horizontal="center" vertical="center" wrapText="1"/>
    </xf>
    <xf numFmtId="174" fontId="30" fillId="48" borderId="71" xfId="1947" applyNumberFormat="1" applyFont="1" applyFill="1" applyBorder="1" applyAlignment="1">
      <alignment horizontal="center" vertical="center" wrapText="1"/>
    </xf>
    <xf numFmtId="177" fontId="1" fillId="123" borderId="72" xfId="1947" applyNumberFormat="1" applyFill="1" applyBorder="1"/>
    <xf numFmtId="2" fontId="1" fillId="123" borderId="72" xfId="1947" applyNumberFormat="1" applyFill="1" applyBorder="1"/>
    <xf numFmtId="0" fontId="250" fillId="78" borderId="31" xfId="0" applyFont="1" applyFill="1" applyBorder="1" applyAlignment="1">
      <alignment horizontal="center" vertical="center" wrapText="1"/>
    </xf>
    <xf numFmtId="14" fontId="250" fillId="78" borderId="31" xfId="0" applyNumberFormat="1" applyFont="1" applyFill="1" applyBorder="1" applyAlignment="1">
      <alignment horizontal="center" vertical="center" wrapText="1"/>
    </xf>
    <xf numFmtId="0" fontId="248" fillId="78" borderId="31" xfId="0" applyFont="1" applyFill="1" applyBorder="1" applyAlignment="1">
      <alignment horizontal="center" vertical="center" wrapText="1"/>
    </xf>
    <xf numFmtId="0" fontId="248" fillId="78" borderId="72" xfId="0" applyFont="1" applyFill="1" applyBorder="1" applyAlignment="1">
      <alignment horizontal="center" vertical="center" wrapText="1"/>
    </xf>
    <xf numFmtId="4" fontId="248" fillId="78" borderId="72" xfId="0" applyNumberFormat="1" applyFont="1" applyFill="1" applyBorder="1" applyAlignment="1">
      <alignment horizontal="center" vertical="center" wrapText="1"/>
    </xf>
    <xf numFmtId="4" fontId="251" fillId="78" borderId="31" xfId="0" applyNumberFormat="1" applyFont="1" applyFill="1" applyBorder="1" applyAlignment="1">
      <alignment horizontal="center" vertical="center" wrapText="1"/>
    </xf>
    <xf numFmtId="4" fontId="262" fillId="78" borderId="31" xfId="0" applyNumberFormat="1" applyFont="1" applyFill="1" applyBorder="1" applyAlignment="1">
      <alignment horizontal="center" vertical="center" wrapText="1"/>
    </xf>
    <xf numFmtId="4" fontId="262" fillId="78" borderId="72" xfId="0" applyNumberFormat="1" applyFont="1" applyFill="1" applyBorder="1" applyAlignment="1">
      <alignment horizontal="center" vertical="center" wrapText="1"/>
    </xf>
    <xf numFmtId="0" fontId="250" fillId="78" borderId="31" xfId="0" applyFont="1" applyFill="1" applyBorder="1" applyAlignment="1">
      <alignment vertical="top" wrapText="1"/>
    </xf>
    <xf numFmtId="49" fontId="248" fillId="78" borderId="31" xfId="0" applyNumberFormat="1" applyFont="1" applyFill="1" applyBorder="1" applyAlignment="1">
      <alignment horizontal="center" vertical="center" wrapText="1"/>
    </xf>
    <xf numFmtId="0" fontId="250" fillId="78" borderId="31" xfId="0" applyFont="1" applyFill="1" applyBorder="1" applyAlignment="1">
      <alignment vertical="center" wrapText="1"/>
    </xf>
    <xf numFmtId="0" fontId="248" fillId="78" borderId="72" xfId="0" applyFont="1" applyFill="1" applyBorder="1" applyAlignment="1">
      <alignment vertical="center" wrapText="1"/>
    </xf>
    <xf numFmtId="0" fontId="248" fillId="78" borderId="31" xfId="0" applyFont="1" applyFill="1" applyBorder="1" applyAlignment="1">
      <alignment horizontal="left" vertical="center" wrapText="1"/>
    </xf>
    <xf numFmtId="0" fontId="250" fillId="78" borderId="31" xfId="0" applyFont="1" applyFill="1" applyBorder="1" applyAlignment="1">
      <alignment horizontal="center" wrapText="1"/>
    </xf>
    <xf numFmtId="0" fontId="250" fillId="78" borderId="31" xfId="0" applyFont="1" applyFill="1" applyBorder="1" applyAlignment="1">
      <alignment horizontal="left" vertical="center" wrapText="1"/>
    </xf>
    <xf numFmtId="0" fontId="248" fillId="78" borderId="31" xfId="0" applyFont="1" applyFill="1" applyBorder="1" applyAlignment="1">
      <alignment vertical="top" wrapText="1"/>
    </xf>
    <xf numFmtId="0" fontId="253" fillId="78" borderId="31" xfId="0" applyFont="1" applyFill="1" applyBorder="1" applyAlignment="1">
      <alignment horizontal="center" vertical="center" wrapText="1"/>
    </xf>
    <xf numFmtId="0" fontId="248" fillId="78" borderId="31" xfId="0" applyFont="1" applyFill="1" applyBorder="1" applyAlignment="1">
      <alignment vertical="center" wrapText="1"/>
    </xf>
    <xf numFmtId="0" fontId="250" fillId="78" borderId="72" xfId="0" applyFont="1" applyFill="1" applyBorder="1" applyAlignment="1">
      <alignment horizontal="center" wrapText="1"/>
    </xf>
    <xf numFmtId="0" fontId="250" fillId="78" borderId="72" xfId="0" applyFont="1" applyFill="1" applyBorder="1" applyAlignment="1">
      <alignment horizontal="center" vertical="center" wrapText="1"/>
    </xf>
    <xf numFmtId="0" fontId="250" fillId="78" borderId="72" xfId="0" applyFont="1" applyFill="1" applyBorder="1" applyAlignment="1">
      <alignment vertical="top" wrapText="1"/>
    </xf>
    <xf numFmtId="0" fontId="250" fillId="78" borderId="72" xfId="0" applyFont="1" applyFill="1" applyBorder="1" applyAlignment="1">
      <alignment horizontal="left" vertical="center" wrapText="1"/>
    </xf>
    <xf numFmtId="0" fontId="254" fillId="78" borderId="72" xfId="0" applyFont="1" applyFill="1" applyBorder="1" applyAlignment="1">
      <alignment horizontal="left" vertical="center" wrapText="1"/>
    </xf>
    <xf numFmtId="0" fontId="255" fillId="78" borderId="72" xfId="0" applyFont="1" applyFill="1" applyBorder="1" applyAlignment="1">
      <alignment horizontal="left" vertical="center" wrapText="1"/>
    </xf>
    <xf numFmtId="0" fontId="256" fillId="78" borderId="72" xfId="0" applyFont="1" applyFill="1" applyBorder="1" applyAlignment="1">
      <alignment horizontal="left" vertical="center" wrapText="1"/>
    </xf>
    <xf numFmtId="0" fontId="248" fillId="78" borderId="0" xfId="0" applyFont="1" applyFill="1" applyAlignment="1">
      <alignment horizontal="center" vertical="center" wrapText="1"/>
    </xf>
    <xf numFmtId="0" fontId="250" fillId="78" borderId="0" xfId="0" applyFont="1" applyFill="1" applyAlignment="1">
      <alignment horizontal="center" vertical="center" wrapText="1"/>
    </xf>
    <xf numFmtId="14" fontId="250" fillId="78" borderId="0" xfId="0" applyNumberFormat="1" applyFont="1" applyFill="1" applyAlignment="1">
      <alignment horizontal="center" vertical="center" wrapText="1"/>
    </xf>
    <xf numFmtId="4" fontId="262" fillId="78" borderId="0" xfId="0" applyNumberFormat="1" applyFont="1" applyFill="1" applyAlignment="1">
      <alignment horizontal="center" vertical="center" wrapText="1"/>
    </xf>
    <xf numFmtId="0" fontId="250" fillId="78" borderId="0" xfId="0" applyFont="1" applyFill="1" applyAlignment="1">
      <alignment vertical="top" wrapText="1"/>
    </xf>
    <xf numFmtId="0" fontId="250" fillId="78" borderId="0" xfId="0" applyFont="1" applyFill="1" applyAlignment="1">
      <alignment horizontal="left" vertical="center" wrapText="1"/>
    </xf>
    <xf numFmtId="0" fontId="248" fillId="78" borderId="0" xfId="0" applyFont="1" applyFill="1" applyAlignment="1">
      <alignment vertical="center" wrapText="1"/>
    </xf>
    <xf numFmtId="0" fontId="248" fillId="78" borderId="0" xfId="0" applyFont="1" applyFill="1" applyAlignment="1">
      <alignment horizontal="left" vertical="center" wrapText="1"/>
    </xf>
    <xf numFmtId="0" fontId="254" fillId="78" borderId="0" xfId="0" applyFont="1" applyFill="1" applyAlignment="1">
      <alignment horizontal="left" vertical="center" wrapText="1"/>
    </xf>
    <xf numFmtId="0" fontId="255" fillId="78" borderId="0" xfId="0" applyFont="1" applyFill="1" applyAlignment="1">
      <alignment horizontal="left" vertical="center" wrapText="1"/>
    </xf>
    <xf numFmtId="0" fontId="256" fillId="78" borderId="0" xfId="0" applyFont="1" applyFill="1" applyAlignment="1">
      <alignment horizontal="left" vertical="center" wrapText="1"/>
    </xf>
    <xf numFmtId="0" fontId="250" fillId="78" borderId="0" xfId="0" applyFont="1" applyFill="1" applyAlignment="1">
      <alignment horizontal="center" wrapText="1"/>
    </xf>
    <xf numFmtId="0" fontId="248" fillId="78" borderId="31" xfId="0" quotePrefix="1" applyFont="1" applyFill="1" applyBorder="1" applyAlignment="1">
      <alignment horizontal="center" vertical="center" wrapText="1"/>
    </xf>
    <xf numFmtId="14" fontId="248" fillId="78" borderId="72" xfId="0" applyNumberFormat="1" applyFont="1" applyFill="1" applyBorder="1" applyAlignment="1">
      <alignment horizontal="center" vertical="center" wrapText="1"/>
    </xf>
    <xf numFmtId="0" fontId="252" fillId="78" borderId="31" xfId="0" applyFont="1" applyFill="1" applyBorder="1" applyAlignment="1">
      <alignment horizontal="center" vertical="center" wrapText="1"/>
    </xf>
    <xf numFmtId="0" fontId="250" fillId="78" borderId="0" xfId="0" applyFont="1" applyFill="1" applyAlignment="1">
      <alignment horizontal="center"/>
    </xf>
    <xf numFmtId="0" fontId="247" fillId="78" borderId="0" xfId="0" applyFont="1" applyFill="1" applyAlignment="1">
      <alignment horizontal="center" vertical="center" wrapText="1"/>
    </xf>
    <xf numFmtId="0" fontId="248" fillId="78" borderId="0" xfId="0" applyFont="1" applyFill="1" applyAlignment="1">
      <alignment horizontal="center"/>
    </xf>
    <xf numFmtId="0" fontId="250" fillId="78" borderId="0" xfId="0" applyFont="1" applyFill="1"/>
    <xf numFmtId="0" fontId="248" fillId="78" borderId="0" xfId="0" quotePrefix="1" applyFont="1" applyFill="1" applyAlignment="1">
      <alignment horizontal="center" vertical="center" wrapText="1"/>
    </xf>
    <xf numFmtId="14" fontId="248" fillId="78" borderId="0" xfId="0" applyNumberFormat="1" applyFont="1" applyFill="1" applyAlignment="1">
      <alignment horizontal="center" vertical="center" wrapText="1"/>
    </xf>
    <xf numFmtId="0" fontId="35" fillId="78" borderId="0" xfId="0" applyFont="1" applyFill="1" applyAlignment="1">
      <alignment horizontal="center"/>
    </xf>
    <xf numFmtId="0" fontId="118" fillId="78" borderId="0" xfId="0" applyFont="1" applyFill="1" applyAlignment="1">
      <alignment horizontal="center"/>
    </xf>
    <xf numFmtId="0" fontId="35" fillId="78" borderId="0" xfId="0" applyFont="1" applyFill="1"/>
    <xf numFmtId="4" fontId="9" fillId="78" borderId="0" xfId="0" applyNumberFormat="1" applyFont="1" applyFill="1"/>
    <xf numFmtId="0" fontId="35" fillId="78" borderId="0" xfId="0" applyFont="1" applyFill="1" applyAlignment="1">
      <alignment horizontal="center" vertical="center"/>
    </xf>
    <xf numFmtId="0" fontId="0" fillId="78" borderId="0" xfId="0" applyFill="1" applyAlignment="1">
      <alignment vertical="top"/>
    </xf>
    <xf numFmtId="0" fontId="24" fillId="78" borderId="0" xfId="0" applyFont="1" applyFill="1" applyAlignment="1">
      <alignment horizontal="center"/>
    </xf>
    <xf numFmtId="0" fontId="0" fillId="78" borderId="0" xfId="0" applyFill="1" applyAlignment="1">
      <alignment horizontal="left"/>
    </xf>
    <xf numFmtId="4" fontId="35" fillId="78" borderId="0" xfId="0" applyNumberFormat="1" applyFont="1" applyFill="1"/>
    <xf numFmtId="0" fontId="108" fillId="78" borderId="0" xfId="0" applyFont="1" applyFill="1" applyAlignment="1">
      <alignment horizontal="center"/>
    </xf>
    <xf numFmtId="0" fontId="153" fillId="77" borderId="195" xfId="6" applyFont="1" applyFill="1" applyBorder="1" applyAlignment="1">
      <alignment horizontal="left" vertical="center"/>
    </xf>
    <xf numFmtId="8" fontId="0" fillId="0" borderId="0" xfId="0" applyNumberFormat="1"/>
    <xf numFmtId="0" fontId="306" fillId="0" borderId="106" xfId="0" applyFont="1" applyBorder="1" applyAlignment="1">
      <alignment vertical="center"/>
    </xf>
    <xf numFmtId="0" fontId="307" fillId="78" borderId="106" xfId="0" applyFont="1" applyFill="1" applyBorder="1"/>
    <xf numFmtId="3" fontId="30" fillId="26" borderId="331" xfId="0" applyNumberFormat="1" applyFont="1" applyFill="1" applyBorder="1" applyAlignment="1" applyProtection="1">
      <alignment horizontal="center" vertical="center"/>
      <protection locked="0"/>
    </xf>
    <xf numFmtId="4" fontId="306" fillId="0" borderId="106" xfId="0" applyNumberFormat="1" applyFont="1" applyBorder="1" applyAlignment="1">
      <alignment vertical="center"/>
    </xf>
    <xf numFmtId="4" fontId="10" fillId="78" borderId="106" xfId="0" applyNumberFormat="1" applyFont="1" applyFill="1" applyBorder="1"/>
    <xf numFmtId="0" fontId="10" fillId="124" borderId="106" xfId="0" applyFont="1" applyFill="1" applyBorder="1" applyAlignment="1">
      <alignment horizontal="center" vertical="center"/>
    </xf>
    <xf numFmtId="4" fontId="35" fillId="79" borderId="267" xfId="1947" applyNumberFormat="1" applyFont="1" applyFill="1" applyBorder="1" applyAlignment="1">
      <alignment horizontal="right" vertical="center"/>
    </xf>
    <xf numFmtId="4" fontId="1" fillId="125" borderId="0" xfId="0" applyNumberFormat="1" applyFont="1" applyFill="1" applyAlignment="1">
      <alignment horizontal="center" vertical="center"/>
    </xf>
    <xf numFmtId="0" fontId="199" fillId="77" borderId="189" xfId="0" applyFont="1" applyFill="1" applyBorder="1" applyAlignment="1">
      <alignment horizontal="left" vertical="center" wrapText="1"/>
    </xf>
    <xf numFmtId="4" fontId="25" fillId="69" borderId="0" xfId="6" applyNumberFormat="1" applyFont="1" applyFill="1" applyAlignment="1">
      <alignment horizontal="center" wrapText="1"/>
    </xf>
    <xf numFmtId="4" fontId="10" fillId="78" borderId="0" xfId="6" applyNumberFormat="1" applyFont="1" applyFill="1" applyAlignment="1">
      <alignment horizontal="left" vertical="center"/>
    </xf>
    <xf numFmtId="4" fontId="14" fillId="78" borderId="0" xfId="6" applyNumberFormat="1" applyFont="1" applyFill="1" applyAlignment="1">
      <alignment horizontal="center" vertical="center"/>
    </xf>
    <xf numFmtId="4" fontId="1" fillId="78" borderId="0" xfId="6" applyNumberFormat="1" applyFill="1" applyAlignment="1">
      <alignment horizontal="left"/>
    </xf>
    <xf numFmtId="4" fontId="24" fillId="78" borderId="0" xfId="6" applyNumberFormat="1" applyFont="1" applyFill="1" applyAlignment="1">
      <alignment horizontal="center"/>
    </xf>
    <xf numFmtId="4" fontId="25" fillId="78" borderId="0" xfId="6" applyNumberFormat="1" applyFont="1" applyFill="1" applyAlignment="1">
      <alignment horizontal="center" vertical="center"/>
    </xf>
    <xf numFmtId="190" fontId="153" fillId="78" borderId="106" xfId="0" applyNumberFormat="1" applyFont="1" applyFill="1" applyBorder="1" applyAlignment="1">
      <alignment horizontal="center" vertical="center"/>
    </xf>
    <xf numFmtId="0" fontId="308" fillId="110" borderId="265" xfId="0" applyFont="1" applyFill="1" applyBorder="1" applyAlignment="1">
      <alignment horizontal="center" vertical="center" wrapText="1"/>
    </xf>
    <xf numFmtId="168" fontId="153" fillId="110" borderId="265" xfId="894" applyFont="1" applyFill="1" applyBorder="1" applyAlignment="1">
      <alignment horizontal="center" vertical="center" wrapText="1"/>
    </xf>
    <xf numFmtId="168" fontId="30" fillId="8" borderId="217" xfId="894" applyFont="1" applyFill="1" applyBorder="1" applyAlignment="1">
      <alignment horizontal="left" vertical="center" wrapText="1"/>
    </xf>
    <xf numFmtId="0" fontId="110" fillId="0" borderId="288" xfId="1097" applyFont="1" applyBorder="1" applyAlignment="1">
      <alignment horizontal="center" wrapText="1"/>
    </xf>
    <xf numFmtId="4" fontId="110" fillId="0" borderId="9" xfId="1097" applyNumberFormat="1" applyFont="1" applyBorder="1" applyAlignment="1">
      <alignment horizontal="right" wrapText="1"/>
    </xf>
    <xf numFmtId="179" fontId="111" fillId="0" borderId="9" xfId="1160" applyNumberFormat="1" applyFont="1" applyBorder="1"/>
    <xf numFmtId="3" fontId="110" fillId="0" borderId="9" xfId="1097" applyNumberFormat="1" applyFont="1" applyBorder="1" applyAlignment="1">
      <alignment horizontal="right" wrapText="1"/>
    </xf>
    <xf numFmtId="179" fontId="111" fillId="0" borderId="289" xfId="1160" applyNumberFormat="1" applyFont="1" applyBorder="1"/>
    <xf numFmtId="0" fontId="125" fillId="0" borderId="288" xfId="1097" applyFont="1" applyBorder="1" applyAlignment="1">
      <alignment horizontal="center" wrapText="1"/>
    </xf>
    <xf numFmtId="169" fontId="111" fillId="0" borderId="0" xfId="1095" applyNumberFormat="1" applyFont="1" applyAlignment="1">
      <alignment horizontal="right" vertical="center" wrapText="1"/>
    </xf>
    <xf numFmtId="0" fontId="24" fillId="0" borderId="9" xfId="1097" applyBorder="1" applyAlignment="1">
      <alignment horizontal="center" wrapText="1"/>
    </xf>
    <xf numFmtId="179" fontId="24" fillId="0" borderId="9" xfId="1164" applyNumberFormat="1" applyFont="1" applyFill="1" applyBorder="1" applyAlignment="1">
      <alignment horizontal="right" wrapText="1"/>
    </xf>
    <xf numFmtId="0" fontId="111" fillId="0" borderId="0" xfId="0" applyFont="1" applyAlignment="1" applyProtection="1">
      <alignment horizontal="center" vertical="center" wrapText="1"/>
      <protection locked="0"/>
    </xf>
    <xf numFmtId="179" fontId="115" fillId="0" borderId="9" xfId="1164" applyNumberFormat="1" applyFont="1" applyBorder="1"/>
    <xf numFmtId="0" fontId="125" fillId="0" borderId="0" xfId="1097" applyFont="1" applyAlignment="1">
      <alignment horizontal="center" wrapText="1"/>
    </xf>
    <xf numFmtId="179" fontId="115" fillId="0" borderId="0" xfId="1164" applyNumberFormat="1" applyFont="1" applyBorder="1"/>
    <xf numFmtId="190" fontId="24" fillId="0" borderId="9" xfId="894" applyNumberFormat="1" applyFont="1" applyFill="1" applyBorder="1" applyAlignment="1">
      <alignment horizontal="right" wrapText="1"/>
    </xf>
    <xf numFmtId="3" fontId="24" fillId="0" borderId="9" xfId="1160" applyNumberFormat="1" applyFont="1" applyFill="1" applyBorder="1" applyAlignment="1">
      <alignment horizontal="right" wrapText="1"/>
    </xf>
    <xf numFmtId="0" fontId="125" fillId="0" borderId="0" xfId="1097" applyFont="1" applyAlignment="1">
      <alignment horizontal="center"/>
    </xf>
    <xf numFmtId="4" fontId="115" fillId="0" borderId="0" xfId="0" applyNumberFormat="1" applyFont="1"/>
    <xf numFmtId="0" fontId="10" fillId="93" borderId="0" xfId="6" applyFont="1" applyFill="1" applyAlignment="1">
      <alignment horizontal="center" vertical="center"/>
    </xf>
    <xf numFmtId="4" fontId="35" fillId="93" borderId="0" xfId="0" applyNumberFormat="1" applyFont="1" applyFill="1" applyAlignment="1">
      <alignment horizontal="right" vertical="center"/>
    </xf>
    <xf numFmtId="10" fontId="24" fillId="93" borderId="0" xfId="6" applyNumberFormat="1" applyFont="1" applyFill="1" applyAlignment="1">
      <alignment horizontal="right" vertical="center"/>
    </xf>
    <xf numFmtId="3" fontId="35" fillId="93" borderId="0" xfId="0" applyNumberFormat="1" applyFont="1" applyFill="1" applyAlignment="1">
      <alignment horizontal="right" vertical="center"/>
    </xf>
    <xf numFmtId="2" fontId="0" fillId="0" borderId="285" xfId="0" applyNumberFormat="1" applyBorder="1" applyAlignment="1">
      <alignment vertical="center" wrapText="1"/>
    </xf>
    <xf numFmtId="2" fontId="0" fillId="0" borderId="444" xfId="0" applyNumberFormat="1" applyBorder="1"/>
    <xf numFmtId="2" fontId="0" fillId="0" borderId="186" xfId="0" applyNumberFormat="1" applyBorder="1"/>
    <xf numFmtId="2" fontId="0" fillId="0" borderId="51" xfId="0" applyNumberFormat="1" applyBorder="1"/>
    <xf numFmtId="2" fontId="0" fillId="0" borderId="44" xfId="0" applyNumberFormat="1" applyBorder="1"/>
    <xf numFmtId="2" fontId="0" fillId="0" borderId="48" xfId="0" applyNumberFormat="1" applyBorder="1"/>
    <xf numFmtId="2" fontId="0" fillId="0" borderId="184" xfId="0" applyNumberFormat="1" applyBorder="1"/>
    <xf numFmtId="2" fontId="0" fillId="0" borderId="53" xfId="0" applyNumberFormat="1" applyBorder="1"/>
    <xf numFmtId="2" fontId="0" fillId="0" borderId="54" xfId="0" applyNumberFormat="1" applyBorder="1"/>
    <xf numFmtId="2" fontId="0" fillId="0" borderId="55" xfId="0" applyNumberFormat="1" applyBorder="1"/>
    <xf numFmtId="2" fontId="0" fillId="0" borderId="56" xfId="0" applyNumberFormat="1" applyBorder="1"/>
    <xf numFmtId="2" fontId="0" fillId="0" borderId="57" xfId="0" applyNumberFormat="1" applyBorder="1"/>
    <xf numFmtId="2" fontId="0" fillId="0" borderId="58" xfId="0" applyNumberFormat="1" applyBorder="1"/>
    <xf numFmtId="0" fontId="9" fillId="76" borderId="0" xfId="894" applyNumberFormat="1" applyFont="1" applyFill="1" applyAlignment="1">
      <alignment horizontal="center" vertical="center"/>
    </xf>
    <xf numFmtId="169" fontId="201" fillId="69" borderId="189" xfId="1160" applyNumberFormat="1" applyFont="1" applyFill="1" applyBorder="1" applyAlignment="1">
      <alignment horizontal="center" vertical="center"/>
    </xf>
    <xf numFmtId="168" fontId="0" fillId="38" borderId="0" xfId="0" applyNumberFormat="1" applyFill="1"/>
    <xf numFmtId="4" fontId="0" fillId="38" borderId="0" xfId="0" applyNumberFormat="1" applyFill="1"/>
    <xf numFmtId="173" fontId="1" fillId="79" borderId="189" xfId="1160" applyNumberFormat="1" applyFont="1" applyFill="1" applyBorder="1" applyAlignment="1">
      <alignment vertical="center"/>
    </xf>
    <xf numFmtId="222" fontId="0" fillId="38" borderId="0" xfId="0" applyNumberFormat="1" applyFill="1"/>
    <xf numFmtId="223" fontId="0" fillId="38" borderId="0" xfId="0" applyNumberFormat="1" applyFill="1"/>
    <xf numFmtId="224" fontId="77" fillId="0" borderId="0" xfId="6" applyNumberFormat="1" applyFont="1" applyAlignment="1">
      <alignment vertical="center"/>
    </xf>
    <xf numFmtId="168" fontId="84" fillId="107" borderId="221" xfId="894" applyFont="1" applyFill="1" applyBorder="1" applyAlignment="1">
      <alignment vertical="center"/>
    </xf>
    <xf numFmtId="169" fontId="24" fillId="78" borderId="107" xfId="1163" applyNumberFormat="1" applyFont="1" applyFill="1" applyBorder="1" applyAlignment="1">
      <alignment horizontal="center" vertical="center"/>
    </xf>
    <xf numFmtId="10" fontId="24" fillId="78" borderId="107" xfId="1163" applyNumberFormat="1" applyFont="1" applyFill="1" applyBorder="1" applyAlignment="1">
      <alignment horizontal="center" vertical="center"/>
    </xf>
    <xf numFmtId="169" fontId="10" fillId="78" borderId="106" xfId="1163" applyNumberFormat="1" applyFont="1" applyFill="1" applyBorder="1" applyAlignment="1">
      <alignment horizontal="center" vertical="center"/>
    </xf>
    <xf numFmtId="0" fontId="192" fillId="78" borderId="0" xfId="0" applyFont="1" applyFill="1" applyAlignment="1">
      <alignment vertical="center"/>
    </xf>
    <xf numFmtId="4" fontId="167" fillId="0" borderId="0" xfId="0" applyNumberFormat="1" applyFont="1"/>
    <xf numFmtId="225" fontId="193" fillId="129" borderId="445" xfId="46838" applyFont="1" applyFill="1" applyBorder="1" applyAlignment="1">
      <alignment horizontal="center" vertical="center" wrapText="1"/>
    </xf>
    <xf numFmtId="0" fontId="144" fillId="71" borderId="37" xfId="46838" applyNumberFormat="1" applyFont="1" applyFill="1" applyBorder="1" applyAlignment="1">
      <alignment horizontal="center" vertical="center" wrapText="1"/>
    </xf>
    <xf numFmtId="225" fontId="69" fillId="0" borderId="446" xfId="46838" applyFont="1" applyBorder="1" applyAlignment="1">
      <alignment horizontal="left" vertical="center" wrapText="1" indent="1"/>
    </xf>
    <xf numFmtId="225" fontId="69" fillId="78" borderId="446" xfId="46838" applyFont="1" applyFill="1" applyBorder="1" applyAlignment="1">
      <alignment horizontal="left" vertical="center" wrapText="1" indent="1"/>
    </xf>
    <xf numFmtId="225" fontId="63" fillId="0" borderId="446" xfId="46838" applyFont="1" applyBorder="1" applyAlignment="1">
      <alignment horizontal="left" vertical="center" wrapText="1" indent="1"/>
    </xf>
    <xf numFmtId="0" fontId="1" fillId="0" borderId="451" xfId="0" applyFont="1" applyBorder="1" applyAlignment="1">
      <alignment horizontal="center" vertical="center" wrapText="1"/>
    </xf>
    <xf numFmtId="0" fontId="149" fillId="103" borderId="447" xfId="0" applyFont="1" applyFill="1" applyBorder="1" applyAlignment="1">
      <alignment horizontal="center" vertical="center" wrapText="1"/>
    </xf>
    <xf numFmtId="0" fontId="149" fillId="103" borderId="448" xfId="0" applyFont="1" applyFill="1" applyBorder="1" applyAlignment="1">
      <alignment horizontal="center" vertical="center" wrapText="1"/>
    </xf>
    <xf numFmtId="0" fontId="149" fillId="103" borderId="449" xfId="0" applyFont="1" applyFill="1" applyBorder="1" applyAlignment="1">
      <alignment horizontal="center" vertical="center" wrapText="1"/>
    </xf>
    <xf numFmtId="0" fontId="149" fillId="130" borderId="450" xfId="0" applyFont="1" applyFill="1" applyBorder="1" applyAlignment="1">
      <alignment horizontal="left" vertical="center" wrapText="1"/>
    </xf>
    <xf numFmtId="0" fontId="209" fillId="130" borderId="450" xfId="0" applyFont="1" applyFill="1" applyBorder="1" applyAlignment="1">
      <alignment horizontal="left" vertical="center" wrapText="1"/>
    </xf>
    <xf numFmtId="0" fontId="206" fillId="0" borderId="450" xfId="0" applyFont="1" applyBorder="1" applyAlignment="1">
      <alignment horizontal="left" vertical="center" wrapText="1"/>
    </xf>
    <xf numFmtId="0" fontId="209" fillId="0" borderId="450" xfId="0" applyFont="1" applyBorder="1" applyAlignment="1">
      <alignment horizontal="left" vertical="center" wrapText="1"/>
    </xf>
    <xf numFmtId="0" fontId="149" fillId="103" borderId="450" xfId="0" applyFont="1" applyFill="1" applyBorder="1" applyAlignment="1">
      <alignment horizontal="center" vertical="center" wrapText="1"/>
    </xf>
    <xf numFmtId="0" fontId="209" fillId="78" borderId="450" xfId="0" applyFont="1" applyFill="1" applyBorder="1" applyAlignment="1">
      <alignment horizontal="left" vertical="center" wrapText="1"/>
    </xf>
    <xf numFmtId="0" fontId="149" fillId="130" borderId="451" xfId="0" applyFont="1" applyFill="1" applyBorder="1" applyAlignment="1">
      <alignment horizontal="left" vertical="center" wrapText="1"/>
    </xf>
    <xf numFmtId="0" fontId="1" fillId="103" borderId="106" xfId="0" applyFont="1" applyFill="1" applyBorder="1" applyAlignment="1">
      <alignment horizontal="left" vertical="center"/>
    </xf>
    <xf numFmtId="0" fontId="1" fillId="0" borderId="453" xfId="0" applyFont="1" applyBorder="1" applyAlignment="1">
      <alignment horizontal="left" vertical="center" wrapText="1"/>
    </xf>
    <xf numFmtId="0" fontId="1" fillId="103" borderId="452" xfId="0" applyFont="1" applyFill="1" applyBorder="1" applyAlignment="1">
      <alignment horizontal="left" vertical="center"/>
    </xf>
    <xf numFmtId="0" fontId="1" fillId="0" borderId="454" xfId="0" applyFont="1" applyBorder="1" applyAlignment="1">
      <alignment horizontal="left" vertical="center" wrapText="1"/>
    </xf>
    <xf numFmtId="0" fontId="1" fillId="0" borderId="450" xfId="0" applyFont="1" applyBorder="1" applyAlignment="1">
      <alignment horizontal="center" vertical="center" wrapText="1"/>
    </xf>
    <xf numFmtId="0" fontId="1" fillId="0" borderId="450" xfId="0" applyFont="1" applyBorder="1" applyAlignment="1">
      <alignment horizontal="left" vertical="center" wrapText="1"/>
    </xf>
    <xf numFmtId="0" fontId="1" fillId="103" borderId="450" xfId="0" applyFont="1" applyFill="1" applyBorder="1" applyAlignment="1">
      <alignment horizontal="left" vertical="center" wrapText="1"/>
    </xf>
    <xf numFmtId="0" fontId="1" fillId="0" borderId="456" xfId="0" applyFont="1" applyBorder="1" applyAlignment="1">
      <alignment horizontal="left" vertical="center" wrapText="1"/>
    </xf>
    <xf numFmtId="0" fontId="1" fillId="103" borderId="450" xfId="0" applyFont="1" applyFill="1" applyBorder="1" applyAlignment="1">
      <alignment horizontal="left" vertical="center"/>
    </xf>
    <xf numFmtId="0" fontId="149" fillId="0" borderId="450" xfId="0" applyFont="1" applyBorder="1" applyAlignment="1">
      <alignment horizontal="left" vertical="center" wrapText="1"/>
    </xf>
    <xf numFmtId="0" fontId="209" fillId="131" borderId="450" xfId="0" applyFont="1" applyFill="1" applyBorder="1" applyAlignment="1">
      <alignment horizontal="left" vertical="center" wrapText="1"/>
    </xf>
    <xf numFmtId="0" fontId="1" fillId="0" borderId="451" xfId="0" applyFont="1" applyBorder="1" applyAlignment="1">
      <alignment vertical="center" wrapText="1"/>
    </xf>
    <xf numFmtId="180" fontId="153" fillId="0" borderId="0" xfId="0" applyNumberFormat="1" applyFont="1"/>
    <xf numFmtId="180" fontId="0" fillId="38" borderId="0" xfId="0" applyNumberFormat="1" applyFill="1"/>
    <xf numFmtId="168" fontId="143" fillId="105" borderId="106" xfId="0" applyNumberFormat="1" applyFont="1" applyFill="1" applyBorder="1" applyAlignment="1">
      <alignment horizontal="center" vertical="center"/>
    </xf>
    <xf numFmtId="168" fontId="143" fillId="105" borderId="273" xfId="0" applyNumberFormat="1" applyFont="1" applyFill="1" applyBorder="1" applyAlignment="1">
      <alignment horizontal="center" vertical="center"/>
    </xf>
    <xf numFmtId="0" fontId="143" fillId="106" borderId="106" xfId="0" applyFont="1" applyFill="1" applyBorder="1" applyAlignment="1">
      <alignment horizontal="center" vertical="center"/>
    </xf>
    <xf numFmtId="212" fontId="201" fillId="77" borderId="189" xfId="0" applyNumberFormat="1" applyFont="1" applyFill="1" applyBorder="1" applyAlignment="1">
      <alignment horizontal="center" vertical="center"/>
    </xf>
    <xf numFmtId="0" fontId="199" fillId="77" borderId="195" xfId="0" applyFont="1" applyFill="1" applyBorder="1" applyAlignment="1">
      <alignment horizontal="left" vertical="center"/>
    </xf>
    <xf numFmtId="0" fontId="199" fillId="77" borderId="196" xfId="0" applyFont="1" applyFill="1" applyBorder="1" applyAlignment="1">
      <alignment horizontal="left" vertical="center"/>
    </xf>
    <xf numFmtId="0" fontId="199" fillId="77" borderId="201" xfId="0" applyFont="1" applyFill="1" applyBorder="1" applyAlignment="1">
      <alignment horizontal="left" vertical="center"/>
    </xf>
    <xf numFmtId="0" fontId="100" fillId="68" borderId="96" xfId="1947" applyFont="1" applyFill="1" applyBorder="1" applyAlignment="1">
      <alignment horizontal="center"/>
    </xf>
    <xf numFmtId="0" fontId="100" fillId="68" borderId="88" xfId="1947" applyFont="1" applyFill="1" applyBorder="1" applyAlignment="1">
      <alignment horizontal="center"/>
    </xf>
    <xf numFmtId="14" fontId="10" fillId="92" borderId="0" xfId="1075" applyNumberFormat="1" applyFont="1" applyFill="1" applyAlignment="1">
      <alignment horizontal="center"/>
    </xf>
    <xf numFmtId="14" fontId="10" fillId="92" borderId="194" xfId="1075" applyNumberFormat="1" applyFont="1" applyFill="1" applyBorder="1" applyAlignment="1">
      <alignment horizontal="center"/>
    </xf>
    <xf numFmtId="0" fontId="149" fillId="79" borderId="0" xfId="1075" applyFont="1" applyFill="1" applyAlignment="1">
      <alignment horizontal="center" vertical="center" wrapText="1"/>
    </xf>
    <xf numFmtId="0" fontId="86" fillId="0" borderId="388" xfId="1075" applyFont="1" applyBorder="1" applyAlignment="1">
      <alignment horizontal="center" wrapText="1"/>
    </xf>
    <xf numFmtId="14" fontId="10" fillId="76" borderId="389" xfId="1075" applyNumberFormat="1" applyFont="1" applyFill="1" applyBorder="1" applyAlignment="1">
      <alignment horizontal="center" vertical="center"/>
    </xf>
    <xf numFmtId="14" fontId="10" fillId="76" borderId="390" xfId="1075" applyNumberFormat="1" applyFont="1" applyFill="1" applyBorder="1" applyAlignment="1">
      <alignment horizontal="center" vertical="center"/>
    </xf>
    <xf numFmtId="0" fontId="274" fillId="78" borderId="0" xfId="0" applyFont="1" applyFill="1" applyAlignment="1">
      <alignment horizontal="center" vertical="center"/>
    </xf>
    <xf numFmtId="0" fontId="276" fillId="126" borderId="0" xfId="0" applyFont="1" applyFill="1" applyAlignment="1">
      <alignment horizontal="center" vertical="center"/>
    </xf>
    <xf numFmtId="0" fontId="10" fillId="0" borderId="345" xfId="0" applyFont="1" applyBorder="1" applyAlignment="1">
      <alignment horizontal="center" vertical="center" wrapText="1"/>
    </xf>
    <xf numFmtId="0" fontId="10" fillId="0" borderId="346" xfId="0" applyFont="1" applyBorder="1" applyAlignment="1">
      <alignment horizontal="center" vertical="center" wrapText="1"/>
    </xf>
    <xf numFmtId="0" fontId="10" fillId="0" borderId="353" xfId="0" applyFont="1" applyBorder="1" applyAlignment="1">
      <alignment horizontal="center" vertical="center" wrapText="1"/>
    </xf>
    <xf numFmtId="0" fontId="10" fillId="0" borderId="136" xfId="0" applyFont="1" applyBorder="1" applyAlignment="1">
      <alignment horizontal="center" vertical="center" wrapText="1"/>
    </xf>
    <xf numFmtId="0" fontId="10" fillId="0" borderId="70" xfId="0" applyFont="1" applyBorder="1" applyAlignment="1">
      <alignment horizontal="center" vertical="center" wrapText="1"/>
    </xf>
    <xf numFmtId="0" fontId="10" fillId="0" borderId="92" xfId="0" applyFont="1" applyBorder="1" applyAlignment="1">
      <alignment horizontal="center" vertical="center" wrapText="1"/>
    </xf>
    <xf numFmtId="0" fontId="157" fillId="0" borderId="70" xfId="0" applyFont="1" applyBorder="1" applyAlignment="1">
      <alignment horizontal="center" vertical="center" wrapText="1"/>
    </xf>
    <xf numFmtId="0" fontId="157" fillId="0" borderId="71" xfId="0" applyFont="1" applyBorder="1" applyAlignment="1">
      <alignment horizontal="center" vertical="center" wrapText="1"/>
    </xf>
    <xf numFmtId="0" fontId="157" fillId="0" borderId="92" xfId="0" applyFont="1" applyBorder="1" applyAlignment="1">
      <alignment horizontal="center" vertical="center" wrapText="1"/>
    </xf>
    <xf numFmtId="0" fontId="157" fillId="0" borderId="353" xfId="0" applyFont="1" applyBorder="1" applyAlignment="1">
      <alignment horizontal="center" vertical="center" wrapText="1"/>
    </xf>
    <xf numFmtId="0" fontId="157" fillId="0" borderId="20" xfId="0" applyFont="1" applyBorder="1" applyAlignment="1">
      <alignment horizontal="center" vertical="center" wrapText="1"/>
    </xf>
    <xf numFmtId="11" fontId="10" fillId="0" borderId="345" xfId="0" applyNumberFormat="1" applyFont="1" applyBorder="1" applyAlignment="1">
      <alignment horizontal="center" vertical="center" wrapText="1"/>
    </xf>
    <xf numFmtId="11" fontId="10" fillId="0" borderId="346" xfId="0" applyNumberFormat="1" applyFont="1" applyBorder="1" applyAlignment="1">
      <alignment horizontal="center" vertical="center" wrapText="1"/>
    </xf>
    <xf numFmtId="11" fontId="10" fillId="0" borderId="353" xfId="0" applyNumberFormat="1" applyFont="1" applyBorder="1" applyAlignment="1">
      <alignment horizontal="center" vertical="center" wrapText="1"/>
    </xf>
    <xf numFmtId="11" fontId="10" fillId="0" borderId="136" xfId="0" applyNumberFormat="1" applyFont="1" applyBorder="1" applyAlignment="1">
      <alignment horizontal="center" vertical="center" wrapText="1"/>
    </xf>
    <xf numFmtId="0" fontId="10" fillId="0" borderId="116" xfId="0" applyFont="1" applyBorder="1" applyAlignment="1">
      <alignment horizontal="center" vertical="center" wrapText="1"/>
    </xf>
    <xf numFmtId="0" fontId="10" fillId="0" borderId="392" xfId="0" applyFont="1" applyBorder="1" applyAlignment="1">
      <alignment horizontal="center" vertical="center" wrapText="1"/>
    </xf>
    <xf numFmtId="0" fontId="10" fillId="0" borderId="71" xfId="0" applyFont="1" applyBorder="1" applyAlignment="1">
      <alignment horizontal="center" vertical="center" wrapText="1"/>
    </xf>
    <xf numFmtId="0" fontId="86" fillId="0" borderId="365" xfId="0" applyFont="1" applyBorder="1" applyAlignment="1">
      <alignment horizontal="center" vertical="center" wrapText="1"/>
    </xf>
    <xf numFmtId="0" fontId="86" fillId="0" borderId="391" xfId="0" applyFont="1" applyBorder="1" applyAlignment="1">
      <alignment horizontal="center" vertical="center" wrapText="1"/>
    </xf>
    <xf numFmtId="0" fontId="86" fillId="0" borderId="366" xfId="0" applyFont="1" applyBorder="1" applyAlignment="1">
      <alignment horizontal="center" vertical="center" wrapText="1"/>
    </xf>
    <xf numFmtId="0" fontId="155" fillId="71" borderId="70" xfId="0" applyFont="1" applyFill="1" applyBorder="1" applyAlignment="1">
      <alignment horizontal="center" vertical="center" wrapText="1"/>
    </xf>
    <xf numFmtId="0" fontId="155" fillId="71" borderId="71" xfId="0" applyFont="1" applyFill="1" applyBorder="1" applyAlignment="1">
      <alignment horizontal="center" vertical="center" wrapText="1"/>
    </xf>
    <xf numFmtId="4" fontId="23" fillId="0" borderId="0" xfId="6" applyNumberFormat="1" applyFont="1" applyAlignment="1">
      <alignment horizontal="left" vertical="center" wrapText="1"/>
    </xf>
    <xf numFmtId="0" fontId="36" fillId="79" borderId="189" xfId="910" applyNumberFormat="1" applyFont="1" applyFill="1" applyBorder="1" applyAlignment="1" applyProtection="1">
      <alignment horizontal="left" vertical="center" wrapText="1"/>
    </xf>
    <xf numFmtId="0" fontId="36" fillId="8" borderId="254" xfId="0" applyFont="1" applyFill="1" applyBorder="1" applyAlignment="1" applyProtection="1">
      <alignment horizontal="center" wrapText="1"/>
      <protection locked="0"/>
    </xf>
    <xf numFmtId="0" fontId="36" fillId="8" borderId="205" xfId="0" applyFont="1" applyFill="1" applyBorder="1" applyAlignment="1" applyProtection="1">
      <alignment horizontal="center" wrapText="1"/>
      <protection locked="0"/>
    </xf>
    <xf numFmtId="0" fontId="10" fillId="24" borderId="212" xfId="1947" applyFont="1" applyFill="1" applyBorder="1" applyAlignment="1">
      <alignment horizontal="left" vertical="center" wrapText="1" indent="1"/>
    </xf>
    <xf numFmtId="0" fontId="10" fillId="24" borderId="216" xfId="1947" applyFont="1" applyFill="1" applyBorder="1" applyAlignment="1">
      <alignment horizontal="left" vertical="center" indent="1"/>
    </xf>
    <xf numFmtId="0" fontId="10" fillId="24" borderId="228" xfId="1947" applyFont="1" applyFill="1" applyBorder="1" applyAlignment="1">
      <alignment horizontal="center"/>
    </xf>
    <xf numFmtId="0" fontId="10" fillId="24" borderId="230" xfId="1947" applyFont="1" applyFill="1" applyBorder="1" applyAlignment="1">
      <alignment horizontal="center"/>
    </xf>
    <xf numFmtId="0" fontId="10" fillId="24" borderId="228" xfId="1947" applyFont="1" applyFill="1" applyBorder="1" applyAlignment="1">
      <alignment horizontal="left" vertical="center" wrapText="1" indent="1"/>
    </xf>
    <xf numFmtId="0" fontId="10" fillId="24" borderId="229" xfId="1947" applyFont="1" applyFill="1" applyBorder="1" applyAlignment="1">
      <alignment horizontal="left" vertical="center" wrapText="1" indent="1"/>
    </xf>
    <xf numFmtId="0" fontId="10" fillId="24" borderId="230" xfId="1947" applyFont="1" applyFill="1" applyBorder="1" applyAlignment="1">
      <alignment horizontal="left" vertical="center" wrapText="1" indent="1"/>
    </xf>
    <xf numFmtId="3" fontId="70" fillId="8" borderId="365" xfId="1946" applyNumberFormat="1" applyFont="1" applyFill="1" applyBorder="1" applyAlignment="1">
      <alignment horizontal="center" vertical="center" wrapText="1"/>
    </xf>
    <xf numFmtId="3" fontId="70" fillId="8" borderId="366" xfId="1946" applyNumberFormat="1" applyFont="1" applyFill="1" applyBorder="1" applyAlignment="1">
      <alignment horizontal="center" vertical="center" wrapText="1"/>
    </xf>
    <xf numFmtId="0" fontId="98" fillId="110" borderId="197" xfId="6" applyFont="1" applyFill="1" applyBorder="1" applyAlignment="1">
      <alignment horizontal="center" vertical="center" wrapText="1"/>
    </xf>
    <xf numFmtId="0" fontId="98" fillId="110" borderId="267" xfId="6" applyFont="1" applyFill="1" applyBorder="1" applyAlignment="1">
      <alignment horizontal="center" vertical="center" wrapText="1"/>
    </xf>
    <xf numFmtId="0" fontId="98" fillId="110" borderId="265" xfId="6" applyFont="1" applyFill="1" applyBorder="1" applyAlignment="1">
      <alignment horizontal="center" vertical="center" wrapText="1"/>
    </xf>
    <xf numFmtId="4" fontId="259" fillId="110" borderId="197" xfId="6" applyNumberFormat="1" applyFont="1" applyFill="1" applyBorder="1" applyAlignment="1">
      <alignment horizontal="right" vertical="center" wrapText="1"/>
    </xf>
    <xf numFmtId="4" fontId="259" fillId="110" borderId="267" xfId="6" applyNumberFormat="1" applyFont="1" applyFill="1" applyBorder="1" applyAlignment="1">
      <alignment horizontal="right" vertical="center" wrapText="1"/>
    </xf>
    <xf numFmtId="4" fontId="259" fillId="110" borderId="265" xfId="6" applyNumberFormat="1" applyFont="1" applyFill="1" applyBorder="1" applyAlignment="1">
      <alignment horizontal="right" vertical="center" wrapText="1"/>
    </xf>
    <xf numFmtId="10" fontId="1" fillId="79" borderId="405" xfId="0" applyNumberFormat="1" applyFont="1" applyFill="1" applyBorder="1" applyAlignment="1">
      <alignment horizontal="center" vertical="center"/>
    </xf>
    <xf numFmtId="10" fontId="1" fillId="79" borderId="406" xfId="0" applyNumberFormat="1" applyFont="1" applyFill="1" applyBorder="1" applyAlignment="1">
      <alignment horizontal="center" vertical="center"/>
    </xf>
    <xf numFmtId="10" fontId="1" fillId="79" borderId="407" xfId="0" applyNumberFormat="1" applyFont="1" applyFill="1" applyBorder="1" applyAlignment="1">
      <alignment horizontal="center" vertical="center"/>
    </xf>
    <xf numFmtId="0" fontId="62" fillId="107" borderId="197" xfId="0" applyFont="1" applyFill="1" applyBorder="1" applyAlignment="1">
      <alignment horizontal="center" vertical="center"/>
    </xf>
    <xf numFmtId="0" fontId="62" fillId="107" borderId="267" xfId="0" applyFont="1" applyFill="1" applyBorder="1" applyAlignment="1">
      <alignment horizontal="center" vertical="center"/>
    </xf>
    <xf numFmtId="0" fontId="62" fillId="107" borderId="265" xfId="0" applyFont="1" applyFill="1" applyBorder="1" applyAlignment="1">
      <alignment horizontal="center" vertical="center"/>
    </xf>
    <xf numFmtId="0" fontId="62" fillId="79" borderId="197" xfId="0" applyFont="1" applyFill="1" applyBorder="1" applyAlignment="1">
      <alignment horizontal="center" vertical="center"/>
    </xf>
    <xf numFmtId="0" fontId="62" fillId="79" borderId="408" xfId="0" applyFont="1" applyFill="1" applyBorder="1" applyAlignment="1">
      <alignment horizontal="center" vertical="center"/>
    </xf>
    <xf numFmtId="0" fontId="24" fillId="79" borderId="189" xfId="0" applyFont="1" applyFill="1" applyBorder="1" applyAlignment="1">
      <alignment horizontal="left" vertical="center" wrapText="1" indent="1"/>
    </xf>
    <xf numFmtId="0" fontId="10" fillId="79" borderId="189" xfId="0" applyFont="1" applyFill="1" applyBorder="1" applyAlignment="1">
      <alignment horizontal="center" vertical="center"/>
    </xf>
    <xf numFmtId="4" fontId="1" fillId="79" borderId="189" xfId="0" applyNumberFormat="1" applyFont="1" applyFill="1" applyBorder="1" applyAlignment="1">
      <alignment horizontal="center" vertical="center"/>
    </xf>
    <xf numFmtId="0" fontId="24" fillId="79" borderId="189" xfId="0" applyFont="1" applyFill="1" applyBorder="1" applyAlignment="1">
      <alignment horizontal="left" vertical="center" wrapText="1"/>
    </xf>
    <xf numFmtId="0" fontId="24" fillId="79" borderId="189" xfId="0" applyFont="1" applyFill="1" applyBorder="1" applyAlignment="1">
      <alignment horizontal="center" vertical="center" wrapText="1"/>
    </xf>
    <xf numFmtId="0" fontId="62" fillId="79" borderId="189" xfId="0" applyFont="1" applyFill="1" applyBorder="1" applyAlignment="1">
      <alignment horizontal="center" vertical="center"/>
    </xf>
    <xf numFmtId="0" fontId="30" fillId="9" borderId="331" xfId="0" applyFont="1" applyFill="1" applyBorder="1" applyAlignment="1">
      <alignment horizontal="center" vertical="center" wrapText="1"/>
    </xf>
    <xf numFmtId="0" fontId="1" fillId="9" borderId="331" xfId="0" applyFont="1" applyFill="1" applyBorder="1" applyAlignment="1">
      <alignment horizontal="center" vertical="center" wrapText="1"/>
    </xf>
    <xf numFmtId="0" fontId="30" fillId="9" borderId="209" xfId="0" applyFont="1" applyFill="1" applyBorder="1" applyAlignment="1">
      <alignment horizontal="center" vertical="center" wrapText="1"/>
    </xf>
    <xf numFmtId="0" fontId="30" fillId="9" borderId="342" xfId="0" applyFont="1" applyFill="1" applyBorder="1" applyAlignment="1">
      <alignment horizontal="center" vertical="center" wrapText="1"/>
    </xf>
    <xf numFmtId="0" fontId="30" fillId="9" borderId="343" xfId="0" applyFont="1" applyFill="1" applyBorder="1" applyAlignment="1">
      <alignment horizontal="center" vertical="center" wrapText="1"/>
    </xf>
    <xf numFmtId="0" fontId="30" fillId="9" borderId="207" xfId="0" applyFont="1" applyFill="1" applyBorder="1" applyAlignment="1">
      <alignment horizontal="center" vertical="center" wrapText="1"/>
    </xf>
    <xf numFmtId="0" fontId="30" fillId="9" borderId="286" xfId="0" applyFont="1" applyFill="1" applyBorder="1" applyAlignment="1">
      <alignment horizontal="center" vertical="center" wrapText="1"/>
    </xf>
    <xf numFmtId="0" fontId="30" fillId="9" borderId="208" xfId="0" applyFont="1" applyFill="1" applyBorder="1" applyAlignment="1">
      <alignment horizontal="center" vertical="center" wrapText="1"/>
    </xf>
    <xf numFmtId="169" fontId="63" fillId="26" borderId="332" xfId="1160" applyNumberFormat="1" applyFont="1" applyFill="1" applyBorder="1" applyAlignment="1" applyProtection="1">
      <alignment horizontal="center" vertical="center"/>
      <protection locked="0"/>
    </xf>
    <xf numFmtId="169" fontId="63" fillId="26" borderId="333" xfId="1160" applyNumberFormat="1" applyFont="1" applyFill="1" applyBorder="1" applyAlignment="1" applyProtection="1">
      <alignment horizontal="center" vertical="center"/>
      <protection locked="0"/>
    </xf>
    <xf numFmtId="169" fontId="63" fillId="26" borderId="334" xfId="1160" applyNumberFormat="1" applyFont="1" applyFill="1" applyBorder="1" applyAlignment="1" applyProtection="1">
      <alignment horizontal="center" vertical="center"/>
      <protection locked="0"/>
    </xf>
    <xf numFmtId="0" fontId="63" fillId="9" borderId="331" xfId="0" applyFont="1" applyFill="1" applyBorder="1" applyAlignment="1">
      <alignment horizontal="center" vertical="center" wrapText="1"/>
    </xf>
    <xf numFmtId="0" fontId="30" fillId="9" borderId="331" xfId="0" applyFont="1" applyFill="1" applyBorder="1" applyAlignment="1">
      <alignment horizontal="center" vertical="center"/>
    </xf>
    <xf numFmtId="0" fontId="63" fillId="9" borderId="331" xfId="0" applyFont="1" applyFill="1" applyBorder="1" applyAlignment="1">
      <alignment horizontal="center" vertical="center"/>
    </xf>
    <xf numFmtId="0" fontId="30" fillId="9" borderId="409" xfId="0" applyFont="1" applyFill="1" applyBorder="1" applyAlignment="1">
      <alignment horizontal="center" vertical="center" wrapText="1"/>
    </xf>
    <xf numFmtId="0" fontId="30" fillId="9" borderId="410" xfId="0" applyFont="1" applyFill="1" applyBorder="1" applyAlignment="1">
      <alignment horizontal="center" vertical="center" wrapText="1"/>
    </xf>
    <xf numFmtId="0" fontId="152" fillId="70" borderId="331" xfId="0" applyFont="1" applyFill="1" applyBorder="1" applyAlignment="1">
      <alignment horizontal="center" vertical="center" wrapText="1"/>
    </xf>
    <xf numFmtId="0" fontId="30" fillId="37" borderId="197" xfId="6" applyFont="1" applyFill="1" applyBorder="1" applyAlignment="1">
      <alignment horizontal="center" vertical="center" wrapText="1"/>
    </xf>
    <xf numFmtId="0" fontId="30" fillId="37" borderId="267" xfId="6" applyFont="1" applyFill="1" applyBorder="1" applyAlignment="1">
      <alignment horizontal="center" vertical="center" wrapText="1"/>
    </xf>
    <xf numFmtId="0" fontId="30" fillId="33" borderId="197" xfId="6" applyFont="1" applyFill="1" applyBorder="1" applyAlignment="1">
      <alignment horizontal="center" vertical="center" wrapText="1"/>
    </xf>
    <xf numFmtId="0" fontId="30" fillId="33" borderId="267" xfId="6" applyFont="1" applyFill="1" applyBorder="1" applyAlignment="1">
      <alignment horizontal="center" vertical="center" wrapText="1"/>
    </xf>
    <xf numFmtId="0" fontId="62" fillId="8" borderId="413" xfId="0" applyFont="1" applyFill="1" applyBorder="1" applyAlignment="1">
      <alignment horizontal="center" vertical="center"/>
    </xf>
    <xf numFmtId="0" fontId="62" fillId="8" borderId="414" xfId="0" applyFont="1" applyFill="1" applyBorder="1" applyAlignment="1">
      <alignment horizontal="center" vertical="center"/>
    </xf>
    <xf numFmtId="0" fontId="62" fillId="0" borderId="350" xfId="0" applyFont="1" applyBorder="1" applyAlignment="1">
      <alignment horizontal="center" vertical="center"/>
    </xf>
    <xf numFmtId="0" fontId="62" fillId="0" borderId="352" xfId="0" applyFont="1" applyBorder="1" applyAlignment="1">
      <alignment horizontal="center" vertical="center"/>
    </xf>
    <xf numFmtId="0" fontId="62" fillId="0" borderId="68" xfId="0" applyFont="1" applyBorder="1" applyAlignment="1">
      <alignment horizontal="center" vertical="center"/>
    </xf>
    <xf numFmtId="0" fontId="62" fillId="0" borderId="40" xfId="0" applyFont="1" applyBorder="1" applyAlignment="1">
      <alignment horizontal="center" vertical="center"/>
    </xf>
    <xf numFmtId="0" fontId="62" fillId="24" borderId="411" xfId="0" applyFont="1" applyFill="1" applyBorder="1" applyAlignment="1">
      <alignment horizontal="center" vertical="center"/>
    </xf>
    <xf numFmtId="0" fontId="62" fillId="24" borderId="412" xfId="0" applyFont="1" applyFill="1" applyBorder="1" applyAlignment="1">
      <alignment horizontal="center" vertical="center"/>
    </xf>
    <xf numFmtId="0" fontId="62" fillId="38" borderId="273" xfId="0" applyFont="1" applyFill="1" applyBorder="1" applyAlignment="1">
      <alignment horizontal="center" vertical="center"/>
    </xf>
    <xf numFmtId="0" fontId="62" fillId="38" borderId="312" xfId="0" applyFont="1" applyFill="1" applyBorder="1" applyAlignment="1">
      <alignment horizontal="center" vertical="center"/>
    </xf>
    <xf numFmtId="0" fontId="62" fillId="0" borderId="66" xfId="0" applyFont="1" applyBorder="1" applyAlignment="1">
      <alignment horizontal="center" vertical="center"/>
    </xf>
    <xf numFmtId="0" fontId="62" fillId="0" borderId="38" xfId="0" applyFont="1" applyBorder="1" applyAlignment="1">
      <alignment horizontal="center" vertical="center"/>
    </xf>
    <xf numFmtId="3" fontId="24" fillId="79" borderId="197" xfId="0" applyNumberFormat="1" applyFont="1" applyFill="1" applyBorder="1" applyAlignment="1">
      <alignment horizontal="center" vertical="center"/>
    </xf>
    <xf numFmtId="3" fontId="24" fillId="79" borderId="267" xfId="0" applyNumberFormat="1" applyFont="1" applyFill="1" applyBorder="1" applyAlignment="1">
      <alignment horizontal="center" vertical="center"/>
    </xf>
    <xf numFmtId="3" fontId="24" fillId="79" borderId="408" xfId="0" applyNumberFormat="1" applyFont="1" applyFill="1" applyBorder="1" applyAlignment="1">
      <alignment horizontal="center" vertical="center"/>
    </xf>
    <xf numFmtId="0" fontId="10" fillId="111" borderId="195" xfId="6" applyFont="1" applyFill="1" applyBorder="1" applyAlignment="1">
      <alignment horizontal="center" vertical="center" wrapText="1"/>
    </xf>
    <xf numFmtId="0" fontId="10" fillId="111" borderId="201" xfId="6" applyFont="1" applyFill="1" applyBorder="1" applyAlignment="1">
      <alignment horizontal="center" vertical="center" wrapText="1"/>
    </xf>
    <xf numFmtId="0" fontId="0" fillId="33" borderId="415" xfId="0" applyFill="1" applyBorder="1" applyAlignment="1">
      <alignment horizontal="center"/>
    </xf>
    <xf numFmtId="0" fontId="0" fillId="33" borderId="416" xfId="0" applyFill="1" applyBorder="1" applyAlignment="1">
      <alignment horizontal="center"/>
    </xf>
    <xf numFmtId="0" fontId="0" fillId="33" borderId="417" xfId="0" applyFill="1" applyBorder="1" applyAlignment="1">
      <alignment horizontal="center"/>
    </xf>
    <xf numFmtId="0" fontId="143" fillId="89" borderId="35" xfId="0" applyFont="1" applyFill="1" applyBorder="1" applyAlignment="1">
      <alignment horizontal="center" wrapText="1"/>
    </xf>
    <xf numFmtId="0" fontId="153" fillId="33" borderId="417" xfId="0" applyFont="1" applyFill="1" applyBorder="1" applyAlignment="1">
      <alignment horizontal="center"/>
    </xf>
    <xf numFmtId="0" fontId="153" fillId="33" borderId="415" xfId="0" applyFont="1" applyFill="1" applyBorder="1" applyAlignment="1">
      <alignment horizontal="center"/>
    </xf>
    <xf numFmtId="0" fontId="153" fillId="33" borderId="416" xfId="0" applyFont="1" applyFill="1" applyBorder="1" applyAlignment="1">
      <alignment horizontal="center"/>
    </xf>
    <xf numFmtId="0" fontId="143" fillId="33" borderId="417" xfId="0" applyFont="1" applyFill="1" applyBorder="1" applyAlignment="1">
      <alignment horizontal="center"/>
    </xf>
    <xf numFmtId="0" fontId="143" fillId="33" borderId="415" xfId="0" applyFont="1" applyFill="1" applyBorder="1" applyAlignment="1">
      <alignment horizontal="center"/>
    </xf>
    <xf numFmtId="0" fontId="143" fillId="33" borderId="416" xfId="0" applyFont="1" applyFill="1" applyBorder="1" applyAlignment="1">
      <alignment horizontal="center"/>
    </xf>
    <xf numFmtId="174" fontId="0" fillId="89" borderId="319" xfId="0" applyNumberFormat="1" applyFill="1" applyBorder="1" applyAlignment="1">
      <alignment horizontal="center"/>
    </xf>
    <xf numFmtId="174" fontId="0" fillId="89" borderId="320" xfId="0" applyNumberFormat="1" applyFill="1" applyBorder="1" applyAlignment="1">
      <alignment horizontal="center"/>
    </xf>
    <xf numFmtId="174" fontId="0" fillId="89" borderId="321" xfId="0" applyNumberFormat="1" applyFill="1" applyBorder="1" applyAlignment="1">
      <alignment horizontal="center"/>
    </xf>
    <xf numFmtId="0" fontId="8" fillId="26" borderId="433" xfId="1947" applyFont="1" applyFill="1" applyBorder="1" applyAlignment="1">
      <alignment horizontal="center" vertical="center"/>
    </xf>
    <xf numFmtId="0" fontId="8" fillId="26" borderId="101" xfId="1947" applyFont="1" applyFill="1" applyBorder="1" applyAlignment="1">
      <alignment horizontal="center" vertical="center"/>
    </xf>
    <xf numFmtId="0" fontId="8" fillId="2" borderId="101" xfId="1947" applyFont="1" applyFill="1" applyBorder="1" applyAlignment="1">
      <alignment horizontal="center" vertical="center"/>
    </xf>
    <xf numFmtId="0" fontId="157" fillId="72" borderId="130" xfId="1946" applyFont="1" applyFill="1" applyBorder="1" applyAlignment="1">
      <alignment horizontal="center" vertical="center" wrapText="1"/>
    </xf>
    <xf numFmtId="0" fontId="165" fillId="78" borderId="434" xfId="1946" applyFont="1" applyFill="1" applyBorder="1" applyAlignment="1">
      <alignment horizontal="center" vertical="center" wrapText="1"/>
    </xf>
    <xf numFmtId="0" fontId="165" fillId="78" borderId="435" xfId="1946" applyFont="1" applyFill="1" applyBorder="1" applyAlignment="1">
      <alignment horizontal="center" vertical="center" wrapText="1"/>
    </xf>
    <xf numFmtId="0" fontId="8" fillId="26" borderId="436" xfId="1947" applyFont="1" applyFill="1" applyBorder="1" applyAlignment="1">
      <alignment horizontal="center" vertical="center" wrapText="1"/>
    </xf>
    <xf numFmtId="0" fontId="8" fillId="26" borderId="285" xfId="1947" applyFont="1" applyFill="1" applyBorder="1" applyAlignment="1">
      <alignment horizontal="center" vertical="center" wrapText="1"/>
    </xf>
    <xf numFmtId="0" fontId="8" fillId="2" borderId="285" xfId="1947" applyFont="1" applyFill="1" applyBorder="1" applyAlignment="1">
      <alignment horizontal="center" vertical="center" wrapText="1"/>
    </xf>
    <xf numFmtId="0" fontId="8" fillId="26" borderId="437" xfId="1947" applyFont="1" applyFill="1" applyBorder="1" applyAlignment="1">
      <alignment horizontal="center" vertical="center" wrapText="1"/>
    </xf>
    <xf numFmtId="0" fontId="8" fillId="26" borderId="163" xfId="1947" applyFont="1" applyFill="1" applyBorder="1" applyAlignment="1">
      <alignment horizontal="center" vertical="center" wrapText="1"/>
    </xf>
    <xf numFmtId="0" fontId="8" fillId="2" borderId="163" xfId="1947" applyFont="1" applyFill="1" applyBorder="1" applyAlignment="1">
      <alignment horizontal="center" vertical="center" wrapText="1"/>
    </xf>
    <xf numFmtId="0" fontId="165" fillId="78" borderId="423" xfId="1946" applyFont="1" applyFill="1" applyBorder="1" applyAlignment="1">
      <alignment horizontal="center" vertical="center" wrapText="1"/>
    </xf>
    <xf numFmtId="0" fontId="165" fillId="78" borderId="424" xfId="1946" applyFont="1" applyFill="1" applyBorder="1" applyAlignment="1">
      <alignment horizontal="center" vertical="center" wrapText="1"/>
    </xf>
    <xf numFmtId="3" fontId="96" fillId="66" borderId="20" xfId="1947" applyNumberFormat="1" applyFont="1" applyFill="1" applyBorder="1" applyAlignment="1">
      <alignment horizontal="center" vertical="center" wrapText="1"/>
    </xf>
    <xf numFmtId="0" fontId="8" fillId="26" borderId="144" xfId="1947" applyFont="1" applyFill="1" applyBorder="1" applyAlignment="1">
      <alignment horizontal="center" vertical="center" wrapText="1"/>
    </xf>
    <xf numFmtId="0" fontId="8" fillId="26" borderId="180" xfId="1947" applyFont="1" applyFill="1" applyBorder="1" applyAlignment="1">
      <alignment horizontal="center" vertical="center" wrapText="1"/>
    </xf>
    <xf numFmtId="2" fontId="87" fillId="26" borderId="144" xfId="1947" applyNumberFormat="1" applyFont="1" applyFill="1" applyBorder="1" applyAlignment="1">
      <alignment horizontal="center" vertical="center" wrapText="1"/>
    </xf>
    <xf numFmtId="2" fontId="87" fillId="26" borderId="180" xfId="1947" applyNumberFormat="1" applyFont="1" applyFill="1" applyBorder="1" applyAlignment="1">
      <alignment horizontal="center" vertical="center" wrapText="1"/>
    </xf>
    <xf numFmtId="2" fontId="87" fillId="78" borderId="431" xfId="1947" applyNumberFormat="1" applyFont="1" applyFill="1" applyBorder="1" applyAlignment="1">
      <alignment horizontal="center" vertical="center" wrapText="1"/>
    </xf>
    <xf numFmtId="2" fontId="87" fillId="78" borderId="180" xfId="1947" applyNumberFormat="1" applyFont="1" applyFill="1" applyBorder="1" applyAlignment="1">
      <alignment horizontal="center" vertical="center" wrapText="1"/>
    </xf>
    <xf numFmtId="14" fontId="10" fillId="78" borderId="432" xfId="1947" applyNumberFormat="1" applyFont="1" applyFill="1" applyBorder="1" applyAlignment="1">
      <alignment horizontal="center" vertical="center" wrapText="1"/>
    </xf>
    <xf numFmtId="14" fontId="10" fillId="78" borderId="107" xfId="1947" applyNumberFormat="1" applyFont="1" applyFill="1" applyBorder="1" applyAlignment="1">
      <alignment horizontal="center" vertical="center" wrapText="1"/>
    </xf>
    <xf numFmtId="0" fontId="10" fillId="40" borderId="106" xfId="1947" applyFont="1" applyFill="1" applyBorder="1" applyAlignment="1">
      <alignment horizontal="center" vertical="center" wrapText="1"/>
    </xf>
    <xf numFmtId="14" fontId="10" fillId="40" borderId="106" xfId="1947" applyNumberFormat="1" applyFont="1" applyFill="1" applyBorder="1" applyAlignment="1">
      <alignment horizontal="center" vertical="center" wrapText="1"/>
    </xf>
    <xf numFmtId="0" fontId="166" fillId="9" borderId="106" xfId="1948" applyFont="1" applyFill="1" applyBorder="1" applyAlignment="1">
      <alignment horizontal="center" vertical="center" wrapText="1"/>
    </xf>
    <xf numFmtId="0" fontId="8" fillId="2" borderId="144" xfId="1947" applyFont="1" applyFill="1" applyBorder="1" applyAlignment="1">
      <alignment horizontal="center" vertical="center" wrapText="1"/>
    </xf>
    <xf numFmtId="0" fontId="8" fillId="2" borderId="180" xfId="1947" applyFont="1" applyFill="1" applyBorder="1" applyAlignment="1">
      <alignment horizontal="center" vertical="center" wrapText="1"/>
    </xf>
    <xf numFmtId="0" fontId="152" fillId="45" borderId="20" xfId="1947" applyFont="1" applyFill="1" applyBorder="1" applyAlignment="1" applyProtection="1">
      <alignment horizontal="center" vertical="center" wrapText="1"/>
      <protection locked="0"/>
    </xf>
    <xf numFmtId="0" fontId="152" fillId="127" borderId="20" xfId="1947" applyFont="1" applyFill="1" applyBorder="1" applyAlignment="1" applyProtection="1">
      <alignment horizontal="center" vertical="center" wrapText="1"/>
      <protection locked="0"/>
    </xf>
    <xf numFmtId="0" fontId="10" fillId="76" borderId="421" xfId="1946" applyFont="1" applyFill="1" applyBorder="1" applyAlignment="1" applyProtection="1">
      <alignment horizontal="center" vertical="center" wrapText="1"/>
      <protection locked="0"/>
    </xf>
    <xf numFmtId="0" fontId="10" fillId="76" borderId="422" xfId="1946" applyFont="1" applyFill="1" applyBorder="1" applyAlignment="1" applyProtection="1">
      <alignment horizontal="center" vertical="center" wrapText="1"/>
      <protection locked="0"/>
    </xf>
    <xf numFmtId="0" fontId="8" fillId="26" borderId="144" xfId="1947" applyFont="1" applyFill="1" applyBorder="1" applyAlignment="1">
      <alignment horizontal="center" vertical="center"/>
    </xf>
    <xf numFmtId="0" fontId="8" fillId="26" borderId="180" xfId="1947" applyFont="1" applyFill="1" applyBorder="1" applyAlignment="1">
      <alignment horizontal="center" vertical="center"/>
    </xf>
    <xf numFmtId="0" fontId="8" fillId="2" borderId="423" xfId="1947" applyFont="1" applyFill="1" applyBorder="1" applyAlignment="1">
      <alignment horizontal="center" vertical="center"/>
    </xf>
    <xf numFmtId="0" fontId="8" fillId="2" borderId="180" xfId="1947" applyFont="1" applyFill="1" applyBorder="1" applyAlignment="1">
      <alignment horizontal="center" vertical="center"/>
    </xf>
    <xf numFmtId="0" fontId="8" fillId="26" borderId="424" xfId="1947" applyFont="1" applyFill="1" applyBorder="1" applyAlignment="1">
      <alignment horizontal="center" vertical="center"/>
    </xf>
    <xf numFmtId="0" fontId="8" fillId="2" borderId="425" xfId="1947" applyFont="1" applyFill="1" applyBorder="1" applyAlignment="1">
      <alignment horizontal="center" vertical="center"/>
    </xf>
    <xf numFmtId="0" fontId="8" fillId="2" borderId="259" xfId="1947" applyFont="1" applyFill="1" applyBorder="1" applyAlignment="1">
      <alignment horizontal="center" vertical="center"/>
    </xf>
    <xf numFmtId="0" fontId="8" fillId="2" borderId="106" xfId="1947" applyFont="1" applyFill="1" applyBorder="1" applyAlignment="1">
      <alignment horizontal="center" vertical="center" wrapText="1"/>
    </xf>
    <xf numFmtId="0" fontId="10" fillId="76" borderId="426" xfId="1946" applyFont="1" applyFill="1" applyBorder="1" applyAlignment="1" applyProtection="1">
      <alignment horizontal="center" vertical="center" wrapText="1"/>
      <protection locked="0"/>
    </xf>
    <xf numFmtId="0" fontId="10" fillId="76" borderId="427" xfId="1946" applyFont="1" applyFill="1" applyBorder="1" applyAlignment="1" applyProtection="1">
      <alignment horizontal="center" vertical="center" wrapText="1"/>
      <protection locked="0"/>
    </xf>
    <xf numFmtId="0" fontId="8" fillId="26" borderId="102" xfId="1947" applyFont="1" applyFill="1" applyBorder="1" applyAlignment="1">
      <alignment horizontal="center" vertical="center" wrapText="1"/>
    </xf>
    <xf numFmtId="0" fontId="8" fillId="26" borderId="103" xfId="1947" applyFont="1" applyFill="1" applyBorder="1" applyAlignment="1">
      <alignment horizontal="center" vertical="center" wrapText="1"/>
    </xf>
    <xf numFmtId="0" fontId="151" fillId="73" borderId="0" xfId="1947" applyFont="1" applyFill="1" applyAlignment="1" applyProtection="1">
      <alignment horizontal="center" vertical="center" wrapText="1"/>
      <protection locked="0"/>
    </xf>
    <xf numFmtId="0" fontId="151" fillId="73" borderId="20" xfId="1947" applyFont="1" applyFill="1" applyBorder="1" applyAlignment="1" applyProtection="1">
      <alignment horizontal="center" vertical="center" wrapText="1"/>
      <protection locked="0"/>
    </xf>
    <xf numFmtId="0" fontId="30" fillId="27" borderId="135" xfId="1947" applyFont="1" applyFill="1" applyBorder="1" applyAlignment="1">
      <alignment horizontal="center" vertical="center" wrapText="1"/>
    </xf>
    <xf numFmtId="0" fontId="30" fillId="27" borderId="71" xfId="1947" applyFont="1" applyFill="1" applyBorder="1" applyAlignment="1">
      <alignment horizontal="center" vertical="center" wrapText="1"/>
    </xf>
    <xf numFmtId="174" fontId="30" fillId="14" borderId="20" xfId="1947" applyNumberFormat="1" applyFont="1" applyFill="1" applyBorder="1" applyAlignment="1">
      <alignment horizontal="center" vertical="center" wrapText="1"/>
    </xf>
    <xf numFmtId="0" fontId="152" fillId="128" borderId="20" xfId="1947" applyFont="1" applyFill="1" applyBorder="1" applyAlignment="1" applyProtection="1">
      <alignment horizontal="center" vertical="center" wrapText="1"/>
      <protection locked="0"/>
    </xf>
    <xf numFmtId="0" fontId="98" fillId="128" borderId="20" xfId="1947" applyFont="1" applyFill="1" applyBorder="1" applyAlignment="1" applyProtection="1">
      <alignment horizontal="center" vertical="center" wrapText="1"/>
      <protection locked="0"/>
    </xf>
    <xf numFmtId="0" fontId="152" fillId="101" borderId="20" xfId="1947" applyFont="1" applyFill="1" applyBorder="1" applyAlignment="1" applyProtection="1">
      <alignment horizontal="center" vertical="center" wrapText="1"/>
      <protection locked="0"/>
    </xf>
    <xf numFmtId="0" fontId="98" fillId="101" borderId="20" xfId="1947" applyFont="1" applyFill="1" applyBorder="1" applyAlignment="1" applyProtection="1">
      <alignment horizontal="center" vertical="center" wrapText="1"/>
      <protection locked="0"/>
    </xf>
    <xf numFmtId="0" fontId="157" fillId="72" borderId="428" xfId="1946" applyFont="1" applyFill="1" applyBorder="1" applyAlignment="1">
      <alignment horizontal="center" vertical="center" wrapText="1"/>
    </xf>
    <xf numFmtId="0" fontId="157" fillId="72" borderId="429" xfId="1946" applyFont="1" applyFill="1" applyBorder="1" applyAlignment="1">
      <alignment horizontal="center" vertical="center" wrapText="1"/>
    </xf>
    <xf numFmtId="0" fontId="157" fillId="72" borderId="430" xfId="1946" applyFont="1" applyFill="1" applyBorder="1" applyAlignment="1">
      <alignment horizontal="center" vertical="center" wrapText="1"/>
    </xf>
    <xf numFmtId="0" fontId="0" fillId="0" borderId="0" xfId="0"/>
    <xf numFmtId="0" fontId="157" fillId="72" borderId="418" xfId="1946" applyFont="1" applyFill="1" applyBorder="1" applyAlignment="1">
      <alignment horizontal="center" vertical="center" wrapText="1"/>
    </xf>
    <xf numFmtId="0" fontId="0" fillId="0" borderId="20" xfId="0" applyBorder="1" applyAlignment="1">
      <alignment horizontal="center"/>
    </xf>
    <xf numFmtId="0" fontId="8" fillId="69" borderId="144" xfId="1947" applyFont="1" applyFill="1" applyBorder="1" applyAlignment="1">
      <alignment horizontal="center" vertical="center" wrapText="1"/>
    </xf>
    <xf numFmtId="0" fontId="8" fillId="69" borderId="180" xfId="1947" applyFont="1" applyFill="1" applyBorder="1" applyAlignment="1">
      <alignment horizontal="center" vertical="center" wrapText="1"/>
    </xf>
    <xf numFmtId="0" fontId="8" fillId="2" borderId="87" xfId="1947" applyFont="1" applyFill="1" applyBorder="1" applyAlignment="1">
      <alignment horizontal="center" vertical="center" wrapText="1"/>
    </xf>
    <xf numFmtId="0" fontId="8" fillId="2" borderId="95" xfId="1947" applyFont="1" applyFill="1" applyBorder="1" applyAlignment="1">
      <alignment horizontal="center" vertical="center" wrapText="1"/>
    </xf>
    <xf numFmtId="0" fontId="165" fillId="78" borderId="419" xfId="1946" applyFont="1" applyFill="1" applyBorder="1" applyAlignment="1">
      <alignment horizontal="center" vertical="center" wrapText="1"/>
    </xf>
    <xf numFmtId="0" fontId="165" fillId="78" borderId="420" xfId="1946" applyFont="1" applyFill="1" applyBorder="1" applyAlignment="1">
      <alignment horizontal="center" vertical="center" wrapText="1"/>
    </xf>
    <xf numFmtId="0" fontId="107" fillId="38" borderId="0" xfId="1621" applyFont="1" applyFill="1" applyAlignment="1">
      <alignment horizontal="left" vertical="center" indent="1"/>
    </xf>
    <xf numFmtId="0" fontId="153" fillId="110" borderId="195" xfId="0" applyFont="1" applyFill="1" applyBorder="1" applyAlignment="1">
      <alignment horizontal="left" vertical="center" wrapText="1"/>
    </xf>
    <xf numFmtId="0" fontId="153" fillId="110" borderId="201" xfId="0" applyFont="1" applyFill="1" applyBorder="1" applyAlignment="1">
      <alignment horizontal="left" vertical="center" wrapText="1"/>
    </xf>
    <xf numFmtId="0" fontId="1" fillId="0" borderId="451" xfId="0" applyFont="1" applyBorder="1" applyAlignment="1">
      <alignment horizontal="center" vertical="center" wrapText="1"/>
    </xf>
    <xf numFmtId="0" fontId="1" fillId="0" borderId="452" xfId="0" applyFont="1" applyBorder="1" applyAlignment="1">
      <alignment horizontal="center" vertical="center" wrapText="1"/>
    </xf>
    <xf numFmtId="0" fontId="149" fillId="103" borderId="451" xfId="0" applyFont="1" applyFill="1" applyBorder="1" applyAlignment="1">
      <alignment horizontal="center" vertical="center" wrapText="1"/>
    </xf>
    <xf numFmtId="0" fontId="149" fillId="103" borderId="457" xfId="0" applyFont="1" applyFill="1" applyBorder="1" applyAlignment="1">
      <alignment horizontal="center" vertical="center" wrapText="1"/>
    </xf>
    <xf numFmtId="0" fontId="149" fillId="103" borderId="452" xfId="0" applyFont="1" applyFill="1" applyBorder="1" applyAlignment="1">
      <alignment horizontal="center" vertical="center" wrapText="1"/>
    </xf>
    <xf numFmtId="0" fontId="153" fillId="103" borderId="451" xfId="0" applyFont="1" applyFill="1" applyBorder="1" applyAlignment="1">
      <alignment horizontal="center" vertical="center"/>
    </xf>
    <xf numFmtId="0" fontId="153" fillId="103" borderId="452" xfId="0" applyFont="1" applyFill="1" applyBorder="1" applyAlignment="1">
      <alignment horizontal="center" vertical="center"/>
    </xf>
    <xf numFmtId="0" fontId="1" fillId="78" borderId="455" xfId="0" applyFont="1" applyFill="1" applyBorder="1" applyAlignment="1">
      <alignment horizontal="left" vertical="center" wrapText="1"/>
    </xf>
    <xf numFmtId="0" fontId="1" fillId="78" borderId="454" xfId="0" applyFont="1" applyFill="1" applyBorder="1" applyAlignment="1">
      <alignment horizontal="left" vertical="center" wrapText="1"/>
    </xf>
    <xf numFmtId="10" fontId="96" fillId="66" borderId="105" xfId="1949" applyNumberFormat="1" applyFont="1" applyFill="1" applyBorder="1" applyAlignment="1">
      <alignment horizontal="center" vertical="center" wrapText="1"/>
    </xf>
    <xf numFmtId="10" fontId="96" fillId="66" borderId="179" xfId="1949" applyNumberFormat="1" applyFont="1" applyFill="1" applyBorder="1" applyAlignment="1">
      <alignment horizontal="center" vertical="center" wrapText="1"/>
    </xf>
    <xf numFmtId="0" fontId="95" fillId="62" borderId="345" xfId="1323" applyFont="1" applyFill="1" applyBorder="1" applyAlignment="1">
      <alignment horizontal="center" vertical="center"/>
    </xf>
    <xf numFmtId="0" fontId="95" fillId="62" borderId="105" xfId="1323" applyFont="1" applyFill="1" applyBorder="1" applyAlignment="1">
      <alignment horizontal="center" vertical="center"/>
    </xf>
    <xf numFmtId="0" fontId="95" fillId="62" borderId="441" xfId="1323" applyFont="1" applyFill="1" applyBorder="1" applyAlignment="1">
      <alignment horizontal="center" vertical="center"/>
    </xf>
    <xf numFmtId="0" fontId="95" fillId="62" borderId="442" xfId="1323" applyFont="1" applyFill="1" applyBorder="1" applyAlignment="1">
      <alignment horizontal="center" vertical="center"/>
    </xf>
    <xf numFmtId="0" fontId="95" fillId="62" borderId="443" xfId="1323" applyFont="1" applyFill="1" applyBorder="1" applyAlignment="1">
      <alignment horizontal="center" vertical="center"/>
    </xf>
    <xf numFmtId="0" fontId="95" fillId="62" borderId="20" xfId="1323" applyFont="1" applyFill="1" applyBorder="1" applyAlignment="1">
      <alignment horizontal="center" vertical="center"/>
    </xf>
    <xf numFmtId="169" fontId="10" fillId="2" borderId="105" xfId="1949" applyNumberFormat="1" applyFont="1" applyFill="1" applyBorder="1" applyAlignment="1" applyProtection="1">
      <alignment horizontal="center" vertical="center" wrapText="1"/>
      <protection locked="0"/>
    </xf>
    <xf numFmtId="169" fontId="10" fillId="2" borderId="22" xfId="1949" applyNumberFormat="1" applyFont="1" applyFill="1" applyBorder="1" applyAlignment="1" applyProtection="1">
      <alignment horizontal="center" vertical="center" wrapText="1"/>
      <protection locked="0"/>
    </xf>
    <xf numFmtId="174" fontId="10" fillId="2" borderId="105" xfId="1949" applyNumberFormat="1" applyFont="1" applyFill="1" applyBorder="1" applyAlignment="1" applyProtection="1">
      <alignment horizontal="center" vertical="center" wrapText="1"/>
      <protection locked="0"/>
    </xf>
    <xf numFmtId="174" fontId="10" fillId="2" borderId="22" xfId="1949" applyNumberFormat="1" applyFont="1" applyFill="1" applyBorder="1" applyAlignment="1" applyProtection="1">
      <alignment horizontal="center" vertical="center" wrapText="1"/>
      <protection locked="0"/>
    </xf>
    <xf numFmtId="49" fontId="10" fillId="2" borderId="105" xfId="1949" applyNumberFormat="1" applyFont="1" applyFill="1" applyBorder="1" applyAlignment="1" applyProtection="1">
      <alignment horizontal="center" vertical="center" wrapText="1"/>
      <protection locked="0"/>
    </xf>
    <xf numFmtId="49" fontId="10" fillId="2" borderId="22" xfId="1949" applyNumberFormat="1" applyFont="1" applyFill="1" applyBorder="1" applyAlignment="1" applyProtection="1">
      <alignment horizontal="center" vertical="center" wrapText="1"/>
      <protection locked="0"/>
    </xf>
    <xf numFmtId="0" fontId="96" fillId="66" borderId="105" xfId="1949" applyFont="1" applyFill="1" applyBorder="1" applyAlignment="1">
      <alignment horizontal="center" vertical="center" wrapText="1"/>
    </xf>
    <xf numFmtId="0" fontId="96" fillId="66" borderId="179" xfId="1949" applyFont="1" applyFill="1" applyBorder="1" applyAlignment="1">
      <alignment horizontal="center" vertical="center" wrapText="1"/>
    </xf>
    <xf numFmtId="0" fontId="10" fillId="2" borderId="105" xfId="1949" applyFont="1" applyFill="1" applyBorder="1" applyAlignment="1" applyProtection="1">
      <alignment horizontal="center" vertical="center" wrapText="1"/>
      <protection locked="0"/>
    </xf>
    <xf numFmtId="0" fontId="10" fillId="2" borderId="22" xfId="1949" applyFont="1" applyFill="1" applyBorder="1" applyAlignment="1" applyProtection="1">
      <alignment horizontal="center" vertical="center" wrapText="1"/>
      <protection locked="0"/>
    </xf>
    <xf numFmtId="14" fontId="1" fillId="5" borderId="419" xfId="1949" applyNumberFormat="1" applyFill="1" applyBorder="1" applyAlignment="1">
      <alignment horizontal="center" vertical="center" shrinkToFit="1"/>
    </xf>
    <xf numFmtId="14" fontId="1" fillId="5" borderId="179" xfId="1949" applyNumberFormat="1" applyFill="1" applyBorder="1" applyAlignment="1">
      <alignment horizontal="center" vertical="center" shrinkToFit="1"/>
    </xf>
    <xf numFmtId="0" fontId="98" fillId="10" borderId="105" xfId="1949" applyFont="1" applyFill="1" applyBorder="1" applyAlignment="1" applyProtection="1">
      <alignment horizontal="center" vertical="center" wrapText="1"/>
      <protection locked="0"/>
    </xf>
    <xf numFmtId="0" fontId="98" fillId="10" borderId="179" xfId="1949" applyFont="1" applyFill="1" applyBorder="1" applyAlignment="1" applyProtection="1">
      <alignment horizontal="center" vertical="center" wrapText="1"/>
      <protection locked="0"/>
    </xf>
    <xf numFmtId="0" fontId="10" fillId="2" borderId="179" xfId="1949" applyFont="1" applyFill="1" applyBorder="1" applyAlignment="1" applyProtection="1">
      <alignment horizontal="center" vertical="center" wrapText="1"/>
      <protection locked="0"/>
    </xf>
    <xf numFmtId="0" fontId="10" fillId="10" borderId="105" xfId="1949" applyFont="1" applyFill="1" applyBorder="1" applyAlignment="1" applyProtection="1">
      <alignment horizontal="center" vertical="center" wrapText="1"/>
      <protection locked="0"/>
    </xf>
    <xf numFmtId="0" fontId="10" fillId="10" borderId="179" xfId="1949" applyFont="1" applyFill="1" applyBorder="1" applyAlignment="1" applyProtection="1">
      <alignment horizontal="center" vertical="center" wrapText="1"/>
      <protection locked="0"/>
    </xf>
    <xf numFmtId="0" fontId="98" fillId="62" borderId="105" xfId="1949" applyFont="1" applyFill="1" applyBorder="1" applyAlignment="1" applyProtection="1">
      <alignment horizontal="center" vertical="center" wrapText="1"/>
      <protection locked="0"/>
    </xf>
    <xf numFmtId="0" fontId="98" fillId="62" borderId="179" xfId="1949" applyFont="1" applyFill="1" applyBorder="1" applyAlignment="1" applyProtection="1">
      <alignment horizontal="center" vertical="center" wrapText="1"/>
      <protection locked="0"/>
    </xf>
    <xf numFmtId="174" fontId="98" fillId="10" borderId="105" xfId="1949" applyNumberFormat="1" applyFont="1" applyFill="1" applyBorder="1" applyAlignment="1" applyProtection="1">
      <alignment horizontal="center" vertical="center" wrapText="1"/>
      <protection locked="0"/>
    </xf>
    <xf numFmtId="174" fontId="98" fillId="10" borderId="179" xfId="1949" applyNumberFormat="1" applyFont="1" applyFill="1" applyBorder="1" applyAlignment="1" applyProtection="1">
      <alignment horizontal="center" vertical="center" wrapText="1"/>
      <protection locked="0"/>
    </xf>
    <xf numFmtId="169" fontId="98" fillId="10" borderId="105" xfId="1949" applyNumberFormat="1" applyFont="1" applyFill="1" applyBorder="1" applyAlignment="1" applyProtection="1">
      <alignment horizontal="center" vertical="center" wrapText="1"/>
      <protection locked="0"/>
    </xf>
    <xf numFmtId="169" fontId="98" fillId="10" borderId="179" xfId="1949" applyNumberFormat="1" applyFont="1" applyFill="1" applyBorder="1" applyAlignment="1" applyProtection="1">
      <alignment horizontal="center" vertical="center" wrapText="1"/>
      <protection locked="0"/>
    </xf>
    <xf numFmtId="174" fontId="98" fillId="66" borderId="105" xfId="1949" applyNumberFormat="1" applyFont="1" applyFill="1" applyBorder="1" applyAlignment="1" applyProtection="1">
      <alignment horizontal="center" vertical="center" wrapText="1"/>
      <protection locked="0"/>
    </xf>
    <xf numFmtId="174" fontId="98" fillId="66" borderId="179" xfId="1949" applyNumberFormat="1" applyFont="1" applyFill="1" applyBorder="1" applyAlignment="1" applyProtection="1">
      <alignment horizontal="center" vertical="center" wrapText="1"/>
      <protection locked="0"/>
    </xf>
    <xf numFmtId="0" fontId="98" fillId="66" borderId="105" xfId="1949" applyFont="1" applyFill="1" applyBorder="1" applyAlignment="1" applyProtection="1">
      <alignment horizontal="center" vertical="center" wrapText="1"/>
      <protection locked="0"/>
    </xf>
    <xf numFmtId="0" fontId="98" fillId="66" borderId="179" xfId="1949" applyFont="1" applyFill="1" applyBorder="1" applyAlignment="1" applyProtection="1">
      <alignment horizontal="center" vertical="center" wrapText="1"/>
      <protection locked="0"/>
    </xf>
    <xf numFmtId="174" fontId="30" fillId="5" borderId="105" xfId="1949" applyNumberFormat="1" applyFont="1" applyFill="1" applyBorder="1" applyAlignment="1">
      <alignment horizontal="center" vertical="center" wrapText="1"/>
    </xf>
    <xf numFmtId="174" fontId="30" fillId="5" borderId="179" xfId="1949" applyNumberFormat="1" applyFont="1" applyFill="1" applyBorder="1" applyAlignment="1">
      <alignment horizontal="center" vertical="center" wrapText="1"/>
    </xf>
    <xf numFmtId="0" fontId="124" fillId="8" borderId="105" xfId="1949" applyFont="1" applyFill="1" applyBorder="1" applyAlignment="1">
      <alignment horizontal="center" vertical="center" wrapText="1"/>
    </xf>
    <xf numFmtId="0" fontId="124" fillId="8" borderId="179" xfId="1949" applyFont="1" applyFill="1" applyBorder="1" applyAlignment="1">
      <alignment horizontal="center" vertical="center" wrapText="1"/>
    </xf>
    <xf numFmtId="174" fontId="124" fillId="8" borderId="105" xfId="1949" applyNumberFormat="1" applyFont="1" applyFill="1" applyBorder="1" applyAlignment="1">
      <alignment horizontal="center" vertical="center" wrapText="1"/>
    </xf>
    <xf numFmtId="174" fontId="124" fillId="8" borderId="179" xfId="1949" applyNumberFormat="1" applyFont="1" applyFill="1" applyBorder="1" applyAlignment="1">
      <alignment horizontal="center" vertical="center" wrapText="1"/>
    </xf>
    <xf numFmtId="0" fontId="30" fillId="5" borderId="105" xfId="1949" applyFont="1" applyFill="1" applyBorder="1" applyAlignment="1">
      <alignment horizontal="center" vertical="center" wrapText="1"/>
    </xf>
    <xf numFmtId="0" fontId="30" fillId="5" borderId="179" xfId="1949" applyFont="1" applyFill="1" applyBorder="1" applyAlignment="1">
      <alignment horizontal="center" vertical="center" wrapText="1"/>
    </xf>
    <xf numFmtId="174" fontId="30" fillId="2" borderId="105" xfId="1949" applyNumberFormat="1" applyFont="1" applyFill="1" applyBorder="1" applyAlignment="1">
      <alignment horizontal="center" vertical="center" wrapText="1"/>
    </xf>
    <xf numFmtId="174" fontId="30" fillId="2" borderId="179" xfId="1949" applyNumberFormat="1" applyFont="1" applyFill="1" applyBorder="1" applyAlignment="1">
      <alignment horizontal="center" vertical="center" wrapText="1"/>
    </xf>
    <xf numFmtId="174" fontId="30" fillId="14" borderId="105" xfId="1949" applyNumberFormat="1" applyFont="1" applyFill="1" applyBorder="1" applyAlignment="1">
      <alignment horizontal="center" vertical="center" wrapText="1"/>
    </xf>
    <xf numFmtId="174" fontId="30" fillId="14" borderId="179" xfId="1949" applyNumberFormat="1" applyFont="1" applyFill="1" applyBorder="1" applyAlignment="1">
      <alignment horizontal="center" vertical="center" wrapText="1"/>
    </xf>
    <xf numFmtId="0" fontId="30" fillId="2" borderId="105" xfId="1949" applyFont="1" applyFill="1" applyBorder="1" applyAlignment="1">
      <alignment horizontal="center" vertical="center" wrapText="1"/>
    </xf>
    <xf numFmtId="0" fontId="30" fillId="2" borderId="179" xfId="1949" applyFont="1" applyFill="1" applyBorder="1" applyAlignment="1">
      <alignment horizontal="center" vertical="center" wrapText="1"/>
    </xf>
    <xf numFmtId="174" fontId="30" fillId="27" borderId="105" xfId="1949" applyNumberFormat="1" applyFont="1" applyFill="1" applyBorder="1" applyAlignment="1">
      <alignment horizontal="center" vertical="center" wrapText="1"/>
    </xf>
    <xf numFmtId="174" fontId="30" fillId="27" borderId="179" xfId="1949" applyNumberFormat="1" applyFont="1" applyFill="1" applyBorder="1" applyAlignment="1">
      <alignment horizontal="center" vertical="center" wrapText="1"/>
    </xf>
    <xf numFmtId="0" fontId="30" fillId="14" borderId="105" xfId="1949" applyFont="1" applyFill="1" applyBorder="1" applyAlignment="1">
      <alignment horizontal="center" vertical="center" wrapText="1"/>
    </xf>
    <xf numFmtId="0" fontId="30" fillId="14" borderId="179" xfId="1949" applyFont="1" applyFill="1" applyBorder="1" applyAlignment="1">
      <alignment horizontal="center" vertical="center" wrapText="1"/>
    </xf>
    <xf numFmtId="0" fontId="152" fillId="127" borderId="20" xfId="1949" applyFont="1" applyFill="1" applyBorder="1" applyAlignment="1" applyProtection="1">
      <alignment horizontal="center" vertical="center" wrapText="1"/>
      <protection locked="0"/>
    </xf>
    <xf numFmtId="0" fontId="157" fillId="72" borderId="438" xfId="1946" applyFont="1" applyFill="1" applyBorder="1" applyAlignment="1">
      <alignment horizontal="center" vertical="center" wrapText="1"/>
    </xf>
    <xf numFmtId="0" fontId="8" fillId="26" borderId="144" xfId="1949" applyFont="1" applyFill="1" applyBorder="1" applyAlignment="1">
      <alignment horizontal="center" vertical="center"/>
    </xf>
    <xf numFmtId="0" fontId="8" fillId="26" borderId="180" xfId="1949" applyFont="1" applyFill="1" applyBorder="1" applyAlignment="1">
      <alignment horizontal="center" vertical="center"/>
    </xf>
    <xf numFmtId="0" fontId="8" fillId="2" borderId="144" xfId="1949" applyFont="1" applyFill="1" applyBorder="1" applyAlignment="1">
      <alignment horizontal="center" vertical="center"/>
    </xf>
    <xf numFmtId="0" fontId="8" fillId="2" borderId="180" xfId="1949" applyFont="1" applyFill="1" applyBorder="1" applyAlignment="1">
      <alignment horizontal="center" vertical="center"/>
    </xf>
    <xf numFmtId="0" fontId="152" fillId="128" borderId="20" xfId="1949" applyFont="1" applyFill="1" applyBorder="1" applyAlignment="1" applyProtection="1">
      <alignment horizontal="center" vertical="center" wrapText="1"/>
      <protection locked="0"/>
    </xf>
    <xf numFmtId="0" fontId="98" fillId="128" borderId="20" xfId="1949" applyFont="1" applyFill="1" applyBorder="1" applyAlignment="1" applyProtection="1">
      <alignment horizontal="center" vertical="center" wrapText="1"/>
      <protection locked="0"/>
    </xf>
    <xf numFmtId="0" fontId="152" fillId="101" borderId="20" xfId="1949" applyFont="1" applyFill="1" applyBorder="1" applyAlignment="1" applyProtection="1">
      <alignment horizontal="center" vertical="center" wrapText="1"/>
      <protection locked="0"/>
    </xf>
    <xf numFmtId="0" fontId="98" fillId="101" borderId="20" xfId="1949" applyFont="1" applyFill="1" applyBorder="1" applyAlignment="1" applyProtection="1">
      <alignment horizontal="center" vertical="center" wrapText="1"/>
      <protection locked="0"/>
    </xf>
    <xf numFmtId="0" fontId="152" fillId="45" borderId="20" xfId="1949" applyFont="1" applyFill="1" applyBorder="1" applyAlignment="1" applyProtection="1">
      <alignment horizontal="center" vertical="center" wrapText="1"/>
      <protection locked="0"/>
    </xf>
    <xf numFmtId="0" fontId="165" fillId="78" borderId="439" xfId="1946" applyFont="1" applyFill="1" applyBorder="1" applyAlignment="1">
      <alignment horizontal="center" vertical="center" wrapText="1"/>
    </xf>
    <xf numFmtId="0" fontId="165" fillId="78" borderId="440" xfId="1946" applyFont="1" applyFill="1" applyBorder="1" applyAlignment="1">
      <alignment horizontal="center" vertical="center" wrapText="1"/>
    </xf>
    <xf numFmtId="2" fontId="87" fillId="26" borderId="102" xfId="1949" applyNumberFormat="1" applyFont="1" applyFill="1" applyBorder="1" applyAlignment="1">
      <alignment horizontal="center" vertical="center"/>
    </xf>
    <xf numFmtId="2" fontId="87" fillId="26" borderId="103" xfId="1949" applyNumberFormat="1" applyFont="1" applyFill="1" applyBorder="1" applyAlignment="1">
      <alignment horizontal="center" vertical="center"/>
    </xf>
    <xf numFmtId="0" fontId="30" fillId="27" borderId="105" xfId="1949" applyFont="1" applyFill="1" applyBorder="1" applyAlignment="1">
      <alignment horizontal="center" vertical="center" wrapText="1"/>
    </xf>
    <xf numFmtId="0" fontId="30" fillId="27" borderId="179" xfId="1949" applyFont="1" applyFill="1" applyBorder="1" applyAlignment="1">
      <alignment horizontal="center" vertical="center" wrapText="1"/>
    </xf>
    <xf numFmtId="0" fontId="8" fillId="78" borderId="144" xfId="1949" applyFont="1" applyFill="1" applyBorder="1" applyAlignment="1">
      <alignment horizontal="center" vertical="center"/>
    </xf>
    <xf numFmtId="0" fontId="8" fillId="78" borderId="180" xfId="1949" applyFont="1" applyFill="1" applyBorder="1" applyAlignment="1">
      <alignment horizontal="center" vertical="center"/>
    </xf>
    <xf numFmtId="0" fontId="152" fillId="0" borderId="385" xfId="0" applyFont="1" applyBorder="1" applyAlignment="1">
      <alignment horizontal="left" vertical="center" wrapText="1"/>
    </xf>
    <xf numFmtId="0" fontId="305" fillId="0" borderId="66" xfId="0" applyFont="1" applyBorder="1" applyAlignment="1">
      <alignment horizontal="center" wrapText="1"/>
    </xf>
    <xf numFmtId="0" fontId="305" fillId="0" borderId="37" xfId="0" applyFont="1" applyBorder="1" applyAlignment="1">
      <alignment horizontal="center" wrapText="1"/>
    </xf>
    <xf numFmtId="0" fontId="305" fillId="0" borderId="38" xfId="0" applyFont="1" applyBorder="1" applyAlignment="1">
      <alignment horizontal="center" wrapText="1"/>
    </xf>
    <xf numFmtId="0" fontId="305" fillId="0" borderId="68" xfId="0" applyFont="1" applyBorder="1" applyAlignment="1">
      <alignment horizontal="center" wrapText="1"/>
    </xf>
    <xf numFmtId="0" fontId="305" fillId="0" borderId="22" xfId="0" applyFont="1" applyBorder="1" applyAlignment="1">
      <alignment horizontal="center" wrapText="1"/>
    </xf>
    <xf numFmtId="0" fontId="305" fillId="0" borderId="40" xfId="0" applyFont="1" applyBorder="1" applyAlignment="1">
      <alignment horizontal="center" wrapText="1"/>
    </xf>
    <xf numFmtId="0" fontId="152" fillId="0" borderId="393" xfId="0" applyFont="1" applyBorder="1" applyAlignment="1">
      <alignment horizontal="center" vertical="center" wrapText="1"/>
    </xf>
    <xf numFmtId="0" fontId="152" fillId="0" borderId="0" xfId="0" applyFont="1" applyAlignment="1">
      <alignment horizontal="center" vertical="center" wrapText="1"/>
    </xf>
    <xf numFmtId="0" fontId="152" fillId="0" borderId="394" xfId="0" applyFont="1" applyBorder="1" applyAlignment="1">
      <alignment horizontal="center" vertical="center"/>
    </xf>
    <xf numFmtId="0" fontId="152" fillId="0" borderId="395" xfId="0" applyFont="1" applyBorder="1" applyAlignment="1">
      <alignment horizontal="center" vertical="center"/>
    </xf>
    <xf numFmtId="0" fontId="152" fillId="0" borderId="396" xfId="0" applyFont="1" applyBorder="1" applyAlignment="1">
      <alignment horizontal="center" vertical="center"/>
    </xf>
    <xf numFmtId="0" fontId="152" fillId="0" borderId="397" xfId="0" applyFont="1" applyBorder="1" applyAlignment="1">
      <alignment horizontal="left" vertical="center" wrapText="1"/>
    </xf>
    <xf numFmtId="0" fontId="152" fillId="0" borderId="398" xfId="0" applyFont="1" applyBorder="1" applyAlignment="1">
      <alignment horizontal="left" vertical="center" wrapText="1"/>
    </xf>
    <xf numFmtId="0" fontId="153" fillId="0" borderId="106" xfId="0" applyFont="1" applyBorder="1" applyAlignment="1">
      <alignment horizontal="center" vertical="center" wrapText="1"/>
    </xf>
    <xf numFmtId="0" fontId="153" fillId="0" borderId="399" xfId="0" applyFont="1" applyBorder="1" applyAlignment="1">
      <alignment horizontal="left" vertical="center" wrapText="1"/>
    </xf>
    <xf numFmtId="0" fontId="153" fillId="0" borderId="400" xfId="0" applyFont="1" applyBorder="1" applyAlignment="1">
      <alignment horizontal="left" vertical="center" wrapText="1"/>
    </xf>
    <xf numFmtId="0" fontId="153" fillId="0" borderId="401" xfId="0" applyFont="1" applyBorder="1" applyAlignment="1">
      <alignment horizontal="left" vertical="center" wrapText="1"/>
    </xf>
    <xf numFmtId="0" fontId="153" fillId="0" borderId="402" xfId="0" applyFont="1" applyBorder="1" applyAlignment="1">
      <alignment horizontal="left" vertical="center" wrapText="1"/>
    </xf>
    <xf numFmtId="0" fontId="153" fillId="0" borderId="403" xfId="0" applyFont="1" applyBorder="1" applyAlignment="1">
      <alignment horizontal="left" vertical="center" wrapText="1"/>
    </xf>
    <xf numFmtId="0" fontId="153" fillId="0" borderId="404" xfId="0" applyFont="1" applyBorder="1" applyAlignment="1">
      <alignment horizontal="left" vertical="center" wrapText="1"/>
    </xf>
    <xf numFmtId="0" fontId="190" fillId="78" borderId="0" xfId="0" applyFont="1" applyFill="1" applyAlignment="1">
      <alignment horizontal="center" vertical="center" wrapText="1"/>
    </xf>
    <xf numFmtId="0" fontId="191" fillId="78" borderId="0" xfId="0" applyFont="1" applyFill="1" applyAlignment="1">
      <alignment horizontal="center" vertical="center" wrapText="1"/>
    </xf>
    <xf numFmtId="0" fontId="144" fillId="71" borderId="37" xfId="46838" applyNumberFormat="1" applyFont="1" applyFill="1" applyBorder="1" applyAlignment="1">
      <alignment horizontal="center" vertical="center" wrapText="1"/>
    </xf>
    <xf numFmtId="0" fontId="144" fillId="71" borderId="0" xfId="46838" applyNumberFormat="1" applyFont="1" applyFill="1" applyAlignment="1">
      <alignment horizontal="center" vertical="center" wrapText="1"/>
    </xf>
    <xf numFmtId="225" fontId="144" fillId="71" borderId="37" xfId="46838" applyFont="1" applyFill="1" applyBorder="1" applyAlignment="1">
      <alignment horizontal="center" vertical="center" wrapText="1"/>
    </xf>
    <xf numFmtId="225" fontId="144" fillId="71" borderId="38" xfId="46838" applyFont="1" applyFill="1" applyBorder="1" applyAlignment="1">
      <alignment horizontal="center" vertical="center" wrapText="1"/>
    </xf>
    <xf numFmtId="10" fontId="96" fillId="66" borderId="79" xfId="10" applyNumberFormat="1" applyFont="1" applyFill="1" applyBorder="1" applyAlignment="1">
      <alignment horizontal="center" vertical="center" wrapText="1"/>
    </xf>
    <xf numFmtId="10" fontId="96" fillId="66" borderId="86" xfId="10" applyNumberFormat="1" applyFont="1" applyFill="1" applyBorder="1" applyAlignment="1">
      <alignment horizontal="center" vertical="center" wrapText="1"/>
    </xf>
    <xf numFmtId="0" fontId="96" fillId="66" borderId="79" xfId="10" applyFont="1" applyFill="1" applyBorder="1" applyAlignment="1">
      <alignment horizontal="center" vertical="center" wrapText="1"/>
    </xf>
    <xf numFmtId="0" fontId="96" fillId="66" borderId="76" xfId="10" applyFont="1" applyFill="1" applyBorder="1" applyAlignment="1">
      <alignment horizontal="center" vertical="center" wrapText="1"/>
    </xf>
    <xf numFmtId="0" fontId="96" fillId="66" borderId="86" xfId="10" applyFont="1" applyFill="1" applyBorder="1" applyAlignment="1">
      <alignment horizontal="center" vertical="center" wrapText="1"/>
    </xf>
    <xf numFmtId="0" fontId="144" fillId="75" borderId="188" xfId="0" applyFont="1" applyFill="1" applyBorder="1" applyAlignment="1">
      <alignment horizontal="center" vertical="center" wrapText="1"/>
    </xf>
    <xf numFmtId="0" fontId="144" fillId="75" borderId="187" xfId="0" applyFont="1" applyFill="1" applyBorder="1" applyAlignment="1">
      <alignment horizontal="center" vertical="center" wrapText="1"/>
    </xf>
    <xf numFmtId="3" fontId="111" fillId="0" borderId="288" xfId="0" applyNumberFormat="1" applyFont="1" applyBorder="1" applyAlignment="1">
      <alignment horizontal="center" vertical="center"/>
    </xf>
    <xf numFmtId="3" fontId="111" fillId="0" borderId="292" xfId="0" applyNumberFormat="1" applyFont="1" applyBorder="1" applyAlignment="1">
      <alignment horizontal="center" vertical="center"/>
    </xf>
    <xf numFmtId="3" fontId="111" fillId="0" borderId="289" xfId="0" applyNumberFormat="1" applyFont="1" applyBorder="1" applyAlignment="1">
      <alignment horizontal="center" vertical="center"/>
    </xf>
  </cellXfs>
  <cellStyles count="46842">
    <cellStyle name="??%U?&amp;H?_x0008__x001c__x001c_?_x0007__x0001__x0001_" xfId="6" xr:uid="{00000000-0005-0000-0000-000006000000}"/>
    <cellStyle name="??%U?&amp;H?_x0008__x001c__x001c_?_x0007__x0001__x0001_ 2" xfId="7" xr:uid="{00000000-0005-0000-0000-000007000000}"/>
    <cellStyle name="??%U?&amp;H?_x0008__x001c__x001c_?_x0007__x0001__x0001_ 2 2" xfId="8" xr:uid="{00000000-0005-0000-0000-000008000000}"/>
    <cellStyle name="??%U?&amp;H?_x0008__x001c__x001c_?_x0007__x0001__x0001_ 2 2 2" xfId="1323" xr:uid="{00000000-0005-0000-0000-00002B050000}"/>
    <cellStyle name="??%U?&amp;H?_x0008__x001c__x001c_?_x0007__x0001__x0001_ 2 3" xfId="1322" xr:uid="{00000000-0005-0000-0000-00002A050000}"/>
    <cellStyle name="??%U?&amp;H?_x0008__x001c__x001c_?_x0007__x0001__x0001_ 3" xfId="9" xr:uid="{00000000-0005-0000-0000-000009000000}"/>
    <cellStyle name="??%U?&amp;H?_x0008__x001c__x001c_?_x0007__x0001__x0001_ 3 2" xfId="1324" xr:uid="{00000000-0005-0000-0000-00002C050000}"/>
    <cellStyle name="??%U?&amp;H?_x0008__x001c__x001c_?_x0007__x0001__x0001_ 4" xfId="1619" xr:uid="{00000000-0005-0000-0000-000053060000}"/>
    <cellStyle name="??%U?&amp;H?_x0008__x001c__x001c_?_x0007__x0001__x0001_ 5" xfId="1321" xr:uid="{00000000-0005-0000-0000-000029050000}"/>
    <cellStyle name="??%U?&amp;H?_x0008__x001c__x001c_?_x0007__x0001__x0001__FCT GINKGO - Management Report 20120319" xfId="10" xr:uid="{00000000-0005-0000-0000-00000A000000}"/>
    <cellStyle name="??%U?&amp;H?_x0008__x001c__x001c_?_x0007__x0001__x0001__FCT GINKGO - Maquette Monthly V6" xfId="11" xr:uid="{00000000-0005-0000-0000-00000B000000}"/>
    <cellStyle name="???? [0.00]_Admin Report - sample" xfId="12" xr:uid="{00000000-0005-0000-0000-00000C000000}"/>
    <cellStyle name="????_Admin Report - sample" xfId="13" xr:uid="{00000000-0005-0000-0000-00000D000000}"/>
    <cellStyle name="??_3.20 FRN Note" xfId="14" xr:uid="{00000000-0005-0000-0000-00000E000000}"/>
    <cellStyle name="?鹎%U龡&amp;H?_x0008__x001c__x001c_?_x0007__x0001__x0001_" xfId="15" xr:uid="{00000000-0005-0000-0000-00000F000000}"/>
    <cellStyle name="?鹎%U龡&amp;H?_x0008__x001c__x001c_?_x0007__x0001__x0001_ 2" xfId="16" xr:uid="{00000000-0005-0000-0000-000010000000}"/>
    <cellStyle name="?鹎%U龡&amp;H?_x0008__x001c__x001c_?_x0007__x0001__x0001_ 2 2" xfId="1621" xr:uid="{00000000-0005-0000-0000-000055060000}"/>
    <cellStyle name="?鹎%U龡&amp;H?_x0008__x001c__x001c_?_x0007__x0001__x0001_ 2 3" xfId="1326" xr:uid="{00000000-0005-0000-0000-00002E050000}"/>
    <cellStyle name="?鹎%U龡&amp;H?_x0008__x001c__x001c_?_x0007__x0001__x0001_ 3" xfId="1620" xr:uid="{00000000-0005-0000-0000-000054060000}"/>
    <cellStyle name="?鹎%U龡&amp;H?_x0008__x001c__x001c_?_x0007__x0001__x0001_ 4" xfId="1325" xr:uid="{00000000-0005-0000-0000-00002D050000}"/>
    <cellStyle name="?鹎%U龡&amp;H?_x0008__x001c__x001c_?_x0007__x0001__x0001__FCT CALF" xfId="1950" xr:uid="{00000000-0005-0000-0000-00009E070000}"/>
    <cellStyle name="?鹎%U龡&amp;H?_x0008__x001c__x001c_?_x0007__x0001__x0001__FCT GINKGO - Management Report 20120319" xfId="17" xr:uid="{00000000-0005-0000-0000-000011000000}"/>
    <cellStyle name="?鹎%U龡&amp;H?_x0008__x001c__x001c_?_x0007__x0001__x0001__FCT GINKGO - Maquette Monthly V6" xfId="1948" xr:uid="{00000000-0005-0000-0000-00009C070000}"/>
    <cellStyle name="_reporting 2008 Avoirs Fixe Globaux" xfId="18" xr:uid="{00000000-0005-0000-0000-000012000000}"/>
    <cellStyle name="_Table" xfId="19" xr:uid="{00000000-0005-0000-0000-000013000000}"/>
    <cellStyle name="_Table 2" xfId="1951" xr:uid="{00000000-0005-0000-0000-00009F070000}"/>
    <cellStyle name="_Table 2 2" xfId="1952" xr:uid="{00000000-0005-0000-0000-0000A0070000}"/>
    <cellStyle name="_Table 2 2 2" xfId="1953" xr:uid="{00000000-0005-0000-0000-0000A1070000}"/>
    <cellStyle name="_Table 2 2 2 2" xfId="1954" xr:uid="{00000000-0005-0000-0000-0000A2070000}"/>
    <cellStyle name="_Table 2 3" xfId="1955" xr:uid="{00000000-0005-0000-0000-0000A3070000}"/>
    <cellStyle name="_Table 2 3 2" xfId="1956" xr:uid="{00000000-0005-0000-0000-0000A4070000}"/>
    <cellStyle name="_Table 3" xfId="1957" xr:uid="{00000000-0005-0000-0000-0000A5070000}"/>
    <cellStyle name="_Table 3 2" xfId="1958" xr:uid="{00000000-0005-0000-0000-0000A6070000}"/>
    <cellStyle name="_Table 3 2 2" xfId="1959" xr:uid="{00000000-0005-0000-0000-0000A7070000}"/>
    <cellStyle name="_Table 4" xfId="1960" xr:uid="{00000000-0005-0000-0000-0000A8070000}"/>
    <cellStyle name="_Table 4 2" xfId="1961" xr:uid="{00000000-0005-0000-0000-0000A9070000}"/>
    <cellStyle name="_TableHead" xfId="20" xr:uid="{00000000-0005-0000-0000-000014000000}"/>
    <cellStyle name="£ BP" xfId="1962" xr:uid="{00000000-0005-0000-0000-0000AA070000}"/>
    <cellStyle name="¥ JY" xfId="1963" xr:uid="{00000000-0005-0000-0000-0000AB070000}"/>
    <cellStyle name="20 % - Accent1 2" xfId="21" xr:uid="{00000000-0005-0000-0000-000015000000}"/>
    <cellStyle name="20 % - Accent1 2 2" xfId="1964" xr:uid="{00000000-0005-0000-0000-0000AC070000}"/>
    <cellStyle name="20 % - Accent1 2 2 2" xfId="1965" xr:uid="{00000000-0005-0000-0000-0000AD070000}"/>
    <cellStyle name="20 % - Accent1 2 3" xfId="1966" xr:uid="{00000000-0005-0000-0000-0000AE070000}"/>
    <cellStyle name="20 % - Accent1 3" xfId="22" xr:uid="{00000000-0005-0000-0000-000016000000}"/>
    <cellStyle name="20 % - Accent1 3 2" xfId="1967" xr:uid="{00000000-0005-0000-0000-0000AF070000}"/>
    <cellStyle name="20 % - Accent1 4" xfId="1968" xr:uid="{00000000-0005-0000-0000-0000B0070000}"/>
    <cellStyle name="20 % - Accent2 2" xfId="23" xr:uid="{00000000-0005-0000-0000-000017000000}"/>
    <cellStyle name="20 % - Accent2 2 2" xfId="1969" xr:uid="{00000000-0005-0000-0000-0000B1070000}"/>
    <cellStyle name="20 % - Accent2 2 2 2" xfId="1970" xr:uid="{00000000-0005-0000-0000-0000B2070000}"/>
    <cellStyle name="20 % - Accent2 2 3" xfId="1971" xr:uid="{00000000-0005-0000-0000-0000B3070000}"/>
    <cellStyle name="20 % - Accent2 3" xfId="24" xr:uid="{00000000-0005-0000-0000-000018000000}"/>
    <cellStyle name="20 % - Accent2 3 2" xfId="1972" xr:uid="{00000000-0005-0000-0000-0000B4070000}"/>
    <cellStyle name="20 % - Accent2 4" xfId="1973" xr:uid="{00000000-0005-0000-0000-0000B5070000}"/>
    <cellStyle name="20 % - Accent3 2" xfId="25" xr:uid="{00000000-0005-0000-0000-000019000000}"/>
    <cellStyle name="20 % - Accent3 2 2" xfId="1974" xr:uid="{00000000-0005-0000-0000-0000B6070000}"/>
    <cellStyle name="20 % - Accent3 2 2 2" xfId="1975" xr:uid="{00000000-0005-0000-0000-0000B7070000}"/>
    <cellStyle name="20 % - Accent3 2 2 3" xfId="46813" xr:uid="{00000000-0005-0000-0000-0000DDB60000}"/>
    <cellStyle name="20 % - Accent3 2 3" xfId="1976" xr:uid="{00000000-0005-0000-0000-0000B8070000}"/>
    <cellStyle name="20 % - Accent3 3" xfId="26" xr:uid="{00000000-0005-0000-0000-00001A000000}"/>
    <cellStyle name="20 % - Accent3 3 2" xfId="1977" xr:uid="{00000000-0005-0000-0000-0000B9070000}"/>
    <cellStyle name="20 % - Accent3 4" xfId="1978" xr:uid="{00000000-0005-0000-0000-0000BA070000}"/>
    <cellStyle name="20 % - Accent4 2" xfId="27" xr:uid="{00000000-0005-0000-0000-00001B000000}"/>
    <cellStyle name="20 % - Accent4 2 2" xfId="1979" xr:uid="{00000000-0005-0000-0000-0000BB070000}"/>
    <cellStyle name="20 % - Accent4 2 2 2" xfId="1980" xr:uid="{00000000-0005-0000-0000-0000BC070000}"/>
    <cellStyle name="20 % - Accent4 2 3" xfId="1981" xr:uid="{00000000-0005-0000-0000-0000BD070000}"/>
    <cellStyle name="20 % - Accent4 3" xfId="28" xr:uid="{00000000-0005-0000-0000-00001C000000}"/>
    <cellStyle name="20 % - Accent4 3 2" xfId="1982" xr:uid="{00000000-0005-0000-0000-0000BE070000}"/>
    <cellStyle name="20 % - Accent4 4" xfId="1983" xr:uid="{00000000-0005-0000-0000-0000BF070000}"/>
    <cellStyle name="20 % - Accent5 2" xfId="29" xr:uid="{00000000-0005-0000-0000-00001D000000}"/>
    <cellStyle name="20 % - Accent5 2 2" xfId="1984" xr:uid="{00000000-0005-0000-0000-0000C0070000}"/>
    <cellStyle name="20 % - Accent5 2 2 2" xfId="1985" xr:uid="{00000000-0005-0000-0000-0000C1070000}"/>
    <cellStyle name="20 % - Accent5 2 3" xfId="1986" xr:uid="{00000000-0005-0000-0000-0000C2070000}"/>
    <cellStyle name="20 % - Accent5 3" xfId="30" xr:uid="{00000000-0005-0000-0000-00001E000000}"/>
    <cellStyle name="20 % - Accent5 3 2" xfId="1987" xr:uid="{00000000-0005-0000-0000-0000C3070000}"/>
    <cellStyle name="20 % - Accent5 4" xfId="1988" xr:uid="{00000000-0005-0000-0000-0000C4070000}"/>
    <cellStyle name="20 % - Accent6 2" xfId="31" xr:uid="{00000000-0005-0000-0000-00001F000000}"/>
    <cellStyle name="20 % - Accent6 2 2" xfId="1730" xr:uid="{00000000-0005-0000-0000-0000C2060000}"/>
    <cellStyle name="20 % - Accent6 2 2 2" xfId="1989" xr:uid="{00000000-0005-0000-0000-0000C5070000}"/>
    <cellStyle name="20 % - Accent6 2 2 2 2" xfId="46814" xr:uid="{00000000-0005-0000-0000-0000DEB60000}"/>
    <cellStyle name="20 % - Accent6 2 2 3" xfId="1990" xr:uid="{00000000-0005-0000-0000-0000C6070000}"/>
    <cellStyle name="20 % - Accent6 2 3" xfId="1622" xr:uid="{00000000-0005-0000-0000-000056060000}"/>
    <cellStyle name="20 % - Accent6 2 4" xfId="1991" xr:uid="{00000000-0005-0000-0000-0000C7070000}"/>
    <cellStyle name="20 % - Accent6 3" xfId="32" xr:uid="{00000000-0005-0000-0000-000020000000}"/>
    <cellStyle name="20 % - Accent6 3 2" xfId="1992" xr:uid="{00000000-0005-0000-0000-0000C8070000}"/>
    <cellStyle name="20 % - Accent6 4" xfId="33" xr:uid="{00000000-0005-0000-0000-000021000000}"/>
    <cellStyle name="20 % - Accent6 5" xfId="1993" xr:uid="{00000000-0005-0000-0000-0000C9070000}"/>
    <cellStyle name="20% - Accent1" xfId="34" xr:uid="{00000000-0005-0000-0000-000022000000}"/>
    <cellStyle name="20% - Accent1 10" xfId="1994" xr:uid="{00000000-0005-0000-0000-0000CA070000}"/>
    <cellStyle name="20% - Accent1 11" xfId="1995" xr:uid="{00000000-0005-0000-0000-0000CB070000}"/>
    <cellStyle name="20% - Accent1 12" xfId="1996" xr:uid="{00000000-0005-0000-0000-0000CC070000}"/>
    <cellStyle name="20% - Accent1 13" xfId="1997" xr:uid="{00000000-0005-0000-0000-0000CD070000}"/>
    <cellStyle name="20% - Accent1 14" xfId="1998" xr:uid="{00000000-0005-0000-0000-0000CE070000}"/>
    <cellStyle name="20% - Accent1 15" xfId="1999" xr:uid="{00000000-0005-0000-0000-0000CF070000}"/>
    <cellStyle name="20% - Accent1 16" xfId="2000" xr:uid="{00000000-0005-0000-0000-0000D0070000}"/>
    <cellStyle name="20% - Accent1 17" xfId="2001" xr:uid="{00000000-0005-0000-0000-0000D1070000}"/>
    <cellStyle name="20% - Accent1 18" xfId="2002" xr:uid="{00000000-0005-0000-0000-0000D2070000}"/>
    <cellStyle name="20% - Accent1 19" xfId="2003" xr:uid="{00000000-0005-0000-0000-0000D3070000}"/>
    <cellStyle name="20% - Accent1 2" xfId="2004" xr:uid="{00000000-0005-0000-0000-0000D4070000}"/>
    <cellStyle name="20% - Accent1 2 2" xfId="2005" xr:uid="{00000000-0005-0000-0000-0000D5070000}"/>
    <cellStyle name="20% - Accent1 2 2 2" xfId="2006" xr:uid="{00000000-0005-0000-0000-0000D6070000}"/>
    <cellStyle name="20% - Accent1 2 2 2 2" xfId="2007" xr:uid="{00000000-0005-0000-0000-0000D7070000}"/>
    <cellStyle name="20% - Accent1 2 2 3" xfId="2008" xr:uid="{00000000-0005-0000-0000-0000D8070000}"/>
    <cellStyle name="20% - Accent1 2 3" xfId="2009" xr:uid="{00000000-0005-0000-0000-0000D9070000}"/>
    <cellStyle name="20% - Accent1 2 3 2" xfId="2010" xr:uid="{00000000-0005-0000-0000-0000DA070000}"/>
    <cellStyle name="20% - Accent1 2 3 2 2" xfId="2011" xr:uid="{00000000-0005-0000-0000-0000DB070000}"/>
    <cellStyle name="20% - Accent1 2 3 3" xfId="2012" xr:uid="{00000000-0005-0000-0000-0000DC070000}"/>
    <cellStyle name="20% - Accent1 2 4" xfId="2013" xr:uid="{00000000-0005-0000-0000-0000DD070000}"/>
    <cellStyle name="20% - Accent1 2 4 2" xfId="2014" xr:uid="{00000000-0005-0000-0000-0000DE070000}"/>
    <cellStyle name="20% - Accent1 2 4 2 2" xfId="2015" xr:uid="{00000000-0005-0000-0000-0000DF070000}"/>
    <cellStyle name="20% - Accent1 2 4 3" xfId="2016" xr:uid="{00000000-0005-0000-0000-0000E0070000}"/>
    <cellStyle name="20% - Accent1 2 5" xfId="2017" xr:uid="{00000000-0005-0000-0000-0000E1070000}"/>
    <cellStyle name="20% - Accent1 2 5 2" xfId="2018" xr:uid="{00000000-0005-0000-0000-0000E2070000}"/>
    <cellStyle name="20% - Accent1 2 5 2 2" xfId="2019" xr:uid="{00000000-0005-0000-0000-0000E3070000}"/>
    <cellStyle name="20% - Accent1 2 5 3" xfId="2020" xr:uid="{00000000-0005-0000-0000-0000E4070000}"/>
    <cellStyle name="20% - Accent1 2 6" xfId="2021" xr:uid="{00000000-0005-0000-0000-0000E5070000}"/>
    <cellStyle name="20% - Accent1 2 6 2" xfId="2022" xr:uid="{00000000-0005-0000-0000-0000E6070000}"/>
    <cellStyle name="20% - Accent1 2 6 2 2" xfId="2023" xr:uid="{00000000-0005-0000-0000-0000E7070000}"/>
    <cellStyle name="20% - Accent1 2 6 3" xfId="2024" xr:uid="{00000000-0005-0000-0000-0000E8070000}"/>
    <cellStyle name="20% - Accent1 2 7" xfId="2025" xr:uid="{00000000-0005-0000-0000-0000E9070000}"/>
    <cellStyle name="20% - Accent1 2 7 2" xfId="2026" xr:uid="{00000000-0005-0000-0000-0000EA070000}"/>
    <cellStyle name="20% - Accent1 2 7 2 2" xfId="2027" xr:uid="{00000000-0005-0000-0000-0000EB070000}"/>
    <cellStyle name="20% - Accent1 2 7 3" xfId="2028" xr:uid="{00000000-0005-0000-0000-0000EC070000}"/>
    <cellStyle name="20% - Accent1 20" xfId="2029" xr:uid="{00000000-0005-0000-0000-0000ED070000}"/>
    <cellStyle name="20% - Accent1 21" xfId="2030" xr:uid="{00000000-0005-0000-0000-0000EE070000}"/>
    <cellStyle name="20% - Accent1 22" xfId="2031" xr:uid="{00000000-0005-0000-0000-0000EF070000}"/>
    <cellStyle name="20% - Accent1 23" xfId="2032" xr:uid="{00000000-0005-0000-0000-0000F0070000}"/>
    <cellStyle name="20% - Accent1 24" xfId="2033" xr:uid="{00000000-0005-0000-0000-0000F1070000}"/>
    <cellStyle name="20% - Accent1 25" xfId="2034" xr:uid="{00000000-0005-0000-0000-0000F2070000}"/>
    <cellStyle name="20% - Accent1 26" xfId="2035" xr:uid="{00000000-0005-0000-0000-0000F3070000}"/>
    <cellStyle name="20% - Accent1 27" xfId="2036" xr:uid="{00000000-0005-0000-0000-0000F4070000}"/>
    <cellStyle name="20% - Accent1 28" xfId="2037" xr:uid="{00000000-0005-0000-0000-0000F5070000}"/>
    <cellStyle name="20% - Accent1 29" xfId="2038" xr:uid="{00000000-0005-0000-0000-0000F6070000}"/>
    <cellStyle name="20% - Accent1 3" xfId="2039" xr:uid="{00000000-0005-0000-0000-0000F7070000}"/>
    <cellStyle name="20% - Accent1 3 2" xfId="2040" xr:uid="{00000000-0005-0000-0000-0000F8070000}"/>
    <cellStyle name="20% - Accent1 3 2 2" xfId="2041" xr:uid="{00000000-0005-0000-0000-0000F9070000}"/>
    <cellStyle name="20% - Accent1 3 2 2 2" xfId="2042" xr:uid="{00000000-0005-0000-0000-0000FA070000}"/>
    <cellStyle name="20% - Accent1 3 2 3" xfId="2043" xr:uid="{00000000-0005-0000-0000-0000FB070000}"/>
    <cellStyle name="20% - Accent1 3 3" xfId="2044" xr:uid="{00000000-0005-0000-0000-0000FC070000}"/>
    <cellStyle name="20% - Accent1 3 3 2" xfId="2045" xr:uid="{00000000-0005-0000-0000-0000FD070000}"/>
    <cellStyle name="20% - Accent1 3 3 2 2" xfId="2046" xr:uid="{00000000-0005-0000-0000-0000FE070000}"/>
    <cellStyle name="20% - Accent1 3 3 3" xfId="2047" xr:uid="{00000000-0005-0000-0000-0000FF070000}"/>
    <cellStyle name="20% - Accent1 3 4" xfId="2048" xr:uid="{00000000-0005-0000-0000-000000080000}"/>
    <cellStyle name="20% - Accent1 3 4 2" xfId="2049" xr:uid="{00000000-0005-0000-0000-000001080000}"/>
    <cellStyle name="20% - Accent1 3 4 2 2" xfId="2050" xr:uid="{00000000-0005-0000-0000-000002080000}"/>
    <cellStyle name="20% - Accent1 3 4 3" xfId="2051" xr:uid="{00000000-0005-0000-0000-000003080000}"/>
    <cellStyle name="20% - Accent1 3 5" xfId="2052" xr:uid="{00000000-0005-0000-0000-000004080000}"/>
    <cellStyle name="20% - Accent1 3 5 2" xfId="2053" xr:uid="{00000000-0005-0000-0000-000005080000}"/>
    <cellStyle name="20% - Accent1 3 5 2 2" xfId="2054" xr:uid="{00000000-0005-0000-0000-000006080000}"/>
    <cellStyle name="20% - Accent1 3 5 3" xfId="2055" xr:uid="{00000000-0005-0000-0000-000007080000}"/>
    <cellStyle name="20% - Accent1 3 6" xfId="2056" xr:uid="{00000000-0005-0000-0000-000008080000}"/>
    <cellStyle name="20% - Accent1 3 6 2" xfId="2057" xr:uid="{00000000-0005-0000-0000-000009080000}"/>
    <cellStyle name="20% - Accent1 3 6 2 2" xfId="2058" xr:uid="{00000000-0005-0000-0000-00000A080000}"/>
    <cellStyle name="20% - Accent1 3 6 3" xfId="2059" xr:uid="{00000000-0005-0000-0000-00000B080000}"/>
    <cellStyle name="20% - Accent1 3 7" xfId="2060" xr:uid="{00000000-0005-0000-0000-00000C080000}"/>
    <cellStyle name="20% - Accent1 3 7 2" xfId="2061" xr:uid="{00000000-0005-0000-0000-00000D080000}"/>
    <cellStyle name="20% - Accent1 3 7 2 2" xfId="2062" xr:uid="{00000000-0005-0000-0000-00000E080000}"/>
    <cellStyle name="20% - Accent1 3 7 3" xfId="2063" xr:uid="{00000000-0005-0000-0000-00000F080000}"/>
    <cellStyle name="20% - Accent1 30" xfId="2064" xr:uid="{00000000-0005-0000-0000-000010080000}"/>
    <cellStyle name="20% - Accent1 31" xfId="2065" xr:uid="{00000000-0005-0000-0000-000011080000}"/>
    <cellStyle name="20% - Accent1 32" xfId="2066" xr:uid="{00000000-0005-0000-0000-000012080000}"/>
    <cellStyle name="20% - Accent1 33" xfId="2067" xr:uid="{00000000-0005-0000-0000-000013080000}"/>
    <cellStyle name="20% - Accent1 4" xfId="2068" xr:uid="{00000000-0005-0000-0000-000014080000}"/>
    <cellStyle name="20% - Accent1 4 2" xfId="2069" xr:uid="{00000000-0005-0000-0000-000015080000}"/>
    <cellStyle name="20% - Accent1 4 2 2" xfId="2070" xr:uid="{00000000-0005-0000-0000-000016080000}"/>
    <cellStyle name="20% - Accent1 4 2 2 2" xfId="2071" xr:uid="{00000000-0005-0000-0000-000017080000}"/>
    <cellStyle name="20% - Accent1 4 2 3" xfId="2072" xr:uid="{00000000-0005-0000-0000-000018080000}"/>
    <cellStyle name="20% - Accent1 4 3" xfId="2073" xr:uid="{00000000-0005-0000-0000-000019080000}"/>
    <cellStyle name="20% - Accent1 4 3 2" xfId="2074" xr:uid="{00000000-0005-0000-0000-00001A080000}"/>
    <cellStyle name="20% - Accent1 4 3 2 2" xfId="2075" xr:uid="{00000000-0005-0000-0000-00001B080000}"/>
    <cellStyle name="20% - Accent1 4 3 3" xfId="2076" xr:uid="{00000000-0005-0000-0000-00001C080000}"/>
    <cellStyle name="20% - Accent1 4 4" xfId="2077" xr:uid="{00000000-0005-0000-0000-00001D080000}"/>
    <cellStyle name="20% - Accent1 4 4 2" xfId="2078" xr:uid="{00000000-0005-0000-0000-00001E080000}"/>
    <cellStyle name="20% - Accent1 4 4 2 2" xfId="2079" xr:uid="{00000000-0005-0000-0000-00001F080000}"/>
    <cellStyle name="20% - Accent1 4 4 3" xfId="2080" xr:uid="{00000000-0005-0000-0000-000020080000}"/>
    <cellStyle name="20% - Accent1 4 5" xfId="2081" xr:uid="{00000000-0005-0000-0000-000021080000}"/>
    <cellStyle name="20% - Accent1 4 5 2" xfId="2082" xr:uid="{00000000-0005-0000-0000-000022080000}"/>
    <cellStyle name="20% - Accent1 4 5 2 2" xfId="2083" xr:uid="{00000000-0005-0000-0000-000023080000}"/>
    <cellStyle name="20% - Accent1 4 5 3" xfId="2084" xr:uid="{00000000-0005-0000-0000-000024080000}"/>
    <cellStyle name="20% - Accent1 4 6" xfId="2085" xr:uid="{00000000-0005-0000-0000-000025080000}"/>
    <cellStyle name="20% - Accent1 4 6 2" xfId="2086" xr:uid="{00000000-0005-0000-0000-000026080000}"/>
    <cellStyle name="20% - Accent1 4 6 2 2" xfId="2087" xr:uid="{00000000-0005-0000-0000-000027080000}"/>
    <cellStyle name="20% - Accent1 4 6 3" xfId="2088" xr:uid="{00000000-0005-0000-0000-000028080000}"/>
    <cellStyle name="20% - Accent1 4 7" xfId="2089" xr:uid="{00000000-0005-0000-0000-000029080000}"/>
    <cellStyle name="20% - Accent1 4 7 2" xfId="2090" xr:uid="{00000000-0005-0000-0000-00002A080000}"/>
    <cellStyle name="20% - Accent1 4 7 2 2" xfId="2091" xr:uid="{00000000-0005-0000-0000-00002B080000}"/>
    <cellStyle name="20% - Accent1 4 7 3" xfId="2092" xr:uid="{00000000-0005-0000-0000-00002C080000}"/>
    <cellStyle name="20% - Accent1 5" xfId="2093" xr:uid="{00000000-0005-0000-0000-00002D080000}"/>
    <cellStyle name="20% - Accent1 5 2" xfId="2094" xr:uid="{00000000-0005-0000-0000-00002E080000}"/>
    <cellStyle name="20% - Accent1 5 2 2" xfId="2095" xr:uid="{00000000-0005-0000-0000-00002F080000}"/>
    <cellStyle name="20% - Accent1 5 2 2 2" xfId="2096" xr:uid="{00000000-0005-0000-0000-000030080000}"/>
    <cellStyle name="20% - Accent1 5 2 3" xfId="2097" xr:uid="{00000000-0005-0000-0000-000031080000}"/>
    <cellStyle name="20% - Accent1 5 3" xfId="2098" xr:uid="{00000000-0005-0000-0000-000032080000}"/>
    <cellStyle name="20% - Accent1 5 3 2" xfId="2099" xr:uid="{00000000-0005-0000-0000-000033080000}"/>
    <cellStyle name="20% - Accent1 5 3 2 2" xfId="2100" xr:uid="{00000000-0005-0000-0000-000034080000}"/>
    <cellStyle name="20% - Accent1 5 3 3" xfId="2101" xr:uid="{00000000-0005-0000-0000-000035080000}"/>
    <cellStyle name="20% - Accent1 5 4" xfId="2102" xr:uid="{00000000-0005-0000-0000-000036080000}"/>
    <cellStyle name="20% - Accent1 5 4 2" xfId="2103" xr:uid="{00000000-0005-0000-0000-000037080000}"/>
    <cellStyle name="20% - Accent1 5 4 2 2" xfId="2104" xr:uid="{00000000-0005-0000-0000-000038080000}"/>
    <cellStyle name="20% - Accent1 5 4 3" xfId="2105" xr:uid="{00000000-0005-0000-0000-000039080000}"/>
    <cellStyle name="20% - Accent1 5 5" xfId="2106" xr:uid="{00000000-0005-0000-0000-00003A080000}"/>
    <cellStyle name="20% - Accent1 5 5 2" xfId="2107" xr:uid="{00000000-0005-0000-0000-00003B080000}"/>
    <cellStyle name="20% - Accent1 5 5 2 2" xfId="2108" xr:uid="{00000000-0005-0000-0000-00003C080000}"/>
    <cellStyle name="20% - Accent1 5 5 3" xfId="2109" xr:uid="{00000000-0005-0000-0000-00003D080000}"/>
    <cellStyle name="20% - Accent1 5 6" xfId="2110" xr:uid="{00000000-0005-0000-0000-00003E080000}"/>
    <cellStyle name="20% - Accent1 5 6 2" xfId="2111" xr:uid="{00000000-0005-0000-0000-00003F080000}"/>
    <cellStyle name="20% - Accent1 5 6 2 2" xfId="2112" xr:uid="{00000000-0005-0000-0000-000040080000}"/>
    <cellStyle name="20% - Accent1 5 6 3" xfId="2113" xr:uid="{00000000-0005-0000-0000-000041080000}"/>
    <cellStyle name="20% - Accent1 5 7" xfId="2114" xr:uid="{00000000-0005-0000-0000-000042080000}"/>
    <cellStyle name="20% - Accent1 5 7 2" xfId="2115" xr:uid="{00000000-0005-0000-0000-000043080000}"/>
    <cellStyle name="20% - Accent1 5 7 2 2" xfId="2116" xr:uid="{00000000-0005-0000-0000-000044080000}"/>
    <cellStyle name="20% - Accent1 5 7 3" xfId="2117" xr:uid="{00000000-0005-0000-0000-000045080000}"/>
    <cellStyle name="20% - Accent1 6" xfId="2118" xr:uid="{00000000-0005-0000-0000-000046080000}"/>
    <cellStyle name="20% - Accent1 7" xfId="2119" xr:uid="{00000000-0005-0000-0000-000047080000}"/>
    <cellStyle name="20% - Accent1 8" xfId="2120" xr:uid="{00000000-0005-0000-0000-000048080000}"/>
    <cellStyle name="20% - Accent1 9" xfId="2121" xr:uid="{00000000-0005-0000-0000-000049080000}"/>
    <cellStyle name="20% - Accent2" xfId="35" xr:uid="{00000000-0005-0000-0000-000023000000}"/>
    <cellStyle name="20% - Accent2 10" xfId="2122" xr:uid="{00000000-0005-0000-0000-00004A080000}"/>
    <cellStyle name="20% - Accent2 11" xfId="2123" xr:uid="{00000000-0005-0000-0000-00004B080000}"/>
    <cellStyle name="20% - Accent2 12" xfId="2124" xr:uid="{00000000-0005-0000-0000-00004C080000}"/>
    <cellStyle name="20% - Accent2 13" xfId="2125" xr:uid="{00000000-0005-0000-0000-00004D080000}"/>
    <cellStyle name="20% - Accent2 14" xfId="2126" xr:uid="{00000000-0005-0000-0000-00004E080000}"/>
    <cellStyle name="20% - Accent2 15" xfId="2127" xr:uid="{00000000-0005-0000-0000-00004F080000}"/>
    <cellStyle name="20% - Accent2 16" xfId="2128" xr:uid="{00000000-0005-0000-0000-000050080000}"/>
    <cellStyle name="20% - Accent2 17" xfId="2129" xr:uid="{00000000-0005-0000-0000-000051080000}"/>
    <cellStyle name="20% - Accent2 18" xfId="2130" xr:uid="{00000000-0005-0000-0000-000052080000}"/>
    <cellStyle name="20% - Accent2 19" xfId="2131" xr:uid="{00000000-0005-0000-0000-000053080000}"/>
    <cellStyle name="20% - Accent2 2" xfId="2132" xr:uid="{00000000-0005-0000-0000-000054080000}"/>
    <cellStyle name="20% - Accent2 2 2" xfId="2133" xr:uid="{00000000-0005-0000-0000-000055080000}"/>
    <cellStyle name="20% - Accent2 2 2 2" xfId="2134" xr:uid="{00000000-0005-0000-0000-000056080000}"/>
    <cellStyle name="20% - Accent2 2 2 2 2" xfId="2135" xr:uid="{00000000-0005-0000-0000-000057080000}"/>
    <cellStyle name="20% - Accent2 2 2 3" xfId="2136" xr:uid="{00000000-0005-0000-0000-000058080000}"/>
    <cellStyle name="20% - Accent2 2 3" xfId="2137" xr:uid="{00000000-0005-0000-0000-000059080000}"/>
    <cellStyle name="20% - Accent2 2 3 2" xfId="2138" xr:uid="{00000000-0005-0000-0000-00005A080000}"/>
    <cellStyle name="20% - Accent2 2 3 2 2" xfId="2139" xr:uid="{00000000-0005-0000-0000-00005B080000}"/>
    <cellStyle name="20% - Accent2 2 3 3" xfId="2140" xr:uid="{00000000-0005-0000-0000-00005C080000}"/>
    <cellStyle name="20% - Accent2 2 4" xfId="2141" xr:uid="{00000000-0005-0000-0000-00005D080000}"/>
    <cellStyle name="20% - Accent2 2 4 2" xfId="2142" xr:uid="{00000000-0005-0000-0000-00005E080000}"/>
    <cellStyle name="20% - Accent2 2 4 2 2" xfId="2143" xr:uid="{00000000-0005-0000-0000-00005F080000}"/>
    <cellStyle name="20% - Accent2 2 4 3" xfId="2144" xr:uid="{00000000-0005-0000-0000-000060080000}"/>
    <cellStyle name="20% - Accent2 2 5" xfId="2145" xr:uid="{00000000-0005-0000-0000-000061080000}"/>
    <cellStyle name="20% - Accent2 2 5 2" xfId="2146" xr:uid="{00000000-0005-0000-0000-000062080000}"/>
    <cellStyle name="20% - Accent2 2 5 2 2" xfId="2147" xr:uid="{00000000-0005-0000-0000-000063080000}"/>
    <cellStyle name="20% - Accent2 2 5 3" xfId="2148" xr:uid="{00000000-0005-0000-0000-000064080000}"/>
    <cellStyle name="20% - Accent2 2 6" xfId="2149" xr:uid="{00000000-0005-0000-0000-000065080000}"/>
    <cellStyle name="20% - Accent2 2 6 2" xfId="2150" xr:uid="{00000000-0005-0000-0000-000066080000}"/>
    <cellStyle name="20% - Accent2 2 6 2 2" xfId="2151" xr:uid="{00000000-0005-0000-0000-000067080000}"/>
    <cellStyle name="20% - Accent2 2 6 3" xfId="2152" xr:uid="{00000000-0005-0000-0000-000068080000}"/>
    <cellStyle name="20% - Accent2 2 7" xfId="2153" xr:uid="{00000000-0005-0000-0000-000069080000}"/>
    <cellStyle name="20% - Accent2 2 7 2" xfId="2154" xr:uid="{00000000-0005-0000-0000-00006A080000}"/>
    <cellStyle name="20% - Accent2 2 7 2 2" xfId="2155" xr:uid="{00000000-0005-0000-0000-00006B080000}"/>
    <cellStyle name="20% - Accent2 2 7 3" xfId="2156" xr:uid="{00000000-0005-0000-0000-00006C080000}"/>
    <cellStyle name="20% - Accent2 20" xfId="2157" xr:uid="{00000000-0005-0000-0000-00006D080000}"/>
    <cellStyle name="20% - Accent2 21" xfId="2158" xr:uid="{00000000-0005-0000-0000-00006E080000}"/>
    <cellStyle name="20% - Accent2 22" xfId="2159" xr:uid="{00000000-0005-0000-0000-00006F080000}"/>
    <cellStyle name="20% - Accent2 23" xfId="2160" xr:uid="{00000000-0005-0000-0000-000070080000}"/>
    <cellStyle name="20% - Accent2 24" xfId="2161" xr:uid="{00000000-0005-0000-0000-000071080000}"/>
    <cellStyle name="20% - Accent2 25" xfId="2162" xr:uid="{00000000-0005-0000-0000-000072080000}"/>
    <cellStyle name="20% - Accent2 26" xfId="2163" xr:uid="{00000000-0005-0000-0000-000073080000}"/>
    <cellStyle name="20% - Accent2 27" xfId="2164" xr:uid="{00000000-0005-0000-0000-000074080000}"/>
    <cellStyle name="20% - Accent2 28" xfId="2165" xr:uid="{00000000-0005-0000-0000-000075080000}"/>
    <cellStyle name="20% - Accent2 29" xfId="2166" xr:uid="{00000000-0005-0000-0000-000076080000}"/>
    <cellStyle name="20% - Accent2 3" xfId="2167" xr:uid="{00000000-0005-0000-0000-000077080000}"/>
    <cellStyle name="20% - Accent2 3 2" xfId="2168" xr:uid="{00000000-0005-0000-0000-000078080000}"/>
    <cellStyle name="20% - Accent2 3 2 2" xfId="2169" xr:uid="{00000000-0005-0000-0000-000079080000}"/>
    <cellStyle name="20% - Accent2 3 2 2 2" xfId="2170" xr:uid="{00000000-0005-0000-0000-00007A080000}"/>
    <cellStyle name="20% - Accent2 3 2 3" xfId="2171" xr:uid="{00000000-0005-0000-0000-00007B080000}"/>
    <cellStyle name="20% - Accent2 3 3" xfId="2172" xr:uid="{00000000-0005-0000-0000-00007C080000}"/>
    <cellStyle name="20% - Accent2 3 3 2" xfId="2173" xr:uid="{00000000-0005-0000-0000-00007D080000}"/>
    <cellStyle name="20% - Accent2 3 3 2 2" xfId="2174" xr:uid="{00000000-0005-0000-0000-00007E080000}"/>
    <cellStyle name="20% - Accent2 3 3 3" xfId="2175" xr:uid="{00000000-0005-0000-0000-00007F080000}"/>
    <cellStyle name="20% - Accent2 3 4" xfId="2176" xr:uid="{00000000-0005-0000-0000-000080080000}"/>
    <cellStyle name="20% - Accent2 3 4 2" xfId="2177" xr:uid="{00000000-0005-0000-0000-000081080000}"/>
    <cellStyle name="20% - Accent2 3 4 2 2" xfId="2178" xr:uid="{00000000-0005-0000-0000-000082080000}"/>
    <cellStyle name="20% - Accent2 3 4 3" xfId="2179" xr:uid="{00000000-0005-0000-0000-000083080000}"/>
    <cellStyle name="20% - Accent2 3 5" xfId="2180" xr:uid="{00000000-0005-0000-0000-000084080000}"/>
    <cellStyle name="20% - Accent2 3 5 2" xfId="2181" xr:uid="{00000000-0005-0000-0000-000085080000}"/>
    <cellStyle name="20% - Accent2 3 5 2 2" xfId="2182" xr:uid="{00000000-0005-0000-0000-000086080000}"/>
    <cellStyle name="20% - Accent2 3 5 3" xfId="2183" xr:uid="{00000000-0005-0000-0000-000087080000}"/>
    <cellStyle name="20% - Accent2 3 6" xfId="2184" xr:uid="{00000000-0005-0000-0000-000088080000}"/>
    <cellStyle name="20% - Accent2 3 6 2" xfId="2185" xr:uid="{00000000-0005-0000-0000-000089080000}"/>
    <cellStyle name="20% - Accent2 3 6 2 2" xfId="2186" xr:uid="{00000000-0005-0000-0000-00008A080000}"/>
    <cellStyle name="20% - Accent2 3 6 3" xfId="2187" xr:uid="{00000000-0005-0000-0000-00008B080000}"/>
    <cellStyle name="20% - Accent2 3 7" xfId="2188" xr:uid="{00000000-0005-0000-0000-00008C080000}"/>
    <cellStyle name="20% - Accent2 3 7 2" xfId="2189" xr:uid="{00000000-0005-0000-0000-00008D080000}"/>
    <cellStyle name="20% - Accent2 3 7 2 2" xfId="2190" xr:uid="{00000000-0005-0000-0000-00008E080000}"/>
    <cellStyle name="20% - Accent2 3 7 3" xfId="2191" xr:uid="{00000000-0005-0000-0000-00008F080000}"/>
    <cellStyle name="20% - Accent2 30" xfId="2192" xr:uid="{00000000-0005-0000-0000-000090080000}"/>
    <cellStyle name="20% - Accent2 31" xfId="2193" xr:uid="{00000000-0005-0000-0000-000091080000}"/>
    <cellStyle name="20% - Accent2 32" xfId="2194" xr:uid="{00000000-0005-0000-0000-000092080000}"/>
    <cellStyle name="20% - Accent2 33" xfId="2195" xr:uid="{00000000-0005-0000-0000-000093080000}"/>
    <cellStyle name="20% - Accent2 4" xfId="2196" xr:uid="{00000000-0005-0000-0000-000094080000}"/>
    <cellStyle name="20% - Accent2 4 2" xfId="2197" xr:uid="{00000000-0005-0000-0000-000095080000}"/>
    <cellStyle name="20% - Accent2 4 2 2" xfId="2198" xr:uid="{00000000-0005-0000-0000-000096080000}"/>
    <cellStyle name="20% - Accent2 4 2 2 2" xfId="2199" xr:uid="{00000000-0005-0000-0000-000097080000}"/>
    <cellStyle name="20% - Accent2 4 2 3" xfId="2200" xr:uid="{00000000-0005-0000-0000-000098080000}"/>
    <cellStyle name="20% - Accent2 4 3" xfId="2201" xr:uid="{00000000-0005-0000-0000-000099080000}"/>
    <cellStyle name="20% - Accent2 4 3 2" xfId="2202" xr:uid="{00000000-0005-0000-0000-00009A080000}"/>
    <cellStyle name="20% - Accent2 4 3 2 2" xfId="2203" xr:uid="{00000000-0005-0000-0000-00009B080000}"/>
    <cellStyle name="20% - Accent2 4 3 3" xfId="2204" xr:uid="{00000000-0005-0000-0000-00009C080000}"/>
    <cellStyle name="20% - Accent2 4 4" xfId="2205" xr:uid="{00000000-0005-0000-0000-00009D080000}"/>
    <cellStyle name="20% - Accent2 4 4 2" xfId="2206" xr:uid="{00000000-0005-0000-0000-00009E080000}"/>
    <cellStyle name="20% - Accent2 4 4 2 2" xfId="2207" xr:uid="{00000000-0005-0000-0000-00009F080000}"/>
    <cellStyle name="20% - Accent2 4 4 3" xfId="2208" xr:uid="{00000000-0005-0000-0000-0000A0080000}"/>
    <cellStyle name="20% - Accent2 4 5" xfId="2209" xr:uid="{00000000-0005-0000-0000-0000A1080000}"/>
    <cellStyle name="20% - Accent2 4 5 2" xfId="2210" xr:uid="{00000000-0005-0000-0000-0000A2080000}"/>
    <cellStyle name="20% - Accent2 4 5 2 2" xfId="2211" xr:uid="{00000000-0005-0000-0000-0000A3080000}"/>
    <cellStyle name="20% - Accent2 4 5 3" xfId="2212" xr:uid="{00000000-0005-0000-0000-0000A4080000}"/>
    <cellStyle name="20% - Accent2 4 6" xfId="2213" xr:uid="{00000000-0005-0000-0000-0000A5080000}"/>
    <cellStyle name="20% - Accent2 4 6 2" xfId="2214" xr:uid="{00000000-0005-0000-0000-0000A6080000}"/>
    <cellStyle name="20% - Accent2 4 6 2 2" xfId="2215" xr:uid="{00000000-0005-0000-0000-0000A7080000}"/>
    <cellStyle name="20% - Accent2 4 6 3" xfId="2216" xr:uid="{00000000-0005-0000-0000-0000A8080000}"/>
    <cellStyle name="20% - Accent2 4 7" xfId="2217" xr:uid="{00000000-0005-0000-0000-0000A9080000}"/>
    <cellStyle name="20% - Accent2 4 7 2" xfId="2218" xr:uid="{00000000-0005-0000-0000-0000AA080000}"/>
    <cellStyle name="20% - Accent2 4 7 2 2" xfId="2219" xr:uid="{00000000-0005-0000-0000-0000AB080000}"/>
    <cellStyle name="20% - Accent2 4 7 3" xfId="2220" xr:uid="{00000000-0005-0000-0000-0000AC080000}"/>
    <cellStyle name="20% - Accent2 5" xfId="2221" xr:uid="{00000000-0005-0000-0000-0000AD080000}"/>
    <cellStyle name="20% - Accent2 5 2" xfId="2222" xr:uid="{00000000-0005-0000-0000-0000AE080000}"/>
    <cellStyle name="20% - Accent2 5 2 2" xfId="2223" xr:uid="{00000000-0005-0000-0000-0000AF080000}"/>
    <cellStyle name="20% - Accent2 5 2 2 2" xfId="2224" xr:uid="{00000000-0005-0000-0000-0000B0080000}"/>
    <cellStyle name="20% - Accent2 5 2 3" xfId="2225" xr:uid="{00000000-0005-0000-0000-0000B1080000}"/>
    <cellStyle name="20% - Accent2 5 3" xfId="2226" xr:uid="{00000000-0005-0000-0000-0000B2080000}"/>
    <cellStyle name="20% - Accent2 5 3 2" xfId="2227" xr:uid="{00000000-0005-0000-0000-0000B3080000}"/>
    <cellStyle name="20% - Accent2 5 3 2 2" xfId="2228" xr:uid="{00000000-0005-0000-0000-0000B4080000}"/>
    <cellStyle name="20% - Accent2 5 3 3" xfId="2229" xr:uid="{00000000-0005-0000-0000-0000B5080000}"/>
    <cellStyle name="20% - Accent2 5 4" xfId="2230" xr:uid="{00000000-0005-0000-0000-0000B6080000}"/>
    <cellStyle name="20% - Accent2 5 4 2" xfId="2231" xr:uid="{00000000-0005-0000-0000-0000B7080000}"/>
    <cellStyle name="20% - Accent2 5 4 2 2" xfId="2232" xr:uid="{00000000-0005-0000-0000-0000B8080000}"/>
    <cellStyle name="20% - Accent2 5 4 3" xfId="2233" xr:uid="{00000000-0005-0000-0000-0000B9080000}"/>
    <cellStyle name="20% - Accent2 5 5" xfId="2234" xr:uid="{00000000-0005-0000-0000-0000BA080000}"/>
    <cellStyle name="20% - Accent2 5 5 2" xfId="2235" xr:uid="{00000000-0005-0000-0000-0000BB080000}"/>
    <cellStyle name="20% - Accent2 5 5 2 2" xfId="2236" xr:uid="{00000000-0005-0000-0000-0000BC080000}"/>
    <cellStyle name="20% - Accent2 5 5 3" xfId="2237" xr:uid="{00000000-0005-0000-0000-0000BD080000}"/>
    <cellStyle name="20% - Accent2 5 6" xfId="2238" xr:uid="{00000000-0005-0000-0000-0000BE080000}"/>
    <cellStyle name="20% - Accent2 5 6 2" xfId="2239" xr:uid="{00000000-0005-0000-0000-0000BF080000}"/>
    <cellStyle name="20% - Accent2 5 6 2 2" xfId="2240" xr:uid="{00000000-0005-0000-0000-0000C0080000}"/>
    <cellStyle name="20% - Accent2 5 6 3" xfId="2241" xr:uid="{00000000-0005-0000-0000-0000C1080000}"/>
    <cellStyle name="20% - Accent2 5 7" xfId="2242" xr:uid="{00000000-0005-0000-0000-0000C2080000}"/>
    <cellStyle name="20% - Accent2 5 7 2" xfId="2243" xr:uid="{00000000-0005-0000-0000-0000C3080000}"/>
    <cellStyle name="20% - Accent2 5 7 2 2" xfId="2244" xr:uid="{00000000-0005-0000-0000-0000C4080000}"/>
    <cellStyle name="20% - Accent2 5 7 3" xfId="2245" xr:uid="{00000000-0005-0000-0000-0000C5080000}"/>
    <cellStyle name="20% - Accent2 6" xfId="2246" xr:uid="{00000000-0005-0000-0000-0000C6080000}"/>
    <cellStyle name="20% - Accent2 7" xfId="2247" xr:uid="{00000000-0005-0000-0000-0000C7080000}"/>
    <cellStyle name="20% - Accent2 8" xfId="2248" xr:uid="{00000000-0005-0000-0000-0000C8080000}"/>
    <cellStyle name="20% - Accent2 9" xfId="2249" xr:uid="{00000000-0005-0000-0000-0000C9080000}"/>
    <cellStyle name="20% - Accent3" xfId="36" xr:uid="{00000000-0005-0000-0000-000024000000}"/>
    <cellStyle name="20% - Accent3 10" xfId="2250" xr:uid="{00000000-0005-0000-0000-0000CA080000}"/>
    <cellStyle name="20% - Accent3 11" xfId="2251" xr:uid="{00000000-0005-0000-0000-0000CB080000}"/>
    <cellStyle name="20% - Accent3 12" xfId="2252" xr:uid="{00000000-0005-0000-0000-0000CC080000}"/>
    <cellStyle name="20% - Accent3 13" xfId="2253" xr:uid="{00000000-0005-0000-0000-0000CD080000}"/>
    <cellStyle name="20% - Accent3 14" xfId="2254" xr:uid="{00000000-0005-0000-0000-0000CE080000}"/>
    <cellStyle name="20% - Accent3 15" xfId="2255" xr:uid="{00000000-0005-0000-0000-0000CF080000}"/>
    <cellStyle name="20% - Accent3 16" xfId="2256" xr:uid="{00000000-0005-0000-0000-0000D0080000}"/>
    <cellStyle name="20% - Accent3 17" xfId="2257" xr:uid="{00000000-0005-0000-0000-0000D1080000}"/>
    <cellStyle name="20% - Accent3 18" xfId="2258" xr:uid="{00000000-0005-0000-0000-0000D2080000}"/>
    <cellStyle name="20% - Accent3 19" xfId="2259" xr:uid="{00000000-0005-0000-0000-0000D3080000}"/>
    <cellStyle name="20% - Accent3 2" xfId="2260" xr:uid="{00000000-0005-0000-0000-0000D4080000}"/>
    <cellStyle name="20% - Accent3 2 2" xfId="2261" xr:uid="{00000000-0005-0000-0000-0000D5080000}"/>
    <cellStyle name="20% - Accent3 2 2 2" xfId="2262" xr:uid="{00000000-0005-0000-0000-0000D6080000}"/>
    <cellStyle name="20% - Accent3 2 2 2 2" xfId="2263" xr:uid="{00000000-0005-0000-0000-0000D7080000}"/>
    <cellStyle name="20% - Accent3 2 2 3" xfId="2264" xr:uid="{00000000-0005-0000-0000-0000D8080000}"/>
    <cellStyle name="20% - Accent3 2 3" xfId="2265" xr:uid="{00000000-0005-0000-0000-0000D9080000}"/>
    <cellStyle name="20% - Accent3 2 3 2" xfId="2266" xr:uid="{00000000-0005-0000-0000-0000DA080000}"/>
    <cellStyle name="20% - Accent3 2 3 2 2" xfId="2267" xr:uid="{00000000-0005-0000-0000-0000DB080000}"/>
    <cellStyle name="20% - Accent3 2 3 3" xfId="2268" xr:uid="{00000000-0005-0000-0000-0000DC080000}"/>
    <cellStyle name="20% - Accent3 2 4" xfId="2269" xr:uid="{00000000-0005-0000-0000-0000DD080000}"/>
    <cellStyle name="20% - Accent3 2 4 2" xfId="2270" xr:uid="{00000000-0005-0000-0000-0000DE080000}"/>
    <cellStyle name="20% - Accent3 2 4 2 2" xfId="2271" xr:uid="{00000000-0005-0000-0000-0000DF080000}"/>
    <cellStyle name="20% - Accent3 2 4 3" xfId="2272" xr:uid="{00000000-0005-0000-0000-0000E0080000}"/>
    <cellStyle name="20% - Accent3 2 5" xfId="2273" xr:uid="{00000000-0005-0000-0000-0000E1080000}"/>
    <cellStyle name="20% - Accent3 2 5 2" xfId="2274" xr:uid="{00000000-0005-0000-0000-0000E2080000}"/>
    <cellStyle name="20% - Accent3 2 5 2 2" xfId="2275" xr:uid="{00000000-0005-0000-0000-0000E3080000}"/>
    <cellStyle name="20% - Accent3 2 5 3" xfId="2276" xr:uid="{00000000-0005-0000-0000-0000E4080000}"/>
    <cellStyle name="20% - Accent3 2 6" xfId="2277" xr:uid="{00000000-0005-0000-0000-0000E5080000}"/>
    <cellStyle name="20% - Accent3 2 6 2" xfId="2278" xr:uid="{00000000-0005-0000-0000-0000E6080000}"/>
    <cellStyle name="20% - Accent3 2 6 2 2" xfId="2279" xr:uid="{00000000-0005-0000-0000-0000E7080000}"/>
    <cellStyle name="20% - Accent3 2 6 3" xfId="2280" xr:uid="{00000000-0005-0000-0000-0000E8080000}"/>
    <cellStyle name="20% - Accent3 2 7" xfId="2281" xr:uid="{00000000-0005-0000-0000-0000E9080000}"/>
    <cellStyle name="20% - Accent3 2 7 2" xfId="2282" xr:uid="{00000000-0005-0000-0000-0000EA080000}"/>
    <cellStyle name="20% - Accent3 2 7 2 2" xfId="2283" xr:uid="{00000000-0005-0000-0000-0000EB080000}"/>
    <cellStyle name="20% - Accent3 2 7 3" xfId="2284" xr:uid="{00000000-0005-0000-0000-0000EC080000}"/>
    <cellStyle name="20% - Accent3 20" xfId="2285" xr:uid="{00000000-0005-0000-0000-0000ED080000}"/>
    <cellStyle name="20% - Accent3 21" xfId="2286" xr:uid="{00000000-0005-0000-0000-0000EE080000}"/>
    <cellStyle name="20% - Accent3 22" xfId="2287" xr:uid="{00000000-0005-0000-0000-0000EF080000}"/>
    <cellStyle name="20% - Accent3 23" xfId="2288" xr:uid="{00000000-0005-0000-0000-0000F0080000}"/>
    <cellStyle name="20% - Accent3 24" xfId="2289" xr:uid="{00000000-0005-0000-0000-0000F1080000}"/>
    <cellStyle name="20% - Accent3 25" xfId="2290" xr:uid="{00000000-0005-0000-0000-0000F2080000}"/>
    <cellStyle name="20% - Accent3 26" xfId="2291" xr:uid="{00000000-0005-0000-0000-0000F3080000}"/>
    <cellStyle name="20% - Accent3 27" xfId="2292" xr:uid="{00000000-0005-0000-0000-0000F4080000}"/>
    <cellStyle name="20% - Accent3 28" xfId="2293" xr:uid="{00000000-0005-0000-0000-0000F5080000}"/>
    <cellStyle name="20% - Accent3 29" xfId="2294" xr:uid="{00000000-0005-0000-0000-0000F6080000}"/>
    <cellStyle name="20% - Accent3 3" xfId="2295" xr:uid="{00000000-0005-0000-0000-0000F7080000}"/>
    <cellStyle name="20% - Accent3 3 2" xfId="2296" xr:uid="{00000000-0005-0000-0000-0000F8080000}"/>
    <cellStyle name="20% - Accent3 3 2 2" xfId="2297" xr:uid="{00000000-0005-0000-0000-0000F9080000}"/>
    <cellStyle name="20% - Accent3 3 2 2 2" xfId="2298" xr:uid="{00000000-0005-0000-0000-0000FA080000}"/>
    <cellStyle name="20% - Accent3 3 2 3" xfId="2299" xr:uid="{00000000-0005-0000-0000-0000FB080000}"/>
    <cellStyle name="20% - Accent3 3 3" xfId="2300" xr:uid="{00000000-0005-0000-0000-0000FC080000}"/>
    <cellStyle name="20% - Accent3 3 3 2" xfId="2301" xr:uid="{00000000-0005-0000-0000-0000FD080000}"/>
    <cellStyle name="20% - Accent3 3 3 2 2" xfId="2302" xr:uid="{00000000-0005-0000-0000-0000FE080000}"/>
    <cellStyle name="20% - Accent3 3 3 3" xfId="2303" xr:uid="{00000000-0005-0000-0000-0000FF080000}"/>
    <cellStyle name="20% - Accent3 3 4" xfId="2304" xr:uid="{00000000-0005-0000-0000-000000090000}"/>
    <cellStyle name="20% - Accent3 3 4 2" xfId="2305" xr:uid="{00000000-0005-0000-0000-000001090000}"/>
    <cellStyle name="20% - Accent3 3 4 2 2" xfId="2306" xr:uid="{00000000-0005-0000-0000-000002090000}"/>
    <cellStyle name="20% - Accent3 3 4 3" xfId="2307" xr:uid="{00000000-0005-0000-0000-000003090000}"/>
    <cellStyle name="20% - Accent3 3 5" xfId="2308" xr:uid="{00000000-0005-0000-0000-000004090000}"/>
    <cellStyle name="20% - Accent3 3 5 2" xfId="2309" xr:uid="{00000000-0005-0000-0000-000005090000}"/>
    <cellStyle name="20% - Accent3 3 5 2 2" xfId="2310" xr:uid="{00000000-0005-0000-0000-000006090000}"/>
    <cellStyle name="20% - Accent3 3 5 3" xfId="2311" xr:uid="{00000000-0005-0000-0000-000007090000}"/>
    <cellStyle name="20% - Accent3 3 6" xfId="2312" xr:uid="{00000000-0005-0000-0000-000008090000}"/>
    <cellStyle name="20% - Accent3 3 6 2" xfId="2313" xr:uid="{00000000-0005-0000-0000-000009090000}"/>
    <cellStyle name="20% - Accent3 3 6 2 2" xfId="2314" xr:uid="{00000000-0005-0000-0000-00000A090000}"/>
    <cellStyle name="20% - Accent3 3 6 3" xfId="2315" xr:uid="{00000000-0005-0000-0000-00000B090000}"/>
    <cellStyle name="20% - Accent3 3 7" xfId="2316" xr:uid="{00000000-0005-0000-0000-00000C090000}"/>
    <cellStyle name="20% - Accent3 3 7 2" xfId="2317" xr:uid="{00000000-0005-0000-0000-00000D090000}"/>
    <cellStyle name="20% - Accent3 3 7 2 2" xfId="2318" xr:uid="{00000000-0005-0000-0000-00000E090000}"/>
    <cellStyle name="20% - Accent3 3 7 3" xfId="2319" xr:uid="{00000000-0005-0000-0000-00000F090000}"/>
    <cellStyle name="20% - Accent3 30" xfId="2320" xr:uid="{00000000-0005-0000-0000-000010090000}"/>
    <cellStyle name="20% - Accent3 31" xfId="2321" xr:uid="{00000000-0005-0000-0000-000011090000}"/>
    <cellStyle name="20% - Accent3 32" xfId="2322" xr:uid="{00000000-0005-0000-0000-000012090000}"/>
    <cellStyle name="20% - Accent3 33" xfId="2323" xr:uid="{00000000-0005-0000-0000-000013090000}"/>
    <cellStyle name="20% - Accent3 4" xfId="2324" xr:uid="{00000000-0005-0000-0000-000014090000}"/>
    <cellStyle name="20% - Accent3 4 2" xfId="2325" xr:uid="{00000000-0005-0000-0000-000015090000}"/>
    <cellStyle name="20% - Accent3 4 2 2" xfId="2326" xr:uid="{00000000-0005-0000-0000-000016090000}"/>
    <cellStyle name="20% - Accent3 4 2 2 2" xfId="2327" xr:uid="{00000000-0005-0000-0000-000017090000}"/>
    <cellStyle name="20% - Accent3 4 2 3" xfId="2328" xr:uid="{00000000-0005-0000-0000-000018090000}"/>
    <cellStyle name="20% - Accent3 4 3" xfId="2329" xr:uid="{00000000-0005-0000-0000-000019090000}"/>
    <cellStyle name="20% - Accent3 4 3 2" xfId="2330" xr:uid="{00000000-0005-0000-0000-00001A090000}"/>
    <cellStyle name="20% - Accent3 4 3 2 2" xfId="2331" xr:uid="{00000000-0005-0000-0000-00001B090000}"/>
    <cellStyle name="20% - Accent3 4 3 3" xfId="2332" xr:uid="{00000000-0005-0000-0000-00001C090000}"/>
    <cellStyle name="20% - Accent3 4 4" xfId="2333" xr:uid="{00000000-0005-0000-0000-00001D090000}"/>
    <cellStyle name="20% - Accent3 4 4 2" xfId="2334" xr:uid="{00000000-0005-0000-0000-00001E090000}"/>
    <cellStyle name="20% - Accent3 4 4 2 2" xfId="2335" xr:uid="{00000000-0005-0000-0000-00001F090000}"/>
    <cellStyle name="20% - Accent3 4 4 3" xfId="2336" xr:uid="{00000000-0005-0000-0000-000020090000}"/>
    <cellStyle name="20% - Accent3 4 5" xfId="2337" xr:uid="{00000000-0005-0000-0000-000021090000}"/>
    <cellStyle name="20% - Accent3 4 5 2" xfId="2338" xr:uid="{00000000-0005-0000-0000-000022090000}"/>
    <cellStyle name="20% - Accent3 4 5 2 2" xfId="2339" xr:uid="{00000000-0005-0000-0000-000023090000}"/>
    <cellStyle name="20% - Accent3 4 5 3" xfId="2340" xr:uid="{00000000-0005-0000-0000-000024090000}"/>
    <cellStyle name="20% - Accent3 4 6" xfId="2341" xr:uid="{00000000-0005-0000-0000-000025090000}"/>
    <cellStyle name="20% - Accent3 4 6 2" xfId="2342" xr:uid="{00000000-0005-0000-0000-000026090000}"/>
    <cellStyle name="20% - Accent3 4 6 2 2" xfId="2343" xr:uid="{00000000-0005-0000-0000-000027090000}"/>
    <cellStyle name="20% - Accent3 4 6 3" xfId="2344" xr:uid="{00000000-0005-0000-0000-000028090000}"/>
    <cellStyle name="20% - Accent3 4 7" xfId="2345" xr:uid="{00000000-0005-0000-0000-000029090000}"/>
    <cellStyle name="20% - Accent3 4 7 2" xfId="2346" xr:uid="{00000000-0005-0000-0000-00002A090000}"/>
    <cellStyle name="20% - Accent3 4 7 2 2" xfId="2347" xr:uid="{00000000-0005-0000-0000-00002B090000}"/>
    <cellStyle name="20% - Accent3 4 7 3" xfId="2348" xr:uid="{00000000-0005-0000-0000-00002C090000}"/>
    <cellStyle name="20% - Accent3 5" xfId="2349" xr:uid="{00000000-0005-0000-0000-00002D090000}"/>
    <cellStyle name="20% - Accent3 5 2" xfId="2350" xr:uid="{00000000-0005-0000-0000-00002E090000}"/>
    <cellStyle name="20% - Accent3 5 2 2" xfId="2351" xr:uid="{00000000-0005-0000-0000-00002F090000}"/>
    <cellStyle name="20% - Accent3 5 2 2 2" xfId="2352" xr:uid="{00000000-0005-0000-0000-000030090000}"/>
    <cellStyle name="20% - Accent3 5 2 3" xfId="2353" xr:uid="{00000000-0005-0000-0000-000031090000}"/>
    <cellStyle name="20% - Accent3 5 3" xfId="2354" xr:uid="{00000000-0005-0000-0000-000032090000}"/>
    <cellStyle name="20% - Accent3 5 3 2" xfId="2355" xr:uid="{00000000-0005-0000-0000-000033090000}"/>
    <cellStyle name="20% - Accent3 5 3 2 2" xfId="2356" xr:uid="{00000000-0005-0000-0000-000034090000}"/>
    <cellStyle name="20% - Accent3 5 3 3" xfId="2357" xr:uid="{00000000-0005-0000-0000-000035090000}"/>
    <cellStyle name="20% - Accent3 5 4" xfId="2358" xr:uid="{00000000-0005-0000-0000-000036090000}"/>
    <cellStyle name="20% - Accent3 5 4 2" xfId="2359" xr:uid="{00000000-0005-0000-0000-000037090000}"/>
    <cellStyle name="20% - Accent3 5 4 2 2" xfId="2360" xr:uid="{00000000-0005-0000-0000-000038090000}"/>
    <cellStyle name="20% - Accent3 5 4 3" xfId="2361" xr:uid="{00000000-0005-0000-0000-000039090000}"/>
    <cellStyle name="20% - Accent3 5 5" xfId="2362" xr:uid="{00000000-0005-0000-0000-00003A090000}"/>
    <cellStyle name="20% - Accent3 5 5 2" xfId="2363" xr:uid="{00000000-0005-0000-0000-00003B090000}"/>
    <cellStyle name="20% - Accent3 5 5 2 2" xfId="2364" xr:uid="{00000000-0005-0000-0000-00003C090000}"/>
    <cellStyle name="20% - Accent3 5 5 3" xfId="2365" xr:uid="{00000000-0005-0000-0000-00003D090000}"/>
    <cellStyle name="20% - Accent3 5 6" xfId="2366" xr:uid="{00000000-0005-0000-0000-00003E090000}"/>
    <cellStyle name="20% - Accent3 5 6 2" xfId="2367" xr:uid="{00000000-0005-0000-0000-00003F090000}"/>
    <cellStyle name="20% - Accent3 5 6 2 2" xfId="2368" xr:uid="{00000000-0005-0000-0000-000040090000}"/>
    <cellStyle name="20% - Accent3 5 6 3" xfId="2369" xr:uid="{00000000-0005-0000-0000-000041090000}"/>
    <cellStyle name="20% - Accent3 5 7" xfId="2370" xr:uid="{00000000-0005-0000-0000-000042090000}"/>
    <cellStyle name="20% - Accent3 5 7 2" xfId="2371" xr:uid="{00000000-0005-0000-0000-000043090000}"/>
    <cellStyle name="20% - Accent3 5 7 2 2" xfId="2372" xr:uid="{00000000-0005-0000-0000-000044090000}"/>
    <cellStyle name="20% - Accent3 5 7 3" xfId="2373" xr:uid="{00000000-0005-0000-0000-000045090000}"/>
    <cellStyle name="20% - Accent3 6" xfId="2374" xr:uid="{00000000-0005-0000-0000-000046090000}"/>
    <cellStyle name="20% - Accent3 7" xfId="2375" xr:uid="{00000000-0005-0000-0000-000047090000}"/>
    <cellStyle name="20% - Accent3 8" xfId="2376" xr:uid="{00000000-0005-0000-0000-000048090000}"/>
    <cellStyle name="20% - Accent3 9" xfId="2377" xr:uid="{00000000-0005-0000-0000-000049090000}"/>
    <cellStyle name="20% - Accent4" xfId="37" xr:uid="{00000000-0005-0000-0000-000025000000}"/>
    <cellStyle name="20% - Accent4 10" xfId="2378" xr:uid="{00000000-0005-0000-0000-00004A090000}"/>
    <cellStyle name="20% - Accent4 11" xfId="2379" xr:uid="{00000000-0005-0000-0000-00004B090000}"/>
    <cellStyle name="20% - Accent4 12" xfId="2380" xr:uid="{00000000-0005-0000-0000-00004C090000}"/>
    <cellStyle name="20% - Accent4 13" xfId="2381" xr:uid="{00000000-0005-0000-0000-00004D090000}"/>
    <cellStyle name="20% - Accent4 14" xfId="2382" xr:uid="{00000000-0005-0000-0000-00004E090000}"/>
    <cellStyle name="20% - Accent4 15" xfId="2383" xr:uid="{00000000-0005-0000-0000-00004F090000}"/>
    <cellStyle name="20% - Accent4 16" xfId="2384" xr:uid="{00000000-0005-0000-0000-000050090000}"/>
    <cellStyle name="20% - Accent4 17" xfId="2385" xr:uid="{00000000-0005-0000-0000-000051090000}"/>
    <cellStyle name="20% - Accent4 18" xfId="2386" xr:uid="{00000000-0005-0000-0000-000052090000}"/>
    <cellStyle name="20% - Accent4 19" xfId="2387" xr:uid="{00000000-0005-0000-0000-000053090000}"/>
    <cellStyle name="20% - Accent4 2" xfId="2388" xr:uid="{00000000-0005-0000-0000-000054090000}"/>
    <cellStyle name="20% - Accent4 2 2" xfId="2389" xr:uid="{00000000-0005-0000-0000-000055090000}"/>
    <cellStyle name="20% - Accent4 2 2 2" xfId="2390" xr:uid="{00000000-0005-0000-0000-000056090000}"/>
    <cellStyle name="20% - Accent4 2 2 2 2" xfId="2391" xr:uid="{00000000-0005-0000-0000-000057090000}"/>
    <cellStyle name="20% - Accent4 2 2 3" xfId="2392" xr:uid="{00000000-0005-0000-0000-000058090000}"/>
    <cellStyle name="20% - Accent4 2 3" xfId="2393" xr:uid="{00000000-0005-0000-0000-000059090000}"/>
    <cellStyle name="20% - Accent4 2 3 2" xfId="2394" xr:uid="{00000000-0005-0000-0000-00005A090000}"/>
    <cellStyle name="20% - Accent4 2 3 2 2" xfId="2395" xr:uid="{00000000-0005-0000-0000-00005B090000}"/>
    <cellStyle name="20% - Accent4 2 3 3" xfId="2396" xr:uid="{00000000-0005-0000-0000-00005C090000}"/>
    <cellStyle name="20% - Accent4 2 4" xfId="2397" xr:uid="{00000000-0005-0000-0000-00005D090000}"/>
    <cellStyle name="20% - Accent4 2 4 2" xfId="2398" xr:uid="{00000000-0005-0000-0000-00005E090000}"/>
    <cellStyle name="20% - Accent4 2 4 2 2" xfId="2399" xr:uid="{00000000-0005-0000-0000-00005F090000}"/>
    <cellStyle name="20% - Accent4 2 4 3" xfId="2400" xr:uid="{00000000-0005-0000-0000-000060090000}"/>
    <cellStyle name="20% - Accent4 2 5" xfId="2401" xr:uid="{00000000-0005-0000-0000-000061090000}"/>
    <cellStyle name="20% - Accent4 2 5 2" xfId="2402" xr:uid="{00000000-0005-0000-0000-000062090000}"/>
    <cellStyle name="20% - Accent4 2 5 2 2" xfId="2403" xr:uid="{00000000-0005-0000-0000-000063090000}"/>
    <cellStyle name="20% - Accent4 2 5 3" xfId="2404" xr:uid="{00000000-0005-0000-0000-000064090000}"/>
    <cellStyle name="20% - Accent4 2 6" xfId="2405" xr:uid="{00000000-0005-0000-0000-000065090000}"/>
    <cellStyle name="20% - Accent4 2 6 2" xfId="2406" xr:uid="{00000000-0005-0000-0000-000066090000}"/>
    <cellStyle name="20% - Accent4 2 6 2 2" xfId="2407" xr:uid="{00000000-0005-0000-0000-000067090000}"/>
    <cellStyle name="20% - Accent4 2 6 3" xfId="2408" xr:uid="{00000000-0005-0000-0000-000068090000}"/>
    <cellStyle name="20% - Accent4 2 7" xfId="2409" xr:uid="{00000000-0005-0000-0000-000069090000}"/>
    <cellStyle name="20% - Accent4 2 7 2" xfId="2410" xr:uid="{00000000-0005-0000-0000-00006A090000}"/>
    <cellStyle name="20% - Accent4 2 7 2 2" xfId="2411" xr:uid="{00000000-0005-0000-0000-00006B090000}"/>
    <cellStyle name="20% - Accent4 2 7 3" xfId="2412" xr:uid="{00000000-0005-0000-0000-00006C090000}"/>
    <cellStyle name="20% - Accent4 20" xfId="2413" xr:uid="{00000000-0005-0000-0000-00006D090000}"/>
    <cellStyle name="20% - Accent4 21" xfId="2414" xr:uid="{00000000-0005-0000-0000-00006E090000}"/>
    <cellStyle name="20% - Accent4 22" xfId="2415" xr:uid="{00000000-0005-0000-0000-00006F090000}"/>
    <cellStyle name="20% - Accent4 23" xfId="2416" xr:uid="{00000000-0005-0000-0000-000070090000}"/>
    <cellStyle name="20% - Accent4 24" xfId="2417" xr:uid="{00000000-0005-0000-0000-000071090000}"/>
    <cellStyle name="20% - Accent4 25" xfId="2418" xr:uid="{00000000-0005-0000-0000-000072090000}"/>
    <cellStyle name="20% - Accent4 26" xfId="2419" xr:uid="{00000000-0005-0000-0000-000073090000}"/>
    <cellStyle name="20% - Accent4 27" xfId="2420" xr:uid="{00000000-0005-0000-0000-000074090000}"/>
    <cellStyle name="20% - Accent4 28" xfId="2421" xr:uid="{00000000-0005-0000-0000-000075090000}"/>
    <cellStyle name="20% - Accent4 29" xfId="2422" xr:uid="{00000000-0005-0000-0000-000076090000}"/>
    <cellStyle name="20% - Accent4 3" xfId="2423" xr:uid="{00000000-0005-0000-0000-000077090000}"/>
    <cellStyle name="20% - Accent4 3 2" xfId="2424" xr:uid="{00000000-0005-0000-0000-000078090000}"/>
    <cellStyle name="20% - Accent4 3 2 2" xfId="2425" xr:uid="{00000000-0005-0000-0000-000079090000}"/>
    <cellStyle name="20% - Accent4 3 2 2 2" xfId="2426" xr:uid="{00000000-0005-0000-0000-00007A090000}"/>
    <cellStyle name="20% - Accent4 3 2 3" xfId="2427" xr:uid="{00000000-0005-0000-0000-00007B090000}"/>
    <cellStyle name="20% - Accent4 3 3" xfId="2428" xr:uid="{00000000-0005-0000-0000-00007C090000}"/>
    <cellStyle name="20% - Accent4 3 3 2" xfId="2429" xr:uid="{00000000-0005-0000-0000-00007D090000}"/>
    <cellStyle name="20% - Accent4 3 3 2 2" xfId="2430" xr:uid="{00000000-0005-0000-0000-00007E090000}"/>
    <cellStyle name="20% - Accent4 3 3 3" xfId="2431" xr:uid="{00000000-0005-0000-0000-00007F090000}"/>
    <cellStyle name="20% - Accent4 3 4" xfId="2432" xr:uid="{00000000-0005-0000-0000-000080090000}"/>
    <cellStyle name="20% - Accent4 3 4 2" xfId="2433" xr:uid="{00000000-0005-0000-0000-000081090000}"/>
    <cellStyle name="20% - Accent4 3 4 2 2" xfId="2434" xr:uid="{00000000-0005-0000-0000-000082090000}"/>
    <cellStyle name="20% - Accent4 3 4 3" xfId="2435" xr:uid="{00000000-0005-0000-0000-000083090000}"/>
    <cellStyle name="20% - Accent4 3 5" xfId="2436" xr:uid="{00000000-0005-0000-0000-000084090000}"/>
    <cellStyle name="20% - Accent4 3 5 2" xfId="2437" xr:uid="{00000000-0005-0000-0000-000085090000}"/>
    <cellStyle name="20% - Accent4 3 5 2 2" xfId="2438" xr:uid="{00000000-0005-0000-0000-000086090000}"/>
    <cellStyle name="20% - Accent4 3 5 3" xfId="2439" xr:uid="{00000000-0005-0000-0000-000087090000}"/>
    <cellStyle name="20% - Accent4 3 6" xfId="2440" xr:uid="{00000000-0005-0000-0000-000088090000}"/>
    <cellStyle name="20% - Accent4 3 6 2" xfId="2441" xr:uid="{00000000-0005-0000-0000-000089090000}"/>
    <cellStyle name="20% - Accent4 3 6 2 2" xfId="2442" xr:uid="{00000000-0005-0000-0000-00008A090000}"/>
    <cellStyle name="20% - Accent4 3 6 3" xfId="2443" xr:uid="{00000000-0005-0000-0000-00008B090000}"/>
    <cellStyle name="20% - Accent4 3 7" xfId="2444" xr:uid="{00000000-0005-0000-0000-00008C090000}"/>
    <cellStyle name="20% - Accent4 3 7 2" xfId="2445" xr:uid="{00000000-0005-0000-0000-00008D090000}"/>
    <cellStyle name="20% - Accent4 3 7 2 2" xfId="2446" xr:uid="{00000000-0005-0000-0000-00008E090000}"/>
    <cellStyle name="20% - Accent4 3 7 3" xfId="2447" xr:uid="{00000000-0005-0000-0000-00008F090000}"/>
    <cellStyle name="20% - Accent4 30" xfId="2448" xr:uid="{00000000-0005-0000-0000-000090090000}"/>
    <cellStyle name="20% - Accent4 31" xfId="2449" xr:uid="{00000000-0005-0000-0000-000091090000}"/>
    <cellStyle name="20% - Accent4 32" xfId="2450" xr:uid="{00000000-0005-0000-0000-000092090000}"/>
    <cellStyle name="20% - Accent4 33" xfId="2451" xr:uid="{00000000-0005-0000-0000-000093090000}"/>
    <cellStyle name="20% - Accent4 4" xfId="2452" xr:uid="{00000000-0005-0000-0000-000094090000}"/>
    <cellStyle name="20% - Accent4 4 2" xfId="2453" xr:uid="{00000000-0005-0000-0000-000095090000}"/>
    <cellStyle name="20% - Accent4 4 2 2" xfId="2454" xr:uid="{00000000-0005-0000-0000-000096090000}"/>
    <cellStyle name="20% - Accent4 4 2 2 2" xfId="2455" xr:uid="{00000000-0005-0000-0000-000097090000}"/>
    <cellStyle name="20% - Accent4 4 2 3" xfId="2456" xr:uid="{00000000-0005-0000-0000-000098090000}"/>
    <cellStyle name="20% - Accent4 4 3" xfId="2457" xr:uid="{00000000-0005-0000-0000-000099090000}"/>
    <cellStyle name="20% - Accent4 4 3 2" xfId="2458" xr:uid="{00000000-0005-0000-0000-00009A090000}"/>
    <cellStyle name="20% - Accent4 4 3 2 2" xfId="2459" xr:uid="{00000000-0005-0000-0000-00009B090000}"/>
    <cellStyle name="20% - Accent4 4 3 3" xfId="2460" xr:uid="{00000000-0005-0000-0000-00009C090000}"/>
    <cellStyle name="20% - Accent4 4 4" xfId="2461" xr:uid="{00000000-0005-0000-0000-00009D090000}"/>
    <cellStyle name="20% - Accent4 4 4 2" xfId="2462" xr:uid="{00000000-0005-0000-0000-00009E090000}"/>
    <cellStyle name="20% - Accent4 4 4 2 2" xfId="2463" xr:uid="{00000000-0005-0000-0000-00009F090000}"/>
    <cellStyle name="20% - Accent4 4 4 3" xfId="2464" xr:uid="{00000000-0005-0000-0000-0000A0090000}"/>
    <cellStyle name="20% - Accent4 4 5" xfId="2465" xr:uid="{00000000-0005-0000-0000-0000A1090000}"/>
    <cellStyle name="20% - Accent4 4 5 2" xfId="2466" xr:uid="{00000000-0005-0000-0000-0000A2090000}"/>
    <cellStyle name="20% - Accent4 4 5 2 2" xfId="2467" xr:uid="{00000000-0005-0000-0000-0000A3090000}"/>
    <cellStyle name="20% - Accent4 4 5 3" xfId="2468" xr:uid="{00000000-0005-0000-0000-0000A4090000}"/>
    <cellStyle name="20% - Accent4 4 6" xfId="2469" xr:uid="{00000000-0005-0000-0000-0000A5090000}"/>
    <cellStyle name="20% - Accent4 4 6 2" xfId="2470" xr:uid="{00000000-0005-0000-0000-0000A6090000}"/>
    <cellStyle name="20% - Accent4 4 6 2 2" xfId="2471" xr:uid="{00000000-0005-0000-0000-0000A7090000}"/>
    <cellStyle name="20% - Accent4 4 6 3" xfId="2472" xr:uid="{00000000-0005-0000-0000-0000A8090000}"/>
    <cellStyle name="20% - Accent4 4 7" xfId="2473" xr:uid="{00000000-0005-0000-0000-0000A9090000}"/>
    <cellStyle name="20% - Accent4 4 7 2" xfId="2474" xr:uid="{00000000-0005-0000-0000-0000AA090000}"/>
    <cellStyle name="20% - Accent4 4 7 2 2" xfId="2475" xr:uid="{00000000-0005-0000-0000-0000AB090000}"/>
    <cellStyle name="20% - Accent4 4 7 3" xfId="2476" xr:uid="{00000000-0005-0000-0000-0000AC090000}"/>
    <cellStyle name="20% - Accent4 5" xfId="2477" xr:uid="{00000000-0005-0000-0000-0000AD090000}"/>
    <cellStyle name="20% - Accent4 5 2" xfId="2478" xr:uid="{00000000-0005-0000-0000-0000AE090000}"/>
    <cellStyle name="20% - Accent4 5 2 2" xfId="2479" xr:uid="{00000000-0005-0000-0000-0000AF090000}"/>
    <cellStyle name="20% - Accent4 5 2 2 2" xfId="2480" xr:uid="{00000000-0005-0000-0000-0000B0090000}"/>
    <cellStyle name="20% - Accent4 5 2 3" xfId="2481" xr:uid="{00000000-0005-0000-0000-0000B1090000}"/>
    <cellStyle name="20% - Accent4 5 3" xfId="2482" xr:uid="{00000000-0005-0000-0000-0000B2090000}"/>
    <cellStyle name="20% - Accent4 5 3 2" xfId="2483" xr:uid="{00000000-0005-0000-0000-0000B3090000}"/>
    <cellStyle name="20% - Accent4 5 3 2 2" xfId="2484" xr:uid="{00000000-0005-0000-0000-0000B4090000}"/>
    <cellStyle name="20% - Accent4 5 3 3" xfId="2485" xr:uid="{00000000-0005-0000-0000-0000B5090000}"/>
    <cellStyle name="20% - Accent4 5 4" xfId="2486" xr:uid="{00000000-0005-0000-0000-0000B6090000}"/>
    <cellStyle name="20% - Accent4 5 4 2" xfId="2487" xr:uid="{00000000-0005-0000-0000-0000B7090000}"/>
    <cellStyle name="20% - Accent4 5 4 2 2" xfId="2488" xr:uid="{00000000-0005-0000-0000-0000B8090000}"/>
    <cellStyle name="20% - Accent4 5 4 3" xfId="2489" xr:uid="{00000000-0005-0000-0000-0000B9090000}"/>
    <cellStyle name="20% - Accent4 5 5" xfId="2490" xr:uid="{00000000-0005-0000-0000-0000BA090000}"/>
    <cellStyle name="20% - Accent4 5 5 2" xfId="2491" xr:uid="{00000000-0005-0000-0000-0000BB090000}"/>
    <cellStyle name="20% - Accent4 5 5 2 2" xfId="2492" xr:uid="{00000000-0005-0000-0000-0000BC090000}"/>
    <cellStyle name="20% - Accent4 5 5 3" xfId="2493" xr:uid="{00000000-0005-0000-0000-0000BD090000}"/>
    <cellStyle name="20% - Accent4 5 6" xfId="2494" xr:uid="{00000000-0005-0000-0000-0000BE090000}"/>
    <cellStyle name="20% - Accent4 5 6 2" xfId="2495" xr:uid="{00000000-0005-0000-0000-0000BF090000}"/>
    <cellStyle name="20% - Accent4 5 6 2 2" xfId="2496" xr:uid="{00000000-0005-0000-0000-0000C0090000}"/>
    <cellStyle name="20% - Accent4 5 6 3" xfId="2497" xr:uid="{00000000-0005-0000-0000-0000C1090000}"/>
    <cellStyle name="20% - Accent4 5 7" xfId="2498" xr:uid="{00000000-0005-0000-0000-0000C2090000}"/>
    <cellStyle name="20% - Accent4 5 7 2" xfId="2499" xr:uid="{00000000-0005-0000-0000-0000C3090000}"/>
    <cellStyle name="20% - Accent4 5 7 2 2" xfId="2500" xr:uid="{00000000-0005-0000-0000-0000C4090000}"/>
    <cellStyle name="20% - Accent4 5 7 3" xfId="2501" xr:uid="{00000000-0005-0000-0000-0000C5090000}"/>
    <cellStyle name="20% - Accent4 6" xfId="2502" xr:uid="{00000000-0005-0000-0000-0000C6090000}"/>
    <cellStyle name="20% - Accent4 7" xfId="2503" xr:uid="{00000000-0005-0000-0000-0000C7090000}"/>
    <cellStyle name="20% - Accent4 8" xfId="2504" xr:uid="{00000000-0005-0000-0000-0000C8090000}"/>
    <cellStyle name="20% - Accent4 9" xfId="2505" xr:uid="{00000000-0005-0000-0000-0000C9090000}"/>
    <cellStyle name="20% - Accent5" xfId="38" xr:uid="{00000000-0005-0000-0000-000026000000}"/>
    <cellStyle name="20% - Accent5 10" xfId="2506" xr:uid="{00000000-0005-0000-0000-0000CA090000}"/>
    <cellStyle name="20% - Accent5 11" xfId="2507" xr:uid="{00000000-0005-0000-0000-0000CB090000}"/>
    <cellStyle name="20% - Accent5 12" xfId="2508" xr:uid="{00000000-0005-0000-0000-0000CC090000}"/>
    <cellStyle name="20% - Accent5 13" xfId="2509" xr:uid="{00000000-0005-0000-0000-0000CD090000}"/>
    <cellStyle name="20% - Accent5 14" xfId="2510" xr:uid="{00000000-0005-0000-0000-0000CE090000}"/>
    <cellStyle name="20% - Accent5 15" xfId="2511" xr:uid="{00000000-0005-0000-0000-0000CF090000}"/>
    <cellStyle name="20% - Accent5 16" xfId="2512" xr:uid="{00000000-0005-0000-0000-0000D0090000}"/>
    <cellStyle name="20% - Accent5 17" xfId="2513" xr:uid="{00000000-0005-0000-0000-0000D1090000}"/>
    <cellStyle name="20% - Accent5 18" xfId="2514" xr:uid="{00000000-0005-0000-0000-0000D2090000}"/>
    <cellStyle name="20% - Accent5 19" xfId="2515" xr:uid="{00000000-0005-0000-0000-0000D3090000}"/>
    <cellStyle name="20% - Accent5 2" xfId="2516" xr:uid="{00000000-0005-0000-0000-0000D4090000}"/>
    <cellStyle name="20% - Accent5 2 2" xfId="2517" xr:uid="{00000000-0005-0000-0000-0000D5090000}"/>
    <cellStyle name="20% - Accent5 2 2 2" xfId="2518" xr:uid="{00000000-0005-0000-0000-0000D6090000}"/>
    <cellStyle name="20% - Accent5 2 2 2 2" xfId="2519" xr:uid="{00000000-0005-0000-0000-0000D7090000}"/>
    <cellStyle name="20% - Accent5 2 2 3" xfId="2520" xr:uid="{00000000-0005-0000-0000-0000D8090000}"/>
    <cellStyle name="20% - Accent5 2 3" xfId="2521" xr:uid="{00000000-0005-0000-0000-0000D9090000}"/>
    <cellStyle name="20% - Accent5 2 3 2" xfId="2522" xr:uid="{00000000-0005-0000-0000-0000DA090000}"/>
    <cellStyle name="20% - Accent5 2 3 2 2" xfId="2523" xr:uid="{00000000-0005-0000-0000-0000DB090000}"/>
    <cellStyle name="20% - Accent5 2 3 3" xfId="2524" xr:uid="{00000000-0005-0000-0000-0000DC090000}"/>
    <cellStyle name="20% - Accent5 2 4" xfId="2525" xr:uid="{00000000-0005-0000-0000-0000DD090000}"/>
    <cellStyle name="20% - Accent5 2 4 2" xfId="2526" xr:uid="{00000000-0005-0000-0000-0000DE090000}"/>
    <cellStyle name="20% - Accent5 2 4 2 2" xfId="2527" xr:uid="{00000000-0005-0000-0000-0000DF090000}"/>
    <cellStyle name="20% - Accent5 2 4 3" xfId="2528" xr:uid="{00000000-0005-0000-0000-0000E0090000}"/>
    <cellStyle name="20% - Accent5 2 5" xfId="2529" xr:uid="{00000000-0005-0000-0000-0000E1090000}"/>
    <cellStyle name="20% - Accent5 2 5 2" xfId="2530" xr:uid="{00000000-0005-0000-0000-0000E2090000}"/>
    <cellStyle name="20% - Accent5 2 5 2 2" xfId="2531" xr:uid="{00000000-0005-0000-0000-0000E3090000}"/>
    <cellStyle name="20% - Accent5 2 5 3" xfId="2532" xr:uid="{00000000-0005-0000-0000-0000E4090000}"/>
    <cellStyle name="20% - Accent5 2 6" xfId="2533" xr:uid="{00000000-0005-0000-0000-0000E5090000}"/>
    <cellStyle name="20% - Accent5 2 6 2" xfId="2534" xr:uid="{00000000-0005-0000-0000-0000E6090000}"/>
    <cellStyle name="20% - Accent5 2 6 2 2" xfId="2535" xr:uid="{00000000-0005-0000-0000-0000E7090000}"/>
    <cellStyle name="20% - Accent5 2 6 3" xfId="2536" xr:uid="{00000000-0005-0000-0000-0000E8090000}"/>
    <cellStyle name="20% - Accent5 2 7" xfId="2537" xr:uid="{00000000-0005-0000-0000-0000E9090000}"/>
    <cellStyle name="20% - Accent5 2 7 2" xfId="2538" xr:uid="{00000000-0005-0000-0000-0000EA090000}"/>
    <cellStyle name="20% - Accent5 2 7 2 2" xfId="2539" xr:uid="{00000000-0005-0000-0000-0000EB090000}"/>
    <cellStyle name="20% - Accent5 2 7 3" xfId="2540" xr:uid="{00000000-0005-0000-0000-0000EC090000}"/>
    <cellStyle name="20% - Accent5 20" xfId="2541" xr:uid="{00000000-0005-0000-0000-0000ED090000}"/>
    <cellStyle name="20% - Accent5 21" xfId="2542" xr:uid="{00000000-0005-0000-0000-0000EE090000}"/>
    <cellStyle name="20% - Accent5 22" xfId="2543" xr:uid="{00000000-0005-0000-0000-0000EF090000}"/>
    <cellStyle name="20% - Accent5 23" xfId="2544" xr:uid="{00000000-0005-0000-0000-0000F0090000}"/>
    <cellStyle name="20% - Accent5 24" xfId="2545" xr:uid="{00000000-0005-0000-0000-0000F1090000}"/>
    <cellStyle name="20% - Accent5 25" xfId="2546" xr:uid="{00000000-0005-0000-0000-0000F2090000}"/>
    <cellStyle name="20% - Accent5 26" xfId="2547" xr:uid="{00000000-0005-0000-0000-0000F3090000}"/>
    <cellStyle name="20% - Accent5 27" xfId="2548" xr:uid="{00000000-0005-0000-0000-0000F4090000}"/>
    <cellStyle name="20% - Accent5 28" xfId="2549" xr:uid="{00000000-0005-0000-0000-0000F5090000}"/>
    <cellStyle name="20% - Accent5 29" xfId="2550" xr:uid="{00000000-0005-0000-0000-0000F6090000}"/>
    <cellStyle name="20% - Accent5 3" xfId="2551" xr:uid="{00000000-0005-0000-0000-0000F7090000}"/>
    <cellStyle name="20% - Accent5 3 2" xfId="2552" xr:uid="{00000000-0005-0000-0000-0000F8090000}"/>
    <cellStyle name="20% - Accent5 3 2 2" xfId="2553" xr:uid="{00000000-0005-0000-0000-0000F9090000}"/>
    <cellStyle name="20% - Accent5 3 2 2 2" xfId="2554" xr:uid="{00000000-0005-0000-0000-0000FA090000}"/>
    <cellStyle name="20% - Accent5 3 2 3" xfId="2555" xr:uid="{00000000-0005-0000-0000-0000FB090000}"/>
    <cellStyle name="20% - Accent5 3 3" xfId="2556" xr:uid="{00000000-0005-0000-0000-0000FC090000}"/>
    <cellStyle name="20% - Accent5 3 3 2" xfId="2557" xr:uid="{00000000-0005-0000-0000-0000FD090000}"/>
    <cellStyle name="20% - Accent5 3 3 2 2" xfId="2558" xr:uid="{00000000-0005-0000-0000-0000FE090000}"/>
    <cellStyle name="20% - Accent5 3 3 3" xfId="2559" xr:uid="{00000000-0005-0000-0000-0000FF090000}"/>
    <cellStyle name="20% - Accent5 3 4" xfId="2560" xr:uid="{00000000-0005-0000-0000-0000000A0000}"/>
    <cellStyle name="20% - Accent5 3 4 2" xfId="2561" xr:uid="{00000000-0005-0000-0000-0000010A0000}"/>
    <cellStyle name="20% - Accent5 3 4 2 2" xfId="2562" xr:uid="{00000000-0005-0000-0000-0000020A0000}"/>
    <cellStyle name="20% - Accent5 3 4 3" xfId="2563" xr:uid="{00000000-0005-0000-0000-0000030A0000}"/>
    <cellStyle name="20% - Accent5 3 5" xfId="2564" xr:uid="{00000000-0005-0000-0000-0000040A0000}"/>
    <cellStyle name="20% - Accent5 3 5 2" xfId="2565" xr:uid="{00000000-0005-0000-0000-0000050A0000}"/>
    <cellStyle name="20% - Accent5 3 5 2 2" xfId="2566" xr:uid="{00000000-0005-0000-0000-0000060A0000}"/>
    <cellStyle name="20% - Accent5 3 5 3" xfId="2567" xr:uid="{00000000-0005-0000-0000-0000070A0000}"/>
    <cellStyle name="20% - Accent5 3 6" xfId="2568" xr:uid="{00000000-0005-0000-0000-0000080A0000}"/>
    <cellStyle name="20% - Accent5 3 6 2" xfId="2569" xr:uid="{00000000-0005-0000-0000-0000090A0000}"/>
    <cellStyle name="20% - Accent5 3 6 2 2" xfId="2570" xr:uid="{00000000-0005-0000-0000-00000A0A0000}"/>
    <cellStyle name="20% - Accent5 3 6 3" xfId="2571" xr:uid="{00000000-0005-0000-0000-00000B0A0000}"/>
    <cellStyle name="20% - Accent5 3 7" xfId="2572" xr:uid="{00000000-0005-0000-0000-00000C0A0000}"/>
    <cellStyle name="20% - Accent5 3 7 2" xfId="2573" xr:uid="{00000000-0005-0000-0000-00000D0A0000}"/>
    <cellStyle name="20% - Accent5 3 7 2 2" xfId="2574" xr:uid="{00000000-0005-0000-0000-00000E0A0000}"/>
    <cellStyle name="20% - Accent5 3 7 3" xfId="2575" xr:uid="{00000000-0005-0000-0000-00000F0A0000}"/>
    <cellStyle name="20% - Accent5 30" xfId="2576" xr:uid="{00000000-0005-0000-0000-0000100A0000}"/>
    <cellStyle name="20% - Accent5 31" xfId="2577" xr:uid="{00000000-0005-0000-0000-0000110A0000}"/>
    <cellStyle name="20% - Accent5 32" xfId="2578" xr:uid="{00000000-0005-0000-0000-0000120A0000}"/>
    <cellStyle name="20% - Accent5 33" xfId="2579" xr:uid="{00000000-0005-0000-0000-0000130A0000}"/>
    <cellStyle name="20% - Accent5 4" xfId="2580" xr:uid="{00000000-0005-0000-0000-0000140A0000}"/>
    <cellStyle name="20% - Accent5 4 2" xfId="2581" xr:uid="{00000000-0005-0000-0000-0000150A0000}"/>
    <cellStyle name="20% - Accent5 4 2 2" xfId="2582" xr:uid="{00000000-0005-0000-0000-0000160A0000}"/>
    <cellStyle name="20% - Accent5 4 2 2 2" xfId="2583" xr:uid="{00000000-0005-0000-0000-0000170A0000}"/>
    <cellStyle name="20% - Accent5 4 2 3" xfId="2584" xr:uid="{00000000-0005-0000-0000-0000180A0000}"/>
    <cellStyle name="20% - Accent5 4 3" xfId="2585" xr:uid="{00000000-0005-0000-0000-0000190A0000}"/>
    <cellStyle name="20% - Accent5 4 3 2" xfId="2586" xr:uid="{00000000-0005-0000-0000-00001A0A0000}"/>
    <cellStyle name="20% - Accent5 4 3 2 2" xfId="2587" xr:uid="{00000000-0005-0000-0000-00001B0A0000}"/>
    <cellStyle name="20% - Accent5 4 3 3" xfId="2588" xr:uid="{00000000-0005-0000-0000-00001C0A0000}"/>
    <cellStyle name="20% - Accent5 4 4" xfId="2589" xr:uid="{00000000-0005-0000-0000-00001D0A0000}"/>
    <cellStyle name="20% - Accent5 4 4 2" xfId="2590" xr:uid="{00000000-0005-0000-0000-00001E0A0000}"/>
    <cellStyle name="20% - Accent5 4 4 2 2" xfId="2591" xr:uid="{00000000-0005-0000-0000-00001F0A0000}"/>
    <cellStyle name="20% - Accent5 4 4 3" xfId="2592" xr:uid="{00000000-0005-0000-0000-0000200A0000}"/>
    <cellStyle name="20% - Accent5 4 5" xfId="2593" xr:uid="{00000000-0005-0000-0000-0000210A0000}"/>
    <cellStyle name="20% - Accent5 4 5 2" xfId="2594" xr:uid="{00000000-0005-0000-0000-0000220A0000}"/>
    <cellStyle name="20% - Accent5 4 5 2 2" xfId="2595" xr:uid="{00000000-0005-0000-0000-0000230A0000}"/>
    <cellStyle name="20% - Accent5 4 5 3" xfId="2596" xr:uid="{00000000-0005-0000-0000-0000240A0000}"/>
    <cellStyle name="20% - Accent5 4 6" xfId="2597" xr:uid="{00000000-0005-0000-0000-0000250A0000}"/>
    <cellStyle name="20% - Accent5 4 6 2" xfId="2598" xr:uid="{00000000-0005-0000-0000-0000260A0000}"/>
    <cellStyle name="20% - Accent5 4 6 2 2" xfId="2599" xr:uid="{00000000-0005-0000-0000-0000270A0000}"/>
    <cellStyle name="20% - Accent5 4 6 3" xfId="2600" xr:uid="{00000000-0005-0000-0000-0000280A0000}"/>
    <cellStyle name="20% - Accent5 4 7" xfId="2601" xr:uid="{00000000-0005-0000-0000-0000290A0000}"/>
    <cellStyle name="20% - Accent5 4 7 2" xfId="2602" xr:uid="{00000000-0005-0000-0000-00002A0A0000}"/>
    <cellStyle name="20% - Accent5 4 7 2 2" xfId="2603" xr:uid="{00000000-0005-0000-0000-00002B0A0000}"/>
    <cellStyle name="20% - Accent5 4 7 3" xfId="2604" xr:uid="{00000000-0005-0000-0000-00002C0A0000}"/>
    <cellStyle name="20% - Accent5 5" xfId="2605" xr:uid="{00000000-0005-0000-0000-00002D0A0000}"/>
    <cellStyle name="20% - Accent5 5 2" xfId="2606" xr:uid="{00000000-0005-0000-0000-00002E0A0000}"/>
    <cellStyle name="20% - Accent5 5 2 2" xfId="2607" xr:uid="{00000000-0005-0000-0000-00002F0A0000}"/>
    <cellStyle name="20% - Accent5 5 2 2 2" xfId="2608" xr:uid="{00000000-0005-0000-0000-0000300A0000}"/>
    <cellStyle name="20% - Accent5 5 2 3" xfId="2609" xr:uid="{00000000-0005-0000-0000-0000310A0000}"/>
    <cellStyle name="20% - Accent5 5 3" xfId="2610" xr:uid="{00000000-0005-0000-0000-0000320A0000}"/>
    <cellStyle name="20% - Accent5 5 3 2" xfId="2611" xr:uid="{00000000-0005-0000-0000-0000330A0000}"/>
    <cellStyle name="20% - Accent5 5 3 2 2" xfId="2612" xr:uid="{00000000-0005-0000-0000-0000340A0000}"/>
    <cellStyle name="20% - Accent5 5 3 3" xfId="2613" xr:uid="{00000000-0005-0000-0000-0000350A0000}"/>
    <cellStyle name="20% - Accent5 5 4" xfId="2614" xr:uid="{00000000-0005-0000-0000-0000360A0000}"/>
    <cellStyle name="20% - Accent5 5 4 2" xfId="2615" xr:uid="{00000000-0005-0000-0000-0000370A0000}"/>
    <cellStyle name="20% - Accent5 5 4 2 2" xfId="2616" xr:uid="{00000000-0005-0000-0000-0000380A0000}"/>
    <cellStyle name="20% - Accent5 5 4 3" xfId="2617" xr:uid="{00000000-0005-0000-0000-0000390A0000}"/>
    <cellStyle name="20% - Accent5 5 5" xfId="2618" xr:uid="{00000000-0005-0000-0000-00003A0A0000}"/>
    <cellStyle name="20% - Accent5 5 5 2" xfId="2619" xr:uid="{00000000-0005-0000-0000-00003B0A0000}"/>
    <cellStyle name="20% - Accent5 5 5 2 2" xfId="2620" xr:uid="{00000000-0005-0000-0000-00003C0A0000}"/>
    <cellStyle name="20% - Accent5 5 5 3" xfId="2621" xr:uid="{00000000-0005-0000-0000-00003D0A0000}"/>
    <cellStyle name="20% - Accent5 5 6" xfId="2622" xr:uid="{00000000-0005-0000-0000-00003E0A0000}"/>
    <cellStyle name="20% - Accent5 5 6 2" xfId="2623" xr:uid="{00000000-0005-0000-0000-00003F0A0000}"/>
    <cellStyle name="20% - Accent5 5 6 2 2" xfId="2624" xr:uid="{00000000-0005-0000-0000-0000400A0000}"/>
    <cellStyle name="20% - Accent5 5 6 3" xfId="2625" xr:uid="{00000000-0005-0000-0000-0000410A0000}"/>
    <cellStyle name="20% - Accent5 5 7" xfId="2626" xr:uid="{00000000-0005-0000-0000-0000420A0000}"/>
    <cellStyle name="20% - Accent5 5 7 2" xfId="2627" xr:uid="{00000000-0005-0000-0000-0000430A0000}"/>
    <cellStyle name="20% - Accent5 5 7 2 2" xfId="2628" xr:uid="{00000000-0005-0000-0000-0000440A0000}"/>
    <cellStyle name="20% - Accent5 5 7 3" xfId="2629" xr:uid="{00000000-0005-0000-0000-0000450A0000}"/>
    <cellStyle name="20% - Accent5 6" xfId="2630" xr:uid="{00000000-0005-0000-0000-0000460A0000}"/>
    <cellStyle name="20% - Accent5 7" xfId="2631" xr:uid="{00000000-0005-0000-0000-0000470A0000}"/>
    <cellStyle name="20% - Accent5 8" xfId="2632" xr:uid="{00000000-0005-0000-0000-0000480A0000}"/>
    <cellStyle name="20% - Accent5 9" xfId="2633" xr:uid="{00000000-0005-0000-0000-0000490A0000}"/>
    <cellStyle name="20% - Accent6" xfId="39" xr:uid="{00000000-0005-0000-0000-000027000000}"/>
    <cellStyle name="20% - Accent6 10" xfId="2634" xr:uid="{00000000-0005-0000-0000-00004A0A0000}"/>
    <cellStyle name="20% - Accent6 11" xfId="2635" xr:uid="{00000000-0005-0000-0000-00004B0A0000}"/>
    <cellStyle name="20% - Accent6 12" xfId="2636" xr:uid="{00000000-0005-0000-0000-00004C0A0000}"/>
    <cellStyle name="20% - Accent6 13" xfId="2637" xr:uid="{00000000-0005-0000-0000-00004D0A0000}"/>
    <cellStyle name="20% - Accent6 14" xfId="2638" xr:uid="{00000000-0005-0000-0000-00004E0A0000}"/>
    <cellStyle name="20% - Accent6 15" xfId="2639" xr:uid="{00000000-0005-0000-0000-00004F0A0000}"/>
    <cellStyle name="20% - Accent6 16" xfId="2640" xr:uid="{00000000-0005-0000-0000-0000500A0000}"/>
    <cellStyle name="20% - Accent6 17" xfId="2641" xr:uid="{00000000-0005-0000-0000-0000510A0000}"/>
    <cellStyle name="20% - Accent6 18" xfId="2642" xr:uid="{00000000-0005-0000-0000-0000520A0000}"/>
    <cellStyle name="20% - Accent6 19" xfId="2643" xr:uid="{00000000-0005-0000-0000-0000530A0000}"/>
    <cellStyle name="20% - Accent6 2" xfId="40" xr:uid="{00000000-0005-0000-0000-000028000000}"/>
    <cellStyle name="20% - Accent6 2 2" xfId="2644" xr:uid="{00000000-0005-0000-0000-0000540A0000}"/>
    <cellStyle name="20% - Accent6 2 2 2" xfId="2645" xr:uid="{00000000-0005-0000-0000-0000550A0000}"/>
    <cellStyle name="20% - Accent6 2 2 2 2" xfId="2646" xr:uid="{00000000-0005-0000-0000-0000560A0000}"/>
    <cellStyle name="20% - Accent6 2 2 3" xfId="2647" xr:uid="{00000000-0005-0000-0000-0000570A0000}"/>
    <cellStyle name="20% - Accent6 2 3" xfId="2648" xr:uid="{00000000-0005-0000-0000-0000580A0000}"/>
    <cellStyle name="20% - Accent6 2 3 2" xfId="2649" xr:uid="{00000000-0005-0000-0000-0000590A0000}"/>
    <cellStyle name="20% - Accent6 2 3 2 2" xfId="2650" xr:uid="{00000000-0005-0000-0000-00005A0A0000}"/>
    <cellStyle name="20% - Accent6 2 3 3" xfId="2651" xr:uid="{00000000-0005-0000-0000-00005B0A0000}"/>
    <cellStyle name="20% - Accent6 2 4" xfId="2652" xr:uid="{00000000-0005-0000-0000-00005C0A0000}"/>
    <cellStyle name="20% - Accent6 2 4 2" xfId="2653" xr:uid="{00000000-0005-0000-0000-00005D0A0000}"/>
    <cellStyle name="20% - Accent6 2 4 2 2" xfId="2654" xr:uid="{00000000-0005-0000-0000-00005E0A0000}"/>
    <cellStyle name="20% - Accent6 2 4 3" xfId="2655" xr:uid="{00000000-0005-0000-0000-00005F0A0000}"/>
    <cellStyle name="20% - Accent6 2 5" xfId="2656" xr:uid="{00000000-0005-0000-0000-0000600A0000}"/>
    <cellStyle name="20% - Accent6 2 5 2" xfId="2657" xr:uid="{00000000-0005-0000-0000-0000610A0000}"/>
    <cellStyle name="20% - Accent6 2 5 2 2" xfId="2658" xr:uid="{00000000-0005-0000-0000-0000620A0000}"/>
    <cellStyle name="20% - Accent6 2 5 3" xfId="2659" xr:uid="{00000000-0005-0000-0000-0000630A0000}"/>
    <cellStyle name="20% - Accent6 2 6" xfId="2660" xr:uid="{00000000-0005-0000-0000-0000640A0000}"/>
    <cellStyle name="20% - Accent6 2 6 2" xfId="2661" xr:uid="{00000000-0005-0000-0000-0000650A0000}"/>
    <cellStyle name="20% - Accent6 2 6 2 2" xfId="2662" xr:uid="{00000000-0005-0000-0000-0000660A0000}"/>
    <cellStyle name="20% - Accent6 2 6 3" xfId="2663" xr:uid="{00000000-0005-0000-0000-0000670A0000}"/>
    <cellStyle name="20% - Accent6 2 7" xfId="2664" xr:uid="{00000000-0005-0000-0000-0000680A0000}"/>
    <cellStyle name="20% - Accent6 2 7 2" xfId="2665" xr:uid="{00000000-0005-0000-0000-0000690A0000}"/>
    <cellStyle name="20% - Accent6 2 7 2 2" xfId="2666" xr:uid="{00000000-0005-0000-0000-00006A0A0000}"/>
    <cellStyle name="20% - Accent6 2 7 3" xfId="2667" xr:uid="{00000000-0005-0000-0000-00006B0A0000}"/>
    <cellStyle name="20% - Accent6 20" xfId="2668" xr:uid="{00000000-0005-0000-0000-00006C0A0000}"/>
    <cellStyle name="20% - Accent6 21" xfId="2669" xr:uid="{00000000-0005-0000-0000-00006D0A0000}"/>
    <cellStyle name="20% - Accent6 22" xfId="2670" xr:uid="{00000000-0005-0000-0000-00006E0A0000}"/>
    <cellStyle name="20% - Accent6 23" xfId="2671" xr:uid="{00000000-0005-0000-0000-00006F0A0000}"/>
    <cellStyle name="20% - Accent6 24" xfId="2672" xr:uid="{00000000-0005-0000-0000-0000700A0000}"/>
    <cellStyle name="20% - Accent6 25" xfId="2673" xr:uid="{00000000-0005-0000-0000-0000710A0000}"/>
    <cellStyle name="20% - Accent6 26" xfId="2674" xr:uid="{00000000-0005-0000-0000-0000720A0000}"/>
    <cellStyle name="20% - Accent6 27" xfId="2675" xr:uid="{00000000-0005-0000-0000-0000730A0000}"/>
    <cellStyle name="20% - Accent6 28" xfId="2676" xr:uid="{00000000-0005-0000-0000-0000740A0000}"/>
    <cellStyle name="20% - Accent6 29" xfId="2677" xr:uid="{00000000-0005-0000-0000-0000750A0000}"/>
    <cellStyle name="20% - Accent6 3" xfId="1731" xr:uid="{00000000-0005-0000-0000-0000C3060000}"/>
    <cellStyle name="20% - Accent6 3 2" xfId="2678" xr:uid="{00000000-0005-0000-0000-0000760A0000}"/>
    <cellStyle name="20% - Accent6 3 2 2" xfId="2679" xr:uid="{00000000-0005-0000-0000-0000770A0000}"/>
    <cellStyle name="20% - Accent6 3 2 2 2" xfId="2680" xr:uid="{00000000-0005-0000-0000-0000780A0000}"/>
    <cellStyle name="20% - Accent6 3 2 3" xfId="2681" xr:uid="{00000000-0005-0000-0000-0000790A0000}"/>
    <cellStyle name="20% - Accent6 3 3" xfId="2682" xr:uid="{00000000-0005-0000-0000-00007A0A0000}"/>
    <cellStyle name="20% - Accent6 3 3 2" xfId="2683" xr:uid="{00000000-0005-0000-0000-00007B0A0000}"/>
    <cellStyle name="20% - Accent6 3 3 2 2" xfId="2684" xr:uid="{00000000-0005-0000-0000-00007C0A0000}"/>
    <cellStyle name="20% - Accent6 3 3 3" xfId="2685" xr:uid="{00000000-0005-0000-0000-00007D0A0000}"/>
    <cellStyle name="20% - Accent6 3 4" xfId="2686" xr:uid="{00000000-0005-0000-0000-00007E0A0000}"/>
    <cellStyle name="20% - Accent6 3 4 2" xfId="2687" xr:uid="{00000000-0005-0000-0000-00007F0A0000}"/>
    <cellStyle name="20% - Accent6 3 4 2 2" xfId="2688" xr:uid="{00000000-0005-0000-0000-0000800A0000}"/>
    <cellStyle name="20% - Accent6 3 4 3" xfId="2689" xr:uid="{00000000-0005-0000-0000-0000810A0000}"/>
    <cellStyle name="20% - Accent6 3 5" xfId="2690" xr:uid="{00000000-0005-0000-0000-0000820A0000}"/>
    <cellStyle name="20% - Accent6 3 5 2" xfId="2691" xr:uid="{00000000-0005-0000-0000-0000830A0000}"/>
    <cellStyle name="20% - Accent6 3 5 2 2" xfId="2692" xr:uid="{00000000-0005-0000-0000-0000840A0000}"/>
    <cellStyle name="20% - Accent6 3 5 3" xfId="2693" xr:uid="{00000000-0005-0000-0000-0000850A0000}"/>
    <cellStyle name="20% - Accent6 3 6" xfId="2694" xr:uid="{00000000-0005-0000-0000-0000860A0000}"/>
    <cellStyle name="20% - Accent6 3 6 2" xfId="2695" xr:uid="{00000000-0005-0000-0000-0000870A0000}"/>
    <cellStyle name="20% - Accent6 3 6 2 2" xfId="2696" xr:uid="{00000000-0005-0000-0000-0000880A0000}"/>
    <cellStyle name="20% - Accent6 3 6 3" xfId="2697" xr:uid="{00000000-0005-0000-0000-0000890A0000}"/>
    <cellStyle name="20% - Accent6 3 7" xfId="2698" xr:uid="{00000000-0005-0000-0000-00008A0A0000}"/>
    <cellStyle name="20% - Accent6 3 7 2" xfId="2699" xr:uid="{00000000-0005-0000-0000-00008B0A0000}"/>
    <cellStyle name="20% - Accent6 3 7 2 2" xfId="2700" xr:uid="{00000000-0005-0000-0000-00008C0A0000}"/>
    <cellStyle name="20% - Accent6 3 7 3" xfId="2701" xr:uid="{00000000-0005-0000-0000-00008D0A0000}"/>
    <cellStyle name="20% - Accent6 3 8" xfId="2702" xr:uid="{00000000-0005-0000-0000-00008E0A0000}"/>
    <cellStyle name="20% - Accent6 30" xfId="2703" xr:uid="{00000000-0005-0000-0000-00008F0A0000}"/>
    <cellStyle name="20% - Accent6 31" xfId="2704" xr:uid="{00000000-0005-0000-0000-0000900A0000}"/>
    <cellStyle name="20% - Accent6 32" xfId="2705" xr:uid="{00000000-0005-0000-0000-0000910A0000}"/>
    <cellStyle name="20% - Accent6 33" xfId="2706" xr:uid="{00000000-0005-0000-0000-0000920A0000}"/>
    <cellStyle name="20% - Accent6 4" xfId="2707" xr:uid="{00000000-0005-0000-0000-0000930A0000}"/>
    <cellStyle name="20% - Accent6 4 2" xfId="2708" xr:uid="{00000000-0005-0000-0000-0000940A0000}"/>
    <cellStyle name="20% - Accent6 4 2 2" xfId="2709" xr:uid="{00000000-0005-0000-0000-0000950A0000}"/>
    <cellStyle name="20% - Accent6 4 2 2 2" xfId="2710" xr:uid="{00000000-0005-0000-0000-0000960A0000}"/>
    <cellStyle name="20% - Accent6 4 2 3" xfId="2711" xr:uid="{00000000-0005-0000-0000-0000970A0000}"/>
    <cellStyle name="20% - Accent6 4 3" xfId="2712" xr:uid="{00000000-0005-0000-0000-0000980A0000}"/>
    <cellStyle name="20% - Accent6 4 3 2" xfId="2713" xr:uid="{00000000-0005-0000-0000-0000990A0000}"/>
    <cellStyle name="20% - Accent6 4 3 2 2" xfId="2714" xr:uid="{00000000-0005-0000-0000-00009A0A0000}"/>
    <cellStyle name="20% - Accent6 4 3 3" xfId="2715" xr:uid="{00000000-0005-0000-0000-00009B0A0000}"/>
    <cellStyle name="20% - Accent6 4 4" xfId="2716" xr:uid="{00000000-0005-0000-0000-00009C0A0000}"/>
    <cellStyle name="20% - Accent6 4 4 2" xfId="2717" xr:uid="{00000000-0005-0000-0000-00009D0A0000}"/>
    <cellStyle name="20% - Accent6 4 4 2 2" xfId="2718" xr:uid="{00000000-0005-0000-0000-00009E0A0000}"/>
    <cellStyle name="20% - Accent6 4 4 3" xfId="2719" xr:uid="{00000000-0005-0000-0000-00009F0A0000}"/>
    <cellStyle name="20% - Accent6 4 5" xfId="2720" xr:uid="{00000000-0005-0000-0000-0000A00A0000}"/>
    <cellStyle name="20% - Accent6 4 5 2" xfId="2721" xr:uid="{00000000-0005-0000-0000-0000A10A0000}"/>
    <cellStyle name="20% - Accent6 4 5 2 2" xfId="2722" xr:uid="{00000000-0005-0000-0000-0000A20A0000}"/>
    <cellStyle name="20% - Accent6 4 5 3" xfId="2723" xr:uid="{00000000-0005-0000-0000-0000A30A0000}"/>
    <cellStyle name="20% - Accent6 4 6" xfId="2724" xr:uid="{00000000-0005-0000-0000-0000A40A0000}"/>
    <cellStyle name="20% - Accent6 4 6 2" xfId="2725" xr:uid="{00000000-0005-0000-0000-0000A50A0000}"/>
    <cellStyle name="20% - Accent6 4 6 2 2" xfId="2726" xr:uid="{00000000-0005-0000-0000-0000A60A0000}"/>
    <cellStyle name="20% - Accent6 4 6 3" xfId="2727" xr:uid="{00000000-0005-0000-0000-0000A70A0000}"/>
    <cellStyle name="20% - Accent6 4 7" xfId="2728" xr:uid="{00000000-0005-0000-0000-0000A80A0000}"/>
    <cellStyle name="20% - Accent6 4 7 2" xfId="2729" xr:uid="{00000000-0005-0000-0000-0000A90A0000}"/>
    <cellStyle name="20% - Accent6 4 7 2 2" xfId="2730" xr:uid="{00000000-0005-0000-0000-0000AA0A0000}"/>
    <cellStyle name="20% - Accent6 4 7 3" xfId="2731" xr:uid="{00000000-0005-0000-0000-0000AB0A0000}"/>
    <cellStyle name="20% - Accent6 5" xfId="2732" xr:uid="{00000000-0005-0000-0000-0000AC0A0000}"/>
    <cellStyle name="20% - Accent6 5 2" xfId="2733" xr:uid="{00000000-0005-0000-0000-0000AD0A0000}"/>
    <cellStyle name="20% - Accent6 5 2 2" xfId="2734" xr:uid="{00000000-0005-0000-0000-0000AE0A0000}"/>
    <cellStyle name="20% - Accent6 5 2 2 2" xfId="2735" xr:uid="{00000000-0005-0000-0000-0000AF0A0000}"/>
    <cellStyle name="20% - Accent6 5 2 3" xfId="2736" xr:uid="{00000000-0005-0000-0000-0000B00A0000}"/>
    <cellStyle name="20% - Accent6 5 3" xfId="2737" xr:uid="{00000000-0005-0000-0000-0000B10A0000}"/>
    <cellStyle name="20% - Accent6 5 3 2" xfId="2738" xr:uid="{00000000-0005-0000-0000-0000B20A0000}"/>
    <cellStyle name="20% - Accent6 5 3 2 2" xfId="2739" xr:uid="{00000000-0005-0000-0000-0000B30A0000}"/>
    <cellStyle name="20% - Accent6 5 3 3" xfId="2740" xr:uid="{00000000-0005-0000-0000-0000B40A0000}"/>
    <cellStyle name="20% - Accent6 5 4" xfId="2741" xr:uid="{00000000-0005-0000-0000-0000B50A0000}"/>
    <cellStyle name="20% - Accent6 5 4 2" xfId="2742" xr:uid="{00000000-0005-0000-0000-0000B60A0000}"/>
    <cellStyle name="20% - Accent6 5 4 2 2" xfId="2743" xr:uid="{00000000-0005-0000-0000-0000B70A0000}"/>
    <cellStyle name="20% - Accent6 5 4 3" xfId="2744" xr:uid="{00000000-0005-0000-0000-0000B80A0000}"/>
    <cellStyle name="20% - Accent6 5 5" xfId="2745" xr:uid="{00000000-0005-0000-0000-0000B90A0000}"/>
    <cellStyle name="20% - Accent6 5 5 2" xfId="2746" xr:uid="{00000000-0005-0000-0000-0000BA0A0000}"/>
    <cellStyle name="20% - Accent6 5 5 2 2" xfId="2747" xr:uid="{00000000-0005-0000-0000-0000BB0A0000}"/>
    <cellStyle name="20% - Accent6 5 5 3" xfId="2748" xr:uid="{00000000-0005-0000-0000-0000BC0A0000}"/>
    <cellStyle name="20% - Accent6 5 6" xfId="2749" xr:uid="{00000000-0005-0000-0000-0000BD0A0000}"/>
    <cellStyle name="20% - Accent6 5 6 2" xfId="2750" xr:uid="{00000000-0005-0000-0000-0000BE0A0000}"/>
    <cellStyle name="20% - Accent6 5 6 2 2" xfId="2751" xr:uid="{00000000-0005-0000-0000-0000BF0A0000}"/>
    <cellStyle name="20% - Accent6 5 6 3" xfId="2752" xr:uid="{00000000-0005-0000-0000-0000C00A0000}"/>
    <cellStyle name="20% - Accent6 5 7" xfId="2753" xr:uid="{00000000-0005-0000-0000-0000C10A0000}"/>
    <cellStyle name="20% - Accent6 5 7 2" xfId="2754" xr:uid="{00000000-0005-0000-0000-0000C20A0000}"/>
    <cellStyle name="20% - Accent6 5 7 2 2" xfId="2755" xr:uid="{00000000-0005-0000-0000-0000C30A0000}"/>
    <cellStyle name="20% - Accent6 5 7 3" xfId="2756" xr:uid="{00000000-0005-0000-0000-0000C40A0000}"/>
    <cellStyle name="20% - Accent6 6" xfId="2757" xr:uid="{00000000-0005-0000-0000-0000C50A0000}"/>
    <cellStyle name="20% - Accent6 7" xfId="2758" xr:uid="{00000000-0005-0000-0000-0000C60A0000}"/>
    <cellStyle name="20% - Accent6 8" xfId="2759" xr:uid="{00000000-0005-0000-0000-0000C70A0000}"/>
    <cellStyle name="20% - Accent6 9" xfId="2760" xr:uid="{00000000-0005-0000-0000-0000C80A0000}"/>
    <cellStyle name="20% - Akzent1" xfId="41" xr:uid="{00000000-0005-0000-0000-000029000000}"/>
    <cellStyle name="20% - Akzent2" xfId="42" xr:uid="{00000000-0005-0000-0000-00002A000000}"/>
    <cellStyle name="20% - Akzent3" xfId="43" xr:uid="{00000000-0005-0000-0000-00002B000000}"/>
    <cellStyle name="20% - Akzent4" xfId="44" xr:uid="{00000000-0005-0000-0000-00002C000000}"/>
    <cellStyle name="20% - Akzent5" xfId="45" xr:uid="{00000000-0005-0000-0000-00002D000000}"/>
    <cellStyle name="20% - Akzent6" xfId="46" xr:uid="{00000000-0005-0000-0000-00002E000000}"/>
    <cellStyle name="20% - Akzent6 2" xfId="47" xr:uid="{00000000-0005-0000-0000-00002F000000}"/>
    <cellStyle name="20% - Akzent6 3" xfId="1732" xr:uid="{00000000-0005-0000-0000-0000C4060000}"/>
    <cellStyle name="20% - Colore 1" xfId="48" xr:uid="{00000000-0005-0000-0000-000030000000}"/>
    <cellStyle name="20% - Colore 2" xfId="49" xr:uid="{00000000-0005-0000-0000-000031000000}"/>
    <cellStyle name="20% - Colore 3" xfId="50" xr:uid="{00000000-0005-0000-0000-000032000000}"/>
    <cellStyle name="20% - Colore 4" xfId="51" xr:uid="{00000000-0005-0000-0000-000033000000}"/>
    <cellStyle name="20% - Colore 5" xfId="52" xr:uid="{00000000-0005-0000-0000-000034000000}"/>
    <cellStyle name="20% - Colore 6" xfId="53" xr:uid="{00000000-0005-0000-0000-000035000000}"/>
    <cellStyle name="20% - Colore 6 2" xfId="54" xr:uid="{00000000-0005-0000-0000-000036000000}"/>
    <cellStyle name="20% - Colore 6 3" xfId="1733" xr:uid="{00000000-0005-0000-0000-0000C5060000}"/>
    <cellStyle name="20% - Énfasis1" xfId="55" xr:uid="{00000000-0005-0000-0000-000037000000}"/>
    <cellStyle name="20% - Énfasis2" xfId="56" xr:uid="{00000000-0005-0000-0000-000038000000}"/>
    <cellStyle name="20% - Énfasis3" xfId="57" xr:uid="{00000000-0005-0000-0000-000039000000}"/>
    <cellStyle name="20% - Énfasis4" xfId="58" xr:uid="{00000000-0005-0000-0000-00003A000000}"/>
    <cellStyle name="20% - Énfasis5" xfId="59" xr:uid="{00000000-0005-0000-0000-00003B000000}"/>
    <cellStyle name="20% - Énfasis6" xfId="60" xr:uid="{00000000-0005-0000-0000-00003C000000}"/>
    <cellStyle name="20% - Énfasis6 2" xfId="61" xr:uid="{00000000-0005-0000-0000-00003D000000}"/>
    <cellStyle name="20% - Énfasis6 3" xfId="1734" xr:uid="{00000000-0005-0000-0000-0000C6060000}"/>
    <cellStyle name="40 % - Accent1 2" xfId="62" xr:uid="{00000000-0005-0000-0000-00003E000000}"/>
    <cellStyle name="40 % - Accent1 2 2" xfId="2761" xr:uid="{00000000-0005-0000-0000-0000C90A0000}"/>
    <cellStyle name="40 % - Accent1 2 2 2" xfId="2762" xr:uid="{00000000-0005-0000-0000-0000CA0A0000}"/>
    <cellStyle name="40 % - Accent1 2 3" xfId="2763" xr:uid="{00000000-0005-0000-0000-0000CB0A0000}"/>
    <cellStyle name="40 % - Accent1 3" xfId="63" xr:uid="{00000000-0005-0000-0000-00003F000000}"/>
    <cellStyle name="40 % - Accent1 3 2" xfId="2764" xr:uid="{00000000-0005-0000-0000-0000CC0A0000}"/>
    <cellStyle name="40 % - Accent1 4" xfId="2765" xr:uid="{00000000-0005-0000-0000-0000CD0A0000}"/>
    <cellStyle name="40 % - Accent2 2" xfId="64" xr:uid="{00000000-0005-0000-0000-000040000000}"/>
    <cellStyle name="40 % - Accent2 2 2" xfId="2766" xr:uid="{00000000-0005-0000-0000-0000CE0A0000}"/>
    <cellStyle name="40 % - Accent2 2 2 2" xfId="2767" xr:uid="{00000000-0005-0000-0000-0000CF0A0000}"/>
    <cellStyle name="40 % - Accent2 2 3" xfId="2768" xr:uid="{00000000-0005-0000-0000-0000D00A0000}"/>
    <cellStyle name="40 % - Accent2 3" xfId="65" xr:uid="{00000000-0005-0000-0000-000041000000}"/>
    <cellStyle name="40 % - Accent2 3 2" xfId="2769" xr:uid="{00000000-0005-0000-0000-0000D10A0000}"/>
    <cellStyle name="40 % - Accent2 4" xfId="2770" xr:uid="{00000000-0005-0000-0000-0000D20A0000}"/>
    <cellStyle name="40 % - Accent3 2" xfId="66" xr:uid="{00000000-0005-0000-0000-000042000000}"/>
    <cellStyle name="40 % - Accent3 2 2" xfId="2771" xr:uid="{00000000-0005-0000-0000-0000D30A0000}"/>
    <cellStyle name="40 % - Accent3 2 2 2" xfId="2772" xr:uid="{00000000-0005-0000-0000-0000D40A0000}"/>
    <cellStyle name="40 % - Accent3 2 3" xfId="2773" xr:uid="{00000000-0005-0000-0000-0000D50A0000}"/>
    <cellStyle name="40 % - Accent3 3" xfId="67" xr:uid="{00000000-0005-0000-0000-000043000000}"/>
    <cellStyle name="40 % - Accent3 3 2" xfId="2774" xr:uid="{00000000-0005-0000-0000-0000D60A0000}"/>
    <cellStyle name="40 % - Accent3 4" xfId="2775" xr:uid="{00000000-0005-0000-0000-0000D70A0000}"/>
    <cellStyle name="40 % - Accent4 2" xfId="68" xr:uid="{00000000-0005-0000-0000-000044000000}"/>
    <cellStyle name="40 % - Accent4 2 2" xfId="2776" xr:uid="{00000000-0005-0000-0000-0000D80A0000}"/>
    <cellStyle name="40 % - Accent4 2 2 2" xfId="2777" xr:uid="{00000000-0005-0000-0000-0000D90A0000}"/>
    <cellStyle name="40 % - Accent4 2 3" xfId="2778" xr:uid="{00000000-0005-0000-0000-0000DA0A0000}"/>
    <cellStyle name="40 % - Accent4 3" xfId="69" xr:uid="{00000000-0005-0000-0000-000045000000}"/>
    <cellStyle name="40 % - Accent4 3 2" xfId="2779" xr:uid="{00000000-0005-0000-0000-0000DB0A0000}"/>
    <cellStyle name="40 % - Accent4 4" xfId="2780" xr:uid="{00000000-0005-0000-0000-0000DC0A0000}"/>
    <cellStyle name="40 % - Accent5 2" xfId="70" xr:uid="{00000000-0005-0000-0000-000046000000}"/>
    <cellStyle name="40 % - Accent5 2 2" xfId="2781" xr:uid="{00000000-0005-0000-0000-0000DD0A0000}"/>
    <cellStyle name="40 % - Accent5 2 2 2" xfId="2782" xr:uid="{00000000-0005-0000-0000-0000DE0A0000}"/>
    <cellStyle name="40 % - Accent5 2 3" xfId="2783" xr:uid="{00000000-0005-0000-0000-0000DF0A0000}"/>
    <cellStyle name="40 % - Accent5 3" xfId="71" xr:uid="{00000000-0005-0000-0000-000047000000}"/>
    <cellStyle name="40 % - Accent5 3 2" xfId="2784" xr:uid="{00000000-0005-0000-0000-0000E00A0000}"/>
    <cellStyle name="40 % - Accent5 4" xfId="2785" xr:uid="{00000000-0005-0000-0000-0000E10A0000}"/>
    <cellStyle name="40 % - Accent6 2" xfId="72" xr:uid="{00000000-0005-0000-0000-000048000000}"/>
    <cellStyle name="40 % - Accent6 2 2" xfId="2786" xr:uid="{00000000-0005-0000-0000-0000E20A0000}"/>
    <cellStyle name="40 % - Accent6 2 2 2" xfId="2787" xr:uid="{00000000-0005-0000-0000-0000E30A0000}"/>
    <cellStyle name="40 % - Accent6 2 3" xfId="2788" xr:uid="{00000000-0005-0000-0000-0000E40A0000}"/>
    <cellStyle name="40 % - Accent6 3" xfId="73" xr:uid="{00000000-0005-0000-0000-000049000000}"/>
    <cellStyle name="40 % - Accent6 3 2" xfId="2789" xr:uid="{00000000-0005-0000-0000-0000E50A0000}"/>
    <cellStyle name="40 % - Accent6 4" xfId="2790" xr:uid="{00000000-0005-0000-0000-0000E60A0000}"/>
    <cellStyle name="40% - Accent1" xfId="74" xr:uid="{00000000-0005-0000-0000-00004A000000}"/>
    <cellStyle name="40% - Accent1 10" xfId="2791" xr:uid="{00000000-0005-0000-0000-0000E70A0000}"/>
    <cellStyle name="40% - Accent1 11" xfId="2792" xr:uid="{00000000-0005-0000-0000-0000E80A0000}"/>
    <cellStyle name="40% - Accent1 12" xfId="2793" xr:uid="{00000000-0005-0000-0000-0000E90A0000}"/>
    <cellStyle name="40% - Accent1 13" xfId="2794" xr:uid="{00000000-0005-0000-0000-0000EA0A0000}"/>
    <cellStyle name="40% - Accent1 14" xfId="2795" xr:uid="{00000000-0005-0000-0000-0000EB0A0000}"/>
    <cellStyle name="40% - Accent1 15" xfId="2796" xr:uid="{00000000-0005-0000-0000-0000EC0A0000}"/>
    <cellStyle name="40% - Accent1 16" xfId="2797" xr:uid="{00000000-0005-0000-0000-0000ED0A0000}"/>
    <cellStyle name="40% - Accent1 17" xfId="2798" xr:uid="{00000000-0005-0000-0000-0000EE0A0000}"/>
    <cellStyle name="40% - Accent1 18" xfId="2799" xr:uid="{00000000-0005-0000-0000-0000EF0A0000}"/>
    <cellStyle name="40% - Accent1 19" xfId="2800" xr:uid="{00000000-0005-0000-0000-0000F00A0000}"/>
    <cellStyle name="40% - Accent1 2" xfId="2801" xr:uid="{00000000-0005-0000-0000-0000F10A0000}"/>
    <cellStyle name="40% - Accent1 2 2" xfId="2802" xr:uid="{00000000-0005-0000-0000-0000F20A0000}"/>
    <cellStyle name="40% - Accent1 2 2 2" xfId="2803" xr:uid="{00000000-0005-0000-0000-0000F30A0000}"/>
    <cellStyle name="40% - Accent1 2 2 2 2" xfId="2804" xr:uid="{00000000-0005-0000-0000-0000F40A0000}"/>
    <cellStyle name="40% - Accent1 2 2 3" xfId="2805" xr:uid="{00000000-0005-0000-0000-0000F50A0000}"/>
    <cellStyle name="40% - Accent1 2 3" xfId="2806" xr:uid="{00000000-0005-0000-0000-0000F60A0000}"/>
    <cellStyle name="40% - Accent1 2 3 2" xfId="2807" xr:uid="{00000000-0005-0000-0000-0000F70A0000}"/>
    <cellStyle name="40% - Accent1 2 3 2 2" xfId="2808" xr:uid="{00000000-0005-0000-0000-0000F80A0000}"/>
    <cellStyle name="40% - Accent1 2 3 3" xfId="2809" xr:uid="{00000000-0005-0000-0000-0000F90A0000}"/>
    <cellStyle name="40% - Accent1 2 4" xfId="2810" xr:uid="{00000000-0005-0000-0000-0000FA0A0000}"/>
    <cellStyle name="40% - Accent1 2 4 2" xfId="2811" xr:uid="{00000000-0005-0000-0000-0000FB0A0000}"/>
    <cellStyle name="40% - Accent1 2 4 2 2" xfId="2812" xr:uid="{00000000-0005-0000-0000-0000FC0A0000}"/>
    <cellStyle name="40% - Accent1 2 4 3" xfId="2813" xr:uid="{00000000-0005-0000-0000-0000FD0A0000}"/>
    <cellStyle name="40% - Accent1 2 5" xfId="2814" xr:uid="{00000000-0005-0000-0000-0000FE0A0000}"/>
    <cellStyle name="40% - Accent1 2 5 2" xfId="2815" xr:uid="{00000000-0005-0000-0000-0000FF0A0000}"/>
    <cellStyle name="40% - Accent1 2 5 2 2" xfId="2816" xr:uid="{00000000-0005-0000-0000-0000000B0000}"/>
    <cellStyle name="40% - Accent1 2 5 3" xfId="2817" xr:uid="{00000000-0005-0000-0000-0000010B0000}"/>
    <cellStyle name="40% - Accent1 2 6" xfId="2818" xr:uid="{00000000-0005-0000-0000-0000020B0000}"/>
    <cellStyle name="40% - Accent1 2 6 2" xfId="2819" xr:uid="{00000000-0005-0000-0000-0000030B0000}"/>
    <cellStyle name="40% - Accent1 2 6 2 2" xfId="2820" xr:uid="{00000000-0005-0000-0000-0000040B0000}"/>
    <cellStyle name="40% - Accent1 2 6 3" xfId="2821" xr:uid="{00000000-0005-0000-0000-0000050B0000}"/>
    <cellStyle name="40% - Accent1 2 7" xfId="2822" xr:uid="{00000000-0005-0000-0000-0000060B0000}"/>
    <cellStyle name="40% - Accent1 2 7 2" xfId="2823" xr:uid="{00000000-0005-0000-0000-0000070B0000}"/>
    <cellStyle name="40% - Accent1 2 7 2 2" xfId="2824" xr:uid="{00000000-0005-0000-0000-0000080B0000}"/>
    <cellStyle name="40% - Accent1 2 7 3" xfId="2825" xr:uid="{00000000-0005-0000-0000-0000090B0000}"/>
    <cellStyle name="40% - Accent1 20" xfId="2826" xr:uid="{00000000-0005-0000-0000-00000A0B0000}"/>
    <cellStyle name="40% - Accent1 21" xfId="2827" xr:uid="{00000000-0005-0000-0000-00000B0B0000}"/>
    <cellStyle name="40% - Accent1 22" xfId="2828" xr:uid="{00000000-0005-0000-0000-00000C0B0000}"/>
    <cellStyle name="40% - Accent1 23" xfId="2829" xr:uid="{00000000-0005-0000-0000-00000D0B0000}"/>
    <cellStyle name="40% - Accent1 24" xfId="2830" xr:uid="{00000000-0005-0000-0000-00000E0B0000}"/>
    <cellStyle name="40% - Accent1 25" xfId="2831" xr:uid="{00000000-0005-0000-0000-00000F0B0000}"/>
    <cellStyle name="40% - Accent1 26" xfId="2832" xr:uid="{00000000-0005-0000-0000-0000100B0000}"/>
    <cellStyle name="40% - Accent1 27" xfId="2833" xr:uid="{00000000-0005-0000-0000-0000110B0000}"/>
    <cellStyle name="40% - Accent1 28" xfId="2834" xr:uid="{00000000-0005-0000-0000-0000120B0000}"/>
    <cellStyle name="40% - Accent1 29" xfId="2835" xr:uid="{00000000-0005-0000-0000-0000130B0000}"/>
    <cellStyle name="40% - Accent1 3" xfId="2836" xr:uid="{00000000-0005-0000-0000-0000140B0000}"/>
    <cellStyle name="40% - Accent1 3 2" xfId="2837" xr:uid="{00000000-0005-0000-0000-0000150B0000}"/>
    <cellStyle name="40% - Accent1 3 2 2" xfId="2838" xr:uid="{00000000-0005-0000-0000-0000160B0000}"/>
    <cellStyle name="40% - Accent1 3 2 2 2" xfId="2839" xr:uid="{00000000-0005-0000-0000-0000170B0000}"/>
    <cellStyle name="40% - Accent1 3 2 3" xfId="2840" xr:uid="{00000000-0005-0000-0000-0000180B0000}"/>
    <cellStyle name="40% - Accent1 3 3" xfId="2841" xr:uid="{00000000-0005-0000-0000-0000190B0000}"/>
    <cellStyle name="40% - Accent1 3 3 2" xfId="2842" xr:uid="{00000000-0005-0000-0000-00001A0B0000}"/>
    <cellStyle name="40% - Accent1 3 3 2 2" xfId="2843" xr:uid="{00000000-0005-0000-0000-00001B0B0000}"/>
    <cellStyle name="40% - Accent1 3 3 3" xfId="2844" xr:uid="{00000000-0005-0000-0000-00001C0B0000}"/>
    <cellStyle name="40% - Accent1 3 4" xfId="2845" xr:uid="{00000000-0005-0000-0000-00001D0B0000}"/>
    <cellStyle name="40% - Accent1 3 4 2" xfId="2846" xr:uid="{00000000-0005-0000-0000-00001E0B0000}"/>
    <cellStyle name="40% - Accent1 3 4 2 2" xfId="2847" xr:uid="{00000000-0005-0000-0000-00001F0B0000}"/>
    <cellStyle name="40% - Accent1 3 4 3" xfId="2848" xr:uid="{00000000-0005-0000-0000-0000200B0000}"/>
    <cellStyle name="40% - Accent1 3 5" xfId="2849" xr:uid="{00000000-0005-0000-0000-0000210B0000}"/>
    <cellStyle name="40% - Accent1 3 5 2" xfId="2850" xr:uid="{00000000-0005-0000-0000-0000220B0000}"/>
    <cellStyle name="40% - Accent1 3 5 2 2" xfId="2851" xr:uid="{00000000-0005-0000-0000-0000230B0000}"/>
    <cellStyle name="40% - Accent1 3 5 3" xfId="2852" xr:uid="{00000000-0005-0000-0000-0000240B0000}"/>
    <cellStyle name="40% - Accent1 3 6" xfId="2853" xr:uid="{00000000-0005-0000-0000-0000250B0000}"/>
    <cellStyle name="40% - Accent1 3 6 2" xfId="2854" xr:uid="{00000000-0005-0000-0000-0000260B0000}"/>
    <cellStyle name="40% - Accent1 3 6 2 2" xfId="2855" xr:uid="{00000000-0005-0000-0000-0000270B0000}"/>
    <cellStyle name="40% - Accent1 3 6 3" xfId="2856" xr:uid="{00000000-0005-0000-0000-0000280B0000}"/>
    <cellStyle name="40% - Accent1 3 7" xfId="2857" xr:uid="{00000000-0005-0000-0000-0000290B0000}"/>
    <cellStyle name="40% - Accent1 3 7 2" xfId="2858" xr:uid="{00000000-0005-0000-0000-00002A0B0000}"/>
    <cellStyle name="40% - Accent1 3 7 2 2" xfId="2859" xr:uid="{00000000-0005-0000-0000-00002B0B0000}"/>
    <cellStyle name="40% - Accent1 3 7 3" xfId="2860" xr:uid="{00000000-0005-0000-0000-00002C0B0000}"/>
    <cellStyle name="40% - Accent1 30" xfId="2861" xr:uid="{00000000-0005-0000-0000-00002D0B0000}"/>
    <cellStyle name="40% - Accent1 31" xfId="2862" xr:uid="{00000000-0005-0000-0000-00002E0B0000}"/>
    <cellStyle name="40% - Accent1 32" xfId="2863" xr:uid="{00000000-0005-0000-0000-00002F0B0000}"/>
    <cellStyle name="40% - Accent1 33" xfId="2864" xr:uid="{00000000-0005-0000-0000-0000300B0000}"/>
    <cellStyle name="40% - Accent1 4" xfId="2865" xr:uid="{00000000-0005-0000-0000-0000310B0000}"/>
    <cellStyle name="40% - Accent1 4 2" xfId="2866" xr:uid="{00000000-0005-0000-0000-0000320B0000}"/>
    <cellStyle name="40% - Accent1 4 2 2" xfId="2867" xr:uid="{00000000-0005-0000-0000-0000330B0000}"/>
    <cellStyle name="40% - Accent1 4 2 2 2" xfId="2868" xr:uid="{00000000-0005-0000-0000-0000340B0000}"/>
    <cellStyle name="40% - Accent1 4 2 3" xfId="2869" xr:uid="{00000000-0005-0000-0000-0000350B0000}"/>
    <cellStyle name="40% - Accent1 4 3" xfId="2870" xr:uid="{00000000-0005-0000-0000-0000360B0000}"/>
    <cellStyle name="40% - Accent1 4 3 2" xfId="2871" xr:uid="{00000000-0005-0000-0000-0000370B0000}"/>
    <cellStyle name="40% - Accent1 4 3 2 2" xfId="2872" xr:uid="{00000000-0005-0000-0000-0000380B0000}"/>
    <cellStyle name="40% - Accent1 4 3 3" xfId="2873" xr:uid="{00000000-0005-0000-0000-0000390B0000}"/>
    <cellStyle name="40% - Accent1 4 4" xfId="2874" xr:uid="{00000000-0005-0000-0000-00003A0B0000}"/>
    <cellStyle name="40% - Accent1 4 4 2" xfId="2875" xr:uid="{00000000-0005-0000-0000-00003B0B0000}"/>
    <cellStyle name="40% - Accent1 4 4 2 2" xfId="2876" xr:uid="{00000000-0005-0000-0000-00003C0B0000}"/>
    <cellStyle name="40% - Accent1 4 4 3" xfId="2877" xr:uid="{00000000-0005-0000-0000-00003D0B0000}"/>
    <cellStyle name="40% - Accent1 4 5" xfId="2878" xr:uid="{00000000-0005-0000-0000-00003E0B0000}"/>
    <cellStyle name="40% - Accent1 4 5 2" xfId="2879" xr:uid="{00000000-0005-0000-0000-00003F0B0000}"/>
    <cellStyle name="40% - Accent1 4 5 2 2" xfId="2880" xr:uid="{00000000-0005-0000-0000-0000400B0000}"/>
    <cellStyle name="40% - Accent1 4 5 3" xfId="2881" xr:uid="{00000000-0005-0000-0000-0000410B0000}"/>
    <cellStyle name="40% - Accent1 4 6" xfId="2882" xr:uid="{00000000-0005-0000-0000-0000420B0000}"/>
    <cellStyle name="40% - Accent1 4 6 2" xfId="2883" xr:uid="{00000000-0005-0000-0000-0000430B0000}"/>
    <cellStyle name="40% - Accent1 4 6 2 2" xfId="2884" xr:uid="{00000000-0005-0000-0000-0000440B0000}"/>
    <cellStyle name="40% - Accent1 4 6 3" xfId="2885" xr:uid="{00000000-0005-0000-0000-0000450B0000}"/>
    <cellStyle name="40% - Accent1 4 7" xfId="2886" xr:uid="{00000000-0005-0000-0000-0000460B0000}"/>
    <cellStyle name="40% - Accent1 4 7 2" xfId="2887" xr:uid="{00000000-0005-0000-0000-0000470B0000}"/>
    <cellStyle name="40% - Accent1 4 7 2 2" xfId="2888" xr:uid="{00000000-0005-0000-0000-0000480B0000}"/>
    <cellStyle name="40% - Accent1 4 7 3" xfId="2889" xr:uid="{00000000-0005-0000-0000-0000490B0000}"/>
    <cellStyle name="40% - Accent1 5" xfId="2890" xr:uid="{00000000-0005-0000-0000-00004A0B0000}"/>
    <cellStyle name="40% - Accent1 5 2" xfId="2891" xr:uid="{00000000-0005-0000-0000-00004B0B0000}"/>
    <cellStyle name="40% - Accent1 5 2 2" xfId="2892" xr:uid="{00000000-0005-0000-0000-00004C0B0000}"/>
    <cellStyle name="40% - Accent1 5 2 2 2" xfId="2893" xr:uid="{00000000-0005-0000-0000-00004D0B0000}"/>
    <cellStyle name="40% - Accent1 5 2 3" xfId="2894" xr:uid="{00000000-0005-0000-0000-00004E0B0000}"/>
    <cellStyle name="40% - Accent1 5 3" xfId="2895" xr:uid="{00000000-0005-0000-0000-00004F0B0000}"/>
    <cellStyle name="40% - Accent1 5 3 2" xfId="2896" xr:uid="{00000000-0005-0000-0000-0000500B0000}"/>
    <cellStyle name="40% - Accent1 5 3 2 2" xfId="2897" xr:uid="{00000000-0005-0000-0000-0000510B0000}"/>
    <cellStyle name="40% - Accent1 5 3 3" xfId="2898" xr:uid="{00000000-0005-0000-0000-0000520B0000}"/>
    <cellStyle name="40% - Accent1 5 4" xfId="2899" xr:uid="{00000000-0005-0000-0000-0000530B0000}"/>
    <cellStyle name="40% - Accent1 5 4 2" xfId="2900" xr:uid="{00000000-0005-0000-0000-0000540B0000}"/>
    <cellStyle name="40% - Accent1 5 4 2 2" xfId="2901" xr:uid="{00000000-0005-0000-0000-0000550B0000}"/>
    <cellStyle name="40% - Accent1 5 4 3" xfId="2902" xr:uid="{00000000-0005-0000-0000-0000560B0000}"/>
    <cellStyle name="40% - Accent1 5 5" xfId="2903" xr:uid="{00000000-0005-0000-0000-0000570B0000}"/>
    <cellStyle name="40% - Accent1 5 5 2" xfId="2904" xr:uid="{00000000-0005-0000-0000-0000580B0000}"/>
    <cellStyle name="40% - Accent1 5 5 2 2" xfId="2905" xr:uid="{00000000-0005-0000-0000-0000590B0000}"/>
    <cellStyle name="40% - Accent1 5 5 3" xfId="2906" xr:uid="{00000000-0005-0000-0000-00005A0B0000}"/>
    <cellStyle name="40% - Accent1 5 6" xfId="2907" xr:uid="{00000000-0005-0000-0000-00005B0B0000}"/>
    <cellStyle name="40% - Accent1 5 6 2" xfId="2908" xr:uid="{00000000-0005-0000-0000-00005C0B0000}"/>
    <cellStyle name="40% - Accent1 5 6 2 2" xfId="2909" xr:uid="{00000000-0005-0000-0000-00005D0B0000}"/>
    <cellStyle name="40% - Accent1 5 6 3" xfId="2910" xr:uid="{00000000-0005-0000-0000-00005E0B0000}"/>
    <cellStyle name="40% - Accent1 5 7" xfId="2911" xr:uid="{00000000-0005-0000-0000-00005F0B0000}"/>
    <cellStyle name="40% - Accent1 5 7 2" xfId="2912" xr:uid="{00000000-0005-0000-0000-0000600B0000}"/>
    <cellStyle name="40% - Accent1 5 7 2 2" xfId="2913" xr:uid="{00000000-0005-0000-0000-0000610B0000}"/>
    <cellStyle name="40% - Accent1 5 7 3" xfId="2914" xr:uid="{00000000-0005-0000-0000-0000620B0000}"/>
    <cellStyle name="40% - Accent1 6" xfId="2915" xr:uid="{00000000-0005-0000-0000-0000630B0000}"/>
    <cellStyle name="40% - Accent1 7" xfId="2916" xr:uid="{00000000-0005-0000-0000-0000640B0000}"/>
    <cellStyle name="40% - Accent1 8" xfId="2917" xr:uid="{00000000-0005-0000-0000-0000650B0000}"/>
    <cellStyle name="40% - Accent1 9" xfId="2918" xr:uid="{00000000-0005-0000-0000-0000660B0000}"/>
    <cellStyle name="40% - Accent2" xfId="75" xr:uid="{00000000-0005-0000-0000-00004B000000}"/>
    <cellStyle name="40% - Accent2 10" xfId="2919" xr:uid="{00000000-0005-0000-0000-0000670B0000}"/>
    <cellStyle name="40% - Accent2 11" xfId="2920" xr:uid="{00000000-0005-0000-0000-0000680B0000}"/>
    <cellStyle name="40% - Accent2 12" xfId="2921" xr:uid="{00000000-0005-0000-0000-0000690B0000}"/>
    <cellStyle name="40% - Accent2 13" xfId="2922" xr:uid="{00000000-0005-0000-0000-00006A0B0000}"/>
    <cellStyle name="40% - Accent2 14" xfId="2923" xr:uid="{00000000-0005-0000-0000-00006B0B0000}"/>
    <cellStyle name="40% - Accent2 15" xfId="2924" xr:uid="{00000000-0005-0000-0000-00006C0B0000}"/>
    <cellStyle name="40% - Accent2 16" xfId="2925" xr:uid="{00000000-0005-0000-0000-00006D0B0000}"/>
    <cellStyle name="40% - Accent2 17" xfId="2926" xr:uid="{00000000-0005-0000-0000-00006E0B0000}"/>
    <cellStyle name="40% - Accent2 18" xfId="2927" xr:uid="{00000000-0005-0000-0000-00006F0B0000}"/>
    <cellStyle name="40% - Accent2 19" xfId="2928" xr:uid="{00000000-0005-0000-0000-0000700B0000}"/>
    <cellStyle name="40% - Accent2 2" xfId="2929" xr:uid="{00000000-0005-0000-0000-0000710B0000}"/>
    <cellStyle name="40% - Accent2 20" xfId="2930" xr:uid="{00000000-0005-0000-0000-0000720B0000}"/>
    <cellStyle name="40% - Accent2 21" xfId="2931" xr:uid="{00000000-0005-0000-0000-0000730B0000}"/>
    <cellStyle name="40% - Accent2 22" xfId="2932" xr:uid="{00000000-0005-0000-0000-0000740B0000}"/>
    <cellStyle name="40% - Accent2 23" xfId="2933" xr:uid="{00000000-0005-0000-0000-0000750B0000}"/>
    <cellStyle name="40% - Accent2 24" xfId="2934" xr:uid="{00000000-0005-0000-0000-0000760B0000}"/>
    <cellStyle name="40% - Accent2 25" xfId="2935" xr:uid="{00000000-0005-0000-0000-0000770B0000}"/>
    <cellStyle name="40% - Accent2 26" xfId="2936" xr:uid="{00000000-0005-0000-0000-0000780B0000}"/>
    <cellStyle name="40% - Accent2 27" xfId="2937" xr:uid="{00000000-0005-0000-0000-0000790B0000}"/>
    <cellStyle name="40% - Accent2 28" xfId="2938" xr:uid="{00000000-0005-0000-0000-00007A0B0000}"/>
    <cellStyle name="40% - Accent2 29" xfId="2939" xr:uid="{00000000-0005-0000-0000-00007B0B0000}"/>
    <cellStyle name="40% - Accent2 3" xfId="2940" xr:uid="{00000000-0005-0000-0000-00007C0B0000}"/>
    <cellStyle name="40% - Accent2 30" xfId="2941" xr:uid="{00000000-0005-0000-0000-00007D0B0000}"/>
    <cellStyle name="40% - Accent2 31" xfId="2942" xr:uid="{00000000-0005-0000-0000-00007E0B0000}"/>
    <cellStyle name="40% - Accent2 32" xfId="2943" xr:uid="{00000000-0005-0000-0000-00007F0B0000}"/>
    <cellStyle name="40% - Accent2 33" xfId="2944" xr:uid="{00000000-0005-0000-0000-0000800B0000}"/>
    <cellStyle name="40% - Accent2 4" xfId="2945" xr:uid="{00000000-0005-0000-0000-0000810B0000}"/>
    <cellStyle name="40% - Accent2 5" xfId="2946" xr:uid="{00000000-0005-0000-0000-0000820B0000}"/>
    <cellStyle name="40% - Accent2 6" xfId="2947" xr:uid="{00000000-0005-0000-0000-0000830B0000}"/>
    <cellStyle name="40% - Accent2 7" xfId="2948" xr:uid="{00000000-0005-0000-0000-0000840B0000}"/>
    <cellStyle name="40% - Accent2 8" xfId="2949" xr:uid="{00000000-0005-0000-0000-0000850B0000}"/>
    <cellStyle name="40% - Accent2 9" xfId="2950" xr:uid="{00000000-0005-0000-0000-0000860B0000}"/>
    <cellStyle name="40% - Accent3" xfId="76" xr:uid="{00000000-0005-0000-0000-00004C000000}"/>
    <cellStyle name="40% - Accent3 10" xfId="2951" xr:uid="{00000000-0005-0000-0000-0000870B0000}"/>
    <cellStyle name="40% - Accent3 11" xfId="2952" xr:uid="{00000000-0005-0000-0000-0000880B0000}"/>
    <cellStyle name="40% - Accent3 12" xfId="2953" xr:uid="{00000000-0005-0000-0000-0000890B0000}"/>
    <cellStyle name="40% - Accent3 13" xfId="2954" xr:uid="{00000000-0005-0000-0000-00008A0B0000}"/>
    <cellStyle name="40% - Accent3 14" xfId="2955" xr:uid="{00000000-0005-0000-0000-00008B0B0000}"/>
    <cellStyle name="40% - Accent3 15" xfId="2956" xr:uid="{00000000-0005-0000-0000-00008C0B0000}"/>
    <cellStyle name="40% - Accent3 16" xfId="2957" xr:uid="{00000000-0005-0000-0000-00008D0B0000}"/>
    <cellStyle name="40% - Accent3 17" xfId="2958" xr:uid="{00000000-0005-0000-0000-00008E0B0000}"/>
    <cellStyle name="40% - Accent3 18" xfId="2959" xr:uid="{00000000-0005-0000-0000-00008F0B0000}"/>
    <cellStyle name="40% - Accent3 19" xfId="2960" xr:uid="{00000000-0005-0000-0000-0000900B0000}"/>
    <cellStyle name="40% - Accent3 2" xfId="2961" xr:uid="{00000000-0005-0000-0000-0000910B0000}"/>
    <cellStyle name="40% - Accent3 2 2" xfId="2962" xr:uid="{00000000-0005-0000-0000-0000920B0000}"/>
    <cellStyle name="40% - Accent3 2 2 2" xfId="2963" xr:uid="{00000000-0005-0000-0000-0000930B0000}"/>
    <cellStyle name="40% - Accent3 2 2 2 2" xfId="2964" xr:uid="{00000000-0005-0000-0000-0000940B0000}"/>
    <cellStyle name="40% - Accent3 2 2 3" xfId="2965" xr:uid="{00000000-0005-0000-0000-0000950B0000}"/>
    <cellStyle name="40% - Accent3 2 3" xfId="2966" xr:uid="{00000000-0005-0000-0000-0000960B0000}"/>
    <cellStyle name="40% - Accent3 2 3 2" xfId="2967" xr:uid="{00000000-0005-0000-0000-0000970B0000}"/>
    <cellStyle name="40% - Accent3 2 3 2 2" xfId="2968" xr:uid="{00000000-0005-0000-0000-0000980B0000}"/>
    <cellStyle name="40% - Accent3 2 3 3" xfId="2969" xr:uid="{00000000-0005-0000-0000-0000990B0000}"/>
    <cellStyle name="40% - Accent3 2 4" xfId="2970" xr:uid="{00000000-0005-0000-0000-00009A0B0000}"/>
    <cellStyle name="40% - Accent3 2 4 2" xfId="2971" xr:uid="{00000000-0005-0000-0000-00009B0B0000}"/>
    <cellStyle name="40% - Accent3 2 4 2 2" xfId="2972" xr:uid="{00000000-0005-0000-0000-00009C0B0000}"/>
    <cellStyle name="40% - Accent3 2 4 3" xfId="2973" xr:uid="{00000000-0005-0000-0000-00009D0B0000}"/>
    <cellStyle name="40% - Accent3 2 5" xfId="2974" xr:uid="{00000000-0005-0000-0000-00009E0B0000}"/>
    <cellStyle name="40% - Accent3 2 5 2" xfId="2975" xr:uid="{00000000-0005-0000-0000-00009F0B0000}"/>
    <cellStyle name="40% - Accent3 2 5 2 2" xfId="2976" xr:uid="{00000000-0005-0000-0000-0000A00B0000}"/>
    <cellStyle name="40% - Accent3 2 5 3" xfId="2977" xr:uid="{00000000-0005-0000-0000-0000A10B0000}"/>
    <cellStyle name="40% - Accent3 2 6" xfId="2978" xr:uid="{00000000-0005-0000-0000-0000A20B0000}"/>
    <cellStyle name="40% - Accent3 2 6 2" xfId="2979" xr:uid="{00000000-0005-0000-0000-0000A30B0000}"/>
    <cellStyle name="40% - Accent3 2 6 2 2" xfId="2980" xr:uid="{00000000-0005-0000-0000-0000A40B0000}"/>
    <cellStyle name="40% - Accent3 2 6 3" xfId="2981" xr:uid="{00000000-0005-0000-0000-0000A50B0000}"/>
    <cellStyle name="40% - Accent3 2 7" xfId="2982" xr:uid="{00000000-0005-0000-0000-0000A60B0000}"/>
    <cellStyle name="40% - Accent3 2 7 2" xfId="2983" xr:uid="{00000000-0005-0000-0000-0000A70B0000}"/>
    <cellStyle name="40% - Accent3 2 7 2 2" xfId="2984" xr:uid="{00000000-0005-0000-0000-0000A80B0000}"/>
    <cellStyle name="40% - Accent3 2 7 3" xfId="2985" xr:uid="{00000000-0005-0000-0000-0000A90B0000}"/>
    <cellStyle name="40% - Accent3 20" xfId="2986" xr:uid="{00000000-0005-0000-0000-0000AA0B0000}"/>
    <cellStyle name="40% - Accent3 21" xfId="2987" xr:uid="{00000000-0005-0000-0000-0000AB0B0000}"/>
    <cellStyle name="40% - Accent3 22" xfId="2988" xr:uid="{00000000-0005-0000-0000-0000AC0B0000}"/>
    <cellStyle name="40% - Accent3 23" xfId="2989" xr:uid="{00000000-0005-0000-0000-0000AD0B0000}"/>
    <cellStyle name="40% - Accent3 24" xfId="2990" xr:uid="{00000000-0005-0000-0000-0000AE0B0000}"/>
    <cellStyle name="40% - Accent3 25" xfId="2991" xr:uid="{00000000-0005-0000-0000-0000AF0B0000}"/>
    <cellStyle name="40% - Accent3 26" xfId="2992" xr:uid="{00000000-0005-0000-0000-0000B00B0000}"/>
    <cellStyle name="40% - Accent3 27" xfId="2993" xr:uid="{00000000-0005-0000-0000-0000B10B0000}"/>
    <cellStyle name="40% - Accent3 28" xfId="2994" xr:uid="{00000000-0005-0000-0000-0000B20B0000}"/>
    <cellStyle name="40% - Accent3 29" xfId="2995" xr:uid="{00000000-0005-0000-0000-0000B30B0000}"/>
    <cellStyle name="40% - Accent3 3" xfId="2996" xr:uid="{00000000-0005-0000-0000-0000B40B0000}"/>
    <cellStyle name="40% - Accent3 3 2" xfId="2997" xr:uid="{00000000-0005-0000-0000-0000B50B0000}"/>
    <cellStyle name="40% - Accent3 3 2 2" xfId="2998" xr:uid="{00000000-0005-0000-0000-0000B60B0000}"/>
    <cellStyle name="40% - Accent3 3 2 2 2" xfId="2999" xr:uid="{00000000-0005-0000-0000-0000B70B0000}"/>
    <cellStyle name="40% - Accent3 3 2 3" xfId="3000" xr:uid="{00000000-0005-0000-0000-0000B80B0000}"/>
    <cellStyle name="40% - Accent3 3 3" xfId="3001" xr:uid="{00000000-0005-0000-0000-0000B90B0000}"/>
    <cellStyle name="40% - Accent3 3 3 2" xfId="3002" xr:uid="{00000000-0005-0000-0000-0000BA0B0000}"/>
    <cellStyle name="40% - Accent3 3 3 2 2" xfId="3003" xr:uid="{00000000-0005-0000-0000-0000BB0B0000}"/>
    <cellStyle name="40% - Accent3 3 3 3" xfId="3004" xr:uid="{00000000-0005-0000-0000-0000BC0B0000}"/>
    <cellStyle name="40% - Accent3 3 4" xfId="3005" xr:uid="{00000000-0005-0000-0000-0000BD0B0000}"/>
    <cellStyle name="40% - Accent3 3 4 2" xfId="3006" xr:uid="{00000000-0005-0000-0000-0000BE0B0000}"/>
    <cellStyle name="40% - Accent3 3 4 2 2" xfId="3007" xr:uid="{00000000-0005-0000-0000-0000BF0B0000}"/>
    <cellStyle name="40% - Accent3 3 4 3" xfId="3008" xr:uid="{00000000-0005-0000-0000-0000C00B0000}"/>
    <cellStyle name="40% - Accent3 3 5" xfId="3009" xr:uid="{00000000-0005-0000-0000-0000C10B0000}"/>
    <cellStyle name="40% - Accent3 3 5 2" xfId="3010" xr:uid="{00000000-0005-0000-0000-0000C20B0000}"/>
    <cellStyle name="40% - Accent3 3 5 2 2" xfId="3011" xr:uid="{00000000-0005-0000-0000-0000C30B0000}"/>
    <cellStyle name="40% - Accent3 3 5 3" xfId="3012" xr:uid="{00000000-0005-0000-0000-0000C40B0000}"/>
    <cellStyle name="40% - Accent3 3 6" xfId="3013" xr:uid="{00000000-0005-0000-0000-0000C50B0000}"/>
    <cellStyle name="40% - Accent3 3 6 2" xfId="3014" xr:uid="{00000000-0005-0000-0000-0000C60B0000}"/>
    <cellStyle name="40% - Accent3 3 6 2 2" xfId="3015" xr:uid="{00000000-0005-0000-0000-0000C70B0000}"/>
    <cellStyle name="40% - Accent3 3 6 3" xfId="3016" xr:uid="{00000000-0005-0000-0000-0000C80B0000}"/>
    <cellStyle name="40% - Accent3 3 7" xfId="3017" xr:uid="{00000000-0005-0000-0000-0000C90B0000}"/>
    <cellStyle name="40% - Accent3 3 7 2" xfId="3018" xr:uid="{00000000-0005-0000-0000-0000CA0B0000}"/>
    <cellStyle name="40% - Accent3 3 7 2 2" xfId="3019" xr:uid="{00000000-0005-0000-0000-0000CB0B0000}"/>
    <cellStyle name="40% - Accent3 3 7 3" xfId="3020" xr:uid="{00000000-0005-0000-0000-0000CC0B0000}"/>
    <cellStyle name="40% - Accent3 30" xfId="3021" xr:uid="{00000000-0005-0000-0000-0000CD0B0000}"/>
    <cellStyle name="40% - Accent3 31" xfId="3022" xr:uid="{00000000-0005-0000-0000-0000CE0B0000}"/>
    <cellStyle name="40% - Accent3 32" xfId="3023" xr:uid="{00000000-0005-0000-0000-0000CF0B0000}"/>
    <cellStyle name="40% - Accent3 33" xfId="3024" xr:uid="{00000000-0005-0000-0000-0000D00B0000}"/>
    <cellStyle name="40% - Accent3 4" xfId="3025" xr:uid="{00000000-0005-0000-0000-0000D10B0000}"/>
    <cellStyle name="40% - Accent3 4 2" xfId="3026" xr:uid="{00000000-0005-0000-0000-0000D20B0000}"/>
    <cellStyle name="40% - Accent3 4 2 2" xfId="3027" xr:uid="{00000000-0005-0000-0000-0000D30B0000}"/>
    <cellStyle name="40% - Accent3 4 2 2 2" xfId="3028" xr:uid="{00000000-0005-0000-0000-0000D40B0000}"/>
    <cellStyle name="40% - Accent3 4 2 3" xfId="3029" xr:uid="{00000000-0005-0000-0000-0000D50B0000}"/>
    <cellStyle name="40% - Accent3 4 3" xfId="3030" xr:uid="{00000000-0005-0000-0000-0000D60B0000}"/>
    <cellStyle name="40% - Accent3 4 3 2" xfId="3031" xr:uid="{00000000-0005-0000-0000-0000D70B0000}"/>
    <cellStyle name="40% - Accent3 4 3 2 2" xfId="3032" xr:uid="{00000000-0005-0000-0000-0000D80B0000}"/>
    <cellStyle name="40% - Accent3 4 3 3" xfId="3033" xr:uid="{00000000-0005-0000-0000-0000D90B0000}"/>
    <cellStyle name="40% - Accent3 4 4" xfId="3034" xr:uid="{00000000-0005-0000-0000-0000DA0B0000}"/>
    <cellStyle name="40% - Accent3 4 4 2" xfId="3035" xr:uid="{00000000-0005-0000-0000-0000DB0B0000}"/>
    <cellStyle name="40% - Accent3 4 4 2 2" xfId="3036" xr:uid="{00000000-0005-0000-0000-0000DC0B0000}"/>
    <cellStyle name="40% - Accent3 4 4 3" xfId="3037" xr:uid="{00000000-0005-0000-0000-0000DD0B0000}"/>
    <cellStyle name="40% - Accent3 4 5" xfId="3038" xr:uid="{00000000-0005-0000-0000-0000DE0B0000}"/>
    <cellStyle name="40% - Accent3 4 5 2" xfId="3039" xr:uid="{00000000-0005-0000-0000-0000DF0B0000}"/>
    <cellStyle name="40% - Accent3 4 5 2 2" xfId="3040" xr:uid="{00000000-0005-0000-0000-0000E00B0000}"/>
    <cellStyle name="40% - Accent3 4 5 3" xfId="3041" xr:uid="{00000000-0005-0000-0000-0000E10B0000}"/>
    <cellStyle name="40% - Accent3 4 6" xfId="3042" xr:uid="{00000000-0005-0000-0000-0000E20B0000}"/>
    <cellStyle name="40% - Accent3 4 6 2" xfId="3043" xr:uid="{00000000-0005-0000-0000-0000E30B0000}"/>
    <cellStyle name="40% - Accent3 4 6 2 2" xfId="3044" xr:uid="{00000000-0005-0000-0000-0000E40B0000}"/>
    <cellStyle name="40% - Accent3 4 6 3" xfId="3045" xr:uid="{00000000-0005-0000-0000-0000E50B0000}"/>
    <cellStyle name="40% - Accent3 4 7" xfId="3046" xr:uid="{00000000-0005-0000-0000-0000E60B0000}"/>
    <cellStyle name="40% - Accent3 4 7 2" xfId="3047" xr:uid="{00000000-0005-0000-0000-0000E70B0000}"/>
    <cellStyle name="40% - Accent3 4 7 2 2" xfId="3048" xr:uid="{00000000-0005-0000-0000-0000E80B0000}"/>
    <cellStyle name="40% - Accent3 4 7 3" xfId="3049" xr:uid="{00000000-0005-0000-0000-0000E90B0000}"/>
    <cellStyle name="40% - Accent3 5" xfId="3050" xr:uid="{00000000-0005-0000-0000-0000EA0B0000}"/>
    <cellStyle name="40% - Accent3 5 2" xfId="3051" xr:uid="{00000000-0005-0000-0000-0000EB0B0000}"/>
    <cellStyle name="40% - Accent3 5 2 2" xfId="3052" xr:uid="{00000000-0005-0000-0000-0000EC0B0000}"/>
    <cellStyle name="40% - Accent3 5 2 2 2" xfId="3053" xr:uid="{00000000-0005-0000-0000-0000ED0B0000}"/>
    <cellStyle name="40% - Accent3 5 2 3" xfId="3054" xr:uid="{00000000-0005-0000-0000-0000EE0B0000}"/>
    <cellStyle name="40% - Accent3 5 3" xfId="3055" xr:uid="{00000000-0005-0000-0000-0000EF0B0000}"/>
    <cellStyle name="40% - Accent3 5 3 2" xfId="3056" xr:uid="{00000000-0005-0000-0000-0000F00B0000}"/>
    <cellStyle name="40% - Accent3 5 3 2 2" xfId="3057" xr:uid="{00000000-0005-0000-0000-0000F10B0000}"/>
    <cellStyle name="40% - Accent3 5 3 3" xfId="3058" xr:uid="{00000000-0005-0000-0000-0000F20B0000}"/>
    <cellStyle name="40% - Accent3 5 4" xfId="3059" xr:uid="{00000000-0005-0000-0000-0000F30B0000}"/>
    <cellStyle name="40% - Accent3 5 4 2" xfId="3060" xr:uid="{00000000-0005-0000-0000-0000F40B0000}"/>
    <cellStyle name="40% - Accent3 5 4 2 2" xfId="3061" xr:uid="{00000000-0005-0000-0000-0000F50B0000}"/>
    <cellStyle name="40% - Accent3 5 4 3" xfId="3062" xr:uid="{00000000-0005-0000-0000-0000F60B0000}"/>
    <cellStyle name="40% - Accent3 5 5" xfId="3063" xr:uid="{00000000-0005-0000-0000-0000F70B0000}"/>
    <cellStyle name="40% - Accent3 5 5 2" xfId="3064" xr:uid="{00000000-0005-0000-0000-0000F80B0000}"/>
    <cellStyle name="40% - Accent3 5 5 2 2" xfId="3065" xr:uid="{00000000-0005-0000-0000-0000F90B0000}"/>
    <cellStyle name="40% - Accent3 5 5 3" xfId="3066" xr:uid="{00000000-0005-0000-0000-0000FA0B0000}"/>
    <cellStyle name="40% - Accent3 5 6" xfId="3067" xr:uid="{00000000-0005-0000-0000-0000FB0B0000}"/>
    <cellStyle name="40% - Accent3 5 6 2" xfId="3068" xr:uid="{00000000-0005-0000-0000-0000FC0B0000}"/>
    <cellStyle name="40% - Accent3 5 6 2 2" xfId="3069" xr:uid="{00000000-0005-0000-0000-0000FD0B0000}"/>
    <cellStyle name="40% - Accent3 5 6 3" xfId="3070" xr:uid="{00000000-0005-0000-0000-0000FE0B0000}"/>
    <cellStyle name="40% - Accent3 5 7" xfId="3071" xr:uid="{00000000-0005-0000-0000-0000FF0B0000}"/>
    <cellStyle name="40% - Accent3 5 7 2" xfId="3072" xr:uid="{00000000-0005-0000-0000-0000000C0000}"/>
    <cellStyle name="40% - Accent3 5 7 2 2" xfId="3073" xr:uid="{00000000-0005-0000-0000-0000010C0000}"/>
    <cellStyle name="40% - Accent3 5 7 3" xfId="3074" xr:uid="{00000000-0005-0000-0000-0000020C0000}"/>
    <cellStyle name="40% - Accent3 6" xfId="3075" xr:uid="{00000000-0005-0000-0000-0000030C0000}"/>
    <cellStyle name="40% - Accent3 7" xfId="3076" xr:uid="{00000000-0005-0000-0000-0000040C0000}"/>
    <cellStyle name="40% - Accent3 8" xfId="3077" xr:uid="{00000000-0005-0000-0000-0000050C0000}"/>
    <cellStyle name="40% - Accent3 9" xfId="3078" xr:uid="{00000000-0005-0000-0000-0000060C0000}"/>
    <cellStyle name="40% - Accent4" xfId="77" xr:uid="{00000000-0005-0000-0000-00004D000000}"/>
    <cellStyle name="40% - Accent4 10" xfId="3079" xr:uid="{00000000-0005-0000-0000-0000070C0000}"/>
    <cellStyle name="40% - Accent4 11" xfId="3080" xr:uid="{00000000-0005-0000-0000-0000080C0000}"/>
    <cellStyle name="40% - Accent4 12" xfId="3081" xr:uid="{00000000-0005-0000-0000-0000090C0000}"/>
    <cellStyle name="40% - Accent4 13" xfId="3082" xr:uid="{00000000-0005-0000-0000-00000A0C0000}"/>
    <cellStyle name="40% - Accent4 14" xfId="3083" xr:uid="{00000000-0005-0000-0000-00000B0C0000}"/>
    <cellStyle name="40% - Accent4 15" xfId="3084" xr:uid="{00000000-0005-0000-0000-00000C0C0000}"/>
    <cellStyle name="40% - Accent4 16" xfId="3085" xr:uid="{00000000-0005-0000-0000-00000D0C0000}"/>
    <cellStyle name="40% - Accent4 17" xfId="3086" xr:uid="{00000000-0005-0000-0000-00000E0C0000}"/>
    <cellStyle name="40% - Accent4 18" xfId="3087" xr:uid="{00000000-0005-0000-0000-00000F0C0000}"/>
    <cellStyle name="40% - Accent4 19" xfId="3088" xr:uid="{00000000-0005-0000-0000-0000100C0000}"/>
    <cellStyle name="40% - Accent4 2" xfId="3089" xr:uid="{00000000-0005-0000-0000-0000110C0000}"/>
    <cellStyle name="40% - Accent4 2 2" xfId="3090" xr:uid="{00000000-0005-0000-0000-0000120C0000}"/>
    <cellStyle name="40% - Accent4 2 2 2" xfId="3091" xr:uid="{00000000-0005-0000-0000-0000130C0000}"/>
    <cellStyle name="40% - Accent4 2 2 2 2" xfId="3092" xr:uid="{00000000-0005-0000-0000-0000140C0000}"/>
    <cellStyle name="40% - Accent4 2 2 3" xfId="3093" xr:uid="{00000000-0005-0000-0000-0000150C0000}"/>
    <cellStyle name="40% - Accent4 2 3" xfId="3094" xr:uid="{00000000-0005-0000-0000-0000160C0000}"/>
    <cellStyle name="40% - Accent4 2 3 2" xfId="3095" xr:uid="{00000000-0005-0000-0000-0000170C0000}"/>
    <cellStyle name="40% - Accent4 2 3 2 2" xfId="3096" xr:uid="{00000000-0005-0000-0000-0000180C0000}"/>
    <cellStyle name="40% - Accent4 2 3 3" xfId="3097" xr:uid="{00000000-0005-0000-0000-0000190C0000}"/>
    <cellStyle name="40% - Accent4 2 4" xfId="3098" xr:uid="{00000000-0005-0000-0000-00001A0C0000}"/>
    <cellStyle name="40% - Accent4 2 4 2" xfId="3099" xr:uid="{00000000-0005-0000-0000-00001B0C0000}"/>
    <cellStyle name="40% - Accent4 2 4 2 2" xfId="3100" xr:uid="{00000000-0005-0000-0000-00001C0C0000}"/>
    <cellStyle name="40% - Accent4 2 4 3" xfId="3101" xr:uid="{00000000-0005-0000-0000-00001D0C0000}"/>
    <cellStyle name="40% - Accent4 2 5" xfId="3102" xr:uid="{00000000-0005-0000-0000-00001E0C0000}"/>
    <cellStyle name="40% - Accent4 2 5 2" xfId="3103" xr:uid="{00000000-0005-0000-0000-00001F0C0000}"/>
    <cellStyle name="40% - Accent4 2 5 2 2" xfId="3104" xr:uid="{00000000-0005-0000-0000-0000200C0000}"/>
    <cellStyle name="40% - Accent4 2 5 3" xfId="3105" xr:uid="{00000000-0005-0000-0000-0000210C0000}"/>
    <cellStyle name="40% - Accent4 2 6" xfId="3106" xr:uid="{00000000-0005-0000-0000-0000220C0000}"/>
    <cellStyle name="40% - Accent4 2 6 2" xfId="3107" xr:uid="{00000000-0005-0000-0000-0000230C0000}"/>
    <cellStyle name="40% - Accent4 2 6 2 2" xfId="3108" xr:uid="{00000000-0005-0000-0000-0000240C0000}"/>
    <cellStyle name="40% - Accent4 2 6 3" xfId="3109" xr:uid="{00000000-0005-0000-0000-0000250C0000}"/>
    <cellStyle name="40% - Accent4 2 7" xfId="3110" xr:uid="{00000000-0005-0000-0000-0000260C0000}"/>
    <cellStyle name="40% - Accent4 2 7 2" xfId="3111" xr:uid="{00000000-0005-0000-0000-0000270C0000}"/>
    <cellStyle name="40% - Accent4 2 7 2 2" xfId="3112" xr:uid="{00000000-0005-0000-0000-0000280C0000}"/>
    <cellStyle name="40% - Accent4 2 7 3" xfId="3113" xr:uid="{00000000-0005-0000-0000-0000290C0000}"/>
    <cellStyle name="40% - Accent4 20" xfId="3114" xr:uid="{00000000-0005-0000-0000-00002A0C0000}"/>
    <cellStyle name="40% - Accent4 21" xfId="3115" xr:uid="{00000000-0005-0000-0000-00002B0C0000}"/>
    <cellStyle name="40% - Accent4 22" xfId="3116" xr:uid="{00000000-0005-0000-0000-00002C0C0000}"/>
    <cellStyle name="40% - Accent4 23" xfId="3117" xr:uid="{00000000-0005-0000-0000-00002D0C0000}"/>
    <cellStyle name="40% - Accent4 24" xfId="3118" xr:uid="{00000000-0005-0000-0000-00002E0C0000}"/>
    <cellStyle name="40% - Accent4 25" xfId="3119" xr:uid="{00000000-0005-0000-0000-00002F0C0000}"/>
    <cellStyle name="40% - Accent4 26" xfId="3120" xr:uid="{00000000-0005-0000-0000-0000300C0000}"/>
    <cellStyle name="40% - Accent4 27" xfId="3121" xr:uid="{00000000-0005-0000-0000-0000310C0000}"/>
    <cellStyle name="40% - Accent4 28" xfId="3122" xr:uid="{00000000-0005-0000-0000-0000320C0000}"/>
    <cellStyle name="40% - Accent4 29" xfId="3123" xr:uid="{00000000-0005-0000-0000-0000330C0000}"/>
    <cellStyle name="40% - Accent4 3" xfId="3124" xr:uid="{00000000-0005-0000-0000-0000340C0000}"/>
    <cellStyle name="40% - Accent4 3 2" xfId="3125" xr:uid="{00000000-0005-0000-0000-0000350C0000}"/>
    <cellStyle name="40% - Accent4 3 2 2" xfId="3126" xr:uid="{00000000-0005-0000-0000-0000360C0000}"/>
    <cellStyle name="40% - Accent4 3 2 2 2" xfId="3127" xr:uid="{00000000-0005-0000-0000-0000370C0000}"/>
    <cellStyle name="40% - Accent4 3 2 3" xfId="3128" xr:uid="{00000000-0005-0000-0000-0000380C0000}"/>
    <cellStyle name="40% - Accent4 3 3" xfId="3129" xr:uid="{00000000-0005-0000-0000-0000390C0000}"/>
    <cellStyle name="40% - Accent4 3 3 2" xfId="3130" xr:uid="{00000000-0005-0000-0000-00003A0C0000}"/>
    <cellStyle name="40% - Accent4 3 3 2 2" xfId="3131" xr:uid="{00000000-0005-0000-0000-00003B0C0000}"/>
    <cellStyle name="40% - Accent4 3 3 3" xfId="3132" xr:uid="{00000000-0005-0000-0000-00003C0C0000}"/>
    <cellStyle name="40% - Accent4 3 4" xfId="3133" xr:uid="{00000000-0005-0000-0000-00003D0C0000}"/>
    <cellStyle name="40% - Accent4 3 4 2" xfId="3134" xr:uid="{00000000-0005-0000-0000-00003E0C0000}"/>
    <cellStyle name="40% - Accent4 3 4 2 2" xfId="3135" xr:uid="{00000000-0005-0000-0000-00003F0C0000}"/>
    <cellStyle name="40% - Accent4 3 4 3" xfId="3136" xr:uid="{00000000-0005-0000-0000-0000400C0000}"/>
    <cellStyle name="40% - Accent4 3 5" xfId="3137" xr:uid="{00000000-0005-0000-0000-0000410C0000}"/>
    <cellStyle name="40% - Accent4 3 5 2" xfId="3138" xr:uid="{00000000-0005-0000-0000-0000420C0000}"/>
    <cellStyle name="40% - Accent4 3 5 2 2" xfId="3139" xr:uid="{00000000-0005-0000-0000-0000430C0000}"/>
    <cellStyle name="40% - Accent4 3 5 3" xfId="3140" xr:uid="{00000000-0005-0000-0000-0000440C0000}"/>
    <cellStyle name="40% - Accent4 3 6" xfId="3141" xr:uid="{00000000-0005-0000-0000-0000450C0000}"/>
    <cellStyle name="40% - Accent4 3 6 2" xfId="3142" xr:uid="{00000000-0005-0000-0000-0000460C0000}"/>
    <cellStyle name="40% - Accent4 3 6 2 2" xfId="3143" xr:uid="{00000000-0005-0000-0000-0000470C0000}"/>
    <cellStyle name="40% - Accent4 3 6 3" xfId="3144" xr:uid="{00000000-0005-0000-0000-0000480C0000}"/>
    <cellStyle name="40% - Accent4 3 7" xfId="3145" xr:uid="{00000000-0005-0000-0000-0000490C0000}"/>
    <cellStyle name="40% - Accent4 3 7 2" xfId="3146" xr:uid="{00000000-0005-0000-0000-00004A0C0000}"/>
    <cellStyle name="40% - Accent4 3 7 2 2" xfId="3147" xr:uid="{00000000-0005-0000-0000-00004B0C0000}"/>
    <cellStyle name="40% - Accent4 3 7 3" xfId="3148" xr:uid="{00000000-0005-0000-0000-00004C0C0000}"/>
    <cellStyle name="40% - Accent4 30" xfId="3149" xr:uid="{00000000-0005-0000-0000-00004D0C0000}"/>
    <cellStyle name="40% - Accent4 31" xfId="3150" xr:uid="{00000000-0005-0000-0000-00004E0C0000}"/>
    <cellStyle name="40% - Accent4 32" xfId="3151" xr:uid="{00000000-0005-0000-0000-00004F0C0000}"/>
    <cellStyle name="40% - Accent4 33" xfId="3152" xr:uid="{00000000-0005-0000-0000-0000500C0000}"/>
    <cellStyle name="40% - Accent4 4" xfId="3153" xr:uid="{00000000-0005-0000-0000-0000510C0000}"/>
    <cellStyle name="40% - Accent4 4 2" xfId="3154" xr:uid="{00000000-0005-0000-0000-0000520C0000}"/>
    <cellStyle name="40% - Accent4 4 2 2" xfId="3155" xr:uid="{00000000-0005-0000-0000-0000530C0000}"/>
    <cellStyle name="40% - Accent4 4 2 2 2" xfId="3156" xr:uid="{00000000-0005-0000-0000-0000540C0000}"/>
    <cellStyle name="40% - Accent4 4 2 3" xfId="3157" xr:uid="{00000000-0005-0000-0000-0000550C0000}"/>
    <cellStyle name="40% - Accent4 4 3" xfId="3158" xr:uid="{00000000-0005-0000-0000-0000560C0000}"/>
    <cellStyle name="40% - Accent4 4 3 2" xfId="3159" xr:uid="{00000000-0005-0000-0000-0000570C0000}"/>
    <cellStyle name="40% - Accent4 4 3 2 2" xfId="3160" xr:uid="{00000000-0005-0000-0000-0000580C0000}"/>
    <cellStyle name="40% - Accent4 4 3 3" xfId="3161" xr:uid="{00000000-0005-0000-0000-0000590C0000}"/>
    <cellStyle name="40% - Accent4 4 4" xfId="3162" xr:uid="{00000000-0005-0000-0000-00005A0C0000}"/>
    <cellStyle name="40% - Accent4 4 4 2" xfId="3163" xr:uid="{00000000-0005-0000-0000-00005B0C0000}"/>
    <cellStyle name="40% - Accent4 4 4 2 2" xfId="3164" xr:uid="{00000000-0005-0000-0000-00005C0C0000}"/>
    <cellStyle name="40% - Accent4 4 4 3" xfId="3165" xr:uid="{00000000-0005-0000-0000-00005D0C0000}"/>
    <cellStyle name="40% - Accent4 4 5" xfId="3166" xr:uid="{00000000-0005-0000-0000-00005E0C0000}"/>
    <cellStyle name="40% - Accent4 4 5 2" xfId="3167" xr:uid="{00000000-0005-0000-0000-00005F0C0000}"/>
    <cellStyle name="40% - Accent4 4 5 2 2" xfId="3168" xr:uid="{00000000-0005-0000-0000-0000600C0000}"/>
    <cellStyle name="40% - Accent4 4 5 3" xfId="3169" xr:uid="{00000000-0005-0000-0000-0000610C0000}"/>
    <cellStyle name="40% - Accent4 4 6" xfId="3170" xr:uid="{00000000-0005-0000-0000-0000620C0000}"/>
    <cellStyle name="40% - Accent4 4 6 2" xfId="3171" xr:uid="{00000000-0005-0000-0000-0000630C0000}"/>
    <cellStyle name="40% - Accent4 4 6 2 2" xfId="3172" xr:uid="{00000000-0005-0000-0000-0000640C0000}"/>
    <cellStyle name="40% - Accent4 4 6 3" xfId="3173" xr:uid="{00000000-0005-0000-0000-0000650C0000}"/>
    <cellStyle name="40% - Accent4 4 7" xfId="3174" xr:uid="{00000000-0005-0000-0000-0000660C0000}"/>
    <cellStyle name="40% - Accent4 4 7 2" xfId="3175" xr:uid="{00000000-0005-0000-0000-0000670C0000}"/>
    <cellStyle name="40% - Accent4 4 7 2 2" xfId="3176" xr:uid="{00000000-0005-0000-0000-0000680C0000}"/>
    <cellStyle name="40% - Accent4 4 7 3" xfId="3177" xr:uid="{00000000-0005-0000-0000-0000690C0000}"/>
    <cellStyle name="40% - Accent4 5" xfId="3178" xr:uid="{00000000-0005-0000-0000-00006A0C0000}"/>
    <cellStyle name="40% - Accent4 5 2" xfId="3179" xr:uid="{00000000-0005-0000-0000-00006B0C0000}"/>
    <cellStyle name="40% - Accent4 5 2 2" xfId="3180" xr:uid="{00000000-0005-0000-0000-00006C0C0000}"/>
    <cellStyle name="40% - Accent4 5 2 2 2" xfId="3181" xr:uid="{00000000-0005-0000-0000-00006D0C0000}"/>
    <cellStyle name="40% - Accent4 5 2 3" xfId="3182" xr:uid="{00000000-0005-0000-0000-00006E0C0000}"/>
    <cellStyle name="40% - Accent4 5 3" xfId="3183" xr:uid="{00000000-0005-0000-0000-00006F0C0000}"/>
    <cellStyle name="40% - Accent4 5 3 2" xfId="3184" xr:uid="{00000000-0005-0000-0000-0000700C0000}"/>
    <cellStyle name="40% - Accent4 5 3 2 2" xfId="3185" xr:uid="{00000000-0005-0000-0000-0000710C0000}"/>
    <cellStyle name="40% - Accent4 5 3 3" xfId="3186" xr:uid="{00000000-0005-0000-0000-0000720C0000}"/>
    <cellStyle name="40% - Accent4 5 4" xfId="3187" xr:uid="{00000000-0005-0000-0000-0000730C0000}"/>
    <cellStyle name="40% - Accent4 5 4 2" xfId="3188" xr:uid="{00000000-0005-0000-0000-0000740C0000}"/>
    <cellStyle name="40% - Accent4 5 4 2 2" xfId="3189" xr:uid="{00000000-0005-0000-0000-0000750C0000}"/>
    <cellStyle name="40% - Accent4 5 4 3" xfId="3190" xr:uid="{00000000-0005-0000-0000-0000760C0000}"/>
    <cellStyle name="40% - Accent4 5 5" xfId="3191" xr:uid="{00000000-0005-0000-0000-0000770C0000}"/>
    <cellStyle name="40% - Accent4 5 5 2" xfId="3192" xr:uid="{00000000-0005-0000-0000-0000780C0000}"/>
    <cellStyle name="40% - Accent4 5 5 2 2" xfId="3193" xr:uid="{00000000-0005-0000-0000-0000790C0000}"/>
    <cellStyle name="40% - Accent4 5 5 3" xfId="3194" xr:uid="{00000000-0005-0000-0000-00007A0C0000}"/>
    <cellStyle name="40% - Accent4 5 6" xfId="3195" xr:uid="{00000000-0005-0000-0000-00007B0C0000}"/>
    <cellStyle name="40% - Accent4 5 6 2" xfId="3196" xr:uid="{00000000-0005-0000-0000-00007C0C0000}"/>
    <cellStyle name="40% - Accent4 5 6 2 2" xfId="3197" xr:uid="{00000000-0005-0000-0000-00007D0C0000}"/>
    <cellStyle name="40% - Accent4 5 6 3" xfId="3198" xr:uid="{00000000-0005-0000-0000-00007E0C0000}"/>
    <cellStyle name="40% - Accent4 5 7" xfId="3199" xr:uid="{00000000-0005-0000-0000-00007F0C0000}"/>
    <cellStyle name="40% - Accent4 5 7 2" xfId="3200" xr:uid="{00000000-0005-0000-0000-0000800C0000}"/>
    <cellStyle name="40% - Accent4 5 7 2 2" xfId="3201" xr:uid="{00000000-0005-0000-0000-0000810C0000}"/>
    <cellStyle name="40% - Accent4 5 7 3" xfId="3202" xr:uid="{00000000-0005-0000-0000-0000820C0000}"/>
    <cellStyle name="40% - Accent4 6" xfId="3203" xr:uid="{00000000-0005-0000-0000-0000830C0000}"/>
    <cellStyle name="40% - Accent4 7" xfId="3204" xr:uid="{00000000-0005-0000-0000-0000840C0000}"/>
    <cellStyle name="40% - Accent4 8" xfId="3205" xr:uid="{00000000-0005-0000-0000-0000850C0000}"/>
    <cellStyle name="40% - Accent4 9" xfId="3206" xr:uid="{00000000-0005-0000-0000-0000860C0000}"/>
    <cellStyle name="40% - Accent5" xfId="78" xr:uid="{00000000-0005-0000-0000-00004E000000}"/>
    <cellStyle name="40% - Accent5 10" xfId="3207" xr:uid="{00000000-0005-0000-0000-0000870C0000}"/>
    <cellStyle name="40% - Accent5 11" xfId="3208" xr:uid="{00000000-0005-0000-0000-0000880C0000}"/>
    <cellStyle name="40% - Accent5 12" xfId="3209" xr:uid="{00000000-0005-0000-0000-0000890C0000}"/>
    <cellStyle name="40% - Accent5 13" xfId="3210" xr:uid="{00000000-0005-0000-0000-00008A0C0000}"/>
    <cellStyle name="40% - Accent5 14" xfId="3211" xr:uid="{00000000-0005-0000-0000-00008B0C0000}"/>
    <cellStyle name="40% - Accent5 15" xfId="3212" xr:uid="{00000000-0005-0000-0000-00008C0C0000}"/>
    <cellStyle name="40% - Accent5 16" xfId="3213" xr:uid="{00000000-0005-0000-0000-00008D0C0000}"/>
    <cellStyle name="40% - Accent5 17" xfId="3214" xr:uid="{00000000-0005-0000-0000-00008E0C0000}"/>
    <cellStyle name="40% - Accent5 18" xfId="3215" xr:uid="{00000000-0005-0000-0000-00008F0C0000}"/>
    <cellStyle name="40% - Accent5 19" xfId="3216" xr:uid="{00000000-0005-0000-0000-0000900C0000}"/>
    <cellStyle name="40% - Accent5 2" xfId="3217" xr:uid="{00000000-0005-0000-0000-0000910C0000}"/>
    <cellStyle name="40% - Accent5 2 2" xfId="3218" xr:uid="{00000000-0005-0000-0000-0000920C0000}"/>
    <cellStyle name="40% - Accent5 2 2 2" xfId="3219" xr:uid="{00000000-0005-0000-0000-0000930C0000}"/>
    <cellStyle name="40% - Accent5 2 2 2 2" xfId="3220" xr:uid="{00000000-0005-0000-0000-0000940C0000}"/>
    <cellStyle name="40% - Accent5 2 2 3" xfId="3221" xr:uid="{00000000-0005-0000-0000-0000950C0000}"/>
    <cellStyle name="40% - Accent5 2 3" xfId="3222" xr:uid="{00000000-0005-0000-0000-0000960C0000}"/>
    <cellStyle name="40% - Accent5 2 3 2" xfId="3223" xr:uid="{00000000-0005-0000-0000-0000970C0000}"/>
    <cellStyle name="40% - Accent5 2 3 2 2" xfId="3224" xr:uid="{00000000-0005-0000-0000-0000980C0000}"/>
    <cellStyle name="40% - Accent5 2 3 3" xfId="3225" xr:uid="{00000000-0005-0000-0000-0000990C0000}"/>
    <cellStyle name="40% - Accent5 2 4" xfId="3226" xr:uid="{00000000-0005-0000-0000-00009A0C0000}"/>
    <cellStyle name="40% - Accent5 2 4 2" xfId="3227" xr:uid="{00000000-0005-0000-0000-00009B0C0000}"/>
    <cellStyle name="40% - Accent5 2 4 2 2" xfId="3228" xr:uid="{00000000-0005-0000-0000-00009C0C0000}"/>
    <cellStyle name="40% - Accent5 2 4 3" xfId="3229" xr:uid="{00000000-0005-0000-0000-00009D0C0000}"/>
    <cellStyle name="40% - Accent5 2 5" xfId="3230" xr:uid="{00000000-0005-0000-0000-00009E0C0000}"/>
    <cellStyle name="40% - Accent5 2 5 2" xfId="3231" xr:uid="{00000000-0005-0000-0000-00009F0C0000}"/>
    <cellStyle name="40% - Accent5 2 5 2 2" xfId="3232" xr:uid="{00000000-0005-0000-0000-0000A00C0000}"/>
    <cellStyle name="40% - Accent5 2 5 3" xfId="3233" xr:uid="{00000000-0005-0000-0000-0000A10C0000}"/>
    <cellStyle name="40% - Accent5 2 6" xfId="3234" xr:uid="{00000000-0005-0000-0000-0000A20C0000}"/>
    <cellStyle name="40% - Accent5 2 6 2" xfId="3235" xr:uid="{00000000-0005-0000-0000-0000A30C0000}"/>
    <cellStyle name="40% - Accent5 2 6 2 2" xfId="3236" xr:uid="{00000000-0005-0000-0000-0000A40C0000}"/>
    <cellStyle name="40% - Accent5 2 6 3" xfId="3237" xr:uid="{00000000-0005-0000-0000-0000A50C0000}"/>
    <cellStyle name="40% - Accent5 2 7" xfId="3238" xr:uid="{00000000-0005-0000-0000-0000A60C0000}"/>
    <cellStyle name="40% - Accent5 2 7 2" xfId="3239" xr:uid="{00000000-0005-0000-0000-0000A70C0000}"/>
    <cellStyle name="40% - Accent5 2 7 2 2" xfId="3240" xr:uid="{00000000-0005-0000-0000-0000A80C0000}"/>
    <cellStyle name="40% - Accent5 2 7 3" xfId="3241" xr:uid="{00000000-0005-0000-0000-0000A90C0000}"/>
    <cellStyle name="40% - Accent5 20" xfId="3242" xr:uid="{00000000-0005-0000-0000-0000AA0C0000}"/>
    <cellStyle name="40% - Accent5 21" xfId="3243" xr:uid="{00000000-0005-0000-0000-0000AB0C0000}"/>
    <cellStyle name="40% - Accent5 22" xfId="3244" xr:uid="{00000000-0005-0000-0000-0000AC0C0000}"/>
    <cellStyle name="40% - Accent5 23" xfId="3245" xr:uid="{00000000-0005-0000-0000-0000AD0C0000}"/>
    <cellStyle name="40% - Accent5 24" xfId="3246" xr:uid="{00000000-0005-0000-0000-0000AE0C0000}"/>
    <cellStyle name="40% - Accent5 25" xfId="3247" xr:uid="{00000000-0005-0000-0000-0000AF0C0000}"/>
    <cellStyle name="40% - Accent5 26" xfId="3248" xr:uid="{00000000-0005-0000-0000-0000B00C0000}"/>
    <cellStyle name="40% - Accent5 27" xfId="3249" xr:uid="{00000000-0005-0000-0000-0000B10C0000}"/>
    <cellStyle name="40% - Accent5 28" xfId="3250" xr:uid="{00000000-0005-0000-0000-0000B20C0000}"/>
    <cellStyle name="40% - Accent5 29" xfId="3251" xr:uid="{00000000-0005-0000-0000-0000B30C0000}"/>
    <cellStyle name="40% - Accent5 3" xfId="3252" xr:uid="{00000000-0005-0000-0000-0000B40C0000}"/>
    <cellStyle name="40% - Accent5 3 2" xfId="3253" xr:uid="{00000000-0005-0000-0000-0000B50C0000}"/>
    <cellStyle name="40% - Accent5 3 2 2" xfId="3254" xr:uid="{00000000-0005-0000-0000-0000B60C0000}"/>
    <cellStyle name="40% - Accent5 3 2 2 2" xfId="3255" xr:uid="{00000000-0005-0000-0000-0000B70C0000}"/>
    <cellStyle name="40% - Accent5 3 2 3" xfId="3256" xr:uid="{00000000-0005-0000-0000-0000B80C0000}"/>
    <cellStyle name="40% - Accent5 3 3" xfId="3257" xr:uid="{00000000-0005-0000-0000-0000B90C0000}"/>
    <cellStyle name="40% - Accent5 3 3 2" xfId="3258" xr:uid="{00000000-0005-0000-0000-0000BA0C0000}"/>
    <cellStyle name="40% - Accent5 3 3 2 2" xfId="3259" xr:uid="{00000000-0005-0000-0000-0000BB0C0000}"/>
    <cellStyle name="40% - Accent5 3 3 3" xfId="3260" xr:uid="{00000000-0005-0000-0000-0000BC0C0000}"/>
    <cellStyle name="40% - Accent5 3 4" xfId="3261" xr:uid="{00000000-0005-0000-0000-0000BD0C0000}"/>
    <cellStyle name="40% - Accent5 3 4 2" xfId="3262" xr:uid="{00000000-0005-0000-0000-0000BE0C0000}"/>
    <cellStyle name="40% - Accent5 3 4 2 2" xfId="3263" xr:uid="{00000000-0005-0000-0000-0000BF0C0000}"/>
    <cellStyle name="40% - Accent5 3 4 3" xfId="3264" xr:uid="{00000000-0005-0000-0000-0000C00C0000}"/>
    <cellStyle name="40% - Accent5 3 5" xfId="3265" xr:uid="{00000000-0005-0000-0000-0000C10C0000}"/>
    <cellStyle name="40% - Accent5 3 5 2" xfId="3266" xr:uid="{00000000-0005-0000-0000-0000C20C0000}"/>
    <cellStyle name="40% - Accent5 3 5 2 2" xfId="3267" xr:uid="{00000000-0005-0000-0000-0000C30C0000}"/>
    <cellStyle name="40% - Accent5 3 5 3" xfId="3268" xr:uid="{00000000-0005-0000-0000-0000C40C0000}"/>
    <cellStyle name="40% - Accent5 3 6" xfId="3269" xr:uid="{00000000-0005-0000-0000-0000C50C0000}"/>
    <cellStyle name="40% - Accent5 3 6 2" xfId="3270" xr:uid="{00000000-0005-0000-0000-0000C60C0000}"/>
    <cellStyle name="40% - Accent5 3 6 2 2" xfId="3271" xr:uid="{00000000-0005-0000-0000-0000C70C0000}"/>
    <cellStyle name="40% - Accent5 3 6 3" xfId="3272" xr:uid="{00000000-0005-0000-0000-0000C80C0000}"/>
    <cellStyle name="40% - Accent5 3 7" xfId="3273" xr:uid="{00000000-0005-0000-0000-0000C90C0000}"/>
    <cellStyle name="40% - Accent5 3 7 2" xfId="3274" xr:uid="{00000000-0005-0000-0000-0000CA0C0000}"/>
    <cellStyle name="40% - Accent5 3 7 2 2" xfId="3275" xr:uid="{00000000-0005-0000-0000-0000CB0C0000}"/>
    <cellStyle name="40% - Accent5 3 7 3" xfId="3276" xr:uid="{00000000-0005-0000-0000-0000CC0C0000}"/>
    <cellStyle name="40% - Accent5 30" xfId="3277" xr:uid="{00000000-0005-0000-0000-0000CD0C0000}"/>
    <cellStyle name="40% - Accent5 31" xfId="3278" xr:uid="{00000000-0005-0000-0000-0000CE0C0000}"/>
    <cellStyle name="40% - Accent5 32" xfId="3279" xr:uid="{00000000-0005-0000-0000-0000CF0C0000}"/>
    <cellStyle name="40% - Accent5 33" xfId="3280" xr:uid="{00000000-0005-0000-0000-0000D00C0000}"/>
    <cellStyle name="40% - Accent5 4" xfId="3281" xr:uid="{00000000-0005-0000-0000-0000D10C0000}"/>
    <cellStyle name="40% - Accent5 4 2" xfId="3282" xr:uid="{00000000-0005-0000-0000-0000D20C0000}"/>
    <cellStyle name="40% - Accent5 4 2 2" xfId="3283" xr:uid="{00000000-0005-0000-0000-0000D30C0000}"/>
    <cellStyle name="40% - Accent5 4 2 2 2" xfId="3284" xr:uid="{00000000-0005-0000-0000-0000D40C0000}"/>
    <cellStyle name="40% - Accent5 4 2 3" xfId="3285" xr:uid="{00000000-0005-0000-0000-0000D50C0000}"/>
    <cellStyle name="40% - Accent5 4 3" xfId="3286" xr:uid="{00000000-0005-0000-0000-0000D60C0000}"/>
    <cellStyle name="40% - Accent5 4 3 2" xfId="3287" xr:uid="{00000000-0005-0000-0000-0000D70C0000}"/>
    <cellStyle name="40% - Accent5 4 3 2 2" xfId="3288" xr:uid="{00000000-0005-0000-0000-0000D80C0000}"/>
    <cellStyle name="40% - Accent5 4 3 3" xfId="3289" xr:uid="{00000000-0005-0000-0000-0000D90C0000}"/>
    <cellStyle name="40% - Accent5 4 4" xfId="3290" xr:uid="{00000000-0005-0000-0000-0000DA0C0000}"/>
    <cellStyle name="40% - Accent5 4 4 2" xfId="3291" xr:uid="{00000000-0005-0000-0000-0000DB0C0000}"/>
    <cellStyle name="40% - Accent5 4 4 2 2" xfId="3292" xr:uid="{00000000-0005-0000-0000-0000DC0C0000}"/>
    <cellStyle name="40% - Accent5 4 4 3" xfId="3293" xr:uid="{00000000-0005-0000-0000-0000DD0C0000}"/>
    <cellStyle name="40% - Accent5 4 5" xfId="3294" xr:uid="{00000000-0005-0000-0000-0000DE0C0000}"/>
    <cellStyle name="40% - Accent5 4 5 2" xfId="3295" xr:uid="{00000000-0005-0000-0000-0000DF0C0000}"/>
    <cellStyle name="40% - Accent5 4 5 2 2" xfId="3296" xr:uid="{00000000-0005-0000-0000-0000E00C0000}"/>
    <cellStyle name="40% - Accent5 4 5 3" xfId="3297" xr:uid="{00000000-0005-0000-0000-0000E10C0000}"/>
    <cellStyle name="40% - Accent5 4 6" xfId="3298" xr:uid="{00000000-0005-0000-0000-0000E20C0000}"/>
    <cellStyle name="40% - Accent5 4 6 2" xfId="3299" xr:uid="{00000000-0005-0000-0000-0000E30C0000}"/>
    <cellStyle name="40% - Accent5 4 6 2 2" xfId="3300" xr:uid="{00000000-0005-0000-0000-0000E40C0000}"/>
    <cellStyle name="40% - Accent5 4 6 3" xfId="3301" xr:uid="{00000000-0005-0000-0000-0000E50C0000}"/>
    <cellStyle name="40% - Accent5 4 7" xfId="3302" xr:uid="{00000000-0005-0000-0000-0000E60C0000}"/>
    <cellStyle name="40% - Accent5 4 7 2" xfId="3303" xr:uid="{00000000-0005-0000-0000-0000E70C0000}"/>
    <cellStyle name="40% - Accent5 4 7 2 2" xfId="3304" xr:uid="{00000000-0005-0000-0000-0000E80C0000}"/>
    <cellStyle name="40% - Accent5 4 7 3" xfId="3305" xr:uid="{00000000-0005-0000-0000-0000E90C0000}"/>
    <cellStyle name="40% - Accent5 5" xfId="3306" xr:uid="{00000000-0005-0000-0000-0000EA0C0000}"/>
    <cellStyle name="40% - Accent5 5 2" xfId="3307" xr:uid="{00000000-0005-0000-0000-0000EB0C0000}"/>
    <cellStyle name="40% - Accent5 5 2 2" xfId="3308" xr:uid="{00000000-0005-0000-0000-0000EC0C0000}"/>
    <cellStyle name="40% - Accent5 5 2 2 2" xfId="3309" xr:uid="{00000000-0005-0000-0000-0000ED0C0000}"/>
    <cellStyle name="40% - Accent5 5 2 3" xfId="3310" xr:uid="{00000000-0005-0000-0000-0000EE0C0000}"/>
    <cellStyle name="40% - Accent5 5 3" xfId="3311" xr:uid="{00000000-0005-0000-0000-0000EF0C0000}"/>
    <cellStyle name="40% - Accent5 5 3 2" xfId="3312" xr:uid="{00000000-0005-0000-0000-0000F00C0000}"/>
    <cellStyle name="40% - Accent5 5 3 2 2" xfId="3313" xr:uid="{00000000-0005-0000-0000-0000F10C0000}"/>
    <cellStyle name="40% - Accent5 5 3 3" xfId="3314" xr:uid="{00000000-0005-0000-0000-0000F20C0000}"/>
    <cellStyle name="40% - Accent5 5 4" xfId="3315" xr:uid="{00000000-0005-0000-0000-0000F30C0000}"/>
    <cellStyle name="40% - Accent5 5 4 2" xfId="3316" xr:uid="{00000000-0005-0000-0000-0000F40C0000}"/>
    <cellStyle name="40% - Accent5 5 4 2 2" xfId="3317" xr:uid="{00000000-0005-0000-0000-0000F50C0000}"/>
    <cellStyle name="40% - Accent5 5 4 3" xfId="3318" xr:uid="{00000000-0005-0000-0000-0000F60C0000}"/>
    <cellStyle name="40% - Accent5 5 5" xfId="3319" xr:uid="{00000000-0005-0000-0000-0000F70C0000}"/>
    <cellStyle name="40% - Accent5 5 5 2" xfId="3320" xr:uid="{00000000-0005-0000-0000-0000F80C0000}"/>
    <cellStyle name="40% - Accent5 5 5 2 2" xfId="3321" xr:uid="{00000000-0005-0000-0000-0000F90C0000}"/>
    <cellStyle name="40% - Accent5 5 5 3" xfId="3322" xr:uid="{00000000-0005-0000-0000-0000FA0C0000}"/>
    <cellStyle name="40% - Accent5 5 6" xfId="3323" xr:uid="{00000000-0005-0000-0000-0000FB0C0000}"/>
    <cellStyle name="40% - Accent5 5 6 2" xfId="3324" xr:uid="{00000000-0005-0000-0000-0000FC0C0000}"/>
    <cellStyle name="40% - Accent5 5 6 2 2" xfId="3325" xr:uid="{00000000-0005-0000-0000-0000FD0C0000}"/>
    <cellStyle name="40% - Accent5 5 6 3" xfId="3326" xr:uid="{00000000-0005-0000-0000-0000FE0C0000}"/>
    <cellStyle name="40% - Accent5 5 7" xfId="3327" xr:uid="{00000000-0005-0000-0000-0000FF0C0000}"/>
    <cellStyle name="40% - Accent5 5 7 2" xfId="3328" xr:uid="{00000000-0005-0000-0000-0000000D0000}"/>
    <cellStyle name="40% - Accent5 5 7 2 2" xfId="3329" xr:uid="{00000000-0005-0000-0000-0000010D0000}"/>
    <cellStyle name="40% - Accent5 5 7 3" xfId="3330" xr:uid="{00000000-0005-0000-0000-0000020D0000}"/>
    <cellStyle name="40% - Accent5 6" xfId="3331" xr:uid="{00000000-0005-0000-0000-0000030D0000}"/>
    <cellStyle name="40% - Accent5 7" xfId="3332" xr:uid="{00000000-0005-0000-0000-0000040D0000}"/>
    <cellStyle name="40% - Accent5 8" xfId="3333" xr:uid="{00000000-0005-0000-0000-0000050D0000}"/>
    <cellStyle name="40% - Accent5 9" xfId="3334" xr:uid="{00000000-0005-0000-0000-0000060D0000}"/>
    <cellStyle name="40% - Accent6" xfId="79" xr:uid="{00000000-0005-0000-0000-00004F000000}"/>
    <cellStyle name="40% - Accent6 10" xfId="3335" xr:uid="{00000000-0005-0000-0000-0000070D0000}"/>
    <cellStyle name="40% - Accent6 11" xfId="3336" xr:uid="{00000000-0005-0000-0000-0000080D0000}"/>
    <cellStyle name="40% - Accent6 12" xfId="3337" xr:uid="{00000000-0005-0000-0000-0000090D0000}"/>
    <cellStyle name="40% - Accent6 13" xfId="3338" xr:uid="{00000000-0005-0000-0000-00000A0D0000}"/>
    <cellStyle name="40% - Accent6 14" xfId="3339" xr:uid="{00000000-0005-0000-0000-00000B0D0000}"/>
    <cellStyle name="40% - Accent6 15" xfId="3340" xr:uid="{00000000-0005-0000-0000-00000C0D0000}"/>
    <cellStyle name="40% - Accent6 16" xfId="3341" xr:uid="{00000000-0005-0000-0000-00000D0D0000}"/>
    <cellStyle name="40% - Accent6 17" xfId="3342" xr:uid="{00000000-0005-0000-0000-00000E0D0000}"/>
    <cellStyle name="40% - Accent6 18" xfId="3343" xr:uid="{00000000-0005-0000-0000-00000F0D0000}"/>
    <cellStyle name="40% - Accent6 19" xfId="3344" xr:uid="{00000000-0005-0000-0000-0000100D0000}"/>
    <cellStyle name="40% - Accent6 2" xfId="3345" xr:uid="{00000000-0005-0000-0000-0000110D0000}"/>
    <cellStyle name="40% - Accent6 2 2" xfId="3346" xr:uid="{00000000-0005-0000-0000-0000120D0000}"/>
    <cellStyle name="40% - Accent6 2 2 2" xfId="3347" xr:uid="{00000000-0005-0000-0000-0000130D0000}"/>
    <cellStyle name="40% - Accent6 2 2 2 2" xfId="3348" xr:uid="{00000000-0005-0000-0000-0000140D0000}"/>
    <cellStyle name="40% - Accent6 2 2 3" xfId="3349" xr:uid="{00000000-0005-0000-0000-0000150D0000}"/>
    <cellStyle name="40% - Accent6 2 3" xfId="3350" xr:uid="{00000000-0005-0000-0000-0000160D0000}"/>
    <cellStyle name="40% - Accent6 2 3 2" xfId="3351" xr:uid="{00000000-0005-0000-0000-0000170D0000}"/>
    <cellStyle name="40% - Accent6 2 3 2 2" xfId="3352" xr:uid="{00000000-0005-0000-0000-0000180D0000}"/>
    <cellStyle name="40% - Accent6 2 3 3" xfId="3353" xr:uid="{00000000-0005-0000-0000-0000190D0000}"/>
    <cellStyle name="40% - Accent6 2 4" xfId="3354" xr:uid="{00000000-0005-0000-0000-00001A0D0000}"/>
    <cellStyle name="40% - Accent6 2 4 2" xfId="3355" xr:uid="{00000000-0005-0000-0000-00001B0D0000}"/>
    <cellStyle name="40% - Accent6 2 4 2 2" xfId="3356" xr:uid="{00000000-0005-0000-0000-00001C0D0000}"/>
    <cellStyle name="40% - Accent6 2 4 3" xfId="3357" xr:uid="{00000000-0005-0000-0000-00001D0D0000}"/>
    <cellStyle name="40% - Accent6 2 5" xfId="3358" xr:uid="{00000000-0005-0000-0000-00001E0D0000}"/>
    <cellStyle name="40% - Accent6 2 5 2" xfId="3359" xr:uid="{00000000-0005-0000-0000-00001F0D0000}"/>
    <cellStyle name="40% - Accent6 2 5 2 2" xfId="3360" xr:uid="{00000000-0005-0000-0000-0000200D0000}"/>
    <cellStyle name="40% - Accent6 2 5 3" xfId="3361" xr:uid="{00000000-0005-0000-0000-0000210D0000}"/>
    <cellStyle name="40% - Accent6 2 6" xfId="3362" xr:uid="{00000000-0005-0000-0000-0000220D0000}"/>
    <cellStyle name="40% - Accent6 2 6 2" xfId="3363" xr:uid="{00000000-0005-0000-0000-0000230D0000}"/>
    <cellStyle name="40% - Accent6 2 6 2 2" xfId="3364" xr:uid="{00000000-0005-0000-0000-0000240D0000}"/>
    <cellStyle name="40% - Accent6 2 6 3" xfId="3365" xr:uid="{00000000-0005-0000-0000-0000250D0000}"/>
    <cellStyle name="40% - Accent6 2 7" xfId="3366" xr:uid="{00000000-0005-0000-0000-0000260D0000}"/>
    <cellStyle name="40% - Accent6 2 7 2" xfId="3367" xr:uid="{00000000-0005-0000-0000-0000270D0000}"/>
    <cellStyle name="40% - Accent6 2 7 2 2" xfId="3368" xr:uid="{00000000-0005-0000-0000-0000280D0000}"/>
    <cellStyle name="40% - Accent6 2 7 3" xfId="3369" xr:uid="{00000000-0005-0000-0000-0000290D0000}"/>
    <cellStyle name="40% - Accent6 20" xfId="3370" xr:uid="{00000000-0005-0000-0000-00002A0D0000}"/>
    <cellStyle name="40% - Accent6 21" xfId="3371" xr:uid="{00000000-0005-0000-0000-00002B0D0000}"/>
    <cellStyle name="40% - Accent6 22" xfId="3372" xr:uid="{00000000-0005-0000-0000-00002C0D0000}"/>
    <cellStyle name="40% - Accent6 23" xfId="3373" xr:uid="{00000000-0005-0000-0000-00002D0D0000}"/>
    <cellStyle name="40% - Accent6 24" xfId="3374" xr:uid="{00000000-0005-0000-0000-00002E0D0000}"/>
    <cellStyle name="40% - Accent6 25" xfId="3375" xr:uid="{00000000-0005-0000-0000-00002F0D0000}"/>
    <cellStyle name="40% - Accent6 26" xfId="3376" xr:uid="{00000000-0005-0000-0000-0000300D0000}"/>
    <cellStyle name="40% - Accent6 27" xfId="3377" xr:uid="{00000000-0005-0000-0000-0000310D0000}"/>
    <cellStyle name="40% - Accent6 28" xfId="3378" xr:uid="{00000000-0005-0000-0000-0000320D0000}"/>
    <cellStyle name="40% - Accent6 29" xfId="3379" xr:uid="{00000000-0005-0000-0000-0000330D0000}"/>
    <cellStyle name="40% - Accent6 3" xfId="3380" xr:uid="{00000000-0005-0000-0000-0000340D0000}"/>
    <cellStyle name="40% - Accent6 3 2" xfId="3381" xr:uid="{00000000-0005-0000-0000-0000350D0000}"/>
    <cellStyle name="40% - Accent6 3 2 2" xfId="3382" xr:uid="{00000000-0005-0000-0000-0000360D0000}"/>
    <cellStyle name="40% - Accent6 3 2 2 2" xfId="3383" xr:uid="{00000000-0005-0000-0000-0000370D0000}"/>
    <cellStyle name="40% - Accent6 3 2 3" xfId="3384" xr:uid="{00000000-0005-0000-0000-0000380D0000}"/>
    <cellStyle name="40% - Accent6 3 3" xfId="3385" xr:uid="{00000000-0005-0000-0000-0000390D0000}"/>
    <cellStyle name="40% - Accent6 3 3 2" xfId="3386" xr:uid="{00000000-0005-0000-0000-00003A0D0000}"/>
    <cellStyle name="40% - Accent6 3 3 2 2" xfId="3387" xr:uid="{00000000-0005-0000-0000-00003B0D0000}"/>
    <cellStyle name="40% - Accent6 3 3 3" xfId="3388" xr:uid="{00000000-0005-0000-0000-00003C0D0000}"/>
    <cellStyle name="40% - Accent6 3 4" xfId="3389" xr:uid="{00000000-0005-0000-0000-00003D0D0000}"/>
    <cellStyle name="40% - Accent6 3 4 2" xfId="3390" xr:uid="{00000000-0005-0000-0000-00003E0D0000}"/>
    <cellStyle name="40% - Accent6 3 4 2 2" xfId="3391" xr:uid="{00000000-0005-0000-0000-00003F0D0000}"/>
    <cellStyle name="40% - Accent6 3 4 3" xfId="3392" xr:uid="{00000000-0005-0000-0000-0000400D0000}"/>
    <cellStyle name="40% - Accent6 3 5" xfId="3393" xr:uid="{00000000-0005-0000-0000-0000410D0000}"/>
    <cellStyle name="40% - Accent6 3 5 2" xfId="3394" xr:uid="{00000000-0005-0000-0000-0000420D0000}"/>
    <cellStyle name="40% - Accent6 3 5 2 2" xfId="3395" xr:uid="{00000000-0005-0000-0000-0000430D0000}"/>
    <cellStyle name="40% - Accent6 3 5 3" xfId="3396" xr:uid="{00000000-0005-0000-0000-0000440D0000}"/>
    <cellStyle name="40% - Accent6 3 6" xfId="3397" xr:uid="{00000000-0005-0000-0000-0000450D0000}"/>
    <cellStyle name="40% - Accent6 3 6 2" xfId="3398" xr:uid="{00000000-0005-0000-0000-0000460D0000}"/>
    <cellStyle name="40% - Accent6 3 6 2 2" xfId="3399" xr:uid="{00000000-0005-0000-0000-0000470D0000}"/>
    <cellStyle name="40% - Accent6 3 6 3" xfId="3400" xr:uid="{00000000-0005-0000-0000-0000480D0000}"/>
    <cellStyle name="40% - Accent6 3 7" xfId="3401" xr:uid="{00000000-0005-0000-0000-0000490D0000}"/>
    <cellStyle name="40% - Accent6 3 7 2" xfId="3402" xr:uid="{00000000-0005-0000-0000-00004A0D0000}"/>
    <cellStyle name="40% - Accent6 3 7 2 2" xfId="3403" xr:uid="{00000000-0005-0000-0000-00004B0D0000}"/>
    <cellStyle name="40% - Accent6 3 7 3" xfId="3404" xr:uid="{00000000-0005-0000-0000-00004C0D0000}"/>
    <cellStyle name="40% - Accent6 30" xfId="3405" xr:uid="{00000000-0005-0000-0000-00004D0D0000}"/>
    <cellStyle name="40% - Accent6 31" xfId="3406" xr:uid="{00000000-0005-0000-0000-00004E0D0000}"/>
    <cellStyle name="40% - Accent6 32" xfId="3407" xr:uid="{00000000-0005-0000-0000-00004F0D0000}"/>
    <cellStyle name="40% - Accent6 33" xfId="3408" xr:uid="{00000000-0005-0000-0000-0000500D0000}"/>
    <cellStyle name="40% - Accent6 4" xfId="3409" xr:uid="{00000000-0005-0000-0000-0000510D0000}"/>
    <cellStyle name="40% - Accent6 4 2" xfId="3410" xr:uid="{00000000-0005-0000-0000-0000520D0000}"/>
    <cellStyle name="40% - Accent6 4 2 2" xfId="3411" xr:uid="{00000000-0005-0000-0000-0000530D0000}"/>
    <cellStyle name="40% - Accent6 4 2 2 2" xfId="3412" xr:uid="{00000000-0005-0000-0000-0000540D0000}"/>
    <cellStyle name="40% - Accent6 4 2 3" xfId="3413" xr:uid="{00000000-0005-0000-0000-0000550D0000}"/>
    <cellStyle name="40% - Accent6 4 3" xfId="3414" xr:uid="{00000000-0005-0000-0000-0000560D0000}"/>
    <cellStyle name="40% - Accent6 4 3 2" xfId="3415" xr:uid="{00000000-0005-0000-0000-0000570D0000}"/>
    <cellStyle name="40% - Accent6 4 3 2 2" xfId="3416" xr:uid="{00000000-0005-0000-0000-0000580D0000}"/>
    <cellStyle name="40% - Accent6 4 3 3" xfId="3417" xr:uid="{00000000-0005-0000-0000-0000590D0000}"/>
    <cellStyle name="40% - Accent6 4 4" xfId="3418" xr:uid="{00000000-0005-0000-0000-00005A0D0000}"/>
    <cellStyle name="40% - Accent6 4 4 2" xfId="3419" xr:uid="{00000000-0005-0000-0000-00005B0D0000}"/>
    <cellStyle name="40% - Accent6 4 4 2 2" xfId="3420" xr:uid="{00000000-0005-0000-0000-00005C0D0000}"/>
    <cellStyle name="40% - Accent6 4 4 3" xfId="3421" xr:uid="{00000000-0005-0000-0000-00005D0D0000}"/>
    <cellStyle name="40% - Accent6 4 5" xfId="3422" xr:uid="{00000000-0005-0000-0000-00005E0D0000}"/>
    <cellStyle name="40% - Accent6 4 5 2" xfId="3423" xr:uid="{00000000-0005-0000-0000-00005F0D0000}"/>
    <cellStyle name="40% - Accent6 4 5 2 2" xfId="3424" xr:uid="{00000000-0005-0000-0000-0000600D0000}"/>
    <cellStyle name="40% - Accent6 4 5 3" xfId="3425" xr:uid="{00000000-0005-0000-0000-0000610D0000}"/>
    <cellStyle name="40% - Accent6 4 6" xfId="3426" xr:uid="{00000000-0005-0000-0000-0000620D0000}"/>
    <cellStyle name="40% - Accent6 4 6 2" xfId="3427" xr:uid="{00000000-0005-0000-0000-0000630D0000}"/>
    <cellStyle name="40% - Accent6 4 6 2 2" xfId="3428" xr:uid="{00000000-0005-0000-0000-0000640D0000}"/>
    <cellStyle name="40% - Accent6 4 6 3" xfId="3429" xr:uid="{00000000-0005-0000-0000-0000650D0000}"/>
    <cellStyle name="40% - Accent6 4 7" xfId="3430" xr:uid="{00000000-0005-0000-0000-0000660D0000}"/>
    <cellStyle name="40% - Accent6 4 7 2" xfId="3431" xr:uid="{00000000-0005-0000-0000-0000670D0000}"/>
    <cellStyle name="40% - Accent6 4 7 2 2" xfId="3432" xr:uid="{00000000-0005-0000-0000-0000680D0000}"/>
    <cellStyle name="40% - Accent6 4 7 3" xfId="3433" xr:uid="{00000000-0005-0000-0000-0000690D0000}"/>
    <cellStyle name="40% - Accent6 5" xfId="3434" xr:uid="{00000000-0005-0000-0000-00006A0D0000}"/>
    <cellStyle name="40% - Accent6 5 2" xfId="3435" xr:uid="{00000000-0005-0000-0000-00006B0D0000}"/>
    <cellStyle name="40% - Accent6 5 2 2" xfId="3436" xr:uid="{00000000-0005-0000-0000-00006C0D0000}"/>
    <cellStyle name="40% - Accent6 5 2 2 2" xfId="3437" xr:uid="{00000000-0005-0000-0000-00006D0D0000}"/>
    <cellStyle name="40% - Accent6 5 2 3" xfId="3438" xr:uid="{00000000-0005-0000-0000-00006E0D0000}"/>
    <cellStyle name="40% - Accent6 5 3" xfId="3439" xr:uid="{00000000-0005-0000-0000-00006F0D0000}"/>
    <cellStyle name="40% - Accent6 5 3 2" xfId="3440" xr:uid="{00000000-0005-0000-0000-0000700D0000}"/>
    <cellStyle name="40% - Accent6 5 3 2 2" xfId="3441" xr:uid="{00000000-0005-0000-0000-0000710D0000}"/>
    <cellStyle name="40% - Accent6 5 3 3" xfId="3442" xr:uid="{00000000-0005-0000-0000-0000720D0000}"/>
    <cellStyle name="40% - Accent6 5 4" xfId="3443" xr:uid="{00000000-0005-0000-0000-0000730D0000}"/>
    <cellStyle name="40% - Accent6 5 4 2" xfId="3444" xr:uid="{00000000-0005-0000-0000-0000740D0000}"/>
    <cellStyle name="40% - Accent6 5 4 2 2" xfId="3445" xr:uid="{00000000-0005-0000-0000-0000750D0000}"/>
    <cellStyle name="40% - Accent6 5 4 3" xfId="3446" xr:uid="{00000000-0005-0000-0000-0000760D0000}"/>
    <cellStyle name="40% - Accent6 5 5" xfId="3447" xr:uid="{00000000-0005-0000-0000-0000770D0000}"/>
    <cellStyle name="40% - Accent6 5 5 2" xfId="3448" xr:uid="{00000000-0005-0000-0000-0000780D0000}"/>
    <cellStyle name="40% - Accent6 5 5 2 2" xfId="3449" xr:uid="{00000000-0005-0000-0000-0000790D0000}"/>
    <cellStyle name="40% - Accent6 5 5 3" xfId="3450" xr:uid="{00000000-0005-0000-0000-00007A0D0000}"/>
    <cellStyle name="40% - Accent6 5 6" xfId="3451" xr:uid="{00000000-0005-0000-0000-00007B0D0000}"/>
    <cellStyle name="40% - Accent6 5 6 2" xfId="3452" xr:uid="{00000000-0005-0000-0000-00007C0D0000}"/>
    <cellStyle name="40% - Accent6 5 6 2 2" xfId="3453" xr:uid="{00000000-0005-0000-0000-00007D0D0000}"/>
    <cellStyle name="40% - Accent6 5 6 3" xfId="3454" xr:uid="{00000000-0005-0000-0000-00007E0D0000}"/>
    <cellStyle name="40% - Accent6 5 7" xfId="3455" xr:uid="{00000000-0005-0000-0000-00007F0D0000}"/>
    <cellStyle name="40% - Accent6 5 7 2" xfId="3456" xr:uid="{00000000-0005-0000-0000-0000800D0000}"/>
    <cellStyle name="40% - Accent6 5 7 2 2" xfId="3457" xr:uid="{00000000-0005-0000-0000-0000810D0000}"/>
    <cellStyle name="40% - Accent6 5 7 3" xfId="3458" xr:uid="{00000000-0005-0000-0000-0000820D0000}"/>
    <cellStyle name="40% - Accent6 6" xfId="3459" xr:uid="{00000000-0005-0000-0000-0000830D0000}"/>
    <cellStyle name="40% - Accent6 7" xfId="3460" xr:uid="{00000000-0005-0000-0000-0000840D0000}"/>
    <cellStyle name="40% - Accent6 8" xfId="3461" xr:uid="{00000000-0005-0000-0000-0000850D0000}"/>
    <cellStyle name="40% - Accent6 9" xfId="3462" xr:uid="{00000000-0005-0000-0000-0000860D0000}"/>
    <cellStyle name="40% - Akzent1" xfId="80" xr:uid="{00000000-0005-0000-0000-000050000000}"/>
    <cellStyle name="40% - Akzent2" xfId="81" xr:uid="{00000000-0005-0000-0000-000051000000}"/>
    <cellStyle name="40% - Akzent3" xfId="82" xr:uid="{00000000-0005-0000-0000-000052000000}"/>
    <cellStyle name="40% - Akzent4" xfId="83" xr:uid="{00000000-0005-0000-0000-000053000000}"/>
    <cellStyle name="40% - Akzent5" xfId="84" xr:uid="{00000000-0005-0000-0000-000054000000}"/>
    <cellStyle name="40% - Akzent6" xfId="85" xr:uid="{00000000-0005-0000-0000-000055000000}"/>
    <cellStyle name="40% - Colore 1" xfId="86" xr:uid="{00000000-0005-0000-0000-000056000000}"/>
    <cellStyle name="40% - Colore 2" xfId="87" xr:uid="{00000000-0005-0000-0000-000057000000}"/>
    <cellStyle name="40% - Colore 3" xfId="88" xr:uid="{00000000-0005-0000-0000-000058000000}"/>
    <cellStyle name="40% - Colore 4" xfId="89" xr:uid="{00000000-0005-0000-0000-000059000000}"/>
    <cellStyle name="40% - Colore 5" xfId="90" xr:uid="{00000000-0005-0000-0000-00005A000000}"/>
    <cellStyle name="40% - Colore 6" xfId="91" xr:uid="{00000000-0005-0000-0000-00005B000000}"/>
    <cellStyle name="40% - Énfasis1" xfId="92" xr:uid="{00000000-0005-0000-0000-00005C000000}"/>
    <cellStyle name="40% - Énfasis2" xfId="93" xr:uid="{00000000-0005-0000-0000-00005D000000}"/>
    <cellStyle name="40% - Énfasis3" xfId="94" xr:uid="{00000000-0005-0000-0000-00005E000000}"/>
    <cellStyle name="40% - Énfasis4" xfId="95" xr:uid="{00000000-0005-0000-0000-00005F000000}"/>
    <cellStyle name="40% - Énfasis5" xfId="96" xr:uid="{00000000-0005-0000-0000-000060000000}"/>
    <cellStyle name="40% - Énfasis6" xfId="97" xr:uid="{00000000-0005-0000-0000-000061000000}"/>
    <cellStyle name="60 % - Accent1 2" xfId="98" xr:uid="{00000000-0005-0000-0000-000062000000}"/>
    <cellStyle name="60 % - Accent1 2 2" xfId="3463" xr:uid="{00000000-0005-0000-0000-0000870D0000}"/>
    <cellStyle name="60 % - Accent1 3" xfId="99" xr:uid="{00000000-0005-0000-0000-000063000000}"/>
    <cellStyle name="60 % - Accent1 4" xfId="3464" xr:uid="{00000000-0005-0000-0000-0000880D0000}"/>
    <cellStyle name="60 % - Accent2 2" xfId="100" xr:uid="{00000000-0005-0000-0000-000064000000}"/>
    <cellStyle name="60 % - Accent2 2 2" xfId="3465" xr:uid="{00000000-0005-0000-0000-0000890D0000}"/>
    <cellStyle name="60 % - Accent2 3" xfId="101" xr:uid="{00000000-0005-0000-0000-000065000000}"/>
    <cellStyle name="60 % - Accent2 4" xfId="3466" xr:uid="{00000000-0005-0000-0000-00008A0D0000}"/>
    <cellStyle name="60 % - Accent3 2" xfId="102" xr:uid="{00000000-0005-0000-0000-000066000000}"/>
    <cellStyle name="60 % - Accent3 2 2" xfId="3467" xr:uid="{00000000-0005-0000-0000-00008B0D0000}"/>
    <cellStyle name="60 % - Accent3 3" xfId="103" xr:uid="{00000000-0005-0000-0000-000067000000}"/>
    <cellStyle name="60 % - Accent3 4" xfId="3468" xr:uid="{00000000-0005-0000-0000-00008C0D0000}"/>
    <cellStyle name="60 % - Accent4 2" xfId="104" xr:uid="{00000000-0005-0000-0000-000068000000}"/>
    <cellStyle name="60 % - Accent4 2 2" xfId="3469" xr:uid="{00000000-0005-0000-0000-00008D0D0000}"/>
    <cellStyle name="60 % - Accent4 3" xfId="105" xr:uid="{00000000-0005-0000-0000-000069000000}"/>
    <cellStyle name="60 % - Accent4 4" xfId="3470" xr:uid="{00000000-0005-0000-0000-00008E0D0000}"/>
    <cellStyle name="60 % - Accent5 2" xfId="106" xr:uid="{00000000-0005-0000-0000-00006A000000}"/>
    <cellStyle name="60 % - Accent5 2 2" xfId="3471" xr:uid="{00000000-0005-0000-0000-00008F0D0000}"/>
    <cellStyle name="60 % - Accent5 3" xfId="107" xr:uid="{00000000-0005-0000-0000-00006B000000}"/>
    <cellStyle name="60 % - Accent5 4" xfId="3472" xr:uid="{00000000-0005-0000-0000-0000900D0000}"/>
    <cellStyle name="60 % - Accent6 2" xfId="108" xr:uid="{00000000-0005-0000-0000-00006C000000}"/>
    <cellStyle name="60 % - Accent6 2 2" xfId="3473" xr:uid="{00000000-0005-0000-0000-0000910D0000}"/>
    <cellStyle name="60 % - Accent6 3" xfId="109" xr:uid="{00000000-0005-0000-0000-00006D000000}"/>
    <cellStyle name="60 % - Accent6 4" xfId="3474" xr:uid="{00000000-0005-0000-0000-0000920D0000}"/>
    <cellStyle name="60% - Accent1" xfId="110" xr:uid="{00000000-0005-0000-0000-00006E000000}"/>
    <cellStyle name="60% - Accent1 10" xfId="3475" xr:uid="{00000000-0005-0000-0000-0000930D0000}"/>
    <cellStyle name="60% - Accent1 11" xfId="3476" xr:uid="{00000000-0005-0000-0000-0000940D0000}"/>
    <cellStyle name="60% - Accent1 12" xfId="3477" xr:uid="{00000000-0005-0000-0000-0000950D0000}"/>
    <cellStyle name="60% - Accent1 13" xfId="3478" xr:uid="{00000000-0005-0000-0000-0000960D0000}"/>
    <cellStyle name="60% - Accent1 14" xfId="3479" xr:uid="{00000000-0005-0000-0000-0000970D0000}"/>
    <cellStyle name="60% - Accent1 15" xfId="3480" xr:uid="{00000000-0005-0000-0000-0000980D0000}"/>
    <cellStyle name="60% - Accent1 16" xfId="3481" xr:uid="{00000000-0005-0000-0000-0000990D0000}"/>
    <cellStyle name="60% - Accent1 17" xfId="3482" xr:uid="{00000000-0005-0000-0000-00009A0D0000}"/>
    <cellStyle name="60% - Accent1 18" xfId="3483" xr:uid="{00000000-0005-0000-0000-00009B0D0000}"/>
    <cellStyle name="60% - Accent1 19" xfId="3484" xr:uid="{00000000-0005-0000-0000-00009C0D0000}"/>
    <cellStyle name="60% - Accent1 2" xfId="3485" xr:uid="{00000000-0005-0000-0000-00009D0D0000}"/>
    <cellStyle name="60% - Accent1 20" xfId="3486" xr:uid="{00000000-0005-0000-0000-00009E0D0000}"/>
    <cellStyle name="60% - Accent1 21" xfId="3487" xr:uid="{00000000-0005-0000-0000-00009F0D0000}"/>
    <cellStyle name="60% - Accent1 22" xfId="3488" xr:uid="{00000000-0005-0000-0000-0000A00D0000}"/>
    <cellStyle name="60% - Accent1 23" xfId="3489" xr:uid="{00000000-0005-0000-0000-0000A10D0000}"/>
    <cellStyle name="60% - Accent1 24" xfId="3490" xr:uid="{00000000-0005-0000-0000-0000A20D0000}"/>
    <cellStyle name="60% - Accent1 25" xfId="3491" xr:uid="{00000000-0005-0000-0000-0000A30D0000}"/>
    <cellStyle name="60% - Accent1 26" xfId="3492" xr:uid="{00000000-0005-0000-0000-0000A40D0000}"/>
    <cellStyle name="60% - Accent1 27" xfId="3493" xr:uid="{00000000-0005-0000-0000-0000A50D0000}"/>
    <cellStyle name="60% - Accent1 28" xfId="3494" xr:uid="{00000000-0005-0000-0000-0000A60D0000}"/>
    <cellStyle name="60% - Accent1 29" xfId="3495" xr:uid="{00000000-0005-0000-0000-0000A70D0000}"/>
    <cellStyle name="60% - Accent1 3" xfId="3496" xr:uid="{00000000-0005-0000-0000-0000A80D0000}"/>
    <cellStyle name="60% - Accent1 30" xfId="3497" xr:uid="{00000000-0005-0000-0000-0000A90D0000}"/>
    <cellStyle name="60% - Accent1 31" xfId="3498" xr:uid="{00000000-0005-0000-0000-0000AA0D0000}"/>
    <cellStyle name="60% - Accent1 32" xfId="3499" xr:uid="{00000000-0005-0000-0000-0000AB0D0000}"/>
    <cellStyle name="60% - Accent1 33" xfId="3500" xr:uid="{00000000-0005-0000-0000-0000AC0D0000}"/>
    <cellStyle name="60% - Accent1 4" xfId="3501" xr:uid="{00000000-0005-0000-0000-0000AD0D0000}"/>
    <cellStyle name="60% - Accent1 5" xfId="3502" xr:uid="{00000000-0005-0000-0000-0000AE0D0000}"/>
    <cellStyle name="60% - Accent1 6" xfId="3503" xr:uid="{00000000-0005-0000-0000-0000AF0D0000}"/>
    <cellStyle name="60% - Accent1 7" xfId="3504" xr:uid="{00000000-0005-0000-0000-0000B00D0000}"/>
    <cellStyle name="60% - Accent1 8" xfId="3505" xr:uid="{00000000-0005-0000-0000-0000B10D0000}"/>
    <cellStyle name="60% - Accent1 9" xfId="3506" xr:uid="{00000000-0005-0000-0000-0000B20D0000}"/>
    <cellStyle name="60% - Accent2" xfId="111" xr:uid="{00000000-0005-0000-0000-00006F000000}"/>
    <cellStyle name="60% - Accent2 10" xfId="3507" xr:uid="{00000000-0005-0000-0000-0000B30D0000}"/>
    <cellStyle name="60% - Accent2 11" xfId="3508" xr:uid="{00000000-0005-0000-0000-0000B40D0000}"/>
    <cellStyle name="60% - Accent2 12" xfId="3509" xr:uid="{00000000-0005-0000-0000-0000B50D0000}"/>
    <cellStyle name="60% - Accent2 13" xfId="3510" xr:uid="{00000000-0005-0000-0000-0000B60D0000}"/>
    <cellStyle name="60% - Accent2 14" xfId="3511" xr:uid="{00000000-0005-0000-0000-0000B70D0000}"/>
    <cellStyle name="60% - Accent2 15" xfId="3512" xr:uid="{00000000-0005-0000-0000-0000B80D0000}"/>
    <cellStyle name="60% - Accent2 16" xfId="3513" xr:uid="{00000000-0005-0000-0000-0000B90D0000}"/>
    <cellStyle name="60% - Accent2 17" xfId="3514" xr:uid="{00000000-0005-0000-0000-0000BA0D0000}"/>
    <cellStyle name="60% - Accent2 18" xfId="3515" xr:uid="{00000000-0005-0000-0000-0000BB0D0000}"/>
    <cellStyle name="60% - Accent2 19" xfId="3516" xr:uid="{00000000-0005-0000-0000-0000BC0D0000}"/>
    <cellStyle name="60% - Accent2 2" xfId="3517" xr:uid="{00000000-0005-0000-0000-0000BD0D0000}"/>
    <cellStyle name="60% - Accent2 20" xfId="3518" xr:uid="{00000000-0005-0000-0000-0000BE0D0000}"/>
    <cellStyle name="60% - Accent2 21" xfId="3519" xr:uid="{00000000-0005-0000-0000-0000BF0D0000}"/>
    <cellStyle name="60% - Accent2 22" xfId="3520" xr:uid="{00000000-0005-0000-0000-0000C00D0000}"/>
    <cellStyle name="60% - Accent2 23" xfId="3521" xr:uid="{00000000-0005-0000-0000-0000C10D0000}"/>
    <cellStyle name="60% - Accent2 24" xfId="3522" xr:uid="{00000000-0005-0000-0000-0000C20D0000}"/>
    <cellStyle name="60% - Accent2 25" xfId="3523" xr:uid="{00000000-0005-0000-0000-0000C30D0000}"/>
    <cellStyle name="60% - Accent2 26" xfId="3524" xr:uid="{00000000-0005-0000-0000-0000C40D0000}"/>
    <cellStyle name="60% - Accent2 27" xfId="3525" xr:uid="{00000000-0005-0000-0000-0000C50D0000}"/>
    <cellStyle name="60% - Accent2 28" xfId="3526" xr:uid="{00000000-0005-0000-0000-0000C60D0000}"/>
    <cellStyle name="60% - Accent2 29" xfId="3527" xr:uid="{00000000-0005-0000-0000-0000C70D0000}"/>
    <cellStyle name="60% - Accent2 3" xfId="3528" xr:uid="{00000000-0005-0000-0000-0000C80D0000}"/>
    <cellStyle name="60% - Accent2 30" xfId="3529" xr:uid="{00000000-0005-0000-0000-0000C90D0000}"/>
    <cellStyle name="60% - Accent2 31" xfId="3530" xr:uid="{00000000-0005-0000-0000-0000CA0D0000}"/>
    <cellStyle name="60% - Accent2 32" xfId="3531" xr:uid="{00000000-0005-0000-0000-0000CB0D0000}"/>
    <cellStyle name="60% - Accent2 33" xfId="3532" xr:uid="{00000000-0005-0000-0000-0000CC0D0000}"/>
    <cellStyle name="60% - Accent2 4" xfId="3533" xr:uid="{00000000-0005-0000-0000-0000CD0D0000}"/>
    <cellStyle name="60% - Accent2 5" xfId="3534" xr:uid="{00000000-0005-0000-0000-0000CE0D0000}"/>
    <cellStyle name="60% - Accent2 6" xfId="3535" xr:uid="{00000000-0005-0000-0000-0000CF0D0000}"/>
    <cellStyle name="60% - Accent2 7" xfId="3536" xr:uid="{00000000-0005-0000-0000-0000D00D0000}"/>
    <cellStyle name="60% - Accent2 8" xfId="3537" xr:uid="{00000000-0005-0000-0000-0000D10D0000}"/>
    <cellStyle name="60% - Accent2 9" xfId="3538" xr:uid="{00000000-0005-0000-0000-0000D20D0000}"/>
    <cellStyle name="60% - Accent3" xfId="112" xr:uid="{00000000-0005-0000-0000-000070000000}"/>
    <cellStyle name="60% - Accent3 10" xfId="3539" xr:uid="{00000000-0005-0000-0000-0000D30D0000}"/>
    <cellStyle name="60% - Accent3 11" xfId="3540" xr:uid="{00000000-0005-0000-0000-0000D40D0000}"/>
    <cellStyle name="60% - Accent3 12" xfId="3541" xr:uid="{00000000-0005-0000-0000-0000D50D0000}"/>
    <cellStyle name="60% - Accent3 13" xfId="3542" xr:uid="{00000000-0005-0000-0000-0000D60D0000}"/>
    <cellStyle name="60% - Accent3 14" xfId="3543" xr:uid="{00000000-0005-0000-0000-0000D70D0000}"/>
    <cellStyle name="60% - Accent3 15" xfId="3544" xr:uid="{00000000-0005-0000-0000-0000D80D0000}"/>
    <cellStyle name="60% - Accent3 16" xfId="3545" xr:uid="{00000000-0005-0000-0000-0000D90D0000}"/>
    <cellStyle name="60% - Accent3 17" xfId="3546" xr:uid="{00000000-0005-0000-0000-0000DA0D0000}"/>
    <cellStyle name="60% - Accent3 18" xfId="3547" xr:uid="{00000000-0005-0000-0000-0000DB0D0000}"/>
    <cellStyle name="60% - Accent3 19" xfId="3548" xr:uid="{00000000-0005-0000-0000-0000DC0D0000}"/>
    <cellStyle name="60% - Accent3 2" xfId="3549" xr:uid="{00000000-0005-0000-0000-0000DD0D0000}"/>
    <cellStyle name="60% - Accent3 20" xfId="3550" xr:uid="{00000000-0005-0000-0000-0000DE0D0000}"/>
    <cellStyle name="60% - Accent3 21" xfId="3551" xr:uid="{00000000-0005-0000-0000-0000DF0D0000}"/>
    <cellStyle name="60% - Accent3 22" xfId="3552" xr:uid="{00000000-0005-0000-0000-0000E00D0000}"/>
    <cellStyle name="60% - Accent3 23" xfId="3553" xr:uid="{00000000-0005-0000-0000-0000E10D0000}"/>
    <cellStyle name="60% - Accent3 24" xfId="3554" xr:uid="{00000000-0005-0000-0000-0000E20D0000}"/>
    <cellStyle name="60% - Accent3 25" xfId="3555" xr:uid="{00000000-0005-0000-0000-0000E30D0000}"/>
    <cellStyle name="60% - Accent3 26" xfId="3556" xr:uid="{00000000-0005-0000-0000-0000E40D0000}"/>
    <cellStyle name="60% - Accent3 27" xfId="3557" xr:uid="{00000000-0005-0000-0000-0000E50D0000}"/>
    <cellStyle name="60% - Accent3 28" xfId="3558" xr:uid="{00000000-0005-0000-0000-0000E60D0000}"/>
    <cellStyle name="60% - Accent3 29" xfId="3559" xr:uid="{00000000-0005-0000-0000-0000E70D0000}"/>
    <cellStyle name="60% - Accent3 3" xfId="3560" xr:uid="{00000000-0005-0000-0000-0000E80D0000}"/>
    <cellStyle name="60% - Accent3 30" xfId="3561" xr:uid="{00000000-0005-0000-0000-0000E90D0000}"/>
    <cellStyle name="60% - Accent3 31" xfId="3562" xr:uid="{00000000-0005-0000-0000-0000EA0D0000}"/>
    <cellStyle name="60% - Accent3 32" xfId="3563" xr:uid="{00000000-0005-0000-0000-0000EB0D0000}"/>
    <cellStyle name="60% - Accent3 33" xfId="3564" xr:uid="{00000000-0005-0000-0000-0000EC0D0000}"/>
    <cellStyle name="60% - Accent3 4" xfId="3565" xr:uid="{00000000-0005-0000-0000-0000ED0D0000}"/>
    <cellStyle name="60% - Accent3 5" xfId="3566" xr:uid="{00000000-0005-0000-0000-0000EE0D0000}"/>
    <cellStyle name="60% - Accent3 6" xfId="3567" xr:uid="{00000000-0005-0000-0000-0000EF0D0000}"/>
    <cellStyle name="60% - Accent3 7" xfId="3568" xr:uid="{00000000-0005-0000-0000-0000F00D0000}"/>
    <cellStyle name="60% - Accent3 8" xfId="3569" xr:uid="{00000000-0005-0000-0000-0000F10D0000}"/>
    <cellStyle name="60% - Accent3 9" xfId="3570" xr:uid="{00000000-0005-0000-0000-0000F20D0000}"/>
    <cellStyle name="60% - Accent4" xfId="113" xr:uid="{00000000-0005-0000-0000-000071000000}"/>
    <cellStyle name="60% - Accent4 10" xfId="3571" xr:uid="{00000000-0005-0000-0000-0000F30D0000}"/>
    <cellStyle name="60% - Accent4 11" xfId="3572" xr:uid="{00000000-0005-0000-0000-0000F40D0000}"/>
    <cellStyle name="60% - Accent4 12" xfId="3573" xr:uid="{00000000-0005-0000-0000-0000F50D0000}"/>
    <cellStyle name="60% - Accent4 13" xfId="3574" xr:uid="{00000000-0005-0000-0000-0000F60D0000}"/>
    <cellStyle name="60% - Accent4 14" xfId="3575" xr:uid="{00000000-0005-0000-0000-0000F70D0000}"/>
    <cellStyle name="60% - Accent4 15" xfId="3576" xr:uid="{00000000-0005-0000-0000-0000F80D0000}"/>
    <cellStyle name="60% - Accent4 16" xfId="3577" xr:uid="{00000000-0005-0000-0000-0000F90D0000}"/>
    <cellStyle name="60% - Accent4 17" xfId="3578" xr:uid="{00000000-0005-0000-0000-0000FA0D0000}"/>
    <cellStyle name="60% - Accent4 18" xfId="3579" xr:uid="{00000000-0005-0000-0000-0000FB0D0000}"/>
    <cellStyle name="60% - Accent4 19" xfId="3580" xr:uid="{00000000-0005-0000-0000-0000FC0D0000}"/>
    <cellStyle name="60% - Accent4 2" xfId="3581" xr:uid="{00000000-0005-0000-0000-0000FD0D0000}"/>
    <cellStyle name="60% - Accent4 20" xfId="3582" xr:uid="{00000000-0005-0000-0000-0000FE0D0000}"/>
    <cellStyle name="60% - Accent4 21" xfId="3583" xr:uid="{00000000-0005-0000-0000-0000FF0D0000}"/>
    <cellStyle name="60% - Accent4 22" xfId="3584" xr:uid="{00000000-0005-0000-0000-0000000E0000}"/>
    <cellStyle name="60% - Accent4 23" xfId="3585" xr:uid="{00000000-0005-0000-0000-0000010E0000}"/>
    <cellStyle name="60% - Accent4 24" xfId="3586" xr:uid="{00000000-0005-0000-0000-0000020E0000}"/>
    <cellStyle name="60% - Accent4 25" xfId="3587" xr:uid="{00000000-0005-0000-0000-0000030E0000}"/>
    <cellStyle name="60% - Accent4 26" xfId="3588" xr:uid="{00000000-0005-0000-0000-0000040E0000}"/>
    <cellStyle name="60% - Accent4 27" xfId="3589" xr:uid="{00000000-0005-0000-0000-0000050E0000}"/>
    <cellStyle name="60% - Accent4 28" xfId="3590" xr:uid="{00000000-0005-0000-0000-0000060E0000}"/>
    <cellStyle name="60% - Accent4 29" xfId="3591" xr:uid="{00000000-0005-0000-0000-0000070E0000}"/>
    <cellStyle name="60% - Accent4 3" xfId="3592" xr:uid="{00000000-0005-0000-0000-0000080E0000}"/>
    <cellStyle name="60% - Accent4 30" xfId="3593" xr:uid="{00000000-0005-0000-0000-0000090E0000}"/>
    <cellStyle name="60% - Accent4 31" xfId="3594" xr:uid="{00000000-0005-0000-0000-00000A0E0000}"/>
    <cellStyle name="60% - Accent4 32" xfId="3595" xr:uid="{00000000-0005-0000-0000-00000B0E0000}"/>
    <cellStyle name="60% - Accent4 33" xfId="3596" xr:uid="{00000000-0005-0000-0000-00000C0E0000}"/>
    <cellStyle name="60% - Accent4 4" xfId="3597" xr:uid="{00000000-0005-0000-0000-00000D0E0000}"/>
    <cellStyle name="60% - Accent4 5" xfId="3598" xr:uid="{00000000-0005-0000-0000-00000E0E0000}"/>
    <cellStyle name="60% - Accent4 6" xfId="3599" xr:uid="{00000000-0005-0000-0000-00000F0E0000}"/>
    <cellStyle name="60% - Accent4 7" xfId="3600" xr:uid="{00000000-0005-0000-0000-0000100E0000}"/>
    <cellStyle name="60% - Accent4 8" xfId="3601" xr:uid="{00000000-0005-0000-0000-0000110E0000}"/>
    <cellStyle name="60% - Accent4 9" xfId="3602" xr:uid="{00000000-0005-0000-0000-0000120E0000}"/>
    <cellStyle name="60% - Accent5" xfId="114" xr:uid="{00000000-0005-0000-0000-000072000000}"/>
    <cellStyle name="60% - Accent5 10" xfId="3603" xr:uid="{00000000-0005-0000-0000-0000130E0000}"/>
    <cellStyle name="60% - Accent5 11" xfId="3604" xr:uid="{00000000-0005-0000-0000-0000140E0000}"/>
    <cellStyle name="60% - Accent5 12" xfId="3605" xr:uid="{00000000-0005-0000-0000-0000150E0000}"/>
    <cellStyle name="60% - Accent5 13" xfId="3606" xr:uid="{00000000-0005-0000-0000-0000160E0000}"/>
    <cellStyle name="60% - Accent5 14" xfId="3607" xr:uid="{00000000-0005-0000-0000-0000170E0000}"/>
    <cellStyle name="60% - Accent5 15" xfId="3608" xr:uid="{00000000-0005-0000-0000-0000180E0000}"/>
    <cellStyle name="60% - Accent5 16" xfId="3609" xr:uid="{00000000-0005-0000-0000-0000190E0000}"/>
    <cellStyle name="60% - Accent5 17" xfId="3610" xr:uid="{00000000-0005-0000-0000-00001A0E0000}"/>
    <cellStyle name="60% - Accent5 18" xfId="3611" xr:uid="{00000000-0005-0000-0000-00001B0E0000}"/>
    <cellStyle name="60% - Accent5 19" xfId="3612" xr:uid="{00000000-0005-0000-0000-00001C0E0000}"/>
    <cellStyle name="60% - Accent5 2" xfId="3613" xr:uid="{00000000-0005-0000-0000-00001D0E0000}"/>
    <cellStyle name="60% - Accent5 20" xfId="3614" xr:uid="{00000000-0005-0000-0000-00001E0E0000}"/>
    <cellStyle name="60% - Accent5 21" xfId="3615" xr:uid="{00000000-0005-0000-0000-00001F0E0000}"/>
    <cellStyle name="60% - Accent5 22" xfId="3616" xr:uid="{00000000-0005-0000-0000-0000200E0000}"/>
    <cellStyle name="60% - Accent5 23" xfId="3617" xr:uid="{00000000-0005-0000-0000-0000210E0000}"/>
    <cellStyle name="60% - Accent5 24" xfId="3618" xr:uid="{00000000-0005-0000-0000-0000220E0000}"/>
    <cellStyle name="60% - Accent5 25" xfId="3619" xr:uid="{00000000-0005-0000-0000-0000230E0000}"/>
    <cellStyle name="60% - Accent5 26" xfId="3620" xr:uid="{00000000-0005-0000-0000-0000240E0000}"/>
    <cellStyle name="60% - Accent5 27" xfId="3621" xr:uid="{00000000-0005-0000-0000-0000250E0000}"/>
    <cellStyle name="60% - Accent5 28" xfId="3622" xr:uid="{00000000-0005-0000-0000-0000260E0000}"/>
    <cellStyle name="60% - Accent5 29" xfId="3623" xr:uid="{00000000-0005-0000-0000-0000270E0000}"/>
    <cellStyle name="60% - Accent5 3" xfId="3624" xr:uid="{00000000-0005-0000-0000-0000280E0000}"/>
    <cellStyle name="60% - Accent5 30" xfId="3625" xr:uid="{00000000-0005-0000-0000-0000290E0000}"/>
    <cellStyle name="60% - Accent5 31" xfId="3626" xr:uid="{00000000-0005-0000-0000-00002A0E0000}"/>
    <cellStyle name="60% - Accent5 32" xfId="3627" xr:uid="{00000000-0005-0000-0000-00002B0E0000}"/>
    <cellStyle name="60% - Accent5 33" xfId="3628" xr:uid="{00000000-0005-0000-0000-00002C0E0000}"/>
    <cellStyle name="60% - Accent5 4" xfId="3629" xr:uid="{00000000-0005-0000-0000-00002D0E0000}"/>
    <cellStyle name="60% - Accent5 5" xfId="3630" xr:uid="{00000000-0005-0000-0000-00002E0E0000}"/>
    <cellStyle name="60% - Accent5 6" xfId="3631" xr:uid="{00000000-0005-0000-0000-00002F0E0000}"/>
    <cellStyle name="60% - Accent5 7" xfId="3632" xr:uid="{00000000-0005-0000-0000-0000300E0000}"/>
    <cellStyle name="60% - Accent5 8" xfId="3633" xr:uid="{00000000-0005-0000-0000-0000310E0000}"/>
    <cellStyle name="60% - Accent5 9" xfId="3634" xr:uid="{00000000-0005-0000-0000-0000320E0000}"/>
    <cellStyle name="60% - Accent6" xfId="115" xr:uid="{00000000-0005-0000-0000-000073000000}"/>
    <cellStyle name="60% - Accent6 10" xfId="3635" xr:uid="{00000000-0005-0000-0000-0000330E0000}"/>
    <cellStyle name="60% - Accent6 11" xfId="3636" xr:uid="{00000000-0005-0000-0000-0000340E0000}"/>
    <cellStyle name="60% - Accent6 12" xfId="3637" xr:uid="{00000000-0005-0000-0000-0000350E0000}"/>
    <cellStyle name="60% - Accent6 13" xfId="3638" xr:uid="{00000000-0005-0000-0000-0000360E0000}"/>
    <cellStyle name="60% - Accent6 14" xfId="3639" xr:uid="{00000000-0005-0000-0000-0000370E0000}"/>
    <cellStyle name="60% - Accent6 15" xfId="3640" xr:uid="{00000000-0005-0000-0000-0000380E0000}"/>
    <cellStyle name="60% - Accent6 16" xfId="3641" xr:uid="{00000000-0005-0000-0000-0000390E0000}"/>
    <cellStyle name="60% - Accent6 17" xfId="3642" xr:uid="{00000000-0005-0000-0000-00003A0E0000}"/>
    <cellStyle name="60% - Accent6 18" xfId="3643" xr:uid="{00000000-0005-0000-0000-00003B0E0000}"/>
    <cellStyle name="60% - Accent6 19" xfId="3644" xr:uid="{00000000-0005-0000-0000-00003C0E0000}"/>
    <cellStyle name="60% - Accent6 2" xfId="3645" xr:uid="{00000000-0005-0000-0000-00003D0E0000}"/>
    <cellStyle name="60% - Accent6 20" xfId="3646" xr:uid="{00000000-0005-0000-0000-00003E0E0000}"/>
    <cellStyle name="60% - Accent6 21" xfId="3647" xr:uid="{00000000-0005-0000-0000-00003F0E0000}"/>
    <cellStyle name="60% - Accent6 22" xfId="3648" xr:uid="{00000000-0005-0000-0000-0000400E0000}"/>
    <cellStyle name="60% - Accent6 23" xfId="3649" xr:uid="{00000000-0005-0000-0000-0000410E0000}"/>
    <cellStyle name="60% - Accent6 24" xfId="3650" xr:uid="{00000000-0005-0000-0000-0000420E0000}"/>
    <cellStyle name="60% - Accent6 25" xfId="3651" xr:uid="{00000000-0005-0000-0000-0000430E0000}"/>
    <cellStyle name="60% - Accent6 26" xfId="3652" xr:uid="{00000000-0005-0000-0000-0000440E0000}"/>
    <cellStyle name="60% - Accent6 27" xfId="3653" xr:uid="{00000000-0005-0000-0000-0000450E0000}"/>
    <cellStyle name="60% - Accent6 28" xfId="3654" xr:uid="{00000000-0005-0000-0000-0000460E0000}"/>
    <cellStyle name="60% - Accent6 29" xfId="3655" xr:uid="{00000000-0005-0000-0000-0000470E0000}"/>
    <cellStyle name="60% - Accent6 3" xfId="3656" xr:uid="{00000000-0005-0000-0000-0000480E0000}"/>
    <cellStyle name="60% - Accent6 30" xfId="3657" xr:uid="{00000000-0005-0000-0000-0000490E0000}"/>
    <cellStyle name="60% - Accent6 31" xfId="3658" xr:uid="{00000000-0005-0000-0000-00004A0E0000}"/>
    <cellStyle name="60% - Accent6 32" xfId="3659" xr:uid="{00000000-0005-0000-0000-00004B0E0000}"/>
    <cellStyle name="60% - Accent6 33" xfId="3660" xr:uid="{00000000-0005-0000-0000-00004C0E0000}"/>
    <cellStyle name="60% - Accent6 4" xfId="3661" xr:uid="{00000000-0005-0000-0000-00004D0E0000}"/>
    <cellStyle name="60% - Accent6 5" xfId="3662" xr:uid="{00000000-0005-0000-0000-00004E0E0000}"/>
    <cellStyle name="60% - Accent6 6" xfId="3663" xr:uid="{00000000-0005-0000-0000-00004F0E0000}"/>
    <cellStyle name="60% - Accent6 7" xfId="3664" xr:uid="{00000000-0005-0000-0000-0000500E0000}"/>
    <cellStyle name="60% - Accent6 8" xfId="3665" xr:uid="{00000000-0005-0000-0000-0000510E0000}"/>
    <cellStyle name="60% - Accent6 9" xfId="3666" xr:uid="{00000000-0005-0000-0000-0000520E0000}"/>
    <cellStyle name="60% - Akzent1" xfId="116" xr:uid="{00000000-0005-0000-0000-000074000000}"/>
    <cellStyle name="60% - Akzent2" xfId="117" xr:uid="{00000000-0005-0000-0000-000075000000}"/>
    <cellStyle name="60% - Akzent3" xfId="118" xr:uid="{00000000-0005-0000-0000-000076000000}"/>
    <cellStyle name="60% - Akzent4" xfId="119" xr:uid="{00000000-0005-0000-0000-000077000000}"/>
    <cellStyle name="60% - Akzent5" xfId="120" xr:uid="{00000000-0005-0000-0000-000078000000}"/>
    <cellStyle name="60% - Akzent6" xfId="121" xr:uid="{00000000-0005-0000-0000-000079000000}"/>
    <cellStyle name="60% - Colore 1" xfId="122" xr:uid="{00000000-0005-0000-0000-00007A000000}"/>
    <cellStyle name="60% - Colore 2" xfId="123" xr:uid="{00000000-0005-0000-0000-00007B000000}"/>
    <cellStyle name="60% - Colore 3" xfId="124" xr:uid="{00000000-0005-0000-0000-00007C000000}"/>
    <cellStyle name="60% - Colore 4" xfId="125" xr:uid="{00000000-0005-0000-0000-00007D000000}"/>
    <cellStyle name="60% - Colore 5" xfId="126" xr:uid="{00000000-0005-0000-0000-00007E000000}"/>
    <cellStyle name="60% - Colore 6" xfId="127" xr:uid="{00000000-0005-0000-0000-00007F000000}"/>
    <cellStyle name="60% - Énfasis1" xfId="128" xr:uid="{00000000-0005-0000-0000-000080000000}"/>
    <cellStyle name="60% - Énfasis2" xfId="129" xr:uid="{00000000-0005-0000-0000-000081000000}"/>
    <cellStyle name="60% - Énfasis3" xfId="130" xr:uid="{00000000-0005-0000-0000-000082000000}"/>
    <cellStyle name="60% - Énfasis4" xfId="131" xr:uid="{00000000-0005-0000-0000-000083000000}"/>
    <cellStyle name="60% - Énfasis5" xfId="132" xr:uid="{00000000-0005-0000-0000-000084000000}"/>
    <cellStyle name="60% - Énfasis6" xfId="133" xr:uid="{00000000-0005-0000-0000-000085000000}"/>
    <cellStyle name="Accent1 2" xfId="134" xr:uid="{00000000-0005-0000-0000-000086000000}"/>
    <cellStyle name="Accent1 2 2" xfId="3667" xr:uid="{00000000-0005-0000-0000-0000530E0000}"/>
    <cellStyle name="Accent1 3" xfId="135" xr:uid="{00000000-0005-0000-0000-000087000000}"/>
    <cellStyle name="Accent1 3 2" xfId="3668" xr:uid="{00000000-0005-0000-0000-0000540E0000}"/>
    <cellStyle name="Accent1 4" xfId="3669" xr:uid="{00000000-0005-0000-0000-0000550E0000}"/>
    <cellStyle name="Accent1 5" xfId="3670" xr:uid="{00000000-0005-0000-0000-0000560E0000}"/>
    <cellStyle name="Accent1 6" xfId="3671" xr:uid="{00000000-0005-0000-0000-0000570E0000}"/>
    <cellStyle name="Accent2 2" xfId="136" xr:uid="{00000000-0005-0000-0000-000088000000}"/>
    <cellStyle name="Accent2 2 2" xfId="3672" xr:uid="{00000000-0005-0000-0000-0000580E0000}"/>
    <cellStyle name="Accent2 3" xfId="137" xr:uid="{00000000-0005-0000-0000-000089000000}"/>
    <cellStyle name="Accent2 4" xfId="3673" xr:uid="{00000000-0005-0000-0000-0000590E0000}"/>
    <cellStyle name="Accent3 2" xfId="138" xr:uid="{00000000-0005-0000-0000-00008A000000}"/>
    <cellStyle name="Accent3 2 2" xfId="3674" xr:uid="{00000000-0005-0000-0000-00005A0E0000}"/>
    <cellStyle name="Accent3 3" xfId="139" xr:uid="{00000000-0005-0000-0000-00008B000000}"/>
    <cellStyle name="Accent3 4" xfId="3675" xr:uid="{00000000-0005-0000-0000-00005B0E0000}"/>
    <cellStyle name="Accent4 2" xfId="140" xr:uid="{00000000-0005-0000-0000-00008C000000}"/>
    <cellStyle name="Accent4 2 2" xfId="3676" xr:uid="{00000000-0005-0000-0000-00005C0E0000}"/>
    <cellStyle name="Accent4 3" xfId="141" xr:uid="{00000000-0005-0000-0000-00008D000000}"/>
    <cellStyle name="Accent4 3 2" xfId="3677" xr:uid="{00000000-0005-0000-0000-00005D0E0000}"/>
    <cellStyle name="Accent4 4" xfId="3678" xr:uid="{00000000-0005-0000-0000-00005E0E0000}"/>
    <cellStyle name="Accent4 5" xfId="3679" xr:uid="{00000000-0005-0000-0000-00005F0E0000}"/>
    <cellStyle name="Accent4 6" xfId="3680" xr:uid="{00000000-0005-0000-0000-0000600E0000}"/>
    <cellStyle name="Accent5 2" xfId="142" xr:uid="{00000000-0005-0000-0000-00008E000000}"/>
    <cellStyle name="Accent5 2 2" xfId="3681" xr:uid="{00000000-0005-0000-0000-0000610E0000}"/>
    <cellStyle name="Accent5 3" xfId="143" xr:uid="{00000000-0005-0000-0000-00008F000000}"/>
    <cellStyle name="Accent5 4" xfId="46815" xr:uid="{00000000-0005-0000-0000-0000DFB60000}"/>
    <cellStyle name="Accent6 2" xfId="144" xr:uid="{00000000-0005-0000-0000-000090000000}"/>
    <cellStyle name="Accent6 2 2" xfId="3682" xr:uid="{00000000-0005-0000-0000-0000620E0000}"/>
    <cellStyle name="Accent6 3" xfId="145" xr:uid="{00000000-0005-0000-0000-000091000000}"/>
    <cellStyle name="Accent6 3 2" xfId="3683" xr:uid="{00000000-0005-0000-0000-0000630E0000}"/>
    <cellStyle name="Accent6 4" xfId="3684" xr:uid="{00000000-0005-0000-0000-0000640E0000}"/>
    <cellStyle name="Accent6 5" xfId="3685" xr:uid="{00000000-0005-0000-0000-0000650E0000}"/>
    <cellStyle name="Accent6 6" xfId="3686" xr:uid="{00000000-0005-0000-0000-0000660E0000}"/>
    <cellStyle name="AFE" xfId="146" xr:uid="{00000000-0005-0000-0000-000092000000}"/>
    <cellStyle name="AFE 10" xfId="147" xr:uid="{00000000-0005-0000-0000-000093000000}"/>
    <cellStyle name="AFE 10 2" xfId="148" xr:uid="{00000000-0005-0000-0000-000094000000}"/>
    <cellStyle name="AFE 10 2 2" xfId="149" xr:uid="{00000000-0005-0000-0000-000095000000}"/>
    <cellStyle name="AFE 10 2 3" xfId="1329" xr:uid="{00000000-0005-0000-0000-000031050000}"/>
    <cellStyle name="AFE 10 3" xfId="150" xr:uid="{00000000-0005-0000-0000-000096000000}"/>
    <cellStyle name="AFE 10 4" xfId="1328" xr:uid="{00000000-0005-0000-0000-000030050000}"/>
    <cellStyle name="AFE 100" xfId="151" xr:uid="{00000000-0005-0000-0000-000097000000}"/>
    <cellStyle name="AFE 100 2" xfId="152" xr:uid="{00000000-0005-0000-0000-000098000000}"/>
    <cellStyle name="AFE 100 3" xfId="1330" xr:uid="{00000000-0005-0000-0000-000032050000}"/>
    <cellStyle name="AFE 101" xfId="153" xr:uid="{00000000-0005-0000-0000-000099000000}"/>
    <cellStyle name="AFE 101 2" xfId="154" xr:uid="{00000000-0005-0000-0000-00009A000000}"/>
    <cellStyle name="AFE 102" xfId="155" xr:uid="{00000000-0005-0000-0000-00009B000000}"/>
    <cellStyle name="AFE 102 2" xfId="156" xr:uid="{00000000-0005-0000-0000-00009C000000}"/>
    <cellStyle name="AFE 102 3" xfId="1331" xr:uid="{00000000-0005-0000-0000-000033050000}"/>
    <cellStyle name="AFE 103" xfId="157" xr:uid="{00000000-0005-0000-0000-00009D000000}"/>
    <cellStyle name="AFE 103 2" xfId="158" xr:uid="{00000000-0005-0000-0000-00009E000000}"/>
    <cellStyle name="AFE 103 3" xfId="1332" xr:uid="{00000000-0005-0000-0000-000034050000}"/>
    <cellStyle name="AFE 104" xfId="159" xr:uid="{00000000-0005-0000-0000-00009F000000}"/>
    <cellStyle name="AFE 104 2" xfId="160" xr:uid="{00000000-0005-0000-0000-0000A0000000}"/>
    <cellStyle name="AFE 104 3" xfId="1333" xr:uid="{00000000-0005-0000-0000-000035050000}"/>
    <cellStyle name="AFE 105" xfId="161" xr:uid="{00000000-0005-0000-0000-0000A1000000}"/>
    <cellStyle name="AFE 105 2" xfId="162" xr:uid="{00000000-0005-0000-0000-0000A2000000}"/>
    <cellStyle name="AFE 105 3" xfId="1334" xr:uid="{00000000-0005-0000-0000-000036050000}"/>
    <cellStyle name="AFE 106" xfId="163" xr:uid="{00000000-0005-0000-0000-0000A3000000}"/>
    <cellStyle name="AFE 106 2" xfId="164" xr:uid="{00000000-0005-0000-0000-0000A4000000}"/>
    <cellStyle name="AFE 106 3" xfId="1335" xr:uid="{00000000-0005-0000-0000-000037050000}"/>
    <cellStyle name="AFE 107" xfId="165" xr:uid="{00000000-0005-0000-0000-0000A5000000}"/>
    <cellStyle name="AFE 107 2" xfId="166" xr:uid="{00000000-0005-0000-0000-0000A6000000}"/>
    <cellStyle name="AFE 107 3" xfId="1336" xr:uid="{00000000-0005-0000-0000-000038050000}"/>
    <cellStyle name="AFE 108" xfId="167" xr:uid="{00000000-0005-0000-0000-0000A7000000}"/>
    <cellStyle name="AFE 108 2" xfId="168" xr:uid="{00000000-0005-0000-0000-0000A8000000}"/>
    <cellStyle name="AFE 108 3" xfId="1337" xr:uid="{00000000-0005-0000-0000-000039050000}"/>
    <cellStyle name="AFE 109" xfId="169" xr:uid="{00000000-0005-0000-0000-0000A9000000}"/>
    <cellStyle name="AFE 11" xfId="170" xr:uid="{00000000-0005-0000-0000-0000AA000000}"/>
    <cellStyle name="AFE 11 2" xfId="171" xr:uid="{00000000-0005-0000-0000-0000AB000000}"/>
    <cellStyle name="AFE 11 2 2" xfId="172" xr:uid="{00000000-0005-0000-0000-0000AC000000}"/>
    <cellStyle name="AFE 11 2 3" xfId="1339" xr:uid="{00000000-0005-0000-0000-00003B050000}"/>
    <cellStyle name="AFE 11 3" xfId="173" xr:uid="{00000000-0005-0000-0000-0000AD000000}"/>
    <cellStyle name="AFE 11 4" xfId="1338" xr:uid="{00000000-0005-0000-0000-00003A050000}"/>
    <cellStyle name="AFE 110" xfId="1327" xr:uid="{00000000-0005-0000-0000-00002F050000}"/>
    <cellStyle name="AFE 12" xfId="174" xr:uid="{00000000-0005-0000-0000-0000AE000000}"/>
    <cellStyle name="AFE 12 2" xfId="175" xr:uid="{00000000-0005-0000-0000-0000AF000000}"/>
    <cellStyle name="AFE 12 2 2" xfId="176" xr:uid="{00000000-0005-0000-0000-0000B0000000}"/>
    <cellStyle name="AFE 12 2 3" xfId="1341" xr:uid="{00000000-0005-0000-0000-00003D050000}"/>
    <cellStyle name="AFE 12 3" xfId="177" xr:uid="{00000000-0005-0000-0000-0000B1000000}"/>
    <cellStyle name="AFE 12 4" xfId="1340" xr:uid="{00000000-0005-0000-0000-00003C050000}"/>
    <cellStyle name="AFE 13" xfId="178" xr:uid="{00000000-0005-0000-0000-0000B2000000}"/>
    <cellStyle name="AFE 13 2" xfId="179" xr:uid="{00000000-0005-0000-0000-0000B3000000}"/>
    <cellStyle name="AFE 13 2 2" xfId="180" xr:uid="{00000000-0005-0000-0000-0000B4000000}"/>
    <cellStyle name="AFE 13 2 3" xfId="1343" xr:uid="{00000000-0005-0000-0000-00003F050000}"/>
    <cellStyle name="AFE 13 3" xfId="181" xr:uid="{00000000-0005-0000-0000-0000B5000000}"/>
    <cellStyle name="AFE 13 4" xfId="1342" xr:uid="{00000000-0005-0000-0000-00003E050000}"/>
    <cellStyle name="AFE 14" xfId="182" xr:uid="{00000000-0005-0000-0000-0000B6000000}"/>
    <cellStyle name="AFE 14 2" xfId="183" xr:uid="{00000000-0005-0000-0000-0000B7000000}"/>
    <cellStyle name="AFE 14 2 2" xfId="184" xr:uid="{00000000-0005-0000-0000-0000B8000000}"/>
    <cellStyle name="AFE 14 2 3" xfId="1344" xr:uid="{00000000-0005-0000-0000-000040050000}"/>
    <cellStyle name="AFE 14 3" xfId="185" xr:uid="{00000000-0005-0000-0000-0000B9000000}"/>
    <cellStyle name="AFE 15" xfId="186" xr:uid="{00000000-0005-0000-0000-0000BA000000}"/>
    <cellStyle name="AFE 15 2" xfId="187" xr:uid="{00000000-0005-0000-0000-0000BB000000}"/>
    <cellStyle name="AFE 15 2 2" xfId="188" xr:uid="{00000000-0005-0000-0000-0000BC000000}"/>
    <cellStyle name="AFE 15 2 3" xfId="1346" xr:uid="{00000000-0005-0000-0000-000042050000}"/>
    <cellStyle name="AFE 15 3" xfId="189" xr:uid="{00000000-0005-0000-0000-0000BD000000}"/>
    <cellStyle name="AFE 15 4" xfId="1345" xr:uid="{00000000-0005-0000-0000-000041050000}"/>
    <cellStyle name="AFE 16" xfId="190" xr:uid="{00000000-0005-0000-0000-0000BE000000}"/>
    <cellStyle name="AFE 16 2" xfId="191" xr:uid="{00000000-0005-0000-0000-0000BF000000}"/>
    <cellStyle name="AFE 16 2 2" xfId="192" xr:uid="{00000000-0005-0000-0000-0000C0000000}"/>
    <cellStyle name="AFE 16 2 3" xfId="1348" xr:uid="{00000000-0005-0000-0000-000044050000}"/>
    <cellStyle name="AFE 16 3" xfId="193" xr:uid="{00000000-0005-0000-0000-0000C1000000}"/>
    <cellStyle name="AFE 16 4" xfId="1347" xr:uid="{00000000-0005-0000-0000-000043050000}"/>
    <cellStyle name="AFE 17" xfId="194" xr:uid="{00000000-0005-0000-0000-0000C2000000}"/>
    <cellStyle name="AFE 17 2" xfId="195" xr:uid="{00000000-0005-0000-0000-0000C3000000}"/>
    <cellStyle name="AFE 17 2 2" xfId="196" xr:uid="{00000000-0005-0000-0000-0000C4000000}"/>
    <cellStyle name="AFE 17 2 3" xfId="1350" xr:uid="{00000000-0005-0000-0000-000046050000}"/>
    <cellStyle name="AFE 17 3" xfId="197" xr:uid="{00000000-0005-0000-0000-0000C5000000}"/>
    <cellStyle name="AFE 17 4" xfId="1349" xr:uid="{00000000-0005-0000-0000-000045050000}"/>
    <cellStyle name="AFE 18" xfId="198" xr:uid="{00000000-0005-0000-0000-0000C6000000}"/>
    <cellStyle name="AFE 18 2" xfId="199" xr:uid="{00000000-0005-0000-0000-0000C7000000}"/>
    <cellStyle name="AFE 18 2 2" xfId="200" xr:uid="{00000000-0005-0000-0000-0000C8000000}"/>
    <cellStyle name="AFE 18 2 3" xfId="1352" xr:uid="{00000000-0005-0000-0000-000048050000}"/>
    <cellStyle name="AFE 18 3" xfId="201" xr:uid="{00000000-0005-0000-0000-0000C9000000}"/>
    <cellStyle name="AFE 18 4" xfId="1351" xr:uid="{00000000-0005-0000-0000-000047050000}"/>
    <cellStyle name="AFE 19" xfId="202" xr:uid="{00000000-0005-0000-0000-0000CA000000}"/>
    <cellStyle name="AFE 19 2" xfId="203" xr:uid="{00000000-0005-0000-0000-0000CB000000}"/>
    <cellStyle name="AFE 19 2 2" xfId="204" xr:uid="{00000000-0005-0000-0000-0000CC000000}"/>
    <cellStyle name="AFE 19 2 3" xfId="1354" xr:uid="{00000000-0005-0000-0000-00004A050000}"/>
    <cellStyle name="AFE 19 3" xfId="205" xr:uid="{00000000-0005-0000-0000-0000CD000000}"/>
    <cellStyle name="AFE 19 4" xfId="1353" xr:uid="{00000000-0005-0000-0000-000049050000}"/>
    <cellStyle name="AFE 2" xfId="206" xr:uid="{00000000-0005-0000-0000-0000CE000000}"/>
    <cellStyle name="AFE 2 2" xfId="207" xr:uid="{00000000-0005-0000-0000-0000CF000000}"/>
    <cellStyle name="AFE 2 2 2" xfId="208" xr:uid="{00000000-0005-0000-0000-0000D0000000}"/>
    <cellStyle name="AFE 2 2 3" xfId="1356" xr:uid="{00000000-0005-0000-0000-00004C050000}"/>
    <cellStyle name="AFE 2 3" xfId="209" xr:uid="{00000000-0005-0000-0000-0000D1000000}"/>
    <cellStyle name="AFE 2 4" xfId="1355" xr:uid="{00000000-0005-0000-0000-00004B050000}"/>
    <cellStyle name="AFE 20" xfId="210" xr:uid="{00000000-0005-0000-0000-0000D2000000}"/>
    <cellStyle name="AFE 20 2" xfId="211" xr:uid="{00000000-0005-0000-0000-0000D3000000}"/>
    <cellStyle name="AFE 20 2 2" xfId="212" xr:uid="{00000000-0005-0000-0000-0000D4000000}"/>
    <cellStyle name="AFE 20 2 3" xfId="1357" xr:uid="{00000000-0005-0000-0000-00004D050000}"/>
    <cellStyle name="AFE 20 3" xfId="213" xr:uid="{00000000-0005-0000-0000-0000D5000000}"/>
    <cellStyle name="AFE 21" xfId="214" xr:uid="{00000000-0005-0000-0000-0000D6000000}"/>
    <cellStyle name="AFE 21 2" xfId="215" xr:uid="{00000000-0005-0000-0000-0000D7000000}"/>
    <cellStyle name="AFE 21 2 2" xfId="216" xr:uid="{00000000-0005-0000-0000-0000D8000000}"/>
    <cellStyle name="AFE 21 2 3" xfId="1359" xr:uid="{00000000-0005-0000-0000-00004F050000}"/>
    <cellStyle name="AFE 21 3" xfId="217" xr:uid="{00000000-0005-0000-0000-0000D9000000}"/>
    <cellStyle name="AFE 21 4" xfId="1358" xr:uid="{00000000-0005-0000-0000-00004E050000}"/>
    <cellStyle name="AFE 22" xfId="218" xr:uid="{00000000-0005-0000-0000-0000DA000000}"/>
    <cellStyle name="AFE 22 2" xfId="219" xr:uid="{00000000-0005-0000-0000-0000DB000000}"/>
    <cellStyle name="AFE 22 2 2" xfId="220" xr:uid="{00000000-0005-0000-0000-0000DC000000}"/>
    <cellStyle name="AFE 22 2 3" xfId="1361" xr:uid="{00000000-0005-0000-0000-000051050000}"/>
    <cellStyle name="AFE 22 3" xfId="221" xr:uid="{00000000-0005-0000-0000-0000DD000000}"/>
    <cellStyle name="AFE 22 4" xfId="1360" xr:uid="{00000000-0005-0000-0000-000050050000}"/>
    <cellStyle name="AFE 23" xfId="222" xr:uid="{00000000-0005-0000-0000-0000DE000000}"/>
    <cellStyle name="AFE 23 2" xfId="223" xr:uid="{00000000-0005-0000-0000-0000DF000000}"/>
    <cellStyle name="AFE 23 2 2" xfId="224" xr:uid="{00000000-0005-0000-0000-0000E0000000}"/>
    <cellStyle name="AFE 23 2 3" xfId="1363" xr:uid="{00000000-0005-0000-0000-000053050000}"/>
    <cellStyle name="AFE 23 3" xfId="225" xr:uid="{00000000-0005-0000-0000-0000E1000000}"/>
    <cellStyle name="AFE 23 4" xfId="1362" xr:uid="{00000000-0005-0000-0000-000052050000}"/>
    <cellStyle name="AFE 24" xfId="226" xr:uid="{00000000-0005-0000-0000-0000E2000000}"/>
    <cellStyle name="AFE 24 2" xfId="227" xr:uid="{00000000-0005-0000-0000-0000E3000000}"/>
    <cellStyle name="AFE 24 2 2" xfId="228" xr:uid="{00000000-0005-0000-0000-0000E4000000}"/>
    <cellStyle name="AFE 24 2 3" xfId="1365" xr:uid="{00000000-0005-0000-0000-000055050000}"/>
    <cellStyle name="AFE 24 3" xfId="229" xr:uid="{00000000-0005-0000-0000-0000E5000000}"/>
    <cellStyle name="AFE 24 4" xfId="1364" xr:uid="{00000000-0005-0000-0000-000054050000}"/>
    <cellStyle name="AFE 25" xfId="230" xr:uid="{00000000-0005-0000-0000-0000E6000000}"/>
    <cellStyle name="AFE 25 2" xfId="231" xr:uid="{00000000-0005-0000-0000-0000E7000000}"/>
    <cellStyle name="AFE 25 2 2" xfId="232" xr:uid="{00000000-0005-0000-0000-0000E8000000}"/>
    <cellStyle name="AFE 25 2 3" xfId="1367" xr:uid="{00000000-0005-0000-0000-000057050000}"/>
    <cellStyle name="AFE 25 3" xfId="233" xr:uid="{00000000-0005-0000-0000-0000E9000000}"/>
    <cellStyle name="AFE 25 4" xfId="1366" xr:uid="{00000000-0005-0000-0000-000056050000}"/>
    <cellStyle name="AFE 26" xfId="234" xr:uid="{00000000-0005-0000-0000-0000EA000000}"/>
    <cellStyle name="AFE 26 2" xfId="235" xr:uid="{00000000-0005-0000-0000-0000EB000000}"/>
    <cellStyle name="AFE 26 2 2" xfId="236" xr:uid="{00000000-0005-0000-0000-0000EC000000}"/>
    <cellStyle name="AFE 26 2 3" xfId="1369" xr:uid="{00000000-0005-0000-0000-000059050000}"/>
    <cellStyle name="AFE 26 3" xfId="237" xr:uid="{00000000-0005-0000-0000-0000ED000000}"/>
    <cellStyle name="AFE 26 4" xfId="1368" xr:uid="{00000000-0005-0000-0000-000058050000}"/>
    <cellStyle name="AFE 27" xfId="238" xr:uid="{00000000-0005-0000-0000-0000EE000000}"/>
    <cellStyle name="AFE 27 2" xfId="239" xr:uid="{00000000-0005-0000-0000-0000EF000000}"/>
    <cellStyle name="AFE 27 2 2" xfId="240" xr:uid="{00000000-0005-0000-0000-0000F0000000}"/>
    <cellStyle name="AFE 27 2 3" xfId="1370" xr:uid="{00000000-0005-0000-0000-00005A050000}"/>
    <cellStyle name="AFE 27 3" xfId="241" xr:uid="{00000000-0005-0000-0000-0000F1000000}"/>
    <cellStyle name="AFE 28" xfId="242" xr:uid="{00000000-0005-0000-0000-0000F2000000}"/>
    <cellStyle name="AFE 28 2" xfId="243" xr:uid="{00000000-0005-0000-0000-0000F3000000}"/>
    <cellStyle name="AFE 28 2 2" xfId="244" xr:uid="{00000000-0005-0000-0000-0000F4000000}"/>
    <cellStyle name="AFE 28 2 3" xfId="1372" xr:uid="{00000000-0005-0000-0000-00005C050000}"/>
    <cellStyle name="AFE 28 3" xfId="245" xr:uid="{00000000-0005-0000-0000-0000F5000000}"/>
    <cellStyle name="AFE 28 4" xfId="1371" xr:uid="{00000000-0005-0000-0000-00005B050000}"/>
    <cellStyle name="AFE 29" xfId="246" xr:uid="{00000000-0005-0000-0000-0000F6000000}"/>
    <cellStyle name="AFE 29 2" xfId="247" xr:uid="{00000000-0005-0000-0000-0000F7000000}"/>
    <cellStyle name="AFE 29 2 2" xfId="248" xr:uid="{00000000-0005-0000-0000-0000F8000000}"/>
    <cellStyle name="AFE 29 2 3" xfId="1374" xr:uid="{00000000-0005-0000-0000-00005E050000}"/>
    <cellStyle name="AFE 29 3" xfId="249" xr:uid="{00000000-0005-0000-0000-0000F9000000}"/>
    <cellStyle name="AFE 29 4" xfId="1373" xr:uid="{00000000-0005-0000-0000-00005D050000}"/>
    <cellStyle name="AFE 3" xfId="250" xr:uid="{00000000-0005-0000-0000-0000FA000000}"/>
    <cellStyle name="AFE 3 2" xfId="251" xr:uid="{00000000-0005-0000-0000-0000FB000000}"/>
    <cellStyle name="AFE 3 2 2" xfId="252" xr:uid="{00000000-0005-0000-0000-0000FC000000}"/>
    <cellStyle name="AFE 3 2 3" xfId="1376" xr:uid="{00000000-0005-0000-0000-000060050000}"/>
    <cellStyle name="AFE 3 3" xfId="253" xr:uid="{00000000-0005-0000-0000-0000FD000000}"/>
    <cellStyle name="AFE 3 4" xfId="1375" xr:uid="{00000000-0005-0000-0000-00005F050000}"/>
    <cellStyle name="AFE 30" xfId="254" xr:uid="{00000000-0005-0000-0000-0000FE000000}"/>
    <cellStyle name="AFE 30 2" xfId="255" xr:uid="{00000000-0005-0000-0000-0000FF000000}"/>
    <cellStyle name="AFE 30 2 2" xfId="256" xr:uid="{00000000-0005-0000-0000-000000010000}"/>
    <cellStyle name="AFE 30 2 3" xfId="1378" xr:uid="{00000000-0005-0000-0000-000062050000}"/>
    <cellStyle name="AFE 30 3" xfId="257" xr:uid="{00000000-0005-0000-0000-000001010000}"/>
    <cellStyle name="AFE 30 4" xfId="1377" xr:uid="{00000000-0005-0000-0000-000061050000}"/>
    <cellStyle name="AFE 31" xfId="258" xr:uid="{00000000-0005-0000-0000-000002010000}"/>
    <cellStyle name="AFE 31 2" xfId="259" xr:uid="{00000000-0005-0000-0000-000003010000}"/>
    <cellStyle name="AFE 31 2 2" xfId="260" xr:uid="{00000000-0005-0000-0000-000004010000}"/>
    <cellStyle name="AFE 31 2 3" xfId="1380" xr:uid="{00000000-0005-0000-0000-000064050000}"/>
    <cellStyle name="AFE 31 3" xfId="261" xr:uid="{00000000-0005-0000-0000-000005010000}"/>
    <cellStyle name="AFE 31 4" xfId="1379" xr:uid="{00000000-0005-0000-0000-000063050000}"/>
    <cellStyle name="AFE 32" xfId="262" xr:uid="{00000000-0005-0000-0000-000006010000}"/>
    <cellStyle name="AFE 32 2" xfId="263" xr:uid="{00000000-0005-0000-0000-000007010000}"/>
    <cellStyle name="AFE 32 2 2" xfId="264" xr:uid="{00000000-0005-0000-0000-000008010000}"/>
    <cellStyle name="AFE 32 2 3" xfId="1382" xr:uid="{00000000-0005-0000-0000-000066050000}"/>
    <cellStyle name="AFE 32 3" xfId="265" xr:uid="{00000000-0005-0000-0000-000009010000}"/>
    <cellStyle name="AFE 32 4" xfId="1381" xr:uid="{00000000-0005-0000-0000-000065050000}"/>
    <cellStyle name="AFE 33" xfId="266" xr:uid="{00000000-0005-0000-0000-00000A010000}"/>
    <cellStyle name="AFE 33 2" xfId="267" xr:uid="{00000000-0005-0000-0000-00000B010000}"/>
    <cellStyle name="AFE 33 2 2" xfId="268" xr:uid="{00000000-0005-0000-0000-00000C010000}"/>
    <cellStyle name="AFE 33 2 3" xfId="1383" xr:uid="{00000000-0005-0000-0000-000067050000}"/>
    <cellStyle name="AFE 33 3" xfId="269" xr:uid="{00000000-0005-0000-0000-00000D010000}"/>
    <cellStyle name="AFE 34" xfId="270" xr:uid="{00000000-0005-0000-0000-00000E010000}"/>
    <cellStyle name="AFE 34 2" xfId="271" xr:uid="{00000000-0005-0000-0000-00000F010000}"/>
    <cellStyle name="AFE 34 2 2" xfId="272" xr:uid="{00000000-0005-0000-0000-000010010000}"/>
    <cellStyle name="AFE 34 2 3" xfId="1385" xr:uid="{00000000-0005-0000-0000-000069050000}"/>
    <cellStyle name="AFE 34 3" xfId="273" xr:uid="{00000000-0005-0000-0000-000011010000}"/>
    <cellStyle name="AFE 34 4" xfId="1384" xr:uid="{00000000-0005-0000-0000-000068050000}"/>
    <cellStyle name="AFE 35" xfId="274" xr:uid="{00000000-0005-0000-0000-000012010000}"/>
    <cellStyle name="AFE 35 2" xfId="275" xr:uid="{00000000-0005-0000-0000-000013010000}"/>
    <cellStyle name="AFE 35 2 2" xfId="276" xr:uid="{00000000-0005-0000-0000-000014010000}"/>
    <cellStyle name="AFE 35 2 3" xfId="1387" xr:uid="{00000000-0005-0000-0000-00006B050000}"/>
    <cellStyle name="AFE 35 3" xfId="277" xr:uid="{00000000-0005-0000-0000-000015010000}"/>
    <cellStyle name="AFE 35 4" xfId="1386" xr:uid="{00000000-0005-0000-0000-00006A050000}"/>
    <cellStyle name="AFE 36" xfId="278" xr:uid="{00000000-0005-0000-0000-000016010000}"/>
    <cellStyle name="AFE 36 2" xfId="279" xr:uid="{00000000-0005-0000-0000-000017010000}"/>
    <cellStyle name="AFE 36 2 2" xfId="280" xr:uid="{00000000-0005-0000-0000-000018010000}"/>
    <cellStyle name="AFE 36 2 3" xfId="1389" xr:uid="{00000000-0005-0000-0000-00006D050000}"/>
    <cellStyle name="AFE 36 3" xfId="281" xr:uid="{00000000-0005-0000-0000-000019010000}"/>
    <cellStyle name="AFE 36 4" xfId="1388" xr:uid="{00000000-0005-0000-0000-00006C050000}"/>
    <cellStyle name="AFE 37" xfId="282" xr:uid="{00000000-0005-0000-0000-00001A010000}"/>
    <cellStyle name="AFE 37 2" xfId="283" xr:uid="{00000000-0005-0000-0000-00001B010000}"/>
    <cellStyle name="AFE 37 2 2" xfId="284" xr:uid="{00000000-0005-0000-0000-00001C010000}"/>
    <cellStyle name="AFE 37 2 3" xfId="1391" xr:uid="{00000000-0005-0000-0000-00006F050000}"/>
    <cellStyle name="AFE 37 3" xfId="285" xr:uid="{00000000-0005-0000-0000-00001D010000}"/>
    <cellStyle name="AFE 37 4" xfId="1390" xr:uid="{00000000-0005-0000-0000-00006E050000}"/>
    <cellStyle name="AFE 38" xfId="286" xr:uid="{00000000-0005-0000-0000-00001E010000}"/>
    <cellStyle name="AFE 38 2" xfId="287" xr:uid="{00000000-0005-0000-0000-00001F010000}"/>
    <cellStyle name="AFE 38 2 2" xfId="288" xr:uid="{00000000-0005-0000-0000-000020010000}"/>
    <cellStyle name="AFE 38 2 3" xfId="1393" xr:uid="{00000000-0005-0000-0000-000071050000}"/>
    <cellStyle name="AFE 38 3" xfId="289" xr:uid="{00000000-0005-0000-0000-000021010000}"/>
    <cellStyle name="AFE 38 4" xfId="1392" xr:uid="{00000000-0005-0000-0000-000070050000}"/>
    <cellStyle name="AFE 39" xfId="290" xr:uid="{00000000-0005-0000-0000-000022010000}"/>
    <cellStyle name="AFE 39 2" xfId="291" xr:uid="{00000000-0005-0000-0000-000023010000}"/>
    <cellStyle name="AFE 39 2 2" xfId="292" xr:uid="{00000000-0005-0000-0000-000024010000}"/>
    <cellStyle name="AFE 39 2 3" xfId="1395" xr:uid="{00000000-0005-0000-0000-000073050000}"/>
    <cellStyle name="AFE 39 3" xfId="293" xr:uid="{00000000-0005-0000-0000-000025010000}"/>
    <cellStyle name="AFE 39 4" xfId="1394" xr:uid="{00000000-0005-0000-0000-000072050000}"/>
    <cellStyle name="AFE 4" xfId="294" xr:uid="{00000000-0005-0000-0000-000026010000}"/>
    <cellStyle name="AFE 4 2" xfId="295" xr:uid="{00000000-0005-0000-0000-000027010000}"/>
    <cellStyle name="AFE 4 2 2" xfId="296" xr:uid="{00000000-0005-0000-0000-000028010000}"/>
    <cellStyle name="AFE 4 2 3" xfId="1396" xr:uid="{00000000-0005-0000-0000-000074050000}"/>
    <cellStyle name="AFE 4 3" xfId="297" xr:uid="{00000000-0005-0000-0000-000029010000}"/>
    <cellStyle name="AFE 40" xfId="298" xr:uid="{00000000-0005-0000-0000-00002A010000}"/>
    <cellStyle name="AFE 40 2" xfId="299" xr:uid="{00000000-0005-0000-0000-00002B010000}"/>
    <cellStyle name="AFE 40 2 2" xfId="300" xr:uid="{00000000-0005-0000-0000-00002C010000}"/>
    <cellStyle name="AFE 40 2 3" xfId="1398" xr:uid="{00000000-0005-0000-0000-000076050000}"/>
    <cellStyle name="AFE 40 3" xfId="301" xr:uid="{00000000-0005-0000-0000-00002D010000}"/>
    <cellStyle name="AFE 40 4" xfId="1397" xr:uid="{00000000-0005-0000-0000-000075050000}"/>
    <cellStyle name="AFE 41" xfId="302" xr:uid="{00000000-0005-0000-0000-00002E010000}"/>
    <cellStyle name="AFE 41 2" xfId="303" xr:uid="{00000000-0005-0000-0000-00002F010000}"/>
    <cellStyle name="AFE 41 2 2" xfId="304" xr:uid="{00000000-0005-0000-0000-000030010000}"/>
    <cellStyle name="AFE 41 2 3" xfId="1400" xr:uid="{00000000-0005-0000-0000-000078050000}"/>
    <cellStyle name="AFE 41 3" xfId="305" xr:uid="{00000000-0005-0000-0000-000031010000}"/>
    <cellStyle name="AFE 41 4" xfId="1399" xr:uid="{00000000-0005-0000-0000-000077050000}"/>
    <cellStyle name="AFE 42" xfId="306" xr:uid="{00000000-0005-0000-0000-000032010000}"/>
    <cellStyle name="AFE 42 2" xfId="307" xr:uid="{00000000-0005-0000-0000-000033010000}"/>
    <cellStyle name="AFE 42 2 2" xfId="308" xr:uid="{00000000-0005-0000-0000-000034010000}"/>
    <cellStyle name="AFE 42 2 3" xfId="1402" xr:uid="{00000000-0005-0000-0000-00007A050000}"/>
    <cellStyle name="AFE 42 3" xfId="309" xr:uid="{00000000-0005-0000-0000-000035010000}"/>
    <cellStyle name="AFE 42 4" xfId="1401" xr:uid="{00000000-0005-0000-0000-000079050000}"/>
    <cellStyle name="AFE 43" xfId="310" xr:uid="{00000000-0005-0000-0000-000036010000}"/>
    <cellStyle name="AFE 43 2" xfId="311" xr:uid="{00000000-0005-0000-0000-000037010000}"/>
    <cellStyle name="AFE 43 2 2" xfId="312" xr:uid="{00000000-0005-0000-0000-000038010000}"/>
    <cellStyle name="AFE 43 2 3" xfId="1404" xr:uid="{00000000-0005-0000-0000-00007C050000}"/>
    <cellStyle name="AFE 43 3" xfId="313" xr:uid="{00000000-0005-0000-0000-000039010000}"/>
    <cellStyle name="AFE 43 4" xfId="1403" xr:uid="{00000000-0005-0000-0000-00007B050000}"/>
    <cellStyle name="AFE 44" xfId="314" xr:uid="{00000000-0005-0000-0000-00003A010000}"/>
    <cellStyle name="AFE 44 2" xfId="315" xr:uid="{00000000-0005-0000-0000-00003B010000}"/>
    <cellStyle name="AFE 44 2 2" xfId="316" xr:uid="{00000000-0005-0000-0000-00003C010000}"/>
    <cellStyle name="AFE 44 2 3" xfId="1406" xr:uid="{00000000-0005-0000-0000-00007E050000}"/>
    <cellStyle name="AFE 44 3" xfId="317" xr:uid="{00000000-0005-0000-0000-00003D010000}"/>
    <cellStyle name="AFE 44 4" xfId="1405" xr:uid="{00000000-0005-0000-0000-00007D050000}"/>
    <cellStyle name="AFE 45" xfId="318" xr:uid="{00000000-0005-0000-0000-00003E010000}"/>
    <cellStyle name="AFE 45 2" xfId="319" xr:uid="{00000000-0005-0000-0000-00003F010000}"/>
    <cellStyle name="AFE 45 2 2" xfId="320" xr:uid="{00000000-0005-0000-0000-000040010000}"/>
    <cellStyle name="AFE 45 2 3" xfId="1408" xr:uid="{00000000-0005-0000-0000-000080050000}"/>
    <cellStyle name="AFE 45 3" xfId="321" xr:uid="{00000000-0005-0000-0000-000041010000}"/>
    <cellStyle name="AFE 45 4" xfId="1407" xr:uid="{00000000-0005-0000-0000-00007F050000}"/>
    <cellStyle name="AFE 46" xfId="322" xr:uid="{00000000-0005-0000-0000-000042010000}"/>
    <cellStyle name="AFE 46 2" xfId="323" xr:uid="{00000000-0005-0000-0000-000043010000}"/>
    <cellStyle name="AFE 46 2 2" xfId="324" xr:uid="{00000000-0005-0000-0000-000044010000}"/>
    <cellStyle name="AFE 46 2 3" xfId="1409" xr:uid="{00000000-0005-0000-0000-000081050000}"/>
    <cellStyle name="AFE 46 3" xfId="325" xr:uid="{00000000-0005-0000-0000-000045010000}"/>
    <cellStyle name="AFE 47" xfId="326" xr:uid="{00000000-0005-0000-0000-000046010000}"/>
    <cellStyle name="AFE 47 2" xfId="327" xr:uid="{00000000-0005-0000-0000-000047010000}"/>
    <cellStyle name="AFE 47 2 2" xfId="328" xr:uid="{00000000-0005-0000-0000-000048010000}"/>
    <cellStyle name="AFE 47 2 3" xfId="1411" xr:uid="{00000000-0005-0000-0000-000083050000}"/>
    <cellStyle name="AFE 47 3" xfId="329" xr:uid="{00000000-0005-0000-0000-000049010000}"/>
    <cellStyle name="AFE 47 4" xfId="1410" xr:uid="{00000000-0005-0000-0000-000082050000}"/>
    <cellStyle name="AFE 48" xfId="330" xr:uid="{00000000-0005-0000-0000-00004A010000}"/>
    <cellStyle name="AFE 48 2" xfId="331" xr:uid="{00000000-0005-0000-0000-00004B010000}"/>
    <cellStyle name="AFE 48 2 2" xfId="332" xr:uid="{00000000-0005-0000-0000-00004C010000}"/>
    <cellStyle name="AFE 48 2 3" xfId="1413" xr:uid="{00000000-0005-0000-0000-000085050000}"/>
    <cellStyle name="AFE 48 3" xfId="333" xr:uid="{00000000-0005-0000-0000-00004D010000}"/>
    <cellStyle name="AFE 48 4" xfId="1412" xr:uid="{00000000-0005-0000-0000-000084050000}"/>
    <cellStyle name="AFE 49" xfId="334" xr:uid="{00000000-0005-0000-0000-00004E010000}"/>
    <cellStyle name="AFE 49 2" xfId="335" xr:uid="{00000000-0005-0000-0000-00004F010000}"/>
    <cellStyle name="AFE 49 2 2" xfId="336" xr:uid="{00000000-0005-0000-0000-000050010000}"/>
    <cellStyle name="AFE 49 2 3" xfId="1415" xr:uid="{00000000-0005-0000-0000-000087050000}"/>
    <cellStyle name="AFE 49 3" xfId="337" xr:uid="{00000000-0005-0000-0000-000051010000}"/>
    <cellStyle name="AFE 49 4" xfId="1414" xr:uid="{00000000-0005-0000-0000-000086050000}"/>
    <cellStyle name="AFE 5" xfId="338" xr:uid="{00000000-0005-0000-0000-000052010000}"/>
    <cellStyle name="AFE 5 2" xfId="339" xr:uid="{00000000-0005-0000-0000-000053010000}"/>
    <cellStyle name="AFE 5 2 2" xfId="340" xr:uid="{00000000-0005-0000-0000-000054010000}"/>
    <cellStyle name="AFE 5 2 3" xfId="1417" xr:uid="{00000000-0005-0000-0000-000089050000}"/>
    <cellStyle name="AFE 5 3" xfId="341" xr:uid="{00000000-0005-0000-0000-000055010000}"/>
    <cellStyle name="AFE 5 4" xfId="1416" xr:uid="{00000000-0005-0000-0000-000088050000}"/>
    <cellStyle name="AFE 50" xfId="342" xr:uid="{00000000-0005-0000-0000-000056010000}"/>
    <cellStyle name="AFE 50 2" xfId="343" xr:uid="{00000000-0005-0000-0000-000057010000}"/>
    <cellStyle name="AFE 50 2 2" xfId="344" xr:uid="{00000000-0005-0000-0000-000058010000}"/>
    <cellStyle name="AFE 50 2 3" xfId="1419" xr:uid="{00000000-0005-0000-0000-00008B050000}"/>
    <cellStyle name="AFE 50 3" xfId="345" xr:uid="{00000000-0005-0000-0000-000059010000}"/>
    <cellStyle name="AFE 50 4" xfId="1418" xr:uid="{00000000-0005-0000-0000-00008A050000}"/>
    <cellStyle name="AFE 51" xfId="346" xr:uid="{00000000-0005-0000-0000-00005A010000}"/>
    <cellStyle name="AFE 51 2" xfId="347" xr:uid="{00000000-0005-0000-0000-00005B010000}"/>
    <cellStyle name="AFE 51 2 2" xfId="348" xr:uid="{00000000-0005-0000-0000-00005C010000}"/>
    <cellStyle name="AFE 51 2 3" xfId="1421" xr:uid="{00000000-0005-0000-0000-00008D050000}"/>
    <cellStyle name="AFE 51 3" xfId="349" xr:uid="{00000000-0005-0000-0000-00005D010000}"/>
    <cellStyle name="AFE 51 4" xfId="1420" xr:uid="{00000000-0005-0000-0000-00008C050000}"/>
    <cellStyle name="AFE 52" xfId="350" xr:uid="{00000000-0005-0000-0000-00005E010000}"/>
    <cellStyle name="AFE 52 2" xfId="351" xr:uid="{00000000-0005-0000-0000-00005F010000}"/>
    <cellStyle name="AFE 52 2 2" xfId="352" xr:uid="{00000000-0005-0000-0000-000060010000}"/>
    <cellStyle name="AFE 52 2 3" xfId="1422" xr:uid="{00000000-0005-0000-0000-00008E050000}"/>
    <cellStyle name="AFE 52 3" xfId="353" xr:uid="{00000000-0005-0000-0000-000061010000}"/>
    <cellStyle name="AFE 53" xfId="354" xr:uid="{00000000-0005-0000-0000-000062010000}"/>
    <cellStyle name="AFE 53 2" xfId="355" xr:uid="{00000000-0005-0000-0000-000063010000}"/>
    <cellStyle name="AFE 53 2 2" xfId="356" xr:uid="{00000000-0005-0000-0000-000064010000}"/>
    <cellStyle name="AFE 53 2 3" xfId="1424" xr:uid="{00000000-0005-0000-0000-000090050000}"/>
    <cellStyle name="AFE 53 3" xfId="357" xr:uid="{00000000-0005-0000-0000-000065010000}"/>
    <cellStyle name="AFE 53 4" xfId="1423" xr:uid="{00000000-0005-0000-0000-00008F050000}"/>
    <cellStyle name="AFE 54" xfId="358" xr:uid="{00000000-0005-0000-0000-000066010000}"/>
    <cellStyle name="AFE 54 2" xfId="359" xr:uid="{00000000-0005-0000-0000-000067010000}"/>
    <cellStyle name="AFE 54 2 2" xfId="360" xr:uid="{00000000-0005-0000-0000-000068010000}"/>
    <cellStyle name="AFE 54 2 3" xfId="1426" xr:uid="{00000000-0005-0000-0000-000092050000}"/>
    <cellStyle name="AFE 54 3" xfId="361" xr:uid="{00000000-0005-0000-0000-000069010000}"/>
    <cellStyle name="AFE 54 4" xfId="1425" xr:uid="{00000000-0005-0000-0000-000091050000}"/>
    <cellStyle name="AFE 55" xfId="362" xr:uid="{00000000-0005-0000-0000-00006A010000}"/>
    <cellStyle name="AFE 55 2" xfId="363" xr:uid="{00000000-0005-0000-0000-00006B010000}"/>
    <cellStyle name="AFE 55 3" xfId="1427" xr:uid="{00000000-0005-0000-0000-000093050000}"/>
    <cellStyle name="AFE 56" xfId="364" xr:uid="{00000000-0005-0000-0000-00006C010000}"/>
    <cellStyle name="AFE 56 2" xfId="365" xr:uid="{00000000-0005-0000-0000-00006D010000}"/>
    <cellStyle name="AFE 56 3" xfId="1428" xr:uid="{00000000-0005-0000-0000-000094050000}"/>
    <cellStyle name="AFE 57" xfId="366" xr:uid="{00000000-0005-0000-0000-00006E010000}"/>
    <cellStyle name="AFE 57 2" xfId="367" xr:uid="{00000000-0005-0000-0000-00006F010000}"/>
    <cellStyle name="AFE 57 3" xfId="1429" xr:uid="{00000000-0005-0000-0000-000095050000}"/>
    <cellStyle name="AFE 58" xfId="368" xr:uid="{00000000-0005-0000-0000-000070010000}"/>
    <cellStyle name="AFE 58 2" xfId="369" xr:uid="{00000000-0005-0000-0000-000071010000}"/>
    <cellStyle name="AFE 58 3" xfId="1430" xr:uid="{00000000-0005-0000-0000-000096050000}"/>
    <cellStyle name="AFE 59" xfId="370" xr:uid="{00000000-0005-0000-0000-000072010000}"/>
    <cellStyle name="AFE 59 2" xfId="371" xr:uid="{00000000-0005-0000-0000-000073010000}"/>
    <cellStyle name="AFE 59 3" xfId="1431" xr:uid="{00000000-0005-0000-0000-000097050000}"/>
    <cellStyle name="AFE 6" xfId="372" xr:uid="{00000000-0005-0000-0000-000074010000}"/>
    <cellStyle name="AFE 6 2" xfId="373" xr:uid="{00000000-0005-0000-0000-000075010000}"/>
    <cellStyle name="AFE 6 2 2" xfId="374" xr:uid="{00000000-0005-0000-0000-000076010000}"/>
    <cellStyle name="AFE 6 2 3" xfId="1433" xr:uid="{00000000-0005-0000-0000-000099050000}"/>
    <cellStyle name="AFE 6 3" xfId="375" xr:uid="{00000000-0005-0000-0000-000077010000}"/>
    <cellStyle name="AFE 6 4" xfId="1432" xr:uid="{00000000-0005-0000-0000-000098050000}"/>
    <cellStyle name="AFE 60" xfId="376" xr:uid="{00000000-0005-0000-0000-000078010000}"/>
    <cellStyle name="AFE 60 2" xfId="377" xr:uid="{00000000-0005-0000-0000-000079010000}"/>
    <cellStyle name="AFE 60 3" xfId="1434" xr:uid="{00000000-0005-0000-0000-00009A050000}"/>
    <cellStyle name="AFE 61" xfId="378" xr:uid="{00000000-0005-0000-0000-00007A010000}"/>
    <cellStyle name="AFE 61 2" xfId="379" xr:uid="{00000000-0005-0000-0000-00007B010000}"/>
    <cellStyle name="AFE 62" xfId="380" xr:uid="{00000000-0005-0000-0000-00007C010000}"/>
    <cellStyle name="AFE 62 2" xfId="381" xr:uid="{00000000-0005-0000-0000-00007D010000}"/>
    <cellStyle name="AFE 62 3" xfId="1435" xr:uid="{00000000-0005-0000-0000-00009B050000}"/>
    <cellStyle name="AFE 63" xfId="382" xr:uid="{00000000-0005-0000-0000-00007E010000}"/>
    <cellStyle name="AFE 63 2" xfId="383" xr:uid="{00000000-0005-0000-0000-00007F010000}"/>
    <cellStyle name="AFE 63 3" xfId="1436" xr:uid="{00000000-0005-0000-0000-00009C050000}"/>
    <cellStyle name="AFE 64" xfId="384" xr:uid="{00000000-0005-0000-0000-000080010000}"/>
    <cellStyle name="AFE 64 2" xfId="385" xr:uid="{00000000-0005-0000-0000-000081010000}"/>
    <cellStyle name="AFE 64 3" xfId="1437" xr:uid="{00000000-0005-0000-0000-00009D050000}"/>
    <cellStyle name="AFE 65" xfId="386" xr:uid="{00000000-0005-0000-0000-000082010000}"/>
    <cellStyle name="AFE 65 2" xfId="387" xr:uid="{00000000-0005-0000-0000-000083010000}"/>
    <cellStyle name="AFE 65 3" xfId="1438" xr:uid="{00000000-0005-0000-0000-00009E050000}"/>
    <cellStyle name="AFE 66" xfId="388" xr:uid="{00000000-0005-0000-0000-000084010000}"/>
    <cellStyle name="AFE 66 2" xfId="389" xr:uid="{00000000-0005-0000-0000-000085010000}"/>
    <cellStyle name="AFE 66 3" xfId="1439" xr:uid="{00000000-0005-0000-0000-00009F050000}"/>
    <cellStyle name="AFE 67" xfId="390" xr:uid="{00000000-0005-0000-0000-000086010000}"/>
    <cellStyle name="AFE 67 2" xfId="391" xr:uid="{00000000-0005-0000-0000-000087010000}"/>
    <cellStyle name="AFE 67 3" xfId="1440" xr:uid="{00000000-0005-0000-0000-0000A0050000}"/>
    <cellStyle name="AFE 68" xfId="392" xr:uid="{00000000-0005-0000-0000-000088010000}"/>
    <cellStyle name="AFE 68 2" xfId="393" xr:uid="{00000000-0005-0000-0000-000089010000}"/>
    <cellStyle name="AFE 68 3" xfId="1441" xr:uid="{00000000-0005-0000-0000-0000A1050000}"/>
    <cellStyle name="AFE 69" xfId="394" xr:uid="{00000000-0005-0000-0000-00008A010000}"/>
    <cellStyle name="AFE 69 2" xfId="395" xr:uid="{00000000-0005-0000-0000-00008B010000}"/>
    <cellStyle name="AFE 69 3" xfId="1442" xr:uid="{00000000-0005-0000-0000-0000A2050000}"/>
    <cellStyle name="AFE 7" xfId="396" xr:uid="{00000000-0005-0000-0000-00008C010000}"/>
    <cellStyle name="AFE 7 2" xfId="397" xr:uid="{00000000-0005-0000-0000-00008D010000}"/>
    <cellStyle name="AFE 7 2 2" xfId="398" xr:uid="{00000000-0005-0000-0000-00008E010000}"/>
    <cellStyle name="AFE 7 2 3" xfId="1444" xr:uid="{00000000-0005-0000-0000-0000A4050000}"/>
    <cellStyle name="AFE 7 3" xfId="399" xr:uid="{00000000-0005-0000-0000-00008F010000}"/>
    <cellStyle name="AFE 7 4" xfId="1443" xr:uid="{00000000-0005-0000-0000-0000A3050000}"/>
    <cellStyle name="AFE 70" xfId="400" xr:uid="{00000000-0005-0000-0000-000090010000}"/>
    <cellStyle name="AFE 70 2" xfId="401" xr:uid="{00000000-0005-0000-0000-000091010000}"/>
    <cellStyle name="AFE 70 3" xfId="1445" xr:uid="{00000000-0005-0000-0000-0000A5050000}"/>
    <cellStyle name="AFE 71" xfId="402" xr:uid="{00000000-0005-0000-0000-000092010000}"/>
    <cellStyle name="AFE 71 2" xfId="403" xr:uid="{00000000-0005-0000-0000-000093010000}"/>
    <cellStyle name="AFE 71 3" xfId="1446" xr:uid="{00000000-0005-0000-0000-0000A6050000}"/>
    <cellStyle name="AFE 72" xfId="404" xr:uid="{00000000-0005-0000-0000-000094010000}"/>
    <cellStyle name="AFE 72 2" xfId="405" xr:uid="{00000000-0005-0000-0000-000095010000}"/>
    <cellStyle name="AFE 72 3" xfId="1447" xr:uid="{00000000-0005-0000-0000-0000A7050000}"/>
    <cellStyle name="AFE 73" xfId="406" xr:uid="{00000000-0005-0000-0000-000096010000}"/>
    <cellStyle name="AFE 73 2" xfId="407" xr:uid="{00000000-0005-0000-0000-000097010000}"/>
    <cellStyle name="AFE 74" xfId="408" xr:uid="{00000000-0005-0000-0000-000098010000}"/>
    <cellStyle name="AFE 74 2" xfId="409" xr:uid="{00000000-0005-0000-0000-000099010000}"/>
    <cellStyle name="AFE 74 3" xfId="1448" xr:uid="{00000000-0005-0000-0000-0000A8050000}"/>
    <cellStyle name="AFE 75" xfId="410" xr:uid="{00000000-0005-0000-0000-00009A010000}"/>
    <cellStyle name="AFE 75 2" xfId="411" xr:uid="{00000000-0005-0000-0000-00009B010000}"/>
    <cellStyle name="AFE 75 3" xfId="1449" xr:uid="{00000000-0005-0000-0000-0000A9050000}"/>
    <cellStyle name="AFE 76" xfId="412" xr:uid="{00000000-0005-0000-0000-00009C010000}"/>
    <cellStyle name="AFE 76 2" xfId="413" xr:uid="{00000000-0005-0000-0000-00009D010000}"/>
    <cellStyle name="AFE 76 3" xfId="1450" xr:uid="{00000000-0005-0000-0000-0000AA050000}"/>
    <cellStyle name="AFE 77" xfId="414" xr:uid="{00000000-0005-0000-0000-00009E010000}"/>
    <cellStyle name="AFE 77 2" xfId="415" xr:uid="{00000000-0005-0000-0000-00009F010000}"/>
    <cellStyle name="AFE 77 3" xfId="1451" xr:uid="{00000000-0005-0000-0000-0000AB050000}"/>
    <cellStyle name="AFE 78" xfId="416" xr:uid="{00000000-0005-0000-0000-0000A0010000}"/>
    <cellStyle name="AFE 78 2" xfId="417" xr:uid="{00000000-0005-0000-0000-0000A1010000}"/>
    <cellStyle name="AFE 78 3" xfId="1452" xr:uid="{00000000-0005-0000-0000-0000AC050000}"/>
    <cellStyle name="AFE 79" xfId="418" xr:uid="{00000000-0005-0000-0000-0000A2010000}"/>
    <cellStyle name="AFE 79 2" xfId="419" xr:uid="{00000000-0005-0000-0000-0000A3010000}"/>
    <cellStyle name="AFE 79 3" xfId="1453" xr:uid="{00000000-0005-0000-0000-0000AD050000}"/>
    <cellStyle name="AFE 8" xfId="420" xr:uid="{00000000-0005-0000-0000-0000A4010000}"/>
    <cellStyle name="AFE 8 2" xfId="421" xr:uid="{00000000-0005-0000-0000-0000A5010000}"/>
    <cellStyle name="AFE 8 2 2" xfId="422" xr:uid="{00000000-0005-0000-0000-0000A6010000}"/>
    <cellStyle name="AFE 8 2 3" xfId="1455" xr:uid="{00000000-0005-0000-0000-0000AF050000}"/>
    <cellStyle name="AFE 8 3" xfId="423" xr:uid="{00000000-0005-0000-0000-0000A7010000}"/>
    <cellStyle name="AFE 8 4" xfId="1454" xr:uid="{00000000-0005-0000-0000-0000AE050000}"/>
    <cellStyle name="AFE 80" xfId="424" xr:uid="{00000000-0005-0000-0000-0000A8010000}"/>
    <cellStyle name="AFE 80 2" xfId="425" xr:uid="{00000000-0005-0000-0000-0000A9010000}"/>
    <cellStyle name="AFE 80 3" xfId="1456" xr:uid="{00000000-0005-0000-0000-0000B0050000}"/>
    <cellStyle name="AFE 81" xfId="426" xr:uid="{00000000-0005-0000-0000-0000AA010000}"/>
    <cellStyle name="AFE 81 2" xfId="427" xr:uid="{00000000-0005-0000-0000-0000AB010000}"/>
    <cellStyle name="AFE 81 3" xfId="1457" xr:uid="{00000000-0005-0000-0000-0000B1050000}"/>
    <cellStyle name="AFE 82" xfId="428" xr:uid="{00000000-0005-0000-0000-0000AC010000}"/>
    <cellStyle name="AFE 82 2" xfId="429" xr:uid="{00000000-0005-0000-0000-0000AD010000}"/>
    <cellStyle name="AFE 82 3" xfId="1458" xr:uid="{00000000-0005-0000-0000-0000B2050000}"/>
    <cellStyle name="AFE 83" xfId="430" xr:uid="{00000000-0005-0000-0000-0000AE010000}"/>
    <cellStyle name="AFE 83 2" xfId="431" xr:uid="{00000000-0005-0000-0000-0000AF010000}"/>
    <cellStyle name="AFE 83 3" xfId="1459" xr:uid="{00000000-0005-0000-0000-0000B3050000}"/>
    <cellStyle name="AFE 84" xfId="432" xr:uid="{00000000-0005-0000-0000-0000B0010000}"/>
    <cellStyle name="AFE 84 2" xfId="433" xr:uid="{00000000-0005-0000-0000-0000B1010000}"/>
    <cellStyle name="AFE 84 3" xfId="1460" xr:uid="{00000000-0005-0000-0000-0000B4050000}"/>
    <cellStyle name="AFE 85" xfId="434" xr:uid="{00000000-0005-0000-0000-0000B2010000}"/>
    <cellStyle name="AFE 85 2" xfId="435" xr:uid="{00000000-0005-0000-0000-0000B3010000}"/>
    <cellStyle name="AFE 86" xfId="436" xr:uid="{00000000-0005-0000-0000-0000B4010000}"/>
    <cellStyle name="AFE 86 2" xfId="437" xr:uid="{00000000-0005-0000-0000-0000B5010000}"/>
    <cellStyle name="AFE 86 3" xfId="1461" xr:uid="{00000000-0005-0000-0000-0000B5050000}"/>
    <cellStyle name="AFE 87" xfId="438" xr:uid="{00000000-0005-0000-0000-0000B6010000}"/>
    <cellStyle name="AFE 87 2" xfId="439" xr:uid="{00000000-0005-0000-0000-0000B7010000}"/>
    <cellStyle name="AFE 87 3" xfId="1462" xr:uid="{00000000-0005-0000-0000-0000B6050000}"/>
    <cellStyle name="AFE 88" xfId="440" xr:uid="{00000000-0005-0000-0000-0000B8010000}"/>
    <cellStyle name="AFE 88 2" xfId="441" xr:uid="{00000000-0005-0000-0000-0000B9010000}"/>
    <cellStyle name="AFE 88 3" xfId="1463" xr:uid="{00000000-0005-0000-0000-0000B7050000}"/>
    <cellStyle name="AFE 89" xfId="442" xr:uid="{00000000-0005-0000-0000-0000BA010000}"/>
    <cellStyle name="AFE 89 2" xfId="443" xr:uid="{00000000-0005-0000-0000-0000BB010000}"/>
    <cellStyle name="AFE 89 3" xfId="1464" xr:uid="{00000000-0005-0000-0000-0000B8050000}"/>
    <cellStyle name="AFE 9" xfId="444" xr:uid="{00000000-0005-0000-0000-0000BC010000}"/>
    <cellStyle name="AFE 9 2" xfId="445" xr:uid="{00000000-0005-0000-0000-0000BD010000}"/>
    <cellStyle name="AFE 9 2 2" xfId="446" xr:uid="{00000000-0005-0000-0000-0000BE010000}"/>
    <cellStyle name="AFE 9 2 3" xfId="1466" xr:uid="{00000000-0005-0000-0000-0000BA050000}"/>
    <cellStyle name="AFE 9 3" xfId="447" xr:uid="{00000000-0005-0000-0000-0000BF010000}"/>
    <cellStyle name="AFE 9 4" xfId="1465" xr:uid="{00000000-0005-0000-0000-0000B9050000}"/>
    <cellStyle name="AFE 90" xfId="448" xr:uid="{00000000-0005-0000-0000-0000C0010000}"/>
    <cellStyle name="AFE 90 2" xfId="449" xr:uid="{00000000-0005-0000-0000-0000C1010000}"/>
    <cellStyle name="AFE 90 3" xfId="1467" xr:uid="{00000000-0005-0000-0000-0000BB050000}"/>
    <cellStyle name="AFE 91" xfId="450" xr:uid="{00000000-0005-0000-0000-0000C2010000}"/>
    <cellStyle name="AFE 91 2" xfId="451" xr:uid="{00000000-0005-0000-0000-0000C3010000}"/>
    <cellStyle name="AFE 91 3" xfId="1468" xr:uid="{00000000-0005-0000-0000-0000BC050000}"/>
    <cellStyle name="AFE 92" xfId="452" xr:uid="{00000000-0005-0000-0000-0000C4010000}"/>
    <cellStyle name="AFE 92 2" xfId="453" xr:uid="{00000000-0005-0000-0000-0000C5010000}"/>
    <cellStyle name="AFE 92 3" xfId="1469" xr:uid="{00000000-0005-0000-0000-0000BD050000}"/>
    <cellStyle name="AFE 93" xfId="454" xr:uid="{00000000-0005-0000-0000-0000C6010000}"/>
    <cellStyle name="AFE 93 2" xfId="455" xr:uid="{00000000-0005-0000-0000-0000C7010000}"/>
    <cellStyle name="AFE 93 3" xfId="1470" xr:uid="{00000000-0005-0000-0000-0000BE050000}"/>
    <cellStyle name="AFE 94" xfId="456" xr:uid="{00000000-0005-0000-0000-0000C8010000}"/>
    <cellStyle name="AFE 94 2" xfId="457" xr:uid="{00000000-0005-0000-0000-0000C9010000}"/>
    <cellStyle name="AFE 94 3" xfId="1471" xr:uid="{00000000-0005-0000-0000-0000BF050000}"/>
    <cellStyle name="AFE 95" xfId="458" xr:uid="{00000000-0005-0000-0000-0000CA010000}"/>
    <cellStyle name="AFE 95 2" xfId="459" xr:uid="{00000000-0005-0000-0000-0000CB010000}"/>
    <cellStyle name="AFE 95 3" xfId="1472" xr:uid="{00000000-0005-0000-0000-0000C0050000}"/>
    <cellStyle name="AFE 96" xfId="460" xr:uid="{00000000-0005-0000-0000-0000CC010000}"/>
    <cellStyle name="AFE 96 2" xfId="461" xr:uid="{00000000-0005-0000-0000-0000CD010000}"/>
    <cellStyle name="AFE 96 3" xfId="1473" xr:uid="{00000000-0005-0000-0000-0000C1050000}"/>
    <cellStyle name="AFE 97" xfId="462" xr:uid="{00000000-0005-0000-0000-0000CE010000}"/>
    <cellStyle name="AFE 97 2" xfId="463" xr:uid="{00000000-0005-0000-0000-0000CF010000}"/>
    <cellStyle name="AFE 98" xfId="464" xr:uid="{00000000-0005-0000-0000-0000D0010000}"/>
    <cellStyle name="AFE 98 2" xfId="465" xr:uid="{00000000-0005-0000-0000-0000D1010000}"/>
    <cellStyle name="AFE 98 3" xfId="1474" xr:uid="{00000000-0005-0000-0000-0000C2050000}"/>
    <cellStyle name="AFE 99" xfId="466" xr:uid="{00000000-0005-0000-0000-0000D2010000}"/>
    <cellStyle name="AFE 99 2" xfId="467" xr:uid="{00000000-0005-0000-0000-0000D3010000}"/>
    <cellStyle name="AFE 99 3" xfId="1475" xr:uid="{00000000-0005-0000-0000-0000C3050000}"/>
    <cellStyle name="AFE_CMR_WINDERMERE VIII_Q409_DRAFT" xfId="468" xr:uid="{00000000-0005-0000-0000-0000D4010000}"/>
    <cellStyle name="Akzent1" xfId="469" xr:uid="{00000000-0005-0000-0000-0000D5010000}"/>
    <cellStyle name="Akzent2" xfId="470" xr:uid="{00000000-0005-0000-0000-0000D6010000}"/>
    <cellStyle name="Akzent3" xfId="471" xr:uid="{00000000-0005-0000-0000-0000D7010000}"/>
    <cellStyle name="Akzent4" xfId="472" xr:uid="{00000000-0005-0000-0000-0000D8010000}"/>
    <cellStyle name="Akzent5" xfId="473" xr:uid="{00000000-0005-0000-0000-0000D9010000}"/>
    <cellStyle name="Akzent6" xfId="474" xr:uid="{00000000-0005-0000-0000-0000DA010000}"/>
    <cellStyle name="Alignment" xfId="475" xr:uid="{00000000-0005-0000-0000-0000DB010000}"/>
    <cellStyle name="Alignment 2" xfId="476" xr:uid="{00000000-0005-0000-0000-0000DC010000}"/>
    <cellStyle name="Alignment 2 2" xfId="477" xr:uid="{00000000-0005-0000-0000-0000DD010000}"/>
    <cellStyle name="Alignment 2 2 2" xfId="478" xr:uid="{00000000-0005-0000-0000-0000DE010000}"/>
    <cellStyle name="Alignment 2 2 3" xfId="1477" xr:uid="{00000000-0005-0000-0000-0000C5050000}"/>
    <cellStyle name="Alignment 2 3" xfId="479" xr:uid="{00000000-0005-0000-0000-0000DF010000}"/>
    <cellStyle name="Alignment 2 3 2" xfId="480" xr:uid="{00000000-0005-0000-0000-0000E0010000}"/>
    <cellStyle name="Alignment 2 3 3" xfId="1478" xr:uid="{00000000-0005-0000-0000-0000C6050000}"/>
    <cellStyle name="Alignment 2 4" xfId="481" xr:uid="{00000000-0005-0000-0000-0000E1010000}"/>
    <cellStyle name="Alignment 2 5" xfId="1476" xr:uid="{00000000-0005-0000-0000-0000C4050000}"/>
    <cellStyle name="Alignment 3" xfId="482" xr:uid="{00000000-0005-0000-0000-0000E2010000}"/>
    <cellStyle name="Alignment 3 2" xfId="483" xr:uid="{00000000-0005-0000-0000-0000E3010000}"/>
    <cellStyle name="Alignment 4" xfId="484" xr:uid="{00000000-0005-0000-0000-0000E4010000}"/>
    <cellStyle name="Alignment 4 2" xfId="485" xr:uid="{00000000-0005-0000-0000-0000E5010000}"/>
    <cellStyle name="Alignment 4 3" xfId="1479" xr:uid="{00000000-0005-0000-0000-0000C7050000}"/>
    <cellStyle name="Alignment 5" xfId="486" xr:uid="{00000000-0005-0000-0000-0000E6010000}"/>
    <cellStyle name="Alignment 5 2" xfId="487" xr:uid="{00000000-0005-0000-0000-0000E7010000}"/>
    <cellStyle name="Alignment 5 2 2" xfId="488" xr:uid="{00000000-0005-0000-0000-0000E8010000}"/>
    <cellStyle name="Alignment 5 2 3" xfId="1481" xr:uid="{00000000-0005-0000-0000-0000C9050000}"/>
    <cellStyle name="Alignment 5 3" xfId="489" xr:uid="{00000000-0005-0000-0000-0000E9010000}"/>
    <cellStyle name="Alignment 5 3 2" xfId="490" xr:uid="{00000000-0005-0000-0000-0000EA010000}"/>
    <cellStyle name="Alignment 5 3 3" xfId="1482" xr:uid="{00000000-0005-0000-0000-0000CA050000}"/>
    <cellStyle name="Alignment 5 4" xfId="491" xr:uid="{00000000-0005-0000-0000-0000EB010000}"/>
    <cellStyle name="Alignment 5 5" xfId="1480" xr:uid="{00000000-0005-0000-0000-0000C8050000}"/>
    <cellStyle name="Alignment 6" xfId="492" xr:uid="{00000000-0005-0000-0000-0000EC010000}"/>
    <cellStyle name="Alignment 6 2" xfId="493" xr:uid="{00000000-0005-0000-0000-0000ED010000}"/>
    <cellStyle name="Alignment 6 2 2" xfId="1624" xr:uid="{00000000-0005-0000-0000-000058060000}"/>
    <cellStyle name="Alignment 6 2 3" xfId="1484" xr:uid="{00000000-0005-0000-0000-0000CC050000}"/>
    <cellStyle name="Alignment 6 3" xfId="1623" xr:uid="{00000000-0005-0000-0000-000057060000}"/>
    <cellStyle name="Alignment 6 4" xfId="1483" xr:uid="{00000000-0005-0000-0000-0000CB050000}"/>
    <cellStyle name="Alignment 7" xfId="494" xr:uid="{00000000-0005-0000-0000-0000EE010000}"/>
    <cellStyle name="Alignment 7 2" xfId="495" xr:uid="{00000000-0005-0000-0000-0000EF010000}"/>
    <cellStyle name="Alignment 7 2 2" xfId="496" xr:uid="{00000000-0005-0000-0000-0000F0010000}"/>
    <cellStyle name="Alignment 7 3" xfId="497" xr:uid="{00000000-0005-0000-0000-0000F1010000}"/>
    <cellStyle name="Alignment 8" xfId="498" xr:uid="{00000000-0005-0000-0000-0000F2010000}"/>
    <cellStyle name="AlignmentComma" xfId="499" xr:uid="{00000000-0005-0000-0000-0000F3010000}"/>
    <cellStyle name="AlignmentComma 2" xfId="500" xr:uid="{00000000-0005-0000-0000-0000F4010000}"/>
    <cellStyle name="AlignmentComma 2 2" xfId="501" xr:uid="{00000000-0005-0000-0000-0000F5010000}"/>
    <cellStyle name="AlignmentComma 2 2 2" xfId="502" xr:uid="{00000000-0005-0000-0000-0000F6010000}"/>
    <cellStyle name="AlignmentComma 2 2 3" xfId="1487" xr:uid="{00000000-0005-0000-0000-0000CF050000}"/>
    <cellStyle name="AlignmentComma 2 3" xfId="503" xr:uid="{00000000-0005-0000-0000-0000F7010000}"/>
    <cellStyle name="AlignmentComma 2 3 2" xfId="504" xr:uid="{00000000-0005-0000-0000-0000F8010000}"/>
    <cellStyle name="AlignmentComma 2 3 3" xfId="1488" xr:uid="{00000000-0005-0000-0000-0000D0050000}"/>
    <cellStyle name="AlignmentComma 2 4" xfId="505" xr:uid="{00000000-0005-0000-0000-0000F9010000}"/>
    <cellStyle name="AlignmentComma 2 5" xfId="1486" xr:uid="{00000000-0005-0000-0000-0000CE050000}"/>
    <cellStyle name="AlignmentComma 3" xfId="506" xr:uid="{00000000-0005-0000-0000-0000FA010000}"/>
    <cellStyle name="AlignmentComma 3 2" xfId="507" xr:uid="{00000000-0005-0000-0000-0000FB010000}"/>
    <cellStyle name="AlignmentComma 3 3" xfId="1489" xr:uid="{00000000-0005-0000-0000-0000D1050000}"/>
    <cellStyle name="AlignmentComma 4" xfId="508" xr:uid="{00000000-0005-0000-0000-0000FC010000}"/>
    <cellStyle name="AlignmentComma 4 2" xfId="509" xr:uid="{00000000-0005-0000-0000-0000FD010000}"/>
    <cellStyle name="AlignmentComma 4 3" xfId="1490" xr:uid="{00000000-0005-0000-0000-0000D2050000}"/>
    <cellStyle name="AlignmentComma 5" xfId="510" xr:uid="{00000000-0005-0000-0000-0000FE010000}"/>
    <cellStyle name="AlignmentComma 5 2" xfId="511" xr:uid="{00000000-0005-0000-0000-0000FF010000}"/>
    <cellStyle name="AlignmentComma 5 2 2" xfId="512" xr:uid="{00000000-0005-0000-0000-000000020000}"/>
    <cellStyle name="AlignmentComma 5 2 3" xfId="1491" xr:uid="{00000000-0005-0000-0000-0000D3050000}"/>
    <cellStyle name="AlignmentComma 5 3" xfId="513" xr:uid="{00000000-0005-0000-0000-000001020000}"/>
    <cellStyle name="AlignmentComma 5 3 2" xfId="514" xr:uid="{00000000-0005-0000-0000-000002020000}"/>
    <cellStyle name="AlignmentComma 5 3 3" xfId="1492" xr:uid="{00000000-0005-0000-0000-0000D4050000}"/>
    <cellStyle name="AlignmentComma 5 4" xfId="515" xr:uid="{00000000-0005-0000-0000-000003020000}"/>
    <cellStyle name="AlignmentComma 6" xfId="516" xr:uid="{00000000-0005-0000-0000-000004020000}"/>
    <cellStyle name="AlignmentComma 6 2" xfId="517" xr:uid="{00000000-0005-0000-0000-000005020000}"/>
    <cellStyle name="AlignmentComma 6 2 2" xfId="1626" xr:uid="{00000000-0005-0000-0000-00005A060000}"/>
    <cellStyle name="AlignmentComma 6 2 3" xfId="1494" xr:uid="{00000000-0005-0000-0000-0000D6050000}"/>
    <cellStyle name="AlignmentComma 6 3" xfId="1625" xr:uid="{00000000-0005-0000-0000-000059060000}"/>
    <cellStyle name="AlignmentComma 6 4" xfId="1493" xr:uid="{00000000-0005-0000-0000-0000D5050000}"/>
    <cellStyle name="AlignmentComma 7" xfId="518" xr:uid="{00000000-0005-0000-0000-000006020000}"/>
    <cellStyle name="AlignmentComma 7 2" xfId="519" xr:uid="{00000000-0005-0000-0000-000007020000}"/>
    <cellStyle name="AlignmentComma 7 2 2" xfId="520" xr:uid="{00000000-0005-0000-0000-000008020000}"/>
    <cellStyle name="AlignmentComma 7 3" xfId="521" xr:uid="{00000000-0005-0000-0000-000009020000}"/>
    <cellStyle name="AlignmentComma 8" xfId="522" xr:uid="{00000000-0005-0000-0000-00000A020000}"/>
    <cellStyle name="AlignmentComma 9" xfId="1485" xr:uid="{00000000-0005-0000-0000-0000CD050000}"/>
    <cellStyle name="Ausgabe" xfId="523" xr:uid="{00000000-0005-0000-0000-00000B020000}"/>
    <cellStyle name="Ausgabe 2" xfId="3687" xr:uid="{00000000-0005-0000-0000-0000670E0000}"/>
    <cellStyle name="Avertissement 2" xfId="524" xr:uid="{00000000-0005-0000-0000-00000C020000}"/>
    <cellStyle name="Avertissement 2 2" xfId="3688" xr:uid="{00000000-0005-0000-0000-0000680E0000}"/>
    <cellStyle name="Avertissement 3" xfId="525" xr:uid="{00000000-0005-0000-0000-00000D020000}"/>
    <cellStyle name="Avertissement 4" xfId="46816" xr:uid="{00000000-0005-0000-0000-0000E0B60000}"/>
    <cellStyle name="Bad" xfId="526" xr:uid="{00000000-0005-0000-0000-00000E020000}"/>
    <cellStyle name="Bad 10" xfId="3689" xr:uid="{00000000-0005-0000-0000-0000690E0000}"/>
    <cellStyle name="Bad 11" xfId="3690" xr:uid="{00000000-0005-0000-0000-00006A0E0000}"/>
    <cellStyle name="Bad 12" xfId="3691" xr:uid="{00000000-0005-0000-0000-00006B0E0000}"/>
    <cellStyle name="Bad 13" xfId="3692" xr:uid="{00000000-0005-0000-0000-00006C0E0000}"/>
    <cellStyle name="Bad 14" xfId="3693" xr:uid="{00000000-0005-0000-0000-00006D0E0000}"/>
    <cellStyle name="Bad 15" xfId="3694" xr:uid="{00000000-0005-0000-0000-00006E0E0000}"/>
    <cellStyle name="Bad 16" xfId="3695" xr:uid="{00000000-0005-0000-0000-00006F0E0000}"/>
    <cellStyle name="Bad 17" xfId="3696" xr:uid="{00000000-0005-0000-0000-0000700E0000}"/>
    <cellStyle name="Bad 18" xfId="3697" xr:uid="{00000000-0005-0000-0000-0000710E0000}"/>
    <cellStyle name="Bad 19" xfId="3698" xr:uid="{00000000-0005-0000-0000-0000720E0000}"/>
    <cellStyle name="Bad 2" xfId="3699" xr:uid="{00000000-0005-0000-0000-0000730E0000}"/>
    <cellStyle name="Bad 20" xfId="3700" xr:uid="{00000000-0005-0000-0000-0000740E0000}"/>
    <cellStyle name="Bad 21" xfId="3701" xr:uid="{00000000-0005-0000-0000-0000750E0000}"/>
    <cellStyle name="Bad 22" xfId="3702" xr:uid="{00000000-0005-0000-0000-0000760E0000}"/>
    <cellStyle name="Bad 23" xfId="3703" xr:uid="{00000000-0005-0000-0000-0000770E0000}"/>
    <cellStyle name="Bad 24" xfId="3704" xr:uid="{00000000-0005-0000-0000-0000780E0000}"/>
    <cellStyle name="Bad 25" xfId="3705" xr:uid="{00000000-0005-0000-0000-0000790E0000}"/>
    <cellStyle name="Bad 26" xfId="3706" xr:uid="{00000000-0005-0000-0000-00007A0E0000}"/>
    <cellStyle name="Bad 27" xfId="3707" xr:uid="{00000000-0005-0000-0000-00007B0E0000}"/>
    <cellStyle name="Bad 28" xfId="3708" xr:uid="{00000000-0005-0000-0000-00007C0E0000}"/>
    <cellStyle name="Bad 29" xfId="3709" xr:uid="{00000000-0005-0000-0000-00007D0E0000}"/>
    <cellStyle name="Bad 3" xfId="3710" xr:uid="{00000000-0005-0000-0000-00007E0E0000}"/>
    <cellStyle name="Bad 30" xfId="3711" xr:uid="{00000000-0005-0000-0000-00007F0E0000}"/>
    <cellStyle name="Bad 31" xfId="3712" xr:uid="{00000000-0005-0000-0000-0000800E0000}"/>
    <cellStyle name="Bad 32" xfId="3713" xr:uid="{00000000-0005-0000-0000-0000810E0000}"/>
    <cellStyle name="Bad 33" xfId="3714" xr:uid="{00000000-0005-0000-0000-0000820E0000}"/>
    <cellStyle name="Bad 4" xfId="3715" xr:uid="{00000000-0005-0000-0000-0000830E0000}"/>
    <cellStyle name="Bad 5" xfId="3716" xr:uid="{00000000-0005-0000-0000-0000840E0000}"/>
    <cellStyle name="Bad 6" xfId="3717" xr:uid="{00000000-0005-0000-0000-0000850E0000}"/>
    <cellStyle name="Bad 7" xfId="3718" xr:uid="{00000000-0005-0000-0000-0000860E0000}"/>
    <cellStyle name="Bad 8" xfId="3719" xr:uid="{00000000-0005-0000-0000-0000870E0000}"/>
    <cellStyle name="Bad 9" xfId="3720" xr:uid="{00000000-0005-0000-0000-0000880E0000}"/>
    <cellStyle name="Berechnung" xfId="527" xr:uid="{00000000-0005-0000-0000-00000F020000}"/>
    <cellStyle name="Berechnung 2" xfId="3721" xr:uid="{00000000-0005-0000-0000-0000890E0000}"/>
    <cellStyle name="Bold/Border" xfId="3722" xr:uid="{00000000-0005-0000-0000-00008A0E0000}"/>
    <cellStyle name="Border Heavy" xfId="3723" xr:uid="{00000000-0005-0000-0000-00008B0E0000}"/>
    <cellStyle name="Border Thin" xfId="3724" xr:uid="{00000000-0005-0000-0000-00008C0E0000}"/>
    <cellStyle name="Border Thin 10" xfId="3725" xr:uid="{00000000-0005-0000-0000-00008D0E0000}"/>
    <cellStyle name="Border Thin 11" xfId="3726" xr:uid="{00000000-0005-0000-0000-00008E0E0000}"/>
    <cellStyle name="Border Thin 12" xfId="3727" xr:uid="{00000000-0005-0000-0000-00008F0E0000}"/>
    <cellStyle name="Border Thin 2" xfId="3728" xr:uid="{00000000-0005-0000-0000-0000900E0000}"/>
    <cellStyle name="Border Thin 2 2" xfId="3729" xr:uid="{00000000-0005-0000-0000-0000910E0000}"/>
    <cellStyle name="Border Thin 2 2 2" xfId="3730" xr:uid="{00000000-0005-0000-0000-0000920E0000}"/>
    <cellStyle name="Border Thin 2 3" xfId="3731" xr:uid="{00000000-0005-0000-0000-0000930E0000}"/>
    <cellStyle name="Border Thin 2 4" xfId="3732" xr:uid="{00000000-0005-0000-0000-0000940E0000}"/>
    <cellStyle name="Border Thin 2 5" xfId="3733" xr:uid="{00000000-0005-0000-0000-0000950E0000}"/>
    <cellStyle name="Border Thin 2 6" xfId="3734" xr:uid="{00000000-0005-0000-0000-0000960E0000}"/>
    <cellStyle name="Border Thin 2 7" xfId="3735" xr:uid="{00000000-0005-0000-0000-0000970E0000}"/>
    <cellStyle name="Border Thin 3" xfId="3736" xr:uid="{00000000-0005-0000-0000-0000980E0000}"/>
    <cellStyle name="Border Thin 3 2" xfId="3737" xr:uid="{00000000-0005-0000-0000-0000990E0000}"/>
    <cellStyle name="Border Thin 3 3" xfId="3738" xr:uid="{00000000-0005-0000-0000-00009A0E0000}"/>
    <cellStyle name="Border Thin 3 4" xfId="3739" xr:uid="{00000000-0005-0000-0000-00009B0E0000}"/>
    <cellStyle name="Border Thin 3 5" xfId="3740" xr:uid="{00000000-0005-0000-0000-00009C0E0000}"/>
    <cellStyle name="Border Thin 3 6" xfId="3741" xr:uid="{00000000-0005-0000-0000-00009D0E0000}"/>
    <cellStyle name="Border Thin 3 7" xfId="3742" xr:uid="{00000000-0005-0000-0000-00009E0E0000}"/>
    <cellStyle name="Border Thin 4" xfId="3743" xr:uid="{00000000-0005-0000-0000-00009F0E0000}"/>
    <cellStyle name="Border Thin 4 2" xfId="3744" xr:uid="{00000000-0005-0000-0000-0000A00E0000}"/>
    <cellStyle name="Border Thin 4 3" xfId="3745" xr:uid="{00000000-0005-0000-0000-0000A10E0000}"/>
    <cellStyle name="Border Thin 4 4" xfId="3746" xr:uid="{00000000-0005-0000-0000-0000A20E0000}"/>
    <cellStyle name="Border Thin 4 5" xfId="3747" xr:uid="{00000000-0005-0000-0000-0000A30E0000}"/>
    <cellStyle name="Border Thin 4 6" xfId="3748" xr:uid="{00000000-0005-0000-0000-0000A40E0000}"/>
    <cellStyle name="Border Thin 4 7" xfId="3749" xr:uid="{00000000-0005-0000-0000-0000A50E0000}"/>
    <cellStyle name="Border Thin 5" xfId="3750" xr:uid="{00000000-0005-0000-0000-0000A60E0000}"/>
    <cellStyle name="Border Thin 5 2" xfId="3751" xr:uid="{00000000-0005-0000-0000-0000A70E0000}"/>
    <cellStyle name="Border Thin 5 3" xfId="3752" xr:uid="{00000000-0005-0000-0000-0000A80E0000}"/>
    <cellStyle name="Border Thin 5 4" xfId="3753" xr:uid="{00000000-0005-0000-0000-0000A90E0000}"/>
    <cellStyle name="Border Thin 5 5" xfId="3754" xr:uid="{00000000-0005-0000-0000-0000AA0E0000}"/>
    <cellStyle name="Border Thin 5 6" xfId="3755" xr:uid="{00000000-0005-0000-0000-0000AB0E0000}"/>
    <cellStyle name="Border Thin 5 7" xfId="3756" xr:uid="{00000000-0005-0000-0000-0000AC0E0000}"/>
    <cellStyle name="Border Thin 6" xfId="3757" xr:uid="{00000000-0005-0000-0000-0000AD0E0000}"/>
    <cellStyle name="Border Thin 6 2" xfId="3758" xr:uid="{00000000-0005-0000-0000-0000AE0E0000}"/>
    <cellStyle name="Border Thin 6 3" xfId="3759" xr:uid="{00000000-0005-0000-0000-0000AF0E0000}"/>
    <cellStyle name="Border Thin 6 4" xfId="3760" xr:uid="{00000000-0005-0000-0000-0000B00E0000}"/>
    <cellStyle name="Border Thin 6 5" xfId="3761" xr:uid="{00000000-0005-0000-0000-0000B10E0000}"/>
    <cellStyle name="Border Thin 6 6" xfId="3762" xr:uid="{00000000-0005-0000-0000-0000B20E0000}"/>
    <cellStyle name="Border Thin 6 7" xfId="3763" xr:uid="{00000000-0005-0000-0000-0000B30E0000}"/>
    <cellStyle name="Border Thin 7" xfId="3764" xr:uid="{00000000-0005-0000-0000-0000B40E0000}"/>
    <cellStyle name="Border Thin 8" xfId="3765" xr:uid="{00000000-0005-0000-0000-0000B50E0000}"/>
    <cellStyle name="Border Thin 9" xfId="3766" xr:uid="{00000000-0005-0000-0000-0000B60E0000}"/>
    <cellStyle name="Buena" xfId="528" xr:uid="{00000000-0005-0000-0000-000010020000}"/>
    <cellStyle name="Bullet" xfId="3767" xr:uid="{00000000-0005-0000-0000-0000B70E0000}"/>
    <cellStyle name="Calcolo" xfId="529" xr:uid="{00000000-0005-0000-0000-000011020000}"/>
    <cellStyle name="Calcolo 2" xfId="3768" xr:uid="{00000000-0005-0000-0000-0000B80E0000}"/>
    <cellStyle name="Calcul 2" xfId="530" xr:uid="{00000000-0005-0000-0000-000012020000}"/>
    <cellStyle name="Calcul 2 2" xfId="3769" xr:uid="{00000000-0005-0000-0000-0000B90E0000}"/>
    <cellStyle name="Calcul 2 3" xfId="3770" xr:uid="{00000000-0005-0000-0000-0000BA0E0000}"/>
    <cellStyle name="Calcul 3" xfId="531" xr:uid="{00000000-0005-0000-0000-000013020000}"/>
    <cellStyle name="Calcul 4" xfId="3771" xr:uid="{00000000-0005-0000-0000-0000BB0E0000}"/>
    <cellStyle name="Calculation" xfId="532" xr:uid="{00000000-0005-0000-0000-000014020000}"/>
    <cellStyle name="Calculation 10" xfId="3772" xr:uid="{00000000-0005-0000-0000-0000BC0E0000}"/>
    <cellStyle name="Calculation 10 2" xfId="3773" xr:uid="{00000000-0005-0000-0000-0000BD0E0000}"/>
    <cellStyle name="Calculation 11" xfId="3774" xr:uid="{00000000-0005-0000-0000-0000BE0E0000}"/>
    <cellStyle name="Calculation 11 2" xfId="3775" xr:uid="{00000000-0005-0000-0000-0000BF0E0000}"/>
    <cellStyle name="Calculation 12" xfId="3776" xr:uid="{00000000-0005-0000-0000-0000C00E0000}"/>
    <cellStyle name="Calculation 12 2" xfId="3777" xr:uid="{00000000-0005-0000-0000-0000C10E0000}"/>
    <cellStyle name="Calculation 13" xfId="3778" xr:uid="{00000000-0005-0000-0000-0000C20E0000}"/>
    <cellStyle name="Calculation 13 2" xfId="3779" xr:uid="{00000000-0005-0000-0000-0000C30E0000}"/>
    <cellStyle name="Calculation 14" xfId="3780" xr:uid="{00000000-0005-0000-0000-0000C40E0000}"/>
    <cellStyle name="Calculation 14 2" xfId="3781" xr:uid="{00000000-0005-0000-0000-0000C50E0000}"/>
    <cellStyle name="Calculation 15" xfId="3782" xr:uid="{00000000-0005-0000-0000-0000C60E0000}"/>
    <cellStyle name="Calculation 15 2" xfId="3783" xr:uid="{00000000-0005-0000-0000-0000C70E0000}"/>
    <cellStyle name="Calculation 16" xfId="3784" xr:uid="{00000000-0005-0000-0000-0000C80E0000}"/>
    <cellStyle name="Calculation 16 2" xfId="3785" xr:uid="{00000000-0005-0000-0000-0000C90E0000}"/>
    <cellStyle name="Calculation 17" xfId="3786" xr:uid="{00000000-0005-0000-0000-0000CA0E0000}"/>
    <cellStyle name="Calculation 17 2" xfId="3787" xr:uid="{00000000-0005-0000-0000-0000CB0E0000}"/>
    <cellStyle name="Calculation 18" xfId="3788" xr:uid="{00000000-0005-0000-0000-0000CC0E0000}"/>
    <cellStyle name="Calculation 18 2" xfId="3789" xr:uid="{00000000-0005-0000-0000-0000CD0E0000}"/>
    <cellStyle name="Calculation 19" xfId="3790" xr:uid="{00000000-0005-0000-0000-0000CE0E0000}"/>
    <cellStyle name="Calculation 19 2" xfId="3791" xr:uid="{00000000-0005-0000-0000-0000CF0E0000}"/>
    <cellStyle name="Calculation 2" xfId="3792" xr:uid="{00000000-0005-0000-0000-0000D00E0000}"/>
    <cellStyle name="Calculation 2 2" xfId="3793" xr:uid="{00000000-0005-0000-0000-0000D10E0000}"/>
    <cellStyle name="Calculation 20" xfId="3794" xr:uid="{00000000-0005-0000-0000-0000D20E0000}"/>
    <cellStyle name="Calculation 20 2" xfId="3795" xr:uid="{00000000-0005-0000-0000-0000D30E0000}"/>
    <cellStyle name="Calculation 21" xfId="3796" xr:uid="{00000000-0005-0000-0000-0000D40E0000}"/>
    <cellStyle name="Calculation 21 2" xfId="3797" xr:uid="{00000000-0005-0000-0000-0000D50E0000}"/>
    <cellStyle name="Calculation 22" xfId="3798" xr:uid="{00000000-0005-0000-0000-0000D60E0000}"/>
    <cellStyle name="Calculation 22 2" xfId="3799" xr:uid="{00000000-0005-0000-0000-0000D70E0000}"/>
    <cellStyle name="Calculation 23" xfId="3800" xr:uid="{00000000-0005-0000-0000-0000D80E0000}"/>
    <cellStyle name="Calculation 23 2" xfId="3801" xr:uid="{00000000-0005-0000-0000-0000D90E0000}"/>
    <cellStyle name="Calculation 24" xfId="3802" xr:uid="{00000000-0005-0000-0000-0000DA0E0000}"/>
    <cellStyle name="Calculation 24 2" xfId="3803" xr:uid="{00000000-0005-0000-0000-0000DB0E0000}"/>
    <cellStyle name="Calculation 25" xfId="3804" xr:uid="{00000000-0005-0000-0000-0000DC0E0000}"/>
    <cellStyle name="Calculation 25 2" xfId="3805" xr:uid="{00000000-0005-0000-0000-0000DD0E0000}"/>
    <cellStyle name="Calculation 26" xfId="3806" xr:uid="{00000000-0005-0000-0000-0000DE0E0000}"/>
    <cellStyle name="Calculation 26 2" xfId="3807" xr:uid="{00000000-0005-0000-0000-0000DF0E0000}"/>
    <cellStyle name="Calculation 27" xfId="3808" xr:uid="{00000000-0005-0000-0000-0000E00E0000}"/>
    <cellStyle name="Calculation 27 2" xfId="3809" xr:uid="{00000000-0005-0000-0000-0000E10E0000}"/>
    <cellStyle name="Calculation 28" xfId="3810" xr:uid="{00000000-0005-0000-0000-0000E20E0000}"/>
    <cellStyle name="Calculation 28 2" xfId="3811" xr:uid="{00000000-0005-0000-0000-0000E30E0000}"/>
    <cellStyle name="Calculation 29" xfId="3812" xr:uid="{00000000-0005-0000-0000-0000E40E0000}"/>
    <cellStyle name="Calculation 29 2" xfId="3813" xr:uid="{00000000-0005-0000-0000-0000E50E0000}"/>
    <cellStyle name="Calculation 3" xfId="3814" xr:uid="{00000000-0005-0000-0000-0000E60E0000}"/>
    <cellStyle name="Calculation 3 2" xfId="3815" xr:uid="{00000000-0005-0000-0000-0000E70E0000}"/>
    <cellStyle name="Calculation 30" xfId="3816" xr:uid="{00000000-0005-0000-0000-0000E80E0000}"/>
    <cellStyle name="Calculation 30 2" xfId="3817" xr:uid="{00000000-0005-0000-0000-0000E90E0000}"/>
    <cellStyle name="Calculation 31" xfId="3818" xr:uid="{00000000-0005-0000-0000-0000EA0E0000}"/>
    <cellStyle name="Calculation 31 2" xfId="3819" xr:uid="{00000000-0005-0000-0000-0000EB0E0000}"/>
    <cellStyle name="Calculation 32" xfId="3820" xr:uid="{00000000-0005-0000-0000-0000EC0E0000}"/>
    <cellStyle name="Calculation 32 2" xfId="3821" xr:uid="{00000000-0005-0000-0000-0000ED0E0000}"/>
    <cellStyle name="Calculation 33" xfId="3822" xr:uid="{00000000-0005-0000-0000-0000EE0E0000}"/>
    <cellStyle name="Calculation 33 2" xfId="3823" xr:uid="{00000000-0005-0000-0000-0000EF0E0000}"/>
    <cellStyle name="Calculation 34" xfId="3824" xr:uid="{00000000-0005-0000-0000-0000F00E0000}"/>
    <cellStyle name="Calculation 4" xfId="3825" xr:uid="{00000000-0005-0000-0000-0000F10E0000}"/>
    <cellStyle name="Calculation 4 2" xfId="3826" xr:uid="{00000000-0005-0000-0000-0000F20E0000}"/>
    <cellStyle name="Calculation 5" xfId="3827" xr:uid="{00000000-0005-0000-0000-0000F30E0000}"/>
    <cellStyle name="Calculation 5 2" xfId="3828" xr:uid="{00000000-0005-0000-0000-0000F40E0000}"/>
    <cellStyle name="Calculation 6" xfId="3829" xr:uid="{00000000-0005-0000-0000-0000F50E0000}"/>
    <cellStyle name="Calculation 6 2" xfId="3830" xr:uid="{00000000-0005-0000-0000-0000F60E0000}"/>
    <cellStyle name="Calculation 7" xfId="3831" xr:uid="{00000000-0005-0000-0000-0000F70E0000}"/>
    <cellStyle name="Calculation 7 2" xfId="3832" xr:uid="{00000000-0005-0000-0000-0000F80E0000}"/>
    <cellStyle name="Calculation 8" xfId="3833" xr:uid="{00000000-0005-0000-0000-0000F90E0000}"/>
    <cellStyle name="Calculation 8 2" xfId="3834" xr:uid="{00000000-0005-0000-0000-0000FA0E0000}"/>
    <cellStyle name="Calculation 9" xfId="3835" xr:uid="{00000000-0005-0000-0000-0000FB0E0000}"/>
    <cellStyle name="Calculation 9 2" xfId="3836" xr:uid="{00000000-0005-0000-0000-0000FC0E0000}"/>
    <cellStyle name="Cálculo" xfId="533" xr:uid="{00000000-0005-0000-0000-000015020000}"/>
    <cellStyle name="Cálculo 2" xfId="3837" xr:uid="{00000000-0005-0000-0000-0000FD0E0000}"/>
    <cellStyle name="Celda de comprobación" xfId="534" xr:uid="{00000000-0005-0000-0000-000016020000}"/>
    <cellStyle name="Celda de comprobación 2" xfId="3838" xr:uid="{00000000-0005-0000-0000-0000FE0E0000}"/>
    <cellStyle name="Celda de comprobación 2 10" xfId="3839" xr:uid="{00000000-0005-0000-0000-0000FF0E0000}"/>
    <cellStyle name="Celda de comprobación 2 10 2" xfId="3840" xr:uid="{00000000-0005-0000-0000-0000000F0000}"/>
    <cellStyle name="Celda de comprobación 2 10 2 2" xfId="3841" xr:uid="{00000000-0005-0000-0000-0000010F0000}"/>
    <cellStyle name="Celda de comprobación 2 10 3" xfId="3842" xr:uid="{00000000-0005-0000-0000-0000020F0000}"/>
    <cellStyle name="Celda de comprobación 2 11" xfId="3843" xr:uid="{00000000-0005-0000-0000-0000030F0000}"/>
    <cellStyle name="Celda de comprobación 2 11 2" xfId="3844" xr:uid="{00000000-0005-0000-0000-0000040F0000}"/>
    <cellStyle name="Celda de comprobación 2 11 2 2" xfId="3845" xr:uid="{00000000-0005-0000-0000-0000050F0000}"/>
    <cellStyle name="Celda de comprobación 2 11 3" xfId="3846" xr:uid="{00000000-0005-0000-0000-0000060F0000}"/>
    <cellStyle name="Celda de comprobación 2 12" xfId="3847" xr:uid="{00000000-0005-0000-0000-0000070F0000}"/>
    <cellStyle name="Celda de comprobación 2 12 2" xfId="3848" xr:uid="{00000000-0005-0000-0000-0000080F0000}"/>
    <cellStyle name="Celda de comprobación 2 12 2 2" xfId="3849" xr:uid="{00000000-0005-0000-0000-0000090F0000}"/>
    <cellStyle name="Celda de comprobación 2 12 3" xfId="3850" xr:uid="{00000000-0005-0000-0000-00000A0F0000}"/>
    <cellStyle name="Celda de comprobación 2 13" xfId="3851" xr:uid="{00000000-0005-0000-0000-00000B0F0000}"/>
    <cellStyle name="Celda de comprobación 2 13 2" xfId="3852" xr:uid="{00000000-0005-0000-0000-00000C0F0000}"/>
    <cellStyle name="Celda de comprobación 2 13 2 2" xfId="3853" xr:uid="{00000000-0005-0000-0000-00000D0F0000}"/>
    <cellStyle name="Celda de comprobación 2 13 3" xfId="3854" xr:uid="{00000000-0005-0000-0000-00000E0F0000}"/>
    <cellStyle name="Celda de comprobación 2 2" xfId="3855" xr:uid="{00000000-0005-0000-0000-00000F0F0000}"/>
    <cellStyle name="Celda de comprobación 2 2 2" xfId="3856" xr:uid="{00000000-0005-0000-0000-0000100F0000}"/>
    <cellStyle name="Celda de comprobación 2 2 2 2" xfId="3857" xr:uid="{00000000-0005-0000-0000-0000110F0000}"/>
    <cellStyle name="Celda de comprobación 2 2 2 2 2" xfId="3858" xr:uid="{00000000-0005-0000-0000-0000120F0000}"/>
    <cellStyle name="Celda de comprobación 2 2 2 3" xfId="3859" xr:uid="{00000000-0005-0000-0000-0000130F0000}"/>
    <cellStyle name="Celda de comprobación 2 2 3" xfId="3860" xr:uid="{00000000-0005-0000-0000-0000140F0000}"/>
    <cellStyle name="Celda de comprobación 2 2 3 2" xfId="3861" xr:uid="{00000000-0005-0000-0000-0000150F0000}"/>
    <cellStyle name="Celda de comprobación 2 2 3 2 2" xfId="3862" xr:uid="{00000000-0005-0000-0000-0000160F0000}"/>
    <cellStyle name="Celda de comprobación 2 2 3 3" xfId="3863" xr:uid="{00000000-0005-0000-0000-0000170F0000}"/>
    <cellStyle name="Celda de comprobación 2 2 4" xfId="3864" xr:uid="{00000000-0005-0000-0000-0000180F0000}"/>
    <cellStyle name="Celda de comprobación 2 2 4 2" xfId="3865" xr:uid="{00000000-0005-0000-0000-0000190F0000}"/>
    <cellStyle name="Celda de comprobación 2 2 4 2 2" xfId="3866" xr:uid="{00000000-0005-0000-0000-00001A0F0000}"/>
    <cellStyle name="Celda de comprobación 2 2 4 3" xfId="3867" xr:uid="{00000000-0005-0000-0000-00001B0F0000}"/>
    <cellStyle name="Celda de comprobación 2 2 5" xfId="3868" xr:uid="{00000000-0005-0000-0000-00001C0F0000}"/>
    <cellStyle name="Celda de comprobación 2 2 5 2" xfId="3869" xr:uid="{00000000-0005-0000-0000-00001D0F0000}"/>
    <cellStyle name="Celda de comprobación 2 2 5 2 2" xfId="3870" xr:uid="{00000000-0005-0000-0000-00001E0F0000}"/>
    <cellStyle name="Celda de comprobación 2 2 5 3" xfId="3871" xr:uid="{00000000-0005-0000-0000-00001F0F0000}"/>
    <cellStyle name="Celda de comprobación 2 2 6" xfId="3872" xr:uid="{00000000-0005-0000-0000-0000200F0000}"/>
    <cellStyle name="Celda de comprobación 2 2 6 2" xfId="3873" xr:uid="{00000000-0005-0000-0000-0000210F0000}"/>
    <cellStyle name="Celda de comprobación 2 2 6 2 2" xfId="3874" xr:uid="{00000000-0005-0000-0000-0000220F0000}"/>
    <cellStyle name="Celda de comprobación 2 2 6 3" xfId="3875" xr:uid="{00000000-0005-0000-0000-0000230F0000}"/>
    <cellStyle name="Celda de comprobación 2 2 7" xfId="3876" xr:uid="{00000000-0005-0000-0000-0000240F0000}"/>
    <cellStyle name="Celda de comprobación 2 2 7 2" xfId="3877" xr:uid="{00000000-0005-0000-0000-0000250F0000}"/>
    <cellStyle name="Celda de comprobación 2 2 7 2 2" xfId="3878" xr:uid="{00000000-0005-0000-0000-0000260F0000}"/>
    <cellStyle name="Celda de comprobación 2 2 7 3" xfId="3879" xr:uid="{00000000-0005-0000-0000-0000270F0000}"/>
    <cellStyle name="Celda de comprobación 2 2 8" xfId="3880" xr:uid="{00000000-0005-0000-0000-0000280F0000}"/>
    <cellStyle name="Celda de comprobación 2 2 8 2" xfId="3881" xr:uid="{00000000-0005-0000-0000-0000290F0000}"/>
    <cellStyle name="Celda de comprobación 2 2 8 2 2" xfId="3882" xr:uid="{00000000-0005-0000-0000-00002A0F0000}"/>
    <cellStyle name="Celda de comprobación 2 2 8 3" xfId="3883" xr:uid="{00000000-0005-0000-0000-00002B0F0000}"/>
    <cellStyle name="Celda de comprobación 2 2 9" xfId="3884" xr:uid="{00000000-0005-0000-0000-00002C0F0000}"/>
    <cellStyle name="Celda de comprobación 2 2 9 2" xfId="3885" xr:uid="{00000000-0005-0000-0000-00002D0F0000}"/>
    <cellStyle name="Celda de comprobación 2 2 9 2 2" xfId="3886" xr:uid="{00000000-0005-0000-0000-00002E0F0000}"/>
    <cellStyle name="Celda de comprobación 2 2 9 3" xfId="3887" xr:uid="{00000000-0005-0000-0000-00002F0F0000}"/>
    <cellStyle name="Celda de comprobación 2 3" xfId="3888" xr:uid="{00000000-0005-0000-0000-0000300F0000}"/>
    <cellStyle name="Celda de comprobación 2 3 2" xfId="3889" xr:uid="{00000000-0005-0000-0000-0000310F0000}"/>
    <cellStyle name="Celda de comprobación 2 3 2 2" xfId="3890" xr:uid="{00000000-0005-0000-0000-0000320F0000}"/>
    <cellStyle name="Celda de comprobación 2 3 2 2 2" xfId="3891" xr:uid="{00000000-0005-0000-0000-0000330F0000}"/>
    <cellStyle name="Celda de comprobación 2 3 2 3" xfId="3892" xr:uid="{00000000-0005-0000-0000-0000340F0000}"/>
    <cellStyle name="Celda de comprobación 2 3 3" xfId="3893" xr:uid="{00000000-0005-0000-0000-0000350F0000}"/>
    <cellStyle name="Celda de comprobación 2 3 3 2" xfId="3894" xr:uid="{00000000-0005-0000-0000-0000360F0000}"/>
    <cellStyle name="Celda de comprobación 2 3 3 2 2" xfId="3895" xr:uid="{00000000-0005-0000-0000-0000370F0000}"/>
    <cellStyle name="Celda de comprobación 2 3 3 3" xfId="3896" xr:uid="{00000000-0005-0000-0000-0000380F0000}"/>
    <cellStyle name="Celda de comprobación 2 3 4" xfId="3897" xr:uid="{00000000-0005-0000-0000-0000390F0000}"/>
    <cellStyle name="Celda de comprobación 2 3 4 2" xfId="3898" xr:uid="{00000000-0005-0000-0000-00003A0F0000}"/>
    <cellStyle name="Celda de comprobación 2 3 4 2 2" xfId="3899" xr:uid="{00000000-0005-0000-0000-00003B0F0000}"/>
    <cellStyle name="Celda de comprobación 2 3 4 3" xfId="3900" xr:uid="{00000000-0005-0000-0000-00003C0F0000}"/>
    <cellStyle name="Celda de comprobación 2 3 5" xfId="3901" xr:uid="{00000000-0005-0000-0000-00003D0F0000}"/>
    <cellStyle name="Celda de comprobación 2 3 5 2" xfId="3902" xr:uid="{00000000-0005-0000-0000-00003E0F0000}"/>
    <cellStyle name="Celda de comprobación 2 3 5 2 2" xfId="3903" xr:uid="{00000000-0005-0000-0000-00003F0F0000}"/>
    <cellStyle name="Celda de comprobación 2 3 5 3" xfId="3904" xr:uid="{00000000-0005-0000-0000-0000400F0000}"/>
    <cellStyle name="Celda de comprobación 2 3 6" xfId="3905" xr:uid="{00000000-0005-0000-0000-0000410F0000}"/>
    <cellStyle name="Celda de comprobación 2 3 6 2" xfId="3906" xr:uid="{00000000-0005-0000-0000-0000420F0000}"/>
    <cellStyle name="Celda de comprobación 2 3 6 2 2" xfId="3907" xr:uid="{00000000-0005-0000-0000-0000430F0000}"/>
    <cellStyle name="Celda de comprobación 2 3 6 3" xfId="3908" xr:uid="{00000000-0005-0000-0000-0000440F0000}"/>
    <cellStyle name="Celda de comprobación 2 3 7" xfId="3909" xr:uid="{00000000-0005-0000-0000-0000450F0000}"/>
    <cellStyle name="Celda de comprobación 2 3 7 2" xfId="3910" xr:uid="{00000000-0005-0000-0000-0000460F0000}"/>
    <cellStyle name="Celda de comprobación 2 3 7 2 2" xfId="3911" xr:uid="{00000000-0005-0000-0000-0000470F0000}"/>
    <cellStyle name="Celda de comprobación 2 3 7 3" xfId="3912" xr:uid="{00000000-0005-0000-0000-0000480F0000}"/>
    <cellStyle name="Celda de comprobación 2 3 8" xfId="3913" xr:uid="{00000000-0005-0000-0000-0000490F0000}"/>
    <cellStyle name="Celda de comprobación 2 3 8 2" xfId="3914" xr:uid="{00000000-0005-0000-0000-00004A0F0000}"/>
    <cellStyle name="Celda de comprobación 2 3 8 2 2" xfId="3915" xr:uid="{00000000-0005-0000-0000-00004B0F0000}"/>
    <cellStyle name="Celda de comprobación 2 3 8 3" xfId="3916" xr:uid="{00000000-0005-0000-0000-00004C0F0000}"/>
    <cellStyle name="Celda de comprobación 2 3 9" xfId="3917" xr:uid="{00000000-0005-0000-0000-00004D0F0000}"/>
    <cellStyle name="Celda de comprobación 2 3 9 2" xfId="3918" xr:uid="{00000000-0005-0000-0000-00004E0F0000}"/>
    <cellStyle name="Celda de comprobación 2 3 9 2 2" xfId="3919" xr:uid="{00000000-0005-0000-0000-00004F0F0000}"/>
    <cellStyle name="Celda de comprobación 2 3 9 3" xfId="3920" xr:uid="{00000000-0005-0000-0000-0000500F0000}"/>
    <cellStyle name="Celda de comprobación 2 4" xfId="3921" xr:uid="{00000000-0005-0000-0000-0000510F0000}"/>
    <cellStyle name="Celda de comprobación 2 4 2" xfId="3922" xr:uid="{00000000-0005-0000-0000-0000520F0000}"/>
    <cellStyle name="Celda de comprobación 2 4 2 2" xfId="3923" xr:uid="{00000000-0005-0000-0000-0000530F0000}"/>
    <cellStyle name="Celda de comprobación 2 4 2 2 2" xfId="3924" xr:uid="{00000000-0005-0000-0000-0000540F0000}"/>
    <cellStyle name="Celda de comprobación 2 4 2 3" xfId="3925" xr:uid="{00000000-0005-0000-0000-0000550F0000}"/>
    <cellStyle name="Celda de comprobación 2 4 3" xfId="3926" xr:uid="{00000000-0005-0000-0000-0000560F0000}"/>
    <cellStyle name="Celda de comprobación 2 4 3 2" xfId="3927" xr:uid="{00000000-0005-0000-0000-0000570F0000}"/>
    <cellStyle name="Celda de comprobación 2 4 3 2 2" xfId="3928" xr:uid="{00000000-0005-0000-0000-0000580F0000}"/>
    <cellStyle name="Celda de comprobación 2 4 3 3" xfId="3929" xr:uid="{00000000-0005-0000-0000-0000590F0000}"/>
    <cellStyle name="Celda de comprobación 2 4 4" xfId="3930" xr:uid="{00000000-0005-0000-0000-00005A0F0000}"/>
    <cellStyle name="Celda de comprobación 2 4 4 2" xfId="3931" xr:uid="{00000000-0005-0000-0000-00005B0F0000}"/>
    <cellStyle name="Celda de comprobación 2 4 4 2 2" xfId="3932" xr:uid="{00000000-0005-0000-0000-00005C0F0000}"/>
    <cellStyle name="Celda de comprobación 2 4 4 3" xfId="3933" xr:uid="{00000000-0005-0000-0000-00005D0F0000}"/>
    <cellStyle name="Celda de comprobación 2 4 5" xfId="3934" xr:uid="{00000000-0005-0000-0000-00005E0F0000}"/>
    <cellStyle name="Celda de comprobación 2 4 5 2" xfId="3935" xr:uid="{00000000-0005-0000-0000-00005F0F0000}"/>
    <cellStyle name="Celda de comprobación 2 4 5 2 2" xfId="3936" xr:uid="{00000000-0005-0000-0000-0000600F0000}"/>
    <cellStyle name="Celda de comprobación 2 4 5 3" xfId="3937" xr:uid="{00000000-0005-0000-0000-0000610F0000}"/>
    <cellStyle name="Celda de comprobación 2 4 6" xfId="3938" xr:uid="{00000000-0005-0000-0000-0000620F0000}"/>
    <cellStyle name="Celda de comprobación 2 4 6 2" xfId="3939" xr:uid="{00000000-0005-0000-0000-0000630F0000}"/>
    <cellStyle name="Celda de comprobación 2 4 6 2 2" xfId="3940" xr:uid="{00000000-0005-0000-0000-0000640F0000}"/>
    <cellStyle name="Celda de comprobación 2 4 6 3" xfId="3941" xr:uid="{00000000-0005-0000-0000-0000650F0000}"/>
    <cellStyle name="Celda de comprobación 2 4 7" xfId="3942" xr:uid="{00000000-0005-0000-0000-0000660F0000}"/>
    <cellStyle name="Celda de comprobación 2 4 7 2" xfId="3943" xr:uid="{00000000-0005-0000-0000-0000670F0000}"/>
    <cellStyle name="Celda de comprobación 2 4 7 2 2" xfId="3944" xr:uid="{00000000-0005-0000-0000-0000680F0000}"/>
    <cellStyle name="Celda de comprobación 2 4 7 3" xfId="3945" xr:uid="{00000000-0005-0000-0000-0000690F0000}"/>
    <cellStyle name="Celda de comprobación 2 4 8" xfId="3946" xr:uid="{00000000-0005-0000-0000-00006A0F0000}"/>
    <cellStyle name="Celda de comprobación 2 4 8 2" xfId="3947" xr:uid="{00000000-0005-0000-0000-00006B0F0000}"/>
    <cellStyle name="Celda de comprobación 2 4 8 2 2" xfId="3948" xr:uid="{00000000-0005-0000-0000-00006C0F0000}"/>
    <cellStyle name="Celda de comprobación 2 4 8 3" xfId="3949" xr:uid="{00000000-0005-0000-0000-00006D0F0000}"/>
    <cellStyle name="Celda de comprobación 2 4 9" xfId="3950" xr:uid="{00000000-0005-0000-0000-00006E0F0000}"/>
    <cellStyle name="Celda de comprobación 2 4 9 2" xfId="3951" xr:uid="{00000000-0005-0000-0000-00006F0F0000}"/>
    <cellStyle name="Celda de comprobación 2 4 9 2 2" xfId="3952" xr:uid="{00000000-0005-0000-0000-0000700F0000}"/>
    <cellStyle name="Celda de comprobación 2 4 9 3" xfId="3953" xr:uid="{00000000-0005-0000-0000-0000710F0000}"/>
    <cellStyle name="Celda de comprobación 2 5" xfId="3954" xr:uid="{00000000-0005-0000-0000-0000720F0000}"/>
    <cellStyle name="Celda de comprobación 2 5 2" xfId="3955" xr:uid="{00000000-0005-0000-0000-0000730F0000}"/>
    <cellStyle name="Celda de comprobación 2 5 2 2" xfId="3956" xr:uid="{00000000-0005-0000-0000-0000740F0000}"/>
    <cellStyle name="Celda de comprobación 2 5 2 2 2" xfId="3957" xr:uid="{00000000-0005-0000-0000-0000750F0000}"/>
    <cellStyle name="Celda de comprobación 2 5 2 3" xfId="3958" xr:uid="{00000000-0005-0000-0000-0000760F0000}"/>
    <cellStyle name="Celda de comprobación 2 5 3" xfId="3959" xr:uid="{00000000-0005-0000-0000-0000770F0000}"/>
    <cellStyle name="Celda de comprobación 2 5 3 2" xfId="3960" xr:uid="{00000000-0005-0000-0000-0000780F0000}"/>
    <cellStyle name="Celda de comprobación 2 5 3 2 2" xfId="3961" xr:uid="{00000000-0005-0000-0000-0000790F0000}"/>
    <cellStyle name="Celda de comprobación 2 5 3 3" xfId="3962" xr:uid="{00000000-0005-0000-0000-00007A0F0000}"/>
    <cellStyle name="Celda de comprobación 2 5 4" xfId="3963" xr:uid="{00000000-0005-0000-0000-00007B0F0000}"/>
    <cellStyle name="Celda de comprobación 2 5 4 2" xfId="3964" xr:uid="{00000000-0005-0000-0000-00007C0F0000}"/>
    <cellStyle name="Celda de comprobación 2 5 4 2 2" xfId="3965" xr:uid="{00000000-0005-0000-0000-00007D0F0000}"/>
    <cellStyle name="Celda de comprobación 2 5 4 3" xfId="3966" xr:uid="{00000000-0005-0000-0000-00007E0F0000}"/>
    <cellStyle name="Celda de comprobación 2 5 5" xfId="3967" xr:uid="{00000000-0005-0000-0000-00007F0F0000}"/>
    <cellStyle name="Celda de comprobación 2 5 5 2" xfId="3968" xr:uid="{00000000-0005-0000-0000-0000800F0000}"/>
    <cellStyle name="Celda de comprobación 2 5 5 2 2" xfId="3969" xr:uid="{00000000-0005-0000-0000-0000810F0000}"/>
    <cellStyle name="Celda de comprobación 2 5 5 3" xfId="3970" xr:uid="{00000000-0005-0000-0000-0000820F0000}"/>
    <cellStyle name="Celda de comprobación 2 5 6" xfId="3971" xr:uid="{00000000-0005-0000-0000-0000830F0000}"/>
    <cellStyle name="Celda de comprobación 2 5 6 2" xfId="3972" xr:uid="{00000000-0005-0000-0000-0000840F0000}"/>
    <cellStyle name="Celda de comprobación 2 5 6 2 2" xfId="3973" xr:uid="{00000000-0005-0000-0000-0000850F0000}"/>
    <cellStyle name="Celda de comprobación 2 5 6 3" xfId="3974" xr:uid="{00000000-0005-0000-0000-0000860F0000}"/>
    <cellStyle name="Celda de comprobación 2 5 7" xfId="3975" xr:uid="{00000000-0005-0000-0000-0000870F0000}"/>
    <cellStyle name="Celda de comprobación 2 5 7 2" xfId="3976" xr:uid="{00000000-0005-0000-0000-0000880F0000}"/>
    <cellStyle name="Celda de comprobación 2 5 7 2 2" xfId="3977" xr:uid="{00000000-0005-0000-0000-0000890F0000}"/>
    <cellStyle name="Celda de comprobación 2 5 7 3" xfId="3978" xr:uid="{00000000-0005-0000-0000-00008A0F0000}"/>
    <cellStyle name="Celda de comprobación 2 5 8" xfId="3979" xr:uid="{00000000-0005-0000-0000-00008B0F0000}"/>
    <cellStyle name="Celda de comprobación 2 5 8 2" xfId="3980" xr:uid="{00000000-0005-0000-0000-00008C0F0000}"/>
    <cellStyle name="Celda de comprobación 2 5 8 2 2" xfId="3981" xr:uid="{00000000-0005-0000-0000-00008D0F0000}"/>
    <cellStyle name="Celda de comprobación 2 5 8 3" xfId="3982" xr:uid="{00000000-0005-0000-0000-00008E0F0000}"/>
    <cellStyle name="Celda de comprobación 2 5 9" xfId="3983" xr:uid="{00000000-0005-0000-0000-00008F0F0000}"/>
    <cellStyle name="Celda de comprobación 2 5 9 2" xfId="3984" xr:uid="{00000000-0005-0000-0000-0000900F0000}"/>
    <cellStyle name="Celda de comprobación 2 5 9 2 2" xfId="3985" xr:uid="{00000000-0005-0000-0000-0000910F0000}"/>
    <cellStyle name="Celda de comprobación 2 5 9 3" xfId="3986" xr:uid="{00000000-0005-0000-0000-0000920F0000}"/>
    <cellStyle name="Celda de comprobación 2 6" xfId="3987" xr:uid="{00000000-0005-0000-0000-0000930F0000}"/>
    <cellStyle name="Celda de comprobación 2 6 2" xfId="3988" xr:uid="{00000000-0005-0000-0000-0000940F0000}"/>
    <cellStyle name="Celda de comprobación 2 6 2 2" xfId="3989" xr:uid="{00000000-0005-0000-0000-0000950F0000}"/>
    <cellStyle name="Celda de comprobación 2 6 3" xfId="3990" xr:uid="{00000000-0005-0000-0000-0000960F0000}"/>
    <cellStyle name="Celda de comprobación 2 7" xfId="3991" xr:uid="{00000000-0005-0000-0000-0000970F0000}"/>
    <cellStyle name="Celda de comprobación 2 7 2" xfId="3992" xr:uid="{00000000-0005-0000-0000-0000980F0000}"/>
    <cellStyle name="Celda de comprobación 2 7 2 2" xfId="3993" xr:uid="{00000000-0005-0000-0000-0000990F0000}"/>
    <cellStyle name="Celda de comprobación 2 7 3" xfId="3994" xr:uid="{00000000-0005-0000-0000-00009A0F0000}"/>
    <cellStyle name="Celda de comprobación 2 8" xfId="3995" xr:uid="{00000000-0005-0000-0000-00009B0F0000}"/>
    <cellStyle name="Celda de comprobación 2 8 2" xfId="3996" xr:uid="{00000000-0005-0000-0000-00009C0F0000}"/>
    <cellStyle name="Celda de comprobación 2 8 2 2" xfId="3997" xr:uid="{00000000-0005-0000-0000-00009D0F0000}"/>
    <cellStyle name="Celda de comprobación 2 8 3" xfId="3998" xr:uid="{00000000-0005-0000-0000-00009E0F0000}"/>
    <cellStyle name="Celda de comprobación 2 9" xfId="3999" xr:uid="{00000000-0005-0000-0000-00009F0F0000}"/>
    <cellStyle name="Celda de comprobación 2 9 2" xfId="4000" xr:uid="{00000000-0005-0000-0000-0000A00F0000}"/>
    <cellStyle name="Celda de comprobación 2 9 2 2" xfId="4001" xr:uid="{00000000-0005-0000-0000-0000A10F0000}"/>
    <cellStyle name="Celda de comprobación 2 9 3" xfId="4002" xr:uid="{00000000-0005-0000-0000-0000A20F0000}"/>
    <cellStyle name="Celda de comprobación 3" xfId="4003" xr:uid="{00000000-0005-0000-0000-0000A30F0000}"/>
    <cellStyle name="Celda de comprobación 3 2" xfId="4004" xr:uid="{00000000-0005-0000-0000-0000A40F0000}"/>
    <cellStyle name="Celda de comprobación 3 2 2" xfId="4005" xr:uid="{00000000-0005-0000-0000-0000A50F0000}"/>
    <cellStyle name="Celda de comprobación 3 3" xfId="4006" xr:uid="{00000000-0005-0000-0000-0000A60F0000}"/>
    <cellStyle name="Celda de comprobación 4" xfId="4007" xr:uid="{00000000-0005-0000-0000-0000A70F0000}"/>
    <cellStyle name="Celda de comprobación 4 2" xfId="4008" xr:uid="{00000000-0005-0000-0000-0000A80F0000}"/>
    <cellStyle name="Celda vinculada" xfId="535" xr:uid="{00000000-0005-0000-0000-000017020000}"/>
    <cellStyle name="Celda vinculada 2" xfId="4009" xr:uid="{00000000-0005-0000-0000-0000A90F0000}"/>
    <cellStyle name="Celda vinculada 2 10" xfId="4010" xr:uid="{00000000-0005-0000-0000-0000AA0F0000}"/>
    <cellStyle name="Celda vinculada 2 10 2" xfId="4011" xr:uid="{00000000-0005-0000-0000-0000AB0F0000}"/>
    <cellStyle name="Celda vinculada 2 10 2 2" xfId="4012" xr:uid="{00000000-0005-0000-0000-0000AC0F0000}"/>
    <cellStyle name="Celda vinculada 2 10 3" xfId="4013" xr:uid="{00000000-0005-0000-0000-0000AD0F0000}"/>
    <cellStyle name="Celda vinculada 2 11" xfId="4014" xr:uid="{00000000-0005-0000-0000-0000AE0F0000}"/>
    <cellStyle name="Celda vinculada 2 11 2" xfId="4015" xr:uid="{00000000-0005-0000-0000-0000AF0F0000}"/>
    <cellStyle name="Celda vinculada 2 11 2 2" xfId="4016" xr:uid="{00000000-0005-0000-0000-0000B00F0000}"/>
    <cellStyle name="Celda vinculada 2 11 3" xfId="4017" xr:uid="{00000000-0005-0000-0000-0000B10F0000}"/>
    <cellStyle name="Celda vinculada 2 12" xfId="4018" xr:uid="{00000000-0005-0000-0000-0000B20F0000}"/>
    <cellStyle name="Celda vinculada 2 12 2" xfId="4019" xr:uid="{00000000-0005-0000-0000-0000B30F0000}"/>
    <cellStyle name="Celda vinculada 2 12 2 2" xfId="4020" xr:uid="{00000000-0005-0000-0000-0000B40F0000}"/>
    <cellStyle name="Celda vinculada 2 12 3" xfId="4021" xr:uid="{00000000-0005-0000-0000-0000B50F0000}"/>
    <cellStyle name="Celda vinculada 2 13" xfId="4022" xr:uid="{00000000-0005-0000-0000-0000B60F0000}"/>
    <cellStyle name="Celda vinculada 2 13 2" xfId="4023" xr:uid="{00000000-0005-0000-0000-0000B70F0000}"/>
    <cellStyle name="Celda vinculada 2 13 2 2" xfId="4024" xr:uid="{00000000-0005-0000-0000-0000B80F0000}"/>
    <cellStyle name="Celda vinculada 2 13 3" xfId="4025" xr:uid="{00000000-0005-0000-0000-0000B90F0000}"/>
    <cellStyle name="Celda vinculada 2 14" xfId="4026" xr:uid="{00000000-0005-0000-0000-0000BA0F0000}"/>
    <cellStyle name="Celda vinculada 2 14 2" xfId="4027" xr:uid="{00000000-0005-0000-0000-0000BB0F0000}"/>
    <cellStyle name="Celda vinculada 2 15" xfId="4028" xr:uid="{00000000-0005-0000-0000-0000BC0F0000}"/>
    <cellStyle name="Celda vinculada 2 2" xfId="4029" xr:uid="{00000000-0005-0000-0000-0000BD0F0000}"/>
    <cellStyle name="Celda vinculada 2 2 10" xfId="4030" xr:uid="{00000000-0005-0000-0000-0000BE0F0000}"/>
    <cellStyle name="Celda vinculada 2 2 10 2" xfId="4031" xr:uid="{00000000-0005-0000-0000-0000BF0F0000}"/>
    <cellStyle name="Celda vinculada 2 2 10 2 2" xfId="4032" xr:uid="{00000000-0005-0000-0000-0000C00F0000}"/>
    <cellStyle name="Celda vinculada 2 2 10 3" xfId="4033" xr:uid="{00000000-0005-0000-0000-0000C10F0000}"/>
    <cellStyle name="Celda vinculada 2 2 11" xfId="4034" xr:uid="{00000000-0005-0000-0000-0000C20F0000}"/>
    <cellStyle name="Celda vinculada 2 2 11 2" xfId="4035" xr:uid="{00000000-0005-0000-0000-0000C30F0000}"/>
    <cellStyle name="Celda vinculada 2 2 11 2 2" xfId="4036" xr:uid="{00000000-0005-0000-0000-0000C40F0000}"/>
    <cellStyle name="Celda vinculada 2 2 11 3" xfId="4037" xr:uid="{00000000-0005-0000-0000-0000C50F0000}"/>
    <cellStyle name="Celda vinculada 2 2 12" xfId="4038" xr:uid="{00000000-0005-0000-0000-0000C60F0000}"/>
    <cellStyle name="Celda vinculada 2 2 12 2" xfId="4039" xr:uid="{00000000-0005-0000-0000-0000C70F0000}"/>
    <cellStyle name="Celda vinculada 2 2 12 2 2" xfId="4040" xr:uid="{00000000-0005-0000-0000-0000C80F0000}"/>
    <cellStyle name="Celda vinculada 2 2 12 3" xfId="4041" xr:uid="{00000000-0005-0000-0000-0000C90F0000}"/>
    <cellStyle name="Celda vinculada 2 2 13" xfId="4042" xr:uid="{00000000-0005-0000-0000-0000CA0F0000}"/>
    <cellStyle name="Celda vinculada 2 2 13 2" xfId="4043" xr:uid="{00000000-0005-0000-0000-0000CB0F0000}"/>
    <cellStyle name="Celda vinculada 2 2 14" xfId="4044" xr:uid="{00000000-0005-0000-0000-0000CC0F0000}"/>
    <cellStyle name="Celda vinculada 2 2 2" xfId="4045" xr:uid="{00000000-0005-0000-0000-0000CD0F0000}"/>
    <cellStyle name="Celda vinculada 2 2 2 10" xfId="4046" xr:uid="{00000000-0005-0000-0000-0000CE0F0000}"/>
    <cellStyle name="Celda vinculada 2 2 2 10 2" xfId="4047" xr:uid="{00000000-0005-0000-0000-0000CF0F0000}"/>
    <cellStyle name="Celda vinculada 2 2 2 10 2 2" xfId="4048" xr:uid="{00000000-0005-0000-0000-0000D00F0000}"/>
    <cellStyle name="Celda vinculada 2 2 2 10 3" xfId="4049" xr:uid="{00000000-0005-0000-0000-0000D10F0000}"/>
    <cellStyle name="Celda vinculada 2 2 2 11" xfId="4050" xr:uid="{00000000-0005-0000-0000-0000D20F0000}"/>
    <cellStyle name="Celda vinculada 2 2 2 11 2" xfId="4051" xr:uid="{00000000-0005-0000-0000-0000D30F0000}"/>
    <cellStyle name="Celda vinculada 2 2 2 11 2 2" xfId="4052" xr:uid="{00000000-0005-0000-0000-0000D40F0000}"/>
    <cellStyle name="Celda vinculada 2 2 2 11 3" xfId="4053" xr:uid="{00000000-0005-0000-0000-0000D50F0000}"/>
    <cellStyle name="Celda vinculada 2 2 2 12" xfId="4054" xr:uid="{00000000-0005-0000-0000-0000D60F0000}"/>
    <cellStyle name="Celda vinculada 2 2 2 12 2" xfId="4055" xr:uid="{00000000-0005-0000-0000-0000D70F0000}"/>
    <cellStyle name="Celda vinculada 2 2 2 13" xfId="4056" xr:uid="{00000000-0005-0000-0000-0000D80F0000}"/>
    <cellStyle name="Celda vinculada 2 2 2 2" xfId="4057" xr:uid="{00000000-0005-0000-0000-0000D90F0000}"/>
    <cellStyle name="Celda vinculada 2 2 2 2 10" xfId="4058" xr:uid="{00000000-0005-0000-0000-0000DA0F0000}"/>
    <cellStyle name="Celda vinculada 2 2 2 2 10 2" xfId="4059" xr:uid="{00000000-0005-0000-0000-0000DB0F0000}"/>
    <cellStyle name="Celda vinculada 2 2 2 2 10 2 2" xfId="4060" xr:uid="{00000000-0005-0000-0000-0000DC0F0000}"/>
    <cellStyle name="Celda vinculada 2 2 2 2 10 3" xfId="4061" xr:uid="{00000000-0005-0000-0000-0000DD0F0000}"/>
    <cellStyle name="Celda vinculada 2 2 2 2 11" xfId="4062" xr:uid="{00000000-0005-0000-0000-0000DE0F0000}"/>
    <cellStyle name="Celda vinculada 2 2 2 2 11 2" xfId="4063" xr:uid="{00000000-0005-0000-0000-0000DF0F0000}"/>
    <cellStyle name="Celda vinculada 2 2 2 2 12" xfId="4064" xr:uid="{00000000-0005-0000-0000-0000E00F0000}"/>
    <cellStyle name="Celda vinculada 2 2 2 2 2" xfId="4065" xr:uid="{00000000-0005-0000-0000-0000E10F0000}"/>
    <cellStyle name="Celda vinculada 2 2 2 2 2 2" xfId="4066" xr:uid="{00000000-0005-0000-0000-0000E20F0000}"/>
    <cellStyle name="Celda vinculada 2 2 2 2 2 2 2" xfId="4067" xr:uid="{00000000-0005-0000-0000-0000E30F0000}"/>
    <cellStyle name="Celda vinculada 2 2 2 2 2 3" xfId="4068" xr:uid="{00000000-0005-0000-0000-0000E40F0000}"/>
    <cellStyle name="Celda vinculada 2 2 2 2 3" xfId="4069" xr:uid="{00000000-0005-0000-0000-0000E50F0000}"/>
    <cellStyle name="Celda vinculada 2 2 2 2 3 2" xfId="4070" xr:uid="{00000000-0005-0000-0000-0000E60F0000}"/>
    <cellStyle name="Celda vinculada 2 2 2 2 3 2 2" xfId="4071" xr:uid="{00000000-0005-0000-0000-0000E70F0000}"/>
    <cellStyle name="Celda vinculada 2 2 2 2 3 3" xfId="4072" xr:uid="{00000000-0005-0000-0000-0000E80F0000}"/>
    <cellStyle name="Celda vinculada 2 2 2 2 4" xfId="4073" xr:uid="{00000000-0005-0000-0000-0000E90F0000}"/>
    <cellStyle name="Celda vinculada 2 2 2 2 4 2" xfId="4074" xr:uid="{00000000-0005-0000-0000-0000EA0F0000}"/>
    <cellStyle name="Celda vinculada 2 2 2 2 4 2 2" xfId="4075" xr:uid="{00000000-0005-0000-0000-0000EB0F0000}"/>
    <cellStyle name="Celda vinculada 2 2 2 2 4 3" xfId="4076" xr:uid="{00000000-0005-0000-0000-0000EC0F0000}"/>
    <cellStyle name="Celda vinculada 2 2 2 2 5" xfId="4077" xr:uid="{00000000-0005-0000-0000-0000ED0F0000}"/>
    <cellStyle name="Celda vinculada 2 2 2 2 5 2" xfId="4078" xr:uid="{00000000-0005-0000-0000-0000EE0F0000}"/>
    <cellStyle name="Celda vinculada 2 2 2 2 5 2 2" xfId="4079" xr:uid="{00000000-0005-0000-0000-0000EF0F0000}"/>
    <cellStyle name="Celda vinculada 2 2 2 2 5 3" xfId="4080" xr:uid="{00000000-0005-0000-0000-0000F00F0000}"/>
    <cellStyle name="Celda vinculada 2 2 2 2 6" xfId="4081" xr:uid="{00000000-0005-0000-0000-0000F10F0000}"/>
    <cellStyle name="Celda vinculada 2 2 2 2 6 2" xfId="4082" xr:uid="{00000000-0005-0000-0000-0000F20F0000}"/>
    <cellStyle name="Celda vinculada 2 2 2 2 6 2 2" xfId="4083" xr:uid="{00000000-0005-0000-0000-0000F30F0000}"/>
    <cellStyle name="Celda vinculada 2 2 2 2 6 3" xfId="4084" xr:uid="{00000000-0005-0000-0000-0000F40F0000}"/>
    <cellStyle name="Celda vinculada 2 2 2 2 7" xfId="4085" xr:uid="{00000000-0005-0000-0000-0000F50F0000}"/>
    <cellStyle name="Celda vinculada 2 2 2 2 7 2" xfId="4086" xr:uid="{00000000-0005-0000-0000-0000F60F0000}"/>
    <cellStyle name="Celda vinculada 2 2 2 2 7 2 2" xfId="4087" xr:uid="{00000000-0005-0000-0000-0000F70F0000}"/>
    <cellStyle name="Celda vinculada 2 2 2 2 7 3" xfId="4088" xr:uid="{00000000-0005-0000-0000-0000F80F0000}"/>
    <cellStyle name="Celda vinculada 2 2 2 2 8" xfId="4089" xr:uid="{00000000-0005-0000-0000-0000F90F0000}"/>
    <cellStyle name="Celda vinculada 2 2 2 2 8 2" xfId="4090" xr:uid="{00000000-0005-0000-0000-0000FA0F0000}"/>
    <cellStyle name="Celda vinculada 2 2 2 2 8 2 2" xfId="4091" xr:uid="{00000000-0005-0000-0000-0000FB0F0000}"/>
    <cellStyle name="Celda vinculada 2 2 2 2 8 3" xfId="4092" xr:uid="{00000000-0005-0000-0000-0000FC0F0000}"/>
    <cellStyle name="Celda vinculada 2 2 2 2 9" xfId="4093" xr:uid="{00000000-0005-0000-0000-0000FD0F0000}"/>
    <cellStyle name="Celda vinculada 2 2 2 2 9 2" xfId="4094" xr:uid="{00000000-0005-0000-0000-0000FE0F0000}"/>
    <cellStyle name="Celda vinculada 2 2 2 2 9 2 2" xfId="4095" xr:uid="{00000000-0005-0000-0000-0000FF0F0000}"/>
    <cellStyle name="Celda vinculada 2 2 2 2 9 3" xfId="4096" xr:uid="{00000000-0005-0000-0000-000000100000}"/>
    <cellStyle name="Celda vinculada 2 2 2 3" xfId="4097" xr:uid="{00000000-0005-0000-0000-000001100000}"/>
    <cellStyle name="Celda vinculada 2 2 2 3 10" xfId="4098" xr:uid="{00000000-0005-0000-0000-000002100000}"/>
    <cellStyle name="Celda vinculada 2 2 2 3 10 2" xfId="4099" xr:uid="{00000000-0005-0000-0000-000003100000}"/>
    <cellStyle name="Celda vinculada 2 2 2 3 11" xfId="4100" xr:uid="{00000000-0005-0000-0000-000004100000}"/>
    <cellStyle name="Celda vinculada 2 2 2 3 2" xfId="4101" xr:uid="{00000000-0005-0000-0000-000005100000}"/>
    <cellStyle name="Celda vinculada 2 2 2 3 2 2" xfId="4102" xr:uid="{00000000-0005-0000-0000-000006100000}"/>
    <cellStyle name="Celda vinculada 2 2 2 3 2 2 2" xfId="4103" xr:uid="{00000000-0005-0000-0000-000007100000}"/>
    <cellStyle name="Celda vinculada 2 2 2 3 2 3" xfId="4104" xr:uid="{00000000-0005-0000-0000-000008100000}"/>
    <cellStyle name="Celda vinculada 2 2 2 3 3" xfId="4105" xr:uid="{00000000-0005-0000-0000-000009100000}"/>
    <cellStyle name="Celda vinculada 2 2 2 3 3 2" xfId="4106" xr:uid="{00000000-0005-0000-0000-00000A100000}"/>
    <cellStyle name="Celda vinculada 2 2 2 3 3 2 2" xfId="4107" xr:uid="{00000000-0005-0000-0000-00000B100000}"/>
    <cellStyle name="Celda vinculada 2 2 2 3 3 3" xfId="4108" xr:uid="{00000000-0005-0000-0000-00000C100000}"/>
    <cellStyle name="Celda vinculada 2 2 2 3 4" xfId="4109" xr:uid="{00000000-0005-0000-0000-00000D100000}"/>
    <cellStyle name="Celda vinculada 2 2 2 3 4 2" xfId="4110" xr:uid="{00000000-0005-0000-0000-00000E100000}"/>
    <cellStyle name="Celda vinculada 2 2 2 3 4 2 2" xfId="4111" xr:uid="{00000000-0005-0000-0000-00000F100000}"/>
    <cellStyle name="Celda vinculada 2 2 2 3 4 3" xfId="4112" xr:uid="{00000000-0005-0000-0000-000010100000}"/>
    <cellStyle name="Celda vinculada 2 2 2 3 5" xfId="4113" xr:uid="{00000000-0005-0000-0000-000011100000}"/>
    <cellStyle name="Celda vinculada 2 2 2 3 5 2" xfId="4114" xr:uid="{00000000-0005-0000-0000-000012100000}"/>
    <cellStyle name="Celda vinculada 2 2 2 3 5 2 2" xfId="4115" xr:uid="{00000000-0005-0000-0000-000013100000}"/>
    <cellStyle name="Celda vinculada 2 2 2 3 5 3" xfId="4116" xr:uid="{00000000-0005-0000-0000-000014100000}"/>
    <cellStyle name="Celda vinculada 2 2 2 3 6" xfId="4117" xr:uid="{00000000-0005-0000-0000-000015100000}"/>
    <cellStyle name="Celda vinculada 2 2 2 3 6 2" xfId="4118" xr:uid="{00000000-0005-0000-0000-000016100000}"/>
    <cellStyle name="Celda vinculada 2 2 2 3 6 2 2" xfId="4119" xr:uid="{00000000-0005-0000-0000-000017100000}"/>
    <cellStyle name="Celda vinculada 2 2 2 3 6 3" xfId="4120" xr:uid="{00000000-0005-0000-0000-000018100000}"/>
    <cellStyle name="Celda vinculada 2 2 2 3 7" xfId="4121" xr:uid="{00000000-0005-0000-0000-000019100000}"/>
    <cellStyle name="Celda vinculada 2 2 2 3 7 2" xfId="4122" xr:uid="{00000000-0005-0000-0000-00001A100000}"/>
    <cellStyle name="Celda vinculada 2 2 2 3 7 2 2" xfId="4123" xr:uid="{00000000-0005-0000-0000-00001B100000}"/>
    <cellStyle name="Celda vinculada 2 2 2 3 7 3" xfId="4124" xr:uid="{00000000-0005-0000-0000-00001C100000}"/>
    <cellStyle name="Celda vinculada 2 2 2 3 8" xfId="4125" xr:uid="{00000000-0005-0000-0000-00001D100000}"/>
    <cellStyle name="Celda vinculada 2 2 2 3 8 2" xfId="4126" xr:uid="{00000000-0005-0000-0000-00001E100000}"/>
    <cellStyle name="Celda vinculada 2 2 2 3 8 2 2" xfId="4127" xr:uid="{00000000-0005-0000-0000-00001F100000}"/>
    <cellStyle name="Celda vinculada 2 2 2 3 8 3" xfId="4128" xr:uid="{00000000-0005-0000-0000-000020100000}"/>
    <cellStyle name="Celda vinculada 2 2 2 3 9" xfId="4129" xr:uid="{00000000-0005-0000-0000-000021100000}"/>
    <cellStyle name="Celda vinculada 2 2 2 3 9 2" xfId="4130" xr:uid="{00000000-0005-0000-0000-000022100000}"/>
    <cellStyle name="Celda vinculada 2 2 2 3 9 2 2" xfId="4131" xr:uid="{00000000-0005-0000-0000-000023100000}"/>
    <cellStyle name="Celda vinculada 2 2 2 3 9 3" xfId="4132" xr:uid="{00000000-0005-0000-0000-000024100000}"/>
    <cellStyle name="Celda vinculada 2 2 2 4" xfId="4133" xr:uid="{00000000-0005-0000-0000-000025100000}"/>
    <cellStyle name="Celda vinculada 2 2 2 4 2" xfId="4134" xr:uid="{00000000-0005-0000-0000-000026100000}"/>
    <cellStyle name="Celda vinculada 2 2 2 4 2 2" xfId="4135" xr:uid="{00000000-0005-0000-0000-000027100000}"/>
    <cellStyle name="Celda vinculada 2 2 2 4 3" xfId="4136" xr:uid="{00000000-0005-0000-0000-000028100000}"/>
    <cellStyle name="Celda vinculada 2 2 2 5" xfId="4137" xr:uid="{00000000-0005-0000-0000-000029100000}"/>
    <cellStyle name="Celda vinculada 2 2 2 5 2" xfId="4138" xr:uid="{00000000-0005-0000-0000-00002A100000}"/>
    <cellStyle name="Celda vinculada 2 2 2 5 2 2" xfId="4139" xr:uid="{00000000-0005-0000-0000-00002B100000}"/>
    <cellStyle name="Celda vinculada 2 2 2 5 3" xfId="4140" xr:uid="{00000000-0005-0000-0000-00002C100000}"/>
    <cellStyle name="Celda vinculada 2 2 2 6" xfId="4141" xr:uid="{00000000-0005-0000-0000-00002D100000}"/>
    <cellStyle name="Celda vinculada 2 2 2 6 2" xfId="4142" xr:uid="{00000000-0005-0000-0000-00002E100000}"/>
    <cellStyle name="Celda vinculada 2 2 2 6 2 2" xfId="4143" xr:uid="{00000000-0005-0000-0000-00002F100000}"/>
    <cellStyle name="Celda vinculada 2 2 2 6 3" xfId="4144" xr:uid="{00000000-0005-0000-0000-000030100000}"/>
    <cellStyle name="Celda vinculada 2 2 2 7" xfId="4145" xr:uid="{00000000-0005-0000-0000-000031100000}"/>
    <cellStyle name="Celda vinculada 2 2 2 7 2" xfId="4146" xr:uid="{00000000-0005-0000-0000-000032100000}"/>
    <cellStyle name="Celda vinculada 2 2 2 7 2 2" xfId="4147" xr:uid="{00000000-0005-0000-0000-000033100000}"/>
    <cellStyle name="Celda vinculada 2 2 2 7 3" xfId="4148" xr:uid="{00000000-0005-0000-0000-000034100000}"/>
    <cellStyle name="Celda vinculada 2 2 2 8" xfId="4149" xr:uid="{00000000-0005-0000-0000-000035100000}"/>
    <cellStyle name="Celda vinculada 2 2 2 8 2" xfId="4150" xr:uid="{00000000-0005-0000-0000-000036100000}"/>
    <cellStyle name="Celda vinculada 2 2 2 8 2 2" xfId="4151" xr:uid="{00000000-0005-0000-0000-000037100000}"/>
    <cellStyle name="Celda vinculada 2 2 2 8 3" xfId="4152" xr:uid="{00000000-0005-0000-0000-000038100000}"/>
    <cellStyle name="Celda vinculada 2 2 2 9" xfId="4153" xr:uid="{00000000-0005-0000-0000-000039100000}"/>
    <cellStyle name="Celda vinculada 2 2 2 9 2" xfId="4154" xr:uid="{00000000-0005-0000-0000-00003A100000}"/>
    <cellStyle name="Celda vinculada 2 2 2 9 2 2" xfId="4155" xr:uid="{00000000-0005-0000-0000-00003B100000}"/>
    <cellStyle name="Celda vinculada 2 2 2 9 3" xfId="4156" xr:uid="{00000000-0005-0000-0000-00003C100000}"/>
    <cellStyle name="Celda vinculada 2 2 3" xfId="4157" xr:uid="{00000000-0005-0000-0000-00003D100000}"/>
    <cellStyle name="Celda vinculada 2 2 3 10" xfId="4158" xr:uid="{00000000-0005-0000-0000-00003E100000}"/>
    <cellStyle name="Celda vinculada 2 2 3 10 2" xfId="4159" xr:uid="{00000000-0005-0000-0000-00003F100000}"/>
    <cellStyle name="Celda vinculada 2 2 3 10 2 2" xfId="4160" xr:uid="{00000000-0005-0000-0000-000040100000}"/>
    <cellStyle name="Celda vinculada 2 2 3 10 3" xfId="4161" xr:uid="{00000000-0005-0000-0000-000041100000}"/>
    <cellStyle name="Celda vinculada 2 2 3 11" xfId="4162" xr:uid="{00000000-0005-0000-0000-000042100000}"/>
    <cellStyle name="Celda vinculada 2 2 3 11 2" xfId="4163" xr:uid="{00000000-0005-0000-0000-000043100000}"/>
    <cellStyle name="Celda vinculada 2 2 3 12" xfId="4164" xr:uid="{00000000-0005-0000-0000-000044100000}"/>
    <cellStyle name="Celda vinculada 2 2 3 2" xfId="4165" xr:uid="{00000000-0005-0000-0000-000045100000}"/>
    <cellStyle name="Celda vinculada 2 2 3 2 10" xfId="4166" xr:uid="{00000000-0005-0000-0000-000046100000}"/>
    <cellStyle name="Celda vinculada 2 2 3 2 10 2" xfId="4167" xr:uid="{00000000-0005-0000-0000-000047100000}"/>
    <cellStyle name="Celda vinculada 2 2 3 2 11" xfId="4168" xr:uid="{00000000-0005-0000-0000-000048100000}"/>
    <cellStyle name="Celda vinculada 2 2 3 2 2" xfId="4169" xr:uid="{00000000-0005-0000-0000-000049100000}"/>
    <cellStyle name="Celda vinculada 2 2 3 2 2 2" xfId="4170" xr:uid="{00000000-0005-0000-0000-00004A100000}"/>
    <cellStyle name="Celda vinculada 2 2 3 2 2 2 2" xfId="4171" xr:uid="{00000000-0005-0000-0000-00004B100000}"/>
    <cellStyle name="Celda vinculada 2 2 3 2 2 3" xfId="4172" xr:uid="{00000000-0005-0000-0000-00004C100000}"/>
    <cellStyle name="Celda vinculada 2 2 3 2 3" xfId="4173" xr:uid="{00000000-0005-0000-0000-00004D100000}"/>
    <cellStyle name="Celda vinculada 2 2 3 2 3 2" xfId="4174" xr:uid="{00000000-0005-0000-0000-00004E100000}"/>
    <cellStyle name="Celda vinculada 2 2 3 2 3 2 2" xfId="4175" xr:uid="{00000000-0005-0000-0000-00004F100000}"/>
    <cellStyle name="Celda vinculada 2 2 3 2 3 3" xfId="4176" xr:uid="{00000000-0005-0000-0000-000050100000}"/>
    <cellStyle name="Celda vinculada 2 2 3 2 4" xfId="4177" xr:uid="{00000000-0005-0000-0000-000051100000}"/>
    <cellStyle name="Celda vinculada 2 2 3 2 4 2" xfId="4178" xr:uid="{00000000-0005-0000-0000-000052100000}"/>
    <cellStyle name="Celda vinculada 2 2 3 2 4 2 2" xfId="4179" xr:uid="{00000000-0005-0000-0000-000053100000}"/>
    <cellStyle name="Celda vinculada 2 2 3 2 4 3" xfId="4180" xr:uid="{00000000-0005-0000-0000-000054100000}"/>
    <cellStyle name="Celda vinculada 2 2 3 2 5" xfId="4181" xr:uid="{00000000-0005-0000-0000-000055100000}"/>
    <cellStyle name="Celda vinculada 2 2 3 2 5 2" xfId="4182" xr:uid="{00000000-0005-0000-0000-000056100000}"/>
    <cellStyle name="Celda vinculada 2 2 3 2 5 2 2" xfId="4183" xr:uid="{00000000-0005-0000-0000-000057100000}"/>
    <cellStyle name="Celda vinculada 2 2 3 2 5 3" xfId="4184" xr:uid="{00000000-0005-0000-0000-000058100000}"/>
    <cellStyle name="Celda vinculada 2 2 3 2 6" xfId="4185" xr:uid="{00000000-0005-0000-0000-000059100000}"/>
    <cellStyle name="Celda vinculada 2 2 3 2 6 2" xfId="4186" xr:uid="{00000000-0005-0000-0000-00005A100000}"/>
    <cellStyle name="Celda vinculada 2 2 3 2 6 2 2" xfId="4187" xr:uid="{00000000-0005-0000-0000-00005B100000}"/>
    <cellStyle name="Celda vinculada 2 2 3 2 6 3" xfId="4188" xr:uid="{00000000-0005-0000-0000-00005C100000}"/>
    <cellStyle name="Celda vinculada 2 2 3 2 7" xfId="4189" xr:uid="{00000000-0005-0000-0000-00005D100000}"/>
    <cellStyle name="Celda vinculada 2 2 3 2 7 2" xfId="4190" xr:uid="{00000000-0005-0000-0000-00005E100000}"/>
    <cellStyle name="Celda vinculada 2 2 3 2 7 2 2" xfId="4191" xr:uid="{00000000-0005-0000-0000-00005F100000}"/>
    <cellStyle name="Celda vinculada 2 2 3 2 7 3" xfId="4192" xr:uid="{00000000-0005-0000-0000-000060100000}"/>
    <cellStyle name="Celda vinculada 2 2 3 2 8" xfId="4193" xr:uid="{00000000-0005-0000-0000-000061100000}"/>
    <cellStyle name="Celda vinculada 2 2 3 2 8 2" xfId="4194" xr:uid="{00000000-0005-0000-0000-000062100000}"/>
    <cellStyle name="Celda vinculada 2 2 3 2 8 2 2" xfId="4195" xr:uid="{00000000-0005-0000-0000-000063100000}"/>
    <cellStyle name="Celda vinculada 2 2 3 2 8 3" xfId="4196" xr:uid="{00000000-0005-0000-0000-000064100000}"/>
    <cellStyle name="Celda vinculada 2 2 3 2 9" xfId="4197" xr:uid="{00000000-0005-0000-0000-000065100000}"/>
    <cellStyle name="Celda vinculada 2 2 3 2 9 2" xfId="4198" xr:uid="{00000000-0005-0000-0000-000066100000}"/>
    <cellStyle name="Celda vinculada 2 2 3 2 9 2 2" xfId="4199" xr:uid="{00000000-0005-0000-0000-000067100000}"/>
    <cellStyle name="Celda vinculada 2 2 3 2 9 3" xfId="4200" xr:uid="{00000000-0005-0000-0000-000068100000}"/>
    <cellStyle name="Celda vinculada 2 2 3 3" xfId="4201" xr:uid="{00000000-0005-0000-0000-000069100000}"/>
    <cellStyle name="Celda vinculada 2 2 3 3 2" xfId="4202" xr:uid="{00000000-0005-0000-0000-00006A100000}"/>
    <cellStyle name="Celda vinculada 2 2 3 3 2 2" xfId="4203" xr:uid="{00000000-0005-0000-0000-00006B100000}"/>
    <cellStyle name="Celda vinculada 2 2 3 3 3" xfId="4204" xr:uid="{00000000-0005-0000-0000-00006C100000}"/>
    <cellStyle name="Celda vinculada 2 2 3 4" xfId="4205" xr:uid="{00000000-0005-0000-0000-00006D100000}"/>
    <cellStyle name="Celda vinculada 2 2 3 4 2" xfId="4206" xr:uid="{00000000-0005-0000-0000-00006E100000}"/>
    <cellStyle name="Celda vinculada 2 2 3 4 2 2" xfId="4207" xr:uid="{00000000-0005-0000-0000-00006F100000}"/>
    <cellStyle name="Celda vinculada 2 2 3 4 3" xfId="4208" xr:uid="{00000000-0005-0000-0000-000070100000}"/>
    <cellStyle name="Celda vinculada 2 2 3 5" xfId="4209" xr:uid="{00000000-0005-0000-0000-000071100000}"/>
    <cellStyle name="Celda vinculada 2 2 3 5 2" xfId="4210" xr:uid="{00000000-0005-0000-0000-000072100000}"/>
    <cellStyle name="Celda vinculada 2 2 3 5 2 2" xfId="4211" xr:uid="{00000000-0005-0000-0000-000073100000}"/>
    <cellStyle name="Celda vinculada 2 2 3 5 3" xfId="4212" xr:uid="{00000000-0005-0000-0000-000074100000}"/>
    <cellStyle name="Celda vinculada 2 2 3 6" xfId="4213" xr:uid="{00000000-0005-0000-0000-000075100000}"/>
    <cellStyle name="Celda vinculada 2 2 3 6 2" xfId="4214" xr:uid="{00000000-0005-0000-0000-000076100000}"/>
    <cellStyle name="Celda vinculada 2 2 3 6 2 2" xfId="4215" xr:uid="{00000000-0005-0000-0000-000077100000}"/>
    <cellStyle name="Celda vinculada 2 2 3 6 3" xfId="4216" xr:uid="{00000000-0005-0000-0000-000078100000}"/>
    <cellStyle name="Celda vinculada 2 2 3 7" xfId="4217" xr:uid="{00000000-0005-0000-0000-000079100000}"/>
    <cellStyle name="Celda vinculada 2 2 3 7 2" xfId="4218" xr:uid="{00000000-0005-0000-0000-00007A100000}"/>
    <cellStyle name="Celda vinculada 2 2 3 7 2 2" xfId="4219" xr:uid="{00000000-0005-0000-0000-00007B100000}"/>
    <cellStyle name="Celda vinculada 2 2 3 7 3" xfId="4220" xr:uid="{00000000-0005-0000-0000-00007C100000}"/>
    <cellStyle name="Celda vinculada 2 2 3 8" xfId="4221" xr:uid="{00000000-0005-0000-0000-00007D100000}"/>
    <cellStyle name="Celda vinculada 2 2 3 8 2" xfId="4222" xr:uid="{00000000-0005-0000-0000-00007E100000}"/>
    <cellStyle name="Celda vinculada 2 2 3 8 2 2" xfId="4223" xr:uid="{00000000-0005-0000-0000-00007F100000}"/>
    <cellStyle name="Celda vinculada 2 2 3 8 3" xfId="4224" xr:uid="{00000000-0005-0000-0000-000080100000}"/>
    <cellStyle name="Celda vinculada 2 2 3 9" xfId="4225" xr:uid="{00000000-0005-0000-0000-000081100000}"/>
    <cellStyle name="Celda vinculada 2 2 3 9 2" xfId="4226" xr:uid="{00000000-0005-0000-0000-000082100000}"/>
    <cellStyle name="Celda vinculada 2 2 3 9 2 2" xfId="4227" xr:uid="{00000000-0005-0000-0000-000083100000}"/>
    <cellStyle name="Celda vinculada 2 2 3 9 3" xfId="4228" xr:uid="{00000000-0005-0000-0000-000084100000}"/>
    <cellStyle name="Celda vinculada 2 2 4" xfId="4229" xr:uid="{00000000-0005-0000-0000-000085100000}"/>
    <cellStyle name="Celda vinculada 2 2 4 10" xfId="4230" xr:uid="{00000000-0005-0000-0000-000086100000}"/>
    <cellStyle name="Celda vinculada 2 2 4 10 2" xfId="4231" xr:uid="{00000000-0005-0000-0000-000087100000}"/>
    <cellStyle name="Celda vinculada 2 2 4 11" xfId="4232" xr:uid="{00000000-0005-0000-0000-000088100000}"/>
    <cellStyle name="Celda vinculada 2 2 4 2" xfId="4233" xr:uid="{00000000-0005-0000-0000-000089100000}"/>
    <cellStyle name="Celda vinculada 2 2 4 2 2" xfId="4234" xr:uid="{00000000-0005-0000-0000-00008A100000}"/>
    <cellStyle name="Celda vinculada 2 2 4 2 2 2" xfId="4235" xr:uid="{00000000-0005-0000-0000-00008B100000}"/>
    <cellStyle name="Celda vinculada 2 2 4 2 3" xfId="4236" xr:uid="{00000000-0005-0000-0000-00008C100000}"/>
    <cellStyle name="Celda vinculada 2 2 4 3" xfId="4237" xr:uid="{00000000-0005-0000-0000-00008D100000}"/>
    <cellStyle name="Celda vinculada 2 2 4 3 2" xfId="4238" xr:uid="{00000000-0005-0000-0000-00008E100000}"/>
    <cellStyle name="Celda vinculada 2 2 4 3 2 2" xfId="4239" xr:uid="{00000000-0005-0000-0000-00008F100000}"/>
    <cellStyle name="Celda vinculada 2 2 4 3 3" xfId="4240" xr:uid="{00000000-0005-0000-0000-000090100000}"/>
    <cellStyle name="Celda vinculada 2 2 4 4" xfId="4241" xr:uid="{00000000-0005-0000-0000-000091100000}"/>
    <cellStyle name="Celda vinculada 2 2 4 4 2" xfId="4242" xr:uid="{00000000-0005-0000-0000-000092100000}"/>
    <cellStyle name="Celda vinculada 2 2 4 4 2 2" xfId="4243" xr:uid="{00000000-0005-0000-0000-000093100000}"/>
    <cellStyle name="Celda vinculada 2 2 4 4 3" xfId="4244" xr:uid="{00000000-0005-0000-0000-000094100000}"/>
    <cellStyle name="Celda vinculada 2 2 4 5" xfId="4245" xr:uid="{00000000-0005-0000-0000-000095100000}"/>
    <cellStyle name="Celda vinculada 2 2 4 5 2" xfId="4246" xr:uid="{00000000-0005-0000-0000-000096100000}"/>
    <cellStyle name="Celda vinculada 2 2 4 5 2 2" xfId="4247" xr:uid="{00000000-0005-0000-0000-000097100000}"/>
    <cellStyle name="Celda vinculada 2 2 4 5 3" xfId="4248" xr:uid="{00000000-0005-0000-0000-000098100000}"/>
    <cellStyle name="Celda vinculada 2 2 4 6" xfId="4249" xr:uid="{00000000-0005-0000-0000-000099100000}"/>
    <cellStyle name="Celda vinculada 2 2 4 6 2" xfId="4250" xr:uid="{00000000-0005-0000-0000-00009A100000}"/>
    <cellStyle name="Celda vinculada 2 2 4 6 2 2" xfId="4251" xr:uid="{00000000-0005-0000-0000-00009B100000}"/>
    <cellStyle name="Celda vinculada 2 2 4 6 3" xfId="4252" xr:uid="{00000000-0005-0000-0000-00009C100000}"/>
    <cellStyle name="Celda vinculada 2 2 4 7" xfId="4253" xr:uid="{00000000-0005-0000-0000-00009D100000}"/>
    <cellStyle name="Celda vinculada 2 2 4 7 2" xfId="4254" xr:uid="{00000000-0005-0000-0000-00009E100000}"/>
    <cellStyle name="Celda vinculada 2 2 4 7 2 2" xfId="4255" xr:uid="{00000000-0005-0000-0000-00009F100000}"/>
    <cellStyle name="Celda vinculada 2 2 4 7 3" xfId="4256" xr:uid="{00000000-0005-0000-0000-0000A0100000}"/>
    <cellStyle name="Celda vinculada 2 2 4 8" xfId="4257" xr:uid="{00000000-0005-0000-0000-0000A1100000}"/>
    <cellStyle name="Celda vinculada 2 2 4 8 2" xfId="4258" xr:uid="{00000000-0005-0000-0000-0000A2100000}"/>
    <cellStyle name="Celda vinculada 2 2 4 8 2 2" xfId="4259" xr:uid="{00000000-0005-0000-0000-0000A3100000}"/>
    <cellStyle name="Celda vinculada 2 2 4 8 3" xfId="4260" xr:uid="{00000000-0005-0000-0000-0000A4100000}"/>
    <cellStyle name="Celda vinculada 2 2 4 9" xfId="4261" xr:uid="{00000000-0005-0000-0000-0000A5100000}"/>
    <cellStyle name="Celda vinculada 2 2 4 9 2" xfId="4262" xr:uid="{00000000-0005-0000-0000-0000A6100000}"/>
    <cellStyle name="Celda vinculada 2 2 4 9 2 2" xfId="4263" xr:uid="{00000000-0005-0000-0000-0000A7100000}"/>
    <cellStyle name="Celda vinculada 2 2 4 9 3" xfId="4264" xr:uid="{00000000-0005-0000-0000-0000A8100000}"/>
    <cellStyle name="Celda vinculada 2 2 5" xfId="4265" xr:uid="{00000000-0005-0000-0000-0000A9100000}"/>
    <cellStyle name="Celda vinculada 2 2 5 2" xfId="4266" xr:uid="{00000000-0005-0000-0000-0000AA100000}"/>
    <cellStyle name="Celda vinculada 2 2 5 2 2" xfId="4267" xr:uid="{00000000-0005-0000-0000-0000AB100000}"/>
    <cellStyle name="Celda vinculada 2 2 5 3" xfId="4268" xr:uid="{00000000-0005-0000-0000-0000AC100000}"/>
    <cellStyle name="Celda vinculada 2 2 6" xfId="4269" xr:uid="{00000000-0005-0000-0000-0000AD100000}"/>
    <cellStyle name="Celda vinculada 2 2 6 2" xfId="4270" xr:uid="{00000000-0005-0000-0000-0000AE100000}"/>
    <cellStyle name="Celda vinculada 2 2 6 2 2" xfId="4271" xr:uid="{00000000-0005-0000-0000-0000AF100000}"/>
    <cellStyle name="Celda vinculada 2 2 6 3" xfId="4272" xr:uid="{00000000-0005-0000-0000-0000B0100000}"/>
    <cellStyle name="Celda vinculada 2 2 7" xfId="4273" xr:uid="{00000000-0005-0000-0000-0000B1100000}"/>
    <cellStyle name="Celda vinculada 2 2 7 2" xfId="4274" xr:uid="{00000000-0005-0000-0000-0000B2100000}"/>
    <cellStyle name="Celda vinculada 2 2 7 2 2" xfId="4275" xr:uid="{00000000-0005-0000-0000-0000B3100000}"/>
    <cellStyle name="Celda vinculada 2 2 7 3" xfId="4276" xr:uid="{00000000-0005-0000-0000-0000B4100000}"/>
    <cellStyle name="Celda vinculada 2 2 8" xfId="4277" xr:uid="{00000000-0005-0000-0000-0000B5100000}"/>
    <cellStyle name="Celda vinculada 2 2 8 2" xfId="4278" xr:uid="{00000000-0005-0000-0000-0000B6100000}"/>
    <cellStyle name="Celda vinculada 2 2 8 2 2" xfId="4279" xr:uid="{00000000-0005-0000-0000-0000B7100000}"/>
    <cellStyle name="Celda vinculada 2 2 8 3" xfId="4280" xr:uid="{00000000-0005-0000-0000-0000B8100000}"/>
    <cellStyle name="Celda vinculada 2 2 9" xfId="4281" xr:uid="{00000000-0005-0000-0000-0000B9100000}"/>
    <cellStyle name="Celda vinculada 2 2 9 2" xfId="4282" xr:uid="{00000000-0005-0000-0000-0000BA100000}"/>
    <cellStyle name="Celda vinculada 2 2 9 2 2" xfId="4283" xr:uid="{00000000-0005-0000-0000-0000BB100000}"/>
    <cellStyle name="Celda vinculada 2 2 9 3" xfId="4284" xr:uid="{00000000-0005-0000-0000-0000BC100000}"/>
    <cellStyle name="Celda vinculada 2 3" xfId="4285" xr:uid="{00000000-0005-0000-0000-0000BD100000}"/>
    <cellStyle name="Celda vinculada 2 3 10" xfId="4286" xr:uid="{00000000-0005-0000-0000-0000BE100000}"/>
    <cellStyle name="Celda vinculada 2 3 10 2" xfId="4287" xr:uid="{00000000-0005-0000-0000-0000BF100000}"/>
    <cellStyle name="Celda vinculada 2 3 10 2 2" xfId="4288" xr:uid="{00000000-0005-0000-0000-0000C0100000}"/>
    <cellStyle name="Celda vinculada 2 3 10 3" xfId="4289" xr:uid="{00000000-0005-0000-0000-0000C1100000}"/>
    <cellStyle name="Celda vinculada 2 3 11" xfId="4290" xr:uid="{00000000-0005-0000-0000-0000C2100000}"/>
    <cellStyle name="Celda vinculada 2 3 11 2" xfId="4291" xr:uid="{00000000-0005-0000-0000-0000C3100000}"/>
    <cellStyle name="Celda vinculada 2 3 11 2 2" xfId="4292" xr:uid="{00000000-0005-0000-0000-0000C4100000}"/>
    <cellStyle name="Celda vinculada 2 3 11 3" xfId="4293" xr:uid="{00000000-0005-0000-0000-0000C5100000}"/>
    <cellStyle name="Celda vinculada 2 3 12" xfId="4294" xr:uid="{00000000-0005-0000-0000-0000C6100000}"/>
    <cellStyle name="Celda vinculada 2 3 12 2" xfId="4295" xr:uid="{00000000-0005-0000-0000-0000C7100000}"/>
    <cellStyle name="Celda vinculada 2 3 13" xfId="4296" xr:uid="{00000000-0005-0000-0000-0000C8100000}"/>
    <cellStyle name="Celda vinculada 2 3 2" xfId="4297" xr:uid="{00000000-0005-0000-0000-0000C9100000}"/>
    <cellStyle name="Celda vinculada 2 3 2 10" xfId="4298" xr:uid="{00000000-0005-0000-0000-0000CA100000}"/>
    <cellStyle name="Celda vinculada 2 3 2 10 2" xfId="4299" xr:uid="{00000000-0005-0000-0000-0000CB100000}"/>
    <cellStyle name="Celda vinculada 2 3 2 10 2 2" xfId="4300" xr:uid="{00000000-0005-0000-0000-0000CC100000}"/>
    <cellStyle name="Celda vinculada 2 3 2 10 3" xfId="4301" xr:uid="{00000000-0005-0000-0000-0000CD100000}"/>
    <cellStyle name="Celda vinculada 2 3 2 11" xfId="4302" xr:uid="{00000000-0005-0000-0000-0000CE100000}"/>
    <cellStyle name="Celda vinculada 2 3 2 11 2" xfId="4303" xr:uid="{00000000-0005-0000-0000-0000CF100000}"/>
    <cellStyle name="Celda vinculada 2 3 2 12" xfId="4304" xr:uid="{00000000-0005-0000-0000-0000D0100000}"/>
    <cellStyle name="Celda vinculada 2 3 2 2" xfId="4305" xr:uid="{00000000-0005-0000-0000-0000D1100000}"/>
    <cellStyle name="Celda vinculada 2 3 2 2 2" xfId="4306" xr:uid="{00000000-0005-0000-0000-0000D2100000}"/>
    <cellStyle name="Celda vinculada 2 3 2 2 2 2" xfId="4307" xr:uid="{00000000-0005-0000-0000-0000D3100000}"/>
    <cellStyle name="Celda vinculada 2 3 2 2 3" xfId="4308" xr:uid="{00000000-0005-0000-0000-0000D4100000}"/>
    <cellStyle name="Celda vinculada 2 3 2 3" xfId="4309" xr:uid="{00000000-0005-0000-0000-0000D5100000}"/>
    <cellStyle name="Celda vinculada 2 3 2 3 2" xfId="4310" xr:uid="{00000000-0005-0000-0000-0000D6100000}"/>
    <cellStyle name="Celda vinculada 2 3 2 3 2 2" xfId="4311" xr:uid="{00000000-0005-0000-0000-0000D7100000}"/>
    <cellStyle name="Celda vinculada 2 3 2 3 3" xfId="4312" xr:uid="{00000000-0005-0000-0000-0000D8100000}"/>
    <cellStyle name="Celda vinculada 2 3 2 4" xfId="4313" xr:uid="{00000000-0005-0000-0000-0000D9100000}"/>
    <cellStyle name="Celda vinculada 2 3 2 4 2" xfId="4314" xr:uid="{00000000-0005-0000-0000-0000DA100000}"/>
    <cellStyle name="Celda vinculada 2 3 2 4 2 2" xfId="4315" xr:uid="{00000000-0005-0000-0000-0000DB100000}"/>
    <cellStyle name="Celda vinculada 2 3 2 4 3" xfId="4316" xr:uid="{00000000-0005-0000-0000-0000DC100000}"/>
    <cellStyle name="Celda vinculada 2 3 2 5" xfId="4317" xr:uid="{00000000-0005-0000-0000-0000DD100000}"/>
    <cellStyle name="Celda vinculada 2 3 2 5 2" xfId="4318" xr:uid="{00000000-0005-0000-0000-0000DE100000}"/>
    <cellStyle name="Celda vinculada 2 3 2 5 2 2" xfId="4319" xr:uid="{00000000-0005-0000-0000-0000DF100000}"/>
    <cellStyle name="Celda vinculada 2 3 2 5 3" xfId="4320" xr:uid="{00000000-0005-0000-0000-0000E0100000}"/>
    <cellStyle name="Celda vinculada 2 3 2 6" xfId="4321" xr:uid="{00000000-0005-0000-0000-0000E1100000}"/>
    <cellStyle name="Celda vinculada 2 3 2 6 2" xfId="4322" xr:uid="{00000000-0005-0000-0000-0000E2100000}"/>
    <cellStyle name="Celda vinculada 2 3 2 6 2 2" xfId="4323" xr:uid="{00000000-0005-0000-0000-0000E3100000}"/>
    <cellStyle name="Celda vinculada 2 3 2 6 3" xfId="4324" xr:uid="{00000000-0005-0000-0000-0000E4100000}"/>
    <cellStyle name="Celda vinculada 2 3 2 7" xfId="4325" xr:uid="{00000000-0005-0000-0000-0000E5100000}"/>
    <cellStyle name="Celda vinculada 2 3 2 7 2" xfId="4326" xr:uid="{00000000-0005-0000-0000-0000E6100000}"/>
    <cellStyle name="Celda vinculada 2 3 2 7 2 2" xfId="4327" xr:uid="{00000000-0005-0000-0000-0000E7100000}"/>
    <cellStyle name="Celda vinculada 2 3 2 7 3" xfId="4328" xr:uid="{00000000-0005-0000-0000-0000E8100000}"/>
    <cellStyle name="Celda vinculada 2 3 2 8" xfId="4329" xr:uid="{00000000-0005-0000-0000-0000E9100000}"/>
    <cellStyle name="Celda vinculada 2 3 2 8 2" xfId="4330" xr:uid="{00000000-0005-0000-0000-0000EA100000}"/>
    <cellStyle name="Celda vinculada 2 3 2 8 2 2" xfId="4331" xr:uid="{00000000-0005-0000-0000-0000EB100000}"/>
    <cellStyle name="Celda vinculada 2 3 2 8 3" xfId="4332" xr:uid="{00000000-0005-0000-0000-0000EC100000}"/>
    <cellStyle name="Celda vinculada 2 3 2 9" xfId="4333" xr:uid="{00000000-0005-0000-0000-0000ED100000}"/>
    <cellStyle name="Celda vinculada 2 3 2 9 2" xfId="4334" xr:uid="{00000000-0005-0000-0000-0000EE100000}"/>
    <cellStyle name="Celda vinculada 2 3 2 9 2 2" xfId="4335" xr:uid="{00000000-0005-0000-0000-0000EF100000}"/>
    <cellStyle name="Celda vinculada 2 3 2 9 3" xfId="4336" xr:uid="{00000000-0005-0000-0000-0000F0100000}"/>
    <cellStyle name="Celda vinculada 2 3 3" xfId="4337" xr:uid="{00000000-0005-0000-0000-0000F1100000}"/>
    <cellStyle name="Celda vinculada 2 3 3 10" xfId="4338" xr:uid="{00000000-0005-0000-0000-0000F2100000}"/>
    <cellStyle name="Celda vinculada 2 3 3 10 2" xfId="4339" xr:uid="{00000000-0005-0000-0000-0000F3100000}"/>
    <cellStyle name="Celda vinculada 2 3 3 11" xfId="4340" xr:uid="{00000000-0005-0000-0000-0000F4100000}"/>
    <cellStyle name="Celda vinculada 2 3 3 2" xfId="4341" xr:uid="{00000000-0005-0000-0000-0000F5100000}"/>
    <cellStyle name="Celda vinculada 2 3 3 2 2" xfId="4342" xr:uid="{00000000-0005-0000-0000-0000F6100000}"/>
    <cellStyle name="Celda vinculada 2 3 3 2 2 2" xfId="4343" xr:uid="{00000000-0005-0000-0000-0000F7100000}"/>
    <cellStyle name="Celda vinculada 2 3 3 2 3" xfId="4344" xr:uid="{00000000-0005-0000-0000-0000F8100000}"/>
    <cellStyle name="Celda vinculada 2 3 3 3" xfId="4345" xr:uid="{00000000-0005-0000-0000-0000F9100000}"/>
    <cellStyle name="Celda vinculada 2 3 3 3 2" xfId="4346" xr:uid="{00000000-0005-0000-0000-0000FA100000}"/>
    <cellStyle name="Celda vinculada 2 3 3 3 2 2" xfId="4347" xr:uid="{00000000-0005-0000-0000-0000FB100000}"/>
    <cellStyle name="Celda vinculada 2 3 3 3 3" xfId="4348" xr:uid="{00000000-0005-0000-0000-0000FC100000}"/>
    <cellStyle name="Celda vinculada 2 3 3 4" xfId="4349" xr:uid="{00000000-0005-0000-0000-0000FD100000}"/>
    <cellStyle name="Celda vinculada 2 3 3 4 2" xfId="4350" xr:uid="{00000000-0005-0000-0000-0000FE100000}"/>
    <cellStyle name="Celda vinculada 2 3 3 4 2 2" xfId="4351" xr:uid="{00000000-0005-0000-0000-0000FF100000}"/>
    <cellStyle name="Celda vinculada 2 3 3 4 3" xfId="4352" xr:uid="{00000000-0005-0000-0000-000000110000}"/>
    <cellStyle name="Celda vinculada 2 3 3 5" xfId="4353" xr:uid="{00000000-0005-0000-0000-000001110000}"/>
    <cellStyle name="Celda vinculada 2 3 3 5 2" xfId="4354" xr:uid="{00000000-0005-0000-0000-000002110000}"/>
    <cellStyle name="Celda vinculada 2 3 3 5 2 2" xfId="4355" xr:uid="{00000000-0005-0000-0000-000003110000}"/>
    <cellStyle name="Celda vinculada 2 3 3 5 3" xfId="4356" xr:uid="{00000000-0005-0000-0000-000004110000}"/>
    <cellStyle name="Celda vinculada 2 3 3 6" xfId="4357" xr:uid="{00000000-0005-0000-0000-000005110000}"/>
    <cellStyle name="Celda vinculada 2 3 3 6 2" xfId="4358" xr:uid="{00000000-0005-0000-0000-000006110000}"/>
    <cellStyle name="Celda vinculada 2 3 3 6 2 2" xfId="4359" xr:uid="{00000000-0005-0000-0000-000007110000}"/>
    <cellStyle name="Celda vinculada 2 3 3 6 3" xfId="4360" xr:uid="{00000000-0005-0000-0000-000008110000}"/>
    <cellStyle name="Celda vinculada 2 3 3 7" xfId="4361" xr:uid="{00000000-0005-0000-0000-000009110000}"/>
    <cellStyle name="Celda vinculada 2 3 3 7 2" xfId="4362" xr:uid="{00000000-0005-0000-0000-00000A110000}"/>
    <cellStyle name="Celda vinculada 2 3 3 7 2 2" xfId="4363" xr:uid="{00000000-0005-0000-0000-00000B110000}"/>
    <cellStyle name="Celda vinculada 2 3 3 7 3" xfId="4364" xr:uid="{00000000-0005-0000-0000-00000C110000}"/>
    <cellStyle name="Celda vinculada 2 3 3 8" xfId="4365" xr:uid="{00000000-0005-0000-0000-00000D110000}"/>
    <cellStyle name="Celda vinculada 2 3 3 8 2" xfId="4366" xr:uid="{00000000-0005-0000-0000-00000E110000}"/>
    <cellStyle name="Celda vinculada 2 3 3 8 2 2" xfId="4367" xr:uid="{00000000-0005-0000-0000-00000F110000}"/>
    <cellStyle name="Celda vinculada 2 3 3 8 3" xfId="4368" xr:uid="{00000000-0005-0000-0000-000010110000}"/>
    <cellStyle name="Celda vinculada 2 3 3 9" xfId="4369" xr:uid="{00000000-0005-0000-0000-000011110000}"/>
    <cellStyle name="Celda vinculada 2 3 3 9 2" xfId="4370" xr:uid="{00000000-0005-0000-0000-000012110000}"/>
    <cellStyle name="Celda vinculada 2 3 3 9 2 2" xfId="4371" xr:uid="{00000000-0005-0000-0000-000013110000}"/>
    <cellStyle name="Celda vinculada 2 3 3 9 3" xfId="4372" xr:uid="{00000000-0005-0000-0000-000014110000}"/>
    <cellStyle name="Celda vinculada 2 3 4" xfId="4373" xr:uid="{00000000-0005-0000-0000-000015110000}"/>
    <cellStyle name="Celda vinculada 2 3 4 2" xfId="4374" xr:uid="{00000000-0005-0000-0000-000016110000}"/>
    <cellStyle name="Celda vinculada 2 3 4 2 2" xfId="4375" xr:uid="{00000000-0005-0000-0000-000017110000}"/>
    <cellStyle name="Celda vinculada 2 3 4 3" xfId="4376" xr:uid="{00000000-0005-0000-0000-000018110000}"/>
    <cellStyle name="Celda vinculada 2 3 5" xfId="4377" xr:uid="{00000000-0005-0000-0000-000019110000}"/>
    <cellStyle name="Celda vinculada 2 3 5 2" xfId="4378" xr:uid="{00000000-0005-0000-0000-00001A110000}"/>
    <cellStyle name="Celda vinculada 2 3 5 2 2" xfId="4379" xr:uid="{00000000-0005-0000-0000-00001B110000}"/>
    <cellStyle name="Celda vinculada 2 3 5 3" xfId="4380" xr:uid="{00000000-0005-0000-0000-00001C110000}"/>
    <cellStyle name="Celda vinculada 2 3 6" xfId="4381" xr:uid="{00000000-0005-0000-0000-00001D110000}"/>
    <cellStyle name="Celda vinculada 2 3 6 2" xfId="4382" xr:uid="{00000000-0005-0000-0000-00001E110000}"/>
    <cellStyle name="Celda vinculada 2 3 6 2 2" xfId="4383" xr:uid="{00000000-0005-0000-0000-00001F110000}"/>
    <cellStyle name="Celda vinculada 2 3 6 3" xfId="4384" xr:uid="{00000000-0005-0000-0000-000020110000}"/>
    <cellStyle name="Celda vinculada 2 3 7" xfId="4385" xr:uid="{00000000-0005-0000-0000-000021110000}"/>
    <cellStyle name="Celda vinculada 2 3 7 2" xfId="4386" xr:uid="{00000000-0005-0000-0000-000022110000}"/>
    <cellStyle name="Celda vinculada 2 3 7 2 2" xfId="4387" xr:uid="{00000000-0005-0000-0000-000023110000}"/>
    <cellStyle name="Celda vinculada 2 3 7 3" xfId="4388" xr:uid="{00000000-0005-0000-0000-000024110000}"/>
    <cellStyle name="Celda vinculada 2 3 8" xfId="4389" xr:uid="{00000000-0005-0000-0000-000025110000}"/>
    <cellStyle name="Celda vinculada 2 3 8 2" xfId="4390" xr:uid="{00000000-0005-0000-0000-000026110000}"/>
    <cellStyle name="Celda vinculada 2 3 8 2 2" xfId="4391" xr:uid="{00000000-0005-0000-0000-000027110000}"/>
    <cellStyle name="Celda vinculada 2 3 8 3" xfId="4392" xr:uid="{00000000-0005-0000-0000-000028110000}"/>
    <cellStyle name="Celda vinculada 2 3 9" xfId="4393" xr:uid="{00000000-0005-0000-0000-000029110000}"/>
    <cellStyle name="Celda vinculada 2 3 9 2" xfId="4394" xr:uid="{00000000-0005-0000-0000-00002A110000}"/>
    <cellStyle name="Celda vinculada 2 3 9 2 2" xfId="4395" xr:uid="{00000000-0005-0000-0000-00002B110000}"/>
    <cellStyle name="Celda vinculada 2 3 9 3" xfId="4396" xr:uid="{00000000-0005-0000-0000-00002C110000}"/>
    <cellStyle name="Celda vinculada 2 4" xfId="4397" xr:uid="{00000000-0005-0000-0000-00002D110000}"/>
    <cellStyle name="Celda vinculada 2 4 10" xfId="4398" xr:uid="{00000000-0005-0000-0000-00002E110000}"/>
    <cellStyle name="Celda vinculada 2 4 10 2" xfId="4399" xr:uid="{00000000-0005-0000-0000-00002F110000}"/>
    <cellStyle name="Celda vinculada 2 4 10 2 2" xfId="4400" xr:uid="{00000000-0005-0000-0000-000030110000}"/>
    <cellStyle name="Celda vinculada 2 4 10 3" xfId="4401" xr:uid="{00000000-0005-0000-0000-000031110000}"/>
    <cellStyle name="Celda vinculada 2 4 11" xfId="4402" xr:uid="{00000000-0005-0000-0000-000032110000}"/>
    <cellStyle name="Celda vinculada 2 4 11 2" xfId="4403" xr:uid="{00000000-0005-0000-0000-000033110000}"/>
    <cellStyle name="Celda vinculada 2 4 12" xfId="4404" xr:uid="{00000000-0005-0000-0000-000034110000}"/>
    <cellStyle name="Celda vinculada 2 4 2" xfId="4405" xr:uid="{00000000-0005-0000-0000-000035110000}"/>
    <cellStyle name="Celda vinculada 2 4 2 10" xfId="4406" xr:uid="{00000000-0005-0000-0000-000036110000}"/>
    <cellStyle name="Celda vinculada 2 4 2 10 2" xfId="4407" xr:uid="{00000000-0005-0000-0000-000037110000}"/>
    <cellStyle name="Celda vinculada 2 4 2 11" xfId="4408" xr:uid="{00000000-0005-0000-0000-000038110000}"/>
    <cellStyle name="Celda vinculada 2 4 2 2" xfId="4409" xr:uid="{00000000-0005-0000-0000-000039110000}"/>
    <cellStyle name="Celda vinculada 2 4 2 2 2" xfId="4410" xr:uid="{00000000-0005-0000-0000-00003A110000}"/>
    <cellStyle name="Celda vinculada 2 4 2 2 2 2" xfId="4411" xr:uid="{00000000-0005-0000-0000-00003B110000}"/>
    <cellStyle name="Celda vinculada 2 4 2 2 3" xfId="4412" xr:uid="{00000000-0005-0000-0000-00003C110000}"/>
    <cellStyle name="Celda vinculada 2 4 2 3" xfId="4413" xr:uid="{00000000-0005-0000-0000-00003D110000}"/>
    <cellStyle name="Celda vinculada 2 4 2 3 2" xfId="4414" xr:uid="{00000000-0005-0000-0000-00003E110000}"/>
    <cellStyle name="Celda vinculada 2 4 2 3 2 2" xfId="4415" xr:uid="{00000000-0005-0000-0000-00003F110000}"/>
    <cellStyle name="Celda vinculada 2 4 2 3 3" xfId="4416" xr:uid="{00000000-0005-0000-0000-000040110000}"/>
    <cellStyle name="Celda vinculada 2 4 2 4" xfId="4417" xr:uid="{00000000-0005-0000-0000-000041110000}"/>
    <cellStyle name="Celda vinculada 2 4 2 4 2" xfId="4418" xr:uid="{00000000-0005-0000-0000-000042110000}"/>
    <cellStyle name="Celda vinculada 2 4 2 4 2 2" xfId="4419" xr:uid="{00000000-0005-0000-0000-000043110000}"/>
    <cellStyle name="Celda vinculada 2 4 2 4 3" xfId="4420" xr:uid="{00000000-0005-0000-0000-000044110000}"/>
    <cellStyle name="Celda vinculada 2 4 2 5" xfId="4421" xr:uid="{00000000-0005-0000-0000-000045110000}"/>
    <cellStyle name="Celda vinculada 2 4 2 5 2" xfId="4422" xr:uid="{00000000-0005-0000-0000-000046110000}"/>
    <cellStyle name="Celda vinculada 2 4 2 5 2 2" xfId="4423" xr:uid="{00000000-0005-0000-0000-000047110000}"/>
    <cellStyle name="Celda vinculada 2 4 2 5 3" xfId="4424" xr:uid="{00000000-0005-0000-0000-000048110000}"/>
    <cellStyle name="Celda vinculada 2 4 2 6" xfId="4425" xr:uid="{00000000-0005-0000-0000-000049110000}"/>
    <cellStyle name="Celda vinculada 2 4 2 6 2" xfId="4426" xr:uid="{00000000-0005-0000-0000-00004A110000}"/>
    <cellStyle name="Celda vinculada 2 4 2 6 2 2" xfId="4427" xr:uid="{00000000-0005-0000-0000-00004B110000}"/>
    <cellStyle name="Celda vinculada 2 4 2 6 3" xfId="4428" xr:uid="{00000000-0005-0000-0000-00004C110000}"/>
    <cellStyle name="Celda vinculada 2 4 2 7" xfId="4429" xr:uid="{00000000-0005-0000-0000-00004D110000}"/>
    <cellStyle name="Celda vinculada 2 4 2 7 2" xfId="4430" xr:uid="{00000000-0005-0000-0000-00004E110000}"/>
    <cellStyle name="Celda vinculada 2 4 2 7 2 2" xfId="4431" xr:uid="{00000000-0005-0000-0000-00004F110000}"/>
    <cellStyle name="Celda vinculada 2 4 2 7 3" xfId="4432" xr:uid="{00000000-0005-0000-0000-000050110000}"/>
    <cellStyle name="Celda vinculada 2 4 2 8" xfId="4433" xr:uid="{00000000-0005-0000-0000-000051110000}"/>
    <cellStyle name="Celda vinculada 2 4 2 8 2" xfId="4434" xr:uid="{00000000-0005-0000-0000-000052110000}"/>
    <cellStyle name="Celda vinculada 2 4 2 8 2 2" xfId="4435" xr:uid="{00000000-0005-0000-0000-000053110000}"/>
    <cellStyle name="Celda vinculada 2 4 2 8 3" xfId="4436" xr:uid="{00000000-0005-0000-0000-000054110000}"/>
    <cellStyle name="Celda vinculada 2 4 2 9" xfId="4437" xr:uid="{00000000-0005-0000-0000-000055110000}"/>
    <cellStyle name="Celda vinculada 2 4 2 9 2" xfId="4438" xr:uid="{00000000-0005-0000-0000-000056110000}"/>
    <cellStyle name="Celda vinculada 2 4 2 9 2 2" xfId="4439" xr:uid="{00000000-0005-0000-0000-000057110000}"/>
    <cellStyle name="Celda vinculada 2 4 2 9 3" xfId="4440" xr:uid="{00000000-0005-0000-0000-000058110000}"/>
    <cellStyle name="Celda vinculada 2 4 3" xfId="4441" xr:uid="{00000000-0005-0000-0000-000059110000}"/>
    <cellStyle name="Celda vinculada 2 4 3 2" xfId="4442" xr:uid="{00000000-0005-0000-0000-00005A110000}"/>
    <cellStyle name="Celda vinculada 2 4 3 2 2" xfId="4443" xr:uid="{00000000-0005-0000-0000-00005B110000}"/>
    <cellStyle name="Celda vinculada 2 4 3 3" xfId="4444" xr:uid="{00000000-0005-0000-0000-00005C110000}"/>
    <cellStyle name="Celda vinculada 2 4 4" xfId="4445" xr:uid="{00000000-0005-0000-0000-00005D110000}"/>
    <cellStyle name="Celda vinculada 2 4 4 2" xfId="4446" xr:uid="{00000000-0005-0000-0000-00005E110000}"/>
    <cellStyle name="Celda vinculada 2 4 4 2 2" xfId="4447" xr:uid="{00000000-0005-0000-0000-00005F110000}"/>
    <cellStyle name="Celda vinculada 2 4 4 3" xfId="4448" xr:uid="{00000000-0005-0000-0000-000060110000}"/>
    <cellStyle name="Celda vinculada 2 4 5" xfId="4449" xr:uid="{00000000-0005-0000-0000-000061110000}"/>
    <cellStyle name="Celda vinculada 2 4 5 2" xfId="4450" xr:uid="{00000000-0005-0000-0000-000062110000}"/>
    <cellStyle name="Celda vinculada 2 4 5 2 2" xfId="4451" xr:uid="{00000000-0005-0000-0000-000063110000}"/>
    <cellStyle name="Celda vinculada 2 4 5 3" xfId="4452" xr:uid="{00000000-0005-0000-0000-000064110000}"/>
    <cellStyle name="Celda vinculada 2 4 6" xfId="4453" xr:uid="{00000000-0005-0000-0000-000065110000}"/>
    <cellStyle name="Celda vinculada 2 4 6 2" xfId="4454" xr:uid="{00000000-0005-0000-0000-000066110000}"/>
    <cellStyle name="Celda vinculada 2 4 6 2 2" xfId="4455" xr:uid="{00000000-0005-0000-0000-000067110000}"/>
    <cellStyle name="Celda vinculada 2 4 6 3" xfId="4456" xr:uid="{00000000-0005-0000-0000-000068110000}"/>
    <cellStyle name="Celda vinculada 2 4 7" xfId="4457" xr:uid="{00000000-0005-0000-0000-000069110000}"/>
    <cellStyle name="Celda vinculada 2 4 7 2" xfId="4458" xr:uid="{00000000-0005-0000-0000-00006A110000}"/>
    <cellStyle name="Celda vinculada 2 4 7 2 2" xfId="4459" xr:uid="{00000000-0005-0000-0000-00006B110000}"/>
    <cellStyle name="Celda vinculada 2 4 7 3" xfId="4460" xr:uid="{00000000-0005-0000-0000-00006C110000}"/>
    <cellStyle name="Celda vinculada 2 4 8" xfId="4461" xr:uid="{00000000-0005-0000-0000-00006D110000}"/>
    <cellStyle name="Celda vinculada 2 4 8 2" xfId="4462" xr:uid="{00000000-0005-0000-0000-00006E110000}"/>
    <cellStyle name="Celda vinculada 2 4 8 2 2" xfId="4463" xr:uid="{00000000-0005-0000-0000-00006F110000}"/>
    <cellStyle name="Celda vinculada 2 4 8 3" xfId="4464" xr:uid="{00000000-0005-0000-0000-000070110000}"/>
    <cellStyle name="Celda vinculada 2 4 9" xfId="4465" xr:uid="{00000000-0005-0000-0000-000071110000}"/>
    <cellStyle name="Celda vinculada 2 4 9 2" xfId="4466" xr:uid="{00000000-0005-0000-0000-000072110000}"/>
    <cellStyle name="Celda vinculada 2 4 9 2 2" xfId="4467" xr:uid="{00000000-0005-0000-0000-000073110000}"/>
    <cellStyle name="Celda vinculada 2 4 9 3" xfId="4468" xr:uid="{00000000-0005-0000-0000-000074110000}"/>
    <cellStyle name="Celda vinculada 2 5" xfId="4469" xr:uid="{00000000-0005-0000-0000-000075110000}"/>
    <cellStyle name="Celda vinculada 2 5 10" xfId="4470" xr:uid="{00000000-0005-0000-0000-000076110000}"/>
    <cellStyle name="Celda vinculada 2 5 10 2" xfId="4471" xr:uid="{00000000-0005-0000-0000-000077110000}"/>
    <cellStyle name="Celda vinculada 2 5 11" xfId="4472" xr:uid="{00000000-0005-0000-0000-000078110000}"/>
    <cellStyle name="Celda vinculada 2 5 2" xfId="4473" xr:uid="{00000000-0005-0000-0000-000079110000}"/>
    <cellStyle name="Celda vinculada 2 5 2 2" xfId="4474" xr:uid="{00000000-0005-0000-0000-00007A110000}"/>
    <cellStyle name="Celda vinculada 2 5 2 2 2" xfId="4475" xr:uid="{00000000-0005-0000-0000-00007B110000}"/>
    <cellStyle name="Celda vinculada 2 5 2 3" xfId="4476" xr:uid="{00000000-0005-0000-0000-00007C110000}"/>
    <cellStyle name="Celda vinculada 2 5 3" xfId="4477" xr:uid="{00000000-0005-0000-0000-00007D110000}"/>
    <cellStyle name="Celda vinculada 2 5 3 2" xfId="4478" xr:uid="{00000000-0005-0000-0000-00007E110000}"/>
    <cellStyle name="Celda vinculada 2 5 3 2 2" xfId="4479" xr:uid="{00000000-0005-0000-0000-00007F110000}"/>
    <cellStyle name="Celda vinculada 2 5 3 3" xfId="4480" xr:uid="{00000000-0005-0000-0000-000080110000}"/>
    <cellStyle name="Celda vinculada 2 5 4" xfId="4481" xr:uid="{00000000-0005-0000-0000-000081110000}"/>
    <cellStyle name="Celda vinculada 2 5 4 2" xfId="4482" xr:uid="{00000000-0005-0000-0000-000082110000}"/>
    <cellStyle name="Celda vinculada 2 5 4 2 2" xfId="4483" xr:uid="{00000000-0005-0000-0000-000083110000}"/>
    <cellStyle name="Celda vinculada 2 5 4 3" xfId="4484" xr:uid="{00000000-0005-0000-0000-000084110000}"/>
    <cellStyle name="Celda vinculada 2 5 5" xfId="4485" xr:uid="{00000000-0005-0000-0000-000085110000}"/>
    <cellStyle name="Celda vinculada 2 5 5 2" xfId="4486" xr:uid="{00000000-0005-0000-0000-000086110000}"/>
    <cellStyle name="Celda vinculada 2 5 5 2 2" xfId="4487" xr:uid="{00000000-0005-0000-0000-000087110000}"/>
    <cellStyle name="Celda vinculada 2 5 5 3" xfId="4488" xr:uid="{00000000-0005-0000-0000-000088110000}"/>
    <cellStyle name="Celda vinculada 2 5 6" xfId="4489" xr:uid="{00000000-0005-0000-0000-000089110000}"/>
    <cellStyle name="Celda vinculada 2 5 6 2" xfId="4490" xr:uid="{00000000-0005-0000-0000-00008A110000}"/>
    <cellStyle name="Celda vinculada 2 5 6 2 2" xfId="4491" xr:uid="{00000000-0005-0000-0000-00008B110000}"/>
    <cellStyle name="Celda vinculada 2 5 6 3" xfId="4492" xr:uid="{00000000-0005-0000-0000-00008C110000}"/>
    <cellStyle name="Celda vinculada 2 5 7" xfId="4493" xr:uid="{00000000-0005-0000-0000-00008D110000}"/>
    <cellStyle name="Celda vinculada 2 5 7 2" xfId="4494" xr:uid="{00000000-0005-0000-0000-00008E110000}"/>
    <cellStyle name="Celda vinculada 2 5 7 2 2" xfId="4495" xr:uid="{00000000-0005-0000-0000-00008F110000}"/>
    <cellStyle name="Celda vinculada 2 5 7 3" xfId="4496" xr:uid="{00000000-0005-0000-0000-000090110000}"/>
    <cellStyle name="Celda vinculada 2 5 8" xfId="4497" xr:uid="{00000000-0005-0000-0000-000091110000}"/>
    <cellStyle name="Celda vinculada 2 5 8 2" xfId="4498" xr:uid="{00000000-0005-0000-0000-000092110000}"/>
    <cellStyle name="Celda vinculada 2 5 8 2 2" xfId="4499" xr:uid="{00000000-0005-0000-0000-000093110000}"/>
    <cellStyle name="Celda vinculada 2 5 8 3" xfId="4500" xr:uid="{00000000-0005-0000-0000-000094110000}"/>
    <cellStyle name="Celda vinculada 2 5 9" xfId="4501" xr:uid="{00000000-0005-0000-0000-000095110000}"/>
    <cellStyle name="Celda vinculada 2 5 9 2" xfId="4502" xr:uid="{00000000-0005-0000-0000-000096110000}"/>
    <cellStyle name="Celda vinculada 2 5 9 2 2" xfId="4503" xr:uid="{00000000-0005-0000-0000-000097110000}"/>
    <cellStyle name="Celda vinculada 2 5 9 3" xfId="4504" xr:uid="{00000000-0005-0000-0000-000098110000}"/>
    <cellStyle name="Celda vinculada 2 6" xfId="4505" xr:uid="{00000000-0005-0000-0000-000099110000}"/>
    <cellStyle name="Celda vinculada 2 6 2" xfId="4506" xr:uid="{00000000-0005-0000-0000-00009A110000}"/>
    <cellStyle name="Celda vinculada 2 6 2 2" xfId="4507" xr:uid="{00000000-0005-0000-0000-00009B110000}"/>
    <cellStyle name="Celda vinculada 2 6 3" xfId="4508" xr:uid="{00000000-0005-0000-0000-00009C110000}"/>
    <cellStyle name="Celda vinculada 2 7" xfId="4509" xr:uid="{00000000-0005-0000-0000-00009D110000}"/>
    <cellStyle name="Celda vinculada 2 7 2" xfId="4510" xr:uid="{00000000-0005-0000-0000-00009E110000}"/>
    <cellStyle name="Celda vinculada 2 7 2 2" xfId="4511" xr:uid="{00000000-0005-0000-0000-00009F110000}"/>
    <cellStyle name="Celda vinculada 2 7 3" xfId="4512" xr:uid="{00000000-0005-0000-0000-0000A0110000}"/>
    <cellStyle name="Celda vinculada 2 8" xfId="4513" xr:uid="{00000000-0005-0000-0000-0000A1110000}"/>
    <cellStyle name="Celda vinculada 2 8 2" xfId="4514" xr:uid="{00000000-0005-0000-0000-0000A2110000}"/>
    <cellStyle name="Celda vinculada 2 8 2 2" xfId="4515" xr:uid="{00000000-0005-0000-0000-0000A3110000}"/>
    <cellStyle name="Celda vinculada 2 8 3" xfId="4516" xr:uid="{00000000-0005-0000-0000-0000A4110000}"/>
    <cellStyle name="Celda vinculada 2 9" xfId="4517" xr:uid="{00000000-0005-0000-0000-0000A5110000}"/>
    <cellStyle name="Celda vinculada 2 9 2" xfId="4518" xr:uid="{00000000-0005-0000-0000-0000A6110000}"/>
    <cellStyle name="Celda vinculada 2 9 2 2" xfId="4519" xr:uid="{00000000-0005-0000-0000-0000A7110000}"/>
    <cellStyle name="Celda vinculada 2 9 3" xfId="4520" xr:uid="{00000000-0005-0000-0000-0000A8110000}"/>
    <cellStyle name="Celda vinculada 3" xfId="4521" xr:uid="{00000000-0005-0000-0000-0000A9110000}"/>
    <cellStyle name="Celda vinculada 3 10" xfId="4522" xr:uid="{00000000-0005-0000-0000-0000AA110000}"/>
    <cellStyle name="Celda vinculada 3 10 2" xfId="4523" xr:uid="{00000000-0005-0000-0000-0000AB110000}"/>
    <cellStyle name="Celda vinculada 3 10 2 2" xfId="4524" xr:uid="{00000000-0005-0000-0000-0000AC110000}"/>
    <cellStyle name="Celda vinculada 3 10 3" xfId="4525" xr:uid="{00000000-0005-0000-0000-0000AD110000}"/>
    <cellStyle name="Celda vinculada 3 11" xfId="4526" xr:uid="{00000000-0005-0000-0000-0000AE110000}"/>
    <cellStyle name="Celda vinculada 3 11 2" xfId="4527" xr:uid="{00000000-0005-0000-0000-0000AF110000}"/>
    <cellStyle name="Celda vinculada 3 11 2 2" xfId="4528" xr:uid="{00000000-0005-0000-0000-0000B0110000}"/>
    <cellStyle name="Celda vinculada 3 11 3" xfId="4529" xr:uid="{00000000-0005-0000-0000-0000B1110000}"/>
    <cellStyle name="Celda vinculada 3 12" xfId="4530" xr:uid="{00000000-0005-0000-0000-0000B2110000}"/>
    <cellStyle name="Celda vinculada 3 12 2" xfId="4531" xr:uid="{00000000-0005-0000-0000-0000B3110000}"/>
    <cellStyle name="Celda vinculada 3 12 2 2" xfId="4532" xr:uid="{00000000-0005-0000-0000-0000B4110000}"/>
    <cellStyle name="Celda vinculada 3 12 3" xfId="4533" xr:uid="{00000000-0005-0000-0000-0000B5110000}"/>
    <cellStyle name="Celda vinculada 3 13" xfId="4534" xr:uid="{00000000-0005-0000-0000-0000B6110000}"/>
    <cellStyle name="Celda vinculada 3 13 2" xfId="4535" xr:uid="{00000000-0005-0000-0000-0000B7110000}"/>
    <cellStyle name="Celda vinculada 3 14" xfId="4536" xr:uid="{00000000-0005-0000-0000-0000B8110000}"/>
    <cellStyle name="Celda vinculada 3 2" xfId="4537" xr:uid="{00000000-0005-0000-0000-0000B9110000}"/>
    <cellStyle name="Celda vinculada 3 2 10" xfId="4538" xr:uid="{00000000-0005-0000-0000-0000BA110000}"/>
    <cellStyle name="Celda vinculada 3 2 10 2" xfId="4539" xr:uid="{00000000-0005-0000-0000-0000BB110000}"/>
    <cellStyle name="Celda vinculada 3 2 10 2 2" xfId="4540" xr:uid="{00000000-0005-0000-0000-0000BC110000}"/>
    <cellStyle name="Celda vinculada 3 2 10 3" xfId="4541" xr:uid="{00000000-0005-0000-0000-0000BD110000}"/>
    <cellStyle name="Celda vinculada 3 2 11" xfId="4542" xr:uid="{00000000-0005-0000-0000-0000BE110000}"/>
    <cellStyle name="Celda vinculada 3 2 11 2" xfId="4543" xr:uid="{00000000-0005-0000-0000-0000BF110000}"/>
    <cellStyle name="Celda vinculada 3 2 11 2 2" xfId="4544" xr:uid="{00000000-0005-0000-0000-0000C0110000}"/>
    <cellStyle name="Celda vinculada 3 2 11 3" xfId="4545" xr:uid="{00000000-0005-0000-0000-0000C1110000}"/>
    <cellStyle name="Celda vinculada 3 2 12" xfId="4546" xr:uid="{00000000-0005-0000-0000-0000C2110000}"/>
    <cellStyle name="Celda vinculada 3 2 12 2" xfId="4547" xr:uid="{00000000-0005-0000-0000-0000C3110000}"/>
    <cellStyle name="Celda vinculada 3 2 13" xfId="4548" xr:uid="{00000000-0005-0000-0000-0000C4110000}"/>
    <cellStyle name="Celda vinculada 3 2 2" xfId="4549" xr:uid="{00000000-0005-0000-0000-0000C5110000}"/>
    <cellStyle name="Celda vinculada 3 2 2 10" xfId="4550" xr:uid="{00000000-0005-0000-0000-0000C6110000}"/>
    <cellStyle name="Celda vinculada 3 2 2 10 2" xfId="4551" xr:uid="{00000000-0005-0000-0000-0000C7110000}"/>
    <cellStyle name="Celda vinculada 3 2 2 10 2 2" xfId="4552" xr:uid="{00000000-0005-0000-0000-0000C8110000}"/>
    <cellStyle name="Celda vinculada 3 2 2 10 3" xfId="4553" xr:uid="{00000000-0005-0000-0000-0000C9110000}"/>
    <cellStyle name="Celda vinculada 3 2 2 11" xfId="4554" xr:uid="{00000000-0005-0000-0000-0000CA110000}"/>
    <cellStyle name="Celda vinculada 3 2 2 11 2" xfId="4555" xr:uid="{00000000-0005-0000-0000-0000CB110000}"/>
    <cellStyle name="Celda vinculada 3 2 2 12" xfId="4556" xr:uid="{00000000-0005-0000-0000-0000CC110000}"/>
    <cellStyle name="Celda vinculada 3 2 2 2" xfId="4557" xr:uid="{00000000-0005-0000-0000-0000CD110000}"/>
    <cellStyle name="Celda vinculada 3 2 2 2 2" xfId="4558" xr:uid="{00000000-0005-0000-0000-0000CE110000}"/>
    <cellStyle name="Celda vinculada 3 2 2 2 2 2" xfId="4559" xr:uid="{00000000-0005-0000-0000-0000CF110000}"/>
    <cellStyle name="Celda vinculada 3 2 2 2 3" xfId="4560" xr:uid="{00000000-0005-0000-0000-0000D0110000}"/>
    <cellStyle name="Celda vinculada 3 2 2 3" xfId="4561" xr:uid="{00000000-0005-0000-0000-0000D1110000}"/>
    <cellStyle name="Celda vinculada 3 2 2 3 2" xfId="4562" xr:uid="{00000000-0005-0000-0000-0000D2110000}"/>
    <cellStyle name="Celda vinculada 3 2 2 3 2 2" xfId="4563" xr:uid="{00000000-0005-0000-0000-0000D3110000}"/>
    <cellStyle name="Celda vinculada 3 2 2 3 3" xfId="4564" xr:uid="{00000000-0005-0000-0000-0000D4110000}"/>
    <cellStyle name="Celda vinculada 3 2 2 4" xfId="4565" xr:uid="{00000000-0005-0000-0000-0000D5110000}"/>
    <cellStyle name="Celda vinculada 3 2 2 4 2" xfId="4566" xr:uid="{00000000-0005-0000-0000-0000D6110000}"/>
    <cellStyle name="Celda vinculada 3 2 2 4 2 2" xfId="4567" xr:uid="{00000000-0005-0000-0000-0000D7110000}"/>
    <cellStyle name="Celda vinculada 3 2 2 4 3" xfId="4568" xr:uid="{00000000-0005-0000-0000-0000D8110000}"/>
    <cellStyle name="Celda vinculada 3 2 2 5" xfId="4569" xr:uid="{00000000-0005-0000-0000-0000D9110000}"/>
    <cellStyle name="Celda vinculada 3 2 2 5 2" xfId="4570" xr:uid="{00000000-0005-0000-0000-0000DA110000}"/>
    <cellStyle name="Celda vinculada 3 2 2 5 2 2" xfId="4571" xr:uid="{00000000-0005-0000-0000-0000DB110000}"/>
    <cellStyle name="Celda vinculada 3 2 2 5 3" xfId="4572" xr:uid="{00000000-0005-0000-0000-0000DC110000}"/>
    <cellStyle name="Celda vinculada 3 2 2 6" xfId="4573" xr:uid="{00000000-0005-0000-0000-0000DD110000}"/>
    <cellStyle name="Celda vinculada 3 2 2 6 2" xfId="4574" xr:uid="{00000000-0005-0000-0000-0000DE110000}"/>
    <cellStyle name="Celda vinculada 3 2 2 6 2 2" xfId="4575" xr:uid="{00000000-0005-0000-0000-0000DF110000}"/>
    <cellStyle name="Celda vinculada 3 2 2 6 3" xfId="4576" xr:uid="{00000000-0005-0000-0000-0000E0110000}"/>
    <cellStyle name="Celda vinculada 3 2 2 7" xfId="4577" xr:uid="{00000000-0005-0000-0000-0000E1110000}"/>
    <cellStyle name="Celda vinculada 3 2 2 7 2" xfId="4578" xr:uid="{00000000-0005-0000-0000-0000E2110000}"/>
    <cellStyle name="Celda vinculada 3 2 2 7 2 2" xfId="4579" xr:uid="{00000000-0005-0000-0000-0000E3110000}"/>
    <cellStyle name="Celda vinculada 3 2 2 7 3" xfId="4580" xr:uid="{00000000-0005-0000-0000-0000E4110000}"/>
    <cellStyle name="Celda vinculada 3 2 2 8" xfId="4581" xr:uid="{00000000-0005-0000-0000-0000E5110000}"/>
    <cellStyle name="Celda vinculada 3 2 2 8 2" xfId="4582" xr:uid="{00000000-0005-0000-0000-0000E6110000}"/>
    <cellStyle name="Celda vinculada 3 2 2 8 2 2" xfId="4583" xr:uid="{00000000-0005-0000-0000-0000E7110000}"/>
    <cellStyle name="Celda vinculada 3 2 2 8 3" xfId="4584" xr:uid="{00000000-0005-0000-0000-0000E8110000}"/>
    <cellStyle name="Celda vinculada 3 2 2 9" xfId="4585" xr:uid="{00000000-0005-0000-0000-0000E9110000}"/>
    <cellStyle name="Celda vinculada 3 2 2 9 2" xfId="4586" xr:uid="{00000000-0005-0000-0000-0000EA110000}"/>
    <cellStyle name="Celda vinculada 3 2 2 9 2 2" xfId="4587" xr:uid="{00000000-0005-0000-0000-0000EB110000}"/>
    <cellStyle name="Celda vinculada 3 2 2 9 3" xfId="4588" xr:uid="{00000000-0005-0000-0000-0000EC110000}"/>
    <cellStyle name="Celda vinculada 3 2 3" xfId="4589" xr:uid="{00000000-0005-0000-0000-0000ED110000}"/>
    <cellStyle name="Celda vinculada 3 2 3 10" xfId="4590" xr:uid="{00000000-0005-0000-0000-0000EE110000}"/>
    <cellStyle name="Celda vinculada 3 2 3 10 2" xfId="4591" xr:uid="{00000000-0005-0000-0000-0000EF110000}"/>
    <cellStyle name="Celda vinculada 3 2 3 11" xfId="4592" xr:uid="{00000000-0005-0000-0000-0000F0110000}"/>
    <cellStyle name="Celda vinculada 3 2 3 2" xfId="4593" xr:uid="{00000000-0005-0000-0000-0000F1110000}"/>
    <cellStyle name="Celda vinculada 3 2 3 2 2" xfId="4594" xr:uid="{00000000-0005-0000-0000-0000F2110000}"/>
    <cellStyle name="Celda vinculada 3 2 3 2 2 2" xfId="4595" xr:uid="{00000000-0005-0000-0000-0000F3110000}"/>
    <cellStyle name="Celda vinculada 3 2 3 2 3" xfId="4596" xr:uid="{00000000-0005-0000-0000-0000F4110000}"/>
    <cellStyle name="Celda vinculada 3 2 3 3" xfId="4597" xr:uid="{00000000-0005-0000-0000-0000F5110000}"/>
    <cellStyle name="Celda vinculada 3 2 3 3 2" xfId="4598" xr:uid="{00000000-0005-0000-0000-0000F6110000}"/>
    <cellStyle name="Celda vinculada 3 2 3 3 2 2" xfId="4599" xr:uid="{00000000-0005-0000-0000-0000F7110000}"/>
    <cellStyle name="Celda vinculada 3 2 3 3 3" xfId="4600" xr:uid="{00000000-0005-0000-0000-0000F8110000}"/>
    <cellStyle name="Celda vinculada 3 2 3 4" xfId="4601" xr:uid="{00000000-0005-0000-0000-0000F9110000}"/>
    <cellStyle name="Celda vinculada 3 2 3 4 2" xfId="4602" xr:uid="{00000000-0005-0000-0000-0000FA110000}"/>
    <cellStyle name="Celda vinculada 3 2 3 4 2 2" xfId="4603" xr:uid="{00000000-0005-0000-0000-0000FB110000}"/>
    <cellStyle name="Celda vinculada 3 2 3 4 3" xfId="4604" xr:uid="{00000000-0005-0000-0000-0000FC110000}"/>
    <cellStyle name="Celda vinculada 3 2 3 5" xfId="4605" xr:uid="{00000000-0005-0000-0000-0000FD110000}"/>
    <cellStyle name="Celda vinculada 3 2 3 5 2" xfId="4606" xr:uid="{00000000-0005-0000-0000-0000FE110000}"/>
    <cellStyle name="Celda vinculada 3 2 3 5 2 2" xfId="4607" xr:uid="{00000000-0005-0000-0000-0000FF110000}"/>
    <cellStyle name="Celda vinculada 3 2 3 5 3" xfId="4608" xr:uid="{00000000-0005-0000-0000-000000120000}"/>
    <cellStyle name="Celda vinculada 3 2 3 6" xfId="4609" xr:uid="{00000000-0005-0000-0000-000001120000}"/>
    <cellStyle name="Celda vinculada 3 2 3 6 2" xfId="4610" xr:uid="{00000000-0005-0000-0000-000002120000}"/>
    <cellStyle name="Celda vinculada 3 2 3 6 2 2" xfId="4611" xr:uid="{00000000-0005-0000-0000-000003120000}"/>
    <cellStyle name="Celda vinculada 3 2 3 6 3" xfId="4612" xr:uid="{00000000-0005-0000-0000-000004120000}"/>
    <cellStyle name="Celda vinculada 3 2 3 7" xfId="4613" xr:uid="{00000000-0005-0000-0000-000005120000}"/>
    <cellStyle name="Celda vinculada 3 2 3 7 2" xfId="4614" xr:uid="{00000000-0005-0000-0000-000006120000}"/>
    <cellStyle name="Celda vinculada 3 2 3 7 2 2" xfId="4615" xr:uid="{00000000-0005-0000-0000-000007120000}"/>
    <cellStyle name="Celda vinculada 3 2 3 7 3" xfId="4616" xr:uid="{00000000-0005-0000-0000-000008120000}"/>
    <cellStyle name="Celda vinculada 3 2 3 8" xfId="4617" xr:uid="{00000000-0005-0000-0000-000009120000}"/>
    <cellStyle name="Celda vinculada 3 2 3 8 2" xfId="4618" xr:uid="{00000000-0005-0000-0000-00000A120000}"/>
    <cellStyle name="Celda vinculada 3 2 3 8 2 2" xfId="4619" xr:uid="{00000000-0005-0000-0000-00000B120000}"/>
    <cellStyle name="Celda vinculada 3 2 3 8 3" xfId="4620" xr:uid="{00000000-0005-0000-0000-00000C120000}"/>
    <cellStyle name="Celda vinculada 3 2 3 9" xfId="4621" xr:uid="{00000000-0005-0000-0000-00000D120000}"/>
    <cellStyle name="Celda vinculada 3 2 3 9 2" xfId="4622" xr:uid="{00000000-0005-0000-0000-00000E120000}"/>
    <cellStyle name="Celda vinculada 3 2 3 9 2 2" xfId="4623" xr:uid="{00000000-0005-0000-0000-00000F120000}"/>
    <cellStyle name="Celda vinculada 3 2 3 9 3" xfId="4624" xr:uid="{00000000-0005-0000-0000-000010120000}"/>
    <cellStyle name="Celda vinculada 3 2 4" xfId="4625" xr:uid="{00000000-0005-0000-0000-000011120000}"/>
    <cellStyle name="Celda vinculada 3 2 4 2" xfId="4626" xr:uid="{00000000-0005-0000-0000-000012120000}"/>
    <cellStyle name="Celda vinculada 3 2 4 2 2" xfId="4627" xr:uid="{00000000-0005-0000-0000-000013120000}"/>
    <cellStyle name="Celda vinculada 3 2 4 3" xfId="4628" xr:uid="{00000000-0005-0000-0000-000014120000}"/>
    <cellStyle name="Celda vinculada 3 2 5" xfId="4629" xr:uid="{00000000-0005-0000-0000-000015120000}"/>
    <cellStyle name="Celda vinculada 3 2 5 2" xfId="4630" xr:uid="{00000000-0005-0000-0000-000016120000}"/>
    <cellStyle name="Celda vinculada 3 2 5 2 2" xfId="4631" xr:uid="{00000000-0005-0000-0000-000017120000}"/>
    <cellStyle name="Celda vinculada 3 2 5 3" xfId="4632" xr:uid="{00000000-0005-0000-0000-000018120000}"/>
    <cellStyle name="Celda vinculada 3 2 6" xfId="4633" xr:uid="{00000000-0005-0000-0000-000019120000}"/>
    <cellStyle name="Celda vinculada 3 2 6 2" xfId="4634" xr:uid="{00000000-0005-0000-0000-00001A120000}"/>
    <cellStyle name="Celda vinculada 3 2 6 2 2" xfId="4635" xr:uid="{00000000-0005-0000-0000-00001B120000}"/>
    <cellStyle name="Celda vinculada 3 2 6 3" xfId="4636" xr:uid="{00000000-0005-0000-0000-00001C120000}"/>
    <cellStyle name="Celda vinculada 3 2 7" xfId="4637" xr:uid="{00000000-0005-0000-0000-00001D120000}"/>
    <cellStyle name="Celda vinculada 3 2 7 2" xfId="4638" xr:uid="{00000000-0005-0000-0000-00001E120000}"/>
    <cellStyle name="Celda vinculada 3 2 7 2 2" xfId="4639" xr:uid="{00000000-0005-0000-0000-00001F120000}"/>
    <cellStyle name="Celda vinculada 3 2 7 3" xfId="4640" xr:uid="{00000000-0005-0000-0000-000020120000}"/>
    <cellStyle name="Celda vinculada 3 2 8" xfId="4641" xr:uid="{00000000-0005-0000-0000-000021120000}"/>
    <cellStyle name="Celda vinculada 3 2 8 2" xfId="4642" xr:uid="{00000000-0005-0000-0000-000022120000}"/>
    <cellStyle name="Celda vinculada 3 2 8 2 2" xfId="4643" xr:uid="{00000000-0005-0000-0000-000023120000}"/>
    <cellStyle name="Celda vinculada 3 2 8 3" xfId="4644" xr:uid="{00000000-0005-0000-0000-000024120000}"/>
    <cellStyle name="Celda vinculada 3 2 9" xfId="4645" xr:uid="{00000000-0005-0000-0000-000025120000}"/>
    <cellStyle name="Celda vinculada 3 2 9 2" xfId="4646" xr:uid="{00000000-0005-0000-0000-000026120000}"/>
    <cellStyle name="Celda vinculada 3 2 9 2 2" xfId="4647" xr:uid="{00000000-0005-0000-0000-000027120000}"/>
    <cellStyle name="Celda vinculada 3 2 9 3" xfId="4648" xr:uid="{00000000-0005-0000-0000-000028120000}"/>
    <cellStyle name="Celda vinculada 3 3" xfId="4649" xr:uid="{00000000-0005-0000-0000-000029120000}"/>
    <cellStyle name="Celda vinculada 3 3 10" xfId="4650" xr:uid="{00000000-0005-0000-0000-00002A120000}"/>
    <cellStyle name="Celda vinculada 3 3 10 2" xfId="4651" xr:uid="{00000000-0005-0000-0000-00002B120000}"/>
    <cellStyle name="Celda vinculada 3 3 10 2 2" xfId="4652" xr:uid="{00000000-0005-0000-0000-00002C120000}"/>
    <cellStyle name="Celda vinculada 3 3 10 3" xfId="4653" xr:uid="{00000000-0005-0000-0000-00002D120000}"/>
    <cellStyle name="Celda vinculada 3 3 11" xfId="4654" xr:uid="{00000000-0005-0000-0000-00002E120000}"/>
    <cellStyle name="Celda vinculada 3 3 11 2" xfId="4655" xr:uid="{00000000-0005-0000-0000-00002F120000}"/>
    <cellStyle name="Celda vinculada 3 3 12" xfId="4656" xr:uid="{00000000-0005-0000-0000-000030120000}"/>
    <cellStyle name="Celda vinculada 3 3 2" xfId="4657" xr:uid="{00000000-0005-0000-0000-000031120000}"/>
    <cellStyle name="Celda vinculada 3 3 2 10" xfId="4658" xr:uid="{00000000-0005-0000-0000-000032120000}"/>
    <cellStyle name="Celda vinculada 3 3 2 10 2" xfId="4659" xr:uid="{00000000-0005-0000-0000-000033120000}"/>
    <cellStyle name="Celda vinculada 3 3 2 11" xfId="4660" xr:uid="{00000000-0005-0000-0000-000034120000}"/>
    <cellStyle name="Celda vinculada 3 3 2 2" xfId="4661" xr:uid="{00000000-0005-0000-0000-000035120000}"/>
    <cellStyle name="Celda vinculada 3 3 2 2 2" xfId="4662" xr:uid="{00000000-0005-0000-0000-000036120000}"/>
    <cellStyle name="Celda vinculada 3 3 2 2 2 2" xfId="4663" xr:uid="{00000000-0005-0000-0000-000037120000}"/>
    <cellStyle name="Celda vinculada 3 3 2 2 3" xfId="4664" xr:uid="{00000000-0005-0000-0000-000038120000}"/>
    <cellStyle name="Celda vinculada 3 3 2 3" xfId="4665" xr:uid="{00000000-0005-0000-0000-000039120000}"/>
    <cellStyle name="Celda vinculada 3 3 2 3 2" xfId="4666" xr:uid="{00000000-0005-0000-0000-00003A120000}"/>
    <cellStyle name="Celda vinculada 3 3 2 3 2 2" xfId="4667" xr:uid="{00000000-0005-0000-0000-00003B120000}"/>
    <cellStyle name="Celda vinculada 3 3 2 3 3" xfId="4668" xr:uid="{00000000-0005-0000-0000-00003C120000}"/>
    <cellStyle name="Celda vinculada 3 3 2 4" xfId="4669" xr:uid="{00000000-0005-0000-0000-00003D120000}"/>
    <cellStyle name="Celda vinculada 3 3 2 4 2" xfId="4670" xr:uid="{00000000-0005-0000-0000-00003E120000}"/>
    <cellStyle name="Celda vinculada 3 3 2 4 2 2" xfId="4671" xr:uid="{00000000-0005-0000-0000-00003F120000}"/>
    <cellStyle name="Celda vinculada 3 3 2 4 3" xfId="4672" xr:uid="{00000000-0005-0000-0000-000040120000}"/>
    <cellStyle name="Celda vinculada 3 3 2 5" xfId="4673" xr:uid="{00000000-0005-0000-0000-000041120000}"/>
    <cellStyle name="Celda vinculada 3 3 2 5 2" xfId="4674" xr:uid="{00000000-0005-0000-0000-000042120000}"/>
    <cellStyle name="Celda vinculada 3 3 2 5 2 2" xfId="4675" xr:uid="{00000000-0005-0000-0000-000043120000}"/>
    <cellStyle name="Celda vinculada 3 3 2 5 3" xfId="4676" xr:uid="{00000000-0005-0000-0000-000044120000}"/>
    <cellStyle name="Celda vinculada 3 3 2 6" xfId="4677" xr:uid="{00000000-0005-0000-0000-000045120000}"/>
    <cellStyle name="Celda vinculada 3 3 2 6 2" xfId="4678" xr:uid="{00000000-0005-0000-0000-000046120000}"/>
    <cellStyle name="Celda vinculada 3 3 2 6 2 2" xfId="4679" xr:uid="{00000000-0005-0000-0000-000047120000}"/>
    <cellStyle name="Celda vinculada 3 3 2 6 3" xfId="4680" xr:uid="{00000000-0005-0000-0000-000048120000}"/>
    <cellStyle name="Celda vinculada 3 3 2 7" xfId="4681" xr:uid="{00000000-0005-0000-0000-000049120000}"/>
    <cellStyle name="Celda vinculada 3 3 2 7 2" xfId="4682" xr:uid="{00000000-0005-0000-0000-00004A120000}"/>
    <cellStyle name="Celda vinculada 3 3 2 7 2 2" xfId="4683" xr:uid="{00000000-0005-0000-0000-00004B120000}"/>
    <cellStyle name="Celda vinculada 3 3 2 7 3" xfId="4684" xr:uid="{00000000-0005-0000-0000-00004C120000}"/>
    <cellStyle name="Celda vinculada 3 3 2 8" xfId="4685" xr:uid="{00000000-0005-0000-0000-00004D120000}"/>
    <cellStyle name="Celda vinculada 3 3 2 8 2" xfId="4686" xr:uid="{00000000-0005-0000-0000-00004E120000}"/>
    <cellStyle name="Celda vinculada 3 3 2 8 2 2" xfId="4687" xr:uid="{00000000-0005-0000-0000-00004F120000}"/>
    <cellStyle name="Celda vinculada 3 3 2 8 3" xfId="4688" xr:uid="{00000000-0005-0000-0000-000050120000}"/>
    <cellStyle name="Celda vinculada 3 3 2 9" xfId="4689" xr:uid="{00000000-0005-0000-0000-000051120000}"/>
    <cellStyle name="Celda vinculada 3 3 2 9 2" xfId="4690" xr:uid="{00000000-0005-0000-0000-000052120000}"/>
    <cellStyle name="Celda vinculada 3 3 2 9 2 2" xfId="4691" xr:uid="{00000000-0005-0000-0000-000053120000}"/>
    <cellStyle name="Celda vinculada 3 3 2 9 3" xfId="4692" xr:uid="{00000000-0005-0000-0000-000054120000}"/>
    <cellStyle name="Celda vinculada 3 3 3" xfId="4693" xr:uid="{00000000-0005-0000-0000-000055120000}"/>
    <cellStyle name="Celda vinculada 3 3 3 2" xfId="4694" xr:uid="{00000000-0005-0000-0000-000056120000}"/>
    <cellStyle name="Celda vinculada 3 3 3 2 2" xfId="4695" xr:uid="{00000000-0005-0000-0000-000057120000}"/>
    <cellStyle name="Celda vinculada 3 3 3 3" xfId="4696" xr:uid="{00000000-0005-0000-0000-000058120000}"/>
    <cellStyle name="Celda vinculada 3 3 4" xfId="4697" xr:uid="{00000000-0005-0000-0000-000059120000}"/>
    <cellStyle name="Celda vinculada 3 3 4 2" xfId="4698" xr:uid="{00000000-0005-0000-0000-00005A120000}"/>
    <cellStyle name="Celda vinculada 3 3 4 2 2" xfId="4699" xr:uid="{00000000-0005-0000-0000-00005B120000}"/>
    <cellStyle name="Celda vinculada 3 3 4 3" xfId="4700" xr:uid="{00000000-0005-0000-0000-00005C120000}"/>
    <cellStyle name="Celda vinculada 3 3 5" xfId="4701" xr:uid="{00000000-0005-0000-0000-00005D120000}"/>
    <cellStyle name="Celda vinculada 3 3 5 2" xfId="4702" xr:uid="{00000000-0005-0000-0000-00005E120000}"/>
    <cellStyle name="Celda vinculada 3 3 5 2 2" xfId="4703" xr:uid="{00000000-0005-0000-0000-00005F120000}"/>
    <cellStyle name="Celda vinculada 3 3 5 3" xfId="4704" xr:uid="{00000000-0005-0000-0000-000060120000}"/>
    <cellStyle name="Celda vinculada 3 3 6" xfId="4705" xr:uid="{00000000-0005-0000-0000-000061120000}"/>
    <cellStyle name="Celda vinculada 3 3 6 2" xfId="4706" xr:uid="{00000000-0005-0000-0000-000062120000}"/>
    <cellStyle name="Celda vinculada 3 3 6 2 2" xfId="4707" xr:uid="{00000000-0005-0000-0000-000063120000}"/>
    <cellStyle name="Celda vinculada 3 3 6 3" xfId="4708" xr:uid="{00000000-0005-0000-0000-000064120000}"/>
    <cellStyle name="Celda vinculada 3 3 7" xfId="4709" xr:uid="{00000000-0005-0000-0000-000065120000}"/>
    <cellStyle name="Celda vinculada 3 3 7 2" xfId="4710" xr:uid="{00000000-0005-0000-0000-000066120000}"/>
    <cellStyle name="Celda vinculada 3 3 7 2 2" xfId="4711" xr:uid="{00000000-0005-0000-0000-000067120000}"/>
    <cellStyle name="Celda vinculada 3 3 7 3" xfId="4712" xr:uid="{00000000-0005-0000-0000-000068120000}"/>
    <cellStyle name="Celda vinculada 3 3 8" xfId="4713" xr:uid="{00000000-0005-0000-0000-000069120000}"/>
    <cellStyle name="Celda vinculada 3 3 8 2" xfId="4714" xr:uid="{00000000-0005-0000-0000-00006A120000}"/>
    <cellStyle name="Celda vinculada 3 3 8 2 2" xfId="4715" xr:uid="{00000000-0005-0000-0000-00006B120000}"/>
    <cellStyle name="Celda vinculada 3 3 8 3" xfId="4716" xr:uid="{00000000-0005-0000-0000-00006C120000}"/>
    <cellStyle name="Celda vinculada 3 3 9" xfId="4717" xr:uid="{00000000-0005-0000-0000-00006D120000}"/>
    <cellStyle name="Celda vinculada 3 3 9 2" xfId="4718" xr:uid="{00000000-0005-0000-0000-00006E120000}"/>
    <cellStyle name="Celda vinculada 3 3 9 2 2" xfId="4719" xr:uid="{00000000-0005-0000-0000-00006F120000}"/>
    <cellStyle name="Celda vinculada 3 3 9 3" xfId="4720" xr:uid="{00000000-0005-0000-0000-000070120000}"/>
    <cellStyle name="Celda vinculada 3 4" xfId="4721" xr:uid="{00000000-0005-0000-0000-000071120000}"/>
    <cellStyle name="Celda vinculada 3 4 10" xfId="4722" xr:uid="{00000000-0005-0000-0000-000072120000}"/>
    <cellStyle name="Celda vinculada 3 4 10 2" xfId="4723" xr:uid="{00000000-0005-0000-0000-000073120000}"/>
    <cellStyle name="Celda vinculada 3 4 11" xfId="4724" xr:uid="{00000000-0005-0000-0000-000074120000}"/>
    <cellStyle name="Celda vinculada 3 4 2" xfId="4725" xr:uid="{00000000-0005-0000-0000-000075120000}"/>
    <cellStyle name="Celda vinculada 3 4 2 2" xfId="4726" xr:uid="{00000000-0005-0000-0000-000076120000}"/>
    <cellStyle name="Celda vinculada 3 4 2 2 2" xfId="4727" xr:uid="{00000000-0005-0000-0000-000077120000}"/>
    <cellStyle name="Celda vinculada 3 4 2 3" xfId="4728" xr:uid="{00000000-0005-0000-0000-000078120000}"/>
    <cellStyle name="Celda vinculada 3 4 3" xfId="4729" xr:uid="{00000000-0005-0000-0000-000079120000}"/>
    <cellStyle name="Celda vinculada 3 4 3 2" xfId="4730" xr:uid="{00000000-0005-0000-0000-00007A120000}"/>
    <cellStyle name="Celda vinculada 3 4 3 2 2" xfId="4731" xr:uid="{00000000-0005-0000-0000-00007B120000}"/>
    <cellStyle name="Celda vinculada 3 4 3 3" xfId="4732" xr:uid="{00000000-0005-0000-0000-00007C120000}"/>
    <cellStyle name="Celda vinculada 3 4 4" xfId="4733" xr:uid="{00000000-0005-0000-0000-00007D120000}"/>
    <cellStyle name="Celda vinculada 3 4 4 2" xfId="4734" xr:uid="{00000000-0005-0000-0000-00007E120000}"/>
    <cellStyle name="Celda vinculada 3 4 4 2 2" xfId="4735" xr:uid="{00000000-0005-0000-0000-00007F120000}"/>
    <cellStyle name="Celda vinculada 3 4 4 3" xfId="4736" xr:uid="{00000000-0005-0000-0000-000080120000}"/>
    <cellStyle name="Celda vinculada 3 4 5" xfId="4737" xr:uid="{00000000-0005-0000-0000-000081120000}"/>
    <cellStyle name="Celda vinculada 3 4 5 2" xfId="4738" xr:uid="{00000000-0005-0000-0000-000082120000}"/>
    <cellStyle name="Celda vinculada 3 4 5 2 2" xfId="4739" xr:uid="{00000000-0005-0000-0000-000083120000}"/>
    <cellStyle name="Celda vinculada 3 4 5 3" xfId="4740" xr:uid="{00000000-0005-0000-0000-000084120000}"/>
    <cellStyle name="Celda vinculada 3 4 6" xfId="4741" xr:uid="{00000000-0005-0000-0000-000085120000}"/>
    <cellStyle name="Celda vinculada 3 4 6 2" xfId="4742" xr:uid="{00000000-0005-0000-0000-000086120000}"/>
    <cellStyle name="Celda vinculada 3 4 6 2 2" xfId="4743" xr:uid="{00000000-0005-0000-0000-000087120000}"/>
    <cellStyle name="Celda vinculada 3 4 6 3" xfId="4744" xr:uid="{00000000-0005-0000-0000-000088120000}"/>
    <cellStyle name="Celda vinculada 3 4 7" xfId="4745" xr:uid="{00000000-0005-0000-0000-000089120000}"/>
    <cellStyle name="Celda vinculada 3 4 7 2" xfId="4746" xr:uid="{00000000-0005-0000-0000-00008A120000}"/>
    <cellStyle name="Celda vinculada 3 4 7 2 2" xfId="4747" xr:uid="{00000000-0005-0000-0000-00008B120000}"/>
    <cellStyle name="Celda vinculada 3 4 7 3" xfId="4748" xr:uid="{00000000-0005-0000-0000-00008C120000}"/>
    <cellStyle name="Celda vinculada 3 4 8" xfId="4749" xr:uid="{00000000-0005-0000-0000-00008D120000}"/>
    <cellStyle name="Celda vinculada 3 4 8 2" xfId="4750" xr:uid="{00000000-0005-0000-0000-00008E120000}"/>
    <cellStyle name="Celda vinculada 3 4 8 2 2" xfId="4751" xr:uid="{00000000-0005-0000-0000-00008F120000}"/>
    <cellStyle name="Celda vinculada 3 4 8 3" xfId="4752" xr:uid="{00000000-0005-0000-0000-000090120000}"/>
    <cellStyle name="Celda vinculada 3 4 9" xfId="4753" xr:uid="{00000000-0005-0000-0000-000091120000}"/>
    <cellStyle name="Celda vinculada 3 4 9 2" xfId="4754" xr:uid="{00000000-0005-0000-0000-000092120000}"/>
    <cellStyle name="Celda vinculada 3 4 9 2 2" xfId="4755" xr:uid="{00000000-0005-0000-0000-000093120000}"/>
    <cellStyle name="Celda vinculada 3 4 9 3" xfId="4756" xr:uid="{00000000-0005-0000-0000-000094120000}"/>
    <cellStyle name="Celda vinculada 3 5" xfId="4757" xr:uid="{00000000-0005-0000-0000-000095120000}"/>
    <cellStyle name="Celda vinculada 3 5 2" xfId="4758" xr:uid="{00000000-0005-0000-0000-000096120000}"/>
    <cellStyle name="Celda vinculada 3 5 2 2" xfId="4759" xr:uid="{00000000-0005-0000-0000-000097120000}"/>
    <cellStyle name="Celda vinculada 3 5 3" xfId="4760" xr:uid="{00000000-0005-0000-0000-000098120000}"/>
    <cellStyle name="Celda vinculada 3 6" xfId="4761" xr:uid="{00000000-0005-0000-0000-000099120000}"/>
    <cellStyle name="Celda vinculada 3 6 2" xfId="4762" xr:uid="{00000000-0005-0000-0000-00009A120000}"/>
    <cellStyle name="Celda vinculada 3 6 2 2" xfId="4763" xr:uid="{00000000-0005-0000-0000-00009B120000}"/>
    <cellStyle name="Celda vinculada 3 6 3" xfId="4764" xr:uid="{00000000-0005-0000-0000-00009C120000}"/>
    <cellStyle name="Celda vinculada 3 7" xfId="4765" xr:uid="{00000000-0005-0000-0000-00009D120000}"/>
    <cellStyle name="Celda vinculada 3 7 2" xfId="4766" xr:uid="{00000000-0005-0000-0000-00009E120000}"/>
    <cellStyle name="Celda vinculada 3 7 2 2" xfId="4767" xr:uid="{00000000-0005-0000-0000-00009F120000}"/>
    <cellStyle name="Celda vinculada 3 7 3" xfId="4768" xr:uid="{00000000-0005-0000-0000-0000A0120000}"/>
    <cellStyle name="Celda vinculada 3 8" xfId="4769" xr:uid="{00000000-0005-0000-0000-0000A1120000}"/>
    <cellStyle name="Celda vinculada 3 8 2" xfId="4770" xr:uid="{00000000-0005-0000-0000-0000A2120000}"/>
    <cellStyle name="Celda vinculada 3 8 2 2" xfId="4771" xr:uid="{00000000-0005-0000-0000-0000A3120000}"/>
    <cellStyle name="Celda vinculada 3 8 3" xfId="4772" xr:uid="{00000000-0005-0000-0000-0000A4120000}"/>
    <cellStyle name="Celda vinculada 3 9" xfId="4773" xr:uid="{00000000-0005-0000-0000-0000A5120000}"/>
    <cellStyle name="Celda vinculada 3 9 2" xfId="4774" xr:uid="{00000000-0005-0000-0000-0000A6120000}"/>
    <cellStyle name="Celda vinculada 3 9 2 2" xfId="4775" xr:uid="{00000000-0005-0000-0000-0000A7120000}"/>
    <cellStyle name="Celda vinculada 3 9 3" xfId="4776" xr:uid="{00000000-0005-0000-0000-0000A8120000}"/>
    <cellStyle name="Celda vinculada 4" xfId="4777" xr:uid="{00000000-0005-0000-0000-0000A9120000}"/>
    <cellStyle name="Celda vinculada 4 10" xfId="4778" xr:uid="{00000000-0005-0000-0000-0000AA120000}"/>
    <cellStyle name="Celda vinculada 4 10 2" xfId="4779" xr:uid="{00000000-0005-0000-0000-0000AB120000}"/>
    <cellStyle name="Celda vinculada 4 10 2 2" xfId="4780" xr:uid="{00000000-0005-0000-0000-0000AC120000}"/>
    <cellStyle name="Celda vinculada 4 10 3" xfId="4781" xr:uid="{00000000-0005-0000-0000-0000AD120000}"/>
    <cellStyle name="Celda vinculada 4 11" xfId="4782" xr:uid="{00000000-0005-0000-0000-0000AE120000}"/>
    <cellStyle name="Celda vinculada 4 11 2" xfId="4783" xr:uid="{00000000-0005-0000-0000-0000AF120000}"/>
    <cellStyle name="Celda vinculada 4 11 2 2" xfId="4784" xr:uid="{00000000-0005-0000-0000-0000B0120000}"/>
    <cellStyle name="Celda vinculada 4 11 3" xfId="4785" xr:uid="{00000000-0005-0000-0000-0000B1120000}"/>
    <cellStyle name="Celda vinculada 4 12" xfId="4786" xr:uid="{00000000-0005-0000-0000-0000B2120000}"/>
    <cellStyle name="Celda vinculada 4 12 2" xfId="4787" xr:uid="{00000000-0005-0000-0000-0000B3120000}"/>
    <cellStyle name="Celda vinculada 4 13" xfId="4788" xr:uid="{00000000-0005-0000-0000-0000B4120000}"/>
    <cellStyle name="Celda vinculada 4 2" xfId="4789" xr:uid="{00000000-0005-0000-0000-0000B5120000}"/>
    <cellStyle name="Celda vinculada 4 2 10" xfId="4790" xr:uid="{00000000-0005-0000-0000-0000B6120000}"/>
    <cellStyle name="Celda vinculada 4 2 10 2" xfId="4791" xr:uid="{00000000-0005-0000-0000-0000B7120000}"/>
    <cellStyle name="Celda vinculada 4 2 10 2 2" xfId="4792" xr:uid="{00000000-0005-0000-0000-0000B8120000}"/>
    <cellStyle name="Celda vinculada 4 2 10 3" xfId="4793" xr:uid="{00000000-0005-0000-0000-0000B9120000}"/>
    <cellStyle name="Celda vinculada 4 2 11" xfId="4794" xr:uid="{00000000-0005-0000-0000-0000BA120000}"/>
    <cellStyle name="Celda vinculada 4 2 11 2" xfId="4795" xr:uid="{00000000-0005-0000-0000-0000BB120000}"/>
    <cellStyle name="Celda vinculada 4 2 12" xfId="4796" xr:uid="{00000000-0005-0000-0000-0000BC120000}"/>
    <cellStyle name="Celda vinculada 4 2 2" xfId="4797" xr:uid="{00000000-0005-0000-0000-0000BD120000}"/>
    <cellStyle name="Celda vinculada 4 2 2 2" xfId="4798" xr:uid="{00000000-0005-0000-0000-0000BE120000}"/>
    <cellStyle name="Celda vinculada 4 2 2 2 2" xfId="4799" xr:uid="{00000000-0005-0000-0000-0000BF120000}"/>
    <cellStyle name="Celda vinculada 4 2 2 3" xfId="4800" xr:uid="{00000000-0005-0000-0000-0000C0120000}"/>
    <cellStyle name="Celda vinculada 4 2 3" xfId="4801" xr:uid="{00000000-0005-0000-0000-0000C1120000}"/>
    <cellStyle name="Celda vinculada 4 2 3 2" xfId="4802" xr:uid="{00000000-0005-0000-0000-0000C2120000}"/>
    <cellStyle name="Celda vinculada 4 2 3 2 2" xfId="4803" xr:uid="{00000000-0005-0000-0000-0000C3120000}"/>
    <cellStyle name="Celda vinculada 4 2 3 3" xfId="4804" xr:uid="{00000000-0005-0000-0000-0000C4120000}"/>
    <cellStyle name="Celda vinculada 4 2 4" xfId="4805" xr:uid="{00000000-0005-0000-0000-0000C5120000}"/>
    <cellStyle name="Celda vinculada 4 2 4 2" xfId="4806" xr:uid="{00000000-0005-0000-0000-0000C6120000}"/>
    <cellStyle name="Celda vinculada 4 2 4 2 2" xfId="4807" xr:uid="{00000000-0005-0000-0000-0000C7120000}"/>
    <cellStyle name="Celda vinculada 4 2 4 3" xfId="4808" xr:uid="{00000000-0005-0000-0000-0000C8120000}"/>
    <cellStyle name="Celda vinculada 4 2 5" xfId="4809" xr:uid="{00000000-0005-0000-0000-0000C9120000}"/>
    <cellStyle name="Celda vinculada 4 2 5 2" xfId="4810" xr:uid="{00000000-0005-0000-0000-0000CA120000}"/>
    <cellStyle name="Celda vinculada 4 2 5 2 2" xfId="4811" xr:uid="{00000000-0005-0000-0000-0000CB120000}"/>
    <cellStyle name="Celda vinculada 4 2 5 3" xfId="4812" xr:uid="{00000000-0005-0000-0000-0000CC120000}"/>
    <cellStyle name="Celda vinculada 4 2 6" xfId="4813" xr:uid="{00000000-0005-0000-0000-0000CD120000}"/>
    <cellStyle name="Celda vinculada 4 2 6 2" xfId="4814" xr:uid="{00000000-0005-0000-0000-0000CE120000}"/>
    <cellStyle name="Celda vinculada 4 2 6 2 2" xfId="4815" xr:uid="{00000000-0005-0000-0000-0000CF120000}"/>
    <cellStyle name="Celda vinculada 4 2 6 3" xfId="4816" xr:uid="{00000000-0005-0000-0000-0000D0120000}"/>
    <cellStyle name="Celda vinculada 4 2 7" xfId="4817" xr:uid="{00000000-0005-0000-0000-0000D1120000}"/>
    <cellStyle name="Celda vinculada 4 2 7 2" xfId="4818" xr:uid="{00000000-0005-0000-0000-0000D2120000}"/>
    <cellStyle name="Celda vinculada 4 2 7 2 2" xfId="4819" xr:uid="{00000000-0005-0000-0000-0000D3120000}"/>
    <cellStyle name="Celda vinculada 4 2 7 3" xfId="4820" xr:uid="{00000000-0005-0000-0000-0000D4120000}"/>
    <cellStyle name="Celda vinculada 4 2 8" xfId="4821" xr:uid="{00000000-0005-0000-0000-0000D5120000}"/>
    <cellStyle name="Celda vinculada 4 2 8 2" xfId="4822" xr:uid="{00000000-0005-0000-0000-0000D6120000}"/>
    <cellStyle name="Celda vinculada 4 2 8 2 2" xfId="4823" xr:uid="{00000000-0005-0000-0000-0000D7120000}"/>
    <cellStyle name="Celda vinculada 4 2 8 3" xfId="4824" xr:uid="{00000000-0005-0000-0000-0000D8120000}"/>
    <cellStyle name="Celda vinculada 4 2 9" xfId="4825" xr:uid="{00000000-0005-0000-0000-0000D9120000}"/>
    <cellStyle name="Celda vinculada 4 2 9 2" xfId="4826" xr:uid="{00000000-0005-0000-0000-0000DA120000}"/>
    <cellStyle name="Celda vinculada 4 2 9 2 2" xfId="4827" xr:uid="{00000000-0005-0000-0000-0000DB120000}"/>
    <cellStyle name="Celda vinculada 4 2 9 3" xfId="4828" xr:uid="{00000000-0005-0000-0000-0000DC120000}"/>
    <cellStyle name="Celda vinculada 4 3" xfId="4829" xr:uid="{00000000-0005-0000-0000-0000DD120000}"/>
    <cellStyle name="Celda vinculada 4 3 10" xfId="4830" xr:uid="{00000000-0005-0000-0000-0000DE120000}"/>
    <cellStyle name="Celda vinculada 4 3 10 2" xfId="4831" xr:uid="{00000000-0005-0000-0000-0000DF120000}"/>
    <cellStyle name="Celda vinculada 4 3 11" xfId="4832" xr:uid="{00000000-0005-0000-0000-0000E0120000}"/>
    <cellStyle name="Celda vinculada 4 3 2" xfId="4833" xr:uid="{00000000-0005-0000-0000-0000E1120000}"/>
    <cellStyle name="Celda vinculada 4 3 2 2" xfId="4834" xr:uid="{00000000-0005-0000-0000-0000E2120000}"/>
    <cellStyle name="Celda vinculada 4 3 2 2 2" xfId="4835" xr:uid="{00000000-0005-0000-0000-0000E3120000}"/>
    <cellStyle name="Celda vinculada 4 3 2 3" xfId="4836" xr:uid="{00000000-0005-0000-0000-0000E4120000}"/>
    <cellStyle name="Celda vinculada 4 3 3" xfId="4837" xr:uid="{00000000-0005-0000-0000-0000E5120000}"/>
    <cellStyle name="Celda vinculada 4 3 3 2" xfId="4838" xr:uid="{00000000-0005-0000-0000-0000E6120000}"/>
    <cellStyle name="Celda vinculada 4 3 3 2 2" xfId="4839" xr:uid="{00000000-0005-0000-0000-0000E7120000}"/>
    <cellStyle name="Celda vinculada 4 3 3 3" xfId="4840" xr:uid="{00000000-0005-0000-0000-0000E8120000}"/>
    <cellStyle name="Celda vinculada 4 3 4" xfId="4841" xr:uid="{00000000-0005-0000-0000-0000E9120000}"/>
    <cellStyle name="Celda vinculada 4 3 4 2" xfId="4842" xr:uid="{00000000-0005-0000-0000-0000EA120000}"/>
    <cellStyle name="Celda vinculada 4 3 4 2 2" xfId="4843" xr:uid="{00000000-0005-0000-0000-0000EB120000}"/>
    <cellStyle name="Celda vinculada 4 3 4 3" xfId="4844" xr:uid="{00000000-0005-0000-0000-0000EC120000}"/>
    <cellStyle name="Celda vinculada 4 3 5" xfId="4845" xr:uid="{00000000-0005-0000-0000-0000ED120000}"/>
    <cellStyle name="Celda vinculada 4 3 5 2" xfId="4846" xr:uid="{00000000-0005-0000-0000-0000EE120000}"/>
    <cellStyle name="Celda vinculada 4 3 5 2 2" xfId="4847" xr:uid="{00000000-0005-0000-0000-0000EF120000}"/>
    <cellStyle name="Celda vinculada 4 3 5 3" xfId="4848" xr:uid="{00000000-0005-0000-0000-0000F0120000}"/>
    <cellStyle name="Celda vinculada 4 3 6" xfId="4849" xr:uid="{00000000-0005-0000-0000-0000F1120000}"/>
    <cellStyle name="Celda vinculada 4 3 6 2" xfId="4850" xr:uid="{00000000-0005-0000-0000-0000F2120000}"/>
    <cellStyle name="Celda vinculada 4 3 6 2 2" xfId="4851" xr:uid="{00000000-0005-0000-0000-0000F3120000}"/>
    <cellStyle name="Celda vinculada 4 3 6 3" xfId="4852" xr:uid="{00000000-0005-0000-0000-0000F4120000}"/>
    <cellStyle name="Celda vinculada 4 3 7" xfId="4853" xr:uid="{00000000-0005-0000-0000-0000F5120000}"/>
    <cellStyle name="Celda vinculada 4 3 7 2" xfId="4854" xr:uid="{00000000-0005-0000-0000-0000F6120000}"/>
    <cellStyle name="Celda vinculada 4 3 7 2 2" xfId="4855" xr:uid="{00000000-0005-0000-0000-0000F7120000}"/>
    <cellStyle name="Celda vinculada 4 3 7 3" xfId="4856" xr:uid="{00000000-0005-0000-0000-0000F8120000}"/>
    <cellStyle name="Celda vinculada 4 3 8" xfId="4857" xr:uid="{00000000-0005-0000-0000-0000F9120000}"/>
    <cellStyle name="Celda vinculada 4 3 8 2" xfId="4858" xr:uid="{00000000-0005-0000-0000-0000FA120000}"/>
    <cellStyle name="Celda vinculada 4 3 8 2 2" xfId="4859" xr:uid="{00000000-0005-0000-0000-0000FB120000}"/>
    <cellStyle name="Celda vinculada 4 3 8 3" xfId="4860" xr:uid="{00000000-0005-0000-0000-0000FC120000}"/>
    <cellStyle name="Celda vinculada 4 3 9" xfId="4861" xr:uid="{00000000-0005-0000-0000-0000FD120000}"/>
    <cellStyle name="Celda vinculada 4 3 9 2" xfId="4862" xr:uid="{00000000-0005-0000-0000-0000FE120000}"/>
    <cellStyle name="Celda vinculada 4 3 9 2 2" xfId="4863" xr:uid="{00000000-0005-0000-0000-0000FF120000}"/>
    <cellStyle name="Celda vinculada 4 3 9 3" xfId="4864" xr:uid="{00000000-0005-0000-0000-000000130000}"/>
    <cellStyle name="Celda vinculada 4 4" xfId="4865" xr:uid="{00000000-0005-0000-0000-000001130000}"/>
    <cellStyle name="Celda vinculada 4 4 2" xfId="4866" xr:uid="{00000000-0005-0000-0000-000002130000}"/>
    <cellStyle name="Celda vinculada 4 4 2 2" xfId="4867" xr:uid="{00000000-0005-0000-0000-000003130000}"/>
    <cellStyle name="Celda vinculada 4 4 3" xfId="4868" xr:uid="{00000000-0005-0000-0000-000004130000}"/>
    <cellStyle name="Celda vinculada 4 5" xfId="4869" xr:uid="{00000000-0005-0000-0000-000005130000}"/>
    <cellStyle name="Celda vinculada 4 5 2" xfId="4870" xr:uid="{00000000-0005-0000-0000-000006130000}"/>
    <cellStyle name="Celda vinculada 4 5 2 2" xfId="4871" xr:uid="{00000000-0005-0000-0000-000007130000}"/>
    <cellStyle name="Celda vinculada 4 5 3" xfId="4872" xr:uid="{00000000-0005-0000-0000-000008130000}"/>
    <cellStyle name="Celda vinculada 4 6" xfId="4873" xr:uid="{00000000-0005-0000-0000-000009130000}"/>
    <cellStyle name="Celda vinculada 4 6 2" xfId="4874" xr:uid="{00000000-0005-0000-0000-00000A130000}"/>
    <cellStyle name="Celda vinculada 4 6 2 2" xfId="4875" xr:uid="{00000000-0005-0000-0000-00000B130000}"/>
    <cellStyle name="Celda vinculada 4 6 3" xfId="4876" xr:uid="{00000000-0005-0000-0000-00000C130000}"/>
    <cellStyle name="Celda vinculada 4 7" xfId="4877" xr:uid="{00000000-0005-0000-0000-00000D130000}"/>
    <cellStyle name="Celda vinculada 4 7 2" xfId="4878" xr:uid="{00000000-0005-0000-0000-00000E130000}"/>
    <cellStyle name="Celda vinculada 4 7 2 2" xfId="4879" xr:uid="{00000000-0005-0000-0000-00000F130000}"/>
    <cellStyle name="Celda vinculada 4 7 3" xfId="4880" xr:uid="{00000000-0005-0000-0000-000010130000}"/>
    <cellStyle name="Celda vinculada 4 8" xfId="4881" xr:uid="{00000000-0005-0000-0000-000011130000}"/>
    <cellStyle name="Celda vinculada 4 8 2" xfId="4882" xr:uid="{00000000-0005-0000-0000-000012130000}"/>
    <cellStyle name="Celda vinculada 4 8 2 2" xfId="4883" xr:uid="{00000000-0005-0000-0000-000013130000}"/>
    <cellStyle name="Celda vinculada 4 8 3" xfId="4884" xr:uid="{00000000-0005-0000-0000-000014130000}"/>
    <cellStyle name="Celda vinculada 4 9" xfId="4885" xr:uid="{00000000-0005-0000-0000-000015130000}"/>
    <cellStyle name="Celda vinculada 4 9 2" xfId="4886" xr:uid="{00000000-0005-0000-0000-000016130000}"/>
    <cellStyle name="Celda vinculada 4 9 2 2" xfId="4887" xr:uid="{00000000-0005-0000-0000-000017130000}"/>
    <cellStyle name="Celda vinculada 4 9 3" xfId="4888" xr:uid="{00000000-0005-0000-0000-000018130000}"/>
    <cellStyle name="Cella collegata" xfId="536" xr:uid="{00000000-0005-0000-0000-000018020000}"/>
    <cellStyle name="Cella collegata 2" xfId="4889" xr:uid="{00000000-0005-0000-0000-000019130000}"/>
    <cellStyle name="Cella collegata 2 10" xfId="4890" xr:uid="{00000000-0005-0000-0000-00001A130000}"/>
    <cellStyle name="Cella collegata 2 10 2" xfId="4891" xr:uid="{00000000-0005-0000-0000-00001B130000}"/>
    <cellStyle name="Cella collegata 2 10 2 2" xfId="4892" xr:uid="{00000000-0005-0000-0000-00001C130000}"/>
    <cellStyle name="Cella collegata 2 10 3" xfId="4893" xr:uid="{00000000-0005-0000-0000-00001D130000}"/>
    <cellStyle name="Cella collegata 2 11" xfId="4894" xr:uid="{00000000-0005-0000-0000-00001E130000}"/>
    <cellStyle name="Cella collegata 2 11 2" xfId="4895" xr:uid="{00000000-0005-0000-0000-00001F130000}"/>
    <cellStyle name="Cella collegata 2 11 2 2" xfId="4896" xr:uid="{00000000-0005-0000-0000-000020130000}"/>
    <cellStyle name="Cella collegata 2 11 3" xfId="4897" xr:uid="{00000000-0005-0000-0000-000021130000}"/>
    <cellStyle name="Cella collegata 2 12" xfId="4898" xr:uid="{00000000-0005-0000-0000-000022130000}"/>
    <cellStyle name="Cella collegata 2 12 2" xfId="4899" xr:uid="{00000000-0005-0000-0000-000023130000}"/>
    <cellStyle name="Cella collegata 2 12 2 2" xfId="4900" xr:uid="{00000000-0005-0000-0000-000024130000}"/>
    <cellStyle name="Cella collegata 2 12 3" xfId="4901" xr:uid="{00000000-0005-0000-0000-000025130000}"/>
    <cellStyle name="Cella collegata 2 13" xfId="4902" xr:uid="{00000000-0005-0000-0000-000026130000}"/>
    <cellStyle name="Cella collegata 2 13 2" xfId="4903" xr:uid="{00000000-0005-0000-0000-000027130000}"/>
    <cellStyle name="Cella collegata 2 13 2 2" xfId="4904" xr:uid="{00000000-0005-0000-0000-000028130000}"/>
    <cellStyle name="Cella collegata 2 13 3" xfId="4905" xr:uid="{00000000-0005-0000-0000-000029130000}"/>
    <cellStyle name="Cella collegata 2 14" xfId="4906" xr:uid="{00000000-0005-0000-0000-00002A130000}"/>
    <cellStyle name="Cella collegata 2 14 2" xfId="4907" xr:uid="{00000000-0005-0000-0000-00002B130000}"/>
    <cellStyle name="Cella collegata 2 15" xfId="4908" xr:uid="{00000000-0005-0000-0000-00002C130000}"/>
    <cellStyle name="Cella collegata 2 2" xfId="4909" xr:uid="{00000000-0005-0000-0000-00002D130000}"/>
    <cellStyle name="Cella collegata 2 2 10" xfId="4910" xr:uid="{00000000-0005-0000-0000-00002E130000}"/>
    <cellStyle name="Cella collegata 2 2 10 2" xfId="4911" xr:uid="{00000000-0005-0000-0000-00002F130000}"/>
    <cellStyle name="Cella collegata 2 2 10 2 2" xfId="4912" xr:uid="{00000000-0005-0000-0000-000030130000}"/>
    <cellStyle name="Cella collegata 2 2 10 3" xfId="4913" xr:uid="{00000000-0005-0000-0000-000031130000}"/>
    <cellStyle name="Cella collegata 2 2 11" xfId="4914" xr:uid="{00000000-0005-0000-0000-000032130000}"/>
    <cellStyle name="Cella collegata 2 2 11 2" xfId="4915" xr:uid="{00000000-0005-0000-0000-000033130000}"/>
    <cellStyle name="Cella collegata 2 2 11 2 2" xfId="4916" xr:uid="{00000000-0005-0000-0000-000034130000}"/>
    <cellStyle name="Cella collegata 2 2 11 3" xfId="4917" xr:uid="{00000000-0005-0000-0000-000035130000}"/>
    <cellStyle name="Cella collegata 2 2 12" xfId="4918" xr:uid="{00000000-0005-0000-0000-000036130000}"/>
    <cellStyle name="Cella collegata 2 2 12 2" xfId="4919" xr:uid="{00000000-0005-0000-0000-000037130000}"/>
    <cellStyle name="Cella collegata 2 2 12 2 2" xfId="4920" xr:uid="{00000000-0005-0000-0000-000038130000}"/>
    <cellStyle name="Cella collegata 2 2 12 3" xfId="4921" xr:uid="{00000000-0005-0000-0000-000039130000}"/>
    <cellStyle name="Cella collegata 2 2 13" xfId="4922" xr:uid="{00000000-0005-0000-0000-00003A130000}"/>
    <cellStyle name="Cella collegata 2 2 13 2" xfId="4923" xr:uid="{00000000-0005-0000-0000-00003B130000}"/>
    <cellStyle name="Cella collegata 2 2 14" xfId="4924" xr:uid="{00000000-0005-0000-0000-00003C130000}"/>
    <cellStyle name="Cella collegata 2 2 2" xfId="4925" xr:uid="{00000000-0005-0000-0000-00003D130000}"/>
    <cellStyle name="Cella collegata 2 2 2 10" xfId="4926" xr:uid="{00000000-0005-0000-0000-00003E130000}"/>
    <cellStyle name="Cella collegata 2 2 2 10 2" xfId="4927" xr:uid="{00000000-0005-0000-0000-00003F130000}"/>
    <cellStyle name="Cella collegata 2 2 2 10 2 2" xfId="4928" xr:uid="{00000000-0005-0000-0000-000040130000}"/>
    <cellStyle name="Cella collegata 2 2 2 10 3" xfId="4929" xr:uid="{00000000-0005-0000-0000-000041130000}"/>
    <cellStyle name="Cella collegata 2 2 2 11" xfId="4930" xr:uid="{00000000-0005-0000-0000-000042130000}"/>
    <cellStyle name="Cella collegata 2 2 2 11 2" xfId="4931" xr:uid="{00000000-0005-0000-0000-000043130000}"/>
    <cellStyle name="Cella collegata 2 2 2 11 2 2" xfId="4932" xr:uid="{00000000-0005-0000-0000-000044130000}"/>
    <cellStyle name="Cella collegata 2 2 2 11 3" xfId="4933" xr:uid="{00000000-0005-0000-0000-000045130000}"/>
    <cellStyle name="Cella collegata 2 2 2 12" xfId="4934" xr:uid="{00000000-0005-0000-0000-000046130000}"/>
    <cellStyle name="Cella collegata 2 2 2 12 2" xfId="4935" xr:uid="{00000000-0005-0000-0000-000047130000}"/>
    <cellStyle name="Cella collegata 2 2 2 13" xfId="4936" xr:uid="{00000000-0005-0000-0000-000048130000}"/>
    <cellStyle name="Cella collegata 2 2 2 2" xfId="4937" xr:uid="{00000000-0005-0000-0000-000049130000}"/>
    <cellStyle name="Cella collegata 2 2 2 2 10" xfId="4938" xr:uid="{00000000-0005-0000-0000-00004A130000}"/>
    <cellStyle name="Cella collegata 2 2 2 2 10 2" xfId="4939" xr:uid="{00000000-0005-0000-0000-00004B130000}"/>
    <cellStyle name="Cella collegata 2 2 2 2 10 2 2" xfId="4940" xr:uid="{00000000-0005-0000-0000-00004C130000}"/>
    <cellStyle name="Cella collegata 2 2 2 2 10 3" xfId="4941" xr:uid="{00000000-0005-0000-0000-00004D130000}"/>
    <cellStyle name="Cella collegata 2 2 2 2 11" xfId="4942" xr:uid="{00000000-0005-0000-0000-00004E130000}"/>
    <cellStyle name="Cella collegata 2 2 2 2 11 2" xfId="4943" xr:uid="{00000000-0005-0000-0000-00004F130000}"/>
    <cellStyle name="Cella collegata 2 2 2 2 12" xfId="4944" xr:uid="{00000000-0005-0000-0000-000050130000}"/>
    <cellStyle name="Cella collegata 2 2 2 2 2" xfId="4945" xr:uid="{00000000-0005-0000-0000-000051130000}"/>
    <cellStyle name="Cella collegata 2 2 2 2 2 2" xfId="4946" xr:uid="{00000000-0005-0000-0000-000052130000}"/>
    <cellStyle name="Cella collegata 2 2 2 2 2 2 2" xfId="4947" xr:uid="{00000000-0005-0000-0000-000053130000}"/>
    <cellStyle name="Cella collegata 2 2 2 2 2 3" xfId="4948" xr:uid="{00000000-0005-0000-0000-000054130000}"/>
    <cellStyle name="Cella collegata 2 2 2 2 3" xfId="4949" xr:uid="{00000000-0005-0000-0000-000055130000}"/>
    <cellStyle name="Cella collegata 2 2 2 2 3 2" xfId="4950" xr:uid="{00000000-0005-0000-0000-000056130000}"/>
    <cellStyle name="Cella collegata 2 2 2 2 3 2 2" xfId="4951" xr:uid="{00000000-0005-0000-0000-000057130000}"/>
    <cellStyle name="Cella collegata 2 2 2 2 3 3" xfId="4952" xr:uid="{00000000-0005-0000-0000-000058130000}"/>
    <cellStyle name="Cella collegata 2 2 2 2 4" xfId="4953" xr:uid="{00000000-0005-0000-0000-000059130000}"/>
    <cellStyle name="Cella collegata 2 2 2 2 4 2" xfId="4954" xr:uid="{00000000-0005-0000-0000-00005A130000}"/>
    <cellStyle name="Cella collegata 2 2 2 2 4 2 2" xfId="4955" xr:uid="{00000000-0005-0000-0000-00005B130000}"/>
    <cellStyle name="Cella collegata 2 2 2 2 4 3" xfId="4956" xr:uid="{00000000-0005-0000-0000-00005C130000}"/>
    <cellStyle name="Cella collegata 2 2 2 2 5" xfId="4957" xr:uid="{00000000-0005-0000-0000-00005D130000}"/>
    <cellStyle name="Cella collegata 2 2 2 2 5 2" xfId="4958" xr:uid="{00000000-0005-0000-0000-00005E130000}"/>
    <cellStyle name="Cella collegata 2 2 2 2 5 2 2" xfId="4959" xr:uid="{00000000-0005-0000-0000-00005F130000}"/>
    <cellStyle name="Cella collegata 2 2 2 2 5 3" xfId="4960" xr:uid="{00000000-0005-0000-0000-000060130000}"/>
    <cellStyle name="Cella collegata 2 2 2 2 6" xfId="4961" xr:uid="{00000000-0005-0000-0000-000061130000}"/>
    <cellStyle name="Cella collegata 2 2 2 2 6 2" xfId="4962" xr:uid="{00000000-0005-0000-0000-000062130000}"/>
    <cellStyle name="Cella collegata 2 2 2 2 6 2 2" xfId="4963" xr:uid="{00000000-0005-0000-0000-000063130000}"/>
    <cellStyle name="Cella collegata 2 2 2 2 6 3" xfId="4964" xr:uid="{00000000-0005-0000-0000-000064130000}"/>
    <cellStyle name="Cella collegata 2 2 2 2 7" xfId="4965" xr:uid="{00000000-0005-0000-0000-000065130000}"/>
    <cellStyle name="Cella collegata 2 2 2 2 7 2" xfId="4966" xr:uid="{00000000-0005-0000-0000-000066130000}"/>
    <cellStyle name="Cella collegata 2 2 2 2 7 2 2" xfId="4967" xr:uid="{00000000-0005-0000-0000-000067130000}"/>
    <cellStyle name="Cella collegata 2 2 2 2 7 3" xfId="4968" xr:uid="{00000000-0005-0000-0000-000068130000}"/>
    <cellStyle name="Cella collegata 2 2 2 2 8" xfId="4969" xr:uid="{00000000-0005-0000-0000-000069130000}"/>
    <cellStyle name="Cella collegata 2 2 2 2 8 2" xfId="4970" xr:uid="{00000000-0005-0000-0000-00006A130000}"/>
    <cellStyle name="Cella collegata 2 2 2 2 8 2 2" xfId="4971" xr:uid="{00000000-0005-0000-0000-00006B130000}"/>
    <cellStyle name="Cella collegata 2 2 2 2 8 3" xfId="4972" xr:uid="{00000000-0005-0000-0000-00006C130000}"/>
    <cellStyle name="Cella collegata 2 2 2 2 9" xfId="4973" xr:uid="{00000000-0005-0000-0000-00006D130000}"/>
    <cellStyle name="Cella collegata 2 2 2 2 9 2" xfId="4974" xr:uid="{00000000-0005-0000-0000-00006E130000}"/>
    <cellStyle name="Cella collegata 2 2 2 2 9 2 2" xfId="4975" xr:uid="{00000000-0005-0000-0000-00006F130000}"/>
    <cellStyle name="Cella collegata 2 2 2 2 9 3" xfId="4976" xr:uid="{00000000-0005-0000-0000-000070130000}"/>
    <cellStyle name="Cella collegata 2 2 2 3" xfId="4977" xr:uid="{00000000-0005-0000-0000-000071130000}"/>
    <cellStyle name="Cella collegata 2 2 2 3 10" xfId="4978" xr:uid="{00000000-0005-0000-0000-000072130000}"/>
    <cellStyle name="Cella collegata 2 2 2 3 10 2" xfId="4979" xr:uid="{00000000-0005-0000-0000-000073130000}"/>
    <cellStyle name="Cella collegata 2 2 2 3 11" xfId="4980" xr:uid="{00000000-0005-0000-0000-000074130000}"/>
    <cellStyle name="Cella collegata 2 2 2 3 2" xfId="4981" xr:uid="{00000000-0005-0000-0000-000075130000}"/>
    <cellStyle name="Cella collegata 2 2 2 3 2 2" xfId="4982" xr:uid="{00000000-0005-0000-0000-000076130000}"/>
    <cellStyle name="Cella collegata 2 2 2 3 2 2 2" xfId="4983" xr:uid="{00000000-0005-0000-0000-000077130000}"/>
    <cellStyle name="Cella collegata 2 2 2 3 2 3" xfId="4984" xr:uid="{00000000-0005-0000-0000-000078130000}"/>
    <cellStyle name="Cella collegata 2 2 2 3 3" xfId="4985" xr:uid="{00000000-0005-0000-0000-000079130000}"/>
    <cellStyle name="Cella collegata 2 2 2 3 3 2" xfId="4986" xr:uid="{00000000-0005-0000-0000-00007A130000}"/>
    <cellStyle name="Cella collegata 2 2 2 3 3 2 2" xfId="4987" xr:uid="{00000000-0005-0000-0000-00007B130000}"/>
    <cellStyle name="Cella collegata 2 2 2 3 3 3" xfId="4988" xr:uid="{00000000-0005-0000-0000-00007C130000}"/>
    <cellStyle name="Cella collegata 2 2 2 3 4" xfId="4989" xr:uid="{00000000-0005-0000-0000-00007D130000}"/>
    <cellStyle name="Cella collegata 2 2 2 3 4 2" xfId="4990" xr:uid="{00000000-0005-0000-0000-00007E130000}"/>
    <cellStyle name="Cella collegata 2 2 2 3 4 2 2" xfId="4991" xr:uid="{00000000-0005-0000-0000-00007F130000}"/>
    <cellStyle name="Cella collegata 2 2 2 3 4 3" xfId="4992" xr:uid="{00000000-0005-0000-0000-000080130000}"/>
    <cellStyle name="Cella collegata 2 2 2 3 5" xfId="4993" xr:uid="{00000000-0005-0000-0000-000081130000}"/>
    <cellStyle name="Cella collegata 2 2 2 3 5 2" xfId="4994" xr:uid="{00000000-0005-0000-0000-000082130000}"/>
    <cellStyle name="Cella collegata 2 2 2 3 5 2 2" xfId="4995" xr:uid="{00000000-0005-0000-0000-000083130000}"/>
    <cellStyle name="Cella collegata 2 2 2 3 5 3" xfId="4996" xr:uid="{00000000-0005-0000-0000-000084130000}"/>
    <cellStyle name="Cella collegata 2 2 2 3 6" xfId="4997" xr:uid="{00000000-0005-0000-0000-000085130000}"/>
    <cellStyle name="Cella collegata 2 2 2 3 6 2" xfId="4998" xr:uid="{00000000-0005-0000-0000-000086130000}"/>
    <cellStyle name="Cella collegata 2 2 2 3 6 2 2" xfId="4999" xr:uid="{00000000-0005-0000-0000-000087130000}"/>
    <cellStyle name="Cella collegata 2 2 2 3 6 3" xfId="5000" xr:uid="{00000000-0005-0000-0000-000088130000}"/>
    <cellStyle name="Cella collegata 2 2 2 3 7" xfId="5001" xr:uid="{00000000-0005-0000-0000-000089130000}"/>
    <cellStyle name="Cella collegata 2 2 2 3 7 2" xfId="5002" xr:uid="{00000000-0005-0000-0000-00008A130000}"/>
    <cellStyle name="Cella collegata 2 2 2 3 7 2 2" xfId="5003" xr:uid="{00000000-0005-0000-0000-00008B130000}"/>
    <cellStyle name="Cella collegata 2 2 2 3 7 3" xfId="5004" xr:uid="{00000000-0005-0000-0000-00008C130000}"/>
    <cellStyle name="Cella collegata 2 2 2 3 8" xfId="5005" xr:uid="{00000000-0005-0000-0000-00008D130000}"/>
    <cellStyle name="Cella collegata 2 2 2 3 8 2" xfId="5006" xr:uid="{00000000-0005-0000-0000-00008E130000}"/>
    <cellStyle name="Cella collegata 2 2 2 3 8 2 2" xfId="5007" xr:uid="{00000000-0005-0000-0000-00008F130000}"/>
    <cellStyle name="Cella collegata 2 2 2 3 8 3" xfId="5008" xr:uid="{00000000-0005-0000-0000-000090130000}"/>
    <cellStyle name="Cella collegata 2 2 2 3 9" xfId="5009" xr:uid="{00000000-0005-0000-0000-000091130000}"/>
    <cellStyle name="Cella collegata 2 2 2 3 9 2" xfId="5010" xr:uid="{00000000-0005-0000-0000-000092130000}"/>
    <cellStyle name="Cella collegata 2 2 2 3 9 2 2" xfId="5011" xr:uid="{00000000-0005-0000-0000-000093130000}"/>
    <cellStyle name="Cella collegata 2 2 2 3 9 3" xfId="5012" xr:uid="{00000000-0005-0000-0000-000094130000}"/>
    <cellStyle name="Cella collegata 2 2 2 4" xfId="5013" xr:uid="{00000000-0005-0000-0000-000095130000}"/>
    <cellStyle name="Cella collegata 2 2 2 4 2" xfId="5014" xr:uid="{00000000-0005-0000-0000-000096130000}"/>
    <cellStyle name="Cella collegata 2 2 2 4 2 2" xfId="5015" xr:uid="{00000000-0005-0000-0000-000097130000}"/>
    <cellStyle name="Cella collegata 2 2 2 4 3" xfId="5016" xr:uid="{00000000-0005-0000-0000-000098130000}"/>
    <cellStyle name="Cella collegata 2 2 2 5" xfId="5017" xr:uid="{00000000-0005-0000-0000-000099130000}"/>
    <cellStyle name="Cella collegata 2 2 2 5 2" xfId="5018" xr:uid="{00000000-0005-0000-0000-00009A130000}"/>
    <cellStyle name="Cella collegata 2 2 2 5 2 2" xfId="5019" xr:uid="{00000000-0005-0000-0000-00009B130000}"/>
    <cellStyle name="Cella collegata 2 2 2 5 3" xfId="5020" xr:uid="{00000000-0005-0000-0000-00009C130000}"/>
    <cellStyle name="Cella collegata 2 2 2 6" xfId="5021" xr:uid="{00000000-0005-0000-0000-00009D130000}"/>
    <cellStyle name="Cella collegata 2 2 2 6 2" xfId="5022" xr:uid="{00000000-0005-0000-0000-00009E130000}"/>
    <cellStyle name="Cella collegata 2 2 2 6 2 2" xfId="5023" xr:uid="{00000000-0005-0000-0000-00009F130000}"/>
    <cellStyle name="Cella collegata 2 2 2 6 3" xfId="5024" xr:uid="{00000000-0005-0000-0000-0000A0130000}"/>
    <cellStyle name="Cella collegata 2 2 2 7" xfId="5025" xr:uid="{00000000-0005-0000-0000-0000A1130000}"/>
    <cellStyle name="Cella collegata 2 2 2 7 2" xfId="5026" xr:uid="{00000000-0005-0000-0000-0000A2130000}"/>
    <cellStyle name="Cella collegata 2 2 2 7 2 2" xfId="5027" xr:uid="{00000000-0005-0000-0000-0000A3130000}"/>
    <cellStyle name="Cella collegata 2 2 2 7 3" xfId="5028" xr:uid="{00000000-0005-0000-0000-0000A4130000}"/>
    <cellStyle name="Cella collegata 2 2 2 8" xfId="5029" xr:uid="{00000000-0005-0000-0000-0000A5130000}"/>
    <cellStyle name="Cella collegata 2 2 2 8 2" xfId="5030" xr:uid="{00000000-0005-0000-0000-0000A6130000}"/>
    <cellStyle name="Cella collegata 2 2 2 8 2 2" xfId="5031" xr:uid="{00000000-0005-0000-0000-0000A7130000}"/>
    <cellStyle name="Cella collegata 2 2 2 8 3" xfId="5032" xr:uid="{00000000-0005-0000-0000-0000A8130000}"/>
    <cellStyle name="Cella collegata 2 2 2 9" xfId="5033" xr:uid="{00000000-0005-0000-0000-0000A9130000}"/>
    <cellStyle name="Cella collegata 2 2 2 9 2" xfId="5034" xr:uid="{00000000-0005-0000-0000-0000AA130000}"/>
    <cellStyle name="Cella collegata 2 2 2 9 2 2" xfId="5035" xr:uid="{00000000-0005-0000-0000-0000AB130000}"/>
    <cellStyle name="Cella collegata 2 2 2 9 3" xfId="5036" xr:uid="{00000000-0005-0000-0000-0000AC130000}"/>
    <cellStyle name="Cella collegata 2 2 3" xfId="5037" xr:uid="{00000000-0005-0000-0000-0000AD130000}"/>
    <cellStyle name="Cella collegata 2 2 3 10" xfId="5038" xr:uid="{00000000-0005-0000-0000-0000AE130000}"/>
    <cellStyle name="Cella collegata 2 2 3 10 2" xfId="5039" xr:uid="{00000000-0005-0000-0000-0000AF130000}"/>
    <cellStyle name="Cella collegata 2 2 3 10 2 2" xfId="5040" xr:uid="{00000000-0005-0000-0000-0000B0130000}"/>
    <cellStyle name="Cella collegata 2 2 3 10 3" xfId="5041" xr:uid="{00000000-0005-0000-0000-0000B1130000}"/>
    <cellStyle name="Cella collegata 2 2 3 11" xfId="5042" xr:uid="{00000000-0005-0000-0000-0000B2130000}"/>
    <cellStyle name="Cella collegata 2 2 3 11 2" xfId="5043" xr:uid="{00000000-0005-0000-0000-0000B3130000}"/>
    <cellStyle name="Cella collegata 2 2 3 12" xfId="5044" xr:uid="{00000000-0005-0000-0000-0000B4130000}"/>
    <cellStyle name="Cella collegata 2 2 3 2" xfId="5045" xr:uid="{00000000-0005-0000-0000-0000B5130000}"/>
    <cellStyle name="Cella collegata 2 2 3 2 10" xfId="5046" xr:uid="{00000000-0005-0000-0000-0000B6130000}"/>
    <cellStyle name="Cella collegata 2 2 3 2 10 2" xfId="5047" xr:uid="{00000000-0005-0000-0000-0000B7130000}"/>
    <cellStyle name="Cella collegata 2 2 3 2 11" xfId="5048" xr:uid="{00000000-0005-0000-0000-0000B8130000}"/>
    <cellStyle name="Cella collegata 2 2 3 2 2" xfId="5049" xr:uid="{00000000-0005-0000-0000-0000B9130000}"/>
    <cellStyle name="Cella collegata 2 2 3 2 2 2" xfId="5050" xr:uid="{00000000-0005-0000-0000-0000BA130000}"/>
    <cellStyle name="Cella collegata 2 2 3 2 2 2 2" xfId="5051" xr:uid="{00000000-0005-0000-0000-0000BB130000}"/>
    <cellStyle name="Cella collegata 2 2 3 2 2 3" xfId="5052" xr:uid="{00000000-0005-0000-0000-0000BC130000}"/>
    <cellStyle name="Cella collegata 2 2 3 2 3" xfId="5053" xr:uid="{00000000-0005-0000-0000-0000BD130000}"/>
    <cellStyle name="Cella collegata 2 2 3 2 3 2" xfId="5054" xr:uid="{00000000-0005-0000-0000-0000BE130000}"/>
    <cellStyle name="Cella collegata 2 2 3 2 3 2 2" xfId="5055" xr:uid="{00000000-0005-0000-0000-0000BF130000}"/>
    <cellStyle name="Cella collegata 2 2 3 2 3 3" xfId="5056" xr:uid="{00000000-0005-0000-0000-0000C0130000}"/>
    <cellStyle name="Cella collegata 2 2 3 2 4" xfId="5057" xr:uid="{00000000-0005-0000-0000-0000C1130000}"/>
    <cellStyle name="Cella collegata 2 2 3 2 4 2" xfId="5058" xr:uid="{00000000-0005-0000-0000-0000C2130000}"/>
    <cellStyle name="Cella collegata 2 2 3 2 4 2 2" xfId="5059" xr:uid="{00000000-0005-0000-0000-0000C3130000}"/>
    <cellStyle name="Cella collegata 2 2 3 2 4 3" xfId="5060" xr:uid="{00000000-0005-0000-0000-0000C4130000}"/>
    <cellStyle name="Cella collegata 2 2 3 2 5" xfId="5061" xr:uid="{00000000-0005-0000-0000-0000C5130000}"/>
    <cellStyle name="Cella collegata 2 2 3 2 5 2" xfId="5062" xr:uid="{00000000-0005-0000-0000-0000C6130000}"/>
    <cellStyle name="Cella collegata 2 2 3 2 5 2 2" xfId="5063" xr:uid="{00000000-0005-0000-0000-0000C7130000}"/>
    <cellStyle name="Cella collegata 2 2 3 2 5 3" xfId="5064" xr:uid="{00000000-0005-0000-0000-0000C8130000}"/>
    <cellStyle name="Cella collegata 2 2 3 2 6" xfId="5065" xr:uid="{00000000-0005-0000-0000-0000C9130000}"/>
    <cellStyle name="Cella collegata 2 2 3 2 6 2" xfId="5066" xr:uid="{00000000-0005-0000-0000-0000CA130000}"/>
    <cellStyle name="Cella collegata 2 2 3 2 6 2 2" xfId="5067" xr:uid="{00000000-0005-0000-0000-0000CB130000}"/>
    <cellStyle name="Cella collegata 2 2 3 2 6 3" xfId="5068" xr:uid="{00000000-0005-0000-0000-0000CC130000}"/>
    <cellStyle name="Cella collegata 2 2 3 2 7" xfId="5069" xr:uid="{00000000-0005-0000-0000-0000CD130000}"/>
    <cellStyle name="Cella collegata 2 2 3 2 7 2" xfId="5070" xr:uid="{00000000-0005-0000-0000-0000CE130000}"/>
    <cellStyle name="Cella collegata 2 2 3 2 7 2 2" xfId="5071" xr:uid="{00000000-0005-0000-0000-0000CF130000}"/>
    <cellStyle name="Cella collegata 2 2 3 2 7 3" xfId="5072" xr:uid="{00000000-0005-0000-0000-0000D0130000}"/>
    <cellStyle name="Cella collegata 2 2 3 2 8" xfId="5073" xr:uid="{00000000-0005-0000-0000-0000D1130000}"/>
    <cellStyle name="Cella collegata 2 2 3 2 8 2" xfId="5074" xr:uid="{00000000-0005-0000-0000-0000D2130000}"/>
    <cellStyle name="Cella collegata 2 2 3 2 8 2 2" xfId="5075" xr:uid="{00000000-0005-0000-0000-0000D3130000}"/>
    <cellStyle name="Cella collegata 2 2 3 2 8 3" xfId="5076" xr:uid="{00000000-0005-0000-0000-0000D4130000}"/>
    <cellStyle name="Cella collegata 2 2 3 2 9" xfId="5077" xr:uid="{00000000-0005-0000-0000-0000D5130000}"/>
    <cellStyle name="Cella collegata 2 2 3 2 9 2" xfId="5078" xr:uid="{00000000-0005-0000-0000-0000D6130000}"/>
    <cellStyle name="Cella collegata 2 2 3 2 9 2 2" xfId="5079" xr:uid="{00000000-0005-0000-0000-0000D7130000}"/>
    <cellStyle name="Cella collegata 2 2 3 2 9 3" xfId="5080" xr:uid="{00000000-0005-0000-0000-0000D8130000}"/>
    <cellStyle name="Cella collegata 2 2 3 3" xfId="5081" xr:uid="{00000000-0005-0000-0000-0000D9130000}"/>
    <cellStyle name="Cella collegata 2 2 3 3 2" xfId="5082" xr:uid="{00000000-0005-0000-0000-0000DA130000}"/>
    <cellStyle name="Cella collegata 2 2 3 3 2 2" xfId="5083" xr:uid="{00000000-0005-0000-0000-0000DB130000}"/>
    <cellStyle name="Cella collegata 2 2 3 3 3" xfId="5084" xr:uid="{00000000-0005-0000-0000-0000DC130000}"/>
    <cellStyle name="Cella collegata 2 2 3 4" xfId="5085" xr:uid="{00000000-0005-0000-0000-0000DD130000}"/>
    <cellStyle name="Cella collegata 2 2 3 4 2" xfId="5086" xr:uid="{00000000-0005-0000-0000-0000DE130000}"/>
    <cellStyle name="Cella collegata 2 2 3 4 2 2" xfId="5087" xr:uid="{00000000-0005-0000-0000-0000DF130000}"/>
    <cellStyle name="Cella collegata 2 2 3 4 3" xfId="5088" xr:uid="{00000000-0005-0000-0000-0000E0130000}"/>
    <cellStyle name="Cella collegata 2 2 3 5" xfId="5089" xr:uid="{00000000-0005-0000-0000-0000E1130000}"/>
    <cellStyle name="Cella collegata 2 2 3 5 2" xfId="5090" xr:uid="{00000000-0005-0000-0000-0000E2130000}"/>
    <cellStyle name="Cella collegata 2 2 3 5 2 2" xfId="5091" xr:uid="{00000000-0005-0000-0000-0000E3130000}"/>
    <cellStyle name="Cella collegata 2 2 3 5 3" xfId="5092" xr:uid="{00000000-0005-0000-0000-0000E4130000}"/>
    <cellStyle name="Cella collegata 2 2 3 6" xfId="5093" xr:uid="{00000000-0005-0000-0000-0000E5130000}"/>
    <cellStyle name="Cella collegata 2 2 3 6 2" xfId="5094" xr:uid="{00000000-0005-0000-0000-0000E6130000}"/>
    <cellStyle name="Cella collegata 2 2 3 6 2 2" xfId="5095" xr:uid="{00000000-0005-0000-0000-0000E7130000}"/>
    <cellStyle name="Cella collegata 2 2 3 6 3" xfId="5096" xr:uid="{00000000-0005-0000-0000-0000E8130000}"/>
    <cellStyle name="Cella collegata 2 2 3 7" xfId="5097" xr:uid="{00000000-0005-0000-0000-0000E9130000}"/>
    <cellStyle name="Cella collegata 2 2 3 7 2" xfId="5098" xr:uid="{00000000-0005-0000-0000-0000EA130000}"/>
    <cellStyle name="Cella collegata 2 2 3 7 2 2" xfId="5099" xr:uid="{00000000-0005-0000-0000-0000EB130000}"/>
    <cellStyle name="Cella collegata 2 2 3 7 3" xfId="5100" xr:uid="{00000000-0005-0000-0000-0000EC130000}"/>
    <cellStyle name="Cella collegata 2 2 3 8" xfId="5101" xr:uid="{00000000-0005-0000-0000-0000ED130000}"/>
    <cellStyle name="Cella collegata 2 2 3 8 2" xfId="5102" xr:uid="{00000000-0005-0000-0000-0000EE130000}"/>
    <cellStyle name="Cella collegata 2 2 3 8 2 2" xfId="5103" xr:uid="{00000000-0005-0000-0000-0000EF130000}"/>
    <cellStyle name="Cella collegata 2 2 3 8 3" xfId="5104" xr:uid="{00000000-0005-0000-0000-0000F0130000}"/>
    <cellStyle name="Cella collegata 2 2 3 9" xfId="5105" xr:uid="{00000000-0005-0000-0000-0000F1130000}"/>
    <cellStyle name="Cella collegata 2 2 3 9 2" xfId="5106" xr:uid="{00000000-0005-0000-0000-0000F2130000}"/>
    <cellStyle name="Cella collegata 2 2 3 9 2 2" xfId="5107" xr:uid="{00000000-0005-0000-0000-0000F3130000}"/>
    <cellStyle name="Cella collegata 2 2 3 9 3" xfId="5108" xr:uid="{00000000-0005-0000-0000-0000F4130000}"/>
    <cellStyle name="Cella collegata 2 2 4" xfId="5109" xr:uid="{00000000-0005-0000-0000-0000F5130000}"/>
    <cellStyle name="Cella collegata 2 2 4 10" xfId="5110" xr:uid="{00000000-0005-0000-0000-0000F6130000}"/>
    <cellStyle name="Cella collegata 2 2 4 10 2" xfId="5111" xr:uid="{00000000-0005-0000-0000-0000F7130000}"/>
    <cellStyle name="Cella collegata 2 2 4 11" xfId="5112" xr:uid="{00000000-0005-0000-0000-0000F8130000}"/>
    <cellStyle name="Cella collegata 2 2 4 2" xfId="5113" xr:uid="{00000000-0005-0000-0000-0000F9130000}"/>
    <cellStyle name="Cella collegata 2 2 4 2 2" xfId="5114" xr:uid="{00000000-0005-0000-0000-0000FA130000}"/>
    <cellStyle name="Cella collegata 2 2 4 2 2 2" xfId="5115" xr:uid="{00000000-0005-0000-0000-0000FB130000}"/>
    <cellStyle name="Cella collegata 2 2 4 2 3" xfId="5116" xr:uid="{00000000-0005-0000-0000-0000FC130000}"/>
    <cellStyle name="Cella collegata 2 2 4 3" xfId="5117" xr:uid="{00000000-0005-0000-0000-0000FD130000}"/>
    <cellStyle name="Cella collegata 2 2 4 3 2" xfId="5118" xr:uid="{00000000-0005-0000-0000-0000FE130000}"/>
    <cellStyle name="Cella collegata 2 2 4 3 2 2" xfId="5119" xr:uid="{00000000-0005-0000-0000-0000FF130000}"/>
    <cellStyle name="Cella collegata 2 2 4 3 3" xfId="5120" xr:uid="{00000000-0005-0000-0000-000000140000}"/>
    <cellStyle name="Cella collegata 2 2 4 4" xfId="5121" xr:uid="{00000000-0005-0000-0000-000001140000}"/>
    <cellStyle name="Cella collegata 2 2 4 4 2" xfId="5122" xr:uid="{00000000-0005-0000-0000-000002140000}"/>
    <cellStyle name="Cella collegata 2 2 4 4 2 2" xfId="5123" xr:uid="{00000000-0005-0000-0000-000003140000}"/>
    <cellStyle name="Cella collegata 2 2 4 4 3" xfId="5124" xr:uid="{00000000-0005-0000-0000-000004140000}"/>
    <cellStyle name="Cella collegata 2 2 4 5" xfId="5125" xr:uid="{00000000-0005-0000-0000-000005140000}"/>
    <cellStyle name="Cella collegata 2 2 4 5 2" xfId="5126" xr:uid="{00000000-0005-0000-0000-000006140000}"/>
    <cellStyle name="Cella collegata 2 2 4 5 2 2" xfId="5127" xr:uid="{00000000-0005-0000-0000-000007140000}"/>
    <cellStyle name="Cella collegata 2 2 4 5 3" xfId="5128" xr:uid="{00000000-0005-0000-0000-000008140000}"/>
    <cellStyle name="Cella collegata 2 2 4 6" xfId="5129" xr:uid="{00000000-0005-0000-0000-000009140000}"/>
    <cellStyle name="Cella collegata 2 2 4 6 2" xfId="5130" xr:uid="{00000000-0005-0000-0000-00000A140000}"/>
    <cellStyle name="Cella collegata 2 2 4 6 2 2" xfId="5131" xr:uid="{00000000-0005-0000-0000-00000B140000}"/>
    <cellStyle name="Cella collegata 2 2 4 6 3" xfId="5132" xr:uid="{00000000-0005-0000-0000-00000C140000}"/>
    <cellStyle name="Cella collegata 2 2 4 7" xfId="5133" xr:uid="{00000000-0005-0000-0000-00000D140000}"/>
    <cellStyle name="Cella collegata 2 2 4 7 2" xfId="5134" xr:uid="{00000000-0005-0000-0000-00000E140000}"/>
    <cellStyle name="Cella collegata 2 2 4 7 2 2" xfId="5135" xr:uid="{00000000-0005-0000-0000-00000F140000}"/>
    <cellStyle name="Cella collegata 2 2 4 7 3" xfId="5136" xr:uid="{00000000-0005-0000-0000-000010140000}"/>
    <cellStyle name="Cella collegata 2 2 4 8" xfId="5137" xr:uid="{00000000-0005-0000-0000-000011140000}"/>
    <cellStyle name="Cella collegata 2 2 4 8 2" xfId="5138" xr:uid="{00000000-0005-0000-0000-000012140000}"/>
    <cellStyle name="Cella collegata 2 2 4 8 2 2" xfId="5139" xr:uid="{00000000-0005-0000-0000-000013140000}"/>
    <cellStyle name="Cella collegata 2 2 4 8 3" xfId="5140" xr:uid="{00000000-0005-0000-0000-000014140000}"/>
    <cellStyle name="Cella collegata 2 2 4 9" xfId="5141" xr:uid="{00000000-0005-0000-0000-000015140000}"/>
    <cellStyle name="Cella collegata 2 2 4 9 2" xfId="5142" xr:uid="{00000000-0005-0000-0000-000016140000}"/>
    <cellStyle name="Cella collegata 2 2 4 9 2 2" xfId="5143" xr:uid="{00000000-0005-0000-0000-000017140000}"/>
    <cellStyle name="Cella collegata 2 2 4 9 3" xfId="5144" xr:uid="{00000000-0005-0000-0000-000018140000}"/>
    <cellStyle name="Cella collegata 2 2 5" xfId="5145" xr:uid="{00000000-0005-0000-0000-000019140000}"/>
    <cellStyle name="Cella collegata 2 2 5 2" xfId="5146" xr:uid="{00000000-0005-0000-0000-00001A140000}"/>
    <cellStyle name="Cella collegata 2 2 5 2 2" xfId="5147" xr:uid="{00000000-0005-0000-0000-00001B140000}"/>
    <cellStyle name="Cella collegata 2 2 5 3" xfId="5148" xr:uid="{00000000-0005-0000-0000-00001C140000}"/>
    <cellStyle name="Cella collegata 2 2 6" xfId="5149" xr:uid="{00000000-0005-0000-0000-00001D140000}"/>
    <cellStyle name="Cella collegata 2 2 6 2" xfId="5150" xr:uid="{00000000-0005-0000-0000-00001E140000}"/>
    <cellStyle name="Cella collegata 2 2 6 2 2" xfId="5151" xr:uid="{00000000-0005-0000-0000-00001F140000}"/>
    <cellStyle name="Cella collegata 2 2 6 3" xfId="5152" xr:uid="{00000000-0005-0000-0000-000020140000}"/>
    <cellStyle name="Cella collegata 2 2 7" xfId="5153" xr:uid="{00000000-0005-0000-0000-000021140000}"/>
    <cellStyle name="Cella collegata 2 2 7 2" xfId="5154" xr:uid="{00000000-0005-0000-0000-000022140000}"/>
    <cellStyle name="Cella collegata 2 2 7 2 2" xfId="5155" xr:uid="{00000000-0005-0000-0000-000023140000}"/>
    <cellStyle name="Cella collegata 2 2 7 3" xfId="5156" xr:uid="{00000000-0005-0000-0000-000024140000}"/>
    <cellStyle name="Cella collegata 2 2 8" xfId="5157" xr:uid="{00000000-0005-0000-0000-000025140000}"/>
    <cellStyle name="Cella collegata 2 2 8 2" xfId="5158" xr:uid="{00000000-0005-0000-0000-000026140000}"/>
    <cellStyle name="Cella collegata 2 2 8 2 2" xfId="5159" xr:uid="{00000000-0005-0000-0000-000027140000}"/>
    <cellStyle name="Cella collegata 2 2 8 3" xfId="5160" xr:uid="{00000000-0005-0000-0000-000028140000}"/>
    <cellStyle name="Cella collegata 2 2 9" xfId="5161" xr:uid="{00000000-0005-0000-0000-000029140000}"/>
    <cellStyle name="Cella collegata 2 2 9 2" xfId="5162" xr:uid="{00000000-0005-0000-0000-00002A140000}"/>
    <cellStyle name="Cella collegata 2 2 9 2 2" xfId="5163" xr:uid="{00000000-0005-0000-0000-00002B140000}"/>
    <cellStyle name="Cella collegata 2 2 9 3" xfId="5164" xr:uid="{00000000-0005-0000-0000-00002C140000}"/>
    <cellStyle name="Cella collegata 2 3" xfId="5165" xr:uid="{00000000-0005-0000-0000-00002D140000}"/>
    <cellStyle name="Cella collegata 2 3 10" xfId="5166" xr:uid="{00000000-0005-0000-0000-00002E140000}"/>
    <cellStyle name="Cella collegata 2 3 10 2" xfId="5167" xr:uid="{00000000-0005-0000-0000-00002F140000}"/>
    <cellStyle name="Cella collegata 2 3 10 2 2" xfId="5168" xr:uid="{00000000-0005-0000-0000-000030140000}"/>
    <cellStyle name="Cella collegata 2 3 10 3" xfId="5169" xr:uid="{00000000-0005-0000-0000-000031140000}"/>
    <cellStyle name="Cella collegata 2 3 11" xfId="5170" xr:uid="{00000000-0005-0000-0000-000032140000}"/>
    <cellStyle name="Cella collegata 2 3 11 2" xfId="5171" xr:uid="{00000000-0005-0000-0000-000033140000}"/>
    <cellStyle name="Cella collegata 2 3 11 2 2" xfId="5172" xr:uid="{00000000-0005-0000-0000-000034140000}"/>
    <cellStyle name="Cella collegata 2 3 11 3" xfId="5173" xr:uid="{00000000-0005-0000-0000-000035140000}"/>
    <cellStyle name="Cella collegata 2 3 12" xfId="5174" xr:uid="{00000000-0005-0000-0000-000036140000}"/>
    <cellStyle name="Cella collegata 2 3 12 2" xfId="5175" xr:uid="{00000000-0005-0000-0000-000037140000}"/>
    <cellStyle name="Cella collegata 2 3 13" xfId="5176" xr:uid="{00000000-0005-0000-0000-000038140000}"/>
    <cellStyle name="Cella collegata 2 3 2" xfId="5177" xr:uid="{00000000-0005-0000-0000-000039140000}"/>
    <cellStyle name="Cella collegata 2 3 2 10" xfId="5178" xr:uid="{00000000-0005-0000-0000-00003A140000}"/>
    <cellStyle name="Cella collegata 2 3 2 10 2" xfId="5179" xr:uid="{00000000-0005-0000-0000-00003B140000}"/>
    <cellStyle name="Cella collegata 2 3 2 10 2 2" xfId="5180" xr:uid="{00000000-0005-0000-0000-00003C140000}"/>
    <cellStyle name="Cella collegata 2 3 2 10 3" xfId="5181" xr:uid="{00000000-0005-0000-0000-00003D140000}"/>
    <cellStyle name="Cella collegata 2 3 2 11" xfId="5182" xr:uid="{00000000-0005-0000-0000-00003E140000}"/>
    <cellStyle name="Cella collegata 2 3 2 11 2" xfId="5183" xr:uid="{00000000-0005-0000-0000-00003F140000}"/>
    <cellStyle name="Cella collegata 2 3 2 12" xfId="5184" xr:uid="{00000000-0005-0000-0000-000040140000}"/>
    <cellStyle name="Cella collegata 2 3 2 2" xfId="5185" xr:uid="{00000000-0005-0000-0000-000041140000}"/>
    <cellStyle name="Cella collegata 2 3 2 2 2" xfId="5186" xr:uid="{00000000-0005-0000-0000-000042140000}"/>
    <cellStyle name="Cella collegata 2 3 2 2 2 2" xfId="5187" xr:uid="{00000000-0005-0000-0000-000043140000}"/>
    <cellStyle name="Cella collegata 2 3 2 2 3" xfId="5188" xr:uid="{00000000-0005-0000-0000-000044140000}"/>
    <cellStyle name="Cella collegata 2 3 2 3" xfId="5189" xr:uid="{00000000-0005-0000-0000-000045140000}"/>
    <cellStyle name="Cella collegata 2 3 2 3 2" xfId="5190" xr:uid="{00000000-0005-0000-0000-000046140000}"/>
    <cellStyle name="Cella collegata 2 3 2 3 2 2" xfId="5191" xr:uid="{00000000-0005-0000-0000-000047140000}"/>
    <cellStyle name="Cella collegata 2 3 2 3 3" xfId="5192" xr:uid="{00000000-0005-0000-0000-000048140000}"/>
    <cellStyle name="Cella collegata 2 3 2 4" xfId="5193" xr:uid="{00000000-0005-0000-0000-000049140000}"/>
    <cellStyle name="Cella collegata 2 3 2 4 2" xfId="5194" xr:uid="{00000000-0005-0000-0000-00004A140000}"/>
    <cellStyle name="Cella collegata 2 3 2 4 2 2" xfId="5195" xr:uid="{00000000-0005-0000-0000-00004B140000}"/>
    <cellStyle name="Cella collegata 2 3 2 4 3" xfId="5196" xr:uid="{00000000-0005-0000-0000-00004C140000}"/>
    <cellStyle name="Cella collegata 2 3 2 5" xfId="5197" xr:uid="{00000000-0005-0000-0000-00004D140000}"/>
    <cellStyle name="Cella collegata 2 3 2 5 2" xfId="5198" xr:uid="{00000000-0005-0000-0000-00004E140000}"/>
    <cellStyle name="Cella collegata 2 3 2 5 2 2" xfId="5199" xr:uid="{00000000-0005-0000-0000-00004F140000}"/>
    <cellStyle name="Cella collegata 2 3 2 5 3" xfId="5200" xr:uid="{00000000-0005-0000-0000-000050140000}"/>
    <cellStyle name="Cella collegata 2 3 2 6" xfId="5201" xr:uid="{00000000-0005-0000-0000-000051140000}"/>
    <cellStyle name="Cella collegata 2 3 2 6 2" xfId="5202" xr:uid="{00000000-0005-0000-0000-000052140000}"/>
    <cellStyle name="Cella collegata 2 3 2 6 2 2" xfId="5203" xr:uid="{00000000-0005-0000-0000-000053140000}"/>
    <cellStyle name="Cella collegata 2 3 2 6 3" xfId="5204" xr:uid="{00000000-0005-0000-0000-000054140000}"/>
    <cellStyle name="Cella collegata 2 3 2 7" xfId="5205" xr:uid="{00000000-0005-0000-0000-000055140000}"/>
    <cellStyle name="Cella collegata 2 3 2 7 2" xfId="5206" xr:uid="{00000000-0005-0000-0000-000056140000}"/>
    <cellStyle name="Cella collegata 2 3 2 7 2 2" xfId="5207" xr:uid="{00000000-0005-0000-0000-000057140000}"/>
    <cellStyle name="Cella collegata 2 3 2 7 3" xfId="5208" xr:uid="{00000000-0005-0000-0000-000058140000}"/>
    <cellStyle name="Cella collegata 2 3 2 8" xfId="5209" xr:uid="{00000000-0005-0000-0000-000059140000}"/>
    <cellStyle name="Cella collegata 2 3 2 8 2" xfId="5210" xr:uid="{00000000-0005-0000-0000-00005A140000}"/>
    <cellStyle name="Cella collegata 2 3 2 8 2 2" xfId="5211" xr:uid="{00000000-0005-0000-0000-00005B140000}"/>
    <cellStyle name="Cella collegata 2 3 2 8 3" xfId="5212" xr:uid="{00000000-0005-0000-0000-00005C140000}"/>
    <cellStyle name="Cella collegata 2 3 2 9" xfId="5213" xr:uid="{00000000-0005-0000-0000-00005D140000}"/>
    <cellStyle name="Cella collegata 2 3 2 9 2" xfId="5214" xr:uid="{00000000-0005-0000-0000-00005E140000}"/>
    <cellStyle name="Cella collegata 2 3 2 9 2 2" xfId="5215" xr:uid="{00000000-0005-0000-0000-00005F140000}"/>
    <cellStyle name="Cella collegata 2 3 2 9 3" xfId="5216" xr:uid="{00000000-0005-0000-0000-000060140000}"/>
    <cellStyle name="Cella collegata 2 3 3" xfId="5217" xr:uid="{00000000-0005-0000-0000-000061140000}"/>
    <cellStyle name="Cella collegata 2 3 3 10" xfId="5218" xr:uid="{00000000-0005-0000-0000-000062140000}"/>
    <cellStyle name="Cella collegata 2 3 3 10 2" xfId="5219" xr:uid="{00000000-0005-0000-0000-000063140000}"/>
    <cellStyle name="Cella collegata 2 3 3 11" xfId="5220" xr:uid="{00000000-0005-0000-0000-000064140000}"/>
    <cellStyle name="Cella collegata 2 3 3 2" xfId="5221" xr:uid="{00000000-0005-0000-0000-000065140000}"/>
    <cellStyle name="Cella collegata 2 3 3 2 2" xfId="5222" xr:uid="{00000000-0005-0000-0000-000066140000}"/>
    <cellStyle name="Cella collegata 2 3 3 2 2 2" xfId="5223" xr:uid="{00000000-0005-0000-0000-000067140000}"/>
    <cellStyle name="Cella collegata 2 3 3 2 3" xfId="5224" xr:uid="{00000000-0005-0000-0000-000068140000}"/>
    <cellStyle name="Cella collegata 2 3 3 3" xfId="5225" xr:uid="{00000000-0005-0000-0000-000069140000}"/>
    <cellStyle name="Cella collegata 2 3 3 3 2" xfId="5226" xr:uid="{00000000-0005-0000-0000-00006A140000}"/>
    <cellStyle name="Cella collegata 2 3 3 3 2 2" xfId="5227" xr:uid="{00000000-0005-0000-0000-00006B140000}"/>
    <cellStyle name="Cella collegata 2 3 3 3 3" xfId="5228" xr:uid="{00000000-0005-0000-0000-00006C140000}"/>
    <cellStyle name="Cella collegata 2 3 3 4" xfId="5229" xr:uid="{00000000-0005-0000-0000-00006D140000}"/>
    <cellStyle name="Cella collegata 2 3 3 4 2" xfId="5230" xr:uid="{00000000-0005-0000-0000-00006E140000}"/>
    <cellStyle name="Cella collegata 2 3 3 4 2 2" xfId="5231" xr:uid="{00000000-0005-0000-0000-00006F140000}"/>
    <cellStyle name="Cella collegata 2 3 3 4 3" xfId="5232" xr:uid="{00000000-0005-0000-0000-000070140000}"/>
    <cellStyle name="Cella collegata 2 3 3 5" xfId="5233" xr:uid="{00000000-0005-0000-0000-000071140000}"/>
    <cellStyle name="Cella collegata 2 3 3 5 2" xfId="5234" xr:uid="{00000000-0005-0000-0000-000072140000}"/>
    <cellStyle name="Cella collegata 2 3 3 5 2 2" xfId="5235" xr:uid="{00000000-0005-0000-0000-000073140000}"/>
    <cellStyle name="Cella collegata 2 3 3 5 3" xfId="5236" xr:uid="{00000000-0005-0000-0000-000074140000}"/>
    <cellStyle name="Cella collegata 2 3 3 6" xfId="5237" xr:uid="{00000000-0005-0000-0000-000075140000}"/>
    <cellStyle name="Cella collegata 2 3 3 6 2" xfId="5238" xr:uid="{00000000-0005-0000-0000-000076140000}"/>
    <cellStyle name="Cella collegata 2 3 3 6 2 2" xfId="5239" xr:uid="{00000000-0005-0000-0000-000077140000}"/>
    <cellStyle name="Cella collegata 2 3 3 6 3" xfId="5240" xr:uid="{00000000-0005-0000-0000-000078140000}"/>
    <cellStyle name="Cella collegata 2 3 3 7" xfId="5241" xr:uid="{00000000-0005-0000-0000-000079140000}"/>
    <cellStyle name="Cella collegata 2 3 3 7 2" xfId="5242" xr:uid="{00000000-0005-0000-0000-00007A140000}"/>
    <cellStyle name="Cella collegata 2 3 3 7 2 2" xfId="5243" xr:uid="{00000000-0005-0000-0000-00007B140000}"/>
    <cellStyle name="Cella collegata 2 3 3 7 3" xfId="5244" xr:uid="{00000000-0005-0000-0000-00007C140000}"/>
    <cellStyle name="Cella collegata 2 3 3 8" xfId="5245" xr:uid="{00000000-0005-0000-0000-00007D140000}"/>
    <cellStyle name="Cella collegata 2 3 3 8 2" xfId="5246" xr:uid="{00000000-0005-0000-0000-00007E140000}"/>
    <cellStyle name="Cella collegata 2 3 3 8 2 2" xfId="5247" xr:uid="{00000000-0005-0000-0000-00007F140000}"/>
    <cellStyle name="Cella collegata 2 3 3 8 3" xfId="5248" xr:uid="{00000000-0005-0000-0000-000080140000}"/>
    <cellStyle name="Cella collegata 2 3 3 9" xfId="5249" xr:uid="{00000000-0005-0000-0000-000081140000}"/>
    <cellStyle name="Cella collegata 2 3 3 9 2" xfId="5250" xr:uid="{00000000-0005-0000-0000-000082140000}"/>
    <cellStyle name="Cella collegata 2 3 3 9 2 2" xfId="5251" xr:uid="{00000000-0005-0000-0000-000083140000}"/>
    <cellStyle name="Cella collegata 2 3 3 9 3" xfId="5252" xr:uid="{00000000-0005-0000-0000-000084140000}"/>
    <cellStyle name="Cella collegata 2 3 4" xfId="5253" xr:uid="{00000000-0005-0000-0000-000085140000}"/>
    <cellStyle name="Cella collegata 2 3 4 2" xfId="5254" xr:uid="{00000000-0005-0000-0000-000086140000}"/>
    <cellStyle name="Cella collegata 2 3 4 2 2" xfId="5255" xr:uid="{00000000-0005-0000-0000-000087140000}"/>
    <cellStyle name="Cella collegata 2 3 4 3" xfId="5256" xr:uid="{00000000-0005-0000-0000-000088140000}"/>
    <cellStyle name="Cella collegata 2 3 5" xfId="5257" xr:uid="{00000000-0005-0000-0000-000089140000}"/>
    <cellStyle name="Cella collegata 2 3 5 2" xfId="5258" xr:uid="{00000000-0005-0000-0000-00008A140000}"/>
    <cellStyle name="Cella collegata 2 3 5 2 2" xfId="5259" xr:uid="{00000000-0005-0000-0000-00008B140000}"/>
    <cellStyle name="Cella collegata 2 3 5 3" xfId="5260" xr:uid="{00000000-0005-0000-0000-00008C140000}"/>
    <cellStyle name="Cella collegata 2 3 6" xfId="5261" xr:uid="{00000000-0005-0000-0000-00008D140000}"/>
    <cellStyle name="Cella collegata 2 3 6 2" xfId="5262" xr:uid="{00000000-0005-0000-0000-00008E140000}"/>
    <cellStyle name="Cella collegata 2 3 6 2 2" xfId="5263" xr:uid="{00000000-0005-0000-0000-00008F140000}"/>
    <cellStyle name="Cella collegata 2 3 6 3" xfId="5264" xr:uid="{00000000-0005-0000-0000-000090140000}"/>
    <cellStyle name="Cella collegata 2 3 7" xfId="5265" xr:uid="{00000000-0005-0000-0000-000091140000}"/>
    <cellStyle name="Cella collegata 2 3 7 2" xfId="5266" xr:uid="{00000000-0005-0000-0000-000092140000}"/>
    <cellStyle name="Cella collegata 2 3 7 2 2" xfId="5267" xr:uid="{00000000-0005-0000-0000-000093140000}"/>
    <cellStyle name="Cella collegata 2 3 7 3" xfId="5268" xr:uid="{00000000-0005-0000-0000-000094140000}"/>
    <cellStyle name="Cella collegata 2 3 8" xfId="5269" xr:uid="{00000000-0005-0000-0000-000095140000}"/>
    <cellStyle name="Cella collegata 2 3 8 2" xfId="5270" xr:uid="{00000000-0005-0000-0000-000096140000}"/>
    <cellStyle name="Cella collegata 2 3 8 2 2" xfId="5271" xr:uid="{00000000-0005-0000-0000-000097140000}"/>
    <cellStyle name="Cella collegata 2 3 8 3" xfId="5272" xr:uid="{00000000-0005-0000-0000-000098140000}"/>
    <cellStyle name="Cella collegata 2 3 9" xfId="5273" xr:uid="{00000000-0005-0000-0000-000099140000}"/>
    <cellStyle name="Cella collegata 2 3 9 2" xfId="5274" xr:uid="{00000000-0005-0000-0000-00009A140000}"/>
    <cellStyle name="Cella collegata 2 3 9 2 2" xfId="5275" xr:uid="{00000000-0005-0000-0000-00009B140000}"/>
    <cellStyle name="Cella collegata 2 3 9 3" xfId="5276" xr:uid="{00000000-0005-0000-0000-00009C140000}"/>
    <cellStyle name="Cella collegata 2 4" xfId="5277" xr:uid="{00000000-0005-0000-0000-00009D140000}"/>
    <cellStyle name="Cella collegata 2 4 10" xfId="5278" xr:uid="{00000000-0005-0000-0000-00009E140000}"/>
    <cellStyle name="Cella collegata 2 4 10 2" xfId="5279" xr:uid="{00000000-0005-0000-0000-00009F140000}"/>
    <cellStyle name="Cella collegata 2 4 10 2 2" xfId="5280" xr:uid="{00000000-0005-0000-0000-0000A0140000}"/>
    <cellStyle name="Cella collegata 2 4 10 3" xfId="5281" xr:uid="{00000000-0005-0000-0000-0000A1140000}"/>
    <cellStyle name="Cella collegata 2 4 11" xfId="5282" xr:uid="{00000000-0005-0000-0000-0000A2140000}"/>
    <cellStyle name="Cella collegata 2 4 11 2" xfId="5283" xr:uid="{00000000-0005-0000-0000-0000A3140000}"/>
    <cellStyle name="Cella collegata 2 4 12" xfId="5284" xr:uid="{00000000-0005-0000-0000-0000A4140000}"/>
    <cellStyle name="Cella collegata 2 4 2" xfId="5285" xr:uid="{00000000-0005-0000-0000-0000A5140000}"/>
    <cellStyle name="Cella collegata 2 4 2 10" xfId="5286" xr:uid="{00000000-0005-0000-0000-0000A6140000}"/>
    <cellStyle name="Cella collegata 2 4 2 10 2" xfId="5287" xr:uid="{00000000-0005-0000-0000-0000A7140000}"/>
    <cellStyle name="Cella collegata 2 4 2 11" xfId="5288" xr:uid="{00000000-0005-0000-0000-0000A8140000}"/>
    <cellStyle name="Cella collegata 2 4 2 2" xfId="5289" xr:uid="{00000000-0005-0000-0000-0000A9140000}"/>
    <cellStyle name="Cella collegata 2 4 2 2 2" xfId="5290" xr:uid="{00000000-0005-0000-0000-0000AA140000}"/>
    <cellStyle name="Cella collegata 2 4 2 2 2 2" xfId="5291" xr:uid="{00000000-0005-0000-0000-0000AB140000}"/>
    <cellStyle name="Cella collegata 2 4 2 2 3" xfId="5292" xr:uid="{00000000-0005-0000-0000-0000AC140000}"/>
    <cellStyle name="Cella collegata 2 4 2 3" xfId="5293" xr:uid="{00000000-0005-0000-0000-0000AD140000}"/>
    <cellStyle name="Cella collegata 2 4 2 3 2" xfId="5294" xr:uid="{00000000-0005-0000-0000-0000AE140000}"/>
    <cellStyle name="Cella collegata 2 4 2 3 2 2" xfId="5295" xr:uid="{00000000-0005-0000-0000-0000AF140000}"/>
    <cellStyle name="Cella collegata 2 4 2 3 3" xfId="5296" xr:uid="{00000000-0005-0000-0000-0000B0140000}"/>
    <cellStyle name="Cella collegata 2 4 2 4" xfId="5297" xr:uid="{00000000-0005-0000-0000-0000B1140000}"/>
    <cellStyle name="Cella collegata 2 4 2 4 2" xfId="5298" xr:uid="{00000000-0005-0000-0000-0000B2140000}"/>
    <cellStyle name="Cella collegata 2 4 2 4 2 2" xfId="5299" xr:uid="{00000000-0005-0000-0000-0000B3140000}"/>
    <cellStyle name="Cella collegata 2 4 2 4 3" xfId="5300" xr:uid="{00000000-0005-0000-0000-0000B4140000}"/>
    <cellStyle name="Cella collegata 2 4 2 5" xfId="5301" xr:uid="{00000000-0005-0000-0000-0000B5140000}"/>
    <cellStyle name="Cella collegata 2 4 2 5 2" xfId="5302" xr:uid="{00000000-0005-0000-0000-0000B6140000}"/>
    <cellStyle name="Cella collegata 2 4 2 5 2 2" xfId="5303" xr:uid="{00000000-0005-0000-0000-0000B7140000}"/>
    <cellStyle name="Cella collegata 2 4 2 5 3" xfId="5304" xr:uid="{00000000-0005-0000-0000-0000B8140000}"/>
    <cellStyle name="Cella collegata 2 4 2 6" xfId="5305" xr:uid="{00000000-0005-0000-0000-0000B9140000}"/>
    <cellStyle name="Cella collegata 2 4 2 6 2" xfId="5306" xr:uid="{00000000-0005-0000-0000-0000BA140000}"/>
    <cellStyle name="Cella collegata 2 4 2 6 2 2" xfId="5307" xr:uid="{00000000-0005-0000-0000-0000BB140000}"/>
    <cellStyle name="Cella collegata 2 4 2 6 3" xfId="5308" xr:uid="{00000000-0005-0000-0000-0000BC140000}"/>
    <cellStyle name="Cella collegata 2 4 2 7" xfId="5309" xr:uid="{00000000-0005-0000-0000-0000BD140000}"/>
    <cellStyle name="Cella collegata 2 4 2 7 2" xfId="5310" xr:uid="{00000000-0005-0000-0000-0000BE140000}"/>
    <cellStyle name="Cella collegata 2 4 2 7 2 2" xfId="5311" xr:uid="{00000000-0005-0000-0000-0000BF140000}"/>
    <cellStyle name="Cella collegata 2 4 2 7 3" xfId="5312" xr:uid="{00000000-0005-0000-0000-0000C0140000}"/>
    <cellStyle name="Cella collegata 2 4 2 8" xfId="5313" xr:uid="{00000000-0005-0000-0000-0000C1140000}"/>
    <cellStyle name="Cella collegata 2 4 2 8 2" xfId="5314" xr:uid="{00000000-0005-0000-0000-0000C2140000}"/>
    <cellStyle name="Cella collegata 2 4 2 8 2 2" xfId="5315" xr:uid="{00000000-0005-0000-0000-0000C3140000}"/>
    <cellStyle name="Cella collegata 2 4 2 8 3" xfId="5316" xr:uid="{00000000-0005-0000-0000-0000C4140000}"/>
    <cellStyle name="Cella collegata 2 4 2 9" xfId="5317" xr:uid="{00000000-0005-0000-0000-0000C5140000}"/>
    <cellStyle name="Cella collegata 2 4 2 9 2" xfId="5318" xr:uid="{00000000-0005-0000-0000-0000C6140000}"/>
    <cellStyle name="Cella collegata 2 4 2 9 2 2" xfId="5319" xr:uid="{00000000-0005-0000-0000-0000C7140000}"/>
    <cellStyle name="Cella collegata 2 4 2 9 3" xfId="5320" xr:uid="{00000000-0005-0000-0000-0000C8140000}"/>
    <cellStyle name="Cella collegata 2 4 3" xfId="5321" xr:uid="{00000000-0005-0000-0000-0000C9140000}"/>
    <cellStyle name="Cella collegata 2 4 3 2" xfId="5322" xr:uid="{00000000-0005-0000-0000-0000CA140000}"/>
    <cellStyle name="Cella collegata 2 4 3 2 2" xfId="5323" xr:uid="{00000000-0005-0000-0000-0000CB140000}"/>
    <cellStyle name="Cella collegata 2 4 3 3" xfId="5324" xr:uid="{00000000-0005-0000-0000-0000CC140000}"/>
    <cellStyle name="Cella collegata 2 4 4" xfId="5325" xr:uid="{00000000-0005-0000-0000-0000CD140000}"/>
    <cellStyle name="Cella collegata 2 4 4 2" xfId="5326" xr:uid="{00000000-0005-0000-0000-0000CE140000}"/>
    <cellStyle name="Cella collegata 2 4 4 2 2" xfId="5327" xr:uid="{00000000-0005-0000-0000-0000CF140000}"/>
    <cellStyle name="Cella collegata 2 4 4 3" xfId="5328" xr:uid="{00000000-0005-0000-0000-0000D0140000}"/>
    <cellStyle name="Cella collegata 2 4 5" xfId="5329" xr:uid="{00000000-0005-0000-0000-0000D1140000}"/>
    <cellStyle name="Cella collegata 2 4 5 2" xfId="5330" xr:uid="{00000000-0005-0000-0000-0000D2140000}"/>
    <cellStyle name="Cella collegata 2 4 5 2 2" xfId="5331" xr:uid="{00000000-0005-0000-0000-0000D3140000}"/>
    <cellStyle name="Cella collegata 2 4 5 3" xfId="5332" xr:uid="{00000000-0005-0000-0000-0000D4140000}"/>
    <cellStyle name="Cella collegata 2 4 6" xfId="5333" xr:uid="{00000000-0005-0000-0000-0000D5140000}"/>
    <cellStyle name="Cella collegata 2 4 6 2" xfId="5334" xr:uid="{00000000-0005-0000-0000-0000D6140000}"/>
    <cellStyle name="Cella collegata 2 4 6 2 2" xfId="5335" xr:uid="{00000000-0005-0000-0000-0000D7140000}"/>
    <cellStyle name="Cella collegata 2 4 6 3" xfId="5336" xr:uid="{00000000-0005-0000-0000-0000D8140000}"/>
    <cellStyle name="Cella collegata 2 4 7" xfId="5337" xr:uid="{00000000-0005-0000-0000-0000D9140000}"/>
    <cellStyle name="Cella collegata 2 4 7 2" xfId="5338" xr:uid="{00000000-0005-0000-0000-0000DA140000}"/>
    <cellStyle name="Cella collegata 2 4 7 2 2" xfId="5339" xr:uid="{00000000-0005-0000-0000-0000DB140000}"/>
    <cellStyle name="Cella collegata 2 4 7 3" xfId="5340" xr:uid="{00000000-0005-0000-0000-0000DC140000}"/>
    <cellStyle name="Cella collegata 2 4 8" xfId="5341" xr:uid="{00000000-0005-0000-0000-0000DD140000}"/>
    <cellStyle name="Cella collegata 2 4 8 2" xfId="5342" xr:uid="{00000000-0005-0000-0000-0000DE140000}"/>
    <cellStyle name="Cella collegata 2 4 8 2 2" xfId="5343" xr:uid="{00000000-0005-0000-0000-0000DF140000}"/>
    <cellStyle name="Cella collegata 2 4 8 3" xfId="5344" xr:uid="{00000000-0005-0000-0000-0000E0140000}"/>
    <cellStyle name="Cella collegata 2 4 9" xfId="5345" xr:uid="{00000000-0005-0000-0000-0000E1140000}"/>
    <cellStyle name="Cella collegata 2 4 9 2" xfId="5346" xr:uid="{00000000-0005-0000-0000-0000E2140000}"/>
    <cellStyle name="Cella collegata 2 4 9 2 2" xfId="5347" xr:uid="{00000000-0005-0000-0000-0000E3140000}"/>
    <cellStyle name="Cella collegata 2 4 9 3" xfId="5348" xr:uid="{00000000-0005-0000-0000-0000E4140000}"/>
    <cellStyle name="Cella collegata 2 5" xfId="5349" xr:uid="{00000000-0005-0000-0000-0000E5140000}"/>
    <cellStyle name="Cella collegata 2 5 10" xfId="5350" xr:uid="{00000000-0005-0000-0000-0000E6140000}"/>
    <cellStyle name="Cella collegata 2 5 10 2" xfId="5351" xr:uid="{00000000-0005-0000-0000-0000E7140000}"/>
    <cellStyle name="Cella collegata 2 5 11" xfId="5352" xr:uid="{00000000-0005-0000-0000-0000E8140000}"/>
    <cellStyle name="Cella collegata 2 5 2" xfId="5353" xr:uid="{00000000-0005-0000-0000-0000E9140000}"/>
    <cellStyle name="Cella collegata 2 5 2 2" xfId="5354" xr:uid="{00000000-0005-0000-0000-0000EA140000}"/>
    <cellStyle name="Cella collegata 2 5 2 2 2" xfId="5355" xr:uid="{00000000-0005-0000-0000-0000EB140000}"/>
    <cellStyle name="Cella collegata 2 5 2 3" xfId="5356" xr:uid="{00000000-0005-0000-0000-0000EC140000}"/>
    <cellStyle name="Cella collegata 2 5 3" xfId="5357" xr:uid="{00000000-0005-0000-0000-0000ED140000}"/>
    <cellStyle name="Cella collegata 2 5 3 2" xfId="5358" xr:uid="{00000000-0005-0000-0000-0000EE140000}"/>
    <cellStyle name="Cella collegata 2 5 3 2 2" xfId="5359" xr:uid="{00000000-0005-0000-0000-0000EF140000}"/>
    <cellStyle name="Cella collegata 2 5 3 3" xfId="5360" xr:uid="{00000000-0005-0000-0000-0000F0140000}"/>
    <cellStyle name="Cella collegata 2 5 4" xfId="5361" xr:uid="{00000000-0005-0000-0000-0000F1140000}"/>
    <cellStyle name="Cella collegata 2 5 4 2" xfId="5362" xr:uid="{00000000-0005-0000-0000-0000F2140000}"/>
    <cellStyle name="Cella collegata 2 5 4 2 2" xfId="5363" xr:uid="{00000000-0005-0000-0000-0000F3140000}"/>
    <cellStyle name="Cella collegata 2 5 4 3" xfId="5364" xr:uid="{00000000-0005-0000-0000-0000F4140000}"/>
    <cellStyle name="Cella collegata 2 5 5" xfId="5365" xr:uid="{00000000-0005-0000-0000-0000F5140000}"/>
    <cellStyle name="Cella collegata 2 5 5 2" xfId="5366" xr:uid="{00000000-0005-0000-0000-0000F6140000}"/>
    <cellStyle name="Cella collegata 2 5 5 2 2" xfId="5367" xr:uid="{00000000-0005-0000-0000-0000F7140000}"/>
    <cellStyle name="Cella collegata 2 5 5 3" xfId="5368" xr:uid="{00000000-0005-0000-0000-0000F8140000}"/>
    <cellStyle name="Cella collegata 2 5 6" xfId="5369" xr:uid="{00000000-0005-0000-0000-0000F9140000}"/>
    <cellStyle name="Cella collegata 2 5 6 2" xfId="5370" xr:uid="{00000000-0005-0000-0000-0000FA140000}"/>
    <cellStyle name="Cella collegata 2 5 6 2 2" xfId="5371" xr:uid="{00000000-0005-0000-0000-0000FB140000}"/>
    <cellStyle name="Cella collegata 2 5 6 3" xfId="5372" xr:uid="{00000000-0005-0000-0000-0000FC140000}"/>
    <cellStyle name="Cella collegata 2 5 7" xfId="5373" xr:uid="{00000000-0005-0000-0000-0000FD140000}"/>
    <cellStyle name="Cella collegata 2 5 7 2" xfId="5374" xr:uid="{00000000-0005-0000-0000-0000FE140000}"/>
    <cellStyle name="Cella collegata 2 5 7 2 2" xfId="5375" xr:uid="{00000000-0005-0000-0000-0000FF140000}"/>
    <cellStyle name="Cella collegata 2 5 7 3" xfId="5376" xr:uid="{00000000-0005-0000-0000-000000150000}"/>
    <cellStyle name="Cella collegata 2 5 8" xfId="5377" xr:uid="{00000000-0005-0000-0000-000001150000}"/>
    <cellStyle name="Cella collegata 2 5 8 2" xfId="5378" xr:uid="{00000000-0005-0000-0000-000002150000}"/>
    <cellStyle name="Cella collegata 2 5 8 2 2" xfId="5379" xr:uid="{00000000-0005-0000-0000-000003150000}"/>
    <cellStyle name="Cella collegata 2 5 8 3" xfId="5380" xr:uid="{00000000-0005-0000-0000-000004150000}"/>
    <cellStyle name="Cella collegata 2 5 9" xfId="5381" xr:uid="{00000000-0005-0000-0000-000005150000}"/>
    <cellStyle name="Cella collegata 2 5 9 2" xfId="5382" xr:uid="{00000000-0005-0000-0000-000006150000}"/>
    <cellStyle name="Cella collegata 2 5 9 2 2" xfId="5383" xr:uid="{00000000-0005-0000-0000-000007150000}"/>
    <cellStyle name="Cella collegata 2 5 9 3" xfId="5384" xr:uid="{00000000-0005-0000-0000-000008150000}"/>
    <cellStyle name="Cella collegata 2 6" xfId="5385" xr:uid="{00000000-0005-0000-0000-000009150000}"/>
    <cellStyle name="Cella collegata 2 6 2" xfId="5386" xr:uid="{00000000-0005-0000-0000-00000A150000}"/>
    <cellStyle name="Cella collegata 2 6 2 2" xfId="5387" xr:uid="{00000000-0005-0000-0000-00000B150000}"/>
    <cellStyle name="Cella collegata 2 6 3" xfId="5388" xr:uid="{00000000-0005-0000-0000-00000C150000}"/>
    <cellStyle name="Cella collegata 2 7" xfId="5389" xr:uid="{00000000-0005-0000-0000-00000D150000}"/>
    <cellStyle name="Cella collegata 2 7 2" xfId="5390" xr:uid="{00000000-0005-0000-0000-00000E150000}"/>
    <cellStyle name="Cella collegata 2 7 2 2" xfId="5391" xr:uid="{00000000-0005-0000-0000-00000F150000}"/>
    <cellStyle name="Cella collegata 2 7 3" xfId="5392" xr:uid="{00000000-0005-0000-0000-000010150000}"/>
    <cellStyle name="Cella collegata 2 8" xfId="5393" xr:uid="{00000000-0005-0000-0000-000011150000}"/>
    <cellStyle name="Cella collegata 2 8 2" xfId="5394" xr:uid="{00000000-0005-0000-0000-000012150000}"/>
    <cellStyle name="Cella collegata 2 8 2 2" xfId="5395" xr:uid="{00000000-0005-0000-0000-000013150000}"/>
    <cellStyle name="Cella collegata 2 8 3" xfId="5396" xr:uid="{00000000-0005-0000-0000-000014150000}"/>
    <cellStyle name="Cella collegata 2 9" xfId="5397" xr:uid="{00000000-0005-0000-0000-000015150000}"/>
    <cellStyle name="Cella collegata 2 9 2" xfId="5398" xr:uid="{00000000-0005-0000-0000-000016150000}"/>
    <cellStyle name="Cella collegata 2 9 2 2" xfId="5399" xr:uid="{00000000-0005-0000-0000-000017150000}"/>
    <cellStyle name="Cella collegata 2 9 3" xfId="5400" xr:uid="{00000000-0005-0000-0000-000018150000}"/>
    <cellStyle name="Cella collegata 3" xfId="5401" xr:uid="{00000000-0005-0000-0000-000019150000}"/>
    <cellStyle name="Cella collegata 3 10" xfId="5402" xr:uid="{00000000-0005-0000-0000-00001A150000}"/>
    <cellStyle name="Cella collegata 3 10 2" xfId="5403" xr:uid="{00000000-0005-0000-0000-00001B150000}"/>
    <cellStyle name="Cella collegata 3 10 2 2" xfId="5404" xr:uid="{00000000-0005-0000-0000-00001C150000}"/>
    <cellStyle name="Cella collegata 3 10 3" xfId="5405" xr:uid="{00000000-0005-0000-0000-00001D150000}"/>
    <cellStyle name="Cella collegata 3 11" xfId="5406" xr:uid="{00000000-0005-0000-0000-00001E150000}"/>
    <cellStyle name="Cella collegata 3 11 2" xfId="5407" xr:uid="{00000000-0005-0000-0000-00001F150000}"/>
    <cellStyle name="Cella collegata 3 11 2 2" xfId="5408" xr:uid="{00000000-0005-0000-0000-000020150000}"/>
    <cellStyle name="Cella collegata 3 11 3" xfId="5409" xr:uid="{00000000-0005-0000-0000-000021150000}"/>
    <cellStyle name="Cella collegata 3 12" xfId="5410" xr:uid="{00000000-0005-0000-0000-000022150000}"/>
    <cellStyle name="Cella collegata 3 12 2" xfId="5411" xr:uid="{00000000-0005-0000-0000-000023150000}"/>
    <cellStyle name="Cella collegata 3 12 2 2" xfId="5412" xr:uid="{00000000-0005-0000-0000-000024150000}"/>
    <cellStyle name="Cella collegata 3 12 3" xfId="5413" xr:uid="{00000000-0005-0000-0000-000025150000}"/>
    <cellStyle name="Cella collegata 3 13" xfId="5414" xr:uid="{00000000-0005-0000-0000-000026150000}"/>
    <cellStyle name="Cella collegata 3 13 2" xfId="5415" xr:uid="{00000000-0005-0000-0000-000027150000}"/>
    <cellStyle name="Cella collegata 3 14" xfId="5416" xr:uid="{00000000-0005-0000-0000-000028150000}"/>
    <cellStyle name="Cella collegata 3 2" xfId="5417" xr:uid="{00000000-0005-0000-0000-000029150000}"/>
    <cellStyle name="Cella collegata 3 2 10" xfId="5418" xr:uid="{00000000-0005-0000-0000-00002A150000}"/>
    <cellStyle name="Cella collegata 3 2 10 2" xfId="5419" xr:uid="{00000000-0005-0000-0000-00002B150000}"/>
    <cellStyle name="Cella collegata 3 2 10 2 2" xfId="5420" xr:uid="{00000000-0005-0000-0000-00002C150000}"/>
    <cellStyle name="Cella collegata 3 2 10 3" xfId="5421" xr:uid="{00000000-0005-0000-0000-00002D150000}"/>
    <cellStyle name="Cella collegata 3 2 11" xfId="5422" xr:uid="{00000000-0005-0000-0000-00002E150000}"/>
    <cellStyle name="Cella collegata 3 2 11 2" xfId="5423" xr:uid="{00000000-0005-0000-0000-00002F150000}"/>
    <cellStyle name="Cella collegata 3 2 11 2 2" xfId="5424" xr:uid="{00000000-0005-0000-0000-000030150000}"/>
    <cellStyle name="Cella collegata 3 2 11 3" xfId="5425" xr:uid="{00000000-0005-0000-0000-000031150000}"/>
    <cellStyle name="Cella collegata 3 2 12" xfId="5426" xr:uid="{00000000-0005-0000-0000-000032150000}"/>
    <cellStyle name="Cella collegata 3 2 12 2" xfId="5427" xr:uid="{00000000-0005-0000-0000-000033150000}"/>
    <cellStyle name="Cella collegata 3 2 13" xfId="5428" xr:uid="{00000000-0005-0000-0000-000034150000}"/>
    <cellStyle name="Cella collegata 3 2 2" xfId="5429" xr:uid="{00000000-0005-0000-0000-000035150000}"/>
    <cellStyle name="Cella collegata 3 2 2 10" xfId="5430" xr:uid="{00000000-0005-0000-0000-000036150000}"/>
    <cellStyle name="Cella collegata 3 2 2 10 2" xfId="5431" xr:uid="{00000000-0005-0000-0000-000037150000}"/>
    <cellStyle name="Cella collegata 3 2 2 10 2 2" xfId="5432" xr:uid="{00000000-0005-0000-0000-000038150000}"/>
    <cellStyle name="Cella collegata 3 2 2 10 3" xfId="5433" xr:uid="{00000000-0005-0000-0000-000039150000}"/>
    <cellStyle name="Cella collegata 3 2 2 11" xfId="5434" xr:uid="{00000000-0005-0000-0000-00003A150000}"/>
    <cellStyle name="Cella collegata 3 2 2 11 2" xfId="5435" xr:uid="{00000000-0005-0000-0000-00003B150000}"/>
    <cellStyle name="Cella collegata 3 2 2 12" xfId="5436" xr:uid="{00000000-0005-0000-0000-00003C150000}"/>
    <cellStyle name="Cella collegata 3 2 2 2" xfId="5437" xr:uid="{00000000-0005-0000-0000-00003D150000}"/>
    <cellStyle name="Cella collegata 3 2 2 2 2" xfId="5438" xr:uid="{00000000-0005-0000-0000-00003E150000}"/>
    <cellStyle name="Cella collegata 3 2 2 2 2 2" xfId="5439" xr:uid="{00000000-0005-0000-0000-00003F150000}"/>
    <cellStyle name="Cella collegata 3 2 2 2 3" xfId="5440" xr:uid="{00000000-0005-0000-0000-000040150000}"/>
    <cellStyle name="Cella collegata 3 2 2 3" xfId="5441" xr:uid="{00000000-0005-0000-0000-000041150000}"/>
    <cellStyle name="Cella collegata 3 2 2 3 2" xfId="5442" xr:uid="{00000000-0005-0000-0000-000042150000}"/>
    <cellStyle name="Cella collegata 3 2 2 3 2 2" xfId="5443" xr:uid="{00000000-0005-0000-0000-000043150000}"/>
    <cellStyle name="Cella collegata 3 2 2 3 3" xfId="5444" xr:uid="{00000000-0005-0000-0000-000044150000}"/>
    <cellStyle name="Cella collegata 3 2 2 4" xfId="5445" xr:uid="{00000000-0005-0000-0000-000045150000}"/>
    <cellStyle name="Cella collegata 3 2 2 4 2" xfId="5446" xr:uid="{00000000-0005-0000-0000-000046150000}"/>
    <cellStyle name="Cella collegata 3 2 2 4 2 2" xfId="5447" xr:uid="{00000000-0005-0000-0000-000047150000}"/>
    <cellStyle name="Cella collegata 3 2 2 4 3" xfId="5448" xr:uid="{00000000-0005-0000-0000-000048150000}"/>
    <cellStyle name="Cella collegata 3 2 2 5" xfId="5449" xr:uid="{00000000-0005-0000-0000-000049150000}"/>
    <cellStyle name="Cella collegata 3 2 2 5 2" xfId="5450" xr:uid="{00000000-0005-0000-0000-00004A150000}"/>
    <cellStyle name="Cella collegata 3 2 2 5 2 2" xfId="5451" xr:uid="{00000000-0005-0000-0000-00004B150000}"/>
    <cellStyle name="Cella collegata 3 2 2 5 3" xfId="5452" xr:uid="{00000000-0005-0000-0000-00004C150000}"/>
    <cellStyle name="Cella collegata 3 2 2 6" xfId="5453" xr:uid="{00000000-0005-0000-0000-00004D150000}"/>
    <cellStyle name="Cella collegata 3 2 2 6 2" xfId="5454" xr:uid="{00000000-0005-0000-0000-00004E150000}"/>
    <cellStyle name="Cella collegata 3 2 2 6 2 2" xfId="5455" xr:uid="{00000000-0005-0000-0000-00004F150000}"/>
    <cellStyle name="Cella collegata 3 2 2 6 3" xfId="5456" xr:uid="{00000000-0005-0000-0000-000050150000}"/>
    <cellStyle name="Cella collegata 3 2 2 7" xfId="5457" xr:uid="{00000000-0005-0000-0000-000051150000}"/>
    <cellStyle name="Cella collegata 3 2 2 7 2" xfId="5458" xr:uid="{00000000-0005-0000-0000-000052150000}"/>
    <cellStyle name="Cella collegata 3 2 2 7 2 2" xfId="5459" xr:uid="{00000000-0005-0000-0000-000053150000}"/>
    <cellStyle name="Cella collegata 3 2 2 7 3" xfId="5460" xr:uid="{00000000-0005-0000-0000-000054150000}"/>
    <cellStyle name="Cella collegata 3 2 2 8" xfId="5461" xr:uid="{00000000-0005-0000-0000-000055150000}"/>
    <cellStyle name="Cella collegata 3 2 2 8 2" xfId="5462" xr:uid="{00000000-0005-0000-0000-000056150000}"/>
    <cellStyle name="Cella collegata 3 2 2 8 2 2" xfId="5463" xr:uid="{00000000-0005-0000-0000-000057150000}"/>
    <cellStyle name="Cella collegata 3 2 2 8 3" xfId="5464" xr:uid="{00000000-0005-0000-0000-000058150000}"/>
    <cellStyle name="Cella collegata 3 2 2 9" xfId="5465" xr:uid="{00000000-0005-0000-0000-000059150000}"/>
    <cellStyle name="Cella collegata 3 2 2 9 2" xfId="5466" xr:uid="{00000000-0005-0000-0000-00005A150000}"/>
    <cellStyle name="Cella collegata 3 2 2 9 2 2" xfId="5467" xr:uid="{00000000-0005-0000-0000-00005B150000}"/>
    <cellStyle name="Cella collegata 3 2 2 9 3" xfId="5468" xr:uid="{00000000-0005-0000-0000-00005C150000}"/>
    <cellStyle name="Cella collegata 3 2 3" xfId="5469" xr:uid="{00000000-0005-0000-0000-00005D150000}"/>
    <cellStyle name="Cella collegata 3 2 3 10" xfId="5470" xr:uid="{00000000-0005-0000-0000-00005E150000}"/>
    <cellStyle name="Cella collegata 3 2 3 10 2" xfId="5471" xr:uid="{00000000-0005-0000-0000-00005F150000}"/>
    <cellStyle name="Cella collegata 3 2 3 11" xfId="5472" xr:uid="{00000000-0005-0000-0000-000060150000}"/>
    <cellStyle name="Cella collegata 3 2 3 2" xfId="5473" xr:uid="{00000000-0005-0000-0000-000061150000}"/>
    <cellStyle name="Cella collegata 3 2 3 2 2" xfId="5474" xr:uid="{00000000-0005-0000-0000-000062150000}"/>
    <cellStyle name="Cella collegata 3 2 3 2 2 2" xfId="5475" xr:uid="{00000000-0005-0000-0000-000063150000}"/>
    <cellStyle name="Cella collegata 3 2 3 2 3" xfId="5476" xr:uid="{00000000-0005-0000-0000-000064150000}"/>
    <cellStyle name="Cella collegata 3 2 3 3" xfId="5477" xr:uid="{00000000-0005-0000-0000-000065150000}"/>
    <cellStyle name="Cella collegata 3 2 3 3 2" xfId="5478" xr:uid="{00000000-0005-0000-0000-000066150000}"/>
    <cellStyle name="Cella collegata 3 2 3 3 2 2" xfId="5479" xr:uid="{00000000-0005-0000-0000-000067150000}"/>
    <cellStyle name="Cella collegata 3 2 3 3 3" xfId="5480" xr:uid="{00000000-0005-0000-0000-000068150000}"/>
    <cellStyle name="Cella collegata 3 2 3 4" xfId="5481" xr:uid="{00000000-0005-0000-0000-000069150000}"/>
    <cellStyle name="Cella collegata 3 2 3 4 2" xfId="5482" xr:uid="{00000000-0005-0000-0000-00006A150000}"/>
    <cellStyle name="Cella collegata 3 2 3 4 2 2" xfId="5483" xr:uid="{00000000-0005-0000-0000-00006B150000}"/>
    <cellStyle name="Cella collegata 3 2 3 4 3" xfId="5484" xr:uid="{00000000-0005-0000-0000-00006C150000}"/>
    <cellStyle name="Cella collegata 3 2 3 5" xfId="5485" xr:uid="{00000000-0005-0000-0000-00006D150000}"/>
    <cellStyle name="Cella collegata 3 2 3 5 2" xfId="5486" xr:uid="{00000000-0005-0000-0000-00006E150000}"/>
    <cellStyle name="Cella collegata 3 2 3 5 2 2" xfId="5487" xr:uid="{00000000-0005-0000-0000-00006F150000}"/>
    <cellStyle name="Cella collegata 3 2 3 5 3" xfId="5488" xr:uid="{00000000-0005-0000-0000-000070150000}"/>
    <cellStyle name="Cella collegata 3 2 3 6" xfId="5489" xr:uid="{00000000-0005-0000-0000-000071150000}"/>
    <cellStyle name="Cella collegata 3 2 3 6 2" xfId="5490" xr:uid="{00000000-0005-0000-0000-000072150000}"/>
    <cellStyle name="Cella collegata 3 2 3 6 2 2" xfId="5491" xr:uid="{00000000-0005-0000-0000-000073150000}"/>
    <cellStyle name="Cella collegata 3 2 3 6 3" xfId="5492" xr:uid="{00000000-0005-0000-0000-000074150000}"/>
    <cellStyle name="Cella collegata 3 2 3 7" xfId="5493" xr:uid="{00000000-0005-0000-0000-000075150000}"/>
    <cellStyle name="Cella collegata 3 2 3 7 2" xfId="5494" xr:uid="{00000000-0005-0000-0000-000076150000}"/>
    <cellStyle name="Cella collegata 3 2 3 7 2 2" xfId="5495" xr:uid="{00000000-0005-0000-0000-000077150000}"/>
    <cellStyle name="Cella collegata 3 2 3 7 3" xfId="5496" xr:uid="{00000000-0005-0000-0000-000078150000}"/>
    <cellStyle name="Cella collegata 3 2 3 8" xfId="5497" xr:uid="{00000000-0005-0000-0000-000079150000}"/>
    <cellStyle name="Cella collegata 3 2 3 8 2" xfId="5498" xr:uid="{00000000-0005-0000-0000-00007A150000}"/>
    <cellStyle name="Cella collegata 3 2 3 8 2 2" xfId="5499" xr:uid="{00000000-0005-0000-0000-00007B150000}"/>
    <cellStyle name="Cella collegata 3 2 3 8 3" xfId="5500" xr:uid="{00000000-0005-0000-0000-00007C150000}"/>
    <cellStyle name="Cella collegata 3 2 3 9" xfId="5501" xr:uid="{00000000-0005-0000-0000-00007D150000}"/>
    <cellStyle name="Cella collegata 3 2 3 9 2" xfId="5502" xr:uid="{00000000-0005-0000-0000-00007E150000}"/>
    <cellStyle name="Cella collegata 3 2 3 9 2 2" xfId="5503" xr:uid="{00000000-0005-0000-0000-00007F150000}"/>
    <cellStyle name="Cella collegata 3 2 3 9 3" xfId="5504" xr:uid="{00000000-0005-0000-0000-000080150000}"/>
    <cellStyle name="Cella collegata 3 2 4" xfId="5505" xr:uid="{00000000-0005-0000-0000-000081150000}"/>
    <cellStyle name="Cella collegata 3 2 4 2" xfId="5506" xr:uid="{00000000-0005-0000-0000-000082150000}"/>
    <cellStyle name="Cella collegata 3 2 4 2 2" xfId="5507" xr:uid="{00000000-0005-0000-0000-000083150000}"/>
    <cellStyle name="Cella collegata 3 2 4 3" xfId="5508" xr:uid="{00000000-0005-0000-0000-000084150000}"/>
    <cellStyle name="Cella collegata 3 2 5" xfId="5509" xr:uid="{00000000-0005-0000-0000-000085150000}"/>
    <cellStyle name="Cella collegata 3 2 5 2" xfId="5510" xr:uid="{00000000-0005-0000-0000-000086150000}"/>
    <cellStyle name="Cella collegata 3 2 5 2 2" xfId="5511" xr:uid="{00000000-0005-0000-0000-000087150000}"/>
    <cellStyle name="Cella collegata 3 2 5 3" xfId="5512" xr:uid="{00000000-0005-0000-0000-000088150000}"/>
    <cellStyle name="Cella collegata 3 2 6" xfId="5513" xr:uid="{00000000-0005-0000-0000-000089150000}"/>
    <cellStyle name="Cella collegata 3 2 6 2" xfId="5514" xr:uid="{00000000-0005-0000-0000-00008A150000}"/>
    <cellStyle name="Cella collegata 3 2 6 2 2" xfId="5515" xr:uid="{00000000-0005-0000-0000-00008B150000}"/>
    <cellStyle name="Cella collegata 3 2 6 3" xfId="5516" xr:uid="{00000000-0005-0000-0000-00008C150000}"/>
    <cellStyle name="Cella collegata 3 2 7" xfId="5517" xr:uid="{00000000-0005-0000-0000-00008D150000}"/>
    <cellStyle name="Cella collegata 3 2 7 2" xfId="5518" xr:uid="{00000000-0005-0000-0000-00008E150000}"/>
    <cellStyle name="Cella collegata 3 2 7 2 2" xfId="5519" xr:uid="{00000000-0005-0000-0000-00008F150000}"/>
    <cellStyle name="Cella collegata 3 2 7 3" xfId="5520" xr:uid="{00000000-0005-0000-0000-000090150000}"/>
    <cellStyle name="Cella collegata 3 2 8" xfId="5521" xr:uid="{00000000-0005-0000-0000-000091150000}"/>
    <cellStyle name="Cella collegata 3 2 8 2" xfId="5522" xr:uid="{00000000-0005-0000-0000-000092150000}"/>
    <cellStyle name="Cella collegata 3 2 8 2 2" xfId="5523" xr:uid="{00000000-0005-0000-0000-000093150000}"/>
    <cellStyle name="Cella collegata 3 2 8 3" xfId="5524" xr:uid="{00000000-0005-0000-0000-000094150000}"/>
    <cellStyle name="Cella collegata 3 2 9" xfId="5525" xr:uid="{00000000-0005-0000-0000-000095150000}"/>
    <cellStyle name="Cella collegata 3 2 9 2" xfId="5526" xr:uid="{00000000-0005-0000-0000-000096150000}"/>
    <cellStyle name="Cella collegata 3 2 9 2 2" xfId="5527" xr:uid="{00000000-0005-0000-0000-000097150000}"/>
    <cellStyle name="Cella collegata 3 2 9 3" xfId="5528" xr:uid="{00000000-0005-0000-0000-000098150000}"/>
    <cellStyle name="Cella collegata 3 3" xfId="5529" xr:uid="{00000000-0005-0000-0000-000099150000}"/>
    <cellStyle name="Cella collegata 3 3 10" xfId="5530" xr:uid="{00000000-0005-0000-0000-00009A150000}"/>
    <cellStyle name="Cella collegata 3 3 10 2" xfId="5531" xr:uid="{00000000-0005-0000-0000-00009B150000}"/>
    <cellStyle name="Cella collegata 3 3 10 2 2" xfId="5532" xr:uid="{00000000-0005-0000-0000-00009C150000}"/>
    <cellStyle name="Cella collegata 3 3 10 3" xfId="5533" xr:uid="{00000000-0005-0000-0000-00009D150000}"/>
    <cellStyle name="Cella collegata 3 3 11" xfId="5534" xr:uid="{00000000-0005-0000-0000-00009E150000}"/>
    <cellStyle name="Cella collegata 3 3 11 2" xfId="5535" xr:uid="{00000000-0005-0000-0000-00009F150000}"/>
    <cellStyle name="Cella collegata 3 3 12" xfId="5536" xr:uid="{00000000-0005-0000-0000-0000A0150000}"/>
    <cellStyle name="Cella collegata 3 3 2" xfId="5537" xr:uid="{00000000-0005-0000-0000-0000A1150000}"/>
    <cellStyle name="Cella collegata 3 3 2 10" xfId="5538" xr:uid="{00000000-0005-0000-0000-0000A2150000}"/>
    <cellStyle name="Cella collegata 3 3 2 10 2" xfId="5539" xr:uid="{00000000-0005-0000-0000-0000A3150000}"/>
    <cellStyle name="Cella collegata 3 3 2 11" xfId="5540" xr:uid="{00000000-0005-0000-0000-0000A4150000}"/>
    <cellStyle name="Cella collegata 3 3 2 2" xfId="5541" xr:uid="{00000000-0005-0000-0000-0000A5150000}"/>
    <cellStyle name="Cella collegata 3 3 2 2 2" xfId="5542" xr:uid="{00000000-0005-0000-0000-0000A6150000}"/>
    <cellStyle name="Cella collegata 3 3 2 2 2 2" xfId="5543" xr:uid="{00000000-0005-0000-0000-0000A7150000}"/>
    <cellStyle name="Cella collegata 3 3 2 2 3" xfId="5544" xr:uid="{00000000-0005-0000-0000-0000A8150000}"/>
    <cellStyle name="Cella collegata 3 3 2 3" xfId="5545" xr:uid="{00000000-0005-0000-0000-0000A9150000}"/>
    <cellStyle name="Cella collegata 3 3 2 3 2" xfId="5546" xr:uid="{00000000-0005-0000-0000-0000AA150000}"/>
    <cellStyle name="Cella collegata 3 3 2 3 2 2" xfId="5547" xr:uid="{00000000-0005-0000-0000-0000AB150000}"/>
    <cellStyle name="Cella collegata 3 3 2 3 3" xfId="5548" xr:uid="{00000000-0005-0000-0000-0000AC150000}"/>
    <cellStyle name="Cella collegata 3 3 2 4" xfId="5549" xr:uid="{00000000-0005-0000-0000-0000AD150000}"/>
    <cellStyle name="Cella collegata 3 3 2 4 2" xfId="5550" xr:uid="{00000000-0005-0000-0000-0000AE150000}"/>
    <cellStyle name="Cella collegata 3 3 2 4 2 2" xfId="5551" xr:uid="{00000000-0005-0000-0000-0000AF150000}"/>
    <cellStyle name="Cella collegata 3 3 2 4 3" xfId="5552" xr:uid="{00000000-0005-0000-0000-0000B0150000}"/>
    <cellStyle name="Cella collegata 3 3 2 5" xfId="5553" xr:uid="{00000000-0005-0000-0000-0000B1150000}"/>
    <cellStyle name="Cella collegata 3 3 2 5 2" xfId="5554" xr:uid="{00000000-0005-0000-0000-0000B2150000}"/>
    <cellStyle name="Cella collegata 3 3 2 5 2 2" xfId="5555" xr:uid="{00000000-0005-0000-0000-0000B3150000}"/>
    <cellStyle name="Cella collegata 3 3 2 5 3" xfId="5556" xr:uid="{00000000-0005-0000-0000-0000B4150000}"/>
    <cellStyle name="Cella collegata 3 3 2 6" xfId="5557" xr:uid="{00000000-0005-0000-0000-0000B5150000}"/>
    <cellStyle name="Cella collegata 3 3 2 6 2" xfId="5558" xr:uid="{00000000-0005-0000-0000-0000B6150000}"/>
    <cellStyle name="Cella collegata 3 3 2 6 2 2" xfId="5559" xr:uid="{00000000-0005-0000-0000-0000B7150000}"/>
    <cellStyle name="Cella collegata 3 3 2 6 3" xfId="5560" xr:uid="{00000000-0005-0000-0000-0000B8150000}"/>
    <cellStyle name="Cella collegata 3 3 2 7" xfId="5561" xr:uid="{00000000-0005-0000-0000-0000B9150000}"/>
    <cellStyle name="Cella collegata 3 3 2 7 2" xfId="5562" xr:uid="{00000000-0005-0000-0000-0000BA150000}"/>
    <cellStyle name="Cella collegata 3 3 2 7 2 2" xfId="5563" xr:uid="{00000000-0005-0000-0000-0000BB150000}"/>
    <cellStyle name="Cella collegata 3 3 2 7 3" xfId="5564" xr:uid="{00000000-0005-0000-0000-0000BC150000}"/>
    <cellStyle name="Cella collegata 3 3 2 8" xfId="5565" xr:uid="{00000000-0005-0000-0000-0000BD150000}"/>
    <cellStyle name="Cella collegata 3 3 2 8 2" xfId="5566" xr:uid="{00000000-0005-0000-0000-0000BE150000}"/>
    <cellStyle name="Cella collegata 3 3 2 8 2 2" xfId="5567" xr:uid="{00000000-0005-0000-0000-0000BF150000}"/>
    <cellStyle name="Cella collegata 3 3 2 8 3" xfId="5568" xr:uid="{00000000-0005-0000-0000-0000C0150000}"/>
    <cellStyle name="Cella collegata 3 3 2 9" xfId="5569" xr:uid="{00000000-0005-0000-0000-0000C1150000}"/>
    <cellStyle name="Cella collegata 3 3 2 9 2" xfId="5570" xr:uid="{00000000-0005-0000-0000-0000C2150000}"/>
    <cellStyle name="Cella collegata 3 3 2 9 2 2" xfId="5571" xr:uid="{00000000-0005-0000-0000-0000C3150000}"/>
    <cellStyle name="Cella collegata 3 3 2 9 3" xfId="5572" xr:uid="{00000000-0005-0000-0000-0000C4150000}"/>
    <cellStyle name="Cella collegata 3 3 3" xfId="5573" xr:uid="{00000000-0005-0000-0000-0000C5150000}"/>
    <cellStyle name="Cella collegata 3 3 3 2" xfId="5574" xr:uid="{00000000-0005-0000-0000-0000C6150000}"/>
    <cellStyle name="Cella collegata 3 3 3 2 2" xfId="5575" xr:uid="{00000000-0005-0000-0000-0000C7150000}"/>
    <cellStyle name="Cella collegata 3 3 3 3" xfId="5576" xr:uid="{00000000-0005-0000-0000-0000C8150000}"/>
    <cellStyle name="Cella collegata 3 3 4" xfId="5577" xr:uid="{00000000-0005-0000-0000-0000C9150000}"/>
    <cellStyle name="Cella collegata 3 3 4 2" xfId="5578" xr:uid="{00000000-0005-0000-0000-0000CA150000}"/>
    <cellStyle name="Cella collegata 3 3 4 2 2" xfId="5579" xr:uid="{00000000-0005-0000-0000-0000CB150000}"/>
    <cellStyle name="Cella collegata 3 3 4 3" xfId="5580" xr:uid="{00000000-0005-0000-0000-0000CC150000}"/>
    <cellStyle name="Cella collegata 3 3 5" xfId="5581" xr:uid="{00000000-0005-0000-0000-0000CD150000}"/>
    <cellStyle name="Cella collegata 3 3 5 2" xfId="5582" xr:uid="{00000000-0005-0000-0000-0000CE150000}"/>
    <cellStyle name="Cella collegata 3 3 5 2 2" xfId="5583" xr:uid="{00000000-0005-0000-0000-0000CF150000}"/>
    <cellStyle name="Cella collegata 3 3 5 3" xfId="5584" xr:uid="{00000000-0005-0000-0000-0000D0150000}"/>
    <cellStyle name="Cella collegata 3 3 6" xfId="5585" xr:uid="{00000000-0005-0000-0000-0000D1150000}"/>
    <cellStyle name="Cella collegata 3 3 6 2" xfId="5586" xr:uid="{00000000-0005-0000-0000-0000D2150000}"/>
    <cellStyle name="Cella collegata 3 3 6 2 2" xfId="5587" xr:uid="{00000000-0005-0000-0000-0000D3150000}"/>
    <cellStyle name="Cella collegata 3 3 6 3" xfId="5588" xr:uid="{00000000-0005-0000-0000-0000D4150000}"/>
    <cellStyle name="Cella collegata 3 3 7" xfId="5589" xr:uid="{00000000-0005-0000-0000-0000D5150000}"/>
    <cellStyle name="Cella collegata 3 3 7 2" xfId="5590" xr:uid="{00000000-0005-0000-0000-0000D6150000}"/>
    <cellStyle name="Cella collegata 3 3 7 2 2" xfId="5591" xr:uid="{00000000-0005-0000-0000-0000D7150000}"/>
    <cellStyle name="Cella collegata 3 3 7 3" xfId="5592" xr:uid="{00000000-0005-0000-0000-0000D8150000}"/>
    <cellStyle name="Cella collegata 3 3 8" xfId="5593" xr:uid="{00000000-0005-0000-0000-0000D9150000}"/>
    <cellStyle name="Cella collegata 3 3 8 2" xfId="5594" xr:uid="{00000000-0005-0000-0000-0000DA150000}"/>
    <cellStyle name="Cella collegata 3 3 8 2 2" xfId="5595" xr:uid="{00000000-0005-0000-0000-0000DB150000}"/>
    <cellStyle name="Cella collegata 3 3 8 3" xfId="5596" xr:uid="{00000000-0005-0000-0000-0000DC150000}"/>
    <cellStyle name="Cella collegata 3 3 9" xfId="5597" xr:uid="{00000000-0005-0000-0000-0000DD150000}"/>
    <cellStyle name="Cella collegata 3 3 9 2" xfId="5598" xr:uid="{00000000-0005-0000-0000-0000DE150000}"/>
    <cellStyle name="Cella collegata 3 3 9 2 2" xfId="5599" xr:uid="{00000000-0005-0000-0000-0000DF150000}"/>
    <cellStyle name="Cella collegata 3 3 9 3" xfId="5600" xr:uid="{00000000-0005-0000-0000-0000E0150000}"/>
    <cellStyle name="Cella collegata 3 4" xfId="5601" xr:uid="{00000000-0005-0000-0000-0000E1150000}"/>
    <cellStyle name="Cella collegata 3 4 10" xfId="5602" xr:uid="{00000000-0005-0000-0000-0000E2150000}"/>
    <cellStyle name="Cella collegata 3 4 10 2" xfId="5603" xr:uid="{00000000-0005-0000-0000-0000E3150000}"/>
    <cellStyle name="Cella collegata 3 4 11" xfId="5604" xr:uid="{00000000-0005-0000-0000-0000E4150000}"/>
    <cellStyle name="Cella collegata 3 4 2" xfId="5605" xr:uid="{00000000-0005-0000-0000-0000E5150000}"/>
    <cellStyle name="Cella collegata 3 4 2 2" xfId="5606" xr:uid="{00000000-0005-0000-0000-0000E6150000}"/>
    <cellStyle name="Cella collegata 3 4 2 2 2" xfId="5607" xr:uid="{00000000-0005-0000-0000-0000E7150000}"/>
    <cellStyle name="Cella collegata 3 4 2 3" xfId="5608" xr:uid="{00000000-0005-0000-0000-0000E8150000}"/>
    <cellStyle name="Cella collegata 3 4 3" xfId="5609" xr:uid="{00000000-0005-0000-0000-0000E9150000}"/>
    <cellStyle name="Cella collegata 3 4 3 2" xfId="5610" xr:uid="{00000000-0005-0000-0000-0000EA150000}"/>
    <cellStyle name="Cella collegata 3 4 3 2 2" xfId="5611" xr:uid="{00000000-0005-0000-0000-0000EB150000}"/>
    <cellStyle name="Cella collegata 3 4 3 3" xfId="5612" xr:uid="{00000000-0005-0000-0000-0000EC150000}"/>
    <cellStyle name="Cella collegata 3 4 4" xfId="5613" xr:uid="{00000000-0005-0000-0000-0000ED150000}"/>
    <cellStyle name="Cella collegata 3 4 4 2" xfId="5614" xr:uid="{00000000-0005-0000-0000-0000EE150000}"/>
    <cellStyle name="Cella collegata 3 4 4 2 2" xfId="5615" xr:uid="{00000000-0005-0000-0000-0000EF150000}"/>
    <cellStyle name="Cella collegata 3 4 4 3" xfId="5616" xr:uid="{00000000-0005-0000-0000-0000F0150000}"/>
    <cellStyle name="Cella collegata 3 4 5" xfId="5617" xr:uid="{00000000-0005-0000-0000-0000F1150000}"/>
    <cellStyle name="Cella collegata 3 4 5 2" xfId="5618" xr:uid="{00000000-0005-0000-0000-0000F2150000}"/>
    <cellStyle name="Cella collegata 3 4 5 2 2" xfId="5619" xr:uid="{00000000-0005-0000-0000-0000F3150000}"/>
    <cellStyle name="Cella collegata 3 4 5 3" xfId="5620" xr:uid="{00000000-0005-0000-0000-0000F4150000}"/>
    <cellStyle name="Cella collegata 3 4 6" xfId="5621" xr:uid="{00000000-0005-0000-0000-0000F5150000}"/>
    <cellStyle name="Cella collegata 3 4 6 2" xfId="5622" xr:uid="{00000000-0005-0000-0000-0000F6150000}"/>
    <cellStyle name="Cella collegata 3 4 6 2 2" xfId="5623" xr:uid="{00000000-0005-0000-0000-0000F7150000}"/>
    <cellStyle name="Cella collegata 3 4 6 3" xfId="5624" xr:uid="{00000000-0005-0000-0000-0000F8150000}"/>
    <cellStyle name="Cella collegata 3 4 7" xfId="5625" xr:uid="{00000000-0005-0000-0000-0000F9150000}"/>
    <cellStyle name="Cella collegata 3 4 7 2" xfId="5626" xr:uid="{00000000-0005-0000-0000-0000FA150000}"/>
    <cellStyle name="Cella collegata 3 4 7 2 2" xfId="5627" xr:uid="{00000000-0005-0000-0000-0000FB150000}"/>
    <cellStyle name="Cella collegata 3 4 7 3" xfId="5628" xr:uid="{00000000-0005-0000-0000-0000FC150000}"/>
    <cellStyle name="Cella collegata 3 4 8" xfId="5629" xr:uid="{00000000-0005-0000-0000-0000FD150000}"/>
    <cellStyle name="Cella collegata 3 4 8 2" xfId="5630" xr:uid="{00000000-0005-0000-0000-0000FE150000}"/>
    <cellStyle name="Cella collegata 3 4 8 2 2" xfId="5631" xr:uid="{00000000-0005-0000-0000-0000FF150000}"/>
    <cellStyle name="Cella collegata 3 4 8 3" xfId="5632" xr:uid="{00000000-0005-0000-0000-000000160000}"/>
    <cellStyle name="Cella collegata 3 4 9" xfId="5633" xr:uid="{00000000-0005-0000-0000-000001160000}"/>
    <cellStyle name="Cella collegata 3 4 9 2" xfId="5634" xr:uid="{00000000-0005-0000-0000-000002160000}"/>
    <cellStyle name="Cella collegata 3 4 9 2 2" xfId="5635" xr:uid="{00000000-0005-0000-0000-000003160000}"/>
    <cellStyle name="Cella collegata 3 4 9 3" xfId="5636" xr:uid="{00000000-0005-0000-0000-000004160000}"/>
    <cellStyle name="Cella collegata 3 5" xfId="5637" xr:uid="{00000000-0005-0000-0000-000005160000}"/>
    <cellStyle name="Cella collegata 3 5 2" xfId="5638" xr:uid="{00000000-0005-0000-0000-000006160000}"/>
    <cellStyle name="Cella collegata 3 5 2 2" xfId="5639" xr:uid="{00000000-0005-0000-0000-000007160000}"/>
    <cellStyle name="Cella collegata 3 5 3" xfId="5640" xr:uid="{00000000-0005-0000-0000-000008160000}"/>
    <cellStyle name="Cella collegata 3 6" xfId="5641" xr:uid="{00000000-0005-0000-0000-000009160000}"/>
    <cellStyle name="Cella collegata 3 6 2" xfId="5642" xr:uid="{00000000-0005-0000-0000-00000A160000}"/>
    <cellStyle name="Cella collegata 3 6 2 2" xfId="5643" xr:uid="{00000000-0005-0000-0000-00000B160000}"/>
    <cellStyle name="Cella collegata 3 6 3" xfId="5644" xr:uid="{00000000-0005-0000-0000-00000C160000}"/>
    <cellStyle name="Cella collegata 3 7" xfId="5645" xr:uid="{00000000-0005-0000-0000-00000D160000}"/>
    <cellStyle name="Cella collegata 3 7 2" xfId="5646" xr:uid="{00000000-0005-0000-0000-00000E160000}"/>
    <cellStyle name="Cella collegata 3 7 2 2" xfId="5647" xr:uid="{00000000-0005-0000-0000-00000F160000}"/>
    <cellStyle name="Cella collegata 3 7 3" xfId="5648" xr:uid="{00000000-0005-0000-0000-000010160000}"/>
    <cellStyle name="Cella collegata 3 8" xfId="5649" xr:uid="{00000000-0005-0000-0000-000011160000}"/>
    <cellStyle name="Cella collegata 3 8 2" xfId="5650" xr:uid="{00000000-0005-0000-0000-000012160000}"/>
    <cellStyle name="Cella collegata 3 8 2 2" xfId="5651" xr:uid="{00000000-0005-0000-0000-000013160000}"/>
    <cellStyle name="Cella collegata 3 8 3" xfId="5652" xr:uid="{00000000-0005-0000-0000-000014160000}"/>
    <cellStyle name="Cella collegata 3 9" xfId="5653" xr:uid="{00000000-0005-0000-0000-000015160000}"/>
    <cellStyle name="Cella collegata 3 9 2" xfId="5654" xr:uid="{00000000-0005-0000-0000-000016160000}"/>
    <cellStyle name="Cella collegata 3 9 2 2" xfId="5655" xr:uid="{00000000-0005-0000-0000-000017160000}"/>
    <cellStyle name="Cella collegata 3 9 3" xfId="5656" xr:uid="{00000000-0005-0000-0000-000018160000}"/>
    <cellStyle name="Cella collegata 4" xfId="5657" xr:uid="{00000000-0005-0000-0000-000019160000}"/>
    <cellStyle name="Cella collegata 4 10" xfId="5658" xr:uid="{00000000-0005-0000-0000-00001A160000}"/>
    <cellStyle name="Cella collegata 4 10 2" xfId="5659" xr:uid="{00000000-0005-0000-0000-00001B160000}"/>
    <cellStyle name="Cella collegata 4 10 2 2" xfId="5660" xr:uid="{00000000-0005-0000-0000-00001C160000}"/>
    <cellStyle name="Cella collegata 4 10 3" xfId="5661" xr:uid="{00000000-0005-0000-0000-00001D160000}"/>
    <cellStyle name="Cella collegata 4 11" xfId="5662" xr:uid="{00000000-0005-0000-0000-00001E160000}"/>
    <cellStyle name="Cella collegata 4 11 2" xfId="5663" xr:uid="{00000000-0005-0000-0000-00001F160000}"/>
    <cellStyle name="Cella collegata 4 11 2 2" xfId="5664" xr:uid="{00000000-0005-0000-0000-000020160000}"/>
    <cellStyle name="Cella collegata 4 11 3" xfId="5665" xr:uid="{00000000-0005-0000-0000-000021160000}"/>
    <cellStyle name="Cella collegata 4 12" xfId="5666" xr:uid="{00000000-0005-0000-0000-000022160000}"/>
    <cellStyle name="Cella collegata 4 12 2" xfId="5667" xr:uid="{00000000-0005-0000-0000-000023160000}"/>
    <cellStyle name="Cella collegata 4 13" xfId="5668" xr:uid="{00000000-0005-0000-0000-000024160000}"/>
    <cellStyle name="Cella collegata 4 2" xfId="5669" xr:uid="{00000000-0005-0000-0000-000025160000}"/>
    <cellStyle name="Cella collegata 4 2 10" xfId="5670" xr:uid="{00000000-0005-0000-0000-000026160000}"/>
    <cellStyle name="Cella collegata 4 2 10 2" xfId="5671" xr:uid="{00000000-0005-0000-0000-000027160000}"/>
    <cellStyle name="Cella collegata 4 2 10 2 2" xfId="5672" xr:uid="{00000000-0005-0000-0000-000028160000}"/>
    <cellStyle name="Cella collegata 4 2 10 3" xfId="5673" xr:uid="{00000000-0005-0000-0000-000029160000}"/>
    <cellStyle name="Cella collegata 4 2 11" xfId="5674" xr:uid="{00000000-0005-0000-0000-00002A160000}"/>
    <cellStyle name="Cella collegata 4 2 11 2" xfId="5675" xr:uid="{00000000-0005-0000-0000-00002B160000}"/>
    <cellStyle name="Cella collegata 4 2 12" xfId="5676" xr:uid="{00000000-0005-0000-0000-00002C160000}"/>
    <cellStyle name="Cella collegata 4 2 2" xfId="5677" xr:uid="{00000000-0005-0000-0000-00002D160000}"/>
    <cellStyle name="Cella collegata 4 2 2 2" xfId="5678" xr:uid="{00000000-0005-0000-0000-00002E160000}"/>
    <cellStyle name="Cella collegata 4 2 2 2 2" xfId="5679" xr:uid="{00000000-0005-0000-0000-00002F160000}"/>
    <cellStyle name="Cella collegata 4 2 2 3" xfId="5680" xr:uid="{00000000-0005-0000-0000-000030160000}"/>
    <cellStyle name="Cella collegata 4 2 3" xfId="5681" xr:uid="{00000000-0005-0000-0000-000031160000}"/>
    <cellStyle name="Cella collegata 4 2 3 2" xfId="5682" xr:uid="{00000000-0005-0000-0000-000032160000}"/>
    <cellStyle name="Cella collegata 4 2 3 2 2" xfId="5683" xr:uid="{00000000-0005-0000-0000-000033160000}"/>
    <cellStyle name="Cella collegata 4 2 3 3" xfId="5684" xr:uid="{00000000-0005-0000-0000-000034160000}"/>
    <cellStyle name="Cella collegata 4 2 4" xfId="5685" xr:uid="{00000000-0005-0000-0000-000035160000}"/>
    <cellStyle name="Cella collegata 4 2 4 2" xfId="5686" xr:uid="{00000000-0005-0000-0000-000036160000}"/>
    <cellStyle name="Cella collegata 4 2 4 2 2" xfId="5687" xr:uid="{00000000-0005-0000-0000-000037160000}"/>
    <cellStyle name="Cella collegata 4 2 4 3" xfId="5688" xr:uid="{00000000-0005-0000-0000-000038160000}"/>
    <cellStyle name="Cella collegata 4 2 5" xfId="5689" xr:uid="{00000000-0005-0000-0000-000039160000}"/>
    <cellStyle name="Cella collegata 4 2 5 2" xfId="5690" xr:uid="{00000000-0005-0000-0000-00003A160000}"/>
    <cellStyle name="Cella collegata 4 2 5 2 2" xfId="5691" xr:uid="{00000000-0005-0000-0000-00003B160000}"/>
    <cellStyle name="Cella collegata 4 2 5 3" xfId="5692" xr:uid="{00000000-0005-0000-0000-00003C160000}"/>
    <cellStyle name="Cella collegata 4 2 6" xfId="5693" xr:uid="{00000000-0005-0000-0000-00003D160000}"/>
    <cellStyle name="Cella collegata 4 2 6 2" xfId="5694" xr:uid="{00000000-0005-0000-0000-00003E160000}"/>
    <cellStyle name="Cella collegata 4 2 6 2 2" xfId="5695" xr:uid="{00000000-0005-0000-0000-00003F160000}"/>
    <cellStyle name="Cella collegata 4 2 6 3" xfId="5696" xr:uid="{00000000-0005-0000-0000-000040160000}"/>
    <cellStyle name="Cella collegata 4 2 7" xfId="5697" xr:uid="{00000000-0005-0000-0000-000041160000}"/>
    <cellStyle name="Cella collegata 4 2 7 2" xfId="5698" xr:uid="{00000000-0005-0000-0000-000042160000}"/>
    <cellStyle name="Cella collegata 4 2 7 2 2" xfId="5699" xr:uid="{00000000-0005-0000-0000-000043160000}"/>
    <cellStyle name="Cella collegata 4 2 7 3" xfId="5700" xr:uid="{00000000-0005-0000-0000-000044160000}"/>
    <cellStyle name="Cella collegata 4 2 8" xfId="5701" xr:uid="{00000000-0005-0000-0000-000045160000}"/>
    <cellStyle name="Cella collegata 4 2 8 2" xfId="5702" xr:uid="{00000000-0005-0000-0000-000046160000}"/>
    <cellStyle name="Cella collegata 4 2 8 2 2" xfId="5703" xr:uid="{00000000-0005-0000-0000-000047160000}"/>
    <cellStyle name="Cella collegata 4 2 8 3" xfId="5704" xr:uid="{00000000-0005-0000-0000-000048160000}"/>
    <cellStyle name="Cella collegata 4 2 9" xfId="5705" xr:uid="{00000000-0005-0000-0000-000049160000}"/>
    <cellStyle name="Cella collegata 4 2 9 2" xfId="5706" xr:uid="{00000000-0005-0000-0000-00004A160000}"/>
    <cellStyle name="Cella collegata 4 2 9 2 2" xfId="5707" xr:uid="{00000000-0005-0000-0000-00004B160000}"/>
    <cellStyle name="Cella collegata 4 2 9 3" xfId="5708" xr:uid="{00000000-0005-0000-0000-00004C160000}"/>
    <cellStyle name="Cella collegata 4 3" xfId="5709" xr:uid="{00000000-0005-0000-0000-00004D160000}"/>
    <cellStyle name="Cella collegata 4 3 10" xfId="5710" xr:uid="{00000000-0005-0000-0000-00004E160000}"/>
    <cellStyle name="Cella collegata 4 3 10 2" xfId="5711" xr:uid="{00000000-0005-0000-0000-00004F160000}"/>
    <cellStyle name="Cella collegata 4 3 11" xfId="5712" xr:uid="{00000000-0005-0000-0000-000050160000}"/>
    <cellStyle name="Cella collegata 4 3 2" xfId="5713" xr:uid="{00000000-0005-0000-0000-000051160000}"/>
    <cellStyle name="Cella collegata 4 3 2 2" xfId="5714" xr:uid="{00000000-0005-0000-0000-000052160000}"/>
    <cellStyle name="Cella collegata 4 3 2 2 2" xfId="5715" xr:uid="{00000000-0005-0000-0000-000053160000}"/>
    <cellStyle name="Cella collegata 4 3 2 3" xfId="5716" xr:uid="{00000000-0005-0000-0000-000054160000}"/>
    <cellStyle name="Cella collegata 4 3 3" xfId="5717" xr:uid="{00000000-0005-0000-0000-000055160000}"/>
    <cellStyle name="Cella collegata 4 3 3 2" xfId="5718" xr:uid="{00000000-0005-0000-0000-000056160000}"/>
    <cellStyle name="Cella collegata 4 3 3 2 2" xfId="5719" xr:uid="{00000000-0005-0000-0000-000057160000}"/>
    <cellStyle name="Cella collegata 4 3 3 3" xfId="5720" xr:uid="{00000000-0005-0000-0000-000058160000}"/>
    <cellStyle name="Cella collegata 4 3 4" xfId="5721" xr:uid="{00000000-0005-0000-0000-000059160000}"/>
    <cellStyle name="Cella collegata 4 3 4 2" xfId="5722" xr:uid="{00000000-0005-0000-0000-00005A160000}"/>
    <cellStyle name="Cella collegata 4 3 4 2 2" xfId="5723" xr:uid="{00000000-0005-0000-0000-00005B160000}"/>
    <cellStyle name="Cella collegata 4 3 4 3" xfId="5724" xr:uid="{00000000-0005-0000-0000-00005C160000}"/>
    <cellStyle name="Cella collegata 4 3 5" xfId="5725" xr:uid="{00000000-0005-0000-0000-00005D160000}"/>
    <cellStyle name="Cella collegata 4 3 5 2" xfId="5726" xr:uid="{00000000-0005-0000-0000-00005E160000}"/>
    <cellStyle name="Cella collegata 4 3 5 2 2" xfId="5727" xr:uid="{00000000-0005-0000-0000-00005F160000}"/>
    <cellStyle name="Cella collegata 4 3 5 3" xfId="5728" xr:uid="{00000000-0005-0000-0000-000060160000}"/>
    <cellStyle name="Cella collegata 4 3 6" xfId="5729" xr:uid="{00000000-0005-0000-0000-000061160000}"/>
    <cellStyle name="Cella collegata 4 3 6 2" xfId="5730" xr:uid="{00000000-0005-0000-0000-000062160000}"/>
    <cellStyle name="Cella collegata 4 3 6 2 2" xfId="5731" xr:uid="{00000000-0005-0000-0000-000063160000}"/>
    <cellStyle name="Cella collegata 4 3 6 3" xfId="5732" xr:uid="{00000000-0005-0000-0000-000064160000}"/>
    <cellStyle name="Cella collegata 4 3 7" xfId="5733" xr:uid="{00000000-0005-0000-0000-000065160000}"/>
    <cellStyle name="Cella collegata 4 3 7 2" xfId="5734" xr:uid="{00000000-0005-0000-0000-000066160000}"/>
    <cellStyle name="Cella collegata 4 3 7 2 2" xfId="5735" xr:uid="{00000000-0005-0000-0000-000067160000}"/>
    <cellStyle name="Cella collegata 4 3 7 3" xfId="5736" xr:uid="{00000000-0005-0000-0000-000068160000}"/>
    <cellStyle name="Cella collegata 4 3 8" xfId="5737" xr:uid="{00000000-0005-0000-0000-000069160000}"/>
    <cellStyle name="Cella collegata 4 3 8 2" xfId="5738" xr:uid="{00000000-0005-0000-0000-00006A160000}"/>
    <cellStyle name="Cella collegata 4 3 8 2 2" xfId="5739" xr:uid="{00000000-0005-0000-0000-00006B160000}"/>
    <cellStyle name="Cella collegata 4 3 8 3" xfId="5740" xr:uid="{00000000-0005-0000-0000-00006C160000}"/>
    <cellStyle name="Cella collegata 4 3 9" xfId="5741" xr:uid="{00000000-0005-0000-0000-00006D160000}"/>
    <cellStyle name="Cella collegata 4 3 9 2" xfId="5742" xr:uid="{00000000-0005-0000-0000-00006E160000}"/>
    <cellStyle name="Cella collegata 4 3 9 2 2" xfId="5743" xr:uid="{00000000-0005-0000-0000-00006F160000}"/>
    <cellStyle name="Cella collegata 4 3 9 3" xfId="5744" xr:uid="{00000000-0005-0000-0000-000070160000}"/>
    <cellStyle name="Cella collegata 4 4" xfId="5745" xr:uid="{00000000-0005-0000-0000-000071160000}"/>
    <cellStyle name="Cella collegata 4 4 2" xfId="5746" xr:uid="{00000000-0005-0000-0000-000072160000}"/>
    <cellStyle name="Cella collegata 4 4 2 2" xfId="5747" xr:uid="{00000000-0005-0000-0000-000073160000}"/>
    <cellStyle name="Cella collegata 4 4 3" xfId="5748" xr:uid="{00000000-0005-0000-0000-000074160000}"/>
    <cellStyle name="Cella collegata 4 5" xfId="5749" xr:uid="{00000000-0005-0000-0000-000075160000}"/>
    <cellStyle name="Cella collegata 4 5 2" xfId="5750" xr:uid="{00000000-0005-0000-0000-000076160000}"/>
    <cellStyle name="Cella collegata 4 5 2 2" xfId="5751" xr:uid="{00000000-0005-0000-0000-000077160000}"/>
    <cellStyle name="Cella collegata 4 5 3" xfId="5752" xr:uid="{00000000-0005-0000-0000-000078160000}"/>
    <cellStyle name="Cella collegata 4 6" xfId="5753" xr:uid="{00000000-0005-0000-0000-000079160000}"/>
    <cellStyle name="Cella collegata 4 6 2" xfId="5754" xr:uid="{00000000-0005-0000-0000-00007A160000}"/>
    <cellStyle name="Cella collegata 4 6 2 2" xfId="5755" xr:uid="{00000000-0005-0000-0000-00007B160000}"/>
    <cellStyle name="Cella collegata 4 6 3" xfId="5756" xr:uid="{00000000-0005-0000-0000-00007C160000}"/>
    <cellStyle name="Cella collegata 4 7" xfId="5757" xr:uid="{00000000-0005-0000-0000-00007D160000}"/>
    <cellStyle name="Cella collegata 4 7 2" xfId="5758" xr:uid="{00000000-0005-0000-0000-00007E160000}"/>
    <cellStyle name="Cella collegata 4 7 2 2" xfId="5759" xr:uid="{00000000-0005-0000-0000-00007F160000}"/>
    <cellStyle name="Cella collegata 4 7 3" xfId="5760" xr:uid="{00000000-0005-0000-0000-000080160000}"/>
    <cellStyle name="Cella collegata 4 8" xfId="5761" xr:uid="{00000000-0005-0000-0000-000081160000}"/>
    <cellStyle name="Cella collegata 4 8 2" xfId="5762" xr:uid="{00000000-0005-0000-0000-000082160000}"/>
    <cellStyle name="Cella collegata 4 8 2 2" xfId="5763" xr:uid="{00000000-0005-0000-0000-000083160000}"/>
    <cellStyle name="Cella collegata 4 8 3" xfId="5764" xr:uid="{00000000-0005-0000-0000-000084160000}"/>
    <cellStyle name="Cella collegata 4 9" xfId="5765" xr:uid="{00000000-0005-0000-0000-000085160000}"/>
    <cellStyle name="Cella collegata 4 9 2" xfId="5766" xr:uid="{00000000-0005-0000-0000-000086160000}"/>
    <cellStyle name="Cella collegata 4 9 2 2" xfId="5767" xr:uid="{00000000-0005-0000-0000-000087160000}"/>
    <cellStyle name="Cella collegata 4 9 3" xfId="5768" xr:uid="{00000000-0005-0000-0000-000088160000}"/>
    <cellStyle name="Cella da controllare" xfId="537" xr:uid="{00000000-0005-0000-0000-000019020000}"/>
    <cellStyle name="Cella da controllare 2" xfId="5769" xr:uid="{00000000-0005-0000-0000-000089160000}"/>
    <cellStyle name="Cella da controllare 2 10" xfId="5770" xr:uid="{00000000-0005-0000-0000-00008A160000}"/>
    <cellStyle name="Cella da controllare 2 10 2" xfId="5771" xr:uid="{00000000-0005-0000-0000-00008B160000}"/>
    <cellStyle name="Cella da controllare 2 10 2 2" xfId="5772" xr:uid="{00000000-0005-0000-0000-00008C160000}"/>
    <cellStyle name="Cella da controllare 2 10 3" xfId="5773" xr:uid="{00000000-0005-0000-0000-00008D160000}"/>
    <cellStyle name="Cella da controllare 2 11" xfId="5774" xr:uid="{00000000-0005-0000-0000-00008E160000}"/>
    <cellStyle name="Cella da controllare 2 11 2" xfId="5775" xr:uid="{00000000-0005-0000-0000-00008F160000}"/>
    <cellStyle name="Cella da controllare 2 11 2 2" xfId="5776" xr:uid="{00000000-0005-0000-0000-000090160000}"/>
    <cellStyle name="Cella da controllare 2 11 3" xfId="5777" xr:uid="{00000000-0005-0000-0000-000091160000}"/>
    <cellStyle name="Cella da controllare 2 12" xfId="5778" xr:uid="{00000000-0005-0000-0000-000092160000}"/>
    <cellStyle name="Cella da controllare 2 12 2" xfId="5779" xr:uid="{00000000-0005-0000-0000-000093160000}"/>
    <cellStyle name="Cella da controllare 2 12 2 2" xfId="5780" xr:uid="{00000000-0005-0000-0000-000094160000}"/>
    <cellStyle name="Cella da controllare 2 12 3" xfId="5781" xr:uid="{00000000-0005-0000-0000-000095160000}"/>
    <cellStyle name="Cella da controllare 2 13" xfId="5782" xr:uid="{00000000-0005-0000-0000-000096160000}"/>
    <cellStyle name="Cella da controllare 2 13 2" xfId="5783" xr:uid="{00000000-0005-0000-0000-000097160000}"/>
    <cellStyle name="Cella da controllare 2 13 2 2" xfId="5784" xr:uid="{00000000-0005-0000-0000-000098160000}"/>
    <cellStyle name="Cella da controllare 2 13 3" xfId="5785" xr:uid="{00000000-0005-0000-0000-000099160000}"/>
    <cellStyle name="Cella da controllare 2 2" xfId="5786" xr:uid="{00000000-0005-0000-0000-00009A160000}"/>
    <cellStyle name="Cella da controllare 2 2 2" xfId="5787" xr:uid="{00000000-0005-0000-0000-00009B160000}"/>
    <cellStyle name="Cella da controllare 2 2 2 2" xfId="5788" xr:uid="{00000000-0005-0000-0000-00009C160000}"/>
    <cellStyle name="Cella da controllare 2 2 2 2 2" xfId="5789" xr:uid="{00000000-0005-0000-0000-00009D160000}"/>
    <cellStyle name="Cella da controllare 2 2 2 3" xfId="5790" xr:uid="{00000000-0005-0000-0000-00009E160000}"/>
    <cellStyle name="Cella da controllare 2 2 3" xfId="5791" xr:uid="{00000000-0005-0000-0000-00009F160000}"/>
    <cellStyle name="Cella da controllare 2 2 3 2" xfId="5792" xr:uid="{00000000-0005-0000-0000-0000A0160000}"/>
    <cellStyle name="Cella da controllare 2 2 3 2 2" xfId="5793" xr:uid="{00000000-0005-0000-0000-0000A1160000}"/>
    <cellStyle name="Cella da controllare 2 2 3 3" xfId="5794" xr:uid="{00000000-0005-0000-0000-0000A2160000}"/>
    <cellStyle name="Cella da controllare 2 2 4" xfId="5795" xr:uid="{00000000-0005-0000-0000-0000A3160000}"/>
    <cellStyle name="Cella da controllare 2 2 4 2" xfId="5796" xr:uid="{00000000-0005-0000-0000-0000A4160000}"/>
    <cellStyle name="Cella da controllare 2 2 4 2 2" xfId="5797" xr:uid="{00000000-0005-0000-0000-0000A5160000}"/>
    <cellStyle name="Cella da controllare 2 2 4 3" xfId="5798" xr:uid="{00000000-0005-0000-0000-0000A6160000}"/>
    <cellStyle name="Cella da controllare 2 2 5" xfId="5799" xr:uid="{00000000-0005-0000-0000-0000A7160000}"/>
    <cellStyle name="Cella da controllare 2 2 5 2" xfId="5800" xr:uid="{00000000-0005-0000-0000-0000A8160000}"/>
    <cellStyle name="Cella da controllare 2 2 5 2 2" xfId="5801" xr:uid="{00000000-0005-0000-0000-0000A9160000}"/>
    <cellStyle name="Cella da controllare 2 2 5 3" xfId="5802" xr:uid="{00000000-0005-0000-0000-0000AA160000}"/>
    <cellStyle name="Cella da controllare 2 2 6" xfId="5803" xr:uid="{00000000-0005-0000-0000-0000AB160000}"/>
    <cellStyle name="Cella da controllare 2 2 6 2" xfId="5804" xr:uid="{00000000-0005-0000-0000-0000AC160000}"/>
    <cellStyle name="Cella da controllare 2 2 6 2 2" xfId="5805" xr:uid="{00000000-0005-0000-0000-0000AD160000}"/>
    <cellStyle name="Cella da controllare 2 2 6 3" xfId="5806" xr:uid="{00000000-0005-0000-0000-0000AE160000}"/>
    <cellStyle name="Cella da controllare 2 2 7" xfId="5807" xr:uid="{00000000-0005-0000-0000-0000AF160000}"/>
    <cellStyle name="Cella da controllare 2 2 7 2" xfId="5808" xr:uid="{00000000-0005-0000-0000-0000B0160000}"/>
    <cellStyle name="Cella da controllare 2 2 7 2 2" xfId="5809" xr:uid="{00000000-0005-0000-0000-0000B1160000}"/>
    <cellStyle name="Cella da controllare 2 2 7 3" xfId="5810" xr:uid="{00000000-0005-0000-0000-0000B2160000}"/>
    <cellStyle name="Cella da controllare 2 2 8" xfId="5811" xr:uid="{00000000-0005-0000-0000-0000B3160000}"/>
    <cellStyle name="Cella da controllare 2 2 8 2" xfId="5812" xr:uid="{00000000-0005-0000-0000-0000B4160000}"/>
    <cellStyle name="Cella da controllare 2 2 8 2 2" xfId="5813" xr:uid="{00000000-0005-0000-0000-0000B5160000}"/>
    <cellStyle name="Cella da controllare 2 2 8 3" xfId="5814" xr:uid="{00000000-0005-0000-0000-0000B6160000}"/>
    <cellStyle name="Cella da controllare 2 2 9" xfId="5815" xr:uid="{00000000-0005-0000-0000-0000B7160000}"/>
    <cellStyle name="Cella da controllare 2 2 9 2" xfId="5816" xr:uid="{00000000-0005-0000-0000-0000B8160000}"/>
    <cellStyle name="Cella da controllare 2 2 9 2 2" xfId="5817" xr:uid="{00000000-0005-0000-0000-0000B9160000}"/>
    <cellStyle name="Cella da controllare 2 2 9 3" xfId="5818" xr:uid="{00000000-0005-0000-0000-0000BA160000}"/>
    <cellStyle name="Cella da controllare 2 3" xfId="5819" xr:uid="{00000000-0005-0000-0000-0000BB160000}"/>
    <cellStyle name="Cella da controllare 2 3 2" xfId="5820" xr:uid="{00000000-0005-0000-0000-0000BC160000}"/>
    <cellStyle name="Cella da controllare 2 3 2 2" xfId="5821" xr:uid="{00000000-0005-0000-0000-0000BD160000}"/>
    <cellStyle name="Cella da controllare 2 3 2 2 2" xfId="5822" xr:uid="{00000000-0005-0000-0000-0000BE160000}"/>
    <cellStyle name="Cella da controllare 2 3 2 3" xfId="5823" xr:uid="{00000000-0005-0000-0000-0000BF160000}"/>
    <cellStyle name="Cella da controllare 2 3 3" xfId="5824" xr:uid="{00000000-0005-0000-0000-0000C0160000}"/>
    <cellStyle name="Cella da controllare 2 3 3 2" xfId="5825" xr:uid="{00000000-0005-0000-0000-0000C1160000}"/>
    <cellStyle name="Cella da controllare 2 3 3 2 2" xfId="5826" xr:uid="{00000000-0005-0000-0000-0000C2160000}"/>
    <cellStyle name="Cella da controllare 2 3 3 3" xfId="5827" xr:uid="{00000000-0005-0000-0000-0000C3160000}"/>
    <cellStyle name="Cella da controllare 2 3 4" xfId="5828" xr:uid="{00000000-0005-0000-0000-0000C4160000}"/>
    <cellStyle name="Cella da controllare 2 3 4 2" xfId="5829" xr:uid="{00000000-0005-0000-0000-0000C5160000}"/>
    <cellStyle name="Cella da controllare 2 3 4 2 2" xfId="5830" xr:uid="{00000000-0005-0000-0000-0000C6160000}"/>
    <cellStyle name="Cella da controllare 2 3 4 3" xfId="5831" xr:uid="{00000000-0005-0000-0000-0000C7160000}"/>
    <cellStyle name="Cella da controllare 2 3 5" xfId="5832" xr:uid="{00000000-0005-0000-0000-0000C8160000}"/>
    <cellStyle name="Cella da controllare 2 3 5 2" xfId="5833" xr:uid="{00000000-0005-0000-0000-0000C9160000}"/>
    <cellStyle name="Cella da controllare 2 3 5 2 2" xfId="5834" xr:uid="{00000000-0005-0000-0000-0000CA160000}"/>
    <cellStyle name="Cella da controllare 2 3 5 3" xfId="5835" xr:uid="{00000000-0005-0000-0000-0000CB160000}"/>
    <cellStyle name="Cella da controllare 2 3 6" xfId="5836" xr:uid="{00000000-0005-0000-0000-0000CC160000}"/>
    <cellStyle name="Cella da controllare 2 3 6 2" xfId="5837" xr:uid="{00000000-0005-0000-0000-0000CD160000}"/>
    <cellStyle name="Cella da controllare 2 3 6 2 2" xfId="5838" xr:uid="{00000000-0005-0000-0000-0000CE160000}"/>
    <cellStyle name="Cella da controllare 2 3 6 3" xfId="5839" xr:uid="{00000000-0005-0000-0000-0000CF160000}"/>
    <cellStyle name="Cella da controllare 2 3 7" xfId="5840" xr:uid="{00000000-0005-0000-0000-0000D0160000}"/>
    <cellStyle name="Cella da controllare 2 3 7 2" xfId="5841" xr:uid="{00000000-0005-0000-0000-0000D1160000}"/>
    <cellStyle name="Cella da controllare 2 3 7 2 2" xfId="5842" xr:uid="{00000000-0005-0000-0000-0000D2160000}"/>
    <cellStyle name="Cella da controllare 2 3 7 3" xfId="5843" xr:uid="{00000000-0005-0000-0000-0000D3160000}"/>
    <cellStyle name="Cella da controllare 2 3 8" xfId="5844" xr:uid="{00000000-0005-0000-0000-0000D4160000}"/>
    <cellStyle name="Cella da controllare 2 3 8 2" xfId="5845" xr:uid="{00000000-0005-0000-0000-0000D5160000}"/>
    <cellStyle name="Cella da controllare 2 3 8 2 2" xfId="5846" xr:uid="{00000000-0005-0000-0000-0000D6160000}"/>
    <cellStyle name="Cella da controllare 2 3 8 3" xfId="5847" xr:uid="{00000000-0005-0000-0000-0000D7160000}"/>
    <cellStyle name="Cella da controllare 2 3 9" xfId="5848" xr:uid="{00000000-0005-0000-0000-0000D8160000}"/>
    <cellStyle name="Cella da controllare 2 3 9 2" xfId="5849" xr:uid="{00000000-0005-0000-0000-0000D9160000}"/>
    <cellStyle name="Cella da controllare 2 3 9 2 2" xfId="5850" xr:uid="{00000000-0005-0000-0000-0000DA160000}"/>
    <cellStyle name="Cella da controllare 2 3 9 3" xfId="5851" xr:uid="{00000000-0005-0000-0000-0000DB160000}"/>
    <cellStyle name="Cella da controllare 2 4" xfId="5852" xr:uid="{00000000-0005-0000-0000-0000DC160000}"/>
    <cellStyle name="Cella da controllare 2 4 2" xfId="5853" xr:uid="{00000000-0005-0000-0000-0000DD160000}"/>
    <cellStyle name="Cella da controllare 2 4 2 2" xfId="5854" xr:uid="{00000000-0005-0000-0000-0000DE160000}"/>
    <cellStyle name="Cella da controllare 2 4 2 2 2" xfId="5855" xr:uid="{00000000-0005-0000-0000-0000DF160000}"/>
    <cellStyle name="Cella da controllare 2 4 2 3" xfId="5856" xr:uid="{00000000-0005-0000-0000-0000E0160000}"/>
    <cellStyle name="Cella da controllare 2 4 3" xfId="5857" xr:uid="{00000000-0005-0000-0000-0000E1160000}"/>
    <cellStyle name="Cella da controllare 2 4 3 2" xfId="5858" xr:uid="{00000000-0005-0000-0000-0000E2160000}"/>
    <cellStyle name="Cella da controllare 2 4 3 2 2" xfId="5859" xr:uid="{00000000-0005-0000-0000-0000E3160000}"/>
    <cellStyle name="Cella da controllare 2 4 3 3" xfId="5860" xr:uid="{00000000-0005-0000-0000-0000E4160000}"/>
    <cellStyle name="Cella da controllare 2 4 4" xfId="5861" xr:uid="{00000000-0005-0000-0000-0000E5160000}"/>
    <cellStyle name="Cella da controllare 2 4 4 2" xfId="5862" xr:uid="{00000000-0005-0000-0000-0000E6160000}"/>
    <cellStyle name="Cella da controllare 2 4 4 2 2" xfId="5863" xr:uid="{00000000-0005-0000-0000-0000E7160000}"/>
    <cellStyle name="Cella da controllare 2 4 4 3" xfId="5864" xr:uid="{00000000-0005-0000-0000-0000E8160000}"/>
    <cellStyle name="Cella da controllare 2 4 5" xfId="5865" xr:uid="{00000000-0005-0000-0000-0000E9160000}"/>
    <cellStyle name="Cella da controllare 2 4 5 2" xfId="5866" xr:uid="{00000000-0005-0000-0000-0000EA160000}"/>
    <cellStyle name="Cella da controllare 2 4 5 2 2" xfId="5867" xr:uid="{00000000-0005-0000-0000-0000EB160000}"/>
    <cellStyle name="Cella da controllare 2 4 5 3" xfId="5868" xr:uid="{00000000-0005-0000-0000-0000EC160000}"/>
    <cellStyle name="Cella da controllare 2 4 6" xfId="5869" xr:uid="{00000000-0005-0000-0000-0000ED160000}"/>
    <cellStyle name="Cella da controllare 2 4 6 2" xfId="5870" xr:uid="{00000000-0005-0000-0000-0000EE160000}"/>
    <cellStyle name="Cella da controllare 2 4 6 2 2" xfId="5871" xr:uid="{00000000-0005-0000-0000-0000EF160000}"/>
    <cellStyle name="Cella da controllare 2 4 6 3" xfId="5872" xr:uid="{00000000-0005-0000-0000-0000F0160000}"/>
    <cellStyle name="Cella da controllare 2 4 7" xfId="5873" xr:uid="{00000000-0005-0000-0000-0000F1160000}"/>
    <cellStyle name="Cella da controllare 2 4 7 2" xfId="5874" xr:uid="{00000000-0005-0000-0000-0000F2160000}"/>
    <cellStyle name="Cella da controllare 2 4 7 2 2" xfId="5875" xr:uid="{00000000-0005-0000-0000-0000F3160000}"/>
    <cellStyle name="Cella da controllare 2 4 7 3" xfId="5876" xr:uid="{00000000-0005-0000-0000-0000F4160000}"/>
    <cellStyle name="Cella da controllare 2 4 8" xfId="5877" xr:uid="{00000000-0005-0000-0000-0000F5160000}"/>
    <cellStyle name="Cella da controllare 2 4 8 2" xfId="5878" xr:uid="{00000000-0005-0000-0000-0000F6160000}"/>
    <cellStyle name="Cella da controllare 2 4 8 2 2" xfId="5879" xr:uid="{00000000-0005-0000-0000-0000F7160000}"/>
    <cellStyle name="Cella da controllare 2 4 8 3" xfId="5880" xr:uid="{00000000-0005-0000-0000-0000F8160000}"/>
    <cellStyle name="Cella da controllare 2 4 9" xfId="5881" xr:uid="{00000000-0005-0000-0000-0000F9160000}"/>
    <cellStyle name="Cella da controllare 2 4 9 2" xfId="5882" xr:uid="{00000000-0005-0000-0000-0000FA160000}"/>
    <cellStyle name="Cella da controllare 2 4 9 2 2" xfId="5883" xr:uid="{00000000-0005-0000-0000-0000FB160000}"/>
    <cellStyle name="Cella da controllare 2 4 9 3" xfId="5884" xr:uid="{00000000-0005-0000-0000-0000FC160000}"/>
    <cellStyle name="Cella da controllare 2 5" xfId="5885" xr:uid="{00000000-0005-0000-0000-0000FD160000}"/>
    <cellStyle name="Cella da controllare 2 5 2" xfId="5886" xr:uid="{00000000-0005-0000-0000-0000FE160000}"/>
    <cellStyle name="Cella da controllare 2 5 2 2" xfId="5887" xr:uid="{00000000-0005-0000-0000-0000FF160000}"/>
    <cellStyle name="Cella da controllare 2 5 2 2 2" xfId="5888" xr:uid="{00000000-0005-0000-0000-000000170000}"/>
    <cellStyle name="Cella da controllare 2 5 2 3" xfId="5889" xr:uid="{00000000-0005-0000-0000-000001170000}"/>
    <cellStyle name="Cella da controllare 2 5 3" xfId="5890" xr:uid="{00000000-0005-0000-0000-000002170000}"/>
    <cellStyle name="Cella da controllare 2 5 3 2" xfId="5891" xr:uid="{00000000-0005-0000-0000-000003170000}"/>
    <cellStyle name="Cella da controllare 2 5 3 2 2" xfId="5892" xr:uid="{00000000-0005-0000-0000-000004170000}"/>
    <cellStyle name="Cella da controllare 2 5 3 3" xfId="5893" xr:uid="{00000000-0005-0000-0000-000005170000}"/>
    <cellStyle name="Cella da controllare 2 5 4" xfId="5894" xr:uid="{00000000-0005-0000-0000-000006170000}"/>
    <cellStyle name="Cella da controllare 2 5 4 2" xfId="5895" xr:uid="{00000000-0005-0000-0000-000007170000}"/>
    <cellStyle name="Cella da controllare 2 5 4 2 2" xfId="5896" xr:uid="{00000000-0005-0000-0000-000008170000}"/>
    <cellStyle name="Cella da controllare 2 5 4 3" xfId="5897" xr:uid="{00000000-0005-0000-0000-000009170000}"/>
    <cellStyle name="Cella da controllare 2 5 5" xfId="5898" xr:uid="{00000000-0005-0000-0000-00000A170000}"/>
    <cellStyle name="Cella da controllare 2 5 5 2" xfId="5899" xr:uid="{00000000-0005-0000-0000-00000B170000}"/>
    <cellStyle name="Cella da controllare 2 5 5 2 2" xfId="5900" xr:uid="{00000000-0005-0000-0000-00000C170000}"/>
    <cellStyle name="Cella da controllare 2 5 5 3" xfId="5901" xr:uid="{00000000-0005-0000-0000-00000D170000}"/>
    <cellStyle name="Cella da controllare 2 5 6" xfId="5902" xr:uid="{00000000-0005-0000-0000-00000E170000}"/>
    <cellStyle name="Cella da controllare 2 5 6 2" xfId="5903" xr:uid="{00000000-0005-0000-0000-00000F170000}"/>
    <cellStyle name="Cella da controllare 2 5 6 2 2" xfId="5904" xr:uid="{00000000-0005-0000-0000-000010170000}"/>
    <cellStyle name="Cella da controllare 2 5 6 3" xfId="5905" xr:uid="{00000000-0005-0000-0000-000011170000}"/>
    <cellStyle name="Cella da controllare 2 5 7" xfId="5906" xr:uid="{00000000-0005-0000-0000-000012170000}"/>
    <cellStyle name="Cella da controllare 2 5 7 2" xfId="5907" xr:uid="{00000000-0005-0000-0000-000013170000}"/>
    <cellStyle name="Cella da controllare 2 5 7 2 2" xfId="5908" xr:uid="{00000000-0005-0000-0000-000014170000}"/>
    <cellStyle name="Cella da controllare 2 5 7 3" xfId="5909" xr:uid="{00000000-0005-0000-0000-000015170000}"/>
    <cellStyle name="Cella da controllare 2 5 8" xfId="5910" xr:uid="{00000000-0005-0000-0000-000016170000}"/>
    <cellStyle name="Cella da controllare 2 5 8 2" xfId="5911" xr:uid="{00000000-0005-0000-0000-000017170000}"/>
    <cellStyle name="Cella da controllare 2 5 8 2 2" xfId="5912" xr:uid="{00000000-0005-0000-0000-000018170000}"/>
    <cellStyle name="Cella da controllare 2 5 8 3" xfId="5913" xr:uid="{00000000-0005-0000-0000-000019170000}"/>
    <cellStyle name="Cella da controllare 2 5 9" xfId="5914" xr:uid="{00000000-0005-0000-0000-00001A170000}"/>
    <cellStyle name="Cella da controllare 2 5 9 2" xfId="5915" xr:uid="{00000000-0005-0000-0000-00001B170000}"/>
    <cellStyle name="Cella da controllare 2 5 9 2 2" xfId="5916" xr:uid="{00000000-0005-0000-0000-00001C170000}"/>
    <cellStyle name="Cella da controllare 2 5 9 3" xfId="5917" xr:uid="{00000000-0005-0000-0000-00001D170000}"/>
    <cellStyle name="Cella da controllare 2 6" xfId="5918" xr:uid="{00000000-0005-0000-0000-00001E170000}"/>
    <cellStyle name="Cella da controllare 2 6 2" xfId="5919" xr:uid="{00000000-0005-0000-0000-00001F170000}"/>
    <cellStyle name="Cella da controllare 2 6 2 2" xfId="5920" xr:uid="{00000000-0005-0000-0000-000020170000}"/>
    <cellStyle name="Cella da controllare 2 6 3" xfId="5921" xr:uid="{00000000-0005-0000-0000-000021170000}"/>
    <cellStyle name="Cella da controllare 2 7" xfId="5922" xr:uid="{00000000-0005-0000-0000-000022170000}"/>
    <cellStyle name="Cella da controllare 2 7 2" xfId="5923" xr:uid="{00000000-0005-0000-0000-000023170000}"/>
    <cellStyle name="Cella da controllare 2 7 2 2" xfId="5924" xr:uid="{00000000-0005-0000-0000-000024170000}"/>
    <cellStyle name="Cella da controllare 2 7 3" xfId="5925" xr:uid="{00000000-0005-0000-0000-000025170000}"/>
    <cellStyle name="Cella da controllare 2 8" xfId="5926" xr:uid="{00000000-0005-0000-0000-000026170000}"/>
    <cellStyle name="Cella da controllare 2 8 2" xfId="5927" xr:uid="{00000000-0005-0000-0000-000027170000}"/>
    <cellStyle name="Cella da controllare 2 8 2 2" xfId="5928" xr:uid="{00000000-0005-0000-0000-000028170000}"/>
    <cellStyle name="Cella da controllare 2 8 3" xfId="5929" xr:uid="{00000000-0005-0000-0000-000029170000}"/>
    <cellStyle name="Cella da controllare 2 9" xfId="5930" xr:uid="{00000000-0005-0000-0000-00002A170000}"/>
    <cellStyle name="Cella da controllare 2 9 2" xfId="5931" xr:uid="{00000000-0005-0000-0000-00002B170000}"/>
    <cellStyle name="Cella da controllare 2 9 2 2" xfId="5932" xr:uid="{00000000-0005-0000-0000-00002C170000}"/>
    <cellStyle name="Cella da controllare 2 9 3" xfId="5933" xr:uid="{00000000-0005-0000-0000-00002D170000}"/>
    <cellStyle name="Cella da controllare 3" xfId="5934" xr:uid="{00000000-0005-0000-0000-00002E170000}"/>
    <cellStyle name="Cella da controllare 3 2" xfId="5935" xr:uid="{00000000-0005-0000-0000-00002F170000}"/>
    <cellStyle name="Cella da controllare 3 2 2" xfId="5936" xr:uid="{00000000-0005-0000-0000-000030170000}"/>
    <cellStyle name="Cella da controllare 3 3" xfId="5937" xr:uid="{00000000-0005-0000-0000-000031170000}"/>
    <cellStyle name="Cella da controllare 4" xfId="5938" xr:uid="{00000000-0005-0000-0000-000032170000}"/>
    <cellStyle name="Cella da controllare 4 2" xfId="5939" xr:uid="{00000000-0005-0000-0000-000033170000}"/>
    <cellStyle name="Cellule liée 2" xfId="538" xr:uid="{00000000-0005-0000-0000-00001A020000}"/>
    <cellStyle name="Cellule liée 2 2" xfId="5940" xr:uid="{00000000-0005-0000-0000-000034170000}"/>
    <cellStyle name="Cellule liée 2 2 10" xfId="5941" xr:uid="{00000000-0005-0000-0000-000035170000}"/>
    <cellStyle name="Cellule liée 2 2 10 2" xfId="5942" xr:uid="{00000000-0005-0000-0000-000036170000}"/>
    <cellStyle name="Cellule liée 2 2 10 2 2" xfId="5943" xr:uid="{00000000-0005-0000-0000-000037170000}"/>
    <cellStyle name="Cellule liée 2 2 10 3" xfId="5944" xr:uid="{00000000-0005-0000-0000-000038170000}"/>
    <cellStyle name="Cellule liée 2 2 11" xfId="5945" xr:uid="{00000000-0005-0000-0000-000039170000}"/>
    <cellStyle name="Cellule liée 2 2 11 2" xfId="5946" xr:uid="{00000000-0005-0000-0000-00003A170000}"/>
    <cellStyle name="Cellule liée 2 2 11 2 2" xfId="5947" xr:uid="{00000000-0005-0000-0000-00003B170000}"/>
    <cellStyle name="Cellule liée 2 2 11 3" xfId="5948" xr:uid="{00000000-0005-0000-0000-00003C170000}"/>
    <cellStyle name="Cellule liée 2 2 12" xfId="5949" xr:uid="{00000000-0005-0000-0000-00003D170000}"/>
    <cellStyle name="Cellule liée 2 2 12 2" xfId="5950" xr:uid="{00000000-0005-0000-0000-00003E170000}"/>
    <cellStyle name="Cellule liée 2 2 12 2 2" xfId="5951" xr:uid="{00000000-0005-0000-0000-00003F170000}"/>
    <cellStyle name="Cellule liée 2 2 12 3" xfId="5952" xr:uid="{00000000-0005-0000-0000-000040170000}"/>
    <cellStyle name="Cellule liée 2 2 13" xfId="5953" xr:uid="{00000000-0005-0000-0000-000041170000}"/>
    <cellStyle name="Cellule liée 2 2 13 2" xfId="5954" xr:uid="{00000000-0005-0000-0000-000042170000}"/>
    <cellStyle name="Cellule liée 2 2 13 2 2" xfId="5955" xr:uid="{00000000-0005-0000-0000-000043170000}"/>
    <cellStyle name="Cellule liée 2 2 13 3" xfId="5956" xr:uid="{00000000-0005-0000-0000-000044170000}"/>
    <cellStyle name="Cellule liée 2 2 14" xfId="5957" xr:uid="{00000000-0005-0000-0000-000045170000}"/>
    <cellStyle name="Cellule liée 2 2 14 2" xfId="5958" xr:uid="{00000000-0005-0000-0000-000046170000}"/>
    <cellStyle name="Cellule liée 2 2 15" xfId="5959" xr:uid="{00000000-0005-0000-0000-000047170000}"/>
    <cellStyle name="Cellule liée 2 2 2" xfId="5960" xr:uid="{00000000-0005-0000-0000-000048170000}"/>
    <cellStyle name="Cellule liée 2 2 2 10" xfId="5961" xr:uid="{00000000-0005-0000-0000-000049170000}"/>
    <cellStyle name="Cellule liée 2 2 2 10 2" xfId="5962" xr:uid="{00000000-0005-0000-0000-00004A170000}"/>
    <cellStyle name="Cellule liée 2 2 2 10 2 2" xfId="5963" xr:uid="{00000000-0005-0000-0000-00004B170000}"/>
    <cellStyle name="Cellule liée 2 2 2 10 3" xfId="5964" xr:uid="{00000000-0005-0000-0000-00004C170000}"/>
    <cellStyle name="Cellule liée 2 2 2 11" xfId="5965" xr:uid="{00000000-0005-0000-0000-00004D170000}"/>
    <cellStyle name="Cellule liée 2 2 2 11 2" xfId="5966" xr:uid="{00000000-0005-0000-0000-00004E170000}"/>
    <cellStyle name="Cellule liée 2 2 2 11 2 2" xfId="5967" xr:uid="{00000000-0005-0000-0000-00004F170000}"/>
    <cellStyle name="Cellule liée 2 2 2 11 3" xfId="5968" xr:uid="{00000000-0005-0000-0000-000050170000}"/>
    <cellStyle name="Cellule liée 2 2 2 12" xfId="5969" xr:uid="{00000000-0005-0000-0000-000051170000}"/>
    <cellStyle name="Cellule liée 2 2 2 12 2" xfId="5970" xr:uid="{00000000-0005-0000-0000-000052170000}"/>
    <cellStyle name="Cellule liée 2 2 2 12 2 2" xfId="5971" xr:uid="{00000000-0005-0000-0000-000053170000}"/>
    <cellStyle name="Cellule liée 2 2 2 12 3" xfId="5972" xr:uid="{00000000-0005-0000-0000-000054170000}"/>
    <cellStyle name="Cellule liée 2 2 2 13" xfId="5973" xr:uid="{00000000-0005-0000-0000-000055170000}"/>
    <cellStyle name="Cellule liée 2 2 2 13 2" xfId="5974" xr:uid="{00000000-0005-0000-0000-000056170000}"/>
    <cellStyle name="Cellule liée 2 2 2 14" xfId="5975" xr:uid="{00000000-0005-0000-0000-000057170000}"/>
    <cellStyle name="Cellule liée 2 2 2 2" xfId="5976" xr:uid="{00000000-0005-0000-0000-000058170000}"/>
    <cellStyle name="Cellule liée 2 2 2 2 10" xfId="5977" xr:uid="{00000000-0005-0000-0000-000059170000}"/>
    <cellStyle name="Cellule liée 2 2 2 2 10 2" xfId="5978" xr:uid="{00000000-0005-0000-0000-00005A170000}"/>
    <cellStyle name="Cellule liée 2 2 2 2 10 2 2" xfId="5979" xr:uid="{00000000-0005-0000-0000-00005B170000}"/>
    <cellStyle name="Cellule liée 2 2 2 2 10 3" xfId="5980" xr:uid="{00000000-0005-0000-0000-00005C170000}"/>
    <cellStyle name="Cellule liée 2 2 2 2 11" xfId="5981" xr:uid="{00000000-0005-0000-0000-00005D170000}"/>
    <cellStyle name="Cellule liée 2 2 2 2 11 2" xfId="5982" xr:uid="{00000000-0005-0000-0000-00005E170000}"/>
    <cellStyle name="Cellule liée 2 2 2 2 11 2 2" xfId="5983" xr:uid="{00000000-0005-0000-0000-00005F170000}"/>
    <cellStyle name="Cellule liée 2 2 2 2 11 3" xfId="5984" xr:uid="{00000000-0005-0000-0000-000060170000}"/>
    <cellStyle name="Cellule liée 2 2 2 2 12" xfId="5985" xr:uid="{00000000-0005-0000-0000-000061170000}"/>
    <cellStyle name="Cellule liée 2 2 2 2 12 2" xfId="5986" xr:uid="{00000000-0005-0000-0000-000062170000}"/>
    <cellStyle name="Cellule liée 2 2 2 2 13" xfId="5987" xr:uid="{00000000-0005-0000-0000-000063170000}"/>
    <cellStyle name="Cellule liée 2 2 2 2 2" xfId="5988" xr:uid="{00000000-0005-0000-0000-000064170000}"/>
    <cellStyle name="Cellule liée 2 2 2 2 2 10" xfId="5989" xr:uid="{00000000-0005-0000-0000-000065170000}"/>
    <cellStyle name="Cellule liée 2 2 2 2 2 10 2" xfId="5990" xr:uid="{00000000-0005-0000-0000-000066170000}"/>
    <cellStyle name="Cellule liée 2 2 2 2 2 10 2 2" xfId="5991" xr:uid="{00000000-0005-0000-0000-000067170000}"/>
    <cellStyle name="Cellule liée 2 2 2 2 2 10 3" xfId="5992" xr:uid="{00000000-0005-0000-0000-000068170000}"/>
    <cellStyle name="Cellule liée 2 2 2 2 2 11" xfId="5993" xr:uid="{00000000-0005-0000-0000-000069170000}"/>
    <cellStyle name="Cellule liée 2 2 2 2 2 11 2" xfId="5994" xr:uid="{00000000-0005-0000-0000-00006A170000}"/>
    <cellStyle name="Cellule liée 2 2 2 2 2 12" xfId="5995" xr:uid="{00000000-0005-0000-0000-00006B170000}"/>
    <cellStyle name="Cellule liée 2 2 2 2 2 2" xfId="5996" xr:uid="{00000000-0005-0000-0000-00006C170000}"/>
    <cellStyle name="Cellule liée 2 2 2 2 2 2 2" xfId="5997" xr:uid="{00000000-0005-0000-0000-00006D170000}"/>
    <cellStyle name="Cellule liée 2 2 2 2 2 2 2 2" xfId="5998" xr:uid="{00000000-0005-0000-0000-00006E170000}"/>
    <cellStyle name="Cellule liée 2 2 2 2 2 2 3" xfId="5999" xr:uid="{00000000-0005-0000-0000-00006F170000}"/>
    <cellStyle name="Cellule liée 2 2 2 2 2 3" xfId="6000" xr:uid="{00000000-0005-0000-0000-000070170000}"/>
    <cellStyle name="Cellule liée 2 2 2 2 2 3 2" xfId="6001" xr:uid="{00000000-0005-0000-0000-000071170000}"/>
    <cellStyle name="Cellule liée 2 2 2 2 2 3 2 2" xfId="6002" xr:uid="{00000000-0005-0000-0000-000072170000}"/>
    <cellStyle name="Cellule liée 2 2 2 2 2 3 3" xfId="6003" xr:uid="{00000000-0005-0000-0000-000073170000}"/>
    <cellStyle name="Cellule liée 2 2 2 2 2 4" xfId="6004" xr:uid="{00000000-0005-0000-0000-000074170000}"/>
    <cellStyle name="Cellule liée 2 2 2 2 2 4 2" xfId="6005" xr:uid="{00000000-0005-0000-0000-000075170000}"/>
    <cellStyle name="Cellule liée 2 2 2 2 2 4 2 2" xfId="6006" xr:uid="{00000000-0005-0000-0000-000076170000}"/>
    <cellStyle name="Cellule liée 2 2 2 2 2 4 3" xfId="6007" xr:uid="{00000000-0005-0000-0000-000077170000}"/>
    <cellStyle name="Cellule liée 2 2 2 2 2 5" xfId="6008" xr:uid="{00000000-0005-0000-0000-000078170000}"/>
    <cellStyle name="Cellule liée 2 2 2 2 2 5 2" xfId="6009" xr:uid="{00000000-0005-0000-0000-000079170000}"/>
    <cellStyle name="Cellule liée 2 2 2 2 2 5 2 2" xfId="6010" xr:uid="{00000000-0005-0000-0000-00007A170000}"/>
    <cellStyle name="Cellule liée 2 2 2 2 2 5 3" xfId="6011" xr:uid="{00000000-0005-0000-0000-00007B170000}"/>
    <cellStyle name="Cellule liée 2 2 2 2 2 6" xfId="6012" xr:uid="{00000000-0005-0000-0000-00007C170000}"/>
    <cellStyle name="Cellule liée 2 2 2 2 2 6 2" xfId="6013" xr:uid="{00000000-0005-0000-0000-00007D170000}"/>
    <cellStyle name="Cellule liée 2 2 2 2 2 6 2 2" xfId="6014" xr:uid="{00000000-0005-0000-0000-00007E170000}"/>
    <cellStyle name="Cellule liée 2 2 2 2 2 6 3" xfId="6015" xr:uid="{00000000-0005-0000-0000-00007F170000}"/>
    <cellStyle name="Cellule liée 2 2 2 2 2 7" xfId="6016" xr:uid="{00000000-0005-0000-0000-000080170000}"/>
    <cellStyle name="Cellule liée 2 2 2 2 2 7 2" xfId="6017" xr:uid="{00000000-0005-0000-0000-000081170000}"/>
    <cellStyle name="Cellule liée 2 2 2 2 2 7 2 2" xfId="6018" xr:uid="{00000000-0005-0000-0000-000082170000}"/>
    <cellStyle name="Cellule liée 2 2 2 2 2 7 3" xfId="6019" xr:uid="{00000000-0005-0000-0000-000083170000}"/>
    <cellStyle name="Cellule liée 2 2 2 2 2 8" xfId="6020" xr:uid="{00000000-0005-0000-0000-000084170000}"/>
    <cellStyle name="Cellule liée 2 2 2 2 2 8 2" xfId="6021" xr:uid="{00000000-0005-0000-0000-000085170000}"/>
    <cellStyle name="Cellule liée 2 2 2 2 2 8 2 2" xfId="6022" xr:uid="{00000000-0005-0000-0000-000086170000}"/>
    <cellStyle name="Cellule liée 2 2 2 2 2 8 3" xfId="6023" xr:uid="{00000000-0005-0000-0000-000087170000}"/>
    <cellStyle name="Cellule liée 2 2 2 2 2 9" xfId="6024" xr:uid="{00000000-0005-0000-0000-000088170000}"/>
    <cellStyle name="Cellule liée 2 2 2 2 2 9 2" xfId="6025" xr:uid="{00000000-0005-0000-0000-000089170000}"/>
    <cellStyle name="Cellule liée 2 2 2 2 2 9 2 2" xfId="6026" xr:uid="{00000000-0005-0000-0000-00008A170000}"/>
    <cellStyle name="Cellule liée 2 2 2 2 2 9 3" xfId="6027" xr:uid="{00000000-0005-0000-0000-00008B170000}"/>
    <cellStyle name="Cellule liée 2 2 2 2 3" xfId="6028" xr:uid="{00000000-0005-0000-0000-00008C170000}"/>
    <cellStyle name="Cellule liée 2 2 2 2 3 10" xfId="6029" xr:uid="{00000000-0005-0000-0000-00008D170000}"/>
    <cellStyle name="Cellule liée 2 2 2 2 3 10 2" xfId="6030" xr:uid="{00000000-0005-0000-0000-00008E170000}"/>
    <cellStyle name="Cellule liée 2 2 2 2 3 11" xfId="6031" xr:uid="{00000000-0005-0000-0000-00008F170000}"/>
    <cellStyle name="Cellule liée 2 2 2 2 3 2" xfId="6032" xr:uid="{00000000-0005-0000-0000-000090170000}"/>
    <cellStyle name="Cellule liée 2 2 2 2 3 2 2" xfId="6033" xr:uid="{00000000-0005-0000-0000-000091170000}"/>
    <cellStyle name="Cellule liée 2 2 2 2 3 2 2 2" xfId="6034" xr:uid="{00000000-0005-0000-0000-000092170000}"/>
    <cellStyle name="Cellule liée 2 2 2 2 3 2 3" xfId="6035" xr:uid="{00000000-0005-0000-0000-000093170000}"/>
    <cellStyle name="Cellule liée 2 2 2 2 3 3" xfId="6036" xr:uid="{00000000-0005-0000-0000-000094170000}"/>
    <cellStyle name="Cellule liée 2 2 2 2 3 3 2" xfId="6037" xr:uid="{00000000-0005-0000-0000-000095170000}"/>
    <cellStyle name="Cellule liée 2 2 2 2 3 3 2 2" xfId="6038" xr:uid="{00000000-0005-0000-0000-000096170000}"/>
    <cellStyle name="Cellule liée 2 2 2 2 3 3 3" xfId="6039" xr:uid="{00000000-0005-0000-0000-000097170000}"/>
    <cellStyle name="Cellule liée 2 2 2 2 3 4" xfId="6040" xr:uid="{00000000-0005-0000-0000-000098170000}"/>
    <cellStyle name="Cellule liée 2 2 2 2 3 4 2" xfId="6041" xr:uid="{00000000-0005-0000-0000-000099170000}"/>
    <cellStyle name="Cellule liée 2 2 2 2 3 4 2 2" xfId="6042" xr:uid="{00000000-0005-0000-0000-00009A170000}"/>
    <cellStyle name="Cellule liée 2 2 2 2 3 4 3" xfId="6043" xr:uid="{00000000-0005-0000-0000-00009B170000}"/>
    <cellStyle name="Cellule liée 2 2 2 2 3 5" xfId="6044" xr:uid="{00000000-0005-0000-0000-00009C170000}"/>
    <cellStyle name="Cellule liée 2 2 2 2 3 5 2" xfId="6045" xr:uid="{00000000-0005-0000-0000-00009D170000}"/>
    <cellStyle name="Cellule liée 2 2 2 2 3 5 2 2" xfId="6046" xr:uid="{00000000-0005-0000-0000-00009E170000}"/>
    <cellStyle name="Cellule liée 2 2 2 2 3 5 3" xfId="6047" xr:uid="{00000000-0005-0000-0000-00009F170000}"/>
    <cellStyle name="Cellule liée 2 2 2 2 3 6" xfId="6048" xr:uid="{00000000-0005-0000-0000-0000A0170000}"/>
    <cellStyle name="Cellule liée 2 2 2 2 3 6 2" xfId="6049" xr:uid="{00000000-0005-0000-0000-0000A1170000}"/>
    <cellStyle name="Cellule liée 2 2 2 2 3 6 2 2" xfId="6050" xr:uid="{00000000-0005-0000-0000-0000A2170000}"/>
    <cellStyle name="Cellule liée 2 2 2 2 3 6 3" xfId="6051" xr:uid="{00000000-0005-0000-0000-0000A3170000}"/>
    <cellStyle name="Cellule liée 2 2 2 2 3 7" xfId="6052" xr:uid="{00000000-0005-0000-0000-0000A4170000}"/>
    <cellStyle name="Cellule liée 2 2 2 2 3 7 2" xfId="6053" xr:uid="{00000000-0005-0000-0000-0000A5170000}"/>
    <cellStyle name="Cellule liée 2 2 2 2 3 7 2 2" xfId="6054" xr:uid="{00000000-0005-0000-0000-0000A6170000}"/>
    <cellStyle name="Cellule liée 2 2 2 2 3 7 3" xfId="6055" xr:uid="{00000000-0005-0000-0000-0000A7170000}"/>
    <cellStyle name="Cellule liée 2 2 2 2 3 8" xfId="6056" xr:uid="{00000000-0005-0000-0000-0000A8170000}"/>
    <cellStyle name="Cellule liée 2 2 2 2 3 8 2" xfId="6057" xr:uid="{00000000-0005-0000-0000-0000A9170000}"/>
    <cellStyle name="Cellule liée 2 2 2 2 3 8 2 2" xfId="6058" xr:uid="{00000000-0005-0000-0000-0000AA170000}"/>
    <cellStyle name="Cellule liée 2 2 2 2 3 8 3" xfId="6059" xr:uid="{00000000-0005-0000-0000-0000AB170000}"/>
    <cellStyle name="Cellule liée 2 2 2 2 3 9" xfId="6060" xr:uid="{00000000-0005-0000-0000-0000AC170000}"/>
    <cellStyle name="Cellule liée 2 2 2 2 3 9 2" xfId="6061" xr:uid="{00000000-0005-0000-0000-0000AD170000}"/>
    <cellStyle name="Cellule liée 2 2 2 2 3 9 2 2" xfId="6062" xr:uid="{00000000-0005-0000-0000-0000AE170000}"/>
    <cellStyle name="Cellule liée 2 2 2 2 3 9 3" xfId="6063" xr:uid="{00000000-0005-0000-0000-0000AF170000}"/>
    <cellStyle name="Cellule liée 2 2 2 2 4" xfId="6064" xr:uid="{00000000-0005-0000-0000-0000B0170000}"/>
    <cellStyle name="Cellule liée 2 2 2 2 4 2" xfId="6065" xr:uid="{00000000-0005-0000-0000-0000B1170000}"/>
    <cellStyle name="Cellule liée 2 2 2 2 4 2 2" xfId="6066" xr:uid="{00000000-0005-0000-0000-0000B2170000}"/>
    <cellStyle name="Cellule liée 2 2 2 2 4 3" xfId="6067" xr:uid="{00000000-0005-0000-0000-0000B3170000}"/>
    <cellStyle name="Cellule liée 2 2 2 2 5" xfId="6068" xr:uid="{00000000-0005-0000-0000-0000B4170000}"/>
    <cellStyle name="Cellule liée 2 2 2 2 5 2" xfId="6069" xr:uid="{00000000-0005-0000-0000-0000B5170000}"/>
    <cellStyle name="Cellule liée 2 2 2 2 5 2 2" xfId="6070" xr:uid="{00000000-0005-0000-0000-0000B6170000}"/>
    <cellStyle name="Cellule liée 2 2 2 2 5 3" xfId="6071" xr:uid="{00000000-0005-0000-0000-0000B7170000}"/>
    <cellStyle name="Cellule liée 2 2 2 2 6" xfId="6072" xr:uid="{00000000-0005-0000-0000-0000B8170000}"/>
    <cellStyle name="Cellule liée 2 2 2 2 6 2" xfId="6073" xr:uid="{00000000-0005-0000-0000-0000B9170000}"/>
    <cellStyle name="Cellule liée 2 2 2 2 6 2 2" xfId="6074" xr:uid="{00000000-0005-0000-0000-0000BA170000}"/>
    <cellStyle name="Cellule liée 2 2 2 2 6 3" xfId="6075" xr:uid="{00000000-0005-0000-0000-0000BB170000}"/>
    <cellStyle name="Cellule liée 2 2 2 2 7" xfId="6076" xr:uid="{00000000-0005-0000-0000-0000BC170000}"/>
    <cellStyle name="Cellule liée 2 2 2 2 7 2" xfId="6077" xr:uid="{00000000-0005-0000-0000-0000BD170000}"/>
    <cellStyle name="Cellule liée 2 2 2 2 7 2 2" xfId="6078" xr:uid="{00000000-0005-0000-0000-0000BE170000}"/>
    <cellStyle name="Cellule liée 2 2 2 2 7 3" xfId="6079" xr:uid="{00000000-0005-0000-0000-0000BF170000}"/>
    <cellStyle name="Cellule liée 2 2 2 2 8" xfId="6080" xr:uid="{00000000-0005-0000-0000-0000C0170000}"/>
    <cellStyle name="Cellule liée 2 2 2 2 8 2" xfId="6081" xr:uid="{00000000-0005-0000-0000-0000C1170000}"/>
    <cellStyle name="Cellule liée 2 2 2 2 8 2 2" xfId="6082" xr:uid="{00000000-0005-0000-0000-0000C2170000}"/>
    <cellStyle name="Cellule liée 2 2 2 2 8 3" xfId="6083" xr:uid="{00000000-0005-0000-0000-0000C3170000}"/>
    <cellStyle name="Cellule liée 2 2 2 2 9" xfId="6084" xr:uid="{00000000-0005-0000-0000-0000C4170000}"/>
    <cellStyle name="Cellule liée 2 2 2 2 9 2" xfId="6085" xr:uid="{00000000-0005-0000-0000-0000C5170000}"/>
    <cellStyle name="Cellule liée 2 2 2 2 9 2 2" xfId="6086" xr:uid="{00000000-0005-0000-0000-0000C6170000}"/>
    <cellStyle name="Cellule liée 2 2 2 2 9 3" xfId="6087" xr:uid="{00000000-0005-0000-0000-0000C7170000}"/>
    <cellStyle name="Cellule liée 2 2 2 3" xfId="6088" xr:uid="{00000000-0005-0000-0000-0000C8170000}"/>
    <cellStyle name="Cellule liée 2 2 2 3 10" xfId="6089" xr:uid="{00000000-0005-0000-0000-0000C9170000}"/>
    <cellStyle name="Cellule liée 2 2 2 3 10 2" xfId="6090" xr:uid="{00000000-0005-0000-0000-0000CA170000}"/>
    <cellStyle name="Cellule liée 2 2 2 3 10 2 2" xfId="6091" xr:uid="{00000000-0005-0000-0000-0000CB170000}"/>
    <cellStyle name="Cellule liée 2 2 2 3 10 3" xfId="6092" xr:uid="{00000000-0005-0000-0000-0000CC170000}"/>
    <cellStyle name="Cellule liée 2 2 2 3 11" xfId="6093" xr:uid="{00000000-0005-0000-0000-0000CD170000}"/>
    <cellStyle name="Cellule liée 2 2 2 3 11 2" xfId="6094" xr:uid="{00000000-0005-0000-0000-0000CE170000}"/>
    <cellStyle name="Cellule liée 2 2 2 3 12" xfId="6095" xr:uid="{00000000-0005-0000-0000-0000CF170000}"/>
    <cellStyle name="Cellule liée 2 2 2 3 2" xfId="6096" xr:uid="{00000000-0005-0000-0000-0000D0170000}"/>
    <cellStyle name="Cellule liée 2 2 2 3 2 10" xfId="6097" xr:uid="{00000000-0005-0000-0000-0000D1170000}"/>
    <cellStyle name="Cellule liée 2 2 2 3 2 10 2" xfId="6098" xr:uid="{00000000-0005-0000-0000-0000D2170000}"/>
    <cellStyle name="Cellule liée 2 2 2 3 2 11" xfId="6099" xr:uid="{00000000-0005-0000-0000-0000D3170000}"/>
    <cellStyle name="Cellule liée 2 2 2 3 2 2" xfId="6100" xr:uid="{00000000-0005-0000-0000-0000D4170000}"/>
    <cellStyle name="Cellule liée 2 2 2 3 2 2 2" xfId="6101" xr:uid="{00000000-0005-0000-0000-0000D5170000}"/>
    <cellStyle name="Cellule liée 2 2 2 3 2 2 2 2" xfId="6102" xr:uid="{00000000-0005-0000-0000-0000D6170000}"/>
    <cellStyle name="Cellule liée 2 2 2 3 2 2 3" xfId="6103" xr:uid="{00000000-0005-0000-0000-0000D7170000}"/>
    <cellStyle name="Cellule liée 2 2 2 3 2 3" xfId="6104" xr:uid="{00000000-0005-0000-0000-0000D8170000}"/>
    <cellStyle name="Cellule liée 2 2 2 3 2 3 2" xfId="6105" xr:uid="{00000000-0005-0000-0000-0000D9170000}"/>
    <cellStyle name="Cellule liée 2 2 2 3 2 3 2 2" xfId="6106" xr:uid="{00000000-0005-0000-0000-0000DA170000}"/>
    <cellStyle name="Cellule liée 2 2 2 3 2 3 3" xfId="6107" xr:uid="{00000000-0005-0000-0000-0000DB170000}"/>
    <cellStyle name="Cellule liée 2 2 2 3 2 4" xfId="6108" xr:uid="{00000000-0005-0000-0000-0000DC170000}"/>
    <cellStyle name="Cellule liée 2 2 2 3 2 4 2" xfId="6109" xr:uid="{00000000-0005-0000-0000-0000DD170000}"/>
    <cellStyle name="Cellule liée 2 2 2 3 2 4 2 2" xfId="6110" xr:uid="{00000000-0005-0000-0000-0000DE170000}"/>
    <cellStyle name="Cellule liée 2 2 2 3 2 4 3" xfId="6111" xr:uid="{00000000-0005-0000-0000-0000DF170000}"/>
    <cellStyle name="Cellule liée 2 2 2 3 2 5" xfId="6112" xr:uid="{00000000-0005-0000-0000-0000E0170000}"/>
    <cellStyle name="Cellule liée 2 2 2 3 2 5 2" xfId="6113" xr:uid="{00000000-0005-0000-0000-0000E1170000}"/>
    <cellStyle name="Cellule liée 2 2 2 3 2 5 2 2" xfId="6114" xr:uid="{00000000-0005-0000-0000-0000E2170000}"/>
    <cellStyle name="Cellule liée 2 2 2 3 2 5 3" xfId="6115" xr:uid="{00000000-0005-0000-0000-0000E3170000}"/>
    <cellStyle name="Cellule liée 2 2 2 3 2 6" xfId="6116" xr:uid="{00000000-0005-0000-0000-0000E4170000}"/>
    <cellStyle name="Cellule liée 2 2 2 3 2 6 2" xfId="6117" xr:uid="{00000000-0005-0000-0000-0000E5170000}"/>
    <cellStyle name="Cellule liée 2 2 2 3 2 6 2 2" xfId="6118" xr:uid="{00000000-0005-0000-0000-0000E6170000}"/>
    <cellStyle name="Cellule liée 2 2 2 3 2 6 3" xfId="6119" xr:uid="{00000000-0005-0000-0000-0000E7170000}"/>
    <cellStyle name="Cellule liée 2 2 2 3 2 7" xfId="6120" xr:uid="{00000000-0005-0000-0000-0000E8170000}"/>
    <cellStyle name="Cellule liée 2 2 2 3 2 7 2" xfId="6121" xr:uid="{00000000-0005-0000-0000-0000E9170000}"/>
    <cellStyle name="Cellule liée 2 2 2 3 2 7 2 2" xfId="6122" xr:uid="{00000000-0005-0000-0000-0000EA170000}"/>
    <cellStyle name="Cellule liée 2 2 2 3 2 7 3" xfId="6123" xr:uid="{00000000-0005-0000-0000-0000EB170000}"/>
    <cellStyle name="Cellule liée 2 2 2 3 2 8" xfId="6124" xr:uid="{00000000-0005-0000-0000-0000EC170000}"/>
    <cellStyle name="Cellule liée 2 2 2 3 2 8 2" xfId="6125" xr:uid="{00000000-0005-0000-0000-0000ED170000}"/>
    <cellStyle name="Cellule liée 2 2 2 3 2 8 2 2" xfId="6126" xr:uid="{00000000-0005-0000-0000-0000EE170000}"/>
    <cellStyle name="Cellule liée 2 2 2 3 2 8 3" xfId="6127" xr:uid="{00000000-0005-0000-0000-0000EF170000}"/>
    <cellStyle name="Cellule liée 2 2 2 3 2 9" xfId="6128" xr:uid="{00000000-0005-0000-0000-0000F0170000}"/>
    <cellStyle name="Cellule liée 2 2 2 3 2 9 2" xfId="6129" xr:uid="{00000000-0005-0000-0000-0000F1170000}"/>
    <cellStyle name="Cellule liée 2 2 2 3 2 9 2 2" xfId="6130" xr:uid="{00000000-0005-0000-0000-0000F2170000}"/>
    <cellStyle name="Cellule liée 2 2 2 3 2 9 3" xfId="6131" xr:uid="{00000000-0005-0000-0000-0000F3170000}"/>
    <cellStyle name="Cellule liée 2 2 2 3 3" xfId="6132" xr:uid="{00000000-0005-0000-0000-0000F4170000}"/>
    <cellStyle name="Cellule liée 2 2 2 3 3 2" xfId="6133" xr:uid="{00000000-0005-0000-0000-0000F5170000}"/>
    <cellStyle name="Cellule liée 2 2 2 3 3 2 2" xfId="6134" xr:uid="{00000000-0005-0000-0000-0000F6170000}"/>
    <cellStyle name="Cellule liée 2 2 2 3 3 3" xfId="6135" xr:uid="{00000000-0005-0000-0000-0000F7170000}"/>
    <cellStyle name="Cellule liée 2 2 2 3 4" xfId="6136" xr:uid="{00000000-0005-0000-0000-0000F8170000}"/>
    <cellStyle name="Cellule liée 2 2 2 3 4 2" xfId="6137" xr:uid="{00000000-0005-0000-0000-0000F9170000}"/>
    <cellStyle name="Cellule liée 2 2 2 3 4 2 2" xfId="6138" xr:uid="{00000000-0005-0000-0000-0000FA170000}"/>
    <cellStyle name="Cellule liée 2 2 2 3 4 3" xfId="6139" xr:uid="{00000000-0005-0000-0000-0000FB170000}"/>
    <cellStyle name="Cellule liée 2 2 2 3 5" xfId="6140" xr:uid="{00000000-0005-0000-0000-0000FC170000}"/>
    <cellStyle name="Cellule liée 2 2 2 3 5 2" xfId="6141" xr:uid="{00000000-0005-0000-0000-0000FD170000}"/>
    <cellStyle name="Cellule liée 2 2 2 3 5 2 2" xfId="6142" xr:uid="{00000000-0005-0000-0000-0000FE170000}"/>
    <cellStyle name="Cellule liée 2 2 2 3 5 3" xfId="6143" xr:uid="{00000000-0005-0000-0000-0000FF170000}"/>
    <cellStyle name="Cellule liée 2 2 2 3 6" xfId="6144" xr:uid="{00000000-0005-0000-0000-000000180000}"/>
    <cellStyle name="Cellule liée 2 2 2 3 6 2" xfId="6145" xr:uid="{00000000-0005-0000-0000-000001180000}"/>
    <cellStyle name="Cellule liée 2 2 2 3 6 2 2" xfId="6146" xr:uid="{00000000-0005-0000-0000-000002180000}"/>
    <cellStyle name="Cellule liée 2 2 2 3 6 3" xfId="6147" xr:uid="{00000000-0005-0000-0000-000003180000}"/>
    <cellStyle name="Cellule liée 2 2 2 3 7" xfId="6148" xr:uid="{00000000-0005-0000-0000-000004180000}"/>
    <cellStyle name="Cellule liée 2 2 2 3 7 2" xfId="6149" xr:uid="{00000000-0005-0000-0000-000005180000}"/>
    <cellStyle name="Cellule liée 2 2 2 3 7 2 2" xfId="6150" xr:uid="{00000000-0005-0000-0000-000006180000}"/>
    <cellStyle name="Cellule liée 2 2 2 3 7 3" xfId="6151" xr:uid="{00000000-0005-0000-0000-000007180000}"/>
    <cellStyle name="Cellule liée 2 2 2 3 8" xfId="6152" xr:uid="{00000000-0005-0000-0000-000008180000}"/>
    <cellStyle name="Cellule liée 2 2 2 3 8 2" xfId="6153" xr:uid="{00000000-0005-0000-0000-000009180000}"/>
    <cellStyle name="Cellule liée 2 2 2 3 8 2 2" xfId="6154" xr:uid="{00000000-0005-0000-0000-00000A180000}"/>
    <cellStyle name="Cellule liée 2 2 2 3 8 3" xfId="6155" xr:uid="{00000000-0005-0000-0000-00000B180000}"/>
    <cellStyle name="Cellule liée 2 2 2 3 9" xfId="6156" xr:uid="{00000000-0005-0000-0000-00000C180000}"/>
    <cellStyle name="Cellule liée 2 2 2 3 9 2" xfId="6157" xr:uid="{00000000-0005-0000-0000-00000D180000}"/>
    <cellStyle name="Cellule liée 2 2 2 3 9 2 2" xfId="6158" xr:uid="{00000000-0005-0000-0000-00000E180000}"/>
    <cellStyle name="Cellule liée 2 2 2 3 9 3" xfId="6159" xr:uid="{00000000-0005-0000-0000-00000F180000}"/>
    <cellStyle name="Cellule liée 2 2 2 4" xfId="6160" xr:uid="{00000000-0005-0000-0000-000010180000}"/>
    <cellStyle name="Cellule liée 2 2 2 4 10" xfId="6161" xr:uid="{00000000-0005-0000-0000-000011180000}"/>
    <cellStyle name="Cellule liée 2 2 2 4 10 2" xfId="6162" xr:uid="{00000000-0005-0000-0000-000012180000}"/>
    <cellStyle name="Cellule liée 2 2 2 4 11" xfId="6163" xr:uid="{00000000-0005-0000-0000-000013180000}"/>
    <cellStyle name="Cellule liée 2 2 2 4 2" xfId="6164" xr:uid="{00000000-0005-0000-0000-000014180000}"/>
    <cellStyle name="Cellule liée 2 2 2 4 2 2" xfId="6165" xr:uid="{00000000-0005-0000-0000-000015180000}"/>
    <cellStyle name="Cellule liée 2 2 2 4 2 2 2" xfId="6166" xr:uid="{00000000-0005-0000-0000-000016180000}"/>
    <cellStyle name="Cellule liée 2 2 2 4 2 3" xfId="6167" xr:uid="{00000000-0005-0000-0000-000017180000}"/>
    <cellStyle name="Cellule liée 2 2 2 4 3" xfId="6168" xr:uid="{00000000-0005-0000-0000-000018180000}"/>
    <cellStyle name="Cellule liée 2 2 2 4 3 2" xfId="6169" xr:uid="{00000000-0005-0000-0000-000019180000}"/>
    <cellStyle name="Cellule liée 2 2 2 4 3 2 2" xfId="6170" xr:uid="{00000000-0005-0000-0000-00001A180000}"/>
    <cellStyle name="Cellule liée 2 2 2 4 3 3" xfId="6171" xr:uid="{00000000-0005-0000-0000-00001B180000}"/>
    <cellStyle name="Cellule liée 2 2 2 4 4" xfId="6172" xr:uid="{00000000-0005-0000-0000-00001C180000}"/>
    <cellStyle name="Cellule liée 2 2 2 4 4 2" xfId="6173" xr:uid="{00000000-0005-0000-0000-00001D180000}"/>
    <cellStyle name="Cellule liée 2 2 2 4 4 2 2" xfId="6174" xr:uid="{00000000-0005-0000-0000-00001E180000}"/>
    <cellStyle name="Cellule liée 2 2 2 4 4 3" xfId="6175" xr:uid="{00000000-0005-0000-0000-00001F180000}"/>
    <cellStyle name="Cellule liée 2 2 2 4 5" xfId="6176" xr:uid="{00000000-0005-0000-0000-000020180000}"/>
    <cellStyle name="Cellule liée 2 2 2 4 5 2" xfId="6177" xr:uid="{00000000-0005-0000-0000-000021180000}"/>
    <cellStyle name="Cellule liée 2 2 2 4 5 2 2" xfId="6178" xr:uid="{00000000-0005-0000-0000-000022180000}"/>
    <cellStyle name="Cellule liée 2 2 2 4 5 3" xfId="6179" xr:uid="{00000000-0005-0000-0000-000023180000}"/>
    <cellStyle name="Cellule liée 2 2 2 4 6" xfId="6180" xr:uid="{00000000-0005-0000-0000-000024180000}"/>
    <cellStyle name="Cellule liée 2 2 2 4 6 2" xfId="6181" xr:uid="{00000000-0005-0000-0000-000025180000}"/>
    <cellStyle name="Cellule liée 2 2 2 4 6 2 2" xfId="6182" xr:uid="{00000000-0005-0000-0000-000026180000}"/>
    <cellStyle name="Cellule liée 2 2 2 4 6 3" xfId="6183" xr:uid="{00000000-0005-0000-0000-000027180000}"/>
    <cellStyle name="Cellule liée 2 2 2 4 7" xfId="6184" xr:uid="{00000000-0005-0000-0000-000028180000}"/>
    <cellStyle name="Cellule liée 2 2 2 4 7 2" xfId="6185" xr:uid="{00000000-0005-0000-0000-000029180000}"/>
    <cellStyle name="Cellule liée 2 2 2 4 7 2 2" xfId="6186" xr:uid="{00000000-0005-0000-0000-00002A180000}"/>
    <cellStyle name="Cellule liée 2 2 2 4 7 3" xfId="6187" xr:uid="{00000000-0005-0000-0000-00002B180000}"/>
    <cellStyle name="Cellule liée 2 2 2 4 8" xfId="6188" xr:uid="{00000000-0005-0000-0000-00002C180000}"/>
    <cellStyle name="Cellule liée 2 2 2 4 8 2" xfId="6189" xr:uid="{00000000-0005-0000-0000-00002D180000}"/>
    <cellStyle name="Cellule liée 2 2 2 4 8 2 2" xfId="6190" xr:uid="{00000000-0005-0000-0000-00002E180000}"/>
    <cellStyle name="Cellule liée 2 2 2 4 8 3" xfId="6191" xr:uid="{00000000-0005-0000-0000-00002F180000}"/>
    <cellStyle name="Cellule liée 2 2 2 4 9" xfId="6192" xr:uid="{00000000-0005-0000-0000-000030180000}"/>
    <cellStyle name="Cellule liée 2 2 2 4 9 2" xfId="6193" xr:uid="{00000000-0005-0000-0000-000031180000}"/>
    <cellStyle name="Cellule liée 2 2 2 4 9 2 2" xfId="6194" xr:uid="{00000000-0005-0000-0000-000032180000}"/>
    <cellStyle name="Cellule liée 2 2 2 4 9 3" xfId="6195" xr:uid="{00000000-0005-0000-0000-000033180000}"/>
    <cellStyle name="Cellule liée 2 2 2 5" xfId="6196" xr:uid="{00000000-0005-0000-0000-000034180000}"/>
    <cellStyle name="Cellule liée 2 2 2 5 2" xfId="6197" xr:uid="{00000000-0005-0000-0000-000035180000}"/>
    <cellStyle name="Cellule liée 2 2 2 5 2 2" xfId="6198" xr:uid="{00000000-0005-0000-0000-000036180000}"/>
    <cellStyle name="Cellule liée 2 2 2 5 3" xfId="6199" xr:uid="{00000000-0005-0000-0000-000037180000}"/>
    <cellStyle name="Cellule liée 2 2 2 6" xfId="6200" xr:uid="{00000000-0005-0000-0000-000038180000}"/>
    <cellStyle name="Cellule liée 2 2 2 6 2" xfId="6201" xr:uid="{00000000-0005-0000-0000-000039180000}"/>
    <cellStyle name="Cellule liée 2 2 2 6 2 2" xfId="6202" xr:uid="{00000000-0005-0000-0000-00003A180000}"/>
    <cellStyle name="Cellule liée 2 2 2 6 3" xfId="6203" xr:uid="{00000000-0005-0000-0000-00003B180000}"/>
    <cellStyle name="Cellule liée 2 2 2 7" xfId="6204" xr:uid="{00000000-0005-0000-0000-00003C180000}"/>
    <cellStyle name="Cellule liée 2 2 2 7 2" xfId="6205" xr:uid="{00000000-0005-0000-0000-00003D180000}"/>
    <cellStyle name="Cellule liée 2 2 2 7 2 2" xfId="6206" xr:uid="{00000000-0005-0000-0000-00003E180000}"/>
    <cellStyle name="Cellule liée 2 2 2 7 3" xfId="6207" xr:uid="{00000000-0005-0000-0000-00003F180000}"/>
    <cellStyle name="Cellule liée 2 2 2 8" xfId="6208" xr:uid="{00000000-0005-0000-0000-000040180000}"/>
    <cellStyle name="Cellule liée 2 2 2 8 2" xfId="6209" xr:uid="{00000000-0005-0000-0000-000041180000}"/>
    <cellStyle name="Cellule liée 2 2 2 8 2 2" xfId="6210" xr:uid="{00000000-0005-0000-0000-000042180000}"/>
    <cellStyle name="Cellule liée 2 2 2 8 3" xfId="6211" xr:uid="{00000000-0005-0000-0000-000043180000}"/>
    <cellStyle name="Cellule liée 2 2 2 9" xfId="6212" xr:uid="{00000000-0005-0000-0000-000044180000}"/>
    <cellStyle name="Cellule liée 2 2 2 9 2" xfId="6213" xr:uid="{00000000-0005-0000-0000-000045180000}"/>
    <cellStyle name="Cellule liée 2 2 2 9 2 2" xfId="6214" xr:uid="{00000000-0005-0000-0000-000046180000}"/>
    <cellStyle name="Cellule liée 2 2 2 9 3" xfId="6215" xr:uid="{00000000-0005-0000-0000-000047180000}"/>
    <cellStyle name="Cellule liée 2 2 3" xfId="6216" xr:uid="{00000000-0005-0000-0000-000048180000}"/>
    <cellStyle name="Cellule liée 2 2 3 10" xfId="6217" xr:uid="{00000000-0005-0000-0000-000049180000}"/>
    <cellStyle name="Cellule liée 2 2 3 10 2" xfId="6218" xr:uid="{00000000-0005-0000-0000-00004A180000}"/>
    <cellStyle name="Cellule liée 2 2 3 10 2 2" xfId="6219" xr:uid="{00000000-0005-0000-0000-00004B180000}"/>
    <cellStyle name="Cellule liée 2 2 3 10 3" xfId="6220" xr:uid="{00000000-0005-0000-0000-00004C180000}"/>
    <cellStyle name="Cellule liée 2 2 3 11" xfId="6221" xr:uid="{00000000-0005-0000-0000-00004D180000}"/>
    <cellStyle name="Cellule liée 2 2 3 11 2" xfId="6222" xr:uid="{00000000-0005-0000-0000-00004E180000}"/>
    <cellStyle name="Cellule liée 2 2 3 11 2 2" xfId="6223" xr:uid="{00000000-0005-0000-0000-00004F180000}"/>
    <cellStyle name="Cellule liée 2 2 3 11 3" xfId="6224" xr:uid="{00000000-0005-0000-0000-000050180000}"/>
    <cellStyle name="Cellule liée 2 2 3 12" xfId="6225" xr:uid="{00000000-0005-0000-0000-000051180000}"/>
    <cellStyle name="Cellule liée 2 2 3 12 2" xfId="6226" xr:uid="{00000000-0005-0000-0000-000052180000}"/>
    <cellStyle name="Cellule liée 2 2 3 13" xfId="6227" xr:uid="{00000000-0005-0000-0000-000053180000}"/>
    <cellStyle name="Cellule liée 2 2 3 2" xfId="6228" xr:uid="{00000000-0005-0000-0000-000054180000}"/>
    <cellStyle name="Cellule liée 2 2 3 2 10" xfId="6229" xr:uid="{00000000-0005-0000-0000-000055180000}"/>
    <cellStyle name="Cellule liée 2 2 3 2 10 2" xfId="6230" xr:uid="{00000000-0005-0000-0000-000056180000}"/>
    <cellStyle name="Cellule liée 2 2 3 2 10 2 2" xfId="6231" xr:uid="{00000000-0005-0000-0000-000057180000}"/>
    <cellStyle name="Cellule liée 2 2 3 2 10 3" xfId="6232" xr:uid="{00000000-0005-0000-0000-000058180000}"/>
    <cellStyle name="Cellule liée 2 2 3 2 11" xfId="6233" xr:uid="{00000000-0005-0000-0000-000059180000}"/>
    <cellStyle name="Cellule liée 2 2 3 2 11 2" xfId="6234" xr:uid="{00000000-0005-0000-0000-00005A180000}"/>
    <cellStyle name="Cellule liée 2 2 3 2 12" xfId="6235" xr:uid="{00000000-0005-0000-0000-00005B180000}"/>
    <cellStyle name="Cellule liée 2 2 3 2 2" xfId="6236" xr:uid="{00000000-0005-0000-0000-00005C180000}"/>
    <cellStyle name="Cellule liée 2 2 3 2 2 2" xfId="6237" xr:uid="{00000000-0005-0000-0000-00005D180000}"/>
    <cellStyle name="Cellule liée 2 2 3 2 2 2 2" xfId="6238" xr:uid="{00000000-0005-0000-0000-00005E180000}"/>
    <cellStyle name="Cellule liée 2 2 3 2 2 3" xfId="6239" xr:uid="{00000000-0005-0000-0000-00005F180000}"/>
    <cellStyle name="Cellule liée 2 2 3 2 3" xfId="6240" xr:uid="{00000000-0005-0000-0000-000060180000}"/>
    <cellStyle name="Cellule liée 2 2 3 2 3 2" xfId="6241" xr:uid="{00000000-0005-0000-0000-000061180000}"/>
    <cellStyle name="Cellule liée 2 2 3 2 3 2 2" xfId="6242" xr:uid="{00000000-0005-0000-0000-000062180000}"/>
    <cellStyle name="Cellule liée 2 2 3 2 3 3" xfId="6243" xr:uid="{00000000-0005-0000-0000-000063180000}"/>
    <cellStyle name="Cellule liée 2 2 3 2 4" xfId="6244" xr:uid="{00000000-0005-0000-0000-000064180000}"/>
    <cellStyle name="Cellule liée 2 2 3 2 4 2" xfId="6245" xr:uid="{00000000-0005-0000-0000-000065180000}"/>
    <cellStyle name="Cellule liée 2 2 3 2 4 2 2" xfId="6246" xr:uid="{00000000-0005-0000-0000-000066180000}"/>
    <cellStyle name="Cellule liée 2 2 3 2 4 3" xfId="6247" xr:uid="{00000000-0005-0000-0000-000067180000}"/>
    <cellStyle name="Cellule liée 2 2 3 2 5" xfId="6248" xr:uid="{00000000-0005-0000-0000-000068180000}"/>
    <cellStyle name="Cellule liée 2 2 3 2 5 2" xfId="6249" xr:uid="{00000000-0005-0000-0000-000069180000}"/>
    <cellStyle name="Cellule liée 2 2 3 2 5 2 2" xfId="6250" xr:uid="{00000000-0005-0000-0000-00006A180000}"/>
    <cellStyle name="Cellule liée 2 2 3 2 5 3" xfId="6251" xr:uid="{00000000-0005-0000-0000-00006B180000}"/>
    <cellStyle name="Cellule liée 2 2 3 2 6" xfId="6252" xr:uid="{00000000-0005-0000-0000-00006C180000}"/>
    <cellStyle name="Cellule liée 2 2 3 2 6 2" xfId="6253" xr:uid="{00000000-0005-0000-0000-00006D180000}"/>
    <cellStyle name="Cellule liée 2 2 3 2 6 2 2" xfId="6254" xr:uid="{00000000-0005-0000-0000-00006E180000}"/>
    <cellStyle name="Cellule liée 2 2 3 2 6 3" xfId="6255" xr:uid="{00000000-0005-0000-0000-00006F180000}"/>
    <cellStyle name="Cellule liée 2 2 3 2 7" xfId="6256" xr:uid="{00000000-0005-0000-0000-000070180000}"/>
    <cellStyle name="Cellule liée 2 2 3 2 7 2" xfId="6257" xr:uid="{00000000-0005-0000-0000-000071180000}"/>
    <cellStyle name="Cellule liée 2 2 3 2 7 2 2" xfId="6258" xr:uid="{00000000-0005-0000-0000-000072180000}"/>
    <cellStyle name="Cellule liée 2 2 3 2 7 3" xfId="6259" xr:uid="{00000000-0005-0000-0000-000073180000}"/>
    <cellStyle name="Cellule liée 2 2 3 2 8" xfId="6260" xr:uid="{00000000-0005-0000-0000-000074180000}"/>
    <cellStyle name="Cellule liée 2 2 3 2 8 2" xfId="6261" xr:uid="{00000000-0005-0000-0000-000075180000}"/>
    <cellStyle name="Cellule liée 2 2 3 2 8 2 2" xfId="6262" xr:uid="{00000000-0005-0000-0000-000076180000}"/>
    <cellStyle name="Cellule liée 2 2 3 2 8 3" xfId="6263" xr:uid="{00000000-0005-0000-0000-000077180000}"/>
    <cellStyle name="Cellule liée 2 2 3 2 9" xfId="6264" xr:uid="{00000000-0005-0000-0000-000078180000}"/>
    <cellStyle name="Cellule liée 2 2 3 2 9 2" xfId="6265" xr:uid="{00000000-0005-0000-0000-000079180000}"/>
    <cellStyle name="Cellule liée 2 2 3 2 9 2 2" xfId="6266" xr:uid="{00000000-0005-0000-0000-00007A180000}"/>
    <cellStyle name="Cellule liée 2 2 3 2 9 3" xfId="6267" xr:uid="{00000000-0005-0000-0000-00007B180000}"/>
    <cellStyle name="Cellule liée 2 2 3 3" xfId="6268" xr:uid="{00000000-0005-0000-0000-00007C180000}"/>
    <cellStyle name="Cellule liée 2 2 3 3 10" xfId="6269" xr:uid="{00000000-0005-0000-0000-00007D180000}"/>
    <cellStyle name="Cellule liée 2 2 3 3 10 2" xfId="6270" xr:uid="{00000000-0005-0000-0000-00007E180000}"/>
    <cellStyle name="Cellule liée 2 2 3 3 11" xfId="6271" xr:uid="{00000000-0005-0000-0000-00007F180000}"/>
    <cellStyle name="Cellule liée 2 2 3 3 2" xfId="6272" xr:uid="{00000000-0005-0000-0000-000080180000}"/>
    <cellStyle name="Cellule liée 2 2 3 3 2 2" xfId="6273" xr:uid="{00000000-0005-0000-0000-000081180000}"/>
    <cellStyle name="Cellule liée 2 2 3 3 2 2 2" xfId="6274" xr:uid="{00000000-0005-0000-0000-000082180000}"/>
    <cellStyle name="Cellule liée 2 2 3 3 2 3" xfId="6275" xr:uid="{00000000-0005-0000-0000-000083180000}"/>
    <cellStyle name="Cellule liée 2 2 3 3 3" xfId="6276" xr:uid="{00000000-0005-0000-0000-000084180000}"/>
    <cellStyle name="Cellule liée 2 2 3 3 3 2" xfId="6277" xr:uid="{00000000-0005-0000-0000-000085180000}"/>
    <cellStyle name="Cellule liée 2 2 3 3 3 2 2" xfId="6278" xr:uid="{00000000-0005-0000-0000-000086180000}"/>
    <cellStyle name="Cellule liée 2 2 3 3 3 3" xfId="6279" xr:uid="{00000000-0005-0000-0000-000087180000}"/>
    <cellStyle name="Cellule liée 2 2 3 3 4" xfId="6280" xr:uid="{00000000-0005-0000-0000-000088180000}"/>
    <cellStyle name="Cellule liée 2 2 3 3 4 2" xfId="6281" xr:uid="{00000000-0005-0000-0000-000089180000}"/>
    <cellStyle name="Cellule liée 2 2 3 3 4 2 2" xfId="6282" xr:uid="{00000000-0005-0000-0000-00008A180000}"/>
    <cellStyle name="Cellule liée 2 2 3 3 4 3" xfId="6283" xr:uid="{00000000-0005-0000-0000-00008B180000}"/>
    <cellStyle name="Cellule liée 2 2 3 3 5" xfId="6284" xr:uid="{00000000-0005-0000-0000-00008C180000}"/>
    <cellStyle name="Cellule liée 2 2 3 3 5 2" xfId="6285" xr:uid="{00000000-0005-0000-0000-00008D180000}"/>
    <cellStyle name="Cellule liée 2 2 3 3 5 2 2" xfId="6286" xr:uid="{00000000-0005-0000-0000-00008E180000}"/>
    <cellStyle name="Cellule liée 2 2 3 3 5 3" xfId="6287" xr:uid="{00000000-0005-0000-0000-00008F180000}"/>
    <cellStyle name="Cellule liée 2 2 3 3 6" xfId="6288" xr:uid="{00000000-0005-0000-0000-000090180000}"/>
    <cellStyle name="Cellule liée 2 2 3 3 6 2" xfId="6289" xr:uid="{00000000-0005-0000-0000-000091180000}"/>
    <cellStyle name="Cellule liée 2 2 3 3 6 2 2" xfId="6290" xr:uid="{00000000-0005-0000-0000-000092180000}"/>
    <cellStyle name="Cellule liée 2 2 3 3 6 3" xfId="6291" xr:uid="{00000000-0005-0000-0000-000093180000}"/>
    <cellStyle name="Cellule liée 2 2 3 3 7" xfId="6292" xr:uid="{00000000-0005-0000-0000-000094180000}"/>
    <cellStyle name="Cellule liée 2 2 3 3 7 2" xfId="6293" xr:uid="{00000000-0005-0000-0000-000095180000}"/>
    <cellStyle name="Cellule liée 2 2 3 3 7 2 2" xfId="6294" xr:uid="{00000000-0005-0000-0000-000096180000}"/>
    <cellStyle name="Cellule liée 2 2 3 3 7 3" xfId="6295" xr:uid="{00000000-0005-0000-0000-000097180000}"/>
    <cellStyle name="Cellule liée 2 2 3 3 8" xfId="6296" xr:uid="{00000000-0005-0000-0000-000098180000}"/>
    <cellStyle name="Cellule liée 2 2 3 3 8 2" xfId="6297" xr:uid="{00000000-0005-0000-0000-000099180000}"/>
    <cellStyle name="Cellule liée 2 2 3 3 8 2 2" xfId="6298" xr:uid="{00000000-0005-0000-0000-00009A180000}"/>
    <cellStyle name="Cellule liée 2 2 3 3 8 3" xfId="6299" xr:uid="{00000000-0005-0000-0000-00009B180000}"/>
    <cellStyle name="Cellule liée 2 2 3 3 9" xfId="6300" xr:uid="{00000000-0005-0000-0000-00009C180000}"/>
    <cellStyle name="Cellule liée 2 2 3 3 9 2" xfId="6301" xr:uid="{00000000-0005-0000-0000-00009D180000}"/>
    <cellStyle name="Cellule liée 2 2 3 3 9 2 2" xfId="6302" xr:uid="{00000000-0005-0000-0000-00009E180000}"/>
    <cellStyle name="Cellule liée 2 2 3 3 9 3" xfId="6303" xr:uid="{00000000-0005-0000-0000-00009F180000}"/>
    <cellStyle name="Cellule liée 2 2 3 4" xfId="6304" xr:uid="{00000000-0005-0000-0000-0000A0180000}"/>
    <cellStyle name="Cellule liée 2 2 3 4 2" xfId="6305" xr:uid="{00000000-0005-0000-0000-0000A1180000}"/>
    <cellStyle name="Cellule liée 2 2 3 4 2 2" xfId="6306" xr:uid="{00000000-0005-0000-0000-0000A2180000}"/>
    <cellStyle name="Cellule liée 2 2 3 4 3" xfId="6307" xr:uid="{00000000-0005-0000-0000-0000A3180000}"/>
    <cellStyle name="Cellule liée 2 2 3 5" xfId="6308" xr:uid="{00000000-0005-0000-0000-0000A4180000}"/>
    <cellStyle name="Cellule liée 2 2 3 5 2" xfId="6309" xr:uid="{00000000-0005-0000-0000-0000A5180000}"/>
    <cellStyle name="Cellule liée 2 2 3 5 2 2" xfId="6310" xr:uid="{00000000-0005-0000-0000-0000A6180000}"/>
    <cellStyle name="Cellule liée 2 2 3 5 3" xfId="6311" xr:uid="{00000000-0005-0000-0000-0000A7180000}"/>
    <cellStyle name="Cellule liée 2 2 3 6" xfId="6312" xr:uid="{00000000-0005-0000-0000-0000A8180000}"/>
    <cellStyle name="Cellule liée 2 2 3 6 2" xfId="6313" xr:uid="{00000000-0005-0000-0000-0000A9180000}"/>
    <cellStyle name="Cellule liée 2 2 3 6 2 2" xfId="6314" xr:uid="{00000000-0005-0000-0000-0000AA180000}"/>
    <cellStyle name="Cellule liée 2 2 3 6 3" xfId="6315" xr:uid="{00000000-0005-0000-0000-0000AB180000}"/>
    <cellStyle name="Cellule liée 2 2 3 7" xfId="6316" xr:uid="{00000000-0005-0000-0000-0000AC180000}"/>
    <cellStyle name="Cellule liée 2 2 3 7 2" xfId="6317" xr:uid="{00000000-0005-0000-0000-0000AD180000}"/>
    <cellStyle name="Cellule liée 2 2 3 7 2 2" xfId="6318" xr:uid="{00000000-0005-0000-0000-0000AE180000}"/>
    <cellStyle name="Cellule liée 2 2 3 7 3" xfId="6319" xr:uid="{00000000-0005-0000-0000-0000AF180000}"/>
    <cellStyle name="Cellule liée 2 2 3 8" xfId="6320" xr:uid="{00000000-0005-0000-0000-0000B0180000}"/>
    <cellStyle name="Cellule liée 2 2 3 8 2" xfId="6321" xr:uid="{00000000-0005-0000-0000-0000B1180000}"/>
    <cellStyle name="Cellule liée 2 2 3 8 2 2" xfId="6322" xr:uid="{00000000-0005-0000-0000-0000B2180000}"/>
    <cellStyle name="Cellule liée 2 2 3 8 3" xfId="6323" xr:uid="{00000000-0005-0000-0000-0000B3180000}"/>
    <cellStyle name="Cellule liée 2 2 3 9" xfId="6324" xr:uid="{00000000-0005-0000-0000-0000B4180000}"/>
    <cellStyle name="Cellule liée 2 2 3 9 2" xfId="6325" xr:uid="{00000000-0005-0000-0000-0000B5180000}"/>
    <cellStyle name="Cellule liée 2 2 3 9 2 2" xfId="6326" xr:uid="{00000000-0005-0000-0000-0000B6180000}"/>
    <cellStyle name="Cellule liée 2 2 3 9 3" xfId="6327" xr:uid="{00000000-0005-0000-0000-0000B7180000}"/>
    <cellStyle name="Cellule liée 2 2 4" xfId="6328" xr:uid="{00000000-0005-0000-0000-0000B8180000}"/>
    <cellStyle name="Cellule liée 2 2 4 10" xfId="6329" xr:uid="{00000000-0005-0000-0000-0000B9180000}"/>
    <cellStyle name="Cellule liée 2 2 4 10 2" xfId="6330" xr:uid="{00000000-0005-0000-0000-0000BA180000}"/>
    <cellStyle name="Cellule liée 2 2 4 10 2 2" xfId="6331" xr:uid="{00000000-0005-0000-0000-0000BB180000}"/>
    <cellStyle name="Cellule liée 2 2 4 10 3" xfId="6332" xr:uid="{00000000-0005-0000-0000-0000BC180000}"/>
    <cellStyle name="Cellule liée 2 2 4 11" xfId="6333" xr:uid="{00000000-0005-0000-0000-0000BD180000}"/>
    <cellStyle name="Cellule liée 2 2 4 11 2" xfId="6334" xr:uid="{00000000-0005-0000-0000-0000BE180000}"/>
    <cellStyle name="Cellule liée 2 2 4 12" xfId="6335" xr:uid="{00000000-0005-0000-0000-0000BF180000}"/>
    <cellStyle name="Cellule liée 2 2 4 2" xfId="6336" xr:uid="{00000000-0005-0000-0000-0000C0180000}"/>
    <cellStyle name="Cellule liée 2 2 4 2 10" xfId="6337" xr:uid="{00000000-0005-0000-0000-0000C1180000}"/>
    <cellStyle name="Cellule liée 2 2 4 2 10 2" xfId="6338" xr:uid="{00000000-0005-0000-0000-0000C2180000}"/>
    <cellStyle name="Cellule liée 2 2 4 2 11" xfId="6339" xr:uid="{00000000-0005-0000-0000-0000C3180000}"/>
    <cellStyle name="Cellule liée 2 2 4 2 2" xfId="6340" xr:uid="{00000000-0005-0000-0000-0000C4180000}"/>
    <cellStyle name="Cellule liée 2 2 4 2 2 2" xfId="6341" xr:uid="{00000000-0005-0000-0000-0000C5180000}"/>
    <cellStyle name="Cellule liée 2 2 4 2 2 2 2" xfId="6342" xr:uid="{00000000-0005-0000-0000-0000C6180000}"/>
    <cellStyle name="Cellule liée 2 2 4 2 2 3" xfId="6343" xr:uid="{00000000-0005-0000-0000-0000C7180000}"/>
    <cellStyle name="Cellule liée 2 2 4 2 3" xfId="6344" xr:uid="{00000000-0005-0000-0000-0000C8180000}"/>
    <cellStyle name="Cellule liée 2 2 4 2 3 2" xfId="6345" xr:uid="{00000000-0005-0000-0000-0000C9180000}"/>
    <cellStyle name="Cellule liée 2 2 4 2 3 2 2" xfId="6346" xr:uid="{00000000-0005-0000-0000-0000CA180000}"/>
    <cellStyle name="Cellule liée 2 2 4 2 3 3" xfId="6347" xr:uid="{00000000-0005-0000-0000-0000CB180000}"/>
    <cellStyle name="Cellule liée 2 2 4 2 4" xfId="6348" xr:uid="{00000000-0005-0000-0000-0000CC180000}"/>
    <cellStyle name="Cellule liée 2 2 4 2 4 2" xfId="6349" xr:uid="{00000000-0005-0000-0000-0000CD180000}"/>
    <cellStyle name="Cellule liée 2 2 4 2 4 2 2" xfId="6350" xr:uid="{00000000-0005-0000-0000-0000CE180000}"/>
    <cellStyle name="Cellule liée 2 2 4 2 4 3" xfId="6351" xr:uid="{00000000-0005-0000-0000-0000CF180000}"/>
    <cellStyle name="Cellule liée 2 2 4 2 5" xfId="6352" xr:uid="{00000000-0005-0000-0000-0000D0180000}"/>
    <cellStyle name="Cellule liée 2 2 4 2 5 2" xfId="6353" xr:uid="{00000000-0005-0000-0000-0000D1180000}"/>
    <cellStyle name="Cellule liée 2 2 4 2 5 2 2" xfId="6354" xr:uid="{00000000-0005-0000-0000-0000D2180000}"/>
    <cellStyle name="Cellule liée 2 2 4 2 5 3" xfId="6355" xr:uid="{00000000-0005-0000-0000-0000D3180000}"/>
    <cellStyle name="Cellule liée 2 2 4 2 6" xfId="6356" xr:uid="{00000000-0005-0000-0000-0000D4180000}"/>
    <cellStyle name="Cellule liée 2 2 4 2 6 2" xfId="6357" xr:uid="{00000000-0005-0000-0000-0000D5180000}"/>
    <cellStyle name="Cellule liée 2 2 4 2 6 2 2" xfId="6358" xr:uid="{00000000-0005-0000-0000-0000D6180000}"/>
    <cellStyle name="Cellule liée 2 2 4 2 6 3" xfId="6359" xr:uid="{00000000-0005-0000-0000-0000D7180000}"/>
    <cellStyle name="Cellule liée 2 2 4 2 7" xfId="6360" xr:uid="{00000000-0005-0000-0000-0000D8180000}"/>
    <cellStyle name="Cellule liée 2 2 4 2 7 2" xfId="6361" xr:uid="{00000000-0005-0000-0000-0000D9180000}"/>
    <cellStyle name="Cellule liée 2 2 4 2 7 2 2" xfId="6362" xr:uid="{00000000-0005-0000-0000-0000DA180000}"/>
    <cellStyle name="Cellule liée 2 2 4 2 7 3" xfId="6363" xr:uid="{00000000-0005-0000-0000-0000DB180000}"/>
    <cellStyle name="Cellule liée 2 2 4 2 8" xfId="6364" xr:uid="{00000000-0005-0000-0000-0000DC180000}"/>
    <cellStyle name="Cellule liée 2 2 4 2 8 2" xfId="6365" xr:uid="{00000000-0005-0000-0000-0000DD180000}"/>
    <cellStyle name="Cellule liée 2 2 4 2 8 2 2" xfId="6366" xr:uid="{00000000-0005-0000-0000-0000DE180000}"/>
    <cellStyle name="Cellule liée 2 2 4 2 8 3" xfId="6367" xr:uid="{00000000-0005-0000-0000-0000DF180000}"/>
    <cellStyle name="Cellule liée 2 2 4 2 9" xfId="6368" xr:uid="{00000000-0005-0000-0000-0000E0180000}"/>
    <cellStyle name="Cellule liée 2 2 4 2 9 2" xfId="6369" xr:uid="{00000000-0005-0000-0000-0000E1180000}"/>
    <cellStyle name="Cellule liée 2 2 4 2 9 2 2" xfId="6370" xr:uid="{00000000-0005-0000-0000-0000E2180000}"/>
    <cellStyle name="Cellule liée 2 2 4 2 9 3" xfId="6371" xr:uid="{00000000-0005-0000-0000-0000E3180000}"/>
    <cellStyle name="Cellule liée 2 2 4 3" xfId="6372" xr:uid="{00000000-0005-0000-0000-0000E4180000}"/>
    <cellStyle name="Cellule liée 2 2 4 3 2" xfId="6373" xr:uid="{00000000-0005-0000-0000-0000E5180000}"/>
    <cellStyle name="Cellule liée 2 2 4 3 2 2" xfId="6374" xr:uid="{00000000-0005-0000-0000-0000E6180000}"/>
    <cellStyle name="Cellule liée 2 2 4 3 3" xfId="6375" xr:uid="{00000000-0005-0000-0000-0000E7180000}"/>
    <cellStyle name="Cellule liée 2 2 4 4" xfId="6376" xr:uid="{00000000-0005-0000-0000-0000E8180000}"/>
    <cellStyle name="Cellule liée 2 2 4 4 2" xfId="6377" xr:uid="{00000000-0005-0000-0000-0000E9180000}"/>
    <cellStyle name="Cellule liée 2 2 4 4 2 2" xfId="6378" xr:uid="{00000000-0005-0000-0000-0000EA180000}"/>
    <cellStyle name="Cellule liée 2 2 4 4 3" xfId="6379" xr:uid="{00000000-0005-0000-0000-0000EB180000}"/>
    <cellStyle name="Cellule liée 2 2 4 5" xfId="6380" xr:uid="{00000000-0005-0000-0000-0000EC180000}"/>
    <cellStyle name="Cellule liée 2 2 4 5 2" xfId="6381" xr:uid="{00000000-0005-0000-0000-0000ED180000}"/>
    <cellStyle name="Cellule liée 2 2 4 5 2 2" xfId="6382" xr:uid="{00000000-0005-0000-0000-0000EE180000}"/>
    <cellStyle name="Cellule liée 2 2 4 5 3" xfId="6383" xr:uid="{00000000-0005-0000-0000-0000EF180000}"/>
    <cellStyle name="Cellule liée 2 2 4 6" xfId="6384" xr:uid="{00000000-0005-0000-0000-0000F0180000}"/>
    <cellStyle name="Cellule liée 2 2 4 6 2" xfId="6385" xr:uid="{00000000-0005-0000-0000-0000F1180000}"/>
    <cellStyle name="Cellule liée 2 2 4 6 2 2" xfId="6386" xr:uid="{00000000-0005-0000-0000-0000F2180000}"/>
    <cellStyle name="Cellule liée 2 2 4 6 3" xfId="6387" xr:uid="{00000000-0005-0000-0000-0000F3180000}"/>
    <cellStyle name="Cellule liée 2 2 4 7" xfId="6388" xr:uid="{00000000-0005-0000-0000-0000F4180000}"/>
    <cellStyle name="Cellule liée 2 2 4 7 2" xfId="6389" xr:uid="{00000000-0005-0000-0000-0000F5180000}"/>
    <cellStyle name="Cellule liée 2 2 4 7 2 2" xfId="6390" xr:uid="{00000000-0005-0000-0000-0000F6180000}"/>
    <cellStyle name="Cellule liée 2 2 4 7 3" xfId="6391" xr:uid="{00000000-0005-0000-0000-0000F7180000}"/>
    <cellStyle name="Cellule liée 2 2 4 8" xfId="6392" xr:uid="{00000000-0005-0000-0000-0000F8180000}"/>
    <cellStyle name="Cellule liée 2 2 4 8 2" xfId="6393" xr:uid="{00000000-0005-0000-0000-0000F9180000}"/>
    <cellStyle name="Cellule liée 2 2 4 8 2 2" xfId="6394" xr:uid="{00000000-0005-0000-0000-0000FA180000}"/>
    <cellStyle name="Cellule liée 2 2 4 8 3" xfId="6395" xr:uid="{00000000-0005-0000-0000-0000FB180000}"/>
    <cellStyle name="Cellule liée 2 2 4 9" xfId="6396" xr:uid="{00000000-0005-0000-0000-0000FC180000}"/>
    <cellStyle name="Cellule liée 2 2 4 9 2" xfId="6397" xr:uid="{00000000-0005-0000-0000-0000FD180000}"/>
    <cellStyle name="Cellule liée 2 2 4 9 2 2" xfId="6398" xr:uid="{00000000-0005-0000-0000-0000FE180000}"/>
    <cellStyle name="Cellule liée 2 2 4 9 3" xfId="6399" xr:uid="{00000000-0005-0000-0000-0000FF180000}"/>
    <cellStyle name="Cellule liée 2 2 5" xfId="6400" xr:uid="{00000000-0005-0000-0000-000000190000}"/>
    <cellStyle name="Cellule liée 2 2 5 10" xfId="6401" xr:uid="{00000000-0005-0000-0000-000001190000}"/>
    <cellStyle name="Cellule liée 2 2 5 10 2" xfId="6402" xr:uid="{00000000-0005-0000-0000-000002190000}"/>
    <cellStyle name="Cellule liée 2 2 5 11" xfId="6403" xr:uid="{00000000-0005-0000-0000-000003190000}"/>
    <cellStyle name="Cellule liée 2 2 5 2" xfId="6404" xr:uid="{00000000-0005-0000-0000-000004190000}"/>
    <cellStyle name="Cellule liée 2 2 5 2 2" xfId="6405" xr:uid="{00000000-0005-0000-0000-000005190000}"/>
    <cellStyle name="Cellule liée 2 2 5 2 2 2" xfId="6406" xr:uid="{00000000-0005-0000-0000-000006190000}"/>
    <cellStyle name="Cellule liée 2 2 5 2 3" xfId="6407" xr:uid="{00000000-0005-0000-0000-000007190000}"/>
    <cellStyle name="Cellule liée 2 2 5 3" xfId="6408" xr:uid="{00000000-0005-0000-0000-000008190000}"/>
    <cellStyle name="Cellule liée 2 2 5 3 2" xfId="6409" xr:uid="{00000000-0005-0000-0000-000009190000}"/>
    <cellStyle name="Cellule liée 2 2 5 3 2 2" xfId="6410" xr:uid="{00000000-0005-0000-0000-00000A190000}"/>
    <cellStyle name="Cellule liée 2 2 5 3 3" xfId="6411" xr:uid="{00000000-0005-0000-0000-00000B190000}"/>
    <cellStyle name="Cellule liée 2 2 5 4" xfId="6412" xr:uid="{00000000-0005-0000-0000-00000C190000}"/>
    <cellStyle name="Cellule liée 2 2 5 4 2" xfId="6413" xr:uid="{00000000-0005-0000-0000-00000D190000}"/>
    <cellStyle name="Cellule liée 2 2 5 4 2 2" xfId="6414" xr:uid="{00000000-0005-0000-0000-00000E190000}"/>
    <cellStyle name="Cellule liée 2 2 5 4 3" xfId="6415" xr:uid="{00000000-0005-0000-0000-00000F190000}"/>
    <cellStyle name="Cellule liée 2 2 5 5" xfId="6416" xr:uid="{00000000-0005-0000-0000-000010190000}"/>
    <cellStyle name="Cellule liée 2 2 5 5 2" xfId="6417" xr:uid="{00000000-0005-0000-0000-000011190000}"/>
    <cellStyle name="Cellule liée 2 2 5 5 2 2" xfId="6418" xr:uid="{00000000-0005-0000-0000-000012190000}"/>
    <cellStyle name="Cellule liée 2 2 5 5 3" xfId="6419" xr:uid="{00000000-0005-0000-0000-000013190000}"/>
    <cellStyle name="Cellule liée 2 2 5 6" xfId="6420" xr:uid="{00000000-0005-0000-0000-000014190000}"/>
    <cellStyle name="Cellule liée 2 2 5 6 2" xfId="6421" xr:uid="{00000000-0005-0000-0000-000015190000}"/>
    <cellStyle name="Cellule liée 2 2 5 6 2 2" xfId="6422" xr:uid="{00000000-0005-0000-0000-000016190000}"/>
    <cellStyle name="Cellule liée 2 2 5 6 3" xfId="6423" xr:uid="{00000000-0005-0000-0000-000017190000}"/>
    <cellStyle name="Cellule liée 2 2 5 7" xfId="6424" xr:uid="{00000000-0005-0000-0000-000018190000}"/>
    <cellStyle name="Cellule liée 2 2 5 7 2" xfId="6425" xr:uid="{00000000-0005-0000-0000-000019190000}"/>
    <cellStyle name="Cellule liée 2 2 5 7 2 2" xfId="6426" xr:uid="{00000000-0005-0000-0000-00001A190000}"/>
    <cellStyle name="Cellule liée 2 2 5 7 3" xfId="6427" xr:uid="{00000000-0005-0000-0000-00001B190000}"/>
    <cellStyle name="Cellule liée 2 2 5 8" xfId="6428" xr:uid="{00000000-0005-0000-0000-00001C190000}"/>
    <cellStyle name="Cellule liée 2 2 5 8 2" xfId="6429" xr:uid="{00000000-0005-0000-0000-00001D190000}"/>
    <cellStyle name="Cellule liée 2 2 5 8 2 2" xfId="6430" xr:uid="{00000000-0005-0000-0000-00001E190000}"/>
    <cellStyle name="Cellule liée 2 2 5 8 3" xfId="6431" xr:uid="{00000000-0005-0000-0000-00001F190000}"/>
    <cellStyle name="Cellule liée 2 2 5 9" xfId="6432" xr:uid="{00000000-0005-0000-0000-000020190000}"/>
    <cellStyle name="Cellule liée 2 2 5 9 2" xfId="6433" xr:uid="{00000000-0005-0000-0000-000021190000}"/>
    <cellStyle name="Cellule liée 2 2 5 9 2 2" xfId="6434" xr:uid="{00000000-0005-0000-0000-000022190000}"/>
    <cellStyle name="Cellule liée 2 2 5 9 3" xfId="6435" xr:uid="{00000000-0005-0000-0000-000023190000}"/>
    <cellStyle name="Cellule liée 2 2 6" xfId="6436" xr:uid="{00000000-0005-0000-0000-000024190000}"/>
    <cellStyle name="Cellule liée 2 2 6 2" xfId="6437" xr:uid="{00000000-0005-0000-0000-000025190000}"/>
    <cellStyle name="Cellule liée 2 2 6 2 2" xfId="6438" xr:uid="{00000000-0005-0000-0000-000026190000}"/>
    <cellStyle name="Cellule liée 2 2 6 3" xfId="6439" xr:uid="{00000000-0005-0000-0000-000027190000}"/>
    <cellStyle name="Cellule liée 2 2 7" xfId="6440" xr:uid="{00000000-0005-0000-0000-000028190000}"/>
    <cellStyle name="Cellule liée 2 2 7 2" xfId="6441" xr:uid="{00000000-0005-0000-0000-000029190000}"/>
    <cellStyle name="Cellule liée 2 2 7 2 2" xfId="6442" xr:uid="{00000000-0005-0000-0000-00002A190000}"/>
    <cellStyle name="Cellule liée 2 2 7 3" xfId="6443" xr:uid="{00000000-0005-0000-0000-00002B190000}"/>
    <cellStyle name="Cellule liée 2 2 8" xfId="6444" xr:uid="{00000000-0005-0000-0000-00002C190000}"/>
    <cellStyle name="Cellule liée 2 2 8 2" xfId="6445" xr:uid="{00000000-0005-0000-0000-00002D190000}"/>
    <cellStyle name="Cellule liée 2 2 8 2 2" xfId="6446" xr:uid="{00000000-0005-0000-0000-00002E190000}"/>
    <cellStyle name="Cellule liée 2 2 8 3" xfId="6447" xr:uid="{00000000-0005-0000-0000-00002F190000}"/>
    <cellStyle name="Cellule liée 2 2 9" xfId="6448" xr:uid="{00000000-0005-0000-0000-000030190000}"/>
    <cellStyle name="Cellule liée 2 2 9 2" xfId="6449" xr:uid="{00000000-0005-0000-0000-000031190000}"/>
    <cellStyle name="Cellule liée 2 2 9 2 2" xfId="6450" xr:uid="{00000000-0005-0000-0000-000032190000}"/>
    <cellStyle name="Cellule liée 2 2 9 3" xfId="6451" xr:uid="{00000000-0005-0000-0000-000033190000}"/>
    <cellStyle name="Cellule liée 2 3" xfId="6452" xr:uid="{00000000-0005-0000-0000-000034190000}"/>
    <cellStyle name="Cellule liée 2 3 10" xfId="6453" xr:uid="{00000000-0005-0000-0000-000035190000}"/>
    <cellStyle name="Cellule liée 2 3 10 2" xfId="6454" xr:uid="{00000000-0005-0000-0000-000036190000}"/>
    <cellStyle name="Cellule liée 2 3 10 2 2" xfId="6455" xr:uid="{00000000-0005-0000-0000-000037190000}"/>
    <cellStyle name="Cellule liée 2 3 10 3" xfId="6456" xr:uid="{00000000-0005-0000-0000-000038190000}"/>
    <cellStyle name="Cellule liée 2 3 11" xfId="6457" xr:uid="{00000000-0005-0000-0000-000039190000}"/>
    <cellStyle name="Cellule liée 2 3 11 2" xfId="6458" xr:uid="{00000000-0005-0000-0000-00003A190000}"/>
    <cellStyle name="Cellule liée 2 3 11 2 2" xfId="6459" xr:uid="{00000000-0005-0000-0000-00003B190000}"/>
    <cellStyle name="Cellule liée 2 3 11 3" xfId="6460" xr:uid="{00000000-0005-0000-0000-00003C190000}"/>
    <cellStyle name="Cellule liée 2 3 12" xfId="6461" xr:uid="{00000000-0005-0000-0000-00003D190000}"/>
    <cellStyle name="Cellule liée 2 3 12 2" xfId="6462" xr:uid="{00000000-0005-0000-0000-00003E190000}"/>
    <cellStyle name="Cellule liée 2 3 12 2 2" xfId="6463" xr:uid="{00000000-0005-0000-0000-00003F190000}"/>
    <cellStyle name="Cellule liée 2 3 12 3" xfId="6464" xr:uid="{00000000-0005-0000-0000-000040190000}"/>
    <cellStyle name="Cellule liée 2 3 13" xfId="6465" xr:uid="{00000000-0005-0000-0000-000041190000}"/>
    <cellStyle name="Cellule liée 2 3 13 2" xfId="6466" xr:uid="{00000000-0005-0000-0000-000042190000}"/>
    <cellStyle name="Cellule liée 2 3 14" xfId="6467" xr:uid="{00000000-0005-0000-0000-000043190000}"/>
    <cellStyle name="Cellule liée 2 3 2" xfId="6468" xr:uid="{00000000-0005-0000-0000-000044190000}"/>
    <cellStyle name="Cellule liée 2 3 2 10" xfId="6469" xr:uid="{00000000-0005-0000-0000-000045190000}"/>
    <cellStyle name="Cellule liée 2 3 2 10 2" xfId="6470" xr:uid="{00000000-0005-0000-0000-000046190000}"/>
    <cellStyle name="Cellule liée 2 3 2 10 2 2" xfId="6471" xr:uid="{00000000-0005-0000-0000-000047190000}"/>
    <cellStyle name="Cellule liée 2 3 2 10 3" xfId="6472" xr:uid="{00000000-0005-0000-0000-000048190000}"/>
    <cellStyle name="Cellule liée 2 3 2 11" xfId="6473" xr:uid="{00000000-0005-0000-0000-000049190000}"/>
    <cellStyle name="Cellule liée 2 3 2 11 2" xfId="6474" xr:uid="{00000000-0005-0000-0000-00004A190000}"/>
    <cellStyle name="Cellule liée 2 3 2 11 2 2" xfId="6475" xr:uid="{00000000-0005-0000-0000-00004B190000}"/>
    <cellStyle name="Cellule liée 2 3 2 11 3" xfId="6476" xr:uid="{00000000-0005-0000-0000-00004C190000}"/>
    <cellStyle name="Cellule liée 2 3 2 12" xfId="6477" xr:uid="{00000000-0005-0000-0000-00004D190000}"/>
    <cellStyle name="Cellule liée 2 3 2 12 2" xfId="6478" xr:uid="{00000000-0005-0000-0000-00004E190000}"/>
    <cellStyle name="Cellule liée 2 3 2 13" xfId="6479" xr:uid="{00000000-0005-0000-0000-00004F190000}"/>
    <cellStyle name="Cellule liée 2 3 2 2" xfId="6480" xr:uid="{00000000-0005-0000-0000-000050190000}"/>
    <cellStyle name="Cellule liée 2 3 2 2 10" xfId="6481" xr:uid="{00000000-0005-0000-0000-000051190000}"/>
    <cellStyle name="Cellule liée 2 3 2 2 10 2" xfId="6482" xr:uid="{00000000-0005-0000-0000-000052190000}"/>
    <cellStyle name="Cellule liée 2 3 2 2 10 2 2" xfId="6483" xr:uid="{00000000-0005-0000-0000-000053190000}"/>
    <cellStyle name="Cellule liée 2 3 2 2 10 3" xfId="6484" xr:uid="{00000000-0005-0000-0000-000054190000}"/>
    <cellStyle name="Cellule liée 2 3 2 2 11" xfId="6485" xr:uid="{00000000-0005-0000-0000-000055190000}"/>
    <cellStyle name="Cellule liée 2 3 2 2 11 2" xfId="6486" xr:uid="{00000000-0005-0000-0000-000056190000}"/>
    <cellStyle name="Cellule liée 2 3 2 2 12" xfId="6487" xr:uid="{00000000-0005-0000-0000-000057190000}"/>
    <cellStyle name="Cellule liée 2 3 2 2 2" xfId="6488" xr:uid="{00000000-0005-0000-0000-000058190000}"/>
    <cellStyle name="Cellule liée 2 3 2 2 2 2" xfId="6489" xr:uid="{00000000-0005-0000-0000-000059190000}"/>
    <cellStyle name="Cellule liée 2 3 2 2 2 2 2" xfId="6490" xr:uid="{00000000-0005-0000-0000-00005A190000}"/>
    <cellStyle name="Cellule liée 2 3 2 2 2 3" xfId="6491" xr:uid="{00000000-0005-0000-0000-00005B190000}"/>
    <cellStyle name="Cellule liée 2 3 2 2 3" xfId="6492" xr:uid="{00000000-0005-0000-0000-00005C190000}"/>
    <cellStyle name="Cellule liée 2 3 2 2 3 2" xfId="6493" xr:uid="{00000000-0005-0000-0000-00005D190000}"/>
    <cellStyle name="Cellule liée 2 3 2 2 3 2 2" xfId="6494" xr:uid="{00000000-0005-0000-0000-00005E190000}"/>
    <cellStyle name="Cellule liée 2 3 2 2 3 3" xfId="6495" xr:uid="{00000000-0005-0000-0000-00005F190000}"/>
    <cellStyle name="Cellule liée 2 3 2 2 4" xfId="6496" xr:uid="{00000000-0005-0000-0000-000060190000}"/>
    <cellStyle name="Cellule liée 2 3 2 2 4 2" xfId="6497" xr:uid="{00000000-0005-0000-0000-000061190000}"/>
    <cellStyle name="Cellule liée 2 3 2 2 4 2 2" xfId="6498" xr:uid="{00000000-0005-0000-0000-000062190000}"/>
    <cellStyle name="Cellule liée 2 3 2 2 4 3" xfId="6499" xr:uid="{00000000-0005-0000-0000-000063190000}"/>
    <cellStyle name="Cellule liée 2 3 2 2 5" xfId="6500" xr:uid="{00000000-0005-0000-0000-000064190000}"/>
    <cellStyle name="Cellule liée 2 3 2 2 5 2" xfId="6501" xr:uid="{00000000-0005-0000-0000-000065190000}"/>
    <cellStyle name="Cellule liée 2 3 2 2 5 2 2" xfId="6502" xr:uid="{00000000-0005-0000-0000-000066190000}"/>
    <cellStyle name="Cellule liée 2 3 2 2 5 3" xfId="6503" xr:uid="{00000000-0005-0000-0000-000067190000}"/>
    <cellStyle name="Cellule liée 2 3 2 2 6" xfId="6504" xr:uid="{00000000-0005-0000-0000-000068190000}"/>
    <cellStyle name="Cellule liée 2 3 2 2 6 2" xfId="6505" xr:uid="{00000000-0005-0000-0000-000069190000}"/>
    <cellStyle name="Cellule liée 2 3 2 2 6 2 2" xfId="6506" xr:uid="{00000000-0005-0000-0000-00006A190000}"/>
    <cellStyle name="Cellule liée 2 3 2 2 6 3" xfId="6507" xr:uid="{00000000-0005-0000-0000-00006B190000}"/>
    <cellStyle name="Cellule liée 2 3 2 2 7" xfId="6508" xr:uid="{00000000-0005-0000-0000-00006C190000}"/>
    <cellStyle name="Cellule liée 2 3 2 2 7 2" xfId="6509" xr:uid="{00000000-0005-0000-0000-00006D190000}"/>
    <cellStyle name="Cellule liée 2 3 2 2 7 2 2" xfId="6510" xr:uid="{00000000-0005-0000-0000-00006E190000}"/>
    <cellStyle name="Cellule liée 2 3 2 2 7 3" xfId="6511" xr:uid="{00000000-0005-0000-0000-00006F190000}"/>
    <cellStyle name="Cellule liée 2 3 2 2 8" xfId="6512" xr:uid="{00000000-0005-0000-0000-000070190000}"/>
    <cellStyle name="Cellule liée 2 3 2 2 8 2" xfId="6513" xr:uid="{00000000-0005-0000-0000-000071190000}"/>
    <cellStyle name="Cellule liée 2 3 2 2 8 2 2" xfId="6514" xr:uid="{00000000-0005-0000-0000-000072190000}"/>
    <cellStyle name="Cellule liée 2 3 2 2 8 3" xfId="6515" xr:uid="{00000000-0005-0000-0000-000073190000}"/>
    <cellStyle name="Cellule liée 2 3 2 2 9" xfId="6516" xr:uid="{00000000-0005-0000-0000-000074190000}"/>
    <cellStyle name="Cellule liée 2 3 2 2 9 2" xfId="6517" xr:uid="{00000000-0005-0000-0000-000075190000}"/>
    <cellStyle name="Cellule liée 2 3 2 2 9 2 2" xfId="6518" xr:uid="{00000000-0005-0000-0000-000076190000}"/>
    <cellStyle name="Cellule liée 2 3 2 2 9 3" xfId="6519" xr:uid="{00000000-0005-0000-0000-000077190000}"/>
    <cellStyle name="Cellule liée 2 3 2 3" xfId="6520" xr:uid="{00000000-0005-0000-0000-000078190000}"/>
    <cellStyle name="Cellule liée 2 3 2 3 10" xfId="6521" xr:uid="{00000000-0005-0000-0000-000079190000}"/>
    <cellStyle name="Cellule liée 2 3 2 3 10 2" xfId="6522" xr:uid="{00000000-0005-0000-0000-00007A190000}"/>
    <cellStyle name="Cellule liée 2 3 2 3 11" xfId="6523" xr:uid="{00000000-0005-0000-0000-00007B190000}"/>
    <cellStyle name="Cellule liée 2 3 2 3 2" xfId="6524" xr:uid="{00000000-0005-0000-0000-00007C190000}"/>
    <cellStyle name="Cellule liée 2 3 2 3 2 2" xfId="6525" xr:uid="{00000000-0005-0000-0000-00007D190000}"/>
    <cellStyle name="Cellule liée 2 3 2 3 2 2 2" xfId="6526" xr:uid="{00000000-0005-0000-0000-00007E190000}"/>
    <cellStyle name="Cellule liée 2 3 2 3 2 3" xfId="6527" xr:uid="{00000000-0005-0000-0000-00007F190000}"/>
    <cellStyle name="Cellule liée 2 3 2 3 3" xfId="6528" xr:uid="{00000000-0005-0000-0000-000080190000}"/>
    <cellStyle name="Cellule liée 2 3 2 3 3 2" xfId="6529" xr:uid="{00000000-0005-0000-0000-000081190000}"/>
    <cellStyle name="Cellule liée 2 3 2 3 3 2 2" xfId="6530" xr:uid="{00000000-0005-0000-0000-000082190000}"/>
    <cellStyle name="Cellule liée 2 3 2 3 3 3" xfId="6531" xr:uid="{00000000-0005-0000-0000-000083190000}"/>
    <cellStyle name="Cellule liée 2 3 2 3 4" xfId="6532" xr:uid="{00000000-0005-0000-0000-000084190000}"/>
    <cellStyle name="Cellule liée 2 3 2 3 4 2" xfId="6533" xr:uid="{00000000-0005-0000-0000-000085190000}"/>
    <cellStyle name="Cellule liée 2 3 2 3 4 2 2" xfId="6534" xr:uid="{00000000-0005-0000-0000-000086190000}"/>
    <cellStyle name="Cellule liée 2 3 2 3 4 3" xfId="6535" xr:uid="{00000000-0005-0000-0000-000087190000}"/>
    <cellStyle name="Cellule liée 2 3 2 3 5" xfId="6536" xr:uid="{00000000-0005-0000-0000-000088190000}"/>
    <cellStyle name="Cellule liée 2 3 2 3 5 2" xfId="6537" xr:uid="{00000000-0005-0000-0000-000089190000}"/>
    <cellStyle name="Cellule liée 2 3 2 3 5 2 2" xfId="6538" xr:uid="{00000000-0005-0000-0000-00008A190000}"/>
    <cellStyle name="Cellule liée 2 3 2 3 5 3" xfId="6539" xr:uid="{00000000-0005-0000-0000-00008B190000}"/>
    <cellStyle name="Cellule liée 2 3 2 3 6" xfId="6540" xr:uid="{00000000-0005-0000-0000-00008C190000}"/>
    <cellStyle name="Cellule liée 2 3 2 3 6 2" xfId="6541" xr:uid="{00000000-0005-0000-0000-00008D190000}"/>
    <cellStyle name="Cellule liée 2 3 2 3 6 2 2" xfId="6542" xr:uid="{00000000-0005-0000-0000-00008E190000}"/>
    <cellStyle name="Cellule liée 2 3 2 3 6 3" xfId="6543" xr:uid="{00000000-0005-0000-0000-00008F190000}"/>
    <cellStyle name="Cellule liée 2 3 2 3 7" xfId="6544" xr:uid="{00000000-0005-0000-0000-000090190000}"/>
    <cellStyle name="Cellule liée 2 3 2 3 7 2" xfId="6545" xr:uid="{00000000-0005-0000-0000-000091190000}"/>
    <cellStyle name="Cellule liée 2 3 2 3 7 2 2" xfId="6546" xr:uid="{00000000-0005-0000-0000-000092190000}"/>
    <cellStyle name="Cellule liée 2 3 2 3 7 3" xfId="6547" xr:uid="{00000000-0005-0000-0000-000093190000}"/>
    <cellStyle name="Cellule liée 2 3 2 3 8" xfId="6548" xr:uid="{00000000-0005-0000-0000-000094190000}"/>
    <cellStyle name="Cellule liée 2 3 2 3 8 2" xfId="6549" xr:uid="{00000000-0005-0000-0000-000095190000}"/>
    <cellStyle name="Cellule liée 2 3 2 3 8 2 2" xfId="6550" xr:uid="{00000000-0005-0000-0000-000096190000}"/>
    <cellStyle name="Cellule liée 2 3 2 3 8 3" xfId="6551" xr:uid="{00000000-0005-0000-0000-000097190000}"/>
    <cellStyle name="Cellule liée 2 3 2 3 9" xfId="6552" xr:uid="{00000000-0005-0000-0000-000098190000}"/>
    <cellStyle name="Cellule liée 2 3 2 3 9 2" xfId="6553" xr:uid="{00000000-0005-0000-0000-000099190000}"/>
    <cellStyle name="Cellule liée 2 3 2 3 9 2 2" xfId="6554" xr:uid="{00000000-0005-0000-0000-00009A190000}"/>
    <cellStyle name="Cellule liée 2 3 2 3 9 3" xfId="6555" xr:uid="{00000000-0005-0000-0000-00009B190000}"/>
    <cellStyle name="Cellule liée 2 3 2 4" xfId="6556" xr:uid="{00000000-0005-0000-0000-00009C190000}"/>
    <cellStyle name="Cellule liée 2 3 2 4 2" xfId="6557" xr:uid="{00000000-0005-0000-0000-00009D190000}"/>
    <cellStyle name="Cellule liée 2 3 2 4 2 2" xfId="6558" xr:uid="{00000000-0005-0000-0000-00009E190000}"/>
    <cellStyle name="Cellule liée 2 3 2 4 3" xfId="6559" xr:uid="{00000000-0005-0000-0000-00009F190000}"/>
    <cellStyle name="Cellule liée 2 3 2 5" xfId="6560" xr:uid="{00000000-0005-0000-0000-0000A0190000}"/>
    <cellStyle name="Cellule liée 2 3 2 5 2" xfId="6561" xr:uid="{00000000-0005-0000-0000-0000A1190000}"/>
    <cellStyle name="Cellule liée 2 3 2 5 2 2" xfId="6562" xr:uid="{00000000-0005-0000-0000-0000A2190000}"/>
    <cellStyle name="Cellule liée 2 3 2 5 3" xfId="6563" xr:uid="{00000000-0005-0000-0000-0000A3190000}"/>
    <cellStyle name="Cellule liée 2 3 2 6" xfId="6564" xr:uid="{00000000-0005-0000-0000-0000A4190000}"/>
    <cellStyle name="Cellule liée 2 3 2 6 2" xfId="6565" xr:uid="{00000000-0005-0000-0000-0000A5190000}"/>
    <cellStyle name="Cellule liée 2 3 2 6 2 2" xfId="6566" xr:uid="{00000000-0005-0000-0000-0000A6190000}"/>
    <cellStyle name="Cellule liée 2 3 2 6 3" xfId="6567" xr:uid="{00000000-0005-0000-0000-0000A7190000}"/>
    <cellStyle name="Cellule liée 2 3 2 7" xfId="6568" xr:uid="{00000000-0005-0000-0000-0000A8190000}"/>
    <cellStyle name="Cellule liée 2 3 2 7 2" xfId="6569" xr:uid="{00000000-0005-0000-0000-0000A9190000}"/>
    <cellStyle name="Cellule liée 2 3 2 7 2 2" xfId="6570" xr:uid="{00000000-0005-0000-0000-0000AA190000}"/>
    <cellStyle name="Cellule liée 2 3 2 7 3" xfId="6571" xr:uid="{00000000-0005-0000-0000-0000AB190000}"/>
    <cellStyle name="Cellule liée 2 3 2 8" xfId="6572" xr:uid="{00000000-0005-0000-0000-0000AC190000}"/>
    <cellStyle name="Cellule liée 2 3 2 8 2" xfId="6573" xr:uid="{00000000-0005-0000-0000-0000AD190000}"/>
    <cellStyle name="Cellule liée 2 3 2 8 2 2" xfId="6574" xr:uid="{00000000-0005-0000-0000-0000AE190000}"/>
    <cellStyle name="Cellule liée 2 3 2 8 3" xfId="6575" xr:uid="{00000000-0005-0000-0000-0000AF190000}"/>
    <cellStyle name="Cellule liée 2 3 2 9" xfId="6576" xr:uid="{00000000-0005-0000-0000-0000B0190000}"/>
    <cellStyle name="Cellule liée 2 3 2 9 2" xfId="6577" xr:uid="{00000000-0005-0000-0000-0000B1190000}"/>
    <cellStyle name="Cellule liée 2 3 2 9 2 2" xfId="6578" xr:uid="{00000000-0005-0000-0000-0000B2190000}"/>
    <cellStyle name="Cellule liée 2 3 2 9 3" xfId="6579" xr:uid="{00000000-0005-0000-0000-0000B3190000}"/>
    <cellStyle name="Cellule liée 2 3 3" xfId="6580" xr:uid="{00000000-0005-0000-0000-0000B4190000}"/>
    <cellStyle name="Cellule liée 2 3 3 10" xfId="6581" xr:uid="{00000000-0005-0000-0000-0000B5190000}"/>
    <cellStyle name="Cellule liée 2 3 3 10 2" xfId="6582" xr:uid="{00000000-0005-0000-0000-0000B6190000}"/>
    <cellStyle name="Cellule liée 2 3 3 10 2 2" xfId="6583" xr:uid="{00000000-0005-0000-0000-0000B7190000}"/>
    <cellStyle name="Cellule liée 2 3 3 10 3" xfId="6584" xr:uid="{00000000-0005-0000-0000-0000B8190000}"/>
    <cellStyle name="Cellule liée 2 3 3 11" xfId="6585" xr:uid="{00000000-0005-0000-0000-0000B9190000}"/>
    <cellStyle name="Cellule liée 2 3 3 11 2" xfId="6586" xr:uid="{00000000-0005-0000-0000-0000BA190000}"/>
    <cellStyle name="Cellule liée 2 3 3 12" xfId="6587" xr:uid="{00000000-0005-0000-0000-0000BB190000}"/>
    <cellStyle name="Cellule liée 2 3 3 2" xfId="6588" xr:uid="{00000000-0005-0000-0000-0000BC190000}"/>
    <cellStyle name="Cellule liée 2 3 3 2 10" xfId="6589" xr:uid="{00000000-0005-0000-0000-0000BD190000}"/>
    <cellStyle name="Cellule liée 2 3 3 2 10 2" xfId="6590" xr:uid="{00000000-0005-0000-0000-0000BE190000}"/>
    <cellStyle name="Cellule liée 2 3 3 2 11" xfId="6591" xr:uid="{00000000-0005-0000-0000-0000BF190000}"/>
    <cellStyle name="Cellule liée 2 3 3 2 2" xfId="6592" xr:uid="{00000000-0005-0000-0000-0000C0190000}"/>
    <cellStyle name="Cellule liée 2 3 3 2 2 2" xfId="6593" xr:uid="{00000000-0005-0000-0000-0000C1190000}"/>
    <cellStyle name="Cellule liée 2 3 3 2 2 2 2" xfId="6594" xr:uid="{00000000-0005-0000-0000-0000C2190000}"/>
    <cellStyle name="Cellule liée 2 3 3 2 2 3" xfId="6595" xr:uid="{00000000-0005-0000-0000-0000C3190000}"/>
    <cellStyle name="Cellule liée 2 3 3 2 3" xfId="6596" xr:uid="{00000000-0005-0000-0000-0000C4190000}"/>
    <cellStyle name="Cellule liée 2 3 3 2 3 2" xfId="6597" xr:uid="{00000000-0005-0000-0000-0000C5190000}"/>
    <cellStyle name="Cellule liée 2 3 3 2 3 2 2" xfId="6598" xr:uid="{00000000-0005-0000-0000-0000C6190000}"/>
    <cellStyle name="Cellule liée 2 3 3 2 3 3" xfId="6599" xr:uid="{00000000-0005-0000-0000-0000C7190000}"/>
    <cellStyle name="Cellule liée 2 3 3 2 4" xfId="6600" xr:uid="{00000000-0005-0000-0000-0000C8190000}"/>
    <cellStyle name="Cellule liée 2 3 3 2 4 2" xfId="6601" xr:uid="{00000000-0005-0000-0000-0000C9190000}"/>
    <cellStyle name="Cellule liée 2 3 3 2 4 2 2" xfId="6602" xr:uid="{00000000-0005-0000-0000-0000CA190000}"/>
    <cellStyle name="Cellule liée 2 3 3 2 4 3" xfId="6603" xr:uid="{00000000-0005-0000-0000-0000CB190000}"/>
    <cellStyle name="Cellule liée 2 3 3 2 5" xfId="6604" xr:uid="{00000000-0005-0000-0000-0000CC190000}"/>
    <cellStyle name="Cellule liée 2 3 3 2 5 2" xfId="6605" xr:uid="{00000000-0005-0000-0000-0000CD190000}"/>
    <cellStyle name="Cellule liée 2 3 3 2 5 2 2" xfId="6606" xr:uid="{00000000-0005-0000-0000-0000CE190000}"/>
    <cellStyle name="Cellule liée 2 3 3 2 5 3" xfId="6607" xr:uid="{00000000-0005-0000-0000-0000CF190000}"/>
    <cellStyle name="Cellule liée 2 3 3 2 6" xfId="6608" xr:uid="{00000000-0005-0000-0000-0000D0190000}"/>
    <cellStyle name="Cellule liée 2 3 3 2 6 2" xfId="6609" xr:uid="{00000000-0005-0000-0000-0000D1190000}"/>
    <cellStyle name="Cellule liée 2 3 3 2 6 2 2" xfId="6610" xr:uid="{00000000-0005-0000-0000-0000D2190000}"/>
    <cellStyle name="Cellule liée 2 3 3 2 6 3" xfId="6611" xr:uid="{00000000-0005-0000-0000-0000D3190000}"/>
    <cellStyle name="Cellule liée 2 3 3 2 7" xfId="6612" xr:uid="{00000000-0005-0000-0000-0000D4190000}"/>
    <cellStyle name="Cellule liée 2 3 3 2 7 2" xfId="6613" xr:uid="{00000000-0005-0000-0000-0000D5190000}"/>
    <cellStyle name="Cellule liée 2 3 3 2 7 2 2" xfId="6614" xr:uid="{00000000-0005-0000-0000-0000D6190000}"/>
    <cellStyle name="Cellule liée 2 3 3 2 7 3" xfId="6615" xr:uid="{00000000-0005-0000-0000-0000D7190000}"/>
    <cellStyle name="Cellule liée 2 3 3 2 8" xfId="6616" xr:uid="{00000000-0005-0000-0000-0000D8190000}"/>
    <cellStyle name="Cellule liée 2 3 3 2 8 2" xfId="6617" xr:uid="{00000000-0005-0000-0000-0000D9190000}"/>
    <cellStyle name="Cellule liée 2 3 3 2 8 2 2" xfId="6618" xr:uid="{00000000-0005-0000-0000-0000DA190000}"/>
    <cellStyle name="Cellule liée 2 3 3 2 8 3" xfId="6619" xr:uid="{00000000-0005-0000-0000-0000DB190000}"/>
    <cellStyle name="Cellule liée 2 3 3 2 9" xfId="6620" xr:uid="{00000000-0005-0000-0000-0000DC190000}"/>
    <cellStyle name="Cellule liée 2 3 3 2 9 2" xfId="6621" xr:uid="{00000000-0005-0000-0000-0000DD190000}"/>
    <cellStyle name="Cellule liée 2 3 3 2 9 2 2" xfId="6622" xr:uid="{00000000-0005-0000-0000-0000DE190000}"/>
    <cellStyle name="Cellule liée 2 3 3 2 9 3" xfId="6623" xr:uid="{00000000-0005-0000-0000-0000DF190000}"/>
    <cellStyle name="Cellule liée 2 3 3 3" xfId="6624" xr:uid="{00000000-0005-0000-0000-0000E0190000}"/>
    <cellStyle name="Cellule liée 2 3 3 3 2" xfId="6625" xr:uid="{00000000-0005-0000-0000-0000E1190000}"/>
    <cellStyle name="Cellule liée 2 3 3 3 2 2" xfId="6626" xr:uid="{00000000-0005-0000-0000-0000E2190000}"/>
    <cellStyle name="Cellule liée 2 3 3 3 3" xfId="6627" xr:uid="{00000000-0005-0000-0000-0000E3190000}"/>
    <cellStyle name="Cellule liée 2 3 3 4" xfId="6628" xr:uid="{00000000-0005-0000-0000-0000E4190000}"/>
    <cellStyle name="Cellule liée 2 3 3 4 2" xfId="6629" xr:uid="{00000000-0005-0000-0000-0000E5190000}"/>
    <cellStyle name="Cellule liée 2 3 3 4 2 2" xfId="6630" xr:uid="{00000000-0005-0000-0000-0000E6190000}"/>
    <cellStyle name="Cellule liée 2 3 3 4 3" xfId="6631" xr:uid="{00000000-0005-0000-0000-0000E7190000}"/>
    <cellStyle name="Cellule liée 2 3 3 5" xfId="6632" xr:uid="{00000000-0005-0000-0000-0000E8190000}"/>
    <cellStyle name="Cellule liée 2 3 3 5 2" xfId="6633" xr:uid="{00000000-0005-0000-0000-0000E9190000}"/>
    <cellStyle name="Cellule liée 2 3 3 5 2 2" xfId="6634" xr:uid="{00000000-0005-0000-0000-0000EA190000}"/>
    <cellStyle name="Cellule liée 2 3 3 5 3" xfId="6635" xr:uid="{00000000-0005-0000-0000-0000EB190000}"/>
    <cellStyle name="Cellule liée 2 3 3 6" xfId="6636" xr:uid="{00000000-0005-0000-0000-0000EC190000}"/>
    <cellStyle name="Cellule liée 2 3 3 6 2" xfId="6637" xr:uid="{00000000-0005-0000-0000-0000ED190000}"/>
    <cellStyle name="Cellule liée 2 3 3 6 2 2" xfId="6638" xr:uid="{00000000-0005-0000-0000-0000EE190000}"/>
    <cellStyle name="Cellule liée 2 3 3 6 3" xfId="6639" xr:uid="{00000000-0005-0000-0000-0000EF190000}"/>
    <cellStyle name="Cellule liée 2 3 3 7" xfId="6640" xr:uid="{00000000-0005-0000-0000-0000F0190000}"/>
    <cellStyle name="Cellule liée 2 3 3 7 2" xfId="6641" xr:uid="{00000000-0005-0000-0000-0000F1190000}"/>
    <cellStyle name="Cellule liée 2 3 3 7 2 2" xfId="6642" xr:uid="{00000000-0005-0000-0000-0000F2190000}"/>
    <cellStyle name="Cellule liée 2 3 3 7 3" xfId="6643" xr:uid="{00000000-0005-0000-0000-0000F3190000}"/>
    <cellStyle name="Cellule liée 2 3 3 8" xfId="6644" xr:uid="{00000000-0005-0000-0000-0000F4190000}"/>
    <cellStyle name="Cellule liée 2 3 3 8 2" xfId="6645" xr:uid="{00000000-0005-0000-0000-0000F5190000}"/>
    <cellStyle name="Cellule liée 2 3 3 8 2 2" xfId="6646" xr:uid="{00000000-0005-0000-0000-0000F6190000}"/>
    <cellStyle name="Cellule liée 2 3 3 8 3" xfId="6647" xr:uid="{00000000-0005-0000-0000-0000F7190000}"/>
    <cellStyle name="Cellule liée 2 3 3 9" xfId="6648" xr:uid="{00000000-0005-0000-0000-0000F8190000}"/>
    <cellStyle name="Cellule liée 2 3 3 9 2" xfId="6649" xr:uid="{00000000-0005-0000-0000-0000F9190000}"/>
    <cellStyle name="Cellule liée 2 3 3 9 2 2" xfId="6650" xr:uid="{00000000-0005-0000-0000-0000FA190000}"/>
    <cellStyle name="Cellule liée 2 3 3 9 3" xfId="6651" xr:uid="{00000000-0005-0000-0000-0000FB190000}"/>
    <cellStyle name="Cellule liée 2 3 4" xfId="6652" xr:uid="{00000000-0005-0000-0000-0000FC190000}"/>
    <cellStyle name="Cellule liée 2 3 4 10" xfId="6653" xr:uid="{00000000-0005-0000-0000-0000FD190000}"/>
    <cellStyle name="Cellule liée 2 3 4 10 2" xfId="6654" xr:uid="{00000000-0005-0000-0000-0000FE190000}"/>
    <cellStyle name="Cellule liée 2 3 4 11" xfId="6655" xr:uid="{00000000-0005-0000-0000-0000FF190000}"/>
    <cellStyle name="Cellule liée 2 3 4 2" xfId="6656" xr:uid="{00000000-0005-0000-0000-0000001A0000}"/>
    <cellStyle name="Cellule liée 2 3 4 2 2" xfId="6657" xr:uid="{00000000-0005-0000-0000-0000011A0000}"/>
    <cellStyle name="Cellule liée 2 3 4 2 2 2" xfId="6658" xr:uid="{00000000-0005-0000-0000-0000021A0000}"/>
    <cellStyle name="Cellule liée 2 3 4 2 3" xfId="6659" xr:uid="{00000000-0005-0000-0000-0000031A0000}"/>
    <cellStyle name="Cellule liée 2 3 4 3" xfId="6660" xr:uid="{00000000-0005-0000-0000-0000041A0000}"/>
    <cellStyle name="Cellule liée 2 3 4 3 2" xfId="6661" xr:uid="{00000000-0005-0000-0000-0000051A0000}"/>
    <cellStyle name="Cellule liée 2 3 4 3 2 2" xfId="6662" xr:uid="{00000000-0005-0000-0000-0000061A0000}"/>
    <cellStyle name="Cellule liée 2 3 4 3 3" xfId="6663" xr:uid="{00000000-0005-0000-0000-0000071A0000}"/>
    <cellStyle name="Cellule liée 2 3 4 4" xfId="6664" xr:uid="{00000000-0005-0000-0000-0000081A0000}"/>
    <cellStyle name="Cellule liée 2 3 4 4 2" xfId="6665" xr:uid="{00000000-0005-0000-0000-0000091A0000}"/>
    <cellStyle name="Cellule liée 2 3 4 4 2 2" xfId="6666" xr:uid="{00000000-0005-0000-0000-00000A1A0000}"/>
    <cellStyle name="Cellule liée 2 3 4 4 3" xfId="6667" xr:uid="{00000000-0005-0000-0000-00000B1A0000}"/>
    <cellStyle name="Cellule liée 2 3 4 5" xfId="6668" xr:uid="{00000000-0005-0000-0000-00000C1A0000}"/>
    <cellStyle name="Cellule liée 2 3 4 5 2" xfId="6669" xr:uid="{00000000-0005-0000-0000-00000D1A0000}"/>
    <cellStyle name="Cellule liée 2 3 4 5 2 2" xfId="6670" xr:uid="{00000000-0005-0000-0000-00000E1A0000}"/>
    <cellStyle name="Cellule liée 2 3 4 5 3" xfId="6671" xr:uid="{00000000-0005-0000-0000-00000F1A0000}"/>
    <cellStyle name="Cellule liée 2 3 4 6" xfId="6672" xr:uid="{00000000-0005-0000-0000-0000101A0000}"/>
    <cellStyle name="Cellule liée 2 3 4 6 2" xfId="6673" xr:uid="{00000000-0005-0000-0000-0000111A0000}"/>
    <cellStyle name="Cellule liée 2 3 4 6 2 2" xfId="6674" xr:uid="{00000000-0005-0000-0000-0000121A0000}"/>
    <cellStyle name="Cellule liée 2 3 4 6 3" xfId="6675" xr:uid="{00000000-0005-0000-0000-0000131A0000}"/>
    <cellStyle name="Cellule liée 2 3 4 7" xfId="6676" xr:uid="{00000000-0005-0000-0000-0000141A0000}"/>
    <cellStyle name="Cellule liée 2 3 4 7 2" xfId="6677" xr:uid="{00000000-0005-0000-0000-0000151A0000}"/>
    <cellStyle name="Cellule liée 2 3 4 7 2 2" xfId="6678" xr:uid="{00000000-0005-0000-0000-0000161A0000}"/>
    <cellStyle name="Cellule liée 2 3 4 7 3" xfId="6679" xr:uid="{00000000-0005-0000-0000-0000171A0000}"/>
    <cellStyle name="Cellule liée 2 3 4 8" xfId="6680" xr:uid="{00000000-0005-0000-0000-0000181A0000}"/>
    <cellStyle name="Cellule liée 2 3 4 8 2" xfId="6681" xr:uid="{00000000-0005-0000-0000-0000191A0000}"/>
    <cellStyle name="Cellule liée 2 3 4 8 2 2" xfId="6682" xr:uid="{00000000-0005-0000-0000-00001A1A0000}"/>
    <cellStyle name="Cellule liée 2 3 4 8 3" xfId="6683" xr:uid="{00000000-0005-0000-0000-00001B1A0000}"/>
    <cellStyle name="Cellule liée 2 3 4 9" xfId="6684" xr:uid="{00000000-0005-0000-0000-00001C1A0000}"/>
    <cellStyle name="Cellule liée 2 3 4 9 2" xfId="6685" xr:uid="{00000000-0005-0000-0000-00001D1A0000}"/>
    <cellStyle name="Cellule liée 2 3 4 9 2 2" xfId="6686" xr:uid="{00000000-0005-0000-0000-00001E1A0000}"/>
    <cellStyle name="Cellule liée 2 3 4 9 3" xfId="6687" xr:uid="{00000000-0005-0000-0000-00001F1A0000}"/>
    <cellStyle name="Cellule liée 2 3 5" xfId="6688" xr:uid="{00000000-0005-0000-0000-0000201A0000}"/>
    <cellStyle name="Cellule liée 2 3 5 2" xfId="6689" xr:uid="{00000000-0005-0000-0000-0000211A0000}"/>
    <cellStyle name="Cellule liée 2 3 5 2 2" xfId="6690" xr:uid="{00000000-0005-0000-0000-0000221A0000}"/>
    <cellStyle name="Cellule liée 2 3 5 3" xfId="6691" xr:uid="{00000000-0005-0000-0000-0000231A0000}"/>
    <cellStyle name="Cellule liée 2 3 6" xfId="6692" xr:uid="{00000000-0005-0000-0000-0000241A0000}"/>
    <cellStyle name="Cellule liée 2 3 6 2" xfId="6693" xr:uid="{00000000-0005-0000-0000-0000251A0000}"/>
    <cellStyle name="Cellule liée 2 3 6 2 2" xfId="6694" xr:uid="{00000000-0005-0000-0000-0000261A0000}"/>
    <cellStyle name="Cellule liée 2 3 6 3" xfId="6695" xr:uid="{00000000-0005-0000-0000-0000271A0000}"/>
    <cellStyle name="Cellule liée 2 3 7" xfId="6696" xr:uid="{00000000-0005-0000-0000-0000281A0000}"/>
    <cellStyle name="Cellule liée 2 3 7 2" xfId="6697" xr:uid="{00000000-0005-0000-0000-0000291A0000}"/>
    <cellStyle name="Cellule liée 2 3 7 2 2" xfId="6698" xr:uid="{00000000-0005-0000-0000-00002A1A0000}"/>
    <cellStyle name="Cellule liée 2 3 7 3" xfId="6699" xr:uid="{00000000-0005-0000-0000-00002B1A0000}"/>
    <cellStyle name="Cellule liée 2 3 8" xfId="6700" xr:uid="{00000000-0005-0000-0000-00002C1A0000}"/>
    <cellStyle name="Cellule liée 2 3 8 2" xfId="6701" xr:uid="{00000000-0005-0000-0000-00002D1A0000}"/>
    <cellStyle name="Cellule liée 2 3 8 2 2" xfId="6702" xr:uid="{00000000-0005-0000-0000-00002E1A0000}"/>
    <cellStyle name="Cellule liée 2 3 8 3" xfId="6703" xr:uid="{00000000-0005-0000-0000-00002F1A0000}"/>
    <cellStyle name="Cellule liée 2 3 9" xfId="6704" xr:uid="{00000000-0005-0000-0000-0000301A0000}"/>
    <cellStyle name="Cellule liée 2 3 9 2" xfId="6705" xr:uid="{00000000-0005-0000-0000-0000311A0000}"/>
    <cellStyle name="Cellule liée 2 3 9 2 2" xfId="6706" xr:uid="{00000000-0005-0000-0000-0000321A0000}"/>
    <cellStyle name="Cellule liée 2 3 9 3" xfId="6707" xr:uid="{00000000-0005-0000-0000-0000331A0000}"/>
    <cellStyle name="Cellule liée 2 4" xfId="6708" xr:uid="{00000000-0005-0000-0000-0000341A0000}"/>
    <cellStyle name="Cellule liée 2 4 10" xfId="6709" xr:uid="{00000000-0005-0000-0000-0000351A0000}"/>
    <cellStyle name="Cellule liée 2 4 10 2" xfId="6710" xr:uid="{00000000-0005-0000-0000-0000361A0000}"/>
    <cellStyle name="Cellule liée 2 4 10 2 2" xfId="6711" xr:uid="{00000000-0005-0000-0000-0000371A0000}"/>
    <cellStyle name="Cellule liée 2 4 10 3" xfId="6712" xr:uid="{00000000-0005-0000-0000-0000381A0000}"/>
    <cellStyle name="Cellule liée 2 4 11" xfId="6713" xr:uid="{00000000-0005-0000-0000-0000391A0000}"/>
    <cellStyle name="Cellule liée 2 4 11 2" xfId="6714" xr:uid="{00000000-0005-0000-0000-00003A1A0000}"/>
    <cellStyle name="Cellule liée 2 4 11 2 2" xfId="6715" xr:uid="{00000000-0005-0000-0000-00003B1A0000}"/>
    <cellStyle name="Cellule liée 2 4 11 3" xfId="6716" xr:uid="{00000000-0005-0000-0000-00003C1A0000}"/>
    <cellStyle name="Cellule liée 2 4 12" xfId="6717" xr:uid="{00000000-0005-0000-0000-00003D1A0000}"/>
    <cellStyle name="Cellule liée 2 4 12 2" xfId="6718" xr:uid="{00000000-0005-0000-0000-00003E1A0000}"/>
    <cellStyle name="Cellule liée 2 4 13" xfId="6719" xr:uid="{00000000-0005-0000-0000-00003F1A0000}"/>
    <cellStyle name="Cellule liée 2 4 2" xfId="6720" xr:uid="{00000000-0005-0000-0000-0000401A0000}"/>
    <cellStyle name="Cellule liée 2 4 2 10" xfId="6721" xr:uid="{00000000-0005-0000-0000-0000411A0000}"/>
    <cellStyle name="Cellule liée 2 4 2 10 2" xfId="6722" xr:uid="{00000000-0005-0000-0000-0000421A0000}"/>
    <cellStyle name="Cellule liée 2 4 2 10 2 2" xfId="6723" xr:uid="{00000000-0005-0000-0000-0000431A0000}"/>
    <cellStyle name="Cellule liée 2 4 2 10 3" xfId="6724" xr:uid="{00000000-0005-0000-0000-0000441A0000}"/>
    <cellStyle name="Cellule liée 2 4 2 11" xfId="6725" xr:uid="{00000000-0005-0000-0000-0000451A0000}"/>
    <cellStyle name="Cellule liée 2 4 2 11 2" xfId="6726" xr:uid="{00000000-0005-0000-0000-0000461A0000}"/>
    <cellStyle name="Cellule liée 2 4 2 12" xfId="6727" xr:uid="{00000000-0005-0000-0000-0000471A0000}"/>
    <cellStyle name="Cellule liée 2 4 2 2" xfId="6728" xr:uid="{00000000-0005-0000-0000-0000481A0000}"/>
    <cellStyle name="Cellule liée 2 4 2 2 2" xfId="6729" xr:uid="{00000000-0005-0000-0000-0000491A0000}"/>
    <cellStyle name="Cellule liée 2 4 2 2 2 2" xfId="6730" xr:uid="{00000000-0005-0000-0000-00004A1A0000}"/>
    <cellStyle name="Cellule liée 2 4 2 2 3" xfId="6731" xr:uid="{00000000-0005-0000-0000-00004B1A0000}"/>
    <cellStyle name="Cellule liée 2 4 2 3" xfId="6732" xr:uid="{00000000-0005-0000-0000-00004C1A0000}"/>
    <cellStyle name="Cellule liée 2 4 2 3 2" xfId="6733" xr:uid="{00000000-0005-0000-0000-00004D1A0000}"/>
    <cellStyle name="Cellule liée 2 4 2 3 2 2" xfId="6734" xr:uid="{00000000-0005-0000-0000-00004E1A0000}"/>
    <cellStyle name="Cellule liée 2 4 2 3 3" xfId="6735" xr:uid="{00000000-0005-0000-0000-00004F1A0000}"/>
    <cellStyle name="Cellule liée 2 4 2 4" xfId="6736" xr:uid="{00000000-0005-0000-0000-0000501A0000}"/>
    <cellStyle name="Cellule liée 2 4 2 4 2" xfId="6737" xr:uid="{00000000-0005-0000-0000-0000511A0000}"/>
    <cellStyle name="Cellule liée 2 4 2 4 2 2" xfId="6738" xr:uid="{00000000-0005-0000-0000-0000521A0000}"/>
    <cellStyle name="Cellule liée 2 4 2 4 3" xfId="6739" xr:uid="{00000000-0005-0000-0000-0000531A0000}"/>
    <cellStyle name="Cellule liée 2 4 2 5" xfId="6740" xr:uid="{00000000-0005-0000-0000-0000541A0000}"/>
    <cellStyle name="Cellule liée 2 4 2 5 2" xfId="6741" xr:uid="{00000000-0005-0000-0000-0000551A0000}"/>
    <cellStyle name="Cellule liée 2 4 2 5 2 2" xfId="6742" xr:uid="{00000000-0005-0000-0000-0000561A0000}"/>
    <cellStyle name="Cellule liée 2 4 2 5 3" xfId="6743" xr:uid="{00000000-0005-0000-0000-0000571A0000}"/>
    <cellStyle name="Cellule liée 2 4 2 6" xfId="6744" xr:uid="{00000000-0005-0000-0000-0000581A0000}"/>
    <cellStyle name="Cellule liée 2 4 2 6 2" xfId="6745" xr:uid="{00000000-0005-0000-0000-0000591A0000}"/>
    <cellStyle name="Cellule liée 2 4 2 6 2 2" xfId="6746" xr:uid="{00000000-0005-0000-0000-00005A1A0000}"/>
    <cellStyle name="Cellule liée 2 4 2 6 3" xfId="6747" xr:uid="{00000000-0005-0000-0000-00005B1A0000}"/>
    <cellStyle name="Cellule liée 2 4 2 7" xfId="6748" xr:uid="{00000000-0005-0000-0000-00005C1A0000}"/>
    <cellStyle name="Cellule liée 2 4 2 7 2" xfId="6749" xr:uid="{00000000-0005-0000-0000-00005D1A0000}"/>
    <cellStyle name="Cellule liée 2 4 2 7 2 2" xfId="6750" xr:uid="{00000000-0005-0000-0000-00005E1A0000}"/>
    <cellStyle name="Cellule liée 2 4 2 7 3" xfId="6751" xr:uid="{00000000-0005-0000-0000-00005F1A0000}"/>
    <cellStyle name="Cellule liée 2 4 2 8" xfId="6752" xr:uid="{00000000-0005-0000-0000-0000601A0000}"/>
    <cellStyle name="Cellule liée 2 4 2 8 2" xfId="6753" xr:uid="{00000000-0005-0000-0000-0000611A0000}"/>
    <cellStyle name="Cellule liée 2 4 2 8 2 2" xfId="6754" xr:uid="{00000000-0005-0000-0000-0000621A0000}"/>
    <cellStyle name="Cellule liée 2 4 2 8 3" xfId="6755" xr:uid="{00000000-0005-0000-0000-0000631A0000}"/>
    <cellStyle name="Cellule liée 2 4 2 9" xfId="6756" xr:uid="{00000000-0005-0000-0000-0000641A0000}"/>
    <cellStyle name="Cellule liée 2 4 2 9 2" xfId="6757" xr:uid="{00000000-0005-0000-0000-0000651A0000}"/>
    <cellStyle name="Cellule liée 2 4 2 9 2 2" xfId="6758" xr:uid="{00000000-0005-0000-0000-0000661A0000}"/>
    <cellStyle name="Cellule liée 2 4 2 9 3" xfId="6759" xr:uid="{00000000-0005-0000-0000-0000671A0000}"/>
    <cellStyle name="Cellule liée 2 4 3" xfId="6760" xr:uid="{00000000-0005-0000-0000-0000681A0000}"/>
    <cellStyle name="Cellule liée 2 4 3 10" xfId="6761" xr:uid="{00000000-0005-0000-0000-0000691A0000}"/>
    <cellStyle name="Cellule liée 2 4 3 10 2" xfId="6762" xr:uid="{00000000-0005-0000-0000-00006A1A0000}"/>
    <cellStyle name="Cellule liée 2 4 3 11" xfId="6763" xr:uid="{00000000-0005-0000-0000-00006B1A0000}"/>
    <cellStyle name="Cellule liée 2 4 3 2" xfId="6764" xr:uid="{00000000-0005-0000-0000-00006C1A0000}"/>
    <cellStyle name="Cellule liée 2 4 3 2 2" xfId="6765" xr:uid="{00000000-0005-0000-0000-00006D1A0000}"/>
    <cellStyle name="Cellule liée 2 4 3 2 2 2" xfId="6766" xr:uid="{00000000-0005-0000-0000-00006E1A0000}"/>
    <cellStyle name="Cellule liée 2 4 3 2 3" xfId="6767" xr:uid="{00000000-0005-0000-0000-00006F1A0000}"/>
    <cellStyle name="Cellule liée 2 4 3 3" xfId="6768" xr:uid="{00000000-0005-0000-0000-0000701A0000}"/>
    <cellStyle name="Cellule liée 2 4 3 3 2" xfId="6769" xr:uid="{00000000-0005-0000-0000-0000711A0000}"/>
    <cellStyle name="Cellule liée 2 4 3 3 2 2" xfId="6770" xr:uid="{00000000-0005-0000-0000-0000721A0000}"/>
    <cellStyle name="Cellule liée 2 4 3 3 3" xfId="6771" xr:uid="{00000000-0005-0000-0000-0000731A0000}"/>
    <cellStyle name="Cellule liée 2 4 3 4" xfId="6772" xr:uid="{00000000-0005-0000-0000-0000741A0000}"/>
    <cellStyle name="Cellule liée 2 4 3 4 2" xfId="6773" xr:uid="{00000000-0005-0000-0000-0000751A0000}"/>
    <cellStyle name="Cellule liée 2 4 3 4 2 2" xfId="6774" xr:uid="{00000000-0005-0000-0000-0000761A0000}"/>
    <cellStyle name="Cellule liée 2 4 3 4 3" xfId="6775" xr:uid="{00000000-0005-0000-0000-0000771A0000}"/>
    <cellStyle name="Cellule liée 2 4 3 5" xfId="6776" xr:uid="{00000000-0005-0000-0000-0000781A0000}"/>
    <cellStyle name="Cellule liée 2 4 3 5 2" xfId="6777" xr:uid="{00000000-0005-0000-0000-0000791A0000}"/>
    <cellStyle name="Cellule liée 2 4 3 5 2 2" xfId="6778" xr:uid="{00000000-0005-0000-0000-00007A1A0000}"/>
    <cellStyle name="Cellule liée 2 4 3 5 3" xfId="6779" xr:uid="{00000000-0005-0000-0000-00007B1A0000}"/>
    <cellStyle name="Cellule liée 2 4 3 6" xfId="6780" xr:uid="{00000000-0005-0000-0000-00007C1A0000}"/>
    <cellStyle name="Cellule liée 2 4 3 6 2" xfId="6781" xr:uid="{00000000-0005-0000-0000-00007D1A0000}"/>
    <cellStyle name="Cellule liée 2 4 3 6 2 2" xfId="6782" xr:uid="{00000000-0005-0000-0000-00007E1A0000}"/>
    <cellStyle name="Cellule liée 2 4 3 6 3" xfId="6783" xr:uid="{00000000-0005-0000-0000-00007F1A0000}"/>
    <cellStyle name="Cellule liée 2 4 3 7" xfId="6784" xr:uid="{00000000-0005-0000-0000-0000801A0000}"/>
    <cellStyle name="Cellule liée 2 4 3 7 2" xfId="6785" xr:uid="{00000000-0005-0000-0000-0000811A0000}"/>
    <cellStyle name="Cellule liée 2 4 3 7 2 2" xfId="6786" xr:uid="{00000000-0005-0000-0000-0000821A0000}"/>
    <cellStyle name="Cellule liée 2 4 3 7 3" xfId="6787" xr:uid="{00000000-0005-0000-0000-0000831A0000}"/>
    <cellStyle name="Cellule liée 2 4 3 8" xfId="6788" xr:uid="{00000000-0005-0000-0000-0000841A0000}"/>
    <cellStyle name="Cellule liée 2 4 3 8 2" xfId="6789" xr:uid="{00000000-0005-0000-0000-0000851A0000}"/>
    <cellStyle name="Cellule liée 2 4 3 8 2 2" xfId="6790" xr:uid="{00000000-0005-0000-0000-0000861A0000}"/>
    <cellStyle name="Cellule liée 2 4 3 8 3" xfId="6791" xr:uid="{00000000-0005-0000-0000-0000871A0000}"/>
    <cellStyle name="Cellule liée 2 4 3 9" xfId="6792" xr:uid="{00000000-0005-0000-0000-0000881A0000}"/>
    <cellStyle name="Cellule liée 2 4 3 9 2" xfId="6793" xr:uid="{00000000-0005-0000-0000-0000891A0000}"/>
    <cellStyle name="Cellule liée 2 4 3 9 2 2" xfId="6794" xr:uid="{00000000-0005-0000-0000-00008A1A0000}"/>
    <cellStyle name="Cellule liée 2 4 3 9 3" xfId="6795" xr:uid="{00000000-0005-0000-0000-00008B1A0000}"/>
    <cellStyle name="Cellule liée 2 4 4" xfId="6796" xr:uid="{00000000-0005-0000-0000-00008C1A0000}"/>
    <cellStyle name="Cellule liée 2 4 4 2" xfId="6797" xr:uid="{00000000-0005-0000-0000-00008D1A0000}"/>
    <cellStyle name="Cellule liée 2 4 4 2 2" xfId="6798" xr:uid="{00000000-0005-0000-0000-00008E1A0000}"/>
    <cellStyle name="Cellule liée 2 4 4 3" xfId="6799" xr:uid="{00000000-0005-0000-0000-00008F1A0000}"/>
    <cellStyle name="Cellule liée 2 4 5" xfId="6800" xr:uid="{00000000-0005-0000-0000-0000901A0000}"/>
    <cellStyle name="Cellule liée 2 4 5 2" xfId="6801" xr:uid="{00000000-0005-0000-0000-0000911A0000}"/>
    <cellStyle name="Cellule liée 2 4 5 2 2" xfId="6802" xr:uid="{00000000-0005-0000-0000-0000921A0000}"/>
    <cellStyle name="Cellule liée 2 4 5 3" xfId="6803" xr:uid="{00000000-0005-0000-0000-0000931A0000}"/>
    <cellStyle name="Cellule liée 2 4 6" xfId="6804" xr:uid="{00000000-0005-0000-0000-0000941A0000}"/>
    <cellStyle name="Cellule liée 2 4 6 2" xfId="6805" xr:uid="{00000000-0005-0000-0000-0000951A0000}"/>
    <cellStyle name="Cellule liée 2 4 6 2 2" xfId="6806" xr:uid="{00000000-0005-0000-0000-0000961A0000}"/>
    <cellStyle name="Cellule liée 2 4 6 3" xfId="6807" xr:uid="{00000000-0005-0000-0000-0000971A0000}"/>
    <cellStyle name="Cellule liée 2 4 7" xfId="6808" xr:uid="{00000000-0005-0000-0000-0000981A0000}"/>
    <cellStyle name="Cellule liée 2 4 7 2" xfId="6809" xr:uid="{00000000-0005-0000-0000-0000991A0000}"/>
    <cellStyle name="Cellule liée 2 4 7 2 2" xfId="6810" xr:uid="{00000000-0005-0000-0000-00009A1A0000}"/>
    <cellStyle name="Cellule liée 2 4 7 3" xfId="6811" xr:uid="{00000000-0005-0000-0000-00009B1A0000}"/>
    <cellStyle name="Cellule liée 2 4 8" xfId="6812" xr:uid="{00000000-0005-0000-0000-00009C1A0000}"/>
    <cellStyle name="Cellule liée 2 4 8 2" xfId="6813" xr:uid="{00000000-0005-0000-0000-00009D1A0000}"/>
    <cellStyle name="Cellule liée 2 4 8 2 2" xfId="6814" xr:uid="{00000000-0005-0000-0000-00009E1A0000}"/>
    <cellStyle name="Cellule liée 2 4 8 3" xfId="6815" xr:uid="{00000000-0005-0000-0000-00009F1A0000}"/>
    <cellStyle name="Cellule liée 2 4 9" xfId="6816" xr:uid="{00000000-0005-0000-0000-0000A01A0000}"/>
    <cellStyle name="Cellule liée 2 4 9 2" xfId="6817" xr:uid="{00000000-0005-0000-0000-0000A11A0000}"/>
    <cellStyle name="Cellule liée 2 4 9 2 2" xfId="6818" xr:uid="{00000000-0005-0000-0000-0000A21A0000}"/>
    <cellStyle name="Cellule liée 2 4 9 3" xfId="6819" xr:uid="{00000000-0005-0000-0000-0000A31A0000}"/>
    <cellStyle name="Cellule liée 3" xfId="539" xr:uid="{00000000-0005-0000-0000-00001B020000}"/>
    <cellStyle name="Cellule liée 4" xfId="6820" xr:uid="{00000000-0005-0000-0000-0000A41A0000}"/>
    <cellStyle name="Check Cell" xfId="540" xr:uid="{00000000-0005-0000-0000-00001C020000}"/>
    <cellStyle name="Check Cell 10" xfId="6821" xr:uid="{00000000-0005-0000-0000-0000A51A0000}"/>
    <cellStyle name="Check Cell 10 2" xfId="6822" xr:uid="{00000000-0005-0000-0000-0000A61A0000}"/>
    <cellStyle name="Check Cell 10 2 10" xfId="6823" xr:uid="{00000000-0005-0000-0000-0000A71A0000}"/>
    <cellStyle name="Check Cell 10 2 10 2" xfId="6824" xr:uid="{00000000-0005-0000-0000-0000A81A0000}"/>
    <cellStyle name="Check Cell 10 2 10 2 2" xfId="6825" xr:uid="{00000000-0005-0000-0000-0000A91A0000}"/>
    <cellStyle name="Check Cell 10 2 10 3" xfId="6826" xr:uid="{00000000-0005-0000-0000-0000AA1A0000}"/>
    <cellStyle name="Check Cell 10 2 11" xfId="6827" xr:uid="{00000000-0005-0000-0000-0000AB1A0000}"/>
    <cellStyle name="Check Cell 10 2 11 2" xfId="6828" xr:uid="{00000000-0005-0000-0000-0000AC1A0000}"/>
    <cellStyle name="Check Cell 10 2 11 2 2" xfId="6829" xr:uid="{00000000-0005-0000-0000-0000AD1A0000}"/>
    <cellStyle name="Check Cell 10 2 11 3" xfId="6830" xr:uid="{00000000-0005-0000-0000-0000AE1A0000}"/>
    <cellStyle name="Check Cell 10 2 12" xfId="6831" xr:uid="{00000000-0005-0000-0000-0000AF1A0000}"/>
    <cellStyle name="Check Cell 10 2 12 2" xfId="6832" xr:uid="{00000000-0005-0000-0000-0000B01A0000}"/>
    <cellStyle name="Check Cell 10 2 12 2 2" xfId="6833" xr:uid="{00000000-0005-0000-0000-0000B11A0000}"/>
    <cellStyle name="Check Cell 10 2 12 3" xfId="6834" xr:uid="{00000000-0005-0000-0000-0000B21A0000}"/>
    <cellStyle name="Check Cell 10 2 13" xfId="6835" xr:uid="{00000000-0005-0000-0000-0000B31A0000}"/>
    <cellStyle name="Check Cell 10 2 13 2" xfId="6836" xr:uid="{00000000-0005-0000-0000-0000B41A0000}"/>
    <cellStyle name="Check Cell 10 2 13 2 2" xfId="6837" xr:uid="{00000000-0005-0000-0000-0000B51A0000}"/>
    <cellStyle name="Check Cell 10 2 13 3" xfId="6838" xr:uid="{00000000-0005-0000-0000-0000B61A0000}"/>
    <cellStyle name="Check Cell 10 2 2" xfId="6839" xr:uid="{00000000-0005-0000-0000-0000B71A0000}"/>
    <cellStyle name="Check Cell 10 2 2 2" xfId="6840" xr:uid="{00000000-0005-0000-0000-0000B81A0000}"/>
    <cellStyle name="Check Cell 10 2 2 2 2" xfId="6841" xr:uid="{00000000-0005-0000-0000-0000B91A0000}"/>
    <cellStyle name="Check Cell 10 2 2 2 2 2" xfId="6842" xr:uid="{00000000-0005-0000-0000-0000BA1A0000}"/>
    <cellStyle name="Check Cell 10 2 2 2 3" xfId="6843" xr:uid="{00000000-0005-0000-0000-0000BB1A0000}"/>
    <cellStyle name="Check Cell 10 2 2 3" xfId="6844" xr:uid="{00000000-0005-0000-0000-0000BC1A0000}"/>
    <cellStyle name="Check Cell 10 2 2 3 2" xfId="6845" xr:uid="{00000000-0005-0000-0000-0000BD1A0000}"/>
    <cellStyle name="Check Cell 10 2 2 3 2 2" xfId="6846" xr:uid="{00000000-0005-0000-0000-0000BE1A0000}"/>
    <cellStyle name="Check Cell 10 2 2 3 3" xfId="6847" xr:uid="{00000000-0005-0000-0000-0000BF1A0000}"/>
    <cellStyle name="Check Cell 10 2 2 4" xfId="6848" xr:uid="{00000000-0005-0000-0000-0000C01A0000}"/>
    <cellStyle name="Check Cell 10 2 2 4 2" xfId="6849" xr:uid="{00000000-0005-0000-0000-0000C11A0000}"/>
    <cellStyle name="Check Cell 10 2 2 4 2 2" xfId="6850" xr:uid="{00000000-0005-0000-0000-0000C21A0000}"/>
    <cellStyle name="Check Cell 10 2 2 4 3" xfId="6851" xr:uid="{00000000-0005-0000-0000-0000C31A0000}"/>
    <cellStyle name="Check Cell 10 2 2 5" xfId="6852" xr:uid="{00000000-0005-0000-0000-0000C41A0000}"/>
    <cellStyle name="Check Cell 10 2 2 5 2" xfId="6853" xr:uid="{00000000-0005-0000-0000-0000C51A0000}"/>
    <cellStyle name="Check Cell 10 2 2 5 2 2" xfId="6854" xr:uid="{00000000-0005-0000-0000-0000C61A0000}"/>
    <cellStyle name="Check Cell 10 2 2 5 3" xfId="6855" xr:uid="{00000000-0005-0000-0000-0000C71A0000}"/>
    <cellStyle name="Check Cell 10 2 2 6" xfId="6856" xr:uid="{00000000-0005-0000-0000-0000C81A0000}"/>
    <cellStyle name="Check Cell 10 2 2 6 2" xfId="6857" xr:uid="{00000000-0005-0000-0000-0000C91A0000}"/>
    <cellStyle name="Check Cell 10 2 2 6 2 2" xfId="6858" xr:uid="{00000000-0005-0000-0000-0000CA1A0000}"/>
    <cellStyle name="Check Cell 10 2 2 6 3" xfId="6859" xr:uid="{00000000-0005-0000-0000-0000CB1A0000}"/>
    <cellStyle name="Check Cell 10 2 2 7" xfId="6860" xr:uid="{00000000-0005-0000-0000-0000CC1A0000}"/>
    <cellStyle name="Check Cell 10 2 2 7 2" xfId="6861" xr:uid="{00000000-0005-0000-0000-0000CD1A0000}"/>
    <cellStyle name="Check Cell 10 2 2 7 2 2" xfId="6862" xr:uid="{00000000-0005-0000-0000-0000CE1A0000}"/>
    <cellStyle name="Check Cell 10 2 2 7 3" xfId="6863" xr:uid="{00000000-0005-0000-0000-0000CF1A0000}"/>
    <cellStyle name="Check Cell 10 2 2 8" xfId="6864" xr:uid="{00000000-0005-0000-0000-0000D01A0000}"/>
    <cellStyle name="Check Cell 10 2 2 8 2" xfId="6865" xr:uid="{00000000-0005-0000-0000-0000D11A0000}"/>
    <cellStyle name="Check Cell 10 2 2 8 2 2" xfId="6866" xr:uid="{00000000-0005-0000-0000-0000D21A0000}"/>
    <cellStyle name="Check Cell 10 2 2 8 3" xfId="6867" xr:uid="{00000000-0005-0000-0000-0000D31A0000}"/>
    <cellStyle name="Check Cell 10 2 2 9" xfId="6868" xr:uid="{00000000-0005-0000-0000-0000D41A0000}"/>
    <cellStyle name="Check Cell 10 2 2 9 2" xfId="6869" xr:uid="{00000000-0005-0000-0000-0000D51A0000}"/>
    <cellStyle name="Check Cell 10 2 2 9 2 2" xfId="6870" xr:uid="{00000000-0005-0000-0000-0000D61A0000}"/>
    <cellStyle name="Check Cell 10 2 2 9 3" xfId="6871" xr:uid="{00000000-0005-0000-0000-0000D71A0000}"/>
    <cellStyle name="Check Cell 10 2 3" xfId="6872" xr:uid="{00000000-0005-0000-0000-0000D81A0000}"/>
    <cellStyle name="Check Cell 10 2 3 2" xfId="6873" xr:uid="{00000000-0005-0000-0000-0000D91A0000}"/>
    <cellStyle name="Check Cell 10 2 3 2 2" xfId="6874" xr:uid="{00000000-0005-0000-0000-0000DA1A0000}"/>
    <cellStyle name="Check Cell 10 2 3 2 2 2" xfId="6875" xr:uid="{00000000-0005-0000-0000-0000DB1A0000}"/>
    <cellStyle name="Check Cell 10 2 3 2 3" xfId="6876" xr:uid="{00000000-0005-0000-0000-0000DC1A0000}"/>
    <cellStyle name="Check Cell 10 2 3 3" xfId="6877" xr:uid="{00000000-0005-0000-0000-0000DD1A0000}"/>
    <cellStyle name="Check Cell 10 2 3 3 2" xfId="6878" xr:uid="{00000000-0005-0000-0000-0000DE1A0000}"/>
    <cellStyle name="Check Cell 10 2 3 3 2 2" xfId="6879" xr:uid="{00000000-0005-0000-0000-0000DF1A0000}"/>
    <cellStyle name="Check Cell 10 2 3 3 3" xfId="6880" xr:uid="{00000000-0005-0000-0000-0000E01A0000}"/>
    <cellStyle name="Check Cell 10 2 3 4" xfId="6881" xr:uid="{00000000-0005-0000-0000-0000E11A0000}"/>
    <cellStyle name="Check Cell 10 2 3 4 2" xfId="6882" xr:uid="{00000000-0005-0000-0000-0000E21A0000}"/>
    <cellStyle name="Check Cell 10 2 3 4 2 2" xfId="6883" xr:uid="{00000000-0005-0000-0000-0000E31A0000}"/>
    <cellStyle name="Check Cell 10 2 3 4 3" xfId="6884" xr:uid="{00000000-0005-0000-0000-0000E41A0000}"/>
    <cellStyle name="Check Cell 10 2 3 5" xfId="6885" xr:uid="{00000000-0005-0000-0000-0000E51A0000}"/>
    <cellStyle name="Check Cell 10 2 3 5 2" xfId="6886" xr:uid="{00000000-0005-0000-0000-0000E61A0000}"/>
    <cellStyle name="Check Cell 10 2 3 5 2 2" xfId="6887" xr:uid="{00000000-0005-0000-0000-0000E71A0000}"/>
    <cellStyle name="Check Cell 10 2 3 5 3" xfId="6888" xr:uid="{00000000-0005-0000-0000-0000E81A0000}"/>
    <cellStyle name="Check Cell 10 2 3 6" xfId="6889" xr:uid="{00000000-0005-0000-0000-0000E91A0000}"/>
    <cellStyle name="Check Cell 10 2 3 6 2" xfId="6890" xr:uid="{00000000-0005-0000-0000-0000EA1A0000}"/>
    <cellStyle name="Check Cell 10 2 3 6 2 2" xfId="6891" xr:uid="{00000000-0005-0000-0000-0000EB1A0000}"/>
    <cellStyle name="Check Cell 10 2 3 6 3" xfId="6892" xr:uid="{00000000-0005-0000-0000-0000EC1A0000}"/>
    <cellStyle name="Check Cell 10 2 3 7" xfId="6893" xr:uid="{00000000-0005-0000-0000-0000ED1A0000}"/>
    <cellStyle name="Check Cell 10 2 3 7 2" xfId="6894" xr:uid="{00000000-0005-0000-0000-0000EE1A0000}"/>
    <cellStyle name="Check Cell 10 2 3 7 2 2" xfId="6895" xr:uid="{00000000-0005-0000-0000-0000EF1A0000}"/>
    <cellStyle name="Check Cell 10 2 3 7 3" xfId="6896" xr:uid="{00000000-0005-0000-0000-0000F01A0000}"/>
    <cellStyle name="Check Cell 10 2 3 8" xfId="6897" xr:uid="{00000000-0005-0000-0000-0000F11A0000}"/>
    <cellStyle name="Check Cell 10 2 3 8 2" xfId="6898" xr:uid="{00000000-0005-0000-0000-0000F21A0000}"/>
    <cellStyle name="Check Cell 10 2 3 8 2 2" xfId="6899" xr:uid="{00000000-0005-0000-0000-0000F31A0000}"/>
    <cellStyle name="Check Cell 10 2 3 8 3" xfId="6900" xr:uid="{00000000-0005-0000-0000-0000F41A0000}"/>
    <cellStyle name="Check Cell 10 2 3 9" xfId="6901" xr:uid="{00000000-0005-0000-0000-0000F51A0000}"/>
    <cellStyle name="Check Cell 10 2 3 9 2" xfId="6902" xr:uid="{00000000-0005-0000-0000-0000F61A0000}"/>
    <cellStyle name="Check Cell 10 2 3 9 2 2" xfId="6903" xr:uid="{00000000-0005-0000-0000-0000F71A0000}"/>
    <cellStyle name="Check Cell 10 2 3 9 3" xfId="6904" xr:uid="{00000000-0005-0000-0000-0000F81A0000}"/>
    <cellStyle name="Check Cell 10 2 4" xfId="6905" xr:uid="{00000000-0005-0000-0000-0000F91A0000}"/>
    <cellStyle name="Check Cell 10 2 4 2" xfId="6906" xr:uid="{00000000-0005-0000-0000-0000FA1A0000}"/>
    <cellStyle name="Check Cell 10 2 4 2 2" xfId="6907" xr:uid="{00000000-0005-0000-0000-0000FB1A0000}"/>
    <cellStyle name="Check Cell 10 2 4 2 2 2" xfId="6908" xr:uid="{00000000-0005-0000-0000-0000FC1A0000}"/>
    <cellStyle name="Check Cell 10 2 4 2 3" xfId="6909" xr:uid="{00000000-0005-0000-0000-0000FD1A0000}"/>
    <cellStyle name="Check Cell 10 2 4 3" xfId="6910" xr:uid="{00000000-0005-0000-0000-0000FE1A0000}"/>
    <cellStyle name="Check Cell 10 2 4 3 2" xfId="6911" xr:uid="{00000000-0005-0000-0000-0000FF1A0000}"/>
    <cellStyle name="Check Cell 10 2 4 3 2 2" xfId="6912" xr:uid="{00000000-0005-0000-0000-0000001B0000}"/>
    <cellStyle name="Check Cell 10 2 4 3 3" xfId="6913" xr:uid="{00000000-0005-0000-0000-0000011B0000}"/>
    <cellStyle name="Check Cell 10 2 4 4" xfId="6914" xr:uid="{00000000-0005-0000-0000-0000021B0000}"/>
    <cellStyle name="Check Cell 10 2 4 4 2" xfId="6915" xr:uid="{00000000-0005-0000-0000-0000031B0000}"/>
    <cellStyle name="Check Cell 10 2 4 4 2 2" xfId="6916" xr:uid="{00000000-0005-0000-0000-0000041B0000}"/>
    <cellStyle name="Check Cell 10 2 4 4 3" xfId="6917" xr:uid="{00000000-0005-0000-0000-0000051B0000}"/>
    <cellStyle name="Check Cell 10 2 4 5" xfId="6918" xr:uid="{00000000-0005-0000-0000-0000061B0000}"/>
    <cellStyle name="Check Cell 10 2 4 5 2" xfId="6919" xr:uid="{00000000-0005-0000-0000-0000071B0000}"/>
    <cellStyle name="Check Cell 10 2 4 5 2 2" xfId="6920" xr:uid="{00000000-0005-0000-0000-0000081B0000}"/>
    <cellStyle name="Check Cell 10 2 4 5 3" xfId="6921" xr:uid="{00000000-0005-0000-0000-0000091B0000}"/>
    <cellStyle name="Check Cell 10 2 4 6" xfId="6922" xr:uid="{00000000-0005-0000-0000-00000A1B0000}"/>
    <cellStyle name="Check Cell 10 2 4 6 2" xfId="6923" xr:uid="{00000000-0005-0000-0000-00000B1B0000}"/>
    <cellStyle name="Check Cell 10 2 4 6 2 2" xfId="6924" xr:uid="{00000000-0005-0000-0000-00000C1B0000}"/>
    <cellStyle name="Check Cell 10 2 4 6 3" xfId="6925" xr:uid="{00000000-0005-0000-0000-00000D1B0000}"/>
    <cellStyle name="Check Cell 10 2 4 7" xfId="6926" xr:uid="{00000000-0005-0000-0000-00000E1B0000}"/>
    <cellStyle name="Check Cell 10 2 4 7 2" xfId="6927" xr:uid="{00000000-0005-0000-0000-00000F1B0000}"/>
    <cellStyle name="Check Cell 10 2 4 7 2 2" xfId="6928" xr:uid="{00000000-0005-0000-0000-0000101B0000}"/>
    <cellStyle name="Check Cell 10 2 4 7 3" xfId="6929" xr:uid="{00000000-0005-0000-0000-0000111B0000}"/>
    <cellStyle name="Check Cell 10 2 4 8" xfId="6930" xr:uid="{00000000-0005-0000-0000-0000121B0000}"/>
    <cellStyle name="Check Cell 10 2 4 8 2" xfId="6931" xr:uid="{00000000-0005-0000-0000-0000131B0000}"/>
    <cellStyle name="Check Cell 10 2 4 8 2 2" xfId="6932" xr:uid="{00000000-0005-0000-0000-0000141B0000}"/>
    <cellStyle name="Check Cell 10 2 4 8 3" xfId="6933" xr:uid="{00000000-0005-0000-0000-0000151B0000}"/>
    <cellStyle name="Check Cell 10 2 4 9" xfId="6934" xr:uid="{00000000-0005-0000-0000-0000161B0000}"/>
    <cellStyle name="Check Cell 10 2 4 9 2" xfId="6935" xr:uid="{00000000-0005-0000-0000-0000171B0000}"/>
    <cellStyle name="Check Cell 10 2 4 9 2 2" xfId="6936" xr:uid="{00000000-0005-0000-0000-0000181B0000}"/>
    <cellStyle name="Check Cell 10 2 4 9 3" xfId="6937" xr:uid="{00000000-0005-0000-0000-0000191B0000}"/>
    <cellStyle name="Check Cell 10 2 5" xfId="6938" xr:uid="{00000000-0005-0000-0000-00001A1B0000}"/>
    <cellStyle name="Check Cell 10 2 5 2" xfId="6939" xr:uid="{00000000-0005-0000-0000-00001B1B0000}"/>
    <cellStyle name="Check Cell 10 2 5 2 2" xfId="6940" xr:uid="{00000000-0005-0000-0000-00001C1B0000}"/>
    <cellStyle name="Check Cell 10 2 5 2 2 2" xfId="6941" xr:uid="{00000000-0005-0000-0000-00001D1B0000}"/>
    <cellStyle name="Check Cell 10 2 5 2 3" xfId="6942" xr:uid="{00000000-0005-0000-0000-00001E1B0000}"/>
    <cellStyle name="Check Cell 10 2 5 3" xfId="6943" xr:uid="{00000000-0005-0000-0000-00001F1B0000}"/>
    <cellStyle name="Check Cell 10 2 5 3 2" xfId="6944" xr:uid="{00000000-0005-0000-0000-0000201B0000}"/>
    <cellStyle name="Check Cell 10 2 5 3 2 2" xfId="6945" xr:uid="{00000000-0005-0000-0000-0000211B0000}"/>
    <cellStyle name="Check Cell 10 2 5 3 3" xfId="6946" xr:uid="{00000000-0005-0000-0000-0000221B0000}"/>
    <cellStyle name="Check Cell 10 2 5 4" xfId="6947" xr:uid="{00000000-0005-0000-0000-0000231B0000}"/>
    <cellStyle name="Check Cell 10 2 5 4 2" xfId="6948" xr:uid="{00000000-0005-0000-0000-0000241B0000}"/>
    <cellStyle name="Check Cell 10 2 5 4 2 2" xfId="6949" xr:uid="{00000000-0005-0000-0000-0000251B0000}"/>
    <cellStyle name="Check Cell 10 2 5 4 3" xfId="6950" xr:uid="{00000000-0005-0000-0000-0000261B0000}"/>
    <cellStyle name="Check Cell 10 2 5 5" xfId="6951" xr:uid="{00000000-0005-0000-0000-0000271B0000}"/>
    <cellStyle name="Check Cell 10 2 5 5 2" xfId="6952" xr:uid="{00000000-0005-0000-0000-0000281B0000}"/>
    <cellStyle name="Check Cell 10 2 5 5 2 2" xfId="6953" xr:uid="{00000000-0005-0000-0000-0000291B0000}"/>
    <cellStyle name="Check Cell 10 2 5 5 3" xfId="6954" xr:uid="{00000000-0005-0000-0000-00002A1B0000}"/>
    <cellStyle name="Check Cell 10 2 5 6" xfId="6955" xr:uid="{00000000-0005-0000-0000-00002B1B0000}"/>
    <cellStyle name="Check Cell 10 2 5 6 2" xfId="6956" xr:uid="{00000000-0005-0000-0000-00002C1B0000}"/>
    <cellStyle name="Check Cell 10 2 5 6 2 2" xfId="6957" xr:uid="{00000000-0005-0000-0000-00002D1B0000}"/>
    <cellStyle name="Check Cell 10 2 5 6 3" xfId="6958" xr:uid="{00000000-0005-0000-0000-00002E1B0000}"/>
    <cellStyle name="Check Cell 10 2 5 7" xfId="6959" xr:uid="{00000000-0005-0000-0000-00002F1B0000}"/>
    <cellStyle name="Check Cell 10 2 5 7 2" xfId="6960" xr:uid="{00000000-0005-0000-0000-0000301B0000}"/>
    <cellStyle name="Check Cell 10 2 5 7 2 2" xfId="6961" xr:uid="{00000000-0005-0000-0000-0000311B0000}"/>
    <cellStyle name="Check Cell 10 2 5 7 3" xfId="6962" xr:uid="{00000000-0005-0000-0000-0000321B0000}"/>
    <cellStyle name="Check Cell 10 2 5 8" xfId="6963" xr:uid="{00000000-0005-0000-0000-0000331B0000}"/>
    <cellStyle name="Check Cell 10 2 5 8 2" xfId="6964" xr:uid="{00000000-0005-0000-0000-0000341B0000}"/>
    <cellStyle name="Check Cell 10 2 5 8 2 2" xfId="6965" xr:uid="{00000000-0005-0000-0000-0000351B0000}"/>
    <cellStyle name="Check Cell 10 2 5 8 3" xfId="6966" xr:uid="{00000000-0005-0000-0000-0000361B0000}"/>
    <cellStyle name="Check Cell 10 2 5 9" xfId="6967" xr:uid="{00000000-0005-0000-0000-0000371B0000}"/>
    <cellStyle name="Check Cell 10 2 5 9 2" xfId="6968" xr:uid="{00000000-0005-0000-0000-0000381B0000}"/>
    <cellStyle name="Check Cell 10 2 5 9 2 2" xfId="6969" xr:uid="{00000000-0005-0000-0000-0000391B0000}"/>
    <cellStyle name="Check Cell 10 2 5 9 3" xfId="6970" xr:uid="{00000000-0005-0000-0000-00003A1B0000}"/>
    <cellStyle name="Check Cell 10 2 6" xfId="6971" xr:uid="{00000000-0005-0000-0000-00003B1B0000}"/>
    <cellStyle name="Check Cell 10 2 6 2" xfId="6972" xr:uid="{00000000-0005-0000-0000-00003C1B0000}"/>
    <cellStyle name="Check Cell 10 2 6 2 2" xfId="6973" xr:uid="{00000000-0005-0000-0000-00003D1B0000}"/>
    <cellStyle name="Check Cell 10 2 6 3" xfId="6974" xr:uid="{00000000-0005-0000-0000-00003E1B0000}"/>
    <cellStyle name="Check Cell 10 2 7" xfId="6975" xr:uid="{00000000-0005-0000-0000-00003F1B0000}"/>
    <cellStyle name="Check Cell 10 2 7 2" xfId="6976" xr:uid="{00000000-0005-0000-0000-0000401B0000}"/>
    <cellStyle name="Check Cell 10 2 7 2 2" xfId="6977" xr:uid="{00000000-0005-0000-0000-0000411B0000}"/>
    <cellStyle name="Check Cell 10 2 7 3" xfId="6978" xr:uid="{00000000-0005-0000-0000-0000421B0000}"/>
    <cellStyle name="Check Cell 10 2 8" xfId="6979" xr:uid="{00000000-0005-0000-0000-0000431B0000}"/>
    <cellStyle name="Check Cell 10 2 8 2" xfId="6980" xr:uid="{00000000-0005-0000-0000-0000441B0000}"/>
    <cellStyle name="Check Cell 10 2 8 2 2" xfId="6981" xr:uid="{00000000-0005-0000-0000-0000451B0000}"/>
    <cellStyle name="Check Cell 10 2 8 3" xfId="6982" xr:uid="{00000000-0005-0000-0000-0000461B0000}"/>
    <cellStyle name="Check Cell 10 2 9" xfId="6983" xr:uid="{00000000-0005-0000-0000-0000471B0000}"/>
    <cellStyle name="Check Cell 10 2 9 2" xfId="6984" xr:uid="{00000000-0005-0000-0000-0000481B0000}"/>
    <cellStyle name="Check Cell 10 2 9 2 2" xfId="6985" xr:uid="{00000000-0005-0000-0000-0000491B0000}"/>
    <cellStyle name="Check Cell 10 2 9 3" xfId="6986" xr:uid="{00000000-0005-0000-0000-00004A1B0000}"/>
    <cellStyle name="Check Cell 10 3" xfId="6987" xr:uid="{00000000-0005-0000-0000-00004B1B0000}"/>
    <cellStyle name="Check Cell 10 3 2" xfId="6988" xr:uid="{00000000-0005-0000-0000-00004C1B0000}"/>
    <cellStyle name="Check Cell 10 3 2 2" xfId="6989" xr:uid="{00000000-0005-0000-0000-00004D1B0000}"/>
    <cellStyle name="Check Cell 10 3 3" xfId="6990" xr:uid="{00000000-0005-0000-0000-00004E1B0000}"/>
    <cellStyle name="Check Cell 10 4" xfId="6991" xr:uid="{00000000-0005-0000-0000-00004F1B0000}"/>
    <cellStyle name="Check Cell 10 4 2" xfId="6992" xr:uid="{00000000-0005-0000-0000-0000501B0000}"/>
    <cellStyle name="Check Cell 11" xfId="6993" xr:uid="{00000000-0005-0000-0000-0000511B0000}"/>
    <cellStyle name="Check Cell 11 2" xfId="6994" xr:uid="{00000000-0005-0000-0000-0000521B0000}"/>
    <cellStyle name="Check Cell 11 2 10" xfId="6995" xr:uid="{00000000-0005-0000-0000-0000531B0000}"/>
    <cellStyle name="Check Cell 11 2 10 2" xfId="6996" xr:uid="{00000000-0005-0000-0000-0000541B0000}"/>
    <cellStyle name="Check Cell 11 2 10 2 2" xfId="6997" xr:uid="{00000000-0005-0000-0000-0000551B0000}"/>
    <cellStyle name="Check Cell 11 2 10 3" xfId="6998" xr:uid="{00000000-0005-0000-0000-0000561B0000}"/>
    <cellStyle name="Check Cell 11 2 11" xfId="6999" xr:uid="{00000000-0005-0000-0000-0000571B0000}"/>
    <cellStyle name="Check Cell 11 2 11 2" xfId="7000" xr:uid="{00000000-0005-0000-0000-0000581B0000}"/>
    <cellStyle name="Check Cell 11 2 11 2 2" xfId="7001" xr:uid="{00000000-0005-0000-0000-0000591B0000}"/>
    <cellStyle name="Check Cell 11 2 11 3" xfId="7002" xr:uid="{00000000-0005-0000-0000-00005A1B0000}"/>
    <cellStyle name="Check Cell 11 2 12" xfId="7003" xr:uid="{00000000-0005-0000-0000-00005B1B0000}"/>
    <cellStyle name="Check Cell 11 2 12 2" xfId="7004" xr:uid="{00000000-0005-0000-0000-00005C1B0000}"/>
    <cellStyle name="Check Cell 11 2 12 2 2" xfId="7005" xr:uid="{00000000-0005-0000-0000-00005D1B0000}"/>
    <cellStyle name="Check Cell 11 2 12 3" xfId="7006" xr:uid="{00000000-0005-0000-0000-00005E1B0000}"/>
    <cellStyle name="Check Cell 11 2 13" xfId="7007" xr:uid="{00000000-0005-0000-0000-00005F1B0000}"/>
    <cellStyle name="Check Cell 11 2 13 2" xfId="7008" xr:uid="{00000000-0005-0000-0000-0000601B0000}"/>
    <cellStyle name="Check Cell 11 2 13 2 2" xfId="7009" xr:uid="{00000000-0005-0000-0000-0000611B0000}"/>
    <cellStyle name="Check Cell 11 2 13 3" xfId="7010" xr:uid="{00000000-0005-0000-0000-0000621B0000}"/>
    <cellStyle name="Check Cell 11 2 2" xfId="7011" xr:uid="{00000000-0005-0000-0000-0000631B0000}"/>
    <cellStyle name="Check Cell 11 2 2 2" xfId="7012" xr:uid="{00000000-0005-0000-0000-0000641B0000}"/>
    <cellStyle name="Check Cell 11 2 2 2 2" xfId="7013" xr:uid="{00000000-0005-0000-0000-0000651B0000}"/>
    <cellStyle name="Check Cell 11 2 2 2 2 2" xfId="7014" xr:uid="{00000000-0005-0000-0000-0000661B0000}"/>
    <cellStyle name="Check Cell 11 2 2 2 3" xfId="7015" xr:uid="{00000000-0005-0000-0000-0000671B0000}"/>
    <cellStyle name="Check Cell 11 2 2 3" xfId="7016" xr:uid="{00000000-0005-0000-0000-0000681B0000}"/>
    <cellStyle name="Check Cell 11 2 2 3 2" xfId="7017" xr:uid="{00000000-0005-0000-0000-0000691B0000}"/>
    <cellStyle name="Check Cell 11 2 2 3 2 2" xfId="7018" xr:uid="{00000000-0005-0000-0000-00006A1B0000}"/>
    <cellStyle name="Check Cell 11 2 2 3 3" xfId="7019" xr:uid="{00000000-0005-0000-0000-00006B1B0000}"/>
    <cellStyle name="Check Cell 11 2 2 4" xfId="7020" xr:uid="{00000000-0005-0000-0000-00006C1B0000}"/>
    <cellStyle name="Check Cell 11 2 2 4 2" xfId="7021" xr:uid="{00000000-0005-0000-0000-00006D1B0000}"/>
    <cellStyle name="Check Cell 11 2 2 4 2 2" xfId="7022" xr:uid="{00000000-0005-0000-0000-00006E1B0000}"/>
    <cellStyle name="Check Cell 11 2 2 4 3" xfId="7023" xr:uid="{00000000-0005-0000-0000-00006F1B0000}"/>
    <cellStyle name="Check Cell 11 2 2 5" xfId="7024" xr:uid="{00000000-0005-0000-0000-0000701B0000}"/>
    <cellStyle name="Check Cell 11 2 2 5 2" xfId="7025" xr:uid="{00000000-0005-0000-0000-0000711B0000}"/>
    <cellStyle name="Check Cell 11 2 2 5 2 2" xfId="7026" xr:uid="{00000000-0005-0000-0000-0000721B0000}"/>
    <cellStyle name="Check Cell 11 2 2 5 3" xfId="7027" xr:uid="{00000000-0005-0000-0000-0000731B0000}"/>
    <cellStyle name="Check Cell 11 2 2 6" xfId="7028" xr:uid="{00000000-0005-0000-0000-0000741B0000}"/>
    <cellStyle name="Check Cell 11 2 2 6 2" xfId="7029" xr:uid="{00000000-0005-0000-0000-0000751B0000}"/>
    <cellStyle name="Check Cell 11 2 2 6 2 2" xfId="7030" xr:uid="{00000000-0005-0000-0000-0000761B0000}"/>
    <cellStyle name="Check Cell 11 2 2 6 3" xfId="7031" xr:uid="{00000000-0005-0000-0000-0000771B0000}"/>
    <cellStyle name="Check Cell 11 2 2 7" xfId="7032" xr:uid="{00000000-0005-0000-0000-0000781B0000}"/>
    <cellStyle name="Check Cell 11 2 2 7 2" xfId="7033" xr:uid="{00000000-0005-0000-0000-0000791B0000}"/>
    <cellStyle name="Check Cell 11 2 2 7 2 2" xfId="7034" xr:uid="{00000000-0005-0000-0000-00007A1B0000}"/>
    <cellStyle name="Check Cell 11 2 2 7 3" xfId="7035" xr:uid="{00000000-0005-0000-0000-00007B1B0000}"/>
    <cellStyle name="Check Cell 11 2 2 8" xfId="7036" xr:uid="{00000000-0005-0000-0000-00007C1B0000}"/>
    <cellStyle name="Check Cell 11 2 2 8 2" xfId="7037" xr:uid="{00000000-0005-0000-0000-00007D1B0000}"/>
    <cellStyle name="Check Cell 11 2 2 8 2 2" xfId="7038" xr:uid="{00000000-0005-0000-0000-00007E1B0000}"/>
    <cellStyle name="Check Cell 11 2 2 8 3" xfId="7039" xr:uid="{00000000-0005-0000-0000-00007F1B0000}"/>
    <cellStyle name="Check Cell 11 2 2 9" xfId="7040" xr:uid="{00000000-0005-0000-0000-0000801B0000}"/>
    <cellStyle name="Check Cell 11 2 2 9 2" xfId="7041" xr:uid="{00000000-0005-0000-0000-0000811B0000}"/>
    <cellStyle name="Check Cell 11 2 2 9 2 2" xfId="7042" xr:uid="{00000000-0005-0000-0000-0000821B0000}"/>
    <cellStyle name="Check Cell 11 2 2 9 3" xfId="7043" xr:uid="{00000000-0005-0000-0000-0000831B0000}"/>
    <cellStyle name="Check Cell 11 2 3" xfId="7044" xr:uid="{00000000-0005-0000-0000-0000841B0000}"/>
    <cellStyle name="Check Cell 11 2 3 2" xfId="7045" xr:uid="{00000000-0005-0000-0000-0000851B0000}"/>
    <cellStyle name="Check Cell 11 2 3 2 2" xfId="7046" xr:uid="{00000000-0005-0000-0000-0000861B0000}"/>
    <cellStyle name="Check Cell 11 2 3 2 2 2" xfId="7047" xr:uid="{00000000-0005-0000-0000-0000871B0000}"/>
    <cellStyle name="Check Cell 11 2 3 2 3" xfId="7048" xr:uid="{00000000-0005-0000-0000-0000881B0000}"/>
    <cellStyle name="Check Cell 11 2 3 3" xfId="7049" xr:uid="{00000000-0005-0000-0000-0000891B0000}"/>
    <cellStyle name="Check Cell 11 2 3 3 2" xfId="7050" xr:uid="{00000000-0005-0000-0000-00008A1B0000}"/>
    <cellStyle name="Check Cell 11 2 3 3 2 2" xfId="7051" xr:uid="{00000000-0005-0000-0000-00008B1B0000}"/>
    <cellStyle name="Check Cell 11 2 3 3 3" xfId="7052" xr:uid="{00000000-0005-0000-0000-00008C1B0000}"/>
    <cellStyle name="Check Cell 11 2 3 4" xfId="7053" xr:uid="{00000000-0005-0000-0000-00008D1B0000}"/>
    <cellStyle name="Check Cell 11 2 3 4 2" xfId="7054" xr:uid="{00000000-0005-0000-0000-00008E1B0000}"/>
    <cellStyle name="Check Cell 11 2 3 4 2 2" xfId="7055" xr:uid="{00000000-0005-0000-0000-00008F1B0000}"/>
    <cellStyle name="Check Cell 11 2 3 4 3" xfId="7056" xr:uid="{00000000-0005-0000-0000-0000901B0000}"/>
    <cellStyle name="Check Cell 11 2 3 5" xfId="7057" xr:uid="{00000000-0005-0000-0000-0000911B0000}"/>
    <cellStyle name="Check Cell 11 2 3 5 2" xfId="7058" xr:uid="{00000000-0005-0000-0000-0000921B0000}"/>
    <cellStyle name="Check Cell 11 2 3 5 2 2" xfId="7059" xr:uid="{00000000-0005-0000-0000-0000931B0000}"/>
    <cellStyle name="Check Cell 11 2 3 5 3" xfId="7060" xr:uid="{00000000-0005-0000-0000-0000941B0000}"/>
    <cellStyle name="Check Cell 11 2 3 6" xfId="7061" xr:uid="{00000000-0005-0000-0000-0000951B0000}"/>
    <cellStyle name="Check Cell 11 2 3 6 2" xfId="7062" xr:uid="{00000000-0005-0000-0000-0000961B0000}"/>
    <cellStyle name="Check Cell 11 2 3 6 2 2" xfId="7063" xr:uid="{00000000-0005-0000-0000-0000971B0000}"/>
    <cellStyle name="Check Cell 11 2 3 6 3" xfId="7064" xr:uid="{00000000-0005-0000-0000-0000981B0000}"/>
    <cellStyle name="Check Cell 11 2 3 7" xfId="7065" xr:uid="{00000000-0005-0000-0000-0000991B0000}"/>
    <cellStyle name="Check Cell 11 2 3 7 2" xfId="7066" xr:uid="{00000000-0005-0000-0000-00009A1B0000}"/>
    <cellStyle name="Check Cell 11 2 3 7 2 2" xfId="7067" xr:uid="{00000000-0005-0000-0000-00009B1B0000}"/>
    <cellStyle name="Check Cell 11 2 3 7 3" xfId="7068" xr:uid="{00000000-0005-0000-0000-00009C1B0000}"/>
    <cellStyle name="Check Cell 11 2 3 8" xfId="7069" xr:uid="{00000000-0005-0000-0000-00009D1B0000}"/>
    <cellStyle name="Check Cell 11 2 3 8 2" xfId="7070" xr:uid="{00000000-0005-0000-0000-00009E1B0000}"/>
    <cellStyle name="Check Cell 11 2 3 8 2 2" xfId="7071" xr:uid="{00000000-0005-0000-0000-00009F1B0000}"/>
    <cellStyle name="Check Cell 11 2 3 8 3" xfId="7072" xr:uid="{00000000-0005-0000-0000-0000A01B0000}"/>
    <cellStyle name="Check Cell 11 2 3 9" xfId="7073" xr:uid="{00000000-0005-0000-0000-0000A11B0000}"/>
    <cellStyle name="Check Cell 11 2 3 9 2" xfId="7074" xr:uid="{00000000-0005-0000-0000-0000A21B0000}"/>
    <cellStyle name="Check Cell 11 2 3 9 2 2" xfId="7075" xr:uid="{00000000-0005-0000-0000-0000A31B0000}"/>
    <cellStyle name="Check Cell 11 2 3 9 3" xfId="7076" xr:uid="{00000000-0005-0000-0000-0000A41B0000}"/>
    <cellStyle name="Check Cell 11 2 4" xfId="7077" xr:uid="{00000000-0005-0000-0000-0000A51B0000}"/>
    <cellStyle name="Check Cell 11 2 4 2" xfId="7078" xr:uid="{00000000-0005-0000-0000-0000A61B0000}"/>
    <cellStyle name="Check Cell 11 2 4 2 2" xfId="7079" xr:uid="{00000000-0005-0000-0000-0000A71B0000}"/>
    <cellStyle name="Check Cell 11 2 4 2 2 2" xfId="7080" xr:uid="{00000000-0005-0000-0000-0000A81B0000}"/>
    <cellStyle name="Check Cell 11 2 4 2 3" xfId="7081" xr:uid="{00000000-0005-0000-0000-0000A91B0000}"/>
    <cellStyle name="Check Cell 11 2 4 3" xfId="7082" xr:uid="{00000000-0005-0000-0000-0000AA1B0000}"/>
    <cellStyle name="Check Cell 11 2 4 3 2" xfId="7083" xr:uid="{00000000-0005-0000-0000-0000AB1B0000}"/>
    <cellStyle name="Check Cell 11 2 4 3 2 2" xfId="7084" xr:uid="{00000000-0005-0000-0000-0000AC1B0000}"/>
    <cellStyle name="Check Cell 11 2 4 3 3" xfId="7085" xr:uid="{00000000-0005-0000-0000-0000AD1B0000}"/>
    <cellStyle name="Check Cell 11 2 4 4" xfId="7086" xr:uid="{00000000-0005-0000-0000-0000AE1B0000}"/>
    <cellStyle name="Check Cell 11 2 4 4 2" xfId="7087" xr:uid="{00000000-0005-0000-0000-0000AF1B0000}"/>
    <cellStyle name="Check Cell 11 2 4 4 2 2" xfId="7088" xr:uid="{00000000-0005-0000-0000-0000B01B0000}"/>
    <cellStyle name="Check Cell 11 2 4 4 3" xfId="7089" xr:uid="{00000000-0005-0000-0000-0000B11B0000}"/>
    <cellStyle name="Check Cell 11 2 4 5" xfId="7090" xr:uid="{00000000-0005-0000-0000-0000B21B0000}"/>
    <cellStyle name="Check Cell 11 2 4 5 2" xfId="7091" xr:uid="{00000000-0005-0000-0000-0000B31B0000}"/>
    <cellStyle name="Check Cell 11 2 4 5 2 2" xfId="7092" xr:uid="{00000000-0005-0000-0000-0000B41B0000}"/>
    <cellStyle name="Check Cell 11 2 4 5 3" xfId="7093" xr:uid="{00000000-0005-0000-0000-0000B51B0000}"/>
    <cellStyle name="Check Cell 11 2 4 6" xfId="7094" xr:uid="{00000000-0005-0000-0000-0000B61B0000}"/>
    <cellStyle name="Check Cell 11 2 4 6 2" xfId="7095" xr:uid="{00000000-0005-0000-0000-0000B71B0000}"/>
    <cellStyle name="Check Cell 11 2 4 6 2 2" xfId="7096" xr:uid="{00000000-0005-0000-0000-0000B81B0000}"/>
    <cellStyle name="Check Cell 11 2 4 6 3" xfId="7097" xr:uid="{00000000-0005-0000-0000-0000B91B0000}"/>
    <cellStyle name="Check Cell 11 2 4 7" xfId="7098" xr:uid="{00000000-0005-0000-0000-0000BA1B0000}"/>
    <cellStyle name="Check Cell 11 2 4 7 2" xfId="7099" xr:uid="{00000000-0005-0000-0000-0000BB1B0000}"/>
    <cellStyle name="Check Cell 11 2 4 7 2 2" xfId="7100" xr:uid="{00000000-0005-0000-0000-0000BC1B0000}"/>
    <cellStyle name="Check Cell 11 2 4 7 3" xfId="7101" xr:uid="{00000000-0005-0000-0000-0000BD1B0000}"/>
    <cellStyle name="Check Cell 11 2 4 8" xfId="7102" xr:uid="{00000000-0005-0000-0000-0000BE1B0000}"/>
    <cellStyle name="Check Cell 11 2 4 8 2" xfId="7103" xr:uid="{00000000-0005-0000-0000-0000BF1B0000}"/>
    <cellStyle name="Check Cell 11 2 4 8 2 2" xfId="7104" xr:uid="{00000000-0005-0000-0000-0000C01B0000}"/>
    <cellStyle name="Check Cell 11 2 4 8 3" xfId="7105" xr:uid="{00000000-0005-0000-0000-0000C11B0000}"/>
    <cellStyle name="Check Cell 11 2 4 9" xfId="7106" xr:uid="{00000000-0005-0000-0000-0000C21B0000}"/>
    <cellStyle name="Check Cell 11 2 4 9 2" xfId="7107" xr:uid="{00000000-0005-0000-0000-0000C31B0000}"/>
    <cellStyle name="Check Cell 11 2 4 9 2 2" xfId="7108" xr:uid="{00000000-0005-0000-0000-0000C41B0000}"/>
    <cellStyle name="Check Cell 11 2 4 9 3" xfId="7109" xr:uid="{00000000-0005-0000-0000-0000C51B0000}"/>
    <cellStyle name="Check Cell 11 2 5" xfId="7110" xr:uid="{00000000-0005-0000-0000-0000C61B0000}"/>
    <cellStyle name="Check Cell 11 2 5 2" xfId="7111" xr:uid="{00000000-0005-0000-0000-0000C71B0000}"/>
    <cellStyle name="Check Cell 11 2 5 2 2" xfId="7112" xr:uid="{00000000-0005-0000-0000-0000C81B0000}"/>
    <cellStyle name="Check Cell 11 2 5 2 2 2" xfId="7113" xr:uid="{00000000-0005-0000-0000-0000C91B0000}"/>
    <cellStyle name="Check Cell 11 2 5 2 3" xfId="7114" xr:uid="{00000000-0005-0000-0000-0000CA1B0000}"/>
    <cellStyle name="Check Cell 11 2 5 3" xfId="7115" xr:uid="{00000000-0005-0000-0000-0000CB1B0000}"/>
    <cellStyle name="Check Cell 11 2 5 3 2" xfId="7116" xr:uid="{00000000-0005-0000-0000-0000CC1B0000}"/>
    <cellStyle name="Check Cell 11 2 5 3 2 2" xfId="7117" xr:uid="{00000000-0005-0000-0000-0000CD1B0000}"/>
    <cellStyle name="Check Cell 11 2 5 3 3" xfId="7118" xr:uid="{00000000-0005-0000-0000-0000CE1B0000}"/>
    <cellStyle name="Check Cell 11 2 5 4" xfId="7119" xr:uid="{00000000-0005-0000-0000-0000CF1B0000}"/>
    <cellStyle name="Check Cell 11 2 5 4 2" xfId="7120" xr:uid="{00000000-0005-0000-0000-0000D01B0000}"/>
    <cellStyle name="Check Cell 11 2 5 4 2 2" xfId="7121" xr:uid="{00000000-0005-0000-0000-0000D11B0000}"/>
    <cellStyle name="Check Cell 11 2 5 4 3" xfId="7122" xr:uid="{00000000-0005-0000-0000-0000D21B0000}"/>
    <cellStyle name="Check Cell 11 2 5 5" xfId="7123" xr:uid="{00000000-0005-0000-0000-0000D31B0000}"/>
    <cellStyle name="Check Cell 11 2 5 5 2" xfId="7124" xr:uid="{00000000-0005-0000-0000-0000D41B0000}"/>
    <cellStyle name="Check Cell 11 2 5 5 2 2" xfId="7125" xr:uid="{00000000-0005-0000-0000-0000D51B0000}"/>
    <cellStyle name="Check Cell 11 2 5 5 3" xfId="7126" xr:uid="{00000000-0005-0000-0000-0000D61B0000}"/>
    <cellStyle name="Check Cell 11 2 5 6" xfId="7127" xr:uid="{00000000-0005-0000-0000-0000D71B0000}"/>
    <cellStyle name="Check Cell 11 2 5 6 2" xfId="7128" xr:uid="{00000000-0005-0000-0000-0000D81B0000}"/>
    <cellStyle name="Check Cell 11 2 5 6 2 2" xfId="7129" xr:uid="{00000000-0005-0000-0000-0000D91B0000}"/>
    <cellStyle name="Check Cell 11 2 5 6 3" xfId="7130" xr:uid="{00000000-0005-0000-0000-0000DA1B0000}"/>
    <cellStyle name="Check Cell 11 2 5 7" xfId="7131" xr:uid="{00000000-0005-0000-0000-0000DB1B0000}"/>
    <cellStyle name="Check Cell 11 2 5 7 2" xfId="7132" xr:uid="{00000000-0005-0000-0000-0000DC1B0000}"/>
    <cellStyle name="Check Cell 11 2 5 7 2 2" xfId="7133" xr:uid="{00000000-0005-0000-0000-0000DD1B0000}"/>
    <cellStyle name="Check Cell 11 2 5 7 3" xfId="7134" xr:uid="{00000000-0005-0000-0000-0000DE1B0000}"/>
    <cellStyle name="Check Cell 11 2 5 8" xfId="7135" xr:uid="{00000000-0005-0000-0000-0000DF1B0000}"/>
    <cellStyle name="Check Cell 11 2 5 8 2" xfId="7136" xr:uid="{00000000-0005-0000-0000-0000E01B0000}"/>
    <cellStyle name="Check Cell 11 2 5 8 2 2" xfId="7137" xr:uid="{00000000-0005-0000-0000-0000E11B0000}"/>
    <cellStyle name="Check Cell 11 2 5 8 3" xfId="7138" xr:uid="{00000000-0005-0000-0000-0000E21B0000}"/>
    <cellStyle name="Check Cell 11 2 5 9" xfId="7139" xr:uid="{00000000-0005-0000-0000-0000E31B0000}"/>
    <cellStyle name="Check Cell 11 2 5 9 2" xfId="7140" xr:uid="{00000000-0005-0000-0000-0000E41B0000}"/>
    <cellStyle name="Check Cell 11 2 5 9 2 2" xfId="7141" xr:uid="{00000000-0005-0000-0000-0000E51B0000}"/>
    <cellStyle name="Check Cell 11 2 5 9 3" xfId="7142" xr:uid="{00000000-0005-0000-0000-0000E61B0000}"/>
    <cellStyle name="Check Cell 11 2 6" xfId="7143" xr:uid="{00000000-0005-0000-0000-0000E71B0000}"/>
    <cellStyle name="Check Cell 11 2 6 2" xfId="7144" xr:uid="{00000000-0005-0000-0000-0000E81B0000}"/>
    <cellStyle name="Check Cell 11 2 6 2 2" xfId="7145" xr:uid="{00000000-0005-0000-0000-0000E91B0000}"/>
    <cellStyle name="Check Cell 11 2 6 3" xfId="7146" xr:uid="{00000000-0005-0000-0000-0000EA1B0000}"/>
    <cellStyle name="Check Cell 11 2 7" xfId="7147" xr:uid="{00000000-0005-0000-0000-0000EB1B0000}"/>
    <cellStyle name="Check Cell 11 2 7 2" xfId="7148" xr:uid="{00000000-0005-0000-0000-0000EC1B0000}"/>
    <cellStyle name="Check Cell 11 2 7 2 2" xfId="7149" xr:uid="{00000000-0005-0000-0000-0000ED1B0000}"/>
    <cellStyle name="Check Cell 11 2 7 3" xfId="7150" xr:uid="{00000000-0005-0000-0000-0000EE1B0000}"/>
    <cellStyle name="Check Cell 11 2 8" xfId="7151" xr:uid="{00000000-0005-0000-0000-0000EF1B0000}"/>
    <cellStyle name="Check Cell 11 2 8 2" xfId="7152" xr:uid="{00000000-0005-0000-0000-0000F01B0000}"/>
    <cellStyle name="Check Cell 11 2 8 2 2" xfId="7153" xr:uid="{00000000-0005-0000-0000-0000F11B0000}"/>
    <cellStyle name="Check Cell 11 2 8 3" xfId="7154" xr:uid="{00000000-0005-0000-0000-0000F21B0000}"/>
    <cellStyle name="Check Cell 11 2 9" xfId="7155" xr:uid="{00000000-0005-0000-0000-0000F31B0000}"/>
    <cellStyle name="Check Cell 11 2 9 2" xfId="7156" xr:uid="{00000000-0005-0000-0000-0000F41B0000}"/>
    <cellStyle name="Check Cell 11 2 9 2 2" xfId="7157" xr:uid="{00000000-0005-0000-0000-0000F51B0000}"/>
    <cellStyle name="Check Cell 11 2 9 3" xfId="7158" xr:uid="{00000000-0005-0000-0000-0000F61B0000}"/>
    <cellStyle name="Check Cell 11 3" xfId="7159" xr:uid="{00000000-0005-0000-0000-0000F71B0000}"/>
    <cellStyle name="Check Cell 11 3 2" xfId="7160" xr:uid="{00000000-0005-0000-0000-0000F81B0000}"/>
    <cellStyle name="Check Cell 11 3 2 2" xfId="7161" xr:uid="{00000000-0005-0000-0000-0000F91B0000}"/>
    <cellStyle name="Check Cell 11 3 3" xfId="7162" xr:uid="{00000000-0005-0000-0000-0000FA1B0000}"/>
    <cellStyle name="Check Cell 11 4" xfId="7163" xr:uid="{00000000-0005-0000-0000-0000FB1B0000}"/>
    <cellStyle name="Check Cell 11 4 2" xfId="7164" xr:uid="{00000000-0005-0000-0000-0000FC1B0000}"/>
    <cellStyle name="Check Cell 12" xfId="7165" xr:uid="{00000000-0005-0000-0000-0000FD1B0000}"/>
    <cellStyle name="Check Cell 12 2" xfId="7166" xr:uid="{00000000-0005-0000-0000-0000FE1B0000}"/>
    <cellStyle name="Check Cell 12 2 10" xfId="7167" xr:uid="{00000000-0005-0000-0000-0000FF1B0000}"/>
    <cellStyle name="Check Cell 12 2 10 2" xfId="7168" xr:uid="{00000000-0005-0000-0000-0000001C0000}"/>
    <cellStyle name="Check Cell 12 2 10 2 2" xfId="7169" xr:uid="{00000000-0005-0000-0000-0000011C0000}"/>
    <cellStyle name="Check Cell 12 2 10 3" xfId="7170" xr:uid="{00000000-0005-0000-0000-0000021C0000}"/>
    <cellStyle name="Check Cell 12 2 11" xfId="7171" xr:uid="{00000000-0005-0000-0000-0000031C0000}"/>
    <cellStyle name="Check Cell 12 2 11 2" xfId="7172" xr:uid="{00000000-0005-0000-0000-0000041C0000}"/>
    <cellStyle name="Check Cell 12 2 11 2 2" xfId="7173" xr:uid="{00000000-0005-0000-0000-0000051C0000}"/>
    <cellStyle name="Check Cell 12 2 11 3" xfId="7174" xr:uid="{00000000-0005-0000-0000-0000061C0000}"/>
    <cellStyle name="Check Cell 12 2 12" xfId="7175" xr:uid="{00000000-0005-0000-0000-0000071C0000}"/>
    <cellStyle name="Check Cell 12 2 12 2" xfId="7176" xr:uid="{00000000-0005-0000-0000-0000081C0000}"/>
    <cellStyle name="Check Cell 12 2 12 2 2" xfId="7177" xr:uid="{00000000-0005-0000-0000-0000091C0000}"/>
    <cellStyle name="Check Cell 12 2 12 3" xfId="7178" xr:uid="{00000000-0005-0000-0000-00000A1C0000}"/>
    <cellStyle name="Check Cell 12 2 13" xfId="7179" xr:uid="{00000000-0005-0000-0000-00000B1C0000}"/>
    <cellStyle name="Check Cell 12 2 13 2" xfId="7180" xr:uid="{00000000-0005-0000-0000-00000C1C0000}"/>
    <cellStyle name="Check Cell 12 2 13 2 2" xfId="7181" xr:uid="{00000000-0005-0000-0000-00000D1C0000}"/>
    <cellStyle name="Check Cell 12 2 13 3" xfId="7182" xr:uid="{00000000-0005-0000-0000-00000E1C0000}"/>
    <cellStyle name="Check Cell 12 2 2" xfId="7183" xr:uid="{00000000-0005-0000-0000-00000F1C0000}"/>
    <cellStyle name="Check Cell 12 2 2 2" xfId="7184" xr:uid="{00000000-0005-0000-0000-0000101C0000}"/>
    <cellStyle name="Check Cell 12 2 2 2 2" xfId="7185" xr:uid="{00000000-0005-0000-0000-0000111C0000}"/>
    <cellStyle name="Check Cell 12 2 2 2 2 2" xfId="7186" xr:uid="{00000000-0005-0000-0000-0000121C0000}"/>
    <cellStyle name="Check Cell 12 2 2 2 3" xfId="7187" xr:uid="{00000000-0005-0000-0000-0000131C0000}"/>
    <cellStyle name="Check Cell 12 2 2 3" xfId="7188" xr:uid="{00000000-0005-0000-0000-0000141C0000}"/>
    <cellStyle name="Check Cell 12 2 2 3 2" xfId="7189" xr:uid="{00000000-0005-0000-0000-0000151C0000}"/>
    <cellStyle name="Check Cell 12 2 2 3 2 2" xfId="7190" xr:uid="{00000000-0005-0000-0000-0000161C0000}"/>
    <cellStyle name="Check Cell 12 2 2 3 3" xfId="7191" xr:uid="{00000000-0005-0000-0000-0000171C0000}"/>
    <cellStyle name="Check Cell 12 2 2 4" xfId="7192" xr:uid="{00000000-0005-0000-0000-0000181C0000}"/>
    <cellStyle name="Check Cell 12 2 2 4 2" xfId="7193" xr:uid="{00000000-0005-0000-0000-0000191C0000}"/>
    <cellStyle name="Check Cell 12 2 2 4 2 2" xfId="7194" xr:uid="{00000000-0005-0000-0000-00001A1C0000}"/>
    <cellStyle name="Check Cell 12 2 2 4 3" xfId="7195" xr:uid="{00000000-0005-0000-0000-00001B1C0000}"/>
    <cellStyle name="Check Cell 12 2 2 5" xfId="7196" xr:uid="{00000000-0005-0000-0000-00001C1C0000}"/>
    <cellStyle name="Check Cell 12 2 2 5 2" xfId="7197" xr:uid="{00000000-0005-0000-0000-00001D1C0000}"/>
    <cellStyle name="Check Cell 12 2 2 5 2 2" xfId="7198" xr:uid="{00000000-0005-0000-0000-00001E1C0000}"/>
    <cellStyle name="Check Cell 12 2 2 5 3" xfId="7199" xr:uid="{00000000-0005-0000-0000-00001F1C0000}"/>
    <cellStyle name="Check Cell 12 2 2 6" xfId="7200" xr:uid="{00000000-0005-0000-0000-0000201C0000}"/>
    <cellStyle name="Check Cell 12 2 2 6 2" xfId="7201" xr:uid="{00000000-0005-0000-0000-0000211C0000}"/>
    <cellStyle name="Check Cell 12 2 2 6 2 2" xfId="7202" xr:uid="{00000000-0005-0000-0000-0000221C0000}"/>
    <cellStyle name="Check Cell 12 2 2 6 3" xfId="7203" xr:uid="{00000000-0005-0000-0000-0000231C0000}"/>
    <cellStyle name="Check Cell 12 2 2 7" xfId="7204" xr:uid="{00000000-0005-0000-0000-0000241C0000}"/>
    <cellStyle name="Check Cell 12 2 2 7 2" xfId="7205" xr:uid="{00000000-0005-0000-0000-0000251C0000}"/>
    <cellStyle name="Check Cell 12 2 2 7 2 2" xfId="7206" xr:uid="{00000000-0005-0000-0000-0000261C0000}"/>
    <cellStyle name="Check Cell 12 2 2 7 3" xfId="7207" xr:uid="{00000000-0005-0000-0000-0000271C0000}"/>
    <cellStyle name="Check Cell 12 2 2 8" xfId="7208" xr:uid="{00000000-0005-0000-0000-0000281C0000}"/>
    <cellStyle name="Check Cell 12 2 2 8 2" xfId="7209" xr:uid="{00000000-0005-0000-0000-0000291C0000}"/>
    <cellStyle name="Check Cell 12 2 2 8 2 2" xfId="7210" xr:uid="{00000000-0005-0000-0000-00002A1C0000}"/>
    <cellStyle name="Check Cell 12 2 2 8 3" xfId="7211" xr:uid="{00000000-0005-0000-0000-00002B1C0000}"/>
    <cellStyle name="Check Cell 12 2 2 9" xfId="7212" xr:uid="{00000000-0005-0000-0000-00002C1C0000}"/>
    <cellStyle name="Check Cell 12 2 2 9 2" xfId="7213" xr:uid="{00000000-0005-0000-0000-00002D1C0000}"/>
    <cellStyle name="Check Cell 12 2 2 9 2 2" xfId="7214" xr:uid="{00000000-0005-0000-0000-00002E1C0000}"/>
    <cellStyle name="Check Cell 12 2 2 9 3" xfId="7215" xr:uid="{00000000-0005-0000-0000-00002F1C0000}"/>
    <cellStyle name="Check Cell 12 2 3" xfId="7216" xr:uid="{00000000-0005-0000-0000-0000301C0000}"/>
    <cellStyle name="Check Cell 12 2 3 2" xfId="7217" xr:uid="{00000000-0005-0000-0000-0000311C0000}"/>
    <cellStyle name="Check Cell 12 2 3 2 2" xfId="7218" xr:uid="{00000000-0005-0000-0000-0000321C0000}"/>
    <cellStyle name="Check Cell 12 2 3 2 2 2" xfId="7219" xr:uid="{00000000-0005-0000-0000-0000331C0000}"/>
    <cellStyle name="Check Cell 12 2 3 2 3" xfId="7220" xr:uid="{00000000-0005-0000-0000-0000341C0000}"/>
    <cellStyle name="Check Cell 12 2 3 3" xfId="7221" xr:uid="{00000000-0005-0000-0000-0000351C0000}"/>
    <cellStyle name="Check Cell 12 2 3 3 2" xfId="7222" xr:uid="{00000000-0005-0000-0000-0000361C0000}"/>
    <cellStyle name="Check Cell 12 2 3 3 2 2" xfId="7223" xr:uid="{00000000-0005-0000-0000-0000371C0000}"/>
    <cellStyle name="Check Cell 12 2 3 3 3" xfId="7224" xr:uid="{00000000-0005-0000-0000-0000381C0000}"/>
    <cellStyle name="Check Cell 12 2 3 4" xfId="7225" xr:uid="{00000000-0005-0000-0000-0000391C0000}"/>
    <cellStyle name="Check Cell 12 2 3 4 2" xfId="7226" xr:uid="{00000000-0005-0000-0000-00003A1C0000}"/>
    <cellStyle name="Check Cell 12 2 3 4 2 2" xfId="7227" xr:uid="{00000000-0005-0000-0000-00003B1C0000}"/>
    <cellStyle name="Check Cell 12 2 3 4 3" xfId="7228" xr:uid="{00000000-0005-0000-0000-00003C1C0000}"/>
    <cellStyle name="Check Cell 12 2 3 5" xfId="7229" xr:uid="{00000000-0005-0000-0000-00003D1C0000}"/>
    <cellStyle name="Check Cell 12 2 3 5 2" xfId="7230" xr:uid="{00000000-0005-0000-0000-00003E1C0000}"/>
    <cellStyle name="Check Cell 12 2 3 5 2 2" xfId="7231" xr:uid="{00000000-0005-0000-0000-00003F1C0000}"/>
    <cellStyle name="Check Cell 12 2 3 5 3" xfId="7232" xr:uid="{00000000-0005-0000-0000-0000401C0000}"/>
    <cellStyle name="Check Cell 12 2 3 6" xfId="7233" xr:uid="{00000000-0005-0000-0000-0000411C0000}"/>
    <cellStyle name="Check Cell 12 2 3 6 2" xfId="7234" xr:uid="{00000000-0005-0000-0000-0000421C0000}"/>
    <cellStyle name="Check Cell 12 2 3 6 2 2" xfId="7235" xr:uid="{00000000-0005-0000-0000-0000431C0000}"/>
    <cellStyle name="Check Cell 12 2 3 6 3" xfId="7236" xr:uid="{00000000-0005-0000-0000-0000441C0000}"/>
    <cellStyle name="Check Cell 12 2 3 7" xfId="7237" xr:uid="{00000000-0005-0000-0000-0000451C0000}"/>
    <cellStyle name="Check Cell 12 2 3 7 2" xfId="7238" xr:uid="{00000000-0005-0000-0000-0000461C0000}"/>
    <cellStyle name="Check Cell 12 2 3 7 2 2" xfId="7239" xr:uid="{00000000-0005-0000-0000-0000471C0000}"/>
    <cellStyle name="Check Cell 12 2 3 7 3" xfId="7240" xr:uid="{00000000-0005-0000-0000-0000481C0000}"/>
    <cellStyle name="Check Cell 12 2 3 8" xfId="7241" xr:uid="{00000000-0005-0000-0000-0000491C0000}"/>
    <cellStyle name="Check Cell 12 2 3 8 2" xfId="7242" xr:uid="{00000000-0005-0000-0000-00004A1C0000}"/>
    <cellStyle name="Check Cell 12 2 3 8 2 2" xfId="7243" xr:uid="{00000000-0005-0000-0000-00004B1C0000}"/>
    <cellStyle name="Check Cell 12 2 3 8 3" xfId="7244" xr:uid="{00000000-0005-0000-0000-00004C1C0000}"/>
    <cellStyle name="Check Cell 12 2 3 9" xfId="7245" xr:uid="{00000000-0005-0000-0000-00004D1C0000}"/>
    <cellStyle name="Check Cell 12 2 3 9 2" xfId="7246" xr:uid="{00000000-0005-0000-0000-00004E1C0000}"/>
    <cellStyle name="Check Cell 12 2 3 9 2 2" xfId="7247" xr:uid="{00000000-0005-0000-0000-00004F1C0000}"/>
    <cellStyle name="Check Cell 12 2 3 9 3" xfId="7248" xr:uid="{00000000-0005-0000-0000-0000501C0000}"/>
    <cellStyle name="Check Cell 12 2 4" xfId="7249" xr:uid="{00000000-0005-0000-0000-0000511C0000}"/>
    <cellStyle name="Check Cell 12 2 4 2" xfId="7250" xr:uid="{00000000-0005-0000-0000-0000521C0000}"/>
    <cellStyle name="Check Cell 12 2 4 2 2" xfId="7251" xr:uid="{00000000-0005-0000-0000-0000531C0000}"/>
    <cellStyle name="Check Cell 12 2 4 2 2 2" xfId="7252" xr:uid="{00000000-0005-0000-0000-0000541C0000}"/>
    <cellStyle name="Check Cell 12 2 4 2 3" xfId="7253" xr:uid="{00000000-0005-0000-0000-0000551C0000}"/>
    <cellStyle name="Check Cell 12 2 4 3" xfId="7254" xr:uid="{00000000-0005-0000-0000-0000561C0000}"/>
    <cellStyle name="Check Cell 12 2 4 3 2" xfId="7255" xr:uid="{00000000-0005-0000-0000-0000571C0000}"/>
    <cellStyle name="Check Cell 12 2 4 3 2 2" xfId="7256" xr:uid="{00000000-0005-0000-0000-0000581C0000}"/>
    <cellStyle name="Check Cell 12 2 4 3 3" xfId="7257" xr:uid="{00000000-0005-0000-0000-0000591C0000}"/>
    <cellStyle name="Check Cell 12 2 4 4" xfId="7258" xr:uid="{00000000-0005-0000-0000-00005A1C0000}"/>
    <cellStyle name="Check Cell 12 2 4 4 2" xfId="7259" xr:uid="{00000000-0005-0000-0000-00005B1C0000}"/>
    <cellStyle name="Check Cell 12 2 4 4 2 2" xfId="7260" xr:uid="{00000000-0005-0000-0000-00005C1C0000}"/>
    <cellStyle name="Check Cell 12 2 4 4 3" xfId="7261" xr:uid="{00000000-0005-0000-0000-00005D1C0000}"/>
    <cellStyle name="Check Cell 12 2 4 5" xfId="7262" xr:uid="{00000000-0005-0000-0000-00005E1C0000}"/>
    <cellStyle name="Check Cell 12 2 4 5 2" xfId="7263" xr:uid="{00000000-0005-0000-0000-00005F1C0000}"/>
    <cellStyle name="Check Cell 12 2 4 5 2 2" xfId="7264" xr:uid="{00000000-0005-0000-0000-0000601C0000}"/>
    <cellStyle name="Check Cell 12 2 4 5 3" xfId="7265" xr:uid="{00000000-0005-0000-0000-0000611C0000}"/>
    <cellStyle name="Check Cell 12 2 4 6" xfId="7266" xr:uid="{00000000-0005-0000-0000-0000621C0000}"/>
    <cellStyle name="Check Cell 12 2 4 6 2" xfId="7267" xr:uid="{00000000-0005-0000-0000-0000631C0000}"/>
    <cellStyle name="Check Cell 12 2 4 6 2 2" xfId="7268" xr:uid="{00000000-0005-0000-0000-0000641C0000}"/>
    <cellStyle name="Check Cell 12 2 4 6 3" xfId="7269" xr:uid="{00000000-0005-0000-0000-0000651C0000}"/>
    <cellStyle name="Check Cell 12 2 4 7" xfId="7270" xr:uid="{00000000-0005-0000-0000-0000661C0000}"/>
    <cellStyle name="Check Cell 12 2 4 7 2" xfId="7271" xr:uid="{00000000-0005-0000-0000-0000671C0000}"/>
    <cellStyle name="Check Cell 12 2 4 7 2 2" xfId="7272" xr:uid="{00000000-0005-0000-0000-0000681C0000}"/>
    <cellStyle name="Check Cell 12 2 4 7 3" xfId="7273" xr:uid="{00000000-0005-0000-0000-0000691C0000}"/>
    <cellStyle name="Check Cell 12 2 4 8" xfId="7274" xr:uid="{00000000-0005-0000-0000-00006A1C0000}"/>
    <cellStyle name="Check Cell 12 2 4 8 2" xfId="7275" xr:uid="{00000000-0005-0000-0000-00006B1C0000}"/>
    <cellStyle name="Check Cell 12 2 4 8 2 2" xfId="7276" xr:uid="{00000000-0005-0000-0000-00006C1C0000}"/>
    <cellStyle name="Check Cell 12 2 4 8 3" xfId="7277" xr:uid="{00000000-0005-0000-0000-00006D1C0000}"/>
    <cellStyle name="Check Cell 12 2 4 9" xfId="7278" xr:uid="{00000000-0005-0000-0000-00006E1C0000}"/>
    <cellStyle name="Check Cell 12 2 4 9 2" xfId="7279" xr:uid="{00000000-0005-0000-0000-00006F1C0000}"/>
    <cellStyle name="Check Cell 12 2 4 9 2 2" xfId="7280" xr:uid="{00000000-0005-0000-0000-0000701C0000}"/>
    <cellStyle name="Check Cell 12 2 4 9 3" xfId="7281" xr:uid="{00000000-0005-0000-0000-0000711C0000}"/>
    <cellStyle name="Check Cell 12 2 5" xfId="7282" xr:uid="{00000000-0005-0000-0000-0000721C0000}"/>
    <cellStyle name="Check Cell 12 2 5 2" xfId="7283" xr:uid="{00000000-0005-0000-0000-0000731C0000}"/>
    <cellStyle name="Check Cell 12 2 5 2 2" xfId="7284" xr:uid="{00000000-0005-0000-0000-0000741C0000}"/>
    <cellStyle name="Check Cell 12 2 5 2 2 2" xfId="7285" xr:uid="{00000000-0005-0000-0000-0000751C0000}"/>
    <cellStyle name="Check Cell 12 2 5 2 3" xfId="7286" xr:uid="{00000000-0005-0000-0000-0000761C0000}"/>
    <cellStyle name="Check Cell 12 2 5 3" xfId="7287" xr:uid="{00000000-0005-0000-0000-0000771C0000}"/>
    <cellStyle name="Check Cell 12 2 5 3 2" xfId="7288" xr:uid="{00000000-0005-0000-0000-0000781C0000}"/>
    <cellStyle name="Check Cell 12 2 5 3 2 2" xfId="7289" xr:uid="{00000000-0005-0000-0000-0000791C0000}"/>
    <cellStyle name="Check Cell 12 2 5 3 3" xfId="7290" xr:uid="{00000000-0005-0000-0000-00007A1C0000}"/>
    <cellStyle name="Check Cell 12 2 5 4" xfId="7291" xr:uid="{00000000-0005-0000-0000-00007B1C0000}"/>
    <cellStyle name="Check Cell 12 2 5 4 2" xfId="7292" xr:uid="{00000000-0005-0000-0000-00007C1C0000}"/>
    <cellStyle name="Check Cell 12 2 5 4 2 2" xfId="7293" xr:uid="{00000000-0005-0000-0000-00007D1C0000}"/>
    <cellStyle name="Check Cell 12 2 5 4 3" xfId="7294" xr:uid="{00000000-0005-0000-0000-00007E1C0000}"/>
    <cellStyle name="Check Cell 12 2 5 5" xfId="7295" xr:uid="{00000000-0005-0000-0000-00007F1C0000}"/>
    <cellStyle name="Check Cell 12 2 5 5 2" xfId="7296" xr:uid="{00000000-0005-0000-0000-0000801C0000}"/>
    <cellStyle name="Check Cell 12 2 5 5 2 2" xfId="7297" xr:uid="{00000000-0005-0000-0000-0000811C0000}"/>
    <cellStyle name="Check Cell 12 2 5 5 3" xfId="7298" xr:uid="{00000000-0005-0000-0000-0000821C0000}"/>
    <cellStyle name="Check Cell 12 2 5 6" xfId="7299" xr:uid="{00000000-0005-0000-0000-0000831C0000}"/>
    <cellStyle name="Check Cell 12 2 5 6 2" xfId="7300" xr:uid="{00000000-0005-0000-0000-0000841C0000}"/>
    <cellStyle name="Check Cell 12 2 5 6 2 2" xfId="7301" xr:uid="{00000000-0005-0000-0000-0000851C0000}"/>
    <cellStyle name="Check Cell 12 2 5 6 3" xfId="7302" xr:uid="{00000000-0005-0000-0000-0000861C0000}"/>
    <cellStyle name="Check Cell 12 2 5 7" xfId="7303" xr:uid="{00000000-0005-0000-0000-0000871C0000}"/>
    <cellStyle name="Check Cell 12 2 5 7 2" xfId="7304" xr:uid="{00000000-0005-0000-0000-0000881C0000}"/>
    <cellStyle name="Check Cell 12 2 5 7 2 2" xfId="7305" xr:uid="{00000000-0005-0000-0000-0000891C0000}"/>
    <cellStyle name="Check Cell 12 2 5 7 3" xfId="7306" xr:uid="{00000000-0005-0000-0000-00008A1C0000}"/>
    <cellStyle name="Check Cell 12 2 5 8" xfId="7307" xr:uid="{00000000-0005-0000-0000-00008B1C0000}"/>
    <cellStyle name="Check Cell 12 2 5 8 2" xfId="7308" xr:uid="{00000000-0005-0000-0000-00008C1C0000}"/>
    <cellStyle name="Check Cell 12 2 5 8 2 2" xfId="7309" xr:uid="{00000000-0005-0000-0000-00008D1C0000}"/>
    <cellStyle name="Check Cell 12 2 5 8 3" xfId="7310" xr:uid="{00000000-0005-0000-0000-00008E1C0000}"/>
    <cellStyle name="Check Cell 12 2 5 9" xfId="7311" xr:uid="{00000000-0005-0000-0000-00008F1C0000}"/>
    <cellStyle name="Check Cell 12 2 5 9 2" xfId="7312" xr:uid="{00000000-0005-0000-0000-0000901C0000}"/>
    <cellStyle name="Check Cell 12 2 5 9 2 2" xfId="7313" xr:uid="{00000000-0005-0000-0000-0000911C0000}"/>
    <cellStyle name="Check Cell 12 2 5 9 3" xfId="7314" xr:uid="{00000000-0005-0000-0000-0000921C0000}"/>
    <cellStyle name="Check Cell 12 2 6" xfId="7315" xr:uid="{00000000-0005-0000-0000-0000931C0000}"/>
    <cellStyle name="Check Cell 12 2 6 2" xfId="7316" xr:uid="{00000000-0005-0000-0000-0000941C0000}"/>
    <cellStyle name="Check Cell 12 2 6 2 2" xfId="7317" xr:uid="{00000000-0005-0000-0000-0000951C0000}"/>
    <cellStyle name="Check Cell 12 2 6 3" xfId="7318" xr:uid="{00000000-0005-0000-0000-0000961C0000}"/>
    <cellStyle name="Check Cell 12 2 7" xfId="7319" xr:uid="{00000000-0005-0000-0000-0000971C0000}"/>
    <cellStyle name="Check Cell 12 2 7 2" xfId="7320" xr:uid="{00000000-0005-0000-0000-0000981C0000}"/>
    <cellStyle name="Check Cell 12 2 7 2 2" xfId="7321" xr:uid="{00000000-0005-0000-0000-0000991C0000}"/>
    <cellStyle name="Check Cell 12 2 7 3" xfId="7322" xr:uid="{00000000-0005-0000-0000-00009A1C0000}"/>
    <cellStyle name="Check Cell 12 2 8" xfId="7323" xr:uid="{00000000-0005-0000-0000-00009B1C0000}"/>
    <cellStyle name="Check Cell 12 2 8 2" xfId="7324" xr:uid="{00000000-0005-0000-0000-00009C1C0000}"/>
    <cellStyle name="Check Cell 12 2 8 2 2" xfId="7325" xr:uid="{00000000-0005-0000-0000-00009D1C0000}"/>
    <cellStyle name="Check Cell 12 2 8 3" xfId="7326" xr:uid="{00000000-0005-0000-0000-00009E1C0000}"/>
    <cellStyle name="Check Cell 12 2 9" xfId="7327" xr:uid="{00000000-0005-0000-0000-00009F1C0000}"/>
    <cellStyle name="Check Cell 12 2 9 2" xfId="7328" xr:uid="{00000000-0005-0000-0000-0000A01C0000}"/>
    <cellStyle name="Check Cell 12 2 9 2 2" xfId="7329" xr:uid="{00000000-0005-0000-0000-0000A11C0000}"/>
    <cellStyle name="Check Cell 12 2 9 3" xfId="7330" xr:uid="{00000000-0005-0000-0000-0000A21C0000}"/>
    <cellStyle name="Check Cell 12 3" xfId="7331" xr:uid="{00000000-0005-0000-0000-0000A31C0000}"/>
    <cellStyle name="Check Cell 12 3 2" xfId="7332" xr:uid="{00000000-0005-0000-0000-0000A41C0000}"/>
    <cellStyle name="Check Cell 12 3 2 2" xfId="7333" xr:uid="{00000000-0005-0000-0000-0000A51C0000}"/>
    <cellStyle name="Check Cell 12 3 3" xfId="7334" xr:uid="{00000000-0005-0000-0000-0000A61C0000}"/>
    <cellStyle name="Check Cell 12 4" xfId="7335" xr:uid="{00000000-0005-0000-0000-0000A71C0000}"/>
    <cellStyle name="Check Cell 12 4 2" xfId="7336" xr:uid="{00000000-0005-0000-0000-0000A81C0000}"/>
    <cellStyle name="Check Cell 13" xfId="7337" xr:uid="{00000000-0005-0000-0000-0000A91C0000}"/>
    <cellStyle name="Check Cell 13 2" xfId="7338" xr:uid="{00000000-0005-0000-0000-0000AA1C0000}"/>
    <cellStyle name="Check Cell 13 2 10" xfId="7339" xr:uid="{00000000-0005-0000-0000-0000AB1C0000}"/>
    <cellStyle name="Check Cell 13 2 10 2" xfId="7340" xr:uid="{00000000-0005-0000-0000-0000AC1C0000}"/>
    <cellStyle name="Check Cell 13 2 10 2 2" xfId="7341" xr:uid="{00000000-0005-0000-0000-0000AD1C0000}"/>
    <cellStyle name="Check Cell 13 2 10 3" xfId="7342" xr:uid="{00000000-0005-0000-0000-0000AE1C0000}"/>
    <cellStyle name="Check Cell 13 2 11" xfId="7343" xr:uid="{00000000-0005-0000-0000-0000AF1C0000}"/>
    <cellStyle name="Check Cell 13 2 11 2" xfId="7344" xr:uid="{00000000-0005-0000-0000-0000B01C0000}"/>
    <cellStyle name="Check Cell 13 2 11 2 2" xfId="7345" xr:uid="{00000000-0005-0000-0000-0000B11C0000}"/>
    <cellStyle name="Check Cell 13 2 11 3" xfId="7346" xr:uid="{00000000-0005-0000-0000-0000B21C0000}"/>
    <cellStyle name="Check Cell 13 2 12" xfId="7347" xr:uid="{00000000-0005-0000-0000-0000B31C0000}"/>
    <cellStyle name="Check Cell 13 2 12 2" xfId="7348" xr:uid="{00000000-0005-0000-0000-0000B41C0000}"/>
    <cellStyle name="Check Cell 13 2 12 2 2" xfId="7349" xr:uid="{00000000-0005-0000-0000-0000B51C0000}"/>
    <cellStyle name="Check Cell 13 2 12 3" xfId="7350" xr:uid="{00000000-0005-0000-0000-0000B61C0000}"/>
    <cellStyle name="Check Cell 13 2 13" xfId="7351" xr:uid="{00000000-0005-0000-0000-0000B71C0000}"/>
    <cellStyle name="Check Cell 13 2 13 2" xfId="7352" xr:uid="{00000000-0005-0000-0000-0000B81C0000}"/>
    <cellStyle name="Check Cell 13 2 13 2 2" xfId="7353" xr:uid="{00000000-0005-0000-0000-0000B91C0000}"/>
    <cellStyle name="Check Cell 13 2 13 3" xfId="7354" xr:uid="{00000000-0005-0000-0000-0000BA1C0000}"/>
    <cellStyle name="Check Cell 13 2 2" xfId="7355" xr:uid="{00000000-0005-0000-0000-0000BB1C0000}"/>
    <cellStyle name="Check Cell 13 2 2 2" xfId="7356" xr:uid="{00000000-0005-0000-0000-0000BC1C0000}"/>
    <cellStyle name="Check Cell 13 2 2 2 2" xfId="7357" xr:uid="{00000000-0005-0000-0000-0000BD1C0000}"/>
    <cellStyle name="Check Cell 13 2 2 2 2 2" xfId="7358" xr:uid="{00000000-0005-0000-0000-0000BE1C0000}"/>
    <cellStyle name="Check Cell 13 2 2 2 3" xfId="7359" xr:uid="{00000000-0005-0000-0000-0000BF1C0000}"/>
    <cellStyle name="Check Cell 13 2 2 3" xfId="7360" xr:uid="{00000000-0005-0000-0000-0000C01C0000}"/>
    <cellStyle name="Check Cell 13 2 2 3 2" xfId="7361" xr:uid="{00000000-0005-0000-0000-0000C11C0000}"/>
    <cellStyle name="Check Cell 13 2 2 3 2 2" xfId="7362" xr:uid="{00000000-0005-0000-0000-0000C21C0000}"/>
    <cellStyle name="Check Cell 13 2 2 3 3" xfId="7363" xr:uid="{00000000-0005-0000-0000-0000C31C0000}"/>
    <cellStyle name="Check Cell 13 2 2 4" xfId="7364" xr:uid="{00000000-0005-0000-0000-0000C41C0000}"/>
    <cellStyle name="Check Cell 13 2 2 4 2" xfId="7365" xr:uid="{00000000-0005-0000-0000-0000C51C0000}"/>
    <cellStyle name="Check Cell 13 2 2 4 2 2" xfId="7366" xr:uid="{00000000-0005-0000-0000-0000C61C0000}"/>
    <cellStyle name="Check Cell 13 2 2 4 3" xfId="7367" xr:uid="{00000000-0005-0000-0000-0000C71C0000}"/>
    <cellStyle name="Check Cell 13 2 2 5" xfId="7368" xr:uid="{00000000-0005-0000-0000-0000C81C0000}"/>
    <cellStyle name="Check Cell 13 2 2 5 2" xfId="7369" xr:uid="{00000000-0005-0000-0000-0000C91C0000}"/>
    <cellStyle name="Check Cell 13 2 2 5 2 2" xfId="7370" xr:uid="{00000000-0005-0000-0000-0000CA1C0000}"/>
    <cellStyle name="Check Cell 13 2 2 5 3" xfId="7371" xr:uid="{00000000-0005-0000-0000-0000CB1C0000}"/>
    <cellStyle name="Check Cell 13 2 2 6" xfId="7372" xr:uid="{00000000-0005-0000-0000-0000CC1C0000}"/>
    <cellStyle name="Check Cell 13 2 2 6 2" xfId="7373" xr:uid="{00000000-0005-0000-0000-0000CD1C0000}"/>
    <cellStyle name="Check Cell 13 2 2 6 2 2" xfId="7374" xr:uid="{00000000-0005-0000-0000-0000CE1C0000}"/>
    <cellStyle name="Check Cell 13 2 2 6 3" xfId="7375" xr:uid="{00000000-0005-0000-0000-0000CF1C0000}"/>
    <cellStyle name="Check Cell 13 2 2 7" xfId="7376" xr:uid="{00000000-0005-0000-0000-0000D01C0000}"/>
    <cellStyle name="Check Cell 13 2 2 7 2" xfId="7377" xr:uid="{00000000-0005-0000-0000-0000D11C0000}"/>
    <cellStyle name="Check Cell 13 2 2 7 2 2" xfId="7378" xr:uid="{00000000-0005-0000-0000-0000D21C0000}"/>
    <cellStyle name="Check Cell 13 2 2 7 3" xfId="7379" xr:uid="{00000000-0005-0000-0000-0000D31C0000}"/>
    <cellStyle name="Check Cell 13 2 2 8" xfId="7380" xr:uid="{00000000-0005-0000-0000-0000D41C0000}"/>
    <cellStyle name="Check Cell 13 2 2 8 2" xfId="7381" xr:uid="{00000000-0005-0000-0000-0000D51C0000}"/>
    <cellStyle name="Check Cell 13 2 2 8 2 2" xfId="7382" xr:uid="{00000000-0005-0000-0000-0000D61C0000}"/>
    <cellStyle name="Check Cell 13 2 2 8 3" xfId="7383" xr:uid="{00000000-0005-0000-0000-0000D71C0000}"/>
    <cellStyle name="Check Cell 13 2 2 9" xfId="7384" xr:uid="{00000000-0005-0000-0000-0000D81C0000}"/>
    <cellStyle name="Check Cell 13 2 2 9 2" xfId="7385" xr:uid="{00000000-0005-0000-0000-0000D91C0000}"/>
    <cellStyle name="Check Cell 13 2 2 9 2 2" xfId="7386" xr:uid="{00000000-0005-0000-0000-0000DA1C0000}"/>
    <cellStyle name="Check Cell 13 2 2 9 3" xfId="7387" xr:uid="{00000000-0005-0000-0000-0000DB1C0000}"/>
    <cellStyle name="Check Cell 13 2 3" xfId="7388" xr:uid="{00000000-0005-0000-0000-0000DC1C0000}"/>
    <cellStyle name="Check Cell 13 2 3 2" xfId="7389" xr:uid="{00000000-0005-0000-0000-0000DD1C0000}"/>
    <cellStyle name="Check Cell 13 2 3 2 2" xfId="7390" xr:uid="{00000000-0005-0000-0000-0000DE1C0000}"/>
    <cellStyle name="Check Cell 13 2 3 2 2 2" xfId="7391" xr:uid="{00000000-0005-0000-0000-0000DF1C0000}"/>
    <cellStyle name="Check Cell 13 2 3 2 3" xfId="7392" xr:uid="{00000000-0005-0000-0000-0000E01C0000}"/>
    <cellStyle name="Check Cell 13 2 3 3" xfId="7393" xr:uid="{00000000-0005-0000-0000-0000E11C0000}"/>
    <cellStyle name="Check Cell 13 2 3 3 2" xfId="7394" xr:uid="{00000000-0005-0000-0000-0000E21C0000}"/>
    <cellStyle name="Check Cell 13 2 3 3 2 2" xfId="7395" xr:uid="{00000000-0005-0000-0000-0000E31C0000}"/>
    <cellStyle name="Check Cell 13 2 3 3 3" xfId="7396" xr:uid="{00000000-0005-0000-0000-0000E41C0000}"/>
    <cellStyle name="Check Cell 13 2 3 4" xfId="7397" xr:uid="{00000000-0005-0000-0000-0000E51C0000}"/>
    <cellStyle name="Check Cell 13 2 3 4 2" xfId="7398" xr:uid="{00000000-0005-0000-0000-0000E61C0000}"/>
    <cellStyle name="Check Cell 13 2 3 4 2 2" xfId="7399" xr:uid="{00000000-0005-0000-0000-0000E71C0000}"/>
    <cellStyle name="Check Cell 13 2 3 4 3" xfId="7400" xr:uid="{00000000-0005-0000-0000-0000E81C0000}"/>
    <cellStyle name="Check Cell 13 2 3 5" xfId="7401" xr:uid="{00000000-0005-0000-0000-0000E91C0000}"/>
    <cellStyle name="Check Cell 13 2 3 5 2" xfId="7402" xr:uid="{00000000-0005-0000-0000-0000EA1C0000}"/>
    <cellStyle name="Check Cell 13 2 3 5 2 2" xfId="7403" xr:uid="{00000000-0005-0000-0000-0000EB1C0000}"/>
    <cellStyle name="Check Cell 13 2 3 5 3" xfId="7404" xr:uid="{00000000-0005-0000-0000-0000EC1C0000}"/>
    <cellStyle name="Check Cell 13 2 3 6" xfId="7405" xr:uid="{00000000-0005-0000-0000-0000ED1C0000}"/>
    <cellStyle name="Check Cell 13 2 3 6 2" xfId="7406" xr:uid="{00000000-0005-0000-0000-0000EE1C0000}"/>
    <cellStyle name="Check Cell 13 2 3 6 2 2" xfId="7407" xr:uid="{00000000-0005-0000-0000-0000EF1C0000}"/>
    <cellStyle name="Check Cell 13 2 3 6 3" xfId="7408" xr:uid="{00000000-0005-0000-0000-0000F01C0000}"/>
    <cellStyle name="Check Cell 13 2 3 7" xfId="7409" xr:uid="{00000000-0005-0000-0000-0000F11C0000}"/>
    <cellStyle name="Check Cell 13 2 3 7 2" xfId="7410" xr:uid="{00000000-0005-0000-0000-0000F21C0000}"/>
    <cellStyle name="Check Cell 13 2 3 7 2 2" xfId="7411" xr:uid="{00000000-0005-0000-0000-0000F31C0000}"/>
    <cellStyle name="Check Cell 13 2 3 7 3" xfId="7412" xr:uid="{00000000-0005-0000-0000-0000F41C0000}"/>
    <cellStyle name="Check Cell 13 2 3 8" xfId="7413" xr:uid="{00000000-0005-0000-0000-0000F51C0000}"/>
    <cellStyle name="Check Cell 13 2 3 8 2" xfId="7414" xr:uid="{00000000-0005-0000-0000-0000F61C0000}"/>
    <cellStyle name="Check Cell 13 2 3 8 2 2" xfId="7415" xr:uid="{00000000-0005-0000-0000-0000F71C0000}"/>
    <cellStyle name="Check Cell 13 2 3 8 3" xfId="7416" xr:uid="{00000000-0005-0000-0000-0000F81C0000}"/>
    <cellStyle name="Check Cell 13 2 3 9" xfId="7417" xr:uid="{00000000-0005-0000-0000-0000F91C0000}"/>
    <cellStyle name="Check Cell 13 2 3 9 2" xfId="7418" xr:uid="{00000000-0005-0000-0000-0000FA1C0000}"/>
    <cellStyle name="Check Cell 13 2 3 9 2 2" xfId="7419" xr:uid="{00000000-0005-0000-0000-0000FB1C0000}"/>
    <cellStyle name="Check Cell 13 2 3 9 3" xfId="7420" xr:uid="{00000000-0005-0000-0000-0000FC1C0000}"/>
    <cellStyle name="Check Cell 13 2 4" xfId="7421" xr:uid="{00000000-0005-0000-0000-0000FD1C0000}"/>
    <cellStyle name="Check Cell 13 2 4 2" xfId="7422" xr:uid="{00000000-0005-0000-0000-0000FE1C0000}"/>
    <cellStyle name="Check Cell 13 2 4 2 2" xfId="7423" xr:uid="{00000000-0005-0000-0000-0000FF1C0000}"/>
    <cellStyle name="Check Cell 13 2 4 2 2 2" xfId="7424" xr:uid="{00000000-0005-0000-0000-0000001D0000}"/>
    <cellStyle name="Check Cell 13 2 4 2 3" xfId="7425" xr:uid="{00000000-0005-0000-0000-0000011D0000}"/>
    <cellStyle name="Check Cell 13 2 4 3" xfId="7426" xr:uid="{00000000-0005-0000-0000-0000021D0000}"/>
    <cellStyle name="Check Cell 13 2 4 3 2" xfId="7427" xr:uid="{00000000-0005-0000-0000-0000031D0000}"/>
    <cellStyle name="Check Cell 13 2 4 3 2 2" xfId="7428" xr:uid="{00000000-0005-0000-0000-0000041D0000}"/>
    <cellStyle name="Check Cell 13 2 4 3 3" xfId="7429" xr:uid="{00000000-0005-0000-0000-0000051D0000}"/>
    <cellStyle name="Check Cell 13 2 4 4" xfId="7430" xr:uid="{00000000-0005-0000-0000-0000061D0000}"/>
    <cellStyle name="Check Cell 13 2 4 4 2" xfId="7431" xr:uid="{00000000-0005-0000-0000-0000071D0000}"/>
    <cellStyle name="Check Cell 13 2 4 4 2 2" xfId="7432" xr:uid="{00000000-0005-0000-0000-0000081D0000}"/>
    <cellStyle name="Check Cell 13 2 4 4 3" xfId="7433" xr:uid="{00000000-0005-0000-0000-0000091D0000}"/>
    <cellStyle name="Check Cell 13 2 4 5" xfId="7434" xr:uid="{00000000-0005-0000-0000-00000A1D0000}"/>
    <cellStyle name="Check Cell 13 2 4 5 2" xfId="7435" xr:uid="{00000000-0005-0000-0000-00000B1D0000}"/>
    <cellStyle name="Check Cell 13 2 4 5 2 2" xfId="7436" xr:uid="{00000000-0005-0000-0000-00000C1D0000}"/>
    <cellStyle name="Check Cell 13 2 4 5 3" xfId="7437" xr:uid="{00000000-0005-0000-0000-00000D1D0000}"/>
    <cellStyle name="Check Cell 13 2 4 6" xfId="7438" xr:uid="{00000000-0005-0000-0000-00000E1D0000}"/>
    <cellStyle name="Check Cell 13 2 4 6 2" xfId="7439" xr:uid="{00000000-0005-0000-0000-00000F1D0000}"/>
    <cellStyle name="Check Cell 13 2 4 6 2 2" xfId="7440" xr:uid="{00000000-0005-0000-0000-0000101D0000}"/>
    <cellStyle name="Check Cell 13 2 4 6 3" xfId="7441" xr:uid="{00000000-0005-0000-0000-0000111D0000}"/>
    <cellStyle name="Check Cell 13 2 4 7" xfId="7442" xr:uid="{00000000-0005-0000-0000-0000121D0000}"/>
    <cellStyle name="Check Cell 13 2 4 7 2" xfId="7443" xr:uid="{00000000-0005-0000-0000-0000131D0000}"/>
    <cellStyle name="Check Cell 13 2 4 7 2 2" xfId="7444" xr:uid="{00000000-0005-0000-0000-0000141D0000}"/>
    <cellStyle name="Check Cell 13 2 4 7 3" xfId="7445" xr:uid="{00000000-0005-0000-0000-0000151D0000}"/>
    <cellStyle name="Check Cell 13 2 4 8" xfId="7446" xr:uid="{00000000-0005-0000-0000-0000161D0000}"/>
    <cellStyle name="Check Cell 13 2 4 8 2" xfId="7447" xr:uid="{00000000-0005-0000-0000-0000171D0000}"/>
    <cellStyle name="Check Cell 13 2 4 8 2 2" xfId="7448" xr:uid="{00000000-0005-0000-0000-0000181D0000}"/>
    <cellStyle name="Check Cell 13 2 4 8 3" xfId="7449" xr:uid="{00000000-0005-0000-0000-0000191D0000}"/>
    <cellStyle name="Check Cell 13 2 4 9" xfId="7450" xr:uid="{00000000-0005-0000-0000-00001A1D0000}"/>
    <cellStyle name="Check Cell 13 2 4 9 2" xfId="7451" xr:uid="{00000000-0005-0000-0000-00001B1D0000}"/>
    <cellStyle name="Check Cell 13 2 4 9 2 2" xfId="7452" xr:uid="{00000000-0005-0000-0000-00001C1D0000}"/>
    <cellStyle name="Check Cell 13 2 4 9 3" xfId="7453" xr:uid="{00000000-0005-0000-0000-00001D1D0000}"/>
    <cellStyle name="Check Cell 13 2 5" xfId="7454" xr:uid="{00000000-0005-0000-0000-00001E1D0000}"/>
    <cellStyle name="Check Cell 13 2 5 2" xfId="7455" xr:uid="{00000000-0005-0000-0000-00001F1D0000}"/>
    <cellStyle name="Check Cell 13 2 5 2 2" xfId="7456" xr:uid="{00000000-0005-0000-0000-0000201D0000}"/>
    <cellStyle name="Check Cell 13 2 5 2 2 2" xfId="7457" xr:uid="{00000000-0005-0000-0000-0000211D0000}"/>
    <cellStyle name="Check Cell 13 2 5 2 3" xfId="7458" xr:uid="{00000000-0005-0000-0000-0000221D0000}"/>
    <cellStyle name="Check Cell 13 2 5 3" xfId="7459" xr:uid="{00000000-0005-0000-0000-0000231D0000}"/>
    <cellStyle name="Check Cell 13 2 5 3 2" xfId="7460" xr:uid="{00000000-0005-0000-0000-0000241D0000}"/>
    <cellStyle name="Check Cell 13 2 5 3 2 2" xfId="7461" xr:uid="{00000000-0005-0000-0000-0000251D0000}"/>
    <cellStyle name="Check Cell 13 2 5 3 3" xfId="7462" xr:uid="{00000000-0005-0000-0000-0000261D0000}"/>
    <cellStyle name="Check Cell 13 2 5 4" xfId="7463" xr:uid="{00000000-0005-0000-0000-0000271D0000}"/>
    <cellStyle name="Check Cell 13 2 5 4 2" xfId="7464" xr:uid="{00000000-0005-0000-0000-0000281D0000}"/>
    <cellStyle name="Check Cell 13 2 5 4 2 2" xfId="7465" xr:uid="{00000000-0005-0000-0000-0000291D0000}"/>
    <cellStyle name="Check Cell 13 2 5 4 3" xfId="7466" xr:uid="{00000000-0005-0000-0000-00002A1D0000}"/>
    <cellStyle name="Check Cell 13 2 5 5" xfId="7467" xr:uid="{00000000-0005-0000-0000-00002B1D0000}"/>
    <cellStyle name="Check Cell 13 2 5 5 2" xfId="7468" xr:uid="{00000000-0005-0000-0000-00002C1D0000}"/>
    <cellStyle name="Check Cell 13 2 5 5 2 2" xfId="7469" xr:uid="{00000000-0005-0000-0000-00002D1D0000}"/>
    <cellStyle name="Check Cell 13 2 5 5 3" xfId="7470" xr:uid="{00000000-0005-0000-0000-00002E1D0000}"/>
    <cellStyle name="Check Cell 13 2 5 6" xfId="7471" xr:uid="{00000000-0005-0000-0000-00002F1D0000}"/>
    <cellStyle name="Check Cell 13 2 5 6 2" xfId="7472" xr:uid="{00000000-0005-0000-0000-0000301D0000}"/>
    <cellStyle name="Check Cell 13 2 5 6 2 2" xfId="7473" xr:uid="{00000000-0005-0000-0000-0000311D0000}"/>
    <cellStyle name="Check Cell 13 2 5 6 3" xfId="7474" xr:uid="{00000000-0005-0000-0000-0000321D0000}"/>
    <cellStyle name="Check Cell 13 2 5 7" xfId="7475" xr:uid="{00000000-0005-0000-0000-0000331D0000}"/>
    <cellStyle name="Check Cell 13 2 5 7 2" xfId="7476" xr:uid="{00000000-0005-0000-0000-0000341D0000}"/>
    <cellStyle name="Check Cell 13 2 5 7 2 2" xfId="7477" xr:uid="{00000000-0005-0000-0000-0000351D0000}"/>
    <cellStyle name="Check Cell 13 2 5 7 3" xfId="7478" xr:uid="{00000000-0005-0000-0000-0000361D0000}"/>
    <cellStyle name="Check Cell 13 2 5 8" xfId="7479" xr:uid="{00000000-0005-0000-0000-0000371D0000}"/>
    <cellStyle name="Check Cell 13 2 5 8 2" xfId="7480" xr:uid="{00000000-0005-0000-0000-0000381D0000}"/>
    <cellStyle name="Check Cell 13 2 5 8 2 2" xfId="7481" xr:uid="{00000000-0005-0000-0000-0000391D0000}"/>
    <cellStyle name="Check Cell 13 2 5 8 3" xfId="7482" xr:uid="{00000000-0005-0000-0000-00003A1D0000}"/>
    <cellStyle name="Check Cell 13 2 5 9" xfId="7483" xr:uid="{00000000-0005-0000-0000-00003B1D0000}"/>
    <cellStyle name="Check Cell 13 2 5 9 2" xfId="7484" xr:uid="{00000000-0005-0000-0000-00003C1D0000}"/>
    <cellStyle name="Check Cell 13 2 5 9 2 2" xfId="7485" xr:uid="{00000000-0005-0000-0000-00003D1D0000}"/>
    <cellStyle name="Check Cell 13 2 5 9 3" xfId="7486" xr:uid="{00000000-0005-0000-0000-00003E1D0000}"/>
    <cellStyle name="Check Cell 13 2 6" xfId="7487" xr:uid="{00000000-0005-0000-0000-00003F1D0000}"/>
    <cellStyle name="Check Cell 13 2 6 2" xfId="7488" xr:uid="{00000000-0005-0000-0000-0000401D0000}"/>
    <cellStyle name="Check Cell 13 2 6 2 2" xfId="7489" xr:uid="{00000000-0005-0000-0000-0000411D0000}"/>
    <cellStyle name="Check Cell 13 2 6 3" xfId="7490" xr:uid="{00000000-0005-0000-0000-0000421D0000}"/>
    <cellStyle name="Check Cell 13 2 7" xfId="7491" xr:uid="{00000000-0005-0000-0000-0000431D0000}"/>
    <cellStyle name="Check Cell 13 2 7 2" xfId="7492" xr:uid="{00000000-0005-0000-0000-0000441D0000}"/>
    <cellStyle name="Check Cell 13 2 7 2 2" xfId="7493" xr:uid="{00000000-0005-0000-0000-0000451D0000}"/>
    <cellStyle name="Check Cell 13 2 7 3" xfId="7494" xr:uid="{00000000-0005-0000-0000-0000461D0000}"/>
    <cellStyle name="Check Cell 13 2 8" xfId="7495" xr:uid="{00000000-0005-0000-0000-0000471D0000}"/>
    <cellStyle name="Check Cell 13 2 8 2" xfId="7496" xr:uid="{00000000-0005-0000-0000-0000481D0000}"/>
    <cellStyle name="Check Cell 13 2 8 2 2" xfId="7497" xr:uid="{00000000-0005-0000-0000-0000491D0000}"/>
    <cellStyle name="Check Cell 13 2 8 3" xfId="7498" xr:uid="{00000000-0005-0000-0000-00004A1D0000}"/>
    <cellStyle name="Check Cell 13 2 9" xfId="7499" xr:uid="{00000000-0005-0000-0000-00004B1D0000}"/>
    <cellStyle name="Check Cell 13 2 9 2" xfId="7500" xr:uid="{00000000-0005-0000-0000-00004C1D0000}"/>
    <cellStyle name="Check Cell 13 2 9 2 2" xfId="7501" xr:uid="{00000000-0005-0000-0000-00004D1D0000}"/>
    <cellStyle name="Check Cell 13 2 9 3" xfId="7502" xr:uid="{00000000-0005-0000-0000-00004E1D0000}"/>
    <cellStyle name="Check Cell 13 3" xfId="7503" xr:uid="{00000000-0005-0000-0000-00004F1D0000}"/>
    <cellStyle name="Check Cell 13 3 2" xfId="7504" xr:uid="{00000000-0005-0000-0000-0000501D0000}"/>
    <cellStyle name="Check Cell 13 3 2 2" xfId="7505" xr:uid="{00000000-0005-0000-0000-0000511D0000}"/>
    <cellStyle name="Check Cell 13 3 3" xfId="7506" xr:uid="{00000000-0005-0000-0000-0000521D0000}"/>
    <cellStyle name="Check Cell 13 4" xfId="7507" xr:uid="{00000000-0005-0000-0000-0000531D0000}"/>
    <cellStyle name="Check Cell 13 4 2" xfId="7508" xr:uid="{00000000-0005-0000-0000-0000541D0000}"/>
    <cellStyle name="Check Cell 14" xfId="7509" xr:uid="{00000000-0005-0000-0000-0000551D0000}"/>
    <cellStyle name="Check Cell 14 2" xfId="7510" xr:uid="{00000000-0005-0000-0000-0000561D0000}"/>
    <cellStyle name="Check Cell 14 2 10" xfId="7511" xr:uid="{00000000-0005-0000-0000-0000571D0000}"/>
    <cellStyle name="Check Cell 14 2 10 2" xfId="7512" xr:uid="{00000000-0005-0000-0000-0000581D0000}"/>
    <cellStyle name="Check Cell 14 2 10 2 2" xfId="7513" xr:uid="{00000000-0005-0000-0000-0000591D0000}"/>
    <cellStyle name="Check Cell 14 2 10 3" xfId="7514" xr:uid="{00000000-0005-0000-0000-00005A1D0000}"/>
    <cellStyle name="Check Cell 14 2 11" xfId="7515" xr:uid="{00000000-0005-0000-0000-00005B1D0000}"/>
    <cellStyle name="Check Cell 14 2 11 2" xfId="7516" xr:uid="{00000000-0005-0000-0000-00005C1D0000}"/>
    <cellStyle name="Check Cell 14 2 11 2 2" xfId="7517" xr:uid="{00000000-0005-0000-0000-00005D1D0000}"/>
    <cellStyle name="Check Cell 14 2 11 3" xfId="7518" xr:uid="{00000000-0005-0000-0000-00005E1D0000}"/>
    <cellStyle name="Check Cell 14 2 12" xfId="7519" xr:uid="{00000000-0005-0000-0000-00005F1D0000}"/>
    <cellStyle name="Check Cell 14 2 12 2" xfId="7520" xr:uid="{00000000-0005-0000-0000-0000601D0000}"/>
    <cellStyle name="Check Cell 14 2 12 2 2" xfId="7521" xr:uid="{00000000-0005-0000-0000-0000611D0000}"/>
    <cellStyle name="Check Cell 14 2 12 3" xfId="7522" xr:uid="{00000000-0005-0000-0000-0000621D0000}"/>
    <cellStyle name="Check Cell 14 2 13" xfId="7523" xr:uid="{00000000-0005-0000-0000-0000631D0000}"/>
    <cellStyle name="Check Cell 14 2 13 2" xfId="7524" xr:uid="{00000000-0005-0000-0000-0000641D0000}"/>
    <cellStyle name="Check Cell 14 2 13 2 2" xfId="7525" xr:uid="{00000000-0005-0000-0000-0000651D0000}"/>
    <cellStyle name="Check Cell 14 2 13 3" xfId="7526" xr:uid="{00000000-0005-0000-0000-0000661D0000}"/>
    <cellStyle name="Check Cell 14 2 2" xfId="7527" xr:uid="{00000000-0005-0000-0000-0000671D0000}"/>
    <cellStyle name="Check Cell 14 2 2 2" xfId="7528" xr:uid="{00000000-0005-0000-0000-0000681D0000}"/>
    <cellStyle name="Check Cell 14 2 2 2 2" xfId="7529" xr:uid="{00000000-0005-0000-0000-0000691D0000}"/>
    <cellStyle name="Check Cell 14 2 2 2 2 2" xfId="7530" xr:uid="{00000000-0005-0000-0000-00006A1D0000}"/>
    <cellStyle name="Check Cell 14 2 2 2 3" xfId="7531" xr:uid="{00000000-0005-0000-0000-00006B1D0000}"/>
    <cellStyle name="Check Cell 14 2 2 3" xfId="7532" xr:uid="{00000000-0005-0000-0000-00006C1D0000}"/>
    <cellStyle name="Check Cell 14 2 2 3 2" xfId="7533" xr:uid="{00000000-0005-0000-0000-00006D1D0000}"/>
    <cellStyle name="Check Cell 14 2 2 3 2 2" xfId="7534" xr:uid="{00000000-0005-0000-0000-00006E1D0000}"/>
    <cellStyle name="Check Cell 14 2 2 3 3" xfId="7535" xr:uid="{00000000-0005-0000-0000-00006F1D0000}"/>
    <cellStyle name="Check Cell 14 2 2 4" xfId="7536" xr:uid="{00000000-0005-0000-0000-0000701D0000}"/>
    <cellStyle name="Check Cell 14 2 2 4 2" xfId="7537" xr:uid="{00000000-0005-0000-0000-0000711D0000}"/>
    <cellStyle name="Check Cell 14 2 2 4 2 2" xfId="7538" xr:uid="{00000000-0005-0000-0000-0000721D0000}"/>
    <cellStyle name="Check Cell 14 2 2 4 3" xfId="7539" xr:uid="{00000000-0005-0000-0000-0000731D0000}"/>
    <cellStyle name="Check Cell 14 2 2 5" xfId="7540" xr:uid="{00000000-0005-0000-0000-0000741D0000}"/>
    <cellStyle name="Check Cell 14 2 2 5 2" xfId="7541" xr:uid="{00000000-0005-0000-0000-0000751D0000}"/>
    <cellStyle name="Check Cell 14 2 2 5 2 2" xfId="7542" xr:uid="{00000000-0005-0000-0000-0000761D0000}"/>
    <cellStyle name="Check Cell 14 2 2 5 3" xfId="7543" xr:uid="{00000000-0005-0000-0000-0000771D0000}"/>
    <cellStyle name="Check Cell 14 2 2 6" xfId="7544" xr:uid="{00000000-0005-0000-0000-0000781D0000}"/>
    <cellStyle name="Check Cell 14 2 2 6 2" xfId="7545" xr:uid="{00000000-0005-0000-0000-0000791D0000}"/>
    <cellStyle name="Check Cell 14 2 2 6 2 2" xfId="7546" xr:uid="{00000000-0005-0000-0000-00007A1D0000}"/>
    <cellStyle name="Check Cell 14 2 2 6 3" xfId="7547" xr:uid="{00000000-0005-0000-0000-00007B1D0000}"/>
    <cellStyle name="Check Cell 14 2 2 7" xfId="7548" xr:uid="{00000000-0005-0000-0000-00007C1D0000}"/>
    <cellStyle name="Check Cell 14 2 2 7 2" xfId="7549" xr:uid="{00000000-0005-0000-0000-00007D1D0000}"/>
    <cellStyle name="Check Cell 14 2 2 7 2 2" xfId="7550" xr:uid="{00000000-0005-0000-0000-00007E1D0000}"/>
    <cellStyle name="Check Cell 14 2 2 7 3" xfId="7551" xr:uid="{00000000-0005-0000-0000-00007F1D0000}"/>
    <cellStyle name="Check Cell 14 2 2 8" xfId="7552" xr:uid="{00000000-0005-0000-0000-0000801D0000}"/>
    <cellStyle name="Check Cell 14 2 2 8 2" xfId="7553" xr:uid="{00000000-0005-0000-0000-0000811D0000}"/>
    <cellStyle name="Check Cell 14 2 2 8 2 2" xfId="7554" xr:uid="{00000000-0005-0000-0000-0000821D0000}"/>
    <cellStyle name="Check Cell 14 2 2 8 3" xfId="7555" xr:uid="{00000000-0005-0000-0000-0000831D0000}"/>
    <cellStyle name="Check Cell 14 2 2 9" xfId="7556" xr:uid="{00000000-0005-0000-0000-0000841D0000}"/>
    <cellStyle name="Check Cell 14 2 2 9 2" xfId="7557" xr:uid="{00000000-0005-0000-0000-0000851D0000}"/>
    <cellStyle name="Check Cell 14 2 2 9 2 2" xfId="7558" xr:uid="{00000000-0005-0000-0000-0000861D0000}"/>
    <cellStyle name="Check Cell 14 2 2 9 3" xfId="7559" xr:uid="{00000000-0005-0000-0000-0000871D0000}"/>
    <cellStyle name="Check Cell 14 2 3" xfId="7560" xr:uid="{00000000-0005-0000-0000-0000881D0000}"/>
    <cellStyle name="Check Cell 14 2 3 2" xfId="7561" xr:uid="{00000000-0005-0000-0000-0000891D0000}"/>
    <cellStyle name="Check Cell 14 2 3 2 2" xfId="7562" xr:uid="{00000000-0005-0000-0000-00008A1D0000}"/>
    <cellStyle name="Check Cell 14 2 3 2 2 2" xfId="7563" xr:uid="{00000000-0005-0000-0000-00008B1D0000}"/>
    <cellStyle name="Check Cell 14 2 3 2 3" xfId="7564" xr:uid="{00000000-0005-0000-0000-00008C1D0000}"/>
    <cellStyle name="Check Cell 14 2 3 3" xfId="7565" xr:uid="{00000000-0005-0000-0000-00008D1D0000}"/>
    <cellStyle name="Check Cell 14 2 3 3 2" xfId="7566" xr:uid="{00000000-0005-0000-0000-00008E1D0000}"/>
    <cellStyle name="Check Cell 14 2 3 3 2 2" xfId="7567" xr:uid="{00000000-0005-0000-0000-00008F1D0000}"/>
    <cellStyle name="Check Cell 14 2 3 3 3" xfId="7568" xr:uid="{00000000-0005-0000-0000-0000901D0000}"/>
    <cellStyle name="Check Cell 14 2 3 4" xfId="7569" xr:uid="{00000000-0005-0000-0000-0000911D0000}"/>
    <cellStyle name="Check Cell 14 2 3 4 2" xfId="7570" xr:uid="{00000000-0005-0000-0000-0000921D0000}"/>
    <cellStyle name="Check Cell 14 2 3 4 2 2" xfId="7571" xr:uid="{00000000-0005-0000-0000-0000931D0000}"/>
    <cellStyle name="Check Cell 14 2 3 4 3" xfId="7572" xr:uid="{00000000-0005-0000-0000-0000941D0000}"/>
    <cellStyle name="Check Cell 14 2 3 5" xfId="7573" xr:uid="{00000000-0005-0000-0000-0000951D0000}"/>
    <cellStyle name="Check Cell 14 2 3 5 2" xfId="7574" xr:uid="{00000000-0005-0000-0000-0000961D0000}"/>
    <cellStyle name="Check Cell 14 2 3 5 2 2" xfId="7575" xr:uid="{00000000-0005-0000-0000-0000971D0000}"/>
    <cellStyle name="Check Cell 14 2 3 5 3" xfId="7576" xr:uid="{00000000-0005-0000-0000-0000981D0000}"/>
    <cellStyle name="Check Cell 14 2 3 6" xfId="7577" xr:uid="{00000000-0005-0000-0000-0000991D0000}"/>
    <cellStyle name="Check Cell 14 2 3 6 2" xfId="7578" xr:uid="{00000000-0005-0000-0000-00009A1D0000}"/>
    <cellStyle name="Check Cell 14 2 3 6 2 2" xfId="7579" xr:uid="{00000000-0005-0000-0000-00009B1D0000}"/>
    <cellStyle name="Check Cell 14 2 3 6 3" xfId="7580" xr:uid="{00000000-0005-0000-0000-00009C1D0000}"/>
    <cellStyle name="Check Cell 14 2 3 7" xfId="7581" xr:uid="{00000000-0005-0000-0000-00009D1D0000}"/>
    <cellStyle name="Check Cell 14 2 3 7 2" xfId="7582" xr:uid="{00000000-0005-0000-0000-00009E1D0000}"/>
    <cellStyle name="Check Cell 14 2 3 7 2 2" xfId="7583" xr:uid="{00000000-0005-0000-0000-00009F1D0000}"/>
    <cellStyle name="Check Cell 14 2 3 7 3" xfId="7584" xr:uid="{00000000-0005-0000-0000-0000A01D0000}"/>
    <cellStyle name="Check Cell 14 2 3 8" xfId="7585" xr:uid="{00000000-0005-0000-0000-0000A11D0000}"/>
    <cellStyle name="Check Cell 14 2 3 8 2" xfId="7586" xr:uid="{00000000-0005-0000-0000-0000A21D0000}"/>
    <cellStyle name="Check Cell 14 2 3 8 2 2" xfId="7587" xr:uid="{00000000-0005-0000-0000-0000A31D0000}"/>
    <cellStyle name="Check Cell 14 2 3 8 3" xfId="7588" xr:uid="{00000000-0005-0000-0000-0000A41D0000}"/>
    <cellStyle name="Check Cell 14 2 3 9" xfId="7589" xr:uid="{00000000-0005-0000-0000-0000A51D0000}"/>
    <cellStyle name="Check Cell 14 2 3 9 2" xfId="7590" xr:uid="{00000000-0005-0000-0000-0000A61D0000}"/>
    <cellStyle name="Check Cell 14 2 3 9 2 2" xfId="7591" xr:uid="{00000000-0005-0000-0000-0000A71D0000}"/>
    <cellStyle name="Check Cell 14 2 3 9 3" xfId="7592" xr:uid="{00000000-0005-0000-0000-0000A81D0000}"/>
    <cellStyle name="Check Cell 14 2 4" xfId="7593" xr:uid="{00000000-0005-0000-0000-0000A91D0000}"/>
    <cellStyle name="Check Cell 14 2 4 2" xfId="7594" xr:uid="{00000000-0005-0000-0000-0000AA1D0000}"/>
    <cellStyle name="Check Cell 14 2 4 2 2" xfId="7595" xr:uid="{00000000-0005-0000-0000-0000AB1D0000}"/>
    <cellStyle name="Check Cell 14 2 4 2 2 2" xfId="7596" xr:uid="{00000000-0005-0000-0000-0000AC1D0000}"/>
    <cellStyle name="Check Cell 14 2 4 2 3" xfId="7597" xr:uid="{00000000-0005-0000-0000-0000AD1D0000}"/>
    <cellStyle name="Check Cell 14 2 4 3" xfId="7598" xr:uid="{00000000-0005-0000-0000-0000AE1D0000}"/>
    <cellStyle name="Check Cell 14 2 4 3 2" xfId="7599" xr:uid="{00000000-0005-0000-0000-0000AF1D0000}"/>
    <cellStyle name="Check Cell 14 2 4 3 2 2" xfId="7600" xr:uid="{00000000-0005-0000-0000-0000B01D0000}"/>
    <cellStyle name="Check Cell 14 2 4 3 3" xfId="7601" xr:uid="{00000000-0005-0000-0000-0000B11D0000}"/>
    <cellStyle name="Check Cell 14 2 4 4" xfId="7602" xr:uid="{00000000-0005-0000-0000-0000B21D0000}"/>
    <cellStyle name="Check Cell 14 2 4 4 2" xfId="7603" xr:uid="{00000000-0005-0000-0000-0000B31D0000}"/>
    <cellStyle name="Check Cell 14 2 4 4 2 2" xfId="7604" xr:uid="{00000000-0005-0000-0000-0000B41D0000}"/>
    <cellStyle name="Check Cell 14 2 4 4 3" xfId="7605" xr:uid="{00000000-0005-0000-0000-0000B51D0000}"/>
    <cellStyle name="Check Cell 14 2 4 5" xfId="7606" xr:uid="{00000000-0005-0000-0000-0000B61D0000}"/>
    <cellStyle name="Check Cell 14 2 4 5 2" xfId="7607" xr:uid="{00000000-0005-0000-0000-0000B71D0000}"/>
    <cellStyle name="Check Cell 14 2 4 5 2 2" xfId="7608" xr:uid="{00000000-0005-0000-0000-0000B81D0000}"/>
    <cellStyle name="Check Cell 14 2 4 5 3" xfId="7609" xr:uid="{00000000-0005-0000-0000-0000B91D0000}"/>
    <cellStyle name="Check Cell 14 2 4 6" xfId="7610" xr:uid="{00000000-0005-0000-0000-0000BA1D0000}"/>
    <cellStyle name="Check Cell 14 2 4 6 2" xfId="7611" xr:uid="{00000000-0005-0000-0000-0000BB1D0000}"/>
    <cellStyle name="Check Cell 14 2 4 6 2 2" xfId="7612" xr:uid="{00000000-0005-0000-0000-0000BC1D0000}"/>
    <cellStyle name="Check Cell 14 2 4 6 3" xfId="7613" xr:uid="{00000000-0005-0000-0000-0000BD1D0000}"/>
    <cellStyle name="Check Cell 14 2 4 7" xfId="7614" xr:uid="{00000000-0005-0000-0000-0000BE1D0000}"/>
    <cellStyle name="Check Cell 14 2 4 7 2" xfId="7615" xr:uid="{00000000-0005-0000-0000-0000BF1D0000}"/>
    <cellStyle name="Check Cell 14 2 4 7 2 2" xfId="7616" xr:uid="{00000000-0005-0000-0000-0000C01D0000}"/>
    <cellStyle name="Check Cell 14 2 4 7 3" xfId="7617" xr:uid="{00000000-0005-0000-0000-0000C11D0000}"/>
    <cellStyle name="Check Cell 14 2 4 8" xfId="7618" xr:uid="{00000000-0005-0000-0000-0000C21D0000}"/>
    <cellStyle name="Check Cell 14 2 4 8 2" xfId="7619" xr:uid="{00000000-0005-0000-0000-0000C31D0000}"/>
    <cellStyle name="Check Cell 14 2 4 8 2 2" xfId="7620" xr:uid="{00000000-0005-0000-0000-0000C41D0000}"/>
    <cellStyle name="Check Cell 14 2 4 8 3" xfId="7621" xr:uid="{00000000-0005-0000-0000-0000C51D0000}"/>
    <cellStyle name="Check Cell 14 2 4 9" xfId="7622" xr:uid="{00000000-0005-0000-0000-0000C61D0000}"/>
    <cellStyle name="Check Cell 14 2 4 9 2" xfId="7623" xr:uid="{00000000-0005-0000-0000-0000C71D0000}"/>
    <cellStyle name="Check Cell 14 2 4 9 2 2" xfId="7624" xr:uid="{00000000-0005-0000-0000-0000C81D0000}"/>
    <cellStyle name="Check Cell 14 2 4 9 3" xfId="7625" xr:uid="{00000000-0005-0000-0000-0000C91D0000}"/>
    <cellStyle name="Check Cell 14 2 5" xfId="7626" xr:uid="{00000000-0005-0000-0000-0000CA1D0000}"/>
    <cellStyle name="Check Cell 14 2 5 2" xfId="7627" xr:uid="{00000000-0005-0000-0000-0000CB1D0000}"/>
    <cellStyle name="Check Cell 14 2 5 2 2" xfId="7628" xr:uid="{00000000-0005-0000-0000-0000CC1D0000}"/>
    <cellStyle name="Check Cell 14 2 5 2 2 2" xfId="7629" xr:uid="{00000000-0005-0000-0000-0000CD1D0000}"/>
    <cellStyle name="Check Cell 14 2 5 2 3" xfId="7630" xr:uid="{00000000-0005-0000-0000-0000CE1D0000}"/>
    <cellStyle name="Check Cell 14 2 5 3" xfId="7631" xr:uid="{00000000-0005-0000-0000-0000CF1D0000}"/>
    <cellStyle name="Check Cell 14 2 5 3 2" xfId="7632" xr:uid="{00000000-0005-0000-0000-0000D01D0000}"/>
    <cellStyle name="Check Cell 14 2 5 3 2 2" xfId="7633" xr:uid="{00000000-0005-0000-0000-0000D11D0000}"/>
    <cellStyle name="Check Cell 14 2 5 3 3" xfId="7634" xr:uid="{00000000-0005-0000-0000-0000D21D0000}"/>
    <cellStyle name="Check Cell 14 2 5 4" xfId="7635" xr:uid="{00000000-0005-0000-0000-0000D31D0000}"/>
    <cellStyle name="Check Cell 14 2 5 4 2" xfId="7636" xr:uid="{00000000-0005-0000-0000-0000D41D0000}"/>
    <cellStyle name="Check Cell 14 2 5 4 2 2" xfId="7637" xr:uid="{00000000-0005-0000-0000-0000D51D0000}"/>
    <cellStyle name="Check Cell 14 2 5 4 3" xfId="7638" xr:uid="{00000000-0005-0000-0000-0000D61D0000}"/>
    <cellStyle name="Check Cell 14 2 5 5" xfId="7639" xr:uid="{00000000-0005-0000-0000-0000D71D0000}"/>
    <cellStyle name="Check Cell 14 2 5 5 2" xfId="7640" xr:uid="{00000000-0005-0000-0000-0000D81D0000}"/>
    <cellStyle name="Check Cell 14 2 5 5 2 2" xfId="7641" xr:uid="{00000000-0005-0000-0000-0000D91D0000}"/>
    <cellStyle name="Check Cell 14 2 5 5 3" xfId="7642" xr:uid="{00000000-0005-0000-0000-0000DA1D0000}"/>
    <cellStyle name="Check Cell 14 2 5 6" xfId="7643" xr:uid="{00000000-0005-0000-0000-0000DB1D0000}"/>
    <cellStyle name="Check Cell 14 2 5 6 2" xfId="7644" xr:uid="{00000000-0005-0000-0000-0000DC1D0000}"/>
    <cellStyle name="Check Cell 14 2 5 6 2 2" xfId="7645" xr:uid="{00000000-0005-0000-0000-0000DD1D0000}"/>
    <cellStyle name="Check Cell 14 2 5 6 3" xfId="7646" xr:uid="{00000000-0005-0000-0000-0000DE1D0000}"/>
    <cellStyle name="Check Cell 14 2 5 7" xfId="7647" xr:uid="{00000000-0005-0000-0000-0000DF1D0000}"/>
    <cellStyle name="Check Cell 14 2 5 7 2" xfId="7648" xr:uid="{00000000-0005-0000-0000-0000E01D0000}"/>
    <cellStyle name="Check Cell 14 2 5 7 2 2" xfId="7649" xr:uid="{00000000-0005-0000-0000-0000E11D0000}"/>
    <cellStyle name="Check Cell 14 2 5 7 3" xfId="7650" xr:uid="{00000000-0005-0000-0000-0000E21D0000}"/>
    <cellStyle name="Check Cell 14 2 5 8" xfId="7651" xr:uid="{00000000-0005-0000-0000-0000E31D0000}"/>
    <cellStyle name="Check Cell 14 2 5 8 2" xfId="7652" xr:uid="{00000000-0005-0000-0000-0000E41D0000}"/>
    <cellStyle name="Check Cell 14 2 5 8 2 2" xfId="7653" xr:uid="{00000000-0005-0000-0000-0000E51D0000}"/>
    <cellStyle name="Check Cell 14 2 5 8 3" xfId="7654" xr:uid="{00000000-0005-0000-0000-0000E61D0000}"/>
    <cellStyle name="Check Cell 14 2 5 9" xfId="7655" xr:uid="{00000000-0005-0000-0000-0000E71D0000}"/>
    <cellStyle name="Check Cell 14 2 5 9 2" xfId="7656" xr:uid="{00000000-0005-0000-0000-0000E81D0000}"/>
    <cellStyle name="Check Cell 14 2 5 9 2 2" xfId="7657" xr:uid="{00000000-0005-0000-0000-0000E91D0000}"/>
    <cellStyle name="Check Cell 14 2 5 9 3" xfId="7658" xr:uid="{00000000-0005-0000-0000-0000EA1D0000}"/>
    <cellStyle name="Check Cell 14 2 6" xfId="7659" xr:uid="{00000000-0005-0000-0000-0000EB1D0000}"/>
    <cellStyle name="Check Cell 14 2 6 2" xfId="7660" xr:uid="{00000000-0005-0000-0000-0000EC1D0000}"/>
    <cellStyle name="Check Cell 14 2 6 2 2" xfId="7661" xr:uid="{00000000-0005-0000-0000-0000ED1D0000}"/>
    <cellStyle name="Check Cell 14 2 6 3" xfId="7662" xr:uid="{00000000-0005-0000-0000-0000EE1D0000}"/>
    <cellStyle name="Check Cell 14 2 7" xfId="7663" xr:uid="{00000000-0005-0000-0000-0000EF1D0000}"/>
    <cellStyle name="Check Cell 14 2 7 2" xfId="7664" xr:uid="{00000000-0005-0000-0000-0000F01D0000}"/>
    <cellStyle name="Check Cell 14 2 7 2 2" xfId="7665" xr:uid="{00000000-0005-0000-0000-0000F11D0000}"/>
    <cellStyle name="Check Cell 14 2 7 3" xfId="7666" xr:uid="{00000000-0005-0000-0000-0000F21D0000}"/>
    <cellStyle name="Check Cell 14 2 8" xfId="7667" xr:uid="{00000000-0005-0000-0000-0000F31D0000}"/>
    <cellStyle name="Check Cell 14 2 8 2" xfId="7668" xr:uid="{00000000-0005-0000-0000-0000F41D0000}"/>
    <cellStyle name="Check Cell 14 2 8 2 2" xfId="7669" xr:uid="{00000000-0005-0000-0000-0000F51D0000}"/>
    <cellStyle name="Check Cell 14 2 8 3" xfId="7670" xr:uid="{00000000-0005-0000-0000-0000F61D0000}"/>
    <cellStyle name="Check Cell 14 2 9" xfId="7671" xr:uid="{00000000-0005-0000-0000-0000F71D0000}"/>
    <cellStyle name="Check Cell 14 2 9 2" xfId="7672" xr:uid="{00000000-0005-0000-0000-0000F81D0000}"/>
    <cellStyle name="Check Cell 14 2 9 2 2" xfId="7673" xr:uid="{00000000-0005-0000-0000-0000F91D0000}"/>
    <cellStyle name="Check Cell 14 2 9 3" xfId="7674" xr:uid="{00000000-0005-0000-0000-0000FA1D0000}"/>
    <cellStyle name="Check Cell 14 3" xfId="7675" xr:uid="{00000000-0005-0000-0000-0000FB1D0000}"/>
    <cellStyle name="Check Cell 14 3 2" xfId="7676" xr:uid="{00000000-0005-0000-0000-0000FC1D0000}"/>
    <cellStyle name="Check Cell 14 3 2 2" xfId="7677" xr:uid="{00000000-0005-0000-0000-0000FD1D0000}"/>
    <cellStyle name="Check Cell 14 3 3" xfId="7678" xr:uid="{00000000-0005-0000-0000-0000FE1D0000}"/>
    <cellStyle name="Check Cell 14 4" xfId="7679" xr:uid="{00000000-0005-0000-0000-0000FF1D0000}"/>
    <cellStyle name="Check Cell 14 4 2" xfId="7680" xr:uid="{00000000-0005-0000-0000-0000001E0000}"/>
    <cellStyle name="Check Cell 15" xfId="7681" xr:uid="{00000000-0005-0000-0000-0000011E0000}"/>
    <cellStyle name="Check Cell 15 2" xfId="7682" xr:uid="{00000000-0005-0000-0000-0000021E0000}"/>
    <cellStyle name="Check Cell 15 2 10" xfId="7683" xr:uid="{00000000-0005-0000-0000-0000031E0000}"/>
    <cellStyle name="Check Cell 15 2 10 2" xfId="7684" xr:uid="{00000000-0005-0000-0000-0000041E0000}"/>
    <cellStyle name="Check Cell 15 2 10 2 2" xfId="7685" xr:uid="{00000000-0005-0000-0000-0000051E0000}"/>
    <cellStyle name="Check Cell 15 2 10 3" xfId="7686" xr:uid="{00000000-0005-0000-0000-0000061E0000}"/>
    <cellStyle name="Check Cell 15 2 11" xfId="7687" xr:uid="{00000000-0005-0000-0000-0000071E0000}"/>
    <cellStyle name="Check Cell 15 2 11 2" xfId="7688" xr:uid="{00000000-0005-0000-0000-0000081E0000}"/>
    <cellStyle name="Check Cell 15 2 11 2 2" xfId="7689" xr:uid="{00000000-0005-0000-0000-0000091E0000}"/>
    <cellStyle name="Check Cell 15 2 11 3" xfId="7690" xr:uid="{00000000-0005-0000-0000-00000A1E0000}"/>
    <cellStyle name="Check Cell 15 2 12" xfId="7691" xr:uid="{00000000-0005-0000-0000-00000B1E0000}"/>
    <cellStyle name="Check Cell 15 2 12 2" xfId="7692" xr:uid="{00000000-0005-0000-0000-00000C1E0000}"/>
    <cellStyle name="Check Cell 15 2 12 2 2" xfId="7693" xr:uid="{00000000-0005-0000-0000-00000D1E0000}"/>
    <cellStyle name="Check Cell 15 2 12 3" xfId="7694" xr:uid="{00000000-0005-0000-0000-00000E1E0000}"/>
    <cellStyle name="Check Cell 15 2 13" xfId="7695" xr:uid="{00000000-0005-0000-0000-00000F1E0000}"/>
    <cellStyle name="Check Cell 15 2 13 2" xfId="7696" xr:uid="{00000000-0005-0000-0000-0000101E0000}"/>
    <cellStyle name="Check Cell 15 2 13 2 2" xfId="7697" xr:uid="{00000000-0005-0000-0000-0000111E0000}"/>
    <cellStyle name="Check Cell 15 2 13 3" xfId="7698" xr:uid="{00000000-0005-0000-0000-0000121E0000}"/>
    <cellStyle name="Check Cell 15 2 2" xfId="7699" xr:uid="{00000000-0005-0000-0000-0000131E0000}"/>
    <cellStyle name="Check Cell 15 2 2 2" xfId="7700" xr:uid="{00000000-0005-0000-0000-0000141E0000}"/>
    <cellStyle name="Check Cell 15 2 2 2 2" xfId="7701" xr:uid="{00000000-0005-0000-0000-0000151E0000}"/>
    <cellStyle name="Check Cell 15 2 2 2 2 2" xfId="7702" xr:uid="{00000000-0005-0000-0000-0000161E0000}"/>
    <cellStyle name="Check Cell 15 2 2 2 3" xfId="7703" xr:uid="{00000000-0005-0000-0000-0000171E0000}"/>
    <cellStyle name="Check Cell 15 2 2 3" xfId="7704" xr:uid="{00000000-0005-0000-0000-0000181E0000}"/>
    <cellStyle name="Check Cell 15 2 2 3 2" xfId="7705" xr:uid="{00000000-0005-0000-0000-0000191E0000}"/>
    <cellStyle name="Check Cell 15 2 2 3 2 2" xfId="7706" xr:uid="{00000000-0005-0000-0000-00001A1E0000}"/>
    <cellStyle name="Check Cell 15 2 2 3 3" xfId="7707" xr:uid="{00000000-0005-0000-0000-00001B1E0000}"/>
    <cellStyle name="Check Cell 15 2 2 4" xfId="7708" xr:uid="{00000000-0005-0000-0000-00001C1E0000}"/>
    <cellStyle name="Check Cell 15 2 2 4 2" xfId="7709" xr:uid="{00000000-0005-0000-0000-00001D1E0000}"/>
    <cellStyle name="Check Cell 15 2 2 4 2 2" xfId="7710" xr:uid="{00000000-0005-0000-0000-00001E1E0000}"/>
    <cellStyle name="Check Cell 15 2 2 4 3" xfId="7711" xr:uid="{00000000-0005-0000-0000-00001F1E0000}"/>
    <cellStyle name="Check Cell 15 2 2 5" xfId="7712" xr:uid="{00000000-0005-0000-0000-0000201E0000}"/>
    <cellStyle name="Check Cell 15 2 2 5 2" xfId="7713" xr:uid="{00000000-0005-0000-0000-0000211E0000}"/>
    <cellStyle name="Check Cell 15 2 2 5 2 2" xfId="7714" xr:uid="{00000000-0005-0000-0000-0000221E0000}"/>
    <cellStyle name="Check Cell 15 2 2 5 3" xfId="7715" xr:uid="{00000000-0005-0000-0000-0000231E0000}"/>
    <cellStyle name="Check Cell 15 2 2 6" xfId="7716" xr:uid="{00000000-0005-0000-0000-0000241E0000}"/>
    <cellStyle name="Check Cell 15 2 2 6 2" xfId="7717" xr:uid="{00000000-0005-0000-0000-0000251E0000}"/>
    <cellStyle name="Check Cell 15 2 2 6 2 2" xfId="7718" xr:uid="{00000000-0005-0000-0000-0000261E0000}"/>
    <cellStyle name="Check Cell 15 2 2 6 3" xfId="7719" xr:uid="{00000000-0005-0000-0000-0000271E0000}"/>
    <cellStyle name="Check Cell 15 2 2 7" xfId="7720" xr:uid="{00000000-0005-0000-0000-0000281E0000}"/>
    <cellStyle name="Check Cell 15 2 2 7 2" xfId="7721" xr:uid="{00000000-0005-0000-0000-0000291E0000}"/>
    <cellStyle name="Check Cell 15 2 2 7 2 2" xfId="7722" xr:uid="{00000000-0005-0000-0000-00002A1E0000}"/>
    <cellStyle name="Check Cell 15 2 2 7 3" xfId="7723" xr:uid="{00000000-0005-0000-0000-00002B1E0000}"/>
    <cellStyle name="Check Cell 15 2 2 8" xfId="7724" xr:uid="{00000000-0005-0000-0000-00002C1E0000}"/>
    <cellStyle name="Check Cell 15 2 2 8 2" xfId="7725" xr:uid="{00000000-0005-0000-0000-00002D1E0000}"/>
    <cellStyle name="Check Cell 15 2 2 8 2 2" xfId="7726" xr:uid="{00000000-0005-0000-0000-00002E1E0000}"/>
    <cellStyle name="Check Cell 15 2 2 8 3" xfId="7727" xr:uid="{00000000-0005-0000-0000-00002F1E0000}"/>
    <cellStyle name="Check Cell 15 2 2 9" xfId="7728" xr:uid="{00000000-0005-0000-0000-0000301E0000}"/>
    <cellStyle name="Check Cell 15 2 2 9 2" xfId="7729" xr:uid="{00000000-0005-0000-0000-0000311E0000}"/>
    <cellStyle name="Check Cell 15 2 2 9 2 2" xfId="7730" xr:uid="{00000000-0005-0000-0000-0000321E0000}"/>
    <cellStyle name="Check Cell 15 2 2 9 3" xfId="7731" xr:uid="{00000000-0005-0000-0000-0000331E0000}"/>
    <cellStyle name="Check Cell 15 2 3" xfId="7732" xr:uid="{00000000-0005-0000-0000-0000341E0000}"/>
    <cellStyle name="Check Cell 15 2 3 2" xfId="7733" xr:uid="{00000000-0005-0000-0000-0000351E0000}"/>
    <cellStyle name="Check Cell 15 2 3 2 2" xfId="7734" xr:uid="{00000000-0005-0000-0000-0000361E0000}"/>
    <cellStyle name="Check Cell 15 2 3 2 2 2" xfId="7735" xr:uid="{00000000-0005-0000-0000-0000371E0000}"/>
    <cellStyle name="Check Cell 15 2 3 2 3" xfId="7736" xr:uid="{00000000-0005-0000-0000-0000381E0000}"/>
    <cellStyle name="Check Cell 15 2 3 3" xfId="7737" xr:uid="{00000000-0005-0000-0000-0000391E0000}"/>
    <cellStyle name="Check Cell 15 2 3 3 2" xfId="7738" xr:uid="{00000000-0005-0000-0000-00003A1E0000}"/>
    <cellStyle name="Check Cell 15 2 3 3 2 2" xfId="7739" xr:uid="{00000000-0005-0000-0000-00003B1E0000}"/>
    <cellStyle name="Check Cell 15 2 3 3 3" xfId="7740" xr:uid="{00000000-0005-0000-0000-00003C1E0000}"/>
    <cellStyle name="Check Cell 15 2 3 4" xfId="7741" xr:uid="{00000000-0005-0000-0000-00003D1E0000}"/>
    <cellStyle name="Check Cell 15 2 3 4 2" xfId="7742" xr:uid="{00000000-0005-0000-0000-00003E1E0000}"/>
    <cellStyle name="Check Cell 15 2 3 4 2 2" xfId="7743" xr:uid="{00000000-0005-0000-0000-00003F1E0000}"/>
    <cellStyle name="Check Cell 15 2 3 4 3" xfId="7744" xr:uid="{00000000-0005-0000-0000-0000401E0000}"/>
    <cellStyle name="Check Cell 15 2 3 5" xfId="7745" xr:uid="{00000000-0005-0000-0000-0000411E0000}"/>
    <cellStyle name="Check Cell 15 2 3 5 2" xfId="7746" xr:uid="{00000000-0005-0000-0000-0000421E0000}"/>
    <cellStyle name="Check Cell 15 2 3 5 2 2" xfId="7747" xr:uid="{00000000-0005-0000-0000-0000431E0000}"/>
    <cellStyle name="Check Cell 15 2 3 5 3" xfId="7748" xr:uid="{00000000-0005-0000-0000-0000441E0000}"/>
    <cellStyle name="Check Cell 15 2 3 6" xfId="7749" xr:uid="{00000000-0005-0000-0000-0000451E0000}"/>
    <cellStyle name="Check Cell 15 2 3 6 2" xfId="7750" xr:uid="{00000000-0005-0000-0000-0000461E0000}"/>
    <cellStyle name="Check Cell 15 2 3 6 2 2" xfId="7751" xr:uid="{00000000-0005-0000-0000-0000471E0000}"/>
    <cellStyle name="Check Cell 15 2 3 6 3" xfId="7752" xr:uid="{00000000-0005-0000-0000-0000481E0000}"/>
    <cellStyle name="Check Cell 15 2 3 7" xfId="7753" xr:uid="{00000000-0005-0000-0000-0000491E0000}"/>
    <cellStyle name="Check Cell 15 2 3 7 2" xfId="7754" xr:uid="{00000000-0005-0000-0000-00004A1E0000}"/>
    <cellStyle name="Check Cell 15 2 3 7 2 2" xfId="7755" xr:uid="{00000000-0005-0000-0000-00004B1E0000}"/>
    <cellStyle name="Check Cell 15 2 3 7 3" xfId="7756" xr:uid="{00000000-0005-0000-0000-00004C1E0000}"/>
    <cellStyle name="Check Cell 15 2 3 8" xfId="7757" xr:uid="{00000000-0005-0000-0000-00004D1E0000}"/>
    <cellStyle name="Check Cell 15 2 3 8 2" xfId="7758" xr:uid="{00000000-0005-0000-0000-00004E1E0000}"/>
    <cellStyle name="Check Cell 15 2 3 8 2 2" xfId="7759" xr:uid="{00000000-0005-0000-0000-00004F1E0000}"/>
    <cellStyle name="Check Cell 15 2 3 8 3" xfId="7760" xr:uid="{00000000-0005-0000-0000-0000501E0000}"/>
    <cellStyle name="Check Cell 15 2 3 9" xfId="7761" xr:uid="{00000000-0005-0000-0000-0000511E0000}"/>
    <cellStyle name="Check Cell 15 2 3 9 2" xfId="7762" xr:uid="{00000000-0005-0000-0000-0000521E0000}"/>
    <cellStyle name="Check Cell 15 2 3 9 2 2" xfId="7763" xr:uid="{00000000-0005-0000-0000-0000531E0000}"/>
    <cellStyle name="Check Cell 15 2 3 9 3" xfId="7764" xr:uid="{00000000-0005-0000-0000-0000541E0000}"/>
    <cellStyle name="Check Cell 15 2 4" xfId="7765" xr:uid="{00000000-0005-0000-0000-0000551E0000}"/>
    <cellStyle name="Check Cell 15 2 4 2" xfId="7766" xr:uid="{00000000-0005-0000-0000-0000561E0000}"/>
    <cellStyle name="Check Cell 15 2 4 2 2" xfId="7767" xr:uid="{00000000-0005-0000-0000-0000571E0000}"/>
    <cellStyle name="Check Cell 15 2 4 2 2 2" xfId="7768" xr:uid="{00000000-0005-0000-0000-0000581E0000}"/>
    <cellStyle name="Check Cell 15 2 4 2 3" xfId="7769" xr:uid="{00000000-0005-0000-0000-0000591E0000}"/>
    <cellStyle name="Check Cell 15 2 4 3" xfId="7770" xr:uid="{00000000-0005-0000-0000-00005A1E0000}"/>
    <cellStyle name="Check Cell 15 2 4 3 2" xfId="7771" xr:uid="{00000000-0005-0000-0000-00005B1E0000}"/>
    <cellStyle name="Check Cell 15 2 4 3 2 2" xfId="7772" xr:uid="{00000000-0005-0000-0000-00005C1E0000}"/>
    <cellStyle name="Check Cell 15 2 4 3 3" xfId="7773" xr:uid="{00000000-0005-0000-0000-00005D1E0000}"/>
    <cellStyle name="Check Cell 15 2 4 4" xfId="7774" xr:uid="{00000000-0005-0000-0000-00005E1E0000}"/>
    <cellStyle name="Check Cell 15 2 4 4 2" xfId="7775" xr:uid="{00000000-0005-0000-0000-00005F1E0000}"/>
    <cellStyle name="Check Cell 15 2 4 4 2 2" xfId="7776" xr:uid="{00000000-0005-0000-0000-0000601E0000}"/>
    <cellStyle name="Check Cell 15 2 4 4 3" xfId="7777" xr:uid="{00000000-0005-0000-0000-0000611E0000}"/>
    <cellStyle name="Check Cell 15 2 4 5" xfId="7778" xr:uid="{00000000-0005-0000-0000-0000621E0000}"/>
    <cellStyle name="Check Cell 15 2 4 5 2" xfId="7779" xr:uid="{00000000-0005-0000-0000-0000631E0000}"/>
    <cellStyle name="Check Cell 15 2 4 5 2 2" xfId="7780" xr:uid="{00000000-0005-0000-0000-0000641E0000}"/>
    <cellStyle name="Check Cell 15 2 4 5 3" xfId="7781" xr:uid="{00000000-0005-0000-0000-0000651E0000}"/>
    <cellStyle name="Check Cell 15 2 4 6" xfId="7782" xr:uid="{00000000-0005-0000-0000-0000661E0000}"/>
    <cellStyle name="Check Cell 15 2 4 6 2" xfId="7783" xr:uid="{00000000-0005-0000-0000-0000671E0000}"/>
    <cellStyle name="Check Cell 15 2 4 6 2 2" xfId="7784" xr:uid="{00000000-0005-0000-0000-0000681E0000}"/>
    <cellStyle name="Check Cell 15 2 4 6 3" xfId="7785" xr:uid="{00000000-0005-0000-0000-0000691E0000}"/>
    <cellStyle name="Check Cell 15 2 4 7" xfId="7786" xr:uid="{00000000-0005-0000-0000-00006A1E0000}"/>
    <cellStyle name="Check Cell 15 2 4 7 2" xfId="7787" xr:uid="{00000000-0005-0000-0000-00006B1E0000}"/>
    <cellStyle name="Check Cell 15 2 4 7 2 2" xfId="7788" xr:uid="{00000000-0005-0000-0000-00006C1E0000}"/>
    <cellStyle name="Check Cell 15 2 4 7 3" xfId="7789" xr:uid="{00000000-0005-0000-0000-00006D1E0000}"/>
    <cellStyle name="Check Cell 15 2 4 8" xfId="7790" xr:uid="{00000000-0005-0000-0000-00006E1E0000}"/>
    <cellStyle name="Check Cell 15 2 4 8 2" xfId="7791" xr:uid="{00000000-0005-0000-0000-00006F1E0000}"/>
    <cellStyle name="Check Cell 15 2 4 8 2 2" xfId="7792" xr:uid="{00000000-0005-0000-0000-0000701E0000}"/>
    <cellStyle name="Check Cell 15 2 4 8 3" xfId="7793" xr:uid="{00000000-0005-0000-0000-0000711E0000}"/>
    <cellStyle name="Check Cell 15 2 4 9" xfId="7794" xr:uid="{00000000-0005-0000-0000-0000721E0000}"/>
    <cellStyle name="Check Cell 15 2 4 9 2" xfId="7795" xr:uid="{00000000-0005-0000-0000-0000731E0000}"/>
    <cellStyle name="Check Cell 15 2 4 9 2 2" xfId="7796" xr:uid="{00000000-0005-0000-0000-0000741E0000}"/>
    <cellStyle name="Check Cell 15 2 4 9 3" xfId="7797" xr:uid="{00000000-0005-0000-0000-0000751E0000}"/>
    <cellStyle name="Check Cell 15 2 5" xfId="7798" xr:uid="{00000000-0005-0000-0000-0000761E0000}"/>
    <cellStyle name="Check Cell 15 2 5 2" xfId="7799" xr:uid="{00000000-0005-0000-0000-0000771E0000}"/>
    <cellStyle name="Check Cell 15 2 5 2 2" xfId="7800" xr:uid="{00000000-0005-0000-0000-0000781E0000}"/>
    <cellStyle name="Check Cell 15 2 5 2 2 2" xfId="7801" xr:uid="{00000000-0005-0000-0000-0000791E0000}"/>
    <cellStyle name="Check Cell 15 2 5 2 3" xfId="7802" xr:uid="{00000000-0005-0000-0000-00007A1E0000}"/>
    <cellStyle name="Check Cell 15 2 5 3" xfId="7803" xr:uid="{00000000-0005-0000-0000-00007B1E0000}"/>
    <cellStyle name="Check Cell 15 2 5 3 2" xfId="7804" xr:uid="{00000000-0005-0000-0000-00007C1E0000}"/>
    <cellStyle name="Check Cell 15 2 5 3 2 2" xfId="7805" xr:uid="{00000000-0005-0000-0000-00007D1E0000}"/>
    <cellStyle name="Check Cell 15 2 5 3 3" xfId="7806" xr:uid="{00000000-0005-0000-0000-00007E1E0000}"/>
    <cellStyle name="Check Cell 15 2 5 4" xfId="7807" xr:uid="{00000000-0005-0000-0000-00007F1E0000}"/>
    <cellStyle name="Check Cell 15 2 5 4 2" xfId="7808" xr:uid="{00000000-0005-0000-0000-0000801E0000}"/>
    <cellStyle name="Check Cell 15 2 5 4 2 2" xfId="7809" xr:uid="{00000000-0005-0000-0000-0000811E0000}"/>
    <cellStyle name="Check Cell 15 2 5 4 3" xfId="7810" xr:uid="{00000000-0005-0000-0000-0000821E0000}"/>
    <cellStyle name="Check Cell 15 2 5 5" xfId="7811" xr:uid="{00000000-0005-0000-0000-0000831E0000}"/>
    <cellStyle name="Check Cell 15 2 5 5 2" xfId="7812" xr:uid="{00000000-0005-0000-0000-0000841E0000}"/>
    <cellStyle name="Check Cell 15 2 5 5 2 2" xfId="7813" xr:uid="{00000000-0005-0000-0000-0000851E0000}"/>
    <cellStyle name="Check Cell 15 2 5 5 3" xfId="7814" xr:uid="{00000000-0005-0000-0000-0000861E0000}"/>
    <cellStyle name="Check Cell 15 2 5 6" xfId="7815" xr:uid="{00000000-0005-0000-0000-0000871E0000}"/>
    <cellStyle name="Check Cell 15 2 5 6 2" xfId="7816" xr:uid="{00000000-0005-0000-0000-0000881E0000}"/>
    <cellStyle name="Check Cell 15 2 5 6 2 2" xfId="7817" xr:uid="{00000000-0005-0000-0000-0000891E0000}"/>
    <cellStyle name="Check Cell 15 2 5 6 3" xfId="7818" xr:uid="{00000000-0005-0000-0000-00008A1E0000}"/>
    <cellStyle name="Check Cell 15 2 5 7" xfId="7819" xr:uid="{00000000-0005-0000-0000-00008B1E0000}"/>
    <cellStyle name="Check Cell 15 2 5 7 2" xfId="7820" xr:uid="{00000000-0005-0000-0000-00008C1E0000}"/>
    <cellStyle name="Check Cell 15 2 5 7 2 2" xfId="7821" xr:uid="{00000000-0005-0000-0000-00008D1E0000}"/>
    <cellStyle name="Check Cell 15 2 5 7 3" xfId="7822" xr:uid="{00000000-0005-0000-0000-00008E1E0000}"/>
    <cellStyle name="Check Cell 15 2 5 8" xfId="7823" xr:uid="{00000000-0005-0000-0000-00008F1E0000}"/>
    <cellStyle name="Check Cell 15 2 5 8 2" xfId="7824" xr:uid="{00000000-0005-0000-0000-0000901E0000}"/>
    <cellStyle name="Check Cell 15 2 5 8 2 2" xfId="7825" xr:uid="{00000000-0005-0000-0000-0000911E0000}"/>
    <cellStyle name="Check Cell 15 2 5 8 3" xfId="7826" xr:uid="{00000000-0005-0000-0000-0000921E0000}"/>
    <cellStyle name="Check Cell 15 2 5 9" xfId="7827" xr:uid="{00000000-0005-0000-0000-0000931E0000}"/>
    <cellStyle name="Check Cell 15 2 5 9 2" xfId="7828" xr:uid="{00000000-0005-0000-0000-0000941E0000}"/>
    <cellStyle name="Check Cell 15 2 5 9 2 2" xfId="7829" xr:uid="{00000000-0005-0000-0000-0000951E0000}"/>
    <cellStyle name="Check Cell 15 2 5 9 3" xfId="7830" xr:uid="{00000000-0005-0000-0000-0000961E0000}"/>
    <cellStyle name="Check Cell 15 2 6" xfId="7831" xr:uid="{00000000-0005-0000-0000-0000971E0000}"/>
    <cellStyle name="Check Cell 15 2 6 2" xfId="7832" xr:uid="{00000000-0005-0000-0000-0000981E0000}"/>
    <cellStyle name="Check Cell 15 2 6 2 2" xfId="7833" xr:uid="{00000000-0005-0000-0000-0000991E0000}"/>
    <cellStyle name="Check Cell 15 2 6 3" xfId="7834" xr:uid="{00000000-0005-0000-0000-00009A1E0000}"/>
    <cellStyle name="Check Cell 15 2 7" xfId="7835" xr:uid="{00000000-0005-0000-0000-00009B1E0000}"/>
    <cellStyle name="Check Cell 15 2 7 2" xfId="7836" xr:uid="{00000000-0005-0000-0000-00009C1E0000}"/>
    <cellStyle name="Check Cell 15 2 7 2 2" xfId="7837" xr:uid="{00000000-0005-0000-0000-00009D1E0000}"/>
    <cellStyle name="Check Cell 15 2 7 3" xfId="7838" xr:uid="{00000000-0005-0000-0000-00009E1E0000}"/>
    <cellStyle name="Check Cell 15 2 8" xfId="7839" xr:uid="{00000000-0005-0000-0000-00009F1E0000}"/>
    <cellStyle name="Check Cell 15 2 8 2" xfId="7840" xr:uid="{00000000-0005-0000-0000-0000A01E0000}"/>
    <cellStyle name="Check Cell 15 2 8 2 2" xfId="7841" xr:uid="{00000000-0005-0000-0000-0000A11E0000}"/>
    <cellStyle name="Check Cell 15 2 8 3" xfId="7842" xr:uid="{00000000-0005-0000-0000-0000A21E0000}"/>
    <cellStyle name="Check Cell 15 2 9" xfId="7843" xr:uid="{00000000-0005-0000-0000-0000A31E0000}"/>
    <cellStyle name="Check Cell 15 2 9 2" xfId="7844" xr:uid="{00000000-0005-0000-0000-0000A41E0000}"/>
    <cellStyle name="Check Cell 15 2 9 2 2" xfId="7845" xr:uid="{00000000-0005-0000-0000-0000A51E0000}"/>
    <cellStyle name="Check Cell 15 2 9 3" xfId="7846" xr:uid="{00000000-0005-0000-0000-0000A61E0000}"/>
    <cellStyle name="Check Cell 15 3" xfId="7847" xr:uid="{00000000-0005-0000-0000-0000A71E0000}"/>
    <cellStyle name="Check Cell 15 3 2" xfId="7848" xr:uid="{00000000-0005-0000-0000-0000A81E0000}"/>
    <cellStyle name="Check Cell 15 3 2 2" xfId="7849" xr:uid="{00000000-0005-0000-0000-0000A91E0000}"/>
    <cellStyle name="Check Cell 15 3 3" xfId="7850" xr:uid="{00000000-0005-0000-0000-0000AA1E0000}"/>
    <cellStyle name="Check Cell 15 4" xfId="7851" xr:uid="{00000000-0005-0000-0000-0000AB1E0000}"/>
    <cellStyle name="Check Cell 15 4 2" xfId="7852" xr:uid="{00000000-0005-0000-0000-0000AC1E0000}"/>
    <cellStyle name="Check Cell 16" xfId="7853" xr:uid="{00000000-0005-0000-0000-0000AD1E0000}"/>
    <cellStyle name="Check Cell 16 2" xfId="7854" xr:uid="{00000000-0005-0000-0000-0000AE1E0000}"/>
    <cellStyle name="Check Cell 16 2 10" xfId="7855" xr:uid="{00000000-0005-0000-0000-0000AF1E0000}"/>
    <cellStyle name="Check Cell 16 2 10 2" xfId="7856" xr:uid="{00000000-0005-0000-0000-0000B01E0000}"/>
    <cellStyle name="Check Cell 16 2 10 2 2" xfId="7857" xr:uid="{00000000-0005-0000-0000-0000B11E0000}"/>
    <cellStyle name="Check Cell 16 2 10 3" xfId="7858" xr:uid="{00000000-0005-0000-0000-0000B21E0000}"/>
    <cellStyle name="Check Cell 16 2 11" xfId="7859" xr:uid="{00000000-0005-0000-0000-0000B31E0000}"/>
    <cellStyle name="Check Cell 16 2 11 2" xfId="7860" xr:uid="{00000000-0005-0000-0000-0000B41E0000}"/>
    <cellStyle name="Check Cell 16 2 11 2 2" xfId="7861" xr:uid="{00000000-0005-0000-0000-0000B51E0000}"/>
    <cellStyle name="Check Cell 16 2 11 3" xfId="7862" xr:uid="{00000000-0005-0000-0000-0000B61E0000}"/>
    <cellStyle name="Check Cell 16 2 12" xfId="7863" xr:uid="{00000000-0005-0000-0000-0000B71E0000}"/>
    <cellStyle name="Check Cell 16 2 12 2" xfId="7864" xr:uid="{00000000-0005-0000-0000-0000B81E0000}"/>
    <cellStyle name="Check Cell 16 2 12 2 2" xfId="7865" xr:uid="{00000000-0005-0000-0000-0000B91E0000}"/>
    <cellStyle name="Check Cell 16 2 12 3" xfId="7866" xr:uid="{00000000-0005-0000-0000-0000BA1E0000}"/>
    <cellStyle name="Check Cell 16 2 13" xfId="7867" xr:uid="{00000000-0005-0000-0000-0000BB1E0000}"/>
    <cellStyle name="Check Cell 16 2 13 2" xfId="7868" xr:uid="{00000000-0005-0000-0000-0000BC1E0000}"/>
    <cellStyle name="Check Cell 16 2 13 2 2" xfId="7869" xr:uid="{00000000-0005-0000-0000-0000BD1E0000}"/>
    <cellStyle name="Check Cell 16 2 13 3" xfId="7870" xr:uid="{00000000-0005-0000-0000-0000BE1E0000}"/>
    <cellStyle name="Check Cell 16 2 2" xfId="7871" xr:uid="{00000000-0005-0000-0000-0000BF1E0000}"/>
    <cellStyle name="Check Cell 16 2 2 2" xfId="7872" xr:uid="{00000000-0005-0000-0000-0000C01E0000}"/>
    <cellStyle name="Check Cell 16 2 2 2 2" xfId="7873" xr:uid="{00000000-0005-0000-0000-0000C11E0000}"/>
    <cellStyle name="Check Cell 16 2 2 2 2 2" xfId="7874" xr:uid="{00000000-0005-0000-0000-0000C21E0000}"/>
    <cellStyle name="Check Cell 16 2 2 2 3" xfId="7875" xr:uid="{00000000-0005-0000-0000-0000C31E0000}"/>
    <cellStyle name="Check Cell 16 2 2 3" xfId="7876" xr:uid="{00000000-0005-0000-0000-0000C41E0000}"/>
    <cellStyle name="Check Cell 16 2 2 3 2" xfId="7877" xr:uid="{00000000-0005-0000-0000-0000C51E0000}"/>
    <cellStyle name="Check Cell 16 2 2 3 2 2" xfId="7878" xr:uid="{00000000-0005-0000-0000-0000C61E0000}"/>
    <cellStyle name="Check Cell 16 2 2 3 3" xfId="7879" xr:uid="{00000000-0005-0000-0000-0000C71E0000}"/>
    <cellStyle name="Check Cell 16 2 2 4" xfId="7880" xr:uid="{00000000-0005-0000-0000-0000C81E0000}"/>
    <cellStyle name="Check Cell 16 2 2 4 2" xfId="7881" xr:uid="{00000000-0005-0000-0000-0000C91E0000}"/>
    <cellStyle name="Check Cell 16 2 2 4 2 2" xfId="7882" xr:uid="{00000000-0005-0000-0000-0000CA1E0000}"/>
    <cellStyle name="Check Cell 16 2 2 4 3" xfId="7883" xr:uid="{00000000-0005-0000-0000-0000CB1E0000}"/>
    <cellStyle name="Check Cell 16 2 2 5" xfId="7884" xr:uid="{00000000-0005-0000-0000-0000CC1E0000}"/>
    <cellStyle name="Check Cell 16 2 2 5 2" xfId="7885" xr:uid="{00000000-0005-0000-0000-0000CD1E0000}"/>
    <cellStyle name="Check Cell 16 2 2 5 2 2" xfId="7886" xr:uid="{00000000-0005-0000-0000-0000CE1E0000}"/>
    <cellStyle name="Check Cell 16 2 2 5 3" xfId="7887" xr:uid="{00000000-0005-0000-0000-0000CF1E0000}"/>
    <cellStyle name="Check Cell 16 2 2 6" xfId="7888" xr:uid="{00000000-0005-0000-0000-0000D01E0000}"/>
    <cellStyle name="Check Cell 16 2 2 6 2" xfId="7889" xr:uid="{00000000-0005-0000-0000-0000D11E0000}"/>
    <cellStyle name="Check Cell 16 2 2 6 2 2" xfId="7890" xr:uid="{00000000-0005-0000-0000-0000D21E0000}"/>
    <cellStyle name="Check Cell 16 2 2 6 3" xfId="7891" xr:uid="{00000000-0005-0000-0000-0000D31E0000}"/>
    <cellStyle name="Check Cell 16 2 2 7" xfId="7892" xr:uid="{00000000-0005-0000-0000-0000D41E0000}"/>
    <cellStyle name="Check Cell 16 2 2 7 2" xfId="7893" xr:uid="{00000000-0005-0000-0000-0000D51E0000}"/>
    <cellStyle name="Check Cell 16 2 2 7 2 2" xfId="7894" xr:uid="{00000000-0005-0000-0000-0000D61E0000}"/>
    <cellStyle name="Check Cell 16 2 2 7 3" xfId="7895" xr:uid="{00000000-0005-0000-0000-0000D71E0000}"/>
    <cellStyle name="Check Cell 16 2 2 8" xfId="7896" xr:uid="{00000000-0005-0000-0000-0000D81E0000}"/>
    <cellStyle name="Check Cell 16 2 2 8 2" xfId="7897" xr:uid="{00000000-0005-0000-0000-0000D91E0000}"/>
    <cellStyle name="Check Cell 16 2 2 8 2 2" xfId="7898" xr:uid="{00000000-0005-0000-0000-0000DA1E0000}"/>
    <cellStyle name="Check Cell 16 2 2 8 3" xfId="7899" xr:uid="{00000000-0005-0000-0000-0000DB1E0000}"/>
    <cellStyle name="Check Cell 16 2 2 9" xfId="7900" xr:uid="{00000000-0005-0000-0000-0000DC1E0000}"/>
    <cellStyle name="Check Cell 16 2 2 9 2" xfId="7901" xr:uid="{00000000-0005-0000-0000-0000DD1E0000}"/>
    <cellStyle name="Check Cell 16 2 2 9 2 2" xfId="7902" xr:uid="{00000000-0005-0000-0000-0000DE1E0000}"/>
    <cellStyle name="Check Cell 16 2 2 9 3" xfId="7903" xr:uid="{00000000-0005-0000-0000-0000DF1E0000}"/>
    <cellStyle name="Check Cell 16 2 3" xfId="7904" xr:uid="{00000000-0005-0000-0000-0000E01E0000}"/>
    <cellStyle name="Check Cell 16 2 3 2" xfId="7905" xr:uid="{00000000-0005-0000-0000-0000E11E0000}"/>
    <cellStyle name="Check Cell 16 2 3 2 2" xfId="7906" xr:uid="{00000000-0005-0000-0000-0000E21E0000}"/>
    <cellStyle name="Check Cell 16 2 3 2 2 2" xfId="7907" xr:uid="{00000000-0005-0000-0000-0000E31E0000}"/>
    <cellStyle name="Check Cell 16 2 3 2 3" xfId="7908" xr:uid="{00000000-0005-0000-0000-0000E41E0000}"/>
    <cellStyle name="Check Cell 16 2 3 3" xfId="7909" xr:uid="{00000000-0005-0000-0000-0000E51E0000}"/>
    <cellStyle name="Check Cell 16 2 3 3 2" xfId="7910" xr:uid="{00000000-0005-0000-0000-0000E61E0000}"/>
    <cellStyle name="Check Cell 16 2 3 3 2 2" xfId="7911" xr:uid="{00000000-0005-0000-0000-0000E71E0000}"/>
    <cellStyle name="Check Cell 16 2 3 3 3" xfId="7912" xr:uid="{00000000-0005-0000-0000-0000E81E0000}"/>
    <cellStyle name="Check Cell 16 2 3 4" xfId="7913" xr:uid="{00000000-0005-0000-0000-0000E91E0000}"/>
    <cellStyle name="Check Cell 16 2 3 4 2" xfId="7914" xr:uid="{00000000-0005-0000-0000-0000EA1E0000}"/>
    <cellStyle name="Check Cell 16 2 3 4 2 2" xfId="7915" xr:uid="{00000000-0005-0000-0000-0000EB1E0000}"/>
    <cellStyle name="Check Cell 16 2 3 4 3" xfId="7916" xr:uid="{00000000-0005-0000-0000-0000EC1E0000}"/>
    <cellStyle name="Check Cell 16 2 3 5" xfId="7917" xr:uid="{00000000-0005-0000-0000-0000ED1E0000}"/>
    <cellStyle name="Check Cell 16 2 3 5 2" xfId="7918" xr:uid="{00000000-0005-0000-0000-0000EE1E0000}"/>
    <cellStyle name="Check Cell 16 2 3 5 2 2" xfId="7919" xr:uid="{00000000-0005-0000-0000-0000EF1E0000}"/>
    <cellStyle name="Check Cell 16 2 3 5 3" xfId="7920" xr:uid="{00000000-0005-0000-0000-0000F01E0000}"/>
    <cellStyle name="Check Cell 16 2 3 6" xfId="7921" xr:uid="{00000000-0005-0000-0000-0000F11E0000}"/>
    <cellStyle name="Check Cell 16 2 3 6 2" xfId="7922" xr:uid="{00000000-0005-0000-0000-0000F21E0000}"/>
    <cellStyle name="Check Cell 16 2 3 6 2 2" xfId="7923" xr:uid="{00000000-0005-0000-0000-0000F31E0000}"/>
    <cellStyle name="Check Cell 16 2 3 6 3" xfId="7924" xr:uid="{00000000-0005-0000-0000-0000F41E0000}"/>
    <cellStyle name="Check Cell 16 2 3 7" xfId="7925" xr:uid="{00000000-0005-0000-0000-0000F51E0000}"/>
    <cellStyle name="Check Cell 16 2 3 7 2" xfId="7926" xr:uid="{00000000-0005-0000-0000-0000F61E0000}"/>
    <cellStyle name="Check Cell 16 2 3 7 2 2" xfId="7927" xr:uid="{00000000-0005-0000-0000-0000F71E0000}"/>
    <cellStyle name="Check Cell 16 2 3 7 3" xfId="7928" xr:uid="{00000000-0005-0000-0000-0000F81E0000}"/>
    <cellStyle name="Check Cell 16 2 3 8" xfId="7929" xr:uid="{00000000-0005-0000-0000-0000F91E0000}"/>
    <cellStyle name="Check Cell 16 2 3 8 2" xfId="7930" xr:uid="{00000000-0005-0000-0000-0000FA1E0000}"/>
    <cellStyle name="Check Cell 16 2 3 8 2 2" xfId="7931" xr:uid="{00000000-0005-0000-0000-0000FB1E0000}"/>
    <cellStyle name="Check Cell 16 2 3 8 3" xfId="7932" xr:uid="{00000000-0005-0000-0000-0000FC1E0000}"/>
    <cellStyle name="Check Cell 16 2 3 9" xfId="7933" xr:uid="{00000000-0005-0000-0000-0000FD1E0000}"/>
    <cellStyle name="Check Cell 16 2 3 9 2" xfId="7934" xr:uid="{00000000-0005-0000-0000-0000FE1E0000}"/>
    <cellStyle name="Check Cell 16 2 3 9 2 2" xfId="7935" xr:uid="{00000000-0005-0000-0000-0000FF1E0000}"/>
    <cellStyle name="Check Cell 16 2 3 9 3" xfId="7936" xr:uid="{00000000-0005-0000-0000-0000001F0000}"/>
    <cellStyle name="Check Cell 16 2 4" xfId="7937" xr:uid="{00000000-0005-0000-0000-0000011F0000}"/>
    <cellStyle name="Check Cell 16 2 4 2" xfId="7938" xr:uid="{00000000-0005-0000-0000-0000021F0000}"/>
    <cellStyle name="Check Cell 16 2 4 2 2" xfId="7939" xr:uid="{00000000-0005-0000-0000-0000031F0000}"/>
    <cellStyle name="Check Cell 16 2 4 2 2 2" xfId="7940" xr:uid="{00000000-0005-0000-0000-0000041F0000}"/>
    <cellStyle name="Check Cell 16 2 4 2 3" xfId="7941" xr:uid="{00000000-0005-0000-0000-0000051F0000}"/>
    <cellStyle name="Check Cell 16 2 4 3" xfId="7942" xr:uid="{00000000-0005-0000-0000-0000061F0000}"/>
    <cellStyle name="Check Cell 16 2 4 3 2" xfId="7943" xr:uid="{00000000-0005-0000-0000-0000071F0000}"/>
    <cellStyle name="Check Cell 16 2 4 3 2 2" xfId="7944" xr:uid="{00000000-0005-0000-0000-0000081F0000}"/>
    <cellStyle name="Check Cell 16 2 4 3 3" xfId="7945" xr:uid="{00000000-0005-0000-0000-0000091F0000}"/>
    <cellStyle name="Check Cell 16 2 4 4" xfId="7946" xr:uid="{00000000-0005-0000-0000-00000A1F0000}"/>
    <cellStyle name="Check Cell 16 2 4 4 2" xfId="7947" xr:uid="{00000000-0005-0000-0000-00000B1F0000}"/>
    <cellStyle name="Check Cell 16 2 4 4 2 2" xfId="7948" xr:uid="{00000000-0005-0000-0000-00000C1F0000}"/>
    <cellStyle name="Check Cell 16 2 4 4 3" xfId="7949" xr:uid="{00000000-0005-0000-0000-00000D1F0000}"/>
    <cellStyle name="Check Cell 16 2 4 5" xfId="7950" xr:uid="{00000000-0005-0000-0000-00000E1F0000}"/>
    <cellStyle name="Check Cell 16 2 4 5 2" xfId="7951" xr:uid="{00000000-0005-0000-0000-00000F1F0000}"/>
    <cellStyle name="Check Cell 16 2 4 5 2 2" xfId="7952" xr:uid="{00000000-0005-0000-0000-0000101F0000}"/>
    <cellStyle name="Check Cell 16 2 4 5 3" xfId="7953" xr:uid="{00000000-0005-0000-0000-0000111F0000}"/>
    <cellStyle name="Check Cell 16 2 4 6" xfId="7954" xr:uid="{00000000-0005-0000-0000-0000121F0000}"/>
    <cellStyle name="Check Cell 16 2 4 6 2" xfId="7955" xr:uid="{00000000-0005-0000-0000-0000131F0000}"/>
    <cellStyle name="Check Cell 16 2 4 6 2 2" xfId="7956" xr:uid="{00000000-0005-0000-0000-0000141F0000}"/>
    <cellStyle name="Check Cell 16 2 4 6 3" xfId="7957" xr:uid="{00000000-0005-0000-0000-0000151F0000}"/>
    <cellStyle name="Check Cell 16 2 4 7" xfId="7958" xr:uid="{00000000-0005-0000-0000-0000161F0000}"/>
    <cellStyle name="Check Cell 16 2 4 7 2" xfId="7959" xr:uid="{00000000-0005-0000-0000-0000171F0000}"/>
    <cellStyle name="Check Cell 16 2 4 7 2 2" xfId="7960" xr:uid="{00000000-0005-0000-0000-0000181F0000}"/>
    <cellStyle name="Check Cell 16 2 4 7 3" xfId="7961" xr:uid="{00000000-0005-0000-0000-0000191F0000}"/>
    <cellStyle name="Check Cell 16 2 4 8" xfId="7962" xr:uid="{00000000-0005-0000-0000-00001A1F0000}"/>
    <cellStyle name="Check Cell 16 2 4 8 2" xfId="7963" xr:uid="{00000000-0005-0000-0000-00001B1F0000}"/>
    <cellStyle name="Check Cell 16 2 4 8 2 2" xfId="7964" xr:uid="{00000000-0005-0000-0000-00001C1F0000}"/>
    <cellStyle name="Check Cell 16 2 4 8 3" xfId="7965" xr:uid="{00000000-0005-0000-0000-00001D1F0000}"/>
    <cellStyle name="Check Cell 16 2 4 9" xfId="7966" xr:uid="{00000000-0005-0000-0000-00001E1F0000}"/>
    <cellStyle name="Check Cell 16 2 4 9 2" xfId="7967" xr:uid="{00000000-0005-0000-0000-00001F1F0000}"/>
    <cellStyle name="Check Cell 16 2 4 9 2 2" xfId="7968" xr:uid="{00000000-0005-0000-0000-0000201F0000}"/>
    <cellStyle name="Check Cell 16 2 4 9 3" xfId="7969" xr:uid="{00000000-0005-0000-0000-0000211F0000}"/>
    <cellStyle name="Check Cell 16 2 5" xfId="7970" xr:uid="{00000000-0005-0000-0000-0000221F0000}"/>
    <cellStyle name="Check Cell 16 2 5 2" xfId="7971" xr:uid="{00000000-0005-0000-0000-0000231F0000}"/>
    <cellStyle name="Check Cell 16 2 5 2 2" xfId="7972" xr:uid="{00000000-0005-0000-0000-0000241F0000}"/>
    <cellStyle name="Check Cell 16 2 5 2 2 2" xfId="7973" xr:uid="{00000000-0005-0000-0000-0000251F0000}"/>
    <cellStyle name="Check Cell 16 2 5 2 3" xfId="7974" xr:uid="{00000000-0005-0000-0000-0000261F0000}"/>
    <cellStyle name="Check Cell 16 2 5 3" xfId="7975" xr:uid="{00000000-0005-0000-0000-0000271F0000}"/>
    <cellStyle name="Check Cell 16 2 5 3 2" xfId="7976" xr:uid="{00000000-0005-0000-0000-0000281F0000}"/>
    <cellStyle name="Check Cell 16 2 5 3 2 2" xfId="7977" xr:uid="{00000000-0005-0000-0000-0000291F0000}"/>
    <cellStyle name="Check Cell 16 2 5 3 3" xfId="7978" xr:uid="{00000000-0005-0000-0000-00002A1F0000}"/>
    <cellStyle name="Check Cell 16 2 5 4" xfId="7979" xr:uid="{00000000-0005-0000-0000-00002B1F0000}"/>
    <cellStyle name="Check Cell 16 2 5 4 2" xfId="7980" xr:uid="{00000000-0005-0000-0000-00002C1F0000}"/>
    <cellStyle name="Check Cell 16 2 5 4 2 2" xfId="7981" xr:uid="{00000000-0005-0000-0000-00002D1F0000}"/>
    <cellStyle name="Check Cell 16 2 5 4 3" xfId="7982" xr:uid="{00000000-0005-0000-0000-00002E1F0000}"/>
    <cellStyle name="Check Cell 16 2 5 5" xfId="7983" xr:uid="{00000000-0005-0000-0000-00002F1F0000}"/>
    <cellStyle name="Check Cell 16 2 5 5 2" xfId="7984" xr:uid="{00000000-0005-0000-0000-0000301F0000}"/>
    <cellStyle name="Check Cell 16 2 5 5 2 2" xfId="7985" xr:uid="{00000000-0005-0000-0000-0000311F0000}"/>
    <cellStyle name="Check Cell 16 2 5 5 3" xfId="7986" xr:uid="{00000000-0005-0000-0000-0000321F0000}"/>
    <cellStyle name="Check Cell 16 2 5 6" xfId="7987" xr:uid="{00000000-0005-0000-0000-0000331F0000}"/>
    <cellStyle name="Check Cell 16 2 5 6 2" xfId="7988" xr:uid="{00000000-0005-0000-0000-0000341F0000}"/>
    <cellStyle name="Check Cell 16 2 5 6 2 2" xfId="7989" xr:uid="{00000000-0005-0000-0000-0000351F0000}"/>
    <cellStyle name="Check Cell 16 2 5 6 3" xfId="7990" xr:uid="{00000000-0005-0000-0000-0000361F0000}"/>
    <cellStyle name="Check Cell 16 2 5 7" xfId="7991" xr:uid="{00000000-0005-0000-0000-0000371F0000}"/>
    <cellStyle name="Check Cell 16 2 5 7 2" xfId="7992" xr:uid="{00000000-0005-0000-0000-0000381F0000}"/>
    <cellStyle name="Check Cell 16 2 5 7 2 2" xfId="7993" xr:uid="{00000000-0005-0000-0000-0000391F0000}"/>
    <cellStyle name="Check Cell 16 2 5 7 3" xfId="7994" xr:uid="{00000000-0005-0000-0000-00003A1F0000}"/>
    <cellStyle name="Check Cell 16 2 5 8" xfId="7995" xr:uid="{00000000-0005-0000-0000-00003B1F0000}"/>
    <cellStyle name="Check Cell 16 2 5 8 2" xfId="7996" xr:uid="{00000000-0005-0000-0000-00003C1F0000}"/>
    <cellStyle name="Check Cell 16 2 5 8 2 2" xfId="7997" xr:uid="{00000000-0005-0000-0000-00003D1F0000}"/>
    <cellStyle name="Check Cell 16 2 5 8 3" xfId="7998" xr:uid="{00000000-0005-0000-0000-00003E1F0000}"/>
    <cellStyle name="Check Cell 16 2 5 9" xfId="7999" xr:uid="{00000000-0005-0000-0000-00003F1F0000}"/>
    <cellStyle name="Check Cell 16 2 5 9 2" xfId="8000" xr:uid="{00000000-0005-0000-0000-0000401F0000}"/>
    <cellStyle name="Check Cell 16 2 5 9 2 2" xfId="8001" xr:uid="{00000000-0005-0000-0000-0000411F0000}"/>
    <cellStyle name="Check Cell 16 2 5 9 3" xfId="8002" xr:uid="{00000000-0005-0000-0000-0000421F0000}"/>
    <cellStyle name="Check Cell 16 2 6" xfId="8003" xr:uid="{00000000-0005-0000-0000-0000431F0000}"/>
    <cellStyle name="Check Cell 16 2 6 2" xfId="8004" xr:uid="{00000000-0005-0000-0000-0000441F0000}"/>
    <cellStyle name="Check Cell 16 2 6 2 2" xfId="8005" xr:uid="{00000000-0005-0000-0000-0000451F0000}"/>
    <cellStyle name="Check Cell 16 2 6 3" xfId="8006" xr:uid="{00000000-0005-0000-0000-0000461F0000}"/>
    <cellStyle name="Check Cell 16 2 7" xfId="8007" xr:uid="{00000000-0005-0000-0000-0000471F0000}"/>
    <cellStyle name="Check Cell 16 2 7 2" xfId="8008" xr:uid="{00000000-0005-0000-0000-0000481F0000}"/>
    <cellStyle name="Check Cell 16 2 7 2 2" xfId="8009" xr:uid="{00000000-0005-0000-0000-0000491F0000}"/>
    <cellStyle name="Check Cell 16 2 7 3" xfId="8010" xr:uid="{00000000-0005-0000-0000-00004A1F0000}"/>
    <cellStyle name="Check Cell 16 2 8" xfId="8011" xr:uid="{00000000-0005-0000-0000-00004B1F0000}"/>
    <cellStyle name="Check Cell 16 2 8 2" xfId="8012" xr:uid="{00000000-0005-0000-0000-00004C1F0000}"/>
    <cellStyle name="Check Cell 16 2 8 2 2" xfId="8013" xr:uid="{00000000-0005-0000-0000-00004D1F0000}"/>
    <cellStyle name="Check Cell 16 2 8 3" xfId="8014" xr:uid="{00000000-0005-0000-0000-00004E1F0000}"/>
    <cellStyle name="Check Cell 16 2 9" xfId="8015" xr:uid="{00000000-0005-0000-0000-00004F1F0000}"/>
    <cellStyle name="Check Cell 16 2 9 2" xfId="8016" xr:uid="{00000000-0005-0000-0000-0000501F0000}"/>
    <cellStyle name="Check Cell 16 2 9 2 2" xfId="8017" xr:uid="{00000000-0005-0000-0000-0000511F0000}"/>
    <cellStyle name="Check Cell 16 2 9 3" xfId="8018" xr:uid="{00000000-0005-0000-0000-0000521F0000}"/>
    <cellStyle name="Check Cell 16 3" xfId="8019" xr:uid="{00000000-0005-0000-0000-0000531F0000}"/>
    <cellStyle name="Check Cell 16 3 2" xfId="8020" xr:uid="{00000000-0005-0000-0000-0000541F0000}"/>
    <cellStyle name="Check Cell 16 3 2 2" xfId="8021" xr:uid="{00000000-0005-0000-0000-0000551F0000}"/>
    <cellStyle name="Check Cell 16 3 3" xfId="8022" xr:uid="{00000000-0005-0000-0000-0000561F0000}"/>
    <cellStyle name="Check Cell 16 4" xfId="8023" xr:uid="{00000000-0005-0000-0000-0000571F0000}"/>
    <cellStyle name="Check Cell 16 4 2" xfId="8024" xr:uid="{00000000-0005-0000-0000-0000581F0000}"/>
    <cellStyle name="Check Cell 17" xfId="8025" xr:uid="{00000000-0005-0000-0000-0000591F0000}"/>
    <cellStyle name="Check Cell 17 2" xfId="8026" xr:uid="{00000000-0005-0000-0000-00005A1F0000}"/>
    <cellStyle name="Check Cell 17 2 10" xfId="8027" xr:uid="{00000000-0005-0000-0000-00005B1F0000}"/>
    <cellStyle name="Check Cell 17 2 10 2" xfId="8028" xr:uid="{00000000-0005-0000-0000-00005C1F0000}"/>
    <cellStyle name="Check Cell 17 2 10 2 2" xfId="8029" xr:uid="{00000000-0005-0000-0000-00005D1F0000}"/>
    <cellStyle name="Check Cell 17 2 10 3" xfId="8030" xr:uid="{00000000-0005-0000-0000-00005E1F0000}"/>
    <cellStyle name="Check Cell 17 2 11" xfId="8031" xr:uid="{00000000-0005-0000-0000-00005F1F0000}"/>
    <cellStyle name="Check Cell 17 2 11 2" xfId="8032" xr:uid="{00000000-0005-0000-0000-0000601F0000}"/>
    <cellStyle name="Check Cell 17 2 11 2 2" xfId="8033" xr:uid="{00000000-0005-0000-0000-0000611F0000}"/>
    <cellStyle name="Check Cell 17 2 11 3" xfId="8034" xr:uid="{00000000-0005-0000-0000-0000621F0000}"/>
    <cellStyle name="Check Cell 17 2 12" xfId="8035" xr:uid="{00000000-0005-0000-0000-0000631F0000}"/>
    <cellStyle name="Check Cell 17 2 12 2" xfId="8036" xr:uid="{00000000-0005-0000-0000-0000641F0000}"/>
    <cellStyle name="Check Cell 17 2 12 2 2" xfId="8037" xr:uid="{00000000-0005-0000-0000-0000651F0000}"/>
    <cellStyle name="Check Cell 17 2 12 3" xfId="8038" xr:uid="{00000000-0005-0000-0000-0000661F0000}"/>
    <cellStyle name="Check Cell 17 2 13" xfId="8039" xr:uid="{00000000-0005-0000-0000-0000671F0000}"/>
    <cellStyle name="Check Cell 17 2 13 2" xfId="8040" xr:uid="{00000000-0005-0000-0000-0000681F0000}"/>
    <cellStyle name="Check Cell 17 2 13 2 2" xfId="8041" xr:uid="{00000000-0005-0000-0000-0000691F0000}"/>
    <cellStyle name="Check Cell 17 2 13 3" xfId="8042" xr:uid="{00000000-0005-0000-0000-00006A1F0000}"/>
    <cellStyle name="Check Cell 17 2 2" xfId="8043" xr:uid="{00000000-0005-0000-0000-00006B1F0000}"/>
    <cellStyle name="Check Cell 17 2 2 2" xfId="8044" xr:uid="{00000000-0005-0000-0000-00006C1F0000}"/>
    <cellStyle name="Check Cell 17 2 2 2 2" xfId="8045" xr:uid="{00000000-0005-0000-0000-00006D1F0000}"/>
    <cellStyle name="Check Cell 17 2 2 2 2 2" xfId="8046" xr:uid="{00000000-0005-0000-0000-00006E1F0000}"/>
    <cellStyle name="Check Cell 17 2 2 2 3" xfId="8047" xr:uid="{00000000-0005-0000-0000-00006F1F0000}"/>
    <cellStyle name="Check Cell 17 2 2 3" xfId="8048" xr:uid="{00000000-0005-0000-0000-0000701F0000}"/>
    <cellStyle name="Check Cell 17 2 2 3 2" xfId="8049" xr:uid="{00000000-0005-0000-0000-0000711F0000}"/>
    <cellStyle name="Check Cell 17 2 2 3 2 2" xfId="8050" xr:uid="{00000000-0005-0000-0000-0000721F0000}"/>
    <cellStyle name="Check Cell 17 2 2 3 3" xfId="8051" xr:uid="{00000000-0005-0000-0000-0000731F0000}"/>
    <cellStyle name="Check Cell 17 2 2 4" xfId="8052" xr:uid="{00000000-0005-0000-0000-0000741F0000}"/>
    <cellStyle name="Check Cell 17 2 2 4 2" xfId="8053" xr:uid="{00000000-0005-0000-0000-0000751F0000}"/>
    <cellStyle name="Check Cell 17 2 2 4 2 2" xfId="8054" xr:uid="{00000000-0005-0000-0000-0000761F0000}"/>
    <cellStyle name="Check Cell 17 2 2 4 3" xfId="8055" xr:uid="{00000000-0005-0000-0000-0000771F0000}"/>
    <cellStyle name="Check Cell 17 2 2 5" xfId="8056" xr:uid="{00000000-0005-0000-0000-0000781F0000}"/>
    <cellStyle name="Check Cell 17 2 2 5 2" xfId="8057" xr:uid="{00000000-0005-0000-0000-0000791F0000}"/>
    <cellStyle name="Check Cell 17 2 2 5 2 2" xfId="8058" xr:uid="{00000000-0005-0000-0000-00007A1F0000}"/>
    <cellStyle name="Check Cell 17 2 2 5 3" xfId="8059" xr:uid="{00000000-0005-0000-0000-00007B1F0000}"/>
    <cellStyle name="Check Cell 17 2 2 6" xfId="8060" xr:uid="{00000000-0005-0000-0000-00007C1F0000}"/>
    <cellStyle name="Check Cell 17 2 2 6 2" xfId="8061" xr:uid="{00000000-0005-0000-0000-00007D1F0000}"/>
    <cellStyle name="Check Cell 17 2 2 6 2 2" xfId="8062" xr:uid="{00000000-0005-0000-0000-00007E1F0000}"/>
    <cellStyle name="Check Cell 17 2 2 6 3" xfId="8063" xr:uid="{00000000-0005-0000-0000-00007F1F0000}"/>
    <cellStyle name="Check Cell 17 2 2 7" xfId="8064" xr:uid="{00000000-0005-0000-0000-0000801F0000}"/>
    <cellStyle name="Check Cell 17 2 2 7 2" xfId="8065" xr:uid="{00000000-0005-0000-0000-0000811F0000}"/>
    <cellStyle name="Check Cell 17 2 2 7 2 2" xfId="8066" xr:uid="{00000000-0005-0000-0000-0000821F0000}"/>
    <cellStyle name="Check Cell 17 2 2 7 3" xfId="8067" xr:uid="{00000000-0005-0000-0000-0000831F0000}"/>
    <cellStyle name="Check Cell 17 2 2 8" xfId="8068" xr:uid="{00000000-0005-0000-0000-0000841F0000}"/>
    <cellStyle name="Check Cell 17 2 2 8 2" xfId="8069" xr:uid="{00000000-0005-0000-0000-0000851F0000}"/>
    <cellStyle name="Check Cell 17 2 2 8 2 2" xfId="8070" xr:uid="{00000000-0005-0000-0000-0000861F0000}"/>
    <cellStyle name="Check Cell 17 2 2 8 3" xfId="8071" xr:uid="{00000000-0005-0000-0000-0000871F0000}"/>
    <cellStyle name="Check Cell 17 2 2 9" xfId="8072" xr:uid="{00000000-0005-0000-0000-0000881F0000}"/>
    <cellStyle name="Check Cell 17 2 2 9 2" xfId="8073" xr:uid="{00000000-0005-0000-0000-0000891F0000}"/>
    <cellStyle name="Check Cell 17 2 2 9 2 2" xfId="8074" xr:uid="{00000000-0005-0000-0000-00008A1F0000}"/>
    <cellStyle name="Check Cell 17 2 2 9 3" xfId="8075" xr:uid="{00000000-0005-0000-0000-00008B1F0000}"/>
    <cellStyle name="Check Cell 17 2 3" xfId="8076" xr:uid="{00000000-0005-0000-0000-00008C1F0000}"/>
    <cellStyle name="Check Cell 17 2 3 2" xfId="8077" xr:uid="{00000000-0005-0000-0000-00008D1F0000}"/>
    <cellStyle name="Check Cell 17 2 3 2 2" xfId="8078" xr:uid="{00000000-0005-0000-0000-00008E1F0000}"/>
    <cellStyle name="Check Cell 17 2 3 2 2 2" xfId="8079" xr:uid="{00000000-0005-0000-0000-00008F1F0000}"/>
    <cellStyle name="Check Cell 17 2 3 2 3" xfId="8080" xr:uid="{00000000-0005-0000-0000-0000901F0000}"/>
    <cellStyle name="Check Cell 17 2 3 3" xfId="8081" xr:uid="{00000000-0005-0000-0000-0000911F0000}"/>
    <cellStyle name="Check Cell 17 2 3 3 2" xfId="8082" xr:uid="{00000000-0005-0000-0000-0000921F0000}"/>
    <cellStyle name="Check Cell 17 2 3 3 2 2" xfId="8083" xr:uid="{00000000-0005-0000-0000-0000931F0000}"/>
    <cellStyle name="Check Cell 17 2 3 3 3" xfId="8084" xr:uid="{00000000-0005-0000-0000-0000941F0000}"/>
    <cellStyle name="Check Cell 17 2 3 4" xfId="8085" xr:uid="{00000000-0005-0000-0000-0000951F0000}"/>
    <cellStyle name="Check Cell 17 2 3 4 2" xfId="8086" xr:uid="{00000000-0005-0000-0000-0000961F0000}"/>
    <cellStyle name="Check Cell 17 2 3 4 2 2" xfId="8087" xr:uid="{00000000-0005-0000-0000-0000971F0000}"/>
    <cellStyle name="Check Cell 17 2 3 4 3" xfId="8088" xr:uid="{00000000-0005-0000-0000-0000981F0000}"/>
    <cellStyle name="Check Cell 17 2 3 5" xfId="8089" xr:uid="{00000000-0005-0000-0000-0000991F0000}"/>
    <cellStyle name="Check Cell 17 2 3 5 2" xfId="8090" xr:uid="{00000000-0005-0000-0000-00009A1F0000}"/>
    <cellStyle name="Check Cell 17 2 3 5 2 2" xfId="8091" xr:uid="{00000000-0005-0000-0000-00009B1F0000}"/>
    <cellStyle name="Check Cell 17 2 3 5 3" xfId="8092" xr:uid="{00000000-0005-0000-0000-00009C1F0000}"/>
    <cellStyle name="Check Cell 17 2 3 6" xfId="8093" xr:uid="{00000000-0005-0000-0000-00009D1F0000}"/>
    <cellStyle name="Check Cell 17 2 3 6 2" xfId="8094" xr:uid="{00000000-0005-0000-0000-00009E1F0000}"/>
    <cellStyle name="Check Cell 17 2 3 6 2 2" xfId="8095" xr:uid="{00000000-0005-0000-0000-00009F1F0000}"/>
    <cellStyle name="Check Cell 17 2 3 6 3" xfId="8096" xr:uid="{00000000-0005-0000-0000-0000A01F0000}"/>
    <cellStyle name="Check Cell 17 2 3 7" xfId="8097" xr:uid="{00000000-0005-0000-0000-0000A11F0000}"/>
    <cellStyle name="Check Cell 17 2 3 7 2" xfId="8098" xr:uid="{00000000-0005-0000-0000-0000A21F0000}"/>
    <cellStyle name="Check Cell 17 2 3 7 2 2" xfId="8099" xr:uid="{00000000-0005-0000-0000-0000A31F0000}"/>
    <cellStyle name="Check Cell 17 2 3 7 3" xfId="8100" xr:uid="{00000000-0005-0000-0000-0000A41F0000}"/>
    <cellStyle name="Check Cell 17 2 3 8" xfId="8101" xr:uid="{00000000-0005-0000-0000-0000A51F0000}"/>
    <cellStyle name="Check Cell 17 2 3 8 2" xfId="8102" xr:uid="{00000000-0005-0000-0000-0000A61F0000}"/>
    <cellStyle name="Check Cell 17 2 3 8 2 2" xfId="8103" xr:uid="{00000000-0005-0000-0000-0000A71F0000}"/>
    <cellStyle name="Check Cell 17 2 3 8 3" xfId="8104" xr:uid="{00000000-0005-0000-0000-0000A81F0000}"/>
    <cellStyle name="Check Cell 17 2 3 9" xfId="8105" xr:uid="{00000000-0005-0000-0000-0000A91F0000}"/>
    <cellStyle name="Check Cell 17 2 3 9 2" xfId="8106" xr:uid="{00000000-0005-0000-0000-0000AA1F0000}"/>
    <cellStyle name="Check Cell 17 2 3 9 2 2" xfId="8107" xr:uid="{00000000-0005-0000-0000-0000AB1F0000}"/>
    <cellStyle name="Check Cell 17 2 3 9 3" xfId="8108" xr:uid="{00000000-0005-0000-0000-0000AC1F0000}"/>
    <cellStyle name="Check Cell 17 2 4" xfId="8109" xr:uid="{00000000-0005-0000-0000-0000AD1F0000}"/>
    <cellStyle name="Check Cell 17 2 4 2" xfId="8110" xr:uid="{00000000-0005-0000-0000-0000AE1F0000}"/>
    <cellStyle name="Check Cell 17 2 4 2 2" xfId="8111" xr:uid="{00000000-0005-0000-0000-0000AF1F0000}"/>
    <cellStyle name="Check Cell 17 2 4 2 2 2" xfId="8112" xr:uid="{00000000-0005-0000-0000-0000B01F0000}"/>
    <cellStyle name="Check Cell 17 2 4 2 3" xfId="8113" xr:uid="{00000000-0005-0000-0000-0000B11F0000}"/>
    <cellStyle name="Check Cell 17 2 4 3" xfId="8114" xr:uid="{00000000-0005-0000-0000-0000B21F0000}"/>
    <cellStyle name="Check Cell 17 2 4 3 2" xfId="8115" xr:uid="{00000000-0005-0000-0000-0000B31F0000}"/>
    <cellStyle name="Check Cell 17 2 4 3 2 2" xfId="8116" xr:uid="{00000000-0005-0000-0000-0000B41F0000}"/>
    <cellStyle name="Check Cell 17 2 4 3 3" xfId="8117" xr:uid="{00000000-0005-0000-0000-0000B51F0000}"/>
    <cellStyle name="Check Cell 17 2 4 4" xfId="8118" xr:uid="{00000000-0005-0000-0000-0000B61F0000}"/>
    <cellStyle name="Check Cell 17 2 4 4 2" xfId="8119" xr:uid="{00000000-0005-0000-0000-0000B71F0000}"/>
    <cellStyle name="Check Cell 17 2 4 4 2 2" xfId="8120" xr:uid="{00000000-0005-0000-0000-0000B81F0000}"/>
    <cellStyle name="Check Cell 17 2 4 4 3" xfId="8121" xr:uid="{00000000-0005-0000-0000-0000B91F0000}"/>
    <cellStyle name="Check Cell 17 2 4 5" xfId="8122" xr:uid="{00000000-0005-0000-0000-0000BA1F0000}"/>
    <cellStyle name="Check Cell 17 2 4 5 2" xfId="8123" xr:uid="{00000000-0005-0000-0000-0000BB1F0000}"/>
    <cellStyle name="Check Cell 17 2 4 5 2 2" xfId="8124" xr:uid="{00000000-0005-0000-0000-0000BC1F0000}"/>
    <cellStyle name="Check Cell 17 2 4 5 3" xfId="8125" xr:uid="{00000000-0005-0000-0000-0000BD1F0000}"/>
    <cellStyle name="Check Cell 17 2 4 6" xfId="8126" xr:uid="{00000000-0005-0000-0000-0000BE1F0000}"/>
    <cellStyle name="Check Cell 17 2 4 6 2" xfId="8127" xr:uid="{00000000-0005-0000-0000-0000BF1F0000}"/>
    <cellStyle name="Check Cell 17 2 4 6 2 2" xfId="8128" xr:uid="{00000000-0005-0000-0000-0000C01F0000}"/>
    <cellStyle name="Check Cell 17 2 4 6 3" xfId="8129" xr:uid="{00000000-0005-0000-0000-0000C11F0000}"/>
    <cellStyle name="Check Cell 17 2 4 7" xfId="8130" xr:uid="{00000000-0005-0000-0000-0000C21F0000}"/>
    <cellStyle name="Check Cell 17 2 4 7 2" xfId="8131" xr:uid="{00000000-0005-0000-0000-0000C31F0000}"/>
    <cellStyle name="Check Cell 17 2 4 7 2 2" xfId="8132" xr:uid="{00000000-0005-0000-0000-0000C41F0000}"/>
    <cellStyle name="Check Cell 17 2 4 7 3" xfId="8133" xr:uid="{00000000-0005-0000-0000-0000C51F0000}"/>
    <cellStyle name="Check Cell 17 2 4 8" xfId="8134" xr:uid="{00000000-0005-0000-0000-0000C61F0000}"/>
    <cellStyle name="Check Cell 17 2 4 8 2" xfId="8135" xr:uid="{00000000-0005-0000-0000-0000C71F0000}"/>
    <cellStyle name="Check Cell 17 2 4 8 2 2" xfId="8136" xr:uid="{00000000-0005-0000-0000-0000C81F0000}"/>
    <cellStyle name="Check Cell 17 2 4 8 3" xfId="8137" xr:uid="{00000000-0005-0000-0000-0000C91F0000}"/>
    <cellStyle name="Check Cell 17 2 4 9" xfId="8138" xr:uid="{00000000-0005-0000-0000-0000CA1F0000}"/>
    <cellStyle name="Check Cell 17 2 4 9 2" xfId="8139" xr:uid="{00000000-0005-0000-0000-0000CB1F0000}"/>
    <cellStyle name="Check Cell 17 2 4 9 2 2" xfId="8140" xr:uid="{00000000-0005-0000-0000-0000CC1F0000}"/>
    <cellStyle name="Check Cell 17 2 4 9 3" xfId="8141" xr:uid="{00000000-0005-0000-0000-0000CD1F0000}"/>
    <cellStyle name="Check Cell 17 2 5" xfId="8142" xr:uid="{00000000-0005-0000-0000-0000CE1F0000}"/>
    <cellStyle name="Check Cell 17 2 5 2" xfId="8143" xr:uid="{00000000-0005-0000-0000-0000CF1F0000}"/>
    <cellStyle name="Check Cell 17 2 5 2 2" xfId="8144" xr:uid="{00000000-0005-0000-0000-0000D01F0000}"/>
    <cellStyle name="Check Cell 17 2 5 2 2 2" xfId="8145" xr:uid="{00000000-0005-0000-0000-0000D11F0000}"/>
    <cellStyle name="Check Cell 17 2 5 2 3" xfId="8146" xr:uid="{00000000-0005-0000-0000-0000D21F0000}"/>
    <cellStyle name="Check Cell 17 2 5 3" xfId="8147" xr:uid="{00000000-0005-0000-0000-0000D31F0000}"/>
    <cellStyle name="Check Cell 17 2 5 3 2" xfId="8148" xr:uid="{00000000-0005-0000-0000-0000D41F0000}"/>
    <cellStyle name="Check Cell 17 2 5 3 2 2" xfId="8149" xr:uid="{00000000-0005-0000-0000-0000D51F0000}"/>
    <cellStyle name="Check Cell 17 2 5 3 3" xfId="8150" xr:uid="{00000000-0005-0000-0000-0000D61F0000}"/>
    <cellStyle name="Check Cell 17 2 5 4" xfId="8151" xr:uid="{00000000-0005-0000-0000-0000D71F0000}"/>
    <cellStyle name="Check Cell 17 2 5 4 2" xfId="8152" xr:uid="{00000000-0005-0000-0000-0000D81F0000}"/>
    <cellStyle name="Check Cell 17 2 5 4 2 2" xfId="8153" xr:uid="{00000000-0005-0000-0000-0000D91F0000}"/>
    <cellStyle name="Check Cell 17 2 5 4 3" xfId="8154" xr:uid="{00000000-0005-0000-0000-0000DA1F0000}"/>
    <cellStyle name="Check Cell 17 2 5 5" xfId="8155" xr:uid="{00000000-0005-0000-0000-0000DB1F0000}"/>
    <cellStyle name="Check Cell 17 2 5 5 2" xfId="8156" xr:uid="{00000000-0005-0000-0000-0000DC1F0000}"/>
    <cellStyle name="Check Cell 17 2 5 5 2 2" xfId="8157" xr:uid="{00000000-0005-0000-0000-0000DD1F0000}"/>
    <cellStyle name="Check Cell 17 2 5 5 3" xfId="8158" xr:uid="{00000000-0005-0000-0000-0000DE1F0000}"/>
    <cellStyle name="Check Cell 17 2 5 6" xfId="8159" xr:uid="{00000000-0005-0000-0000-0000DF1F0000}"/>
    <cellStyle name="Check Cell 17 2 5 6 2" xfId="8160" xr:uid="{00000000-0005-0000-0000-0000E01F0000}"/>
    <cellStyle name="Check Cell 17 2 5 6 2 2" xfId="8161" xr:uid="{00000000-0005-0000-0000-0000E11F0000}"/>
    <cellStyle name="Check Cell 17 2 5 6 3" xfId="8162" xr:uid="{00000000-0005-0000-0000-0000E21F0000}"/>
    <cellStyle name="Check Cell 17 2 5 7" xfId="8163" xr:uid="{00000000-0005-0000-0000-0000E31F0000}"/>
    <cellStyle name="Check Cell 17 2 5 7 2" xfId="8164" xr:uid="{00000000-0005-0000-0000-0000E41F0000}"/>
    <cellStyle name="Check Cell 17 2 5 7 2 2" xfId="8165" xr:uid="{00000000-0005-0000-0000-0000E51F0000}"/>
    <cellStyle name="Check Cell 17 2 5 7 3" xfId="8166" xr:uid="{00000000-0005-0000-0000-0000E61F0000}"/>
    <cellStyle name="Check Cell 17 2 5 8" xfId="8167" xr:uid="{00000000-0005-0000-0000-0000E71F0000}"/>
    <cellStyle name="Check Cell 17 2 5 8 2" xfId="8168" xr:uid="{00000000-0005-0000-0000-0000E81F0000}"/>
    <cellStyle name="Check Cell 17 2 5 8 2 2" xfId="8169" xr:uid="{00000000-0005-0000-0000-0000E91F0000}"/>
    <cellStyle name="Check Cell 17 2 5 8 3" xfId="8170" xr:uid="{00000000-0005-0000-0000-0000EA1F0000}"/>
    <cellStyle name="Check Cell 17 2 5 9" xfId="8171" xr:uid="{00000000-0005-0000-0000-0000EB1F0000}"/>
    <cellStyle name="Check Cell 17 2 5 9 2" xfId="8172" xr:uid="{00000000-0005-0000-0000-0000EC1F0000}"/>
    <cellStyle name="Check Cell 17 2 5 9 2 2" xfId="8173" xr:uid="{00000000-0005-0000-0000-0000ED1F0000}"/>
    <cellStyle name="Check Cell 17 2 5 9 3" xfId="8174" xr:uid="{00000000-0005-0000-0000-0000EE1F0000}"/>
    <cellStyle name="Check Cell 17 2 6" xfId="8175" xr:uid="{00000000-0005-0000-0000-0000EF1F0000}"/>
    <cellStyle name="Check Cell 17 2 6 2" xfId="8176" xr:uid="{00000000-0005-0000-0000-0000F01F0000}"/>
    <cellStyle name="Check Cell 17 2 6 2 2" xfId="8177" xr:uid="{00000000-0005-0000-0000-0000F11F0000}"/>
    <cellStyle name="Check Cell 17 2 6 3" xfId="8178" xr:uid="{00000000-0005-0000-0000-0000F21F0000}"/>
    <cellStyle name="Check Cell 17 2 7" xfId="8179" xr:uid="{00000000-0005-0000-0000-0000F31F0000}"/>
    <cellStyle name="Check Cell 17 2 7 2" xfId="8180" xr:uid="{00000000-0005-0000-0000-0000F41F0000}"/>
    <cellStyle name="Check Cell 17 2 7 2 2" xfId="8181" xr:uid="{00000000-0005-0000-0000-0000F51F0000}"/>
    <cellStyle name="Check Cell 17 2 7 3" xfId="8182" xr:uid="{00000000-0005-0000-0000-0000F61F0000}"/>
    <cellStyle name="Check Cell 17 2 8" xfId="8183" xr:uid="{00000000-0005-0000-0000-0000F71F0000}"/>
    <cellStyle name="Check Cell 17 2 8 2" xfId="8184" xr:uid="{00000000-0005-0000-0000-0000F81F0000}"/>
    <cellStyle name="Check Cell 17 2 8 2 2" xfId="8185" xr:uid="{00000000-0005-0000-0000-0000F91F0000}"/>
    <cellStyle name="Check Cell 17 2 8 3" xfId="8186" xr:uid="{00000000-0005-0000-0000-0000FA1F0000}"/>
    <cellStyle name="Check Cell 17 2 9" xfId="8187" xr:uid="{00000000-0005-0000-0000-0000FB1F0000}"/>
    <cellStyle name="Check Cell 17 2 9 2" xfId="8188" xr:uid="{00000000-0005-0000-0000-0000FC1F0000}"/>
    <cellStyle name="Check Cell 17 2 9 2 2" xfId="8189" xr:uid="{00000000-0005-0000-0000-0000FD1F0000}"/>
    <cellStyle name="Check Cell 17 2 9 3" xfId="8190" xr:uid="{00000000-0005-0000-0000-0000FE1F0000}"/>
    <cellStyle name="Check Cell 17 3" xfId="8191" xr:uid="{00000000-0005-0000-0000-0000FF1F0000}"/>
    <cellStyle name="Check Cell 17 3 2" xfId="8192" xr:uid="{00000000-0005-0000-0000-000000200000}"/>
    <cellStyle name="Check Cell 17 3 2 2" xfId="8193" xr:uid="{00000000-0005-0000-0000-000001200000}"/>
    <cellStyle name="Check Cell 17 3 3" xfId="8194" xr:uid="{00000000-0005-0000-0000-000002200000}"/>
    <cellStyle name="Check Cell 17 4" xfId="8195" xr:uid="{00000000-0005-0000-0000-000003200000}"/>
    <cellStyle name="Check Cell 17 4 2" xfId="8196" xr:uid="{00000000-0005-0000-0000-000004200000}"/>
    <cellStyle name="Check Cell 18" xfId="8197" xr:uid="{00000000-0005-0000-0000-000005200000}"/>
    <cellStyle name="Check Cell 18 2" xfId="8198" xr:uid="{00000000-0005-0000-0000-000006200000}"/>
    <cellStyle name="Check Cell 18 2 10" xfId="8199" xr:uid="{00000000-0005-0000-0000-000007200000}"/>
    <cellStyle name="Check Cell 18 2 10 2" xfId="8200" xr:uid="{00000000-0005-0000-0000-000008200000}"/>
    <cellStyle name="Check Cell 18 2 10 2 2" xfId="8201" xr:uid="{00000000-0005-0000-0000-000009200000}"/>
    <cellStyle name="Check Cell 18 2 10 3" xfId="8202" xr:uid="{00000000-0005-0000-0000-00000A200000}"/>
    <cellStyle name="Check Cell 18 2 11" xfId="8203" xr:uid="{00000000-0005-0000-0000-00000B200000}"/>
    <cellStyle name="Check Cell 18 2 11 2" xfId="8204" xr:uid="{00000000-0005-0000-0000-00000C200000}"/>
    <cellStyle name="Check Cell 18 2 11 2 2" xfId="8205" xr:uid="{00000000-0005-0000-0000-00000D200000}"/>
    <cellStyle name="Check Cell 18 2 11 3" xfId="8206" xr:uid="{00000000-0005-0000-0000-00000E200000}"/>
    <cellStyle name="Check Cell 18 2 12" xfId="8207" xr:uid="{00000000-0005-0000-0000-00000F200000}"/>
    <cellStyle name="Check Cell 18 2 12 2" xfId="8208" xr:uid="{00000000-0005-0000-0000-000010200000}"/>
    <cellStyle name="Check Cell 18 2 12 2 2" xfId="8209" xr:uid="{00000000-0005-0000-0000-000011200000}"/>
    <cellStyle name="Check Cell 18 2 12 3" xfId="8210" xr:uid="{00000000-0005-0000-0000-000012200000}"/>
    <cellStyle name="Check Cell 18 2 13" xfId="8211" xr:uid="{00000000-0005-0000-0000-000013200000}"/>
    <cellStyle name="Check Cell 18 2 13 2" xfId="8212" xr:uid="{00000000-0005-0000-0000-000014200000}"/>
    <cellStyle name="Check Cell 18 2 13 2 2" xfId="8213" xr:uid="{00000000-0005-0000-0000-000015200000}"/>
    <cellStyle name="Check Cell 18 2 13 3" xfId="8214" xr:uid="{00000000-0005-0000-0000-000016200000}"/>
    <cellStyle name="Check Cell 18 2 2" xfId="8215" xr:uid="{00000000-0005-0000-0000-000017200000}"/>
    <cellStyle name="Check Cell 18 2 2 2" xfId="8216" xr:uid="{00000000-0005-0000-0000-000018200000}"/>
    <cellStyle name="Check Cell 18 2 2 2 2" xfId="8217" xr:uid="{00000000-0005-0000-0000-000019200000}"/>
    <cellStyle name="Check Cell 18 2 2 2 2 2" xfId="8218" xr:uid="{00000000-0005-0000-0000-00001A200000}"/>
    <cellStyle name="Check Cell 18 2 2 2 3" xfId="8219" xr:uid="{00000000-0005-0000-0000-00001B200000}"/>
    <cellStyle name="Check Cell 18 2 2 3" xfId="8220" xr:uid="{00000000-0005-0000-0000-00001C200000}"/>
    <cellStyle name="Check Cell 18 2 2 3 2" xfId="8221" xr:uid="{00000000-0005-0000-0000-00001D200000}"/>
    <cellStyle name="Check Cell 18 2 2 3 2 2" xfId="8222" xr:uid="{00000000-0005-0000-0000-00001E200000}"/>
    <cellStyle name="Check Cell 18 2 2 3 3" xfId="8223" xr:uid="{00000000-0005-0000-0000-00001F200000}"/>
    <cellStyle name="Check Cell 18 2 2 4" xfId="8224" xr:uid="{00000000-0005-0000-0000-000020200000}"/>
    <cellStyle name="Check Cell 18 2 2 4 2" xfId="8225" xr:uid="{00000000-0005-0000-0000-000021200000}"/>
    <cellStyle name="Check Cell 18 2 2 4 2 2" xfId="8226" xr:uid="{00000000-0005-0000-0000-000022200000}"/>
    <cellStyle name="Check Cell 18 2 2 4 3" xfId="8227" xr:uid="{00000000-0005-0000-0000-000023200000}"/>
    <cellStyle name="Check Cell 18 2 2 5" xfId="8228" xr:uid="{00000000-0005-0000-0000-000024200000}"/>
    <cellStyle name="Check Cell 18 2 2 5 2" xfId="8229" xr:uid="{00000000-0005-0000-0000-000025200000}"/>
    <cellStyle name="Check Cell 18 2 2 5 2 2" xfId="8230" xr:uid="{00000000-0005-0000-0000-000026200000}"/>
    <cellStyle name="Check Cell 18 2 2 5 3" xfId="8231" xr:uid="{00000000-0005-0000-0000-000027200000}"/>
    <cellStyle name="Check Cell 18 2 2 6" xfId="8232" xr:uid="{00000000-0005-0000-0000-000028200000}"/>
    <cellStyle name="Check Cell 18 2 2 6 2" xfId="8233" xr:uid="{00000000-0005-0000-0000-000029200000}"/>
    <cellStyle name="Check Cell 18 2 2 6 2 2" xfId="8234" xr:uid="{00000000-0005-0000-0000-00002A200000}"/>
    <cellStyle name="Check Cell 18 2 2 6 3" xfId="8235" xr:uid="{00000000-0005-0000-0000-00002B200000}"/>
    <cellStyle name="Check Cell 18 2 2 7" xfId="8236" xr:uid="{00000000-0005-0000-0000-00002C200000}"/>
    <cellStyle name="Check Cell 18 2 2 7 2" xfId="8237" xr:uid="{00000000-0005-0000-0000-00002D200000}"/>
    <cellStyle name="Check Cell 18 2 2 7 2 2" xfId="8238" xr:uid="{00000000-0005-0000-0000-00002E200000}"/>
    <cellStyle name="Check Cell 18 2 2 7 3" xfId="8239" xr:uid="{00000000-0005-0000-0000-00002F200000}"/>
    <cellStyle name="Check Cell 18 2 2 8" xfId="8240" xr:uid="{00000000-0005-0000-0000-000030200000}"/>
    <cellStyle name="Check Cell 18 2 2 8 2" xfId="8241" xr:uid="{00000000-0005-0000-0000-000031200000}"/>
    <cellStyle name="Check Cell 18 2 2 8 2 2" xfId="8242" xr:uid="{00000000-0005-0000-0000-000032200000}"/>
    <cellStyle name="Check Cell 18 2 2 8 3" xfId="8243" xr:uid="{00000000-0005-0000-0000-000033200000}"/>
    <cellStyle name="Check Cell 18 2 2 9" xfId="8244" xr:uid="{00000000-0005-0000-0000-000034200000}"/>
    <cellStyle name="Check Cell 18 2 2 9 2" xfId="8245" xr:uid="{00000000-0005-0000-0000-000035200000}"/>
    <cellStyle name="Check Cell 18 2 2 9 2 2" xfId="8246" xr:uid="{00000000-0005-0000-0000-000036200000}"/>
    <cellStyle name="Check Cell 18 2 2 9 3" xfId="8247" xr:uid="{00000000-0005-0000-0000-000037200000}"/>
    <cellStyle name="Check Cell 18 2 3" xfId="8248" xr:uid="{00000000-0005-0000-0000-000038200000}"/>
    <cellStyle name="Check Cell 18 2 3 2" xfId="8249" xr:uid="{00000000-0005-0000-0000-000039200000}"/>
    <cellStyle name="Check Cell 18 2 3 2 2" xfId="8250" xr:uid="{00000000-0005-0000-0000-00003A200000}"/>
    <cellStyle name="Check Cell 18 2 3 2 2 2" xfId="8251" xr:uid="{00000000-0005-0000-0000-00003B200000}"/>
    <cellStyle name="Check Cell 18 2 3 2 3" xfId="8252" xr:uid="{00000000-0005-0000-0000-00003C200000}"/>
    <cellStyle name="Check Cell 18 2 3 3" xfId="8253" xr:uid="{00000000-0005-0000-0000-00003D200000}"/>
    <cellStyle name="Check Cell 18 2 3 3 2" xfId="8254" xr:uid="{00000000-0005-0000-0000-00003E200000}"/>
    <cellStyle name="Check Cell 18 2 3 3 2 2" xfId="8255" xr:uid="{00000000-0005-0000-0000-00003F200000}"/>
    <cellStyle name="Check Cell 18 2 3 3 3" xfId="8256" xr:uid="{00000000-0005-0000-0000-000040200000}"/>
    <cellStyle name="Check Cell 18 2 3 4" xfId="8257" xr:uid="{00000000-0005-0000-0000-000041200000}"/>
    <cellStyle name="Check Cell 18 2 3 4 2" xfId="8258" xr:uid="{00000000-0005-0000-0000-000042200000}"/>
    <cellStyle name="Check Cell 18 2 3 4 2 2" xfId="8259" xr:uid="{00000000-0005-0000-0000-000043200000}"/>
    <cellStyle name="Check Cell 18 2 3 4 3" xfId="8260" xr:uid="{00000000-0005-0000-0000-000044200000}"/>
    <cellStyle name="Check Cell 18 2 3 5" xfId="8261" xr:uid="{00000000-0005-0000-0000-000045200000}"/>
    <cellStyle name="Check Cell 18 2 3 5 2" xfId="8262" xr:uid="{00000000-0005-0000-0000-000046200000}"/>
    <cellStyle name="Check Cell 18 2 3 5 2 2" xfId="8263" xr:uid="{00000000-0005-0000-0000-000047200000}"/>
    <cellStyle name="Check Cell 18 2 3 5 3" xfId="8264" xr:uid="{00000000-0005-0000-0000-000048200000}"/>
    <cellStyle name="Check Cell 18 2 3 6" xfId="8265" xr:uid="{00000000-0005-0000-0000-000049200000}"/>
    <cellStyle name="Check Cell 18 2 3 6 2" xfId="8266" xr:uid="{00000000-0005-0000-0000-00004A200000}"/>
    <cellStyle name="Check Cell 18 2 3 6 2 2" xfId="8267" xr:uid="{00000000-0005-0000-0000-00004B200000}"/>
    <cellStyle name="Check Cell 18 2 3 6 3" xfId="8268" xr:uid="{00000000-0005-0000-0000-00004C200000}"/>
    <cellStyle name="Check Cell 18 2 3 7" xfId="8269" xr:uid="{00000000-0005-0000-0000-00004D200000}"/>
    <cellStyle name="Check Cell 18 2 3 7 2" xfId="8270" xr:uid="{00000000-0005-0000-0000-00004E200000}"/>
    <cellStyle name="Check Cell 18 2 3 7 2 2" xfId="8271" xr:uid="{00000000-0005-0000-0000-00004F200000}"/>
    <cellStyle name="Check Cell 18 2 3 7 3" xfId="8272" xr:uid="{00000000-0005-0000-0000-000050200000}"/>
    <cellStyle name="Check Cell 18 2 3 8" xfId="8273" xr:uid="{00000000-0005-0000-0000-000051200000}"/>
    <cellStyle name="Check Cell 18 2 3 8 2" xfId="8274" xr:uid="{00000000-0005-0000-0000-000052200000}"/>
    <cellStyle name="Check Cell 18 2 3 8 2 2" xfId="8275" xr:uid="{00000000-0005-0000-0000-000053200000}"/>
    <cellStyle name="Check Cell 18 2 3 8 3" xfId="8276" xr:uid="{00000000-0005-0000-0000-000054200000}"/>
    <cellStyle name="Check Cell 18 2 3 9" xfId="8277" xr:uid="{00000000-0005-0000-0000-000055200000}"/>
    <cellStyle name="Check Cell 18 2 3 9 2" xfId="8278" xr:uid="{00000000-0005-0000-0000-000056200000}"/>
    <cellStyle name="Check Cell 18 2 3 9 2 2" xfId="8279" xr:uid="{00000000-0005-0000-0000-000057200000}"/>
    <cellStyle name="Check Cell 18 2 3 9 3" xfId="8280" xr:uid="{00000000-0005-0000-0000-000058200000}"/>
    <cellStyle name="Check Cell 18 2 4" xfId="8281" xr:uid="{00000000-0005-0000-0000-000059200000}"/>
    <cellStyle name="Check Cell 18 2 4 2" xfId="8282" xr:uid="{00000000-0005-0000-0000-00005A200000}"/>
    <cellStyle name="Check Cell 18 2 4 2 2" xfId="8283" xr:uid="{00000000-0005-0000-0000-00005B200000}"/>
    <cellStyle name="Check Cell 18 2 4 2 2 2" xfId="8284" xr:uid="{00000000-0005-0000-0000-00005C200000}"/>
    <cellStyle name="Check Cell 18 2 4 2 3" xfId="8285" xr:uid="{00000000-0005-0000-0000-00005D200000}"/>
    <cellStyle name="Check Cell 18 2 4 3" xfId="8286" xr:uid="{00000000-0005-0000-0000-00005E200000}"/>
    <cellStyle name="Check Cell 18 2 4 3 2" xfId="8287" xr:uid="{00000000-0005-0000-0000-00005F200000}"/>
    <cellStyle name="Check Cell 18 2 4 3 2 2" xfId="8288" xr:uid="{00000000-0005-0000-0000-000060200000}"/>
    <cellStyle name="Check Cell 18 2 4 3 3" xfId="8289" xr:uid="{00000000-0005-0000-0000-000061200000}"/>
    <cellStyle name="Check Cell 18 2 4 4" xfId="8290" xr:uid="{00000000-0005-0000-0000-000062200000}"/>
    <cellStyle name="Check Cell 18 2 4 4 2" xfId="8291" xr:uid="{00000000-0005-0000-0000-000063200000}"/>
    <cellStyle name="Check Cell 18 2 4 4 2 2" xfId="8292" xr:uid="{00000000-0005-0000-0000-000064200000}"/>
    <cellStyle name="Check Cell 18 2 4 4 3" xfId="8293" xr:uid="{00000000-0005-0000-0000-000065200000}"/>
    <cellStyle name="Check Cell 18 2 4 5" xfId="8294" xr:uid="{00000000-0005-0000-0000-000066200000}"/>
    <cellStyle name="Check Cell 18 2 4 5 2" xfId="8295" xr:uid="{00000000-0005-0000-0000-000067200000}"/>
    <cellStyle name="Check Cell 18 2 4 5 2 2" xfId="8296" xr:uid="{00000000-0005-0000-0000-000068200000}"/>
    <cellStyle name="Check Cell 18 2 4 5 3" xfId="8297" xr:uid="{00000000-0005-0000-0000-000069200000}"/>
    <cellStyle name="Check Cell 18 2 4 6" xfId="8298" xr:uid="{00000000-0005-0000-0000-00006A200000}"/>
    <cellStyle name="Check Cell 18 2 4 6 2" xfId="8299" xr:uid="{00000000-0005-0000-0000-00006B200000}"/>
    <cellStyle name="Check Cell 18 2 4 6 2 2" xfId="8300" xr:uid="{00000000-0005-0000-0000-00006C200000}"/>
    <cellStyle name="Check Cell 18 2 4 6 3" xfId="8301" xr:uid="{00000000-0005-0000-0000-00006D200000}"/>
    <cellStyle name="Check Cell 18 2 4 7" xfId="8302" xr:uid="{00000000-0005-0000-0000-00006E200000}"/>
    <cellStyle name="Check Cell 18 2 4 7 2" xfId="8303" xr:uid="{00000000-0005-0000-0000-00006F200000}"/>
    <cellStyle name="Check Cell 18 2 4 7 2 2" xfId="8304" xr:uid="{00000000-0005-0000-0000-000070200000}"/>
    <cellStyle name="Check Cell 18 2 4 7 3" xfId="8305" xr:uid="{00000000-0005-0000-0000-000071200000}"/>
    <cellStyle name="Check Cell 18 2 4 8" xfId="8306" xr:uid="{00000000-0005-0000-0000-000072200000}"/>
    <cellStyle name="Check Cell 18 2 4 8 2" xfId="8307" xr:uid="{00000000-0005-0000-0000-000073200000}"/>
    <cellStyle name="Check Cell 18 2 4 8 2 2" xfId="8308" xr:uid="{00000000-0005-0000-0000-000074200000}"/>
    <cellStyle name="Check Cell 18 2 4 8 3" xfId="8309" xr:uid="{00000000-0005-0000-0000-000075200000}"/>
    <cellStyle name="Check Cell 18 2 4 9" xfId="8310" xr:uid="{00000000-0005-0000-0000-000076200000}"/>
    <cellStyle name="Check Cell 18 2 4 9 2" xfId="8311" xr:uid="{00000000-0005-0000-0000-000077200000}"/>
    <cellStyle name="Check Cell 18 2 4 9 2 2" xfId="8312" xr:uid="{00000000-0005-0000-0000-000078200000}"/>
    <cellStyle name="Check Cell 18 2 4 9 3" xfId="8313" xr:uid="{00000000-0005-0000-0000-000079200000}"/>
    <cellStyle name="Check Cell 18 2 5" xfId="8314" xr:uid="{00000000-0005-0000-0000-00007A200000}"/>
    <cellStyle name="Check Cell 18 2 5 2" xfId="8315" xr:uid="{00000000-0005-0000-0000-00007B200000}"/>
    <cellStyle name="Check Cell 18 2 5 2 2" xfId="8316" xr:uid="{00000000-0005-0000-0000-00007C200000}"/>
    <cellStyle name="Check Cell 18 2 5 2 2 2" xfId="8317" xr:uid="{00000000-0005-0000-0000-00007D200000}"/>
    <cellStyle name="Check Cell 18 2 5 2 3" xfId="8318" xr:uid="{00000000-0005-0000-0000-00007E200000}"/>
    <cellStyle name="Check Cell 18 2 5 3" xfId="8319" xr:uid="{00000000-0005-0000-0000-00007F200000}"/>
    <cellStyle name="Check Cell 18 2 5 3 2" xfId="8320" xr:uid="{00000000-0005-0000-0000-000080200000}"/>
    <cellStyle name="Check Cell 18 2 5 3 2 2" xfId="8321" xr:uid="{00000000-0005-0000-0000-000081200000}"/>
    <cellStyle name="Check Cell 18 2 5 3 3" xfId="8322" xr:uid="{00000000-0005-0000-0000-000082200000}"/>
    <cellStyle name="Check Cell 18 2 5 4" xfId="8323" xr:uid="{00000000-0005-0000-0000-000083200000}"/>
    <cellStyle name="Check Cell 18 2 5 4 2" xfId="8324" xr:uid="{00000000-0005-0000-0000-000084200000}"/>
    <cellStyle name="Check Cell 18 2 5 4 2 2" xfId="8325" xr:uid="{00000000-0005-0000-0000-000085200000}"/>
    <cellStyle name="Check Cell 18 2 5 4 3" xfId="8326" xr:uid="{00000000-0005-0000-0000-000086200000}"/>
    <cellStyle name="Check Cell 18 2 5 5" xfId="8327" xr:uid="{00000000-0005-0000-0000-000087200000}"/>
    <cellStyle name="Check Cell 18 2 5 5 2" xfId="8328" xr:uid="{00000000-0005-0000-0000-000088200000}"/>
    <cellStyle name="Check Cell 18 2 5 5 2 2" xfId="8329" xr:uid="{00000000-0005-0000-0000-000089200000}"/>
    <cellStyle name="Check Cell 18 2 5 5 3" xfId="8330" xr:uid="{00000000-0005-0000-0000-00008A200000}"/>
    <cellStyle name="Check Cell 18 2 5 6" xfId="8331" xr:uid="{00000000-0005-0000-0000-00008B200000}"/>
    <cellStyle name="Check Cell 18 2 5 6 2" xfId="8332" xr:uid="{00000000-0005-0000-0000-00008C200000}"/>
    <cellStyle name="Check Cell 18 2 5 6 2 2" xfId="8333" xr:uid="{00000000-0005-0000-0000-00008D200000}"/>
    <cellStyle name="Check Cell 18 2 5 6 3" xfId="8334" xr:uid="{00000000-0005-0000-0000-00008E200000}"/>
    <cellStyle name="Check Cell 18 2 5 7" xfId="8335" xr:uid="{00000000-0005-0000-0000-00008F200000}"/>
    <cellStyle name="Check Cell 18 2 5 7 2" xfId="8336" xr:uid="{00000000-0005-0000-0000-000090200000}"/>
    <cellStyle name="Check Cell 18 2 5 7 2 2" xfId="8337" xr:uid="{00000000-0005-0000-0000-000091200000}"/>
    <cellStyle name="Check Cell 18 2 5 7 3" xfId="8338" xr:uid="{00000000-0005-0000-0000-000092200000}"/>
    <cellStyle name="Check Cell 18 2 5 8" xfId="8339" xr:uid="{00000000-0005-0000-0000-000093200000}"/>
    <cellStyle name="Check Cell 18 2 5 8 2" xfId="8340" xr:uid="{00000000-0005-0000-0000-000094200000}"/>
    <cellStyle name="Check Cell 18 2 5 8 2 2" xfId="8341" xr:uid="{00000000-0005-0000-0000-000095200000}"/>
    <cellStyle name="Check Cell 18 2 5 8 3" xfId="8342" xr:uid="{00000000-0005-0000-0000-000096200000}"/>
    <cellStyle name="Check Cell 18 2 5 9" xfId="8343" xr:uid="{00000000-0005-0000-0000-000097200000}"/>
    <cellStyle name="Check Cell 18 2 5 9 2" xfId="8344" xr:uid="{00000000-0005-0000-0000-000098200000}"/>
    <cellStyle name="Check Cell 18 2 5 9 2 2" xfId="8345" xr:uid="{00000000-0005-0000-0000-000099200000}"/>
    <cellStyle name="Check Cell 18 2 5 9 3" xfId="8346" xr:uid="{00000000-0005-0000-0000-00009A200000}"/>
    <cellStyle name="Check Cell 18 2 6" xfId="8347" xr:uid="{00000000-0005-0000-0000-00009B200000}"/>
    <cellStyle name="Check Cell 18 2 6 2" xfId="8348" xr:uid="{00000000-0005-0000-0000-00009C200000}"/>
    <cellStyle name="Check Cell 18 2 6 2 2" xfId="8349" xr:uid="{00000000-0005-0000-0000-00009D200000}"/>
    <cellStyle name="Check Cell 18 2 6 3" xfId="8350" xr:uid="{00000000-0005-0000-0000-00009E200000}"/>
    <cellStyle name="Check Cell 18 2 7" xfId="8351" xr:uid="{00000000-0005-0000-0000-00009F200000}"/>
    <cellStyle name="Check Cell 18 2 7 2" xfId="8352" xr:uid="{00000000-0005-0000-0000-0000A0200000}"/>
    <cellStyle name="Check Cell 18 2 7 2 2" xfId="8353" xr:uid="{00000000-0005-0000-0000-0000A1200000}"/>
    <cellStyle name="Check Cell 18 2 7 3" xfId="8354" xr:uid="{00000000-0005-0000-0000-0000A2200000}"/>
    <cellStyle name="Check Cell 18 2 8" xfId="8355" xr:uid="{00000000-0005-0000-0000-0000A3200000}"/>
    <cellStyle name="Check Cell 18 2 8 2" xfId="8356" xr:uid="{00000000-0005-0000-0000-0000A4200000}"/>
    <cellStyle name="Check Cell 18 2 8 2 2" xfId="8357" xr:uid="{00000000-0005-0000-0000-0000A5200000}"/>
    <cellStyle name="Check Cell 18 2 8 3" xfId="8358" xr:uid="{00000000-0005-0000-0000-0000A6200000}"/>
    <cellStyle name="Check Cell 18 2 9" xfId="8359" xr:uid="{00000000-0005-0000-0000-0000A7200000}"/>
    <cellStyle name="Check Cell 18 2 9 2" xfId="8360" xr:uid="{00000000-0005-0000-0000-0000A8200000}"/>
    <cellStyle name="Check Cell 18 2 9 2 2" xfId="8361" xr:uid="{00000000-0005-0000-0000-0000A9200000}"/>
    <cellStyle name="Check Cell 18 2 9 3" xfId="8362" xr:uid="{00000000-0005-0000-0000-0000AA200000}"/>
    <cellStyle name="Check Cell 18 3" xfId="8363" xr:uid="{00000000-0005-0000-0000-0000AB200000}"/>
    <cellStyle name="Check Cell 18 3 2" xfId="8364" xr:uid="{00000000-0005-0000-0000-0000AC200000}"/>
    <cellStyle name="Check Cell 18 3 2 2" xfId="8365" xr:uid="{00000000-0005-0000-0000-0000AD200000}"/>
    <cellStyle name="Check Cell 18 3 3" xfId="8366" xr:uid="{00000000-0005-0000-0000-0000AE200000}"/>
    <cellStyle name="Check Cell 18 4" xfId="8367" xr:uid="{00000000-0005-0000-0000-0000AF200000}"/>
    <cellStyle name="Check Cell 18 4 2" xfId="8368" xr:uid="{00000000-0005-0000-0000-0000B0200000}"/>
    <cellStyle name="Check Cell 19" xfId="8369" xr:uid="{00000000-0005-0000-0000-0000B1200000}"/>
    <cellStyle name="Check Cell 19 2" xfId="8370" xr:uid="{00000000-0005-0000-0000-0000B2200000}"/>
    <cellStyle name="Check Cell 19 2 10" xfId="8371" xr:uid="{00000000-0005-0000-0000-0000B3200000}"/>
    <cellStyle name="Check Cell 19 2 10 2" xfId="8372" xr:uid="{00000000-0005-0000-0000-0000B4200000}"/>
    <cellStyle name="Check Cell 19 2 10 2 2" xfId="8373" xr:uid="{00000000-0005-0000-0000-0000B5200000}"/>
    <cellStyle name="Check Cell 19 2 10 3" xfId="8374" xr:uid="{00000000-0005-0000-0000-0000B6200000}"/>
    <cellStyle name="Check Cell 19 2 11" xfId="8375" xr:uid="{00000000-0005-0000-0000-0000B7200000}"/>
    <cellStyle name="Check Cell 19 2 11 2" xfId="8376" xr:uid="{00000000-0005-0000-0000-0000B8200000}"/>
    <cellStyle name="Check Cell 19 2 11 2 2" xfId="8377" xr:uid="{00000000-0005-0000-0000-0000B9200000}"/>
    <cellStyle name="Check Cell 19 2 11 3" xfId="8378" xr:uid="{00000000-0005-0000-0000-0000BA200000}"/>
    <cellStyle name="Check Cell 19 2 12" xfId="8379" xr:uid="{00000000-0005-0000-0000-0000BB200000}"/>
    <cellStyle name="Check Cell 19 2 12 2" xfId="8380" xr:uid="{00000000-0005-0000-0000-0000BC200000}"/>
    <cellStyle name="Check Cell 19 2 12 2 2" xfId="8381" xr:uid="{00000000-0005-0000-0000-0000BD200000}"/>
    <cellStyle name="Check Cell 19 2 12 3" xfId="8382" xr:uid="{00000000-0005-0000-0000-0000BE200000}"/>
    <cellStyle name="Check Cell 19 2 13" xfId="8383" xr:uid="{00000000-0005-0000-0000-0000BF200000}"/>
    <cellStyle name="Check Cell 19 2 13 2" xfId="8384" xr:uid="{00000000-0005-0000-0000-0000C0200000}"/>
    <cellStyle name="Check Cell 19 2 13 2 2" xfId="8385" xr:uid="{00000000-0005-0000-0000-0000C1200000}"/>
    <cellStyle name="Check Cell 19 2 13 3" xfId="8386" xr:uid="{00000000-0005-0000-0000-0000C2200000}"/>
    <cellStyle name="Check Cell 19 2 2" xfId="8387" xr:uid="{00000000-0005-0000-0000-0000C3200000}"/>
    <cellStyle name="Check Cell 19 2 2 2" xfId="8388" xr:uid="{00000000-0005-0000-0000-0000C4200000}"/>
    <cellStyle name="Check Cell 19 2 2 2 2" xfId="8389" xr:uid="{00000000-0005-0000-0000-0000C5200000}"/>
    <cellStyle name="Check Cell 19 2 2 2 2 2" xfId="8390" xr:uid="{00000000-0005-0000-0000-0000C6200000}"/>
    <cellStyle name="Check Cell 19 2 2 2 3" xfId="8391" xr:uid="{00000000-0005-0000-0000-0000C7200000}"/>
    <cellStyle name="Check Cell 19 2 2 3" xfId="8392" xr:uid="{00000000-0005-0000-0000-0000C8200000}"/>
    <cellStyle name="Check Cell 19 2 2 3 2" xfId="8393" xr:uid="{00000000-0005-0000-0000-0000C9200000}"/>
    <cellStyle name="Check Cell 19 2 2 3 2 2" xfId="8394" xr:uid="{00000000-0005-0000-0000-0000CA200000}"/>
    <cellStyle name="Check Cell 19 2 2 3 3" xfId="8395" xr:uid="{00000000-0005-0000-0000-0000CB200000}"/>
    <cellStyle name="Check Cell 19 2 2 4" xfId="8396" xr:uid="{00000000-0005-0000-0000-0000CC200000}"/>
    <cellStyle name="Check Cell 19 2 2 4 2" xfId="8397" xr:uid="{00000000-0005-0000-0000-0000CD200000}"/>
    <cellStyle name="Check Cell 19 2 2 4 2 2" xfId="8398" xr:uid="{00000000-0005-0000-0000-0000CE200000}"/>
    <cellStyle name="Check Cell 19 2 2 4 3" xfId="8399" xr:uid="{00000000-0005-0000-0000-0000CF200000}"/>
    <cellStyle name="Check Cell 19 2 2 5" xfId="8400" xr:uid="{00000000-0005-0000-0000-0000D0200000}"/>
    <cellStyle name="Check Cell 19 2 2 5 2" xfId="8401" xr:uid="{00000000-0005-0000-0000-0000D1200000}"/>
    <cellStyle name="Check Cell 19 2 2 5 2 2" xfId="8402" xr:uid="{00000000-0005-0000-0000-0000D2200000}"/>
    <cellStyle name="Check Cell 19 2 2 5 3" xfId="8403" xr:uid="{00000000-0005-0000-0000-0000D3200000}"/>
    <cellStyle name="Check Cell 19 2 2 6" xfId="8404" xr:uid="{00000000-0005-0000-0000-0000D4200000}"/>
    <cellStyle name="Check Cell 19 2 2 6 2" xfId="8405" xr:uid="{00000000-0005-0000-0000-0000D5200000}"/>
    <cellStyle name="Check Cell 19 2 2 6 2 2" xfId="8406" xr:uid="{00000000-0005-0000-0000-0000D6200000}"/>
    <cellStyle name="Check Cell 19 2 2 6 3" xfId="8407" xr:uid="{00000000-0005-0000-0000-0000D7200000}"/>
    <cellStyle name="Check Cell 19 2 2 7" xfId="8408" xr:uid="{00000000-0005-0000-0000-0000D8200000}"/>
    <cellStyle name="Check Cell 19 2 2 7 2" xfId="8409" xr:uid="{00000000-0005-0000-0000-0000D9200000}"/>
    <cellStyle name="Check Cell 19 2 2 7 2 2" xfId="8410" xr:uid="{00000000-0005-0000-0000-0000DA200000}"/>
    <cellStyle name="Check Cell 19 2 2 7 3" xfId="8411" xr:uid="{00000000-0005-0000-0000-0000DB200000}"/>
    <cellStyle name="Check Cell 19 2 2 8" xfId="8412" xr:uid="{00000000-0005-0000-0000-0000DC200000}"/>
    <cellStyle name="Check Cell 19 2 2 8 2" xfId="8413" xr:uid="{00000000-0005-0000-0000-0000DD200000}"/>
    <cellStyle name="Check Cell 19 2 2 8 2 2" xfId="8414" xr:uid="{00000000-0005-0000-0000-0000DE200000}"/>
    <cellStyle name="Check Cell 19 2 2 8 3" xfId="8415" xr:uid="{00000000-0005-0000-0000-0000DF200000}"/>
    <cellStyle name="Check Cell 19 2 2 9" xfId="8416" xr:uid="{00000000-0005-0000-0000-0000E0200000}"/>
    <cellStyle name="Check Cell 19 2 2 9 2" xfId="8417" xr:uid="{00000000-0005-0000-0000-0000E1200000}"/>
    <cellStyle name="Check Cell 19 2 2 9 2 2" xfId="8418" xr:uid="{00000000-0005-0000-0000-0000E2200000}"/>
    <cellStyle name="Check Cell 19 2 2 9 3" xfId="8419" xr:uid="{00000000-0005-0000-0000-0000E3200000}"/>
    <cellStyle name="Check Cell 19 2 3" xfId="8420" xr:uid="{00000000-0005-0000-0000-0000E4200000}"/>
    <cellStyle name="Check Cell 19 2 3 2" xfId="8421" xr:uid="{00000000-0005-0000-0000-0000E5200000}"/>
    <cellStyle name="Check Cell 19 2 3 2 2" xfId="8422" xr:uid="{00000000-0005-0000-0000-0000E6200000}"/>
    <cellStyle name="Check Cell 19 2 3 2 2 2" xfId="8423" xr:uid="{00000000-0005-0000-0000-0000E7200000}"/>
    <cellStyle name="Check Cell 19 2 3 2 3" xfId="8424" xr:uid="{00000000-0005-0000-0000-0000E8200000}"/>
    <cellStyle name="Check Cell 19 2 3 3" xfId="8425" xr:uid="{00000000-0005-0000-0000-0000E9200000}"/>
    <cellStyle name="Check Cell 19 2 3 3 2" xfId="8426" xr:uid="{00000000-0005-0000-0000-0000EA200000}"/>
    <cellStyle name="Check Cell 19 2 3 3 2 2" xfId="8427" xr:uid="{00000000-0005-0000-0000-0000EB200000}"/>
    <cellStyle name="Check Cell 19 2 3 3 3" xfId="8428" xr:uid="{00000000-0005-0000-0000-0000EC200000}"/>
    <cellStyle name="Check Cell 19 2 3 4" xfId="8429" xr:uid="{00000000-0005-0000-0000-0000ED200000}"/>
    <cellStyle name="Check Cell 19 2 3 4 2" xfId="8430" xr:uid="{00000000-0005-0000-0000-0000EE200000}"/>
    <cellStyle name="Check Cell 19 2 3 4 2 2" xfId="8431" xr:uid="{00000000-0005-0000-0000-0000EF200000}"/>
    <cellStyle name="Check Cell 19 2 3 4 3" xfId="8432" xr:uid="{00000000-0005-0000-0000-0000F0200000}"/>
    <cellStyle name="Check Cell 19 2 3 5" xfId="8433" xr:uid="{00000000-0005-0000-0000-0000F1200000}"/>
    <cellStyle name="Check Cell 19 2 3 5 2" xfId="8434" xr:uid="{00000000-0005-0000-0000-0000F2200000}"/>
    <cellStyle name="Check Cell 19 2 3 5 2 2" xfId="8435" xr:uid="{00000000-0005-0000-0000-0000F3200000}"/>
    <cellStyle name="Check Cell 19 2 3 5 3" xfId="8436" xr:uid="{00000000-0005-0000-0000-0000F4200000}"/>
    <cellStyle name="Check Cell 19 2 3 6" xfId="8437" xr:uid="{00000000-0005-0000-0000-0000F5200000}"/>
    <cellStyle name="Check Cell 19 2 3 6 2" xfId="8438" xr:uid="{00000000-0005-0000-0000-0000F6200000}"/>
    <cellStyle name="Check Cell 19 2 3 6 2 2" xfId="8439" xr:uid="{00000000-0005-0000-0000-0000F7200000}"/>
    <cellStyle name="Check Cell 19 2 3 6 3" xfId="8440" xr:uid="{00000000-0005-0000-0000-0000F8200000}"/>
    <cellStyle name="Check Cell 19 2 3 7" xfId="8441" xr:uid="{00000000-0005-0000-0000-0000F9200000}"/>
    <cellStyle name="Check Cell 19 2 3 7 2" xfId="8442" xr:uid="{00000000-0005-0000-0000-0000FA200000}"/>
    <cellStyle name="Check Cell 19 2 3 7 2 2" xfId="8443" xr:uid="{00000000-0005-0000-0000-0000FB200000}"/>
    <cellStyle name="Check Cell 19 2 3 7 3" xfId="8444" xr:uid="{00000000-0005-0000-0000-0000FC200000}"/>
    <cellStyle name="Check Cell 19 2 3 8" xfId="8445" xr:uid="{00000000-0005-0000-0000-0000FD200000}"/>
    <cellStyle name="Check Cell 19 2 3 8 2" xfId="8446" xr:uid="{00000000-0005-0000-0000-0000FE200000}"/>
    <cellStyle name="Check Cell 19 2 3 8 2 2" xfId="8447" xr:uid="{00000000-0005-0000-0000-0000FF200000}"/>
    <cellStyle name="Check Cell 19 2 3 8 3" xfId="8448" xr:uid="{00000000-0005-0000-0000-000000210000}"/>
    <cellStyle name="Check Cell 19 2 3 9" xfId="8449" xr:uid="{00000000-0005-0000-0000-000001210000}"/>
    <cellStyle name="Check Cell 19 2 3 9 2" xfId="8450" xr:uid="{00000000-0005-0000-0000-000002210000}"/>
    <cellStyle name="Check Cell 19 2 3 9 2 2" xfId="8451" xr:uid="{00000000-0005-0000-0000-000003210000}"/>
    <cellStyle name="Check Cell 19 2 3 9 3" xfId="8452" xr:uid="{00000000-0005-0000-0000-000004210000}"/>
    <cellStyle name="Check Cell 19 2 4" xfId="8453" xr:uid="{00000000-0005-0000-0000-000005210000}"/>
    <cellStyle name="Check Cell 19 2 4 2" xfId="8454" xr:uid="{00000000-0005-0000-0000-000006210000}"/>
    <cellStyle name="Check Cell 19 2 4 2 2" xfId="8455" xr:uid="{00000000-0005-0000-0000-000007210000}"/>
    <cellStyle name="Check Cell 19 2 4 2 2 2" xfId="8456" xr:uid="{00000000-0005-0000-0000-000008210000}"/>
    <cellStyle name="Check Cell 19 2 4 2 3" xfId="8457" xr:uid="{00000000-0005-0000-0000-000009210000}"/>
    <cellStyle name="Check Cell 19 2 4 3" xfId="8458" xr:uid="{00000000-0005-0000-0000-00000A210000}"/>
    <cellStyle name="Check Cell 19 2 4 3 2" xfId="8459" xr:uid="{00000000-0005-0000-0000-00000B210000}"/>
    <cellStyle name="Check Cell 19 2 4 3 2 2" xfId="8460" xr:uid="{00000000-0005-0000-0000-00000C210000}"/>
    <cellStyle name="Check Cell 19 2 4 3 3" xfId="8461" xr:uid="{00000000-0005-0000-0000-00000D210000}"/>
    <cellStyle name="Check Cell 19 2 4 4" xfId="8462" xr:uid="{00000000-0005-0000-0000-00000E210000}"/>
    <cellStyle name="Check Cell 19 2 4 4 2" xfId="8463" xr:uid="{00000000-0005-0000-0000-00000F210000}"/>
    <cellStyle name="Check Cell 19 2 4 4 2 2" xfId="8464" xr:uid="{00000000-0005-0000-0000-000010210000}"/>
    <cellStyle name="Check Cell 19 2 4 4 3" xfId="8465" xr:uid="{00000000-0005-0000-0000-000011210000}"/>
    <cellStyle name="Check Cell 19 2 4 5" xfId="8466" xr:uid="{00000000-0005-0000-0000-000012210000}"/>
    <cellStyle name="Check Cell 19 2 4 5 2" xfId="8467" xr:uid="{00000000-0005-0000-0000-000013210000}"/>
    <cellStyle name="Check Cell 19 2 4 5 2 2" xfId="8468" xr:uid="{00000000-0005-0000-0000-000014210000}"/>
    <cellStyle name="Check Cell 19 2 4 5 3" xfId="8469" xr:uid="{00000000-0005-0000-0000-000015210000}"/>
    <cellStyle name="Check Cell 19 2 4 6" xfId="8470" xr:uid="{00000000-0005-0000-0000-000016210000}"/>
    <cellStyle name="Check Cell 19 2 4 6 2" xfId="8471" xr:uid="{00000000-0005-0000-0000-000017210000}"/>
    <cellStyle name="Check Cell 19 2 4 6 2 2" xfId="8472" xr:uid="{00000000-0005-0000-0000-000018210000}"/>
    <cellStyle name="Check Cell 19 2 4 6 3" xfId="8473" xr:uid="{00000000-0005-0000-0000-000019210000}"/>
    <cellStyle name="Check Cell 19 2 4 7" xfId="8474" xr:uid="{00000000-0005-0000-0000-00001A210000}"/>
    <cellStyle name="Check Cell 19 2 4 7 2" xfId="8475" xr:uid="{00000000-0005-0000-0000-00001B210000}"/>
    <cellStyle name="Check Cell 19 2 4 7 2 2" xfId="8476" xr:uid="{00000000-0005-0000-0000-00001C210000}"/>
    <cellStyle name="Check Cell 19 2 4 7 3" xfId="8477" xr:uid="{00000000-0005-0000-0000-00001D210000}"/>
    <cellStyle name="Check Cell 19 2 4 8" xfId="8478" xr:uid="{00000000-0005-0000-0000-00001E210000}"/>
    <cellStyle name="Check Cell 19 2 4 8 2" xfId="8479" xr:uid="{00000000-0005-0000-0000-00001F210000}"/>
    <cellStyle name="Check Cell 19 2 4 8 2 2" xfId="8480" xr:uid="{00000000-0005-0000-0000-000020210000}"/>
    <cellStyle name="Check Cell 19 2 4 8 3" xfId="8481" xr:uid="{00000000-0005-0000-0000-000021210000}"/>
    <cellStyle name="Check Cell 19 2 4 9" xfId="8482" xr:uid="{00000000-0005-0000-0000-000022210000}"/>
    <cellStyle name="Check Cell 19 2 4 9 2" xfId="8483" xr:uid="{00000000-0005-0000-0000-000023210000}"/>
    <cellStyle name="Check Cell 19 2 4 9 2 2" xfId="8484" xr:uid="{00000000-0005-0000-0000-000024210000}"/>
    <cellStyle name="Check Cell 19 2 4 9 3" xfId="8485" xr:uid="{00000000-0005-0000-0000-000025210000}"/>
    <cellStyle name="Check Cell 19 2 5" xfId="8486" xr:uid="{00000000-0005-0000-0000-000026210000}"/>
    <cellStyle name="Check Cell 19 2 5 2" xfId="8487" xr:uid="{00000000-0005-0000-0000-000027210000}"/>
    <cellStyle name="Check Cell 19 2 5 2 2" xfId="8488" xr:uid="{00000000-0005-0000-0000-000028210000}"/>
    <cellStyle name="Check Cell 19 2 5 2 2 2" xfId="8489" xr:uid="{00000000-0005-0000-0000-000029210000}"/>
    <cellStyle name="Check Cell 19 2 5 2 3" xfId="8490" xr:uid="{00000000-0005-0000-0000-00002A210000}"/>
    <cellStyle name="Check Cell 19 2 5 3" xfId="8491" xr:uid="{00000000-0005-0000-0000-00002B210000}"/>
    <cellStyle name="Check Cell 19 2 5 3 2" xfId="8492" xr:uid="{00000000-0005-0000-0000-00002C210000}"/>
    <cellStyle name="Check Cell 19 2 5 3 2 2" xfId="8493" xr:uid="{00000000-0005-0000-0000-00002D210000}"/>
    <cellStyle name="Check Cell 19 2 5 3 3" xfId="8494" xr:uid="{00000000-0005-0000-0000-00002E210000}"/>
    <cellStyle name="Check Cell 19 2 5 4" xfId="8495" xr:uid="{00000000-0005-0000-0000-00002F210000}"/>
    <cellStyle name="Check Cell 19 2 5 4 2" xfId="8496" xr:uid="{00000000-0005-0000-0000-000030210000}"/>
    <cellStyle name="Check Cell 19 2 5 4 2 2" xfId="8497" xr:uid="{00000000-0005-0000-0000-000031210000}"/>
    <cellStyle name="Check Cell 19 2 5 4 3" xfId="8498" xr:uid="{00000000-0005-0000-0000-000032210000}"/>
    <cellStyle name="Check Cell 19 2 5 5" xfId="8499" xr:uid="{00000000-0005-0000-0000-000033210000}"/>
    <cellStyle name="Check Cell 19 2 5 5 2" xfId="8500" xr:uid="{00000000-0005-0000-0000-000034210000}"/>
    <cellStyle name="Check Cell 19 2 5 5 2 2" xfId="8501" xr:uid="{00000000-0005-0000-0000-000035210000}"/>
    <cellStyle name="Check Cell 19 2 5 5 3" xfId="8502" xr:uid="{00000000-0005-0000-0000-000036210000}"/>
    <cellStyle name="Check Cell 19 2 5 6" xfId="8503" xr:uid="{00000000-0005-0000-0000-000037210000}"/>
    <cellStyle name="Check Cell 19 2 5 6 2" xfId="8504" xr:uid="{00000000-0005-0000-0000-000038210000}"/>
    <cellStyle name="Check Cell 19 2 5 6 2 2" xfId="8505" xr:uid="{00000000-0005-0000-0000-000039210000}"/>
    <cellStyle name="Check Cell 19 2 5 6 3" xfId="8506" xr:uid="{00000000-0005-0000-0000-00003A210000}"/>
    <cellStyle name="Check Cell 19 2 5 7" xfId="8507" xr:uid="{00000000-0005-0000-0000-00003B210000}"/>
    <cellStyle name="Check Cell 19 2 5 7 2" xfId="8508" xr:uid="{00000000-0005-0000-0000-00003C210000}"/>
    <cellStyle name="Check Cell 19 2 5 7 2 2" xfId="8509" xr:uid="{00000000-0005-0000-0000-00003D210000}"/>
    <cellStyle name="Check Cell 19 2 5 7 3" xfId="8510" xr:uid="{00000000-0005-0000-0000-00003E210000}"/>
    <cellStyle name="Check Cell 19 2 5 8" xfId="8511" xr:uid="{00000000-0005-0000-0000-00003F210000}"/>
    <cellStyle name="Check Cell 19 2 5 8 2" xfId="8512" xr:uid="{00000000-0005-0000-0000-000040210000}"/>
    <cellStyle name="Check Cell 19 2 5 8 2 2" xfId="8513" xr:uid="{00000000-0005-0000-0000-000041210000}"/>
    <cellStyle name="Check Cell 19 2 5 8 3" xfId="8514" xr:uid="{00000000-0005-0000-0000-000042210000}"/>
    <cellStyle name="Check Cell 19 2 5 9" xfId="8515" xr:uid="{00000000-0005-0000-0000-000043210000}"/>
    <cellStyle name="Check Cell 19 2 5 9 2" xfId="8516" xr:uid="{00000000-0005-0000-0000-000044210000}"/>
    <cellStyle name="Check Cell 19 2 5 9 2 2" xfId="8517" xr:uid="{00000000-0005-0000-0000-000045210000}"/>
    <cellStyle name="Check Cell 19 2 5 9 3" xfId="8518" xr:uid="{00000000-0005-0000-0000-000046210000}"/>
    <cellStyle name="Check Cell 19 2 6" xfId="8519" xr:uid="{00000000-0005-0000-0000-000047210000}"/>
    <cellStyle name="Check Cell 19 2 6 2" xfId="8520" xr:uid="{00000000-0005-0000-0000-000048210000}"/>
    <cellStyle name="Check Cell 19 2 6 2 2" xfId="8521" xr:uid="{00000000-0005-0000-0000-000049210000}"/>
    <cellStyle name="Check Cell 19 2 6 3" xfId="8522" xr:uid="{00000000-0005-0000-0000-00004A210000}"/>
    <cellStyle name="Check Cell 19 2 7" xfId="8523" xr:uid="{00000000-0005-0000-0000-00004B210000}"/>
    <cellStyle name="Check Cell 19 2 7 2" xfId="8524" xr:uid="{00000000-0005-0000-0000-00004C210000}"/>
    <cellStyle name="Check Cell 19 2 7 2 2" xfId="8525" xr:uid="{00000000-0005-0000-0000-00004D210000}"/>
    <cellStyle name="Check Cell 19 2 7 3" xfId="8526" xr:uid="{00000000-0005-0000-0000-00004E210000}"/>
    <cellStyle name="Check Cell 19 2 8" xfId="8527" xr:uid="{00000000-0005-0000-0000-00004F210000}"/>
    <cellStyle name="Check Cell 19 2 8 2" xfId="8528" xr:uid="{00000000-0005-0000-0000-000050210000}"/>
    <cellStyle name="Check Cell 19 2 8 2 2" xfId="8529" xr:uid="{00000000-0005-0000-0000-000051210000}"/>
    <cellStyle name="Check Cell 19 2 8 3" xfId="8530" xr:uid="{00000000-0005-0000-0000-000052210000}"/>
    <cellStyle name="Check Cell 19 2 9" xfId="8531" xr:uid="{00000000-0005-0000-0000-000053210000}"/>
    <cellStyle name="Check Cell 19 2 9 2" xfId="8532" xr:uid="{00000000-0005-0000-0000-000054210000}"/>
    <cellStyle name="Check Cell 19 2 9 2 2" xfId="8533" xr:uid="{00000000-0005-0000-0000-000055210000}"/>
    <cellStyle name="Check Cell 19 2 9 3" xfId="8534" xr:uid="{00000000-0005-0000-0000-000056210000}"/>
    <cellStyle name="Check Cell 19 3" xfId="8535" xr:uid="{00000000-0005-0000-0000-000057210000}"/>
    <cellStyle name="Check Cell 19 3 2" xfId="8536" xr:uid="{00000000-0005-0000-0000-000058210000}"/>
    <cellStyle name="Check Cell 19 3 2 2" xfId="8537" xr:uid="{00000000-0005-0000-0000-000059210000}"/>
    <cellStyle name="Check Cell 19 3 3" xfId="8538" xr:uid="{00000000-0005-0000-0000-00005A210000}"/>
    <cellStyle name="Check Cell 19 4" xfId="8539" xr:uid="{00000000-0005-0000-0000-00005B210000}"/>
    <cellStyle name="Check Cell 19 4 2" xfId="8540" xr:uid="{00000000-0005-0000-0000-00005C210000}"/>
    <cellStyle name="Check Cell 2" xfId="8541" xr:uid="{00000000-0005-0000-0000-00005D210000}"/>
    <cellStyle name="Check Cell 2 2" xfId="8542" xr:uid="{00000000-0005-0000-0000-00005E210000}"/>
    <cellStyle name="Check Cell 2 2 10" xfId="8543" xr:uid="{00000000-0005-0000-0000-00005F210000}"/>
    <cellStyle name="Check Cell 2 2 10 2" xfId="8544" xr:uid="{00000000-0005-0000-0000-000060210000}"/>
    <cellStyle name="Check Cell 2 2 10 2 2" xfId="8545" xr:uid="{00000000-0005-0000-0000-000061210000}"/>
    <cellStyle name="Check Cell 2 2 10 3" xfId="8546" xr:uid="{00000000-0005-0000-0000-000062210000}"/>
    <cellStyle name="Check Cell 2 2 11" xfId="8547" xr:uid="{00000000-0005-0000-0000-000063210000}"/>
    <cellStyle name="Check Cell 2 2 11 2" xfId="8548" xr:uid="{00000000-0005-0000-0000-000064210000}"/>
    <cellStyle name="Check Cell 2 2 11 2 2" xfId="8549" xr:uid="{00000000-0005-0000-0000-000065210000}"/>
    <cellStyle name="Check Cell 2 2 11 3" xfId="8550" xr:uid="{00000000-0005-0000-0000-000066210000}"/>
    <cellStyle name="Check Cell 2 2 12" xfId="8551" xr:uid="{00000000-0005-0000-0000-000067210000}"/>
    <cellStyle name="Check Cell 2 2 12 2" xfId="8552" xr:uid="{00000000-0005-0000-0000-000068210000}"/>
    <cellStyle name="Check Cell 2 2 12 2 2" xfId="8553" xr:uid="{00000000-0005-0000-0000-000069210000}"/>
    <cellStyle name="Check Cell 2 2 12 3" xfId="8554" xr:uid="{00000000-0005-0000-0000-00006A210000}"/>
    <cellStyle name="Check Cell 2 2 13" xfId="8555" xr:uid="{00000000-0005-0000-0000-00006B210000}"/>
    <cellStyle name="Check Cell 2 2 13 2" xfId="8556" xr:uid="{00000000-0005-0000-0000-00006C210000}"/>
    <cellStyle name="Check Cell 2 2 13 2 2" xfId="8557" xr:uid="{00000000-0005-0000-0000-00006D210000}"/>
    <cellStyle name="Check Cell 2 2 13 3" xfId="8558" xr:uid="{00000000-0005-0000-0000-00006E210000}"/>
    <cellStyle name="Check Cell 2 2 2" xfId="8559" xr:uid="{00000000-0005-0000-0000-00006F210000}"/>
    <cellStyle name="Check Cell 2 2 2 2" xfId="8560" xr:uid="{00000000-0005-0000-0000-000070210000}"/>
    <cellStyle name="Check Cell 2 2 2 2 2" xfId="8561" xr:uid="{00000000-0005-0000-0000-000071210000}"/>
    <cellStyle name="Check Cell 2 2 2 2 2 2" xfId="8562" xr:uid="{00000000-0005-0000-0000-000072210000}"/>
    <cellStyle name="Check Cell 2 2 2 2 3" xfId="8563" xr:uid="{00000000-0005-0000-0000-000073210000}"/>
    <cellStyle name="Check Cell 2 2 2 3" xfId="8564" xr:uid="{00000000-0005-0000-0000-000074210000}"/>
    <cellStyle name="Check Cell 2 2 2 3 2" xfId="8565" xr:uid="{00000000-0005-0000-0000-000075210000}"/>
    <cellStyle name="Check Cell 2 2 2 3 2 2" xfId="8566" xr:uid="{00000000-0005-0000-0000-000076210000}"/>
    <cellStyle name="Check Cell 2 2 2 3 3" xfId="8567" xr:uid="{00000000-0005-0000-0000-000077210000}"/>
    <cellStyle name="Check Cell 2 2 2 4" xfId="8568" xr:uid="{00000000-0005-0000-0000-000078210000}"/>
    <cellStyle name="Check Cell 2 2 2 4 2" xfId="8569" xr:uid="{00000000-0005-0000-0000-000079210000}"/>
    <cellStyle name="Check Cell 2 2 2 4 2 2" xfId="8570" xr:uid="{00000000-0005-0000-0000-00007A210000}"/>
    <cellStyle name="Check Cell 2 2 2 4 3" xfId="8571" xr:uid="{00000000-0005-0000-0000-00007B210000}"/>
    <cellStyle name="Check Cell 2 2 2 5" xfId="8572" xr:uid="{00000000-0005-0000-0000-00007C210000}"/>
    <cellStyle name="Check Cell 2 2 2 5 2" xfId="8573" xr:uid="{00000000-0005-0000-0000-00007D210000}"/>
    <cellStyle name="Check Cell 2 2 2 5 2 2" xfId="8574" xr:uid="{00000000-0005-0000-0000-00007E210000}"/>
    <cellStyle name="Check Cell 2 2 2 5 3" xfId="8575" xr:uid="{00000000-0005-0000-0000-00007F210000}"/>
    <cellStyle name="Check Cell 2 2 2 6" xfId="8576" xr:uid="{00000000-0005-0000-0000-000080210000}"/>
    <cellStyle name="Check Cell 2 2 2 6 2" xfId="8577" xr:uid="{00000000-0005-0000-0000-000081210000}"/>
    <cellStyle name="Check Cell 2 2 2 6 2 2" xfId="8578" xr:uid="{00000000-0005-0000-0000-000082210000}"/>
    <cellStyle name="Check Cell 2 2 2 6 3" xfId="8579" xr:uid="{00000000-0005-0000-0000-000083210000}"/>
    <cellStyle name="Check Cell 2 2 2 7" xfId="8580" xr:uid="{00000000-0005-0000-0000-000084210000}"/>
    <cellStyle name="Check Cell 2 2 2 7 2" xfId="8581" xr:uid="{00000000-0005-0000-0000-000085210000}"/>
    <cellStyle name="Check Cell 2 2 2 7 2 2" xfId="8582" xr:uid="{00000000-0005-0000-0000-000086210000}"/>
    <cellStyle name="Check Cell 2 2 2 7 3" xfId="8583" xr:uid="{00000000-0005-0000-0000-000087210000}"/>
    <cellStyle name="Check Cell 2 2 2 8" xfId="8584" xr:uid="{00000000-0005-0000-0000-000088210000}"/>
    <cellStyle name="Check Cell 2 2 2 8 2" xfId="8585" xr:uid="{00000000-0005-0000-0000-000089210000}"/>
    <cellStyle name="Check Cell 2 2 2 8 2 2" xfId="8586" xr:uid="{00000000-0005-0000-0000-00008A210000}"/>
    <cellStyle name="Check Cell 2 2 2 8 3" xfId="8587" xr:uid="{00000000-0005-0000-0000-00008B210000}"/>
    <cellStyle name="Check Cell 2 2 2 9" xfId="8588" xr:uid="{00000000-0005-0000-0000-00008C210000}"/>
    <cellStyle name="Check Cell 2 2 2 9 2" xfId="8589" xr:uid="{00000000-0005-0000-0000-00008D210000}"/>
    <cellStyle name="Check Cell 2 2 2 9 2 2" xfId="8590" xr:uid="{00000000-0005-0000-0000-00008E210000}"/>
    <cellStyle name="Check Cell 2 2 2 9 3" xfId="8591" xr:uid="{00000000-0005-0000-0000-00008F210000}"/>
    <cellStyle name="Check Cell 2 2 3" xfId="8592" xr:uid="{00000000-0005-0000-0000-000090210000}"/>
    <cellStyle name="Check Cell 2 2 3 2" xfId="8593" xr:uid="{00000000-0005-0000-0000-000091210000}"/>
    <cellStyle name="Check Cell 2 2 3 2 2" xfId="8594" xr:uid="{00000000-0005-0000-0000-000092210000}"/>
    <cellStyle name="Check Cell 2 2 3 2 2 2" xfId="8595" xr:uid="{00000000-0005-0000-0000-000093210000}"/>
    <cellStyle name="Check Cell 2 2 3 2 3" xfId="8596" xr:uid="{00000000-0005-0000-0000-000094210000}"/>
    <cellStyle name="Check Cell 2 2 3 3" xfId="8597" xr:uid="{00000000-0005-0000-0000-000095210000}"/>
    <cellStyle name="Check Cell 2 2 3 3 2" xfId="8598" xr:uid="{00000000-0005-0000-0000-000096210000}"/>
    <cellStyle name="Check Cell 2 2 3 3 2 2" xfId="8599" xr:uid="{00000000-0005-0000-0000-000097210000}"/>
    <cellStyle name="Check Cell 2 2 3 3 3" xfId="8600" xr:uid="{00000000-0005-0000-0000-000098210000}"/>
    <cellStyle name="Check Cell 2 2 3 4" xfId="8601" xr:uid="{00000000-0005-0000-0000-000099210000}"/>
    <cellStyle name="Check Cell 2 2 3 4 2" xfId="8602" xr:uid="{00000000-0005-0000-0000-00009A210000}"/>
    <cellStyle name="Check Cell 2 2 3 4 2 2" xfId="8603" xr:uid="{00000000-0005-0000-0000-00009B210000}"/>
    <cellStyle name="Check Cell 2 2 3 4 3" xfId="8604" xr:uid="{00000000-0005-0000-0000-00009C210000}"/>
    <cellStyle name="Check Cell 2 2 3 5" xfId="8605" xr:uid="{00000000-0005-0000-0000-00009D210000}"/>
    <cellStyle name="Check Cell 2 2 3 5 2" xfId="8606" xr:uid="{00000000-0005-0000-0000-00009E210000}"/>
    <cellStyle name="Check Cell 2 2 3 5 2 2" xfId="8607" xr:uid="{00000000-0005-0000-0000-00009F210000}"/>
    <cellStyle name="Check Cell 2 2 3 5 3" xfId="8608" xr:uid="{00000000-0005-0000-0000-0000A0210000}"/>
    <cellStyle name="Check Cell 2 2 3 6" xfId="8609" xr:uid="{00000000-0005-0000-0000-0000A1210000}"/>
    <cellStyle name="Check Cell 2 2 3 6 2" xfId="8610" xr:uid="{00000000-0005-0000-0000-0000A2210000}"/>
    <cellStyle name="Check Cell 2 2 3 6 2 2" xfId="8611" xr:uid="{00000000-0005-0000-0000-0000A3210000}"/>
    <cellStyle name="Check Cell 2 2 3 6 3" xfId="8612" xr:uid="{00000000-0005-0000-0000-0000A4210000}"/>
    <cellStyle name="Check Cell 2 2 3 7" xfId="8613" xr:uid="{00000000-0005-0000-0000-0000A5210000}"/>
    <cellStyle name="Check Cell 2 2 3 7 2" xfId="8614" xr:uid="{00000000-0005-0000-0000-0000A6210000}"/>
    <cellStyle name="Check Cell 2 2 3 7 2 2" xfId="8615" xr:uid="{00000000-0005-0000-0000-0000A7210000}"/>
    <cellStyle name="Check Cell 2 2 3 7 3" xfId="8616" xr:uid="{00000000-0005-0000-0000-0000A8210000}"/>
    <cellStyle name="Check Cell 2 2 3 8" xfId="8617" xr:uid="{00000000-0005-0000-0000-0000A9210000}"/>
    <cellStyle name="Check Cell 2 2 3 8 2" xfId="8618" xr:uid="{00000000-0005-0000-0000-0000AA210000}"/>
    <cellStyle name="Check Cell 2 2 3 8 2 2" xfId="8619" xr:uid="{00000000-0005-0000-0000-0000AB210000}"/>
    <cellStyle name="Check Cell 2 2 3 8 3" xfId="8620" xr:uid="{00000000-0005-0000-0000-0000AC210000}"/>
    <cellStyle name="Check Cell 2 2 3 9" xfId="8621" xr:uid="{00000000-0005-0000-0000-0000AD210000}"/>
    <cellStyle name="Check Cell 2 2 3 9 2" xfId="8622" xr:uid="{00000000-0005-0000-0000-0000AE210000}"/>
    <cellStyle name="Check Cell 2 2 3 9 2 2" xfId="8623" xr:uid="{00000000-0005-0000-0000-0000AF210000}"/>
    <cellStyle name="Check Cell 2 2 3 9 3" xfId="8624" xr:uid="{00000000-0005-0000-0000-0000B0210000}"/>
    <cellStyle name="Check Cell 2 2 4" xfId="8625" xr:uid="{00000000-0005-0000-0000-0000B1210000}"/>
    <cellStyle name="Check Cell 2 2 4 2" xfId="8626" xr:uid="{00000000-0005-0000-0000-0000B2210000}"/>
    <cellStyle name="Check Cell 2 2 4 2 2" xfId="8627" xr:uid="{00000000-0005-0000-0000-0000B3210000}"/>
    <cellStyle name="Check Cell 2 2 4 2 2 2" xfId="8628" xr:uid="{00000000-0005-0000-0000-0000B4210000}"/>
    <cellStyle name="Check Cell 2 2 4 2 3" xfId="8629" xr:uid="{00000000-0005-0000-0000-0000B5210000}"/>
    <cellStyle name="Check Cell 2 2 4 3" xfId="8630" xr:uid="{00000000-0005-0000-0000-0000B6210000}"/>
    <cellStyle name="Check Cell 2 2 4 3 2" xfId="8631" xr:uid="{00000000-0005-0000-0000-0000B7210000}"/>
    <cellStyle name="Check Cell 2 2 4 3 2 2" xfId="8632" xr:uid="{00000000-0005-0000-0000-0000B8210000}"/>
    <cellStyle name="Check Cell 2 2 4 3 3" xfId="8633" xr:uid="{00000000-0005-0000-0000-0000B9210000}"/>
    <cellStyle name="Check Cell 2 2 4 4" xfId="8634" xr:uid="{00000000-0005-0000-0000-0000BA210000}"/>
    <cellStyle name="Check Cell 2 2 4 4 2" xfId="8635" xr:uid="{00000000-0005-0000-0000-0000BB210000}"/>
    <cellStyle name="Check Cell 2 2 4 4 2 2" xfId="8636" xr:uid="{00000000-0005-0000-0000-0000BC210000}"/>
    <cellStyle name="Check Cell 2 2 4 4 3" xfId="8637" xr:uid="{00000000-0005-0000-0000-0000BD210000}"/>
    <cellStyle name="Check Cell 2 2 4 5" xfId="8638" xr:uid="{00000000-0005-0000-0000-0000BE210000}"/>
    <cellStyle name="Check Cell 2 2 4 5 2" xfId="8639" xr:uid="{00000000-0005-0000-0000-0000BF210000}"/>
    <cellStyle name="Check Cell 2 2 4 5 2 2" xfId="8640" xr:uid="{00000000-0005-0000-0000-0000C0210000}"/>
    <cellStyle name="Check Cell 2 2 4 5 3" xfId="8641" xr:uid="{00000000-0005-0000-0000-0000C1210000}"/>
    <cellStyle name="Check Cell 2 2 4 6" xfId="8642" xr:uid="{00000000-0005-0000-0000-0000C2210000}"/>
    <cellStyle name="Check Cell 2 2 4 6 2" xfId="8643" xr:uid="{00000000-0005-0000-0000-0000C3210000}"/>
    <cellStyle name="Check Cell 2 2 4 6 2 2" xfId="8644" xr:uid="{00000000-0005-0000-0000-0000C4210000}"/>
    <cellStyle name="Check Cell 2 2 4 6 3" xfId="8645" xr:uid="{00000000-0005-0000-0000-0000C5210000}"/>
    <cellStyle name="Check Cell 2 2 4 7" xfId="8646" xr:uid="{00000000-0005-0000-0000-0000C6210000}"/>
    <cellStyle name="Check Cell 2 2 4 7 2" xfId="8647" xr:uid="{00000000-0005-0000-0000-0000C7210000}"/>
    <cellStyle name="Check Cell 2 2 4 7 2 2" xfId="8648" xr:uid="{00000000-0005-0000-0000-0000C8210000}"/>
    <cellStyle name="Check Cell 2 2 4 7 3" xfId="8649" xr:uid="{00000000-0005-0000-0000-0000C9210000}"/>
    <cellStyle name="Check Cell 2 2 4 8" xfId="8650" xr:uid="{00000000-0005-0000-0000-0000CA210000}"/>
    <cellStyle name="Check Cell 2 2 4 8 2" xfId="8651" xr:uid="{00000000-0005-0000-0000-0000CB210000}"/>
    <cellStyle name="Check Cell 2 2 4 8 2 2" xfId="8652" xr:uid="{00000000-0005-0000-0000-0000CC210000}"/>
    <cellStyle name="Check Cell 2 2 4 8 3" xfId="8653" xr:uid="{00000000-0005-0000-0000-0000CD210000}"/>
    <cellStyle name="Check Cell 2 2 4 9" xfId="8654" xr:uid="{00000000-0005-0000-0000-0000CE210000}"/>
    <cellStyle name="Check Cell 2 2 4 9 2" xfId="8655" xr:uid="{00000000-0005-0000-0000-0000CF210000}"/>
    <cellStyle name="Check Cell 2 2 4 9 2 2" xfId="8656" xr:uid="{00000000-0005-0000-0000-0000D0210000}"/>
    <cellStyle name="Check Cell 2 2 4 9 3" xfId="8657" xr:uid="{00000000-0005-0000-0000-0000D1210000}"/>
    <cellStyle name="Check Cell 2 2 5" xfId="8658" xr:uid="{00000000-0005-0000-0000-0000D2210000}"/>
    <cellStyle name="Check Cell 2 2 5 2" xfId="8659" xr:uid="{00000000-0005-0000-0000-0000D3210000}"/>
    <cellStyle name="Check Cell 2 2 5 2 2" xfId="8660" xr:uid="{00000000-0005-0000-0000-0000D4210000}"/>
    <cellStyle name="Check Cell 2 2 5 2 2 2" xfId="8661" xr:uid="{00000000-0005-0000-0000-0000D5210000}"/>
    <cellStyle name="Check Cell 2 2 5 2 3" xfId="8662" xr:uid="{00000000-0005-0000-0000-0000D6210000}"/>
    <cellStyle name="Check Cell 2 2 5 3" xfId="8663" xr:uid="{00000000-0005-0000-0000-0000D7210000}"/>
    <cellStyle name="Check Cell 2 2 5 3 2" xfId="8664" xr:uid="{00000000-0005-0000-0000-0000D8210000}"/>
    <cellStyle name="Check Cell 2 2 5 3 2 2" xfId="8665" xr:uid="{00000000-0005-0000-0000-0000D9210000}"/>
    <cellStyle name="Check Cell 2 2 5 3 3" xfId="8666" xr:uid="{00000000-0005-0000-0000-0000DA210000}"/>
    <cellStyle name="Check Cell 2 2 5 4" xfId="8667" xr:uid="{00000000-0005-0000-0000-0000DB210000}"/>
    <cellStyle name="Check Cell 2 2 5 4 2" xfId="8668" xr:uid="{00000000-0005-0000-0000-0000DC210000}"/>
    <cellStyle name="Check Cell 2 2 5 4 2 2" xfId="8669" xr:uid="{00000000-0005-0000-0000-0000DD210000}"/>
    <cellStyle name="Check Cell 2 2 5 4 3" xfId="8670" xr:uid="{00000000-0005-0000-0000-0000DE210000}"/>
    <cellStyle name="Check Cell 2 2 5 5" xfId="8671" xr:uid="{00000000-0005-0000-0000-0000DF210000}"/>
    <cellStyle name="Check Cell 2 2 5 5 2" xfId="8672" xr:uid="{00000000-0005-0000-0000-0000E0210000}"/>
    <cellStyle name="Check Cell 2 2 5 5 2 2" xfId="8673" xr:uid="{00000000-0005-0000-0000-0000E1210000}"/>
    <cellStyle name="Check Cell 2 2 5 5 3" xfId="8674" xr:uid="{00000000-0005-0000-0000-0000E2210000}"/>
    <cellStyle name="Check Cell 2 2 5 6" xfId="8675" xr:uid="{00000000-0005-0000-0000-0000E3210000}"/>
    <cellStyle name="Check Cell 2 2 5 6 2" xfId="8676" xr:uid="{00000000-0005-0000-0000-0000E4210000}"/>
    <cellStyle name="Check Cell 2 2 5 6 2 2" xfId="8677" xr:uid="{00000000-0005-0000-0000-0000E5210000}"/>
    <cellStyle name="Check Cell 2 2 5 6 3" xfId="8678" xr:uid="{00000000-0005-0000-0000-0000E6210000}"/>
    <cellStyle name="Check Cell 2 2 5 7" xfId="8679" xr:uid="{00000000-0005-0000-0000-0000E7210000}"/>
    <cellStyle name="Check Cell 2 2 5 7 2" xfId="8680" xr:uid="{00000000-0005-0000-0000-0000E8210000}"/>
    <cellStyle name="Check Cell 2 2 5 7 2 2" xfId="8681" xr:uid="{00000000-0005-0000-0000-0000E9210000}"/>
    <cellStyle name="Check Cell 2 2 5 7 3" xfId="8682" xr:uid="{00000000-0005-0000-0000-0000EA210000}"/>
    <cellStyle name="Check Cell 2 2 5 8" xfId="8683" xr:uid="{00000000-0005-0000-0000-0000EB210000}"/>
    <cellStyle name="Check Cell 2 2 5 8 2" xfId="8684" xr:uid="{00000000-0005-0000-0000-0000EC210000}"/>
    <cellStyle name="Check Cell 2 2 5 8 2 2" xfId="8685" xr:uid="{00000000-0005-0000-0000-0000ED210000}"/>
    <cellStyle name="Check Cell 2 2 5 8 3" xfId="8686" xr:uid="{00000000-0005-0000-0000-0000EE210000}"/>
    <cellStyle name="Check Cell 2 2 5 9" xfId="8687" xr:uid="{00000000-0005-0000-0000-0000EF210000}"/>
    <cellStyle name="Check Cell 2 2 5 9 2" xfId="8688" xr:uid="{00000000-0005-0000-0000-0000F0210000}"/>
    <cellStyle name="Check Cell 2 2 5 9 2 2" xfId="8689" xr:uid="{00000000-0005-0000-0000-0000F1210000}"/>
    <cellStyle name="Check Cell 2 2 5 9 3" xfId="8690" xr:uid="{00000000-0005-0000-0000-0000F2210000}"/>
    <cellStyle name="Check Cell 2 2 6" xfId="8691" xr:uid="{00000000-0005-0000-0000-0000F3210000}"/>
    <cellStyle name="Check Cell 2 2 6 2" xfId="8692" xr:uid="{00000000-0005-0000-0000-0000F4210000}"/>
    <cellStyle name="Check Cell 2 2 6 2 2" xfId="8693" xr:uid="{00000000-0005-0000-0000-0000F5210000}"/>
    <cellStyle name="Check Cell 2 2 6 3" xfId="8694" xr:uid="{00000000-0005-0000-0000-0000F6210000}"/>
    <cellStyle name="Check Cell 2 2 7" xfId="8695" xr:uid="{00000000-0005-0000-0000-0000F7210000}"/>
    <cellStyle name="Check Cell 2 2 7 2" xfId="8696" xr:uid="{00000000-0005-0000-0000-0000F8210000}"/>
    <cellStyle name="Check Cell 2 2 7 2 2" xfId="8697" xr:uid="{00000000-0005-0000-0000-0000F9210000}"/>
    <cellStyle name="Check Cell 2 2 7 3" xfId="8698" xr:uid="{00000000-0005-0000-0000-0000FA210000}"/>
    <cellStyle name="Check Cell 2 2 8" xfId="8699" xr:uid="{00000000-0005-0000-0000-0000FB210000}"/>
    <cellStyle name="Check Cell 2 2 8 2" xfId="8700" xr:uid="{00000000-0005-0000-0000-0000FC210000}"/>
    <cellStyle name="Check Cell 2 2 8 2 2" xfId="8701" xr:uid="{00000000-0005-0000-0000-0000FD210000}"/>
    <cellStyle name="Check Cell 2 2 8 3" xfId="8702" xr:uid="{00000000-0005-0000-0000-0000FE210000}"/>
    <cellStyle name="Check Cell 2 2 9" xfId="8703" xr:uid="{00000000-0005-0000-0000-0000FF210000}"/>
    <cellStyle name="Check Cell 2 2 9 2" xfId="8704" xr:uid="{00000000-0005-0000-0000-000000220000}"/>
    <cellStyle name="Check Cell 2 2 9 2 2" xfId="8705" xr:uid="{00000000-0005-0000-0000-000001220000}"/>
    <cellStyle name="Check Cell 2 2 9 3" xfId="8706" xr:uid="{00000000-0005-0000-0000-000002220000}"/>
    <cellStyle name="Check Cell 2 3" xfId="8707" xr:uid="{00000000-0005-0000-0000-000003220000}"/>
    <cellStyle name="Check Cell 2 3 2" xfId="8708" xr:uid="{00000000-0005-0000-0000-000004220000}"/>
    <cellStyle name="Check Cell 2 3 2 2" xfId="8709" xr:uid="{00000000-0005-0000-0000-000005220000}"/>
    <cellStyle name="Check Cell 2 3 3" xfId="8710" xr:uid="{00000000-0005-0000-0000-000006220000}"/>
    <cellStyle name="Check Cell 2 4" xfId="8711" xr:uid="{00000000-0005-0000-0000-000007220000}"/>
    <cellStyle name="Check Cell 2 4 2" xfId="8712" xr:uid="{00000000-0005-0000-0000-000008220000}"/>
    <cellStyle name="Check Cell 20" xfId="8713" xr:uid="{00000000-0005-0000-0000-000009220000}"/>
    <cellStyle name="Check Cell 20 2" xfId="8714" xr:uid="{00000000-0005-0000-0000-00000A220000}"/>
    <cellStyle name="Check Cell 20 2 10" xfId="8715" xr:uid="{00000000-0005-0000-0000-00000B220000}"/>
    <cellStyle name="Check Cell 20 2 10 2" xfId="8716" xr:uid="{00000000-0005-0000-0000-00000C220000}"/>
    <cellStyle name="Check Cell 20 2 10 2 2" xfId="8717" xr:uid="{00000000-0005-0000-0000-00000D220000}"/>
    <cellStyle name="Check Cell 20 2 10 3" xfId="8718" xr:uid="{00000000-0005-0000-0000-00000E220000}"/>
    <cellStyle name="Check Cell 20 2 11" xfId="8719" xr:uid="{00000000-0005-0000-0000-00000F220000}"/>
    <cellStyle name="Check Cell 20 2 11 2" xfId="8720" xr:uid="{00000000-0005-0000-0000-000010220000}"/>
    <cellStyle name="Check Cell 20 2 11 2 2" xfId="8721" xr:uid="{00000000-0005-0000-0000-000011220000}"/>
    <cellStyle name="Check Cell 20 2 11 3" xfId="8722" xr:uid="{00000000-0005-0000-0000-000012220000}"/>
    <cellStyle name="Check Cell 20 2 12" xfId="8723" xr:uid="{00000000-0005-0000-0000-000013220000}"/>
    <cellStyle name="Check Cell 20 2 12 2" xfId="8724" xr:uid="{00000000-0005-0000-0000-000014220000}"/>
    <cellStyle name="Check Cell 20 2 12 2 2" xfId="8725" xr:uid="{00000000-0005-0000-0000-000015220000}"/>
    <cellStyle name="Check Cell 20 2 12 3" xfId="8726" xr:uid="{00000000-0005-0000-0000-000016220000}"/>
    <cellStyle name="Check Cell 20 2 13" xfId="8727" xr:uid="{00000000-0005-0000-0000-000017220000}"/>
    <cellStyle name="Check Cell 20 2 13 2" xfId="8728" xr:uid="{00000000-0005-0000-0000-000018220000}"/>
    <cellStyle name="Check Cell 20 2 13 2 2" xfId="8729" xr:uid="{00000000-0005-0000-0000-000019220000}"/>
    <cellStyle name="Check Cell 20 2 13 3" xfId="8730" xr:uid="{00000000-0005-0000-0000-00001A220000}"/>
    <cellStyle name="Check Cell 20 2 2" xfId="8731" xr:uid="{00000000-0005-0000-0000-00001B220000}"/>
    <cellStyle name="Check Cell 20 2 2 2" xfId="8732" xr:uid="{00000000-0005-0000-0000-00001C220000}"/>
    <cellStyle name="Check Cell 20 2 2 2 2" xfId="8733" xr:uid="{00000000-0005-0000-0000-00001D220000}"/>
    <cellStyle name="Check Cell 20 2 2 2 2 2" xfId="8734" xr:uid="{00000000-0005-0000-0000-00001E220000}"/>
    <cellStyle name="Check Cell 20 2 2 2 3" xfId="8735" xr:uid="{00000000-0005-0000-0000-00001F220000}"/>
    <cellStyle name="Check Cell 20 2 2 3" xfId="8736" xr:uid="{00000000-0005-0000-0000-000020220000}"/>
    <cellStyle name="Check Cell 20 2 2 3 2" xfId="8737" xr:uid="{00000000-0005-0000-0000-000021220000}"/>
    <cellStyle name="Check Cell 20 2 2 3 2 2" xfId="8738" xr:uid="{00000000-0005-0000-0000-000022220000}"/>
    <cellStyle name="Check Cell 20 2 2 3 3" xfId="8739" xr:uid="{00000000-0005-0000-0000-000023220000}"/>
    <cellStyle name="Check Cell 20 2 2 4" xfId="8740" xr:uid="{00000000-0005-0000-0000-000024220000}"/>
    <cellStyle name="Check Cell 20 2 2 4 2" xfId="8741" xr:uid="{00000000-0005-0000-0000-000025220000}"/>
    <cellStyle name="Check Cell 20 2 2 4 2 2" xfId="8742" xr:uid="{00000000-0005-0000-0000-000026220000}"/>
    <cellStyle name="Check Cell 20 2 2 4 3" xfId="8743" xr:uid="{00000000-0005-0000-0000-000027220000}"/>
    <cellStyle name="Check Cell 20 2 2 5" xfId="8744" xr:uid="{00000000-0005-0000-0000-000028220000}"/>
    <cellStyle name="Check Cell 20 2 2 5 2" xfId="8745" xr:uid="{00000000-0005-0000-0000-000029220000}"/>
    <cellStyle name="Check Cell 20 2 2 5 2 2" xfId="8746" xr:uid="{00000000-0005-0000-0000-00002A220000}"/>
    <cellStyle name="Check Cell 20 2 2 5 3" xfId="8747" xr:uid="{00000000-0005-0000-0000-00002B220000}"/>
    <cellStyle name="Check Cell 20 2 2 6" xfId="8748" xr:uid="{00000000-0005-0000-0000-00002C220000}"/>
    <cellStyle name="Check Cell 20 2 2 6 2" xfId="8749" xr:uid="{00000000-0005-0000-0000-00002D220000}"/>
    <cellStyle name="Check Cell 20 2 2 6 2 2" xfId="8750" xr:uid="{00000000-0005-0000-0000-00002E220000}"/>
    <cellStyle name="Check Cell 20 2 2 6 3" xfId="8751" xr:uid="{00000000-0005-0000-0000-00002F220000}"/>
    <cellStyle name="Check Cell 20 2 2 7" xfId="8752" xr:uid="{00000000-0005-0000-0000-000030220000}"/>
    <cellStyle name="Check Cell 20 2 2 7 2" xfId="8753" xr:uid="{00000000-0005-0000-0000-000031220000}"/>
    <cellStyle name="Check Cell 20 2 2 7 2 2" xfId="8754" xr:uid="{00000000-0005-0000-0000-000032220000}"/>
    <cellStyle name="Check Cell 20 2 2 7 3" xfId="8755" xr:uid="{00000000-0005-0000-0000-000033220000}"/>
    <cellStyle name="Check Cell 20 2 2 8" xfId="8756" xr:uid="{00000000-0005-0000-0000-000034220000}"/>
    <cellStyle name="Check Cell 20 2 2 8 2" xfId="8757" xr:uid="{00000000-0005-0000-0000-000035220000}"/>
    <cellStyle name="Check Cell 20 2 2 8 2 2" xfId="8758" xr:uid="{00000000-0005-0000-0000-000036220000}"/>
    <cellStyle name="Check Cell 20 2 2 8 3" xfId="8759" xr:uid="{00000000-0005-0000-0000-000037220000}"/>
    <cellStyle name="Check Cell 20 2 2 9" xfId="8760" xr:uid="{00000000-0005-0000-0000-000038220000}"/>
    <cellStyle name="Check Cell 20 2 2 9 2" xfId="8761" xr:uid="{00000000-0005-0000-0000-000039220000}"/>
    <cellStyle name="Check Cell 20 2 2 9 2 2" xfId="8762" xr:uid="{00000000-0005-0000-0000-00003A220000}"/>
    <cellStyle name="Check Cell 20 2 2 9 3" xfId="8763" xr:uid="{00000000-0005-0000-0000-00003B220000}"/>
    <cellStyle name="Check Cell 20 2 3" xfId="8764" xr:uid="{00000000-0005-0000-0000-00003C220000}"/>
    <cellStyle name="Check Cell 20 2 3 2" xfId="8765" xr:uid="{00000000-0005-0000-0000-00003D220000}"/>
    <cellStyle name="Check Cell 20 2 3 2 2" xfId="8766" xr:uid="{00000000-0005-0000-0000-00003E220000}"/>
    <cellStyle name="Check Cell 20 2 3 2 2 2" xfId="8767" xr:uid="{00000000-0005-0000-0000-00003F220000}"/>
    <cellStyle name="Check Cell 20 2 3 2 3" xfId="8768" xr:uid="{00000000-0005-0000-0000-000040220000}"/>
    <cellStyle name="Check Cell 20 2 3 3" xfId="8769" xr:uid="{00000000-0005-0000-0000-000041220000}"/>
    <cellStyle name="Check Cell 20 2 3 3 2" xfId="8770" xr:uid="{00000000-0005-0000-0000-000042220000}"/>
    <cellStyle name="Check Cell 20 2 3 3 2 2" xfId="8771" xr:uid="{00000000-0005-0000-0000-000043220000}"/>
    <cellStyle name="Check Cell 20 2 3 3 3" xfId="8772" xr:uid="{00000000-0005-0000-0000-000044220000}"/>
    <cellStyle name="Check Cell 20 2 3 4" xfId="8773" xr:uid="{00000000-0005-0000-0000-000045220000}"/>
    <cellStyle name="Check Cell 20 2 3 4 2" xfId="8774" xr:uid="{00000000-0005-0000-0000-000046220000}"/>
    <cellStyle name="Check Cell 20 2 3 4 2 2" xfId="8775" xr:uid="{00000000-0005-0000-0000-000047220000}"/>
    <cellStyle name="Check Cell 20 2 3 4 3" xfId="8776" xr:uid="{00000000-0005-0000-0000-000048220000}"/>
    <cellStyle name="Check Cell 20 2 3 5" xfId="8777" xr:uid="{00000000-0005-0000-0000-000049220000}"/>
    <cellStyle name="Check Cell 20 2 3 5 2" xfId="8778" xr:uid="{00000000-0005-0000-0000-00004A220000}"/>
    <cellStyle name="Check Cell 20 2 3 5 2 2" xfId="8779" xr:uid="{00000000-0005-0000-0000-00004B220000}"/>
    <cellStyle name="Check Cell 20 2 3 5 3" xfId="8780" xr:uid="{00000000-0005-0000-0000-00004C220000}"/>
    <cellStyle name="Check Cell 20 2 3 6" xfId="8781" xr:uid="{00000000-0005-0000-0000-00004D220000}"/>
    <cellStyle name="Check Cell 20 2 3 6 2" xfId="8782" xr:uid="{00000000-0005-0000-0000-00004E220000}"/>
    <cellStyle name="Check Cell 20 2 3 6 2 2" xfId="8783" xr:uid="{00000000-0005-0000-0000-00004F220000}"/>
    <cellStyle name="Check Cell 20 2 3 6 3" xfId="8784" xr:uid="{00000000-0005-0000-0000-000050220000}"/>
    <cellStyle name="Check Cell 20 2 3 7" xfId="8785" xr:uid="{00000000-0005-0000-0000-000051220000}"/>
    <cellStyle name="Check Cell 20 2 3 7 2" xfId="8786" xr:uid="{00000000-0005-0000-0000-000052220000}"/>
    <cellStyle name="Check Cell 20 2 3 7 2 2" xfId="8787" xr:uid="{00000000-0005-0000-0000-000053220000}"/>
    <cellStyle name="Check Cell 20 2 3 7 3" xfId="8788" xr:uid="{00000000-0005-0000-0000-000054220000}"/>
    <cellStyle name="Check Cell 20 2 3 8" xfId="8789" xr:uid="{00000000-0005-0000-0000-000055220000}"/>
    <cellStyle name="Check Cell 20 2 3 8 2" xfId="8790" xr:uid="{00000000-0005-0000-0000-000056220000}"/>
    <cellStyle name="Check Cell 20 2 3 8 2 2" xfId="8791" xr:uid="{00000000-0005-0000-0000-000057220000}"/>
    <cellStyle name="Check Cell 20 2 3 8 3" xfId="8792" xr:uid="{00000000-0005-0000-0000-000058220000}"/>
    <cellStyle name="Check Cell 20 2 3 9" xfId="8793" xr:uid="{00000000-0005-0000-0000-000059220000}"/>
    <cellStyle name="Check Cell 20 2 3 9 2" xfId="8794" xr:uid="{00000000-0005-0000-0000-00005A220000}"/>
    <cellStyle name="Check Cell 20 2 3 9 2 2" xfId="8795" xr:uid="{00000000-0005-0000-0000-00005B220000}"/>
    <cellStyle name="Check Cell 20 2 3 9 3" xfId="8796" xr:uid="{00000000-0005-0000-0000-00005C220000}"/>
    <cellStyle name="Check Cell 20 2 4" xfId="8797" xr:uid="{00000000-0005-0000-0000-00005D220000}"/>
    <cellStyle name="Check Cell 20 2 4 2" xfId="8798" xr:uid="{00000000-0005-0000-0000-00005E220000}"/>
    <cellStyle name="Check Cell 20 2 4 2 2" xfId="8799" xr:uid="{00000000-0005-0000-0000-00005F220000}"/>
    <cellStyle name="Check Cell 20 2 4 2 2 2" xfId="8800" xr:uid="{00000000-0005-0000-0000-000060220000}"/>
    <cellStyle name="Check Cell 20 2 4 2 3" xfId="8801" xr:uid="{00000000-0005-0000-0000-000061220000}"/>
    <cellStyle name="Check Cell 20 2 4 3" xfId="8802" xr:uid="{00000000-0005-0000-0000-000062220000}"/>
    <cellStyle name="Check Cell 20 2 4 3 2" xfId="8803" xr:uid="{00000000-0005-0000-0000-000063220000}"/>
    <cellStyle name="Check Cell 20 2 4 3 2 2" xfId="8804" xr:uid="{00000000-0005-0000-0000-000064220000}"/>
    <cellStyle name="Check Cell 20 2 4 3 3" xfId="8805" xr:uid="{00000000-0005-0000-0000-000065220000}"/>
    <cellStyle name="Check Cell 20 2 4 4" xfId="8806" xr:uid="{00000000-0005-0000-0000-000066220000}"/>
    <cellStyle name="Check Cell 20 2 4 4 2" xfId="8807" xr:uid="{00000000-0005-0000-0000-000067220000}"/>
    <cellStyle name="Check Cell 20 2 4 4 2 2" xfId="8808" xr:uid="{00000000-0005-0000-0000-000068220000}"/>
    <cellStyle name="Check Cell 20 2 4 4 3" xfId="8809" xr:uid="{00000000-0005-0000-0000-000069220000}"/>
    <cellStyle name="Check Cell 20 2 4 5" xfId="8810" xr:uid="{00000000-0005-0000-0000-00006A220000}"/>
    <cellStyle name="Check Cell 20 2 4 5 2" xfId="8811" xr:uid="{00000000-0005-0000-0000-00006B220000}"/>
    <cellStyle name="Check Cell 20 2 4 5 2 2" xfId="8812" xr:uid="{00000000-0005-0000-0000-00006C220000}"/>
    <cellStyle name="Check Cell 20 2 4 5 3" xfId="8813" xr:uid="{00000000-0005-0000-0000-00006D220000}"/>
    <cellStyle name="Check Cell 20 2 4 6" xfId="8814" xr:uid="{00000000-0005-0000-0000-00006E220000}"/>
    <cellStyle name="Check Cell 20 2 4 6 2" xfId="8815" xr:uid="{00000000-0005-0000-0000-00006F220000}"/>
    <cellStyle name="Check Cell 20 2 4 6 2 2" xfId="8816" xr:uid="{00000000-0005-0000-0000-000070220000}"/>
    <cellStyle name="Check Cell 20 2 4 6 3" xfId="8817" xr:uid="{00000000-0005-0000-0000-000071220000}"/>
    <cellStyle name="Check Cell 20 2 4 7" xfId="8818" xr:uid="{00000000-0005-0000-0000-000072220000}"/>
    <cellStyle name="Check Cell 20 2 4 7 2" xfId="8819" xr:uid="{00000000-0005-0000-0000-000073220000}"/>
    <cellStyle name="Check Cell 20 2 4 7 2 2" xfId="8820" xr:uid="{00000000-0005-0000-0000-000074220000}"/>
    <cellStyle name="Check Cell 20 2 4 7 3" xfId="8821" xr:uid="{00000000-0005-0000-0000-000075220000}"/>
    <cellStyle name="Check Cell 20 2 4 8" xfId="8822" xr:uid="{00000000-0005-0000-0000-000076220000}"/>
    <cellStyle name="Check Cell 20 2 4 8 2" xfId="8823" xr:uid="{00000000-0005-0000-0000-000077220000}"/>
    <cellStyle name="Check Cell 20 2 4 8 2 2" xfId="8824" xr:uid="{00000000-0005-0000-0000-000078220000}"/>
    <cellStyle name="Check Cell 20 2 4 8 3" xfId="8825" xr:uid="{00000000-0005-0000-0000-000079220000}"/>
    <cellStyle name="Check Cell 20 2 4 9" xfId="8826" xr:uid="{00000000-0005-0000-0000-00007A220000}"/>
    <cellStyle name="Check Cell 20 2 4 9 2" xfId="8827" xr:uid="{00000000-0005-0000-0000-00007B220000}"/>
    <cellStyle name="Check Cell 20 2 4 9 2 2" xfId="8828" xr:uid="{00000000-0005-0000-0000-00007C220000}"/>
    <cellStyle name="Check Cell 20 2 4 9 3" xfId="8829" xr:uid="{00000000-0005-0000-0000-00007D220000}"/>
    <cellStyle name="Check Cell 20 2 5" xfId="8830" xr:uid="{00000000-0005-0000-0000-00007E220000}"/>
    <cellStyle name="Check Cell 20 2 5 2" xfId="8831" xr:uid="{00000000-0005-0000-0000-00007F220000}"/>
    <cellStyle name="Check Cell 20 2 5 2 2" xfId="8832" xr:uid="{00000000-0005-0000-0000-000080220000}"/>
    <cellStyle name="Check Cell 20 2 5 2 2 2" xfId="8833" xr:uid="{00000000-0005-0000-0000-000081220000}"/>
    <cellStyle name="Check Cell 20 2 5 2 3" xfId="8834" xr:uid="{00000000-0005-0000-0000-000082220000}"/>
    <cellStyle name="Check Cell 20 2 5 3" xfId="8835" xr:uid="{00000000-0005-0000-0000-000083220000}"/>
    <cellStyle name="Check Cell 20 2 5 3 2" xfId="8836" xr:uid="{00000000-0005-0000-0000-000084220000}"/>
    <cellStyle name="Check Cell 20 2 5 3 2 2" xfId="8837" xr:uid="{00000000-0005-0000-0000-000085220000}"/>
    <cellStyle name="Check Cell 20 2 5 3 3" xfId="8838" xr:uid="{00000000-0005-0000-0000-000086220000}"/>
    <cellStyle name="Check Cell 20 2 5 4" xfId="8839" xr:uid="{00000000-0005-0000-0000-000087220000}"/>
    <cellStyle name="Check Cell 20 2 5 4 2" xfId="8840" xr:uid="{00000000-0005-0000-0000-000088220000}"/>
    <cellStyle name="Check Cell 20 2 5 4 2 2" xfId="8841" xr:uid="{00000000-0005-0000-0000-000089220000}"/>
    <cellStyle name="Check Cell 20 2 5 4 3" xfId="8842" xr:uid="{00000000-0005-0000-0000-00008A220000}"/>
    <cellStyle name="Check Cell 20 2 5 5" xfId="8843" xr:uid="{00000000-0005-0000-0000-00008B220000}"/>
    <cellStyle name="Check Cell 20 2 5 5 2" xfId="8844" xr:uid="{00000000-0005-0000-0000-00008C220000}"/>
    <cellStyle name="Check Cell 20 2 5 5 2 2" xfId="8845" xr:uid="{00000000-0005-0000-0000-00008D220000}"/>
    <cellStyle name="Check Cell 20 2 5 5 3" xfId="8846" xr:uid="{00000000-0005-0000-0000-00008E220000}"/>
    <cellStyle name="Check Cell 20 2 5 6" xfId="8847" xr:uid="{00000000-0005-0000-0000-00008F220000}"/>
    <cellStyle name="Check Cell 20 2 5 6 2" xfId="8848" xr:uid="{00000000-0005-0000-0000-000090220000}"/>
    <cellStyle name="Check Cell 20 2 5 6 2 2" xfId="8849" xr:uid="{00000000-0005-0000-0000-000091220000}"/>
    <cellStyle name="Check Cell 20 2 5 6 3" xfId="8850" xr:uid="{00000000-0005-0000-0000-000092220000}"/>
    <cellStyle name="Check Cell 20 2 5 7" xfId="8851" xr:uid="{00000000-0005-0000-0000-000093220000}"/>
    <cellStyle name="Check Cell 20 2 5 7 2" xfId="8852" xr:uid="{00000000-0005-0000-0000-000094220000}"/>
    <cellStyle name="Check Cell 20 2 5 7 2 2" xfId="8853" xr:uid="{00000000-0005-0000-0000-000095220000}"/>
    <cellStyle name="Check Cell 20 2 5 7 3" xfId="8854" xr:uid="{00000000-0005-0000-0000-000096220000}"/>
    <cellStyle name="Check Cell 20 2 5 8" xfId="8855" xr:uid="{00000000-0005-0000-0000-000097220000}"/>
    <cellStyle name="Check Cell 20 2 5 8 2" xfId="8856" xr:uid="{00000000-0005-0000-0000-000098220000}"/>
    <cellStyle name="Check Cell 20 2 5 8 2 2" xfId="8857" xr:uid="{00000000-0005-0000-0000-000099220000}"/>
    <cellStyle name="Check Cell 20 2 5 8 3" xfId="8858" xr:uid="{00000000-0005-0000-0000-00009A220000}"/>
    <cellStyle name="Check Cell 20 2 5 9" xfId="8859" xr:uid="{00000000-0005-0000-0000-00009B220000}"/>
    <cellStyle name="Check Cell 20 2 5 9 2" xfId="8860" xr:uid="{00000000-0005-0000-0000-00009C220000}"/>
    <cellStyle name="Check Cell 20 2 5 9 2 2" xfId="8861" xr:uid="{00000000-0005-0000-0000-00009D220000}"/>
    <cellStyle name="Check Cell 20 2 5 9 3" xfId="8862" xr:uid="{00000000-0005-0000-0000-00009E220000}"/>
    <cellStyle name="Check Cell 20 2 6" xfId="8863" xr:uid="{00000000-0005-0000-0000-00009F220000}"/>
    <cellStyle name="Check Cell 20 2 6 2" xfId="8864" xr:uid="{00000000-0005-0000-0000-0000A0220000}"/>
    <cellStyle name="Check Cell 20 2 6 2 2" xfId="8865" xr:uid="{00000000-0005-0000-0000-0000A1220000}"/>
    <cellStyle name="Check Cell 20 2 6 3" xfId="8866" xr:uid="{00000000-0005-0000-0000-0000A2220000}"/>
    <cellStyle name="Check Cell 20 2 7" xfId="8867" xr:uid="{00000000-0005-0000-0000-0000A3220000}"/>
    <cellStyle name="Check Cell 20 2 7 2" xfId="8868" xr:uid="{00000000-0005-0000-0000-0000A4220000}"/>
    <cellStyle name="Check Cell 20 2 7 2 2" xfId="8869" xr:uid="{00000000-0005-0000-0000-0000A5220000}"/>
    <cellStyle name="Check Cell 20 2 7 3" xfId="8870" xr:uid="{00000000-0005-0000-0000-0000A6220000}"/>
    <cellStyle name="Check Cell 20 2 8" xfId="8871" xr:uid="{00000000-0005-0000-0000-0000A7220000}"/>
    <cellStyle name="Check Cell 20 2 8 2" xfId="8872" xr:uid="{00000000-0005-0000-0000-0000A8220000}"/>
    <cellStyle name="Check Cell 20 2 8 2 2" xfId="8873" xr:uid="{00000000-0005-0000-0000-0000A9220000}"/>
    <cellStyle name="Check Cell 20 2 8 3" xfId="8874" xr:uid="{00000000-0005-0000-0000-0000AA220000}"/>
    <cellStyle name="Check Cell 20 2 9" xfId="8875" xr:uid="{00000000-0005-0000-0000-0000AB220000}"/>
    <cellStyle name="Check Cell 20 2 9 2" xfId="8876" xr:uid="{00000000-0005-0000-0000-0000AC220000}"/>
    <cellStyle name="Check Cell 20 2 9 2 2" xfId="8877" xr:uid="{00000000-0005-0000-0000-0000AD220000}"/>
    <cellStyle name="Check Cell 20 2 9 3" xfId="8878" xr:uid="{00000000-0005-0000-0000-0000AE220000}"/>
    <cellStyle name="Check Cell 20 3" xfId="8879" xr:uid="{00000000-0005-0000-0000-0000AF220000}"/>
    <cellStyle name="Check Cell 20 3 2" xfId="8880" xr:uid="{00000000-0005-0000-0000-0000B0220000}"/>
    <cellStyle name="Check Cell 20 3 2 2" xfId="8881" xr:uid="{00000000-0005-0000-0000-0000B1220000}"/>
    <cellStyle name="Check Cell 20 3 3" xfId="8882" xr:uid="{00000000-0005-0000-0000-0000B2220000}"/>
    <cellStyle name="Check Cell 20 4" xfId="8883" xr:uid="{00000000-0005-0000-0000-0000B3220000}"/>
    <cellStyle name="Check Cell 20 4 2" xfId="8884" xr:uid="{00000000-0005-0000-0000-0000B4220000}"/>
    <cellStyle name="Check Cell 21" xfId="8885" xr:uid="{00000000-0005-0000-0000-0000B5220000}"/>
    <cellStyle name="Check Cell 21 2" xfId="8886" xr:uid="{00000000-0005-0000-0000-0000B6220000}"/>
    <cellStyle name="Check Cell 21 2 10" xfId="8887" xr:uid="{00000000-0005-0000-0000-0000B7220000}"/>
    <cellStyle name="Check Cell 21 2 10 2" xfId="8888" xr:uid="{00000000-0005-0000-0000-0000B8220000}"/>
    <cellStyle name="Check Cell 21 2 10 2 2" xfId="8889" xr:uid="{00000000-0005-0000-0000-0000B9220000}"/>
    <cellStyle name="Check Cell 21 2 10 3" xfId="8890" xr:uid="{00000000-0005-0000-0000-0000BA220000}"/>
    <cellStyle name="Check Cell 21 2 11" xfId="8891" xr:uid="{00000000-0005-0000-0000-0000BB220000}"/>
    <cellStyle name="Check Cell 21 2 11 2" xfId="8892" xr:uid="{00000000-0005-0000-0000-0000BC220000}"/>
    <cellStyle name="Check Cell 21 2 11 2 2" xfId="8893" xr:uid="{00000000-0005-0000-0000-0000BD220000}"/>
    <cellStyle name="Check Cell 21 2 11 3" xfId="8894" xr:uid="{00000000-0005-0000-0000-0000BE220000}"/>
    <cellStyle name="Check Cell 21 2 12" xfId="8895" xr:uid="{00000000-0005-0000-0000-0000BF220000}"/>
    <cellStyle name="Check Cell 21 2 12 2" xfId="8896" xr:uid="{00000000-0005-0000-0000-0000C0220000}"/>
    <cellStyle name="Check Cell 21 2 12 2 2" xfId="8897" xr:uid="{00000000-0005-0000-0000-0000C1220000}"/>
    <cellStyle name="Check Cell 21 2 12 3" xfId="8898" xr:uid="{00000000-0005-0000-0000-0000C2220000}"/>
    <cellStyle name="Check Cell 21 2 13" xfId="8899" xr:uid="{00000000-0005-0000-0000-0000C3220000}"/>
    <cellStyle name="Check Cell 21 2 13 2" xfId="8900" xr:uid="{00000000-0005-0000-0000-0000C4220000}"/>
    <cellStyle name="Check Cell 21 2 13 2 2" xfId="8901" xr:uid="{00000000-0005-0000-0000-0000C5220000}"/>
    <cellStyle name="Check Cell 21 2 13 3" xfId="8902" xr:uid="{00000000-0005-0000-0000-0000C6220000}"/>
    <cellStyle name="Check Cell 21 2 2" xfId="8903" xr:uid="{00000000-0005-0000-0000-0000C7220000}"/>
    <cellStyle name="Check Cell 21 2 2 2" xfId="8904" xr:uid="{00000000-0005-0000-0000-0000C8220000}"/>
    <cellStyle name="Check Cell 21 2 2 2 2" xfId="8905" xr:uid="{00000000-0005-0000-0000-0000C9220000}"/>
    <cellStyle name="Check Cell 21 2 2 2 2 2" xfId="8906" xr:uid="{00000000-0005-0000-0000-0000CA220000}"/>
    <cellStyle name="Check Cell 21 2 2 2 3" xfId="8907" xr:uid="{00000000-0005-0000-0000-0000CB220000}"/>
    <cellStyle name="Check Cell 21 2 2 3" xfId="8908" xr:uid="{00000000-0005-0000-0000-0000CC220000}"/>
    <cellStyle name="Check Cell 21 2 2 3 2" xfId="8909" xr:uid="{00000000-0005-0000-0000-0000CD220000}"/>
    <cellStyle name="Check Cell 21 2 2 3 2 2" xfId="8910" xr:uid="{00000000-0005-0000-0000-0000CE220000}"/>
    <cellStyle name="Check Cell 21 2 2 3 3" xfId="8911" xr:uid="{00000000-0005-0000-0000-0000CF220000}"/>
    <cellStyle name="Check Cell 21 2 2 4" xfId="8912" xr:uid="{00000000-0005-0000-0000-0000D0220000}"/>
    <cellStyle name="Check Cell 21 2 2 4 2" xfId="8913" xr:uid="{00000000-0005-0000-0000-0000D1220000}"/>
    <cellStyle name="Check Cell 21 2 2 4 2 2" xfId="8914" xr:uid="{00000000-0005-0000-0000-0000D2220000}"/>
    <cellStyle name="Check Cell 21 2 2 4 3" xfId="8915" xr:uid="{00000000-0005-0000-0000-0000D3220000}"/>
    <cellStyle name="Check Cell 21 2 2 5" xfId="8916" xr:uid="{00000000-0005-0000-0000-0000D4220000}"/>
    <cellStyle name="Check Cell 21 2 2 5 2" xfId="8917" xr:uid="{00000000-0005-0000-0000-0000D5220000}"/>
    <cellStyle name="Check Cell 21 2 2 5 2 2" xfId="8918" xr:uid="{00000000-0005-0000-0000-0000D6220000}"/>
    <cellStyle name="Check Cell 21 2 2 5 3" xfId="8919" xr:uid="{00000000-0005-0000-0000-0000D7220000}"/>
    <cellStyle name="Check Cell 21 2 2 6" xfId="8920" xr:uid="{00000000-0005-0000-0000-0000D8220000}"/>
    <cellStyle name="Check Cell 21 2 2 6 2" xfId="8921" xr:uid="{00000000-0005-0000-0000-0000D9220000}"/>
    <cellStyle name="Check Cell 21 2 2 6 2 2" xfId="8922" xr:uid="{00000000-0005-0000-0000-0000DA220000}"/>
    <cellStyle name="Check Cell 21 2 2 6 3" xfId="8923" xr:uid="{00000000-0005-0000-0000-0000DB220000}"/>
    <cellStyle name="Check Cell 21 2 2 7" xfId="8924" xr:uid="{00000000-0005-0000-0000-0000DC220000}"/>
    <cellStyle name="Check Cell 21 2 2 7 2" xfId="8925" xr:uid="{00000000-0005-0000-0000-0000DD220000}"/>
    <cellStyle name="Check Cell 21 2 2 7 2 2" xfId="8926" xr:uid="{00000000-0005-0000-0000-0000DE220000}"/>
    <cellStyle name="Check Cell 21 2 2 7 3" xfId="8927" xr:uid="{00000000-0005-0000-0000-0000DF220000}"/>
    <cellStyle name="Check Cell 21 2 2 8" xfId="8928" xr:uid="{00000000-0005-0000-0000-0000E0220000}"/>
    <cellStyle name="Check Cell 21 2 2 8 2" xfId="8929" xr:uid="{00000000-0005-0000-0000-0000E1220000}"/>
    <cellStyle name="Check Cell 21 2 2 8 2 2" xfId="8930" xr:uid="{00000000-0005-0000-0000-0000E2220000}"/>
    <cellStyle name="Check Cell 21 2 2 8 3" xfId="8931" xr:uid="{00000000-0005-0000-0000-0000E3220000}"/>
    <cellStyle name="Check Cell 21 2 2 9" xfId="8932" xr:uid="{00000000-0005-0000-0000-0000E4220000}"/>
    <cellStyle name="Check Cell 21 2 2 9 2" xfId="8933" xr:uid="{00000000-0005-0000-0000-0000E5220000}"/>
    <cellStyle name="Check Cell 21 2 2 9 2 2" xfId="8934" xr:uid="{00000000-0005-0000-0000-0000E6220000}"/>
    <cellStyle name="Check Cell 21 2 2 9 3" xfId="8935" xr:uid="{00000000-0005-0000-0000-0000E7220000}"/>
    <cellStyle name="Check Cell 21 2 3" xfId="8936" xr:uid="{00000000-0005-0000-0000-0000E8220000}"/>
    <cellStyle name="Check Cell 21 2 3 2" xfId="8937" xr:uid="{00000000-0005-0000-0000-0000E9220000}"/>
    <cellStyle name="Check Cell 21 2 3 2 2" xfId="8938" xr:uid="{00000000-0005-0000-0000-0000EA220000}"/>
    <cellStyle name="Check Cell 21 2 3 2 2 2" xfId="8939" xr:uid="{00000000-0005-0000-0000-0000EB220000}"/>
    <cellStyle name="Check Cell 21 2 3 2 3" xfId="8940" xr:uid="{00000000-0005-0000-0000-0000EC220000}"/>
    <cellStyle name="Check Cell 21 2 3 3" xfId="8941" xr:uid="{00000000-0005-0000-0000-0000ED220000}"/>
    <cellStyle name="Check Cell 21 2 3 3 2" xfId="8942" xr:uid="{00000000-0005-0000-0000-0000EE220000}"/>
    <cellStyle name="Check Cell 21 2 3 3 2 2" xfId="8943" xr:uid="{00000000-0005-0000-0000-0000EF220000}"/>
    <cellStyle name="Check Cell 21 2 3 3 3" xfId="8944" xr:uid="{00000000-0005-0000-0000-0000F0220000}"/>
    <cellStyle name="Check Cell 21 2 3 4" xfId="8945" xr:uid="{00000000-0005-0000-0000-0000F1220000}"/>
    <cellStyle name="Check Cell 21 2 3 4 2" xfId="8946" xr:uid="{00000000-0005-0000-0000-0000F2220000}"/>
    <cellStyle name="Check Cell 21 2 3 4 2 2" xfId="8947" xr:uid="{00000000-0005-0000-0000-0000F3220000}"/>
    <cellStyle name="Check Cell 21 2 3 4 3" xfId="8948" xr:uid="{00000000-0005-0000-0000-0000F4220000}"/>
    <cellStyle name="Check Cell 21 2 3 5" xfId="8949" xr:uid="{00000000-0005-0000-0000-0000F5220000}"/>
    <cellStyle name="Check Cell 21 2 3 5 2" xfId="8950" xr:uid="{00000000-0005-0000-0000-0000F6220000}"/>
    <cellStyle name="Check Cell 21 2 3 5 2 2" xfId="8951" xr:uid="{00000000-0005-0000-0000-0000F7220000}"/>
    <cellStyle name="Check Cell 21 2 3 5 3" xfId="8952" xr:uid="{00000000-0005-0000-0000-0000F8220000}"/>
    <cellStyle name="Check Cell 21 2 3 6" xfId="8953" xr:uid="{00000000-0005-0000-0000-0000F9220000}"/>
    <cellStyle name="Check Cell 21 2 3 6 2" xfId="8954" xr:uid="{00000000-0005-0000-0000-0000FA220000}"/>
    <cellStyle name="Check Cell 21 2 3 6 2 2" xfId="8955" xr:uid="{00000000-0005-0000-0000-0000FB220000}"/>
    <cellStyle name="Check Cell 21 2 3 6 3" xfId="8956" xr:uid="{00000000-0005-0000-0000-0000FC220000}"/>
    <cellStyle name="Check Cell 21 2 3 7" xfId="8957" xr:uid="{00000000-0005-0000-0000-0000FD220000}"/>
    <cellStyle name="Check Cell 21 2 3 7 2" xfId="8958" xr:uid="{00000000-0005-0000-0000-0000FE220000}"/>
    <cellStyle name="Check Cell 21 2 3 7 2 2" xfId="8959" xr:uid="{00000000-0005-0000-0000-0000FF220000}"/>
    <cellStyle name="Check Cell 21 2 3 7 3" xfId="8960" xr:uid="{00000000-0005-0000-0000-000000230000}"/>
    <cellStyle name="Check Cell 21 2 3 8" xfId="8961" xr:uid="{00000000-0005-0000-0000-000001230000}"/>
    <cellStyle name="Check Cell 21 2 3 8 2" xfId="8962" xr:uid="{00000000-0005-0000-0000-000002230000}"/>
    <cellStyle name="Check Cell 21 2 3 8 2 2" xfId="8963" xr:uid="{00000000-0005-0000-0000-000003230000}"/>
    <cellStyle name="Check Cell 21 2 3 8 3" xfId="8964" xr:uid="{00000000-0005-0000-0000-000004230000}"/>
    <cellStyle name="Check Cell 21 2 3 9" xfId="8965" xr:uid="{00000000-0005-0000-0000-000005230000}"/>
    <cellStyle name="Check Cell 21 2 3 9 2" xfId="8966" xr:uid="{00000000-0005-0000-0000-000006230000}"/>
    <cellStyle name="Check Cell 21 2 3 9 2 2" xfId="8967" xr:uid="{00000000-0005-0000-0000-000007230000}"/>
    <cellStyle name="Check Cell 21 2 3 9 3" xfId="8968" xr:uid="{00000000-0005-0000-0000-000008230000}"/>
    <cellStyle name="Check Cell 21 2 4" xfId="8969" xr:uid="{00000000-0005-0000-0000-000009230000}"/>
    <cellStyle name="Check Cell 21 2 4 2" xfId="8970" xr:uid="{00000000-0005-0000-0000-00000A230000}"/>
    <cellStyle name="Check Cell 21 2 4 2 2" xfId="8971" xr:uid="{00000000-0005-0000-0000-00000B230000}"/>
    <cellStyle name="Check Cell 21 2 4 2 2 2" xfId="8972" xr:uid="{00000000-0005-0000-0000-00000C230000}"/>
    <cellStyle name="Check Cell 21 2 4 2 3" xfId="8973" xr:uid="{00000000-0005-0000-0000-00000D230000}"/>
    <cellStyle name="Check Cell 21 2 4 3" xfId="8974" xr:uid="{00000000-0005-0000-0000-00000E230000}"/>
    <cellStyle name="Check Cell 21 2 4 3 2" xfId="8975" xr:uid="{00000000-0005-0000-0000-00000F230000}"/>
    <cellStyle name="Check Cell 21 2 4 3 2 2" xfId="8976" xr:uid="{00000000-0005-0000-0000-000010230000}"/>
    <cellStyle name="Check Cell 21 2 4 3 3" xfId="8977" xr:uid="{00000000-0005-0000-0000-000011230000}"/>
    <cellStyle name="Check Cell 21 2 4 4" xfId="8978" xr:uid="{00000000-0005-0000-0000-000012230000}"/>
    <cellStyle name="Check Cell 21 2 4 4 2" xfId="8979" xr:uid="{00000000-0005-0000-0000-000013230000}"/>
    <cellStyle name="Check Cell 21 2 4 4 2 2" xfId="8980" xr:uid="{00000000-0005-0000-0000-000014230000}"/>
    <cellStyle name="Check Cell 21 2 4 4 3" xfId="8981" xr:uid="{00000000-0005-0000-0000-000015230000}"/>
    <cellStyle name="Check Cell 21 2 4 5" xfId="8982" xr:uid="{00000000-0005-0000-0000-000016230000}"/>
    <cellStyle name="Check Cell 21 2 4 5 2" xfId="8983" xr:uid="{00000000-0005-0000-0000-000017230000}"/>
    <cellStyle name="Check Cell 21 2 4 5 2 2" xfId="8984" xr:uid="{00000000-0005-0000-0000-000018230000}"/>
    <cellStyle name="Check Cell 21 2 4 5 3" xfId="8985" xr:uid="{00000000-0005-0000-0000-000019230000}"/>
    <cellStyle name="Check Cell 21 2 4 6" xfId="8986" xr:uid="{00000000-0005-0000-0000-00001A230000}"/>
    <cellStyle name="Check Cell 21 2 4 6 2" xfId="8987" xr:uid="{00000000-0005-0000-0000-00001B230000}"/>
    <cellStyle name="Check Cell 21 2 4 6 2 2" xfId="8988" xr:uid="{00000000-0005-0000-0000-00001C230000}"/>
    <cellStyle name="Check Cell 21 2 4 6 3" xfId="8989" xr:uid="{00000000-0005-0000-0000-00001D230000}"/>
    <cellStyle name="Check Cell 21 2 4 7" xfId="8990" xr:uid="{00000000-0005-0000-0000-00001E230000}"/>
    <cellStyle name="Check Cell 21 2 4 7 2" xfId="8991" xr:uid="{00000000-0005-0000-0000-00001F230000}"/>
    <cellStyle name="Check Cell 21 2 4 7 2 2" xfId="8992" xr:uid="{00000000-0005-0000-0000-000020230000}"/>
    <cellStyle name="Check Cell 21 2 4 7 3" xfId="8993" xr:uid="{00000000-0005-0000-0000-000021230000}"/>
    <cellStyle name="Check Cell 21 2 4 8" xfId="8994" xr:uid="{00000000-0005-0000-0000-000022230000}"/>
    <cellStyle name="Check Cell 21 2 4 8 2" xfId="8995" xr:uid="{00000000-0005-0000-0000-000023230000}"/>
    <cellStyle name="Check Cell 21 2 4 8 2 2" xfId="8996" xr:uid="{00000000-0005-0000-0000-000024230000}"/>
    <cellStyle name="Check Cell 21 2 4 8 3" xfId="8997" xr:uid="{00000000-0005-0000-0000-000025230000}"/>
    <cellStyle name="Check Cell 21 2 4 9" xfId="8998" xr:uid="{00000000-0005-0000-0000-000026230000}"/>
    <cellStyle name="Check Cell 21 2 4 9 2" xfId="8999" xr:uid="{00000000-0005-0000-0000-000027230000}"/>
    <cellStyle name="Check Cell 21 2 4 9 2 2" xfId="9000" xr:uid="{00000000-0005-0000-0000-000028230000}"/>
    <cellStyle name="Check Cell 21 2 4 9 3" xfId="9001" xr:uid="{00000000-0005-0000-0000-000029230000}"/>
    <cellStyle name="Check Cell 21 2 5" xfId="9002" xr:uid="{00000000-0005-0000-0000-00002A230000}"/>
    <cellStyle name="Check Cell 21 2 5 2" xfId="9003" xr:uid="{00000000-0005-0000-0000-00002B230000}"/>
    <cellStyle name="Check Cell 21 2 5 2 2" xfId="9004" xr:uid="{00000000-0005-0000-0000-00002C230000}"/>
    <cellStyle name="Check Cell 21 2 5 2 2 2" xfId="9005" xr:uid="{00000000-0005-0000-0000-00002D230000}"/>
    <cellStyle name="Check Cell 21 2 5 2 3" xfId="9006" xr:uid="{00000000-0005-0000-0000-00002E230000}"/>
    <cellStyle name="Check Cell 21 2 5 3" xfId="9007" xr:uid="{00000000-0005-0000-0000-00002F230000}"/>
    <cellStyle name="Check Cell 21 2 5 3 2" xfId="9008" xr:uid="{00000000-0005-0000-0000-000030230000}"/>
    <cellStyle name="Check Cell 21 2 5 3 2 2" xfId="9009" xr:uid="{00000000-0005-0000-0000-000031230000}"/>
    <cellStyle name="Check Cell 21 2 5 3 3" xfId="9010" xr:uid="{00000000-0005-0000-0000-000032230000}"/>
    <cellStyle name="Check Cell 21 2 5 4" xfId="9011" xr:uid="{00000000-0005-0000-0000-000033230000}"/>
    <cellStyle name="Check Cell 21 2 5 4 2" xfId="9012" xr:uid="{00000000-0005-0000-0000-000034230000}"/>
    <cellStyle name="Check Cell 21 2 5 4 2 2" xfId="9013" xr:uid="{00000000-0005-0000-0000-000035230000}"/>
    <cellStyle name="Check Cell 21 2 5 4 3" xfId="9014" xr:uid="{00000000-0005-0000-0000-000036230000}"/>
    <cellStyle name="Check Cell 21 2 5 5" xfId="9015" xr:uid="{00000000-0005-0000-0000-000037230000}"/>
    <cellStyle name="Check Cell 21 2 5 5 2" xfId="9016" xr:uid="{00000000-0005-0000-0000-000038230000}"/>
    <cellStyle name="Check Cell 21 2 5 5 2 2" xfId="9017" xr:uid="{00000000-0005-0000-0000-000039230000}"/>
    <cellStyle name="Check Cell 21 2 5 5 3" xfId="9018" xr:uid="{00000000-0005-0000-0000-00003A230000}"/>
    <cellStyle name="Check Cell 21 2 5 6" xfId="9019" xr:uid="{00000000-0005-0000-0000-00003B230000}"/>
    <cellStyle name="Check Cell 21 2 5 6 2" xfId="9020" xr:uid="{00000000-0005-0000-0000-00003C230000}"/>
    <cellStyle name="Check Cell 21 2 5 6 2 2" xfId="9021" xr:uid="{00000000-0005-0000-0000-00003D230000}"/>
    <cellStyle name="Check Cell 21 2 5 6 3" xfId="9022" xr:uid="{00000000-0005-0000-0000-00003E230000}"/>
    <cellStyle name="Check Cell 21 2 5 7" xfId="9023" xr:uid="{00000000-0005-0000-0000-00003F230000}"/>
    <cellStyle name="Check Cell 21 2 5 7 2" xfId="9024" xr:uid="{00000000-0005-0000-0000-000040230000}"/>
    <cellStyle name="Check Cell 21 2 5 7 2 2" xfId="9025" xr:uid="{00000000-0005-0000-0000-000041230000}"/>
    <cellStyle name="Check Cell 21 2 5 7 3" xfId="9026" xr:uid="{00000000-0005-0000-0000-000042230000}"/>
    <cellStyle name="Check Cell 21 2 5 8" xfId="9027" xr:uid="{00000000-0005-0000-0000-000043230000}"/>
    <cellStyle name="Check Cell 21 2 5 8 2" xfId="9028" xr:uid="{00000000-0005-0000-0000-000044230000}"/>
    <cellStyle name="Check Cell 21 2 5 8 2 2" xfId="9029" xr:uid="{00000000-0005-0000-0000-000045230000}"/>
    <cellStyle name="Check Cell 21 2 5 8 3" xfId="9030" xr:uid="{00000000-0005-0000-0000-000046230000}"/>
    <cellStyle name="Check Cell 21 2 5 9" xfId="9031" xr:uid="{00000000-0005-0000-0000-000047230000}"/>
    <cellStyle name="Check Cell 21 2 5 9 2" xfId="9032" xr:uid="{00000000-0005-0000-0000-000048230000}"/>
    <cellStyle name="Check Cell 21 2 5 9 2 2" xfId="9033" xr:uid="{00000000-0005-0000-0000-000049230000}"/>
    <cellStyle name="Check Cell 21 2 5 9 3" xfId="9034" xr:uid="{00000000-0005-0000-0000-00004A230000}"/>
    <cellStyle name="Check Cell 21 2 6" xfId="9035" xr:uid="{00000000-0005-0000-0000-00004B230000}"/>
    <cellStyle name="Check Cell 21 2 6 2" xfId="9036" xr:uid="{00000000-0005-0000-0000-00004C230000}"/>
    <cellStyle name="Check Cell 21 2 6 2 2" xfId="9037" xr:uid="{00000000-0005-0000-0000-00004D230000}"/>
    <cellStyle name="Check Cell 21 2 6 3" xfId="9038" xr:uid="{00000000-0005-0000-0000-00004E230000}"/>
    <cellStyle name="Check Cell 21 2 7" xfId="9039" xr:uid="{00000000-0005-0000-0000-00004F230000}"/>
    <cellStyle name="Check Cell 21 2 7 2" xfId="9040" xr:uid="{00000000-0005-0000-0000-000050230000}"/>
    <cellStyle name="Check Cell 21 2 7 2 2" xfId="9041" xr:uid="{00000000-0005-0000-0000-000051230000}"/>
    <cellStyle name="Check Cell 21 2 7 3" xfId="9042" xr:uid="{00000000-0005-0000-0000-000052230000}"/>
    <cellStyle name="Check Cell 21 2 8" xfId="9043" xr:uid="{00000000-0005-0000-0000-000053230000}"/>
    <cellStyle name="Check Cell 21 2 8 2" xfId="9044" xr:uid="{00000000-0005-0000-0000-000054230000}"/>
    <cellStyle name="Check Cell 21 2 8 2 2" xfId="9045" xr:uid="{00000000-0005-0000-0000-000055230000}"/>
    <cellStyle name="Check Cell 21 2 8 3" xfId="9046" xr:uid="{00000000-0005-0000-0000-000056230000}"/>
    <cellStyle name="Check Cell 21 2 9" xfId="9047" xr:uid="{00000000-0005-0000-0000-000057230000}"/>
    <cellStyle name="Check Cell 21 2 9 2" xfId="9048" xr:uid="{00000000-0005-0000-0000-000058230000}"/>
    <cellStyle name="Check Cell 21 2 9 2 2" xfId="9049" xr:uid="{00000000-0005-0000-0000-000059230000}"/>
    <cellStyle name="Check Cell 21 2 9 3" xfId="9050" xr:uid="{00000000-0005-0000-0000-00005A230000}"/>
    <cellStyle name="Check Cell 21 3" xfId="9051" xr:uid="{00000000-0005-0000-0000-00005B230000}"/>
    <cellStyle name="Check Cell 21 3 2" xfId="9052" xr:uid="{00000000-0005-0000-0000-00005C230000}"/>
    <cellStyle name="Check Cell 21 3 2 2" xfId="9053" xr:uid="{00000000-0005-0000-0000-00005D230000}"/>
    <cellStyle name="Check Cell 21 3 3" xfId="9054" xr:uid="{00000000-0005-0000-0000-00005E230000}"/>
    <cellStyle name="Check Cell 21 4" xfId="9055" xr:uid="{00000000-0005-0000-0000-00005F230000}"/>
    <cellStyle name="Check Cell 21 4 2" xfId="9056" xr:uid="{00000000-0005-0000-0000-000060230000}"/>
    <cellStyle name="Check Cell 22" xfId="9057" xr:uid="{00000000-0005-0000-0000-000061230000}"/>
    <cellStyle name="Check Cell 22 2" xfId="9058" xr:uid="{00000000-0005-0000-0000-000062230000}"/>
    <cellStyle name="Check Cell 22 2 10" xfId="9059" xr:uid="{00000000-0005-0000-0000-000063230000}"/>
    <cellStyle name="Check Cell 22 2 10 2" xfId="9060" xr:uid="{00000000-0005-0000-0000-000064230000}"/>
    <cellStyle name="Check Cell 22 2 10 2 2" xfId="9061" xr:uid="{00000000-0005-0000-0000-000065230000}"/>
    <cellStyle name="Check Cell 22 2 10 3" xfId="9062" xr:uid="{00000000-0005-0000-0000-000066230000}"/>
    <cellStyle name="Check Cell 22 2 11" xfId="9063" xr:uid="{00000000-0005-0000-0000-000067230000}"/>
    <cellStyle name="Check Cell 22 2 11 2" xfId="9064" xr:uid="{00000000-0005-0000-0000-000068230000}"/>
    <cellStyle name="Check Cell 22 2 11 2 2" xfId="9065" xr:uid="{00000000-0005-0000-0000-000069230000}"/>
    <cellStyle name="Check Cell 22 2 11 3" xfId="9066" xr:uid="{00000000-0005-0000-0000-00006A230000}"/>
    <cellStyle name="Check Cell 22 2 12" xfId="9067" xr:uid="{00000000-0005-0000-0000-00006B230000}"/>
    <cellStyle name="Check Cell 22 2 12 2" xfId="9068" xr:uid="{00000000-0005-0000-0000-00006C230000}"/>
    <cellStyle name="Check Cell 22 2 12 2 2" xfId="9069" xr:uid="{00000000-0005-0000-0000-00006D230000}"/>
    <cellStyle name="Check Cell 22 2 12 3" xfId="9070" xr:uid="{00000000-0005-0000-0000-00006E230000}"/>
    <cellStyle name="Check Cell 22 2 13" xfId="9071" xr:uid="{00000000-0005-0000-0000-00006F230000}"/>
    <cellStyle name="Check Cell 22 2 13 2" xfId="9072" xr:uid="{00000000-0005-0000-0000-000070230000}"/>
    <cellStyle name="Check Cell 22 2 13 2 2" xfId="9073" xr:uid="{00000000-0005-0000-0000-000071230000}"/>
    <cellStyle name="Check Cell 22 2 13 3" xfId="9074" xr:uid="{00000000-0005-0000-0000-000072230000}"/>
    <cellStyle name="Check Cell 22 2 2" xfId="9075" xr:uid="{00000000-0005-0000-0000-000073230000}"/>
    <cellStyle name="Check Cell 22 2 2 2" xfId="9076" xr:uid="{00000000-0005-0000-0000-000074230000}"/>
    <cellStyle name="Check Cell 22 2 2 2 2" xfId="9077" xr:uid="{00000000-0005-0000-0000-000075230000}"/>
    <cellStyle name="Check Cell 22 2 2 2 2 2" xfId="9078" xr:uid="{00000000-0005-0000-0000-000076230000}"/>
    <cellStyle name="Check Cell 22 2 2 2 3" xfId="9079" xr:uid="{00000000-0005-0000-0000-000077230000}"/>
    <cellStyle name="Check Cell 22 2 2 3" xfId="9080" xr:uid="{00000000-0005-0000-0000-000078230000}"/>
    <cellStyle name="Check Cell 22 2 2 3 2" xfId="9081" xr:uid="{00000000-0005-0000-0000-000079230000}"/>
    <cellStyle name="Check Cell 22 2 2 3 2 2" xfId="9082" xr:uid="{00000000-0005-0000-0000-00007A230000}"/>
    <cellStyle name="Check Cell 22 2 2 3 3" xfId="9083" xr:uid="{00000000-0005-0000-0000-00007B230000}"/>
    <cellStyle name="Check Cell 22 2 2 4" xfId="9084" xr:uid="{00000000-0005-0000-0000-00007C230000}"/>
    <cellStyle name="Check Cell 22 2 2 4 2" xfId="9085" xr:uid="{00000000-0005-0000-0000-00007D230000}"/>
    <cellStyle name="Check Cell 22 2 2 4 2 2" xfId="9086" xr:uid="{00000000-0005-0000-0000-00007E230000}"/>
    <cellStyle name="Check Cell 22 2 2 4 3" xfId="9087" xr:uid="{00000000-0005-0000-0000-00007F230000}"/>
    <cellStyle name="Check Cell 22 2 2 5" xfId="9088" xr:uid="{00000000-0005-0000-0000-000080230000}"/>
    <cellStyle name="Check Cell 22 2 2 5 2" xfId="9089" xr:uid="{00000000-0005-0000-0000-000081230000}"/>
    <cellStyle name="Check Cell 22 2 2 5 2 2" xfId="9090" xr:uid="{00000000-0005-0000-0000-000082230000}"/>
    <cellStyle name="Check Cell 22 2 2 5 3" xfId="9091" xr:uid="{00000000-0005-0000-0000-000083230000}"/>
    <cellStyle name="Check Cell 22 2 2 6" xfId="9092" xr:uid="{00000000-0005-0000-0000-000084230000}"/>
    <cellStyle name="Check Cell 22 2 2 6 2" xfId="9093" xr:uid="{00000000-0005-0000-0000-000085230000}"/>
    <cellStyle name="Check Cell 22 2 2 6 2 2" xfId="9094" xr:uid="{00000000-0005-0000-0000-000086230000}"/>
    <cellStyle name="Check Cell 22 2 2 6 3" xfId="9095" xr:uid="{00000000-0005-0000-0000-000087230000}"/>
    <cellStyle name="Check Cell 22 2 2 7" xfId="9096" xr:uid="{00000000-0005-0000-0000-000088230000}"/>
    <cellStyle name="Check Cell 22 2 2 7 2" xfId="9097" xr:uid="{00000000-0005-0000-0000-000089230000}"/>
    <cellStyle name="Check Cell 22 2 2 7 2 2" xfId="9098" xr:uid="{00000000-0005-0000-0000-00008A230000}"/>
    <cellStyle name="Check Cell 22 2 2 7 3" xfId="9099" xr:uid="{00000000-0005-0000-0000-00008B230000}"/>
    <cellStyle name="Check Cell 22 2 2 8" xfId="9100" xr:uid="{00000000-0005-0000-0000-00008C230000}"/>
    <cellStyle name="Check Cell 22 2 2 8 2" xfId="9101" xr:uid="{00000000-0005-0000-0000-00008D230000}"/>
    <cellStyle name="Check Cell 22 2 2 8 2 2" xfId="9102" xr:uid="{00000000-0005-0000-0000-00008E230000}"/>
    <cellStyle name="Check Cell 22 2 2 8 3" xfId="9103" xr:uid="{00000000-0005-0000-0000-00008F230000}"/>
    <cellStyle name="Check Cell 22 2 2 9" xfId="9104" xr:uid="{00000000-0005-0000-0000-000090230000}"/>
    <cellStyle name="Check Cell 22 2 2 9 2" xfId="9105" xr:uid="{00000000-0005-0000-0000-000091230000}"/>
    <cellStyle name="Check Cell 22 2 2 9 2 2" xfId="9106" xr:uid="{00000000-0005-0000-0000-000092230000}"/>
    <cellStyle name="Check Cell 22 2 2 9 3" xfId="9107" xr:uid="{00000000-0005-0000-0000-000093230000}"/>
    <cellStyle name="Check Cell 22 2 3" xfId="9108" xr:uid="{00000000-0005-0000-0000-000094230000}"/>
    <cellStyle name="Check Cell 22 2 3 2" xfId="9109" xr:uid="{00000000-0005-0000-0000-000095230000}"/>
    <cellStyle name="Check Cell 22 2 3 2 2" xfId="9110" xr:uid="{00000000-0005-0000-0000-000096230000}"/>
    <cellStyle name="Check Cell 22 2 3 2 2 2" xfId="9111" xr:uid="{00000000-0005-0000-0000-000097230000}"/>
    <cellStyle name="Check Cell 22 2 3 2 3" xfId="9112" xr:uid="{00000000-0005-0000-0000-000098230000}"/>
    <cellStyle name="Check Cell 22 2 3 3" xfId="9113" xr:uid="{00000000-0005-0000-0000-000099230000}"/>
    <cellStyle name="Check Cell 22 2 3 3 2" xfId="9114" xr:uid="{00000000-0005-0000-0000-00009A230000}"/>
    <cellStyle name="Check Cell 22 2 3 3 2 2" xfId="9115" xr:uid="{00000000-0005-0000-0000-00009B230000}"/>
    <cellStyle name="Check Cell 22 2 3 3 3" xfId="9116" xr:uid="{00000000-0005-0000-0000-00009C230000}"/>
    <cellStyle name="Check Cell 22 2 3 4" xfId="9117" xr:uid="{00000000-0005-0000-0000-00009D230000}"/>
    <cellStyle name="Check Cell 22 2 3 4 2" xfId="9118" xr:uid="{00000000-0005-0000-0000-00009E230000}"/>
    <cellStyle name="Check Cell 22 2 3 4 2 2" xfId="9119" xr:uid="{00000000-0005-0000-0000-00009F230000}"/>
    <cellStyle name="Check Cell 22 2 3 4 3" xfId="9120" xr:uid="{00000000-0005-0000-0000-0000A0230000}"/>
    <cellStyle name="Check Cell 22 2 3 5" xfId="9121" xr:uid="{00000000-0005-0000-0000-0000A1230000}"/>
    <cellStyle name="Check Cell 22 2 3 5 2" xfId="9122" xr:uid="{00000000-0005-0000-0000-0000A2230000}"/>
    <cellStyle name="Check Cell 22 2 3 5 2 2" xfId="9123" xr:uid="{00000000-0005-0000-0000-0000A3230000}"/>
    <cellStyle name="Check Cell 22 2 3 5 3" xfId="9124" xr:uid="{00000000-0005-0000-0000-0000A4230000}"/>
    <cellStyle name="Check Cell 22 2 3 6" xfId="9125" xr:uid="{00000000-0005-0000-0000-0000A5230000}"/>
    <cellStyle name="Check Cell 22 2 3 6 2" xfId="9126" xr:uid="{00000000-0005-0000-0000-0000A6230000}"/>
    <cellStyle name="Check Cell 22 2 3 6 2 2" xfId="9127" xr:uid="{00000000-0005-0000-0000-0000A7230000}"/>
    <cellStyle name="Check Cell 22 2 3 6 3" xfId="9128" xr:uid="{00000000-0005-0000-0000-0000A8230000}"/>
    <cellStyle name="Check Cell 22 2 3 7" xfId="9129" xr:uid="{00000000-0005-0000-0000-0000A9230000}"/>
    <cellStyle name="Check Cell 22 2 3 7 2" xfId="9130" xr:uid="{00000000-0005-0000-0000-0000AA230000}"/>
    <cellStyle name="Check Cell 22 2 3 7 2 2" xfId="9131" xr:uid="{00000000-0005-0000-0000-0000AB230000}"/>
    <cellStyle name="Check Cell 22 2 3 7 3" xfId="9132" xr:uid="{00000000-0005-0000-0000-0000AC230000}"/>
    <cellStyle name="Check Cell 22 2 3 8" xfId="9133" xr:uid="{00000000-0005-0000-0000-0000AD230000}"/>
    <cellStyle name="Check Cell 22 2 3 8 2" xfId="9134" xr:uid="{00000000-0005-0000-0000-0000AE230000}"/>
    <cellStyle name="Check Cell 22 2 3 8 2 2" xfId="9135" xr:uid="{00000000-0005-0000-0000-0000AF230000}"/>
    <cellStyle name="Check Cell 22 2 3 8 3" xfId="9136" xr:uid="{00000000-0005-0000-0000-0000B0230000}"/>
    <cellStyle name="Check Cell 22 2 3 9" xfId="9137" xr:uid="{00000000-0005-0000-0000-0000B1230000}"/>
    <cellStyle name="Check Cell 22 2 3 9 2" xfId="9138" xr:uid="{00000000-0005-0000-0000-0000B2230000}"/>
    <cellStyle name="Check Cell 22 2 3 9 2 2" xfId="9139" xr:uid="{00000000-0005-0000-0000-0000B3230000}"/>
    <cellStyle name="Check Cell 22 2 3 9 3" xfId="9140" xr:uid="{00000000-0005-0000-0000-0000B4230000}"/>
    <cellStyle name="Check Cell 22 2 4" xfId="9141" xr:uid="{00000000-0005-0000-0000-0000B5230000}"/>
    <cellStyle name="Check Cell 22 2 4 2" xfId="9142" xr:uid="{00000000-0005-0000-0000-0000B6230000}"/>
    <cellStyle name="Check Cell 22 2 4 2 2" xfId="9143" xr:uid="{00000000-0005-0000-0000-0000B7230000}"/>
    <cellStyle name="Check Cell 22 2 4 2 2 2" xfId="9144" xr:uid="{00000000-0005-0000-0000-0000B8230000}"/>
    <cellStyle name="Check Cell 22 2 4 2 3" xfId="9145" xr:uid="{00000000-0005-0000-0000-0000B9230000}"/>
    <cellStyle name="Check Cell 22 2 4 3" xfId="9146" xr:uid="{00000000-0005-0000-0000-0000BA230000}"/>
    <cellStyle name="Check Cell 22 2 4 3 2" xfId="9147" xr:uid="{00000000-0005-0000-0000-0000BB230000}"/>
    <cellStyle name="Check Cell 22 2 4 3 2 2" xfId="9148" xr:uid="{00000000-0005-0000-0000-0000BC230000}"/>
    <cellStyle name="Check Cell 22 2 4 3 3" xfId="9149" xr:uid="{00000000-0005-0000-0000-0000BD230000}"/>
    <cellStyle name="Check Cell 22 2 4 4" xfId="9150" xr:uid="{00000000-0005-0000-0000-0000BE230000}"/>
    <cellStyle name="Check Cell 22 2 4 4 2" xfId="9151" xr:uid="{00000000-0005-0000-0000-0000BF230000}"/>
    <cellStyle name="Check Cell 22 2 4 4 2 2" xfId="9152" xr:uid="{00000000-0005-0000-0000-0000C0230000}"/>
    <cellStyle name="Check Cell 22 2 4 4 3" xfId="9153" xr:uid="{00000000-0005-0000-0000-0000C1230000}"/>
    <cellStyle name="Check Cell 22 2 4 5" xfId="9154" xr:uid="{00000000-0005-0000-0000-0000C2230000}"/>
    <cellStyle name="Check Cell 22 2 4 5 2" xfId="9155" xr:uid="{00000000-0005-0000-0000-0000C3230000}"/>
    <cellStyle name="Check Cell 22 2 4 5 2 2" xfId="9156" xr:uid="{00000000-0005-0000-0000-0000C4230000}"/>
    <cellStyle name="Check Cell 22 2 4 5 3" xfId="9157" xr:uid="{00000000-0005-0000-0000-0000C5230000}"/>
    <cellStyle name="Check Cell 22 2 4 6" xfId="9158" xr:uid="{00000000-0005-0000-0000-0000C6230000}"/>
    <cellStyle name="Check Cell 22 2 4 6 2" xfId="9159" xr:uid="{00000000-0005-0000-0000-0000C7230000}"/>
    <cellStyle name="Check Cell 22 2 4 6 2 2" xfId="9160" xr:uid="{00000000-0005-0000-0000-0000C8230000}"/>
    <cellStyle name="Check Cell 22 2 4 6 3" xfId="9161" xr:uid="{00000000-0005-0000-0000-0000C9230000}"/>
    <cellStyle name="Check Cell 22 2 4 7" xfId="9162" xr:uid="{00000000-0005-0000-0000-0000CA230000}"/>
    <cellStyle name="Check Cell 22 2 4 7 2" xfId="9163" xr:uid="{00000000-0005-0000-0000-0000CB230000}"/>
    <cellStyle name="Check Cell 22 2 4 7 2 2" xfId="9164" xr:uid="{00000000-0005-0000-0000-0000CC230000}"/>
    <cellStyle name="Check Cell 22 2 4 7 3" xfId="9165" xr:uid="{00000000-0005-0000-0000-0000CD230000}"/>
    <cellStyle name="Check Cell 22 2 4 8" xfId="9166" xr:uid="{00000000-0005-0000-0000-0000CE230000}"/>
    <cellStyle name="Check Cell 22 2 4 8 2" xfId="9167" xr:uid="{00000000-0005-0000-0000-0000CF230000}"/>
    <cellStyle name="Check Cell 22 2 4 8 2 2" xfId="9168" xr:uid="{00000000-0005-0000-0000-0000D0230000}"/>
    <cellStyle name="Check Cell 22 2 4 8 3" xfId="9169" xr:uid="{00000000-0005-0000-0000-0000D1230000}"/>
    <cellStyle name="Check Cell 22 2 4 9" xfId="9170" xr:uid="{00000000-0005-0000-0000-0000D2230000}"/>
    <cellStyle name="Check Cell 22 2 4 9 2" xfId="9171" xr:uid="{00000000-0005-0000-0000-0000D3230000}"/>
    <cellStyle name="Check Cell 22 2 4 9 2 2" xfId="9172" xr:uid="{00000000-0005-0000-0000-0000D4230000}"/>
    <cellStyle name="Check Cell 22 2 4 9 3" xfId="9173" xr:uid="{00000000-0005-0000-0000-0000D5230000}"/>
    <cellStyle name="Check Cell 22 2 5" xfId="9174" xr:uid="{00000000-0005-0000-0000-0000D6230000}"/>
    <cellStyle name="Check Cell 22 2 5 2" xfId="9175" xr:uid="{00000000-0005-0000-0000-0000D7230000}"/>
    <cellStyle name="Check Cell 22 2 5 2 2" xfId="9176" xr:uid="{00000000-0005-0000-0000-0000D8230000}"/>
    <cellStyle name="Check Cell 22 2 5 2 2 2" xfId="9177" xr:uid="{00000000-0005-0000-0000-0000D9230000}"/>
    <cellStyle name="Check Cell 22 2 5 2 3" xfId="9178" xr:uid="{00000000-0005-0000-0000-0000DA230000}"/>
    <cellStyle name="Check Cell 22 2 5 3" xfId="9179" xr:uid="{00000000-0005-0000-0000-0000DB230000}"/>
    <cellStyle name="Check Cell 22 2 5 3 2" xfId="9180" xr:uid="{00000000-0005-0000-0000-0000DC230000}"/>
    <cellStyle name="Check Cell 22 2 5 3 2 2" xfId="9181" xr:uid="{00000000-0005-0000-0000-0000DD230000}"/>
    <cellStyle name="Check Cell 22 2 5 3 3" xfId="9182" xr:uid="{00000000-0005-0000-0000-0000DE230000}"/>
    <cellStyle name="Check Cell 22 2 5 4" xfId="9183" xr:uid="{00000000-0005-0000-0000-0000DF230000}"/>
    <cellStyle name="Check Cell 22 2 5 4 2" xfId="9184" xr:uid="{00000000-0005-0000-0000-0000E0230000}"/>
    <cellStyle name="Check Cell 22 2 5 4 2 2" xfId="9185" xr:uid="{00000000-0005-0000-0000-0000E1230000}"/>
    <cellStyle name="Check Cell 22 2 5 4 3" xfId="9186" xr:uid="{00000000-0005-0000-0000-0000E2230000}"/>
    <cellStyle name="Check Cell 22 2 5 5" xfId="9187" xr:uid="{00000000-0005-0000-0000-0000E3230000}"/>
    <cellStyle name="Check Cell 22 2 5 5 2" xfId="9188" xr:uid="{00000000-0005-0000-0000-0000E4230000}"/>
    <cellStyle name="Check Cell 22 2 5 5 2 2" xfId="9189" xr:uid="{00000000-0005-0000-0000-0000E5230000}"/>
    <cellStyle name="Check Cell 22 2 5 5 3" xfId="9190" xr:uid="{00000000-0005-0000-0000-0000E6230000}"/>
    <cellStyle name="Check Cell 22 2 5 6" xfId="9191" xr:uid="{00000000-0005-0000-0000-0000E7230000}"/>
    <cellStyle name="Check Cell 22 2 5 6 2" xfId="9192" xr:uid="{00000000-0005-0000-0000-0000E8230000}"/>
    <cellStyle name="Check Cell 22 2 5 6 2 2" xfId="9193" xr:uid="{00000000-0005-0000-0000-0000E9230000}"/>
    <cellStyle name="Check Cell 22 2 5 6 3" xfId="9194" xr:uid="{00000000-0005-0000-0000-0000EA230000}"/>
    <cellStyle name="Check Cell 22 2 5 7" xfId="9195" xr:uid="{00000000-0005-0000-0000-0000EB230000}"/>
    <cellStyle name="Check Cell 22 2 5 7 2" xfId="9196" xr:uid="{00000000-0005-0000-0000-0000EC230000}"/>
    <cellStyle name="Check Cell 22 2 5 7 2 2" xfId="9197" xr:uid="{00000000-0005-0000-0000-0000ED230000}"/>
    <cellStyle name="Check Cell 22 2 5 7 3" xfId="9198" xr:uid="{00000000-0005-0000-0000-0000EE230000}"/>
    <cellStyle name="Check Cell 22 2 5 8" xfId="9199" xr:uid="{00000000-0005-0000-0000-0000EF230000}"/>
    <cellStyle name="Check Cell 22 2 5 8 2" xfId="9200" xr:uid="{00000000-0005-0000-0000-0000F0230000}"/>
    <cellStyle name="Check Cell 22 2 5 8 2 2" xfId="9201" xr:uid="{00000000-0005-0000-0000-0000F1230000}"/>
    <cellStyle name="Check Cell 22 2 5 8 3" xfId="9202" xr:uid="{00000000-0005-0000-0000-0000F2230000}"/>
    <cellStyle name="Check Cell 22 2 5 9" xfId="9203" xr:uid="{00000000-0005-0000-0000-0000F3230000}"/>
    <cellStyle name="Check Cell 22 2 5 9 2" xfId="9204" xr:uid="{00000000-0005-0000-0000-0000F4230000}"/>
    <cellStyle name="Check Cell 22 2 5 9 2 2" xfId="9205" xr:uid="{00000000-0005-0000-0000-0000F5230000}"/>
    <cellStyle name="Check Cell 22 2 5 9 3" xfId="9206" xr:uid="{00000000-0005-0000-0000-0000F6230000}"/>
    <cellStyle name="Check Cell 22 2 6" xfId="9207" xr:uid="{00000000-0005-0000-0000-0000F7230000}"/>
    <cellStyle name="Check Cell 22 2 6 2" xfId="9208" xr:uid="{00000000-0005-0000-0000-0000F8230000}"/>
    <cellStyle name="Check Cell 22 2 6 2 2" xfId="9209" xr:uid="{00000000-0005-0000-0000-0000F9230000}"/>
    <cellStyle name="Check Cell 22 2 6 3" xfId="9210" xr:uid="{00000000-0005-0000-0000-0000FA230000}"/>
    <cellStyle name="Check Cell 22 2 7" xfId="9211" xr:uid="{00000000-0005-0000-0000-0000FB230000}"/>
    <cellStyle name="Check Cell 22 2 7 2" xfId="9212" xr:uid="{00000000-0005-0000-0000-0000FC230000}"/>
    <cellStyle name="Check Cell 22 2 7 2 2" xfId="9213" xr:uid="{00000000-0005-0000-0000-0000FD230000}"/>
    <cellStyle name="Check Cell 22 2 7 3" xfId="9214" xr:uid="{00000000-0005-0000-0000-0000FE230000}"/>
    <cellStyle name="Check Cell 22 2 8" xfId="9215" xr:uid="{00000000-0005-0000-0000-0000FF230000}"/>
    <cellStyle name="Check Cell 22 2 8 2" xfId="9216" xr:uid="{00000000-0005-0000-0000-000000240000}"/>
    <cellStyle name="Check Cell 22 2 8 2 2" xfId="9217" xr:uid="{00000000-0005-0000-0000-000001240000}"/>
    <cellStyle name="Check Cell 22 2 8 3" xfId="9218" xr:uid="{00000000-0005-0000-0000-000002240000}"/>
    <cellStyle name="Check Cell 22 2 9" xfId="9219" xr:uid="{00000000-0005-0000-0000-000003240000}"/>
    <cellStyle name="Check Cell 22 2 9 2" xfId="9220" xr:uid="{00000000-0005-0000-0000-000004240000}"/>
    <cellStyle name="Check Cell 22 2 9 2 2" xfId="9221" xr:uid="{00000000-0005-0000-0000-000005240000}"/>
    <cellStyle name="Check Cell 22 2 9 3" xfId="9222" xr:uid="{00000000-0005-0000-0000-000006240000}"/>
    <cellStyle name="Check Cell 22 3" xfId="9223" xr:uid="{00000000-0005-0000-0000-000007240000}"/>
    <cellStyle name="Check Cell 22 3 2" xfId="9224" xr:uid="{00000000-0005-0000-0000-000008240000}"/>
    <cellStyle name="Check Cell 22 3 2 2" xfId="9225" xr:uid="{00000000-0005-0000-0000-000009240000}"/>
    <cellStyle name="Check Cell 22 3 3" xfId="9226" xr:uid="{00000000-0005-0000-0000-00000A240000}"/>
    <cellStyle name="Check Cell 22 4" xfId="9227" xr:uid="{00000000-0005-0000-0000-00000B240000}"/>
    <cellStyle name="Check Cell 22 4 2" xfId="9228" xr:uid="{00000000-0005-0000-0000-00000C240000}"/>
    <cellStyle name="Check Cell 23" xfId="9229" xr:uid="{00000000-0005-0000-0000-00000D240000}"/>
    <cellStyle name="Check Cell 23 2" xfId="9230" xr:uid="{00000000-0005-0000-0000-00000E240000}"/>
    <cellStyle name="Check Cell 23 2 10" xfId="9231" xr:uid="{00000000-0005-0000-0000-00000F240000}"/>
    <cellStyle name="Check Cell 23 2 10 2" xfId="9232" xr:uid="{00000000-0005-0000-0000-000010240000}"/>
    <cellStyle name="Check Cell 23 2 10 2 2" xfId="9233" xr:uid="{00000000-0005-0000-0000-000011240000}"/>
    <cellStyle name="Check Cell 23 2 10 3" xfId="9234" xr:uid="{00000000-0005-0000-0000-000012240000}"/>
    <cellStyle name="Check Cell 23 2 11" xfId="9235" xr:uid="{00000000-0005-0000-0000-000013240000}"/>
    <cellStyle name="Check Cell 23 2 11 2" xfId="9236" xr:uid="{00000000-0005-0000-0000-000014240000}"/>
    <cellStyle name="Check Cell 23 2 11 2 2" xfId="9237" xr:uid="{00000000-0005-0000-0000-000015240000}"/>
    <cellStyle name="Check Cell 23 2 11 3" xfId="9238" xr:uid="{00000000-0005-0000-0000-000016240000}"/>
    <cellStyle name="Check Cell 23 2 12" xfId="9239" xr:uid="{00000000-0005-0000-0000-000017240000}"/>
    <cellStyle name="Check Cell 23 2 12 2" xfId="9240" xr:uid="{00000000-0005-0000-0000-000018240000}"/>
    <cellStyle name="Check Cell 23 2 12 2 2" xfId="9241" xr:uid="{00000000-0005-0000-0000-000019240000}"/>
    <cellStyle name="Check Cell 23 2 12 3" xfId="9242" xr:uid="{00000000-0005-0000-0000-00001A240000}"/>
    <cellStyle name="Check Cell 23 2 13" xfId="9243" xr:uid="{00000000-0005-0000-0000-00001B240000}"/>
    <cellStyle name="Check Cell 23 2 13 2" xfId="9244" xr:uid="{00000000-0005-0000-0000-00001C240000}"/>
    <cellStyle name="Check Cell 23 2 13 2 2" xfId="9245" xr:uid="{00000000-0005-0000-0000-00001D240000}"/>
    <cellStyle name="Check Cell 23 2 13 3" xfId="9246" xr:uid="{00000000-0005-0000-0000-00001E240000}"/>
    <cellStyle name="Check Cell 23 2 2" xfId="9247" xr:uid="{00000000-0005-0000-0000-00001F240000}"/>
    <cellStyle name="Check Cell 23 2 2 2" xfId="9248" xr:uid="{00000000-0005-0000-0000-000020240000}"/>
    <cellStyle name="Check Cell 23 2 2 2 2" xfId="9249" xr:uid="{00000000-0005-0000-0000-000021240000}"/>
    <cellStyle name="Check Cell 23 2 2 2 2 2" xfId="9250" xr:uid="{00000000-0005-0000-0000-000022240000}"/>
    <cellStyle name="Check Cell 23 2 2 2 3" xfId="9251" xr:uid="{00000000-0005-0000-0000-000023240000}"/>
    <cellStyle name="Check Cell 23 2 2 3" xfId="9252" xr:uid="{00000000-0005-0000-0000-000024240000}"/>
    <cellStyle name="Check Cell 23 2 2 3 2" xfId="9253" xr:uid="{00000000-0005-0000-0000-000025240000}"/>
    <cellStyle name="Check Cell 23 2 2 3 2 2" xfId="9254" xr:uid="{00000000-0005-0000-0000-000026240000}"/>
    <cellStyle name="Check Cell 23 2 2 3 3" xfId="9255" xr:uid="{00000000-0005-0000-0000-000027240000}"/>
    <cellStyle name="Check Cell 23 2 2 4" xfId="9256" xr:uid="{00000000-0005-0000-0000-000028240000}"/>
    <cellStyle name="Check Cell 23 2 2 4 2" xfId="9257" xr:uid="{00000000-0005-0000-0000-000029240000}"/>
    <cellStyle name="Check Cell 23 2 2 4 2 2" xfId="9258" xr:uid="{00000000-0005-0000-0000-00002A240000}"/>
    <cellStyle name="Check Cell 23 2 2 4 3" xfId="9259" xr:uid="{00000000-0005-0000-0000-00002B240000}"/>
    <cellStyle name="Check Cell 23 2 2 5" xfId="9260" xr:uid="{00000000-0005-0000-0000-00002C240000}"/>
    <cellStyle name="Check Cell 23 2 2 5 2" xfId="9261" xr:uid="{00000000-0005-0000-0000-00002D240000}"/>
    <cellStyle name="Check Cell 23 2 2 5 2 2" xfId="9262" xr:uid="{00000000-0005-0000-0000-00002E240000}"/>
    <cellStyle name="Check Cell 23 2 2 5 3" xfId="9263" xr:uid="{00000000-0005-0000-0000-00002F240000}"/>
    <cellStyle name="Check Cell 23 2 2 6" xfId="9264" xr:uid="{00000000-0005-0000-0000-000030240000}"/>
    <cellStyle name="Check Cell 23 2 2 6 2" xfId="9265" xr:uid="{00000000-0005-0000-0000-000031240000}"/>
    <cellStyle name="Check Cell 23 2 2 6 2 2" xfId="9266" xr:uid="{00000000-0005-0000-0000-000032240000}"/>
    <cellStyle name="Check Cell 23 2 2 6 3" xfId="9267" xr:uid="{00000000-0005-0000-0000-000033240000}"/>
    <cellStyle name="Check Cell 23 2 2 7" xfId="9268" xr:uid="{00000000-0005-0000-0000-000034240000}"/>
    <cellStyle name="Check Cell 23 2 2 7 2" xfId="9269" xr:uid="{00000000-0005-0000-0000-000035240000}"/>
    <cellStyle name="Check Cell 23 2 2 7 2 2" xfId="9270" xr:uid="{00000000-0005-0000-0000-000036240000}"/>
    <cellStyle name="Check Cell 23 2 2 7 3" xfId="9271" xr:uid="{00000000-0005-0000-0000-000037240000}"/>
    <cellStyle name="Check Cell 23 2 2 8" xfId="9272" xr:uid="{00000000-0005-0000-0000-000038240000}"/>
    <cellStyle name="Check Cell 23 2 2 8 2" xfId="9273" xr:uid="{00000000-0005-0000-0000-000039240000}"/>
    <cellStyle name="Check Cell 23 2 2 8 2 2" xfId="9274" xr:uid="{00000000-0005-0000-0000-00003A240000}"/>
    <cellStyle name="Check Cell 23 2 2 8 3" xfId="9275" xr:uid="{00000000-0005-0000-0000-00003B240000}"/>
    <cellStyle name="Check Cell 23 2 2 9" xfId="9276" xr:uid="{00000000-0005-0000-0000-00003C240000}"/>
    <cellStyle name="Check Cell 23 2 2 9 2" xfId="9277" xr:uid="{00000000-0005-0000-0000-00003D240000}"/>
    <cellStyle name="Check Cell 23 2 2 9 2 2" xfId="9278" xr:uid="{00000000-0005-0000-0000-00003E240000}"/>
    <cellStyle name="Check Cell 23 2 2 9 3" xfId="9279" xr:uid="{00000000-0005-0000-0000-00003F240000}"/>
    <cellStyle name="Check Cell 23 2 3" xfId="9280" xr:uid="{00000000-0005-0000-0000-000040240000}"/>
    <cellStyle name="Check Cell 23 2 3 2" xfId="9281" xr:uid="{00000000-0005-0000-0000-000041240000}"/>
    <cellStyle name="Check Cell 23 2 3 2 2" xfId="9282" xr:uid="{00000000-0005-0000-0000-000042240000}"/>
    <cellStyle name="Check Cell 23 2 3 2 2 2" xfId="9283" xr:uid="{00000000-0005-0000-0000-000043240000}"/>
    <cellStyle name="Check Cell 23 2 3 2 3" xfId="9284" xr:uid="{00000000-0005-0000-0000-000044240000}"/>
    <cellStyle name="Check Cell 23 2 3 3" xfId="9285" xr:uid="{00000000-0005-0000-0000-000045240000}"/>
    <cellStyle name="Check Cell 23 2 3 3 2" xfId="9286" xr:uid="{00000000-0005-0000-0000-000046240000}"/>
    <cellStyle name="Check Cell 23 2 3 3 2 2" xfId="9287" xr:uid="{00000000-0005-0000-0000-000047240000}"/>
    <cellStyle name="Check Cell 23 2 3 3 3" xfId="9288" xr:uid="{00000000-0005-0000-0000-000048240000}"/>
    <cellStyle name="Check Cell 23 2 3 4" xfId="9289" xr:uid="{00000000-0005-0000-0000-000049240000}"/>
    <cellStyle name="Check Cell 23 2 3 4 2" xfId="9290" xr:uid="{00000000-0005-0000-0000-00004A240000}"/>
    <cellStyle name="Check Cell 23 2 3 4 2 2" xfId="9291" xr:uid="{00000000-0005-0000-0000-00004B240000}"/>
    <cellStyle name="Check Cell 23 2 3 4 3" xfId="9292" xr:uid="{00000000-0005-0000-0000-00004C240000}"/>
    <cellStyle name="Check Cell 23 2 3 5" xfId="9293" xr:uid="{00000000-0005-0000-0000-00004D240000}"/>
    <cellStyle name="Check Cell 23 2 3 5 2" xfId="9294" xr:uid="{00000000-0005-0000-0000-00004E240000}"/>
    <cellStyle name="Check Cell 23 2 3 5 2 2" xfId="9295" xr:uid="{00000000-0005-0000-0000-00004F240000}"/>
    <cellStyle name="Check Cell 23 2 3 5 3" xfId="9296" xr:uid="{00000000-0005-0000-0000-000050240000}"/>
    <cellStyle name="Check Cell 23 2 3 6" xfId="9297" xr:uid="{00000000-0005-0000-0000-000051240000}"/>
    <cellStyle name="Check Cell 23 2 3 6 2" xfId="9298" xr:uid="{00000000-0005-0000-0000-000052240000}"/>
    <cellStyle name="Check Cell 23 2 3 6 2 2" xfId="9299" xr:uid="{00000000-0005-0000-0000-000053240000}"/>
    <cellStyle name="Check Cell 23 2 3 6 3" xfId="9300" xr:uid="{00000000-0005-0000-0000-000054240000}"/>
    <cellStyle name="Check Cell 23 2 3 7" xfId="9301" xr:uid="{00000000-0005-0000-0000-000055240000}"/>
    <cellStyle name="Check Cell 23 2 3 7 2" xfId="9302" xr:uid="{00000000-0005-0000-0000-000056240000}"/>
    <cellStyle name="Check Cell 23 2 3 7 2 2" xfId="9303" xr:uid="{00000000-0005-0000-0000-000057240000}"/>
    <cellStyle name="Check Cell 23 2 3 7 3" xfId="9304" xr:uid="{00000000-0005-0000-0000-000058240000}"/>
    <cellStyle name="Check Cell 23 2 3 8" xfId="9305" xr:uid="{00000000-0005-0000-0000-000059240000}"/>
    <cellStyle name="Check Cell 23 2 3 8 2" xfId="9306" xr:uid="{00000000-0005-0000-0000-00005A240000}"/>
    <cellStyle name="Check Cell 23 2 3 8 2 2" xfId="9307" xr:uid="{00000000-0005-0000-0000-00005B240000}"/>
    <cellStyle name="Check Cell 23 2 3 8 3" xfId="9308" xr:uid="{00000000-0005-0000-0000-00005C240000}"/>
    <cellStyle name="Check Cell 23 2 3 9" xfId="9309" xr:uid="{00000000-0005-0000-0000-00005D240000}"/>
    <cellStyle name="Check Cell 23 2 3 9 2" xfId="9310" xr:uid="{00000000-0005-0000-0000-00005E240000}"/>
    <cellStyle name="Check Cell 23 2 3 9 2 2" xfId="9311" xr:uid="{00000000-0005-0000-0000-00005F240000}"/>
    <cellStyle name="Check Cell 23 2 3 9 3" xfId="9312" xr:uid="{00000000-0005-0000-0000-000060240000}"/>
    <cellStyle name="Check Cell 23 2 4" xfId="9313" xr:uid="{00000000-0005-0000-0000-000061240000}"/>
    <cellStyle name="Check Cell 23 2 4 2" xfId="9314" xr:uid="{00000000-0005-0000-0000-000062240000}"/>
    <cellStyle name="Check Cell 23 2 4 2 2" xfId="9315" xr:uid="{00000000-0005-0000-0000-000063240000}"/>
    <cellStyle name="Check Cell 23 2 4 2 2 2" xfId="9316" xr:uid="{00000000-0005-0000-0000-000064240000}"/>
    <cellStyle name="Check Cell 23 2 4 2 3" xfId="9317" xr:uid="{00000000-0005-0000-0000-000065240000}"/>
    <cellStyle name="Check Cell 23 2 4 3" xfId="9318" xr:uid="{00000000-0005-0000-0000-000066240000}"/>
    <cellStyle name="Check Cell 23 2 4 3 2" xfId="9319" xr:uid="{00000000-0005-0000-0000-000067240000}"/>
    <cellStyle name="Check Cell 23 2 4 3 2 2" xfId="9320" xr:uid="{00000000-0005-0000-0000-000068240000}"/>
    <cellStyle name="Check Cell 23 2 4 3 3" xfId="9321" xr:uid="{00000000-0005-0000-0000-000069240000}"/>
    <cellStyle name="Check Cell 23 2 4 4" xfId="9322" xr:uid="{00000000-0005-0000-0000-00006A240000}"/>
    <cellStyle name="Check Cell 23 2 4 4 2" xfId="9323" xr:uid="{00000000-0005-0000-0000-00006B240000}"/>
    <cellStyle name="Check Cell 23 2 4 4 2 2" xfId="9324" xr:uid="{00000000-0005-0000-0000-00006C240000}"/>
    <cellStyle name="Check Cell 23 2 4 4 3" xfId="9325" xr:uid="{00000000-0005-0000-0000-00006D240000}"/>
    <cellStyle name="Check Cell 23 2 4 5" xfId="9326" xr:uid="{00000000-0005-0000-0000-00006E240000}"/>
    <cellStyle name="Check Cell 23 2 4 5 2" xfId="9327" xr:uid="{00000000-0005-0000-0000-00006F240000}"/>
    <cellStyle name="Check Cell 23 2 4 5 2 2" xfId="9328" xr:uid="{00000000-0005-0000-0000-000070240000}"/>
    <cellStyle name="Check Cell 23 2 4 5 3" xfId="9329" xr:uid="{00000000-0005-0000-0000-000071240000}"/>
    <cellStyle name="Check Cell 23 2 4 6" xfId="9330" xr:uid="{00000000-0005-0000-0000-000072240000}"/>
    <cellStyle name="Check Cell 23 2 4 6 2" xfId="9331" xr:uid="{00000000-0005-0000-0000-000073240000}"/>
    <cellStyle name="Check Cell 23 2 4 6 2 2" xfId="9332" xr:uid="{00000000-0005-0000-0000-000074240000}"/>
    <cellStyle name="Check Cell 23 2 4 6 3" xfId="9333" xr:uid="{00000000-0005-0000-0000-000075240000}"/>
    <cellStyle name="Check Cell 23 2 4 7" xfId="9334" xr:uid="{00000000-0005-0000-0000-000076240000}"/>
    <cellStyle name="Check Cell 23 2 4 7 2" xfId="9335" xr:uid="{00000000-0005-0000-0000-000077240000}"/>
    <cellStyle name="Check Cell 23 2 4 7 2 2" xfId="9336" xr:uid="{00000000-0005-0000-0000-000078240000}"/>
    <cellStyle name="Check Cell 23 2 4 7 3" xfId="9337" xr:uid="{00000000-0005-0000-0000-000079240000}"/>
    <cellStyle name="Check Cell 23 2 4 8" xfId="9338" xr:uid="{00000000-0005-0000-0000-00007A240000}"/>
    <cellStyle name="Check Cell 23 2 4 8 2" xfId="9339" xr:uid="{00000000-0005-0000-0000-00007B240000}"/>
    <cellStyle name="Check Cell 23 2 4 8 2 2" xfId="9340" xr:uid="{00000000-0005-0000-0000-00007C240000}"/>
    <cellStyle name="Check Cell 23 2 4 8 3" xfId="9341" xr:uid="{00000000-0005-0000-0000-00007D240000}"/>
    <cellStyle name="Check Cell 23 2 4 9" xfId="9342" xr:uid="{00000000-0005-0000-0000-00007E240000}"/>
    <cellStyle name="Check Cell 23 2 4 9 2" xfId="9343" xr:uid="{00000000-0005-0000-0000-00007F240000}"/>
    <cellStyle name="Check Cell 23 2 4 9 2 2" xfId="9344" xr:uid="{00000000-0005-0000-0000-000080240000}"/>
    <cellStyle name="Check Cell 23 2 4 9 3" xfId="9345" xr:uid="{00000000-0005-0000-0000-000081240000}"/>
    <cellStyle name="Check Cell 23 2 5" xfId="9346" xr:uid="{00000000-0005-0000-0000-000082240000}"/>
    <cellStyle name="Check Cell 23 2 5 2" xfId="9347" xr:uid="{00000000-0005-0000-0000-000083240000}"/>
    <cellStyle name="Check Cell 23 2 5 2 2" xfId="9348" xr:uid="{00000000-0005-0000-0000-000084240000}"/>
    <cellStyle name="Check Cell 23 2 5 2 2 2" xfId="9349" xr:uid="{00000000-0005-0000-0000-000085240000}"/>
    <cellStyle name="Check Cell 23 2 5 2 3" xfId="9350" xr:uid="{00000000-0005-0000-0000-000086240000}"/>
    <cellStyle name="Check Cell 23 2 5 3" xfId="9351" xr:uid="{00000000-0005-0000-0000-000087240000}"/>
    <cellStyle name="Check Cell 23 2 5 3 2" xfId="9352" xr:uid="{00000000-0005-0000-0000-000088240000}"/>
    <cellStyle name="Check Cell 23 2 5 3 2 2" xfId="9353" xr:uid="{00000000-0005-0000-0000-000089240000}"/>
    <cellStyle name="Check Cell 23 2 5 3 3" xfId="9354" xr:uid="{00000000-0005-0000-0000-00008A240000}"/>
    <cellStyle name="Check Cell 23 2 5 4" xfId="9355" xr:uid="{00000000-0005-0000-0000-00008B240000}"/>
    <cellStyle name="Check Cell 23 2 5 4 2" xfId="9356" xr:uid="{00000000-0005-0000-0000-00008C240000}"/>
    <cellStyle name="Check Cell 23 2 5 4 2 2" xfId="9357" xr:uid="{00000000-0005-0000-0000-00008D240000}"/>
    <cellStyle name="Check Cell 23 2 5 4 3" xfId="9358" xr:uid="{00000000-0005-0000-0000-00008E240000}"/>
    <cellStyle name="Check Cell 23 2 5 5" xfId="9359" xr:uid="{00000000-0005-0000-0000-00008F240000}"/>
    <cellStyle name="Check Cell 23 2 5 5 2" xfId="9360" xr:uid="{00000000-0005-0000-0000-000090240000}"/>
    <cellStyle name="Check Cell 23 2 5 5 2 2" xfId="9361" xr:uid="{00000000-0005-0000-0000-000091240000}"/>
    <cellStyle name="Check Cell 23 2 5 5 3" xfId="9362" xr:uid="{00000000-0005-0000-0000-000092240000}"/>
    <cellStyle name="Check Cell 23 2 5 6" xfId="9363" xr:uid="{00000000-0005-0000-0000-000093240000}"/>
    <cellStyle name="Check Cell 23 2 5 6 2" xfId="9364" xr:uid="{00000000-0005-0000-0000-000094240000}"/>
    <cellStyle name="Check Cell 23 2 5 6 2 2" xfId="9365" xr:uid="{00000000-0005-0000-0000-000095240000}"/>
    <cellStyle name="Check Cell 23 2 5 6 3" xfId="9366" xr:uid="{00000000-0005-0000-0000-000096240000}"/>
    <cellStyle name="Check Cell 23 2 5 7" xfId="9367" xr:uid="{00000000-0005-0000-0000-000097240000}"/>
    <cellStyle name="Check Cell 23 2 5 7 2" xfId="9368" xr:uid="{00000000-0005-0000-0000-000098240000}"/>
    <cellStyle name="Check Cell 23 2 5 7 2 2" xfId="9369" xr:uid="{00000000-0005-0000-0000-000099240000}"/>
    <cellStyle name="Check Cell 23 2 5 7 3" xfId="9370" xr:uid="{00000000-0005-0000-0000-00009A240000}"/>
    <cellStyle name="Check Cell 23 2 5 8" xfId="9371" xr:uid="{00000000-0005-0000-0000-00009B240000}"/>
    <cellStyle name="Check Cell 23 2 5 8 2" xfId="9372" xr:uid="{00000000-0005-0000-0000-00009C240000}"/>
    <cellStyle name="Check Cell 23 2 5 8 2 2" xfId="9373" xr:uid="{00000000-0005-0000-0000-00009D240000}"/>
    <cellStyle name="Check Cell 23 2 5 8 3" xfId="9374" xr:uid="{00000000-0005-0000-0000-00009E240000}"/>
    <cellStyle name="Check Cell 23 2 5 9" xfId="9375" xr:uid="{00000000-0005-0000-0000-00009F240000}"/>
    <cellStyle name="Check Cell 23 2 5 9 2" xfId="9376" xr:uid="{00000000-0005-0000-0000-0000A0240000}"/>
    <cellStyle name="Check Cell 23 2 5 9 2 2" xfId="9377" xr:uid="{00000000-0005-0000-0000-0000A1240000}"/>
    <cellStyle name="Check Cell 23 2 5 9 3" xfId="9378" xr:uid="{00000000-0005-0000-0000-0000A2240000}"/>
    <cellStyle name="Check Cell 23 2 6" xfId="9379" xr:uid="{00000000-0005-0000-0000-0000A3240000}"/>
    <cellStyle name="Check Cell 23 2 6 2" xfId="9380" xr:uid="{00000000-0005-0000-0000-0000A4240000}"/>
    <cellStyle name="Check Cell 23 2 6 2 2" xfId="9381" xr:uid="{00000000-0005-0000-0000-0000A5240000}"/>
    <cellStyle name="Check Cell 23 2 6 3" xfId="9382" xr:uid="{00000000-0005-0000-0000-0000A6240000}"/>
    <cellStyle name="Check Cell 23 2 7" xfId="9383" xr:uid="{00000000-0005-0000-0000-0000A7240000}"/>
    <cellStyle name="Check Cell 23 2 7 2" xfId="9384" xr:uid="{00000000-0005-0000-0000-0000A8240000}"/>
    <cellStyle name="Check Cell 23 2 7 2 2" xfId="9385" xr:uid="{00000000-0005-0000-0000-0000A9240000}"/>
    <cellStyle name="Check Cell 23 2 7 3" xfId="9386" xr:uid="{00000000-0005-0000-0000-0000AA240000}"/>
    <cellStyle name="Check Cell 23 2 8" xfId="9387" xr:uid="{00000000-0005-0000-0000-0000AB240000}"/>
    <cellStyle name="Check Cell 23 2 8 2" xfId="9388" xr:uid="{00000000-0005-0000-0000-0000AC240000}"/>
    <cellStyle name="Check Cell 23 2 8 2 2" xfId="9389" xr:uid="{00000000-0005-0000-0000-0000AD240000}"/>
    <cellStyle name="Check Cell 23 2 8 3" xfId="9390" xr:uid="{00000000-0005-0000-0000-0000AE240000}"/>
    <cellStyle name="Check Cell 23 2 9" xfId="9391" xr:uid="{00000000-0005-0000-0000-0000AF240000}"/>
    <cellStyle name="Check Cell 23 2 9 2" xfId="9392" xr:uid="{00000000-0005-0000-0000-0000B0240000}"/>
    <cellStyle name="Check Cell 23 2 9 2 2" xfId="9393" xr:uid="{00000000-0005-0000-0000-0000B1240000}"/>
    <cellStyle name="Check Cell 23 2 9 3" xfId="9394" xr:uid="{00000000-0005-0000-0000-0000B2240000}"/>
    <cellStyle name="Check Cell 23 3" xfId="9395" xr:uid="{00000000-0005-0000-0000-0000B3240000}"/>
    <cellStyle name="Check Cell 23 3 2" xfId="9396" xr:uid="{00000000-0005-0000-0000-0000B4240000}"/>
    <cellStyle name="Check Cell 23 3 2 2" xfId="9397" xr:uid="{00000000-0005-0000-0000-0000B5240000}"/>
    <cellStyle name="Check Cell 23 3 3" xfId="9398" xr:uid="{00000000-0005-0000-0000-0000B6240000}"/>
    <cellStyle name="Check Cell 23 4" xfId="9399" xr:uid="{00000000-0005-0000-0000-0000B7240000}"/>
    <cellStyle name="Check Cell 23 4 2" xfId="9400" xr:uid="{00000000-0005-0000-0000-0000B8240000}"/>
    <cellStyle name="Check Cell 24" xfId="9401" xr:uid="{00000000-0005-0000-0000-0000B9240000}"/>
    <cellStyle name="Check Cell 24 2" xfId="9402" xr:uid="{00000000-0005-0000-0000-0000BA240000}"/>
    <cellStyle name="Check Cell 24 2 10" xfId="9403" xr:uid="{00000000-0005-0000-0000-0000BB240000}"/>
    <cellStyle name="Check Cell 24 2 10 2" xfId="9404" xr:uid="{00000000-0005-0000-0000-0000BC240000}"/>
    <cellStyle name="Check Cell 24 2 10 2 2" xfId="9405" xr:uid="{00000000-0005-0000-0000-0000BD240000}"/>
    <cellStyle name="Check Cell 24 2 10 3" xfId="9406" xr:uid="{00000000-0005-0000-0000-0000BE240000}"/>
    <cellStyle name="Check Cell 24 2 11" xfId="9407" xr:uid="{00000000-0005-0000-0000-0000BF240000}"/>
    <cellStyle name="Check Cell 24 2 11 2" xfId="9408" xr:uid="{00000000-0005-0000-0000-0000C0240000}"/>
    <cellStyle name="Check Cell 24 2 11 2 2" xfId="9409" xr:uid="{00000000-0005-0000-0000-0000C1240000}"/>
    <cellStyle name="Check Cell 24 2 11 3" xfId="9410" xr:uid="{00000000-0005-0000-0000-0000C2240000}"/>
    <cellStyle name="Check Cell 24 2 12" xfId="9411" xr:uid="{00000000-0005-0000-0000-0000C3240000}"/>
    <cellStyle name="Check Cell 24 2 12 2" xfId="9412" xr:uid="{00000000-0005-0000-0000-0000C4240000}"/>
    <cellStyle name="Check Cell 24 2 12 2 2" xfId="9413" xr:uid="{00000000-0005-0000-0000-0000C5240000}"/>
    <cellStyle name="Check Cell 24 2 12 3" xfId="9414" xr:uid="{00000000-0005-0000-0000-0000C6240000}"/>
    <cellStyle name="Check Cell 24 2 13" xfId="9415" xr:uid="{00000000-0005-0000-0000-0000C7240000}"/>
    <cellStyle name="Check Cell 24 2 13 2" xfId="9416" xr:uid="{00000000-0005-0000-0000-0000C8240000}"/>
    <cellStyle name="Check Cell 24 2 13 2 2" xfId="9417" xr:uid="{00000000-0005-0000-0000-0000C9240000}"/>
    <cellStyle name="Check Cell 24 2 13 3" xfId="9418" xr:uid="{00000000-0005-0000-0000-0000CA240000}"/>
    <cellStyle name="Check Cell 24 2 2" xfId="9419" xr:uid="{00000000-0005-0000-0000-0000CB240000}"/>
    <cellStyle name="Check Cell 24 2 2 2" xfId="9420" xr:uid="{00000000-0005-0000-0000-0000CC240000}"/>
    <cellStyle name="Check Cell 24 2 2 2 2" xfId="9421" xr:uid="{00000000-0005-0000-0000-0000CD240000}"/>
    <cellStyle name="Check Cell 24 2 2 2 2 2" xfId="9422" xr:uid="{00000000-0005-0000-0000-0000CE240000}"/>
    <cellStyle name="Check Cell 24 2 2 2 3" xfId="9423" xr:uid="{00000000-0005-0000-0000-0000CF240000}"/>
    <cellStyle name="Check Cell 24 2 2 3" xfId="9424" xr:uid="{00000000-0005-0000-0000-0000D0240000}"/>
    <cellStyle name="Check Cell 24 2 2 3 2" xfId="9425" xr:uid="{00000000-0005-0000-0000-0000D1240000}"/>
    <cellStyle name="Check Cell 24 2 2 3 2 2" xfId="9426" xr:uid="{00000000-0005-0000-0000-0000D2240000}"/>
    <cellStyle name="Check Cell 24 2 2 3 3" xfId="9427" xr:uid="{00000000-0005-0000-0000-0000D3240000}"/>
    <cellStyle name="Check Cell 24 2 2 4" xfId="9428" xr:uid="{00000000-0005-0000-0000-0000D4240000}"/>
    <cellStyle name="Check Cell 24 2 2 4 2" xfId="9429" xr:uid="{00000000-0005-0000-0000-0000D5240000}"/>
    <cellStyle name="Check Cell 24 2 2 4 2 2" xfId="9430" xr:uid="{00000000-0005-0000-0000-0000D6240000}"/>
    <cellStyle name="Check Cell 24 2 2 4 3" xfId="9431" xr:uid="{00000000-0005-0000-0000-0000D7240000}"/>
    <cellStyle name="Check Cell 24 2 2 5" xfId="9432" xr:uid="{00000000-0005-0000-0000-0000D8240000}"/>
    <cellStyle name="Check Cell 24 2 2 5 2" xfId="9433" xr:uid="{00000000-0005-0000-0000-0000D9240000}"/>
    <cellStyle name="Check Cell 24 2 2 5 2 2" xfId="9434" xr:uid="{00000000-0005-0000-0000-0000DA240000}"/>
    <cellStyle name="Check Cell 24 2 2 5 3" xfId="9435" xr:uid="{00000000-0005-0000-0000-0000DB240000}"/>
    <cellStyle name="Check Cell 24 2 2 6" xfId="9436" xr:uid="{00000000-0005-0000-0000-0000DC240000}"/>
    <cellStyle name="Check Cell 24 2 2 6 2" xfId="9437" xr:uid="{00000000-0005-0000-0000-0000DD240000}"/>
    <cellStyle name="Check Cell 24 2 2 6 2 2" xfId="9438" xr:uid="{00000000-0005-0000-0000-0000DE240000}"/>
    <cellStyle name="Check Cell 24 2 2 6 3" xfId="9439" xr:uid="{00000000-0005-0000-0000-0000DF240000}"/>
    <cellStyle name="Check Cell 24 2 2 7" xfId="9440" xr:uid="{00000000-0005-0000-0000-0000E0240000}"/>
    <cellStyle name="Check Cell 24 2 2 7 2" xfId="9441" xr:uid="{00000000-0005-0000-0000-0000E1240000}"/>
    <cellStyle name="Check Cell 24 2 2 7 2 2" xfId="9442" xr:uid="{00000000-0005-0000-0000-0000E2240000}"/>
    <cellStyle name="Check Cell 24 2 2 7 3" xfId="9443" xr:uid="{00000000-0005-0000-0000-0000E3240000}"/>
    <cellStyle name="Check Cell 24 2 2 8" xfId="9444" xr:uid="{00000000-0005-0000-0000-0000E4240000}"/>
    <cellStyle name="Check Cell 24 2 2 8 2" xfId="9445" xr:uid="{00000000-0005-0000-0000-0000E5240000}"/>
    <cellStyle name="Check Cell 24 2 2 8 2 2" xfId="9446" xr:uid="{00000000-0005-0000-0000-0000E6240000}"/>
    <cellStyle name="Check Cell 24 2 2 8 3" xfId="9447" xr:uid="{00000000-0005-0000-0000-0000E7240000}"/>
    <cellStyle name="Check Cell 24 2 2 9" xfId="9448" xr:uid="{00000000-0005-0000-0000-0000E8240000}"/>
    <cellStyle name="Check Cell 24 2 2 9 2" xfId="9449" xr:uid="{00000000-0005-0000-0000-0000E9240000}"/>
    <cellStyle name="Check Cell 24 2 2 9 2 2" xfId="9450" xr:uid="{00000000-0005-0000-0000-0000EA240000}"/>
    <cellStyle name="Check Cell 24 2 2 9 3" xfId="9451" xr:uid="{00000000-0005-0000-0000-0000EB240000}"/>
    <cellStyle name="Check Cell 24 2 3" xfId="9452" xr:uid="{00000000-0005-0000-0000-0000EC240000}"/>
    <cellStyle name="Check Cell 24 2 3 2" xfId="9453" xr:uid="{00000000-0005-0000-0000-0000ED240000}"/>
    <cellStyle name="Check Cell 24 2 3 2 2" xfId="9454" xr:uid="{00000000-0005-0000-0000-0000EE240000}"/>
    <cellStyle name="Check Cell 24 2 3 2 2 2" xfId="9455" xr:uid="{00000000-0005-0000-0000-0000EF240000}"/>
    <cellStyle name="Check Cell 24 2 3 2 3" xfId="9456" xr:uid="{00000000-0005-0000-0000-0000F0240000}"/>
    <cellStyle name="Check Cell 24 2 3 3" xfId="9457" xr:uid="{00000000-0005-0000-0000-0000F1240000}"/>
    <cellStyle name="Check Cell 24 2 3 3 2" xfId="9458" xr:uid="{00000000-0005-0000-0000-0000F2240000}"/>
    <cellStyle name="Check Cell 24 2 3 3 2 2" xfId="9459" xr:uid="{00000000-0005-0000-0000-0000F3240000}"/>
    <cellStyle name="Check Cell 24 2 3 3 3" xfId="9460" xr:uid="{00000000-0005-0000-0000-0000F4240000}"/>
    <cellStyle name="Check Cell 24 2 3 4" xfId="9461" xr:uid="{00000000-0005-0000-0000-0000F5240000}"/>
    <cellStyle name="Check Cell 24 2 3 4 2" xfId="9462" xr:uid="{00000000-0005-0000-0000-0000F6240000}"/>
    <cellStyle name="Check Cell 24 2 3 4 2 2" xfId="9463" xr:uid="{00000000-0005-0000-0000-0000F7240000}"/>
    <cellStyle name="Check Cell 24 2 3 4 3" xfId="9464" xr:uid="{00000000-0005-0000-0000-0000F8240000}"/>
    <cellStyle name="Check Cell 24 2 3 5" xfId="9465" xr:uid="{00000000-0005-0000-0000-0000F9240000}"/>
    <cellStyle name="Check Cell 24 2 3 5 2" xfId="9466" xr:uid="{00000000-0005-0000-0000-0000FA240000}"/>
    <cellStyle name="Check Cell 24 2 3 5 2 2" xfId="9467" xr:uid="{00000000-0005-0000-0000-0000FB240000}"/>
    <cellStyle name="Check Cell 24 2 3 5 3" xfId="9468" xr:uid="{00000000-0005-0000-0000-0000FC240000}"/>
    <cellStyle name="Check Cell 24 2 3 6" xfId="9469" xr:uid="{00000000-0005-0000-0000-0000FD240000}"/>
    <cellStyle name="Check Cell 24 2 3 6 2" xfId="9470" xr:uid="{00000000-0005-0000-0000-0000FE240000}"/>
    <cellStyle name="Check Cell 24 2 3 6 2 2" xfId="9471" xr:uid="{00000000-0005-0000-0000-0000FF240000}"/>
    <cellStyle name="Check Cell 24 2 3 6 3" xfId="9472" xr:uid="{00000000-0005-0000-0000-000000250000}"/>
    <cellStyle name="Check Cell 24 2 3 7" xfId="9473" xr:uid="{00000000-0005-0000-0000-000001250000}"/>
    <cellStyle name="Check Cell 24 2 3 7 2" xfId="9474" xr:uid="{00000000-0005-0000-0000-000002250000}"/>
    <cellStyle name="Check Cell 24 2 3 7 2 2" xfId="9475" xr:uid="{00000000-0005-0000-0000-000003250000}"/>
    <cellStyle name="Check Cell 24 2 3 7 3" xfId="9476" xr:uid="{00000000-0005-0000-0000-000004250000}"/>
    <cellStyle name="Check Cell 24 2 3 8" xfId="9477" xr:uid="{00000000-0005-0000-0000-000005250000}"/>
    <cellStyle name="Check Cell 24 2 3 8 2" xfId="9478" xr:uid="{00000000-0005-0000-0000-000006250000}"/>
    <cellStyle name="Check Cell 24 2 3 8 2 2" xfId="9479" xr:uid="{00000000-0005-0000-0000-000007250000}"/>
    <cellStyle name="Check Cell 24 2 3 8 3" xfId="9480" xr:uid="{00000000-0005-0000-0000-000008250000}"/>
    <cellStyle name="Check Cell 24 2 3 9" xfId="9481" xr:uid="{00000000-0005-0000-0000-000009250000}"/>
    <cellStyle name="Check Cell 24 2 3 9 2" xfId="9482" xr:uid="{00000000-0005-0000-0000-00000A250000}"/>
    <cellStyle name="Check Cell 24 2 3 9 2 2" xfId="9483" xr:uid="{00000000-0005-0000-0000-00000B250000}"/>
    <cellStyle name="Check Cell 24 2 3 9 3" xfId="9484" xr:uid="{00000000-0005-0000-0000-00000C250000}"/>
    <cellStyle name="Check Cell 24 2 4" xfId="9485" xr:uid="{00000000-0005-0000-0000-00000D250000}"/>
    <cellStyle name="Check Cell 24 2 4 2" xfId="9486" xr:uid="{00000000-0005-0000-0000-00000E250000}"/>
    <cellStyle name="Check Cell 24 2 4 2 2" xfId="9487" xr:uid="{00000000-0005-0000-0000-00000F250000}"/>
    <cellStyle name="Check Cell 24 2 4 2 2 2" xfId="9488" xr:uid="{00000000-0005-0000-0000-000010250000}"/>
    <cellStyle name="Check Cell 24 2 4 2 3" xfId="9489" xr:uid="{00000000-0005-0000-0000-000011250000}"/>
    <cellStyle name="Check Cell 24 2 4 3" xfId="9490" xr:uid="{00000000-0005-0000-0000-000012250000}"/>
    <cellStyle name="Check Cell 24 2 4 3 2" xfId="9491" xr:uid="{00000000-0005-0000-0000-000013250000}"/>
    <cellStyle name="Check Cell 24 2 4 3 2 2" xfId="9492" xr:uid="{00000000-0005-0000-0000-000014250000}"/>
    <cellStyle name="Check Cell 24 2 4 3 3" xfId="9493" xr:uid="{00000000-0005-0000-0000-000015250000}"/>
    <cellStyle name="Check Cell 24 2 4 4" xfId="9494" xr:uid="{00000000-0005-0000-0000-000016250000}"/>
    <cellStyle name="Check Cell 24 2 4 4 2" xfId="9495" xr:uid="{00000000-0005-0000-0000-000017250000}"/>
    <cellStyle name="Check Cell 24 2 4 4 2 2" xfId="9496" xr:uid="{00000000-0005-0000-0000-000018250000}"/>
    <cellStyle name="Check Cell 24 2 4 4 3" xfId="9497" xr:uid="{00000000-0005-0000-0000-000019250000}"/>
    <cellStyle name="Check Cell 24 2 4 5" xfId="9498" xr:uid="{00000000-0005-0000-0000-00001A250000}"/>
    <cellStyle name="Check Cell 24 2 4 5 2" xfId="9499" xr:uid="{00000000-0005-0000-0000-00001B250000}"/>
    <cellStyle name="Check Cell 24 2 4 5 2 2" xfId="9500" xr:uid="{00000000-0005-0000-0000-00001C250000}"/>
    <cellStyle name="Check Cell 24 2 4 5 3" xfId="9501" xr:uid="{00000000-0005-0000-0000-00001D250000}"/>
    <cellStyle name="Check Cell 24 2 4 6" xfId="9502" xr:uid="{00000000-0005-0000-0000-00001E250000}"/>
    <cellStyle name="Check Cell 24 2 4 6 2" xfId="9503" xr:uid="{00000000-0005-0000-0000-00001F250000}"/>
    <cellStyle name="Check Cell 24 2 4 6 2 2" xfId="9504" xr:uid="{00000000-0005-0000-0000-000020250000}"/>
    <cellStyle name="Check Cell 24 2 4 6 3" xfId="9505" xr:uid="{00000000-0005-0000-0000-000021250000}"/>
    <cellStyle name="Check Cell 24 2 4 7" xfId="9506" xr:uid="{00000000-0005-0000-0000-000022250000}"/>
    <cellStyle name="Check Cell 24 2 4 7 2" xfId="9507" xr:uid="{00000000-0005-0000-0000-000023250000}"/>
    <cellStyle name="Check Cell 24 2 4 7 2 2" xfId="9508" xr:uid="{00000000-0005-0000-0000-000024250000}"/>
    <cellStyle name="Check Cell 24 2 4 7 3" xfId="9509" xr:uid="{00000000-0005-0000-0000-000025250000}"/>
    <cellStyle name="Check Cell 24 2 4 8" xfId="9510" xr:uid="{00000000-0005-0000-0000-000026250000}"/>
    <cellStyle name="Check Cell 24 2 4 8 2" xfId="9511" xr:uid="{00000000-0005-0000-0000-000027250000}"/>
    <cellStyle name="Check Cell 24 2 4 8 2 2" xfId="9512" xr:uid="{00000000-0005-0000-0000-000028250000}"/>
    <cellStyle name="Check Cell 24 2 4 8 3" xfId="9513" xr:uid="{00000000-0005-0000-0000-000029250000}"/>
    <cellStyle name="Check Cell 24 2 4 9" xfId="9514" xr:uid="{00000000-0005-0000-0000-00002A250000}"/>
    <cellStyle name="Check Cell 24 2 4 9 2" xfId="9515" xr:uid="{00000000-0005-0000-0000-00002B250000}"/>
    <cellStyle name="Check Cell 24 2 4 9 2 2" xfId="9516" xr:uid="{00000000-0005-0000-0000-00002C250000}"/>
    <cellStyle name="Check Cell 24 2 4 9 3" xfId="9517" xr:uid="{00000000-0005-0000-0000-00002D250000}"/>
    <cellStyle name="Check Cell 24 2 5" xfId="9518" xr:uid="{00000000-0005-0000-0000-00002E250000}"/>
    <cellStyle name="Check Cell 24 2 5 2" xfId="9519" xr:uid="{00000000-0005-0000-0000-00002F250000}"/>
    <cellStyle name="Check Cell 24 2 5 2 2" xfId="9520" xr:uid="{00000000-0005-0000-0000-000030250000}"/>
    <cellStyle name="Check Cell 24 2 5 2 2 2" xfId="9521" xr:uid="{00000000-0005-0000-0000-000031250000}"/>
    <cellStyle name="Check Cell 24 2 5 2 3" xfId="9522" xr:uid="{00000000-0005-0000-0000-000032250000}"/>
    <cellStyle name="Check Cell 24 2 5 3" xfId="9523" xr:uid="{00000000-0005-0000-0000-000033250000}"/>
    <cellStyle name="Check Cell 24 2 5 3 2" xfId="9524" xr:uid="{00000000-0005-0000-0000-000034250000}"/>
    <cellStyle name="Check Cell 24 2 5 3 2 2" xfId="9525" xr:uid="{00000000-0005-0000-0000-000035250000}"/>
    <cellStyle name="Check Cell 24 2 5 3 3" xfId="9526" xr:uid="{00000000-0005-0000-0000-000036250000}"/>
    <cellStyle name="Check Cell 24 2 5 4" xfId="9527" xr:uid="{00000000-0005-0000-0000-000037250000}"/>
    <cellStyle name="Check Cell 24 2 5 4 2" xfId="9528" xr:uid="{00000000-0005-0000-0000-000038250000}"/>
    <cellStyle name="Check Cell 24 2 5 4 2 2" xfId="9529" xr:uid="{00000000-0005-0000-0000-000039250000}"/>
    <cellStyle name="Check Cell 24 2 5 4 3" xfId="9530" xr:uid="{00000000-0005-0000-0000-00003A250000}"/>
    <cellStyle name="Check Cell 24 2 5 5" xfId="9531" xr:uid="{00000000-0005-0000-0000-00003B250000}"/>
    <cellStyle name="Check Cell 24 2 5 5 2" xfId="9532" xr:uid="{00000000-0005-0000-0000-00003C250000}"/>
    <cellStyle name="Check Cell 24 2 5 5 2 2" xfId="9533" xr:uid="{00000000-0005-0000-0000-00003D250000}"/>
    <cellStyle name="Check Cell 24 2 5 5 3" xfId="9534" xr:uid="{00000000-0005-0000-0000-00003E250000}"/>
    <cellStyle name="Check Cell 24 2 5 6" xfId="9535" xr:uid="{00000000-0005-0000-0000-00003F250000}"/>
    <cellStyle name="Check Cell 24 2 5 6 2" xfId="9536" xr:uid="{00000000-0005-0000-0000-000040250000}"/>
    <cellStyle name="Check Cell 24 2 5 6 2 2" xfId="9537" xr:uid="{00000000-0005-0000-0000-000041250000}"/>
    <cellStyle name="Check Cell 24 2 5 6 3" xfId="9538" xr:uid="{00000000-0005-0000-0000-000042250000}"/>
    <cellStyle name="Check Cell 24 2 5 7" xfId="9539" xr:uid="{00000000-0005-0000-0000-000043250000}"/>
    <cellStyle name="Check Cell 24 2 5 7 2" xfId="9540" xr:uid="{00000000-0005-0000-0000-000044250000}"/>
    <cellStyle name="Check Cell 24 2 5 7 2 2" xfId="9541" xr:uid="{00000000-0005-0000-0000-000045250000}"/>
    <cellStyle name="Check Cell 24 2 5 7 3" xfId="9542" xr:uid="{00000000-0005-0000-0000-000046250000}"/>
    <cellStyle name="Check Cell 24 2 5 8" xfId="9543" xr:uid="{00000000-0005-0000-0000-000047250000}"/>
    <cellStyle name="Check Cell 24 2 5 8 2" xfId="9544" xr:uid="{00000000-0005-0000-0000-000048250000}"/>
    <cellStyle name="Check Cell 24 2 5 8 2 2" xfId="9545" xr:uid="{00000000-0005-0000-0000-000049250000}"/>
    <cellStyle name="Check Cell 24 2 5 8 3" xfId="9546" xr:uid="{00000000-0005-0000-0000-00004A250000}"/>
    <cellStyle name="Check Cell 24 2 5 9" xfId="9547" xr:uid="{00000000-0005-0000-0000-00004B250000}"/>
    <cellStyle name="Check Cell 24 2 5 9 2" xfId="9548" xr:uid="{00000000-0005-0000-0000-00004C250000}"/>
    <cellStyle name="Check Cell 24 2 5 9 2 2" xfId="9549" xr:uid="{00000000-0005-0000-0000-00004D250000}"/>
    <cellStyle name="Check Cell 24 2 5 9 3" xfId="9550" xr:uid="{00000000-0005-0000-0000-00004E250000}"/>
    <cellStyle name="Check Cell 24 2 6" xfId="9551" xr:uid="{00000000-0005-0000-0000-00004F250000}"/>
    <cellStyle name="Check Cell 24 2 6 2" xfId="9552" xr:uid="{00000000-0005-0000-0000-000050250000}"/>
    <cellStyle name="Check Cell 24 2 6 2 2" xfId="9553" xr:uid="{00000000-0005-0000-0000-000051250000}"/>
    <cellStyle name="Check Cell 24 2 6 3" xfId="9554" xr:uid="{00000000-0005-0000-0000-000052250000}"/>
    <cellStyle name="Check Cell 24 2 7" xfId="9555" xr:uid="{00000000-0005-0000-0000-000053250000}"/>
    <cellStyle name="Check Cell 24 2 7 2" xfId="9556" xr:uid="{00000000-0005-0000-0000-000054250000}"/>
    <cellStyle name="Check Cell 24 2 7 2 2" xfId="9557" xr:uid="{00000000-0005-0000-0000-000055250000}"/>
    <cellStyle name="Check Cell 24 2 7 3" xfId="9558" xr:uid="{00000000-0005-0000-0000-000056250000}"/>
    <cellStyle name="Check Cell 24 2 8" xfId="9559" xr:uid="{00000000-0005-0000-0000-000057250000}"/>
    <cellStyle name="Check Cell 24 2 8 2" xfId="9560" xr:uid="{00000000-0005-0000-0000-000058250000}"/>
    <cellStyle name="Check Cell 24 2 8 2 2" xfId="9561" xr:uid="{00000000-0005-0000-0000-000059250000}"/>
    <cellStyle name="Check Cell 24 2 8 3" xfId="9562" xr:uid="{00000000-0005-0000-0000-00005A250000}"/>
    <cellStyle name="Check Cell 24 2 9" xfId="9563" xr:uid="{00000000-0005-0000-0000-00005B250000}"/>
    <cellStyle name="Check Cell 24 2 9 2" xfId="9564" xr:uid="{00000000-0005-0000-0000-00005C250000}"/>
    <cellStyle name="Check Cell 24 2 9 2 2" xfId="9565" xr:uid="{00000000-0005-0000-0000-00005D250000}"/>
    <cellStyle name="Check Cell 24 2 9 3" xfId="9566" xr:uid="{00000000-0005-0000-0000-00005E250000}"/>
    <cellStyle name="Check Cell 24 3" xfId="9567" xr:uid="{00000000-0005-0000-0000-00005F250000}"/>
    <cellStyle name="Check Cell 24 3 2" xfId="9568" xr:uid="{00000000-0005-0000-0000-000060250000}"/>
    <cellStyle name="Check Cell 24 3 2 2" xfId="9569" xr:uid="{00000000-0005-0000-0000-000061250000}"/>
    <cellStyle name="Check Cell 24 3 3" xfId="9570" xr:uid="{00000000-0005-0000-0000-000062250000}"/>
    <cellStyle name="Check Cell 24 4" xfId="9571" xr:uid="{00000000-0005-0000-0000-000063250000}"/>
    <cellStyle name="Check Cell 24 4 2" xfId="9572" xr:uid="{00000000-0005-0000-0000-000064250000}"/>
    <cellStyle name="Check Cell 25" xfId="9573" xr:uid="{00000000-0005-0000-0000-000065250000}"/>
    <cellStyle name="Check Cell 25 2" xfId="9574" xr:uid="{00000000-0005-0000-0000-000066250000}"/>
    <cellStyle name="Check Cell 25 2 10" xfId="9575" xr:uid="{00000000-0005-0000-0000-000067250000}"/>
    <cellStyle name="Check Cell 25 2 10 2" xfId="9576" xr:uid="{00000000-0005-0000-0000-000068250000}"/>
    <cellStyle name="Check Cell 25 2 10 2 2" xfId="9577" xr:uid="{00000000-0005-0000-0000-000069250000}"/>
    <cellStyle name="Check Cell 25 2 10 3" xfId="9578" xr:uid="{00000000-0005-0000-0000-00006A250000}"/>
    <cellStyle name="Check Cell 25 2 11" xfId="9579" xr:uid="{00000000-0005-0000-0000-00006B250000}"/>
    <cellStyle name="Check Cell 25 2 11 2" xfId="9580" xr:uid="{00000000-0005-0000-0000-00006C250000}"/>
    <cellStyle name="Check Cell 25 2 11 2 2" xfId="9581" xr:uid="{00000000-0005-0000-0000-00006D250000}"/>
    <cellStyle name="Check Cell 25 2 11 3" xfId="9582" xr:uid="{00000000-0005-0000-0000-00006E250000}"/>
    <cellStyle name="Check Cell 25 2 12" xfId="9583" xr:uid="{00000000-0005-0000-0000-00006F250000}"/>
    <cellStyle name="Check Cell 25 2 12 2" xfId="9584" xr:uid="{00000000-0005-0000-0000-000070250000}"/>
    <cellStyle name="Check Cell 25 2 12 2 2" xfId="9585" xr:uid="{00000000-0005-0000-0000-000071250000}"/>
    <cellStyle name="Check Cell 25 2 12 3" xfId="9586" xr:uid="{00000000-0005-0000-0000-000072250000}"/>
    <cellStyle name="Check Cell 25 2 13" xfId="9587" xr:uid="{00000000-0005-0000-0000-000073250000}"/>
    <cellStyle name="Check Cell 25 2 13 2" xfId="9588" xr:uid="{00000000-0005-0000-0000-000074250000}"/>
    <cellStyle name="Check Cell 25 2 13 2 2" xfId="9589" xr:uid="{00000000-0005-0000-0000-000075250000}"/>
    <cellStyle name="Check Cell 25 2 13 3" xfId="9590" xr:uid="{00000000-0005-0000-0000-000076250000}"/>
    <cellStyle name="Check Cell 25 2 2" xfId="9591" xr:uid="{00000000-0005-0000-0000-000077250000}"/>
    <cellStyle name="Check Cell 25 2 2 2" xfId="9592" xr:uid="{00000000-0005-0000-0000-000078250000}"/>
    <cellStyle name="Check Cell 25 2 2 2 2" xfId="9593" xr:uid="{00000000-0005-0000-0000-000079250000}"/>
    <cellStyle name="Check Cell 25 2 2 2 2 2" xfId="9594" xr:uid="{00000000-0005-0000-0000-00007A250000}"/>
    <cellStyle name="Check Cell 25 2 2 2 3" xfId="9595" xr:uid="{00000000-0005-0000-0000-00007B250000}"/>
    <cellStyle name="Check Cell 25 2 2 3" xfId="9596" xr:uid="{00000000-0005-0000-0000-00007C250000}"/>
    <cellStyle name="Check Cell 25 2 2 3 2" xfId="9597" xr:uid="{00000000-0005-0000-0000-00007D250000}"/>
    <cellStyle name="Check Cell 25 2 2 3 2 2" xfId="9598" xr:uid="{00000000-0005-0000-0000-00007E250000}"/>
    <cellStyle name="Check Cell 25 2 2 3 3" xfId="9599" xr:uid="{00000000-0005-0000-0000-00007F250000}"/>
    <cellStyle name="Check Cell 25 2 2 4" xfId="9600" xr:uid="{00000000-0005-0000-0000-000080250000}"/>
    <cellStyle name="Check Cell 25 2 2 4 2" xfId="9601" xr:uid="{00000000-0005-0000-0000-000081250000}"/>
    <cellStyle name="Check Cell 25 2 2 4 2 2" xfId="9602" xr:uid="{00000000-0005-0000-0000-000082250000}"/>
    <cellStyle name="Check Cell 25 2 2 4 3" xfId="9603" xr:uid="{00000000-0005-0000-0000-000083250000}"/>
    <cellStyle name="Check Cell 25 2 2 5" xfId="9604" xr:uid="{00000000-0005-0000-0000-000084250000}"/>
    <cellStyle name="Check Cell 25 2 2 5 2" xfId="9605" xr:uid="{00000000-0005-0000-0000-000085250000}"/>
    <cellStyle name="Check Cell 25 2 2 5 2 2" xfId="9606" xr:uid="{00000000-0005-0000-0000-000086250000}"/>
    <cellStyle name="Check Cell 25 2 2 5 3" xfId="9607" xr:uid="{00000000-0005-0000-0000-000087250000}"/>
    <cellStyle name="Check Cell 25 2 2 6" xfId="9608" xr:uid="{00000000-0005-0000-0000-000088250000}"/>
    <cellStyle name="Check Cell 25 2 2 6 2" xfId="9609" xr:uid="{00000000-0005-0000-0000-000089250000}"/>
    <cellStyle name="Check Cell 25 2 2 6 2 2" xfId="9610" xr:uid="{00000000-0005-0000-0000-00008A250000}"/>
    <cellStyle name="Check Cell 25 2 2 6 3" xfId="9611" xr:uid="{00000000-0005-0000-0000-00008B250000}"/>
    <cellStyle name="Check Cell 25 2 2 7" xfId="9612" xr:uid="{00000000-0005-0000-0000-00008C250000}"/>
    <cellStyle name="Check Cell 25 2 2 7 2" xfId="9613" xr:uid="{00000000-0005-0000-0000-00008D250000}"/>
    <cellStyle name="Check Cell 25 2 2 7 2 2" xfId="9614" xr:uid="{00000000-0005-0000-0000-00008E250000}"/>
    <cellStyle name="Check Cell 25 2 2 7 3" xfId="9615" xr:uid="{00000000-0005-0000-0000-00008F250000}"/>
    <cellStyle name="Check Cell 25 2 2 8" xfId="9616" xr:uid="{00000000-0005-0000-0000-000090250000}"/>
    <cellStyle name="Check Cell 25 2 2 8 2" xfId="9617" xr:uid="{00000000-0005-0000-0000-000091250000}"/>
    <cellStyle name="Check Cell 25 2 2 8 2 2" xfId="9618" xr:uid="{00000000-0005-0000-0000-000092250000}"/>
    <cellStyle name="Check Cell 25 2 2 8 3" xfId="9619" xr:uid="{00000000-0005-0000-0000-000093250000}"/>
    <cellStyle name="Check Cell 25 2 2 9" xfId="9620" xr:uid="{00000000-0005-0000-0000-000094250000}"/>
    <cellStyle name="Check Cell 25 2 2 9 2" xfId="9621" xr:uid="{00000000-0005-0000-0000-000095250000}"/>
    <cellStyle name="Check Cell 25 2 2 9 2 2" xfId="9622" xr:uid="{00000000-0005-0000-0000-000096250000}"/>
    <cellStyle name="Check Cell 25 2 2 9 3" xfId="9623" xr:uid="{00000000-0005-0000-0000-000097250000}"/>
    <cellStyle name="Check Cell 25 2 3" xfId="9624" xr:uid="{00000000-0005-0000-0000-000098250000}"/>
    <cellStyle name="Check Cell 25 2 3 2" xfId="9625" xr:uid="{00000000-0005-0000-0000-000099250000}"/>
    <cellStyle name="Check Cell 25 2 3 2 2" xfId="9626" xr:uid="{00000000-0005-0000-0000-00009A250000}"/>
    <cellStyle name="Check Cell 25 2 3 2 2 2" xfId="9627" xr:uid="{00000000-0005-0000-0000-00009B250000}"/>
    <cellStyle name="Check Cell 25 2 3 2 3" xfId="9628" xr:uid="{00000000-0005-0000-0000-00009C250000}"/>
    <cellStyle name="Check Cell 25 2 3 3" xfId="9629" xr:uid="{00000000-0005-0000-0000-00009D250000}"/>
    <cellStyle name="Check Cell 25 2 3 3 2" xfId="9630" xr:uid="{00000000-0005-0000-0000-00009E250000}"/>
    <cellStyle name="Check Cell 25 2 3 3 2 2" xfId="9631" xr:uid="{00000000-0005-0000-0000-00009F250000}"/>
    <cellStyle name="Check Cell 25 2 3 3 3" xfId="9632" xr:uid="{00000000-0005-0000-0000-0000A0250000}"/>
    <cellStyle name="Check Cell 25 2 3 4" xfId="9633" xr:uid="{00000000-0005-0000-0000-0000A1250000}"/>
    <cellStyle name="Check Cell 25 2 3 4 2" xfId="9634" xr:uid="{00000000-0005-0000-0000-0000A2250000}"/>
    <cellStyle name="Check Cell 25 2 3 4 2 2" xfId="9635" xr:uid="{00000000-0005-0000-0000-0000A3250000}"/>
    <cellStyle name="Check Cell 25 2 3 4 3" xfId="9636" xr:uid="{00000000-0005-0000-0000-0000A4250000}"/>
    <cellStyle name="Check Cell 25 2 3 5" xfId="9637" xr:uid="{00000000-0005-0000-0000-0000A5250000}"/>
    <cellStyle name="Check Cell 25 2 3 5 2" xfId="9638" xr:uid="{00000000-0005-0000-0000-0000A6250000}"/>
    <cellStyle name="Check Cell 25 2 3 5 2 2" xfId="9639" xr:uid="{00000000-0005-0000-0000-0000A7250000}"/>
    <cellStyle name="Check Cell 25 2 3 5 3" xfId="9640" xr:uid="{00000000-0005-0000-0000-0000A8250000}"/>
    <cellStyle name="Check Cell 25 2 3 6" xfId="9641" xr:uid="{00000000-0005-0000-0000-0000A9250000}"/>
    <cellStyle name="Check Cell 25 2 3 6 2" xfId="9642" xr:uid="{00000000-0005-0000-0000-0000AA250000}"/>
    <cellStyle name="Check Cell 25 2 3 6 2 2" xfId="9643" xr:uid="{00000000-0005-0000-0000-0000AB250000}"/>
    <cellStyle name="Check Cell 25 2 3 6 3" xfId="9644" xr:uid="{00000000-0005-0000-0000-0000AC250000}"/>
    <cellStyle name="Check Cell 25 2 3 7" xfId="9645" xr:uid="{00000000-0005-0000-0000-0000AD250000}"/>
    <cellStyle name="Check Cell 25 2 3 7 2" xfId="9646" xr:uid="{00000000-0005-0000-0000-0000AE250000}"/>
    <cellStyle name="Check Cell 25 2 3 7 2 2" xfId="9647" xr:uid="{00000000-0005-0000-0000-0000AF250000}"/>
    <cellStyle name="Check Cell 25 2 3 7 3" xfId="9648" xr:uid="{00000000-0005-0000-0000-0000B0250000}"/>
    <cellStyle name="Check Cell 25 2 3 8" xfId="9649" xr:uid="{00000000-0005-0000-0000-0000B1250000}"/>
    <cellStyle name="Check Cell 25 2 3 8 2" xfId="9650" xr:uid="{00000000-0005-0000-0000-0000B2250000}"/>
    <cellStyle name="Check Cell 25 2 3 8 2 2" xfId="9651" xr:uid="{00000000-0005-0000-0000-0000B3250000}"/>
    <cellStyle name="Check Cell 25 2 3 8 3" xfId="9652" xr:uid="{00000000-0005-0000-0000-0000B4250000}"/>
    <cellStyle name="Check Cell 25 2 3 9" xfId="9653" xr:uid="{00000000-0005-0000-0000-0000B5250000}"/>
    <cellStyle name="Check Cell 25 2 3 9 2" xfId="9654" xr:uid="{00000000-0005-0000-0000-0000B6250000}"/>
    <cellStyle name="Check Cell 25 2 3 9 2 2" xfId="9655" xr:uid="{00000000-0005-0000-0000-0000B7250000}"/>
    <cellStyle name="Check Cell 25 2 3 9 3" xfId="9656" xr:uid="{00000000-0005-0000-0000-0000B8250000}"/>
    <cellStyle name="Check Cell 25 2 4" xfId="9657" xr:uid="{00000000-0005-0000-0000-0000B9250000}"/>
    <cellStyle name="Check Cell 25 2 4 2" xfId="9658" xr:uid="{00000000-0005-0000-0000-0000BA250000}"/>
    <cellStyle name="Check Cell 25 2 4 2 2" xfId="9659" xr:uid="{00000000-0005-0000-0000-0000BB250000}"/>
    <cellStyle name="Check Cell 25 2 4 2 2 2" xfId="9660" xr:uid="{00000000-0005-0000-0000-0000BC250000}"/>
    <cellStyle name="Check Cell 25 2 4 2 3" xfId="9661" xr:uid="{00000000-0005-0000-0000-0000BD250000}"/>
    <cellStyle name="Check Cell 25 2 4 3" xfId="9662" xr:uid="{00000000-0005-0000-0000-0000BE250000}"/>
    <cellStyle name="Check Cell 25 2 4 3 2" xfId="9663" xr:uid="{00000000-0005-0000-0000-0000BF250000}"/>
    <cellStyle name="Check Cell 25 2 4 3 2 2" xfId="9664" xr:uid="{00000000-0005-0000-0000-0000C0250000}"/>
    <cellStyle name="Check Cell 25 2 4 3 3" xfId="9665" xr:uid="{00000000-0005-0000-0000-0000C1250000}"/>
    <cellStyle name="Check Cell 25 2 4 4" xfId="9666" xr:uid="{00000000-0005-0000-0000-0000C2250000}"/>
    <cellStyle name="Check Cell 25 2 4 4 2" xfId="9667" xr:uid="{00000000-0005-0000-0000-0000C3250000}"/>
    <cellStyle name="Check Cell 25 2 4 4 2 2" xfId="9668" xr:uid="{00000000-0005-0000-0000-0000C4250000}"/>
    <cellStyle name="Check Cell 25 2 4 4 3" xfId="9669" xr:uid="{00000000-0005-0000-0000-0000C5250000}"/>
    <cellStyle name="Check Cell 25 2 4 5" xfId="9670" xr:uid="{00000000-0005-0000-0000-0000C6250000}"/>
    <cellStyle name="Check Cell 25 2 4 5 2" xfId="9671" xr:uid="{00000000-0005-0000-0000-0000C7250000}"/>
    <cellStyle name="Check Cell 25 2 4 5 2 2" xfId="9672" xr:uid="{00000000-0005-0000-0000-0000C8250000}"/>
    <cellStyle name="Check Cell 25 2 4 5 3" xfId="9673" xr:uid="{00000000-0005-0000-0000-0000C9250000}"/>
    <cellStyle name="Check Cell 25 2 4 6" xfId="9674" xr:uid="{00000000-0005-0000-0000-0000CA250000}"/>
    <cellStyle name="Check Cell 25 2 4 6 2" xfId="9675" xr:uid="{00000000-0005-0000-0000-0000CB250000}"/>
    <cellStyle name="Check Cell 25 2 4 6 2 2" xfId="9676" xr:uid="{00000000-0005-0000-0000-0000CC250000}"/>
    <cellStyle name="Check Cell 25 2 4 6 3" xfId="9677" xr:uid="{00000000-0005-0000-0000-0000CD250000}"/>
    <cellStyle name="Check Cell 25 2 4 7" xfId="9678" xr:uid="{00000000-0005-0000-0000-0000CE250000}"/>
    <cellStyle name="Check Cell 25 2 4 7 2" xfId="9679" xr:uid="{00000000-0005-0000-0000-0000CF250000}"/>
    <cellStyle name="Check Cell 25 2 4 7 2 2" xfId="9680" xr:uid="{00000000-0005-0000-0000-0000D0250000}"/>
    <cellStyle name="Check Cell 25 2 4 7 3" xfId="9681" xr:uid="{00000000-0005-0000-0000-0000D1250000}"/>
    <cellStyle name="Check Cell 25 2 4 8" xfId="9682" xr:uid="{00000000-0005-0000-0000-0000D2250000}"/>
    <cellStyle name="Check Cell 25 2 4 8 2" xfId="9683" xr:uid="{00000000-0005-0000-0000-0000D3250000}"/>
    <cellStyle name="Check Cell 25 2 4 8 2 2" xfId="9684" xr:uid="{00000000-0005-0000-0000-0000D4250000}"/>
    <cellStyle name="Check Cell 25 2 4 8 3" xfId="9685" xr:uid="{00000000-0005-0000-0000-0000D5250000}"/>
    <cellStyle name="Check Cell 25 2 4 9" xfId="9686" xr:uid="{00000000-0005-0000-0000-0000D6250000}"/>
    <cellStyle name="Check Cell 25 2 4 9 2" xfId="9687" xr:uid="{00000000-0005-0000-0000-0000D7250000}"/>
    <cellStyle name="Check Cell 25 2 4 9 2 2" xfId="9688" xr:uid="{00000000-0005-0000-0000-0000D8250000}"/>
    <cellStyle name="Check Cell 25 2 4 9 3" xfId="9689" xr:uid="{00000000-0005-0000-0000-0000D9250000}"/>
    <cellStyle name="Check Cell 25 2 5" xfId="9690" xr:uid="{00000000-0005-0000-0000-0000DA250000}"/>
    <cellStyle name="Check Cell 25 2 5 2" xfId="9691" xr:uid="{00000000-0005-0000-0000-0000DB250000}"/>
    <cellStyle name="Check Cell 25 2 5 2 2" xfId="9692" xr:uid="{00000000-0005-0000-0000-0000DC250000}"/>
    <cellStyle name="Check Cell 25 2 5 2 2 2" xfId="9693" xr:uid="{00000000-0005-0000-0000-0000DD250000}"/>
    <cellStyle name="Check Cell 25 2 5 2 3" xfId="9694" xr:uid="{00000000-0005-0000-0000-0000DE250000}"/>
    <cellStyle name="Check Cell 25 2 5 3" xfId="9695" xr:uid="{00000000-0005-0000-0000-0000DF250000}"/>
    <cellStyle name="Check Cell 25 2 5 3 2" xfId="9696" xr:uid="{00000000-0005-0000-0000-0000E0250000}"/>
    <cellStyle name="Check Cell 25 2 5 3 2 2" xfId="9697" xr:uid="{00000000-0005-0000-0000-0000E1250000}"/>
    <cellStyle name="Check Cell 25 2 5 3 3" xfId="9698" xr:uid="{00000000-0005-0000-0000-0000E2250000}"/>
    <cellStyle name="Check Cell 25 2 5 4" xfId="9699" xr:uid="{00000000-0005-0000-0000-0000E3250000}"/>
    <cellStyle name="Check Cell 25 2 5 4 2" xfId="9700" xr:uid="{00000000-0005-0000-0000-0000E4250000}"/>
    <cellStyle name="Check Cell 25 2 5 4 2 2" xfId="9701" xr:uid="{00000000-0005-0000-0000-0000E5250000}"/>
    <cellStyle name="Check Cell 25 2 5 4 3" xfId="9702" xr:uid="{00000000-0005-0000-0000-0000E6250000}"/>
    <cellStyle name="Check Cell 25 2 5 5" xfId="9703" xr:uid="{00000000-0005-0000-0000-0000E7250000}"/>
    <cellStyle name="Check Cell 25 2 5 5 2" xfId="9704" xr:uid="{00000000-0005-0000-0000-0000E8250000}"/>
    <cellStyle name="Check Cell 25 2 5 5 2 2" xfId="9705" xr:uid="{00000000-0005-0000-0000-0000E9250000}"/>
    <cellStyle name="Check Cell 25 2 5 5 3" xfId="9706" xr:uid="{00000000-0005-0000-0000-0000EA250000}"/>
    <cellStyle name="Check Cell 25 2 5 6" xfId="9707" xr:uid="{00000000-0005-0000-0000-0000EB250000}"/>
    <cellStyle name="Check Cell 25 2 5 6 2" xfId="9708" xr:uid="{00000000-0005-0000-0000-0000EC250000}"/>
    <cellStyle name="Check Cell 25 2 5 6 2 2" xfId="9709" xr:uid="{00000000-0005-0000-0000-0000ED250000}"/>
    <cellStyle name="Check Cell 25 2 5 6 3" xfId="9710" xr:uid="{00000000-0005-0000-0000-0000EE250000}"/>
    <cellStyle name="Check Cell 25 2 5 7" xfId="9711" xr:uid="{00000000-0005-0000-0000-0000EF250000}"/>
    <cellStyle name="Check Cell 25 2 5 7 2" xfId="9712" xr:uid="{00000000-0005-0000-0000-0000F0250000}"/>
    <cellStyle name="Check Cell 25 2 5 7 2 2" xfId="9713" xr:uid="{00000000-0005-0000-0000-0000F1250000}"/>
    <cellStyle name="Check Cell 25 2 5 7 3" xfId="9714" xr:uid="{00000000-0005-0000-0000-0000F2250000}"/>
    <cellStyle name="Check Cell 25 2 5 8" xfId="9715" xr:uid="{00000000-0005-0000-0000-0000F3250000}"/>
    <cellStyle name="Check Cell 25 2 5 8 2" xfId="9716" xr:uid="{00000000-0005-0000-0000-0000F4250000}"/>
    <cellStyle name="Check Cell 25 2 5 8 2 2" xfId="9717" xr:uid="{00000000-0005-0000-0000-0000F5250000}"/>
    <cellStyle name="Check Cell 25 2 5 8 3" xfId="9718" xr:uid="{00000000-0005-0000-0000-0000F6250000}"/>
    <cellStyle name="Check Cell 25 2 5 9" xfId="9719" xr:uid="{00000000-0005-0000-0000-0000F7250000}"/>
    <cellStyle name="Check Cell 25 2 5 9 2" xfId="9720" xr:uid="{00000000-0005-0000-0000-0000F8250000}"/>
    <cellStyle name="Check Cell 25 2 5 9 2 2" xfId="9721" xr:uid="{00000000-0005-0000-0000-0000F9250000}"/>
    <cellStyle name="Check Cell 25 2 5 9 3" xfId="9722" xr:uid="{00000000-0005-0000-0000-0000FA250000}"/>
    <cellStyle name="Check Cell 25 2 6" xfId="9723" xr:uid="{00000000-0005-0000-0000-0000FB250000}"/>
    <cellStyle name="Check Cell 25 2 6 2" xfId="9724" xr:uid="{00000000-0005-0000-0000-0000FC250000}"/>
    <cellStyle name="Check Cell 25 2 6 2 2" xfId="9725" xr:uid="{00000000-0005-0000-0000-0000FD250000}"/>
    <cellStyle name="Check Cell 25 2 6 3" xfId="9726" xr:uid="{00000000-0005-0000-0000-0000FE250000}"/>
    <cellStyle name="Check Cell 25 2 7" xfId="9727" xr:uid="{00000000-0005-0000-0000-0000FF250000}"/>
    <cellStyle name="Check Cell 25 2 7 2" xfId="9728" xr:uid="{00000000-0005-0000-0000-000000260000}"/>
    <cellStyle name="Check Cell 25 2 7 2 2" xfId="9729" xr:uid="{00000000-0005-0000-0000-000001260000}"/>
    <cellStyle name="Check Cell 25 2 7 3" xfId="9730" xr:uid="{00000000-0005-0000-0000-000002260000}"/>
    <cellStyle name="Check Cell 25 2 8" xfId="9731" xr:uid="{00000000-0005-0000-0000-000003260000}"/>
    <cellStyle name="Check Cell 25 2 8 2" xfId="9732" xr:uid="{00000000-0005-0000-0000-000004260000}"/>
    <cellStyle name="Check Cell 25 2 8 2 2" xfId="9733" xr:uid="{00000000-0005-0000-0000-000005260000}"/>
    <cellStyle name="Check Cell 25 2 8 3" xfId="9734" xr:uid="{00000000-0005-0000-0000-000006260000}"/>
    <cellStyle name="Check Cell 25 2 9" xfId="9735" xr:uid="{00000000-0005-0000-0000-000007260000}"/>
    <cellStyle name="Check Cell 25 2 9 2" xfId="9736" xr:uid="{00000000-0005-0000-0000-000008260000}"/>
    <cellStyle name="Check Cell 25 2 9 2 2" xfId="9737" xr:uid="{00000000-0005-0000-0000-000009260000}"/>
    <cellStyle name="Check Cell 25 2 9 3" xfId="9738" xr:uid="{00000000-0005-0000-0000-00000A260000}"/>
    <cellStyle name="Check Cell 25 3" xfId="9739" xr:uid="{00000000-0005-0000-0000-00000B260000}"/>
    <cellStyle name="Check Cell 25 3 2" xfId="9740" xr:uid="{00000000-0005-0000-0000-00000C260000}"/>
    <cellStyle name="Check Cell 25 3 2 2" xfId="9741" xr:uid="{00000000-0005-0000-0000-00000D260000}"/>
    <cellStyle name="Check Cell 25 3 3" xfId="9742" xr:uid="{00000000-0005-0000-0000-00000E260000}"/>
    <cellStyle name="Check Cell 25 4" xfId="9743" xr:uid="{00000000-0005-0000-0000-00000F260000}"/>
    <cellStyle name="Check Cell 25 4 2" xfId="9744" xr:uid="{00000000-0005-0000-0000-000010260000}"/>
    <cellStyle name="Check Cell 26" xfId="9745" xr:uid="{00000000-0005-0000-0000-000011260000}"/>
    <cellStyle name="Check Cell 26 2" xfId="9746" xr:uid="{00000000-0005-0000-0000-000012260000}"/>
    <cellStyle name="Check Cell 26 2 10" xfId="9747" xr:uid="{00000000-0005-0000-0000-000013260000}"/>
    <cellStyle name="Check Cell 26 2 10 2" xfId="9748" xr:uid="{00000000-0005-0000-0000-000014260000}"/>
    <cellStyle name="Check Cell 26 2 10 2 2" xfId="9749" xr:uid="{00000000-0005-0000-0000-000015260000}"/>
    <cellStyle name="Check Cell 26 2 10 3" xfId="9750" xr:uid="{00000000-0005-0000-0000-000016260000}"/>
    <cellStyle name="Check Cell 26 2 11" xfId="9751" xr:uid="{00000000-0005-0000-0000-000017260000}"/>
    <cellStyle name="Check Cell 26 2 11 2" xfId="9752" xr:uid="{00000000-0005-0000-0000-000018260000}"/>
    <cellStyle name="Check Cell 26 2 11 2 2" xfId="9753" xr:uid="{00000000-0005-0000-0000-000019260000}"/>
    <cellStyle name="Check Cell 26 2 11 3" xfId="9754" xr:uid="{00000000-0005-0000-0000-00001A260000}"/>
    <cellStyle name="Check Cell 26 2 12" xfId="9755" xr:uid="{00000000-0005-0000-0000-00001B260000}"/>
    <cellStyle name="Check Cell 26 2 12 2" xfId="9756" xr:uid="{00000000-0005-0000-0000-00001C260000}"/>
    <cellStyle name="Check Cell 26 2 12 2 2" xfId="9757" xr:uid="{00000000-0005-0000-0000-00001D260000}"/>
    <cellStyle name="Check Cell 26 2 12 3" xfId="9758" xr:uid="{00000000-0005-0000-0000-00001E260000}"/>
    <cellStyle name="Check Cell 26 2 13" xfId="9759" xr:uid="{00000000-0005-0000-0000-00001F260000}"/>
    <cellStyle name="Check Cell 26 2 13 2" xfId="9760" xr:uid="{00000000-0005-0000-0000-000020260000}"/>
    <cellStyle name="Check Cell 26 2 13 2 2" xfId="9761" xr:uid="{00000000-0005-0000-0000-000021260000}"/>
    <cellStyle name="Check Cell 26 2 13 3" xfId="9762" xr:uid="{00000000-0005-0000-0000-000022260000}"/>
    <cellStyle name="Check Cell 26 2 2" xfId="9763" xr:uid="{00000000-0005-0000-0000-000023260000}"/>
    <cellStyle name="Check Cell 26 2 2 2" xfId="9764" xr:uid="{00000000-0005-0000-0000-000024260000}"/>
    <cellStyle name="Check Cell 26 2 2 2 2" xfId="9765" xr:uid="{00000000-0005-0000-0000-000025260000}"/>
    <cellStyle name="Check Cell 26 2 2 2 2 2" xfId="9766" xr:uid="{00000000-0005-0000-0000-000026260000}"/>
    <cellStyle name="Check Cell 26 2 2 2 3" xfId="9767" xr:uid="{00000000-0005-0000-0000-000027260000}"/>
    <cellStyle name="Check Cell 26 2 2 3" xfId="9768" xr:uid="{00000000-0005-0000-0000-000028260000}"/>
    <cellStyle name="Check Cell 26 2 2 3 2" xfId="9769" xr:uid="{00000000-0005-0000-0000-000029260000}"/>
    <cellStyle name="Check Cell 26 2 2 3 2 2" xfId="9770" xr:uid="{00000000-0005-0000-0000-00002A260000}"/>
    <cellStyle name="Check Cell 26 2 2 3 3" xfId="9771" xr:uid="{00000000-0005-0000-0000-00002B260000}"/>
    <cellStyle name="Check Cell 26 2 2 4" xfId="9772" xr:uid="{00000000-0005-0000-0000-00002C260000}"/>
    <cellStyle name="Check Cell 26 2 2 4 2" xfId="9773" xr:uid="{00000000-0005-0000-0000-00002D260000}"/>
    <cellStyle name="Check Cell 26 2 2 4 2 2" xfId="9774" xr:uid="{00000000-0005-0000-0000-00002E260000}"/>
    <cellStyle name="Check Cell 26 2 2 4 3" xfId="9775" xr:uid="{00000000-0005-0000-0000-00002F260000}"/>
    <cellStyle name="Check Cell 26 2 2 5" xfId="9776" xr:uid="{00000000-0005-0000-0000-000030260000}"/>
    <cellStyle name="Check Cell 26 2 2 5 2" xfId="9777" xr:uid="{00000000-0005-0000-0000-000031260000}"/>
    <cellStyle name="Check Cell 26 2 2 5 2 2" xfId="9778" xr:uid="{00000000-0005-0000-0000-000032260000}"/>
    <cellStyle name="Check Cell 26 2 2 5 3" xfId="9779" xr:uid="{00000000-0005-0000-0000-000033260000}"/>
    <cellStyle name="Check Cell 26 2 2 6" xfId="9780" xr:uid="{00000000-0005-0000-0000-000034260000}"/>
    <cellStyle name="Check Cell 26 2 2 6 2" xfId="9781" xr:uid="{00000000-0005-0000-0000-000035260000}"/>
    <cellStyle name="Check Cell 26 2 2 6 2 2" xfId="9782" xr:uid="{00000000-0005-0000-0000-000036260000}"/>
    <cellStyle name="Check Cell 26 2 2 6 3" xfId="9783" xr:uid="{00000000-0005-0000-0000-000037260000}"/>
    <cellStyle name="Check Cell 26 2 2 7" xfId="9784" xr:uid="{00000000-0005-0000-0000-000038260000}"/>
    <cellStyle name="Check Cell 26 2 2 7 2" xfId="9785" xr:uid="{00000000-0005-0000-0000-000039260000}"/>
    <cellStyle name="Check Cell 26 2 2 7 2 2" xfId="9786" xr:uid="{00000000-0005-0000-0000-00003A260000}"/>
    <cellStyle name="Check Cell 26 2 2 7 3" xfId="9787" xr:uid="{00000000-0005-0000-0000-00003B260000}"/>
    <cellStyle name="Check Cell 26 2 2 8" xfId="9788" xr:uid="{00000000-0005-0000-0000-00003C260000}"/>
    <cellStyle name="Check Cell 26 2 2 8 2" xfId="9789" xr:uid="{00000000-0005-0000-0000-00003D260000}"/>
    <cellStyle name="Check Cell 26 2 2 8 2 2" xfId="9790" xr:uid="{00000000-0005-0000-0000-00003E260000}"/>
    <cellStyle name="Check Cell 26 2 2 8 3" xfId="9791" xr:uid="{00000000-0005-0000-0000-00003F260000}"/>
    <cellStyle name="Check Cell 26 2 2 9" xfId="9792" xr:uid="{00000000-0005-0000-0000-000040260000}"/>
    <cellStyle name="Check Cell 26 2 2 9 2" xfId="9793" xr:uid="{00000000-0005-0000-0000-000041260000}"/>
    <cellStyle name="Check Cell 26 2 2 9 2 2" xfId="9794" xr:uid="{00000000-0005-0000-0000-000042260000}"/>
    <cellStyle name="Check Cell 26 2 2 9 3" xfId="9795" xr:uid="{00000000-0005-0000-0000-000043260000}"/>
    <cellStyle name="Check Cell 26 2 3" xfId="9796" xr:uid="{00000000-0005-0000-0000-000044260000}"/>
    <cellStyle name="Check Cell 26 2 3 2" xfId="9797" xr:uid="{00000000-0005-0000-0000-000045260000}"/>
    <cellStyle name="Check Cell 26 2 3 2 2" xfId="9798" xr:uid="{00000000-0005-0000-0000-000046260000}"/>
    <cellStyle name="Check Cell 26 2 3 2 2 2" xfId="9799" xr:uid="{00000000-0005-0000-0000-000047260000}"/>
    <cellStyle name="Check Cell 26 2 3 2 3" xfId="9800" xr:uid="{00000000-0005-0000-0000-000048260000}"/>
    <cellStyle name="Check Cell 26 2 3 3" xfId="9801" xr:uid="{00000000-0005-0000-0000-000049260000}"/>
    <cellStyle name="Check Cell 26 2 3 3 2" xfId="9802" xr:uid="{00000000-0005-0000-0000-00004A260000}"/>
    <cellStyle name="Check Cell 26 2 3 3 2 2" xfId="9803" xr:uid="{00000000-0005-0000-0000-00004B260000}"/>
    <cellStyle name="Check Cell 26 2 3 3 3" xfId="9804" xr:uid="{00000000-0005-0000-0000-00004C260000}"/>
    <cellStyle name="Check Cell 26 2 3 4" xfId="9805" xr:uid="{00000000-0005-0000-0000-00004D260000}"/>
    <cellStyle name="Check Cell 26 2 3 4 2" xfId="9806" xr:uid="{00000000-0005-0000-0000-00004E260000}"/>
    <cellStyle name="Check Cell 26 2 3 4 2 2" xfId="9807" xr:uid="{00000000-0005-0000-0000-00004F260000}"/>
    <cellStyle name="Check Cell 26 2 3 4 3" xfId="9808" xr:uid="{00000000-0005-0000-0000-000050260000}"/>
    <cellStyle name="Check Cell 26 2 3 5" xfId="9809" xr:uid="{00000000-0005-0000-0000-000051260000}"/>
    <cellStyle name="Check Cell 26 2 3 5 2" xfId="9810" xr:uid="{00000000-0005-0000-0000-000052260000}"/>
    <cellStyle name="Check Cell 26 2 3 5 2 2" xfId="9811" xr:uid="{00000000-0005-0000-0000-000053260000}"/>
    <cellStyle name="Check Cell 26 2 3 5 3" xfId="9812" xr:uid="{00000000-0005-0000-0000-000054260000}"/>
    <cellStyle name="Check Cell 26 2 3 6" xfId="9813" xr:uid="{00000000-0005-0000-0000-000055260000}"/>
    <cellStyle name="Check Cell 26 2 3 6 2" xfId="9814" xr:uid="{00000000-0005-0000-0000-000056260000}"/>
    <cellStyle name="Check Cell 26 2 3 6 2 2" xfId="9815" xr:uid="{00000000-0005-0000-0000-000057260000}"/>
    <cellStyle name="Check Cell 26 2 3 6 3" xfId="9816" xr:uid="{00000000-0005-0000-0000-000058260000}"/>
    <cellStyle name="Check Cell 26 2 3 7" xfId="9817" xr:uid="{00000000-0005-0000-0000-000059260000}"/>
    <cellStyle name="Check Cell 26 2 3 7 2" xfId="9818" xr:uid="{00000000-0005-0000-0000-00005A260000}"/>
    <cellStyle name="Check Cell 26 2 3 7 2 2" xfId="9819" xr:uid="{00000000-0005-0000-0000-00005B260000}"/>
    <cellStyle name="Check Cell 26 2 3 7 3" xfId="9820" xr:uid="{00000000-0005-0000-0000-00005C260000}"/>
    <cellStyle name="Check Cell 26 2 3 8" xfId="9821" xr:uid="{00000000-0005-0000-0000-00005D260000}"/>
    <cellStyle name="Check Cell 26 2 3 8 2" xfId="9822" xr:uid="{00000000-0005-0000-0000-00005E260000}"/>
    <cellStyle name="Check Cell 26 2 3 8 2 2" xfId="9823" xr:uid="{00000000-0005-0000-0000-00005F260000}"/>
    <cellStyle name="Check Cell 26 2 3 8 3" xfId="9824" xr:uid="{00000000-0005-0000-0000-000060260000}"/>
    <cellStyle name="Check Cell 26 2 3 9" xfId="9825" xr:uid="{00000000-0005-0000-0000-000061260000}"/>
    <cellStyle name="Check Cell 26 2 3 9 2" xfId="9826" xr:uid="{00000000-0005-0000-0000-000062260000}"/>
    <cellStyle name="Check Cell 26 2 3 9 2 2" xfId="9827" xr:uid="{00000000-0005-0000-0000-000063260000}"/>
    <cellStyle name="Check Cell 26 2 3 9 3" xfId="9828" xr:uid="{00000000-0005-0000-0000-000064260000}"/>
    <cellStyle name="Check Cell 26 2 4" xfId="9829" xr:uid="{00000000-0005-0000-0000-000065260000}"/>
    <cellStyle name="Check Cell 26 2 4 2" xfId="9830" xr:uid="{00000000-0005-0000-0000-000066260000}"/>
    <cellStyle name="Check Cell 26 2 4 2 2" xfId="9831" xr:uid="{00000000-0005-0000-0000-000067260000}"/>
    <cellStyle name="Check Cell 26 2 4 2 2 2" xfId="9832" xr:uid="{00000000-0005-0000-0000-000068260000}"/>
    <cellStyle name="Check Cell 26 2 4 2 3" xfId="9833" xr:uid="{00000000-0005-0000-0000-000069260000}"/>
    <cellStyle name="Check Cell 26 2 4 3" xfId="9834" xr:uid="{00000000-0005-0000-0000-00006A260000}"/>
    <cellStyle name="Check Cell 26 2 4 3 2" xfId="9835" xr:uid="{00000000-0005-0000-0000-00006B260000}"/>
    <cellStyle name="Check Cell 26 2 4 3 2 2" xfId="9836" xr:uid="{00000000-0005-0000-0000-00006C260000}"/>
    <cellStyle name="Check Cell 26 2 4 3 3" xfId="9837" xr:uid="{00000000-0005-0000-0000-00006D260000}"/>
    <cellStyle name="Check Cell 26 2 4 4" xfId="9838" xr:uid="{00000000-0005-0000-0000-00006E260000}"/>
    <cellStyle name="Check Cell 26 2 4 4 2" xfId="9839" xr:uid="{00000000-0005-0000-0000-00006F260000}"/>
    <cellStyle name="Check Cell 26 2 4 4 2 2" xfId="9840" xr:uid="{00000000-0005-0000-0000-000070260000}"/>
    <cellStyle name="Check Cell 26 2 4 4 3" xfId="9841" xr:uid="{00000000-0005-0000-0000-000071260000}"/>
    <cellStyle name="Check Cell 26 2 4 5" xfId="9842" xr:uid="{00000000-0005-0000-0000-000072260000}"/>
    <cellStyle name="Check Cell 26 2 4 5 2" xfId="9843" xr:uid="{00000000-0005-0000-0000-000073260000}"/>
    <cellStyle name="Check Cell 26 2 4 5 2 2" xfId="9844" xr:uid="{00000000-0005-0000-0000-000074260000}"/>
    <cellStyle name="Check Cell 26 2 4 5 3" xfId="9845" xr:uid="{00000000-0005-0000-0000-000075260000}"/>
    <cellStyle name="Check Cell 26 2 4 6" xfId="9846" xr:uid="{00000000-0005-0000-0000-000076260000}"/>
    <cellStyle name="Check Cell 26 2 4 6 2" xfId="9847" xr:uid="{00000000-0005-0000-0000-000077260000}"/>
    <cellStyle name="Check Cell 26 2 4 6 2 2" xfId="9848" xr:uid="{00000000-0005-0000-0000-000078260000}"/>
    <cellStyle name="Check Cell 26 2 4 6 3" xfId="9849" xr:uid="{00000000-0005-0000-0000-000079260000}"/>
    <cellStyle name="Check Cell 26 2 4 7" xfId="9850" xr:uid="{00000000-0005-0000-0000-00007A260000}"/>
    <cellStyle name="Check Cell 26 2 4 7 2" xfId="9851" xr:uid="{00000000-0005-0000-0000-00007B260000}"/>
    <cellStyle name="Check Cell 26 2 4 7 2 2" xfId="9852" xr:uid="{00000000-0005-0000-0000-00007C260000}"/>
    <cellStyle name="Check Cell 26 2 4 7 3" xfId="9853" xr:uid="{00000000-0005-0000-0000-00007D260000}"/>
    <cellStyle name="Check Cell 26 2 4 8" xfId="9854" xr:uid="{00000000-0005-0000-0000-00007E260000}"/>
    <cellStyle name="Check Cell 26 2 4 8 2" xfId="9855" xr:uid="{00000000-0005-0000-0000-00007F260000}"/>
    <cellStyle name="Check Cell 26 2 4 8 2 2" xfId="9856" xr:uid="{00000000-0005-0000-0000-000080260000}"/>
    <cellStyle name="Check Cell 26 2 4 8 3" xfId="9857" xr:uid="{00000000-0005-0000-0000-000081260000}"/>
    <cellStyle name="Check Cell 26 2 4 9" xfId="9858" xr:uid="{00000000-0005-0000-0000-000082260000}"/>
    <cellStyle name="Check Cell 26 2 4 9 2" xfId="9859" xr:uid="{00000000-0005-0000-0000-000083260000}"/>
    <cellStyle name="Check Cell 26 2 4 9 2 2" xfId="9860" xr:uid="{00000000-0005-0000-0000-000084260000}"/>
    <cellStyle name="Check Cell 26 2 4 9 3" xfId="9861" xr:uid="{00000000-0005-0000-0000-000085260000}"/>
    <cellStyle name="Check Cell 26 2 5" xfId="9862" xr:uid="{00000000-0005-0000-0000-000086260000}"/>
    <cellStyle name="Check Cell 26 2 5 2" xfId="9863" xr:uid="{00000000-0005-0000-0000-000087260000}"/>
    <cellStyle name="Check Cell 26 2 5 2 2" xfId="9864" xr:uid="{00000000-0005-0000-0000-000088260000}"/>
    <cellStyle name="Check Cell 26 2 5 2 2 2" xfId="9865" xr:uid="{00000000-0005-0000-0000-000089260000}"/>
    <cellStyle name="Check Cell 26 2 5 2 3" xfId="9866" xr:uid="{00000000-0005-0000-0000-00008A260000}"/>
    <cellStyle name="Check Cell 26 2 5 3" xfId="9867" xr:uid="{00000000-0005-0000-0000-00008B260000}"/>
    <cellStyle name="Check Cell 26 2 5 3 2" xfId="9868" xr:uid="{00000000-0005-0000-0000-00008C260000}"/>
    <cellStyle name="Check Cell 26 2 5 3 2 2" xfId="9869" xr:uid="{00000000-0005-0000-0000-00008D260000}"/>
    <cellStyle name="Check Cell 26 2 5 3 3" xfId="9870" xr:uid="{00000000-0005-0000-0000-00008E260000}"/>
    <cellStyle name="Check Cell 26 2 5 4" xfId="9871" xr:uid="{00000000-0005-0000-0000-00008F260000}"/>
    <cellStyle name="Check Cell 26 2 5 4 2" xfId="9872" xr:uid="{00000000-0005-0000-0000-000090260000}"/>
    <cellStyle name="Check Cell 26 2 5 4 2 2" xfId="9873" xr:uid="{00000000-0005-0000-0000-000091260000}"/>
    <cellStyle name="Check Cell 26 2 5 4 3" xfId="9874" xr:uid="{00000000-0005-0000-0000-000092260000}"/>
    <cellStyle name="Check Cell 26 2 5 5" xfId="9875" xr:uid="{00000000-0005-0000-0000-000093260000}"/>
    <cellStyle name="Check Cell 26 2 5 5 2" xfId="9876" xr:uid="{00000000-0005-0000-0000-000094260000}"/>
    <cellStyle name="Check Cell 26 2 5 5 2 2" xfId="9877" xr:uid="{00000000-0005-0000-0000-000095260000}"/>
    <cellStyle name="Check Cell 26 2 5 5 3" xfId="9878" xr:uid="{00000000-0005-0000-0000-000096260000}"/>
    <cellStyle name="Check Cell 26 2 5 6" xfId="9879" xr:uid="{00000000-0005-0000-0000-000097260000}"/>
    <cellStyle name="Check Cell 26 2 5 6 2" xfId="9880" xr:uid="{00000000-0005-0000-0000-000098260000}"/>
    <cellStyle name="Check Cell 26 2 5 6 2 2" xfId="9881" xr:uid="{00000000-0005-0000-0000-000099260000}"/>
    <cellStyle name="Check Cell 26 2 5 6 3" xfId="9882" xr:uid="{00000000-0005-0000-0000-00009A260000}"/>
    <cellStyle name="Check Cell 26 2 5 7" xfId="9883" xr:uid="{00000000-0005-0000-0000-00009B260000}"/>
    <cellStyle name="Check Cell 26 2 5 7 2" xfId="9884" xr:uid="{00000000-0005-0000-0000-00009C260000}"/>
    <cellStyle name="Check Cell 26 2 5 7 2 2" xfId="9885" xr:uid="{00000000-0005-0000-0000-00009D260000}"/>
    <cellStyle name="Check Cell 26 2 5 7 3" xfId="9886" xr:uid="{00000000-0005-0000-0000-00009E260000}"/>
    <cellStyle name="Check Cell 26 2 5 8" xfId="9887" xr:uid="{00000000-0005-0000-0000-00009F260000}"/>
    <cellStyle name="Check Cell 26 2 5 8 2" xfId="9888" xr:uid="{00000000-0005-0000-0000-0000A0260000}"/>
    <cellStyle name="Check Cell 26 2 5 8 2 2" xfId="9889" xr:uid="{00000000-0005-0000-0000-0000A1260000}"/>
    <cellStyle name="Check Cell 26 2 5 8 3" xfId="9890" xr:uid="{00000000-0005-0000-0000-0000A2260000}"/>
    <cellStyle name="Check Cell 26 2 5 9" xfId="9891" xr:uid="{00000000-0005-0000-0000-0000A3260000}"/>
    <cellStyle name="Check Cell 26 2 5 9 2" xfId="9892" xr:uid="{00000000-0005-0000-0000-0000A4260000}"/>
    <cellStyle name="Check Cell 26 2 5 9 2 2" xfId="9893" xr:uid="{00000000-0005-0000-0000-0000A5260000}"/>
    <cellStyle name="Check Cell 26 2 5 9 3" xfId="9894" xr:uid="{00000000-0005-0000-0000-0000A6260000}"/>
    <cellStyle name="Check Cell 26 2 6" xfId="9895" xr:uid="{00000000-0005-0000-0000-0000A7260000}"/>
    <cellStyle name="Check Cell 26 2 6 2" xfId="9896" xr:uid="{00000000-0005-0000-0000-0000A8260000}"/>
    <cellStyle name="Check Cell 26 2 6 2 2" xfId="9897" xr:uid="{00000000-0005-0000-0000-0000A9260000}"/>
    <cellStyle name="Check Cell 26 2 6 3" xfId="9898" xr:uid="{00000000-0005-0000-0000-0000AA260000}"/>
    <cellStyle name="Check Cell 26 2 7" xfId="9899" xr:uid="{00000000-0005-0000-0000-0000AB260000}"/>
    <cellStyle name="Check Cell 26 2 7 2" xfId="9900" xr:uid="{00000000-0005-0000-0000-0000AC260000}"/>
    <cellStyle name="Check Cell 26 2 7 2 2" xfId="9901" xr:uid="{00000000-0005-0000-0000-0000AD260000}"/>
    <cellStyle name="Check Cell 26 2 7 3" xfId="9902" xr:uid="{00000000-0005-0000-0000-0000AE260000}"/>
    <cellStyle name="Check Cell 26 2 8" xfId="9903" xr:uid="{00000000-0005-0000-0000-0000AF260000}"/>
    <cellStyle name="Check Cell 26 2 8 2" xfId="9904" xr:uid="{00000000-0005-0000-0000-0000B0260000}"/>
    <cellStyle name="Check Cell 26 2 8 2 2" xfId="9905" xr:uid="{00000000-0005-0000-0000-0000B1260000}"/>
    <cellStyle name="Check Cell 26 2 8 3" xfId="9906" xr:uid="{00000000-0005-0000-0000-0000B2260000}"/>
    <cellStyle name="Check Cell 26 2 9" xfId="9907" xr:uid="{00000000-0005-0000-0000-0000B3260000}"/>
    <cellStyle name="Check Cell 26 2 9 2" xfId="9908" xr:uid="{00000000-0005-0000-0000-0000B4260000}"/>
    <cellStyle name="Check Cell 26 2 9 2 2" xfId="9909" xr:uid="{00000000-0005-0000-0000-0000B5260000}"/>
    <cellStyle name="Check Cell 26 2 9 3" xfId="9910" xr:uid="{00000000-0005-0000-0000-0000B6260000}"/>
    <cellStyle name="Check Cell 26 3" xfId="9911" xr:uid="{00000000-0005-0000-0000-0000B7260000}"/>
    <cellStyle name="Check Cell 26 3 2" xfId="9912" xr:uid="{00000000-0005-0000-0000-0000B8260000}"/>
    <cellStyle name="Check Cell 26 3 2 2" xfId="9913" xr:uid="{00000000-0005-0000-0000-0000B9260000}"/>
    <cellStyle name="Check Cell 26 3 3" xfId="9914" xr:uid="{00000000-0005-0000-0000-0000BA260000}"/>
    <cellStyle name="Check Cell 26 4" xfId="9915" xr:uid="{00000000-0005-0000-0000-0000BB260000}"/>
    <cellStyle name="Check Cell 26 4 2" xfId="9916" xr:uid="{00000000-0005-0000-0000-0000BC260000}"/>
    <cellStyle name="Check Cell 27" xfId="9917" xr:uid="{00000000-0005-0000-0000-0000BD260000}"/>
    <cellStyle name="Check Cell 27 2" xfId="9918" xr:uid="{00000000-0005-0000-0000-0000BE260000}"/>
    <cellStyle name="Check Cell 27 2 10" xfId="9919" xr:uid="{00000000-0005-0000-0000-0000BF260000}"/>
    <cellStyle name="Check Cell 27 2 10 2" xfId="9920" xr:uid="{00000000-0005-0000-0000-0000C0260000}"/>
    <cellStyle name="Check Cell 27 2 10 2 2" xfId="9921" xr:uid="{00000000-0005-0000-0000-0000C1260000}"/>
    <cellStyle name="Check Cell 27 2 10 3" xfId="9922" xr:uid="{00000000-0005-0000-0000-0000C2260000}"/>
    <cellStyle name="Check Cell 27 2 11" xfId="9923" xr:uid="{00000000-0005-0000-0000-0000C3260000}"/>
    <cellStyle name="Check Cell 27 2 11 2" xfId="9924" xr:uid="{00000000-0005-0000-0000-0000C4260000}"/>
    <cellStyle name="Check Cell 27 2 11 2 2" xfId="9925" xr:uid="{00000000-0005-0000-0000-0000C5260000}"/>
    <cellStyle name="Check Cell 27 2 11 3" xfId="9926" xr:uid="{00000000-0005-0000-0000-0000C6260000}"/>
    <cellStyle name="Check Cell 27 2 12" xfId="9927" xr:uid="{00000000-0005-0000-0000-0000C7260000}"/>
    <cellStyle name="Check Cell 27 2 12 2" xfId="9928" xr:uid="{00000000-0005-0000-0000-0000C8260000}"/>
    <cellStyle name="Check Cell 27 2 12 2 2" xfId="9929" xr:uid="{00000000-0005-0000-0000-0000C9260000}"/>
    <cellStyle name="Check Cell 27 2 12 3" xfId="9930" xr:uid="{00000000-0005-0000-0000-0000CA260000}"/>
    <cellStyle name="Check Cell 27 2 13" xfId="9931" xr:uid="{00000000-0005-0000-0000-0000CB260000}"/>
    <cellStyle name="Check Cell 27 2 13 2" xfId="9932" xr:uid="{00000000-0005-0000-0000-0000CC260000}"/>
    <cellStyle name="Check Cell 27 2 13 2 2" xfId="9933" xr:uid="{00000000-0005-0000-0000-0000CD260000}"/>
    <cellStyle name="Check Cell 27 2 13 3" xfId="9934" xr:uid="{00000000-0005-0000-0000-0000CE260000}"/>
    <cellStyle name="Check Cell 27 2 2" xfId="9935" xr:uid="{00000000-0005-0000-0000-0000CF260000}"/>
    <cellStyle name="Check Cell 27 2 2 2" xfId="9936" xr:uid="{00000000-0005-0000-0000-0000D0260000}"/>
    <cellStyle name="Check Cell 27 2 2 2 2" xfId="9937" xr:uid="{00000000-0005-0000-0000-0000D1260000}"/>
    <cellStyle name="Check Cell 27 2 2 2 2 2" xfId="9938" xr:uid="{00000000-0005-0000-0000-0000D2260000}"/>
    <cellStyle name="Check Cell 27 2 2 2 3" xfId="9939" xr:uid="{00000000-0005-0000-0000-0000D3260000}"/>
    <cellStyle name="Check Cell 27 2 2 3" xfId="9940" xr:uid="{00000000-0005-0000-0000-0000D4260000}"/>
    <cellStyle name="Check Cell 27 2 2 3 2" xfId="9941" xr:uid="{00000000-0005-0000-0000-0000D5260000}"/>
    <cellStyle name="Check Cell 27 2 2 3 2 2" xfId="9942" xr:uid="{00000000-0005-0000-0000-0000D6260000}"/>
    <cellStyle name="Check Cell 27 2 2 3 3" xfId="9943" xr:uid="{00000000-0005-0000-0000-0000D7260000}"/>
    <cellStyle name="Check Cell 27 2 2 4" xfId="9944" xr:uid="{00000000-0005-0000-0000-0000D8260000}"/>
    <cellStyle name="Check Cell 27 2 2 4 2" xfId="9945" xr:uid="{00000000-0005-0000-0000-0000D9260000}"/>
    <cellStyle name="Check Cell 27 2 2 4 2 2" xfId="9946" xr:uid="{00000000-0005-0000-0000-0000DA260000}"/>
    <cellStyle name="Check Cell 27 2 2 4 3" xfId="9947" xr:uid="{00000000-0005-0000-0000-0000DB260000}"/>
    <cellStyle name="Check Cell 27 2 2 5" xfId="9948" xr:uid="{00000000-0005-0000-0000-0000DC260000}"/>
    <cellStyle name="Check Cell 27 2 2 5 2" xfId="9949" xr:uid="{00000000-0005-0000-0000-0000DD260000}"/>
    <cellStyle name="Check Cell 27 2 2 5 2 2" xfId="9950" xr:uid="{00000000-0005-0000-0000-0000DE260000}"/>
    <cellStyle name="Check Cell 27 2 2 5 3" xfId="9951" xr:uid="{00000000-0005-0000-0000-0000DF260000}"/>
    <cellStyle name="Check Cell 27 2 2 6" xfId="9952" xr:uid="{00000000-0005-0000-0000-0000E0260000}"/>
    <cellStyle name="Check Cell 27 2 2 6 2" xfId="9953" xr:uid="{00000000-0005-0000-0000-0000E1260000}"/>
    <cellStyle name="Check Cell 27 2 2 6 2 2" xfId="9954" xr:uid="{00000000-0005-0000-0000-0000E2260000}"/>
    <cellStyle name="Check Cell 27 2 2 6 3" xfId="9955" xr:uid="{00000000-0005-0000-0000-0000E3260000}"/>
    <cellStyle name="Check Cell 27 2 2 7" xfId="9956" xr:uid="{00000000-0005-0000-0000-0000E4260000}"/>
    <cellStyle name="Check Cell 27 2 2 7 2" xfId="9957" xr:uid="{00000000-0005-0000-0000-0000E5260000}"/>
    <cellStyle name="Check Cell 27 2 2 7 2 2" xfId="9958" xr:uid="{00000000-0005-0000-0000-0000E6260000}"/>
    <cellStyle name="Check Cell 27 2 2 7 3" xfId="9959" xr:uid="{00000000-0005-0000-0000-0000E7260000}"/>
    <cellStyle name="Check Cell 27 2 2 8" xfId="9960" xr:uid="{00000000-0005-0000-0000-0000E8260000}"/>
    <cellStyle name="Check Cell 27 2 2 8 2" xfId="9961" xr:uid="{00000000-0005-0000-0000-0000E9260000}"/>
    <cellStyle name="Check Cell 27 2 2 8 2 2" xfId="9962" xr:uid="{00000000-0005-0000-0000-0000EA260000}"/>
    <cellStyle name="Check Cell 27 2 2 8 3" xfId="9963" xr:uid="{00000000-0005-0000-0000-0000EB260000}"/>
    <cellStyle name="Check Cell 27 2 2 9" xfId="9964" xr:uid="{00000000-0005-0000-0000-0000EC260000}"/>
    <cellStyle name="Check Cell 27 2 2 9 2" xfId="9965" xr:uid="{00000000-0005-0000-0000-0000ED260000}"/>
    <cellStyle name="Check Cell 27 2 2 9 2 2" xfId="9966" xr:uid="{00000000-0005-0000-0000-0000EE260000}"/>
    <cellStyle name="Check Cell 27 2 2 9 3" xfId="9967" xr:uid="{00000000-0005-0000-0000-0000EF260000}"/>
    <cellStyle name="Check Cell 27 2 3" xfId="9968" xr:uid="{00000000-0005-0000-0000-0000F0260000}"/>
    <cellStyle name="Check Cell 27 2 3 2" xfId="9969" xr:uid="{00000000-0005-0000-0000-0000F1260000}"/>
    <cellStyle name="Check Cell 27 2 3 2 2" xfId="9970" xr:uid="{00000000-0005-0000-0000-0000F2260000}"/>
    <cellStyle name="Check Cell 27 2 3 2 2 2" xfId="9971" xr:uid="{00000000-0005-0000-0000-0000F3260000}"/>
    <cellStyle name="Check Cell 27 2 3 2 3" xfId="9972" xr:uid="{00000000-0005-0000-0000-0000F4260000}"/>
    <cellStyle name="Check Cell 27 2 3 3" xfId="9973" xr:uid="{00000000-0005-0000-0000-0000F5260000}"/>
    <cellStyle name="Check Cell 27 2 3 3 2" xfId="9974" xr:uid="{00000000-0005-0000-0000-0000F6260000}"/>
    <cellStyle name="Check Cell 27 2 3 3 2 2" xfId="9975" xr:uid="{00000000-0005-0000-0000-0000F7260000}"/>
    <cellStyle name="Check Cell 27 2 3 3 3" xfId="9976" xr:uid="{00000000-0005-0000-0000-0000F8260000}"/>
    <cellStyle name="Check Cell 27 2 3 4" xfId="9977" xr:uid="{00000000-0005-0000-0000-0000F9260000}"/>
    <cellStyle name="Check Cell 27 2 3 4 2" xfId="9978" xr:uid="{00000000-0005-0000-0000-0000FA260000}"/>
    <cellStyle name="Check Cell 27 2 3 4 2 2" xfId="9979" xr:uid="{00000000-0005-0000-0000-0000FB260000}"/>
    <cellStyle name="Check Cell 27 2 3 4 3" xfId="9980" xr:uid="{00000000-0005-0000-0000-0000FC260000}"/>
    <cellStyle name="Check Cell 27 2 3 5" xfId="9981" xr:uid="{00000000-0005-0000-0000-0000FD260000}"/>
    <cellStyle name="Check Cell 27 2 3 5 2" xfId="9982" xr:uid="{00000000-0005-0000-0000-0000FE260000}"/>
    <cellStyle name="Check Cell 27 2 3 5 2 2" xfId="9983" xr:uid="{00000000-0005-0000-0000-0000FF260000}"/>
    <cellStyle name="Check Cell 27 2 3 5 3" xfId="9984" xr:uid="{00000000-0005-0000-0000-000000270000}"/>
    <cellStyle name="Check Cell 27 2 3 6" xfId="9985" xr:uid="{00000000-0005-0000-0000-000001270000}"/>
    <cellStyle name="Check Cell 27 2 3 6 2" xfId="9986" xr:uid="{00000000-0005-0000-0000-000002270000}"/>
    <cellStyle name="Check Cell 27 2 3 6 2 2" xfId="9987" xr:uid="{00000000-0005-0000-0000-000003270000}"/>
    <cellStyle name="Check Cell 27 2 3 6 3" xfId="9988" xr:uid="{00000000-0005-0000-0000-000004270000}"/>
    <cellStyle name="Check Cell 27 2 3 7" xfId="9989" xr:uid="{00000000-0005-0000-0000-000005270000}"/>
    <cellStyle name="Check Cell 27 2 3 7 2" xfId="9990" xr:uid="{00000000-0005-0000-0000-000006270000}"/>
    <cellStyle name="Check Cell 27 2 3 7 2 2" xfId="9991" xr:uid="{00000000-0005-0000-0000-000007270000}"/>
    <cellStyle name="Check Cell 27 2 3 7 3" xfId="9992" xr:uid="{00000000-0005-0000-0000-000008270000}"/>
    <cellStyle name="Check Cell 27 2 3 8" xfId="9993" xr:uid="{00000000-0005-0000-0000-000009270000}"/>
    <cellStyle name="Check Cell 27 2 3 8 2" xfId="9994" xr:uid="{00000000-0005-0000-0000-00000A270000}"/>
    <cellStyle name="Check Cell 27 2 3 8 2 2" xfId="9995" xr:uid="{00000000-0005-0000-0000-00000B270000}"/>
    <cellStyle name="Check Cell 27 2 3 8 3" xfId="9996" xr:uid="{00000000-0005-0000-0000-00000C270000}"/>
    <cellStyle name="Check Cell 27 2 3 9" xfId="9997" xr:uid="{00000000-0005-0000-0000-00000D270000}"/>
    <cellStyle name="Check Cell 27 2 3 9 2" xfId="9998" xr:uid="{00000000-0005-0000-0000-00000E270000}"/>
    <cellStyle name="Check Cell 27 2 3 9 2 2" xfId="9999" xr:uid="{00000000-0005-0000-0000-00000F270000}"/>
    <cellStyle name="Check Cell 27 2 3 9 3" xfId="10000" xr:uid="{00000000-0005-0000-0000-000010270000}"/>
    <cellStyle name="Check Cell 27 2 4" xfId="10001" xr:uid="{00000000-0005-0000-0000-000011270000}"/>
    <cellStyle name="Check Cell 27 2 4 2" xfId="10002" xr:uid="{00000000-0005-0000-0000-000012270000}"/>
    <cellStyle name="Check Cell 27 2 4 2 2" xfId="10003" xr:uid="{00000000-0005-0000-0000-000013270000}"/>
    <cellStyle name="Check Cell 27 2 4 2 2 2" xfId="10004" xr:uid="{00000000-0005-0000-0000-000014270000}"/>
    <cellStyle name="Check Cell 27 2 4 2 3" xfId="10005" xr:uid="{00000000-0005-0000-0000-000015270000}"/>
    <cellStyle name="Check Cell 27 2 4 3" xfId="10006" xr:uid="{00000000-0005-0000-0000-000016270000}"/>
    <cellStyle name="Check Cell 27 2 4 3 2" xfId="10007" xr:uid="{00000000-0005-0000-0000-000017270000}"/>
    <cellStyle name="Check Cell 27 2 4 3 2 2" xfId="10008" xr:uid="{00000000-0005-0000-0000-000018270000}"/>
    <cellStyle name="Check Cell 27 2 4 3 3" xfId="10009" xr:uid="{00000000-0005-0000-0000-000019270000}"/>
    <cellStyle name="Check Cell 27 2 4 4" xfId="10010" xr:uid="{00000000-0005-0000-0000-00001A270000}"/>
    <cellStyle name="Check Cell 27 2 4 4 2" xfId="10011" xr:uid="{00000000-0005-0000-0000-00001B270000}"/>
    <cellStyle name="Check Cell 27 2 4 4 2 2" xfId="10012" xr:uid="{00000000-0005-0000-0000-00001C270000}"/>
    <cellStyle name="Check Cell 27 2 4 4 3" xfId="10013" xr:uid="{00000000-0005-0000-0000-00001D270000}"/>
    <cellStyle name="Check Cell 27 2 4 5" xfId="10014" xr:uid="{00000000-0005-0000-0000-00001E270000}"/>
    <cellStyle name="Check Cell 27 2 4 5 2" xfId="10015" xr:uid="{00000000-0005-0000-0000-00001F270000}"/>
    <cellStyle name="Check Cell 27 2 4 5 2 2" xfId="10016" xr:uid="{00000000-0005-0000-0000-000020270000}"/>
    <cellStyle name="Check Cell 27 2 4 5 3" xfId="10017" xr:uid="{00000000-0005-0000-0000-000021270000}"/>
    <cellStyle name="Check Cell 27 2 4 6" xfId="10018" xr:uid="{00000000-0005-0000-0000-000022270000}"/>
    <cellStyle name="Check Cell 27 2 4 6 2" xfId="10019" xr:uid="{00000000-0005-0000-0000-000023270000}"/>
    <cellStyle name="Check Cell 27 2 4 6 2 2" xfId="10020" xr:uid="{00000000-0005-0000-0000-000024270000}"/>
    <cellStyle name="Check Cell 27 2 4 6 3" xfId="10021" xr:uid="{00000000-0005-0000-0000-000025270000}"/>
    <cellStyle name="Check Cell 27 2 4 7" xfId="10022" xr:uid="{00000000-0005-0000-0000-000026270000}"/>
    <cellStyle name="Check Cell 27 2 4 7 2" xfId="10023" xr:uid="{00000000-0005-0000-0000-000027270000}"/>
    <cellStyle name="Check Cell 27 2 4 7 2 2" xfId="10024" xr:uid="{00000000-0005-0000-0000-000028270000}"/>
    <cellStyle name="Check Cell 27 2 4 7 3" xfId="10025" xr:uid="{00000000-0005-0000-0000-000029270000}"/>
    <cellStyle name="Check Cell 27 2 4 8" xfId="10026" xr:uid="{00000000-0005-0000-0000-00002A270000}"/>
    <cellStyle name="Check Cell 27 2 4 8 2" xfId="10027" xr:uid="{00000000-0005-0000-0000-00002B270000}"/>
    <cellStyle name="Check Cell 27 2 4 8 2 2" xfId="10028" xr:uid="{00000000-0005-0000-0000-00002C270000}"/>
    <cellStyle name="Check Cell 27 2 4 8 3" xfId="10029" xr:uid="{00000000-0005-0000-0000-00002D270000}"/>
    <cellStyle name="Check Cell 27 2 4 9" xfId="10030" xr:uid="{00000000-0005-0000-0000-00002E270000}"/>
    <cellStyle name="Check Cell 27 2 4 9 2" xfId="10031" xr:uid="{00000000-0005-0000-0000-00002F270000}"/>
    <cellStyle name="Check Cell 27 2 4 9 2 2" xfId="10032" xr:uid="{00000000-0005-0000-0000-000030270000}"/>
    <cellStyle name="Check Cell 27 2 4 9 3" xfId="10033" xr:uid="{00000000-0005-0000-0000-000031270000}"/>
    <cellStyle name="Check Cell 27 2 5" xfId="10034" xr:uid="{00000000-0005-0000-0000-000032270000}"/>
    <cellStyle name="Check Cell 27 2 5 2" xfId="10035" xr:uid="{00000000-0005-0000-0000-000033270000}"/>
    <cellStyle name="Check Cell 27 2 5 2 2" xfId="10036" xr:uid="{00000000-0005-0000-0000-000034270000}"/>
    <cellStyle name="Check Cell 27 2 5 2 2 2" xfId="10037" xr:uid="{00000000-0005-0000-0000-000035270000}"/>
    <cellStyle name="Check Cell 27 2 5 2 3" xfId="10038" xr:uid="{00000000-0005-0000-0000-000036270000}"/>
    <cellStyle name="Check Cell 27 2 5 3" xfId="10039" xr:uid="{00000000-0005-0000-0000-000037270000}"/>
    <cellStyle name="Check Cell 27 2 5 3 2" xfId="10040" xr:uid="{00000000-0005-0000-0000-000038270000}"/>
    <cellStyle name="Check Cell 27 2 5 3 2 2" xfId="10041" xr:uid="{00000000-0005-0000-0000-000039270000}"/>
    <cellStyle name="Check Cell 27 2 5 3 3" xfId="10042" xr:uid="{00000000-0005-0000-0000-00003A270000}"/>
    <cellStyle name="Check Cell 27 2 5 4" xfId="10043" xr:uid="{00000000-0005-0000-0000-00003B270000}"/>
    <cellStyle name="Check Cell 27 2 5 4 2" xfId="10044" xr:uid="{00000000-0005-0000-0000-00003C270000}"/>
    <cellStyle name="Check Cell 27 2 5 4 2 2" xfId="10045" xr:uid="{00000000-0005-0000-0000-00003D270000}"/>
    <cellStyle name="Check Cell 27 2 5 4 3" xfId="10046" xr:uid="{00000000-0005-0000-0000-00003E270000}"/>
    <cellStyle name="Check Cell 27 2 5 5" xfId="10047" xr:uid="{00000000-0005-0000-0000-00003F270000}"/>
    <cellStyle name="Check Cell 27 2 5 5 2" xfId="10048" xr:uid="{00000000-0005-0000-0000-000040270000}"/>
    <cellStyle name="Check Cell 27 2 5 5 2 2" xfId="10049" xr:uid="{00000000-0005-0000-0000-000041270000}"/>
    <cellStyle name="Check Cell 27 2 5 5 3" xfId="10050" xr:uid="{00000000-0005-0000-0000-000042270000}"/>
    <cellStyle name="Check Cell 27 2 5 6" xfId="10051" xr:uid="{00000000-0005-0000-0000-000043270000}"/>
    <cellStyle name="Check Cell 27 2 5 6 2" xfId="10052" xr:uid="{00000000-0005-0000-0000-000044270000}"/>
    <cellStyle name="Check Cell 27 2 5 6 2 2" xfId="10053" xr:uid="{00000000-0005-0000-0000-000045270000}"/>
    <cellStyle name="Check Cell 27 2 5 6 3" xfId="10054" xr:uid="{00000000-0005-0000-0000-000046270000}"/>
    <cellStyle name="Check Cell 27 2 5 7" xfId="10055" xr:uid="{00000000-0005-0000-0000-000047270000}"/>
    <cellStyle name="Check Cell 27 2 5 7 2" xfId="10056" xr:uid="{00000000-0005-0000-0000-000048270000}"/>
    <cellStyle name="Check Cell 27 2 5 7 2 2" xfId="10057" xr:uid="{00000000-0005-0000-0000-000049270000}"/>
    <cellStyle name="Check Cell 27 2 5 7 3" xfId="10058" xr:uid="{00000000-0005-0000-0000-00004A270000}"/>
    <cellStyle name="Check Cell 27 2 5 8" xfId="10059" xr:uid="{00000000-0005-0000-0000-00004B270000}"/>
    <cellStyle name="Check Cell 27 2 5 8 2" xfId="10060" xr:uid="{00000000-0005-0000-0000-00004C270000}"/>
    <cellStyle name="Check Cell 27 2 5 8 2 2" xfId="10061" xr:uid="{00000000-0005-0000-0000-00004D270000}"/>
    <cellStyle name="Check Cell 27 2 5 8 3" xfId="10062" xr:uid="{00000000-0005-0000-0000-00004E270000}"/>
    <cellStyle name="Check Cell 27 2 5 9" xfId="10063" xr:uid="{00000000-0005-0000-0000-00004F270000}"/>
    <cellStyle name="Check Cell 27 2 5 9 2" xfId="10064" xr:uid="{00000000-0005-0000-0000-000050270000}"/>
    <cellStyle name="Check Cell 27 2 5 9 2 2" xfId="10065" xr:uid="{00000000-0005-0000-0000-000051270000}"/>
    <cellStyle name="Check Cell 27 2 5 9 3" xfId="10066" xr:uid="{00000000-0005-0000-0000-000052270000}"/>
    <cellStyle name="Check Cell 27 2 6" xfId="10067" xr:uid="{00000000-0005-0000-0000-000053270000}"/>
    <cellStyle name="Check Cell 27 2 6 2" xfId="10068" xr:uid="{00000000-0005-0000-0000-000054270000}"/>
    <cellStyle name="Check Cell 27 2 6 2 2" xfId="10069" xr:uid="{00000000-0005-0000-0000-000055270000}"/>
    <cellStyle name="Check Cell 27 2 6 3" xfId="10070" xr:uid="{00000000-0005-0000-0000-000056270000}"/>
    <cellStyle name="Check Cell 27 2 7" xfId="10071" xr:uid="{00000000-0005-0000-0000-000057270000}"/>
    <cellStyle name="Check Cell 27 2 7 2" xfId="10072" xr:uid="{00000000-0005-0000-0000-000058270000}"/>
    <cellStyle name="Check Cell 27 2 7 2 2" xfId="10073" xr:uid="{00000000-0005-0000-0000-000059270000}"/>
    <cellStyle name="Check Cell 27 2 7 3" xfId="10074" xr:uid="{00000000-0005-0000-0000-00005A270000}"/>
    <cellStyle name="Check Cell 27 2 8" xfId="10075" xr:uid="{00000000-0005-0000-0000-00005B270000}"/>
    <cellStyle name="Check Cell 27 2 8 2" xfId="10076" xr:uid="{00000000-0005-0000-0000-00005C270000}"/>
    <cellStyle name="Check Cell 27 2 8 2 2" xfId="10077" xr:uid="{00000000-0005-0000-0000-00005D270000}"/>
    <cellStyle name="Check Cell 27 2 8 3" xfId="10078" xr:uid="{00000000-0005-0000-0000-00005E270000}"/>
    <cellStyle name="Check Cell 27 2 9" xfId="10079" xr:uid="{00000000-0005-0000-0000-00005F270000}"/>
    <cellStyle name="Check Cell 27 2 9 2" xfId="10080" xr:uid="{00000000-0005-0000-0000-000060270000}"/>
    <cellStyle name="Check Cell 27 2 9 2 2" xfId="10081" xr:uid="{00000000-0005-0000-0000-000061270000}"/>
    <cellStyle name="Check Cell 27 2 9 3" xfId="10082" xr:uid="{00000000-0005-0000-0000-000062270000}"/>
    <cellStyle name="Check Cell 27 3" xfId="10083" xr:uid="{00000000-0005-0000-0000-000063270000}"/>
    <cellStyle name="Check Cell 27 3 2" xfId="10084" xr:uid="{00000000-0005-0000-0000-000064270000}"/>
    <cellStyle name="Check Cell 27 3 2 2" xfId="10085" xr:uid="{00000000-0005-0000-0000-000065270000}"/>
    <cellStyle name="Check Cell 27 3 3" xfId="10086" xr:uid="{00000000-0005-0000-0000-000066270000}"/>
    <cellStyle name="Check Cell 27 4" xfId="10087" xr:uid="{00000000-0005-0000-0000-000067270000}"/>
    <cellStyle name="Check Cell 27 4 2" xfId="10088" xr:uid="{00000000-0005-0000-0000-000068270000}"/>
    <cellStyle name="Check Cell 28" xfId="10089" xr:uid="{00000000-0005-0000-0000-000069270000}"/>
    <cellStyle name="Check Cell 28 2" xfId="10090" xr:uid="{00000000-0005-0000-0000-00006A270000}"/>
    <cellStyle name="Check Cell 28 2 10" xfId="10091" xr:uid="{00000000-0005-0000-0000-00006B270000}"/>
    <cellStyle name="Check Cell 28 2 10 2" xfId="10092" xr:uid="{00000000-0005-0000-0000-00006C270000}"/>
    <cellStyle name="Check Cell 28 2 10 2 2" xfId="10093" xr:uid="{00000000-0005-0000-0000-00006D270000}"/>
    <cellStyle name="Check Cell 28 2 10 3" xfId="10094" xr:uid="{00000000-0005-0000-0000-00006E270000}"/>
    <cellStyle name="Check Cell 28 2 11" xfId="10095" xr:uid="{00000000-0005-0000-0000-00006F270000}"/>
    <cellStyle name="Check Cell 28 2 11 2" xfId="10096" xr:uid="{00000000-0005-0000-0000-000070270000}"/>
    <cellStyle name="Check Cell 28 2 11 2 2" xfId="10097" xr:uid="{00000000-0005-0000-0000-000071270000}"/>
    <cellStyle name="Check Cell 28 2 11 3" xfId="10098" xr:uid="{00000000-0005-0000-0000-000072270000}"/>
    <cellStyle name="Check Cell 28 2 12" xfId="10099" xr:uid="{00000000-0005-0000-0000-000073270000}"/>
    <cellStyle name="Check Cell 28 2 12 2" xfId="10100" xr:uid="{00000000-0005-0000-0000-000074270000}"/>
    <cellStyle name="Check Cell 28 2 12 2 2" xfId="10101" xr:uid="{00000000-0005-0000-0000-000075270000}"/>
    <cellStyle name="Check Cell 28 2 12 3" xfId="10102" xr:uid="{00000000-0005-0000-0000-000076270000}"/>
    <cellStyle name="Check Cell 28 2 13" xfId="10103" xr:uid="{00000000-0005-0000-0000-000077270000}"/>
    <cellStyle name="Check Cell 28 2 13 2" xfId="10104" xr:uid="{00000000-0005-0000-0000-000078270000}"/>
    <cellStyle name="Check Cell 28 2 13 2 2" xfId="10105" xr:uid="{00000000-0005-0000-0000-000079270000}"/>
    <cellStyle name="Check Cell 28 2 13 3" xfId="10106" xr:uid="{00000000-0005-0000-0000-00007A270000}"/>
    <cellStyle name="Check Cell 28 2 2" xfId="10107" xr:uid="{00000000-0005-0000-0000-00007B270000}"/>
    <cellStyle name="Check Cell 28 2 2 2" xfId="10108" xr:uid="{00000000-0005-0000-0000-00007C270000}"/>
    <cellStyle name="Check Cell 28 2 2 2 2" xfId="10109" xr:uid="{00000000-0005-0000-0000-00007D270000}"/>
    <cellStyle name="Check Cell 28 2 2 2 2 2" xfId="10110" xr:uid="{00000000-0005-0000-0000-00007E270000}"/>
    <cellStyle name="Check Cell 28 2 2 2 3" xfId="10111" xr:uid="{00000000-0005-0000-0000-00007F270000}"/>
    <cellStyle name="Check Cell 28 2 2 3" xfId="10112" xr:uid="{00000000-0005-0000-0000-000080270000}"/>
    <cellStyle name="Check Cell 28 2 2 3 2" xfId="10113" xr:uid="{00000000-0005-0000-0000-000081270000}"/>
    <cellStyle name="Check Cell 28 2 2 3 2 2" xfId="10114" xr:uid="{00000000-0005-0000-0000-000082270000}"/>
    <cellStyle name="Check Cell 28 2 2 3 3" xfId="10115" xr:uid="{00000000-0005-0000-0000-000083270000}"/>
    <cellStyle name="Check Cell 28 2 2 4" xfId="10116" xr:uid="{00000000-0005-0000-0000-000084270000}"/>
    <cellStyle name="Check Cell 28 2 2 4 2" xfId="10117" xr:uid="{00000000-0005-0000-0000-000085270000}"/>
    <cellStyle name="Check Cell 28 2 2 4 2 2" xfId="10118" xr:uid="{00000000-0005-0000-0000-000086270000}"/>
    <cellStyle name="Check Cell 28 2 2 4 3" xfId="10119" xr:uid="{00000000-0005-0000-0000-000087270000}"/>
    <cellStyle name="Check Cell 28 2 2 5" xfId="10120" xr:uid="{00000000-0005-0000-0000-000088270000}"/>
    <cellStyle name="Check Cell 28 2 2 5 2" xfId="10121" xr:uid="{00000000-0005-0000-0000-000089270000}"/>
    <cellStyle name="Check Cell 28 2 2 5 2 2" xfId="10122" xr:uid="{00000000-0005-0000-0000-00008A270000}"/>
    <cellStyle name="Check Cell 28 2 2 5 3" xfId="10123" xr:uid="{00000000-0005-0000-0000-00008B270000}"/>
    <cellStyle name="Check Cell 28 2 2 6" xfId="10124" xr:uid="{00000000-0005-0000-0000-00008C270000}"/>
    <cellStyle name="Check Cell 28 2 2 6 2" xfId="10125" xr:uid="{00000000-0005-0000-0000-00008D270000}"/>
    <cellStyle name="Check Cell 28 2 2 6 2 2" xfId="10126" xr:uid="{00000000-0005-0000-0000-00008E270000}"/>
    <cellStyle name="Check Cell 28 2 2 6 3" xfId="10127" xr:uid="{00000000-0005-0000-0000-00008F270000}"/>
    <cellStyle name="Check Cell 28 2 2 7" xfId="10128" xr:uid="{00000000-0005-0000-0000-000090270000}"/>
    <cellStyle name="Check Cell 28 2 2 7 2" xfId="10129" xr:uid="{00000000-0005-0000-0000-000091270000}"/>
    <cellStyle name="Check Cell 28 2 2 7 2 2" xfId="10130" xr:uid="{00000000-0005-0000-0000-000092270000}"/>
    <cellStyle name="Check Cell 28 2 2 7 3" xfId="10131" xr:uid="{00000000-0005-0000-0000-000093270000}"/>
    <cellStyle name="Check Cell 28 2 2 8" xfId="10132" xr:uid="{00000000-0005-0000-0000-000094270000}"/>
    <cellStyle name="Check Cell 28 2 2 8 2" xfId="10133" xr:uid="{00000000-0005-0000-0000-000095270000}"/>
    <cellStyle name="Check Cell 28 2 2 8 2 2" xfId="10134" xr:uid="{00000000-0005-0000-0000-000096270000}"/>
    <cellStyle name="Check Cell 28 2 2 8 3" xfId="10135" xr:uid="{00000000-0005-0000-0000-000097270000}"/>
    <cellStyle name="Check Cell 28 2 2 9" xfId="10136" xr:uid="{00000000-0005-0000-0000-000098270000}"/>
    <cellStyle name="Check Cell 28 2 2 9 2" xfId="10137" xr:uid="{00000000-0005-0000-0000-000099270000}"/>
    <cellStyle name="Check Cell 28 2 2 9 2 2" xfId="10138" xr:uid="{00000000-0005-0000-0000-00009A270000}"/>
    <cellStyle name="Check Cell 28 2 2 9 3" xfId="10139" xr:uid="{00000000-0005-0000-0000-00009B270000}"/>
    <cellStyle name="Check Cell 28 2 3" xfId="10140" xr:uid="{00000000-0005-0000-0000-00009C270000}"/>
    <cellStyle name="Check Cell 28 2 3 2" xfId="10141" xr:uid="{00000000-0005-0000-0000-00009D270000}"/>
    <cellStyle name="Check Cell 28 2 3 2 2" xfId="10142" xr:uid="{00000000-0005-0000-0000-00009E270000}"/>
    <cellStyle name="Check Cell 28 2 3 2 2 2" xfId="10143" xr:uid="{00000000-0005-0000-0000-00009F270000}"/>
    <cellStyle name="Check Cell 28 2 3 2 3" xfId="10144" xr:uid="{00000000-0005-0000-0000-0000A0270000}"/>
    <cellStyle name="Check Cell 28 2 3 3" xfId="10145" xr:uid="{00000000-0005-0000-0000-0000A1270000}"/>
    <cellStyle name="Check Cell 28 2 3 3 2" xfId="10146" xr:uid="{00000000-0005-0000-0000-0000A2270000}"/>
    <cellStyle name="Check Cell 28 2 3 3 2 2" xfId="10147" xr:uid="{00000000-0005-0000-0000-0000A3270000}"/>
    <cellStyle name="Check Cell 28 2 3 3 3" xfId="10148" xr:uid="{00000000-0005-0000-0000-0000A4270000}"/>
    <cellStyle name="Check Cell 28 2 3 4" xfId="10149" xr:uid="{00000000-0005-0000-0000-0000A5270000}"/>
    <cellStyle name="Check Cell 28 2 3 4 2" xfId="10150" xr:uid="{00000000-0005-0000-0000-0000A6270000}"/>
    <cellStyle name="Check Cell 28 2 3 4 2 2" xfId="10151" xr:uid="{00000000-0005-0000-0000-0000A7270000}"/>
    <cellStyle name="Check Cell 28 2 3 4 3" xfId="10152" xr:uid="{00000000-0005-0000-0000-0000A8270000}"/>
    <cellStyle name="Check Cell 28 2 3 5" xfId="10153" xr:uid="{00000000-0005-0000-0000-0000A9270000}"/>
    <cellStyle name="Check Cell 28 2 3 5 2" xfId="10154" xr:uid="{00000000-0005-0000-0000-0000AA270000}"/>
    <cellStyle name="Check Cell 28 2 3 5 2 2" xfId="10155" xr:uid="{00000000-0005-0000-0000-0000AB270000}"/>
    <cellStyle name="Check Cell 28 2 3 5 3" xfId="10156" xr:uid="{00000000-0005-0000-0000-0000AC270000}"/>
    <cellStyle name="Check Cell 28 2 3 6" xfId="10157" xr:uid="{00000000-0005-0000-0000-0000AD270000}"/>
    <cellStyle name="Check Cell 28 2 3 6 2" xfId="10158" xr:uid="{00000000-0005-0000-0000-0000AE270000}"/>
    <cellStyle name="Check Cell 28 2 3 6 2 2" xfId="10159" xr:uid="{00000000-0005-0000-0000-0000AF270000}"/>
    <cellStyle name="Check Cell 28 2 3 6 3" xfId="10160" xr:uid="{00000000-0005-0000-0000-0000B0270000}"/>
    <cellStyle name="Check Cell 28 2 3 7" xfId="10161" xr:uid="{00000000-0005-0000-0000-0000B1270000}"/>
    <cellStyle name="Check Cell 28 2 3 7 2" xfId="10162" xr:uid="{00000000-0005-0000-0000-0000B2270000}"/>
    <cellStyle name="Check Cell 28 2 3 7 2 2" xfId="10163" xr:uid="{00000000-0005-0000-0000-0000B3270000}"/>
    <cellStyle name="Check Cell 28 2 3 7 3" xfId="10164" xr:uid="{00000000-0005-0000-0000-0000B4270000}"/>
    <cellStyle name="Check Cell 28 2 3 8" xfId="10165" xr:uid="{00000000-0005-0000-0000-0000B5270000}"/>
    <cellStyle name="Check Cell 28 2 3 8 2" xfId="10166" xr:uid="{00000000-0005-0000-0000-0000B6270000}"/>
    <cellStyle name="Check Cell 28 2 3 8 2 2" xfId="10167" xr:uid="{00000000-0005-0000-0000-0000B7270000}"/>
    <cellStyle name="Check Cell 28 2 3 8 3" xfId="10168" xr:uid="{00000000-0005-0000-0000-0000B8270000}"/>
    <cellStyle name="Check Cell 28 2 3 9" xfId="10169" xr:uid="{00000000-0005-0000-0000-0000B9270000}"/>
    <cellStyle name="Check Cell 28 2 3 9 2" xfId="10170" xr:uid="{00000000-0005-0000-0000-0000BA270000}"/>
    <cellStyle name="Check Cell 28 2 3 9 2 2" xfId="10171" xr:uid="{00000000-0005-0000-0000-0000BB270000}"/>
    <cellStyle name="Check Cell 28 2 3 9 3" xfId="10172" xr:uid="{00000000-0005-0000-0000-0000BC270000}"/>
    <cellStyle name="Check Cell 28 2 4" xfId="10173" xr:uid="{00000000-0005-0000-0000-0000BD270000}"/>
    <cellStyle name="Check Cell 28 2 4 2" xfId="10174" xr:uid="{00000000-0005-0000-0000-0000BE270000}"/>
    <cellStyle name="Check Cell 28 2 4 2 2" xfId="10175" xr:uid="{00000000-0005-0000-0000-0000BF270000}"/>
    <cellStyle name="Check Cell 28 2 4 2 2 2" xfId="10176" xr:uid="{00000000-0005-0000-0000-0000C0270000}"/>
    <cellStyle name="Check Cell 28 2 4 2 3" xfId="10177" xr:uid="{00000000-0005-0000-0000-0000C1270000}"/>
    <cellStyle name="Check Cell 28 2 4 3" xfId="10178" xr:uid="{00000000-0005-0000-0000-0000C2270000}"/>
    <cellStyle name="Check Cell 28 2 4 3 2" xfId="10179" xr:uid="{00000000-0005-0000-0000-0000C3270000}"/>
    <cellStyle name="Check Cell 28 2 4 3 2 2" xfId="10180" xr:uid="{00000000-0005-0000-0000-0000C4270000}"/>
    <cellStyle name="Check Cell 28 2 4 3 3" xfId="10181" xr:uid="{00000000-0005-0000-0000-0000C5270000}"/>
    <cellStyle name="Check Cell 28 2 4 4" xfId="10182" xr:uid="{00000000-0005-0000-0000-0000C6270000}"/>
    <cellStyle name="Check Cell 28 2 4 4 2" xfId="10183" xr:uid="{00000000-0005-0000-0000-0000C7270000}"/>
    <cellStyle name="Check Cell 28 2 4 4 2 2" xfId="10184" xr:uid="{00000000-0005-0000-0000-0000C8270000}"/>
    <cellStyle name="Check Cell 28 2 4 4 3" xfId="10185" xr:uid="{00000000-0005-0000-0000-0000C9270000}"/>
    <cellStyle name="Check Cell 28 2 4 5" xfId="10186" xr:uid="{00000000-0005-0000-0000-0000CA270000}"/>
    <cellStyle name="Check Cell 28 2 4 5 2" xfId="10187" xr:uid="{00000000-0005-0000-0000-0000CB270000}"/>
    <cellStyle name="Check Cell 28 2 4 5 2 2" xfId="10188" xr:uid="{00000000-0005-0000-0000-0000CC270000}"/>
    <cellStyle name="Check Cell 28 2 4 5 3" xfId="10189" xr:uid="{00000000-0005-0000-0000-0000CD270000}"/>
    <cellStyle name="Check Cell 28 2 4 6" xfId="10190" xr:uid="{00000000-0005-0000-0000-0000CE270000}"/>
    <cellStyle name="Check Cell 28 2 4 6 2" xfId="10191" xr:uid="{00000000-0005-0000-0000-0000CF270000}"/>
    <cellStyle name="Check Cell 28 2 4 6 2 2" xfId="10192" xr:uid="{00000000-0005-0000-0000-0000D0270000}"/>
    <cellStyle name="Check Cell 28 2 4 6 3" xfId="10193" xr:uid="{00000000-0005-0000-0000-0000D1270000}"/>
    <cellStyle name="Check Cell 28 2 4 7" xfId="10194" xr:uid="{00000000-0005-0000-0000-0000D2270000}"/>
    <cellStyle name="Check Cell 28 2 4 7 2" xfId="10195" xr:uid="{00000000-0005-0000-0000-0000D3270000}"/>
    <cellStyle name="Check Cell 28 2 4 7 2 2" xfId="10196" xr:uid="{00000000-0005-0000-0000-0000D4270000}"/>
    <cellStyle name="Check Cell 28 2 4 7 3" xfId="10197" xr:uid="{00000000-0005-0000-0000-0000D5270000}"/>
    <cellStyle name="Check Cell 28 2 4 8" xfId="10198" xr:uid="{00000000-0005-0000-0000-0000D6270000}"/>
    <cellStyle name="Check Cell 28 2 4 8 2" xfId="10199" xr:uid="{00000000-0005-0000-0000-0000D7270000}"/>
    <cellStyle name="Check Cell 28 2 4 8 2 2" xfId="10200" xr:uid="{00000000-0005-0000-0000-0000D8270000}"/>
    <cellStyle name="Check Cell 28 2 4 8 3" xfId="10201" xr:uid="{00000000-0005-0000-0000-0000D9270000}"/>
    <cellStyle name="Check Cell 28 2 4 9" xfId="10202" xr:uid="{00000000-0005-0000-0000-0000DA270000}"/>
    <cellStyle name="Check Cell 28 2 4 9 2" xfId="10203" xr:uid="{00000000-0005-0000-0000-0000DB270000}"/>
    <cellStyle name="Check Cell 28 2 4 9 2 2" xfId="10204" xr:uid="{00000000-0005-0000-0000-0000DC270000}"/>
    <cellStyle name="Check Cell 28 2 4 9 3" xfId="10205" xr:uid="{00000000-0005-0000-0000-0000DD270000}"/>
    <cellStyle name="Check Cell 28 2 5" xfId="10206" xr:uid="{00000000-0005-0000-0000-0000DE270000}"/>
    <cellStyle name="Check Cell 28 2 5 2" xfId="10207" xr:uid="{00000000-0005-0000-0000-0000DF270000}"/>
    <cellStyle name="Check Cell 28 2 5 2 2" xfId="10208" xr:uid="{00000000-0005-0000-0000-0000E0270000}"/>
    <cellStyle name="Check Cell 28 2 5 2 2 2" xfId="10209" xr:uid="{00000000-0005-0000-0000-0000E1270000}"/>
    <cellStyle name="Check Cell 28 2 5 2 3" xfId="10210" xr:uid="{00000000-0005-0000-0000-0000E2270000}"/>
    <cellStyle name="Check Cell 28 2 5 3" xfId="10211" xr:uid="{00000000-0005-0000-0000-0000E3270000}"/>
    <cellStyle name="Check Cell 28 2 5 3 2" xfId="10212" xr:uid="{00000000-0005-0000-0000-0000E4270000}"/>
    <cellStyle name="Check Cell 28 2 5 3 2 2" xfId="10213" xr:uid="{00000000-0005-0000-0000-0000E5270000}"/>
    <cellStyle name="Check Cell 28 2 5 3 3" xfId="10214" xr:uid="{00000000-0005-0000-0000-0000E6270000}"/>
    <cellStyle name="Check Cell 28 2 5 4" xfId="10215" xr:uid="{00000000-0005-0000-0000-0000E7270000}"/>
    <cellStyle name="Check Cell 28 2 5 4 2" xfId="10216" xr:uid="{00000000-0005-0000-0000-0000E8270000}"/>
    <cellStyle name="Check Cell 28 2 5 4 2 2" xfId="10217" xr:uid="{00000000-0005-0000-0000-0000E9270000}"/>
    <cellStyle name="Check Cell 28 2 5 4 3" xfId="10218" xr:uid="{00000000-0005-0000-0000-0000EA270000}"/>
    <cellStyle name="Check Cell 28 2 5 5" xfId="10219" xr:uid="{00000000-0005-0000-0000-0000EB270000}"/>
    <cellStyle name="Check Cell 28 2 5 5 2" xfId="10220" xr:uid="{00000000-0005-0000-0000-0000EC270000}"/>
    <cellStyle name="Check Cell 28 2 5 5 2 2" xfId="10221" xr:uid="{00000000-0005-0000-0000-0000ED270000}"/>
    <cellStyle name="Check Cell 28 2 5 5 3" xfId="10222" xr:uid="{00000000-0005-0000-0000-0000EE270000}"/>
    <cellStyle name="Check Cell 28 2 5 6" xfId="10223" xr:uid="{00000000-0005-0000-0000-0000EF270000}"/>
    <cellStyle name="Check Cell 28 2 5 6 2" xfId="10224" xr:uid="{00000000-0005-0000-0000-0000F0270000}"/>
    <cellStyle name="Check Cell 28 2 5 6 2 2" xfId="10225" xr:uid="{00000000-0005-0000-0000-0000F1270000}"/>
    <cellStyle name="Check Cell 28 2 5 6 3" xfId="10226" xr:uid="{00000000-0005-0000-0000-0000F2270000}"/>
    <cellStyle name="Check Cell 28 2 5 7" xfId="10227" xr:uid="{00000000-0005-0000-0000-0000F3270000}"/>
    <cellStyle name="Check Cell 28 2 5 7 2" xfId="10228" xr:uid="{00000000-0005-0000-0000-0000F4270000}"/>
    <cellStyle name="Check Cell 28 2 5 7 2 2" xfId="10229" xr:uid="{00000000-0005-0000-0000-0000F5270000}"/>
    <cellStyle name="Check Cell 28 2 5 7 3" xfId="10230" xr:uid="{00000000-0005-0000-0000-0000F6270000}"/>
    <cellStyle name="Check Cell 28 2 5 8" xfId="10231" xr:uid="{00000000-0005-0000-0000-0000F7270000}"/>
    <cellStyle name="Check Cell 28 2 5 8 2" xfId="10232" xr:uid="{00000000-0005-0000-0000-0000F8270000}"/>
    <cellStyle name="Check Cell 28 2 5 8 2 2" xfId="10233" xr:uid="{00000000-0005-0000-0000-0000F9270000}"/>
    <cellStyle name="Check Cell 28 2 5 8 3" xfId="10234" xr:uid="{00000000-0005-0000-0000-0000FA270000}"/>
    <cellStyle name="Check Cell 28 2 5 9" xfId="10235" xr:uid="{00000000-0005-0000-0000-0000FB270000}"/>
    <cellStyle name="Check Cell 28 2 5 9 2" xfId="10236" xr:uid="{00000000-0005-0000-0000-0000FC270000}"/>
    <cellStyle name="Check Cell 28 2 5 9 2 2" xfId="10237" xr:uid="{00000000-0005-0000-0000-0000FD270000}"/>
    <cellStyle name="Check Cell 28 2 5 9 3" xfId="10238" xr:uid="{00000000-0005-0000-0000-0000FE270000}"/>
    <cellStyle name="Check Cell 28 2 6" xfId="10239" xr:uid="{00000000-0005-0000-0000-0000FF270000}"/>
    <cellStyle name="Check Cell 28 2 6 2" xfId="10240" xr:uid="{00000000-0005-0000-0000-000000280000}"/>
    <cellStyle name="Check Cell 28 2 6 2 2" xfId="10241" xr:uid="{00000000-0005-0000-0000-000001280000}"/>
    <cellStyle name="Check Cell 28 2 6 3" xfId="10242" xr:uid="{00000000-0005-0000-0000-000002280000}"/>
    <cellStyle name="Check Cell 28 2 7" xfId="10243" xr:uid="{00000000-0005-0000-0000-000003280000}"/>
    <cellStyle name="Check Cell 28 2 7 2" xfId="10244" xr:uid="{00000000-0005-0000-0000-000004280000}"/>
    <cellStyle name="Check Cell 28 2 7 2 2" xfId="10245" xr:uid="{00000000-0005-0000-0000-000005280000}"/>
    <cellStyle name="Check Cell 28 2 7 3" xfId="10246" xr:uid="{00000000-0005-0000-0000-000006280000}"/>
    <cellStyle name="Check Cell 28 2 8" xfId="10247" xr:uid="{00000000-0005-0000-0000-000007280000}"/>
    <cellStyle name="Check Cell 28 2 8 2" xfId="10248" xr:uid="{00000000-0005-0000-0000-000008280000}"/>
    <cellStyle name="Check Cell 28 2 8 2 2" xfId="10249" xr:uid="{00000000-0005-0000-0000-000009280000}"/>
    <cellStyle name="Check Cell 28 2 8 3" xfId="10250" xr:uid="{00000000-0005-0000-0000-00000A280000}"/>
    <cellStyle name="Check Cell 28 2 9" xfId="10251" xr:uid="{00000000-0005-0000-0000-00000B280000}"/>
    <cellStyle name="Check Cell 28 2 9 2" xfId="10252" xr:uid="{00000000-0005-0000-0000-00000C280000}"/>
    <cellStyle name="Check Cell 28 2 9 2 2" xfId="10253" xr:uid="{00000000-0005-0000-0000-00000D280000}"/>
    <cellStyle name="Check Cell 28 2 9 3" xfId="10254" xr:uid="{00000000-0005-0000-0000-00000E280000}"/>
    <cellStyle name="Check Cell 28 3" xfId="10255" xr:uid="{00000000-0005-0000-0000-00000F280000}"/>
    <cellStyle name="Check Cell 28 3 2" xfId="10256" xr:uid="{00000000-0005-0000-0000-000010280000}"/>
    <cellStyle name="Check Cell 28 3 2 2" xfId="10257" xr:uid="{00000000-0005-0000-0000-000011280000}"/>
    <cellStyle name="Check Cell 28 3 3" xfId="10258" xr:uid="{00000000-0005-0000-0000-000012280000}"/>
    <cellStyle name="Check Cell 28 4" xfId="10259" xr:uid="{00000000-0005-0000-0000-000013280000}"/>
    <cellStyle name="Check Cell 28 4 2" xfId="10260" xr:uid="{00000000-0005-0000-0000-000014280000}"/>
    <cellStyle name="Check Cell 29" xfId="10261" xr:uid="{00000000-0005-0000-0000-000015280000}"/>
    <cellStyle name="Check Cell 29 2" xfId="10262" xr:uid="{00000000-0005-0000-0000-000016280000}"/>
    <cellStyle name="Check Cell 29 2 10" xfId="10263" xr:uid="{00000000-0005-0000-0000-000017280000}"/>
    <cellStyle name="Check Cell 29 2 10 2" xfId="10264" xr:uid="{00000000-0005-0000-0000-000018280000}"/>
    <cellStyle name="Check Cell 29 2 10 2 2" xfId="10265" xr:uid="{00000000-0005-0000-0000-000019280000}"/>
    <cellStyle name="Check Cell 29 2 10 3" xfId="10266" xr:uid="{00000000-0005-0000-0000-00001A280000}"/>
    <cellStyle name="Check Cell 29 2 11" xfId="10267" xr:uid="{00000000-0005-0000-0000-00001B280000}"/>
    <cellStyle name="Check Cell 29 2 11 2" xfId="10268" xr:uid="{00000000-0005-0000-0000-00001C280000}"/>
    <cellStyle name="Check Cell 29 2 11 2 2" xfId="10269" xr:uid="{00000000-0005-0000-0000-00001D280000}"/>
    <cellStyle name="Check Cell 29 2 11 3" xfId="10270" xr:uid="{00000000-0005-0000-0000-00001E280000}"/>
    <cellStyle name="Check Cell 29 2 12" xfId="10271" xr:uid="{00000000-0005-0000-0000-00001F280000}"/>
    <cellStyle name="Check Cell 29 2 12 2" xfId="10272" xr:uid="{00000000-0005-0000-0000-000020280000}"/>
    <cellStyle name="Check Cell 29 2 12 2 2" xfId="10273" xr:uid="{00000000-0005-0000-0000-000021280000}"/>
    <cellStyle name="Check Cell 29 2 12 3" xfId="10274" xr:uid="{00000000-0005-0000-0000-000022280000}"/>
    <cellStyle name="Check Cell 29 2 13" xfId="10275" xr:uid="{00000000-0005-0000-0000-000023280000}"/>
    <cellStyle name="Check Cell 29 2 13 2" xfId="10276" xr:uid="{00000000-0005-0000-0000-000024280000}"/>
    <cellStyle name="Check Cell 29 2 13 2 2" xfId="10277" xr:uid="{00000000-0005-0000-0000-000025280000}"/>
    <cellStyle name="Check Cell 29 2 13 3" xfId="10278" xr:uid="{00000000-0005-0000-0000-000026280000}"/>
    <cellStyle name="Check Cell 29 2 2" xfId="10279" xr:uid="{00000000-0005-0000-0000-000027280000}"/>
    <cellStyle name="Check Cell 29 2 2 2" xfId="10280" xr:uid="{00000000-0005-0000-0000-000028280000}"/>
    <cellStyle name="Check Cell 29 2 2 2 2" xfId="10281" xr:uid="{00000000-0005-0000-0000-000029280000}"/>
    <cellStyle name="Check Cell 29 2 2 2 2 2" xfId="10282" xr:uid="{00000000-0005-0000-0000-00002A280000}"/>
    <cellStyle name="Check Cell 29 2 2 2 3" xfId="10283" xr:uid="{00000000-0005-0000-0000-00002B280000}"/>
    <cellStyle name="Check Cell 29 2 2 3" xfId="10284" xr:uid="{00000000-0005-0000-0000-00002C280000}"/>
    <cellStyle name="Check Cell 29 2 2 3 2" xfId="10285" xr:uid="{00000000-0005-0000-0000-00002D280000}"/>
    <cellStyle name="Check Cell 29 2 2 3 2 2" xfId="10286" xr:uid="{00000000-0005-0000-0000-00002E280000}"/>
    <cellStyle name="Check Cell 29 2 2 3 3" xfId="10287" xr:uid="{00000000-0005-0000-0000-00002F280000}"/>
    <cellStyle name="Check Cell 29 2 2 4" xfId="10288" xr:uid="{00000000-0005-0000-0000-000030280000}"/>
    <cellStyle name="Check Cell 29 2 2 4 2" xfId="10289" xr:uid="{00000000-0005-0000-0000-000031280000}"/>
    <cellStyle name="Check Cell 29 2 2 4 2 2" xfId="10290" xr:uid="{00000000-0005-0000-0000-000032280000}"/>
    <cellStyle name="Check Cell 29 2 2 4 3" xfId="10291" xr:uid="{00000000-0005-0000-0000-000033280000}"/>
    <cellStyle name="Check Cell 29 2 2 5" xfId="10292" xr:uid="{00000000-0005-0000-0000-000034280000}"/>
    <cellStyle name="Check Cell 29 2 2 5 2" xfId="10293" xr:uid="{00000000-0005-0000-0000-000035280000}"/>
    <cellStyle name="Check Cell 29 2 2 5 2 2" xfId="10294" xr:uid="{00000000-0005-0000-0000-000036280000}"/>
    <cellStyle name="Check Cell 29 2 2 5 3" xfId="10295" xr:uid="{00000000-0005-0000-0000-000037280000}"/>
    <cellStyle name="Check Cell 29 2 2 6" xfId="10296" xr:uid="{00000000-0005-0000-0000-000038280000}"/>
    <cellStyle name="Check Cell 29 2 2 6 2" xfId="10297" xr:uid="{00000000-0005-0000-0000-000039280000}"/>
    <cellStyle name="Check Cell 29 2 2 6 2 2" xfId="10298" xr:uid="{00000000-0005-0000-0000-00003A280000}"/>
    <cellStyle name="Check Cell 29 2 2 6 3" xfId="10299" xr:uid="{00000000-0005-0000-0000-00003B280000}"/>
    <cellStyle name="Check Cell 29 2 2 7" xfId="10300" xr:uid="{00000000-0005-0000-0000-00003C280000}"/>
    <cellStyle name="Check Cell 29 2 2 7 2" xfId="10301" xr:uid="{00000000-0005-0000-0000-00003D280000}"/>
    <cellStyle name="Check Cell 29 2 2 7 2 2" xfId="10302" xr:uid="{00000000-0005-0000-0000-00003E280000}"/>
    <cellStyle name="Check Cell 29 2 2 7 3" xfId="10303" xr:uid="{00000000-0005-0000-0000-00003F280000}"/>
    <cellStyle name="Check Cell 29 2 2 8" xfId="10304" xr:uid="{00000000-0005-0000-0000-000040280000}"/>
    <cellStyle name="Check Cell 29 2 2 8 2" xfId="10305" xr:uid="{00000000-0005-0000-0000-000041280000}"/>
    <cellStyle name="Check Cell 29 2 2 8 2 2" xfId="10306" xr:uid="{00000000-0005-0000-0000-000042280000}"/>
    <cellStyle name="Check Cell 29 2 2 8 3" xfId="10307" xr:uid="{00000000-0005-0000-0000-000043280000}"/>
    <cellStyle name="Check Cell 29 2 2 9" xfId="10308" xr:uid="{00000000-0005-0000-0000-000044280000}"/>
    <cellStyle name="Check Cell 29 2 2 9 2" xfId="10309" xr:uid="{00000000-0005-0000-0000-000045280000}"/>
    <cellStyle name="Check Cell 29 2 2 9 2 2" xfId="10310" xr:uid="{00000000-0005-0000-0000-000046280000}"/>
    <cellStyle name="Check Cell 29 2 2 9 3" xfId="10311" xr:uid="{00000000-0005-0000-0000-000047280000}"/>
    <cellStyle name="Check Cell 29 2 3" xfId="10312" xr:uid="{00000000-0005-0000-0000-000048280000}"/>
    <cellStyle name="Check Cell 29 2 3 2" xfId="10313" xr:uid="{00000000-0005-0000-0000-000049280000}"/>
    <cellStyle name="Check Cell 29 2 3 2 2" xfId="10314" xr:uid="{00000000-0005-0000-0000-00004A280000}"/>
    <cellStyle name="Check Cell 29 2 3 2 2 2" xfId="10315" xr:uid="{00000000-0005-0000-0000-00004B280000}"/>
    <cellStyle name="Check Cell 29 2 3 2 3" xfId="10316" xr:uid="{00000000-0005-0000-0000-00004C280000}"/>
    <cellStyle name="Check Cell 29 2 3 3" xfId="10317" xr:uid="{00000000-0005-0000-0000-00004D280000}"/>
    <cellStyle name="Check Cell 29 2 3 3 2" xfId="10318" xr:uid="{00000000-0005-0000-0000-00004E280000}"/>
    <cellStyle name="Check Cell 29 2 3 3 2 2" xfId="10319" xr:uid="{00000000-0005-0000-0000-00004F280000}"/>
    <cellStyle name="Check Cell 29 2 3 3 3" xfId="10320" xr:uid="{00000000-0005-0000-0000-000050280000}"/>
    <cellStyle name="Check Cell 29 2 3 4" xfId="10321" xr:uid="{00000000-0005-0000-0000-000051280000}"/>
    <cellStyle name="Check Cell 29 2 3 4 2" xfId="10322" xr:uid="{00000000-0005-0000-0000-000052280000}"/>
    <cellStyle name="Check Cell 29 2 3 4 2 2" xfId="10323" xr:uid="{00000000-0005-0000-0000-000053280000}"/>
    <cellStyle name="Check Cell 29 2 3 4 3" xfId="10324" xr:uid="{00000000-0005-0000-0000-000054280000}"/>
    <cellStyle name="Check Cell 29 2 3 5" xfId="10325" xr:uid="{00000000-0005-0000-0000-000055280000}"/>
    <cellStyle name="Check Cell 29 2 3 5 2" xfId="10326" xr:uid="{00000000-0005-0000-0000-000056280000}"/>
    <cellStyle name="Check Cell 29 2 3 5 2 2" xfId="10327" xr:uid="{00000000-0005-0000-0000-000057280000}"/>
    <cellStyle name="Check Cell 29 2 3 5 3" xfId="10328" xr:uid="{00000000-0005-0000-0000-000058280000}"/>
    <cellStyle name="Check Cell 29 2 3 6" xfId="10329" xr:uid="{00000000-0005-0000-0000-000059280000}"/>
    <cellStyle name="Check Cell 29 2 3 6 2" xfId="10330" xr:uid="{00000000-0005-0000-0000-00005A280000}"/>
    <cellStyle name="Check Cell 29 2 3 6 2 2" xfId="10331" xr:uid="{00000000-0005-0000-0000-00005B280000}"/>
    <cellStyle name="Check Cell 29 2 3 6 3" xfId="10332" xr:uid="{00000000-0005-0000-0000-00005C280000}"/>
    <cellStyle name="Check Cell 29 2 3 7" xfId="10333" xr:uid="{00000000-0005-0000-0000-00005D280000}"/>
    <cellStyle name="Check Cell 29 2 3 7 2" xfId="10334" xr:uid="{00000000-0005-0000-0000-00005E280000}"/>
    <cellStyle name="Check Cell 29 2 3 7 2 2" xfId="10335" xr:uid="{00000000-0005-0000-0000-00005F280000}"/>
    <cellStyle name="Check Cell 29 2 3 7 3" xfId="10336" xr:uid="{00000000-0005-0000-0000-000060280000}"/>
    <cellStyle name="Check Cell 29 2 3 8" xfId="10337" xr:uid="{00000000-0005-0000-0000-000061280000}"/>
    <cellStyle name="Check Cell 29 2 3 8 2" xfId="10338" xr:uid="{00000000-0005-0000-0000-000062280000}"/>
    <cellStyle name="Check Cell 29 2 3 8 2 2" xfId="10339" xr:uid="{00000000-0005-0000-0000-000063280000}"/>
    <cellStyle name="Check Cell 29 2 3 8 3" xfId="10340" xr:uid="{00000000-0005-0000-0000-000064280000}"/>
    <cellStyle name="Check Cell 29 2 3 9" xfId="10341" xr:uid="{00000000-0005-0000-0000-000065280000}"/>
    <cellStyle name="Check Cell 29 2 3 9 2" xfId="10342" xr:uid="{00000000-0005-0000-0000-000066280000}"/>
    <cellStyle name="Check Cell 29 2 3 9 2 2" xfId="10343" xr:uid="{00000000-0005-0000-0000-000067280000}"/>
    <cellStyle name="Check Cell 29 2 3 9 3" xfId="10344" xr:uid="{00000000-0005-0000-0000-000068280000}"/>
    <cellStyle name="Check Cell 29 2 4" xfId="10345" xr:uid="{00000000-0005-0000-0000-000069280000}"/>
    <cellStyle name="Check Cell 29 2 4 2" xfId="10346" xr:uid="{00000000-0005-0000-0000-00006A280000}"/>
    <cellStyle name="Check Cell 29 2 4 2 2" xfId="10347" xr:uid="{00000000-0005-0000-0000-00006B280000}"/>
    <cellStyle name="Check Cell 29 2 4 2 2 2" xfId="10348" xr:uid="{00000000-0005-0000-0000-00006C280000}"/>
    <cellStyle name="Check Cell 29 2 4 2 3" xfId="10349" xr:uid="{00000000-0005-0000-0000-00006D280000}"/>
    <cellStyle name="Check Cell 29 2 4 3" xfId="10350" xr:uid="{00000000-0005-0000-0000-00006E280000}"/>
    <cellStyle name="Check Cell 29 2 4 3 2" xfId="10351" xr:uid="{00000000-0005-0000-0000-00006F280000}"/>
    <cellStyle name="Check Cell 29 2 4 3 2 2" xfId="10352" xr:uid="{00000000-0005-0000-0000-000070280000}"/>
    <cellStyle name="Check Cell 29 2 4 3 3" xfId="10353" xr:uid="{00000000-0005-0000-0000-000071280000}"/>
    <cellStyle name="Check Cell 29 2 4 4" xfId="10354" xr:uid="{00000000-0005-0000-0000-000072280000}"/>
    <cellStyle name="Check Cell 29 2 4 4 2" xfId="10355" xr:uid="{00000000-0005-0000-0000-000073280000}"/>
    <cellStyle name="Check Cell 29 2 4 4 2 2" xfId="10356" xr:uid="{00000000-0005-0000-0000-000074280000}"/>
    <cellStyle name="Check Cell 29 2 4 4 3" xfId="10357" xr:uid="{00000000-0005-0000-0000-000075280000}"/>
    <cellStyle name="Check Cell 29 2 4 5" xfId="10358" xr:uid="{00000000-0005-0000-0000-000076280000}"/>
    <cellStyle name="Check Cell 29 2 4 5 2" xfId="10359" xr:uid="{00000000-0005-0000-0000-000077280000}"/>
    <cellStyle name="Check Cell 29 2 4 5 2 2" xfId="10360" xr:uid="{00000000-0005-0000-0000-000078280000}"/>
    <cellStyle name="Check Cell 29 2 4 5 3" xfId="10361" xr:uid="{00000000-0005-0000-0000-000079280000}"/>
    <cellStyle name="Check Cell 29 2 4 6" xfId="10362" xr:uid="{00000000-0005-0000-0000-00007A280000}"/>
    <cellStyle name="Check Cell 29 2 4 6 2" xfId="10363" xr:uid="{00000000-0005-0000-0000-00007B280000}"/>
    <cellStyle name="Check Cell 29 2 4 6 2 2" xfId="10364" xr:uid="{00000000-0005-0000-0000-00007C280000}"/>
    <cellStyle name="Check Cell 29 2 4 6 3" xfId="10365" xr:uid="{00000000-0005-0000-0000-00007D280000}"/>
    <cellStyle name="Check Cell 29 2 4 7" xfId="10366" xr:uid="{00000000-0005-0000-0000-00007E280000}"/>
    <cellStyle name="Check Cell 29 2 4 7 2" xfId="10367" xr:uid="{00000000-0005-0000-0000-00007F280000}"/>
    <cellStyle name="Check Cell 29 2 4 7 2 2" xfId="10368" xr:uid="{00000000-0005-0000-0000-000080280000}"/>
    <cellStyle name="Check Cell 29 2 4 7 3" xfId="10369" xr:uid="{00000000-0005-0000-0000-000081280000}"/>
    <cellStyle name="Check Cell 29 2 4 8" xfId="10370" xr:uid="{00000000-0005-0000-0000-000082280000}"/>
    <cellStyle name="Check Cell 29 2 4 8 2" xfId="10371" xr:uid="{00000000-0005-0000-0000-000083280000}"/>
    <cellStyle name="Check Cell 29 2 4 8 2 2" xfId="10372" xr:uid="{00000000-0005-0000-0000-000084280000}"/>
    <cellStyle name="Check Cell 29 2 4 8 3" xfId="10373" xr:uid="{00000000-0005-0000-0000-000085280000}"/>
    <cellStyle name="Check Cell 29 2 4 9" xfId="10374" xr:uid="{00000000-0005-0000-0000-000086280000}"/>
    <cellStyle name="Check Cell 29 2 4 9 2" xfId="10375" xr:uid="{00000000-0005-0000-0000-000087280000}"/>
    <cellStyle name="Check Cell 29 2 4 9 2 2" xfId="10376" xr:uid="{00000000-0005-0000-0000-000088280000}"/>
    <cellStyle name="Check Cell 29 2 4 9 3" xfId="10377" xr:uid="{00000000-0005-0000-0000-000089280000}"/>
    <cellStyle name="Check Cell 29 2 5" xfId="10378" xr:uid="{00000000-0005-0000-0000-00008A280000}"/>
    <cellStyle name="Check Cell 29 2 5 2" xfId="10379" xr:uid="{00000000-0005-0000-0000-00008B280000}"/>
    <cellStyle name="Check Cell 29 2 5 2 2" xfId="10380" xr:uid="{00000000-0005-0000-0000-00008C280000}"/>
    <cellStyle name="Check Cell 29 2 5 2 2 2" xfId="10381" xr:uid="{00000000-0005-0000-0000-00008D280000}"/>
    <cellStyle name="Check Cell 29 2 5 2 3" xfId="10382" xr:uid="{00000000-0005-0000-0000-00008E280000}"/>
    <cellStyle name="Check Cell 29 2 5 3" xfId="10383" xr:uid="{00000000-0005-0000-0000-00008F280000}"/>
    <cellStyle name="Check Cell 29 2 5 3 2" xfId="10384" xr:uid="{00000000-0005-0000-0000-000090280000}"/>
    <cellStyle name="Check Cell 29 2 5 3 2 2" xfId="10385" xr:uid="{00000000-0005-0000-0000-000091280000}"/>
    <cellStyle name="Check Cell 29 2 5 3 3" xfId="10386" xr:uid="{00000000-0005-0000-0000-000092280000}"/>
    <cellStyle name="Check Cell 29 2 5 4" xfId="10387" xr:uid="{00000000-0005-0000-0000-000093280000}"/>
    <cellStyle name="Check Cell 29 2 5 4 2" xfId="10388" xr:uid="{00000000-0005-0000-0000-000094280000}"/>
    <cellStyle name="Check Cell 29 2 5 4 2 2" xfId="10389" xr:uid="{00000000-0005-0000-0000-000095280000}"/>
    <cellStyle name="Check Cell 29 2 5 4 3" xfId="10390" xr:uid="{00000000-0005-0000-0000-000096280000}"/>
    <cellStyle name="Check Cell 29 2 5 5" xfId="10391" xr:uid="{00000000-0005-0000-0000-000097280000}"/>
    <cellStyle name="Check Cell 29 2 5 5 2" xfId="10392" xr:uid="{00000000-0005-0000-0000-000098280000}"/>
    <cellStyle name="Check Cell 29 2 5 5 2 2" xfId="10393" xr:uid="{00000000-0005-0000-0000-000099280000}"/>
    <cellStyle name="Check Cell 29 2 5 5 3" xfId="10394" xr:uid="{00000000-0005-0000-0000-00009A280000}"/>
    <cellStyle name="Check Cell 29 2 5 6" xfId="10395" xr:uid="{00000000-0005-0000-0000-00009B280000}"/>
    <cellStyle name="Check Cell 29 2 5 6 2" xfId="10396" xr:uid="{00000000-0005-0000-0000-00009C280000}"/>
    <cellStyle name="Check Cell 29 2 5 6 2 2" xfId="10397" xr:uid="{00000000-0005-0000-0000-00009D280000}"/>
    <cellStyle name="Check Cell 29 2 5 6 3" xfId="10398" xr:uid="{00000000-0005-0000-0000-00009E280000}"/>
    <cellStyle name="Check Cell 29 2 5 7" xfId="10399" xr:uid="{00000000-0005-0000-0000-00009F280000}"/>
    <cellStyle name="Check Cell 29 2 5 7 2" xfId="10400" xr:uid="{00000000-0005-0000-0000-0000A0280000}"/>
    <cellStyle name="Check Cell 29 2 5 7 2 2" xfId="10401" xr:uid="{00000000-0005-0000-0000-0000A1280000}"/>
    <cellStyle name="Check Cell 29 2 5 7 3" xfId="10402" xr:uid="{00000000-0005-0000-0000-0000A2280000}"/>
    <cellStyle name="Check Cell 29 2 5 8" xfId="10403" xr:uid="{00000000-0005-0000-0000-0000A3280000}"/>
    <cellStyle name="Check Cell 29 2 5 8 2" xfId="10404" xr:uid="{00000000-0005-0000-0000-0000A4280000}"/>
    <cellStyle name="Check Cell 29 2 5 8 2 2" xfId="10405" xr:uid="{00000000-0005-0000-0000-0000A5280000}"/>
    <cellStyle name="Check Cell 29 2 5 8 3" xfId="10406" xr:uid="{00000000-0005-0000-0000-0000A6280000}"/>
    <cellStyle name="Check Cell 29 2 5 9" xfId="10407" xr:uid="{00000000-0005-0000-0000-0000A7280000}"/>
    <cellStyle name="Check Cell 29 2 5 9 2" xfId="10408" xr:uid="{00000000-0005-0000-0000-0000A8280000}"/>
    <cellStyle name="Check Cell 29 2 5 9 2 2" xfId="10409" xr:uid="{00000000-0005-0000-0000-0000A9280000}"/>
    <cellStyle name="Check Cell 29 2 5 9 3" xfId="10410" xr:uid="{00000000-0005-0000-0000-0000AA280000}"/>
    <cellStyle name="Check Cell 29 2 6" xfId="10411" xr:uid="{00000000-0005-0000-0000-0000AB280000}"/>
    <cellStyle name="Check Cell 29 2 6 2" xfId="10412" xr:uid="{00000000-0005-0000-0000-0000AC280000}"/>
    <cellStyle name="Check Cell 29 2 6 2 2" xfId="10413" xr:uid="{00000000-0005-0000-0000-0000AD280000}"/>
    <cellStyle name="Check Cell 29 2 6 3" xfId="10414" xr:uid="{00000000-0005-0000-0000-0000AE280000}"/>
    <cellStyle name="Check Cell 29 2 7" xfId="10415" xr:uid="{00000000-0005-0000-0000-0000AF280000}"/>
    <cellStyle name="Check Cell 29 2 7 2" xfId="10416" xr:uid="{00000000-0005-0000-0000-0000B0280000}"/>
    <cellStyle name="Check Cell 29 2 7 2 2" xfId="10417" xr:uid="{00000000-0005-0000-0000-0000B1280000}"/>
    <cellStyle name="Check Cell 29 2 7 3" xfId="10418" xr:uid="{00000000-0005-0000-0000-0000B2280000}"/>
    <cellStyle name="Check Cell 29 2 8" xfId="10419" xr:uid="{00000000-0005-0000-0000-0000B3280000}"/>
    <cellStyle name="Check Cell 29 2 8 2" xfId="10420" xr:uid="{00000000-0005-0000-0000-0000B4280000}"/>
    <cellStyle name="Check Cell 29 2 8 2 2" xfId="10421" xr:uid="{00000000-0005-0000-0000-0000B5280000}"/>
    <cellStyle name="Check Cell 29 2 8 3" xfId="10422" xr:uid="{00000000-0005-0000-0000-0000B6280000}"/>
    <cellStyle name="Check Cell 29 2 9" xfId="10423" xr:uid="{00000000-0005-0000-0000-0000B7280000}"/>
    <cellStyle name="Check Cell 29 2 9 2" xfId="10424" xr:uid="{00000000-0005-0000-0000-0000B8280000}"/>
    <cellStyle name="Check Cell 29 2 9 2 2" xfId="10425" xr:uid="{00000000-0005-0000-0000-0000B9280000}"/>
    <cellStyle name="Check Cell 29 2 9 3" xfId="10426" xr:uid="{00000000-0005-0000-0000-0000BA280000}"/>
    <cellStyle name="Check Cell 29 3" xfId="10427" xr:uid="{00000000-0005-0000-0000-0000BB280000}"/>
    <cellStyle name="Check Cell 29 3 2" xfId="10428" xr:uid="{00000000-0005-0000-0000-0000BC280000}"/>
    <cellStyle name="Check Cell 29 3 2 2" xfId="10429" xr:uid="{00000000-0005-0000-0000-0000BD280000}"/>
    <cellStyle name="Check Cell 29 3 3" xfId="10430" xr:uid="{00000000-0005-0000-0000-0000BE280000}"/>
    <cellStyle name="Check Cell 29 4" xfId="10431" xr:uid="{00000000-0005-0000-0000-0000BF280000}"/>
    <cellStyle name="Check Cell 29 4 2" xfId="10432" xr:uid="{00000000-0005-0000-0000-0000C0280000}"/>
    <cellStyle name="Check Cell 3" xfId="10433" xr:uid="{00000000-0005-0000-0000-0000C1280000}"/>
    <cellStyle name="Check Cell 3 2" xfId="10434" xr:uid="{00000000-0005-0000-0000-0000C2280000}"/>
    <cellStyle name="Check Cell 3 2 10" xfId="10435" xr:uid="{00000000-0005-0000-0000-0000C3280000}"/>
    <cellStyle name="Check Cell 3 2 10 2" xfId="10436" xr:uid="{00000000-0005-0000-0000-0000C4280000}"/>
    <cellStyle name="Check Cell 3 2 10 2 2" xfId="10437" xr:uid="{00000000-0005-0000-0000-0000C5280000}"/>
    <cellStyle name="Check Cell 3 2 10 3" xfId="10438" xr:uid="{00000000-0005-0000-0000-0000C6280000}"/>
    <cellStyle name="Check Cell 3 2 11" xfId="10439" xr:uid="{00000000-0005-0000-0000-0000C7280000}"/>
    <cellStyle name="Check Cell 3 2 11 2" xfId="10440" xr:uid="{00000000-0005-0000-0000-0000C8280000}"/>
    <cellStyle name="Check Cell 3 2 11 2 2" xfId="10441" xr:uid="{00000000-0005-0000-0000-0000C9280000}"/>
    <cellStyle name="Check Cell 3 2 11 3" xfId="10442" xr:uid="{00000000-0005-0000-0000-0000CA280000}"/>
    <cellStyle name="Check Cell 3 2 12" xfId="10443" xr:uid="{00000000-0005-0000-0000-0000CB280000}"/>
    <cellStyle name="Check Cell 3 2 12 2" xfId="10444" xr:uid="{00000000-0005-0000-0000-0000CC280000}"/>
    <cellStyle name="Check Cell 3 2 12 2 2" xfId="10445" xr:uid="{00000000-0005-0000-0000-0000CD280000}"/>
    <cellStyle name="Check Cell 3 2 12 3" xfId="10446" xr:uid="{00000000-0005-0000-0000-0000CE280000}"/>
    <cellStyle name="Check Cell 3 2 13" xfId="10447" xr:uid="{00000000-0005-0000-0000-0000CF280000}"/>
    <cellStyle name="Check Cell 3 2 13 2" xfId="10448" xr:uid="{00000000-0005-0000-0000-0000D0280000}"/>
    <cellStyle name="Check Cell 3 2 13 2 2" xfId="10449" xr:uid="{00000000-0005-0000-0000-0000D1280000}"/>
    <cellStyle name="Check Cell 3 2 13 3" xfId="10450" xr:uid="{00000000-0005-0000-0000-0000D2280000}"/>
    <cellStyle name="Check Cell 3 2 2" xfId="10451" xr:uid="{00000000-0005-0000-0000-0000D3280000}"/>
    <cellStyle name="Check Cell 3 2 2 2" xfId="10452" xr:uid="{00000000-0005-0000-0000-0000D4280000}"/>
    <cellStyle name="Check Cell 3 2 2 2 2" xfId="10453" xr:uid="{00000000-0005-0000-0000-0000D5280000}"/>
    <cellStyle name="Check Cell 3 2 2 2 2 2" xfId="10454" xr:uid="{00000000-0005-0000-0000-0000D6280000}"/>
    <cellStyle name="Check Cell 3 2 2 2 3" xfId="10455" xr:uid="{00000000-0005-0000-0000-0000D7280000}"/>
    <cellStyle name="Check Cell 3 2 2 3" xfId="10456" xr:uid="{00000000-0005-0000-0000-0000D8280000}"/>
    <cellStyle name="Check Cell 3 2 2 3 2" xfId="10457" xr:uid="{00000000-0005-0000-0000-0000D9280000}"/>
    <cellStyle name="Check Cell 3 2 2 3 2 2" xfId="10458" xr:uid="{00000000-0005-0000-0000-0000DA280000}"/>
    <cellStyle name="Check Cell 3 2 2 3 3" xfId="10459" xr:uid="{00000000-0005-0000-0000-0000DB280000}"/>
    <cellStyle name="Check Cell 3 2 2 4" xfId="10460" xr:uid="{00000000-0005-0000-0000-0000DC280000}"/>
    <cellStyle name="Check Cell 3 2 2 4 2" xfId="10461" xr:uid="{00000000-0005-0000-0000-0000DD280000}"/>
    <cellStyle name="Check Cell 3 2 2 4 2 2" xfId="10462" xr:uid="{00000000-0005-0000-0000-0000DE280000}"/>
    <cellStyle name="Check Cell 3 2 2 4 3" xfId="10463" xr:uid="{00000000-0005-0000-0000-0000DF280000}"/>
    <cellStyle name="Check Cell 3 2 2 5" xfId="10464" xr:uid="{00000000-0005-0000-0000-0000E0280000}"/>
    <cellStyle name="Check Cell 3 2 2 5 2" xfId="10465" xr:uid="{00000000-0005-0000-0000-0000E1280000}"/>
    <cellStyle name="Check Cell 3 2 2 5 2 2" xfId="10466" xr:uid="{00000000-0005-0000-0000-0000E2280000}"/>
    <cellStyle name="Check Cell 3 2 2 5 3" xfId="10467" xr:uid="{00000000-0005-0000-0000-0000E3280000}"/>
    <cellStyle name="Check Cell 3 2 2 6" xfId="10468" xr:uid="{00000000-0005-0000-0000-0000E4280000}"/>
    <cellStyle name="Check Cell 3 2 2 6 2" xfId="10469" xr:uid="{00000000-0005-0000-0000-0000E5280000}"/>
    <cellStyle name="Check Cell 3 2 2 6 2 2" xfId="10470" xr:uid="{00000000-0005-0000-0000-0000E6280000}"/>
    <cellStyle name="Check Cell 3 2 2 6 3" xfId="10471" xr:uid="{00000000-0005-0000-0000-0000E7280000}"/>
    <cellStyle name="Check Cell 3 2 2 7" xfId="10472" xr:uid="{00000000-0005-0000-0000-0000E8280000}"/>
    <cellStyle name="Check Cell 3 2 2 7 2" xfId="10473" xr:uid="{00000000-0005-0000-0000-0000E9280000}"/>
    <cellStyle name="Check Cell 3 2 2 7 2 2" xfId="10474" xr:uid="{00000000-0005-0000-0000-0000EA280000}"/>
    <cellStyle name="Check Cell 3 2 2 7 3" xfId="10475" xr:uid="{00000000-0005-0000-0000-0000EB280000}"/>
    <cellStyle name="Check Cell 3 2 2 8" xfId="10476" xr:uid="{00000000-0005-0000-0000-0000EC280000}"/>
    <cellStyle name="Check Cell 3 2 2 8 2" xfId="10477" xr:uid="{00000000-0005-0000-0000-0000ED280000}"/>
    <cellStyle name="Check Cell 3 2 2 8 2 2" xfId="10478" xr:uid="{00000000-0005-0000-0000-0000EE280000}"/>
    <cellStyle name="Check Cell 3 2 2 8 3" xfId="10479" xr:uid="{00000000-0005-0000-0000-0000EF280000}"/>
    <cellStyle name="Check Cell 3 2 2 9" xfId="10480" xr:uid="{00000000-0005-0000-0000-0000F0280000}"/>
    <cellStyle name="Check Cell 3 2 2 9 2" xfId="10481" xr:uid="{00000000-0005-0000-0000-0000F1280000}"/>
    <cellStyle name="Check Cell 3 2 2 9 2 2" xfId="10482" xr:uid="{00000000-0005-0000-0000-0000F2280000}"/>
    <cellStyle name="Check Cell 3 2 2 9 3" xfId="10483" xr:uid="{00000000-0005-0000-0000-0000F3280000}"/>
    <cellStyle name="Check Cell 3 2 3" xfId="10484" xr:uid="{00000000-0005-0000-0000-0000F4280000}"/>
    <cellStyle name="Check Cell 3 2 3 2" xfId="10485" xr:uid="{00000000-0005-0000-0000-0000F5280000}"/>
    <cellStyle name="Check Cell 3 2 3 2 2" xfId="10486" xr:uid="{00000000-0005-0000-0000-0000F6280000}"/>
    <cellStyle name="Check Cell 3 2 3 2 2 2" xfId="10487" xr:uid="{00000000-0005-0000-0000-0000F7280000}"/>
    <cellStyle name="Check Cell 3 2 3 2 3" xfId="10488" xr:uid="{00000000-0005-0000-0000-0000F8280000}"/>
    <cellStyle name="Check Cell 3 2 3 3" xfId="10489" xr:uid="{00000000-0005-0000-0000-0000F9280000}"/>
    <cellStyle name="Check Cell 3 2 3 3 2" xfId="10490" xr:uid="{00000000-0005-0000-0000-0000FA280000}"/>
    <cellStyle name="Check Cell 3 2 3 3 2 2" xfId="10491" xr:uid="{00000000-0005-0000-0000-0000FB280000}"/>
    <cellStyle name="Check Cell 3 2 3 3 3" xfId="10492" xr:uid="{00000000-0005-0000-0000-0000FC280000}"/>
    <cellStyle name="Check Cell 3 2 3 4" xfId="10493" xr:uid="{00000000-0005-0000-0000-0000FD280000}"/>
    <cellStyle name="Check Cell 3 2 3 4 2" xfId="10494" xr:uid="{00000000-0005-0000-0000-0000FE280000}"/>
    <cellStyle name="Check Cell 3 2 3 4 2 2" xfId="10495" xr:uid="{00000000-0005-0000-0000-0000FF280000}"/>
    <cellStyle name="Check Cell 3 2 3 4 3" xfId="10496" xr:uid="{00000000-0005-0000-0000-000000290000}"/>
    <cellStyle name="Check Cell 3 2 3 5" xfId="10497" xr:uid="{00000000-0005-0000-0000-000001290000}"/>
    <cellStyle name="Check Cell 3 2 3 5 2" xfId="10498" xr:uid="{00000000-0005-0000-0000-000002290000}"/>
    <cellStyle name="Check Cell 3 2 3 5 2 2" xfId="10499" xr:uid="{00000000-0005-0000-0000-000003290000}"/>
    <cellStyle name="Check Cell 3 2 3 5 3" xfId="10500" xr:uid="{00000000-0005-0000-0000-000004290000}"/>
    <cellStyle name="Check Cell 3 2 3 6" xfId="10501" xr:uid="{00000000-0005-0000-0000-000005290000}"/>
    <cellStyle name="Check Cell 3 2 3 6 2" xfId="10502" xr:uid="{00000000-0005-0000-0000-000006290000}"/>
    <cellStyle name="Check Cell 3 2 3 6 2 2" xfId="10503" xr:uid="{00000000-0005-0000-0000-000007290000}"/>
    <cellStyle name="Check Cell 3 2 3 6 3" xfId="10504" xr:uid="{00000000-0005-0000-0000-000008290000}"/>
    <cellStyle name="Check Cell 3 2 3 7" xfId="10505" xr:uid="{00000000-0005-0000-0000-000009290000}"/>
    <cellStyle name="Check Cell 3 2 3 7 2" xfId="10506" xr:uid="{00000000-0005-0000-0000-00000A290000}"/>
    <cellStyle name="Check Cell 3 2 3 7 2 2" xfId="10507" xr:uid="{00000000-0005-0000-0000-00000B290000}"/>
    <cellStyle name="Check Cell 3 2 3 7 3" xfId="10508" xr:uid="{00000000-0005-0000-0000-00000C290000}"/>
    <cellStyle name="Check Cell 3 2 3 8" xfId="10509" xr:uid="{00000000-0005-0000-0000-00000D290000}"/>
    <cellStyle name="Check Cell 3 2 3 8 2" xfId="10510" xr:uid="{00000000-0005-0000-0000-00000E290000}"/>
    <cellStyle name="Check Cell 3 2 3 8 2 2" xfId="10511" xr:uid="{00000000-0005-0000-0000-00000F290000}"/>
    <cellStyle name="Check Cell 3 2 3 8 3" xfId="10512" xr:uid="{00000000-0005-0000-0000-000010290000}"/>
    <cellStyle name="Check Cell 3 2 3 9" xfId="10513" xr:uid="{00000000-0005-0000-0000-000011290000}"/>
    <cellStyle name="Check Cell 3 2 3 9 2" xfId="10514" xr:uid="{00000000-0005-0000-0000-000012290000}"/>
    <cellStyle name="Check Cell 3 2 3 9 2 2" xfId="10515" xr:uid="{00000000-0005-0000-0000-000013290000}"/>
    <cellStyle name="Check Cell 3 2 3 9 3" xfId="10516" xr:uid="{00000000-0005-0000-0000-000014290000}"/>
    <cellStyle name="Check Cell 3 2 4" xfId="10517" xr:uid="{00000000-0005-0000-0000-000015290000}"/>
    <cellStyle name="Check Cell 3 2 4 2" xfId="10518" xr:uid="{00000000-0005-0000-0000-000016290000}"/>
    <cellStyle name="Check Cell 3 2 4 2 2" xfId="10519" xr:uid="{00000000-0005-0000-0000-000017290000}"/>
    <cellStyle name="Check Cell 3 2 4 2 2 2" xfId="10520" xr:uid="{00000000-0005-0000-0000-000018290000}"/>
    <cellStyle name="Check Cell 3 2 4 2 3" xfId="10521" xr:uid="{00000000-0005-0000-0000-000019290000}"/>
    <cellStyle name="Check Cell 3 2 4 3" xfId="10522" xr:uid="{00000000-0005-0000-0000-00001A290000}"/>
    <cellStyle name="Check Cell 3 2 4 3 2" xfId="10523" xr:uid="{00000000-0005-0000-0000-00001B290000}"/>
    <cellStyle name="Check Cell 3 2 4 3 2 2" xfId="10524" xr:uid="{00000000-0005-0000-0000-00001C290000}"/>
    <cellStyle name="Check Cell 3 2 4 3 3" xfId="10525" xr:uid="{00000000-0005-0000-0000-00001D290000}"/>
    <cellStyle name="Check Cell 3 2 4 4" xfId="10526" xr:uid="{00000000-0005-0000-0000-00001E290000}"/>
    <cellStyle name="Check Cell 3 2 4 4 2" xfId="10527" xr:uid="{00000000-0005-0000-0000-00001F290000}"/>
    <cellStyle name="Check Cell 3 2 4 4 2 2" xfId="10528" xr:uid="{00000000-0005-0000-0000-000020290000}"/>
    <cellStyle name="Check Cell 3 2 4 4 3" xfId="10529" xr:uid="{00000000-0005-0000-0000-000021290000}"/>
    <cellStyle name="Check Cell 3 2 4 5" xfId="10530" xr:uid="{00000000-0005-0000-0000-000022290000}"/>
    <cellStyle name="Check Cell 3 2 4 5 2" xfId="10531" xr:uid="{00000000-0005-0000-0000-000023290000}"/>
    <cellStyle name="Check Cell 3 2 4 5 2 2" xfId="10532" xr:uid="{00000000-0005-0000-0000-000024290000}"/>
    <cellStyle name="Check Cell 3 2 4 5 3" xfId="10533" xr:uid="{00000000-0005-0000-0000-000025290000}"/>
    <cellStyle name="Check Cell 3 2 4 6" xfId="10534" xr:uid="{00000000-0005-0000-0000-000026290000}"/>
    <cellStyle name="Check Cell 3 2 4 6 2" xfId="10535" xr:uid="{00000000-0005-0000-0000-000027290000}"/>
    <cellStyle name="Check Cell 3 2 4 6 2 2" xfId="10536" xr:uid="{00000000-0005-0000-0000-000028290000}"/>
    <cellStyle name="Check Cell 3 2 4 6 3" xfId="10537" xr:uid="{00000000-0005-0000-0000-000029290000}"/>
    <cellStyle name="Check Cell 3 2 4 7" xfId="10538" xr:uid="{00000000-0005-0000-0000-00002A290000}"/>
    <cellStyle name="Check Cell 3 2 4 7 2" xfId="10539" xr:uid="{00000000-0005-0000-0000-00002B290000}"/>
    <cellStyle name="Check Cell 3 2 4 7 2 2" xfId="10540" xr:uid="{00000000-0005-0000-0000-00002C290000}"/>
    <cellStyle name="Check Cell 3 2 4 7 3" xfId="10541" xr:uid="{00000000-0005-0000-0000-00002D290000}"/>
    <cellStyle name="Check Cell 3 2 4 8" xfId="10542" xr:uid="{00000000-0005-0000-0000-00002E290000}"/>
    <cellStyle name="Check Cell 3 2 4 8 2" xfId="10543" xr:uid="{00000000-0005-0000-0000-00002F290000}"/>
    <cellStyle name="Check Cell 3 2 4 8 2 2" xfId="10544" xr:uid="{00000000-0005-0000-0000-000030290000}"/>
    <cellStyle name="Check Cell 3 2 4 8 3" xfId="10545" xr:uid="{00000000-0005-0000-0000-000031290000}"/>
    <cellStyle name="Check Cell 3 2 4 9" xfId="10546" xr:uid="{00000000-0005-0000-0000-000032290000}"/>
    <cellStyle name="Check Cell 3 2 4 9 2" xfId="10547" xr:uid="{00000000-0005-0000-0000-000033290000}"/>
    <cellStyle name="Check Cell 3 2 4 9 2 2" xfId="10548" xr:uid="{00000000-0005-0000-0000-000034290000}"/>
    <cellStyle name="Check Cell 3 2 4 9 3" xfId="10549" xr:uid="{00000000-0005-0000-0000-000035290000}"/>
    <cellStyle name="Check Cell 3 2 5" xfId="10550" xr:uid="{00000000-0005-0000-0000-000036290000}"/>
    <cellStyle name="Check Cell 3 2 5 2" xfId="10551" xr:uid="{00000000-0005-0000-0000-000037290000}"/>
    <cellStyle name="Check Cell 3 2 5 2 2" xfId="10552" xr:uid="{00000000-0005-0000-0000-000038290000}"/>
    <cellStyle name="Check Cell 3 2 5 2 2 2" xfId="10553" xr:uid="{00000000-0005-0000-0000-000039290000}"/>
    <cellStyle name="Check Cell 3 2 5 2 3" xfId="10554" xr:uid="{00000000-0005-0000-0000-00003A290000}"/>
    <cellStyle name="Check Cell 3 2 5 3" xfId="10555" xr:uid="{00000000-0005-0000-0000-00003B290000}"/>
    <cellStyle name="Check Cell 3 2 5 3 2" xfId="10556" xr:uid="{00000000-0005-0000-0000-00003C290000}"/>
    <cellStyle name="Check Cell 3 2 5 3 2 2" xfId="10557" xr:uid="{00000000-0005-0000-0000-00003D290000}"/>
    <cellStyle name="Check Cell 3 2 5 3 3" xfId="10558" xr:uid="{00000000-0005-0000-0000-00003E290000}"/>
    <cellStyle name="Check Cell 3 2 5 4" xfId="10559" xr:uid="{00000000-0005-0000-0000-00003F290000}"/>
    <cellStyle name="Check Cell 3 2 5 4 2" xfId="10560" xr:uid="{00000000-0005-0000-0000-000040290000}"/>
    <cellStyle name="Check Cell 3 2 5 4 2 2" xfId="10561" xr:uid="{00000000-0005-0000-0000-000041290000}"/>
    <cellStyle name="Check Cell 3 2 5 4 3" xfId="10562" xr:uid="{00000000-0005-0000-0000-000042290000}"/>
    <cellStyle name="Check Cell 3 2 5 5" xfId="10563" xr:uid="{00000000-0005-0000-0000-000043290000}"/>
    <cellStyle name="Check Cell 3 2 5 5 2" xfId="10564" xr:uid="{00000000-0005-0000-0000-000044290000}"/>
    <cellStyle name="Check Cell 3 2 5 5 2 2" xfId="10565" xr:uid="{00000000-0005-0000-0000-000045290000}"/>
    <cellStyle name="Check Cell 3 2 5 5 3" xfId="10566" xr:uid="{00000000-0005-0000-0000-000046290000}"/>
    <cellStyle name="Check Cell 3 2 5 6" xfId="10567" xr:uid="{00000000-0005-0000-0000-000047290000}"/>
    <cellStyle name="Check Cell 3 2 5 6 2" xfId="10568" xr:uid="{00000000-0005-0000-0000-000048290000}"/>
    <cellStyle name="Check Cell 3 2 5 6 2 2" xfId="10569" xr:uid="{00000000-0005-0000-0000-000049290000}"/>
    <cellStyle name="Check Cell 3 2 5 6 3" xfId="10570" xr:uid="{00000000-0005-0000-0000-00004A290000}"/>
    <cellStyle name="Check Cell 3 2 5 7" xfId="10571" xr:uid="{00000000-0005-0000-0000-00004B290000}"/>
    <cellStyle name="Check Cell 3 2 5 7 2" xfId="10572" xr:uid="{00000000-0005-0000-0000-00004C290000}"/>
    <cellStyle name="Check Cell 3 2 5 7 2 2" xfId="10573" xr:uid="{00000000-0005-0000-0000-00004D290000}"/>
    <cellStyle name="Check Cell 3 2 5 7 3" xfId="10574" xr:uid="{00000000-0005-0000-0000-00004E290000}"/>
    <cellStyle name="Check Cell 3 2 5 8" xfId="10575" xr:uid="{00000000-0005-0000-0000-00004F290000}"/>
    <cellStyle name="Check Cell 3 2 5 8 2" xfId="10576" xr:uid="{00000000-0005-0000-0000-000050290000}"/>
    <cellStyle name="Check Cell 3 2 5 8 2 2" xfId="10577" xr:uid="{00000000-0005-0000-0000-000051290000}"/>
    <cellStyle name="Check Cell 3 2 5 8 3" xfId="10578" xr:uid="{00000000-0005-0000-0000-000052290000}"/>
    <cellStyle name="Check Cell 3 2 5 9" xfId="10579" xr:uid="{00000000-0005-0000-0000-000053290000}"/>
    <cellStyle name="Check Cell 3 2 5 9 2" xfId="10580" xr:uid="{00000000-0005-0000-0000-000054290000}"/>
    <cellStyle name="Check Cell 3 2 5 9 2 2" xfId="10581" xr:uid="{00000000-0005-0000-0000-000055290000}"/>
    <cellStyle name="Check Cell 3 2 5 9 3" xfId="10582" xr:uid="{00000000-0005-0000-0000-000056290000}"/>
    <cellStyle name="Check Cell 3 2 6" xfId="10583" xr:uid="{00000000-0005-0000-0000-000057290000}"/>
    <cellStyle name="Check Cell 3 2 6 2" xfId="10584" xr:uid="{00000000-0005-0000-0000-000058290000}"/>
    <cellStyle name="Check Cell 3 2 6 2 2" xfId="10585" xr:uid="{00000000-0005-0000-0000-000059290000}"/>
    <cellStyle name="Check Cell 3 2 6 3" xfId="10586" xr:uid="{00000000-0005-0000-0000-00005A290000}"/>
    <cellStyle name="Check Cell 3 2 7" xfId="10587" xr:uid="{00000000-0005-0000-0000-00005B290000}"/>
    <cellStyle name="Check Cell 3 2 7 2" xfId="10588" xr:uid="{00000000-0005-0000-0000-00005C290000}"/>
    <cellStyle name="Check Cell 3 2 7 2 2" xfId="10589" xr:uid="{00000000-0005-0000-0000-00005D290000}"/>
    <cellStyle name="Check Cell 3 2 7 3" xfId="10590" xr:uid="{00000000-0005-0000-0000-00005E290000}"/>
    <cellStyle name="Check Cell 3 2 8" xfId="10591" xr:uid="{00000000-0005-0000-0000-00005F290000}"/>
    <cellStyle name="Check Cell 3 2 8 2" xfId="10592" xr:uid="{00000000-0005-0000-0000-000060290000}"/>
    <cellStyle name="Check Cell 3 2 8 2 2" xfId="10593" xr:uid="{00000000-0005-0000-0000-000061290000}"/>
    <cellStyle name="Check Cell 3 2 8 3" xfId="10594" xr:uid="{00000000-0005-0000-0000-000062290000}"/>
    <cellStyle name="Check Cell 3 2 9" xfId="10595" xr:uid="{00000000-0005-0000-0000-000063290000}"/>
    <cellStyle name="Check Cell 3 2 9 2" xfId="10596" xr:uid="{00000000-0005-0000-0000-000064290000}"/>
    <cellStyle name="Check Cell 3 2 9 2 2" xfId="10597" xr:uid="{00000000-0005-0000-0000-000065290000}"/>
    <cellStyle name="Check Cell 3 2 9 3" xfId="10598" xr:uid="{00000000-0005-0000-0000-000066290000}"/>
    <cellStyle name="Check Cell 3 3" xfId="10599" xr:uid="{00000000-0005-0000-0000-000067290000}"/>
    <cellStyle name="Check Cell 3 3 2" xfId="10600" xr:uid="{00000000-0005-0000-0000-000068290000}"/>
    <cellStyle name="Check Cell 3 3 2 2" xfId="10601" xr:uid="{00000000-0005-0000-0000-000069290000}"/>
    <cellStyle name="Check Cell 3 3 3" xfId="10602" xr:uid="{00000000-0005-0000-0000-00006A290000}"/>
    <cellStyle name="Check Cell 3 4" xfId="10603" xr:uid="{00000000-0005-0000-0000-00006B290000}"/>
    <cellStyle name="Check Cell 3 4 2" xfId="10604" xr:uid="{00000000-0005-0000-0000-00006C290000}"/>
    <cellStyle name="Check Cell 30" xfId="10605" xr:uid="{00000000-0005-0000-0000-00006D290000}"/>
    <cellStyle name="Check Cell 30 2" xfId="10606" xr:uid="{00000000-0005-0000-0000-00006E290000}"/>
    <cellStyle name="Check Cell 30 2 10" xfId="10607" xr:uid="{00000000-0005-0000-0000-00006F290000}"/>
    <cellStyle name="Check Cell 30 2 10 2" xfId="10608" xr:uid="{00000000-0005-0000-0000-000070290000}"/>
    <cellStyle name="Check Cell 30 2 10 2 2" xfId="10609" xr:uid="{00000000-0005-0000-0000-000071290000}"/>
    <cellStyle name="Check Cell 30 2 10 3" xfId="10610" xr:uid="{00000000-0005-0000-0000-000072290000}"/>
    <cellStyle name="Check Cell 30 2 11" xfId="10611" xr:uid="{00000000-0005-0000-0000-000073290000}"/>
    <cellStyle name="Check Cell 30 2 11 2" xfId="10612" xr:uid="{00000000-0005-0000-0000-000074290000}"/>
    <cellStyle name="Check Cell 30 2 11 2 2" xfId="10613" xr:uid="{00000000-0005-0000-0000-000075290000}"/>
    <cellStyle name="Check Cell 30 2 11 3" xfId="10614" xr:uid="{00000000-0005-0000-0000-000076290000}"/>
    <cellStyle name="Check Cell 30 2 12" xfId="10615" xr:uid="{00000000-0005-0000-0000-000077290000}"/>
    <cellStyle name="Check Cell 30 2 12 2" xfId="10616" xr:uid="{00000000-0005-0000-0000-000078290000}"/>
    <cellStyle name="Check Cell 30 2 12 2 2" xfId="10617" xr:uid="{00000000-0005-0000-0000-000079290000}"/>
    <cellStyle name="Check Cell 30 2 12 3" xfId="10618" xr:uid="{00000000-0005-0000-0000-00007A290000}"/>
    <cellStyle name="Check Cell 30 2 13" xfId="10619" xr:uid="{00000000-0005-0000-0000-00007B290000}"/>
    <cellStyle name="Check Cell 30 2 13 2" xfId="10620" xr:uid="{00000000-0005-0000-0000-00007C290000}"/>
    <cellStyle name="Check Cell 30 2 13 2 2" xfId="10621" xr:uid="{00000000-0005-0000-0000-00007D290000}"/>
    <cellStyle name="Check Cell 30 2 13 3" xfId="10622" xr:uid="{00000000-0005-0000-0000-00007E290000}"/>
    <cellStyle name="Check Cell 30 2 2" xfId="10623" xr:uid="{00000000-0005-0000-0000-00007F290000}"/>
    <cellStyle name="Check Cell 30 2 2 2" xfId="10624" xr:uid="{00000000-0005-0000-0000-000080290000}"/>
    <cellStyle name="Check Cell 30 2 2 2 2" xfId="10625" xr:uid="{00000000-0005-0000-0000-000081290000}"/>
    <cellStyle name="Check Cell 30 2 2 2 2 2" xfId="10626" xr:uid="{00000000-0005-0000-0000-000082290000}"/>
    <cellStyle name="Check Cell 30 2 2 2 3" xfId="10627" xr:uid="{00000000-0005-0000-0000-000083290000}"/>
    <cellStyle name="Check Cell 30 2 2 3" xfId="10628" xr:uid="{00000000-0005-0000-0000-000084290000}"/>
    <cellStyle name="Check Cell 30 2 2 3 2" xfId="10629" xr:uid="{00000000-0005-0000-0000-000085290000}"/>
    <cellStyle name="Check Cell 30 2 2 3 2 2" xfId="10630" xr:uid="{00000000-0005-0000-0000-000086290000}"/>
    <cellStyle name="Check Cell 30 2 2 3 3" xfId="10631" xr:uid="{00000000-0005-0000-0000-000087290000}"/>
    <cellStyle name="Check Cell 30 2 2 4" xfId="10632" xr:uid="{00000000-0005-0000-0000-000088290000}"/>
    <cellStyle name="Check Cell 30 2 2 4 2" xfId="10633" xr:uid="{00000000-0005-0000-0000-000089290000}"/>
    <cellStyle name="Check Cell 30 2 2 4 2 2" xfId="10634" xr:uid="{00000000-0005-0000-0000-00008A290000}"/>
    <cellStyle name="Check Cell 30 2 2 4 3" xfId="10635" xr:uid="{00000000-0005-0000-0000-00008B290000}"/>
    <cellStyle name="Check Cell 30 2 2 5" xfId="10636" xr:uid="{00000000-0005-0000-0000-00008C290000}"/>
    <cellStyle name="Check Cell 30 2 2 5 2" xfId="10637" xr:uid="{00000000-0005-0000-0000-00008D290000}"/>
    <cellStyle name="Check Cell 30 2 2 5 2 2" xfId="10638" xr:uid="{00000000-0005-0000-0000-00008E290000}"/>
    <cellStyle name="Check Cell 30 2 2 5 3" xfId="10639" xr:uid="{00000000-0005-0000-0000-00008F290000}"/>
    <cellStyle name="Check Cell 30 2 2 6" xfId="10640" xr:uid="{00000000-0005-0000-0000-000090290000}"/>
    <cellStyle name="Check Cell 30 2 2 6 2" xfId="10641" xr:uid="{00000000-0005-0000-0000-000091290000}"/>
    <cellStyle name="Check Cell 30 2 2 6 2 2" xfId="10642" xr:uid="{00000000-0005-0000-0000-000092290000}"/>
    <cellStyle name="Check Cell 30 2 2 6 3" xfId="10643" xr:uid="{00000000-0005-0000-0000-000093290000}"/>
    <cellStyle name="Check Cell 30 2 2 7" xfId="10644" xr:uid="{00000000-0005-0000-0000-000094290000}"/>
    <cellStyle name="Check Cell 30 2 2 7 2" xfId="10645" xr:uid="{00000000-0005-0000-0000-000095290000}"/>
    <cellStyle name="Check Cell 30 2 2 7 2 2" xfId="10646" xr:uid="{00000000-0005-0000-0000-000096290000}"/>
    <cellStyle name="Check Cell 30 2 2 7 3" xfId="10647" xr:uid="{00000000-0005-0000-0000-000097290000}"/>
    <cellStyle name="Check Cell 30 2 2 8" xfId="10648" xr:uid="{00000000-0005-0000-0000-000098290000}"/>
    <cellStyle name="Check Cell 30 2 2 8 2" xfId="10649" xr:uid="{00000000-0005-0000-0000-000099290000}"/>
    <cellStyle name="Check Cell 30 2 2 8 2 2" xfId="10650" xr:uid="{00000000-0005-0000-0000-00009A290000}"/>
    <cellStyle name="Check Cell 30 2 2 8 3" xfId="10651" xr:uid="{00000000-0005-0000-0000-00009B290000}"/>
    <cellStyle name="Check Cell 30 2 2 9" xfId="10652" xr:uid="{00000000-0005-0000-0000-00009C290000}"/>
    <cellStyle name="Check Cell 30 2 2 9 2" xfId="10653" xr:uid="{00000000-0005-0000-0000-00009D290000}"/>
    <cellStyle name="Check Cell 30 2 2 9 2 2" xfId="10654" xr:uid="{00000000-0005-0000-0000-00009E290000}"/>
    <cellStyle name="Check Cell 30 2 2 9 3" xfId="10655" xr:uid="{00000000-0005-0000-0000-00009F290000}"/>
    <cellStyle name="Check Cell 30 2 3" xfId="10656" xr:uid="{00000000-0005-0000-0000-0000A0290000}"/>
    <cellStyle name="Check Cell 30 2 3 2" xfId="10657" xr:uid="{00000000-0005-0000-0000-0000A1290000}"/>
    <cellStyle name="Check Cell 30 2 3 2 2" xfId="10658" xr:uid="{00000000-0005-0000-0000-0000A2290000}"/>
    <cellStyle name="Check Cell 30 2 3 2 2 2" xfId="10659" xr:uid="{00000000-0005-0000-0000-0000A3290000}"/>
    <cellStyle name="Check Cell 30 2 3 2 3" xfId="10660" xr:uid="{00000000-0005-0000-0000-0000A4290000}"/>
    <cellStyle name="Check Cell 30 2 3 3" xfId="10661" xr:uid="{00000000-0005-0000-0000-0000A5290000}"/>
    <cellStyle name="Check Cell 30 2 3 3 2" xfId="10662" xr:uid="{00000000-0005-0000-0000-0000A6290000}"/>
    <cellStyle name="Check Cell 30 2 3 3 2 2" xfId="10663" xr:uid="{00000000-0005-0000-0000-0000A7290000}"/>
    <cellStyle name="Check Cell 30 2 3 3 3" xfId="10664" xr:uid="{00000000-0005-0000-0000-0000A8290000}"/>
    <cellStyle name="Check Cell 30 2 3 4" xfId="10665" xr:uid="{00000000-0005-0000-0000-0000A9290000}"/>
    <cellStyle name="Check Cell 30 2 3 4 2" xfId="10666" xr:uid="{00000000-0005-0000-0000-0000AA290000}"/>
    <cellStyle name="Check Cell 30 2 3 4 2 2" xfId="10667" xr:uid="{00000000-0005-0000-0000-0000AB290000}"/>
    <cellStyle name="Check Cell 30 2 3 4 3" xfId="10668" xr:uid="{00000000-0005-0000-0000-0000AC290000}"/>
    <cellStyle name="Check Cell 30 2 3 5" xfId="10669" xr:uid="{00000000-0005-0000-0000-0000AD290000}"/>
    <cellStyle name="Check Cell 30 2 3 5 2" xfId="10670" xr:uid="{00000000-0005-0000-0000-0000AE290000}"/>
    <cellStyle name="Check Cell 30 2 3 5 2 2" xfId="10671" xr:uid="{00000000-0005-0000-0000-0000AF290000}"/>
    <cellStyle name="Check Cell 30 2 3 5 3" xfId="10672" xr:uid="{00000000-0005-0000-0000-0000B0290000}"/>
    <cellStyle name="Check Cell 30 2 3 6" xfId="10673" xr:uid="{00000000-0005-0000-0000-0000B1290000}"/>
    <cellStyle name="Check Cell 30 2 3 6 2" xfId="10674" xr:uid="{00000000-0005-0000-0000-0000B2290000}"/>
    <cellStyle name="Check Cell 30 2 3 6 2 2" xfId="10675" xr:uid="{00000000-0005-0000-0000-0000B3290000}"/>
    <cellStyle name="Check Cell 30 2 3 6 3" xfId="10676" xr:uid="{00000000-0005-0000-0000-0000B4290000}"/>
    <cellStyle name="Check Cell 30 2 3 7" xfId="10677" xr:uid="{00000000-0005-0000-0000-0000B5290000}"/>
    <cellStyle name="Check Cell 30 2 3 7 2" xfId="10678" xr:uid="{00000000-0005-0000-0000-0000B6290000}"/>
    <cellStyle name="Check Cell 30 2 3 7 2 2" xfId="10679" xr:uid="{00000000-0005-0000-0000-0000B7290000}"/>
    <cellStyle name="Check Cell 30 2 3 7 3" xfId="10680" xr:uid="{00000000-0005-0000-0000-0000B8290000}"/>
    <cellStyle name="Check Cell 30 2 3 8" xfId="10681" xr:uid="{00000000-0005-0000-0000-0000B9290000}"/>
    <cellStyle name="Check Cell 30 2 3 8 2" xfId="10682" xr:uid="{00000000-0005-0000-0000-0000BA290000}"/>
    <cellStyle name="Check Cell 30 2 3 8 2 2" xfId="10683" xr:uid="{00000000-0005-0000-0000-0000BB290000}"/>
    <cellStyle name="Check Cell 30 2 3 8 3" xfId="10684" xr:uid="{00000000-0005-0000-0000-0000BC290000}"/>
    <cellStyle name="Check Cell 30 2 3 9" xfId="10685" xr:uid="{00000000-0005-0000-0000-0000BD290000}"/>
    <cellStyle name="Check Cell 30 2 3 9 2" xfId="10686" xr:uid="{00000000-0005-0000-0000-0000BE290000}"/>
    <cellStyle name="Check Cell 30 2 3 9 2 2" xfId="10687" xr:uid="{00000000-0005-0000-0000-0000BF290000}"/>
    <cellStyle name="Check Cell 30 2 3 9 3" xfId="10688" xr:uid="{00000000-0005-0000-0000-0000C0290000}"/>
    <cellStyle name="Check Cell 30 2 4" xfId="10689" xr:uid="{00000000-0005-0000-0000-0000C1290000}"/>
    <cellStyle name="Check Cell 30 2 4 2" xfId="10690" xr:uid="{00000000-0005-0000-0000-0000C2290000}"/>
    <cellStyle name="Check Cell 30 2 4 2 2" xfId="10691" xr:uid="{00000000-0005-0000-0000-0000C3290000}"/>
    <cellStyle name="Check Cell 30 2 4 2 2 2" xfId="10692" xr:uid="{00000000-0005-0000-0000-0000C4290000}"/>
    <cellStyle name="Check Cell 30 2 4 2 3" xfId="10693" xr:uid="{00000000-0005-0000-0000-0000C5290000}"/>
    <cellStyle name="Check Cell 30 2 4 3" xfId="10694" xr:uid="{00000000-0005-0000-0000-0000C6290000}"/>
    <cellStyle name="Check Cell 30 2 4 3 2" xfId="10695" xr:uid="{00000000-0005-0000-0000-0000C7290000}"/>
    <cellStyle name="Check Cell 30 2 4 3 2 2" xfId="10696" xr:uid="{00000000-0005-0000-0000-0000C8290000}"/>
    <cellStyle name="Check Cell 30 2 4 3 3" xfId="10697" xr:uid="{00000000-0005-0000-0000-0000C9290000}"/>
    <cellStyle name="Check Cell 30 2 4 4" xfId="10698" xr:uid="{00000000-0005-0000-0000-0000CA290000}"/>
    <cellStyle name="Check Cell 30 2 4 4 2" xfId="10699" xr:uid="{00000000-0005-0000-0000-0000CB290000}"/>
    <cellStyle name="Check Cell 30 2 4 4 2 2" xfId="10700" xr:uid="{00000000-0005-0000-0000-0000CC290000}"/>
    <cellStyle name="Check Cell 30 2 4 4 3" xfId="10701" xr:uid="{00000000-0005-0000-0000-0000CD290000}"/>
    <cellStyle name="Check Cell 30 2 4 5" xfId="10702" xr:uid="{00000000-0005-0000-0000-0000CE290000}"/>
    <cellStyle name="Check Cell 30 2 4 5 2" xfId="10703" xr:uid="{00000000-0005-0000-0000-0000CF290000}"/>
    <cellStyle name="Check Cell 30 2 4 5 2 2" xfId="10704" xr:uid="{00000000-0005-0000-0000-0000D0290000}"/>
    <cellStyle name="Check Cell 30 2 4 5 3" xfId="10705" xr:uid="{00000000-0005-0000-0000-0000D1290000}"/>
    <cellStyle name="Check Cell 30 2 4 6" xfId="10706" xr:uid="{00000000-0005-0000-0000-0000D2290000}"/>
    <cellStyle name="Check Cell 30 2 4 6 2" xfId="10707" xr:uid="{00000000-0005-0000-0000-0000D3290000}"/>
    <cellStyle name="Check Cell 30 2 4 6 2 2" xfId="10708" xr:uid="{00000000-0005-0000-0000-0000D4290000}"/>
    <cellStyle name="Check Cell 30 2 4 6 3" xfId="10709" xr:uid="{00000000-0005-0000-0000-0000D5290000}"/>
    <cellStyle name="Check Cell 30 2 4 7" xfId="10710" xr:uid="{00000000-0005-0000-0000-0000D6290000}"/>
    <cellStyle name="Check Cell 30 2 4 7 2" xfId="10711" xr:uid="{00000000-0005-0000-0000-0000D7290000}"/>
    <cellStyle name="Check Cell 30 2 4 7 2 2" xfId="10712" xr:uid="{00000000-0005-0000-0000-0000D8290000}"/>
    <cellStyle name="Check Cell 30 2 4 7 3" xfId="10713" xr:uid="{00000000-0005-0000-0000-0000D9290000}"/>
    <cellStyle name="Check Cell 30 2 4 8" xfId="10714" xr:uid="{00000000-0005-0000-0000-0000DA290000}"/>
    <cellStyle name="Check Cell 30 2 4 8 2" xfId="10715" xr:uid="{00000000-0005-0000-0000-0000DB290000}"/>
    <cellStyle name="Check Cell 30 2 4 8 2 2" xfId="10716" xr:uid="{00000000-0005-0000-0000-0000DC290000}"/>
    <cellStyle name="Check Cell 30 2 4 8 3" xfId="10717" xr:uid="{00000000-0005-0000-0000-0000DD290000}"/>
    <cellStyle name="Check Cell 30 2 4 9" xfId="10718" xr:uid="{00000000-0005-0000-0000-0000DE290000}"/>
    <cellStyle name="Check Cell 30 2 4 9 2" xfId="10719" xr:uid="{00000000-0005-0000-0000-0000DF290000}"/>
    <cellStyle name="Check Cell 30 2 4 9 2 2" xfId="10720" xr:uid="{00000000-0005-0000-0000-0000E0290000}"/>
    <cellStyle name="Check Cell 30 2 4 9 3" xfId="10721" xr:uid="{00000000-0005-0000-0000-0000E1290000}"/>
    <cellStyle name="Check Cell 30 2 5" xfId="10722" xr:uid="{00000000-0005-0000-0000-0000E2290000}"/>
    <cellStyle name="Check Cell 30 2 5 2" xfId="10723" xr:uid="{00000000-0005-0000-0000-0000E3290000}"/>
    <cellStyle name="Check Cell 30 2 5 2 2" xfId="10724" xr:uid="{00000000-0005-0000-0000-0000E4290000}"/>
    <cellStyle name="Check Cell 30 2 5 2 2 2" xfId="10725" xr:uid="{00000000-0005-0000-0000-0000E5290000}"/>
    <cellStyle name="Check Cell 30 2 5 2 3" xfId="10726" xr:uid="{00000000-0005-0000-0000-0000E6290000}"/>
    <cellStyle name="Check Cell 30 2 5 3" xfId="10727" xr:uid="{00000000-0005-0000-0000-0000E7290000}"/>
    <cellStyle name="Check Cell 30 2 5 3 2" xfId="10728" xr:uid="{00000000-0005-0000-0000-0000E8290000}"/>
    <cellStyle name="Check Cell 30 2 5 3 2 2" xfId="10729" xr:uid="{00000000-0005-0000-0000-0000E9290000}"/>
    <cellStyle name="Check Cell 30 2 5 3 3" xfId="10730" xr:uid="{00000000-0005-0000-0000-0000EA290000}"/>
    <cellStyle name="Check Cell 30 2 5 4" xfId="10731" xr:uid="{00000000-0005-0000-0000-0000EB290000}"/>
    <cellStyle name="Check Cell 30 2 5 4 2" xfId="10732" xr:uid="{00000000-0005-0000-0000-0000EC290000}"/>
    <cellStyle name="Check Cell 30 2 5 4 2 2" xfId="10733" xr:uid="{00000000-0005-0000-0000-0000ED290000}"/>
    <cellStyle name="Check Cell 30 2 5 4 3" xfId="10734" xr:uid="{00000000-0005-0000-0000-0000EE290000}"/>
    <cellStyle name="Check Cell 30 2 5 5" xfId="10735" xr:uid="{00000000-0005-0000-0000-0000EF290000}"/>
    <cellStyle name="Check Cell 30 2 5 5 2" xfId="10736" xr:uid="{00000000-0005-0000-0000-0000F0290000}"/>
    <cellStyle name="Check Cell 30 2 5 5 2 2" xfId="10737" xr:uid="{00000000-0005-0000-0000-0000F1290000}"/>
    <cellStyle name="Check Cell 30 2 5 5 3" xfId="10738" xr:uid="{00000000-0005-0000-0000-0000F2290000}"/>
    <cellStyle name="Check Cell 30 2 5 6" xfId="10739" xr:uid="{00000000-0005-0000-0000-0000F3290000}"/>
    <cellStyle name="Check Cell 30 2 5 6 2" xfId="10740" xr:uid="{00000000-0005-0000-0000-0000F4290000}"/>
    <cellStyle name="Check Cell 30 2 5 6 2 2" xfId="10741" xr:uid="{00000000-0005-0000-0000-0000F5290000}"/>
    <cellStyle name="Check Cell 30 2 5 6 3" xfId="10742" xr:uid="{00000000-0005-0000-0000-0000F6290000}"/>
    <cellStyle name="Check Cell 30 2 5 7" xfId="10743" xr:uid="{00000000-0005-0000-0000-0000F7290000}"/>
    <cellStyle name="Check Cell 30 2 5 7 2" xfId="10744" xr:uid="{00000000-0005-0000-0000-0000F8290000}"/>
    <cellStyle name="Check Cell 30 2 5 7 2 2" xfId="10745" xr:uid="{00000000-0005-0000-0000-0000F9290000}"/>
    <cellStyle name="Check Cell 30 2 5 7 3" xfId="10746" xr:uid="{00000000-0005-0000-0000-0000FA290000}"/>
    <cellStyle name="Check Cell 30 2 5 8" xfId="10747" xr:uid="{00000000-0005-0000-0000-0000FB290000}"/>
    <cellStyle name="Check Cell 30 2 5 8 2" xfId="10748" xr:uid="{00000000-0005-0000-0000-0000FC290000}"/>
    <cellStyle name="Check Cell 30 2 5 8 2 2" xfId="10749" xr:uid="{00000000-0005-0000-0000-0000FD290000}"/>
    <cellStyle name="Check Cell 30 2 5 8 3" xfId="10750" xr:uid="{00000000-0005-0000-0000-0000FE290000}"/>
    <cellStyle name="Check Cell 30 2 5 9" xfId="10751" xr:uid="{00000000-0005-0000-0000-0000FF290000}"/>
    <cellStyle name="Check Cell 30 2 5 9 2" xfId="10752" xr:uid="{00000000-0005-0000-0000-0000002A0000}"/>
    <cellStyle name="Check Cell 30 2 5 9 2 2" xfId="10753" xr:uid="{00000000-0005-0000-0000-0000012A0000}"/>
    <cellStyle name="Check Cell 30 2 5 9 3" xfId="10754" xr:uid="{00000000-0005-0000-0000-0000022A0000}"/>
    <cellStyle name="Check Cell 30 2 6" xfId="10755" xr:uid="{00000000-0005-0000-0000-0000032A0000}"/>
    <cellStyle name="Check Cell 30 2 6 2" xfId="10756" xr:uid="{00000000-0005-0000-0000-0000042A0000}"/>
    <cellStyle name="Check Cell 30 2 6 2 2" xfId="10757" xr:uid="{00000000-0005-0000-0000-0000052A0000}"/>
    <cellStyle name="Check Cell 30 2 6 3" xfId="10758" xr:uid="{00000000-0005-0000-0000-0000062A0000}"/>
    <cellStyle name="Check Cell 30 2 7" xfId="10759" xr:uid="{00000000-0005-0000-0000-0000072A0000}"/>
    <cellStyle name="Check Cell 30 2 7 2" xfId="10760" xr:uid="{00000000-0005-0000-0000-0000082A0000}"/>
    <cellStyle name="Check Cell 30 2 7 2 2" xfId="10761" xr:uid="{00000000-0005-0000-0000-0000092A0000}"/>
    <cellStyle name="Check Cell 30 2 7 3" xfId="10762" xr:uid="{00000000-0005-0000-0000-00000A2A0000}"/>
    <cellStyle name="Check Cell 30 2 8" xfId="10763" xr:uid="{00000000-0005-0000-0000-00000B2A0000}"/>
    <cellStyle name="Check Cell 30 2 8 2" xfId="10764" xr:uid="{00000000-0005-0000-0000-00000C2A0000}"/>
    <cellStyle name="Check Cell 30 2 8 2 2" xfId="10765" xr:uid="{00000000-0005-0000-0000-00000D2A0000}"/>
    <cellStyle name="Check Cell 30 2 8 3" xfId="10766" xr:uid="{00000000-0005-0000-0000-00000E2A0000}"/>
    <cellStyle name="Check Cell 30 2 9" xfId="10767" xr:uid="{00000000-0005-0000-0000-00000F2A0000}"/>
    <cellStyle name="Check Cell 30 2 9 2" xfId="10768" xr:uid="{00000000-0005-0000-0000-0000102A0000}"/>
    <cellStyle name="Check Cell 30 2 9 2 2" xfId="10769" xr:uid="{00000000-0005-0000-0000-0000112A0000}"/>
    <cellStyle name="Check Cell 30 2 9 3" xfId="10770" xr:uid="{00000000-0005-0000-0000-0000122A0000}"/>
    <cellStyle name="Check Cell 30 3" xfId="10771" xr:uid="{00000000-0005-0000-0000-0000132A0000}"/>
    <cellStyle name="Check Cell 30 3 2" xfId="10772" xr:uid="{00000000-0005-0000-0000-0000142A0000}"/>
    <cellStyle name="Check Cell 30 3 2 2" xfId="10773" xr:uid="{00000000-0005-0000-0000-0000152A0000}"/>
    <cellStyle name="Check Cell 30 3 3" xfId="10774" xr:uid="{00000000-0005-0000-0000-0000162A0000}"/>
    <cellStyle name="Check Cell 30 4" xfId="10775" xr:uid="{00000000-0005-0000-0000-0000172A0000}"/>
    <cellStyle name="Check Cell 30 4 2" xfId="10776" xr:uid="{00000000-0005-0000-0000-0000182A0000}"/>
    <cellStyle name="Check Cell 31" xfId="10777" xr:uid="{00000000-0005-0000-0000-0000192A0000}"/>
    <cellStyle name="Check Cell 31 2" xfId="10778" xr:uid="{00000000-0005-0000-0000-00001A2A0000}"/>
    <cellStyle name="Check Cell 31 2 10" xfId="10779" xr:uid="{00000000-0005-0000-0000-00001B2A0000}"/>
    <cellStyle name="Check Cell 31 2 10 2" xfId="10780" xr:uid="{00000000-0005-0000-0000-00001C2A0000}"/>
    <cellStyle name="Check Cell 31 2 10 2 2" xfId="10781" xr:uid="{00000000-0005-0000-0000-00001D2A0000}"/>
    <cellStyle name="Check Cell 31 2 10 3" xfId="10782" xr:uid="{00000000-0005-0000-0000-00001E2A0000}"/>
    <cellStyle name="Check Cell 31 2 11" xfId="10783" xr:uid="{00000000-0005-0000-0000-00001F2A0000}"/>
    <cellStyle name="Check Cell 31 2 11 2" xfId="10784" xr:uid="{00000000-0005-0000-0000-0000202A0000}"/>
    <cellStyle name="Check Cell 31 2 11 2 2" xfId="10785" xr:uid="{00000000-0005-0000-0000-0000212A0000}"/>
    <cellStyle name="Check Cell 31 2 11 3" xfId="10786" xr:uid="{00000000-0005-0000-0000-0000222A0000}"/>
    <cellStyle name="Check Cell 31 2 12" xfId="10787" xr:uid="{00000000-0005-0000-0000-0000232A0000}"/>
    <cellStyle name="Check Cell 31 2 12 2" xfId="10788" xr:uid="{00000000-0005-0000-0000-0000242A0000}"/>
    <cellStyle name="Check Cell 31 2 12 2 2" xfId="10789" xr:uid="{00000000-0005-0000-0000-0000252A0000}"/>
    <cellStyle name="Check Cell 31 2 12 3" xfId="10790" xr:uid="{00000000-0005-0000-0000-0000262A0000}"/>
    <cellStyle name="Check Cell 31 2 13" xfId="10791" xr:uid="{00000000-0005-0000-0000-0000272A0000}"/>
    <cellStyle name="Check Cell 31 2 13 2" xfId="10792" xr:uid="{00000000-0005-0000-0000-0000282A0000}"/>
    <cellStyle name="Check Cell 31 2 13 2 2" xfId="10793" xr:uid="{00000000-0005-0000-0000-0000292A0000}"/>
    <cellStyle name="Check Cell 31 2 13 3" xfId="10794" xr:uid="{00000000-0005-0000-0000-00002A2A0000}"/>
    <cellStyle name="Check Cell 31 2 2" xfId="10795" xr:uid="{00000000-0005-0000-0000-00002B2A0000}"/>
    <cellStyle name="Check Cell 31 2 2 2" xfId="10796" xr:uid="{00000000-0005-0000-0000-00002C2A0000}"/>
    <cellStyle name="Check Cell 31 2 2 2 2" xfId="10797" xr:uid="{00000000-0005-0000-0000-00002D2A0000}"/>
    <cellStyle name="Check Cell 31 2 2 2 2 2" xfId="10798" xr:uid="{00000000-0005-0000-0000-00002E2A0000}"/>
    <cellStyle name="Check Cell 31 2 2 2 3" xfId="10799" xr:uid="{00000000-0005-0000-0000-00002F2A0000}"/>
    <cellStyle name="Check Cell 31 2 2 3" xfId="10800" xr:uid="{00000000-0005-0000-0000-0000302A0000}"/>
    <cellStyle name="Check Cell 31 2 2 3 2" xfId="10801" xr:uid="{00000000-0005-0000-0000-0000312A0000}"/>
    <cellStyle name="Check Cell 31 2 2 3 2 2" xfId="10802" xr:uid="{00000000-0005-0000-0000-0000322A0000}"/>
    <cellStyle name="Check Cell 31 2 2 3 3" xfId="10803" xr:uid="{00000000-0005-0000-0000-0000332A0000}"/>
    <cellStyle name="Check Cell 31 2 2 4" xfId="10804" xr:uid="{00000000-0005-0000-0000-0000342A0000}"/>
    <cellStyle name="Check Cell 31 2 2 4 2" xfId="10805" xr:uid="{00000000-0005-0000-0000-0000352A0000}"/>
    <cellStyle name="Check Cell 31 2 2 4 2 2" xfId="10806" xr:uid="{00000000-0005-0000-0000-0000362A0000}"/>
    <cellStyle name="Check Cell 31 2 2 4 3" xfId="10807" xr:uid="{00000000-0005-0000-0000-0000372A0000}"/>
    <cellStyle name="Check Cell 31 2 2 5" xfId="10808" xr:uid="{00000000-0005-0000-0000-0000382A0000}"/>
    <cellStyle name="Check Cell 31 2 2 5 2" xfId="10809" xr:uid="{00000000-0005-0000-0000-0000392A0000}"/>
    <cellStyle name="Check Cell 31 2 2 5 2 2" xfId="10810" xr:uid="{00000000-0005-0000-0000-00003A2A0000}"/>
    <cellStyle name="Check Cell 31 2 2 5 3" xfId="10811" xr:uid="{00000000-0005-0000-0000-00003B2A0000}"/>
    <cellStyle name="Check Cell 31 2 2 6" xfId="10812" xr:uid="{00000000-0005-0000-0000-00003C2A0000}"/>
    <cellStyle name="Check Cell 31 2 2 6 2" xfId="10813" xr:uid="{00000000-0005-0000-0000-00003D2A0000}"/>
    <cellStyle name="Check Cell 31 2 2 6 2 2" xfId="10814" xr:uid="{00000000-0005-0000-0000-00003E2A0000}"/>
    <cellStyle name="Check Cell 31 2 2 6 3" xfId="10815" xr:uid="{00000000-0005-0000-0000-00003F2A0000}"/>
    <cellStyle name="Check Cell 31 2 2 7" xfId="10816" xr:uid="{00000000-0005-0000-0000-0000402A0000}"/>
    <cellStyle name="Check Cell 31 2 2 7 2" xfId="10817" xr:uid="{00000000-0005-0000-0000-0000412A0000}"/>
    <cellStyle name="Check Cell 31 2 2 7 2 2" xfId="10818" xr:uid="{00000000-0005-0000-0000-0000422A0000}"/>
    <cellStyle name="Check Cell 31 2 2 7 3" xfId="10819" xr:uid="{00000000-0005-0000-0000-0000432A0000}"/>
    <cellStyle name="Check Cell 31 2 2 8" xfId="10820" xr:uid="{00000000-0005-0000-0000-0000442A0000}"/>
    <cellStyle name="Check Cell 31 2 2 8 2" xfId="10821" xr:uid="{00000000-0005-0000-0000-0000452A0000}"/>
    <cellStyle name="Check Cell 31 2 2 8 2 2" xfId="10822" xr:uid="{00000000-0005-0000-0000-0000462A0000}"/>
    <cellStyle name="Check Cell 31 2 2 8 3" xfId="10823" xr:uid="{00000000-0005-0000-0000-0000472A0000}"/>
    <cellStyle name="Check Cell 31 2 2 9" xfId="10824" xr:uid="{00000000-0005-0000-0000-0000482A0000}"/>
    <cellStyle name="Check Cell 31 2 2 9 2" xfId="10825" xr:uid="{00000000-0005-0000-0000-0000492A0000}"/>
    <cellStyle name="Check Cell 31 2 2 9 2 2" xfId="10826" xr:uid="{00000000-0005-0000-0000-00004A2A0000}"/>
    <cellStyle name="Check Cell 31 2 2 9 3" xfId="10827" xr:uid="{00000000-0005-0000-0000-00004B2A0000}"/>
    <cellStyle name="Check Cell 31 2 3" xfId="10828" xr:uid="{00000000-0005-0000-0000-00004C2A0000}"/>
    <cellStyle name="Check Cell 31 2 3 2" xfId="10829" xr:uid="{00000000-0005-0000-0000-00004D2A0000}"/>
    <cellStyle name="Check Cell 31 2 3 2 2" xfId="10830" xr:uid="{00000000-0005-0000-0000-00004E2A0000}"/>
    <cellStyle name="Check Cell 31 2 3 2 2 2" xfId="10831" xr:uid="{00000000-0005-0000-0000-00004F2A0000}"/>
    <cellStyle name="Check Cell 31 2 3 2 3" xfId="10832" xr:uid="{00000000-0005-0000-0000-0000502A0000}"/>
    <cellStyle name="Check Cell 31 2 3 3" xfId="10833" xr:uid="{00000000-0005-0000-0000-0000512A0000}"/>
    <cellStyle name="Check Cell 31 2 3 3 2" xfId="10834" xr:uid="{00000000-0005-0000-0000-0000522A0000}"/>
    <cellStyle name="Check Cell 31 2 3 3 2 2" xfId="10835" xr:uid="{00000000-0005-0000-0000-0000532A0000}"/>
    <cellStyle name="Check Cell 31 2 3 3 3" xfId="10836" xr:uid="{00000000-0005-0000-0000-0000542A0000}"/>
    <cellStyle name="Check Cell 31 2 3 4" xfId="10837" xr:uid="{00000000-0005-0000-0000-0000552A0000}"/>
    <cellStyle name="Check Cell 31 2 3 4 2" xfId="10838" xr:uid="{00000000-0005-0000-0000-0000562A0000}"/>
    <cellStyle name="Check Cell 31 2 3 4 2 2" xfId="10839" xr:uid="{00000000-0005-0000-0000-0000572A0000}"/>
    <cellStyle name="Check Cell 31 2 3 4 3" xfId="10840" xr:uid="{00000000-0005-0000-0000-0000582A0000}"/>
    <cellStyle name="Check Cell 31 2 3 5" xfId="10841" xr:uid="{00000000-0005-0000-0000-0000592A0000}"/>
    <cellStyle name="Check Cell 31 2 3 5 2" xfId="10842" xr:uid="{00000000-0005-0000-0000-00005A2A0000}"/>
    <cellStyle name="Check Cell 31 2 3 5 2 2" xfId="10843" xr:uid="{00000000-0005-0000-0000-00005B2A0000}"/>
    <cellStyle name="Check Cell 31 2 3 5 3" xfId="10844" xr:uid="{00000000-0005-0000-0000-00005C2A0000}"/>
    <cellStyle name="Check Cell 31 2 3 6" xfId="10845" xr:uid="{00000000-0005-0000-0000-00005D2A0000}"/>
    <cellStyle name="Check Cell 31 2 3 6 2" xfId="10846" xr:uid="{00000000-0005-0000-0000-00005E2A0000}"/>
    <cellStyle name="Check Cell 31 2 3 6 2 2" xfId="10847" xr:uid="{00000000-0005-0000-0000-00005F2A0000}"/>
    <cellStyle name="Check Cell 31 2 3 6 3" xfId="10848" xr:uid="{00000000-0005-0000-0000-0000602A0000}"/>
    <cellStyle name="Check Cell 31 2 3 7" xfId="10849" xr:uid="{00000000-0005-0000-0000-0000612A0000}"/>
    <cellStyle name="Check Cell 31 2 3 7 2" xfId="10850" xr:uid="{00000000-0005-0000-0000-0000622A0000}"/>
    <cellStyle name="Check Cell 31 2 3 7 2 2" xfId="10851" xr:uid="{00000000-0005-0000-0000-0000632A0000}"/>
    <cellStyle name="Check Cell 31 2 3 7 3" xfId="10852" xr:uid="{00000000-0005-0000-0000-0000642A0000}"/>
    <cellStyle name="Check Cell 31 2 3 8" xfId="10853" xr:uid="{00000000-0005-0000-0000-0000652A0000}"/>
    <cellStyle name="Check Cell 31 2 3 8 2" xfId="10854" xr:uid="{00000000-0005-0000-0000-0000662A0000}"/>
    <cellStyle name="Check Cell 31 2 3 8 2 2" xfId="10855" xr:uid="{00000000-0005-0000-0000-0000672A0000}"/>
    <cellStyle name="Check Cell 31 2 3 8 3" xfId="10856" xr:uid="{00000000-0005-0000-0000-0000682A0000}"/>
    <cellStyle name="Check Cell 31 2 3 9" xfId="10857" xr:uid="{00000000-0005-0000-0000-0000692A0000}"/>
    <cellStyle name="Check Cell 31 2 3 9 2" xfId="10858" xr:uid="{00000000-0005-0000-0000-00006A2A0000}"/>
    <cellStyle name="Check Cell 31 2 3 9 2 2" xfId="10859" xr:uid="{00000000-0005-0000-0000-00006B2A0000}"/>
    <cellStyle name="Check Cell 31 2 3 9 3" xfId="10860" xr:uid="{00000000-0005-0000-0000-00006C2A0000}"/>
    <cellStyle name="Check Cell 31 2 4" xfId="10861" xr:uid="{00000000-0005-0000-0000-00006D2A0000}"/>
    <cellStyle name="Check Cell 31 2 4 2" xfId="10862" xr:uid="{00000000-0005-0000-0000-00006E2A0000}"/>
    <cellStyle name="Check Cell 31 2 4 2 2" xfId="10863" xr:uid="{00000000-0005-0000-0000-00006F2A0000}"/>
    <cellStyle name="Check Cell 31 2 4 2 2 2" xfId="10864" xr:uid="{00000000-0005-0000-0000-0000702A0000}"/>
    <cellStyle name="Check Cell 31 2 4 2 3" xfId="10865" xr:uid="{00000000-0005-0000-0000-0000712A0000}"/>
    <cellStyle name="Check Cell 31 2 4 3" xfId="10866" xr:uid="{00000000-0005-0000-0000-0000722A0000}"/>
    <cellStyle name="Check Cell 31 2 4 3 2" xfId="10867" xr:uid="{00000000-0005-0000-0000-0000732A0000}"/>
    <cellStyle name="Check Cell 31 2 4 3 2 2" xfId="10868" xr:uid="{00000000-0005-0000-0000-0000742A0000}"/>
    <cellStyle name="Check Cell 31 2 4 3 3" xfId="10869" xr:uid="{00000000-0005-0000-0000-0000752A0000}"/>
    <cellStyle name="Check Cell 31 2 4 4" xfId="10870" xr:uid="{00000000-0005-0000-0000-0000762A0000}"/>
    <cellStyle name="Check Cell 31 2 4 4 2" xfId="10871" xr:uid="{00000000-0005-0000-0000-0000772A0000}"/>
    <cellStyle name="Check Cell 31 2 4 4 2 2" xfId="10872" xr:uid="{00000000-0005-0000-0000-0000782A0000}"/>
    <cellStyle name="Check Cell 31 2 4 4 3" xfId="10873" xr:uid="{00000000-0005-0000-0000-0000792A0000}"/>
    <cellStyle name="Check Cell 31 2 4 5" xfId="10874" xr:uid="{00000000-0005-0000-0000-00007A2A0000}"/>
    <cellStyle name="Check Cell 31 2 4 5 2" xfId="10875" xr:uid="{00000000-0005-0000-0000-00007B2A0000}"/>
    <cellStyle name="Check Cell 31 2 4 5 2 2" xfId="10876" xr:uid="{00000000-0005-0000-0000-00007C2A0000}"/>
    <cellStyle name="Check Cell 31 2 4 5 3" xfId="10877" xr:uid="{00000000-0005-0000-0000-00007D2A0000}"/>
    <cellStyle name="Check Cell 31 2 4 6" xfId="10878" xr:uid="{00000000-0005-0000-0000-00007E2A0000}"/>
    <cellStyle name="Check Cell 31 2 4 6 2" xfId="10879" xr:uid="{00000000-0005-0000-0000-00007F2A0000}"/>
    <cellStyle name="Check Cell 31 2 4 6 2 2" xfId="10880" xr:uid="{00000000-0005-0000-0000-0000802A0000}"/>
    <cellStyle name="Check Cell 31 2 4 6 3" xfId="10881" xr:uid="{00000000-0005-0000-0000-0000812A0000}"/>
    <cellStyle name="Check Cell 31 2 4 7" xfId="10882" xr:uid="{00000000-0005-0000-0000-0000822A0000}"/>
    <cellStyle name="Check Cell 31 2 4 7 2" xfId="10883" xr:uid="{00000000-0005-0000-0000-0000832A0000}"/>
    <cellStyle name="Check Cell 31 2 4 7 2 2" xfId="10884" xr:uid="{00000000-0005-0000-0000-0000842A0000}"/>
    <cellStyle name="Check Cell 31 2 4 7 3" xfId="10885" xr:uid="{00000000-0005-0000-0000-0000852A0000}"/>
    <cellStyle name="Check Cell 31 2 4 8" xfId="10886" xr:uid="{00000000-0005-0000-0000-0000862A0000}"/>
    <cellStyle name="Check Cell 31 2 4 8 2" xfId="10887" xr:uid="{00000000-0005-0000-0000-0000872A0000}"/>
    <cellStyle name="Check Cell 31 2 4 8 2 2" xfId="10888" xr:uid="{00000000-0005-0000-0000-0000882A0000}"/>
    <cellStyle name="Check Cell 31 2 4 8 3" xfId="10889" xr:uid="{00000000-0005-0000-0000-0000892A0000}"/>
    <cellStyle name="Check Cell 31 2 4 9" xfId="10890" xr:uid="{00000000-0005-0000-0000-00008A2A0000}"/>
    <cellStyle name="Check Cell 31 2 4 9 2" xfId="10891" xr:uid="{00000000-0005-0000-0000-00008B2A0000}"/>
    <cellStyle name="Check Cell 31 2 4 9 2 2" xfId="10892" xr:uid="{00000000-0005-0000-0000-00008C2A0000}"/>
    <cellStyle name="Check Cell 31 2 4 9 3" xfId="10893" xr:uid="{00000000-0005-0000-0000-00008D2A0000}"/>
    <cellStyle name="Check Cell 31 2 5" xfId="10894" xr:uid="{00000000-0005-0000-0000-00008E2A0000}"/>
    <cellStyle name="Check Cell 31 2 5 2" xfId="10895" xr:uid="{00000000-0005-0000-0000-00008F2A0000}"/>
    <cellStyle name="Check Cell 31 2 5 2 2" xfId="10896" xr:uid="{00000000-0005-0000-0000-0000902A0000}"/>
    <cellStyle name="Check Cell 31 2 5 2 2 2" xfId="10897" xr:uid="{00000000-0005-0000-0000-0000912A0000}"/>
    <cellStyle name="Check Cell 31 2 5 2 3" xfId="10898" xr:uid="{00000000-0005-0000-0000-0000922A0000}"/>
    <cellStyle name="Check Cell 31 2 5 3" xfId="10899" xr:uid="{00000000-0005-0000-0000-0000932A0000}"/>
    <cellStyle name="Check Cell 31 2 5 3 2" xfId="10900" xr:uid="{00000000-0005-0000-0000-0000942A0000}"/>
    <cellStyle name="Check Cell 31 2 5 3 2 2" xfId="10901" xr:uid="{00000000-0005-0000-0000-0000952A0000}"/>
    <cellStyle name="Check Cell 31 2 5 3 3" xfId="10902" xr:uid="{00000000-0005-0000-0000-0000962A0000}"/>
    <cellStyle name="Check Cell 31 2 5 4" xfId="10903" xr:uid="{00000000-0005-0000-0000-0000972A0000}"/>
    <cellStyle name="Check Cell 31 2 5 4 2" xfId="10904" xr:uid="{00000000-0005-0000-0000-0000982A0000}"/>
    <cellStyle name="Check Cell 31 2 5 4 2 2" xfId="10905" xr:uid="{00000000-0005-0000-0000-0000992A0000}"/>
    <cellStyle name="Check Cell 31 2 5 4 3" xfId="10906" xr:uid="{00000000-0005-0000-0000-00009A2A0000}"/>
    <cellStyle name="Check Cell 31 2 5 5" xfId="10907" xr:uid="{00000000-0005-0000-0000-00009B2A0000}"/>
    <cellStyle name="Check Cell 31 2 5 5 2" xfId="10908" xr:uid="{00000000-0005-0000-0000-00009C2A0000}"/>
    <cellStyle name="Check Cell 31 2 5 5 2 2" xfId="10909" xr:uid="{00000000-0005-0000-0000-00009D2A0000}"/>
    <cellStyle name="Check Cell 31 2 5 5 3" xfId="10910" xr:uid="{00000000-0005-0000-0000-00009E2A0000}"/>
    <cellStyle name="Check Cell 31 2 5 6" xfId="10911" xr:uid="{00000000-0005-0000-0000-00009F2A0000}"/>
    <cellStyle name="Check Cell 31 2 5 6 2" xfId="10912" xr:uid="{00000000-0005-0000-0000-0000A02A0000}"/>
    <cellStyle name="Check Cell 31 2 5 6 2 2" xfId="10913" xr:uid="{00000000-0005-0000-0000-0000A12A0000}"/>
    <cellStyle name="Check Cell 31 2 5 6 3" xfId="10914" xr:uid="{00000000-0005-0000-0000-0000A22A0000}"/>
    <cellStyle name="Check Cell 31 2 5 7" xfId="10915" xr:uid="{00000000-0005-0000-0000-0000A32A0000}"/>
    <cellStyle name="Check Cell 31 2 5 7 2" xfId="10916" xr:uid="{00000000-0005-0000-0000-0000A42A0000}"/>
    <cellStyle name="Check Cell 31 2 5 7 2 2" xfId="10917" xr:uid="{00000000-0005-0000-0000-0000A52A0000}"/>
    <cellStyle name="Check Cell 31 2 5 7 3" xfId="10918" xr:uid="{00000000-0005-0000-0000-0000A62A0000}"/>
    <cellStyle name="Check Cell 31 2 5 8" xfId="10919" xr:uid="{00000000-0005-0000-0000-0000A72A0000}"/>
    <cellStyle name="Check Cell 31 2 5 8 2" xfId="10920" xr:uid="{00000000-0005-0000-0000-0000A82A0000}"/>
    <cellStyle name="Check Cell 31 2 5 8 2 2" xfId="10921" xr:uid="{00000000-0005-0000-0000-0000A92A0000}"/>
    <cellStyle name="Check Cell 31 2 5 8 3" xfId="10922" xr:uid="{00000000-0005-0000-0000-0000AA2A0000}"/>
    <cellStyle name="Check Cell 31 2 5 9" xfId="10923" xr:uid="{00000000-0005-0000-0000-0000AB2A0000}"/>
    <cellStyle name="Check Cell 31 2 5 9 2" xfId="10924" xr:uid="{00000000-0005-0000-0000-0000AC2A0000}"/>
    <cellStyle name="Check Cell 31 2 5 9 2 2" xfId="10925" xr:uid="{00000000-0005-0000-0000-0000AD2A0000}"/>
    <cellStyle name="Check Cell 31 2 5 9 3" xfId="10926" xr:uid="{00000000-0005-0000-0000-0000AE2A0000}"/>
    <cellStyle name="Check Cell 31 2 6" xfId="10927" xr:uid="{00000000-0005-0000-0000-0000AF2A0000}"/>
    <cellStyle name="Check Cell 31 2 6 2" xfId="10928" xr:uid="{00000000-0005-0000-0000-0000B02A0000}"/>
    <cellStyle name="Check Cell 31 2 6 2 2" xfId="10929" xr:uid="{00000000-0005-0000-0000-0000B12A0000}"/>
    <cellStyle name="Check Cell 31 2 6 3" xfId="10930" xr:uid="{00000000-0005-0000-0000-0000B22A0000}"/>
    <cellStyle name="Check Cell 31 2 7" xfId="10931" xr:uid="{00000000-0005-0000-0000-0000B32A0000}"/>
    <cellStyle name="Check Cell 31 2 7 2" xfId="10932" xr:uid="{00000000-0005-0000-0000-0000B42A0000}"/>
    <cellStyle name="Check Cell 31 2 7 2 2" xfId="10933" xr:uid="{00000000-0005-0000-0000-0000B52A0000}"/>
    <cellStyle name="Check Cell 31 2 7 3" xfId="10934" xr:uid="{00000000-0005-0000-0000-0000B62A0000}"/>
    <cellStyle name="Check Cell 31 2 8" xfId="10935" xr:uid="{00000000-0005-0000-0000-0000B72A0000}"/>
    <cellStyle name="Check Cell 31 2 8 2" xfId="10936" xr:uid="{00000000-0005-0000-0000-0000B82A0000}"/>
    <cellStyle name="Check Cell 31 2 8 2 2" xfId="10937" xr:uid="{00000000-0005-0000-0000-0000B92A0000}"/>
    <cellStyle name="Check Cell 31 2 8 3" xfId="10938" xr:uid="{00000000-0005-0000-0000-0000BA2A0000}"/>
    <cellStyle name="Check Cell 31 2 9" xfId="10939" xr:uid="{00000000-0005-0000-0000-0000BB2A0000}"/>
    <cellStyle name="Check Cell 31 2 9 2" xfId="10940" xr:uid="{00000000-0005-0000-0000-0000BC2A0000}"/>
    <cellStyle name="Check Cell 31 2 9 2 2" xfId="10941" xr:uid="{00000000-0005-0000-0000-0000BD2A0000}"/>
    <cellStyle name="Check Cell 31 2 9 3" xfId="10942" xr:uid="{00000000-0005-0000-0000-0000BE2A0000}"/>
    <cellStyle name="Check Cell 31 3" xfId="10943" xr:uid="{00000000-0005-0000-0000-0000BF2A0000}"/>
    <cellStyle name="Check Cell 31 3 2" xfId="10944" xr:uid="{00000000-0005-0000-0000-0000C02A0000}"/>
    <cellStyle name="Check Cell 31 3 2 2" xfId="10945" xr:uid="{00000000-0005-0000-0000-0000C12A0000}"/>
    <cellStyle name="Check Cell 31 3 3" xfId="10946" xr:uid="{00000000-0005-0000-0000-0000C22A0000}"/>
    <cellStyle name="Check Cell 31 4" xfId="10947" xr:uid="{00000000-0005-0000-0000-0000C32A0000}"/>
    <cellStyle name="Check Cell 31 4 2" xfId="10948" xr:uid="{00000000-0005-0000-0000-0000C42A0000}"/>
    <cellStyle name="Check Cell 32" xfId="10949" xr:uid="{00000000-0005-0000-0000-0000C52A0000}"/>
    <cellStyle name="Check Cell 32 2" xfId="10950" xr:uid="{00000000-0005-0000-0000-0000C62A0000}"/>
    <cellStyle name="Check Cell 32 2 10" xfId="10951" xr:uid="{00000000-0005-0000-0000-0000C72A0000}"/>
    <cellStyle name="Check Cell 32 2 10 2" xfId="10952" xr:uid="{00000000-0005-0000-0000-0000C82A0000}"/>
    <cellStyle name="Check Cell 32 2 10 2 2" xfId="10953" xr:uid="{00000000-0005-0000-0000-0000C92A0000}"/>
    <cellStyle name="Check Cell 32 2 10 3" xfId="10954" xr:uid="{00000000-0005-0000-0000-0000CA2A0000}"/>
    <cellStyle name="Check Cell 32 2 11" xfId="10955" xr:uid="{00000000-0005-0000-0000-0000CB2A0000}"/>
    <cellStyle name="Check Cell 32 2 11 2" xfId="10956" xr:uid="{00000000-0005-0000-0000-0000CC2A0000}"/>
    <cellStyle name="Check Cell 32 2 11 2 2" xfId="10957" xr:uid="{00000000-0005-0000-0000-0000CD2A0000}"/>
    <cellStyle name="Check Cell 32 2 11 3" xfId="10958" xr:uid="{00000000-0005-0000-0000-0000CE2A0000}"/>
    <cellStyle name="Check Cell 32 2 12" xfId="10959" xr:uid="{00000000-0005-0000-0000-0000CF2A0000}"/>
    <cellStyle name="Check Cell 32 2 12 2" xfId="10960" xr:uid="{00000000-0005-0000-0000-0000D02A0000}"/>
    <cellStyle name="Check Cell 32 2 12 2 2" xfId="10961" xr:uid="{00000000-0005-0000-0000-0000D12A0000}"/>
    <cellStyle name="Check Cell 32 2 12 3" xfId="10962" xr:uid="{00000000-0005-0000-0000-0000D22A0000}"/>
    <cellStyle name="Check Cell 32 2 13" xfId="10963" xr:uid="{00000000-0005-0000-0000-0000D32A0000}"/>
    <cellStyle name="Check Cell 32 2 13 2" xfId="10964" xr:uid="{00000000-0005-0000-0000-0000D42A0000}"/>
    <cellStyle name="Check Cell 32 2 13 2 2" xfId="10965" xr:uid="{00000000-0005-0000-0000-0000D52A0000}"/>
    <cellStyle name="Check Cell 32 2 13 3" xfId="10966" xr:uid="{00000000-0005-0000-0000-0000D62A0000}"/>
    <cellStyle name="Check Cell 32 2 2" xfId="10967" xr:uid="{00000000-0005-0000-0000-0000D72A0000}"/>
    <cellStyle name="Check Cell 32 2 2 2" xfId="10968" xr:uid="{00000000-0005-0000-0000-0000D82A0000}"/>
    <cellStyle name="Check Cell 32 2 2 2 2" xfId="10969" xr:uid="{00000000-0005-0000-0000-0000D92A0000}"/>
    <cellStyle name="Check Cell 32 2 2 2 2 2" xfId="10970" xr:uid="{00000000-0005-0000-0000-0000DA2A0000}"/>
    <cellStyle name="Check Cell 32 2 2 2 3" xfId="10971" xr:uid="{00000000-0005-0000-0000-0000DB2A0000}"/>
    <cellStyle name="Check Cell 32 2 2 3" xfId="10972" xr:uid="{00000000-0005-0000-0000-0000DC2A0000}"/>
    <cellStyle name="Check Cell 32 2 2 3 2" xfId="10973" xr:uid="{00000000-0005-0000-0000-0000DD2A0000}"/>
    <cellStyle name="Check Cell 32 2 2 3 2 2" xfId="10974" xr:uid="{00000000-0005-0000-0000-0000DE2A0000}"/>
    <cellStyle name="Check Cell 32 2 2 3 3" xfId="10975" xr:uid="{00000000-0005-0000-0000-0000DF2A0000}"/>
    <cellStyle name="Check Cell 32 2 2 4" xfId="10976" xr:uid="{00000000-0005-0000-0000-0000E02A0000}"/>
    <cellStyle name="Check Cell 32 2 2 4 2" xfId="10977" xr:uid="{00000000-0005-0000-0000-0000E12A0000}"/>
    <cellStyle name="Check Cell 32 2 2 4 2 2" xfId="10978" xr:uid="{00000000-0005-0000-0000-0000E22A0000}"/>
    <cellStyle name="Check Cell 32 2 2 4 3" xfId="10979" xr:uid="{00000000-0005-0000-0000-0000E32A0000}"/>
    <cellStyle name="Check Cell 32 2 2 5" xfId="10980" xr:uid="{00000000-0005-0000-0000-0000E42A0000}"/>
    <cellStyle name="Check Cell 32 2 2 5 2" xfId="10981" xr:uid="{00000000-0005-0000-0000-0000E52A0000}"/>
    <cellStyle name="Check Cell 32 2 2 5 2 2" xfId="10982" xr:uid="{00000000-0005-0000-0000-0000E62A0000}"/>
    <cellStyle name="Check Cell 32 2 2 5 3" xfId="10983" xr:uid="{00000000-0005-0000-0000-0000E72A0000}"/>
    <cellStyle name="Check Cell 32 2 2 6" xfId="10984" xr:uid="{00000000-0005-0000-0000-0000E82A0000}"/>
    <cellStyle name="Check Cell 32 2 2 6 2" xfId="10985" xr:uid="{00000000-0005-0000-0000-0000E92A0000}"/>
    <cellStyle name="Check Cell 32 2 2 6 2 2" xfId="10986" xr:uid="{00000000-0005-0000-0000-0000EA2A0000}"/>
    <cellStyle name="Check Cell 32 2 2 6 3" xfId="10987" xr:uid="{00000000-0005-0000-0000-0000EB2A0000}"/>
    <cellStyle name="Check Cell 32 2 2 7" xfId="10988" xr:uid="{00000000-0005-0000-0000-0000EC2A0000}"/>
    <cellStyle name="Check Cell 32 2 2 7 2" xfId="10989" xr:uid="{00000000-0005-0000-0000-0000ED2A0000}"/>
    <cellStyle name="Check Cell 32 2 2 7 2 2" xfId="10990" xr:uid="{00000000-0005-0000-0000-0000EE2A0000}"/>
    <cellStyle name="Check Cell 32 2 2 7 3" xfId="10991" xr:uid="{00000000-0005-0000-0000-0000EF2A0000}"/>
    <cellStyle name="Check Cell 32 2 2 8" xfId="10992" xr:uid="{00000000-0005-0000-0000-0000F02A0000}"/>
    <cellStyle name="Check Cell 32 2 2 8 2" xfId="10993" xr:uid="{00000000-0005-0000-0000-0000F12A0000}"/>
    <cellStyle name="Check Cell 32 2 2 8 2 2" xfId="10994" xr:uid="{00000000-0005-0000-0000-0000F22A0000}"/>
    <cellStyle name="Check Cell 32 2 2 8 3" xfId="10995" xr:uid="{00000000-0005-0000-0000-0000F32A0000}"/>
    <cellStyle name="Check Cell 32 2 2 9" xfId="10996" xr:uid="{00000000-0005-0000-0000-0000F42A0000}"/>
    <cellStyle name="Check Cell 32 2 2 9 2" xfId="10997" xr:uid="{00000000-0005-0000-0000-0000F52A0000}"/>
    <cellStyle name="Check Cell 32 2 2 9 2 2" xfId="10998" xr:uid="{00000000-0005-0000-0000-0000F62A0000}"/>
    <cellStyle name="Check Cell 32 2 2 9 3" xfId="10999" xr:uid="{00000000-0005-0000-0000-0000F72A0000}"/>
    <cellStyle name="Check Cell 32 2 3" xfId="11000" xr:uid="{00000000-0005-0000-0000-0000F82A0000}"/>
    <cellStyle name="Check Cell 32 2 3 2" xfId="11001" xr:uid="{00000000-0005-0000-0000-0000F92A0000}"/>
    <cellStyle name="Check Cell 32 2 3 2 2" xfId="11002" xr:uid="{00000000-0005-0000-0000-0000FA2A0000}"/>
    <cellStyle name="Check Cell 32 2 3 2 2 2" xfId="11003" xr:uid="{00000000-0005-0000-0000-0000FB2A0000}"/>
    <cellStyle name="Check Cell 32 2 3 2 3" xfId="11004" xr:uid="{00000000-0005-0000-0000-0000FC2A0000}"/>
    <cellStyle name="Check Cell 32 2 3 3" xfId="11005" xr:uid="{00000000-0005-0000-0000-0000FD2A0000}"/>
    <cellStyle name="Check Cell 32 2 3 3 2" xfId="11006" xr:uid="{00000000-0005-0000-0000-0000FE2A0000}"/>
    <cellStyle name="Check Cell 32 2 3 3 2 2" xfId="11007" xr:uid="{00000000-0005-0000-0000-0000FF2A0000}"/>
    <cellStyle name="Check Cell 32 2 3 3 3" xfId="11008" xr:uid="{00000000-0005-0000-0000-0000002B0000}"/>
    <cellStyle name="Check Cell 32 2 3 4" xfId="11009" xr:uid="{00000000-0005-0000-0000-0000012B0000}"/>
    <cellStyle name="Check Cell 32 2 3 4 2" xfId="11010" xr:uid="{00000000-0005-0000-0000-0000022B0000}"/>
    <cellStyle name="Check Cell 32 2 3 4 2 2" xfId="11011" xr:uid="{00000000-0005-0000-0000-0000032B0000}"/>
    <cellStyle name="Check Cell 32 2 3 4 3" xfId="11012" xr:uid="{00000000-0005-0000-0000-0000042B0000}"/>
    <cellStyle name="Check Cell 32 2 3 5" xfId="11013" xr:uid="{00000000-0005-0000-0000-0000052B0000}"/>
    <cellStyle name="Check Cell 32 2 3 5 2" xfId="11014" xr:uid="{00000000-0005-0000-0000-0000062B0000}"/>
    <cellStyle name="Check Cell 32 2 3 5 2 2" xfId="11015" xr:uid="{00000000-0005-0000-0000-0000072B0000}"/>
    <cellStyle name="Check Cell 32 2 3 5 3" xfId="11016" xr:uid="{00000000-0005-0000-0000-0000082B0000}"/>
    <cellStyle name="Check Cell 32 2 3 6" xfId="11017" xr:uid="{00000000-0005-0000-0000-0000092B0000}"/>
    <cellStyle name="Check Cell 32 2 3 6 2" xfId="11018" xr:uid="{00000000-0005-0000-0000-00000A2B0000}"/>
    <cellStyle name="Check Cell 32 2 3 6 2 2" xfId="11019" xr:uid="{00000000-0005-0000-0000-00000B2B0000}"/>
    <cellStyle name="Check Cell 32 2 3 6 3" xfId="11020" xr:uid="{00000000-0005-0000-0000-00000C2B0000}"/>
    <cellStyle name="Check Cell 32 2 3 7" xfId="11021" xr:uid="{00000000-0005-0000-0000-00000D2B0000}"/>
    <cellStyle name="Check Cell 32 2 3 7 2" xfId="11022" xr:uid="{00000000-0005-0000-0000-00000E2B0000}"/>
    <cellStyle name="Check Cell 32 2 3 7 2 2" xfId="11023" xr:uid="{00000000-0005-0000-0000-00000F2B0000}"/>
    <cellStyle name="Check Cell 32 2 3 7 3" xfId="11024" xr:uid="{00000000-0005-0000-0000-0000102B0000}"/>
    <cellStyle name="Check Cell 32 2 3 8" xfId="11025" xr:uid="{00000000-0005-0000-0000-0000112B0000}"/>
    <cellStyle name="Check Cell 32 2 3 8 2" xfId="11026" xr:uid="{00000000-0005-0000-0000-0000122B0000}"/>
    <cellStyle name="Check Cell 32 2 3 8 2 2" xfId="11027" xr:uid="{00000000-0005-0000-0000-0000132B0000}"/>
    <cellStyle name="Check Cell 32 2 3 8 3" xfId="11028" xr:uid="{00000000-0005-0000-0000-0000142B0000}"/>
    <cellStyle name="Check Cell 32 2 3 9" xfId="11029" xr:uid="{00000000-0005-0000-0000-0000152B0000}"/>
    <cellStyle name="Check Cell 32 2 3 9 2" xfId="11030" xr:uid="{00000000-0005-0000-0000-0000162B0000}"/>
    <cellStyle name="Check Cell 32 2 3 9 2 2" xfId="11031" xr:uid="{00000000-0005-0000-0000-0000172B0000}"/>
    <cellStyle name="Check Cell 32 2 3 9 3" xfId="11032" xr:uid="{00000000-0005-0000-0000-0000182B0000}"/>
    <cellStyle name="Check Cell 32 2 4" xfId="11033" xr:uid="{00000000-0005-0000-0000-0000192B0000}"/>
    <cellStyle name="Check Cell 32 2 4 2" xfId="11034" xr:uid="{00000000-0005-0000-0000-00001A2B0000}"/>
    <cellStyle name="Check Cell 32 2 4 2 2" xfId="11035" xr:uid="{00000000-0005-0000-0000-00001B2B0000}"/>
    <cellStyle name="Check Cell 32 2 4 2 2 2" xfId="11036" xr:uid="{00000000-0005-0000-0000-00001C2B0000}"/>
    <cellStyle name="Check Cell 32 2 4 2 3" xfId="11037" xr:uid="{00000000-0005-0000-0000-00001D2B0000}"/>
    <cellStyle name="Check Cell 32 2 4 3" xfId="11038" xr:uid="{00000000-0005-0000-0000-00001E2B0000}"/>
    <cellStyle name="Check Cell 32 2 4 3 2" xfId="11039" xr:uid="{00000000-0005-0000-0000-00001F2B0000}"/>
    <cellStyle name="Check Cell 32 2 4 3 2 2" xfId="11040" xr:uid="{00000000-0005-0000-0000-0000202B0000}"/>
    <cellStyle name="Check Cell 32 2 4 3 3" xfId="11041" xr:uid="{00000000-0005-0000-0000-0000212B0000}"/>
    <cellStyle name="Check Cell 32 2 4 4" xfId="11042" xr:uid="{00000000-0005-0000-0000-0000222B0000}"/>
    <cellStyle name="Check Cell 32 2 4 4 2" xfId="11043" xr:uid="{00000000-0005-0000-0000-0000232B0000}"/>
    <cellStyle name="Check Cell 32 2 4 4 2 2" xfId="11044" xr:uid="{00000000-0005-0000-0000-0000242B0000}"/>
    <cellStyle name="Check Cell 32 2 4 4 3" xfId="11045" xr:uid="{00000000-0005-0000-0000-0000252B0000}"/>
    <cellStyle name="Check Cell 32 2 4 5" xfId="11046" xr:uid="{00000000-0005-0000-0000-0000262B0000}"/>
    <cellStyle name="Check Cell 32 2 4 5 2" xfId="11047" xr:uid="{00000000-0005-0000-0000-0000272B0000}"/>
    <cellStyle name="Check Cell 32 2 4 5 2 2" xfId="11048" xr:uid="{00000000-0005-0000-0000-0000282B0000}"/>
    <cellStyle name="Check Cell 32 2 4 5 3" xfId="11049" xr:uid="{00000000-0005-0000-0000-0000292B0000}"/>
    <cellStyle name="Check Cell 32 2 4 6" xfId="11050" xr:uid="{00000000-0005-0000-0000-00002A2B0000}"/>
    <cellStyle name="Check Cell 32 2 4 6 2" xfId="11051" xr:uid="{00000000-0005-0000-0000-00002B2B0000}"/>
    <cellStyle name="Check Cell 32 2 4 6 2 2" xfId="11052" xr:uid="{00000000-0005-0000-0000-00002C2B0000}"/>
    <cellStyle name="Check Cell 32 2 4 6 3" xfId="11053" xr:uid="{00000000-0005-0000-0000-00002D2B0000}"/>
    <cellStyle name="Check Cell 32 2 4 7" xfId="11054" xr:uid="{00000000-0005-0000-0000-00002E2B0000}"/>
    <cellStyle name="Check Cell 32 2 4 7 2" xfId="11055" xr:uid="{00000000-0005-0000-0000-00002F2B0000}"/>
    <cellStyle name="Check Cell 32 2 4 7 2 2" xfId="11056" xr:uid="{00000000-0005-0000-0000-0000302B0000}"/>
    <cellStyle name="Check Cell 32 2 4 7 3" xfId="11057" xr:uid="{00000000-0005-0000-0000-0000312B0000}"/>
    <cellStyle name="Check Cell 32 2 4 8" xfId="11058" xr:uid="{00000000-0005-0000-0000-0000322B0000}"/>
    <cellStyle name="Check Cell 32 2 4 8 2" xfId="11059" xr:uid="{00000000-0005-0000-0000-0000332B0000}"/>
    <cellStyle name="Check Cell 32 2 4 8 2 2" xfId="11060" xr:uid="{00000000-0005-0000-0000-0000342B0000}"/>
    <cellStyle name="Check Cell 32 2 4 8 3" xfId="11061" xr:uid="{00000000-0005-0000-0000-0000352B0000}"/>
    <cellStyle name="Check Cell 32 2 4 9" xfId="11062" xr:uid="{00000000-0005-0000-0000-0000362B0000}"/>
    <cellStyle name="Check Cell 32 2 4 9 2" xfId="11063" xr:uid="{00000000-0005-0000-0000-0000372B0000}"/>
    <cellStyle name="Check Cell 32 2 4 9 2 2" xfId="11064" xr:uid="{00000000-0005-0000-0000-0000382B0000}"/>
    <cellStyle name="Check Cell 32 2 4 9 3" xfId="11065" xr:uid="{00000000-0005-0000-0000-0000392B0000}"/>
    <cellStyle name="Check Cell 32 2 5" xfId="11066" xr:uid="{00000000-0005-0000-0000-00003A2B0000}"/>
    <cellStyle name="Check Cell 32 2 5 2" xfId="11067" xr:uid="{00000000-0005-0000-0000-00003B2B0000}"/>
    <cellStyle name="Check Cell 32 2 5 2 2" xfId="11068" xr:uid="{00000000-0005-0000-0000-00003C2B0000}"/>
    <cellStyle name="Check Cell 32 2 5 2 2 2" xfId="11069" xr:uid="{00000000-0005-0000-0000-00003D2B0000}"/>
    <cellStyle name="Check Cell 32 2 5 2 3" xfId="11070" xr:uid="{00000000-0005-0000-0000-00003E2B0000}"/>
    <cellStyle name="Check Cell 32 2 5 3" xfId="11071" xr:uid="{00000000-0005-0000-0000-00003F2B0000}"/>
    <cellStyle name="Check Cell 32 2 5 3 2" xfId="11072" xr:uid="{00000000-0005-0000-0000-0000402B0000}"/>
    <cellStyle name="Check Cell 32 2 5 3 2 2" xfId="11073" xr:uid="{00000000-0005-0000-0000-0000412B0000}"/>
    <cellStyle name="Check Cell 32 2 5 3 3" xfId="11074" xr:uid="{00000000-0005-0000-0000-0000422B0000}"/>
    <cellStyle name="Check Cell 32 2 5 4" xfId="11075" xr:uid="{00000000-0005-0000-0000-0000432B0000}"/>
    <cellStyle name="Check Cell 32 2 5 4 2" xfId="11076" xr:uid="{00000000-0005-0000-0000-0000442B0000}"/>
    <cellStyle name="Check Cell 32 2 5 4 2 2" xfId="11077" xr:uid="{00000000-0005-0000-0000-0000452B0000}"/>
    <cellStyle name="Check Cell 32 2 5 4 3" xfId="11078" xr:uid="{00000000-0005-0000-0000-0000462B0000}"/>
    <cellStyle name="Check Cell 32 2 5 5" xfId="11079" xr:uid="{00000000-0005-0000-0000-0000472B0000}"/>
    <cellStyle name="Check Cell 32 2 5 5 2" xfId="11080" xr:uid="{00000000-0005-0000-0000-0000482B0000}"/>
    <cellStyle name="Check Cell 32 2 5 5 2 2" xfId="11081" xr:uid="{00000000-0005-0000-0000-0000492B0000}"/>
    <cellStyle name="Check Cell 32 2 5 5 3" xfId="11082" xr:uid="{00000000-0005-0000-0000-00004A2B0000}"/>
    <cellStyle name="Check Cell 32 2 5 6" xfId="11083" xr:uid="{00000000-0005-0000-0000-00004B2B0000}"/>
    <cellStyle name="Check Cell 32 2 5 6 2" xfId="11084" xr:uid="{00000000-0005-0000-0000-00004C2B0000}"/>
    <cellStyle name="Check Cell 32 2 5 6 2 2" xfId="11085" xr:uid="{00000000-0005-0000-0000-00004D2B0000}"/>
    <cellStyle name="Check Cell 32 2 5 6 3" xfId="11086" xr:uid="{00000000-0005-0000-0000-00004E2B0000}"/>
    <cellStyle name="Check Cell 32 2 5 7" xfId="11087" xr:uid="{00000000-0005-0000-0000-00004F2B0000}"/>
    <cellStyle name="Check Cell 32 2 5 7 2" xfId="11088" xr:uid="{00000000-0005-0000-0000-0000502B0000}"/>
    <cellStyle name="Check Cell 32 2 5 7 2 2" xfId="11089" xr:uid="{00000000-0005-0000-0000-0000512B0000}"/>
    <cellStyle name="Check Cell 32 2 5 7 3" xfId="11090" xr:uid="{00000000-0005-0000-0000-0000522B0000}"/>
    <cellStyle name="Check Cell 32 2 5 8" xfId="11091" xr:uid="{00000000-0005-0000-0000-0000532B0000}"/>
    <cellStyle name="Check Cell 32 2 5 8 2" xfId="11092" xr:uid="{00000000-0005-0000-0000-0000542B0000}"/>
    <cellStyle name="Check Cell 32 2 5 8 2 2" xfId="11093" xr:uid="{00000000-0005-0000-0000-0000552B0000}"/>
    <cellStyle name="Check Cell 32 2 5 8 3" xfId="11094" xr:uid="{00000000-0005-0000-0000-0000562B0000}"/>
    <cellStyle name="Check Cell 32 2 5 9" xfId="11095" xr:uid="{00000000-0005-0000-0000-0000572B0000}"/>
    <cellStyle name="Check Cell 32 2 5 9 2" xfId="11096" xr:uid="{00000000-0005-0000-0000-0000582B0000}"/>
    <cellStyle name="Check Cell 32 2 5 9 2 2" xfId="11097" xr:uid="{00000000-0005-0000-0000-0000592B0000}"/>
    <cellStyle name="Check Cell 32 2 5 9 3" xfId="11098" xr:uid="{00000000-0005-0000-0000-00005A2B0000}"/>
    <cellStyle name="Check Cell 32 2 6" xfId="11099" xr:uid="{00000000-0005-0000-0000-00005B2B0000}"/>
    <cellStyle name="Check Cell 32 2 6 2" xfId="11100" xr:uid="{00000000-0005-0000-0000-00005C2B0000}"/>
    <cellStyle name="Check Cell 32 2 6 2 2" xfId="11101" xr:uid="{00000000-0005-0000-0000-00005D2B0000}"/>
    <cellStyle name="Check Cell 32 2 6 3" xfId="11102" xr:uid="{00000000-0005-0000-0000-00005E2B0000}"/>
    <cellStyle name="Check Cell 32 2 7" xfId="11103" xr:uid="{00000000-0005-0000-0000-00005F2B0000}"/>
    <cellStyle name="Check Cell 32 2 7 2" xfId="11104" xr:uid="{00000000-0005-0000-0000-0000602B0000}"/>
    <cellStyle name="Check Cell 32 2 7 2 2" xfId="11105" xr:uid="{00000000-0005-0000-0000-0000612B0000}"/>
    <cellStyle name="Check Cell 32 2 7 3" xfId="11106" xr:uid="{00000000-0005-0000-0000-0000622B0000}"/>
    <cellStyle name="Check Cell 32 2 8" xfId="11107" xr:uid="{00000000-0005-0000-0000-0000632B0000}"/>
    <cellStyle name="Check Cell 32 2 8 2" xfId="11108" xr:uid="{00000000-0005-0000-0000-0000642B0000}"/>
    <cellStyle name="Check Cell 32 2 8 2 2" xfId="11109" xr:uid="{00000000-0005-0000-0000-0000652B0000}"/>
    <cellStyle name="Check Cell 32 2 8 3" xfId="11110" xr:uid="{00000000-0005-0000-0000-0000662B0000}"/>
    <cellStyle name="Check Cell 32 2 9" xfId="11111" xr:uid="{00000000-0005-0000-0000-0000672B0000}"/>
    <cellStyle name="Check Cell 32 2 9 2" xfId="11112" xr:uid="{00000000-0005-0000-0000-0000682B0000}"/>
    <cellStyle name="Check Cell 32 2 9 2 2" xfId="11113" xr:uid="{00000000-0005-0000-0000-0000692B0000}"/>
    <cellStyle name="Check Cell 32 2 9 3" xfId="11114" xr:uid="{00000000-0005-0000-0000-00006A2B0000}"/>
    <cellStyle name="Check Cell 32 3" xfId="11115" xr:uid="{00000000-0005-0000-0000-00006B2B0000}"/>
    <cellStyle name="Check Cell 32 3 2" xfId="11116" xr:uid="{00000000-0005-0000-0000-00006C2B0000}"/>
    <cellStyle name="Check Cell 32 3 2 2" xfId="11117" xr:uid="{00000000-0005-0000-0000-00006D2B0000}"/>
    <cellStyle name="Check Cell 32 3 3" xfId="11118" xr:uid="{00000000-0005-0000-0000-00006E2B0000}"/>
    <cellStyle name="Check Cell 32 4" xfId="11119" xr:uid="{00000000-0005-0000-0000-00006F2B0000}"/>
    <cellStyle name="Check Cell 32 4 2" xfId="11120" xr:uid="{00000000-0005-0000-0000-0000702B0000}"/>
    <cellStyle name="Check Cell 33" xfId="11121" xr:uid="{00000000-0005-0000-0000-0000712B0000}"/>
    <cellStyle name="Check Cell 33 2" xfId="11122" xr:uid="{00000000-0005-0000-0000-0000722B0000}"/>
    <cellStyle name="Check Cell 33 2 10" xfId="11123" xr:uid="{00000000-0005-0000-0000-0000732B0000}"/>
    <cellStyle name="Check Cell 33 2 10 2" xfId="11124" xr:uid="{00000000-0005-0000-0000-0000742B0000}"/>
    <cellStyle name="Check Cell 33 2 10 2 2" xfId="11125" xr:uid="{00000000-0005-0000-0000-0000752B0000}"/>
    <cellStyle name="Check Cell 33 2 10 3" xfId="11126" xr:uid="{00000000-0005-0000-0000-0000762B0000}"/>
    <cellStyle name="Check Cell 33 2 11" xfId="11127" xr:uid="{00000000-0005-0000-0000-0000772B0000}"/>
    <cellStyle name="Check Cell 33 2 11 2" xfId="11128" xr:uid="{00000000-0005-0000-0000-0000782B0000}"/>
    <cellStyle name="Check Cell 33 2 11 2 2" xfId="11129" xr:uid="{00000000-0005-0000-0000-0000792B0000}"/>
    <cellStyle name="Check Cell 33 2 11 3" xfId="11130" xr:uid="{00000000-0005-0000-0000-00007A2B0000}"/>
    <cellStyle name="Check Cell 33 2 12" xfId="11131" xr:uid="{00000000-0005-0000-0000-00007B2B0000}"/>
    <cellStyle name="Check Cell 33 2 12 2" xfId="11132" xr:uid="{00000000-0005-0000-0000-00007C2B0000}"/>
    <cellStyle name="Check Cell 33 2 12 2 2" xfId="11133" xr:uid="{00000000-0005-0000-0000-00007D2B0000}"/>
    <cellStyle name="Check Cell 33 2 12 3" xfId="11134" xr:uid="{00000000-0005-0000-0000-00007E2B0000}"/>
    <cellStyle name="Check Cell 33 2 13" xfId="11135" xr:uid="{00000000-0005-0000-0000-00007F2B0000}"/>
    <cellStyle name="Check Cell 33 2 13 2" xfId="11136" xr:uid="{00000000-0005-0000-0000-0000802B0000}"/>
    <cellStyle name="Check Cell 33 2 13 2 2" xfId="11137" xr:uid="{00000000-0005-0000-0000-0000812B0000}"/>
    <cellStyle name="Check Cell 33 2 13 3" xfId="11138" xr:uid="{00000000-0005-0000-0000-0000822B0000}"/>
    <cellStyle name="Check Cell 33 2 2" xfId="11139" xr:uid="{00000000-0005-0000-0000-0000832B0000}"/>
    <cellStyle name="Check Cell 33 2 2 2" xfId="11140" xr:uid="{00000000-0005-0000-0000-0000842B0000}"/>
    <cellStyle name="Check Cell 33 2 2 2 2" xfId="11141" xr:uid="{00000000-0005-0000-0000-0000852B0000}"/>
    <cellStyle name="Check Cell 33 2 2 2 2 2" xfId="11142" xr:uid="{00000000-0005-0000-0000-0000862B0000}"/>
    <cellStyle name="Check Cell 33 2 2 2 3" xfId="11143" xr:uid="{00000000-0005-0000-0000-0000872B0000}"/>
    <cellStyle name="Check Cell 33 2 2 3" xfId="11144" xr:uid="{00000000-0005-0000-0000-0000882B0000}"/>
    <cellStyle name="Check Cell 33 2 2 3 2" xfId="11145" xr:uid="{00000000-0005-0000-0000-0000892B0000}"/>
    <cellStyle name="Check Cell 33 2 2 3 2 2" xfId="11146" xr:uid="{00000000-0005-0000-0000-00008A2B0000}"/>
    <cellStyle name="Check Cell 33 2 2 3 3" xfId="11147" xr:uid="{00000000-0005-0000-0000-00008B2B0000}"/>
    <cellStyle name="Check Cell 33 2 2 4" xfId="11148" xr:uid="{00000000-0005-0000-0000-00008C2B0000}"/>
    <cellStyle name="Check Cell 33 2 2 4 2" xfId="11149" xr:uid="{00000000-0005-0000-0000-00008D2B0000}"/>
    <cellStyle name="Check Cell 33 2 2 4 2 2" xfId="11150" xr:uid="{00000000-0005-0000-0000-00008E2B0000}"/>
    <cellStyle name="Check Cell 33 2 2 4 3" xfId="11151" xr:uid="{00000000-0005-0000-0000-00008F2B0000}"/>
    <cellStyle name="Check Cell 33 2 2 5" xfId="11152" xr:uid="{00000000-0005-0000-0000-0000902B0000}"/>
    <cellStyle name="Check Cell 33 2 2 5 2" xfId="11153" xr:uid="{00000000-0005-0000-0000-0000912B0000}"/>
    <cellStyle name="Check Cell 33 2 2 5 2 2" xfId="11154" xr:uid="{00000000-0005-0000-0000-0000922B0000}"/>
    <cellStyle name="Check Cell 33 2 2 5 3" xfId="11155" xr:uid="{00000000-0005-0000-0000-0000932B0000}"/>
    <cellStyle name="Check Cell 33 2 2 6" xfId="11156" xr:uid="{00000000-0005-0000-0000-0000942B0000}"/>
    <cellStyle name="Check Cell 33 2 2 6 2" xfId="11157" xr:uid="{00000000-0005-0000-0000-0000952B0000}"/>
    <cellStyle name="Check Cell 33 2 2 6 2 2" xfId="11158" xr:uid="{00000000-0005-0000-0000-0000962B0000}"/>
    <cellStyle name="Check Cell 33 2 2 6 3" xfId="11159" xr:uid="{00000000-0005-0000-0000-0000972B0000}"/>
    <cellStyle name="Check Cell 33 2 2 7" xfId="11160" xr:uid="{00000000-0005-0000-0000-0000982B0000}"/>
    <cellStyle name="Check Cell 33 2 2 7 2" xfId="11161" xr:uid="{00000000-0005-0000-0000-0000992B0000}"/>
    <cellStyle name="Check Cell 33 2 2 7 2 2" xfId="11162" xr:uid="{00000000-0005-0000-0000-00009A2B0000}"/>
    <cellStyle name="Check Cell 33 2 2 7 3" xfId="11163" xr:uid="{00000000-0005-0000-0000-00009B2B0000}"/>
    <cellStyle name="Check Cell 33 2 2 8" xfId="11164" xr:uid="{00000000-0005-0000-0000-00009C2B0000}"/>
    <cellStyle name="Check Cell 33 2 2 8 2" xfId="11165" xr:uid="{00000000-0005-0000-0000-00009D2B0000}"/>
    <cellStyle name="Check Cell 33 2 2 8 2 2" xfId="11166" xr:uid="{00000000-0005-0000-0000-00009E2B0000}"/>
    <cellStyle name="Check Cell 33 2 2 8 3" xfId="11167" xr:uid="{00000000-0005-0000-0000-00009F2B0000}"/>
    <cellStyle name="Check Cell 33 2 2 9" xfId="11168" xr:uid="{00000000-0005-0000-0000-0000A02B0000}"/>
    <cellStyle name="Check Cell 33 2 2 9 2" xfId="11169" xr:uid="{00000000-0005-0000-0000-0000A12B0000}"/>
    <cellStyle name="Check Cell 33 2 2 9 2 2" xfId="11170" xr:uid="{00000000-0005-0000-0000-0000A22B0000}"/>
    <cellStyle name="Check Cell 33 2 2 9 3" xfId="11171" xr:uid="{00000000-0005-0000-0000-0000A32B0000}"/>
    <cellStyle name="Check Cell 33 2 3" xfId="11172" xr:uid="{00000000-0005-0000-0000-0000A42B0000}"/>
    <cellStyle name="Check Cell 33 2 3 2" xfId="11173" xr:uid="{00000000-0005-0000-0000-0000A52B0000}"/>
    <cellStyle name="Check Cell 33 2 3 2 2" xfId="11174" xr:uid="{00000000-0005-0000-0000-0000A62B0000}"/>
    <cellStyle name="Check Cell 33 2 3 2 2 2" xfId="11175" xr:uid="{00000000-0005-0000-0000-0000A72B0000}"/>
    <cellStyle name="Check Cell 33 2 3 2 3" xfId="11176" xr:uid="{00000000-0005-0000-0000-0000A82B0000}"/>
    <cellStyle name="Check Cell 33 2 3 3" xfId="11177" xr:uid="{00000000-0005-0000-0000-0000A92B0000}"/>
    <cellStyle name="Check Cell 33 2 3 3 2" xfId="11178" xr:uid="{00000000-0005-0000-0000-0000AA2B0000}"/>
    <cellStyle name="Check Cell 33 2 3 3 2 2" xfId="11179" xr:uid="{00000000-0005-0000-0000-0000AB2B0000}"/>
    <cellStyle name="Check Cell 33 2 3 3 3" xfId="11180" xr:uid="{00000000-0005-0000-0000-0000AC2B0000}"/>
    <cellStyle name="Check Cell 33 2 3 4" xfId="11181" xr:uid="{00000000-0005-0000-0000-0000AD2B0000}"/>
    <cellStyle name="Check Cell 33 2 3 4 2" xfId="11182" xr:uid="{00000000-0005-0000-0000-0000AE2B0000}"/>
    <cellStyle name="Check Cell 33 2 3 4 2 2" xfId="11183" xr:uid="{00000000-0005-0000-0000-0000AF2B0000}"/>
    <cellStyle name="Check Cell 33 2 3 4 3" xfId="11184" xr:uid="{00000000-0005-0000-0000-0000B02B0000}"/>
    <cellStyle name="Check Cell 33 2 3 5" xfId="11185" xr:uid="{00000000-0005-0000-0000-0000B12B0000}"/>
    <cellStyle name="Check Cell 33 2 3 5 2" xfId="11186" xr:uid="{00000000-0005-0000-0000-0000B22B0000}"/>
    <cellStyle name="Check Cell 33 2 3 5 2 2" xfId="11187" xr:uid="{00000000-0005-0000-0000-0000B32B0000}"/>
    <cellStyle name="Check Cell 33 2 3 5 3" xfId="11188" xr:uid="{00000000-0005-0000-0000-0000B42B0000}"/>
    <cellStyle name="Check Cell 33 2 3 6" xfId="11189" xr:uid="{00000000-0005-0000-0000-0000B52B0000}"/>
    <cellStyle name="Check Cell 33 2 3 6 2" xfId="11190" xr:uid="{00000000-0005-0000-0000-0000B62B0000}"/>
    <cellStyle name="Check Cell 33 2 3 6 2 2" xfId="11191" xr:uid="{00000000-0005-0000-0000-0000B72B0000}"/>
    <cellStyle name="Check Cell 33 2 3 6 3" xfId="11192" xr:uid="{00000000-0005-0000-0000-0000B82B0000}"/>
    <cellStyle name="Check Cell 33 2 3 7" xfId="11193" xr:uid="{00000000-0005-0000-0000-0000B92B0000}"/>
    <cellStyle name="Check Cell 33 2 3 7 2" xfId="11194" xr:uid="{00000000-0005-0000-0000-0000BA2B0000}"/>
    <cellStyle name="Check Cell 33 2 3 7 2 2" xfId="11195" xr:uid="{00000000-0005-0000-0000-0000BB2B0000}"/>
    <cellStyle name="Check Cell 33 2 3 7 3" xfId="11196" xr:uid="{00000000-0005-0000-0000-0000BC2B0000}"/>
    <cellStyle name="Check Cell 33 2 3 8" xfId="11197" xr:uid="{00000000-0005-0000-0000-0000BD2B0000}"/>
    <cellStyle name="Check Cell 33 2 3 8 2" xfId="11198" xr:uid="{00000000-0005-0000-0000-0000BE2B0000}"/>
    <cellStyle name="Check Cell 33 2 3 8 2 2" xfId="11199" xr:uid="{00000000-0005-0000-0000-0000BF2B0000}"/>
    <cellStyle name="Check Cell 33 2 3 8 3" xfId="11200" xr:uid="{00000000-0005-0000-0000-0000C02B0000}"/>
    <cellStyle name="Check Cell 33 2 3 9" xfId="11201" xr:uid="{00000000-0005-0000-0000-0000C12B0000}"/>
    <cellStyle name="Check Cell 33 2 3 9 2" xfId="11202" xr:uid="{00000000-0005-0000-0000-0000C22B0000}"/>
    <cellStyle name="Check Cell 33 2 3 9 2 2" xfId="11203" xr:uid="{00000000-0005-0000-0000-0000C32B0000}"/>
    <cellStyle name="Check Cell 33 2 3 9 3" xfId="11204" xr:uid="{00000000-0005-0000-0000-0000C42B0000}"/>
    <cellStyle name="Check Cell 33 2 4" xfId="11205" xr:uid="{00000000-0005-0000-0000-0000C52B0000}"/>
    <cellStyle name="Check Cell 33 2 4 2" xfId="11206" xr:uid="{00000000-0005-0000-0000-0000C62B0000}"/>
    <cellStyle name="Check Cell 33 2 4 2 2" xfId="11207" xr:uid="{00000000-0005-0000-0000-0000C72B0000}"/>
    <cellStyle name="Check Cell 33 2 4 2 2 2" xfId="11208" xr:uid="{00000000-0005-0000-0000-0000C82B0000}"/>
    <cellStyle name="Check Cell 33 2 4 2 3" xfId="11209" xr:uid="{00000000-0005-0000-0000-0000C92B0000}"/>
    <cellStyle name="Check Cell 33 2 4 3" xfId="11210" xr:uid="{00000000-0005-0000-0000-0000CA2B0000}"/>
    <cellStyle name="Check Cell 33 2 4 3 2" xfId="11211" xr:uid="{00000000-0005-0000-0000-0000CB2B0000}"/>
    <cellStyle name="Check Cell 33 2 4 3 2 2" xfId="11212" xr:uid="{00000000-0005-0000-0000-0000CC2B0000}"/>
    <cellStyle name="Check Cell 33 2 4 3 3" xfId="11213" xr:uid="{00000000-0005-0000-0000-0000CD2B0000}"/>
    <cellStyle name="Check Cell 33 2 4 4" xfId="11214" xr:uid="{00000000-0005-0000-0000-0000CE2B0000}"/>
    <cellStyle name="Check Cell 33 2 4 4 2" xfId="11215" xr:uid="{00000000-0005-0000-0000-0000CF2B0000}"/>
    <cellStyle name="Check Cell 33 2 4 4 2 2" xfId="11216" xr:uid="{00000000-0005-0000-0000-0000D02B0000}"/>
    <cellStyle name="Check Cell 33 2 4 4 3" xfId="11217" xr:uid="{00000000-0005-0000-0000-0000D12B0000}"/>
    <cellStyle name="Check Cell 33 2 4 5" xfId="11218" xr:uid="{00000000-0005-0000-0000-0000D22B0000}"/>
    <cellStyle name="Check Cell 33 2 4 5 2" xfId="11219" xr:uid="{00000000-0005-0000-0000-0000D32B0000}"/>
    <cellStyle name="Check Cell 33 2 4 5 2 2" xfId="11220" xr:uid="{00000000-0005-0000-0000-0000D42B0000}"/>
    <cellStyle name="Check Cell 33 2 4 5 3" xfId="11221" xr:uid="{00000000-0005-0000-0000-0000D52B0000}"/>
    <cellStyle name="Check Cell 33 2 4 6" xfId="11222" xr:uid="{00000000-0005-0000-0000-0000D62B0000}"/>
    <cellStyle name="Check Cell 33 2 4 6 2" xfId="11223" xr:uid="{00000000-0005-0000-0000-0000D72B0000}"/>
    <cellStyle name="Check Cell 33 2 4 6 2 2" xfId="11224" xr:uid="{00000000-0005-0000-0000-0000D82B0000}"/>
    <cellStyle name="Check Cell 33 2 4 6 3" xfId="11225" xr:uid="{00000000-0005-0000-0000-0000D92B0000}"/>
    <cellStyle name="Check Cell 33 2 4 7" xfId="11226" xr:uid="{00000000-0005-0000-0000-0000DA2B0000}"/>
    <cellStyle name="Check Cell 33 2 4 7 2" xfId="11227" xr:uid="{00000000-0005-0000-0000-0000DB2B0000}"/>
    <cellStyle name="Check Cell 33 2 4 7 2 2" xfId="11228" xr:uid="{00000000-0005-0000-0000-0000DC2B0000}"/>
    <cellStyle name="Check Cell 33 2 4 7 3" xfId="11229" xr:uid="{00000000-0005-0000-0000-0000DD2B0000}"/>
    <cellStyle name="Check Cell 33 2 4 8" xfId="11230" xr:uid="{00000000-0005-0000-0000-0000DE2B0000}"/>
    <cellStyle name="Check Cell 33 2 4 8 2" xfId="11231" xr:uid="{00000000-0005-0000-0000-0000DF2B0000}"/>
    <cellStyle name="Check Cell 33 2 4 8 2 2" xfId="11232" xr:uid="{00000000-0005-0000-0000-0000E02B0000}"/>
    <cellStyle name="Check Cell 33 2 4 8 3" xfId="11233" xr:uid="{00000000-0005-0000-0000-0000E12B0000}"/>
    <cellStyle name="Check Cell 33 2 4 9" xfId="11234" xr:uid="{00000000-0005-0000-0000-0000E22B0000}"/>
    <cellStyle name="Check Cell 33 2 4 9 2" xfId="11235" xr:uid="{00000000-0005-0000-0000-0000E32B0000}"/>
    <cellStyle name="Check Cell 33 2 4 9 2 2" xfId="11236" xr:uid="{00000000-0005-0000-0000-0000E42B0000}"/>
    <cellStyle name="Check Cell 33 2 4 9 3" xfId="11237" xr:uid="{00000000-0005-0000-0000-0000E52B0000}"/>
    <cellStyle name="Check Cell 33 2 5" xfId="11238" xr:uid="{00000000-0005-0000-0000-0000E62B0000}"/>
    <cellStyle name="Check Cell 33 2 5 2" xfId="11239" xr:uid="{00000000-0005-0000-0000-0000E72B0000}"/>
    <cellStyle name="Check Cell 33 2 5 2 2" xfId="11240" xr:uid="{00000000-0005-0000-0000-0000E82B0000}"/>
    <cellStyle name="Check Cell 33 2 5 2 2 2" xfId="11241" xr:uid="{00000000-0005-0000-0000-0000E92B0000}"/>
    <cellStyle name="Check Cell 33 2 5 2 3" xfId="11242" xr:uid="{00000000-0005-0000-0000-0000EA2B0000}"/>
    <cellStyle name="Check Cell 33 2 5 3" xfId="11243" xr:uid="{00000000-0005-0000-0000-0000EB2B0000}"/>
    <cellStyle name="Check Cell 33 2 5 3 2" xfId="11244" xr:uid="{00000000-0005-0000-0000-0000EC2B0000}"/>
    <cellStyle name="Check Cell 33 2 5 3 2 2" xfId="11245" xr:uid="{00000000-0005-0000-0000-0000ED2B0000}"/>
    <cellStyle name="Check Cell 33 2 5 3 3" xfId="11246" xr:uid="{00000000-0005-0000-0000-0000EE2B0000}"/>
    <cellStyle name="Check Cell 33 2 5 4" xfId="11247" xr:uid="{00000000-0005-0000-0000-0000EF2B0000}"/>
    <cellStyle name="Check Cell 33 2 5 4 2" xfId="11248" xr:uid="{00000000-0005-0000-0000-0000F02B0000}"/>
    <cellStyle name="Check Cell 33 2 5 4 2 2" xfId="11249" xr:uid="{00000000-0005-0000-0000-0000F12B0000}"/>
    <cellStyle name="Check Cell 33 2 5 4 3" xfId="11250" xr:uid="{00000000-0005-0000-0000-0000F22B0000}"/>
    <cellStyle name="Check Cell 33 2 5 5" xfId="11251" xr:uid="{00000000-0005-0000-0000-0000F32B0000}"/>
    <cellStyle name="Check Cell 33 2 5 5 2" xfId="11252" xr:uid="{00000000-0005-0000-0000-0000F42B0000}"/>
    <cellStyle name="Check Cell 33 2 5 5 2 2" xfId="11253" xr:uid="{00000000-0005-0000-0000-0000F52B0000}"/>
    <cellStyle name="Check Cell 33 2 5 5 3" xfId="11254" xr:uid="{00000000-0005-0000-0000-0000F62B0000}"/>
    <cellStyle name="Check Cell 33 2 5 6" xfId="11255" xr:uid="{00000000-0005-0000-0000-0000F72B0000}"/>
    <cellStyle name="Check Cell 33 2 5 6 2" xfId="11256" xr:uid="{00000000-0005-0000-0000-0000F82B0000}"/>
    <cellStyle name="Check Cell 33 2 5 6 2 2" xfId="11257" xr:uid="{00000000-0005-0000-0000-0000F92B0000}"/>
    <cellStyle name="Check Cell 33 2 5 6 3" xfId="11258" xr:uid="{00000000-0005-0000-0000-0000FA2B0000}"/>
    <cellStyle name="Check Cell 33 2 5 7" xfId="11259" xr:uid="{00000000-0005-0000-0000-0000FB2B0000}"/>
    <cellStyle name="Check Cell 33 2 5 7 2" xfId="11260" xr:uid="{00000000-0005-0000-0000-0000FC2B0000}"/>
    <cellStyle name="Check Cell 33 2 5 7 2 2" xfId="11261" xr:uid="{00000000-0005-0000-0000-0000FD2B0000}"/>
    <cellStyle name="Check Cell 33 2 5 7 3" xfId="11262" xr:uid="{00000000-0005-0000-0000-0000FE2B0000}"/>
    <cellStyle name="Check Cell 33 2 5 8" xfId="11263" xr:uid="{00000000-0005-0000-0000-0000FF2B0000}"/>
    <cellStyle name="Check Cell 33 2 5 8 2" xfId="11264" xr:uid="{00000000-0005-0000-0000-0000002C0000}"/>
    <cellStyle name="Check Cell 33 2 5 8 2 2" xfId="11265" xr:uid="{00000000-0005-0000-0000-0000012C0000}"/>
    <cellStyle name="Check Cell 33 2 5 8 3" xfId="11266" xr:uid="{00000000-0005-0000-0000-0000022C0000}"/>
    <cellStyle name="Check Cell 33 2 5 9" xfId="11267" xr:uid="{00000000-0005-0000-0000-0000032C0000}"/>
    <cellStyle name="Check Cell 33 2 5 9 2" xfId="11268" xr:uid="{00000000-0005-0000-0000-0000042C0000}"/>
    <cellStyle name="Check Cell 33 2 5 9 2 2" xfId="11269" xr:uid="{00000000-0005-0000-0000-0000052C0000}"/>
    <cellStyle name="Check Cell 33 2 5 9 3" xfId="11270" xr:uid="{00000000-0005-0000-0000-0000062C0000}"/>
    <cellStyle name="Check Cell 33 2 6" xfId="11271" xr:uid="{00000000-0005-0000-0000-0000072C0000}"/>
    <cellStyle name="Check Cell 33 2 6 2" xfId="11272" xr:uid="{00000000-0005-0000-0000-0000082C0000}"/>
    <cellStyle name="Check Cell 33 2 6 2 2" xfId="11273" xr:uid="{00000000-0005-0000-0000-0000092C0000}"/>
    <cellStyle name="Check Cell 33 2 6 3" xfId="11274" xr:uid="{00000000-0005-0000-0000-00000A2C0000}"/>
    <cellStyle name="Check Cell 33 2 7" xfId="11275" xr:uid="{00000000-0005-0000-0000-00000B2C0000}"/>
    <cellStyle name="Check Cell 33 2 7 2" xfId="11276" xr:uid="{00000000-0005-0000-0000-00000C2C0000}"/>
    <cellStyle name="Check Cell 33 2 7 2 2" xfId="11277" xr:uid="{00000000-0005-0000-0000-00000D2C0000}"/>
    <cellStyle name="Check Cell 33 2 7 3" xfId="11278" xr:uid="{00000000-0005-0000-0000-00000E2C0000}"/>
    <cellStyle name="Check Cell 33 2 8" xfId="11279" xr:uid="{00000000-0005-0000-0000-00000F2C0000}"/>
    <cellStyle name="Check Cell 33 2 8 2" xfId="11280" xr:uid="{00000000-0005-0000-0000-0000102C0000}"/>
    <cellStyle name="Check Cell 33 2 8 2 2" xfId="11281" xr:uid="{00000000-0005-0000-0000-0000112C0000}"/>
    <cellStyle name="Check Cell 33 2 8 3" xfId="11282" xr:uid="{00000000-0005-0000-0000-0000122C0000}"/>
    <cellStyle name="Check Cell 33 2 9" xfId="11283" xr:uid="{00000000-0005-0000-0000-0000132C0000}"/>
    <cellStyle name="Check Cell 33 2 9 2" xfId="11284" xr:uid="{00000000-0005-0000-0000-0000142C0000}"/>
    <cellStyle name="Check Cell 33 2 9 2 2" xfId="11285" xr:uid="{00000000-0005-0000-0000-0000152C0000}"/>
    <cellStyle name="Check Cell 33 2 9 3" xfId="11286" xr:uid="{00000000-0005-0000-0000-0000162C0000}"/>
    <cellStyle name="Check Cell 33 3" xfId="11287" xr:uid="{00000000-0005-0000-0000-0000172C0000}"/>
    <cellStyle name="Check Cell 33 3 2" xfId="11288" xr:uid="{00000000-0005-0000-0000-0000182C0000}"/>
    <cellStyle name="Check Cell 33 3 2 2" xfId="11289" xr:uid="{00000000-0005-0000-0000-0000192C0000}"/>
    <cellStyle name="Check Cell 33 3 3" xfId="11290" xr:uid="{00000000-0005-0000-0000-00001A2C0000}"/>
    <cellStyle name="Check Cell 33 4" xfId="11291" xr:uid="{00000000-0005-0000-0000-00001B2C0000}"/>
    <cellStyle name="Check Cell 33 4 2" xfId="11292" xr:uid="{00000000-0005-0000-0000-00001C2C0000}"/>
    <cellStyle name="Check Cell 34" xfId="11293" xr:uid="{00000000-0005-0000-0000-00001D2C0000}"/>
    <cellStyle name="Check Cell 34 10" xfId="11294" xr:uid="{00000000-0005-0000-0000-00001E2C0000}"/>
    <cellStyle name="Check Cell 34 10 2" xfId="11295" xr:uid="{00000000-0005-0000-0000-00001F2C0000}"/>
    <cellStyle name="Check Cell 34 10 2 2" xfId="11296" xr:uid="{00000000-0005-0000-0000-0000202C0000}"/>
    <cellStyle name="Check Cell 34 10 3" xfId="11297" xr:uid="{00000000-0005-0000-0000-0000212C0000}"/>
    <cellStyle name="Check Cell 34 11" xfId="11298" xr:uid="{00000000-0005-0000-0000-0000222C0000}"/>
    <cellStyle name="Check Cell 34 11 2" xfId="11299" xr:uid="{00000000-0005-0000-0000-0000232C0000}"/>
    <cellStyle name="Check Cell 34 11 2 2" xfId="11300" xr:uid="{00000000-0005-0000-0000-0000242C0000}"/>
    <cellStyle name="Check Cell 34 11 3" xfId="11301" xr:uid="{00000000-0005-0000-0000-0000252C0000}"/>
    <cellStyle name="Check Cell 34 12" xfId="11302" xr:uid="{00000000-0005-0000-0000-0000262C0000}"/>
    <cellStyle name="Check Cell 34 12 2" xfId="11303" xr:uid="{00000000-0005-0000-0000-0000272C0000}"/>
    <cellStyle name="Check Cell 34 12 2 2" xfId="11304" xr:uid="{00000000-0005-0000-0000-0000282C0000}"/>
    <cellStyle name="Check Cell 34 12 3" xfId="11305" xr:uid="{00000000-0005-0000-0000-0000292C0000}"/>
    <cellStyle name="Check Cell 34 13" xfId="11306" xr:uid="{00000000-0005-0000-0000-00002A2C0000}"/>
    <cellStyle name="Check Cell 34 13 2" xfId="11307" xr:uid="{00000000-0005-0000-0000-00002B2C0000}"/>
    <cellStyle name="Check Cell 34 13 2 2" xfId="11308" xr:uid="{00000000-0005-0000-0000-00002C2C0000}"/>
    <cellStyle name="Check Cell 34 13 3" xfId="11309" xr:uid="{00000000-0005-0000-0000-00002D2C0000}"/>
    <cellStyle name="Check Cell 34 2" xfId="11310" xr:uid="{00000000-0005-0000-0000-00002E2C0000}"/>
    <cellStyle name="Check Cell 34 2 2" xfId="11311" xr:uid="{00000000-0005-0000-0000-00002F2C0000}"/>
    <cellStyle name="Check Cell 34 2 2 2" xfId="11312" xr:uid="{00000000-0005-0000-0000-0000302C0000}"/>
    <cellStyle name="Check Cell 34 2 2 2 2" xfId="11313" xr:uid="{00000000-0005-0000-0000-0000312C0000}"/>
    <cellStyle name="Check Cell 34 2 2 3" xfId="11314" xr:uid="{00000000-0005-0000-0000-0000322C0000}"/>
    <cellStyle name="Check Cell 34 2 3" xfId="11315" xr:uid="{00000000-0005-0000-0000-0000332C0000}"/>
    <cellStyle name="Check Cell 34 2 3 2" xfId="11316" xr:uid="{00000000-0005-0000-0000-0000342C0000}"/>
    <cellStyle name="Check Cell 34 2 3 2 2" xfId="11317" xr:uid="{00000000-0005-0000-0000-0000352C0000}"/>
    <cellStyle name="Check Cell 34 2 3 3" xfId="11318" xr:uid="{00000000-0005-0000-0000-0000362C0000}"/>
    <cellStyle name="Check Cell 34 2 4" xfId="11319" xr:uid="{00000000-0005-0000-0000-0000372C0000}"/>
    <cellStyle name="Check Cell 34 2 4 2" xfId="11320" xr:uid="{00000000-0005-0000-0000-0000382C0000}"/>
    <cellStyle name="Check Cell 34 2 4 2 2" xfId="11321" xr:uid="{00000000-0005-0000-0000-0000392C0000}"/>
    <cellStyle name="Check Cell 34 2 4 3" xfId="11322" xr:uid="{00000000-0005-0000-0000-00003A2C0000}"/>
    <cellStyle name="Check Cell 34 2 5" xfId="11323" xr:uid="{00000000-0005-0000-0000-00003B2C0000}"/>
    <cellStyle name="Check Cell 34 2 5 2" xfId="11324" xr:uid="{00000000-0005-0000-0000-00003C2C0000}"/>
    <cellStyle name="Check Cell 34 2 5 2 2" xfId="11325" xr:uid="{00000000-0005-0000-0000-00003D2C0000}"/>
    <cellStyle name="Check Cell 34 2 5 3" xfId="11326" xr:uid="{00000000-0005-0000-0000-00003E2C0000}"/>
    <cellStyle name="Check Cell 34 2 6" xfId="11327" xr:uid="{00000000-0005-0000-0000-00003F2C0000}"/>
    <cellStyle name="Check Cell 34 2 6 2" xfId="11328" xr:uid="{00000000-0005-0000-0000-0000402C0000}"/>
    <cellStyle name="Check Cell 34 2 6 2 2" xfId="11329" xr:uid="{00000000-0005-0000-0000-0000412C0000}"/>
    <cellStyle name="Check Cell 34 2 6 3" xfId="11330" xr:uid="{00000000-0005-0000-0000-0000422C0000}"/>
    <cellStyle name="Check Cell 34 2 7" xfId="11331" xr:uid="{00000000-0005-0000-0000-0000432C0000}"/>
    <cellStyle name="Check Cell 34 2 7 2" xfId="11332" xr:uid="{00000000-0005-0000-0000-0000442C0000}"/>
    <cellStyle name="Check Cell 34 2 7 2 2" xfId="11333" xr:uid="{00000000-0005-0000-0000-0000452C0000}"/>
    <cellStyle name="Check Cell 34 2 7 3" xfId="11334" xr:uid="{00000000-0005-0000-0000-0000462C0000}"/>
    <cellStyle name="Check Cell 34 2 8" xfId="11335" xr:uid="{00000000-0005-0000-0000-0000472C0000}"/>
    <cellStyle name="Check Cell 34 2 8 2" xfId="11336" xr:uid="{00000000-0005-0000-0000-0000482C0000}"/>
    <cellStyle name="Check Cell 34 2 8 2 2" xfId="11337" xr:uid="{00000000-0005-0000-0000-0000492C0000}"/>
    <cellStyle name="Check Cell 34 2 8 3" xfId="11338" xr:uid="{00000000-0005-0000-0000-00004A2C0000}"/>
    <cellStyle name="Check Cell 34 2 9" xfId="11339" xr:uid="{00000000-0005-0000-0000-00004B2C0000}"/>
    <cellStyle name="Check Cell 34 2 9 2" xfId="11340" xr:uid="{00000000-0005-0000-0000-00004C2C0000}"/>
    <cellStyle name="Check Cell 34 2 9 2 2" xfId="11341" xr:uid="{00000000-0005-0000-0000-00004D2C0000}"/>
    <cellStyle name="Check Cell 34 2 9 3" xfId="11342" xr:uid="{00000000-0005-0000-0000-00004E2C0000}"/>
    <cellStyle name="Check Cell 34 3" xfId="11343" xr:uid="{00000000-0005-0000-0000-00004F2C0000}"/>
    <cellStyle name="Check Cell 34 3 2" xfId="11344" xr:uid="{00000000-0005-0000-0000-0000502C0000}"/>
    <cellStyle name="Check Cell 34 3 2 2" xfId="11345" xr:uid="{00000000-0005-0000-0000-0000512C0000}"/>
    <cellStyle name="Check Cell 34 3 2 2 2" xfId="11346" xr:uid="{00000000-0005-0000-0000-0000522C0000}"/>
    <cellStyle name="Check Cell 34 3 2 3" xfId="11347" xr:uid="{00000000-0005-0000-0000-0000532C0000}"/>
    <cellStyle name="Check Cell 34 3 3" xfId="11348" xr:uid="{00000000-0005-0000-0000-0000542C0000}"/>
    <cellStyle name="Check Cell 34 3 3 2" xfId="11349" xr:uid="{00000000-0005-0000-0000-0000552C0000}"/>
    <cellStyle name="Check Cell 34 3 3 2 2" xfId="11350" xr:uid="{00000000-0005-0000-0000-0000562C0000}"/>
    <cellStyle name="Check Cell 34 3 3 3" xfId="11351" xr:uid="{00000000-0005-0000-0000-0000572C0000}"/>
    <cellStyle name="Check Cell 34 3 4" xfId="11352" xr:uid="{00000000-0005-0000-0000-0000582C0000}"/>
    <cellStyle name="Check Cell 34 3 4 2" xfId="11353" xr:uid="{00000000-0005-0000-0000-0000592C0000}"/>
    <cellStyle name="Check Cell 34 3 4 2 2" xfId="11354" xr:uid="{00000000-0005-0000-0000-00005A2C0000}"/>
    <cellStyle name="Check Cell 34 3 4 3" xfId="11355" xr:uid="{00000000-0005-0000-0000-00005B2C0000}"/>
    <cellStyle name="Check Cell 34 3 5" xfId="11356" xr:uid="{00000000-0005-0000-0000-00005C2C0000}"/>
    <cellStyle name="Check Cell 34 3 5 2" xfId="11357" xr:uid="{00000000-0005-0000-0000-00005D2C0000}"/>
    <cellStyle name="Check Cell 34 3 5 2 2" xfId="11358" xr:uid="{00000000-0005-0000-0000-00005E2C0000}"/>
    <cellStyle name="Check Cell 34 3 5 3" xfId="11359" xr:uid="{00000000-0005-0000-0000-00005F2C0000}"/>
    <cellStyle name="Check Cell 34 3 6" xfId="11360" xr:uid="{00000000-0005-0000-0000-0000602C0000}"/>
    <cellStyle name="Check Cell 34 3 6 2" xfId="11361" xr:uid="{00000000-0005-0000-0000-0000612C0000}"/>
    <cellStyle name="Check Cell 34 3 6 2 2" xfId="11362" xr:uid="{00000000-0005-0000-0000-0000622C0000}"/>
    <cellStyle name="Check Cell 34 3 6 3" xfId="11363" xr:uid="{00000000-0005-0000-0000-0000632C0000}"/>
    <cellStyle name="Check Cell 34 3 7" xfId="11364" xr:uid="{00000000-0005-0000-0000-0000642C0000}"/>
    <cellStyle name="Check Cell 34 3 7 2" xfId="11365" xr:uid="{00000000-0005-0000-0000-0000652C0000}"/>
    <cellStyle name="Check Cell 34 3 7 2 2" xfId="11366" xr:uid="{00000000-0005-0000-0000-0000662C0000}"/>
    <cellStyle name="Check Cell 34 3 7 3" xfId="11367" xr:uid="{00000000-0005-0000-0000-0000672C0000}"/>
    <cellStyle name="Check Cell 34 3 8" xfId="11368" xr:uid="{00000000-0005-0000-0000-0000682C0000}"/>
    <cellStyle name="Check Cell 34 3 8 2" xfId="11369" xr:uid="{00000000-0005-0000-0000-0000692C0000}"/>
    <cellStyle name="Check Cell 34 3 8 2 2" xfId="11370" xr:uid="{00000000-0005-0000-0000-00006A2C0000}"/>
    <cellStyle name="Check Cell 34 3 8 3" xfId="11371" xr:uid="{00000000-0005-0000-0000-00006B2C0000}"/>
    <cellStyle name="Check Cell 34 3 9" xfId="11372" xr:uid="{00000000-0005-0000-0000-00006C2C0000}"/>
    <cellStyle name="Check Cell 34 3 9 2" xfId="11373" xr:uid="{00000000-0005-0000-0000-00006D2C0000}"/>
    <cellStyle name="Check Cell 34 3 9 2 2" xfId="11374" xr:uid="{00000000-0005-0000-0000-00006E2C0000}"/>
    <cellStyle name="Check Cell 34 3 9 3" xfId="11375" xr:uid="{00000000-0005-0000-0000-00006F2C0000}"/>
    <cellStyle name="Check Cell 34 4" xfId="11376" xr:uid="{00000000-0005-0000-0000-0000702C0000}"/>
    <cellStyle name="Check Cell 34 4 2" xfId="11377" xr:uid="{00000000-0005-0000-0000-0000712C0000}"/>
    <cellStyle name="Check Cell 34 4 2 2" xfId="11378" xr:uid="{00000000-0005-0000-0000-0000722C0000}"/>
    <cellStyle name="Check Cell 34 4 2 2 2" xfId="11379" xr:uid="{00000000-0005-0000-0000-0000732C0000}"/>
    <cellStyle name="Check Cell 34 4 2 3" xfId="11380" xr:uid="{00000000-0005-0000-0000-0000742C0000}"/>
    <cellStyle name="Check Cell 34 4 3" xfId="11381" xr:uid="{00000000-0005-0000-0000-0000752C0000}"/>
    <cellStyle name="Check Cell 34 4 3 2" xfId="11382" xr:uid="{00000000-0005-0000-0000-0000762C0000}"/>
    <cellStyle name="Check Cell 34 4 3 2 2" xfId="11383" xr:uid="{00000000-0005-0000-0000-0000772C0000}"/>
    <cellStyle name="Check Cell 34 4 3 3" xfId="11384" xr:uid="{00000000-0005-0000-0000-0000782C0000}"/>
    <cellStyle name="Check Cell 34 4 4" xfId="11385" xr:uid="{00000000-0005-0000-0000-0000792C0000}"/>
    <cellStyle name="Check Cell 34 4 4 2" xfId="11386" xr:uid="{00000000-0005-0000-0000-00007A2C0000}"/>
    <cellStyle name="Check Cell 34 4 4 2 2" xfId="11387" xr:uid="{00000000-0005-0000-0000-00007B2C0000}"/>
    <cellStyle name="Check Cell 34 4 4 3" xfId="11388" xr:uid="{00000000-0005-0000-0000-00007C2C0000}"/>
    <cellStyle name="Check Cell 34 4 5" xfId="11389" xr:uid="{00000000-0005-0000-0000-00007D2C0000}"/>
    <cellStyle name="Check Cell 34 4 5 2" xfId="11390" xr:uid="{00000000-0005-0000-0000-00007E2C0000}"/>
    <cellStyle name="Check Cell 34 4 5 2 2" xfId="11391" xr:uid="{00000000-0005-0000-0000-00007F2C0000}"/>
    <cellStyle name="Check Cell 34 4 5 3" xfId="11392" xr:uid="{00000000-0005-0000-0000-0000802C0000}"/>
    <cellStyle name="Check Cell 34 4 6" xfId="11393" xr:uid="{00000000-0005-0000-0000-0000812C0000}"/>
    <cellStyle name="Check Cell 34 4 6 2" xfId="11394" xr:uid="{00000000-0005-0000-0000-0000822C0000}"/>
    <cellStyle name="Check Cell 34 4 6 2 2" xfId="11395" xr:uid="{00000000-0005-0000-0000-0000832C0000}"/>
    <cellStyle name="Check Cell 34 4 6 3" xfId="11396" xr:uid="{00000000-0005-0000-0000-0000842C0000}"/>
    <cellStyle name="Check Cell 34 4 7" xfId="11397" xr:uid="{00000000-0005-0000-0000-0000852C0000}"/>
    <cellStyle name="Check Cell 34 4 7 2" xfId="11398" xr:uid="{00000000-0005-0000-0000-0000862C0000}"/>
    <cellStyle name="Check Cell 34 4 7 2 2" xfId="11399" xr:uid="{00000000-0005-0000-0000-0000872C0000}"/>
    <cellStyle name="Check Cell 34 4 7 3" xfId="11400" xr:uid="{00000000-0005-0000-0000-0000882C0000}"/>
    <cellStyle name="Check Cell 34 4 8" xfId="11401" xr:uid="{00000000-0005-0000-0000-0000892C0000}"/>
    <cellStyle name="Check Cell 34 4 8 2" xfId="11402" xr:uid="{00000000-0005-0000-0000-00008A2C0000}"/>
    <cellStyle name="Check Cell 34 4 8 2 2" xfId="11403" xr:uid="{00000000-0005-0000-0000-00008B2C0000}"/>
    <cellStyle name="Check Cell 34 4 8 3" xfId="11404" xr:uid="{00000000-0005-0000-0000-00008C2C0000}"/>
    <cellStyle name="Check Cell 34 4 9" xfId="11405" xr:uid="{00000000-0005-0000-0000-00008D2C0000}"/>
    <cellStyle name="Check Cell 34 4 9 2" xfId="11406" xr:uid="{00000000-0005-0000-0000-00008E2C0000}"/>
    <cellStyle name="Check Cell 34 4 9 2 2" xfId="11407" xr:uid="{00000000-0005-0000-0000-00008F2C0000}"/>
    <cellStyle name="Check Cell 34 4 9 3" xfId="11408" xr:uid="{00000000-0005-0000-0000-0000902C0000}"/>
    <cellStyle name="Check Cell 34 5" xfId="11409" xr:uid="{00000000-0005-0000-0000-0000912C0000}"/>
    <cellStyle name="Check Cell 34 5 2" xfId="11410" xr:uid="{00000000-0005-0000-0000-0000922C0000}"/>
    <cellStyle name="Check Cell 34 5 2 2" xfId="11411" xr:uid="{00000000-0005-0000-0000-0000932C0000}"/>
    <cellStyle name="Check Cell 34 5 2 2 2" xfId="11412" xr:uid="{00000000-0005-0000-0000-0000942C0000}"/>
    <cellStyle name="Check Cell 34 5 2 3" xfId="11413" xr:uid="{00000000-0005-0000-0000-0000952C0000}"/>
    <cellStyle name="Check Cell 34 5 3" xfId="11414" xr:uid="{00000000-0005-0000-0000-0000962C0000}"/>
    <cellStyle name="Check Cell 34 5 3 2" xfId="11415" xr:uid="{00000000-0005-0000-0000-0000972C0000}"/>
    <cellStyle name="Check Cell 34 5 3 2 2" xfId="11416" xr:uid="{00000000-0005-0000-0000-0000982C0000}"/>
    <cellStyle name="Check Cell 34 5 3 3" xfId="11417" xr:uid="{00000000-0005-0000-0000-0000992C0000}"/>
    <cellStyle name="Check Cell 34 5 4" xfId="11418" xr:uid="{00000000-0005-0000-0000-00009A2C0000}"/>
    <cellStyle name="Check Cell 34 5 4 2" xfId="11419" xr:uid="{00000000-0005-0000-0000-00009B2C0000}"/>
    <cellStyle name="Check Cell 34 5 4 2 2" xfId="11420" xr:uid="{00000000-0005-0000-0000-00009C2C0000}"/>
    <cellStyle name="Check Cell 34 5 4 3" xfId="11421" xr:uid="{00000000-0005-0000-0000-00009D2C0000}"/>
    <cellStyle name="Check Cell 34 5 5" xfId="11422" xr:uid="{00000000-0005-0000-0000-00009E2C0000}"/>
    <cellStyle name="Check Cell 34 5 5 2" xfId="11423" xr:uid="{00000000-0005-0000-0000-00009F2C0000}"/>
    <cellStyle name="Check Cell 34 5 5 2 2" xfId="11424" xr:uid="{00000000-0005-0000-0000-0000A02C0000}"/>
    <cellStyle name="Check Cell 34 5 5 3" xfId="11425" xr:uid="{00000000-0005-0000-0000-0000A12C0000}"/>
    <cellStyle name="Check Cell 34 5 6" xfId="11426" xr:uid="{00000000-0005-0000-0000-0000A22C0000}"/>
    <cellStyle name="Check Cell 34 5 6 2" xfId="11427" xr:uid="{00000000-0005-0000-0000-0000A32C0000}"/>
    <cellStyle name="Check Cell 34 5 6 2 2" xfId="11428" xr:uid="{00000000-0005-0000-0000-0000A42C0000}"/>
    <cellStyle name="Check Cell 34 5 6 3" xfId="11429" xr:uid="{00000000-0005-0000-0000-0000A52C0000}"/>
    <cellStyle name="Check Cell 34 5 7" xfId="11430" xr:uid="{00000000-0005-0000-0000-0000A62C0000}"/>
    <cellStyle name="Check Cell 34 5 7 2" xfId="11431" xr:uid="{00000000-0005-0000-0000-0000A72C0000}"/>
    <cellStyle name="Check Cell 34 5 7 2 2" xfId="11432" xr:uid="{00000000-0005-0000-0000-0000A82C0000}"/>
    <cellStyle name="Check Cell 34 5 7 3" xfId="11433" xr:uid="{00000000-0005-0000-0000-0000A92C0000}"/>
    <cellStyle name="Check Cell 34 5 8" xfId="11434" xr:uid="{00000000-0005-0000-0000-0000AA2C0000}"/>
    <cellStyle name="Check Cell 34 5 8 2" xfId="11435" xr:uid="{00000000-0005-0000-0000-0000AB2C0000}"/>
    <cellStyle name="Check Cell 34 5 8 2 2" xfId="11436" xr:uid="{00000000-0005-0000-0000-0000AC2C0000}"/>
    <cellStyle name="Check Cell 34 5 8 3" xfId="11437" xr:uid="{00000000-0005-0000-0000-0000AD2C0000}"/>
    <cellStyle name="Check Cell 34 5 9" xfId="11438" xr:uid="{00000000-0005-0000-0000-0000AE2C0000}"/>
    <cellStyle name="Check Cell 34 5 9 2" xfId="11439" xr:uid="{00000000-0005-0000-0000-0000AF2C0000}"/>
    <cellStyle name="Check Cell 34 5 9 2 2" xfId="11440" xr:uid="{00000000-0005-0000-0000-0000B02C0000}"/>
    <cellStyle name="Check Cell 34 5 9 3" xfId="11441" xr:uid="{00000000-0005-0000-0000-0000B12C0000}"/>
    <cellStyle name="Check Cell 34 6" xfId="11442" xr:uid="{00000000-0005-0000-0000-0000B22C0000}"/>
    <cellStyle name="Check Cell 34 6 2" xfId="11443" xr:uid="{00000000-0005-0000-0000-0000B32C0000}"/>
    <cellStyle name="Check Cell 34 6 2 2" xfId="11444" xr:uid="{00000000-0005-0000-0000-0000B42C0000}"/>
    <cellStyle name="Check Cell 34 6 3" xfId="11445" xr:uid="{00000000-0005-0000-0000-0000B52C0000}"/>
    <cellStyle name="Check Cell 34 7" xfId="11446" xr:uid="{00000000-0005-0000-0000-0000B62C0000}"/>
    <cellStyle name="Check Cell 34 7 2" xfId="11447" xr:uid="{00000000-0005-0000-0000-0000B72C0000}"/>
    <cellStyle name="Check Cell 34 7 2 2" xfId="11448" xr:uid="{00000000-0005-0000-0000-0000B82C0000}"/>
    <cellStyle name="Check Cell 34 7 3" xfId="11449" xr:uid="{00000000-0005-0000-0000-0000B92C0000}"/>
    <cellStyle name="Check Cell 34 8" xfId="11450" xr:uid="{00000000-0005-0000-0000-0000BA2C0000}"/>
    <cellStyle name="Check Cell 34 8 2" xfId="11451" xr:uid="{00000000-0005-0000-0000-0000BB2C0000}"/>
    <cellStyle name="Check Cell 34 8 2 2" xfId="11452" xr:uid="{00000000-0005-0000-0000-0000BC2C0000}"/>
    <cellStyle name="Check Cell 34 8 3" xfId="11453" xr:uid="{00000000-0005-0000-0000-0000BD2C0000}"/>
    <cellStyle name="Check Cell 34 9" xfId="11454" xr:uid="{00000000-0005-0000-0000-0000BE2C0000}"/>
    <cellStyle name="Check Cell 34 9 2" xfId="11455" xr:uid="{00000000-0005-0000-0000-0000BF2C0000}"/>
    <cellStyle name="Check Cell 34 9 2 2" xfId="11456" xr:uid="{00000000-0005-0000-0000-0000C02C0000}"/>
    <cellStyle name="Check Cell 34 9 3" xfId="11457" xr:uid="{00000000-0005-0000-0000-0000C12C0000}"/>
    <cellStyle name="Check Cell 35" xfId="11458" xr:uid="{00000000-0005-0000-0000-0000C22C0000}"/>
    <cellStyle name="Check Cell 35 2" xfId="11459" xr:uid="{00000000-0005-0000-0000-0000C32C0000}"/>
    <cellStyle name="Check Cell 35 2 2" xfId="11460" xr:uid="{00000000-0005-0000-0000-0000C42C0000}"/>
    <cellStyle name="Check Cell 35 3" xfId="11461" xr:uid="{00000000-0005-0000-0000-0000C52C0000}"/>
    <cellStyle name="Check Cell 36" xfId="11462" xr:uid="{00000000-0005-0000-0000-0000C62C0000}"/>
    <cellStyle name="Check Cell 36 2" xfId="11463" xr:uid="{00000000-0005-0000-0000-0000C72C0000}"/>
    <cellStyle name="Check Cell 4" xfId="11464" xr:uid="{00000000-0005-0000-0000-0000C82C0000}"/>
    <cellStyle name="Check Cell 4 2" xfId="11465" xr:uid="{00000000-0005-0000-0000-0000C92C0000}"/>
    <cellStyle name="Check Cell 4 2 10" xfId="11466" xr:uid="{00000000-0005-0000-0000-0000CA2C0000}"/>
    <cellStyle name="Check Cell 4 2 10 2" xfId="11467" xr:uid="{00000000-0005-0000-0000-0000CB2C0000}"/>
    <cellStyle name="Check Cell 4 2 10 2 2" xfId="11468" xr:uid="{00000000-0005-0000-0000-0000CC2C0000}"/>
    <cellStyle name="Check Cell 4 2 10 3" xfId="11469" xr:uid="{00000000-0005-0000-0000-0000CD2C0000}"/>
    <cellStyle name="Check Cell 4 2 11" xfId="11470" xr:uid="{00000000-0005-0000-0000-0000CE2C0000}"/>
    <cellStyle name="Check Cell 4 2 11 2" xfId="11471" xr:uid="{00000000-0005-0000-0000-0000CF2C0000}"/>
    <cellStyle name="Check Cell 4 2 11 2 2" xfId="11472" xr:uid="{00000000-0005-0000-0000-0000D02C0000}"/>
    <cellStyle name="Check Cell 4 2 11 3" xfId="11473" xr:uid="{00000000-0005-0000-0000-0000D12C0000}"/>
    <cellStyle name="Check Cell 4 2 12" xfId="11474" xr:uid="{00000000-0005-0000-0000-0000D22C0000}"/>
    <cellStyle name="Check Cell 4 2 12 2" xfId="11475" xr:uid="{00000000-0005-0000-0000-0000D32C0000}"/>
    <cellStyle name="Check Cell 4 2 12 2 2" xfId="11476" xr:uid="{00000000-0005-0000-0000-0000D42C0000}"/>
    <cellStyle name="Check Cell 4 2 12 3" xfId="11477" xr:uid="{00000000-0005-0000-0000-0000D52C0000}"/>
    <cellStyle name="Check Cell 4 2 13" xfId="11478" xr:uid="{00000000-0005-0000-0000-0000D62C0000}"/>
    <cellStyle name="Check Cell 4 2 13 2" xfId="11479" xr:uid="{00000000-0005-0000-0000-0000D72C0000}"/>
    <cellStyle name="Check Cell 4 2 13 2 2" xfId="11480" xr:uid="{00000000-0005-0000-0000-0000D82C0000}"/>
    <cellStyle name="Check Cell 4 2 13 3" xfId="11481" xr:uid="{00000000-0005-0000-0000-0000D92C0000}"/>
    <cellStyle name="Check Cell 4 2 2" xfId="11482" xr:uid="{00000000-0005-0000-0000-0000DA2C0000}"/>
    <cellStyle name="Check Cell 4 2 2 2" xfId="11483" xr:uid="{00000000-0005-0000-0000-0000DB2C0000}"/>
    <cellStyle name="Check Cell 4 2 2 2 2" xfId="11484" xr:uid="{00000000-0005-0000-0000-0000DC2C0000}"/>
    <cellStyle name="Check Cell 4 2 2 2 2 2" xfId="11485" xr:uid="{00000000-0005-0000-0000-0000DD2C0000}"/>
    <cellStyle name="Check Cell 4 2 2 2 3" xfId="11486" xr:uid="{00000000-0005-0000-0000-0000DE2C0000}"/>
    <cellStyle name="Check Cell 4 2 2 3" xfId="11487" xr:uid="{00000000-0005-0000-0000-0000DF2C0000}"/>
    <cellStyle name="Check Cell 4 2 2 3 2" xfId="11488" xr:uid="{00000000-0005-0000-0000-0000E02C0000}"/>
    <cellStyle name="Check Cell 4 2 2 3 2 2" xfId="11489" xr:uid="{00000000-0005-0000-0000-0000E12C0000}"/>
    <cellStyle name="Check Cell 4 2 2 3 3" xfId="11490" xr:uid="{00000000-0005-0000-0000-0000E22C0000}"/>
    <cellStyle name="Check Cell 4 2 2 4" xfId="11491" xr:uid="{00000000-0005-0000-0000-0000E32C0000}"/>
    <cellStyle name="Check Cell 4 2 2 4 2" xfId="11492" xr:uid="{00000000-0005-0000-0000-0000E42C0000}"/>
    <cellStyle name="Check Cell 4 2 2 4 2 2" xfId="11493" xr:uid="{00000000-0005-0000-0000-0000E52C0000}"/>
    <cellStyle name="Check Cell 4 2 2 4 3" xfId="11494" xr:uid="{00000000-0005-0000-0000-0000E62C0000}"/>
    <cellStyle name="Check Cell 4 2 2 5" xfId="11495" xr:uid="{00000000-0005-0000-0000-0000E72C0000}"/>
    <cellStyle name="Check Cell 4 2 2 5 2" xfId="11496" xr:uid="{00000000-0005-0000-0000-0000E82C0000}"/>
    <cellStyle name="Check Cell 4 2 2 5 2 2" xfId="11497" xr:uid="{00000000-0005-0000-0000-0000E92C0000}"/>
    <cellStyle name="Check Cell 4 2 2 5 3" xfId="11498" xr:uid="{00000000-0005-0000-0000-0000EA2C0000}"/>
    <cellStyle name="Check Cell 4 2 2 6" xfId="11499" xr:uid="{00000000-0005-0000-0000-0000EB2C0000}"/>
    <cellStyle name="Check Cell 4 2 2 6 2" xfId="11500" xr:uid="{00000000-0005-0000-0000-0000EC2C0000}"/>
    <cellStyle name="Check Cell 4 2 2 6 2 2" xfId="11501" xr:uid="{00000000-0005-0000-0000-0000ED2C0000}"/>
    <cellStyle name="Check Cell 4 2 2 6 3" xfId="11502" xr:uid="{00000000-0005-0000-0000-0000EE2C0000}"/>
    <cellStyle name="Check Cell 4 2 2 7" xfId="11503" xr:uid="{00000000-0005-0000-0000-0000EF2C0000}"/>
    <cellStyle name="Check Cell 4 2 2 7 2" xfId="11504" xr:uid="{00000000-0005-0000-0000-0000F02C0000}"/>
    <cellStyle name="Check Cell 4 2 2 7 2 2" xfId="11505" xr:uid="{00000000-0005-0000-0000-0000F12C0000}"/>
    <cellStyle name="Check Cell 4 2 2 7 3" xfId="11506" xr:uid="{00000000-0005-0000-0000-0000F22C0000}"/>
    <cellStyle name="Check Cell 4 2 2 8" xfId="11507" xr:uid="{00000000-0005-0000-0000-0000F32C0000}"/>
    <cellStyle name="Check Cell 4 2 2 8 2" xfId="11508" xr:uid="{00000000-0005-0000-0000-0000F42C0000}"/>
    <cellStyle name="Check Cell 4 2 2 8 2 2" xfId="11509" xr:uid="{00000000-0005-0000-0000-0000F52C0000}"/>
    <cellStyle name="Check Cell 4 2 2 8 3" xfId="11510" xr:uid="{00000000-0005-0000-0000-0000F62C0000}"/>
    <cellStyle name="Check Cell 4 2 2 9" xfId="11511" xr:uid="{00000000-0005-0000-0000-0000F72C0000}"/>
    <cellStyle name="Check Cell 4 2 2 9 2" xfId="11512" xr:uid="{00000000-0005-0000-0000-0000F82C0000}"/>
    <cellStyle name="Check Cell 4 2 2 9 2 2" xfId="11513" xr:uid="{00000000-0005-0000-0000-0000F92C0000}"/>
    <cellStyle name="Check Cell 4 2 2 9 3" xfId="11514" xr:uid="{00000000-0005-0000-0000-0000FA2C0000}"/>
    <cellStyle name="Check Cell 4 2 3" xfId="11515" xr:uid="{00000000-0005-0000-0000-0000FB2C0000}"/>
    <cellStyle name="Check Cell 4 2 3 2" xfId="11516" xr:uid="{00000000-0005-0000-0000-0000FC2C0000}"/>
    <cellStyle name="Check Cell 4 2 3 2 2" xfId="11517" xr:uid="{00000000-0005-0000-0000-0000FD2C0000}"/>
    <cellStyle name="Check Cell 4 2 3 2 2 2" xfId="11518" xr:uid="{00000000-0005-0000-0000-0000FE2C0000}"/>
    <cellStyle name="Check Cell 4 2 3 2 3" xfId="11519" xr:uid="{00000000-0005-0000-0000-0000FF2C0000}"/>
    <cellStyle name="Check Cell 4 2 3 3" xfId="11520" xr:uid="{00000000-0005-0000-0000-0000002D0000}"/>
    <cellStyle name="Check Cell 4 2 3 3 2" xfId="11521" xr:uid="{00000000-0005-0000-0000-0000012D0000}"/>
    <cellStyle name="Check Cell 4 2 3 3 2 2" xfId="11522" xr:uid="{00000000-0005-0000-0000-0000022D0000}"/>
    <cellStyle name="Check Cell 4 2 3 3 3" xfId="11523" xr:uid="{00000000-0005-0000-0000-0000032D0000}"/>
    <cellStyle name="Check Cell 4 2 3 4" xfId="11524" xr:uid="{00000000-0005-0000-0000-0000042D0000}"/>
    <cellStyle name="Check Cell 4 2 3 4 2" xfId="11525" xr:uid="{00000000-0005-0000-0000-0000052D0000}"/>
    <cellStyle name="Check Cell 4 2 3 4 2 2" xfId="11526" xr:uid="{00000000-0005-0000-0000-0000062D0000}"/>
    <cellStyle name="Check Cell 4 2 3 4 3" xfId="11527" xr:uid="{00000000-0005-0000-0000-0000072D0000}"/>
    <cellStyle name="Check Cell 4 2 3 5" xfId="11528" xr:uid="{00000000-0005-0000-0000-0000082D0000}"/>
    <cellStyle name="Check Cell 4 2 3 5 2" xfId="11529" xr:uid="{00000000-0005-0000-0000-0000092D0000}"/>
    <cellStyle name="Check Cell 4 2 3 5 2 2" xfId="11530" xr:uid="{00000000-0005-0000-0000-00000A2D0000}"/>
    <cellStyle name="Check Cell 4 2 3 5 3" xfId="11531" xr:uid="{00000000-0005-0000-0000-00000B2D0000}"/>
    <cellStyle name="Check Cell 4 2 3 6" xfId="11532" xr:uid="{00000000-0005-0000-0000-00000C2D0000}"/>
    <cellStyle name="Check Cell 4 2 3 6 2" xfId="11533" xr:uid="{00000000-0005-0000-0000-00000D2D0000}"/>
    <cellStyle name="Check Cell 4 2 3 6 2 2" xfId="11534" xr:uid="{00000000-0005-0000-0000-00000E2D0000}"/>
    <cellStyle name="Check Cell 4 2 3 6 3" xfId="11535" xr:uid="{00000000-0005-0000-0000-00000F2D0000}"/>
    <cellStyle name="Check Cell 4 2 3 7" xfId="11536" xr:uid="{00000000-0005-0000-0000-0000102D0000}"/>
    <cellStyle name="Check Cell 4 2 3 7 2" xfId="11537" xr:uid="{00000000-0005-0000-0000-0000112D0000}"/>
    <cellStyle name="Check Cell 4 2 3 7 2 2" xfId="11538" xr:uid="{00000000-0005-0000-0000-0000122D0000}"/>
    <cellStyle name="Check Cell 4 2 3 7 3" xfId="11539" xr:uid="{00000000-0005-0000-0000-0000132D0000}"/>
    <cellStyle name="Check Cell 4 2 3 8" xfId="11540" xr:uid="{00000000-0005-0000-0000-0000142D0000}"/>
    <cellStyle name="Check Cell 4 2 3 8 2" xfId="11541" xr:uid="{00000000-0005-0000-0000-0000152D0000}"/>
    <cellStyle name="Check Cell 4 2 3 8 2 2" xfId="11542" xr:uid="{00000000-0005-0000-0000-0000162D0000}"/>
    <cellStyle name="Check Cell 4 2 3 8 3" xfId="11543" xr:uid="{00000000-0005-0000-0000-0000172D0000}"/>
    <cellStyle name="Check Cell 4 2 3 9" xfId="11544" xr:uid="{00000000-0005-0000-0000-0000182D0000}"/>
    <cellStyle name="Check Cell 4 2 3 9 2" xfId="11545" xr:uid="{00000000-0005-0000-0000-0000192D0000}"/>
    <cellStyle name="Check Cell 4 2 3 9 2 2" xfId="11546" xr:uid="{00000000-0005-0000-0000-00001A2D0000}"/>
    <cellStyle name="Check Cell 4 2 3 9 3" xfId="11547" xr:uid="{00000000-0005-0000-0000-00001B2D0000}"/>
    <cellStyle name="Check Cell 4 2 4" xfId="11548" xr:uid="{00000000-0005-0000-0000-00001C2D0000}"/>
    <cellStyle name="Check Cell 4 2 4 2" xfId="11549" xr:uid="{00000000-0005-0000-0000-00001D2D0000}"/>
    <cellStyle name="Check Cell 4 2 4 2 2" xfId="11550" xr:uid="{00000000-0005-0000-0000-00001E2D0000}"/>
    <cellStyle name="Check Cell 4 2 4 2 2 2" xfId="11551" xr:uid="{00000000-0005-0000-0000-00001F2D0000}"/>
    <cellStyle name="Check Cell 4 2 4 2 3" xfId="11552" xr:uid="{00000000-0005-0000-0000-0000202D0000}"/>
    <cellStyle name="Check Cell 4 2 4 3" xfId="11553" xr:uid="{00000000-0005-0000-0000-0000212D0000}"/>
    <cellStyle name="Check Cell 4 2 4 3 2" xfId="11554" xr:uid="{00000000-0005-0000-0000-0000222D0000}"/>
    <cellStyle name="Check Cell 4 2 4 3 2 2" xfId="11555" xr:uid="{00000000-0005-0000-0000-0000232D0000}"/>
    <cellStyle name="Check Cell 4 2 4 3 3" xfId="11556" xr:uid="{00000000-0005-0000-0000-0000242D0000}"/>
    <cellStyle name="Check Cell 4 2 4 4" xfId="11557" xr:uid="{00000000-0005-0000-0000-0000252D0000}"/>
    <cellStyle name="Check Cell 4 2 4 4 2" xfId="11558" xr:uid="{00000000-0005-0000-0000-0000262D0000}"/>
    <cellStyle name="Check Cell 4 2 4 4 2 2" xfId="11559" xr:uid="{00000000-0005-0000-0000-0000272D0000}"/>
    <cellStyle name="Check Cell 4 2 4 4 3" xfId="11560" xr:uid="{00000000-0005-0000-0000-0000282D0000}"/>
    <cellStyle name="Check Cell 4 2 4 5" xfId="11561" xr:uid="{00000000-0005-0000-0000-0000292D0000}"/>
    <cellStyle name="Check Cell 4 2 4 5 2" xfId="11562" xr:uid="{00000000-0005-0000-0000-00002A2D0000}"/>
    <cellStyle name="Check Cell 4 2 4 5 2 2" xfId="11563" xr:uid="{00000000-0005-0000-0000-00002B2D0000}"/>
    <cellStyle name="Check Cell 4 2 4 5 3" xfId="11564" xr:uid="{00000000-0005-0000-0000-00002C2D0000}"/>
    <cellStyle name="Check Cell 4 2 4 6" xfId="11565" xr:uid="{00000000-0005-0000-0000-00002D2D0000}"/>
    <cellStyle name="Check Cell 4 2 4 6 2" xfId="11566" xr:uid="{00000000-0005-0000-0000-00002E2D0000}"/>
    <cellStyle name="Check Cell 4 2 4 6 2 2" xfId="11567" xr:uid="{00000000-0005-0000-0000-00002F2D0000}"/>
    <cellStyle name="Check Cell 4 2 4 6 3" xfId="11568" xr:uid="{00000000-0005-0000-0000-0000302D0000}"/>
    <cellStyle name="Check Cell 4 2 4 7" xfId="11569" xr:uid="{00000000-0005-0000-0000-0000312D0000}"/>
    <cellStyle name="Check Cell 4 2 4 7 2" xfId="11570" xr:uid="{00000000-0005-0000-0000-0000322D0000}"/>
    <cellStyle name="Check Cell 4 2 4 7 2 2" xfId="11571" xr:uid="{00000000-0005-0000-0000-0000332D0000}"/>
    <cellStyle name="Check Cell 4 2 4 7 3" xfId="11572" xr:uid="{00000000-0005-0000-0000-0000342D0000}"/>
    <cellStyle name="Check Cell 4 2 4 8" xfId="11573" xr:uid="{00000000-0005-0000-0000-0000352D0000}"/>
    <cellStyle name="Check Cell 4 2 4 8 2" xfId="11574" xr:uid="{00000000-0005-0000-0000-0000362D0000}"/>
    <cellStyle name="Check Cell 4 2 4 8 2 2" xfId="11575" xr:uid="{00000000-0005-0000-0000-0000372D0000}"/>
    <cellStyle name="Check Cell 4 2 4 8 3" xfId="11576" xr:uid="{00000000-0005-0000-0000-0000382D0000}"/>
    <cellStyle name="Check Cell 4 2 4 9" xfId="11577" xr:uid="{00000000-0005-0000-0000-0000392D0000}"/>
    <cellStyle name="Check Cell 4 2 4 9 2" xfId="11578" xr:uid="{00000000-0005-0000-0000-00003A2D0000}"/>
    <cellStyle name="Check Cell 4 2 4 9 2 2" xfId="11579" xr:uid="{00000000-0005-0000-0000-00003B2D0000}"/>
    <cellStyle name="Check Cell 4 2 4 9 3" xfId="11580" xr:uid="{00000000-0005-0000-0000-00003C2D0000}"/>
    <cellStyle name="Check Cell 4 2 5" xfId="11581" xr:uid="{00000000-0005-0000-0000-00003D2D0000}"/>
    <cellStyle name="Check Cell 4 2 5 2" xfId="11582" xr:uid="{00000000-0005-0000-0000-00003E2D0000}"/>
    <cellStyle name="Check Cell 4 2 5 2 2" xfId="11583" xr:uid="{00000000-0005-0000-0000-00003F2D0000}"/>
    <cellStyle name="Check Cell 4 2 5 2 2 2" xfId="11584" xr:uid="{00000000-0005-0000-0000-0000402D0000}"/>
    <cellStyle name="Check Cell 4 2 5 2 3" xfId="11585" xr:uid="{00000000-0005-0000-0000-0000412D0000}"/>
    <cellStyle name="Check Cell 4 2 5 3" xfId="11586" xr:uid="{00000000-0005-0000-0000-0000422D0000}"/>
    <cellStyle name="Check Cell 4 2 5 3 2" xfId="11587" xr:uid="{00000000-0005-0000-0000-0000432D0000}"/>
    <cellStyle name="Check Cell 4 2 5 3 2 2" xfId="11588" xr:uid="{00000000-0005-0000-0000-0000442D0000}"/>
    <cellStyle name="Check Cell 4 2 5 3 3" xfId="11589" xr:uid="{00000000-0005-0000-0000-0000452D0000}"/>
    <cellStyle name="Check Cell 4 2 5 4" xfId="11590" xr:uid="{00000000-0005-0000-0000-0000462D0000}"/>
    <cellStyle name="Check Cell 4 2 5 4 2" xfId="11591" xr:uid="{00000000-0005-0000-0000-0000472D0000}"/>
    <cellStyle name="Check Cell 4 2 5 4 2 2" xfId="11592" xr:uid="{00000000-0005-0000-0000-0000482D0000}"/>
    <cellStyle name="Check Cell 4 2 5 4 3" xfId="11593" xr:uid="{00000000-0005-0000-0000-0000492D0000}"/>
    <cellStyle name="Check Cell 4 2 5 5" xfId="11594" xr:uid="{00000000-0005-0000-0000-00004A2D0000}"/>
    <cellStyle name="Check Cell 4 2 5 5 2" xfId="11595" xr:uid="{00000000-0005-0000-0000-00004B2D0000}"/>
    <cellStyle name="Check Cell 4 2 5 5 2 2" xfId="11596" xr:uid="{00000000-0005-0000-0000-00004C2D0000}"/>
    <cellStyle name="Check Cell 4 2 5 5 3" xfId="11597" xr:uid="{00000000-0005-0000-0000-00004D2D0000}"/>
    <cellStyle name="Check Cell 4 2 5 6" xfId="11598" xr:uid="{00000000-0005-0000-0000-00004E2D0000}"/>
    <cellStyle name="Check Cell 4 2 5 6 2" xfId="11599" xr:uid="{00000000-0005-0000-0000-00004F2D0000}"/>
    <cellStyle name="Check Cell 4 2 5 6 2 2" xfId="11600" xr:uid="{00000000-0005-0000-0000-0000502D0000}"/>
    <cellStyle name="Check Cell 4 2 5 6 3" xfId="11601" xr:uid="{00000000-0005-0000-0000-0000512D0000}"/>
    <cellStyle name="Check Cell 4 2 5 7" xfId="11602" xr:uid="{00000000-0005-0000-0000-0000522D0000}"/>
    <cellStyle name="Check Cell 4 2 5 7 2" xfId="11603" xr:uid="{00000000-0005-0000-0000-0000532D0000}"/>
    <cellStyle name="Check Cell 4 2 5 7 2 2" xfId="11604" xr:uid="{00000000-0005-0000-0000-0000542D0000}"/>
    <cellStyle name="Check Cell 4 2 5 7 3" xfId="11605" xr:uid="{00000000-0005-0000-0000-0000552D0000}"/>
    <cellStyle name="Check Cell 4 2 5 8" xfId="11606" xr:uid="{00000000-0005-0000-0000-0000562D0000}"/>
    <cellStyle name="Check Cell 4 2 5 8 2" xfId="11607" xr:uid="{00000000-0005-0000-0000-0000572D0000}"/>
    <cellStyle name="Check Cell 4 2 5 8 2 2" xfId="11608" xr:uid="{00000000-0005-0000-0000-0000582D0000}"/>
    <cellStyle name="Check Cell 4 2 5 8 3" xfId="11609" xr:uid="{00000000-0005-0000-0000-0000592D0000}"/>
    <cellStyle name="Check Cell 4 2 5 9" xfId="11610" xr:uid="{00000000-0005-0000-0000-00005A2D0000}"/>
    <cellStyle name="Check Cell 4 2 5 9 2" xfId="11611" xr:uid="{00000000-0005-0000-0000-00005B2D0000}"/>
    <cellStyle name="Check Cell 4 2 5 9 2 2" xfId="11612" xr:uid="{00000000-0005-0000-0000-00005C2D0000}"/>
    <cellStyle name="Check Cell 4 2 5 9 3" xfId="11613" xr:uid="{00000000-0005-0000-0000-00005D2D0000}"/>
    <cellStyle name="Check Cell 4 2 6" xfId="11614" xr:uid="{00000000-0005-0000-0000-00005E2D0000}"/>
    <cellStyle name="Check Cell 4 2 6 2" xfId="11615" xr:uid="{00000000-0005-0000-0000-00005F2D0000}"/>
    <cellStyle name="Check Cell 4 2 6 2 2" xfId="11616" xr:uid="{00000000-0005-0000-0000-0000602D0000}"/>
    <cellStyle name="Check Cell 4 2 6 3" xfId="11617" xr:uid="{00000000-0005-0000-0000-0000612D0000}"/>
    <cellStyle name="Check Cell 4 2 7" xfId="11618" xr:uid="{00000000-0005-0000-0000-0000622D0000}"/>
    <cellStyle name="Check Cell 4 2 7 2" xfId="11619" xr:uid="{00000000-0005-0000-0000-0000632D0000}"/>
    <cellStyle name="Check Cell 4 2 7 2 2" xfId="11620" xr:uid="{00000000-0005-0000-0000-0000642D0000}"/>
    <cellStyle name="Check Cell 4 2 7 3" xfId="11621" xr:uid="{00000000-0005-0000-0000-0000652D0000}"/>
    <cellStyle name="Check Cell 4 2 8" xfId="11622" xr:uid="{00000000-0005-0000-0000-0000662D0000}"/>
    <cellStyle name="Check Cell 4 2 8 2" xfId="11623" xr:uid="{00000000-0005-0000-0000-0000672D0000}"/>
    <cellStyle name="Check Cell 4 2 8 2 2" xfId="11624" xr:uid="{00000000-0005-0000-0000-0000682D0000}"/>
    <cellStyle name="Check Cell 4 2 8 3" xfId="11625" xr:uid="{00000000-0005-0000-0000-0000692D0000}"/>
    <cellStyle name="Check Cell 4 2 9" xfId="11626" xr:uid="{00000000-0005-0000-0000-00006A2D0000}"/>
    <cellStyle name="Check Cell 4 2 9 2" xfId="11627" xr:uid="{00000000-0005-0000-0000-00006B2D0000}"/>
    <cellStyle name="Check Cell 4 2 9 2 2" xfId="11628" xr:uid="{00000000-0005-0000-0000-00006C2D0000}"/>
    <cellStyle name="Check Cell 4 2 9 3" xfId="11629" xr:uid="{00000000-0005-0000-0000-00006D2D0000}"/>
    <cellStyle name="Check Cell 4 3" xfId="11630" xr:uid="{00000000-0005-0000-0000-00006E2D0000}"/>
    <cellStyle name="Check Cell 4 3 2" xfId="11631" xr:uid="{00000000-0005-0000-0000-00006F2D0000}"/>
    <cellStyle name="Check Cell 4 3 2 2" xfId="11632" xr:uid="{00000000-0005-0000-0000-0000702D0000}"/>
    <cellStyle name="Check Cell 4 3 3" xfId="11633" xr:uid="{00000000-0005-0000-0000-0000712D0000}"/>
    <cellStyle name="Check Cell 4 4" xfId="11634" xr:uid="{00000000-0005-0000-0000-0000722D0000}"/>
    <cellStyle name="Check Cell 4 4 2" xfId="11635" xr:uid="{00000000-0005-0000-0000-0000732D0000}"/>
    <cellStyle name="Check Cell 5" xfId="11636" xr:uid="{00000000-0005-0000-0000-0000742D0000}"/>
    <cellStyle name="Check Cell 5 2" xfId="11637" xr:uid="{00000000-0005-0000-0000-0000752D0000}"/>
    <cellStyle name="Check Cell 5 2 10" xfId="11638" xr:uid="{00000000-0005-0000-0000-0000762D0000}"/>
    <cellStyle name="Check Cell 5 2 10 2" xfId="11639" xr:uid="{00000000-0005-0000-0000-0000772D0000}"/>
    <cellStyle name="Check Cell 5 2 10 2 2" xfId="11640" xr:uid="{00000000-0005-0000-0000-0000782D0000}"/>
    <cellStyle name="Check Cell 5 2 10 3" xfId="11641" xr:uid="{00000000-0005-0000-0000-0000792D0000}"/>
    <cellStyle name="Check Cell 5 2 11" xfId="11642" xr:uid="{00000000-0005-0000-0000-00007A2D0000}"/>
    <cellStyle name="Check Cell 5 2 11 2" xfId="11643" xr:uid="{00000000-0005-0000-0000-00007B2D0000}"/>
    <cellStyle name="Check Cell 5 2 11 2 2" xfId="11644" xr:uid="{00000000-0005-0000-0000-00007C2D0000}"/>
    <cellStyle name="Check Cell 5 2 11 3" xfId="11645" xr:uid="{00000000-0005-0000-0000-00007D2D0000}"/>
    <cellStyle name="Check Cell 5 2 12" xfId="11646" xr:uid="{00000000-0005-0000-0000-00007E2D0000}"/>
    <cellStyle name="Check Cell 5 2 12 2" xfId="11647" xr:uid="{00000000-0005-0000-0000-00007F2D0000}"/>
    <cellStyle name="Check Cell 5 2 12 2 2" xfId="11648" xr:uid="{00000000-0005-0000-0000-0000802D0000}"/>
    <cellStyle name="Check Cell 5 2 12 3" xfId="11649" xr:uid="{00000000-0005-0000-0000-0000812D0000}"/>
    <cellStyle name="Check Cell 5 2 13" xfId="11650" xr:uid="{00000000-0005-0000-0000-0000822D0000}"/>
    <cellStyle name="Check Cell 5 2 13 2" xfId="11651" xr:uid="{00000000-0005-0000-0000-0000832D0000}"/>
    <cellStyle name="Check Cell 5 2 13 2 2" xfId="11652" xr:uid="{00000000-0005-0000-0000-0000842D0000}"/>
    <cellStyle name="Check Cell 5 2 13 3" xfId="11653" xr:uid="{00000000-0005-0000-0000-0000852D0000}"/>
    <cellStyle name="Check Cell 5 2 2" xfId="11654" xr:uid="{00000000-0005-0000-0000-0000862D0000}"/>
    <cellStyle name="Check Cell 5 2 2 2" xfId="11655" xr:uid="{00000000-0005-0000-0000-0000872D0000}"/>
    <cellStyle name="Check Cell 5 2 2 2 2" xfId="11656" xr:uid="{00000000-0005-0000-0000-0000882D0000}"/>
    <cellStyle name="Check Cell 5 2 2 2 2 2" xfId="11657" xr:uid="{00000000-0005-0000-0000-0000892D0000}"/>
    <cellStyle name="Check Cell 5 2 2 2 3" xfId="11658" xr:uid="{00000000-0005-0000-0000-00008A2D0000}"/>
    <cellStyle name="Check Cell 5 2 2 3" xfId="11659" xr:uid="{00000000-0005-0000-0000-00008B2D0000}"/>
    <cellStyle name="Check Cell 5 2 2 3 2" xfId="11660" xr:uid="{00000000-0005-0000-0000-00008C2D0000}"/>
    <cellStyle name="Check Cell 5 2 2 3 2 2" xfId="11661" xr:uid="{00000000-0005-0000-0000-00008D2D0000}"/>
    <cellStyle name="Check Cell 5 2 2 3 3" xfId="11662" xr:uid="{00000000-0005-0000-0000-00008E2D0000}"/>
    <cellStyle name="Check Cell 5 2 2 4" xfId="11663" xr:uid="{00000000-0005-0000-0000-00008F2D0000}"/>
    <cellStyle name="Check Cell 5 2 2 4 2" xfId="11664" xr:uid="{00000000-0005-0000-0000-0000902D0000}"/>
    <cellStyle name="Check Cell 5 2 2 4 2 2" xfId="11665" xr:uid="{00000000-0005-0000-0000-0000912D0000}"/>
    <cellStyle name="Check Cell 5 2 2 4 3" xfId="11666" xr:uid="{00000000-0005-0000-0000-0000922D0000}"/>
    <cellStyle name="Check Cell 5 2 2 5" xfId="11667" xr:uid="{00000000-0005-0000-0000-0000932D0000}"/>
    <cellStyle name="Check Cell 5 2 2 5 2" xfId="11668" xr:uid="{00000000-0005-0000-0000-0000942D0000}"/>
    <cellStyle name="Check Cell 5 2 2 5 2 2" xfId="11669" xr:uid="{00000000-0005-0000-0000-0000952D0000}"/>
    <cellStyle name="Check Cell 5 2 2 5 3" xfId="11670" xr:uid="{00000000-0005-0000-0000-0000962D0000}"/>
    <cellStyle name="Check Cell 5 2 2 6" xfId="11671" xr:uid="{00000000-0005-0000-0000-0000972D0000}"/>
    <cellStyle name="Check Cell 5 2 2 6 2" xfId="11672" xr:uid="{00000000-0005-0000-0000-0000982D0000}"/>
    <cellStyle name="Check Cell 5 2 2 6 2 2" xfId="11673" xr:uid="{00000000-0005-0000-0000-0000992D0000}"/>
    <cellStyle name="Check Cell 5 2 2 6 3" xfId="11674" xr:uid="{00000000-0005-0000-0000-00009A2D0000}"/>
    <cellStyle name="Check Cell 5 2 2 7" xfId="11675" xr:uid="{00000000-0005-0000-0000-00009B2D0000}"/>
    <cellStyle name="Check Cell 5 2 2 7 2" xfId="11676" xr:uid="{00000000-0005-0000-0000-00009C2D0000}"/>
    <cellStyle name="Check Cell 5 2 2 7 2 2" xfId="11677" xr:uid="{00000000-0005-0000-0000-00009D2D0000}"/>
    <cellStyle name="Check Cell 5 2 2 7 3" xfId="11678" xr:uid="{00000000-0005-0000-0000-00009E2D0000}"/>
    <cellStyle name="Check Cell 5 2 2 8" xfId="11679" xr:uid="{00000000-0005-0000-0000-00009F2D0000}"/>
    <cellStyle name="Check Cell 5 2 2 8 2" xfId="11680" xr:uid="{00000000-0005-0000-0000-0000A02D0000}"/>
    <cellStyle name="Check Cell 5 2 2 8 2 2" xfId="11681" xr:uid="{00000000-0005-0000-0000-0000A12D0000}"/>
    <cellStyle name="Check Cell 5 2 2 8 3" xfId="11682" xr:uid="{00000000-0005-0000-0000-0000A22D0000}"/>
    <cellStyle name="Check Cell 5 2 2 9" xfId="11683" xr:uid="{00000000-0005-0000-0000-0000A32D0000}"/>
    <cellStyle name="Check Cell 5 2 2 9 2" xfId="11684" xr:uid="{00000000-0005-0000-0000-0000A42D0000}"/>
    <cellStyle name="Check Cell 5 2 2 9 2 2" xfId="11685" xr:uid="{00000000-0005-0000-0000-0000A52D0000}"/>
    <cellStyle name="Check Cell 5 2 2 9 3" xfId="11686" xr:uid="{00000000-0005-0000-0000-0000A62D0000}"/>
    <cellStyle name="Check Cell 5 2 3" xfId="11687" xr:uid="{00000000-0005-0000-0000-0000A72D0000}"/>
    <cellStyle name="Check Cell 5 2 3 2" xfId="11688" xr:uid="{00000000-0005-0000-0000-0000A82D0000}"/>
    <cellStyle name="Check Cell 5 2 3 2 2" xfId="11689" xr:uid="{00000000-0005-0000-0000-0000A92D0000}"/>
    <cellStyle name="Check Cell 5 2 3 2 2 2" xfId="11690" xr:uid="{00000000-0005-0000-0000-0000AA2D0000}"/>
    <cellStyle name="Check Cell 5 2 3 2 3" xfId="11691" xr:uid="{00000000-0005-0000-0000-0000AB2D0000}"/>
    <cellStyle name="Check Cell 5 2 3 3" xfId="11692" xr:uid="{00000000-0005-0000-0000-0000AC2D0000}"/>
    <cellStyle name="Check Cell 5 2 3 3 2" xfId="11693" xr:uid="{00000000-0005-0000-0000-0000AD2D0000}"/>
    <cellStyle name="Check Cell 5 2 3 3 2 2" xfId="11694" xr:uid="{00000000-0005-0000-0000-0000AE2D0000}"/>
    <cellStyle name="Check Cell 5 2 3 3 3" xfId="11695" xr:uid="{00000000-0005-0000-0000-0000AF2D0000}"/>
    <cellStyle name="Check Cell 5 2 3 4" xfId="11696" xr:uid="{00000000-0005-0000-0000-0000B02D0000}"/>
    <cellStyle name="Check Cell 5 2 3 4 2" xfId="11697" xr:uid="{00000000-0005-0000-0000-0000B12D0000}"/>
    <cellStyle name="Check Cell 5 2 3 4 2 2" xfId="11698" xr:uid="{00000000-0005-0000-0000-0000B22D0000}"/>
    <cellStyle name="Check Cell 5 2 3 4 3" xfId="11699" xr:uid="{00000000-0005-0000-0000-0000B32D0000}"/>
    <cellStyle name="Check Cell 5 2 3 5" xfId="11700" xr:uid="{00000000-0005-0000-0000-0000B42D0000}"/>
    <cellStyle name="Check Cell 5 2 3 5 2" xfId="11701" xr:uid="{00000000-0005-0000-0000-0000B52D0000}"/>
    <cellStyle name="Check Cell 5 2 3 5 2 2" xfId="11702" xr:uid="{00000000-0005-0000-0000-0000B62D0000}"/>
    <cellStyle name="Check Cell 5 2 3 5 3" xfId="11703" xr:uid="{00000000-0005-0000-0000-0000B72D0000}"/>
    <cellStyle name="Check Cell 5 2 3 6" xfId="11704" xr:uid="{00000000-0005-0000-0000-0000B82D0000}"/>
    <cellStyle name="Check Cell 5 2 3 6 2" xfId="11705" xr:uid="{00000000-0005-0000-0000-0000B92D0000}"/>
    <cellStyle name="Check Cell 5 2 3 6 2 2" xfId="11706" xr:uid="{00000000-0005-0000-0000-0000BA2D0000}"/>
    <cellStyle name="Check Cell 5 2 3 6 3" xfId="11707" xr:uid="{00000000-0005-0000-0000-0000BB2D0000}"/>
    <cellStyle name="Check Cell 5 2 3 7" xfId="11708" xr:uid="{00000000-0005-0000-0000-0000BC2D0000}"/>
    <cellStyle name="Check Cell 5 2 3 7 2" xfId="11709" xr:uid="{00000000-0005-0000-0000-0000BD2D0000}"/>
    <cellStyle name="Check Cell 5 2 3 7 2 2" xfId="11710" xr:uid="{00000000-0005-0000-0000-0000BE2D0000}"/>
    <cellStyle name="Check Cell 5 2 3 7 3" xfId="11711" xr:uid="{00000000-0005-0000-0000-0000BF2D0000}"/>
    <cellStyle name="Check Cell 5 2 3 8" xfId="11712" xr:uid="{00000000-0005-0000-0000-0000C02D0000}"/>
    <cellStyle name="Check Cell 5 2 3 8 2" xfId="11713" xr:uid="{00000000-0005-0000-0000-0000C12D0000}"/>
    <cellStyle name="Check Cell 5 2 3 8 2 2" xfId="11714" xr:uid="{00000000-0005-0000-0000-0000C22D0000}"/>
    <cellStyle name="Check Cell 5 2 3 8 3" xfId="11715" xr:uid="{00000000-0005-0000-0000-0000C32D0000}"/>
    <cellStyle name="Check Cell 5 2 3 9" xfId="11716" xr:uid="{00000000-0005-0000-0000-0000C42D0000}"/>
    <cellStyle name="Check Cell 5 2 3 9 2" xfId="11717" xr:uid="{00000000-0005-0000-0000-0000C52D0000}"/>
    <cellStyle name="Check Cell 5 2 3 9 2 2" xfId="11718" xr:uid="{00000000-0005-0000-0000-0000C62D0000}"/>
    <cellStyle name="Check Cell 5 2 3 9 3" xfId="11719" xr:uid="{00000000-0005-0000-0000-0000C72D0000}"/>
    <cellStyle name="Check Cell 5 2 4" xfId="11720" xr:uid="{00000000-0005-0000-0000-0000C82D0000}"/>
    <cellStyle name="Check Cell 5 2 4 2" xfId="11721" xr:uid="{00000000-0005-0000-0000-0000C92D0000}"/>
    <cellStyle name="Check Cell 5 2 4 2 2" xfId="11722" xr:uid="{00000000-0005-0000-0000-0000CA2D0000}"/>
    <cellStyle name="Check Cell 5 2 4 2 2 2" xfId="11723" xr:uid="{00000000-0005-0000-0000-0000CB2D0000}"/>
    <cellStyle name="Check Cell 5 2 4 2 3" xfId="11724" xr:uid="{00000000-0005-0000-0000-0000CC2D0000}"/>
    <cellStyle name="Check Cell 5 2 4 3" xfId="11725" xr:uid="{00000000-0005-0000-0000-0000CD2D0000}"/>
    <cellStyle name="Check Cell 5 2 4 3 2" xfId="11726" xr:uid="{00000000-0005-0000-0000-0000CE2D0000}"/>
    <cellStyle name="Check Cell 5 2 4 3 2 2" xfId="11727" xr:uid="{00000000-0005-0000-0000-0000CF2D0000}"/>
    <cellStyle name="Check Cell 5 2 4 3 3" xfId="11728" xr:uid="{00000000-0005-0000-0000-0000D02D0000}"/>
    <cellStyle name="Check Cell 5 2 4 4" xfId="11729" xr:uid="{00000000-0005-0000-0000-0000D12D0000}"/>
    <cellStyle name="Check Cell 5 2 4 4 2" xfId="11730" xr:uid="{00000000-0005-0000-0000-0000D22D0000}"/>
    <cellStyle name="Check Cell 5 2 4 4 2 2" xfId="11731" xr:uid="{00000000-0005-0000-0000-0000D32D0000}"/>
    <cellStyle name="Check Cell 5 2 4 4 3" xfId="11732" xr:uid="{00000000-0005-0000-0000-0000D42D0000}"/>
    <cellStyle name="Check Cell 5 2 4 5" xfId="11733" xr:uid="{00000000-0005-0000-0000-0000D52D0000}"/>
    <cellStyle name="Check Cell 5 2 4 5 2" xfId="11734" xr:uid="{00000000-0005-0000-0000-0000D62D0000}"/>
    <cellStyle name="Check Cell 5 2 4 5 2 2" xfId="11735" xr:uid="{00000000-0005-0000-0000-0000D72D0000}"/>
    <cellStyle name="Check Cell 5 2 4 5 3" xfId="11736" xr:uid="{00000000-0005-0000-0000-0000D82D0000}"/>
    <cellStyle name="Check Cell 5 2 4 6" xfId="11737" xr:uid="{00000000-0005-0000-0000-0000D92D0000}"/>
    <cellStyle name="Check Cell 5 2 4 6 2" xfId="11738" xr:uid="{00000000-0005-0000-0000-0000DA2D0000}"/>
    <cellStyle name="Check Cell 5 2 4 6 2 2" xfId="11739" xr:uid="{00000000-0005-0000-0000-0000DB2D0000}"/>
    <cellStyle name="Check Cell 5 2 4 6 3" xfId="11740" xr:uid="{00000000-0005-0000-0000-0000DC2D0000}"/>
    <cellStyle name="Check Cell 5 2 4 7" xfId="11741" xr:uid="{00000000-0005-0000-0000-0000DD2D0000}"/>
    <cellStyle name="Check Cell 5 2 4 7 2" xfId="11742" xr:uid="{00000000-0005-0000-0000-0000DE2D0000}"/>
    <cellStyle name="Check Cell 5 2 4 7 2 2" xfId="11743" xr:uid="{00000000-0005-0000-0000-0000DF2D0000}"/>
    <cellStyle name="Check Cell 5 2 4 7 3" xfId="11744" xr:uid="{00000000-0005-0000-0000-0000E02D0000}"/>
    <cellStyle name="Check Cell 5 2 4 8" xfId="11745" xr:uid="{00000000-0005-0000-0000-0000E12D0000}"/>
    <cellStyle name="Check Cell 5 2 4 8 2" xfId="11746" xr:uid="{00000000-0005-0000-0000-0000E22D0000}"/>
    <cellStyle name="Check Cell 5 2 4 8 2 2" xfId="11747" xr:uid="{00000000-0005-0000-0000-0000E32D0000}"/>
    <cellStyle name="Check Cell 5 2 4 8 3" xfId="11748" xr:uid="{00000000-0005-0000-0000-0000E42D0000}"/>
    <cellStyle name="Check Cell 5 2 4 9" xfId="11749" xr:uid="{00000000-0005-0000-0000-0000E52D0000}"/>
    <cellStyle name="Check Cell 5 2 4 9 2" xfId="11750" xr:uid="{00000000-0005-0000-0000-0000E62D0000}"/>
    <cellStyle name="Check Cell 5 2 4 9 2 2" xfId="11751" xr:uid="{00000000-0005-0000-0000-0000E72D0000}"/>
    <cellStyle name="Check Cell 5 2 4 9 3" xfId="11752" xr:uid="{00000000-0005-0000-0000-0000E82D0000}"/>
    <cellStyle name="Check Cell 5 2 5" xfId="11753" xr:uid="{00000000-0005-0000-0000-0000E92D0000}"/>
    <cellStyle name="Check Cell 5 2 5 2" xfId="11754" xr:uid="{00000000-0005-0000-0000-0000EA2D0000}"/>
    <cellStyle name="Check Cell 5 2 5 2 2" xfId="11755" xr:uid="{00000000-0005-0000-0000-0000EB2D0000}"/>
    <cellStyle name="Check Cell 5 2 5 2 2 2" xfId="11756" xr:uid="{00000000-0005-0000-0000-0000EC2D0000}"/>
    <cellStyle name="Check Cell 5 2 5 2 3" xfId="11757" xr:uid="{00000000-0005-0000-0000-0000ED2D0000}"/>
    <cellStyle name="Check Cell 5 2 5 3" xfId="11758" xr:uid="{00000000-0005-0000-0000-0000EE2D0000}"/>
    <cellStyle name="Check Cell 5 2 5 3 2" xfId="11759" xr:uid="{00000000-0005-0000-0000-0000EF2D0000}"/>
    <cellStyle name="Check Cell 5 2 5 3 2 2" xfId="11760" xr:uid="{00000000-0005-0000-0000-0000F02D0000}"/>
    <cellStyle name="Check Cell 5 2 5 3 3" xfId="11761" xr:uid="{00000000-0005-0000-0000-0000F12D0000}"/>
    <cellStyle name="Check Cell 5 2 5 4" xfId="11762" xr:uid="{00000000-0005-0000-0000-0000F22D0000}"/>
    <cellStyle name="Check Cell 5 2 5 4 2" xfId="11763" xr:uid="{00000000-0005-0000-0000-0000F32D0000}"/>
    <cellStyle name="Check Cell 5 2 5 4 2 2" xfId="11764" xr:uid="{00000000-0005-0000-0000-0000F42D0000}"/>
    <cellStyle name="Check Cell 5 2 5 4 3" xfId="11765" xr:uid="{00000000-0005-0000-0000-0000F52D0000}"/>
    <cellStyle name="Check Cell 5 2 5 5" xfId="11766" xr:uid="{00000000-0005-0000-0000-0000F62D0000}"/>
    <cellStyle name="Check Cell 5 2 5 5 2" xfId="11767" xr:uid="{00000000-0005-0000-0000-0000F72D0000}"/>
    <cellStyle name="Check Cell 5 2 5 5 2 2" xfId="11768" xr:uid="{00000000-0005-0000-0000-0000F82D0000}"/>
    <cellStyle name="Check Cell 5 2 5 5 3" xfId="11769" xr:uid="{00000000-0005-0000-0000-0000F92D0000}"/>
    <cellStyle name="Check Cell 5 2 5 6" xfId="11770" xr:uid="{00000000-0005-0000-0000-0000FA2D0000}"/>
    <cellStyle name="Check Cell 5 2 5 6 2" xfId="11771" xr:uid="{00000000-0005-0000-0000-0000FB2D0000}"/>
    <cellStyle name="Check Cell 5 2 5 6 2 2" xfId="11772" xr:uid="{00000000-0005-0000-0000-0000FC2D0000}"/>
    <cellStyle name="Check Cell 5 2 5 6 3" xfId="11773" xr:uid="{00000000-0005-0000-0000-0000FD2D0000}"/>
    <cellStyle name="Check Cell 5 2 5 7" xfId="11774" xr:uid="{00000000-0005-0000-0000-0000FE2D0000}"/>
    <cellStyle name="Check Cell 5 2 5 7 2" xfId="11775" xr:uid="{00000000-0005-0000-0000-0000FF2D0000}"/>
    <cellStyle name="Check Cell 5 2 5 7 2 2" xfId="11776" xr:uid="{00000000-0005-0000-0000-0000002E0000}"/>
    <cellStyle name="Check Cell 5 2 5 7 3" xfId="11777" xr:uid="{00000000-0005-0000-0000-0000012E0000}"/>
    <cellStyle name="Check Cell 5 2 5 8" xfId="11778" xr:uid="{00000000-0005-0000-0000-0000022E0000}"/>
    <cellStyle name="Check Cell 5 2 5 8 2" xfId="11779" xr:uid="{00000000-0005-0000-0000-0000032E0000}"/>
    <cellStyle name="Check Cell 5 2 5 8 2 2" xfId="11780" xr:uid="{00000000-0005-0000-0000-0000042E0000}"/>
    <cellStyle name="Check Cell 5 2 5 8 3" xfId="11781" xr:uid="{00000000-0005-0000-0000-0000052E0000}"/>
    <cellStyle name="Check Cell 5 2 5 9" xfId="11782" xr:uid="{00000000-0005-0000-0000-0000062E0000}"/>
    <cellStyle name="Check Cell 5 2 5 9 2" xfId="11783" xr:uid="{00000000-0005-0000-0000-0000072E0000}"/>
    <cellStyle name="Check Cell 5 2 5 9 2 2" xfId="11784" xr:uid="{00000000-0005-0000-0000-0000082E0000}"/>
    <cellStyle name="Check Cell 5 2 5 9 3" xfId="11785" xr:uid="{00000000-0005-0000-0000-0000092E0000}"/>
    <cellStyle name="Check Cell 5 2 6" xfId="11786" xr:uid="{00000000-0005-0000-0000-00000A2E0000}"/>
    <cellStyle name="Check Cell 5 2 6 2" xfId="11787" xr:uid="{00000000-0005-0000-0000-00000B2E0000}"/>
    <cellStyle name="Check Cell 5 2 6 2 2" xfId="11788" xr:uid="{00000000-0005-0000-0000-00000C2E0000}"/>
    <cellStyle name="Check Cell 5 2 6 3" xfId="11789" xr:uid="{00000000-0005-0000-0000-00000D2E0000}"/>
    <cellStyle name="Check Cell 5 2 7" xfId="11790" xr:uid="{00000000-0005-0000-0000-00000E2E0000}"/>
    <cellStyle name="Check Cell 5 2 7 2" xfId="11791" xr:uid="{00000000-0005-0000-0000-00000F2E0000}"/>
    <cellStyle name="Check Cell 5 2 7 2 2" xfId="11792" xr:uid="{00000000-0005-0000-0000-0000102E0000}"/>
    <cellStyle name="Check Cell 5 2 7 3" xfId="11793" xr:uid="{00000000-0005-0000-0000-0000112E0000}"/>
    <cellStyle name="Check Cell 5 2 8" xfId="11794" xr:uid="{00000000-0005-0000-0000-0000122E0000}"/>
    <cellStyle name="Check Cell 5 2 8 2" xfId="11795" xr:uid="{00000000-0005-0000-0000-0000132E0000}"/>
    <cellStyle name="Check Cell 5 2 8 2 2" xfId="11796" xr:uid="{00000000-0005-0000-0000-0000142E0000}"/>
    <cellStyle name="Check Cell 5 2 8 3" xfId="11797" xr:uid="{00000000-0005-0000-0000-0000152E0000}"/>
    <cellStyle name="Check Cell 5 2 9" xfId="11798" xr:uid="{00000000-0005-0000-0000-0000162E0000}"/>
    <cellStyle name="Check Cell 5 2 9 2" xfId="11799" xr:uid="{00000000-0005-0000-0000-0000172E0000}"/>
    <cellStyle name="Check Cell 5 2 9 2 2" xfId="11800" xr:uid="{00000000-0005-0000-0000-0000182E0000}"/>
    <cellStyle name="Check Cell 5 2 9 3" xfId="11801" xr:uid="{00000000-0005-0000-0000-0000192E0000}"/>
    <cellStyle name="Check Cell 5 3" xfId="11802" xr:uid="{00000000-0005-0000-0000-00001A2E0000}"/>
    <cellStyle name="Check Cell 5 3 2" xfId="11803" xr:uid="{00000000-0005-0000-0000-00001B2E0000}"/>
    <cellStyle name="Check Cell 5 3 2 2" xfId="11804" xr:uid="{00000000-0005-0000-0000-00001C2E0000}"/>
    <cellStyle name="Check Cell 5 3 3" xfId="11805" xr:uid="{00000000-0005-0000-0000-00001D2E0000}"/>
    <cellStyle name="Check Cell 5 4" xfId="11806" xr:uid="{00000000-0005-0000-0000-00001E2E0000}"/>
    <cellStyle name="Check Cell 5 4 2" xfId="11807" xr:uid="{00000000-0005-0000-0000-00001F2E0000}"/>
    <cellStyle name="Check Cell 6" xfId="11808" xr:uid="{00000000-0005-0000-0000-0000202E0000}"/>
    <cellStyle name="Check Cell 6 2" xfId="11809" xr:uid="{00000000-0005-0000-0000-0000212E0000}"/>
    <cellStyle name="Check Cell 6 2 10" xfId="11810" xr:uid="{00000000-0005-0000-0000-0000222E0000}"/>
    <cellStyle name="Check Cell 6 2 10 2" xfId="11811" xr:uid="{00000000-0005-0000-0000-0000232E0000}"/>
    <cellStyle name="Check Cell 6 2 10 2 2" xfId="11812" xr:uid="{00000000-0005-0000-0000-0000242E0000}"/>
    <cellStyle name="Check Cell 6 2 10 3" xfId="11813" xr:uid="{00000000-0005-0000-0000-0000252E0000}"/>
    <cellStyle name="Check Cell 6 2 11" xfId="11814" xr:uid="{00000000-0005-0000-0000-0000262E0000}"/>
    <cellStyle name="Check Cell 6 2 11 2" xfId="11815" xr:uid="{00000000-0005-0000-0000-0000272E0000}"/>
    <cellStyle name="Check Cell 6 2 11 2 2" xfId="11816" xr:uid="{00000000-0005-0000-0000-0000282E0000}"/>
    <cellStyle name="Check Cell 6 2 11 3" xfId="11817" xr:uid="{00000000-0005-0000-0000-0000292E0000}"/>
    <cellStyle name="Check Cell 6 2 12" xfId="11818" xr:uid="{00000000-0005-0000-0000-00002A2E0000}"/>
    <cellStyle name="Check Cell 6 2 12 2" xfId="11819" xr:uid="{00000000-0005-0000-0000-00002B2E0000}"/>
    <cellStyle name="Check Cell 6 2 12 2 2" xfId="11820" xr:uid="{00000000-0005-0000-0000-00002C2E0000}"/>
    <cellStyle name="Check Cell 6 2 12 3" xfId="11821" xr:uid="{00000000-0005-0000-0000-00002D2E0000}"/>
    <cellStyle name="Check Cell 6 2 13" xfId="11822" xr:uid="{00000000-0005-0000-0000-00002E2E0000}"/>
    <cellStyle name="Check Cell 6 2 13 2" xfId="11823" xr:uid="{00000000-0005-0000-0000-00002F2E0000}"/>
    <cellStyle name="Check Cell 6 2 13 2 2" xfId="11824" xr:uid="{00000000-0005-0000-0000-0000302E0000}"/>
    <cellStyle name="Check Cell 6 2 13 3" xfId="11825" xr:uid="{00000000-0005-0000-0000-0000312E0000}"/>
    <cellStyle name="Check Cell 6 2 2" xfId="11826" xr:uid="{00000000-0005-0000-0000-0000322E0000}"/>
    <cellStyle name="Check Cell 6 2 2 2" xfId="11827" xr:uid="{00000000-0005-0000-0000-0000332E0000}"/>
    <cellStyle name="Check Cell 6 2 2 2 2" xfId="11828" xr:uid="{00000000-0005-0000-0000-0000342E0000}"/>
    <cellStyle name="Check Cell 6 2 2 2 2 2" xfId="11829" xr:uid="{00000000-0005-0000-0000-0000352E0000}"/>
    <cellStyle name="Check Cell 6 2 2 2 3" xfId="11830" xr:uid="{00000000-0005-0000-0000-0000362E0000}"/>
    <cellStyle name="Check Cell 6 2 2 3" xfId="11831" xr:uid="{00000000-0005-0000-0000-0000372E0000}"/>
    <cellStyle name="Check Cell 6 2 2 3 2" xfId="11832" xr:uid="{00000000-0005-0000-0000-0000382E0000}"/>
    <cellStyle name="Check Cell 6 2 2 3 2 2" xfId="11833" xr:uid="{00000000-0005-0000-0000-0000392E0000}"/>
    <cellStyle name="Check Cell 6 2 2 3 3" xfId="11834" xr:uid="{00000000-0005-0000-0000-00003A2E0000}"/>
    <cellStyle name="Check Cell 6 2 2 4" xfId="11835" xr:uid="{00000000-0005-0000-0000-00003B2E0000}"/>
    <cellStyle name="Check Cell 6 2 2 4 2" xfId="11836" xr:uid="{00000000-0005-0000-0000-00003C2E0000}"/>
    <cellStyle name="Check Cell 6 2 2 4 2 2" xfId="11837" xr:uid="{00000000-0005-0000-0000-00003D2E0000}"/>
    <cellStyle name="Check Cell 6 2 2 4 3" xfId="11838" xr:uid="{00000000-0005-0000-0000-00003E2E0000}"/>
    <cellStyle name="Check Cell 6 2 2 5" xfId="11839" xr:uid="{00000000-0005-0000-0000-00003F2E0000}"/>
    <cellStyle name="Check Cell 6 2 2 5 2" xfId="11840" xr:uid="{00000000-0005-0000-0000-0000402E0000}"/>
    <cellStyle name="Check Cell 6 2 2 5 2 2" xfId="11841" xr:uid="{00000000-0005-0000-0000-0000412E0000}"/>
    <cellStyle name="Check Cell 6 2 2 5 3" xfId="11842" xr:uid="{00000000-0005-0000-0000-0000422E0000}"/>
    <cellStyle name="Check Cell 6 2 2 6" xfId="11843" xr:uid="{00000000-0005-0000-0000-0000432E0000}"/>
    <cellStyle name="Check Cell 6 2 2 6 2" xfId="11844" xr:uid="{00000000-0005-0000-0000-0000442E0000}"/>
    <cellStyle name="Check Cell 6 2 2 6 2 2" xfId="11845" xr:uid="{00000000-0005-0000-0000-0000452E0000}"/>
    <cellStyle name="Check Cell 6 2 2 6 3" xfId="11846" xr:uid="{00000000-0005-0000-0000-0000462E0000}"/>
    <cellStyle name="Check Cell 6 2 2 7" xfId="11847" xr:uid="{00000000-0005-0000-0000-0000472E0000}"/>
    <cellStyle name="Check Cell 6 2 2 7 2" xfId="11848" xr:uid="{00000000-0005-0000-0000-0000482E0000}"/>
    <cellStyle name="Check Cell 6 2 2 7 2 2" xfId="11849" xr:uid="{00000000-0005-0000-0000-0000492E0000}"/>
    <cellStyle name="Check Cell 6 2 2 7 3" xfId="11850" xr:uid="{00000000-0005-0000-0000-00004A2E0000}"/>
    <cellStyle name="Check Cell 6 2 2 8" xfId="11851" xr:uid="{00000000-0005-0000-0000-00004B2E0000}"/>
    <cellStyle name="Check Cell 6 2 2 8 2" xfId="11852" xr:uid="{00000000-0005-0000-0000-00004C2E0000}"/>
    <cellStyle name="Check Cell 6 2 2 8 2 2" xfId="11853" xr:uid="{00000000-0005-0000-0000-00004D2E0000}"/>
    <cellStyle name="Check Cell 6 2 2 8 3" xfId="11854" xr:uid="{00000000-0005-0000-0000-00004E2E0000}"/>
    <cellStyle name="Check Cell 6 2 2 9" xfId="11855" xr:uid="{00000000-0005-0000-0000-00004F2E0000}"/>
    <cellStyle name="Check Cell 6 2 2 9 2" xfId="11856" xr:uid="{00000000-0005-0000-0000-0000502E0000}"/>
    <cellStyle name="Check Cell 6 2 2 9 2 2" xfId="11857" xr:uid="{00000000-0005-0000-0000-0000512E0000}"/>
    <cellStyle name="Check Cell 6 2 2 9 3" xfId="11858" xr:uid="{00000000-0005-0000-0000-0000522E0000}"/>
    <cellStyle name="Check Cell 6 2 3" xfId="11859" xr:uid="{00000000-0005-0000-0000-0000532E0000}"/>
    <cellStyle name="Check Cell 6 2 3 2" xfId="11860" xr:uid="{00000000-0005-0000-0000-0000542E0000}"/>
    <cellStyle name="Check Cell 6 2 3 2 2" xfId="11861" xr:uid="{00000000-0005-0000-0000-0000552E0000}"/>
    <cellStyle name="Check Cell 6 2 3 2 2 2" xfId="11862" xr:uid="{00000000-0005-0000-0000-0000562E0000}"/>
    <cellStyle name="Check Cell 6 2 3 2 3" xfId="11863" xr:uid="{00000000-0005-0000-0000-0000572E0000}"/>
    <cellStyle name="Check Cell 6 2 3 3" xfId="11864" xr:uid="{00000000-0005-0000-0000-0000582E0000}"/>
    <cellStyle name="Check Cell 6 2 3 3 2" xfId="11865" xr:uid="{00000000-0005-0000-0000-0000592E0000}"/>
    <cellStyle name="Check Cell 6 2 3 3 2 2" xfId="11866" xr:uid="{00000000-0005-0000-0000-00005A2E0000}"/>
    <cellStyle name="Check Cell 6 2 3 3 3" xfId="11867" xr:uid="{00000000-0005-0000-0000-00005B2E0000}"/>
    <cellStyle name="Check Cell 6 2 3 4" xfId="11868" xr:uid="{00000000-0005-0000-0000-00005C2E0000}"/>
    <cellStyle name="Check Cell 6 2 3 4 2" xfId="11869" xr:uid="{00000000-0005-0000-0000-00005D2E0000}"/>
    <cellStyle name="Check Cell 6 2 3 4 2 2" xfId="11870" xr:uid="{00000000-0005-0000-0000-00005E2E0000}"/>
    <cellStyle name="Check Cell 6 2 3 4 3" xfId="11871" xr:uid="{00000000-0005-0000-0000-00005F2E0000}"/>
    <cellStyle name="Check Cell 6 2 3 5" xfId="11872" xr:uid="{00000000-0005-0000-0000-0000602E0000}"/>
    <cellStyle name="Check Cell 6 2 3 5 2" xfId="11873" xr:uid="{00000000-0005-0000-0000-0000612E0000}"/>
    <cellStyle name="Check Cell 6 2 3 5 2 2" xfId="11874" xr:uid="{00000000-0005-0000-0000-0000622E0000}"/>
    <cellStyle name="Check Cell 6 2 3 5 3" xfId="11875" xr:uid="{00000000-0005-0000-0000-0000632E0000}"/>
    <cellStyle name="Check Cell 6 2 3 6" xfId="11876" xr:uid="{00000000-0005-0000-0000-0000642E0000}"/>
    <cellStyle name="Check Cell 6 2 3 6 2" xfId="11877" xr:uid="{00000000-0005-0000-0000-0000652E0000}"/>
    <cellStyle name="Check Cell 6 2 3 6 2 2" xfId="11878" xr:uid="{00000000-0005-0000-0000-0000662E0000}"/>
    <cellStyle name="Check Cell 6 2 3 6 3" xfId="11879" xr:uid="{00000000-0005-0000-0000-0000672E0000}"/>
    <cellStyle name="Check Cell 6 2 3 7" xfId="11880" xr:uid="{00000000-0005-0000-0000-0000682E0000}"/>
    <cellStyle name="Check Cell 6 2 3 7 2" xfId="11881" xr:uid="{00000000-0005-0000-0000-0000692E0000}"/>
    <cellStyle name="Check Cell 6 2 3 7 2 2" xfId="11882" xr:uid="{00000000-0005-0000-0000-00006A2E0000}"/>
    <cellStyle name="Check Cell 6 2 3 7 3" xfId="11883" xr:uid="{00000000-0005-0000-0000-00006B2E0000}"/>
    <cellStyle name="Check Cell 6 2 3 8" xfId="11884" xr:uid="{00000000-0005-0000-0000-00006C2E0000}"/>
    <cellStyle name="Check Cell 6 2 3 8 2" xfId="11885" xr:uid="{00000000-0005-0000-0000-00006D2E0000}"/>
    <cellStyle name="Check Cell 6 2 3 8 2 2" xfId="11886" xr:uid="{00000000-0005-0000-0000-00006E2E0000}"/>
    <cellStyle name="Check Cell 6 2 3 8 3" xfId="11887" xr:uid="{00000000-0005-0000-0000-00006F2E0000}"/>
    <cellStyle name="Check Cell 6 2 3 9" xfId="11888" xr:uid="{00000000-0005-0000-0000-0000702E0000}"/>
    <cellStyle name="Check Cell 6 2 3 9 2" xfId="11889" xr:uid="{00000000-0005-0000-0000-0000712E0000}"/>
    <cellStyle name="Check Cell 6 2 3 9 2 2" xfId="11890" xr:uid="{00000000-0005-0000-0000-0000722E0000}"/>
    <cellStyle name="Check Cell 6 2 3 9 3" xfId="11891" xr:uid="{00000000-0005-0000-0000-0000732E0000}"/>
    <cellStyle name="Check Cell 6 2 4" xfId="11892" xr:uid="{00000000-0005-0000-0000-0000742E0000}"/>
    <cellStyle name="Check Cell 6 2 4 2" xfId="11893" xr:uid="{00000000-0005-0000-0000-0000752E0000}"/>
    <cellStyle name="Check Cell 6 2 4 2 2" xfId="11894" xr:uid="{00000000-0005-0000-0000-0000762E0000}"/>
    <cellStyle name="Check Cell 6 2 4 2 2 2" xfId="11895" xr:uid="{00000000-0005-0000-0000-0000772E0000}"/>
    <cellStyle name="Check Cell 6 2 4 2 3" xfId="11896" xr:uid="{00000000-0005-0000-0000-0000782E0000}"/>
    <cellStyle name="Check Cell 6 2 4 3" xfId="11897" xr:uid="{00000000-0005-0000-0000-0000792E0000}"/>
    <cellStyle name="Check Cell 6 2 4 3 2" xfId="11898" xr:uid="{00000000-0005-0000-0000-00007A2E0000}"/>
    <cellStyle name="Check Cell 6 2 4 3 2 2" xfId="11899" xr:uid="{00000000-0005-0000-0000-00007B2E0000}"/>
    <cellStyle name="Check Cell 6 2 4 3 3" xfId="11900" xr:uid="{00000000-0005-0000-0000-00007C2E0000}"/>
    <cellStyle name="Check Cell 6 2 4 4" xfId="11901" xr:uid="{00000000-0005-0000-0000-00007D2E0000}"/>
    <cellStyle name="Check Cell 6 2 4 4 2" xfId="11902" xr:uid="{00000000-0005-0000-0000-00007E2E0000}"/>
    <cellStyle name="Check Cell 6 2 4 4 2 2" xfId="11903" xr:uid="{00000000-0005-0000-0000-00007F2E0000}"/>
    <cellStyle name="Check Cell 6 2 4 4 3" xfId="11904" xr:uid="{00000000-0005-0000-0000-0000802E0000}"/>
    <cellStyle name="Check Cell 6 2 4 5" xfId="11905" xr:uid="{00000000-0005-0000-0000-0000812E0000}"/>
    <cellStyle name="Check Cell 6 2 4 5 2" xfId="11906" xr:uid="{00000000-0005-0000-0000-0000822E0000}"/>
    <cellStyle name="Check Cell 6 2 4 5 2 2" xfId="11907" xr:uid="{00000000-0005-0000-0000-0000832E0000}"/>
    <cellStyle name="Check Cell 6 2 4 5 3" xfId="11908" xr:uid="{00000000-0005-0000-0000-0000842E0000}"/>
    <cellStyle name="Check Cell 6 2 4 6" xfId="11909" xr:uid="{00000000-0005-0000-0000-0000852E0000}"/>
    <cellStyle name="Check Cell 6 2 4 6 2" xfId="11910" xr:uid="{00000000-0005-0000-0000-0000862E0000}"/>
    <cellStyle name="Check Cell 6 2 4 6 2 2" xfId="11911" xr:uid="{00000000-0005-0000-0000-0000872E0000}"/>
    <cellStyle name="Check Cell 6 2 4 6 3" xfId="11912" xr:uid="{00000000-0005-0000-0000-0000882E0000}"/>
    <cellStyle name="Check Cell 6 2 4 7" xfId="11913" xr:uid="{00000000-0005-0000-0000-0000892E0000}"/>
    <cellStyle name="Check Cell 6 2 4 7 2" xfId="11914" xr:uid="{00000000-0005-0000-0000-00008A2E0000}"/>
    <cellStyle name="Check Cell 6 2 4 7 2 2" xfId="11915" xr:uid="{00000000-0005-0000-0000-00008B2E0000}"/>
    <cellStyle name="Check Cell 6 2 4 7 3" xfId="11916" xr:uid="{00000000-0005-0000-0000-00008C2E0000}"/>
    <cellStyle name="Check Cell 6 2 4 8" xfId="11917" xr:uid="{00000000-0005-0000-0000-00008D2E0000}"/>
    <cellStyle name="Check Cell 6 2 4 8 2" xfId="11918" xr:uid="{00000000-0005-0000-0000-00008E2E0000}"/>
    <cellStyle name="Check Cell 6 2 4 8 2 2" xfId="11919" xr:uid="{00000000-0005-0000-0000-00008F2E0000}"/>
    <cellStyle name="Check Cell 6 2 4 8 3" xfId="11920" xr:uid="{00000000-0005-0000-0000-0000902E0000}"/>
    <cellStyle name="Check Cell 6 2 4 9" xfId="11921" xr:uid="{00000000-0005-0000-0000-0000912E0000}"/>
    <cellStyle name="Check Cell 6 2 4 9 2" xfId="11922" xr:uid="{00000000-0005-0000-0000-0000922E0000}"/>
    <cellStyle name="Check Cell 6 2 4 9 2 2" xfId="11923" xr:uid="{00000000-0005-0000-0000-0000932E0000}"/>
    <cellStyle name="Check Cell 6 2 4 9 3" xfId="11924" xr:uid="{00000000-0005-0000-0000-0000942E0000}"/>
    <cellStyle name="Check Cell 6 2 5" xfId="11925" xr:uid="{00000000-0005-0000-0000-0000952E0000}"/>
    <cellStyle name="Check Cell 6 2 5 2" xfId="11926" xr:uid="{00000000-0005-0000-0000-0000962E0000}"/>
    <cellStyle name="Check Cell 6 2 5 2 2" xfId="11927" xr:uid="{00000000-0005-0000-0000-0000972E0000}"/>
    <cellStyle name="Check Cell 6 2 5 2 2 2" xfId="11928" xr:uid="{00000000-0005-0000-0000-0000982E0000}"/>
    <cellStyle name="Check Cell 6 2 5 2 3" xfId="11929" xr:uid="{00000000-0005-0000-0000-0000992E0000}"/>
    <cellStyle name="Check Cell 6 2 5 3" xfId="11930" xr:uid="{00000000-0005-0000-0000-00009A2E0000}"/>
    <cellStyle name="Check Cell 6 2 5 3 2" xfId="11931" xr:uid="{00000000-0005-0000-0000-00009B2E0000}"/>
    <cellStyle name="Check Cell 6 2 5 3 2 2" xfId="11932" xr:uid="{00000000-0005-0000-0000-00009C2E0000}"/>
    <cellStyle name="Check Cell 6 2 5 3 3" xfId="11933" xr:uid="{00000000-0005-0000-0000-00009D2E0000}"/>
    <cellStyle name="Check Cell 6 2 5 4" xfId="11934" xr:uid="{00000000-0005-0000-0000-00009E2E0000}"/>
    <cellStyle name="Check Cell 6 2 5 4 2" xfId="11935" xr:uid="{00000000-0005-0000-0000-00009F2E0000}"/>
    <cellStyle name="Check Cell 6 2 5 4 2 2" xfId="11936" xr:uid="{00000000-0005-0000-0000-0000A02E0000}"/>
    <cellStyle name="Check Cell 6 2 5 4 3" xfId="11937" xr:uid="{00000000-0005-0000-0000-0000A12E0000}"/>
    <cellStyle name="Check Cell 6 2 5 5" xfId="11938" xr:uid="{00000000-0005-0000-0000-0000A22E0000}"/>
    <cellStyle name="Check Cell 6 2 5 5 2" xfId="11939" xr:uid="{00000000-0005-0000-0000-0000A32E0000}"/>
    <cellStyle name="Check Cell 6 2 5 5 2 2" xfId="11940" xr:uid="{00000000-0005-0000-0000-0000A42E0000}"/>
    <cellStyle name="Check Cell 6 2 5 5 3" xfId="11941" xr:uid="{00000000-0005-0000-0000-0000A52E0000}"/>
    <cellStyle name="Check Cell 6 2 5 6" xfId="11942" xr:uid="{00000000-0005-0000-0000-0000A62E0000}"/>
    <cellStyle name="Check Cell 6 2 5 6 2" xfId="11943" xr:uid="{00000000-0005-0000-0000-0000A72E0000}"/>
    <cellStyle name="Check Cell 6 2 5 6 2 2" xfId="11944" xr:uid="{00000000-0005-0000-0000-0000A82E0000}"/>
    <cellStyle name="Check Cell 6 2 5 6 3" xfId="11945" xr:uid="{00000000-0005-0000-0000-0000A92E0000}"/>
    <cellStyle name="Check Cell 6 2 5 7" xfId="11946" xr:uid="{00000000-0005-0000-0000-0000AA2E0000}"/>
    <cellStyle name="Check Cell 6 2 5 7 2" xfId="11947" xr:uid="{00000000-0005-0000-0000-0000AB2E0000}"/>
    <cellStyle name="Check Cell 6 2 5 7 2 2" xfId="11948" xr:uid="{00000000-0005-0000-0000-0000AC2E0000}"/>
    <cellStyle name="Check Cell 6 2 5 7 3" xfId="11949" xr:uid="{00000000-0005-0000-0000-0000AD2E0000}"/>
    <cellStyle name="Check Cell 6 2 5 8" xfId="11950" xr:uid="{00000000-0005-0000-0000-0000AE2E0000}"/>
    <cellStyle name="Check Cell 6 2 5 8 2" xfId="11951" xr:uid="{00000000-0005-0000-0000-0000AF2E0000}"/>
    <cellStyle name="Check Cell 6 2 5 8 2 2" xfId="11952" xr:uid="{00000000-0005-0000-0000-0000B02E0000}"/>
    <cellStyle name="Check Cell 6 2 5 8 3" xfId="11953" xr:uid="{00000000-0005-0000-0000-0000B12E0000}"/>
    <cellStyle name="Check Cell 6 2 5 9" xfId="11954" xr:uid="{00000000-0005-0000-0000-0000B22E0000}"/>
    <cellStyle name="Check Cell 6 2 5 9 2" xfId="11955" xr:uid="{00000000-0005-0000-0000-0000B32E0000}"/>
    <cellStyle name="Check Cell 6 2 5 9 2 2" xfId="11956" xr:uid="{00000000-0005-0000-0000-0000B42E0000}"/>
    <cellStyle name="Check Cell 6 2 5 9 3" xfId="11957" xr:uid="{00000000-0005-0000-0000-0000B52E0000}"/>
    <cellStyle name="Check Cell 6 2 6" xfId="11958" xr:uid="{00000000-0005-0000-0000-0000B62E0000}"/>
    <cellStyle name="Check Cell 6 2 6 2" xfId="11959" xr:uid="{00000000-0005-0000-0000-0000B72E0000}"/>
    <cellStyle name="Check Cell 6 2 6 2 2" xfId="11960" xr:uid="{00000000-0005-0000-0000-0000B82E0000}"/>
    <cellStyle name="Check Cell 6 2 6 3" xfId="11961" xr:uid="{00000000-0005-0000-0000-0000B92E0000}"/>
    <cellStyle name="Check Cell 6 2 7" xfId="11962" xr:uid="{00000000-0005-0000-0000-0000BA2E0000}"/>
    <cellStyle name="Check Cell 6 2 7 2" xfId="11963" xr:uid="{00000000-0005-0000-0000-0000BB2E0000}"/>
    <cellStyle name="Check Cell 6 2 7 2 2" xfId="11964" xr:uid="{00000000-0005-0000-0000-0000BC2E0000}"/>
    <cellStyle name="Check Cell 6 2 7 3" xfId="11965" xr:uid="{00000000-0005-0000-0000-0000BD2E0000}"/>
    <cellStyle name="Check Cell 6 2 8" xfId="11966" xr:uid="{00000000-0005-0000-0000-0000BE2E0000}"/>
    <cellStyle name="Check Cell 6 2 8 2" xfId="11967" xr:uid="{00000000-0005-0000-0000-0000BF2E0000}"/>
    <cellStyle name="Check Cell 6 2 8 2 2" xfId="11968" xr:uid="{00000000-0005-0000-0000-0000C02E0000}"/>
    <cellStyle name="Check Cell 6 2 8 3" xfId="11969" xr:uid="{00000000-0005-0000-0000-0000C12E0000}"/>
    <cellStyle name="Check Cell 6 2 9" xfId="11970" xr:uid="{00000000-0005-0000-0000-0000C22E0000}"/>
    <cellStyle name="Check Cell 6 2 9 2" xfId="11971" xr:uid="{00000000-0005-0000-0000-0000C32E0000}"/>
    <cellStyle name="Check Cell 6 2 9 2 2" xfId="11972" xr:uid="{00000000-0005-0000-0000-0000C42E0000}"/>
    <cellStyle name="Check Cell 6 2 9 3" xfId="11973" xr:uid="{00000000-0005-0000-0000-0000C52E0000}"/>
    <cellStyle name="Check Cell 6 3" xfId="11974" xr:uid="{00000000-0005-0000-0000-0000C62E0000}"/>
    <cellStyle name="Check Cell 6 3 2" xfId="11975" xr:uid="{00000000-0005-0000-0000-0000C72E0000}"/>
    <cellStyle name="Check Cell 6 3 2 2" xfId="11976" xr:uid="{00000000-0005-0000-0000-0000C82E0000}"/>
    <cellStyle name="Check Cell 6 3 3" xfId="11977" xr:uid="{00000000-0005-0000-0000-0000C92E0000}"/>
    <cellStyle name="Check Cell 6 4" xfId="11978" xr:uid="{00000000-0005-0000-0000-0000CA2E0000}"/>
    <cellStyle name="Check Cell 6 4 2" xfId="11979" xr:uid="{00000000-0005-0000-0000-0000CB2E0000}"/>
    <cellStyle name="Check Cell 7" xfId="11980" xr:uid="{00000000-0005-0000-0000-0000CC2E0000}"/>
    <cellStyle name="Check Cell 7 2" xfId="11981" xr:uid="{00000000-0005-0000-0000-0000CD2E0000}"/>
    <cellStyle name="Check Cell 7 2 10" xfId="11982" xr:uid="{00000000-0005-0000-0000-0000CE2E0000}"/>
    <cellStyle name="Check Cell 7 2 10 2" xfId="11983" xr:uid="{00000000-0005-0000-0000-0000CF2E0000}"/>
    <cellStyle name="Check Cell 7 2 10 2 2" xfId="11984" xr:uid="{00000000-0005-0000-0000-0000D02E0000}"/>
    <cellStyle name="Check Cell 7 2 10 3" xfId="11985" xr:uid="{00000000-0005-0000-0000-0000D12E0000}"/>
    <cellStyle name="Check Cell 7 2 11" xfId="11986" xr:uid="{00000000-0005-0000-0000-0000D22E0000}"/>
    <cellStyle name="Check Cell 7 2 11 2" xfId="11987" xr:uid="{00000000-0005-0000-0000-0000D32E0000}"/>
    <cellStyle name="Check Cell 7 2 11 2 2" xfId="11988" xr:uid="{00000000-0005-0000-0000-0000D42E0000}"/>
    <cellStyle name="Check Cell 7 2 11 3" xfId="11989" xr:uid="{00000000-0005-0000-0000-0000D52E0000}"/>
    <cellStyle name="Check Cell 7 2 12" xfId="11990" xr:uid="{00000000-0005-0000-0000-0000D62E0000}"/>
    <cellStyle name="Check Cell 7 2 12 2" xfId="11991" xr:uid="{00000000-0005-0000-0000-0000D72E0000}"/>
    <cellStyle name="Check Cell 7 2 12 2 2" xfId="11992" xr:uid="{00000000-0005-0000-0000-0000D82E0000}"/>
    <cellStyle name="Check Cell 7 2 12 3" xfId="11993" xr:uid="{00000000-0005-0000-0000-0000D92E0000}"/>
    <cellStyle name="Check Cell 7 2 13" xfId="11994" xr:uid="{00000000-0005-0000-0000-0000DA2E0000}"/>
    <cellStyle name="Check Cell 7 2 13 2" xfId="11995" xr:uid="{00000000-0005-0000-0000-0000DB2E0000}"/>
    <cellStyle name="Check Cell 7 2 13 2 2" xfId="11996" xr:uid="{00000000-0005-0000-0000-0000DC2E0000}"/>
    <cellStyle name="Check Cell 7 2 13 3" xfId="11997" xr:uid="{00000000-0005-0000-0000-0000DD2E0000}"/>
    <cellStyle name="Check Cell 7 2 2" xfId="11998" xr:uid="{00000000-0005-0000-0000-0000DE2E0000}"/>
    <cellStyle name="Check Cell 7 2 2 2" xfId="11999" xr:uid="{00000000-0005-0000-0000-0000DF2E0000}"/>
    <cellStyle name="Check Cell 7 2 2 2 2" xfId="12000" xr:uid="{00000000-0005-0000-0000-0000E02E0000}"/>
    <cellStyle name="Check Cell 7 2 2 2 2 2" xfId="12001" xr:uid="{00000000-0005-0000-0000-0000E12E0000}"/>
    <cellStyle name="Check Cell 7 2 2 2 3" xfId="12002" xr:uid="{00000000-0005-0000-0000-0000E22E0000}"/>
    <cellStyle name="Check Cell 7 2 2 3" xfId="12003" xr:uid="{00000000-0005-0000-0000-0000E32E0000}"/>
    <cellStyle name="Check Cell 7 2 2 3 2" xfId="12004" xr:uid="{00000000-0005-0000-0000-0000E42E0000}"/>
    <cellStyle name="Check Cell 7 2 2 3 2 2" xfId="12005" xr:uid="{00000000-0005-0000-0000-0000E52E0000}"/>
    <cellStyle name="Check Cell 7 2 2 3 3" xfId="12006" xr:uid="{00000000-0005-0000-0000-0000E62E0000}"/>
    <cellStyle name="Check Cell 7 2 2 4" xfId="12007" xr:uid="{00000000-0005-0000-0000-0000E72E0000}"/>
    <cellStyle name="Check Cell 7 2 2 4 2" xfId="12008" xr:uid="{00000000-0005-0000-0000-0000E82E0000}"/>
    <cellStyle name="Check Cell 7 2 2 4 2 2" xfId="12009" xr:uid="{00000000-0005-0000-0000-0000E92E0000}"/>
    <cellStyle name="Check Cell 7 2 2 4 3" xfId="12010" xr:uid="{00000000-0005-0000-0000-0000EA2E0000}"/>
    <cellStyle name="Check Cell 7 2 2 5" xfId="12011" xr:uid="{00000000-0005-0000-0000-0000EB2E0000}"/>
    <cellStyle name="Check Cell 7 2 2 5 2" xfId="12012" xr:uid="{00000000-0005-0000-0000-0000EC2E0000}"/>
    <cellStyle name="Check Cell 7 2 2 5 2 2" xfId="12013" xr:uid="{00000000-0005-0000-0000-0000ED2E0000}"/>
    <cellStyle name="Check Cell 7 2 2 5 3" xfId="12014" xr:uid="{00000000-0005-0000-0000-0000EE2E0000}"/>
    <cellStyle name="Check Cell 7 2 2 6" xfId="12015" xr:uid="{00000000-0005-0000-0000-0000EF2E0000}"/>
    <cellStyle name="Check Cell 7 2 2 6 2" xfId="12016" xr:uid="{00000000-0005-0000-0000-0000F02E0000}"/>
    <cellStyle name="Check Cell 7 2 2 6 2 2" xfId="12017" xr:uid="{00000000-0005-0000-0000-0000F12E0000}"/>
    <cellStyle name="Check Cell 7 2 2 6 3" xfId="12018" xr:uid="{00000000-0005-0000-0000-0000F22E0000}"/>
    <cellStyle name="Check Cell 7 2 2 7" xfId="12019" xr:uid="{00000000-0005-0000-0000-0000F32E0000}"/>
    <cellStyle name="Check Cell 7 2 2 7 2" xfId="12020" xr:uid="{00000000-0005-0000-0000-0000F42E0000}"/>
    <cellStyle name="Check Cell 7 2 2 7 2 2" xfId="12021" xr:uid="{00000000-0005-0000-0000-0000F52E0000}"/>
    <cellStyle name="Check Cell 7 2 2 7 3" xfId="12022" xr:uid="{00000000-0005-0000-0000-0000F62E0000}"/>
    <cellStyle name="Check Cell 7 2 2 8" xfId="12023" xr:uid="{00000000-0005-0000-0000-0000F72E0000}"/>
    <cellStyle name="Check Cell 7 2 2 8 2" xfId="12024" xr:uid="{00000000-0005-0000-0000-0000F82E0000}"/>
    <cellStyle name="Check Cell 7 2 2 8 2 2" xfId="12025" xr:uid="{00000000-0005-0000-0000-0000F92E0000}"/>
    <cellStyle name="Check Cell 7 2 2 8 3" xfId="12026" xr:uid="{00000000-0005-0000-0000-0000FA2E0000}"/>
    <cellStyle name="Check Cell 7 2 2 9" xfId="12027" xr:uid="{00000000-0005-0000-0000-0000FB2E0000}"/>
    <cellStyle name="Check Cell 7 2 2 9 2" xfId="12028" xr:uid="{00000000-0005-0000-0000-0000FC2E0000}"/>
    <cellStyle name="Check Cell 7 2 2 9 2 2" xfId="12029" xr:uid="{00000000-0005-0000-0000-0000FD2E0000}"/>
    <cellStyle name="Check Cell 7 2 2 9 3" xfId="12030" xr:uid="{00000000-0005-0000-0000-0000FE2E0000}"/>
    <cellStyle name="Check Cell 7 2 3" xfId="12031" xr:uid="{00000000-0005-0000-0000-0000FF2E0000}"/>
    <cellStyle name="Check Cell 7 2 3 2" xfId="12032" xr:uid="{00000000-0005-0000-0000-0000002F0000}"/>
    <cellStyle name="Check Cell 7 2 3 2 2" xfId="12033" xr:uid="{00000000-0005-0000-0000-0000012F0000}"/>
    <cellStyle name="Check Cell 7 2 3 2 2 2" xfId="12034" xr:uid="{00000000-0005-0000-0000-0000022F0000}"/>
    <cellStyle name="Check Cell 7 2 3 2 3" xfId="12035" xr:uid="{00000000-0005-0000-0000-0000032F0000}"/>
    <cellStyle name="Check Cell 7 2 3 3" xfId="12036" xr:uid="{00000000-0005-0000-0000-0000042F0000}"/>
    <cellStyle name="Check Cell 7 2 3 3 2" xfId="12037" xr:uid="{00000000-0005-0000-0000-0000052F0000}"/>
    <cellStyle name="Check Cell 7 2 3 3 2 2" xfId="12038" xr:uid="{00000000-0005-0000-0000-0000062F0000}"/>
    <cellStyle name="Check Cell 7 2 3 3 3" xfId="12039" xr:uid="{00000000-0005-0000-0000-0000072F0000}"/>
    <cellStyle name="Check Cell 7 2 3 4" xfId="12040" xr:uid="{00000000-0005-0000-0000-0000082F0000}"/>
    <cellStyle name="Check Cell 7 2 3 4 2" xfId="12041" xr:uid="{00000000-0005-0000-0000-0000092F0000}"/>
    <cellStyle name="Check Cell 7 2 3 4 2 2" xfId="12042" xr:uid="{00000000-0005-0000-0000-00000A2F0000}"/>
    <cellStyle name="Check Cell 7 2 3 4 3" xfId="12043" xr:uid="{00000000-0005-0000-0000-00000B2F0000}"/>
    <cellStyle name="Check Cell 7 2 3 5" xfId="12044" xr:uid="{00000000-0005-0000-0000-00000C2F0000}"/>
    <cellStyle name="Check Cell 7 2 3 5 2" xfId="12045" xr:uid="{00000000-0005-0000-0000-00000D2F0000}"/>
    <cellStyle name="Check Cell 7 2 3 5 2 2" xfId="12046" xr:uid="{00000000-0005-0000-0000-00000E2F0000}"/>
    <cellStyle name="Check Cell 7 2 3 5 3" xfId="12047" xr:uid="{00000000-0005-0000-0000-00000F2F0000}"/>
    <cellStyle name="Check Cell 7 2 3 6" xfId="12048" xr:uid="{00000000-0005-0000-0000-0000102F0000}"/>
    <cellStyle name="Check Cell 7 2 3 6 2" xfId="12049" xr:uid="{00000000-0005-0000-0000-0000112F0000}"/>
    <cellStyle name="Check Cell 7 2 3 6 2 2" xfId="12050" xr:uid="{00000000-0005-0000-0000-0000122F0000}"/>
    <cellStyle name="Check Cell 7 2 3 6 3" xfId="12051" xr:uid="{00000000-0005-0000-0000-0000132F0000}"/>
    <cellStyle name="Check Cell 7 2 3 7" xfId="12052" xr:uid="{00000000-0005-0000-0000-0000142F0000}"/>
    <cellStyle name="Check Cell 7 2 3 7 2" xfId="12053" xr:uid="{00000000-0005-0000-0000-0000152F0000}"/>
    <cellStyle name="Check Cell 7 2 3 7 2 2" xfId="12054" xr:uid="{00000000-0005-0000-0000-0000162F0000}"/>
    <cellStyle name="Check Cell 7 2 3 7 3" xfId="12055" xr:uid="{00000000-0005-0000-0000-0000172F0000}"/>
    <cellStyle name="Check Cell 7 2 3 8" xfId="12056" xr:uid="{00000000-0005-0000-0000-0000182F0000}"/>
    <cellStyle name="Check Cell 7 2 3 8 2" xfId="12057" xr:uid="{00000000-0005-0000-0000-0000192F0000}"/>
    <cellStyle name="Check Cell 7 2 3 8 2 2" xfId="12058" xr:uid="{00000000-0005-0000-0000-00001A2F0000}"/>
    <cellStyle name="Check Cell 7 2 3 8 3" xfId="12059" xr:uid="{00000000-0005-0000-0000-00001B2F0000}"/>
    <cellStyle name="Check Cell 7 2 3 9" xfId="12060" xr:uid="{00000000-0005-0000-0000-00001C2F0000}"/>
    <cellStyle name="Check Cell 7 2 3 9 2" xfId="12061" xr:uid="{00000000-0005-0000-0000-00001D2F0000}"/>
    <cellStyle name="Check Cell 7 2 3 9 2 2" xfId="12062" xr:uid="{00000000-0005-0000-0000-00001E2F0000}"/>
    <cellStyle name="Check Cell 7 2 3 9 3" xfId="12063" xr:uid="{00000000-0005-0000-0000-00001F2F0000}"/>
    <cellStyle name="Check Cell 7 2 4" xfId="12064" xr:uid="{00000000-0005-0000-0000-0000202F0000}"/>
    <cellStyle name="Check Cell 7 2 4 2" xfId="12065" xr:uid="{00000000-0005-0000-0000-0000212F0000}"/>
    <cellStyle name="Check Cell 7 2 4 2 2" xfId="12066" xr:uid="{00000000-0005-0000-0000-0000222F0000}"/>
    <cellStyle name="Check Cell 7 2 4 2 2 2" xfId="12067" xr:uid="{00000000-0005-0000-0000-0000232F0000}"/>
    <cellStyle name="Check Cell 7 2 4 2 3" xfId="12068" xr:uid="{00000000-0005-0000-0000-0000242F0000}"/>
    <cellStyle name="Check Cell 7 2 4 3" xfId="12069" xr:uid="{00000000-0005-0000-0000-0000252F0000}"/>
    <cellStyle name="Check Cell 7 2 4 3 2" xfId="12070" xr:uid="{00000000-0005-0000-0000-0000262F0000}"/>
    <cellStyle name="Check Cell 7 2 4 3 2 2" xfId="12071" xr:uid="{00000000-0005-0000-0000-0000272F0000}"/>
    <cellStyle name="Check Cell 7 2 4 3 3" xfId="12072" xr:uid="{00000000-0005-0000-0000-0000282F0000}"/>
    <cellStyle name="Check Cell 7 2 4 4" xfId="12073" xr:uid="{00000000-0005-0000-0000-0000292F0000}"/>
    <cellStyle name="Check Cell 7 2 4 4 2" xfId="12074" xr:uid="{00000000-0005-0000-0000-00002A2F0000}"/>
    <cellStyle name="Check Cell 7 2 4 4 2 2" xfId="12075" xr:uid="{00000000-0005-0000-0000-00002B2F0000}"/>
    <cellStyle name="Check Cell 7 2 4 4 3" xfId="12076" xr:uid="{00000000-0005-0000-0000-00002C2F0000}"/>
    <cellStyle name="Check Cell 7 2 4 5" xfId="12077" xr:uid="{00000000-0005-0000-0000-00002D2F0000}"/>
    <cellStyle name="Check Cell 7 2 4 5 2" xfId="12078" xr:uid="{00000000-0005-0000-0000-00002E2F0000}"/>
    <cellStyle name="Check Cell 7 2 4 5 2 2" xfId="12079" xr:uid="{00000000-0005-0000-0000-00002F2F0000}"/>
    <cellStyle name="Check Cell 7 2 4 5 3" xfId="12080" xr:uid="{00000000-0005-0000-0000-0000302F0000}"/>
    <cellStyle name="Check Cell 7 2 4 6" xfId="12081" xr:uid="{00000000-0005-0000-0000-0000312F0000}"/>
    <cellStyle name="Check Cell 7 2 4 6 2" xfId="12082" xr:uid="{00000000-0005-0000-0000-0000322F0000}"/>
    <cellStyle name="Check Cell 7 2 4 6 2 2" xfId="12083" xr:uid="{00000000-0005-0000-0000-0000332F0000}"/>
    <cellStyle name="Check Cell 7 2 4 6 3" xfId="12084" xr:uid="{00000000-0005-0000-0000-0000342F0000}"/>
    <cellStyle name="Check Cell 7 2 4 7" xfId="12085" xr:uid="{00000000-0005-0000-0000-0000352F0000}"/>
    <cellStyle name="Check Cell 7 2 4 7 2" xfId="12086" xr:uid="{00000000-0005-0000-0000-0000362F0000}"/>
    <cellStyle name="Check Cell 7 2 4 7 2 2" xfId="12087" xr:uid="{00000000-0005-0000-0000-0000372F0000}"/>
    <cellStyle name="Check Cell 7 2 4 7 3" xfId="12088" xr:uid="{00000000-0005-0000-0000-0000382F0000}"/>
    <cellStyle name="Check Cell 7 2 4 8" xfId="12089" xr:uid="{00000000-0005-0000-0000-0000392F0000}"/>
    <cellStyle name="Check Cell 7 2 4 8 2" xfId="12090" xr:uid="{00000000-0005-0000-0000-00003A2F0000}"/>
    <cellStyle name="Check Cell 7 2 4 8 2 2" xfId="12091" xr:uid="{00000000-0005-0000-0000-00003B2F0000}"/>
    <cellStyle name="Check Cell 7 2 4 8 3" xfId="12092" xr:uid="{00000000-0005-0000-0000-00003C2F0000}"/>
    <cellStyle name="Check Cell 7 2 4 9" xfId="12093" xr:uid="{00000000-0005-0000-0000-00003D2F0000}"/>
    <cellStyle name="Check Cell 7 2 4 9 2" xfId="12094" xr:uid="{00000000-0005-0000-0000-00003E2F0000}"/>
    <cellStyle name="Check Cell 7 2 4 9 2 2" xfId="12095" xr:uid="{00000000-0005-0000-0000-00003F2F0000}"/>
    <cellStyle name="Check Cell 7 2 4 9 3" xfId="12096" xr:uid="{00000000-0005-0000-0000-0000402F0000}"/>
    <cellStyle name="Check Cell 7 2 5" xfId="12097" xr:uid="{00000000-0005-0000-0000-0000412F0000}"/>
    <cellStyle name="Check Cell 7 2 5 2" xfId="12098" xr:uid="{00000000-0005-0000-0000-0000422F0000}"/>
    <cellStyle name="Check Cell 7 2 5 2 2" xfId="12099" xr:uid="{00000000-0005-0000-0000-0000432F0000}"/>
    <cellStyle name="Check Cell 7 2 5 2 2 2" xfId="12100" xr:uid="{00000000-0005-0000-0000-0000442F0000}"/>
    <cellStyle name="Check Cell 7 2 5 2 3" xfId="12101" xr:uid="{00000000-0005-0000-0000-0000452F0000}"/>
    <cellStyle name="Check Cell 7 2 5 3" xfId="12102" xr:uid="{00000000-0005-0000-0000-0000462F0000}"/>
    <cellStyle name="Check Cell 7 2 5 3 2" xfId="12103" xr:uid="{00000000-0005-0000-0000-0000472F0000}"/>
    <cellStyle name="Check Cell 7 2 5 3 2 2" xfId="12104" xr:uid="{00000000-0005-0000-0000-0000482F0000}"/>
    <cellStyle name="Check Cell 7 2 5 3 3" xfId="12105" xr:uid="{00000000-0005-0000-0000-0000492F0000}"/>
    <cellStyle name="Check Cell 7 2 5 4" xfId="12106" xr:uid="{00000000-0005-0000-0000-00004A2F0000}"/>
    <cellStyle name="Check Cell 7 2 5 4 2" xfId="12107" xr:uid="{00000000-0005-0000-0000-00004B2F0000}"/>
    <cellStyle name="Check Cell 7 2 5 4 2 2" xfId="12108" xr:uid="{00000000-0005-0000-0000-00004C2F0000}"/>
    <cellStyle name="Check Cell 7 2 5 4 3" xfId="12109" xr:uid="{00000000-0005-0000-0000-00004D2F0000}"/>
    <cellStyle name="Check Cell 7 2 5 5" xfId="12110" xr:uid="{00000000-0005-0000-0000-00004E2F0000}"/>
    <cellStyle name="Check Cell 7 2 5 5 2" xfId="12111" xr:uid="{00000000-0005-0000-0000-00004F2F0000}"/>
    <cellStyle name="Check Cell 7 2 5 5 2 2" xfId="12112" xr:uid="{00000000-0005-0000-0000-0000502F0000}"/>
    <cellStyle name="Check Cell 7 2 5 5 3" xfId="12113" xr:uid="{00000000-0005-0000-0000-0000512F0000}"/>
    <cellStyle name="Check Cell 7 2 5 6" xfId="12114" xr:uid="{00000000-0005-0000-0000-0000522F0000}"/>
    <cellStyle name="Check Cell 7 2 5 6 2" xfId="12115" xr:uid="{00000000-0005-0000-0000-0000532F0000}"/>
    <cellStyle name="Check Cell 7 2 5 6 2 2" xfId="12116" xr:uid="{00000000-0005-0000-0000-0000542F0000}"/>
    <cellStyle name="Check Cell 7 2 5 6 3" xfId="12117" xr:uid="{00000000-0005-0000-0000-0000552F0000}"/>
    <cellStyle name="Check Cell 7 2 5 7" xfId="12118" xr:uid="{00000000-0005-0000-0000-0000562F0000}"/>
    <cellStyle name="Check Cell 7 2 5 7 2" xfId="12119" xr:uid="{00000000-0005-0000-0000-0000572F0000}"/>
    <cellStyle name="Check Cell 7 2 5 7 2 2" xfId="12120" xr:uid="{00000000-0005-0000-0000-0000582F0000}"/>
    <cellStyle name="Check Cell 7 2 5 7 3" xfId="12121" xr:uid="{00000000-0005-0000-0000-0000592F0000}"/>
    <cellStyle name="Check Cell 7 2 5 8" xfId="12122" xr:uid="{00000000-0005-0000-0000-00005A2F0000}"/>
    <cellStyle name="Check Cell 7 2 5 8 2" xfId="12123" xr:uid="{00000000-0005-0000-0000-00005B2F0000}"/>
    <cellStyle name="Check Cell 7 2 5 8 2 2" xfId="12124" xr:uid="{00000000-0005-0000-0000-00005C2F0000}"/>
    <cellStyle name="Check Cell 7 2 5 8 3" xfId="12125" xr:uid="{00000000-0005-0000-0000-00005D2F0000}"/>
    <cellStyle name="Check Cell 7 2 5 9" xfId="12126" xr:uid="{00000000-0005-0000-0000-00005E2F0000}"/>
    <cellStyle name="Check Cell 7 2 5 9 2" xfId="12127" xr:uid="{00000000-0005-0000-0000-00005F2F0000}"/>
    <cellStyle name="Check Cell 7 2 5 9 2 2" xfId="12128" xr:uid="{00000000-0005-0000-0000-0000602F0000}"/>
    <cellStyle name="Check Cell 7 2 5 9 3" xfId="12129" xr:uid="{00000000-0005-0000-0000-0000612F0000}"/>
    <cellStyle name="Check Cell 7 2 6" xfId="12130" xr:uid="{00000000-0005-0000-0000-0000622F0000}"/>
    <cellStyle name="Check Cell 7 2 6 2" xfId="12131" xr:uid="{00000000-0005-0000-0000-0000632F0000}"/>
    <cellStyle name="Check Cell 7 2 6 2 2" xfId="12132" xr:uid="{00000000-0005-0000-0000-0000642F0000}"/>
    <cellStyle name="Check Cell 7 2 6 3" xfId="12133" xr:uid="{00000000-0005-0000-0000-0000652F0000}"/>
    <cellStyle name="Check Cell 7 2 7" xfId="12134" xr:uid="{00000000-0005-0000-0000-0000662F0000}"/>
    <cellStyle name="Check Cell 7 2 7 2" xfId="12135" xr:uid="{00000000-0005-0000-0000-0000672F0000}"/>
    <cellStyle name="Check Cell 7 2 7 2 2" xfId="12136" xr:uid="{00000000-0005-0000-0000-0000682F0000}"/>
    <cellStyle name="Check Cell 7 2 7 3" xfId="12137" xr:uid="{00000000-0005-0000-0000-0000692F0000}"/>
    <cellStyle name="Check Cell 7 2 8" xfId="12138" xr:uid="{00000000-0005-0000-0000-00006A2F0000}"/>
    <cellStyle name="Check Cell 7 2 8 2" xfId="12139" xr:uid="{00000000-0005-0000-0000-00006B2F0000}"/>
    <cellStyle name="Check Cell 7 2 8 2 2" xfId="12140" xr:uid="{00000000-0005-0000-0000-00006C2F0000}"/>
    <cellStyle name="Check Cell 7 2 8 3" xfId="12141" xr:uid="{00000000-0005-0000-0000-00006D2F0000}"/>
    <cellStyle name="Check Cell 7 2 9" xfId="12142" xr:uid="{00000000-0005-0000-0000-00006E2F0000}"/>
    <cellStyle name="Check Cell 7 2 9 2" xfId="12143" xr:uid="{00000000-0005-0000-0000-00006F2F0000}"/>
    <cellStyle name="Check Cell 7 2 9 2 2" xfId="12144" xr:uid="{00000000-0005-0000-0000-0000702F0000}"/>
    <cellStyle name="Check Cell 7 2 9 3" xfId="12145" xr:uid="{00000000-0005-0000-0000-0000712F0000}"/>
    <cellStyle name="Check Cell 7 3" xfId="12146" xr:uid="{00000000-0005-0000-0000-0000722F0000}"/>
    <cellStyle name="Check Cell 7 3 2" xfId="12147" xr:uid="{00000000-0005-0000-0000-0000732F0000}"/>
    <cellStyle name="Check Cell 7 3 2 2" xfId="12148" xr:uid="{00000000-0005-0000-0000-0000742F0000}"/>
    <cellStyle name="Check Cell 7 3 3" xfId="12149" xr:uid="{00000000-0005-0000-0000-0000752F0000}"/>
    <cellStyle name="Check Cell 7 4" xfId="12150" xr:uid="{00000000-0005-0000-0000-0000762F0000}"/>
    <cellStyle name="Check Cell 7 4 2" xfId="12151" xr:uid="{00000000-0005-0000-0000-0000772F0000}"/>
    <cellStyle name="Check Cell 8" xfId="12152" xr:uid="{00000000-0005-0000-0000-0000782F0000}"/>
    <cellStyle name="Check Cell 8 2" xfId="12153" xr:uid="{00000000-0005-0000-0000-0000792F0000}"/>
    <cellStyle name="Check Cell 8 2 10" xfId="12154" xr:uid="{00000000-0005-0000-0000-00007A2F0000}"/>
    <cellStyle name="Check Cell 8 2 10 2" xfId="12155" xr:uid="{00000000-0005-0000-0000-00007B2F0000}"/>
    <cellStyle name="Check Cell 8 2 10 2 2" xfId="12156" xr:uid="{00000000-0005-0000-0000-00007C2F0000}"/>
    <cellStyle name="Check Cell 8 2 10 3" xfId="12157" xr:uid="{00000000-0005-0000-0000-00007D2F0000}"/>
    <cellStyle name="Check Cell 8 2 11" xfId="12158" xr:uid="{00000000-0005-0000-0000-00007E2F0000}"/>
    <cellStyle name="Check Cell 8 2 11 2" xfId="12159" xr:uid="{00000000-0005-0000-0000-00007F2F0000}"/>
    <cellStyle name="Check Cell 8 2 11 2 2" xfId="12160" xr:uid="{00000000-0005-0000-0000-0000802F0000}"/>
    <cellStyle name="Check Cell 8 2 11 3" xfId="12161" xr:uid="{00000000-0005-0000-0000-0000812F0000}"/>
    <cellStyle name="Check Cell 8 2 12" xfId="12162" xr:uid="{00000000-0005-0000-0000-0000822F0000}"/>
    <cellStyle name="Check Cell 8 2 12 2" xfId="12163" xr:uid="{00000000-0005-0000-0000-0000832F0000}"/>
    <cellStyle name="Check Cell 8 2 12 2 2" xfId="12164" xr:uid="{00000000-0005-0000-0000-0000842F0000}"/>
    <cellStyle name="Check Cell 8 2 12 3" xfId="12165" xr:uid="{00000000-0005-0000-0000-0000852F0000}"/>
    <cellStyle name="Check Cell 8 2 13" xfId="12166" xr:uid="{00000000-0005-0000-0000-0000862F0000}"/>
    <cellStyle name="Check Cell 8 2 13 2" xfId="12167" xr:uid="{00000000-0005-0000-0000-0000872F0000}"/>
    <cellStyle name="Check Cell 8 2 13 2 2" xfId="12168" xr:uid="{00000000-0005-0000-0000-0000882F0000}"/>
    <cellStyle name="Check Cell 8 2 13 3" xfId="12169" xr:uid="{00000000-0005-0000-0000-0000892F0000}"/>
    <cellStyle name="Check Cell 8 2 2" xfId="12170" xr:uid="{00000000-0005-0000-0000-00008A2F0000}"/>
    <cellStyle name="Check Cell 8 2 2 2" xfId="12171" xr:uid="{00000000-0005-0000-0000-00008B2F0000}"/>
    <cellStyle name="Check Cell 8 2 2 2 2" xfId="12172" xr:uid="{00000000-0005-0000-0000-00008C2F0000}"/>
    <cellStyle name="Check Cell 8 2 2 2 2 2" xfId="12173" xr:uid="{00000000-0005-0000-0000-00008D2F0000}"/>
    <cellStyle name="Check Cell 8 2 2 2 3" xfId="12174" xr:uid="{00000000-0005-0000-0000-00008E2F0000}"/>
    <cellStyle name="Check Cell 8 2 2 3" xfId="12175" xr:uid="{00000000-0005-0000-0000-00008F2F0000}"/>
    <cellStyle name="Check Cell 8 2 2 3 2" xfId="12176" xr:uid="{00000000-0005-0000-0000-0000902F0000}"/>
    <cellStyle name="Check Cell 8 2 2 3 2 2" xfId="12177" xr:uid="{00000000-0005-0000-0000-0000912F0000}"/>
    <cellStyle name="Check Cell 8 2 2 3 3" xfId="12178" xr:uid="{00000000-0005-0000-0000-0000922F0000}"/>
    <cellStyle name="Check Cell 8 2 2 4" xfId="12179" xr:uid="{00000000-0005-0000-0000-0000932F0000}"/>
    <cellStyle name="Check Cell 8 2 2 4 2" xfId="12180" xr:uid="{00000000-0005-0000-0000-0000942F0000}"/>
    <cellStyle name="Check Cell 8 2 2 4 2 2" xfId="12181" xr:uid="{00000000-0005-0000-0000-0000952F0000}"/>
    <cellStyle name="Check Cell 8 2 2 4 3" xfId="12182" xr:uid="{00000000-0005-0000-0000-0000962F0000}"/>
    <cellStyle name="Check Cell 8 2 2 5" xfId="12183" xr:uid="{00000000-0005-0000-0000-0000972F0000}"/>
    <cellStyle name="Check Cell 8 2 2 5 2" xfId="12184" xr:uid="{00000000-0005-0000-0000-0000982F0000}"/>
    <cellStyle name="Check Cell 8 2 2 5 2 2" xfId="12185" xr:uid="{00000000-0005-0000-0000-0000992F0000}"/>
    <cellStyle name="Check Cell 8 2 2 5 3" xfId="12186" xr:uid="{00000000-0005-0000-0000-00009A2F0000}"/>
    <cellStyle name="Check Cell 8 2 2 6" xfId="12187" xr:uid="{00000000-0005-0000-0000-00009B2F0000}"/>
    <cellStyle name="Check Cell 8 2 2 6 2" xfId="12188" xr:uid="{00000000-0005-0000-0000-00009C2F0000}"/>
    <cellStyle name="Check Cell 8 2 2 6 2 2" xfId="12189" xr:uid="{00000000-0005-0000-0000-00009D2F0000}"/>
    <cellStyle name="Check Cell 8 2 2 6 3" xfId="12190" xr:uid="{00000000-0005-0000-0000-00009E2F0000}"/>
    <cellStyle name="Check Cell 8 2 2 7" xfId="12191" xr:uid="{00000000-0005-0000-0000-00009F2F0000}"/>
    <cellStyle name="Check Cell 8 2 2 7 2" xfId="12192" xr:uid="{00000000-0005-0000-0000-0000A02F0000}"/>
    <cellStyle name="Check Cell 8 2 2 7 2 2" xfId="12193" xr:uid="{00000000-0005-0000-0000-0000A12F0000}"/>
    <cellStyle name="Check Cell 8 2 2 7 3" xfId="12194" xr:uid="{00000000-0005-0000-0000-0000A22F0000}"/>
    <cellStyle name="Check Cell 8 2 2 8" xfId="12195" xr:uid="{00000000-0005-0000-0000-0000A32F0000}"/>
    <cellStyle name="Check Cell 8 2 2 8 2" xfId="12196" xr:uid="{00000000-0005-0000-0000-0000A42F0000}"/>
    <cellStyle name="Check Cell 8 2 2 8 2 2" xfId="12197" xr:uid="{00000000-0005-0000-0000-0000A52F0000}"/>
    <cellStyle name="Check Cell 8 2 2 8 3" xfId="12198" xr:uid="{00000000-0005-0000-0000-0000A62F0000}"/>
    <cellStyle name="Check Cell 8 2 2 9" xfId="12199" xr:uid="{00000000-0005-0000-0000-0000A72F0000}"/>
    <cellStyle name="Check Cell 8 2 2 9 2" xfId="12200" xr:uid="{00000000-0005-0000-0000-0000A82F0000}"/>
    <cellStyle name="Check Cell 8 2 2 9 2 2" xfId="12201" xr:uid="{00000000-0005-0000-0000-0000A92F0000}"/>
    <cellStyle name="Check Cell 8 2 2 9 3" xfId="12202" xr:uid="{00000000-0005-0000-0000-0000AA2F0000}"/>
    <cellStyle name="Check Cell 8 2 3" xfId="12203" xr:uid="{00000000-0005-0000-0000-0000AB2F0000}"/>
    <cellStyle name="Check Cell 8 2 3 2" xfId="12204" xr:uid="{00000000-0005-0000-0000-0000AC2F0000}"/>
    <cellStyle name="Check Cell 8 2 3 2 2" xfId="12205" xr:uid="{00000000-0005-0000-0000-0000AD2F0000}"/>
    <cellStyle name="Check Cell 8 2 3 2 2 2" xfId="12206" xr:uid="{00000000-0005-0000-0000-0000AE2F0000}"/>
    <cellStyle name="Check Cell 8 2 3 2 3" xfId="12207" xr:uid="{00000000-0005-0000-0000-0000AF2F0000}"/>
    <cellStyle name="Check Cell 8 2 3 3" xfId="12208" xr:uid="{00000000-0005-0000-0000-0000B02F0000}"/>
    <cellStyle name="Check Cell 8 2 3 3 2" xfId="12209" xr:uid="{00000000-0005-0000-0000-0000B12F0000}"/>
    <cellStyle name="Check Cell 8 2 3 3 2 2" xfId="12210" xr:uid="{00000000-0005-0000-0000-0000B22F0000}"/>
    <cellStyle name="Check Cell 8 2 3 3 3" xfId="12211" xr:uid="{00000000-0005-0000-0000-0000B32F0000}"/>
    <cellStyle name="Check Cell 8 2 3 4" xfId="12212" xr:uid="{00000000-0005-0000-0000-0000B42F0000}"/>
    <cellStyle name="Check Cell 8 2 3 4 2" xfId="12213" xr:uid="{00000000-0005-0000-0000-0000B52F0000}"/>
    <cellStyle name="Check Cell 8 2 3 4 2 2" xfId="12214" xr:uid="{00000000-0005-0000-0000-0000B62F0000}"/>
    <cellStyle name="Check Cell 8 2 3 4 3" xfId="12215" xr:uid="{00000000-0005-0000-0000-0000B72F0000}"/>
    <cellStyle name="Check Cell 8 2 3 5" xfId="12216" xr:uid="{00000000-0005-0000-0000-0000B82F0000}"/>
    <cellStyle name="Check Cell 8 2 3 5 2" xfId="12217" xr:uid="{00000000-0005-0000-0000-0000B92F0000}"/>
    <cellStyle name="Check Cell 8 2 3 5 2 2" xfId="12218" xr:uid="{00000000-0005-0000-0000-0000BA2F0000}"/>
    <cellStyle name="Check Cell 8 2 3 5 3" xfId="12219" xr:uid="{00000000-0005-0000-0000-0000BB2F0000}"/>
    <cellStyle name="Check Cell 8 2 3 6" xfId="12220" xr:uid="{00000000-0005-0000-0000-0000BC2F0000}"/>
    <cellStyle name="Check Cell 8 2 3 6 2" xfId="12221" xr:uid="{00000000-0005-0000-0000-0000BD2F0000}"/>
    <cellStyle name="Check Cell 8 2 3 6 2 2" xfId="12222" xr:uid="{00000000-0005-0000-0000-0000BE2F0000}"/>
    <cellStyle name="Check Cell 8 2 3 6 3" xfId="12223" xr:uid="{00000000-0005-0000-0000-0000BF2F0000}"/>
    <cellStyle name="Check Cell 8 2 3 7" xfId="12224" xr:uid="{00000000-0005-0000-0000-0000C02F0000}"/>
    <cellStyle name="Check Cell 8 2 3 7 2" xfId="12225" xr:uid="{00000000-0005-0000-0000-0000C12F0000}"/>
    <cellStyle name="Check Cell 8 2 3 7 2 2" xfId="12226" xr:uid="{00000000-0005-0000-0000-0000C22F0000}"/>
    <cellStyle name="Check Cell 8 2 3 7 3" xfId="12227" xr:uid="{00000000-0005-0000-0000-0000C32F0000}"/>
    <cellStyle name="Check Cell 8 2 3 8" xfId="12228" xr:uid="{00000000-0005-0000-0000-0000C42F0000}"/>
    <cellStyle name="Check Cell 8 2 3 8 2" xfId="12229" xr:uid="{00000000-0005-0000-0000-0000C52F0000}"/>
    <cellStyle name="Check Cell 8 2 3 8 2 2" xfId="12230" xr:uid="{00000000-0005-0000-0000-0000C62F0000}"/>
    <cellStyle name="Check Cell 8 2 3 8 3" xfId="12231" xr:uid="{00000000-0005-0000-0000-0000C72F0000}"/>
    <cellStyle name="Check Cell 8 2 3 9" xfId="12232" xr:uid="{00000000-0005-0000-0000-0000C82F0000}"/>
    <cellStyle name="Check Cell 8 2 3 9 2" xfId="12233" xr:uid="{00000000-0005-0000-0000-0000C92F0000}"/>
    <cellStyle name="Check Cell 8 2 3 9 2 2" xfId="12234" xr:uid="{00000000-0005-0000-0000-0000CA2F0000}"/>
    <cellStyle name="Check Cell 8 2 3 9 3" xfId="12235" xr:uid="{00000000-0005-0000-0000-0000CB2F0000}"/>
    <cellStyle name="Check Cell 8 2 4" xfId="12236" xr:uid="{00000000-0005-0000-0000-0000CC2F0000}"/>
    <cellStyle name="Check Cell 8 2 4 2" xfId="12237" xr:uid="{00000000-0005-0000-0000-0000CD2F0000}"/>
    <cellStyle name="Check Cell 8 2 4 2 2" xfId="12238" xr:uid="{00000000-0005-0000-0000-0000CE2F0000}"/>
    <cellStyle name="Check Cell 8 2 4 2 2 2" xfId="12239" xr:uid="{00000000-0005-0000-0000-0000CF2F0000}"/>
    <cellStyle name="Check Cell 8 2 4 2 3" xfId="12240" xr:uid="{00000000-0005-0000-0000-0000D02F0000}"/>
    <cellStyle name="Check Cell 8 2 4 3" xfId="12241" xr:uid="{00000000-0005-0000-0000-0000D12F0000}"/>
    <cellStyle name="Check Cell 8 2 4 3 2" xfId="12242" xr:uid="{00000000-0005-0000-0000-0000D22F0000}"/>
    <cellStyle name="Check Cell 8 2 4 3 2 2" xfId="12243" xr:uid="{00000000-0005-0000-0000-0000D32F0000}"/>
    <cellStyle name="Check Cell 8 2 4 3 3" xfId="12244" xr:uid="{00000000-0005-0000-0000-0000D42F0000}"/>
    <cellStyle name="Check Cell 8 2 4 4" xfId="12245" xr:uid="{00000000-0005-0000-0000-0000D52F0000}"/>
    <cellStyle name="Check Cell 8 2 4 4 2" xfId="12246" xr:uid="{00000000-0005-0000-0000-0000D62F0000}"/>
    <cellStyle name="Check Cell 8 2 4 4 2 2" xfId="12247" xr:uid="{00000000-0005-0000-0000-0000D72F0000}"/>
    <cellStyle name="Check Cell 8 2 4 4 3" xfId="12248" xr:uid="{00000000-0005-0000-0000-0000D82F0000}"/>
    <cellStyle name="Check Cell 8 2 4 5" xfId="12249" xr:uid="{00000000-0005-0000-0000-0000D92F0000}"/>
    <cellStyle name="Check Cell 8 2 4 5 2" xfId="12250" xr:uid="{00000000-0005-0000-0000-0000DA2F0000}"/>
    <cellStyle name="Check Cell 8 2 4 5 2 2" xfId="12251" xr:uid="{00000000-0005-0000-0000-0000DB2F0000}"/>
    <cellStyle name="Check Cell 8 2 4 5 3" xfId="12252" xr:uid="{00000000-0005-0000-0000-0000DC2F0000}"/>
    <cellStyle name="Check Cell 8 2 4 6" xfId="12253" xr:uid="{00000000-0005-0000-0000-0000DD2F0000}"/>
    <cellStyle name="Check Cell 8 2 4 6 2" xfId="12254" xr:uid="{00000000-0005-0000-0000-0000DE2F0000}"/>
    <cellStyle name="Check Cell 8 2 4 6 2 2" xfId="12255" xr:uid="{00000000-0005-0000-0000-0000DF2F0000}"/>
    <cellStyle name="Check Cell 8 2 4 6 3" xfId="12256" xr:uid="{00000000-0005-0000-0000-0000E02F0000}"/>
    <cellStyle name="Check Cell 8 2 4 7" xfId="12257" xr:uid="{00000000-0005-0000-0000-0000E12F0000}"/>
    <cellStyle name="Check Cell 8 2 4 7 2" xfId="12258" xr:uid="{00000000-0005-0000-0000-0000E22F0000}"/>
    <cellStyle name="Check Cell 8 2 4 7 2 2" xfId="12259" xr:uid="{00000000-0005-0000-0000-0000E32F0000}"/>
    <cellStyle name="Check Cell 8 2 4 7 3" xfId="12260" xr:uid="{00000000-0005-0000-0000-0000E42F0000}"/>
    <cellStyle name="Check Cell 8 2 4 8" xfId="12261" xr:uid="{00000000-0005-0000-0000-0000E52F0000}"/>
    <cellStyle name="Check Cell 8 2 4 8 2" xfId="12262" xr:uid="{00000000-0005-0000-0000-0000E62F0000}"/>
    <cellStyle name="Check Cell 8 2 4 8 2 2" xfId="12263" xr:uid="{00000000-0005-0000-0000-0000E72F0000}"/>
    <cellStyle name="Check Cell 8 2 4 8 3" xfId="12264" xr:uid="{00000000-0005-0000-0000-0000E82F0000}"/>
    <cellStyle name="Check Cell 8 2 4 9" xfId="12265" xr:uid="{00000000-0005-0000-0000-0000E92F0000}"/>
    <cellStyle name="Check Cell 8 2 4 9 2" xfId="12266" xr:uid="{00000000-0005-0000-0000-0000EA2F0000}"/>
    <cellStyle name="Check Cell 8 2 4 9 2 2" xfId="12267" xr:uid="{00000000-0005-0000-0000-0000EB2F0000}"/>
    <cellStyle name="Check Cell 8 2 4 9 3" xfId="12268" xr:uid="{00000000-0005-0000-0000-0000EC2F0000}"/>
    <cellStyle name="Check Cell 8 2 5" xfId="12269" xr:uid="{00000000-0005-0000-0000-0000ED2F0000}"/>
    <cellStyle name="Check Cell 8 2 5 2" xfId="12270" xr:uid="{00000000-0005-0000-0000-0000EE2F0000}"/>
    <cellStyle name="Check Cell 8 2 5 2 2" xfId="12271" xr:uid="{00000000-0005-0000-0000-0000EF2F0000}"/>
    <cellStyle name="Check Cell 8 2 5 2 2 2" xfId="12272" xr:uid="{00000000-0005-0000-0000-0000F02F0000}"/>
    <cellStyle name="Check Cell 8 2 5 2 3" xfId="12273" xr:uid="{00000000-0005-0000-0000-0000F12F0000}"/>
    <cellStyle name="Check Cell 8 2 5 3" xfId="12274" xr:uid="{00000000-0005-0000-0000-0000F22F0000}"/>
    <cellStyle name="Check Cell 8 2 5 3 2" xfId="12275" xr:uid="{00000000-0005-0000-0000-0000F32F0000}"/>
    <cellStyle name="Check Cell 8 2 5 3 2 2" xfId="12276" xr:uid="{00000000-0005-0000-0000-0000F42F0000}"/>
    <cellStyle name="Check Cell 8 2 5 3 3" xfId="12277" xr:uid="{00000000-0005-0000-0000-0000F52F0000}"/>
    <cellStyle name="Check Cell 8 2 5 4" xfId="12278" xr:uid="{00000000-0005-0000-0000-0000F62F0000}"/>
    <cellStyle name="Check Cell 8 2 5 4 2" xfId="12279" xr:uid="{00000000-0005-0000-0000-0000F72F0000}"/>
    <cellStyle name="Check Cell 8 2 5 4 2 2" xfId="12280" xr:uid="{00000000-0005-0000-0000-0000F82F0000}"/>
    <cellStyle name="Check Cell 8 2 5 4 3" xfId="12281" xr:uid="{00000000-0005-0000-0000-0000F92F0000}"/>
    <cellStyle name="Check Cell 8 2 5 5" xfId="12282" xr:uid="{00000000-0005-0000-0000-0000FA2F0000}"/>
    <cellStyle name="Check Cell 8 2 5 5 2" xfId="12283" xr:uid="{00000000-0005-0000-0000-0000FB2F0000}"/>
    <cellStyle name="Check Cell 8 2 5 5 2 2" xfId="12284" xr:uid="{00000000-0005-0000-0000-0000FC2F0000}"/>
    <cellStyle name="Check Cell 8 2 5 5 3" xfId="12285" xr:uid="{00000000-0005-0000-0000-0000FD2F0000}"/>
    <cellStyle name="Check Cell 8 2 5 6" xfId="12286" xr:uid="{00000000-0005-0000-0000-0000FE2F0000}"/>
    <cellStyle name="Check Cell 8 2 5 6 2" xfId="12287" xr:uid="{00000000-0005-0000-0000-0000FF2F0000}"/>
    <cellStyle name="Check Cell 8 2 5 6 2 2" xfId="12288" xr:uid="{00000000-0005-0000-0000-000000300000}"/>
    <cellStyle name="Check Cell 8 2 5 6 3" xfId="12289" xr:uid="{00000000-0005-0000-0000-000001300000}"/>
    <cellStyle name="Check Cell 8 2 5 7" xfId="12290" xr:uid="{00000000-0005-0000-0000-000002300000}"/>
    <cellStyle name="Check Cell 8 2 5 7 2" xfId="12291" xr:uid="{00000000-0005-0000-0000-000003300000}"/>
    <cellStyle name="Check Cell 8 2 5 7 2 2" xfId="12292" xr:uid="{00000000-0005-0000-0000-000004300000}"/>
    <cellStyle name="Check Cell 8 2 5 7 3" xfId="12293" xr:uid="{00000000-0005-0000-0000-000005300000}"/>
    <cellStyle name="Check Cell 8 2 5 8" xfId="12294" xr:uid="{00000000-0005-0000-0000-000006300000}"/>
    <cellStyle name="Check Cell 8 2 5 8 2" xfId="12295" xr:uid="{00000000-0005-0000-0000-000007300000}"/>
    <cellStyle name="Check Cell 8 2 5 8 2 2" xfId="12296" xr:uid="{00000000-0005-0000-0000-000008300000}"/>
    <cellStyle name="Check Cell 8 2 5 8 3" xfId="12297" xr:uid="{00000000-0005-0000-0000-000009300000}"/>
    <cellStyle name="Check Cell 8 2 5 9" xfId="12298" xr:uid="{00000000-0005-0000-0000-00000A300000}"/>
    <cellStyle name="Check Cell 8 2 5 9 2" xfId="12299" xr:uid="{00000000-0005-0000-0000-00000B300000}"/>
    <cellStyle name="Check Cell 8 2 5 9 2 2" xfId="12300" xr:uid="{00000000-0005-0000-0000-00000C300000}"/>
    <cellStyle name="Check Cell 8 2 5 9 3" xfId="12301" xr:uid="{00000000-0005-0000-0000-00000D300000}"/>
    <cellStyle name="Check Cell 8 2 6" xfId="12302" xr:uid="{00000000-0005-0000-0000-00000E300000}"/>
    <cellStyle name="Check Cell 8 2 6 2" xfId="12303" xr:uid="{00000000-0005-0000-0000-00000F300000}"/>
    <cellStyle name="Check Cell 8 2 6 2 2" xfId="12304" xr:uid="{00000000-0005-0000-0000-000010300000}"/>
    <cellStyle name="Check Cell 8 2 6 3" xfId="12305" xr:uid="{00000000-0005-0000-0000-000011300000}"/>
    <cellStyle name="Check Cell 8 2 7" xfId="12306" xr:uid="{00000000-0005-0000-0000-000012300000}"/>
    <cellStyle name="Check Cell 8 2 7 2" xfId="12307" xr:uid="{00000000-0005-0000-0000-000013300000}"/>
    <cellStyle name="Check Cell 8 2 7 2 2" xfId="12308" xr:uid="{00000000-0005-0000-0000-000014300000}"/>
    <cellStyle name="Check Cell 8 2 7 3" xfId="12309" xr:uid="{00000000-0005-0000-0000-000015300000}"/>
    <cellStyle name="Check Cell 8 2 8" xfId="12310" xr:uid="{00000000-0005-0000-0000-000016300000}"/>
    <cellStyle name="Check Cell 8 2 8 2" xfId="12311" xr:uid="{00000000-0005-0000-0000-000017300000}"/>
    <cellStyle name="Check Cell 8 2 8 2 2" xfId="12312" xr:uid="{00000000-0005-0000-0000-000018300000}"/>
    <cellStyle name="Check Cell 8 2 8 3" xfId="12313" xr:uid="{00000000-0005-0000-0000-000019300000}"/>
    <cellStyle name="Check Cell 8 2 9" xfId="12314" xr:uid="{00000000-0005-0000-0000-00001A300000}"/>
    <cellStyle name="Check Cell 8 2 9 2" xfId="12315" xr:uid="{00000000-0005-0000-0000-00001B300000}"/>
    <cellStyle name="Check Cell 8 2 9 2 2" xfId="12316" xr:uid="{00000000-0005-0000-0000-00001C300000}"/>
    <cellStyle name="Check Cell 8 2 9 3" xfId="12317" xr:uid="{00000000-0005-0000-0000-00001D300000}"/>
    <cellStyle name="Check Cell 8 3" xfId="12318" xr:uid="{00000000-0005-0000-0000-00001E300000}"/>
    <cellStyle name="Check Cell 8 3 2" xfId="12319" xr:uid="{00000000-0005-0000-0000-00001F300000}"/>
    <cellStyle name="Check Cell 8 3 2 2" xfId="12320" xr:uid="{00000000-0005-0000-0000-000020300000}"/>
    <cellStyle name="Check Cell 8 3 3" xfId="12321" xr:uid="{00000000-0005-0000-0000-000021300000}"/>
    <cellStyle name="Check Cell 8 4" xfId="12322" xr:uid="{00000000-0005-0000-0000-000022300000}"/>
    <cellStyle name="Check Cell 8 4 2" xfId="12323" xr:uid="{00000000-0005-0000-0000-000023300000}"/>
    <cellStyle name="Check Cell 9" xfId="12324" xr:uid="{00000000-0005-0000-0000-000024300000}"/>
    <cellStyle name="Check Cell 9 2" xfId="12325" xr:uid="{00000000-0005-0000-0000-000025300000}"/>
    <cellStyle name="Check Cell 9 2 10" xfId="12326" xr:uid="{00000000-0005-0000-0000-000026300000}"/>
    <cellStyle name="Check Cell 9 2 10 2" xfId="12327" xr:uid="{00000000-0005-0000-0000-000027300000}"/>
    <cellStyle name="Check Cell 9 2 10 2 2" xfId="12328" xr:uid="{00000000-0005-0000-0000-000028300000}"/>
    <cellStyle name="Check Cell 9 2 10 3" xfId="12329" xr:uid="{00000000-0005-0000-0000-000029300000}"/>
    <cellStyle name="Check Cell 9 2 11" xfId="12330" xr:uid="{00000000-0005-0000-0000-00002A300000}"/>
    <cellStyle name="Check Cell 9 2 11 2" xfId="12331" xr:uid="{00000000-0005-0000-0000-00002B300000}"/>
    <cellStyle name="Check Cell 9 2 11 2 2" xfId="12332" xr:uid="{00000000-0005-0000-0000-00002C300000}"/>
    <cellStyle name="Check Cell 9 2 11 3" xfId="12333" xr:uid="{00000000-0005-0000-0000-00002D300000}"/>
    <cellStyle name="Check Cell 9 2 12" xfId="12334" xr:uid="{00000000-0005-0000-0000-00002E300000}"/>
    <cellStyle name="Check Cell 9 2 12 2" xfId="12335" xr:uid="{00000000-0005-0000-0000-00002F300000}"/>
    <cellStyle name="Check Cell 9 2 12 2 2" xfId="12336" xr:uid="{00000000-0005-0000-0000-000030300000}"/>
    <cellStyle name="Check Cell 9 2 12 3" xfId="12337" xr:uid="{00000000-0005-0000-0000-000031300000}"/>
    <cellStyle name="Check Cell 9 2 13" xfId="12338" xr:uid="{00000000-0005-0000-0000-000032300000}"/>
    <cellStyle name="Check Cell 9 2 13 2" xfId="12339" xr:uid="{00000000-0005-0000-0000-000033300000}"/>
    <cellStyle name="Check Cell 9 2 13 2 2" xfId="12340" xr:uid="{00000000-0005-0000-0000-000034300000}"/>
    <cellStyle name="Check Cell 9 2 13 3" xfId="12341" xr:uid="{00000000-0005-0000-0000-000035300000}"/>
    <cellStyle name="Check Cell 9 2 2" xfId="12342" xr:uid="{00000000-0005-0000-0000-000036300000}"/>
    <cellStyle name="Check Cell 9 2 2 2" xfId="12343" xr:uid="{00000000-0005-0000-0000-000037300000}"/>
    <cellStyle name="Check Cell 9 2 2 2 2" xfId="12344" xr:uid="{00000000-0005-0000-0000-000038300000}"/>
    <cellStyle name="Check Cell 9 2 2 2 2 2" xfId="12345" xr:uid="{00000000-0005-0000-0000-000039300000}"/>
    <cellStyle name="Check Cell 9 2 2 2 3" xfId="12346" xr:uid="{00000000-0005-0000-0000-00003A300000}"/>
    <cellStyle name="Check Cell 9 2 2 3" xfId="12347" xr:uid="{00000000-0005-0000-0000-00003B300000}"/>
    <cellStyle name="Check Cell 9 2 2 3 2" xfId="12348" xr:uid="{00000000-0005-0000-0000-00003C300000}"/>
    <cellStyle name="Check Cell 9 2 2 3 2 2" xfId="12349" xr:uid="{00000000-0005-0000-0000-00003D300000}"/>
    <cellStyle name="Check Cell 9 2 2 3 3" xfId="12350" xr:uid="{00000000-0005-0000-0000-00003E300000}"/>
    <cellStyle name="Check Cell 9 2 2 4" xfId="12351" xr:uid="{00000000-0005-0000-0000-00003F300000}"/>
    <cellStyle name="Check Cell 9 2 2 4 2" xfId="12352" xr:uid="{00000000-0005-0000-0000-000040300000}"/>
    <cellStyle name="Check Cell 9 2 2 4 2 2" xfId="12353" xr:uid="{00000000-0005-0000-0000-000041300000}"/>
    <cellStyle name="Check Cell 9 2 2 4 3" xfId="12354" xr:uid="{00000000-0005-0000-0000-000042300000}"/>
    <cellStyle name="Check Cell 9 2 2 5" xfId="12355" xr:uid="{00000000-0005-0000-0000-000043300000}"/>
    <cellStyle name="Check Cell 9 2 2 5 2" xfId="12356" xr:uid="{00000000-0005-0000-0000-000044300000}"/>
    <cellStyle name="Check Cell 9 2 2 5 2 2" xfId="12357" xr:uid="{00000000-0005-0000-0000-000045300000}"/>
    <cellStyle name="Check Cell 9 2 2 5 3" xfId="12358" xr:uid="{00000000-0005-0000-0000-000046300000}"/>
    <cellStyle name="Check Cell 9 2 2 6" xfId="12359" xr:uid="{00000000-0005-0000-0000-000047300000}"/>
    <cellStyle name="Check Cell 9 2 2 6 2" xfId="12360" xr:uid="{00000000-0005-0000-0000-000048300000}"/>
    <cellStyle name="Check Cell 9 2 2 6 2 2" xfId="12361" xr:uid="{00000000-0005-0000-0000-000049300000}"/>
    <cellStyle name="Check Cell 9 2 2 6 3" xfId="12362" xr:uid="{00000000-0005-0000-0000-00004A300000}"/>
    <cellStyle name="Check Cell 9 2 2 7" xfId="12363" xr:uid="{00000000-0005-0000-0000-00004B300000}"/>
    <cellStyle name="Check Cell 9 2 2 7 2" xfId="12364" xr:uid="{00000000-0005-0000-0000-00004C300000}"/>
    <cellStyle name="Check Cell 9 2 2 7 2 2" xfId="12365" xr:uid="{00000000-0005-0000-0000-00004D300000}"/>
    <cellStyle name="Check Cell 9 2 2 7 3" xfId="12366" xr:uid="{00000000-0005-0000-0000-00004E300000}"/>
    <cellStyle name="Check Cell 9 2 2 8" xfId="12367" xr:uid="{00000000-0005-0000-0000-00004F300000}"/>
    <cellStyle name="Check Cell 9 2 2 8 2" xfId="12368" xr:uid="{00000000-0005-0000-0000-000050300000}"/>
    <cellStyle name="Check Cell 9 2 2 8 2 2" xfId="12369" xr:uid="{00000000-0005-0000-0000-000051300000}"/>
    <cellStyle name="Check Cell 9 2 2 8 3" xfId="12370" xr:uid="{00000000-0005-0000-0000-000052300000}"/>
    <cellStyle name="Check Cell 9 2 2 9" xfId="12371" xr:uid="{00000000-0005-0000-0000-000053300000}"/>
    <cellStyle name="Check Cell 9 2 2 9 2" xfId="12372" xr:uid="{00000000-0005-0000-0000-000054300000}"/>
    <cellStyle name="Check Cell 9 2 2 9 2 2" xfId="12373" xr:uid="{00000000-0005-0000-0000-000055300000}"/>
    <cellStyle name="Check Cell 9 2 2 9 3" xfId="12374" xr:uid="{00000000-0005-0000-0000-000056300000}"/>
    <cellStyle name="Check Cell 9 2 3" xfId="12375" xr:uid="{00000000-0005-0000-0000-000057300000}"/>
    <cellStyle name="Check Cell 9 2 3 2" xfId="12376" xr:uid="{00000000-0005-0000-0000-000058300000}"/>
    <cellStyle name="Check Cell 9 2 3 2 2" xfId="12377" xr:uid="{00000000-0005-0000-0000-000059300000}"/>
    <cellStyle name="Check Cell 9 2 3 2 2 2" xfId="12378" xr:uid="{00000000-0005-0000-0000-00005A300000}"/>
    <cellStyle name="Check Cell 9 2 3 2 3" xfId="12379" xr:uid="{00000000-0005-0000-0000-00005B300000}"/>
    <cellStyle name="Check Cell 9 2 3 3" xfId="12380" xr:uid="{00000000-0005-0000-0000-00005C300000}"/>
    <cellStyle name="Check Cell 9 2 3 3 2" xfId="12381" xr:uid="{00000000-0005-0000-0000-00005D300000}"/>
    <cellStyle name="Check Cell 9 2 3 3 2 2" xfId="12382" xr:uid="{00000000-0005-0000-0000-00005E300000}"/>
    <cellStyle name="Check Cell 9 2 3 3 3" xfId="12383" xr:uid="{00000000-0005-0000-0000-00005F300000}"/>
    <cellStyle name="Check Cell 9 2 3 4" xfId="12384" xr:uid="{00000000-0005-0000-0000-000060300000}"/>
    <cellStyle name="Check Cell 9 2 3 4 2" xfId="12385" xr:uid="{00000000-0005-0000-0000-000061300000}"/>
    <cellStyle name="Check Cell 9 2 3 4 2 2" xfId="12386" xr:uid="{00000000-0005-0000-0000-000062300000}"/>
    <cellStyle name="Check Cell 9 2 3 4 3" xfId="12387" xr:uid="{00000000-0005-0000-0000-000063300000}"/>
    <cellStyle name="Check Cell 9 2 3 5" xfId="12388" xr:uid="{00000000-0005-0000-0000-000064300000}"/>
    <cellStyle name="Check Cell 9 2 3 5 2" xfId="12389" xr:uid="{00000000-0005-0000-0000-000065300000}"/>
    <cellStyle name="Check Cell 9 2 3 5 2 2" xfId="12390" xr:uid="{00000000-0005-0000-0000-000066300000}"/>
    <cellStyle name="Check Cell 9 2 3 5 3" xfId="12391" xr:uid="{00000000-0005-0000-0000-000067300000}"/>
    <cellStyle name="Check Cell 9 2 3 6" xfId="12392" xr:uid="{00000000-0005-0000-0000-000068300000}"/>
    <cellStyle name="Check Cell 9 2 3 6 2" xfId="12393" xr:uid="{00000000-0005-0000-0000-000069300000}"/>
    <cellStyle name="Check Cell 9 2 3 6 2 2" xfId="12394" xr:uid="{00000000-0005-0000-0000-00006A300000}"/>
    <cellStyle name="Check Cell 9 2 3 6 3" xfId="12395" xr:uid="{00000000-0005-0000-0000-00006B300000}"/>
    <cellStyle name="Check Cell 9 2 3 7" xfId="12396" xr:uid="{00000000-0005-0000-0000-00006C300000}"/>
    <cellStyle name="Check Cell 9 2 3 7 2" xfId="12397" xr:uid="{00000000-0005-0000-0000-00006D300000}"/>
    <cellStyle name="Check Cell 9 2 3 7 2 2" xfId="12398" xr:uid="{00000000-0005-0000-0000-00006E300000}"/>
    <cellStyle name="Check Cell 9 2 3 7 3" xfId="12399" xr:uid="{00000000-0005-0000-0000-00006F300000}"/>
    <cellStyle name="Check Cell 9 2 3 8" xfId="12400" xr:uid="{00000000-0005-0000-0000-000070300000}"/>
    <cellStyle name="Check Cell 9 2 3 8 2" xfId="12401" xr:uid="{00000000-0005-0000-0000-000071300000}"/>
    <cellStyle name="Check Cell 9 2 3 8 2 2" xfId="12402" xr:uid="{00000000-0005-0000-0000-000072300000}"/>
    <cellStyle name="Check Cell 9 2 3 8 3" xfId="12403" xr:uid="{00000000-0005-0000-0000-000073300000}"/>
    <cellStyle name="Check Cell 9 2 3 9" xfId="12404" xr:uid="{00000000-0005-0000-0000-000074300000}"/>
    <cellStyle name="Check Cell 9 2 3 9 2" xfId="12405" xr:uid="{00000000-0005-0000-0000-000075300000}"/>
    <cellStyle name="Check Cell 9 2 3 9 2 2" xfId="12406" xr:uid="{00000000-0005-0000-0000-000076300000}"/>
    <cellStyle name="Check Cell 9 2 3 9 3" xfId="12407" xr:uid="{00000000-0005-0000-0000-000077300000}"/>
    <cellStyle name="Check Cell 9 2 4" xfId="12408" xr:uid="{00000000-0005-0000-0000-000078300000}"/>
    <cellStyle name="Check Cell 9 2 4 2" xfId="12409" xr:uid="{00000000-0005-0000-0000-000079300000}"/>
    <cellStyle name="Check Cell 9 2 4 2 2" xfId="12410" xr:uid="{00000000-0005-0000-0000-00007A300000}"/>
    <cellStyle name="Check Cell 9 2 4 2 2 2" xfId="12411" xr:uid="{00000000-0005-0000-0000-00007B300000}"/>
    <cellStyle name="Check Cell 9 2 4 2 3" xfId="12412" xr:uid="{00000000-0005-0000-0000-00007C300000}"/>
    <cellStyle name="Check Cell 9 2 4 3" xfId="12413" xr:uid="{00000000-0005-0000-0000-00007D300000}"/>
    <cellStyle name="Check Cell 9 2 4 3 2" xfId="12414" xr:uid="{00000000-0005-0000-0000-00007E300000}"/>
    <cellStyle name="Check Cell 9 2 4 3 2 2" xfId="12415" xr:uid="{00000000-0005-0000-0000-00007F300000}"/>
    <cellStyle name="Check Cell 9 2 4 3 3" xfId="12416" xr:uid="{00000000-0005-0000-0000-000080300000}"/>
    <cellStyle name="Check Cell 9 2 4 4" xfId="12417" xr:uid="{00000000-0005-0000-0000-000081300000}"/>
    <cellStyle name="Check Cell 9 2 4 4 2" xfId="12418" xr:uid="{00000000-0005-0000-0000-000082300000}"/>
    <cellStyle name="Check Cell 9 2 4 4 2 2" xfId="12419" xr:uid="{00000000-0005-0000-0000-000083300000}"/>
    <cellStyle name="Check Cell 9 2 4 4 3" xfId="12420" xr:uid="{00000000-0005-0000-0000-000084300000}"/>
    <cellStyle name="Check Cell 9 2 4 5" xfId="12421" xr:uid="{00000000-0005-0000-0000-000085300000}"/>
    <cellStyle name="Check Cell 9 2 4 5 2" xfId="12422" xr:uid="{00000000-0005-0000-0000-000086300000}"/>
    <cellStyle name="Check Cell 9 2 4 5 2 2" xfId="12423" xr:uid="{00000000-0005-0000-0000-000087300000}"/>
    <cellStyle name="Check Cell 9 2 4 5 3" xfId="12424" xr:uid="{00000000-0005-0000-0000-000088300000}"/>
    <cellStyle name="Check Cell 9 2 4 6" xfId="12425" xr:uid="{00000000-0005-0000-0000-000089300000}"/>
    <cellStyle name="Check Cell 9 2 4 6 2" xfId="12426" xr:uid="{00000000-0005-0000-0000-00008A300000}"/>
    <cellStyle name="Check Cell 9 2 4 6 2 2" xfId="12427" xr:uid="{00000000-0005-0000-0000-00008B300000}"/>
    <cellStyle name="Check Cell 9 2 4 6 3" xfId="12428" xr:uid="{00000000-0005-0000-0000-00008C300000}"/>
    <cellStyle name="Check Cell 9 2 4 7" xfId="12429" xr:uid="{00000000-0005-0000-0000-00008D300000}"/>
    <cellStyle name="Check Cell 9 2 4 7 2" xfId="12430" xr:uid="{00000000-0005-0000-0000-00008E300000}"/>
    <cellStyle name="Check Cell 9 2 4 7 2 2" xfId="12431" xr:uid="{00000000-0005-0000-0000-00008F300000}"/>
    <cellStyle name="Check Cell 9 2 4 7 3" xfId="12432" xr:uid="{00000000-0005-0000-0000-000090300000}"/>
    <cellStyle name="Check Cell 9 2 4 8" xfId="12433" xr:uid="{00000000-0005-0000-0000-000091300000}"/>
    <cellStyle name="Check Cell 9 2 4 8 2" xfId="12434" xr:uid="{00000000-0005-0000-0000-000092300000}"/>
    <cellStyle name="Check Cell 9 2 4 8 2 2" xfId="12435" xr:uid="{00000000-0005-0000-0000-000093300000}"/>
    <cellStyle name="Check Cell 9 2 4 8 3" xfId="12436" xr:uid="{00000000-0005-0000-0000-000094300000}"/>
    <cellStyle name="Check Cell 9 2 4 9" xfId="12437" xr:uid="{00000000-0005-0000-0000-000095300000}"/>
    <cellStyle name="Check Cell 9 2 4 9 2" xfId="12438" xr:uid="{00000000-0005-0000-0000-000096300000}"/>
    <cellStyle name="Check Cell 9 2 4 9 2 2" xfId="12439" xr:uid="{00000000-0005-0000-0000-000097300000}"/>
    <cellStyle name="Check Cell 9 2 4 9 3" xfId="12440" xr:uid="{00000000-0005-0000-0000-000098300000}"/>
    <cellStyle name="Check Cell 9 2 5" xfId="12441" xr:uid="{00000000-0005-0000-0000-000099300000}"/>
    <cellStyle name="Check Cell 9 2 5 2" xfId="12442" xr:uid="{00000000-0005-0000-0000-00009A300000}"/>
    <cellStyle name="Check Cell 9 2 5 2 2" xfId="12443" xr:uid="{00000000-0005-0000-0000-00009B300000}"/>
    <cellStyle name="Check Cell 9 2 5 2 2 2" xfId="12444" xr:uid="{00000000-0005-0000-0000-00009C300000}"/>
    <cellStyle name="Check Cell 9 2 5 2 3" xfId="12445" xr:uid="{00000000-0005-0000-0000-00009D300000}"/>
    <cellStyle name="Check Cell 9 2 5 3" xfId="12446" xr:uid="{00000000-0005-0000-0000-00009E300000}"/>
    <cellStyle name="Check Cell 9 2 5 3 2" xfId="12447" xr:uid="{00000000-0005-0000-0000-00009F300000}"/>
    <cellStyle name="Check Cell 9 2 5 3 2 2" xfId="12448" xr:uid="{00000000-0005-0000-0000-0000A0300000}"/>
    <cellStyle name="Check Cell 9 2 5 3 3" xfId="12449" xr:uid="{00000000-0005-0000-0000-0000A1300000}"/>
    <cellStyle name="Check Cell 9 2 5 4" xfId="12450" xr:uid="{00000000-0005-0000-0000-0000A2300000}"/>
    <cellStyle name="Check Cell 9 2 5 4 2" xfId="12451" xr:uid="{00000000-0005-0000-0000-0000A3300000}"/>
    <cellStyle name="Check Cell 9 2 5 4 2 2" xfId="12452" xr:uid="{00000000-0005-0000-0000-0000A4300000}"/>
    <cellStyle name="Check Cell 9 2 5 4 3" xfId="12453" xr:uid="{00000000-0005-0000-0000-0000A5300000}"/>
    <cellStyle name="Check Cell 9 2 5 5" xfId="12454" xr:uid="{00000000-0005-0000-0000-0000A6300000}"/>
    <cellStyle name="Check Cell 9 2 5 5 2" xfId="12455" xr:uid="{00000000-0005-0000-0000-0000A7300000}"/>
    <cellStyle name="Check Cell 9 2 5 5 2 2" xfId="12456" xr:uid="{00000000-0005-0000-0000-0000A8300000}"/>
    <cellStyle name="Check Cell 9 2 5 5 3" xfId="12457" xr:uid="{00000000-0005-0000-0000-0000A9300000}"/>
    <cellStyle name="Check Cell 9 2 5 6" xfId="12458" xr:uid="{00000000-0005-0000-0000-0000AA300000}"/>
    <cellStyle name="Check Cell 9 2 5 6 2" xfId="12459" xr:uid="{00000000-0005-0000-0000-0000AB300000}"/>
    <cellStyle name="Check Cell 9 2 5 6 2 2" xfId="12460" xr:uid="{00000000-0005-0000-0000-0000AC300000}"/>
    <cellStyle name="Check Cell 9 2 5 6 3" xfId="12461" xr:uid="{00000000-0005-0000-0000-0000AD300000}"/>
    <cellStyle name="Check Cell 9 2 5 7" xfId="12462" xr:uid="{00000000-0005-0000-0000-0000AE300000}"/>
    <cellStyle name="Check Cell 9 2 5 7 2" xfId="12463" xr:uid="{00000000-0005-0000-0000-0000AF300000}"/>
    <cellStyle name="Check Cell 9 2 5 7 2 2" xfId="12464" xr:uid="{00000000-0005-0000-0000-0000B0300000}"/>
    <cellStyle name="Check Cell 9 2 5 7 3" xfId="12465" xr:uid="{00000000-0005-0000-0000-0000B1300000}"/>
    <cellStyle name="Check Cell 9 2 5 8" xfId="12466" xr:uid="{00000000-0005-0000-0000-0000B2300000}"/>
    <cellStyle name="Check Cell 9 2 5 8 2" xfId="12467" xr:uid="{00000000-0005-0000-0000-0000B3300000}"/>
    <cellStyle name="Check Cell 9 2 5 8 2 2" xfId="12468" xr:uid="{00000000-0005-0000-0000-0000B4300000}"/>
    <cellStyle name="Check Cell 9 2 5 8 3" xfId="12469" xr:uid="{00000000-0005-0000-0000-0000B5300000}"/>
    <cellStyle name="Check Cell 9 2 5 9" xfId="12470" xr:uid="{00000000-0005-0000-0000-0000B6300000}"/>
    <cellStyle name="Check Cell 9 2 5 9 2" xfId="12471" xr:uid="{00000000-0005-0000-0000-0000B7300000}"/>
    <cellStyle name="Check Cell 9 2 5 9 2 2" xfId="12472" xr:uid="{00000000-0005-0000-0000-0000B8300000}"/>
    <cellStyle name="Check Cell 9 2 5 9 3" xfId="12473" xr:uid="{00000000-0005-0000-0000-0000B9300000}"/>
    <cellStyle name="Check Cell 9 2 6" xfId="12474" xr:uid="{00000000-0005-0000-0000-0000BA300000}"/>
    <cellStyle name="Check Cell 9 2 6 2" xfId="12475" xr:uid="{00000000-0005-0000-0000-0000BB300000}"/>
    <cellStyle name="Check Cell 9 2 6 2 2" xfId="12476" xr:uid="{00000000-0005-0000-0000-0000BC300000}"/>
    <cellStyle name="Check Cell 9 2 6 3" xfId="12477" xr:uid="{00000000-0005-0000-0000-0000BD300000}"/>
    <cellStyle name="Check Cell 9 2 7" xfId="12478" xr:uid="{00000000-0005-0000-0000-0000BE300000}"/>
    <cellStyle name="Check Cell 9 2 7 2" xfId="12479" xr:uid="{00000000-0005-0000-0000-0000BF300000}"/>
    <cellStyle name="Check Cell 9 2 7 2 2" xfId="12480" xr:uid="{00000000-0005-0000-0000-0000C0300000}"/>
    <cellStyle name="Check Cell 9 2 7 3" xfId="12481" xr:uid="{00000000-0005-0000-0000-0000C1300000}"/>
    <cellStyle name="Check Cell 9 2 8" xfId="12482" xr:uid="{00000000-0005-0000-0000-0000C2300000}"/>
    <cellStyle name="Check Cell 9 2 8 2" xfId="12483" xr:uid="{00000000-0005-0000-0000-0000C3300000}"/>
    <cellStyle name="Check Cell 9 2 8 2 2" xfId="12484" xr:uid="{00000000-0005-0000-0000-0000C4300000}"/>
    <cellStyle name="Check Cell 9 2 8 3" xfId="12485" xr:uid="{00000000-0005-0000-0000-0000C5300000}"/>
    <cellStyle name="Check Cell 9 2 9" xfId="12486" xr:uid="{00000000-0005-0000-0000-0000C6300000}"/>
    <cellStyle name="Check Cell 9 2 9 2" xfId="12487" xr:uid="{00000000-0005-0000-0000-0000C7300000}"/>
    <cellStyle name="Check Cell 9 2 9 2 2" xfId="12488" xr:uid="{00000000-0005-0000-0000-0000C8300000}"/>
    <cellStyle name="Check Cell 9 2 9 3" xfId="12489" xr:uid="{00000000-0005-0000-0000-0000C9300000}"/>
    <cellStyle name="Check Cell 9 3" xfId="12490" xr:uid="{00000000-0005-0000-0000-0000CA300000}"/>
    <cellStyle name="Check Cell 9 3 2" xfId="12491" xr:uid="{00000000-0005-0000-0000-0000CB300000}"/>
    <cellStyle name="Check Cell 9 3 2 2" xfId="12492" xr:uid="{00000000-0005-0000-0000-0000CC300000}"/>
    <cellStyle name="Check Cell 9 3 3" xfId="12493" xr:uid="{00000000-0005-0000-0000-0000CD300000}"/>
    <cellStyle name="Check Cell 9 4" xfId="12494" xr:uid="{00000000-0005-0000-0000-0000CE300000}"/>
    <cellStyle name="Check Cell 9 4 2" xfId="12495" xr:uid="{00000000-0005-0000-0000-0000CF300000}"/>
    <cellStyle name="Colore 1" xfId="541" xr:uid="{00000000-0005-0000-0000-00001D020000}"/>
    <cellStyle name="Colore 2" xfId="542" xr:uid="{00000000-0005-0000-0000-00001E020000}"/>
    <cellStyle name="Colore 3" xfId="543" xr:uid="{00000000-0005-0000-0000-00001F020000}"/>
    <cellStyle name="Colore 4" xfId="544" xr:uid="{00000000-0005-0000-0000-000020020000}"/>
    <cellStyle name="Colore 5" xfId="545" xr:uid="{00000000-0005-0000-0000-000021020000}"/>
    <cellStyle name="Colore 6" xfId="546" xr:uid="{00000000-0005-0000-0000-000022020000}"/>
    <cellStyle name="Comma" xfId="4" xr:uid="{00000000-0005-0000-0000-000004000000}"/>
    <cellStyle name="Comma  - Style1" xfId="12496" xr:uid="{00000000-0005-0000-0000-0000D0300000}"/>
    <cellStyle name="Comma  - Style2" xfId="12497" xr:uid="{00000000-0005-0000-0000-0000D1300000}"/>
    <cellStyle name="Comma  - Style3" xfId="12498" xr:uid="{00000000-0005-0000-0000-0000D2300000}"/>
    <cellStyle name="Comma  - Style4" xfId="12499" xr:uid="{00000000-0005-0000-0000-0000D3300000}"/>
    <cellStyle name="Comma  - Style5" xfId="12500" xr:uid="{00000000-0005-0000-0000-0000D4300000}"/>
    <cellStyle name="Comma  - Style6" xfId="12501" xr:uid="{00000000-0005-0000-0000-0000D5300000}"/>
    <cellStyle name="Comma  - Style7" xfId="12502" xr:uid="{00000000-0005-0000-0000-0000D6300000}"/>
    <cellStyle name="Comma  - Style8" xfId="12503" xr:uid="{00000000-0005-0000-0000-0000D7300000}"/>
    <cellStyle name="Comma [0]" xfId="5" xr:uid="{00000000-0005-0000-0000-000005000000}"/>
    <cellStyle name="Comma 2" xfId="547" xr:uid="{00000000-0005-0000-0000-000023020000}"/>
    <cellStyle name="Comma 2 2" xfId="548" xr:uid="{00000000-0005-0000-0000-000024020000}"/>
    <cellStyle name="Comma 2 2 2" xfId="12504" xr:uid="{00000000-0005-0000-0000-0000D8300000}"/>
    <cellStyle name="Comma 2 2 3" xfId="12505" xr:uid="{00000000-0005-0000-0000-0000D9300000}"/>
    <cellStyle name="Comma 2 2 4" xfId="12506" xr:uid="{00000000-0005-0000-0000-0000DA300000}"/>
    <cellStyle name="Comma 2 3" xfId="1495" xr:uid="{00000000-0005-0000-0000-0000D7050000}"/>
    <cellStyle name="Comma 2 3 2" xfId="12507" xr:uid="{00000000-0005-0000-0000-0000DB300000}"/>
    <cellStyle name="Comma 2 4" xfId="12508" xr:uid="{00000000-0005-0000-0000-0000DC300000}"/>
    <cellStyle name="Comma 2 5" xfId="12509" xr:uid="{00000000-0005-0000-0000-0000DD300000}"/>
    <cellStyle name="Comma 2 6" xfId="12510" xr:uid="{00000000-0005-0000-0000-0000DE300000}"/>
    <cellStyle name="Comma 2 7" xfId="12511" xr:uid="{00000000-0005-0000-0000-0000DF300000}"/>
    <cellStyle name="Comma 2 8" xfId="12512" xr:uid="{00000000-0005-0000-0000-0000E0300000}"/>
    <cellStyle name="Comma 3" xfId="12513" xr:uid="{00000000-0005-0000-0000-0000E1300000}"/>
    <cellStyle name="Comma 3 2" xfId="12514" xr:uid="{00000000-0005-0000-0000-0000E2300000}"/>
    <cellStyle name="Comma 4" xfId="12515" xr:uid="{00000000-0005-0000-0000-0000E3300000}"/>
    <cellStyle name="Comma 4 2" xfId="12516" xr:uid="{00000000-0005-0000-0000-0000E4300000}"/>
    <cellStyle name="Comma 5" xfId="12517" xr:uid="{00000000-0005-0000-0000-0000E5300000}"/>
    <cellStyle name="Comma 5 2" xfId="12518" xr:uid="{00000000-0005-0000-0000-0000E6300000}"/>
    <cellStyle name="Comma_AbcpMichelin4" xfId="549" xr:uid="{00000000-0005-0000-0000-000025020000}"/>
    <cellStyle name="Comma0" xfId="550" xr:uid="{00000000-0005-0000-0000-000026020000}"/>
    <cellStyle name="Comma0 2" xfId="551" xr:uid="{00000000-0005-0000-0000-000027020000}"/>
    <cellStyle name="Comma0 2 2" xfId="12519" xr:uid="{00000000-0005-0000-0000-0000E7300000}"/>
    <cellStyle name="Comma0 3" xfId="1496" xr:uid="{00000000-0005-0000-0000-0000D8050000}"/>
    <cellStyle name="Commentaire 2" xfId="552" xr:uid="{00000000-0005-0000-0000-000028020000}"/>
    <cellStyle name="Commentaire 2 2" xfId="1735" xr:uid="{00000000-0005-0000-0000-0000C7060000}"/>
    <cellStyle name="Commentaire 2 2 2" xfId="12520" xr:uid="{00000000-0005-0000-0000-0000E8300000}"/>
    <cellStyle name="Commentaire 2 2 3" xfId="12521" xr:uid="{00000000-0005-0000-0000-0000E9300000}"/>
    <cellStyle name="Commentaire 2 3" xfId="1315" xr:uid="{00000000-0005-0000-0000-000023050000}"/>
    <cellStyle name="Commentaire 2 3 2" xfId="12522" xr:uid="{00000000-0005-0000-0000-0000EA300000}"/>
    <cellStyle name="Commentaire 2 4" xfId="12523" xr:uid="{00000000-0005-0000-0000-0000EB300000}"/>
    <cellStyle name="Commentaire 3" xfId="553" xr:uid="{00000000-0005-0000-0000-000029020000}"/>
    <cellStyle name="Commentaire 3 2" xfId="12524" xr:uid="{00000000-0005-0000-0000-0000EC300000}"/>
    <cellStyle name="Commentaire 3 3" xfId="12525" xr:uid="{00000000-0005-0000-0000-0000ED300000}"/>
    <cellStyle name="Commentaire 4" xfId="554" xr:uid="{00000000-0005-0000-0000-00002A020000}"/>
    <cellStyle name="Commentaire 5" xfId="46817" xr:uid="{00000000-0005-0000-0000-0000E1B60000}"/>
    <cellStyle name="Currency" xfId="2" xr:uid="{00000000-0005-0000-0000-000002000000}"/>
    <cellStyle name="Currency [0]" xfId="3" xr:uid="{00000000-0005-0000-0000-000003000000}"/>
    <cellStyle name="Currency 2" xfId="12526" xr:uid="{00000000-0005-0000-0000-0000EE300000}"/>
    <cellStyle name="Currency 2 2" xfId="12527" xr:uid="{00000000-0005-0000-0000-0000EF300000}"/>
    <cellStyle name="Currency 2 3" xfId="12528" xr:uid="{00000000-0005-0000-0000-0000F0300000}"/>
    <cellStyle name="Currency 2 4" xfId="12529" xr:uid="{00000000-0005-0000-0000-0000F1300000}"/>
    <cellStyle name="Currency 2 5" xfId="12530" xr:uid="{00000000-0005-0000-0000-0000F2300000}"/>
    <cellStyle name="Currency 2 6" xfId="12531" xr:uid="{00000000-0005-0000-0000-0000F3300000}"/>
    <cellStyle name="Currency 2 7" xfId="12532" xr:uid="{00000000-0005-0000-0000-0000F4300000}"/>
    <cellStyle name="Currency 3" xfId="12533" xr:uid="{00000000-0005-0000-0000-0000F5300000}"/>
    <cellStyle name="Currency 3 2" xfId="12534" xr:uid="{00000000-0005-0000-0000-0000F6300000}"/>
    <cellStyle name="Currency 3 3" xfId="12535" xr:uid="{00000000-0005-0000-0000-0000F7300000}"/>
    <cellStyle name="Currency 3 4" xfId="12536" xr:uid="{00000000-0005-0000-0000-0000F8300000}"/>
    <cellStyle name="Currency 3 5" xfId="12537" xr:uid="{00000000-0005-0000-0000-0000F9300000}"/>
    <cellStyle name="Currency 3 6" xfId="12538" xr:uid="{00000000-0005-0000-0000-0000FA300000}"/>
    <cellStyle name="Currency 3 7" xfId="12539" xr:uid="{00000000-0005-0000-0000-0000FB300000}"/>
    <cellStyle name="Currency 8" xfId="12540" xr:uid="{00000000-0005-0000-0000-0000FC300000}"/>
    <cellStyle name="Currency 8 2" xfId="12541" xr:uid="{00000000-0005-0000-0000-0000FD300000}"/>
    <cellStyle name="Currency 8 3" xfId="12542" xr:uid="{00000000-0005-0000-0000-0000FE300000}"/>
    <cellStyle name="Currency 8 4" xfId="12543" xr:uid="{00000000-0005-0000-0000-0000FF300000}"/>
    <cellStyle name="Currency 8 5" xfId="12544" xr:uid="{00000000-0005-0000-0000-000000310000}"/>
    <cellStyle name="Currency 8 6" xfId="12545" xr:uid="{00000000-0005-0000-0000-000001310000}"/>
    <cellStyle name="Currency 8 7" xfId="12546" xr:uid="{00000000-0005-0000-0000-000002310000}"/>
    <cellStyle name="Currency 9" xfId="12547" xr:uid="{00000000-0005-0000-0000-000003310000}"/>
    <cellStyle name="Currency 9 2" xfId="12548" xr:uid="{00000000-0005-0000-0000-000004310000}"/>
    <cellStyle name="Currency 9 3" xfId="12549" xr:uid="{00000000-0005-0000-0000-000005310000}"/>
    <cellStyle name="Currency 9 4" xfId="12550" xr:uid="{00000000-0005-0000-0000-000006310000}"/>
    <cellStyle name="Currency 9 5" xfId="12551" xr:uid="{00000000-0005-0000-0000-000007310000}"/>
    <cellStyle name="Currency 9 6" xfId="12552" xr:uid="{00000000-0005-0000-0000-000008310000}"/>
    <cellStyle name="Currency 9 7" xfId="12553" xr:uid="{00000000-0005-0000-0000-000009310000}"/>
    <cellStyle name="Dash" xfId="12554" xr:uid="{00000000-0005-0000-0000-00000A310000}"/>
    <cellStyle name="Date" xfId="12555" xr:uid="{00000000-0005-0000-0000-00000B310000}"/>
    <cellStyle name="Date 10" xfId="12556" xr:uid="{00000000-0005-0000-0000-00000C310000}"/>
    <cellStyle name="Date 11" xfId="12557" xr:uid="{00000000-0005-0000-0000-00000D310000}"/>
    <cellStyle name="Date 12" xfId="12558" xr:uid="{00000000-0005-0000-0000-00000E310000}"/>
    <cellStyle name="Date 2" xfId="12559" xr:uid="{00000000-0005-0000-0000-00000F310000}"/>
    <cellStyle name="Date 3" xfId="12560" xr:uid="{00000000-0005-0000-0000-000010310000}"/>
    <cellStyle name="Date 4" xfId="12561" xr:uid="{00000000-0005-0000-0000-000011310000}"/>
    <cellStyle name="Date 5" xfId="12562" xr:uid="{00000000-0005-0000-0000-000012310000}"/>
    <cellStyle name="Date 6" xfId="12563" xr:uid="{00000000-0005-0000-0000-000013310000}"/>
    <cellStyle name="Date 7" xfId="12564" xr:uid="{00000000-0005-0000-0000-000014310000}"/>
    <cellStyle name="Date 8" xfId="12565" xr:uid="{00000000-0005-0000-0000-000015310000}"/>
    <cellStyle name="Date 9" xfId="12566" xr:uid="{00000000-0005-0000-0000-000016310000}"/>
    <cellStyle name="Date DD" xfId="555" xr:uid="{00000000-0005-0000-0000-00002B020000}"/>
    <cellStyle name="Date MMM" xfId="556" xr:uid="{00000000-0005-0000-0000-00002C020000}"/>
    <cellStyle name="DateShort" xfId="557" xr:uid="{00000000-0005-0000-0000-00002D020000}"/>
    <cellStyle name="Dezimal [0]_Aktuell - Vertragsverlängerungen etc" xfId="12567" xr:uid="{00000000-0005-0000-0000-000017310000}"/>
    <cellStyle name="Dezimal_Aktuell - Vertragsverlängerungen etc" xfId="12568" xr:uid="{00000000-0005-0000-0000-000018310000}"/>
    <cellStyle name="Eingabe" xfId="558" xr:uid="{00000000-0005-0000-0000-00002E020000}"/>
    <cellStyle name="Eingabe 2" xfId="559" xr:uid="{00000000-0005-0000-0000-00002F020000}"/>
    <cellStyle name="Encabezado 4" xfId="560" xr:uid="{00000000-0005-0000-0000-000030020000}"/>
    <cellStyle name="Énfasis1" xfId="561" xr:uid="{00000000-0005-0000-0000-000031020000}"/>
    <cellStyle name="Énfasis2" xfId="562" xr:uid="{00000000-0005-0000-0000-000032020000}"/>
    <cellStyle name="Énfasis3" xfId="563" xr:uid="{00000000-0005-0000-0000-000033020000}"/>
    <cellStyle name="Énfasis4" xfId="564" xr:uid="{00000000-0005-0000-0000-000034020000}"/>
    <cellStyle name="Énfasis5" xfId="565" xr:uid="{00000000-0005-0000-0000-000035020000}"/>
    <cellStyle name="Énfasis6" xfId="566" xr:uid="{00000000-0005-0000-0000-000036020000}"/>
    <cellStyle name="Entrada" xfId="567" xr:uid="{00000000-0005-0000-0000-000037020000}"/>
    <cellStyle name="Entrada 2" xfId="568" xr:uid="{00000000-0005-0000-0000-000038020000}"/>
    <cellStyle name="Entrada 3" xfId="1736" xr:uid="{00000000-0005-0000-0000-0000C8060000}"/>
    <cellStyle name="Entrée 2" xfId="569" xr:uid="{00000000-0005-0000-0000-000039020000}"/>
    <cellStyle name="Entrée 2 2" xfId="12569" xr:uid="{00000000-0005-0000-0000-000019310000}"/>
    <cellStyle name="Entrée 2 3" xfId="12570" xr:uid="{00000000-0005-0000-0000-00001A310000}"/>
    <cellStyle name="Entrée 3" xfId="570" xr:uid="{00000000-0005-0000-0000-00003A020000}"/>
    <cellStyle name="Entrée 4" xfId="571" xr:uid="{00000000-0005-0000-0000-00003B020000}"/>
    <cellStyle name="Entrée 5" xfId="12571" xr:uid="{00000000-0005-0000-0000-00001B310000}"/>
    <cellStyle name="Ergebnis" xfId="572" xr:uid="{00000000-0005-0000-0000-00003C020000}"/>
    <cellStyle name="Ergebnis 2" xfId="12572" xr:uid="{00000000-0005-0000-0000-00001C310000}"/>
    <cellStyle name="Erklärender Text" xfId="573" xr:uid="{00000000-0005-0000-0000-00003D020000}"/>
    <cellStyle name="Euro" xfId="574" xr:uid="{00000000-0005-0000-0000-00003E020000}"/>
    <cellStyle name="Euro 10" xfId="575" xr:uid="{00000000-0005-0000-0000-00003F020000}"/>
    <cellStyle name="Euro 10 2" xfId="576" xr:uid="{00000000-0005-0000-0000-000040020000}"/>
    <cellStyle name="Euro 10 2 2" xfId="577" xr:uid="{00000000-0005-0000-0000-000041020000}"/>
    <cellStyle name="Euro 10 2 2 2" xfId="1738" xr:uid="{00000000-0005-0000-0000-0000CA060000}"/>
    <cellStyle name="Euro 10 2 2 3" xfId="1629" xr:uid="{00000000-0005-0000-0000-00005D060000}"/>
    <cellStyle name="Euro 10 2 3" xfId="578" xr:uid="{00000000-0005-0000-0000-000042020000}"/>
    <cellStyle name="Euro 10 2 4" xfId="1737" xr:uid="{00000000-0005-0000-0000-0000C9060000}"/>
    <cellStyle name="Euro 10 3" xfId="579" xr:uid="{00000000-0005-0000-0000-000043020000}"/>
    <cellStyle name="Euro 10 3 2" xfId="1739" xr:uid="{00000000-0005-0000-0000-0000CB060000}"/>
    <cellStyle name="Euro 10 3 2 2" xfId="12573" xr:uid="{00000000-0005-0000-0000-00001D310000}"/>
    <cellStyle name="Euro 10 3 3" xfId="1628" xr:uid="{00000000-0005-0000-0000-00005C060000}"/>
    <cellStyle name="Euro 10 3 4" xfId="12574" xr:uid="{00000000-0005-0000-0000-00001E310000}"/>
    <cellStyle name="Euro 10 4" xfId="580" xr:uid="{00000000-0005-0000-0000-000044020000}"/>
    <cellStyle name="Euro 10 4 2" xfId="1740" xr:uid="{00000000-0005-0000-0000-0000CC060000}"/>
    <cellStyle name="Euro 10 4 3" xfId="1497" xr:uid="{00000000-0005-0000-0000-0000D9050000}"/>
    <cellStyle name="Euro 11" xfId="581" xr:uid="{00000000-0005-0000-0000-000045020000}"/>
    <cellStyle name="Euro 11 2" xfId="582" xr:uid="{00000000-0005-0000-0000-000046020000}"/>
    <cellStyle name="Euro 11 2 2" xfId="583" xr:uid="{00000000-0005-0000-0000-000047020000}"/>
    <cellStyle name="Euro 11 2 2 2" xfId="1743" xr:uid="{00000000-0005-0000-0000-0000CF060000}"/>
    <cellStyle name="Euro 11 2 2 3" xfId="1631" xr:uid="{00000000-0005-0000-0000-00005F060000}"/>
    <cellStyle name="Euro 11 2 3" xfId="584" xr:uid="{00000000-0005-0000-0000-000048020000}"/>
    <cellStyle name="Euro 11 2 4" xfId="1742" xr:uid="{00000000-0005-0000-0000-0000CE060000}"/>
    <cellStyle name="Euro 11 3" xfId="585" xr:uid="{00000000-0005-0000-0000-000049020000}"/>
    <cellStyle name="Euro 11 3 2" xfId="1744" xr:uid="{00000000-0005-0000-0000-0000D0060000}"/>
    <cellStyle name="Euro 11 3 2 2" xfId="12575" xr:uid="{00000000-0005-0000-0000-00001F310000}"/>
    <cellStyle name="Euro 11 3 3" xfId="1630" xr:uid="{00000000-0005-0000-0000-00005E060000}"/>
    <cellStyle name="Euro 11 3 4" xfId="12576" xr:uid="{00000000-0005-0000-0000-000020310000}"/>
    <cellStyle name="Euro 11 4" xfId="586" xr:uid="{00000000-0005-0000-0000-00004A020000}"/>
    <cellStyle name="Euro 11 5" xfId="1741" xr:uid="{00000000-0005-0000-0000-0000CD060000}"/>
    <cellStyle name="Euro 12" xfId="587" xr:uid="{00000000-0005-0000-0000-00004B020000}"/>
    <cellStyle name="Euro 12 2" xfId="588" xr:uid="{00000000-0005-0000-0000-00004C020000}"/>
    <cellStyle name="Euro 12 2 2" xfId="589" xr:uid="{00000000-0005-0000-0000-00004D020000}"/>
    <cellStyle name="Euro 12 2 2 2" xfId="1747" xr:uid="{00000000-0005-0000-0000-0000D3060000}"/>
    <cellStyle name="Euro 12 2 2 3" xfId="1633" xr:uid="{00000000-0005-0000-0000-000061060000}"/>
    <cellStyle name="Euro 12 2 3" xfId="590" xr:uid="{00000000-0005-0000-0000-00004E020000}"/>
    <cellStyle name="Euro 12 2 4" xfId="1746" xr:uid="{00000000-0005-0000-0000-0000D2060000}"/>
    <cellStyle name="Euro 12 3" xfId="591" xr:uid="{00000000-0005-0000-0000-00004F020000}"/>
    <cellStyle name="Euro 12 3 2" xfId="1748" xr:uid="{00000000-0005-0000-0000-0000D4060000}"/>
    <cellStyle name="Euro 12 3 2 2" xfId="12577" xr:uid="{00000000-0005-0000-0000-000021310000}"/>
    <cellStyle name="Euro 12 3 3" xfId="1632" xr:uid="{00000000-0005-0000-0000-000060060000}"/>
    <cellStyle name="Euro 12 3 4" xfId="12578" xr:uid="{00000000-0005-0000-0000-000022310000}"/>
    <cellStyle name="Euro 12 4" xfId="592" xr:uid="{00000000-0005-0000-0000-000050020000}"/>
    <cellStyle name="Euro 12 5" xfId="1745" xr:uid="{00000000-0005-0000-0000-0000D1060000}"/>
    <cellStyle name="Euro 13" xfId="593" xr:uid="{00000000-0005-0000-0000-000051020000}"/>
    <cellStyle name="Euro 13 2" xfId="594" xr:uid="{00000000-0005-0000-0000-000052020000}"/>
    <cellStyle name="Euro 13 2 2" xfId="595" xr:uid="{00000000-0005-0000-0000-000053020000}"/>
    <cellStyle name="Euro 13 2 2 2" xfId="1751" xr:uid="{00000000-0005-0000-0000-0000D7060000}"/>
    <cellStyle name="Euro 13 2 2 3" xfId="1635" xr:uid="{00000000-0005-0000-0000-000063060000}"/>
    <cellStyle name="Euro 13 2 3" xfId="596" xr:uid="{00000000-0005-0000-0000-000054020000}"/>
    <cellStyle name="Euro 13 2 4" xfId="1750" xr:uid="{00000000-0005-0000-0000-0000D6060000}"/>
    <cellStyle name="Euro 13 3" xfId="597" xr:uid="{00000000-0005-0000-0000-000055020000}"/>
    <cellStyle name="Euro 13 3 2" xfId="1752" xr:uid="{00000000-0005-0000-0000-0000D8060000}"/>
    <cellStyle name="Euro 13 3 2 2" xfId="12579" xr:uid="{00000000-0005-0000-0000-000023310000}"/>
    <cellStyle name="Euro 13 3 3" xfId="1634" xr:uid="{00000000-0005-0000-0000-000062060000}"/>
    <cellStyle name="Euro 13 3 4" xfId="12580" xr:uid="{00000000-0005-0000-0000-000024310000}"/>
    <cellStyle name="Euro 13 4" xfId="598" xr:uid="{00000000-0005-0000-0000-000056020000}"/>
    <cellStyle name="Euro 13 5" xfId="1749" xr:uid="{00000000-0005-0000-0000-0000D5060000}"/>
    <cellStyle name="Euro 14" xfId="599" xr:uid="{00000000-0005-0000-0000-000057020000}"/>
    <cellStyle name="Euro 14 2" xfId="600" xr:uid="{00000000-0005-0000-0000-000058020000}"/>
    <cellStyle name="Euro 14 2 2" xfId="601" xr:uid="{00000000-0005-0000-0000-000059020000}"/>
    <cellStyle name="Euro 14 2 2 2" xfId="1755" xr:uid="{00000000-0005-0000-0000-0000DB060000}"/>
    <cellStyle name="Euro 14 2 2 3" xfId="1637" xr:uid="{00000000-0005-0000-0000-000065060000}"/>
    <cellStyle name="Euro 14 2 3" xfId="602" xr:uid="{00000000-0005-0000-0000-00005A020000}"/>
    <cellStyle name="Euro 14 2 4" xfId="1754" xr:uid="{00000000-0005-0000-0000-0000DA060000}"/>
    <cellStyle name="Euro 14 3" xfId="603" xr:uid="{00000000-0005-0000-0000-00005B020000}"/>
    <cellStyle name="Euro 14 3 2" xfId="1756" xr:uid="{00000000-0005-0000-0000-0000DC060000}"/>
    <cellStyle name="Euro 14 3 2 2" xfId="12581" xr:uid="{00000000-0005-0000-0000-000025310000}"/>
    <cellStyle name="Euro 14 3 3" xfId="1636" xr:uid="{00000000-0005-0000-0000-000064060000}"/>
    <cellStyle name="Euro 14 3 4" xfId="12582" xr:uid="{00000000-0005-0000-0000-000026310000}"/>
    <cellStyle name="Euro 14 4" xfId="604" xr:uid="{00000000-0005-0000-0000-00005C020000}"/>
    <cellStyle name="Euro 14 5" xfId="1753" xr:uid="{00000000-0005-0000-0000-0000D9060000}"/>
    <cellStyle name="Euro 15" xfId="605" xr:uid="{00000000-0005-0000-0000-00005D020000}"/>
    <cellStyle name="Euro 15 2" xfId="606" xr:uid="{00000000-0005-0000-0000-00005E020000}"/>
    <cellStyle name="Euro 15 2 2" xfId="607" xr:uid="{00000000-0005-0000-0000-00005F020000}"/>
    <cellStyle name="Euro 15 2 2 2" xfId="1759" xr:uid="{00000000-0005-0000-0000-0000DF060000}"/>
    <cellStyle name="Euro 15 2 2 3" xfId="1638" xr:uid="{00000000-0005-0000-0000-000066060000}"/>
    <cellStyle name="Euro 15 2 3" xfId="608" xr:uid="{00000000-0005-0000-0000-000060020000}"/>
    <cellStyle name="Euro 15 2 4" xfId="1758" xr:uid="{00000000-0005-0000-0000-0000DE060000}"/>
    <cellStyle name="Euro 15 3" xfId="609" xr:uid="{00000000-0005-0000-0000-000061020000}"/>
    <cellStyle name="Euro 15 3 2" xfId="12583" xr:uid="{00000000-0005-0000-0000-000027310000}"/>
    <cellStyle name="Euro 15 3 3" xfId="12584" xr:uid="{00000000-0005-0000-0000-000028310000}"/>
    <cellStyle name="Euro 15 4" xfId="610" xr:uid="{00000000-0005-0000-0000-000062020000}"/>
    <cellStyle name="Euro 15 5" xfId="1757" xr:uid="{00000000-0005-0000-0000-0000DD060000}"/>
    <cellStyle name="Euro 16" xfId="611" xr:uid="{00000000-0005-0000-0000-000063020000}"/>
    <cellStyle name="Euro 16 2" xfId="612" xr:uid="{00000000-0005-0000-0000-000064020000}"/>
    <cellStyle name="Euro 16 2 2" xfId="613" xr:uid="{00000000-0005-0000-0000-000065020000}"/>
    <cellStyle name="Euro 16 2 2 2" xfId="1762" xr:uid="{00000000-0005-0000-0000-0000E2060000}"/>
    <cellStyle name="Euro 16 2 2 3" xfId="1640" xr:uid="{00000000-0005-0000-0000-000068060000}"/>
    <cellStyle name="Euro 16 2 3" xfId="614" xr:uid="{00000000-0005-0000-0000-000066020000}"/>
    <cellStyle name="Euro 16 2 4" xfId="1761" xr:uid="{00000000-0005-0000-0000-0000E1060000}"/>
    <cellStyle name="Euro 16 3" xfId="615" xr:uid="{00000000-0005-0000-0000-000067020000}"/>
    <cellStyle name="Euro 16 3 2" xfId="1763" xr:uid="{00000000-0005-0000-0000-0000E3060000}"/>
    <cellStyle name="Euro 16 3 2 2" xfId="12585" xr:uid="{00000000-0005-0000-0000-000029310000}"/>
    <cellStyle name="Euro 16 3 3" xfId="1639" xr:uid="{00000000-0005-0000-0000-000067060000}"/>
    <cellStyle name="Euro 16 3 4" xfId="12586" xr:uid="{00000000-0005-0000-0000-00002A310000}"/>
    <cellStyle name="Euro 16 4" xfId="616" xr:uid="{00000000-0005-0000-0000-000068020000}"/>
    <cellStyle name="Euro 16 5" xfId="1760" xr:uid="{00000000-0005-0000-0000-0000E0060000}"/>
    <cellStyle name="Euro 17" xfId="617" xr:uid="{00000000-0005-0000-0000-000069020000}"/>
    <cellStyle name="Euro 17 2" xfId="618" xr:uid="{00000000-0005-0000-0000-00006A020000}"/>
    <cellStyle name="Euro 17 2 2" xfId="619" xr:uid="{00000000-0005-0000-0000-00006B020000}"/>
    <cellStyle name="Euro 17 2 2 2" xfId="1766" xr:uid="{00000000-0005-0000-0000-0000E6060000}"/>
    <cellStyle name="Euro 17 2 2 3" xfId="1642" xr:uid="{00000000-0005-0000-0000-00006A060000}"/>
    <cellStyle name="Euro 17 2 3" xfId="620" xr:uid="{00000000-0005-0000-0000-00006C020000}"/>
    <cellStyle name="Euro 17 2 4" xfId="1765" xr:uid="{00000000-0005-0000-0000-0000E5060000}"/>
    <cellStyle name="Euro 17 3" xfId="621" xr:uid="{00000000-0005-0000-0000-00006D020000}"/>
    <cellStyle name="Euro 17 3 2" xfId="1767" xr:uid="{00000000-0005-0000-0000-0000E7060000}"/>
    <cellStyle name="Euro 17 3 2 2" xfId="12587" xr:uid="{00000000-0005-0000-0000-00002B310000}"/>
    <cellStyle name="Euro 17 3 3" xfId="1641" xr:uid="{00000000-0005-0000-0000-000069060000}"/>
    <cellStyle name="Euro 17 3 4" xfId="12588" xr:uid="{00000000-0005-0000-0000-00002C310000}"/>
    <cellStyle name="Euro 17 4" xfId="622" xr:uid="{00000000-0005-0000-0000-00006E020000}"/>
    <cellStyle name="Euro 17 5" xfId="1764" xr:uid="{00000000-0005-0000-0000-0000E4060000}"/>
    <cellStyle name="Euro 18" xfId="623" xr:uid="{00000000-0005-0000-0000-00006F020000}"/>
    <cellStyle name="Euro 18 2" xfId="624" xr:uid="{00000000-0005-0000-0000-000070020000}"/>
    <cellStyle name="Euro 18 2 2" xfId="625" xr:uid="{00000000-0005-0000-0000-000071020000}"/>
    <cellStyle name="Euro 18 2 2 2" xfId="1770" xr:uid="{00000000-0005-0000-0000-0000EA060000}"/>
    <cellStyle name="Euro 18 2 2 3" xfId="1644" xr:uid="{00000000-0005-0000-0000-00006C060000}"/>
    <cellStyle name="Euro 18 2 3" xfId="626" xr:uid="{00000000-0005-0000-0000-000072020000}"/>
    <cellStyle name="Euro 18 2 4" xfId="1769" xr:uid="{00000000-0005-0000-0000-0000E9060000}"/>
    <cellStyle name="Euro 18 3" xfId="627" xr:uid="{00000000-0005-0000-0000-000073020000}"/>
    <cellStyle name="Euro 18 3 2" xfId="1771" xr:uid="{00000000-0005-0000-0000-0000EB060000}"/>
    <cellStyle name="Euro 18 3 2 2" xfId="12589" xr:uid="{00000000-0005-0000-0000-00002D310000}"/>
    <cellStyle name="Euro 18 3 3" xfId="1643" xr:uid="{00000000-0005-0000-0000-00006B060000}"/>
    <cellStyle name="Euro 18 3 4" xfId="12590" xr:uid="{00000000-0005-0000-0000-00002E310000}"/>
    <cellStyle name="Euro 18 4" xfId="628" xr:uid="{00000000-0005-0000-0000-000074020000}"/>
    <cellStyle name="Euro 18 5" xfId="1768" xr:uid="{00000000-0005-0000-0000-0000E8060000}"/>
    <cellStyle name="Euro 19" xfId="629" xr:uid="{00000000-0005-0000-0000-000075020000}"/>
    <cellStyle name="Euro 19 2" xfId="630" xr:uid="{00000000-0005-0000-0000-000076020000}"/>
    <cellStyle name="Euro 19 2 2" xfId="631" xr:uid="{00000000-0005-0000-0000-000077020000}"/>
    <cellStyle name="Euro 19 2 2 2" xfId="1774" xr:uid="{00000000-0005-0000-0000-0000EE060000}"/>
    <cellStyle name="Euro 19 2 2 3" xfId="1646" xr:uid="{00000000-0005-0000-0000-00006E060000}"/>
    <cellStyle name="Euro 19 2 3" xfId="632" xr:uid="{00000000-0005-0000-0000-000078020000}"/>
    <cellStyle name="Euro 19 2 4" xfId="1773" xr:uid="{00000000-0005-0000-0000-0000ED060000}"/>
    <cellStyle name="Euro 19 3" xfId="633" xr:uid="{00000000-0005-0000-0000-000079020000}"/>
    <cellStyle name="Euro 19 3 2" xfId="1775" xr:uid="{00000000-0005-0000-0000-0000EF060000}"/>
    <cellStyle name="Euro 19 3 3" xfId="1645" xr:uid="{00000000-0005-0000-0000-00006D060000}"/>
    <cellStyle name="Euro 19 4" xfId="634" xr:uid="{00000000-0005-0000-0000-00007A020000}"/>
    <cellStyle name="Euro 19 5" xfId="1772" xr:uid="{00000000-0005-0000-0000-0000EC060000}"/>
    <cellStyle name="Euro 2" xfId="635" xr:uid="{00000000-0005-0000-0000-00007B020000}"/>
    <cellStyle name="Euro 2 2" xfId="636" xr:uid="{00000000-0005-0000-0000-00007C020000}"/>
    <cellStyle name="Euro 2 2 2" xfId="637" xr:uid="{00000000-0005-0000-0000-00007D020000}"/>
    <cellStyle name="Euro 2 2 2 2" xfId="1778" xr:uid="{00000000-0005-0000-0000-0000F2060000}"/>
    <cellStyle name="Euro 2 2 2 3" xfId="1648" xr:uid="{00000000-0005-0000-0000-000070060000}"/>
    <cellStyle name="Euro 2 2 3" xfId="638" xr:uid="{00000000-0005-0000-0000-00007E020000}"/>
    <cellStyle name="Euro 2 2 4" xfId="1777" xr:uid="{00000000-0005-0000-0000-0000F1060000}"/>
    <cellStyle name="Euro 2 3" xfId="639" xr:uid="{00000000-0005-0000-0000-00007F020000}"/>
    <cellStyle name="Euro 2 3 2" xfId="1779" xr:uid="{00000000-0005-0000-0000-0000F3060000}"/>
    <cellStyle name="Euro 2 3 2 2" xfId="12591" xr:uid="{00000000-0005-0000-0000-00002F310000}"/>
    <cellStyle name="Euro 2 3 3" xfId="1647" xr:uid="{00000000-0005-0000-0000-00006F060000}"/>
    <cellStyle name="Euro 2 4" xfId="640" xr:uid="{00000000-0005-0000-0000-000080020000}"/>
    <cellStyle name="Euro 2 4 2" xfId="12592" xr:uid="{00000000-0005-0000-0000-000030310000}"/>
    <cellStyle name="Euro 2 4 3" xfId="12593" xr:uid="{00000000-0005-0000-0000-000031310000}"/>
    <cellStyle name="Euro 2 5" xfId="1776" xr:uid="{00000000-0005-0000-0000-0000F0060000}"/>
    <cellStyle name="Euro 2 5 2" xfId="12594" xr:uid="{00000000-0005-0000-0000-000032310000}"/>
    <cellStyle name="Euro 2 6" xfId="12595" xr:uid="{00000000-0005-0000-0000-000033310000}"/>
    <cellStyle name="Euro 2 7" xfId="12596" xr:uid="{00000000-0005-0000-0000-000034310000}"/>
    <cellStyle name="Euro 2 8" xfId="12597" xr:uid="{00000000-0005-0000-0000-000035310000}"/>
    <cellStyle name="Euro 20" xfId="641" xr:uid="{00000000-0005-0000-0000-000081020000}"/>
    <cellStyle name="Euro 20 2" xfId="642" xr:uid="{00000000-0005-0000-0000-000082020000}"/>
    <cellStyle name="Euro 20 2 2" xfId="643" xr:uid="{00000000-0005-0000-0000-000083020000}"/>
    <cellStyle name="Euro 20 2 2 2" xfId="1782" xr:uid="{00000000-0005-0000-0000-0000F6060000}"/>
    <cellStyle name="Euro 20 2 2 3" xfId="1650" xr:uid="{00000000-0005-0000-0000-000072060000}"/>
    <cellStyle name="Euro 20 2 3" xfId="644" xr:uid="{00000000-0005-0000-0000-000084020000}"/>
    <cellStyle name="Euro 20 2 4" xfId="1781" xr:uid="{00000000-0005-0000-0000-0000F5060000}"/>
    <cellStyle name="Euro 20 3" xfId="645" xr:uid="{00000000-0005-0000-0000-000085020000}"/>
    <cellStyle name="Euro 20 3 2" xfId="1783" xr:uid="{00000000-0005-0000-0000-0000F7060000}"/>
    <cellStyle name="Euro 20 3 3" xfId="1649" xr:uid="{00000000-0005-0000-0000-000071060000}"/>
    <cellStyle name="Euro 20 4" xfId="646" xr:uid="{00000000-0005-0000-0000-000086020000}"/>
    <cellStyle name="Euro 20 5" xfId="1780" xr:uid="{00000000-0005-0000-0000-0000F4060000}"/>
    <cellStyle name="Euro 21" xfId="647" xr:uid="{00000000-0005-0000-0000-000087020000}"/>
    <cellStyle name="Euro 21 2" xfId="648" xr:uid="{00000000-0005-0000-0000-000088020000}"/>
    <cellStyle name="Euro 21 2 2" xfId="649" xr:uid="{00000000-0005-0000-0000-000089020000}"/>
    <cellStyle name="Euro 21 2 2 2" xfId="1786" xr:uid="{00000000-0005-0000-0000-0000FA060000}"/>
    <cellStyle name="Euro 21 2 2 3" xfId="1651" xr:uid="{00000000-0005-0000-0000-000073060000}"/>
    <cellStyle name="Euro 21 2 3" xfId="650" xr:uid="{00000000-0005-0000-0000-00008A020000}"/>
    <cellStyle name="Euro 21 2 4" xfId="1785" xr:uid="{00000000-0005-0000-0000-0000F9060000}"/>
    <cellStyle name="Euro 21 3" xfId="651" xr:uid="{00000000-0005-0000-0000-00008B020000}"/>
    <cellStyle name="Euro 21 3 2" xfId="12598" xr:uid="{00000000-0005-0000-0000-000036310000}"/>
    <cellStyle name="Euro 21 4" xfId="652" xr:uid="{00000000-0005-0000-0000-00008C020000}"/>
    <cellStyle name="Euro 21 5" xfId="1784" xr:uid="{00000000-0005-0000-0000-0000F8060000}"/>
    <cellStyle name="Euro 22" xfId="653" xr:uid="{00000000-0005-0000-0000-00008D020000}"/>
    <cellStyle name="Euro 22 2" xfId="654" xr:uid="{00000000-0005-0000-0000-00008E020000}"/>
    <cellStyle name="Euro 22 2 2" xfId="655" xr:uid="{00000000-0005-0000-0000-00008F020000}"/>
    <cellStyle name="Euro 22 2 2 2" xfId="1789" xr:uid="{00000000-0005-0000-0000-0000FD060000}"/>
    <cellStyle name="Euro 22 2 2 3" xfId="1653" xr:uid="{00000000-0005-0000-0000-000075060000}"/>
    <cellStyle name="Euro 22 2 3" xfId="656" xr:uid="{00000000-0005-0000-0000-000090020000}"/>
    <cellStyle name="Euro 22 2 4" xfId="1788" xr:uid="{00000000-0005-0000-0000-0000FC060000}"/>
    <cellStyle name="Euro 22 3" xfId="657" xr:uid="{00000000-0005-0000-0000-000091020000}"/>
    <cellStyle name="Euro 22 3 2" xfId="1790" xr:uid="{00000000-0005-0000-0000-0000FE060000}"/>
    <cellStyle name="Euro 22 3 3" xfId="1652" xr:uid="{00000000-0005-0000-0000-000074060000}"/>
    <cellStyle name="Euro 22 4" xfId="658" xr:uid="{00000000-0005-0000-0000-000092020000}"/>
    <cellStyle name="Euro 22 5" xfId="1787" xr:uid="{00000000-0005-0000-0000-0000FB060000}"/>
    <cellStyle name="Euro 23" xfId="659" xr:uid="{00000000-0005-0000-0000-000093020000}"/>
    <cellStyle name="Euro 23 2" xfId="660" xr:uid="{00000000-0005-0000-0000-000094020000}"/>
    <cellStyle name="Euro 23 2 2" xfId="661" xr:uid="{00000000-0005-0000-0000-000095020000}"/>
    <cellStyle name="Euro 23 2 2 2" xfId="1793" xr:uid="{00000000-0005-0000-0000-000001070000}"/>
    <cellStyle name="Euro 23 2 2 3" xfId="1655" xr:uid="{00000000-0005-0000-0000-000077060000}"/>
    <cellStyle name="Euro 23 2 3" xfId="662" xr:uid="{00000000-0005-0000-0000-000096020000}"/>
    <cellStyle name="Euro 23 2 4" xfId="1792" xr:uid="{00000000-0005-0000-0000-000000070000}"/>
    <cellStyle name="Euro 23 3" xfId="663" xr:uid="{00000000-0005-0000-0000-000097020000}"/>
    <cellStyle name="Euro 23 3 2" xfId="1794" xr:uid="{00000000-0005-0000-0000-000002070000}"/>
    <cellStyle name="Euro 23 3 3" xfId="1654" xr:uid="{00000000-0005-0000-0000-000076060000}"/>
    <cellStyle name="Euro 23 4" xfId="664" xr:uid="{00000000-0005-0000-0000-000098020000}"/>
    <cellStyle name="Euro 23 5" xfId="1791" xr:uid="{00000000-0005-0000-0000-0000FF060000}"/>
    <cellStyle name="Euro 24" xfId="665" xr:uid="{00000000-0005-0000-0000-000099020000}"/>
    <cellStyle name="Euro 24 2" xfId="666" xr:uid="{00000000-0005-0000-0000-00009A020000}"/>
    <cellStyle name="Euro 24 2 2" xfId="667" xr:uid="{00000000-0005-0000-0000-00009B020000}"/>
    <cellStyle name="Euro 24 2 2 2" xfId="1797" xr:uid="{00000000-0005-0000-0000-000005070000}"/>
    <cellStyle name="Euro 24 2 2 3" xfId="1657" xr:uid="{00000000-0005-0000-0000-000079060000}"/>
    <cellStyle name="Euro 24 2 3" xfId="668" xr:uid="{00000000-0005-0000-0000-00009C020000}"/>
    <cellStyle name="Euro 24 2 4" xfId="1796" xr:uid="{00000000-0005-0000-0000-000004070000}"/>
    <cellStyle name="Euro 24 3" xfId="669" xr:uid="{00000000-0005-0000-0000-00009D020000}"/>
    <cellStyle name="Euro 24 3 2" xfId="1798" xr:uid="{00000000-0005-0000-0000-000006070000}"/>
    <cellStyle name="Euro 24 3 3" xfId="1656" xr:uid="{00000000-0005-0000-0000-000078060000}"/>
    <cellStyle name="Euro 24 4" xfId="670" xr:uid="{00000000-0005-0000-0000-00009E020000}"/>
    <cellStyle name="Euro 24 5" xfId="1795" xr:uid="{00000000-0005-0000-0000-000003070000}"/>
    <cellStyle name="Euro 25" xfId="671" xr:uid="{00000000-0005-0000-0000-00009F020000}"/>
    <cellStyle name="Euro 25 2" xfId="672" xr:uid="{00000000-0005-0000-0000-0000A0020000}"/>
    <cellStyle name="Euro 25 2 2" xfId="673" xr:uid="{00000000-0005-0000-0000-0000A1020000}"/>
    <cellStyle name="Euro 25 2 2 2" xfId="1801" xr:uid="{00000000-0005-0000-0000-000009070000}"/>
    <cellStyle name="Euro 25 2 2 3" xfId="1659" xr:uid="{00000000-0005-0000-0000-00007B060000}"/>
    <cellStyle name="Euro 25 2 3" xfId="674" xr:uid="{00000000-0005-0000-0000-0000A2020000}"/>
    <cellStyle name="Euro 25 2 4" xfId="1800" xr:uid="{00000000-0005-0000-0000-000008070000}"/>
    <cellStyle name="Euro 25 3" xfId="675" xr:uid="{00000000-0005-0000-0000-0000A3020000}"/>
    <cellStyle name="Euro 25 3 2" xfId="1802" xr:uid="{00000000-0005-0000-0000-00000A070000}"/>
    <cellStyle name="Euro 25 3 3" xfId="1658" xr:uid="{00000000-0005-0000-0000-00007A060000}"/>
    <cellStyle name="Euro 25 4" xfId="676" xr:uid="{00000000-0005-0000-0000-0000A4020000}"/>
    <cellStyle name="Euro 25 5" xfId="1799" xr:uid="{00000000-0005-0000-0000-000007070000}"/>
    <cellStyle name="Euro 26" xfId="677" xr:uid="{00000000-0005-0000-0000-0000A5020000}"/>
    <cellStyle name="Euro 26 2" xfId="678" xr:uid="{00000000-0005-0000-0000-0000A6020000}"/>
    <cellStyle name="Euro 26 2 2" xfId="679" xr:uid="{00000000-0005-0000-0000-0000A7020000}"/>
    <cellStyle name="Euro 26 2 2 2" xfId="1805" xr:uid="{00000000-0005-0000-0000-00000D070000}"/>
    <cellStyle name="Euro 26 2 2 3" xfId="1661" xr:uid="{00000000-0005-0000-0000-00007D060000}"/>
    <cellStyle name="Euro 26 2 3" xfId="680" xr:uid="{00000000-0005-0000-0000-0000A8020000}"/>
    <cellStyle name="Euro 26 2 4" xfId="1804" xr:uid="{00000000-0005-0000-0000-00000C070000}"/>
    <cellStyle name="Euro 26 3" xfId="681" xr:uid="{00000000-0005-0000-0000-0000A9020000}"/>
    <cellStyle name="Euro 26 3 2" xfId="1806" xr:uid="{00000000-0005-0000-0000-00000E070000}"/>
    <cellStyle name="Euro 26 3 3" xfId="1660" xr:uid="{00000000-0005-0000-0000-00007C060000}"/>
    <cellStyle name="Euro 26 4" xfId="682" xr:uid="{00000000-0005-0000-0000-0000AA020000}"/>
    <cellStyle name="Euro 26 5" xfId="1803" xr:uid="{00000000-0005-0000-0000-00000B070000}"/>
    <cellStyle name="Euro 27" xfId="683" xr:uid="{00000000-0005-0000-0000-0000AB020000}"/>
    <cellStyle name="Euro 27 2" xfId="684" xr:uid="{00000000-0005-0000-0000-0000AC020000}"/>
    <cellStyle name="Euro 27 2 2" xfId="685" xr:uid="{00000000-0005-0000-0000-0000AD020000}"/>
    <cellStyle name="Euro 27 2 2 2" xfId="1809" xr:uid="{00000000-0005-0000-0000-000011070000}"/>
    <cellStyle name="Euro 27 2 2 3" xfId="1663" xr:uid="{00000000-0005-0000-0000-00007F060000}"/>
    <cellStyle name="Euro 27 2 3" xfId="686" xr:uid="{00000000-0005-0000-0000-0000AE020000}"/>
    <cellStyle name="Euro 27 2 4" xfId="1808" xr:uid="{00000000-0005-0000-0000-000010070000}"/>
    <cellStyle name="Euro 27 3" xfId="687" xr:uid="{00000000-0005-0000-0000-0000AF020000}"/>
    <cellStyle name="Euro 27 3 2" xfId="1810" xr:uid="{00000000-0005-0000-0000-000012070000}"/>
    <cellStyle name="Euro 27 3 3" xfId="1662" xr:uid="{00000000-0005-0000-0000-00007E060000}"/>
    <cellStyle name="Euro 27 4" xfId="688" xr:uid="{00000000-0005-0000-0000-0000B0020000}"/>
    <cellStyle name="Euro 27 5" xfId="1807" xr:uid="{00000000-0005-0000-0000-00000F070000}"/>
    <cellStyle name="Euro 28" xfId="689" xr:uid="{00000000-0005-0000-0000-0000B1020000}"/>
    <cellStyle name="Euro 28 2" xfId="690" xr:uid="{00000000-0005-0000-0000-0000B2020000}"/>
    <cellStyle name="Euro 28 2 2" xfId="691" xr:uid="{00000000-0005-0000-0000-0000B3020000}"/>
    <cellStyle name="Euro 28 2 2 2" xfId="1813" xr:uid="{00000000-0005-0000-0000-000015070000}"/>
    <cellStyle name="Euro 28 2 2 3" xfId="1664" xr:uid="{00000000-0005-0000-0000-000080060000}"/>
    <cellStyle name="Euro 28 2 3" xfId="692" xr:uid="{00000000-0005-0000-0000-0000B4020000}"/>
    <cellStyle name="Euro 28 2 4" xfId="1812" xr:uid="{00000000-0005-0000-0000-000014070000}"/>
    <cellStyle name="Euro 28 3" xfId="693" xr:uid="{00000000-0005-0000-0000-0000B5020000}"/>
    <cellStyle name="Euro 28 3 2" xfId="12599" xr:uid="{00000000-0005-0000-0000-000037310000}"/>
    <cellStyle name="Euro 28 4" xfId="694" xr:uid="{00000000-0005-0000-0000-0000B6020000}"/>
    <cellStyle name="Euro 28 5" xfId="1811" xr:uid="{00000000-0005-0000-0000-000013070000}"/>
    <cellStyle name="Euro 29" xfId="695" xr:uid="{00000000-0005-0000-0000-0000B7020000}"/>
    <cellStyle name="Euro 29 2" xfId="696" xr:uid="{00000000-0005-0000-0000-0000B8020000}"/>
    <cellStyle name="Euro 29 2 2" xfId="697" xr:uid="{00000000-0005-0000-0000-0000B9020000}"/>
    <cellStyle name="Euro 29 2 2 2" xfId="1816" xr:uid="{00000000-0005-0000-0000-000018070000}"/>
    <cellStyle name="Euro 29 2 2 3" xfId="1666" xr:uid="{00000000-0005-0000-0000-000082060000}"/>
    <cellStyle name="Euro 29 2 3" xfId="698" xr:uid="{00000000-0005-0000-0000-0000BA020000}"/>
    <cellStyle name="Euro 29 2 4" xfId="1815" xr:uid="{00000000-0005-0000-0000-000017070000}"/>
    <cellStyle name="Euro 29 3" xfId="699" xr:uid="{00000000-0005-0000-0000-0000BB020000}"/>
    <cellStyle name="Euro 29 3 2" xfId="1817" xr:uid="{00000000-0005-0000-0000-000019070000}"/>
    <cellStyle name="Euro 29 3 3" xfId="1665" xr:uid="{00000000-0005-0000-0000-000081060000}"/>
    <cellStyle name="Euro 29 4" xfId="700" xr:uid="{00000000-0005-0000-0000-0000BC020000}"/>
    <cellStyle name="Euro 29 5" xfId="1814" xr:uid="{00000000-0005-0000-0000-000016070000}"/>
    <cellStyle name="Euro 3" xfId="701" xr:uid="{00000000-0005-0000-0000-0000BD020000}"/>
    <cellStyle name="Euro 3 2" xfId="702" xr:uid="{00000000-0005-0000-0000-0000BE020000}"/>
    <cellStyle name="Euro 3 2 2" xfId="703" xr:uid="{00000000-0005-0000-0000-0000BF020000}"/>
    <cellStyle name="Euro 3 2 2 2" xfId="1819" xr:uid="{00000000-0005-0000-0000-00001B070000}"/>
    <cellStyle name="Euro 3 2 2 3" xfId="1667" xr:uid="{00000000-0005-0000-0000-000083060000}"/>
    <cellStyle name="Euro 3 2 3" xfId="704" xr:uid="{00000000-0005-0000-0000-0000C0020000}"/>
    <cellStyle name="Euro 3 2 4" xfId="1818" xr:uid="{00000000-0005-0000-0000-00001A070000}"/>
    <cellStyle name="Euro 3 3" xfId="705" xr:uid="{00000000-0005-0000-0000-0000C1020000}"/>
    <cellStyle name="Euro 3 3 2" xfId="12600" xr:uid="{00000000-0005-0000-0000-000038310000}"/>
    <cellStyle name="Euro 3 3 3" xfId="12601" xr:uid="{00000000-0005-0000-0000-000039310000}"/>
    <cellStyle name="Euro 3 4" xfId="1498" xr:uid="{00000000-0005-0000-0000-0000DA050000}"/>
    <cellStyle name="Euro 3 5" xfId="12602" xr:uid="{00000000-0005-0000-0000-00003A310000}"/>
    <cellStyle name="Euro 3 6" xfId="12603" xr:uid="{00000000-0005-0000-0000-00003B310000}"/>
    <cellStyle name="Euro 3 7" xfId="12604" xr:uid="{00000000-0005-0000-0000-00003C310000}"/>
    <cellStyle name="Euro 30" xfId="706" xr:uid="{00000000-0005-0000-0000-0000C2020000}"/>
    <cellStyle name="Euro 30 2" xfId="707" xr:uid="{00000000-0005-0000-0000-0000C3020000}"/>
    <cellStyle name="Euro 30 2 2" xfId="708" xr:uid="{00000000-0005-0000-0000-0000C4020000}"/>
    <cellStyle name="Euro 30 2 2 2" xfId="1822" xr:uid="{00000000-0005-0000-0000-00001E070000}"/>
    <cellStyle name="Euro 30 2 2 3" xfId="1669" xr:uid="{00000000-0005-0000-0000-000085060000}"/>
    <cellStyle name="Euro 30 2 3" xfId="709" xr:uid="{00000000-0005-0000-0000-0000C5020000}"/>
    <cellStyle name="Euro 30 2 4" xfId="1821" xr:uid="{00000000-0005-0000-0000-00001D070000}"/>
    <cellStyle name="Euro 30 3" xfId="710" xr:uid="{00000000-0005-0000-0000-0000C6020000}"/>
    <cellStyle name="Euro 30 3 2" xfId="1823" xr:uid="{00000000-0005-0000-0000-00001F070000}"/>
    <cellStyle name="Euro 30 3 3" xfId="1668" xr:uid="{00000000-0005-0000-0000-000084060000}"/>
    <cellStyle name="Euro 30 4" xfId="711" xr:uid="{00000000-0005-0000-0000-0000C7020000}"/>
    <cellStyle name="Euro 30 5" xfId="1820" xr:uid="{00000000-0005-0000-0000-00001C070000}"/>
    <cellStyle name="Euro 31" xfId="712" xr:uid="{00000000-0005-0000-0000-0000C8020000}"/>
    <cellStyle name="Euro 31 2" xfId="713" xr:uid="{00000000-0005-0000-0000-0000C9020000}"/>
    <cellStyle name="Euro 31 2 2" xfId="714" xr:uid="{00000000-0005-0000-0000-0000CA020000}"/>
    <cellStyle name="Euro 31 2 2 2" xfId="1826" xr:uid="{00000000-0005-0000-0000-000022070000}"/>
    <cellStyle name="Euro 31 2 2 3" xfId="1671" xr:uid="{00000000-0005-0000-0000-000087060000}"/>
    <cellStyle name="Euro 31 2 3" xfId="715" xr:uid="{00000000-0005-0000-0000-0000CB020000}"/>
    <cellStyle name="Euro 31 2 4" xfId="1825" xr:uid="{00000000-0005-0000-0000-000021070000}"/>
    <cellStyle name="Euro 31 3" xfId="716" xr:uid="{00000000-0005-0000-0000-0000CC020000}"/>
    <cellStyle name="Euro 31 3 2" xfId="1827" xr:uid="{00000000-0005-0000-0000-000023070000}"/>
    <cellStyle name="Euro 31 3 3" xfId="1670" xr:uid="{00000000-0005-0000-0000-000086060000}"/>
    <cellStyle name="Euro 31 4" xfId="717" xr:uid="{00000000-0005-0000-0000-0000CD020000}"/>
    <cellStyle name="Euro 31 5" xfId="1824" xr:uid="{00000000-0005-0000-0000-000020070000}"/>
    <cellStyle name="Euro 32" xfId="718" xr:uid="{00000000-0005-0000-0000-0000CE020000}"/>
    <cellStyle name="Euro 32 2" xfId="719" xr:uid="{00000000-0005-0000-0000-0000CF020000}"/>
    <cellStyle name="Euro 32 2 2" xfId="720" xr:uid="{00000000-0005-0000-0000-0000D0020000}"/>
    <cellStyle name="Euro 32 2 2 2" xfId="1830" xr:uid="{00000000-0005-0000-0000-000026070000}"/>
    <cellStyle name="Euro 32 2 2 3" xfId="1673" xr:uid="{00000000-0005-0000-0000-000089060000}"/>
    <cellStyle name="Euro 32 2 3" xfId="721" xr:uid="{00000000-0005-0000-0000-0000D1020000}"/>
    <cellStyle name="Euro 32 2 4" xfId="1829" xr:uid="{00000000-0005-0000-0000-000025070000}"/>
    <cellStyle name="Euro 32 3" xfId="722" xr:uid="{00000000-0005-0000-0000-0000D2020000}"/>
    <cellStyle name="Euro 32 3 2" xfId="1831" xr:uid="{00000000-0005-0000-0000-000027070000}"/>
    <cellStyle name="Euro 32 3 3" xfId="1672" xr:uid="{00000000-0005-0000-0000-000088060000}"/>
    <cellStyle name="Euro 32 4" xfId="723" xr:uid="{00000000-0005-0000-0000-0000D3020000}"/>
    <cellStyle name="Euro 32 5" xfId="1828" xr:uid="{00000000-0005-0000-0000-000024070000}"/>
    <cellStyle name="Euro 33" xfId="724" xr:uid="{00000000-0005-0000-0000-0000D4020000}"/>
    <cellStyle name="Euro 33 2" xfId="725" xr:uid="{00000000-0005-0000-0000-0000D5020000}"/>
    <cellStyle name="Euro 33 2 2" xfId="726" xr:uid="{00000000-0005-0000-0000-0000D6020000}"/>
    <cellStyle name="Euro 33 2 2 2" xfId="1834" xr:uid="{00000000-0005-0000-0000-00002A070000}"/>
    <cellStyle name="Euro 33 2 2 3" xfId="1675" xr:uid="{00000000-0005-0000-0000-00008B060000}"/>
    <cellStyle name="Euro 33 2 3" xfId="727" xr:uid="{00000000-0005-0000-0000-0000D7020000}"/>
    <cellStyle name="Euro 33 2 4" xfId="1833" xr:uid="{00000000-0005-0000-0000-000029070000}"/>
    <cellStyle name="Euro 33 3" xfId="728" xr:uid="{00000000-0005-0000-0000-0000D8020000}"/>
    <cellStyle name="Euro 33 3 2" xfId="1835" xr:uid="{00000000-0005-0000-0000-00002B070000}"/>
    <cellStyle name="Euro 33 3 3" xfId="1674" xr:uid="{00000000-0005-0000-0000-00008A060000}"/>
    <cellStyle name="Euro 33 4" xfId="729" xr:uid="{00000000-0005-0000-0000-0000D9020000}"/>
    <cellStyle name="Euro 33 5" xfId="1832" xr:uid="{00000000-0005-0000-0000-000028070000}"/>
    <cellStyle name="Euro 34" xfId="730" xr:uid="{00000000-0005-0000-0000-0000DA020000}"/>
    <cellStyle name="Euro 34 2" xfId="731" xr:uid="{00000000-0005-0000-0000-0000DB020000}"/>
    <cellStyle name="Euro 34 2 2" xfId="732" xr:uid="{00000000-0005-0000-0000-0000DC020000}"/>
    <cellStyle name="Euro 34 2 2 2" xfId="1838" xr:uid="{00000000-0005-0000-0000-00002E070000}"/>
    <cellStyle name="Euro 34 2 2 3" xfId="1676" xr:uid="{00000000-0005-0000-0000-00008C060000}"/>
    <cellStyle name="Euro 34 2 3" xfId="733" xr:uid="{00000000-0005-0000-0000-0000DD020000}"/>
    <cellStyle name="Euro 34 2 4" xfId="1837" xr:uid="{00000000-0005-0000-0000-00002D070000}"/>
    <cellStyle name="Euro 34 3" xfId="734" xr:uid="{00000000-0005-0000-0000-0000DE020000}"/>
    <cellStyle name="Euro 34 3 2" xfId="12605" xr:uid="{00000000-0005-0000-0000-00003D310000}"/>
    <cellStyle name="Euro 34 4" xfId="735" xr:uid="{00000000-0005-0000-0000-0000DF020000}"/>
    <cellStyle name="Euro 34 5" xfId="1836" xr:uid="{00000000-0005-0000-0000-00002C070000}"/>
    <cellStyle name="Euro 35" xfId="736" xr:uid="{00000000-0005-0000-0000-0000E0020000}"/>
    <cellStyle name="Euro 35 2" xfId="737" xr:uid="{00000000-0005-0000-0000-0000E1020000}"/>
    <cellStyle name="Euro 35 2 2" xfId="738" xr:uid="{00000000-0005-0000-0000-0000E2020000}"/>
    <cellStyle name="Euro 35 2 2 2" xfId="1841" xr:uid="{00000000-0005-0000-0000-000031070000}"/>
    <cellStyle name="Euro 35 2 2 3" xfId="1678" xr:uid="{00000000-0005-0000-0000-00008E060000}"/>
    <cellStyle name="Euro 35 2 3" xfId="739" xr:uid="{00000000-0005-0000-0000-0000E3020000}"/>
    <cellStyle name="Euro 35 2 4" xfId="1840" xr:uid="{00000000-0005-0000-0000-000030070000}"/>
    <cellStyle name="Euro 35 3" xfId="740" xr:uid="{00000000-0005-0000-0000-0000E4020000}"/>
    <cellStyle name="Euro 35 3 2" xfId="1842" xr:uid="{00000000-0005-0000-0000-000032070000}"/>
    <cellStyle name="Euro 35 3 3" xfId="1677" xr:uid="{00000000-0005-0000-0000-00008D060000}"/>
    <cellStyle name="Euro 35 4" xfId="741" xr:uid="{00000000-0005-0000-0000-0000E5020000}"/>
    <cellStyle name="Euro 35 5" xfId="1839" xr:uid="{00000000-0005-0000-0000-00002F070000}"/>
    <cellStyle name="Euro 36" xfId="742" xr:uid="{00000000-0005-0000-0000-0000E6020000}"/>
    <cellStyle name="Euro 36 2" xfId="743" xr:uid="{00000000-0005-0000-0000-0000E7020000}"/>
    <cellStyle name="Euro 36 2 2" xfId="744" xr:uid="{00000000-0005-0000-0000-0000E8020000}"/>
    <cellStyle name="Euro 36 2 2 2" xfId="1845" xr:uid="{00000000-0005-0000-0000-000035070000}"/>
    <cellStyle name="Euro 36 2 2 3" xfId="1680" xr:uid="{00000000-0005-0000-0000-000090060000}"/>
    <cellStyle name="Euro 36 2 3" xfId="745" xr:uid="{00000000-0005-0000-0000-0000E9020000}"/>
    <cellStyle name="Euro 36 2 4" xfId="1844" xr:uid="{00000000-0005-0000-0000-000034070000}"/>
    <cellStyle name="Euro 36 3" xfId="746" xr:uid="{00000000-0005-0000-0000-0000EA020000}"/>
    <cellStyle name="Euro 36 3 2" xfId="1846" xr:uid="{00000000-0005-0000-0000-000036070000}"/>
    <cellStyle name="Euro 36 3 3" xfId="1679" xr:uid="{00000000-0005-0000-0000-00008F060000}"/>
    <cellStyle name="Euro 36 4" xfId="747" xr:uid="{00000000-0005-0000-0000-0000EB020000}"/>
    <cellStyle name="Euro 36 5" xfId="1843" xr:uid="{00000000-0005-0000-0000-000033070000}"/>
    <cellStyle name="Euro 37" xfId="748" xr:uid="{00000000-0005-0000-0000-0000EC020000}"/>
    <cellStyle name="Euro 37 2" xfId="749" xr:uid="{00000000-0005-0000-0000-0000ED020000}"/>
    <cellStyle name="Euro 37 2 2" xfId="1848" xr:uid="{00000000-0005-0000-0000-000038070000}"/>
    <cellStyle name="Euro 37 2 3" xfId="1681" xr:uid="{00000000-0005-0000-0000-000091060000}"/>
    <cellStyle name="Euro 37 3" xfId="750" xr:uid="{00000000-0005-0000-0000-0000EE020000}"/>
    <cellStyle name="Euro 37 4" xfId="1847" xr:uid="{00000000-0005-0000-0000-000037070000}"/>
    <cellStyle name="Euro 38" xfId="751" xr:uid="{00000000-0005-0000-0000-0000EF020000}"/>
    <cellStyle name="Euro 38 2" xfId="752" xr:uid="{00000000-0005-0000-0000-0000F0020000}"/>
    <cellStyle name="Euro 38 2 2" xfId="1850" xr:uid="{00000000-0005-0000-0000-00003A070000}"/>
    <cellStyle name="Euro 38 2 3" xfId="1682" xr:uid="{00000000-0005-0000-0000-000092060000}"/>
    <cellStyle name="Euro 38 3" xfId="753" xr:uid="{00000000-0005-0000-0000-0000F1020000}"/>
    <cellStyle name="Euro 38 4" xfId="1849" xr:uid="{00000000-0005-0000-0000-000039070000}"/>
    <cellStyle name="Euro 39" xfId="754" xr:uid="{00000000-0005-0000-0000-0000F2020000}"/>
    <cellStyle name="Euro 39 2" xfId="755" xr:uid="{00000000-0005-0000-0000-0000F3020000}"/>
    <cellStyle name="Euro 39 2 2" xfId="1852" xr:uid="{00000000-0005-0000-0000-00003C070000}"/>
    <cellStyle name="Euro 39 2 3" xfId="1683" xr:uid="{00000000-0005-0000-0000-000093060000}"/>
    <cellStyle name="Euro 39 3" xfId="756" xr:uid="{00000000-0005-0000-0000-0000F4020000}"/>
    <cellStyle name="Euro 39 4" xfId="1851" xr:uid="{00000000-0005-0000-0000-00003B070000}"/>
    <cellStyle name="Euro 4" xfId="757" xr:uid="{00000000-0005-0000-0000-0000F5020000}"/>
    <cellStyle name="Euro 4 2" xfId="758" xr:uid="{00000000-0005-0000-0000-0000F6020000}"/>
    <cellStyle name="Euro 4 2 2" xfId="759" xr:uid="{00000000-0005-0000-0000-0000F7020000}"/>
    <cellStyle name="Euro 4 2 2 2" xfId="1855" xr:uid="{00000000-0005-0000-0000-00003F070000}"/>
    <cellStyle name="Euro 4 2 2 3" xfId="1685" xr:uid="{00000000-0005-0000-0000-000095060000}"/>
    <cellStyle name="Euro 4 2 3" xfId="760" xr:uid="{00000000-0005-0000-0000-0000F8020000}"/>
    <cellStyle name="Euro 4 2 4" xfId="1854" xr:uid="{00000000-0005-0000-0000-00003E070000}"/>
    <cellStyle name="Euro 4 3" xfId="761" xr:uid="{00000000-0005-0000-0000-0000F9020000}"/>
    <cellStyle name="Euro 4 3 2" xfId="1856" xr:uid="{00000000-0005-0000-0000-000040070000}"/>
    <cellStyle name="Euro 4 3 2 2" xfId="12606" xr:uid="{00000000-0005-0000-0000-00003E310000}"/>
    <cellStyle name="Euro 4 3 3" xfId="1684" xr:uid="{00000000-0005-0000-0000-000094060000}"/>
    <cellStyle name="Euro 4 3 4" xfId="12607" xr:uid="{00000000-0005-0000-0000-00003F310000}"/>
    <cellStyle name="Euro 4 4" xfId="762" xr:uid="{00000000-0005-0000-0000-0000FA020000}"/>
    <cellStyle name="Euro 4 5" xfId="1853" xr:uid="{00000000-0005-0000-0000-00003D070000}"/>
    <cellStyle name="Euro 4 5 2" xfId="12608" xr:uid="{00000000-0005-0000-0000-000040310000}"/>
    <cellStyle name="Euro 4 6" xfId="12609" xr:uid="{00000000-0005-0000-0000-000041310000}"/>
    <cellStyle name="Euro 4 7" xfId="12610" xr:uid="{00000000-0005-0000-0000-000042310000}"/>
    <cellStyle name="Euro 40" xfId="763" xr:uid="{00000000-0005-0000-0000-0000FB020000}"/>
    <cellStyle name="Euro 40 2" xfId="764" xr:uid="{00000000-0005-0000-0000-0000FC020000}"/>
    <cellStyle name="Euro 40 2 2" xfId="1858" xr:uid="{00000000-0005-0000-0000-000042070000}"/>
    <cellStyle name="Euro 40 2 3" xfId="1686" xr:uid="{00000000-0005-0000-0000-000096060000}"/>
    <cellStyle name="Euro 40 3" xfId="765" xr:uid="{00000000-0005-0000-0000-0000FD020000}"/>
    <cellStyle name="Euro 40 4" xfId="1857" xr:uid="{00000000-0005-0000-0000-000041070000}"/>
    <cellStyle name="Euro 41" xfId="766" xr:uid="{00000000-0005-0000-0000-0000FE020000}"/>
    <cellStyle name="Euro 41 2" xfId="767" xr:uid="{00000000-0005-0000-0000-0000FF020000}"/>
    <cellStyle name="Euro 41 2 2" xfId="1860" xr:uid="{00000000-0005-0000-0000-000044070000}"/>
    <cellStyle name="Euro 41 2 3" xfId="1687" xr:uid="{00000000-0005-0000-0000-000097060000}"/>
    <cellStyle name="Euro 41 3" xfId="768" xr:uid="{00000000-0005-0000-0000-000000030000}"/>
    <cellStyle name="Euro 41 4" xfId="1859" xr:uid="{00000000-0005-0000-0000-000043070000}"/>
    <cellStyle name="Euro 42" xfId="769" xr:uid="{00000000-0005-0000-0000-000001030000}"/>
    <cellStyle name="Euro 42 2" xfId="770" xr:uid="{00000000-0005-0000-0000-000002030000}"/>
    <cellStyle name="Euro 42 2 2" xfId="1862" xr:uid="{00000000-0005-0000-0000-000046070000}"/>
    <cellStyle name="Euro 42 2 3" xfId="1688" xr:uid="{00000000-0005-0000-0000-000098060000}"/>
    <cellStyle name="Euro 42 3" xfId="771" xr:uid="{00000000-0005-0000-0000-000003030000}"/>
    <cellStyle name="Euro 42 4" xfId="1861" xr:uid="{00000000-0005-0000-0000-000045070000}"/>
    <cellStyle name="Euro 43" xfId="772" xr:uid="{00000000-0005-0000-0000-000004030000}"/>
    <cellStyle name="Euro 43 2" xfId="773" xr:uid="{00000000-0005-0000-0000-000005030000}"/>
    <cellStyle name="Euro 43 2 2" xfId="12611" xr:uid="{00000000-0005-0000-0000-000043310000}"/>
    <cellStyle name="Euro 43 3" xfId="774" xr:uid="{00000000-0005-0000-0000-000006030000}"/>
    <cellStyle name="Euro 43 4" xfId="1863" xr:uid="{00000000-0005-0000-0000-000047070000}"/>
    <cellStyle name="Euro 44" xfId="775" xr:uid="{00000000-0005-0000-0000-000007030000}"/>
    <cellStyle name="Euro 44 2" xfId="776" xr:uid="{00000000-0005-0000-0000-000008030000}"/>
    <cellStyle name="Euro 44 2 2" xfId="1865" xr:uid="{00000000-0005-0000-0000-000049070000}"/>
    <cellStyle name="Euro 44 2 3" xfId="1689" xr:uid="{00000000-0005-0000-0000-000099060000}"/>
    <cellStyle name="Euro 44 3" xfId="777" xr:uid="{00000000-0005-0000-0000-000009030000}"/>
    <cellStyle name="Euro 44 4" xfId="1864" xr:uid="{00000000-0005-0000-0000-000048070000}"/>
    <cellStyle name="Euro 45" xfId="778" xr:uid="{00000000-0005-0000-0000-00000A030000}"/>
    <cellStyle name="Euro 45 2" xfId="779" xr:uid="{00000000-0005-0000-0000-00000B030000}"/>
    <cellStyle name="Euro 45 2 2" xfId="1867" xr:uid="{00000000-0005-0000-0000-00004B070000}"/>
    <cellStyle name="Euro 45 2 3" xfId="1690" xr:uid="{00000000-0005-0000-0000-00009A060000}"/>
    <cellStyle name="Euro 45 3" xfId="780" xr:uid="{00000000-0005-0000-0000-00000C030000}"/>
    <cellStyle name="Euro 45 4" xfId="1866" xr:uid="{00000000-0005-0000-0000-00004A070000}"/>
    <cellStyle name="Euro 46" xfId="781" xr:uid="{00000000-0005-0000-0000-00000D030000}"/>
    <cellStyle name="Euro 46 2" xfId="782" xr:uid="{00000000-0005-0000-0000-00000E030000}"/>
    <cellStyle name="Euro 46 2 2" xfId="1869" xr:uid="{00000000-0005-0000-0000-00004D070000}"/>
    <cellStyle name="Euro 46 2 3" xfId="1691" xr:uid="{00000000-0005-0000-0000-00009B060000}"/>
    <cellStyle name="Euro 46 3" xfId="783" xr:uid="{00000000-0005-0000-0000-00000F030000}"/>
    <cellStyle name="Euro 46 4" xfId="1868" xr:uid="{00000000-0005-0000-0000-00004C070000}"/>
    <cellStyle name="Euro 47" xfId="784" xr:uid="{00000000-0005-0000-0000-000010030000}"/>
    <cellStyle name="Euro 47 2" xfId="785" xr:uid="{00000000-0005-0000-0000-000011030000}"/>
    <cellStyle name="Euro 47 2 2" xfId="1871" xr:uid="{00000000-0005-0000-0000-00004F070000}"/>
    <cellStyle name="Euro 47 2 3" xfId="1692" xr:uid="{00000000-0005-0000-0000-00009C060000}"/>
    <cellStyle name="Euro 47 3" xfId="786" xr:uid="{00000000-0005-0000-0000-000012030000}"/>
    <cellStyle name="Euro 47 4" xfId="1870" xr:uid="{00000000-0005-0000-0000-00004E070000}"/>
    <cellStyle name="Euro 48" xfId="787" xr:uid="{00000000-0005-0000-0000-000013030000}"/>
    <cellStyle name="Euro 48 2" xfId="788" xr:uid="{00000000-0005-0000-0000-000014030000}"/>
    <cellStyle name="Euro 48 2 2" xfId="1873" xr:uid="{00000000-0005-0000-0000-000051070000}"/>
    <cellStyle name="Euro 48 2 3" xfId="1693" xr:uid="{00000000-0005-0000-0000-00009D060000}"/>
    <cellStyle name="Euro 48 3" xfId="789" xr:uid="{00000000-0005-0000-0000-000015030000}"/>
    <cellStyle name="Euro 48 4" xfId="1872" xr:uid="{00000000-0005-0000-0000-000050070000}"/>
    <cellStyle name="Euro 49" xfId="790" xr:uid="{00000000-0005-0000-0000-000016030000}"/>
    <cellStyle name="Euro 49 2" xfId="791" xr:uid="{00000000-0005-0000-0000-000017030000}"/>
    <cellStyle name="Euro 49 2 2" xfId="1875" xr:uid="{00000000-0005-0000-0000-000053070000}"/>
    <cellStyle name="Euro 49 2 3" xfId="1694" xr:uid="{00000000-0005-0000-0000-00009E060000}"/>
    <cellStyle name="Euro 49 3" xfId="792" xr:uid="{00000000-0005-0000-0000-000018030000}"/>
    <cellStyle name="Euro 49 4" xfId="1874" xr:uid="{00000000-0005-0000-0000-000052070000}"/>
    <cellStyle name="Euro 5" xfId="793" xr:uid="{00000000-0005-0000-0000-000019030000}"/>
    <cellStyle name="Euro 5 2" xfId="794" xr:uid="{00000000-0005-0000-0000-00001A030000}"/>
    <cellStyle name="Euro 5 2 2" xfId="795" xr:uid="{00000000-0005-0000-0000-00001B030000}"/>
    <cellStyle name="Euro 5 2 2 2" xfId="1878" xr:uid="{00000000-0005-0000-0000-000056070000}"/>
    <cellStyle name="Euro 5 2 2 3" xfId="1696" xr:uid="{00000000-0005-0000-0000-0000A0060000}"/>
    <cellStyle name="Euro 5 2 3" xfId="796" xr:uid="{00000000-0005-0000-0000-00001C030000}"/>
    <cellStyle name="Euro 5 2 4" xfId="1877" xr:uid="{00000000-0005-0000-0000-000055070000}"/>
    <cellStyle name="Euro 5 3" xfId="797" xr:uid="{00000000-0005-0000-0000-00001D030000}"/>
    <cellStyle name="Euro 5 3 2" xfId="1879" xr:uid="{00000000-0005-0000-0000-000057070000}"/>
    <cellStyle name="Euro 5 3 2 2" xfId="12612" xr:uid="{00000000-0005-0000-0000-000044310000}"/>
    <cellStyle name="Euro 5 3 3" xfId="1695" xr:uid="{00000000-0005-0000-0000-00009F060000}"/>
    <cellStyle name="Euro 5 3 4" xfId="12613" xr:uid="{00000000-0005-0000-0000-000045310000}"/>
    <cellStyle name="Euro 5 4" xfId="798" xr:uid="{00000000-0005-0000-0000-00001E030000}"/>
    <cellStyle name="Euro 5 5" xfId="1876" xr:uid="{00000000-0005-0000-0000-000054070000}"/>
    <cellStyle name="Euro 5 5 2" xfId="12614" xr:uid="{00000000-0005-0000-0000-000046310000}"/>
    <cellStyle name="Euro 5 6" xfId="12615" xr:uid="{00000000-0005-0000-0000-000047310000}"/>
    <cellStyle name="Euro 5 7" xfId="12616" xr:uid="{00000000-0005-0000-0000-000048310000}"/>
    <cellStyle name="Euro 50" xfId="799" xr:uid="{00000000-0005-0000-0000-00001F030000}"/>
    <cellStyle name="Euro 50 2" xfId="800" xr:uid="{00000000-0005-0000-0000-000020030000}"/>
    <cellStyle name="Euro 50 2 2" xfId="1881" xr:uid="{00000000-0005-0000-0000-000059070000}"/>
    <cellStyle name="Euro 50 2 3" xfId="1697" xr:uid="{00000000-0005-0000-0000-0000A1060000}"/>
    <cellStyle name="Euro 50 3" xfId="801" xr:uid="{00000000-0005-0000-0000-000021030000}"/>
    <cellStyle name="Euro 50 4" xfId="1880" xr:uid="{00000000-0005-0000-0000-000058070000}"/>
    <cellStyle name="Euro 51" xfId="802" xr:uid="{00000000-0005-0000-0000-000022030000}"/>
    <cellStyle name="Euro 51 2" xfId="803" xr:uid="{00000000-0005-0000-0000-000023030000}"/>
    <cellStyle name="Euro 51 2 2" xfId="1883" xr:uid="{00000000-0005-0000-0000-00005B070000}"/>
    <cellStyle name="Euro 51 2 3" xfId="1698" xr:uid="{00000000-0005-0000-0000-0000A2060000}"/>
    <cellStyle name="Euro 51 3" xfId="804" xr:uid="{00000000-0005-0000-0000-000024030000}"/>
    <cellStyle name="Euro 51 4" xfId="1882" xr:uid="{00000000-0005-0000-0000-00005A070000}"/>
    <cellStyle name="Euro 52" xfId="805" xr:uid="{00000000-0005-0000-0000-000025030000}"/>
    <cellStyle name="Euro 52 2" xfId="806" xr:uid="{00000000-0005-0000-0000-000026030000}"/>
    <cellStyle name="Euro 52 2 2" xfId="1885" xr:uid="{00000000-0005-0000-0000-00005D070000}"/>
    <cellStyle name="Euro 52 2 3" xfId="1699" xr:uid="{00000000-0005-0000-0000-0000A3060000}"/>
    <cellStyle name="Euro 52 3" xfId="807" xr:uid="{00000000-0005-0000-0000-000027030000}"/>
    <cellStyle name="Euro 52 4" xfId="1884" xr:uid="{00000000-0005-0000-0000-00005C070000}"/>
    <cellStyle name="Euro 53" xfId="808" xr:uid="{00000000-0005-0000-0000-000028030000}"/>
    <cellStyle name="Euro 53 2" xfId="809" xr:uid="{00000000-0005-0000-0000-000029030000}"/>
    <cellStyle name="Euro 53 2 2" xfId="1887" xr:uid="{00000000-0005-0000-0000-00005F070000}"/>
    <cellStyle name="Euro 53 2 3" xfId="1700" xr:uid="{00000000-0005-0000-0000-0000A4060000}"/>
    <cellStyle name="Euro 53 3" xfId="810" xr:uid="{00000000-0005-0000-0000-00002A030000}"/>
    <cellStyle name="Euro 53 4" xfId="1886" xr:uid="{00000000-0005-0000-0000-00005E070000}"/>
    <cellStyle name="Euro 54" xfId="811" xr:uid="{00000000-0005-0000-0000-00002B030000}"/>
    <cellStyle name="Euro 54 2" xfId="812" xr:uid="{00000000-0005-0000-0000-00002C030000}"/>
    <cellStyle name="Euro 54 2 2" xfId="1889" xr:uid="{00000000-0005-0000-0000-000061070000}"/>
    <cellStyle name="Euro 54 2 3" xfId="1701" xr:uid="{00000000-0005-0000-0000-0000A5060000}"/>
    <cellStyle name="Euro 54 3" xfId="813" xr:uid="{00000000-0005-0000-0000-00002D030000}"/>
    <cellStyle name="Euro 54 4" xfId="1888" xr:uid="{00000000-0005-0000-0000-000060070000}"/>
    <cellStyle name="Euro 55" xfId="814" xr:uid="{00000000-0005-0000-0000-00002E030000}"/>
    <cellStyle name="Euro 55 2" xfId="815" xr:uid="{00000000-0005-0000-0000-00002F030000}"/>
    <cellStyle name="Euro 55 2 2" xfId="816" xr:uid="{00000000-0005-0000-0000-000030030000}"/>
    <cellStyle name="Euro 55 2 2 2" xfId="1892" xr:uid="{00000000-0005-0000-0000-000064070000}"/>
    <cellStyle name="Euro 55 2 2 3" xfId="1703" xr:uid="{00000000-0005-0000-0000-0000A7060000}"/>
    <cellStyle name="Euro 55 2 3" xfId="817" xr:uid="{00000000-0005-0000-0000-000031030000}"/>
    <cellStyle name="Euro 55 2 4" xfId="1891" xr:uid="{00000000-0005-0000-0000-000063070000}"/>
    <cellStyle name="Euro 55 3" xfId="818" xr:uid="{00000000-0005-0000-0000-000032030000}"/>
    <cellStyle name="Euro 55 3 2" xfId="819" xr:uid="{00000000-0005-0000-0000-000033030000}"/>
    <cellStyle name="Euro 55 3 2 2" xfId="1894" xr:uid="{00000000-0005-0000-0000-000066070000}"/>
    <cellStyle name="Euro 55 3 2 3" xfId="1704" xr:uid="{00000000-0005-0000-0000-0000A8060000}"/>
    <cellStyle name="Euro 55 3 3" xfId="820" xr:uid="{00000000-0005-0000-0000-000034030000}"/>
    <cellStyle name="Euro 55 3 4" xfId="1893" xr:uid="{00000000-0005-0000-0000-000065070000}"/>
    <cellStyle name="Euro 55 4" xfId="821" xr:uid="{00000000-0005-0000-0000-000035030000}"/>
    <cellStyle name="Euro 55 4 2" xfId="1895" xr:uid="{00000000-0005-0000-0000-000067070000}"/>
    <cellStyle name="Euro 55 4 3" xfId="1702" xr:uid="{00000000-0005-0000-0000-0000A6060000}"/>
    <cellStyle name="Euro 55 5" xfId="822" xr:uid="{00000000-0005-0000-0000-000036030000}"/>
    <cellStyle name="Euro 55 6" xfId="1890" xr:uid="{00000000-0005-0000-0000-000062070000}"/>
    <cellStyle name="Euro 56" xfId="823" xr:uid="{00000000-0005-0000-0000-000037030000}"/>
    <cellStyle name="Euro 56 2" xfId="824" xr:uid="{00000000-0005-0000-0000-000038030000}"/>
    <cellStyle name="Euro 56 2 2" xfId="1897" xr:uid="{00000000-0005-0000-0000-000069070000}"/>
    <cellStyle name="Euro 56 2 3" xfId="1705" xr:uid="{00000000-0005-0000-0000-0000A9060000}"/>
    <cellStyle name="Euro 56 3" xfId="825" xr:uid="{00000000-0005-0000-0000-000039030000}"/>
    <cellStyle name="Euro 56 4" xfId="1896" xr:uid="{00000000-0005-0000-0000-000068070000}"/>
    <cellStyle name="Euro 57" xfId="826" xr:uid="{00000000-0005-0000-0000-00003A030000}"/>
    <cellStyle name="Euro 57 2" xfId="827" xr:uid="{00000000-0005-0000-0000-00003B030000}"/>
    <cellStyle name="Euro 57 2 2" xfId="1899" xr:uid="{00000000-0005-0000-0000-00006B070000}"/>
    <cellStyle name="Euro 57 2 3" xfId="1706" xr:uid="{00000000-0005-0000-0000-0000AA060000}"/>
    <cellStyle name="Euro 57 3" xfId="828" xr:uid="{00000000-0005-0000-0000-00003C030000}"/>
    <cellStyle name="Euro 57 4" xfId="1898" xr:uid="{00000000-0005-0000-0000-00006A070000}"/>
    <cellStyle name="Euro 58" xfId="829" xr:uid="{00000000-0005-0000-0000-00003D030000}"/>
    <cellStyle name="Euro 58 2" xfId="830" xr:uid="{00000000-0005-0000-0000-00003E030000}"/>
    <cellStyle name="Euro 58 2 2" xfId="831" xr:uid="{00000000-0005-0000-0000-00003F030000}"/>
    <cellStyle name="Euro 58 2 2 2" xfId="1902" xr:uid="{00000000-0005-0000-0000-00006E070000}"/>
    <cellStyle name="Euro 58 2 2 3" xfId="1708" xr:uid="{00000000-0005-0000-0000-0000AC060000}"/>
    <cellStyle name="Euro 58 2 3" xfId="832" xr:uid="{00000000-0005-0000-0000-000040030000}"/>
    <cellStyle name="Euro 58 2 4" xfId="1901" xr:uid="{00000000-0005-0000-0000-00006D070000}"/>
    <cellStyle name="Euro 58 3" xfId="833" xr:uid="{00000000-0005-0000-0000-000041030000}"/>
    <cellStyle name="Euro 58 3 2" xfId="834" xr:uid="{00000000-0005-0000-0000-000042030000}"/>
    <cellStyle name="Euro 58 3 2 2" xfId="1904" xr:uid="{00000000-0005-0000-0000-000070070000}"/>
    <cellStyle name="Euro 58 3 2 3" xfId="1709" xr:uid="{00000000-0005-0000-0000-0000AD060000}"/>
    <cellStyle name="Euro 58 3 3" xfId="835" xr:uid="{00000000-0005-0000-0000-000043030000}"/>
    <cellStyle name="Euro 58 3 4" xfId="1903" xr:uid="{00000000-0005-0000-0000-00006F070000}"/>
    <cellStyle name="Euro 58 4" xfId="836" xr:uid="{00000000-0005-0000-0000-000044030000}"/>
    <cellStyle name="Euro 58 4 2" xfId="1905" xr:uid="{00000000-0005-0000-0000-000071070000}"/>
    <cellStyle name="Euro 58 4 3" xfId="1707" xr:uid="{00000000-0005-0000-0000-0000AB060000}"/>
    <cellStyle name="Euro 58 5" xfId="837" xr:uid="{00000000-0005-0000-0000-000045030000}"/>
    <cellStyle name="Euro 58 6" xfId="1900" xr:uid="{00000000-0005-0000-0000-00006C070000}"/>
    <cellStyle name="Euro 59" xfId="838" xr:uid="{00000000-0005-0000-0000-000046030000}"/>
    <cellStyle name="Euro 59 2" xfId="839" xr:uid="{00000000-0005-0000-0000-000047030000}"/>
    <cellStyle name="Euro 59 2 2" xfId="840" xr:uid="{00000000-0005-0000-0000-000048030000}"/>
    <cellStyle name="Euro 59 2 3" xfId="1500" xr:uid="{00000000-0005-0000-0000-0000DC050000}"/>
    <cellStyle name="Euro 59 2 4" xfId="1907" xr:uid="{00000000-0005-0000-0000-000073070000}"/>
    <cellStyle name="Euro 59 2 5" xfId="12617" xr:uid="{00000000-0005-0000-0000-000049310000}"/>
    <cellStyle name="Euro 59 3" xfId="841" xr:uid="{00000000-0005-0000-0000-000049030000}"/>
    <cellStyle name="Euro 59 4" xfId="1499" xr:uid="{00000000-0005-0000-0000-0000DB050000}"/>
    <cellStyle name="Euro 59 5" xfId="1906" xr:uid="{00000000-0005-0000-0000-000072070000}"/>
    <cellStyle name="Euro 59 6" xfId="12618" xr:uid="{00000000-0005-0000-0000-00004A310000}"/>
    <cellStyle name="Euro 6" xfId="842" xr:uid="{00000000-0005-0000-0000-00004A030000}"/>
    <cellStyle name="Euro 6 2" xfId="843" xr:uid="{00000000-0005-0000-0000-00004B030000}"/>
    <cellStyle name="Euro 6 2 2" xfId="844" xr:uid="{00000000-0005-0000-0000-00004C030000}"/>
    <cellStyle name="Euro 6 2 2 2" xfId="1910" xr:uid="{00000000-0005-0000-0000-000076070000}"/>
    <cellStyle name="Euro 6 2 2 3" xfId="1711" xr:uid="{00000000-0005-0000-0000-0000AF060000}"/>
    <cellStyle name="Euro 6 2 3" xfId="845" xr:uid="{00000000-0005-0000-0000-00004D030000}"/>
    <cellStyle name="Euro 6 2 4" xfId="1909" xr:uid="{00000000-0005-0000-0000-000075070000}"/>
    <cellStyle name="Euro 6 3" xfId="846" xr:uid="{00000000-0005-0000-0000-00004E030000}"/>
    <cellStyle name="Euro 6 3 2" xfId="1911" xr:uid="{00000000-0005-0000-0000-000077070000}"/>
    <cellStyle name="Euro 6 3 2 2" xfId="12619" xr:uid="{00000000-0005-0000-0000-00004B310000}"/>
    <cellStyle name="Euro 6 3 3" xfId="1710" xr:uid="{00000000-0005-0000-0000-0000AE060000}"/>
    <cellStyle name="Euro 6 3 4" xfId="12620" xr:uid="{00000000-0005-0000-0000-00004C310000}"/>
    <cellStyle name="Euro 6 4" xfId="847" xr:uid="{00000000-0005-0000-0000-00004F030000}"/>
    <cellStyle name="Euro 6 5" xfId="1908" xr:uid="{00000000-0005-0000-0000-000074070000}"/>
    <cellStyle name="Euro 6 5 2" xfId="12621" xr:uid="{00000000-0005-0000-0000-00004D310000}"/>
    <cellStyle name="Euro 6 6" xfId="12622" xr:uid="{00000000-0005-0000-0000-00004E310000}"/>
    <cellStyle name="Euro 6 7" xfId="12623" xr:uid="{00000000-0005-0000-0000-00004F310000}"/>
    <cellStyle name="Euro 60" xfId="848" xr:uid="{00000000-0005-0000-0000-000050030000}"/>
    <cellStyle name="Euro 60 2" xfId="849" xr:uid="{00000000-0005-0000-0000-000051030000}"/>
    <cellStyle name="Euro 60 2 2" xfId="850" xr:uid="{00000000-0005-0000-0000-000052030000}"/>
    <cellStyle name="Euro 60 2 3" xfId="1913" xr:uid="{00000000-0005-0000-0000-000079070000}"/>
    <cellStyle name="Euro 60 2 4" xfId="1712" xr:uid="{00000000-0005-0000-0000-0000B0060000}"/>
    <cellStyle name="Euro 60 3" xfId="851" xr:uid="{00000000-0005-0000-0000-000053030000}"/>
    <cellStyle name="Euro 60 3 2" xfId="1914" xr:uid="{00000000-0005-0000-0000-00007A070000}"/>
    <cellStyle name="Euro 60 3 3" xfId="1501" xr:uid="{00000000-0005-0000-0000-0000DD050000}"/>
    <cellStyle name="Euro 60 4" xfId="852" xr:uid="{00000000-0005-0000-0000-000054030000}"/>
    <cellStyle name="Euro 60 5" xfId="1912" xr:uid="{00000000-0005-0000-0000-000078070000}"/>
    <cellStyle name="Euro 61" xfId="853" xr:uid="{00000000-0005-0000-0000-000055030000}"/>
    <cellStyle name="Euro 61 2" xfId="1915" xr:uid="{00000000-0005-0000-0000-00007B070000}"/>
    <cellStyle name="Euro 61 3" xfId="1627" xr:uid="{00000000-0005-0000-0000-00005B060000}"/>
    <cellStyle name="Euro 62" xfId="854" xr:uid="{00000000-0005-0000-0000-000056030000}"/>
    <cellStyle name="Euro 7" xfId="855" xr:uid="{00000000-0005-0000-0000-000057030000}"/>
    <cellStyle name="Euro 7 2" xfId="856" xr:uid="{00000000-0005-0000-0000-000058030000}"/>
    <cellStyle name="Euro 7 2 2" xfId="857" xr:uid="{00000000-0005-0000-0000-000059030000}"/>
    <cellStyle name="Euro 7 2 2 2" xfId="12624" xr:uid="{00000000-0005-0000-0000-000050310000}"/>
    <cellStyle name="Euro 7 2 3" xfId="858" xr:uid="{00000000-0005-0000-0000-00005A030000}"/>
    <cellStyle name="Euro 7 2 4" xfId="1917" xr:uid="{00000000-0005-0000-0000-00007D070000}"/>
    <cellStyle name="Euro 7 3" xfId="859" xr:uid="{00000000-0005-0000-0000-00005B030000}"/>
    <cellStyle name="Euro 7 3 2" xfId="1918" xr:uid="{00000000-0005-0000-0000-00007E070000}"/>
    <cellStyle name="Euro 7 3 2 2" xfId="12625" xr:uid="{00000000-0005-0000-0000-000051310000}"/>
    <cellStyle name="Euro 7 3 3" xfId="1713" xr:uid="{00000000-0005-0000-0000-0000B1060000}"/>
    <cellStyle name="Euro 7 3 4" xfId="12626" xr:uid="{00000000-0005-0000-0000-000052310000}"/>
    <cellStyle name="Euro 7 4" xfId="860" xr:uid="{00000000-0005-0000-0000-00005C030000}"/>
    <cellStyle name="Euro 7 5" xfId="1916" xr:uid="{00000000-0005-0000-0000-00007C070000}"/>
    <cellStyle name="Euro 8" xfId="861" xr:uid="{00000000-0005-0000-0000-00005D030000}"/>
    <cellStyle name="Euro 8 2" xfId="862" xr:uid="{00000000-0005-0000-0000-00005E030000}"/>
    <cellStyle name="Euro 8 2 2" xfId="863" xr:uid="{00000000-0005-0000-0000-00005F030000}"/>
    <cellStyle name="Euro 8 2 2 2" xfId="1921" xr:uid="{00000000-0005-0000-0000-000081070000}"/>
    <cellStyle name="Euro 8 2 2 3" xfId="1715" xr:uid="{00000000-0005-0000-0000-0000B3060000}"/>
    <cellStyle name="Euro 8 2 3" xfId="864" xr:uid="{00000000-0005-0000-0000-000060030000}"/>
    <cellStyle name="Euro 8 2 4" xfId="1920" xr:uid="{00000000-0005-0000-0000-000080070000}"/>
    <cellStyle name="Euro 8 3" xfId="865" xr:uid="{00000000-0005-0000-0000-000061030000}"/>
    <cellStyle name="Euro 8 3 2" xfId="1922" xr:uid="{00000000-0005-0000-0000-000082070000}"/>
    <cellStyle name="Euro 8 3 2 2" xfId="12627" xr:uid="{00000000-0005-0000-0000-000053310000}"/>
    <cellStyle name="Euro 8 3 3" xfId="1714" xr:uid="{00000000-0005-0000-0000-0000B2060000}"/>
    <cellStyle name="Euro 8 3 4" xfId="12628" xr:uid="{00000000-0005-0000-0000-000054310000}"/>
    <cellStyle name="Euro 8 4" xfId="866" xr:uid="{00000000-0005-0000-0000-000062030000}"/>
    <cellStyle name="Euro 8 5" xfId="1919" xr:uid="{00000000-0005-0000-0000-00007F070000}"/>
    <cellStyle name="Euro 9" xfId="867" xr:uid="{00000000-0005-0000-0000-000063030000}"/>
    <cellStyle name="Euro 9 2" xfId="868" xr:uid="{00000000-0005-0000-0000-000064030000}"/>
    <cellStyle name="Euro 9 2 2" xfId="869" xr:uid="{00000000-0005-0000-0000-000065030000}"/>
    <cellStyle name="Euro 9 2 2 2" xfId="1925" xr:uid="{00000000-0005-0000-0000-000085070000}"/>
    <cellStyle name="Euro 9 2 2 3" xfId="1717" xr:uid="{00000000-0005-0000-0000-0000B5060000}"/>
    <cellStyle name="Euro 9 2 3" xfId="870" xr:uid="{00000000-0005-0000-0000-000066030000}"/>
    <cellStyle name="Euro 9 2 4" xfId="1924" xr:uid="{00000000-0005-0000-0000-000084070000}"/>
    <cellStyle name="Euro 9 3" xfId="871" xr:uid="{00000000-0005-0000-0000-000067030000}"/>
    <cellStyle name="Euro 9 3 2" xfId="1926" xr:uid="{00000000-0005-0000-0000-000086070000}"/>
    <cellStyle name="Euro 9 3 2 2" xfId="12629" xr:uid="{00000000-0005-0000-0000-000055310000}"/>
    <cellStyle name="Euro 9 3 3" xfId="1716" xr:uid="{00000000-0005-0000-0000-0000B4060000}"/>
    <cellStyle name="Euro 9 3 4" xfId="12630" xr:uid="{00000000-0005-0000-0000-000056310000}"/>
    <cellStyle name="Euro 9 4" xfId="872" xr:uid="{00000000-0005-0000-0000-000068030000}"/>
    <cellStyle name="Euro 9 5" xfId="1923" xr:uid="{00000000-0005-0000-0000-000083070000}"/>
    <cellStyle name="Euro_Classeur1" xfId="12631" xr:uid="{00000000-0005-0000-0000-000057310000}"/>
    <cellStyle name="Explanatory Text" xfId="873" xr:uid="{00000000-0005-0000-0000-000069030000}"/>
    <cellStyle name="Explanatory Text 10" xfId="12632" xr:uid="{00000000-0005-0000-0000-000058310000}"/>
    <cellStyle name="Explanatory Text 11" xfId="12633" xr:uid="{00000000-0005-0000-0000-000059310000}"/>
    <cellStyle name="Explanatory Text 12" xfId="12634" xr:uid="{00000000-0005-0000-0000-00005A310000}"/>
    <cellStyle name="Explanatory Text 13" xfId="12635" xr:uid="{00000000-0005-0000-0000-00005B310000}"/>
    <cellStyle name="Explanatory Text 14" xfId="12636" xr:uid="{00000000-0005-0000-0000-00005C310000}"/>
    <cellStyle name="Explanatory Text 15" xfId="12637" xr:uid="{00000000-0005-0000-0000-00005D310000}"/>
    <cellStyle name="Explanatory Text 16" xfId="12638" xr:uid="{00000000-0005-0000-0000-00005E310000}"/>
    <cellStyle name="Explanatory Text 17" xfId="12639" xr:uid="{00000000-0005-0000-0000-00005F310000}"/>
    <cellStyle name="Explanatory Text 18" xfId="12640" xr:uid="{00000000-0005-0000-0000-000060310000}"/>
    <cellStyle name="Explanatory Text 19" xfId="12641" xr:uid="{00000000-0005-0000-0000-000061310000}"/>
    <cellStyle name="Explanatory Text 2" xfId="12642" xr:uid="{00000000-0005-0000-0000-000062310000}"/>
    <cellStyle name="Explanatory Text 20" xfId="12643" xr:uid="{00000000-0005-0000-0000-000063310000}"/>
    <cellStyle name="Explanatory Text 21" xfId="12644" xr:uid="{00000000-0005-0000-0000-000064310000}"/>
    <cellStyle name="Explanatory Text 22" xfId="12645" xr:uid="{00000000-0005-0000-0000-000065310000}"/>
    <cellStyle name="Explanatory Text 23" xfId="12646" xr:uid="{00000000-0005-0000-0000-000066310000}"/>
    <cellStyle name="Explanatory Text 24" xfId="12647" xr:uid="{00000000-0005-0000-0000-000067310000}"/>
    <cellStyle name="Explanatory Text 25" xfId="12648" xr:uid="{00000000-0005-0000-0000-000068310000}"/>
    <cellStyle name="Explanatory Text 26" xfId="12649" xr:uid="{00000000-0005-0000-0000-000069310000}"/>
    <cellStyle name="Explanatory Text 27" xfId="12650" xr:uid="{00000000-0005-0000-0000-00006A310000}"/>
    <cellStyle name="Explanatory Text 28" xfId="12651" xr:uid="{00000000-0005-0000-0000-00006B310000}"/>
    <cellStyle name="Explanatory Text 29" xfId="12652" xr:uid="{00000000-0005-0000-0000-00006C310000}"/>
    <cellStyle name="Explanatory Text 3" xfId="12653" xr:uid="{00000000-0005-0000-0000-00006D310000}"/>
    <cellStyle name="Explanatory Text 30" xfId="12654" xr:uid="{00000000-0005-0000-0000-00006E310000}"/>
    <cellStyle name="Explanatory Text 31" xfId="12655" xr:uid="{00000000-0005-0000-0000-00006F310000}"/>
    <cellStyle name="Explanatory Text 32" xfId="12656" xr:uid="{00000000-0005-0000-0000-000070310000}"/>
    <cellStyle name="Explanatory Text 33" xfId="12657" xr:uid="{00000000-0005-0000-0000-000071310000}"/>
    <cellStyle name="Explanatory Text 4" xfId="12658" xr:uid="{00000000-0005-0000-0000-000072310000}"/>
    <cellStyle name="Explanatory Text 5" xfId="12659" xr:uid="{00000000-0005-0000-0000-000073310000}"/>
    <cellStyle name="Explanatory Text 6" xfId="12660" xr:uid="{00000000-0005-0000-0000-000074310000}"/>
    <cellStyle name="Explanatory Text 7" xfId="12661" xr:uid="{00000000-0005-0000-0000-000075310000}"/>
    <cellStyle name="Explanatory Text 8" xfId="12662" xr:uid="{00000000-0005-0000-0000-000076310000}"/>
    <cellStyle name="Explanatory Text 9" xfId="12663" xr:uid="{00000000-0005-0000-0000-000077310000}"/>
    <cellStyle name="General" xfId="874" xr:uid="{00000000-0005-0000-0000-00006A030000}"/>
    <cellStyle name="Good" xfId="875" xr:uid="{00000000-0005-0000-0000-00006B030000}"/>
    <cellStyle name="Good 10" xfId="12664" xr:uid="{00000000-0005-0000-0000-000078310000}"/>
    <cellStyle name="Good 11" xfId="12665" xr:uid="{00000000-0005-0000-0000-000079310000}"/>
    <cellStyle name="Good 12" xfId="12666" xr:uid="{00000000-0005-0000-0000-00007A310000}"/>
    <cellStyle name="Good 13" xfId="12667" xr:uid="{00000000-0005-0000-0000-00007B310000}"/>
    <cellStyle name="Good 14" xfId="12668" xr:uid="{00000000-0005-0000-0000-00007C310000}"/>
    <cellStyle name="Good 15" xfId="12669" xr:uid="{00000000-0005-0000-0000-00007D310000}"/>
    <cellStyle name="Good 16" xfId="12670" xr:uid="{00000000-0005-0000-0000-00007E310000}"/>
    <cellStyle name="Good 17" xfId="12671" xr:uid="{00000000-0005-0000-0000-00007F310000}"/>
    <cellStyle name="Good 18" xfId="12672" xr:uid="{00000000-0005-0000-0000-000080310000}"/>
    <cellStyle name="Good 19" xfId="12673" xr:uid="{00000000-0005-0000-0000-000081310000}"/>
    <cellStyle name="Good 2" xfId="12674" xr:uid="{00000000-0005-0000-0000-000082310000}"/>
    <cellStyle name="Good 20" xfId="12675" xr:uid="{00000000-0005-0000-0000-000083310000}"/>
    <cellStyle name="Good 21" xfId="12676" xr:uid="{00000000-0005-0000-0000-000084310000}"/>
    <cellStyle name="Good 22" xfId="12677" xr:uid="{00000000-0005-0000-0000-000085310000}"/>
    <cellStyle name="Good 23" xfId="12678" xr:uid="{00000000-0005-0000-0000-000086310000}"/>
    <cellStyle name="Good 24" xfId="12679" xr:uid="{00000000-0005-0000-0000-000087310000}"/>
    <cellStyle name="Good 25" xfId="12680" xr:uid="{00000000-0005-0000-0000-000088310000}"/>
    <cellStyle name="Good 26" xfId="12681" xr:uid="{00000000-0005-0000-0000-000089310000}"/>
    <cellStyle name="Good 27" xfId="12682" xr:uid="{00000000-0005-0000-0000-00008A310000}"/>
    <cellStyle name="Good 28" xfId="12683" xr:uid="{00000000-0005-0000-0000-00008B310000}"/>
    <cellStyle name="Good 29" xfId="12684" xr:uid="{00000000-0005-0000-0000-00008C310000}"/>
    <cellStyle name="Good 3" xfId="12685" xr:uid="{00000000-0005-0000-0000-00008D310000}"/>
    <cellStyle name="Good 30" xfId="12686" xr:uid="{00000000-0005-0000-0000-00008E310000}"/>
    <cellStyle name="Good 31" xfId="12687" xr:uid="{00000000-0005-0000-0000-00008F310000}"/>
    <cellStyle name="Good 32" xfId="12688" xr:uid="{00000000-0005-0000-0000-000090310000}"/>
    <cellStyle name="Good 33" xfId="12689" xr:uid="{00000000-0005-0000-0000-000091310000}"/>
    <cellStyle name="Good 4" xfId="12690" xr:uid="{00000000-0005-0000-0000-000092310000}"/>
    <cellStyle name="Good 5" xfId="12691" xr:uid="{00000000-0005-0000-0000-000093310000}"/>
    <cellStyle name="Good 6" xfId="12692" xr:uid="{00000000-0005-0000-0000-000094310000}"/>
    <cellStyle name="Good 7" xfId="12693" xr:uid="{00000000-0005-0000-0000-000095310000}"/>
    <cellStyle name="Good 8" xfId="12694" xr:uid="{00000000-0005-0000-0000-000096310000}"/>
    <cellStyle name="Good 9" xfId="12695" xr:uid="{00000000-0005-0000-0000-000097310000}"/>
    <cellStyle name="Gut" xfId="876" xr:uid="{00000000-0005-0000-0000-00006C030000}"/>
    <cellStyle name="Heading" xfId="877" xr:uid="{00000000-0005-0000-0000-00006D030000}"/>
    <cellStyle name="Heading 1" xfId="878" xr:uid="{00000000-0005-0000-0000-00006E030000}"/>
    <cellStyle name="Heading 1 2" xfId="12696" xr:uid="{00000000-0005-0000-0000-000098310000}"/>
    <cellStyle name="Heading 1 3" xfId="12697" xr:uid="{00000000-0005-0000-0000-000099310000}"/>
    <cellStyle name="Heading 1 4" xfId="12698" xr:uid="{00000000-0005-0000-0000-00009A310000}"/>
    <cellStyle name="Heading 1 5" xfId="12699" xr:uid="{00000000-0005-0000-0000-00009B310000}"/>
    <cellStyle name="Heading 2" xfId="879" xr:uid="{00000000-0005-0000-0000-00006F030000}"/>
    <cellStyle name="Heading 2 2" xfId="12700" xr:uid="{00000000-0005-0000-0000-00009C310000}"/>
    <cellStyle name="Heading 2 3" xfId="12701" xr:uid="{00000000-0005-0000-0000-00009D310000}"/>
    <cellStyle name="Heading 2 4" xfId="12702" xr:uid="{00000000-0005-0000-0000-00009E310000}"/>
    <cellStyle name="Heading 2 5" xfId="12703" xr:uid="{00000000-0005-0000-0000-00009F310000}"/>
    <cellStyle name="Heading 2 6" xfId="12704" xr:uid="{00000000-0005-0000-0000-0000A0310000}"/>
    <cellStyle name="Heading 3" xfId="880" xr:uid="{00000000-0005-0000-0000-000070030000}"/>
    <cellStyle name="Heading 3 2" xfId="12705" xr:uid="{00000000-0005-0000-0000-0000A1310000}"/>
    <cellStyle name="Heading 3 3" xfId="12706" xr:uid="{00000000-0005-0000-0000-0000A2310000}"/>
    <cellStyle name="Heading 3 4" xfId="12707" xr:uid="{00000000-0005-0000-0000-0000A3310000}"/>
    <cellStyle name="Heading 3 5" xfId="12708" xr:uid="{00000000-0005-0000-0000-0000A4310000}"/>
    <cellStyle name="Heading 4" xfId="881" xr:uid="{00000000-0005-0000-0000-000071030000}"/>
    <cellStyle name="Heading 4 2" xfId="12709" xr:uid="{00000000-0005-0000-0000-0000A5310000}"/>
    <cellStyle name="Heading 4 3" xfId="12710" xr:uid="{00000000-0005-0000-0000-0000A6310000}"/>
    <cellStyle name="Heading 4 4" xfId="12711" xr:uid="{00000000-0005-0000-0000-0000A7310000}"/>
    <cellStyle name="Heading 4 5" xfId="12712" xr:uid="{00000000-0005-0000-0000-0000A8310000}"/>
    <cellStyle name="Heading Sub" xfId="882" xr:uid="{00000000-0005-0000-0000-000072030000}"/>
    <cellStyle name="Hyperlink 2" xfId="883" xr:uid="{00000000-0005-0000-0000-000073030000}"/>
    <cellStyle name="Hyperlink 2 2" xfId="1718" xr:uid="{00000000-0005-0000-0000-0000B6060000}"/>
    <cellStyle name="Hyperlink 2 3" xfId="1316" xr:uid="{00000000-0005-0000-0000-000024050000}"/>
    <cellStyle name="Incorrecto" xfId="884" xr:uid="{00000000-0005-0000-0000-000074030000}"/>
    <cellStyle name="Input" xfId="885" xr:uid="{00000000-0005-0000-0000-000075030000}"/>
    <cellStyle name="Input 10" xfId="12713" xr:uid="{00000000-0005-0000-0000-0000A9310000}"/>
    <cellStyle name="Input 10 2" xfId="12714" xr:uid="{00000000-0005-0000-0000-0000AA310000}"/>
    <cellStyle name="Input 11" xfId="12715" xr:uid="{00000000-0005-0000-0000-0000AB310000}"/>
    <cellStyle name="Input 11 2" xfId="12716" xr:uid="{00000000-0005-0000-0000-0000AC310000}"/>
    <cellStyle name="Input 12" xfId="12717" xr:uid="{00000000-0005-0000-0000-0000AD310000}"/>
    <cellStyle name="Input 12 2" xfId="12718" xr:uid="{00000000-0005-0000-0000-0000AE310000}"/>
    <cellStyle name="Input 13" xfId="12719" xr:uid="{00000000-0005-0000-0000-0000AF310000}"/>
    <cellStyle name="Input 13 2" xfId="12720" xr:uid="{00000000-0005-0000-0000-0000B0310000}"/>
    <cellStyle name="Input 14" xfId="12721" xr:uid="{00000000-0005-0000-0000-0000B1310000}"/>
    <cellStyle name="Input 14 2" xfId="12722" xr:uid="{00000000-0005-0000-0000-0000B2310000}"/>
    <cellStyle name="Input 15" xfId="12723" xr:uid="{00000000-0005-0000-0000-0000B3310000}"/>
    <cellStyle name="Input 15 2" xfId="12724" xr:uid="{00000000-0005-0000-0000-0000B4310000}"/>
    <cellStyle name="Input 16" xfId="12725" xr:uid="{00000000-0005-0000-0000-0000B5310000}"/>
    <cellStyle name="Input 16 2" xfId="12726" xr:uid="{00000000-0005-0000-0000-0000B6310000}"/>
    <cellStyle name="Input 17" xfId="12727" xr:uid="{00000000-0005-0000-0000-0000B7310000}"/>
    <cellStyle name="Input 17 2" xfId="12728" xr:uid="{00000000-0005-0000-0000-0000B8310000}"/>
    <cellStyle name="Input 18" xfId="12729" xr:uid="{00000000-0005-0000-0000-0000B9310000}"/>
    <cellStyle name="Input 18 2" xfId="12730" xr:uid="{00000000-0005-0000-0000-0000BA310000}"/>
    <cellStyle name="Input 19" xfId="12731" xr:uid="{00000000-0005-0000-0000-0000BB310000}"/>
    <cellStyle name="Input 19 2" xfId="12732" xr:uid="{00000000-0005-0000-0000-0000BC310000}"/>
    <cellStyle name="Input 2" xfId="886" xr:uid="{00000000-0005-0000-0000-000076030000}"/>
    <cellStyle name="Input 2 2" xfId="12733" xr:uid="{00000000-0005-0000-0000-0000BD310000}"/>
    <cellStyle name="Input 20" xfId="12734" xr:uid="{00000000-0005-0000-0000-0000BE310000}"/>
    <cellStyle name="Input 20 2" xfId="12735" xr:uid="{00000000-0005-0000-0000-0000BF310000}"/>
    <cellStyle name="Input 21" xfId="12736" xr:uid="{00000000-0005-0000-0000-0000C0310000}"/>
    <cellStyle name="Input 21 2" xfId="12737" xr:uid="{00000000-0005-0000-0000-0000C1310000}"/>
    <cellStyle name="Input 22" xfId="12738" xr:uid="{00000000-0005-0000-0000-0000C2310000}"/>
    <cellStyle name="Input 22 2" xfId="12739" xr:uid="{00000000-0005-0000-0000-0000C3310000}"/>
    <cellStyle name="Input 23" xfId="12740" xr:uid="{00000000-0005-0000-0000-0000C4310000}"/>
    <cellStyle name="Input 23 2" xfId="12741" xr:uid="{00000000-0005-0000-0000-0000C5310000}"/>
    <cellStyle name="Input 24" xfId="12742" xr:uid="{00000000-0005-0000-0000-0000C6310000}"/>
    <cellStyle name="Input 24 2" xfId="12743" xr:uid="{00000000-0005-0000-0000-0000C7310000}"/>
    <cellStyle name="Input 25" xfId="12744" xr:uid="{00000000-0005-0000-0000-0000C8310000}"/>
    <cellStyle name="Input 25 2" xfId="12745" xr:uid="{00000000-0005-0000-0000-0000C9310000}"/>
    <cellStyle name="Input 26" xfId="12746" xr:uid="{00000000-0005-0000-0000-0000CA310000}"/>
    <cellStyle name="Input 26 2" xfId="12747" xr:uid="{00000000-0005-0000-0000-0000CB310000}"/>
    <cellStyle name="Input 27" xfId="12748" xr:uid="{00000000-0005-0000-0000-0000CC310000}"/>
    <cellStyle name="Input 27 2" xfId="12749" xr:uid="{00000000-0005-0000-0000-0000CD310000}"/>
    <cellStyle name="Input 28" xfId="12750" xr:uid="{00000000-0005-0000-0000-0000CE310000}"/>
    <cellStyle name="Input 28 2" xfId="12751" xr:uid="{00000000-0005-0000-0000-0000CF310000}"/>
    <cellStyle name="Input 29" xfId="12752" xr:uid="{00000000-0005-0000-0000-0000D0310000}"/>
    <cellStyle name="Input 29 2" xfId="12753" xr:uid="{00000000-0005-0000-0000-0000D1310000}"/>
    <cellStyle name="Input 3" xfId="1927" xr:uid="{00000000-0005-0000-0000-000087070000}"/>
    <cellStyle name="Input 3 2" xfId="12754" xr:uid="{00000000-0005-0000-0000-0000D2310000}"/>
    <cellStyle name="Input 3 3" xfId="12755" xr:uid="{00000000-0005-0000-0000-0000D3310000}"/>
    <cellStyle name="Input 30" xfId="12756" xr:uid="{00000000-0005-0000-0000-0000D4310000}"/>
    <cellStyle name="Input 30 2" xfId="12757" xr:uid="{00000000-0005-0000-0000-0000D5310000}"/>
    <cellStyle name="Input 31" xfId="12758" xr:uid="{00000000-0005-0000-0000-0000D6310000}"/>
    <cellStyle name="Input 31 2" xfId="12759" xr:uid="{00000000-0005-0000-0000-0000D7310000}"/>
    <cellStyle name="Input 32" xfId="12760" xr:uid="{00000000-0005-0000-0000-0000D8310000}"/>
    <cellStyle name="Input 32 2" xfId="12761" xr:uid="{00000000-0005-0000-0000-0000D9310000}"/>
    <cellStyle name="Input 33" xfId="12762" xr:uid="{00000000-0005-0000-0000-0000DA310000}"/>
    <cellStyle name="Input 33 2" xfId="12763" xr:uid="{00000000-0005-0000-0000-0000DB310000}"/>
    <cellStyle name="Input 34" xfId="12764" xr:uid="{00000000-0005-0000-0000-0000DC310000}"/>
    <cellStyle name="Input 4" xfId="12765" xr:uid="{00000000-0005-0000-0000-0000DD310000}"/>
    <cellStyle name="Input 4 2" xfId="12766" xr:uid="{00000000-0005-0000-0000-0000DE310000}"/>
    <cellStyle name="Input 5" xfId="12767" xr:uid="{00000000-0005-0000-0000-0000DF310000}"/>
    <cellStyle name="Input 5 2" xfId="12768" xr:uid="{00000000-0005-0000-0000-0000E0310000}"/>
    <cellStyle name="Input 6" xfId="12769" xr:uid="{00000000-0005-0000-0000-0000E1310000}"/>
    <cellStyle name="Input 6 2" xfId="12770" xr:uid="{00000000-0005-0000-0000-0000E2310000}"/>
    <cellStyle name="Input 7" xfId="12771" xr:uid="{00000000-0005-0000-0000-0000E3310000}"/>
    <cellStyle name="Input 7 2" xfId="12772" xr:uid="{00000000-0005-0000-0000-0000E4310000}"/>
    <cellStyle name="Input 8" xfId="12773" xr:uid="{00000000-0005-0000-0000-0000E5310000}"/>
    <cellStyle name="Input 8 2" xfId="12774" xr:uid="{00000000-0005-0000-0000-0000E6310000}"/>
    <cellStyle name="Input 9" xfId="12775" xr:uid="{00000000-0005-0000-0000-0000E7310000}"/>
    <cellStyle name="Input 9 2" xfId="12776" xr:uid="{00000000-0005-0000-0000-0000E8310000}"/>
    <cellStyle name="Insatisfaisant 2" xfId="887" xr:uid="{00000000-0005-0000-0000-000077030000}"/>
    <cellStyle name="Insatisfaisant 2 2" xfId="12777" xr:uid="{00000000-0005-0000-0000-0000E9310000}"/>
    <cellStyle name="Insatisfaisant 3" xfId="888" xr:uid="{00000000-0005-0000-0000-000078030000}"/>
    <cellStyle name="Insatisfaisant 4" xfId="12778" xr:uid="{00000000-0005-0000-0000-0000EA310000}"/>
    <cellStyle name="Lien hypertexte" xfId="46812" xr:uid="{00000000-0005-0000-0000-0000DCB60000}"/>
    <cellStyle name="Lien hypertexte 2" xfId="12779" xr:uid="{00000000-0005-0000-0000-0000EB310000}"/>
    <cellStyle name="Lines" xfId="12780" xr:uid="{00000000-0005-0000-0000-0000EC310000}"/>
    <cellStyle name="Linked Cell" xfId="889" xr:uid="{00000000-0005-0000-0000-000079030000}"/>
    <cellStyle name="Linked Cell 10" xfId="12781" xr:uid="{00000000-0005-0000-0000-0000ED310000}"/>
    <cellStyle name="Linked Cell 10 2" xfId="12782" xr:uid="{00000000-0005-0000-0000-0000EE310000}"/>
    <cellStyle name="Linked Cell 10 2 10" xfId="12783" xr:uid="{00000000-0005-0000-0000-0000EF310000}"/>
    <cellStyle name="Linked Cell 10 2 10 2" xfId="12784" xr:uid="{00000000-0005-0000-0000-0000F0310000}"/>
    <cellStyle name="Linked Cell 10 2 10 2 2" xfId="12785" xr:uid="{00000000-0005-0000-0000-0000F1310000}"/>
    <cellStyle name="Linked Cell 10 2 10 3" xfId="12786" xr:uid="{00000000-0005-0000-0000-0000F2310000}"/>
    <cellStyle name="Linked Cell 10 2 11" xfId="12787" xr:uid="{00000000-0005-0000-0000-0000F3310000}"/>
    <cellStyle name="Linked Cell 10 2 11 2" xfId="12788" xr:uid="{00000000-0005-0000-0000-0000F4310000}"/>
    <cellStyle name="Linked Cell 10 2 11 2 2" xfId="12789" xr:uid="{00000000-0005-0000-0000-0000F5310000}"/>
    <cellStyle name="Linked Cell 10 2 11 3" xfId="12790" xr:uid="{00000000-0005-0000-0000-0000F6310000}"/>
    <cellStyle name="Linked Cell 10 2 12" xfId="12791" xr:uid="{00000000-0005-0000-0000-0000F7310000}"/>
    <cellStyle name="Linked Cell 10 2 12 2" xfId="12792" xr:uid="{00000000-0005-0000-0000-0000F8310000}"/>
    <cellStyle name="Linked Cell 10 2 12 2 2" xfId="12793" xr:uid="{00000000-0005-0000-0000-0000F9310000}"/>
    <cellStyle name="Linked Cell 10 2 12 3" xfId="12794" xr:uid="{00000000-0005-0000-0000-0000FA310000}"/>
    <cellStyle name="Linked Cell 10 2 13" xfId="12795" xr:uid="{00000000-0005-0000-0000-0000FB310000}"/>
    <cellStyle name="Linked Cell 10 2 13 2" xfId="12796" xr:uid="{00000000-0005-0000-0000-0000FC310000}"/>
    <cellStyle name="Linked Cell 10 2 13 2 2" xfId="12797" xr:uid="{00000000-0005-0000-0000-0000FD310000}"/>
    <cellStyle name="Linked Cell 10 2 13 3" xfId="12798" xr:uid="{00000000-0005-0000-0000-0000FE310000}"/>
    <cellStyle name="Linked Cell 10 2 14" xfId="12799" xr:uid="{00000000-0005-0000-0000-0000FF310000}"/>
    <cellStyle name="Linked Cell 10 2 14 2" xfId="12800" xr:uid="{00000000-0005-0000-0000-000000320000}"/>
    <cellStyle name="Linked Cell 10 2 15" xfId="12801" xr:uid="{00000000-0005-0000-0000-000001320000}"/>
    <cellStyle name="Linked Cell 10 2 2" xfId="12802" xr:uid="{00000000-0005-0000-0000-000002320000}"/>
    <cellStyle name="Linked Cell 10 2 2 10" xfId="12803" xr:uid="{00000000-0005-0000-0000-000003320000}"/>
    <cellStyle name="Linked Cell 10 2 2 10 2" xfId="12804" xr:uid="{00000000-0005-0000-0000-000004320000}"/>
    <cellStyle name="Linked Cell 10 2 2 10 2 2" xfId="12805" xr:uid="{00000000-0005-0000-0000-000005320000}"/>
    <cellStyle name="Linked Cell 10 2 2 10 3" xfId="12806" xr:uid="{00000000-0005-0000-0000-000006320000}"/>
    <cellStyle name="Linked Cell 10 2 2 11" xfId="12807" xr:uid="{00000000-0005-0000-0000-000007320000}"/>
    <cellStyle name="Linked Cell 10 2 2 11 2" xfId="12808" xr:uid="{00000000-0005-0000-0000-000008320000}"/>
    <cellStyle name="Linked Cell 10 2 2 11 2 2" xfId="12809" xr:uid="{00000000-0005-0000-0000-000009320000}"/>
    <cellStyle name="Linked Cell 10 2 2 11 3" xfId="12810" xr:uid="{00000000-0005-0000-0000-00000A320000}"/>
    <cellStyle name="Linked Cell 10 2 2 12" xfId="12811" xr:uid="{00000000-0005-0000-0000-00000B320000}"/>
    <cellStyle name="Linked Cell 10 2 2 12 2" xfId="12812" xr:uid="{00000000-0005-0000-0000-00000C320000}"/>
    <cellStyle name="Linked Cell 10 2 2 12 2 2" xfId="12813" xr:uid="{00000000-0005-0000-0000-00000D320000}"/>
    <cellStyle name="Linked Cell 10 2 2 12 3" xfId="12814" xr:uid="{00000000-0005-0000-0000-00000E320000}"/>
    <cellStyle name="Linked Cell 10 2 2 13" xfId="12815" xr:uid="{00000000-0005-0000-0000-00000F320000}"/>
    <cellStyle name="Linked Cell 10 2 2 13 2" xfId="12816" xr:uid="{00000000-0005-0000-0000-000010320000}"/>
    <cellStyle name="Linked Cell 10 2 2 14" xfId="12817" xr:uid="{00000000-0005-0000-0000-000011320000}"/>
    <cellStyle name="Linked Cell 10 2 2 2" xfId="12818" xr:uid="{00000000-0005-0000-0000-000012320000}"/>
    <cellStyle name="Linked Cell 10 2 2 2 10" xfId="12819" xr:uid="{00000000-0005-0000-0000-000013320000}"/>
    <cellStyle name="Linked Cell 10 2 2 2 10 2" xfId="12820" xr:uid="{00000000-0005-0000-0000-000014320000}"/>
    <cellStyle name="Linked Cell 10 2 2 2 10 2 2" xfId="12821" xr:uid="{00000000-0005-0000-0000-000015320000}"/>
    <cellStyle name="Linked Cell 10 2 2 2 10 3" xfId="12822" xr:uid="{00000000-0005-0000-0000-000016320000}"/>
    <cellStyle name="Linked Cell 10 2 2 2 11" xfId="12823" xr:uid="{00000000-0005-0000-0000-000017320000}"/>
    <cellStyle name="Linked Cell 10 2 2 2 11 2" xfId="12824" xr:uid="{00000000-0005-0000-0000-000018320000}"/>
    <cellStyle name="Linked Cell 10 2 2 2 11 2 2" xfId="12825" xr:uid="{00000000-0005-0000-0000-000019320000}"/>
    <cellStyle name="Linked Cell 10 2 2 2 11 3" xfId="12826" xr:uid="{00000000-0005-0000-0000-00001A320000}"/>
    <cellStyle name="Linked Cell 10 2 2 2 12" xfId="12827" xr:uid="{00000000-0005-0000-0000-00001B320000}"/>
    <cellStyle name="Linked Cell 10 2 2 2 12 2" xfId="12828" xr:uid="{00000000-0005-0000-0000-00001C320000}"/>
    <cellStyle name="Linked Cell 10 2 2 2 13" xfId="12829" xr:uid="{00000000-0005-0000-0000-00001D320000}"/>
    <cellStyle name="Linked Cell 10 2 2 2 2" xfId="12830" xr:uid="{00000000-0005-0000-0000-00001E320000}"/>
    <cellStyle name="Linked Cell 10 2 2 2 2 10" xfId="12831" xr:uid="{00000000-0005-0000-0000-00001F320000}"/>
    <cellStyle name="Linked Cell 10 2 2 2 2 10 2" xfId="12832" xr:uid="{00000000-0005-0000-0000-000020320000}"/>
    <cellStyle name="Linked Cell 10 2 2 2 2 10 2 2" xfId="12833" xr:uid="{00000000-0005-0000-0000-000021320000}"/>
    <cellStyle name="Linked Cell 10 2 2 2 2 10 3" xfId="12834" xr:uid="{00000000-0005-0000-0000-000022320000}"/>
    <cellStyle name="Linked Cell 10 2 2 2 2 11" xfId="12835" xr:uid="{00000000-0005-0000-0000-000023320000}"/>
    <cellStyle name="Linked Cell 10 2 2 2 2 11 2" xfId="12836" xr:uid="{00000000-0005-0000-0000-000024320000}"/>
    <cellStyle name="Linked Cell 10 2 2 2 2 12" xfId="12837" xr:uid="{00000000-0005-0000-0000-000025320000}"/>
    <cellStyle name="Linked Cell 10 2 2 2 2 2" xfId="12838" xr:uid="{00000000-0005-0000-0000-000026320000}"/>
    <cellStyle name="Linked Cell 10 2 2 2 2 2 2" xfId="12839" xr:uid="{00000000-0005-0000-0000-000027320000}"/>
    <cellStyle name="Linked Cell 10 2 2 2 2 2 2 2" xfId="12840" xr:uid="{00000000-0005-0000-0000-000028320000}"/>
    <cellStyle name="Linked Cell 10 2 2 2 2 2 3" xfId="12841" xr:uid="{00000000-0005-0000-0000-000029320000}"/>
    <cellStyle name="Linked Cell 10 2 2 2 2 3" xfId="12842" xr:uid="{00000000-0005-0000-0000-00002A320000}"/>
    <cellStyle name="Linked Cell 10 2 2 2 2 3 2" xfId="12843" xr:uid="{00000000-0005-0000-0000-00002B320000}"/>
    <cellStyle name="Linked Cell 10 2 2 2 2 3 2 2" xfId="12844" xr:uid="{00000000-0005-0000-0000-00002C320000}"/>
    <cellStyle name="Linked Cell 10 2 2 2 2 3 3" xfId="12845" xr:uid="{00000000-0005-0000-0000-00002D320000}"/>
    <cellStyle name="Linked Cell 10 2 2 2 2 4" xfId="12846" xr:uid="{00000000-0005-0000-0000-00002E320000}"/>
    <cellStyle name="Linked Cell 10 2 2 2 2 4 2" xfId="12847" xr:uid="{00000000-0005-0000-0000-00002F320000}"/>
    <cellStyle name="Linked Cell 10 2 2 2 2 4 2 2" xfId="12848" xr:uid="{00000000-0005-0000-0000-000030320000}"/>
    <cellStyle name="Linked Cell 10 2 2 2 2 4 3" xfId="12849" xr:uid="{00000000-0005-0000-0000-000031320000}"/>
    <cellStyle name="Linked Cell 10 2 2 2 2 5" xfId="12850" xr:uid="{00000000-0005-0000-0000-000032320000}"/>
    <cellStyle name="Linked Cell 10 2 2 2 2 5 2" xfId="12851" xr:uid="{00000000-0005-0000-0000-000033320000}"/>
    <cellStyle name="Linked Cell 10 2 2 2 2 5 2 2" xfId="12852" xr:uid="{00000000-0005-0000-0000-000034320000}"/>
    <cellStyle name="Linked Cell 10 2 2 2 2 5 3" xfId="12853" xr:uid="{00000000-0005-0000-0000-000035320000}"/>
    <cellStyle name="Linked Cell 10 2 2 2 2 6" xfId="12854" xr:uid="{00000000-0005-0000-0000-000036320000}"/>
    <cellStyle name="Linked Cell 10 2 2 2 2 6 2" xfId="12855" xr:uid="{00000000-0005-0000-0000-000037320000}"/>
    <cellStyle name="Linked Cell 10 2 2 2 2 6 2 2" xfId="12856" xr:uid="{00000000-0005-0000-0000-000038320000}"/>
    <cellStyle name="Linked Cell 10 2 2 2 2 6 3" xfId="12857" xr:uid="{00000000-0005-0000-0000-000039320000}"/>
    <cellStyle name="Linked Cell 10 2 2 2 2 7" xfId="12858" xr:uid="{00000000-0005-0000-0000-00003A320000}"/>
    <cellStyle name="Linked Cell 10 2 2 2 2 7 2" xfId="12859" xr:uid="{00000000-0005-0000-0000-00003B320000}"/>
    <cellStyle name="Linked Cell 10 2 2 2 2 7 2 2" xfId="12860" xr:uid="{00000000-0005-0000-0000-00003C320000}"/>
    <cellStyle name="Linked Cell 10 2 2 2 2 7 3" xfId="12861" xr:uid="{00000000-0005-0000-0000-00003D320000}"/>
    <cellStyle name="Linked Cell 10 2 2 2 2 8" xfId="12862" xr:uid="{00000000-0005-0000-0000-00003E320000}"/>
    <cellStyle name="Linked Cell 10 2 2 2 2 8 2" xfId="12863" xr:uid="{00000000-0005-0000-0000-00003F320000}"/>
    <cellStyle name="Linked Cell 10 2 2 2 2 8 2 2" xfId="12864" xr:uid="{00000000-0005-0000-0000-000040320000}"/>
    <cellStyle name="Linked Cell 10 2 2 2 2 8 3" xfId="12865" xr:uid="{00000000-0005-0000-0000-000041320000}"/>
    <cellStyle name="Linked Cell 10 2 2 2 2 9" xfId="12866" xr:uid="{00000000-0005-0000-0000-000042320000}"/>
    <cellStyle name="Linked Cell 10 2 2 2 2 9 2" xfId="12867" xr:uid="{00000000-0005-0000-0000-000043320000}"/>
    <cellStyle name="Linked Cell 10 2 2 2 2 9 2 2" xfId="12868" xr:uid="{00000000-0005-0000-0000-000044320000}"/>
    <cellStyle name="Linked Cell 10 2 2 2 2 9 3" xfId="12869" xr:uid="{00000000-0005-0000-0000-000045320000}"/>
    <cellStyle name="Linked Cell 10 2 2 2 3" xfId="12870" xr:uid="{00000000-0005-0000-0000-000046320000}"/>
    <cellStyle name="Linked Cell 10 2 2 2 3 10" xfId="12871" xr:uid="{00000000-0005-0000-0000-000047320000}"/>
    <cellStyle name="Linked Cell 10 2 2 2 3 10 2" xfId="12872" xr:uid="{00000000-0005-0000-0000-000048320000}"/>
    <cellStyle name="Linked Cell 10 2 2 2 3 11" xfId="12873" xr:uid="{00000000-0005-0000-0000-000049320000}"/>
    <cellStyle name="Linked Cell 10 2 2 2 3 2" xfId="12874" xr:uid="{00000000-0005-0000-0000-00004A320000}"/>
    <cellStyle name="Linked Cell 10 2 2 2 3 2 2" xfId="12875" xr:uid="{00000000-0005-0000-0000-00004B320000}"/>
    <cellStyle name="Linked Cell 10 2 2 2 3 2 2 2" xfId="12876" xr:uid="{00000000-0005-0000-0000-00004C320000}"/>
    <cellStyle name="Linked Cell 10 2 2 2 3 2 3" xfId="12877" xr:uid="{00000000-0005-0000-0000-00004D320000}"/>
    <cellStyle name="Linked Cell 10 2 2 2 3 3" xfId="12878" xr:uid="{00000000-0005-0000-0000-00004E320000}"/>
    <cellStyle name="Linked Cell 10 2 2 2 3 3 2" xfId="12879" xr:uid="{00000000-0005-0000-0000-00004F320000}"/>
    <cellStyle name="Linked Cell 10 2 2 2 3 3 2 2" xfId="12880" xr:uid="{00000000-0005-0000-0000-000050320000}"/>
    <cellStyle name="Linked Cell 10 2 2 2 3 3 3" xfId="12881" xr:uid="{00000000-0005-0000-0000-000051320000}"/>
    <cellStyle name="Linked Cell 10 2 2 2 3 4" xfId="12882" xr:uid="{00000000-0005-0000-0000-000052320000}"/>
    <cellStyle name="Linked Cell 10 2 2 2 3 4 2" xfId="12883" xr:uid="{00000000-0005-0000-0000-000053320000}"/>
    <cellStyle name="Linked Cell 10 2 2 2 3 4 2 2" xfId="12884" xr:uid="{00000000-0005-0000-0000-000054320000}"/>
    <cellStyle name="Linked Cell 10 2 2 2 3 4 3" xfId="12885" xr:uid="{00000000-0005-0000-0000-000055320000}"/>
    <cellStyle name="Linked Cell 10 2 2 2 3 5" xfId="12886" xr:uid="{00000000-0005-0000-0000-000056320000}"/>
    <cellStyle name="Linked Cell 10 2 2 2 3 5 2" xfId="12887" xr:uid="{00000000-0005-0000-0000-000057320000}"/>
    <cellStyle name="Linked Cell 10 2 2 2 3 5 2 2" xfId="12888" xr:uid="{00000000-0005-0000-0000-000058320000}"/>
    <cellStyle name="Linked Cell 10 2 2 2 3 5 3" xfId="12889" xr:uid="{00000000-0005-0000-0000-000059320000}"/>
    <cellStyle name="Linked Cell 10 2 2 2 3 6" xfId="12890" xr:uid="{00000000-0005-0000-0000-00005A320000}"/>
    <cellStyle name="Linked Cell 10 2 2 2 3 6 2" xfId="12891" xr:uid="{00000000-0005-0000-0000-00005B320000}"/>
    <cellStyle name="Linked Cell 10 2 2 2 3 6 2 2" xfId="12892" xr:uid="{00000000-0005-0000-0000-00005C320000}"/>
    <cellStyle name="Linked Cell 10 2 2 2 3 6 3" xfId="12893" xr:uid="{00000000-0005-0000-0000-00005D320000}"/>
    <cellStyle name="Linked Cell 10 2 2 2 3 7" xfId="12894" xr:uid="{00000000-0005-0000-0000-00005E320000}"/>
    <cellStyle name="Linked Cell 10 2 2 2 3 7 2" xfId="12895" xr:uid="{00000000-0005-0000-0000-00005F320000}"/>
    <cellStyle name="Linked Cell 10 2 2 2 3 7 2 2" xfId="12896" xr:uid="{00000000-0005-0000-0000-000060320000}"/>
    <cellStyle name="Linked Cell 10 2 2 2 3 7 3" xfId="12897" xr:uid="{00000000-0005-0000-0000-000061320000}"/>
    <cellStyle name="Linked Cell 10 2 2 2 3 8" xfId="12898" xr:uid="{00000000-0005-0000-0000-000062320000}"/>
    <cellStyle name="Linked Cell 10 2 2 2 3 8 2" xfId="12899" xr:uid="{00000000-0005-0000-0000-000063320000}"/>
    <cellStyle name="Linked Cell 10 2 2 2 3 8 2 2" xfId="12900" xr:uid="{00000000-0005-0000-0000-000064320000}"/>
    <cellStyle name="Linked Cell 10 2 2 2 3 8 3" xfId="12901" xr:uid="{00000000-0005-0000-0000-000065320000}"/>
    <cellStyle name="Linked Cell 10 2 2 2 3 9" xfId="12902" xr:uid="{00000000-0005-0000-0000-000066320000}"/>
    <cellStyle name="Linked Cell 10 2 2 2 3 9 2" xfId="12903" xr:uid="{00000000-0005-0000-0000-000067320000}"/>
    <cellStyle name="Linked Cell 10 2 2 2 3 9 2 2" xfId="12904" xr:uid="{00000000-0005-0000-0000-000068320000}"/>
    <cellStyle name="Linked Cell 10 2 2 2 3 9 3" xfId="12905" xr:uid="{00000000-0005-0000-0000-000069320000}"/>
    <cellStyle name="Linked Cell 10 2 2 2 4" xfId="12906" xr:uid="{00000000-0005-0000-0000-00006A320000}"/>
    <cellStyle name="Linked Cell 10 2 2 2 4 2" xfId="12907" xr:uid="{00000000-0005-0000-0000-00006B320000}"/>
    <cellStyle name="Linked Cell 10 2 2 2 4 2 2" xfId="12908" xr:uid="{00000000-0005-0000-0000-00006C320000}"/>
    <cellStyle name="Linked Cell 10 2 2 2 4 3" xfId="12909" xr:uid="{00000000-0005-0000-0000-00006D320000}"/>
    <cellStyle name="Linked Cell 10 2 2 2 5" xfId="12910" xr:uid="{00000000-0005-0000-0000-00006E320000}"/>
    <cellStyle name="Linked Cell 10 2 2 2 5 2" xfId="12911" xr:uid="{00000000-0005-0000-0000-00006F320000}"/>
    <cellStyle name="Linked Cell 10 2 2 2 5 2 2" xfId="12912" xr:uid="{00000000-0005-0000-0000-000070320000}"/>
    <cellStyle name="Linked Cell 10 2 2 2 5 3" xfId="12913" xr:uid="{00000000-0005-0000-0000-000071320000}"/>
    <cellStyle name="Linked Cell 10 2 2 2 6" xfId="12914" xr:uid="{00000000-0005-0000-0000-000072320000}"/>
    <cellStyle name="Linked Cell 10 2 2 2 6 2" xfId="12915" xr:uid="{00000000-0005-0000-0000-000073320000}"/>
    <cellStyle name="Linked Cell 10 2 2 2 6 2 2" xfId="12916" xr:uid="{00000000-0005-0000-0000-000074320000}"/>
    <cellStyle name="Linked Cell 10 2 2 2 6 3" xfId="12917" xr:uid="{00000000-0005-0000-0000-000075320000}"/>
    <cellStyle name="Linked Cell 10 2 2 2 7" xfId="12918" xr:uid="{00000000-0005-0000-0000-000076320000}"/>
    <cellStyle name="Linked Cell 10 2 2 2 7 2" xfId="12919" xr:uid="{00000000-0005-0000-0000-000077320000}"/>
    <cellStyle name="Linked Cell 10 2 2 2 7 2 2" xfId="12920" xr:uid="{00000000-0005-0000-0000-000078320000}"/>
    <cellStyle name="Linked Cell 10 2 2 2 7 3" xfId="12921" xr:uid="{00000000-0005-0000-0000-000079320000}"/>
    <cellStyle name="Linked Cell 10 2 2 2 8" xfId="12922" xr:uid="{00000000-0005-0000-0000-00007A320000}"/>
    <cellStyle name="Linked Cell 10 2 2 2 8 2" xfId="12923" xr:uid="{00000000-0005-0000-0000-00007B320000}"/>
    <cellStyle name="Linked Cell 10 2 2 2 8 2 2" xfId="12924" xr:uid="{00000000-0005-0000-0000-00007C320000}"/>
    <cellStyle name="Linked Cell 10 2 2 2 8 3" xfId="12925" xr:uid="{00000000-0005-0000-0000-00007D320000}"/>
    <cellStyle name="Linked Cell 10 2 2 2 9" xfId="12926" xr:uid="{00000000-0005-0000-0000-00007E320000}"/>
    <cellStyle name="Linked Cell 10 2 2 2 9 2" xfId="12927" xr:uid="{00000000-0005-0000-0000-00007F320000}"/>
    <cellStyle name="Linked Cell 10 2 2 2 9 2 2" xfId="12928" xr:uid="{00000000-0005-0000-0000-000080320000}"/>
    <cellStyle name="Linked Cell 10 2 2 2 9 3" xfId="12929" xr:uid="{00000000-0005-0000-0000-000081320000}"/>
    <cellStyle name="Linked Cell 10 2 2 3" xfId="12930" xr:uid="{00000000-0005-0000-0000-000082320000}"/>
    <cellStyle name="Linked Cell 10 2 2 3 10" xfId="12931" xr:uid="{00000000-0005-0000-0000-000083320000}"/>
    <cellStyle name="Linked Cell 10 2 2 3 10 2" xfId="12932" xr:uid="{00000000-0005-0000-0000-000084320000}"/>
    <cellStyle name="Linked Cell 10 2 2 3 10 2 2" xfId="12933" xr:uid="{00000000-0005-0000-0000-000085320000}"/>
    <cellStyle name="Linked Cell 10 2 2 3 10 3" xfId="12934" xr:uid="{00000000-0005-0000-0000-000086320000}"/>
    <cellStyle name="Linked Cell 10 2 2 3 11" xfId="12935" xr:uid="{00000000-0005-0000-0000-000087320000}"/>
    <cellStyle name="Linked Cell 10 2 2 3 11 2" xfId="12936" xr:uid="{00000000-0005-0000-0000-000088320000}"/>
    <cellStyle name="Linked Cell 10 2 2 3 12" xfId="12937" xr:uid="{00000000-0005-0000-0000-000089320000}"/>
    <cellStyle name="Linked Cell 10 2 2 3 2" xfId="12938" xr:uid="{00000000-0005-0000-0000-00008A320000}"/>
    <cellStyle name="Linked Cell 10 2 2 3 2 10" xfId="12939" xr:uid="{00000000-0005-0000-0000-00008B320000}"/>
    <cellStyle name="Linked Cell 10 2 2 3 2 10 2" xfId="12940" xr:uid="{00000000-0005-0000-0000-00008C320000}"/>
    <cellStyle name="Linked Cell 10 2 2 3 2 11" xfId="12941" xr:uid="{00000000-0005-0000-0000-00008D320000}"/>
    <cellStyle name="Linked Cell 10 2 2 3 2 2" xfId="12942" xr:uid="{00000000-0005-0000-0000-00008E320000}"/>
    <cellStyle name="Linked Cell 10 2 2 3 2 2 2" xfId="12943" xr:uid="{00000000-0005-0000-0000-00008F320000}"/>
    <cellStyle name="Linked Cell 10 2 2 3 2 2 2 2" xfId="12944" xr:uid="{00000000-0005-0000-0000-000090320000}"/>
    <cellStyle name="Linked Cell 10 2 2 3 2 2 3" xfId="12945" xr:uid="{00000000-0005-0000-0000-000091320000}"/>
    <cellStyle name="Linked Cell 10 2 2 3 2 3" xfId="12946" xr:uid="{00000000-0005-0000-0000-000092320000}"/>
    <cellStyle name="Linked Cell 10 2 2 3 2 3 2" xfId="12947" xr:uid="{00000000-0005-0000-0000-000093320000}"/>
    <cellStyle name="Linked Cell 10 2 2 3 2 3 2 2" xfId="12948" xr:uid="{00000000-0005-0000-0000-000094320000}"/>
    <cellStyle name="Linked Cell 10 2 2 3 2 3 3" xfId="12949" xr:uid="{00000000-0005-0000-0000-000095320000}"/>
    <cellStyle name="Linked Cell 10 2 2 3 2 4" xfId="12950" xr:uid="{00000000-0005-0000-0000-000096320000}"/>
    <cellStyle name="Linked Cell 10 2 2 3 2 4 2" xfId="12951" xr:uid="{00000000-0005-0000-0000-000097320000}"/>
    <cellStyle name="Linked Cell 10 2 2 3 2 4 2 2" xfId="12952" xr:uid="{00000000-0005-0000-0000-000098320000}"/>
    <cellStyle name="Linked Cell 10 2 2 3 2 4 3" xfId="12953" xr:uid="{00000000-0005-0000-0000-000099320000}"/>
    <cellStyle name="Linked Cell 10 2 2 3 2 5" xfId="12954" xr:uid="{00000000-0005-0000-0000-00009A320000}"/>
    <cellStyle name="Linked Cell 10 2 2 3 2 5 2" xfId="12955" xr:uid="{00000000-0005-0000-0000-00009B320000}"/>
    <cellStyle name="Linked Cell 10 2 2 3 2 5 2 2" xfId="12956" xr:uid="{00000000-0005-0000-0000-00009C320000}"/>
    <cellStyle name="Linked Cell 10 2 2 3 2 5 3" xfId="12957" xr:uid="{00000000-0005-0000-0000-00009D320000}"/>
    <cellStyle name="Linked Cell 10 2 2 3 2 6" xfId="12958" xr:uid="{00000000-0005-0000-0000-00009E320000}"/>
    <cellStyle name="Linked Cell 10 2 2 3 2 6 2" xfId="12959" xr:uid="{00000000-0005-0000-0000-00009F320000}"/>
    <cellStyle name="Linked Cell 10 2 2 3 2 6 2 2" xfId="12960" xr:uid="{00000000-0005-0000-0000-0000A0320000}"/>
    <cellStyle name="Linked Cell 10 2 2 3 2 6 3" xfId="12961" xr:uid="{00000000-0005-0000-0000-0000A1320000}"/>
    <cellStyle name="Linked Cell 10 2 2 3 2 7" xfId="12962" xr:uid="{00000000-0005-0000-0000-0000A2320000}"/>
    <cellStyle name="Linked Cell 10 2 2 3 2 7 2" xfId="12963" xr:uid="{00000000-0005-0000-0000-0000A3320000}"/>
    <cellStyle name="Linked Cell 10 2 2 3 2 7 2 2" xfId="12964" xr:uid="{00000000-0005-0000-0000-0000A4320000}"/>
    <cellStyle name="Linked Cell 10 2 2 3 2 7 3" xfId="12965" xr:uid="{00000000-0005-0000-0000-0000A5320000}"/>
    <cellStyle name="Linked Cell 10 2 2 3 2 8" xfId="12966" xr:uid="{00000000-0005-0000-0000-0000A6320000}"/>
    <cellStyle name="Linked Cell 10 2 2 3 2 8 2" xfId="12967" xr:uid="{00000000-0005-0000-0000-0000A7320000}"/>
    <cellStyle name="Linked Cell 10 2 2 3 2 8 2 2" xfId="12968" xr:uid="{00000000-0005-0000-0000-0000A8320000}"/>
    <cellStyle name="Linked Cell 10 2 2 3 2 8 3" xfId="12969" xr:uid="{00000000-0005-0000-0000-0000A9320000}"/>
    <cellStyle name="Linked Cell 10 2 2 3 2 9" xfId="12970" xr:uid="{00000000-0005-0000-0000-0000AA320000}"/>
    <cellStyle name="Linked Cell 10 2 2 3 2 9 2" xfId="12971" xr:uid="{00000000-0005-0000-0000-0000AB320000}"/>
    <cellStyle name="Linked Cell 10 2 2 3 2 9 2 2" xfId="12972" xr:uid="{00000000-0005-0000-0000-0000AC320000}"/>
    <cellStyle name="Linked Cell 10 2 2 3 2 9 3" xfId="12973" xr:uid="{00000000-0005-0000-0000-0000AD320000}"/>
    <cellStyle name="Linked Cell 10 2 2 3 3" xfId="12974" xr:uid="{00000000-0005-0000-0000-0000AE320000}"/>
    <cellStyle name="Linked Cell 10 2 2 3 3 2" xfId="12975" xr:uid="{00000000-0005-0000-0000-0000AF320000}"/>
    <cellStyle name="Linked Cell 10 2 2 3 3 2 2" xfId="12976" xr:uid="{00000000-0005-0000-0000-0000B0320000}"/>
    <cellStyle name="Linked Cell 10 2 2 3 3 3" xfId="12977" xr:uid="{00000000-0005-0000-0000-0000B1320000}"/>
    <cellStyle name="Linked Cell 10 2 2 3 4" xfId="12978" xr:uid="{00000000-0005-0000-0000-0000B2320000}"/>
    <cellStyle name="Linked Cell 10 2 2 3 4 2" xfId="12979" xr:uid="{00000000-0005-0000-0000-0000B3320000}"/>
    <cellStyle name="Linked Cell 10 2 2 3 4 2 2" xfId="12980" xr:uid="{00000000-0005-0000-0000-0000B4320000}"/>
    <cellStyle name="Linked Cell 10 2 2 3 4 3" xfId="12981" xr:uid="{00000000-0005-0000-0000-0000B5320000}"/>
    <cellStyle name="Linked Cell 10 2 2 3 5" xfId="12982" xr:uid="{00000000-0005-0000-0000-0000B6320000}"/>
    <cellStyle name="Linked Cell 10 2 2 3 5 2" xfId="12983" xr:uid="{00000000-0005-0000-0000-0000B7320000}"/>
    <cellStyle name="Linked Cell 10 2 2 3 5 2 2" xfId="12984" xr:uid="{00000000-0005-0000-0000-0000B8320000}"/>
    <cellStyle name="Linked Cell 10 2 2 3 5 3" xfId="12985" xr:uid="{00000000-0005-0000-0000-0000B9320000}"/>
    <cellStyle name="Linked Cell 10 2 2 3 6" xfId="12986" xr:uid="{00000000-0005-0000-0000-0000BA320000}"/>
    <cellStyle name="Linked Cell 10 2 2 3 6 2" xfId="12987" xr:uid="{00000000-0005-0000-0000-0000BB320000}"/>
    <cellStyle name="Linked Cell 10 2 2 3 6 2 2" xfId="12988" xr:uid="{00000000-0005-0000-0000-0000BC320000}"/>
    <cellStyle name="Linked Cell 10 2 2 3 6 3" xfId="12989" xr:uid="{00000000-0005-0000-0000-0000BD320000}"/>
    <cellStyle name="Linked Cell 10 2 2 3 7" xfId="12990" xr:uid="{00000000-0005-0000-0000-0000BE320000}"/>
    <cellStyle name="Linked Cell 10 2 2 3 7 2" xfId="12991" xr:uid="{00000000-0005-0000-0000-0000BF320000}"/>
    <cellStyle name="Linked Cell 10 2 2 3 7 2 2" xfId="12992" xr:uid="{00000000-0005-0000-0000-0000C0320000}"/>
    <cellStyle name="Linked Cell 10 2 2 3 7 3" xfId="12993" xr:uid="{00000000-0005-0000-0000-0000C1320000}"/>
    <cellStyle name="Linked Cell 10 2 2 3 8" xfId="12994" xr:uid="{00000000-0005-0000-0000-0000C2320000}"/>
    <cellStyle name="Linked Cell 10 2 2 3 8 2" xfId="12995" xr:uid="{00000000-0005-0000-0000-0000C3320000}"/>
    <cellStyle name="Linked Cell 10 2 2 3 8 2 2" xfId="12996" xr:uid="{00000000-0005-0000-0000-0000C4320000}"/>
    <cellStyle name="Linked Cell 10 2 2 3 8 3" xfId="12997" xr:uid="{00000000-0005-0000-0000-0000C5320000}"/>
    <cellStyle name="Linked Cell 10 2 2 3 9" xfId="12998" xr:uid="{00000000-0005-0000-0000-0000C6320000}"/>
    <cellStyle name="Linked Cell 10 2 2 3 9 2" xfId="12999" xr:uid="{00000000-0005-0000-0000-0000C7320000}"/>
    <cellStyle name="Linked Cell 10 2 2 3 9 2 2" xfId="13000" xr:uid="{00000000-0005-0000-0000-0000C8320000}"/>
    <cellStyle name="Linked Cell 10 2 2 3 9 3" xfId="13001" xr:uid="{00000000-0005-0000-0000-0000C9320000}"/>
    <cellStyle name="Linked Cell 10 2 2 4" xfId="13002" xr:uid="{00000000-0005-0000-0000-0000CA320000}"/>
    <cellStyle name="Linked Cell 10 2 2 4 10" xfId="13003" xr:uid="{00000000-0005-0000-0000-0000CB320000}"/>
    <cellStyle name="Linked Cell 10 2 2 4 10 2" xfId="13004" xr:uid="{00000000-0005-0000-0000-0000CC320000}"/>
    <cellStyle name="Linked Cell 10 2 2 4 11" xfId="13005" xr:uid="{00000000-0005-0000-0000-0000CD320000}"/>
    <cellStyle name="Linked Cell 10 2 2 4 2" xfId="13006" xr:uid="{00000000-0005-0000-0000-0000CE320000}"/>
    <cellStyle name="Linked Cell 10 2 2 4 2 2" xfId="13007" xr:uid="{00000000-0005-0000-0000-0000CF320000}"/>
    <cellStyle name="Linked Cell 10 2 2 4 2 2 2" xfId="13008" xr:uid="{00000000-0005-0000-0000-0000D0320000}"/>
    <cellStyle name="Linked Cell 10 2 2 4 2 3" xfId="13009" xr:uid="{00000000-0005-0000-0000-0000D1320000}"/>
    <cellStyle name="Linked Cell 10 2 2 4 3" xfId="13010" xr:uid="{00000000-0005-0000-0000-0000D2320000}"/>
    <cellStyle name="Linked Cell 10 2 2 4 3 2" xfId="13011" xr:uid="{00000000-0005-0000-0000-0000D3320000}"/>
    <cellStyle name="Linked Cell 10 2 2 4 3 2 2" xfId="13012" xr:uid="{00000000-0005-0000-0000-0000D4320000}"/>
    <cellStyle name="Linked Cell 10 2 2 4 3 3" xfId="13013" xr:uid="{00000000-0005-0000-0000-0000D5320000}"/>
    <cellStyle name="Linked Cell 10 2 2 4 4" xfId="13014" xr:uid="{00000000-0005-0000-0000-0000D6320000}"/>
    <cellStyle name="Linked Cell 10 2 2 4 4 2" xfId="13015" xr:uid="{00000000-0005-0000-0000-0000D7320000}"/>
    <cellStyle name="Linked Cell 10 2 2 4 4 2 2" xfId="13016" xr:uid="{00000000-0005-0000-0000-0000D8320000}"/>
    <cellStyle name="Linked Cell 10 2 2 4 4 3" xfId="13017" xr:uid="{00000000-0005-0000-0000-0000D9320000}"/>
    <cellStyle name="Linked Cell 10 2 2 4 5" xfId="13018" xr:uid="{00000000-0005-0000-0000-0000DA320000}"/>
    <cellStyle name="Linked Cell 10 2 2 4 5 2" xfId="13019" xr:uid="{00000000-0005-0000-0000-0000DB320000}"/>
    <cellStyle name="Linked Cell 10 2 2 4 5 2 2" xfId="13020" xr:uid="{00000000-0005-0000-0000-0000DC320000}"/>
    <cellStyle name="Linked Cell 10 2 2 4 5 3" xfId="13021" xr:uid="{00000000-0005-0000-0000-0000DD320000}"/>
    <cellStyle name="Linked Cell 10 2 2 4 6" xfId="13022" xr:uid="{00000000-0005-0000-0000-0000DE320000}"/>
    <cellStyle name="Linked Cell 10 2 2 4 6 2" xfId="13023" xr:uid="{00000000-0005-0000-0000-0000DF320000}"/>
    <cellStyle name="Linked Cell 10 2 2 4 6 2 2" xfId="13024" xr:uid="{00000000-0005-0000-0000-0000E0320000}"/>
    <cellStyle name="Linked Cell 10 2 2 4 6 3" xfId="13025" xr:uid="{00000000-0005-0000-0000-0000E1320000}"/>
    <cellStyle name="Linked Cell 10 2 2 4 7" xfId="13026" xr:uid="{00000000-0005-0000-0000-0000E2320000}"/>
    <cellStyle name="Linked Cell 10 2 2 4 7 2" xfId="13027" xr:uid="{00000000-0005-0000-0000-0000E3320000}"/>
    <cellStyle name="Linked Cell 10 2 2 4 7 2 2" xfId="13028" xr:uid="{00000000-0005-0000-0000-0000E4320000}"/>
    <cellStyle name="Linked Cell 10 2 2 4 7 3" xfId="13029" xr:uid="{00000000-0005-0000-0000-0000E5320000}"/>
    <cellStyle name="Linked Cell 10 2 2 4 8" xfId="13030" xr:uid="{00000000-0005-0000-0000-0000E6320000}"/>
    <cellStyle name="Linked Cell 10 2 2 4 8 2" xfId="13031" xr:uid="{00000000-0005-0000-0000-0000E7320000}"/>
    <cellStyle name="Linked Cell 10 2 2 4 8 2 2" xfId="13032" xr:uid="{00000000-0005-0000-0000-0000E8320000}"/>
    <cellStyle name="Linked Cell 10 2 2 4 8 3" xfId="13033" xr:uid="{00000000-0005-0000-0000-0000E9320000}"/>
    <cellStyle name="Linked Cell 10 2 2 4 9" xfId="13034" xr:uid="{00000000-0005-0000-0000-0000EA320000}"/>
    <cellStyle name="Linked Cell 10 2 2 4 9 2" xfId="13035" xr:uid="{00000000-0005-0000-0000-0000EB320000}"/>
    <cellStyle name="Linked Cell 10 2 2 4 9 2 2" xfId="13036" xr:uid="{00000000-0005-0000-0000-0000EC320000}"/>
    <cellStyle name="Linked Cell 10 2 2 4 9 3" xfId="13037" xr:uid="{00000000-0005-0000-0000-0000ED320000}"/>
    <cellStyle name="Linked Cell 10 2 2 5" xfId="13038" xr:uid="{00000000-0005-0000-0000-0000EE320000}"/>
    <cellStyle name="Linked Cell 10 2 2 5 2" xfId="13039" xr:uid="{00000000-0005-0000-0000-0000EF320000}"/>
    <cellStyle name="Linked Cell 10 2 2 5 2 2" xfId="13040" xr:uid="{00000000-0005-0000-0000-0000F0320000}"/>
    <cellStyle name="Linked Cell 10 2 2 5 3" xfId="13041" xr:uid="{00000000-0005-0000-0000-0000F1320000}"/>
    <cellStyle name="Linked Cell 10 2 2 6" xfId="13042" xr:uid="{00000000-0005-0000-0000-0000F2320000}"/>
    <cellStyle name="Linked Cell 10 2 2 6 2" xfId="13043" xr:uid="{00000000-0005-0000-0000-0000F3320000}"/>
    <cellStyle name="Linked Cell 10 2 2 6 2 2" xfId="13044" xr:uid="{00000000-0005-0000-0000-0000F4320000}"/>
    <cellStyle name="Linked Cell 10 2 2 6 3" xfId="13045" xr:uid="{00000000-0005-0000-0000-0000F5320000}"/>
    <cellStyle name="Linked Cell 10 2 2 7" xfId="13046" xr:uid="{00000000-0005-0000-0000-0000F6320000}"/>
    <cellStyle name="Linked Cell 10 2 2 7 2" xfId="13047" xr:uid="{00000000-0005-0000-0000-0000F7320000}"/>
    <cellStyle name="Linked Cell 10 2 2 7 2 2" xfId="13048" xr:uid="{00000000-0005-0000-0000-0000F8320000}"/>
    <cellStyle name="Linked Cell 10 2 2 7 3" xfId="13049" xr:uid="{00000000-0005-0000-0000-0000F9320000}"/>
    <cellStyle name="Linked Cell 10 2 2 8" xfId="13050" xr:uid="{00000000-0005-0000-0000-0000FA320000}"/>
    <cellStyle name="Linked Cell 10 2 2 8 2" xfId="13051" xr:uid="{00000000-0005-0000-0000-0000FB320000}"/>
    <cellStyle name="Linked Cell 10 2 2 8 2 2" xfId="13052" xr:uid="{00000000-0005-0000-0000-0000FC320000}"/>
    <cellStyle name="Linked Cell 10 2 2 8 3" xfId="13053" xr:uid="{00000000-0005-0000-0000-0000FD320000}"/>
    <cellStyle name="Linked Cell 10 2 2 9" xfId="13054" xr:uid="{00000000-0005-0000-0000-0000FE320000}"/>
    <cellStyle name="Linked Cell 10 2 2 9 2" xfId="13055" xr:uid="{00000000-0005-0000-0000-0000FF320000}"/>
    <cellStyle name="Linked Cell 10 2 2 9 2 2" xfId="13056" xr:uid="{00000000-0005-0000-0000-000000330000}"/>
    <cellStyle name="Linked Cell 10 2 2 9 3" xfId="13057" xr:uid="{00000000-0005-0000-0000-000001330000}"/>
    <cellStyle name="Linked Cell 10 2 3" xfId="13058" xr:uid="{00000000-0005-0000-0000-000002330000}"/>
    <cellStyle name="Linked Cell 10 2 3 10" xfId="13059" xr:uid="{00000000-0005-0000-0000-000003330000}"/>
    <cellStyle name="Linked Cell 10 2 3 10 2" xfId="13060" xr:uid="{00000000-0005-0000-0000-000004330000}"/>
    <cellStyle name="Linked Cell 10 2 3 10 2 2" xfId="13061" xr:uid="{00000000-0005-0000-0000-000005330000}"/>
    <cellStyle name="Linked Cell 10 2 3 10 3" xfId="13062" xr:uid="{00000000-0005-0000-0000-000006330000}"/>
    <cellStyle name="Linked Cell 10 2 3 11" xfId="13063" xr:uid="{00000000-0005-0000-0000-000007330000}"/>
    <cellStyle name="Linked Cell 10 2 3 11 2" xfId="13064" xr:uid="{00000000-0005-0000-0000-000008330000}"/>
    <cellStyle name="Linked Cell 10 2 3 11 2 2" xfId="13065" xr:uid="{00000000-0005-0000-0000-000009330000}"/>
    <cellStyle name="Linked Cell 10 2 3 11 3" xfId="13066" xr:uid="{00000000-0005-0000-0000-00000A330000}"/>
    <cellStyle name="Linked Cell 10 2 3 12" xfId="13067" xr:uid="{00000000-0005-0000-0000-00000B330000}"/>
    <cellStyle name="Linked Cell 10 2 3 12 2" xfId="13068" xr:uid="{00000000-0005-0000-0000-00000C330000}"/>
    <cellStyle name="Linked Cell 10 2 3 13" xfId="13069" xr:uid="{00000000-0005-0000-0000-00000D330000}"/>
    <cellStyle name="Linked Cell 10 2 3 2" xfId="13070" xr:uid="{00000000-0005-0000-0000-00000E330000}"/>
    <cellStyle name="Linked Cell 10 2 3 2 10" xfId="13071" xr:uid="{00000000-0005-0000-0000-00000F330000}"/>
    <cellStyle name="Linked Cell 10 2 3 2 10 2" xfId="13072" xr:uid="{00000000-0005-0000-0000-000010330000}"/>
    <cellStyle name="Linked Cell 10 2 3 2 10 2 2" xfId="13073" xr:uid="{00000000-0005-0000-0000-000011330000}"/>
    <cellStyle name="Linked Cell 10 2 3 2 10 3" xfId="13074" xr:uid="{00000000-0005-0000-0000-000012330000}"/>
    <cellStyle name="Linked Cell 10 2 3 2 11" xfId="13075" xr:uid="{00000000-0005-0000-0000-000013330000}"/>
    <cellStyle name="Linked Cell 10 2 3 2 11 2" xfId="13076" xr:uid="{00000000-0005-0000-0000-000014330000}"/>
    <cellStyle name="Linked Cell 10 2 3 2 12" xfId="13077" xr:uid="{00000000-0005-0000-0000-000015330000}"/>
    <cellStyle name="Linked Cell 10 2 3 2 2" xfId="13078" xr:uid="{00000000-0005-0000-0000-000016330000}"/>
    <cellStyle name="Linked Cell 10 2 3 2 2 2" xfId="13079" xr:uid="{00000000-0005-0000-0000-000017330000}"/>
    <cellStyle name="Linked Cell 10 2 3 2 2 2 2" xfId="13080" xr:uid="{00000000-0005-0000-0000-000018330000}"/>
    <cellStyle name="Linked Cell 10 2 3 2 2 3" xfId="13081" xr:uid="{00000000-0005-0000-0000-000019330000}"/>
    <cellStyle name="Linked Cell 10 2 3 2 3" xfId="13082" xr:uid="{00000000-0005-0000-0000-00001A330000}"/>
    <cellStyle name="Linked Cell 10 2 3 2 3 2" xfId="13083" xr:uid="{00000000-0005-0000-0000-00001B330000}"/>
    <cellStyle name="Linked Cell 10 2 3 2 3 2 2" xfId="13084" xr:uid="{00000000-0005-0000-0000-00001C330000}"/>
    <cellStyle name="Linked Cell 10 2 3 2 3 3" xfId="13085" xr:uid="{00000000-0005-0000-0000-00001D330000}"/>
    <cellStyle name="Linked Cell 10 2 3 2 4" xfId="13086" xr:uid="{00000000-0005-0000-0000-00001E330000}"/>
    <cellStyle name="Linked Cell 10 2 3 2 4 2" xfId="13087" xr:uid="{00000000-0005-0000-0000-00001F330000}"/>
    <cellStyle name="Linked Cell 10 2 3 2 4 2 2" xfId="13088" xr:uid="{00000000-0005-0000-0000-000020330000}"/>
    <cellStyle name="Linked Cell 10 2 3 2 4 3" xfId="13089" xr:uid="{00000000-0005-0000-0000-000021330000}"/>
    <cellStyle name="Linked Cell 10 2 3 2 5" xfId="13090" xr:uid="{00000000-0005-0000-0000-000022330000}"/>
    <cellStyle name="Linked Cell 10 2 3 2 5 2" xfId="13091" xr:uid="{00000000-0005-0000-0000-000023330000}"/>
    <cellStyle name="Linked Cell 10 2 3 2 5 2 2" xfId="13092" xr:uid="{00000000-0005-0000-0000-000024330000}"/>
    <cellStyle name="Linked Cell 10 2 3 2 5 3" xfId="13093" xr:uid="{00000000-0005-0000-0000-000025330000}"/>
    <cellStyle name="Linked Cell 10 2 3 2 6" xfId="13094" xr:uid="{00000000-0005-0000-0000-000026330000}"/>
    <cellStyle name="Linked Cell 10 2 3 2 6 2" xfId="13095" xr:uid="{00000000-0005-0000-0000-000027330000}"/>
    <cellStyle name="Linked Cell 10 2 3 2 6 2 2" xfId="13096" xr:uid="{00000000-0005-0000-0000-000028330000}"/>
    <cellStyle name="Linked Cell 10 2 3 2 6 3" xfId="13097" xr:uid="{00000000-0005-0000-0000-000029330000}"/>
    <cellStyle name="Linked Cell 10 2 3 2 7" xfId="13098" xr:uid="{00000000-0005-0000-0000-00002A330000}"/>
    <cellStyle name="Linked Cell 10 2 3 2 7 2" xfId="13099" xr:uid="{00000000-0005-0000-0000-00002B330000}"/>
    <cellStyle name="Linked Cell 10 2 3 2 7 2 2" xfId="13100" xr:uid="{00000000-0005-0000-0000-00002C330000}"/>
    <cellStyle name="Linked Cell 10 2 3 2 7 3" xfId="13101" xr:uid="{00000000-0005-0000-0000-00002D330000}"/>
    <cellStyle name="Linked Cell 10 2 3 2 8" xfId="13102" xr:uid="{00000000-0005-0000-0000-00002E330000}"/>
    <cellStyle name="Linked Cell 10 2 3 2 8 2" xfId="13103" xr:uid="{00000000-0005-0000-0000-00002F330000}"/>
    <cellStyle name="Linked Cell 10 2 3 2 8 2 2" xfId="13104" xr:uid="{00000000-0005-0000-0000-000030330000}"/>
    <cellStyle name="Linked Cell 10 2 3 2 8 3" xfId="13105" xr:uid="{00000000-0005-0000-0000-000031330000}"/>
    <cellStyle name="Linked Cell 10 2 3 2 9" xfId="13106" xr:uid="{00000000-0005-0000-0000-000032330000}"/>
    <cellStyle name="Linked Cell 10 2 3 2 9 2" xfId="13107" xr:uid="{00000000-0005-0000-0000-000033330000}"/>
    <cellStyle name="Linked Cell 10 2 3 2 9 2 2" xfId="13108" xr:uid="{00000000-0005-0000-0000-000034330000}"/>
    <cellStyle name="Linked Cell 10 2 3 2 9 3" xfId="13109" xr:uid="{00000000-0005-0000-0000-000035330000}"/>
    <cellStyle name="Linked Cell 10 2 3 3" xfId="13110" xr:uid="{00000000-0005-0000-0000-000036330000}"/>
    <cellStyle name="Linked Cell 10 2 3 3 10" xfId="13111" xr:uid="{00000000-0005-0000-0000-000037330000}"/>
    <cellStyle name="Linked Cell 10 2 3 3 10 2" xfId="13112" xr:uid="{00000000-0005-0000-0000-000038330000}"/>
    <cellStyle name="Linked Cell 10 2 3 3 11" xfId="13113" xr:uid="{00000000-0005-0000-0000-000039330000}"/>
    <cellStyle name="Linked Cell 10 2 3 3 2" xfId="13114" xr:uid="{00000000-0005-0000-0000-00003A330000}"/>
    <cellStyle name="Linked Cell 10 2 3 3 2 2" xfId="13115" xr:uid="{00000000-0005-0000-0000-00003B330000}"/>
    <cellStyle name="Linked Cell 10 2 3 3 2 2 2" xfId="13116" xr:uid="{00000000-0005-0000-0000-00003C330000}"/>
    <cellStyle name="Linked Cell 10 2 3 3 2 3" xfId="13117" xr:uid="{00000000-0005-0000-0000-00003D330000}"/>
    <cellStyle name="Linked Cell 10 2 3 3 3" xfId="13118" xr:uid="{00000000-0005-0000-0000-00003E330000}"/>
    <cellStyle name="Linked Cell 10 2 3 3 3 2" xfId="13119" xr:uid="{00000000-0005-0000-0000-00003F330000}"/>
    <cellStyle name="Linked Cell 10 2 3 3 3 2 2" xfId="13120" xr:uid="{00000000-0005-0000-0000-000040330000}"/>
    <cellStyle name="Linked Cell 10 2 3 3 3 3" xfId="13121" xr:uid="{00000000-0005-0000-0000-000041330000}"/>
    <cellStyle name="Linked Cell 10 2 3 3 4" xfId="13122" xr:uid="{00000000-0005-0000-0000-000042330000}"/>
    <cellStyle name="Linked Cell 10 2 3 3 4 2" xfId="13123" xr:uid="{00000000-0005-0000-0000-000043330000}"/>
    <cellStyle name="Linked Cell 10 2 3 3 4 2 2" xfId="13124" xr:uid="{00000000-0005-0000-0000-000044330000}"/>
    <cellStyle name="Linked Cell 10 2 3 3 4 3" xfId="13125" xr:uid="{00000000-0005-0000-0000-000045330000}"/>
    <cellStyle name="Linked Cell 10 2 3 3 5" xfId="13126" xr:uid="{00000000-0005-0000-0000-000046330000}"/>
    <cellStyle name="Linked Cell 10 2 3 3 5 2" xfId="13127" xr:uid="{00000000-0005-0000-0000-000047330000}"/>
    <cellStyle name="Linked Cell 10 2 3 3 5 2 2" xfId="13128" xr:uid="{00000000-0005-0000-0000-000048330000}"/>
    <cellStyle name="Linked Cell 10 2 3 3 5 3" xfId="13129" xr:uid="{00000000-0005-0000-0000-000049330000}"/>
    <cellStyle name="Linked Cell 10 2 3 3 6" xfId="13130" xr:uid="{00000000-0005-0000-0000-00004A330000}"/>
    <cellStyle name="Linked Cell 10 2 3 3 6 2" xfId="13131" xr:uid="{00000000-0005-0000-0000-00004B330000}"/>
    <cellStyle name="Linked Cell 10 2 3 3 6 2 2" xfId="13132" xr:uid="{00000000-0005-0000-0000-00004C330000}"/>
    <cellStyle name="Linked Cell 10 2 3 3 6 3" xfId="13133" xr:uid="{00000000-0005-0000-0000-00004D330000}"/>
    <cellStyle name="Linked Cell 10 2 3 3 7" xfId="13134" xr:uid="{00000000-0005-0000-0000-00004E330000}"/>
    <cellStyle name="Linked Cell 10 2 3 3 7 2" xfId="13135" xr:uid="{00000000-0005-0000-0000-00004F330000}"/>
    <cellStyle name="Linked Cell 10 2 3 3 7 2 2" xfId="13136" xr:uid="{00000000-0005-0000-0000-000050330000}"/>
    <cellStyle name="Linked Cell 10 2 3 3 7 3" xfId="13137" xr:uid="{00000000-0005-0000-0000-000051330000}"/>
    <cellStyle name="Linked Cell 10 2 3 3 8" xfId="13138" xr:uid="{00000000-0005-0000-0000-000052330000}"/>
    <cellStyle name="Linked Cell 10 2 3 3 8 2" xfId="13139" xr:uid="{00000000-0005-0000-0000-000053330000}"/>
    <cellStyle name="Linked Cell 10 2 3 3 8 2 2" xfId="13140" xr:uid="{00000000-0005-0000-0000-000054330000}"/>
    <cellStyle name="Linked Cell 10 2 3 3 8 3" xfId="13141" xr:uid="{00000000-0005-0000-0000-000055330000}"/>
    <cellStyle name="Linked Cell 10 2 3 3 9" xfId="13142" xr:uid="{00000000-0005-0000-0000-000056330000}"/>
    <cellStyle name="Linked Cell 10 2 3 3 9 2" xfId="13143" xr:uid="{00000000-0005-0000-0000-000057330000}"/>
    <cellStyle name="Linked Cell 10 2 3 3 9 2 2" xfId="13144" xr:uid="{00000000-0005-0000-0000-000058330000}"/>
    <cellStyle name="Linked Cell 10 2 3 3 9 3" xfId="13145" xr:uid="{00000000-0005-0000-0000-000059330000}"/>
    <cellStyle name="Linked Cell 10 2 3 4" xfId="13146" xr:uid="{00000000-0005-0000-0000-00005A330000}"/>
    <cellStyle name="Linked Cell 10 2 3 4 2" xfId="13147" xr:uid="{00000000-0005-0000-0000-00005B330000}"/>
    <cellStyle name="Linked Cell 10 2 3 4 2 2" xfId="13148" xr:uid="{00000000-0005-0000-0000-00005C330000}"/>
    <cellStyle name="Linked Cell 10 2 3 4 3" xfId="13149" xr:uid="{00000000-0005-0000-0000-00005D330000}"/>
    <cellStyle name="Linked Cell 10 2 3 5" xfId="13150" xr:uid="{00000000-0005-0000-0000-00005E330000}"/>
    <cellStyle name="Linked Cell 10 2 3 5 2" xfId="13151" xr:uid="{00000000-0005-0000-0000-00005F330000}"/>
    <cellStyle name="Linked Cell 10 2 3 5 2 2" xfId="13152" xr:uid="{00000000-0005-0000-0000-000060330000}"/>
    <cellStyle name="Linked Cell 10 2 3 5 3" xfId="13153" xr:uid="{00000000-0005-0000-0000-000061330000}"/>
    <cellStyle name="Linked Cell 10 2 3 6" xfId="13154" xr:uid="{00000000-0005-0000-0000-000062330000}"/>
    <cellStyle name="Linked Cell 10 2 3 6 2" xfId="13155" xr:uid="{00000000-0005-0000-0000-000063330000}"/>
    <cellStyle name="Linked Cell 10 2 3 6 2 2" xfId="13156" xr:uid="{00000000-0005-0000-0000-000064330000}"/>
    <cellStyle name="Linked Cell 10 2 3 6 3" xfId="13157" xr:uid="{00000000-0005-0000-0000-000065330000}"/>
    <cellStyle name="Linked Cell 10 2 3 7" xfId="13158" xr:uid="{00000000-0005-0000-0000-000066330000}"/>
    <cellStyle name="Linked Cell 10 2 3 7 2" xfId="13159" xr:uid="{00000000-0005-0000-0000-000067330000}"/>
    <cellStyle name="Linked Cell 10 2 3 7 2 2" xfId="13160" xr:uid="{00000000-0005-0000-0000-000068330000}"/>
    <cellStyle name="Linked Cell 10 2 3 7 3" xfId="13161" xr:uid="{00000000-0005-0000-0000-000069330000}"/>
    <cellStyle name="Linked Cell 10 2 3 8" xfId="13162" xr:uid="{00000000-0005-0000-0000-00006A330000}"/>
    <cellStyle name="Linked Cell 10 2 3 8 2" xfId="13163" xr:uid="{00000000-0005-0000-0000-00006B330000}"/>
    <cellStyle name="Linked Cell 10 2 3 8 2 2" xfId="13164" xr:uid="{00000000-0005-0000-0000-00006C330000}"/>
    <cellStyle name="Linked Cell 10 2 3 8 3" xfId="13165" xr:uid="{00000000-0005-0000-0000-00006D330000}"/>
    <cellStyle name="Linked Cell 10 2 3 9" xfId="13166" xr:uid="{00000000-0005-0000-0000-00006E330000}"/>
    <cellStyle name="Linked Cell 10 2 3 9 2" xfId="13167" xr:uid="{00000000-0005-0000-0000-00006F330000}"/>
    <cellStyle name="Linked Cell 10 2 3 9 2 2" xfId="13168" xr:uid="{00000000-0005-0000-0000-000070330000}"/>
    <cellStyle name="Linked Cell 10 2 3 9 3" xfId="13169" xr:uid="{00000000-0005-0000-0000-000071330000}"/>
    <cellStyle name="Linked Cell 10 2 4" xfId="13170" xr:uid="{00000000-0005-0000-0000-000072330000}"/>
    <cellStyle name="Linked Cell 10 2 4 10" xfId="13171" xr:uid="{00000000-0005-0000-0000-000073330000}"/>
    <cellStyle name="Linked Cell 10 2 4 10 2" xfId="13172" xr:uid="{00000000-0005-0000-0000-000074330000}"/>
    <cellStyle name="Linked Cell 10 2 4 10 2 2" xfId="13173" xr:uid="{00000000-0005-0000-0000-000075330000}"/>
    <cellStyle name="Linked Cell 10 2 4 10 3" xfId="13174" xr:uid="{00000000-0005-0000-0000-000076330000}"/>
    <cellStyle name="Linked Cell 10 2 4 11" xfId="13175" xr:uid="{00000000-0005-0000-0000-000077330000}"/>
    <cellStyle name="Linked Cell 10 2 4 11 2" xfId="13176" xr:uid="{00000000-0005-0000-0000-000078330000}"/>
    <cellStyle name="Linked Cell 10 2 4 12" xfId="13177" xr:uid="{00000000-0005-0000-0000-000079330000}"/>
    <cellStyle name="Linked Cell 10 2 4 2" xfId="13178" xr:uid="{00000000-0005-0000-0000-00007A330000}"/>
    <cellStyle name="Linked Cell 10 2 4 2 10" xfId="13179" xr:uid="{00000000-0005-0000-0000-00007B330000}"/>
    <cellStyle name="Linked Cell 10 2 4 2 10 2" xfId="13180" xr:uid="{00000000-0005-0000-0000-00007C330000}"/>
    <cellStyle name="Linked Cell 10 2 4 2 11" xfId="13181" xr:uid="{00000000-0005-0000-0000-00007D330000}"/>
    <cellStyle name="Linked Cell 10 2 4 2 2" xfId="13182" xr:uid="{00000000-0005-0000-0000-00007E330000}"/>
    <cellStyle name="Linked Cell 10 2 4 2 2 2" xfId="13183" xr:uid="{00000000-0005-0000-0000-00007F330000}"/>
    <cellStyle name="Linked Cell 10 2 4 2 2 2 2" xfId="13184" xr:uid="{00000000-0005-0000-0000-000080330000}"/>
    <cellStyle name="Linked Cell 10 2 4 2 2 3" xfId="13185" xr:uid="{00000000-0005-0000-0000-000081330000}"/>
    <cellStyle name="Linked Cell 10 2 4 2 3" xfId="13186" xr:uid="{00000000-0005-0000-0000-000082330000}"/>
    <cellStyle name="Linked Cell 10 2 4 2 3 2" xfId="13187" xr:uid="{00000000-0005-0000-0000-000083330000}"/>
    <cellStyle name="Linked Cell 10 2 4 2 3 2 2" xfId="13188" xr:uid="{00000000-0005-0000-0000-000084330000}"/>
    <cellStyle name="Linked Cell 10 2 4 2 3 3" xfId="13189" xr:uid="{00000000-0005-0000-0000-000085330000}"/>
    <cellStyle name="Linked Cell 10 2 4 2 4" xfId="13190" xr:uid="{00000000-0005-0000-0000-000086330000}"/>
    <cellStyle name="Linked Cell 10 2 4 2 4 2" xfId="13191" xr:uid="{00000000-0005-0000-0000-000087330000}"/>
    <cellStyle name="Linked Cell 10 2 4 2 4 2 2" xfId="13192" xr:uid="{00000000-0005-0000-0000-000088330000}"/>
    <cellStyle name="Linked Cell 10 2 4 2 4 3" xfId="13193" xr:uid="{00000000-0005-0000-0000-000089330000}"/>
    <cellStyle name="Linked Cell 10 2 4 2 5" xfId="13194" xr:uid="{00000000-0005-0000-0000-00008A330000}"/>
    <cellStyle name="Linked Cell 10 2 4 2 5 2" xfId="13195" xr:uid="{00000000-0005-0000-0000-00008B330000}"/>
    <cellStyle name="Linked Cell 10 2 4 2 5 2 2" xfId="13196" xr:uid="{00000000-0005-0000-0000-00008C330000}"/>
    <cellStyle name="Linked Cell 10 2 4 2 5 3" xfId="13197" xr:uid="{00000000-0005-0000-0000-00008D330000}"/>
    <cellStyle name="Linked Cell 10 2 4 2 6" xfId="13198" xr:uid="{00000000-0005-0000-0000-00008E330000}"/>
    <cellStyle name="Linked Cell 10 2 4 2 6 2" xfId="13199" xr:uid="{00000000-0005-0000-0000-00008F330000}"/>
    <cellStyle name="Linked Cell 10 2 4 2 6 2 2" xfId="13200" xr:uid="{00000000-0005-0000-0000-000090330000}"/>
    <cellStyle name="Linked Cell 10 2 4 2 6 3" xfId="13201" xr:uid="{00000000-0005-0000-0000-000091330000}"/>
    <cellStyle name="Linked Cell 10 2 4 2 7" xfId="13202" xr:uid="{00000000-0005-0000-0000-000092330000}"/>
    <cellStyle name="Linked Cell 10 2 4 2 7 2" xfId="13203" xr:uid="{00000000-0005-0000-0000-000093330000}"/>
    <cellStyle name="Linked Cell 10 2 4 2 7 2 2" xfId="13204" xr:uid="{00000000-0005-0000-0000-000094330000}"/>
    <cellStyle name="Linked Cell 10 2 4 2 7 3" xfId="13205" xr:uid="{00000000-0005-0000-0000-000095330000}"/>
    <cellStyle name="Linked Cell 10 2 4 2 8" xfId="13206" xr:uid="{00000000-0005-0000-0000-000096330000}"/>
    <cellStyle name="Linked Cell 10 2 4 2 8 2" xfId="13207" xr:uid="{00000000-0005-0000-0000-000097330000}"/>
    <cellStyle name="Linked Cell 10 2 4 2 8 2 2" xfId="13208" xr:uid="{00000000-0005-0000-0000-000098330000}"/>
    <cellStyle name="Linked Cell 10 2 4 2 8 3" xfId="13209" xr:uid="{00000000-0005-0000-0000-000099330000}"/>
    <cellStyle name="Linked Cell 10 2 4 2 9" xfId="13210" xr:uid="{00000000-0005-0000-0000-00009A330000}"/>
    <cellStyle name="Linked Cell 10 2 4 2 9 2" xfId="13211" xr:uid="{00000000-0005-0000-0000-00009B330000}"/>
    <cellStyle name="Linked Cell 10 2 4 2 9 2 2" xfId="13212" xr:uid="{00000000-0005-0000-0000-00009C330000}"/>
    <cellStyle name="Linked Cell 10 2 4 2 9 3" xfId="13213" xr:uid="{00000000-0005-0000-0000-00009D330000}"/>
    <cellStyle name="Linked Cell 10 2 4 3" xfId="13214" xr:uid="{00000000-0005-0000-0000-00009E330000}"/>
    <cellStyle name="Linked Cell 10 2 4 3 2" xfId="13215" xr:uid="{00000000-0005-0000-0000-00009F330000}"/>
    <cellStyle name="Linked Cell 10 2 4 3 2 2" xfId="13216" xr:uid="{00000000-0005-0000-0000-0000A0330000}"/>
    <cellStyle name="Linked Cell 10 2 4 3 3" xfId="13217" xr:uid="{00000000-0005-0000-0000-0000A1330000}"/>
    <cellStyle name="Linked Cell 10 2 4 4" xfId="13218" xr:uid="{00000000-0005-0000-0000-0000A2330000}"/>
    <cellStyle name="Linked Cell 10 2 4 4 2" xfId="13219" xr:uid="{00000000-0005-0000-0000-0000A3330000}"/>
    <cellStyle name="Linked Cell 10 2 4 4 2 2" xfId="13220" xr:uid="{00000000-0005-0000-0000-0000A4330000}"/>
    <cellStyle name="Linked Cell 10 2 4 4 3" xfId="13221" xr:uid="{00000000-0005-0000-0000-0000A5330000}"/>
    <cellStyle name="Linked Cell 10 2 4 5" xfId="13222" xr:uid="{00000000-0005-0000-0000-0000A6330000}"/>
    <cellStyle name="Linked Cell 10 2 4 5 2" xfId="13223" xr:uid="{00000000-0005-0000-0000-0000A7330000}"/>
    <cellStyle name="Linked Cell 10 2 4 5 2 2" xfId="13224" xr:uid="{00000000-0005-0000-0000-0000A8330000}"/>
    <cellStyle name="Linked Cell 10 2 4 5 3" xfId="13225" xr:uid="{00000000-0005-0000-0000-0000A9330000}"/>
    <cellStyle name="Linked Cell 10 2 4 6" xfId="13226" xr:uid="{00000000-0005-0000-0000-0000AA330000}"/>
    <cellStyle name="Linked Cell 10 2 4 6 2" xfId="13227" xr:uid="{00000000-0005-0000-0000-0000AB330000}"/>
    <cellStyle name="Linked Cell 10 2 4 6 2 2" xfId="13228" xr:uid="{00000000-0005-0000-0000-0000AC330000}"/>
    <cellStyle name="Linked Cell 10 2 4 6 3" xfId="13229" xr:uid="{00000000-0005-0000-0000-0000AD330000}"/>
    <cellStyle name="Linked Cell 10 2 4 7" xfId="13230" xr:uid="{00000000-0005-0000-0000-0000AE330000}"/>
    <cellStyle name="Linked Cell 10 2 4 7 2" xfId="13231" xr:uid="{00000000-0005-0000-0000-0000AF330000}"/>
    <cellStyle name="Linked Cell 10 2 4 7 2 2" xfId="13232" xr:uid="{00000000-0005-0000-0000-0000B0330000}"/>
    <cellStyle name="Linked Cell 10 2 4 7 3" xfId="13233" xr:uid="{00000000-0005-0000-0000-0000B1330000}"/>
    <cellStyle name="Linked Cell 10 2 4 8" xfId="13234" xr:uid="{00000000-0005-0000-0000-0000B2330000}"/>
    <cellStyle name="Linked Cell 10 2 4 8 2" xfId="13235" xr:uid="{00000000-0005-0000-0000-0000B3330000}"/>
    <cellStyle name="Linked Cell 10 2 4 8 2 2" xfId="13236" xr:uid="{00000000-0005-0000-0000-0000B4330000}"/>
    <cellStyle name="Linked Cell 10 2 4 8 3" xfId="13237" xr:uid="{00000000-0005-0000-0000-0000B5330000}"/>
    <cellStyle name="Linked Cell 10 2 4 9" xfId="13238" xr:uid="{00000000-0005-0000-0000-0000B6330000}"/>
    <cellStyle name="Linked Cell 10 2 4 9 2" xfId="13239" xr:uid="{00000000-0005-0000-0000-0000B7330000}"/>
    <cellStyle name="Linked Cell 10 2 4 9 2 2" xfId="13240" xr:uid="{00000000-0005-0000-0000-0000B8330000}"/>
    <cellStyle name="Linked Cell 10 2 4 9 3" xfId="13241" xr:uid="{00000000-0005-0000-0000-0000B9330000}"/>
    <cellStyle name="Linked Cell 10 2 5" xfId="13242" xr:uid="{00000000-0005-0000-0000-0000BA330000}"/>
    <cellStyle name="Linked Cell 10 2 5 10" xfId="13243" xr:uid="{00000000-0005-0000-0000-0000BB330000}"/>
    <cellStyle name="Linked Cell 10 2 5 10 2" xfId="13244" xr:uid="{00000000-0005-0000-0000-0000BC330000}"/>
    <cellStyle name="Linked Cell 10 2 5 11" xfId="13245" xr:uid="{00000000-0005-0000-0000-0000BD330000}"/>
    <cellStyle name="Linked Cell 10 2 5 2" xfId="13246" xr:uid="{00000000-0005-0000-0000-0000BE330000}"/>
    <cellStyle name="Linked Cell 10 2 5 2 2" xfId="13247" xr:uid="{00000000-0005-0000-0000-0000BF330000}"/>
    <cellStyle name="Linked Cell 10 2 5 2 2 2" xfId="13248" xr:uid="{00000000-0005-0000-0000-0000C0330000}"/>
    <cellStyle name="Linked Cell 10 2 5 2 3" xfId="13249" xr:uid="{00000000-0005-0000-0000-0000C1330000}"/>
    <cellStyle name="Linked Cell 10 2 5 3" xfId="13250" xr:uid="{00000000-0005-0000-0000-0000C2330000}"/>
    <cellStyle name="Linked Cell 10 2 5 3 2" xfId="13251" xr:uid="{00000000-0005-0000-0000-0000C3330000}"/>
    <cellStyle name="Linked Cell 10 2 5 3 2 2" xfId="13252" xr:uid="{00000000-0005-0000-0000-0000C4330000}"/>
    <cellStyle name="Linked Cell 10 2 5 3 3" xfId="13253" xr:uid="{00000000-0005-0000-0000-0000C5330000}"/>
    <cellStyle name="Linked Cell 10 2 5 4" xfId="13254" xr:uid="{00000000-0005-0000-0000-0000C6330000}"/>
    <cellStyle name="Linked Cell 10 2 5 4 2" xfId="13255" xr:uid="{00000000-0005-0000-0000-0000C7330000}"/>
    <cellStyle name="Linked Cell 10 2 5 4 2 2" xfId="13256" xr:uid="{00000000-0005-0000-0000-0000C8330000}"/>
    <cellStyle name="Linked Cell 10 2 5 4 3" xfId="13257" xr:uid="{00000000-0005-0000-0000-0000C9330000}"/>
    <cellStyle name="Linked Cell 10 2 5 5" xfId="13258" xr:uid="{00000000-0005-0000-0000-0000CA330000}"/>
    <cellStyle name="Linked Cell 10 2 5 5 2" xfId="13259" xr:uid="{00000000-0005-0000-0000-0000CB330000}"/>
    <cellStyle name="Linked Cell 10 2 5 5 2 2" xfId="13260" xr:uid="{00000000-0005-0000-0000-0000CC330000}"/>
    <cellStyle name="Linked Cell 10 2 5 5 3" xfId="13261" xr:uid="{00000000-0005-0000-0000-0000CD330000}"/>
    <cellStyle name="Linked Cell 10 2 5 6" xfId="13262" xr:uid="{00000000-0005-0000-0000-0000CE330000}"/>
    <cellStyle name="Linked Cell 10 2 5 6 2" xfId="13263" xr:uid="{00000000-0005-0000-0000-0000CF330000}"/>
    <cellStyle name="Linked Cell 10 2 5 6 2 2" xfId="13264" xr:uid="{00000000-0005-0000-0000-0000D0330000}"/>
    <cellStyle name="Linked Cell 10 2 5 6 3" xfId="13265" xr:uid="{00000000-0005-0000-0000-0000D1330000}"/>
    <cellStyle name="Linked Cell 10 2 5 7" xfId="13266" xr:uid="{00000000-0005-0000-0000-0000D2330000}"/>
    <cellStyle name="Linked Cell 10 2 5 7 2" xfId="13267" xr:uid="{00000000-0005-0000-0000-0000D3330000}"/>
    <cellStyle name="Linked Cell 10 2 5 7 2 2" xfId="13268" xr:uid="{00000000-0005-0000-0000-0000D4330000}"/>
    <cellStyle name="Linked Cell 10 2 5 7 3" xfId="13269" xr:uid="{00000000-0005-0000-0000-0000D5330000}"/>
    <cellStyle name="Linked Cell 10 2 5 8" xfId="13270" xr:uid="{00000000-0005-0000-0000-0000D6330000}"/>
    <cellStyle name="Linked Cell 10 2 5 8 2" xfId="13271" xr:uid="{00000000-0005-0000-0000-0000D7330000}"/>
    <cellStyle name="Linked Cell 10 2 5 8 2 2" xfId="13272" xr:uid="{00000000-0005-0000-0000-0000D8330000}"/>
    <cellStyle name="Linked Cell 10 2 5 8 3" xfId="13273" xr:uid="{00000000-0005-0000-0000-0000D9330000}"/>
    <cellStyle name="Linked Cell 10 2 5 9" xfId="13274" xr:uid="{00000000-0005-0000-0000-0000DA330000}"/>
    <cellStyle name="Linked Cell 10 2 5 9 2" xfId="13275" xr:uid="{00000000-0005-0000-0000-0000DB330000}"/>
    <cellStyle name="Linked Cell 10 2 5 9 2 2" xfId="13276" xr:uid="{00000000-0005-0000-0000-0000DC330000}"/>
    <cellStyle name="Linked Cell 10 2 5 9 3" xfId="13277" xr:uid="{00000000-0005-0000-0000-0000DD330000}"/>
    <cellStyle name="Linked Cell 10 2 6" xfId="13278" xr:uid="{00000000-0005-0000-0000-0000DE330000}"/>
    <cellStyle name="Linked Cell 10 2 6 2" xfId="13279" xr:uid="{00000000-0005-0000-0000-0000DF330000}"/>
    <cellStyle name="Linked Cell 10 2 6 2 2" xfId="13280" xr:uid="{00000000-0005-0000-0000-0000E0330000}"/>
    <cellStyle name="Linked Cell 10 2 6 3" xfId="13281" xr:uid="{00000000-0005-0000-0000-0000E1330000}"/>
    <cellStyle name="Linked Cell 10 2 7" xfId="13282" xr:uid="{00000000-0005-0000-0000-0000E2330000}"/>
    <cellStyle name="Linked Cell 10 2 7 2" xfId="13283" xr:uid="{00000000-0005-0000-0000-0000E3330000}"/>
    <cellStyle name="Linked Cell 10 2 7 2 2" xfId="13284" xr:uid="{00000000-0005-0000-0000-0000E4330000}"/>
    <cellStyle name="Linked Cell 10 2 7 3" xfId="13285" xr:uid="{00000000-0005-0000-0000-0000E5330000}"/>
    <cellStyle name="Linked Cell 10 2 8" xfId="13286" xr:uid="{00000000-0005-0000-0000-0000E6330000}"/>
    <cellStyle name="Linked Cell 10 2 8 2" xfId="13287" xr:uid="{00000000-0005-0000-0000-0000E7330000}"/>
    <cellStyle name="Linked Cell 10 2 8 2 2" xfId="13288" xr:uid="{00000000-0005-0000-0000-0000E8330000}"/>
    <cellStyle name="Linked Cell 10 2 8 3" xfId="13289" xr:uid="{00000000-0005-0000-0000-0000E9330000}"/>
    <cellStyle name="Linked Cell 10 2 9" xfId="13290" xr:uid="{00000000-0005-0000-0000-0000EA330000}"/>
    <cellStyle name="Linked Cell 10 2 9 2" xfId="13291" xr:uid="{00000000-0005-0000-0000-0000EB330000}"/>
    <cellStyle name="Linked Cell 10 2 9 2 2" xfId="13292" xr:uid="{00000000-0005-0000-0000-0000EC330000}"/>
    <cellStyle name="Linked Cell 10 2 9 3" xfId="13293" xr:uid="{00000000-0005-0000-0000-0000ED330000}"/>
    <cellStyle name="Linked Cell 10 3" xfId="13294" xr:uid="{00000000-0005-0000-0000-0000EE330000}"/>
    <cellStyle name="Linked Cell 10 3 10" xfId="13295" xr:uid="{00000000-0005-0000-0000-0000EF330000}"/>
    <cellStyle name="Linked Cell 10 3 10 2" xfId="13296" xr:uid="{00000000-0005-0000-0000-0000F0330000}"/>
    <cellStyle name="Linked Cell 10 3 10 2 2" xfId="13297" xr:uid="{00000000-0005-0000-0000-0000F1330000}"/>
    <cellStyle name="Linked Cell 10 3 10 3" xfId="13298" xr:uid="{00000000-0005-0000-0000-0000F2330000}"/>
    <cellStyle name="Linked Cell 10 3 11" xfId="13299" xr:uid="{00000000-0005-0000-0000-0000F3330000}"/>
    <cellStyle name="Linked Cell 10 3 11 2" xfId="13300" xr:uid="{00000000-0005-0000-0000-0000F4330000}"/>
    <cellStyle name="Linked Cell 10 3 11 2 2" xfId="13301" xr:uid="{00000000-0005-0000-0000-0000F5330000}"/>
    <cellStyle name="Linked Cell 10 3 11 3" xfId="13302" xr:uid="{00000000-0005-0000-0000-0000F6330000}"/>
    <cellStyle name="Linked Cell 10 3 12" xfId="13303" xr:uid="{00000000-0005-0000-0000-0000F7330000}"/>
    <cellStyle name="Linked Cell 10 3 12 2" xfId="13304" xr:uid="{00000000-0005-0000-0000-0000F8330000}"/>
    <cellStyle name="Linked Cell 10 3 12 2 2" xfId="13305" xr:uid="{00000000-0005-0000-0000-0000F9330000}"/>
    <cellStyle name="Linked Cell 10 3 12 3" xfId="13306" xr:uid="{00000000-0005-0000-0000-0000FA330000}"/>
    <cellStyle name="Linked Cell 10 3 13" xfId="13307" xr:uid="{00000000-0005-0000-0000-0000FB330000}"/>
    <cellStyle name="Linked Cell 10 3 13 2" xfId="13308" xr:uid="{00000000-0005-0000-0000-0000FC330000}"/>
    <cellStyle name="Linked Cell 10 3 14" xfId="13309" xr:uid="{00000000-0005-0000-0000-0000FD330000}"/>
    <cellStyle name="Linked Cell 10 3 2" xfId="13310" xr:uid="{00000000-0005-0000-0000-0000FE330000}"/>
    <cellStyle name="Linked Cell 10 3 2 10" xfId="13311" xr:uid="{00000000-0005-0000-0000-0000FF330000}"/>
    <cellStyle name="Linked Cell 10 3 2 10 2" xfId="13312" xr:uid="{00000000-0005-0000-0000-000000340000}"/>
    <cellStyle name="Linked Cell 10 3 2 10 2 2" xfId="13313" xr:uid="{00000000-0005-0000-0000-000001340000}"/>
    <cellStyle name="Linked Cell 10 3 2 10 3" xfId="13314" xr:uid="{00000000-0005-0000-0000-000002340000}"/>
    <cellStyle name="Linked Cell 10 3 2 11" xfId="13315" xr:uid="{00000000-0005-0000-0000-000003340000}"/>
    <cellStyle name="Linked Cell 10 3 2 11 2" xfId="13316" xr:uid="{00000000-0005-0000-0000-000004340000}"/>
    <cellStyle name="Linked Cell 10 3 2 11 2 2" xfId="13317" xr:uid="{00000000-0005-0000-0000-000005340000}"/>
    <cellStyle name="Linked Cell 10 3 2 11 3" xfId="13318" xr:uid="{00000000-0005-0000-0000-000006340000}"/>
    <cellStyle name="Linked Cell 10 3 2 12" xfId="13319" xr:uid="{00000000-0005-0000-0000-000007340000}"/>
    <cellStyle name="Linked Cell 10 3 2 12 2" xfId="13320" xr:uid="{00000000-0005-0000-0000-000008340000}"/>
    <cellStyle name="Linked Cell 10 3 2 13" xfId="13321" xr:uid="{00000000-0005-0000-0000-000009340000}"/>
    <cellStyle name="Linked Cell 10 3 2 2" xfId="13322" xr:uid="{00000000-0005-0000-0000-00000A340000}"/>
    <cellStyle name="Linked Cell 10 3 2 2 10" xfId="13323" xr:uid="{00000000-0005-0000-0000-00000B340000}"/>
    <cellStyle name="Linked Cell 10 3 2 2 10 2" xfId="13324" xr:uid="{00000000-0005-0000-0000-00000C340000}"/>
    <cellStyle name="Linked Cell 10 3 2 2 10 2 2" xfId="13325" xr:uid="{00000000-0005-0000-0000-00000D340000}"/>
    <cellStyle name="Linked Cell 10 3 2 2 10 3" xfId="13326" xr:uid="{00000000-0005-0000-0000-00000E340000}"/>
    <cellStyle name="Linked Cell 10 3 2 2 11" xfId="13327" xr:uid="{00000000-0005-0000-0000-00000F340000}"/>
    <cellStyle name="Linked Cell 10 3 2 2 11 2" xfId="13328" xr:uid="{00000000-0005-0000-0000-000010340000}"/>
    <cellStyle name="Linked Cell 10 3 2 2 12" xfId="13329" xr:uid="{00000000-0005-0000-0000-000011340000}"/>
    <cellStyle name="Linked Cell 10 3 2 2 2" xfId="13330" xr:uid="{00000000-0005-0000-0000-000012340000}"/>
    <cellStyle name="Linked Cell 10 3 2 2 2 2" xfId="13331" xr:uid="{00000000-0005-0000-0000-000013340000}"/>
    <cellStyle name="Linked Cell 10 3 2 2 2 2 2" xfId="13332" xr:uid="{00000000-0005-0000-0000-000014340000}"/>
    <cellStyle name="Linked Cell 10 3 2 2 2 3" xfId="13333" xr:uid="{00000000-0005-0000-0000-000015340000}"/>
    <cellStyle name="Linked Cell 10 3 2 2 3" xfId="13334" xr:uid="{00000000-0005-0000-0000-000016340000}"/>
    <cellStyle name="Linked Cell 10 3 2 2 3 2" xfId="13335" xr:uid="{00000000-0005-0000-0000-000017340000}"/>
    <cellStyle name="Linked Cell 10 3 2 2 3 2 2" xfId="13336" xr:uid="{00000000-0005-0000-0000-000018340000}"/>
    <cellStyle name="Linked Cell 10 3 2 2 3 3" xfId="13337" xr:uid="{00000000-0005-0000-0000-000019340000}"/>
    <cellStyle name="Linked Cell 10 3 2 2 4" xfId="13338" xr:uid="{00000000-0005-0000-0000-00001A340000}"/>
    <cellStyle name="Linked Cell 10 3 2 2 4 2" xfId="13339" xr:uid="{00000000-0005-0000-0000-00001B340000}"/>
    <cellStyle name="Linked Cell 10 3 2 2 4 2 2" xfId="13340" xr:uid="{00000000-0005-0000-0000-00001C340000}"/>
    <cellStyle name="Linked Cell 10 3 2 2 4 3" xfId="13341" xr:uid="{00000000-0005-0000-0000-00001D340000}"/>
    <cellStyle name="Linked Cell 10 3 2 2 5" xfId="13342" xr:uid="{00000000-0005-0000-0000-00001E340000}"/>
    <cellStyle name="Linked Cell 10 3 2 2 5 2" xfId="13343" xr:uid="{00000000-0005-0000-0000-00001F340000}"/>
    <cellStyle name="Linked Cell 10 3 2 2 5 2 2" xfId="13344" xr:uid="{00000000-0005-0000-0000-000020340000}"/>
    <cellStyle name="Linked Cell 10 3 2 2 5 3" xfId="13345" xr:uid="{00000000-0005-0000-0000-000021340000}"/>
    <cellStyle name="Linked Cell 10 3 2 2 6" xfId="13346" xr:uid="{00000000-0005-0000-0000-000022340000}"/>
    <cellStyle name="Linked Cell 10 3 2 2 6 2" xfId="13347" xr:uid="{00000000-0005-0000-0000-000023340000}"/>
    <cellStyle name="Linked Cell 10 3 2 2 6 2 2" xfId="13348" xr:uid="{00000000-0005-0000-0000-000024340000}"/>
    <cellStyle name="Linked Cell 10 3 2 2 6 3" xfId="13349" xr:uid="{00000000-0005-0000-0000-000025340000}"/>
    <cellStyle name="Linked Cell 10 3 2 2 7" xfId="13350" xr:uid="{00000000-0005-0000-0000-000026340000}"/>
    <cellStyle name="Linked Cell 10 3 2 2 7 2" xfId="13351" xr:uid="{00000000-0005-0000-0000-000027340000}"/>
    <cellStyle name="Linked Cell 10 3 2 2 7 2 2" xfId="13352" xr:uid="{00000000-0005-0000-0000-000028340000}"/>
    <cellStyle name="Linked Cell 10 3 2 2 7 3" xfId="13353" xr:uid="{00000000-0005-0000-0000-000029340000}"/>
    <cellStyle name="Linked Cell 10 3 2 2 8" xfId="13354" xr:uid="{00000000-0005-0000-0000-00002A340000}"/>
    <cellStyle name="Linked Cell 10 3 2 2 8 2" xfId="13355" xr:uid="{00000000-0005-0000-0000-00002B340000}"/>
    <cellStyle name="Linked Cell 10 3 2 2 8 2 2" xfId="13356" xr:uid="{00000000-0005-0000-0000-00002C340000}"/>
    <cellStyle name="Linked Cell 10 3 2 2 8 3" xfId="13357" xr:uid="{00000000-0005-0000-0000-00002D340000}"/>
    <cellStyle name="Linked Cell 10 3 2 2 9" xfId="13358" xr:uid="{00000000-0005-0000-0000-00002E340000}"/>
    <cellStyle name="Linked Cell 10 3 2 2 9 2" xfId="13359" xr:uid="{00000000-0005-0000-0000-00002F340000}"/>
    <cellStyle name="Linked Cell 10 3 2 2 9 2 2" xfId="13360" xr:uid="{00000000-0005-0000-0000-000030340000}"/>
    <cellStyle name="Linked Cell 10 3 2 2 9 3" xfId="13361" xr:uid="{00000000-0005-0000-0000-000031340000}"/>
    <cellStyle name="Linked Cell 10 3 2 3" xfId="13362" xr:uid="{00000000-0005-0000-0000-000032340000}"/>
    <cellStyle name="Linked Cell 10 3 2 3 10" xfId="13363" xr:uid="{00000000-0005-0000-0000-000033340000}"/>
    <cellStyle name="Linked Cell 10 3 2 3 10 2" xfId="13364" xr:uid="{00000000-0005-0000-0000-000034340000}"/>
    <cellStyle name="Linked Cell 10 3 2 3 11" xfId="13365" xr:uid="{00000000-0005-0000-0000-000035340000}"/>
    <cellStyle name="Linked Cell 10 3 2 3 2" xfId="13366" xr:uid="{00000000-0005-0000-0000-000036340000}"/>
    <cellStyle name="Linked Cell 10 3 2 3 2 2" xfId="13367" xr:uid="{00000000-0005-0000-0000-000037340000}"/>
    <cellStyle name="Linked Cell 10 3 2 3 2 2 2" xfId="13368" xr:uid="{00000000-0005-0000-0000-000038340000}"/>
    <cellStyle name="Linked Cell 10 3 2 3 2 3" xfId="13369" xr:uid="{00000000-0005-0000-0000-000039340000}"/>
    <cellStyle name="Linked Cell 10 3 2 3 3" xfId="13370" xr:uid="{00000000-0005-0000-0000-00003A340000}"/>
    <cellStyle name="Linked Cell 10 3 2 3 3 2" xfId="13371" xr:uid="{00000000-0005-0000-0000-00003B340000}"/>
    <cellStyle name="Linked Cell 10 3 2 3 3 2 2" xfId="13372" xr:uid="{00000000-0005-0000-0000-00003C340000}"/>
    <cellStyle name="Linked Cell 10 3 2 3 3 3" xfId="13373" xr:uid="{00000000-0005-0000-0000-00003D340000}"/>
    <cellStyle name="Linked Cell 10 3 2 3 4" xfId="13374" xr:uid="{00000000-0005-0000-0000-00003E340000}"/>
    <cellStyle name="Linked Cell 10 3 2 3 4 2" xfId="13375" xr:uid="{00000000-0005-0000-0000-00003F340000}"/>
    <cellStyle name="Linked Cell 10 3 2 3 4 2 2" xfId="13376" xr:uid="{00000000-0005-0000-0000-000040340000}"/>
    <cellStyle name="Linked Cell 10 3 2 3 4 3" xfId="13377" xr:uid="{00000000-0005-0000-0000-000041340000}"/>
    <cellStyle name="Linked Cell 10 3 2 3 5" xfId="13378" xr:uid="{00000000-0005-0000-0000-000042340000}"/>
    <cellStyle name="Linked Cell 10 3 2 3 5 2" xfId="13379" xr:uid="{00000000-0005-0000-0000-000043340000}"/>
    <cellStyle name="Linked Cell 10 3 2 3 5 2 2" xfId="13380" xr:uid="{00000000-0005-0000-0000-000044340000}"/>
    <cellStyle name="Linked Cell 10 3 2 3 5 3" xfId="13381" xr:uid="{00000000-0005-0000-0000-000045340000}"/>
    <cellStyle name="Linked Cell 10 3 2 3 6" xfId="13382" xr:uid="{00000000-0005-0000-0000-000046340000}"/>
    <cellStyle name="Linked Cell 10 3 2 3 6 2" xfId="13383" xr:uid="{00000000-0005-0000-0000-000047340000}"/>
    <cellStyle name="Linked Cell 10 3 2 3 6 2 2" xfId="13384" xr:uid="{00000000-0005-0000-0000-000048340000}"/>
    <cellStyle name="Linked Cell 10 3 2 3 6 3" xfId="13385" xr:uid="{00000000-0005-0000-0000-000049340000}"/>
    <cellStyle name="Linked Cell 10 3 2 3 7" xfId="13386" xr:uid="{00000000-0005-0000-0000-00004A340000}"/>
    <cellStyle name="Linked Cell 10 3 2 3 7 2" xfId="13387" xr:uid="{00000000-0005-0000-0000-00004B340000}"/>
    <cellStyle name="Linked Cell 10 3 2 3 7 2 2" xfId="13388" xr:uid="{00000000-0005-0000-0000-00004C340000}"/>
    <cellStyle name="Linked Cell 10 3 2 3 7 3" xfId="13389" xr:uid="{00000000-0005-0000-0000-00004D340000}"/>
    <cellStyle name="Linked Cell 10 3 2 3 8" xfId="13390" xr:uid="{00000000-0005-0000-0000-00004E340000}"/>
    <cellStyle name="Linked Cell 10 3 2 3 8 2" xfId="13391" xr:uid="{00000000-0005-0000-0000-00004F340000}"/>
    <cellStyle name="Linked Cell 10 3 2 3 8 2 2" xfId="13392" xr:uid="{00000000-0005-0000-0000-000050340000}"/>
    <cellStyle name="Linked Cell 10 3 2 3 8 3" xfId="13393" xr:uid="{00000000-0005-0000-0000-000051340000}"/>
    <cellStyle name="Linked Cell 10 3 2 3 9" xfId="13394" xr:uid="{00000000-0005-0000-0000-000052340000}"/>
    <cellStyle name="Linked Cell 10 3 2 3 9 2" xfId="13395" xr:uid="{00000000-0005-0000-0000-000053340000}"/>
    <cellStyle name="Linked Cell 10 3 2 3 9 2 2" xfId="13396" xr:uid="{00000000-0005-0000-0000-000054340000}"/>
    <cellStyle name="Linked Cell 10 3 2 3 9 3" xfId="13397" xr:uid="{00000000-0005-0000-0000-000055340000}"/>
    <cellStyle name="Linked Cell 10 3 2 4" xfId="13398" xr:uid="{00000000-0005-0000-0000-000056340000}"/>
    <cellStyle name="Linked Cell 10 3 2 4 2" xfId="13399" xr:uid="{00000000-0005-0000-0000-000057340000}"/>
    <cellStyle name="Linked Cell 10 3 2 4 2 2" xfId="13400" xr:uid="{00000000-0005-0000-0000-000058340000}"/>
    <cellStyle name="Linked Cell 10 3 2 4 3" xfId="13401" xr:uid="{00000000-0005-0000-0000-000059340000}"/>
    <cellStyle name="Linked Cell 10 3 2 5" xfId="13402" xr:uid="{00000000-0005-0000-0000-00005A340000}"/>
    <cellStyle name="Linked Cell 10 3 2 5 2" xfId="13403" xr:uid="{00000000-0005-0000-0000-00005B340000}"/>
    <cellStyle name="Linked Cell 10 3 2 5 2 2" xfId="13404" xr:uid="{00000000-0005-0000-0000-00005C340000}"/>
    <cellStyle name="Linked Cell 10 3 2 5 3" xfId="13405" xr:uid="{00000000-0005-0000-0000-00005D340000}"/>
    <cellStyle name="Linked Cell 10 3 2 6" xfId="13406" xr:uid="{00000000-0005-0000-0000-00005E340000}"/>
    <cellStyle name="Linked Cell 10 3 2 6 2" xfId="13407" xr:uid="{00000000-0005-0000-0000-00005F340000}"/>
    <cellStyle name="Linked Cell 10 3 2 6 2 2" xfId="13408" xr:uid="{00000000-0005-0000-0000-000060340000}"/>
    <cellStyle name="Linked Cell 10 3 2 6 3" xfId="13409" xr:uid="{00000000-0005-0000-0000-000061340000}"/>
    <cellStyle name="Linked Cell 10 3 2 7" xfId="13410" xr:uid="{00000000-0005-0000-0000-000062340000}"/>
    <cellStyle name="Linked Cell 10 3 2 7 2" xfId="13411" xr:uid="{00000000-0005-0000-0000-000063340000}"/>
    <cellStyle name="Linked Cell 10 3 2 7 2 2" xfId="13412" xr:uid="{00000000-0005-0000-0000-000064340000}"/>
    <cellStyle name="Linked Cell 10 3 2 7 3" xfId="13413" xr:uid="{00000000-0005-0000-0000-000065340000}"/>
    <cellStyle name="Linked Cell 10 3 2 8" xfId="13414" xr:uid="{00000000-0005-0000-0000-000066340000}"/>
    <cellStyle name="Linked Cell 10 3 2 8 2" xfId="13415" xr:uid="{00000000-0005-0000-0000-000067340000}"/>
    <cellStyle name="Linked Cell 10 3 2 8 2 2" xfId="13416" xr:uid="{00000000-0005-0000-0000-000068340000}"/>
    <cellStyle name="Linked Cell 10 3 2 8 3" xfId="13417" xr:uid="{00000000-0005-0000-0000-000069340000}"/>
    <cellStyle name="Linked Cell 10 3 2 9" xfId="13418" xr:uid="{00000000-0005-0000-0000-00006A340000}"/>
    <cellStyle name="Linked Cell 10 3 2 9 2" xfId="13419" xr:uid="{00000000-0005-0000-0000-00006B340000}"/>
    <cellStyle name="Linked Cell 10 3 2 9 2 2" xfId="13420" xr:uid="{00000000-0005-0000-0000-00006C340000}"/>
    <cellStyle name="Linked Cell 10 3 2 9 3" xfId="13421" xr:uid="{00000000-0005-0000-0000-00006D340000}"/>
    <cellStyle name="Linked Cell 10 3 3" xfId="13422" xr:uid="{00000000-0005-0000-0000-00006E340000}"/>
    <cellStyle name="Linked Cell 10 3 3 10" xfId="13423" xr:uid="{00000000-0005-0000-0000-00006F340000}"/>
    <cellStyle name="Linked Cell 10 3 3 10 2" xfId="13424" xr:uid="{00000000-0005-0000-0000-000070340000}"/>
    <cellStyle name="Linked Cell 10 3 3 10 2 2" xfId="13425" xr:uid="{00000000-0005-0000-0000-000071340000}"/>
    <cellStyle name="Linked Cell 10 3 3 10 3" xfId="13426" xr:uid="{00000000-0005-0000-0000-000072340000}"/>
    <cellStyle name="Linked Cell 10 3 3 11" xfId="13427" xr:uid="{00000000-0005-0000-0000-000073340000}"/>
    <cellStyle name="Linked Cell 10 3 3 11 2" xfId="13428" xr:uid="{00000000-0005-0000-0000-000074340000}"/>
    <cellStyle name="Linked Cell 10 3 3 12" xfId="13429" xr:uid="{00000000-0005-0000-0000-000075340000}"/>
    <cellStyle name="Linked Cell 10 3 3 2" xfId="13430" xr:uid="{00000000-0005-0000-0000-000076340000}"/>
    <cellStyle name="Linked Cell 10 3 3 2 10" xfId="13431" xr:uid="{00000000-0005-0000-0000-000077340000}"/>
    <cellStyle name="Linked Cell 10 3 3 2 10 2" xfId="13432" xr:uid="{00000000-0005-0000-0000-000078340000}"/>
    <cellStyle name="Linked Cell 10 3 3 2 11" xfId="13433" xr:uid="{00000000-0005-0000-0000-000079340000}"/>
    <cellStyle name="Linked Cell 10 3 3 2 2" xfId="13434" xr:uid="{00000000-0005-0000-0000-00007A340000}"/>
    <cellStyle name="Linked Cell 10 3 3 2 2 2" xfId="13435" xr:uid="{00000000-0005-0000-0000-00007B340000}"/>
    <cellStyle name="Linked Cell 10 3 3 2 2 2 2" xfId="13436" xr:uid="{00000000-0005-0000-0000-00007C340000}"/>
    <cellStyle name="Linked Cell 10 3 3 2 2 3" xfId="13437" xr:uid="{00000000-0005-0000-0000-00007D340000}"/>
    <cellStyle name="Linked Cell 10 3 3 2 3" xfId="13438" xr:uid="{00000000-0005-0000-0000-00007E340000}"/>
    <cellStyle name="Linked Cell 10 3 3 2 3 2" xfId="13439" xr:uid="{00000000-0005-0000-0000-00007F340000}"/>
    <cellStyle name="Linked Cell 10 3 3 2 3 2 2" xfId="13440" xr:uid="{00000000-0005-0000-0000-000080340000}"/>
    <cellStyle name="Linked Cell 10 3 3 2 3 3" xfId="13441" xr:uid="{00000000-0005-0000-0000-000081340000}"/>
    <cellStyle name="Linked Cell 10 3 3 2 4" xfId="13442" xr:uid="{00000000-0005-0000-0000-000082340000}"/>
    <cellStyle name="Linked Cell 10 3 3 2 4 2" xfId="13443" xr:uid="{00000000-0005-0000-0000-000083340000}"/>
    <cellStyle name="Linked Cell 10 3 3 2 4 2 2" xfId="13444" xr:uid="{00000000-0005-0000-0000-000084340000}"/>
    <cellStyle name="Linked Cell 10 3 3 2 4 3" xfId="13445" xr:uid="{00000000-0005-0000-0000-000085340000}"/>
    <cellStyle name="Linked Cell 10 3 3 2 5" xfId="13446" xr:uid="{00000000-0005-0000-0000-000086340000}"/>
    <cellStyle name="Linked Cell 10 3 3 2 5 2" xfId="13447" xr:uid="{00000000-0005-0000-0000-000087340000}"/>
    <cellStyle name="Linked Cell 10 3 3 2 5 2 2" xfId="13448" xr:uid="{00000000-0005-0000-0000-000088340000}"/>
    <cellStyle name="Linked Cell 10 3 3 2 5 3" xfId="13449" xr:uid="{00000000-0005-0000-0000-000089340000}"/>
    <cellStyle name="Linked Cell 10 3 3 2 6" xfId="13450" xr:uid="{00000000-0005-0000-0000-00008A340000}"/>
    <cellStyle name="Linked Cell 10 3 3 2 6 2" xfId="13451" xr:uid="{00000000-0005-0000-0000-00008B340000}"/>
    <cellStyle name="Linked Cell 10 3 3 2 6 2 2" xfId="13452" xr:uid="{00000000-0005-0000-0000-00008C340000}"/>
    <cellStyle name="Linked Cell 10 3 3 2 6 3" xfId="13453" xr:uid="{00000000-0005-0000-0000-00008D340000}"/>
    <cellStyle name="Linked Cell 10 3 3 2 7" xfId="13454" xr:uid="{00000000-0005-0000-0000-00008E340000}"/>
    <cellStyle name="Linked Cell 10 3 3 2 7 2" xfId="13455" xr:uid="{00000000-0005-0000-0000-00008F340000}"/>
    <cellStyle name="Linked Cell 10 3 3 2 7 2 2" xfId="13456" xr:uid="{00000000-0005-0000-0000-000090340000}"/>
    <cellStyle name="Linked Cell 10 3 3 2 7 3" xfId="13457" xr:uid="{00000000-0005-0000-0000-000091340000}"/>
    <cellStyle name="Linked Cell 10 3 3 2 8" xfId="13458" xr:uid="{00000000-0005-0000-0000-000092340000}"/>
    <cellStyle name="Linked Cell 10 3 3 2 8 2" xfId="13459" xr:uid="{00000000-0005-0000-0000-000093340000}"/>
    <cellStyle name="Linked Cell 10 3 3 2 8 2 2" xfId="13460" xr:uid="{00000000-0005-0000-0000-000094340000}"/>
    <cellStyle name="Linked Cell 10 3 3 2 8 3" xfId="13461" xr:uid="{00000000-0005-0000-0000-000095340000}"/>
    <cellStyle name="Linked Cell 10 3 3 2 9" xfId="13462" xr:uid="{00000000-0005-0000-0000-000096340000}"/>
    <cellStyle name="Linked Cell 10 3 3 2 9 2" xfId="13463" xr:uid="{00000000-0005-0000-0000-000097340000}"/>
    <cellStyle name="Linked Cell 10 3 3 2 9 2 2" xfId="13464" xr:uid="{00000000-0005-0000-0000-000098340000}"/>
    <cellStyle name="Linked Cell 10 3 3 2 9 3" xfId="13465" xr:uid="{00000000-0005-0000-0000-000099340000}"/>
    <cellStyle name="Linked Cell 10 3 3 3" xfId="13466" xr:uid="{00000000-0005-0000-0000-00009A340000}"/>
    <cellStyle name="Linked Cell 10 3 3 3 2" xfId="13467" xr:uid="{00000000-0005-0000-0000-00009B340000}"/>
    <cellStyle name="Linked Cell 10 3 3 3 2 2" xfId="13468" xr:uid="{00000000-0005-0000-0000-00009C340000}"/>
    <cellStyle name="Linked Cell 10 3 3 3 3" xfId="13469" xr:uid="{00000000-0005-0000-0000-00009D340000}"/>
    <cellStyle name="Linked Cell 10 3 3 4" xfId="13470" xr:uid="{00000000-0005-0000-0000-00009E340000}"/>
    <cellStyle name="Linked Cell 10 3 3 4 2" xfId="13471" xr:uid="{00000000-0005-0000-0000-00009F340000}"/>
    <cellStyle name="Linked Cell 10 3 3 4 2 2" xfId="13472" xr:uid="{00000000-0005-0000-0000-0000A0340000}"/>
    <cellStyle name="Linked Cell 10 3 3 4 3" xfId="13473" xr:uid="{00000000-0005-0000-0000-0000A1340000}"/>
    <cellStyle name="Linked Cell 10 3 3 5" xfId="13474" xr:uid="{00000000-0005-0000-0000-0000A2340000}"/>
    <cellStyle name="Linked Cell 10 3 3 5 2" xfId="13475" xr:uid="{00000000-0005-0000-0000-0000A3340000}"/>
    <cellStyle name="Linked Cell 10 3 3 5 2 2" xfId="13476" xr:uid="{00000000-0005-0000-0000-0000A4340000}"/>
    <cellStyle name="Linked Cell 10 3 3 5 3" xfId="13477" xr:uid="{00000000-0005-0000-0000-0000A5340000}"/>
    <cellStyle name="Linked Cell 10 3 3 6" xfId="13478" xr:uid="{00000000-0005-0000-0000-0000A6340000}"/>
    <cellStyle name="Linked Cell 10 3 3 6 2" xfId="13479" xr:uid="{00000000-0005-0000-0000-0000A7340000}"/>
    <cellStyle name="Linked Cell 10 3 3 6 2 2" xfId="13480" xr:uid="{00000000-0005-0000-0000-0000A8340000}"/>
    <cellStyle name="Linked Cell 10 3 3 6 3" xfId="13481" xr:uid="{00000000-0005-0000-0000-0000A9340000}"/>
    <cellStyle name="Linked Cell 10 3 3 7" xfId="13482" xr:uid="{00000000-0005-0000-0000-0000AA340000}"/>
    <cellStyle name="Linked Cell 10 3 3 7 2" xfId="13483" xr:uid="{00000000-0005-0000-0000-0000AB340000}"/>
    <cellStyle name="Linked Cell 10 3 3 7 2 2" xfId="13484" xr:uid="{00000000-0005-0000-0000-0000AC340000}"/>
    <cellStyle name="Linked Cell 10 3 3 7 3" xfId="13485" xr:uid="{00000000-0005-0000-0000-0000AD340000}"/>
    <cellStyle name="Linked Cell 10 3 3 8" xfId="13486" xr:uid="{00000000-0005-0000-0000-0000AE340000}"/>
    <cellStyle name="Linked Cell 10 3 3 8 2" xfId="13487" xr:uid="{00000000-0005-0000-0000-0000AF340000}"/>
    <cellStyle name="Linked Cell 10 3 3 8 2 2" xfId="13488" xr:uid="{00000000-0005-0000-0000-0000B0340000}"/>
    <cellStyle name="Linked Cell 10 3 3 8 3" xfId="13489" xr:uid="{00000000-0005-0000-0000-0000B1340000}"/>
    <cellStyle name="Linked Cell 10 3 3 9" xfId="13490" xr:uid="{00000000-0005-0000-0000-0000B2340000}"/>
    <cellStyle name="Linked Cell 10 3 3 9 2" xfId="13491" xr:uid="{00000000-0005-0000-0000-0000B3340000}"/>
    <cellStyle name="Linked Cell 10 3 3 9 2 2" xfId="13492" xr:uid="{00000000-0005-0000-0000-0000B4340000}"/>
    <cellStyle name="Linked Cell 10 3 3 9 3" xfId="13493" xr:uid="{00000000-0005-0000-0000-0000B5340000}"/>
    <cellStyle name="Linked Cell 10 3 4" xfId="13494" xr:uid="{00000000-0005-0000-0000-0000B6340000}"/>
    <cellStyle name="Linked Cell 10 3 4 10" xfId="13495" xr:uid="{00000000-0005-0000-0000-0000B7340000}"/>
    <cellStyle name="Linked Cell 10 3 4 10 2" xfId="13496" xr:uid="{00000000-0005-0000-0000-0000B8340000}"/>
    <cellStyle name="Linked Cell 10 3 4 11" xfId="13497" xr:uid="{00000000-0005-0000-0000-0000B9340000}"/>
    <cellStyle name="Linked Cell 10 3 4 2" xfId="13498" xr:uid="{00000000-0005-0000-0000-0000BA340000}"/>
    <cellStyle name="Linked Cell 10 3 4 2 2" xfId="13499" xr:uid="{00000000-0005-0000-0000-0000BB340000}"/>
    <cellStyle name="Linked Cell 10 3 4 2 2 2" xfId="13500" xr:uid="{00000000-0005-0000-0000-0000BC340000}"/>
    <cellStyle name="Linked Cell 10 3 4 2 3" xfId="13501" xr:uid="{00000000-0005-0000-0000-0000BD340000}"/>
    <cellStyle name="Linked Cell 10 3 4 3" xfId="13502" xr:uid="{00000000-0005-0000-0000-0000BE340000}"/>
    <cellStyle name="Linked Cell 10 3 4 3 2" xfId="13503" xr:uid="{00000000-0005-0000-0000-0000BF340000}"/>
    <cellStyle name="Linked Cell 10 3 4 3 2 2" xfId="13504" xr:uid="{00000000-0005-0000-0000-0000C0340000}"/>
    <cellStyle name="Linked Cell 10 3 4 3 3" xfId="13505" xr:uid="{00000000-0005-0000-0000-0000C1340000}"/>
    <cellStyle name="Linked Cell 10 3 4 4" xfId="13506" xr:uid="{00000000-0005-0000-0000-0000C2340000}"/>
    <cellStyle name="Linked Cell 10 3 4 4 2" xfId="13507" xr:uid="{00000000-0005-0000-0000-0000C3340000}"/>
    <cellStyle name="Linked Cell 10 3 4 4 2 2" xfId="13508" xr:uid="{00000000-0005-0000-0000-0000C4340000}"/>
    <cellStyle name="Linked Cell 10 3 4 4 3" xfId="13509" xr:uid="{00000000-0005-0000-0000-0000C5340000}"/>
    <cellStyle name="Linked Cell 10 3 4 5" xfId="13510" xr:uid="{00000000-0005-0000-0000-0000C6340000}"/>
    <cellStyle name="Linked Cell 10 3 4 5 2" xfId="13511" xr:uid="{00000000-0005-0000-0000-0000C7340000}"/>
    <cellStyle name="Linked Cell 10 3 4 5 2 2" xfId="13512" xr:uid="{00000000-0005-0000-0000-0000C8340000}"/>
    <cellStyle name="Linked Cell 10 3 4 5 3" xfId="13513" xr:uid="{00000000-0005-0000-0000-0000C9340000}"/>
    <cellStyle name="Linked Cell 10 3 4 6" xfId="13514" xr:uid="{00000000-0005-0000-0000-0000CA340000}"/>
    <cellStyle name="Linked Cell 10 3 4 6 2" xfId="13515" xr:uid="{00000000-0005-0000-0000-0000CB340000}"/>
    <cellStyle name="Linked Cell 10 3 4 6 2 2" xfId="13516" xr:uid="{00000000-0005-0000-0000-0000CC340000}"/>
    <cellStyle name="Linked Cell 10 3 4 6 3" xfId="13517" xr:uid="{00000000-0005-0000-0000-0000CD340000}"/>
    <cellStyle name="Linked Cell 10 3 4 7" xfId="13518" xr:uid="{00000000-0005-0000-0000-0000CE340000}"/>
    <cellStyle name="Linked Cell 10 3 4 7 2" xfId="13519" xr:uid="{00000000-0005-0000-0000-0000CF340000}"/>
    <cellStyle name="Linked Cell 10 3 4 7 2 2" xfId="13520" xr:uid="{00000000-0005-0000-0000-0000D0340000}"/>
    <cellStyle name="Linked Cell 10 3 4 7 3" xfId="13521" xr:uid="{00000000-0005-0000-0000-0000D1340000}"/>
    <cellStyle name="Linked Cell 10 3 4 8" xfId="13522" xr:uid="{00000000-0005-0000-0000-0000D2340000}"/>
    <cellStyle name="Linked Cell 10 3 4 8 2" xfId="13523" xr:uid="{00000000-0005-0000-0000-0000D3340000}"/>
    <cellStyle name="Linked Cell 10 3 4 8 2 2" xfId="13524" xr:uid="{00000000-0005-0000-0000-0000D4340000}"/>
    <cellStyle name="Linked Cell 10 3 4 8 3" xfId="13525" xr:uid="{00000000-0005-0000-0000-0000D5340000}"/>
    <cellStyle name="Linked Cell 10 3 4 9" xfId="13526" xr:uid="{00000000-0005-0000-0000-0000D6340000}"/>
    <cellStyle name="Linked Cell 10 3 4 9 2" xfId="13527" xr:uid="{00000000-0005-0000-0000-0000D7340000}"/>
    <cellStyle name="Linked Cell 10 3 4 9 2 2" xfId="13528" xr:uid="{00000000-0005-0000-0000-0000D8340000}"/>
    <cellStyle name="Linked Cell 10 3 4 9 3" xfId="13529" xr:uid="{00000000-0005-0000-0000-0000D9340000}"/>
    <cellStyle name="Linked Cell 10 3 5" xfId="13530" xr:uid="{00000000-0005-0000-0000-0000DA340000}"/>
    <cellStyle name="Linked Cell 10 3 5 2" xfId="13531" xr:uid="{00000000-0005-0000-0000-0000DB340000}"/>
    <cellStyle name="Linked Cell 10 3 5 2 2" xfId="13532" xr:uid="{00000000-0005-0000-0000-0000DC340000}"/>
    <cellStyle name="Linked Cell 10 3 5 3" xfId="13533" xr:uid="{00000000-0005-0000-0000-0000DD340000}"/>
    <cellStyle name="Linked Cell 10 3 6" xfId="13534" xr:uid="{00000000-0005-0000-0000-0000DE340000}"/>
    <cellStyle name="Linked Cell 10 3 6 2" xfId="13535" xr:uid="{00000000-0005-0000-0000-0000DF340000}"/>
    <cellStyle name="Linked Cell 10 3 6 2 2" xfId="13536" xr:uid="{00000000-0005-0000-0000-0000E0340000}"/>
    <cellStyle name="Linked Cell 10 3 6 3" xfId="13537" xr:uid="{00000000-0005-0000-0000-0000E1340000}"/>
    <cellStyle name="Linked Cell 10 3 7" xfId="13538" xr:uid="{00000000-0005-0000-0000-0000E2340000}"/>
    <cellStyle name="Linked Cell 10 3 7 2" xfId="13539" xr:uid="{00000000-0005-0000-0000-0000E3340000}"/>
    <cellStyle name="Linked Cell 10 3 7 2 2" xfId="13540" xr:uid="{00000000-0005-0000-0000-0000E4340000}"/>
    <cellStyle name="Linked Cell 10 3 7 3" xfId="13541" xr:uid="{00000000-0005-0000-0000-0000E5340000}"/>
    <cellStyle name="Linked Cell 10 3 8" xfId="13542" xr:uid="{00000000-0005-0000-0000-0000E6340000}"/>
    <cellStyle name="Linked Cell 10 3 8 2" xfId="13543" xr:uid="{00000000-0005-0000-0000-0000E7340000}"/>
    <cellStyle name="Linked Cell 10 3 8 2 2" xfId="13544" xr:uid="{00000000-0005-0000-0000-0000E8340000}"/>
    <cellStyle name="Linked Cell 10 3 8 3" xfId="13545" xr:uid="{00000000-0005-0000-0000-0000E9340000}"/>
    <cellStyle name="Linked Cell 10 3 9" xfId="13546" xr:uid="{00000000-0005-0000-0000-0000EA340000}"/>
    <cellStyle name="Linked Cell 10 3 9 2" xfId="13547" xr:uid="{00000000-0005-0000-0000-0000EB340000}"/>
    <cellStyle name="Linked Cell 10 3 9 2 2" xfId="13548" xr:uid="{00000000-0005-0000-0000-0000EC340000}"/>
    <cellStyle name="Linked Cell 10 3 9 3" xfId="13549" xr:uid="{00000000-0005-0000-0000-0000ED340000}"/>
    <cellStyle name="Linked Cell 10 4" xfId="13550" xr:uid="{00000000-0005-0000-0000-0000EE340000}"/>
    <cellStyle name="Linked Cell 10 4 10" xfId="13551" xr:uid="{00000000-0005-0000-0000-0000EF340000}"/>
    <cellStyle name="Linked Cell 10 4 10 2" xfId="13552" xr:uid="{00000000-0005-0000-0000-0000F0340000}"/>
    <cellStyle name="Linked Cell 10 4 10 2 2" xfId="13553" xr:uid="{00000000-0005-0000-0000-0000F1340000}"/>
    <cellStyle name="Linked Cell 10 4 10 3" xfId="13554" xr:uid="{00000000-0005-0000-0000-0000F2340000}"/>
    <cellStyle name="Linked Cell 10 4 11" xfId="13555" xr:uid="{00000000-0005-0000-0000-0000F3340000}"/>
    <cellStyle name="Linked Cell 10 4 11 2" xfId="13556" xr:uid="{00000000-0005-0000-0000-0000F4340000}"/>
    <cellStyle name="Linked Cell 10 4 11 2 2" xfId="13557" xr:uid="{00000000-0005-0000-0000-0000F5340000}"/>
    <cellStyle name="Linked Cell 10 4 11 3" xfId="13558" xr:uid="{00000000-0005-0000-0000-0000F6340000}"/>
    <cellStyle name="Linked Cell 10 4 12" xfId="13559" xr:uid="{00000000-0005-0000-0000-0000F7340000}"/>
    <cellStyle name="Linked Cell 10 4 12 2" xfId="13560" xr:uid="{00000000-0005-0000-0000-0000F8340000}"/>
    <cellStyle name="Linked Cell 10 4 13" xfId="13561" xr:uid="{00000000-0005-0000-0000-0000F9340000}"/>
    <cellStyle name="Linked Cell 10 4 2" xfId="13562" xr:uid="{00000000-0005-0000-0000-0000FA340000}"/>
    <cellStyle name="Linked Cell 10 4 2 10" xfId="13563" xr:uid="{00000000-0005-0000-0000-0000FB340000}"/>
    <cellStyle name="Linked Cell 10 4 2 10 2" xfId="13564" xr:uid="{00000000-0005-0000-0000-0000FC340000}"/>
    <cellStyle name="Linked Cell 10 4 2 10 2 2" xfId="13565" xr:uid="{00000000-0005-0000-0000-0000FD340000}"/>
    <cellStyle name="Linked Cell 10 4 2 10 3" xfId="13566" xr:uid="{00000000-0005-0000-0000-0000FE340000}"/>
    <cellStyle name="Linked Cell 10 4 2 11" xfId="13567" xr:uid="{00000000-0005-0000-0000-0000FF340000}"/>
    <cellStyle name="Linked Cell 10 4 2 11 2" xfId="13568" xr:uid="{00000000-0005-0000-0000-000000350000}"/>
    <cellStyle name="Linked Cell 10 4 2 12" xfId="13569" xr:uid="{00000000-0005-0000-0000-000001350000}"/>
    <cellStyle name="Linked Cell 10 4 2 2" xfId="13570" xr:uid="{00000000-0005-0000-0000-000002350000}"/>
    <cellStyle name="Linked Cell 10 4 2 2 2" xfId="13571" xr:uid="{00000000-0005-0000-0000-000003350000}"/>
    <cellStyle name="Linked Cell 10 4 2 2 2 2" xfId="13572" xr:uid="{00000000-0005-0000-0000-000004350000}"/>
    <cellStyle name="Linked Cell 10 4 2 2 3" xfId="13573" xr:uid="{00000000-0005-0000-0000-000005350000}"/>
    <cellStyle name="Linked Cell 10 4 2 3" xfId="13574" xr:uid="{00000000-0005-0000-0000-000006350000}"/>
    <cellStyle name="Linked Cell 10 4 2 3 2" xfId="13575" xr:uid="{00000000-0005-0000-0000-000007350000}"/>
    <cellStyle name="Linked Cell 10 4 2 3 2 2" xfId="13576" xr:uid="{00000000-0005-0000-0000-000008350000}"/>
    <cellStyle name="Linked Cell 10 4 2 3 3" xfId="13577" xr:uid="{00000000-0005-0000-0000-000009350000}"/>
    <cellStyle name="Linked Cell 10 4 2 4" xfId="13578" xr:uid="{00000000-0005-0000-0000-00000A350000}"/>
    <cellStyle name="Linked Cell 10 4 2 4 2" xfId="13579" xr:uid="{00000000-0005-0000-0000-00000B350000}"/>
    <cellStyle name="Linked Cell 10 4 2 4 2 2" xfId="13580" xr:uid="{00000000-0005-0000-0000-00000C350000}"/>
    <cellStyle name="Linked Cell 10 4 2 4 3" xfId="13581" xr:uid="{00000000-0005-0000-0000-00000D350000}"/>
    <cellStyle name="Linked Cell 10 4 2 5" xfId="13582" xr:uid="{00000000-0005-0000-0000-00000E350000}"/>
    <cellStyle name="Linked Cell 10 4 2 5 2" xfId="13583" xr:uid="{00000000-0005-0000-0000-00000F350000}"/>
    <cellStyle name="Linked Cell 10 4 2 5 2 2" xfId="13584" xr:uid="{00000000-0005-0000-0000-000010350000}"/>
    <cellStyle name="Linked Cell 10 4 2 5 3" xfId="13585" xr:uid="{00000000-0005-0000-0000-000011350000}"/>
    <cellStyle name="Linked Cell 10 4 2 6" xfId="13586" xr:uid="{00000000-0005-0000-0000-000012350000}"/>
    <cellStyle name="Linked Cell 10 4 2 6 2" xfId="13587" xr:uid="{00000000-0005-0000-0000-000013350000}"/>
    <cellStyle name="Linked Cell 10 4 2 6 2 2" xfId="13588" xr:uid="{00000000-0005-0000-0000-000014350000}"/>
    <cellStyle name="Linked Cell 10 4 2 6 3" xfId="13589" xr:uid="{00000000-0005-0000-0000-000015350000}"/>
    <cellStyle name="Linked Cell 10 4 2 7" xfId="13590" xr:uid="{00000000-0005-0000-0000-000016350000}"/>
    <cellStyle name="Linked Cell 10 4 2 7 2" xfId="13591" xr:uid="{00000000-0005-0000-0000-000017350000}"/>
    <cellStyle name="Linked Cell 10 4 2 7 2 2" xfId="13592" xr:uid="{00000000-0005-0000-0000-000018350000}"/>
    <cellStyle name="Linked Cell 10 4 2 7 3" xfId="13593" xr:uid="{00000000-0005-0000-0000-000019350000}"/>
    <cellStyle name="Linked Cell 10 4 2 8" xfId="13594" xr:uid="{00000000-0005-0000-0000-00001A350000}"/>
    <cellStyle name="Linked Cell 10 4 2 8 2" xfId="13595" xr:uid="{00000000-0005-0000-0000-00001B350000}"/>
    <cellStyle name="Linked Cell 10 4 2 8 2 2" xfId="13596" xr:uid="{00000000-0005-0000-0000-00001C350000}"/>
    <cellStyle name="Linked Cell 10 4 2 8 3" xfId="13597" xr:uid="{00000000-0005-0000-0000-00001D350000}"/>
    <cellStyle name="Linked Cell 10 4 2 9" xfId="13598" xr:uid="{00000000-0005-0000-0000-00001E350000}"/>
    <cellStyle name="Linked Cell 10 4 2 9 2" xfId="13599" xr:uid="{00000000-0005-0000-0000-00001F350000}"/>
    <cellStyle name="Linked Cell 10 4 2 9 2 2" xfId="13600" xr:uid="{00000000-0005-0000-0000-000020350000}"/>
    <cellStyle name="Linked Cell 10 4 2 9 3" xfId="13601" xr:uid="{00000000-0005-0000-0000-000021350000}"/>
    <cellStyle name="Linked Cell 10 4 3" xfId="13602" xr:uid="{00000000-0005-0000-0000-000022350000}"/>
    <cellStyle name="Linked Cell 10 4 3 10" xfId="13603" xr:uid="{00000000-0005-0000-0000-000023350000}"/>
    <cellStyle name="Linked Cell 10 4 3 10 2" xfId="13604" xr:uid="{00000000-0005-0000-0000-000024350000}"/>
    <cellStyle name="Linked Cell 10 4 3 11" xfId="13605" xr:uid="{00000000-0005-0000-0000-000025350000}"/>
    <cellStyle name="Linked Cell 10 4 3 2" xfId="13606" xr:uid="{00000000-0005-0000-0000-000026350000}"/>
    <cellStyle name="Linked Cell 10 4 3 2 2" xfId="13607" xr:uid="{00000000-0005-0000-0000-000027350000}"/>
    <cellStyle name="Linked Cell 10 4 3 2 2 2" xfId="13608" xr:uid="{00000000-0005-0000-0000-000028350000}"/>
    <cellStyle name="Linked Cell 10 4 3 2 3" xfId="13609" xr:uid="{00000000-0005-0000-0000-000029350000}"/>
    <cellStyle name="Linked Cell 10 4 3 3" xfId="13610" xr:uid="{00000000-0005-0000-0000-00002A350000}"/>
    <cellStyle name="Linked Cell 10 4 3 3 2" xfId="13611" xr:uid="{00000000-0005-0000-0000-00002B350000}"/>
    <cellStyle name="Linked Cell 10 4 3 3 2 2" xfId="13612" xr:uid="{00000000-0005-0000-0000-00002C350000}"/>
    <cellStyle name="Linked Cell 10 4 3 3 3" xfId="13613" xr:uid="{00000000-0005-0000-0000-00002D350000}"/>
    <cellStyle name="Linked Cell 10 4 3 4" xfId="13614" xr:uid="{00000000-0005-0000-0000-00002E350000}"/>
    <cellStyle name="Linked Cell 10 4 3 4 2" xfId="13615" xr:uid="{00000000-0005-0000-0000-00002F350000}"/>
    <cellStyle name="Linked Cell 10 4 3 4 2 2" xfId="13616" xr:uid="{00000000-0005-0000-0000-000030350000}"/>
    <cellStyle name="Linked Cell 10 4 3 4 3" xfId="13617" xr:uid="{00000000-0005-0000-0000-000031350000}"/>
    <cellStyle name="Linked Cell 10 4 3 5" xfId="13618" xr:uid="{00000000-0005-0000-0000-000032350000}"/>
    <cellStyle name="Linked Cell 10 4 3 5 2" xfId="13619" xr:uid="{00000000-0005-0000-0000-000033350000}"/>
    <cellStyle name="Linked Cell 10 4 3 5 2 2" xfId="13620" xr:uid="{00000000-0005-0000-0000-000034350000}"/>
    <cellStyle name="Linked Cell 10 4 3 5 3" xfId="13621" xr:uid="{00000000-0005-0000-0000-000035350000}"/>
    <cellStyle name="Linked Cell 10 4 3 6" xfId="13622" xr:uid="{00000000-0005-0000-0000-000036350000}"/>
    <cellStyle name="Linked Cell 10 4 3 6 2" xfId="13623" xr:uid="{00000000-0005-0000-0000-000037350000}"/>
    <cellStyle name="Linked Cell 10 4 3 6 2 2" xfId="13624" xr:uid="{00000000-0005-0000-0000-000038350000}"/>
    <cellStyle name="Linked Cell 10 4 3 6 3" xfId="13625" xr:uid="{00000000-0005-0000-0000-000039350000}"/>
    <cellStyle name="Linked Cell 10 4 3 7" xfId="13626" xr:uid="{00000000-0005-0000-0000-00003A350000}"/>
    <cellStyle name="Linked Cell 10 4 3 7 2" xfId="13627" xr:uid="{00000000-0005-0000-0000-00003B350000}"/>
    <cellStyle name="Linked Cell 10 4 3 7 2 2" xfId="13628" xr:uid="{00000000-0005-0000-0000-00003C350000}"/>
    <cellStyle name="Linked Cell 10 4 3 7 3" xfId="13629" xr:uid="{00000000-0005-0000-0000-00003D350000}"/>
    <cellStyle name="Linked Cell 10 4 3 8" xfId="13630" xr:uid="{00000000-0005-0000-0000-00003E350000}"/>
    <cellStyle name="Linked Cell 10 4 3 8 2" xfId="13631" xr:uid="{00000000-0005-0000-0000-00003F350000}"/>
    <cellStyle name="Linked Cell 10 4 3 8 2 2" xfId="13632" xr:uid="{00000000-0005-0000-0000-000040350000}"/>
    <cellStyle name="Linked Cell 10 4 3 8 3" xfId="13633" xr:uid="{00000000-0005-0000-0000-000041350000}"/>
    <cellStyle name="Linked Cell 10 4 3 9" xfId="13634" xr:uid="{00000000-0005-0000-0000-000042350000}"/>
    <cellStyle name="Linked Cell 10 4 3 9 2" xfId="13635" xr:uid="{00000000-0005-0000-0000-000043350000}"/>
    <cellStyle name="Linked Cell 10 4 3 9 2 2" xfId="13636" xr:uid="{00000000-0005-0000-0000-000044350000}"/>
    <cellStyle name="Linked Cell 10 4 3 9 3" xfId="13637" xr:uid="{00000000-0005-0000-0000-000045350000}"/>
    <cellStyle name="Linked Cell 10 4 4" xfId="13638" xr:uid="{00000000-0005-0000-0000-000046350000}"/>
    <cellStyle name="Linked Cell 10 4 4 2" xfId="13639" xr:uid="{00000000-0005-0000-0000-000047350000}"/>
    <cellStyle name="Linked Cell 10 4 4 2 2" xfId="13640" xr:uid="{00000000-0005-0000-0000-000048350000}"/>
    <cellStyle name="Linked Cell 10 4 4 3" xfId="13641" xr:uid="{00000000-0005-0000-0000-000049350000}"/>
    <cellStyle name="Linked Cell 10 4 5" xfId="13642" xr:uid="{00000000-0005-0000-0000-00004A350000}"/>
    <cellStyle name="Linked Cell 10 4 5 2" xfId="13643" xr:uid="{00000000-0005-0000-0000-00004B350000}"/>
    <cellStyle name="Linked Cell 10 4 5 2 2" xfId="13644" xr:uid="{00000000-0005-0000-0000-00004C350000}"/>
    <cellStyle name="Linked Cell 10 4 5 3" xfId="13645" xr:uid="{00000000-0005-0000-0000-00004D350000}"/>
    <cellStyle name="Linked Cell 10 4 6" xfId="13646" xr:uid="{00000000-0005-0000-0000-00004E350000}"/>
    <cellStyle name="Linked Cell 10 4 6 2" xfId="13647" xr:uid="{00000000-0005-0000-0000-00004F350000}"/>
    <cellStyle name="Linked Cell 10 4 6 2 2" xfId="13648" xr:uid="{00000000-0005-0000-0000-000050350000}"/>
    <cellStyle name="Linked Cell 10 4 6 3" xfId="13649" xr:uid="{00000000-0005-0000-0000-000051350000}"/>
    <cellStyle name="Linked Cell 10 4 7" xfId="13650" xr:uid="{00000000-0005-0000-0000-000052350000}"/>
    <cellStyle name="Linked Cell 10 4 7 2" xfId="13651" xr:uid="{00000000-0005-0000-0000-000053350000}"/>
    <cellStyle name="Linked Cell 10 4 7 2 2" xfId="13652" xr:uid="{00000000-0005-0000-0000-000054350000}"/>
    <cellStyle name="Linked Cell 10 4 7 3" xfId="13653" xr:uid="{00000000-0005-0000-0000-000055350000}"/>
    <cellStyle name="Linked Cell 10 4 8" xfId="13654" xr:uid="{00000000-0005-0000-0000-000056350000}"/>
    <cellStyle name="Linked Cell 10 4 8 2" xfId="13655" xr:uid="{00000000-0005-0000-0000-000057350000}"/>
    <cellStyle name="Linked Cell 10 4 8 2 2" xfId="13656" xr:uid="{00000000-0005-0000-0000-000058350000}"/>
    <cellStyle name="Linked Cell 10 4 8 3" xfId="13657" xr:uid="{00000000-0005-0000-0000-000059350000}"/>
    <cellStyle name="Linked Cell 10 4 9" xfId="13658" xr:uid="{00000000-0005-0000-0000-00005A350000}"/>
    <cellStyle name="Linked Cell 10 4 9 2" xfId="13659" xr:uid="{00000000-0005-0000-0000-00005B350000}"/>
    <cellStyle name="Linked Cell 10 4 9 2 2" xfId="13660" xr:uid="{00000000-0005-0000-0000-00005C350000}"/>
    <cellStyle name="Linked Cell 10 4 9 3" xfId="13661" xr:uid="{00000000-0005-0000-0000-00005D350000}"/>
    <cellStyle name="Linked Cell 11" xfId="13662" xr:uid="{00000000-0005-0000-0000-00005E350000}"/>
    <cellStyle name="Linked Cell 11 2" xfId="13663" xr:uid="{00000000-0005-0000-0000-00005F350000}"/>
    <cellStyle name="Linked Cell 11 2 10" xfId="13664" xr:uid="{00000000-0005-0000-0000-000060350000}"/>
    <cellStyle name="Linked Cell 11 2 10 2" xfId="13665" xr:uid="{00000000-0005-0000-0000-000061350000}"/>
    <cellStyle name="Linked Cell 11 2 10 2 2" xfId="13666" xr:uid="{00000000-0005-0000-0000-000062350000}"/>
    <cellStyle name="Linked Cell 11 2 10 3" xfId="13667" xr:uid="{00000000-0005-0000-0000-000063350000}"/>
    <cellStyle name="Linked Cell 11 2 11" xfId="13668" xr:uid="{00000000-0005-0000-0000-000064350000}"/>
    <cellStyle name="Linked Cell 11 2 11 2" xfId="13669" xr:uid="{00000000-0005-0000-0000-000065350000}"/>
    <cellStyle name="Linked Cell 11 2 11 2 2" xfId="13670" xr:uid="{00000000-0005-0000-0000-000066350000}"/>
    <cellStyle name="Linked Cell 11 2 11 3" xfId="13671" xr:uid="{00000000-0005-0000-0000-000067350000}"/>
    <cellStyle name="Linked Cell 11 2 12" xfId="13672" xr:uid="{00000000-0005-0000-0000-000068350000}"/>
    <cellStyle name="Linked Cell 11 2 12 2" xfId="13673" xr:uid="{00000000-0005-0000-0000-000069350000}"/>
    <cellStyle name="Linked Cell 11 2 12 2 2" xfId="13674" xr:uid="{00000000-0005-0000-0000-00006A350000}"/>
    <cellStyle name="Linked Cell 11 2 12 3" xfId="13675" xr:uid="{00000000-0005-0000-0000-00006B350000}"/>
    <cellStyle name="Linked Cell 11 2 13" xfId="13676" xr:uid="{00000000-0005-0000-0000-00006C350000}"/>
    <cellStyle name="Linked Cell 11 2 13 2" xfId="13677" xr:uid="{00000000-0005-0000-0000-00006D350000}"/>
    <cellStyle name="Linked Cell 11 2 13 2 2" xfId="13678" xr:uid="{00000000-0005-0000-0000-00006E350000}"/>
    <cellStyle name="Linked Cell 11 2 13 3" xfId="13679" xr:uid="{00000000-0005-0000-0000-00006F350000}"/>
    <cellStyle name="Linked Cell 11 2 14" xfId="13680" xr:uid="{00000000-0005-0000-0000-000070350000}"/>
    <cellStyle name="Linked Cell 11 2 14 2" xfId="13681" xr:uid="{00000000-0005-0000-0000-000071350000}"/>
    <cellStyle name="Linked Cell 11 2 15" xfId="13682" xr:uid="{00000000-0005-0000-0000-000072350000}"/>
    <cellStyle name="Linked Cell 11 2 2" xfId="13683" xr:uid="{00000000-0005-0000-0000-000073350000}"/>
    <cellStyle name="Linked Cell 11 2 2 10" xfId="13684" xr:uid="{00000000-0005-0000-0000-000074350000}"/>
    <cellStyle name="Linked Cell 11 2 2 10 2" xfId="13685" xr:uid="{00000000-0005-0000-0000-000075350000}"/>
    <cellStyle name="Linked Cell 11 2 2 10 2 2" xfId="13686" xr:uid="{00000000-0005-0000-0000-000076350000}"/>
    <cellStyle name="Linked Cell 11 2 2 10 3" xfId="13687" xr:uid="{00000000-0005-0000-0000-000077350000}"/>
    <cellStyle name="Linked Cell 11 2 2 11" xfId="13688" xr:uid="{00000000-0005-0000-0000-000078350000}"/>
    <cellStyle name="Linked Cell 11 2 2 11 2" xfId="13689" xr:uid="{00000000-0005-0000-0000-000079350000}"/>
    <cellStyle name="Linked Cell 11 2 2 11 2 2" xfId="13690" xr:uid="{00000000-0005-0000-0000-00007A350000}"/>
    <cellStyle name="Linked Cell 11 2 2 11 3" xfId="13691" xr:uid="{00000000-0005-0000-0000-00007B350000}"/>
    <cellStyle name="Linked Cell 11 2 2 12" xfId="13692" xr:uid="{00000000-0005-0000-0000-00007C350000}"/>
    <cellStyle name="Linked Cell 11 2 2 12 2" xfId="13693" xr:uid="{00000000-0005-0000-0000-00007D350000}"/>
    <cellStyle name="Linked Cell 11 2 2 12 2 2" xfId="13694" xr:uid="{00000000-0005-0000-0000-00007E350000}"/>
    <cellStyle name="Linked Cell 11 2 2 12 3" xfId="13695" xr:uid="{00000000-0005-0000-0000-00007F350000}"/>
    <cellStyle name="Linked Cell 11 2 2 13" xfId="13696" xr:uid="{00000000-0005-0000-0000-000080350000}"/>
    <cellStyle name="Linked Cell 11 2 2 13 2" xfId="13697" xr:uid="{00000000-0005-0000-0000-000081350000}"/>
    <cellStyle name="Linked Cell 11 2 2 14" xfId="13698" xr:uid="{00000000-0005-0000-0000-000082350000}"/>
    <cellStyle name="Linked Cell 11 2 2 2" xfId="13699" xr:uid="{00000000-0005-0000-0000-000083350000}"/>
    <cellStyle name="Linked Cell 11 2 2 2 10" xfId="13700" xr:uid="{00000000-0005-0000-0000-000084350000}"/>
    <cellStyle name="Linked Cell 11 2 2 2 10 2" xfId="13701" xr:uid="{00000000-0005-0000-0000-000085350000}"/>
    <cellStyle name="Linked Cell 11 2 2 2 10 2 2" xfId="13702" xr:uid="{00000000-0005-0000-0000-000086350000}"/>
    <cellStyle name="Linked Cell 11 2 2 2 10 3" xfId="13703" xr:uid="{00000000-0005-0000-0000-000087350000}"/>
    <cellStyle name="Linked Cell 11 2 2 2 11" xfId="13704" xr:uid="{00000000-0005-0000-0000-000088350000}"/>
    <cellStyle name="Linked Cell 11 2 2 2 11 2" xfId="13705" xr:uid="{00000000-0005-0000-0000-000089350000}"/>
    <cellStyle name="Linked Cell 11 2 2 2 11 2 2" xfId="13706" xr:uid="{00000000-0005-0000-0000-00008A350000}"/>
    <cellStyle name="Linked Cell 11 2 2 2 11 3" xfId="13707" xr:uid="{00000000-0005-0000-0000-00008B350000}"/>
    <cellStyle name="Linked Cell 11 2 2 2 12" xfId="13708" xr:uid="{00000000-0005-0000-0000-00008C350000}"/>
    <cellStyle name="Linked Cell 11 2 2 2 12 2" xfId="13709" xr:uid="{00000000-0005-0000-0000-00008D350000}"/>
    <cellStyle name="Linked Cell 11 2 2 2 13" xfId="13710" xr:uid="{00000000-0005-0000-0000-00008E350000}"/>
    <cellStyle name="Linked Cell 11 2 2 2 2" xfId="13711" xr:uid="{00000000-0005-0000-0000-00008F350000}"/>
    <cellStyle name="Linked Cell 11 2 2 2 2 10" xfId="13712" xr:uid="{00000000-0005-0000-0000-000090350000}"/>
    <cellStyle name="Linked Cell 11 2 2 2 2 10 2" xfId="13713" xr:uid="{00000000-0005-0000-0000-000091350000}"/>
    <cellStyle name="Linked Cell 11 2 2 2 2 10 2 2" xfId="13714" xr:uid="{00000000-0005-0000-0000-000092350000}"/>
    <cellStyle name="Linked Cell 11 2 2 2 2 10 3" xfId="13715" xr:uid="{00000000-0005-0000-0000-000093350000}"/>
    <cellStyle name="Linked Cell 11 2 2 2 2 11" xfId="13716" xr:uid="{00000000-0005-0000-0000-000094350000}"/>
    <cellStyle name="Linked Cell 11 2 2 2 2 11 2" xfId="13717" xr:uid="{00000000-0005-0000-0000-000095350000}"/>
    <cellStyle name="Linked Cell 11 2 2 2 2 12" xfId="13718" xr:uid="{00000000-0005-0000-0000-000096350000}"/>
    <cellStyle name="Linked Cell 11 2 2 2 2 2" xfId="13719" xr:uid="{00000000-0005-0000-0000-000097350000}"/>
    <cellStyle name="Linked Cell 11 2 2 2 2 2 2" xfId="13720" xr:uid="{00000000-0005-0000-0000-000098350000}"/>
    <cellStyle name="Linked Cell 11 2 2 2 2 2 2 2" xfId="13721" xr:uid="{00000000-0005-0000-0000-000099350000}"/>
    <cellStyle name="Linked Cell 11 2 2 2 2 2 3" xfId="13722" xr:uid="{00000000-0005-0000-0000-00009A350000}"/>
    <cellStyle name="Linked Cell 11 2 2 2 2 3" xfId="13723" xr:uid="{00000000-0005-0000-0000-00009B350000}"/>
    <cellStyle name="Linked Cell 11 2 2 2 2 3 2" xfId="13724" xr:uid="{00000000-0005-0000-0000-00009C350000}"/>
    <cellStyle name="Linked Cell 11 2 2 2 2 3 2 2" xfId="13725" xr:uid="{00000000-0005-0000-0000-00009D350000}"/>
    <cellStyle name="Linked Cell 11 2 2 2 2 3 3" xfId="13726" xr:uid="{00000000-0005-0000-0000-00009E350000}"/>
    <cellStyle name="Linked Cell 11 2 2 2 2 4" xfId="13727" xr:uid="{00000000-0005-0000-0000-00009F350000}"/>
    <cellStyle name="Linked Cell 11 2 2 2 2 4 2" xfId="13728" xr:uid="{00000000-0005-0000-0000-0000A0350000}"/>
    <cellStyle name="Linked Cell 11 2 2 2 2 4 2 2" xfId="13729" xr:uid="{00000000-0005-0000-0000-0000A1350000}"/>
    <cellStyle name="Linked Cell 11 2 2 2 2 4 3" xfId="13730" xr:uid="{00000000-0005-0000-0000-0000A2350000}"/>
    <cellStyle name="Linked Cell 11 2 2 2 2 5" xfId="13731" xr:uid="{00000000-0005-0000-0000-0000A3350000}"/>
    <cellStyle name="Linked Cell 11 2 2 2 2 5 2" xfId="13732" xr:uid="{00000000-0005-0000-0000-0000A4350000}"/>
    <cellStyle name="Linked Cell 11 2 2 2 2 5 2 2" xfId="13733" xr:uid="{00000000-0005-0000-0000-0000A5350000}"/>
    <cellStyle name="Linked Cell 11 2 2 2 2 5 3" xfId="13734" xr:uid="{00000000-0005-0000-0000-0000A6350000}"/>
    <cellStyle name="Linked Cell 11 2 2 2 2 6" xfId="13735" xr:uid="{00000000-0005-0000-0000-0000A7350000}"/>
    <cellStyle name="Linked Cell 11 2 2 2 2 6 2" xfId="13736" xr:uid="{00000000-0005-0000-0000-0000A8350000}"/>
    <cellStyle name="Linked Cell 11 2 2 2 2 6 2 2" xfId="13737" xr:uid="{00000000-0005-0000-0000-0000A9350000}"/>
    <cellStyle name="Linked Cell 11 2 2 2 2 6 3" xfId="13738" xr:uid="{00000000-0005-0000-0000-0000AA350000}"/>
    <cellStyle name="Linked Cell 11 2 2 2 2 7" xfId="13739" xr:uid="{00000000-0005-0000-0000-0000AB350000}"/>
    <cellStyle name="Linked Cell 11 2 2 2 2 7 2" xfId="13740" xr:uid="{00000000-0005-0000-0000-0000AC350000}"/>
    <cellStyle name="Linked Cell 11 2 2 2 2 7 2 2" xfId="13741" xr:uid="{00000000-0005-0000-0000-0000AD350000}"/>
    <cellStyle name="Linked Cell 11 2 2 2 2 7 3" xfId="13742" xr:uid="{00000000-0005-0000-0000-0000AE350000}"/>
    <cellStyle name="Linked Cell 11 2 2 2 2 8" xfId="13743" xr:uid="{00000000-0005-0000-0000-0000AF350000}"/>
    <cellStyle name="Linked Cell 11 2 2 2 2 8 2" xfId="13744" xr:uid="{00000000-0005-0000-0000-0000B0350000}"/>
    <cellStyle name="Linked Cell 11 2 2 2 2 8 2 2" xfId="13745" xr:uid="{00000000-0005-0000-0000-0000B1350000}"/>
    <cellStyle name="Linked Cell 11 2 2 2 2 8 3" xfId="13746" xr:uid="{00000000-0005-0000-0000-0000B2350000}"/>
    <cellStyle name="Linked Cell 11 2 2 2 2 9" xfId="13747" xr:uid="{00000000-0005-0000-0000-0000B3350000}"/>
    <cellStyle name="Linked Cell 11 2 2 2 2 9 2" xfId="13748" xr:uid="{00000000-0005-0000-0000-0000B4350000}"/>
    <cellStyle name="Linked Cell 11 2 2 2 2 9 2 2" xfId="13749" xr:uid="{00000000-0005-0000-0000-0000B5350000}"/>
    <cellStyle name="Linked Cell 11 2 2 2 2 9 3" xfId="13750" xr:uid="{00000000-0005-0000-0000-0000B6350000}"/>
    <cellStyle name="Linked Cell 11 2 2 2 3" xfId="13751" xr:uid="{00000000-0005-0000-0000-0000B7350000}"/>
    <cellStyle name="Linked Cell 11 2 2 2 3 10" xfId="13752" xr:uid="{00000000-0005-0000-0000-0000B8350000}"/>
    <cellStyle name="Linked Cell 11 2 2 2 3 10 2" xfId="13753" xr:uid="{00000000-0005-0000-0000-0000B9350000}"/>
    <cellStyle name="Linked Cell 11 2 2 2 3 11" xfId="13754" xr:uid="{00000000-0005-0000-0000-0000BA350000}"/>
    <cellStyle name="Linked Cell 11 2 2 2 3 2" xfId="13755" xr:uid="{00000000-0005-0000-0000-0000BB350000}"/>
    <cellStyle name="Linked Cell 11 2 2 2 3 2 2" xfId="13756" xr:uid="{00000000-0005-0000-0000-0000BC350000}"/>
    <cellStyle name="Linked Cell 11 2 2 2 3 2 2 2" xfId="13757" xr:uid="{00000000-0005-0000-0000-0000BD350000}"/>
    <cellStyle name="Linked Cell 11 2 2 2 3 2 3" xfId="13758" xr:uid="{00000000-0005-0000-0000-0000BE350000}"/>
    <cellStyle name="Linked Cell 11 2 2 2 3 3" xfId="13759" xr:uid="{00000000-0005-0000-0000-0000BF350000}"/>
    <cellStyle name="Linked Cell 11 2 2 2 3 3 2" xfId="13760" xr:uid="{00000000-0005-0000-0000-0000C0350000}"/>
    <cellStyle name="Linked Cell 11 2 2 2 3 3 2 2" xfId="13761" xr:uid="{00000000-0005-0000-0000-0000C1350000}"/>
    <cellStyle name="Linked Cell 11 2 2 2 3 3 3" xfId="13762" xr:uid="{00000000-0005-0000-0000-0000C2350000}"/>
    <cellStyle name="Linked Cell 11 2 2 2 3 4" xfId="13763" xr:uid="{00000000-0005-0000-0000-0000C3350000}"/>
    <cellStyle name="Linked Cell 11 2 2 2 3 4 2" xfId="13764" xr:uid="{00000000-0005-0000-0000-0000C4350000}"/>
    <cellStyle name="Linked Cell 11 2 2 2 3 4 2 2" xfId="13765" xr:uid="{00000000-0005-0000-0000-0000C5350000}"/>
    <cellStyle name="Linked Cell 11 2 2 2 3 4 3" xfId="13766" xr:uid="{00000000-0005-0000-0000-0000C6350000}"/>
    <cellStyle name="Linked Cell 11 2 2 2 3 5" xfId="13767" xr:uid="{00000000-0005-0000-0000-0000C7350000}"/>
    <cellStyle name="Linked Cell 11 2 2 2 3 5 2" xfId="13768" xr:uid="{00000000-0005-0000-0000-0000C8350000}"/>
    <cellStyle name="Linked Cell 11 2 2 2 3 5 2 2" xfId="13769" xr:uid="{00000000-0005-0000-0000-0000C9350000}"/>
    <cellStyle name="Linked Cell 11 2 2 2 3 5 3" xfId="13770" xr:uid="{00000000-0005-0000-0000-0000CA350000}"/>
    <cellStyle name="Linked Cell 11 2 2 2 3 6" xfId="13771" xr:uid="{00000000-0005-0000-0000-0000CB350000}"/>
    <cellStyle name="Linked Cell 11 2 2 2 3 6 2" xfId="13772" xr:uid="{00000000-0005-0000-0000-0000CC350000}"/>
    <cellStyle name="Linked Cell 11 2 2 2 3 6 2 2" xfId="13773" xr:uid="{00000000-0005-0000-0000-0000CD350000}"/>
    <cellStyle name="Linked Cell 11 2 2 2 3 6 3" xfId="13774" xr:uid="{00000000-0005-0000-0000-0000CE350000}"/>
    <cellStyle name="Linked Cell 11 2 2 2 3 7" xfId="13775" xr:uid="{00000000-0005-0000-0000-0000CF350000}"/>
    <cellStyle name="Linked Cell 11 2 2 2 3 7 2" xfId="13776" xr:uid="{00000000-0005-0000-0000-0000D0350000}"/>
    <cellStyle name="Linked Cell 11 2 2 2 3 7 2 2" xfId="13777" xr:uid="{00000000-0005-0000-0000-0000D1350000}"/>
    <cellStyle name="Linked Cell 11 2 2 2 3 7 3" xfId="13778" xr:uid="{00000000-0005-0000-0000-0000D2350000}"/>
    <cellStyle name="Linked Cell 11 2 2 2 3 8" xfId="13779" xr:uid="{00000000-0005-0000-0000-0000D3350000}"/>
    <cellStyle name="Linked Cell 11 2 2 2 3 8 2" xfId="13780" xr:uid="{00000000-0005-0000-0000-0000D4350000}"/>
    <cellStyle name="Linked Cell 11 2 2 2 3 8 2 2" xfId="13781" xr:uid="{00000000-0005-0000-0000-0000D5350000}"/>
    <cellStyle name="Linked Cell 11 2 2 2 3 8 3" xfId="13782" xr:uid="{00000000-0005-0000-0000-0000D6350000}"/>
    <cellStyle name="Linked Cell 11 2 2 2 3 9" xfId="13783" xr:uid="{00000000-0005-0000-0000-0000D7350000}"/>
    <cellStyle name="Linked Cell 11 2 2 2 3 9 2" xfId="13784" xr:uid="{00000000-0005-0000-0000-0000D8350000}"/>
    <cellStyle name="Linked Cell 11 2 2 2 3 9 2 2" xfId="13785" xr:uid="{00000000-0005-0000-0000-0000D9350000}"/>
    <cellStyle name="Linked Cell 11 2 2 2 3 9 3" xfId="13786" xr:uid="{00000000-0005-0000-0000-0000DA350000}"/>
    <cellStyle name="Linked Cell 11 2 2 2 4" xfId="13787" xr:uid="{00000000-0005-0000-0000-0000DB350000}"/>
    <cellStyle name="Linked Cell 11 2 2 2 4 2" xfId="13788" xr:uid="{00000000-0005-0000-0000-0000DC350000}"/>
    <cellStyle name="Linked Cell 11 2 2 2 4 2 2" xfId="13789" xr:uid="{00000000-0005-0000-0000-0000DD350000}"/>
    <cellStyle name="Linked Cell 11 2 2 2 4 3" xfId="13790" xr:uid="{00000000-0005-0000-0000-0000DE350000}"/>
    <cellStyle name="Linked Cell 11 2 2 2 5" xfId="13791" xr:uid="{00000000-0005-0000-0000-0000DF350000}"/>
    <cellStyle name="Linked Cell 11 2 2 2 5 2" xfId="13792" xr:uid="{00000000-0005-0000-0000-0000E0350000}"/>
    <cellStyle name="Linked Cell 11 2 2 2 5 2 2" xfId="13793" xr:uid="{00000000-0005-0000-0000-0000E1350000}"/>
    <cellStyle name="Linked Cell 11 2 2 2 5 3" xfId="13794" xr:uid="{00000000-0005-0000-0000-0000E2350000}"/>
    <cellStyle name="Linked Cell 11 2 2 2 6" xfId="13795" xr:uid="{00000000-0005-0000-0000-0000E3350000}"/>
    <cellStyle name="Linked Cell 11 2 2 2 6 2" xfId="13796" xr:uid="{00000000-0005-0000-0000-0000E4350000}"/>
    <cellStyle name="Linked Cell 11 2 2 2 6 2 2" xfId="13797" xr:uid="{00000000-0005-0000-0000-0000E5350000}"/>
    <cellStyle name="Linked Cell 11 2 2 2 6 3" xfId="13798" xr:uid="{00000000-0005-0000-0000-0000E6350000}"/>
    <cellStyle name="Linked Cell 11 2 2 2 7" xfId="13799" xr:uid="{00000000-0005-0000-0000-0000E7350000}"/>
    <cellStyle name="Linked Cell 11 2 2 2 7 2" xfId="13800" xr:uid="{00000000-0005-0000-0000-0000E8350000}"/>
    <cellStyle name="Linked Cell 11 2 2 2 7 2 2" xfId="13801" xr:uid="{00000000-0005-0000-0000-0000E9350000}"/>
    <cellStyle name="Linked Cell 11 2 2 2 7 3" xfId="13802" xr:uid="{00000000-0005-0000-0000-0000EA350000}"/>
    <cellStyle name="Linked Cell 11 2 2 2 8" xfId="13803" xr:uid="{00000000-0005-0000-0000-0000EB350000}"/>
    <cellStyle name="Linked Cell 11 2 2 2 8 2" xfId="13804" xr:uid="{00000000-0005-0000-0000-0000EC350000}"/>
    <cellStyle name="Linked Cell 11 2 2 2 8 2 2" xfId="13805" xr:uid="{00000000-0005-0000-0000-0000ED350000}"/>
    <cellStyle name="Linked Cell 11 2 2 2 8 3" xfId="13806" xr:uid="{00000000-0005-0000-0000-0000EE350000}"/>
    <cellStyle name="Linked Cell 11 2 2 2 9" xfId="13807" xr:uid="{00000000-0005-0000-0000-0000EF350000}"/>
    <cellStyle name="Linked Cell 11 2 2 2 9 2" xfId="13808" xr:uid="{00000000-0005-0000-0000-0000F0350000}"/>
    <cellStyle name="Linked Cell 11 2 2 2 9 2 2" xfId="13809" xr:uid="{00000000-0005-0000-0000-0000F1350000}"/>
    <cellStyle name="Linked Cell 11 2 2 2 9 3" xfId="13810" xr:uid="{00000000-0005-0000-0000-0000F2350000}"/>
    <cellStyle name="Linked Cell 11 2 2 3" xfId="13811" xr:uid="{00000000-0005-0000-0000-0000F3350000}"/>
    <cellStyle name="Linked Cell 11 2 2 3 10" xfId="13812" xr:uid="{00000000-0005-0000-0000-0000F4350000}"/>
    <cellStyle name="Linked Cell 11 2 2 3 10 2" xfId="13813" xr:uid="{00000000-0005-0000-0000-0000F5350000}"/>
    <cellStyle name="Linked Cell 11 2 2 3 10 2 2" xfId="13814" xr:uid="{00000000-0005-0000-0000-0000F6350000}"/>
    <cellStyle name="Linked Cell 11 2 2 3 10 3" xfId="13815" xr:uid="{00000000-0005-0000-0000-0000F7350000}"/>
    <cellStyle name="Linked Cell 11 2 2 3 11" xfId="13816" xr:uid="{00000000-0005-0000-0000-0000F8350000}"/>
    <cellStyle name="Linked Cell 11 2 2 3 11 2" xfId="13817" xr:uid="{00000000-0005-0000-0000-0000F9350000}"/>
    <cellStyle name="Linked Cell 11 2 2 3 12" xfId="13818" xr:uid="{00000000-0005-0000-0000-0000FA350000}"/>
    <cellStyle name="Linked Cell 11 2 2 3 2" xfId="13819" xr:uid="{00000000-0005-0000-0000-0000FB350000}"/>
    <cellStyle name="Linked Cell 11 2 2 3 2 10" xfId="13820" xr:uid="{00000000-0005-0000-0000-0000FC350000}"/>
    <cellStyle name="Linked Cell 11 2 2 3 2 10 2" xfId="13821" xr:uid="{00000000-0005-0000-0000-0000FD350000}"/>
    <cellStyle name="Linked Cell 11 2 2 3 2 11" xfId="13822" xr:uid="{00000000-0005-0000-0000-0000FE350000}"/>
    <cellStyle name="Linked Cell 11 2 2 3 2 2" xfId="13823" xr:uid="{00000000-0005-0000-0000-0000FF350000}"/>
    <cellStyle name="Linked Cell 11 2 2 3 2 2 2" xfId="13824" xr:uid="{00000000-0005-0000-0000-000000360000}"/>
    <cellStyle name="Linked Cell 11 2 2 3 2 2 2 2" xfId="13825" xr:uid="{00000000-0005-0000-0000-000001360000}"/>
    <cellStyle name="Linked Cell 11 2 2 3 2 2 3" xfId="13826" xr:uid="{00000000-0005-0000-0000-000002360000}"/>
    <cellStyle name="Linked Cell 11 2 2 3 2 3" xfId="13827" xr:uid="{00000000-0005-0000-0000-000003360000}"/>
    <cellStyle name="Linked Cell 11 2 2 3 2 3 2" xfId="13828" xr:uid="{00000000-0005-0000-0000-000004360000}"/>
    <cellStyle name="Linked Cell 11 2 2 3 2 3 2 2" xfId="13829" xr:uid="{00000000-0005-0000-0000-000005360000}"/>
    <cellStyle name="Linked Cell 11 2 2 3 2 3 3" xfId="13830" xr:uid="{00000000-0005-0000-0000-000006360000}"/>
    <cellStyle name="Linked Cell 11 2 2 3 2 4" xfId="13831" xr:uid="{00000000-0005-0000-0000-000007360000}"/>
    <cellStyle name="Linked Cell 11 2 2 3 2 4 2" xfId="13832" xr:uid="{00000000-0005-0000-0000-000008360000}"/>
    <cellStyle name="Linked Cell 11 2 2 3 2 4 2 2" xfId="13833" xr:uid="{00000000-0005-0000-0000-000009360000}"/>
    <cellStyle name="Linked Cell 11 2 2 3 2 4 3" xfId="13834" xr:uid="{00000000-0005-0000-0000-00000A360000}"/>
    <cellStyle name="Linked Cell 11 2 2 3 2 5" xfId="13835" xr:uid="{00000000-0005-0000-0000-00000B360000}"/>
    <cellStyle name="Linked Cell 11 2 2 3 2 5 2" xfId="13836" xr:uid="{00000000-0005-0000-0000-00000C360000}"/>
    <cellStyle name="Linked Cell 11 2 2 3 2 5 2 2" xfId="13837" xr:uid="{00000000-0005-0000-0000-00000D360000}"/>
    <cellStyle name="Linked Cell 11 2 2 3 2 5 3" xfId="13838" xr:uid="{00000000-0005-0000-0000-00000E360000}"/>
    <cellStyle name="Linked Cell 11 2 2 3 2 6" xfId="13839" xr:uid="{00000000-0005-0000-0000-00000F360000}"/>
    <cellStyle name="Linked Cell 11 2 2 3 2 6 2" xfId="13840" xr:uid="{00000000-0005-0000-0000-000010360000}"/>
    <cellStyle name="Linked Cell 11 2 2 3 2 6 2 2" xfId="13841" xr:uid="{00000000-0005-0000-0000-000011360000}"/>
    <cellStyle name="Linked Cell 11 2 2 3 2 6 3" xfId="13842" xr:uid="{00000000-0005-0000-0000-000012360000}"/>
    <cellStyle name="Linked Cell 11 2 2 3 2 7" xfId="13843" xr:uid="{00000000-0005-0000-0000-000013360000}"/>
    <cellStyle name="Linked Cell 11 2 2 3 2 7 2" xfId="13844" xr:uid="{00000000-0005-0000-0000-000014360000}"/>
    <cellStyle name="Linked Cell 11 2 2 3 2 7 2 2" xfId="13845" xr:uid="{00000000-0005-0000-0000-000015360000}"/>
    <cellStyle name="Linked Cell 11 2 2 3 2 7 3" xfId="13846" xr:uid="{00000000-0005-0000-0000-000016360000}"/>
    <cellStyle name="Linked Cell 11 2 2 3 2 8" xfId="13847" xr:uid="{00000000-0005-0000-0000-000017360000}"/>
    <cellStyle name="Linked Cell 11 2 2 3 2 8 2" xfId="13848" xr:uid="{00000000-0005-0000-0000-000018360000}"/>
    <cellStyle name="Linked Cell 11 2 2 3 2 8 2 2" xfId="13849" xr:uid="{00000000-0005-0000-0000-000019360000}"/>
    <cellStyle name="Linked Cell 11 2 2 3 2 8 3" xfId="13850" xr:uid="{00000000-0005-0000-0000-00001A360000}"/>
    <cellStyle name="Linked Cell 11 2 2 3 2 9" xfId="13851" xr:uid="{00000000-0005-0000-0000-00001B360000}"/>
    <cellStyle name="Linked Cell 11 2 2 3 2 9 2" xfId="13852" xr:uid="{00000000-0005-0000-0000-00001C360000}"/>
    <cellStyle name="Linked Cell 11 2 2 3 2 9 2 2" xfId="13853" xr:uid="{00000000-0005-0000-0000-00001D360000}"/>
    <cellStyle name="Linked Cell 11 2 2 3 2 9 3" xfId="13854" xr:uid="{00000000-0005-0000-0000-00001E360000}"/>
    <cellStyle name="Linked Cell 11 2 2 3 3" xfId="13855" xr:uid="{00000000-0005-0000-0000-00001F360000}"/>
    <cellStyle name="Linked Cell 11 2 2 3 3 2" xfId="13856" xr:uid="{00000000-0005-0000-0000-000020360000}"/>
    <cellStyle name="Linked Cell 11 2 2 3 3 2 2" xfId="13857" xr:uid="{00000000-0005-0000-0000-000021360000}"/>
    <cellStyle name="Linked Cell 11 2 2 3 3 3" xfId="13858" xr:uid="{00000000-0005-0000-0000-000022360000}"/>
    <cellStyle name="Linked Cell 11 2 2 3 4" xfId="13859" xr:uid="{00000000-0005-0000-0000-000023360000}"/>
    <cellStyle name="Linked Cell 11 2 2 3 4 2" xfId="13860" xr:uid="{00000000-0005-0000-0000-000024360000}"/>
    <cellStyle name="Linked Cell 11 2 2 3 4 2 2" xfId="13861" xr:uid="{00000000-0005-0000-0000-000025360000}"/>
    <cellStyle name="Linked Cell 11 2 2 3 4 3" xfId="13862" xr:uid="{00000000-0005-0000-0000-000026360000}"/>
    <cellStyle name="Linked Cell 11 2 2 3 5" xfId="13863" xr:uid="{00000000-0005-0000-0000-000027360000}"/>
    <cellStyle name="Linked Cell 11 2 2 3 5 2" xfId="13864" xr:uid="{00000000-0005-0000-0000-000028360000}"/>
    <cellStyle name="Linked Cell 11 2 2 3 5 2 2" xfId="13865" xr:uid="{00000000-0005-0000-0000-000029360000}"/>
    <cellStyle name="Linked Cell 11 2 2 3 5 3" xfId="13866" xr:uid="{00000000-0005-0000-0000-00002A360000}"/>
    <cellStyle name="Linked Cell 11 2 2 3 6" xfId="13867" xr:uid="{00000000-0005-0000-0000-00002B360000}"/>
    <cellStyle name="Linked Cell 11 2 2 3 6 2" xfId="13868" xr:uid="{00000000-0005-0000-0000-00002C360000}"/>
    <cellStyle name="Linked Cell 11 2 2 3 6 2 2" xfId="13869" xr:uid="{00000000-0005-0000-0000-00002D360000}"/>
    <cellStyle name="Linked Cell 11 2 2 3 6 3" xfId="13870" xr:uid="{00000000-0005-0000-0000-00002E360000}"/>
    <cellStyle name="Linked Cell 11 2 2 3 7" xfId="13871" xr:uid="{00000000-0005-0000-0000-00002F360000}"/>
    <cellStyle name="Linked Cell 11 2 2 3 7 2" xfId="13872" xr:uid="{00000000-0005-0000-0000-000030360000}"/>
    <cellStyle name="Linked Cell 11 2 2 3 7 2 2" xfId="13873" xr:uid="{00000000-0005-0000-0000-000031360000}"/>
    <cellStyle name="Linked Cell 11 2 2 3 7 3" xfId="13874" xr:uid="{00000000-0005-0000-0000-000032360000}"/>
    <cellStyle name="Linked Cell 11 2 2 3 8" xfId="13875" xr:uid="{00000000-0005-0000-0000-000033360000}"/>
    <cellStyle name="Linked Cell 11 2 2 3 8 2" xfId="13876" xr:uid="{00000000-0005-0000-0000-000034360000}"/>
    <cellStyle name="Linked Cell 11 2 2 3 8 2 2" xfId="13877" xr:uid="{00000000-0005-0000-0000-000035360000}"/>
    <cellStyle name="Linked Cell 11 2 2 3 8 3" xfId="13878" xr:uid="{00000000-0005-0000-0000-000036360000}"/>
    <cellStyle name="Linked Cell 11 2 2 3 9" xfId="13879" xr:uid="{00000000-0005-0000-0000-000037360000}"/>
    <cellStyle name="Linked Cell 11 2 2 3 9 2" xfId="13880" xr:uid="{00000000-0005-0000-0000-000038360000}"/>
    <cellStyle name="Linked Cell 11 2 2 3 9 2 2" xfId="13881" xr:uid="{00000000-0005-0000-0000-000039360000}"/>
    <cellStyle name="Linked Cell 11 2 2 3 9 3" xfId="13882" xr:uid="{00000000-0005-0000-0000-00003A360000}"/>
    <cellStyle name="Linked Cell 11 2 2 4" xfId="13883" xr:uid="{00000000-0005-0000-0000-00003B360000}"/>
    <cellStyle name="Linked Cell 11 2 2 4 10" xfId="13884" xr:uid="{00000000-0005-0000-0000-00003C360000}"/>
    <cellStyle name="Linked Cell 11 2 2 4 10 2" xfId="13885" xr:uid="{00000000-0005-0000-0000-00003D360000}"/>
    <cellStyle name="Linked Cell 11 2 2 4 11" xfId="13886" xr:uid="{00000000-0005-0000-0000-00003E360000}"/>
    <cellStyle name="Linked Cell 11 2 2 4 2" xfId="13887" xr:uid="{00000000-0005-0000-0000-00003F360000}"/>
    <cellStyle name="Linked Cell 11 2 2 4 2 2" xfId="13888" xr:uid="{00000000-0005-0000-0000-000040360000}"/>
    <cellStyle name="Linked Cell 11 2 2 4 2 2 2" xfId="13889" xr:uid="{00000000-0005-0000-0000-000041360000}"/>
    <cellStyle name="Linked Cell 11 2 2 4 2 3" xfId="13890" xr:uid="{00000000-0005-0000-0000-000042360000}"/>
    <cellStyle name="Linked Cell 11 2 2 4 3" xfId="13891" xr:uid="{00000000-0005-0000-0000-000043360000}"/>
    <cellStyle name="Linked Cell 11 2 2 4 3 2" xfId="13892" xr:uid="{00000000-0005-0000-0000-000044360000}"/>
    <cellStyle name="Linked Cell 11 2 2 4 3 2 2" xfId="13893" xr:uid="{00000000-0005-0000-0000-000045360000}"/>
    <cellStyle name="Linked Cell 11 2 2 4 3 3" xfId="13894" xr:uid="{00000000-0005-0000-0000-000046360000}"/>
    <cellStyle name="Linked Cell 11 2 2 4 4" xfId="13895" xr:uid="{00000000-0005-0000-0000-000047360000}"/>
    <cellStyle name="Linked Cell 11 2 2 4 4 2" xfId="13896" xr:uid="{00000000-0005-0000-0000-000048360000}"/>
    <cellStyle name="Linked Cell 11 2 2 4 4 2 2" xfId="13897" xr:uid="{00000000-0005-0000-0000-000049360000}"/>
    <cellStyle name="Linked Cell 11 2 2 4 4 3" xfId="13898" xr:uid="{00000000-0005-0000-0000-00004A360000}"/>
    <cellStyle name="Linked Cell 11 2 2 4 5" xfId="13899" xr:uid="{00000000-0005-0000-0000-00004B360000}"/>
    <cellStyle name="Linked Cell 11 2 2 4 5 2" xfId="13900" xr:uid="{00000000-0005-0000-0000-00004C360000}"/>
    <cellStyle name="Linked Cell 11 2 2 4 5 2 2" xfId="13901" xr:uid="{00000000-0005-0000-0000-00004D360000}"/>
    <cellStyle name="Linked Cell 11 2 2 4 5 3" xfId="13902" xr:uid="{00000000-0005-0000-0000-00004E360000}"/>
    <cellStyle name="Linked Cell 11 2 2 4 6" xfId="13903" xr:uid="{00000000-0005-0000-0000-00004F360000}"/>
    <cellStyle name="Linked Cell 11 2 2 4 6 2" xfId="13904" xr:uid="{00000000-0005-0000-0000-000050360000}"/>
    <cellStyle name="Linked Cell 11 2 2 4 6 2 2" xfId="13905" xr:uid="{00000000-0005-0000-0000-000051360000}"/>
    <cellStyle name="Linked Cell 11 2 2 4 6 3" xfId="13906" xr:uid="{00000000-0005-0000-0000-000052360000}"/>
    <cellStyle name="Linked Cell 11 2 2 4 7" xfId="13907" xr:uid="{00000000-0005-0000-0000-000053360000}"/>
    <cellStyle name="Linked Cell 11 2 2 4 7 2" xfId="13908" xr:uid="{00000000-0005-0000-0000-000054360000}"/>
    <cellStyle name="Linked Cell 11 2 2 4 7 2 2" xfId="13909" xr:uid="{00000000-0005-0000-0000-000055360000}"/>
    <cellStyle name="Linked Cell 11 2 2 4 7 3" xfId="13910" xr:uid="{00000000-0005-0000-0000-000056360000}"/>
    <cellStyle name="Linked Cell 11 2 2 4 8" xfId="13911" xr:uid="{00000000-0005-0000-0000-000057360000}"/>
    <cellStyle name="Linked Cell 11 2 2 4 8 2" xfId="13912" xr:uid="{00000000-0005-0000-0000-000058360000}"/>
    <cellStyle name="Linked Cell 11 2 2 4 8 2 2" xfId="13913" xr:uid="{00000000-0005-0000-0000-000059360000}"/>
    <cellStyle name="Linked Cell 11 2 2 4 8 3" xfId="13914" xr:uid="{00000000-0005-0000-0000-00005A360000}"/>
    <cellStyle name="Linked Cell 11 2 2 4 9" xfId="13915" xr:uid="{00000000-0005-0000-0000-00005B360000}"/>
    <cellStyle name="Linked Cell 11 2 2 4 9 2" xfId="13916" xr:uid="{00000000-0005-0000-0000-00005C360000}"/>
    <cellStyle name="Linked Cell 11 2 2 4 9 2 2" xfId="13917" xr:uid="{00000000-0005-0000-0000-00005D360000}"/>
    <cellStyle name="Linked Cell 11 2 2 4 9 3" xfId="13918" xr:uid="{00000000-0005-0000-0000-00005E360000}"/>
    <cellStyle name="Linked Cell 11 2 2 5" xfId="13919" xr:uid="{00000000-0005-0000-0000-00005F360000}"/>
    <cellStyle name="Linked Cell 11 2 2 5 2" xfId="13920" xr:uid="{00000000-0005-0000-0000-000060360000}"/>
    <cellStyle name="Linked Cell 11 2 2 5 2 2" xfId="13921" xr:uid="{00000000-0005-0000-0000-000061360000}"/>
    <cellStyle name="Linked Cell 11 2 2 5 3" xfId="13922" xr:uid="{00000000-0005-0000-0000-000062360000}"/>
    <cellStyle name="Linked Cell 11 2 2 6" xfId="13923" xr:uid="{00000000-0005-0000-0000-000063360000}"/>
    <cellStyle name="Linked Cell 11 2 2 6 2" xfId="13924" xr:uid="{00000000-0005-0000-0000-000064360000}"/>
    <cellStyle name="Linked Cell 11 2 2 6 2 2" xfId="13925" xr:uid="{00000000-0005-0000-0000-000065360000}"/>
    <cellStyle name="Linked Cell 11 2 2 6 3" xfId="13926" xr:uid="{00000000-0005-0000-0000-000066360000}"/>
    <cellStyle name="Linked Cell 11 2 2 7" xfId="13927" xr:uid="{00000000-0005-0000-0000-000067360000}"/>
    <cellStyle name="Linked Cell 11 2 2 7 2" xfId="13928" xr:uid="{00000000-0005-0000-0000-000068360000}"/>
    <cellStyle name="Linked Cell 11 2 2 7 2 2" xfId="13929" xr:uid="{00000000-0005-0000-0000-000069360000}"/>
    <cellStyle name="Linked Cell 11 2 2 7 3" xfId="13930" xr:uid="{00000000-0005-0000-0000-00006A360000}"/>
    <cellStyle name="Linked Cell 11 2 2 8" xfId="13931" xr:uid="{00000000-0005-0000-0000-00006B360000}"/>
    <cellStyle name="Linked Cell 11 2 2 8 2" xfId="13932" xr:uid="{00000000-0005-0000-0000-00006C360000}"/>
    <cellStyle name="Linked Cell 11 2 2 8 2 2" xfId="13933" xr:uid="{00000000-0005-0000-0000-00006D360000}"/>
    <cellStyle name="Linked Cell 11 2 2 8 3" xfId="13934" xr:uid="{00000000-0005-0000-0000-00006E360000}"/>
    <cellStyle name="Linked Cell 11 2 2 9" xfId="13935" xr:uid="{00000000-0005-0000-0000-00006F360000}"/>
    <cellStyle name="Linked Cell 11 2 2 9 2" xfId="13936" xr:uid="{00000000-0005-0000-0000-000070360000}"/>
    <cellStyle name="Linked Cell 11 2 2 9 2 2" xfId="13937" xr:uid="{00000000-0005-0000-0000-000071360000}"/>
    <cellStyle name="Linked Cell 11 2 2 9 3" xfId="13938" xr:uid="{00000000-0005-0000-0000-000072360000}"/>
    <cellStyle name="Linked Cell 11 2 3" xfId="13939" xr:uid="{00000000-0005-0000-0000-000073360000}"/>
    <cellStyle name="Linked Cell 11 2 3 10" xfId="13940" xr:uid="{00000000-0005-0000-0000-000074360000}"/>
    <cellStyle name="Linked Cell 11 2 3 10 2" xfId="13941" xr:uid="{00000000-0005-0000-0000-000075360000}"/>
    <cellStyle name="Linked Cell 11 2 3 10 2 2" xfId="13942" xr:uid="{00000000-0005-0000-0000-000076360000}"/>
    <cellStyle name="Linked Cell 11 2 3 10 3" xfId="13943" xr:uid="{00000000-0005-0000-0000-000077360000}"/>
    <cellStyle name="Linked Cell 11 2 3 11" xfId="13944" xr:uid="{00000000-0005-0000-0000-000078360000}"/>
    <cellStyle name="Linked Cell 11 2 3 11 2" xfId="13945" xr:uid="{00000000-0005-0000-0000-000079360000}"/>
    <cellStyle name="Linked Cell 11 2 3 11 2 2" xfId="13946" xr:uid="{00000000-0005-0000-0000-00007A360000}"/>
    <cellStyle name="Linked Cell 11 2 3 11 3" xfId="13947" xr:uid="{00000000-0005-0000-0000-00007B360000}"/>
    <cellStyle name="Linked Cell 11 2 3 12" xfId="13948" xr:uid="{00000000-0005-0000-0000-00007C360000}"/>
    <cellStyle name="Linked Cell 11 2 3 12 2" xfId="13949" xr:uid="{00000000-0005-0000-0000-00007D360000}"/>
    <cellStyle name="Linked Cell 11 2 3 13" xfId="13950" xr:uid="{00000000-0005-0000-0000-00007E360000}"/>
    <cellStyle name="Linked Cell 11 2 3 2" xfId="13951" xr:uid="{00000000-0005-0000-0000-00007F360000}"/>
    <cellStyle name="Linked Cell 11 2 3 2 10" xfId="13952" xr:uid="{00000000-0005-0000-0000-000080360000}"/>
    <cellStyle name="Linked Cell 11 2 3 2 10 2" xfId="13953" xr:uid="{00000000-0005-0000-0000-000081360000}"/>
    <cellStyle name="Linked Cell 11 2 3 2 10 2 2" xfId="13954" xr:uid="{00000000-0005-0000-0000-000082360000}"/>
    <cellStyle name="Linked Cell 11 2 3 2 10 3" xfId="13955" xr:uid="{00000000-0005-0000-0000-000083360000}"/>
    <cellStyle name="Linked Cell 11 2 3 2 11" xfId="13956" xr:uid="{00000000-0005-0000-0000-000084360000}"/>
    <cellStyle name="Linked Cell 11 2 3 2 11 2" xfId="13957" xr:uid="{00000000-0005-0000-0000-000085360000}"/>
    <cellStyle name="Linked Cell 11 2 3 2 12" xfId="13958" xr:uid="{00000000-0005-0000-0000-000086360000}"/>
    <cellStyle name="Linked Cell 11 2 3 2 2" xfId="13959" xr:uid="{00000000-0005-0000-0000-000087360000}"/>
    <cellStyle name="Linked Cell 11 2 3 2 2 2" xfId="13960" xr:uid="{00000000-0005-0000-0000-000088360000}"/>
    <cellStyle name="Linked Cell 11 2 3 2 2 2 2" xfId="13961" xr:uid="{00000000-0005-0000-0000-000089360000}"/>
    <cellStyle name="Linked Cell 11 2 3 2 2 3" xfId="13962" xr:uid="{00000000-0005-0000-0000-00008A360000}"/>
    <cellStyle name="Linked Cell 11 2 3 2 3" xfId="13963" xr:uid="{00000000-0005-0000-0000-00008B360000}"/>
    <cellStyle name="Linked Cell 11 2 3 2 3 2" xfId="13964" xr:uid="{00000000-0005-0000-0000-00008C360000}"/>
    <cellStyle name="Linked Cell 11 2 3 2 3 2 2" xfId="13965" xr:uid="{00000000-0005-0000-0000-00008D360000}"/>
    <cellStyle name="Linked Cell 11 2 3 2 3 3" xfId="13966" xr:uid="{00000000-0005-0000-0000-00008E360000}"/>
    <cellStyle name="Linked Cell 11 2 3 2 4" xfId="13967" xr:uid="{00000000-0005-0000-0000-00008F360000}"/>
    <cellStyle name="Linked Cell 11 2 3 2 4 2" xfId="13968" xr:uid="{00000000-0005-0000-0000-000090360000}"/>
    <cellStyle name="Linked Cell 11 2 3 2 4 2 2" xfId="13969" xr:uid="{00000000-0005-0000-0000-000091360000}"/>
    <cellStyle name="Linked Cell 11 2 3 2 4 3" xfId="13970" xr:uid="{00000000-0005-0000-0000-000092360000}"/>
    <cellStyle name="Linked Cell 11 2 3 2 5" xfId="13971" xr:uid="{00000000-0005-0000-0000-000093360000}"/>
    <cellStyle name="Linked Cell 11 2 3 2 5 2" xfId="13972" xr:uid="{00000000-0005-0000-0000-000094360000}"/>
    <cellStyle name="Linked Cell 11 2 3 2 5 2 2" xfId="13973" xr:uid="{00000000-0005-0000-0000-000095360000}"/>
    <cellStyle name="Linked Cell 11 2 3 2 5 3" xfId="13974" xr:uid="{00000000-0005-0000-0000-000096360000}"/>
    <cellStyle name="Linked Cell 11 2 3 2 6" xfId="13975" xr:uid="{00000000-0005-0000-0000-000097360000}"/>
    <cellStyle name="Linked Cell 11 2 3 2 6 2" xfId="13976" xr:uid="{00000000-0005-0000-0000-000098360000}"/>
    <cellStyle name="Linked Cell 11 2 3 2 6 2 2" xfId="13977" xr:uid="{00000000-0005-0000-0000-000099360000}"/>
    <cellStyle name="Linked Cell 11 2 3 2 6 3" xfId="13978" xr:uid="{00000000-0005-0000-0000-00009A360000}"/>
    <cellStyle name="Linked Cell 11 2 3 2 7" xfId="13979" xr:uid="{00000000-0005-0000-0000-00009B360000}"/>
    <cellStyle name="Linked Cell 11 2 3 2 7 2" xfId="13980" xr:uid="{00000000-0005-0000-0000-00009C360000}"/>
    <cellStyle name="Linked Cell 11 2 3 2 7 2 2" xfId="13981" xr:uid="{00000000-0005-0000-0000-00009D360000}"/>
    <cellStyle name="Linked Cell 11 2 3 2 7 3" xfId="13982" xr:uid="{00000000-0005-0000-0000-00009E360000}"/>
    <cellStyle name="Linked Cell 11 2 3 2 8" xfId="13983" xr:uid="{00000000-0005-0000-0000-00009F360000}"/>
    <cellStyle name="Linked Cell 11 2 3 2 8 2" xfId="13984" xr:uid="{00000000-0005-0000-0000-0000A0360000}"/>
    <cellStyle name="Linked Cell 11 2 3 2 8 2 2" xfId="13985" xr:uid="{00000000-0005-0000-0000-0000A1360000}"/>
    <cellStyle name="Linked Cell 11 2 3 2 8 3" xfId="13986" xr:uid="{00000000-0005-0000-0000-0000A2360000}"/>
    <cellStyle name="Linked Cell 11 2 3 2 9" xfId="13987" xr:uid="{00000000-0005-0000-0000-0000A3360000}"/>
    <cellStyle name="Linked Cell 11 2 3 2 9 2" xfId="13988" xr:uid="{00000000-0005-0000-0000-0000A4360000}"/>
    <cellStyle name="Linked Cell 11 2 3 2 9 2 2" xfId="13989" xr:uid="{00000000-0005-0000-0000-0000A5360000}"/>
    <cellStyle name="Linked Cell 11 2 3 2 9 3" xfId="13990" xr:uid="{00000000-0005-0000-0000-0000A6360000}"/>
    <cellStyle name="Linked Cell 11 2 3 3" xfId="13991" xr:uid="{00000000-0005-0000-0000-0000A7360000}"/>
    <cellStyle name="Linked Cell 11 2 3 3 10" xfId="13992" xr:uid="{00000000-0005-0000-0000-0000A8360000}"/>
    <cellStyle name="Linked Cell 11 2 3 3 10 2" xfId="13993" xr:uid="{00000000-0005-0000-0000-0000A9360000}"/>
    <cellStyle name="Linked Cell 11 2 3 3 11" xfId="13994" xr:uid="{00000000-0005-0000-0000-0000AA360000}"/>
    <cellStyle name="Linked Cell 11 2 3 3 2" xfId="13995" xr:uid="{00000000-0005-0000-0000-0000AB360000}"/>
    <cellStyle name="Linked Cell 11 2 3 3 2 2" xfId="13996" xr:uid="{00000000-0005-0000-0000-0000AC360000}"/>
    <cellStyle name="Linked Cell 11 2 3 3 2 2 2" xfId="13997" xr:uid="{00000000-0005-0000-0000-0000AD360000}"/>
    <cellStyle name="Linked Cell 11 2 3 3 2 3" xfId="13998" xr:uid="{00000000-0005-0000-0000-0000AE360000}"/>
    <cellStyle name="Linked Cell 11 2 3 3 3" xfId="13999" xr:uid="{00000000-0005-0000-0000-0000AF360000}"/>
    <cellStyle name="Linked Cell 11 2 3 3 3 2" xfId="14000" xr:uid="{00000000-0005-0000-0000-0000B0360000}"/>
    <cellStyle name="Linked Cell 11 2 3 3 3 2 2" xfId="14001" xr:uid="{00000000-0005-0000-0000-0000B1360000}"/>
    <cellStyle name="Linked Cell 11 2 3 3 3 3" xfId="14002" xr:uid="{00000000-0005-0000-0000-0000B2360000}"/>
    <cellStyle name="Linked Cell 11 2 3 3 4" xfId="14003" xr:uid="{00000000-0005-0000-0000-0000B3360000}"/>
    <cellStyle name="Linked Cell 11 2 3 3 4 2" xfId="14004" xr:uid="{00000000-0005-0000-0000-0000B4360000}"/>
    <cellStyle name="Linked Cell 11 2 3 3 4 2 2" xfId="14005" xr:uid="{00000000-0005-0000-0000-0000B5360000}"/>
    <cellStyle name="Linked Cell 11 2 3 3 4 3" xfId="14006" xr:uid="{00000000-0005-0000-0000-0000B6360000}"/>
    <cellStyle name="Linked Cell 11 2 3 3 5" xfId="14007" xr:uid="{00000000-0005-0000-0000-0000B7360000}"/>
    <cellStyle name="Linked Cell 11 2 3 3 5 2" xfId="14008" xr:uid="{00000000-0005-0000-0000-0000B8360000}"/>
    <cellStyle name="Linked Cell 11 2 3 3 5 2 2" xfId="14009" xr:uid="{00000000-0005-0000-0000-0000B9360000}"/>
    <cellStyle name="Linked Cell 11 2 3 3 5 3" xfId="14010" xr:uid="{00000000-0005-0000-0000-0000BA360000}"/>
    <cellStyle name="Linked Cell 11 2 3 3 6" xfId="14011" xr:uid="{00000000-0005-0000-0000-0000BB360000}"/>
    <cellStyle name="Linked Cell 11 2 3 3 6 2" xfId="14012" xr:uid="{00000000-0005-0000-0000-0000BC360000}"/>
    <cellStyle name="Linked Cell 11 2 3 3 6 2 2" xfId="14013" xr:uid="{00000000-0005-0000-0000-0000BD360000}"/>
    <cellStyle name="Linked Cell 11 2 3 3 6 3" xfId="14014" xr:uid="{00000000-0005-0000-0000-0000BE360000}"/>
    <cellStyle name="Linked Cell 11 2 3 3 7" xfId="14015" xr:uid="{00000000-0005-0000-0000-0000BF360000}"/>
    <cellStyle name="Linked Cell 11 2 3 3 7 2" xfId="14016" xr:uid="{00000000-0005-0000-0000-0000C0360000}"/>
    <cellStyle name="Linked Cell 11 2 3 3 7 2 2" xfId="14017" xr:uid="{00000000-0005-0000-0000-0000C1360000}"/>
    <cellStyle name="Linked Cell 11 2 3 3 7 3" xfId="14018" xr:uid="{00000000-0005-0000-0000-0000C2360000}"/>
    <cellStyle name="Linked Cell 11 2 3 3 8" xfId="14019" xr:uid="{00000000-0005-0000-0000-0000C3360000}"/>
    <cellStyle name="Linked Cell 11 2 3 3 8 2" xfId="14020" xr:uid="{00000000-0005-0000-0000-0000C4360000}"/>
    <cellStyle name="Linked Cell 11 2 3 3 8 2 2" xfId="14021" xr:uid="{00000000-0005-0000-0000-0000C5360000}"/>
    <cellStyle name="Linked Cell 11 2 3 3 8 3" xfId="14022" xr:uid="{00000000-0005-0000-0000-0000C6360000}"/>
    <cellStyle name="Linked Cell 11 2 3 3 9" xfId="14023" xr:uid="{00000000-0005-0000-0000-0000C7360000}"/>
    <cellStyle name="Linked Cell 11 2 3 3 9 2" xfId="14024" xr:uid="{00000000-0005-0000-0000-0000C8360000}"/>
    <cellStyle name="Linked Cell 11 2 3 3 9 2 2" xfId="14025" xr:uid="{00000000-0005-0000-0000-0000C9360000}"/>
    <cellStyle name="Linked Cell 11 2 3 3 9 3" xfId="14026" xr:uid="{00000000-0005-0000-0000-0000CA360000}"/>
    <cellStyle name="Linked Cell 11 2 3 4" xfId="14027" xr:uid="{00000000-0005-0000-0000-0000CB360000}"/>
    <cellStyle name="Linked Cell 11 2 3 4 2" xfId="14028" xr:uid="{00000000-0005-0000-0000-0000CC360000}"/>
    <cellStyle name="Linked Cell 11 2 3 4 2 2" xfId="14029" xr:uid="{00000000-0005-0000-0000-0000CD360000}"/>
    <cellStyle name="Linked Cell 11 2 3 4 3" xfId="14030" xr:uid="{00000000-0005-0000-0000-0000CE360000}"/>
    <cellStyle name="Linked Cell 11 2 3 5" xfId="14031" xr:uid="{00000000-0005-0000-0000-0000CF360000}"/>
    <cellStyle name="Linked Cell 11 2 3 5 2" xfId="14032" xr:uid="{00000000-0005-0000-0000-0000D0360000}"/>
    <cellStyle name="Linked Cell 11 2 3 5 2 2" xfId="14033" xr:uid="{00000000-0005-0000-0000-0000D1360000}"/>
    <cellStyle name="Linked Cell 11 2 3 5 3" xfId="14034" xr:uid="{00000000-0005-0000-0000-0000D2360000}"/>
    <cellStyle name="Linked Cell 11 2 3 6" xfId="14035" xr:uid="{00000000-0005-0000-0000-0000D3360000}"/>
    <cellStyle name="Linked Cell 11 2 3 6 2" xfId="14036" xr:uid="{00000000-0005-0000-0000-0000D4360000}"/>
    <cellStyle name="Linked Cell 11 2 3 6 2 2" xfId="14037" xr:uid="{00000000-0005-0000-0000-0000D5360000}"/>
    <cellStyle name="Linked Cell 11 2 3 6 3" xfId="14038" xr:uid="{00000000-0005-0000-0000-0000D6360000}"/>
    <cellStyle name="Linked Cell 11 2 3 7" xfId="14039" xr:uid="{00000000-0005-0000-0000-0000D7360000}"/>
    <cellStyle name="Linked Cell 11 2 3 7 2" xfId="14040" xr:uid="{00000000-0005-0000-0000-0000D8360000}"/>
    <cellStyle name="Linked Cell 11 2 3 7 2 2" xfId="14041" xr:uid="{00000000-0005-0000-0000-0000D9360000}"/>
    <cellStyle name="Linked Cell 11 2 3 7 3" xfId="14042" xr:uid="{00000000-0005-0000-0000-0000DA360000}"/>
    <cellStyle name="Linked Cell 11 2 3 8" xfId="14043" xr:uid="{00000000-0005-0000-0000-0000DB360000}"/>
    <cellStyle name="Linked Cell 11 2 3 8 2" xfId="14044" xr:uid="{00000000-0005-0000-0000-0000DC360000}"/>
    <cellStyle name="Linked Cell 11 2 3 8 2 2" xfId="14045" xr:uid="{00000000-0005-0000-0000-0000DD360000}"/>
    <cellStyle name="Linked Cell 11 2 3 8 3" xfId="14046" xr:uid="{00000000-0005-0000-0000-0000DE360000}"/>
    <cellStyle name="Linked Cell 11 2 3 9" xfId="14047" xr:uid="{00000000-0005-0000-0000-0000DF360000}"/>
    <cellStyle name="Linked Cell 11 2 3 9 2" xfId="14048" xr:uid="{00000000-0005-0000-0000-0000E0360000}"/>
    <cellStyle name="Linked Cell 11 2 3 9 2 2" xfId="14049" xr:uid="{00000000-0005-0000-0000-0000E1360000}"/>
    <cellStyle name="Linked Cell 11 2 3 9 3" xfId="14050" xr:uid="{00000000-0005-0000-0000-0000E2360000}"/>
    <cellStyle name="Linked Cell 11 2 4" xfId="14051" xr:uid="{00000000-0005-0000-0000-0000E3360000}"/>
    <cellStyle name="Linked Cell 11 2 4 10" xfId="14052" xr:uid="{00000000-0005-0000-0000-0000E4360000}"/>
    <cellStyle name="Linked Cell 11 2 4 10 2" xfId="14053" xr:uid="{00000000-0005-0000-0000-0000E5360000}"/>
    <cellStyle name="Linked Cell 11 2 4 10 2 2" xfId="14054" xr:uid="{00000000-0005-0000-0000-0000E6360000}"/>
    <cellStyle name="Linked Cell 11 2 4 10 3" xfId="14055" xr:uid="{00000000-0005-0000-0000-0000E7360000}"/>
    <cellStyle name="Linked Cell 11 2 4 11" xfId="14056" xr:uid="{00000000-0005-0000-0000-0000E8360000}"/>
    <cellStyle name="Linked Cell 11 2 4 11 2" xfId="14057" xr:uid="{00000000-0005-0000-0000-0000E9360000}"/>
    <cellStyle name="Linked Cell 11 2 4 12" xfId="14058" xr:uid="{00000000-0005-0000-0000-0000EA360000}"/>
    <cellStyle name="Linked Cell 11 2 4 2" xfId="14059" xr:uid="{00000000-0005-0000-0000-0000EB360000}"/>
    <cellStyle name="Linked Cell 11 2 4 2 10" xfId="14060" xr:uid="{00000000-0005-0000-0000-0000EC360000}"/>
    <cellStyle name="Linked Cell 11 2 4 2 10 2" xfId="14061" xr:uid="{00000000-0005-0000-0000-0000ED360000}"/>
    <cellStyle name="Linked Cell 11 2 4 2 11" xfId="14062" xr:uid="{00000000-0005-0000-0000-0000EE360000}"/>
    <cellStyle name="Linked Cell 11 2 4 2 2" xfId="14063" xr:uid="{00000000-0005-0000-0000-0000EF360000}"/>
    <cellStyle name="Linked Cell 11 2 4 2 2 2" xfId="14064" xr:uid="{00000000-0005-0000-0000-0000F0360000}"/>
    <cellStyle name="Linked Cell 11 2 4 2 2 2 2" xfId="14065" xr:uid="{00000000-0005-0000-0000-0000F1360000}"/>
    <cellStyle name="Linked Cell 11 2 4 2 2 3" xfId="14066" xr:uid="{00000000-0005-0000-0000-0000F2360000}"/>
    <cellStyle name="Linked Cell 11 2 4 2 3" xfId="14067" xr:uid="{00000000-0005-0000-0000-0000F3360000}"/>
    <cellStyle name="Linked Cell 11 2 4 2 3 2" xfId="14068" xr:uid="{00000000-0005-0000-0000-0000F4360000}"/>
    <cellStyle name="Linked Cell 11 2 4 2 3 2 2" xfId="14069" xr:uid="{00000000-0005-0000-0000-0000F5360000}"/>
    <cellStyle name="Linked Cell 11 2 4 2 3 3" xfId="14070" xr:uid="{00000000-0005-0000-0000-0000F6360000}"/>
    <cellStyle name="Linked Cell 11 2 4 2 4" xfId="14071" xr:uid="{00000000-0005-0000-0000-0000F7360000}"/>
    <cellStyle name="Linked Cell 11 2 4 2 4 2" xfId="14072" xr:uid="{00000000-0005-0000-0000-0000F8360000}"/>
    <cellStyle name="Linked Cell 11 2 4 2 4 2 2" xfId="14073" xr:uid="{00000000-0005-0000-0000-0000F9360000}"/>
    <cellStyle name="Linked Cell 11 2 4 2 4 3" xfId="14074" xr:uid="{00000000-0005-0000-0000-0000FA360000}"/>
    <cellStyle name="Linked Cell 11 2 4 2 5" xfId="14075" xr:uid="{00000000-0005-0000-0000-0000FB360000}"/>
    <cellStyle name="Linked Cell 11 2 4 2 5 2" xfId="14076" xr:uid="{00000000-0005-0000-0000-0000FC360000}"/>
    <cellStyle name="Linked Cell 11 2 4 2 5 2 2" xfId="14077" xr:uid="{00000000-0005-0000-0000-0000FD360000}"/>
    <cellStyle name="Linked Cell 11 2 4 2 5 3" xfId="14078" xr:uid="{00000000-0005-0000-0000-0000FE360000}"/>
    <cellStyle name="Linked Cell 11 2 4 2 6" xfId="14079" xr:uid="{00000000-0005-0000-0000-0000FF360000}"/>
    <cellStyle name="Linked Cell 11 2 4 2 6 2" xfId="14080" xr:uid="{00000000-0005-0000-0000-000000370000}"/>
    <cellStyle name="Linked Cell 11 2 4 2 6 2 2" xfId="14081" xr:uid="{00000000-0005-0000-0000-000001370000}"/>
    <cellStyle name="Linked Cell 11 2 4 2 6 3" xfId="14082" xr:uid="{00000000-0005-0000-0000-000002370000}"/>
    <cellStyle name="Linked Cell 11 2 4 2 7" xfId="14083" xr:uid="{00000000-0005-0000-0000-000003370000}"/>
    <cellStyle name="Linked Cell 11 2 4 2 7 2" xfId="14084" xr:uid="{00000000-0005-0000-0000-000004370000}"/>
    <cellStyle name="Linked Cell 11 2 4 2 7 2 2" xfId="14085" xr:uid="{00000000-0005-0000-0000-000005370000}"/>
    <cellStyle name="Linked Cell 11 2 4 2 7 3" xfId="14086" xr:uid="{00000000-0005-0000-0000-000006370000}"/>
    <cellStyle name="Linked Cell 11 2 4 2 8" xfId="14087" xr:uid="{00000000-0005-0000-0000-000007370000}"/>
    <cellStyle name="Linked Cell 11 2 4 2 8 2" xfId="14088" xr:uid="{00000000-0005-0000-0000-000008370000}"/>
    <cellStyle name="Linked Cell 11 2 4 2 8 2 2" xfId="14089" xr:uid="{00000000-0005-0000-0000-000009370000}"/>
    <cellStyle name="Linked Cell 11 2 4 2 8 3" xfId="14090" xr:uid="{00000000-0005-0000-0000-00000A370000}"/>
    <cellStyle name="Linked Cell 11 2 4 2 9" xfId="14091" xr:uid="{00000000-0005-0000-0000-00000B370000}"/>
    <cellStyle name="Linked Cell 11 2 4 2 9 2" xfId="14092" xr:uid="{00000000-0005-0000-0000-00000C370000}"/>
    <cellStyle name="Linked Cell 11 2 4 2 9 2 2" xfId="14093" xr:uid="{00000000-0005-0000-0000-00000D370000}"/>
    <cellStyle name="Linked Cell 11 2 4 2 9 3" xfId="14094" xr:uid="{00000000-0005-0000-0000-00000E370000}"/>
    <cellStyle name="Linked Cell 11 2 4 3" xfId="14095" xr:uid="{00000000-0005-0000-0000-00000F370000}"/>
    <cellStyle name="Linked Cell 11 2 4 3 2" xfId="14096" xr:uid="{00000000-0005-0000-0000-000010370000}"/>
    <cellStyle name="Linked Cell 11 2 4 3 2 2" xfId="14097" xr:uid="{00000000-0005-0000-0000-000011370000}"/>
    <cellStyle name="Linked Cell 11 2 4 3 3" xfId="14098" xr:uid="{00000000-0005-0000-0000-000012370000}"/>
    <cellStyle name="Linked Cell 11 2 4 4" xfId="14099" xr:uid="{00000000-0005-0000-0000-000013370000}"/>
    <cellStyle name="Linked Cell 11 2 4 4 2" xfId="14100" xr:uid="{00000000-0005-0000-0000-000014370000}"/>
    <cellStyle name="Linked Cell 11 2 4 4 2 2" xfId="14101" xr:uid="{00000000-0005-0000-0000-000015370000}"/>
    <cellStyle name="Linked Cell 11 2 4 4 3" xfId="14102" xr:uid="{00000000-0005-0000-0000-000016370000}"/>
    <cellStyle name="Linked Cell 11 2 4 5" xfId="14103" xr:uid="{00000000-0005-0000-0000-000017370000}"/>
    <cellStyle name="Linked Cell 11 2 4 5 2" xfId="14104" xr:uid="{00000000-0005-0000-0000-000018370000}"/>
    <cellStyle name="Linked Cell 11 2 4 5 2 2" xfId="14105" xr:uid="{00000000-0005-0000-0000-000019370000}"/>
    <cellStyle name="Linked Cell 11 2 4 5 3" xfId="14106" xr:uid="{00000000-0005-0000-0000-00001A370000}"/>
    <cellStyle name="Linked Cell 11 2 4 6" xfId="14107" xr:uid="{00000000-0005-0000-0000-00001B370000}"/>
    <cellStyle name="Linked Cell 11 2 4 6 2" xfId="14108" xr:uid="{00000000-0005-0000-0000-00001C370000}"/>
    <cellStyle name="Linked Cell 11 2 4 6 2 2" xfId="14109" xr:uid="{00000000-0005-0000-0000-00001D370000}"/>
    <cellStyle name="Linked Cell 11 2 4 6 3" xfId="14110" xr:uid="{00000000-0005-0000-0000-00001E370000}"/>
    <cellStyle name="Linked Cell 11 2 4 7" xfId="14111" xr:uid="{00000000-0005-0000-0000-00001F370000}"/>
    <cellStyle name="Linked Cell 11 2 4 7 2" xfId="14112" xr:uid="{00000000-0005-0000-0000-000020370000}"/>
    <cellStyle name="Linked Cell 11 2 4 7 2 2" xfId="14113" xr:uid="{00000000-0005-0000-0000-000021370000}"/>
    <cellStyle name="Linked Cell 11 2 4 7 3" xfId="14114" xr:uid="{00000000-0005-0000-0000-000022370000}"/>
    <cellStyle name="Linked Cell 11 2 4 8" xfId="14115" xr:uid="{00000000-0005-0000-0000-000023370000}"/>
    <cellStyle name="Linked Cell 11 2 4 8 2" xfId="14116" xr:uid="{00000000-0005-0000-0000-000024370000}"/>
    <cellStyle name="Linked Cell 11 2 4 8 2 2" xfId="14117" xr:uid="{00000000-0005-0000-0000-000025370000}"/>
    <cellStyle name="Linked Cell 11 2 4 8 3" xfId="14118" xr:uid="{00000000-0005-0000-0000-000026370000}"/>
    <cellStyle name="Linked Cell 11 2 4 9" xfId="14119" xr:uid="{00000000-0005-0000-0000-000027370000}"/>
    <cellStyle name="Linked Cell 11 2 4 9 2" xfId="14120" xr:uid="{00000000-0005-0000-0000-000028370000}"/>
    <cellStyle name="Linked Cell 11 2 4 9 2 2" xfId="14121" xr:uid="{00000000-0005-0000-0000-000029370000}"/>
    <cellStyle name="Linked Cell 11 2 4 9 3" xfId="14122" xr:uid="{00000000-0005-0000-0000-00002A370000}"/>
    <cellStyle name="Linked Cell 11 2 5" xfId="14123" xr:uid="{00000000-0005-0000-0000-00002B370000}"/>
    <cellStyle name="Linked Cell 11 2 5 10" xfId="14124" xr:uid="{00000000-0005-0000-0000-00002C370000}"/>
    <cellStyle name="Linked Cell 11 2 5 10 2" xfId="14125" xr:uid="{00000000-0005-0000-0000-00002D370000}"/>
    <cellStyle name="Linked Cell 11 2 5 11" xfId="14126" xr:uid="{00000000-0005-0000-0000-00002E370000}"/>
    <cellStyle name="Linked Cell 11 2 5 2" xfId="14127" xr:uid="{00000000-0005-0000-0000-00002F370000}"/>
    <cellStyle name="Linked Cell 11 2 5 2 2" xfId="14128" xr:uid="{00000000-0005-0000-0000-000030370000}"/>
    <cellStyle name="Linked Cell 11 2 5 2 2 2" xfId="14129" xr:uid="{00000000-0005-0000-0000-000031370000}"/>
    <cellStyle name="Linked Cell 11 2 5 2 3" xfId="14130" xr:uid="{00000000-0005-0000-0000-000032370000}"/>
    <cellStyle name="Linked Cell 11 2 5 3" xfId="14131" xr:uid="{00000000-0005-0000-0000-000033370000}"/>
    <cellStyle name="Linked Cell 11 2 5 3 2" xfId="14132" xr:uid="{00000000-0005-0000-0000-000034370000}"/>
    <cellStyle name="Linked Cell 11 2 5 3 2 2" xfId="14133" xr:uid="{00000000-0005-0000-0000-000035370000}"/>
    <cellStyle name="Linked Cell 11 2 5 3 3" xfId="14134" xr:uid="{00000000-0005-0000-0000-000036370000}"/>
    <cellStyle name="Linked Cell 11 2 5 4" xfId="14135" xr:uid="{00000000-0005-0000-0000-000037370000}"/>
    <cellStyle name="Linked Cell 11 2 5 4 2" xfId="14136" xr:uid="{00000000-0005-0000-0000-000038370000}"/>
    <cellStyle name="Linked Cell 11 2 5 4 2 2" xfId="14137" xr:uid="{00000000-0005-0000-0000-000039370000}"/>
    <cellStyle name="Linked Cell 11 2 5 4 3" xfId="14138" xr:uid="{00000000-0005-0000-0000-00003A370000}"/>
    <cellStyle name="Linked Cell 11 2 5 5" xfId="14139" xr:uid="{00000000-0005-0000-0000-00003B370000}"/>
    <cellStyle name="Linked Cell 11 2 5 5 2" xfId="14140" xr:uid="{00000000-0005-0000-0000-00003C370000}"/>
    <cellStyle name="Linked Cell 11 2 5 5 2 2" xfId="14141" xr:uid="{00000000-0005-0000-0000-00003D370000}"/>
    <cellStyle name="Linked Cell 11 2 5 5 3" xfId="14142" xr:uid="{00000000-0005-0000-0000-00003E370000}"/>
    <cellStyle name="Linked Cell 11 2 5 6" xfId="14143" xr:uid="{00000000-0005-0000-0000-00003F370000}"/>
    <cellStyle name="Linked Cell 11 2 5 6 2" xfId="14144" xr:uid="{00000000-0005-0000-0000-000040370000}"/>
    <cellStyle name="Linked Cell 11 2 5 6 2 2" xfId="14145" xr:uid="{00000000-0005-0000-0000-000041370000}"/>
    <cellStyle name="Linked Cell 11 2 5 6 3" xfId="14146" xr:uid="{00000000-0005-0000-0000-000042370000}"/>
    <cellStyle name="Linked Cell 11 2 5 7" xfId="14147" xr:uid="{00000000-0005-0000-0000-000043370000}"/>
    <cellStyle name="Linked Cell 11 2 5 7 2" xfId="14148" xr:uid="{00000000-0005-0000-0000-000044370000}"/>
    <cellStyle name="Linked Cell 11 2 5 7 2 2" xfId="14149" xr:uid="{00000000-0005-0000-0000-000045370000}"/>
    <cellStyle name="Linked Cell 11 2 5 7 3" xfId="14150" xr:uid="{00000000-0005-0000-0000-000046370000}"/>
    <cellStyle name="Linked Cell 11 2 5 8" xfId="14151" xr:uid="{00000000-0005-0000-0000-000047370000}"/>
    <cellStyle name="Linked Cell 11 2 5 8 2" xfId="14152" xr:uid="{00000000-0005-0000-0000-000048370000}"/>
    <cellStyle name="Linked Cell 11 2 5 8 2 2" xfId="14153" xr:uid="{00000000-0005-0000-0000-000049370000}"/>
    <cellStyle name="Linked Cell 11 2 5 8 3" xfId="14154" xr:uid="{00000000-0005-0000-0000-00004A370000}"/>
    <cellStyle name="Linked Cell 11 2 5 9" xfId="14155" xr:uid="{00000000-0005-0000-0000-00004B370000}"/>
    <cellStyle name="Linked Cell 11 2 5 9 2" xfId="14156" xr:uid="{00000000-0005-0000-0000-00004C370000}"/>
    <cellStyle name="Linked Cell 11 2 5 9 2 2" xfId="14157" xr:uid="{00000000-0005-0000-0000-00004D370000}"/>
    <cellStyle name="Linked Cell 11 2 5 9 3" xfId="14158" xr:uid="{00000000-0005-0000-0000-00004E370000}"/>
    <cellStyle name="Linked Cell 11 2 6" xfId="14159" xr:uid="{00000000-0005-0000-0000-00004F370000}"/>
    <cellStyle name="Linked Cell 11 2 6 2" xfId="14160" xr:uid="{00000000-0005-0000-0000-000050370000}"/>
    <cellStyle name="Linked Cell 11 2 6 2 2" xfId="14161" xr:uid="{00000000-0005-0000-0000-000051370000}"/>
    <cellStyle name="Linked Cell 11 2 6 3" xfId="14162" xr:uid="{00000000-0005-0000-0000-000052370000}"/>
    <cellStyle name="Linked Cell 11 2 7" xfId="14163" xr:uid="{00000000-0005-0000-0000-000053370000}"/>
    <cellStyle name="Linked Cell 11 2 7 2" xfId="14164" xr:uid="{00000000-0005-0000-0000-000054370000}"/>
    <cellStyle name="Linked Cell 11 2 7 2 2" xfId="14165" xr:uid="{00000000-0005-0000-0000-000055370000}"/>
    <cellStyle name="Linked Cell 11 2 7 3" xfId="14166" xr:uid="{00000000-0005-0000-0000-000056370000}"/>
    <cellStyle name="Linked Cell 11 2 8" xfId="14167" xr:uid="{00000000-0005-0000-0000-000057370000}"/>
    <cellStyle name="Linked Cell 11 2 8 2" xfId="14168" xr:uid="{00000000-0005-0000-0000-000058370000}"/>
    <cellStyle name="Linked Cell 11 2 8 2 2" xfId="14169" xr:uid="{00000000-0005-0000-0000-000059370000}"/>
    <cellStyle name="Linked Cell 11 2 8 3" xfId="14170" xr:uid="{00000000-0005-0000-0000-00005A370000}"/>
    <cellStyle name="Linked Cell 11 2 9" xfId="14171" xr:uid="{00000000-0005-0000-0000-00005B370000}"/>
    <cellStyle name="Linked Cell 11 2 9 2" xfId="14172" xr:uid="{00000000-0005-0000-0000-00005C370000}"/>
    <cellStyle name="Linked Cell 11 2 9 2 2" xfId="14173" xr:uid="{00000000-0005-0000-0000-00005D370000}"/>
    <cellStyle name="Linked Cell 11 2 9 3" xfId="14174" xr:uid="{00000000-0005-0000-0000-00005E370000}"/>
    <cellStyle name="Linked Cell 11 3" xfId="14175" xr:uid="{00000000-0005-0000-0000-00005F370000}"/>
    <cellStyle name="Linked Cell 11 3 10" xfId="14176" xr:uid="{00000000-0005-0000-0000-000060370000}"/>
    <cellStyle name="Linked Cell 11 3 10 2" xfId="14177" xr:uid="{00000000-0005-0000-0000-000061370000}"/>
    <cellStyle name="Linked Cell 11 3 10 2 2" xfId="14178" xr:uid="{00000000-0005-0000-0000-000062370000}"/>
    <cellStyle name="Linked Cell 11 3 10 3" xfId="14179" xr:uid="{00000000-0005-0000-0000-000063370000}"/>
    <cellStyle name="Linked Cell 11 3 11" xfId="14180" xr:uid="{00000000-0005-0000-0000-000064370000}"/>
    <cellStyle name="Linked Cell 11 3 11 2" xfId="14181" xr:uid="{00000000-0005-0000-0000-000065370000}"/>
    <cellStyle name="Linked Cell 11 3 11 2 2" xfId="14182" xr:uid="{00000000-0005-0000-0000-000066370000}"/>
    <cellStyle name="Linked Cell 11 3 11 3" xfId="14183" xr:uid="{00000000-0005-0000-0000-000067370000}"/>
    <cellStyle name="Linked Cell 11 3 12" xfId="14184" xr:uid="{00000000-0005-0000-0000-000068370000}"/>
    <cellStyle name="Linked Cell 11 3 12 2" xfId="14185" xr:uid="{00000000-0005-0000-0000-000069370000}"/>
    <cellStyle name="Linked Cell 11 3 12 2 2" xfId="14186" xr:uid="{00000000-0005-0000-0000-00006A370000}"/>
    <cellStyle name="Linked Cell 11 3 12 3" xfId="14187" xr:uid="{00000000-0005-0000-0000-00006B370000}"/>
    <cellStyle name="Linked Cell 11 3 13" xfId="14188" xr:uid="{00000000-0005-0000-0000-00006C370000}"/>
    <cellStyle name="Linked Cell 11 3 13 2" xfId="14189" xr:uid="{00000000-0005-0000-0000-00006D370000}"/>
    <cellStyle name="Linked Cell 11 3 14" xfId="14190" xr:uid="{00000000-0005-0000-0000-00006E370000}"/>
    <cellStyle name="Linked Cell 11 3 2" xfId="14191" xr:uid="{00000000-0005-0000-0000-00006F370000}"/>
    <cellStyle name="Linked Cell 11 3 2 10" xfId="14192" xr:uid="{00000000-0005-0000-0000-000070370000}"/>
    <cellStyle name="Linked Cell 11 3 2 10 2" xfId="14193" xr:uid="{00000000-0005-0000-0000-000071370000}"/>
    <cellStyle name="Linked Cell 11 3 2 10 2 2" xfId="14194" xr:uid="{00000000-0005-0000-0000-000072370000}"/>
    <cellStyle name="Linked Cell 11 3 2 10 3" xfId="14195" xr:uid="{00000000-0005-0000-0000-000073370000}"/>
    <cellStyle name="Linked Cell 11 3 2 11" xfId="14196" xr:uid="{00000000-0005-0000-0000-000074370000}"/>
    <cellStyle name="Linked Cell 11 3 2 11 2" xfId="14197" xr:uid="{00000000-0005-0000-0000-000075370000}"/>
    <cellStyle name="Linked Cell 11 3 2 11 2 2" xfId="14198" xr:uid="{00000000-0005-0000-0000-000076370000}"/>
    <cellStyle name="Linked Cell 11 3 2 11 3" xfId="14199" xr:uid="{00000000-0005-0000-0000-000077370000}"/>
    <cellStyle name="Linked Cell 11 3 2 12" xfId="14200" xr:uid="{00000000-0005-0000-0000-000078370000}"/>
    <cellStyle name="Linked Cell 11 3 2 12 2" xfId="14201" xr:uid="{00000000-0005-0000-0000-000079370000}"/>
    <cellStyle name="Linked Cell 11 3 2 13" xfId="14202" xr:uid="{00000000-0005-0000-0000-00007A370000}"/>
    <cellStyle name="Linked Cell 11 3 2 2" xfId="14203" xr:uid="{00000000-0005-0000-0000-00007B370000}"/>
    <cellStyle name="Linked Cell 11 3 2 2 10" xfId="14204" xr:uid="{00000000-0005-0000-0000-00007C370000}"/>
    <cellStyle name="Linked Cell 11 3 2 2 10 2" xfId="14205" xr:uid="{00000000-0005-0000-0000-00007D370000}"/>
    <cellStyle name="Linked Cell 11 3 2 2 10 2 2" xfId="14206" xr:uid="{00000000-0005-0000-0000-00007E370000}"/>
    <cellStyle name="Linked Cell 11 3 2 2 10 3" xfId="14207" xr:uid="{00000000-0005-0000-0000-00007F370000}"/>
    <cellStyle name="Linked Cell 11 3 2 2 11" xfId="14208" xr:uid="{00000000-0005-0000-0000-000080370000}"/>
    <cellStyle name="Linked Cell 11 3 2 2 11 2" xfId="14209" xr:uid="{00000000-0005-0000-0000-000081370000}"/>
    <cellStyle name="Linked Cell 11 3 2 2 12" xfId="14210" xr:uid="{00000000-0005-0000-0000-000082370000}"/>
    <cellStyle name="Linked Cell 11 3 2 2 2" xfId="14211" xr:uid="{00000000-0005-0000-0000-000083370000}"/>
    <cellStyle name="Linked Cell 11 3 2 2 2 2" xfId="14212" xr:uid="{00000000-0005-0000-0000-000084370000}"/>
    <cellStyle name="Linked Cell 11 3 2 2 2 2 2" xfId="14213" xr:uid="{00000000-0005-0000-0000-000085370000}"/>
    <cellStyle name="Linked Cell 11 3 2 2 2 3" xfId="14214" xr:uid="{00000000-0005-0000-0000-000086370000}"/>
    <cellStyle name="Linked Cell 11 3 2 2 3" xfId="14215" xr:uid="{00000000-0005-0000-0000-000087370000}"/>
    <cellStyle name="Linked Cell 11 3 2 2 3 2" xfId="14216" xr:uid="{00000000-0005-0000-0000-000088370000}"/>
    <cellStyle name="Linked Cell 11 3 2 2 3 2 2" xfId="14217" xr:uid="{00000000-0005-0000-0000-000089370000}"/>
    <cellStyle name="Linked Cell 11 3 2 2 3 3" xfId="14218" xr:uid="{00000000-0005-0000-0000-00008A370000}"/>
    <cellStyle name="Linked Cell 11 3 2 2 4" xfId="14219" xr:uid="{00000000-0005-0000-0000-00008B370000}"/>
    <cellStyle name="Linked Cell 11 3 2 2 4 2" xfId="14220" xr:uid="{00000000-0005-0000-0000-00008C370000}"/>
    <cellStyle name="Linked Cell 11 3 2 2 4 2 2" xfId="14221" xr:uid="{00000000-0005-0000-0000-00008D370000}"/>
    <cellStyle name="Linked Cell 11 3 2 2 4 3" xfId="14222" xr:uid="{00000000-0005-0000-0000-00008E370000}"/>
    <cellStyle name="Linked Cell 11 3 2 2 5" xfId="14223" xr:uid="{00000000-0005-0000-0000-00008F370000}"/>
    <cellStyle name="Linked Cell 11 3 2 2 5 2" xfId="14224" xr:uid="{00000000-0005-0000-0000-000090370000}"/>
    <cellStyle name="Linked Cell 11 3 2 2 5 2 2" xfId="14225" xr:uid="{00000000-0005-0000-0000-000091370000}"/>
    <cellStyle name="Linked Cell 11 3 2 2 5 3" xfId="14226" xr:uid="{00000000-0005-0000-0000-000092370000}"/>
    <cellStyle name="Linked Cell 11 3 2 2 6" xfId="14227" xr:uid="{00000000-0005-0000-0000-000093370000}"/>
    <cellStyle name="Linked Cell 11 3 2 2 6 2" xfId="14228" xr:uid="{00000000-0005-0000-0000-000094370000}"/>
    <cellStyle name="Linked Cell 11 3 2 2 6 2 2" xfId="14229" xr:uid="{00000000-0005-0000-0000-000095370000}"/>
    <cellStyle name="Linked Cell 11 3 2 2 6 3" xfId="14230" xr:uid="{00000000-0005-0000-0000-000096370000}"/>
    <cellStyle name="Linked Cell 11 3 2 2 7" xfId="14231" xr:uid="{00000000-0005-0000-0000-000097370000}"/>
    <cellStyle name="Linked Cell 11 3 2 2 7 2" xfId="14232" xr:uid="{00000000-0005-0000-0000-000098370000}"/>
    <cellStyle name="Linked Cell 11 3 2 2 7 2 2" xfId="14233" xr:uid="{00000000-0005-0000-0000-000099370000}"/>
    <cellStyle name="Linked Cell 11 3 2 2 7 3" xfId="14234" xr:uid="{00000000-0005-0000-0000-00009A370000}"/>
    <cellStyle name="Linked Cell 11 3 2 2 8" xfId="14235" xr:uid="{00000000-0005-0000-0000-00009B370000}"/>
    <cellStyle name="Linked Cell 11 3 2 2 8 2" xfId="14236" xr:uid="{00000000-0005-0000-0000-00009C370000}"/>
    <cellStyle name="Linked Cell 11 3 2 2 8 2 2" xfId="14237" xr:uid="{00000000-0005-0000-0000-00009D370000}"/>
    <cellStyle name="Linked Cell 11 3 2 2 8 3" xfId="14238" xr:uid="{00000000-0005-0000-0000-00009E370000}"/>
    <cellStyle name="Linked Cell 11 3 2 2 9" xfId="14239" xr:uid="{00000000-0005-0000-0000-00009F370000}"/>
    <cellStyle name="Linked Cell 11 3 2 2 9 2" xfId="14240" xr:uid="{00000000-0005-0000-0000-0000A0370000}"/>
    <cellStyle name="Linked Cell 11 3 2 2 9 2 2" xfId="14241" xr:uid="{00000000-0005-0000-0000-0000A1370000}"/>
    <cellStyle name="Linked Cell 11 3 2 2 9 3" xfId="14242" xr:uid="{00000000-0005-0000-0000-0000A2370000}"/>
    <cellStyle name="Linked Cell 11 3 2 3" xfId="14243" xr:uid="{00000000-0005-0000-0000-0000A3370000}"/>
    <cellStyle name="Linked Cell 11 3 2 3 10" xfId="14244" xr:uid="{00000000-0005-0000-0000-0000A4370000}"/>
    <cellStyle name="Linked Cell 11 3 2 3 10 2" xfId="14245" xr:uid="{00000000-0005-0000-0000-0000A5370000}"/>
    <cellStyle name="Linked Cell 11 3 2 3 11" xfId="14246" xr:uid="{00000000-0005-0000-0000-0000A6370000}"/>
    <cellStyle name="Linked Cell 11 3 2 3 2" xfId="14247" xr:uid="{00000000-0005-0000-0000-0000A7370000}"/>
    <cellStyle name="Linked Cell 11 3 2 3 2 2" xfId="14248" xr:uid="{00000000-0005-0000-0000-0000A8370000}"/>
    <cellStyle name="Linked Cell 11 3 2 3 2 2 2" xfId="14249" xr:uid="{00000000-0005-0000-0000-0000A9370000}"/>
    <cellStyle name="Linked Cell 11 3 2 3 2 3" xfId="14250" xr:uid="{00000000-0005-0000-0000-0000AA370000}"/>
    <cellStyle name="Linked Cell 11 3 2 3 3" xfId="14251" xr:uid="{00000000-0005-0000-0000-0000AB370000}"/>
    <cellStyle name="Linked Cell 11 3 2 3 3 2" xfId="14252" xr:uid="{00000000-0005-0000-0000-0000AC370000}"/>
    <cellStyle name="Linked Cell 11 3 2 3 3 2 2" xfId="14253" xr:uid="{00000000-0005-0000-0000-0000AD370000}"/>
    <cellStyle name="Linked Cell 11 3 2 3 3 3" xfId="14254" xr:uid="{00000000-0005-0000-0000-0000AE370000}"/>
    <cellStyle name="Linked Cell 11 3 2 3 4" xfId="14255" xr:uid="{00000000-0005-0000-0000-0000AF370000}"/>
    <cellStyle name="Linked Cell 11 3 2 3 4 2" xfId="14256" xr:uid="{00000000-0005-0000-0000-0000B0370000}"/>
    <cellStyle name="Linked Cell 11 3 2 3 4 2 2" xfId="14257" xr:uid="{00000000-0005-0000-0000-0000B1370000}"/>
    <cellStyle name="Linked Cell 11 3 2 3 4 3" xfId="14258" xr:uid="{00000000-0005-0000-0000-0000B2370000}"/>
    <cellStyle name="Linked Cell 11 3 2 3 5" xfId="14259" xr:uid="{00000000-0005-0000-0000-0000B3370000}"/>
    <cellStyle name="Linked Cell 11 3 2 3 5 2" xfId="14260" xr:uid="{00000000-0005-0000-0000-0000B4370000}"/>
    <cellStyle name="Linked Cell 11 3 2 3 5 2 2" xfId="14261" xr:uid="{00000000-0005-0000-0000-0000B5370000}"/>
    <cellStyle name="Linked Cell 11 3 2 3 5 3" xfId="14262" xr:uid="{00000000-0005-0000-0000-0000B6370000}"/>
    <cellStyle name="Linked Cell 11 3 2 3 6" xfId="14263" xr:uid="{00000000-0005-0000-0000-0000B7370000}"/>
    <cellStyle name="Linked Cell 11 3 2 3 6 2" xfId="14264" xr:uid="{00000000-0005-0000-0000-0000B8370000}"/>
    <cellStyle name="Linked Cell 11 3 2 3 6 2 2" xfId="14265" xr:uid="{00000000-0005-0000-0000-0000B9370000}"/>
    <cellStyle name="Linked Cell 11 3 2 3 6 3" xfId="14266" xr:uid="{00000000-0005-0000-0000-0000BA370000}"/>
    <cellStyle name="Linked Cell 11 3 2 3 7" xfId="14267" xr:uid="{00000000-0005-0000-0000-0000BB370000}"/>
    <cellStyle name="Linked Cell 11 3 2 3 7 2" xfId="14268" xr:uid="{00000000-0005-0000-0000-0000BC370000}"/>
    <cellStyle name="Linked Cell 11 3 2 3 7 2 2" xfId="14269" xr:uid="{00000000-0005-0000-0000-0000BD370000}"/>
    <cellStyle name="Linked Cell 11 3 2 3 7 3" xfId="14270" xr:uid="{00000000-0005-0000-0000-0000BE370000}"/>
    <cellStyle name="Linked Cell 11 3 2 3 8" xfId="14271" xr:uid="{00000000-0005-0000-0000-0000BF370000}"/>
    <cellStyle name="Linked Cell 11 3 2 3 8 2" xfId="14272" xr:uid="{00000000-0005-0000-0000-0000C0370000}"/>
    <cellStyle name="Linked Cell 11 3 2 3 8 2 2" xfId="14273" xr:uid="{00000000-0005-0000-0000-0000C1370000}"/>
    <cellStyle name="Linked Cell 11 3 2 3 8 3" xfId="14274" xr:uid="{00000000-0005-0000-0000-0000C2370000}"/>
    <cellStyle name="Linked Cell 11 3 2 3 9" xfId="14275" xr:uid="{00000000-0005-0000-0000-0000C3370000}"/>
    <cellStyle name="Linked Cell 11 3 2 3 9 2" xfId="14276" xr:uid="{00000000-0005-0000-0000-0000C4370000}"/>
    <cellStyle name="Linked Cell 11 3 2 3 9 2 2" xfId="14277" xr:uid="{00000000-0005-0000-0000-0000C5370000}"/>
    <cellStyle name="Linked Cell 11 3 2 3 9 3" xfId="14278" xr:uid="{00000000-0005-0000-0000-0000C6370000}"/>
    <cellStyle name="Linked Cell 11 3 2 4" xfId="14279" xr:uid="{00000000-0005-0000-0000-0000C7370000}"/>
    <cellStyle name="Linked Cell 11 3 2 4 2" xfId="14280" xr:uid="{00000000-0005-0000-0000-0000C8370000}"/>
    <cellStyle name="Linked Cell 11 3 2 4 2 2" xfId="14281" xr:uid="{00000000-0005-0000-0000-0000C9370000}"/>
    <cellStyle name="Linked Cell 11 3 2 4 3" xfId="14282" xr:uid="{00000000-0005-0000-0000-0000CA370000}"/>
    <cellStyle name="Linked Cell 11 3 2 5" xfId="14283" xr:uid="{00000000-0005-0000-0000-0000CB370000}"/>
    <cellStyle name="Linked Cell 11 3 2 5 2" xfId="14284" xr:uid="{00000000-0005-0000-0000-0000CC370000}"/>
    <cellStyle name="Linked Cell 11 3 2 5 2 2" xfId="14285" xr:uid="{00000000-0005-0000-0000-0000CD370000}"/>
    <cellStyle name="Linked Cell 11 3 2 5 3" xfId="14286" xr:uid="{00000000-0005-0000-0000-0000CE370000}"/>
    <cellStyle name="Linked Cell 11 3 2 6" xfId="14287" xr:uid="{00000000-0005-0000-0000-0000CF370000}"/>
    <cellStyle name="Linked Cell 11 3 2 6 2" xfId="14288" xr:uid="{00000000-0005-0000-0000-0000D0370000}"/>
    <cellStyle name="Linked Cell 11 3 2 6 2 2" xfId="14289" xr:uid="{00000000-0005-0000-0000-0000D1370000}"/>
    <cellStyle name="Linked Cell 11 3 2 6 3" xfId="14290" xr:uid="{00000000-0005-0000-0000-0000D2370000}"/>
    <cellStyle name="Linked Cell 11 3 2 7" xfId="14291" xr:uid="{00000000-0005-0000-0000-0000D3370000}"/>
    <cellStyle name="Linked Cell 11 3 2 7 2" xfId="14292" xr:uid="{00000000-0005-0000-0000-0000D4370000}"/>
    <cellStyle name="Linked Cell 11 3 2 7 2 2" xfId="14293" xr:uid="{00000000-0005-0000-0000-0000D5370000}"/>
    <cellStyle name="Linked Cell 11 3 2 7 3" xfId="14294" xr:uid="{00000000-0005-0000-0000-0000D6370000}"/>
    <cellStyle name="Linked Cell 11 3 2 8" xfId="14295" xr:uid="{00000000-0005-0000-0000-0000D7370000}"/>
    <cellStyle name="Linked Cell 11 3 2 8 2" xfId="14296" xr:uid="{00000000-0005-0000-0000-0000D8370000}"/>
    <cellStyle name="Linked Cell 11 3 2 8 2 2" xfId="14297" xr:uid="{00000000-0005-0000-0000-0000D9370000}"/>
    <cellStyle name="Linked Cell 11 3 2 8 3" xfId="14298" xr:uid="{00000000-0005-0000-0000-0000DA370000}"/>
    <cellStyle name="Linked Cell 11 3 2 9" xfId="14299" xr:uid="{00000000-0005-0000-0000-0000DB370000}"/>
    <cellStyle name="Linked Cell 11 3 2 9 2" xfId="14300" xr:uid="{00000000-0005-0000-0000-0000DC370000}"/>
    <cellStyle name="Linked Cell 11 3 2 9 2 2" xfId="14301" xr:uid="{00000000-0005-0000-0000-0000DD370000}"/>
    <cellStyle name="Linked Cell 11 3 2 9 3" xfId="14302" xr:uid="{00000000-0005-0000-0000-0000DE370000}"/>
    <cellStyle name="Linked Cell 11 3 3" xfId="14303" xr:uid="{00000000-0005-0000-0000-0000DF370000}"/>
    <cellStyle name="Linked Cell 11 3 3 10" xfId="14304" xr:uid="{00000000-0005-0000-0000-0000E0370000}"/>
    <cellStyle name="Linked Cell 11 3 3 10 2" xfId="14305" xr:uid="{00000000-0005-0000-0000-0000E1370000}"/>
    <cellStyle name="Linked Cell 11 3 3 10 2 2" xfId="14306" xr:uid="{00000000-0005-0000-0000-0000E2370000}"/>
    <cellStyle name="Linked Cell 11 3 3 10 3" xfId="14307" xr:uid="{00000000-0005-0000-0000-0000E3370000}"/>
    <cellStyle name="Linked Cell 11 3 3 11" xfId="14308" xr:uid="{00000000-0005-0000-0000-0000E4370000}"/>
    <cellStyle name="Linked Cell 11 3 3 11 2" xfId="14309" xr:uid="{00000000-0005-0000-0000-0000E5370000}"/>
    <cellStyle name="Linked Cell 11 3 3 12" xfId="14310" xr:uid="{00000000-0005-0000-0000-0000E6370000}"/>
    <cellStyle name="Linked Cell 11 3 3 2" xfId="14311" xr:uid="{00000000-0005-0000-0000-0000E7370000}"/>
    <cellStyle name="Linked Cell 11 3 3 2 10" xfId="14312" xr:uid="{00000000-0005-0000-0000-0000E8370000}"/>
    <cellStyle name="Linked Cell 11 3 3 2 10 2" xfId="14313" xr:uid="{00000000-0005-0000-0000-0000E9370000}"/>
    <cellStyle name="Linked Cell 11 3 3 2 11" xfId="14314" xr:uid="{00000000-0005-0000-0000-0000EA370000}"/>
    <cellStyle name="Linked Cell 11 3 3 2 2" xfId="14315" xr:uid="{00000000-0005-0000-0000-0000EB370000}"/>
    <cellStyle name="Linked Cell 11 3 3 2 2 2" xfId="14316" xr:uid="{00000000-0005-0000-0000-0000EC370000}"/>
    <cellStyle name="Linked Cell 11 3 3 2 2 2 2" xfId="14317" xr:uid="{00000000-0005-0000-0000-0000ED370000}"/>
    <cellStyle name="Linked Cell 11 3 3 2 2 3" xfId="14318" xr:uid="{00000000-0005-0000-0000-0000EE370000}"/>
    <cellStyle name="Linked Cell 11 3 3 2 3" xfId="14319" xr:uid="{00000000-0005-0000-0000-0000EF370000}"/>
    <cellStyle name="Linked Cell 11 3 3 2 3 2" xfId="14320" xr:uid="{00000000-0005-0000-0000-0000F0370000}"/>
    <cellStyle name="Linked Cell 11 3 3 2 3 2 2" xfId="14321" xr:uid="{00000000-0005-0000-0000-0000F1370000}"/>
    <cellStyle name="Linked Cell 11 3 3 2 3 3" xfId="14322" xr:uid="{00000000-0005-0000-0000-0000F2370000}"/>
    <cellStyle name="Linked Cell 11 3 3 2 4" xfId="14323" xr:uid="{00000000-0005-0000-0000-0000F3370000}"/>
    <cellStyle name="Linked Cell 11 3 3 2 4 2" xfId="14324" xr:uid="{00000000-0005-0000-0000-0000F4370000}"/>
    <cellStyle name="Linked Cell 11 3 3 2 4 2 2" xfId="14325" xr:uid="{00000000-0005-0000-0000-0000F5370000}"/>
    <cellStyle name="Linked Cell 11 3 3 2 4 3" xfId="14326" xr:uid="{00000000-0005-0000-0000-0000F6370000}"/>
    <cellStyle name="Linked Cell 11 3 3 2 5" xfId="14327" xr:uid="{00000000-0005-0000-0000-0000F7370000}"/>
    <cellStyle name="Linked Cell 11 3 3 2 5 2" xfId="14328" xr:uid="{00000000-0005-0000-0000-0000F8370000}"/>
    <cellStyle name="Linked Cell 11 3 3 2 5 2 2" xfId="14329" xr:uid="{00000000-0005-0000-0000-0000F9370000}"/>
    <cellStyle name="Linked Cell 11 3 3 2 5 3" xfId="14330" xr:uid="{00000000-0005-0000-0000-0000FA370000}"/>
    <cellStyle name="Linked Cell 11 3 3 2 6" xfId="14331" xr:uid="{00000000-0005-0000-0000-0000FB370000}"/>
    <cellStyle name="Linked Cell 11 3 3 2 6 2" xfId="14332" xr:uid="{00000000-0005-0000-0000-0000FC370000}"/>
    <cellStyle name="Linked Cell 11 3 3 2 6 2 2" xfId="14333" xr:uid="{00000000-0005-0000-0000-0000FD370000}"/>
    <cellStyle name="Linked Cell 11 3 3 2 6 3" xfId="14334" xr:uid="{00000000-0005-0000-0000-0000FE370000}"/>
    <cellStyle name="Linked Cell 11 3 3 2 7" xfId="14335" xr:uid="{00000000-0005-0000-0000-0000FF370000}"/>
    <cellStyle name="Linked Cell 11 3 3 2 7 2" xfId="14336" xr:uid="{00000000-0005-0000-0000-000000380000}"/>
    <cellStyle name="Linked Cell 11 3 3 2 7 2 2" xfId="14337" xr:uid="{00000000-0005-0000-0000-000001380000}"/>
    <cellStyle name="Linked Cell 11 3 3 2 7 3" xfId="14338" xr:uid="{00000000-0005-0000-0000-000002380000}"/>
    <cellStyle name="Linked Cell 11 3 3 2 8" xfId="14339" xr:uid="{00000000-0005-0000-0000-000003380000}"/>
    <cellStyle name="Linked Cell 11 3 3 2 8 2" xfId="14340" xr:uid="{00000000-0005-0000-0000-000004380000}"/>
    <cellStyle name="Linked Cell 11 3 3 2 8 2 2" xfId="14341" xr:uid="{00000000-0005-0000-0000-000005380000}"/>
    <cellStyle name="Linked Cell 11 3 3 2 8 3" xfId="14342" xr:uid="{00000000-0005-0000-0000-000006380000}"/>
    <cellStyle name="Linked Cell 11 3 3 2 9" xfId="14343" xr:uid="{00000000-0005-0000-0000-000007380000}"/>
    <cellStyle name="Linked Cell 11 3 3 2 9 2" xfId="14344" xr:uid="{00000000-0005-0000-0000-000008380000}"/>
    <cellStyle name="Linked Cell 11 3 3 2 9 2 2" xfId="14345" xr:uid="{00000000-0005-0000-0000-000009380000}"/>
    <cellStyle name="Linked Cell 11 3 3 2 9 3" xfId="14346" xr:uid="{00000000-0005-0000-0000-00000A380000}"/>
    <cellStyle name="Linked Cell 11 3 3 3" xfId="14347" xr:uid="{00000000-0005-0000-0000-00000B380000}"/>
    <cellStyle name="Linked Cell 11 3 3 3 2" xfId="14348" xr:uid="{00000000-0005-0000-0000-00000C380000}"/>
    <cellStyle name="Linked Cell 11 3 3 3 2 2" xfId="14349" xr:uid="{00000000-0005-0000-0000-00000D380000}"/>
    <cellStyle name="Linked Cell 11 3 3 3 3" xfId="14350" xr:uid="{00000000-0005-0000-0000-00000E380000}"/>
    <cellStyle name="Linked Cell 11 3 3 4" xfId="14351" xr:uid="{00000000-0005-0000-0000-00000F380000}"/>
    <cellStyle name="Linked Cell 11 3 3 4 2" xfId="14352" xr:uid="{00000000-0005-0000-0000-000010380000}"/>
    <cellStyle name="Linked Cell 11 3 3 4 2 2" xfId="14353" xr:uid="{00000000-0005-0000-0000-000011380000}"/>
    <cellStyle name="Linked Cell 11 3 3 4 3" xfId="14354" xr:uid="{00000000-0005-0000-0000-000012380000}"/>
    <cellStyle name="Linked Cell 11 3 3 5" xfId="14355" xr:uid="{00000000-0005-0000-0000-000013380000}"/>
    <cellStyle name="Linked Cell 11 3 3 5 2" xfId="14356" xr:uid="{00000000-0005-0000-0000-000014380000}"/>
    <cellStyle name="Linked Cell 11 3 3 5 2 2" xfId="14357" xr:uid="{00000000-0005-0000-0000-000015380000}"/>
    <cellStyle name="Linked Cell 11 3 3 5 3" xfId="14358" xr:uid="{00000000-0005-0000-0000-000016380000}"/>
    <cellStyle name="Linked Cell 11 3 3 6" xfId="14359" xr:uid="{00000000-0005-0000-0000-000017380000}"/>
    <cellStyle name="Linked Cell 11 3 3 6 2" xfId="14360" xr:uid="{00000000-0005-0000-0000-000018380000}"/>
    <cellStyle name="Linked Cell 11 3 3 6 2 2" xfId="14361" xr:uid="{00000000-0005-0000-0000-000019380000}"/>
    <cellStyle name="Linked Cell 11 3 3 6 3" xfId="14362" xr:uid="{00000000-0005-0000-0000-00001A380000}"/>
    <cellStyle name="Linked Cell 11 3 3 7" xfId="14363" xr:uid="{00000000-0005-0000-0000-00001B380000}"/>
    <cellStyle name="Linked Cell 11 3 3 7 2" xfId="14364" xr:uid="{00000000-0005-0000-0000-00001C380000}"/>
    <cellStyle name="Linked Cell 11 3 3 7 2 2" xfId="14365" xr:uid="{00000000-0005-0000-0000-00001D380000}"/>
    <cellStyle name="Linked Cell 11 3 3 7 3" xfId="14366" xr:uid="{00000000-0005-0000-0000-00001E380000}"/>
    <cellStyle name="Linked Cell 11 3 3 8" xfId="14367" xr:uid="{00000000-0005-0000-0000-00001F380000}"/>
    <cellStyle name="Linked Cell 11 3 3 8 2" xfId="14368" xr:uid="{00000000-0005-0000-0000-000020380000}"/>
    <cellStyle name="Linked Cell 11 3 3 8 2 2" xfId="14369" xr:uid="{00000000-0005-0000-0000-000021380000}"/>
    <cellStyle name="Linked Cell 11 3 3 8 3" xfId="14370" xr:uid="{00000000-0005-0000-0000-000022380000}"/>
    <cellStyle name="Linked Cell 11 3 3 9" xfId="14371" xr:uid="{00000000-0005-0000-0000-000023380000}"/>
    <cellStyle name="Linked Cell 11 3 3 9 2" xfId="14372" xr:uid="{00000000-0005-0000-0000-000024380000}"/>
    <cellStyle name="Linked Cell 11 3 3 9 2 2" xfId="14373" xr:uid="{00000000-0005-0000-0000-000025380000}"/>
    <cellStyle name="Linked Cell 11 3 3 9 3" xfId="14374" xr:uid="{00000000-0005-0000-0000-000026380000}"/>
    <cellStyle name="Linked Cell 11 3 4" xfId="14375" xr:uid="{00000000-0005-0000-0000-000027380000}"/>
    <cellStyle name="Linked Cell 11 3 4 10" xfId="14376" xr:uid="{00000000-0005-0000-0000-000028380000}"/>
    <cellStyle name="Linked Cell 11 3 4 10 2" xfId="14377" xr:uid="{00000000-0005-0000-0000-000029380000}"/>
    <cellStyle name="Linked Cell 11 3 4 11" xfId="14378" xr:uid="{00000000-0005-0000-0000-00002A380000}"/>
    <cellStyle name="Linked Cell 11 3 4 2" xfId="14379" xr:uid="{00000000-0005-0000-0000-00002B380000}"/>
    <cellStyle name="Linked Cell 11 3 4 2 2" xfId="14380" xr:uid="{00000000-0005-0000-0000-00002C380000}"/>
    <cellStyle name="Linked Cell 11 3 4 2 2 2" xfId="14381" xr:uid="{00000000-0005-0000-0000-00002D380000}"/>
    <cellStyle name="Linked Cell 11 3 4 2 3" xfId="14382" xr:uid="{00000000-0005-0000-0000-00002E380000}"/>
    <cellStyle name="Linked Cell 11 3 4 3" xfId="14383" xr:uid="{00000000-0005-0000-0000-00002F380000}"/>
    <cellStyle name="Linked Cell 11 3 4 3 2" xfId="14384" xr:uid="{00000000-0005-0000-0000-000030380000}"/>
    <cellStyle name="Linked Cell 11 3 4 3 2 2" xfId="14385" xr:uid="{00000000-0005-0000-0000-000031380000}"/>
    <cellStyle name="Linked Cell 11 3 4 3 3" xfId="14386" xr:uid="{00000000-0005-0000-0000-000032380000}"/>
    <cellStyle name="Linked Cell 11 3 4 4" xfId="14387" xr:uid="{00000000-0005-0000-0000-000033380000}"/>
    <cellStyle name="Linked Cell 11 3 4 4 2" xfId="14388" xr:uid="{00000000-0005-0000-0000-000034380000}"/>
    <cellStyle name="Linked Cell 11 3 4 4 2 2" xfId="14389" xr:uid="{00000000-0005-0000-0000-000035380000}"/>
    <cellStyle name="Linked Cell 11 3 4 4 3" xfId="14390" xr:uid="{00000000-0005-0000-0000-000036380000}"/>
    <cellStyle name="Linked Cell 11 3 4 5" xfId="14391" xr:uid="{00000000-0005-0000-0000-000037380000}"/>
    <cellStyle name="Linked Cell 11 3 4 5 2" xfId="14392" xr:uid="{00000000-0005-0000-0000-000038380000}"/>
    <cellStyle name="Linked Cell 11 3 4 5 2 2" xfId="14393" xr:uid="{00000000-0005-0000-0000-000039380000}"/>
    <cellStyle name="Linked Cell 11 3 4 5 3" xfId="14394" xr:uid="{00000000-0005-0000-0000-00003A380000}"/>
    <cellStyle name="Linked Cell 11 3 4 6" xfId="14395" xr:uid="{00000000-0005-0000-0000-00003B380000}"/>
    <cellStyle name="Linked Cell 11 3 4 6 2" xfId="14396" xr:uid="{00000000-0005-0000-0000-00003C380000}"/>
    <cellStyle name="Linked Cell 11 3 4 6 2 2" xfId="14397" xr:uid="{00000000-0005-0000-0000-00003D380000}"/>
    <cellStyle name="Linked Cell 11 3 4 6 3" xfId="14398" xr:uid="{00000000-0005-0000-0000-00003E380000}"/>
    <cellStyle name="Linked Cell 11 3 4 7" xfId="14399" xr:uid="{00000000-0005-0000-0000-00003F380000}"/>
    <cellStyle name="Linked Cell 11 3 4 7 2" xfId="14400" xr:uid="{00000000-0005-0000-0000-000040380000}"/>
    <cellStyle name="Linked Cell 11 3 4 7 2 2" xfId="14401" xr:uid="{00000000-0005-0000-0000-000041380000}"/>
    <cellStyle name="Linked Cell 11 3 4 7 3" xfId="14402" xr:uid="{00000000-0005-0000-0000-000042380000}"/>
    <cellStyle name="Linked Cell 11 3 4 8" xfId="14403" xr:uid="{00000000-0005-0000-0000-000043380000}"/>
    <cellStyle name="Linked Cell 11 3 4 8 2" xfId="14404" xr:uid="{00000000-0005-0000-0000-000044380000}"/>
    <cellStyle name="Linked Cell 11 3 4 8 2 2" xfId="14405" xr:uid="{00000000-0005-0000-0000-000045380000}"/>
    <cellStyle name="Linked Cell 11 3 4 8 3" xfId="14406" xr:uid="{00000000-0005-0000-0000-000046380000}"/>
    <cellStyle name="Linked Cell 11 3 4 9" xfId="14407" xr:uid="{00000000-0005-0000-0000-000047380000}"/>
    <cellStyle name="Linked Cell 11 3 4 9 2" xfId="14408" xr:uid="{00000000-0005-0000-0000-000048380000}"/>
    <cellStyle name="Linked Cell 11 3 4 9 2 2" xfId="14409" xr:uid="{00000000-0005-0000-0000-000049380000}"/>
    <cellStyle name="Linked Cell 11 3 4 9 3" xfId="14410" xr:uid="{00000000-0005-0000-0000-00004A380000}"/>
    <cellStyle name="Linked Cell 11 3 5" xfId="14411" xr:uid="{00000000-0005-0000-0000-00004B380000}"/>
    <cellStyle name="Linked Cell 11 3 5 2" xfId="14412" xr:uid="{00000000-0005-0000-0000-00004C380000}"/>
    <cellStyle name="Linked Cell 11 3 5 2 2" xfId="14413" xr:uid="{00000000-0005-0000-0000-00004D380000}"/>
    <cellStyle name="Linked Cell 11 3 5 3" xfId="14414" xr:uid="{00000000-0005-0000-0000-00004E380000}"/>
    <cellStyle name="Linked Cell 11 3 6" xfId="14415" xr:uid="{00000000-0005-0000-0000-00004F380000}"/>
    <cellStyle name="Linked Cell 11 3 6 2" xfId="14416" xr:uid="{00000000-0005-0000-0000-000050380000}"/>
    <cellStyle name="Linked Cell 11 3 6 2 2" xfId="14417" xr:uid="{00000000-0005-0000-0000-000051380000}"/>
    <cellStyle name="Linked Cell 11 3 6 3" xfId="14418" xr:uid="{00000000-0005-0000-0000-000052380000}"/>
    <cellStyle name="Linked Cell 11 3 7" xfId="14419" xr:uid="{00000000-0005-0000-0000-000053380000}"/>
    <cellStyle name="Linked Cell 11 3 7 2" xfId="14420" xr:uid="{00000000-0005-0000-0000-000054380000}"/>
    <cellStyle name="Linked Cell 11 3 7 2 2" xfId="14421" xr:uid="{00000000-0005-0000-0000-000055380000}"/>
    <cellStyle name="Linked Cell 11 3 7 3" xfId="14422" xr:uid="{00000000-0005-0000-0000-000056380000}"/>
    <cellStyle name="Linked Cell 11 3 8" xfId="14423" xr:uid="{00000000-0005-0000-0000-000057380000}"/>
    <cellStyle name="Linked Cell 11 3 8 2" xfId="14424" xr:uid="{00000000-0005-0000-0000-000058380000}"/>
    <cellStyle name="Linked Cell 11 3 8 2 2" xfId="14425" xr:uid="{00000000-0005-0000-0000-000059380000}"/>
    <cellStyle name="Linked Cell 11 3 8 3" xfId="14426" xr:uid="{00000000-0005-0000-0000-00005A380000}"/>
    <cellStyle name="Linked Cell 11 3 9" xfId="14427" xr:uid="{00000000-0005-0000-0000-00005B380000}"/>
    <cellStyle name="Linked Cell 11 3 9 2" xfId="14428" xr:uid="{00000000-0005-0000-0000-00005C380000}"/>
    <cellStyle name="Linked Cell 11 3 9 2 2" xfId="14429" xr:uid="{00000000-0005-0000-0000-00005D380000}"/>
    <cellStyle name="Linked Cell 11 3 9 3" xfId="14430" xr:uid="{00000000-0005-0000-0000-00005E380000}"/>
    <cellStyle name="Linked Cell 11 4" xfId="14431" xr:uid="{00000000-0005-0000-0000-00005F380000}"/>
    <cellStyle name="Linked Cell 11 4 10" xfId="14432" xr:uid="{00000000-0005-0000-0000-000060380000}"/>
    <cellStyle name="Linked Cell 11 4 10 2" xfId="14433" xr:uid="{00000000-0005-0000-0000-000061380000}"/>
    <cellStyle name="Linked Cell 11 4 10 2 2" xfId="14434" xr:uid="{00000000-0005-0000-0000-000062380000}"/>
    <cellStyle name="Linked Cell 11 4 10 3" xfId="14435" xr:uid="{00000000-0005-0000-0000-000063380000}"/>
    <cellStyle name="Linked Cell 11 4 11" xfId="14436" xr:uid="{00000000-0005-0000-0000-000064380000}"/>
    <cellStyle name="Linked Cell 11 4 11 2" xfId="14437" xr:uid="{00000000-0005-0000-0000-000065380000}"/>
    <cellStyle name="Linked Cell 11 4 11 2 2" xfId="14438" xr:uid="{00000000-0005-0000-0000-000066380000}"/>
    <cellStyle name="Linked Cell 11 4 11 3" xfId="14439" xr:uid="{00000000-0005-0000-0000-000067380000}"/>
    <cellStyle name="Linked Cell 11 4 12" xfId="14440" xr:uid="{00000000-0005-0000-0000-000068380000}"/>
    <cellStyle name="Linked Cell 11 4 12 2" xfId="14441" xr:uid="{00000000-0005-0000-0000-000069380000}"/>
    <cellStyle name="Linked Cell 11 4 13" xfId="14442" xr:uid="{00000000-0005-0000-0000-00006A380000}"/>
    <cellStyle name="Linked Cell 11 4 2" xfId="14443" xr:uid="{00000000-0005-0000-0000-00006B380000}"/>
    <cellStyle name="Linked Cell 11 4 2 10" xfId="14444" xr:uid="{00000000-0005-0000-0000-00006C380000}"/>
    <cellStyle name="Linked Cell 11 4 2 10 2" xfId="14445" xr:uid="{00000000-0005-0000-0000-00006D380000}"/>
    <cellStyle name="Linked Cell 11 4 2 10 2 2" xfId="14446" xr:uid="{00000000-0005-0000-0000-00006E380000}"/>
    <cellStyle name="Linked Cell 11 4 2 10 3" xfId="14447" xr:uid="{00000000-0005-0000-0000-00006F380000}"/>
    <cellStyle name="Linked Cell 11 4 2 11" xfId="14448" xr:uid="{00000000-0005-0000-0000-000070380000}"/>
    <cellStyle name="Linked Cell 11 4 2 11 2" xfId="14449" xr:uid="{00000000-0005-0000-0000-000071380000}"/>
    <cellStyle name="Linked Cell 11 4 2 12" xfId="14450" xr:uid="{00000000-0005-0000-0000-000072380000}"/>
    <cellStyle name="Linked Cell 11 4 2 2" xfId="14451" xr:uid="{00000000-0005-0000-0000-000073380000}"/>
    <cellStyle name="Linked Cell 11 4 2 2 2" xfId="14452" xr:uid="{00000000-0005-0000-0000-000074380000}"/>
    <cellStyle name="Linked Cell 11 4 2 2 2 2" xfId="14453" xr:uid="{00000000-0005-0000-0000-000075380000}"/>
    <cellStyle name="Linked Cell 11 4 2 2 3" xfId="14454" xr:uid="{00000000-0005-0000-0000-000076380000}"/>
    <cellStyle name="Linked Cell 11 4 2 3" xfId="14455" xr:uid="{00000000-0005-0000-0000-000077380000}"/>
    <cellStyle name="Linked Cell 11 4 2 3 2" xfId="14456" xr:uid="{00000000-0005-0000-0000-000078380000}"/>
    <cellStyle name="Linked Cell 11 4 2 3 2 2" xfId="14457" xr:uid="{00000000-0005-0000-0000-000079380000}"/>
    <cellStyle name="Linked Cell 11 4 2 3 3" xfId="14458" xr:uid="{00000000-0005-0000-0000-00007A380000}"/>
    <cellStyle name="Linked Cell 11 4 2 4" xfId="14459" xr:uid="{00000000-0005-0000-0000-00007B380000}"/>
    <cellStyle name="Linked Cell 11 4 2 4 2" xfId="14460" xr:uid="{00000000-0005-0000-0000-00007C380000}"/>
    <cellStyle name="Linked Cell 11 4 2 4 2 2" xfId="14461" xr:uid="{00000000-0005-0000-0000-00007D380000}"/>
    <cellStyle name="Linked Cell 11 4 2 4 3" xfId="14462" xr:uid="{00000000-0005-0000-0000-00007E380000}"/>
    <cellStyle name="Linked Cell 11 4 2 5" xfId="14463" xr:uid="{00000000-0005-0000-0000-00007F380000}"/>
    <cellStyle name="Linked Cell 11 4 2 5 2" xfId="14464" xr:uid="{00000000-0005-0000-0000-000080380000}"/>
    <cellStyle name="Linked Cell 11 4 2 5 2 2" xfId="14465" xr:uid="{00000000-0005-0000-0000-000081380000}"/>
    <cellStyle name="Linked Cell 11 4 2 5 3" xfId="14466" xr:uid="{00000000-0005-0000-0000-000082380000}"/>
    <cellStyle name="Linked Cell 11 4 2 6" xfId="14467" xr:uid="{00000000-0005-0000-0000-000083380000}"/>
    <cellStyle name="Linked Cell 11 4 2 6 2" xfId="14468" xr:uid="{00000000-0005-0000-0000-000084380000}"/>
    <cellStyle name="Linked Cell 11 4 2 6 2 2" xfId="14469" xr:uid="{00000000-0005-0000-0000-000085380000}"/>
    <cellStyle name="Linked Cell 11 4 2 6 3" xfId="14470" xr:uid="{00000000-0005-0000-0000-000086380000}"/>
    <cellStyle name="Linked Cell 11 4 2 7" xfId="14471" xr:uid="{00000000-0005-0000-0000-000087380000}"/>
    <cellStyle name="Linked Cell 11 4 2 7 2" xfId="14472" xr:uid="{00000000-0005-0000-0000-000088380000}"/>
    <cellStyle name="Linked Cell 11 4 2 7 2 2" xfId="14473" xr:uid="{00000000-0005-0000-0000-000089380000}"/>
    <cellStyle name="Linked Cell 11 4 2 7 3" xfId="14474" xr:uid="{00000000-0005-0000-0000-00008A380000}"/>
    <cellStyle name="Linked Cell 11 4 2 8" xfId="14475" xr:uid="{00000000-0005-0000-0000-00008B380000}"/>
    <cellStyle name="Linked Cell 11 4 2 8 2" xfId="14476" xr:uid="{00000000-0005-0000-0000-00008C380000}"/>
    <cellStyle name="Linked Cell 11 4 2 8 2 2" xfId="14477" xr:uid="{00000000-0005-0000-0000-00008D380000}"/>
    <cellStyle name="Linked Cell 11 4 2 8 3" xfId="14478" xr:uid="{00000000-0005-0000-0000-00008E380000}"/>
    <cellStyle name="Linked Cell 11 4 2 9" xfId="14479" xr:uid="{00000000-0005-0000-0000-00008F380000}"/>
    <cellStyle name="Linked Cell 11 4 2 9 2" xfId="14480" xr:uid="{00000000-0005-0000-0000-000090380000}"/>
    <cellStyle name="Linked Cell 11 4 2 9 2 2" xfId="14481" xr:uid="{00000000-0005-0000-0000-000091380000}"/>
    <cellStyle name="Linked Cell 11 4 2 9 3" xfId="14482" xr:uid="{00000000-0005-0000-0000-000092380000}"/>
    <cellStyle name="Linked Cell 11 4 3" xfId="14483" xr:uid="{00000000-0005-0000-0000-000093380000}"/>
    <cellStyle name="Linked Cell 11 4 3 10" xfId="14484" xr:uid="{00000000-0005-0000-0000-000094380000}"/>
    <cellStyle name="Linked Cell 11 4 3 10 2" xfId="14485" xr:uid="{00000000-0005-0000-0000-000095380000}"/>
    <cellStyle name="Linked Cell 11 4 3 11" xfId="14486" xr:uid="{00000000-0005-0000-0000-000096380000}"/>
    <cellStyle name="Linked Cell 11 4 3 2" xfId="14487" xr:uid="{00000000-0005-0000-0000-000097380000}"/>
    <cellStyle name="Linked Cell 11 4 3 2 2" xfId="14488" xr:uid="{00000000-0005-0000-0000-000098380000}"/>
    <cellStyle name="Linked Cell 11 4 3 2 2 2" xfId="14489" xr:uid="{00000000-0005-0000-0000-000099380000}"/>
    <cellStyle name="Linked Cell 11 4 3 2 3" xfId="14490" xr:uid="{00000000-0005-0000-0000-00009A380000}"/>
    <cellStyle name="Linked Cell 11 4 3 3" xfId="14491" xr:uid="{00000000-0005-0000-0000-00009B380000}"/>
    <cellStyle name="Linked Cell 11 4 3 3 2" xfId="14492" xr:uid="{00000000-0005-0000-0000-00009C380000}"/>
    <cellStyle name="Linked Cell 11 4 3 3 2 2" xfId="14493" xr:uid="{00000000-0005-0000-0000-00009D380000}"/>
    <cellStyle name="Linked Cell 11 4 3 3 3" xfId="14494" xr:uid="{00000000-0005-0000-0000-00009E380000}"/>
    <cellStyle name="Linked Cell 11 4 3 4" xfId="14495" xr:uid="{00000000-0005-0000-0000-00009F380000}"/>
    <cellStyle name="Linked Cell 11 4 3 4 2" xfId="14496" xr:uid="{00000000-0005-0000-0000-0000A0380000}"/>
    <cellStyle name="Linked Cell 11 4 3 4 2 2" xfId="14497" xr:uid="{00000000-0005-0000-0000-0000A1380000}"/>
    <cellStyle name="Linked Cell 11 4 3 4 3" xfId="14498" xr:uid="{00000000-0005-0000-0000-0000A2380000}"/>
    <cellStyle name="Linked Cell 11 4 3 5" xfId="14499" xr:uid="{00000000-0005-0000-0000-0000A3380000}"/>
    <cellStyle name="Linked Cell 11 4 3 5 2" xfId="14500" xr:uid="{00000000-0005-0000-0000-0000A4380000}"/>
    <cellStyle name="Linked Cell 11 4 3 5 2 2" xfId="14501" xr:uid="{00000000-0005-0000-0000-0000A5380000}"/>
    <cellStyle name="Linked Cell 11 4 3 5 3" xfId="14502" xr:uid="{00000000-0005-0000-0000-0000A6380000}"/>
    <cellStyle name="Linked Cell 11 4 3 6" xfId="14503" xr:uid="{00000000-0005-0000-0000-0000A7380000}"/>
    <cellStyle name="Linked Cell 11 4 3 6 2" xfId="14504" xr:uid="{00000000-0005-0000-0000-0000A8380000}"/>
    <cellStyle name="Linked Cell 11 4 3 6 2 2" xfId="14505" xr:uid="{00000000-0005-0000-0000-0000A9380000}"/>
    <cellStyle name="Linked Cell 11 4 3 6 3" xfId="14506" xr:uid="{00000000-0005-0000-0000-0000AA380000}"/>
    <cellStyle name="Linked Cell 11 4 3 7" xfId="14507" xr:uid="{00000000-0005-0000-0000-0000AB380000}"/>
    <cellStyle name="Linked Cell 11 4 3 7 2" xfId="14508" xr:uid="{00000000-0005-0000-0000-0000AC380000}"/>
    <cellStyle name="Linked Cell 11 4 3 7 2 2" xfId="14509" xr:uid="{00000000-0005-0000-0000-0000AD380000}"/>
    <cellStyle name="Linked Cell 11 4 3 7 3" xfId="14510" xr:uid="{00000000-0005-0000-0000-0000AE380000}"/>
    <cellStyle name="Linked Cell 11 4 3 8" xfId="14511" xr:uid="{00000000-0005-0000-0000-0000AF380000}"/>
    <cellStyle name="Linked Cell 11 4 3 8 2" xfId="14512" xr:uid="{00000000-0005-0000-0000-0000B0380000}"/>
    <cellStyle name="Linked Cell 11 4 3 8 2 2" xfId="14513" xr:uid="{00000000-0005-0000-0000-0000B1380000}"/>
    <cellStyle name="Linked Cell 11 4 3 8 3" xfId="14514" xr:uid="{00000000-0005-0000-0000-0000B2380000}"/>
    <cellStyle name="Linked Cell 11 4 3 9" xfId="14515" xr:uid="{00000000-0005-0000-0000-0000B3380000}"/>
    <cellStyle name="Linked Cell 11 4 3 9 2" xfId="14516" xr:uid="{00000000-0005-0000-0000-0000B4380000}"/>
    <cellStyle name="Linked Cell 11 4 3 9 2 2" xfId="14517" xr:uid="{00000000-0005-0000-0000-0000B5380000}"/>
    <cellStyle name="Linked Cell 11 4 3 9 3" xfId="14518" xr:uid="{00000000-0005-0000-0000-0000B6380000}"/>
    <cellStyle name="Linked Cell 11 4 4" xfId="14519" xr:uid="{00000000-0005-0000-0000-0000B7380000}"/>
    <cellStyle name="Linked Cell 11 4 4 2" xfId="14520" xr:uid="{00000000-0005-0000-0000-0000B8380000}"/>
    <cellStyle name="Linked Cell 11 4 4 2 2" xfId="14521" xr:uid="{00000000-0005-0000-0000-0000B9380000}"/>
    <cellStyle name="Linked Cell 11 4 4 3" xfId="14522" xr:uid="{00000000-0005-0000-0000-0000BA380000}"/>
    <cellStyle name="Linked Cell 11 4 5" xfId="14523" xr:uid="{00000000-0005-0000-0000-0000BB380000}"/>
    <cellStyle name="Linked Cell 11 4 5 2" xfId="14524" xr:uid="{00000000-0005-0000-0000-0000BC380000}"/>
    <cellStyle name="Linked Cell 11 4 5 2 2" xfId="14525" xr:uid="{00000000-0005-0000-0000-0000BD380000}"/>
    <cellStyle name="Linked Cell 11 4 5 3" xfId="14526" xr:uid="{00000000-0005-0000-0000-0000BE380000}"/>
    <cellStyle name="Linked Cell 11 4 6" xfId="14527" xr:uid="{00000000-0005-0000-0000-0000BF380000}"/>
    <cellStyle name="Linked Cell 11 4 6 2" xfId="14528" xr:uid="{00000000-0005-0000-0000-0000C0380000}"/>
    <cellStyle name="Linked Cell 11 4 6 2 2" xfId="14529" xr:uid="{00000000-0005-0000-0000-0000C1380000}"/>
    <cellStyle name="Linked Cell 11 4 6 3" xfId="14530" xr:uid="{00000000-0005-0000-0000-0000C2380000}"/>
    <cellStyle name="Linked Cell 11 4 7" xfId="14531" xr:uid="{00000000-0005-0000-0000-0000C3380000}"/>
    <cellStyle name="Linked Cell 11 4 7 2" xfId="14532" xr:uid="{00000000-0005-0000-0000-0000C4380000}"/>
    <cellStyle name="Linked Cell 11 4 7 2 2" xfId="14533" xr:uid="{00000000-0005-0000-0000-0000C5380000}"/>
    <cellStyle name="Linked Cell 11 4 7 3" xfId="14534" xr:uid="{00000000-0005-0000-0000-0000C6380000}"/>
    <cellStyle name="Linked Cell 11 4 8" xfId="14535" xr:uid="{00000000-0005-0000-0000-0000C7380000}"/>
    <cellStyle name="Linked Cell 11 4 8 2" xfId="14536" xr:uid="{00000000-0005-0000-0000-0000C8380000}"/>
    <cellStyle name="Linked Cell 11 4 8 2 2" xfId="14537" xr:uid="{00000000-0005-0000-0000-0000C9380000}"/>
    <cellStyle name="Linked Cell 11 4 8 3" xfId="14538" xr:uid="{00000000-0005-0000-0000-0000CA380000}"/>
    <cellStyle name="Linked Cell 11 4 9" xfId="14539" xr:uid="{00000000-0005-0000-0000-0000CB380000}"/>
    <cellStyle name="Linked Cell 11 4 9 2" xfId="14540" xr:uid="{00000000-0005-0000-0000-0000CC380000}"/>
    <cellStyle name="Linked Cell 11 4 9 2 2" xfId="14541" xr:uid="{00000000-0005-0000-0000-0000CD380000}"/>
    <cellStyle name="Linked Cell 11 4 9 3" xfId="14542" xr:uid="{00000000-0005-0000-0000-0000CE380000}"/>
    <cellStyle name="Linked Cell 12" xfId="14543" xr:uid="{00000000-0005-0000-0000-0000CF380000}"/>
    <cellStyle name="Linked Cell 12 2" xfId="14544" xr:uid="{00000000-0005-0000-0000-0000D0380000}"/>
    <cellStyle name="Linked Cell 12 2 10" xfId="14545" xr:uid="{00000000-0005-0000-0000-0000D1380000}"/>
    <cellStyle name="Linked Cell 12 2 10 2" xfId="14546" xr:uid="{00000000-0005-0000-0000-0000D2380000}"/>
    <cellStyle name="Linked Cell 12 2 10 2 2" xfId="14547" xr:uid="{00000000-0005-0000-0000-0000D3380000}"/>
    <cellStyle name="Linked Cell 12 2 10 3" xfId="14548" xr:uid="{00000000-0005-0000-0000-0000D4380000}"/>
    <cellStyle name="Linked Cell 12 2 11" xfId="14549" xr:uid="{00000000-0005-0000-0000-0000D5380000}"/>
    <cellStyle name="Linked Cell 12 2 11 2" xfId="14550" xr:uid="{00000000-0005-0000-0000-0000D6380000}"/>
    <cellStyle name="Linked Cell 12 2 11 2 2" xfId="14551" xr:uid="{00000000-0005-0000-0000-0000D7380000}"/>
    <cellStyle name="Linked Cell 12 2 11 3" xfId="14552" xr:uid="{00000000-0005-0000-0000-0000D8380000}"/>
    <cellStyle name="Linked Cell 12 2 12" xfId="14553" xr:uid="{00000000-0005-0000-0000-0000D9380000}"/>
    <cellStyle name="Linked Cell 12 2 12 2" xfId="14554" xr:uid="{00000000-0005-0000-0000-0000DA380000}"/>
    <cellStyle name="Linked Cell 12 2 12 2 2" xfId="14555" xr:uid="{00000000-0005-0000-0000-0000DB380000}"/>
    <cellStyle name="Linked Cell 12 2 12 3" xfId="14556" xr:uid="{00000000-0005-0000-0000-0000DC380000}"/>
    <cellStyle name="Linked Cell 12 2 13" xfId="14557" xr:uid="{00000000-0005-0000-0000-0000DD380000}"/>
    <cellStyle name="Linked Cell 12 2 13 2" xfId="14558" xr:uid="{00000000-0005-0000-0000-0000DE380000}"/>
    <cellStyle name="Linked Cell 12 2 13 2 2" xfId="14559" xr:uid="{00000000-0005-0000-0000-0000DF380000}"/>
    <cellStyle name="Linked Cell 12 2 13 3" xfId="14560" xr:uid="{00000000-0005-0000-0000-0000E0380000}"/>
    <cellStyle name="Linked Cell 12 2 14" xfId="14561" xr:uid="{00000000-0005-0000-0000-0000E1380000}"/>
    <cellStyle name="Linked Cell 12 2 14 2" xfId="14562" xr:uid="{00000000-0005-0000-0000-0000E2380000}"/>
    <cellStyle name="Linked Cell 12 2 15" xfId="14563" xr:uid="{00000000-0005-0000-0000-0000E3380000}"/>
    <cellStyle name="Linked Cell 12 2 2" xfId="14564" xr:uid="{00000000-0005-0000-0000-0000E4380000}"/>
    <cellStyle name="Linked Cell 12 2 2 10" xfId="14565" xr:uid="{00000000-0005-0000-0000-0000E5380000}"/>
    <cellStyle name="Linked Cell 12 2 2 10 2" xfId="14566" xr:uid="{00000000-0005-0000-0000-0000E6380000}"/>
    <cellStyle name="Linked Cell 12 2 2 10 2 2" xfId="14567" xr:uid="{00000000-0005-0000-0000-0000E7380000}"/>
    <cellStyle name="Linked Cell 12 2 2 10 3" xfId="14568" xr:uid="{00000000-0005-0000-0000-0000E8380000}"/>
    <cellStyle name="Linked Cell 12 2 2 11" xfId="14569" xr:uid="{00000000-0005-0000-0000-0000E9380000}"/>
    <cellStyle name="Linked Cell 12 2 2 11 2" xfId="14570" xr:uid="{00000000-0005-0000-0000-0000EA380000}"/>
    <cellStyle name="Linked Cell 12 2 2 11 2 2" xfId="14571" xr:uid="{00000000-0005-0000-0000-0000EB380000}"/>
    <cellStyle name="Linked Cell 12 2 2 11 3" xfId="14572" xr:uid="{00000000-0005-0000-0000-0000EC380000}"/>
    <cellStyle name="Linked Cell 12 2 2 12" xfId="14573" xr:uid="{00000000-0005-0000-0000-0000ED380000}"/>
    <cellStyle name="Linked Cell 12 2 2 12 2" xfId="14574" xr:uid="{00000000-0005-0000-0000-0000EE380000}"/>
    <cellStyle name="Linked Cell 12 2 2 12 2 2" xfId="14575" xr:uid="{00000000-0005-0000-0000-0000EF380000}"/>
    <cellStyle name="Linked Cell 12 2 2 12 3" xfId="14576" xr:uid="{00000000-0005-0000-0000-0000F0380000}"/>
    <cellStyle name="Linked Cell 12 2 2 13" xfId="14577" xr:uid="{00000000-0005-0000-0000-0000F1380000}"/>
    <cellStyle name="Linked Cell 12 2 2 13 2" xfId="14578" xr:uid="{00000000-0005-0000-0000-0000F2380000}"/>
    <cellStyle name="Linked Cell 12 2 2 14" xfId="14579" xr:uid="{00000000-0005-0000-0000-0000F3380000}"/>
    <cellStyle name="Linked Cell 12 2 2 2" xfId="14580" xr:uid="{00000000-0005-0000-0000-0000F4380000}"/>
    <cellStyle name="Linked Cell 12 2 2 2 10" xfId="14581" xr:uid="{00000000-0005-0000-0000-0000F5380000}"/>
    <cellStyle name="Linked Cell 12 2 2 2 10 2" xfId="14582" xr:uid="{00000000-0005-0000-0000-0000F6380000}"/>
    <cellStyle name="Linked Cell 12 2 2 2 10 2 2" xfId="14583" xr:uid="{00000000-0005-0000-0000-0000F7380000}"/>
    <cellStyle name="Linked Cell 12 2 2 2 10 3" xfId="14584" xr:uid="{00000000-0005-0000-0000-0000F8380000}"/>
    <cellStyle name="Linked Cell 12 2 2 2 11" xfId="14585" xr:uid="{00000000-0005-0000-0000-0000F9380000}"/>
    <cellStyle name="Linked Cell 12 2 2 2 11 2" xfId="14586" xr:uid="{00000000-0005-0000-0000-0000FA380000}"/>
    <cellStyle name="Linked Cell 12 2 2 2 11 2 2" xfId="14587" xr:uid="{00000000-0005-0000-0000-0000FB380000}"/>
    <cellStyle name="Linked Cell 12 2 2 2 11 3" xfId="14588" xr:uid="{00000000-0005-0000-0000-0000FC380000}"/>
    <cellStyle name="Linked Cell 12 2 2 2 12" xfId="14589" xr:uid="{00000000-0005-0000-0000-0000FD380000}"/>
    <cellStyle name="Linked Cell 12 2 2 2 12 2" xfId="14590" xr:uid="{00000000-0005-0000-0000-0000FE380000}"/>
    <cellStyle name="Linked Cell 12 2 2 2 13" xfId="14591" xr:uid="{00000000-0005-0000-0000-0000FF380000}"/>
    <cellStyle name="Linked Cell 12 2 2 2 2" xfId="14592" xr:uid="{00000000-0005-0000-0000-000000390000}"/>
    <cellStyle name="Linked Cell 12 2 2 2 2 10" xfId="14593" xr:uid="{00000000-0005-0000-0000-000001390000}"/>
    <cellStyle name="Linked Cell 12 2 2 2 2 10 2" xfId="14594" xr:uid="{00000000-0005-0000-0000-000002390000}"/>
    <cellStyle name="Linked Cell 12 2 2 2 2 10 2 2" xfId="14595" xr:uid="{00000000-0005-0000-0000-000003390000}"/>
    <cellStyle name="Linked Cell 12 2 2 2 2 10 3" xfId="14596" xr:uid="{00000000-0005-0000-0000-000004390000}"/>
    <cellStyle name="Linked Cell 12 2 2 2 2 11" xfId="14597" xr:uid="{00000000-0005-0000-0000-000005390000}"/>
    <cellStyle name="Linked Cell 12 2 2 2 2 11 2" xfId="14598" xr:uid="{00000000-0005-0000-0000-000006390000}"/>
    <cellStyle name="Linked Cell 12 2 2 2 2 12" xfId="14599" xr:uid="{00000000-0005-0000-0000-000007390000}"/>
    <cellStyle name="Linked Cell 12 2 2 2 2 2" xfId="14600" xr:uid="{00000000-0005-0000-0000-000008390000}"/>
    <cellStyle name="Linked Cell 12 2 2 2 2 2 2" xfId="14601" xr:uid="{00000000-0005-0000-0000-000009390000}"/>
    <cellStyle name="Linked Cell 12 2 2 2 2 2 2 2" xfId="14602" xr:uid="{00000000-0005-0000-0000-00000A390000}"/>
    <cellStyle name="Linked Cell 12 2 2 2 2 2 3" xfId="14603" xr:uid="{00000000-0005-0000-0000-00000B390000}"/>
    <cellStyle name="Linked Cell 12 2 2 2 2 3" xfId="14604" xr:uid="{00000000-0005-0000-0000-00000C390000}"/>
    <cellStyle name="Linked Cell 12 2 2 2 2 3 2" xfId="14605" xr:uid="{00000000-0005-0000-0000-00000D390000}"/>
    <cellStyle name="Linked Cell 12 2 2 2 2 3 2 2" xfId="14606" xr:uid="{00000000-0005-0000-0000-00000E390000}"/>
    <cellStyle name="Linked Cell 12 2 2 2 2 3 3" xfId="14607" xr:uid="{00000000-0005-0000-0000-00000F390000}"/>
    <cellStyle name="Linked Cell 12 2 2 2 2 4" xfId="14608" xr:uid="{00000000-0005-0000-0000-000010390000}"/>
    <cellStyle name="Linked Cell 12 2 2 2 2 4 2" xfId="14609" xr:uid="{00000000-0005-0000-0000-000011390000}"/>
    <cellStyle name="Linked Cell 12 2 2 2 2 4 2 2" xfId="14610" xr:uid="{00000000-0005-0000-0000-000012390000}"/>
    <cellStyle name="Linked Cell 12 2 2 2 2 4 3" xfId="14611" xr:uid="{00000000-0005-0000-0000-000013390000}"/>
    <cellStyle name="Linked Cell 12 2 2 2 2 5" xfId="14612" xr:uid="{00000000-0005-0000-0000-000014390000}"/>
    <cellStyle name="Linked Cell 12 2 2 2 2 5 2" xfId="14613" xr:uid="{00000000-0005-0000-0000-000015390000}"/>
    <cellStyle name="Linked Cell 12 2 2 2 2 5 2 2" xfId="14614" xr:uid="{00000000-0005-0000-0000-000016390000}"/>
    <cellStyle name="Linked Cell 12 2 2 2 2 5 3" xfId="14615" xr:uid="{00000000-0005-0000-0000-000017390000}"/>
    <cellStyle name="Linked Cell 12 2 2 2 2 6" xfId="14616" xr:uid="{00000000-0005-0000-0000-000018390000}"/>
    <cellStyle name="Linked Cell 12 2 2 2 2 6 2" xfId="14617" xr:uid="{00000000-0005-0000-0000-000019390000}"/>
    <cellStyle name="Linked Cell 12 2 2 2 2 6 2 2" xfId="14618" xr:uid="{00000000-0005-0000-0000-00001A390000}"/>
    <cellStyle name="Linked Cell 12 2 2 2 2 6 3" xfId="14619" xr:uid="{00000000-0005-0000-0000-00001B390000}"/>
    <cellStyle name="Linked Cell 12 2 2 2 2 7" xfId="14620" xr:uid="{00000000-0005-0000-0000-00001C390000}"/>
    <cellStyle name="Linked Cell 12 2 2 2 2 7 2" xfId="14621" xr:uid="{00000000-0005-0000-0000-00001D390000}"/>
    <cellStyle name="Linked Cell 12 2 2 2 2 7 2 2" xfId="14622" xr:uid="{00000000-0005-0000-0000-00001E390000}"/>
    <cellStyle name="Linked Cell 12 2 2 2 2 7 3" xfId="14623" xr:uid="{00000000-0005-0000-0000-00001F390000}"/>
    <cellStyle name="Linked Cell 12 2 2 2 2 8" xfId="14624" xr:uid="{00000000-0005-0000-0000-000020390000}"/>
    <cellStyle name="Linked Cell 12 2 2 2 2 8 2" xfId="14625" xr:uid="{00000000-0005-0000-0000-000021390000}"/>
    <cellStyle name="Linked Cell 12 2 2 2 2 8 2 2" xfId="14626" xr:uid="{00000000-0005-0000-0000-000022390000}"/>
    <cellStyle name="Linked Cell 12 2 2 2 2 8 3" xfId="14627" xr:uid="{00000000-0005-0000-0000-000023390000}"/>
    <cellStyle name="Linked Cell 12 2 2 2 2 9" xfId="14628" xr:uid="{00000000-0005-0000-0000-000024390000}"/>
    <cellStyle name="Linked Cell 12 2 2 2 2 9 2" xfId="14629" xr:uid="{00000000-0005-0000-0000-000025390000}"/>
    <cellStyle name="Linked Cell 12 2 2 2 2 9 2 2" xfId="14630" xr:uid="{00000000-0005-0000-0000-000026390000}"/>
    <cellStyle name="Linked Cell 12 2 2 2 2 9 3" xfId="14631" xr:uid="{00000000-0005-0000-0000-000027390000}"/>
    <cellStyle name="Linked Cell 12 2 2 2 3" xfId="14632" xr:uid="{00000000-0005-0000-0000-000028390000}"/>
    <cellStyle name="Linked Cell 12 2 2 2 3 10" xfId="14633" xr:uid="{00000000-0005-0000-0000-000029390000}"/>
    <cellStyle name="Linked Cell 12 2 2 2 3 10 2" xfId="14634" xr:uid="{00000000-0005-0000-0000-00002A390000}"/>
    <cellStyle name="Linked Cell 12 2 2 2 3 11" xfId="14635" xr:uid="{00000000-0005-0000-0000-00002B390000}"/>
    <cellStyle name="Linked Cell 12 2 2 2 3 2" xfId="14636" xr:uid="{00000000-0005-0000-0000-00002C390000}"/>
    <cellStyle name="Linked Cell 12 2 2 2 3 2 2" xfId="14637" xr:uid="{00000000-0005-0000-0000-00002D390000}"/>
    <cellStyle name="Linked Cell 12 2 2 2 3 2 2 2" xfId="14638" xr:uid="{00000000-0005-0000-0000-00002E390000}"/>
    <cellStyle name="Linked Cell 12 2 2 2 3 2 3" xfId="14639" xr:uid="{00000000-0005-0000-0000-00002F390000}"/>
    <cellStyle name="Linked Cell 12 2 2 2 3 3" xfId="14640" xr:uid="{00000000-0005-0000-0000-000030390000}"/>
    <cellStyle name="Linked Cell 12 2 2 2 3 3 2" xfId="14641" xr:uid="{00000000-0005-0000-0000-000031390000}"/>
    <cellStyle name="Linked Cell 12 2 2 2 3 3 2 2" xfId="14642" xr:uid="{00000000-0005-0000-0000-000032390000}"/>
    <cellStyle name="Linked Cell 12 2 2 2 3 3 3" xfId="14643" xr:uid="{00000000-0005-0000-0000-000033390000}"/>
    <cellStyle name="Linked Cell 12 2 2 2 3 4" xfId="14644" xr:uid="{00000000-0005-0000-0000-000034390000}"/>
    <cellStyle name="Linked Cell 12 2 2 2 3 4 2" xfId="14645" xr:uid="{00000000-0005-0000-0000-000035390000}"/>
    <cellStyle name="Linked Cell 12 2 2 2 3 4 2 2" xfId="14646" xr:uid="{00000000-0005-0000-0000-000036390000}"/>
    <cellStyle name="Linked Cell 12 2 2 2 3 4 3" xfId="14647" xr:uid="{00000000-0005-0000-0000-000037390000}"/>
    <cellStyle name="Linked Cell 12 2 2 2 3 5" xfId="14648" xr:uid="{00000000-0005-0000-0000-000038390000}"/>
    <cellStyle name="Linked Cell 12 2 2 2 3 5 2" xfId="14649" xr:uid="{00000000-0005-0000-0000-000039390000}"/>
    <cellStyle name="Linked Cell 12 2 2 2 3 5 2 2" xfId="14650" xr:uid="{00000000-0005-0000-0000-00003A390000}"/>
    <cellStyle name="Linked Cell 12 2 2 2 3 5 3" xfId="14651" xr:uid="{00000000-0005-0000-0000-00003B390000}"/>
    <cellStyle name="Linked Cell 12 2 2 2 3 6" xfId="14652" xr:uid="{00000000-0005-0000-0000-00003C390000}"/>
    <cellStyle name="Linked Cell 12 2 2 2 3 6 2" xfId="14653" xr:uid="{00000000-0005-0000-0000-00003D390000}"/>
    <cellStyle name="Linked Cell 12 2 2 2 3 6 2 2" xfId="14654" xr:uid="{00000000-0005-0000-0000-00003E390000}"/>
    <cellStyle name="Linked Cell 12 2 2 2 3 6 3" xfId="14655" xr:uid="{00000000-0005-0000-0000-00003F390000}"/>
    <cellStyle name="Linked Cell 12 2 2 2 3 7" xfId="14656" xr:uid="{00000000-0005-0000-0000-000040390000}"/>
    <cellStyle name="Linked Cell 12 2 2 2 3 7 2" xfId="14657" xr:uid="{00000000-0005-0000-0000-000041390000}"/>
    <cellStyle name="Linked Cell 12 2 2 2 3 7 2 2" xfId="14658" xr:uid="{00000000-0005-0000-0000-000042390000}"/>
    <cellStyle name="Linked Cell 12 2 2 2 3 7 3" xfId="14659" xr:uid="{00000000-0005-0000-0000-000043390000}"/>
    <cellStyle name="Linked Cell 12 2 2 2 3 8" xfId="14660" xr:uid="{00000000-0005-0000-0000-000044390000}"/>
    <cellStyle name="Linked Cell 12 2 2 2 3 8 2" xfId="14661" xr:uid="{00000000-0005-0000-0000-000045390000}"/>
    <cellStyle name="Linked Cell 12 2 2 2 3 8 2 2" xfId="14662" xr:uid="{00000000-0005-0000-0000-000046390000}"/>
    <cellStyle name="Linked Cell 12 2 2 2 3 8 3" xfId="14663" xr:uid="{00000000-0005-0000-0000-000047390000}"/>
    <cellStyle name="Linked Cell 12 2 2 2 3 9" xfId="14664" xr:uid="{00000000-0005-0000-0000-000048390000}"/>
    <cellStyle name="Linked Cell 12 2 2 2 3 9 2" xfId="14665" xr:uid="{00000000-0005-0000-0000-000049390000}"/>
    <cellStyle name="Linked Cell 12 2 2 2 3 9 2 2" xfId="14666" xr:uid="{00000000-0005-0000-0000-00004A390000}"/>
    <cellStyle name="Linked Cell 12 2 2 2 3 9 3" xfId="14667" xr:uid="{00000000-0005-0000-0000-00004B390000}"/>
    <cellStyle name="Linked Cell 12 2 2 2 4" xfId="14668" xr:uid="{00000000-0005-0000-0000-00004C390000}"/>
    <cellStyle name="Linked Cell 12 2 2 2 4 2" xfId="14669" xr:uid="{00000000-0005-0000-0000-00004D390000}"/>
    <cellStyle name="Linked Cell 12 2 2 2 4 2 2" xfId="14670" xr:uid="{00000000-0005-0000-0000-00004E390000}"/>
    <cellStyle name="Linked Cell 12 2 2 2 4 3" xfId="14671" xr:uid="{00000000-0005-0000-0000-00004F390000}"/>
    <cellStyle name="Linked Cell 12 2 2 2 5" xfId="14672" xr:uid="{00000000-0005-0000-0000-000050390000}"/>
    <cellStyle name="Linked Cell 12 2 2 2 5 2" xfId="14673" xr:uid="{00000000-0005-0000-0000-000051390000}"/>
    <cellStyle name="Linked Cell 12 2 2 2 5 2 2" xfId="14674" xr:uid="{00000000-0005-0000-0000-000052390000}"/>
    <cellStyle name="Linked Cell 12 2 2 2 5 3" xfId="14675" xr:uid="{00000000-0005-0000-0000-000053390000}"/>
    <cellStyle name="Linked Cell 12 2 2 2 6" xfId="14676" xr:uid="{00000000-0005-0000-0000-000054390000}"/>
    <cellStyle name="Linked Cell 12 2 2 2 6 2" xfId="14677" xr:uid="{00000000-0005-0000-0000-000055390000}"/>
    <cellStyle name="Linked Cell 12 2 2 2 6 2 2" xfId="14678" xr:uid="{00000000-0005-0000-0000-000056390000}"/>
    <cellStyle name="Linked Cell 12 2 2 2 6 3" xfId="14679" xr:uid="{00000000-0005-0000-0000-000057390000}"/>
    <cellStyle name="Linked Cell 12 2 2 2 7" xfId="14680" xr:uid="{00000000-0005-0000-0000-000058390000}"/>
    <cellStyle name="Linked Cell 12 2 2 2 7 2" xfId="14681" xr:uid="{00000000-0005-0000-0000-000059390000}"/>
    <cellStyle name="Linked Cell 12 2 2 2 7 2 2" xfId="14682" xr:uid="{00000000-0005-0000-0000-00005A390000}"/>
    <cellStyle name="Linked Cell 12 2 2 2 7 3" xfId="14683" xr:uid="{00000000-0005-0000-0000-00005B390000}"/>
    <cellStyle name="Linked Cell 12 2 2 2 8" xfId="14684" xr:uid="{00000000-0005-0000-0000-00005C390000}"/>
    <cellStyle name="Linked Cell 12 2 2 2 8 2" xfId="14685" xr:uid="{00000000-0005-0000-0000-00005D390000}"/>
    <cellStyle name="Linked Cell 12 2 2 2 8 2 2" xfId="14686" xr:uid="{00000000-0005-0000-0000-00005E390000}"/>
    <cellStyle name="Linked Cell 12 2 2 2 8 3" xfId="14687" xr:uid="{00000000-0005-0000-0000-00005F390000}"/>
    <cellStyle name="Linked Cell 12 2 2 2 9" xfId="14688" xr:uid="{00000000-0005-0000-0000-000060390000}"/>
    <cellStyle name="Linked Cell 12 2 2 2 9 2" xfId="14689" xr:uid="{00000000-0005-0000-0000-000061390000}"/>
    <cellStyle name="Linked Cell 12 2 2 2 9 2 2" xfId="14690" xr:uid="{00000000-0005-0000-0000-000062390000}"/>
    <cellStyle name="Linked Cell 12 2 2 2 9 3" xfId="14691" xr:uid="{00000000-0005-0000-0000-000063390000}"/>
    <cellStyle name="Linked Cell 12 2 2 3" xfId="14692" xr:uid="{00000000-0005-0000-0000-000064390000}"/>
    <cellStyle name="Linked Cell 12 2 2 3 10" xfId="14693" xr:uid="{00000000-0005-0000-0000-000065390000}"/>
    <cellStyle name="Linked Cell 12 2 2 3 10 2" xfId="14694" xr:uid="{00000000-0005-0000-0000-000066390000}"/>
    <cellStyle name="Linked Cell 12 2 2 3 10 2 2" xfId="14695" xr:uid="{00000000-0005-0000-0000-000067390000}"/>
    <cellStyle name="Linked Cell 12 2 2 3 10 3" xfId="14696" xr:uid="{00000000-0005-0000-0000-000068390000}"/>
    <cellStyle name="Linked Cell 12 2 2 3 11" xfId="14697" xr:uid="{00000000-0005-0000-0000-000069390000}"/>
    <cellStyle name="Linked Cell 12 2 2 3 11 2" xfId="14698" xr:uid="{00000000-0005-0000-0000-00006A390000}"/>
    <cellStyle name="Linked Cell 12 2 2 3 12" xfId="14699" xr:uid="{00000000-0005-0000-0000-00006B390000}"/>
    <cellStyle name="Linked Cell 12 2 2 3 2" xfId="14700" xr:uid="{00000000-0005-0000-0000-00006C390000}"/>
    <cellStyle name="Linked Cell 12 2 2 3 2 10" xfId="14701" xr:uid="{00000000-0005-0000-0000-00006D390000}"/>
    <cellStyle name="Linked Cell 12 2 2 3 2 10 2" xfId="14702" xr:uid="{00000000-0005-0000-0000-00006E390000}"/>
    <cellStyle name="Linked Cell 12 2 2 3 2 11" xfId="14703" xr:uid="{00000000-0005-0000-0000-00006F390000}"/>
    <cellStyle name="Linked Cell 12 2 2 3 2 2" xfId="14704" xr:uid="{00000000-0005-0000-0000-000070390000}"/>
    <cellStyle name="Linked Cell 12 2 2 3 2 2 2" xfId="14705" xr:uid="{00000000-0005-0000-0000-000071390000}"/>
    <cellStyle name="Linked Cell 12 2 2 3 2 2 2 2" xfId="14706" xr:uid="{00000000-0005-0000-0000-000072390000}"/>
    <cellStyle name="Linked Cell 12 2 2 3 2 2 3" xfId="14707" xr:uid="{00000000-0005-0000-0000-000073390000}"/>
    <cellStyle name="Linked Cell 12 2 2 3 2 3" xfId="14708" xr:uid="{00000000-0005-0000-0000-000074390000}"/>
    <cellStyle name="Linked Cell 12 2 2 3 2 3 2" xfId="14709" xr:uid="{00000000-0005-0000-0000-000075390000}"/>
    <cellStyle name="Linked Cell 12 2 2 3 2 3 2 2" xfId="14710" xr:uid="{00000000-0005-0000-0000-000076390000}"/>
    <cellStyle name="Linked Cell 12 2 2 3 2 3 3" xfId="14711" xr:uid="{00000000-0005-0000-0000-000077390000}"/>
    <cellStyle name="Linked Cell 12 2 2 3 2 4" xfId="14712" xr:uid="{00000000-0005-0000-0000-000078390000}"/>
    <cellStyle name="Linked Cell 12 2 2 3 2 4 2" xfId="14713" xr:uid="{00000000-0005-0000-0000-000079390000}"/>
    <cellStyle name="Linked Cell 12 2 2 3 2 4 2 2" xfId="14714" xr:uid="{00000000-0005-0000-0000-00007A390000}"/>
    <cellStyle name="Linked Cell 12 2 2 3 2 4 3" xfId="14715" xr:uid="{00000000-0005-0000-0000-00007B390000}"/>
    <cellStyle name="Linked Cell 12 2 2 3 2 5" xfId="14716" xr:uid="{00000000-0005-0000-0000-00007C390000}"/>
    <cellStyle name="Linked Cell 12 2 2 3 2 5 2" xfId="14717" xr:uid="{00000000-0005-0000-0000-00007D390000}"/>
    <cellStyle name="Linked Cell 12 2 2 3 2 5 2 2" xfId="14718" xr:uid="{00000000-0005-0000-0000-00007E390000}"/>
    <cellStyle name="Linked Cell 12 2 2 3 2 5 3" xfId="14719" xr:uid="{00000000-0005-0000-0000-00007F390000}"/>
    <cellStyle name="Linked Cell 12 2 2 3 2 6" xfId="14720" xr:uid="{00000000-0005-0000-0000-000080390000}"/>
    <cellStyle name="Linked Cell 12 2 2 3 2 6 2" xfId="14721" xr:uid="{00000000-0005-0000-0000-000081390000}"/>
    <cellStyle name="Linked Cell 12 2 2 3 2 6 2 2" xfId="14722" xr:uid="{00000000-0005-0000-0000-000082390000}"/>
    <cellStyle name="Linked Cell 12 2 2 3 2 6 3" xfId="14723" xr:uid="{00000000-0005-0000-0000-000083390000}"/>
    <cellStyle name="Linked Cell 12 2 2 3 2 7" xfId="14724" xr:uid="{00000000-0005-0000-0000-000084390000}"/>
    <cellStyle name="Linked Cell 12 2 2 3 2 7 2" xfId="14725" xr:uid="{00000000-0005-0000-0000-000085390000}"/>
    <cellStyle name="Linked Cell 12 2 2 3 2 7 2 2" xfId="14726" xr:uid="{00000000-0005-0000-0000-000086390000}"/>
    <cellStyle name="Linked Cell 12 2 2 3 2 7 3" xfId="14727" xr:uid="{00000000-0005-0000-0000-000087390000}"/>
    <cellStyle name="Linked Cell 12 2 2 3 2 8" xfId="14728" xr:uid="{00000000-0005-0000-0000-000088390000}"/>
    <cellStyle name="Linked Cell 12 2 2 3 2 8 2" xfId="14729" xr:uid="{00000000-0005-0000-0000-000089390000}"/>
    <cellStyle name="Linked Cell 12 2 2 3 2 8 2 2" xfId="14730" xr:uid="{00000000-0005-0000-0000-00008A390000}"/>
    <cellStyle name="Linked Cell 12 2 2 3 2 8 3" xfId="14731" xr:uid="{00000000-0005-0000-0000-00008B390000}"/>
    <cellStyle name="Linked Cell 12 2 2 3 2 9" xfId="14732" xr:uid="{00000000-0005-0000-0000-00008C390000}"/>
    <cellStyle name="Linked Cell 12 2 2 3 2 9 2" xfId="14733" xr:uid="{00000000-0005-0000-0000-00008D390000}"/>
    <cellStyle name="Linked Cell 12 2 2 3 2 9 2 2" xfId="14734" xr:uid="{00000000-0005-0000-0000-00008E390000}"/>
    <cellStyle name="Linked Cell 12 2 2 3 2 9 3" xfId="14735" xr:uid="{00000000-0005-0000-0000-00008F390000}"/>
    <cellStyle name="Linked Cell 12 2 2 3 3" xfId="14736" xr:uid="{00000000-0005-0000-0000-000090390000}"/>
    <cellStyle name="Linked Cell 12 2 2 3 3 2" xfId="14737" xr:uid="{00000000-0005-0000-0000-000091390000}"/>
    <cellStyle name="Linked Cell 12 2 2 3 3 2 2" xfId="14738" xr:uid="{00000000-0005-0000-0000-000092390000}"/>
    <cellStyle name="Linked Cell 12 2 2 3 3 3" xfId="14739" xr:uid="{00000000-0005-0000-0000-000093390000}"/>
    <cellStyle name="Linked Cell 12 2 2 3 4" xfId="14740" xr:uid="{00000000-0005-0000-0000-000094390000}"/>
    <cellStyle name="Linked Cell 12 2 2 3 4 2" xfId="14741" xr:uid="{00000000-0005-0000-0000-000095390000}"/>
    <cellStyle name="Linked Cell 12 2 2 3 4 2 2" xfId="14742" xr:uid="{00000000-0005-0000-0000-000096390000}"/>
    <cellStyle name="Linked Cell 12 2 2 3 4 3" xfId="14743" xr:uid="{00000000-0005-0000-0000-000097390000}"/>
    <cellStyle name="Linked Cell 12 2 2 3 5" xfId="14744" xr:uid="{00000000-0005-0000-0000-000098390000}"/>
    <cellStyle name="Linked Cell 12 2 2 3 5 2" xfId="14745" xr:uid="{00000000-0005-0000-0000-000099390000}"/>
    <cellStyle name="Linked Cell 12 2 2 3 5 2 2" xfId="14746" xr:uid="{00000000-0005-0000-0000-00009A390000}"/>
    <cellStyle name="Linked Cell 12 2 2 3 5 3" xfId="14747" xr:uid="{00000000-0005-0000-0000-00009B390000}"/>
    <cellStyle name="Linked Cell 12 2 2 3 6" xfId="14748" xr:uid="{00000000-0005-0000-0000-00009C390000}"/>
    <cellStyle name="Linked Cell 12 2 2 3 6 2" xfId="14749" xr:uid="{00000000-0005-0000-0000-00009D390000}"/>
    <cellStyle name="Linked Cell 12 2 2 3 6 2 2" xfId="14750" xr:uid="{00000000-0005-0000-0000-00009E390000}"/>
    <cellStyle name="Linked Cell 12 2 2 3 6 3" xfId="14751" xr:uid="{00000000-0005-0000-0000-00009F390000}"/>
    <cellStyle name="Linked Cell 12 2 2 3 7" xfId="14752" xr:uid="{00000000-0005-0000-0000-0000A0390000}"/>
    <cellStyle name="Linked Cell 12 2 2 3 7 2" xfId="14753" xr:uid="{00000000-0005-0000-0000-0000A1390000}"/>
    <cellStyle name="Linked Cell 12 2 2 3 7 2 2" xfId="14754" xr:uid="{00000000-0005-0000-0000-0000A2390000}"/>
    <cellStyle name="Linked Cell 12 2 2 3 7 3" xfId="14755" xr:uid="{00000000-0005-0000-0000-0000A3390000}"/>
    <cellStyle name="Linked Cell 12 2 2 3 8" xfId="14756" xr:uid="{00000000-0005-0000-0000-0000A4390000}"/>
    <cellStyle name="Linked Cell 12 2 2 3 8 2" xfId="14757" xr:uid="{00000000-0005-0000-0000-0000A5390000}"/>
    <cellStyle name="Linked Cell 12 2 2 3 8 2 2" xfId="14758" xr:uid="{00000000-0005-0000-0000-0000A6390000}"/>
    <cellStyle name="Linked Cell 12 2 2 3 8 3" xfId="14759" xr:uid="{00000000-0005-0000-0000-0000A7390000}"/>
    <cellStyle name="Linked Cell 12 2 2 3 9" xfId="14760" xr:uid="{00000000-0005-0000-0000-0000A8390000}"/>
    <cellStyle name="Linked Cell 12 2 2 3 9 2" xfId="14761" xr:uid="{00000000-0005-0000-0000-0000A9390000}"/>
    <cellStyle name="Linked Cell 12 2 2 3 9 2 2" xfId="14762" xr:uid="{00000000-0005-0000-0000-0000AA390000}"/>
    <cellStyle name="Linked Cell 12 2 2 3 9 3" xfId="14763" xr:uid="{00000000-0005-0000-0000-0000AB390000}"/>
    <cellStyle name="Linked Cell 12 2 2 4" xfId="14764" xr:uid="{00000000-0005-0000-0000-0000AC390000}"/>
    <cellStyle name="Linked Cell 12 2 2 4 10" xfId="14765" xr:uid="{00000000-0005-0000-0000-0000AD390000}"/>
    <cellStyle name="Linked Cell 12 2 2 4 10 2" xfId="14766" xr:uid="{00000000-0005-0000-0000-0000AE390000}"/>
    <cellStyle name="Linked Cell 12 2 2 4 11" xfId="14767" xr:uid="{00000000-0005-0000-0000-0000AF390000}"/>
    <cellStyle name="Linked Cell 12 2 2 4 2" xfId="14768" xr:uid="{00000000-0005-0000-0000-0000B0390000}"/>
    <cellStyle name="Linked Cell 12 2 2 4 2 2" xfId="14769" xr:uid="{00000000-0005-0000-0000-0000B1390000}"/>
    <cellStyle name="Linked Cell 12 2 2 4 2 2 2" xfId="14770" xr:uid="{00000000-0005-0000-0000-0000B2390000}"/>
    <cellStyle name="Linked Cell 12 2 2 4 2 3" xfId="14771" xr:uid="{00000000-0005-0000-0000-0000B3390000}"/>
    <cellStyle name="Linked Cell 12 2 2 4 3" xfId="14772" xr:uid="{00000000-0005-0000-0000-0000B4390000}"/>
    <cellStyle name="Linked Cell 12 2 2 4 3 2" xfId="14773" xr:uid="{00000000-0005-0000-0000-0000B5390000}"/>
    <cellStyle name="Linked Cell 12 2 2 4 3 2 2" xfId="14774" xr:uid="{00000000-0005-0000-0000-0000B6390000}"/>
    <cellStyle name="Linked Cell 12 2 2 4 3 3" xfId="14775" xr:uid="{00000000-0005-0000-0000-0000B7390000}"/>
    <cellStyle name="Linked Cell 12 2 2 4 4" xfId="14776" xr:uid="{00000000-0005-0000-0000-0000B8390000}"/>
    <cellStyle name="Linked Cell 12 2 2 4 4 2" xfId="14777" xr:uid="{00000000-0005-0000-0000-0000B9390000}"/>
    <cellStyle name="Linked Cell 12 2 2 4 4 2 2" xfId="14778" xr:uid="{00000000-0005-0000-0000-0000BA390000}"/>
    <cellStyle name="Linked Cell 12 2 2 4 4 3" xfId="14779" xr:uid="{00000000-0005-0000-0000-0000BB390000}"/>
    <cellStyle name="Linked Cell 12 2 2 4 5" xfId="14780" xr:uid="{00000000-0005-0000-0000-0000BC390000}"/>
    <cellStyle name="Linked Cell 12 2 2 4 5 2" xfId="14781" xr:uid="{00000000-0005-0000-0000-0000BD390000}"/>
    <cellStyle name="Linked Cell 12 2 2 4 5 2 2" xfId="14782" xr:uid="{00000000-0005-0000-0000-0000BE390000}"/>
    <cellStyle name="Linked Cell 12 2 2 4 5 3" xfId="14783" xr:uid="{00000000-0005-0000-0000-0000BF390000}"/>
    <cellStyle name="Linked Cell 12 2 2 4 6" xfId="14784" xr:uid="{00000000-0005-0000-0000-0000C0390000}"/>
    <cellStyle name="Linked Cell 12 2 2 4 6 2" xfId="14785" xr:uid="{00000000-0005-0000-0000-0000C1390000}"/>
    <cellStyle name="Linked Cell 12 2 2 4 6 2 2" xfId="14786" xr:uid="{00000000-0005-0000-0000-0000C2390000}"/>
    <cellStyle name="Linked Cell 12 2 2 4 6 3" xfId="14787" xr:uid="{00000000-0005-0000-0000-0000C3390000}"/>
    <cellStyle name="Linked Cell 12 2 2 4 7" xfId="14788" xr:uid="{00000000-0005-0000-0000-0000C4390000}"/>
    <cellStyle name="Linked Cell 12 2 2 4 7 2" xfId="14789" xr:uid="{00000000-0005-0000-0000-0000C5390000}"/>
    <cellStyle name="Linked Cell 12 2 2 4 7 2 2" xfId="14790" xr:uid="{00000000-0005-0000-0000-0000C6390000}"/>
    <cellStyle name="Linked Cell 12 2 2 4 7 3" xfId="14791" xr:uid="{00000000-0005-0000-0000-0000C7390000}"/>
    <cellStyle name="Linked Cell 12 2 2 4 8" xfId="14792" xr:uid="{00000000-0005-0000-0000-0000C8390000}"/>
    <cellStyle name="Linked Cell 12 2 2 4 8 2" xfId="14793" xr:uid="{00000000-0005-0000-0000-0000C9390000}"/>
    <cellStyle name="Linked Cell 12 2 2 4 8 2 2" xfId="14794" xr:uid="{00000000-0005-0000-0000-0000CA390000}"/>
    <cellStyle name="Linked Cell 12 2 2 4 8 3" xfId="14795" xr:uid="{00000000-0005-0000-0000-0000CB390000}"/>
    <cellStyle name="Linked Cell 12 2 2 4 9" xfId="14796" xr:uid="{00000000-0005-0000-0000-0000CC390000}"/>
    <cellStyle name="Linked Cell 12 2 2 4 9 2" xfId="14797" xr:uid="{00000000-0005-0000-0000-0000CD390000}"/>
    <cellStyle name="Linked Cell 12 2 2 4 9 2 2" xfId="14798" xr:uid="{00000000-0005-0000-0000-0000CE390000}"/>
    <cellStyle name="Linked Cell 12 2 2 4 9 3" xfId="14799" xr:uid="{00000000-0005-0000-0000-0000CF390000}"/>
    <cellStyle name="Linked Cell 12 2 2 5" xfId="14800" xr:uid="{00000000-0005-0000-0000-0000D0390000}"/>
    <cellStyle name="Linked Cell 12 2 2 5 2" xfId="14801" xr:uid="{00000000-0005-0000-0000-0000D1390000}"/>
    <cellStyle name="Linked Cell 12 2 2 5 2 2" xfId="14802" xr:uid="{00000000-0005-0000-0000-0000D2390000}"/>
    <cellStyle name="Linked Cell 12 2 2 5 3" xfId="14803" xr:uid="{00000000-0005-0000-0000-0000D3390000}"/>
    <cellStyle name="Linked Cell 12 2 2 6" xfId="14804" xr:uid="{00000000-0005-0000-0000-0000D4390000}"/>
    <cellStyle name="Linked Cell 12 2 2 6 2" xfId="14805" xr:uid="{00000000-0005-0000-0000-0000D5390000}"/>
    <cellStyle name="Linked Cell 12 2 2 6 2 2" xfId="14806" xr:uid="{00000000-0005-0000-0000-0000D6390000}"/>
    <cellStyle name="Linked Cell 12 2 2 6 3" xfId="14807" xr:uid="{00000000-0005-0000-0000-0000D7390000}"/>
    <cellStyle name="Linked Cell 12 2 2 7" xfId="14808" xr:uid="{00000000-0005-0000-0000-0000D8390000}"/>
    <cellStyle name="Linked Cell 12 2 2 7 2" xfId="14809" xr:uid="{00000000-0005-0000-0000-0000D9390000}"/>
    <cellStyle name="Linked Cell 12 2 2 7 2 2" xfId="14810" xr:uid="{00000000-0005-0000-0000-0000DA390000}"/>
    <cellStyle name="Linked Cell 12 2 2 7 3" xfId="14811" xr:uid="{00000000-0005-0000-0000-0000DB390000}"/>
    <cellStyle name="Linked Cell 12 2 2 8" xfId="14812" xr:uid="{00000000-0005-0000-0000-0000DC390000}"/>
    <cellStyle name="Linked Cell 12 2 2 8 2" xfId="14813" xr:uid="{00000000-0005-0000-0000-0000DD390000}"/>
    <cellStyle name="Linked Cell 12 2 2 8 2 2" xfId="14814" xr:uid="{00000000-0005-0000-0000-0000DE390000}"/>
    <cellStyle name="Linked Cell 12 2 2 8 3" xfId="14815" xr:uid="{00000000-0005-0000-0000-0000DF390000}"/>
    <cellStyle name="Linked Cell 12 2 2 9" xfId="14816" xr:uid="{00000000-0005-0000-0000-0000E0390000}"/>
    <cellStyle name="Linked Cell 12 2 2 9 2" xfId="14817" xr:uid="{00000000-0005-0000-0000-0000E1390000}"/>
    <cellStyle name="Linked Cell 12 2 2 9 2 2" xfId="14818" xr:uid="{00000000-0005-0000-0000-0000E2390000}"/>
    <cellStyle name="Linked Cell 12 2 2 9 3" xfId="14819" xr:uid="{00000000-0005-0000-0000-0000E3390000}"/>
    <cellStyle name="Linked Cell 12 2 3" xfId="14820" xr:uid="{00000000-0005-0000-0000-0000E4390000}"/>
    <cellStyle name="Linked Cell 12 2 3 10" xfId="14821" xr:uid="{00000000-0005-0000-0000-0000E5390000}"/>
    <cellStyle name="Linked Cell 12 2 3 10 2" xfId="14822" xr:uid="{00000000-0005-0000-0000-0000E6390000}"/>
    <cellStyle name="Linked Cell 12 2 3 10 2 2" xfId="14823" xr:uid="{00000000-0005-0000-0000-0000E7390000}"/>
    <cellStyle name="Linked Cell 12 2 3 10 3" xfId="14824" xr:uid="{00000000-0005-0000-0000-0000E8390000}"/>
    <cellStyle name="Linked Cell 12 2 3 11" xfId="14825" xr:uid="{00000000-0005-0000-0000-0000E9390000}"/>
    <cellStyle name="Linked Cell 12 2 3 11 2" xfId="14826" xr:uid="{00000000-0005-0000-0000-0000EA390000}"/>
    <cellStyle name="Linked Cell 12 2 3 11 2 2" xfId="14827" xr:uid="{00000000-0005-0000-0000-0000EB390000}"/>
    <cellStyle name="Linked Cell 12 2 3 11 3" xfId="14828" xr:uid="{00000000-0005-0000-0000-0000EC390000}"/>
    <cellStyle name="Linked Cell 12 2 3 12" xfId="14829" xr:uid="{00000000-0005-0000-0000-0000ED390000}"/>
    <cellStyle name="Linked Cell 12 2 3 12 2" xfId="14830" xr:uid="{00000000-0005-0000-0000-0000EE390000}"/>
    <cellStyle name="Linked Cell 12 2 3 13" xfId="14831" xr:uid="{00000000-0005-0000-0000-0000EF390000}"/>
    <cellStyle name="Linked Cell 12 2 3 2" xfId="14832" xr:uid="{00000000-0005-0000-0000-0000F0390000}"/>
    <cellStyle name="Linked Cell 12 2 3 2 10" xfId="14833" xr:uid="{00000000-0005-0000-0000-0000F1390000}"/>
    <cellStyle name="Linked Cell 12 2 3 2 10 2" xfId="14834" xr:uid="{00000000-0005-0000-0000-0000F2390000}"/>
    <cellStyle name="Linked Cell 12 2 3 2 10 2 2" xfId="14835" xr:uid="{00000000-0005-0000-0000-0000F3390000}"/>
    <cellStyle name="Linked Cell 12 2 3 2 10 3" xfId="14836" xr:uid="{00000000-0005-0000-0000-0000F4390000}"/>
    <cellStyle name="Linked Cell 12 2 3 2 11" xfId="14837" xr:uid="{00000000-0005-0000-0000-0000F5390000}"/>
    <cellStyle name="Linked Cell 12 2 3 2 11 2" xfId="14838" xr:uid="{00000000-0005-0000-0000-0000F6390000}"/>
    <cellStyle name="Linked Cell 12 2 3 2 12" xfId="14839" xr:uid="{00000000-0005-0000-0000-0000F7390000}"/>
    <cellStyle name="Linked Cell 12 2 3 2 2" xfId="14840" xr:uid="{00000000-0005-0000-0000-0000F8390000}"/>
    <cellStyle name="Linked Cell 12 2 3 2 2 2" xfId="14841" xr:uid="{00000000-0005-0000-0000-0000F9390000}"/>
    <cellStyle name="Linked Cell 12 2 3 2 2 2 2" xfId="14842" xr:uid="{00000000-0005-0000-0000-0000FA390000}"/>
    <cellStyle name="Linked Cell 12 2 3 2 2 3" xfId="14843" xr:uid="{00000000-0005-0000-0000-0000FB390000}"/>
    <cellStyle name="Linked Cell 12 2 3 2 3" xfId="14844" xr:uid="{00000000-0005-0000-0000-0000FC390000}"/>
    <cellStyle name="Linked Cell 12 2 3 2 3 2" xfId="14845" xr:uid="{00000000-0005-0000-0000-0000FD390000}"/>
    <cellStyle name="Linked Cell 12 2 3 2 3 2 2" xfId="14846" xr:uid="{00000000-0005-0000-0000-0000FE390000}"/>
    <cellStyle name="Linked Cell 12 2 3 2 3 3" xfId="14847" xr:uid="{00000000-0005-0000-0000-0000FF390000}"/>
    <cellStyle name="Linked Cell 12 2 3 2 4" xfId="14848" xr:uid="{00000000-0005-0000-0000-0000003A0000}"/>
    <cellStyle name="Linked Cell 12 2 3 2 4 2" xfId="14849" xr:uid="{00000000-0005-0000-0000-0000013A0000}"/>
    <cellStyle name="Linked Cell 12 2 3 2 4 2 2" xfId="14850" xr:uid="{00000000-0005-0000-0000-0000023A0000}"/>
    <cellStyle name="Linked Cell 12 2 3 2 4 3" xfId="14851" xr:uid="{00000000-0005-0000-0000-0000033A0000}"/>
    <cellStyle name="Linked Cell 12 2 3 2 5" xfId="14852" xr:uid="{00000000-0005-0000-0000-0000043A0000}"/>
    <cellStyle name="Linked Cell 12 2 3 2 5 2" xfId="14853" xr:uid="{00000000-0005-0000-0000-0000053A0000}"/>
    <cellStyle name="Linked Cell 12 2 3 2 5 2 2" xfId="14854" xr:uid="{00000000-0005-0000-0000-0000063A0000}"/>
    <cellStyle name="Linked Cell 12 2 3 2 5 3" xfId="14855" xr:uid="{00000000-0005-0000-0000-0000073A0000}"/>
    <cellStyle name="Linked Cell 12 2 3 2 6" xfId="14856" xr:uid="{00000000-0005-0000-0000-0000083A0000}"/>
    <cellStyle name="Linked Cell 12 2 3 2 6 2" xfId="14857" xr:uid="{00000000-0005-0000-0000-0000093A0000}"/>
    <cellStyle name="Linked Cell 12 2 3 2 6 2 2" xfId="14858" xr:uid="{00000000-0005-0000-0000-00000A3A0000}"/>
    <cellStyle name="Linked Cell 12 2 3 2 6 3" xfId="14859" xr:uid="{00000000-0005-0000-0000-00000B3A0000}"/>
    <cellStyle name="Linked Cell 12 2 3 2 7" xfId="14860" xr:uid="{00000000-0005-0000-0000-00000C3A0000}"/>
    <cellStyle name="Linked Cell 12 2 3 2 7 2" xfId="14861" xr:uid="{00000000-0005-0000-0000-00000D3A0000}"/>
    <cellStyle name="Linked Cell 12 2 3 2 7 2 2" xfId="14862" xr:uid="{00000000-0005-0000-0000-00000E3A0000}"/>
    <cellStyle name="Linked Cell 12 2 3 2 7 3" xfId="14863" xr:uid="{00000000-0005-0000-0000-00000F3A0000}"/>
    <cellStyle name="Linked Cell 12 2 3 2 8" xfId="14864" xr:uid="{00000000-0005-0000-0000-0000103A0000}"/>
    <cellStyle name="Linked Cell 12 2 3 2 8 2" xfId="14865" xr:uid="{00000000-0005-0000-0000-0000113A0000}"/>
    <cellStyle name="Linked Cell 12 2 3 2 8 2 2" xfId="14866" xr:uid="{00000000-0005-0000-0000-0000123A0000}"/>
    <cellStyle name="Linked Cell 12 2 3 2 8 3" xfId="14867" xr:uid="{00000000-0005-0000-0000-0000133A0000}"/>
    <cellStyle name="Linked Cell 12 2 3 2 9" xfId="14868" xr:uid="{00000000-0005-0000-0000-0000143A0000}"/>
    <cellStyle name="Linked Cell 12 2 3 2 9 2" xfId="14869" xr:uid="{00000000-0005-0000-0000-0000153A0000}"/>
    <cellStyle name="Linked Cell 12 2 3 2 9 2 2" xfId="14870" xr:uid="{00000000-0005-0000-0000-0000163A0000}"/>
    <cellStyle name="Linked Cell 12 2 3 2 9 3" xfId="14871" xr:uid="{00000000-0005-0000-0000-0000173A0000}"/>
    <cellStyle name="Linked Cell 12 2 3 3" xfId="14872" xr:uid="{00000000-0005-0000-0000-0000183A0000}"/>
    <cellStyle name="Linked Cell 12 2 3 3 10" xfId="14873" xr:uid="{00000000-0005-0000-0000-0000193A0000}"/>
    <cellStyle name="Linked Cell 12 2 3 3 10 2" xfId="14874" xr:uid="{00000000-0005-0000-0000-00001A3A0000}"/>
    <cellStyle name="Linked Cell 12 2 3 3 11" xfId="14875" xr:uid="{00000000-0005-0000-0000-00001B3A0000}"/>
    <cellStyle name="Linked Cell 12 2 3 3 2" xfId="14876" xr:uid="{00000000-0005-0000-0000-00001C3A0000}"/>
    <cellStyle name="Linked Cell 12 2 3 3 2 2" xfId="14877" xr:uid="{00000000-0005-0000-0000-00001D3A0000}"/>
    <cellStyle name="Linked Cell 12 2 3 3 2 2 2" xfId="14878" xr:uid="{00000000-0005-0000-0000-00001E3A0000}"/>
    <cellStyle name="Linked Cell 12 2 3 3 2 3" xfId="14879" xr:uid="{00000000-0005-0000-0000-00001F3A0000}"/>
    <cellStyle name="Linked Cell 12 2 3 3 3" xfId="14880" xr:uid="{00000000-0005-0000-0000-0000203A0000}"/>
    <cellStyle name="Linked Cell 12 2 3 3 3 2" xfId="14881" xr:uid="{00000000-0005-0000-0000-0000213A0000}"/>
    <cellStyle name="Linked Cell 12 2 3 3 3 2 2" xfId="14882" xr:uid="{00000000-0005-0000-0000-0000223A0000}"/>
    <cellStyle name="Linked Cell 12 2 3 3 3 3" xfId="14883" xr:uid="{00000000-0005-0000-0000-0000233A0000}"/>
    <cellStyle name="Linked Cell 12 2 3 3 4" xfId="14884" xr:uid="{00000000-0005-0000-0000-0000243A0000}"/>
    <cellStyle name="Linked Cell 12 2 3 3 4 2" xfId="14885" xr:uid="{00000000-0005-0000-0000-0000253A0000}"/>
    <cellStyle name="Linked Cell 12 2 3 3 4 2 2" xfId="14886" xr:uid="{00000000-0005-0000-0000-0000263A0000}"/>
    <cellStyle name="Linked Cell 12 2 3 3 4 3" xfId="14887" xr:uid="{00000000-0005-0000-0000-0000273A0000}"/>
    <cellStyle name="Linked Cell 12 2 3 3 5" xfId="14888" xr:uid="{00000000-0005-0000-0000-0000283A0000}"/>
    <cellStyle name="Linked Cell 12 2 3 3 5 2" xfId="14889" xr:uid="{00000000-0005-0000-0000-0000293A0000}"/>
    <cellStyle name="Linked Cell 12 2 3 3 5 2 2" xfId="14890" xr:uid="{00000000-0005-0000-0000-00002A3A0000}"/>
    <cellStyle name="Linked Cell 12 2 3 3 5 3" xfId="14891" xr:uid="{00000000-0005-0000-0000-00002B3A0000}"/>
    <cellStyle name="Linked Cell 12 2 3 3 6" xfId="14892" xr:uid="{00000000-0005-0000-0000-00002C3A0000}"/>
    <cellStyle name="Linked Cell 12 2 3 3 6 2" xfId="14893" xr:uid="{00000000-0005-0000-0000-00002D3A0000}"/>
    <cellStyle name="Linked Cell 12 2 3 3 6 2 2" xfId="14894" xr:uid="{00000000-0005-0000-0000-00002E3A0000}"/>
    <cellStyle name="Linked Cell 12 2 3 3 6 3" xfId="14895" xr:uid="{00000000-0005-0000-0000-00002F3A0000}"/>
    <cellStyle name="Linked Cell 12 2 3 3 7" xfId="14896" xr:uid="{00000000-0005-0000-0000-0000303A0000}"/>
    <cellStyle name="Linked Cell 12 2 3 3 7 2" xfId="14897" xr:uid="{00000000-0005-0000-0000-0000313A0000}"/>
    <cellStyle name="Linked Cell 12 2 3 3 7 2 2" xfId="14898" xr:uid="{00000000-0005-0000-0000-0000323A0000}"/>
    <cellStyle name="Linked Cell 12 2 3 3 7 3" xfId="14899" xr:uid="{00000000-0005-0000-0000-0000333A0000}"/>
    <cellStyle name="Linked Cell 12 2 3 3 8" xfId="14900" xr:uid="{00000000-0005-0000-0000-0000343A0000}"/>
    <cellStyle name="Linked Cell 12 2 3 3 8 2" xfId="14901" xr:uid="{00000000-0005-0000-0000-0000353A0000}"/>
    <cellStyle name="Linked Cell 12 2 3 3 8 2 2" xfId="14902" xr:uid="{00000000-0005-0000-0000-0000363A0000}"/>
    <cellStyle name="Linked Cell 12 2 3 3 8 3" xfId="14903" xr:uid="{00000000-0005-0000-0000-0000373A0000}"/>
    <cellStyle name="Linked Cell 12 2 3 3 9" xfId="14904" xr:uid="{00000000-0005-0000-0000-0000383A0000}"/>
    <cellStyle name="Linked Cell 12 2 3 3 9 2" xfId="14905" xr:uid="{00000000-0005-0000-0000-0000393A0000}"/>
    <cellStyle name="Linked Cell 12 2 3 3 9 2 2" xfId="14906" xr:uid="{00000000-0005-0000-0000-00003A3A0000}"/>
    <cellStyle name="Linked Cell 12 2 3 3 9 3" xfId="14907" xr:uid="{00000000-0005-0000-0000-00003B3A0000}"/>
    <cellStyle name="Linked Cell 12 2 3 4" xfId="14908" xr:uid="{00000000-0005-0000-0000-00003C3A0000}"/>
    <cellStyle name="Linked Cell 12 2 3 4 2" xfId="14909" xr:uid="{00000000-0005-0000-0000-00003D3A0000}"/>
    <cellStyle name="Linked Cell 12 2 3 4 2 2" xfId="14910" xr:uid="{00000000-0005-0000-0000-00003E3A0000}"/>
    <cellStyle name="Linked Cell 12 2 3 4 3" xfId="14911" xr:uid="{00000000-0005-0000-0000-00003F3A0000}"/>
    <cellStyle name="Linked Cell 12 2 3 5" xfId="14912" xr:uid="{00000000-0005-0000-0000-0000403A0000}"/>
    <cellStyle name="Linked Cell 12 2 3 5 2" xfId="14913" xr:uid="{00000000-0005-0000-0000-0000413A0000}"/>
    <cellStyle name="Linked Cell 12 2 3 5 2 2" xfId="14914" xr:uid="{00000000-0005-0000-0000-0000423A0000}"/>
    <cellStyle name="Linked Cell 12 2 3 5 3" xfId="14915" xr:uid="{00000000-0005-0000-0000-0000433A0000}"/>
    <cellStyle name="Linked Cell 12 2 3 6" xfId="14916" xr:uid="{00000000-0005-0000-0000-0000443A0000}"/>
    <cellStyle name="Linked Cell 12 2 3 6 2" xfId="14917" xr:uid="{00000000-0005-0000-0000-0000453A0000}"/>
    <cellStyle name="Linked Cell 12 2 3 6 2 2" xfId="14918" xr:uid="{00000000-0005-0000-0000-0000463A0000}"/>
    <cellStyle name="Linked Cell 12 2 3 6 3" xfId="14919" xr:uid="{00000000-0005-0000-0000-0000473A0000}"/>
    <cellStyle name="Linked Cell 12 2 3 7" xfId="14920" xr:uid="{00000000-0005-0000-0000-0000483A0000}"/>
    <cellStyle name="Linked Cell 12 2 3 7 2" xfId="14921" xr:uid="{00000000-0005-0000-0000-0000493A0000}"/>
    <cellStyle name="Linked Cell 12 2 3 7 2 2" xfId="14922" xr:uid="{00000000-0005-0000-0000-00004A3A0000}"/>
    <cellStyle name="Linked Cell 12 2 3 7 3" xfId="14923" xr:uid="{00000000-0005-0000-0000-00004B3A0000}"/>
    <cellStyle name="Linked Cell 12 2 3 8" xfId="14924" xr:uid="{00000000-0005-0000-0000-00004C3A0000}"/>
    <cellStyle name="Linked Cell 12 2 3 8 2" xfId="14925" xr:uid="{00000000-0005-0000-0000-00004D3A0000}"/>
    <cellStyle name="Linked Cell 12 2 3 8 2 2" xfId="14926" xr:uid="{00000000-0005-0000-0000-00004E3A0000}"/>
    <cellStyle name="Linked Cell 12 2 3 8 3" xfId="14927" xr:uid="{00000000-0005-0000-0000-00004F3A0000}"/>
    <cellStyle name="Linked Cell 12 2 3 9" xfId="14928" xr:uid="{00000000-0005-0000-0000-0000503A0000}"/>
    <cellStyle name="Linked Cell 12 2 3 9 2" xfId="14929" xr:uid="{00000000-0005-0000-0000-0000513A0000}"/>
    <cellStyle name="Linked Cell 12 2 3 9 2 2" xfId="14930" xr:uid="{00000000-0005-0000-0000-0000523A0000}"/>
    <cellStyle name="Linked Cell 12 2 3 9 3" xfId="14931" xr:uid="{00000000-0005-0000-0000-0000533A0000}"/>
    <cellStyle name="Linked Cell 12 2 4" xfId="14932" xr:uid="{00000000-0005-0000-0000-0000543A0000}"/>
    <cellStyle name="Linked Cell 12 2 4 10" xfId="14933" xr:uid="{00000000-0005-0000-0000-0000553A0000}"/>
    <cellStyle name="Linked Cell 12 2 4 10 2" xfId="14934" xr:uid="{00000000-0005-0000-0000-0000563A0000}"/>
    <cellStyle name="Linked Cell 12 2 4 10 2 2" xfId="14935" xr:uid="{00000000-0005-0000-0000-0000573A0000}"/>
    <cellStyle name="Linked Cell 12 2 4 10 3" xfId="14936" xr:uid="{00000000-0005-0000-0000-0000583A0000}"/>
    <cellStyle name="Linked Cell 12 2 4 11" xfId="14937" xr:uid="{00000000-0005-0000-0000-0000593A0000}"/>
    <cellStyle name="Linked Cell 12 2 4 11 2" xfId="14938" xr:uid="{00000000-0005-0000-0000-00005A3A0000}"/>
    <cellStyle name="Linked Cell 12 2 4 12" xfId="14939" xr:uid="{00000000-0005-0000-0000-00005B3A0000}"/>
    <cellStyle name="Linked Cell 12 2 4 2" xfId="14940" xr:uid="{00000000-0005-0000-0000-00005C3A0000}"/>
    <cellStyle name="Linked Cell 12 2 4 2 10" xfId="14941" xr:uid="{00000000-0005-0000-0000-00005D3A0000}"/>
    <cellStyle name="Linked Cell 12 2 4 2 10 2" xfId="14942" xr:uid="{00000000-0005-0000-0000-00005E3A0000}"/>
    <cellStyle name="Linked Cell 12 2 4 2 11" xfId="14943" xr:uid="{00000000-0005-0000-0000-00005F3A0000}"/>
    <cellStyle name="Linked Cell 12 2 4 2 2" xfId="14944" xr:uid="{00000000-0005-0000-0000-0000603A0000}"/>
    <cellStyle name="Linked Cell 12 2 4 2 2 2" xfId="14945" xr:uid="{00000000-0005-0000-0000-0000613A0000}"/>
    <cellStyle name="Linked Cell 12 2 4 2 2 2 2" xfId="14946" xr:uid="{00000000-0005-0000-0000-0000623A0000}"/>
    <cellStyle name="Linked Cell 12 2 4 2 2 3" xfId="14947" xr:uid="{00000000-0005-0000-0000-0000633A0000}"/>
    <cellStyle name="Linked Cell 12 2 4 2 3" xfId="14948" xr:uid="{00000000-0005-0000-0000-0000643A0000}"/>
    <cellStyle name="Linked Cell 12 2 4 2 3 2" xfId="14949" xr:uid="{00000000-0005-0000-0000-0000653A0000}"/>
    <cellStyle name="Linked Cell 12 2 4 2 3 2 2" xfId="14950" xr:uid="{00000000-0005-0000-0000-0000663A0000}"/>
    <cellStyle name="Linked Cell 12 2 4 2 3 3" xfId="14951" xr:uid="{00000000-0005-0000-0000-0000673A0000}"/>
    <cellStyle name="Linked Cell 12 2 4 2 4" xfId="14952" xr:uid="{00000000-0005-0000-0000-0000683A0000}"/>
    <cellStyle name="Linked Cell 12 2 4 2 4 2" xfId="14953" xr:uid="{00000000-0005-0000-0000-0000693A0000}"/>
    <cellStyle name="Linked Cell 12 2 4 2 4 2 2" xfId="14954" xr:uid="{00000000-0005-0000-0000-00006A3A0000}"/>
    <cellStyle name="Linked Cell 12 2 4 2 4 3" xfId="14955" xr:uid="{00000000-0005-0000-0000-00006B3A0000}"/>
    <cellStyle name="Linked Cell 12 2 4 2 5" xfId="14956" xr:uid="{00000000-0005-0000-0000-00006C3A0000}"/>
    <cellStyle name="Linked Cell 12 2 4 2 5 2" xfId="14957" xr:uid="{00000000-0005-0000-0000-00006D3A0000}"/>
    <cellStyle name="Linked Cell 12 2 4 2 5 2 2" xfId="14958" xr:uid="{00000000-0005-0000-0000-00006E3A0000}"/>
    <cellStyle name="Linked Cell 12 2 4 2 5 3" xfId="14959" xr:uid="{00000000-0005-0000-0000-00006F3A0000}"/>
    <cellStyle name="Linked Cell 12 2 4 2 6" xfId="14960" xr:uid="{00000000-0005-0000-0000-0000703A0000}"/>
    <cellStyle name="Linked Cell 12 2 4 2 6 2" xfId="14961" xr:uid="{00000000-0005-0000-0000-0000713A0000}"/>
    <cellStyle name="Linked Cell 12 2 4 2 6 2 2" xfId="14962" xr:uid="{00000000-0005-0000-0000-0000723A0000}"/>
    <cellStyle name="Linked Cell 12 2 4 2 6 3" xfId="14963" xr:uid="{00000000-0005-0000-0000-0000733A0000}"/>
    <cellStyle name="Linked Cell 12 2 4 2 7" xfId="14964" xr:uid="{00000000-0005-0000-0000-0000743A0000}"/>
    <cellStyle name="Linked Cell 12 2 4 2 7 2" xfId="14965" xr:uid="{00000000-0005-0000-0000-0000753A0000}"/>
    <cellStyle name="Linked Cell 12 2 4 2 7 2 2" xfId="14966" xr:uid="{00000000-0005-0000-0000-0000763A0000}"/>
    <cellStyle name="Linked Cell 12 2 4 2 7 3" xfId="14967" xr:uid="{00000000-0005-0000-0000-0000773A0000}"/>
    <cellStyle name="Linked Cell 12 2 4 2 8" xfId="14968" xr:uid="{00000000-0005-0000-0000-0000783A0000}"/>
    <cellStyle name="Linked Cell 12 2 4 2 8 2" xfId="14969" xr:uid="{00000000-0005-0000-0000-0000793A0000}"/>
    <cellStyle name="Linked Cell 12 2 4 2 8 2 2" xfId="14970" xr:uid="{00000000-0005-0000-0000-00007A3A0000}"/>
    <cellStyle name="Linked Cell 12 2 4 2 8 3" xfId="14971" xr:uid="{00000000-0005-0000-0000-00007B3A0000}"/>
    <cellStyle name="Linked Cell 12 2 4 2 9" xfId="14972" xr:uid="{00000000-0005-0000-0000-00007C3A0000}"/>
    <cellStyle name="Linked Cell 12 2 4 2 9 2" xfId="14973" xr:uid="{00000000-0005-0000-0000-00007D3A0000}"/>
    <cellStyle name="Linked Cell 12 2 4 2 9 2 2" xfId="14974" xr:uid="{00000000-0005-0000-0000-00007E3A0000}"/>
    <cellStyle name="Linked Cell 12 2 4 2 9 3" xfId="14975" xr:uid="{00000000-0005-0000-0000-00007F3A0000}"/>
    <cellStyle name="Linked Cell 12 2 4 3" xfId="14976" xr:uid="{00000000-0005-0000-0000-0000803A0000}"/>
    <cellStyle name="Linked Cell 12 2 4 3 2" xfId="14977" xr:uid="{00000000-0005-0000-0000-0000813A0000}"/>
    <cellStyle name="Linked Cell 12 2 4 3 2 2" xfId="14978" xr:uid="{00000000-0005-0000-0000-0000823A0000}"/>
    <cellStyle name="Linked Cell 12 2 4 3 3" xfId="14979" xr:uid="{00000000-0005-0000-0000-0000833A0000}"/>
    <cellStyle name="Linked Cell 12 2 4 4" xfId="14980" xr:uid="{00000000-0005-0000-0000-0000843A0000}"/>
    <cellStyle name="Linked Cell 12 2 4 4 2" xfId="14981" xr:uid="{00000000-0005-0000-0000-0000853A0000}"/>
    <cellStyle name="Linked Cell 12 2 4 4 2 2" xfId="14982" xr:uid="{00000000-0005-0000-0000-0000863A0000}"/>
    <cellStyle name="Linked Cell 12 2 4 4 3" xfId="14983" xr:uid="{00000000-0005-0000-0000-0000873A0000}"/>
    <cellStyle name="Linked Cell 12 2 4 5" xfId="14984" xr:uid="{00000000-0005-0000-0000-0000883A0000}"/>
    <cellStyle name="Linked Cell 12 2 4 5 2" xfId="14985" xr:uid="{00000000-0005-0000-0000-0000893A0000}"/>
    <cellStyle name="Linked Cell 12 2 4 5 2 2" xfId="14986" xr:uid="{00000000-0005-0000-0000-00008A3A0000}"/>
    <cellStyle name="Linked Cell 12 2 4 5 3" xfId="14987" xr:uid="{00000000-0005-0000-0000-00008B3A0000}"/>
    <cellStyle name="Linked Cell 12 2 4 6" xfId="14988" xr:uid="{00000000-0005-0000-0000-00008C3A0000}"/>
    <cellStyle name="Linked Cell 12 2 4 6 2" xfId="14989" xr:uid="{00000000-0005-0000-0000-00008D3A0000}"/>
    <cellStyle name="Linked Cell 12 2 4 6 2 2" xfId="14990" xr:uid="{00000000-0005-0000-0000-00008E3A0000}"/>
    <cellStyle name="Linked Cell 12 2 4 6 3" xfId="14991" xr:uid="{00000000-0005-0000-0000-00008F3A0000}"/>
    <cellStyle name="Linked Cell 12 2 4 7" xfId="14992" xr:uid="{00000000-0005-0000-0000-0000903A0000}"/>
    <cellStyle name="Linked Cell 12 2 4 7 2" xfId="14993" xr:uid="{00000000-0005-0000-0000-0000913A0000}"/>
    <cellStyle name="Linked Cell 12 2 4 7 2 2" xfId="14994" xr:uid="{00000000-0005-0000-0000-0000923A0000}"/>
    <cellStyle name="Linked Cell 12 2 4 7 3" xfId="14995" xr:uid="{00000000-0005-0000-0000-0000933A0000}"/>
    <cellStyle name="Linked Cell 12 2 4 8" xfId="14996" xr:uid="{00000000-0005-0000-0000-0000943A0000}"/>
    <cellStyle name="Linked Cell 12 2 4 8 2" xfId="14997" xr:uid="{00000000-0005-0000-0000-0000953A0000}"/>
    <cellStyle name="Linked Cell 12 2 4 8 2 2" xfId="14998" xr:uid="{00000000-0005-0000-0000-0000963A0000}"/>
    <cellStyle name="Linked Cell 12 2 4 8 3" xfId="14999" xr:uid="{00000000-0005-0000-0000-0000973A0000}"/>
    <cellStyle name="Linked Cell 12 2 4 9" xfId="15000" xr:uid="{00000000-0005-0000-0000-0000983A0000}"/>
    <cellStyle name="Linked Cell 12 2 4 9 2" xfId="15001" xr:uid="{00000000-0005-0000-0000-0000993A0000}"/>
    <cellStyle name="Linked Cell 12 2 4 9 2 2" xfId="15002" xr:uid="{00000000-0005-0000-0000-00009A3A0000}"/>
    <cellStyle name="Linked Cell 12 2 4 9 3" xfId="15003" xr:uid="{00000000-0005-0000-0000-00009B3A0000}"/>
    <cellStyle name="Linked Cell 12 2 5" xfId="15004" xr:uid="{00000000-0005-0000-0000-00009C3A0000}"/>
    <cellStyle name="Linked Cell 12 2 5 10" xfId="15005" xr:uid="{00000000-0005-0000-0000-00009D3A0000}"/>
    <cellStyle name="Linked Cell 12 2 5 10 2" xfId="15006" xr:uid="{00000000-0005-0000-0000-00009E3A0000}"/>
    <cellStyle name="Linked Cell 12 2 5 11" xfId="15007" xr:uid="{00000000-0005-0000-0000-00009F3A0000}"/>
    <cellStyle name="Linked Cell 12 2 5 2" xfId="15008" xr:uid="{00000000-0005-0000-0000-0000A03A0000}"/>
    <cellStyle name="Linked Cell 12 2 5 2 2" xfId="15009" xr:uid="{00000000-0005-0000-0000-0000A13A0000}"/>
    <cellStyle name="Linked Cell 12 2 5 2 2 2" xfId="15010" xr:uid="{00000000-0005-0000-0000-0000A23A0000}"/>
    <cellStyle name="Linked Cell 12 2 5 2 3" xfId="15011" xr:uid="{00000000-0005-0000-0000-0000A33A0000}"/>
    <cellStyle name="Linked Cell 12 2 5 3" xfId="15012" xr:uid="{00000000-0005-0000-0000-0000A43A0000}"/>
    <cellStyle name="Linked Cell 12 2 5 3 2" xfId="15013" xr:uid="{00000000-0005-0000-0000-0000A53A0000}"/>
    <cellStyle name="Linked Cell 12 2 5 3 2 2" xfId="15014" xr:uid="{00000000-0005-0000-0000-0000A63A0000}"/>
    <cellStyle name="Linked Cell 12 2 5 3 3" xfId="15015" xr:uid="{00000000-0005-0000-0000-0000A73A0000}"/>
    <cellStyle name="Linked Cell 12 2 5 4" xfId="15016" xr:uid="{00000000-0005-0000-0000-0000A83A0000}"/>
    <cellStyle name="Linked Cell 12 2 5 4 2" xfId="15017" xr:uid="{00000000-0005-0000-0000-0000A93A0000}"/>
    <cellStyle name="Linked Cell 12 2 5 4 2 2" xfId="15018" xr:uid="{00000000-0005-0000-0000-0000AA3A0000}"/>
    <cellStyle name="Linked Cell 12 2 5 4 3" xfId="15019" xr:uid="{00000000-0005-0000-0000-0000AB3A0000}"/>
    <cellStyle name="Linked Cell 12 2 5 5" xfId="15020" xr:uid="{00000000-0005-0000-0000-0000AC3A0000}"/>
    <cellStyle name="Linked Cell 12 2 5 5 2" xfId="15021" xr:uid="{00000000-0005-0000-0000-0000AD3A0000}"/>
    <cellStyle name="Linked Cell 12 2 5 5 2 2" xfId="15022" xr:uid="{00000000-0005-0000-0000-0000AE3A0000}"/>
    <cellStyle name="Linked Cell 12 2 5 5 3" xfId="15023" xr:uid="{00000000-0005-0000-0000-0000AF3A0000}"/>
    <cellStyle name="Linked Cell 12 2 5 6" xfId="15024" xr:uid="{00000000-0005-0000-0000-0000B03A0000}"/>
    <cellStyle name="Linked Cell 12 2 5 6 2" xfId="15025" xr:uid="{00000000-0005-0000-0000-0000B13A0000}"/>
    <cellStyle name="Linked Cell 12 2 5 6 2 2" xfId="15026" xr:uid="{00000000-0005-0000-0000-0000B23A0000}"/>
    <cellStyle name="Linked Cell 12 2 5 6 3" xfId="15027" xr:uid="{00000000-0005-0000-0000-0000B33A0000}"/>
    <cellStyle name="Linked Cell 12 2 5 7" xfId="15028" xr:uid="{00000000-0005-0000-0000-0000B43A0000}"/>
    <cellStyle name="Linked Cell 12 2 5 7 2" xfId="15029" xr:uid="{00000000-0005-0000-0000-0000B53A0000}"/>
    <cellStyle name="Linked Cell 12 2 5 7 2 2" xfId="15030" xr:uid="{00000000-0005-0000-0000-0000B63A0000}"/>
    <cellStyle name="Linked Cell 12 2 5 7 3" xfId="15031" xr:uid="{00000000-0005-0000-0000-0000B73A0000}"/>
    <cellStyle name="Linked Cell 12 2 5 8" xfId="15032" xr:uid="{00000000-0005-0000-0000-0000B83A0000}"/>
    <cellStyle name="Linked Cell 12 2 5 8 2" xfId="15033" xr:uid="{00000000-0005-0000-0000-0000B93A0000}"/>
    <cellStyle name="Linked Cell 12 2 5 8 2 2" xfId="15034" xr:uid="{00000000-0005-0000-0000-0000BA3A0000}"/>
    <cellStyle name="Linked Cell 12 2 5 8 3" xfId="15035" xr:uid="{00000000-0005-0000-0000-0000BB3A0000}"/>
    <cellStyle name="Linked Cell 12 2 5 9" xfId="15036" xr:uid="{00000000-0005-0000-0000-0000BC3A0000}"/>
    <cellStyle name="Linked Cell 12 2 5 9 2" xfId="15037" xr:uid="{00000000-0005-0000-0000-0000BD3A0000}"/>
    <cellStyle name="Linked Cell 12 2 5 9 2 2" xfId="15038" xr:uid="{00000000-0005-0000-0000-0000BE3A0000}"/>
    <cellStyle name="Linked Cell 12 2 5 9 3" xfId="15039" xr:uid="{00000000-0005-0000-0000-0000BF3A0000}"/>
    <cellStyle name="Linked Cell 12 2 6" xfId="15040" xr:uid="{00000000-0005-0000-0000-0000C03A0000}"/>
    <cellStyle name="Linked Cell 12 2 6 2" xfId="15041" xr:uid="{00000000-0005-0000-0000-0000C13A0000}"/>
    <cellStyle name="Linked Cell 12 2 6 2 2" xfId="15042" xr:uid="{00000000-0005-0000-0000-0000C23A0000}"/>
    <cellStyle name="Linked Cell 12 2 6 3" xfId="15043" xr:uid="{00000000-0005-0000-0000-0000C33A0000}"/>
    <cellStyle name="Linked Cell 12 2 7" xfId="15044" xr:uid="{00000000-0005-0000-0000-0000C43A0000}"/>
    <cellStyle name="Linked Cell 12 2 7 2" xfId="15045" xr:uid="{00000000-0005-0000-0000-0000C53A0000}"/>
    <cellStyle name="Linked Cell 12 2 7 2 2" xfId="15046" xr:uid="{00000000-0005-0000-0000-0000C63A0000}"/>
    <cellStyle name="Linked Cell 12 2 7 3" xfId="15047" xr:uid="{00000000-0005-0000-0000-0000C73A0000}"/>
    <cellStyle name="Linked Cell 12 2 8" xfId="15048" xr:uid="{00000000-0005-0000-0000-0000C83A0000}"/>
    <cellStyle name="Linked Cell 12 2 8 2" xfId="15049" xr:uid="{00000000-0005-0000-0000-0000C93A0000}"/>
    <cellStyle name="Linked Cell 12 2 8 2 2" xfId="15050" xr:uid="{00000000-0005-0000-0000-0000CA3A0000}"/>
    <cellStyle name="Linked Cell 12 2 8 3" xfId="15051" xr:uid="{00000000-0005-0000-0000-0000CB3A0000}"/>
    <cellStyle name="Linked Cell 12 2 9" xfId="15052" xr:uid="{00000000-0005-0000-0000-0000CC3A0000}"/>
    <cellStyle name="Linked Cell 12 2 9 2" xfId="15053" xr:uid="{00000000-0005-0000-0000-0000CD3A0000}"/>
    <cellStyle name="Linked Cell 12 2 9 2 2" xfId="15054" xr:uid="{00000000-0005-0000-0000-0000CE3A0000}"/>
    <cellStyle name="Linked Cell 12 2 9 3" xfId="15055" xr:uid="{00000000-0005-0000-0000-0000CF3A0000}"/>
    <cellStyle name="Linked Cell 12 3" xfId="15056" xr:uid="{00000000-0005-0000-0000-0000D03A0000}"/>
    <cellStyle name="Linked Cell 12 3 10" xfId="15057" xr:uid="{00000000-0005-0000-0000-0000D13A0000}"/>
    <cellStyle name="Linked Cell 12 3 10 2" xfId="15058" xr:uid="{00000000-0005-0000-0000-0000D23A0000}"/>
    <cellStyle name="Linked Cell 12 3 10 2 2" xfId="15059" xr:uid="{00000000-0005-0000-0000-0000D33A0000}"/>
    <cellStyle name="Linked Cell 12 3 10 3" xfId="15060" xr:uid="{00000000-0005-0000-0000-0000D43A0000}"/>
    <cellStyle name="Linked Cell 12 3 11" xfId="15061" xr:uid="{00000000-0005-0000-0000-0000D53A0000}"/>
    <cellStyle name="Linked Cell 12 3 11 2" xfId="15062" xr:uid="{00000000-0005-0000-0000-0000D63A0000}"/>
    <cellStyle name="Linked Cell 12 3 11 2 2" xfId="15063" xr:uid="{00000000-0005-0000-0000-0000D73A0000}"/>
    <cellStyle name="Linked Cell 12 3 11 3" xfId="15064" xr:uid="{00000000-0005-0000-0000-0000D83A0000}"/>
    <cellStyle name="Linked Cell 12 3 12" xfId="15065" xr:uid="{00000000-0005-0000-0000-0000D93A0000}"/>
    <cellStyle name="Linked Cell 12 3 12 2" xfId="15066" xr:uid="{00000000-0005-0000-0000-0000DA3A0000}"/>
    <cellStyle name="Linked Cell 12 3 12 2 2" xfId="15067" xr:uid="{00000000-0005-0000-0000-0000DB3A0000}"/>
    <cellStyle name="Linked Cell 12 3 12 3" xfId="15068" xr:uid="{00000000-0005-0000-0000-0000DC3A0000}"/>
    <cellStyle name="Linked Cell 12 3 13" xfId="15069" xr:uid="{00000000-0005-0000-0000-0000DD3A0000}"/>
    <cellStyle name="Linked Cell 12 3 13 2" xfId="15070" xr:uid="{00000000-0005-0000-0000-0000DE3A0000}"/>
    <cellStyle name="Linked Cell 12 3 14" xfId="15071" xr:uid="{00000000-0005-0000-0000-0000DF3A0000}"/>
    <cellStyle name="Linked Cell 12 3 2" xfId="15072" xr:uid="{00000000-0005-0000-0000-0000E03A0000}"/>
    <cellStyle name="Linked Cell 12 3 2 10" xfId="15073" xr:uid="{00000000-0005-0000-0000-0000E13A0000}"/>
    <cellStyle name="Linked Cell 12 3 2 10 2" xfId="15074" xr:uid="{00000000-0005-0000-0000-0000E23A0000}"/>
    <cellStyle name="Linked Cell 12 3 2 10 2 2" xfId="15075" xr:uid="{00000000-0005-0000-0000-0000E33A0000}"/>
    <cellStyle name="Linked Cell 12 3 2 10 3" xfId="15076" xr:uid="{00000000-0005-0000-0000-0000E43A0000}"/>
    <cellStyle name="Linked Cell 12 3 2 11" xfId="15077" xr:uid="{00000000-0005-0000-0000-0000E53A0000}"/>
    <cellStyle name="Linked Cell 12 3 2 11 2" xfId="15078" xr:uid="{00000000-0005-0000-0000-0000E63A0000}"/>
    <cellStyle name="Linked Cell 12 3 2 11 2 2" xfId="15079" xr:uid="{00000000-0005-0000-0000-0000E73A0000}"/>
    <cellStyle name="Linked Cell 12 3 2 11 3" xfId="15080" xr:uid="{00000000-0005-0000-0000-0000E83A0000}"/>
    <cellStyle name="Linked Cell 12 3 2 12" xfId="15081" xr:uid="{00000000-0005-0000-0000-0000E93A0000}"/>
    <cellStyle name="Linked Cell 12 3 2 12 2" xfId="15082" xr:uid="{00000000-0005-0000-0000-0000EA3A0000}"/>
    <cellStyle name="Linked Cell 12 3 2 13" xfId="15083" xr:uid="{00000000-0005-0000-0000-0000EB3A0000}"/>
    <cellStyle name="Linked Cell 12 3 2 2" xfId="15084" xr:uid="{00000000-0005-0000-0000-0000EC3A0000}"/>
    <cellStyle name="Linked Cell 12 3 2 2 10" xfId="15085" xr:uid="{00000000-0005-0000-0000-0000ED3A0000}"/>
    <cellStyle name="Linked Cell 12 3 2 2 10 2" xfId="15086" xr:uid="{00000000-0005-0000-0000-0000EE3A0000}"/>
    <cellStyle name="Linked Cell 12 3 2 2 10 2 2" xfId="15087" xr:uid="{00000000-0005-0000-0000-0000EF3A0000}"/>
    <cellStyle name="Linked Cell 12 3 2 2 10 3" xfId="15088" xr:uid="{00000000-0005-0000-0000-0000F03A0000}"/>
    <cellStyle name="Linked Cell 12 3 2 2 11" xfId="15089" xr:uid="{00000000-0005-0000-0000-0000F13A0000}"/>
    <cellStyle name="Linked Cell 12 3 2 2 11 2" xfId="15090" xr:uid="{00000000-0005-0000-0000-0000F23A0000}"/>
    <cellStyle name="Linked Cell 12 3 2 2 12" xfId="15091" xr:uid="{00000000-0005-0000-0000-0000F33A0000}"/>
    <cellStyle name="Linked Cell 12 3 2 2 2" xfId="15092" xr:uid="{00000000-0005-0000-0000-0000F43A0000}"/>
    <cellStyle name="Linked Cell 12 3 2 2 2 2" xfId="15093" xr:uid="{00000000-0005-0000-0000-0000F53A0000}"/>
    <cellStyle name="Linked Cell 12 3 2 2 2 2 2" xfId="15094" xr:uid="{00000000-0005-0000-0000-0000F63A0000}"/>
    <cellStyle name="Linked Cell 12 3 2 2 2 3" xfId="15095" xr:uid="{00000000-0005-0000-0000-0000F73A0000}"/>
    <cellStyle name="Linked Cell 12 3 2 2 3" xfId="15096" xr:uid="{00000000-0005-0000-0000-0000F83A0000}"/>
    <cellStyle name="Linked Cell 12 3 2 2 3 2" xfId="15097" xr:uid="{00000000-0005-0000-0000-0000F93A0000}"/>
    <cellStyle name="Linked Cell 12 3 2 2 3 2 2" xfId="15098" xr:uid="{00000000-0005-0000-0000-0000FA3A0000}"/>
    <cellStyle name="Linked Cell 12 3 2 2 3 3" xfId="15099" xr:uid="{00000000-0005-0000-0000-0000FB3A0000}"/>
    <cellStyle name="Linked Cell 12 3 2 2 4" xfId="15100" xr:uid="{00000000-0005-0000-0000-0000FC3A0000}"/>
    <cellStyle name="Linked Cell 12 3 2 2 4 2" xfId="15101" xr:uid="{00000000-0005-0000-0000-0000FD3A0000}"/>
    <cellStyle name="Linked Cell 12 3 2 2 4 2 2" xfId="15102" xr:uid="{00000000-0005-0000-0000-0000FE3A0000}"/>
    <cellStyle name="Linked Cell 12 3 2 2 4 3" xfId="15103" xr:uid="{00000000-0005-0000-0000-0000FF3A0000}"/>
    <cellStyle name="Linked Cell 12 3 2 2 5" xfId="15104" xr:uid="{00000000-0005-0000-0000-0000003B0000}"/>
    <cellStyle name="Linked Cell 12 3 2 2 5 2" xfId="15105" xr:uid="{00000000-0005-0000-0000-0000013B0000}"/>
    <cellStyle name="Linked Cell 12 3 2 2 5 2 2" xfId="15106" xr:uid="{00000000-0005-0000-0000-0000023B0000}"/>
    <cellStyle name="Linked Cell 12 3 2 2 5 3" xfId="15107" xr:uid="{00000000-0005-0000-0000-0000033B0000}"/>
    <cellStyle name="Linked Cell 12 3 2 2 6" xfId="15108" xr:uid="{00000000-0005-0000-0000-0000043B0000}"/>
    <cellStyle name="Linked Cell 12 3 2 2 6 2" xfId="15109" xr:uid="{00000000-0005-0000-0000-0000053B0000}"/>
    <cellStyle name="Linked Cell 12 3 2 2 6 2 2" xfId="15110" xr:uid="{00000000-0005-0000-0000-0000063B0000}"/>
    <cellStyle name="Linked Cell 12 3 2 2 6 3" xfId="15111" xr:uid="{00000000-0005-0000-0000-0000073B0000}"/>
    <cellStyle name="Linked Cell 12 3 2 2 7" xfId="15112" xr:uid="{00000000-0005-0000-0000-0000083B0000}"/>
    <cellStyle name="Linked Cell 12 3 2 2 7 2" xfId="15113" xr:uid="{00000000-0005-0000-0000-0000093B0000}"/>
    <cellStyle name="Linked Cell 12 3 2 2 7 2 2" xfId="15114" xr:uid="{00000000-0005-0000-0000-00000A3B0000}"/>
    <cellStyle name="Linked Cell 12 3 2 2 7 3" xfId="15115" xr:uid="{00000000-0005-0000-0000-00000B3B0000}"/>
    <cellStyle name="Linked Cell 12 3 2 2 8" xfId="15116" xr:uid="{00000000-0005-0000-0000-00000C3B0000}"/>
    <cellStyle name="Linked Cell 12 3 2 2 8 2" xfId="15117" xr:uid="{00000000-0005-0000-0000-00000D3B0000}"/>
    <cellStyle name="Linked Cell 12 3 2 2 8 2 2" xfId="15118" xr:uid="{00000000-0005-0000-0000-00000E3B0000}"/>
    <cellStyle name="Linked Cell 12 3 2 2 8 3" xfId="15119" xr:uid="{00000000-0005-0000-0000-00000F3B0000}"/>
    <cellStyle name="Linked Cell 12 3 2 2 9" xfId="15120" xr:uid="{00000000-0005-0000-0000-0000103B0000}"/>
    <cellStyle name="Linked Cell 12 3 2 2 9 2" xfId="15121" xr:uid="{00000000-0005-0000-0000-0000113B0000}"/>
    <cellStyle name="Linked Cell 12 3 2 2 9 2 2" xfId="15122" xr:uid="{00000000-0005-0000-0000-0000123B0000}"/>
    <cellStyle name="Linked Cell 12 3 2 2 9 3" xfId="15123" xr:uid="{00000000-0005-0000-0000-0000133B0000}"/>
    <cellStyle name="Linked Cell 12 3 2 3" xfId="15124" xr:uid="{00000000-0005-0000-0000-0000143B0000}"/>
    <cellStyle name="Linked Cell 12 3 2 3 10" xfId="15125" xr:uid="{00000000-0005-0000-0000-0000153B0000}"/>
    <cellStyle name="Linked Cell 12 3 2 3 10 2" xfId="15126" xr:uid="{00000000-0005-0000-0000-0000163B0000}"/>
    <cellStyle name="Linked Cell 12 3 2 3 11" xfId="15127" xr:uid="{00000000-0005-0000-0000-0000173B0000}"/>
    <cellStyle name="Linked Cell 12 3 2 3 2" xfId="15128" xr:uid="{00000000-0005-0000-0000-0000183B0000}"/>
    <cellStyle name="Linked Cell 12 3 2 3 2 2" xfId="15129" xr:uid="{00000000-0005-0000-0000-0000193B0000}"/>
    <cellStyle name="Linked Cell 12 3 2 3 2 2 2" xfId="15130" xr:uid="{00000000-0005-0000-0000-00001A3B0000}"/>
    <cellStyle name="Linked Cell 12 3 2 3 2 3" xfId="15131" xr:uid="{00000000-0005-0000-0000-00001B3B0000}"/>
    <cellStyle name="Linked Cell 12 3 2 3 3" xfId="15132" xr:uid="{00000000-0005-0000-0000-00001C3B0000}"/>
    <cellStyle name="Linked Cell 12 3 2 3 3 2" xfId="15133" xr:uid="{00000000-0005-0000-0000-00001D3B0000}"/>
    <cellStyle name="Linked Cell 12 3 2 3 3 2 2" xfId="15134" xr:uid="{00000000-0005-0000-0000-00001E3B0000}"/>
    <cellStyle name="Linked Cell 12 3 2 3 3 3" xfId="15135" xr:uid="{00000000-0005-0000-0000-00001F3B0000}"/>
    <cellStyle name="Linked Cell 12 3 2 3 4" xfId="15136" xr:uid="{00000000-0005-0000-0000-0000203B0000}"/>
    <cellStyle name="Linked Cell 12 3 2 3 4 2" xfId="15137" xr:uid="{00000000-0005-0000-0000-0000213B0000}"/>
    <cellStyle name="Linked Cell 12 3 2 3 4 2 2" xfId="15138" xr:uid="{00000000-0005-0000-0000-0000223B0000}"/>
    <cellStyle name="Linked Cell 12 3 2 3 4 3" xfId="15139" xr:uid="{00000000-0005-0000-0000-0000233B0000}"/>
    <cellStyle name="Linked Cell 12 3 2 3 5" xfId="15140" xr:uid="{00000000-0005-0000-0000-0000243B0000}"/>
    <cellStyle name="Linked Cell 12 3 2 3 5 2" xfId="15141" xr:uid="{00000000-0005-0000-0000-0000253B0000}"/>
    <cellStyle name="Linked Cell 12 3 2 3 5 2 2" xfId="15142" xr:uid="{00000000-0005-0000-0000-0000263B0000}"/>
    <cellStyle name="Linked Cell 12 3 2 3 5 3" xfId="15143" xr:uid="{00000000-0005-0000-0000-0000273B0000}"/>
    <cellStyle name="Linked Cell 12 3 2 3 6" xfId="15144" xr:uid="{00000000-0005-0000-0000-0000283B0000}"/>
    <cellStyle name="Linked Cell 12 3 2 3 6 2" xfId="15145" xr:uid="{00000000-0005-0000-0000-0000293B0000}"/>
    <cellStyle name="Linked Cell 12 3 2 3 6 2 2" xfId="15146" xr:uid="{00000000-0005-0000-0000-00002A3B0000}"/>
    <cellStyle name="Linked Cell 12 3 2 3 6 3" xfId="15147" xr:uid="{00000000-0005-0000-0000-00002B3B0000}"/>
    <cellStyle name="Linked Cell 12 3 2 3 7" xfId="15148" xr:uid="{00000000-0005-0000-0000-00002C3B0000}"/>
    <cellStyle name="Linked Cell 12 3 2 3 7 2" xfId="15149" xr:uid="{00000000-0005-0000-0000-00002D3B0000}"/>
    <cellStyle name="Linked Cell 12 3 2 3 7 2 2" xfId="15150" xr:uid="{00000000-0005-0000-0000-00002E3B0000}"/>
    <cellStyle name="Linked Cell 12 3 2 3 7 3" xfId="15151" xr:uid="{00000000-0005-0000-0000-00002F3B0000}"/>
    <cellStyle name="Linked Cell 12 3 2 3 8" xfId="15152" xr:uid="{00000000-0005-0000-0000-0000303B0000}"/>
    <cellStyle name="Linked Cell 12 3 2 3 8 2" xfId="15153" xr:uid="{00000000-0005-0000-0000-0000313B0000}"/>
    <cellStyle name="Linked Cell 12 3 2 3 8 2 2" xfId="15154" xr:uid="{00000000-0005-0000-0000-0000323B0000}"/>
    <cellStyle name="Linked Cell 12 3 2 3 8 3" xfId="15155" xr:uid="{00000000-0005-0000-0000-0000333B0000}"/>
    <cellStyle name="Linked Cell 12 3 2 3 9" xfId="15156" xr:uid="{00000000-0005-0000-0000-0000343B0000}"/>
    <cellStyle name="Linked Cell 12 3 2 3 9 2" xfId="15157" xr:uid="{00000000-0005-0000-0000-0000353B0000}"/>
    <cellStyle name="Linked Cell 12 3 2 3 9 2 2" xfId="15158" xr:uid="{00000000-0005-0000-0000-0000363B0000}"/>
    <cellStyle name="Linked Cell 12 3 2 3 9 3" xfId="15159" xr:uid="{00000000-0005-0000-0000-0000373B0000}"/>
    <cellStyle name="Linked Cell 12 3 2 4" xfId="15160" xr:uid="{00000000-0005-0000-0000-0000383B0000}"/>
    <cellStyle name="Linked Cell 12 3 2 4 2" xfId="15161" xr:uid="{00000000-0005-0000-0000-0000393B0000}"/>
    <cellStyle name="Linked Cell 12 3 2 4 2 2" xfId="15162" xr:uid="{00000000-0005-0000-0000-00003A3B0000}"/>
    <cellStyle name="Linked Cell 12 3 2 4 3" xfId="15163" xr:uid="{00000000-0005-0000-0000-00003B3B0000}"/>
    <cellStyle name="Linked Cell 12 3 2 5" xfId="15164" xr:uid="{00000000-0005-0000-0000-00003C3B0000}"/>
    <cellStyle name="Linked Cell 12 3 2 5 2" xfId="15165" xr:uid="{00000000-0005-0000-0000-00003D3B0000}"/>
    <cellStyle name="Linked Cell 12 3 2 5 2 2" xfId="15166" xr:uid="{00000000-0005-0000-0000-00003E3B0000}"/>
    <cellStyle name="Linked Cell 12 3 2 5 3" xfId="15167" xr:uid="{00000000-0005-0000-0000-00003F3B0000}"/>
    <cellStyle name="Linked Cell 12 3 2 6" xfId="15168" xr:uid="{00000000-0005-0000-0000-0000403B0000}"/>
    <cellStyle name="Linked Cell 12 3 2 6 2" xfId="15169" xr:uid="{00000000-0005-0000-0000-0000413B0000}"/>
    <cellStyle name="Linked Cell 12 3 2 6 2 2" xfId="15170" xr:uid="{00000000-0005-0000-0000-0000423B0000}"/>
    <cellStyle name="Linked Cell 12 3 2 6 3" xfId="15171" xr:uid="{00000000-0005-0000-0000-0000433B0000}"/>
    <cellStyle name="Linked Cell 12 3 2 7" xfId="15172" xr:uid="{00000000-0005-0000-0000-0000443B0000}"/>
    <cellStyle name="Linked Cell 12 3 2 7 2" xfId="15173" xr:uid="{00000000-0005-0000-0000-0000453B0000}"/>
    <cellStyle name="Linked Cell 12 3 2 7 2 2" xfId="15174" xr:uid="{00000000-0005-0000-0000-0000463B0000}"/>
    <cellStyle name="Linked Cell 12 3 2 7 3" xfId="15175" xr:uid="{00000000-0005-0000-0000-0000473B0000}"/>
    <cellStyle name="Linked Cell 12 3 2 8" xfId="15176" xr:uid="{00000000-0005-0000-0000-0000483B0000}"/>
    <cellStyle name="Linked Cell 12 3 2 8 2" xfId="15177" xr:uid="{00000000-0005-0000-0000-0000493B0000}"/>
    <cellStyle name="Linked Cell 12 3 2 8 2 2" xfId="15178" xr:uid="{00000000-0005-0000-0000-00004A3B0000}"/>
    <cellStyle name="Linked Cell 12 3 2 8 3" xfId="15179" xr:uid="{00000000-0005-0000-0000-00004B3B0000}"/>
    <cellStyle name="Linked Cell 12 3 2 9" xfId="15180" xr:uid="{00000000-0005-0000-0000-00004C3B0000}"/>
    <cellStyle name="Linked Cell 12 3 2 9 2" xfId="15181" xr:uid="{00000000-0005-0000-0000-00004D3B0000}"/>
    <cellStyle name="Linked Cell 12 3 2 9 2 2" xfId="15182" xr:uid="{00000000-0005-0000-0000-00004E3B0000}"/>
    <cellStyle name="Linked Cell 12 3 2 9 3" xfId="15183" xr:uid="{00000000-0005-0000-0000-00004F3B0000}"/>
    <cellStyle name="Linked Cell 12 3 3" xfId="15184" xr:uid="{00000000-0005-0000-0000-0000503B0000}"/>
    <cellStyle name="Linked Cell 12 3 3 10" xfId="15185" xr:uid="{00000000-0005-0000-0000-0000513B0000}"/>
    <cellStyle name="Linked Cell 12 3 3 10 2" xfId="15186" xr:uid="{00000000-0005-0000-0000-0000523B0000}"/>
    <cellStyle name="Linked Cell 12 3 3 10 2 2" xfId="15187" xr:uid="{00000000-0005-0000-0000-0000533B0000}"/>
    <cellStyle name="Linked Cell 12 3 3 10 3" xfId="15188" xr:uid="{00000000-0005-0000-0000-0000543B0000}"/>
    <cellStyle name="Linked Cell 12 3 3 11" xfId="15189" xr:uid="{00000000-0005-0000-0000-0000553B0000}"/>
    <cellStyle name="Linked Cell 12 3 3 11 2" xfId="15190" xr:uid="{00000000-0005-0000-0000-0000563B0000}"/>
    <cellStyle name="Linked Cell 12 3 3 12" xfId="15191" xr:uid="{00000000-0005-0000-0000-0000573B0000}"/>
    <cellStyle name="Linked Cell 12 3 3 2" xfId="15192" xr:uid="{00000000-0005-0000-0000-0000583B0000}"/>
    <cellStyle name="Linked Cell 12 3 3 2 10" xfId="15193" xr:uid="{00000000-0005-0000-0000-0000593B0000}"/>
    <cellStyle name="Linked Cell 12 3 3 2 10 2" xfId="15194" xr:uid="{00000000-0005-0000-0000-00005A3B0000}"/>
    <cellStyle name="Linked Cell 12 3 3 2 11" xfId="15195" xr:uid="{00000000-0005-0000-0000-00005B3B0000}"/>
    <cellStyle name="Linked Cell 12 3 3 2 2" xfId="15196" xr:uid="{00000000-0005-0000-0000-00005C3B0000}"/>
    <cellStyle name="Linked Cell 12 3 3 2 2 2" xfId="15197" xr:uid="{00000000-0005-0000-0000-00005D3B0000}"/>
    <cellStyle name="Linked Cell 12 3 3 2 2 2 2" xfId="15198" xr:uid="{00000000-0005-0000-0000-00005E3B0000}"/>
    <cellStyle name="Linked Cell 12 3 3 2 2 3" xfId="15199" xr:uid="{00000000-0005-0000-0000-00005F3B0000}"/>
    <cellStyle name="Linked Cell 12 3 3 2 3" xfId="15200" xr:uid="{00000000-0005-0000-0000-0000603B0000}"/>
    <cellStyle name="Linked Cell 12 3 3 2 3 2" xfId="15201" xr:uid="{00000000-0005-0000-0000-0000613B0000}"/>
    <cellStyle name="Linked Cell 12 3 3 2 3 2 2" xfId="15202" xr:uid="{00000000-0005-0000-0000-0000623B0000}"/>
    <cellStyle name="Linked Cell 12 3 3 2 3 3" xfId="15203" xr:uid="{00000000-0005-0000-0000-0000633B0000}"/>
    <cellStyle name="Linked Cell 12 3 3 2 4" xfId="15204" xr:uid="{00000000-0005-0000-0000-0000643B0000}"/>
    <cellStyle name="Linked Cell 12 3 3 2 4 2" xfId="15205" xr:uid="{00000000-0005-0000-0000-0000653B0000}"/>
    <cellStyle name="Linked Cell 12 3 3 2 4 2 2" xfId="15206" xr:uid="{00000000-0005-0000-0000-0000663B0000}"/>
    <cellStyle name="Linked Cell 12 3 3 2 4 3" xfId="15207" xr:uid="{00000000-0005-0000-0000-0000673B0000}"/>
    <cellStyle name="Linked Cell 12 3 3 2 5" xfId="15208" xr:uid="{00000000-0005-0000-0000-0000683B0000}"/>
    <cellStyle name="Linked Cell 12 3 3 2 5 2" xfId="15209" xr:uid="{00000000-0005-0000-0000-0000693B0000}"/>
    <cellStyle name="Linked Cell 12 3 3 2 5 2 2" xfId="15210" xr:uid="{00000000-0005-0000-0000-00006A3B0000}"/>
    <cellStyle name="Linked Cell 12 3 3 2 5 3" xfId="15211" xr:uid="{00000000-0005-0000-0000-00006B3B0000}"/>
    <cellStyle name="Linked Cell 12 3 3 2 6" xfId="15212" xr:uid="{00000000-0005-0000-0000-00006C3B0000}"/>
    <cellStyle name="Linked Cell 12 3 3 2 6 2" xfId="15213" xr:uid="{00000000-0005-0000-0000-00006D3B0000}"/>
    <cellStyle name="Linked Cell 12 3 3 2 6 2 2" xfId="15214" xr:uid="{00000000-0005-0000-0000-00006E3B0000}"/>
    <cellStyle name="Linked Cell 12 3 3 2 6 3" xfId="15215" xr:uid="{00000000-0005-0000-0000-00006F3B0000}"/>
    <cellStyle name="Linked Cell 12 3 3 2 7" xfId="15216" xr:uid="{00000000-0005-0000-0000-0000703B0000}"/>
    <cellStyle name="Linked Cell 12 3 3 2 7 2" xfId="15217" xr:uid="{00000000-0005-0000-0000-0000713B0000}"/>
    <cellStyle name="Linked Cell 12 3 3 2 7 2 2" xfId="15218" xr:uid="{00000000-0005-0000-0000-0000723B0000}"/>
    <cellStyle name="Linked Cell 12 3 3 2 7 3" xfId="15219" xr:uid="{00000000-0005-0000-0000-0000733B0000}"/>
    <cellStyle name="Linked Cell 12 3 3 2 8" xfId="15220" xr:uid="{00000000-0005-0000-0000-0000743B0000}"/>
    <cellStyle name="Linked Cell 12 3 3 2 8 2" xfId="15221" xr:uid="{00000000-0005-0000-0000-0000753B0000}"/>
    <cellStyle name="Linked Cell 12 3 3 2 8 2 2" xfId="15222" xr:uid="{00000000-0005-0000-0000-0000763B0000}"/>
    <cellStyle name="Linked Cell 12 3 3 2 8 3" xfId="15223" xr:uid="{00000000-0005-0000-0000-0000773B0000}"/>
    <cellStyle name="Linked Cell 12 3 3 2 9" xfId="15224" xr:uid="{00000000-0005-0000-0000-0000783B0000}"/>
    <cellStyle name="Linked Cell 12 3 3 2 9 2" xfId="15225" xr:uid="{00000000-0005-0000-0000-0000793B0000}"/>
    <cellStyle name="Linked Cell 12 3 3 2 9 2 2" xfId="15226" xr:uid="{00000000-0005-0000-0000-00007A3B0000}"/>
    <cellStyle name="Linked Cell 12 3 3 2 9 3" xfId="15227" xr:uid="{00000000-0005-0000-0000-00007B3B0000}"/>
    <cellStyle name="Linked Cell 12 3 3 3" xfId="15228" xr:uid="{00000000-0005-0000-0000-00007C3B0000}"/>
    <cellStyle name="Linked Cell 12 3 3 3 2" xfId="15229" xr:uid="{00000000-0005-0000-0000-00007D3B0000}"/>
    <cellStyle name="Linked Cell 12 3 3 3 2 2" xfId="15230" xr:uid="{00000000-0005-0000-0000-00007E3B0000}"/>
    <cellStyle name="Linked Cell 12 3 3 3 3" xfId="15231" xr:uid="{00000000-0005-0000-0000-00007F3B0000}"/>
    <cellStyle name="Linked Cell 12 3 3 4" xfId="15232" xr:uid="{00000000-0005-0000-0000-0000803B0000}"/>
    <cellStyle name="Linked Cell 12 3 3 4 2" xfId="15233" xr:uid="{00000000-0005-0000-0000-0000813B0000}"/>
    <cellStyle name="Linked Cell 12 3 3 4 2 2" xfId="15234" xr:uid="{00000000-0005-0000-0000-0000823B0000}"/>
    <cellStyle name="Linked Cell 12 3 3 4 3" xfId="15235" xr:uid="{00000000-0005-0000-0000-0000833B0000}"/>
    <cellStyle name="Linked Cell 12 3 3 5" xfId="15236" xr:uid="{00000000-0005-0000-0000-0000843B0000}"/>
    <cellStyle name="Linked Cell 12 3 3 5 2" xfId="15237" xr:uid="{00000000-0005-0000-0000-0000853B0000}"/>
    <cellStyle name="Linked Cell 12 3 3 5 2 2" xfId="15238" xr:uid="{00000000-0005-0000-0000-0000863B0000}"/>
    <cellStyle name="Linked Cell 12 3 3 5 3" xfId="15239" xr:uid="{00000000-0005-0000-0000-0000873B0000}"/>
    <cellStyle name="Linked Cell 12 3 3 6" xfId="15240" xr:uid="{00000000-0005-0000-0000-0000883B0000}"/>
    <cellStyle name="Linked Cell 12 3 3 6 2" xfId="15241" xr:uid="{00000000-0005-0000-0000-0000893B0000}"/>
    <cellStyle name="Linked Cell 12 3 3 6 2 2" xfId="15242" xr:uid="{00000000-0005-0000-0000-00008A3B0000}"/>
    <cellStyle name="Linked Cell 12 3 3 6 3" xfId="15243" xr:uid="{00000000-0005-0000-0000-00008B3B0000}"/>
    <cellStyle name="Linked Cell 12 3 3 7" xfId="15244" xr:uid="{00000000-0005-0000-0000-00008C3B0000}"/>
    <cellStyle name="Linked Cell 12 3 3 7 2" xfId="15245" xr:uid="{00000000-0005-0000-0000-00008D3B0000}"/>
    <cellStyle name="Linked Cell 12 3 3 7 2 2" xfId="15246" xr:uid="{00000000-0005-0000-0000-00008E3B0000}"/>
    <cellStyle name="Linked Cell 12 3 3 7 3" xfId="15247" xr:uid="{00000000-0005-0000-0000-00008F3B0000}"/>
    <cellStyle name="Linked Cell 12 3 3 8" xfId="15248" xr:uid="{00000000-0005-0000-0000-0000903B0000}"/>
    <cellStyle name="Linked Cell 12 3 3 8 2" xfId="15249" xr:uid="{00000000-0005-0000-0000-0000913B0000}"/>
    <cellStyle name="Linked Cell 12 3 3 8 2 2" xfId="15250" xr:uid="{00000000-0005-0000-0000-0000923B0000}"/>
    <cellStyle name="Linked Cell 12 3 3 8 3" xfId="15251" xr:uid="{00000000-0005-0000-0000-0000933B0000}"/>
    <cellStyle name="Linked Cell 12 3 3 9" xfId="15252" xr:uid="{00000000-0005-0000-0000-0000943B0000}"/>
    <cellStyle name="Linked Cell 12 3 3 9 2" xfId="15253" xr:uid="{00000000-0005-0000-0000-0000953B0000}"/>
    <cellStyle name="Linked Cell 12 3 3 9 2 2" xfId="15254" xr:uid="{00000000-0005-0000-0000-0000963B0000}"/>
    <cellStyle name="Linked Cell 12 3 3 9 3" xfId="15255" xr:uid="{00000000-0005-0000-0000-0000973B0000}"/>
    <cellStyle name="Linked Cell 12 3 4" xfId="15256" xr:uid="{00000000-0005-0000-0000-0000983B0000}"/>
    <cellStyle name="Linked Cell 12 3 4 10" xfId="15257" xr:uid="{00000000-0005-0000-0000-0000993B0000}"/>
    <cellStyle name="Linked Cell 12 3 4 10 2" xfId="15258" xr:uid="{00000000-0005-0000-0000-00009A3B0000}"/>
    <cellStyle name="Linked Cell 12 3 4 11" xfId="15259" xr:uid="{00000000-0005-0000-0000-00009B3B0000}"/>
    <cellStyle name="Linked Cell 12 3 4 2" xfId="15260" xr:uid="{00000000-0005-0000-0000-00009C3B0000}"/>
    <cellStyle name="Linked Cell 12 3 4 2 2" xfId="15261" xr:uid="{00000000-0005-0000-0000-00009D3B0000}"/>
    <cellStyle name="Linked Cell 12 3 4 2 2 2" xfId="15262" xr:uid="{00000000-0005-0000-0000-00009E3B0000}"/>
    <cellStyle name="Linked Cell 12 3 4 2 3" xfId="15263" xr:uid="{00000000-0005-0000-0000-00009F3B0000}"/>
    <cellStyle name="Linked Cell 12 3 4 3" xfId="15264" xr:uid="{00000000-0005-0000-0000-0000A03B0000}"/>
    <cellStyle name="Linked Cell 12 3 4 3 2" xfId="15265" xr:uid="{00000000-0005-0000-0000-0000A13B0000}"/>
    <cellStyle name="Linked Cell 12 3 4 3 2 2" xfId="15266" xr:uid="{00000000-0005-0000-0000-0000A23B0000}"/>
    <cellStyle name="Linked Cell 12 3 4 3 3" xfId="15267" xr:uid="{00000000-0005-0000-0000-0000A33B0000}"/>
    <cellStyle name="Linked Cell 12 3 4 4" xfId="15268" xr:uid="{00000000-0005-0000-0000-0000A43B0000}"/>
    <cellStyle name="Linked Cell 12 3 4 4 2" xfId="15269" xr:uid="{00000000-0005-0000-0000-0000A53B0000}"/>
    <cellStyle name="Linked Cell 12 3 4 4 2 2" xfId="15270" xr:uid="{00000000-0005-0000-0000-0000A63B0000}"/>
    <cellStyle name="Linked Cell 12 3 4 4 3" xfId="15271" xr:uid="{00000000-0005-0000-0000-0000A73B0000}"/>
    <cellStyle name="Linked Cell 12 3 4 5" xfId="15272" xr:uid="{00000000-0005-0000-0000-0000A83B0000}"/>
    <cellStyle name="Linked Cell 12 3 4 5 2" xfId="15273" xr:uid="{00000000-0005-0000-0000-0000A93B0000}"/>
    <cellStyle name="Linked Cell 12 3 4 5 2 2" xfId="15274" xr:uid="{00000000-0005-0000-0000-0000AA3B0000}"/>
    <cellStyle name="Linked Cell 12 3 4 5 3" xfId="15275" xr:uid="{00000000-0005-0000-0000-0000AB3B0000}"/>
    <cellStyle name="Linked Cell 12 3 4 6" xfId="15276" xr:uid="{00000000-0005-0000-0000-0000AC3B0000}"/>
    <cellStyle name="Linked Cell 12 3 4 6 2" xfId="15277" xr:uid="{00000000-0005-0000-0000-0000AD3B0000}"/>
    <cellStyle name="Linked Cell 12 3 4 6 2 2" xfId="15278" xr:uid="{00000000-0005-0000-0000-0000AE3B0000}"/>
    <cellStyle name="Linked Cell 12 3 4 6 3" xfId="15279" xr:uid="{00000000-0005-0000-0000-0000AF3B0000}"/>
    <cellStyle name="Linked Cell 12 3 4 7" xfId="15280" xr:uid="{00000000-0005-0000-0000-0000B03B0000}"/>
    <cellStyle name="Linked Cell 12 3 4 7 2" xfId="15281" xr:uid="{00000000-0005-0000-0000-0000B13B0000}"/>
    <cellStyle name="Linked Cell 12 3 4 7 2 2" xfId="15282" xr:uid="{00000000-0005-0000-0000-0000B23B0000}"/>
    <cellStyle name="Linked Cell 12 3 4 7 3" xfId="15283" xr:uid="{00000000-0005-0000-0000-0000B33B0000}"/>
    <cellStyle name="Linked Cell 12 3 4 8" xfId="15284" xr:uid="{00000000-0005-0000-0000-0000B43B0000}"/>
    <cellStyle name="Linked Cell 12 3 4 8 2" xfId="15285" xr:uid="{00000000-0005-0000-0000-0000B53B0000}"/>
    <cellStyle name="Linked Cell 12 3 4 8 2 2" xfId="15286" xr:uid="{00000000-0005-0000-0000-0000B63B0000}"/>
    <cellStyle name="Linked Cell 12 3 4 8 3" xfId="15287" xr:uid="{00000000-0005-0000-0000-0000B73B0000}"/>
    <cellStyle name="Linked Cell 12 3 4 9" xfId="15288" xr:uid="{00000000-0005-0000-0000-0000B83B0000}"/>
    <cellStyle name="Linked Cell 12 3 4 9 2" xfId="15289" xr:uid="{00000000-0005-0000-0000-0000B93B0000}"/>
    <cellStyle name="Linked Cell 12 3 4 9 2 2" xfId="15290" xr:uid="{00000000-0005-0000-0000-0000BA3B0000}"/>
    <cellStyle name="Linked Cell 12 3 4 9 3" xfId="15291" xr:uid="{00000000-0005-0000-0000-0000BB3B0000}"/>
    <cellStyle name="Linked Cell 12 3 5" xfId="15292" xr:uid="{00000000-0005-0000-0000-0000BC3B0000}"/>
    <cellStyle name="Linked Cell 12 3 5 2" xfId="15293" xr:uid="{00000000-0005-0000-0000-0000BD3B0000}"/>
    <cellStyle name="Linked Cell 12 3 5 2 2" xfId="15294" xr:uid="{00000000-0005-0000-0000-0000BE3B0000}"/>
    <cellStyle name="Linked Cell 12 3 5 3" xfId="15295" xr:uid="{00000000-0005-0000-0000-0000BF3B0000}"/>
    <cellStyle name="Linked Cell 12 3 6" xfId="15296" xr:uid="{00000000-0005-0000-0000-0000C03B0000}"/>
    <cellStyle name="Linked Cell 12 3 6 2" xfId="15297" xr:uid="{00000000-0005-0000-0000-0000C13B0000}"/>
    <cellStyle name="Linked Cell 12 3 6 2 2" xfId="15298" xr:uid="{00000000-0005-0000-0000-0000C23B0000}"/>
    <cellStyle name="Linked Cell 12 3 6 3" xfId="15299" xr:uid="{00000000-0005-0000-0000-0000C33B0000}"/>
    <cellStyle name="Linked Cell 12 3 7" xfId="15300" xr:uid="{00000000-0005-0000-0000-0000C43B0000}"/>
    <cellStyle name="Linked Cell 12 3 7 2" xfId="15301" xr:uid="{00000000-0005-0000-0000-0000C53B0000}"/>
    <cellStyle name="Linked Cell 12 3 7 2 2" xfId="15302" xr:uid="{00000000-0005-0000-0000-0000C63B0000}"/>
    <cellStyle name="Linked Cell 12 3 7 3" xfId="15303" xr:uid="{00000000-0005-0000-0000-0000C73B0000}"/>
    <cellStyle name="Linked Cell 12 3 8" xfId="15304" xr:uid="{00000000-0005-0000-0000-0000C83B0000}"/>
    <cellStyle name="Linked Cell 12 3 8 2" xfId="15305" xr:uid="{00000000-0005-0000-0000-0000C93B0000}"/>
    <cellStyle name="Linked Cell 12 3 8 2 2" xfId="15306" xr:uid="{00000000-0005-0000-0000-0000CA3B0000}"/>
    <cellStyle name="Linked Cell 12 3 8 3" xfId="15307" xr:uid="{00000000-0005-0000-0000-0000CB3B0000}"/>
    <cellStyle name="Linked Cell 12 3 9" xfId="15308" xr:uid="{00000000-0005-0000-0000-0000CC3B0000}"/>
    <cellStyle name="Linked Cell 12 3 9 2" xfId="15309" xr:uid="{00000000-0005-0000-0000-0000CD3B0000}"/>
    <cellStyle name="Linked Cell 12 3 9 2 2" xfId="15310" xr:uid="{00000000-0005-0000-0000-0000CE3B0000}"/>
    <cellStyle name="Linked Cell 12 3 9 3" xfId="15311" xr:uid="{00000000-0005-0000-0000-0000CF3B0000}"/>
    <cellStyle name="Linked Cell 12 4" xfId="15312" xr:uid="{00000000-0005-0000-0000-0000D03B0000}"/>
    <cellStyle name="Linked Cell 12 4 10" xfId="15313" xr:uid="{00000000-0005-0000-0000-0000D13B0000}"/>
    <cellStyle name="Linked Cell 12 4 10 2" xfId="15314" xr:uid="{00000000-0005-0000-0000-0000D23B0000}"/>
    <cellStyle name="Linked Cell 12 4 10 2 2" xfId="15315" xr:uid="{00000000-0005-0000-0000-0000D33B0000}"/>
    <cellStyle name="Linked Cell 12 4 10 3" xfId="15316" xr:uid="{00000000-0005-0000-0000-0000D43B0000}"/>
    <cellStyle name="Linked Cell 12 4 11" xfId="15317" xr:uid="{00000000-0005-0000-0000-0000D53B0000}"/>
    <cellStyle name="Linked Cell 12 4 11 2" xfId="15318" xr:uid="{00000000-0005-0000-0000-0000D63B0000}"/>
    <cellStyle name="Linked Cell 12 4 11 2 2" xfId="15319" xr:uid="{00000000-0005-0000-0000-0000D73B0000}"/>
    <cellStyle name="Linked Cell 12 4 11 3" xfId="15320" xr:uid="{00000000-0005-0000-0000-0000D83B0000}"/>
    <cellStyle name="Linked Cell 12 4 12" xfId="15321" xr:uid="{00000000-0005-0000-0000-0000D93B0000}"/>
    <cellStyle name="Linked Cell 12 4 12 2" xfId="15322" xr:uid="{00000000-0005-0000-0000-0000DA3B0000}"/>
    <cellStyle name="Linked Cell 12 4 13" xfId="15323" xr:uid="{00000000-0005-0000-0000-0000DB3B0000}"/>
    <cellStyle name="Linked Cell 12 4 2" xfId="15324" xr:uid="{00000000-0005-0000-0000-0000DC3B0000}"/>
    <cellStyle name="Linked Cell 12 4 2 10" xfId="15325" xr:uid="{00000000-0005-0000-0000-0000DD3B0000}"/>
    <cellStyle name="Linked Cell 12 4 2 10 2" xfId="15326" xr:uid="{00000000-0005-0000-0000-0000DE3B0000}"/>
    <cellStyle name="Linked Cell 12 4 2 10 2 2" xfId="15327" xr:uid="{00000000-0005-0000-0000-0000DF3B0000}"/>
    <cellStyle name="Linked Cell 12 4 2 10 3" xfId="15328" xr:uid="{00000000-0005-0000-0000-0000E03B0000}"/>
    <cellStyle name="Linked Cell 12 4 2 11" xfId="15329" xr:uid="{00000000-0005-0000-0000-0000E13B0000}"/>
    <cellStyle name="Linked Cell 12 4 2 11 2" xfId="15330" xr:uid="{00000000-0005-0000-0000-0000E23B0000}"/>
    <cellStyle name="Linked Cell 12 4 2 12" xfId="15331" xr:uid="{00000000-0005-0000-0000-0000E33B0000}"/>
    <cellStyle name="Linked Cell 12 4 2 2" xfId="15332" xr:uid="{00000000-0005-0000-0000-0000E43B0000}"/>
    <cellStyle name="Linked Cell 12 4 2 2 2" xfId="15333" xr:uid="{00000000-0005-0000-0000-0000E53B0000}"/>
    <cellStyle name="Linked Cell 12 4 2 2 2 2" xfId="15334" xr:uid="{00000000-0005-0000-0000-0000E63B0000}"/>
    <cellStyle name="Linked Cell 12 4 2 2 3" xfId="15335" xr:uid="{00000000-0005-0000-0000-0000E73B0000}"/>
    <cellStyle name="Linked Cell 12 4 2 3" xfId="15336" xr:uid="{00000000-0005-0000-0000-0000E83B0000}"/>
    <cellStyle name="Linked Cell 12 4 2 3 2" xfId="15337" xr:uid="{00000000-0005-0000-0000-0000E93B0000}"/>
    <cellStyle name="Linked Cell 12 4 2 3 2 2" xfId="15338" xr:uid="{00000000-0005-0000-0000-0000EA3B0000}"/>
    <cellStyle name="Linked Cell 12 4 2 3 3" xfId="15339" xr:uid="{00000000-0005-0000-0000-0000EB3B0000}"/>
    <cellStyle name="Linked Cell 12 4 2 4" xfId="15340" xr:uid="{00000000-0005-0000-0000-0000EC3B0000}"/>
    <cellStyle name="Linked Cell 12 4 2 4 2" xfId="15341" xr:uid="{00000000-0005-0000-0000-0000ED3B0000}"/>
    <cellStyle name="Linked Cell 12 4 2 4 2 2" xfId="15342" xr:uid="{00000000-0005-0000-0000-0000EE3B0000}"/>
    <cellStyle name="Linked Cell 12 4 2 4 3" xfId="15343" xr:uid="{00000000-0005-0000-0000-0000EF3B0000}"/>
    <cellStyle name="Linked Cell 12 4 2 5" xfId="15344" xr:uid="{00000000-0005-0000-0000-0000F03B0000}"/>
    <cellStyle name="Linked Cell 12 4 2 5 2" xfId="15345" xr:uid="{00000000-0005-0000-0000-0000F13B0000}"/>
    <cellStyle name="Linked Cell 12 4 2 5 2 2" xfId="15346" xr:uid="{00000000-0005-0000-0000-0000F23B0000}"/>
    <cellStyle name="Linked Cell 12 4 2 5 3" xfId="15347" xr:uid="{00000000-0005-0000-0000-0000F33B0000}"/>
    <cellStyle name="Linked Cell 12 4 2 6" xfId="15348" xr:uid="{00000000-0005-0000-0000-0000F43B0000}"/>
    <cellStyle name="Linked Cell 12 4 2 6 2" xfId="15349" xr:uid="{00000000-0005-0000-0000-0000F53B0000}"/>
    <cellStyle name="Linked Cell 12 4 2 6 2 2" xfId="15350" xr:uid="{00000000-0005-0000-0000-0000F63B0000}"/>
    <cellStyle name="Linked Cell 12 4 2 6 3" xfId="15351" xr:uid="{00000000-0005-0000-0000-0000F73B0000}"/>
    <cellStyle name="Linked Cell 12 4 2 7" xfId="15352" xr:uid="{00000000-0005-0000-0000-0000F83B0000}"/>
    <cellStyle name="Linked Cell 12 4 2 7 2" xfId="15353" xr:uid="{00000000-0005-0000-0000-0000F93B0000}"/>
    <cellStyle name="Linked Cell 12 4 2 7 2 2" xfId="15354" xr:uid="{00000000-0005-0000-0000-0000FA3B0000}"/>
    <cellStyle name="Linked Cell 12 4 2 7 3" xfId="15355" xr:uid="{00000000-0005-0000-0000-0000FB3B0000}"/>
    <cellStyle name="Linked Cell 12 4 2 8" xfId="15356" xr:uid="{00000000-0005-0000-0000-0000FC3B0000}"/>
    <cellStyle name="Linked Cell 12 4 2 8 2" xfId="15357" xr:uid="{00000000-0005-0000-0000-0000FD3B0000}"/>
    <cellStyle name="Linked Cell 12 4 2 8 2 2" xfId="15358" xr:uid="{00000000-0005-0000-0000-0000FE3B0000}"/>
    <cellStyle name="Linked Cell 12 4 2 8 3" xfId="15359" xr:uid="{00000000-0005-0000-0000-0000FF3B0000}"/>
    <cellStyle name="Linked Cell 12 4 2 9" xfId="15360" xr:uid="{00000000-0005-0000-0000-0000003C0000}"/>
    <cellStyle name="Linked Cell 12 4 2 9 2" xfId="15361" xr:uid="{00000000-0005-0000-0000-0000013C0000}"/>
    <cellStyle name="Linked Cell 12 4 2 9 2 2" xfId="15362" xr:uid="{00000000-0005-0000-0000-0000023C0000}"/>
    <cellStyle name="Linked Cell 12 4 2 9 3" xfId="15363" xr:uid="{00000000-0005-0000-0000-0000033C0000}"/>
    <cellStyle name="Linked Cell 12 4 3" xfId="15364" xr:uid="{00000000-0005-0000-0000-0000043C0000}"/>
    <cellStyle name="Linked Cell 12 4 3 10" xfId="15365" xr:uid="{00000000-0005-0000-0000-0000053C0000}"/>
    <cellStyle name="Linked Cell 12 4 3 10 2" xfId="15366" xr:uid="{00000000-0005-0000-0000-0000063C0000}"/>
    <cellStyle name="Linked Cell 12 4 3 11" xfId="15367" xr:uid="{00000000-0005-0000-0000-0000073C0000}"/>
    <cellStyle name="Linked Cell 12 4 3 2" xfId="15368" xr:uid="{00000000-0005-0000-0000-0000083C0000}"/>
    <cellStyle name="Linked Cell 12 4 3 2 2" xfId="15369" xr:uid="{00000000-0005-0000-0000-0000093C0000}"/>
    <cellStyle name="Linked Cell 12 4 3 2 2 2" xfId="15370" xr:uid="{00000000-0005-0000-0000-00000A3C0000}"/>
    <cellStyle name="Linked Cell 12 4 3 2 3" xfId="15371" xr:uid="{00000000-0005-0000-0000-00000B3C0000}"/>
    <cellStyle name="Linked Cell 12 4 3 3" xfId="15372" xr:uid="{00000000-0005-0000-0000-00000C3C0000}"/>
    <cellStyle name="Linked Cell 12 4 3 3 2" xfId="15373" xr:uid="{00000000-0005-0000-0000-00000D3C0000}"/>
    <cellStyle name="Linked Cell 12 4 3 3 2 2" xfId="15374" xr:uid="{00000000-0005-0000-0000-00000E3C0000}"/>
    <cellStyle name="Linked Cell 12 4 3 3 3" xfId="15375" xr:uid="{00000000-0005-0000-0000-00000F3C0000}"/>
    <cellStyle name="Linked Cell 12 4 3 4" xfId="15376" xr:uid="{00000000-0005-0000-0000-0000103C0000}"/>
    <cellStyle name="Linked Cell 12 4 3 4 2" xfId="15377" xr:uid="{00000000-0005-0000-0000-0000113C0000}"/>
    <cellStyle name="Linked Cell 12 4 3 4 2 2" xfId="15378" xr:uid="{00000000-0005-0000-0000-0000123C0000}"/>
    <cellStyle name="Linked Cell 12 4 3 4 3" xfId="15379" xr:uid="{00000000-0005-0000-0000-0000133C0000}"/>
    <cellStyle name="Linked Cell 12 4 3 5" xfId="15380" xr:uid="{00000000-0005-0000-0000-0000143C0000}"/>
    <cellStyle name="Linked Cell 12 4 3 5 2" xfId="15381" xr:uid="{00000000-0005-0000-0000-0000153C0000}"/>
    <cellStyle name="Linked Cell 12 4 3 5 2 2" xfId="15382" xr:uid="{00000000-0005-0000-0000-0000163C0000}"/>
    <cellStyle name="Linked Cell 12 4 3 5 3" xfId="15383" xr:uid="{00000000-0005-0000-0000-0000173C0000}"/>
    <cellStyle name="Linked Cell 12 4 3 6" xfId="15384" xr:uid="{00000000-0005-0000-0000-0000183C0000}"/>
    <cellStyle name="Linked Cell 12 4 3 6 2" xfId="15385" xr:uid="{00000000-0005-0000-0000-0000193C0000}"/>
    <cellStyle name="Linked Cell 12 4 3 6 2 2" xfId="15386" xr:uid="{00000000-0005-0000-0000-00001A3C0000}"/>
    <cellStyle name="Linked Cell 12 4 3 6 3" xfId="15387" xr:uid="{00000000-0005-0000-0000-00001B3C0000}"/>
    <cellStyle name="Linked Cell 12 4 3 7" xfId="15388" xr:uid="{00000000-0005-0000-0000-00001C3C0000}"/>
    <cellStyle name="Linked Cell 12 4 3 7 2" xfId="15389" xr:uid="{00000000-0005-0000-0000-00001D3C0000}"/>
    <cellStyle name="Linked Cell 12 4 3 7 2 2" xfId="15390" xr:uid="{00000000-0005-0000-0000-00001E3C0000}"/>
    <cellStyle name="Linked Cell 12 4 3 7 3" xfId="15391" xr:uid="{00000000-0005-0000-0000-00001F3C0000}"/>
    <cellStyle name="Linked Cell 12 4 3 8" xfId="15392" xr:uid="{00000000-0005-0000-0000-0000203C0000}"/>
    <cellStyle name="Linked Cell 12 4 3 8 2" xfId="15393" xr:uid="{00000000-0005-0000-0000-0000213C0000}"/>
    <cellStyle name="Linked Cell 12 4 3 8 2 2" xfId="15394" xr:uid="{00000000-0005-0000-0000-0000223C0000}"/>
    <cellStyle name="Linked Cell 12 4 3 8 3" xfId="15395" xr:uid="{00000000-0005-0000-0000-0000233C0000}"/>
    <cellStyle name="Linked Cell 12 4 3 9" xfId="15396" xr:uid="{00000000-0005-0000-0000-0000243C0000}"/>
    <cellStyle name="Linked Cell 12 4 3 9 2" xfId="15397" xr:uid="{00000000-0005-0000-0000-0000253C0000}"/>
    <cellStyle name="Linked Cell 12 4 3 9 2 2" xfId="15398" xr:uid="{00000000-0005-0000-0000-0000263C0000}"/>
    <cellStyle name="Linked Cell 12 4 3 9 3" xfId="15399" xr:uid="{00000000-0005-0000-0000-0000273C0000}"/>
    <cellStyle name="Linked Cell 12 4 4" xfId="15400" xr:uid="{00000000-0005-0000-0000-0000283C0000}"/>
    <cellStyle name="Linked Cell 12 4 4 2" xfId="15401" xr:uid="{00000000-0005-0000-0000-0000293C0000}"/>
    <cellStyle name="Linked Cell 12 4 4 2 2" xfId="15402" xr:uid="{00000000-0005-0000-0000-00002A3C0000}"/>
    <cellStyle name="Linked Cell 12 4 4 3" xfId="15403" xr:uid="{00000000-0005-0000-0000-00002B3C0000}"/>
    <cellStyle name="Linked Cell 12 4 5" xfId="15404" xr:uid="{00000000-0005-0000-0000-00002C3C0000}"/>
    <cellStyle name="Linked Cell 12 4 5 2" xfId="15405" xr:uid="{00000000-0005-0000-0000-00002D3C0000}"/>
    <cellStyle name="Linked Cell 12 4 5 2 2" xfId="15406" xr:uid="{00000000-0005-0000-0000-00002E3C0000}"/>
    <cellStyle name="Linked Cell 12 4 5 3" xfId="15407" xr:uid="{00000000-0005-0000-0000-00002F3C0000}"/>
    <cellStyle name="Linked Cell 12 4 6" xfId="15408" xr:uid="{00000000-0005-0000-0000-0000303C0000}"/>
    <cellStyle name="Linked Cell 12 4 6 2" xfId="15409" xr:uid="{00000000-0005-0000-0000-0000313C0000}"/>
    <cellStyle name="Linked Cell 12 4 6 2 2" xfId="15410" xr:uid="{00000000-0005-0000-0000-0000323C0000}"/>
    <cellStyle name="Linked Cell 12 4 6 3" xfId="15411" xr:uid="{00000000-0005-0000-0000-0000333C0000}"/>
    <cellStyle name="Linked Cell 12 4 7" xfId="15412" xr:uid="{00000000-0005-0000-0000-0000343C0000}"/>
    <cellStyle name="Linked Cell 12 4 7 2" xfId="15413" xr:uid="{00000000-0005-0000-0000-0000353C0000}"/>
    <cellStyle name="Linked Cell 12 4 7 2 2" xfId="15414" xr:uid="{00000000-0005-0000-0000-0000363C0000}"/>
    <cellStyle name="Linked Cell 12 4 7 3" xfId="15415" xr:uid="{00000000-0005-0000-0000-0000373C0000}"/>
    <cellStyle name="Linked Cell 12 4 8" xfId="15416" xr:uid="{00000000-0005-0000-0000-0000383C0000}"/>
    <cellStyle name="Linked Cell 12 4 8 2" xfId="15417" xr:uid="{00000000-0005-0000-0000-0000393C0000}"/>
    <cellStyle name="Linked Cell 12 4 8 2 2" xfId="15418" xr:uid="{00000000-0005-0000-0000-00003A3C0000}"/>
    <cellStyle name="Linked Cell 12 4 8 3" xfId="15419" xr:uid="{00000000-0005-0000-0000-00003B3C0000}"/>
    <cellStyle name="Linked Cell 12 4 9" xfId="15420" xr:uid="{00000000-0005-0000-0000-00003C3C0000}"/>
    <cellStyle name="Linked Cell 12 4 9 2" xfId="15421" xr:uid="{00000000-0005-0000-0000-00003D3C0000}"/>
    <cellStyle name="Linked Cell 12 4 9 2 2" xfId="15422" xr:uid="{00000000-0005-0000-0000-00003E3C0000}"/>
    <cellStyle name="Linked Cell 12 4 9 3" xfId="15423" xr:uid="{00000000-0005-0000-0000-00003F3C0000}"/>
    <cellStyle name="Linked Cell 13" xfId="15424" xr:uid="{00000000-0005-0000-0000-0000403C0000}"/>
    <cellStyle name="Linked Cell 13 2" xfId="15425" xr:uid="{00000000-0005-0000-0000-0000413C0000}"/>
    <cellStyle name="Linked Cell 13 2 10" xfId="15426" xr:uid="{00000000-0005-0000-0000-0000423C0000}"/>
    <cellStyle name="Linked Cell 13 2 10 2" xfId="15427" xr:uid="{00000000-0005-0000-0000-0000433C0000}"/>
    <cellStyle name="Linked Cell 13 2 10 2 2" xfId="15428" xr:uid="{00000000-0005-0000-0000-0000443C0000}"/>
    <cellStyle name="Linked Cell 13 2 10 3" xfId="15429" xr:uid="{00000000-0005-0000-0000-0000453C0000}"/>
    <cellStyle name="Linked Cell 13 2 11" xfId="15430" xr:uid="{00000000-0005-0000-0000-0000463C0000}"/>
    <cellStyle name="Linked Cell 13 2 11 2" xfId="15431" xr:uid="{00000000-0005-0000-0000-0000473C0000}"/>
    <cellStyle name="Linked Cell 13 2 11 2 2" xfId="15432" xr:uid="{00000000-0005-0000-0000-0000483C0000}"/>
    <cellStyle name="Linked Cell 13 2 11 3" xfId="15433" xr:uid="{00000000-0005-0000-0000-0000493C0000}"/>
    <cellStyle name="Linked Cell 13 2 12" xfId="15434" xr:uid="{00000000-0005-0000-0000-00004A3C0000}"/>
    <cellStyle name="Linked Cell 13 2 12 2" xfId="15435" xr:uid="{00000000-0005-0000-0000-00004B3C0000}"/>
    <cellStyle name="Linked Cell 13 2 12 2 2" xfId="15436" xr:uid="{00000000-0005-0000-0000-00004C3C0000}"/>
    <cellStyle name="Linked Cell 13 2 12 3" xfId="15437" xr:uid="{00000000-0005-0000-0000-00004D3C0000}"/>
    <cellStyle name="Linked Cell 13 2 13" xfId="15438" xr:uid="{00000000-0005-0000-0000-00004E3C0000}"/>
    <cellStyle name="Linked Cell 13 2 13 2" xfId="15439" xr:uid="{00000000-0005-0000-0000-00004F3C0000}"/>
    <cellStyle name="Linked Cell 13 2 13 2 2" xfId="15440" xr:uid="{00000000-0005-0000-0000-0000503C0000}"/>
    <cellStyle name="Linked Cell 13 2 13 3" xfId="15441" xr:uid="{00000000-0005-0000-0000-0000513C0000}"/>
    <cellStyle name="Linked Cell 13 2 14" xfId="15442" xr:uid="{00000000-0005-0000-0000-0000523C0000}"/>
    <cellStyle name="Linked Cell 13 2 14 2" xfId="15443" xr:uid="{00000000-0005-0000-0000-0000533C0000}"/>
    <cellStyle name="Linked Cell 13 2 15" xfId="15444" xr:uid="{00000000-0005-0000-0000-0000543C0000}"/>
    <cellStyle name="Linked Cell 13 2 2" xfId="15445" xr:uid="{00000000-0005-0000-0000-0000553C0000}"/>
    <cellStyle name="Linked Cell 13 2 2 10" xfId="15446" xr:uid="{00000000-0005-0000-0000-0000563C0000}"/>
    <cellStyle name="Linked Cell 13 2 2 10 2" xfId="15447" xr:uid="{00000000-0005-0000-0000-0000573C0000}"/>
    <cellStyle name="Linked Cell 13 2 2 10 2 2" xfId="15448" xr:uid="{00000000-0005-0000-0000-0000583C0000}"/>
    <cellStyle name="Linked Cell 13 2 2 10 3" xfId="15449" xr:uid="{00000000-0005-0000-0000-0000593C0000}"/>
    <cellStyle name="Linked Cell 13 2 2 11" xfId="15450" xr:uid="{00000000-0005-0000-0000-00005A3C0000}"/>
    <cellStyle name="Linked Cell 13 2 2 11 2" xfId="15451" xr:uid="{00000000-0005-0000-0000-00005B3C0000}"/>
    <cellStyle name="Linked Cell 13 2 2 11 2 2" xfId="15452" xr:uid="{00000000-0005-0000-0000-00005C3C0000}"/>
    <cellStyle name="Linked Cell 13 2 2 11 3" xfId="15453" xr:uid="{00000000-0005-0000-0000-00005D3C0000}"/>
    <cellStyle name="Linked Cell 13 2 2 12" xfId="15454" xr:uid="{00000000-0005-0000-0000-00005E3C0000}"/>
    <cellStyle name="Linked Cell 13 2 2 12 2" xfId="15455" xr:uid="{00000000-0005-0000-0000-00005F3C0000}"/>
    <cellStyle name="Linked Cell 13 2 2 12 2 2" xfId="15456" xr:uid="{00000000-0005-0000-0000-0000603C0000}"/>
    <cellStyle name="Linked Cell 13 2 2 12 3" xfId="15457" xr:uid="{00000000-0005-0000-0000-0000613C0000}"/>
    <cellStyle name="Linked Cell 13 2 2 13" xfId="15458" xr:uid="{00000000-0005-0000-0000-0000623C0000}"/>
    <cellStyle name="Linked Cell 13 2 2 13 2" xfId="15459" xr:uid="{00000000-0005-0000-0000-0000633C0000}"/>
    <cellStyle name="Linked Cell 13 2 2 14" xfId="15460" xr:uid="{00000000-0005-0000-0000-0000643C0000}"/>
    <cellStyle name="Linked Cell 13 2 2 2" xfId="15461" xr:uid="{00000000-0005-0000-0000-0000653C0000}"/>
    <cellStyle name="Linked Cell 13 2 2 2 10" xfId="15462" xr:uid="{00000000-0005-0000-0000-0000663C0000}"/>
    <cellStyle name="Linked Cell 13 2 2 2 10 2" xfId="15463" xr:uid="{00000000-0005-0000-0000-0000673C0000}"/>
    <cellStyle name="Linked Cell 13 2 2 2 10 2 2" xfId="15464" xr:uid="{00000000-0005-0000-0000-0000683C0000}"/>
    <cellStyle name="Linked Cell 13 2 2 2 10 3" xfId="15465" xr:uid="{00000000-0005-0000-0000-0000693C0000}"/>
    <cellStyle name="Linked Cell 13 2 2 2 11" xfId="15466" xr:uid="{00000000-0005-0000-0000-00006A3C0000}"/>
    <cellStyle name="Linked Cell 13 2 2 2 11 2" xfId="15467" xr:uid="{00000000-0005-0000-0000-00006B3C0000}"/>
    <cellStyle name="Linked Cell 13 2 2 2 11 2 2" xfId="15468" xr:uid="{00000000-0005-0000-0000-00006C3C0000}"/>
    <cellStyle name="Linked Cell 13 2 2 2 11 3" xfId="15469" xr:uid="{00000000-0005-0000-0000-00006D3C0000}"/>
    <cellStyle name="Linked Cell 13 2 2 2 12" xfId="15470" xr:uid="{00000000-0005-0000-0000-00006E3C0000}"/>
    <cellStyle name="Linked Cell 13 2 2 2 12 2" xfId="15471" xr:uid="{00000000-0005-0000-0000-00006F3C0000}"/>
    <cellStyle name="Linked Cell 13 2 2 2 13" xfId="15472" xr:uid="{00000000-0005-0000-0000-0000703C0000}"/>
    <cellStyle name="Linked Cell 13 2 2 2 2" xfId="15473" xr:uid="{00000000-0005-0000-0000-0000713C0000}"/>
    <cellStyle name="Linked Cell 13 2 2 2 2 10" xfId="15474" xr:uid="{00000000-0005-0000-0000-0000723C0000}"/>
    <cellStyle name="Linked Cell 13 2 2 2 2 10 2" xfId="15475" xr:uid="{00000000-0005-0000-0000-0000733C0000}"/>
    <cellStyle name="Linked Cell 13 2 2 2 2 10 2 2" xfId="15476" xr:uid="{00000000-0005-0000-0000-0000743C0000}"/>
    <cellStyle name="Linked Cell 13 2 2 2 2 10 3" xfId="15477" xr:uid="{00000000-0005-0000-0000-0000753C0000}"/>
    <cellStyle name="Linked Cell 13 2 2 2 2 11" xfId="15478" xr:uid="{00000000-0005-0000-0000-0000763C0000}"/>
    <cellStyle name="Linked Cell 13 2 2 2 2 11 2" xfId="15479" xr:uid="{00000000-0005-0000-0000-0000773C0000}"/>
    <cellStyle name="Linked Cell 13 2 2 2 2 12" xfId="15480" xr:uid="{00000000-0005-0000-0000-0000783C0000}"/>
    <cellStyle name="Linked Cell 13 2 2 2 2 2" xfId="15481" xr:uid="{00000000-0005-0000-0000-0000793C0000}"/>
    <cellStyle name="Linked Cell 13 2 2 2 2 2 2" xfId="15482" xr:uid="{00000000-0005-0000-0000-00007A3C0000}"/>
    <cellStyle name="Linked Cell 13 2 2 2 2 2 2 2" xfId="15483" xr:uid="{00000000-0005-0000-0000-00007B3C0000}"/>
    <cellStyle name="Linked Cell 13 2 2 2 2 2 3" xfId="15484" xr:uid="{00000000-0005-0000-0000-00007C3C0000}"/>
    <cellStyle name="Linked Cell 13 2 2 2 2 3" xfId="15485" xr:uid="{00000000-0005-0000-0000-00007D3C0000}"/>
    <cellStyle name="Linked Cell 13 2 2 2 2 3 2" xfId="15486" xr:uid="{00000000-0005-0000-0000-00007E3C0000}"/>
    <cellStyle name="Linked Cell 13 2 2 2 2 3 2 2" xfId="15487" xr:uid="{00000000-0005-0000-0000-00007F3C0000}"/>
    <cellStyle name="Linked Cell 13 2 2 2 2 3 3" xfId="15488" xr:uid="{00000000-0005-0000-0000-0000803C0000}"/>
    <cellStyle name="Linked Cell 13 2 2 2 2 4" xfId="15489" xr:uid="{00000000-0005-0000-0000-0000813C0000}"/>
    <cellStyle name="Linked Cell 13 2 2 2 2 4 2" xfId="15490" xr:uid="{00000000-0005-0000-0000-0000823C0000}"/>
    <cellStyle name="Linked Cell 13 2 2 2 2 4 2 2" xfId="15491" xr:uid="{00000000-0005-0000-0000-0000833C0000}"/>
    <cellStyle name="Linked Cell 13 2 2 2 2 4 3" xfId="15492" xr:uid="{00000000-0005-0000-0000-0000843C0000}"/>
    <cellStyle name="Linked Cell 13 2 2 2 2 5" xfId="15493" xr:uid="{00000000-0005-0000-0000-0000853C0000}"/>
    <cellStyle name="Linked Cell 13 2 2 2 2 5 2" xfId="15494" xr:uid="{00000000-0005-0000-0000-0000863C0000}"/>
    <cellStyle name="Linked Cell 13 2 2 2 2 5 2 2" xfId="15495" xr:uid="{00000000-0005-0000-0000-0000873C0000}"/>
    <cellStyle name="Linked Cell 13 2 2 2 2 5 3" xfId="15496" xr:uid="{00000000-0005-0000-0000-0000883C0000}"/>
    <cellStyle name="Linked Cell 13 2 2 2 2 6" xfId="15497" xr:uid="{00000000-0005-0000-0000-0000893C0000}"/>
    <cellStyle name="Linked Cell 13 2 2 2 2 6 2" xfId="15498" xr:uid="{00000000-0005-0000-0000-00008A3C0000}"/>
    <cellStyle name="Linked Cell 13 2 2 2 2 6 2 2" xfId="15499" xr:uid="{00000000-0005-0000-0000-00008B3C0000}"/>
    <cellStyle name="Linked Cell 13 2 2 2 2 6 3" xfId="15500" xr:uid="{00000000-0005-0000-0000-00008C3C0000}"/>
    <cellStyle name="Linked Cell 13 2 2 2 2 7" xfId="15501" xr:uid="{00000000-0005-0000-0000-00008D3C0000}"/>
    <cellStyle name="Linked Cell 13 2 2 2 2 7 2" xfId="15502" xr:uid="{00000000-0005-0000-0000-00008E3C0000}"/>
    <cellStyle name="Linked Cell 13 2 2 2 2 7 2 2" xfId="15503" xr:uid="{00000000-0005-0000-0000-00008F3C0000}"/>
    <cellStyle name="Linked Cell 13 2 2 2 2 7 3" xfId="15504" xr:uid="{00000000-0005-0000-0000-0000903C0000}"/>
    <cellStyle name="Linked Cell 13 2 2 2 2 8" xfId="15505" xr:uid="{00000000-0005-0000-0000-0000913C0000}"/>
    <cellStyle name="Linked Cell 13 2 2 2 2 8 2" xfId="15506" xr:uid="{00000000-0005-0000-0000-0000923C0000}"/>
    <cellStyle name="Linked Cell 13 2 2 2 2 8 2 2" xfId="15507" xr:uid="{00000000-0005-0000-0000-0000933C0000}"/>
    <cellStyle name="Linked Cell 13 2 2 2 2 8 3" xfId="15508" xr:uid="{00000000-0005-0000-0000-0000943C0000}"/>
    <cellStyle name="Linked Cell 13 2 2 2 2 9" xfId="15509" xr:uid="{00000000-0005-0000-0000-0000953C0000}"/>
    <cellStyle name="Linked Cell 13 2 2 2 2 9 2" xfId="15510" xr:uid="{00000000-0005-0000-0000-0000963C0000}"/>
    <cellStyle name="Linked Cell 13 2 2 2 2 9 2 2" xfId="15511" xr:uid="{00000000-0005-0000-0000-0000973C0000}"/>
    <cellStyle name="Linked Cell 13 2 2 2 2 9 3" xfId="15512" xr:uid="{00000000-0005-0000-0000-0000983C0000}"/>
    <cellStyle name="Linked Cell 13 2 2 2 3" xfId="15513" xr:uid="{00000000-0005-0000-0000-0000993C0000}"/>
    <cellStyle name="Linked Cell 13 2 2 2 3 10" xfId="15514" xr:uid="{00000000-0005-0000-0000-00009A3C0000}"/>
    <cellStyle name="Linked Cell 13 2 2 2 3 10 2" xfId="15515" xr:uid="{00000000-0005-0000-0000-00009B3C0000}"/>
    <cellStyle name="Linked Cell 13 2 2 2 3 11" xfId="15516" xr:uid="{00000000-0005-0000-0000-00009C3C0000}"/>
    <cellStyle name="Linked Cell 13 2 2 2 3 2" xfId="15517" xr:uid="{00000000-0005-0000-0000-00009D3C0000}"/>
    <cellStyle name="Linked Cell 13 2 2 2 3 2 2" xfId="15518" xr:uid="{00000000-0005-0000-0000-00009E3C0000}"/>
    <cellStyle name="Linked Cell 13 2 2 2 3 2 2 2" xfId="15519" xr:uid="{00000000-0005-0000-0000-00009F3C0000}"/>
    <cellStyle name="Linked Cell 13 2 2 2 3 2 3" xfId="15520" xr:uid="{00000000-0005-0000-0000-0000A03C0000}"/>
    <cellStyle name="Linked Cell 13 2 2 2 3 3" xfId="15521" xr:uid="{00000000-0005-0000-0000-0000A13C0000}"/>
    <cellStyle name="Linked Cell 13 2 2 2 3 3 2" xfId="15522" xr:uid="{00000000-0005-0000-0000-0000A23C0000}"/>
    <cellStyle name="Linked Cell 13 2 2 2 3 3 2 2" xfId="15523" xr:uid="{00000000-0005-0000-0000-0000A33C0000}"/>
    <cellStyle name="Linked Cell 13 2 2 2 3 3 3" xfId="15524" xr:uid="{00000000-0005-0000-0000-0000A43C0000}"/>
    <cellStyle name="Linked Cell 13 2 2 2 3 4" xfId="15525" xr:uid="{00000000-0005-0000-0000-0000A53C0000}"/>
    <cellStyle name="Linked Cell 13 2 2 2 3 4 2" xfId="15526" xr:uid="{00000000-0005-0000-0000-0000A63C0000}"/>
    <cellStyle name="Linked Cell 13 2 2 2 3 4 2 2" xfId="15527" xr:uid="{00000000-0005-0000-0000-0000A73C0000}"/>
    <cellStyle name="Linked Cell 13 2 2 2 3 4 3" xfId="15528" xr:uid="{00000000-0005-0000-0000-0000A83C0000}"/>
    <cellStyle name="Linked Cell 13 2 2 2 3 5" xfId="15529" xr:uid="{00000000-0005-0000-0000-0000A93C0000}"/>
    <cellStyle name="Linked Cell 13 2 2 2 3 5 2" xfId="15530" xr:uid="{00000000-0005-0000-0000-0000AA3C0000}"/>
    <cellStyle name="Linked Cell 13 2 2 2 3 5 2 2" xfId="15531" xr:uid="{00000000-0005-0000-0000-0000AB3C0000}"/>
    <cellStyle name="Linked Cell 13 2 2 2 3 5 3" xfId="15532" xr:uid="{00000000-0005-0000-0000-0000AC3C0000}"/>
    <cellStyle name="Linked Cell 13 2 2 2 3 6" xfId="15533" xr:uid="{00000000-0005-0000-0000-0000AD3C0000}"/>
    <cellStyle name="Linked Cell 13 2 2 2 3 6 2" xfId="15534" xr:uid="{00000000-0005-0000-0000-0000AE3C0000}"/>
    <cellStyle name="Linked Cell 13 2 2 2 3 6 2 2" xfId="15535" xr:uid="{00000000-0005-0000-0000-0000AF3C0000}"/>
    <cellStyle name="Linked Cell 13 2 2 2 3 6 3" xfId="15536" xr:uid="{00000000-0005-0000-0000-0000B03C0000}"/>
    <cellStyle name="Linked Cell 13 2 2 2 3 7" xfId="15537" xr:uid="{00000000-0005-0000-0000-0000B13C0000}"/>
    <cellStyle name="Linked Cell 13 2 2 2 3 7 2" xfId="15538" xr:uid="{00000000-0005-0000-0000-0000B23C0000}"/>
    <cellStyle name="Linked Cell 13 2 2 2 3 7 2 2" xfId="15539" xr:uid="{00000000-0005-0000-0000-0000B33C0000}"/>
    <cellStyle name="Linked Cell 13 2 2 2 3 7 3" xfId="15540" xr:uid="{00000000-0005-0000-0000-0000B43C0000}"/>
    <cellStyle name="Linked Cell 13 2 2 2 3 8" xfId="15541" xr:uid="{00000000-0005-0000-0000-0000B53C0000}"/>
    <cellStyle name="Linked Cell 13 2 2 2 3 8 2" xfId="15542" xr:uid="{00000000-0005-0000-0000-0000B63C0000}"/>
    <cellStyle name="Linked Cell 13 2 2 2 3 8 2 2" xfId="15543" xr:uid="{00000000-0005-0000-0000-0000B73C0000}"/>
    <cellStyle name="Linked Cell 13 2 2 2 3 8 3" xfId="15544" xr:uid="{00000000-0005-0000-0000-0000B83C0000}"/>
    <cellStyle name="Linked Cell 13 2 2 2 3 9" xfId="15545" xr:uid="{00000000-0005-0000-0000-0000B93C0000}"/>
    <cellStyle name="Linked Cell 13 2 2 2 3 9 2" xfId="15546" xr:uid="{00000000-0005-0000-0000-0000BA3C0000}"/>
    <cellStyle name="Linked Cell 13 2 2 2 3 9 2 2" xfId="15547" xr:uid="{00000000-0005-0000-0000-0000BB3C0000}"/>
    <cellStyle name="Linked Cell 13 2 2 2 3 9 3" xfId="15548" xr:uid="{00000000-0005-0000-0000-0000BC3C0000}"/>
    <cellStyle name="Linked Cell 13 2 2 2 4" xfId="15549" xr:uid="{00000000-0005-0000-0000-0000BD3C0000}"/>
    <cellStyle name="Linked Cell 13 2 2 2 4 2" xfId="15550" xr:uid="{00000000-0005-0000-0000-0000BE3C0000}"/>
    <cellStyle name="Linked Cell 13 2 2 2 4 2 2" xfId="15551" xr:uid="{00000000-0005-0000-0000-0000BF3C0000}"/>
    <cellStyle name="Linked Cell 13 2 2 2 4 3" xfId="15552" xr:uid="{00000000-0005-0000-0000-0000C03C0000}"/>
    <cellStyle name="Linked Cell 13 2 2 2 5" xfId="15553" xr:uid="{00000000-0005-0000-0000-0000C13C0000}"/>
    <cellStyle name="Linked Cell 13 2 2 2 5 2" xfId="15554" xr:uid="{00000000-0005-0000-0000-0000C23C0000}"/>
    <cellStyle name="Linked Cell 13 2 2 2 5 2 2" xfId="15555" xr:uid="{00000000-0005-0000-0000-0000C33C0000}"/>
    <cellStyle name="Linked Cell 13 2 2 2 5 3" xfId="15556" xr:uid="{00000000-0005-0000-0000-0000C43C0000}"/>
    <cellStyle name="Linked Cell 13 2 2 2 6" xfId="15557" xr:uid="{00000000-0005-0000-0000-0000C53C0000}"/>
    <cellStyle name="Linked Cell 13 2 2 2 6 2" xfId="15558" xr:uid="{00000000-0005-0000-0000-0000C63C0000}"/>
    <cellStyle name="Linked Cell 13 2 2 2 6 2 2" xfId="15559" xr:uid="{00000000-0005-0000-0000-0000C73C0000}"/>
    <cellStyle name="Linked Cell 13 2 2 2 6 3" xfId="15560" xr:uid="{00000000-0005-0000-0000-0000C83C0000}"/>
    <cellStyle name="Linked Cell 13 2 2 2 7" xfId="15561" xr:uid="{00000000-0005-0000-0000-0000C93C0000}"/>
    <cellStyle name="Linked Cell 13 2 2 2 7 2" xfId="15562" xr:uid="{00000000-0005-0000-0000-0000CA3C0000}"/>
    <cellStyle name="Linked Cell 13 2 2 2 7 2 2" xfId="15563" xr:uid="{00000000-0005-0000-0000-0000CB3C0000}"/>
    <cellStyle name="Linked Cell 13 2 2 2 7 3" xfId="15564" xr:uid="{00000000-0005-0000-0000-0000CC3C0000}"/>
    <cellStyle name="Linked Cell 13 2 2 2 8" xfId="15565" xr:uid="{00000000-0005-0000-0000-0000CD3C0000}"/>
    <cellStyle name="Linked Cell 13 2 2 2 8 2" xfId="15566" xr:uid="{00000000-0005-0000-0000-0000CE3C0000}"/>
    <cellStyle name="Linked Cell 13 2 2 2 8 2 2" xfId="15567" xr:uid="{00000000-0005-0000-0000-0000CF3C0000}"/>
    <cellStyle name="Linked Cell 13 2 2 2 8 3" xfId="15568" xr:uid="{00000000-0005-0000-0000-0000D03C0000}"/>
    <cellStyle name="Linked Cell 13 2 2 2 9" xfId="15569" xr:uid="{00000000-0005-0000-0000-0000D13C0000}"/>
    <cellStyle name="Linked Cell 13 2 2 2 9 2" xfId="15570" xr:uid="{00000000-0005-0000-0000-0000D23C0000}"/>
    <cellStyle name="Linked Cell 13 2 2 2 9 2 2" xfId="15571" xr:uid="{00000000-0005-0000-0000-0000D33C0000}"/>
    <cellStyle name="Linked Cell 13 2 2 2 9 3" xfId="15572" xr:uid="{00000000-0005-0000-0000-0000D43C0000}"/>
    <cellStyle name="Linked Cell 13 2 2 3" xfId="15573" xr:uid="{00000000-0005-0000-0000-0000D53C0000}"/>
    <cellStyle name="Linked Cell 13 2 2 3 10" xfId="15574" xr:uid="{00000000-0005-0000-0000-0000D63C0000}"/>
    <cellStyle name="Linked Cell 13 2 2 3 10 2" xfId="15575" xr:uid="{00000000-0005-0000-0000-0000D73C0000}"/>
    <cellStyle name="Linked Cell 13 2 2 3 10 2 2" xfId="15576" xr:uid="{00000000-0005-0000-0000-0000D83C0000}"/>
    <cellStyle name="Linked Cell 13 2 2 3 10 3" xfId="15577" xr:uid="{00000000-0005-0000-0000-0000D93C0000}"/>
    <cellStyle name="Linked Cell 13 2 2 3 11" xfId="15578" xr:uid="{00000000-0005-0000-0000-0000DA3C0000}"/>
    <cellStyle name="Linked Cell 13 2 2 3 11 2" xfId="15579" xr:uid="{00000000-0005-0000-0000-0000DB3C0000}"/>
    <cellStyle name="Linked Cell 13 2 2 3 12" xfId="15580" xr:uid="{00000000-0005-0000-0000-0000DC3C0000}"/>
    <cellStyle name="Linked Cell 13 2 2 3 2" xfId="15581" xr:uid="{00000000-0005-0000-0000-0000DD3C0000}"/>
    <cellStyle name="Linked Cell 13 2 2 3 2 10" xfId="15582" xr:uid="{00000000-0005-0000-0000-0000DE3C0000}"/>
    <cellStyle name="Linked Cell 13 2 2 3 2 10 2" xfId="15583" xr:uid="{00000000-0005-0000-0000-0000DF3C0000}"/>
    <cellStyle name="Linked Cell 13 2 2 3 2 11" xfId="15584" xr:uid="{00000000-0005-0000-0000-0000E03C0000}"/>
    <cellStyle name="Linked Cell 13 2 2 3 2 2" xfId="15585" xr:uid="{00000000-0005-0000-0000-0000E13C0000}"/>
    <cellStyle name="Linked Cell 13 2 2 3 2 2 2" xfId="15586" xr:uid="{00000000-0005-0000-0000-0000E23C0000}"/>
    <cellStyle name="Linked Cell 13 2 2 3 2 2 2 2" xfId="15587" xr:uid="{00000000-0005-0000-0000-0000E33C0000}"/>
    <cellStyle name="Linked Cell 13 2 2 3 2 2 3" xfId="15588" xr:uid="{00000000-0005-0000-0000-0000E43C0000}"/>
    <cellStyle name="Linked Cell 13 2 2 3 2 3" xfId="15589" xr:uid="{00000000-0005-0000-0000-0000E53C0000}"/>
    <cellStyle name="Linked Cell 13 2 2 3 2 3 2" xfId="15590" xr:uid="{00000000-0005-0000-0000-0000E63C0000}"/>
    <cellStyle name="Linked Cell 13 2 2 3 2 3 2 2" xfId="15591" xr:uid="{00000000-0005-0000-0000-0000E73C0000}"/>
    <cellStyle name="Linked Cell 13 2 2 3 2 3 3" xfId="15592" xr:uid="{00000000-0005-0000-0000-0000E83C0000}"/>
    <cellStyle name="Linked Cell 13 2 2 3 2 4" xfId="15593" xr:uid="{00000000-0005-0000-0000-0000E93C0000}"/>
    <cellStyle name="Linked Cell 13 2 2 3 2 4 2" xfId="15594" xr:uid="{00000000-0005-0000-0000-0000EA3C0000}"/>
    <cellStyle name="Linked Cell 13 2 2 3 2 4 2 2" xfId="15595" xr:uid="{00000000-0005-0000-0000-0000EB3C0000}"/>
    <cellStyle name="Linked Cell 13 2 2 3 2 4 3" xfId="15596" xr:uid="{00000000-0005-0000-0000-0000EC3C0000}"/>
    <cellStyle name="Linked Cell 13 2 2 3 2 5" xfId="15597" xr:uid="{00000000-0005-0000-0000-0000ED3C0000}"/>
    <cellStyle name="Linked Cell 13 2 2 3 2 5 2" xfId="15598" xr:uid="{00000000-0005-0000-0000-0000EE3C0000}"/>
    <cellStyle name="Linked Cell 13 2 2 3 2 5 2 2" xfId="15599" xr:uid="{00000000-0005-0000-0000-0000EF3C0000}"/>
    <cellStyle name="Linked Cell 13 2 2 3 2 5 3" xfId="15600" xr:uid="{00000000-0005-0000-0000-0000F03C0000}"/>
    <cellStyle name="Linked Cell 13 2 2 3 2 6" xfId="15601" xr:uid="{00000000-0005-0000-0000-0000F13C0000}"/>
    <cellStyle name="Linked Cell 13 2 2 3 2 6 2" xfId="15602" xr:uid="{00000000-0005-0000-0000-0000F23C0000}"/>
    <cellStyle name="Linked Cell 13 2 2 3 2 6 2 2" xfId="15603" xr:uid="{00000000-0005-0000-0000-0000F33C0000}"/>
    <cellStyle name="Linked Cell 13 2 2 3 2 6 3" xfId="15604" xr:uid="{00000000-0005-0000-0000-0000F43C0000}"/>
    <cellStyle name="Linked Cell 13 2 2 3 2 7" xfId="15605" xr:uid="{00000000-0005-0000-0000-0000F53C0000}"/>
    <cellStyle name="Linked Cell 13 2 2 3 2 7 2" xfId="15606" xr:uid="{00000000-0005-0000-0000-0000F63C0000}"/>
    <cellStyle name="Linked Cell 13 2 2 3 2 7 2 2" xfId="15607" xr:uid="{00000000-0005-0000-0000-0000F73C0000}"/>
    <cellStyle name="Linked Cell 13 2 2 3 2 7 3" xfId="15608" xr:uid="{00000000-0005-0000-0000-0000F83C0000}"/>
    <cellStyle name="Linked Cell 13 2 2 3 2 8" xfId="15609" xr:uid="{00000000-0005-0000-0000-0000F93C0000}"/>
    <cellStyle name="Linked Cell 13 2 2 3 2 8 2" xfId="15610" xr:uid="{00000000-0005-0000-0000-0000FA3C0000}"/>
    <cellStyle name="Linked Cell 13 2 2 3 2 8 2 2" xfId="15611" xr:uid="{00000000-0005-0000-0000-0000FB3C0000}"/>
    <cellStyle name="Linked Cell 13 2 2 3 2 8 3" xfId="15612" xr:uid="{00000000-0005-0000-0000-0000FC3C0000}"/>
    <cellStyle name="Linked Cell 13 2 2 3 2 9" xfId="15613" xr:uid="{00000000-0005-0000-0000-0000FD3C0000}"/>
    <cellStyle name="Linked Cell 13 2 2 3 2 9 2" xfId="15614" xr:uid="{00000000-0005-0000-0000-0000FE3C0000}"/>
    <cellStyle name="Linked Cell 13 2 2 3 2 9 2 2" xfId="15615" xr:uid="{00000000-0005-0000-0000-0000FF3C0000}"/>
    <cellStyle name="Linked Cell 13 2 2 3 2 9 3" xfId="15616" xr:uid="{00000000-0005-0000-0000-0000003D0000}"/>
    <cellStyle name="Linked Cell 13 2 2 3 3" xfId="15617" xr:uid="{00000000-0005-0000-0000-0000013D0000}"/>
    <cellStyle name="Linked Cell 13 2 2 3 3 2" xfId="15618" xr:uid="{00000000-0005-0000-0000-0000023D0000}"/>
    <cellStyle name="Linked Cell 13 2 2 3 3 2 2" xfId="15619" xr:uid="{00000000-0005-0000-0000-0000033D0000}"/>
    <cellStyle name="Linked Cell 13 2 2 3 3 3" xfId="15620" xr:uid="{00000000-0005-0000-0000-0000043D0000}"/>
    <cellStyle name="Linked Cell 13 2 2 3 4" xfId="15621" xr:uid="{00000000-0005-0000-0000-0000053D0000}"/>
    <cellStyle name="Linked Cell 13 2 2 3 4 2" xfId="15622" xr:uid="{00000000-0005-0000-0000-0000063D0000}"/>
    <cellStyle name="Linked Cell 13 2 2 3 4 2 2" xfId="15623" xr:uid="{00000000-0005-0000-0000-0000073D0000}"/>
    <cellStyle name="Linked Cell 13 2 2 3 4 3" xfId="15624" xr:uid="{00000000-0005-0000-0000-0000083D0000}"/>
    <cellStyle name="Linked Cell 13 2 2 3 5" xfId="15625" xr:uid="{00000000-0005-0000-0000-0000093D0000}"/>
    <cellStyle name="Linked Cell 13 2 2 3 5 2" xfId="15626" xr:uid="{00000000-0005-0000-0000-00000A3D0000}"/>
    <cellStyle name="Linked Cell 13 2 2 3 5 2 2" xfId="15627" xr:uid="{00000000-0005-0000-0000-00000B3D0000}"/>
    <cellStyle name="Linked Cell 13 2 2 3 5 3" xfId="15628" xr:uid="{00000000-0005-0000-0000-00000C3D0000}"/>
    <cellStyle name="Linked Cell 13 2 2 3 6" xfId="15629" xr:uid="{00000000-0005-0000-0000-00000D3D0000}"/>
    <cellStyle name="Linked Cell 13 2 2 3 6 2" xfId="15630" xr:uid="{00000000-0005-0000-0000-00000E3D0000}"/>
    <cellStyle name="Linked Cell 13 2 2 3 6 2 2" xfId="15631" xr:uid="{00000000-0005-0000-0000-00000F3D0000}"/>
    <cellStyle name="Linked Cell 13 2 2 3 6 3" xfId="15632" xr:uid="{00000000-0005-0000-0000-0000103D0000}"/>
    <cellStyle name="Linked Cell 13 2 2 3 7" xfId="15633" xr:uid="{00000000-0005-0000-0000-0000113D0000}"/>
    <cellStyle name="Linked Cell 13 2 2 3 7 2" xfId="15634" xr:uid="{00000000-0005-0000-0000-0000123D0000}"/>
    <cellStyle name="Linked Cell 13 2 2 3 7 2 2" xfId="15635" xr:uid="{00000000-0005-0000-0000-0000133D0000}"/>
    <cellStyle name="Linked Cell 13 2 2 3 7 3" xfId="15636" xr:uid="{00000000-0005-0000-0000-0000143D0000}"/>
    <cellStyle name="Linked Cell 13 2 2 3 8" xfId="15637" xr:uid="{00000000-0005-0000-0000-0000153D0000}"/>
    <cellStyle name="Linked Cell 13 2 2 3 8 2" xfId="15638" xr:uid="{00000000-0005-0000-0000-0000163D0000}"/>
    <cellStyle name="Linked Cell 13 2 2 3 8 2 2" xfId="15639" xr:uid="{00000000-0005-0000-0000-0000173D0000}"/>
    <cellStyle name="Linked Cell 13 2 2 3 8 3" xfId="15640" xr:uid="{00000000-0005-0000-0000-0000183D0000}"/>
    <cellStyle name="Linked Cell 13 2 2 3 9" xfId="15641" xr:uid="{00000000-0005-0000-0000-0000193D0000}"/>
    <cellStyle name="Linked Cell 13 2 2 3 9 2" xfId="15642" xr:uid="{00000000-0005-0000-0000-00001A3D0000}"/>
    <cellStyle name="Linked Cell 13 2 2 3 9 2 2" xfId="15643" xr:uid="{00000000-0005-0000-0000-00001B3D0000}"/>
    <cellStyle name="Linked Cell 13 2 2 3 9 3" xfId="15644" xr:uid="{00000000-0005-0000-0000-00001C3D0000}"/>
    <cellStyle name="Linked Cell 13 2 2 4" xfId="15645" xr:uid="{00000000-0005-0000-0000-00001D3D0000}"/>
    <cellStyle name="Linked Cell 13 2 2 4 10" xfId="15646" xr:uid="{00000000-0005-0000-0000-00001E3D0000}"/>
    <cellStyle name="Linked Cell 13 2 2 4 10 2" xfId="15647" xr:uid="{00000000-0005-0000-0000-00001F3D0000}"/>
    <cellStyle name="Linked Cell 13 2 2 4 11" xfId="15648" xr:uid="{00000000-0005-0000-0000-0000203D0000}"/>
    <cellStyle name="Linked Cell 13 2 2 4 2" xfId="15649" xr:uid="{00000000-0005-0000-0000-0000213D0000}"/>
    <cellStyle name="Linked Cell 13 2 2 4 2 2" xfId="15650" xr:uid="{00000000-0005-0000-0000-0000223D0000}"/>
    <cellStyle name="Linked Cell 13 2 2 4 2 2 2" xfId="15651" xr:uid="{00000000-0005-0000-0000-0000233D0000}"/>
    <cellStyle name="Linked Cell 13 2 2 4 2 3" xfId="15652" xr:uid="{00000000-0005-0000-0000-0000243D0000}"/>
    <cellStyle name="Linked Cell 13 2 2 4 3" xfId="15653" xr:uid="{00000000-0005-0000-0000-0000253D0000}"/>
    <cellStyle name="Linked Cell 13 2 2 4 3 2" xfId="15654" xr:uid="{00000000-0005-0000-0000-0000263D0000}"/>
    <cellStyle name="Linked Cell 13 2 2 4 3 2 2" xfId="15655" xr:uid="{00000000-0005-0000-0000-0000273D0000}"/>
    <cellStyle name="Linked Cell 13 2 2 4 3 3" xfId="15656" xr:uid="{00000000-0005-0000-0000-0000283D0000}"/>
    <cellStyle name="Linked Cell 13 2 2 4 4" xfId="15657" xr:uid="{00000000-0005-0000-0000-0000293D0000}"/>
    <cellStyle name="Linked Cell 13 2 2 4 4 2" xfId="15658" xr:uid="{00000000-0005-0000-0000-00002A3D0000}"/>
    <cellStyle name="Linked Cell 13 2 2 4 4 2 2" xfId="15659" xr:uid="{00000000-0005-0000-0000-00002B3D0000}"/>
    <cellStyle name="Linked Cell 13 2 2 4 4 3" xfId="15660" xr:uid="{00000000-0005-0000-0000-00002C3D0000}"/>
    <cellStyle name="Linked Cell 13 2 2 4 5" xfId="15661" xr:uid="{00000000-0005-0000-0000-00002D3D0000}"/>
    <cellStyle name="Linked Cell 13 2 2 4 5 2" xfId="15662" xr:uid="{00000000-0005-0000-0000-00002E3D0000}"/>
    <cellStyle name="Linked Cell 13 2 2 4 5 2 2" xfId="15663" xr:uid="{00000000-0005-0000-0000-00002F3D0000}"/>
    <cellStyle name="Linked Cell 13 2 2 4 5 3" xfId="15664" xr:uid="{00000000-0005-0000-0000-0000303D0000}"/>
    <cellStyle name="Linked Cell 13 2 2 4 6" xfId="15665" xr:uid="{00000000-0005-0000-0000-0000313D0000}"/>
    <cellStyle name="Linked Cell 13 2 2 4 6 2" xfId="15666" xr:uid="{00000000-0005-0000-0000-0000323D0000}"/>
    <cellStyle name="Linked Cell 13 2 2 4 6 2 2" xfId="15667" xr:uid="{00000000-0005-0000-0000-0000333D0000}"/>
    <cellStyle name="Linked Cell 13 2 2 4 6 3" xfId="15668" xr:uid="{00000000-0005-0000-0000-0000343D0000}"/>
    <cellStyle name="Linked Cell 13 2 2 4 7" xfId="15669" xr:uid="{00000000-0005-0000-0000-0000353D0000}"/>
    <cellStyle name="Linked Cell 13 2 2 4 7 2" xfId="15670" xr:uid="{00000000-0005-0000-0000-0000363D0000}"/>
    <cellStyle name="Linked Cell 13 2 2 4 7 2 2" xfId="15671" xr:uid="{00000000-0005-0000-0000-0000373D0000}"/>
    <cellStyle name="Linked Cell 13 2 2 4 7 3" xfId="15672" xr:uid="{00000000-0005-0000-0000-0000383D0000}"/>
    <cellStyle name="Linked Cell 13 2 2 4 8" xfId="15673" xr:uid="{00000000-0005-0000-0000-0000393D0000}"/>
    <cellStyle name="Linked Cell 13 2 2 4 8 2" xfId="15674" xr:uid="{00000000-0005-0000-0000-00003A3D0000}"/>
    <cellStyle name="Linked Cell 13 2 2 4 8 2 2" xfId="15675" xr:uid="{00000000-0005-0000-0000-00003B3D0000}"/>
    <cellStyle name="Linked Cell 13 2 2 4 8 3" xfId="15676" xr:uid="{00000000-0005-0000-0000-00003C3D0000}"/>
    <cellStyle name="Linked Cell 13 2 2 4 9" xfId="15677" xr:uid="{00000000-0005-0000-0000-00003D3D0000}"/>
    <cellStyle name="Linked Cell 13 2 2 4 9 2" xfId="15678" xr:uid="{00000000-0005-0000-0000-00003E3D0000}"/>
    <cellStyle name="Linked Cell 13 2 2 4 9 2 2" xfId="15679" xr:uid="{00000000-0005-0000-0000-00003F3D0000}"/>
    <cellStyle name="Linked Cell 13 2 2 4 9 3" xfId="15680" xr:uid="{00000000-0005-0000-0000-0000403D0000}"/>
    <cellStyle name="Linked Cell 13 2 2 5" xfId="15681" xr:uid="{00000000-0005-0000-0000-0000413D0000}"/>
    <cellStyle name="Linked Cell 13 2 2 5 2" xfId="15682" xr:uid="{00000000-0005-0000-0000-0000423D0000}"/>
    <cellStyle name="Linked Cell 13 2 2 5 2 2" xfId="15683" xr:uid="{00000000-0005-0000-0000-0000433D0000}"/>
    <cellStyle name="Linked Cell 13 2 2 5 3" xfId="15684" xr:uid="{00000000-0005-0000-0000-0000443D0000}"/>
    <cellStyle name="Linked Cell 13 2 2 6" xfId="15685" xr:uid="{00000000-0005-0000-0000-0000453D0000}"/>
    <cellStyle name="Linked Cell 13 2 2 6 2" xfId="15686" xr:uid="{00000000-0005-0000-0000-0000463D0000}"/>
    <cellStyle name="Linked Cell 13 2 2 6 2 2" xfId="15687" xr:uid="{00000000-0005-0000-0000-0000473D0000}"/>
    <cellStyle name="Linked Cell 13 2 2 6 3" xfId="15688" xr:uid="{00000000-0005-0000-0000-0000483D0000}"/>
    <cellStyle name="Linked Cell 13 2 2 7" xfId="15689" xr:uid="{00000000-0005-0000-0000-0000493D0000}"/>
    <cellStyle name="Linked Cell 13 2 2 7 2" xfId="15690" xr:uid="{00000000-0005-0000-0000-00004A3D0000}"/>
    <cellStyle name="Linked Cell 13 2 2 7 2 2" xfId="15691" xr:uid="{00000000-0005-0000-0000-00004B3D0000}"/>
    <cellStyle name="Linked Cell 13 2 2 7 3" xfId="15692" xr:uid="{00000000-0005-0000-0000-00004C3D0000}"/>
    <cellStyle name="Linked Cell 13 2 2 8" xfId="15693" xr:uid="{00000000-0005-0000-0000-00004D3D0000}"/>
    <cellStyle name="Linked Cell 13 2 2 8 2" xfId="15694" xr:uid="{00000000-0005-0000-0000-00004E3D0000}"/>
    <cellStyle name="Linked Cell 13 2 2 8 2 2" xfId="15695" xr:uid="{00000000-0005-0000-0000-00004F3D0000}"/>
    <cellStyle name="Linked Cell 13 2 2 8 3" xfId="15696" xr:uid="{00000000-0005-0000-0000-0000503D0000}"/>
    <cellStyle name="Linked Cell 13 2 2 9" xfId="15697" xr:uid="{00000000-0005-0000-0000-0000513D0000}"/>
    <cellStyle name="Linked Cell 13 2 2 9 2" xfId="15698" xr:uid="{00000000-0005-0000-0000-0000523D0000}"/>
    <cellStyle name="Linked Cell 13 2 2 9 2 2" xfId="15699" xr:uid="{00000000-0005-0000-0000-0000533D0000}"/>
    <cellStyle name="Linked Cell 13 2 2 9 3" xfId="15700" xr:uid="{00000000-0005-0000-0000-0000543D0000}"/>
    <cellStyle name="Linked Cell 13 2 3" xfId="15701" xr:uid="{00000000-0005-0000-0000-0000553D0000}"/>
    <cellStyle name="Linked Cell 13 2 3 10" xfId="15702" xr:uid="{00000000-0005-0000-0000-0000563D0000}"/>
    <cellStyle name="Linked Cell 13 2 3 10 2" xfId="15703" xr:uid="{00000000-0005-0000-0000-0000573D0000}"/>
    <cellStyle name="Linked Cell 13 2 3 10 2 2" xfId="15704" xr:uid="{00000000-0005-0000-0000-0000583D0000}"/>
    <cellStyle name="Linked Cell 13 2 3 10 3" xfId="15705" xr:uid="{00000000-0005-0000-0000-0000593D0000}"/>
    <cellStyle name="Linked Cell 13 2 3 11" xfId="15706" xr:uid="{00000000-0005-0000-0000-00005A3D0000}"/>
    <cellStyle name="Linked Cell 13 2 3 11 2" xfId="15707" xr:uid="{00000000-0005-0000-0000-00005B3D0000}"/>
    <cellStyle name="Linked Cell 13 2 3 11 2 2" xfId="15708" xr:uid="{00000000-0005-0000-0000-00005C3D0000}"/>
    <cellStyle name="Linked Cell 13 2 3 11 3" xfId="15709" xr:uid="{00000000-0005-0000-0000-00005D3D0000}"/>
    <cellStyle name="Linked Cell 13 2 3 12" xfId="15710" xr:uid="{00000000-0005-0000-0000-00005E3D0000}"/>
    <cellStyle name="Linked Cell 13 2 3 12 2" xfId="15711" xr:uid="{00000000-0005-0000-0000-00005F3D0000}"/>
    <cellStyle name="Linked Cell 13 2 3 13" xfId="15712" xr:uid="{00000000-0005-0000-0000-0000603D0000}"/>
    <cellStyle name="Linked Cell 13 2 3 2" xfId="15713" xr:uid="{00000000-0005-0000-0000-0000613D0000}"/>
    <cellStyle name="Linked Cell 13 2 3 2 10" xfId="15714" xr:uid="{00000000-0005-0000-0000-0000623D0000}"/>
    <cellStyle name="Linked Cell 13 2 3 2 10 2" xfId="15715" xr:uid="{00000000-0005-0000-0000-0000633D0000}"/>
    <cellStyle name="Linked Cell 13 2 3 2 10 2 2" xfId="15716" xr:uid="{00000000-0005-0000-0000-0000643D0000}"/>
    <cellStyle name="Linked Cell 13 2 3 2 10 3" xfId="15717" xr:uid="{00000000-0005-0000-0000-0000653D0000}"/>
    <cellStyle name="Linked Cell 13 2 3 2 11" xfId="15718" xr:uid="{00000000-0005-0000-0000-0000663D0000}"/>
    <cellStyle name="Linked Cell 13 2 3 2 11 2" xfId="15719" xr:uid="{00000000-0005-0000-0000-0000673D0000}"/>
    <cellStyle name="Linked Cell 13 2 3 2 12" xfId="15720" xr:uid="{00000000-0005-0000-0000-0000683D0000}"/>
    <cellStyle name="Linked Cell 13 2 3 2 2" xfId="15721" xr:uid="{00000000-0005-0000-0000-0000693D0000}"/>
    <cellStyle name="Linked Cell 13 2 3 2 2 2" xfId="15722" xr:uid="{00000000-0005-0000-0000-00006A3D0000}"/>
    <cellStyle name="Linked Cell 13 2 3 2 2 2 2" xfId="15723" xr:uid="{00000000-0005-0000-0000-00006B3D0000}"/>
    <cellStyle name="Linked Cell 13 2 3 2 2 3" xfId="15724" xr:uid="{00000000-0005-0000-0000-00006C3D0000}"/>
    <cellStyle name="Linked Cell 13 2 3 2 3" xfId="15725" xr:uid="{00000000-0005-0000-0000-00006D3D0000}"/>
    <cellStyle name="Linked Cell 13 2 3 2 3 2" xfId="15726" xr:uid="{00000000-0005-0000-0000-00006E3D0000}"/>
    <cellStyle name="Linked Cell 13 2 3 2 3 2 2" xfId="15727" xr:uid="{00000000-0005-0000-0000-00006F3D0000}"/>
    <cellStyle name="Linked Cell 13 2 3 2 3 3" xfId="15728" xr:uid="{00000000-0005-0000-0000-0000703D0000}"/>
    <cellStyle name="Linked Cell 13 2 3 2 4" xfId="15729" xr:uid="{00000000-0005-0000-0000-0000713D0000}"/>
    <cellStyle name="Linked Cell 13 2 3 2 4 2" xfId="15730" xr:uid="{00000000-0005-0000-0000-0000723D0000}"/>
    <cellStyle name="Linked Cell 13 2 3 2 4 2 2" xfId="15731" xr:uid="{00000000-0005-0000-0000-0000733D0000}"/>
    <cellStyle name="Linked Cell 13 2 3 2 4 3" xfId="15732" xr:uid="{00000000-0005-0000-0000-0000743D0000}"/>
    <cellStyle name="Linked Cell 13 2 3 2 5" xfId="15733" xr:uid="{00000000-0005-0000-0000-0000753D0000}"/>
    <cellStyle name="Linked Cell 13 2 3 2 5 2" xfId="15734" xr:uid="{00000000-0005-0000-0000-0000763D0000}"/>
    <cellStyle name="Linked Cell 13 2 3 2 5 2 2" xfId="15735" xr:uid="{00000000-0005-0000-0000-0000773D0000}"/>
    <cellStyle name="Linked Cell 13 2 3 2 5 3" xfId="15736" xr:uid="{00000000-0005-0000-0000-0000783D0000}"/>
    <cellStyle name="Linked Cell 13 2 3 2 6" xfId="15737" xr:uid="{00000000-0005-0000-0000-0000793D0000}"/>
    <cellStyle name="Linked Cell 13 2 3 2 6 2" xfId="15738" xr:uid="{00000000-0005-0000-0000-00007A3D0000}"/>
    <cellStyle name="Linked Cell 13 2 3 2 6 2 2" xfId="15739" xr:uid="{00000000-0005-0000-0000-00007B3D0000}"/>
    <cellStyle name="Linked Cell 13 2 3 2 6 3" xfId="15740" xr:uid="{00000000-0005-0000-0000-00007C3D0000}"/>
    <cellStyle name="Linked Cell 13 2 3 2 7" xfId="15741" xr:uid="{00000000-0005-0000-0000-00007D3D0000}"/>
    <cellStyle name="Linked Cell 13 2 3 2 7 2" xfId="15742" xr:uid="{00000000-0005-0000-0000-00007E3D0000}"/>
    <cellStyle name="Linked Cell 13 2 3 2 7 2 2" xfId="15743" xr:uid="{00000000-0005-0000-0000-00007F3D0000}"/>
    <cellStyle name="Linked Cell 13 2 3 2 7 3" xfId="15744" xr:uid="{00000000-0005-0000-0000-0000803D0000}"/>
    <cellStyle name="Linked Cell 13 2 3 2 8" xfId="15745" xr:uid="{00000000-0005-0000-0000-0000813D0000}"/>
    <cellStyle name="Linked Cell 13 2 3 2 8 2" xfId="15746" xr:uid="{00000000-0005-0000-0000-0000823D0000}"/>
    <cellStyle name="Linked Cell 13 2 3 2 8 2 2" xfId="15747" xr:uid="{00000000-0005-0000-0000-0000833D0000}"/>
    <cellStyle name="Linked Cell 13 2 3 2 8 3" xfId="15748" xr:uid="{00000000-0005-0000-0000-0000843D0000}"/>
    <cellStyle name="Linked Cell 13 2 3 2 9" xfId="15749" xr:uid="{00000000-0005-0000-0000-0000853D0000}"/>
    <cellStyle name="Linked Cell 13 2 3 2 9 2" xfId="15750" xr:uid="{00000000-0005-0000-0000-0000863D0000}"/>
    <cellStyle name="Linked Cell 13 2 3 2 9 2 2" xfId="15751" xr:uid="{00000000-0005-0000-0000-0000873D0000}"/>
    <cellStyle name="Linked Cell 13 2 3 2 9 3" xfId="15752" xr:uid="{00000000-0005-0000-0000-0000883D0000}"/>
    <cellStyle name="Linked Cell 13 2 3 3" xfId="15753" xr:uid="{00000000-0005-0000-0000-0000893D0000}"/>
    <cellStyle name="Linked Cell 13 2 3 3 10" xfId="15754" xr:uid="{00000000-0005-0000-0000-00008A3D0000}"/>
    <cellStyle name="Linked Cell 13 2 3 3 10 2" xfId="15755" xr:uid="{00000000-0005-0000-0000-00008B3D0000}"/>
    <cellStyle name="Linked Cell 13 2 3 3 11" xfId="15756" xr:uid="{00000000-0005-0000-0000-00008C3D0000}"/>
    <cellStyle name="Linked Cell 13 2 3 3 2" xfId="15757" xr:uid="{00000000-0005-0000-0000-00008D3D0000}"/>
    <cellStyle name="Linked Cell 13 2 3 3 2 2" xfId="15758" xr:uid="{00000000-0005-0000-0000-00008E3D0000}"/>
    <cellStyle name="Linked Cell 13 2 3 3 2 2 2" xfId="15759" xr:uid="{00000000-0005-0000-0000-00008F3D0000}"/>
    <cellStyle name="Linked Cell 13 2 3 3 2 3" xfId="15760" xr:uid="{00000000-0005-0000-0000-0000903D0000}"/>
    <cellStyle name="Linked Cell 13 2 3 3 3" xfId="15761" xr:uid="{00000000-0005-0000-0000-0000913D0000}"/>
    <cellStyle name="Linked Cell 13 2 3 3 3 2" xfId="15762" xr:uid="{00000000-0005-0000-0000-0000923D0000}"/>
    <cellStyle name="Linked Cell 13 2 3 3 3 2 2" xfId="15763" xr:uid="{00000000-0005-0000-0000-0000933D0000}"/>
    <cellStyle name="Linked Cell 13 2 3 3 3 3" xfId="15764" xr:uid="{00000000-0005-0000-0000-0000943D0000}"/>
    <cellStyle name="Linked Cell 13 2 3 3 4" xfId="15765" xr:uid="{00000000-0005-0000-0000-0000953D0000}"/>
    <cellStyle name="Linked Cell 13 2 3 3 4 2" xfId="15766" xr:uid="{00000000-0005-0000-0000-0000963D0000}"/>
    <cellStyle name="Linked Cell 13 2 3 3 4 2 2" xfId="15767" xr:uid="{00000000-0005-0000-0000-0000973D0000}"/>
    <cellStyle name="Linked Cell 13 2 3 3 4 3" xfId="15768" xr:uid="{00000000-0005-0000-0000-0000983D0000}"/>
    <cellStyle name="Linked Cell 13 2 3 3 5" xfId="15769" xr:uid="{00000000-0005-0000-0000-0000993D0000}"/>
    <cellStyle name="Linked Cell 13 2 3 3 5 2" xfId="15770" xr:uid="{00000000-0005-0000-0000-00009A3D0000}"/>
    <cellStyle name="Linked Cell 13 2 3 3 5 2 2" xfId="15771" xr:uid="{00000000-0005-0000-0000-00009B3D0000}"/>
    <cellStyle name="Linked Cell 13 2 3 3 5 3" xfId="15772" xr:uid="{00000000-0005-0000-0000-00009C3D0000}"/>
    <cellStyle name="Linked Cell 13 2 3 3 6" xfId="15773" xr:uid="{00000000-0005-0000-0000-00009D3D0000}"/>
    <cellStyle name="Linked Cell 13 2 3 3 6 2" xfId="15774" xr:uid="{00000000-0005-0000-0000-00009E3D0000}"/>
    <cellStyle name="Linked Cell 13 2 3 3 6 2 2" xfId="15775" xr:uid="{00000000-0005-0000-0000-00009F3D0000}"/>
    <cellStyle name="Linked Cell 13 2 3 3 6 3" xfId="15776" xr:uid="{00000000-0005-0000-0000-0000A03D0000}"/>
    <cellStyle name="Linked Cell 13 2 3 3 7" xfId="15777" xr:uid="{00000000-0005-0000-0000-0000A13D0000}"/>
    <cellStyle name="Linked Cell 13 2 3 3 7 2" xfId="15778" xr:uid="{00000000-0005-0000-0000-0000A23D0000}"/>
    <cellStyle name="Linked Cell 13 2 3 3 7 2 2" xfId="15779" xr:uid="{00000000-0005-0000-0000-0000A33D0000}"/>
    <cellStyle name="Linked Cell 13 2 3 3 7 3" xfId="15780" xr:uid="{00000000-0005-0000-0000-0000A43D0000}"/>
    <cellStyle name="Linked Cell 13 2 3 3 8" xfId="15781" xr:uid="{00000000-0005-0000-0000-0000A53D0000}"/>
    <cellStyle name="Linked Cell 13 2 3 3 8 2" xfId="15782" xr:uid="{00000000-0005-0000-0000-0000A63D0000}"/>
    <cellStyle name="Linked Cell 13 2 3 3 8 2 2" xfId="15783" xr:uid="{00000000-0005-0000-0000-0000A73D0000}"/>
    <cellStyle name="Linked Cell 13 2 3 3 8 3" xfId="15784" xr:uid="{00000000-0005-0000-0000-0000A83D0000}"/>
    <cellStyle name="Linked Cell 13 2 3 3 9" xfId="15785" xr:uid="{00000000-0005-0000-0000-0000A93D0000}"/>
    <cellStyle name="Linked Cell 13 2 3 3 9 2" xfId="15786" xr:uid="{00000000-0005-0000-0000-0000AA3D0000}"/>
    <cellStyle name="Linked Cell 13 2 3 3 9 2 2" xfId="15787" xr:uid="{00000000-0005-0000-0000-0000AB3D0000}"/>
    <cellStyle name="Linked Cell 13 2 3 3 9 3" xfId="15788" xr:uid="{00000000-0005-0000-0000-0000AC3D0000}"/>
    <cellStyle name="Linked Cell 13 2 3 4" xfId="15789" xr:uid="{00000000-0005-0000-0000-0000AD3D0000}"/>
    <cellStyle name="Linked Cell 13 2 3 4 2" xfId="15790" xr:uid="{00000000-0005-0000-0000-0000AE3D0000}"/>
    <cellStyle name="Linked Cell 13 2 3 4 2 2" xfId="15791" xr:uid="{00000000-0005-0000-0000-0000AF3D0000}"/>
    <cellStyle name="Linked Cell 13 2 3 4 3" xfId="15792" xr:uid="{00000000-0005-0000-0000-0000B03D0000}"/>
    <cellStyle name="Linked Cell 13 2 3 5" xfId="15793" xr:uid="{00000000-0005-0000-0000-0000B13D0000}"/>
    <cellStyle name="Linked Cell 13 2 3 5 2" xfId="15794" xr:uid="{00000000-0005-0000-0000-0000B23D0000}"/>
    <cellStyle name="Linked Cell 13 2 3 5 2 2" xfId="15795" xr:uid="{00000000-0005-0000-0000-0000B33D0000}"/>
    <cellStyle name="Linked Cell 13 2 3 5 3" xfId="15796" xr:uid="{00000000-0005-0000-0000-0000B43D0000}"/>
    <cellStyle name="Linked Cell 13 2 3 6" xfId="15797" xr:uid="{00000000-0005-0000-0000-0000B53D0000}"/>
    <cellStyle name="Linked Cell 13 2 3 6 2" xfId="15798" xr:uid="{00000000-0005-0000-0000-0000B63D0000}"/>
    <cellStyle name="Linked Cell 13 2 3 6 2 2" xfId="15799" xr:uid="{00000000-0005-0000-0000-0000B73D0000}"/>
    <cellStyle name="Linked Cell 13 2 3 6 3" xfId="15800" xr:uid="{00000000-0005-0000-0000-0000B83D0000}"/>
    <cellStyle name="Linked Cell 13 2 3 7" xfId="15801" xr:uid="{00000000-0005-0000-0000-0000B93D0000}"/>
    <cellStyle name="Linked Cell 13 2 3 7 2" xfId="15802" xr:uid="{00000000-0005-0000-0000-0000BA3D0000}"/>
    <cellStyle name="Linked Cell 13 2 3 7 2 2" xfId="15803" xr:uid="{00000000-0005-0000-0000-0000BB3D0000}"/>
    <cellStyle name="Linked Cell 13 2 3 7 3" xfId="15804" xr:uid="{00000000-0005-0000-0000-0000BC3D0000}"/>
    <cellStyle name="Linked Cell 13 2 3 8" xfId="15805" xr:uid="{00000000-0005-0000-0000-0000BD3D0000}"/>
    <cellStyle name="Linked Cell 13 2 3 8 2" xfId="15806" xr:uid="{00000000-0005-0000-0000-0000BE3D0000}"/>
    <cellStyle name="Linked Cell 13 2 3 8 2 2" xfId="15807" xr:uid="{00000000-0005-0000-0000-0000BF3D0000}"/>
    <cellStyle name="Linked Cell 13 2 3 8 3" xfId="15808" xr:uid="{00000000-0005-0000-0000-0000C03D0000}"/>
    <cellStyle name="Linked Cell 13 2 3 9" xfId="15809" xr:uid="{00000000-0005-0000-0000-0000C13D0000}"/>
    <cellStyle name="Linked Cell 13 2 3 9 2" xfId="15810" xr:uid="{00000000-0005-0000-0000-0000C23D0000}"/>
    <cellStyle name="Linked Cell 13 2 3 9 2 2" xfId="15811" xr:uid="{00000000-0005-0000-0000-0000C33D0000}"/>
    <cellStyle name="Linked Cell 13 2 3 9 3" xfId="15812" xr:uid="{00000000-0005-0000-0000-0000C43D0000}"/>
    <cellStyle name="Linked Cell 13 2 4" xfId="15813" xr:uid="{00000000-0005-0000-0000-0000C53D0000}"/>
    <cellStyle name="Linked Cell 13 2 4 10" xfId="15814" xr:uid="{00000000-0005-0000-0000-0000C63D0000}"/>
    <cellStyle name="Linked Cell 13 2 4 10 2" xfId="15815" xr:uid="{00000000-0005-0000-0000-0000C73D0000}"/>
    <cellStyle name="Linked Cell 13 2 4 10 2 2" xfId="15816" xr:uid="{00000000-0005-0000-0000-0000C83D0000}"/>
    <cellStyle name="Linked Cell 13 2 4 10 3" xfId="15817" xr:uid="{00000000-0005-0000-0000-0000C93D0000}"/>
    <cellStyle name="Linked Cell 13 2 4 11" xfId="15818" xr:uid="{00000000-0005-0000-0000-0000CA3D0000}"/>
    <cellStyle name="Linked Cell 13 2 4 11 2" xfId="15819" xr:uid="{00000000-0005-0000-0000-0000CB3D0000}"/>
    <cellStyle name="Linked Cell 13 2 4 12" xfId="15820" xr:uid="{00000000-0005-0000-0000-0000CC3D0000}"/>
    <cellStyle name="Linked Cell 13 2 4 2" xfId="15821" xr:uid="{00000000-0005-0000-0000-0000CD3D0000}"/>
    <cellStyle name="Linked Cell 13 2 4 2 10" xfId="15822" xr:uid="{00000000-0005-0000-0000-0000CE3D0000}"/>
    <cellStyle name="Linked Cell 13 2 4 2 10 2" xfId="15823" xr:uid="{00000000-0005-0000-0000-0000CF3D0000}"/>
    <cellStyle name="Linked Cell 13 2 4 2 11" xfId="15824" xr:uid="{00000000-0005-0000-0000-0000D03D0000}"/>
    <cellStyle name="Linked Cell 13 2 4 2 2" xfId="15825" xr:uid="{00000000-0005-0000-0000-0000D13D0000}"/>
    <cellStyle name="Linked Cell 13 2 4 2 2 2" xfId="15826" xr:uid="{00000000-0005-0000-0000-0000D23D0000}"/>
    <cellStyle name="Linked Cell 13 2 4 2 2 2 2" xfId="15827" xr:uid="{00000000-0005-0000-0000-0000D33D0000}"/>
    <cellStyle name="Linked Cell 13 2 4 2 2 3" xfId="15828" xr:uid="{00000000-0005-0000-0000-0000D43D0000}"/>
    <cellStyle name="Linked Cell 13 2 4 2 3" xfId="15829" xr:uid="{00000000-0005-0000-0000-0000D53D0000}"/>
    <cellStyle name="Linked Cell 13 2 4 2 3 2" xfId="15830" xr:uid="{00000000-0005-0000-0000-0000D63D0000}"/>
    <cellStyle name="Linked Cell 13 2 4 2 3 2 2" xfId="15831" xr:uid="{00000000-0005-0000-0000-0000D73D0000}"/>
    <cellStyle name="Linked Cell 13 2 4 2 3 3" xfId="15832" xr:uid="{00000000-0005-0000-0000-0000D83D0000}"/>
    <cellStyle name="Linked Cell 13 2 4 2 4" xfId="15833" xr:uid="{00000000-0005-0000-0000-0000D93D0000}"/>
    <cellStyle name="Linked Cell 13 2 4 2 4 2" xfId="15834" xr:uid="{00000000-0005-0000-0000-0000DA3D0000}"/>
    <cellStyle name="Linked Cell 13 2 4 2 4 2 2" xfId="15835" xr:uid="{00000000-0005-0000-0000-0000DB3D0000}"/>
    <cellStyle name="Linked Cell 13 2 4 2 4 3" xfId="15836" xr:uid="{00000000-0005-0000-0000-0000DC3D0000}"/>
    <cellStyle name="Linked Cell 13 2 4 2 5" xfId="15837" xr:uid="{00000000-0005-0000-0000-0000DD3D0000}"/>
    <cellStyle name="Linked Cell 13 2 4 2 5 2" xfId="15838" xr:uid="{00000000-0005-0000-0000-0000DE3D0000}"/>
    <cellStyle name="Linked Cell 13 2 4 2 5 2 2" xfId="15839" xr:uid="{00000000-0005-0000-0000-0000DF3D0000}"/>
    <cellStyle name="Linked Cell 13 2 4 2 5 3" xfId="15840" xr:uid="{00000000-0005-0000-0000-0000E03D0000}"/>
    <cellStyle name="Linked Cell 13 2 4 2 6" xfId="15841" xr:uid="{00000000-0005-0000-0000-0000E13D0000}"/>
    <cellStyle name="Linked Cell 13 2 4 2 6 2" xfId="15842" xr:uid="{00000000-0005-0000-0000-0000E23D0000}"/>
    <cellStyle name="Linked Cell 13 2 4 2 6 2 2" xfId="15843" xr:uid="{00000000-0005-0000-0000-0000E33D0000}"/>
    <cellStyle name="Linked Cell 13 2 4 2 6 3" xfId="15844" xr:uid="{00000000-0005-0000-0000-0000E43D0000}"/>
    <cellStyle name="Linked Cell 13 2 4 2 7" xfId="15845" xr:uid="{00000000-0005-0000-0000-0000E53D0000}"/>
    <cellStyle name="Linked Cell 13 2 4 2 7 2" xfId="15846" xr:uid="{00000000-0005-0000-0000-0000E63D0000}"/>
    <cellStyle name="Linked Cell 13 2 4 2 7 2 2" xfId="15847" xr:uid="{00000000-0005-0000-0000-0000E73D0000}"/>
    <cellStyle name="Linked Cell 13 2 4 2 7 3" xfId="15848" xr:uid="{00000000-0005-0000-0000-0000E83D0000}"/>
    <cellStyle name="Linked Cell 13 2 4 2 8" xfId="15849" xr:uid="{00000000-0005-0000-0000-0000E93D0000}"/>
    <cellStyle name="Linked Cell 13 2 4 2 8 2" xfId="15850" xr:uid="{00000000-0005-0000-0000-0000EA3D0000}"/>
    <cellStyle name="Linked Cell 13 2 4 2 8 2 2" xfId="15851" xr:uid="{00000000-0005-0000-0000-0000EB3D0000}"/>
    <cellStyle name="Linked Cell 13 2 4 2 8 3" xfId="15852" xr:uid="{00000000-0005-0000-0000-0000EC3D0000}"/>
    <cellStyle name="Linked Cell 13 2 4 2 9" xfId="15853" xr:uid="{00000000-0005-0000-0000-0000ED3D0000}"/>
    <cellStyle name="Linked Cell 13 2 4 2 9 2" xfId="15854" xr:uid="{00000000-0005-0000-0000-0000EE3D0000}"/>
    <cellStyle name="Linked Cell 13 2 4 2 9 2 2" xfId="15855" xr:uid="{00000000-0005-0000-0000-0000EF3D0000}"/>
    <cellStyle name="Linked Cell 13 2 4 2 9 3" xfId="15856" xr:uid="{00000000-0005-0000-0000-0000F03D0000}"/>
    <cellStyle name="Linked Cell 13 2 4 3" xfId="15857" xr:uid="{00000000-0005-0000-0000-0000F13D0000}"/>
    <cellStyle name="Linked Cell 13 2 4 3 2" xfId="15858" xr:uid="{00000000-0005-0000-0000-0000F23D0000}"/>
    <cellStyle name="Linked Cell 13 2 4 3 2 2" xfId="15859" xr:uid="{00000000-0005-0000-0000-0000F33D0000}"/>
    <cellStyle name="Linked Cell 13 2 4 3 3" xfId="15860" xr:uid="{00000000-0005-0000-0000-0000F43D0000}"/>
    <cellStyle name="Linked Cell 13 2 4 4" xfId="15861" xr:uid="{00000000-0005-0000-0000-0000F53D0000}"/>
    <cellStyle name="Linked Cell 13 2 4 4 2" xfId="15862" xr:uid="{00000000-0005-0000-0000-0000F63D0000}"/>
    <cellStyle name="Linked Cell 13 2 4 4 2 2" xfId="15863" xr:uid="{00000000-0005-0000-0000-0000F73D0000}"/>
    <cellStyle name="Linked Cell 13 2 4 4 3" xfId="15864" xr:uid="{00000000-0005-0000-0000-0000F83D0000}"/>
    <cellStyle name="Linked Cell 13 2 4 5" xfId="15865" xr:uid="{00000000-0005-0000-0000-0000F93D0000}"/>
    <cellStyle name="Linked Cell 13 2 4 5 2" xfId="15866" xr:uid="{00000000-0005-0000-0000-0000FA3D0000}"/>
    <cellStyle name="Linked Cell 13 2 4 5 2 2" xfId="15867" xr:uid="{00000000-0005-0000-0000-0000FB3D0000}"/>
    <cellStyle name="Linked Cell 13 2 4 5 3" xfId="15868" xr:uid="{00000000-0005-0000-0000-0000FC3D0000}"/>
    <cellStyle name="Linked Cell 13 2 4 6" xfId="15869" xr:uid="{00000000-0005-0000-0000-0000FD3D0000}"/>
    <cellStyle name="Linked Cell 13 2 4 6 2" xfId="15870" xr:uid="{00000000-0005-0000-0000-0000FE3D0000}"/>
    <cellStyle name="Linked Cell 13 2 4 6 2 2" xfId="15871" xr:uid="{00000000-0005-0000-0000-0000FF3D0000}"/>
    <cellStyle name="Linked Cell 13 2 4 6 3" xfId="15872" xr:uid="{00000000-0005-0000-0000-0000003E0000}"/>
    <cellStyle name="Linked Cell 13 2 4 7" xfId="15873" xr:uid="{00000000-0005-0000-0000-0000013E0000}"/>
    <cellStyle name="Linked Cell 13 2 4 7 2" xfId="15874" xr:uid="{00000000-0005-0000-0000-0000023E0000}"/>
    <cellStyle name="Linked Cell 13 2 4 7 2 2" xfId="15875" xr:uid="{00000000-0005-0000-0000-0000033E0000}"/>
    <cellStyle name="Linked Cell 13 2 4 7 3" xfId="15876" xr:uid="{00000000-0005-0000-0000-0000043E0000}"/>
    <cellStyle name="Linked Cell 13 2 4 8" xfId="15877" xr:uid="{00000000-0005-0000-0000-0000053E0000}"/>
    <cellStyle name="Linked Cell 13 2 4 8 2" xfId="15878" xr:uid="{00000000-0005-0000-0000-0000063E0000}"/>
    <cellStyle name="Linked Cell 13 2 4 8 2 2" xfId="15879" xr:uid="{00000000-0005-0000-0000-0000073E0000}"/>
    <cellStyle name="Linked Cell 13 2 4 8 3" xfId="15880" xr:uid="{00000000-0005-0000-0000-0000083E0000}"/>
    <cellStyle name="Linked Cell 13 2 4 9" xfId="15881" xr:uid="{00000000-0005-0000-0000-0000093E0000}"/>
    <cellStyle name="Linked Cell 13 2 4 9 2" xfId="15882" xr:uid="{00000000-0005-0000-0000-00000A3E0000}"/>
    <cellStyle name="Linked Cell 13 2 4 9 2 2" xfId="15883" xr:uid="{00000000-0005-0000-0000-00000B3E0000}"/>
    <cellStyle name="Linked Cell 13 2 4 9 3" xfId="15884" xr:uid="{00000000-0005-0000-0000-00000C3E0000}"/>
    <cellStyle name="Linked Cell 13 2 5" xfId="15885" xr:uid="{00000000-0005-0000-0000-00000D3E0000}"/>
    <cellStyle name="Linked Cell 13 2 5 10" xfId="15886" xr:uid="{00000000-0005-0000-0000-00000E3E0000}"/>
    <cellStyle name="Linked Cell 13 2 5 10 2" xfId="15887" xr:uid="{00000000-0005-0000-0000-00000F3E0000}"/>
    <cellStyle name="Linked Cell 13 2 5 11" xfId="15888" xr:uid="{00000000-0005-0000-0000-0000103E0000}"/>
    <cellStyle name="Linked Cell 13 2 5 2" xfId="15889" xr:uid="{00000000-0005-0000-0000-0000113E0000}"/>
    <cellStyle name="Linked Cell 13 2 5 2 2" xfId="15890" xr:uid="{00000000-0005-0000-0000-0000123E0000}"/>
    <cellStyle name="Linked Cell 13 2 5 2 2 2" xfId="15891" xr:uid="{00000000-0005-0000-0000-0000133E0000}"/>
    <cellStyle name="Linked Cell 13 2 5 2 3" xfId="15892" xr:uid="{00000000-0005-0000-0000-0000143E0000}"/>
    <cellStyle name="Linked Cell 13 2 5 3" xfId="15893" xr:uid="{00000000-0005-0000-0000-0000153E0000}"/>
    <cellStyle name="Linked Cell 13 2 5 3 2" xfId="15894" xr:uid="{00000000-0005-0000-0000-0000163E0000}"/>
    <cellStyle name="Linked Cell 13 2 5 3 2 2" xfId="15895" xr:uid="{00000000-0005-0000-0000-0000173E0000}"/>
    <cellStyle name="Linked Cell 13 2 5 3 3" xfId="15896" xr:uid="{00000000-0005-0000-0000-0000183E0000}"/>
    <cellStyle name="Linked Cell 13 2 5 4" xfId="15897" xr:uid="{00000000-0005-0000-0000-0000193E0000}"/>
    <cellStyle name="Linked Cell 13 2 5 4 2" xfId="15898" xr:uid="{00000000-0005-0000-0000-00001A3E0000}"/>
    <cellStyle name="Linked Cell 13 2 5 4 2 2" xfId="15899" xr:uid="{00000000-0005-0000-0000-00001B3E0000}"/>
    <cellStyle name="Linked Cell 13 2 5 4 3" xfId="15900" xr:uid="{00000000-0005-0000-0000-00001C3E0000}"/>
    <cellStyle name="Linked Cell 13 2 5 5" xfId="15901" xr:uid="{00000000-0005-0000-0000-00001D3E0000}"/>
    <cellStyle name="Linked Cell 13 2 5 5 2" xfId="15902" xr:uid="{00000000-0005-0000-0000-00001E3E0000}"/>
    <cellStyle name="Linked Cell 13 2 5 5 2 2" xfId="15903" xr:uid="{00000000-0005-0000-0000-00001F3E0000}"/>
    <cellStyle name="Linked Cell 13 2 5 5 3" xfId="15904" xr:uid="{00000000-0005-0000-0000-0000203E0000}"/>
    <cellStyle name="Linked Cell 13 2 5 6" xfId="15905" xr:uid="{00000000-0005-0000-0000-0000213E0000}"/>
    <cellStyle name="Linked Cell 13 2 5 6 2" xfId="15906" xr:uid="{00000000-0005-0000-0000-0000223E0000}"/>
    <cellStyle name="Linked Cell 13 2 5 6 2 2" xfId="15907" xr:uid="{00000000-0005-0000-0000-0000233E0000}"/>
    <cellStyle name="Linked Cell 13 2 5 6 3" xfId="15908" xr:uid="{00000000-0005-0000-0000-0000243E0000}"/>
    <cellStyle name="Linked Cell 13 2 5 7" xfId="15909" xr:uid="{00000000-0005-0000-0000-0000253E0000}"/>
    <cellStyle name="Linked Cell 13 2 5 7 2" xfId="15910" xr:uid="{00000000-0005-0000-0000-0000263E0000}"/>
    <cellStyle name="Linked Cell 13 2 5 7 2 2" xfId="15911" xr:uid="{00000000-0005-0000-0000-0000273E0000}"/>
    <cellStyle name="Linked Cell 13 2 5 7 3" xfId="15912" xr:uid="{00000000-0005-0000-0000-0000283E0000}"/>
    <cellStyle name="Linked Cell 13 2 5 8" xfId="15913" xr:uid="{00000000-0005-0000-0000-0000293E0000}"/>
    <cellStyle name="Linked Cell 13 2 5 8 2" xfId="15914" xr:uid="{00000000-0005-0000-0000-00002A3E0000}"/>
    <cellStyle name="Linked Cell 13 2 5 8 2 2" xfId="15915" xr:uid="{00000000-0005-0000-0000-00002B3E0000}"/>
    <cellStyle name="Linked Cell 13 2 5 8 3" xfId="15916" xr:uid="{00000000-0005-0000-0000-00002C3E0000}"/>
    <cellStyle name="Linked Cell 13 2 5 9" xfId="15917" xr:uid="{00000000-0005-0000-0000-00002D3E0000}"/>
    <cellStyle name="Linked Cell 13 2 5 9 2" xfId="15918" xr:uid="{00000000-0005-0000-0000-00002E3E0000}"/>
    <cellStyle name="Linked Cell 13 2 5 9 2 2" xfId="15919" xr:uid="{00000000-0005-0000-0000-00002F3E0000}"/>
    <cellStyle name="Linked Cell 13 2 5 9 3" xfId="15920" xr:uid="{00000000-0005-0000-0000-0000303E0000}"/>
    <cellStyle name="Linked Cell 13 2 6" xfId="15921" xr:uid="{00000000-0005-0000-0000-0000313E0000}"/>
    <cellStyle name="Linked Cell 13 2 6 2" xfId="15922" xr:uid="{00000000-0005-0000-0000-0000323E0000}"/>
    <cellStyle name="Linked Cell 13 2 6 2 2" xfId="15923" xr:uid="{00000000-0005-0000-0000-0000333E0000}"/>
    <cellStyle name="Linked Cell 13 2 6 3" xfId="15924" xr:uid="{00000000-0005-0000-0000-0000343E0000}"/>
    <cellStyle name="Linked Cell 13 2 7" xfId="15925" xr:uid="{00000000-0005-0000-0000-0000353E0000}"/>
    <cellStyle name="Linked Cell 13 2 7 2" xfId="15926" xr:uid="{00000000-0005-0000-0000-0000363E0000}"/>
    <cellStyle name="Linked Cell 13 2 7 2 2" xfId="15927" xr:uid="{00000000-0005-0000-0000-0000373E0000}"/>
    <cellStyle name="Linked Cell 13 2 7 3" xfId="15928" xr:uid="{00000000-0005-0000-0000-0000383E0000}"/>
    <cellStyle name="Linked Cell 13 2 8" xfId="15929" xr:uid="{00000000-0005-0000-0000-0000393E0000}"/>
    <cellStyle name="Linked Cell 13 2 8 2" xfId="15930" xr:uid="{00000000-0005-0000-0000-00003A3E0000}"/>
    <cellStyle name="Linked Cell 13 2 8 2 2" xfId="15931" xr:uid="{00000000-0005-0000-0000-00003B3E0000}"/>
    <cellStyle name="Linked Cell 13 2 8 3" xfId="15932" xr:uid="{00000000-0005-0000-0000-00003C3E0000}"/>
    <cellStyle name="Linked Cell 13 2 9" xfId="15933" xr:uid="{00000000-0005-0000-0000-00003D3E0000}"/>
    <cellStyle name="Linked Cell 13 2 9 2" xfId="15934" xr:uid="{00000000-0005-0000-0000-00003E3E0000}"/>
    <cellStyle name="Linked Cell 13 2 9 2 2" xfId="15935" xr:uid="{00000000-0005-0000-0000-00003F3E0000}"/>
    <cellStyle name="Linked Cell 13 2 9 3" xfId="15936" xr:uid="{00000000-0005-0000-0000-0000403E0000}"/>
    <cellStyle name="Linked Cell 13 3" xfId="15937" xr:uid="{00000000-0005-0000-0000-0000413E0000}"/>
    <cellStyle name="Linked Cell 13 3 10" xfId="15938" xr:uid="{00000000-0005-0000-0000-0000423E0000}"/>
    <cellStyle name="Linked Cell 13 3 10 2" xfId="15939" xr:uid="{00000000-0005-0000-0000-0000433E0000}"/>
    <cellStyle name="Linked Cell 13 3 10 2 2" xfId="15940" xr:uid="{00000000-0005-0000-0000-0000443E0000}"/>
    <cellStyle name="Linked Cell 13 3 10 3" xfId="15941" xr:uid="{00000000-0005-0000-0000-0000453E0000}"/>
    <cellStyle name="Linked Cell 13 3 11" xfId="15942" xr:uid="{00000000-0005-0000-0000-0000463E0000}"/>
    <cellStyle name="Linked Cell 13 3 11 2" xfId="15943" xr:uid="{00000000-0005-0000-0000-0000473E0000}"/>
    <cellStyle name="Linked Cell 13 3 11 2 2" xfId="15944" xr:uid="{00000000-0005-0000-0000-0000483E0000}"/>
    <cellStyle name="Linked Cell 13 3 11 3" xfId="15945" xr:uid="{00000000-0005-0000-0000-0000493E0000}"/>
    <cellStyle name="Linked Cell 13 3 12" xfId="15946" xr:uid="{00000000-0005-0000-0000-00004A3E0000}"/>
    <cellStyle name="Linked Cell 13 3 12 2" xfId="15947" xr:uid="{00000000-0005-0000-0000-00004B3E0000}"/>
    <cellStyle name="Linked Cell 13 3 12 2 2" xfId="15948" xr:uid="{00000000-0005-0000-0000-00004C3E0000}"/>
    <cellStyle name="Linked Cell 13 3 12 3" xfId="15949" xr:uid="{00000000-0005-0000-0000-00004D3E0000}"/>
    <cellStyle name="Linked Cell 13 3 13" xfId="15950" xr:uid="{00000000-0005-0000-0000-00004E3E0000}"/>
    <cellStyle name="Linked Cell 13 3 13 2" xfId="15951" xr:uid="{00000000-0005-0000-0000-00004F3E0000}"/>
    <cellStyle name="Linked Cell 13 3 14" xfId="15952" xr:uid="{00000000-0005-0000-0000-0000503E0000}"/>
    <cellStyle name="Linked Cell 13 3 2" xfId="15953" xr:uid="{00000000-0005-0000-0000-0000513E0000}"/>
    <cellStyle name="Linked Cell 13 3 2 10" xfId="15954" xr:uid="{00000000-0005-0000-0000-0000523E0000}"/>
    <cellStyle name="Linked Cell 13 3 2 10 2" xfId="15955" xr:uid="{00000000-0005-0000-0000-0000533E0000}"/>
    <cellStyle name="Linked Cell 13 3 2 10 2 2" xfId="15956" xr:uid="{00000000-0005-0000-0000-0000543E0000}"/>
    <cellStyle name="Linked Cell 13 3 2 10 3" xfId="15957" xr:uid="{00000000-0005-0000-0000-0000553E0000}"/>
    <cellStyle name="Linked Cell 13 3 2 11" xfId="15958" xr:uid="{00000000-0005-0000-0000-0000563E0000}"/>
    <cellStyle name="Linked Cell 13 3 2 11 2" xfId="15959" xr:uid="{00000000-0005-0000-0000-0000573E0000}"/>
    <cellStyle name="Linked Cell 13 3 2 11 2 2" xfId="15960" xr:uid="{00000000-0005-0000-0000-0000583E0000}"/>
    <cellStyle name="Linked Cell 13 3 2 11 3" xfId="15961" xr:uid="{00000000-0005-0000-0000-0000593E0000}"/>
    <cellStyle name="Linked Cell 13 3 2 12" xfId="15962" xr:uid="{00000000-0005-0000-0000-00005A3E0000}"/>
    <cellStyle name="Linked Cell 13 3 2 12 2" xfId="15963" xr:uid="{00000000-0005-0000-0000-00005B3E0000}"/>
    <cellStyle name="Linked Cell 13 3 2 13" xfId="15964" xr:uid="{00000000-0005-0000-0000-00005C3E0000}"/>
    <cellStyle name="Linked Cell 13 3 2 2" xfId="15965" xr:uid="{00000000-0005-0000-0000-00005D3E0000}"/>
    <cellStyle name="Linked Cell 13 3 2 2 10" xfId="15966" xr:uid="{00000000-0005-0000-0000-00005E3E0000}"/>
    <cellStyle name="Linked Cell 13 3 2 2 10 2" xfId="15967" xr:uid="{00000000-0005-0000-0000-00005F3E0000}"/>
    <cellStyle name="Linked Cell 13 3 2 2 10 2 2" xfId="15968" xr:uid="{00000000-0005-0000-0000-0000603E0000}"/>
    <cellStyle name="Linked Cell 13 3 2 2 10 3" xfId="15969" xr:uid="{00000000-0005-0000-0000-0000613E0000}"/>
    <cellStyle name="Linked Cell 13 3 2 2 11" xfId="15970" xr:uid="{00000000-0005-0000-0000-0000623E0000}"/>
    <cellStyle name="Linked Cell 13 3 2 2 11 2" xfId="15971" xr:uid="{00000000-0005-0000-0000-0000633E0000}"/>
    <cellStyle name="Linked Cell 13 3 2 2 12" xfId="15972" xr:uid="{00000000-0005-0000-0000-0000643E0000}"/>
    <cellStyle name="Linked Cell 13 3 2 2 2" xfId="15973" xr:uid="{00000000-0005-0000-0000-0000653E0000}"/>
    <cellStyle name="Linked Cell 13 3 2 2 2 2" xfId="15974" xr:uid="{00000000-0005-0000-0000-0000663E0000}"/>
    <cellStyle name="Linked Cell 13 3 2 2 2 2 2" xfId="15975" xr:uid="{00000000-0005-0000-0000-0000673E0000}"/>
    <cellStyle name="Linked Cell 13 3 2 2 2 3" xfId="15976" xr:uid="{00000000-0005-0000-0000-0000683E0000}"/>
    <cellStyle name="Linked Cell 13 3 2 2 3" xfId="15977" xr:uid="{00000000-0005-0000-0000-0000693E0000}"/>
    <cellStyle name="Linked Cell 13 3 2 2 3 2" xfId="15978" xr:uid="{00000000-0005-0000-0000-00006A3E0000}"/>
    <cellStyle name="Linked Cell 13 3 2 2 3 2 2" xfId="15979" xr:uid="{00000000-0005-0000-0000-00006B3E0000}"/>
    <cellStyle name="Linked Cell 13 3 2 2 3 3" xfId="15980" xr:uid="{00000000-0005-0000-0000-00006C3E0000}"/>
    <cellStyle name="Linked Cell 13 3 2 2 4" xfId="15981" xr:uid="{00000000-0005-0000-0000-00006D3E0000}"/>
    <cellStyle name="Linked Cell 13 3 2 2 4 2" xfId="15982" xr:uid="{00000000-0005-0000-0000-00006E3E0000}"/>
    <cellStyle name="Linked Cell 13 3 2 2 4 2 2" xfId="15983" xr:uid="{00000000-0005-0000-0000-00006F3E0000}"/>
    <cellStyle name="Linked Cell 13 3 2 2 4 3" xfId="15984" xr:uid="{00000000-0005-0000-0000-0000703E0000}"/>
    <cellStyle name="Linked Cell 13 3 2 2 5" xfId="15985" xr:uid="{00000000-0005-0000-0000-0000713E0000}"/>
    <cellStyle name="Linked Cell 13 3 2 2 5 2" xfId="15986" xr:uid="{00000000-0005-0000-0000-0000723E0000}"/>
    <cellStyle name="Linked Cell 13 3 2 2 5 2 2" xfId="15987" xr:uid="{00000000-0005-0000-0000-0000733E0000}"/>
    <cellStyle name="Linked Cell 13 3 2 2 5 3" xfId="15988" xr:uid="{00000000-0005-0000-0000-0000743E0000}"/>
    <cellStyle name="Linked Cell 13 3 2 2 6" xfId="15989" xr:uid="{00000000-0005-0000-0000-0000753E0000}"/>
    <cellStyle name="Linked Cell 13 3 2 2 6 2" xfId="15990" xr:uid="{00000000-0005-0000-0000-0000763E0000}"/>
    <cellStyle name="Linked Cell 13 3 2 2 6 2 2" xfId="15991" xr:uid="{00000000-0005-0000-0000-0000773E0000}"/>
    <cellStyle name="Linked Cell 13 3 2 2 6 3" xfId="15992" xr:uid="{00000000-0005-0000-0000-0000783E0000}"/>
    <cellStyle name="Linked Cell 13 3 2 2 7" xfId="15993" xr:uid="{00000000-0005-0000-0000-0000793E0000}"/>
    <cellStyle name="Linked Cell 13 3 2 2 7 2" xfId="15994" xr:uid="{00000000-0005-0000-0000-00007A3E0000}"/>
    <cellStyle name="Linked Cell 13 3 2 2 7 2 2" xfId="15995" xr:uid="{00000000-0005-0000-0000-00007B3E0000}"/>
    <cellStyle name="Linked Cell 13 3 2 2 7 3" xfId="15996" xr:uid="{00000000-0005-0000-0000-00007C3E0000}"/>
    <cellStyle name="Linked Cell 13 3 2 2 8" xfId="15997" xr:uid="{00000000-0005-0000-0000-00007D3E0000}"/>
    <cellStyle name="Linked Cell 13 3 2 2 8 2" xfId="15998" xr:uid="{00000000-0005-0000-0000-00007E3E0000}"/>
    <cellStyle name="Linked Cell 13 3 2 2 8 2 2" xfId="15999" xr:uid="{00000000-0005-0000-0000-00007F3E0000}"/>
    <cellStyle name="Linked Cell 13 3 2 2 8 3" xfId="16000" xr:uid="{00000000-0005-0000-0000-0000803E0000}"/>
    <cellStyle name="Linked Cell 13 3 2 2 9" xfId="16001" xr:uid="{00000000-0005-0000-0000-0000813E0000}"/>
    <cellStyle name="Linked Cell 13 3 2 2 9 2" xfId="16002" xr:uid="{00000000-0005-0000-0000-0000823E0000}"/>
    <cellStyle name="Linked Cell 13 3 2 2 9 2 2" xfId="16003" xr:uid="{00000000-0005-0000-0000-0000833E0000}"/>
    <cellStyle name="Linked Cell 13 3 2 2 9 3" xfId="16004" xr:uid="{00000000-0005-0000-0000-0000843E0000}"/>
    <cellStyle name="Linked Cell 13 3 2 3" xfId="16005" xr:uid="{00000000-0005-0000-0000-0000853E0000}"/>
    <cellStyle name="Linked Cell 13 3 2 3 10" xfId="16006" xr:uid="{00000000-0005-0000-0000-0000863E0000}"/>
    <cellStyle name="Linked Cell 13 3 2 3 10 2" xfId="16007" xr:uid="{00000000-0005-0000-0000-0000873E0000}"/>
    <cellStyle name="Linked Cell 13 3 2 3 11" xfId="16008" xr:uid="{00000000-0005-0000-0000-0000883E0000}"/>
    <cellStyle name="Linked Cell 13 3 2 3 2" xfId="16009" xr:uid="{00000000-0005-0000-0000-0000893E0000}"/>
    <cellStyle name="Linked Cell 13 3 2 3 2 2" xfId="16010" xr:uid="{00000000-0005-0000-0000-00008A3E0000}"/>
    <cellStyle name="Linked Cell 13 3 2 3 2 2 2" xfId="16011" xr:uid="{00000000-0005-0000-0000-00008B3E0000}"/>
    <cellStyle name="Linked Cell 13 3 2 3 2 3" xfId="16012" xr:uid="{00000000-0005-0000-0000-00008C3E0000}"/>
    <cellStyle name="Linked Cell 13 3 2 3 3" xfId="16013" xr:uid="{00000000-0005-0000-0000-00008D3E0000}"/>
    <cellStyle name="Linked Cell 13 3 2 3 3 2" xfId="16014" xr:uid="{00000000-0005-0000-0000-00008E3E0000}"/>
    <cellStyle name="Linked Cell 13 3 2 3 3 2 2" xfId="16015" xr:uid="{00000000-0005-0000-0000-00008F3E0000}"/>
    <cellStyle name="Linked Cell 13 3 2 3 3 3" xfId="16016" xr:uid="{00000000-0005-0000-0000-0000903E0000}"/>
    <cellStyle name="Linked Cell 13 3 2 3 4" xfId="16017" xr:uid="{00000000-0005-0000-0000-0000913E0000}"/>
    <cellStyle name="Linked Cell 13 3 2 3 4 2" xfId="16018" xr:uid="{00000000-0005-0000-0000-0000923E0000}"/>
    <cellStyle name="Linked Cell 13 3 2 3 4 2 2" xfId="16019" xr:uid="{00000000-0005-0000-0000-0000933E0000}"/>
    <cellStyle name="Linked Cell 13 3 2 3 4 3" xfId="16020" xr:uid="{00000000-0005-0000-0000-0000943E0000}"/>
    <cellStyle name="Linked Cell 13 3 2 3 5" xfId="16021" xr:uid="{00000000-0005-0000-0000-0000953E0000}"/>
    <cellStyle name="Linked Cell 13 3 2 3 5 2" xfId="16022" xr:uid="{00000000-0005-0000-0000-0000963E0000}"/>
    <cellStyle name="Linked Cell 13 3 2 3 5 2 2" xfId="16023" xr:uid="{00000000-0005-0000-0000-0000973E0000}"/>
    <cellStyle name="Linked Cell 13 3 2 3 5 3" xfId="16024" xr:uid="{00000000-0005-0000-0000-0000983E0000}"/>
    <cellStyle name="Linked Cell 13 3 2 3 6" xfId="16025" xr:uid="{00000000-0005-0000-0000-0000993E0000}"/>
    <cellStyle name="Linked Cell 13 3 2 3 6 2" xfId="16026" xr:uid="{00000000-0005-0000-0000-00009A3E0000}"/>
    <cellStyle name="Linked Cell 13 3 2 3 6 2 2" xfId="16027" xr:uid="{00000000-0005-0000-0000-00009B3E0000}"/>
    <cellStyle name="Linked Cell 13 3 2 3 6 3" xfId="16028" xr:uid="{00000000-0005-0000-0000-00009C3E0000}"/>
    <cellStyle name="Linked Cell 13 3 2 3 7" xfId="16029" xr:uid="{00000000-0005-0000-0000-00009D3E0000}"/>
    <cellStyle name="Linked Cell 13 3 2 3 7 2" xfId="16030" xr:uid="{00000000-0005-0000-0000-00009E3E0000}"/>
    <cellStyle name="Linked Cell 13 3 2 3 7 2 2" xfId="16031" xr:uid="{00000000-0005-0000-0000-00009F3E0000}"/>
    <cellStyle name="Linked Cell 13 3 2 3 7 3" xfId="16032" xr:uid="{00000000-0005-0000-0000-0000A03E0000}"/>
    <cellStyle name="Linked Cell 13 3 2 3 8" xfId="16033" xr:uid="{00000000-0005-0000-0000-0000A13E0000}"/>
    <cellStyle name="Linked Cell 13 3 2 3 8 2" xfId="16034" xr:uid="{00000000-0005-0000-0000-0000A23E0000}"/>
    <cellStyle name="Linked Cell 13 3 2 3 8 2 2" xfId="16035" xr:uid="{00000000-0005-0000-0000-0000A33E0000}"/>
    <cellStyle name="Linked Cell 13 3 2 3 8 3" xfId="16036" xr:uid="{00000000-0005-0000-0000-0000A43E0000}"/>
    <cellStyle name="Linked Cell 13 3 2 3 9" xfId="16037" xr:uid="{00000000-0005-0000-0000-0000A53E0000}"/>
    <cellStyle name="Linked Cell 13 3 2 3 9 2" xfId="16038" xr:uid="{00000000-0005-0000-0000-0000A63E0000}"/>
    <cellStyle name="Linked Cell 13 3 2 3 9 2 2" xfId="16039" xr:uid="{00000000-0005-0000-0000-0000A73E0000}"/>
    <cellStyle name="Linked Cell 13 3 2 3 9 3" xfId="16040" xr:uid="{00000000-0005-0000-0000-0000A83E0000}"/>
    <cellStyle name="Linked Cell 13 3 2 4" xfId="16041" xr:uid="{00000000-0005-0000-0000-0000A93E0000}"/>
    <cellStyle name="Linked Cell 13 3 2 4 2" xfId="16042" xr:uid="{00000000-0005-0000-0000-0000AA3E0000}"/>
    <cellStyle name="Linked Cell 13 3 2 4 2 2" xfId="16043" xr:uid="{00000000-0005-0000-0000-0000AB3E0000}"/>
    <cellStyle name="Linked Cell 13 3 2 4 3" xfId="16044" xr:uid="{00000000-0005-0000-0000-0000AC3E0000}"/>
    <cellStyle name="Linked Cell 13 3 2 5" xfId="16045" xr:uid="{00000000-0005-0000-0000-0000AD3E0000}"/>
    <cellStyle name="Linked Cell 13 3 2 5 2" xfId="16046" xr:uid="{00000000-0005-0000-0000-0000AE3E0000}"/>
    <cellStyle name="Linked Cell 13 3 2 5 2 2" xfId="16047" xr:uid="{00000000-0005-0000-0000-0000AF3E0000}"/>
    <cellStyle name="Linked Cell 13 3 2 5 3" xfId="16048" xr:uid="{00000000-0005-0000-0000-0000B03E0000}"/>
    <cellStyle name="Linked Cell 13 3 2 6" xfId="16049" xr:uid="{00000000-0005-0000-0000-0000B13E0000}"/>
    <cellStyle name="Linked Cell 13 3 2 6 2" xfId="16050" xr:uid="{00000000-0005-0000-0000-0000B23E0000}"/>
    <cellStyle name="Linked Cell 13 3 2 6 2 2" xfId="16051" xr:uid="{00000000-0005-0000-0000-0000B33E0000}"/>
    <cellStyle name="Linked Cell 13 3 2 6 3" xfId="16052" xr:uid="{00000000-0005-0000-0000-0000B43E0000}"/>
    <cellStyle name="Linked Cell 13 3 2 7" xfId="16053" xr:uid="{00000000-0005-0000-0000-0000B53E0000}"/>
    <cellStyle name="Linked Cell 13 3 2 7 2" xfId="16054" xr:uid="{00000000-0005-0000-0000-0000B63E0000}"/>
    <cellStyle name="Linked Cell 13 3 2 7 2 2" xfId="16055" xr:uid="{00000000-0005-0000-0000-0000B73E0000}"/>
    <cellStyle name="Linked Cell 13 3 2 7 3" xfId="16056" xr:uid="{00000000-0005-0000-0000-0000B83E0000}"/>
    <cellStyle name="Linked Cell 13 3 2 8" xfId="16057" xr:uid="{00000000-0005-0000-0000-0000B93E0000}"/>
    <cellStyle name="Linked Cell 13 3 2 8 2" xfId="16058" xr:uid="{00000000-0005-0000-0000-0000BA3E0000}"/>
    <cellStyle name="Linked Cell 13 3 2 8 2 2" xfId="16059" xr:uid="{00000000-0005-0000-0000-0000BB3E0000}"/>
    <cellStyle name="Linked Cell 13 3 2 8 3" xfId="16060" xr:uid="{00000000-0005-0000-0000-0000BC3E0000}"/>
    <cellStyle name="Linked Cell 13 3 2 9" xfId="16061" xr:uid="{00000000-0005-0000-0000-0000BD3E0000}"/>
    <cellStyle name="Linked Cell 13 3 2 9 2" xfId="16062" xr:uid="{00000000-0005-0000-0000-0000BE3E0000}"/>
    <cellStyle name="Linked Cell 13 3 2 9 2 2" xfId="16063" xr:uid="{00000000-0005-0000-0000-0000BF3E0000}"/>
    <cellStyle name="Linked Cell 13 3 2 9 3" xfId="16064" xr:uid="{00000000-0005-0000-0000-0000C03E0000}"/>
    <cellStyle name="Linked Cell 13 3 3" xfId="16065" xr:uid="{00000000-0005-0000-0000-0000C13E0000}"/>
    <cellStyle name="Linked Cell 13 3 3 10" xfId="16066" xr:uid="{00000000-0005-0000-0000-0000C23E0000}"/>
    <cellStyle name="Linked Cell 13 3 3 10 2" xfId="16067" xr:uid="{00000000-0005-0000-0000-0000C33E0000}"/>
    <cellStyle name="Linked Cell 13 3 3 10 2 2" xfId="16068" xr:uid="{00000000-0005-0000-0000-0000C43E0000}"/>
    <cellStyle name="Linked Cell 13 3 3 10 3" xfId="16069" xr:uid="{00000000-0005-0000-0000-0000C53E0000}"/>
    <cellStyle name="Linked Cell 13 3 3 11" xfId="16070" xr:uid="{00000000-0005-0000-0000-0000C63E0000}"/>
    <cellStyle name="Linked Cell 13 3 3 11 2" xfId="16071" xr:uid="{00000000-0005-0000-0000-0000C73E0000}"/>
    <cellStyle name="Linked Cell 13 3 3 12" xfId="16072" xr:uid="{00000000-0005-0000-0000-0000C83E0000}"/>
    <cellStyle name="Linked Cell 13 3 3 2" xfId="16073" xr:uid="{00000000-0005-0000-0000-0000C93E0000}"/>
    <cellStyle name="Linked Cell 13 3 3 2 10" xfId="16074" xr:uid="{00000000-0005-0000-0000-0000CA3E0000}"/>
    <cellStyle name="Linked Cell 13 3 3 2 10 2" xfId="16075" xr:uid="{00000000-0005-0000-0000-0000CB3E0000}"/>
    <cellStyle name="Linked Cell 13 3 3 2 11" xfId="16076" xr:uid="{00000000-0005-0000-0000-0000CC3E0000}"/>
    <cellStyle name="Linked Cell 13 3 3 2 2" xfId="16077" xr:uid="{00000000-0005-0000-0000-0000CD3E0000}"/>
    <cellStyle name="Linked Cell 13 3 3 2 2 2" xfId="16078" xr:uid="{00000000-0005-0000-0000-0000CE3E0000}"/>
    <cellStyle name="Linked Cell 13 3 3 2 2 2 2" xfId="16079" xr:uid="{00000000-0005-0000-0000-0000CF3E0000}"/>
    <cellStyle name="Linked Cell 13 3 3 2 2 3" xfId="16080" xr:uid="{00000000-0005-0000-0000-0000D03E0000}"/>
    <cellStyle name="Linked Cell 13 3 3 2 3" xfId="16081" xr:uid="{00000000-0005-0000-0000-0000D13E0000}"/>
    <cellStyle name="Linked Cell 13 3 3 2 3 2" xfId="16082" xr:uid="{00000000-0005-0000-0000-0000D23E0000}"/>
    <cellStyle name="Linked Cell 13 3 3 2 3 2 2" xfId="16083" xr:uid="{00000000-0005-0000-0000-0000D33E0000}"/>
    <cellStyle name="Linked Cell 13 3 3 2 3 3" xfId="16084" xr:uid="{00000000-0005-0000-0000-0000D43E0000}"/>
    <cellStyle name="Linked Cell 13 3 3 2 4" xfId="16085" xr:uid="{00000000-0005-0000-0000-0000D53E0000}"/>
    <cellStyle name="Linked Cell 13 3 3 2 4 2" xfId="16086" xr:uid="{00000000-0005-0000-0000-0000D63E0000}"/>
    <cellStyle name="Linked Cell 13 3 3 2 4 2 2" xfId="16087" xr:uid="{00000000-0005-0000-0000-0000D73E0000}"/>
    <cellStyle name="Linked Cell 13 3 3 2 4 3" xfId="16088" xr:uid="{00000000-0005-0000-0000-0000D83E0000}"/>
    <cellStyle name="Linked Cell 13 3 3 2 5" xfId="16089" xr:uid="{00000000-0005-0000-0000-0000D93E0000}"/>
    <cellStyle name="Linked Cell 13 3 3 2 5 2" xfId="16090" xr:uid="{00000000-0005-0000-0000-0000DA3E0000}"/>
    <cellStyle name="Linked Cell 13 3 3 2 5 2 2" xfId="16091" xr:uid="{00000000-0005-0000-0000-0000DB3E0000}"/>
    <cellStyle name="Linked Cell 13 3 3 2 5 3" xfId="16092" xr:uid="{00000000-0005-0000-0000-0000DC3E0000}"/>
    <cellStyle name="Linked Cell 13 3 3 2 6" xfId="16093" xr:uid="{00000000-0005-0000-0000-0000DD3E0000}"/>
    <cellStyle name="Linked Cell 13 3 3 2 6 2" xfId="16094" xr:uid="{00000000-0005-0000-0000-0000DE3E0000}"/>
    <cellStyle name="Linked Cell 13 3 3 2 6 2 2" xfId="16095" xr:uid="{00000000-0005-0000-0000-0000DF3E0000}"/>
    <cellStyle name="Linked Cell 13 3 3 2 6 3" xfId="16096" xr:uid="{00000000-0005-0000-0000-0000E03E0000}"/>
    <cellStyle name="Linked Cell 13 3 3 2 7" xfId="16097" xr:uid="{00000000-0005-0000-0000-0000E13E0000}"/>
    <cellStyle name="Linked Cell 13 3 3 2 7 2" xfId="16098" xr:uid="{00000000-0005-0000-0000-0000E23E0000}"/>
    <cellStyle name="Linked Cell 13 3 3 2 7 2 2" xfId="16099" xr:uid="{00000000-0005-0000-0000-0000E33E0000}"/>
    <cellStyle name="Linked Cell 13 3 3 2 7 3" xfId="16100" xr:uid="{00000000-0005-0000-0000-0000E43E0000}"/>
    <cellStyle name="Linked Cell 13 3 3 2 8" xfId="16101" xr:uid="{00000000-0005-0000-0000-0000E53E0000}"/>
    <cellStyle name="Linked Cell 13 3 3 2 8 2" xfId="16102" xr:uid="{00000000-0005-0000-0000-0000E63E0000}"/>
    <cellStyle name="Linked Cell 13 3 3 2 8 2 2" xfId="16103" xr:uid="{00000000-0005-0000-0000-0000E73E0000}"/>
    <cellStyle name="Linked Cell 13 3 3 2 8 3" xfId="16104" xr:uid="{00000000-0005-0000-0000-0000E83E0000}"/>
    <cellStyle name="Linked Cell 13 3 3 2 9" xfId="16105" xr:uid="{00000000-0005-0000-0000-0000E93E0000}"/>
    <cellStyle name="Linked Cell 13 3 3 2 9 2" xfId="16106" xr:uid="{00000000-0005-0000-0000-0000EA3E0000}"/>
    <cellStyle name="Linked Cell 13 3 3 2 9 2 2" xfId="16107" xr:uid="{00000000-0005-0000-0000-0000EB3E0000}"/>
    <cellStyle name="Linked Cell 13 3 3 2 9 3" xfId="16108" xr:uid="{00000000-0005-0000-0000-0000EC3E0000}"/>
    <cellStyle name="Linked Cell 13 3 3 3" xfId="16109" xr:uid="{00000000-0005-0000-0000-0000ED3E0000}"/>
    <cellStyle name="Linked Cell 13 3 3 3 2" xfId="16110" xr:uid="{00000000-0005-0000-0000-0000EE3E0000}"/>
    <cellStyle name="Linked Cell 13 3 3 3 2 2" xfId="16111" xr:uid="{00000000-0005-0000-0000-0000EF3E0000}"/>
    <cellStyle name="Linked Cell 13 3 3 3 3" xfId="16112" xr:uid="{00000000-0005-0000-0000-0000F03E0000}"/>
    <cellStyle name="Linked Cell 13 3 3 4" xfId="16113" xr:uid="{00000000-0005-0000-0000-0000F13E0000}"/>
    <cellStyle name="Linked Cell 13 3 3 4 2" xfId="16114" xr:uid="{00000000-0005-0000-0000-0000F23E0000}"/>
    <cellStyle name="Linked Cell 13 3 3 4 2 2" xfId="16115" xr:uid="{00000000-0005-0000-0000-0000F33E0000}"/>
    <cellStyle name="Linked Cell 13 3 3 4 3" xfId="16116" xr:uid="{00000000-0005-0000-0000-0000F43E0000}"/>
    <cellStyle name="Linked Cell 13 3 3 5" xfId="16117" xr:uid="{00000000-0005-0000-0000-0000F53E0000}"/>
    <cellStyle name="Linked Cell 13 3 3 5 2" xfId="16118" xr:uid="{00000000-0005-0000-0000-0000F63E0000}"/>
    <cellStyle name="Linked Cell 13 3 3 5 2 2" xfId="16119" xr:uid="{00000000-0005-0000-0000-0000F73E0000}"/>
    <cellStyle name="Linked Cell 13 3 3 5 3" xfId="16120" xr:uid="{00000000-0005-0000-0000-0000F83E0000}"/>
    <cellStyle name="Linked Cell 13 3 3 6" xfId="16121" xr:uid="{00000000-0005-0000-0000-0000F93E0000}"/>
    <cellStyle name="Linked Cell 13 3 3 6 2" xfId="16122" xr:uid="{00000000-0005-0000-0000-0000FA3E0000}"/>
    <cellStyle name="Linked Cell 13 3 3 6 2 2" xfId="16123" xr:uid="{00000000-0005-0000-0000-0000FB3E0000}"/>
    <cellStyle name="Linked Cell 13 3 3 6 3" xfId="16124" xr:uid="{00000000-0005-0000-0000-0000FC3E0000}"/>
    <cellStyle name="Linked Cell 13 3 3 7" xfId="16125" xr:uid="{00000000-0005-0000-0000-0000FD3E0000}"/>
    <cellStyle name="Linked Cell 13 3 3 7 2" xfId="16126" xr:uid="{00000000-0005-0000-0000-0000FE3E0000}"/>
    <cellStyle name="Linked Cell 13 3 3 7 2 2" xfId="16127" xr:uid="{00000000-0005-0000-0000-0000FF3E0000}"/>
    <cellStyle name="Linked Cell 13 3 3 7 3" xfId="16128" xr:uid="{00000000-0005-0000-0000-0000003F0000}"/>
    <cellStyle name="Linked Cell 13 3 3 8" xfId="16129" xr:uid="{00000000-0005-0000-0000-0000013F0000}"/>
    <cellStyle name="Linked Cell 13 3 3 8 2" xfId="16130" xr:uid="{00000000-0005-0000-0000-0000023F0000}"/>
    <cellStyle name="Linked Cell 13 3 3 8 2 2" xfId="16131" xr:uid="{00000000-0005-0000-0000-0000033F0000}"/>
    <cellStyle name="Linked Cell 13 3 3 8 3" xfId="16132" xr:uid="{00000000-0005-0000-0000-0000043F0000}"/>
    <cellStyle name="Linked Cell 13 3 3 9" xfId="16133" xr:uid="{00000000-0005-0000-0000-0000053F0000}"/>
    <cellStyle name="Linked Cell 13 3 3 9 2" xfId="16134" xr:uid="{00000000-0005-0000-0000-0000063F0000}"/>
    <cellStyle name="Linked Cell 13 3 3 9 2 2" xfId="16135" xr:uid="{00000000-0005-0000-0000-0000073F0000}"/>
    <cellStyle name="Linked Cell 13 3 3 9 3" xfId="16136" xr:uid="{00000000-0005-0000-0000-0000083F0000}"/>
    <cellStyle name="Linked Cell 13 3 4" xfId="16137" xr:uid="{00000000-0005-0000-0000-0000093F0000}"/>
    <cellStyle name="Linked Cell 13 3 4 10" xfId="16138" xr:uid="{00000000-0005-0000-0000-00000A3F0000}"/>
    <cellStyle name="Linked Cell 13 3 4 10 2" xfId="16139" xr:uid="{00000000-0005-0000-0000-00000B3F0000}"/>
    <cellStyle name="Linked Cell 13 3 4 11" xfId="16140" xr:uid="{00000000-0005-0000-0000-00000C3F0000}"/>
    <cellStyle name="Linked Cell 13 3 4 2" xfId="16141" xr:uid="{00000000-0005-0000-0000-00000D3F0000}"/>
    <cellStyle name="Linked Cell 13 3 4 2 2" xfId="16142" xr:uid="{00000000-0005-0000-0000-00000E3F0000}"/>
    <cellStyle name="Linked Cell 13 3 4 2 2 2" xfId="16143" xr:uid="{00000000-0005-0000-0000-00000F3F0000}"/>
    <cellStyle name="Linked Cell 13 3 4 2 3" xfId="16144" xr:uid="{00000000-0005-0000-0000-0000103F0000}"/>
    <cellStyle name="Linked Cell 13 3 4 3" xfId="16145" xr:uid="{00000000-0005-0000-0000-0000113F0000}"/>
    <cellStyle name="Linked Cell 13 3 4 3 2" xfId="16146" xr:uid="{00000000-0005-0000-0000-0000123F0000}"/>
    <cellStyle name="Linked Cell 13 3 4 3 2 2" xfId="16147" xr:uid="{00000000-0005-0000-0000-0000133F0000}"/>
    <cellStyle name="Linked Cell 13 3 4 3 3" xfId="16148" xr:uid="{00000000-0005-0000-0000-0000143F0000}"/>
    <cellStyle name="Linked Cell 13 3 4 4" xfId="16149" xr:uid="{00000000-0005-0000-0000-0000153F0000}"/>
    <cellStyle name="Linked Cell 13 3 4 4 2" xfId="16150" xr:uid="{00000000-0005-0000-0000-0000163F0000}"/>
    <cellStyle name="Linked Cell 13 3 4 4 2 2" xfId="16151" xr:uid="{00000000-0005-0000-0000-0000173F0000}"/>
    <cellStyle name="Linked Cell 13 3 4 4 3" xfId="16152" xr:uid="{00000000-0005-0000-0000-0000183F0000}"/>
    <cellStyle name="Linked Cell 13 3 4 5" xfId="16153" xr:uid="{00000000-0005-0000-0000-0000193F0000}"/>
    <cellStyle name="Linked Cell 13 3 4 5 2" xfId="16154" xr:uid="{00000000-0005-0000-0000-00001A3F0000}"/>
    <cellStyle name="Linked Cell 13 3 4 5 2 2" xfId="16155" xr:uid="{00000000-0005-0000-0000-00001B3F0000}"/>
    <cellStyle name="Linked Cell 13 3 4 5 3" xfId="16156" xr:uid="{00000000-0005-0000-0000-00001C3F0000}"/>
    <cellStyle name="Linked Cell 13 3 4 6" xfId="16157" xr:uid="{00000000-0005-0000-0000-00001D3F0000}"/>
    <cellStyle name="Linked Cell 13 3 4 6 2" xfId="16158" xr:uid="{00000000-0005-0000-0000-00001E3F0000}"/>
    <cellStyle name="Linked Cell 13 3 4 6 2 2" xfId="16159" xr:uid="{00000000-0005-0000-0000-00001F3F0000}"/>
    <cellStyle name="Linked Cell 13 3 4 6 3" xfId="16160" xr:uid="{00000000-0005-0000-0000-0000203F0000}"/>
    <cellStyle name="Linked Cell 13 3 4 7" xfId="16161" xr:uid="{00000000-0005-0000-0000-0000213F0000}"/>
    <cellStyle name="Linked Cell 13 3 4 7 2" xfId="16162" xr:uid="{00000000-0005-0000-0000-0000223F0000}"/>
    <cellStyle name="Linked Cell 13 3 4 7 2 2" xfId="16163" xr:uid="{00000000-0005-0000-0000-0000233F0000}"/>
    <cellStyle name="Linked Cell 13 3 4 7 3" xfId="16164" xr:uid="{00000000-0005-0000-0000-0000243F0000}"/>
    <cellStyle name="Linked Cell 13 3 4 8" xfId="16165" xr:uid="{00000000-0005-0000-0000-0000253F0000}"/>
    <cellStyle name="Linked Cell 13 3 4 8 2" xfId="16166" xr:uid="{00000000-0005-0000-0000-0000263F0000}"/>
    <cellStyle name="Linked Cell 13 3 4 8 2 2" xfId="16167" xr:uid="{00000000-0005-0000-0000-0000273F0000}"/>
    <cellStyle name="Linked Cell 13 3 4 8 3" xfId="16168" xr:uid="{00000000-0005-0000-0000-0000283F0000}"/>
    <cellStyle name="Linked Cell 13 3 4 9" xfId="16169" xr:uid="{00000000-0005-0000-0000-0000293F0000}"/>
    <cellStyle name="Linked Cell 13 3 4 9 2" xfId="16170" xr:uid="{00000000-0005-0000-0000-00002A3F0000}"/>
    <cellStyle name="Linked Cell 13 3 4 9 2 2" xfId="16171" xr:uid="{00000000-0005-0000-0000-00002B3F0000}"/>
    <cellStyle name="Linked Cell 13 3 4 9 3" xfId="16172" xr:uid="{00000000-0005-0000-0000-00002C3F0000}"/>
    <cellStyle name="Linked Cell 13 3 5" xfId="16173" xr:uid="{00000000-0005-0000-0000-00002D3F0000}"/>
    <cellStyle name="Linked Cell 13 3 5 2" xfId="16174" xr:uid="{00000000-0005-0000-0000-00002E3F0000}"/>
    <cellStyle name="Linked Cell 13 3 5 2 2" xfId="16175" xr:uid="{00000000-0005-0000-0000-00002F3F0000}"/>
    <cellStyle name="Linked Cell 13 3 5 3" xfId="16176" xr:uid="{00000000-0005-0000-0000-0000303F0000}"/>
    <cellStyle name="Linked Cell 13 3 6" xfId="16177" xr:uid="{00000000-0005-0000-0000-0000313F0000}"/>
    <cellStyle name="Linked Cell 13 3 6 2" xfId="16178" xr:uid="{00000000-0005-0000-0000-0000323F0000}"/>
    <cellStyle name="Linked Cell 13 3 6 2 2" xfId="16179" xr:uid="{00000000-0005-0000-0000-0000333F0000}"/>
    <cellStyle name="Linked Cell 13 3 6 3" xfId="16180" xr:uid="{00000000-0005-0000-0000-0000343F0000}"/>
    <cellStyle name="Linked Cell 13 3 7" xfId="16181" xr:uid="{00000000-0005-0000-0000-0000353F0000}"/>
    <cellStyle name="Linked Cell 13 3 7 2" xfId="16182" xr:uid="{00000000-0005-0000-0000-0000363F0000}"/>
    <cellStyle name="Linked Cell 13 3 7 2 2" xfId="16183" xr:uid="{00000000-0005-0000-0000-0000373F0000}"/>
    <cellStyle name="Linked Cell 13 3 7 3" xfId="16184" xr:uid="{00000000-0005-0000-0000-0000383F0000}"/>
    <cellStyle name="Linked Cell 13 3 8" xfId="16185" xr:uid="{00000000-0005-0000-0000-0000393F0000}"/>
    <cellStyle name="Linked Cell 13 3 8 2" xfId="16186" xr:uid="{00000000-0005-0000-0000-00003A3F0000}"/>
    <cellStyle name="Linked Cell 13 3 8 2 2" xfId="16187" xr:uid="{00000000-0005-0000-0000-00003B3F0000}"/>
    <cellStyle name="Linked Cell 13 3 8 3" xfId="16188" xr:uid="{00000000-0005-0000-0000-00003C3F0000}"/>
    <cellStyle name="Linked Cell 13 3 9" xfId="16189" xr:uid="{00000000-0005-0000-0000-00003D3F0000}"/>
    <cellStyle name="Linked Cell 13 3 9 2" xfId="16190" xr:uid="{00000000-0005-0000-0000-00003E3F0000}"/>
    <cellStyle name="Linked Cell 13 3 9 2 2" xfId="16191" xr:uid="{00000000-0005-0000-0000-00003F3F0000}"/>
    <cellStyle name="Linked Cell 13 3 9 3" xfId="16192" xr:uid="{00000000-0005-0000-0000-0000403F0000}"/>
    <cellStyle name="Linked Cell 13 4" xfId="16193" xr:uid="{00000000-0005-0000-0000-0000413F0000}"/>
    <cellStyle name="Linked Cell 13 4 10" xfId="16194" xr:uid="{00000000-0005-0000-0000-0000423F0000}"/>
    <cellStyle name="Linked Cell 13 4 10 2" xfId="16195" xr:uid="{00000000-0005-0000-0000-0000433F0000}"/>
    <cellStyle name="Linked Cell 13 4 10 2 2" xfId="16196" xr:uid="{00000000-0005-0000-0000-0000443F0000}"/>
    <cellStyle name="Linked Cell 13 4 10 3" xfId="16197" xr:uid="{00000000-0005-0000-0000-0000453F0000}"/>
    <cellStyle name="Linked Cell 13 4 11" xfId="16198" xr:uid="{00000000-0005-0000-0000-0000463F0000}"/>
    <cellStyle name="Linked Cell 13 4 11 2" xfId="16199" xr:uid="{00000000-0005-0000-0000-0000473F0000}"/>
    <cellStyle name="Linked Cell 13 4 11 2 2" xfId="16200" xr:uid="{00000000-0005-0000-0000-0000483F0000}"/>
    <cellStyle name="Linked Cell 13 4 11 3" xfId="16201" xr:uid="{00000000-0005-0000-0000-0000493F0000}"/>
    <cellStyle name="Linked Cell 13 4 12" xfId="16202" xr:uid="{00000000-0005-0000-0000-00004A3F0000}"/>
    <cellStyle name="Linked Cell 13 4 12 2" xfId="16203" xr:uid="{00000000-0005-0000-0000-00004B3F0000}"/>
    <cellStyle name="Linked Cell 13 4 13" xfId="16204" xr:uid="{00000000-0005-0000-0000-00004C3F0000}"/>
    <cellStyle name="Linked Cell 13 4 2" xfId="16205" xr:uid="{00000000-0005-0000-0000-00004D3F0000}"/>
    <cellStyle name="Linked Cell 13 4 2 10" xfId="16206" xr:uid="{00000000-0005-0000-0000-00004E3F0000}"/>
    <cellStyle name="Linked Cell 13 4 2 10 2" xfId="16207" xr:uid="{00000000-0005-0000-0000-00004F3F0000}"/>
    <cellStyle name="Linked Cell 13 4 2 10 2 2" xfId="16208" xr:uid="{00000000-0005-0000-0000-0000503F0000}"/>
    <cellStyle name="Linked Cell 13 4 2 10 3" xfId="16209" xr:uid="{00000000-0005-0000-0000-0000513F0000}"/>
    <cellStyle name="Linked Cell 13 4 2 11" xfId="16210" xr:uid="{00000000-0005-0000-0000-0000523F0000}"/>
    <cellStyle name="Linked Cell 13 4 2 11 2" xfId="16211" xr:uid="{00000000-0005-0000-0000-0000533F0000}"/>
    <cellStyle name="Linked Cell 13 4 2 12" xfId="16212" xr:uid="{00000000-0005-0000-0000-0000543F0000}"/>
    <cellStyle name="Linked Cell 13 4 2 2" xfId="16213" xr:uid="{00000000-0005-0000-0000-0000553F0000}"/>
    <cellStyle name="Linked Cell 13 4 2 2 2" xfId="16214" xr:uid="{00000000-0005-0000-0000-0000563F0000}"/>
    <cellStyle name="Linked Cell 13 4 2 2 2 2" xfId="16215" xr:uid="{00000000-0005-0000-0000-0000573F0000}"/>
    <cellStyle name="Linked Cell 13 4 2 2 3" xfId="16216" xr:uid="{00000000-0005-0000-0000-0000583F0000}"/>
    <cellStyle name="Linked Cell 13 4 2 3" xfId="16217" xr:uid="{00000000-0005-0000-0000-0000593F0000}"/>
    <cellStyle name="Linked Cell 13 4 2 3 2" xfId="16218" xr:uid="{00000000-0005-0000-0000-00005A3F0000}"/>
    <cellStyle name="Linked Cell 13 4 2 3 2 2" xfId="16219" xr:uid="{00000000-0005-0000-0000-00005B3F0000}"/>
    <cellStyle name="Linked Cell 13 4 2 3 3" xfId="16220" xr:uid="{00000000-0005-0000-0000-00005C3F0000}"/>
    <cellStyle name="Linked Cell 13 4 2 4" xfId="16221" xr:uid="{00000000-0005-0000-0000-00005D3F0000}"/>
    <cellStyle name="Linked Cell 13 4 2 4 2" xfId="16222" xr:uid="{00000000-0005-0000-0000-00005E3F0000}"/>
    <cellStyle name="Linked Cell 13 4 2 4 2 2" xfId="16223" xr:uid="{00000000-0005-0000-0000-00005F3F0000}"/>
    <cellStyle name="Linked Cell 13 4 2 4 3" xfId="16224" xr:uid="{00000000-0005-0000-0000-0000603F0000}"/>
    <cellStyle name="Linked Cell 13 4 2 5" xfId="16225" xr:uid="{00000000-0005-0000-0000-0000613F0000}"/>
    <cellStyle name="Linked Cell 13 4 2 5 2" xfId="16226" xr:uid="{00000000-0005-0000-0000-0000623F0000}"/>
    <cellStyle name="Linked Cell 13 4 2 5 2 2" xfId="16227" xr:uid="{00000000-0005-0000-0000-0000633F0000}"/>
    <cellStyle name="Linked Cell 13 4 2 5 3" xfId="16228" xr:uid="{00000000-0005-0000-0000-0000643F0000}"/>
    <cellStyle name="Linked Cell 13 4 2 6" xfId="16229" xr:uid="{00000000-0005-0000-0000-0000653F0000}"/>
    <cellStyle name="Linked Cell 13 4 2 6 2" xfId="16230" xr:uid="{00000000-0005-0000-0000-0000663F0000}"/>
    <cellStyle name="Linked Cell 13 4 2 6 2 2" xfId="16231" xr:uid="{00000000-0005-0000-0000-0000673F0000}"/>
    <cellStyle name="Linked Cell 13 4 2 6 3" xfId="16232" xr:uid="{00000000-0005-0000-0000-0000683F0000}"/>
    <cellStyle name="Linked Cell 13 4 2 7" xfId="16233" xr:uid="{00000000-0005-0000-0000-0000693F0000}"/>
    <cellStyle name="Linked Cell 13 4 2 7 2" xfId="16234" xr:uid="{00000000-0005-0000-0000-00006A3F0000}"/>
    <cellStyle name="Linked Cell 13 4 2 7 2 2" xfId="16235" xr:uid="{00000000-0005-0000-0000-00006B3F0000}"/>
    <cellStyle name="Linked Cell 13 4 2 7 3" xfId="16236" xr:uid="{00000000-0005-0000-0000-00006C3F0000}"/>
    <cellStyle name="Linked Cell 13 4 2 8" xfId="16237" xr:uid="{00000000-0005-0000-0000-00006D3F0000}"/>
    <cellStyle name="Linked Cell 13 4 2 8 2" xfId="16238" xr:uid="{00000000-0005-0000-0000-00006E3F0000}"/>
    <cellStyle name="Linked Cell 13 4 2 8 2 2" xfId="16239" xr:uid="{00000000-0005-0000-0000-00006F3F0000}"/>
    <cellStyle name="Linked Cell 13 4 2 8 3" xfId="16240" xr:uid="{00000000-0005-0000-0000-0000703F0000}"/>
    <cellStyle name="Linked Cell 13 4 2 9" xfId="16241" xr:uid="{00000000-0005-0000-0000-0000713F0000}"/>
    <cellStyle name="Linked Cell 13 4 2 9 2" xfId="16242" xr:uid="{00000000-0005-0000-0000-0000723F0000}"/>
    <cellStyle name="Linked Cell 13 4 2 9 2 2" xfId="16243" xr:uid="{00000000-0005-0000-0000-0000733F0000}"/>
    <cellStyle name="Linked Cell 13 4 2 9 3" xfId="16244" xr:uid="{00000000-0005-0000-0000-0000743F0000}"/>
    <cellStyle name="Linked Cell 13 4 3" xfId="16245" xr:uid="{00000000-0005-0000-0000-0000753F0000}"/>
    <cellStyle name="Linked Cell 13 4 3 10" xfId="16246" xr:uid="{00000000-0005-0000-0000-0000763F0000}"/>
    <cellStyle name="Linked Cell 13 4 3 10 2" xfId="16247" xr:uid="{00000000-0005-0000-0000-0000773F0000}"/>
    <cellStyle name="Linked Cell 13 4 3 11" xfId="16248" xr:uid="{00000000-0005-0000-0000-0000783F0000}"/>
    <cellStyle name="Linked Cell 13 4 3 2" xfId="16249" xr:uid="{00000000-0005-0000-0000-0000793F0000}"/>
    <cellStyle name="Linked Cell 13 4 3 2 2" xfId="16250" xr:uid="{00000000-0005-0000-0000-00007A3F0000}"/>
    <cellStyle name="Linked Cell 13 4 3 2 2 2" xfId="16251" xr:uid="{00000000-0005-0000-0000-00007B3F0000}"/>
    <cellStyle name="Linked Cell 13 4 3 2 3" xfId="16252" xr:uid="{00000000-0005-0000-0000-00007C3F0000}"/>
    <cellStyle name="Linked Cell 13 4 3 3" xfId="16253" xr:uid="{00000000-0005-0000-0000-00007D3F0000}"/>
    <cellStyle name="Linked Cell 13 4 3 3 2" xfId="16254" xr:uid="{00000000-0005-0000-0000-00007E3F0000}"/>
    <cellStyle name="Linked Cell 13 4 3 3 2 2" xfId="16255" xr:uid="{00000000-0005-0000-0000-00007F3F0000}"/>
    <cellStyle name="Linked Cell 13 4 3 3 3" xfId="16256" xr:uid="{00000000-0005-0000-0000-0000803F0000}"/>
    <cellStyle name="Linked Cell 13 4 3 4" xfId="16257" xr:uid="{00000000-0005-0000-0000-0000813F0000}"/>
    <cellStyle name="Linked Cell 13 4 3 4 2" xfId="16258" xr:uid="{00000000-0005-0000-0000-0000823F0000}"/>
    <cellStyle name="Linked Cell 13 4 3 4 2 2" xfId="16259" xr:uid="{00000000-0005-0000-0000-0000833F0000}"/>
    <cellStyle name="Linked Cell 13 4 3 4 3" xfId="16260" xr:uid="{00000000-0005-0000-0000-0000843F0000}"/>
    <cellStyle name="Linked Cell 13 4 3 5" xfId="16261" xr:uid="{00000000-0005-0000-0000-0000853F0000}"/>
    <cellStyle name="Linked Cell 13 4 3 5 2" xfId="16262" xr:uid="{00000000-0005-0000-0000-0000863F0000}"/>
    <cellStyle name="Linked Cell 13 4 3 5 2 2" xfId="16263" xr:uid="{00000000-0005-0000-0000-0000873F0000}"/>
    <cellStyle name="Linked Cell 13 4 3 5 3" xfId="16264" xr:uid="{00000000-0005-0000-0000-0000883F0000}"/>
    <cellStyle name="Linked Cell 13 4 3 6" xfId="16265" xr:uid="{00000000-0005-0000-0000-0000893F0000}"/>
    <cellStyle name="Linked Cell 13 4 3 6 2" xfId="16266" xr:uid="{00000000-0005-0000-0000-00008A3F0000}"/>
    <cellStyle name="Linked Cell 13 4 3 6 2 2" xfId="16267" xr:uid="{00000000-0005-0000-0000-00008B3F0000}"/>
    <cellStyle name="Linked Cell 13 4 3 6 3" xfId="16268" xr:uid="{00000000-0005-0000-0000-00008C3F0000}"/>
    <cellStyle name="Linked Cell 13 4 3 7" xfId="16269" xr:uid="{00000000-0005-0000-0000-00008D3F0000}"/>
    <cellStyle name="Linked Cell 13 4 3 7 2" xfId="16270" xr:uid="{00000000-0005-0000-0000-00008E3F0000}"/>
    <cellStyle name="Linked Cell 13 4 3 7 2 2" xfId="16271" xr:uid="{00000000-0005-0000-0000-00008F3F0000}"/>
    <cellStyle name="Linked Cell 13 4 3 7 3" xfId="16272" xr:uid="{00000000-0005-0000-0000-0000903F0000}"/>
    <cellStyle name="Linked Cell 13 4 3 8" xfId="16273" xr:uid="{00000000-0005-0000-0000-0000913F0000}"/>
    <cellStyle name="Linked Cell 13 4 3 8 2" xfId="16274" xr:uid="{00000000-0005-0000-0000-0000923F0000}"/>
    <cellStyle name="Linked Cell 13 4 3 8 2 2" xfId="16275" xr:uid="{00000000-0005-0000-0000-0000933F0000}"/>
    <cellStyle name="Linked Cell 13 4 3 8 3" xfId="16276" xr:uid="{00000000-0005-0000-0000-0000943F0000}"/>
    <cellStyle name="Linked Cell 13 4 3 9" xfId="16277" xr:uid="{00000000-0005-0000-0000-0000953F0000}"/>
    <cellStyle name="Linked Cell 13 4 3 9 2" xfId="16278" xr:uid="{00000000-0005-0000-0000-0000963F0000}"/>
    <cellStyle name="Linked Cell 13 4 3 9 2 2" xfId="16279" xr:uid="{00000000-0005-0000-0000-0000973F0000}"/>
    <cellStyle name="Linked Cell 13 4 3 9 3" xfId="16280" xr:uid="{00000000-0005-0000-0000-0000983F0000}"/>
    <cellStyle name="Linked Cell 13 4 4" xfId="16281" xr:uid="{00000000-0005-0000-0000-0000993F0000}"/>
    <cellStyle name="Linked Cell 13 4 4 2" xfId="16282" xr:uid="{00000000-0005-0000-0000-00009A3F0000}"/>
    <cellStyle name="Linked Cell 13 4 4 2 2" xfId="16283" xr:uid="{00000000-0005-0000-0000-00009B3F0000}"/>
    <cellStyle name="Linked Cell 13 4 4 3" xfId="16284" xr:uid="{00000000-0005-0000-0000-00009C3F0000}"/>
    <cellStyle name="Linked Cell 13 4 5" xfId="16285" xr:uid="{00000000-0005-0000-0000-00009D3F0000}"/>
    <cellStyle name="Linked Cell 13 4 5 2" xfId="16286" xr:uid="{00000000-0005-0000-0000-00009E3F0000}"/>
    <cellStyle name="Linked Cell 13 4 5 2 2" xfId="16287" xr:uid="{00000000-0005-0000-0000-00009F3F0000}"/>
    <cellStyle name="Linked Cell 13 4 5 3" xfId="16288" xr:uid="{00000000-0005-0000-0000-0000A03F0000}"/>
    <cellStyle name="Linked Cell 13 4 6" xfId="16289" xr:uid="{00000000-0005-0000-0000-0000A13F0000}"/>
    <cellStyle name="Linked Cell 13 4 6 2" xfId="16290" xr:uid="{00000000-0005-0000-0000-0000A23F0000}"/>
    <cellStyle name="Linked Cell 13 4 6 2 2" xfId="16291" xr:uid="{00000000-0005-0000-0000-0000A33F0000}"/>
    <cellStyle name="Linked Cell 13 4 6 3" xfId="16292" xr:uid="{00000000-0005-0000-0000-0000A43F0000}"/>
    <cellStyle name="Linked Cell 13 4 7" xfId="16293" xr:uid="{00000000-0005-0000-0000-0000A53F0000}"/>
    <cellStyle name="Linked Cell 13 4 7 2" xfId="16294" xr:uid="{00000000-0005-0000-0000-0000A63F0000}"/>
    <cellStyle name="Linked Cell 13 4 7 2 2" xfId="16295" xr:uid="{00000000-0005-0000-0000-0000A73F0000}"/>
    <cellStyle name="Linked Cell 13 4 7 3" xfId="16296" xr:uid="{00000000-0005-0000-0000-0000A83F0000}"/>
    <cellStyle name="Linked Cell 13 4 8" xfId="16297" xr:uid="{00000000-0005-0000-0000-0000A93F0000}"/>
    <cellStyle name="Linked Cell 13 4 8 2" xfId="16298" xr:uid="{00000000-0005-0000-0000-0000AA3F0000}"/>
    <cellStyle name="Linked Cell 13 4 8 2 2" xfId="16299" xr:uid="{00000000-0005-0000-0000-0000AB3F0000}"/>
    <cellStyle name="Linked Cell 13 4 8 3" xfId="16300" xr:uid="{00000000-0005-0000-0000-0000AC3F0000}"/>
    <cellStyle name="Linked Cell 13 4 9" xfId="16301" xr:uid="{00000000-0005-0000-0000-0000AD3F0000}"/>
    <cellStyle name="Linked Cell 13 4 9 2" xfId="16302" xr:uid="{00000000-0005-0000-0000-0000AE3F0000}"/>
    <cellStyle name="Linked Cell 13 4 9 2 2" xfId="16303" xr:uid="{00000000-0005-0000-0000-0000AF3F0000}"/>
    <cellStyle name="Linked Cell 13 4 9 3" xfId="16304" xr:uid="{00000000-0005-0000-0000-0000B03F0000}"/>
    <cellStyle name="Linked Cell 14" xfId="16305" xr:uid="{00000000-0005-0000-0000-0000B13F0000}"/>
    <cellStyle name="Linked Cell 14 2" xfId="16306" xr:uid="{00000000-0005-0000-0000-0000B23F0000}"/>
    <cellStyle name="Linked Cell 14 2 10" xfId="16307" xr:uid="{00000000-0005-0000-0000-0000B33F0000}"/>
    <cellStyle name="Linked Cell 14 2 10 2" xfId="16308" xr:uid="{00000000-0005-0000-0000-0000B43F0000}"/>
    <cellStyle name="Linked Cell 14 2 10 2 2" xfId="16309" xr:uid="{00000000-0005-0000-0000-0000B53F0000}"/>
    <cellStyle name="Linked Cell 14 2 10 3" xfId="16310" xr:uid="{00000000-0005-0000-0000-0000B63F0000}"/>
    <cellStyle name="Linked Cell 14 2 11" xfId="16311" xr:uid="{00000000-0005-0000-0000-0000B73F0000}"/>
    <cellStyle name="Linked Cell 14 2 11 2" xfId="16312" xr:uid="{00000000-0005-0000-0000-0000B83F0000}"/>
    <cellStyle name="Linked Cell 14 2 11 2 2" xfId="16313" xr:uid="{00000000-0005-0000-0000-0000B93F0000}"/>
    <cellStyle name="Linked Cell 14 2 11 3" xfId="16314" xr:uid="{00000000-0005-0000-0000-0000BA3F0000}"/>
    <cellStyle name="Linked Cell 14 2 12" xfId="16315" xr:uid="{00000000-0005-0000-0000-0000BB3F0000}"/>
    <cellStyle name="Linked Cell 14 2 12 2" xfId="16316" xr:uid="{00000000-0005-0000-0000-0000BC3F0000}"/>
    <cellStyle name="Linked Cell 14 2 12 2 2" xfId="16317" xr:uid="{00000000-0005-0000-0000-0000BD3F0000}"/>
    <cellStyle name="Linked Cell 14 2 12 3" xfId="16318" xr:uid="{00000000-0005-0000-0000-0000BE3F0000}"/>
    <cellStyle name="Linked Cell 14 2 13" xfId="16319" xr:uid="{00000000-0005-0000-0000-0000BF3F0000}"/>
    <cellStyle name="Linked Cell 14 2 13 2" xfId="16320" xr:uid="{00000000-0005-0000-0000-0000C03F0000}"/>
    <cellStyle name="Linked Cell 14 2 13 2 2" xfId="16321" xr:uid="{00000000-0005-0000-0000-0000C13F0000}"/>
    <cellStyle name="Linked Cell 14 2 13 3" xfId="16322" xr:uid="{00000000-0005-0000-0000-0000C23F0000}"/>
    <cellStyle name="Linked Cell 14 2 14" xfId="16323" xr:uid="{00000000-0005-0000-0000-0000C33F0000}"/>
    <cellStyle name="Linked Cell 14 2 14 2" xfId="16324" xr:uid="{00000000-0005-0000-0000-0000C43F0000}"/>
    <cellStyle name="Linked Cell 14 2 15" xfId="16325" xr:uid="{00000000-0005-0000-0000-0000C53F0000}"/>
    <cellStyle name="Linked Cell 14 2 2" xfId="16326" xr:uid="{00000000-0005-0000-0000-0000C63F0000}"/>
    <cellStyle name="Linked Cell 14 2 2 10" xfId="16327" xr:uid="{00000000-0005-0000-0000-0000C73F0000}"/>
    <cellStyle name="Linked Cell 14 2 2 10 2" xfId="16328" xr:uid="{00000000-0005-0000-0000-0000C83F0000}"/>
    <cellStyle name="Linked Cell 14 2 2 10 2 2" xfId="16329" xr:uid="{00000000-0005-0000-0000-0000C93F0000}"/>
    <cellStyle name="Linked Cell 14 2 2 10 3" xfId="16330" xr:uid="{00000000-0005-0000-0000-0000CA3F0000}"/>
    <cellStyle name="Linked Cell 14 2 2 11" xfId="16331" xr:uid="{00000000-0005-0000-0000-0000CB3F0000}"/>
    <cellStyle name="Linked Cell 14 2 2 11 2" xfId="16332" xr:uid="{00000000-0005-0000-0000-0000CC3F0000}"/>
    <cellStyle name="Linked Cell 14 2 2 11 2 2" xfId="16333" xr:uid="{00000000-0005-0000-0000-0000CD3F0000}"/>
    <cellStyle name="Linked Cell 14 2 2 11 3" xfId="16334" xr:uid="{00000000-0005-0000-0000-0000CE3F0000}"/>
    <cellStyle name="Linked Cell 14 2 2 12" xfId="16335" xr:uid="{00000000-0005-0000-0000-0000CF3F0000}"/>
    <cellStyle name="Linked Cell 14 2 2 12 2" xfId="16336" xr:uid="{00000000-0005-0000-0000-0000D03F0000}"/>
    <cellStyle name="Linked Cell 14 2 2 12 2 2" xfId="16337" xr:uid="{00000000-0005-0000-0000-0000D13F0000}"/>
    <cellStyle name="Linked Cell 14 2 2 12 3" xfId="16338" xr:uid="{00000000-0005-0000-0000-0000D23F0000}"/>
    <cellStyle name="Linked Cell 14 2 2 13" xfId="16339" xr:uid="{00000000-0005-0000-0000-0000D33F0000}"/>
    <cellStyle name="Linked Cell 14 2 2 13 2" xfId="16340" xr:uid="{00000000-0005-0000-0000-0000D43F0000}"/>
    <cellStyle name="Linked Cell 14 2 2 14" xfId="16341" xr:uid="{00000000-0005-0000-0000-0000D53F0000}"/>
    <cellStyle name="Linked Cell 14 2 2 2" xfId="16342" xr:uid="{00000000-0005-0000-0000-0000D63F0000}"/>
    <cellStyle name="Linked Cell 14 2 2 2 10" xfId="16343" xr:uid="{00000000-0005-0000-0000-0000D73F0000}"/>
    <cellStyle name="Linked Cell 14 2 2 2 10 2" xfId="16344" xr:uid="{00000000-0005-0000-0000-0000D83F0000}"/>
    <cellStyle name="Linked Cell 14 2 2 2 10 2 2" xfId="16345" xr:uid="{00000000-0005-0000-0000-0000D93F0000}"/>
    <cellStyle name="Linked Cell 14 2 2 2 10 3" xfId="16346" xr:uid="{00000000-0005-0000-0000-0000DA3F0000}"/>
    <cellStyle name="Linked Cell 14 2 2 2 11" xfId="16347" xr:uid="{00000000-0005-0000-0000-0000DB3F0000}"/>
    <cellStyle name="Linked Cell 14 2 2 2 11 2" xfId="16348" xr:uid="{00000000-0005-0000-0000-0000DC3F0000}"/>
    <cellStyle name="Linked Cell 14 2 2 2 11 2 2" xfId="16349" xr:uid="{00000000-0005-0000-0000-0000DD3F0000}"/>
    <cellStyle name="Linked Cell 14 2 2 2 11 3" xfId="16350" xr:uid="{00000000-0005-0000-0000-0000DE3F0000}"/>
    <cellStyle name="Linked Cell 14 2 2 2 12" xfId="16351" xr:uid="{00000000-0005-0000-0000-0000DF3F0000}"/>
    <cellStyle name="Linked Cell 14 2 2 2 12 2" xfId="16352" xr:uid="{00000000-0005-0000-0000-0000E03F0000}"/>
    <cellStyle name="Linked Cell 14 2 2 2 13" xfId="16353" xr:uid="{00000000-0005-0000-0000-0000E13F0000}"/>
    <cellStyle name="Linked Cell 14 2 2 2 2" xfId="16354" xr:uid="{00000000-0005-0000-0000-0000E23F0000}"/>
    <cellStyle name="Linked Cell 14 2 2 2 2 10" xfId="16355" xr:uid="{00000000-0005-0000-0000-0000E33F0000}"/>
    <cellStyle name="Linked Cell 14 2 2 2 2 10 2" xfId="16356" xr:uid="{00000000-0005-0000-0000-0000E43F0000}"/>
    <cellStyle name="Linked Cell 14 2 2 2 2 10 2 2" xfId="16357" xr:uid="{00000000-0005-0000-0000-0000E53F0000}"/>
    <cellStyle name="Linked Cell 14 2 2 2 2 10 3" xfId="16358" xr:uid="{00000000-0005-0000-0000-0000E63F0000}"/>
    <cellStyle name="Linked Cell 14 2 2 2 2 11" xfId="16359" xr:uid="{00000000-0005-0000-0000-0000E73F0000}"/>
    <cellStyle name="Linked Cell 14 2 2 2 2 11 2" xfId="16360" xr:uid="{00000000-0005-0000-0000-0000E83F0000}"/>
    <cellStyle name="Linked Cell 14 2 2 2 2 12" xfId="16361" xr:uid="{00000000-0005-0000-0000-0000E93F0000}"/>
    <cellStyle name="Linked Cell 14 2 2 2 2 2" xfId="16362" xr:uid="{00000000-0005-0000-0000-0000EA3F0000}"/>
    <cellStyle name="Linked Cell 14 2 2 2 2 2 2" xfId="16363" xr:uid="{00000000-0005-0000-0000-0000EB3F0000}"/>
    <cellStyle name="Linked Cell 14 2 2 2 2 2 2 2" xfId="16364" xr:uid="{00000000-0005-0000-0000-0000EC3F0000}"/>
    <cellStyle name="Linked Cell 14 2 2 2 2 2 3" xfId="16365" xr:uid="{00000000-0005-0000-0000-0000ED3F0000}"/>
    <cellStyle name="Linked Cell 14 2 2 2 2 3" xfId="16366" xr:uid="{00000000-0005-0000-0000-0000EE3F0000}"/>
    <cellStyle name="Linked Cell 14 2 2 2 2 3 2" xfId="16367" xr:uid="{00000000-0005-0000-0000-0000EF3F0000}"/>
    <cellStyle name="Linked Cell 14 2 2 2 2 3 2 2" xfId="16368" xr:uid="{00000000-0005-0000-0000-0000F03F0000}"/>
    <cellStyle name="Linked Cell 14 2 2 2 2 3 3" xfId="16369" xr:uid="{00000000-0005-0000-0000-0000F13F0000}"/>
    <cellStyle name="Linked Cell 14 2 2 2 2 4" xfId="16370" xr:uid="{00000000-0005-0000-0000-0000F23F0000}"/>
    <cellStyle name="Linked Cell 14 2 2 2 2 4 2" xfId="16371" xr:uid="{00000000-0005-0000-0000-0000F33F0000}"/>
    <cellStyle name="Linked Cell 14 2 2 2 2 4 2 2" xfId="16372" xr:uid="{00000000-0005-0000-0000-0000F43F0000}"/>
    <cellStyle name="Linked Cell 14 2 2 2 2 4 3" xfId="16373" xr:uid="{00000000-0005-0000-0000-0000F53F0000}"/>
    <cellStyle name="Linked Cell 14 2 2 2 2 5" xfId="16374" xr:uid="{00000000-0005-0000-0000-0000F63F0000}"/>
    <cellStyle name="Linked Cell 14 2 2 2 2 5 2" xfId="16375" xr:uid="{00000000-0005-0000-0000-0000F73F0000}"/>
    <cellStyle name="Linked Cell 14 2 2 2 2 5 2 2" xfId="16376" xr:uid="{00000000-0005-0000-0000-0000F83F0000}"/>
    <cellStyle name="Linked Cell 14 2 2 2 2 5 3" xfId="16377" xr:uid="{00000000-0005-0000-0000-0000F93F0000}"/>
    <cellStyle name="Linked Cell 14 2 2 2 2 6" xfId="16378" xr:uid="{00000000-0005-0000-0000-0000FA3F0000}"/>
    <cellStyle name="Linked Cell 14 2 2 2 2 6 2" xfId="16379" xr:uid="{00000000-0005-0000-0000-0000FB3F0000}"/>
    <cellStyle name="Linked Cell 14 2 2 2 2 6 2 2" xfId="16380" xr:uid="{00000000-0005-0000-0000-0000FC3F0000}"/>
    <cellStyle name="Linked Cell 14 2 2 2 2 6 3" xfId="16381" xr:uid="{00000000-0005-0000-0000-0000FD3F0000}"/>
    <cellStyle name="Linked Cell 14 2 2 2 2 7" xfId="16382" xr:uid="{00000000-0005-0000-0000-0000FE3F0000}"/>
    <cellStyle name="Linked Cell 14 2 2 2 2 7 2" xfId="16383" xr:uid="{00000000-0005-0000-0000-0000FF3F0000}"/>
    <cellStyle name="Linked Cell 14 2 2 2 2 7 2 2" xfId="16384" xr:uid="{00000000-0005-0000-0000-000000400000}"/>
    <cellStyle name="Linked Cell 14 2 2 2 2 7 3" xfId="16385" xr:uid="{00000000-0005-0000-0000-000001400000}"/>
    <cellStyle name="Linked Cell 14 2 2 2 2 8" xfId="16386" xr:uid="{00000000-0005-0000-0000-000002400000}"/>
    <cellStyle name="Linked Cell 14 2 2 2 2 8 2" xfId="16387" xr:uid="{00000000-0005-0000-0000-000003400000}"/>
    <cellStyle name="Linked Cell 14 2 2 2 2 8 2 2" xfId="16388" xr:uid="{00000000-0005-0000-0000-000004400000}"/>
    <cellStyle name="Linked Cell 14 2 2 2 2 8 3" xfId="16389" xr:uid="{00000000-0005-0000-0000-000005400000}"/>
    <cellStyle name="Linked Cell 14 2 2 2 2 9" xfId="16390" xr:uid="{00000000-0005-0000-0000-000006400000}"/>
    <cellStyle name="Linked Cell 14 2 2 2 2 9 2" xfId="16391" xr:uid="{00000000-0005-0000-0000-000007400000}"/>
    <cellStyle name="Linked Cell 14 2 2 2 2 9 2 2" xfId="16392" xr:uid="{00000000-0005-0000-0000-000008400000}"/>
    <cellStyle name="Linked Cell 14 2 2 2 2 9 3" xfId="16393" xr:uid="{00000000-0005-0000-0000-000009400000}"/>
    <cellStyle name="Linked Cell 14 2 2 2 3" xfId="16394" xr:uid="{00000000-0005-0000-0000-00000A400000}"/>
    <cellStyle name="Linked Cell 14 2 2 2 3 10" xfId="16395" xr:uid="{00000000-0005-0000-0000-00000B400000}"/>
    <cellStyle name="Linked Cell 14 2 2 2 3 10 2" xfId="16396" xr:uid="{00000000-0005-0000-0000-00000C400000}"/>
    <cellStyle name="Linked Cell 14 2 2 2 3 11" xfId="16397" xr:uid="{00000000-0005-0000-0000-00000D400000}"/>
    <cellStyle name="Linked Cell 14 2 2 2 3 2" xfId="16398" xr:uid="{00000000-0005-0000-0000-00000E400000}"/>
    <cellStyle name="Linked Cell 14 2 2 2 3 2 2" xfId="16399" xr:uid="{00000000-0005-0000-0000-00000F400000}"/>
    <cellStyle name="Linked Cell 14 2 2 2 3 2 2 2" xfId="16400" xr:uid="{00000000-0005-0000-0000-000010400000}"/>
    <cellStyle name="Linked Cell 14 2 2 2 3 2 3" xfId="16401" xr:uid="{00000000-0005-0000-0000-000011400000}"/>
    <cellStyle name="Linked Cell 14 2 2 2 3 3" xfId="16402" xr:uid="{00000000-0005-0000-0000-000012400000}"/>
    <cellStyle name="Linked Cell 14 2 2 2 3 3 2" xfId="16403" xr:uid="{00000000-0005-0000-0000-000013400000}"/>
    <cellStyle name="Linked Cell 14 2 2 2 3 3 2 2" xfId="16404" xr:uid="{00000000-0005-0000-0000-000014400000}"/>
    <cellStyle name="Linked Cell 14 2 2 2 3 3 3" xfId="16405" xr:uid="{00000000-0005-0000-0000-000015400000}"/>
    <cellStyle name="Linked Cell 14 2 2 2 3 4" xfId="16406" xr:uid="{00000000-0005-0000-0000-000016400000}"/>
    <cellStyle name="Linked Cell 14 2 2 2 3 4 2" xfId="16407" xr:uid="{00000000-0005-0000-0000-000017400000}"/>
    <cellStyle name="Linked Cell 14 2 2 2 3 4 2 2" xfId="16408" xr:uid="{00000000-0005-0000-0000-000018400000}"/>
    <cellStyle name="Linked Cell 14 2 2 2 3 4 3" xfId="16409" xr:uid="{00000000-0005-0000-0000-000019400000}"/>
    <cellStyle name="Linked Cell 14 2 2 2 3 5" xfId="16410" xr:uid="{00000000-0005-0000-0000-00001A400000}"/>
    <cellStyle name="Linked Cell 14 2 2 2 3 5 2" xfId="16411" xr:uid="{00000000-0005-0000-0000-00001B400000}"/>
    <cellStyle name="Linked Cell 14 2 2 2 3 5 2 2" xfId="16412" xr:uid="{00000000-0005-0000-0000-00001C400000}"/>
    <cellStyle name="Linked Cell 14 2 2 2 3 5 3" xfId="16413" xr:uid="{00000000-0005-0000-0000-00001D400000}"/>
    <cellStyle name="Linked Cell 14 2 2 2 3 6" xfId="16414" xr:uid="{00000000-0005-0000-0000-00001E400000}"/>
    <cellStyle name="Linked Cell 14 2 2 2 3 6 2" xfId="16415" xr:uid="{00000000-0005-0000-0000-00001F400000}"/>
    <cellStyle name="Linked Cell 14 2 2 2 3 6 2 2" xfId="16416" xr:uid="{00000000-0005-0000-0000-000020400000}"/>
    <cellStyle name="Linked Cell 14 2 2 2 3 6 3" xfId="16417" xr:uid="{00000000-0005-0000-0000-000021400000}"/>
    <cellStyle name="Linked Cell 14 2 2 2 3 7" xfId="16418" xr:uid="{00000000-0005-0000-0000-000022400000}"/>
    <cellStyle name="Linked Cell 14 2 2 2 3 7 2" xfId="16419" xr:uid="{00000000-0005-0000-0000-000023400000}"/>
    <cellStyle name="Linked Cell 14 2 2 2 3 7 2 2" xfId="16420" xr:uid="{00000000-0005-0000-0000-000024400000}"/>
    <cellStyle name="Linked Cell 14 2 2 2 3 7 3" xfId="16421" xr:uid="{00000000-0005-0000-0000-000025400000}"/>
    <cellStyle name="Linked Cell 14 2 2 2 3 8" xfId="16422" xr:uid="{00000000-0005-0000-0000-000026400000}"/>
    <cellStyle name="Linked Cell 14 2 2 2 3 8 2" xfId="16423" xr:uid="{00000000-0005-0000-0000-000027400000}"/>
    <cellStyle name="Linked Cell 14 2 2 2 3 8 2 2" xfId="16424" xr:uid="{00000000-0005-0000-0000-000028400000}"/>
    <cellStyle name="Linked Cell 14 2 2 2 3 8 3" xfId="16425" xr:uid="{00000000-0005-0000-0000-000029400000}"/>
    <cellStyle name="Linked Cell 14 2 2 2 3 9" xfId="16426" xr:uid="{00000000-0005-0000-0000-00002A400000}"/>
    <cellStyle name="Linked Cell 14 2 2 2 3 9 2" xfId="16427" xr:uid="{00000000-0005-0000-0000-00002B400000}"/>
    <cellStyle name="Linked Cell 14 2 2 2 3 9 2 2" xfId="16428" xr:uid="{00000000-0005-0000-0000-00002C400000}"/>
    <cellStyle name="Linked Cell 14 2 2 2 3 9 3" xfId="16429" xr:uid="{00000000-0005-0000-0000-00002D400000}"/>
    <cellStyle name="Linked Cell 14 2 2 2 4" xfId="16430" xr:uid="{00000000-0005-0000-0000-00002E400000}"/>
    <cellStyle name="Linked Cell 14 2 2 2 4 2" xfId="16431" xr:uid="{00000000-0005-0000-0000-00002F400000}"/>
    <cellStyle name="Linked Cell 14 2 2 2 4 2 2" xfId="16432" xr:uid="{00000000-0005-0000-0000-000030400000}"/>
    <cellStyle name="Linked Cell 14 2 2 2 4 3" xfId="16433" xr:uid="{00000000-0005-0000-0000-000031400000}"/>
    <cellStyle name="Linked Cell 14 2 2 2 5" xfId="16434" xr:uid="{00000000-0005-0000-0000-000032400000}"/>
    <cellStyle name="Linked Cell 14 2 2 2 5 2" xfId="16435" xr:uid="{00000000-0005-0000-0000-000033400000}"/>
    <cellStyle name="Linked Cell 14 2 2 2 5 2 2" xfId="16436" xr:uid="{00000000-0005-0000-0000-000034400000}"/>
    <cellStyle name="Linked Cell 14 2 2 2 5 3" xfId="16437" xr:uid="{00000000-0005-0000-0000-000035400000}"/>
    <cellStyle name="Linked Cell 14 2 2 2 6" xfId="16438" xr:uid="{00000000-0005-0000-0000-000036400000}"/>
    <cellStyle name="Linked Cell 14 2 2 2 6 2" xfId="16439" xr:uid="{00000000-0005-0000-0000-000037400000}"/>
    <cellStyle name="Linked Cell 14 2 2 2 6 2 2" xfId="16440" xr:uid="{00000000-0005-0000-0000-000038400000}"/>
    <cellStyle name="Linked Cell 14 2 2 2 6 3" xfId="16441" xr:uid="{00000000-0005-0000-0000-000039400000}"/>
    <cellStyle name="Linked Cell 14 2 2 2 7" xfId="16442" xr:uid="{00000000-0005-0000-0000-00003A400000}"/>
    <cellStyle name="Linked Cell 14 2 2 2 7 2" xfId="16443" xr:uid="{00000000-0005-0000-0000-00003B400000}"/>
    <cellStyle name="Linked Cell 14 2 2 2 7 2 2" xfId="16444" xr:uid="{00000000-0005-0000-0000-00003C400000}"/>
    <cellStyle name="Linked Cell 14 2 2 2 7 3" xfId="16445" xr:uid="{00000000-0005-0000-0000-00003D400000}"/>
    <cellStyle name="Linked Cell 14 2 2 2 8" xfId="16446" xr:uid="{00000000-0005-0000-0000-00003E400000}"/>
    <cellStyle name="Linked Cell 14 2 2 2 8 2" xfId="16447" xr:uid="{00000000-0005-0000-0000-00003F400000}"/>
    <cellStyle name="Linked Cell 14 2 2 2 8 2 2" xfId="16448" xr:uid="{00000000-0005-0000-0000-000040400000}"/>
    <cellStyle name="Linked Cell 14 2 2 2 8 3" xfId="16449" xr:uid="{00000000-0005-0000-0000-000041400000}"/>
    <cellStyle name="Linked Cell 14 2 2 2 9" xfId="16450" xr:uid="{00000000-0005-0000-0000-000042400000}"/>
    <cellStyle name="Linked Cell 14 2 2 2 9 2" xfId="16451" xr:uid="{00000000-0005-0000-0000-000043400000}"/>
    <cellStyle name="Linked Cell 14 2 2 2 9 2 2" xfId="16452" xr:uid="{00000000-0005-0000-0000-000044400000}"/>
    <cellStyle name="Linked Cell 14 2 2 2 9 3" xfId="16453" xr:uid="{00000000-0005-0000-0000-000045400000}"/>
    <cellStyle name="Linked Cell 14 2 2 3" xfId="16454" xr:uid="{00000000-0005-0000-0000-000046400000}"/>
    <cellStyle name="Linked Cell 14 2 2 3 10" xfId="16455" xr:uid="{00000000-0005-0000-0000-000047400000}"/>
    <cellStyle name="Linked Cell 14 2 2 3 10 2" xfId="16456" xr:uid="{00000000-0005-0000-0000-000048400000}"/>
    <cellStyle name="Linked Cell 14 2 2 3 10 2 2" xfId="16457" xr:uid="{00000000-0005-0000-0000-000049400000}"/>
    <cellStyle name="Linked Cell 14 2 2 3 10 3" xfId="16458" xr:uid="{00000000-0005-0000-0000-00004A400000}"/>
    <cellStyle name="Linked Cell 14 2 2 3 11" xfId="16459" xr:uid="{00000000-0005-0000-0000-00004B400000}"/>
    <cellStyle name="Linked Cell 14 2 2 3 11 2" xfId="16460" xr:uid="{00000000-0005-0000-0000-00004C400000}"/>
    <cellStyle name="Linked Cell 14 2 2 3 12" xfId="16461" xr:uid="{00000000-0005-0000-0000-00004D400000}"/>
    <cellStyle name="Linked Cell 14 2 2 3 2" xfId="16462" xr:uid="{00000000-0005-0000-0000-00004E400000}"/>
    <cellStyle name="Linked Cell 14 2 2 3 2 10" xfId="16463" xr:uid="{00000000-0005-0000-0000-00004F400000}"/>
    <cellStyle name="Linked Cell 14 2 2 3 2 10 2" xfId="16464" xr:uid="{00000000-0005-0000-0000-000050400000}"/>
    <cellStyle name="Linked Cell 14 2 2 3 2 11" xfId="16465" xr:uid="{00000000-0005-0000-0000-000051400000}"/>
    <cellStyle name="Linked Cell 14 2 2 3 2 2" xfId="16466" xr:uid="{00000000-0005-0000-0000-000052400000}"/>
    <cellStyle name="Linked Cell 14 2 2 3 2 2 2" xfId="16467" xr:uid="{00000000-0005-0000-0000-000053400000}"/>
    <cellStyle name="Linked Cell 14 2 2 3 2 2 2 2" xfId="16468" xr:uid="{00000000-0005-0000-0000-000054400000}"/>
    <cellStyle name="Linked Cell 14 2 2 3 2 2 3" xfId="16469" xr:uid="{00000000-0005-0000-0000-000055400000}"/>
    <cellStyle name="Linked Cell 14 2 2 3 2 3" xfId="16470" xr:uid="{00000000-0005-0000-0000-000056400000}"/>
    <cellStyle name="Linked Cell 14 2 2 3 2 3 2" xfId="16471" xr:uid="{00000000-0005-0000-0000-000057400000}"/>
    <cellStyle name="Linked Cell 14 2 2 3 2 3 2 2" xfId="16472" xr:uid="{00000000-0005-0000-0000-000058400000}"/>
    <cellStyle name="Linked Cell 14 2 2 3 2 3 3" xfId="16473" xr:uid="{00000000-0005-0000-0000-000059400000}"/>
    <cellStyle name="Linked Cell 14 2 2 3 2 4" xfId="16474" xr:uid="{00000000-0005-0000-0000-00005A400000}"/>
    <cellStyle name="Linked Cell 14 2 2 3 2 4 2" xfId="16475" xr:uid="{00000000-0005-0000-0000-00005B400000}"/>
    <cellStyle name="Linked Cell 14 2 2 3 2 4 2 2" xfId="16476" xr:uid="{00000000-0005-0000-0000-00005C400000}"/>
    <cellStyle name="Linked Cell 14 2 2 3 2 4 3" xfId="16477" xr:uid="{00000000-0005-0000-0000-00005D400000}"/>
    <cellStyle name="Linked Cell 14 2 2 3 2 5" xfId="16478" xr:uid="{00000000-0005-0000-0000-00005E400000}"/>
    <cellStyle name="Linked Cell 14 2 2 3 2 5 2" xfId="16479" xr:uid="{00000000-0005-0000-0000-00005F400000}"/>
    <cellStyle name="Linked Cell 14 2 2 3 2 5 2 2" xfId="16480" xr:uid="{00000000-0005-0000-0000-000060400000}"/>
    <cellStyle name="Linked Cell 14 2 2 3 2 5 3" xfId="16481" xr:uid="{00000000-0005-0000-0000-000061400000}"/>
    <cellStyle name="Linked Cell 14 2 2 3 2 6" xfId="16482" xr:uid="{00000000-0005-0000-0000-000062400000}"/>
    <cellStyle name="Linked Cell 14 2 2 3 2 6 2" xfId="16483" xr:uid="{00000000-0005-0000-0000-000063400000}"/>
    <cellStyle name="Linked Cell 14 2 2 3 2 6 2 2" xfId="16484" xr:uid="{00000000-0005-0000-0000-000064400000}"/>
    <cellStyle name="Linked Cell 14 2 2 3 2 6 3" xfId="16485" xr:uid="{00000000-0005-0000-0000-000065400000}"/>
    <cellStyle name="Linked Cell 14 2 2 3 2 7" xfId="16486" xr:uid="{00000000-0005-0000-0000-000066400000}"/>
    <cellStyle name="Linked Cell 14 2 2 3 2 7 2" xfId="16487" xr:uid="{00000000-0005-0000-0000-000067400000}"/>
    <cellStyle name="Linked Cell 14 2 2 3 2 7 2 2" xfId="16488" xr:uid="{00000000-0005-0000-0000-000068400000}"/>
    <cellStyle name="Linked Cell 14 2 2 3 2 7 3" xfId="16489" xr:uid="{00000000-0005-0000-0000-000069400000}"/>
    <cellStyle name="Linked Cell 14 2 2 3 2 8" xfId="16490" xr:uid="{00000000-0005-0000-0000-00006A400000}"/>
    <cellStyle name="Linked Cell 14 2 2 3 2 8 2" xfId="16491" xr:uid="{00000000-0005-0000-0000-00006B400000}"/>
    <cellStyle name="Linked Cell 14 2 2 3 2 8 2 2" xfId="16492" xr:uid="{00000000-0005-0000-0000-00006C400000}"/>
    <cellStyle name="Linked Cell 14 2 2 3 2 8 3" xfId="16493" xr:uid="{00000000-0005-0000-0000-00006D400000}"/>
    <cellStyle name="Linked Cell 14 2 2 3 2 9" xfId="16494" xr:uid="{00000000-0005-0000-0000-00006E400000}"/>
    <cellStyle name="Linked Cell 14 2 2 3 2 9 2" xfId="16495" xr:uid="{00000000-0005-0000-0000-00006F400000}"/>
    <cellStyle name="Linked Cell 14 2 2 3 2 9 2 2" xfId="16496" xr:uid="{00000000-0005-0000-0000-000070400000}"/>
    <cellStyle name="Linked Cell 14 2 2 3 2 9 3" xfId="16497" xr:uid="{00000000-0005-0000-0000-000071400000}"/>
    <cellStyle name="Linked Cell 14 2 2 3 3" xfId="16498" xr:uid="{00000000-0005-0000-0000-000072400000}"/>
    <cellStyle name="Linked Cell 14 2 2 3 3 2" xfId="16499" xr:uid="{00000000-0005-0000-0000-000073400000}"/>
    <cellStyle name="Linked Cell 14 2 2 3 3 2 2" xfId="16500" xr:uid="{00000000-0005-0000-0000-000074400000}"/>
    <cellStyle name="Linked Cell 14 2 2 3 3 3" xfId="16501" xr:uid="{00000000-0005-0000-0000-000075400000}"/>
    <cellStyle name="Linked Cell 14 2 2 3 4" xfId="16502" xr:uid="{00000000-0005-0000-0000-000076400000}"/>
    <cellStyle name="Linked Cell 14 2 2 3 4 2" xfId="16503" xr:uid="{00000000-0005-0000-0000-000077400000}"/>
    <cellStyle name="Linked Cell 14 2 2 3 4 2 2" xfId="16504" xr:uid="{00000000-0005-0000-0000-000078400000}"/>
    <cellStyle name="Linked Cell 14 2 2 3 4 3" xfId="16505" xr:uid="{00000000-0005-0000-0000-000079400000}"/>
    <cellStyle name="Linked Cell 14 2 2 3 5" xfId="16506" xr:uid="{00000000-0005-0000-0000-00007A400000}"/>
    <cellStyle name="Linked Cell 14 2 2 3 5 2" xfId="16507" xr:uid="{00000000-0005-0000-0000-00007B400000}"/>
    <cellStyle name="Linked Cell 14 2 2 3 5 2 2" xfId="16508" xr:uid="{00000000-0005-0000-0000-00007C400000}"/>
    <cellStyle name="Linked Cell 14 2 2 3 5 3" xfId="16509" xr:uid="{00000000-0005-0000-0000-00007D400000}"/>
    <cellStyle name="Linked Cell 14 2 2 3 6" xfId="16510" xr:uid="{00000000-0005-0000-0000-00007E400000}"/>
    <cellStyle name="Linked Cell 14 2 2 3 6 2" xfId="16511" xr:uid="{00000000-0005-0000-0000-00007F400000}"/>
    <cellStyle name="Linked Cell 14 2 2 3 6 2 2" xfId="16512" xr:uid="{00000000-0005-0000-0000-000080400000}"/>
    <cellStyle name="Linked Cell 14 2 2 3 6 3" xfId="16513" xr:uid="{00000000-0005-0000-0000-000081400000}"/>
    <cellStyle name="Linked Cell 14 2 2 3 7" xfId="16514" xr:uid="{00000000-0005-0000-0000-000082400000}"/>
    <cellStyle name="Linked Cell 14 2 2 3 7 2" xfId="16515" xr:uid="{00000000-0005-0000-0000-000083400000}"/>
    <cellStyle name="Linked Cell 14 2 2 3 7 2 2" xfId="16516" xr:uid="{00000000-0005-0000-0000-000084400000}"/>
    <cellStyle name="Linked Cell 14 2 2 3 7 3" xfId="16517" xr:uid="{00000000-0005-0000-0000-000085400000}"/>
    <cellStyle name="Linked Cell 14 2 2 3 8" xfId="16518" xr:uid="{00000000-0005-0000-0000-000086400000}"/>
    <cellStyle name="Linked Cell 14 2 2 3 8 2" xfId="16519" xr:uid="{00000000-0005-0000-0000-000087400000}"/>
    <cellStyle name="Linked Cell 14 2 2 3 8 2 2" xfId="16520" xr:uid="{00000000-0005-0000-0000-000088400000}"/>
    <cellStyle name="Linked Cell 14 2 2 3 8 3" xfId="16521" xr:uid="{00000000-0005-0000-0000-000089400000}"/>
    <cellStyle name="Linked Cell 14 2 2 3 9" xfId="16522" xr:uid="{00000000-0005-0000-0000-00008A400000}"/>
    <cellStyle name="Linked Cell 14 2 2 3 9 2" xfId="16523" xr:uid="{00000000-0005-0000-0000-00008B400000}"/>
    <cellStyle name="Linked Cell 14 2 2 3 9 2 2" xfId="16524" xr:uid="{00000000-0005-0000-0000-00008C400000}"/>
    <cellStyle name="Linked Cell 14 2 2 3 9 3" xfId="16525" xr:uid="{00000000-0005-0000-0000-00008D400000}"/>
    <cellStyle name="Linked Cell 14 2 2 4" xfId="16526" xr:uid="{00000000-0005-0000-0000-00008E400000}"/>
    <cellStyle name="Linked Cell 14 2 2 4 10" xfId="16527" xr:uid="{00000000-0005-0000-0000-00008F400000}"/>
    <cellStyle name="Linked Cell 14 2 2 4 10 2" xfId="16528" xr:uid="{00000000-0005-0000-0000-000090400000}"/>
    <cellStyle name="Linked Cell 14 2 2 4 11" xfId="16529" xr:uid="{00000000-0005-0000-0000-000091400000}"/>
    <cellStyle name="Linked Cell 14 2 2 4 2" xfId="16530" xr:uid="{00000000-0005-0000-0000-000092400000}"/>
    <cellStyle name="Linked Cell 14 2 2 4 2 2" xfId="16531" xr:uid="{00000000-0005-0000-0000-000093400000}"/>
    <cellStyle name="Linked Cell 14 2 2 4 2 2 2" xfId="16532" xr:uid="{00000000-0005-0000-0000-000094400000}"/>
    <cellStyle name="Linked Cell 14 2 2 4 2 3" xfId="16533" xr:uid="{00000000-0005-0000-0000-000095400000}"/>
    <cellStyle name="Linked Cell 14 2 2 4 3" xfId="16534" xr:uid="{00000000-0005-0000-0000-000096400000}"/>
    <cellStyle name="Linked Cell 14 2 2 4 3 2" xfId="16535" xr:uid="{00000000-0005-0000-0000-000097400000}"/>
    <cellStyle name="Linked Cell 14 2 2 4 3 2 2" xfId="16536" xr:uid="{00000000-0005-0000-0000-000098400000}"/>
    <cellStyle name="Linked Cell 14 2 2 4 3 3" xfId="16537" xr:uid="{00000000-0005-0000-0000-000099400000}"/>
    <cellStyle name="Linked Cell 14 2 2 4 4" xfId="16538" xr:uid="{00000000-0005-0000-0000-00009A400000}"/>
    <cellStyle name="Linked Cell 14 2 2 4 4 2" xfId="16539" xr:uid="{00000000-0005-0000-0000-00009B400000}"/>
    <cellStyle name="Linked Cell 14 2 2 4 4 2 2" xfId="16540" xr:uid="{00000000-0005-0000-0000-00009C400000}"/>
    <cellStyle name="Linked Cell 14 2 2 4 4 3" xfId="16541" xr:uid="{00000000-0005-0000-0000-00009D400000}"/>
    <cellStyle name="Linked Cell 14 2 2 4 5" xfId="16542" xr:uid="{00000000-0005-0000-0000-00009E400000}"/>
    <cellStyle name="Linked Cell 14 2 2 4 5 2" xfId="16543" xr:uid="{00000000-0005-0000-0000-00009F400000}"/>
    <cellStyle name="Linked Cell 14 2 2 4 5 2 2" xfId="16544" xr:uid="{00000000-0005-0000-0000-0000A0400000}"/>
    <cellStyle name="Linked Cell 14 2 2 4 5 3" xfId="16545" xr:uid="{00000000-0005-0000-0000-0000A1400000}"/>
    <cellStyle name="Linked Cell 14 2 2 4 6" xfId="16546" xr:uid="{00000000-0005-0000-0000-0000A2400000}"/>
    <cellStyle name="Linked Cell 14 2 2 4 6 2" xfId="16547" xr:uid="{00000000-0005-0000-0000-0000A3400000}"/>
    <cellStyle name="Linked Cell 14 2 2 4 6 2 2" xfId="16548" xr:uid="{00000000-0005-0000-0000-0000A4400000}"/>
    <cellStyle name="Linked Cell 14 2 2 4 6 3" xfId="16549" xr:uid="{00000000-0005-0000-0000-0000A5400000}"/>
    <cellStyle name="Linked Cell 14 2 2 4 7" xfId="16550" xr:uid="{00000000-0005-0000-0000-0000A6400000}"/>
    <cellStyle name="Linked Cell 14 2 2 4 7 2" xfId="16551" xr:uid="{00000000-0005-0000-0000-0000A7400000}"/>
    <cellStyle name="Linked Cell 14 2 2 4 7 2 2" xfId="16552" xr:uid="{00000000-0005-0000-0000-0000A8400000}"/>
    <cellStyle name="Linked Cell 14 2 2 4 7 3" xfId="16553" xr:uid="{00000000-0005-0000-0000-0000A9400000}"/>
    <cellStyle name="Linked Cell 14 2 2 4 8" xfId="16554" xr:uid="{00000000-0005-0000-0000-0000AA400000}"/>
    <cellStyle name="Linked Cell 14 2 2 4 8 2" xfId="16555" xr:uid="{00000000-0005-0000-0000-0000AB400000}"/>
    <cellStyle name="Linked Cell 14 2 2 4 8 2 2" xfId="16556" xr:uid="{00000000-0005-0000-0000-0000AC400000}"/>
    <cellStyle name="Linked Cell 14 2 2 4 8 3" xfId="16557" xr:uid="{00000000-0005-0000-0000-0000AD400000}"/>
    <cellStyle name="Linked Cell 14 2 2 4 9" xfId="16558" xr:uid="{00000000-0005-0000-0000-0000AE400000}"/>
    <cellStyle name="Linked Cell 14 2 2 4 9 2" xfId="16559" xr:uid="{00000000-0005-0000-0000-0000AF400000}"/>
    <cellStyle name="Linked Cell 14 2 2 4 9 2 2" xfId="16560" xr:uid="{00000000-0005-0000-0000-0000B0400000}"/>
    <cellStyle name="Linked Cell 14 2 2 4 9 3" xfId="16561" xr:uid="{00000000-0005-0000-0000-0000B1400000}"/>
    <cellStyle name="Linked Cell 14 2 2 5" xfId="16562" xr:uid="{00000000-0005-0000-0000-0000B2400000}"/>
    <cellStyle name="Linked Cell 14 2 2 5 2" xfId="16563" xr:uid="{00000000-0005-0000-0000-0000B3400000}"/>
    <cellStyle name="Linked Cell 14 2 2 5 2 2" xfId="16564" xr:uid="{00000000-0005-0000-0000-0000B4400000}"/>
    <cellStyle name="Linked Cell 14 2 2 5 3" xfId="16565" xr:uid="{00000000-0005-0000-0000-0000B5400000}"/>
    <cellStyle name="Linked Cell 14 2 2 6" xfId="16566" xr:uid="{00000000-0005-0000-0000-0000B6400000}"/>
    <cellStyle name="Linked Cell 14 2 2 6 2" xfId="16567" xr:uid="{00000000-0005-0000-0000-0000B7400000}"/>
    <cellStyle name="Linked Cell 14 2 2 6 2 2" xfId="16568" xr:uid="{00000000-0005-0000-0000-0000B8400000}"/>
    <cellStyle name="Linked Cell 14 2 2 6 3" xfId="16569" xr:uid="{00000000-0005-0000-0000-0000B9400000}"/>
    <cellStyle name="Linked Cell 14 2 2 7" xfId="16570" xr:uid="{00000000-0005-0000-0000-0000BA400000}"/>
    <cellStyle name="Linked Cell 14 2 2 7 2" xfId="16571" xr:uid="{00000000-0005-0000-0000-0000BB400000}"/>
    <cellStyle name="Linked Cell 14 2 2 7 2 2" xfId="16572" xr:uid="{00000000-0005-0000-0000-0000BC400000}"/>
    <cellStyle name="Linked Cell 14 2 2 7 3" xfId="16573" xr:uid="{00000000-0005-0000-0000-0000BD400000}"/>
    <cellStyle name="Linked Cell 14 2 2 8" xfId="16574" xr:uid="{00000000-0005-0000-0000-0000BE400000}"/>
    <cellStyle name="Linked Cell 14 2 2 8 2" xfId="16575" xr:uid="{00000000-0005-0000-0000-0000BF400000}"/>
    <cellStyle name="Linked Cell 14 2 2 8 2 2" xfId="16576" xr:uid="{00000000-0005-0000-0000-0000C0400000}"/>
    <cellStyle name="Linked Cell 14 2 2 8 3" xfId="16577" xr:uid="{00000000-0005-0000-0000-0000C1400000}"/>
    <cellStyle name="Linked Cell 14 2 2 9" xfId="16578" xr:uid="{00000000-0005-0000-0000-0000C2400000}"/>
    <cellStyle name="Linked Cell 14 2 2 9 2" xfId="16579" xr:uid="{00000000-0005-0000-0000-0000C3400000}"/>
    <cellStyle name="Linked Cell 14 2 2 9 2 2" xfId="16580" xr:uid="{00000000-0005-0000-0000-0000C4400000}"/>
    <cellStyle name="Linked Cell 14 2 2 9 3" xfId="16581" xr:uid="{00000000-0005-0000-0000-0000C5400000}"/>
    <cellStyle name="Linked Cell 14 2 3" xfId="16582" xr:uid="{00000000-0005-0000-0000-0000C6400000}"/>
    <cellStyle name="Linked Cell 14 2 3 10" xfId="16583" xr:uid="{00000000-0005-0000-0000-0000C7400000}"/>
    <cellStyle name="Linked Cell 14 2 3 10 2" xfId="16584" xr:uid="{00000000-0005-0000-0000-0000C8400000}"/>
    <cellStyle name="Linked Cell 14 2 3 10 2 2" xfId="16585" xr:uid="{00000000-0005-0000-0000-0000C9400000}"/>
    <cellStyle name="Linked Cell 14 2 3 10 3" xfId="16586" xr:uid="{00000000-0005-0000-0000-0000CA400000}"/>
    <cellStyle name="Linked Cell 14 2 3 11" xfId="16587" xr:uid="{00000000-0005-0000-0000-0000CB400000}"/>
    <cellStyle name="Linked Cell 14 2 3 11 2" xfId="16588" xr:uid="{00000000-0005-0000-0000-0000CC400000}"/>
    <cellStyle name="Linked Cell 14 2 3 11 2 2" xfId="16589" xr:uid="{00000000-0005-0000-0000-0000CD400000}"/>
    <cellStyle name="Linked Cell 14 2 3 11 3" xfId="16590" xr:uid="{00000000-0005-0000-0000-0000CE400000}"/>
    <cellStyle name="Linked Cell 14 2 3 12" xfId="16591" xr:uid="{00000000-0005-0000-0000-0000CF400000}"/>
    <cellStyle name="Linked Cell 14 2 3 12 2" xfId="16592" xr:uid="{00000000-0005-0000-0000-0000D0400000}"/>
    <cellStyle name="Linked Cell 14 2 3 13" xfId="16593" xr:uid="{00000000-0005-0000-0000-0000D1400000}"/>
    <cellStyle name="Linked Cell 14 2 3 2" xfId="16594" xr:uid="{00000000-0005-0000-0000-0000D2400000}"/>
    <cellStyle name="Linked Cell 14 2 3 2 10" xfId="16595" xr:uid="{00000000-0005-0000-0000-0000D3400000}"/>
    <cellStyle name="Linked Cell 14 2 3 2 10 2" xfId="16596" xr:uid="{00000000-0005-0000-0000-0000D4400000}"/>
    <cellStyle name="Linked Cell 14 2 3 2 10 2 2" xfId="16597" xr:uid="{00000000-0005-0000-0000-0000D5400000}"/>
    <cellStyle name="Linked Cell 14 2 3 2 10 3" xfId="16598" xr:uid="{00000000-0005-0000-0000-0000D6400000}"/>
    <cellStyle name="Linked Cell 14 2 3 2 11" xfId="16599" xr:uid="{00000000-0005-0000-0000-0000D7400000}"/>
    <cellStyle name="Linked Cell 14 2 3 2 11 2" xfId="16600" xr:uid="{00000000-0005-0000-0000-0000D8400000}"/>
    <cellStyle name="Linked Cell 14 2 3 2 12" xfId="16601" xr:uid="{00000000-0005-0000-0000-0000D9400000}"/>
    <cellStyle name="Linked Cell 14 2 3 2 2" xfId="16602" xr:uid="{00000000-0005-0000-0000-0000DA400000}"/>
    <cellStyle name="Linked Cell 14 2 3 2 2 2" xfId="16603" xr:uid="{00000000-0005-0000-0000-0000DB400000}"/>
    <cellStyle name="Linked Cell 14 2 3 2 2 2 2" xfId="16604" xr:uid="{00000000-0005-0000-0000-0000DC400000}"/>
    <cellStyle name="Linked Cell 14 2 3 2 2 3" xfId="16605" xr:uid="{00000000-0005-0000-0000-0000DD400000}"/>
    <cellStyle name="Linked Cell 14 2 3 2 3" xfId="16606" xr:uid="{00000000-0005-0000-0000-0000DE400000}"/>
    <cellStyle name="Linked Cell 14 2 3 2 3 2" xfId="16607" xr:uid="{00000000-0005-0000-0000-0000DF400000}"/>
    <cellStyle name="Linked Cell 14 2 3 2 3 2 2" xfId="16608" xr:uid="{00000000-0005-0000-0000-0000E0400000}"/>
    <cellStyle name="Linked Cell 14 2 3 2 3 3" xfId="16609" xr:uid="{00000000-0005-0000-0000-0000E1400000}"/>
    <cellStyle name="Linked Cell 14 2 3 2 4" xfId="16610" xr:uid="{00000000-0005-0000-0000-0000E2400000}"/>
    <cellStyle name="Linked Cell 14 2 3 2 4 2" xfId="16611" xr:uid="{00000000-0005-0000-0000-0000E3400000}"/>
    <cellStyle name="Linked Cell 14 2 3 2 4 2 2" xfId="16612" xr:uid="{00000000-0005-0000-0000-0000E4400000}"/>
    <cellStyle name="Linked Cell 14 2 3 2 4 3" xfId="16613" xr:uid="{00000000-0005-0000-0000-0000E5400000}"/>
    <cellStyle name="Linked Cell 14 2 3 2 5" xfId="16614" xr:uid="{00000000-0005-0000-0000-0000E6400000}"/>
    <cellStyle name="Linked Cell 14 2 3 2 5 2" xfId="16615" xr:uid="{00000000-0005-0000-0000-0000E7400000}"/>
    <cellStyle name="Linked Cell 14 2 3 2 5 2 2" xfId="16616" xr:uid="{00000000-0005-0000-0000-0000E8400000}"/>
    <cellStyle name="Linked Cell 14 2 3 2 5 3" xfId="16617" xr:uid="{00000000-0005-0000-0000-0000E9400000}"/>
    <cellStyle name="Linked Cell 14 2 3 2 6" xfId="16618" xr:uid="{00000000-0005-0000-0000-0000EA400000}"/>
    <cellStyle name="Linked Cell 14 2 3 2 6 2" xfId="16619" xr:uid="{00000000-0005-0000-0000-0000EB400000}"/>
    <cellStyle name="Linked Cell 14 2 3 2 6 2 2" xfId="16620" xr:uid="{00000000-0005-0000-0000-0000EC400000}"/>
    <cellStyle name="Linked Cell 14 2 3 2 6 3" xfId="16621" xr:uid="{00000000-0005-0000-0000-0000ED400000}"/>
    <cellStyle name="Linked Cell 14 2 3 2 7" xfId="16622" xr:uid="{00000000-0005-0000-0000-0000EE400000}"/>
    <cellStyle name="Linked Cell 14 2 3 2 7 2" xfId="16623" xr:uid="{00000000-0005-0000-0000-0000EF400000}"/>
    <cellStyle name="Linked Cell 14 2 3 2 7 2 2" xfId="16624" xr:uid="{00000000-0005-0000-0000-0000F0400000}"/>
    <cellStyle name="Linked Cell 14 2 3 2 7 3" xfId="16625" xr:uid="{00000000-0005-0000-0000-0000F1400000}"/>
    <cellStyle name="Linked Cell 14 2 3 2 8" xfId="16626" xr:uid="{00000000-0005-0000-0000-0000F2400000}"/>
    <cellStyle name="Linked Cell 14 2 3 2 8 2" xfId="16627" xr:uid="{00000000-0005-0000-0000-0000F3400000}"/>
    <cellStyle name="Linked Cell 14 2 3 2 8 2 2" xfId="16628" xr:uid="{00000000-0005-0000-0000-0000F4400000}"/>
    <cellStyle name="Linked Cell 14 2 3 2 8 3" xfId="16629" xr:uid="{00000000-0005-0000-0000-0000F5400000}"/>
    <cellStyle name="Linked Cell 14 2 3 2 9" xfId="16630" xr:uid="{00000000-0005-0000-0000-0000F6400000}"/>
    <cellStyle name="Linked Cell 14 2 3 2 9 2" xfId="16631" xr:uid="{00000000-0005-0000-0000-0000F7400000}"/>
    <cellStyle name="Linked Cell 14 2 3 2 9 2 2" xfId="16632" xr:uid="{00000000-0005-0000-0000-0000F8400000}"/>
    <cellStyle name="Linked Cell 14 2 3 2 9 3" xfId="16633" xr:uid="{00000000-0005-0000-0000-0000F9400000}"/>
    <cellStyle name="Linked Cell 14 2 3 3" xfId="16634" xr:uid="{00000000-0005-0000-0000-0000FA400000}"/>
    <cellStyle name="Linked Cell 14 2 3 3 10" xfId="16635" xr:uid="{00000000-0005-0000-0000-0000FB400000}"/>
    <cellStyle name="Linked Cell 14 2 3 3 10 2" xfId="16636" xr:uid="{00000000-0005-0000-0000-0000FC400000}"/>
    <cellStyle name="Linked Cell 14 2 3 3 11" xfId="16637" xr:uid="{00000000-0005-0000-0000-0000FD400000}"/>
    <cellStyle name="Linked Cell 14 2 3 3 2" xfId="16638" xr:uid="{00000000-0005-0000-0000-0000FE400000}"/>
    <cellStyle name="Linked Cell 14 2 3 3 2 2" xfId="16639" xr:uid="{00000000-0005-0000-0000-0000FF400000}"/>
    <cellStyle name="Linked Cell 14 2 3 3 2 2 2" xfId="16640" xr:uid="{00000000-0005-0000-0000-000000410000}"/>
    <cellStyle name="Linked Cell 14 2 3 3 2 3" xfId="16641" xr:uid="{00000000-0005-0000-0000-000001410000}"/>
    <cellStyle name="Linked Cell 14 2 3 3 3" xfId="16642" xr:uid="{00000000-0005-0000-0000-000002410000}"/>
    <cellStyle name="Linked Cell 14 2 3 3 3 2" xfId="16643" xr:uid="{00000000-0005-0000-0000-000003410000}"/>
    <cellStyle name="Linked Cell 14 2 3 3 3 2 2" xfId="16644" xr:uid="{00000000-0005-0000-0000-000004410000}"/>
    <cellStyle name="Linked Cell 14 2 3 3 3 3" xfId="16645" xr:uid="{00000000-0005-0000-0000-000005410000}"/>
    <cellStyle name="Linked Cell 14 2 3 3 4" xfId="16646" xr:uid="{00000000-0005-0000-0000-000006410000}"/>
    <cellStyle name="Linked Cell 14 2 3 3 4 2" xfId="16647" xr:uid="{00000000-0005-0000-0000-000007410000}"/>
    <cellStyle name="Linked Cell 14 2 3 3 4 2 2" xfId="16648" xr:uid="{00000000-0005-0000-0000-000008410000}"/>
    <cellStyle name="Linked Cell 14 2 3 3 4 3" xfId="16649" xr:uid="{00000000-0005-0000-0000-000009410000}"/>
    <cellStyle name="Linked Cell 14 2 3 3 5" xfId="16650" xr:uid="{00000000-0005-0000-0000-00000A410000}"/>
    <cellStyle name="Linked Cell 14 2 3 3 5 2" xfId="16651" xr:uid="{00000000-0005-0000-0000-00000B410000}"/>
    <cellStyle name="Linked Cell 14 2 3 3 5 2 2" xfId="16652" xr:uid="{00000000-0005-0000-0000-00000C410000}"/>
    <cellStyle name="Linked Cell 14 2 3 3 5 3" xfId="16653" xr:uid="{00000000-0005-0000-0000-00000D410000}"/>
    <cellStyle name="Linked Cell 14 2 3 3 6" xfId="16654" xr:uid="{00000000-0005-0000-0000-00000E410000}"/>
    <cellStyle name="Linked Cell 14 2 3 3 6 2" xfId="16655" xr:uid="{00000000-0005-0000-0000-00000F410000}"/>
    <cellStyle name="Linked Cell 14 2 3 3 6 2 2" xfId="16656" xr:uid="{00000000-0005-0000-0000-000010410000}"/>
    <cellStyle name="Linked Cell 14 2 3 3 6 3" xfId="16657" xr:uid="{00000000-0005-0000-0000-000011410000}"/>
    <cellStyle name="Linked Cell 14 2 3 3 7" xfId="16658" xr:uid="{00000000-0005-0000-0000-000012410000}"/>
    <cellStyle name="Linked Cell 14 2 3 3 7 2" xfId="16659" xr:uid="{00000000-0005-0000-0000-000013410000}"/>
    <cellStyle name="Linked Cell 14 2 3 3 7 2 2" xfId="16660" xr:uid="{00000000-0005-0000-0000-000014410000}"/>
    <cellStyle name="Linked Cell 14 2 3 3 7 3" xfId="16661" xr:uid="{00000000-0005-0000-0000-000015410000}"/>
    <cellStyle name="Linked Cell 14 2 3 3 8" xfId="16662" xr:uid="{00000000-0005-0000-0000-000016410000}"/>
    <cellStyle name="Linked Cell 14 2 3 3 8 2" xfId="16663" xr:uid="{00000000-0005-0000-0000-000017410000}"/>
    <cellStyle name="Linked Cell 14 2 3 3 8 2 2" xfId="16664" xr:uid="{00000000-0005-0000-0000-000018410000}"/>
    <cellStyle name="Linked Cell 14 2 3 3 8 3" xfId="16665" xr:uid="{00000000-0005-0000-0000-000019410000}"/>
    <cellStyle name="Linked Cell 14 2 3 3 9" xfId="16666" xr:uid="{00000000-0005-0000-0000-00001A410000}"/>
    <cellStyle name="Linked Cell 14 2 3 3 9 2" xfId="16667" xr:uid="{00000000-0005-0000-0000-00001B410000}"/>
    <cellStyle name="Linked Cell 14 2 3 3 9 2 2" xfId="16668" xr:uid="{00000000-0005-0000-0000-00001C410000}"/>
    <cellStyle name="Linked Cell 14 2 3 3 9 3" xfId="16669" xr:uid="{00000000-0005-0000-0000-00001D410000}"/>
    <cellStyle name="Linked Cell 14 2 3 4" xfId="16670" xr:uid="{00000000-0005-0000-0000-00001E410000}"/>
    <cellStyle name="Linked Cell 14 2 3 4 2" xfId="16671" xr:uid="{00000000-0005-0000-0000-00001F410000}"/>
    <cellStyle name="Linked Cell 14 2 3 4 2 2" xfId="16672" xr:uid="{00000000-0005-0000-0000-000020410000}"/>
    <cellStyle name="Linked Cell 14 2 3 4 3" xfId="16673" xr:uid="{00000000-0005-0000-0000-000021410000}"/>
    <cellStyle name="Linked Cell 14 2 3 5" xfId="16674" xr:uid="{00000000-0005-0000-0000-000022410000}"/>
    <cellStyle name="Linked Cell 14 2 3 5 2" xfId="16675" xr:uid="{00000000-0005-0000-0000-000023410000}"/>
    <cellStyle name="Linked Cell 14 2 3 5 2 2" xfId="16676" xr:uid="{00000000-0005-0000-0000-000024410000}"/>
    <cellStyle name="Linked Cell 14 2 3 5 3" xfId="16677" xr:uid="{00000000-0005-0000-0000-000025410000}"/>
    <cellStyle name="Linked Cell 14 2 3 6" xfId="16678" xr:uid="{00000000-0005-0000-0000-000026410000}"/>
    <cellStyle name="Linked Cell 14 2 3 6 2" xfId="16679" xr:uid="{00000000-0005-0000-0000-000027410000}"/>
    <cellStyle name="Linked Cell 14 2 3 6 2 2" xfId="16680" xr:uid="{00000000-0005-0000-0000-000028410000}"/>
    <cellStyle name="Linked Cell 14 2 3 6 3" xfId="16681" xr:uid="{00000000-0005-0000-0000-000029410000}"/>
    <cellStyle name="Linked Cell 14 2 3 7" xfId="16682" xr:uid="{00000000-0005-0000-0000-00002A410000}"/>
    <cellStyle name="Linked Cell 14 2 3 7 2" xfId="16683" xr:uid="{00000000-0005-0000-0000-00002B410000}"/>
    <cellStyle name="Linked Cell 14 2 3 7 2 2" xfId="16684" xr:uid="{00000000-0005-0000-0000-00002C410000}"/>
    <cellStyle name="Linked Cell 14 2 3 7 3" xfId="16685" xr:uid="{00000000-0005-0000-0000-00002D410000}"/>
    <cellStyle name="Linked Cell 14 2 3 8" xfId="16686" xr:uid="{00000000-0005-0000-0000-00002E410000}"/>
    <cellStyle name="Linked Cell 14 2 3 8 2" xfId="16687" xr:uid="{00000000-0005-0000-0000-00002F410000}"/>
    <cellStyle name="Linked Cell 14 2 3 8 2 2" xfId="16688" xr:uid="{00000000-0005-0000-0000-000030410000}"/>
    <cellStyle name="Linked Cell 14 2 3 8 3" xfId="16689" xr:uid="{00000000-0005-0000-0000-000031410000}"/>
    <cellStyle name="Linked Cell 14 2 3 9" xfId="16690" xr:uid="{00000000-0005-0000-0000-000032410000}"/>
    <cellStyle name="Linked Cell 14 2 3 9 2" xfId="16691" xr:uid="{00000000-0005-0000-0000-000033410000}"/>
    <cellStyle name="Linked Cell 14 2 3 9 2 2" xfId="16692" xr:uid="{00000000-0005-0000-0000-000034410000}"/>
    <cellStyle name="Linked Cell 14 2 3 9 3" xfId="16693" xr:uid="{00000000-0005-0000-0000-000035410000}"/>
    <cellStyle name="Linked Cell 14 2 4" xfId="16694" xr:uid="{00000000-0005-0000-0000-000036410000}"/>
    <cellStyle name="Linked Cell 14 2 4 10" xfId="16695" xr:uid="{00000000-0005-0000-0000-000037410000}"/>
    <cellStyle name="Linked Cell 14 2 4 10 2" xfId="16696" xr:uid="{00000000-0005-0000-0000-000038410000}"/>
    <cellStyle name="Linked Cell 14 2 4 10 2 2" xfId="16697" xr:uid="{00000000-0005-0000-0000-000039410000}"/>
    <cellStyle name="Linked Cell 14 2 4 10 3" xfId="16698" xr:uid="{00000000-0005-0000-0000-00003A410000}"/>
    <cellStyle name="Linked Cell 14 2 4 11" xfId="16699" xr:uid="{00000000-0005-0000-0000-00003B410000}"/>
    <cellStyle name="Linked Cell 14 2 4 11 2" xfId="16700" xr:uid="{00000000-0005-0000-0000-00003C410000}"/>
    <cellStyle name="Linked Cell 14 2 4 12" xfId="16701" xr:uid="{00000000-0005-0000-0000-00003D410000}"/>
    <cellStyle name="Linked Cell 14 2 4 2" xfId="16702" xr:uid="{00000000-0005-0000-0000-00003E410000}"/>
    <cellStyle name="Linked Cell 14 2 4 2 10" xfId="16703" xr:uid="{00000000-0005-0000-0000-00003F410000}"/>
    <cellStyle name="Linked Cell 14 2 4 2 10 2" xfId="16704" xr:uid="{00000000-0005-0000-0000-000040410000}"/>
    <cellStyle name="Linked Cell 14 2 4 2 11" xfId="16705" xr:uid="{00000000-0005-0000-0000-000041410000}"/>
    <cellStyle name="Linked Cell 14 2 4 2 2" xfId="16706" xr:uid="{00000000-0005-0000-0000-000042410000}"/>
    <cellStyle name="Linked Cell 14 2 4 2 2 2" xfId="16707" xr:uid="{00000000-0005-0000-0000-000043410000}"/>
    <cellStyle name="Linked Cell 14 2 4 2 2 2 2" xfId="16708" xr:uid="{00000000-0005-0000-0000-000044410000}"/>
    <cellStyle name="Linked Cell 14 2 4 2 2 3" xfId="16709" xr:uid="{00000000-0005-0000-0000-000045410000}"/>
    <cellStyle name="Linked Cell 14 2 4 2 3" xfId="16710" xr:uid="{00000000-0005-0000-0000-000046410000}"/>
    <cellStyle name="Linked Cell 14 2 4 2 3 2" xfId="16711" xr:uid="{00000000-0005-0000-0000-000047410000}"/>
    <cellStyle name="Linked Cell 14 2 4 2 3 2 2" xfId="16712" xr:uid="{00000000-0005-0000-0000-000048410000}"/>
    <cellStyle name="Linked Cell 14 2 4 2 3 3" xfId="16713" xr:uid="{00000000-0005-0000-0000-000049410000}"/>
    <cellStyle name="Linked Cell 14 2 4 2 4" xfId="16714" xr:uid="{00000000-0005-0000-0000-00004A410000}"/>
    <cellStyle name="Linked Cell 14 2 4 2 4 2" xfId="16715" xr:uid="{00000000-0005-0000-0000-00004B410000}"/>
    <cellStyle name="Linked Cell 14 2 4 2 4 2 2" xfId="16716" xr:uid="{00000000-0005-0000-0000-00004C410000}"/>
    <cellStyle name="Linked Cell 14 2 4 2 4 3" xfId="16717" xr:uid="{00000000-0005-0000-0000-00004D410000}"/>
    <cellStyle name="Linked Cell 14 2 4 2 5" xfId="16718" xr:uid="{00000000-0005-0000-0000-00004E410000}"/>
    <cellStyle name="Linked Cell 14 2 4 2 5 2" xfId="16719" xr:uid="{00000000-0005-0000-0000-00004F410000}"/>
    <cellStyle name="Linked Cell 14 2 4 2 5 2 2" xfId="16720" xr:uid="{00000000-0005-0000-0000-000050410000}"/>
    <cellStyle name="Linked Cell 14 2 4 2 5 3" xfId="16721" xr:uid="{00000000-0005-0000-0000-000051410000}"/>
    <cellStyle name="Linked Cell 14 2 4 2 6" xfId="16722" xr:uid="{00000000-0005-0000-0000-000052410000}"/>
    <cellStyle name="Linked Cell 14 2 4 2 6 2" xfId="16723" xr:uid="{00000000-0005-0000-0000-000053410000}"/>
    <cellStyle name="Linked Cell 14 2 4 2 6 2 2" xfId="16724" xr:uid="{00000000-0005-0000-0000-000054410000}"/>
    <cellStyle name="Linked Cell 14 2 4 2 6 3" xfId="16725" xr:uid="{00000000-0005-0000-0000-000055410000}"/>
    <cellStyle name="Linked Cell 14 2 4 2 7" xfId="16726" xr:uid="{00000000-0005-0000-0000-000056410000}"/>
    <cellStyle name="Linked Cell 14 2 4 2 7 2" xfId="16727" xr:uid="{00000000-0005-0000-0000-000057410000}"/>
    <cellStyle name="Linked Cell 14 2 4 2 7 2 2" xfId="16728" xr:uid="{00000000-0005-0000-0000-000058410000}"/>
    <cellStyle name="Linked Cell 14 2 4 2 7 3" xfId="16729" xr:uid="{00000000-0005-0000-0000-000059410000}"/>
    <cellStyle name="Linked Cell 14 2 4 2 8" xfId="16730" xr:uid="{00000000-0005-0000-0000-00005A410000}"/>
    <cellStyle name="Linked Cell 14 2 4 2 8 2" xfId="16731" xr:uid="{00000000-0005-0000-0000-00005B410000}"/>
    <cellStyle name="Linked Cell 14 2 4 2 8 2 2" xfId="16732" xr:uid="{00000000-0005-0000-0000-00005C410000}"/>
    <cellStyle name="Linked Cell 14 2 4 2 8 3" xfId="16733" xr:uid="{00000000-0005-0000-0000-00005D410000}"/>
    <cellStyle name="Linked Cell 14 2 4 2 9" xfId="16734" xr:uid="{00000000-0005-0000-0000-00005E410000}"/>
    <cellStyle name="Linked Cell 14 2 4 2 9 2" xfId="16735" xr:uid="{00000000-0005-0000-0000-00005F410000}"/>
    <cellStyle name="Linked Cell 14 2 4 2 9 2 2" xfId="16736" xr:uid="{00000000-0005-0000-0000-000060410000}"/>
    <cellStyle name="Linked Cell 14 2 4 2 9 3" xfId="16737" xr:uid="{00000000-0005-0000-0000-000061410000}"/>
    <cellStyle name="Linked Cell 14 2 4 3" xfId="16738" xr:uid="{00000000-0005-0000-0000-000062410000}"/>
    <cellStyle name="Linked Cell 14 2 4 3 2" xfId="16739" xr:uid="{00000000-0005-0000-0000-000063410000}"/>
    <cellStyle name="Linked Cell 14 2 4 3 2 2" xfId="16740" xr:uid="{00000000-0005-0000-0000-000064410000}"/>
    <cellStyle name="Linked Cell 14 2 4 3 3" xfId="16741" xr:uid="{00000000-0005-0000-0000-000065410000}"/>
    <cellStyle name="Linked Cell 14 2 4 4" xfId="16742" xr:uid="{00000000-0005-0000-0000-000066410000}"/>
    <cellStyle name="Linked Cell 14 2 4 4 2" xfId="16743" xr:uid="{00000000-0005-0000-0000-000067410000}"/>
    <cellStyle name="Linked Cell 14 2 4 4 2 2" xfId="16744" xr:uid="{00000000-0005-0000-0000-000068410000}"/>
    <cellStyle name="Linked Cell 14 2 4 4 3" xfId="16745" xr:uid="{00000000-0005-0000-0000-000069410000}"/>
    <cellStyle name="Linked Cell 14 2 4 5" xfId="16746" xr:uid="{00000000-0005-0000-0000-00006A410000}"/>
    <cellStyle name="Linked Cell 14 2 4 5 2" xfId="16747" xr:uid="{00000000-0005-0000-0000-00006B410000}"/>
    <cellStyle name="Linked Cell 14 2 4 5 2 2" xfId="16748" xr:uid="{00000000-0005-0000-0000-00006C410000}"/>
    <cellStyle name="Linked Cell 14 2 4 5 3" xfId="16749" xr:uid="{00000000-0005-0000-0000-00006D410000}"/>
    <cellStyle name="Linked Cell 14 2 4 6" xfId="16750" xr:uid="{00000000-0005-0000-0000-00006E410000}"/>
    <cellStyle name="Linked Cell 14 2 4 6 2" xfId="16751" xr:uid="{00000000-0005-0000-0000-00006F410000}"/>
    <cellStyle name="Linked Cell 14 2 4 6 2 2" xfId="16752" xr:uid="{00000000-0005-0000-0000-000070410000}"/>
    <cellStyle name="Linked Cell 14 2 4 6 3" xfId="16753" xr:uid="{00000000-0005-0000-0000-000071410000}"/>
    <cellStyle name="Linked Cell 14 2 4 7" xfId="16754" xr:uid="{00000000-0005-0000-0000-000072410000}"/>
    <cellStyle name="Linked Cell 14 2 4 7 2" xfId="16755" xr:uid="{00000000-0005-0000-0000-000073410000}"/>
    <cellStyle name="Linked Cell 14 2 4 7 2 2" xfId="16756" xr:uid="{00000000-0005-0000-0000-000074410000}"/>
    <cellStyle name="Linked Cell 14 2 4 7 3" xfId="16757" xr:uid="{00000000-0005-0000-0000-000075410000}"/>
    <cellStyle name="Linked Cell 14 2 4 8" xfId="16758" xr:uid="{00000000-0005-0000-0000-000076410000}"/>
    <cellStyle name="Linked Cell 14 2 4 8 2" xfId="16759" xr:uid="{00000000-0005-0000-0000-000077410000}"/>
    <cellStyle name="Linked Cell 14 2 4 8 2 2" xfId="16760" xr:uid="{00000000-0005-0000-0000-000078410000}"/>
    <cellStyle name="Linked Cell 14 2 4 8 3" xfId="16761" xr:uid="{00000000-0005-0000-0000-000079410000}"/>
    <cellStyle name="Linked Cell 14 2 4 9" xfId="16762" xr:uid="{00000000-0005-0000-0000-00007A410000}"/>
    <cellStyle name="Linked Cell 14 2 4 9 2" xfId="16763" xr:uid="{00000000-0005-0000-0000-00007B410000}"/>
    <cellStyle name="Linked Cell 14 2 4 9 2 2" xfId="16764" xr:uid="{00000000-0005-0000-0000-00007C410000}"/>
    <cellStyle name="Linked Cell 14 2 4 9 3" xfId="16765" xr:uid="{00000000-0005-0000-0000-00007D410000}"/>
    <cellStyle name="Linked Cell 14 2 5" xfId="16766" xr:uid="{00000000-0005-0000-0000-00007E410000}"/>
    <cellStyle name="Linked Cell 14 2 5 10" xfId="16767" xr:uid="{00000000-0005-0000-0000-00007F410000}"/>
    <cellStyle name="Linked Cell 14 2 5 10 2" xfId="16768" xr:uid="{00000000-0005-0000-0000-000080410000}"/>
    <cellStyle name="Linked Cell 14 2 5 11" xfId="16769" xr:uid="{00000000-0005-0000-0000-000081410000}"/>
    <cellStyle name="Linked Cell 14 2 5 2" xfId="16770" xr:uid="{00000000-0005-0000-0000-000082410000}"/>
    <cellStyle name="Linked Cell 14 2 5 2 2" xfId="16771" xr:uid="{00000000-0005-0000-0000-000083410000}"/>
    <cellStyle name="Linked Cell 14 2 5 2 2 2" xfId="16772" xr:uid="{00000000-0005-0000-0000-000084410000}"/>
    <cellStyle name="Linked Cell 14 2 5 2 3" xfId="16773" xr:uid="{00000000-0005-0000-0000-000085410000}"/>
    <cellStyle name="Linked Cell 14 2 5 3" xfId="16774" xr:uid="{00000000-0005-0000-0000-000086410000}"/>
    <cellStyle name="Linked Cell 14 2 5 3 2" xfId="16775" xr:uid="{00000000-0005-0000-0000-000087410000}"/>
    <cellStyle name="Linked Cell 14 2 5 3 2 2" xfId="16776" xr:uid="{00000000-0005-0000-0000-000088410000}"/>
    <cellStyle name="Linked Cell 14 2 5 3 3" xfId="16777" xr:uid="{00000000-0005-0000-0000-000089410000}"/>
    <cellStyle name="Linked Cell 14 2 5 4" xfId="16778" xr:uid="{00000000-0005-0000-0000-00008A410000}"/>
    <cellStyle name="Linked Cell 14 2 5 4 2" xfId="16779" xr:uid="{00000000-0005-0000-0000-00008B410000}"/>
    <cellStyle name="Linked Cell 14 2 5 4 2 2" xfId="16780" xr:uid="{00000000-0005-0000-0000-00008C410000}"/>
    <cellStyle name="Linked Cell 14 2 5 4 3" xfId="16781" xr:uid="{00000000-0005-0000-0000-00008D410000}"/>
    <cellStyle name="Linked Cell 14 2 5 5" xfId="16782" xr:uid="{00000000-0005-0000-0000-00008E410000}"/>
    <cellStyle name="Linked Cell 14 2 5 5 2" xfId="16783" xr:uid="{00000000-0005-0000-0000-00008F410000}"/>
    <cellStyle name="Linked Cell 14 2 5 5 2 2" xfId="16784" xr:uid="{00000000-0005-0000-0000-000090410000}"/>
    <cellStyle name="Linked Cell 14 2 5 5 3" xfId="16785" xr:uid="{00000000-0005-0000-0000-000091410000}"/>
    <cellStyle name="Linked Cell 14 2 5 6" xfId="16786" xr:uid="{00000000-0005-0000-0000-000092410000}"/>
    <cellStyle name="Linked Cell 14 2 5 6 2" xfId="16787" xr:uid="{00000000-0005-0000-0000-000093410000}"/>
    <cellStyle name="Linked Cell 14 2 5 6 2 2" xfId="16788" xr:uid="{00000000-0005-0000-0000-000094410000}"/>
    <cellStyle name="Linked Cell 14 2 5 6 3" xfId="16789" xr:uid="{00000000-0005-0000-0000-000095410000}"/>
    <cellStyle name="Linked Cell 14 2 5 7" xfId="16790" xr:uid="{00000000-0005-0000-0000-000096410000}"/>
    <cellStyle name="Linked Cell 14 2 5 7 2" xfId="16791" xr:uid="{00000000-0005-0000-0000-000097410000}"/>
    <cellStyle name="Linked Cell 14 2 5 7 2 2" xfId="16792" xr:uid="{00000000-0005-0000-0000-000098410000}"/>
    <cellStyle name="Linked Cell 14 2 5 7 3" xfId="16793" xr:uid="{00000000-0005-0000-0000-000099410000}"/>
    <cellStyle name="Linked Cell 14 2 5 8" xfId="16794" xr:uid="{00000000-0005-0000-0000-00009A410000}"/>
    <cellStyle name="Linked Cell 14 2 5 8 2" xfId="16795" xr:uid="{00000000-0005-0000-0000-00009B410000}"/>
    <cellStyle name="Linked Cell 14 2 5 8 2 2" xfId="16796" xr:uid="{00000000-0005-0000-0000-00009C410000}"/>
    <cellStyle name="Linked Cell 14 2 5 8 3" xfId="16797" xr:uid="{00000000-0005-0000-0000-00009D410000}"/>
    <cellStyle name="Linked Cell 14 2 5 9" xfId="16798" xr:uid="{00000000-0005-0000-0000-00009E410000}"/>
    <cellStyle name="Linked Cell 14 2 5 9 2" xfId="16799" xr:uid="{00000000-0005-0000-0000-00009F410000}"/>
    <cellStyle name="Linked Cell 14 2 5 9 2 2" xfId="16800" xr:uid="{00000000-0005-0000-0000-0000A0410000}"/>
    <cellStyle name="Linked Cell 14 2 5 9 3" xfId="16801" xr:uid="{00000000-0005-0000-0000-0000A1410000}"/>
    <cellStyle name="Linked Cell 14 2 6" xfId="16802" xr:uid="{00000000-0005-0000-0000-0000A2410000}"/>
    <cellStyle name="Linked Cell 14 2 6 2" xfId="16803" xr:uid="{00000000-0005-0000-0000-0000A3410000}"/>
    <cellStyle name="Linked Cell 14 2 6 2 2" xfId="16804" xr:uid="{00000000-0005-0000-0000-0000A4410000}"/>
    <cellStyle name="Linked Cell 14 2 6 3" xfId="16805" xr:uid="{00000000-0005-0000-0000-0000A5410000}"/>
    <cellStyle name="Linked Cell 14 2 7" xfId="16806" xr:uid="{00000000-0005-0000-0000-0000A6410000}"/>
    <cellStyle name="Linked Cell 14 2 7 2" xfId="16807" xr:uid="{00000000-0005-0000-0000-0000A7410000}"/>
    <cellStyle name="Linked Cell 14 2 7 2 2" xfId="16808" xr:uid="{00000000-0005-0000-0000-0000A8410000}"/>
    <cellStyle name="Linked Cell 14 2 7 3" xfId="16809" xr:uid="{00000000-0005-0000-0000-0000A9410000}"/>
    <cellStyle name="Linked Cell 14 2 8" xfId="16810" xr:uid="{00000000-0005-0000-0000-0000AA410000}"/>
    <cellStyle name="Linked Cell 14 2 8 2" xfId="16811" xr:uid="{00000000-0005-0000-0000-0000AB410000}"/>
    <cellStyle name="Linked Cell 14 2 8 2 2" xfId="16812" xr:uid="{00000000-0005-0000-0000-0000AC410000}"/>
    <cellStyle name="Linked Cell 14 2 8 3" xfId="16813" xr:uid="{00000000-0005-0000-0000-0000AD410000}"/>
    <cellStyle name="Linked Cell 14 2 9" xfId="16814" xr:uid="{00000000-0005-0000-0000-0000AE410000}"/>
    <cellStyle name="Linked Cell 14 2 9 2" xfId="16815" xr:uid="{00000000-0005-0000-0000-0000AF410000}"/>
    <cellStyle name="Linked Cell 14 2 9 2 2" xfId="16816" xr:uid="{00000000-0005-0000-0000-0000B0410000}"/>
    <cellStyle name="Linked Cell 14 2 9 3" xfId="16817" xr:uid="{00000000-0005-0000-0000-0000B1410000}"/>
    <cellStyle name="Linked Cell 14 3" xfId="16818" xr:uid="{00000000-0005-0000-0000-0000B2410000}"/>
    <cellStyle name="Linked Cell 14 3 10" xfId="16819" xr:uid="{00000000-0005-0000-0000-0000B3410000}"/>
    <cellStyle name="Linked Cell 14 3 10 2" xfId="16820" xr:uid="{00000000-0005-0000-0000-0000B4410000}"/>
    <cellStyle name="Linked Cell 14 3 10 2 2" xfId="16821" xr:uid="{00000000-0005-0000-0000-0000B5410000}"/>
    <cellStyle name="Linked Cell 14 3 10 3" xfId="16822" xr:uid="{00000000-0005-0000-0000-0000B6410000}"/>
    <cellStyle name="Linked Cell 14 3 11" xfId="16823" xr:uid="{00000000-0005-0000-0000-0000B7410000}"/>
    <cellStyle name="Linked Cell 14 3 11 2" xfId="16824" xr:uid="{00000000-0005-0000-0000-0000B8410000}"/>
    <cellStyle name="Linked Cell 14 3 11 2 2" xfId="16825" xr:uid="{00000000-0005-0000-0000-0000B9410000}"/>
    <cellStyle name="Linked Cell 14 3 11 3" xfId="16826" xr:uid="{00000000-0005-0000-0000-0000BA410000}"/>
    <cellStyle name="Linked Cell 14 3 12" xfId="16827" xr:uid="{00000000-0005-0000-0000-0000BB410000}"/>
    <cellStyle name="Linked Cell 14 3 12 2" xfId="16828" xr:uid="{00000000-0005-0000-0000-0000BC410000}"/>
    <cellStyle name="Linked Cell 14 3 12 2 2" xfId="16829" xr:uid="{00000000-0005-0000-0000-0000BD410000}"/>
    <cellStyle name="Linked Cell 14 3 12 3" xfId="16830" xr:uid="{00000000-0005-0000-0000-0000BE410000}"/>
    <cellStyle name="Linked Cell 14 3 13" xfId="16831" xr:uid="{00000000-0005-0000-0000-0000BF410000}"/>
    <cellStyle name="Linked Cell 14 3 13 2" xfId="16832" xr:uid="{00000000-0005-0000-0000-0000C0410000}"/>
    <cellStyle name="Linked Cell 14 3 14" xfId="16833" xr:uid="{00000000-0005-0000-0000-0000C1410000}"/>
    <cellStyle name="Linked Cell 14 3 2" xfId="16834" xr:uid="{00000000-0005-0000-0000-0000C2410000}"/>
    <cellStyle name="Linked Cell 14 3 2 10" xfId="16835" xr:uid="{00000000-0005-0000-0000-0000C3410000}"/>
    <cellStyle name="Linked Cell 14 3 2 10 2" xfId="16836" xr:uid="{00000000-0005-0000-0000-0000C4410000}"/>
    <cellStyle name="Linked Cell 14 3 2 10 2 2" xfId="16837" xr:uid="{00000000-0005-0000-0000-0000C5410000}"/>
    <cellStyle name="Linked Cell 14 3 2 10 3" xfId="16838" xr:uid="{00000000-0005-0000-0000-0000C6410000}"/>
    <cellStyle name="Linked Cell 14 3 2 11" xfId="16839" xr:uid="{00000000-0005-0000-0000-0000C7410000}"/>
    <cellStyle name="Linked Cell 14 3 2 11 2" xfId="16840" xr:uid="{00000000-0005-0000-0000-0000C8410000}"/>
    <cellStyle name="Linked Cell 14 3 2 11 2 2" xfId="16841" xr:uid="{00000000-0005-0000-0000-0000C9410000}"/>
    <cellStyle name="Linked Cell 14 3 2 11 3" xfId="16842" xr:uid="{00000000-0005-0000-0000-0000CA410000}"/>
    <cellStyle name="Linked Cell 14 3 2 12" xfId="16843" xr:uid="{00000000-0005-0000-0000-0000CB410000}"/>
    <cellStyle name="Linked Cell 14 3 2 12 2" xfId="16844" xr:uid="{00000000-0005-0000-0000-0000CC410000}"/>
    <cellStyle name="Linked Cell 14 3 2 13" xfId="16845" xr:uid="{00000000-0005-0000-0000-0000CD410000}"/>
    <cellStyle name="Linked Cell 14 3 2 2" xfId="16846" xr:uid="{00000000-0005-0000-0000-0000CE410000}"/>
    <cellStyle name="Linked Cell 14 3 2 2 10" xfId="16847" xr:uid="{00000000-0005-0000-0000-0000CF410000}"/>
    <cellStyle name="Linked Cell 14 3 2 2 10 2" xfId="16848" xr:uid="{00000000-0005-0000-0000-0000D0410000}"/>
    <cellStyle name="Linked Cell 14 3 2 2 10 2 2" xfId="16849" xr:uid="{00000000-0005-0000-0000-0000D1410000}"/>
    <cellStyle name="Linked Cell 14 3 2 2 10 3" xfId="16850" xr:uid="{00000000-0005-0000-0000-0000D2410000}"/>
    <cellStyle name="Linked Cell 14 3 2 2 11" xfId="16851" xr:uid="{00000000-0005-0000-0000-0000D3410000}"/>
    <cellStyle name="Linked Cell 14 3 2 2 11 2" xfId="16852" xr:uid="{00000000-0005-0000-0000-0000D4410000}"/>
    <cellStyle name="Linked Cell 14 3 2 2 12" xfId="16853" xr:uid="{00000000-0005-0000-0000-0000D5410000}"/>
    <cellStyle name="Linked Cell 14 3 2 2 2" xfId="16854" xr:uid="{00000000-0005-0000-0000-0000D6410000}"/>
    <cellStyle name="Linked Cell 14 3 2 2 2 2" xfId="16855" xr:uid="{00000000-0005-0000-0000-0000D7410000}"/>
    <cellStyle name="Linked Cell 14 3 2 2 2 2 2" xfId="16856" xr:uid="{00000000-0005-0000-0000-0000D8410000}"/>
    <cellStyle name="Linked Cell 14 3 2 2 2 3" xfId="16857" xr:uid="{00000000-0005-0000-0000-0000D9410000}"/>
    <cellStyle name="Linked Cell 14 3 2 2 3" xfId="16858" xr:uid="{00000000-0005-0000-0000-0000DA410000}"/>
    <cellStyle name="Linked Cell 14 3 2 2 3 2" xfId="16859" xr:uid="{00000000-0005-0000-0000-0000DB410000}"/>
    <cellStyle name="Linked Cell 14 3 2 2 3 2 2" xfId="16860" xr:uid="{00000000-0005-0000-0000-0000DC410000}"/>
    <cellStyle name="Linked Cell 14 3 2 2 3 3" xfId="16861" xr:uid="{00000000-0005-0000-0000-0000DD410000}"/>
    <cellStyle name="Linked Cell 14 3 2 2 4" xfId="16862" xr:uid="{00000000-0005-0000-0000-0000DE410000}"/>
    <cellStyle name="Linked Cell 14 3 2 2 4 2" xfId="16863" xr:uid="{00000000-0005-0000-0000-0000DF410000}"/>
    <cellStyle name="Linked Cell 14 3 2 2 4 2 2" xfId="16864" xr:uid="{00000000-0005-0000-0000-0000E0410000}"/>
    <cellStyle name="Linked Cell 14 3 2 2 4 3" xfId="16865" xr:uid="{00000000-0005-0000-0000-0000E1410000}"/>
    <cellStyle name="Linked Cell 14 3 2 2 5" xfId="16866" xr:uid="{00000000-0005-0000-0000-0000E2410000}"/>
    <cellStyle name="Linked Cell 14 3 2 2 5 2" xfId="16867" xr:uid="{00000000-0005-0000-0000-0000E3410000}"/>
    <cellStyle name="Linked Cell 14 3 2 2 5 2 2" xfId="16868" xr:uid="{00000000-0005-0000-0000-0000E4410000}"/>
    <cellStyle name="Linked Cell 14 3 2 2 5 3" xfId="16869" xr:uid="{00000000-0005-0000-0000-0000E5410000}"/>
    <cellStyle name="Linked Cell 14 3 2 2 6" xfId="16870" xr:uid="{00000000-0005-0000-0000-0000E6410000}"/>
    <cellStyle name="Linked Cell 14 3 2 2 6 2" xfId="16871" xr:uid="{00000000-0005-0000-0000-0000E7410000}"/>
    <cellStyle name="Linked Cell 14 3 2 2 6 2 2" xfId="16872" xr:uid="{00000000-0005-0000-0000-0000E8410000}"/>
    <cellStyle name="Linked Cell 14 3 2 2 6 3" xfId="16873" xr:uid="{00000000-0005-0000-0000-0000E9410000}"/>
    <cellStyle name="Linked Cell 14 3 2 2 7" xfId="16874" xr:uid="{00000000-0005-0000-0000-0000EA410000}"/>
    <cellStyle name="Linked Cell 14 3 2 2 7 2" xfId="16875" xr:uid="{00000000-0005-0000-0000-0000EB410000}"/>
    <cellStyle name="Linked Cell 14 3 2 2 7 2 2" xfId="16876" xr:uid="{00000000-0005-0000-0000-0000EC410000}"/>
    <cellStyle name="Linked Cell 14 3 2 2 7 3" xfId="16877" xr:uid="{00000000-0005-0000-0000-0000ED410000}"/>
    <cellStyle name="Linked Cell 14 3 2 2 8" xfId="16878" xr:uid="{00000000-0005-0000-0000-0000EE410000}"/>
    <cellStyle name="Linked Cell 14 3 2 2 8 2" xfId="16879" xr:uid="{00000000-0005-0000-0000-0000EF410000}"/>
    <cellStyle name="Linked Cell 14 3 2 2 8 2 2" xfId="16880" xr:uid="{00000000-0005-0000-0000-0000F0410000}"/>
    <cellStyle name="Linked Cell 14 3 2 2 8 3" xfId="16881" xr:uid="{00000000-0005-0000-0000-0000F1410000}"/>
    <cellStyle name="Linked Cell 14 3 2 2 9" xfId="16882" xr:uid="{00000000-0005-0000-0000-0000F2410000}"/>
    <cellStyle name="Linked Cell 14 3 2 2 9 2" xfId="16883" xr:uid="{00000000-0005-0000-0000-0000F3410000}"/>
    <cellStyle name="Linked Cell 14 3 2 2 9 2 2" xfId="16884" xr:uid="{00000000-0005-0000-0000-0000F4410000}"/>
    <cellStyle name="Linked Cell 14 3 2 2 9 3" xfId="16885" xr:uid="{00000000-0005-0000-0000-0000F5410000}"/>
    <cellStyle name="Linked Cell 14 3 2 3" xfId="16886" xr:uid="{00000000-0005-0000-0000-0000F6410000}"/>
    <cellStyle name="Linked Cell 14 3 2 3 10" xfId="16887" xr:uid="{00000000-0005-0000-0000-0000F7410000}"/>
    <cellStyle name="Linked Cell 14 3 2 3 10 2" xfId="16888" xr:uid="{00000000-0005-0000-0000-0000F8410000}"/>
    <cellStyle name="Linked Cell 14 3 2 3 11" xfId="16889" xr:uid="{00000000-0005-0000-0000-0000F9410000}"/>
    <cellStyle name="Linked Cell 14 3 2 3 2" xfId="16890" xr:uid="{00000000-0005-0000-0000-0000FA410000}"/>
    <cellStyle name="Linked Cell 14 3 2 3 2 2" xfId="16891" xr:uid="{00000000-0005-0000-0000-0000FB410000}"/>
    <cellStyle name="Linked Cell 14 3 2 3 2 2 2" xfId="16892" xr:uid="{00000000-0005-0000-0000-0000FC410000}"/>
    <cellStyle name="Linked Cell 14 3 2 3 2 3" xfId="16893" xr:uid="{00000000-0005-0000-0000-0000FD410000}"/>
    <cellStyle name="Linked Cell 14 3 2 3 3" xfId="16894" xr:uid="{00000000-0005-0000-0000-0000FE410000}"/>
    <cellStyle name="Linked Cell 14 3 2 3 3 2" xfId="16895" xr:uid="{00000000-0005-0000-0000-0000FF410000}"/>
    <cellStyle name="Linked Cell 14 3 2 3 3 2 2" xfId="16896" xr:uid="{00000000-0005-0000-0000-000000420000}"/>
    <cellStyle name="Linked Cell 14 3 2 3 3 3" xfId="16897" xr:uid="{00000000-0005-0000-0000-000001420000}"/>
    <cellStyle name="Linked Cell 14 3 2 3 4" xfId="16898" xr:uid="{00000000-0005-0000-0000-000002420000}"/>
    <cellStyle name="Linked Cell 14 3 2 3 4 2" xfId="16899" xr:uid="{00000000-0005-0000-0000-000003420000}"/>
    <cellStyle name="Linked Cell 14 3 2 3 4 2 2" xfId="16900" xr:uid="{00000000-0005-0000-0000-000004420000}"/>
    <cellStyle name="Linked Cell 14 3 2 3 4 3" xfId="16901" xr:uid="{00000000-0005-0000-0000-000005420000}"/>
    <cellStyle name="Linked Cell 14 3 2 3 5" xfId="16902" xr:uid="{00000000-0005-0000-0000-000006420000}"/>
    <cellStyle name="Linked Cell 14 3 2 3 5 2" xfId="16903" xr:uid="{00000000-0005-0000-0000-000007420000}"/>
    <cellStyle name="Linked Cell 14 3 2 3 5 2 2" xfId="16904" xr:uid="{00000000-0005-0000-0000-000008420000}"/>
    <cellStyle name="Linked Cell 14 3 2 3 5 3" xfId="16905" xr:uid="{00000000-0005-0000-0000-000009420000}"/>
    <cellStyle name="Linked Cell 14 3 2 3 6" xfId="16906" xr:uid="{00000000-0005-0000-0000-00000A420000}"/>
    <cellStyle name="Linked Cell 14 3 2 3 6 2" xfId="16907" xr:uid="{00000000-0005-0000-0000-00000B420000}"/>
    <cellStyle name="Linked Cell 14 3 2 3 6 2 2" xfId="16908" xr:uid="{00000000-0005-0000-0000-00000C420000}"/>
    <cellStyle name="Linked Cell 14 3 2 3 6 3" xfId="16909" xr:uid="{00000000-0005-0000-0000-00000D420000}"/>
    <cellStyle name="Linked Cell 14 3 2 3 7" xfId="16910" xr:uid="{00000000-0005-0000-0000-00000E420000}"/>
    <cellStyle name="Linked Cell 14 3 2 3 7 2" xfId="16911" xr:uid="{00000000-0005-0000-0000-00000F420000}"/>
    <cellStyle name="Linked Cell 14 3 2 3 7 2 2" xfId="16912" xr:uid="{00000000-0005-0000-0000-000010420000}"/>
    <cellStyle name="Linked Cell 14 3 2 3 7 3" xfId="16913" xr:uid="{00000000-0005-0000-0000-000011420000}"/>
    <cellStyle name="Linked Cell 14 3 2 3 8" xfId="16914" xr:uid="{00000000-0005-0000-0000-000012420000}"/>
    <cellStyle name="Linked Cell 14 3 2 3 8 2" xfId="16915" xr:uid="{00000000-0005-0000-0000-000013420000}"/>
    <cellStyle name="Linked Cell 14 3 2 3 8 2 2" xfId="16916" xr:uid="{00000000-0005-0000-0000-000014420000}"/>
    <cellStyle name="Linked Cell 14 3 2 3 8 3" xfId="16917" xr:uid="{00000000-0005-0000-0000-000015420000}"/>
    <cellStyle name="Linked Cell 14 3 2 3 9" xfId="16918" xr:uid="{00000000-0005-0000-0000-000016420000}"/>
    <cellStyle name="Linked Cell 14 3 2 3 9 2" xfId="16919" xr:uid="{00000000-0005-0000-0000-000017420000}"/>
    <cellStyle name="Linked Cell 14 3 2 3 9 2 2" xfId="16920" xr:uid="{00000000-0005-0000-0000-000018420000}"/>
    <cellStyle name="Linked Cell 14 3 2 3 9 3" xfId="16921" xr:uid="{00000000-0005-0000-0000-000019420000}"/>
    <cellStyle name="Linked Cell 14 3 2 4" xfId="16922" xr:uid="{00000000-0005-0000-0000-00001A420000}"/>
    <cellStyle name="Linked Cell 14 3 2 4 2" xfId="16923" xr:uid="{00000000-0005-0000-0000-00001B420000}"/>
    <cellStyle name="Linked Cell 14 3 2 4 2 2" xfId="16924" xr:uid="{00000000-0005-0000-0000-00001C420000}"/>
    <cellStyle name="Linked Cell 14 3 2 4 3" xfId="16925" xr:uid="{00000000-0005-0000-0000-00001D420000}"/>
    <cellStyle name="Linked Cell 14 3 2 5" xfId="16926" xr:uid="{00000000-0005-0000-0000-00001E420000}"/>
    <cellStyle name="Linked Cell 14 3 2 5 2" xfId="16927" xr:uid="{00000000-0005-0000-0000-00001F420000}"/>
    <cellStyle name="Linked Cell 14 3 2 5 2 2" xfId="16928" xr:uid="{00000000-0005-0000-0000-000020420000}"/>
    <cellStyle name="Linked Cell 14 3 2 5 3" xfId="16929" xr:uid="{00000000-0005-0000-0000-000021420000}"/>
    <cellStyle name="Linked Cell 14 3 2 6" xfId="16930" xr:uid="{00000000-0005-0000-0000-000022420000}"/>
    <cellStyle name="Linked Cell 14 3 2 6 2" xfId="16931" xr:uid="{00000000-0005-0000-0000-000023420000}"/>
    <cellStyle name="Linked Cell 14 3 2 6 2 2" xfId="16932" xr:uid="{00000000-0005-0000-0000-000024420000}"/>
    <cellStyle name="Linked Cell 14 3 2 6 3" xfId="16933" xr:uid="{00000000-0005-0000-0000-000025420000}"/>
    <cellStyle name="Linked Cell 14 3 2 7" xfId="16934" xr:uid="{00000000-0005-0000-0000-000026420000}"/>
    <cellStyle name="Linked Cell 14 3 2 7 2" xfId="16935" xr:uid="{00000000-0005-0000-0000-000027420000}"/>
    <cellStyle name="Linked Cell 14 3 2 7 2 2" xfId="16936" xr:uid="{00000000-0005-0000-0000-000028420000}"/>
    <cellStyle name="Linked Cell 14 3 2 7 3" xfId="16937" xr:uid="{00000000-0005-0000-0000-000029420000}"/>
    <cellStyle name="Linked Cell 14 3 2 8" xfId="16938" xr:uid="{00000000-0005-0000-0000-00002A420000}"/>
    <cellStyle name="Linked Cell 14 3 2 8 2" xfId="16939" xr:uid="{00000000-0005-0000-0000-00002B420000}"/>
    <cellStyle name="Linked Cell 14 3 2 8 2 2" xfId="16940" xr:uid="{00000000-0005-0000-0000-00002C420000}"/>
    <cellStyle name="Linked Cell 14 3 2 8 3" xfId="16941" xr:uid="{00000000-0005-0000-0000-00002D420000}"/>
    <cellStyle name="Linked Cell 14 3 2 9" xfId="16942" xr:uid="{00000000-0005-0000-0000-00002E420000}"/>
    <cellStyle name="Linked Cell 14 3 2 9 2" xfId="16943" xr:uid="{00000000-0005-0000-0000-00002F420000}"/>
    <cellStyle name="Linked Cell 14 3 2 9 2 2" xfId="16944" xr:uid="{00000000-0005-0000-0000-000030420000}"/>
    <cellStyle name="Linked Cell 14 3 2 9 3" xfId="16945" xr:uid="{00000000-0005-0000-0000-000031420000}"/>
    <cellStyle name="Linked Cell 14 3 3" xfId="16946" xr:uid="{00000000-0005-0000-0000-000032420000}"/>
    <cellStyle name="Linked Cell 14 3 3 10" xfId="16947" xr:uid="{00000000-0005-0000-0000-000033420000}"/>
    <cellStyle name="Linked Cell 14 3 3 10 2" xfId="16948" xr:uid="{00000000-0005-0000-0000-000034420000}"/>
    <cellStyle name="Linked Cell 14 3 3 10 2 2" xfId="16949" xr:uid="{00000000-0005-0000-0000-000035420000}"/>
    <cellStyle name="Linked Cell 14 3 3 10 3" xfId="16950" xr:uid="{00000000-0005-0000-0000-000036420000}"/>
    <cellStyle name="Linked Cell 14 3 3 11" xfId="16951" xr:uid="{00000000-0005-0000-0000-000037420000}"/>
    <cellStyle name="Linked Cell 14 3 3 11 2" xfId="16952" xr:uid="{00000000-0005-0000-0000-000038420000}"/>
    <cellStyle name="Linked Cell 14 3 3 12" xfId="16953" xr:uid="{00000000-0005-0000-0000-000039420000}"/>
    <cellStyle name="Linked Cell 14 3 3 2" xfId="16954" xr:uid="{00000000-0005-0000-0000-00003A420000}"/>
    <cellStyle name="Linked Cell 14 3 3 2 10" xfId="16955" xr:uid="{00000000-0005-0000-0000-00003B420000}"/>
    <cellStyle name="Linked Cell 14 3 3 2 10 2" xfId="16956" xr:uid="{00000000-0005-0000-0000-00003C420000}"/>
    <cellStyle name="Linked Cell 14 3 3 2 11" xfId="16957" xr:uid="{00000000-0005-0000-0000-00003D420000}"/>
    <cellStyle name="Linked Cell 14 3 3 2 2" xfId="16958" xr:uid="{00000000-0005-0000-0000-00003E420000}"/>
    <cellStyle name="Linked Cell 14 3 3 2 2 2" xfId="16959" xr:uid="{00000000-0005-0000-0000-00003F420000}"/>
    <cellStyle name="Linked Cell 14 3 3 2 2 2 2" xfId="16960" xr:uid="{00000000-0005-0000-0000-000040420000}"/>
    <cellStyle name="Linked Cell 14 3 3 2 2 3" xfId="16961" xr:uid="{00000000-0005-0000-0000-000041420000}"/>
    <cellStyle name="Linked Cell 14 3 3 2 3" xfId="16962" xr:uid="{00000000-0005-0000-0000-000042420000}"/>
    <cellStyle name="Linked Cell 14 3 3 2 3 2" xfId="16963" xr:uid="{00000000-0005-0000-0000-000043420000}"/>
    <cellStyle name="Linked Cell 14 3 3 2 3 2 2" xfId="16964" xr:uid="{00000000-0005-0000-0000-000044420000}"/>
    <cellStyle name="Linked Cell 14 3 3 2 3 3" xfId="16965" xr:uid="{00000000-0005-0000-0000-000045420000}"/>
    <cellStyle name="Linked Cell 14 3 3 2 4" xfId="16966" xr:uid="{00000000-0005-0000-0000-000046420000}"/>
    <cellStyle name="Linked Cell 14 3 3 2 4 2" xfId="16967" xr:uid="{00000000-0005-0000-0000-000047420000}"/>
    <cellStyle name="Linked Cell 14 3 3 2 4 2 2" xfId="16968" xr:uid="{00000000-0005-0000-0000-000048420000}"/>
    <cellStyle name="Linked Cell 14 3 3 2 4 3" xfId="16969" xr:uid="{00000000-0005-0000-0000-000049420000}"/>
    <cellStyle name="Linked Cell 14 3 3 2 5" xfId="16970" xr:uid="{00000000-0005-0000-0000-00004A420000}"/>
    <cellStyle name="Linked Cell 14 3 3 2 5 2" xfId="16971" xr:uid="{00000000-0005-0000-0000-00004B420000}"/>
    <cellStyle name="Linked Cell 14 3 3 2 5 2 2" xfId="16972" xr:uid="{00000000-0005-0000-0000-00004C420000}"/>
    <cellStyle name="Linked Cell 14 3 3 2 5 3" xfId="16973" xr:uid="{00000000-0005-0000-0000-00004D420000}"/>
    <cellStyle name="Linked Cell 14 3 3 2 6" xfId="16974" xr:uid="{00000000-0005-0000-0000-00004E420000}"/>
    <cellStyle name="Linked Cell 14 3 3 2 6 2" xfId="16975" xr:uid="{00000000-0005-0000-0000-00004F420000}"/>
    <cellStyle name="Linked Cell 14 3 3 2 6 2 2" xfId="16976" xr:uid="{00000000-0005-0000-0000-000050420000}"/>
    <cellStyle name="Linked Cell 14 3 3 2 6 3" xfId="16977" xr:uid="{00000000-0005-0000-0000-000051420000}"/>
    <cellStyle name="Linked Cell 14 3 3 2 7" xfId="16978" xr:uid="{00000000-0005-0000-0000-000052420000}"/>
    <cellStyle name="Linked Cell 14 3 3 2 7 2" xfId="16979" xr:uid="{00000000-0005-0000-0000-000053420000}"/>
    <cellStyle name="Linked Cell 14 3 3 2 7 2 2" xfId="16980" xr:uid="{00000000-0005-0000-0000-000054420000}"/>
    <cellStyle name="Linked Cell 14 3 3 2 7 3" xfId="16981" xr:uid="{00000000-0005-0000-0000-000055420000}"/>
    <cellStyle name="Linked Cell 14 3 3 2 8" xfId="16982" xr:uid="{00000000-0005-0000-0000-000056420000}"/>
    <cellStyle name="Linked Cell 14 3 3 2 8 2" xfId="16983" xr:uid="{00000000-0005-0000-0000-000057420000}"/>
    <cellStyle name="Linked Cell 14 3 3 2 8 2 2" xfId="16984" xr:uid="{00000000-0005-0000-0000-000058420000}"/>
    <cellStyle name="Linked Cell 14 3 3 2 8 3" xfId="16985" xr:uid="{00000000-0005-0000-0000-000059420000}"/>
    <cellStyle name="Linked Cell 14 3 3 2 9" xfId="16986" xr:uid="{00000000-0005-0000-0000-00005A420000}"/>
    <cellStyle name="Linked Cell 14 3 3 2 9 2" xfId="16987" xr:uid="{00000000-0005-0000-0000-00005B420000}"/>
    <cellStyle name="Linked Cell 14 3 3 2 9 2 2" xfId="16988" xr:uid="{00000000-0005-0000-0000-00005C420000}"/>
    <cellStyle name="Linked Cell 14 3 3 2 9 3" xfId="16989" xr:uid="{00000000-0005-0000-0000-00005D420000}"/>
    <cellStyle name="Linked Cell 14 3 3 3" xfId="16990" xr:uid="{00000000-0005-0000-0000-00005E420000}"/>
    <cellStyle name="Linked Cell 14 3 3 3 2" xfId="16991" xr:uid="{00000000-0005-0000-0000-00005F420000}"/>
    <cellStyle name="Linked Cell 14 3 3 3 2 2" xfId="16992" xr:uid="{00000000-0005-0000-0000-000060420000}"/>
    <cellStyle name="Linked Cell 14 3 3 3 3" xfId="16993" xr:uid="{00000000-0005-0000-0000-000061420000}"/>
    <cellStyle name="Linked Cell 14 3 3 4" xfId="16994" xr:uid="{00000000-0005-0000-0000-000062420000}"/>
    <cellStyle name="Linked Cell 14 3 3 4 2" xfId="16995" xr:uid="{00000000-0005-0000-0000-000063420000}"/>
    <cellStyle name="Linked Cell 14 3 3 4 2 2" xfId="16996" xr:uid="{00000000-0005-0000-0000-000064420000}"/>
    <cellStyle name="Linked Cell 14 3 3 4 3" xfId="16997" xr:uid="{00000000-0005-0000-0000-000065420000}"/>
    <cellStyle name="Linked Cell 14 3 3 5" xfId="16998" xr:uid="{00000000-0005-0000-0000-000066420000}"/>
    <cellStyle name="Linked Cell 14 3 3 5 2" xfId="16999" xr:uid="{00000000-0005-0000-0000-000067420000}"/>
    <cellStyle name="Linked Cell 14 3 3 5 2 2" xfId="17000" xr:uid="{00000000-0005-0000-0000-000068420000}"/>
    <cellStyle name="Linked Cell 14 3 3 5 3" xfId="17001" xr:uid="{00000000-0005-0000-0000-000069420000}"/>
    <cellStyle name="Linked Cell 14 3 3 6" xfId="17002" xr:uid="{00000000-0005-0000-0000-00006A420000}"/>
    <cellStyle name="Linked Cell 14 3 3 6 2" xfId="17003" xr:uid="{00000000-0005-0000-0000-00006B420000}"/>
    <cellStyle name="Linked Cell 14 3 3 6 2 2" xfId="17004" xr:uid="{00000000-0005-0000-0000-00006C420000}"/>
    <cellStyle name="Linked Cell 14 3 3 6 3" xfId="17005" xr:uid="{00000000-0005-0000-0000-00006D420000}"/>
    <cellStyle name="Linked Cell 14 3 3 7" xfId="17006" xr:uid="{00000000-0005-0000-0000-00006E420000}"/>
    <cellStyle name="Linked Cell 14 3 3 7 2" xfId="17007" xr:uid="{00000000-0005-0000-0000-00006F420000}"/>
    <cellStyle name="Linked Cell 14 3 3 7 2 2" xfId="17008" xr:uid="{00000000-0005-0000-0000-000070420000}"/>
    <cellStyle name="Linked Cell 14 3 3 7 3" xfId="17009" xr:uid="{00000000-0005-0000-0000-000071420000}"/>
    <cellStyle name="Linked Cell 14 3 3 8" xfId="17010" xr:uid="{00000000-0005-0000-0000-000072420000}"/>
    <cellStyle name="Linked Cell 14 3 3 8 2" xfId="17011" xr:uid="{00000000-0005-0000-0000-000073420000}"/>
    <cellStyle name="Linked Cell 14 3 3 8 2 2" xfId="17012" xr:uid="{00000000-0005-0000-0000-000074420000}"/>
    <cellStyle name="Linked Cell 14 3 3 8 3" xfId="17013" xr:uid="{00000000-0005-0000-0000-000075420000}"/>
    <cellStyle name="Linked Cell 14 3 3 9" xfId="17014" xr:uid="{00000000-0005-0000-0000-000076420000}"/>
    <cellStyle name="Linked Cell 14 3 3 9 2" xfId="17015" xr:uid="{00000000-0005-0000-0000-000077420000}"/>
    <cellStyle name="Linked Cell 14 3 3 9 2 2" xfId="17016" xr:uid="{00000000-0005-0000-0000-000078420000}"/>
    <cellStyle name="Linked Cell 14 3 3 9 3" xfId="17017" xr:uid="{00000000-0005-0000-0000-000079420000}"/>
    <cellStyle name="Linked Cell 14 3 4" xfId="17018" xr:uid="{00000000-0005-0000-0000-00007A420000}"/>
    <cellStyle name="Linked Cell 14 3 4 10" xfId="17019" xr:uid="{00000000-0005-0000-0000-00007B420000}"/>
    <cellStyle name="Linked Cell 14 3 4 10 2" xfId="17020" xr:uid="{00000000-0005-0000-0000-00007C420000}"/>
    <cellStyle name="Linked Cell 14 3 4 11" xfId="17021" xr:uid="{00000000-0005-0000-0000-00007D420000}"/>
    <cellStyle name="Linked Cell 14 3 4 2" xfId="17022" xr:uid="{00000000-0005-0000-0000-00007E420000}"/>
    <cellStyle name="Linked Cell 14 3 4 2 2" xfId="17023" xr:uid="{00000000-0005-0000-0000-00007F420000}"/>
    <cellStyle name="Linked Cell 14 3 4 2 2 2" xfId="17024" xr:uid="{00000000-0005-0000-0000-000080420000}"/>
    <cellStyle name="Linked Cell 14 3 4 2 3" xfId="17025" xr:uid="{00000000-0005-0000-0000-000081420000}"/>
    <cellStyle name="Linked Cell 14 3 4 3" xfId="17026" xr:uid="{00000000-0005-0000-0000-000082420000}"/>
    <cellStyle name="Linked Cell 14 3 4 3 2" xfId="17027" xr:uid="{00000000-0005-0000-0000-000083420000}"/>
    <cellStyle name="Linked Cell 14 3 4 3 2 2" xfId="17028" xr:uid="{00000000-0005-0000-0000-000084420000}"/>
    <cellStyle name="Linked Cell 14 3 4 3 3" xfId="17029" xr:uid="{00000000-0005-0000-0000-000085420000}"/>
    <cellStyle name="Linked Cell 14 3 4 4" xfId="17030" xr:uid="{00000000-0005-0000-0000-000086420000}"/>
    <cellStyle name="Linked Cell 14 3 4 4 2" xfId="17031" xr:uid="{00000000-0005-0000-0000-000087420000}"/>
    <cellStyle name="Linked Cell 14 3 4 4 2 2" xfId="17032" xr:uid="{00000000-0005-0000-0000-000088420000}"/>
    <cellStyle name="Linked Cell 14 3 4 4 3" xfId="17033" xr:uid="{00000000-0005-0000-0000-000089420000}"/>
    <cellStyle name="Linked Cell 14 3 4 5" xfId="17034" xr:uid="{00000000-0005-0000-0000-00008A420000}"/>
    <cellStyle name="Linked Cell 14 3 4 5 2" xfId="17035" xr:uid="{00000000-0005-0000-0000-00008B420000}"/>
    <cellStyle name="Linked Cell 14 3 4 5 2 2" xfId="17036" xr:uid="{00000000-0005-0000-0000-00008C420000}"/>
    <cellStyle name="Linked Cell 14 3 4 5 3" xfId="17037" xr:uid="{00000000-0005-0000-0000-00008D420000}"/>
    <cellStyle name="Linked Cell 14 3 4 6" xfId="17038" xr:uid="{00000000-0005-0000-0000-00008E420000}"/>
    <cellStyle name="Linked Cell 14 3 4 6 2" xfId="17039" xr:uid="{00000000-0005-0000-0000-00008F420000}"/>
    <cellStyle name="Linked Cell 14 3 4 6 2 2" xfId="17040" xr:uid="{00000000-0005-0000-0000-000090420000}"/>
    <cellStyle name="Linked Cell 14 3 4 6 3" xfId="17041" xr:uid="{00000000-0005-0000-0000-000091420000}"/>
    <cellStyle name="Linked Cell 14 3 4 7" xfId="17042" xr:uid="{00000000-0005-0000-0000-000092420000}"/>
    <cellStyle name="Linked Cell 14 3 4 7 2" xfId="17043" xr:uid="{00000000-0005-0000-0000-000093420000}"/>
    <cellStyle name="Linked Cell 14 3 4 7 2 2" xfId="17044" xr:uid="{00000000-0005-0000-0000-000094420000}"/>
    <cellStyle name="Linked Cell 14 3 4 7 3" xfId="17045" xr:uid="{00000000-0005-0000-0000-000095420000}"/>
    <cellStyle name="Linked Cell 14 3 4 8" xfId="17046" xr:uid="{00000000-0005-0000-0000-000096420000}"/>
    <cellStyle name="Linked Cell 14 3 4 8 2" xfId="17047" xr:uid="{00000000-0005-0000-0000-000097420000}"/>
    <cellStyle name="Linked Cell 14 3 4 8 2 2" xfId="17048" xr:uid="{00000000-0005-0000-0000-000098420000}"/>
    <cellStyle name="Linked Cell 14 3 4 8 3" xfId="17049" xr:uid="{00000000-0005-0000-0000-000099420000}"/>
    <cellStyle name="Linked Cell 14 3 4 9" xfId="17050" xr:uid="{00000000-0005-0000-0000-00009A420000}"/>
    <cellStyle name="Linked Cell 14 3 4 9 2" xfId="17051" xr:uid="{00000000-0005-0000-0000-00009B420000}"/>
    <cellStyle name="Linked Cell 14 3 4 9 2 2" xfId="17052" xr:uid="{00000000-0005-0000-0000-00009C420000}"/>
    <cellStyle name="Linked Cell 14 3 4 9 3" xfId="17053" xr:uid="{00000000-0005-0000-0000-00009D420000}"/>
    <cellStyle name="Linked Cell 14 3 5" xfId="17054" xr:uid="{00000000-0005-0000-0000-00009E420000}"/>
    <cellStyle name="Linked Cell 14 3 5 2" xfId="17055" xr:uid="{00000000-0005-0000-0000-00009F420000}"/>
    <cellStyle name="Linked Cell 14 3 5 2 2" xfId="17056" xr:uid="{00000000-0005-0000-0000-0000A0420000}"/>
    <cellStyle name="Linked Cell 14 3 5 3" xfId="17057" xr:uid="{00000000-0005-0000-0000-0000A1420000}"/>
    <cellStyle name="Linked Cell 14 3 6" xfId="17058" xr:uid="{00000000-0005-0000-0000-0000A2420000}"/>
    <cellStyle name="Linked Cell 14 3 6 2" xfId="17059" xr:uid="{00000000-0005-0000-0000-0000A3420000}"/>
    <cellStyle name="Linked Cell 14 3 6 2 2" xfId="17060" xr:uid="{00000000-0005-0000-0000-0000A4420000}"/>
    <cellStyle name="Linked Cell 14 3 6 3" xfId="17061" xr:uid="{00000000-0005-0000-0000-0000A5420000}"/>
    <cellStyle name="Linked Cell 14 3 7" xfId="17062" xr:uid="{00000000-0005-0000-0000-0000A6420000}"/>
    <cellStyle name="Linked Cell 14 3 7 2" xfId="17063" xr:uid="{00000000-0005-0000-0000-0000A7420000}"/>
    <cellStyle name="Linked Cell 14 3 7 2 2" xfId="17064" xr:uid="{00000000-0005-0000-0000-0000A8420000}"/>
    <cellStyle name="Linked Cell 14 3 7 3" xfId="17065" xr:uid="{00000000-0005-0000-0000-0000A9420000}"/>
    <cellStyle name="Linked Cell 14 3 8" xfId="17066" xr:uid="{00000000-0005-0000-0000-0000AA420000}"/>
    <cellStyle name="Linked Cell 14 3 8 2" xfId="17067" xr:uid="{00000000-0005-0000-0000-0000AB420000}"/>
    <cellStyle name="Linked Cell 14 3 8 2 2" xfId="17068" xr:uid="{00000000-0005-0000-0000-0000AC420000}"/>
    <cellStyle name="Linked Cell 14 3 8 3" xfId="17069" xr:uid="{00000000-0005-0000-0000-0000AD420000}"/>
    <cellStyle name="Linked Cell 14 3 9" xfId="17070" xr:uid="{00000000-0005-0000-0000-0000AE420000}"/>
    <cellStyle name="Linked Cell 14 3 9 2" xfId="17071" xr:uid="{00000000-0005-0000-0000-0000AF420000}"/>
    <cellStyle name="Linked Cell 14 3 9 2 2" xfId="17072" xr:uid="{00000000-0005-0000-0000-0000B0420000}"/>
    <cellStyle name="Linked Cell 14 3 9 3" xfId="17073" xr:uid="{00000000-0005-0000-0000-0000B1420000}"/>
    <cellStyle name="Linked Cell 14 4" xfId="17074" xr:uid="{00000000-0005-0000-0000-0000B2420000}"/>
    <cellStyle name="Linked Cell 14 4 10" xfId="17075" xr:uid="{00000000-0005-0000-0000-0000B3420000}"/>
    <cellStyle name="Linked Cell 14 4 10 2" xfId="17076" xr:uid="{00000000-0005-0000-0000-0000B4420000}"/>
    <cellStyle name="Linked Cell 14 4 10 2 2" xfId="17077" xr:uid="{00000000-0005-0000-0000-0000B5420000}"/>
    <cellStyle name="Linked Cell 14 4 10 3" xfId="17078" xr:uid="{00000000-0005-0000-0000-0000B6420000}"/>
    <cellStyle name="Linked Cell 14 4 11" xfId="17079" xr:uid="{00000000-0005-0000-0000-0000B7420000}"/>
    <cellStyle name="Linked Cell 14 4 11 2" xfId="17080" xr:uid="{00000000-0005-0000-0000-0000B8420000}"/>
    <cellStyle name="Linked Cell 14 4 11 2 2" xfId="17081" xr:uid="{00000000-0005-0000-0000-0000B9420000}"/>
    <cellStyle name="Linked Cell 14 4 11 3" xfId="17082" xr:uid="{00000000-0005-0000-0000-0000BA420000}"/>
    <cellStyle name="Linked Cell 14 4 12" xfId="17083" xr:uid="{00000000-0005-0000-0000-0000BB420000}"/>
    <cellStyle name="Linked Cell 14 4 12 2" xfId="17084" xr:uid="{00000000-0005-0000-0000-0000BC420000}"/>
    <cellStyle name="Linked Cell 14 4 13" xfId="17085" xr:uid="{00000000-0005-0000-0000-0000BD420000}"/>
    <cellStyle name="Linked Cell 14 4 2" xfId="17086" xr:uid="{00000000-0005-0000-0000-0000BE420000}"/>
    <cellStyle name="Linked Cell 14 4 2 10" xfId="17087" xr:uid="{00000000-0005-0000-0000-0000BF420000}"/>
    <cellStyle name="Linked Cell 14 4 2 10 2" xfId="17088" xr:uid="{00000000-0005-0000-0000-0000C0420000}"/>
    <cellStyle name="Linked Cell 14 4 2 10 2 2" xfId="17089" xr:uid="{00000000-0005-0000-0000-0000C1420000}"/>
    <cellStyle name="Linked Cell 14 4 2 10 3" xfId="17090" xr:uid="{00000000-0005-0000-0000-0000C2420000}"/>
    <cellStyle name="Linked Cell 14 4 2 11" xfId="17091" xr:uid="{00000000-0005-0000-0000-0000C3420000}"/>
    <cellStyle name="Linked Cell 14 4 2 11 2" xfId="17092" xr:uid="{00000000-0005-0000-0000-0000C4420000}"/>
    <cellStyle name="Linked Cell 14 4 2 12" xfId="17093" xr:uid="{00000000-0005-0000-0000-0000C5420000}"/>
    <cellStyle name="Linked Cell 14 4 2 2" xfId="17094" xr:uid="{00000000-0005-0000-0000-0000C6420000}"/>
    <cellStyle name="Linked Cell 14 4 2 2 2" xfId="17095" xr:uid="{00000000-0005-0000-0000-0000C7420000}"/>
    <cellStyle name="Linked Cell 14 4 2 2 2 2" xfId="17096" xr:uid="{00000000-0005-0000-0000-0000C8420000}"/>
    <cellStyle name="Linked Cell 14 4 2 2 3" xfId="17097" xr:uid="{00000000-0005-0000-0000-0000C9420000}"/>
    <cellStyle name="Linked Cell 14 4 2 3" xfId="17098" xr:uid="{00000000-0005-0000-0000-0000CA420000}"/>
    <cellStyle name="Linked Cell 14 4 2 3 2" xfId="17099" xr:uid="{00000000-0005-0000-0000-0000CB420000}"/>
    <cellStyle name="Linked Cell 14 4 2 3 2 2" xfId="17100" xr:uid="{00000000-0005-0000-0000-0000CC420000}"/>
    <cellStyle name="Linked Cell 14 4 2 3 3" xfId="17101" xr:uid="{00000000-0005-0000-0000-0000CD420000}"/>
    <cellStyle name="Linked Cell 14 4 2 4" xfId="17102" xr:uid="{00000000-0005-0000-0000-0000CE420000}"/>
    <cellStyle name="Linked Cell 14 4 2 4 2" xfId="17103" xr:uid="{00000000-0005-0000-0000-0000CF420000}"/>
    <cellStyle name="Linked Cell 14 4 2 4 2 2" xfId="17104" xr:uid="{00000000-0005-0000-0000-0000D0420000}"/>
    <cellStyle name="Linked Cell 14 4 2 4 3" xfId="17105" xr:uid="{00000000-0005-0000-0000-0000D1420000}"/>
    <cellStyle name="Linked Cell 14 4 2 5" xfId="17106" xr:uid="{00000000-0005-0000-0000-0000D2420000}"/>
    <cellStyle name="Linked Cell 14 4 2 5 2" xfId="17107" xr:uid="{00000000-0005-0000-0000-0000D3420000}"/>
    <cellStyle name="Linked Cell 14 4 2 5 2 2" xfId="17108" xr:uid="{00000000-0005-0000-0000-0000D4420000}"/>
    <cellStyle name="Linked Cell 14 4 2 5 3" xfId="17109" xr:uid="{00000000-0005-0000-0000-0000D5420000}"/>
    <cellStyle name="Linked Cell 14 4 2 6" xfId="17110" xr:uid="{00000000-0005-0000-0000-0000D6420000}"/>
    <cellStyle name="Linked Cell 14 4 2 6 2" xfId="17111" xr:uid="{00000000-0005-0000-0000-0000D7420000}"/>
    <cellStyle name="Linked Cell 14 4 2 6 2 2" xfId="17112" xr:uid="{00000000-0005-0000-0000-0000D8420000}"/>
    <cellStyle name="Linked Cell 14 4 2 6 3" xfId="17113" xr:uid="{00000000-0005-0000-0000-0000D9420000}"/>
    <cellStyle name="Linked Cell 14 4 2 7" xfId="17114" xr:uid="{00000000-0005-0000-0000-0000DA420000}"/>
    <cellStyle name="Linked Cell 14 4 2 7 2" xfId="17115" xr:uid="{00000000-0005-0000-0000-0000DB420000}"/>
    <cellStyle name="Linked Cell 14 4 2 7 2 2" xfId="17116" xr:uid="{00000000-0005-0000-0000-0000DC420000}"/>
    <cellStyle name="Linked Cell 14 4 2 7 3" xfId="17117" xr:uid="{00000000-0005-0000-0000-0000DD420000}"/>
    <cellStyle name="Linked Cell 14 4 2 8" xfId="17118" xr:uid="{00000000-0005-0000-0000-0000DE420000}"/>
    <cellStyle name="Linked Cell 14 4 2 8 2" xfId="17119" xr:uid="{00000000-0005-0000-0000-0000DF420000}"/>
    <cellStyle name="Linked Cell 14 4 2 8 2 2" xfId="17120" xr:uid="{00000000-0005-0000-0000-0000E0420000}"/>
    <cellStyle name="Linked Cell 14 4 2 8 3" xfId="17121" xr:uid="{00000000-0005-0000-0000-0000E1420000}"/>
    <cellStyle name="Linked Cell 14 4 2 9" xfId="17122" xr:uid="{00000000-0005-0000-0000-0000E2420000}"/>
    <cellStyle name="Linked Cell 14 4 2 9 2" xfId="17123" xr:uid="{00000000-0005-0000-0000-0000E3420000}"/>
    <cellStyle name="Linked Cell 14 4 2 9 2 2" xfId="17124" xr:uid="{00000000-0005-0000-0000-0000E4420000}"/>
    <cellStyle name="Linked Cell 14 4 2 9 3" xfId="17125" xr:uid="{00000000-0005-0000-0000-0000E5420000}"/>
    <cellStyle name="Linked Cell 14 4 3" xfId="17126" xr:uid="{00000000-0005-0000-0000-0000E6420000}"/>
    <cellStyle name="Linked Cell 14 4 3 10" xfId="17127" xr:uid="{00000000-0005-0000-0000-0000E7420000}"/>
    <cellStyle name="Linked Cell 14 4 3 10 2" xfId="17128" xr:uid="{00000000-0005-0000-0000-0000E8420000}"/>
    <cellStyle name="Linked Cell 14 4 3 11" xfId="17129" xr:uid="{00000000-0005-0000-0000-0000E9420000}"/>
    <cellStyle name="Linked Cell 14 4 3 2" xfId="17130" xr:uid="{00000000-0005-0000-0000-0000EA420000}"/>
    <cellStyle name="Linked Cell 14 4 3 2 2" xfId="17131" xr:uid="{00000000-0005-0000-0000-0000EB420000}"/>
    <cellStyle name="Linked Cell 14 4 3 2 2 2" xfId="17132" xr:uid="{00000000-0005-0000-0000-0000EC420000}"/>
    <cellStyle name="Linked Cell 14 4 3 2 3" xfId="17133" xr:uid="{00000000-0005-0000-0000-0000ED420000}"/>
    <cellStyle name="Linked Cell 14 4 3 3" xfId="17134" xr:uid="{00000000-0005-0000-0000-0000EE420000}"/>
    <cellStyle name="Linked Cell 14 4 3 3 2" xfId="17135" xr:uid="{00000000-0005-0000-0000-0000EF420000}"/>
    <cellStyle name="Linked Cell 14 4 3 3 2 2" xfId="17136" xr:uid="{00000000-0005-0000-0000-0000F0420000}"/>
    <cellStyle name="Linked Cell 14 4 3 3 3" xfId="17137" xr:uid="{00000000-0005-0000-0000-0000F1420000}"/>
    <cellStyle name="Linked Cell 14 4 3 4" xfId="17138" xr:uid="{00000000-0005-0000-0000-0000F2420000}"/>
    <cellStyle name="Linked Cell 14 4 3 4 2" xfId="17139" xr:uid="{00000000-0005-0000-0000-0000F3420000}"/>
    <cellStyle name="Linked Cell 14 4 3 4 2 2" xfId="17140" xr:uid="{00000000-0005-0000-0000-0000F4420000}"/>
    <cellStyle name="Linked Cell 14 4 3 4 3" xfId="17141" xr:uid="{00000000-0005-0000-0000-0000F5420000}"/>
    <cellStyle name="Linked Cell 14 4 3 5" xfId="17142" xr:uid="{00000000-0005-0000-0000-0000F6420000}"/>
    <cellStyle name="Linked Cell 14 4 3 5 2" xfId="17143" xr:uid="{00000000-0005-0000-0000-0000F7420000}"/>
    <cellStyle name="Linked Cell 14 4 3 5 2 2" xfId="17144" xr:uid="{00000000-0005-0000-0000-0000F8420000}"/>
    <cellStyle name="Linked Cell 14 4 3 5 3" xfId="17145" xr:uid="{00000000-0005-0000-0000-0000F9420000}"/>
    <cellStyle name="Linked Cell 14 4 3 6" xfId="17146" xr:uid="{00000000-0005-0000-0000-0000FA420000}"/>
    <cellStyle name="Linked Cell 14 4 3 6 2" xfId="17147" xr:uid="{00000000-0005-0000-0000-0000FB420000}"/>
    <cellStyle name="Linked Cell 14 4 3 6 2 2" xfId="17148" xr:uid="{00000000-0005-0000-0000-0000FC420000}"/>
    <cellStyle name="Linked Cell 14 4 3 6 3" xfId="17149" xr:uid="{00000000-0005-0000-0000-0000FD420000}"/>
    <cellStyle name="Linked Cell 14 4 3 7" xfId="17150" xr:uid="{00000000-0005-0000-0000-0000FE420000}"/>
    <cellStyle name="Linked Cell 14 4 3 7 2" xfId="17151" xr:uid="{00000000-0005-0000-0000-0000FF420000}"/>
    <cellStyle name="Linked Cell 14 4 3 7 2 2" xfId="17152" xr:uid="{00000000-0005-0000-0000-000000430000}"/>
    <cellStyle name="Linked Cell 14 4 3 7 3" xfId="17153" xr:uid="{00000000-0005-0000-0000-000001430000}"/>
    <cellStyle name="Linked Cell 14 4 3 8" xfId="17154" xr:uid="{00000000-0005-0000-0000-000002430000}"/>
    <cellStyle name="Linked Cell 14 4 3 8 2" xfId="17155" xr:uid="{00000000-0005-0000-0000-000003430000}"/>
    <cellStyle name="Linked Cell 14 4 3 8 2 2" xfId="17156" xr:uid="{00000000-0005-0000-0000-000004430000}"/>
    <cellStyle name="Linked Cell 14 4 3 8 3" xfId="17157" xr:uid="{00000000-0005-0000-0000-000005430000}"/>
    <cellStyle name="Linked Cell 14 4 3 9" xfId="17158" xr:uid="{00000000-0005-0000-0000-000006430000}"/>
    <cellStyle name="Linked Cell 14 4 3 9 2" xfId="17159" xr:uid="{00000000-0005-0000-0000-000007430000}"/>
    <cellStyle name="Linked Cell 14 4 3 9 2 2" xfId="17160" xr:uid="{00000000-0005-0000-0000-000008430000}"/>
    <cellStyle name="Linked Cell 14 4 3 9 3" xfId="17161" xr:uid="{00000000-0005-0000-0000-000009430000}"/>
    <cellStyle name="Linked Cell 14 4 4" xfId="17162" xr:uid="{00000000-0005-0000-0000-00000A430000}"/>
    <cellStyle name="Linked Cell 14 4 4 2" xfId="17163" xr:uid="{00000000-0005-0000-0000-00000B430000}"/>
    <cellStyle name="Linked Cell 14 4 4 2 2" xfId="17164" xr:uid="{00000000-0005-0000-0000-00000C430000}"/>
    <cellStyle name="Linked Cell 14 4 4 3" xfId="17165" xr:uid="{00000000-0005-0000-0000-00000D430000}"/>
    <cellStyle name="Linked Cell 14 4 5" xfId="17166" xr:uid="{00000000-0005-0000-0000-00000E430000}"/>
    <cellStyle name="Linked Cell 14 4 5 2" xfId="17167" xr:uid="{00000000-0005-0000-0000-00000F430000}"/>
    <cellStyle name="Linked Cell 14 4 5 2 2" xfId="17168" xr:uid="{00000000-0005-0000-0000-000010430000}"/>
    <cellStyle name="Linked Cell 14 4 5 3" xfId="17169" xr:uid="{00000000-0005-0000-0000-000011430000}"/>
    <cellStyle name="Linked Cell 14 4 6" xfId="17170" xr:uid="{00000000-0005-0000-0000-000012430000}"/>
    <cellStyle name="Linked Cell 14 4 6 2" xfId="17171" xr:uid="{00000000-0005-0000-0000-000013430000}"/>
    <cellStyle name="Linked Cell 14 4 6 2 2" xfId="17172" xr:uid="{00000000-0005-0000-0000-000014430000}"/>
    <cellStyle name="Linked Cell 14 4 6 3" xfId="17173" xr:uid="{00000000-0005-0000-0000-000015430000}"/>
    <cellStyle name="Linked Cell 14 4 7" xfId="17174" xr:uid="{00000000-0005-0000-0000-000016430000}"/>
    <cellStyle name="Linked Cell 14 4 7 2" xfId="17175" xr:uid="{00000000-0005-0000-0000-000017430000}"/>
    <cellStyle name="Linked Cell 14 4 7 2 2" xfId="17176" xr:uid="{00000000-0005-0000-0000-000018430000}"/>
    <cellStyle name="Linked Cell 14 4 7 3" xfId="17177" xr:uid="{00000000-0005-0000-0000-000019430000}"/>
    <cellStyle name="Linked Cell 14 4 8" xfId="17178" xr:uid="{00000000-0005-0000-0000-00001A430000}"/>
    <cellStyle name="Linked Cell 14 4 8 2" xfId="17179" xr:uid="{00000000-0005-0000-0000-00001B430000}"/>
    <cellStyle name="Linked Cell 14 4 8 2 2" xfId="17180" xr:uid="{00000000-0005-0000-0000-00001C430000}"/>
    <cellStyle name="Linked Cell 14 4 8 3" xfId="17181" xr:uid="{00000000-0005-0000-0000-00001D430000}"/>
    <cellStyle name="Linked Cell 14 4 9" xfId="17182" xr:uid="{00000000-0005-0000-0000-00001E430000}"/>
    <cellStyle name="Linked Cell 14 4 9 2" xfId="17183" xr:uid="{00000000-0005-0000-0000-00001F430000}"/>
    <cellStyle name="Linked Cell 14 4 9 2 2" xfId="17184" xr:uid="{00000000-0005-0000-0000-000020430000}"/>
    <cellStyle name="Linked Cell 14 4 9 3" xfId="17185" xr:uid="{00000000-0005-0000-0000-000021430000}"/>
    <cellStyle name="Linked Cell 15" xfId="17186" xr:uid="{00000000-0005-0000-0000-000022430000}"/>
    <cellStyle name="Linked Cell 15 2" xfId="17187" xr:uid="{00000000-0005-0000-0000-000023430000}"/>
    <cellStyle name="Linked Cell 15 2 10" xfId="17188" xr:uid="{00000000-0005-0000-0000-000024430000}"/>
    <cellStyle name="Linked Cell 15 2 10 2" xfId="17189" xr:uid="{00000000-0005-0000-0000-000025430000}"/>
    <cellStyle name="Linked Cell 15 2 10 2 2" xfId="17190" xr:uid="{00000000-0005-0000-0000-000026430000}"/>
    <cellStyle name="Linked Cell 15 2 10 3" xfId="17191" xr:uid="{00000000-0005-0000-0000-000027430000}"/>
    <cellStyle name="Linked Cell 15 2 11" xfId="17192" xr:uid="{00000000-0005-0000-0000-000028430000}"/>
    <cellStyle name="Linked Cell 15 2 11 2" xfId="17193" xr:uid="{00000000-0005-0000-0000-000029430000}"/>
    <cellStyle name="Linked Cell 15 2 11 2 2" xfId="17194" xr:uid="{00000000-0005-0000-0000-00002A430000}"/>
    <cellStyle name="Linked Cell 15 2 11 3" xfId="17195" xr:uid="{00000000-0005-0000-0000-00002B430000}"/>
    <cellStyle name="Linked Cell 15 2 12" xfId="17196" xr:uid="{00000000-0005-0000-0000-00002C430000}"/>
    <cellStyle name="Linked Cell 15 2 12 2" xfId="17197" xr:uid="{00000000-0005-0000-0000-00002D430000}"/>
    <cellStyle name="Linked Cell 15 2 12 2 2" xfId="17198" xr:uid="{00000000-0005-0000-0000-00002E430000}"/>
    <cellStyle name="Linked Cell 15 2 12 3" xfId="17199" xr:uid="{00000000-0005-0000-0000-00002F430000}"/>
    <cellStyle name="Linked Cell 15 2 13" xfId="17200" xr:uid="{00000000-0005-0000-0000-000030430000}"/>
    <cellStyle name="Linked Cell 15 2 13 2" xfId="17201" xr:uid="{00000000-0005-0000-0000-000031430000}"/>
    <cellStyle name="Linked Cell 15 2 13 2 2" xfId="17202" xr:uid="{00000000-0005-0000-0000-000032430000}"/>
    <cellStyle name="Linked Cell 15 2 13 3" xfId="17203" xr:uid="{00000000-0005-0000-0000-000033430000}"/>
    <cellStyle name="Linked Cell 15 2 14" xfId="17204" xr:uid="{00000000-0005-0000-0000-000034430000}"/>
    <cellStyle name="Linked Cell 15 2 14 2" xfId="17205" xr:uid="{00000000-0005-0000-0000-000035430000}"/>
    <cellStyle name="Linked Cell 15 2 15" xfId="17206" xr:uid="{00000000-0005-0000-0000-000036430000}"/>
    <cellStyle name="Linked Cell 15 2 2" xfId="17207" xr:uid="{00000000-0005-0000-0000-000037430000}"/>
    <cellStyle name="Linked Cell 15 2 2 10" xfId="17208" xr:uid="{00000000-0005-0000-0000-000038430000}"/>
    <cellStyle name="Linked Cell 15 2 2 10 2" xfId="17209" xr:uid="{00000000-0005-0000-0000-000039430000}"/>
    <cellStyle name="Linked Cell 15 2 2 10 2 2" xfId="17210" xr:uid="{00000000-0005-0000-0000-00003A430000}"/>
    <cellStyle name="Linked Cell 15 2 2 10 3" xfId="17211" xr:uid="{00000000-0005-0000-0000-00003B430000}"/>
    <cellStyle name="Linked Cell 15 2 2 11" xfId="17212" xr:uid="{00000000-0005-0000-0000-00003C430000}"/>
    <cellStyle name="Linked Cell 15 2 2 11 2" xfId="17213" xr:uid="{00000000-0005-0000-0000-00003D430000}"/>
    <cellStyle name="Linked Cell 15 2 2 11 2 2" xfId="17214" xr:uid="{00000000-0005-0000-0000-00003E430000}"/>
    <cellStyle name="Linked Cell 15 2 2 11 3" xfId="17215" xr:uid="{00000000-0005-0000-0000-00003F430000}"/>
    <cellStyle name="Linked Cell 15 2 2 12" xfId="17216" xr:uid="{00000000-0005-0000-0000-000040430000}"/>
    <cellStyle name="Linked Cell 15 2 2 12 2" xfId="17217" xr:uid="{00000000-0005-0000-0000-000041430000}"/>
    <cellStyle name="Linked Cell 15 2 2 12 2 2" xfId="17218" xr:uid="{00000000-0005-0000-0000-000042430000}"/>
    <cellStyle name="Linked Cell 15 2 2 12 3" xfId="17219" xr:uid="{00000000-0005-0000-0000-000043430000}"/>
    <cellStyle name="Linked Cell 15 2 2 13" xfId="17220" xr:uid="{00000000-0005-0000-0000-000044430000}"/>
    <cellStyle name="Linked Cell 15 2 2 13 2" xfId="17221" xr:uid="{00000000-0005-0000-0000-000045430000}"/>
    <cellStyle name="Linked Cell 15 2 2 14" xfId="17222" xr:uid="{00000000-0005-0000-0000-000046430000}"/>
    <cellStyle name="Linked Cell 15 2 2 2" xfId="17223" xr:uid="{00000000-0005-0000-0000-000047430000}"/>
    <cellStyle name="Linked Cell 15 2 2 2 10" xfId="17224" xr:uid="{00000000-0005-0000-0000-000048430000}"/>
    <cellStyle name="Linked Cell 15 2 2 2 10 2" xfId="17225" xr:uid="{00000000-0005-0000-0000-000049430000}"/>
    <cellStyle name="Linked Cell 15 2 2 2 10 2 2" xfId="17226" xr:uid="{00000000-0005-0000-0000-00004A430000}"/>
    <cellStyle name="Linked Cell 15 2 2 2 10 3" xfId="17227" xr:uid="{00000000-0005-0000-0000-00004B430000}"/>
    <cellStyle name="Linked Cell 15 2 2 2 11" xfId="17228" xr:uid="{00000000-0005-0000-0000-00004C430000}"/>
    <cellStyle name="Linked Cell 15 2 2 2 11 2" xfId="17229" xr:uid="{00000000-0005-0000-0000-00004D430000}"/>
    <cellStyle name="Linked Cell 15 2 2 2 11 2 2" xfId="17230" xr:uid="{00000000-0005-0000-0000-00004E430000}"/>
    <cellStyle name="Linked Cell 15 2 2 2 11 3" xfId="17231" xr:uid="{00000000-0005-0000-0000-00004F430000}"/>
    <cellStyle name="Linked Cell 15 2 2 2 12" xfId="17232" xr:uid="{00000000-0005-0000-0000-000050430000}"/>
    <cellStyle name="Linked Cell 15 2 2 2 12 2" xfId="17233" xr:uid="{00000000-0005-0000-0000-000051430000}"/>
    <cellStyle name="Linked Cell 15 2 2 2 13" xfId="17234" xr:uid="{00000000-0005-0000-0000-000052430000}"/>
    <cellStyle name="Linked Cell 15 2 2 2 2" xfId="17235" xr:uid="{00000000-0005-0000-0000-000053430000}"/>
    <cellStyle name="Linked Cell 15 2 2 2 2 10" xfId="17236" xr:uid="{00000000-0005-0000-0000-000054430000}"/>
    <cellStyle name="Linked Cell 15 2 2 2 2 10 2" xfId="17237" xr:uid="{00000000-0005-0000-0000-000055430000}"/>
    <cellStyle name="Linked Cell 15 2 2 2 2 10 2 2" xfId="17238" xr:uid="{00000000-0005-0000-0000-000056430000}"/>
    <cellStyle name="Linked Cell 15 2 2 2 2 10 3" xfId="17239" xr:uid="{00000000-0005-0000-0000-000057430000}"/>
    <cellStyle name="Linked Cell 15 2 2 2 2 11" xfId="17240" xr:uid="{00000000-0005-0000-0000-000058430000}"/>
    <cellStyle name="Linked Cell 15 2 2 2 2 11 2" xfId="17241" xr:uid="{00000000-0005-0000-0000-000059430000}"/>
    <cellStyle name="Linked Cell 15 2 2 2 2 12" xfId="17242" xr:uid="{00000000-0005-0000-0000-00005A430000}"/>
    <cellStyle name="Linked Cell 15 2 2 2 2 2" xfId="17243" xr:uid="{00000000-0005-0000-0000-00005B430000}"/>
    <cellStyle name="Linked Cell 15 2 2 2 2 2 2" xfId="17244" xr:uid="{00000000-0005-0000-0000-00005C430000}"/>
    <cellStyle name="Linked Cell 15 2 2 2 2 2 2 2" xfId="17245" xr:uid="{00000000-0005-0000-0000-00005D430000}"/>
    <cellStyle name="Linked Cell 15 2 2 2 2 2 3" xfId="17246" xr:uid="{00000000-0005-0000-0000-00005E430000}"/>
    <cellStyle name="Linked Cell 15 2 2 2 2 3" xfId="17247" xr:uid="{00000000-0005-0000-0000-00005F430000}"/>
    <cellStyle name="Linked Cell 15 2 2 2 2 3 2" xfId="17248" xr:uid="{00000000-0005-0000-0000-000060430000}"/>
    <cellStyle name="Linked Cell 15 2 2 2 2 3 2 2" xfId="17249" xr:uid="{00000000-0005-0000-0000-000061430000}"/>
    <cellStyle name="Linked Cell 15 2 2 2 2 3 3" xfId="17250" xr:uid="{00000000-0005-0000-0000-000062430000}"/>
    <cellStyle name="Linked Cell 15 2 2 2 2 4" xfId="17251" xr:uid="{00000000-0005-0000-0000-000063430000}"/>
    <cellStyle name="Linked Cell 15 2 2 2 2 4 2" xfId="17252" xr:uid="{00000000-0005-0000-0000-000064430000}"/>
    <cellStyle name="Linked Cell 15 2 2 2 2 4 2 2" xfId="17253" xr:uid="{00000000-0005-0000-0000-000065430000}"/>
    <cellStyle name="Linked Cell 15 2 2 2 2 4 3" xfId="17254" xr:uid="{00000000-0005-0000-0000-000066430000}"/>
    <cellStyle name="Linked Cell 15 2 2 2 2 5" xfId="17255" xr:uid="{00000000-0005-0000-0000-000067430000}"/>
    <cellStyle name="Linked Cell 15 2 2 2 2 5 2" xfId="17256" xr:uid="{00000000-0005-0000-0000-000068430000}"/>
    <cellStyle name="Linked Cell 15 2 2 2 2 5 2 2" xfId="17257" xr:uid="{00000000-0005-0000-0000-000069430000}"/>
    <cellStyle name="Linked Cell 15 2 2 2 2 5 3" xfId="17258" xr:uid="{00000000-0005-0000-0000-00006A430000}"/>
    <cellStyle name="Linked Cell 15 2 2 2 2 6" xfId="17259" xr:uid="{00000000-0005-0000-0000-00006B430000}"/>
    <cellStyle name="Linked Cell 15 2 2 2 2 6 2" xfId="17260" xr:uid="{00000000-0005-0000-0000-00006C430000}"/>
    <cellStyle name="Linked Cell 15 2 2 2 2 6 2 2" xfId="17261" xr:uid="{00000000-0005-0000-0000-00006D430000}"/>
    <cellStyle name="Linked Cell 15 2 2 2 2 6 3" xfId="17262" xr:uid="{00000000-0005-0000-0000-00006E430000}"/>
    <cellStyle name="Linked Cell 15 2 2 2 2 7" xfId="17263" xr:uid="{00000000-0005-0000-0000-00006F430000}"/>
    <cellStyle name="Linked Cell 15 2 2 2 2 7 2" xfId="17264" xr:uid="{00000000-0005-0000-0000-000070430000}"/>
    <cellStyle name="Linked Cell 15 2 2 2 2 7 2 2" xfId="17265" xr:uid="{00000000-0005-0000-0000-000071430000}"/>
    <cellStyle name="Linked Cell 15 2 2 2 2 7 3" xfId="17266" xr:uid="{00000000-0005-0000-0000-000072430000}"/>
    <cellStyle name="Linked Cell 15 2 2 2 2 8" xfId="17267" xr:uid="{00000000-0005-0000-0000-000073430000}"/>
    <cellStyle name="Linked Cell 15 2 2 2 2 8 2" xfId="17268" xr:uid="{00000000-0005-0000-0000-000074430000}"/>
    <cellStyle name="Linked Cell 15 2 2 2 2 8 2 2" xfId="17269" xr:uid="{00000000-0005-0000-0000-000075430000}"/>
    <cellStyle name="Linked Cell 15 2 2 2 2 8 3" xfId="17270" xr:uid="{00000000-0005-0000-0000-000076430000}"/>
    <cellStyle name="Linked Cell 15 2 2 2 2 9" xfId="17271" xr:uid="{00000000-0005-0000-0000-000077430000}"/>
    <cellStyle name="Linked Cell 15 2 2 2 2 9 2" xfId="17272" xr:uid="{00000000-0005-0000-0000-000078430000}"/>
    <cellStyle name="Linked Cell 15 2 2 2 2 9 2 2" xfId="17273" xr:uid="{00000000-0005-0000-0000-000079430000}"/>
    <cellStyle name="Linked Cell 15 2 2 2 2 9 3" xfId="17274" xr:uid="{00000000-0005-0000-0000-00007A430000}"/>
    <cellStyle name="Linked Cell 15 2 2 2 3" xfId="17275" xr:uid="{00000000-0005-0000-0000-00007B430000}"/>
    <cellStyle name="Linked Cell 15 2 2 2 3 10" xfId="17276" xr:uid="{00000000-0005-0000-0000-00007C430000}"/>
    <cellStyle name="Linked Cell 15 2 2 2 3 10 2" xfId="17277" xr:uid="{00000000-0005-0000-0000-00007D430000}"/>
    <cellStyle name="Linked Cell 15 2 2 2 3 11" xfId="17278" xr:uid="{00000000-0005-0000-0000-00007E430000}"/>
    <cellStyle name="Linked Cell 15 2 2 2 3 2" xfId="17279" xr:uid="{00000000-0005-0000-0000-00007F430000}"/>
    <cellStyle name="Linked Cell 15 2 2 2 3 2 2" xfId="17280" xr:uid="{00000000-0005-0000-0000-000080430000}"/>
    <cellStyle name="Linked Cell 15 2 2 2 3 2 2 2" xfId="17281" xr:uid="{00000000-0005-0000-0000-000081430000}"/>
    <cellStyle name="Linked Cell 15 2 2 2 3 2 3" xfId="17282" xr:uid="{00000000-0005-0000-0000-000082430000}"/>
    <cellStyle name="Linked Cell 15 2 2 2 3 3" xfId="17283" xr:uid="{00000000-0005-0000-0000-000083430000}"/>
    <cellStyle name="Linked Cell 15 2 2 2 3 3 2" xfId="17284" xr:uid="{00000000-0005-0000-0000-000084430000}"/>
    <cellStyle name="Linked Cell 15 2 2 2 3 3 2 2" xfId="17285" xr:uid="{00000000-0005-0000-0000-000085430000}"/>
    <cellStyle name="Linked Cell 15 2 2 2 3 3 3" xfId="17286" xr:uid="{00000000-0005-0000-0000-000086430000}"/>
    <cellStyle name="Linked Cell 15 2 2 2 3 4" xfId="17287" xr:uid="{00000000-0005-0000-0000-000087430000}"/>
    <cellStyle name="Linked Cell 15 2 2 2 3 4 2" xfId="17288" xr:uid="{00000000-0005-0000-0000-000088430000}"/>
    <cellStyle name="Linked Cell 15 2 2 2 3 4 2 2" xfId="17289" xr:uid="{00000000-0005-0000-0000-000089430000}"/>
    <cellStyle name="Linked Cell 15 2 2 2 3 4 3" xfId="17290" xr:uid="{00000000-0005-0000-0000-00008A430000}"/>
    <cellStyle name="Linked Cell 15 2 2 2 3 5" xfId="17291" xr:uid="{00000000-0005-0000-0000-00008B430000}"/>
    <cellStyle name="Linked Cell 15 2 2 2 3 5 2" xfId="17292" xr:uid="{00000000-0005-0000-0000-00008C430000}"/>
    <cellStyle name="Linked Cell 15 2 2 2 3 5 2 2" xfId="17293" xr:uid="{00000000-0005-0000-0000-00008D430000}"/>
    <cellStyle name="Linked Cell 15 2 2 2 3 5 3" xfId="17294" xr:uid="{00000000-0005-0000-0000-00008E430000}"/>
    <cellStyle name="Linked Cell 15 2 2 2 3 6" xfId="17295" xr:uid="{00000000-0005-0000-0000-00008F430000}"/>
    <cellStyle name="Linked Cell 15 2 2 2 3 6 2" xfId="17296" xr:uid="{00000000-0005-0000-0000-000090430000}"/>
    <cellStyle name="Linked Cell 15 2 2 2 3 6 2 2" xfId="17297" xr:uid="{00000000-0005-0000-0000-000091430000}"/>
    <cellStyle name="Linked Cell 15 2 2 2 3 6 3" xfId="17298" xr:uid="{00000000-0005-0000-0000-000092430000}"/>
    <cellStyle name="Linked Cell 15 2 2 2 3 7" xfId="17299" xr:uid="{00000000-0005-0000-0000-000093430000}"/>
    <cellStyle name="Linked Cell 15 2 2 2 3 7 2" xfId="17300" xr:uid="{00000000-0005-0000-0000-000094430000}"/>
    <cellStyle name="Linked Cell 15 2 2 2 3 7 2 2" xfId="17301" xr:uid="{00000000-0005-0000-0000-000095430000}"/>
    <cellStyle name="Linked Cell 15 2 2 2 3 7 3" xfId="17302" xr:uid="{00000000-0005-0000-0000-000096430000}"/>
    <cellStyle name="Linked Cell 15 2 2 2 3 8" xfId="17303" xr:uid="{00000000-0005-0000-0000-000097430000}"/>
    <cellStyle name="Linked Cell 15 2 2 2 3 8 2" xfId="17304" xr:uid="{00000000-0005-0000-0000-000098430000}"/>
    <cellStyle name="Linked Cell 15 2 2 2 3 8 2 2" xfId="17305" xr:uid="{00000000-0005-0000-0000-000099430000}"/>
    <cellStyle name="Linked Cell 15 2 2 2 3 8 3" xfId="17306" xr:uid="{00000000-0005-0000-0000-00009A430000}"/>
    <cellStyle name="Linked Cell 15 2 2 2 3 9" xfId="17307" xr:uid="{00000000-0005-0000-0000-00009B430000}"/>
    <cellStyle name="Linked Cell 15 2 2 2 3 9 2" xfId="17308" xr:uid="{00000000-0005-0000-0000-00009C430000}"/>
    <cellStyle name="Linked Cell 15 2 2 2 3 9 2 2" xfId="17309" xr:uid="{00000000-0005-0000-0000-00009D430000}"/>
    <cellStyle name="Linked Cell 15 2 2 2 3 9 3" xfId="17310" xr:uid="{00000000-0005-0000-0000-00009E430000}"/>
    <cellStyle name="Linked Cell 15 2 2 2 4" xfId="17311" xr:uid="{00000000-0005-0000-0000-00009F430000}"/>
    <cellStyle name="Linked Cell 15 2 2 2 4 2" xfId="17312" xr:uid="{00000000-0005-0000-0000-0000A0430000}"/>
    <cellStyle name="Linked Cell 15 2 2 2 4 2 2" xfId="17313" xr:uid="{00000000-0005-0000-0000-0000A1430000}"/>
    <cellStyle name="Linked Cell 15 2 2 2 4 3" xfId="17314" xr:uid="{00000000-0005-0000-0000-0000A2430000}"/>
    <cellStyle name="Linked Cell 15 2 2 2 5" xfId="17315" xr:uid="{00000000-0005-0000-0000-0000A3430000}"/>
    <cellStyle name="Linked Cell 15 2 2 2 5 2" xfId="17316" xr:uid="{00000000-0005-0000-0000-0000A4430000}"/>
    <cellStyle name="Linked Cell 15 2 2 2 5 2 2" xfId="17317" xr:uid="{00000000-0005-0000-0000-0000A5430000}"/>
    <cellStyle name="Linked Cell 15 2 2 2 5 3" xfId="17318" xr:uid="{00000000-0005-0000-0000-0000A6430000}"/>
    <cellStyle name="Linked Cell 15 2 2 2 6" xfId="17319" xr:uid="{00000000-0005-0000-0000-0000A7430000}"/>
    <cellStyle name="Linked Cell 15 2 2 2 6 2" xfId="17320" xr:uid="{00000000-0005-0000-0000-0000A8430000}"/>
    <cellStyle name="Linked Cell 15 2 2 2 6 2 2" xfId="17321" xr:uid="{00000000-0005-0000-0000-0000A9430000}"/>
    <cellStyle name="Linked Cell 15 2 2 2 6 3" xfId="17322" xr:uid="{00000000-0005-0000-0000-0000AA430000}"/>
    <cellStyle name="Linked Cell 15 2 2 2 7" xfId="17323" xr:uid="{00000000-0005-0000-0000-0000AB430000}"/>
    <cellStyle name="Linked Cell 15 2 2 2 7 2" xfId="17324" xr:uid="{00000000-0005-0000-0000-0000AC430000}"/>
    <cellStyle name="Linked Cell 15 2 2 2 7 2 2" xfId="17325" xr:uid="{00000000-0005-0000-0000-0000AD430000}"/>
    <cellStyle name="Linked Cell 15 2 2 2 7 3" xfId="17326" xr:uid="{00000000-0005-0000-0000-0000AE430000}"/>
    <cellStyle name="Linked Cell 15 2 2 2 8" xfId="17327" xr:uid="{00000000-0005-0000-0000-0000AF430000}"/>
    <cellStyle name="Linked Cell 15 2 2 2 8 2" xfId="17328" xr:uid="{00000000-0005-0000-0000-0000B0430000}"/>
    <cellStyle name="Linked Cell 15 2 2 2 8 2 2" xfId="17329" xr:uid="{00000000-0005-0000-0000-0000B1430000}"/>
    <cellStyle name="Linked Cell 15 2 2 2 8 3" xfId="17330" xr:uid="{00000000-0005-0000-0000-0000B2430000}"/>
    <cellStyle name="Linked Cell 15 2 2 2 9" xfId="17331" xr:uid="{00000000-0005-0000-0000-0000B3430000}"/>
    <cellStyle name="Linked Cell 15 2 2 2 9 2" xfId="17332" xr:uid="{00000000-0005-0000-0000-0000B4430000}"/>
    <cellStyle name="Linked Cell 15 2 2 2 9 2 2" xfId="17333" xr:uid="{00000000-0005-0000-0000-0000B5430000}"/>
    <cellStyle name="Linked Cell 15 2 2 2 9 3" xfId="17334" xr:uid="{00000000-0005-0000-0000-0000B6430000}"/>
    <cellStyle name="Linked Cell 15 2 2 3" xfId="17335" xr:uid="{00000000-0005-0000-0000-0000B7430000}"/>
    <cellStyle name="Linked Cell 15 2 2 3 10" xfId="17336" xr:uid="{00000000-0005-0000-0000-0000B8430000}"/>
    <cellStyle name="Linked Cell 15 2 2 3 10 2" xfId="17337" xr:uid="{00000000-0005-0000-0000-0000B9430000}"/>
    <cellStyle name="Linked Cell 15 2 2 3 10 2 2" xfId="17338" xr:uid="{00000000-0005-0000-0000-0000BA430000}"/>
    <cellStyle name="Linked Cell 15 2 2 3 10 3" xfId="17339" xr:uid="{00000000-0005-0000-0000-0000BB430000}"/>
    <cellStyle name="Linked Cell 15 2 2 3 11" xfId="17340" xr:uid="{00000000-0005-0000-0000-0000BC430000}"/>
    <cellStyle name="Linked Cell 15 2 2 3 11 2" xfId="17341" xr:uid="{00000000-0005-0000-0000-0000BD430000}"/>
    <cellStyle name="Linked Cell 15 2 2 3 12" xfId="17342" xr:uid="{00000000-0005-0000-0000-0000BE430000}"/>
    <cellStyle name="Linked Cell 15 2 2 3 2" xfId="17343" xr:uid="{00000000-0005-0000-0000-0000BF430000}"/>
    <cellStyle name="Linked Cell 15 2 2 3 2 10" xfId="17344" xr:uid="{00000000-0005-0000-0000-0000C0430000}"/>
    <cellStyle name="Linked Cell 15 2 2 3 2 10 2" xfId="17345" xr:uid="{00000000-0005-0000-0000-0000C1430000}"/>
    <cellStyle name="Linked Cell 15 2 2 3 2 11" xfId="17346" xr:uid="{00000000-0005-0000-0000-0000C2430000}"/>
    <cellStyle name="Linked Cell 15 2 2 3 2 2" xfId="17347" xr:uid="{00000000-0005-0000-0000-0000C3430000}"/>
    <cellStyle name="Linked Cell 15 2 2 3 2 2 2" xfId="17348" xr:uid="{00000000-0005-0000-0000-0000C4430000}"/>
    <cellStyle name="Linked Cell 15 2 2 3 2 2 2 2" xfId="17349" xr:uid="{00000000-0005-0000-0000-0000C5430000}"/>
    <cellStyle name="Linked Cell 15 2 2 3 2 2 3" xfId="17350" xr:uid="{00000000-0005-0000-0000-0000C6430000}"/>
    <cellStyle name="Linked Cell 15 2 2 3 2 3" xfId="17351" xr:uid="{00000000-0005-0000-0000-0000C7430000}"/>
    <cellStyle name="Linked Cell 15 2 2 3 2 3 2" xfId="17352" xr:uid="{00000000-0005-0000-0000-0000C8430000}"/>
    <cellStyle name="Linked Cell 15 2 2 3 2 3 2 2" xfId="17353" xr:uid="{00000000-0005-0000-0000-0000C9430000}"/>
    <cellStyle name="Linked Cell 15 2 2 3 2 3 3" xfId="17354" xr:uid="{00000000-0005-0000-0000-0000CA430000}"/>
    <cellStyle name="Linked Cell 15 2 2 3 2 4" xfId="17355" xr:uid="{00000000-0005-0000-0000-0000CB430000}"/>
    <cellStyle name="Linked Cell 15 2 2 3 2 4 2" xfId="17356" xr:uid="{00000000-0005-0000-0000-0000CC430000}"/>
    <cellStyle name="Linked Cell 15 2 2 3 2 4 2 2" xfId="17357" xr:uid="{00000000-0005-0000-0000-0000CD430000}"/>
    <cellStyle name="Linked Cell 15 2 2 3 2 4 3" xfId="17358" xr:uid="{00000000-0005-0000-0000-0000CE430000}"/>
    <cellStyle name="Linked Cell 15 2 2 3 2 5" xfId="17359" xr:uid="{00000000-0005-0000-0000-0000CF430000}"/>
    <cellStyle name="Linked Cell 15 2 2 3 2 5 2" xfId="17360" xr:uid="{00000000-0005-0000-0000-0000D0430000}"/>
    <cellStyle name="Linked Cell 15 2 2 3 2 5 2 2" xfId="17361" xr:uid="{00000000-0005-0000-0000-0000D1430000}"/>
    <cellStyle name="Linked Cell 15 2 2 3 2 5 3" xfId="17362" xr:uid="{00000000-0005-0000-0000-0000D2430000}"/>
    <cellStyle name="Linked Cell 15 2 2 3 2 6" xfId="17363" xr:uid="{00000000-0005-0000-0000-0000D3430000}"/>
    <cellStyle name="Linked Cell 15 2 2 3 2 6 2" xfId="17364" xr:uid="{00000000-0005-0000-0000-0000D4430000}"/>
    <cellStyle name="Linked Cell 15 2 2 3 2 6 2 2" xfId="17365" xr:uid="{00000000-0005-0000-0000-0000D5430000}"/>
    <cellStyle name="Linked Cell 15 2 2 3 2 6 3" xfId="17366" xr:uid="{00000000-0005-0000-0000-0000D6430000}"/>
    <cellStyle name="Linked Cell 15 2 2 3 2 7" xfId="17367" xr:uid="{00000000-0005-0000-0000-0000D7430000}"/>
    <cellStyle name="Linked Cell 15 2 2 3 2 7 2" xfId="17368" xr:uid="{00000000-0005-0000-0000-0000D8430000}"/>
    <cellStyle name="Linked Cell 15 2 2 3 2 7 2 2" xfId="17369" xr:uid="{00000000-0005-0000-0000-0000D9430000}"/>
    <cellStyle name="Linked Cell 15 2 2 3 2 7 3" xfId="17370" xr:uid="{00000000-0005-0000-0000-0000DA430000}"/>
    <cellStyle name="Linked Cell 15 2 2 3 2 8" xfId="17371" xr:uid="{00000000-0005-0000-0000-0000DB430000}"/>
    <cellStyle name="Linked Cell 15 2 2 3 2 8 2" xfId="17372" xr:uid="{00000000-0005-0000-0000-0000DC430000}"/>
    <cellStyle name="Linked Cell 15 2 2 3 2 8 2 2" xfId="17373" xr:uid="{00000000-0005-0000-0000-0000DD430000}"/>
    <cellStyle name="Linked Cell 15 2 2 3 2 8 3" xfId="17374" xr:uid="{00000000-0005-0000-0000-0000DE430000}"/>
    <cellStyle name="Linked Cell 15 2 2 3 2 9" xfId="17375" xr:uid="{00000000-0005-0000-0000-0000DF430000}"/>
    <cellStyle name="Linked Cell 15 2 2 3 2 9 2" xfId="17376" xr:uid="{00000000-0005-0000-0000-0000E0430000}"/>
    <cellStyle name="Linked Cell 15 2 2 3 2 9 2 2" xfId="17377" xr:uid="{00000000-0005-0000-0000-0000E1430000}"/>
    <cellStyle name="Linked Cell 15 2 2 3 2 9 3" xfId="17378" xr:uid="{00000000-0005-0000-0000-0000E2430000}"/>
    <cellStyle name="Linked Cell 15 2 2 3 3" xfId="17379" xr:uid="{00000000-0005-0000-0000-0000E3430000}"/>
    <cellStyle name="Linked Cell 15 2 2 3 3 2" xfId="17380" xr:uid="{00000000-0005-0000-0000-0000E4430000}"/>
    <cellStyle name="Linked Cell 15 2 2 3 3 2 2" xfId="17381" xr:uid="{00000000-0005-0000-0000-0000E5430000}"/>
    <cellStyle name="Linked Cell 15 2 2 3 3 3" xfId="17382" xr:uid="{00000000-0005-0000-0000-0000E6430000}"/>
    <cellStyle name="Linked Cell 15 2 2 3 4" xfId="17383" xr:uid="{00000000-0005-0000-0000-0000E7430000}"/>
    <cellStyle name="Linked Cell 15 2 2 3 4 2" xfId="17384" xr:uid="{00000000-0005-0000-0000-0000E8430000}"/>
    <cellStyle name="Linked Cell 15 2 2 3 4 2 2" xfId="17385" xr:uid="{00000000-0005-0000-0000-0000E9430000}"/>
    <cellStyle name="Linked Cell 15 2 2 3 4 3" xfId="17386" xr:uid="{00000000-0005-0000-0000-0000EA430000}"/>
    <cellStyle name="Linked Cell 15 2 2 3 5" xfId="17387" xr:uid="{00000000-0005-0000-0000-0000EB430000}"/>
    <cellStyle name="Linked Cell 15 2 2 3 5 2" xfId="17388" xr:uid="{00000000-0005-0000-0000-0000EC430000}"/>
    <cellStyle name="Linked Cell 15 2 2 3 5 2 2" xfId="17389" xr:uid="{00000000-0005-0000-0000-0000ED430000}"/>
    <cellStyle name="Linked Cell 15 2 2 3 5 3" xfId="17390" xr:uid="{00000000-0005-0000-0000-0000EE430000}"/>
    <cellStyle name="Linked Cell 15 2 2 3 6" xfId="17391" xr:uid="{00000000-0005-0000-0000-0000EF430000}"/>
    <cellStyle name="Linked Cell 15 2 2 3 6 2" xfId="17392" xr:uid="{00000000-0005-0000-0000-0000F0430000}"/>
    <cellStyle name="Linked Cell 15 2 2 3 6 2 2" xfId="17393" xr:uid="{00000000-0005-0000-0000-0000F1430000}"/>
    <cellStyle name="Linked Cell 15 2 2 3 6 3" xfId="17394" xr:uid="{00000000-0005-0000-0000-0000F2430000}"/>
    <cellStyle name="Linked Cell 15 2 2 3 7" xfId="17395" xr:uid="{00000000-0005-0000-0000-0000F3430000}"/>
    <cellStyle name="Linked Cell 15 2 2 3 7 2" xfId="17396" xr:uid="{00000000-0005-0000-0000-0000F4430000}"/>
    <cellStyle name="Linked Cell 15 2 2 3 7 2 2" xfId="17397" xr:uid="{00000000-0005-0000-0000-0000F5430000}"/>
    <cellStyle name="Linked Cell 15 2 2 3 7 3" xfId="17398" xr:uid="{00000000-0005-0000-0000-0000F6430000}"/>
    <cellStyle name="Linked Cell 15 2 2 3 8" xfId="17399" xr:uid="{00000000-0005-0000-0000-0000F7430000}"/>
    <cellStyle name="Linked Cell 15 2 2 3 8 2" xfId="17400" xr:uid="{00000000-0005-0000-0000-0000F8430000}"/>
    <cellStyle name="Linked Cell 15 2 2 3 8 2 2" xfId="17401" xr:uid="{00000000-0005-0000-0000-0000F9430000}"/>
    <cellStyle name="Linked Cell 15 2 2 3 8 3" xfId="17402" xr:uid="{00000000-0005-0000-0000-0000FA430000}"/>
    <cellStyle name="Linked Cell 15 2 2 3 9" xfId="17403" xr:uid="{00000000-0005-0000-0000-0000FB430000}"/>
    <cellStyle name="Linked Cell 15 2 2 3 9 2" xfId="17404" xr:uid="{00000000-0005-0000-0000-0000FC430000}"/>
    <cellStyle name="Linked Cell 15 2 2 3 9 2 2" xfId="17405" xr:uid="{00000000-0005-0000-0000-0000FD430000}"/>
    <cellStyle name="Linked Cell 15 2 2 3 9 3" xfId="17406" xr:uid="{00000000-0005-0000-0000-0000FE430000}"/>
    <cellStyle name="Linked Cell 15 2 2 4" xfId="17407" xr:uid="{00000000-0005-0000-0000-0000FF430000}"/>
    <cellStyle name="Linked Cell 15 2 2 4 10" xfId="17408" xr:uid="{00000000-0005-0000-0000-000000440000}"/>
    <cellStyle name="Linked Cell 15 2 2 4 10 2" xfId="17409" xr:uid="{00000000-0005-0000-0000-000001440000}"/>
    <cellStyle name="Linked Cell 15 2 2 4 11" xfId="17410" xr:uid="{00000000-0005-0000-0000-000002440000}"/>
    <cellStyle name="Linked Cell 15 2 2 4 2" xfId="17411" xr:uid="{00000000-0005-0000-0000-000003440000}"/>
    <cellStyle name="Linked Cell 15 2 2 4 2 2" xfId="17412" xr:uid="{00000000-0005-0000-0000-000004440000}"/>
    <cellStyle name="Linked Cell 15 2 2 4 2 2 2" xfId="17413" xr:uid="{00000000-0005-0000-0000-000005440000}"/>
    <cellStyle name="Linked Cell 15 2 2 4 2 3" xfId="17414" xr:uid="{00000000-0005-0000-0000-000006440000}"/>
    <cellStyle name="Linked Cell 15 2 2 4 3" xfId="17415" xr:uid="{00000000-0005-0000-0000-000007440000}"/>
    <cellStyle name="Linked Cell 15 2 2 4 3 2" xfId="17416" xr:uid="{00000000-0005-0000-0000-000008440000}"/>
    <cellStyle name="Linked Cell 15 2 2 4 3 2 2" xfId="17417" xr:uid="{00000000-0005-0000-0000-000009440000}"/>
    <cellStyle name="Linked Cell 15 2 2 4 3 3" xfId="17418" xr:uid="{00000000-0005-0000-0000-00000A440000}"/>
    <cellStyle name="Linked Cell 15 2 2 4 4" xfId="17419" xr:uid="{00000000-0005-0000-0000-00000B440000}"/>
    <cellStyle name="Linked Cell 15 2 2 4 4 2" xfId="17420" xr:uid="{00000000-0005-0000-0000-00000C440000}"/>
    <cellStyle name="Linked Cell 15 2 2 4 4 2 2" xfId="17421" xr:uid="{00000000-0005-0000-0000-00000D440000}"/>
    <cellStyle name="Linked Cell 15 2 2 4 4 3" xfId="17422" xr:uid="{00000000-0005-0000-0000-00000E440000}"/>
    <cellStyle name="Linked Cell 15 2 2 4 5" xfId="17423" xr:uid="{00000000-0005-0000-0000-00000F440000}"/>
    <cellStyle name="Linked Cell 15 2 2 4 5 2" xfId="17424" xr:uid="{00000000-0005-0000-0000-000010440000}"/>
    <cellStyle name="Linked Cell 15 2 2 4 5 2 2" xfId="17425" xr:uid="{00000000-0005-0000-0000-000011440000}"/>
    <cellStyle name="Linked Cell 15 2 2 4 5 3" xfId="17426" xr:uid="{00000000-0005-0000-0000-000012440000}"/>
    <cellStyle name="Linked Cell 15 2 2 4 6" xfId="17427" xr:uid="{00000000-0005-0000-0000-000013440000}"/>
    <cellStyle name="Linked Cell 15 2 2 4 6 2" xfId="17428" xr:uid="{00000000-0005-0000-0000-000014440000}"/>
    <cellStyle name="Linked Cell 15 2 2 4 6 2 2" xfId="17429" xr:uid="{00000000-0005-0000-0000-000015440000}"/>
    <cellStyle name="Linked Cell 15 2 2 4 6 3" xfId="17430" xr:uid="{00000000-0005-0000-0000-000016440000}"/>
    <cellStyle name="Linked Cell 15 2 2 4 7" xfId="17431" xr:uid="{00000000-0005-0000-0000-000017440000}"/>
    <cellStyle name="Linked Cell 15 2 2 4 7 2" xfId="17432" xr:uid="{00000000-0005-0000-0000-000018440000}"/>
    <cellStyle name="Linked Cell 15 2 2 4 7 2 2" xfId="17433" xr:uid="{00000000-0005-0000-0000-000019440000}"/>
    <cellStyle name="Linked Cell 15 2 2 4 7 3" xfId="17434" xr:uid="{00000000-0005-0000-0000-00001A440000}"/>
    <cellStyle name="Linked Cell 15 2 2 4 8" xfId="17435" xr:uid="{00000000-0005-0000-0000-00001B440000}"/>
    <cellStyle name="Linked Cell 15 2 2 4 8 2" xfId="17436" xr:uid="{00000000-0005-0000-0000-00001C440000}"/>
    <cellStyle name="Linked Cell 15 2 2 4 8 2 2" xfId="17437" xr:uid="{00000000-0005-0000-0000-00001D440000}"/>
    <cellStyle name="Linked Cell 15 2 2 4 8 3" xfId="17438" xr:uid="{00000000-0005-0000-0000-00001E440000}"/>
    <cellStyle name="Linked Cell 15 2 2 4 9" xfId="17439" xr:uid="{00000000-0005-0000-0000-00001F440000}"/>
    <cellStyle name="Linked Cell 15 2 2 4 9 2" xfId="17440" xr:uid="{00000000-0005-0000-0000-000020440000}"/>
    <cellStyle name="Linked Cell 15 2 2 4 9 2 2" xfId="17441" xr:uid="{00000000-0005-0000-0000-000021440000}"/>
    <cellStyle name="Linked Cell 15 2 2 4 9 3" xfId="17442" xr:uid="{00000000-0005-0000-0000-000022440000}"/>
    <cellStyle name="Linked Cell 15 2 2 5" xfId="17443" xr:uid="{00000000-0005-0000-0000-000023440000}"/>
    <cellStyle name="Linked Cell 15 2 2 5 2" xfId="17444" xr:uid="{00000000-0005-0000-0000-000024440000}"/>
    <cellStyle name="Linked Cell 15 2 2 5 2 2" xfId="17445" xr:uid="{00000000-0005-0000-0000-000025440000}"/>
    <cellStyle name="Linked Cell 15 2 2 5 3" xfId="17446" xr:uid="{00000000-0005-0000-0000-000026440000}"/>
    <cellStyle name="Linked Cell 15 2 2 6" xfId="17447" xr:uid="{00000000-0005-0000-0000-000027440000}"/>
    <cellStyle name="Linked Cell 15 2 2 6 2" xfId="17448" xr:uid="{00000000-0005-0000-0000-000028440000}"/>
    <cellStyle name="Linked Cell 15 2 2 6 2 2" xfId="17449" xr:uid="{00000000-0005-0000-0000-000029440000}"/>
    <cellStyle name="Linked Cell 15 2 2 6 3" xfId="17450" xr:uid="{00000000-0005-0000-0000-00002A440000}"/>
    <cellStyle name="Linked Cell 15 2 2 7" xfId="17451" xr:uid="{00000000-0005-0000-0000-00002B440000}"/>
    <cellStyle name="Linked Cell 15 2 2 7 2" xfId="17452" xr:uid="{00000000-0005-0000-0000-00002C440000}"/>
    <cellStyle name="Linked Cell 15 2 2 7 2 2" xfId="17453" xr:uid="{00000000-0005-0000-0000-00002D440000}"/>
    <cellStyle name="Linked Cell 15 2 2 7 3" xfId="17454" xr:uid="{00000000-0005-0000-0000-00002E440000}"/>
    <cellStyle name="Linked Cell 15 2 2 8" xfId="17455" xr:uid="{00000000-0005-0000-0000-00002F440000}"/>
    <cellStyle name="Linked Cell 15 2 2 8 2" xfId="17456" xr:uid="{00000000-0005-0000-0000-000030440000}"/>
    <cellStyle name="Linked Cell 15 2 2 8 2 2" xfId="17457" xr:uid="{00000000-0005-0000-0000-000031440000}"/>
    <cellStyle name="Linked Cell 15 2 2 8 3" xfId="17458" xr:uid="{00000000-0005-0000-0000-000032440000}"/>
    <cellStyle name="Linked Cell 15 2 2 9" xfId="17459" xr:uid="{00000000-0005-0000-0000-000033440000}"/>
    <cellStyle name="Linked Cell 15 2 2 9 2" xfId="17460" xr:uid="{00000000-0005-0000-0000-000034440000}"/>
    <cellStyle name="Linked Cell 15 2 2 9 2 2" xfId="17461" xr:uid="{00000000-0005-0000-0000-000035440000}"/>
    <cellStyle name="Linked Cell 15 2 2 9 3" xfId="17462" xr:uid="{00000000-0005-0000-0000-000036440000}"/>
    <cellStyle name="Linked Cell 15 2 3" xfId="17463" xr:uid="{00000000-0005-0000-0000-000037440000}"/>
    <cellStyle name="Linked Cell 15 2 3 10" xfId="17464" xr:uid="{00000000-0005-0000-0000-000038440000}"/>
    <cellStyle name="Linked Cell 15 2 3 10 2" xfId="17465" xr:uid="{00000000-0005-0000-0000-000039440000}"/>
    <cellStyle name="Linked Cell 15 2 3 10 2 2" xfId="17466" xr:uid="{00000000-0005-0000-0000-00003A440000}"/>
    <cellStyle name="Linked Cell 15 2 3 10 3" xfId="17467" xr:uid="{00000000-0005-0000-0000-00003B440000}"/>
    <cellStyle name="Linked Cell 15 2 3 11" xfId="17468" xr:uid="{00000000-0005-0000-0000-00003C440000}"/>
    <cellStyle name="Linked Cell 15 2 3 11 2" xfId="17469" xr:uid="{00000000-0005-0000-0000-00003D440000}"/>
    <cellStyle name="Linked Cell 15 2 3 11 2 2" xfId="17470" xr:uid="{00000000-0005-0000-0000-00003E440000}"/>
    <cellStyle name="Linked Cell 15 2 3 11 3" xfId="17471" xr:uid="{00000000-0005-0000-0000-00003F440000}"/>
    <cellStyle name="Linked Cell 15 2 3 12" xfId="17472" xr:uid="{00000000-0005-0000-0000-000040440000}"/>
    <cellStyle name="Linked Cell 15 2 3 12 2" xfId="17473" xr:uid="{00000000-0005-0000-0000-000041440000}"/>
    <cellStyle name="Linked Cell 15 2 3 13" xfId="17474" xr:uid="{00000000-0005-0000-0000-000042440000}"/>
    <cellStyle name="Linked Cell 15 2 3 2" xfId="17475" xr:uid="{00000000-0005-0000-0000-000043440000}"/>
    <cellStyle name="Linked Cell 15 2 3 2 10" xfId="17476" xr:uid="{00000000-0005-0000-0000-000044440000}"/>
    <cellStyle name="Linked Cell 15 2 3 2 10 2" xfId="17477" xr:uid="{00000000-0005-0000-0000-000045440000}"/>
    <cellStyle name="Linked Cell 15 2 3 2 10 2 2" xfId="17478" xr:uid="{00000000-0005-0000-0000-000046440000}"/>
    <cellStyle name="Linked Cell 15 2 3 2 10 3" xfId="17479" xr:uid="{00000000-0005-0000-0000-000047440000}"/>
    <cellStyle name="Linked Cell 15 2 3 2 11" xfId="17480" xr:uid="{00000000-0005-0000-0000-000048440000}"/>
    <cellStyle name="Linked Cell 15 2 3 2 11 2" xfId="17481" xr:uid="{00000000-0005-0000-0000-000049440000}"/>
    <cellStyle name="Linked Cell 15 2 3 2 12" xfId="17482" xr:uid="{00000000-0005-0000-0000-00004A440000}"/>
    <cellStyle name="Linked Cell 15 2 3 2 2" xfId="17483" xr:uid="{00000000-0005-0000-0000-00004B440000}"/>
    <cellStyle name="Linked Cell 15 2 3 2 2 2" xfId="17484" xr:uid="{00000000-0005-0000-0000-00004C440000}"/>
    <cellStyle name="Linked Cell 15 2 3 2 2 2 2" xfId="17485" xr:uid="{00000000-0005-0000-0000-00004D440000}"/>
    <cellStyle name="Linked Cell 15 2 3 2 2 3" xfId="17486" xr:uid="{00000000-0005-0000-0000-00004E440000}"/>
    <cellStyle name="Linked Cell 15 2 3 2 3" xfId="17487" xr:uid="{00000000-0005-0000-0000-00004F440000}"/>
    <cellStyle name="Linked Cell 15 2 3 2 3 2" xfId="17488" xr:uid="{00000000-0005-0000-0000-000050440000}"/>
    <cellStyle name="Linked Cell 15 2 3 2 3 2 2" xfId="17489" xr:uid="{00000000-0005-0000-0000-000051440000}"/>
    <cellStyle name="Linked Cell 15 2 3 2 3 3" xfId="17490" xr:uid="{00000000-0005-0000-0000-000052440000}"/>
    <cellStyle name="Linked Cell 15 2 3 2 4" xfId="17491" xr:uid="{00000000-0005-0000-0000-000053440000}"/>
    <cellStyle name="Linked Cell 15 2 3 2 4 2" xfId="17492" xr:uid="{00000000-0005-0000-0000-000054440000}"/>
    <cellStyle name="Linked Cell 15 2 3 2 4 2 2" xfId="17493" xr:uid="{00000000-0005-0000-0000-000055440000}"/>
    <cellStyle name="Linked Cell 15 2 3 2 4 3" xfId="17494" xr:uid="{00000000-0005-0000-0000-000056440000}"/>
    <cellStyle name="Linked Cell 15 2 3 2 5" xfId="17495" xr:uid="{00000000-0005-0000-0000-000057440000}"/>
    <cellStyle name="Linked Cell 15 2 3 2 5 2" xfId="17496" xr:uid="{00000000-0005-0000-0000-000058440000}"/>
    <cellStyle name="Linked Cell 15 2 3 2 5 2 2" xfId="17497" xr:uid="{00000000-0005-0000-0000-000059440000}"/>
    <cellStyle name="Linked Cell 15 2 3 2 5 3" xfId="17498" xr:uid="{00000000-0005-0000-0000-00005A440000}"/>
    <cellStyle name="Linked Cell 15 2 3 2 6" xfId="17499" xr:uid="{00000000-0005-0000-0000-00005B440000}"/>
    <cellStyle name="Linked Cell 15 2 3 2 6 2" xfId="17500" xr:uid="{00000000-0005-0000-0000-00005C440000}"/>
    <cellStyle name="Linked Cell 15 2 3 2 6 2 2" xfId="17501" xr:uid="{00000000-0005-0000-0000-00005D440000}"/>
    <cellStyle name="Linked Cell 15 2 3 2 6 3" xfId="17502" xr:uid="{00000000-0005-0000-0000-00005E440000}"/>
    <cellStyle name="Linked Cell 15 2 3 2 7" xfId="17503" xr:uid="{00000000-0005-0000-0000-00005F440000}"/>
    <cellStyle name="Linked Cell 15 2 3 2 7 2" xfId="17504" xr:uid="{00000000-0005-0000-0000-000060440000}"/>
    <cellStyle name="Linked Cell 15 2 3 2 7 2 2" xfId="17505" xr:uid="{00000000-0005-0000-0000-000061440000}"/>
    <cellStyle name="Linked Cell 15 2 3 2 7 3" xfId="17506" xr:uid="{00000000-0005-0000-0000-000062440000}"/>
    <cellStyle name="Linked Cell 15 2 3 2 8" xfId="17507" xr:uid="{00000000-0005-0000-0000-000063440000}"/>
    <cellStyle name="Linked Cell 15 2 3 2 8 2" xfId="17508" xr:uid="{00000000-0005-0000-0000-000064440000}"/>
    <cellStyle name="Linked Cell 15 2 3 2 8 2 2" xfId="17509" xr:uid="{00000000-0005-0000-0000-000065440000}"/>
    <cellStyle name="Linked Cell 15 2 3 2 8 3" xfId="17510" xr:uid="{00000000-0005-0000-0000-000066440000}"/>
    <cellStyle name="Linked Cell 15 2 3 2 9" xfId="17511" xr:uid="{00000000-0005-0000-0000-000067440000}"/>
    <cellStyle name="Linked Cell 15 2 3 2 9 2" xfId="17512" xr:uid="{00000000-0005-0000-0000-000068440000}"/>
    <cellStyle name="Linked Cell 15 2 3 2 9 2 2" xfId="17513" xr:uid="{00000000-0005-0000-0000-000069440000}"/>
    <cellStyle name="Linked Cell 15 2 3 2 9 3" xfId="17514" xr:uid="{00000000-0005-0000-0000-00006A440000}"/>
    <cellStyle name="Linked Cell 15 2 3 3" xfId="17515" xr:uid="{00000000-0005-0000-0000-00006B440000}"/>
    <cellStyle name="Linked Cell 15 2 3 3 10" xfId="17516" xr:uid="{00000000-0005-0000-0000-00006C440000}"/>
    <cellStyle name="Linked Cell 15 2 3 3 10 2" xfId="17517" xr:uid="{00000000-0005-0000-0000-00006D440000}"/>
    <cellStyle name="Linked Cell 15 2 3 3 11" xfId="17518" xr:uid="{00000000-0005-0000-0000-00006E440000}"/>
    <cellStyle name="Linked Cell 15 2 3 3 2" xfId="17519" xr:uid="{00000000-0005-0000-0000-00006F440000}"/>
    <cellStyle name="Linked Cell 15 2 3 3 2 2" xfId="17520" xr:uid="{00000000-0005-0000-0000-000070440000}"/>
    <cellStyle name="Linked Cell 15 2 3 3 2 2 2" xfId="17521" xr:uid="{00000000-0005-0000-0000-000071440000}"/>
    <cellStyle name="Linked Cell 15 2 3 3 2 3" xfId="17522" xr:uid="{00000000-0005-0000-0000-000072440000}"/>
    <cellStyle name="Linked Cell 15 2 3 3 3" xfId="17523" xr:uid="{00000000-0005-0000-0000-000073440000}"/>
    <cellStyle name="Linked Cell 15 2 3 3 3 2" xfId="17524" xr:uid="{00000000-0005-0000-0000-000074440000}"/>
    <cellStyle name="Linked Cell 15 2 3 3 3 2 2" xfId="17525" xr:uid="{00000000-0005-0000-0000-000075440000}"/>
    <cellStyle name="Linked Cell 15 2 3 3 3 3" xfId="17526" xr:uid="{00000000-0005-0000-0000-000076440000}"/>
    <cellStyle name="Linked Cell 15 2 3 3 4" xfId="17527" xr:uid="{00000000-0005-0000-0000-000077440000}"/>
    <cellStyle name="Linked Cell 15 2 3 3 4 2" xfId="17528" xr:uid="{00000000-0005-0000-0000-000078440000}"/>
    <cellStyle name="Linked Cell 15 2 3 3 4 2 2" xfId="17529" xr:uid="{00000000-0005-0000-0000-000079440000}"/>
    <cellStyle name="Linked Cell 15 2 3 3 4 3" xfId="17530" xr:uid="{00000000-0005-0000-0000-00007A440000}"/>
    <cellStyle name="Linked Cell 15 2 3 3 5" xfId="17531" xr:uid="{00000000-0005-0000-0000-00007B440000}"/>
    <cellStyle name="Linked Cell 15 2 3 3 5 2" xfId="17532" xr:uid="{00000000-0005-0000-0000-00007C440000}"/>
    <cellStyle name="Linked Cell 15 2 3 3 5 2 2" xfId="17533" xr:uid="{00000000-0005-0000-0000-00007D440000}"/>
    <cellStyle name="Linked Cell 15 2 3 3 5 3" xfId="17534" xr:uid="{00000000-0005-0000-0000-00007E440000}"/>
    <cellStyle name="Linked Cell 15 2 3 3 6" xfId="17535" xr:uid="{00000000-0005-0000-0000-00007F440000}"/>
    <cellStyle name="Linked Cell 15 2 3 3 6 2" xfId="17536" xr:uid="{00000000-0005-0000-0000-000080440000}"/>
    <cellStyle name="Linked Cell 15 2 3 3 6 2 2" xfId="17537" xr:uid="{00000000-0005-0000-0000-000081440000}"/>
    <cellStyle name="Linked Cell 15 2 3 3 6 3" xfId="17538" xr:uid="{00000000-0005-0000-0000-000082440000}"/>
    <cellStyle name="Linked Cell 15 2 3 3 7" xfId="17539" xr:uid="{00000000-0005-0000-0000-000083440000}"/>
    <cellStyle name="Linked Cell 15 2 3 3 7 2" xfId="17540" xr:uid="{00000000-0005-0000-0000-000084440000}"/>
    <cellStyle name="Linked Cell 15 2 3 3 7 2 2" xfId="17541" xr:uid="{00000000-0005-0000-0000-000085440000}"/>
    <cellStyle name="Linked Cell 15 2 3 3 7 3" xfId="17542" xr:uid="{00000000-0005-0000-0000-000086440000}"/>
    <cellStyle name="Linked Cell 15 2 3 3 8" xfId="17543" xr:uid="{00000000-0005-0000-0000-000087440000}"/>
    <cellStyle name="Linked Cell 15 2 3 3 8 2" xfId="17544" xr:uid="{00000000-0005-0000-0000-000088440000}"/>
    <cellStyle name="Linked Cell 15 2 3 3 8 2 2" xfId="17545" xr:uid="{00000000-0005-0000-0000-000089440000}"/>
    <cellStyle name="Linked Cell 15 2 3 3 8 3" xfId="17546" xr:uid="{00000000-0005-0000-0000-00008A440000}"/>
    <cellStyle name="Linked Cell 15 2 3 3 9" xfId="17547" xr:uid="{00000000-0005-0000-0000-00008B440000}"/>
    <cellStyle name="Linked Cell 15 2 3 3 9 2" xfId="17548" xr:uid="{00000000-0005-0000-0000-00008C440000}"/>
    <cellStyle name="Linked Cell 15 2 3 3 9 2 2" xfId="17549" xr:uid="{00000000-0005-0000-0000-00008D440000}"/>
    <cellStyle name="Linked Cell 15 2 3 3 9 3" xfId="17550" xr:uid="{00000000-0005-0000-0000-00008E440000}"/>
    <cellStyle name="Linked Cell 15 2 3 4" xfId="17551" xr:uid="{00000000-0005-0000-0000-00008F440000}"/>
    <cellStyle name="Linked Cell 15 2 3 4 2" xfId="17552" xr:uid="{00000000-0005-0000-0000-000090440000}"/>
    <cellStyle name="Linked Cell 15 2 3 4 2 2" xfId="17553" xr:uid="{00000000-0005-0000-0000-000091440000}"/>
    <cellStyle name="Linked Cell 15 2 3 4 3" xfId="17554" xr:uid="{00000000-0005-0000-0000-000092440000}"/>
    <cellStyle name="Linked Cell 15 2 3 5" xfId="17555" xr:uid="{00000000-0005-0000-0000-000093440000}"/>
    <cellStyle name="Linked Cell 15 2 3 5 2" xfId="17556" xr:uid="{00000000-0005-0000-0000-000094440000}"/>
    <cellStyle name="Linked Cell 15 2 3 5 2 2" xfId="17557" xr:uid="{00000000-0005-0000-0000-000095440000}"/>
    <cellStyle name="Linked Cell 15 2 3 5 3" xfId="17558" xr:uid="{00000000-0005-0000-0000-000096440000}"/>
    <cellStyle name="Linked Cell 15 2 3 6" xfId="17559" xr:uid="{00000000-0005-0000-0000-000097440000}"/>
    <cellStyle name="Linked Cell 15 2 3 6 2" xfId="17560" xr:uid="{00000000-0005-0000-0000-000098440000}"/>
    <cellStyle name="Linked Cell 15 2 3 6 2 2" xfId="17561" xr:uid="{00000000-0005-0000-0000-000099440000}"/>
    <cellStyle name="Linked Cell 15 2 3 6 3" xfId="17562" xr:uid="{00000000-0005-0000-0000-00009A440000}"/>
    <cellStyle name="Linked Cell 15 2 3 7" xfId="17563" xr:uid="{00000000-0005-0000-0000-00009B440000}"/>
    <cellStyle name="Linked Cell 15 2 3 7 2" xfId="17564" xr:uid="{00000000-0005-0000-0000-00009C440000}"/>
    <cellStyle name="Linked Cell 15 2 3 7 2 2" xfId="17565" xr:uid="{00000000-0005-0000-0000-00009D440000}"/>
    <cellStyle name="Linked Cell 15 2 3 7 3" xfId="17566" xr:uid="{00000000-0005-0000-0000-00009E440000}"/>
    <cellStyle name="Linked Cell 15 2 3 8" xfId="17567" xr:uid="{00000000-0005-0000-0000-00009F440000}"/>
    <cellStyle name="Linked Cell 15 2 3 8 2" xfId="17568" xr:uid="{00000000-0005-0000-0000-0000A0440000}"/>
    <cellStyle name="Linked Cell 15 2 3 8 2 2" xfId="17569" xr:uid="{00000000-0005-0000-0000-0000A1440000}"/>
    <cellStyle name="Linked Cell 15 2 3 8 3" xfId="17570" xr:uid="{00000000-0005-0000-0000-0000A2440000}"/>
    <cellStyle name="Linked Cell 15 2 3 9" xfId="17571" xr:uid="{00000000-0005-0000-0000-0000A3440000}"/>
    <cellStyle name="Linked Cell 15 2 3 9 2" xfId="17572" xr:uid="{00000000-0005-0000-0000-0000A4440000}"/>
    <cellStyle name="Linked Cell 15 2 3 9 2 2" xfId="17573" xr:uid="{00000000-0005-0000-0000-0000A5440000}"/>
    <cellStyle name="Linked Cell 15 2 3 9 3" xfId="17574" xr:uid="{00000000-0005-0000-0000-0000A6440000}"/>
    <cellStyle name="Linked Cell 15 2 4" xfId="17575" xr:uid="{00000000-0005-0000-0000-0000A7440000}"/>
    <cellStyle name="Linked Cell 15 2 4 10" xfId="17576" xr:uid="{00000000-0005-0000-0000-0000A8440000}"/>
    <cellStyle name="Linked Cell 15 2 4 10 2" xfId="17577" xr:uid="{00000000-0005-0000-0000-0000A9440000}"/>
    <cellStyle name="Linked Cell 15 2 4 10 2 2" xfId="17578" xr:uid="{00000000-0005-0000-0000-0000AA440000}"/>
    <cellStyle name="Linked Cell 15 2 4 10 3" xfId="17579" xr:uid="{00000000-0005-0000-0000-0000AB440000}"/>
    <cellStyle name="Linked Cell 15 2 4 11" xfId="17580" xr:uid="{00000000-0005-0000-0000-0000AC440000}"/>
    <cellStyle name="Linked Cell 15 2 4 11 2" xfId="17581" xr:uid="{00000000-0005-0000-0000-0000AD440000}"/>
    <cellStyle name="Linked Cell 15 2 4 12" xfId="17582" xr:uid="{00000000-0005-0000-0000-0000AE440000}"/>
    <cellStyle name="Linked Cell 15 2 4 2" xfId="17583" xr:uid="{00000000-0005-0000-0000-0000AF440000}"/>
    <cellStyle name="Linked Cell 15 2 4 2 10" xfId="17584" xr:uid="{00000000-0005-0000-0000-0000B0440000}"/>
    <cellStyle name="Linked Cell 15 2 4 2 10 2" xfId="17585" xr:uid="{00000000-0005-0000-0000-0000B1440000}"/>
    <cellStyle name="Linked Cell 15 2 4 2 11" xfId="17586" xr:uid="{00000000-0005-0000-0000-0000B2440000}"/>
    <cellStyle name="Linked Cell 15 2 4 2 2" xfId="17587" xr:uid="{00000000-0005-0000-0000-0000B3440000}"/>
    <cellStyle name="Linked Cell 15 2 4 2 2 2" xfId="17588" xr:uid="{00000000-0005-0000-0000-0000B4440000}"/>
    <cellStyle name="Linked Cell 15 2 4 2 2 2 2" xfId="17589" xr:uid="{00000000-0005-0000-0000-0000B5440000}"/>
    <cellStyle name="Linked Cell 15 2 4 2 2 3" xfId="17590" xr:uid="{00000000-0005-0000-0000-0000B6440000}"/>
    <cellStyle name="Linked Cell 15 2 4 2 3" xfId="17591" xr:uid="{00000000-0005-0000-0000-0000B7440000}"/>
    <cellStyle name="Linked Cell 15 2 4 2 3 2" xfId="17592" xr:uid="{00000000-0005-0000-0000-0000B8440000}"/>
    <cellStyle name="Linked Cell 15 2 4 2 3 2 2" xfId="17593" xr:uid="{00000000-0005-0000-0000-0000B9440000}"/>
    <cellStyle name="Linked Cell 15 2 4 2 3 3" xfId="17594" xr:uid="{00000000-0005-0000-0000-0000BA440000}"/>
    <cellStyle name="Linked Cell 15 2 4 2 4" xfId="17595" xr:uid="{00000000-0005-0000-0000-0000BB440000}"/>
    <cellStyle name="Linked Cell 15 2 4 2 4 2" xfId="17596" xr:uid="{00000000-0005-0000-0000-0000BC440000}"/>
    <cellStyle name="Linked Cell 15 2 4 2 4 2 2" xfId="17597" xr:uid="{00000000-0005-0000-0000-0000BD440000}"/>
    <cellStyle name="Linked Cell 15 2 4 2 4 3" xfId="17598" xr:uid="{00000000-0005-0000-0000-0000BE440000}"/>
    <cellStyle name="Linked Cell 15 2 4 2 5" xfId="17599" xr:uid="{00000000-0005-0000-0000-0000BF440000}"/>
    <cellStyle name="Linked Cell 15 2 4 2 5 2" xfId="17600" xr:uid="{00000000-0005-0000-0000-0000C0440000}"/>
    <cellStyle name="Linked Cell 15 2 4 2 5 2 2" xfId="17601" xr:uid="{00000000-0005-0000-0000-0000C1440000}"/>
    <cellStyle name="Linked Cell 15 2 4 2 5 3" xfId="17602" xr:uid="{00000000-0005-0000-0000-0000C2440000}"/>
    <cellStyle name="Linked Cell 15 2 4 2 6" xfId="17603" xr:uid="{00000000-0005-0000-0000-0000C3440000}"/>
    <cellStyle name="Linked Cell 15 2 4 2 6 2" xfId="17604" xr:uid="{00000000-0005-0000-0000-0000C4440000}"/>
    <cellStyle name="Linked Cell 15 2 4 2 6 2 2" xfId="17605" xr:uid="{00000000-0005-0000-0000-0000C5440000}"/>
    <cellStyle name="Linked Cell 15 2 4 2 6 3" xfId="17606" xr:uid="{00000000-0005-0000-0000-0000C6440000}"/>
    <cellStyle name="Linked Cell 15 2 4 2 7" xfId="17607" xr:uid="{00000000-0005-0000-0000-0000C7440000}"/>
    <cellStyle name="Linked Cell 15 2 4 2 7 2" xfId="17608" xr:uid="{00000000-0005-0000-0000-0000C8440000}"/>
    <cellStyle name="Linked Cell 15 2 4 2 7 2 2" xfId="17609" xr:uid="{00000000-0005-0000-0000-0000C9440000}"/>
    <cellStyle name="Linked Cell 15 2 4 2 7 3" xfId="17610" xr:uid="{00000000-0005-0000-0000-0000CA440000}"/>
    <cellStyle name="Linked Cell 15 2 4 2 8" xfId="17611" xr:uid="{00000000-0005-0000-0000-0000CB440000}"/>
    <cellStyle name="Linked Cell 15 2 4 2 8 2" xfId="17612" xr:uid="{00000000-0005-0000-0000-0000CC440000}"/>
    <cellStyle name="Linked Cell 15 2 4 2 8 2 2" xfId="17613" xr:uid="{00000000-0005-0000-0000-0000CD440000}"/>
    <cellStyle name="Linked Cell 15 2 4 2 8 3" xfId="17614" xr:uid="{00000000-0005-0000-0000-0000CE440000}"/>
    <cellStyle name="Linked Cell 15 2 4 2 9" xfId="17615" xr:uid="{00000000-0005-0000-0000-0000CF440000}"/>
    <cellStyle name="Linked Cell 15 2 4 2 9 2" xfId="17616" xr:uid="{00000000-0005-0000-0000-0000D0440000}"/>
    <cellStyle name="Linked Cell 15 2 4 2 9 2 2" xfId="17617" xr:uid="{00000000-0005-0000-0000-0000D1440000}"/>
    <cellStyle name="Linked Cell 15 2 4 2 9 3" xfId="17618" xr:uid="{00000000-0005-0000-0000-0000D2440000}"/>
    <cellStyle name="Linked Cell 15 2 4 3" xfId="17619" xr:uid="{00000000-0005-0000-0000-0000D3440000}"/>
    <cellStyle name="Linked Cell 15 2 4 3 2" xfId="17620" xr:uid="{00000000-0005-0000-0000-0000D4440000}"/>
    <cellStyle name="Linked Cell 15 2 4 3 2 2" xfId="17621" xr:uid="{00000000-0005-0000-0000-0000D5440000}"/>
    <cellStyle name="Linked Cell 15 2 4 3 3" xfId="17622" xr:uid="{00000000-0005-0000-0000-0000D6440000}"/>
    <cellStyle name="Linked Cell 15 2 4 4" xfId="17623" xr:uid="{00000000-0005-0000-0000-0000D7440000}"/>
    <cellStyle name="Linked Cell 15 2 4 4 2" xfId="17624" xr:uid="{00000000-0005-0000-0000-0000D8440000}"/>
    <cellStyle name="Linked Cell 15 2 4 4 2 2" xfId="17625" xr:uid="{00000000-0005-0000-0000-0000D9440000}"/>
    <cellStyle name="Linked Cell 15 2 4 4 3" xfId="17626" xr:uid="{00000000-0005-0000-0000-0000DA440000}"/>
    <cellStyle name="Linked Cell 15 2 4 5" xfId="17627" xr:uid="{00000000-0005-0000-0000-0000DB440000}"/>
    <cellStyle name="Linked Cell 15 2 4 5 2" xfId="17628" xr:uid="{00000000-0005-0000-0000-0000DC440000}"/>
    <cellStyle name="Linked Cell 15 2 4 5 2 2" xfId="17629" xr:uid="{00000000-0005-0000-0000-0000DD440000}"/>
    <cellStyle name="Linked Cell 15 2 4 5 3" xfId="17630" xr:uid="{00000000-0005-0000-0000-0000DE440000}"/>
    <cellStyle name="Linked Cell 15 2 4 6" xfId="17631" xr:uid="{00000000-0005-0000-0000-0000DF440000}"/>
    <cellStyle name="Linked Cell 15 2 4 6 2" xfId="17632" xr:uid="{00000000-0005-0000-0000-0000E0440000}"/>
    <cellStyle name="Linked Cell 15 2 4 6 2 2" xfId="17633" xr:uid="{00000000-0005-0000-0000-0000E1440000}"/>
    <cellStyle name="Linked Cell 15 2 4 6 3" xfId="17634" xr:uid="{00000000-0005-0000-0000-0000E2440000}"/>
    <cellStyle name="Linked Cell 15 2 4 7" xfId="17635" xr:uid="{00000000-0005-0000-0000-0000E3440000}"/>
    <cellStyle name="Linked Cell 15 2 4 7 2" xfId="17636" xr:uid="{00000000-0005-0000-0000-0000E4440000}"/>
    <cellStyle name="Linked Cell 15 2 4 7 2 2" xfId="17637" xr:uid="{00000000-0005-0000-0000-0000E5440000}"/>
    <cellStyle name="Linked Cell 15 2 4 7 3" xfId="17638" xr:uid="{00000000-0005-0000-0000-0000E6440000}"/>
    <cellStyle name="Linked Cell 15 2 4 8" xfId="17639" xr:uid="{00000000-0005-0000-0000-0000E7440000}"/>
    <cellStyle name="Linked Cell 15 2 4 8 2" xfId="17640" xr:uid="{00000000-0005-0000-0000-0000E8440000}"/>
    <cellStyle name="Linked Cell 15 2 4 8 2 2" xfId="17641" xr:uid="{00000000-0005-0000-0000-0000E9440000}"/>
    <cellStyle name="Linked Cell 15 2 4 8 3" xfId="17642" xr:uid="{00000000-0005-0000-0000-0000EA440000}"/>
    <cellStyle name="Linked Cell 15 2 4 9" xfId="17643" xr:uid="{00000000-0005-0000-0000-0000EB440000}"/>
    <cellStyle name="Linked Cell 15 2 4 9 2" xfId="17644" xr:uid="{00000000-0005-0000-0000-0000EC440000}"/>
    <cellStyle name="Linked Cell 15 2 4 9 2 2" xfId="17645" xr:uid="{00000000-0005-0000-0000-0000ED440000}"/>
    <cellStyle name="Linked Cell 15 2 4 9 3" xfId="17646" xr:uid="{00000000-0005-0000-0000-0000EE440000}"/>
    <cellStyle name="Linked Cell 15 2 5" xfId="17647" xr:uid="{00000000-0005-0000-0000-0000EF440000}"/>
    <cellStyle name="Linked Cell 15 2 5 10" xfId="17648" xr:uid="{00000000-0005-0000-0000-0000F0440000}"/>
    <cellStyle name="Linked Cell 15 2 5 10 2" xfId="17649" xr:uid="{00000000-0005-0000-0000-0000F1440000}"/>
    <cellStyle name="Linked Cell 15 2 5 11" xfId="17650" xr:uid="{00000000-0005-0000-0000-0000F2440000}"/>
    <cellStyle name="Linked Cell 15 2 5 2" xfId="17651" xr:uid="{00000000-0005-0000-0000-0000F3440000}"/>
    <cellStyle name="Linked Cell 15 2 5 2 2" xfId="17652" xr:uid="{00000000-0005-0000-0000-0000F4440000}"/>
    <cellStyle name="Linked Cell 15 2 5 2 2 2" xfId="17653" xr:uid="{00000000-0005-0000-0000-0000F5440000}"/>
    <cellStyle name="Linked Cell 15 2 5 2 3" xfId="17654" xr:uid="{00000000-0005-0000-0000-0000F6440000}"/>
    <cellStyle name="Linked Cell 15 2 5 3" xfId="17655" xr:uid="{00000000-0005-0000-0000-0000F7440000}"/>
    <cellStyle name="Linked Cell 15 2 5 3 2" xfId="17656" xr:uid="{00000000-0005-0000-0000-0000F8440000}"/>
    <cellStyle name="Linked Cell 15 2 5 3 2 2" xfId="17657" xr:uid="{00000000-0005-0000-0000-0000F9440000}"/>
    <cellStyle name="Linked Cell 15 2 5 3 3" xfId="17658" xr:uid="{00000000-0005-0000-0000-0000FA440000}"/>
    <cellStyle name="Linked Cell 15 2 5 4" xfId="17659" xr:uid="{00000000-0005-0000-0000-0000FB440000}"/>
    <cellStyle name="Linked Cell 15 2 5 4 2" xfId="17660" xr:uid="{00000000-0005-0000-0000-0000FC440000}"/>
    <cellStyle name="Linked Cell 15 2 5 4 2 2" xfId="17661" xr:uid="{00000000-0005-0000-0000-0000FD440000}"/>
    <cellStyle name="Linked Cell 15 2 5 4 3" xfId="17662" xr:uid="{00000000-0005-0000-0000-0000FE440000}"/>
    <cellStyle name="Linked Cell 15 2 5 5" xfId="17663" xr:uid="{00000000-0005-0000-0000-0000FF440000}"/>
    <cellStyle name="Linked Cell 15 2 5 5 2" xfId="17664" xr:uid="{00000000-0005-0000-0000-000000450000}"/>
    <cellStyle name="Linked Cell 15 2 5 5 2 2" xfId="17665" xr:uid="{00000000-0005-0000-0000-000001450000}"/>
    <cellStyle name="Linked Cell 15 2 5 5 3" xfId="17666" xr:uid="{00000000-0005-0000-0000-000002450000}"/>
    <cellStyle name="Linked Cell 15 2 5 6" xfId="17667" xr:uid="{00000000-0005-0000-0000-000003450000}"/>
    <cellStyle name="Linked Cell 15 2 5 6 2" xfId="17668" xr:uid="{00000000-0005-0000-0000-000004450000}"/>
    <cellStyle name="Linked Cell 15 2 5 6 2 2" xfId="17669" xr:uid="{00000000-0005-0000-0000-000005450000}"/>
    <cellStyle name="Linked Cell 15 2 5 6 3" xfId="17670" xr:uid="{00000000-0005-0000-0000-000006450000}"/>
    <cellStyle name="Linked Cell 15 2 5 7" xfId="17671" xr:uid="{00000000-0005-0000-0000-000007450000}"/>
    <cellStyle name="Linked Cell 15 2 5 7 2" xfId="17672" xr:uid="{00000000-0005-0000-0000-000008450000}"/>
    <cellStyle name="Linked Cell 15 2 5 7 2 2" xfId="17673" xr:uid="{00000000-0005-0000-0000-000009450000}"/>
    <cellStyle name="Linked Cell 15 2 5 7 3" xfId="17674" xr:uid="{00000000-0005-0000-0000-00000A450000}"/>
    <cellStyle name="Linked Cell 15 2 5 8" xfId="17675" xr:uid="{00000000-0005-0000-0000-00000B450000}"/>
    <cellStyle name="Linked Cell 15 2 5 8 2" xfId="17676" xr:uid="{00000000-0005-0000-0000-00000C450000}"/>
    <cellStyle name="Linked Cell 15 2 5 8 2 2" xfId="17677" xr:uid="{00000000-0005-0000-0000-00000D450000}"/>
    <cellStyle name="Linked Cell 15 2 5 8 3" xfId="17678" xr:uid="{00000000-0005-0000-0000-00000E450000}"/>
    <cellStyle name="Linked Cell 15 2 5 9" xfId="17679" xr:uid="{00000000-0005-0000-0000-00000F450000}"/>
    <cellStyle name="Linked Cell 15 2 5 9 2" xfId="17680" xr:uid="{00000000-0005-0000-0000-000010450000}"/>
    <cellStyle name="Linked Cell 15 2 5 9 2 2" xfId="17681" xr:uid="{00000000-0005-0000-0000-000011450000}"/>
    <cellStyle name="Linked Cell 15 2 5 9 3" xfId="17682" xr:uid="{00000000-0005-0000-0000-000012450000}"/>
    <cellStyle name="Linked Cell 15 2 6" xfId="17683" xr:uid="{00000000-0005-0000-0000-000013450000}"/>
    <cellStyle name="Linked Cell 15 2 6 2" xfId="17684" xr:uid="{00000000-0005-0000-0000-000014450000}"/>
    <cellStyle name="Linked Cell 15 2 6 2 2" xfId="17685" xr:uid="{00000000-0005-0000-0000-000015450000}"/>
    <cellStyle name="Linked Cell 15 2 6 3" xfId="17686" xr:uid="{00000000-0005-0000-0000-000016450000}"/>
    <cellStyle name="Linked Cell 15 2 7" xfId="17687" xr:uid="{00000000-0005-0000-0000-000017450000}"/>
    <cellStyle name="Linked Cell 15 2 7 2" xfId="17688" xr:uid="{00000000-0005-0000-0000-000018450000}"/>
    <cellStyle name="Linked Cell 15 2 7 2 2" xfId="17689" xr:uid="{00000000-0005-0000-0000-000019450000}"/>
    <cellStyle name="Linked Cell 15 2 7 3" xfId="17690" xr:uid="{00000000-0005-0000-0000-00001A450000}"/>
    <cellStyle name="Linked Cell 15 2 8" xfId="17691" xr:uid="{00000000-0005-0000-0000-00001B450000}"/>
    <cellStyle name="Linked Cell 15 2 8 2" xfId="17692" xr:uid="{00000000-0005-0000-0000-00001C450000}"/>
    <cellStyle name="Linked Cell 15 2 8 2 2" xfId="17693" xr:uid="{00000000-0005-0000-0000-00001D450000}"/>
    <cellStyle name="Linked Cell 15 2 8 3" xfId="17694" xr:uid="{00000000-0005-0000-0000-00001E450000}"/>
    <cellStyle name="Linked Cell 15 2 9" xfId="17695" xr:uid="{00000000-0005-0000-0000-00001F450000}"/>
    <cellStyle name="Linked Cell 15 2 9 2" xfId="17696" xr:uid="{00000000-0005-0000-0000-000020450000}"/>
    <cellStyle name="Linked Cell 15 2 9 2 2" xfId="17697" xr:uid="{00000000-0005-0000-0000-000021450000}"/>
    <cellStyle name="Linked Cell 15 2 9 3" xfId="17698" xr:uid="{00000000-0005-0000-0000-000022450000}"/>
    <cellStyle name="Linked Cell 15 3" xfId="17699" xr:uid="{00000000-0005-0000-0000-000023450000}"/>
    <cellStyle name="Linked Cell 15 3 10" xfId="17700" xr:uid="{00000000-0005-0000-0000-000024450000}"/>
    <cellStyle name="Linked Cell 15 3 10 2" xfId="17701" xr:uid="{00000000-0005-0000-0000-000025450000}"/>
    <cellStyle name="Linked Cell 15 3 10 2 2" xfId="17702" xr:uid="{00000000-0005-0000-0000-000026450000}"/>
    <cellStyle name="Linked Cell 15 3 10 3" xfId="17703" xr:uid="{00000000-0005-0000-0000-000027450000}"/>
    <cellStyle name="Linked Cell 15 3 11" xfId="17704" xr:uid="{00000000-0005-0000-0000-000028450000}"/>
    <cellStyle name="Linked Cell 15 3 11 2" xfId="17705" xr:uid="{00000000-0005-0000-0000-000029450000}"/>
    <cellStyle name="Linked Cell 15 3 11 2 2" xfId="17706" xr:uid="{00000000-0005-0000-0000-00002A450000}"/>
    <cellStyle name="Linked Cell 15 3 11 3" xfId="17707" xr:uid="{00000000-0005-0000-0000-00002B450000}"/>
    <cellStyle name="Linked Cell 15 3 12" xfId="17708" xr:uid="{00000000-0005-0000-0000-00002C450000}"/>
    <cellStyle name="Linked Cell 15 3 12 2" xfId="17709" xr:uid="{00000000-0005-0000-0000-00002D450000}"/>
    <cellStyle name="Linked Cell 15 3 12 2 2" xfId="17710" xr:uid="{00000000-0005-0000-0000-00002E450000}"/>
    <cellStyle name="Linked Cell 15 3 12 3" xfId="17711" xr:uid="{00000000-0005-0000-0000-00002F450000}"/>
    <cellStyle name="Linked Cell 15 3 13" xfId="17712" xr:uid="{00000000-0005-0000-0000-000030450000}"/>
    <cellStyle name="Linked Cell 15 3 13 2" xfId="17713" xr:uid="{00000000-0005-0000-0000-000031450000}"/>
    <cellStyle name="Linked Cell 15 3 14" xfId="17714" xr:uid="{00000000-0005-0000-0000-000032450000}"/>
    <cellStyle name="Linked Cell 15 3 2" xfId="17715" xr:uid="{00000000-0005-0000-0000-000033450000}"/>
    <cellStyle name="Linked Cell 15 3 2 10" xfId="17716" xr:uid="{00000000-0005-0000-0000-000034450000}"/>
    <cellStyle name="Linked Cell 15 3 2 10 2" xfId="17717" xr:uid="{00000000-0005-0000-0000-000035450000}"/>
    <cellStyle name="Linked Cell 15 3 2 10 2 2" xfId="17718" xr:uid="{00000000-0005-0000-0000-000036450000}"/>
    <cellStyle name="Linked Cell 15 3 2 10 3" xfId="17719" xr:uid="{00000000-0005-0000-0000-000037450000}"/>
    <cellStyle name="Linked Cell 15 3 2 11" xfId="17720" xr:uid="{00000000-0005-0000-0000-000038450000}"/>
    <cellStyle name="Linked Cell 15 3 2 11 2" xfId="17721" xr:uid="{00000000-0005-0000-0000-000039450000}"/>
    <cellStyle name="Linked Cell 15 3 2 11 2 2" xfId="17722" xr:uid="{00000000-0005-0000-0000-00003A450000}"/>
    <cellStyle name="Linked Cell 15 3 2 11 3" xfId="17723" xr:uid="{00000000-0005-0000-0000-00003B450000}"/>
    <cellStyle name="Linked Cell 15 3 2 12" xfId="17724" xr:uid="{00000000-0005-0000-0000-00003C450000}"/>
    <cellStyle name="Linked Cell 15 3 2 12 2" xfId="17725" xr:uid="{00000000-0005-0000-0000-00003D450000}"/>
    <cellStyle name="Linked Cell 15 3 2 13" xfId="17726" xr:uid="{00000000-0005-0000-0000-00003E450000}"/>
    <cellStyle name="Linked Cell 15 3 2 2" xfId="17727" xr:uid="{00000000-0005-0000-0000-00003F450000}"/>
    <cellStyle name="Linked Cell 15 3 2 2 10" xfId="17728" xr:uid="{00000000-0005-0000-0000-000040450000}"/>
    <cellStyle name="Linked Cell 15 3 2 2 10 2" xfId="17729" xr:uid="{00000000-0005-0000-0000-000041450000}"/>
    <cellStyle name="Linked Cell 15 3 2 2 10 2 2" xfId="17730" xr:uid="{00000000-0005-0000-0000-000042450000}"/>
    <cellStyle name="Linked Cell 15 3 2 2 10 3" xfId="17731" xr:uid="{00000000-0005-0000-0000-000043450000}"/>
    <cellStyle name="Linked Cell 15 3 2 2 11" xfId="17732" xr:uid="{00000000-0005-0000-0000-000044450000}"/>
    <cellStyle name="Linked Cell 15 3 2 2 11 2" xfId="17733" xr:uid="{00000000-0005-0000-0000-000045450000}"/>
    <cellStyle name="Linked Cell 15 3 2 2 12" xfId="17734" xr:uid="{00000000-0005-0000-0000-000046450000}"/>
    <cellStyle name="Linked Cell 15 3 2 2 2" xfId="17735" xr:uid="{00000000-0005-0000-0000-000047450000}"/>
    <cellStyle name="Linked Cell 15 3 2 2 2 2" xfId="17736" xr:uid="{00000000-0005-0000-0000-000048450000}"/>
    <cellStyle name="Linked Cell 15 3 2 2 2 2 2" xfId="17737" xr:uid="{00000000-0005-0000-0000-000049450000}"/>
    <cellStyle name="Linked Cell 15 3 2 2 2 3" xfId="17738" xr:uid="{00000000-0005-0000-0000-00004A450000}"/>
    <cellStyle name="Linked Cell 15 3 2 2 3" xfId="17739" xr:uid="{00000000-0005-0000-0000-00004B450000}"/>
    <cellStyle name="Linked Cell 15 3 2 2 3 2" xfId="17740" xr:uid="{00000000-0005-0000-0000-00004C450000}"/>
    <cellStyle name="Linked Cell 15 3 2 2 3 2 2" xfId="17741" xr:uid="{00000000-0005-0000-0000-00004D450000}"/>
    <cellStyle name="Linked Cell 15 3 2 2 3 3" xfId="17742" xr:uid="{00000000-0005-0000-0000-00004E450000}"/>
    <cellStyle name="Linked Cell 15 3 2 2 4" xfId="17743" xr:uid="{00000000-0005-0000-0000-00004F450000}"/>
    <cellStyle name="Linked Cell 15 3 2 2 4 2" xfId="17744" xr:uid="{00000000-0005-0000-0000-000050450000}"/>
    <cellStyle name="Linked Cell 15 3 2 2 4 2 2" xfId="17745" xr:uid="{00000000-0005-0000-0000-000051450000}"/>
    <cellStyle name="Linked Cell 15 3 2 2 4 3" xfId="17746" xr:uid="{00000000-0005-0000-0000-000052450000}"/>
    <cellStyle name="Linked Cell 15 3 2 2 5" xfId="17747" xr:uid="{00000000-0005-0000-0000-000053450000}"/>
    <cellStyle name="Linked Cell 15 3 2 2 5 2" xfId="17748" xr:uid="{00000000-0005-0000-0000-000054450000}"/>
    <cellStyle name="Linked Cell 15 3 2 2 5 2 2" xfId="17749" xr:uid="{00000000-0005-0000-0000-000055450000}"/>
    <cellStyle name="Linked Cell 15 3 2 2 5 3" xfId="17750" xr:uid="{00000000-0005-0000-0000-000056450000}"/>
    <cellStyle name="Linked Cell 15 3 2 2 6" xfId="17751" xr:uid="{00000000-0005-0000-0000-000057450000}"/>
    <cellStyle name="Linked Cell 15 3 2 2 6 2" xfId="17752" xr:uid="{00000000-0005-0000-0000-000058450000}"/>
    <cellStyle name="Linked Cell 15 3 2 2 6 2 2" xfId="17753" xr:uid="{00000000-0005-0000-0000-000059450000}"/>
    <cellStyle name="Linked Cell 15 3 2 2 6 3" xfId="17754" xr:uid="{00000000-0005-0000-0000-00005A450000}"/>
    <cellStyle name="Linked Cell 15 3 2 2 7" xfId="17755" xr:uid="{00000000-0005-0000-0000-00005B450000}"/>
    <cellStyle name="Linked Cell 15 3 2 2 7 2" xfId="17756" xr:uid="{00000000-0005-0000-0000-00005C450000}"/>
    <cellStyle name="Linked Cell 15 3 2 2 7 2 2" xfId="17757" xr:uid="{00000000-0005-0000-0000-00005D450000}"/>
    <cellStyle name="Linked Cell 15 3 2 2 7 3" xfId="17758" xr:uid="{00000000-0005-0000-0000-00005E450000}"/>
    <cellStyle name="Linked Cell 15 3 2 2 8" xfId="17759" xr:uid="{00000000-0005-0000-0000-00005F450000}"/>
    <cellStyle name="Linked Cell 15 3 2 2 8 2" xfId="17760" xr:uid="{00000000-0005-0000-0000-000060450000}"/>
    <cellStyle name="Linked Cell 15 3 2 2 8 2 2" xfId="17761" xr:uid="{00000000-0005-0000-0000-000061450000}"/>
    <cellStyle name="Linked Cell 15 3 2 2 8 3" xfId="17762" xr:uid="{00000000-0005-0000-0000-000062450000}"/>
    <cellStyle name="Linked Cell 15 3 2 2 9" xfId="17763" xr:uid="{00000000-0005-0000-0000-000063450000}"/>
    <cellStyle name="Linked Cell 15 3 2 2 9 2" xfId="17764" xr:uid="{00000000-0005-0000-0000-000064450000}"/>
    <cellStyle name="Linked Cell 15 3 2 2 9 2 2" xfId="17765" xr:uid="{00000000-0005-0000-0000-000065450000}"/>
    <cellStyle name="Linked Cell 15 3 2 2 9 3" xfId="17766" xr:uid="{00000000-0005-0000-0000-000066450000}"/>
    <cellStyle name="Linked Cell 15 3 2 3" xfId="17767" xr:uid="{00000000-0005-0000-0000-000067450000}"/>
    <cellStyle name="Linked Cell 15 3 2 3 10" xfId="17768" xr:uid="{00000000-0005-0000-0000-000068450000}"/>
    <cellStyle name="Linked Cell 15 3 2 3 10 2" xfId="17769" xr:uid="{00000000-0005-0000-0000-000069450000}"/>
    <cellStyle name="Linked Cell 15 3 2 3 11" xfId="17770" xr:uid="{00000000-0005-0000-0000-00006A450000}"/>
    <cellStyle name="Linked Cell 15 3 2 3 2" xfId="17771" xr:uid="{00000000-0005-0000-0000-00006B450000}"/>
    <cellStyle name="Linked Cell 15 3 2 3 2 2" xfId="17772" xr:uid="{00000000-0005-0000-0000-00006C450000}"/>
    <cellStyle name="Linked Cell 15 3 2 3 2 2 2" xfId="17773" xr:uid="{00000000-0005-0000-0000-00006D450000}"/>
    <cellStyle name="Linked Cell 15 3 2 3 2 3" xfId="17774" xr:uid="{00000000-0005-0000-0000-00006E450000}"/>
    <cellStyle name="Linked Cell 15 3 2 3 3" xfId="17775" xr:uid="{00000000-0005-0000-0000-00006F450000}"/>
    <cellStyle name="Linked Cell 15 3 2 3 3 2" xfId="17776" xr:uid="{00000000-0005-0000-0000-000070450000}"/>
    <cellStyle name="Linked Cell 15 3 2 3 3 2 2" xfId="17777" xr:uid="{00000000-0005-0000-0000-000071450000}"/>
    <cellStyle name="Linked Cell 15 3 2 3 3 3" xfId="17778" xr:uid="{00000000-0005-0000-0000-000072450000}"/>
    <cellStyle name="Linked Cell 15 3 2 3 4" xfId="17779" xr:uid="{00000000-0005-0000-0000-000073450000}"/>
    <cellStyle name="Linked Cell 15 3 2 3 4 2" xfId="17780" xr:uid="{00000000-0005-0000-0000-000074450000}"/>
    <cellStyle name="Linked Cell 15 3 2 3 4 2 2" xfId="17781" xr:uid="{00000000-0005-0000-0000-000075450000}"/>
    <cellStyle name="Linked Cell 15 3 2 3 4 3" xfId="17782" xr:uid="{00000000-0005-0000-0000-000076450000}"/>
    <cellStyle name="Linked Cell 15 3 2 3 5" xfId="17783" xr:uid="{00000000-0005-0000-0000-000077450000}"/>
    <cellStyle name="Linked Cell 15 3 2 3 5 2" xfId="17784" xr:uid="{00000000-0005-0000-0000-000078450000}"/>
    <cellStyle name="Linked Cell 15 3 2 3 5 2 2" xfId="17785" xr:uid="{00000000-0005-0000-0000-000079450000}"/>
    <cellStyle name="Linked Cell 15 3 2 3 5 3" xfId="17786" xr:uid="{00000000-0005-0000-0000-00007A450000}"/>
    <cellStyle name="Linked Cell 15 3 2 3 6" xfId="17787" xr:uid="{00000000-0005-0000-0000-00007B450000}"/>
    <cellStyle name="Linked Cell 15 3 2 3 6 2" xfId="17788" xr:uid="{00000000-0005-0000-0000-00007C450000}"/>
    <cellStyle name="Linked Cell 15 3 2 3 6 2 2" xfId="17789" xr:uid="{00000000-0005-0000-0000-00007D450000}"/>
    <cellStyle name="Linked Cell 15 3 2 3 6 3" xfId="17790" xr:uid="{00000000-0005-0000-0000-00007E450000}"/>
    <cellStyle name="Linked Cell 15 3 2 3 7" xfId="17791" xr:uid="{00000000-0005-0000-0000-00007F450000}"/>
    <cellStyle name="Linked Cell 15 3 2 3 7 2" xfId="17792" xr:uid="{00000000-0005-0000-0000-000080450000}"/>
    <cellStyle name="Linked Cell 15 3 2 3 7 2 2" xfId="17793" xr:uid="{00000000-0005-0000-0000-000081450000}"/>
    <cellStyle name="Linked Cell 15 3 2 3 7 3" xfId="17794" xr:uid="{00000000-0005-0000-0000-000082450000}"/>
    <cellStyle name="Linked Cell 15 3 2 3 8" xfId="17795" xr:uid="{00000000-0005-0000-0000-000083450000}"/>
    <cellStyle name="Linked Cell 15 3 2 3 8 2" xfId="17796" xr:uid="{00000000-0005-0000-0000-000084450000}"/>
    <cellStyle name="Linked Cell 15 3 2 3 8 2 2" xfId="17797" xr:uid="{00000000-0005-0000-0000-000085450000}"/>
    <cellStyle name="Linked Cell 15 3 2 3 8 3" xfId="17798" xr:uid="{00000000-0005-0000-0000-000086450000}"/>
    <cellStyle name="Linked Cell 15 3 2 3 9" xfId="17799" xr:uid="{00000000-0005-0000-0000-000087450000}"/>
    <cellStyle name="Linked Cell 15 3 2 3 9 2" xfId="17800" xr:uid="{00000000-0005-0000-0000-000088450000}"/>
    <cellStyle name="Linked Cell 15 3 2 3 9 2 2" xfId="17801" xr:uid="{00000000-0005-0000-0000-000089450000}"/>
    <cellStyle name="Linked Cell 15 3 2 3 9 3" xfId="17802" xr:uid="{00000000-0005-0000-0000-00008A450000}"/>
    <cellStyle name="Linked Cell 15 3 2 4" xfId="17803" xr:uid="{00000000-0005-0000-0000-00008B450000}"/>
    <cellStyle name="Linked Cell 15 3 2 4 2" xfId="17804" xr:uid="{00000000-0005-0000-0000-00008C450000}"/>
    <cellStyle name="Linked Cell 15 3 2 4 2 2" xfId="17805" xr:uid="{00000000-0005-0000-0000-00008D450000}"/>
    <cellStyle name="Linked Cell 15 3 2 4 3" xfId="17806" xr:uid="{00000000-0005-0000-0000-00008E450000}"/>
    <cellStyle name="Linked Cell 15 3 2 5" xfId="17807" xr:uid="{00000000-0005-0000-0000-00008F450000}"/>
    <cellStyle name="Linked Cell 15 3 2 5 2" xfId="17808" xr:uid="{00000000-0005-0000-0000-000090450000}"/>
    <cellStyle name="Linked Cell 15 3 2 5 2 2" xfId="17809" xr:uid="{00000000-0005-0000-0000-000091450000}"/>
    <cellStyle name="Linked Cell 15 3 2 5 3" xfId="17810" xr:uid="{00000000-0005-0000-0000-000092450000}"/>
    <cellStyle name="Linked Cell 15 3 2 6" xfId="17811" xr:uid="{00000000-0005-0000-0000-000093450000}"/>
    <cellStyle name="Linked Cell 15 3 2 6 2" xfId="17812" xr:uid="{00000000-0005-0000-0000-000094450000}"/>
    <cellStyle name="Linked Cell 15 3 2 6 2 2" xfId="17813" xr:uid="{00000000-0005-0000-0000-000095450000}"/>
    <cellStyle name="Linked Cell 15 3 2 6 3" xfId="17814" xr:uid="{00000000-0005-0000-0000-000096450000}"/>
    <cellStyle name="Linked Cell 15 3 2 7" xfId="17815" xr:uid="{00000000-0005-0000-0000-000097450000}"/>
    <cellStyle name="Linked Cell 15 3 2 7 2" xfId="17816" xr:uid="{00000000-0005-0000-0000-000098450000}"/>
    <cellStyle name="Linked Cell 15 3 2 7 2 2" xfId="17817" xr:uid="{00000000-0005-0000-0000-000099450000}"/>
    <cellStyle name="Linked Cell 15 3 2 7 3" xfId="17818" xr:uid="{00000000-0005-0000-0000-00009A450000}"/>
    <cellStyle name="Linked Cell 15 3 2 8" xfId="17819" xr:uid="{00000000-0005-0000-0000-00009B450000}"/>
    <cellStyle name="Linked Cell 15 3 2 8 2" xfId="17820" xr:uid="{00000000-0005-0000-0000-00009C450000}"/>
    <cellStyle name="Linked Cell 15 3 2 8 2 2" xfId="17821" xr:uid="{00000000-0005-0000-0000-00009D450000}"/>
    <cellStyle name="Linked Cell 15 3 2 8 3" xfId="17822" xr:uid="{00000000-0005-0000-0000-00009E450000}"/>
    <cellStyle name="Linked Cell 15 3 2 9" xfId="17823" xr:uid="{00000000-0005-0000-0000-00009F450000}"/>
    <cellStyle name="Linked Cell 15 3 2 9 2" xfId="17824" xr:uid="{00000000-0005-0000-0000-0000A0450000}"/>
    <cellStyle name="Linked Cell 15 3 2 9 2 2" xfId="17825" xr:uid="{00000000-0005-0000-0000-0000A1450000}"/>
    <cellStyle name="Linked Cell 15 3 2 9 3" xfId="17826" xr:uid="{00000000-0005-0000-0000-0000A2450000}"/>
    <cellStyle name="Linked Cell 15 3 3" xfId="17827" xr:uid="{00000000-0005-0000-0000-0000A3450000}"/>
    <cellStyle name="Linked Cell 15 3 3 10" xfId="17828" xr:uid="{00000000-0005-0000-0000-0000A4450000}"/>
    <cellStyle name="Linked Cell 15 3 3 10 2" xfId="17829" xr:uid="{00000000-0005-0000-0000-0000A5450000}"/>
    <cellStyle name="Linked Cell 15 3 3 10 2 2" xfId="17830" xr:uid="{00000000-0005-0000-0000-0000A6450000}"/>
    <cellStyle name="Linked Cell 15 3 3 10 3" xfId="17831" xr:uid="{00000000-0005-0000-0000-0000A7450000}"/>
    <cellStyle name="Linked Cell 15 3 3 11" xfId="17832" xr:uid="{00000000-0005-0000-0000-0000A8450000}"/>
    <cellStyle name="Linked Cell 15 3 3 11 2" xfId="17833" xr:uid="{00000000-0005-0000-0000-0000A9450000}"/>
    <cellStyle name="Linked Cell 15 3 3 12" xfId="17834" xr:uid="{00000000-0005-0000-0000-0000AA450000}"/>
    <cellStyle name="Linked Cell 15 3 3 2" xfId="17835" xr:uid="{00000000-0005-0000-0000-0000AB450000}"/>
    <cellStyle name="Linked Cell 15 3 3 2 10" xfId="17836" xr:uid="{00000000-0005-0000-0000-0000AC450000}"/>
    <cellStyle name="Linked Cell 15 3 3 2 10 2" xfId="17837" xr:uid="{00000000-0005-0000-0000-0000AD450000}"/>
    <cellStyle name="Linked Cell 15 3 3 2 11" xfId="17838" xr:uid="{00000000-0005-0000-0000-0000AE450000}"/>
    <cellStyle name="Linked Cell 15 3 3 2 2" xfId="17839" xr:uid="{00000000-0005-0000-0000-0000AF450000}"/>
    <cellStyle name="Linked Cell 15 3 3 2 2 2" xfId="17840" xr:uid="{00000000-0005-0000-0000-0000B0450000}"/>
    <cellStyle name="Linked Cell 15 3 3 2 2 2 2" xfId="17841" xr:uid="{00000000-0005-0000-0000-0000B1450000}"/>
    <cellStyle name="Linked Cell 15 3 3 2 2 3" xfId="17842" xr:uid="{00000000-0005-0000-0000-0000B2450000}"/>
    <cellStyle name="Linked Cell 15 3 3 2 3" xfId="17843" xr:uid="{00000000-0005-0000-0000-0000B3450000}"/>
    <cellStyle name="Linked Cell 15 3 3 2 3 2" xfId="17844" xr:uid="{00000000-0005-0000-0000-0000B4450000}"/>
    <cellStyle name="Linked Cell 15 3 3 2 3 2 2" xfId="17845" xr:uid="{00000000-0005-0000-0000-0000B5450000}"/>
    <cellStyle name="Linked Cell 15 3 3 2 3 3" xfId="17846" xr:uid="{00000000-0005-0000-0000-0000B6450000}"/>
    <cellStyle name="Linked Cell 15 3 3 2 4" xfId="17847" xr:uid="{00000000-0005-0000-0000-0000B7450000}"/>
    <cellStyle name="Linked Cell 15 3 3 2 4 2" xfId="17848" xr:uid="{00000000-0005-0000-0000-0000B8450000}"/>
    <cellStyle name="Linked Cell 15 3 3 2 4 2 2" xfId="17849" xr:uid="{00000000-0005-0000-0000-0000B9450000}"/>
    <cellStyle name="Linked Cell 15 3 3 2 4 3" xfId="17850" xr:uid="{00000000-0005-0000-0000-0000BA450000}"/>
    <cellStyle name="Linked Cell 15 3 3 2 5" xfId="17851" xr:uid="{00000000-0005-0000-0000-0000BB450000}"/>
    <cellStyle name="Linked Cell 15 3 3 2 5 2" xfId="17852" xr:uid="{00000000-0005-0000-0000-0000BC450000}"/>
    <cellStyle name="Linked Cell 15 3 3 2 5 2 2" xfId="17853" xr:uid="{00000000-0005-0000-0000-0000BD450000}"/>
    <cellStyle name="Linked Cell 15 3 3 2 5 3" xfId="17854" xr:uid="{00000000-0005-0000-0000-0000BE450000}"/>
    <cellStyle name="Linked Cell 15 3 3 2 6" xfId="17855" xr:uid="{00000000-0005-0000-0000-0000BF450000}"/>
    <cellStyle name="Linked Cell 15 3 3 2 6 2" xfId="17856" xr:uid="{00000000-0005-0000-0000-0000C0450000}"/>
    <cellStyle name="Linked Cell 15 3 3 2 6 2 2" xfId="17857" xr:uid="{00000000-0005-0000-0000-0000C1450000}"/>
    <cellStyle name="Linked Cell 15 3 3 2 6 3" xfId="17858" xr:uid="{00000000-0005-0000-0000-0000C2450000}"/>
    <cellStyle name="Linked Cell 15 3 3 2 7" xfId="17859" xr:uid="{00000000-0005-0000-0000-0000C3450000}"/>
    <cellStyle name="Linked Cell 15 3 3 2 7 2" xfId="17860" xr:uid="{00000000-0005-0000-0000-0000C4450000}"/>
    <cellStyle name="Linked Cell 15 3 3 2 7 2 2" xfId="17861" xr:uid="{00000000-0005-0000-0000-0000C5450000}"/>
    <cellStyle name="Linked Cell 15 3 3 2 7 3" xfId="17862" xr:uid="{00000000-0005-0000-0000-0000C6450000}"/>
    <cellStyle name="Linked Cell 15 3 3 2 8" xfId="17863" xr:uid="{00000000-0005-0000-0000-0000C7450000}"/>
    <cellStyle name="Linked Cell 15 3 3 2 8 2" xfId="17864" xr:uid="{00000000-0005-0000-0000-0000C8450000}"/>
    <cellStyle name="Linked Cell 15 3 3 2 8 2 2" xfId="17865" xr:uid="{00000000-0005-0000-0000-0000C9450000}"/>
    <cellStyle name="Linked Cell 15 3 3 2 8 3" xfId="17866" xr:uid="{00000000-0005-0000-0000-0000CA450000}"/>
    <cellStyle name="Linked Cell 15 3 3 2 9" xfId="17867" xr:uid="{00000000-0005-0000-0000-0000CB450000}"/>
    <cellStyle name="Linked Cell 15 3 3 2 9 2" xfId="17868" xr:uid="{00000000-0005-0000-0000-0000CC450000}"/>
    <cellStyle name="Linked Cell 15 3 3 2 9 2 2" xfId="17869" xr:uid="{00000000-0005-0000-0000-0000CD450000}"/>
    <cellStyle name="Linked Cell 15 3 3 2 9 3" xfId="17870" xr:uid="{00000000-0005-0000-0000-0000CE450000}"/>
    <cellStyle name="Linked Cell 15 3 3 3" xfId="17871" xr:uid="{00000000-0005-0000-0000-0000CF450000}"/>
    <cellStyle name="Linked Cell 15 3 3 3 2" xfId="17872" xr:uid="{00000000-0005-0000-0000-0000D0450000}"/>
    <cellStyle name="Linked Cell 15 3 3 3 2 2" xfId="17873" xr:uid="{00000000-0005-0000-0000-0000D1450000}"/>
    <cellStyle name="Linked Cell 15 3 3 3 3" xfId="17874" xr:uid="{00000000-0005-0000-0000-0000D2450000}"/>
    <cellStyle name="Linked Cell 15 3 3 4" xfId="17875" xr:uid="{00000000-0005-0000-0000-0000D3450000}"/>
    <cellStyle name="Linked Cell 15 3 3 4 2" xfId="17876" xr:uid="{00000000-0005-0000-0000-0000D4450000}"/>
    <cellStyle name="Linked Cell 15 3 3 4 2 2" xfId="17877" xr:uid="{00000000-0005-0000-0000-0000D5450000}"/>
    <cellStyle name="Linked Cell 15 3 3 4 3" xfId="17878" xr:uid="{00000000-0005-0000-0000-0000D6450000}"/>
    <cellStyle name="Linked Cell 15 3 3 5" xfId="17879" xr:uid="{00000000-0005-0000-0000-0000D7450000}"/>
    <cellStyle name="Linked Cell 15 3 3 5 2" xfId="17880" xr:uid="{00000000-0005-0000-0000-0000D8450000}"/>
    <cellStyle name="Linked Cell 15 3 3 5 2 2" xfId="17881" xr:uid="{00000000-0005-0000-0000-0000D9450000}"/>
    <cellStyle name="Linked Cell 15 3 3 5 3" xfId="17882" xr:uid="{00000000-0005-0000-0000-0000DA450000}"/>
    <cellStyle name="Linked Cell 15 3 3 6" xfId="17883" xr:uid="{00000000-0005-0000-0000-0000DB450000}"/>
    <cellStyle name="Linked Cell 15 3 3 6 2" xfId="17884" xr:uid="{00000000-0005-0000-0000-0000DC450000}"/>
    <cellStyle name="Linked Cell 15 3 3 6 2 2" xfId="17885" xr:uid="{00000000-0005-0000-0000-0000DD450000}"/>
    <cellStyle name="Linked Cell 15 3 3 6 3" xfId="17886" xr:uid="{00000000-0005-0000-0000-0000DE450000}"/>
    <cellStyle name="Linked Cell 15 3 3 7" xfId="17887" xr:uid="{00000000-0005-0000-0000-0000DF450000}"/>
    <cellStyle name="Linked Cell 15 3 3 7 2" xfId="17888" xr:uid="{00000000-0005-0000-0000-0000E0450000}"/>
    <cellStyle name="Linked Cell 15 3 3 7 2 2" xfId="17889" xr:uid="{00000000-0005-0000-0000-0000E1450000}"/>
    <cellStyle name="Linked Cell 15 3 3 7 3" xfId="17890" xr:uid="{00000000-0005-0000-0000-0000E2450000}"/>
    <cellStyle name="Linked Cell 15 3 3 8" xfId="17891" xr:uid="{00000000-0005-0000-0000-0000E3450000}"/>
    <cellStyle name="Linked Cell 15 3 3 8 2" xfId="17892" xr:uid="{00000000-0005-0000-0000-0000E4450000}"/>
    <cellStyle name="Linked Cell 15 3 3 8 2 2" xfId="17893" xr:uid="{00000000-0005-0000-0000-0000E5450000}"/>
    <cellStyle name="Linked Cell 15 3 3 8 3" xfId="17894" xr:uid="{00000000-0005-0000-0000-0000E6450000}"/>
    <cellStyle name="Linked Cell 15 3 3 9" xfId="17895" xr:uid="{00000000-0005-0000-0000-0000E7450000}"/>
    <cellStyle name="Linked Cell 15 3 3 9 2" xfId="17896" xr:uid="{00000000-0005-0000-0000-0000E8450000}"/>
    <cellStyle name="Linked Cell 15 3 3 9 2 2" xfId="17897" xr:uid="{00000000-0005-0000-0000-0000E9450000}"/>
    <cellStyle name="Linked Cell 15 3 3 9 3" xfId="17898" xr:uid="{00000000-0005-0000-0000-0000EA450000}"/>
    <cellStyle name="Linked Cell 15 3 4" xfId="17899" xr:uid="{00000000-0005-0000-0000-0000EB450000}"/>
    <cellStyle name="Linked Cell 15 3 4 10" xfId="17900" xr:uid="{00000000-0005-0000-0000-0000EC450000}"/>
    <cellStyle name="Linked Cell 15 3 4 10 2" xfId="17901" xr:uid="{00000000-0005-0000-0000-0000ED450000}"/>
    <cellStyle name="Linked Cell 15 3 4 11" xfId="17902" xr:uid="{00000000-0005-0000-0000-0000EE450000}"/>
    <cellStyle name="Linked Cell 15 3 4 2" xfId="17903" xr:uid="{00000000-0005-0000-0000-0000EF450000}"/>
    <cellStyle name="Linked Cell 15 3 4 2 2" xfId="17904" xr:uid="{00000000-0005-0000-0000-0000F0450000}"/>
    <cellStyle name="Linked Cell 15 3 4 2 2 2" xfId="17905" xr:uid="{00000000-0005-0000-0000-0000F1450000}"/>
    <cellStyle name="Linked Cell 15 3 4 2 3" xfId="17906" xr:uid="{00000000-0005-0000-0000-0000F2450000}"/>
    <cellStyle name="Linked Cell 15 3 4 3" xfId="17907" xr:uid="{00000000-0005-0000-0000-0000F3450000}"/>
    <cellStyle name="Linked Cell 15 3 4 3 2" xfId="17908" xr:uid="{00000000-0005-0000-0000-0000F4450000}"/>
    <cellStyle name="Linked Cell 15 3 4 3 2 2" xfId="17909" xr:uid="{00000000-0005-0000-0000-0000F5450000}"/>
    <cellStyle name="Linked Cell 15 3 4 3 3" xfId="17910" xr:uid="{00000000-0005-0000-0000-0000F6450000}"/>
    <cellStyle name="Linked Cell 15 3 4 4" xfId="17911" xr:uid="{00000000-0005-0000-0000-0000F7450000}"/>
    <cellStyle name="Linked Cell 15 3 4 4 2" xfId="17912" xr:uid="{00000000-0005-0000-0000-0000F8450000}"/>
    <cellStyle name="Linked Cell 15 3 4 4 2 2" xfId="17913" xr:uid="{00000000-0005-0000-0000-0000F9450000}"/>
    <cellStyle name="Linked Cell 15 3 4 4 3" xfId="17914" xr:uid="{00000000-0005-0000-0000-0000FA450000}"/>
    <cellStyle name="Linked Cell 15 3 4 5" xfId="17915" xr:uid="{00000000-0005-0000-0000-0000FB450000}"/>
    <cellStyle name="Linked Cell 15 3 4 5 2" xfId="17916" xr:uid="{00000000-0005-0000-0000-0000FC450000}"/>
    <cellStyle name="Linked Cell 15 3 4 5 2 2" xfId="17917" xr:uid="{00000000-0005-0000-0000-0000FD450000}"/>
    <cellStyle name="Linked Cell 15 3 4 5 3" xfId="17918" xr:uid="{00000000-0005-0000-0000-0000FE450000}"/>
    <cellStyle name="Linked Cell 15 3 4 6" xfId="17919" xr:uid="{00000000-0005-0000-0000-0000FF450000}"/>
    <cellStyle name="Linked Cell 15 3 4 6 2" xfId="17920" xr:uid="{00000000-0005-0000-0000-000000460000}"/>
    <cellStyle name="Linked Cell 15 3 4 6 2 2" xfId="17921" xr:uid="{00000000-0005-0000-0000-000001460000}"/>
    <cellStyle name="Linked Cell 15 3 4 6 3" xfId="17922" xr:uid="{00000000-0005-0000-0000-000002460000}"/>
    <cellStyle name="Linked Cell 15 3 4 7" xfId="17923" xr:uid="{00000000-0005-0000-0000-000003460000}"/>
    <cellStyle name="Linked Cell 15 3 4 7 2" xfId="17924" xr:uid="{00000000-0005-0000-0000-000004460000}"/>
    <cellStyle name="Linked Cell 15 3 4 7 2 2" xfId="17925" xr:uid="{00000000-0005-0000-0000-000005460000}"/>
    <cellStyle name="Linked Cell 15 3 4 7 3" xfId="17926" xr:uid="{00000000-0005-0000-0000-000006460000}"/>
    <cellStyle name="Linked Cell 15 3 4 8" xfId="17927" xr:uid="{00000000-0005-0000-0000-000007460000}"/>
    <cellStyle name="Linked Cell 15 3 4 8 2" xfId="17928" xr:uid="{00000000-0005-0000-0000-000008460000}"/>
    <cellStyle name="Linked Cell 15 3 4 8 2 2" xfId="17929" xr:uid="{00000000-0005-0000-0000-000009460000}"/>
    <cellStyle name="Linked Cell 15 3 4 8 3" xfId="17930" xr:uid="{00000000-0005-0000-0000-00000A460000}"/>
    <cellStyle name="Linked Cell 15 3 4 9" xfId="17931" xr:uid="{00000000-0005-0000-0000-00000B460000}"/>
    <cellStyle name="Linked Cell 15 3 4 9 2" xfId="17932" xr:uid="{00000000-0005-0000-0000-00000C460000}"/>
    <cellStyle name="Linked Cell 15 3 4 9 2 2" xfId="17933" xr:uid="{00000000-0005-0000-0000-00000D460000}"/>
    <cellStyle name="Linked Cell 15 3 4 9 3" xfId="17934" xr:uid="{00000000-0005-0000-0000-00000E460000}"/>
    <cellStyle name="Linked Cell 15 3 5" xfId="17935" xr:uid="{00000000-0005-0000-0000-00000F460000}"/>
    <cellStyle name="Linked Cell 15 3 5 2" xfId="17936" xr:uid="{00000000-0005-0000-0000-000010460000}"/>
    <cellStyle name="Linked Cell 15 3 5 2 2" xfId="17937" xr:uid="{00000000-0005-0000-0000-000011460000}"/>
    <cellStyle name="Linked Cell 15 3 5 3" xfId="17938" xr:uid="{00000000-0005-0000-0000-000012460000}"/>
    <cellStyle name="Linked Cell 15 3 6" xfId="17939" xr:uid="{00000000-0005-0000-0000-000013460000}"/>
    <cellStyle name="Linked Cell 15 3 6 2" xfId="17940" xr:uid="{00000000-0005-0000-0000-000014460000}"/>
    <cellStyle name="Linked Cell 15 3 6 2 2" xfId="17941" xr:uid="{00000000-0005-0000-0000-000015460000}"/>
    <cellStyle name="Linked Cell 15 3 6 3" xfId="17942" xr:uid="{00000000-0005-0000-0000-000016460000}"/>
    <cellStyle name="Linked Cell 15 3 7" xfId="17943" xr:uid="{00000000-0005-0000-0000-000017460000}"/>
    <cellStyle name="Linked Cell 15 3 7 2" xfId="17944" xr:uid="{00000000-0005-0000-0000-000018460000}"/>
    <cellStyle name="Linked Cell 15 3 7 2 2" xfId="17945" xr:uid="{00000000-0005-0000-0000-000019460000}"/>
    <cellStyle name="Linked Cell 15 3 7 3" xfId="17946" xr:uid="{00000000-0005-0000-0000-00001A460000}"/>
    <cellStyle name="Linked Cell 15 3 8" xfId="17947" xr:uid="{00000000-0005-0000-0000-00001B460000}"/>
    <cellStyle name="Linked Cell 15 3 8 2" xfId="17948" xr:uid="{00000000-0005-0000-0000-00001C460000}"/>
    <cellStyle name="Linked Cell 15 3 8 2 2" xfId="17949" xr:uid="{00000000-0005-0000-0000-00001D460000}"/>
    <cellStyle name="Linked Cell 15 3 8 3" xfId="17950" xr:uid="{00000000-0005-0000-0000-00001E460000}"/>
    <cellStyle name="Linked Cell 15 3 9" xfId="17951" xr:uid="{00000000-0005-0000-0000-00001F460000}"/>
    <cellStyle name="Linked Cell 15 3 9 2" xfId="17952" xr:uid="{00000000-0005-0000-0000-000020460000}"/>
    <cellStyle name="Linked Cell 15 3 9 2 2" xfId="17953" xr:uid="{00000000-0005-0000-0000-000021460000}"/>
    <cellStyle name="Linked Cell 15 3 9 3" xfId="17954" xr:uid="{00000000-0005-0000-0000-000022460000}"/>
    <cellStyle name="Linked Cell 15 4" xfId="17955" xr:uid="{00000000-0005-0000-0000-000023460000}"/>
    <cellStyle name="Linked Cell 15 4 10" xfId="17956" xr:uid="{00000000-0005-0000-0000-000024460000}"/>
    <cellStyle name="Linked Cell 15 4 10 2" xfId="17957" xr:uid="{00000000-0005-0000-0000-000025460000}"/>
    <cellStyle name="Linked Cell 15 4 10 2 2" xfId="17958" xr:uid="{00000000-0005-0000-0000-000026460000}"/>
    <cellStyle name="Linked Cell 15 4 10 3" xfId="17959" xr:uid="{00000000-0005-0000-0000-000027460000}"/>
    <cellStyle name="Linked Cell 15 4 11" xfId="17960" xr:uid="{00000000-0005-0000-0000-000028460000}"/>
    <cellStyle name="Linked Cell 15 4 11 2" xfId="17961" xr:uid="{00000000-0005-0000-0000-000029460000}"/>
    <cellStyle name="Linked Cell 15 4 11 2 2" xfId="17962" xr:uid="{00000000-0005-0000-0000-00002A460000}"/>
    <cellStyle name="Linked Cell 15 4 11 3" xfId="17963" xr:uid="{00000000-0005-0000-0000-00002B460000}"/>
    <cellStyle name="Linked Cell 15 4 12" xfId="17964" xr:uid="{00000000-0005-0000-0000-00002C460000}"/>
    <cellStyle name="Linked Cell 15 4 12 2" xfId="17965" xr:uid="{00000000-0005-0000-0000-00002D460000}"/>
    <cellStyle name="Linked Cell 15 4 13" xfId="17966" xr:uid="{00000000-0005-0000-0000-00002E460000}"/>
    <cellStyle name="Linked Cell 15 4 2" xfId="17967" xr:uid="{00000000-0005-0000-0000-00002F460000}"/>
    <cellStyle name="Linked Cell 15 4 2 10" xfId="17968" xr:uid="{00000000-0005-0000-0000-000030460000}"/>
    <cellStyle name="Linked Cell 15 4 2 10 2" xfId="17969" xr:uid="{00000000-0005-0000-0000-000031460000}"/>
    <cellStyle name="Linked Cell 15 4 2 10 2 2" xfId="17970" xr:uid="{00000000-0005-0000-0000-000032460000}"/>
    <cellStyle name="Linked Cell 15 4 2 10 3" xfId="17971" xr:uid="{00000000-0005-0000-0000-000033460000}"/>
    <cellStyle name="Linked Cell 15 4 2 11" xfId="17972" xr:uid="{00000000-0005-0000-0000-000034460000}"/>
    <cellStyle name="Linked Cell 15 4 2 11 2" xfId="17973" xr:uid="{00000000-0005-0000-0000-000035460000}"/>
    <cellStyle name="Linked Cell 15 4 2 12" xfId="17974" xr:uid="{00000000-0005-0000-0000-000036460000}"/>
    <cellStyle name="Linked Cell 15 4 2 2" xfId="17975" xr:uid="{00000000-0005-0000-0000-000037460000}"/>
    <cellStyle name="Linked Cell 15 4 2 2 2" xfId="17976" xr:uid="{00000000-0005-0000-0000-000038460000}"/>
    <cellStyle name="Linked Cell 15 4 2 2 2 2" xfId="17977" xr:uid="{00000000-0005-0000-0000-000039460000}"/>
    <cellStyle name="Linked Cell 15 4 2 2 3" xfId="17978" xr:uid="{00000000-0005-0000-0000-00003A460000}"/>
    <cellStyle name="Linked Cell 15 4 2 3" xfId="17979" xr:uid="{00000000-0005-0000-0000-00003B460000}"/>
    <cellStyle name="Linked Cell 15 4 2 3 2" xfId="17980" xr:uid="{00000000-0005-0000-0000-00003C460000}"/>
    <cellStyle name="Linked Cell 15 4 2 3 2 2" xfId="17981" xr:uid="{00000000-0005-0000-0000-00003D460000}"/>
    <cellStyle name="Linked Cell 15 4 2 3 3" xfId="17982" xr:uid="{00000000-0005-0000-0000-00003E460000}"/>
    <cellStyle name="Linked Cell 15 4 2 4" xfId="17983" xr:uid="{00000000-0005-0000-0000-00003F460000}"/>
    <cellStyle name="Linked Cell 15 4 2 4 2" xfId="17984" xr:uid="{00000000-0005-0000-0000-000040460000}"/>
    <cellStyle name="Linked Cell 15 4 2 4 2 2" xfId="17985" xr:uid="{00000000-0005-0000-0000-000041460000}"/>
    <cellStyle name="Linked Cell 15 4 2 4 3" xfId="17986" xr:uid="{00000000-0005-0000-0000-000042460000}"/>
    <cellStyle name="Linked Cell 15 4 2 5" xfId="17987" xr:uid="{00000000-0005-0000-0000-000043460000}"/>
    <cellStyle name="Linked Cell 15 4 2 5 2" xfId="17988" xr:uid="{00000000-0005-0000-0000-000044460000}"/>
    <cellStyle name="Linked Cell 15 4 2 5 2 2" xfId="17989" xr:uid="{00000000-0005-0000-0000-000045460000}"/>
    <cellStyle name="Linked Cell 15 4 2 5 3" xfId="17990" xr:uid="{00000000-0005-0000-0000-000046460000}"/>
    <cellStyle name="Linked Cell 15 4 2 6" xfId="17991" xr:uid="{00000000-0005-0000-0000-000047460000}"/>
    <cellStyle name="Linked Cell 15 4 2 6 2" xfId="17992" xr:uid="{00000000-0005-0000-0000-000048460000}"/>
    <cellStyle name="Linked Cell 15 4 2 6 2 2" xfId="17993" xr:uid="{00000000-0005-0000-0000-000049460000}"/>
    <cellStyle name="Linked Cell 15 4 2 6 3" xfId="17994" xr:uid="{00000000-0005-0000-0000-00004A460000}"/>
    <cellStyle name="Linked Cell 15 4 2 7" xfId="17995" xr:uid="{00000000-0005-0000-0000-00004B460000}"/>
    <cellStyle name="Linked Cell 15 4 2 7 2" xfId="17996" xr:uid="{00000000-0005-0000-0000-00004C460000}"/>
    <cellStyle name="Linked Cell 15 4 2 7 2 2" xfId="17997" xr:uid="{00000000-0005-0000-0000-00004D460000}"/>
    <cellStyle name="Linked Cell 15 4 2 7 3" xfId="17998" xr:uid="{00000000-0005-0000-0000-00004E460000}"/>
    <cellStyle name="Linked Cell 15 4 2 8" xfId="17999" xr:uid="{00000000-0005-0000-0000-00004F460000}"/>
    <cellStyle name="Linked Cell 15 4 2 8 2" xfId="18000" xr:uid="{00000000-0005-0000-0000-000050460000}"/>
    <cellStyle name="Linked Cell 15 4 2 8 2 2" xfId="18001" xr:uid="{00000000-0005-0000-0000-000051460000}"/>
    <cellStyle name="Linked Cell 15 4 2 8 3" xfId="18002" xr:uid="{00000000-0005-0000-0000-000052460000}"/>
    <cellStyle name="Linked Cell 15 4 2 9" xfId="18003" xr:uid="{00000000-0005-0000-0000-000053460000}"/>
    <cellStyle name="Linked Cell 15 4 2 9 2" xfId="18004" xr:uid="{00000000-0005-0000-0000-000054460000}"/>
    <cellStyle name="Linked Cell 15 4 2 9 2 2" xfId="18005" xr:uid="{00000000-0005-0000-0000-000055460000}"/>
    <cellStyle name="Linked Cell 15 4 2 9 3" xfId="18006" xr:uid="{00000000-0005-0000-0000-000056460000}"/>
    <cellStyle name="Linked Cell 15 4 3" xfId="18007" xr:uid="{00000000-0005-0000-0000-000057460000}"/>
    <cellStyle name="Linked Cell 15 4 3 10" xfId="18008" xr:uid="{00000000-0005-0000-0000-000058460000}"/>
    <cellStyle name="Linked Cell 15 4 3 10 2" xfId="18009" xr:uid="{00000000-0005-0000-0000-000059460000}"/>
    <cellStyle name="Linked Cell 15 4 3 11" xfId="18010" xr:uid="{00000000-0005-0000-0000-00005A460000}"/>
    <cellStyle name="Linked Cell 15 4 3 2" xfId="18011" xr:uid="{00000000-0005-0000-0000-00005B460000}"/>
    <cellStyle name="Linked Cell 15 4 3 2 2" xfId="18012" xr:uid="{00000000-0005-0000-0000-00005C460000}"/>
    <cellStyle name="Linked Cell 15 4 3 2 2 2" xfId="18013" xr:uid="{00000000-0005-0000-0000-00005D460000}"/>
    <cellStyle name="Linked Cell 15 4 3 2 3" xfId="18014" xr:uid="{00000000-0005-0000-0000-00005E460000}"/>
    <cellStyle name="Linked Cell 15 4 3 3" xfId="18015" xr:uid="{00000000-0005-0000-0000-00005F460000}"/>
    <cellStyle name="Linked Cell 15 4 3 3 2" xfId="18016" xr:uid="{00000000-0005-0000-0000-000060460000}"/>
    <cellStyle name="Linked Cell 15 4 3 3 2 2" xfId="18017" xr:uid="{00000000-0005-0000-0000-000061460000}"/>
    <cellStyle name="Linked Cell 15 4 3 3 3" xfId="18018" xr:uid="{00000000-0005-0000-0000-000062460000}"/>
    <cellStyle name="Linked Cell 15 4 3 4" xfId="18019" xr:uid="{00000000-0005-0000-0000-000063460000}"/>
    <cellStyle name="Linked Cell 15 4 3 4 2" xfId="18020" xr:uid="{00000000-0005-0000-0000-000064460000}"/>
    <cellStyle name="Linked Cell 15 4 3 4 2 2" xfId="18021" xr:uid="{00000000-0005-0000-0000-000065460000}"/>
    <cellStyle name="Linked Cell 15 4 3 4 3" xfId="18022" xr:uid="{00000000-0005-0000-0000-000066460000}"/>
    <cellStyle name="Linked Cell 15 4 3 5" xfId="18023" xr:uid="{00000000-0005-0000-0000-000067460000}"/>
    <cellStyle name="Linked Cell 15 4 3 5 2" xfId="18024" xr:uid="{00000000-0005-0000-0000-000068460000}"/>
    <cellStyle name="Linked Cell 15 4 3 5 2 2" xfId="18025" xr:uid="{00000000-0005-0000-0000-000069460000}"/>
    <cellStyle name="Linked Cell 15 4 3 5 3" xfId="18026" xr:uid="{00000000-0005-0000-0000-00006A460000}"/>
    <cellStyle name="Linked Cell 15 4 3 6" xfId="18027" xr:uid="{00000000-0005-0000-0000-00006B460000}"/>
    <cellStyle name="Linked Cell 15 4 3 6 2" xfId="18028" xr:uid="{00000000-0005-0000-0000-00006C460000}"/>
    <cellStyle name="Linked Cell 15 4 3 6 2 2" xfId="18029" xr:uid="{00000000-0005-0000-0000-00006D460000}"/>
    <cellStyle name="Linked Cell 15 4 3 6 3" xfId="18030" xr:uid="{00000000-0005-0000-0000-00006E460000}"/>
    <cellStyle name="Linked Cell 15 4 3 7" xfId="18031" xr:uid="{00000000-0005-0000-0000-00006F460000}"/>
    <cellStyle name="Linked Cell 15 4 3 7 2" xfId="18032" xr:uid="{00000000-0005-0000-0000-000070460000}"/>
    <cellStyle name="Linked Cell 15 4 3 7 2 2" xfId="18033" xr:uid="{00000000-0005-0000-0000-000071460000}"/>
    <cellStyle name="Linked Cell 15 4 3 7 3" xfId="18034" xr:uid="{00000000-0005-0000-0000-000072460000}"/>
    <cellStyle name="Linked Cell 15 4 3 8" xfId="18035" xr:uid="{00000000-0005-0000-0000-000073460000}"/>
    <cellStyle name="Linked Cell 15 4 3 8 2" xfId="18036" xr:uid="{00000000-0005-0000-0000-000074460000}"/>
    <cellStyle name="Linked Cell 15 4 3 8 2 2" xfId="18037" xr:uid="{00000000-0005-0000-0000-000075460000}"/>
    <cellStyle name="Linked Cell 15 4 3 8 3" xfId="18038" xr:uid="{00000000-0005-0000-0000-000076460000}"/>
    <cellStyle name="Linked Cell 15 4 3 9" xfId="18039" xr:uid="{00000000-0005-0000-0000-000077460000}"/>
    <cellStyle name="Linked Cell 15 4 3 9 2" xfId="18040" xr:uid="{00000000-0005-0000-0000-000078460000}"/>
    <cellStyle name="Linked Cell 15 4 3 9 2 2" xfId="18041" xr:uid="{00000000-0005-0000-0000-000079460000}"/>
    <cellStyle name="Linked Cell 15 4 3 9 3" xfId="18042" xr:uid="{00000000-0005-0000-0000-00007A460000}"/>
    <cellStyle name="Linked Cell 15 4 4" xfId="18043" xr:uid="{00000000-0005-0000-0000-00007B460000}"/>
    <cellStyle name="Linked Cell 15 4 4 2" xfId="18044" xr:uid="{00000000-0005-0000-0000-00007C460000}"/>
    <cellStyle name="Linked Cell 15 4 4 2 2" xfId="18045" xr:uid="{00000000-0005-0000-0000-00007D460000}"/>
    <cellStyle name="Linked Cell 15 4 4 3" xfId="18046" xr:uid="{00000000-0005-0000-0000-00007E460000}"/>
    <cellStyle name="Linked Cell 15 4 5" xfId="18047" xr:uid="{00000000-0005-0000-0000-00007F460000}"/>
    <cellStyle name="Linked Cell 15 4 5 2" xfId="18048" xr:uid="{00000000-0005-0000-0000-000080460000}"/>
    <cellStyle name="Linked Cell 15 4 5 2 2" xfId="18049" xr:uid="{00000000-0005-0000-0000-000081460000}"/>
    <cellStyle name="Linked Cell 15 4 5 3" xfId="18050" xr:uid="{00000000-0005-0000-0000-000082460000}"/>
    <cellStyle name="Linked Cell 15 4 6" xfId="18051" xr:uid="{00000000-0005-0000-0000-000083460000}"/>
    <cellStyle name="Linked Cell 15 4 6 2" xfId="18052" xr:uid="{00000000-0005-0000-0000-000084460000}"/>
    <cellStyle name="Linked Cell 15 4 6 2 2" xfId="18053" xr:uid="{00000000-0005-0000-0000-000085460000}"/>
    <cellStyle name="Linked Cell 15 4 6 3" xfId="18054" xr:uid="{00000000-0005-0000-0000-000086460000}"/>
    <cellStyle name="Linked Cell 15 4 7" xfId="18055" xr:uid="{00000000-0005-0000-0000-000087460000}"/>
    <cellStyle name="Linked Cell 15 4 7 2" xfId="18056" xr:uid="{00000000-0005-0000-0000-000088460000}"/>
    <cellStyle name="Linked Cell 15 4 7 2 2" xfId="18057" xr:uid="{00000000-0005-0000-0000-000089460000}"/>
    <cellStyle name="Linked Cell 15 4 7 3" xfId="18058" xr:uid="{00000000-0005-0000-0000-00008A460000}"/>
    <cellStyle name="Linked Cell 15 4 8" xfId="18059" xr:uid="{00000000-0005-0000-0000-00008B460000}"/>
    <cellStyle name="Linked Cell 15 4 8 2" xfId="18060" xr:uid="{00000000-0005-0000-0000-00008C460000}"/>
    <cellStyle name="Linked Cell 15 4 8 2 2" xfId="18061" xr:uid="{00000000-0005-0000-0000-00008D460000}"/>
    <cellStyle name="Linked Cell 15 4 8 3" xfId="18062" xr:uid="{00000000-0005-0000-0000-00008E460000}"/>
    <cellStyle name="Linked Cell 15 4 9" xfId="18063" xr:uid="{00000000-0005-0000-0000-00008F460000}"/>
    <cellStyle name="Linked Cell 15 4 9 2" xfId="18064" xr:uid="{00000000-0005-0000-0000-000090460000}"/>
    <cellStyle name="Linked Cell 15 4 9 2 2" xfId="18065" xr:uid="{00000000-0005-0000-0000-000091460000}"/>
    <cellStyle name="Linked Cell 15 4 9 3" xfId="18066" xr:uid="{00000000-0005-0000-0000-000092460000}"/>
    <cellStyle name="Linked Cell 16" xfId="18067" xr:uid="{00000000-0005-0000-0000-000093460000}"/>
    <cellStyle name="Linked Cell 16 2" xfId="18068" xr:uid="{00000000-0005-0000-0000-000094460000}"/>
    <cellStyle name="Linked Cell 16 2 10" xfId="18069" xr:uid="{00000000-0005-0000-0000-000095460000}"/>
    <cellStyle name="Linked Cell 16 2 10 2" xfId="18070" xr:uid="{00000000-0005-0000-0000-000096460000}"/>
    <cellStyle name="Linked Cell 16 2 10 2 2" xfId="18071" xr:uid="{00000000-0005-0000-0000-000097460000}"/>
    <cellStyle name="Linked Cell 16 2 10 3" xfId="18072" xr:uid="{00000000-0005-0000-0000-000098460000}"/>
    <cellStyle name="Linked Cell 16 2 11" xfId="18073" xr:uid="{00000000-0005-0000-0000-000099460000}"/>
    <cellStyle name="Linked Cell 16 2 11 2" xfId="18074" xr:uid="{00000000-0005-0000-0000-00009A460000}"/>
    <cellStyle name="Linked Cell 16 2 11 2 2" xfId="18075" xr:uid="{00000000-0005-0000-0000-00009B460000}"/>
    <cellStyle name="Linked Cell 16 2 11 3" xfId="18076" xr:uid="{00000000-0005-0000-0000-00009C460000}"/>
    <cellStyle name="Linked Cell 16 2 12" xfId="18077" xr:uid="{00000000-0005-0000-0000-00009D460000}"/>
    <cellStyle name="Linked Cell 16 2 12 2" xfId="18078" xr:uid="{00000000-0005-0000-0000-00009E460000}"/>
    <cellStyle name="Linked Cell 16 2 12 2 2" xfId="18079" xr:uid="{00000000-0005-0000-0000-00009F460000}"/>
    <cellStyle name="Linked Cell 16 2 12 3" xfId="18080" xr:uid="{00000000-0005-0000-0000-0000A0460000}"/>
    <cellStyle name="Linked Cell 16 2 13" xfId="18081" xr:uid="{00000000-0005-0000-0000-0000A1460000}"/>
    <cellStyle name="Linked Cell 16 2 13 2" xfId="18082" xr:uid="{00000000-0005-0000-0000-0000A2460000}"/>
    <cellStyle name="Linked Cell 16 2 13 2 2" xfId="18083" xr:uid="{00000000-0005-0000-0000-0000A3460000}"/>
    <cellStyle name="Linked Cell 16 2 13 3" xfId="18084" xr:uid="{00000000-0005-0000-0000-0000A4460000}"/>
    <cellStyle name="Linked Cell 16 2 14" xfId="18085" xr:uid="{00000000-0005-0000-0000-0000A5460000}"/>
    <cellStyle name="Linked Cell 16 2 14 2" xfId="18086" xr:uid="{00000000-0005-0000-0000-0000A6460000}"/>
    <cellStyle name="Linked Cell 16 2 15" xfId="18087" xr:uid="{00000000-0005-0000-0000-0000A7460000}"/>
    <cellStyle name="Linked Cell 16 2 2" xfId="18088" xr:uid="{00000000-0005-0000-0000-0000A8460000}"/>
    <cellStyle name="Linked Cell 16 2 2 10" xfId="18089" xr:uid="{00000000-0005-0000-0000-0000A9460000}"/>
    <cellStyle name="Linked Cell 16 2 2 10 2" xfId="18090" xr:uid="{00000000-0005-0000-0000-0000AA460000}"/>
    <cellStyle name="Linked Cell 16 2 2 10 2 2" xfId="18091" xr:uid="{00000000-0005-0000-0000-0000AB460000}"/>
    <cellStyle name="Linked Cell 16 2 2 10 3" xfId="18092" xr:uid="{00000000-0005-0000-0000-0000AC460000}"/>
    <cellStyle name="Linked Cell 16 2 2 11" xfId="18093" xr:uid="{00000000-0005-0000-0000-0000AD460000}"/>
    <cellStyle name="Linked Cell 16 2 2 11 2" xfId="18094" xr:uid="{00000000-0005-0000-0000-0000AE460000}"/>
    <cellStyle name="Linked Cell 16 2 2 11 2 2" xfId="18095" xr:uid="{00000000-0005-0000-0000-0000AF460000}"/>
    <cellStyle name="Linked Cell 16 2 2 11 3" xfId="18096" xr:uid="{00000000-0005-0000-0000-0000B0460000}"/>
    <cellStyle name="Linked Cell 16 2 2 12" xfId="18097" xr:uid="{00000000-0005-0000-0000-0000B1460000}"/>
    <cellStyle name="Linked Cell 16 2 2 12 2" xfId="18098" xr:uid="{00000000-0005-0000-0000-0000B2460000}"/>
    <cellStyle name="Linked Cell 16 2 2 12 2 2" xfId="18099" xr:uid="{00000000-0005-0000-0000-0000B3460000}"/>
    <cellStyle name="Linked Cell 16 2 2 12 3" xfId="18100" xr:uid="{00000000-0005-0000-0000-0000B4460000}"/>
    <cellStyle name="Linked Cell 16 2 2 13" xfId="18101" xr:uid="{00000000-0005-0000-0000-0000B5460000}"/>
    <cellStyle name="Linked Cell 16 2 2 13 2" xfId="18102" xr:uid="{00000000-0005-0000-0000-0000B6460000}"/>
    <cellStyle name="Linked Cell 16 2 2 14" xfId="18103" xr:uid="{00000000-0005-0000-0000-0000B7460000}"/>
    <cellStyle name="Linked Cell 16 2 2 2" xfId="18104" xr:uid="{00000000-0005-0000-0000-0000B8460000}"/>
    <cellStyle name="Linked Cell 16 2 2 2 10" xfId="18105" xr:uid="{00000000-0005-0000-0000-0000B9460000}"/>
    <cellStyle name="Linked Cell 16 2 2 2 10 2" xfId="18106" xr:uid="{00000000-0005-0000-0000-0000BA460000}"/>
    <cellStyle name="Linked Cell 16 2 2 2 10 2 2" xfId="18107" xr:uid="{00000000-0005-0000-0000-0000BB460000}"/>
    <cellStyle name="Linked Cell 16 2 2 2 10 3" xfId="18108" xr:uid="{00000000-0005-0000-0000-0000BC460000}"/>
    <cellStyle name="Linked Cell 16 2 2 2 11" xfId="18109" xr:uid="{00000000-0005-0000-0000-0000BD460000}"/>
    <cellStyle name="Linked Cell 16 2 2 2 11 2" xfId="18110" xr:uid="{00000000-0005-0000-0000-0000BE460000}"/>
    <cellStyle name="Linked Cell 16 2 2 2 11 2 2" xfId="18111" xr:uid="{00000000-0005-0000-0000-0000BF460000}"/>
    <cellStyle name="Linked Cell 16 2 2 2 11 3" xfId="18112" xr:uid="{00000000-0005-0000-0000-0000C0460000}"/>
    <cellStyle name="Linked Cell 16 2 2 2 12" xfId="18113" xr:uid="{00000000-0005-0000-0000-0000C1460000}"/>
    <cellStyle name="Linked Cell 16 2 2 2 12 2" xfId="18114" xr:uid="{00000000-0005-0000-0000-0000C2460000}"/>
    <cellStyle name="Linked Cell 16 2 2 2 13" xfId="18115" xr:uid="{00000000-0005-0000-0000-0000C3460000}"/>
    <cellStyle name="Linked Cell 16 2 2 2 2" xfId="18116" xr:uid="{00000000-0005-0000-0000-0000C4460000}"/>
    <cellStyle name="Linked Cell 16 2 2 2 2 10" xfId="18117" xr:uid="{00000000-0005-0000-0000-0000C5460000}"/>
    <cellStyle name="Linked Cell 16 2 2 2 2 10 2" xfId="18118" xr:uid="{00000000-0005-0000-0000-0000C6460000}"/>
    <cellStyle name="Linked Cell 16 2 2 2 2 10 2 2" xfId="18119" xr:uid="{00000000-0005-0000-0000-0000C7460000}"/>
    <cellStyle name="Linked Cell 16 2 2 2 2 10 3" xfId="18120" xr:uid="{00000000-0005-0000-0000-0000C8460000}"/>
    <cellStyle name="Linked Cell 16 2 2 2 2 11" xfId="18121" xr:uid="{00000000-0005-0000-0000-0000C9460000}"/>
    <cellStyle name="Linked Cell 16 2 2 2 2 11 2" xfId="18122" xr:uid="{00000000-0005-0000-0000-0000CA460000}"/>
    <cellStyle name="Linked Cell 16 2 2 2 2 12" xfId="18123" xr:uid="{00000000-0005-0000-0000-0000CB460000}"/>
    <cellStyle name="Linked Cell 16 2 2 2 2 2" xfId="18124" xr:uid="{00000000-0005-0000-0000-0000CC460000}"/>
    <cellStyle name="Linked Cell 16 2 2 2 2 2 2" xfId="18125" xr:uid="{00000000-0005-0000-0000-0000CD460000}"/>
    <cellStyle name="Linked Cell 16 2 2 2 2 2 2 2" xfId="18126" xr:uid="{00000000-0005-0000-0000-0000CE460000}"/>
    <cellStyle name="Linked Cell 16 2 2 2 2 2 3" xfId="18127" xr:uid="{00000000-0005-0000-0000-0000CF460000}"/>
    <cellStyle name="Linked Cell 16 2 2 2 2 3" xfId="18128" xr:uid="{00000000-0005-0000-0000-0000D0460000}"/>
    <cellStyle name="Linked Cell 16 2 2 2 2 3 2" xfId="18129" xr:uid="{00000000-0005-0000-0000-0000D1460000}"/>
    <cellStyle name="Linked Cell 16 2 2 2 2 3 2 2" xfId="18130" xr:uid="{00000000-0005-0000-0000-0000D2460000}"/>
    <cellStyle name="Linked Cell 16 2 2 2 2 3 3" xfId="18131" xr:uid="{00000000-0005-0000-0000-0000D3460000}"/>
    <cellStyle name="Linked Cell 16 2 2 2 2 4" xfId="18132" xr:uid="{00000000-0005-0000-0000-0000D4460000}"/>
    <cellStyle name="Linked Cell 16 2 2 2 2 4 2" xfId="18133" xr:uid="{00000000-0005-0000-0000-0000D5460000}"/>
    <cellStyle name="Linked Cell 16 2 2 2 2 4 2 2" xfId="18134" xr:uid="{00000000-0005-0000-0000-0000D6460000}"/>
    <cellStyle name="Linked Cell 16 2 2 2 2 4 3" xfId="18135" xr:uid="{00000000-0005-0000-0000-0000D7460000}"/>
    <cellStyle name="Linked Cell 16 2 2 2 2 5" xfId="18136" xr:uid="{00000000-0005-0000-0000-0000D8460000}"/>
    <cellStyle name="Linked Cell 16 2 2 2 2 5 2" xfId="18137" xr:uid="{00000000-0005-0000-0000-0000D9460000}"/>
    <cellStyle name="Linked Cell 16 2 2 2 2 5 2 2" xfId="18138" xr:uid="{00000000-0005-0000-0000-0000DA460000}"/>
    <cellStyle name="Linked Cell 16 2 2 2 2 5 3" xfId="18139" xr:uid="{00000000-0005-0000-0000-0000DB460000}"/>
    <cellStyle name="Linked Cell 16 2 2 2 2 6" xfId="18140" xr:uid="{00000000-0005-0000-0000-0000DC460000}"/>
    <cellStyle name="Linked Cell 16 2 2 2 2 6 2" xfId="18141" xr:uid="{00000000-0005-0000-0000-0000DD460000}"/>
    <cellStyle name="Linked Cell 16 2 2 2 2 6 2 2" xfId="18142" xr:uid="{00000000-0005-0000-0000-0000DE460000}"/>
    <cellStyle name="Linked Cell 16 2 2 2 2 6 3" xfId="18143" xr:uid="{00000000-0005-0000-0000-0000DF460000}"/>
    <cellStyle name="Linked Cell 16 2 2 2 2 7" xfId="18144" xr:uid="{00000000-0005-0000-0000-0000E0460000}"/>
    <cellStyle name="Linked Cell 16 2 2 2 2 7 2" xfId="18145" xr:uid="{00000000-0005-0000-0000-0000E1460000}"/>
    <cellStyle name="Linked Cell 16 2 2 2 2 7 2 2" xfId="18146" xr:uid="{00000000-0005-0000-0000-0000E2460000}"/>
    <cellStyle name="Linked Cell 16 2 2 2 2 7 3" xfId="18147" xr:uid="{00000000-0005-0000-0000-0000E3460000}"/>
    <cellStyle name="Linked Cell 16 2 2 2 2 8" xfId="18148" xr:uid="{00000000-0005-0000-0000-0000E4460000}"/>
    <cellStyle name="Linked Cell 16 2 2 2 2 8 2" xfId="18149" xr:uid="{00000000-0005-0000-0000-0000E5460000}"/>
    <cellStyle name="Linked Cell 16 2 2 2 2 8 2 2" xfId="18150" xr:uid="{00000000-0005-0000-0000-0000E6460000}"/>
    <cellStyle name="Linked Cell 16 2 2 2 2 8 3" xfId="18151" xr:uid="{00000000-0005-0000-0000-0000E7460000}"/>
    <cellStyle name="Linked Cell 16 2 2 2 2 9" xfId="18152" xr:uid="{00000000-0005-0000-0000-0000E8460000}"/>
    <cellStyle name="Linked Cell 16 2 2 2 2 9 2" xfId="18153" xr:uid="{00000000-0005-0000-0000-0000E9460000}"/>
    <cellStyle name="Linked Cell 16 2 2 2 2 9 2 2" xfId="18154" xr:uid="{00000000-0005-0000-0000-0000EA460000}"/>
    <cellStyle name="Linked Cell 16 2 2 2 2 9 3" xfId="18155" xr:uid="{00000000-0005-0000-0000-0000EB460000}"/>
    <cellStyle name="Linked Cell 16 2 2 2 3" xfId="18156" xr:uid="{00000000-0005-0000-0000-0000EC460000}"/>
    <cellStyle name="Linked Cell 16 2 2 2 3 10" xfId="18157" xr:uid="{00000000-0005-0000-0000-0000ED460000}"/>
    <cellStyle name="Linked Cell 16 2 2 2 3 10 2" xfId="18158" xr:uid="{00000000-0005-0000-0000-0000EE460000}"/>
    <cellStyle name="Linked Cell 16 2 2 2 3 11" xfId="18159" xr:uid="{00000000-0005-0000-0000-0000EF460000}"/>
    <cellStyle name="Linked Cell 16 2 2 2 3 2" xfId="18160" xr:uid="{00000000-0005-0000-0000-0000F0460000}"/>
    <cellStyle name="Linked Cell 16 2 2 2 3 2 2" xfId="18161" xr:uid="{00000000-0005-0000-0000-0000F1460000}"/>
    <cellStyle name="Linked Cell 16 2 2 2 3 2 2 2" xfId="18162" xr:uid="{00000000-0005-0000-0000-0000F2460000}"/>
    <cellStyle name="Linked Cell 16 2 2 2 3 2 3" xfId="18163" xr:uid="{00000000-0005-0000-0000-0000F3460000}"/>
    <cellStyle name="Linked Cell 16 2 2 2 3 3" xfId="18164" xr:uid="{00000000-0005-0000-0000-0000F4460000}"/>
    <cellStyle name="Linked Cell 16 2 2 2 3 3 2" xfId="18165" xr:uid="{00000000-0005-0000-0000-0000F5460000}"/>
    <cellStyle name="Linked Cell 16 2 2 2 3 3 2 2" xfId="18166" xr:uid="{00000000-0005-0000-0000-0000F6460000}"/>
    <cellStyle name="Linked Cell 16 2 2 2 3 3 3" xfId="18167" xr:uid="{00000000-0005-0000-0000-0000F7460000}"/>
    <cellStyle name="Linked Cell 16 2 2 2 3 4" xfId="18168" xr:uid="{00000000-0005-0000-0000-0000F8460000}"/>
    <cellStyle name="Linked Cell 16 2 2 2 3 4 2" xfId="18169" xr:uid="{00000000-0005-0000-0000-0000F9460000}"/>
    <cellStyle name="Linked Cell 16 2 2 2 3 4 2 2" xfId="18170" xr:uid="{00000000-0005-0000-0000-0000FA460000}"/>
    <cellStyle name="Linked Cell 16 2 2 2 3 4 3" xfId="18171" xr:uid="{00000000-0005-0000-0000-0000FB460000}"/>
    <cellStyle name="Linked Cell 16 2 2 2 3 5" xfId="18172" xr:uid="{00000000-0005-0000-0000-0000FC460000}"/>
    <cellStyle name="Linked Cell 16 2 2 2 3 5 2" xfId="18173" xr:uid="{00000000-0005-0000-0000-0000FD460000}"/>
    <cellStyle name="Linked Cell 16 2 2 2 3 5 2 2" xfId="18174" xr:uid="{00000000-0005-0000-0000-0000FE460000}"/>
    <cellStyle name="Linked Cell 16 2 2 2 3 5 3" xfId="18175" xr:uid="{00000000-0005-0000-0000-0000FF460000}"/>
    <cellStyle name="Linked Cell 16 2 2 2 3 6" xfId="18176" xr:uid="{00000000-0005-0000-0000-000000470000}"/>
    <cellStyle name="Linked Cell 16 2 2 2 3 6 2" xfId="18177" xr:uid="{00000000-0005-0000-0000-000001470000}"/>
    <cellStyle name="Linked Cell 16 2 2 2 3 6 2 2" xfId="18178" xr:uid="{00000000-0005-0000-0000-000002470000}"/>
    <cellStyle name="Linked Cell 16 2 2 2 3 6 3" xfId="18179" xr:uid="{00000000-0005-0000-0000-000003470000}"/>
    <cellStyle name="Linked Cell 16 2 2 2 3 7" xfId="18180" xr:uid="{00000000-0005-0000-0000-000004470000}"/>
    <cellStyle name="Linked Cell 16 2 2 2 3 7 2" xfId="18181" xr:uid="{00000000-0005-0000-0000-000005470000}"/>
    <cellStyle name="Linked Cell 16 2 2 2 3 7 2 2" xfId="18182" xr:uid="{00000000-0005-0000-0000-000006470000}"/>
    <cellStyle name="Linked Cell 16 2 2 2 3 7 3" xfId="18183" xr:uid="{00000000-0005-0000-0000-000007470000}"/>
    <cellStyle name="Linked Cell 16 2 2 2 3 8" xfId="18184" xr:uid="{00000000-0005-0000-0000-000008470000}"/>
    <cellStyle name="Linked Cell 16 2 2 2 3 8 2" xfId="18185" xr:uid="{00000000-0005-0000-0000-000009470000}"/>
    <cellStyle name="Linked Cell 16 2 2 2 3 8 2 2" xfId="18186" xr:uid="{00000000-0005-0000-0000-00000A470000}"/>
    <cellStyle name="Linked Cell 16 2 2 2 3 8 3" xfId="18187" xr:uid="{00000000-0005-0000-0000-00000B470000}"/>
    <cellStyle name="Linked Cell 16 2 2 2 3 9" xfId="18188" xr:uid="{00000000-0005-0000-0000-00000C470000}"/>
    <cellStyle name="Linked Cell 16 2 2 2 3 9 2" xfId="18189" xr:uid="{00000000-0005-0000-0000-00000D470000}"/>
    <cellStyle name="Linked Cell 16 2 2 2 3 9 2 2" xfId="18190" xr:uid="{00000000-0005-0000-0000-00000E470000}"/>
    <cellStyle name="Linked Cell 16 2 2 2 3 9 3" xfId="18191" xr:uid="{00000000-0005-0000-0000-00000F470000}"/>
    <cellStyle name="Linked Cell 16 2 2 2 4" xfId="18192" xr:uid="{00000000-0005-0000-0000-000010470000}"/>
    <cellStyle name="Linked Cell 16 2 2 2 4 2" xfId="18193" xr:uid="{00000000-0005-0000-0000-000011470000}"/>
    <cellStyle name="Linked Cell 16 2 2 2 4 2 2" xfId="18194" xr:uid="{00000000-0005-0000-0000-000012470000}"/>
    <cellStyle name="Linked Cell 16 2 2 2 4 3" xfId="18195" xr:uid="{00000000-0005-0000-0000-000013470000}"/>
    <cellStyle name="Linked Cell 16 2 2 2 5" xfId="18196" xr:uid="{00000000-0005-0000-0000-000014470000}"/>
    <cellStyle name="Linked Cell 16 2 2 2 5 2" xfId="18197" xr:uid="{00000000-0005-0000-0000-000015470000}"/>
    <cellStyle name="Linked Cell 16 2 2 2 5 2 2" xfId="18198" xr:uid="{00000000-0005-0000-0000-000016470000}"/>
    <cellStyle name="Linked Cell 16 2 2 2 5 3" xfId="18199" xr:uid="{00000000-0005-0000-0000-000017470000}"/>
    <cellStyle name="Linked Cell 16 2 2 2 6" xfId="18200" xr:uid="{00000000-0005-0000-0000-000018470000}"/>
    <cellStyle name="Linked Cell 16 2 2 2 6 2" xfId="18201" xr:uid="{00000000-0005-0000-0000-000019470000}"/>
    <cellStyle name="Linked Cell 16 2 2 2 6 2 2" xfId="18202" xr:uid="{00000000-0005-0000-0000-00001A470000}"/>
    <cellStyle name="Linked Cell 16 2 2 2 6 3" xfId="18203" xr:uid="{00000000-0005-0000-0000-00001B470000}"/>
    <cellStyle name="Linked Cell 16 2 2 2 7" xfId="18204" xr:uid="{00000000-0005-0000-0000-00001C470000}"/>
    <cellStyle name="Linked Cell 16 2 2 2 7 2" xfId="18205" xr:uid="{00000000-0005-0000-0000-00001D470000}"/>
    <cellStyle name="Linked Cell 16 2 2 2 7 2 2" xfId="18206" xr:uid="{00000000-0005-0000-0000-00001E470000}"/>
    <cellStyle name="Linked Cell 16 2 2 2 7 3" xfId="18207" xr:uid="{00000000-0005-0000-0000-00001F470000}"/>
    <cellStyle name="Linked Cell 16 2 2 2 8" xfId="18208" xr:uid="{00000000-0005-0000-0000-000020470000}"/>
    <cellStyle name="Linked Cell 16 2 2 2 8 2" xfId="18209" xr:uid="{00000000-0005-0000-0000-000021470000}"/>
    <cellStyle name="Linked Cell 16 2 2 2 8 2 2" xfId="18210" xr:uid="{00000000-0005-0000-0000-000022470000}"/>
    <cellStyle name="Linked Cell 16 2 2 2 8 3" xfId="18211" xr:uid="{00000000-0005-0000-0000-000023470000}"/>
    <cellStyle name="Linked Cell 16 2 2 2 9" xfId="18212" xr:uid="{00000000-0005-0000-0000-000024470000}"/>
    <cellStyle name="Linked Cell 16 2 2 2 9 2" xfId="18213" xr:uid="{00000000-0005-0000-0000-000025470000}"/>
    <cellStyle name="Linked Cell 16 2 2 2 9 2 2" xfId="18214" xr:uid="{00000000-0005-0000-0000-000026470000}"/>
    <cellStyle name="Linked Cell 16 2 2 2 9 3" xfId="18215" xr:uid="{00000000-0005-0000-0000-000027470000}"/>
    <cellStyle name="Linked Cell 16 2 2 3" xfId="18216" xr:uid="{00000000-0005-0000-0000-000028470000}"/>
    <cellStyle name="Linked Cell 16 2 2 3 10" xfId="18217" xr:uid="{00000000-0005-0000-0000-000029470000}"/>
    <cellStyle name="Linked Cell 16 2 2 3 10 2" xfId="18218" xr:uid="{00000000-0005-0000-0000-00002A470000}"/>
    <cellStyle name="Linked Cell 16 2 2 3 10 2 2" xfId="18219" xr:uid="{00000000-0005-0000-0000-00002B470000}"/>
    <cellStyle name="Linked Cell 16 2 2 3 10 3" xfId="18220" xr:uid="{00000000-0005-0000-0000-00002C470000}"/>
    <cellStyle name="Linked Cell 16 2 2 3 11" xfId="18221" xr:uid="{00000000-0005-0000-0000-00002D470000}"/>
    <cellStyle name="Linked Cell 16 2 2 3 11 2" xfId="18222" xr:uid="{00000000-0005-0000-0000-00002E470000}"/>
    <cellStyle name="Linked Cell 16 2 2 3 12" xfId="18223" xr:uid="{00000000-0005-0000-0000-00002F470000}"/>
    <cellStyle name="Linked Cell 16 2 2 3 2" xfId="18224" xr:uid="{00000000-0005-0000-0000-000030470000}"/>
    <cellStyle name="Linked Cell 16 2 2 3 2 10" xfId="18225" xr:uid="{00000000-0005-0000-0000-000031470000}"/>
    <cellStyle name="Linked Cell 16 2 2 3 2 10 2" xfId="18226" xr:uid="{00000000-0005-0000-0000-000032470000}"/>
    <cellStyle name="Linked Cell 16 2 2 3 2 11" xfId="18227" xr:uid="{00000000-0005-0000-0000-000033470000}"/>
    <cellStyle name="Linked Cell 16 2 2 3 2 2" xfId="18228" xr:uid="{00000000-0005-0000-0000-000034470000}"/>
    <cellStyle name="Linked Cell 16 2 2 3 2 2 2" xfId="18229" xr:uid="{00000000-0005-0000-0000-000035470000}"/>
    <cellStyle name="Linked Cell 16 2 2 3 2 2 2 2" xfId="18230" xr:uid="{00000000-0005-0000-0000-000036470000}"/>
    <cellStyle name="Linked Cell 16 2 2 3 2 2 3" xfId="18231" xr:uid="{00000000-0005-0000-0000-000037470000}"/>
    <cellStyle name="Linked Cell 16 2 2 3 2 3" xfId="18232" xr:uid="{00000000-0005-0000-0000-000038470000}"/>
    <cellStyle name="Linked Cell 16 2 2 3 2 3 2" xfId="18233" xr:uid="{00000000-0005-0000-0000-000039470000}"/>
    <cellStyle name="Linked Cell 16 2 2 3 2 3 2 2" xfId="18234" xr:uid="{00000000-0005-0000-0000-00003A470000}"/>
    <cellStyle name="Linked Cell 16 2 2 3 2 3 3" xfId="18235" xr:uid="{00000000-0005-0000-0000-00003B470000}"/>
    <cellStyle name="Linked Cell 16 2 2 3 2 4" xfId="18236" xr:uid="{00000000-0005-0000-0000-00003C470000}"/>
    <cellStyle name="Linked Cell 16 2 2 3 2 4 2" xfId="18237" xr:uid="{00000000-0005-0000-0000-00003D470000}"/>
    <cellStyle name="Linked Cell 16 2 2 3 2 4 2 2" xfId="18238" xr:uid="{00000000-0005-0000-0000-00003E470000}"/>
    <cellStyle name="Linked Cell 16 2 2 3 2 4 3" xfId="18239" xr:uid="{00000000-0005-0000-0000-00003F470000}"/>
    <cellStyle name="Linked Cell 16 2 2 3 2 5" xfId="18240" xr:uid="{00000000-0005-0000-0000-000040470000}"/>
    <cellStyle name="Linked Cell 16 2 2 3 2 5 2" xfId="18241" xr:uid="{00000000-0005-0000-0000-000041470000}"/>
    <cellStyle name="Linked Cell 16 2 2 3 2 5 2 2" xfId="18242" xr:uid="{00000000-0005-0000-0000-000042470000}"/>
    <cellStyle name="Linked Cell 16 2 2 3 2 5 3" xfId="18243" xr:uid="{00000000-0005-0000-0000-000043470000}"/>
    <cellStyle name="Linked Cell 16 2 2 3 2 6" xfId="18244" xr:uid="{00000000-0005-0000-0000-000044470000}"/>
    <cellStyle name="Linked Cell 16 2 2 3 2 6 2" xfId="18245" xr:uid="{00000000-0005-0000-0000-000045470000}"/>
    <cellStyle name="Linked Cell 16 2 2 3 2 6 2 2" xfId="18246" xr:uid="{00000000-0005-0000-0000-000046470000}"/>
    <cellStyle name="Linked Cell 16 2 2 3 2 6 3" xfId="18247" xr:uid="{00000000-0005-0000-0000-000047470000}"/>
    <cellStyle name="Linked Cell 16 2 2 3 2 7" xfId="18248" xr:uid="{00000000-0005-0000-0000-000048470000}"/>
    <cellStyle name="Linked Cell 16 2 2 3 2 7 2" xfId="18249" xr:uid="{00000000-0005-0000-0000-000049470000}"/>
    <cellStyle name="Linked Cell 16 2 2 3 2 7 2 2" xfId="18250" xr:uid="{00000000-0005-0000-0000-00004A470000}"/>
    <cellStyle name="Linked Cell 16 2 2 3 2 7 3" xfId="18251" xr:uid="{00000000-0005-0000-0000-00004B470000}"/>
    <cellStyle name="Linked Cell 16 2 2 3 2 8" xfId="18252" xr:uid="{00000000-0005-0000-0000-00004C470000}"/>
    <cellStyle name="Linked Cell 16 2 2 3 2 8 2" xfId="18253" xr:uid="{00000000-0005-0000-0000-00004D470000}"/>
    <cellStyle name="Linked Cell 16 2 2 3 2 8 2 2" xfId="18254" xr:uid="{00000000-0005-0000-0000-00004E470000}"/>
    <cellStyle name="Linked Cell 16 2 2 3 2 8 3" xfId="18255" xr:uid="{00000000-0005-0000-0000-00004F470000}"/>
    <cellStyle name="Linked Cell 16 2 2 3 2 9" xfId="18256" xr:uid="{00000000-0005-0000-0000-000050470000}"/>
    <cellStyle name="Linked Cell 16 2 2 3 2 9 2" xfId="18257" xr:uid="{00000000-0005-0000-0000-000051470000}"/>
    <cellStyle name="Linked Cell 16 2 2 3 2 9 2 2" xfId="18258" xr:uid="{00000000-0005-0000-0000-000052470000}"/>
    <cellStyle name="Linked Cell 16 2 2 3 2 9 3" xfId="18259" xr:uid="{00000000-0005-0000-0000-000053470000}"/>
    <cellStyle name="Linked Cell 16 2 2 3 3" xfId="18260" xr:uid="{00000000-0005-0000-0000-000054470000}"/>
    <cellStyle name="Linked Cell 16 2 2 3 3 2" xfId="18261" xr:uid="{00000000-0005-0000-0000-000055470000}"/>
    <cellStyle name="Linked Cell 16 2 2 3 3 2 2" xfId="18262" xr:uid="{00000000-0005-0000-0000-000056470000}"/>
    <cellStyle name="Linked Cell 16 2 2 3 3 3" xfId="18263" xr:uid="{00000000-0005-0000-0000-000057470000}"/>
    <cellStyle name="Linked Cell 16 2 2 3 4" xfId="18264" xr:uid="{00000000-0005-0000-0000-000058470000}"/>
    <cellStyle name="Linked Cell 16 2 2 3 4 2" xfId="18265" xr:uid="{00000000-0005-0000-0000-000059470000}"/>
    <cellStyle name="Linked Cell 16 2 2 3 4 2 2" xfId="18266" xr:uid="{00000000-0005-0000-0000-00005A470000}"/>
    <cellStyle name="Linked Cell 16 2 2 3 4 3" xfId="18267" xr:uid="{00000000-0005-0000-0000-00005B470000}"/>
    <cellStyle name="Linked Cell 16 2 2 3 5" xfId="18268" xr:uid="{00000000-0005-0000-0000-00005C470000}"/>
    <cellStyle name="Linked Cell 16 2 2 3 5 2" xfId="18269" xr:uid="{00000000-0005-0000-0000-00005D470000}"/>
    <cellStyle name="Linked Cell 16 2 2 3 5 2 2" xfId="18270" xr:uid="{00000000-0005-0000-0000-00005E470000}"/>
    <cellStyle name="Linked Cell 16 2 2 3 5 3" xfId="18271" xr:uid="{00000000-0005-0000-0000-00005F470000}"/>
    <cellStyle name="Linked Cell 16 2 2 3 6" xfId="18272" xr:uid="{00000000-0005-0000-0000-000060470000}"/>
    <cellStyle name="Linked Cell 16 2 2 3 6 2" xfId="18273" xr:uid="{00000000-0005-0000-0000-000061470000}"/>
    <cellStyle name="Linked Cell 16 2 2 3 6 2 2" xfId="18274" xr:uid="{00000000-0005-0000-0000-000062470000}"/>
    <cellStyle name="Linked Cell 16 2 2 3 6 3" xfId="18275" xr:uid="{00000000-0005-0000-0000-000063470000}"/>
    <cellStyle name="Linked Cell 16 2 2 3 7" xfId="18276" xr:uid="{00000000-0005-0000-0000-000064470000}"/>
    <cellStyle name="Linked Cell 16 2 2 3 7 2" xfId="18277" xr:uid="{00000000-0005-0000-0000-000065470000}"/>
    <cellStyle name="Linked Cell 16 2 2 3 7 2 2" xfId="18278" xr:uid="{00000000-0005-0000-0000-000066470000}"/>
    <cellStyle name="Linked Cell 16 2 2 3 7 3" xfId="18279" xr:uid="{00000000-0005-0000-0000-000067470000}"/>
    <cellStyle name="Linked Cell 16 2 2 3 8" xfId="18280" xr:uid="{00000000-0005-0000-0000-000068470000}"/>
    <cellStyle name="Linked Cell 16 2 2 3 8 2" xfId="18281" xr:uid="{00000000-0005-0000-0000-000069470000}"/>
    <cellStyle name="Linked Cell 16 2 2 3 8 2 2" xfId="18282" xr:uid="{00000000-0005-0000-0000-00006A470000}"/>
    <cellStyle name="Linked Cell 16 2 2 3 8 3" xfId="18283" xr:uid="{00000000-0005-0000-0000-00006B470000}"/>
    <cellStyle name="Linked Cell 16 2 2 3 9" xfId="18284" xr:uid="{00000000-0005-0000-0000-00006C470000}"/>
    <cellStyle name="Linked Cell 16 2 2 3 9 2" xfId="18285" xr:uid="{00000000-0005-0000-0000-00006D470000}"/>
    <cellStyle name="Linked Cell 16 2 2 3 9 2 2" xfId="18286" xr:uid="{00000000-0005-0000-0000-00006E470000}"/>
    <cellStyle name="Linked Cell 16 2 2 3 9 3" xfId="18287" xr:uid="{00000000-0005-0000-0000-00006F470000}"/>
    <cellStyle name="Linked Cell 16 2 2 4" xfId="18288" xr:uid="{00000000-0005-0000-0000-000070470000}"/>
    <cellStyle name="Linked Cell 16 2 2 4 10" xfId="18289" xr:uid="{00000000-0005-0000-0000-000071470000}"/>
    <cellStyle name="Linked Cell 16 2 2 4 10 2" xfId="18290" xr:uid="{00000000-0005-0000-0000-000072470000}"/>
    <cellStyle name="Linked Cell 16 2 2 4 11" xfId="18291" xr:uid="{00000000-0005-0000-0000-000073470000}"/>
    <cellStyle name="Linked Cell 16 2 2 4 2" xfId="18292" xr:uid="{00000000-0005-0000-0000-000074470000}"/>
    <cellStyle name="Linked Cell 16 2 2 4 2 2" xfId="18293" xr:uid="{00000000-0005-0000-0000-000075470000}"/>
    <cellStyle name="Linked Cell 16 2 2 4 2 2 2" xfId="18294" xr:uid="{00000000-0005-0000-0000-000076470000}"/>
    <cellStyle name="Linked Cell 16 2 2 4 2 3" xfId="18295" xr:uid="{00000000-0005-0000-0000-000077470000}"/>
    <cellStyle name="Linked Cell 16 2 2 4 3" xfId="18296" xr:uid="{00000000-0005-0000-0000-000078470000}"/>
    <cellStyle name="Linked Cell 16 2 2 4 3 2" xfId="18297" xr:uid="{00000000-0005-0000-0000-000079470000}"/>
    <cellStyle name="Linked Cell 16 2 2 4 3 2 2" xfId="18298" xr:uid="{00000000-0005-0000-0000-00007A470000}"/>
    <cellStyle name="Linked Cell 16 2 2 4 3 3" xfId="18299" xr:uid="{00000000-0005-0000-0000-00007B470000}"/>
    <cellStyle name="Linked Cell 16 2 2 4 4" xfId="18300" xr:uid="{00000000-0005-0000-0000-00007C470000}"/>
    <cellStyle name="Linked Cell 16 2 2 4 4 2" xfId="18301" xr:uid="{00000000-0005-0000-0000-00007D470000}"/>
    <cellStyle name="Linked Cell 16 2 2 4 4 2 2" xfId="18302" xr:uid="{00000000-0005-0000-0000-00007E470000}"/>
    <cellStyle name="Linked Cell 16 2 2 4 4 3" xfId="18303" xr:uid="{00000000-0005-0000-0000-00007F470000}"/>
    <cellStyle name="Linked Cell 16 2 2 4 5" xfId="18304" xr:uid="{00000000-0005-0000-0000-000080470000}"/>
    <cellStyle name="Linked Cell 16 2 2 4 5 2" xfId="18305" xr:uid="{00000000-0005-0000-0000-000081470000}"/>
    <cellStyle name="Linked Cell 16 2 2 4 5 2 2" xfId="18306" xr:uid="{00000000-0005-0000-0000-000082470000}"/>
    <cellStyle name="Linked Cell 16 2 2 4 5 3" xfId="18307" xr:uid="{00000000-0005-0000-0000-000083470000}"/>
    <cellStyle name="Linked Cell 16 2 2 4 6" xfId="18308" xr:uid="{00000000-0005-0000-0000-000084470000}"/>
    <cellStyle name="Linked Cell 16 2 2 4 6 2" xfId="18309" xr:uid="{00000000-0005-0000-0000-000085470000}"/>
    <cellStyle name="Linked Cell 16 2 2 4 6 2 2" xfId="18310" xr:uid="{00000000-0005-0000-0000-000086470000}"/>
    <cellStyle name="Linked Cell 16 2 2 4 6 3" xfId="18311" xr:uid="{00000000-0005-0000-0000-000087470000}"/>
    <cellStyle name="Linked Cell 16 2 2 4 7" xfId="18312" xr:uid="{00000000-0005-0000-0000-000088470000}"/>
    <cellStyle name="Linked Cell 16 2 2 4 7 2" xfId="18313" xr:uid="{00000000-0005-0000-0000-000089470000}"/>
    <cellStyle name="Linked Cell 16 2 2 4 7 2 2" xfId="18314" xr:uid="{00000000-0005-0000-0000-00008A470000}"/>
    <cellStyle name="Linked Cell 16 2 2 4 7 3" xfId="18315" xr:uid="{00000000-0005-0000-0000-00008B470000}"/>
    <cellStyle name="Linked Cell 16 2 2 4 8" xfId="18316" xr:uid="{00000000-0005-0000-0000-00008C470000}"/>
    <cellStyle name="Linked Cell 16 2 2 4 8 2" xfId="18317" xr:uid="{00000000-0005-0000-0000-00008D470000}"/>
    <cellStyle name="Linked Cell 16 2 2 4 8 2 2" xfId="18318" xr:uid="{00000000-0005-0000-0000-00008E470000}"/>
    <cellStyle name="Linked Cell 16 2 2 4 8 3" xfId="18319" xr:uid="{00000000-0005-0000-0000-00008F470000}"/>
    <cellStyle name="Linked Cell 16 2 2 4 9" xfId="18320" xr:uid="{00000000-0005-0000-0000-000090470000}"/>
    <cellStyle name="Linked Cell 16 2 2 4 9 2" xfId="18321" xr:uid="{00000000-0005-0000-0000-000091470000}"/>
    <cellStyle name="Linked Cell 16 2 2 4 9 2 2" xfId="18322" xr:uid="{00000000-0005-0000-0000-000092470000}"/>
    <cellStyle name="Linked Cell 16 2 2 4 9 3" xfId="18323" xr:uid="{00000000-0005-0000-0000-000093470000}"/>
    <cellStyle name="Linked Cell 16 2 2 5" xfId="18324" xr:uid="{00000000-0005-0000-0000-000094470000}"/>
    <cellStyle name="Linked Cell 16 2 2 5 2" xfId="18325" xr:uid="{00000000-0005-0000-0000-000095470000}"/>
    <cellStyle name="Linked Cell 16 2 2 5 2 2" xfId="18326" xr:uid="{00000000-0005-0000-0000-000096470000}"/>
    <cellStyle name="Linked Cell 16 2 2 5 3" xfId="18327" xr:uid="{00000000-0005-0000-0000-000097470000}"/>
    <cellStyle name="Linked Cell 16 2 2 6" xfId="18328" xr:uid="{00000000-0005-0000-0000-000098470000}"/>
    <cellStyle name="Linked Cell 16 2 2 6 2" xfId="18329" xr:uid="{00000000-0005-0000-0000-000099470000}"/>
    <cellStyle name="Linked Cell 16 2 2 6 2 2" xfId="18330" xr:uid="{00000000-0005-0000-0000-00009A470000}"/>
    <cellStyle name="Linked Cell 16 2 2 6 3" xfId="18331" xr:uid="{00000000-0005-0000-0000-00009B470000}"/>
    <cellStyle name="Linked Cell 16 2 2 7" xfId="18332" xr:uid="{00000000-0005-0000-0000-00009C470000}"/>
    <cellStyle name="Linked Cell 16 2 2 7 2" xfId="18333" xr:uid="{00000000-0005-0000-0000-00009D470000}"/>
    <cellStyle name="Linked Cell 16 2 2 7 2 2" xfId="18334" xr:uid="{00000000-0005-0000-0000-00009E470000}"/>
    <cellStyle name="Linked Cell 16 2 2 7 3" xfId="18335" xr:uid="{00000000-0005-0000-0000-00009F470000}"/>
    <cellStyle name="Linked Cell 16 2 2 8" xfId="18336" xr:uid="{00000000-0005-0000-0000-0000A0470000}"/>
    <cellStyle name="Linked Cell 16 2 2 8 2" xfId="18337" xr:uid="{00000000-0005-0000-0000-0000A1470000}"/>
    <cellStyle name="Linked Cell 16 2 2 8 2 2" xfId="18338" xr:uid="{00000000-0005-0000-0000-0000A2470000}"/>
    <cellStyle name="Linked Cell 16 2 2 8 3" xfId="18339" xr:uid="{00000000-0005-0000-0000-0000A3470000}"/>
    <cellStyle name="Linked Cell 16 2 2 9" xfId="18340" xr:uid="{00000000-0005-0000-0000-0000A4470000}"/>
    <cellStyle name="Linked Cell 16 2 2 9 2" xfId="18341" xr:uid="{00000000-0005-0000-0000-0000A5470000}"/>
    <cellStyle name="Linked Cell 16 2 2 9 2 2" xfId="18342" xr:uid="{00000000-0005-0000-0000-0000A6470000}"/>
    <cellStyle name="Linked Cell 16 2 2 9 3" xfId="18343" xr:uid="{00000000-0005-0000-0000-0000A7470000}"/>
    <cellStyle name="Linked Cell 16 2 3" xfId="18344" xr:uid="{00000000-0005-0000-0000-0000A8470000}"/>
    <cellStyle name="Linked Cell 16 2 3 10" xfId="18345" xr:uid="{00000000-0005-0000-0000-0000A9470000}"/>
    <cellStyle name="Linked Cell 16 2 3 10 2" xfId="18346" xr:uid="{00000000-0005-0000-0000-0000AA470000}"/>
    <cellStyle name="Linked Cell 16 2 3 10 2 2" xfId="18347" xr:uid="{00000000-0005-0000-0000-0000AB470000}"/>
    <cellStyle name="Linked Cell 16 2 3 10 3" xfId="18348" xr:uid="{00000000-0005-0000-0000-0000AC470000}"/>
    <cellStyle name="Linked Cell 16 2 3 11" xfId="18349" xr:uid="{00000000-0005-0000-0000-0000AD470000}"/>
    <cellStyle name="Linked Cell 16 2 3 11 2" xfId="18350" xr:uid="{00000000-0005-0000-0000-0000AE470000}"/>
    <cellStyle name="Linked Cell 16 2 3 11 2 2" xfId="18351" xr:uid="{00000000-0005-0000-0000-0000AF470000}"/>
    <cellStyle name="Linked Cell 16 2 3 11 3" xfId="18352" xr:uid="{00000000-0005-0000-0000-0000B0470000}"/>
    <cellStyle name="Linked Cell 16 2 3 12" xfId="18353" xr:uid="{00000000-0005-0000-0000-0000B1470000}"/>
    <cellStyle name="Linked Cell 16 2 3 12 2" xfId="18354" xr:uid="{00000000-0005-0000-0000-0000B2470000}"/>
    <cellStyle name="Linked Cell 16 2 3 13" xfId="18355" xr:uid="{00000000-0005-0000-0000-0000B3470000}"/>
    <cellStyle name="Linked Cell 16 2 3 2" xfId="18356" xr:uid="{00000000-0005-0000-0000-0000B4470000}"/>
    <cellStyle name="Linked Cell 16 2 3 2 10" xfId="18357" xr:uid="{00000000-0005-0000-0000-0000B5470000}"/>
    <cellStyle name="Linked Cell 16 2 3 2 10 2" xfId="18358" xr:uid="{00000000-0005-0000-0000-0000B6470000}"/>
    <cellStyle name="Linked Cell 16 2 3 2 10 2 2" xfId="18359" xr:uid="{00000000-0005-0000-0000-0000B7470000}"/>
    <cellStyle name="Linked Cell 16 2 3 2 10 3" xfId="18360" xr:uid="{00000000-0005-0000-0000-0000B8470000}"/>
    <cellStyle name="Linked Cell 16 2 3 2 11" xfId="18361" xr:uid="{00000000-0005-0000-0000-0000B9470000}"/>
    <cellStyle name="Linked Cell 16 2 3 2 11 2" xfId="18362" xr:uid="{00000000-0005-0000-0000-0000BA470000}"/>
    <cellStyle name="Linked Cell 16 2 3 2 12" xfId="18363" xr:uid="{00000000-0005-0000-0000-0000BB470000}"/>
    <cellStyle name="Linked Cell 16 2 3 2 2" xfId="18364" xr:uid="{00000000-0005-0000-0000-0000BC470000}"/>
    <cellStyle name="Linked Cell 16 2 3 2 2 2" xfId="18365" xr:uid="{00000000-0005-0000-0000-0000BD470000}"/>
    <cellStyle name="Linked Cell 16 2 3 2 2 2 2" xfId="18366" xr:uid="{00000000-0005-0000-0000-0000BE470000}"/>
    <cellStyle name="Linked Cell 16 2 3 2 2 3" xfId="18367" xr:uid="{00000000-0005-0000-0000-0000BF470000}"/>
    <cellStyle name="Linked Cell 16 2 3 2 3" xfId="18368" xr:uid="{00000000-0005-0000-0000-0000C0470000}"/>
    <cellStyle name="Linked Cell 16 2 3 2 3 2" xfId="18369" xr:uid="{00000000-0005-0000-0000-0000C1470000}"/>
    <cellStyle name="Linked Cell 16 2 3 2 3 2 2" xfId="18370" xr:uid="{00000000-0005-0000-0000-0000C2470000}"/>
    <cellStyle name="Linked Cell 16 2 3 2 3 3" xfId="18371" xr:uid="{00000000-0005-0000-0000-0000C3470000}"/>
    <cellStyle name="Linked Cell 16 2 3 2 4" xfId="18372" xr:uid="{00000000-0005-0000-0000-0000C4470000}"/>
    <cellStyle name="Linked Cell 16 2 3 2 4 2" xfId="18373" xr:uid="{00000000-0005-0000-0000-0000C5470000}"/>
    <cellStyle name="Linked Cell 16 2 3 2 4 2 2" xfId="18374" xr:uid="{00000000-0005-0000-0000-0000C6470000}"/>
    <cellStyle name="Linked Cell 16 2 3 2 4 3" xfId="18375" xr:uid="{00000000-0005-0000-0000-0000C7470000}"/>
    <cellStyle name="Linked Cell 16 2 3 2 5" xfId="18376" xr:uid="{00000000-0005-0000-0000-0000C8470000}"/>
    <cellStyle name="Linked Cell 16 2 3 2 5 2" xfId="18377" xr:uid="{00000000-0005-0000-0000-0000C9470000}"/>
    <cellStyle name="Linked Cell 16 2 3 2 5 2 2" xfId="18378" xr:uid="{00000000-0005-0000-0000-0000CA470000}"/>
    <cellStyle name="Linked Cell 16 2 3 2 5 3" xfId="18379" xr:uid="{00000000-0005-0000-0000-0000CB470000}"/>
    <cellStyle name="Linked Cell 16 2 3 2 6" xfId="18380" xr:uid="{00000000-0005-0000-0000-0000CC470000}"/>
    <cellStyle name="Linked Cell 16 2 3 2 6 2" xfId="18381" xr:uid="{00000000-0005-0000-0000-0000CD470000}"/>
    <cellStyle name="Linked Cell 16 2 3 2 6 2 2" xfId="18382" xr:uid="{00000000-0005-0000-0000-0000CE470000}"/>
    <cellStyle name="Linked Cell 16 2 3 2 6 3" xfId="18383" xr:uid="{00000000-0005-0000-0000-0000CF470000}"/>
    <cellStyle name="Linked Cell 16 2 3 2 7" xfId="18384" xr:uid="{00000000-0005-0000-0000-0000D0470000}"/>
    <cellStyle name="Linked Cell 16 2 3 2 7 2" xfId="18385" xr:uid="{00000000-0005-0000-0000-0000D1470000}"/>
    <cellStyle name="Linked Cell 16 2 3 2 7 2 2" xfId="18386" xr:uid="{00000000-0005-0000-0000-0000D2470000}"/>
    <cellStyle name="Linked Cell 16 2 3 2 7 3" xfId="18387" xr:uid="{00000000-0005-0000-0000-0000D3470000}"/>
    <cellStyle name="Linked Cell 16 2 3 2 8" xfId="18388" xr:uid="{00000000-0005-0000-0000-0000D4470000}"/>
    <cellStyle name="Linked Cell 16 2 3 2 8 2" xfId="18389" xr:uid="{00000000-0005-0000-0000-0000D5470000}"/>
    <cellStyle name="Linked Cell 16 2 3 2 8 2 2" xfId="18390" xr:uid="{00000000-0005-0000-0000-0000D6470000}"/>
    <cellStyle name="Linked Cell 16 2 3 2 8 3" xfId="18391" xr:uid="{00000000-0005-0000-0000-0000D7470000}"/>
    <cellStyle name="Linked Cell 16 2 3 2 9" xfId="18392" xr:uid="{00000000-0005-0000-0000-0000D8470000}"/>
    <cellStyle name="Linked Cell 16 2 3 2 9 2" xfId="18393" xr:uid="{00000000-0005-0000-0000-0000D9470000}"/>
    <cellStyle name="Linked Cell 16 2 3 2 9 2 2" xfId="18394" xr:uid="{00000000-0005-0000-0000-0000DA470000}"/>
    <cellStyle name="Linked Cell 16 2 3 2 9 3" xfId="18395" xr:uid="{00000000-0005-0000-0000-0000DB470000}"/>
    <cellStyle name="Linked Cell 16 2 3 3" xfId="18396" xr:uid="{00000000-0005-0000-0000-0000DC470000}"/>
    <cellStyle name="Linked Cell 16 2 3 3 10" xfId="18397" xr:uid="{00000000-0005-0000-0000-0000DD470000}"/>
    <cellStyle name="Linked Cell 16 2 3 3 10 2" xfId="18398" xr:uid="{00000000-0005-0000-0000-0000DE470000}"/>
    <cellStyle name="Linked Cell 16 2 3 3 11" xfId="18399" xr:uid="{00000000-0005-0000-0000-0000DF470000}"/>
    <cellStyle name="Linked Cell 16 2 3 3 2" xfId="18400" xr:uid="{00000000-0005-0000-0000-0000E0470000}"/>
    <cellStyle name="Linked Cell 16 2 3 3 2 2" xfId="18401" xr:uid="{00000000-0005-0000-0000-0000E1470000}"/>
    <cellStyle name="Linked Cell 16 2 3 3 2 2 2" xfId="18402" xr:uid="{00000000-0005-0000-0000-0000E2470000}"/>
    <cellStyle name="Linked Cell 16 2 3 3 2 3" xfId="18403" xr:uid="{00000000-0005-0000-0000-0000E3470000}"/>
    <cellStyle name="Linked Cell 16 2 3 3 3" xfId="18404" xr:uid="{00000000-0005-0000-0000-0000E4470000}"/>
    <cellStyle name="Linked Cell 16 2 3 3 3 2" xfId="18405" xr:uid="{00000000-0005-0000-0000-0000E5470000}"/>
    <cellStyle name="Linked Cell 16 2 3 3 3 2 2" xfId="18406" xr:uid="{00000000-0005-0000-0000-0000E6470000}"/>
    <cellStyle name="Linked Cell 16 2 3 3 3 3" xfId="18407" xr:uid="{00000000-0005-0000-0000-0000E7470000}"/>
    <cellStyle name="Linked Cell 16 2 3 3 4" xfId="18408" xr:uid="{00000000-0005-0000-0000-0000E8470000}"/>
    <cellStyle name="Linked Cell 16 2 3 3 4 2" xfId="18409" xr:uid="{00000000-0005-0000-0000-0000E9470000}"/>
    <cellStyle name="Linked Cell 16 2 3 3 4 2 2" xfId="18410" xr:uid="{00000000-0005-0000-0000-0000EA470000}"/>
    <cellStyle name="Linked Cell 16 2 3 3 4 3" xfId="18411" xr:uid="{00000000-0005-0000-0000-0000EB470000}"/>
    <cellStyle name="Linked Cell 16 2 3 3 5" xfId="18412" xr:uid="{00000000-0005-0000-0000-0000EC470000}"/>
    <cellStyle name="Linked Cell 16 2 3 3 5 2" xfId="18413" xr:uid="{00000000-0005-0000-0000-0000ED470000}"/>
    <cellStyle name="Linked Cell 16 2 3 3 5 2 2" xfId="18414" xr:uid="{00000000-0005-0000-0000-0000EE470000}"/>
    <cellStyle name="Linked Cell 16 2 3 3 5 3" xfId="18415" xr:uid="{00000000-0005-0000-0000-0000EF470000}"/>
    <cellStyle name="Linked Cell 16 2 3 3 6" xfId="18416" xr:uid="{00000000-0005-0000-0000-0000F0470000}"/>
    <cellStyle name="Linked Cell 16 2 3 3 6 2" xfId="18417" xr:uid="{00000000-0005-0000-0000-0000F1470000}"/>
    <cellStyle name="Linked Cell 16 2 3 3 6 2 2" xfId="18418" xr:uid="{00000000-0005-0000-0000-0000F2470000}"/>
    <cellStyle name="Linked Cell 16 2 3 3 6 3" xfId="18419" xr:uid="{00000000-0005-0000-0000-0000F3470000}"/>
    <cellStyle name="Linked Cell 16 2 3 3 7" xfId="18420" xr:uid="{00000000-0005-0000-0000-0000F4470000}"/>
    <cellStyle name="Linked Cell 16 2 3 3 7 2" xfId="18421" xr:uid="{00000000-0005-0000-0000-0000F5470000}"/>
    <cellStyle name="Linked Cell 16 2 3 3 7 2 2" xfId="18422" xr:uid="{00000000-0005-0000-0000-0000F6470000}"/>
    <cellStyle name="Linked Cell 16 2 3 3 7 3" xfId="18423" xr:uid="{00000000-0005-0000-0000-0000F7470000}"/>
    <cellStyle name="Linked Cell 16 2 3 3 8" xfId="18424" xr:uid="{00000000-0005-0000-0000-0000F8470000}"/>
    <cellStyle name="Linked Cell 16 2 3 3 8 2" xfId="18425" xr:uid="{00000000-0005-0000-0000-0000F9470000}"/>
    <cellStyle name="Linked Cell 16 2 3 3 8 2 2" xfId="18426" xr:uid="{00000000-0005-0000-0000-0000FA470000}"/>
    <cellStyle name="Linked Cell 16 2 3 3 8 3" xfId="18427" xr:uid="{00000000-0005-0000-0000-0000FB470000}"/>
    <cellStyle name="Linked Cell 16 2 3 3 9" xfId="18428" xr:uid="{00000000-0005-0000-0000-0000FC470000}"/>
    <cellStyle name="Linked Cell 16 2 3 3 9 2" xfId="18429" xr:uid="{00000000-0005-0000-0000-0000FD470000}"/>
    <cellStyle name="Linked Cell 16 2 3 3 9 2 2" xfId="18430" xr:uid="{00000000-0005-0000-0000-0000FE470000}"/>
    <cellStyle name="Linked Cell 16 2 3 3 9 3" xfId="18431" xr:uid="{00000000-0005-0000-0000-0000FF470000}"/>
    <cellStyle name="Linked Cell 16 2 3 4" xfId="18432" xr:uid="{00000000-0005-0000-0000-000000480000}"/>
    <cellStyle name="Linked Cell 16 2 3 4 2" xfId="18433" xr:uid="{00000000-0005-0000-0000-000001480000}"/>
    <cellStyle name="Linked Cell 16 2 3 4 2 2" xfId="18434" xr:uid="{00000000-0005-0000-0000-000002480000}"/>
    <cellStyle name="Linked Cell 16 2 3 4 3" xfId="18435" xr:uid="{00000000-0005-0000-0000-000003480000}"/>
    <cellStyle name="Linked Cell 16 2 3 5" xfId="18436" xr:uid="{00000000-0005-0000-0000-000004480000}"/>
    <cellStyle name="Linked Cell 16 2 3 5 2" xfId="18437" xr:uid="{00000000-0005-0000-0000-000005480000}"/>
    <cellStyle name="Linked Cell 16 2 3 5 2 2" xfId="18438" xr:uid="{00000000-0005-0000-0000-000006480000}"/>
    <cellStyle name="Linked Cell 16 2 3 5 3" xfId="18439" xr:uid="{00000000-0005-0000-0000-000007480000}"/>
    <cellStyle name="Linked Cell 16 2 3 6" xfId="18440" xr:uid="{00000000-0005-0000-0000-000008480000}"/>
    <cellStyle name="Linked Cell 16 2 3 6 2" xfId="18441" xr:uid="{00000000-0005-0000-0000-000009480000}"/>
    <cellStyle name="Linked Cell 16 2 3 6 2 2" xfId="18442" xr:uid="{00000000-0005-0000-0000-00000A480000}"/>
    <cellStyle name="Linked Cell 16 2 3 6 3" xfId="18443" xr:uid="{00000000-0005-0000-0000-00000B480000}"/>
    <cellStyle name="Linked Cell 16 2 3 7" xfId="18444" xr:uid="{00000000-0005-0000-0000-00000C480000}"/>
    <cellStyle name="Linked Cell 16 2 3 7 2" xfId="18445" xr:uid="{00000000-0005-0000-0000-00000D480000}"/>
    <cellStyle name="Linked Cell 16 2 3 7 2 2" xfId="18446" xr:uid="{00000000-0005-0000-0000-00000E480000}"/>
    <cellStyle name="Linked Cell 16 2 3 7 3" xfId="18447" xr:uid="{00000000-0005-0000-0000-00000F480000}"/>
    <cellStyle name="Linked Cell 16 2 3 8" xfId="18448" xr:uid="{00000000-0005-0000-0000-000010480000}"/>
    <cellStyle name="Linked Cell 16 2 3 8 2" xfId="18449" xr:uid="{00000000-0005-0000-0000-000011480000}"/>
    <cellStyle name="Linked Cell 16 2 3 8 2 2" xfId="18450" xr:uid="{00000000-0005-0000-0000-000012480000}"/>
    <cellStyle name="Linked Cell 16 2 3 8 3" xfId="18451" xr:uid="{00000000-0005-0000-0000-000013480000}"/>
    <cellStyle name="Linked Cell 16 2 3 9" xfId="18452" xr:uid="{00000000-0005-0000-0000-000014480000}"/>
    <cellStyle name="Linked Cell 16 2 3 9 2" xfId="18453" xr:uid="{00000000-0005-0000-0000-000015480000}"/>
    <cellStyle name="Linked Cell 16 2 3 9 2 2" xfId="18454" xr:uid="{00000000-0005-0000-0000-000016480000}"/>
    <cellStyle name="Linked Cell 16 2 3 9 3" xfId="18455" xr:uid="{00000000-0005-0000-0000-000017480000}"/>
    <cellStyle name="Linked Cell 16 2 4" xfId="18456" xr:uid="{00000000-0005-0000-0000-000018480000}"/>
    <cellStyle name="Linked Cell 16 2 4 10" xfId="18457" xr:uid="{00000000-0005-0000-0000-000019480000}"/>
    <cellStyle name="Linked Cell 16 2 4 10 2" xfId="18458" xr:uid="{00000000-0005-0000-0000-00001A480000}"/>
    <cellStyle name="Linked Cell 16 2 4 10 2 2" xfId="18459" xr:uid="{00000000-0005-0000-0000-00001B480000}"/>
    <cellStyle name="Linked Cell 16 2 4 10 3" xfId="18460" xr:uid="{00000000-0005-0000-0000-00001C480000}"/>
    <cellStyle name="Linked Cell 16 2 4 11" xfId="18461" xr:uid="{00000000-0005-0000-0000-00001D480000}"/>
    <cellStyle name="Linked Cell 16 2 4 11 2" xfId="18462" xr:uid="{00000000-0005-0000-0000-00001E480000}"/>
    <cellStyle name="Linked Cell 16 2 4 12" xfId="18463" xr:uid="{00000000-0005-0000-0000-00001F480000}"/>
    <cellStyle name="Linked Cell 16 2 4 2" xfId="18464" xr:uid="{00000000-0005-0000-0000-000020480000}"/>
    <cellStyle name="Linked Cell 16 2 4 2 10" xfId="18465" xr:uid="{00000000-0005-0000-0000-000021480000}"/>
    <cellStyle name="Linked Cell 16 2 4 2 10 2" xfId="18466" xr:uid="{00000000-0005-0000-0000-000022480000}"/>
    <cellStyle name="Linked Cell 16 2 4 2 11" xfId="18467" xr:uid="{00000000-0005-0000-0000-000023480000}"/>
    <cellStyle name="Linked Cell 16 2 4 2 2" xfId="18468" xr:uid="{00000000-0005-0000-0000-000024480000}"/>
    <cellStyle name="Linked Cell 16 2 4 2 2 2" xfId="18469" xr:uid="{00000000-0005-0000-0000-000025480000}"/>
    <cellStyle name="Linked Cell 16 2 4 2 2 2 2" xfId="18470" xr:uid="{00000000-0005-0000-0000-000026480000}"/>
    <cellStyle name="Linked Cell 16 2 4 2 2 3" xfId="18471" xr:uid="{00000000-0005-0000-0000-000027480000}"/>
    <cellStyle name="Linked Cell 16 2 4 2 3" xfId="18472" xr:uid="{00000000-0005-0000-0000-000028480000}"/>
    <cellStyle name="Linked Cell 16 2 4 2 3 2" xfId="18473" xr:uid="{00000000-0005-0000-0000-000029480000}"/>
    <cellStyle name="Linked Cell 16 2 4 2 3 2 2" xfId="18474" xr:uid="{00000000-0005-0000-0000-00002A480000}"/>
    <cellStyle name="Linked Cell 16 2 4 2 3 3" xfId="18475" xr:uid="{00000000-0005-0000-0000-00002B480000}"/>
    <cellStyle name="Linked Cell 16 2 4 2 4" xfId="18476" xr:uid="{00000000-0005-0000-0000-00002C480000}"/>
    <cellStyle name="Linked Cell 16 2 4 2 4 2" xfId="18477" xr:uid="{00000000-0005-0000-0000-00002D480000}"/>
    <cellStyle name="Linked Cell 16 2 4 2 4 2 2" xfId="18478" xr:uid="{00000000-0005-0000-0000-00002E480000}"/>
    <cellStyle name="Linked Cell 16 2 4 2 4 3" xfId="18479" xr:uid="{00000000-0005-0000-0000-00002F480000}"/>
    <cellStyle name="Linked Cell 16 2 4 2 5" xfId="18480" xr:uid="{00000000-0005-0000-0000-000030480000}"/>
    <cellStyle name="Linked Cell 16 2 4 2 5 2" xfId="18481" xr:uid="{00000000-0005-0000-0000-000031480000}"/>
    <cellStyle name="Linked Cell 16 2 4 2 5 2 2" xfId="18482" xr:uid="{00000000-0005-0000-0000-000032480000}"/>
    <cellStyle name="Linked Cell 16 2 4 2 5 3" xfId="18483" xr:uid="{00000000-0005-0000-0000-000033480000}"/>
    <cellStyle name="Linked Cell 16 2 4 2 6" xfId="18484" xr:uid="{00000000-0005-0000-0000-000034480000}"/>
    <cellStyle name="Linked Cell 16 2 4 2 6 2" xfId="18485" xr:uid="{00000000-0005-0000-0000-000035480000}"/>
    <cellStyle name="Linked Cell 16 2 4 2 6 2 2" xfId="18486" xr:uid="{00000000-0005-0000-0000-000036480000}"/>
    <cellStyle name="Linked Cell 16 2 4 2 6 3" xfId="18487" xr:uid="{00000000-0005-0000-0000-000037480000}"/>
    <cellStyle name="Linked Cell 16 2 4 2 7" xfId="18488" xr:uid="{00000000-0005-0000-0000-000038480000}"/>
    <cellStyle name="Linked Cell 16 2 4 2 7 2" xfId="18489" xr:uid="{00000000-0005-0000-0000-000039480000}"/>
    <cellStyle name="Linked Cell 16 2 4 2 7 2 2" xfId="18490" xr:uid="{00000000-0005-0000-0000-00003A480000}"/>
    <cellStyle name="Linked Cell 16 2 4 2 7 3" xfId="18491" xr:uid="{00000000-0005-0000-0000-00003B480000}"/>
    <cellStyle name="Linked Cell 16 2 4 2 8" xfId="18492" xr:uid="{00000000-0005-0000-0000-00003C480000}"/>
    <cellStyle name="Linked Cell 16 2 4 2 8 2" xfId="18493" xr:uid="{00000000-0005-0000-0000-00003D480000}"/>
    <cellStyle name="Linked Cell 16 2 4 2 8 2 2" xfId="18494" xr:uid="{00000000-0005-0000-0000-00003E480000}"/>
    <cellStyle name="Linked Cell 16 2 4 2 8 3" xfId="18495" xr:uid="{00000000-0005-0000-0000-00003F480000}"/>
    <cellStyle name="Linked Cell 16 2 4 2 9" xfId="18496" xr:uid="{00000000-0005-0000-0000-000040480000}"/>
    <cellStyle name="Linked Cell 16 2 4 2 9 2" xfId="18497" xr:uid="{00000000-0005-0000-0000-000041480000}"/>
    <cellStyle name="Linked Cell 16 2 4 2 9 2 2" xfId="18498" xr:uid="{00000000-0005-0000-0000-000042480000}"/>
    <cellStyle name="Linked Cell 16 2 4 2 9 3" xfId="18499" xr:uid="{00000000-0005-0000-0000-000043480000}"/>
    <cellStyle name="Linked Cell 16 2 4 3" xfId="18500" xr:uid="{00000000-0005-0000-0000-000044480000}"/>
    <cellStyle name="Linked Cell 16 2 4 3 2" xfId="18501" xr:uid="{00000000-0005-0000-0000-000045480000}"/>
    <cellStyle name="Linked Cell 16 2 4 3 2 2" xfId="18502" xr:uid="{00000000-0005-0000-0000-000046480000}"/>
    <cellStyle name="Linked Cell 16 2 4 3 3" xfId="18503" xr:uid="{00000000-0005-0000-0000-000047480000}"/>
    <cellStyle name="Linked Cell 16 2 4 4" xfId="18504" xr:uid="{00000000-0005-0000-0000-000048480000}"/>
    <cellStyle name="Linked Cell 16 2 4 4 2" xfId="18505" xr:uid="{00000000-0005-0000-0000-000049480000}"/>
    <cellStyle name="Linked Cell 16 2 4 4 2 2" xfId="18506" xr:uid="{00000000-0005-0000-0000-00004A480000}"/>
    <cellStyle name="Linked Cell 16 2 4 4 3" xfId="18507" xr:uid="{00000000-0005-0000-0000-00004B480000}"/>
    <cellStyle name="Linked Cell 16 2 4 5" xfId="18508" xr:uid="{00000000-0005-0000-0000-00004C480000}"/>
    <cellStyle name="Linked Cell 16 2 4 5 2" xfId="18509" xr:uid="{00000000-0005-0000-0000-00004D480000}"/>
    <cellStyle name="Linked Cell 16 2 4 5 2 2" xfId="18510" xr:uid="{00000000-0005-0000-0000-00004E480000}"/>
    <cellStyle name="Linked Cell 16 2 4 5 3" xfId="18511" xr:uid="{00000000-0005-0000-0000-00004F480000}"/>
    <cellStyle name="Linked Cell 16 2 4 6" xfId="18512" xr:uid="{00000000-0005-0000-0000-000050480000}"/>
    <cellStyle name="Linked Cell 16 2 4 6 2" xfId="18513" xr:uid="{00000000-0005-0000-0000-000051480000}"/>
    <cellStyle name="Linked Cell 16 2 4 6 2 2" xfId="18514" xr:uid="{00000000-0005-0000-0000-000052480000}"/>
    <cellStyle name="Linked Cell 16 2 4 6 3" xfId="18515" xr:uid="{00000000-0005-0000-0000-000053480000}"/>
    <cellStyle name="Linked Cell 16 2 4 7" xfId="18516" xr:uid="{00000000-0005-0000-0000-000054480000}"/>
    <cellStyle name="Linked Cell 16 2 4 7 2" xfId="18517" xr:uid="{00000000-0005-0000-0000-000055480000}"/>
    <cellStyle name="Linked Cell 16 2 4 7 2 2" xfId="18518" xr:uid="{00000000-0005-0000-0000-000056480000}"/>
    <cellStyle name="Linked Cell 16 2 4 7 3" xfId="18519" xr:uid="{00000000-0005-0000-0000-000057480000}"/>
    <cellStyle name="Linked Cell 16 2 4 8" xfId="18520" xr:uid="{00000000-0005-0000-0000-000058480000}"/>
    <cellStyle name="Linked Cell 16 2 4 8 2" xfId="18521" xr:uid="{00000000-0005-0000-0000-000059480000}"/>
    <cellStyle name="Linked Cell 16 2 4 8 2 2" xfId="18522" xr:uid="{00000000-0005-0000-0000-00005A480000}"/>
    <cellStyle name="Linked Cell 16 2 4 8 3" xfId="18523" xr:uid="{00000000-0005-0000-0000-00005B480000}"/>
    <cellStyle name="Linked Cell 16 2 4 9" xfId="18524" xr:uid="{00000000-0005-0000-0000-00005C480000}"/>
    <cellStyle name="Linked Cell 16 2 4 9 2" xfId="18525" xr:uid="{00000000-0005-0000-0000-00005D480000}"/>
    <cellStyle name="Linked Cell 16 2 4 9 2 2" xfId="18526" xr:uid="{00000000-0005-0000-0000-00005E480000}"/>
    <cellStyle name="Linked Cell 16 2 4 9 3" xfId="18527" xr:uid="{00000000-0005-0000-0000-00005F480000}"/>
    <cellStyle name="Linked Cell 16 2 5" xfId="18528" xr:uid="{00000000-0005-0000-0000-000060480000}"/>
    <cellStyle name="Linked Cell 16 2 5 10" xfId="18529" xr:uid="{00000000-0005-0000-0000-000061480000}"/>
    <cellStyle name="Linked Cell 16 2 5 10 2" xfId="18530" xr:uid="{00000000-0005-0000-0000-000062480000}"/>
    <cellStyle name="Linked Cell 16 2 5 11" xfId="18531" xr:uid="{00000000-0005-0000-0000-000063480000}"/>
    <cellStyle name="Linked Cell 16 2 5 2" xfId="18532" xr:uid="{00000000-0005-0000-0000-000064480000}"/>
    <cellStyle name="Linked Cell 16 2 5 2 2" xfId="18533" xr:uid="{00000000-0005-0000-0000-000065480000}"/>
    <cellStyle name="Linked Cell 16 2 5 2 2 2" xfId="18534" xr:uid="{00000000-0005-0000-0000-000066480000}"/>
    <cellStyle name="Linked Cell 16 2 5 2 3" xfId="18535" xr:uid="{00000000-0005-0000-0000-000067480000}"/>
    <cellStyle name="Linked Cell 16 2 5 3" xfId="18536" xr:uid="{00000000-0005-0000-0000-000068480000}"/>
    <cellStyle name="Linked Cell 16 2 5 3 2" xfId="18537" xr:uid="{00000000-0005-0000-0000-000069480000}"/>
    <cellStyle name="Linked Cell 16 2 5 3 2 2" xfId="18538" xr:uid="{00000000-0005-0000-0000-00006A480000}"/>
    <cellStyle name="Linked Cell 16 2 5 3 3" xfId="18539" xr:uid="{00000000-0005-0000-0000-00006B480000}"/>
    <cellStyle name="Linked Cell 16 2 5 4" xfId="18540" xr:uid="{00000000-0005-0000-0000-00006C480000}"/>
    <cellStyle name="Linked Cell 16 2 5 4 2" xfId="18541" xr:uid="{00000000-0005-0000-0000-00006D480000}"/>
    <cellStyle name="Linked Cell 16 2 5 4 2 2" xfId="18542" xr:uid="{00000000-0005-0000-0000-00006E480000}"/>
    <cellStyle name="Linked Cell 16 2 5 4 3" xfId="18543" xr:uid="{00000000-0005-0000-0000-00006F480000}"/>
    <cellStyle name="Linked Cell 16 2 5 5" xfId="18544" xr:uid="{00000000-0005-0000-0000-000070480000}"/>
    <cellStyle name="Linked Cell 16 2 5 5 2" xfId="18545" xr:uid="{00000000-0005-0000-0000-000071480000}"/>
    <cellStyle name="Linked Cell 16 2 5 5 2 2" xfId="18546" xr:uid="{00000000-0005-0000-0000-000072480000}"/>
    <cellStyle name="Linked Cell 16 2 5 5 3" xfId="18547" xr:uid="{00000000-0005-0000-0000-000073480000}"/>
    <cellStyle name="Linked Cell 16 2 5 6" xfId="18548" xr:uid="{00000000-0005-0000-0000-000074480000}"/>
    <cellStyle name="Linked Cell 16 2 5 6 2" xfId="18549" xr:uid="{00000000-0005-0000-0000-000075480000}"/>
    <cellStyle name="Linked Cell 16 2 5 6 2 2" xfId="18550" xr:uid="{00000000-0005-0000-0000-000076480000}"/>
    <cellStyle name="Linked Cell 16 2 5 6 3" xfId="18551" xr:uid="{00000000-0005-0000-0000-000077480000}"/>
    <cellStyle name="Linked Cell 16 2 5 7" xfId="18552" xr:uid="{00000000-0005-0000-0000-000078480000}"/>
    <cellStyle name="Linked Cell 16 2 5 7 2" xfId="18553" xr:uid="{00000000-0005-0000-0000-000079480000}"/>
    <cellStyle name="Linked Cell 16 2 5 7 2 2" xfId="18554" xr:uid="{00000000-0005-0000-0000-00007A480000}"/>
    <cellStyle name="Linked Cell 16 2 5 7 3" xfId="18555" xr:uid="{00000000-0005-0000-0000-00007B480000}"/>
    <cellStyle name="Linked Cell 16 2 5 8" xfId="18556" xr:uid="{00000000-0005-0000-0000-00007C480000}"/>
    <cellStyle name="Linked Cell 16 2 5 8 2" xfId="18557" xr:uid="{00000000-0005-0000-0000-00007D480000}"/>
    <cellStyle name="Linked Cell 16 2 5 8 2 2" xfId="18558" xr:uid="{00000000-0005-0000-0000-00007E480000}"/>
    <cellStyle name="Linked Cell 16 2 5 8 3" xfId="18559" xr:uid="{00000000-0005-0000-0000-00007F480000}"/>
    <cellStyle name="Linked Cell 16 2 5 9" xfId="18560" xr:uid="{00000000-0005-0000-0000-000080480000}"/>
    <cellStyle name="Linked Cell 16 2 5 9 2" xfId="18561" xr:uid="{00000000-0005-0000-0000-000081480000}"/>
    <cellStyle name="Linked Cell 16 2 5 9 2 2" xfId="18562" xr:uid="{00000000-0005-0000-0000-000082480000}"/>
    <cellStyle name="Linked Cell 16 2 5 9 3" xfId="18563" xr:uid="{00000000-0005-0000-0000-000083480000}"/>
    <cellStyle name="Linked Cell 16 2 6" xfId="18564" xr:uid="{00000000-0005-0000-0000-000084480000}"/>
    <cellStyle name="Linked Cell 16 2 6 2" xfId="18565" xr:uid="{00000000-0005-0000-0000-000085480000}"/>
    <cellStyle name="Linked Cell 16 2 6 2 2" xfId="18566" xr:uid="{00000000-0005-0000-0000-000086480000}"/>
    <cellStyle name="Linked Cell 16 2 6 3" xfId="18567" xr:uid="{00000000-0005-0000-0000-000087480000}"/>
    <cellStyle name="Linked Cell 16 2 7" xfId="18568" xr:uid="{00000000-0005-0000-0000-000088480000}"/>
    <cellStyle name="Linked Cell 16 2 7 2" xfId="18569" xr:uid="{00000000-0005-0000-0000-000089480000}"/>
    <cellStyle name="Linked Cell 16 2 7 2 2" xfId="18570" xr:uid="{00000000-0005-0000-0000-00008A480000}"/>
    <cellStyle name="Linked Cell 16 2 7 3" xfId="18571" xr:uid="{00000000-0005-0000-0000-00008B480000}"/>
    <cellStyle name="Linked Cell 16 2 8" xfId="18572" xr:uid="{00000000-0005-0000-0000-00008C480000}"/>
    <cellStyle name="Linked Cell 16 2 8 2" xfId="18573" xr:uid="{00000000-0005-0000-0000-00008D480000}"/>
    <cellStyle name="Linked Cell 16 2 8 2 2" xfId="18574" xr:uid="{00000000-0005-0000-0000-00008E480000}"/>
    <cellStyle name="Linked Cell 16 2 8 3" xfId="18575" xr:uid="{00000000-0005-0000-0000-00008F480000}"/>
    <cellStyle name="Linked Cell 16 2 9" xfId="18576" xr:uid="{00000000-0005-0000-0000-000090480000}"/>
    <cellStyle name="Linked Cell 16 2 9 2" xfId="18577" xr:uid="{00000000-0005-0000-0000-000091480000}"/>
    <cellStyle name="Linked Cell 16 2 9 2 2" xfId="18578" xr:uid="{00000000-0005-0000-0000-000092480000}"/>
    <cellStyle name="Linked Cell 16 2 9 3" xfId="18579" xr:uid="{00000000-0005-0000-0000-000093480000}"/>
    <cellStyle name="Linked Cell 16 3" xfId="18580" xr:uid="{00000000-0005-0000-0000-000094480000}"/>
    <cellStyle name="Linked Cell 16 3 10" xfId="18581" xr:uid="{00000000-0005-0000-0000-000095480000}"/>
    <cellStyle name="Linked Cell 16 3 10 2" xfId="18582" xr:uid="{00000000-0005-0000-0000-000096480000}"/>
    <cellStyle name="Linked Cell 16 3 10 2 2" xfId="18583" xr:uid="{00000000-0005-0000-0000-000097480000}"/>
    <cellStyle name="Linked Cell 16 3 10 3" xfId="18584" xr:uid="{00000000-0005-0000-0000-000098480000}"/>
    <cellStyle name="Linked Cell 16 3 11" xfId="18585" xr:uid="{00000000-0005-0000-0000-000099480000}"/>
    <cellStyle name="Linked Cell 16 3 11 2" xfId="18586" xr:uid="{00000000-0005-0000-0000-00009A480000}"/>
    <cellStyle name="Linked Cell 16 3 11 2 2" xfId="18587" xr:uid="{00000000-0005-0000-0000-00009B480000}"/>
    <cellStyle name="Linked Cell 16 3 11 3" xfId="18588" xr:uid="{00000000-0005-0000-0000-00009C480000}"/>
    <cellStyle name="Linked Cell 16 3 12" xfId="18589" xr:uid="{00000000-0005-0000-0000-00009D480000}"/>
    <cellStyle name="Linked Cell 16 3 12 2" xfId="18590" xr:uid="{00000000-0005-0000-0000-00009E480000}"/>
    <cellStyle name="Linked Cell 16 3 12 2 2" xfId="18591" xr:uid="{00000000-0005-0000-0000-00009F480000}"/>
    <cellStyle name="Linked Cell 16 3 12 3" xfId="18592" xr:uid="{00000000-0005-0000-0000-0000A0480000}"/>
    <cellStyle name="Linked Cell 16 3 13" xfId="18593" xr:uid="{00000000-0005-0000-0000-0000A1480000}"/>
    <cellStyle name="Linked Cell 16 3 13 2" xfId="18594" xr:uid="{00000000-0005-0000-0000-0000A2480000}"/>
    <cellStyle name="Linked Cell 16 3 14" xfId="18595" xr:uid="{00000000-0005-0000-0000-0000A3480000}"/>
    <cellStyle name="Linked Cell 16 3 2" xfId="18596" xr:uid="{00000000-0005-0000-0000-0000A4480000}"/>
    <cellStyle name="Linked Cell 16 3 2 10" xfId="18597" xr:uid="{00000000-0005-0000-0000-0000A5480000}"/>
    <cellStyle name="Linked Cell 16 3 2 10 2" xfId="18598" xr:uid="{00000000-0005-0000-0000-0000A6480000}"/>
    <cellStyle name="Linked Cell 16 3 2 10 2 2" xfId="18599" xr:uid="{00000000-0005-0000-0000-0000A7480000}"/>
    <cellStyle name="Linked Cell 16 3 2 10 3" xfId="18600" xr:uid="{00000000-0005-0000-0000-0000A8480000}"/>
    <cellStyle name="Linked Cell 16 3 2 11" xfId="18601" xr:uid="{00000000-0005-0000-0000-0000A9480000}"/>
    <cellStyle name="Linked Cell 16 3 2 11 2" xfId="18602" xr:uid="{00000000-0005-0000-0000-0000AA480000}"/>
    <cellStyle name="Linked Cell 16 3 2 11 2 2" xfId="18603" xr:uid="{00000000-0005-0000-0000-0000AB480000}"/>
    <cellStyle name="Linked Cell 16 3 2 11 3" xfId="18604" xr:uid="{00000000-0005-0000-0000-0000AC480000}"/>
    <cellStyle name="Linked Cell 16 3 2 12" xfId="18605" xr:uid="{00000000-0005-0000-0000-0000AD480000}"/>
    <cellStyle name="Linked Cell 16 3 2 12 2" xfId="18606" xr:uid="{00000000-0005-0000-0000-0000AE480000}"/>
    <cellStyle name="Linked Cell 16 3 2 13" xfId="18607" xr:uid="{00000000-0005-0000-0000-0000AF480000}"/>
    <cellStyle name="Linked Cell 16 3 2 2" xfId="18608" xr:uid="{00000000-0005-0000-0000-0000B0480000}"/>
    <cellStyle name="Linked Cell 16 3 2 2 10" xfId="18609" xr:uid="{00000000-0005-0000-0000-0000B1480000}"/>
    <cellStyle name="Linked Cell 16 3 2 2 10 2" xfId="18610" xr:uid="{00000000-0005-0000-0000-0000B2480000}"/>
    <cellStyle name="Linked Cell 16 3 2 2 10 2 2" xfId="18611" xr:uid="{00000000-0005-0000-0000-0000B3480000}"/>
    <cellStyle name="Linked Cell 16 3 2 2 10 3" xfId="18612" xr:uid="{00000000-0005-0000-0000-0000B4480000}"/>
    <cellStyle name="Linked Cell 16 3 2 2 11" xfId="18613" xr:uid="{00000000-0005-0000-0000-0000B5480000}"/>
    <cellStyle name="Linked Cell 16 3 2 2 11 2" xfId="18614" xr:uid="{00000000-0005-0000-0000-0000B6480000}"/>
    <cellStyle name="Linked Cell 16 3 2 2 12" xfId="18615" xr:uid="{00000000-0005-0000-0000-0000B7480000}"/>
    <cellStyle name="Linked Cell 16 3 2 2 2" xfId="18616" xr:uid="{00000000-0005-0000-0000-0000B8480000}"/>
    <cellStyle name="Linked Cell 16 3 2 2 2 2" xfId="18617" xr:uid="{00000000-0005-0000-0000-0000B9480000}"/>
    <cellStyle name="Linked Cell 16 3 2 2 2 2 2" xfId="18618" xr:uid="{00000000-0005-0000-0000-0000BA480000}"/>
    <cellStyle name="Linked Cell 16 3 2 2 2 3" xfId="18619" xr:uid="{00000000-0005-0000-0000-0000BB480000}"/>
    <cellStyle name="Linked Cell 16 3 2 2 3" xfId="18620" xr:uid="{00000000-0005-0000-0000-0000BC480000}"/>
    <cellStyle name="Linked Cell 16 3 2 2 3 2" xfId="18621" xr:uid="{00000000-0005-0000-0000-0000BD480000}"/>
    <cellStyle name="Linked Cell 16 3 2 2 3 2 2" xfId="18622" xr:uid="{00000000-0005-0000-0000-0000BE480000}"/>
    <cellStyle name="Linked Cell 16 3 2 2 3 3" xfId="18623" xr:uid="{00000000-0005-0000-0000-0000BF480000}"/>
    <cellStyle name="Linked Cell 16 3 2 2 4" xfId="18624" xr:uid="{00000000-0005-0000-0000-0000C0480000}"/>
    <cellStyle name="Linked Cell 16 3 2 2 4 2" xfId="18625" xr:uid="{00000000-0005-0000-0000-0000C1480000}"/>
    <cellStyle name="Linked Cell 16 3 2 2 4 2 2" xfId="18626" xr:uid="{00000000-0005-0000-0000-0000C2480000}"/>
    <cellStyle name="Linked Cell 16 3 2 2 4 3" xfId="18627" xr:uid="{00000000-0005-0000-0000-0000C3480000}"/>
    <cellStyle name="Linked Cell 16 3 2 2 5" xfId="18628" xr:uid="{00000000-0005-0000-0000-0000C4480000}"/>
    <cellStyle name="Linked Cell 16 3 2 2 5 2" xfId="18629" xr:uid="{00000000-0005-0000-0000-0000C5480000}"/>
    <cellStyle name="Linked Cell 16 3 2 2 5 2 2" xfId="18630" xr:uid="{00000000-0005-0000-0000-0000C6480000}"/>
    <cellStyle name="Linked Cell 16 3 2 2 5 3" xfId="18631" xr:uid="{00000000-0005-0000-0000-0000C7480000}"/>
    <cellStyle name="Linked Cell 16 3 2 2 6" xfId="18632" xr:uid="{00000000-0005-0000-0000-0000C8480000}"/>
    <cellStyle name="Linked Cell 16 3 2 2 6 2" xfId="18633" xr:uid="{00000000-0005-0000-0000-0000C9480000}"/>
    <cellStyle name="Linked Cell 16 3 2 2 6 2 2" xfId="18634" xr:uid="{00000000-0005-0000-0000-0000CA480000}"/>
    <cellStyle name="Linked Cell 16 3 2 2 6 3" xfId="18635" xr:uid="{00000000-0005-0000-0000-0000CB480000}"/>
    <cellStyle name="Linked Cell 16 3 2 2 7" xfId="18636" xr:uid="{00000000-0005-0000-0000-0000CC480000}"/>
    <cellStyle name="Linked Cell 16 3 2 2 7 2" xfId="18637" xr:uid="{00000000-0005-0000-0000-0000CD480000}"/>
    <cellStyle name="Linked Cell 16 3 2 2 7 2 2" xfId="18638" xr:uid="{00000000-0005-0000-0000-0000CE480000}"/>
    <cellStyle name="Linked Cell 16 3 2 2 7 3" xfId="18639" xr:uid="{00000000-0005-0000-0000-0000CF480000}"/>
    <cellStyle name="Linked Cell 16 3 2 2 8" xfId="18640" xr:uid="{00000000-0005-0000-0000-0000D0480000}"/>
    <cellStyle name="Linked Cell 16 3 2 2 8 2" xfId="18641" xr:uid="{00000000-0005-0000-0000-0000D1480000}"/>
    <cellStyle name="Linked Cell 16 3 2 2 8 2 2" xfId="18642" xr:uid="{00000000-0005-0000-0000-0000D2480000}"/>
    <cellStyle name="Linked Cell 16 3 2 2 8 3" xfId="18643" xr:uid="{00000000-0005-0000-0000-0000D3480000}"/>
    <cellStyle name="Linked Cell 16 3 2 2 9" xfId="18644" xr:uid="{00000000-0005-0000-0000-0000D4480000}"/>
    <cellStyle name="Linked Cell 16 3 2 2 9 2" xfId="18645" xr:uid="{00000000-0005-0000-0000-0000D5480000}"/>
    <cellStyle name="Linked Cell 16 3 2 2 9 2 2" xfId="18646" xr:uid="{00000000-0005-0000-0000-0000D6480000}"/>
    <cellStyle name="Linked Cell 16 3 2 2 9 3" xfId="18647" xr:uid="{00000000-0005-0000-0000-0000D7480000}"/>
    <cellStyle name="Linked Cell 16 3 2 3" xfId="18648" xr:uid="{00000000-0005-0000-0000-0000D8480000}"/>
    <cellStyle name="Linked Cell 16 3 2 3 10" xfId="18649" xr:uid="{00000000-0005-0000-0000-0000D9480000}"/>
    <cellStyle name="Linked Cell 16 3 2 3 10 2" xfId="18650" xr:uid="{00000000-0005-0000-0000-0000DA480000}"/>
    <cellStyle name="Linked Cell 16 3 2 3 11" xfId="18651" xr:uid="{00000000-0005-0000-0000-0000DB480000}"/>
    <cellStyle name="Linked Cell 16 3 2 3 2" xfId="18652" xr:uid="{00000000-0005-0000-0000-0000DC480000}"/>
    <cellStyle name="Linked Cell 16 3 2 3 2 2" xfId="18653" xr:uid="{00000000-0005-0000-0000-0000DD480000}"/>
    <cellStyle name="Linked Cell 16 3 2 3 2 2 2" xfId="18654" xr:uid="{00000000-0005-0000-0000-0000DE480000}"/>
    <cellStyle name="Linked Cell 16 3 2 3 2 3" xfId="18655" xr:uid="{00000000-0005-0000-0000-0000DF480000}"/>
    <cellStyle name="Linked Cell 16 3 2 3 3" xfId="18656" xr:uid="{00000000-0005-0000-0000-0000E0480000}"/>
    <cellStyle name="Linked Cell 16 3 2 3 3 2" xfId="18657" xr:uid="{00000000-0005-0000-0000-0000E1480000}"/>
    <cellStyle name="Linked Cell 16 3 2 3 3 2 2" xfId="18658" xr:uid="{00000000-0005-0000-0000-0000E2480000}"/>
    <cellStyle name="Linked Cell 16 3 2 3 3 3" xfId="18659" xr:uid="{00000000-0005-0000-0000-0000E3480000}"/>
    <cellStyle name="Linked Cell 16 3 2 3 4" xfId="18660" xr:uid="{00000000-0005-0000-0000-0000E4480000}"/>
    <cellStyle name="Linked Cell 16 3 2 3 4 2" xfId="18661" xr:uid="{00000000-0005-0000-0000-0000E5480000}"/>
    <cellStyle name="Linked Cell 16 3 2 3 4 2 2" xfId="18662" xr:uid="{00000000-0005-0000-0000-0000E6480000}"/>
    <cellStyle name="Linked Cell 16 3 2 3 4 3" xfId="18663" xr:uid="{00000000-0005-0000-0000-0000E7480000}"/>
    <cellStyle name="Linked Cell 16 3 2 3 5" xfId="18664" xr:uid="{00000000-0005-0000-0000-0000E8480000}"/>
    <cellStyle name="Linked Cell 16 3 2 3 5 2" xfId="18665" xr:uid="{00000000-0005-0000-0000-0000E9480000}"/>
    <cellStyle name="Linked Cell 16 3 2 3 5 2 2" xfId="18666" xr:uid="{00000000-0005-0000-0000-0000EA480000}"/>
    <cellStyle name="Linked Cell 16 3 2 3 5 3" xfId="18667" xr:uid="{00000000-0005-0000-0000-0000EB480000}"/>
    <cellStyle name="Linked Cell 16 3 2 3 6" xfId="18668" xr:uid="{00000000-0005-0000-0000-0000EC480000}"/>
    <cellStyle name="Linked Cell 16 3 2 3 6 2" xfId="18669" xr:uid="{00000000-0005-0000-0000-0000ED480000}"/>
    <cellStyle name="Linked Cell 16 3 2 3 6 2 2" xfId="18670" xr:uid="{00000000-0005-0000-0000-0000EE480000}"/>
    <cellStyle name="Linked Cell 16 3 2 3 6 3" xfId="18671" xr:uid="{00000000-0005-0000-0000-0000EF480000}"/>
    <cellStyle name="Linked Cell 16 3 2 3 7" xfId="18672" xr:uid="{00000000-0005-0000-0000-0000F0480000}"/>
    <cellStyle name="Linked Cell 16 3 2 3 7 2" xfId="18673" xr:uid="{00000000-0005-0000-0000-0000F1480000}"/>
    <cellStyle name="Linked Cell 16 3 2 3 7 2 2" xfId="18674" xr:uid="{00000000-0005-0000-0000-0000F2480000}"/>
    <cellStyle name="Linked Cell 16 3 2 3 7 3" xfId="18675" xr:uid="{00000000-0005-0000-0000-0000F3480000}"/>
    <cellStyle name="Linked Cell 16 3 2 3 8" xfId="18676" xr:uid="{00000000-0005-0000-0000-0000F4480000}"/>
    <cellStyle name="Linked Cell 16 3 2 3 8 2" xfId="18677" xr:uid="{00000000-0005-0000-0000-0000F5480000}"/>
    <cellStyle name="Linked Cell 16 3 2 3 8 2 2" xfId="18678" xr:uid="{00000000-0005-0000-0000-0000F6480000}"/>
    <cellStyle name="Linked Cell 16 3 2 3 8 3" xfId="18679" xr:uid="{00000000-0005-0000-0000-0000F7480000}"/>
    <cellStyle name="Linked Cell 16 3 2 3 9" xfId="18680" xr:uid="{00000000-0005-0000-0000-0000F8480000}"/>
    <cellStyle name="Linked Cell 16 3 2 3 9 2" xfId="18681" xr:uid="{00000000-0005-0000-0000-0000F9480000}"/>
    <cellStyle name="Linked Cell 16 3 2 3 9 2 2" xfId="18682" xr:uid="{00000000-0005-0000-0000-0000FA480000}"/>
    <cellStyle name="Linked Cell 16 3 2 3 9 3" xfId="18683" xr:uid="{00000000-0005-0000-0000-0000FB480000}"/>
    <cellStyle name="Linked Cell 16 3 2 4" xfId="18684" xr:uid="{00000000-0005-0000-0000-0000FC480000}"/>
    <cellStyle name="Linked Cell 16 3 2 4 2" xfId="18685" xr:uid="{00000000-0005-0000-0000-0000FD480000}"/>
    <cellStyle name="Linked Cell 16 3 2 4 2 2" xfId="18686" xr:uid="{00000000-0005-0000-0000-0000FE480000}"/>
    <cellStyle name="Linked Cell 16 3 2 4 3" xfId="18687" xr:uid="{00000000-0005-0000-0000-0000FF480000}"/>
    <cellStyle name="Linked Cell 16 3 2 5" xfId="18688" xr:uid="{00000000-0005-0000-0000-000000490000}"/>
    <cellStyle name="Linked Cell 16 3 2 5 2" xfId="18689" xr:uid="{00000000-0005-0000-0000-000001490000}"/>
    <cellStyle name="Linked Cell 16 3 2 5 2 2" xfId="18690" xr:uid="{00000000-0005-0000-0000-000002490000}"/>
    <cellStyle name="Linked Cell 16 3 2 5 3" xfId="18691" xr:uid="{00000000-0005-0000-0000-000003490000}"/>
    <cellStyle name="Linked Cell 16 3 2 6" xfId="18692" xr:uid="{00000000-0005-0000-0000-000004490000}"/>
    <cellStyle name="Linked Cell 16 3 2 6 2" xfId="18693" xr:uid="{00000000-0005-0000-0000-000005490000}"/>
    <cellStyle name="Linked Cell 16 3 2 6 2 2" xfId="18694" xr:uid="{00000000-0005-0000-0000-000006490000}"/>
    <cellStyle name="Linked Cell 16 3 2 6 3" xfId="18695" xr:uid="{00000000-0005-0000-0000-000007490000}"/>
    <cellStyle name="Linked Cell 16 3 2 7" xfId="18696" xr:uid="{00000000-0005-0000-0000-000008490000}"/>
    <cellStyle name="Linked Cell 16 3 2 7 2" xfId="18697" xr:uid="{00000000-0005-0000-0000-000009490000}"/>
    <cellStyle name="Linked Cell 16 3 2 7 2 2" xfId="18698" xr:uid="{00000000-0005-0000-0000-00000A490000}"/>
    <cellStyle name="Linked Cell 16 3 2 7 3" xfId="18699" xr:uid="{00000000-0005-0000-0000-00000B490000}"/>
    <cellStyle name="Linked Cell 16 3 2 8" xfId="18700" xr:uid="{00000000-0005-0000-0000-00000C490000}"/>
    <cellStyle name="Linked Cell 16 3 2 8 2" xfId="18701" xr:uid="{00000000-0005-0000-0000-00000D490000}"/>
    <cellStyle name="Linked Cell 16 3 2 8 2 2" xfId="18702" xr:uid="{00000000-0005-0000-0000-00000E490000}"/>
    <cellStyle name="Linked Cell 16 3 2 8 3" xfId="18703" xr:uid="{00000000-0005-0000-0000-00000F490000}"/>
    <cellStyle name="Linked Cell 16 3 2 9" xfId="18704" xr:uid="{00000000-0005-0000-0000-000010490000}"/>
    <cellStyle name="Linked Cell 16 3 2 9 2" xfId="18705" xr:uid="{00000000-0005-0000-0000-000011490000}"/>
    <cellStyle name="Linked Cell 16 3 2 9 2 2" xfId="18706" xr:uid="{00000000-0005-0000-0000-000012490000}"/>
    <cellStyle name="Linked Cell 16 3 2 9 3" xfId="18707" xr:uid="{00000000-0005-0000-0000-000013490000}"/>
    <cellStyle name="Linked Cell 16 3 3" xfId="18708" xr:uid="{00000000-0005-0000-0000-000014490000}"/>
    <cellStyle name="Linked Cell 16 3 3 10" xfId="18709" xr:uid="{00000000-0005-0000-0000-000015490000}"/>
    <cellStyle name="Linked Cell 16 3 3 10 2" xfId="18710" xr:uid="{00000000-0005-0000-0000-000016490000}"/>
    <cellStyle name="Linked Cell 16 3 3 10 2 2" xfId="18711" xr:uid="{00000000-0005-0000-0000-000017490000}"/>
    <cellStyle name="Linked Cell 16 3 3 10 3" xfId="18712" xr:uid="{00000000-0005-0000-0000-000018490000}"/>
    <cellStyle name="Linked Cell 16 3 3 11" xfId="18713" xr:uid="{00000000-0005-0000-0000-000019490000}"/>
    <cellStyle name="Linked Cell 16 3 3 11 2" xfId="18714" xr:uid="{00000000-0005-0000-0000-00001A490000}"/>
    <cellStyle name="Linked Cell 16 3 3 12" xfId="18715" xr:uid="{00000000-0005-0000-0000-00001B490000}"/>
    <cellStyle name="Linked Cell 16 3 3 2" xfId="18716" xr:uid="{00000000-0005-0000-0000-00001C490000}"/>
    <cellStyle name="Linked Cell 16 3 3 2 10" xfId="18717" xr:uid="{00000000-0005-0000-0000-00001D490000}"/>
    <cellStyle name="Linked Cell 16 3 3 2 10 2" xfId="18718" xr:uid="{00000000-0005-0000-0000-00001E490000}"/>
    <cellStyle name="Linked Cell 16 3 3 2 11" xfId="18719" xr:uid="{00000000-0005-0000-0000-00001F490000}"/>
    <cellStyle name="Linked Cell 16 3 3 2 2" xfId="18720" xr:uid="{00000000-0005-0000-0000-000020490000}"/>
    <cellStyle name="Linked Cell 16 3 3 2 2 2" xfId="18721" xr:uid="{00000000-0005-0000-0000-000021490000}"/>
    <cellStyle name="Linked Cell 16 3 3 2 2 2 2" xfId="18722" xr:uid="{00000000-0005-0000-0000-000022490000}"/>
    <cellStyle name="Linked Cell 16 3 3 2 2 3" xfId="18723" xr:uid="{00000000-0005-0000-0000-000023490000}"/>
    <cellStyle name="Linked Cell 16 3 3 2 3" xfId="18724" xr:uid="{00000000-0005-0000-0000-000024490000}"/>
    <cellStyle name="Linked Cell 16 3 3 2 3 2" xfId="18725" xr:uid="{00000000-0005-0000-0000-000025490000}"/>
    <cellStyle name="Linked Cell 16 3 3 2 3 2 2" xfId="18726" xr:uid="{00000000-0005-0000-0000-000026490000}"/>
    <cellStyle name="Linked Cell 16 3 3 2 3 3" xfId="18727" xr:uid="{00000000-0005-0000-0000-000027490000}"/>
    <cellStyle name="Linked Cell 16 3 3 2 4" xfId="18728" xr:uid="{00000000-0005-0000-0000-000028490000}"/>
    <cellStyle name="Linked Cell 16 3 3 2 4 2" xfId="18729" xr:uid="{00000000-0005-0000-0000-000029490000}"/>
    <cellStyle name="Linked Cell 16 3 3 2 4 2 2" xfId="18730" xr:uid="{00000000-0005-0000-0000-00002A490000}"/>
    <cellStyle name="Linked Cell 16 3 3 2 4 3" xfId="18731" xr:uid="{00000000-0005-0000-0000-00002B490000}"/>
    <cellStyle name="Linked Cell 16 3 3 2 5" xfId="18732" xr:uid="{00000000-0005-0000-0000-00002C490000}"/>
    <cellStyle name="Linked Cell 16 3 3 2 5 2" xfId="18733" xr:uid="{00000000-0005-0000-0000-00002D490000}"/>
    <cellStyle name="Linked Cell 16 3 3 2 5 2 2" xfId="18734" xr:uid="{00000000-0005-0000-0000-00002E490000}"/>
    <cellStyle name="Linked Cell 16 3 3 2 5 3" xfId="18735" xr:uid="{00000000-0005-0000-0000-00002F490000}"/>
    <cellStyle name="Linked Cell 16 3 3 2 6" xfId="18736" xr:uid="{00000000-0005-0000-0000-000030490000}"/>
    <cellStyle name="Linked Cell 16 3 3 2 6 2" xfId="18737" xr:uid="{00000000-0005-0000-0000-000031490000}"/>
    <cellStyle name="Linked Cell 16 3 3 2 6 2 2" xfId="18738" xr:uid="{00000000-0005-0000-0000-000032490000}"/>
    <cellStyle name="Linked Cell 16 3 3 2 6 3" xfId="18739" xr:uid="{00000000-0005-0000-0000-000033490000}"/>
    <cellStyle name="Linked Cell 16 3 3 2 7" xfId="18740" xr:uid="{00000000-0005-0000-0000-000034490000}"/>
    <cellStyle name="Linked Cell 16 3 3 2 7 2" xfId="18741" xr:uid="{00000000-0005-0000-0000-000035490000}"/>
    <cellStyle name="Linked Cell 16 3 3 2 7 2 2" xfId="18742" xr:uid="{00000000-0005-0000-0000-000036490000}"/>
    <cellStyle name="Linked Cell 16 3 3 2 7 3" xfId="18743" xr:uid="{00000000-0005-0000-0000-000037490000}"/>
    <cellStyle name="Linked Cell 16 3 3 2 8" xfId="18744" xr:uid="{00000000-0005-0000-0000-000038490000}"/>
    <cellStyle name="Linked Cell 16 3 3 2 8 2" xfId="18745" xr:uid="{00000000-0005-0000-0000-000039490000}"/>
    <cellStyle name="Linked Cell 16 3 3 2 8 2 2" xfId="18746" xr:uid="{00000000-0005-0000-0000-00003A490000}"/>
    <cellStyle name="Linked Cell 16 3 3 2 8 3" xfId="18747" xr:uid="{00000000-0005-0000-0000-00003B490000}"/>
    <cellStyle name="Linked Cell 16 3 3 2 9" xfId="18748" xr:uid="{00000000-0005-0000-0000-00003C490000}"/>
    <cellStyle name="Linked Cell 16 3 3 2 9 2" xfId="18749" xr:uid="{00000000-0005-0000-0000-00003D490000}"/>
    <cellStyle name="Linked Cell 16 3 3 2 9 2 2" xfId="18750" xr:uid="{00000000-0005-0000-0000-00003E490000}"/>
    <cellStyle name="Linked Cell 16 3 3 2 9 3" xfId="18751" xr:uid="{00000000-0005-0000-0000-00003F490000}"/>
    <cellStyle name="Linked Cell 16 3 3 3" xfId="18752" xr:uid="{00000000-0005-0000-0000-000040490000}"/>
    <cellStyle name="Linked Cell 16 3 3 3 2" xfId="18753" xr:uid="{00000000-0005-0000-0000-000041490000}"/>
    <cellStyle name="Linked Cell 16 3 3 3 2 2" xfId="18754" xr:uid="{00000000-0005-0000-0000-000042490000}"/>
    <cellStyle name="Linked Cell 16 3 3 3 3" xfId="18755" xr:uid="{00000000-0005-0000-0000-000043490000}"/>
    <cellStyle name="Linked Cell 16 3 3 4" xfId="18756" xr:uid="{00000000-0005-0000-0000-000044490000}"/>
    <cellStyle name="Linked Cell 16 3 3 4 2" xfId="18757" xr:uid="{00000000-0005-0000-0000-000045490000}"/>
    <cellStyle name="Linked Cell 16 3 3 4 2 2" xfId="18758" xr:uid="{00000000-0005-0000-0000-000046490000}"/>
    <cellStyle name="Linked Cell 16 3 3 4 3" xfId="18759" xr:uid="{00000000-0005-0000-0000-000047490000}"/>
    <cellStyle name="Linked Cell 16 3 3 5" xfId="18760" xr:uid="{00000000-0005-0000-0000-000048490000}"/>
    <cellStyle name="Linked Cell 16 3 3 5 2" xfId="18761" xr:uid="{00000000-0005-0000-0000-000049490000}"/>
    <cellStyle name="Linked Cell 16 3 3 5 2 2" xfId="18762" xr:uid="{00000000-0005-0000-0000-00004A490000}"/>
    <cellStyle name="Linked Cell 16 3 3 5 3" xfId="18763" xr:uid="{00000000-0005-0000-0000-00004B490000}"/>
    <cellStyle name="Linked Cell 16 3 3 6" xfId="18764" xr:uid="{00000000-0005-0000-0000-00004C490000}"/>
    <cellStyle name="Linked Cell 16 3 3 6 2" xfId="18765" xr:uid="{00000000-0005-0000-0000-00004D490000}"/>
    <cellStyle name="Linked Cell 16 3 3 6 2 2" xfId="18766" xr:uid="{00000000-0005-0000-0000-00004E490000}"/>
    <cellStyle name="Linked Cell 16 3 3 6 3" xfId="18767" xr:uid="{00000000-0005-0000-0000-00004F490000}"/>
    <cellStyle name="Linked Cell 16 3 3 7" xfId="18768" xr:uid="{00000000-0005-0000-0000-000050490000}"/>
    <cellStyle name="Linked Cell 16 3 3 7 2" xfId="18769" xr:uid="{00000000-0005-0000-0000-000051490000}"/>
    <cellStyle name="Linked Cell 16 3 3 7 2 2" xfId="18770" xr:uid="{00000000-0005-0000-0000-000052490000}"/>
    <cellStyle name="Linked Cell 16 3 3 7 3" xfId="18771" xr:uid="{00000000-0005-0000-0000-000053490000}"/>
    <cellStyle name="Linked Cell 16 3 3 8" xfId="18772" xr:uid="{00000000-0005-0000-0000-000054490000}"/>
    <cellStyle name="Linked Cell 16 3 3 8 2" xfId="18773" xr:uid="{00000000-0005-0000-0000-000055490000}"/>
    <cellStyle name="Linked Cell 16 3 3 8 2 2" xfId="18774" xr:uid="{00000000-0005-0000-0000-000056490000}"/>
    <cellStyle name="Linked Cell 16 3 3 8 3" xfId="18775" xr:uid="{00000000-0005-0000-0000-000057490000}"/>
    <cellStyle name="Linked Cell 16 3 3 9" xfId="18776" xr:uid="{00000000-0005-0000-0000-000058490000}"/>
    <cellStyle name="Linked Cell 16 3 3 9 2" xfId="18777" xr:uid="{00000000-0005-0000-0000-000059490000}"/>
    <cellStyle name="Linked Cell 16 3 3 9 2 2" xfId="18778" xr:uid="{00000000-0005-0000-0000-00005A490000}"/>
    <cellStyle name="Linked Cell 16 3 3 9 3" xfId="18779" xr:uid="{00000000-0005-0000-0000-00005B490000}"/>
    <cellStyle name="Linked Cell 16 3 4" xfId="18780" xr:uid="{00000000-0005-0000-0000-00005C490000}"/>
    <cellStyle name="Linked Cell 16 3 4 10" xfId="18781" xr:uid="{00000000-0005-0000-0000-00005D490000}"/>
    <cellStyle name="Linked Cell 16 3 4 10 2" xfId="18782" xr:uid="{00000000-0005-0000-0000-00005E490000}"/>
    <cellStyle name="Linked Cell 16 3 4 11" xfId="18783" xr:uid="{00000000-0005-0000-0000-00005F490000}"/>
    <cellStyle name="Linked Cell 16 3 4 2" xfId="18784" xr:uid="{00000000-0005-0000-0000-000060490000}"/>
    <cellStyle name="Linked Cell 16 3 4 2 2" xfId="18785" xr:uid="{00000000-0005-0000-0000-000061490000}"/>
    <cellStyle name="Linked Cell 16 3 4 2 2 2" xfId="18786" xr:uid="{00000000-0005-0000-0000-000062490000}"/>
    <cellStyle name="Linked Cell 16 3 4 2 3" xfId="18787" xr:uid="{00000000-0005-0000-0000-000063490000}"/>
    <cellStyle name="Linked Cell 16 3 4 3" xfId="18788" xr:uid="{00000000-0005-0000-0000-000064490000}"/>
    <cellStyle name="Linked Cell 16 3 4 3 2" xfId="18789" xr:uid="{00000000-0005-0000-0000-000065490000}"/>
    <cellStyle name="Linked Cell 16 3 4 3 2 2" xfId="18790" xr:uid="{00000000-0005-0000-0000-000066490000}"/>
    <cellStyle name="Linked Cell 16 3 4 3 3" xfId="18791" xr:uid="{00000000-0005-0000-0000-000067490000}"/>
    <cellStyle name="Linked Cell 16 3 4 4" xfId="18792" xr:uid="{00000000-0005-0000-0000-000068490000}"/>
    <cellStyle name="Linked Cell 16 3 4 4 2" xfId="18793" xr:uid="{00000000-0005-0000-0000-000069490000}"/>
    <cellStyle name="Linked Cell 16 3 4 4 2 2" xfId="18794" xr:uid="{00000000-0005-0000-0000-00006A490000}"/>
    <cellStyle name="Linked Cell 16 3 4 4 3" xfId="18795" xr:uid="{00000000-0005-0000-0000-00006B490000}"/>
    <cellStyle name="Linked Cell 16 3 4 5" xfId="18796" xr:uid="{00000000-0005-0000-0000-00006C490000}"/>
    <cellStyle name="Linked Cell 16 3 4 5 2" xfId="18797" xr:uid="{00000000-0005-0000-0000-00006D490000}"/>
    <cellStyle name="Linked Cell 16 3 4 5 2 2" xfId="18798" xr:uid="{00000000-0005-0000-0000-00006E490000}"/>
    <cellStyle name="Linked Cell 16 3 4 5 3" xfId="18799" xr:uid="{00000000-0005-0000-0000-00006F490000}"/>
    <cellStyle name="Linked Cell 16 3 4 6" xfId="18800" xr:uid="{00000000-0005-0000-0000-000070490000}"/>
    <cellStyle name="Linked Cell 16 3 4 6 2" xfId="18801" xr:uid="{00000000-0005-0000-0000-000071490000}"/>
    <cellStyle name="Linked Cell 16 3 4 6 2 2" xfId="18802" xr:uid="{00000000-0005-0000-0000-000072490000}"/>
    <cellStyle name="Linked Cell 16 3 4 6 3" xfId="18803" xr:uid="{00000000-0005-0000-0000-000073490000}"/>
    <cellStyle name="Linked Cell 16 3 4 7" xfId="18804" xr:uid="{00000000-0005-0000-0000-000074490000}"/>
    <cellStyle name="Linked Cell 16 3 4 7 2" xfId="18805" xr:uid="{00000000-0005-0000-0000-000075490000}"/>
    <cellStyle name="Linked Cell 16 3 4 7 2 2" xfId="18806" xr:uid="{00000000-0005-0000-0000-000076490000}"/>
    <cellStyle name="Linked Cell 16 3 4 7 3" xfId="18807" xr:uid="{00000000-0005-0000-0000-000077490000}"/>
    <cellStyle name="Linked Cell 16 3 4 8" xfId="18808" xr:uid="{00000000-0005-0000-0000-000078490000}"/>
    <cellStyle name="Linked Cell 16 3 4 8 2" xfId="18809" xr:uid="{00000000-0005-0000-0000-000079490000}"/>
    <cellStyle name="Linked Cell 16 3 4 8 2 2" xfId="18810" xr:uid="{00000000-0005-0000-0000-00007A490000}"/>
    <cellStyle name="Linked Cell 16 3 4 8 3" xfId="18811" xr:uid="{00000000-0005-0000-0000-00007B490000}"/>
    <cellStyle name="Linked Cell 16 3 4 9" xfId="18812" xr:uid="{00000000-0005-0000-0000-00007C490000}"/>
    <cellStyle name="Linked Cell 16 3 4 9 2" xfId="18813" xr:uid="{00000000-0005-0000-0000-00007D490000}"/>
    <cellStyle name="Linked Cell 16 3 4 9 2 2" xfId="18814" xr:uid="{00000000-0005-0000-0000-00007E490000}"/>
    <cellStyle name="Linked Cell 16 3 4 9 3" xfId="18815" xr:uid="{00000000-0005-0000-0000-00007F490000}"/>
    <cellStyle name="Linked Cell 16 3 5" xfId="18816" xr:uid="{00000000-0005-0000-0000-000080490000}"/>
    <cellStyle name="Linked Cell 16 3 5 2" xfId="18817" xr:uid="{00000000-0005-0000-0000-000081490000}"/>
    <cellStyle name="Linked Cell 16 3 5 2 2" xfId="18818" xr:uid="{00000000-0005-0000-0000-000082490000}"/>
    <cellStyle name="Linked Cell 16 3 5 3" xfId="18819" xr:uid="{00000000-0005-0000-0000-000083490000}"/>
    <cellStyle name="Linked Cell 16 3 6" xfId="18820" xr:uid="{00000000-0005-0000-0000-000084490000}"/>
    <cellStyle name="Linked Cell 16 3 6 2" xfId="18821" xr:uid="{00000000-0005-0000-0000-000085490000}"/>
    <cellStyle name="Linked Cell 16 3 6 2 2" xfId="18822" xr:uid="{00000000-0005-0000-0000-000086490000}"/>
    <cellStyle name="Linked Cell 16 3 6 3" xfId="18823" xr:uid="{00000000-0005-0000-0000-000087490000}"/>
    <cellStyle name="Linked Cell 16 3 7" xfId="18824" xr:uid="{00000000-0005-0000-0000-000088490000}"/>
    <cellStyle name="Linked Cell 16 3 7 2" xfId="18825" xr:uid="{00000000-0005-0000-0000-000089490000}"/>
    <cellStyle name="Linked Cell 16 3 7 2 2" xfId="18826" xr:uid="{00000000-0005-0000-0000-00008A490000}"/>
    <cellStyle name="Linked Cell 16 3 7 3" xfId="18827" xr:uid="{00000000-0005-0000-0000-00008B490000}"/>
    <cellStyle name="Linked Cell 16 3 8" xfId="18828" xr:uid="{00000000-0005-0000-0000-00008C490000}"/>
    <cellStyle name="Linked Cell 16 3 8 2" xfId="18829" xr:uid="{00000000-0005-0000-0000-00008D490000}"/>
    <cellStyle name="Linked Cell 16 3 8 2 2" xfId="18830" xr:uid="{00000000-0005-0000-0000-00008E490000}"/>
    <cellStyle name="Linked Cell 16 3 8 3" xfId="18831" xr:uid="{00000000-0005-0000-0000-00008F490000}"/>
    <cellStyle name="Linked Cell 16 3 9" xfId="18832" xr:uid="{00000000-0005-0000-0000-000090490000}"/>
    <cellStyle name="Linked Cell 16 3 9 2" xfId="18833" xr:uid="{00000000-0005-0000-0000-000091490000}"/>
    <cellStyle name="Linked Cell 16 3 9 2 2" xfId="18834" xr:uid="{00000000-0005-0000-0000-000092490000}"/>
    <cellStyle name="Linked Cell 16 3 9 3" xfId="18835" xr:uid="{00000000-0005-0000-0000-000093490000}"/>
    <cellStyle name="Linked Cell 16 4" xfId="18836" xr:uid="{00000000-0005-0000-0000-000094490000}"/>
    <cellStyle name="Linked Cell 16 4 10" xfId="18837" xr:uid="{00000000-0005-0000-0000-000095490000}"/>
    <cellStyle name="Linked Cell 16 4 10 2" xfId="18838" xr:uid="{00000000-0005-0000-0000-000096490000}"/>
    <cellStyle name="Linked Cell 16 4 10 2 2" xfId="18839" xr:uid="{00000000-0005-0000-0000-000097490000}"/>
    <cellStyle name="Linked Cell 16 4 10 3" xfId="18840" xr:uid="{00000000-0005-0000-0000-000098490000}"/>
    <cellStyle name="Linked Cell 16 4 11" xfId="18841" xr:uid="{00000000-0005-0000-0000-000099490000}"/>
    <cellStyle name="Linked Cell 16 4 11 2" xfId="18842" xr:uid="{00000000-0005-0000-0000-00009A490000}"/>
    <cellStyle name="Linked Cell 16 4 11 2 2" xfId="18843" xr:uid="{00000000-0005-0000-0000-00009B490000}"/>
    <cellStyle name="Linked Cell 16 4 11 3" xfId="18844" xr:uid="{00000000-0005-0000-0000-00009C490000}"/>
    <cellStyle name="Linked Cell 16 4 12" xfId="18845" xr:uid="{00000000-0005-0000-0000-00009D490000}"/>
    <cellStyle name="Linked Cell 16 4 12 2" xfId="18846" xr:uid="{00000000-0005-0000-0000-00009E490000}"/>
    <cellStyle name="Linked Cell 16 4 13" xfId="18847" xr:uid="{00000000-0005-0000-0000-00009F490000}"/>
    <cellStyle name="Linked Cell 16 4 2" xfId="18848" xr:uid="{00000000-0005-0000-0000-0000A0490000}"/>
    <cellStyle name="Linked Cell 16 4 2 10" xfId="18849" xr:uid="{00000000-0005-0000-0000-0000A1490000}"/>
    <cellStyle name="Linked Cell 16 4 2 10 2" xfId="18850" xr:uid="{00000000-0005-0000-0000-0000A2490000}"/>
    <cellStyle name="Linked Cell 16 4 2 10 2 2" xfId="18851" xr:uid="{00000000-0005-0000-0000-0000A3490000}"/>
    <cellStyle name="Linked Cell 16 4 2 10 3" xfId="18852" xr:uid="{00000000-0005-0000-0000-0000A4490000}"/>
    <cellStyle name="Linked Cell 16 4 2 11" xfId="18853" xr:uid="{00000000-0005-0000-0000-0000A5490000}"/>
    <cellStyle name="Linked Cell 16 4 2 11 2" xfId="18854" xr:uid="{00000000-0005-0000-0000-0000A6490000}"/>
    <cellStyle name="Linked Cell 16 4 2 12" xfId="18855" xr:uid="{00000000-0005-0000-0000-0000A7490000}"/>
    <cellStyle name="Linked Cell 16 4 2 2" xfId="18856" xr:uid="{00000000-0005-0000-0000-0000A8490000}"/>
    <cellStyle name="Linked Cell 16 4 2 2 2" xfId="18857" xr:uid="{00000000-0005-0000-0000-0000A9490000}"/>
    <cellStyle name="Linked Cell 16 4 2 2 2 2" xfId="18858" xr:uid="{00000000-0005-0000-0000-0000AA490000}"/>
    <cellStyle name="Linked Cell 16 4 2 2 3" xfId="18859" xr:uid="{00000000-0005-0000-0000-0000AB490000}"/>
    <cellStyle name="Linked Cell 16 4 2 3" xfId="18860" xr:uid="{00000000-0005-0000-0000-0000AC490000}"/>
    <cellStyle name="Linked Cell 16 4 2 3 2" xfId="18861" xr:uid="{00000000-0005-0000-0000-0000AD490000}"/>
    <cellStyle name="Linked Cell 16 4 2 3 2 2" xfId="18862" xr:uid="{00000000-0005-0000-0000-0000AE490000}"/>
    <cellStyle name="Linked Cell 16 4 2 3 3" xfId="18863" xr:uid="{00000000-0005-0000-0000-0000AF490000}"/>
    <cellStyle name="Linked Cell 16 4 2 4" xfId="18864" xr:uid="{00000000-0005-0000-0000-0000B0490000}"/>
    <cellStyle name="Linked Cell 16 4 2 4 2" xfId="18865" xr:uid="{00000000-0005-0000-0000-0000B1490000}"/>
    <cellStyle name="Linked Cell 16 4 2 4 2 2" xfId="18866" xr:uid="{00000000-0005-0000-0000-0000B2490000}"/>
    <cellStyle name="Linked Cell 16 4 2 4 3" xfId="18867" xr:uid="{00000000-0005-0000-0000-0000B3490000}"/>
    <cellStyle name="Linked Cell 16 4 2 5" xfId="18868" xr:uid="{00000000-0005-0000-0000-0000B4490000}"/>
    <cellStyle name="Linked Cell 16 4 2 5 2" xfId="18869" xr:uid="{00000000-0005-0000-0000-0000B5490000}"/>
    <cellStyle name="Linked Cell 16 4 2 5 2 2" xfId="18870" xr:uid="{00000000-0005-0000-0000-0000B6490000}"/>
    <cellStyle name="Linked Cell 16 4 2 5 3" xfId="18871" xr:uid="{00000000-0005-0000-0000-0000B7490000}"/>
    <cellStyle name="Linked Cell 16 4 2 6" xfId="18872" xr:uid="{00000000-0005-0000-0000-0000B8490000}"/>
    <cellStyle name="Linked Cell 16 4 2 6 2" xfId="18873" xr:uid="{00000000-0005-0000-0000-0000B9490000}"/>
    <cellStyle name="Linked Cell 16 4 2 6 2 2" xfId="18874" xr:uid="{00000000-0005-0000-0000-0000BA490000}"/>
    <cellStyle name="Linked Cell 16 4 2 6 3" xfId="18875" xr:uid="{00000000-0005-0000-0000-0000BB490000}"/>
    <cellStyle name="Linked Cell 16 4 2 7" xfId="18876" xr:uid="{00000000-0005-0000-0000-0000BC490000}"/>
    <cellStyle name="Linked Cell 16 4 2 7 2" xfId="18877" xr:uid="{00000000-0005-0000-0000-0000BD490000}"/>
    <cellStyle name="Linked Cell 16 4 2 7 2 2" xfId="18878" xr:uid="{00000000-0005-0000-0000-0000BE490000}"/>
    <cellStyle name="Linked Cell 16 4 2 7 3" xfId="18879" xr:uid="{00000000-0005-0000-0000-0000BF490000}"/>
    <cellStyle name="Linked Cell 16 4 2 8" xfId="18880" xr:uid="{00000000-0005-0000-0000-0000C0490000}"/>
    <cellStyle name="Linked Cell 16 4 2 8 2" xfId="18881" xr:uid="{00000000-0005-0000-0000-0000C1490000}"/>
    <cellStyle name="Linked Cell 16 4 2 8 2 2" xfId="18882" xr:uid="{00000000-0005-0000-0000-0000C2490000}"/>
    <cellStyle name="Linked Cell 16 4 2 8 3" xfId="18883" xr:uid="{00000000-0005-0000-0000-0000C3490000}"/>
    <cellStyle name="Linked Cell 16 4 2 9" xfId="18884" xr:uid="{00000000-0005-0000-0000-0000C4490000}"/>
    <cellStyle name="Linked Cell 16 4 2 9 2" xfId="18885" xr:uid="{00000000-0005-0000-0000-0000C5490000}"/>
    <cellStyle name="Linked Cell 16 4 2 9 2 2" xfId="18886" xr:uid="{00000000-0005-0000-0000-0000C6490000}"/>
    <cellStyle name="Linked Cell 16 4 2 9 3" xfId="18887" xr:uid="{00000000-0005-0000-0000-0000C7490000}"/>
    <cellStyle name="Linked Cell 16 4 3" xfId="18888" xr:uid="{00000000-0005-0000-0000-0000C8490000}"/>
    <cellStyle name="Linked Cell 16 4 3 10" xfId="18889" xr:uid="{00000000-0005-0000-0000-0000C9490000}"/>
    <cellStyle name="Linked Cell 16 4 3 10 2" xfId="18890" xr:uid="{00000000-0005-0000-0000-0000CA490000}"/>
    <cellStyle name="Linked Cell 16 4 3 11" xfId="18891" xr:uid="{00000000-0005-0000-0000-0000CB490000}"/>
    <cellStyle name="Linked Cell 16 4 3 2" xfId="18892" xr:uid="{00000000-0005-0000-0000-0000CC490000}"/>
    <cellStyle name="Linked Cell 16 4 3 2 2" xfId="18893" xr:uid="{00000000-0005-0000-0000-0000CD490000}"/>
    <cellStyle name="Linked Cell 16 4 3 2 2 2" xfId="18894" xr:uid="{00000000-0005-0000-0000-0000CE490000}"/>
    <cellStyle name="Linked Cell 16 4 3 2 3" xfId="18895" xr:uid="{00000000-0005-0000-0000-0000CF490000}"/>
    <cellStyle name="Linked Cell 16 4 3 3" xfId="18896" xr:uid="{00000000-0005-0000-0000-0000D0490000}"/>
    <cellStyle name="Linked Cell 16 4 3 3 2" xfId="18897" xr:uid="{00000000-0005-0000-0000-0000D1490000}"/>
    <cellStyle name="Linked Cell 16 4 3 3 2 2" xfId="18898" xr:uid="{00000000-0005-0000-0000-0000D2490000}"/>
    <cellStyle name="Linked Cell 16 4 3 3 3" xfId="18899" xr:uid="{00000000-0005-0000-0000-0000D3490000}"/>
    <cellStyle name="Linked Cell 16 4 3 4" xfId="18900" xr:uid="{00000000-0005-0000-0000-0000D4490000}"/>
    <cellStyle name="Linked Cell 16 4 3 4 2" xfId="18901" xr:uid="{00000000-0005-0000-0000-0000D5490000}"/>
    <cellStyle name="Linked Cell 16 4 3 4 2 2" xfId="18902" xr:uid="{00000000-0005-0000-0000-0000D6490000}"/>
    <cellStyle name="Linked Cell 16 4 3 4 3" xfId="18903" xr:uid="{00000000-0005-0000-0000-0000D7490000}"/>
    <cellStyle name="Linked Cell 16 4 3 5" xfId="18904" xr:uid="{00000000-0005-0000-0000-0000D8490000}"/>
    <cellStyle name="Linked Cell 16 4 3 5 2" xfId="18905" xr:uid="{00000000-0005-0000-0000-0000D9490000}"/>
    <cellStyle name="Linked Cell 16 4 3 5 2 2" xfId="18906" xr:uid="{00000000-0005-0000-0000-0000DA490000}"/>
    <cellStyle name="Linked Cell 16 4 3 5 3" xfId="18907" xr:uid="{00000000-0005-0000-0000-0000DB490000}"/>
    <cellStyle name="Linked Cell 16 4 3 6" xfId="18908" xr:uid="{00000000-0005-0000-0000-0000DC490000}"/>
    <cellStyle name="Linked Cell 16 4 3 6 2" xfId="18909" xr:uid="{00000000-0005-0000-0000-0000DD490000}"/>
    <cellStyle name="Linked Cell 16 4 3 6 2 2" xfId="18910" xr:uid="{00000000-0005-0000-0000-0000DE490000}"/>
    <cellStyle name="Linked Cell 16 4 3 6 3" xfId="18911" xr:uid="{00000000-0005-0000-0000-0000DF490000}"/>
    <cellStyle name="Linked Cell 16 4 3 7" xfId="18912" xr:uid="{00000000-0005-0000-0000-0000E0490000}"/>
    <cellStyle name="Linked Cell 16 4 3 7 2" xfId="18913" xr:uid="{00000000-0005-0000-0000-0000E1490000}"/>
    <cellStyle name="Linked Cell 16 4 3 7 2 2" xfId="18914" xr:uid="{00000000-0005-0000-0000-0000E2490000}"/>
    <cellStyle name="Linked Cell 16 4 3 7 3" xfId="18915" xr:uid="{00000000-0005-0000-0000-0000E3490000}"/>
    <cellStyle name="Linked Cell 16 4 3 8" xfId="18916" xr:uid="{00000000-0005-0000-0000-0000E4490000}"/>
    <cellStyle name="Linked Cell 16 4 3 8 2" xfId="18917" xr:uid="{00000000-0005-0000-0000-0000E5490000}"/>
    <cellStyle name="Linked Cell 16 4 3 8 2 2" xfId="18918" xr:uid="{00000000-0005-0000-0000-0000E6490000}"/>
    <cellStyle name="Linked Cell 16 4 3 8 3" xfId="18919" xr:uid="{00000000-0005-0000-0000-0000E7490000}"/>
    <cellStyle name="Linked Cell 16 4 3 9" xfId="18920" xr:uid="{00000000-0005-0000-0000-0000E8490000}"/>
    <cellStyle name="Linked Cell 16 4 3 9 2" xfId="18921" xr:uid="{00000000-0005-0000-0000-0000E9490000}"/>
    <cellStyle name="Linked Cell 16 4 3 9 2 2" xfId="18922" xr:uid="{00000000-0005-0000-0000-0000EA490000}"/>
    <cellStyle name="Linked Cell 16 4 3 9 3" xfId="18923" xr:uid="{00000000-0005-0000-0000-0000EB490000}"/>
    <cellStyle name="Linked Cell 16 4 4" xfId="18924" xr:uid="{00000000-0005-0000-0000-0000EC490000}"/>
    <cellStyle name="Linked Cell 16 4 4 2" xfId="18925" xr:uid="{00000000-0005-0000-0000-0000ED490000}"/>
    <cellStyle name="Linked Cell 16 4 4 2 2" xfId="18926" xr:uid="{00000000-0005-0000-0000-0000EE490000}"/>
    <cellStyle name="Linked Cell 16 4 4 3" xfId="18927" xr:uid="{00000000-0005-0000-0000-0000EF490000}"/>
    <cellStyle name="Linked Cell 16 4 5" xfId="18928" xr:uid="{00000000-0005-0000-0000-0000F0490000}"/>
    <cellStyle name="Linked Cell 16 4 5 2" xfId="18929" xr:uid="{00000000-0005-0000-0000-0000F1490000}"/>
    <cellStyle name="Linked Cell 16 4 5 2 2" xfId="18930" xr:uid="{00000000-0005-0000-0000-0000F2490000}"/>
    <cellStyle name="Linked Cell 16 4 5 3" xfId="18931" xr:uid="{00000000-0005-0000-0000-0000F3490000}"/>
    <cellStyle name="Linked Cell 16 4 6" xfId="18932" xr:uid="{00000000-0005-0000-0000-0000F4490000}"/>
    <cellStyle name="Linked Cell 16 4 6 2" xfId="18933" xr:uid="{00000000-0005-0000-0000-0000F5490000}"/>
    <cellStyle name="Linked Cell 16 4 6 2 2" xfId="18934" xr:uid="{00000000-0005-0000-0000-0000F6490000}"/>
    <cellStyle name="Linked Cell 16 4 6 3" xfId="18935" xr:uid="{00000000-0005-0000-0000-0000F7490000}"/>
    <cellStyle name="Linked Cell 16 4 7" xfId="18936" xr:uid="{00000000-0005-0000-0000-0000F8490000}"/>
    <cellStyle name="Linked Cell 16 4 7 2" xfId="18937" xr:uid="{00000000-0005-0000-0000-0000F9490000}"/>
    <cellStyle name="Linked Cell 16 4 7 2 2" xfId="18938" xr:uid="{00000000-0005-0000-0000-0000FA490000}"/>
    <cellStyle name="Linked Cell 16 4 7 3" xfId="18939" xr:uid="{00000000-0005-0000-0000-0000FB490000}"/>
    <cellStyle name="Linked Cell 16 4 8" xfId="18940" xr:uid="{00000000-0005-0000-0000-0000FC490000}"/>
    <cellStyle name="Linked Cell 16 4 8 2" xfId="18941" xr:uid="{00000000-0005-0000-0000-0000FD490000}"/>
    <cellStyle name="Linked Cell 16 4 8 2 2" xfId="18942" xr:uid="{00000000-0005-0000-0000-0000FE490000}"/>
    <cellStyle name="Linked Cell 16 4 8 3" xfId="18943" xr:uid="{00000000-0005-0000-0000-0000FF490000}"/>
    <cellStyle name="Linked Cell 16 4 9" xfId="18944" xr:uid="{00000000-0005-0000-0000-0000004A0000}"/>
    <cellStyle name="Linked Cell 16 4 9 2" xfId="18945" xr:uid="{00000000-0005-0000-0000-0000014A0000}"/>
    <cellStyle name="Linked Cell 16 4 9 2 2" xfId="18946" xr:uid="{00000000-0005-0000-0000-0000024A0000}"/>
    <cellStyle name="Linked Cell 16 4 9 3" xfId="18947" xr:uid="{00000000-0005-0000-0000-0000034A0000}"/>
    <cellStyle name="Linked Cell 17" xfId="18948" xr:uid="{00000000-0005-0000-0000-0000044A0000}"/>
    <cellStyle name="Linked Cell 17 2" xfId="18949" xr:uid="{00000000-0005-0000-0000-0000054A0000}"/>
    <cellStyle name="Linked Cell 17 2 10" xfId="18950" xr:uid="{00000000-0005-0000-0000-0000064A0000}"/>
    <cellStyle name="Linked Cell 17 2 10 2" xfId="18951" xr:uid="{00000000-0005-0000-0000-0000074A0000}"/>
    <cellStyle name="Linked Cell 17 2 10 2 2" xfId="18952" xr:uid="{00000000-0005-0000-0000-0000084A0000}"/>
    <cellStyle name="Linked Cell 17 2 10 3" xfId="18953" xr:uid="{00000000-0005-0000-0000-0000094A0000}"/>
    <cellStyle name="Linked Cell 17 2 11" xfId="18954" xr:uid="{00000000-0005-0000-0000-00000A4A0000}"/>
    <cellStyle name="Linked Cell 17 2 11 2" xfId="18955" xr:uid="{00000000-0005-0000-0000-00000B4A0000}"/>
    <cellStyle name="Linked Cell 17 2 11 2 2" xfId="18956" xr:uid="{00000000-0005-0000-0000-00000C4A0000}"/>
    <cellStyle name="Linked Cell 17 2 11 3" xfId="18957" xr:uid="{00000000-0005-0000-0000-00000D4A0000}"/>
    <cellStyle name="Linked Cell 17 2 12" xfId="18958" xr:uid="{00000000-0005-0000-0000-00000E4A0000}"/>
    <cellStyle name="Linked Cell 17 2 12 2" xfId="18959" xr:uid="{00000000-0005-0000-0000-00000F4A0000}"/>
    <cellStyle name="Linked Cell 17 2 12 2 2" xfId="18960" xr:uid="{00000000-0005-0000-0000-0000104A0000}"/>
    <cellStyle name="Linked Cell 17 2 12 3" xfId="18961" xr:uid="{00000000-0005-0000-0000-0000114A0000}"/>
    <cellStyle name="Linked Cell 17 2 13" xfId="18962" xr:uid="{00000000-0005-0000-0000-0000124A0000}"/>
    <cellStyle name="Linked Cell 17 2 13 2" xfId="18963" xr:uid="{00000000-0005-0000-0000-0000134A0000}"/>
    <cellStyle name="Linked Cell 17 2 13 2 2" xfId="18964" xr:uid="{00000000-0005-0000-0000-0000144A0000}"/>
    <cellStyle name="Linked Cell 17 2 13 3" xfId="18965" xr:uid="{00000000-0005-0000-0000-0000154A0000}"/>
    <cellStyle name="Linked Cell 17 2 14" xfId="18966" xr:uid="{00000000-0005-0000-0000-0000164A0000}"/>
    <cellStyle name="Linked Cell 17 2 14 2" xfId="18967" xr:uid="{00000000-0005-0000-0000-0000174A0000}"/>
    <cellStyle name="Linked Cell 17 2 15" xfId="18968" xr:uid="{00000000-0005-0000-0000-0000184A0000}"/>
    <cellStyle name="Linked Cell 17 2 2" xfId="18969" xr:uid="{00000000-0005-0000-0000-0000194A0000}"/>
    <cellStyle name="Linked Cell 17 2 2 10" xfId="18970" xr:uid="{00000000-0005-0000-0000-00001A4A0000}"/>
    <cellStyle name="Linked Cell 17 2 2 10 2" xfId="18971" xr:uid="{00000000-0005-0000-0000-00001B4A0000}"/>
    <cellStyle name="Linked Cell 17 2 2 10 2 2" xfId="18972" xr:uid="{00000000-0005-0000-0000-00001C4A0000}"/>
    <cellStyle name="Linked Cell 17 2 2 10 3" xfId="18973" xr:uid="{00000000-0005-0000-0000-00001D4A0000}"/>
    <cellStyle name="Linked Cell 17 2 2 11" xfId="18974" xr:uid="{00000000-0005-0000-0000-00001E4A0000}"/>
    <cellStyle name="Linked Cell 17 2 2 11 2" xfId="18975" xr:uid="{00000000-0005-0000-0000-00001F4A0000}"/>
    <cellStyle name="Linked Cell 17 2 2 11 2 2" xfId="18976" xr:uid="{00000000-0005-0000-0000-0000204A0000}"/>
    <cellStyle name="Linked Cell 17 2 2 11 3" xfId="18977" xr:uid="{00000000-0005-0000-0000-0000214A0000}"/>
    <cellStyle name="Linked Cell 17 2 2 12" xfId="18978" xr:uid="{00000000-0005-0000-0000-0000224A0000}"/>
    <cellStyle name="Linked Cell 17 2 2 12 2" xfId="18979" xr:uid="{00000000-0005-0000-0000-0000234A0000}"/>
    <cellStyle name="Linked Cell 17 2 2 12 2 2" xfId="18980" xr:uid="{00000000-0005-0000-0000-0000244A0000}"/>
    <cellStyle name="Linked Cell 17 2 2 12 3" xfId="18981" xr:uid="{00000000-0005-0000-0000-0000254A0000}"/>
    <cellStyle name="Linked Cell 17 2 2 13" xfId="18982" xr:uid="{00000000-0005-0000-0000-0000264A0000}"/>
    <cellStyle name="Linked Cell 17 2 2 13 2" xfId="18983" xr:uid="{00000000-0005-0000-0000-0000274A0000}"/>
    <cellStyle name="Linked Cell 17 2 2 14" xfId="18984" xr:uid="{00000000-0005-0000-0000-0000284A0000}"/>
    <cellStyle name="Linked Cell 17 2 2 2" xfId="18985" xr:uid="{00000000-0005-0000-0000-0000294A0000}"/>
    <cellStyle name="Linked Cell 17 2 2 2 10" xfId="18986" xr:uid="{00000000-0005-0000-0000-00002A4A0000}"/>
    <cellStyle name="Linked Cell 17 2 2 2 10 2" xfId="18987" xr:uid="{00000000-0005-0000-0000-00002B4A0000}"/>
    <cellStyle name="Linked Cell 17 2 2 2 10 2 2" xfId="18988" xr:uid="{00000000-0005-0000-0000-00002C4A0000}"/>
    <cellStyle name="Linked Cell 17 2 2 2 10 3" xfId="18989" xr:uid="{00000000-0005-0000-0000-00002D4A0000}"/>
    <cellStyle name="Linked Cell 17 2 2 2 11" xfId="18990" xr:uid="{00000000-0005-0000-0000-00002E4A0000}"/>
    <cellStyle name="Linked Cell 17 2 2 2 11 2" xfId="18991" xr:uid="{00000000-0005-0000-0000-00002F4A0000}"/>
    <cellStyle name="Linked Cell 17 2 2 2 11 2 2" xfId="18992" xr:uid="{00000000-0005-0000-0000-0000304A0000}"/>
    <cellStyle name="Linked Cell 17 2 2 2 11 3" xfId="18993" xr:uid="{00000000-0005-0000-0000-0000314A0000}"/>
    <cellStyle name="Linked Cell 17 2 2 2 12" xfId="18994" xr:uid="{00000000-0005-0000-0000-0000324A0000}"/>
    <cellStyle name="Linked Cell 17 2 2 2 12 2" xfId="18995" xr:uid="{00000000-0005-0000-0000-0000334A0000}"/>
    <cellStyle name="Linked Cell 17 2 2 2 13" xfId="18996" xr:uid="{00000000-0005-0000-0000-0000344A0000}"/>
    <cellStyle name="Linked Cell 17 2 2 2 2" xfId="18997" xr:uid="{00000000-0005-0000-0000-0000354A0000}"/>
    <cellStyle name="Linked Cell 17 2 2 2 2 10" xfId="18998" xr:uid="{00000000-0005-0000-0000-0000364A0000}"/>
    <cellStyle name="Linked Cell 17 2 2 2 2 10 2" xfId="18999" xr:uid="{00000000-0005-0000-0000-0000374A0000}"/>
    <cellStyle name="Linked Cell 17 2 2 2 2 10 2 2" xfId="19000" xr:uid="{00000000-0005-0000-0000-0000384A0000}"/>
    <cellStyle name="Linked Cell 17 2 2 2 2 10 3" xfId="19001" xr:uid="{00000000-0005-0000-0000-0000394A0000}"/>
    <cellStyle name="Linked Cell 17 2 2 2 2 11" xfId="19002" xr:uid="{00000000-0005-0000-0000-00003A4A0000}"/>
    <cellStyle name="Linked Cell 17 2 2 2 2 11 2" xfId="19003" xr:uid="{00000000-0005-0000-0000-00003B4A0000}"/>
    <cellStyle name="Linked Cell 17 2 2 2 2 12" xfId="19004" xr:uid="{00000000-0005-0000-0000-00003C4A0000}"/>
    <cellStyle name="Linked Cell 17 2 2 2 2 2" xfId="19005" xr:uid="{00000000-0005-0000-0000-00003D4A0000}"/>
    <cellStyle name="Linked Cell 17 2 2 2 2 2 2" xfId="19006" xr:uid="{00000000-0005-0000-0000-00003E4A0000}"/>
    <cellStyle name="Linked Cell 17 2 2 2 2 2 2 2" xfId="19007" xr:uid="{00000000-0005-0000-0000-00003F4A0000}"/>
    <cellStyle name="Linked Cell 17 2 2 2 2 2 3" xfId="19008" xr:uid="{00000000-0005-0000-0000-0000404A0000}"/>
    <cellStyle name="Linked Cell 17 2 2 2 2 3" xfId="19009" xr:uid="{00000000-0005-0000-0000-0000414A0000}"/>
    <cellStyle name="Linked Cell 17 2 2 2 2 3 2" xfId="19010" xr:uid="{00000000-0005-0000-0000-0000424A0000}"/>
    <cellStyle name="Linked Cell 17 2 2 2 2 3 2 2" xfId="19011" xr:uid="{00000000-0005-0000-0000-0000434A0000}"/>
    <cellStyle name="Linked Cell 17 2 2 2 2 3 3" xfId="19012" xr:uid="{00000000-0005-0000-0000-0000444A0000}"/>
    <cellStyle name="Linked Cell 17 2 2 2 2 4" xfId="19013" xr:uid="{00000000-0005-0000-0000-0000454A0000}"/>
    <cellStyle name="Linked Cell 17 2 2 2 2 4 2" xfId="19014" xr:uid="{00000000-0005-0000-0000-0000464A0000}"/>
    <cellStyle name="Linked Cell 17 2 2 2 2 4 2 2" xfId="19015" xr:uid="{00000000-0005-0000-0000-0000474A0000}"/>
    <cellStyle name="Linked Cell 17 2 2 2 2 4 3" xfId="19016" xr:uid="{00000000-0005-0000-0000-0000484A0000}"/>
    <cellStyle name="Linked Cell 17 2 2 2 2 5" xfId="19017" xr:uid="{00000000-0005-0000-0000-0000494A0000}"/>
    <cellStyle name="Linked Cell 17 2 2 2 2 5 2" xfId="19018" xr:uid="{00000000-0005-0000-0000-00004A4A0000}"/>
    <cellStyle name="Linked Cell 17 2 2 2 2 5 2 2" xfId="19019" xr:uid="{00000000-0005-0000-0000-00004B4A0000}"/>
    <cellStyle name="Linked Cell 17 2 2 2 2 5 3" xfId="19020" xr:uid="{00000000-0005-0000-0000-00004C4A0000}"/>
    <cellStyle name="Linked Cell 17 2 2 2 2 6" xfId="19021" xr:uid="{00000000-0005-0000-0000-00004D4A0000}"/>
    <cellStyle name="Linked Cell 17 2 2 2 2 6 2" xfId="19022" xr:uid="{00000000-0005-0000-0000-00004E4A0000}"/>
    <cellStyle name="Linked Cell 17 2 2 2 2 6 2 2" xfId="19023" xr:uid="{00000000-0005-0000-0000-00004F4A0000}"/>
    <cellStyle name="Linked Cell 17 2 2 2 2 6 3" xfId="19024" xr:uid="{00000000-0005-0000-0000-0000504A0000}"/>
    <cellStyle name="Linked Cell 17 2 2 2 2 7" xfId="19025" xr:uid="{00000000-0005-0000-0000-0000514A0000}"/>
    <cellStyle name="Linked Cell 17 2 2 2 2 7 2" xfId="19026" xr:uid="{00000000-0005-0000-0000-0000524A0000}"/>
    <cellStyle name="Linked Cell 17 2 2 2 2 7 2 2" xfId="19027" xr:uid="{00000000-0005-0000-0000-0000534A0000}"/>
    <cellStyle name="Linked Cell 17 2 2 2 2 7 3" xfId="19028" xr:uid="{00000000-0005-0000-0000-0000544A0000}"/>
    <cellStyle name="Linked Cell 17 2 2 2 2 8" xfId="19029" xr:uid="{00000000-0005-0000-0000-0000554A0000}"/>
    <cellStyle name="Linked Cell 17 2 2 2 2 8 2" xfId="19030" xr:uid="{00000000-0005-0000-0000-0000564A0000}"/>
    <cellStyle name="Linked Cell 17 2 2 2 2 8 2 2" xfId="19031" xr:uid="{00000000-0005-0000-0000-0000574A0000}"/>
    <cellStyle name="Linked Cell 17 2 2 2 2 8 3" xfId="19032" xr:uid="{00000000-0005-0000-0000-0000584A0000}"/>
    <cellStyle name="Linked Cell 17 2 2 2 2 9" xfId="19033" xr:uid="{00000000-0005-0000-0000-0000594A0000}"/>
    <cellStyle name="Linked Cell 17 2 2 2 2 9 2" xfId="19034" xr:uid="{00000000-0005-0000-0000-00005A4A0000}"/>
    <cellStyle name="Linked Cell 17 2 2 2 2 9 2 2" xfId="19035" xr:uid="{00000000-0005-0000-0000-00005B4A0000}"/>
    <cellStyle name="Linked Cell 17 2 2 2 2 9 3" xfId="19036" xr:uid="{00000000-0005-0000-0000-00005C4A0000}"/>
    <cellStyle name="Linked Cell 17 2 2 2 3" xfId="19037" xr:uid="{00000000-0005-0000-0000-00005D4A0000}"/>
    <cellStyle name="Linked Cell 17 2 2 2 3 10" xfId="19038" xr:uid="{00000000-0005-0000-0000-00005E4A0000}"/>
    <cellStyle name="Linked Cell 17 2 2 2 3 10 2" xfId="19039" xr:uid="{00000000-0005-0000-0000-00005F4A0000}"/>
    <cellStyle name="Linked Cell 17 2 2 2 3 11" xfId="19040" xr:uid="{00000000-0005-0000-0000-0000604A0000}"/>
    <cellStyle name="Linked Cell 17 2 2 2 3 2" xfId="19041" xr:uid="{00000000-0005-0000-0000-0000614A0000}"/>
    <cellStyle name="Linked Cell 17 2 2 2 3 2 2" xfId="19042" xr:uid="{00000000-0005-0000-0000-0000624A0000}"/>
    <cellStyle name="Linked Cell 17 2 2 2 3 2 2 2" xfId="19043" xr:uid="{00000000-0005-0000-0000-0000634A0000}"/>
    <cellStyle name="Linked Cell 17 2 2 2 3 2 3" xfId="19044" xr:uid="{00000000-0005-0000-0000-0000644A0000}"/>
    <cellStyle name="Linked Cell 17 2 2 2 3 3" xfId="19045" xr:uid="{00000000-0005-0000-0000-0000654A0000}"/>
    <cellStyle name="Linked Cell 17 2 2 2 3 3 2" xfId="19046" xr:uid="{00000000-0005-0000-0000-0000664A0000}"/>
    <cellStyle name="Linked Cell 17 2 2 2 3 3 2 2" xfId="19047" xr:uid="{00000000-0005-0000-0000-0000674A0000}"/>
    <cellStyle name="Linked Cell 17 2 2 2 3 3 3" xfId="19048" xr:uid="{00000000-0005-0000-0000-0000684A0000}"/>
    <cellStyle name="Linked Cell 17 2 2 2 3 4" xfId="19049" xr:uid="{00000000-0005-0000-0000-0000694A0000}"/>
    <cellStyle name="Linked Cell 17 2 2 2 3 4 2" xfId="19050" xr:uid="{00000000-0005-0000-0000-00006A4A0000}"/>
    <cellStyle name="Linked Cell 17 2 2 2 3 4 2 2" xfId="19051" xr:uid="{00000000-0005-0000-0000-00006B4A0000}"/>
    <cellStyle name="Linked Cell 17 2 2 2 3 4 3" xfId="19052" xr:uid="{00000000-0005-0000-0000-00006C4A0000}"/>
    <cellStyle name="Linked Cell 17 2 2 2 3 5" xfId="19053" xr:uid="{00000000-0005-0000-0000-00006D4A0000}"/>
    <cellStyle name="Linked Cell 17 2 2 2 3 5 2" xfId="19054" xr:uid="{00000000-0005-0000-0000-00006E4A0000}"/>
    <cellStyle name="Linked Cell 17 2 2 2 3 5 2 2" xfId="19055" xr:uid="{00000000-0005-0000-0000-00006F4A0000}"/>
    <cellStyle name="Linked Cell 17 2 2 2 3 5 3" xfId="19056" xr:uid="{00000000-0005-0000-0000-0000704A0000}"/>
    <cellStyle name="Linked Cell 17 2 2 2 3 6" xfId="19057" xr:uid="{00000000-0005-0000-0000-0000714A0000}"/>
    <cellStyle name="Linked Cell 17 2 2 2 3 6 2" xfId="19058" xr:uid="{00000000-0005-0000-0000-0000724A0000}"/>
    <cellStyle name="Linked Cell 17 2 2 2 3 6 2 2" xfId="19059" xr:uid="{00000000-0005-0000-0000-0000734A0000}"/>
    <cellStyle name="Linked Cell 17 2 2 2 3 6 3" xfId="19060" xr:uid="{00000000-0005-0000-0000-0000744A0000}"/>
    <cellStyle name="Linked Cell 17 2 2 2 3 7" xfId="19061" xr:uid="{00000000-0005-0000-0000-0000754A0000}"/>
    <cellStyle name="Linked Cell 17 2 2 2 3 7 2" xfId="19062" xr:uid="{00000000-0005-0000-0000-0000764A0000}"/>
    <cellStyle name="Linked Cell 17 2 2 2 3 7 2 2" xfId="19063" xr:uid="{00000000-0005-0000-0000-0000774A0000}"/>
    <cellStyle name="Linked Cell 17 2 2 2 3 7 3" xfId="19064" xr:uid="{00000000-0005-0000-0000-0000784A0000}"/>
    <cellStyle name="Linked Cell 17 2 2 2 3 8" xfId="19065" xr:uid="{00000000-0005-0000-0000-0000794A0000}"/>
    <cellStyle name="Linked Cell 17 2 2 2 3 8 2" xfId="19066" xr:uid="{00000000-0005-0000-0000-00007A4A0000}"/>
    <cellStyle name="Linked Cell 17 2 2 2 3 8 2 2" xfId="19067" xr:uid="{00000000-0005-0000-0000-00007B4A0000}"/>
    <cellStyle name="Linked Cell 17 2 2 2 3 8 3" xfId="19068" xr:uid="{00000000-0005-0000-0000-00007C4A0000}"/>
    <cellStyle name="Linked Cell 17 2 2 2 3 9" xfId="19069" xr:uid="{00000000-0005-0000-0000-00007D4A0000}"/>
    <cellStyle name="Linked Cell 17 2 2 2 3 9 2" xfId="19070" xr:uid="{00000000-0005-0000-0000-00007E4A0000}"/>
    <cellStyle name="Linked Cell 17 2 2 2 3 9 2 2" xfId="19071" xr:uid="{00000000-0005-0000-0000-00007F4A0000}"/>
    <cellStyle name="Linked Cell 17 2 2 2 3 9 3" xfId="19072" xr:uid="{00000000-0005-0000-0000-0000804A0000}"/>
    <cellStyle name="Linked Cell 17 2 2 2 4" xfId="19073" xr:uid="{00000000-0005-0000-0000-0000814A0000}"/>
    <cellStyle name="Linked Cell 17 2 2 2 4 2" xfId="19074" xr:uid="{00000000-0005-0000-0000-0000824A0000}"/>
    <cellStyle name="Linked Cell 17 2 2 2 4 2 2" xfId="19075" xr:uid="{00000000-0005-0000-0000-0000834A0000}"/>
    <cellStyle name="Linked Cell 17 2 2 2 4 3" xfId="19076" xr:uid="{00000000-0005-0000-0000-0000844A0000}"/>
    <cellStyle name="Linked Cell 17 2 2 2 5" xfId="19077" xr:uid="{00000000-0005-0000-0000-0000854A0000}"/>
    <cellStyle name="Linked Cell 17 2 2 2 5 2" xfId="19078" xr:uid="{00000000-0005-0000-0000-0000864A0000}"/>
    <cellStyle name="Linked Cell 17 2 2 2 5 2 2" xfId="19079" xr:uid="{00000000-0005-0000-0000-0000874A0000}"/>
    <cellStyle name="Linked Cell 17 2 2 2 5 3" xfId="19080" xr:uid="{00000000-0005-0000-0000-0000884A0000}"/>
    <cellStyle name="Linked Cell 17 2 2 2 6" xfId="19081" xr:uid="{00000000-0005-0000-0000-0000894A0000}"/>
    <cellStyle name="Linked Cell 17 2 2 2 6 2" xfId="19082" xr:uid="{00000000-0005-0000-0000-00008A4A0000}"/>
    <cellStyle name="Linked Cell 17 2 2 2 6 2 2" xfId="19083" xr:uid="{00000000-0005-0000-0000-00008B4A0000}"/>
    <cellStyle name="Linked Cell 17 2 2 2 6 3" xfId="19084" xr:uid="{00000000-0005-0000-0000-00008C4A0000}"/>
    <cellStyle name="Linked Cell 17 2 2 2 7" xfId="19085" xr:uid="{00000000-0005-0000-0000-00008D4A0000}"/>
    <cellStyle name="Linked Cell 17 2 2 2 7 2" xfId="19086" xr:uid="{00000000-0005-0000-0000-00008E4A0000}"/>
    <cellStyle name="Linked Cell 17 2 2 2 7 2 2" xfId="19087" xr:uid="{00000000-0005-0000-0000-00008F4A0000}"/>
    <cellStyle name="Linked Cell 17 2 2 2 7 3" xfId="19088" xr:uid="{00000000-0005-0000-0000-0000904A0000}"/>
    <cellStyle name="Linked Cell 17 2 2 2 8" xfId="19089" xr:uid="{00000000-0005-0000-0000-0000914A0000}"/>
    <cellStyle name="Linked Cell 17 2 2 2 8 2" xfId="19090" xr:uid="{00000000-0005-0000-0000-0000924A0000}"/>
    <cellStyle name="Linked Cell 17 2 2 2 8 2 2" xfId="19091" xr:uid="{00000000-0005-0000-0000-0000934A0000}"/>
    <cellStyle name="Linked Cell 17 2 2 2 8 3" xfId="19092" xr:uid="{00000000-0005-0000-0000-0000944A0000}"/>
    <cellStyle name="Linked Cell 17 2 2 2 9" xfId="19093" xr:uid="{00000000-0005-0000-0000-0000954A0000}"/>
    <cellStyle name="Linked Cell 17 2 2 2 9 2" xfId="19094" xr:uid="{00000000-0005-0000-0000-0000964A0000}"/>
    <cellStyle name="Linked Cell 17 2 2 2 9 2 2" xfId="19095" xr:uid="{00000000-0005-0000-0000-0000974A0000}"/>
    <cellStyle name="Linked Cell 17 2 2 2 9 3" xfId="19096" xr:uid="{00000000-0005-0000-0000-0000984A0000}"/>
    <cellStyle name="Linked Cell 17 2 2 3" xfId="19097" xr:uid="{00000000-0005-0000-0000-0000994A0000}"/>
    <cellStyle name="Linked Cell 17 2 2 3 10" xfId="19098" xr:uid="{00000000-0005-0000-0000-00009A4A0000}"/>
    <cellStyle name="Linked Cell 17 2 2 3 10 2" xfId="19099" xr:uid="{00000000-0005-0000-0000-00009B4A0000}"/>
    <cellStyle name="Linked Cell 17 2 2 3 10 2 2" xfId="19100" xr:uid="{00000000-0005-0000-0000-00009C4A0000}"/>
    <cellStyle name="Linked Cell 17 2 2 3 10 3" xfId="19101" xr:uid="{00000000-0005-0000-0000-00009D4A0000}"/>
    <cellStyle name="Linked Cell 17 2 2 3 11" xfId="19102" xr:uid="{00000000-0005-0000-0000-00009E4A0000}"/>
    <cellStyle name="Linked Cell 17 2 2 3 11 2" xfId="19103" xr:uid="{00000000-0005-0000-0000-00009F4A0000}"/>
    <cellStyle name="Linked Cell 17 2 2 3 12" xfId="19104" xr:uid="{00000000-0005-0000-0000-0000A04A0000}"/>
    <cellStyle name="Linked Cell 17 2 2 3 2" xfId="19105" xr:uid="{00000000-0005-0000-0000-0000A14A0000}"/>
    <cellStyle name="Linked Cell 17 2 2 3 2 10" xfId="19106" xr:uid="{00000000-0005-0000-0000-0000A24A0000}"/>
    <cellStyle name="Linked Cell 17 2 2 3 2 10 2" xfId="19107" xr:uid="{00000000-0005-0000-0000-0000A34A0000}"/>
    <cellStyle name="Linked Cell 17 2 2 3 2 11" xfId="19108" xr:uid="{00000000-0005-0000-0000-0000A44A0000}"/>
    <cellStyle name="Linked Cell 17 2 2 3 2 2" xfId="19109" xr:uid="{00000000-0005-0000-0000-0000A54A0000}"/>
    <cellStyle name="Linked Cell 17 2 2 3 2 2 2" xfId="19110" xr:uid="{00000000-0005-0000-0000-0000A64A0000}"/>
    <cellStyle name="Linked Cell 17 2 2 3 2 2 2 2" xfId="19111" xr:uid="{00000000-0005-0000-0000-0000A74A0000}"/>
    <cellStyle name="Linked Cell 17 2 2 3 2 2 3" xfId="19112" xr:uid="{00000000-0005-0000-0000-0000A84A0000}"/>
    <cellStyle name="Linked Cell 17 2 2 3 2 3" xfId="19113" xr:uid="{00000000-0005-0000-0000-0000A94A0000}"/>
    <cellStyle name="Linked Cell 17 2 2 3 2 3 2" xfId="19114" xr:uid="{00000000-0005-0000-0000-0000AA4A0000}"/>
    <cellStyle name="Linked Cell 17 2 2 3 2 3 2 2" xfId="19115" xr:uid="{00000000-0005-0000-0000-0000AB4A0000}"/>
    <cellStyle name="Linked Cell 17 2 2 3 2 3 3" xfId="19116" xr:uid="{00000000-0005-0000-0000-0000AC4A0000}"/>
    <cellStyle name="Linked Cell 17 2 2 3 2 4" xfId="19117" xr:uid="{00000000-0005-0000-0000-0000AD4A0000}"/>
    <cellStyle name="Linked Cell 17 2 2 3 2 4 2" xfId="19118" xr:uid="{00000000-0005-0000-0000-0000AE4A0000}"/>
    <cellStyle name="Linked Cell 17 2 2 3 2 4 2 2" xfId="19119" xr:uid="{00000000-0005-0000-0000-0000AF4A0000}"/>
    <cellStyle name="Linked Cell 17 2 2 3 2 4 3" xfId="19120" xr:uid="{00000000-0005-0000-0000-0000B04A0000}"/>
    <cellStyle name="Linked Cell 17 2 2 3 2 5" xfId="19121" xr:uid="{00000000-0005-0000-0000-0000B14A0000}"/>
    <cellStyle name="Linked Cell 17 2 2 3 2 5 2" xfId="19122" xr:uid="{00000000-0005-0000-0000-0000B24A0000}"/>
    <cellStyle name="Linked Cell 17 2 2 3 2 5 2 2" xfId="19123" xr:uid="{00000000-0005-0000-0000-0000B34A0000}"/>
    <cellStyle name="Linked Cell 17 2 2 3 2 5 3" xfId="19124" xr:uid="{00000000-0005-0000-0000-0000B44A0000}"/>
    <cellStyle name="Linked Cell 17 2 2 3 2 6" xfId="19125" xr:uid="{00000000-0005-0000-0000-0000B54A0000}"/>
    <cellStyle name="Linked Cell 17 2 2 3 2 6 2" xfId="19126" xr:uid="{00000000-0005-0000-0000-0000B64A0000}"/>
    <cellStyle name="Linked Cell 17 2 2 3 2 6 2 2" xfId="19127" xr:uid="{00000000-0005-0000-0000-0000B74A0000}"/>
    <cellStyle name="Linked Cell 17 2 2 3 2 6 3" xfId="19128" xr:uid="{00000000-0005-0000-0000-0000B84A0000}"/>
    <cellStyle name="Linked Cell 17 2 2 3 2 7" xfId="19129" xr:uid="{00000000-0005-0000-0000-0000B94A0000}"/>
    <cellStyle name="Linked Cell 17 2 2 3 2 7 2" xfId="19130" xr:uid="{00000000-0005-0000-0000-0000BA4A0000}"/>
    <cellStyle name="Linked Cell 17 2 2 3 2 7 2 2" xfId="19131" xr:uid="{00000000-0005-0000-0000-0000BB4A0000}"/>
    <cellStyle name="Linked Cell 17 2 2 3 2 7 3" xfId="19132" xr:uid="{00000000-0005-0000-0000-0000BC4A0000}"/>
    <cellStyle name="Linked Cell 17 2 2 3 2 8" xfId="19133" xr:uid="{00000000-0005-0000-0000-0000BD4A0000}"/>
    <cellStyle name="Linked Cell 17 2 2 3 2 8 2" xfId="19134" xr:uid="{00000000-0005-0000-0000-0000BE4A0000}"/>
    <cellStyle name="Linked Cell 17 2 2 3 2 8 2 2" xfId="19135" xr:uid="{00000000-0005-0000-0000-0000BF4A0000}"/>
    <cellStyle name="Linked Cell 17 2 2 3 2 8 3" xfId="19136" xr:uid="{00000000-0005-0000-0000-0000C04A0000}"/>
    <cellStyle name="Linked Cell 17 2 2 3 2 9" xfId="19137" xr:uid="{00000000-0005-0000-0000-0000C14A0000}"/>
    <cellStyle name="Linked Cell 17 2 2 3 2 9 2" xfId="19138" xr:uid="{00000000-0005-0000-0000-0000C24A0000}"/>
    <cellStyle name="Linked Cell 17 2 2 3 2 9 2 2" xfId="19139" xr:uid="{00000000-0005-0000-0000-0000C34A0000}"/>
    <cellStyle name="Linked Cell 17 2 2 3 2 9 3" xfId="19140" xr:uid="{00000000-0005-0000-0000-0000C44A0000}"/>
    <cellStyle name="Linked Cell 17 2 2 3 3" xfId="19141" xr:uid="{00000000-0005-0000-0000-0000C54A0000}"/>
    <cellStyle name="Linked Cell 17 2 2 3 3 2" xfId="19142" xr:uid="{00000000-0005-0000-0000-0000C64A0000}"/>
    <cellStyle name="Linked Cell 17 2 2 3 3 2 2" xfId="19143" xr:uid="{00000000-0005-0000-0000-0000C74A0000}"/>
    <cellStyle name="Linked Cell 17 2 2 3 3 3" xfId="19144" xr:uid="{00000000-0005-0000-0000-0000C84A0000}"/>
    <cellStyle name="Linked Cell 17 2 2 3 4" xfId="19145" xr:uid="{00000000-0005-0000-0000-0000C94A0000}"/>
    <cellStyle name="Linked Cell 17 2 2 3 4 2" xfId="19146" xr:uid="{00000000-0005-0000-0000-0000CA4A0000}"/>
    <cellStyle name="Linked Cell 17 2 2 3 4 2 2" xfId="19147" xr:uid="{00000000-0005-0000-0000-0000CB4A0000}"/>
    <cellStyle name="Linked Cell 17 2 2 3 4 3" xfId="19148" xr:uid="{00000000-0005-0000-0000-0000CC4A0000}"/>
    <cellStyle name="Linked Cell 17 2 2 3 5" xfId="19149" xr:uid="{00000000-0005-0000-0000-0000CD4A0000}"/>
    <cellStyle name="Linked Cell 17 2 2 3 5 2" xfId="19150" xr:uid="{00000000-0005-0000-0000-0000CE4A0000}"/>
    <cellStyle name="Linked Cell 17 2 2 3 5 2 2" xfId="19151" xr:uid="{00000000-0005-0000-0000-0000CF4A0000}"/>
    <cellStyle name="Linked Cell 17 2 2 3 5 3" xfId="19152" xr:uid="{00000000-0005-0000-0000-0000D04A0000}"/>
    <cellStyle name="Linked Cell 17 2 2 3 6" xfId="19153" xr:uid="{00000000-0005-0000-0000-0000D14A0000}"/>
    <cellStyle name="Linked Cell 17 2 2 3 6 2" xfId="19154" xr:uid="{00000000-0005-0000-0000-0000D24A0000}"/>
    <cellStyle name="Linked Cell 17 2 2 3 6 2 2" xfId="19155" xr:uid="{00000000-0005-0000-0000-0000D34A0000}"/>
    <cellStyle name="Linked Cell 17 2 2 3 6 3" xfId="19156" xr:uid="{00000000-0005-0000-0000-0000D44A0000}"/>
    <cellStyle name="Linked Cell 17 2 2 3 7" xfId="19157" xr:uid="{00000000-0005-0000-0000-0000D54A0000}"/>
    <cellStyle name="Linked Cell 17 2 2 3 7 2" xfId="19158" xr:uid="{00000000-0005-0000-0000-0000D64A0000}"/>
    <cellStyle name="Linked Cell 17 2 2 3 7 2 2" xfId="19159" xr:uid="{00000000-0005-0000-0000-0000D74A0000}"/>
    <cellStyle name="Linked Cell 17 2 2 3 7 3" xfId="19160" xr:uid="{00000000-0005-0000-0000-0000D84A0000}"/>
    <cellStyle name="Linked Cell 17 2 2 3 8" xfId="19161" xr:uid="{00000000-0005-0000-0000-0000D94A0000}"/>
    <cellStyle name="Linked Cell 17 2 2 3 8 2" xfId="19162" xr:uid="{00000000-0005-0000-0000-0000DA4A0000}"/>
    <cellStyle name="Linked Cell 17 2 2 3 8 2 2" xfId="19163" xr:uid="{00000000-0005-0000-0000-0000DB4A0000}"/>
    <cellStyle name="Linked Cell 17 2 2 3 8 3" xfId="19164" xr:uid="{00000000-0005-0000-0000-0000DC4A0000}"/>
    <cellStyle name="Linked Cell 17 2 2 3 9" xfId="19165" xr:uid="{00000000-0005-0000-0000-0000DD4A0000}"/>
    <cellStyle name="Linked Cell 17 2 2 3 9 2" xfId="19166" xr:uid="{00000000-0005-0000-0000-0000DE4A0000}"/>
    <cellStyle name="Linked Cell 17 2 2 3 9 2 2" xfId="19167" xr:uid="{00000000-0005-0000-0000-0000DF4A0000}"/>
    <cellStyle name="Linked Cell 17 2 2 3 9 3" xfId="19168" xr:uid="{00000000-0005-0000-0000-0000E04A0000}"/>
    <cellStyle name="Linked Cell 17 2 2 4" xfId="19169" xr:uid="{00000000-0005-0000-0000-0000E14A0000}"/>
    <cellStyle name="Linked Cell 17 2 2 4 10" xfId="19170" xr:uid="{00000000-0005-0000-0000-0000E24A0000}"/>
    <cellStyle name="Linked Cell 17 2 2 4 10 2" xfId="19171" xr:uid="{00000000-0005-0000-0000-0000E34A0000}"/>
    <cellStyle name="Linked Cell 17 2 2 4 11" xfId="19172" xr:uid="{00000000-0005-0000-0000-0000E44A0000}"/>
    <cellStyle name="Linked Cell 17 2 2 4 2" xfId="19173" xr:uid="{00000000-0005-0000-0000-0000E54A0000}"/>
    <cellStyle name="Linked Cell 17 2 2 4 2 2" xfId="19174" xr:uid="{00000000-0005-0000-0000-0000E64A0000}"/>
    <cellStyle name="Linked Cell 17 2 2 4 2 2 2" xfId="19175" xr:uid="{00000000-0005-0000-0000-0000E74A0000}"/>
    <cellStyle name="Linked Cell 17 2 2 4 2 3" xfId="19176" xr:uid="{00000000-0005-0000-0000-0000E84A0000}"/>
    <cellStyle name="Linked Cell 17 2 2 4 3" xfId="19177" xr:uid="{00000000-0005-0000-0000-0000E94A0000}"/>
    <cellStyle name="Linked Cell 17 2 2 4 3 2" xfId="19178" xr:uid="{00000000-0005-0000-0000-0000EA4A0000}"/>
    <cellStyle name="Linked Cell 17 2 2 4 3 2 2" xfId="19179" xr:uid="{00000000-0005-0000-0000-0000EB4A0000}"/>
    <cellStyle name="Linked Cell 17 2 2 4 3 3" xfId="19180" xr:uid="{00000000-0005-0000-0000-0000EC4A0000}"/>
    <cellStyle name="Linked Cell 17 2 2 4 4" xfId="19181" xr:uid="{00000000-0005-0000-0000-0000ED4A0000}"/>
    <cellStyle name="Linked Cell 17 2 2 4 4 2" xfId="19182" xr:uid="{00000000-0005-0000-0000-0000EE4A0000}"/>
    <cellStyle name="Linked Cell 17 2 2 4 4 2 2" xfId="19183" xr:uid="{00000000-0005-0000-0000-0000EF4A0000}"/>
    <cellStyle name="Linked Cell 17 2 2 4 4 3" xfId="19184" xr:uid="{00000000-0005-0000-0000-0000F04A0000}"/>
    <cellStyle name="Linked Cell 17 2 2 4 5" xfId="19185" xr:uid="{00000000-0005-0000-0000-0000F14A0000}"/>
    <cellStyle name="Linked Cell 17 2 2 4 5 2" xfId="19186" xr:uid="{00000000-0005-0000-0000-0000F24A0000}"/>
    <cellStyle name="Linked Cell 17 2 2 4 5 2 2" xfId="19187" xr:uid="{00000000-0005-0000-0000-0000F34A0000}"/>
    <cellStyle name="Linked Cell 17 2 2 4 5 3" xfId="19188" xr:uid="{00000000-0005-0000-0000-0000F44A0000}"/>
    <cellStyle name="Linked Cell 17 2 2 4 6" xfId="19189" xr:uid="{00000000-0005-0000-0000-0000F54A0000}"/>
    <cellStyle name="Linked Cell 17 2 2 4 6 2" xfId="19190" xr:uid="{00000000-0005-0000-0000-0000F64A0000}"/>
    <cellStyle name="Linked Cell 17 2 2 4 6 2 2" xfId="19191" xr:uid="{00000000-0005-0000-0000-0000F74A0000}"/>
    <cellStyle name="Linked Cell 17 2 2 4 6 3" xfId="19192" xr:uid="{00000000-0005-0000-0000-0000F84A0000}"/>
    <cellStyle name="Linked Cell 17 2 2 4 7" xfId="19193" xr:uid="{00000000-0005-0000-0000-0000F94A0000}"/>
    <cellStyle name="Linked Cell 17 2 2 4 7 2" xfId="19194" xr:uid="{00000000-0005-0000-0000-0000FA4A0000}"/>
    <cellStyle name="Linked Cell 17 2 2 4 7 2 2" xfId="19195" xr:uid="{00000000-0005-0000-0000-0000FB4A0000}"/>
    <cellStyle name="Linked Cell 17 2 2 4 7 3" xfId="19196" xr:uid="{00000000-0005-0000-0000-0000FC4A0000}"/>
    <cellStyle name="Linked Cell 17 2 2 4 8" xfId="19197" xr:uid="{00000000-0005-0000-0000-0000FD4A0000}"/>
    <cellStyle name="Linked Cell 17 2 2 4 8 2" xfId="19198" xr:uid="{00000000-0005-0000-0000-0000FE4A0000}"/>
    <cellStyle name="Linked Cell 17 2 2 4 8 2 2" xfId="19199" xr:uid="{00000000-0005-0000-0000-0000FF4A0000}"/>
    <cellStyle name="Linked Cell 17 2 2 4 8 3" xfId="19200" xr:uid="{00000000-0005-0000-0000-0000004B0000}"/>
    <cellStyle name="Linked Cell 17 2 2 4 9" xfId="19201" xr:uid="{00000000-0005-0000-0000-0000014B0000}"/>
    <cellStyle name="Linked Cell 17 2 2 4 9 2" xfId="19202" xr:uid="{00000000-0005-0000-0000-0000024B0000}"/>
    <cellStyle name="Linked Cell 17 2 2 4 9 2 2" xfId="19203" xr:uid="{00000000-0005-0000-0000-0000034B0000}"/>
    <cellStyle name="Linked Cell 17 2 2 4 9 3" xfId="19204" xr:uid="{00000000-0005-0000-0000-0000044B0000}"/>
    <cellStyle name="Linked Cell 17 2 2 5" xfId="19205" xr:uid="{00000000-0005-0000-0000-0000054B0000}"/>
    <cellStyle name="Linked Cell 17 2 2 5 2" xfId="19206" xr:uid="{00000000-0005-0000-0000-0000064B0000}"/>
    <cellStyle name="Linked Cell 17 2 2 5 2 2" xfId="19207" xr:uid="{00000000-0005-0000-0000-0000074B0000}"/>
    <cellStyle name="Linked Cell 17 2 2 5 3" xfId="19208" xr:uid="{00000000-0005-0000-0000-0000084B0000}"/>
    <cellStyle name="Linked Cell 17 2 2 6" xfId="19209" xr:uid="{00000000-0005-0000-0000-0000094B0000}"/>
    <cellStyle name="Linked Cell 17 2 2 6 2" xfId="19210" xr:uid="{00000000-0005-0000-0000-00000A4B0000}"/>
    <cellStyle name="Linked Cell 17 2 2 6 2 2" xfId="19211" xr:uid="{00000000-0005-0000-0000-00000B4B0000}"/>
    <cellStyle name="Linked Cell 17 2 2 6 3" xfId="19212" xr:uid="{00000000-0005-0000-0000-00000C4B0000}"/>
    <cellStyle name="Linked Cell 17 2 2 7" xfId="19213" xr:uid="{00000000-0005-0000-0000-00000D4B0000}"/>
    <cellStyle name="Linked Cell 17 2 2 7 2" xfId="19214" xr:uid="{00000000-0005-0000-0000-00000E4B0000}"/>
    <cellStyle name="Linked Cell 17 2 2 7 2 2" xfId="19215" xr:uid="{00000000-0005-0000-0000-00000F4B0000}"/>
    <cellStyle name="Linked Cell 17 2 2 7 3" xfId="19216" xr:uid="{00000000-0005-0000-0000-0000104B0000}"/>
    <cellStyle name="Linked Cell 17 2 2 8" xfId="19217" xr:uid="{00000000-0005-0000-0000-0000114B0000}"/>
    <cellStyle name="Linked Cell 17 2 2 8 2" xfId="19218" xr:uid="{00000000-0005-0000-0000-0000124B0000}"/>
    <cellStyle name="Linked Cell 17 2 2 8 2 2" xfId="19219" xr:uid="{00000000-0005-0000-0000-0000134B0000}"/>
    <cellStyle name="Linked Cell 17 2 2 8 3" xfId="19220" xr:uid="{00000000-0005-0000-0000-0000144B0000}"/>
    <cellStyle name="Linked Cell 17 2 2 9" xfId="19221" xr:uid="{00000000-0005-0000-0000-0000154B0000}"/>
    <cellStyle name="Linked Cell 17 2 2 9 2" xfId="19222" xr:uid="{00000000-0005-0000-0000-0000164B0000}"/>
    <cellStyle name="Linked Cell 17 2 2 9 2 2" xfId="19223" xr:uid="{00000000-0005-0000-0000-0000174B0000}"/>
    <cellStyle name="Linked Cell 17 2 2 9 3" xfId="19224" xr:uid="{00000000-0005-0000-0000-0000184B0000}"/>
    <cellStyle name="Linked Cell 17 2 3" xfId="19225" xr:uid="{00000000-0005-0000-0000-0000194B0000}"/>
    <cellStyle name="Linked Cell 17 2 3 10" xfId="19226" xr:uid="{00000000-0005-0000-0000-00001A4B0000}"/>
    <cellStyle name="Linked Cell 17 2 3 10 2" xfId="19227" xr:uid="{00000000-0005-0000-0000-00001B4B0000}"/>
    <cellStyle name="Linked Cell 17 2 3 10 2 2" xfId="19228" xr:uid="{00000000-0005-0000-0000-00001C4B0000}"/>
    <cellStyle name="Linked Cell 17 2 3 10 3" xfId="19229" xr:uid="{00000000-0005-0000-0000-00001D4B0000}"/>
    <cellStyle name="Linked Cell 17 2 3 11" xfId="19230" xr:uid="{00000000-0005-0000-0000-00001E4B0000}"/>
    <cellStyle name="Linked Cell 17 2 3 11 2" xfId="19231" xr:uid="{00000000-0005-0000-0000-00001F4B0000}"/>
    <cellStyle name="Linked Cell 17 2 3 11 2 2" xfId="19232" xr:uid="{00000000-0005-0000-0000-0000204B0000}"/>
    <cellStyle name="Linked Cell 17 2 3 11 3" xfId="19233" xr:uid="{00000000-0005-0000-0000-0000214B0000}"/>
    <cellStyle name="Linked Cell 17 2 3 12" xfId="19234" xr:uid="{00000000-0005-0000-0000-0000224B0000}"/>
    <cellStyle name="Linked Cell 17 2 3 12 2" xfId="19235" xr:uid="{00000000-0005-0000-0000-0000234B0000}"/>
    <cellStyle name="Linked Cell 17 2 3 13" xfId="19236" xr:uid="{00000000-0005-0000-0000-0000244B0000}"/>
    <cellStyle name="Linked Cell 17 2 3 2" xfId="19237" xr:uid="{00000000-0005-0000-0000-0000254B0000}"/>
    <cellStyle name="Linked Cell 17 2 3 2 10" xfId="19238" xr:uid="{00000000-0005-0000-0000-0000264B0000}"/>
    <cellStyle name="Linked Cell 17 2 3 2 10 2" xfId="19239" xr:uid="{00000000-0005-0000-0000-0000274B0000}"/>
    <cellStyle name="Linked Cell 17 2 3 2 10 2 2" xfId="19240" xr:uid="{00000000-0005-0000-0000-0000284B0000}"/>
    <cellStyle name="Linked Cell 17 2 3 2 10 3" xfId="19241" xr:uid="{00000000-0005-0000-0000-0000294B0000}"/>
    <cellStyle name="Linked Cell 17 2 3 2 11" xfId="19242" xr:uid="{00000000-0005-0000-0000-00002A4B0000}"/>
    <cellStyle name="Linked Cell 17 2 3 2 11 2" xfId="19243" xr:uid="{00000000-0005-0000-0000-00002B4B0000}"/>
    <cellStyle name="Linked Cell 17 2 3 2 12" xfId="19244" xr:uid="{00000000-0005-0000-0000-00002C4B0000}"/>
    <cellStyle name="Linked Cell 17 2 3 2 2" xfId="19245" xr:uid="{00000000-0005-0000-0000-00002D4B0000}"/>
    <cellStyle name="Linked Cell 17 2 3 2 2 2" xfId="19246" xr:uid="{00000000-0005-0000-0000-00002E4B0000}"/>
    <cellStyle name="Linked Cell 17 2 3 2 2 2 2" xfId="19247" xr:uid="{00000000-0005-0000-0000-00002F4B0000}"/>
    <cellStyle name="Linked Cell 17 2 3 2 2 3" xfId="19248" xr:uid="{00000000-0005-0000-0000-0000304B0000}"/>
    <cellStyle name="Linked Cell 17 2 3 2 3" xfId="19249" xr:uid="{00000000-0005-0000-0000-0000314B0000}"/>
    <cellStyle name="Linked Cell 17 2 3 2 3 2" xfId="19250" xr:uid="{00000000-0005-0000-0000-0000324B0000}"/>
    <cellStyle name="Linked Cell 17 2 3 2 3 2 2" xfId="19251" xr:uid="{00000000-0005-0000-0000-0000334B0000}"/>
    <cellStyle name="Linked Cell 17 2 3 2 3 3" xfId="19252" xr:uid="{00000000-0005-0000-0000-0000344B0000}"/>
    <cellStyle name="Linked Cell 17 2 3 2 4" xfId="19253" xr:uid="{00000000-0005-0000-0000-0000354B0000}"/>
    <cellStyle name="Linked Cell 17 2 3 2 4 2" xfId="19254" xr:uid="{00000000-0005-0000-0000-0000364B0000}"/>
    <cellStyle name="Linked Cell 17 2 3 2 4 2 2" xfId="19255" xr:uid="{00000000-0005-0000-0000-0000374B0000}"/>
    <cellStyle name="Linked Cell 17 2 3 2 4 3" xfId="19256" xr:uid="{00000000-0005-0000-0000-0000384B0000}"/>
    <cellStyle name="Linked Cell 17 2 3 2 5" xfId="19257" xr:uid="{00000000-0005-0000-0000-0000394B0000}"/>
    <cellStyle name="Linked Cell 17 2 3 2 5 2" xfId="19258" xr:uid="{00000000-0005-0000-0000-00003A4B0000}"/>
    <cellStyle name="Linked Cell 17 2 3 2 5 2 2" xfId="19259" xr:uid="{00000000-0005-0000-0000-00003B4B0000}"/>
    <cellStyle name="Linked Cell 17 2 3 2 5 3" xfId="19260" xr:uid="{00000000-0005-0000-0000-00003C4B0000}"/>
    <cellStyle name="Linked Cell 17 2 3 2 6" xfId="19261" xr:uid="{00000000-0005-0000-0000-00003D4B0000}"/>
    <cellStyle name="Linked Cell 17 2 3 2 6 2" xfId="19262" xr:uid="{00000000-0005-0000-0000-00003E4B0000}"/>
    <cellStyle name="Linked Cell 17 2 3 2 6 2 2" xfId="19263" xr:uid="{00000000-0005-0000-0000-00003F4B0000}"/>
    <cellStyle name="Linked Cell 17 2 3 2 6 3" xfId="19264" xr:uid="{00000000-0005-0000-0000-0000404B0000}"/>
    <cellStyle name="Linked Cell 17 2 3 2 7" xfId="19265" xr:uid="{00000000-0005-0000-0000-0000414B0000}"/>
    <cellStyle name="Linked Cell 17 2 3 2 7 2" xfId="19266" xr:uid="{00000000-0005-0000-0000-0000424B0000}"/>
    <cellStyle name="Linked Cell 17 2 3 2 7 2 2" xfId="19267" xr:uid="{00000000-0005-0000-0000-0000434B0000}"/>
    <cellStyle name="Linked Cell 17 2 3 2 7 3" xfId="19268" xr:uid="{00000000-0005-0000-0000-0000444B0000}"/>
    <cellStyle name="Linked Cell 17 2 3 2 8" xfId="19269" xr:uid="{00000000-0005-0000-0000-0000454B0000}"/>
    <cellStyle name="Linked Cell 17 2 3 2 8 2" xfId="19270" xr:uid="{00000000-0005-0000-0000-0000464B0000}"/>
    <cellStyle name="Linked Cell 17 2 3 2 8 2 2" xfId="19271" xr:uid="{00000000-0005-0000-0000-0000474B0000}"/>
    <cellStyle name="Linked Cell 17 2 3 2 8 3" xfId="19272" xr:uid="{00000000-0005-0000-0000-0000484B0000}"/>
    <cellStyle name="Linked Cell 17 2 3 2 9" xfId="19273" xr:uid="{00000000-0005-0000-0000-0000494B0000}"/>
    <cellStyle name="Linked Cell 17 2 3 2 9 2" xfId="19274" xr:uid="{00000000-0005-0000-0000-00004A4B0000}"/>
    <cellStyle name="Linked Cell 17 2 3 2 9 2 2" xfId="19275" xr:uid="{00000000-0005-0000-0000-00004B4B0000}"/>
    <cellStyle name="Linked Cell 17 2 3 2 9 3" xfId="19276" xr:uid="{00000000-0005-0000-0000-00004C4B0000}"/>
    <cellStyle name="Linked Cell 17 2 3 3" xfId="19277" xr:uid="{00000000-0005-0000-0000-00004D4B0000}"/>
    <cellStyle name="Linked Cell 17 2 3 3 10" xfId="19278" xr:uid="{00000000-0005-0000-0000-00004E4B0000}"/>
    <cellStyle name="Linked Cell 17 2 3 3 10 2" xfId="19279" xr:uid="{00000000-0005-0000-0000-00004F4B0000}"/>
    <cellStyle name="Linked Cell 17 2 3 3 11" xfId="19280" xr:uid="{00000000-0005-0000-0000-0000504B0000}"/>
    <cellStyle name="Linked Cell 17 2 3 3 2" xfId="19281" xr:uid="{00000000-0005-0000-0000-0000514B0000}"/>
    <cellStyle name="Linked Cell 17 2 3 3 2 2" xfId="19282" xr:uid="{00000000-0005-0000-0000-0000524B0000}"/>
    <cellStyle name="Linked Cell 17 2 3 3 2 2 2" xfId="19283" xr:uid="{00000000-0005-0000-0000-0000534B0000}"/>
    <cellStyle name="Linked Cell 17 2 3 3 2 3" xfId="19284" xr:uid="{00000000-0005-0000-0000-0000544B0000}"/>
    <cellStyle name="Linked Cell 17 2 3 3 3" xfId="19285" xr:uid="{00000000-0005-0000-0000-0000554B0000}"/>
    <cellStyle name="Linked Cell 17 2 3 3 3 2" xfId="19286" xr:uid="{00000000-0005-0000-0000-0000564B0000}"/>
    <cellStyle name="Linked Cell 17 2 3 3 3 2 2" xfId="19287" xr:uid="{00000000-0005-0000-0000-0000574B0000}"/>
    <cellStyle name="Linked Cell 17 2 3 3 3 3" xfId="19288" xr:uid="{00000000-0005-0000-0000-0000584B0000}"/>
    <cellStyle name="Linked Cell 17 2 3 3 4" xfId="19289" xr:uid="{00000000-0005-0000-0000-0000594B0000}"/>
    <cellStyle name="Linked Cell 17 2 3 3 4 2" xfId="19290" xr:uid="{00000000-0005-0000-0000-00005A4B0000}"/>
    <cellStyle name="Linked Cell 17 2 3 3 4 2 2" xfId="19291" xr:uid="{00000000-0005-0000-0000-00005B4B0000}"/>
    <cellStyle name="Linked Cell 17 2 3 3 4 3" xfId="19292" xr:uid="{00000000-0005-0000-0000-00005C4B0000}"/>
    <cellStyle name="Linked Cell 17 2 3 3 5" xfId="19293" xr:uid="{00000000-0005-0000-0000-00005D4B0000}"/>
    <cellStyle name="Linked Cell 17 2 3 3 5 2" xfId="19294" xr:uid="{00000000-0005-0000-0000-00005E4B0000}"/>
    <cellStyle name="Linked Cell 17 2 3 3 5 2 2" xfId="19295" xr:uid="{00000000-0005-0000-0000-00005F4B0000}"/>
    <cellStyle name="Linked Cell 17 2 3 3 5 3" xfId="19296" xr:uid="{00000000-0005-0000-0000-0000604B0000}"/>
    <cellStyle name="Linked Cell 17 2 3 3 6" xfId="19297" xr:uid="{00000000-0005-0000-0000-0000614B0000}"/>
    <cellStyle name="Linked Cell 17 2 3 3 6 2" xfId="19298" xr:uid="{00000000-0005-0000-0000-0000624B0000}"/>
    <cellStyle name="Linked Cell 17 2 3 3 6 2 2" xfId="19299" xr:uid="{00000000-0005-0000-0000-0000634B0000}"/>
    <cellStyle name="Linked Cell 17 2 3 3 6 3" xfId="19300" xr:uid="{00000000-0005-0000-0000-0000644B0000}"/>
    <cellStyle name="Linked Cell 17 2 3 3 7" xfId="19301" xr:uid="{00000000-0005-0000-0000-0000654B0000}"/>
    <cellStyle name="Linked Cell 17 2 3 3 7 2" xfId="19302" xr:uid="{00000000-0005-0000-0000-0000664B0000}"/>
    <cellStyle name="Linked Cell 17 2 3 3 7 2 2" xfId="19303" xr:uid="{00000000-0005-0000-0000-0000674B0000}"/>
    <cellStyle name="Linked Cell 17 2 3 3 7 3" xfId="19304" xr:uid="{00000000-0005-0000-0000-0000684B0000}"/>
    <cellStyle name="Linked Cell 17 2 3 3 8" xfId="19305" xr:uid="{00000000-0005-0000-0000-0000694B0000}"/>
    <cellStyle name="Linked Cell 17 2 3 3 8 2" xfId="19306" xr:uid="{00000000-0005-0000-0000-00006A4B0000}"/>
    <cellStyle name="Linked Cell 17 2 3 3 8 2 2" xfId="19307" xr:uid="{00000000-0005-0000-0000-00006B4B0000}"/>
    <cellStyle name="Linked Cell 17 2 3 3 8 3" xfId="19308" xr:uid="{00000000-0005-0000-0000-00006C4B0000}"/>
    <cellStyle name="Linked Cell 17 2 3 3 9" xfId="19309" xr:uid="{00000000-0005-0000-0000-00006D4B0000}"/>
    <cellStyle name="Linked Cell 17 2 3 3 9 2" xfId="19310" xr:uid="{00000000-0005-0000-0000-00006E4B0000}"/>
    <cellStyle name="Linked Cell 17 2 3 3 9 2 2" xfId="19311" xr:uid="{00000000-0005-0000-0000-00006F4B0000}"/>
    <cellStyle name="Linked Cell 17 2 3 3 9 3" xfId="19312" xr:uid="{00000000-0005-0000-0000-0000704B0000}"/>
    <cellStyle name="Linked Cell 17 2 3 4" xfId="19313" xr:uid="{00000000-0005-0000-0000-0000714B0000}"/>
    <cellStyle name="Linked Cell 17 2 3 4 2" xfId="19314" xr:uid="{00000000-0005-0000-0000-0000724B0000}"/>
    <cellStyle name="Linked Cell 17 2 3 4 2 2" xfId="19315" xr:uid="{00000000-0005-0000-0000-0000734B0000}"/>
    <cellStyle name="Linked Cell 17 2 3 4 3" xfId="19316" xr:uid="{00000000-0005-0000-0000-0000744B0000}"/>
    <cellStyle name="Linked Cell 17 2 3 5" xfId="19317" xr:uid="{00000000-0005-0000-0000-0000754B0000}"/>
    <cellStyle name="Linked Cell 17 2 3 5 2" xfId="19318" xr:uid="{00000000-0005-0000-0000-0000764B0000}"/>
    <cellStyle name="Linked Cell 17 2 3 5 2 2" xfId="19319" xr:uid="{00000000-0005-0000-0000-0000774B0000}"/>
    <cellStyle name="Linked Cell 17 2 3 5 3" xfId="19320" xr:uid="{00000000-0005-0000-0000-0000784B0000}"/>
    <cellStyle name="Linked Cell 17 2 3 6" xfId="19321" xr:uid="{00000000-0005-0000-0000-0000794B0000}"/>
    <cellStyle name="Linked Cell 17 2 3 6 2" xfId="19322" xr:uid="{00000000-0005-0000-0000-00007A4B0000}"/>
    <cellStyle name="Linked Cell 17 2 3 6 2 2" xfId="19323" xr:uid="{00000000-0005-0000-0000-00007B4B0000}"/>
    <cellStyle name="Linked Cell 17 2 3 6 3" xfId="19324" xr:uid="{00000000-0005-0000-0000-00007C4B0000}"/>
    <cellStyle name="Linked Cell 17 2 3 7" xfId="19325" xr:uid="{00000000-0005-0000-0000-00007D4B0000}"/>
    <cellStyle name="Linked Cell 17 2 3 7 2" xfId="19326" xr:uid="{00000000-0005-0000-0000-00007E4B0000}"/>
    <cellStyle name="Linked Cell 17 2 3 7 2 2" xfId="19327" xr:uid="{00000000-0005-0000-0000-00007F4B0000}"/>
    <cellStyle name="Linked Cell 17 2 3 7 3" xfId="19328" xr:uid="{00000000-0005-0000-0000-0000804B0000}"/>
    <cellStyle name="Linked Cell 17 2 3 8" xfId="19329" xr:uid="{00000000-0005-0000-0000-0000814B0000}"/>
    <cellStyle name="Linked Cell 17 2 3 8 2" xfId="19330" xr:uid="{00000000-0005-0000-0000-0000824B0000}"/>
    <cellStyle name="Linked Cell 17 2 3 8 2 2" xfId="19331" xr:uid="{00000000-0005-0000-0000-0000834B0000}"/>
    <cellStyle name="Linked Cell 17 2 3 8 3" xfId="19332" xr:uid="{00000000-0005-0000-0000-0000844B0000}"/>
    <cellStyle name="Linked Cell 17 2 3 9" xfId="19333" xr:uid="{00000000-0005-0000-0000-0000854B0000}"/>
    <cellStyle name="Linked Cell 17 2 3 9 2" xfId="19334" xr:uid="{00000000-0005-0000-0000-0000864B0000}"/>
    <cellStyle name="Linked Cell 17 2 3 9 2 2" xfId="19335" xr:uid="{00000000-0005-0000-0000-0000874B0000}"/>
    <cellStyle name="Linked Cell 17 2 3 9 3" xfId="19336" xr:uid="{00000000-0005-0000-0000-0000884B0000}"/>
    <cellStyle name="Linked Cell 17 2 4" xfId="19337" xr:uid="{00000000-0005-0000-0000-0000894B0000}"/>
    <cellStyle name="Linked Cell 17 2 4 10" xfId="19338" xr:uid="{00000000-0005-0000-0000-00008A4B0000}"/>
    <cellStyle name="Linked Cell 17 2 4 10 2" xfId="19339" xr:uid="{00000000-0005-0000-0000-00008B4B0000}"/>
    <cellStyle name="Linked Cell 17 2 4 10 2 2" xfId="19340" xr:uid="{00000000-0005-0000-0000-00008C4B0000}"/>
    <cellStyle name="Linked Cell 17 2 4 10 3" xfId="19341" xr:uid="{00000000-0005-0000-0000-00008D4B0000}"/>
    <cellStyle name="Linked Cell 17 2 4 11" xfId="19342" xr:uid="{00000000-0005-0000-0000-00008E4B0000}"/>
    <cellStyle name="Linked Cell 17 2 4 11 2" xfId="19343" xr:uid="{00000000-0005-0000-0000-00008F4B0000}"/>
    <cellStyle name="Linked Cell 17 2 4 12" xfId="19344" xr:uid="{00000000-0005-0000-0000-0000904B0000}"/>
    <cellStyle name="Linked Cell 17 2 4 2" xfId="19345" xr:uid="{00000000-0005-0000-0000-0000914B0000}"/>
    <cellStyle name="Linked Cell 17 2 4 2 10" xfId="19346" xr:uid="{00000000-0005-0000-0000-0000924B0000}"/>
    <cellStyle name="Linked Cell 17 2 4 2 10 2" xfId="19347" xr:uid="{00000000-0005-0000-0000-0000934B0000}"/>
    <cellStyle name="Linked Cell 17 2 4 2 11" xfId="19348" xr:uid="{00000000-0005-0000-0000-0000944B0000}"/>
    <cellStyle name="Linked Cell 17 2 4 2 2" xfId="19349" xr:uid="{00000000-0005-0000-0000-0000954B0000}"/>
    <cellStyle name="Linked Cell 17 2 4 2 2 2" xfId="19350" xr:uid="{00000000-0005-0000-0000-0000964B0000}"/>
    <cellStyle name="Linked Cell 17 2 4 2 2 2 2" xfId="19351" xr:uid="{00000000-0005-0000-0000-0000974B0000}"/>
    <cellStyle name="Linked Cell 17 2 4 2 2 3" xfId="19352" xr:uid="{00000000-0005-0000-0000-0000984B0000}"/>
    <cellStyle name="Linked Cell 17 2 4 2 3" xfId="19353" xr:uid="{00000000-0005-0000-0000-0000994B0000}"/>
    <cellStyle name="Linked Cell 17 2 4 2 3 2" xfId="19354" xr:uid="{00000000-0005-0000-0000-00009A4B0000}"/>
    <cellStyle name="Linked Cell 17 2 4 2 3 2 2" xfId="19355" xr:uid="{00000000-0005-0000-0000-00009B4B0000}"/>
    <cellStyle name="Linked Cell 17 2 4 2 3 3" xfId="19356" xr:uid="{00000000-0005-0000-0000-00009C4B0000}"/>
    <cellStyle name="Linked Cell 17 2 4 2 4" xfId="19357" xr:uid="{00000000-0005-0000-0000-00009D4B0000}"/>
    <cellStyle name="Linked Cell 17 2 4 2 4 2" xfId="19358" xr:uid="{00000000-0005-0000-0000-00009E4B0000}"/>
    <cellStyle name="Linked Cell 17 2 4 2 4 2 2" xfId="19359" xr:uid="{00000000-0005-0000-0000-00009F4B0000}"/>
    <cellStyle name="Linked Cell 17 2 4 2 4 3" xfId="19360" xr:uid="{00000000-0005-0000-0000-0000A04B0000}"/>
    <cellStyle name="Linked Cell 17 2 4 2 5" xfId="19361" xr:uid="{00000000-0005-0000-0000-0000A14B0000}"/>
    <cellStyle name="Linked Cell 17 2 4 2 5 2" xfId="19362" xr:uid="{00000000-0005-0000-0000-0000A24B0000}"/>
    <cellStyle name="Linked Cell 17 2 4 2 5 2 2" xfId="19363" xr:uid="{00000000-0005-0000-0000-0000A34B0000}"/>
    <cellStyle name="Linked Cell 17 2 4 2 5 3" xfId="19364" xr:uid="{00000000-0005-0000-0000-0000A44B0000}"/>
    <cellStyle name="Linked Cell 17 2 4 2 6" xfId="19365" xr:uid="{00000000-0005-0000-0000-0000A54B0000}"/>
    <cellStyle name="Linked Cell 17 2 4 2 6 2" xfId="19366" xr:uid="{00000000-0005-0000-0000-0000A64B0000}"/>
    <cellStyle name="Linked Cell 17 2 4 2 6 2 2" xfId="19367" xr:uid="{00000000-0005-0000-0000-0000A74B0000}"/>
    <cellStyle name="Linked Cell 17 2 4 2 6 3" xfId="19368" xr:uid="{00000000-0005-0000-0000-0000A84B0000}"/>
    <cellStyle name="Linked Cell 17 2 4 2 7" xfId="19369" xr:uid="{00000000-0005-0000-0000-0000A94B0000}"/>
    <cellStyle name="Linked Cell 17 2 4 2 7 2" xfId="19370" xr:uid="{00000000-0005-0000-0000-0000AA4B0000}"/>
    <cellStyle name="Linked Cell 17 2 4 2 7 2 2" xfId="19371" xr:uid="{00000000-0005-0000-0000-0000AB4B0000}"/>
    <cellStyle name="Linked Cell 17 2 4 2 7 3" xfId="19372" xr:uid="{00000000-0005-0000-0000-0000AC4B0000}"/>
    <cellStyle name="Linked Cell 17 2 4 2 8" xfId="19373" xr:uid="{00000000-0005-0000-0000-0000AD4B0000}"/>
    <cellStyle name="Linked Cell 17 2 4 2 8 2" xfId="19374" xr:uid="{00000000-0005-0000-0000-0000AE4B0000}"/>
    <cellStyle name="Linked Cell 17 2 4 2 8 2 2" xfId="19375" xr:uid="{00000000-0005-0000-0000-0000AF4B0000}"/>
    <cellStyle name="Linked Cell 17 2 4 2 8 3" xfId="19376" xr:uid="{00000000-0005-0000-0000-0000B04B0000}"/>
    <cellStyle name="Linked Cell 17 2 4 2 9" xfId="19377" xr:uid="{00000000-0005-0000-0000-0000B14B0000}"/>
    <cellStyle name="Linked Cell 17 2 4 2 9 2" xfId="19378" xr:uid="{00000000-0005-0000-0000-0000B24B0000}"/>
    <cellStyle name="Linked Cell 17 2 4 2 9 2 2" xfId="19379" xr:uid="{00000000-0005-0000-0000-0000B34B0000}"/>
    <cellStyle name="Linked Cell 17 2 4 2 9 3" xfId="19380" xr:uid="{00000000-0005-0000-0000-0000B44B0000}"/>
    <cellStyle name="Linked Cell 17 2 4 3" xfId="19381" xr:uid="{00000000-0005-0000-0000-0000B54B0000}"/>
    <cellStyle name="Linked Cell 17 2 4 3 2" xfId="19382" xr:uid="{00000000-0005-0000-0000-0000B64B0000}"/>
    <cellStyle name="Linked Cell 17 2 4 3 2 2" xfId="19383" xr:uid="{00000000-0005-0000-0000-0000B74B0000}"/>
    <cellStyle name="Linked Cell 17 2 4 3 3" xfId="19384" xr:uid="{00000000-0005-0000-0000-0000B84B0000}"/>
    <cellStyle name="Linked Cell 17 2 4 4" xfId="19385" xr:uid="{00000000-0005-0000-0000-0000B94B0000}"/>
    <cellStyle name="Linked Cell 17 2 4 4 2" xfId="19386" xr:uid="{00000000-0005-0000-0000-0000BA4B0000}"/>
    <cellStyle name="Linked Cell 17 2 4 4 2 2" xfId="19387" xr:uid="{00000000-0005-0000-0000-0000BB4B0000}"/>
    <cellStyle name="Linked Cell 17 2 4 4 3" xfId="19388" xr:uid="{00000000-0005-0000-0000-0000BC4B0000}"/>
    <cellStyle name="Linked Cell 17 2 4 5" xfId="19389" xr:uid="{00000000-0005-0000-0000-0000BD4B0000}"/>
    <cellStyle name="Linked Cell 17 2 4 5 2" xfId="19390" xr:uid="{00000000-0005-0000-0000-0000BE4B0000}"/>
    <cellStyle name="Linked Cell 17 2 4 5 2 2" xfId="19391" xr:uid="{00000000-0005-0000-0000-0000BF4B0000}"/>
    <cellStyle name="Linked Cell 17 2 4 5 3" xfId="19392" xr:uid="{00000000-0005-0000-0000-0000C04B0000}"/>
    <cellStyle name="Linked Cell 17 2 4 6" xfId="19393" xr:uid="{00000000-0005-0000-0000-0000C14B0000}"/>
    <cellStyle name="Linked Cell 17 2 4 6 2" xfId="19394" xr:uid="{00000000-0005-0000-0000-0000C24B0000}"/>
    <cellStyle name="Linked Cell 17 2 4 6 2 2" xfId="19395" xr:uid="{00000000-0005-0000-0000-0000C34B0000}"/>
    <cellStyle name="Linked Cell 17 2 4 6 3" xfId="19396" xr:uid="{00000000-0005-0000-0000-0000C44B0000}"/>
    <cellStyle name="Linked Cell 17 2 4 7" xfId="19397" xr:uid="{00000000-0005-0000-0000-0000C54B0000}"/>
    <cellStyle name="Linked Cell 17 2 4 7 2" xfId="19398" xr:uid="{00000000-0005-0000-0000-0000C64B0000}"/>
    <cellStyle name="Linked Cell 17 2 4 7 2 2" xfId="19399" xr:uid="{00000000-0005-0000-0000-0000C74B0000}"/>
    <cellStyle name="Linked Cell 17 2 4 7 3" xfId="19400" xr:uid="{00000000-0005-0000-0000-0000C84B0000}"/>
    <cellStyle name="Linked Cell 17 2 4 8" xfId="19401" xr:uid="{00000000-0005-0000-0000-0000C94B0000}"/>
    <cellStyle name="Linked Cell 17 2 4 8 2" xfId="19402" xr:uid="{00000000-0005-0000-0000-0000CA4B0000}"/>
    <cellStyle name="Linked Cell 17 2 4 8 2 2" xfId="19403" xr:uid="{00000000-0005-0000-0000-0000CB4B0000}"/>
    <cellStyle name="Linked Cell 17 2 4 8 3" xfId="19404" xr:uid="{00000000-0005-0000-0000-0000CC4B0000}"/>
    <cellStyle name="Linked Cell 17 2 4 9" xfId="19405" xr:uid="{00000000-0005-0000-0000-0000CD4B0000}"/>
    <cellStyle name="Linked Cell 17 2 4 9 2" xfId="19406" xr:uid="{00000000-0005-0000-0000-0000CE4B0000}"/>
    <cellStyle name="Linked Cell 17 2 4 9 2 2" xfId="19407" xr:uid="{00000000-0005-0000-0000-0000CF4B0000}"/>
    <cellStyle name="Linked Cell 17 2 4 9 3" xfId="19408" xr:uid="{00000000-0005-0000-0000-0000D04B0000}"/>
    <cellStyle name="Linked Cell 17 2 5" xfId="19409" xr:uid="{00000000-0005-0000-0000-0000D14B0000}"/>
    <cellStyle name="Linked Cell 17 2 5 10" xfId="19410" xr:uid="{00000000-0005-0000-0000-0000D24B0000}"/>
    <cellStyle name="Linked Cell 17 2 5 10 2" xfId="19411" xr:uid="{00000000-0005-0000-0000-0000D34B0000}"/>
    <cellStyle name="Linked Cell 17 2 5 11" xfId="19412" xr:uid="{00000000-0005-0000-0000-0000D44B0000}"/>
    <cellStyle name="Linked Cell 17 2 5 2" xfId="19413" xr:uid="{00000000-0005-0000-0000-0000D54B0000}"/>
    <cellStyle name="Linked Cell 17 2 5 2 2" xfId="19414" xr:uid="{00000000-0005-0000-0000-0000D64B0000}"/>
    <cellStyle name="Linked Cell 17 2 5 2 2 2" xfId="19415" xr:uid="{00000000-0005-0000-0000-0000D74B0000}"/>
    <cellStyle name="Linked Cell 17 2 5 2 3" xfId="19416" xr:uid="{00000000-0005-0000-0000-0000D84B0000}"/>
    <cellStyle name="Linked Cell 17 2 5 3" xfId="19417" xr:uid="{00000000-0005-0000-0000-0000D94B0000}"/>
    <cellStyle name="Linked Cell 17 2 5 3 2" xfId="19418" xr:uid="{00000000-0005-0000-0000-0000DA4B0000}"/>
    <cellStyle name="Linked Cell 17 2 5 3 2 2" xfId="19419" xr:uid="{00000000-0005-0000-0000-0000DB4B0000}"/>
    <cellStyle name="Linked Cell 17 2 5 3 3" xfId="19420" xr:uid="{00000000-0005-0000-0000-0000DC4B0000}"/>
    <cellStyle name="Linked Cell 17 2 5 4" xfId="19421" xr:uid="{00000000-0005-0000-0000-0000DD4B0000}"/>
    <cellStyle name="Linked Cell 17 2 5 4 2" xfId="19422" xr:uid="{00000000-0005-0000-0000-0000DE4B0000}"/>
    <cellStyle name="Linked Cell 17 2 5 4 2 2" xfId="19423" xr:uid="{00000000-0005-0000-0000-0000DF4B0000}"/>
    <cellStyle name="Linked Cell 17 2 5 4 3" xfId="19424" xr:uid="{00000000-0005-0000-0000-0000E04B0000}"/>
    <cellStyle name="Linked Cell 17 2 5 5" xfId="19425" xr:uid="{00000000-0005-0000-0000-0000E14B0000}"/>
    <cellStyle name="Linked Cell 17 2 5 5 2" xfId="19426" xr:uid="{00000000-0005-0000-0000-0000E24B0000}"/>
    <cellStyle name="Linked Cell 17 2 5 5 2 2" xfId="19427" xr:uid="{00000000-0005-0000-0000-0000E34B0000}"/>
    <cellStyle name="Linked Cell 17 2 5 5 3" xfId="19428" xr:uid="{00000000-0005-0000-0000-0000E44B0000}"/>
    <cellStyle name="Linked Cell 17 2 5 6" xfId="19429" xr:uid="{00000000-0005-0000-0000-0000E54B0000}"/>
    <cellStyle name="Linked Cell 17 2 5 6 2" xfId="19430" xr:uid="{00000000-0005-0000-0000-0000E64B0000}"/>
    <cellStyle name="Linked Cell 17 2 5 6 2 2" xfId="19431" xr:uid="{00000000-0005-0000-0000-0000E74B0000}"/>
    <cellStyle name="Linked Cell 17 2 5 6 3" xfId="19432" xr:uid="{00000000-0005-0000-0000-0000E84B0000}"/>
    <cellStyle name="Linked Cell 17 2 5 7" xfId="19433" xr:uid="{00000000-0005-0000-0000-0000E94B0000}"/>
    <cellStyle name="Linked Cell 17 2 5 7 2" xfId="19434" xr:uid="{00000000-0005-0000-0000-0000EA4B0000}"/>
    <cellStyle name="Linked Cell 17 2 5 7 2 2" xfId="19435" xr:uid="{00000000-0005-0000-0000-0000EB4B0000}"/>
    <cellStyle name="Linked Cell 17 2 5 7 3" xfId="19436" xr:uid="{00000000-0005-0000-0000-0000EC4B0000}"/>
    <cellStyle name="Linked Cell 17 2 5 8" xfId="19437" xr:uid="{00000000-0005-0000-0000-0000ED4B0000}"/>
    <cellStyle name="Linked Cell 17 2 5 8 2" xfId="19438" xr:uid="{00000000-0005-0000-0000-0000EE4B0000}"/>
    <cellStyle name="Linked Cell 17 2 5 8 2 2" xfId="19439" xr:uid="{00000000-0005-0000-0000-0000EF4B0000}"/>
    <cellStyle name="Linked Cell 17 2 5 8 3" xfId="19440" xr:uid="{00000000-0005-0000-0000-0000F04B0000}"/>
    <cellStyle name="Linked Cell 17 2 5 9" xfId="19441" xr:uid="{00000000-0005-0000-0000-0000F14B0000}"/>
    <cellStyle name="Linked Cell 17 2 5 9 2" xfId="19442" xr:uid="{00000000-0005-0000-0000-0000F24B0000}"/>
    <cellStyle name="Linked Cell 17 2 5 9 2 2" xfId="19443" xr:uid="{00000000-0005-0000-0000-0000F34B0000}"/>
    <cellStyle name="Linked Cell 17 2 5 9 3" xfId="19444" xr:uid="{00000000-0005-0000-0000-0000F44B0000}"/>
    <cellStyle name="Linked Cell 17 2 6" xfId="19445" xr:uid="{00000000-0005-0000-0000-0000F54B0000}"/>
    <cellStyle name="Linked Cell 17 2 6 2" xfId="19446" xr:uid="{00000000-0005-0000-0000-0000F64B0000}"/>
    <cellStyle name="Linked Cell 17 2 6 2 2" xfId="19447" xr:uid="{00000000-0005-0000-0000-0000F74B0000}"/>
    <cellStyle name="Linked Cell 17 2 6 3" xfId="19448" xr:uid="{00000000-0005-0000-0000-0000F84B0000}"/>
    <cellStyle name="Linked Cell 17 2 7" xfId="19449" xr:uid="{00000000-0005-0000-0000-0000F94B0000}"/>
    <cellStyle name="Linked Cell 17 2 7 2" xfId="19450" xr:uid="{00000000-0005-0000-0000-0000FA4B0000}"/>
    <cellStyle name="Linked Cell 17 2 7 2 2" xfId="19451" xr:uid="{00000000-0005-0000-0000-0000FB4B0000}"/>
    <cellStyle name="Linked Cell 17 2 7 3" xfId="19452" xr:uid="{00000000-0005-0000-0000-0000FC4B0000}"/>
    <cellStyle name="Linked Cell 17 2 8" xfId="19453" xr:uid="{00000000-0005-0000-0000-0000FD4B0000}"/>
    <cellStyle name="Linked Cell 17 2 8 2" xfId="19454" xr:uid="{00000000-0005-0000-0000-0000FE4B0000}"/>
    <cellStyle name="Linked Cell 17 2 8 2 2" xfId="19455" xr:uid="{00000000-0005-0000-0000-0000FF4B0000}"/>
    <cellStyle name="Linked Cell 17 2 8 3" xfId="19456" xr:uid="{00000000-0005-0000-0000-0000004C0000}"/>
    <cellStyle name="Linked Cell 17 2 9" xfId="19457" xr:uid="{00000000-0005-0000-0000-0000014C0000}"/>
    <cellStyle name="Linked Cell 17 2 9 2" xfId="19458" xr:uid="{00000000-0005-0000-0000-0000024C0000}"/>
    <cellStyle name="Linked Cell 17 2 9 2 2" xfId="19459" xr:uid="{00000000-0005-0000-0000-0000034C0000}"/>
    <cellStyle name="Linked Cell 17 2 9 3" xfId="19460" xr:uid="{00000000-0005-0000-0000-0000044C0000}"/>
    <cellStyle name="Linked Cell 17 3" xfId="19461" xr:uid="{00000000-0005-0000-0000-0000054C0000}"/>
    <cellStyle name="Linked Cell 17 3 10" xfId="19462" xr:uid="{00000000-0005-0000-0000-0000064C0000}"/>
    <cellStyle name="Linked Cell 17 3 10 2" xfId="19463" xr:uid="{00000000-0005-0000-0000-0000074C0000}"/>
    <cellStyle name="Linked Cell 17 3 10 2 2" xfId="19464" xr:uid="{00000000-0005-0000-0000-0000084C0000}"/>
    <cellStyle name="Linked Cell 17 3 10 3" xfId="19465" xr:uid="{00000000-0005-0000-0000-0000094C0000}"/>
    <cellStyle name="Linked Cell 17 3 11" xfId="19466" xr:uid="{00000000-0005-0000-0000-00000A4C0000}"/>
    <cellStyle name="Linked Cell 17 3 11 2" xfId="19467" xr:uid="{00000000-0005-0000-0000-00000B4C0000}"/>
    <cellStyle name="Linked Cell 17 3 11 2 2" xfId="19468" xr:uid="{00000000-0005-0000-0000-00000C4C0000}"/>
    <cellStyle name="Linked Cell 17 3 11 3" xfId="19469" xr:uid="{00000000-0005-0000-0000-00000D4C0000}"/>
    <cellStyle name="Linked Cell 17 3 12" xfId="19470" xr:uid="{00000000-0005-0000-0000-00000E4C0000}"/>
    <cellStyle name="Linked Cell 17 3 12 2" xfId="19471" xr:uid="{00000000-0005-0000-0000-00000F4C0000}"/>
    <cellStyle name="Linked Cell 17 3 12 2 2" xfId="19472" xr:uid="{00000000-0005-0000-0000-0000104C0000}"/>
    <cellStyle name="Linked Cell 17 3 12 3" xfId="19473" xr:uid="{00000000-0005-0000-0000-0000114C0000}"/>
    <cellStyle name="Linked Cell 17 3 13" xfId="19474" xr:uid="{00000000-0005-0000-0000-0000124C0000}"/>
    <cellStyle name="Linked Cell 17 3 13 2" xfId="19475" xr:uid="{00000000-0005-0000-0000-0000134C0000}"/>
    <cellStyle name="Linked Cell 17 3 14" xfId="19476" xr:uid="{00000000-0005-0000-0000-0000144C0000}"/>
    <cellStyle name="Linked Cell 17 3 2" xfId="19477" xr:uid="{00000000-0005-0000-0000-0000154C0000}"/>
    <cellStyle name="Linked Cell 17 3 2 10" xfId="19478" xr:uid="{00000000-0005-0000-0000-0000164C0000}"/>
    <cellStyle name="Linked Cell 17 3 2 10 2" xfId="19479" xr:uid="{00000000-0005-0000-0000-0000174C0000}"/>
    <cellStyle name="Linked Cell 17 3 2 10 2 2" xfId="19480" xr:uid="{00000000-0005-0000-0000-0000184C0000}"/>
    <cellStyle name="Linked Cell 17 3 2 10 3" xfId="19481" xr:uid="{00000000-0005-0000-0000-0000194C0000}"/>
    <cellStyle name="Linked Cell 17 3 2 11" xfId="19482" xr:uid="{00000000-0005-0000-0000-00001A4C0000}"/>
    <cellStyle name="Linked Cell 17 3 2 11 2" xfId="19483" xr:uid="{00000000-0005-0000-0000-00001B4C0000}"/>
    <cellStyle name="Linked Cell 17 3 2 11 2 2" xfId="19484" xr:uid="{00000000-0005-0000-0000-00001C4C0000}"/>
    <cellStyle name="Linked Cell 17 3 2 11 3" xfId="19485" xr:uid="{00000000-0005-0000-0000-00001D4C0000}"/>
    <cellStyle name="Linked Cell 17 3 2 12" xfId="19486" xr:uid="{00000000-0005-0000-0000-00001E4C0000}"/>
    <cellStyle name="Linked Cell 17 3 2 12 2" xfId="19487" xr:uid="{00000000-0005-0000-0000-00001F4C0000}"/>
    <cellStyle name="Linked Cell 17 3 2 13" xfId="19488" xr:uid="{00000000-0005-0000-0000-0000204C0000}"/>
    <cellStyle name="Linked Cell 17 3 2 2" xfId="19489" xr:uid="{00000000-0005-0000-0000-0000214C0000}"/>
    <cellStyle name="Linked Cell 17 3 2 2 10" xfId="19490" xr:uid="{00000000-0005-0000-0000-0000224C0000}"/>
    <cellStyle name="Linked Cell 17 3 2 2 10 2" xfId="19491" xr:uid="{00000000-0005-0000-0000-0000234C0000}"/>
    <cellStyle name="Linked Cell 17 3 2 2 10 2 2" xfId="19492" xr:uid="{00000000-0005-0000-0000-0000244C0000}"/>
    <cellStyle name="Linked Cell 17 3 2 2 10 3" xfId="19493" xr:uid="{00000000-0005-0000-0000-0000254C0000}"/>
    <cellStyle name="Linked Cell 17 3 2 2 11" xfId="19494" xr:uid="{00000000-0005-0000-0000-0000264C0000}"/>
    <cellStyle name="Linked Cell 17 3 2 2 11 2" xfId="19495" xr:uid="{00000000-0005-0000-0000-0000274C0000}"/>
    <cellStyle name="Linked Cell 17 3 2 2 12" xfId="19496" xr:uid="{00000000-0005-0000-0000-0000284C0000}"/>
    <cellStyle name="Linked Cell 17 3 2 2 2" xfId="19497" xr:uid="{00000000-0005-0000-0000-0000294C0000}"/>
    <cellStyle name="Linked Cell 17 3 2 2 2 2" xfId="19498" xr:uid="{00000000-0005-0000-0000-00002A4C0000}"/>
    <cellStyle name="Linked Cell 17 3 2 2 2 2 2" xfId="19499" xr:uid="{00000000-0005-0000-0000-00002B4C0000}"/>
    <cellStyle name="Linked Cell 17 3 2 2 2 3" xfId="19500" xr:uid="{00000000-0005-0000-0000-00002C4C0000}"/>
    <cellStyle name="Linked Cell 17 3 2 2 3" xfId="19501" xr:uid="{00000000-0005-0000-0000-00002D4C0000}"/>
    <cellStyle name="Linked Cell 17 3 2 2 3 2" xfId="19502" xr:uid="{00000000-0005-0000-0000-00002E4C0000}"/>
    <cellStyle name="Linked Cell 17 3 2 2 3 2 2" xfId="19503" xr:uid="{00000000-0005-0000-0000-00002F4C0000}"/>
    <cellStyle name="Linked Cell 17 3 2 2 3 3" xfId="19504" xr:uid="{00000000-0005-0000-0000-0000304C0000}"/>
    <cellStyle name="Linked Cell 17 3 2 2 4" xfId="19505" xr:uid="{00000000-0005-0000-0000-0000314C0000}"/>
    <cellStyle name="Linked Cell 17 3 2 2 4 2" xfId="19506" xr:uid="{00000000-0005-0000-0000-0000324C0000}"/>
    <cellStyle name="Linked Cell 17 3 2 2 4 2 2" xfId="19507" xr:uid="{00000000-0005-0000-0000-0000334C0000}"/>
    <cellStyle name="Linked Cell 17 3 2 2 4 3" xfId="19508" xr:uid="{00000000-0005-0000-0000-0000344C0000}"/>
    <cellStyle name="Linked Cell 17 3 2 2 5" xfId="19509" xr:uid="{00000000-0005-0000-0000-0000354C0000}"/>
    <cellStyle name="Linked Cell 17 3 2 2 5 2" xfId="19510" xr:uid="{00000000-0005-0000-0000-0000364C0000}"/>
    <cellStyle name="Linked Cell 17 3 2 2 5 2 2" xfId="19511" xr:uid="{00000000-0005-0000-0000-0000374C0000}"/>
    <cellStyle name="Linked Cell 17 3 2 2 5 3" xfId="19512" xr:uid="{00000000-0005-0000-0000-0000384C0000}"/>
    <cellStyle name="Linked Cell 17 3 2 2 6" xfId="19513" xr:uid="{00000000-0005-0000-0000-0000394C0000}"/>
    <cellStyle name="Linked Cell 17 3 2 2 6 2" xfId="19514" xr:uid="{00000000-0005-0000-0000-00003A4C0000}"/>
    <cellStyle name="Linked Cell 17 3 2 2 6 2 2" xfId="19515" xr:uid="{00000000-0005-0000-0000-00003B4C0000}"/>
    <cellStyle name="Linked Cell 17 3 2 2 6 3" xfId="19516" xr:uid="{00000000-0005-0000-0000-00003C4C0000}"/>
    <cellStyle name="Linked Cell 17 3 2 2 7" xfId="19517" xr:uid="{00000000-0005-0000-0000-00003D4C0000}"/>
    <cellStyle name="Linked Cell 17 3 2 2 7 2" xfId="19518" xr:uid="{00000000-0005-0000-0000-00003E4C0000}"/>
    <cellStyle name="Linked Cell 17 3 2 2 7 2 2" xfId="19519" xr:uid="{00000000-0005-0000-0000-00003F4C0000}"/>
    <cellStyle name="Linked Cell 17 3 2 2 7 3" xfId="19520" xr:uid="{00000000-0005-0000-0000-0000404C0000}"/>
    <cellStyle name="Linked Cell 17 3 2 2 8" xfId="19521" xr:uid="{00000000-0005-0000-0000-0000414C0000}"/>
    <cellStyle name="Linked Cell 17 3 2 2 8 2" xfId="19522" xr:uid="{00000000-0005-0000-0000-0000424C0000}"/>
    <cellStyle name="Linked Cell 17 3 2 2 8 2 2" xfId="19523" xr:uid="{00000000-0005-0000-0000-0000434C0000}"/>
    <cellStyle name="Linked Cell 17 3 2 2 8 3" xfId="19524" xr:uid="{00000000-0005-0000-0000-0000444C0000}"/>
    <cellStyle name="Linked Cell 17 3 2 2 9" xfId="19525" xr:uid="{00000000-0005-0000-0000-0000454C0000}"/>
    <cellStyle name="Linked Cell 17 3 2 2 9 2" xfId="19526" xr:uid="{00000000-0005-0000-0000-0000464C0000}"/>
    <cellStyle name="Linked Cell 17 3 2 2 9 2 2" xfId="19527" xr:uid="{00000000-0005-0000-0000-0000474C0000}"/>
    <cellStyle name="Linked Cell 17 3 2 2 9 3" xfId="19528" xr:uid="{00000000-0005-0000-0000-0000484C0000}"/>
    <cellStyle name="Linked Cell 17 3 2 3" xfId="19529" xr:uid="{00000000-0005-0000-0000-0000494C0000}"/>
    <cellStyle name="Linked Cell 17 3 2 3 10" xfId="19530" xr:uid="{00000000-0005-0000-0000-00004A4C0000}"/>
    <cellStyle name="Linked Cell 17 3 2 3 10 2" xfId="19531" xr:uid="{00000000-0005-0000-0000-00004B4C0000}"/>
    <cellStyle name="Linked Cell 17 3 2 3 11" xfId="19532" xr:uid="{00000000-0005-0000-0000-00004C4C0000}"/>
    <cellStyle name="Linked Cell 17 3 2 3 2" xfId="19533" xr:uid="{00000000-0005-0000-0000-00004D4C0000}"/>
    <cellStyle name="Linked Cell 17 3 2 3 2 2" xfId="19534" xr:uid="{00000000-0005-0000-0000-00004E4C0000}"/>
    <cellStyle name="Linked Cell 17 3 2 3 2 2 2" xfId="19535" xr:uid="{00000000-0005-0000-0000-00004F4C0000}"/>
    <cellStyle name="Linked Cell 17 3 2 3 2 3" xfId="19536" xr:uid="{00000000-0005-0000-0000-0000504C0000}"/>
    <cellStyle name="Linked Cell 17 3 2 3 3" xfId="19537" xr:uid="{00000000-0005-0000-0000-0000514C0000}"/>
    <cellStyle name="Linked Cell 17 3 2 3 3 2" xfId="19538" xr:uid="{00000000-0005-0000-0000-0000524C0000}"/>
    <cellStyle name="Linked Cell 17 3 2 3 3 2 2" xfId="19539" xr:uid="{00000000-0005-0000-0000-0000534C0000}"/>
    <cellStyle name="Linked Cell 17 3 2 3 3 3" xfId="19540" xr:uid="{00000000-0005-0000-0000-0000544C0000}"/>
    <cellStyle name="Linked Cell 17 3 2 3 4" xfId="19541" xr:uid="{00000000-0005-0000-0000-0000554C0000}"/>
    <cellStyle name="Linked Cell 17 3 2 3 4 2" xfId="19542" xr:uid="{00000000-0005-0000-0000-0000564C0000}"/>
    <cellStyle name="Linked Cell 17 3 2 3 4 2 2" xfId="19543" xr:uid="{00000000-0005-0000-0000-0000574C0000}"/>
    <cellStyle name="Linked Cell 17 3 2 3 4 3" xfId="19544" xr:uid="{00000000-0005-0000-0000-0000584C0000}"/>
    <cellStyle name="Linked Cell 17 3 2 3 5" xfId="19545" xr:uid="{00000000-0005-0000-0000-0000594C0000}"/>
    <cellStyle name="Linked Cell 17 3 2 3 5 2" xfId="19546" xr:uid="{00000000-0005-0000-0000-00005A4C0000}"/>
    <cellStyle name="Linked Cell 17 3 2 3 5 2 2" xfId="19547" xr:uid="{00000000-0005-0000-0000-00005B4C0000}"/>
    <cellStyle name="Linked Cell 17 3 2 3 5 3" xfId="19548" xr:uid="{00000000-0005-0000-0000-00005C4C0000}"/>
    <cellStyle name="Linked Cell 17 3 2 3 6" xfId="19549" xr:uid="{00000000-0005-0000-0000-00005D4C0000}"/>
    <cellStyle name="Linked Cell 17 3 2 3 6 2" xfId="19550" xr:uid="{00000000-0005-0000-0000-00005E4C0000}"/>
    <cellStyle name="Linked Cell 17 3 2 3 6 2 2" xfId="19551" xr:uid="{00000000-0005-0000-0000-00005F4C0000}"/>
    <cellStyle name="Linked Cell 17 3 2 3 6 3" xfId="19552" xr:uid="{00000000-0005-0000-0000-0000604C0000}"/>
    <cellStyle name="Linked Cell 17 3 2 3 7" xfId="19553" xr:uid="{00000000-0005-0000-0000-0000614C0000}"/>
    <cellStyle name="Linked Cell 17 3 2 3 7 2" xfId="19554" xr:uid="{00000000-0005-0000-0000-0000624C0000}"/>
    <cellStyle name="Linked Cell 17 3 2 3 7 2 2" xfId="19555" xr:uid="{00000000-0005-0000-0000-0000634C0000}"/>
    <cellStyle name="Linked Cell 17 3 2 3 7 3" xfId="19556" xr:uid="{00000000-0005-0000-0000-0000644C0000}"/>
    <cellStyle name="Linked Cell 17 3 2 3 8" xfId="19557" xr:uid="{00000000-0005-0000-0000-0000654C0000}"/>
    <cellStyle name="Linked Cell 17 3 2 3 8 2" xfId="19558" xr:uid="{00000000-0005-0000-0000-0000664C0000}"/>
    <cellStyle name="Linked Cell 17 3 2 3 8 2 2" xfId="19559" xr:uid="{00000000-0005-0000-0000-0000674C0000}"/>
    <cellStyle name="Linked Cell 17 3 2 3 8 3" xfId="19560" xr:uid="{00000000-0005-0000-0000-0000684C0000}"/>
    <cellStyle name="Linked Cell 17 3 2 3 9" xfId="19561" xr:uid="{00000000-0005-0000-0000-0000694C0000}"/>
    <cellStyle name="Linked Cell 17 3 2 3 9 2" xfId="19562" xr:uid="{00000000-0005-0000-0000-00006A4C0000}"/>
    <cellStyle name="Linked Cell 17 3 2 3 9 2 2" xfId="19563" xr:uid="{00000000-0005-0000-0000-00006B4C0000}"/>
    <cellStyle name="Linked Cell 17 3 2 3 9 3" xfId="19564" xr:uid="{00000000-0005-0000-0000-00006C4C0000}"/>
    <cellStyle name="Linked Cell 17 3 2 4" xfId="19565" xr:uid="{00000000-0005-0000-0000-00006D4C0000}"/>
    <cellStyle name="Linked Cell 17 3 2 4 2" xfId="19566" xr:uid="{00000000-0005-0000-0000-00006E4C0000}"/>
    <cellStyle name="Linked Cell 17 3 2 4 2 2" xfId="19567" xr:uid="{00000000-0005-0000-0000-00006F4C0000}"/>
    <cellStyle name="Linked Cell 17 3 2 4 3" xfId="19568" xr:uid="{00000000-0005-0000-0000-0000704C0000}"/>
    <cellStyle name="Linked Cell 17 3 2 5" xfId="19569" xr:uid="{00000000-0005-0000-0000-0000714C0000}"/>
    <cellStyle name="Linked Cell 17 3 2 5 2" xfId="19570" xr:uid="{00000000-0005-0000-0000-0000724C0000}"/>
    <cellStyle name="Linked Cell 17 3 2 5 2 2" xfId="19571" xr:uid="{00000000-0005-0000-0000-0000734C0000}"/>
    <cellStyle name="Linked Cell 17 3 2 5 3" xfId="19572" xr:uid="{00000000-0005-0000-0000-0000744C0000}"/>
    <cellStyle name="Linked Cell 17 3 2 6" xfId="19573" xr:uid="{00000000-0005-0000-0000-0000754C0000}"/>
    <cellStyle name="Linked Cell 17 3 2 6 2" xfId="19574" xr:uid="{00000000-0005-0000-0000-0000764C0000}"/>
    <cellStyle name="Linked Cell 17 3 2 6 2 2" xfId="19575" xr:uid="{00000000-0005-0000-0000-0000774C0000}"/>
    <cellStyle name="Linked Cell 17 3 2 6 3" xfId="19576" xr:uid="{00000000-0005-0000-0000-0000784C0000}"/>
    <cellStyle name="Linked Cell 17 3 2 7" xfId="19577" xr:uid="{00000000-0005-0000-0000-0000794C0000}"/>
    <cellStyle name="Linked Cell 17 3 2 7 2" xfId="19578" xr:uid="{00000000-0005-0000-0000-00007A4C0000}"/>
    <cellStyle name="Linked Cell 17 3 2 7 2 2" xfId="19579" xr:uid="{00000000-0005-0000-0000-00007B4C0000}"/>
    <cellStyle name="Linked Cell 17 3 2 7 3" xfId="19580" xr:uid="{00000000-0005-0000-0000-00007C4C0000}"/>
    <cellStyle name="Linked Cell 17 3 2 8" xfId="19581" xr:uid="{00000000-0005-0000-0000-00007D4C0000}"/>
    <cellStyle name="Linked Cell 17 3 2 8 2" xfId="19582" xr:uid="{00000000-0005-0000-0000-00007E4C0000}"/>
    <cellStyle name="Linked Cell 17 3 2 8 2 2" xfId="19583" xr:uid="{00000000-0005-0000-0000-00007F4C0000}"/>
    <cellStyle name="Linked Cell 17 3 2 8 3" xfId="19584" xr:uid="{00000000-0005-0000-0000-0000804C0000}"/>
    <cellStyle name="Linked Cell 17 3 2 9" xfId="19585" xr:uid="{00000000-0005-0000-0000-0000814C0000}"/>
    <cellStyle name="Linked Cell 17 3 2 9 2" xfId="19586" xr:uid="{00000000-0005-0000-0000-0000824C0000}"/>
    <cellStyle name="Linked Cell 17 3 2 9 2 2" xfId="19587" xr:uid="{00000000-0005-0000-0000-0000834C0000}"/>
    <cellStyle name="Linked Cell 17 3 2 9 3" xfId="19588" xr:uid="{00000000-0005-0000-0000-0000844C0000}"/>
    <cellStyle name="Linked Cell 17 3 3" xfId="19589" xr:uid="{00000000-0005-0000-0000-0000854C0000}"/>
    <cellStyle name="Linked Cell 17 3 3 10" xfId="19590" xr:uid="{00000000-0005-0000-0000-0000864C0000}"/>
    <cellStyle name="Linked Cell 17 3 3 10 2" xfId="19591" xr:uid="{00000000-0005-0000-0000-0000874C0000}"/>
    <cellStyle name="Linked Cell 17 3 3 10 2 2" xfId="19592" xr:uid="{00000000-0005-0000-0000-0000884C0000}"/>
    <cellStyle name="Linked Cell 17 3 3 10 3" xfId="19593" xr:uid="{00000000-0005-0000-0000-0000894C0000}"/>
    <cellStyle name="Linked Cell 17 3 3 11" xfId="19594" xr:uid="{00000000-0005-0000-0000-00008A4C0000}"/>
    <cellStyle name="Linked Cell 17 3 3 11 2" xfId="19595" xr:uid="{00000000-0005-0000-0000-00008B4C0000}"/>
    <cellStyle name="Linked Cell 17 3 3 12" xfId="19596" xr:uid="{00000000-0005-0000-0000-00008C4C0000}"/>
    <cellStyle name="Linked Cell 17 3 3 2" xfId="19597" xr:uid="{00000000-0005-0000-0000-00008D4C0000}"/>
    <cellStyle name="Linked Cell 17 3 3 2 10" xfId="19598" xr:uid="{00000000-0005-0000-0000-00008E4C0000}"/>
    <cellStyle name="Linked Cell 17 3 3 2 10 2" xfId="19599" xr:uid="{00000000-0005-0000-0000-00008F4C0000}"/>
    <cellStyle name="Linked Cell 17 3 3 2 11" xfId="19600" xr:uid="{00000000-0005-0000-0000-0000904C0000}"/>
    <cellStyle name="Linked Cell 17 3 3 2 2" xfId="19601" xr:uid="{00000000-0005-0000-0000-0000914C0000}"/>
    <cellStyle name="Linked Cell 17 3 3 2 2 2" xfId="19602" xr:uid="{00000000-0005-0000-0000-0000924C0000}"/>
    <cellStyle name="Linked Cell 17 3 3 2 2 2 2" xfId="19603" xr:uid="{00000000-0005-0000-0000-0000934C0000}"/>
    <cellStyle name="Linked Cell 17 3 3 2 2 3" xfId="19604" xr:uid="{00000000-0005-0000-0000-0000944C0000}"/>
    <cellStyle name="Linked Cell 17 3 3 2 3" xfId="19605" xr:uid="{00000000-0005-0000-0000-0000954C0000}"/>
    <cellStyle name="Linked Cell 17 3 3 2 3 2" xfId="19606" xr:uid="{00000000-0005-0000-0000-0000964C0000}"/>
    <cellStyle name="Linked Cell 17 3 3 2 3 2 2" xfId="19607" xr:uid="{00000000-0005-0000-0000-0000974C0000}"/>
    <cellStyle name="Linked Cell 17 3 3 2 3 3" xfId="19608" xr:uid="{00000000-0005-0000-0000-0000984C0000}"/>
    <cellStyle name="Linked Cell 17 3 3 2 4" xfId="19609" xr:uid="{00000000-0005-0000-0000-0000994C0000}"/>
    <cellStyle name="Linked Cell 17 3 3 2 4 2" xfId="19610" xr:uid="{00000000-0005-0000-0000-00009A4C0000}"/>
    <cellStyle name="Linked Cell 17 3 3 2 4 2 2" xfId="19611" xr:uid="{00000000-0005-0000-0000-00009B4C0000}"/>
    <cellStyle name="Linked Cell 17 3 3 2 4 3" xfId="19612" xr:uid="{00000000-0005-0000-0000-00009C4C0000}"/>
    <cellStyle name="Linked Cell 17 3 3 2 5" xfId="19613" xr:uid="{00000000-0005-0000-0000-00009D4C0000}"/>
    <cellStyle name="Linked Cell 17 3 3 2 5 2" xfId="19614" xr:uid="{00000000-0005-0000-0000-00009E4C0000}"/>
    <cellStyle name="Linked Cell 17 3 3 2 5 2 2" xfId="19615" xr:uid="{00000000-0005-0000-0000-00009F4C0000}"/>
    <cellStyle name="Linked Cell 17 3 3 2 5 3" xfId="19616" xr:uid="{00000000-0005-0000-0000-0000A04C0000}"/>
    <cellStyle name="Linked Cell 17 3 3 2 6" xfId="19617" xr:uid="{00000000-0005-0000-0000-0000A14C0000}"/>
    <cellStyle name="Linked Cell 17 3 3 2 6 2" xfId="19618" xr:uid="{00000000-0005-0000-0000-0000A24C0000}"/>
    <cellStyle name="Linked Cell 17 3 3 2 6 2 2" xfId="19619" xr:uid="{00000000-0005-0000-0000-0000A34C0000}"/>
    <cellStyle name="Linked Cell 17 3 3 2 6 3" xfId="19620" xr:uid="{00000000-0005-0000-0000-0000A44C0000}"/>
    <cellStyle name="Linked Cell 17 3 3 2 7" xfId="19621" xr:uid="{00000000-0005-0000-0000-0000A54C0000}"/>
    <cellStyle name="Linked Cell 17 3 3 2 7 2" xfId="19622" xr:uid="{00000000-0005-0000-0000-0000A64C0000}"/>
    <cellStyle name="Linked Cell 17 3 3 2 7 2 2" xfId="19623" xr:uid="{00000000-0005-0000-0000-0000A74C0000}"/>
    <cellStyle name="Linked Cell 17 3 3 2 7 3" xfId="19624" xr:uid="{00000000-0005-0000-0000-0000A84C0000}"/>
    <cellStyle name="Linked Cell 17 3 3 2 8" xfId="19625" xr:uid="{00000000-0005-0000-0000-0000A94C0000}"/>
    <cellStyle name="Linked Cell 17 3 3 2 8 2" xfId="19626" xr:uid="{00000000-0005-0000-0000-0000AA4C0000}"/>
    <cellStyle name="Linked Cell 17 3 3 2 8 2 2" xfId="19627" xr:uid="{00000000-0005-0000-0000-0000AB4C0000}"/>
    <cellStyle name="Linked Cell 17 3 3 2 8 3" xfId="19628" xr:uid="{00000000-0005-0000-0000-0000AC4C0000}"/>
    <cellStyle name="Linked Cell 17 3 3 2 9" xfId="19629" xr:uid="{00000000-0005-0000-0000-0000AD4C0000}"/>
    <cellStyle name="Linked Cell 17 3 3 2 9 2" xfId="19630" xr:uid="{00000000-0005-0000-0000-0000AE4C0000}"/>
    <cellStyle name="Linked Cell 17 3 3 2 9 2 2" xfId="19631" xr:uid="{00000000-0005-0000-0000-0000AF4C0000}"/>
    <cellStyle name="Linked Cell 17 3 3 2 9 3" xfId="19632" xr:uid="{00000000-0005-0000-0000-0000B04C0000}"/>
    <cellStyle name="Linked Cell 17 3 3 3" xfId="19633" xr:uid="{00000000-0005-0000-0000-0000B14C0000}"/>
    <cellStyle name="Linked Cell 17 3 3 3 2" xfId="19634" xr:uid="{00000000-0005-0000-0000-0000B24C0000}"/>
    <cellStyle name="Linked Cell 17 3 3 3 2 2" xfId="19635" xr:uid="{00000000-0005-0000-0000-0000B34C0000}"/>
    <cellStyle name="Linked Cell 17 3 3 3 3" xfId="19636" xr:uid="{00000000-0005-0000-0000-0000B44C0000}"/>
    <cellStyle name="Linked Cell 17 3 3 4" xfId="19637" xr:uid="{00000000-0005-0000-0000-0000B54C0000}"/>
    <cellStyle name="Linked Cell 17 3 3 4 2" xfId="19638" xr:uid="{00000000-0005-0000-0000-0000B64C0000}"/>
    <cellStyle name="Linked Cell 17 3 3 4 2 2" xfId="19639" xr:uid="{00000000-0005-0000-0000-0000B74C0000}"/>
    <cellStyle name="Linked Cell 17 3 3 4 3" xfId="19640" xr:uid="{00000000-0005-0000-0000-0000B84C0000}"/>
    <cellStyle name="Linked Cell 17 3 3 5" xfId="19641" xr:uid="{00000000-0005-0000-0000-0000B94C0000}"/>
    <cellStyle name="Linked Cell 17 3 3 5 2" xfId="19642" xr:uid="{00000000-0005-0000-0000-0000BA4C0000}"/>
    <cellStyle name="Linked Cell 17 3 3 5 2 2" xfId="19643" xr:uid="{00000000-0005-0000-0000-0000BB4C0000}"/>
    <cellStyle name="Linked Cell 17 3 3 5 3" xfId="19644" xr:uid="{00000000-0005-0000-0000-0000BC4C0000}"/>
    <cellStyle name="Linked Cell 17 3 3 6" xfId="19645" xr:uid="{00000000-0005-0000-0000-0000BD4C0000}"/>
    <cellStyle name="Linked Cell 17 3 3 6 2" xfId="19646" xr:uid="{00000000-0005-0000-0000-0000BE4C0000}"/>
    <cellStyle name="Linked Cell 17 3 3 6 2 2" xfId="19647" xr:uid="{00000000-0005-0000-0000-0000BF4C0000}"/>
    <cellStyle name="Linked Cell 17 3 3 6 3" xfId="19648" xr:uid="{00000000-0005-0000-0000-0000C04C0000}"/>
    <cellStyle name="Linked Cell 17 3 3 7" xfId="19649" xr:uid="{00000000-0005-0000-0000-0000C14C0000}"/>
    <cellStyle name="Linked Cell 17 3 3 7 2" xfId="19650" xr:uid="{00000000-0005-0000-0000-0000C24C0000}"/>
    <cellStyle name="Linked Cell 17 3 3 7 2 2" xfId="19651" xr:uid="{00000000-0005-0000-0000-0000C34C0000}"/>
    <cellStyle name="Linked Cell 17 3 3 7 3" xfId="19652" xr:uid="{00000000-0005-0000-0000-0000C44C0000}"/>
    <cellStyle name="Linked Cell 17 3 3 8" xfId="19653" xr:uid="{00000000-0005-0000-0000-0000C54C0000}"/>
    <cellStyle name="Linked Cell 17 3 3 8 2" xfId="19654" xr:uid="{00000000-0005-0000-0000-0000C64C0000}"/>
    <cellStyle name="Linked Cell 17 3 3 8 2 2" xfId="19655" xr:uid="{00000000-0005-0000-0000-0000C74C0000}"/>
    <cellStyle name="Linked Cell 17 3 3 8 3" xfId="19656" xr:uid="{00000000-0005-0000-0000-0000C84C0000}"/>
    <cellStyle name="Linked Cell 17 3 3 9" xfId="19657" xr:uid="{00000000-0005-0000-0000-0000C94C0000}"/>
    <cellStyle name="Linked Cell 17 3 3 9 2" xfId="19658" xr:uid="{00000000-0005-0000-0000-0000CA4C0000}"/>
    <cellStyle name="Linked Cell 17 3 3 9 2 2" xfId="19659" xr:uid="{00000000-0005-0000-0000-0000CB4C0000}"/>
    <cellStyle name="Linked Cell 17 3 3 9 3" xfId="19660" xr:uid="{00000000-0005-0000-0000-0000CC4C0000}"/>
    <cellStyle name="Linked Cell 17 3 4" xfId="19661" xr:uid="{00000000-0005-0000-0000-0000CD4C0000}"/>
    <cellStyle name="Linked Cell 17 3 4 10" xfId="19662" xr:uid="{00000000-0005-0000-0000-0000CE4C0000}"/>
    <cellStyle name="Linked Cell 17 3 4 10 2" xfId="19663" xr:uid="{00000000-0005-0000-0000-0000CF4C0000}"/>
    <cellStyle name="Linked Cell 17 3 4 11" xfId="19664" xr:uid="{00000000-0005-0000-0000-0000D04C0000}"/>
    <cellStyle name="Linked Cell 17 3 4 2" xfId="19665" xr:uid="{00000000-0005-0000-0000-0000D14C0000}"/>
    <cellStyle name="Linked Cell 17 3 4 2 2" xfId="19666" xr:uid="{00000000-0005-0000-0000-0000D24C0000}"/>
    <cellStyle name="Linked Cell 17 3 4 2 2 2" xfId="19667" xr:uid="{00000000-0005-0000-0000-0000D34C0000}"/>
    <cellStyle name="Linked Cell 17 3 4 2 3" xfId="19668" xr:uid="{00000000-0005-0000-0000-0000D44C0000}"/>
    <cellStyle name="Linked Cell 17 3 4 3" xfId="19669" xr:uid="{00000000-0005-0000-0000-0000D54C0000}"/>
    <cellStyle name="Linked Cell 17 3 4 3 2" xfId="19670" xr:uid="{00000000-0005-0000-0000-0000D64C0000}"/>
    <cellStyle name="Linked Cell 17 3 4 3 2 2" xfId="19671" xr:uid="{00000000-0005-0000-0000-0000D74C0000}"/>
    <cellStyle name="Linked Cell 17 3 4 3 3" xfId="19672" xr:uid="{00000000-0005-0000-0000-0000D84C0000}"/>
    <cellStyle name="Linked Cell 17 3 4 4" xfId="19673" xr:uid="{00000000-0005-0000-0000-0000D94C0000}"/>
    <cellStyle name="Linked Cell 17 3 4 4 2" xfId="19674" xr:uid="{00000000-0005-0000-0000-0000DA4C0000}"/>
    <cellStyle name="Linked Cell 17 3 4 4 2 2" xfId="19675" xr:uid="{00000000-0005-0000-0000-0000DB4C0000}"/>
    <cellStyle name="Linked Cell 17 3 4 4 3" xfId="19676" xr:uid="{00000000-0005-0000-0000-0000DC4C0000}"/>
    <cellStyle name="Linked Cell 17 3 4 5" xfId="19677" xr:uid="{00000000-0005-0000-0000-0000DD4C0000}"/>
    <cellStyle name="Linked Cell 17 3 4 5 2" xfId="19678" xr:uid="{00000000-0005-0000-0000-0000DE4C0000}"/>
    <cellStyle name="Linked Cell 17 3 4 5 2 2" xfId="19679" xr:uid="{00000000-0005-0000-0000-0000DF4C0000}"/>
    <cellStyle name="Linked Cell 17 3 4 5 3" xfId="19680" xr:uid="{00000000-0005-0000-0000-0000E04C0000}"/>
    <cellStyle name="Linked Cell 17 3 4 6" xfId="19681" xr:uid="{00000000-0005-0000-0000-0000E14C0000}"/>
    <cellStyle name="Linked Cell 17 3 4 6 2" xfId="19682" xr:uid="{00000000-0005-0000-0000-0000E24C0000}"/>
    <cellStyle name="Linked Cell 17 3 4 6 2 2" xfId="19683" xr:uid="{00000000-0005-0000-0000-0000E34C0000}"/>
    <cellStyle name="Linked Cell 17 3 4 6 3" xfId="19684" xr:uid="{00000000-0005-0000-0000-0000E44C0000}"/>
    <cellStyle name="Linked Cell 17 3 4 7" xfId="19685" xr:uid="{00000000-0005-0000-0000-0000E54C0000}"/>
    <cellStyle name="Linked Cell 17 3 4 7 2" xfId="19686" xr:uid="{00000000-0005-0000-0000-0000E64C0000}"/>
    <cellStyle name="Linked Cell 17 3 4 7 2 2" xfId="19687" xr:uid="{00000000-0005-0000-0000-0000E74C0000}"/>
    <cellStyle name="Linked Cell 17 3 4 7 3" xfId="19688" xr:uid="{00000000-0005-0000-0000-0000E84C0000}"/>
    <cellStyle name="Linked Cell 17 3 4 8" xfId="19689" xr:uid="{00000000-0005-0000-0000-0000E94C0000}"/>
    <cellStyle name="Linked Cell 17 3 4 8 2" xfId="19690" xr:uid="{00000000-0005-0000-0000-0000EA4C0000}"/>
    <cellStyle name="Linked Cell 17 3 4 8 2 2" xfId="19691" xr:uid="{00000000-0005-0000-0000-0000EB4C0000}"/>
    <cellStyle name="Linked Cell 17 3 4 8 3" xfId="19692" xr:uid="{00000000-0005-0000-0000-0000EC4C0000}"/>
    <cellStyle name="Linked Cell 17 3 4 9" xfId="19693" xr:uid="{00000000-0005-0000-0000-0000ED4C0000}"/>
    <cellStyle name="Linked Cell 17 3 4 9 2" xfId="19694" xr:uid="{00000000-0005-0000-0000-0000EE4C0000}"/>
    <cellStyle name="Linked Cell 17 3 4 9 2 2" xfId="19695" xr:uid="{00000000-0005-0000-0000-0000EF4C0000}"/>
    <cellStyle name="Linked Cell 17 3 4 9 3" xfId="19696" xr:uid="{00000000-0005-0000-0000-0000F04C0000}"/>
    <cellStyle name="Linked Cell 17 3 5" xfId="19697" xr:uid="{00000000-0005-0000-0000-0000F14C0000}"/>
    <cellStyle name="Linked Cell 17 3 5 2" xfId="19698" xr:uid="{00000000-0005-0000-0000-0000F24C0000}"/>
    <cellStyle name="Linked Cell 17 3 5 2 2" xfId="19699" xr:uid="{00000000-0005-0000-0000-0000F34C0000}"/>
    <cellStyle name="Linked Cell 17 3 5 3" xfId="19700" xr:uid="{00000000-0005-0000-0000-0000F44C0000}"/>
    <cellStyle name="Linked Cell 17 3 6" xfId="19701" xr:uid="{00000000-0005-0000-0000-0000F54C0000}"/>
    <cellStyle name="Linked Cell 17 3 6 2" xfId="19702" xr:uid="{00000000-0005-0000-0000-0000F64C0000}"/>
    <cellStyle name="Linked Cell 17 3 6 2 2" xfId="19703" xr:uid="{00000000-0005-0000-0000-0000F74C0000}"/>
    <cellStyle name="Linked Cell 17 3 6 3" xfId="19704" xr:uid="{00000000-0005-0000-0000-0000F84C0000}"/>
    <cellStyle name="Linked Cell 17 3 7" xfId="19705" xr:uid="{00000000-0005-0000-0000-0000F94C0000}"/>
    <cellStyle name="Linked Cell 17 3 7 2" xfId="19706" xr:uid="{00000000-0005-0000-0000-0000FA4C0000}"/>
    <cellStyle name="Linked Cell 17 3 7 2 2" xfId="19707" xr:uid="{00000000-0005-0000-0000-0000FB4C0000}"/>
    <cellStyle name="Linked Cell 17 3 7 3" xfId="19708" xr:uid="{00000000-0005-0000-0000-0000FC4C0000}"/>
    <cellStyle name="Linked Cell 17 3 8" xfId="19709" xr:uid="{00000000-0005-0000-0000-0000FD4C0000}"/>
    <cellStyle name="Linked Cell 17 3 8 2" xfId="19710" xr:uid="{00000000-0005-0000-0000-0000FE4C0000}"/>
    <cellStyle name="Linked Cell 17 3 8 2 2" xfId="19711" xr:uid="{00000000-0005-0000-0000-0000FF4C0000}"/>
    <cellStyle name="Linked Cell 17 3 8 3" xfId="19712" xr:uid="{00000000-0005-0000-0000-0000004D0000}"/>
    <cellStyle name="Linked Cell 17 3 9" xfId="19713" xr:uid="{00000000-0005-0000-0000-0000014D0000}"/>
    <cellStyle name="Linked Cell 17 3 9 2" xfId="19714" xr:uid="{00000000-0005-0000-0000-0000024D0000}"/>
    <cellStyle name="Linked Cell 17 3 9 2 2" xfId="19715" xr:uid="{00000000-0005-0000-0000-0000034D0000}"/>
    <cellStyle name="Linked Cell 17 3 9 3" xfId="19716" xr:uid="{00000000-0005-0000-0000-0000044D0000}"/>
    <cellStyle name="Linked Cell 17 4" xfId="19717" xr:uid="{00000000-0005-0000-0000-0000054D0000}"/>
    <cellStyle name="Linked Cell 17 4 10" xfId="19718" xr:uid="{00000000-0005-0000-0000-0000064D0000}"/>
    <cellStyle name="Linked Cell 17 4 10 2" xfId="19719" xr:uid="{00000000-0005-0000-0000-0000074D0000}"/>
    <cellStyle name="Linked Cell 17 4 10 2 2" xfId="19720" xr:uid="{00000000-0005-0000-0000-0000084D0000}"/>
    <cellStyle name="Linked Cell 17 4 10 3" xfId="19721" xr:uid="{00000000-0005-0000-0000-0000094D0000}"/>
    <cellStyle name="Linked Cell 17 4 11" xfId="19722" xr:uid="{00000000-0005-0000-0000-00000A4D0000}"/>
    <cellStyle name="Linked Cell 17 4 11 2" xfId="19723" xr:uid="{00000000-0005-0000-0000-00000B4D0000}"/>
    <cellStyle name="Linked Cell 17 4 11 2 2" xfId="19724" xr:uid="{00000000-0005-0000-0000-00000C4D0000}"/>
    <cellStyle name="Linked Cell 17 4 11 3" xfId="19725" xr:uid="{00000000-0005-0000-0000-00000D4D0000}"/>
    <cellStyle name="Linked Cell 17 4 12" xfId="19726" xr:uid="{00000000-0005-0000-0000-00000E4D0000}"/>
    <cellStyle name="Linked Cell 17 4 12 2" xfId="19727" xr:uid="{00000000-0005-0000-0000-00000F4D0000}"/>
    <cellStyle name="Linked Cell 17 4 13" xfId="19728" xr:uid="{00000000-0005-0000-0000-0000104D0000}"/>
    <cellStyle name="Linked Cell 17 4 2" xfId="19729" xr:uid="{00000000-0005-0000-0000-0000114D0000}"/>
    <cellStyle name="Linked Cell 17 4 2 10" xfId="19730" xr:uid="{00000000-0005-0000-0000-0000124D0000}"/>
    <cellStyle name="Linked Cell 17 4 2 10 2" xfId="19731" xr:uid="{00000000-0005-0000-0000-0000134D0000}"/>
    <cellStyle name="Linked Cell 17 4 2 10 2 2" xfId="19732" xr:uid="{00000000-0005-0000-0000-0000144D0000}"/>
    <cellStyle name="Linked Cell 17 4 2 10 3" xfId="19733" xr:uid="{00000000-0005-0000-0000-0000154D0000}"/>
    <cellStyle name="Linked Cell 17 4 2 11" xfId="19734" xr:uid="{00000000-0005-0000-0000-0000164D0000}"/>
    <cellStyle name="Linked Cell 17 4 2 11 2" xfId="19735" xr:uid="{00000000-0005-0000-0000-0000174D0000}"/>
    <cellStyle name="Linked Cell 17 4 2 12" xfId="19736" xr:uid="{00000000-0005-0000-0000-0000184D0000}"/>
    <cellStyle name="Linked Cell 17 4 2 2" xfId="19737" xr:uid="{00000000-0005-0000-0000-0000194D0000}"/>
    <cellStyle name="Linked Cell 17 4 2 2 2" xfId="19738" xr:uid="{00000000-0005-0000-0000-00001A4D0000}"/>
    <cellStyle name="Linked Cell 17 4 2 2 2 2" xfId="19739" xr:uid="{00000000-0005-0000-0000-00001B4D0000}"/>
    <cellStyle name="Linked Cell 17 4 2 2 3" xfId="19740" xr:uid="{00000000-0005-0000-0000-00001C4D0000}"/>
    <cellStyle name="Linked Cell 17 4 2 3" xfId="19741" xr:uid="{00000000-0005-0000-0000-00001D4D0000}"/>
    <cellStyle name="Linked Cell 17 4 2 3 2" xfId="19742" xr:uid="{00000000-0005-0000-0000-00001E4D0000}"/>
    <cellStyle name="Linked Cell 17 4 2 3 2 2" xfId="19743" xr:uid="{00000000-0005-0000-0000-00001F4D0000}"/>
    <cellStyle name="Linked Cell 17 4 2 3 3" xfId="19744" xr:uid="{00000000-0005-0000-0000-0000204D0000}"/>
    <cellStyle name="Linked Cell 17 4 2 4" xfId="19745" xr:uid="{00000000-0005-0000-0000-0000214D0000}"/>
    <cellStyle name="Linked Cell 17 4 2 4 2" xfId="19746" xr:uid="{00000000-0005-0000-0000-0000224D0000}"/>
    <cellStyle name="Linked Cell 17 4 2 4 2 2" xfId="19747" xr:uid="{00000000-0005-0000-0000-0000234D0000}"/>
    <cellStyle name="Linked Cell 17 4 2 4 3" xfId="19748" xr:uid="{00000000-0005-0000-0000-0000244D0000}"/>
    <cellStyle name="Linked Cell 17 4 2 5" xfId="19749" xr:uid="{00000000-0005-0000-0000-0000254D0000}"/>
    <cellStyle name="Linked Cell 17 4 2 5 2" xfId="19750" xr:uid="{00000000-0005-0000-0000-0000264D0000}"/>
    <cellStyle name="Linked Cell 17 4 2 5 2 2" xfId="19751" xr:uid="{00000000-0005-0000-0000-0000274D0000}"/>
    <cellStyle name="Linked Cell 17 4 2 5 3" xfId="19752" xr:uid="{00000000-0005-0000-0000-0000284D0000}"/>
    <cellStyle name="Linked Cell 17 4 2 6" xfId="19753" xr:uid="{00000000-0005-0000-0000-0000294D0000}"/>
    <cellStyle name="Linked Cell 17 4 2 6 2" xfId="19754" xr:uid="{00000000-0005-0000-0000-00002A4D0000}"/>
    <cellStyle name="Linked Cell 17 4 2 6 2 2" xfId="19755" xr:uid="{00000000-0005-0000-0000-00002B4D0000}"/>
    <cellStyle name="Linked Cell 17 4 2 6 3" xfId="19756" xr:uid="{00000000-0005-0000-0000-00002C4D0000}"/>
    <cellStyle name="Linked Cell 17 4 2 7" xfId="19757" xr:uid="{00000000-0005-0000-0000-00002D4D0000}"/>
    <cellStyle name="Linked Cell 17 4 2 7 2" xfId="19758" xr:uid="{00000000-0005-0000-0000-00002E4D0000}"/>
    <cellStyle name="Linked Cell 17 4 2 7 2 2" xfId="19759" xr:uid="{00000000-0005-0000-0000-00002F4D0000}"/>
    <cellStyle name="Linked Cell 17 4 2 7 3" xfId="19760" xr:uid="{00000000-0005-0000-0000-0000304D0000}"/>
    <cellStyle name="Linked Cell 17 4 2 8" xfId="19761" xr:uid="{00000000-0005-0000-0000-0000314D0000}"/>
    <cellStyle name="Linked Cell 17 4 2 8 2" xfId="19762" xr:uid="{00000000-0005-0000-0000-0000324D0000}"/>
    <cellStyle name="Linked Cell 17 4 2 8 2 2" xfId="19763" xr:uid="{00000000-0005-0000-0000-0000334D0000}"/>
    <cellStyle name="Linked Cell 17 4 2 8 3" xfId="19764" xr:uid="{00000000-0005-0000-0000-0000344D0000}"/>
    <cellStyle name="Linked Cell 17 4 2 9" xfId="19765" xr:uid="{00000000-0005-0000-0000-0000354D0000}"/>
    <cellStyle name="Linked Cell 17 4 2 9 2" xfId="19766" xr:uid="{00000000-0005-0000-0000-0000364D0000}"/>
    <cellStyle name="Linked Cell 17 4 2 9 2 2" xfId="19767" xr:uid="{00000000-0005-0000-0000-0000374D0000}"/>
    <cellStyle name="Linked Cell 17 4 2 9 3" xfId="19768" xr:uid="{00000000-0005-0000-0000-0000384D0000}"/>
    <cellStyle name="Linked Cell 17 4 3" xfId="19769" xr:uid="{00000000-0005-0000-0000-0000394D0000}"/>
    <cellStyle name="Linked Cell 17 4 3 10" xfId="19770" xr:uid="{00000000-0005-0000-0000-00003A4D0000}"/>
    <cellStyle name="Linked Cell 17 4 3 10 2" xfId="19771" xr:uid="{00000000-0005-0000-0000-00003B4D0000}"/>
    <cellStyle name="Linked Cell 17 4 3 11" xfId="19772" xr:uid="{00000000-0005-0000-0000-00003C4D0000}"/>
    <cellStyle name="Linked Cell 17 4 3 2" xfId="19773" xr:uid="{00000000-0005-0000-0000-00003D4D0000}"/>
    <cellStyle name="Linked Cell 17 4 3 2 2" xfId="19774" xr:uid="{00000000-0005-0000-0000-00003E4D0000}"/>
    <cellStyle name="Linked Cell 17 4 3 2 2 2" xfId="19775" xr:uid="{00000000-0005-0000-0000-00003F4D0000}"/>
    <cellStyle name="Linked Cell 17 4 3 2 3" xfId="19776" xr:uid="{00000000-0005-0000-0000-0000404D0000}"/>
    <cellStyle name="Linked Cell 17 4 3 3" xfId="19777" xr:uid="{00000000-0005-0000-0000-0000414D0000}"/>
    <cellStyle name="Linked Cell 17 4 3 3 2" xfId="19778" xr:uid="{00000000-0005-0000-0000-0000424D0000}"/>
    <cellStyle name="Linked Cell 17 4 3 3 2 2" xfId="19779" xr:uid="{00000000-0005-0000-0000-0000434D0000}"/>
    <cellStyle name="Linked Cell 17 4 3 3 3" xfId="19780" xr:uid="{00000000-0005-0000-0000-0000444D0000}"/>
    <cellStyle name="Linked Cell 17 4 3 4" xfId="19781" xr:uid="{00000000-0005-0000-0000-0000454D0000}"/>
    <cellStyle name="Linked Cell 17 4 3 4 2" xfId="19782" xr:uid="{00000000-0005-0000-0000-0000464D0000}"/>
    <cellStyle name="Linked Cell 17 4 3 4 2 2" xfId="19783" xr:uid="{00000000-0005-0000-0000-0000474D0000}"/>
    <cellStyle name="Linked Cell 17 4 3 4 3" xfId="19784" xr:uid="{00000000-0005-0000-0000-0000484D0000}"/>
    <cellStyle name="Linked Cell 17 4 3 5" xfId="19785" xr:uid="{00000000-0005-0000-0000-0000494D0000}"/>
    <cellStyle name="Linked Cell 17 4 3 5 2" xfId="19786" xr:uid="{00000000-0005-0000-0000-00004A4D0000}"/>
    <cellStyle name="Linked Cell 17 4 3 5 2 2" xfId="19787" xr:uid="{00000000-0005-0000-0000-00004B4D0000}"/>
    <cellStyle name="Linked Cell 17 4 3 5 3" xfId="19788" xr:uid="{00000000-0005-0000-0000-00004C4D0000}"/>
    <cellStyle name="Linked Cell 17 4 3 6" xfId="19789" xr:uid="{00000000-0005-0000-0000-00004D4D0000}"/>
    <cellStyle name="Linked Cell 17 4 3 6 2" xfId="19790" xr:uid="{00000000-0005-0000-0000-00004E4D0000}"/>
    <cellStyle name="Linked Cell 17 4 3 6 2 2" xfId="19791" xr:uid="{00000000-0005-0000-0000-00004F4D0000}"/>
    <cellStyle name="Linked Cell 17 4 3 6 3" xfId="19792" xr:uid="{00000000-0005-0000-0000-0000504D0000}"/>
    <cellStyle name="Linked Cell 17 4 3 7" xfId="19793" xr:uid="{00000000-0005-0000-0000-0000514D0000}"/>
    <cellStyle name="Linked Cell 17 4 3 7 2" xfId="19794" xr:uid="{00000000-0005-0000-0000-0000524D0000}"/>
    <cellStyle name="Linked Cell 17 4 3 7 2 2" xfId="19795" xr:uid="{00000000-0005-0000-0000-0000534D0000}"/>
    <cellStyle name="Linked Cell 17 4 3 7 3" xfId="19796" xr:uid="{00000000-0005-0000-0000-0000544D0000}"/>
    <cellStyle name="Linked Cell 17 4 3 8" xfId="19797" xr:uid="{00000000-0005-0000-0000-0000554D0000}"/>
    <cellStyle name="Linked Cell 17 4 3 8 2" xfId="19798" xr:uid="{00000000-0005-0000-0000-0000564D0000}"/>
    <cellStyle name="Linked Cell 17 4 3 8 2 2" xfId="19799" xr:uid="{00000000-0005-0000-0000-0000574D0000}"/>
    <cellStyle name="Linked Cell 17 4 3 8 3" xfId="19800" xr:uid="{00000000-0005-0000-0000-0000584D0000}"/>
    <cellStyle name="Linked Cell 17 4 3 9" xfId="19801" xr:uid="{00000000-0005-0000-0000-0000594D0000}"/>
    <cellStyle name="Linked Cell 17 4 3 9 2" xfId="19802" xr:uid="{00000000-0005-0000-0000-00005A4D0000}"/>
    <cellStyle name="Linked Cell 17 4 3 9 2 2" xfId="19803" xr:uid="{00000000-0005-0000-0000-00005B4D0000}"/>
    <cellStyle name="Linked Cell 17 4 3 9 3" xfId="19804" xr:uid="{00000000-0005-0000-0000-00005C4D0000}"/>
    <cellStyle name="Linked Cell 17 4 4" xfId="19805" xr:uid="{00000000-0005-0000-0000-00005D4D0000}"/>
    <cellStyle name="Linked Cell 17 4 4 2" xfId="19806" xr:uid="{00000000-0005-0000-0000-00005E4D0000}"/>
    <cellStyle name="Linked Cell 17 4 4 2 2" xfId="19807" xr:uid="{00000000-0005-0000-0000-00005F4D0000}"/>
    <cellStyle name="Linked Cell 17 4 4 3" xfId="19808" xr:uid="{00000000-0005-0000-0000-0000604D0000}"/>
    <cellStyle name="Linked Cell 17 4 5" xfId="19809" xr:uid="{00000000-0005-0000-0000-0000614D0000}"/>
    <cellStyle name="Linked Cell 17 4 5 2" xfId="19810" xr:uid="{00000000-0005-0000-0000-0000624D0000}"/>
    <cellStyle name="Linked Cell 17 4 5 2 2" xfId="19811" xr:uid="{00000000-0005-0000-0000-0000634D0000}"/>
    <cellStyle name="Linked Cell 17 4 5 3" xfId="19812" xr:uid="{00000000-0005-0000-0000-0000644D0000}"/>
    <cellStyle name="Linked Cell 17 4 6" xfId="19813" xr:uid="{00000000-0005-0000-0000-0000654D0000}"/>
    <cellStyle name="Linked Cell 17 4 6 2" xfId="19814" xr:uid="{00000000-0005-0000-0000-0000664D0000}"/>
    <cellStyle name="Linked Cell 17 4 6 2 2" xfId="19815" xr:uid="{00000000-0005-0000-0000-0000674D0000}"/>
    <cellStyle name="Linked Cell 17 4 6 3" xfId="19816" xr:uid="{00000000-0005-0000-0000-0000684D0000}"/>
    <cellStyle name="Linked Cell 17 4 7" xfId="19817" xr:uid="{00000000-0005-0000-0000-0000694D0000}"/>
    <cellStyle name="Linked Cell 17 4 7 2" xfId="19818" xr:uid="{00000000-0005-0000-0000-00006A4D0000}"/>
    <cellStyle name="Linked Cell 17 4 7 2 2" xfId="19819" xr:uid="{00000000-0005-0000-0000-00006B4D0000}"/>
    <cellStyle name="Linked Cell 17 4 7 3" xfId="19820" xr:uid="{00000000-0005-0000-0000-00006C4D0000}"/>
    <cellStyle name="Linked Cell 17 4 8" xfId="19821" xr:uid="{00000000-0005-0000-0000-00006D4D0000}"/>
    <cellStyle name="Linked Cell 17 4 8 2" xfId="19822" xr:uid="{00000000-0005-0000-0000-00006E4D0000}"/>
    <cellStyle name="Linked Cell 17 4 8 2 2" xfId="19823" xr:uid="{00000000-0005-0000-0000-00006F4D0000}"/>
    <cellStyle name="Linked Cell 17 4 8 3" xfId="19824" xr:uid="{00000000-0005-0000-0000-0000704D0000}"/>
    <cellStyle name="Linked Cell 17 4 9" xfId="19825" xr:uid="{00000000-0005-0000-0000-0000714D0000}"/>
    <cellStyle name="Linked Cell 17 4 9 2" xfId="19826" xr:uid="{00000000-0005-0000-0000-0000724D0000}"/>
    <cellStyle name="Linked Cell 17 4 9 2 2" xfId="19827" xr:uid="{00000000-0005-0000-0000-0000734D0000}"/>
    <cellStyle name="Linked Cell 17 4 9 3" xfId="19828" xr:uid="{00000000-0005-0000-0000-0000744D0000}"/>
    <cellStyle name="Linked Cell 18" xfId="19829" xr:uid="{00000000-0005-0000-0000-0000754D0000}"/>
    <cellStyle name="Linked Cell 18 2" xfId="19830" xr:uid="{00000000-0005-0000-0000-0000764D0000}"/>
    <cellStyle name="Linked Cell 18 2 10" xfId="19831" xr:uid="{00000000-0005-0000-0000-0000774D0000}"/>
    <cellStyle name="Linked Cell 18 2 10 2" xfId="19832" xr:uid="{00000000-0005-0000-0000-0000784D0000}"/>
    <cellStyle name="Linked Cell 18 2 10 2 2" xfId="19833" xr:uid="{00000000-0005-0000-0000-0000794D0000}"/>
    <cellStyle name="Linked Cell 18 2 10 3" xfId="19834" xr:uid="{00000000-0005-0000-0000-00007A4D0000}"/>
    <cellStyle name="Linked Cell 18 2 11" xfId="19835" xr:uid="{00000000-0005-0000-0000-00007B4D0000}"/>
    <cellStyle name="Linked Cell 18 2 11 2" xfId="19836" xr:uid="{00000000-0005-0000-0000-00007C4D0000}"/>
    <cellStyle name="Linked Cell 18 2 11 2 2" xfId="19837" xr:uid="{00000000-0005-0000-0000-00007D4D0000}"/>
    <cellStyle name="Linked Cell 18 2 11 3" xfId="19838" xr:uid="{00000000-0005-0000-0000-00007E4D0000}"/>
    <cellStyle name="Linked Cell 18 2 12" xfId="19839" xr:uid="{00000000-0005-0000-0000-00007F4D0000}"/>
    <cellStyle name="Linked Cell 18 2 12 2" xfId="19840" xr:uid="{00000000-0005-0000-0000-0000804D0000}"/>
    <cellStyle name="Linked Cell 18 2 12 2 2" xfId="19841" xr:uid="{00000000-0005-0000-0000-0000814D0000}"/>
    <cellStyle name="Linked Cell 18 2 12 3" xfId="19842" xr:uid="{00000000-0005-0000-0000-0000824D0000}"/>
    <cellStyle name="Linked Cell 18 2 13" xfId="19843" xr:uid="{00000000-0005-0000-0000-0000834D0000}"/>
    <cellStyle name="Linked Cell 18 2 13 2" xfId="19844" xr:uid="{00000000-0005-0000-0000-0000844D0000}"/>
    <cellStyle name="Linked Cell 18 2 13 2 2" xfId="19845" xr:uid="{00000000-0005-0000-0000-0000854D0000}"/>
    <cellStyle name="Linked Cell 18 2 13 3" xfId="19846" xr:uid="{00000000-0005-0000-0000-0000864D0000}"/>
    <cellStyle name="Linked Cell 18 2 14" xfId="19847" xr:uid="{00000000-0005-0000-0000-0000874D0000}"/>
    <cellStyle name="Linked Cell 18 2 14 2" xfId="19848" xr:uid="{00000000-0005-0000-0000-0000884D0000}"/>
    <cellStyle name="Linked Cell 18 2 15" xfId="19849" xr:uid="{00000000-0005-0000-0000-0000894D0000}"/>
    <cellStyle name="Linked Cell 18 2 2" xfId="19850" xr:uid="{00000000-0005-0000-0000-00008A4D0000}"/>
    <cellStyle name="Linked Cell 18 2 2 10" xfId="19851" xr:uid="{00000000-0005-0000-0000-00008B4D0000}"/>
    <cellStyle name="Linked Cell 18 2 2 10 2" xfId="19852" xr:uid="{00000000-0005-0000-0000-00008C4D0000}"/>
    <cellStyle name="Linked Cell 18 2 2 10 2 2" xfId="19853" xr:uid="{00000000-0005-0000-0000-00008D4D0000}"/>
    <cellStyle name="Linked Cell 18 2 2 10 3" xfId="19854" xr:uid="{00000000-0005-0000-0000-00008E4D0000}"/>
    <cellStyle name="Linked Cell 18 2 2 11" xfId="19855" xr:uid="{00000000-0005-0000-0000-00008F4D0000}"/>
    <cellStyle name="Linked Cell 18 2 2 11 2" xfId="19856" xr:uid="{00000000-0005-0000-0000-0000904D0000}"/>
    <cellStyle name="Linked Cell 18 2 2 11 2 2" xfId="19857" xr:uid="{00000000-0005-0000-0000-0000914D0000}"/>
    <cellStyle name="Linked Cell 18 2 2 11 3" xfId="19858" xr:uid="{00000000-0005-0000-0000-0000924D0000}"/>
    <cellStyle name="Linked Cell 18 2 2 12" xfId="19859" xr:uid="{00000000-0005-0000-0000-0000934D0000}"/>
    <cellStyle name="Linked Cell 18 2 2 12 2" xfId="19860" xr:uid="{00000000-0005-0000-0000-0000944D0000}"/>
    <cellStyle name="Linked Cell 18 2 2 12 2 2" xfId="19861" xr:uid="{00000000-0005-0000-0000-0000954D0000}"/>
    <cellStyle name="Linked Cell 18 2 2 12 3" xfId="19862" xr:uid="{00000000-0005-0000-0000-0000964D0000}"/>
    <cellStyle name="Linked Cell 18 2 2 13" xfId="19863" xr:uid="{00000000-0005-0000-0000-0000974D0000}"/>
    <cellStyle name="Linked Cell 18 2 2 13 2" xfId="19864" xr:uid="{00000000-0005-0000-0000-0000984D0000}"/>
    <cellStyle name="Linked Cell 18 2 2 14" xfId="19865" xr:uid="{00000000-0005-0000-0000-0000994D0000}"/>
    <cellStyle name="Linked Cell 18 2 2 2" xfId="19866" xr:uid="{00000000-0005-0000-0000-00009A4D0000}"/>
    <cellStyle name="Linked Cell 18 2 2 2 10" xfId="19867" xr:uid="{00000000-0005-0000-0000-00009B4D0000}"/>
    <cellStyle name="Linked Cell 18 2 2 2 10 2" xfId="19868" xr:uid="{00000000-0005-0000-0000-00009C4D0000}"/>
    <cellStyle name="Linked Cell 18 2 2 2 10 2 2" xfId="19869" xr:uid="{00000000-0005-0000-0000-00009D4D0000}"/>
    <cellStyle name="Linked Cell 18 2 2 2 10 3" xfId="19870" xr:uid="{00000000-0005-0000-0000-00009E4D0000}"/>
    <cellStyle name="Linked Cell 18 2 2 2 11" xfId="19871" xr:uid="{00000000-0005-0000-0000-00009F4D0000}"/>
    <cellStyle name="Linked Cell 18 2 2 2 11 2" xfId="19872" xr:uid="{00000000-0005-0000-0000-0000A04D0000}"/>
    <cellStyle name="Linked Cell 18 2 2 2 11 2 2" xfId="19873" xr:uid="{00000000-0005-0000-0000-0000A14D0000}"/>
    <cellStyle name="Linked Cell 18 2 2 2 11 3" xfId="19874" xr:uid="{00000000-0005-0000-0000-0000A24D0000}"/>
    <cellStyle name="Linked Cell 18 2 2 2 12" xfId="19875" xr:uid="{00000000-0005-0000-0000-0000A34D0000}"/>
    <cellStyle name="Linked Cell 18 2 2 2 12 2" xfId="19876" xr:uid="{00000000-0005-0000-0000-0000A44D0000}"/>
    <cellStyle name="Linked Cell 18 2 2 2 13" xfId="19877" xr:uid="{00000000-0005-0000-0000-0000A54D0000}"/>
    <cellStyle name="Linked Cell 18 2 2 2 2" xfId="19878" xr:uid="{00000000-0005-0000-0000-0000A64D0000}"/>
    <cellStyle name="Linked Cell 18 2 2 2 2 10" xfId="19879" xr:uid="{00000000-0005-0000-0000-0000A74D0000}"/>
    <cellStyle name="Linked Cell 18 2 2 2 2 10 2" xfId="19880" xr:uid="{00000000-0005-0000-0000-0000A84D0000}"/>
    <cellStyle name="Linked Cell 18 2 2 2 2 10 2 2" xfId="19881" xr:uid="{00000000-0005-0000-0000-0000A94D0000}"/>
    <cellStyle name="Linked Cell 18 2 2 2 2 10 3" xfId="19882" xr:uid="{00000000-0005-0000-0000-0000AA4D0000}"/>
    <cellStyle name="Linked Cell 18 2 2 2 2 11" xfId="19883" xr:uid="{00000000-0005-0000-0000-0000AB4D0000}"/>
    <cellStyle name="Linked Cell 18 2 2 2 2 11 2" xfId="19884" xr:uid="{00000000-0005-0000-0000-0000AC4D0000}"/>
    <cellStyle name="Linked Cell 18 2 2 2 2 12" xfId="19885" xr:uid="{00000000-0005-0000-0000-0000AD4D0000}"/>
    <cellStyle name="Linked Cell 18 2 2 2 2 2" xfId="19886" xr:uid="{00000000-0005-0000-0000-0000AE4D0000}"/>
    <cellStyle name="Linked Cell 18 2 2 2 2 2 2" xfId="19887" xr:uid="{00000000-0005-0000-0000-0000AF4D0000}"/>
    <cellStyle name="Linked Cell 18 2 2 2 2 2 2 2" xfId="19888" xr:uid="{00000000-0005-0000-0000-0000B04D0000}"/>
    <cellStyle name="Linked Cell 18 2 2 2 2 2 3" xfId="19889" xr:uid="{00000000-0005-0000-0000-0000B14D0000}"/>
    <cellStyle name="Linked Cell 18 2 2 2 2 3" xfId="19890" xr:uid="{00000000-0005-0000-0000-0000B24D0000}"/>
    <cellStyle name="Linked Cell 18 2 2 2 2 3 2" xfId="19891" xr:uid="{00000000-0005-0000-0000-0000B34D0000}"/>
    <cellStyle name="Linked Cell 18 2 2 2 2 3 2 2" xfId="19892" xr:uid="{00000000-0005-0000-0000-0000B44D0000}"/>
    <cellStyle name="Linked Cell 18 2 2 2 2 3 3" xfId="19893" xr:uid="{00000000-0005-0000-0000-0000B54D0000}"/>
    <cellStyle name="Linked Cell 18 2 2 2 2 4" xfId="19894" xr:uid="{00000000-0005-0000-0000-0000B64D0000}"/>
    <cellStyle name="Linked Cell 18 2 2 2 2 4 2" xfId="19895" xr:uid="{00000000-0005-0000-0000-0000B74D0000}"/>
    <cellStyle name="Linked Cell 18 2 2 2 2 4 2 2" xfId="19896" xr:uid="{00000000-0005-0000-0000-0000B84D0000}"/>
    <cellStyle name="Linked Cell 18 2 2 2 2 4 3" xfId="19897" xr:uid="{00000000-0005-0000-0000-0000B94D0000}"/>
    <cellStyle name="Linked Cell 18 2 2 2 2 5" xfId="19898" xr:uid="{00000000-0005-0000-0000-0000BA4D0000}"/>
    <cellStyle name="Linked Cell 18 2 2 2 2 5 2" xfId="19899" xr:uid="{00000000-0005-0000-0000-0000BB4D0000}"/>
    <cellStyle name="Linked Cell 18 2 2 2 2 5 2 2" xfId="19900" xr:uid="{00000000-0005-0000-0000-0000BC4D0000}"/>
    <cellStyle name="Linked Cell 18 2 2 2 2 5 3" xfId="19901" xr:uid="{00000000-0005-0000-0000-0000BD4D0000}"/>
    <cellStyle name="Linked Cell 18 2 2 2 2 6" xfId="19902" xr:uid="{00000000-0005-0000-0000-0000BE4D0000}"/>
    <cellStyle name="Linked Cell 18 2 2 2 2 6 2" xfId="19903" xr:uid="{00000000-0005-0000-0000-0000BF4D0000}"/>
    <cellStyle name="Linked Cell 18 2 2 2 2 6 2 2" xfId="19904" xr:uid="{00000000-0005-0000-0000-0000C04D0000}"/>
    <cellStyle name="Linked Cell 18 2 2 2 2 6 3" xfId="19905" xr:uid="{00000000-0005-0000-0000-0000C14D0000}"/>
    <cellStyle name="Linked Cell 18 2 2 2 2 7" xfId="19906" xr:uid="{00000000-0005-0000-0000-0000C24D0000}"/>
    <cellStyle name="Linked Cell 18 2 2 2 2 7 2" xfId="19907" xr:uid="{00000000-0005-0000-0000-0000C34D0000}"/>
    <cellStyle name="Linked Cell 18 2 2 2 2 7 2 2" xfId="19908" xr:uid="{00000000-0005-0000-0000-0000C44D0000}"/>
    <cellStyle name="Linked Cell 18 2 2 2 2 7 3" xfId="19909" xr:uid="{00000000-0005-0000-0000-0000C54D0000}"/>
    <cellStyle name="Linked Cell 18 2 2 2 2 8" xfId="19910" xr:uid="{00000000-0005-0000-0000-0000C64D0000}"/>
    <cellStyle name="Linked Cell 18 2 2 2 2 8 2" xfId="19911" xr:uid="{00000000-0005-0000-0000-0000C74D0000}"/>
    <cellStyle name="Linked Cell 18 2 2 2 2 8 2 2" xfId="19912" xr:uid="{00000000-0005-0000-0000-0000C84D0000}"/>
    <cellStyle name="Linked Cell 18 2 2 2 2 8 3" xfId="19913" xr:uid="{00000000-0005-0000-0000-0000C94D0000}"/>
    <cellStyle name="Linked Cell 18 2 2 2 2 9" xfId="19914" xr:uid="{00000000-0005-0000-0000-0000CA4D0000}"/>
    <cellStyle name="Linked Cell 18 2 2 2 2 9 2" xfId="19915" xr:uid="{00000000-0005-0000-0000-0000CB4D0000}"/>
    <cellStyle name="Linked Cell 18 2 2 2 2 9 2 2" xfId="19916" xr:uid="{00000000-0005-0000-0000-0000CC4D0000}"/>
    <cellStyle name="Linked Cell 18 2 2 2 2 9 3" xfId="19917" xr:uid="{00000000-0005-0000-0000-0000CD4D0000}"/>
    <cellStyle name="Linked Cell 18 2 2 2 3" xfId="19918" xr:uid="{00000000-0005-0000-0000-0000CE4D0000}"/>
    <cellStyle name="Linked Cell 18 2 2 2 3 10" xfId="19919" xr:uid="{00000000-0005-0000-0000-0000CF4D0000}"/>
    <cellStyle name="Linked Cell 18 2 2 2 3 10 2" xfId="19920" xr:uid="{00000000-0005-0000-0000-0000D04D0000}"/>
    <cellStyle name="Linked Cell 18 2 2 2 3 11" xfId="19921" xr:uid="{00000000-0005-0000-0000-0000D14D0000}"/>
    <cellStyle name="Linked Cell 18 2 2 2 3 2" xfId="19922" xr:uid="{00000000-0005-0000-0000-0000D24D0000}"/>
    <cellStyle name="Linked Cell 18 2 2 2 3 2 2" xfId="19923" xr:uid="{00000000-0005-0000-0000-0000D34D0000}"/>
    <cellStyle name="Linked Cell 18 2 2 2 3 2 2 2" xfId="19924" xr:uid="{00000000-0005-0000-0000-0000D44D0000}"/>
    <cellStyle name="Linked Cell 18 2 2 2 3 2 3" xfId="19925" xr:uid="{00000000-0005-0000-0000-0000D54D0000}"/>
    <cellStyle name="Linked Cell 18 2 2 2 3 3" xfId="19926" xr:uid="{00000000-0005-0000-0000-0000D64D0000}"/>
    <cellStyle name="Linked Cell 18 2 2 2 3 3 2" xfId="19927" xr:uid="{00000000-0005-0000-0000-0000D74D0000}"/>
    <cellStyle name="Linked Cell 18 2 2 2 3 3 2 2" xfId="19928" xr:uid="{00000000-0005-0000-0000-0000D84D0000}"/>
    <cellStyle name="Linked Cell 18 2 2 2 3 3 3" xfId="19929" xr:uid="{00000000-0005-0000-0000-0000D94D0000}"/>
    <cellStyle name="Linked Cell 18 2 2 2 3 4" xfId="19930" xr:uid="{00000000-0005-0000-0000-0000DA4D0000}"/>
    <cellStyle name="Linked Cell 18 2 2 2 3 4 2" xfId="19931" xr:uid="{00000000-0005-0000-0000-0000DB4D0000}"/>
    <cellStyle name="Linked Cell 18 2 2 2 3 4 2 2" xfId="19932" xr:uid="{00000000-0005-0000-0000-0000DC4D0000}"/>
    <cellStyle name="Linked Cell 18 2 2 2 3 4 3" xfId="19933" xr:uid="{00000000-0005-0000-0000-0000DD4D0000}"/>
    <cellStyle name="Linked Cell 18 2 2 2 3 5" xfId="19934" xr:uid="{00000000-0005-0000-0000-0000DE4D0000}"/>
    <cellStyle name="Linked Cell 18 2 2 2 3 5 2" xfId="19935" xr:uid="{00000000-0005-0000-0000-0000DF4D0000}"/>
    <cellStyle name="Linked Cell 18 2 2 2 3 5 2 2" xfId="19936" xr:uid="{00000000-0005-0000-0000-0000E04D0000}"/>
    <cellStyle name="Linked Cell 18 2 2 2 3 5 3" xfId="19937" xr:uid="{00000000-0005-0000-0000-0000E14D0000}"/>
    <cellStyle name="Linked Cell 18 2 2 2 3 6" xfId="19938" xr:uid="{00000000-0005-0000-0000-0000E24D0000}"/>
    <cellStyle name="Linked Cell 18 2 2 2 3 6 2" xfId="19939" xr:uid="{00000000-0005-0000-0000-0000E34D0000}"/>
    <cellStyle name="Linked Cell 18 2 2 2 3 6 2 2" xfId="19940" xr:uid="{00000000-0005-0000-0000-0000E44D0000}"/>
    <cellStyle name="Linked Cell 18 2 2 2 3 6 3" xfId="19941" xr:uid="{00000000-0005-0000-0000-0000E54D0000}"/>
    <cellStyle name="Linked Cell 18 2 2 2 3 7" xfId="19942" xr:uid="{00000000-0005-0000-0000-0000E64D0000}"/>
    <cellStyle name="Linked Cell 18 2 2 2 3 7 2" xfId="19943" xr:uid="{00000000-0005-0000-0000-0000E74D0000}"/>
    <cellStyle name="Linked Cell 18 2 2 2 3 7 2 2" xfId="19944" xr:uid="{00000000-0005-0000-0000-0000E84D0000}"/>
    <cellStyle name="Linked Cell 18 2 2 2 3 7 3" xfId="19945" xr:uid="{00000000-0005-0000-0000-0000E94D0000}"/>
    <cellStyle name="Linked Cell 18 2 2 2 3 8" xfId="19946" xr:uid="{00000000-0005-0000-0000-0000EA4D0000}"/>
    <cellStyle name="Linked Cell 18 2 2 2 3 8 2" xfId="19947" xr:uid="{00000000-0005-0000-0000-0000EB4D0000}"/>
    <cellStyle name="Linked Cell 18 2 2 2 3 8 2 2" xfId="19948" xr:uid="{00000000-0005-0000-0000-0000EC4D0000}"/>
    <cellStyle name="Linked Cell 18 2 2 2 3 8 3" xfId="19949" xr:uid="{00000000-0005-0000-0000-0000ED4D0000}"/>
    <cellStyle name="Linked Cell 18 2 2 2 3 9" xfId="19950" xr:uid="{00000000-0005-0000-0000-0000EE4D0000}"/>
    <cellStyle name="Linked Cell 18 2 2 2 3 9 2" xfId="19951" xr:uid="{00000000-0005-0000-0000-0000EF4D0000}"/>
    <cellStyle name="Linked Cell 18 2 2 2 3 9 2 2" xfId="19952" xr:uid="{00000000-0005-0000-0000-0000F04D0000}"/>
    <cellStyle name="Linked Cell 18 2 2 2 3 9 3" xfId="19953" xr:uid="{00000000-0005-0000-0000-0000F14D0000}"/>
    <cellStyle name="Linked Cell 18 2 2 2 4" xfId="19954" xr:uid="{00000000-0005-0000-0000-0000F24D0000}"/>
    <cellStyle name="Linked Cell 18 2 2 2 4 2" xfId="19955" xr:uid="{00000000-0005-0000-0000-0000F34D0000}"/>
    <cellStyle name="Linked Cell 18 2 2 2 4 2 2" xfId="19956" xr:uid="{00000000-0005-0000-0000-0000F44D0000}"/>
    <cellStyle name="Linked Cell 18 2 2 2 4 3" xfId="19957" xr:uid="{00000000-0005-0000-0000-0000F54D0000}"/>
    <cellStyle name="Linked Cell 18 2 2 2 5" xfId="19958" xr:uid="{00000000-0005-0000-0000-0000F64D0000}"/>
    <cellStyle name="Linked Cell 18 2 2 2 5 2" xfId="19959" xr:uid="{00000000-0005-0000-0000-0000F74D0000}"/>
    <cellStyle name="Linked Cell 18 2 2 2 5 2 2" xfId="19960" xr:uid="{00000000-0005-0000-0000-0000F84D0000}"/>
    <cellStyle name="Linked Cell 18 2 2 2 5 3" xfId="19961" xr:uid="{00000000-0005-0000-0000-0000F94D0000}"/>
    <cellStyle name="Linked Cell 18 2 2 2 6" xfId="19962" xr:uid="{00000000-0005-0000-0000-0000FA4D0000}"/>
    <cellStyle name="Linked Cell 18 2 2 2 6 2" xfId="19963" xr:uid="{00000000-0005-0000-0000-0000FB4D0000}"/>
    <cellStyle name="Linked Cell 18 2 2 2 6 2 2" xfId="19964" xr:uid="{00000000-0005-0000-0000-0000FC4D0000}"/>
    <cellStyle name="Linked Cell 18 2 2 2 6 3" xfId="19965" xr:uid="{00000000-0005-0000-0000-0000FD4D0000}"/>
    <cellStyle name="Linked Cell 18 2 2 2 7" xfId="19966" xr:uid="{00000000-0005-0000-0000-0000FE4D0000}"/>
    <cellStyle name="Linked Cell 18 2 2 2 7 2" xfId="19967" xr:uid="{00000000-0005-0000-0000-0000FF4D0000}"/>
    <cellStyle name="Linked Cell 18 2 2 2 7 2 2" xfId="19968" xr:uid="{00000000-0005-0000-0000-0000004E0000}"/>
    <cellStyle name="Linked Cell 18 2 2 2 7 3" xfId="19969" xr:uid="{00000000-0005-0000-0000-0000014E0000}"/>
    <cellStyle name="Linked Cell 18 2 2 2 8" xfId="19970" xr:uid="{00000000-0005-0000-0000-0000024E0000}"/>
    <cellStyle name="Linked Cell 18 2 2 2 8 2" xfId="19971" xr:uid="{00000000-0005-0000-0000-0000034E0000}"/>
    <cellStyle name="Linked Cell 18 2 2 2 8 2 2" xfId="19972" xr:uid="{00000000-0005-0000-0000-0000044E0000}"/>
    <cellStyle name="Linked Cell 18 2 2 2 8 3" xfId="19973" xr:uid="{00000000-0005-0000-0000-0000054E0000}"/>
    <cellStyle name="Linked Cell 18 2 2 2 9" xfId="19974" xr:uid="{00000000-0005-0000-0000-0000064E0000}"/>
    <cellStyle name="Linked Cell 18 2 2 2 9 2" xfId="19975" xr:uid="{00000000-0005-0000-0000-0000074E0000}"/>
    <cellStyle name="Linked Cell 18 2 2 2 9 2 2" xfId="19976" xr:uid="{00000000-0005-0000-0000-0000084E0000}"/>
    <cellStyle name="Linked Cell 18 2 2 2 9 3" xfId="19977" xr:uid="{00000000-0005-0000-0000-0000094E0000}"/>
    <cellStyle name="Linked Cell 18 2 2 3" xfId="19978" xr:uid="{00000000-0005-0000-0000-00000A4E0000}"/>
    <cellStyle name="Linked Cell 18 2 2 3 10" xfId="19979" xr:uid="{00000000-0005-0000-0000-00000B4E0000}"/>
    <cellStyle name="Linked Cell 18 2 2 3 10 2" xfId="19980" xr:uid="{00000000-0005-0000-0000-00000C4E0000}"/>
    <cellStyle name="Linked Cell 18 2 2 3 10 2 2" xfId="19981" xr:uid="{00000000-0005-0000-0000-00000D4E0000}"/>
    <cellStyle name="Linked Cell 18 2 2 3 10 3" xfId="19982" xr:uid="{00000000-0005-0000-0000-00000E4E0000}"/>
    <cellStyle name="Linked Cell 18 2 2 3 11" xfId="19983" xr:uid="{00000000-0005-0000-0000-00000F4E0000}"/>
    <cellStyle name="Linked Cell 18 2 2 3 11 2" xfId="19984" xr:uid="{00000000-0005-0000-0000-0000104E0000}"/>
    <cellStyle name="Linked Cell 18 2 2 3 12" xfId="19985" xr:uid="{00000000-0005-0000-0000-0000114E0000}"/>
    <cellStyle name="Linked Cell 18 2 2 3 2" xfId="19986" xr:uid="{00000000-0005-0000-0000-0000124E0000}"/>
    <cellStyle name="Linked Cell 18 2 2 3 2 10" xfId="19987" xr:uid="{00000000-0005-0000-0000-0000134E0000}"/>
    <cellStyle name="Linked Cell 18 2 2 3 2 10 2" xfId="19988" xr:uid="{00000000-0005-0000-0000-0000144E0000}"/>
    <cellStyle name="Linked Cell 18 2 2 3 2 11" xfId="19989" xr:uid="{00000000-0005-0000-0000-0000154E0000}"/>
    <cellStyle name="Linked Cell 18 2 2 3 2 2" xfId="19990" xr:uid="{00000000-0005-0000-0000-0000164E0000}"/>
    <cellStyle name="Linked Cell 18 2 2 3 2 2 2" xfId="19991" xr:uid="{00000000-0005-0000-0000-0000174E0000}"/>
    <cellStyle name="Linked Cell 18 2 2 3 2 2 2 2" xfId="19992" xr:uid="{00000000-0005-0000-0000-0000184E0000}"/>
    <cellStyle name="Linked Cell 18 2 2 3 2 2 3" xfId="19993" xr:uid="{00000000-0005-0000-0000-0000194E0000}"/>
    <cellStyle name="Linked Cell 18 2 2 3 2 3" xfId="19994" xr:uid="{00000000-0005-0000-0000-00001A4E0000}"/>
    <cellStyle name="Linked Cell 18 2 2 3 2 3 2" xfId="19995" xr:uid="{00000000-0005-0000-0000-00001B4E0000}"/>
    <cellStyle name="Linked Cell 18 2 2 3 2 3 2 2" xfId="19996" xr:uid="{00000000-0005-0000-0000-00001C4E0000}"/>
    <cellStyle name="Linked Cell 18 2 2 3 2 3 3" xfId="19997" xr:uid="{00000000-0005-0000-0000-00001D4E0000}"/>
    <cellStyle name="Linked Cell 18 2 2 3 2 4" xfId="19998" xr:uid="{00000000-0005-0000-0000-00001E4E0000}"/>
    <cellStyle name="Linked Cell 18 2 2 3 2 4 2" xfId="19999" xr:uid="{00000000-0005-0000-0000-00001F4E0000}"/>
    <cellStyle name="Linked Cell 18 2 2 3 2 4 2 2" xfId="20000" xr:uid="{00000000-0005-0000-0000-0000204E0000}"/>
    <cellStyle name="Linked Cell 18 2 2 3 2 4 3" xfId="20001" xr:uid="{00000000-0005-0000-0000-0000214E0000}"/>
    <cellStyle name="Linked Cell 18 2 2 3 2 5" xfId="20002" xr:uid="{00000000-0005-0000-0000-0000224E0000}"/>
    <cellStyle name="Linked Cell 18 2 2 3 2 5 2" xfId="20003" xr:uid="{00000000-0005-0000-0000-0000234E0000}"/>
    <cellStyle name="Linked Cell 18 2 2 3 2 5 2 2" xfId="20004" xr:uid="{00000000-0005-0000-0000-0000244E0000}"/>
    <cellStyle name="Linked Cell 18 2 2 3 2 5 3" xfId="20005" xr:uid="{00000000-0005-0000-0000-0000254E0000}"/>
    <cellStyle name="Linked Cell 18 2 2 3 2 6" xfId="20006" xr:uid="{00000000-0005-0000-0000-0000264E0000}"/>
    <cellStyle name="Linked Cell 18 2 2 3 2 6 2" xfId="20007" xr:uid="{00000000-0005-0000-0000-0000274E0000}"/>
    <cellStyle name="Linked Cell 18 2 2 3 2 6 2 2" xfId="20008" xr:uid="{00000000-0005-0000-0000-0000284E0000}"/>
    <cellStyle name="Linked Cell 18 2 2 3 2 6 3" xfId="20009" xr:uid="{00000000-0005-0000-0000-0000294E0000}"/>
    <cellStyle name="Linked Cell 18 2 2 3 2 7" xfId="20010" xr:uid="{00000000-0005-0000-0000-00002A4E0000}"/>
    <cellStyle name="Linked Cell 18 2 2 3 2 7 2" xfId="20011" xr:uid="{00000000-0005-0000-0000-00002B4E0000}"/>
    <cellStyle name="Linked Cell 18 2 2 3 2 7 2 2" xfId="20012" xr:uid="{00000000-0005-0000-0000-00002C4E0000}"/>
    <cellStyle name="Linked Cell 18 2 2 3 2 7 3" xfId="20013" xr:uid="{00000000-0005-0000-0000-00002D4E0000}"/>
    <cellStyle name="Linked Cell 18 2 2 3 2 8" xfId="20014" xr:uid="{00000000-0005-0000-0000-00002E4E0000}"/>
    <cellStyle name="Linked Cell 18 2 2 3 2 8 2" xfId="20015" xr:uid="{00000000-0005-0000-0000-00002F4E0000}"/>
    <cellStyle name="Linked Cell 18 2 2 3 2 8 2 2" xfId="20016" xr:uid="{00000000-0005-0000-0000-0000304E0000}"/>
    <cellStyle name="Linked Cell 18 2 2 3 2 8 3" xfId="20017" xr:uid="{00000000-0005-0000-0000-0000314E0000}"/>
    <cellStyle name="Linked Cell 18 2 2 3 2 9" xfId="20018" xr:uid="{00000000-0005-0000-0000-0000324E0000}"/>
    <cellStyle name="Linked Cell 18 2 2 3 2 9 2" xfId="20019" xr:uid="{00000000-0005-0000-0000-0000334E0000}"/>
    <cellStyle name="Linked Cell 18 2 2 3 2 9 2 2" xfId="20020" xr:uid="{00000000-0005-0000-0000-0000344E0000}"/>
    <cellStyle name="Linked Cell 18 2 2 3 2 9 3" xfId="20021" xr:uid="{00000000-0005-0000-0000-0000354E0000}"/>
    <cellStyle name="Linked Cell 18 2 2 3 3" xfId="20022" xr:uid="{00000000-0005-0000-0000-0000364E0000}"/>
    <cellStyle name="Linked Cell 18 2 2 3 3 2" xfId="20023" xr:uid="{00000000-0005-0000-0000-0000374E0000}"/>
    <cellStyle name="Linked Cell 18 2 2 3 3 2 2" xfId="20024" xr:uid="{00000000-0005-0000-0000-0000384E0000}"/>
    <cellStyle name="Linked Cell 18 2 2 3 3 3" xfId="20025" xr:uid="{00000000-0005-0000-0000-0000394E0000}"/>
    <cellStyle name="Linked Cell 18 2 2 3 4" xfId="20026" xr:uid="{00000000-0005-0000-0000-00003A4E0000}"/>
    <cellStyle name="Linked Cell 18 2 2 3 4 2" xfId="20027" xr:uid="{00000000-0005-0000-0000-00003B4E0000}"/>
    <cellStyle name="Linked Cell 18 2 2 3 4 2 2" xfId="20028" xr:uid="{00000000-0005-0000-0000-00003C4E0000}"/>
    <cellStyle name="Linked Cell 18 2 2 3 4 3" xfId="20029" xr:uid="{00000000-0005-0000-0000-00003D4E0000}"/>
    <cellStyle name="Linked Cell 18 2 2 3 5" xfId="20030" xr:uid="{00000000-0005-0000-0000-00003E4E0000}"/>
    <cellStyle name="Linked Cell 18 2 2 3 5 2" xfId="20031" xr:uid="{00000000-0005-0000-0000-00003F4E0000}"/>
    <cellStyle name="Linked Cell 18 2 2 3 5 2 2" xfId="20032" xr:uid="{00000000-0005-0000-0000-0000404E0000}"/>
    <cellStyle name="Linked Cell 18 2 2 3 5 3" xfId="20033" xr:uid="{00000000-0005-0000-0000-0000414E0000}"/>
    <cellStyle name="Linked Cell 18 2 2 3 6" xfId="20034" xr:uid="{00000000-0005-0000-0000-0000424E0000}"/>
    <cellStyle name="Linked Cell 18 2 2 3 6 2" xfId="20035" xr:uid="{00000000-0005-0000-0000-0000434E0000}"/>
    <cellStyle name="Linked Cell 18 2 2 3 6 2 2" xfId="20036" xr:uid="{00000000-0005-0000-0000-0000444E0000}"/>
    <cellStyle name="Linked Cell 18 2 2 3 6 3" xfId="20037" xr:uid="{00000000-0005-0000-0000-0000454E0000}"/>
    <cellStyle name="Linked Cell 18 2 2 3 7" xfId="20038" xr:uid="{00000000-0005-0000-0000-0000464E0000}"/>
    <cellStyle name="Linked Cell 18 2 2 3 7 2" xfId="20039" xr:uid="{00000000-0005-0000-0000-0000474E0000}"/>
    <cellStyle name="Linked Cell 18 2 2 3 7 2 2" xfId="20040" xr:uid="{00000000-0005-0000-0000-0000484E0000}"/>
    <cellStyle name="Linked Cell 18 2 2 3 7 3" xfId="20041" xr:uid="{00000000-0005-0000-0000-0000494E0000}"/>
    <cellStyle name="Linked Cell 18 2 2 3 8" xfId="20042" xr:uid="{00000000-0005-0000-0000-00004A4E0000}"/>
    <cellStyle name="Linked Cell 18 2 2 3 8 2" xfId="20043" xr:uid="{00000000-0005-0000-0000-00004B4E0000}"/>
    <cellStyle name="Linked Cell 18 2 2 3 8 2 2" xfId="20044" xr:uid="{00000000-0005-0000-0000-00004C4E0000}"/>
    <cellStyle name="Linked Cell 18 2 2 3 8 3" xfId="20045" xr:uid="{00000000-0005-0000-0000-00004D4E0000}"/>
    <cellStyle name="Linked Cell 18 2 2 3 9" xfId="20046" xr:uid="{00000000-0005-0000-0000-00004E4E0000}"/>
    <cellStyle name="Linked Cell 18 2 2 3 9 2" xfId="20047" xr:uid="{00000000-0005-0000-0000-00004F4E0000}"/>
    <cellStyle name="Linked Cell 18 2 2 3 9 2 2" xfId="20048" xr:uid="{00000000-0005-0000-0000-0000504E0000}"/>
    <cellStyle name="Linked Cell 18 2 2 3 9 3" xfId="20049" xr:uid="{00000000-0005-0000-0000-0000514E0000}"/>
    <cellStyle name="Linked Cell 18 2 2 4" xfId="20050" xr:uid="{00000000-0005-0000-0000-0000524E0000}"/>
    <cellStyle name="Linked Cell 18 2 2 4 10" xfId="20051" xr:uid="{00000000-0005-0000-0000-0000534E0000}"/>
    <cellStyle name="Linked Cell 18 2 2 4 10 2" xfId="20052" xr:uid="{00000000-0005-0000-0000-0000544E0000}"/>
    <cellStyle name="Linked Cell 18 2 2 4 11" xfId="20053" xr:uid="{00000000-0005-0000-0000-0000554E0000}"/>
    <cellStyle name="Linked Cell 18 2 2 4 2" xfId="20054" xr:uid="{00000000-0005-0000-0000-0000564E0000}"/>
    <cellStyle name="Linked Cell 18 2 2 4 2 2" xfId="20055" xr:uid="{00000000-0005-0000-0000-0000574E0000}"/>
    <cellStyle name="Linked Cell 18 2 2 4 2 2 2" xfId="20056" xr:uid="{00000000-0005-0000-0000-0000584E0000}"/>
    <cellStyle name="Linked Cell 18 2 2 4 2 3" xfId="20057" xr:uid="{00000000-0005-0000-0000-0000594E0000}"/>
    <cellStyle name="Linked Cell 18 2 2 4 3" xfId="20058" xr:uid="{00000000-0005-0000-0000-00005A4E0000}"/>
    <cellStyle name="Linked Cell 18 2 2 4 3 2" xfId="20059" xr:uid="{00000000-0005-0000-0000-00005B4E0000}"/>
    <cellStyle name="Linked Cell 18 2 2 4 3 2 2" xfId="20060" xr:uid="{00000000-0005-0000-0000-00005C4E0000}"/>
    <cellStyle name="Linked Cell 18 2 2 4 3 3" xfId="20061" xr:uid="{00000000-0005-0000-0000-00005D4E0000}"/>
    <cellStyle name="Linked Cell 18 2 2 4 4" xfId="20062" xr:uid="{00000000-0005-0000-0000-00005E4E0000}"/>
    <cellStyle name="Linked Cell 18 2 2 4 4 2" xfId="20063" xr:uid="{00000000-0005-0000-0000-00005F4E0000}"/>
    <cellStyle name="Linked Cell 18 2 2 4 4 2 2" xfId="20064" xr:uid="{00000000-0005-0000-0000-0000604E0000}"/>
    <cellStyle name="Linked Cell 18 2 2 4 4 3" xfId="20065" xr:uid="{00000000-0005-0000-0000-0000614E0000}"/>
    <cellStyle name="Linked Cell 18 2 2 4 5" xfId="20066" xr:uid="{00000000-0005-0000-0000-0000624E0000}"/>
    <cellStyle name="Linked Cell 18 2 2 4 5 2" xfId="20067" xr:uid="{00000000-0005-0000-0000-0000634E0000}"/>
    <cellStyle name="Linked Cell 18 2 2 4 5 2 2" xfId="20068" xr:uid="{00000000-0005-0000-0000-0000644E0000}"/>
    <cellStyle name="Linked Cell 18 2 2 4 5 3" xfId="20069" xr:uid="{00000000-0005-0000-0000-0000654E0000}"/>
    <cellStyle name="Linked Cell 18 2 2 4 6" xfId="20070" xr:uid="{00000000-0005-0000-0000-0000664E0000}"/>
    <cellStyle name="Linked Cell 18 2 2 4 6 2" xfId="20071" xr:uid="{00000000-0005-0000-0000-0000674E0000}"/>
    <cellStyle name="Linked Cell 18 2 2 4 6 2 2" xfId="20072" xr:uid="{00000000-0005-0000-0000-0000684E0000}"/>
    <cellStyle name="Linked Cell 18 2 2 4 6 3" xfId="20073" xr:uid="{00000000-0005-0000-0000-0000694E0000}"/>
    <cellStyle name="Linked Cell 18 2 2 4 7" xfId="20074" xr:uid="{00000000-0005-0000-0000-00006A4E0000}"/>
    <cellStyle name="Linked Cell 18 2 2 4 7 2" xfId="20075" xr:uid="{00000000-0005-0000-0000-00006B4E0000}"/>
    <cellStyle name="Linked Cell 18 2 2 4 7 2 2" xfId="20076" xr:uid="{00000000-0005-0000-0000-00006C4E0000}"/>
    <cellStyle name="Linked Cell 18 2 2 4 7 3" xfId="20077" xr:uid="{00000000-0005-0000-0000-00006D4E0000}"/>
    <cellStyle name="Linked Cell 18 2 2 4 8" xfId="20078" xr:uid="{00000000-0005-0000-0000-00006E4E0000}"/>
    <cellStyle name="Linked Cell 18 2 2 4 8 2" xfId="20079" xr:uid="{00000000-0005-0000-0000-00006F4E0000}"/>
    <cellStyle name="Linked Cell 18 2 2 4 8 2 2" xfId="20080" xr:uid="{00000000-0005-0000-0000-0000704E0000}"/>
    <cellStyle name="Linked Cell 18 2 2 4 8 3" xfId="20081" xr:uid="{00000000-0005-0000-0000-0000714E0000}"/>
    <cellStyle name="Linked Cell 18 2 2 4 9" xfId="20082" xr:uid="{00000000-0005-0000-0000-0000724E0000}"/>
    <cellStyle name="Linked Cell 18 2 2 4 9 2" xfId="20083" xr:uid="{00000000-0005-0000-0000-0000734E0000}"/>
    <cellStyle name="Linked Cell 18 2 2 4 9 2 2" xfId="20084" xr:uid="{00000000-0005-0000-0000-0000744E0000}"/>
    <cellStyle name="Linked Cell 18 2 2 4 9 3" xfId="20085" xr:uid="{00000000-0005-0000-0000-0000754E0000}"/>
    <cellStyle name="Linked Cell 18 2 2 5" xfId="20086" xr:uid="{00000000-0005-0000-0000-0000764E0000}"/>
    <cellStyle name="Linked Cell 18 2 2 5 2" xfId="20087" xr:uid="{00000000-0005-0000-0000-0000774E0000}"/>
    <cellStyle name="Linked Cell 18 2 2 5 2 2" xfId="20088" xr:uid="{00000000-0005-0000-0000-0000784E0000}"/>
    <cellStyle name="Linked Cell 18 2 2 5 3" xfId="20089" xr:uid="{00000000-0005-0000-0000-0000794E0000}"/>
    <cellStyle name="Linked Cell 18 2 2 6" xfId="20090" xr:uid="{00000000-0005-0000-0000-00007A4E0000}"/>
    <cellStyle name="Linked Cell 18 2 2 6 2" xfId="20091" xr:uid="{00000000-0005-0000-0000-00007B4E0000}"/>
    <cellStyle name="Linked Cell 18 2 2 6 2 2" xfId="20092" xr:uid="{00000000-0005-0000-0000-00007C4E0000}"/>
    <cellStyle name="Linked Cell 18 2 2 6 3" xfId="20093" xr:uid="{00000000-0005-0000-0000-00007D4E0000}"/>
    <cellStyle name="Linked Cell 18 2 2 7" xfId="20094" xr:uid="{00000000-0005-0000-0000-00007E4E0000}"/>
    <cellStyle name="Linked Cell 18 2 2 7 2" xfId="20095" xr:uid="{00000000-0005-0000-0000-00007F4E0000}"/>
    <cellStyle name="Linked Cell 18 2 2 7 2 2" xfId="20096" xr:uid="{00000000-0005-0000-0000-0000804E0000}"/>
    <cellStyle name="Linked Cell 18 2 2 7 3" xfId="20097" xr:uid="{00000000-0005-0000-0000-0000814E0000}"/>
    <cellStyle name="Linked Cell 18 2 2 8" xfId="20098" xr:uid="{00000000-0005-0000-0000-0000824E0000}"/>
    <cellStyle name="Linked Cell 18 2 2 8 2" xfId="20099" xr:uid="{00000000-0005-0000-0000-0000834E0000}"/>
    <cellStyle name="Linked Cell 18 2 2 8 2 2" xfId="20100" xr:uid="{00000000-0005-0000-0000-0000844E0000}"/>
    <cellStyle name="Linked Cell 18 2 2 8 3" xfId="20101" xr:uid="{00000000-0005-0000-0000-0000854E0000}"/>
    <cellStyle name="Linked Cell 18 2 2 9" xfId="20102" xr:uid="{00000000-0005-0000-0000-0000864E0000}"/>
    <cellStyle name="Linked Cell 18 2 2 9 2" xfId="20103" xr:uid="{00000000-0005-0000-0000-0000874E0000}"/>
    <cellStyle name="Linked Cell 18 2 2 9 2 2" xfId="20104" xr:uid="{00000000-0005-0000-0000-0000884E0000}"/>
    <cellStyle name="Linked Cell 18 2 2 9 3" xfId="20105" xr:uid="{00000000-0005-0000-0000-0000894E0000}"/>
    <cellStyle name="Linked Cell 18 2 3" xfId="20106" xr:uid="{00000000-0005-0000-0000-00008A4E0000}"/>
    <cellStyle name="Linked Cell 18 2 3 10" xfId="20107" xr:uid="{00000000-0005-0000-0000-00008B4E0000}"/>
    <cellStyle name="Linked Cell 18 2 3 10 2" xfId="20108" xr:uid="{00000000-0005-0000-0000-00008C4E0000}"/>
    <cellStyle name="Linked Cell 18 2 3 10 2 2" xfId="20109" xr:uid="{00000000-0005-0000-0000-00008D4E0000}"/>
    <cellStyle name="Linked Cell 18 2 3 10 3" xfId="20110" xr:uid="{00000000-0005-0000-0000-00008E4E0000}"/>
    <cellStyle name="Linked Cell 18 2 3 11" xfId="20111" xr:uid="{00000000-0005-0000-0000-00008F4E0000}"/>
    <cellStyle name="Linked Cell 18 2 3 11 2" xfId="20112" xr:uid="{00000000-0005-0000-0000-0000904E0000}"/>
    <cellStyle name="Linked Cell 18 2 3 11 2 2" xfId="20113" xr:uid="{00000000-0005-0000-0000-0000914E0000}"/>
    <cellStyle name="Linked Cell 18 2 3 11 3" xfId="20114" xr:uid="{00000000-0005-0000-0000-0000924E0000}"/>
    <cellStyle name="Linked Cell 18 2 3 12" xfId="20115" xr:uid="{00000000-0005-0000-0000-0000934E0000}"/>
    <cellStyle name="Linked Cell 18 2 3 12 2" xfId="20116" xr:uid="{00000000-0005-0000-0000-0000944E0000}"/>
    <cellStyle name="Linked Cell 18 2 3 13" xfId="20117" xr:uid="{00000000-0005-0000-0000-0000954E0000}"/>
    <cellStyle name="Linked Cell 18 2 3 2" xfId="20118" xr:uid="{00000000-0005-0000-0000-0000964E0000}"/>
    <cellStyle name="Linked Cell 18 2 3 2 10" xfId="20119" xr:uid="{00000000-0005-0000-0000-0000974E0000}"/>
    <cellStyle name="Linked Cell 18 2 3 2 10 2" xfId="20120" xr:uid="{00000000-0005-0000-0000-0000984E0000}"/>
    <cellStyle name="Linked Cell 18 2 3 2 10 2 2" xfId="20121" xr:uid="{00000000-0005-0000-0000-0000994E0000}"/>
    <cellStyle name="Linked Cell 18 2 3 2 10 3" xfId="20122" xr:uid="{00000000-0005-0000-0000-00009A4E0000}"/>
    <cellStyle name="Linked Cell 18 2 3 2 11" xfId="20123" xr:uid="{00000000-0005-0000-0000-00009B4E0000}"/>
    <cellStyle name="Linked Cell 18 2 3 2 11 2" xfId="20124" xr:uid="{00000000-0005-0000-0000-00009C4E0000}"/>
    <cellStyle name="Linked Cell 18 2 3 2 12" xfId="20125" xr:uid="{00000000-0005-0000-0000-00009D4E0000}"/>
    <cellStyle name="Linked Cell 18 2 3 2 2" xfId="20126" xr:uid="{00000000-0005-0000-0000-00009E4E0000}"/>
    <cellStyle name="Linked Cell 18 2 3 2 2 2" xfId="20127" xr:uid="{00000000-0005-0000-0000-00009F4E0000}"/>
    <cellStyle name="Linked Cell 18 2 3 2 2 2 2" xfId="20128" xr:uid="{00000000-0005-0000-0000-0000A04E0000}"/>
    <cellStyle name="Linked Cell 18 2 3 2 2 3" xfId="20129" xr:uid="{00000000-0005-0000-0000-0000A14E0000}"/>
    <cellStyle name="Linked Cell 18 2 3 2 3" xfId="20130" xr:uid="{00000000-0005-0000-0000-0000A24E0000}"/>
    <cellStyle name="Linked Cell 18 2 3 2 3 2" xfId="20131" xr:uid="{00000000-0005-0000-0000-0000A34E0000}"/>
    <cellStyle name="Linked Cell 18 2 3 2 3 2 2" xfId="20132" xr:uid="{00000000-0005-0000-0000-0000A44E0000}"/>
    <cellStyle name="Linked Cell 18 2 3 2 3 3" xfId="20133" xr:uid="{00000000-0005-0000-0000-0000A54E0000}"/>
    <cellStyle name="Linked Cell 18 2 3 2 4" xfId="20134" xr:uid="{00000000-0005-0000-0000-0000A64E0000}"/>
    <cellStyle name="Linked Cell 18 2 3 2 4 2" xfId="20135" xr:uid="{00000000-0005-0000-0000-0000A74E0000}"/>
    <cellStyle name="Linked Cell 18 2 3 2 4 2 2" xfId="20136" xr:uid="{00000000-0005-0000-0000-0000A84E0000}"/>
    <cellStyle name="Linked Cell 18 2 3 2 4 3" xfId="20137" xr:uid="{00000000-0005-0000-0000-0000A94E0000}"/>
    <cellStyle name="Linked Cell 18 2 3 2 5" xfId="20138" xr:uid="{00000000-0005-0000-0000-0000AA4E0000}"/>
    <cellStyle name="Linked Cell 18 2 3 2 5 2" xfId="20139" xr:uid="{00000000-0005-0000-0000-0000AB4E0000}"/>
    <cellStyle name="Linked Cell 18 2 3 2 5 2 2" xfId="20140" xr:uid="{00000000-0005-0000-0000-0000AC4E0000}"/>
    <cellStyle name="Linked Cell 18 2 3 2 5 3" xfId="20141" xr:uid="{00000000-0005-0000-0000-0000AD4E0000}"/>
    <cellStyle name="Linked Cell 18 2 3 2 6" xfId="20142" xr:uid="{00000000-0005-0000-0000-0000AE4E0000}"/>
    <cellStyle name="Linked Cell 18 2 3 2 6 2" xfId="20143" xr:uid="{00000000-0005-0000-0000-0000AF4E0000}"/>
    <cellStyle name="Linked Cell 18 2 3 2 6 2 2" xfId="20144" xr:uid="{00000000-0005-0000-0000-0000B04E0000}"/>
    <cellStyle name="Linked Cell 18 2 3 2 6 3" xfId="20145" xr:uid="{00000000-0005-0000-0000-0000B14E0000}"/>
    <cellStyle name="Linked Cell 18 2 3 2 7" xfId="20146" xr:uid="{00000000-0005-0000-0000-0000B24E0000}"/>
    <cellStyle name="Linked Cell 18 2 3 2 7 2" xfId="20147" xr:uid="{00000000-0005-0000-0000-0000B34E0000}"/>
    <cellStyle name="Linked Cell 18 2 3 2 7 2 2" xfId="20148" xr:uid="{00000000-0005-0000-0000-0000B44E0000}"/>
    <cellStyle name="Linked Cell 18 2 3 2 7 3" xfId="20149" xr:uid="{00000000-0005-0000-0000-0000B54E0000}"/>
    <cellStyle name="Linked Cell 18 2 3 2 8" xfId="20150" xr:uid="{00000000-0005-0000-0000-0000B64E0000}"/>
    <cellStyle name="Linked Cell 18 2 3 2 8 2" xfId="20151" xr:uid="{00000000-0005-0000-0000-0000B74E0000}"/>
    <cellStyle name="Linked Cell 18 2 3 2 8 2 2" xfId="20152" xr:uid="{00000000-0005-0000-0000-0000B84E0000}"/>
    <cellStyle name="Linked Cell 18 2 3 2 8 3" xfId="20153" xr:uid="{00000000-0005-0000-0000-0000B94E0000}"/>
    <cellStyle name="Linked Cell 18 2 3 2 9" xfId="20154" xr:uid="{00000000-0005-0000-0000-0000BA4E0000}"/>
    <cellStyle name="Linked Cell 18 2 3 2 9 2" xfId="20155" xr:uid="{00000000-0005-0000-0000-0000BB4E0000}"/>
    <cellStyle name="Linked Cell 18 2 3 2 9 2 2" xfId="20156" xr:uid="{00000000-0005-0000-0000-0000BC4E0000}"/>
    <cellStyle name="Linked Cell 18 2 3 2 9 3" xfId="20157" xr:uid="{00000000-0005-0000-0000-0000BD4E0000}"/>
    <cellStyle name="Linked Cell 18 2 3 3" xfId="20158" xr:uid="{00000000-0005-0000-0000-0000BE4E0000}"/>
    <cellStyle name="Linked Cell 18 2 3 3 10" xfId="20159" xr:uid="{00000000-0005-0000-0000-0000BF4E0000}"/>
    <cellStyle name="Linked Cell 18 2 3 3 10 2" xfId="20160" xr:uid="{00000000-0005-0000-0000-0000C04E0000}"/>
    <cellStyle name="Linked Cell 18 2 3 3 11" xfId="20161" xr:uid="{00000000-0005-0000-0000-0000C14E0000}"/>
    <cellStyle name="Linked Cell 18 2 3 3 2" xfId="20162" xr:uid="{00000000-0005-0000-0000-0000C24E0000}"/>
    <cellStyle name="Linked Cell 18 2 3 3 2 2" xfId="20163" xr:uid="{00000000-0005-0000-0000-0000C34E0000}"/>
    <cellStyle name="Linked Cell 18 2 3 3 2 2 2" xfId="20164" xr:uid="{00000000-0005-0000-0000-0000C44E0000}"/>
    <cellStyle name="Linked Cell 18 2 3 3 2 3" xfId="20165" xr:uid="{00000000-0005-0000-0000-0000C54E0000}"/>
    <cellStyle name="Linked Cell 18 2 3 3 3" xfId="20166" xr:uid="{00000000-0005-0000-0000-0000C64E0000}"/>
    <cellStyle name="Linked Cell 18 2 3 3 3 2" xfId="20167" xr:uid="{00000000-0005-0000-0000-0000C74E0000}"/>
    <cellStyle name="Linked Cell 18 2 3 3 3 2 2" xfId="20168" xr:uid="{00000000-0005-0000-0000-0000C84E0000}"/>
    <cellStyle name="Linked Cell 18 2 3 3 3 3" xfId="20169" xr:uid="{00000000-0005-0000-0000-0000C94E0000}"/>
    <cellStyle name="Linked Cell 18 2 3 3 4" xfId="20170" xr:uid="{00000000-0005-0000-0000-0000CA4E0000}"/>
    <cellStyle name="Linked Cell 18 2 3 3 4 2" xfId="20171" xr:uid="{00000000-0005-0000-0000-0000CB4E0000}"/>
    <cellStyle name="Linked Cell 18 2 3 3 4 2 2" xfId="20172" xr:uid="{00000000-0005-0000-0000-0000CC4E0000}"/>
    <cellStyle name="Linked Cell 18 2 3 3 4 3" xfId="20173" xr:uid="{00000000-0005-0000-0000-0000CD4E0000}"/>
    <cellStyle name="Linked Cell 18 2 3 3 5" xfId="20174" xr:uid="{00000000-0005-0000-0000-0000CE4E0000}"/>
    <cellStyle name="Linked Cell 18 2 3 3 5 2" xfId="20175" xr:uid="{00000000-0005-0000-0000-0000CF4E0000}"/>
    <cellStyle name="Linked Cell 18 2 3 3 5 2 2" xfId="20176" xr:uid="{00000000-0005-0000-0000-0000D04E0000}"/>
    <cellStyle name="Linked Cell 18 2 3 3 5 3" xfId="20177" xr:uid="{00000000-0005-0000-0000-0000D14E0000}"/>
    <cellStyle name="Linked Cell 18 2 3 3 6" xfId="20178" xr:uid="{00000000-0005-0000-0000-0000D24E0000}"/>
    <cellStyle name="Linked Cell 18 2 3 3 6 2" xfId="20179" xr:uid="{00000000-0005-0000-0000-0000D34E0000}"/>
    <cellStyle name="Linked Cell 18 2 3 3 6 2 2" xfId="20180" xr:uid="{00000000-0005-0000-0000-0000D44E0000}"/>
    <cellStyle name="Linked Cell 18 2 3 3 6 3" xfId="20181" xr:uid="{00000000-0005-0000-0000-0000D54E0000}"/>
    <cellStyle name="Linked Cell 18 2 3 3 7" xfId="20182" xr:uid="{00000000-0005-0000-0000-0000D64E0000}"/>
    <cellStyle name="Linked Cell 18 2 3 3 7 2" xfId="20183" xr:uid="{00000000-0005-0000-0000-0000D74E0000}"/>
    <cellStyle name="Linked Cell 18 2 3 3 7 2 2" xfId="20184" xr:uid="{00000000-0005-0000-0000-0000D84E0000}"/>
    <cellStyle name="Linked Cell 18 2 3 3 7 3" xfId="20185" xr:uid="{00000000-0005-0000-0000-0000D94E0000}"/>
    <cellStyle name="Linked Cell 18 2 3 3 8" xfId="20186" xr:uid="{00000000-0005-0000-0000-0000DA4E0000}"/>
    <cellStyle name="Linked Cell 18 2 3 3 8 2" xfId="20187" xr:uid="{00000000-0005-0000-0000-0000DB4E0000}"/>
    <cellStyle name="Linked Cell 18 2 3 3 8 2 2" xfId="20188" xr:uid="{00000000-0005-0000-0000-0000DC4E0000}"/>
    <cellStyle name="Linked Cell 18 2 3 3 8 3" xfId="20189" xr:uid="{00000000-0005-0000-0000-0000DD4E0000}"/>
    <cellStyle name="Linked Cell 18 2 3 3 9" xfId="20190" xr:uid="{00000000-0005-0000-0000-0000DE4E0000}"/>
    <cellStyle name="Linked Cell 18 2 3 3 9 2" xfId="20191" xr:uid="{00000000-0005-0000-0000-0000DF4E0000}"/>
    <cellStyle name="Linked Cell 18 2 3 3 9 2 2" xfId="20192" xr:uid="{00000000-0005-0000-0000-0000E04E0000}"/>
    <cellStyle name="Linked Cell 18 2 3 3 9 3" xfId="20193" xr:uid="{00000000-0005-0000-0000-0000E14E0000}"/>
    <cellStyle name="Linked Cell 18 2 3 4" xfId="20194" xr:uid="{00000000-0005-0000-0000-0000E24E0000}"/>
    <cellStyle name="Linked Cell 18 2 3 4 2" xfId="20195" xr:uid="{00000000-0005-0000-0000-0000E34E0000}"/>
    <cellStyle name="Linked Cell 18 2 3 4 2 2" xfId="20196" xr:uid="{00000000-0005-0000-0000-0000E44E0000}"/>
    <cellStyle name="Linked Cell 18 2 3 4 3" xfId="20197" xr:uid="{00000000-0005-0000-0000-0000E54E0000}"/>
    <cellStyle name="Linked Cell 18 2 3 5" xfId="20198" xr:uid="{00000000-0005-0000-0000-0000E64E0000}"/>
    <cellStyle name="Linked Cell 18 2 3 5 2" xfId="20199" xr:uid="{00000000-0005-0000-0000-0000E74E0000}"/>
    <cellStyle name="Linked Cell 18 2 3 5 2 2" xfId="20200" xr:uid="{00000000-0005-0000-0000-0000E84E0000}"/>
    <cellStyle name="Linked Cell 18 2 3 5 3" xfId="20201" xr:uid="{00000000-0005-0000-0000-0000E94E0000}"/>
    <cellStyle name="Linked Cell 18 2 3 6" xfId="20202" xr:uid="{00000000-0005-0000-0000-0000EA4E0000}"/>
    <cellStyle name="Linked Cell 18 2 3 6 2" xfId="20203" xr:uid="{00000000-0005-0000-0000-0000EB4E0000}"/>
    <cellStyle name="Linked Cell 18 2 3 6 2 2" xfId="20204" xr:uid="{00000000-0005-0000-0000-0000EC4E0000}"/>
    <cellStyle name="Linked Cell 18 2 3 6 3" xfId="20205" xr:uid="{00000000-0005-0000-0000-0000ED4E0000}"/>
    <cellStyle name="Linked Cell 18 2 3 7" xfId="20206" xr:uid="{00000000-0005-0000-0000-0000EE4E0000}"/>
    <cellStyle name="Linked Cell 18 2 3 7 2" xfId="20207" xr:uid="{00000000-0005-0000-0000-0000EF4E0000}"/>
    <cellStyle name="Linked Cell 18 2 3 7 2 2" xfId="20208" xr:uid="{00000000-0005-0000-0000-0000F04E0000}"/>
    <cellStyle name="Linked Cell 18 2 3 7 3" xfId="20209" xr:uid="{00000000-0005-0000-0000-0000F14E0000}"/>
    <cellStyle name="Linked Cell 18 2 3 8" xfId="20210" xr:uid="{00000000-0005-0000-0000-0000F24E0000}"/>
    <cellStyle name="Linked Cell 18 2 3 8 2" xfId="20211" xr:uid="{00000000-0005-0000-0000-0000F34E0000}"/>
    <cellStyle name="Linked Cell 18 2 3 8 2 2" xfId="20212" xr:uid="{00000000-0005-0000-0000-0000F44E0000}"/>
    <cellStyle name="Linked Cell 18 2 3 8 3" xfId="20213" xr:uid="{00000000-0005-0000-0000-0000F54E0000}"/>
    <cellStyle name="Linked Cell 18 2 3 9" xfId="20214" xr:uid="{00000000-0005-0000-0000-0000F64E0000}"/>
    <cellStyle name="Linked Cell 18 2 3 9 2" xfId="20215" xr:uid="{00000000-0005-0000-0000-0000F74E0000}"/>
    <cellStyle name="Linked Cell 18 2 3 9 2 2" xfId="20216" xr:uid="{00000000-0005-0000-0000-0000F84E0000}"/>
    <cellStyle name="Linked Cell 18 2 3 9 3" xfId="20217" xr:uid="{00000000-0005-0000-0000-0000F94E0000}"/>
    <cellStyle name="Linked Cell 18 2 4" xfId="20218" xr:uid="{00000000-0005-0000-0000-0000FA4E0000}"/>
    <cellStyle name="Linked Cell 18 2 4 10" xfId="20219" xr:uid="{00000000-0005-0000-0000-0000FB4E0000}"/>
    <cellStyle name="Linked Cell 18 2 4 10 2" xfId="20220" xr:uid="{00000000-0005-0000-0000-0000FC4E0000}"/>
    <cellStyle name="Linked Cell 18 2 4 10 2 2" xfId="20221" xr:uid="{00000000-0005-0000-0000-0000FD4E0000}"/>
    <cellStyle name="Linked Cell 18 2 4 10 3" xfId="20222" xr:uid="{00000000-0005-0000-0000-0000FE4E0000}"/>
    <cellStyle name="Linked Cell 18 2 4 11" xfId="20223" xr:uid="{00000000-0005-0000-0000-0000FF4E0000}"/>
    <cellStyle name="Linked Cell 18 2 4 11 2" xfId="20224" xr:uid="{00000000-0005-0000-0000-0000004F0000}"/>
    <cellStyle name="Linked Cell 18 2 4 12" xfId="20225" xr:uid="{00000000-0005-0000-0000-0000014F0000}"/>
    <cellStyle name="Linked Cell 18 2 4 2" xfId="20226" xr:uid="{00000000-0005-0000-0000-0000024F0000}"/>
    <cellStyle name="Linked Cell 18 2 4 2 10" xfId="20227" xr:uid="{00000000-0005-0000-0000-0000034F0000}"/>
    <cellStyle name="Linked Cell 18 2 4 2 10 2" xfId="20228" xr:uid="{00000000-0005-0000-0000-0000044F0000}"/>
    <cellStyle name="Linked Cell 18 2 4 2 11" xfId="20229" xr:uid="{00000000-0005-0000-0000-0000054F0000}"/>
    <cellStyle name="Linked Cell 18 2 4 2 2" xfId="20230" xr:uid="{00000000-0005-0000-0000-0000064F0000}"/>
    <cellStyle name="Linked Cell 18 2 4 2 2 2" xfId="20231" xr:uid="{00000000-0005-0000-0000-0000074F0000}"/>
    <cellStyle name="Linked Cell 18 2 4 2 2 2 2" xfId="20232" xr:uid="{00000000-0005-0000-0000-0000084F0000}"/>
    <cellStyle name="Linked Cell 18 2 4 2 2 3" xfId="20233" xr:uid="{00000000-0005-0000-0000-0000094F0000}"/>
    <cellStyle name="Linked Cell 18 2 4 2 3" xfId="20234" xr:uid="{00000000-0005-0000-0000-00000A4F0000}"/>
    <cellStyle name="Linked Cell 18 2 4 2 3 2" xfId="20235" xr:uid="{00000000-0005-0000-0000-00000B4F0000}"/>
    <cellStyle name="Linked Cell 18 2 4 2 3 2 2" xfId="20236" xr:uid="{00000000-0005-0000-0000-00000C4F0000}"/>
    <cellStyle name="Linked Cell 18 2 4 2 3 3" xfId="20237" xr:uid="{00000000-0005-0000-0000-00000D4F0000}"/>
    <cellStyle name="Linked Cell 18 2 4 2 4" xfId="20238" xr:uid="{00000000-0005-0000-0000-00000E4F0000}"/>
    <cellStyle name="Linked Cell 18 2 4 2 4 2" xfId="20239" xr:uid="{00000000-0005-0000-0000-00000F4F0000}"/>
    <cellStyle name="Linked Cell 18 2 4 2 4 2 2" xfId="20240" xr:uid="{00000000-0005-0000-0000-0000104F0000}"/>
    <cellStyle name="Linked Cell 18 2 4 2 4 3" xfId="20241" xr:uid="{00000000-0005-0000-0000-0000114F0000}"/>
    <cellStyle name="Linked Cell 18 2 4 2 5" xfId="20242" xr:uid="{00000000-0005-0000-0000-0000124F0000}"/>
    <cellStyle name="Linked Cell 18 2 4 2 5 2" xfId="20243" xr:uid="{00000000-0005-0000-0000-0000134F0000}"/>
    <cellStyle name="Linked Cell 18 2 4 2 5 2 2" xfId="20244" xr:uid="{00000000-0005-0000-0000-0000144F0000}"/>
    <cellStyle name="Linked Cell 18 2 4 2 5 3" xfId="20245" xr:uid="{00000000-0005-0000-0000-0000154F0000}"/>
    <cellStyle name="Linked Cell 18 2 4 2 6" xfId="20246" xr:uid="{00000000-0005-0000-0000-0000164F0000}"/>
    <cellStyle name="Linked Cell 18 2 4 2 6 2" xfId="20247" xr:uid="{00000000-0005-0000-0000-0000174F0000}"/>
    <cellStyle name="Linked Cell 18 2 4 2 6 2 2" xfId="20248" xr:uid="{00000000-0005-0000-0000-0000184F0000}"/>
    <cellStyle name="Linked Cell 18 2 4 2 6 3" xfId="20249" xr:uid="{00000000-0005-0000-0000-0000194F0000}"/>
    <cellStyle name="Linked Cell 18 2 4 2 7" xfId="20250" xr:uid="{00000000-0005-0000-0000-00001A4F0000}"/>
    <cellStyle name="Linked Cell 18 2 4 2 7 2" xfId="20251" xr:uid="{00000000-0005-0000-0000-00001B4F0000}"/>
    <cellStyle name="Linked Cell 18 2 4 2 7 2 2" xfId="20252" xr:uid="{00000000-0005-0000-0000-00001C4F0000}"/>
    <cellStyle name="Linked Cell 18 2 4 2 7 3" xfId="20253" xr:uid="{00000000-0005-0000-0000-00001D4F0000}"/>
    <cellStyle name="Linked Cell 18 2 4 2 8" xfId="20254" xr:uid="{00000000-0005-0000-0000-00001E4F0000}"/>
    <cellStyle name="Linked Cell 18 2 4 2 8 2" xfId="20255" xr:uid="{00000000-0005-0000-0000-00001F4F0000}"/>
    <cellStyle name="Linked Cell 18 2 4 2 8 2 2" xfId="20256" xr:uid="{00000000-0005-0000-0000-0000204F0000}"/>
    <cellStyle name="Linked Cell 18 2 4 2 8 3" xfId="20257" xr:uid="{00000000-0005-0000-0000-0000214F0000}"/>
    <cellStyle name="Linked Cell 18 2 4 2 9" xfId="20258" xr:uid="{00000000-0005-0000-0000-0000224F0000}"/>
    <cellStyle name="Linked Cell 18 2 4 2 9 2" xfId="20259" xr:uid="{00000000-0005-0000-0000-0000234F0000}"/>
    <cellStyle name="Linked Cell 18 2 4 2 9 2 2" xfId="20260" xr:uid="{00000000-0005-0000-0000-0000244F0000}"/>
    <cellStyle name="Linked Cell 18 2 4 2 9 3" xfId="20261" xr:uid="{00000000-0005-0000-0000-0000254F0000}"/>
    <cellStyle name="Linked Cell 18 2 4 3" xfId="20262" xr:uid="{00000000-0005-0000-0000-0000264F0000}"/>
    <cellStyle name="Linked Cell 18 2 4 3 2" xfId="20263" xr:uid="{00000000-0005-0000-0000-0000274F0000}"/>
    <cellStyle name="Linked Cell 18 2 4 3 2 2" xfId="20264" xr:uid="{00000000-0005-0000-0000-0000284F0000}"/>
    <cellStyle name="Linked Cell 18 2 4 3 3" xfId="20265" xr:uid="{00000000-0005-0000-0000-0000294F0000}"/>
    <cellStyle name="Linked Cell 18 2 4 4" xfId="20266" xr:uid="{00000000-0005-0000-0000-00002A4F0000}"/>
    <cellStyle name="Linked Cell 18 2 4 4 2" xfId="20267" xr:uid="{00000000-0005-0000-0000-00002B4F0000}"/>
    <cellStyle name="Linked Cell 18 2 4 4 2 2" xfId="20268" xr:uid="{00000000-0005-0000-0000-00002C4F0000}"/>
    <cellStyle name="Linked Cell 18 2 4 4 3" xfId="20269" xr:uid="{00000000-0005-0000-0000-00002D4F0000}"/>
    <cellStyle name="Linked Cell 18 2 4 5" xfId="20270" xr:uid="{00000000-0005-0000-0000-00002E4F0000}"/>
    <cellStyle name="Linked Cell 18 2 4 5 2" xfId="20271" xr:uid="{00000000-0005-0000-0000-00002F4F0000}"/>
    <cellStyle name="Linked Cell 18 2 4 5 2 2" xfId="20272" xr:uid="{00000000-0005-0000-0000-0000304F0000}"/>
    <cellStyle name="Linked Cell 18 2 4 5 3" xfId="20273" xr:uid="{00000000-0005-0000-0000-0000314F0000}"/>
    <cellStyle name="Linked Cell 18 2 4 6" xfId="20274" xr:uid="{00000000-0005-0000-0000-0000324F0000}"/>
    <cellStyle name="Linked Cell 18 2 4 6 2" xfId="20275" xr:uid="{00000000-0005-0000-0000-0000334F0000}"/>
    <cellStyle name="Linked Cell 18 2 4 6 2 2" xfId="20276" xr:uid="{00000000-0005-0000-0000-0000344F0000}"/>
    <cellStyle name="Linked Cell 18 2 4 6 3" xfId="20277" xr:uid="{00000000-0005-0000-0000-0000354F0000}"/>
    <cellStyle name="Linked Cell 18 2 4 7" xfId="20278" xr:uid="{00000000-0005-0000-0000-0000364F0000}"/>
    <cellStyle name="Linked Cell 18 2 4 7 2" xfId="20279" xr:uid="{00000000-0005-0000-0000-0000374F0000}"/>
    <cellStyle name="Linked Cell 18 2 4 7 2 2" xfId="20280" xr:uid="{00000000-0005-0000-0000-0000384F0000}"/>
    <cellStyle name="Linked Cell 18 2 4 7 3" xfId="20281" xr:uid="{00000000-0005-0000-0000-0000394F0000}"/>
    <cellStyle name="Linked Cell 18 2 4 8" xfId="20282" xr:uid="{00000000-0005-0000-0000-00003A4F0000}"/>
    <cellStyle name="Linked Cell 18 2 4 8 2" xfId="20283" xr:uid="{00000000-0005-0000-0000-00003B4F0000}"/>
    <cellStyle name="Linked Cell 18 2 4 8 2 2" xfId="20284" xr:uid="{00000000-0005-0000-0000-00003C4F0000}"/>
    <cellStyle name="Linked Cell 18 2 4 8 3" xfId="20285" xr:uid="{00000000-0005-0000-0000-00003D4F0000}"/>
    <cellStyle name="Linked Cell 18 2 4 9" xfId="20286" xr:uid="{00000000-0005-0000-0000-00003E4F0000}"/>
    <cellStyle name="Linked Cell 18 2 4 9 2" xfId="20287" xr:uid="{00000000-0005-0000-0000-00003F4F0000}"/>
    <cellStyle name="Linked Cell 18 2 4 9 2 2" xfId="20288" xr:uid="{00000000-0005-0000-0000-0000404F0000}"/>
    <cellStyle name="Linked Cell 18 2 4 9 3" xfId="20289" xr:uid="{00000000-0005-0000-0000-0000414F0000}"/>
    <cellStyle name="Linked Cell 18 2 5" xfId="20290" xr:uid="{00000000-0005-0000-0000-0000424F0000}"/>
    <cellStyle name="Linked Cell 18 2 5 10" xfId="20291" xr:uid="{00000000-0005-0000-0000-0000434F0000}"/>
    <cellStyle name="Linked Cell 18 2 5 10 2" xfId="20292" xr:uid="{00000000-0005-0000-0000-0000444F0000}"/>
    <cellStyle name="Linked Cell 18 2 5 11" xfId="20293" xr:uid="{00000000-0005-0000-0000-0000454F0000}"/>
    <cellStyle name="Linked Cell 18 2 5 2" xfId="20294" xr:uid="{00000000-0005-0000-0000-0000464F0000}"/>
    <cellStyle name="Linked Cell 18 2 5 2 2" xfId="20295" xr:uid="{00000000-0005-0000-0000-0000474F0000}"/>
    <cellStyle name="Linked Cell 18 2 5 2 2 2" xfId="20296" xr:uid="{00000000-0005-0000-0000-0000484F0000}"/>
    <cellStyle name="Linked Cell 18 2 5 2 3" xfId="20297" xr:uid="{00000000-0005-0000-0000-0000494F0000}"/>
    <cellStyle name="Linked Cell 18 2 5 3" xfId="20298" xr:uid="{00000000-0005-0000-0000-00004A4F0000}"/>
    <cellStyle name="Linked Cell 18 2 5 3 2" xfId="20299" xr:uid="{00000000-0005-0000-0000-00004B4F0000}"/>
    <cellStyle name="Linked Cell 18 2 5 3 2 2" xfId="20300" xr:uid="{00000000-0005-0000-0000-00004C4F0000}"/>
    <cellStyle name="Linked Cell 18 2 5 3 3" xfId="20301" xr:uid="{00000000-0005-0000-0000-00004D4F0000}"/>
    <cellStyle name="Linked Cell 18 2 5 4" xfId="20302" xr:uid="{00000000-0005-0000-0000-00004E4F0000}"/>
    <cellStyle name="Linked Cell 18 2 5 4 2" xfId="20303" xr:uid="{00000000-0005-0000-0000-00004F4F0000}"/>
    <cellStyle name="Linked Cell 18 2 5 4 2 2" xfId="20304" xr:uid="{00000000-0005-0000-0000-0000504F0000}"/>
    <cellStyle name="Linked Cell 18 2 5 4 3" xfId="20305" xr:uid="{00000000-0005-0000-0000-0000514F0000}"/>
    <cellStyle name="Linked Cell 18 2 5 5" xfId="20306" xr:uid="{00000000-0005-0000-0000-0000524F0000}"/>
    <cellStyle name="Linked Cell 18 2 5 5 2" xfId="20307" xr:uid="{00000000-0005-0000-0000-0000534F0000}"/>
    <cellStyle name="Linked Cell 18 2 5 5 2 2" xfId="20308" xr:uid="{00000000-0005-0000-0000-0000544F0000}"/>
    <cellStyle name="Linked Cell 18 2 5 5 3" xfId="20309" xr:uid="{00000000-0005-0000-0000-0000554F0000}"/>
    <cellStyle name="Linked Cell 18 2 5 6" xfId="20310" xr:uid="{00000000-0005-0000-0000-0000564F0000}"/>
    <cellStyle name="Linked Cell 18 2 5 6 2" xfId="20311" xr:uid="{00000000-0005-0000-0000-0000574F0000}"/>
    <cellStyle name="Linked Cell 18 2 5 6 2 2" xfId="20312" xr:uid="{00000000-0005-0000-0000-0000584F0000}"/>
    <cellStyle name="Linked Cell 18 2 5 6 3" xfId="20313" xr:uid="{00000000-0005-0000-0000-0000594F0000}"/>
    <cellStyle name="Linked Cell 18 2 5 7" xfId="20314" xr:uid="{00000000-0005-0000-0000-00005A4F0000}"/>
    <cellStyle name="Linked Cell 18 2 5 7 2" xfId="20315" xr:uid="{00000000-0005-0000-0000-00005B4F0000}"/>
    <cellStyle name="Linked Cell 18 2 5 7 2 2" xfId="20316" xr:uid="{00000000-0005-0000-0000-00005C4F0000}"/>
    <cellStyle name="Linked Cell 18 2 5 7 3" xfId="20317" xr:uid="{00000000-0005-0000-0000-00005D4F0000}"/>
    <cellStyle name="Linked Cell 18 2 5 8" xfId="20318" xr:uid="{00000000-0005-0000-0000-00005E4F0000}"/>
    <cellStyle name="Linked Cell 18 2 5 8 2" xfId="20319" xr:uid="{00000000-0005-0000-0000-00005F4F0000}"/>
    <cellStyle name="Linked Cell 18 2 5 8 2 2" xfId="20320" xr:uid="{00000000-0005-0000-0000-0000604F0000}"/>
    <cellStyle name="Linked Cell 18 2 5 8 3" xfId="20321" xr:uid="{00000000-0005-0000-0000-0000614F0000}"/>
    <cellStyle name="Linked Cell 18 2 5 9" xfId="20322" xr:uid="{00000000-0005-0000-0000-0000624F0000}"/>
    <cellStyle name="Linked Cell 18 2 5 9 2" xfId="20323" xr:uid="{00000000-0005-0000-0000-0000634F0000}"/>
    <cellStyle name="Linked Cell 18 2 5 9 2 2" xfId="20324" xr:uid="{00000000-0005-0000-0000-0000644F0000}"/>
    <cellStyle name="Linked Cell 18 2 5 9 3" xfId="20325" xr:uid="{00000000-0005-0000-0000-0000654F0000}"/>
    <cellStyle name="Linked Cell 18 2 6" xfId="20326" xr:uid="{00000000-0005-0000-0000-0000664F0000}"/>
    <cellStyle name="Linked Cell 18 2 6 2" xfId="20327" xr:uid="{00000000-0005-0000-0000-0000674F0000}"/>
    <cellStyle name="Linked Cell 18 2 6 2 2" xfId="20328" xr:uid="{00000000-0005-0000-0000-0000684F0000}"/>
    <cellStyle name="Linked Cell 18 2 6 3" xfId="20329" xr:uid="{00000000-0005-0000-0000-0000694F0000}"/>
    <cellStyle name="Linked Cell 18 2 7" xfId="20330" xr:uid="{00000000-0005-0000-0000-00006A4F0000}"/>
    <cellStyle name="Linked Cell 18 2 7 2" xfId="20331" xr:uid="{00000000-0005-0000-0000-00006B4F0000}"/>
    <cellStyle name="Linked Cell 18 2 7 2 2" xfId="20332" xr:uid="{00000000-0005-0000-0000-00006C4F0000}"/>
    <cellStyle name="Linked Cell 18 2 7 3" xfId="20333" xr:uid="{00000000-0005-0000-0000-00006D4F0000}"/>
    <cellStyle name="Linked Cell 18 2 8" xfId="20334" xr:uid="{00000000-0005-0000-0000-00006E4F0000}"/>
    <cellStyle name="Linked Cell 18 2 8 2" xfId="20335" xr:uid="{00000000-0005-0000-0000-00006F4F0000}"/>
    <cellStyle name="Linked Cell 18 2 8 2 2" xfId="20336" xr:uid="{00000000-0005-0000-0000-0000704F0000}"/>
    <cellStyle name="Linked Cell 18 2 8 3" xfId="20337" xr:uid="{00000000-0005-0000-0000-0000714F0000}"/>
    <cellStyle name="Linked Cell 18 2 9" xfId="20338" xr:uid="{00000000-0005-0000-0000-0000724F0000}"/>
    <cellStyle name="Linked Cell 18 2 9 2" xfId="20339" xr:uid="{00000000-0005-0000-0000-0000734F0000}"/>
    <cellStyle name="Linked Cell 18 2 9 2 2" xfId="20340" xr:uid="{00000000-0005-0000-0000-0000744F0000}"/>
    <cellStyle name="Linked Cell 18 2 9 3" xfId="20341" xr:uid="{00000000-0005-0000-0000-0000754F0000}"/>
    <cellStyle name="Linked Cell 18 3" xfId="20342" xr:uid="{00000000-0005-0000-0000-0000764F0000}"/>
    <cellStyle name="Linked Cell 18 3 10" xfId="20343" xr:uid="{00000000-0005-0000-0000-0000774F0000}"/>
    <cellStyle name="Linked Cell 18 3 10 2" xfId="20344" xr:uid="{00000000-0005-0000-0000-0000784F0000}"/>
    <cellStyle name="Linked Cell 18 3 10 2 2" xfId="20345" xr:uid="{00000000-0005-0000-0000-0000794F0000}"/>
    <cellStyle name="Linked Cell 18 3 10 3" xfId="20346" xr:uid="{00000000-0005-0000-0000-00007A4F0000}"/>
    <cellStyle name="Linked Cell 18 3 11" xfId="20347" xr:uid="{00000000-0005-0000-0000-00007B4F0000}"/>
    <cellStyle name="Linked Cell 18 3 11 2" xfId="20348" xr:uid="{00000000-0005-0000-0000-00007C4F0000}"/>
    <cellStyle name="Linked Cell 18 3 11 2 2" xfId="20349" xr:uid="{00000000-0005-0000-0000-00007D4F0000}"/>
    <cellStyle name="Linked Cell 18 3 11 3" xfId="20350" xr:uid="{00000000-0005-0000-0000-00007E4F0000}"/>
    <cellStyle name="Linked Cell 18 3 12" xfId="20351" xr:uid="{00000000-0005-0000-0000-00007F4F0000}"/>
    <cellStyle name="Linked Cell 18 3 12 2" xfId="20352" xr:uid="{00000000-0005-0000-0000-0000804F0000}"/>
    <cellStyle name="Linked Cell 18 3 12 2 2" xfId="20353" xr:uid="{00000000-0005-0000-0000-0000814F0000}"/>
    <cellStyle name="Linked Cell 18 3 12 3" xfId="20354" xr:uid="{00000000-0005-0000-0000-0000824F0000}"/>
    <cellStyle name="Linked Cell 18 3 13" xfId="20355" xr:uid="{00000000-0005-0000-0000-0000834F0000}"/>
    <cellStyle name="Linked Cell 18 3 13 2" xfId="20356" xr:uid="{00000000-0005-0000-0000-0000844F0000}"/>
    <cellStyle name="Linked Cell 18 3 14" xfId="20357" xr:uid="{00000000-0005-0000-0000-0000854F0000}"/>
    <cellStyle name="Linked Cell 18 3 2" xfId="20358" xr:uid="{00000000-0005-0000-0000-0000864F0000}"/>
    <cellStyle name="Linked Cell 18 3 2 10" xfId="20359" xr:uid="{00000000-0005-0000-0000-0000874F0000}"/>
    <cellStyle name="Linked Cell 18 3 2 10 2" xfId="20360" xr:uid="{00000000-0005-0000-0000-0000884F0000}"/>
    <cellStyle name="Linked Cell 18 3 2 10 2 2" xfId="20361" xr:uid="{00000000-0005-0000-0000-0000894F0000}"/>
    <cellStyle name="Linked Cell 18 3 2 10 3" xfId="20362" xr:uid="{00000000-0005-0000-0000-00008A4F0000}"/>
    <cellStyle name="Linked Cell 18 3 2 11" xfId="20363" xr:uid="{00000000-0005-0000-0000-00008B4F0000}"/>
    <cellStyle name="Linked Cell 18 3 2 11 2" xfId="20364" xr:uid="{00000000-0005-0000-0000-00008C4F0000}"/>
    <cellStyle name="Linked Cell 18 3 2 11 2 2" xfId="20365" xr:uid="{00000000-0005-0000-0000-00008D4F0000}"/>
    <cellStyle name="Linked Cell 18 3 2 11 3" xfId="20366" xr:uid="{00000000-0005-0000-0000-00008E4F0000}"/>
    <cellStyle name="Linked Cell 18 3 2 12" xfId="20367" xr:uid="{00000000-0005-0000-0000-00008F4F0000}"/>
    <cellStyle name="Linked Cell 18 3 2 12 2" xfId="20368" xr:uid="{00000000-0005-0000-0000-0000904F0000}"/>
    <cellStyle name="Linked Cell 18 3 2 13" xfId="20369" xr:uid="{00000000-0005-0000-0000-0000914F0000}"/>
    <cellStyle name="Linked Cell 18 3 2 2" xfId="20370" xr:uid="{00000000-0005-0000-0000-0000924F0000}"/>
    <cellStyle name="Linked Cell 18 3 2 2 10" xfId="20371" xr:uid="{00000000-0005-0000-0000-0000934F0000}"/>
    <cellStyle name="Linked Cell 18 3 2 2 10 2" xfId="20372" xr:uid="{00000000-0005-0000-0000-0000944F0000}"/>
    <cellStyle name="Linked Cell 18 3 2 2 10 2 2" xfId="20373" xr:uid="{00000000-0005-0000-0000-0000954F0000}"/>
    <cellStyle name="Linked Cell 18 3 2 2 10 3" xfId="20374" xr:uid="{00000000-0005-0000-0000-0000964F0000}"/>
    <cellStyle name="Linked Cell 18 3 2 2 11" xfId="20375" xr:uid="{00000000-0005-0000-0000-0000974F0000}"/>
    <cellStyle name="Linked Cell 18 3 2 2 11 2" xfId="20376" xr:uid="{00000000-0005-0000-0000-0000984F0000}"/>
    <cellStyle name="Linked Cell 18 3 2 2 12" xfId="20377" xr:uid="{00000000-0005-0000-0000-0000994F0000}"/>
    <cellStyle name="Linked Cell 18 3 2 2 2" xfId="20378" xr:uid="{00000000-0005-0000-0000-00009A4F0000}"/>
    <cellStyle name="Linked Cell 18 3 2 2 2 2" xfId="20379" xr:uid="{00000000-0005-0000-0000-00009B4F0000}"/>
    <cellStyle name="Linked Cell 18 3 2 2 2 2 2" xfId="20380" xr:uid="{00000000-0005-0000-0000-00009C4F0000}"/>
    <cellStyle name="Linked Cell 18 3 2 2 2 3" xfId="20381" xr:uid="{00000000-0005-0000-0000-00009D4F0000}"/>
    <cellStyle name="Linked Cell 18 3 2 2 3" xfId="20382" xr:uid="{00000000-0005-0000-0000-00009E4F0000}"/>
    <cellStyle name="Linked Cell 18 3 2 2 3 2" xfId="20383" xr:uid="{00000000-0005-0000-0000-00009F4F0000}"/>
    <cellStyle name="Linked Cell 18 3 2 2 3 2 2" xfId="20384" xr:uid="{00000000-0005-0000-0000-0000A04F0000}"/>
    <cellStyle name="Linked Cell 18 3 2 2 3 3" xfId="20385" xr:uid="{00000000-0005-0000-0000-0000A14F0000}"/>
    <cellStyle name="Linked Cell 18 3 2 2 4" xfId="20386" xr:uid="{00000000-0005-0000-0000-0000A24F0000}"/>
    <cellStyle name="Linked Cell 18 3 2 2 4 2" xfId="20387" xr:uid="{00000000-0005-0000-0000-0000A34F0000}"/>
    <cellStyle name="Linked Cell 18 3 2 2 4 2 2" xfId="20388" xr:uid="{00000000-0005-0000-0000-0000A44F0000}"/>
    <cellStyle name="Linked Cell 18 3 2 2 4 3" xfId="20389" xr:uid="{00000000-0005-0000-0000-0000A54F0000}"/>
    <cellStyle name="Linked Cell 18 3 2 2 5" xfId="20390" xr:uid="{00000000-0005-0000-0000-0000A64F0000}"/>
    <cellStyle name="Linked Cell 18 3 2 2 5 2" xfId="20391" xr:uid="{00000000-0005-0000-0000-0000A74F0000}"/>
    <cellStyle name="Linked Cell 18 3 2 2 5 2 2" xfId="20392" xr:uid="{00000000-0005-0000-0000-0000A84F0000}"/>
    <cellStyle name="Linked Cell 18 3 2 2 5 3" xfId="20393" xr:uid="{00000000-0005-0000-0000-0000A94F0000}"/>
    <cellStyle name="Linked Cell 18 3 2 2 6" xfId="20394" xr:uid="{00000000-0005-0000-0000-0000AA4F0000}"/>
    <cellStyle name="Linked Cell 18 3 2 2 6 2" xfId="20395" xr:uid="{00000000-0005-0000-0000-0000AB4F0000}"/>
    <cellStyle name="Linked Cell 18 3 2 2 6 2 2" xfId="20396" xr:uid="{00000000-0005-0000-0000-0000AC4F0000}"/>
    <cellStyle name="Linked Cell 18 3 2 2 6 3" xfId="20397" xr:uid="{00000000-0005-0000-0000-0000AD4F0000}"/>
    <cellStyle name="Linked Cell 18 3 2 2 7" xfId="20398" xr:uid="{00000000-0005-0000-0000-0000AE4F0000}"/>
    <cellStyle name="Linked Cell 18 3 2 2 7 2" xfId="20399" xr:uid="{00000000-0005-0000-0000-0000AF4F0000}"/>
    <cellStyle name="Linked Cell 18 3 2 2 7 2 2" xfId="20400" xr:uid="{00000000-0005-0000-0000-0000B04F0000}"/>
    <cellStyle name="Linked Cell 18 3 2 2 7 3" xfId="20401" xr:uid="{00000000-0005-0000-0000-0000B14F0000}"/>
    <cellStyle name="Linked Cell 18 3 2 2 8" xfId="20402" xr:uid="{00000000-0005-0000-0000-0000B24F0000}"/>
    <cellStyle name="Linked Cell 18 3 2 2 8 2" xfId="20403" xr:uid="{00000000-0005-0000-0000-0000B34F0000}"/>
    <cellStyle name="Linked Cell 18 3 2 2 8 2 2" xfId="20404" xr:uid="{00000000-0005-0000-0000-0000B44F0000}"/>
    <cellStyle name="Linked Cell 18 3 2 2 8 3" xfId="20405" xr:uid="{00000000-0005-0000-0000-0000B54F0000}"/>
    <cellStyle name="Linked Cell 18 3 2 2 9" xfId="20406" xr:uid="{00000000-0005-0000-0000-0000B64F0000}"/>
    <cellStyle name="Linked Cell 18 3 2 2 9 2" xfId="20407" xr:uid="{00000000-0005-0000-0000-0000B74F0000}"/>
    <cellStyle name="Linked Cell 18 3 2 2 9 2 2" xfId="20408" xr:uid="{00000000-0005-0000-0000-0000B84F0000}"/>
    <cellStyle name="Linked Cell 18 3 2 2 9 3" xfId="20409" xr:uid="{00000000-0005-0000-0000-0000B94F0000}"/>
    <cellStyle name="Linked Cell 18 3 2 3" xfId="20410" xr:uid="{00000000-0005-0000-0000-0000BA4F0000}"/>
    <cellStyle name="Linked Cell 18 3 2 3 10" xfId="20411" xr:uid="{00000000-0005-0000-0000-0000BB4F0000}"/>
    <cellStyle name="Linked Cell 18 3 2 3 10 2" xfId="20412" xr:uid="{00000000-0005-0000-0000-0000BC4F0000}"/>
    <cellStyle name="Linked Cell 18 3 2 3 11" xfId="20413" xr:uid="{00000000-0005-0000-0000-0000BD4F0000}"/>
    <cellStyle name="Linked Cell 18 3 2 3 2" xfId="20414" xr:uid="{00000000-0005-0000-0000-0000BE4F0000}"/>
    <cellStyle name="Linked Cell 18 3 2 3 2 2" xfId="20415" xr:uid="{00000000-0005-0000-0000-0000BF4F0000}"/>
    <cellStyle name="Linked Cell 18 3 2 3 2 2 2" xfId="20416" xr:uid="{00000000-0005-0000-0000-0000C04F0000}"/>
    <cellStyle name="Linked Cell 18 3 2 3 2 3" xfId="20417" xr:uid="{00000000-0005-0000-0000-0000C14F0000}"/>
    <cellStyle name="Linked Cell 18 3 2 3 3" xfId="20418" xr:uid="{00000000-0005-0000-0000-0000C24F0000}"/>
    <cellStyle name="Linked Cell 18 3 2 3 3 2" xfId="20419" xr:uid="{00000000-0005-0000-0000-0000C34F0000}"/>
    <cellStyle name="Linked Cell 18 3 2 3 3 2 2" xfId="20420" xr:uid="{00000000-0005-0000-0000-0000C44F0000}"/>
    <cellStyle name="Linked Cell 18 3 2 3 3 3" xfId="20421" xr:uid="{00000000-0005-0000-0000-0000C54F0000}"/>
    <cellStyle name="Linked Cell 18 3 2 3 4" xfId="20422" xr:uid="{00000000-0005-0000-0000-0000C64F0000}"/>
    <cellStyle name="Linked Cell 18 3 2 3 4 2" xfId="20423" xr:uid="{00000000-0005-0000-0000-0000C74F0000}"/>
    <cellStyle name="Linked Cell 18 3 2 3 4 2 2" xfId="20424" xr:uid="{00000000-0005-0000-0000-0000C84F0000}"/>
    <cellStyle name="Linked Cell 18 3 2 3 4 3" xfId="20425" xr:uid="{00000000-0005-0000-0000-0000C94F0000}"/>
    <cellStyle name="Linked Cell 18 3 2 3 5" xfId="20426" xr:uid="{00000000-0005-0000-0000-0000CA4F0000}"/>
    <cellStyle name="Linked Cell 18 3 2 3 5 2" xfId="20427" xr:uid="{00000000-0005-0000-0000-0000CB4F0000}"/>
    <cellStyle name="Linked Cell 18 3 2 3 5 2 2" xfId="20428" xr:uid="{00000000-0005-0000-0000-0000CC4F0000}"/>
    <cellStyle name="Linked Cell 18 3 2 3 5 3" xfId="20429" xr:uid="{00000000-0005-0000-0000-0000CD4F0000}"/>
    <cellStyle name="Linked Cell 18 3 2 3 6" xfId="20430" xr:uid="{00000000-0005-0000-0000-0000CE4F0000}"/>
    <cellStyle name="Linked Cell 18 3 2 3 6 2" xfId="20431" xr:uid="{00000000-0005-0000-0000-0000CF4F0000}"/>
    <cellStyle name="Linked Cell 18 3 2 3 6 2 2" xfId="20432" xr:uid="{00000000-0005-0000-0000-0000D04F0000}"/>
    <cellStyle name="Linked Cell 18 3 2 3 6 3" xfId="20433" xr:uid="{00000000-0005-0000-0000-0000D14F0000}"/>
    <cellStyle name="Linked Cell 18 3 2 3 7" xfId="20434" xr:uid="{00000000-0005-0000-0000-0000D24F0000}"/>
    <cellStyle name="Linked Cell 18 3 2 3 7 2" xfId="20435" xr:uid="{00000000-0005-0000-0000-0000D34F0000}"/>
    <cellStyle name="Linked Cell 18 3 2 3 7 2 2" xfId="20436" xr:uid="{00000000-0005-0000-0000-0000D44F0000}"/>
    <cellStyle name="Linked Cell 18 3 2 3 7 3" xfId="20437" xr:uid="{00000000-0005-0000-0000-0000D54F0000}"/>
    <cellStyle name="Linked Cell 18 3 2 3 8" xfId="20438" xr:uid="{00000000-0005-0000-0000-0000D64F0000}"/>
    <cellStyle name="Linked Cell 18 3 2 3 8 2" xfId="20439" xr:uid="{00000000-0005-0000-0000-0000D74F0000}"/>
    <cellStyle name="Linked Cell 18 3 2 3 8 2 2" xfId="20440" xr:uid="{00000000-0005-0000-0000-0000D84F0000}"/>
    <cellStyle name="Linked Cell 18 3 2 3 8 3" xfId="20441" xr:uid="{00000000-0005-0000-0000-0000D94F0000}"/>
    <cellStyle name="Linked Cell 18 3 2 3 9" xfId="20442" xr:uid="{00000000-0005-0000-0000-0000DA4F0000}"/>
    <cellStyle name="Linked Cell 18 3 2 3 9 2" xfId="20443" xr:uid="{00000000-0005-0000-0000-0000DB4F0000}"/>
    <cellStyle name="Linked Cell 18 3 2 3 9 2 2" xfId="20444" xr:uid="{00000000-0005-0000-0000-0000DC4F0000}"/>
    <cellStyle name="Linked Cell 18 3 2 3 9 3" xfId="20445" xr:uid="{00000000-0005-0000-0000-0000DD4F0000}"/>
    <cellStyle name="Linked Cell 18 3 2 4" xfId="20446" xr:uid="{00000000-0005-0000-0000-0000DE4F0000}"/>
    <cellStyle name="Linked Cell 18 3 2 4 2" xfId="20447" xr:uid="{00000000-0005-0000-0000-0000DF4F0000}"/>
    <cellStyle name="Linked Cell 18 3 2 4 2 2" xfId="20448" xr:uid="{00000000-0005-0000-0000-0000E04F0000}"/>
    <cellStyle name="Linked Cell 18 3 2 4 3" xfId="20449" xr:uid="{00000000-0005-0000-0000-0000E14F0000}"/>
    <cellStyle name="Linked Cell 18 3 2 5" xfId="20450" xr:uid="{00000000-0005-0000-0000-0000E24F0000}"/>
    <cellStyle name="Linked Cell 18 3 2 5 2" xfId="20451" xr:uid="{00000000-0005-0000-0000-0000E34F0000}"/>
    <cellStyle name="Linked Cell 18 3 2 5 2 2" xfId="20452" xr:uid="{00000000-0005-0000-0000-0000E44F0000}"/>
    <cellStyle name="Linked Cell 18 3 2 5 3" xfId="20453" xr:uid="{00000000-0005-0000-0000-0000E54F0000}"/>
    <cellStyle name="Linked Cell 18 3 2 6" xfId="20454" xr:uid="{00000000-0005-0000-0000-0000E64F0000}"/>
    <cellStyle name="Linked Cell 18 3 2 6 2" xfId="20455" xr:uid="{00000000-0005-0000-0000-0000E74F0000}"/>
    <cellStyle name="Linked Cell 18 3 2 6 2 2" xfId="20456" xr:uid="{00000000-0005-0000-0000-0000E84F0000}"/>
    <cellStyle name="Linked Cell 18 3 2 6 3" xfId="20457" xr:uid="{00000000-0005-0000-0000-0000E94F0000}"/>
    <cellStyle name="Linked Cell 18 3 2 7" xfId="20458" xr:uid="{00000000-0005-0000-0000-0000EA4F0000}"/>
    <cellStyle name="Linked Cell 18 3 2 7 2" xfId="20459" xr:uid="{00000000-0005-0000-0000-0000EB4F0000}"/>
    <cellStyle name="Linked Cell 18 3 2 7 2 2" xfId="20460" xr:uid="{00000000-0005-0000-0000-0000EC4F0000}"/>
    <cellStyle name="Linked Cell 18 3 2 7 3" xfId="20461" xr:uid="{00000000-0005-0000-0000-0000ED4F0000}"/>
    <cellStyle name="Linked Cell 18 3 2 8" xfId="20462" xr:uid="{00000000-0005-0000-0000-0000EE4F0000}"/>
    <cellStyle name="Linked Cell 18 3 2 8 2" xfId="20463" xr:uid="{00000000-0005-0000-0000-0000EF4F0000}"/>
    <cellStyle name="Linked Cell 18 3 2 8 2 2" xfId="20464" xr:uid="{00000000-0005-0000-0000-0000F04F0000}"/>
    <cellStyle name="Linked Cell 18 3 2 8 3" xfId="20465" xr:uid="{00000000-0005-0000-0000-0000F14F0000}"/>
    <cellStyle name="Linked Cell 18 3 2 9" xfId="20466" xr:uid="{00000000-0005-0000-0000-0000F24F0000}"/>
    <cellStyle name="Linked Cell 18 3 2 9 2" xfId="20467" xr:uid="{00000000-0005-0000-0000-0000F34F0000}"/>
    <cellStyle name="Linked Cell 18 3 2 9 2 2" xfId="20468" xr:uid="{00000000-0005-0000-0000-0000F44F0000}"/>
    <cellStyle name="Linked Cell 18 3 2 9 3" xfId="20469" xr:uid="{00000000-0005-0000-0000-0000F54F0000}"/>
    <cellStyle name="Linked Cell 18 3 3" xfId="20470" xr:uid="{00000000-0005-0000-0000-0000F64F0000}"/>
    <cellStyle name="Linked Cell 18 3 3 10" xfId="20471" xr:uid="{00000000-0005-0000-0000-0000F74F0000}"/>
    <cellStyle name="Linked Cell 18 3 3 10 2" xfId="20472" xr:uid="{00000000-0005-0000-0000-0000F84F0000}"/>
    <cellStyle name="Linked Cell 18 3 3 10 2 2" xfId="20473" xr:uid="{00000000-0005-0000-0000-0000F94F0000}"/>
    <cellStyle name="Linked Cell 18 3 3 10 3" xfId="20474" xr:uid="{00000000-0005-0000-0000-0000FA4F0000}"/>
    <cellStyle name="Linked Cell 18 3 3 11" xfId="20475" xr:uid="{00000000-0005-0000-0000-0000FB4F0000}"/>
    <cellStyle name="Linked Cell 18 3 3 11 2" xfId="20476" xr:uid="{00000000-0005-0000-0000-0000FC4F0000}"/>
    <cellStyle name="Linked Cell 18 3 3 12" xfId="20477" xr:uid="{00000000-0005-0000-0000-0000FD4F0000}"/>
    <cellStyle name="Linked Cell 18 3 3 2" xfId="20478" xr:uid="{00000000-0005-0000-0000-0000FE4F0000}"/>
    <cellStyle name="Linked Cell 18 3 3 2 10" xfId="20479" xr:uid="{00000000-0005-0000-0000-0000FF4F0000}"/>
    <cellStyle name="Linked Cell 18 3 3 2 10 2" xfId="20480" xr:uid="{00000000-0005-0000-0000-000000500000}"/>
    <cellStyle name="Linked Cell 18 3 3 2 11" xfId="20481" xr:uid="{00000000-0005-0000-0000-000001500000}"/>
    <cellStyle name="Linked Cell 18 3 3 2 2" xfId="20482" xr:uid="{00000000-0005-0000-0000-000002500000}"/>
    <cellStyle name="Linked Cell 18 3 3 2 2 2" xfId="20483" xr:uid="{00000000-0005-0000-0000-000003500000}"/>
    <cellStyle name="Linked Cell 18 3 3 2 2 2 2" xfId="20484" xr:uid="{00000000-0005-0000-0000-000004500000}"/>
    <cellStyle name="Linked Cell 18 3 3 2 2 3" xfId="20485" xr:uid="{00000000-0005-0000-0000-000005500000}"/>
    <cellStyle name="Linked Cell 18 3 3 2 3" xfId="20486" xr:uid="{00000000-0005-0000-0000-000006500000}"/>
    <cellStyle name="Linked Cell 18 3 3 2 3 2" xfId="20487" xr:uid="{00000000-0005-0000-0000-000007500000}"/>
    <cellStyle name="Linked Cell 18 3 3 2 3 2 2" xfId="20488" xr:uid="{00000000-0005-0000-0000-000008500000}"/>
    <cellStyle name="Linked Cell 18 3 3 2 3 3" xfId="20489" xr:uid="{00000000-0005-0000-0000-000009500000}"/>
    <cellStyle name="Linked Cell 18 3 3 2 4" xfId="20490" xr:uid="{00000000-0005-0000-0000-00000A500000}"/>
    <cellStyle name="Linked Cell 18 3 3 2 4 2" xfId="20491" xr:uid="{00000000-0005-0000-0000-00000B500000}"/>
    <cellStyle name="Linked Cell 18 3 3 2 4 2 2" xfId="20492" xr:uid="{00000000-0005-0000-0000-00000C500000}"/>
    <cellStyle name="Linked Cell 18 3 3 2 4 3" xfId="20493" xr:uid="{00000000-0005-0000-0000-00000D500000}"/>
    <cellStyle name="Linked Cell 18 3 3 2 5" xfId="20494" xr:uid="{00000000-0005-0000-0000-00000E500000}"/>
    <cellStyle name="Linked Cell 18 3 3 2 5 2" xfId="20495" xr:uid="{00000000-0005-0000-0000-00000F500000}"/>
    <cellStyle name="Linked Cell 18 3 3 2 5 2 2" xfId="20496" xr:uid="{00000000-0005-0000-0000-000010500000}"/>
    <cellStyle name="Linked Cell 18 3 3 2 5 3" xfId="20497" xr:uid="{00000000-0005-0000-0000-000011500000}"/>
    <cellStyle name="Linked Cell 18 3 3 2 6" xfId="20498" xr:uid="{00000000-0005-0000-0000-000012500000}"/>
    <cellStyle name="Linked Cell 18 3 3 2 6 2" xfId="20499" xr:uid="{00000000-0005-0000-0000-000013500000}"/>
    <cellStyle name="Linked Cell 18 3 3 2 6 2 2" xfId="20500" xr:uid="{00000000-0005-0000-0000-000014500000}"/>
    <cellStyle name="Linked Cell 18 3 3 2 6 3" xfId="20501" xr:uid="{00000000-0005-0000-0000-000015500000}"/>
    <cellStyle name="Linked Cell 18 3 3 2 7" xfId="20502" xr:uid="{00000000-0005-0000-0000-000016500000}"/>
    <cellStyle name="Linked Cell 18 3 3 2 7 2" xfId="20503" xr:uid="{00000000-0005-0000-0000-000017500000}"/>
    <cellStyle name="Linked Cell 18 3 3 2 7 2 2" xfId="20504" xr:uid="{00000000-0005-0000-0000-000018500000}"/>
    <cellStyle name="Linked Cell 18 3 3 2 7 3" xfId="20505" xr:uid="{00000000-0005-0000-0000-000019500000}"/>
    <cellStyle name="Linked Cell 18 3 3 2 8" xfId="20506" xr:uid="{00000000-0005-0000-0000-00001A500000}"/>
    <cellStyle name="Linked Cell 18 3 3 2 8 2" xfId="20507" xr:uid="{00000000-0005-0000-0000-00001B500000}"/>
    <cellStyle name="Linked Cell 18 3 3 2 8 2 2" xfId="20508" xr:uid="{00000000-0005-0000-0000-00001C500000}"/>
    <cellStyle name="Linked Cell 18 3 3 2 8 3" xfId="20509" xr:uid="{00000000-0005-0000-0000-00001D500000}"/>
    <cellStyle name="Linked Cell 18 3 3 2 9" xfId="20510" xr:uid="{00000000-0005-0000-0000-00001E500000}"/>
    <cellStyle name="Linked Cell 18 3 3 2 9 2" xfId="20511" xr:uid="{00000000-0005-0000-0000-00001F500000}"/>
    <cellStyle name="Linked Cell 18 3 3 2 9 2 2" xfId="20512" xr:uid="{00000000-0005-0000-0000-000020500000}"/>
    <cellStyle name="Linked Cell 18 3 3 2 9 3" xfId="20513" xr:uid="{00000000-0005-0000-0000-000021500000}"/>
    <cellStyle name="Linked Cell 18 3 3 3" xfId="20514" xr:uid="{00000000-0005-0000-0000-000022500000}"/>
    <cellStyle name="Linked Cell 18 3 3 3 2" xfId="20515" xr:uid="{00000000-0005-0000-0000-000023500000}"/>
    <cellStyle name="Linked Cell 18 3 3 3 2 2" xfId="20516" xr:uid="{00000000-0005-0000-0000-000024500000}"/>
    <cellStyle name="Linked Cell 18 3 3 3 3" xfId="20517" xr:uid="{00000000-0005-0000-0000-000025500000}"/>
    <cellStyle name="Linked Cell 18 3 3 4" xfId="20518" xr:uid="{00000000-0005-0000-0000-000026500000}"/>
    <cellStyle name="Linked Cell 18 3 3 4 2" xfId="20519" xr:uid="{00000000-0005-0000-0000-000027500000}"/>
    <cellStyle name="Linked Cell 18 3 3 4 2 2" xfId="20520" xr:uid="{00000000-0005-0000-0000-000028500000}"/>
    <cellStyle name="Linked Cell 18 3 3 4 3" xfId="20521" xr:uid="{00000000-0005-0000-0000-000029500000}"/>
    <cellStyle name="Linked Cell 18 3 3 5" xfId="20522" xr:uid="{00000000-0005-0000-0000-00002A500000}"/>
    <cellStyle name="Linked Cell 18 3 3 5 2" xfId="20523" xr:uid="{00000000-0005-0000-0000-00002B500000}"/>
    <cellStyle name="Linked Cell 18 3 3 5 2 2" xfId="20524" xr:uid="{00000000-0005-0000-0000-00002C500000}"/>
    <cellStyle name="Linked Cell 18 3 3 5 3" xfId="20525" xr:uid="{00000000-0005-0000-0000-00002D500000}"/>
    <cellStyle name="Linked Cell 18 3 3 6" xfId="20526" xr:uid="{00000000-0005-0000-0000-00002E500000}"/>
    <cellStyle name="Linked Cell 18 3 3 6 2" xfId="20527" xr:uid="{00000000-0005-0000-0000-00002F500000}"/>
    <cellStyle name="Linked Cell 18 3 3 6 2 2" xfId="20528" xr:uid="{00000000-0005-0000-0000-000030500000}"/>
    <cellStyle name="Linked Cell 18 3 3 6 3" xfId="20529" xr:uid="{00000000-0005-0000-0000-000031500000}"/>
    <cellStyle name="Linked Cell 18 3 3 7" xfId="20530" xr:uid="{00000000-0005-0000-0000-000032500000}"/>
    <cellStyle name="Linked Cell 18 3 3 7 2" xfId="20531" xr:uid="{00000000-0005-0000-0000-000033500000}"/>
    <cellStyle name="Linked Cell 18 3 3 7 2 2" xfId="20532" xr:uid="{00000000-0005-0000-0000-000034500000}"/>
    <cellStyle name="Linked Cell 18 3 3 7 3" xfId="20533" xr:uid="{00000000-0005-0000-0000-000035500000}"/>
    <cellStyle name="Linked Cell 18 3 3 8" xfId="20534" xr:uid="{00000000-0005-0000-0000-000036500000}"/>
    <cellStyle name="Linked Cell 18 3 3 8 2" xfId="20535" xr:uid="{00000000-0005-0000-0000-000037500000}"/>
    <cellStyle name="Linked Cell 18 3 3 8 2 2" xfId="20536" xr:uid="{00000000-0005-0000-0000-000038500000}"/>
    <cellStyle name="Linked Cell 18 3 3 8 3" xfId="20537" xr:uid="{00000000-0005-0000-0000-000039500000}"/>
    <cellStyle name="Linked Cell 18 3 3 9" xfId="20538" xr:uid="{00000000-0005-0000-0000-00003A500000}"/>
    <cellStyle name="Linked Cell 18 3 3 9 2" xfId="20539" xr:uid="{00000000-0005-0000-0000-00003B500000}"/>
    <cellStyle name="Linked Cell 18 3 3 9 2 2" xfId="20540" xr:uid="{00000000-0005-0000-0000-00003C500000}"/>
    <cellStyle name="Linked Cell 18 3 3 9 3" xfId="20541" xr:uid="{00000000-0005-0000-0000-00003D500000}"/>
    <cellStyle name="Linked Cell 18 3 4" xfId="20542" xr:uid="{00000000-0005-0000-0000-00003E500000}"/>
    <cellStyle name="Linked Cell 18 3 4 10" xfId="20543" xr:uid="{00000000-0005-0000-0000-00003F500000}"/>
    <cellStyle name="Linked Cell 18 3 4 10 2" xfId="20544" xr:uid="{00000000-0005-0000-0000-000040500000}"/>
    <cellStyle name="Linked Cell 18 3 4 11" xfId="20545" xr:uid="{00000000-0005-0000-0000-000041500000}"/>
    <cellStyle name="Linked Cell 18 3 4 2" xfId="20546" xr:uid="{00000000-0005-0000-0000-000042500000}"/>
    <cellStyle name="Linked Cell 18 3 4 2 2" xfId="20547" xr:uid="{00000000-0005-0000-0000-000043500000}"/>
    <cellStyle name="Linked Cell 18 3 4 2 2 2" xfId="20548" xr:uid="{00000000-0005-0000-0000-000044500000}"/>
    <cellStyle name="Linked Cell 18 3 4 2 3" xfId="20549" xr:uid="{00000000-0005-0000-0000-000045500000}"/>
    <cellStyle name="Linked Cell 18 3 4 3" xfId="20550" xr:uid="{00000000-0005-0000-0000-000046500000}"/>
    <cellStyle name="Linked Cell 18 3 4 3 2" xfId="20551" xr:uid="{00000000-0005-0000-0000-000047500000}"/>
    <cellStyle name="Linked Cell 18 3 4 3 2 2" xfId="20552" xr:uid="{00000000-0005-0000-0000-000048500000}"/>
    <cellStyle name="Linked Cell 18 3 4 3 3" xfId="20553" xr:uid="{00000000-0005-0000-0000-000049500000}"/>
    <cellStyle name="Linked Cell 18 3 4 4" xfId="20554" xr:uid="{00000000-0005-0000-0000-00004A500000}"/>
    <cellStyle name="Linked Cell 18 3 4 4 2" xfId="20555" xr:uid="{00000000-0005-0000-0000-00004B500000}"/>
    <cellStyle name="Linked Cell 18 3 4 4 2 2" xfId="20556" xr:uid="{00000000-0005-0000-0000-00004C500000}"/>
    <cellStyle name="Linked Cell 18 3 4 4 3" xfId="20557" xr:uid="{00000000-0005-0000-0000-00004D500000}"/>
    <cellStyle name="Linked Cell 18 3 4 5" xfId="20558" xr:uid="{00000000-0005-0000-0000-00004E500000}"/>
    <cellStyle name="Linked Cell 18 3 4 5 2" xfId="20559" xr:uid="{00000000-0005-0000-0000-00004F500000}"/>
    <cellStyle name="Linked Cell 18 3 4 5 2 2" xfId="20560" xr:uid="{00000000-0005-0000-0000-000050500000}"/>
    <cellStyle name="Linked Cell 18 3 4 5 3" xfId="20561" xr:uid="{00000000-0005-0000-0000-000051500000}"/>
    <cellStyle name="Linked Cell 18 3 4 6" xfId="20562" xr:uid="{00000000-0005-0000-0000-000052500000}"/>
    <cellStyle name="Linked Cell 18 3 4 6 2" xfId="20563" xr:uid="{00000000-0005-0000-0000-000053500000}"/>
    <cellStyle name="Linked Cell 18 3 4 6 2 2" xfId="20564" xr:uid="{00000000-0005-0000-0000-000054500000}"/>
    <cellStyle name="Linked Cell 18 3 4 6 3" xfId="20565" xr:uid="{00000000-0005-0000-0000-000055500000}"/>
    <cellStyle name="Linked Cell 18 3 4 7" xfId="20566" xr:uid="{00000000-0005-0000-0000-000056500000}"/>
    <cellStyle name="Linked Cell 18 3 4 7 2" xfId="20567" xr:uid="{00000000-0005-0000-0000-000057500000}"/>
    <cellStyle name="Linked Cell 18 3 4 7 2 2" xfId="20568" xr:uid="{00000000-0005-0000-0000-000058500000}"/>
    <cellStyle name="Linked Cell 18 3 4 7 3" xfId="20569" xr:uid="{00000000-0005-0000-0000-000059500000}"/>
    <cellStyle name="Linked Cell 18 3 4 8" xfId="20570" xr:uid="{00000000-0005-0000-0000-00005A500000}"/>
    <cellStyle name="Linked Cell 18 3 4 8 2" xfId="20571" xr:uid="{00000000-0005-0000-0000-00005B500000}"/>
    <cellStyle name="Linked Cell 18 3 4 8 2 2" xfId="20572" xr:uid="{00000000-0005-0000-0000-00005C500000}"/>
    <cellStyle name="Linked Cell 18 3 4 8 3" xfId="20573" xr:uid="{00000000-0005-0000-0000-00005D500000}"/>
    <cellStyle name="Linked Cell 18 3 4 9" xfId="20574" xr:uid="{00000000-0005-0000-0000-00005E500000}"/>
    <cellStyle name="Linked Cell 18 3 4 9 2" xfId="20575" xr:uid="{00000000-0005-0000-0000-00005F500000}"/>
    <cellStyle name="Linked Cell 18 3 4 9 2 2" xfId="20576" xr:uid="{00000000-0005-0000-0000-000060500000}"/>
    <cellStyle name="Linked Cell 18 3 4 9 3" xfId="20577" xr:uid="{00000000-0005-0000-0000-000061500000}"/>
    <cellStyle name="Linked Cell 18 3 5" xfId="20578" xr:uid="{00000000-0005-0000-0000-000062500000}"/>
    <cellStyle name="Linked Cell 18 3 5 2" xfId="20579" xr:uid="{00000000-0005-0000-0000-000063500000}"/>
    <cellStyle name="Linked Cell 18 3 5 2 2" xfId="20580" xr:uid="{00000000-0005-0000-0000-000064500000}"/>
    <cellStyle name="Linked Cell 18 3 5 3" xfId="20581" xr:uid="{00000000-0005-0000-0000-000065500000}"/>
    <cellStyle name="Linked Cell 18 3 6" xfId="20582" xr:uid="{00000000-0005-0000-0000-000066500000}"/>
    <cellStyle name="Linked Cell 18 3 6 2" xfId="20583" xr:uid="{00000000-0005-0000-0000-000067500000}"/>
    <cellStyle name="Linked Cell 18 3 6 2 2" xfId="20584" xr:uid="{00000000-0005-0000-0000-000068500000}"/>
    <cellStyle name="Linked Cell 18 3 6 3" xfId="20585" xr:uid="{00000000-0005-0000-0000-000069500000}"/>
    <cellStyle name="Linked Cell 18 3 7" xfId="20586" xr:uid="{00000000-0005-0000-0000-00006A500000}"/>
    <cellStyle name="Linked Cell 18 3 7 2" xfId="20587" xr:uid="{00000000-0005-0000-0000-00006B500000}"/>
    <cellStyle name="Linked Cell 18 3 7 2 2" xfId="20588" xr:uid="{00000000-0005-0000-0000-00006C500000}"/>
    <cellStyle name="Linked Cell 18 3 7 3" xfId="20589" xr:uid="{00000000-0005-0000-0000-00006D500000}"/>
    <cellStyle name="Linked Cell 18 3 8" xfId="20590" xr:uid="{00000000-0005-0000-0000-00006E500000}"/>
    <cellStyle name="Linked Cell 18 3 8 2" xfId="20591" xr:uid="{00000000-0005-0000-0000-00006F500000}"/>
    <cellStyle name="Linked Cell 18 3 8 2 2" xfId="20592" xr:uid="{00000000-0005-0000-0000-000070500000}"/>
    <cellStyle name="Linked Cell 18 3 8 3" xfId="20593" xr:uid="{00000000-0005-0000-0000-000071500000}"/>
    <cellStyle name="Linked Cell 18 3 9" xfId="20594" xr:uid="{00000000-0005-0000-0000-000072500000}"/>
    <cellStyle name="Linked Cell 18 3 9 2" xfId="20595" xr:uid="{00000000-0005-0000-0000-000073500000}"/>
    <cellStyle name="Linked Cell 18 3 9 2 2" xfId="20596" xr:uid="{00000000-0005-0000-0000-000074500000}"/>
    <cellStyle name="Linked Cell 18 3 9 3" xfId="20597" xr:uid="{00000000-0005-0000-0000-000075500000}"/>
    <cellStyle name="Linked Cell 18 4" xfId="20598" xr:uid="{00000000-0005-0000-0000-000076500000}"/>
    <cellStyle name="Linked Cell 18 4 10" xfId="20599" xr:uid="{00000000-0005-0000-0000-000077500000}"/>
    <cellStyle name="Linked Cell 18 4 10 2" xfId="20600" xr:uid="{00000000-0005-0000-0000-000078500000}"/>
    <cellStyle name="Linked Cell 18 4 10 2 2" xfId="20601" xr:uid="{00000000-0005-0000-0000-000079500000}"/>
    <cellStyle name="Linked Cell 18 4 10 3" xfId="20602" xr:uid="{00000000-0005-0000-0000-00007A500000}"/>
    <cellStyle name="Linked Cell 18 4 11" xfId="20603" xr:uid="{00000000-0005-0000-0000-00007B500000}"/>
    <cellStyle name="Linked Cell 18 4 11 2" xfId="20604" xr:uid="{00000000-0005-0000-0000-00007C500000}"/>
    <cellStyle name="Linked Cell 18 4 11 2 2" xfId="20605" xr:uid="{00000000-0005-0000-0000-00007D500000}"/>
    <cellStyle name="Linked Cell 18 4 11 3" xfId="20606" xr:uid="{00000000-0005-0000-0000-00007E500000}"/>
    <cellStyle name="Linked Cell 18 4 12" xfId="20607" xr:uid="{00000000-0005-0000-0000-00007F500000}"/>
    <cellStyle name="Linked Cell 18 4 12 2" xfId="20608" xr:uid="{00000000-0005-0000-0000-000080500000}"/>
    <cellStyle name="Linked Cell 18 4 13" xfId="20609" xr:uid="{00000000-0005-0000-0000-000081500000}"/>
    <cellStyle name="Linked Cell 18 4 2" xfId="20610" xr:uid="{00000000-0005-0000-0000-000082500000}"/>
    <cellStyle name="Linked Cell 18 4 2 10" xfId="20611" xr:uid="{00000000-0005-0000-0000-000083500000}"/>
    <cellStyle name="Linked Cell 18 4 2 10 2" xfId="20612" xr:uid="{00000000-0005-0000-0000-000084500000}"/>
    <cellStyle name="Linked Cell 18 4 2 10 2 2" xfId="20613" xr:uid="{00000000-0005-0000-0000-000085500000}"/>
    <cellStyle name="Linked Cell 18 4 2 10 3" xfId="20614" xr:uid="{00000000-0005-0000-0000-000086500000}"/>
    <cellStyle name="Linked Cell 18 4 2 11" xfId="20615" xr:uid="{00000000-0005-0000-0000-000087500000}"/>
    <cellStyle name="Linked Cell 18 4 2 11 2" xfId="20616" xr:uid="{00000000-0005-0000-0000-000088500000}"/>
    <cellStyle name="Linked Cell 18 4 2 12" xfId="20617" xr:uid="{00000000-0005-0000-0000-000089500000}"/>
    <cellStyle name="Linked Cell 18 4 2 2" xfId="20618" xr:uid="{00000000-0005-0000-0000-00008A500000}"/>
    <cellStyle name="Linked Cell 18 4 2 2 2" xfId="20619" xr:uid="{00000000-0005-0000-0000-00008B500000}"/>
    <cellStyle name="Linked Cell 18 4 2 2 2 2" xfId="20620" xr:uid="{00000000-0005-0000-0000-00008C500000}"/>
    <cellStyle name="Linked Cell 18 4 2 2 3" xfId="20621" xr:uid="{00000000-0005-0000-0000-00008D500000}"/>
    <cellStyle name="Linked Cell 18 4 2 3" xfId="20622" xr:uid="{00000000-0005-0000-0000-00008E500000}"/>
    <cellStyle name="Linked Cell 18 4 2 3 2" xfId="20623" xr:uid="{00000000-0005-0000-0000-00008F500000}"/>
    <cellStyle name="Linked Cell 18 4 2 3 2 2" xfId="20624" xr:uid="{00000000-0005-0000-0000-000090500000}"/>
    <cellStyle name="Linked Cell 18 4 2 3 3" xfId="20625" xr:uid="{00000000-0005-0000-0000-000091500000}"/>
    <cellStyle name="Linked Cell 18 4 2 4" xfId="20626" xr:uid="{00000000-0005-0000-0000-000092500000}"/>
    <cellStyle name="Linked Cell 18 4 2 4 2" xfId="20627" xr:uid="{00000000-0005-0000-0000-000093500000}"/>
    <cellStyle name="Linked Cell 18 4 2 4 2 2" xfId="20628" xr:uid="{00000000-0005-0000-0000-000094500000}"/>
    <cellStyle name="Linked Cell 18 4 2 4 3" xfId="20629" xr:uid="{00000000-0005-0000-0000-000095500000}"/>
    <cellStyle name="Linked Cell 18 4 2 5" xfId="20630" xr:uid="{00000000-0005-0000-0000-000096500000}"/>
    <cellStyle name="Linked Cell 18 4 2 5 2" xfId="20631" xr:uid="{00000000-0005-0000-0000-000097500000}"/>
    <cellStyle name="Linked Cell 18 4 2 5 2 2" xfId="20632" xr:uid="{00000000-0005-0000-0000-000098500000}"/>
    <cellStyle name="Linked Cell 18 4 2 5 3" xfId="20633" xr:uid="{00000000-0005-0000-0000-000099500000}"/>
    <cellStyle name="Linked Cell 18 4 2 6" xfId="20634" xr:uid="{00000000-0005-0000-0000-00009A500000}"/>
    <cellStyle name="Linked Cell 18 4 2 6 2" xfId="20635" xr:uid="{00000000-0005-0000-0000-00009B500000}"/>
    <cellStyle name="Linked Cell 18 4 2 6 2 2" xfId="20636" xr:uid="{00000000-0005-0000-0000-00009C500000}"/>
    <cellStyle name="Linked Cell 18 4 2 6 3" xfId="20637" xr:uid="{00000000-0005-0000-0000-00009D500000}"/>
    <cellStyle name="Linked Cell 18 4 2 7" xfId="20638" xr:uid="{00000000-0005-0000-0000-00009E500000}"/>
    <cellStyle name="Linked Cell 18 4 2 7 2" xfId="20639" xr:uid="{00000000-0005-0000-0000-00009F500000}"/>
    <cellStyle name="Linked Cell 18 4 2 7 2 2" xfId="20640" xr:uid="{00000000-0005-0000-0000-0000A0500000}"/>
    <cellStyle name="Linked Cell 18 4 2 7 3" xfId="20641" xr:uid="{00000000-0005-0000-0000-0000A1500000}"/>
    <cellStyle name="Linked Cell 18 4 2 8" xfId="20642" xr:uid="{00000000-0005-0000-0000-0000A2500000}"/>
    <cellStyle name="Linked Cell 18 4 2 8 2" xfId="20643" xr:uid="{00000000-0005-0000-0000-0000A3500000}"/>
    <cellStyle name="Linked Cell 18 4 2 8 2 2" xfId="20644" xr:uid="{00000000-0005-0000-0000-0000A4500000}"/>
    <cellStyle name="Linked Cell 18 4 2 8 3" xfId="20645" xr:uid="{00000000-0005-0000-0000-0000A5500000}"/>
    <cellStyle name="Linked Cell 18 4 2 9" xfId="20646" xr:uid="{00000000-0005-0000-0000-0000A6500000}"/>
    <cellStyle name="Linked Cell 18 4 2 9 2" xfId="20647" xr:uid="{00000000-0005-0000-0000-0000A7500000}"/>
    <cellStyle name="Linked Cell 18 4 2 9 2 2" xfId="20648" xr:uid="{00000000-0005-0000-0000-0000A8500000}"/>
    <cellStyle name="Linked Cell 18 4 2 9 3" xfId="20649" xr:uid="{00000000-0005-0000-0000-0000A9500000}"/>
    <cellStyle name="Linked Cell 18 4 3" xfId="20650" xr:uid="{00000000-0005-0000-0000-0000AA500000}"/>
    <cellStyle name="Linked Cell 18 4 3 10" xfId="20651" xr:uid="{00000000-0005-0000-0000-0000AB500000}"/>
    <cellStyle name="Linked Cell 18 4 3 10 2" xfId="20652" xr:uid="{00000000-0005-0000-0000-0000AC500000}"/>
    <cellStyle name="Linked Cell 18 4 3 11" xfId="20653" xr:uid="{00000000-0005-0000-0000-0000AD500000}"/>
    <cellStyle name="Linked Cell 18 4 3 2" xfId="20654" xr:uid="{00000000-0005-0000-0000-0000AE500000}"/>
    <cellStyle name="Linked Cell 18 4 3 2 2" xfId="20655" xr:uid="{00000000-0005-0000-0000-0000AF500000}"/>
    <cellStyle name="Linked Cell 18 4 3 2 2 2" xfId="20656" xr:uid="{00000000-0005-0000-0000-0000B0500000}"/>
    <cellStyle name="Linked Cell 18 4 3 2 3" xfId="20657" xr:uid="{00000000-0005-0000-0000-0000B1500000}"/>
    <cellStyle name="Linked Cell 18 4 3 3" xfId="20658" xr:uid="{00000000-0005-0000-0000-0000B2500000}"/>
    <cellStyle name="Linked Cell 18 4 3 3 2" xfId="20659" xr:uid="{00000000-0005-0000-0000-0000B3500000}"/>
    <cellStyle name="Linked Cell 18 4 3 3 2 2" xfId="20660" xr:uid="{00000000-0005-0000-0000-0000B4500000}"/>
    <cellStyle name="Linked Cell 18 4 3 3 3" xfId="20661" xr:uid="{00000000-0005-0000-0000-0000B5500000}"/>
    <cellStyle name="Linked Cell 18 4 3 4" xfId="20662" xr:uid="{00000000-0005-0000-0000-0000B6500000}"/>
    <cellStyle name="Linked Cell 18 4 3 4 2" xfId="20663" xr:uid="{00000000-0005-0000-0000-0000B7500000}"/>
    <cellStyle name="Linked Cell 18 4 3 4 2 2" xfId="20664" xr:uid="{00000000-0005-0000-0000-0000B8500000}"/>
    <cellStyle name="Linked Cell 18 4 3 4 3" xfId="20665" xr:uid="{00000000-0005-0000-0000-0000B9500000}"/>
    <cellStyle name="Linked Cell 18 4 3 5" xfId="20666" xr:uid="{00000000-0005-0000-0000-0000BA500000}"/>
    <cellStyle name="Linked Cell 18 4 3 5 2" xfId="20667" xr:uid="{00000000-0005-0000-0000-0000BB500000}"/>
    <cellStyle name="Linked Cell 18 4 3 5 2 2" xfId="20668" xr:uid="{00000000-0005-0000-0000-0000BC500000}"/>
    <cellStyle name="Linked Cell 18 4 3 5 3" xfId="20669" xr:uid="{00000000-0005-0000-0000-0000BD500000}"/>
    <cellStyle name="Linked Cell 18 4 3 6" xfId="20670" xr:uid="{00000000-0005-0000-0000-0000BE500000}"/>
    <cellStyle name="Linked Cell 18 4 3 6 2" xfId="20671" xr:uid="{00000000-0005-0000-0000-0000BF500000}"/>
    <cellStyle name="Linked Cell 18 4 3 6 2 2" xfId="20672" xr:uid="{00000000-0005-0000-0000-0000C0500000}"/>
    <cellStyle name="Linked Cell 18 4 3 6 3" xfId="20673" xr:uid="{00000000-0005-0000-0000-0000C1500000}"/>
    <cellStyle name="Linked Cell 18 4 3 7" xfId="20674" xr:uid="{00000000-0005-0000-0000-0000C2500000}"/>
    <cellStyle name="Linked Cell 18 4 3 7 2" xfId="20675" xr:uid="{00000000-0005-0000-0000-0000C3500000}"/>
    <cellStyle name="Linked Cell 18 4 3 7 2 2" xfId="20676" xr:uid="{00000000-0005-0000-0000-0000C4500000}"/>
    <cellStyle name="Linked Cell 18 4 3 7 3" xfId="20677" xr:uid="{00000000-0005-0000-0000-0000C5500000}"/>
    <cellStyle name="Linked Cell 18 4 3 8" xfId="20678" xr:uid="{00000000-0005-0000-0000-0000C6500000}"/>
    <cellStyle name="Linked Cell 18 4 3 8 2" xfId="20679" xr:uid="{00000000-0005-0000-0000-0000C7500000}"/>
    <cellStyle name="Linked Cell 18 4 3 8 2 2" xfId="20680" xr:uid="{00000000-0005-0000-0000-0000C8500000}"/>
    <cellStyle name="Linked Cell 18 4 3 8 3" xfId="20681" xr:uid="{00000000-0005-0000-0000-0000C9500000}"/>
    <cellStyle name="Linked Cell 18 4 3 9" xfId="20682" xr:uid="{00000000-0005-0000-0000-0000CA500000}"/>
    <cellStyle name="Linked Cell 18 4 3 9 2" xfId="20683" xr:uid="{00000000-0005-0000-0000-0000CB500000}"/>
    <cellStyle name="Linked Cell 18 4 3 9 2 2" xfId="20684" xr:uid="{00000000-0005-0000-0000-0000CC500000}"/>
    <cellStyle name="Linked Cell 18 4 3 9 3" xfId="20685" xr:uid="{00000000-0005-0000-0000-0000CD500000}"/>
    <cellStyle name="Linked Cell 18 4 4" xfId="20686" xr:uid="{00000000-0005-0000-0000-0000CE500000}"/>
    <cellStyle name="Linked Cell 18 4 4 2" xfId="20687" xr:uid="{00000000-0005-0000-0000-0000CF500000}"/>
    <cellStyle name="Linked Cell 18 4 4 2 2" xfId="20688" xr:uid="{00000000-0005-0000-0000-0000D0500000}"/>
    <cellStyle name="Linked Cell 18 4 4 3" xfId="20689" xr:uid="{00000000-0005-0000-0000-0000D1500000}"/>
    <cellStyle name="Linked Cell 18 4 5" xfId="20690" xr:uid="{00000000-0005-0000-0000-0000D2500000}"/>
    <cellStyle name="Linked Cell 18 4 5 2" xfId="20691" xr:uid="{00000000-0005-0000-0000-0000D3500000}"/>
    <cellStyle name="Linked Cell 18 4 5 2 2" xfId="20692" xr:uid="{00000000-0005-0000-0000-0000D4500000}"/>
    <cellStyle name="Linked Cell 18 4 5 3" xfId="20693" xr:uid="{00000000-0005-0000-0000-0000D5500000}"/>
    <cellStyle name="Linked Cell 18 4 6" xfId="20694" xr:uid="{00000000-0005-0000-0000-0000D6500000}"/>
    <cellStyle name="Linked Cell 18 4 6 2" xfId="20695" xr:uid="{00000000-0005-0000-0000-0000D7500000}"/>
    <cellStyle name="Linked Cell 18 4 6 2 2" xfId="20696" xr:uid="{00000000-0005-0000-0000-0000D8500000}"/>
    <cellStyle name="Linked Cell 18 4 6 3" xfId="20697" xr:uid="{00000000-0005-0000-0000-0000D9500000}"/>
    <cellStyle name="Linked Cell 18 4 7" xfId="20698" xr:uid="{00000000-0005-0000-0000-0000DA500000}"/>
    <cellStyle name="Linked Cell 18 4 7 2" xfId="20699" xr:uid="{00000000-0005-0000-0000-0000DB500000}"/>
    <cellStyle name="Linked Cell 18 4 7 2 2" xfId="20700" xr:uid="{00000000-0005-0000-0000-0000DC500000}"/>
    <cellStyle name="Linked Cell 18 4 7 3" xfId="20701" xr:uid="{00000000-0005-0000-0000-0000DD500000}"/>
    <cellStyle name="Linked Cell 18 4 8" xfId="20702" xr:uid="{00000000-0005-0000-0000-0000DE500000}"/>
    <cellStyle name="Linked Cell 18 4 8 2" xfId="20703" xr:uid="{00000000-0005-0000-0000-0000DF500000}"/>
    <cellStyle name="Linked Cell 18 4 8 2 2" xfId="20704" xr:uid="{00000000-0005-0000-0000-0000E0500000}"/>
    <cellStyle name="Linked Cell 18 4 8 3" xfId="20705" xr:uid="{00000000-0005-0000-0000-0000E1500000}"/>
    <cellStyle name="Linked Cell 18 4 9" xfId="20706" xr:uid="{00000000-0005-0000-0000-0000E2500000}"/>
    <cellStyle name="Linked Cell 18 4 9 2" xfId="20707" xr:uid="{00000000-0005-0000-0000-0000E3500000}"/>
    <cellStyle name="Linked Cell 18 4 9 2 2" xfId="20708" xr:uid="{00000000-0005-0000-0000-0000E4500000}"/>
    <cellStyle name="Linked Cell 18 4 9 3" xfId="20709" xr:uid="{00000000-0005-0000-0000-0000E5500000}"/>
    <cellStyle name="Linked Cell 19" xfId="20710" xr:uid="{00000000-0005-0000-0000-0000E6500000}"/>
    <cellStyle name="Linked Cell 19 2" xfId="20711" xr:uid="{00000000-0005-0000-0000-0000E7500000}"/>
    <cellStyle name="Linked Cell 19 2 10" xfId="20712" xr:uid="{00000000-0005-0000-0000-0000E8500000}"/>
    <cellStyle name="Linked Cell 19 2 10 2" xfId="20713" xr:uid="{00000000-0005-0000-0000-0000E9500000}"/>
    <cellStyle name="Linked Cell 19 2 10 2 2" xfId="20714" xr:uid="{00000000-0005-0000-0000-0000EA500000}"/>
    <cellStyle name="Linked Cell 19 2 10 3" xfId="20715" xr:uid="{00000000-0005-0000-0000-0000EB500000}"/>
    <cellStyle name="Linked Cell 19 2 11" xfId="20716" xr:uid="{00000000-0005-0000-0000-0000EC500000}"/>
    <cellStyle name="Linked Cell 19 2 11 2" xfId="20717" xr:uid="{00000000-0005-0000-0000-0000ED500000}"/>
    <cellStyle name="Linked Cell 19 2 11 2 2" xfId="20718" xr:uid="{00000000-0005-0000-0000-0000EE500000}"/>
    <cellStyle name="Linked Cell 19 2 11 3" xfId="20719" xr:uid="{00000000-0005-0000-0000-0000EF500000}"/>
    <cellStyle name="Linked Cell 19 2 12" xfId="20720" xr:uid="{00000000-0005-0000-0000-0000F0500000}"/>
    <cellStyle name="Linked Cell 19 2 12 2" xfId="20721" xr:uid="{00000000-0005-0000-0000-0000F1500000}"/>
    <cellStyle name="Linked Cell 19 2 12 2 2" xfId="20722" xr:uid="{00000000-0005-0000-0000-0000F2500000}"/>
    <cellStyle name="Linked Cell 19 2 12 3" xfId="20723" xr:uid="{00000000-0005-0000-0000-0000F3500000}"/>
    <cellStyle name="Linked Cell 19 2 13" xfId="20724" xr:uid="{00000000-0005-0000-0000-0000F4500000}"/>
    <cellStyle name="Linked Cell 19 2 13 2" xfId="20725" xr:uid="{00000000-0005-0000-0000-0000F5500000}"/>
    <cellStyle name="Linked Cell 19 2 13 2 2" xfId="20726" xr:uid="{00000000-0005-0000-0000-0000F6500000}"/>
    <cellStyle name="Linked Cell 19 2 13 3" xfId="20727" xr:uid="{00000000-0005-0000-0000-0000F7500000}"/>
    <cellStyle name="Linked Cell 19 2 14" xfId="20728" xr:uid="{00000000-0005-0000-0000-0000F8500000}"/>
    <cellStyle name="Linked Cell 19 2 14 2" xfId="20729" xr:uid="{00000000-0005-0000-0000-0000F9500000}"/>
    <cellStyle name="Linked Cell 19 2 15" xfId="20730" xr:uid="{00000000-0005-0000-0000-0000FA500000}"/>
    <cellStyle name="Linked Cell 19 2 2" xfId="20731" xr:uid="{00000000-0005-0000-0000-0000FB500000}"/>
    <cellStyle name="Linked Cell 19 2 2 10" xfId="20732" xr:uid="{00000000-0005-0000-0000-0000FC500000}"/>
    <cellStyle name="Linked Cell 19 2 2 10 2" xfId="20733" xr:uid="{00000000-0005-0000-0000-0000FD500000}"/>
    <cellStyle name="Linked Cell 19 2 2 10 2 2" xfId="20734" xr:uid="{00000000-0005-0000-0000-0000FE500000}"/>
    <cellStyle name="Linked Cell 19 2 2 10 3" xfId="20735" xr:uid="{00000000-0005-0000-0000-0000FF500000}"/>
    <cellStyle name="Linked Cell 19 2 2 11" xfId="20736" xr:uid="{00000000-0005-0000-0000-000000510000}"/>
    <cellStyle name="Linked Cell 19 2 2 11 2" xfId="20737" xr:uid="{00000000-0005-0000-0000-000001510000}"/>
    <cellStyle name="Linked Cell 19 2 2 11 2 2" xfId="20738" xr:uid="{00000000-0005-0000-0000-000002510000}"/>
    <cellStyle name="Linked Cell 19 2 2 11 3" xfId="20739" xr:uid="{00000000-0005-0000-0000-000003510000}"/>
    <cellStyle name="Linked Cell 19 2 2 12" xfId="20740" xr:uid="{00000000-0005-0000-0000-000004510000}"/>
    <cellStyle name="Linked Cell 19 2 2 12 2" xfId="20741" xr:uid="{00000000-0005-0000-0000-000005510000}"/>
    <cellStyle name="Linked Cell 19 2 2 12 2 2" xfId="20742" xr:uid="{00000000-0005-0000-0000-000006510000}"/>
    <cellStyle name="Linked Cell 19 2 2 12 3" xfId="20743" xr:uid="{00000000-0005-0000-0000-000007510000}"/>
    <cellStyle name="Linked Cell 19 2 2 13" xfId="20744" xr:uid="{00000000-0005-0000-0000-000008510000}"/>
    <cellStyle name="Linked Cell 19 2 2 13 2" xfId="20745" xr:uid="{00000000-0005-0000-0000-000009510000}"/>
    <cellStyle name="Linked Cell 19 2 2 14" xfId="20746" xr:uid="{00000000-0005-0000-0000-00000A510000}"/>
    <cellStyle name="Linked Cell 19 2 2 2" xfId="20747" xr:uid="{00000000-0005-0000-0000-00000B510000}"/>
    <cellStyle name="Linked Cell 19 2 2 2 10" xfId="20748" xr:uid="{00000000-0005-0000-0000-00000C510000}"/>
    <cellStyle name="Linked Cell 19 2 2 2 10 2" xfId="20749" xr:uid="{00000000-0005-0000-0000-00000D510000}"/>
    <cellStyle name="Linked Cell 19 2 2 2 10 2 2" xfId="20750" xr:uid="{00000000-0005-0000-0000-00000E510000}"/>
    <cellStyle name="Linked Cell 19 2 2 2 10 3" xfId="20751" xr:uid="{00000000-0005-0000-0000-00000F510000}"/>
    <cellStyle name="Linked Cell 19 2 2 2 11" xfId="20752" xr:uid="{00000000-0005-0000-0000-000010510000}"/>
    <cellStyle name="Linked Cell 19 2 2 2 11 2" xfId="20753" xr:uid="{00000000-0005-0000-0000-000011510000}"/>
    <cellStyle name="Linked Cell 19 2 2 2 11 2 2" xfId="20754" xr:uid="{00000000-0005-0000-0000-000012510000}"/>
    <cellStyle name="Linked Cell 19 2 2 2 11 3" xfId="20755" xr:uid="{00000000-0005-0000-0000-000013510000}"/>
    <cellStyle name="Linked Cell 19 2 2 2 12" xfId="20756" xr:uid="{00000000-0005-0000-0000-000014510000}"/>
    <cellStyle name="Linked Cell 19 2 2 2 12 2" xfId="20757" xr:uid="{00000000-0005-0000-0000-000015510000}"/>
    <cellStyle name="Linked Cell 19 2 2 2 13" xfId="20758" xr:uid="{00000000-0005-0000-0000-000016510000}"/>
    <cellStyle name="Linked Cell 19 2 2 2 2" xfId="20759" xr:uid="{00000000-0005-0000-0000-000017510000}"/>
    <cellStyle name="Linked Cell 19 2 2 2 2 10" xfId="20760" xr:uid="{00000000-0005-0000-0000-000018510000}"/>
    <cellStyle name="Linked Cell 19 2 2 2 2 10 2" xfId="20761" xr:uid="{00000000-0005-0000-0000-000019510000}"/>
    <cellStyle name="Linked Cell 19 2 2 2 2 10 2 2" xfId="20762" xr:uid="{00000000-0005-0000-0000-00001A510000}"/>
    <cellStyle name="Linked Cell 19 2 2 2 2 10 3" xfId="20763" xr:uid="{00000000-0005-0000-0000-00001B510000}"/>
    <cellStyle name="Linked Cell 19 2 2 2 2 11" xfId="20764" xr:uid="{00000000-0005-0000-0000-00001C510000}"/>
    <cellStyle name="Linked Cell 19 2 2 2 2 11 2" xfId="20765" xr:uid="{00000000-0005-0000-0000-00001D510000}"/>
    <cellStyle name="Linked Cell 19 2 2 2 2 12" xfId="20766" xr:uid="{00000000-0005-0000-0000-00001E510000}"/>
    <cellStyle name="Linked Cell 19 2 2 2 2 2" xfId="20767" xr:uid="{00000000-0005-0000-0000-00001F510000}"/>
    <cellStyle name="Linked Cell 19 2 2 2 2 2 2" xfId="20768" xr:uid="{00000000-0005-0000-0000-000020510000}"/>
    <cellStyle name="Linked Cell 19 2 2 2 2 2 2 2" xfId="20769" xr:uid="{00000000-0005-0000-0000-000021510000}"/>
    <cellStyle name="Linked Cell 19 2 2 2 2 2 3" xfId="20770" xr:uid="{00000000-0005-0000-0000-000022510000}"/>
    <cellStyle name="Linked Cell 19 2 2 2 2 3" xfId="20771" xr:uid="{00000000-0005-0000-0000-000023510000}"/>
    <cellStyle name="Linked Cell 19 2 2 2 2 3 2" xfId="20772" xr:uid="{00000000-0005-0000-0000-000024510000}"/>
    <cellStyle name="Linked Cell 19 2 2 2 2 3 2 2" xfId="20773" xr:uid="{00000000-0005-0000-0000-000025510000}"/>
    <cellStyle name="Linked Cell 19 2 2 2 2 3 3" xfId="20774" xr:uid="{00000000-0005-0000-0000-000026510000}"/>
    <cellStyle name="Linked Cell 19 2 2 2 2 4" xfId="20775" xr:uid="{00000000-0005-0000-0000-000027510000}"/>
    <cellStyle name="Linked Cell 19 2 2 2 2 4 2" xfId="20776" xr:uid="{00000000-0005-0000-0000-000028510000}"/>
    <cellStyle name="Linked Cell 19 2 2 2 2 4 2 2" xfId="20777" xr:uid="{00000000-0005-0000-0000-000029510000}"/>
    <cellStyle name="Linked Cell 19 2 2 2 2 4 3" xfId="20778" xr:uid="{00000000-0005-0000-0000-00002A510000}"/>
    <cellStyle name="Linked Cell 19 2 2 2 2 5" xfId="20779" xr:uid="{00000000-0005-0000-0000-00002B510000}"/>
    <cellStyle name="Linked Cell 19 2 2 2 2 5 2" xfId="20780" xr:uid="{00000000-0005-0000-0000-00002C510000}"/>
    <cellStyle name="Linked Cell 19 2 2 2 2 5 2 2" xfId="20781" xr:uid="{00000000-0005-0000-0000-00002D510000}"/>
    <cellStyle name="Linked Cell 19 2 2 2 2 5 3" xfId="20782" xr:uid="{00000000-0005-0000-0000-00002E510000}"/>
    <cellStyle name="Linked Cell 19 2 2 2 2 6" xfId="20783" xr:uid="{00000000-0005-0000-0000-00002F510000}"/>
    <cellStyle name="Linked Cell 19 2 2 2 2 6 2" xfId="20784" xr:uid="{00000000-0005-0000-0000-000030510000}"/>
    <cellStyle name="Linked Cell 19 2 2 2 2 6 2 2" xfId="20785" xr:uid="{00000000-0005-0000-0000-000031510000}"/>
    <cellStyle name="Linked Cell 19 2 2 2 2 6 3" xfId="20786" xr:uid="{00000000-0005-0000-0000-000032510000}"/>
    <cellStyle name="Linked Cell 19 2 2 2 2 7" xfId="20787" xr:uid="{00000000-0005-0000-0000-000033510000}"/>
    <cellStyle name="Linked Cell 19 2 2 2 2 7 2" xfId="20788" xr:uid="{00000000-0005-0000-0000-000034510000}"/>
    <cellStyle name="Linked Cell 19 2 2 2 2 7 2 2" xfId="20789" xr:uid="{00000000-0005-0000-0000-000035510000}"/>
    <cellStyle name="Linked Cell 19 2 2 2 2 7 3" xfId="20790" xr:uid="{00000000-0005-0000-0000-000036510000}"/>
    <cellStyle name="Linked Cell 19 2 2 2 2 8" xfId="20791" xr:uid="{00000000-0005-0000-0000-000037510000}"/>
    <cellStyle name="Linked Cell 19 2 2 2 2 8 2" xfId="20792" xr:uid="{00000000-0005-0000-0000-000038510000}"/>
    <cellStyle name="Linked Cell 19 2 2 2 2 8 2 2" xfId="20793" xr:uid="{00000000-0005-0000-0000-000039510000}"/>
    <cellStyle name="Linked Cell 19 2 2 2 2 8 3" xfId="20794" xr:uid="{00000000-0005-0000-0000-00003A510000}"/>
    <cellStyle name="Linked Cell 19 2 2 2 2 9" xfId="20795" xr:uid="{00000000-0005-0000-0000-00003B510000}"/>
    <cellStyle name="Linked Cell 19 2 2 2 2 9 2" xfId="20796" xr:uid="{00000000-0005-0000-0000-00003C510000}"/>
    <cellStyle name="Linked Cell 19 2 2 2 2 9 2 2" xfId="20797" xr:uid="{00000000-0005-0000-0000-00003D510000}"/>
    <cellStyle name="Linked Cell 19 2 2 2 2 9 3" xfId="20798" xr:uid="{00000000-0005-0000-0000-00003E510000}"/>
    <cellStyle name="Linked Cell 19 2 2 2 3" xfId="20799" xr:uid="{00000000-0005-0000-0000-00003F510000}"/>
    <cellStyle name="Linked Cell 19 2 2 2 3 10" xfId="20800" xr:uid="{00000000-0005-0000-0000-000040510000}"/>
    <cellStyle name="Linked Cell 19 2 2 2 3 10 2" xfId="20801" xr:uid="{00000000-0005-0000-0000-000041510000}"/>
    <cellStyle name="Linked Cell 19 2 2 2 3 11" xfId="20802" xr:uid="{00000000-0005-0000-0000-000042510000}"/>
    <cellStyle name="Linked Cell 19 2 2 2 3 2" xfId="20803" xr:uid="{00000000-0005-0000-0000-000043510000}"/>
    <cellStyle name="Linked Cell 19 2 2 2 3 2 2" xfId="20804" xr:uid="{00000000-0005-0000-0000-000044510000}"/>
    <cellStyle name="Linked Cell 19 2 2 2 3 2 2 2" xfId="20805" xr:uid="{00000000-0005-0000-0000-000045510000}"/>
    <cellStyle name="Linked Cell 19 2 2 2 3 2 3" xfId="20806" xr:uid="{00000000-0005-0000-0000-000046510000}"/>
    <cellStyle name="Linked Cell 19 2 2 2 3 3" xfId="20807" xr:uid="{00000000-0005-0000-0000-000047510000}"/>
    <cellStyle name="Linked Cell 19 2 2 2 3 3 2" xfId="20808" xr:uid="{00000000-0005-0000-0000-000048510000}"/>
    <cellStyle name="Linked Cell 19 2 2 2 3 3 2 2" xfId="20809" xr:uid="{00000000-0005-0000-0000-000049510000}"/>
    <cellStyle name="Linked Cell 19 2 2 2 3 3 3" xfId="20810" xr:uid="{00000000-0005-0000-0000-00004A510000}"/>
    <cellStyle name="Linked Cell 19 2 2 2 3 4" xfId="20811" xr:uid="{00000000-0005-0000-0000-00004B510000}"/>
    <cellStyle name="Linked Cell 19 2 2 2 3 4 2" xfId="20812" xr:uid="{00000000-0005-0000-0000-00004C510000}"/>
    <cellStyle name="Linked Cell 19 2 2 2 3 4 2 2" xfId="20813" xr:uid="{00000000-0005-0000-0000-00004D510000}"/>
    <cellStyle name="Linked Cell 19 2 2 2 3 4 3" xfId="20814" xr:uid="{00000000-0005-0000-0000-00004E510000}"/>
    <cellStyle name="Linked Cell 19 2 2 2 3 5" xfId="20815" xr:uid="{00000000-0005-0000-0000-00004F510000}"/>
    <cellStyle name="Linked Cell 19 2 2 2 3 5 2" xfId="20816" xr:uid="{00000000-0005-0000-0000-000050510000}"/>
    <cellStyle name="Linked Cell 19 2 2 2 3 5 2 2" xfId="20817" xr:uid="{00000000-0005-0000-0000-000051510000}"/>
    <cellStyle name="Linked Cell 19 2 2 2 3 5 3" xfId="20818" xr:uid="{00000000-0005-0000-0000-000052510000}"/>
    <cellStyle name="Linked Cell 19 2 2 2 3 6" xfId="20819" xr:uid="{00000000-0005-0000-0000-000053510000}"/>
    <cellStyle name="Linked Cell 19 2 2 2 3 6 2" xfId="20820" xr:uid="{00000000-0005-0000-0000-000054510000}"/>
    <cellStyle name="Linked Cell 19 2 2 2 3 6 2 2" xfId="20821" xr:uid="{00000000-0005-0000-0000-000055510000}"/>
    <cellStyle name="Linked Cell 19 2 2 2 3 6 3" xfId="20822" xr:uid="{00000000-0005-0000-0000-000056510000}"/>
    <cellStyle name="Linked Cell 19 2 2 2 3 7" xfId="20823" xr:uid="{00000000-0005-0000-0000-000057510000}"/>
    <cellStyle name="Linked Cell 19 2 2 2 3 7 2" xfId="20824" xr:uid="{00000000-0005-0000-0000-000058510000}"/>
    <cellStyle name="Linked Cell 19 2 2 2 3 7 2 2" xfId="20825" xr:uid="{00000000-0005-0000-0000-000059510000}"/>
    <cellStyle name="Linked Cell 19 2 2 2 3 7 3" xfId="20826" xr:uid="{00000000-0005-0000-0000-00005A510000}"/>
    <cellStyle name="Linked Cell 19 2 2 2 3 8" xfId="20827" xr:uid="{00000000-0005-0000-0000-00005B510000}"/>
    <cellStyle name="Linked Cell 19 2 2 2 3 8 2" xfId="20828" xr:uid="{00000000-0005-0000-0000-00005C510000}"/>
    <cellStyle name="Linked Cell 19 2 2 2 3 8 2 2" xfId="20829" xr:uid="{00000000-0005-0000-0000-00005D510000}"/>
    <cellStyle name="Linked Cell 19 2 2 2 3 8 3" xfId="20830" xr:uid="{00000000-0005-0000-0000-00005E510000}"/>
    <cellStyle name="Linked Cell 19 2 2 2 3 9" xfId="20831" xr:uid="{00000000-0005-0000-0000-00005F510000}"/>
    <cellStyle name="Linked Cell 19 2 2 2 3 9 2" xfId="20832" xr:uid="{00000000-0005-0000-0000-000060510000}"/>
    <cellStyle name="Linked Cell 19 2 2 2 3 9 2 2" xfId="20833" xr:uid="{00000000-0005-0000-0000-000061510000}"/>
    <cellStyle name="Linked Cell 19 2 2 2 3 9 3" xfId="20834" xr:uid="{00000000-0005-0000-0000-000062510000}"/>
    <cellStyle name="Linked Cell 19 2 2 2 4" xfId="20835" xr:uid="{00000000-0005-0000-0000-000063510000}"/>
    <cellStyle name="Linked Cell 19 2 2 2 4 2" xfId="20836" xr:uid="{00000000-0005-0000-0000-000064510000}"/>
    <cellStyle name="Linked Cell 19 2 2 2 4 2 2" xfId="20837" xr:uid="{00000000-0005-0000-0000-000065510000}"/>
    <cellStyle name="Linked Cell 19 2 2 2 4 3" xfId="20838" xr:uid="{00000000-0005-0000-0000-000066510000}"/>
    <cellStyle name="Linked Cell 19 2 2 2 5" xfId="20839" xr:uid="{00000000-0005-0000-0000-000067510000}"/>
    <cellStyle name="Linked Cell 19 2 2 2 5 2" xfId="20840" xr:uid="{00000000-0005-0000-0000-000068510000}"/>
    <cellStyle name="Linked Cell 19 2 2 2 5 2 2" xfId="20841" xr:uid="{00000000-0005-0000-0000-000069510000}"/>
    <cellStyle name="Linked Cell 19 2 2 2 5 3" xfId="20842" xr:uid="{00000000-0005-0000-0000-00006A510000}"/>
    <cellStyle name="Linked Cell 19 2 2 2 6" xfId="20843" xr:uid="{00000000-0005-0000-0000-00006B510000}"/>
    <cellStyle name="Linked Cell 19 2 2 2 6 2" xfId="20844" xr:uid="{00000000-0005-0000-0000-00006C510000}"/>
    <cellStyle name="Linked Cell 19 2 2 2 6 2 2" xfId="20845" xr:uid="{00000000-0005-0000-0000-00006D510000}"/>
    <cellStyle name="Linked Cell 19 2 2 2 6 3" xfId="20846" xr:uid="{00000000-0005-0000-0000-00006E510000}"/>
    <cellStyle name="Linked Cell 19 2 2 2 7" xfId="20847" xr:uid="{00000000-0005-0000-0000-00006F510000}"/>
    <cellStyle name="Linked Cell 19 2 2 2 7 2" xfId="20848" xr:uid="{00000000-0005-0000-0000-000070510000}"/>
    <cellStyle name="Linked Cell 19 2 2 2 7 2 2" xfId="20849" xr:uid="{00000000-0005-0000-0000-000071510000}"/>
    <cellStyle name="Linked Cell 19 2 2 2 7 3" xfId="20850" xr:uid="{00000000-0005-0000-0000-000072510000}"/>
    <cellStyle name="Linked Cell 19 2 2 2 8" xfId="20851" xr:uid="{00000000-0005-0000-0000-000073510000}"/>
    <cellStyle name="Linked Cell 19 2 2 2 8 2" xfId="20852" xr:uid="{00000000-0005-0000-0000-000074510000}"/>
    <cellStyle name="Linked Cell 19 2 2 2 8 2 2" xfId="20853" xr:uid="{00000000-0005-0000-0000-000075510000}"/>
    <cellStyle name="Linked Cell 19 2 2 2 8 3" xfId="20854" xr:uid="{00000000-0005-0000-0000-000076510000}"/>
    <cellStyle name="Linked Cell 19 2 2 2 9" xfId="20855" xr:uid="{00000000-0005-0000-0000-000077510000}"/>
    <cellStyle name="Linked Cell 19 2 2 2 9 2" xfId="20856" xr:uid="{00000000-0005-0000-0000-000078510000}"/>
    <cellStyle name="Linked Cell 19 2 2 2 9 2 2" xfId="20857" xr:uid="{00000000-0005-0000-0000-000079510000}"/>
    <cellStyle name="Linked Cell 19 2 2 2 9 3" xfId="20858" xr:uid="{00000000-0005-0000-0000-00007A510000}"/>
    <cellStyle name="Linked Cell 19 2 2 3" xfId="20859" xr:uid="{00000000-0005-0000-0000-00007B510000}"/>
    <cellStyle name="Linked Cell 19 2 2 3 10" xfId="20860" xr:uid="{00000000-0005-0000-0000-00007C510000}"/>
    <cellStyle name="Linked Cell 19 2 2 3 10 2" xfId="20861" xr:uid="{00000000-0005-0000-0000-00007D510000}"/>
    <cellStyle name="Linked Cell 19 2 2 3 10 2 2" xfId="20862" xr:uid="{00000000-0005-0000-0000-00007E510000}"/>
    <cellStyle name="Linked Cell 19 2 2 3 10 3" xfId="20863" xr:uid="{00000000-0005-0000-0000-00007F510000}"/>
    <cellStyle name="Linked Cell 19 2 2 3 11" xfId="20864" xr:uid="{00000000-0005-0000-0000-000080510000}"/>
    <cellStyle name="Linked Cell 19 2 2 3 11 2" xfId="20865" xr:uid="{00000000-0005-0000-0000-000081510000}"/>
    <cellStyle name="Linked Cell 19 2 2 3 12" xfId="20866" xr:uid="{00000000-0005-0000-0000-000082510000}"/>
    <cellStyle name="Linked Cell 19 2 2 3 2" xfId="20867" xr:uid="{00000000-0005-0000-0000-000083510000}"/>
    <cellStyle name="Linked Cell 19 2 2 3 2 10" xfId="20868" xr:uid="{00000000-0005-0000-0000-000084510000}"/>
    <cellStyle name="Linked Cell 19 2 2 3 2 10 2" xfId="20869" xr:uid="{00000000-0005-0000-0000-000085510000}"/>
    <cellStyle name="Linked Cell 19 2 2 3 2 11" xfId="20870" xr:uid="{00000000-0005-0000-0000-000086510000}"/>
    <cellStyle name="Linked Cell 19 2 2 3 2 2" xfId="20871" xr:uid="{00000000-0005-0000-0000-000087510000}"/>
    <cellStyle name="Linked Cell 19 2 2 3 2 2 2" xfId="20872" xr:uid="{00000000-0005-0000-0000-000088510000}"/>
    <cellStyle name="Linked Cell 19 2 2 3 2 2 2 2" xfId="20873" xr:uid="{00000000-0005-0000-0000-000089510000}"/>
    <cellStyle name="Linked Cell 19 2 2 3 2 2 3" xfId="20874" xr:uid="{00000000-0005-0000-0000-00008A510000}"/>
    <cellStyle name="Linked Cell 19 2 2 3 2 3" xfId="20875" xr:uid="{00000000-0005-0000-0000-00008B510000}"/>
    <cellStyle name="Linked Cell 19 2 2 3 2 3 2" xfId="20876" xr:uid="{00000000-0005-0000-0000-00008C510000}"/>
    <cellStyle name="Linked Cell 19 2 2 3 2 3 2 2" xfId="20877" xr:uid="{00000000-0005-0000-0000-00008D510000}"/>
    <cellStyle name="Linked Cell 19 2 2 3 2 3 3" xfId="20878" xr:uid="{00000000-0005-0000-0000-00008E510000}"/>
    <cellStyle name="Linked Cell 19 2 2 3 2 4" xfId="20879" xr:uid="{00000000-0005-0000-0000-00008F510000}"/>
    <cellStyle name="Linked Cell 19 2 2 3 2 4 2" xfId="20880" xr:uid="{00000000-0005-0000-0000-000090510000}"/>
    <cellStyle name="Linked Cell 19 2 2 3 2 4 2 2" xfId="20881" xr:uid="{00000000-0005-0000-0000-000091510000}"/>
    <cellStyle name="Linked Cell 19 2 2 3 2 4 3" xfId="20882" xr:uid="{00000000-0005-0000-0000-000092510000}"/>
    <cellStyle name="Linked Cell 19 2 2 3 2 5" xfId="20883" xr:uid="{00000000-0005-0000-0000-000093510000}"/>
    <cellStyle name="Linked Cell 19 2 2 3 2 5 2" xfId="20884" xr:uid="{00000000-0005-0000-0000-000094510000}"/>
    <cellStyle name="Linked Cell 19 2 2 3 2 5 2 2" xfId="20885" xr:uid="{00000000-0005-0000-0000-000095510000}"/>
    <cellStyle name="Linked Cell 19 2 2 3 2 5 3" xfId="20886" xr:uid="{00000000-0005-0000-0000-000096510000}"/>
    <cellStyle name="Linked Cell 19 2 2 3 2 6" xfId="20887" xr:uid="{00000000-0005-0000-0000-000097510000}"/>
    <cellStyle name="Linked Cell 19 2 2 3 2 6 2" xfId="20888" xr:uid="{00000000-0005-0000-0000-000098510000}"/>
    <cellStyle name="Linked Cell 19 2 2 3 2 6 2 2" xfId="20889" xr:uid="{00000000-0005-0000-0000-000099510000}"/>
    <cellStyle name="Linked Cell 19 2 2 3 2 6 3" xfId="20890" xr:uid="{00000000-0005-0000-0000-00009A510000}"/>
    <cellStyle name="Linked Cell 19 2 2 3 2 7" xfId="20891" xr:uid="{00000000-0005-0000-0000-00009B510000}"/>
    <cellStyle name="Linked Cell 19 2 2 3 2 7 2" xfId="20892" xr:uid="{00000000-0005-0000-0000-00009C510000}"/>
    <cellStyle name="Linked Cell 19 2 2 3 2 7 2 2" xfId="20893" xr:uid="{00000000-0005-0000-0000-00009D510000}"/>
    <cellStyle name="Linked Cell 19 2 2 3 2 7 3" xfId="20894" xr:uid="{00000000-0005-0000-0000-00009E510000}"/>
    <cellStyle name="Linked Cell 19 2 2 3 2 8" xfId="20895" xr:uid="{00000000-0005-0000-0000-00009F510000}"/>
    <cellStyle name="Linked Cell 19 2 2 3 2 8 2" xfId="20896" xr:uid="{00000000-0005-0000-0000-0000A0510000}"/>
    <cellStyle name="Linked Cell 19 2 2 3 2 8 2 2" xfId="20897" xr:uid="{00000000-0005-0000-0000-0000A1510000}"/>
    <cellStyle name="Linked Cell 19 2 2 3 2 8 3" xfId="20898" xr:uid="{00000000-0005-0000-0000-0000A2510000}"/>
    <cellStyle name="Linked Cell 19 2 2 3 2 9" xfId="20899" xr:uid="{00000000-0005-0000-0000-0000A3510000}"/>
    <cellStyle name="Linked Cell 19 2 2 3 2 9 2" xfId="20900" xr:uid="{00000000-0005-0000-0000-0000A4510000}"/>
    <cellStyle name="Linked Cell 19 2 2 3 2 9 2 2" xfId="20901" xr:uid="{00000000-0005-0000-0000-0000A5510000}"/>
    <cellStyle name="Linked Cell 19 2 2 3 2 9 3" xfId="20902" xr:uid="{00000000-0005-0000-0000-0000A6510000}"/>
    <cellStyle name="Linked Cell 19 2 2 3 3" xfId="20903" xr:uid="{00000000-0005-0000-0000-0000A7510000}"/>
    <cellStyle name="Linked Cell 19 2 2 3 3 2" xfId="20904" xr:uid="{00000000-0005-0000-0000-0000A8510000}"/>
    <cellStyle name="Linked Cell 19 2 2 3 3 2 2" xfId="20905" xr:uid="{00000000-0005-0000-0000-0000A9510000}"/>
    <cellStyle name="Linked Cell 19 2 2 3 3 3" xfId="20906" xr:uid="{00000000-0005-0000-0000-0000AA510000}"/>
    <cellStyle name="Linked Cell 19 2 2 3 4" xfId="20907" xr:uid="{00000000-0005-0000-0000-0000AB510000}"/>
    <cellStyle name="Linked Cell 19 2 2 3 4 2" xfId="20908" xr:uid="{00000000-0005-0000-0000-0000AC510000}"/>
    <cellStyle name="Linked Cell 19 2 2 3 4 2 2" xfId="20909" xr:uid="{00000000-0005-0000-0000-0000AD510000}"/>
    <cellStyle name="Linked Cell 19 2 2 3 4 3" xfId="20910" xr:uid="{00000000-0005-0000-0000-0000AE510000}"/>
    <cellStyle name="Linked Cell 19 2 2 3 5" xfId="20911" xr:uid="{00000000-0005-0000-0000-0000AF510000}"/>
    <cellStyle name="Linked Cell 19 2 2 3 5 2" xfId="20912" xr:uid="{00000000-0005-0000-0000-0000B0510000}"/>
    <cellStyle name="Linked Cell 19 2 2 3 5 2 2" xfId="20913" xr:uid="{00000000-0005-0000-0000-0000B1510000}"/>
    <cellStyle name="Linked Cell 19 2 2 3 5 3" xfId="20914" xr:uid="{00000000-0005-0000-0000-0000B2510000}"/>
    <cellStyle name="Linked Cell 19 2 2 3 6" xfId="20915" xr:uid="{00000000-0005-0000-0000-0000B3510000}"/>
    <cellStyle name="Linked Cell 19 2 2 3 6 2" xfId="20916" xr:uid="{00000000-0005-0000-0000-0000B4510000}"/>
    <cellStyle name="Linked Cell 19 2 2 3 6 2 2" xfId="20917" xr:uid="{00000000-0005-0000-0000-0000B5510000}"/>
    <cellStyle name="Linked Cell 19 2 2 3 6 3" xfId="20918" xr:uid="{00000000-0005-0000-0000-0000B6510000}"/>
    <cellStyle name="Linked Cell 19 2 2 3 7" xfId="20919" xr:uid="{00000000-0005-0000-0000-0000B7510000}"/>
    <cellStyle name="Linked Cell 19 2 2 3 7 2" xfId="20920" xr:uid="{00000000-0005-0000-0000-0000B8510000}"/>
    <cellStyle name="Linked Cell 19 2 2 3 7 2 2" xfId="20921" xr:uid="{00000000-0005-0000-0000-0000B9510000}"/>
    <cellStyle name="Linked Cell 19 2 2 3 7 3" xfId="20922" xr:uid="{00000000-0005-0000-0000-0000BA510000}"/>
    <cellStyle name="Linked Cell 19 2 2 3 8" xfId="20923" xr:uid="{00000000-0005-0000-0000-0000BB510000}"/>
    <cellStyle name="Linked Cell 19 2 2 3 8 2" xfId="20924" xr:uid="{00000000-0005-0000-0000-0000BC510000}"/>
    <cellStyle name="Linked Cell 19 2 2 3 8 2 2" xfId="20925" xr:uid="{00000000-0005-0000-0000-0000BD510000}"/>
    <cellStyle name="Linked Cell 19 2 2 3 8 3" xfId="20926" xr:uid="{00000000-0005-0000-0000-0000BE510000}"/>
    <cellStyle name="Linked Cell 19 2 2 3 9" xfId="20927" xr:uid="{00000000-0005-0000-0000-0000BF510000}"/>
    <cellStyle name="Linked Cell 19 2 2 3 9 2" xfId="20928" xr:uid="{00000000-0005-0000-0000-0000C0510000}"/>
    <cellStyle name="Linked Cell 19 2 2 3 9 2 2" xfId="20929" xr:uid="{00000000-0005-0000-0000-0000C1510000}"/>
    <cellStyle name="Linked Cell 19 2 2 3 9 3" xfId="20930" xr:uid="{00000000-0005-0000-0000-0000C2510000}"/>
    <cellStyle name="Linked Cell 19 2 2 4" xfId="20931" xr:uid="{00000000-0005-0000-0000-0000C3510000}"/>
    <cellStyle name="Linked Cell 19 2 2 4 10" xfId="20932" xr:uid="{00000000-0005-0000-0000-0000C4510000}"/>
    <cellStyle name="Linked Cell 19 2 2 4 10 2" xfId="20933" xr:uid="{00000000-0005-0000-0000-0000C5510000}"/>
    <cellStyle name="Linked Cell 19 2 2 4 11" xfId="20934" xr:uid="{00000000-0005-0000-0000-0000C6510000}"/>
    <cellStyle name="Linked Cell 19 2 2 4 2" xfId="20935" xr:uid="{00000000-0005-0000-0000-0000C7510000}"/>
    <cellStyle name="Linked Cell 19 2 2 4 2 2" xfId="20936" xr:uid="{00000000-0005-0000-0000-0000C8510000}"/>
    <cellStyle name="Linked Cell 19 2 2 4 2 2 2" xfId="20937" xr:uid="{00000000-0005-0000-0000-0000C9510000}"/>
    <cellStyle name="Linked Cell 19 2 2 4 2 3" xfId="20938" xr:uid="{00000000-0005-0000-0000-0000CA510000}"/>
    <cellStyle name="Linked Cell 19 2 2 4 3" xfId="20939" xr:uid="{00000000-0005-0000-0000-0000CB510000}"/>
    <cellStyle name="Linked Cell 19 2 2 4 3 2" xfId="20940" xr:uid="{00000000-0005-0000-0000-0000CC510000}"/>
    <cellStyle name="Linked Cell 19 2 2 4 3 2 2" xfId="20941" xr:uid="{00000000-0005-0000-0000-0000CD510000}"/>
    <cellStyle name="Linked Cell 19 2 2 4 3 3" xfId="20942" xr:uid="{00000000-0005-0000-0000-0000CE510000}"/>
    <cellStyle name="Linked Cell 19 2 2 4 4" xfId="20943" xr:uid="{00000000-0005-0000-0000-0000CF510000}"/>
    <cellStyle name="Linked Cell 19 2 2 4 4 2" xfId="20944" xr:uid="{00000000-0005-0000-0000-0000D0510000}"/>
    <cellStyle name="Linked Cell 19 2 2 4 4 2 2" xfId="20945" xr:uid="{00000000-0005-0000-0000-0000D1510000}"/>
    <cellStyle name="Linked Cell 19 2 2 4 4 3" xfId="20946" xr:uid="{00000000-0005-0000-0000-0000D2510000}"/>
    <cellStyle name="Linked Cell 19 2 2 4 5" xfId="20947" xr:uid="{00000000-0005-0000-0000-0000D3510000}"/>
    <cellStyle name="Linked Cell 19 2 2 4 5 2" xfId="20948" xr:uid="{00000000-0005-0000-0000-0000D4510000}"/>
    <cellStyle name="Linked Cell 19 2 2 4 5 2 2" xfId="20949" xr:uid="{00000000-0005-0000-0000-0000D5510000}"/>
    <cellStyle name="Linked Cell 19 2 2 4 5 3" xfId="20950" xr:uid="{00000000-0005-0000-0000-0000D6510000}"/>
    <cellStyle name="Linked Cell 19 2 2 4 6" xfId="20951" xr:uid="{00000000-0005-0000-0000-0000D7510000}"/>
    <cellStyle name="Linked Cell 19 2 2 4 6 2" xfId="20952" xr:uid="{00000000-0005-0000-0000-0000D8510000}"/>
    <cellStyle name="Linked Cell 19 2 2 4 6 2 2" xfId="20953" xr:uid="{00000000-0005-0000-0000-0000D9510000}"/>
    <cellStyle name="Linked Cell 19 2 2 4 6 3" xfId="20954" xr:uid="{00000000-0005-0000-0000-0000DA510000}"/>
    <cellStyle name="Linked Cell 19 2 2 4 7" xfId="20955" xr:uid="{00000000-0005-0000-0000-0000DB510000}"/>
    <cellStyle name="Linked Cell 19 2 2 4 7 2" xfId="20956" xr:uid="{00000000-0005-0000-0000-0000DC510000}"/>
    <cellStyle name="Linked Cell 19 2 2 4 7 2 2" xfId="20957" xr:uid="{00000000-0005-0000-0000-0000DD510000}"/>
    <cellStyle name="Linked Cell 19 2 2 4 7 3" xfId="20958" xr:uid="{00000000-0005-0000-0000-0000DE510000}"/>
    <cellStyle name="Linked Cell 19 2 2 4 8" xfId="20959" xr:uid="{00000000-0005-0000-0000-0000DF510000}"/>
    <cellStyle name="Linked Cell 19 2 2 4 8 2" xfId="20960" xr:uid="{00000000-0005-0000-0000-0000E0510000}"/>
    <cellStyle name="Linked Cell 19 2 2 4 8 2 2" xfId="20961" xr:uid="{00000000-0005-0000-0000-0000E1510000}"/>
    <cellStyle name="Linked Cell 19 2 2 4 8 3" xfId="20962" xr:uid="{00000000-0005-0000-0000-0000E2510000}"/>
    <cellStyle name="Linked Cell 19 2 2 4 9" xfId="20963" xr:uid="{00000000-0005-0000-0000-0000E3510000}"/>
    <cellStyle name="Linked Cell 19 2 2 4 9 2" xfId="20964" xr:uid="{00000000-0005-0000-0000-0000E4510000}"/>
    <cellStyle name="Linked Cell 19 2 2 4 9 2 2" xfId="20965" xr:uid="{00000000-0005-0000-0000-0000E5510000}"/>
    <cellStyle name="Linked Cell 19 2 2 4 9 3" xfId="20966" xr:uid="{00000000-0005-0000-0000-0000E6510000}"/>
    <cellStyle name="Linked Cell 19 2 2 5" xfId="20967" xr:uid="{00000000-0005-0000-0000-0000E7510000}"/>
    <cellStyle name="Linked Cell 19 2 2 5 2" xfId="20968" xr:uid="{00000000-0005-0000-0000-0000E8510000}"/>
    <cellStyle name="Linked Cell 19 2 2 5 2 2" xfId="20969" xr:uid="{00000000-0005-0000-0000-0000E9510000}"/>
    <cellStyle name="Linked Cell 19 2 2 5 3" xfId="20970" xr:uid="{00000000-0005-0000-0000-0000EA510000}"/>
    <cellStyle name="Linked Cell 19 2 2 6" xfId="20971" xr:uid="{00000000-0005-0000-0000-0000EB510000}"/>
    <cellStyle name="Linked Cell 19 2 2 6 2" xfId="20972" xr:uid="{00000000-0005-0000-0000-0000EC510000}"/>
    <cellStyle name="Linked Cell 19 2 2 6 2 2" xfId="20973" xr:uid="{00000000-0005-0000-0000-0000ED510000}"/>
    <cellStyle name="Linked Cell 19 2 2 6 3" xfId="20974" xr:uid="{00000000-0005-0000-0000-0000EE510000}"/>
    <cellStyle name="Linked Cell 19 2 2 7" xfId="20975" xr:uid="{00000000-0005-0000-0000-0000EF510000}"/>
    <cellStyle name="Linked Cell 19 2 2 7 2" xfId="20976" xr:uid="{00000000-0005-0000-0000-0000F0510000}"/>
    <cellStyle name="Linked Cell 19 2 2 7 2 2" xfId="20977" xr:uid="{00000000-0005-0000-0000-0000F1510000}"/>
    <cellStyle name="Linked Cell 19 2 2 7 3" xfId="20978" xr:uid="{00000000-0005-0000-0000-0000F2510000}"/>
    <cellStyle name="Linked Cell 19 2 2 8" xfId="20979" xr:uid="{00000000-0005-0000-0000-0000F3510000}"/>
    <cellStyle name="Linked Cell 19 2 2 8 2" xfId="20980" xr:uid="{00000000-0005-0000-0000-0000F4510000}"/>
    <cellStyle name="Linked Cell 19 2 2 8 2 2" xfId="20981" xr:uid="{00000000-0005-0000-0000-0000F5510000}"/>
    <cellStyle name="Linked Cell 19 2 2 8 3" xfId="20982" xr:uid="{00000000-0005-0000-0000-0000F6510000}"/>
    <cellStyle name="Linked Cell 19 2 2 9" xfId="20983" xr:uid="{00000000-0005-0000-0000-0000F7510000}"/>
    <cellStyle name="Linked Cell 19 2 2 9 2" xfId="20984" xr:uid="{00000000-0005-0000-0000-0000F8510000}"/>
    <cellStyle name="Linked Cell 19 2 2 9 2 2" xfId="20985" xr:uid="{00000000-0005-0000-0000-0000F9510000}"/>
    <cellStyle name="Linked Cell 19 2 2 9 3" xfId="20986" xr:uid="{00000000-0005-0000-0000-0000FA510000}"/>
    <cellStyle name="Linked Cell 19 2 3" xfId="20987" xr:uid="{00000000-0005-0000-0000-0000FB510000}"/>
    <cellStyle name="Linked Cell 19 2 3 10" xfId="20988" xr:uid="{00000000-0005-0000-0000-0000FC510000}"/>
    <cellStyle name="Linked Cell 19 2 3 10 2" xfId="20989" xr:uid="{00000000-0005-0000-0000-0000FD510000}"/>
    <cellStyle name="Linked Cell 19 2 3 10 2 2" xfId="20990" xr:uid="{00000000-0005-0000-0000-0000FE510000}"/>
    <cellStyle name="Linked Cell 19 2 3 10 3" xfId="20991" xr:uid="{00000000-0005-0000-0000-0000FF510000}"/>
    <cellStyle name="Linked Cell 19 2 3 11" xfId="20992" xr:uid="{00000000-0005-0000-0000-000000520000}"/>
    <cellStyle name="Linked Cell 19 2 3 11 2" xfId="20993" xr:uid="{00000000-0005-0000-0000-000001520000}"/>
    <cellStyle name="Linked Cell 19 2 3 11 2 2" xfId="20994" xr:uid="{00000000-0005-0000-0000-000002520000}"/>
    <cellStyle name="Linked Cell 19 2 3 11 3" xfId="20995" xr:uid="{00000000-0005-0000-0000-000003520000}"/>
    <cellStyle name="Linked Cell 19 2 3 12" xfId="20996" xr:uid="{00000000-0005-0000-0000-000004520000}"/>
    <cellStyle name="Linked Cell 19 2 3 12 2" xfId="20997" xr:uid="{00000000-0005-0000-0000-000005520000}"/>
    <cellStyle name="Linked Cell 19 2 3 13" xfId="20998" xr:uid="{00000000-0005-0000-0000-000006520000}"/>
    <cellStyle name="Linked Cell 19 2 3 2" xfId="20999" xr:uid="{00000000-0005-0000-0000-000007520000}"/>
    <cellStyle name="Linked Cell 19 2 3 2 10" xfId="21000" xr:uid="{00000000-0005-0000-0000-000008520000}"/>
    <cellStyle name="Linked Cell 19 2 3 2 10 2" xfId="21001" xr:uid="{00000000-0005-0000-0000-000009520000}"/>
    <cellStyle name="Linked Cell 19 2 3 2 10 2 2" xfId="21002" xr:uid="{00000000-0005-0000-0000-00000A520000}"/>
    <cellStyle name="Linked Cell 19 2 3 2 10 3" xfId="21003" xr:uid="{00000000-0005-0000-0000-00000B520000}"/>
    <cellStyle name="Linked Cell 19 2 3 2 11" xfId="21004" xr:uid="{00000000-0005-0000-0000-00000C520000}"/>
    <cellStyle name="Linked Cell 19 2 3 2 11 2" xfId="21005" xr:uid="{00000000-0005-0000-0000-00000D520000}"/>
    <cellStyle name="Linked Cell 19 2 3 2 12" xfId="21006" xr:uid="{00000000-0005-0000-0000-00000E520000}"/>
    <cellStyle name="Linked Cell 19 2 3 2 2" xfId="21007" xr:uid="{00000000-0005-0000-0000-00000F520000}"/>
    <cellStyle name="Linked Cell 19 2 3 2 2 2" xfId="21008" xr:uid="{00000000-0005-0000-0000-000010520000}"/>
    <cellStyle name="Linked Cell 19 2 3 2 2 2 2" xfId="21009" xr:uid="{00000000-0005-0000-0000-000011520000}"/>
    <cellStyle name="Linked Cell 19 2 3 2 2 3" xfId="21010" xr:uid="{00000000-0005-0000-0000-000012520000}"/>
    <cellStyle name="Linked Cell 19 2 3 2 3" xfId="21011" xr:uid="{00000000-0005-0000-0000-000013520000}"/>
    <cellStyle name="Linked Cell 19 2 3 2 3 2" xfId="21012" xr:uid="{00000000-0005-0000-0000-000014520000}"/>
    <cellStyle name="Linked Cell 19 2 3 2 3 2 2" xfId="21013" xr:uid="{00000000-0005-0000-0000-000015520000}"/>
    <cellStyle name="Linked Cell 19 2 3 2 3 3" xfId="21014" xr:uid="{00000000-0005-0000-0000-000016520000}"/>
    <cellStyle name="Linked Cell 19 2 3 2 4" xfId="21015" xr:uid="{00000000-0005-0000-0000-000017520000}"/>
    <cellStyle name="Linked Cell 19 2 3 2 4 2" xfId="21016" xr:uid="{00000000-0005-0000-0000-000018520000}"/>
    <cellStyle name="Linked Cell 19 2 3 2 4 2 2" xfId="21017" xr:uid="{00000000-0005-0000-0000-000019520000}"/>
    <cellStyle name="Linked Cell 19 2 3 2 4 3" xfId="21018" xr:uid="{00000000-0005-0000-0000-00001A520000}"/>
    <cellStyle name="Linked Cell 19 2 3 2 5" xfId="21019" xr:uid="{00000000-0005-0000-0000-00001B520000}"/>
    <cellStyle name="Linked Cell 19 2 3 2 5 2" xfId="21020" xr:uid="{00000000-0005-0000-0000-00001C520000}"/>
    <cellStyle name="Linked Cell 19 2 3 2 5 2 2" xfId="21021" xr:uid="{00000000-0005-0000-0000-00001D520000}"/>
    <cellStyle name="Linked Cell 19 2 3 2 5 3" xfId="21022" xr:uid="{00000000-0005-0000-0000-00001E520000}"/>
    <cellStyle name="Linked Cell 19 2 3 2 6" xfId="21023" xr:uid="{00000000-0005-0000-0000-00001F520000}"/>
    <cellStyle name="Linked Cell 19 2 3 2 6 2" xfId="21024" xr:uid="{00000000-0005-0000-0000-000020520000}"/>
    <cellStyle name="Linked Cell 19 2 3 2 6 2 2" xfId="21025" xr:uid="{00000000-0005-0000-0000-000021520000}"/>
    <cellStyle name="Linked Cell 19 2 3 2 6 3" xfId="21026" xr:uid="{00000000-0005-0000-0000-000022520000}"/>
    <cellStyle name="Linked Cell 19 2 3 2 7" xfId="21027" xr:uid="{00000000-0005-0000-0000-000023520000}"/>
    <cellStyle name="Linked Cell 19 2 3 2 7 2" xfId="21028" xr:uid="{00000000-0005-0000-0000-000024520000}"/>
    <cellStyle name="Linked Cell 19 2 3 2 7 2 2" xfId="21029" xr:uid="{00000000-0005-0000-0000-000025520000}"/>
    <cellStyle name="Linked Cell 19 2 3 2 7 3" xfId="21030" xr:uid="{00000000-0005-0000-0000-000026520000}"/>
    <cellStyle name="Linked Cell 19 2 3 2 8" xfId="21031" xr:uid="{00000000-0005-0000-0000-000027520000}"/>
    <cellStyle name="Linked Cell 19 2 3 2 8 2" xfId="21032" xr:uid="{00000000-0005-0000-0000-000028520000}"/>
    <cellStyle name="Linked Cell 19 2 3 2 8 2 2" xfId="21033" xr:uid="{00000000-0005-0000-0000-000029520000}"/>
    <cellStyle name="Linked Cell 19 2 3 2 8 3" xfId="21034" xr:uid="{00000000-0005-0000-0000-00002A520000}"/>
    <cellStyle name="Linked Cell 19 2 3 2 9" xfId="21035" xr:uid="{00000000-0005-0000-0000-00002B520000}"/>
    <cellStyle name="Linked Cell 19 2 3 2 9 2" xfId="21036" xr:uid="{00000000-0005-0000-0000-00002C520000}"/>
    <cellStyle name="Linked Cell 19 2 3 2 9 2 2" xfId="21037" xr:uid="{00000000-0005-0000-0000-00002D520000}"/>
    <cellStyle name="Linked Cell 19 2 3 2 9 3" xfId="21038" xr:uid="{00000000-0005-0000-0000-00002E520000}"/>
    <cellStyle name="Linked Cell 19 2 3 3" xfId="21039" xr:uid="{00000000-0005-0000-0000-00002F520000}"/>
    <cellStyle name="Linked Cell 19 2 3 3 10" xfId="21040" xr:uid="{00000000-0005-0000-0000-000030520000}"/>
    <cellStyle name="Linked Cell 19 2 3 3 10 2" xfId="21041" xr:uid="{00000000-0005-0000-0000-000031520000}"/>
    <cellStyle name="Linked Cell 19 2 3 3 11" xfId="21042" xr:uid="{00000000-0005-0000-0000-000032520000}"/>
    <cellStyle name="Linked Cell 19 2 3 3 2" xfId="21043" xr:uid="{00000000-0005-0000-0000-000033520000}"/>
    <cellStyle name="Linked Cell 19 2 3 3 2 2" xfId="21044" xr:uid="{00000000-0005-0000-0000-000034520000}"/>
    <cellStyle name="Linked Cell 19 2 3 3 2 2 2" xfId="21045" xr:uid="{00000000-0005-0000-0000-000035520000}"/>
    <cellStyle name="Linked Cell 19 2 3 3 2 3" xfId="21046" xr:uid="{00000000-0005-0000-0000-000036520000}"/>
    <cellStyle name="Linked Cell 19 2 3 3 3" xfId="21047" xr:uid="{00000000-0005-0000-0000-000037520000}"/>
    <cellStyle name="Linked Cell 19 2 3 3 3 2" xfId="21048" xr:uid="{00000000-0005-0000-0000-000038520000}"/>
    <cellStyle name="Linked Cell 19 2 3 3 3 2 2" xfId="21049" xr:uid="{00000000-0005-0000-0000-000039520000}"/>
    <cellStyle name="Linked Cell 19 2 3 3 3 3" xfId="21050" xr:uid="{00000000-0005-0000-0000-00003A520000}"/>
    <cellStyle name="Linked Cell 19 2 3 3 4" xfId="21051" xr:uid="{00000000-0005-0000-0000-00003B520000}"/>
    <cellStyle name="Linked Cell 19 2 3 3 4 2" xfId="21052" xr:uid="{00000000-0005-0000-0000-00003C520000}"/>
    <cellStyle name="Linked Cell 19 2 3 3 4 2 2" xfId="21053" xr:uid="{00000000-0005-0000-0000-00003D520000}"/>
    <cellStyle name="Linked Cell 19 2 3 3 4 3" xfId="21054" xr:uid="{00000000-0005-0000-0000-00003E520000}"/>
    <cellStyle name="Linked Cell 19 2 3 3 5" xfId="21055" xr:uid="{00000000-0005-0000-0000-00003F520000}"/>
    <cellStyle name="Linked Cell 19 2 3 3 5 2" xfId="21056" xr:uid="{00000000-0005-0000-0000-000040520000}"/>
    <cellStyle name="Linked Cell 19 2 3 3 5 2 2" xfId="21057" xr:uid="{00000000-0005-0000-0000-000041520000}"/>
    <cellStyle name="Linked Cell 19 2 3 3 5 3" xfId="21058" xr:uid="{00000000-0005-0000-0000-000042520000}"/>
    <cellStyle name="Linked Cell 19 2 3 3 6" xfId="21059" xr:uid="{00000000-0005-0000-0000-000043520000}"/>
    <cellStyle name="Linked Cell 19 2 3 3 6 2" xfId="21060" xr:uid="{00000000-0005-0000-0000-000044520000}"/>
    <cellStyle name="Linked Cell 19 2 3 3 6 2 2" xfId="21061" xr:uid="{00000000-0005-0000-0000-000045520000}"/>
    <cellStyle name="Linked Cell 19 2 3 3 6 3" xfId="21062" xr:uid="{00000000-0005-0000-0000-000046520000}"/>
    <cellStyle name="Linked Cell 19 2 3 3 7" xfId="21063" xr:uid="{00000000-0005-0000-0000-000047520000}"/>
    <cellStyle name="Linked Cell 19 2 3 3 7 2" xfId="21064" xr:uid="{00000000-0005-0000-0000-000048520000}"/>
    <cellStyle name="Linked Cell 19 2 3 3 7 2 2" xfId="21065" xr:uid="{00000000-0005-0000-0000-000049520000}"/>
    <cellStyle name="Linked Cell 19 2 3 3 7 3" xfId="21066" xr:uid="{00000000-0005-0000-0000-00004A520000}"/>
    <cellStyle name="Linked Cell 19 2 3 3 8" xfId="21067" xr:uid="{00000000-0005-0000-0000-00004B520000}"/>
    <cellStyle name="Linked Cell 19 2 3 3 8 2" xfId="21068" xr:uid="{00000000-0005-0000-0000-00004C520000}"/>
    <cellStyle name="Linked Cell 19 2 3 3 8 2 2" xfId="21069" xr:uid="{00000000-0005-0000-0000-00004D520000}"/>
    <cellStyle name="Linked Cell 19 2 3 3 8 3" xfId="21070" xr:uid="{00000000-0005-0000-0000-00004E520000}"/>
    <cellStyle name="Linked Cell 19 2 3 3 9" xfId="21071" xr:uid="{00000000-0005-0000-0000-00004F520000}"/>
    <cellStyle name="Linked Cell 19 2 3 3 9 2" xfId="21072" xr:uid="{00000000-0005-0000-0000-000050520000}"/>
    <cellStyle name="Linked Cell 19 2 3 3 9 2 2" xfId="21073" xr:uid="{00000000-0005-0000-0000-000051520000}"/>
    <cellStyle name="Linked Cell 19 2 3 3 9 3" xfId="21074" xr:uid="{00000000-0005-0000-0000-000052520000}"/>
    <cellStyle name="Linked Cell 19 2 3 4" xfId="21075" xr:uid="{00000000-0005-0000-0000-000053520000}"/>
    <cellStyle name="Linked Cell 19 2 3 4 2" xfId="21076" xr:uid="{00000000-0005-0000-0000-000054520000}"/>
    <cellStyle name="Linked Cell 19 2 3 4 2 2" xfId="21077" xr:uid="{00000000-0005-0000-0000-000055520000}"/>
    <cellStyle name="Linked Cell 19 2 3 4 3" xfId="21078" xr:uid="{00000000-0005-0000-0000-000056520000}"/>
    <cellStyle name="Linked Cell 19 2 3 5" xfId="21079" xr:uid="{00000000-0005-0000-0000-000057520000}"/>
    <cellStyle name="Linked Cell 19 2 3 5 2" xfId="21080" xr:uid="{00000000-0005-0000-0000-000058520000}"/>
    <cellStyle name="Linked Cell 19 2 3 5 2 2" xfId="21081" xr:uid="{00000000-0005-0000-0000-000059520000}"/>
    <cellStyle name="Linked Cell 19 2 3 5 3" xfId="21082" xr:uid="{00000000-0005-0000-0000-00005A520000}"/>
    <cellStyle name="Linked Cell 19 2 3 6" xfId="21083" xr:uid="{00000000-0005-0000-0000-00005B520000}"/>
    <cellStyle name="Linked Cell 19 2 3 6 2" xfId="21084" xr:uid="{00000000-0005-0000-0000-00005C520000}"/>
    <cellStyle name="Linked Cell 19 2 3 6 2 2" xfId="21085" xr:uid="{00000000-0005-0000-0000-00005D520000}"/>
    <cellStyle name="Linked Cell 19 2 3 6 3" xfId="21086" xr:uid="{00000000-0005-0000-0000-00005E520000}"/>
    <cellStyle name="Linked Cell 19 2 3 7" xfId="21087" xr:uid="{00000000-0005-0000-0000-00005F520000}"/>
    <cellStyle name="Linked Cell 19 2 3 7 2" xfId="21088" xr:uid="{00000000-0005-0000-0000-000060520000}"/>
    <cellStyle name="Linked Cell 19 2 3 7 2 2" xfId="21089" xr:uid="{00000000-0005-0000-0000-000061520000}"/>
    <cellStyle name="Linked Cell 19 2 3 7 3" xfId="21090" xr:uid="{00000000-0005-0000-0000-000062520000}"/>
    <cellStyle name="Linked Cell 19 2 3 8" xfId="21091" xr:uid="{00000000-0005-0000-0000-000063520000}"/>
    <cellStyle name="Linked Cell 19 2 3 8 2" xfId="21092" xr:uid="{00000000-0005-0000-0000-000064520000}"/>
    <cellStyle name="Linked Cell 19 2 3 8 2 2" xfId="21093" xr:uid="{00000000-0005-0000-0000-000065520000}"/>
    <cellStyle name="Linked Cell 19 2 3 8 3" xfId="21094" xr:uid="{00000000-0005-0000-0000-000066520000}"/>
    <cellStyle name="Linked Cell 19 2 3 9" xfId="21095" xr:uid="{00000000-0005-0000-0000-000067520000}"/>
    <cellStyle name="Linked Cell 19 2 3 9 2" xfId="21096" xr:uid="{00000000-0005-0000-0000-000068520000}"/>
    <cellStyle name="Linked Cell 19 2 3 9 2 2" xfId="21097" xr:uid="{00000000-0005-0000-0000-000069520000}"/>
    <cellStyle name="Linked Cell 19 2 3 9 3" xfId="21098" xr:uid="{00000000-0005-0000-0000-00006A520000}"/>
    <cellStyle name="Linked Cell 19 2 4" xfId="21099" xr:uid="{00000000-0005-0000-0000-00006B520000}"/>
    <cellStyle name="Linked Cell 19 2 4 10" xfId="21100" xr:uid="{00000000-0005-0000-0000-00006C520000}"/>
    <cellStyle name="Linked Cell 19 2 4 10 2" xfId="21101" xr:uid="{00000000-0005-0000-0000-00006D520000}"/>
    <cellStyle name="Linked Cell 19 2 4 10 2 2" xfId="21102" xr:uid="{00000000-0005-0000-0000-00006E520000}"/>
    <cellStyle name="Linked Cell 19 2 4 10 3" xfId="21103" xr:uid="{00000000-0005-0000-0000-00006F520000}"/>
    <cellStyle name="Linked Cell 19 2 4 11" xfId="21104" xr:uid="{00000000-0005-0000-0000-000070520000}"/>
    <cellStyle name="Linked Cell 19 2 4 11 2" xfId="21105" xr:uid="{00000000-0005-0000-0000-000071520000}"/>
    <cellStyle name="Linked Cell 19 2 4 12" xfId="21106" xr:uid="{00000000-0005-0000-0000-000072520000}"/>
    <cellStyle name="Linked Cell 19 2 4 2" xfId="21107" xr:uid="{00000000-0005-0000-0000-000073520000}"/>
    <cellStyle name="Linked Cell 19 2 4 2 10" xfId="21108" xr:uid="{00000000-0005-0000-0000-000074520000}"/>
    <cellStyle name="Linked Cell 19 2 4 2 10 2" xfId="21109" xr:uid="{00000000-0005-0000-0000-000075520000}"/>
    <cellStyle name="Linked Cell 19 2 4 2 11" xfId="21110" xr:uid="{00000000-0005-0000-0000-000076520000}"/>
    <cellStyle name="Linked Cell 19 2 4 2 2" xfId="21111" xr:uid="{00000000-0005-0000-0000-000077520000}"/>
    <cellStyle name="Linked Cell 19 2 4 2 2 2" xfId="21112" xr:uid="{00000000-0005-0000-0000-000078520000}"/>
    <cellStyle name="Linked Cell 19 2 4 2 2 2 2" xfId="21113" xr:uid="{00000000-0005-0000-0000-000079520000}"/>
    <cellStyle name="Linked Cell 19 2 4 2 2 3" xfId="21114" xr:uid="{00000000-0005-0000-0000-00007A520000}"/>
    <cellStyle name="Linked Cell 19 2 4 2 3" xfId="21115" xr:uid="{00000000-0005-0000-0000-00007B520000}"/>
    <cellStyle name="Linked Cell 19 2 4 2 3 2" xfId="21116" xr:uid="{00000000-0005-0000-0000-00007C520000}"/>
    <cellStyle name="Linked Cell 19 2 4 2 3 2 2" xfId="21117" xr:uid="{00000000-0005-0000-0000-00007D520000}"/>
    <cellStyle name="Linked Cell 19 2 4 2 3 3" xfId="21118" xr:uid="{00000000-0005-0000-0000-00007E520000}"/>
    <cellStyle name="Linked Cell 19 2 4 2 4" xfId="21119" xr:uid="{00000000-0005-0000-0000-00007F520000}"/>
    <cellStyle name="Linked Cell 19 2 4 2 4 2" xfId="21120" xr:uid="{00000000-0005-0000-0000-000080520000}"/>
    <cellStyle name="Linked Cell 19 2 4 2 4 2 2" xfId="21121" xr:uid="{00000000-0005-0000-0000-000081520000}"/>
    <cellStyle name="Linked Cell 19 2 4 2 4 3" xfId="21122" xr:uid="{00000000-0005-0000-0000-000082520000}"/>
    <cellStyle name="Linked Cell 19 2 4 2 5" xfId="21123" xr:uid="{00000000-0005-0000-0000-000083520000}"/>
    <cellStyle name="Linked Cell 19 2 4 2 5 2" xfId="21124" xr:uid="{00000000-0005-0000-0000-000084520000}"/>
    <cellStyle name="Linked Cell 19 2 4 2 5 2 2" xfId="21125" xr:uid="{00000000-0005-0000-0000-000085520000}"/>
    <cellStyle name="Linked Cell 19 2 4 2 5 3" xfId="21126" xr:uid="{00000000-0005-0000-0000-000086520000}"/>
    <cellStyle name="Linked Cell 19 2 4 2 6" xfId="21127" xr:uid="{00000000-0005-0000-0000-000087520000}"/>
    <cellStyle name="Linked Cell 19 2 4 2 6 2" xfId="21128" xr:uid="{00000000-0005-0000-0000-000088520000}"/>
    <cellStyle name="Linked Cell 19 2 4 2 6 2 2" xfId="21129" xr:uid="{00000000-0005-0000-0000-000089520000}"/>
    <cellStyle name="Linked Cell 19 2 4 2 6 3" xfId="21130" xr:uid="{00000000-0005-0000-0000-00008A520000}"/>
    <cellStyle name="Linked Cell 19 2 4 2 7" xfId="21131" xr:uid="{00000000-0005-0000-0000-00008B520000}"/>
    <cellStyle name="Linked Cell 19 2 4 2 7 2" xfId="21132" xr:uid="{00000000-0005-0000-0000-00008C520000}"/>
    <cellStyle name="Linked Cell 19 2 4 2 7 2 2" xfId="21133" xr:uid="{00000000-0005-0000-0000-00008D520000}"/>
    <cellStyle name="Linked Cell 19 2 4 2 7 3" xfId="21134" xr:uid="{00000000-0005-0000-0000-00008E520000}"/>
    <cellStyle name="Linked Cell 19 2 4 2 8" xfId="21135" xr:uid="{00000000-0005-0000-0000-00008F520000}"/>
    <cellStyle name="Linked Cell 19 2 4 2 8 2" xfId="21136" xr:uid="{00000000-0005-0000-0000-000090520000}"/>
    <cellStyle name="Linked Cell 19 2 4 2 8 2 2" xfId="21137" xr:uid="{00000000-0005-0000-0000-000091520000}"/>
    <cellStyle name="Linked Cell 19 2 4 2 8 3" xfId="21138" xr:uid="{00000000-0005-0000-0000-000092520000}"/>
    <cellStyle name="Linked Cell 19 2 4 2 9" xfId="21139" xr:uid="{00000000-0005-0000-0000-000093520000}"/>
    <cellStyle name="Linked Cell 19 2 4 2 9 2" xfId="21140" xr:uid="{00000000-0005-0000-0000-000094520000}"/>
    <cellStyle name="Linked Cell 19 2 4 2 9 2 2" xfId="21141" xr:uid="{00000000-0005-0000-0000-000095520000}"/>
    <cellStyle name="Linked Cell 19 2 4 2 9 3" xfId="21142" xr:uid="{00000000-0005-0000-0000-000096520000}"/>
    <cellStyle name="Linked Cell 19 2 4 3" xfId="21143" xr:uid="{00000000-0005-0000-0000-000097520000}"/>
    <cellStyle name="Linked Cell 19 2 4 3 2" xfId="21144" xr:uid="{00000000-0005-0000-0000-000098520000}"/>
    <cellStyle name="Linked Cell 19 2 4 3 2 2" xfId="21145" xr:uid="{00000000-0005-0000-0000-000099520000}"/>
    <cellStyle name="Linked Cell 19 2 4 3 3" xfId="21146" xr:uid="{00000000-0005-0000-0000-00009A520000}"/>
    <cellStyle name="Linked Cell 19 2 4 4" xfId="21147" xr:uid="{00000000-0005-0000-0000-00009B520000}"/>
    <cellStyle name="Linked Cell 19 2 4 4 2" xfId="21148" xr:uid="{00000000-0005-0000-0000-00009C520000}"/>
    <cellStyle name="Linked Cell 19 2 4 4 2 2" xfId="21149" xr:uid="{00000000-0005-0000-0000-00009D520000}"/>
    <cellStyle name="Linked Cell 19 2 4 4 3" xfId="21150" xr:uid="{00000000-0005-0000-0000-00009E520000}"/>
    <cellStyle name="Linked Cell 19 2 4 5" xfId="21151" xr:uid="{00000000-0005-0000-0000-00009F520000}"/>
    <cellStyle name="Linked Cell 19 2 4 5 2" xfId="21152" xr:uid="{00000000-0005-0000-0000-0000A0520000}"/>
    <cellStyle name="Linked Cell 19 2 4 5 2 2" xfId="21153" xr:uid="{00000000-0005-0000-0000-0000A1520000}"/>
    <cellStyle name="Linked Cell 19 2 4 5 3" xfId="21154" xr:uid="{00000000-0005-0000-0000-0000A2520000}"/>
    <cellStyle name="Linked Cell 19 2 4 6" xfId="21155" xr:uid="{00000000-0005-0000-0000-0000A3520000}"/>
    <cellStyle name="Linked Cell 19 2 4 6 2" xfId="21156" xr:uid="{00000000-0005-0000-0000-0000A4520000}"/>
    <cellStyle name="Linked Cell 19 2 4 6 2 2" xfId="21157" xr:uid="{00000000-0005-0000-0000-0000A5520000}"/>
    <cellStyle name="Linked Cell 19 2 4 6 3" xfId="21158" xr:uid="{00000000-0005-0000-0000-0000A6520000}"/>
    <cellStyle name="Linked Cell 19 2 4 7" xfId="21159" xr:uid="{00000000-0005-0000-0000-0000A7520000}"/>
    <cellStyle name="Linked Cell 19 2 4 7 2" xfId="21160" xr:uid="{00000000-0005-0000-0000-0000A8520000}"/>
    <cellStyle name="Linked Cell 19 2 4 7 2 2" xfId="21161" xr:uid="{00000000-0005-0000-0000-0000A9520000}"/>
    <cellStyle name="Linked Cell 19 2 4 7 3" xfId="21162" xr:uid="{00000000-0005-0000-0000-0000AA520000}"/>
    <cellStyle name="Linked Cell 19 2 4 8" xfId="21163" xr:uid="{00000000-0005-0000-0000-0000AB520000}"/>
    <cellStyle name="Linked Cell 19 2 4 8 2" xfId="21164" xr:uid="{00000000-0005-0000-0000-0000AC520000}"/>
    <cellStyle name="Linked Cell 19 2 4 8 2 2" xfId="21165" xr:uid="{00000000-0005-0000-0000-0000AD520000}"/>
    <cellStyle name="Linked Cell 19 2 4 8 3" xfId="21166" xr:uid="{00000000-0005-0000-0000-0000AE520000}"/>
    <cellStyle name="Linked Cell 19 2 4 9" xfId="21167" xr:uid="{00000000-0005-0000-0000-0000AF520000}"/>
    <cellStyle name="Linked Cell 19 2 4 9 2" xfId="21168" xr:uid="{00000000-0005-0000-0000-0000B0520000}"/>
    <cellStyle name="Linked Cell 19 2 4 9 2 2" xfId="21169" xr:uid="{00000000-0005-0000-0000-0000B1520000}"/>
    <cellStyle name="Linked Cell 19 2 4 9 3" xfId="21170" xr:uid="{00000000-0005-0000-0000-0000B2520000}"/>
    <cellStyle name="Linked Cell 19 2 5" xfId="21171" xr:uid="{00000000-0005-0000-0000-0000B3520000}"/>
    <cellStyle name="Linked Cell 19 2 5 10" xfId="21172" xr:uid="{00000000-0005-0000-0000-0000B4520000}"/>
    <cellStyle name="Linked Cell 19 2 5 10 2" xfId="21173" xr:uid="{00000000-0005-0000-0000-0000B5520000}"/>
    <cellStyle name="Linked Cell 19 2 5 11" xfId="21174" xr:uid="{00000000-0005-0000-0000-0000B6520000}"/>
    <cellStyle name="Linked Cell 19 2 5 2" xfId="21175" xr:uid="{00000000-0005-0000-0000-0000B7520000}"/>
    <cellStyle name="Linked Cell 19 2 5 2 2" xfId="21176" xr:uid="{00000000-0005-0000-0000-0000B8520000}"/>
    <cellStyle name="Linked Cell 19 2 5 2 2 2" xfId="21177" xr:uid="{00000000-0005-0000-0000-0000B9520000}"/>
    <cellStyle name="Linked Cell 19 2 5 2 3" xfId="21178" xr:uid="{00000000-0005-0000-0000-0000BA520000}"/>
    <cellStyle name="Linked Cell 19 2 5 3" xfId="21179" xr:uid="{00000000-0005-0000-0000-0000BB520000}"/>
    <cellStyle name="Linked Cell 19 2 5 3 2" xfId="21180" xr:uid="{00000000-0005-0000-0000-0000BC520000}"/>
    <cellStyle name="Linked Cell 19 2 5 3 2 2" xfId="21181" xr:uid="{00000000-0005-0000-0000-0000BD520000}"/>
    <cellStyle name="Linked Cell 19 2 5 3 3" xfId="21182" xr:uid="{00000000-0005-0000-0000-0000BE520000}"/>
    <cellStyle name="Linked Cell 19 2 5 4" xfId="21183" xr:uid="{00000000-0005-0000-0000-0000BF520000}"/>
    <cellStyle name="Linked Cell 19 2 5 4 2" xfId="21184" xr:uid="{00000000-0005-0000-0000-0000C0520000}"/>
    <cellStyle name="Linked Cell 19 2 5 4 2 2" xfId="21185" xr:uid="{00000000-0005-0000-0000-0000C1520000}"/>
    <cellStyle name="Linked Cell 19 2 5 4 3" xfId="21186" xr:uid="{00000000-0005-0000-0000-0000C2520000}"/>
    <cellStyle name="Linked Cell 19 2 5 5" xfId="21187" xr:uid="{00000000-0005-0000-0000-0000C3520000}"/>
    <cellStyle name="Linked Cell 19 2 5 5 2" xfId="21188" xr:uid="{00000000-0005-0000-0000-0000C4520000}"/>
    <cellStyle name="Linked Cell 19 2 5 5 2 2" xfId="21189" xr:uid="{00000000-0005-0000-0000-0000C5520000}"/>
    <cellStyle name="Linked Cell 19 2 5 5 3" xfId="21190" xr:uid="{00000000-0005-0000-0000-0000C6520000}"/>
    <cellStyle name="Linked Cell 19 2 5 6" xfId="21191" xr:uid="{00000000-0005-0000-0000-0000C7520000}"/>
    <cellStyle name="Linked Cell 19 2 5 6 2" xfId="21192" xr:uid="{00000000-0005-0000-0000-0000C8520000}"/>
    <cellStyle name="Linked Cell 19 2 5 6 2 2" xfId="21193" xr:uid="{00000000-0005-0000-0000-0000C9520000}"/>
    <cellStyle name="Linked Cell 19 2 5 6 3" xfId="21194" xr:uid="{00000000-0005-0000-0000-0000CA520000}"/>
    <cellStyle name="Linked Cell 19 2 5 7" xfId="21195" xr:uid="{00000000-0005-0000-0000-0000CB520000}"/>
    <cellStyle name="Linked Cell 19 2 5 7 2" xfId="21196" xr:uid="{00000000-0005-0000-0000-0000CC520000}"/>
    <cellStyle name="Linked Cell 19 2 5 7 2 2" xfId="21197" xr:uid="{00000000-0005-0000-0000-0000CD520000}"/>
    <cellStyle name="Linked Cell 19 2 5 7 3" xfId="21198" xr:uid="{00000000-0005-0000-0000-0000CE520000}"/>
    <cellStyle name="Linked Cell 19 2 5 8" xfId="21199" xr:uid="{00000000-0005-0000-0000-0000CF520000}"/>
    <cellStyle name="Linked Cell 19 2 5 8 2" xfId="21200" xr:uid="{00000000-0005-0000-0000-0000D0520000}"/>
    <cellStyle name="Linked Cell 19 2 5 8 2 2" xfId="21201" xr:uid="{00000000-0005-0000-0000-0000D1520000}"/>
    <cellStyle name="Linked Cell 19 2 5 8 3" xfId="21202" xr:uid="{00000000-0005-0000-0000-0000D2520000}"/>
    <cellStyle name="Linked Cell 19 2 5 9" xfId="21203" xr:uid="{00000000-0005-0000-0000-0000D3520000}"/>
    <cellStyle name="Linked Cell 19 2 5 9 2" xfId="21204" xr:uid="{00000000-0005-0000-0000-0000D4520000}"/>
    <cellStyle name="Linked Cell 19 2 5 9 2 2" xfId="21205" xr:uid="{00000000-0005-0000-0000-0000D5520000}"/>
    <cellStyle name="Linked Cell 19 2 5 9 3" xfId="21206" xr:uid="{00000000-0005-0000-0000-0000D6520000}"/>
    <cellStyle name="Linked Cell 19 2 6" xfId="21207" xr:uid="{00000000-0005-0000-0000-0000D7520000}"/>
    <cellStyle name="Linked Cell 19 2 6 2" xfId="21208" xr:uid="{00000000-0005-0000-0000-0000D8520000}"/>
    <cellStyle name="Linked Cell 19 2 6 2 2" xfId="21209" xr:uid="{00000000-0005-0000-0000-0000D9520000}"/>
    <cellStyle name="Linked Cell 19 2 6 3" xfId="21210" xr:uid="{00000000-0005-0000-0000-0000DA520000}"/>
    <cellStyle name="Linked Cell 19 2 7" xfId="21211" xr:uid="{00000000-0005-0000-0000-0000DB520000}"/>
    <cellStyle name="Linked Cell 19 2 7 2" xfId="21212" xr:uid="{00000000-0005-0000-0000-0000DC520000}"/>
    <cellStyle name="Linked Cell 19 2 7 2 2" xfId="21213" xr:uid="{00000000-0005-0000-0000-0000DD520000}"/>
    <cellStyle name="Linked Cell 19 2 7 3" xfId="21214" xr:uid="{00000000-0005-0000-0000-0000DE520000}"/>
    <cellStyle name="Linked Cell 19 2 8" xfId="21215" xr:uid="{00000000-0005-0000-0000-0000DF520000}"/>
    <cellStyle name="Linked Cell 19 2 8 2" xfId="21216" xr:uid="{00000000-0005-0000-0000-0000E0520000}"/>
    <cellStyle name="Linked Cell 19 2 8 2 2" xfId="21217" xr:uid="{00000000-0005-0000-0000-0000E1520000}"/>
    <cellStyle name="Linked Cell 19 2 8 3" xfId="21218" xr:uid="{00000000-0005-0000-0000-0000E2520000}"/>
    <cellStyle name="Linked Cell 19 2 9" xfId="21219" xr:uid="{00000000-0005-0000-0000-0000E3520000}"/>
    <cellStyle name="Linked Cell 19 2 9 2" xfId="21220" xr:uid="{00000000-0005-0000-0000-0000E4520000}"/>
    <cellStyle name="Linked Cell 19 2 9 2 2" xfId="21221" xr:uid="{00000000-0005-0000-0000-0000E5520000}"/>
    <cellStyle name="Linked Cell 19 2 9 3" xfId="21222" xr:uid="{00000000-0005-0000-0000-0000E6520000}"/>
    <cellStyle name="Linked Cell 19 3" xfId="21223" xr:uid="{00000000-0005-0000-0000-0000E7520000}"/>
    <cellStyle name="Linked Cell 19 3 10" xfId="21224" xr:uid="{00000000-0005-0000-0000-0000E8520000}"/>
    <cellStyle name="Linked Cell 19 3 10 2" xfId="21225" xr:uid="{00000000-0005-0000-0000-0000E9520000}"/>
    <cellStyle name="Linked Cell 19 3 10 2 2" xfId="21226" xr:uid="{00000000-0005-0000-0000-0000EA520000}"/>
    <cellStyle name="Linked Cell 19 3 10 3" xfId="21227" xr:uid="{00000000-0005-0000-0000-0000EB520000}"/>
    <cellStyle name="Linked Cell 19 3 11" xfId="21228" xr:uid="{00000000-0005-0000-0000-0000EC520000}"/>
    <cellStyle name="Linked Cell 19 3 11 2" xfId="21229" xr:uid="{00000000-0005-0000-0000-0000ED520000}"/>
    <cellStyle name="Linked Cell 19 3 11 2 2" xfId="21230" xr:uid="{00000000-0005-0000-0000-0000EE520000}"/>
    <cellStyle name="Linked Cell 19 3 11 3" xfId="21231" xr:uid="{00000000-0005-0000-0000-0000EF520000}"/>
    <cellStyle name="Linked Cell 19 3 12" xfId="21232" xr:uid="{00000000-0005-0000-0000-0000F0520000}"/>
    <cellStyle name="Linked Cell 19 3 12 2" xfId="21233" xr:uid="{00000000-0005-0000-0000-0000F1520000}"/>
    <cellStyle name="Linked Cell 19 3 12 2 2" xfId="21234" xr:uid="{00000000-0005-0000-0000-0000F2520000}"/>
    <cellStyle name="Linked Cell 19 3 12 3" xfId="21235" xr:uid="{00000000-0005-0000-0000-0000F3520000}"/>
    <cellStyle name="Linked Cell 19 3 13" xfId="21236" xr:uid="{00000000-0005-0000-0000-0000F4520000}"/>
    <cellStyle name="Linked Cell 19 3 13 2" xfId="21237" xr:uid="{00000000-0005-0000-0000-0000F5520000}"/>
    <cellStyle name="Linked Cell 19 3 14" xfId="21238" xr:uid="{00000000-0005-0000-0000-0000F6520000}"/>
    <cellStyle name="Linked Cell 19 3 2" xfId="21239" xr:uid="{00000000-0005-0000-0000-0000F7520000}"/>
    <cellStyle name="Linked Cell 19 3 2 10" xfId="21240" xr:uid="{00000000-0005-0000-0000-0000F8520000}"/>
    <cellStyle name="Linked Cell 19 3 2 10 2" xfId="21241" xr:uid="{00000000-0005-0000-0000-0000F9520000}"/>
    <cellStyle name="Linked Cell 19 3 2 10 2 2" xfId="21242" xr:uid="{00000000-0005-0000-0000-0000FA520000}"/>
    <cellStyle name="Linked Cell 19 3 2 10 3" xfId="21243" xr:uid="{00000000-0005-0000-0000-0000FB520000}"/>
    <cellStyle name="Linked Cell 19 3 2 11" xfId="21244" xr:uid="{00000000-0005-0000-0000-0000FC520000}"/>
    <cellStyle name="Linked Cell 19 3 2 11 2" xfId="21245" xr:uid="{00000000-0005-0000-0000-0000FD520000}"/>
    <cellStyle name="Linked Cell 19 3 2 11 2 2" xfId="21246" xr:uid="{00000000-0005-0000-0000-0000FE520000}"/>
    <cellStyle name="Linked Cell 19 3 2 11 3" xfId="21247" xr:uid="{00000000-0005-0000-0000-0000FF520000}"/>
    <cellStyle name="Linked Cell 19 3 2 12" xfId="21248" xr:uid="{00000000-0005-0000-0000-000000530000}"/>
    <cellStyle name="Linked Cell 19 3 2 12 2" xfId="21249" xr:uid="{00000000-0005-0000-0000-000001530000}"/>
    <cellStyle name="Linked Cell 19 3 2 13" xfId="21250" xr:uid="{00000000-0005-0000-0000-000002530000}"/>
    <cellStyle name="Linked Cell 19 3 2 2" xfId="21251" xr:uid="{00000000-0005-0000-0000-000003530000}"/>
    <cellStyle name="Linked Cell 19 3 2 2 10" xfId="21252" xr:uid="{00000000-0005-0000-0000-000004530000}"/>
    <cellStyle name="Linked Cell 19 3 2 2 10 2" xfId="21253" xr:uid="{00000000-0005-0000-0000-000005530000}"/>
    <cellStyle name="Linked Cell 19 3 2 2 10 2 2" xfId="21254" xr:uid="{00000000-0005-0000-0000-000006530000}"/>
    <cellStyle name="Linked Cell 19 3 2 2 10 3" xfId="21255" xr:uid="{00000000-0005-0000-0000-000007530000}"/>
    <cellStyle name="Linked Cell 19 3 2 2 11" xfId="21256" xr:uid="{00000000-0005-0000-0000-000008530000}"/>
    <cellStyle name="Linked Cell 19 3 2 2 11 2" xfId="21257" xr:uid="{00000000-0005-0000-0000-000009530000}"/>
    <cellStyle name="Linked Cell 19 3 2 2 12" xfId="21258" xr:uid="{00000000-0005-0000-0000-00000A530000}"/>
    <cellStyle name="Linked Cell 19 3 2 2 2" xfId="21259" xr:uid="{00000000-0005-0000-0000-00000B530000}"/>
    <cellStyle name="Linked Cell 19 3 2 2 2 2" xfId="21260" xr:uid="{00000000-0005-0000-0000-00000C530000}"/>
    <cellStyle name="Linked Cell 19 3 2 2 2 2 2" xfId="21261" xr:uid="{00000000-0005-0000-0000-00000D530000}"/>
    <cellStyle name="Linked Cell 19 3 2 2 2 3" xfId="21262" xr:uid="{00000000-0005-0000-0000-00000E530000}"/>
    <cellStyle name="Linked Cell 19 3 2 2 3" xfId="21263" xr:uid="{00000000-0005-0000-0000-00000F530000}"/>
    <cellStyle name="Linked Cell 19 3 2 2 3 2" xfId="21264" xr:uid="{00000000-0005-0000-0000-000010530000}"/>
    <cellStyle name="Linked Cell 19 3 2 2 3 2 2" xfId="21265" xr:uid="{00000000-0005-0000-0000-000011530000}"/>
    <cellStyle name="Linked Cell 19 3 2 2 3 3" xfId="21266" xr:uid="{00000000-0005-0000-0000-000012530000}"/>
    <cellStyle name="Linked Cell 19 3 2 2 4" xfId="21267" xr:uid="{00000000-0005-0000-0000-000013530000}"/>
    <cellStyle name="Linked Cell 19 3 2 2 4 2" xfId="21268" xr:uid="{00000000-0005-0000-0000-000014530000}"/>
    <cellStyle name="Linked Cell 19 3 2 2 4 2 2" xfId="21269" xr:uid="{00000000-0005-0000-0000-000015530000}"/>
    <cellStyle name="Linked Cell 19 3 2 2 4 3" xfId="21270" xr:uid="{00000000-0005-0000-0000-000016530000}"/>
    <cellStyle name="Linked Cell 19 3 2 2 5" xfId="21271" xr:uid="{00000000-0005-0000-0000-000017530000}"/>
    <cellStyle name="Linked Cell 19 3 2 2 5 2" xfId="21272" xr:uid="{00000000-0005-0000-0000-000018530000}"/>
    <cellStyle name="Linked Cell 19 3 2 2 5 2 2" xfId="21273" xr:uid="{00000000-0005-0000-0000-000019530000}"/>
    <cellStyle name="Linked Cell 19 3 2 2 5 3" xfId="21274" xr:uid="{00000000-0005-0000-0000-00001A530000}"/>
    <cellStyle name="Linked Cell 19 3 2 2 6" xfId="21275" xr:uid="{00000000-0005-0000-0000-00001B530000}"/>
    <cellStyle name="Linked Cell 19 3 2 2 6 2" xfId="21276" xr:uid="{00000000-0005-0000-0000-00001C530000}"/>
    <cellStyle name="Linked Cell 19 3 2 2 6 2 2" xfId="21277" xr:uid="{00000000-0005-0000-0000-00001D530000}"/>
    <cellStyle name="Linked Cell 19 3 2 2 6 3" xfId="21278" xr:uid="{00000000-0005-0000-0000-00001E530000}"/>
    <cellStyle name="Linked Cell 19 3 2 2 7" xfId="21279" xr:uid="{00000000-0005-0000-0000-00001F530000}"/>
    <cellStyle name="Linked Cell 19 3 2 2 7 2" xfId="21280" xr:uid="{00000000-0005-0000-0000-000020530000}"/>
    <cellStyle name="Linked Cell 19 3 2 2 7 2 2" xfId="21281" xr:uid="{00000000-0005-0000-0000-000021530000}"/>
    <cellStyle name="Linked Cell 19 3 2 2 7 3" xfId="21282" xr:uid="{00000000-0005-0000-0000-000022530000}"/>
    <cellStyle name="Linked Cell 19 3 2 2 8" xfId="21283" xr:uid="{00000000-0005-0000-0000-000023530000}"/>
    <cellStyle name="Linked Cell 19 3 2 2 8 2" xfId="21284" xr:uid="{00000000-0005-0000-0000-000024530000}"/>
    <cellStyle name="Linked Cell 19 3 2 2 8 2 2" xfId="21285" xr:uid="{00000000-0005-0000-0000-000025530000}"/>
    <cellStyle name="Linked Cell 19 3 2 2 8 3" xfId="21286" xr:uid="{00000000-0005-0000-0000-000026530000}"/>
    <cellStyle name="Linked Cell 19 3 2 2 9" xfId="21287" xr:uid="{00000000-0005-0000-0000-000027530000}"/>
    <cellStyle name="Linked Cell 19 3 2 2 9 2" xfId="21288" xr:uid="{00000000-0005-0000-0000-000028530000}"/>
    <cellStyle name="Linked Cell 19 3 2 2 9 2 2" xfId="21289" xr:uid="{00000000-0005-0000-0000-000029530000}"/>
    <cellStyle name="Linked Cell 19 3 2 2 9 3" xfId="21290" xr:uid="{00000000-0005-0000-0000-00002A530000}"/>
    <cellStyle name="Linked Cell 19 3 2 3" xfId="21291" xr:uid="{00000000-0005-0000-0000-00002B530000}"/>
    <cellStyle name="Linked Cell 19 3 2 3 10" xfId="21292" xr:uid="{00000000-0005-0000-0000-00002C530000}"/>
    <cellStyle name="Linked Cell 19 3 2 3 10 2" xfId="21293" xr:uid="{00000000-0005-0000-0000-00002D530000}"/>
    <cellStyle name="Linked Cell 19 3 2 3 11" xfId="21294" xr:uid="{00000000-0005-0000-0000-00002E530000}"/>
    <cellStyle name="Linked Cell 19 3 2 3 2" xfId="21295" xr:uid="{00000000-0005-0000-0000-00002F530000}"/>
    <cellStyle name="Linked Cell 19 3 2 3 2 2" xfId="21296" xr:uid="{00000000-0005-0000-0000-000030530000}"/>
    <cellStyle name="Linked Cell 19 3 2 3 2 2 2" xfId="21297" xr:uid="{00000000-0005-0000-0000-000031530000}"/>
    <cellStyle name="Linked Cell 19 3 2 3 2 3" xfId="21298" xr:uid="{00000000-0005-0000-0000-000032530000}"/>
    <cellStyle name="Linked Cell 19 3 2 3 3" xfId="21299" xr:uid="{00000000-0005-0000-0000-000033530000}"/>
    <cellStyle name="Linked Cell 19 3 2 3 3 2" xfId="21300" xr:uid="{00000000-0005-0000-0000-000034530000}"/>
    <cellStyle name="Linked Cell 19 3 2 3 3 2 2" xfId="21301" xr:uid="{00000000-0005-0000-0000-000035530000}"/>
    <cellStyle name="Linked Cell 19 3 2 3 3 3" xfId="21302" xr:uid="{00000000-0005-0000-0000-000036530000}"/>
    <cellStyle name="Linked Cell 19 3 2 3 4" xfId="21303" xr:uid="{00000000-0005-0000-0000-000037530000}"/>
    <cellStyle name="Linked Cell 19 3 2 3 4 2" xfId="21304" xr:uid="{00000000-0005-0000-0000-000038530000}"/>
    <cellStyle name="Linked Cell 19 3 2 3 4 2 2" xfId="21305" xr:uid="{00000000-0005-0000-0000-000039530000}"/>
    <cellStyle name="Linked Cell 19 3 2 3 4 3" xfId="21306" xr:uid="{00000000-0005-0000-0000-00003A530000}"/>
    <cellStyle name="Linked Cell 19 3 2 3 5" xfId="21307" xr:uid="{00000000-0005-0000-0000-00003B530000}"/>
    <cellStyle name="Linked Cell 19 3 2 3 5 2" xfId="21308" xr:uid="{00000000-0005-0000-0000-00003C530000}"/>
    <cellStyle name="Linked Cell 19 3 2 3 5 2 2" xfId="21309" xr:uid="{00000000-0005-0000-0000-00003D530000}"/>
    <cellStyle name="Linked Cell 19 3 2 3 5 3" xfId="21310" xr:uid="{00000000-0005-0000-0000-00003E530000}"/>
    <cellStyle name="Linked Cell 19 3 2 3 6" xfId="21311" xr:uid="{00000000-0005-0000-0000-00003F530000}"/>
    <cellStyle name="Linked Cell 19 3 2 3 6 2" xfId="21312" xr:uid="{00000000-0005-0000-0000-000040530000}"/>
    <cellStyle name="Linked Cell 19 3 2 3 6 2 2" xfId="21313" xr:uid="{00000000-0005-0000-0000-000041530000}"/>
    <cellStyle name="Linked Cell 19 3 2 3 6 3" xfId="21314" xr:uid="{00000000-0005-0000-0000-000042530000}"/>
    <cellStyle name="Linked Cell 19 3 2 3 7" xfId="21315" xr:uid="{00000000-0005-0000-0000-000043530000}"/>
    <cellStyle name="Linked Cell 19 3 2 3 7 2" xfId="21316" xr:uid="{00000000-0005-0000-0000-000044530000}"/>
    <cellStyle name="Linked Cell 19 3 2 3 7 2 2" xfId="21317" xr:uid="{00000000-0005-0000-0000-000045530000}"/>
    <cellStyle name="Linked Cell 19 3 2 3 7 3" xfId="21318" xr:uid="{00000000-0005-0000-0000-000046530000}"/>
    <cellStyle name="Linked Cell 19 3 2 3 8" xfId="21319" xr:uid="{00000000-0005-0000-0000-000047530000}"/>
    <cellStyle name="Linked Cell 19 3 2 3 8 2" xfId="21320" xr:uid="{00000000-0005-0000-0000-000048530000}"/>
    <cellStyle name="Linked Cell 19 3 2 3 8 2 2" xfId="21321" xr:uid="{00000000-0005-0000-0000-000049530000}"/>
    <cellStyle name="Linked Cell 19 3 2 3 8 3" xfId="21322" xr:uid="{00000000-0005-0000-0000-00004A530000}"/>
    <cellStyle name="Linked Cell 19 3 2 3 9" xfId="21323" xr:uid="{00000000-0005-0000-0000-00004B530000}"/>
    <cellStyle name="Linked Cell 19 3 2 3 9 2" xfId="21324" xr:uid="{00000000-0005-0000-0000-00004C530000}"/>
    <cellStyle name="Linked Cell 19 3 2 3 9 2 2" xfId="21325" xr:uid="{00000000-0005-0000-0000-00004D530000}"/>
    <cellStyle name="Linked Cell 19 3 2 3 9 3" xfId="21326" xr:uid="{00000000-0005-0000-0000-00004E530000}"/>
    <cellStyle name="Linked Cell 19 3 2 4" xfId="21327" xr:uid="{00000000-0005-0000-0000-00004F530000}"/>
    <cellStyle name="Linked Cell 19 3 2 4 2" xfId="21328" xr:uid="{00000000-0005-0000-0000-000050530000}"/>
    <cellStyle name="Linked Cell 19 3 2 4 2 2" xfId="21329" xr:uid="{00000000-0005-0000-0000-000051530000}"/>
    <cellStyle name="Linked Cell 19 3 2 4 3" xfId="21330" xr:uid="{00000000-0005-0000-0000-000052530000}"/>
    <cellStyle name="Linked Cell 19 3 2 5" xfId="21331" xr:uid="{00000000-0005-0000-0000-000053530000}"/>
    <cellStyle name="Linked Cell 19 3 2 5 2" xfId="21332" xr:uid="{00000000-0005-0000-0000-000054530000}"/>
    <cellStyle name="Linked Cell 19 3 2 5 2 2" xfId="21333" xr:uid="{00000000-0005-0000-0000-000055530000}"/>
    <cellStyle name="Linked Cell 19 3 2 5 3" xfId="21334" xr:uid="{00000000-0005-0000-0000-000056530000}"/>
    <cellStyle name="Linked Cell 19 3 2 6" xfId="21335" xr:uid="{00000000-0005-0000-0000-000057530000}"/>
    <cellStyle name="Linked Cell 19 3 2 6 2" xfId="21336" xr:uid="{00000000-0005-0000-0000-000058530000}"/>
    <cellStyle name="Linked Cell 19 3 2 6 2 2" xfId="21337" xr:uid="{00000000-0005-0000-0000-000059530000}"/>
    <cellStyle name="Linked Cell 19 3 2 6 3" xfId="21338" xr:uid="{00000000-0005-0000-0000-00005A530000}"/>
    <cellStyle name="Linked Cell 19 3 2 7" xfId="21339" xr:uid="{00000000-0005-0000-0000-00005B530000}"/>
    <cellStyle name="Linked Cell 19 3 2 7 2" xfId="21340" xr:uid="{00000000-0005-0000-0000-00005C530000}"/>
    <cellStyle name="Linked Cell 19 3 2 7 2 2" xfId="21341" xr:uid="{00000000-0005-0000-0000-00005D530000}"/>
    <cellStyle name="Linked Cell 19 3 2 7 3" xfId="21342" xr:uid="{00000000-0005-0000-0000-00005E530000}"/>
    <cellStyle name="Linked Cell 19 3 2 8" xfId="21343" xr:uid="{00000000-0005-0000-0000-00005F530000}"/>
    <cellStyle name="Linked Cell 19 3 2 8 2" xfId="21344" xr:uid="{00000000-0005-0000-0000-000060530000}"/>
    <cellStyle name="Linked Cell 19 3 2 8 2 2" xfId="21345" xr:uid="{00000000-0005-0000-0000-000061530000}"/>
    <cellStyle name="Linked Cell 19 3 2 8 3" xfId="21346" xr:uid="{00000000-0005-0000-0000-000062530000}"/>
    <cellStyle name="Linked Cell 19 3 2 9" xfId="21347" xr:uid="{00000000-0005-0000-0000-000063530000}"/>
    <cellStyle name="Linked Cell 19 3 2 9 2" xfId="21348" xr:uid="{00000000-0005-0000-0000-000064530000}"/>
    <cellStyle name="Linked Cell 19 3 2 9 2 2" xfId="21349" xr:uid="{00000000-0005-0000-0000-000065530000}"/>
    <cellStyle name="Linked Cell 19 3 2 9 3" xfId="21350" xr:uid="{00000000-0005-0000-0000-000066530000}"/>
    <cellStyle name="Linked Cell 19 3 3" xfId="21351" xr:uid="{00000000-0005-0000-0000-000067530000}"/>
    <cellStyle name="Linked Cell 19 3 3 10" xfId="21352" xr:uid="{00000000-0005-0000-0000-000068530000}"/>
    <cellStyle name="Linked Cell 19 3 3 10 2" xfId="21353" xr:uid="{00000000-0005-0000-0000-000069530000}"/>
    <cellStyle name="Linked Cell 19 3 3 10 2 2" xfId="21354" xr:uid="{00000000-0005-0000-0000-00006A530000}"/>
    <cellStyle name="Linked Cell 19 3 3 10 3" xfId="21355" xr:uid="{00000000-0005-0000-0000-00006B530000}"/>
    <cellStyle name="Linked Cell 19 3 3 11" xfId="21356" xr:uid="{00000000-0005-0000-0000-00006C530000}"/>
    <cellStyle name="Linked Cell 19 3 3 11 2" xfId="21357" xr:uid="{00000000-0005-0000-0000-00006D530000}"/>
    <cellStyle name="Linked Cell 19 3 3 12" xfId="21358" xr:uid="{00000000-0005-0000-0000-00006E530000}"/>
    <cellStyle name="Linked Cell 19 3 3 2" xfId="21359" xr:uid="{00000000-0005-0000-0000-00006F530000}"/>
    <cellStyle name="Linked Cell 19 3 3 2 10" xfId="21360" xr:uid="{00000000-0005-0000-0000-000070530000}"/>
    <cellStyle name="Linked Cell 19 3 3 2 10 2" xfId="21361" xr:uid="{00000000-0005-0000-0000-000071530000}"/>
    <cellStyle name="Linked Cell 19 3 3 2 11" xfId="21362" xr:uid="{00000000-0005-0000-0000-000072530000}"/>
    <cellStyle name="Linked Cell 19 3 3 2 2" xfId="21363" xr:uid="{00000000-0005-0000-0000-000073530000}"/>
    <cellStyle name="Linked Cell 19 3 3 2 2 2" xfId="21364" xr:uid="{00000000-0005-0000-0000-000074530000}"/>
    <cellStyle name="Linked Cell 19 3 3 2 2 2 2" xfId="21365" xr:uid="{00000000-0005-0000-0000-000075530000}"/>
    <cellStyle name="Linked Cell 19 3 3 2 2 3" xfId="21366" xr:uid="{00000000-0005-0000-0000-000076530000}"/>
    <cellStyle name="Linked Cell 19 3 3 2 3" xfId="21367" xr:uid="{00000000-0005-0000-0000-000077530000}"/>
    <cellStyle name="Linked Cell 19 3 3 2 3 2" xfId="21368" xr:uid="{00000000-0005-0000-0000-000078530000}"/>
    <cellStyle name="Linked Cell 19 3 3 2 3 2 2" xfId="21369" xr:uid="{00000000-0005-0000-0000-000079530000}"/>
    <cellStyle name="Linked Cell 19 3 3 2 3 3" xfId="21370" xr:uid="{00000000-0005-0000-0000-00007A530000}"/>
    <cellStyle name="Linked Cell 19 3 3 2 4" xfId="21371" xr:uid="{00000000-0005-0000-0000-00007B530000}"/>
    <cellStyle name="Linked Cell 19 3 3 2 4 2" xfId="21372" xr:uid="{00000000-0005-0000-0000-00007C530000}"/>
    <cellStyle name="Linked Cell 19 3 3 2 4 2 2" xfId="21373" xr:uid="{00000000-0005-0000-0000-00007D530000}"/>
    <cellStyle name="Linked Cell 19 3 3 2 4 3" xfId="21374" xr:uid="{00000000-0005-0000-0000-00007E530000}"/>
    <cellStyle name="Linked Cell 19 3 3 2 5" xfId="21375" xr:uid="{00000000-0005-0000-0000-00007F530000}"/>
    <cellStyle name="Linked Cell 19 3 3 2 5 2" xfId="21376" xr:uid="{00000000-0005-0000-0000-000080530000}"/>
    <cellStyle name="Linked Cell 19 3 3 2 5 2 2" xfId="21377" xr:uid="{00000000-0005-0000-0000-000081530000}"/>
    <cellStyle name="Linked Cell 19 3 3 2 5 3" xfId="21378" xr:uid="{00000000-0005-0000-0000-000082530000}"/>
    <cellStyle name="Linked Cell 19 3 3 2 6" xfId="21379" xr:uid="{00000000-0005-0000-0000-000083530000}"/>
    <cellStyle name="Linked Cell 19 3 3 2 6 2" xfId="21380" xr:uid="{00000000-0005-0000-0000-000084530000}"/>
    <cellStyle name="Linked Cell 19 3 3 2 6 2 2" xfId="21381" xr:uid="{00000000-0005-0000-0000-000085530000}"/>
    <cellStyle name="Linked Cell 19 3 3 2 6 3" xfId="21382" xr:uid="{00000000-0005-0000-0000-000086530000}"/>
    <cellStyle name="Linked Cell 19 3 3 2 7" xfId="21383" xr:uid="{00000000-0005-0000-0000-000087530000}"/>
    <cellStyle name="Linked Cell 19 3 3 2 7 2" xfId="21384" xr:uid="{00000000-0005-0000-0000-000088530000}"/>
    <cellStyle name="Linked Cell 19 3 3 2 7 2 2" xfId="21385" xr:uid="{00000000-0005-0000-0000-000089530000}"/>
    <cellStyle name="Linked Cell 19 3 3 2 7 3" xfId="21386" xr:uid="{00000000-0005-0000-0000-00008A530000}"/>
    <cellStyle name="Linked Cell 19 3 3 2 8" xfId="21387" xr:uid="{00000000-0005-0000-0000-00008B530000}"/>
    <cellStyle name="Linked Cell 19 3 3 2 8 2" xfId="21388" xr:uid="{00000000-0005-0000-0000-00008C530000}"/>
    <cellStyle name="Linked Cell 19 3 3 2 8 2 2" xfId="21389" xr:uid="{00000000-0005-0000-0000-00008D530000}"/>
    <cellStyle name="Linked Cell 19 3 3 2 8 3" xfId="21390" xr:uid="{00000000-0005-0000-0000-00008E530000}"/>
    <cellStyle name="Linked Cell 19 3 3 2 9" xfId="21391" xr:uid="{00000000-0005-0000-0000-00008F530000}"/>
    <cellStyle name="Linked Cell 19 3 3 2 9 2" xfId="21392" xr:uid="{00000000-0005-0000-0000-000090530000}"/>
    <cellStyle name="Linked Cell 19 3 3 2 9 2 2" xfId="21393" xr:uid="{00000000-0005-0000-0000-000091530000}"/>
    <cellStyle name="Linked Cell 19 3 3 2 9 3" xfId="21394" xr:uid="{00000000-0005-0000-0000-000092530000}"/>
    <cellStyle name="Linked Cell 19 3 3 3" xfId="21395" xr:uid="{00000000-0005-0000-0000-000093530000}"/>
    <cellStyle name="Linked Cell 19 3 3 3 2" xfId="21396" xr:uid="{00000000-0005-0000-0000-000094530000}"/>
    <cellStyle name="Linked Cell 19 3 3 3 2 2" xfId="21397" xr:uid="{00000000-0005-0000-0000-000095530000}"/>
    <cellStyle name="Linked Cell 19 3 3 3 3" xfId="21398" xr:uid="{00000000-0005-0000-0000-000096530000}"/>
    <cellStyle name="Linked Cell 19 3 3 4" xfId="21399" xr:uid="{00000000-0005-0000-0000-000097530000}"/>
    <cellStyle name="Linked Cell 19 3 3 4 2" xfId="21400" xr:uid="{00000000-0005-0000-0000-000098530000}"/>
    <cellStyle name="Linked Cell 19 3 3 4 2 2" xfId="21401" xr:uid="{00000000-0005-0000-0000-000099530000}"/>
    <cellStyle name="Linked Cell 19 3 3 4 3" xfId="21402" xr:uid="{00000000-0005-0000-0000-00009A530000}"/>
    <cellStyle name="Linked Cell 19 3 3 5" xfId="21403" xr:uid="{00000000-0005-0000-0000-00009B530000}"/>
    <cellStyle name="Linked Cell 19 3 3 5 2" xfId="21404" xr:uid="{00000000-0005-0000-0000-00009C530000}"/>
    <cellStyle name="Linked Cell 19 3 3 5 2 2" xfId="21405" xr:uid="{00000000-0005-0000-0000-00009D530000}"/>
    <cellStyle name="Linked Cell 19 3 3 5 3" xfId="21406" xr:uid="{00000000-0005-0000-0000-00009E530000}"/>
    <cellStyle name="Linked Cell 19 3 3 6" xfId="21407" xr:uid="{00000000-0005-0000-0000-00009F530000}"/>
    <cellStyle name="Linked Cell 19 3 3 6 2" xfId="21408" xr:uid="{00000000-0005-0000-0000-0000A0530000}"/>
    <cellStyle name="Linked Cell 19 3 3 6 2 2" xfId="21409" xr:uid="{00000000-0005-0000-0000-0000A1530000}"/>
    <cellStyle name="Linked Cell 19 3 3 6 3" xfId="21410" xr:uid="{00000000-0005-0000-0000-0000A2530000}"/>
    <cellStyle name="Linked Cell 19 3 3 7" xfId="21411" xr:uid="{00000000-0005-0000-0000-0000A3530000}"/>
    <cellStyle name="Linked Cell 19 3 3 7 2" xfId="21412" xr:uid="{00000000-0005-0000-0000-0000A4530000}"/>
    <cellStyle name="Linked Cell 19 3 3 7 2 2" xfId="21413" xr:uid="{00000000-0005-0000-0000-0000A5530000}"/>
    <cellStyle name="Linked Cell 19 3 3 7 3" xfId="21414" xr:uid="{00000000-0005-0000-0000-0000A6530000}"/>
    <cellStyle name="Linked Cell 19 3 3 8" xfId="21415" xr:uid="{00000000-0005-0000-0000-0000A7530000}"/>
    <cellStyle name="Linked Cell 19 3 3 8 2" xfId="21416" xr:uid="{00000000-0005-0000-0000-0000A8530000}"/>
    <cellStyle name="Linked Cell 19 3 3 8 2 2" xfId="21417" xr:uid="{00000000-0005-0000-0000-0000A9530000}"/>
    <cellStyle name="Linked Cell 19 3 3 8 3" xfId="21418" xr:uid="{00000000-0005-0000-0000-0000AA530000}"/>
    <cellStyle name="Linked Cell 19 3 3 9" xfId="21419" xr:uid="{00000000-0005-0000-0000-0000AB530000}"/>
    <cellStyle name="Linked Cell 19 3 3 9 2" xfId="21420" xr:uid="{00000000-0005-0000-0000-0000AC530000}"/>
    <cellStyle name="Linked Cell 19 3 3 9 2 2" xfId="21421" xr:uid="{00000000-0005-0000-0000-0000AD530000}"/>
    <cellStyle name="Linked Cell 19 3 3 9 3" xfId="21422" xr:uid="{00000000-0005-0000-0000-0000AE530000}"/>
    <cellStyle name="Linked Cell 19 3 4" xfId="21423" xr:uid="{00000000-0005-0000-0000-0000AF530000}"/>
    <cellStyle name="Linked Cell 19 3 4 10" xfId="21424" xr:uid="{00000000-0005-0000-0000-0000B0530000}"/>
    <cellStyle name="Linked Cell 19 3 4 10 2" xfId="21425" xr:uid="{00000000-0005-0000-0000-0000B1530000}"/>
    <cellStyle name="Linked Cell 19 3 4 11" xfId="21426" xr:uid="{00000000-0005-0000-0000-0000B2530000}"/>
    <cellStyle name="Linked Cell 19 3 4 2" xfId="21427" xr:uid="{00000000-0005-0000-0000-0000B3530000}"/>
    <cellStyle name="Linked Cell 19 3 4 2 2" xfId="21428" xr:uid="{00000000-0005-0000-0000-0000B4530000}"/>
    <cellStyle name="Linked Cell 19 3 4 2 2 2" xfId="21429" xr:uid="{00000000-0005-0000-0000-0000B5530000}"/>
    <cellStyle name="Linked Cell 19 3 4 2 3" xfId="21430" xr:uid="{00000000-0005-0000-0000-0000B6530000}"/>
    <cellStyle name="Linked Cell 19 3 4 3" xfId="21431" xr:uid="{00000000-0005-0000-0000-0000B7530000}"/>
    <cellStyle name="Linked Cell 19 3 4 3 2" xfId="21432" xr:uid="{00000000-0005-0000-0000-0000B8530000}"/>
    <cellStyle name="Linked Cell 19 3 4 3 2 2" xfId="21433" xr:uid="{00000000-0005-0000-0000-0000B9530000}"/>
    <cellStyle name="Linked Cell 19 3 4 3 3" xfId="21434" xr:uid="{00000000-0005-0000-0000-0000BA530000}"/>
    <cellStyle name="Linked Cell 19 3 4 4" xfId="21435" xr:uid="{00000000-0005-0000-0000-0000BB530000}"/>
    <cellStyle name="Linked Cell 19 3 4 4 2" xfId="21436" xr:uid="{00000000-0005-0000-0000-0000BC530000}"/>
    <cellStyle name="Linked Cell 19 3 4 4 2 2" xfId="21437" xr:uid="{00000000-0005-0000-0000-0000BD530000}"/>
    <cellStyle name="Linked Cell 19 3 4 4 3" xfId="21438" xr:uid="{00000000-0005-0000-0000-0000BE530000}"/>
    <cellStyle name="Linked Cell 19 3 4 5" xfId="21439" xr:uid="{00000000-0005-0000-0000-0000BF530000}"/>
    <cellStyle name="Linked Cell 19 3 4 5 2" xfId="21440" xr:uid="{00000000-0005-0000-0000-0000C0530000}"/>
    <cellStyle name="Linked Cell 19 3 4 5 2 2" xfId="21441" xr:uid="{00000000-0005-0000-0000-0000C1530000}"/>
    <cellStyle name="Linked Cell 19 3 4 5 3" xfId="21442" xr:uid="{00000000-0005-0000-0000-0000C2530000}"/>
    <cellStyle name="Linked Cell 19 3 4 6" xfId="21443" xr:uid="{00000000-0005-0000-0000-0000C3530000}"/>
    <cellStyle name="Linked Cell 19 3 4 6 2" xfId="21444" xr:uid="{00000000-0005-0000-0000-0000C4530000}"/>
    <cellStyle name="Linked Cell 19 3 4 6 2 2" xfId="21445" xr:uid="{00000000-0005-0000-0000-0000C5530000}"/>
    <cellStyle name="Linked Cell 19 3 4 6 3" xfId="21446" xr:uid="{00000000-0005-0000-0000-0000C6530000}"/>
    <cellStyle name="Linked Cell 19 3 4 7" xfId="21447" xr:uid="{00000000-0005-0000-0000-0000C7530000}"/>
    <cellStyle name="Linked Cell 19 3 4 7 2" xfId="21448" xr:uid="{00000000-0005-0000-0000-0000C8530000}"/>
    <cellStyle name="Linked Cell 19 3 4 7 2 2" xfId="21449" xr:uid="{00000000-0005-0000-0000-0000C9530000}"/>
    <cellStyle name="Linked Cell 19 3 4 7 3" xfId="21450" xr:uid="{00000000-0005-0000-0000-0000CA530000}"/>
    <cellStyle name="Linked Cell 19 3 4 8" xfId="21451" xr:uid="{00000000-0005-0000-0000-0000CB530000}"/>
    <cellStyle name="Linked Cell 19 3 4 8 2" xfId="21452" xr:uid="{00000000-0005-0000-0000-0000CC530000}"/>
    <cellStyle name="Linked Cell 19 3 4 8 2 2" xfId="21453" xr:uid="{00000000-0005-0000-0000-0000CD530000}"/>
    <cellStyle name="Linked Cell 19 3 4 8 3" xfId="21454" xr:uid="{00000000-0005-0000-0000-0000CE530000}"/>
    <cellStyle name="Linked Cell 19 3 4 9" xfId="21455" xr:uid="{00000000-0005-0000-0000-0000CF530000}"/>
    <cellStyle name="Linked Cell 19 3 4 9 2" xfId="21456" xr:uid="{00000000-0005-0000-0000-0000D0530000}"/>
    <cellStyle name="Linked Cell 19 3 4 9 2 2" xfId="21457" xr:uid="{00000000-0005-0000-0000-0000D1530000}"/>
    <cellStyle name="Linked Cell 19 3 4 9 3" xfId="21458" xr:uid="{00000000-0005-0000-0000-0000D2530000}"/>
    <cellStyle name="Linked Cell 19 3 5" xfId="21459" xr:uid="{00000000-0005-0000-0000-0000D3530000}"/>
    <cellStyle name="Linked Cell 19 3 5 2" xfId="21460" xr:uid="{00000000-0005-0000-0000-0000D4530000}"/>
    <cellStyle name="Linked Cell 19 3 5 2 2" xfId="21461" xr:uid="{00000000-0005-0000-0000-0000D5530000}"/>
    <cellStyle name="Linked Cell 19 3 5 3" xfId="21462" xr:uid="{00000000-0005-0000-0000-0000D6530000}"/>
    <cellStyle name="Linked Cell 19 3 6" xfId="21463" xr:uid="{00000000-0005-0000-0000-0000D7530000}"/>
    <cellStyle name="Linked Cell 19 3 6 2" xfId="21464" xr:uid="{00000000-0005-0000-0000-0000D8530000}"/>
    <cellStyle name="Linked Cell 19 3 6 2 2" xfId="21465" xr:uid="{00000000-0005-0000-0000-0000D9530000}"/>
    <cellStyle name="Linked Cell 19 3 6 3" xfId="21466" xr:uid="{00000000-0005-0000-0000-0000DA530000}"/>
    <cellStyle name="Linked Cell 19 3 7" xfId="21467" xr:uid="{00000000-0005-0000-0000-0000DB530000}"/>
    <cellStyle name="Linked Cell 19 3 7 2" xfId="21468" xr:uid="{00000000-0005-0000-0000-0000DC530000}"/>
    <cellStyle name="Linked Cell 19 3 7 2 2" xfId="21469" xr:uid="{00000000-0005-0000-0000-0000DD530000}"/>
    <cellStyle name="Linked Cell 19 3 7 3" xfId="21470" xr:uid="{00000000-0005-0000-0000-0000DE530000}"/>
    <cellStyle name="Linked Cell 19 3 8" xfId="21471" xr:uid="{00000000-0005-0000-0000-0000DF530000}"/>
    <cellStyle name="Linked Cell 19 3 8 2" xfId="21472" xr:uid="{00000000-0005-0000-0000-0000E0530000}"/>
    <cellStyle name="Linked Cell 19 3 8 2 2" xfId="21473" xr:uid="{00000000-0005-0000-0000-0000E1530000}"/>
    <cellStyle name="Linked Cell 19 3 8 3" xfId="21474" xr:uid="{00000000-0005-0000-0000-0000E2530000}"/>
    <cellStyle name="Linked Cell 19 3 9" xfId="21475" xr:uid="{00000000-0005-0000-0000-0000E3530000}"/>
    <cellStyle name="Linked Cell 19 3 9 2" xfId="21476" xr:uid="{00000000-0005-0000-0000-0000E4530000}"/>
    <cellStyle name="Linked Cell 19 3 9 2 2" xfId="21477" xr:uid="{00000000-0005-0000-0000-0000E5530000}"/>
    <cellStyle name="Linked Cell 19 3 9 3" xfId="21478" xr:uid="{00000000-0005-0000-0000-0000E6530000}"/>
    <cellStyle name="Linked Cell 19 4" xfId="21479" xr:uid="{00000000-0005-0000-0000-0000E7530000}"/>
    <cellStyle name="Linked Cell 19 4 10" xfId="21480" xr:uid="{00000000-0005-0000-0000-0000E8530000}"/>
    <cellStyle name="Linked Cell 19 4 10 2" xfId="21481" xr:uid="{00000000-0005-0000-0000-0000E9530000}"/>
    <cellStyle name="Linked Cell 19 4 10 2 2" xfId="21482" xr:uid="{00000000-0005-0000-0000-0000EA530000}"/>
    <cellStyle name="Linked Cell 19 4 10 3" xfId="21483" xr:uid="{00000000-0005-0000-0000-0000EB530000}"/>
    <cellStyle name="Linked Cell 19 4 11" xfId="21484" xr:uid="{00000000-0005-0000-0000-0000EC530000}"/>
    <cellStyle name="Linked Cell 19 4 11 2" xfId="21485" xr:uid="{00000000-0005-0000-0000-0000ED530000}"/>
    <cellStyle name="Linked Cell 19 4 11 2 2" xfId="21486" xr:uid="{00000000-0005-0000-0000-0000EE530000}"/>
    <cellStyle name="Linked Cell 19 4 11 3" xfId="21487" xr:uid="{00000000-0005-0000-0000-0000EF530000}"/>
    <cellStyle name="Linked Cell 19 4 12" xfId="21488" xr:uid="{00000000-0005-0000-0000-0000F0530000}"/>
    <cellStyle name="Linked Cell 19 4 12 2" xfId="21489" xr:uid="{00000000-0005-0000-0000-0000F1530000}"/>
    <cellStyle name="Linked Cell 19 4 13" xfId="21490" xr:uid="{00000000-0005-0000-0000-0000F2530000}"/>
    <cellStyle name="Linked Cell 19 4 2" xfId="21491" xr:uid="{00000000-0005-0000-0000-0000F3530000}"/>
    <cellStyle name="Linked Cell 19 4 2 10" xfId="21492" xr:uid="{00000000-0005-0000-0000-0000F4530000}"/>
    <cellStyle name="Linked Cell 19 4 2 10 2" xfId="21493" xr:uid="{00000000-0005-0000-0000-0000F5530000}"/>
    <cellStyle name="Linked Cell 19 4 2 10 2 2" xfId="21494" xr:uid="{00000000-0005-0000-0000-0000F6530000}"/>
    <cellStyle name="Linked Cell 19 4 2 10 3" xfId="21495" xr:uid="{00000000-0005-0000-0000-0000F7530000}"/>
    <cellStyle name="Linked Cell 19 4 2 11" xfId="21496" xr:uid="{00000000-0005-0000-0000-0000F8530000}"/>
    <cellStyle name="Linked Cell 19 4 2 11 2" xfId="21497" xr:uid="{00000000-0005-0000-0000-0000F9530000}"/>
    <cellStyle name="Linked Cell 19 4 2 12" xfId="21498" xr:uid="{00000000-0005-0000-0000-0000FA530000}"/>
    <cellStyle name="Linked Cell 19 4 2 2" xfId="21499" xr:uid="{00000000-0005-0000-0000-0000FB530000}"/>
    <cellStyle name="Linked Cell 19 4 2 2 2" xfId="21500" xr:uid="{00000000-0005-0000-0000-0000FC530000}"/>
    <cellStyle name="Linked Cell 19 4 2 2 2 2" xfId="21501" xr:uid="{00000000-0005-0000-0000-0000FD530000}"/>
    <cellStyle name="Linked Cell 19 4 2 2 3" xfId="21502" xr:uid="{00000000-0005-0000-0000-0000FE530000}"/>
    <cellStyle name="Linked Cell 19 4 2 3" xfId="21503" xr:uid="{00000000-0005-0000-0000-0000FF530000}"/>
    <cellStyle name="Linked Cell 19 4 2 3 2" xfId="21504" xr:uid="{00000000-0005-0000-0000-000000540000}"/>
    <cellStyle name="Linked Cell 19 4 2 3 2 2" xfId="21505" xr:uid="{00000000-0005-0000-0000-000001540000}"/>
    <cellStyle name="Linked Cell 19 4 2 3 3" xfId="21506" xr:uid="{00000000-0005-0000-0000-000002540000}"/>
    <cellStyle name="Linked Cell 19 4 2 4" xfId="21507" xr:uid="{00000000-0005-0000-0000-000003540000}"/>
    <cellStyle name="Linked Cell 19 4 2 4 2" xfId="21508" xr:uid="{00000000-0005-0000-0000-000004540000}"/>
    <cellStyle name="Linked Cell 19 4 2 4 2 2" xfId="21509" xr:uid="{00000000-0005-0000-0000-000005540000}"/>
    <cellStyle name="Linked Cell 19 4 2 4 3" xfId="21510" xr:uid="{00000000-0005-0000-0000-000006540000}"/>
    <cellStyle name="Linked Cell 19 4 2 5" xfId="21511" xr:uid="{00000000-0005-0000-0000-000007540000}"/>
    <cellStyle name="Linked Cell 19 4 2 5 2" xfId="21512" xr:uid="{00000000-0005-0000-0000-000008540000}"/>
    <cellStyle name="Linked Cell 19 4 2 5 2 2" xfId="21513" xr:uid="{00000000-0005-0000-0000-000009540000}"/>
    <cellStyle name="Linked Cell 19 4 2 5 3" xfId="21514" xr:uid="{00000000-0005-0000-0000-00000A540000}"/>
    <cellStyle name="Linked Cell 19 4 2 6" xfId="21515" xr:uid="{00000000-0005-0000-0000-00000B540000}"/>
    <cellStyle name="Linked Cell 19 4 2 6 2" xfId="21516" xr:uid="{00000000-0005-0000-0000-00000C540000}"/>
    <cellStyle name="Linked Cell 19 4 2 6 2 2" xfId="21517" xr:uid="{00000000-0005-0000-0000-00000D540000}"/>
    <cellStyle name="Linked Cell 19 4 2 6 3" xfId="21518" xr:uid="{00000000-0005-0000-0000-00000E540000}"/>
    <cellStyle name="Linked Cell 19 4 2 7" xfId="21519" xr:uid="{00000000-0005-0000-0000-00000F540000}"/>
    <cellStyle name="Linked Cell 19 4 2 7 2" xfId="21520" xr:uid="{00000000-0005-0000-0000-000010540000}"/>
    <cellStyle name="Linked Cell 19 4 2 7 2 2" xfId="21521" xr:uid="{00000000-0005-0000-0000-000011540000}"/>
    <cellStyle name="Linked Cell 19 4 2 7 3" xfId="21522" xr:uid="{00000000-0005-0000-0000-000012540000}"/>
    <cellStyle name="Linked Cell 19 4 2 8" xfId="21523" xr:uid="{00000000-0005-0000-0000-000013540000}"/>
    <cellStyle name="Linked Cell 19 4 2 8 2" xfId="21524" xr:uid="{00000000-0005-0000-0000-000014540000}"/>
    <cellStyle name="Linked Cell 19 4 2 8 2 2" xfId="21525" xr:uid="{00000000-0005-0000-0000-000015540000}"/>
    <cellStyle name="Linked Cell 19 4 2 8 3" xfId="21526" xr:uid="{00000000-0005-0000-0000-000016540000}"/>
    <cellStyle name="Linked Cell 19 4 2 9" xfId="21527" xr:uid="{00000000-0005-0000-0000-000017540000}"/>
    <cellStyle name="Linked Cell 19 4 2 9 2" xfId="21528" xr:uid="{00000000-0005-0000-0000-000018540000}"/>
    <cellStyle name="Linked Cell 19 4 2 9 2 2" xfId="21529" xr:uid="{00000000-0005-0000-0000-000019540000}"/>
    <cellStyle name="Linked Cell 19 4 2 9 3" xfId="21530" xr:uid="{00000000-0005-0000-0000-00001A540000}"/>
    <cellStyle name="Linked Cell 19 4 3" xfId="21531" xr:uid="{00000000-0005-0000-0000-00001B540000}"/>
    <cellStyle name="Linked Cell 19 4 3 10" xfId="21532" xr:uid="{00000000-0005-0000-0000-00001C540000}"/>
    <cellStyle name="Linked Cell 19 4 3 10 2" xfId="21533" xr:uid="{00000000-0005-0000-0000-00001D540000}"/>
    <cellStyle name="Linked Cell 19 4 3 11" xfId="21534" xr:uid="{00000000-0005-0000-0000-00001E540000}"/>
    <cellStyle name="Linked Cell 19 4 3 2" xfId="21535" xr:uid="{00000000-0005-0000-0000-00001F540000}"/>
    <cellStyle name="Linked Cell 19 4 3 2 2" xfId="21536" xr:uid="{00000000-0005-0000-0000-000020540000}"/>
    <cellStyle name="Linked Cell 19 4 3 2 2 2" xfId="21537" xr:uid="{00000000-0005-0000-0000-000021540000}"/>
    <cellStyle name="Linked Cell 19 4 3 2 3" xfId="21538" xr:uid="{00000000-0005-0000-0000-000022540000}"/>
    <cellStyle name="Linked Cell 19 4 3 3" xfId="21539" xr:uid="{00000000-0005-0000-0000-000023540000}"/>
    <cellStyle name="Linked Cell 19 4 3 3 2" xfId="21540" xr:uid="{00000000-0005-0000-0000-000024540000}"/>
    <cellStyle name="Linked Cell 19 4 3 3 2 2" xfId="21541" xr:uid="{00000000-0005-0000-0000-000025540000}"/>
    <cellStyle name="Linked Cell 19 4 3 3 3" xfId="21542" xr:uid="{00000000-0005-0000-0000-000026540000}"/>
    <cellStyle name="Linked Cell 19 4 3 4" xfId="21543" xr:uid="{00000000-0005-0000-0000-000027540000}"/>
    <cellStyle name="Linked Cell 19 4 3 4 2" xfId="21544" xr:uid="{00000000-0005-0000-0000-000028540000}"/>
    <cellStyle name="Linked Cell 19 4 3 4 2 2" xfId="21545" xr:uid="{00000000-0005-0000-0000-000029540000}"/>
    <cellStyle name="Linked Cell 19 4 3 4 3" xfId="21546" xr:uid="{00000000-0005-0000-0000-00002A540000}"/>
    <cellStyle name="Linked Cell 19 4 3 5" xfId="21547" xr:uid="{00000000-0005-0000-0000-00002B540000}"/>
    <cellStyle name="Linked Cell 19 4 3 5 2" xfId="21548" xr:uid="{00000000-0005-0000-0000-00002C540000}"/>
    <cellStyle name="Linked Cell 19 4 3 5 2 2" xfId="21549" xr:uid="{00000000-0005-0000-0000-00002D540000}"/>
    <cellStyle name="Linked Cell 19 4 3 5 3" xfId="21550" xr:uid="{00000000-0005-0000-0000-00002E540000}"/>
    <cellStyle name="Linked Cell 19 4 3 6" xfId="21551" xr:uid="{00000000-0005-0000-0000-00002F540000}"/>
    <cellStyle name="Linked Cell 19 4 3 6 2" xfId="21552" xr:uid="{00000000-0005-0000-0000-000030540000}"/>
    <cellStyle name="Linked Cell 19 4 3 6 2 2" xfId="21553" xr:uid="{00000000-0005-0000-0000-000031540000}"/>
    <cellStyle name="Linked Cell 19 4 3 6 3" xfId="21554" xr:uid="{00000000-0005-0000-0000-000032540000}"/>
    <cellStyle name="Linked Cell 19 4 3 7" xfId="21555" xr:uid="{00000000-0005-0000-0000-000033540000}"/>
    <cellStyle name="Linked Cell 19 4 3 7 2" xfId="21556" xr:uid="{00000000-0005-0000-0000-000034540000}"/>
    <cellStyle name="Linked Cell 19 4 3 7 2 2" xfId="21557" xr:uid="{00000000-0005-0000-0000-000035540000}"/>
    <cellStyle name="Linked Cell 19 4 3 7 3" xfId="21558" xr:uid="{00000000-0005-0000-0000-000036540000}"/>
    <cellStyle name="Linked Cell 19 4 3 8" xfId="21559" xr:uid="{00000000-0005-0000-0000-000037540000}"/>
    <cellStyle name="Linked Cell 19 4 3 8 2" xfId="21560" xr:uid="{00000000-0005-0000-0000-000038540000}"/>
    <cellStyle name="Linked Cell 19 4 3 8 2 2" xfId="21561" xr:uid="{00000000-0005-0000-0000-000039540000}"/>
    <cellStyle name="Linked Cell 19 4 3 8 3" xfId="21562" xr:uid="{00000000-0005-0000-0000-00003A540000}"/>
    <cellStyle name="Linked Cell 19 4 3 9" xfId="21563" xr:uid="{00000000-0005-0000-0000-00003B540000}"/>
    <cellStyle name="Linked Cell 19 4 3 9 2" xfId="21564" xr:uid="{00000000-0005-0000-0000-00003C540000}"/>
    <cellStyle name="Linked Cell 19 4 3 9 2 2" xfId="21565" xr:uid="{00000000-0005-0000-0000-00003D540000}"/>
    <cellStyle name="Linked Cell 19 4 3 9 3" xfId="21566" xr:uid="{00000000-0005-0000-0000-00003E540000}"/>
    <cellStyle name="Linked Cell 19 4 4" xfId="21567" xr:uid="{00000000-0005-0000-0000-00003F540000}"/>
    <cellStyle name="Linked Cell 19 4 4 2" xfId="21568" xr:uid="{00000000-0005-0000-0000-000040540000}"/>
    <cellStyle name="Linked Cell 19 4 4 2 2" xfId="21569" xr:uid="{00000000-0005-0000-0000-000041540000}"/>
    <cellStyle name="Linked Cell 19 4 4 3" xfId="21570" xr:uid="{00000000-0005-0000-0000-000042540000}"/>
    <cellStyle name="Linked Cell 19 4 5" xfId="21571" xr:uid="{00000000-0005-0000-0000-000043540000}"/>
    <cellStyle name="Linked Cell 19 4 5 2" xfId="21572" xr:uid="{00000000-0005-0000-0000-000044540000}"/>
    <cellStyle name="Linked Cell 19 4 5 2 2" xfId="21573" xr:uid="{00000000-0005-0000-0000-000045540000}"/>
    <cellStyle name="Linked Cell 19 4 5 3" xfId="21574" xr:uid="{00000000-0005-0000-0000-000046540000}"/>
    <cellStyle name="Linked Cell 19 4 6" xfId="21575" xr:uid="{00000000-0005-0000-0000-000047540000}"/>
    <cellStyle name="Linked Cell 19 4 6 2" xfId="21576" xr:uid="{00000000-0005-0000-0000-000048540000}"/>
    <cellStyle name="Linked Cell 19 4 6 2 2" xfId="21577" xr:uid="{00000000-0005-0000-0000-000049540000}"/>
    <cellStyle name="Linked Cell 19 4 6 3" xfId="21578" xr:uid="{00000000-0005-0000-0000-00004A540000}"/>
    <cellStyle name="Linked Cell 19 4 7" xfId="21579" xr:uid="{00000000-0005-0000-0000-00004B540000}"/>
    <cellStyle name="Linked Cell 19 4 7 2" xfId="21580" xr:uid="{00000000-0005-0000-0000-00004C540000}"/>
    <cellStyle name="Linked Cell 19 4 7 2 2" xfId="21581" xr:uid="{00000000-0005-0000-0000-00004D540000}"/>
    <cellStyle name="Linked Cell 19 4 7 3" xfId="21582" xr:uid="{00000000-0005-0000-0000-00004E540000}"/>
    <cellStyle name="Linked Cell 19 4 8" xfId="21583" xr:uid="{00000000-0005-0000-0000-00004F540000}"/>
    <cellStyle name="Linked Cell 19 4 8 2" xfId="21584" xr:uid="{00000000-0005-0000-0000-000050540000}"/>
    <cellStyle name="Linked Cell 19 4 8 2 2" xfId="21585" xr:uid="{00000000-0005-0000-0000-000051540000}"/>
    <cellStyle name="Linked Cell 19 4 8 3" xfId="21586" xr:uid="{00000000-0005-0000-0000-000052540000}"/>
    <cellStyle name="Linked Cell 19 4 9" xfId="21587" xr:uid="{00000000-0005-0000-0000-000053540000}"/>
    <cellStyle name="Linked Cell 19 4 9 2" xfId="21588" xr:uid="{00000000-0005-0000-0000-000054540000}"/>
    <cellStyle name="Linked Cell 19 4 9 2 2" xfId="21589" xr:uid="{00000000-0005-0000-0000-000055540000}"/>
    <cellStyle name="Linked Cell 19 4 9 3" xfId="21590" xr:uid="{00000000-0005-0000-0000-000056540000}"/>
    <cellStyle name="Linked Cell 2" xfId="21591" xr:uid="{00000000-0005-0000-0000-000057540000}"/>
    <cellStyle name="Linked Cell 2 2" xfId="21592" xr:uid="{00000000-0005-0000-0000-000058540000}"/>
    <cellStyle name="Linked Cell 2 2 10" xfId="21593" xr:uid="{00000000-0005-0000-0000-000059540000}"/>
    <cellStyle name="Linked Cell 2 2 10 2" xfId="21594" xr:uid="{00000000-0005-0000-0000-00005A540000}"/>
    <cellStyle name="Linked Cell 2 2 10 2 2" xfId="21595" xr:uid="{00000000-0005-0000-0000-00005B540000}"/>
    <cellStyle name="Linked Cell 2 2 10 3" xfId="21596" xr:uid="{00000000-0005-0000-0000-00005C540000}"/>
    <cellStyle name="Linked Cell 2 2 11" xfId="21597" xr:uid="{00000000-0005-0000-0000-00005D540000}"/>
    <cellStyle name="Linked Cell 2 2 11 2" xfId="21598" xr:uid="{00000000-0005-0000-0000-00005E540000}"/>
    <cellStyle name="Linked Cell 2 2 11 2 2" xfId="21599" xr:uid="{00000000-0005-0000-0000-00005F540000}"/>
    <cellStyle name="Linked Cell 2 2 11 3" xfId="21600" xr:uid="{00000000-0005-0000-0000-000060540000}"/>
    <cellStyle name="Linked Cell 2 2 12" xfId="21601" xr:uid="{00000000-0005-0000-0000-000061540000}"/>
    <cellStyle name="Linked Cell 2 2 12 2" xfId="21602" xr:uid="{00000000-0005-0000-0000-000062540000}"/>
    <cellStyle name="Linked Cell 2 2 12 2 2" xfId="21603" xr:uid="{00000000-0005-0000-0000-000063540000}"/>
    <cellStyle name="Linked Cell 2 2 12 3" xfId="21604" xr:uid="{00000000-0005-0000-0000-000064540000}"/>
    <cellStyle name="Linked Cell 2 2 13" xfId="21605" xr:uid="{00000000-0005-0000-0000-000065540000}"/>
    <cellStyle name="Linked Cell 2 2 13 2" xfId="21606" xr:uid="{00000000-0005-0000-0000-000066540000}"/>
    <cellStyle name="Linked Cell 2 2 13 2 2" xfId="21607" xr:uid="{00000000-0005-0000-0000-000067540000}"/>
    <cellStyle name="Linked Cell 2 2 13 3" xfId="21608" xr:uid="{00000000-0005-0000-0000-000068540000}"/>
    <cellStyle name="Linked Cell 2 2 14" xfId="21609" xr:uid="{00000000-0005-0000-0000-000069540000}"/>
    <cellStyle name="Linked Cell 2 2 14 2" xfId="21610" xr:uid="{00000000-0005-0000-0000-00006A540000}"/>
    <cellStyle name="Linked Cell 2 2 15" xfId="21611" xr:uid="{00000000-0005-0000-0000-00006B540000}"/>
    <cellStyle name="Linked Cell 2 2 2" xfId="21612" xr:uid="{00000000-0005-0000-0000-00006C540000}"/>
    <cellStyle name="Linked Cell 2 2 2 10" xfId="21613" xr:uid="{00000000-0005-0000-0000-00006D540000}"/>
    <cellStyle name="Linked Cell 2 2 2 10 2" xfId="21614" xr:uid="{00000000-0005-0000-0000-00006E540000}"/>
    <cellStyle name="Linked Cell 2 2 2 10 2 2" xfId="21615" xr:uid="{00000000-0005-0000-0000-00006F540000}"/>
    <cellStyle name="Linked Cell 2 2 2 10 3" xfId="21616" xr:uid="{00000000-0005-0000-0000-000070540000}"/>
    <cellStyle name="Linked Cell 2 2 2 11" xfId="21617" xr:uid="{00000000-0005-0000-0000-000071540000}"/>
    <cellStyle name="Linked Cell 2 2 2 11 2" xfId="21618" xr:uid="{00000000-0005-0000-0000-000072540000}"/>
    <cellStyle name="Linked Cell 2 2 2 11 2 2" xfId="21619" xr:uid="{00000000-0005-0000-0000-000073540000}"/>
    <cellStyle name="Linked Cell 2 2 2 11 3" xfId="21620" xr:uid="{00000000-0005-0000-0000-000074540000}"/>
    <cellStyle name="Linked Cell 2 2 2 12" xfId="21621" xr:uid="{00000000-0005-0000-0000-000075540000}"/>
    <cellStyle name="Linked Cell 2 2 2 12 2" xfId="21622" xr:uid="{00000000-0005-0000-0000-000076540000}"/>
    <cellStyle name="Linked Cell 2 2 2 12 2 2" xfId="21623" xr:uid="{00000000-0005-0000-0000-000077540000}"/>
    <cellStyle name="Linked Cell 2 2 2 12 3" xfId="21624" xr:uid="{00000000-0005-0000-0000-000078540000}"/>
    <cellStyle name="Linked Cell 2 2 2 13" xfId="21625" xr:uid="{00000000-0005-0000-0000-000079540000}"/>
    <cellStyle name="Linked Cell 2 2 2 13 2" xfId="21626" xr:uid="{00000000-0005-0000-0000-00007A540000}"/>
    <cellStyle name="Linked Cell 2 2 2 14" xfId="21627" xr:uid="{00000000-0005-0000-0000-00007B540000}"/>
    <cellStyle name="Linked Cell 2 2 2 2" xfId="21628" xr:uid="{00000000-0005-0000-0000-00007C540000}"/>
    <cellStyle name="Linked Cell 2 2 2 2 10" xfId="21629" xr:uid="{00000000-0005-0000-0000-00007D540000}"/>
    <cellStyle name="Linked Cell 2 2 2 2 10 2" xfId="21630" xr:uid="{00000000-0005-0000-0000-00007E540000}"/>
    <cellStyle name="Linked Cell 2 2 2 2 10 2 2" xfId="21631" xr:uid="{00000000-0005-0000-0000-00007F540000}"/>
    <cellStyle name="Linked Cell 2 2 2 2 10 3" xfId="21632" xr:uid="{00000000-0005-0000-0000-000080540000}"/>
    <cellStyle name="Linked Cell 2 2 2 2 11" xfId="21633" xr:uid="{00000000-0005-0000-0000-000081540000}"/>
    <cellStyle name="Linked Cell 2 2 2 2 11 2" xfId="21634" xr:uid="{00000000-0005-0000-0000-000082540000}"/>
    <cellStyle name="Linked Cell 2 2 2 2 11 2 2" xfId="21635" xr:uid="{00000000-0005-0000-0000-000083540000}"/>
    <cellStyle name="Linked Cell 2 2 2 2 11 3" xfId="21636" xr:uid="{00000000-0005-0000-0000-000084540000}"/>
    <cellStyle name="Linked Cell 2 2 2 2 12" xfId="21637" xr:uid="{00000000-0005-0000-0000-000085540000}"/>
    <cellStyle name="Linked Cell 2 2 2 2 12 2" xfId="21638" xr:uid="{00000000-0005-0000-0000-000086540000}"/>
    <cellStyle name="Linked Cell 2 2 2 2 13" xfId="21639" xr:uid="{00000000-0005-0000-0000-000087540000}"/>
    <cellStyle name="Linked Cell 2 2 2 2 2" xfId="21640" xr:uid="{00000000-0005-0000-0000-000088540000}"/>
    <cellStyle name="Linked Cell 2 2 2 2 2 10" xfId="21641" xr:uid="{00000000-0005-0000-0000-000089540000}"/>
    <cellStyle name="Linked Cell 2 2 2 2 2 10 2" xfId="21642" xr:uid="{00000000-0005-0000-0000-00008A540000}"/>
    <cellStyle name="Linked Cell 2 2 2 2 2 10 2 2" xfId="21643" xr:uid="{00000000-0005-0000-0000-00008B540000}"/>
    <cellStyle name="Linked Cell 2 2 2 2 2 10 3" xfId="21644" xr:uid="{00000000-0005-0000-0000-00008C540000}"/>
    <cellStyle name="Linked Cell 2 2 2 2 2 11" xfId="21645" xr:uid="{00000000-0005-0000-0000-00008D540000}"/>
    <cellStyle name="Linked Cell 2 2 2 2 2 11 2" xfId="21646" xr:uid="{00000000-0005-0000-0000-00008E540000}"/>
    <cellStyle name="Linked Cell 2 2 2 2 2 12" xfId="21647" xr:uid="{00000000-0005-0000-0000-00008F540000}"/>
    <cellStyle name="Linked Cell 2 2 2 2 2 2" xfId="21648" xr:uid="{00000000-0005-0000-0000-000090540000}"/>
    <cellStyle name="Linked Cell 2 2 2 2 2 2 2" xfId="21649" xr:uid="{00000000-0005-0000-0000-000091540000}"/>
    <cellStyle name="Linked Cell 2 2 2 2 2 2 2 2" xfId="21650" xr:uid="{00000000-0005-0000-0000-000092540000}"/>
    <cellStyle name="Linked Cell 2 2 2 2 2 2 3" xfId="21651" xr:uid="{00000000-0005-0000-0000-000093540000}"/>
    <cellStyle name="Linked Cell 2 2 2 2 2 3" xfId="21652" xr:uid="{00000000-0005-0000-0000-000094540000}"/>
    <cellStyle name="Linked Cell 2 2 2 2 2 3 2" xfId="21653" xr:uid="{00000000-0005-0000-0000-000095540000}"/>
    <cellStyle name="Linked Cell 2 2 2 2 2 3 2 2" xfId="21654" xr:uid="{00000000-0005-0000-0000-000096540000}"/>
    <cellStyle name="Linked Cell 2 2 2 2 2 3 3" xfId="21655" xr:uid="{00000000-0005-0000-0000-000097540000}"/>
    <cellStyle name="Linked Cell 2 2 2 2 2 4" xfId="21656" xr:uid="{00000000-0005-0000-0000-000098540000}"/>
    <cellStyle name="Linked Cell 2 2 2 2 2 4 2" xfId="21657" xr:uid="{00000000-0005-0000-0000-000099540000}"/>
    <cellStyle name="Linked Cell 2 2 2 2 2 4 2 2" xfId="21658" xr:uid="{00000000-0005-0000-0000-00009A540000}"/>
    <cellStyle name="Linked Cell 2 2 2 2 2 4 3" xfId="21659" xr:uid="{00000000-0005-0000-0000-00009B540000}"/>
    <cellStyle name="Linked Cell 2 2 2 2 2 5" xfId="21660" xr:uid="{00000000-0005-0000-0000-00009C540000}"/>
    <cellStyle name="Linked Cell 2 2 2 2 2 5 2" xfId="21661" xr:uid="{00000000-0005-0000-0000-00009D540000}"/>
    <cellStyle name="Linked Cell 2 2 2 2 2 5 2 2" xfId="21662" xr:uid="{00000000-0005-0000-0000-00009E540000}"/>
    <cellStyle name="Linked Cell 2 2 2 2 2 5 3" xfId="21663" xr:uid="{00000000-0005-0000-0000-00009F540000}"/>
    <cellStyle name="Linked Cell 2 2 2 2 2 6" xfId="21664" xr:uid="{00000000-0005-0000-0000-0000A0540000}"/>
    <cellStyle name="Linked Cell 2 2 2 2 2 6 2" xfId="21665" xr:uid="{00000000-0005-0000-0000-0000A1540000}"/>
    <cellStyle name="Linked Cell 2 2 2 2 2 6 2 2" xfId="21666" xr:uid="{00000000-0005-0000-0000-0000A2540000}"/>
    <cellStyle name="Linked Cell 2 2 2 2 2 6 3" xfId="21667" xr:uid="{00000000-0005-0000-0000-0000A3540000}"/>
    <cellStyle name="Linked Cell 2 2 2 2 2 7" xfId="21668" xr:uid="{00000000-0005-0000-0000-0000A4540000}"/>
    <cellStyle name="Linked Cell 2 2 2 2 2 7 2" xfId="21669" xr:uid="{00000000-0005-0000-0000-0000A5540000}"/>
    <cellStyle name="Linked Cell 2 2 2 2 2 7 2 2" xfId="21670" xr:uid="{00000000-0005-0000-0000-0000A6540000}"/>
    <cellStyle name="Linked Cell 2 2 2 2 2 7 3" xfId="21671" xr:uid="{00000000-0005-0000-0000-0000A7540000}"/>
    <cellStyle name="Linked Cell 2 2 2 2 2 8" xfId="21672" xr:uid="{00000000-0005-0000-0000-0000A8540000}"/>
    <cellStyle name="Linked Cell 2 2 2 2 2 8 2" xfId="21673" xr:uid="{00000000-0005-0000-0000-0000A9540000}"/>
    <cellStyle name="Linked Cell 2 2 2 2 2 8 2 2" xfId="21674" xr:uid="{00000000-0005-0000-0000-0000AA540000}"/>
    <cellStyle name="Linked Cell 2 2 2 2 2 8 3" xfId="21675" xr:uid="{00000000-0005-0000-0000-0000AB540000}"/>
    <cellStyle name="Linked Cell 2 2 2 2 2 9" xfId="21676" xr:uid="{00000000-0005-0000-0000-0000AC540000}"/>
    <cellStyle name="Linked Cell 2 2 2 2 2 9 2" xfId="21677" xr:uid="{00000000-0005-0000-0000-0000AD540000}"/>
    <cellStyle name="Linked Cell 2 2 2 2 2 9 2 2" xfId="21678" xr:uid="{00000000-0005-0000-0000-0000AE540000}"/>
    <cellStyle name="Linked Cell 2 2 2 2 2 9 3" xfId="21679" xr:uid="{00000000-0005-0000-0000-0000AF540000}"/>
    <cellStyle name="Linked Cell 2 2 2 2 3" xfId="21680" xr:uid="{00000000-0005-0000-0000-0000B0540000}"/>
    <cellStyle name="Linked Cell 2 2 2 2 3 10" xfId="21681" xr:uid="{00000000-0005-0000-0000-0000B1540000}"/>
    <cellStyle name="Linked Cell 2 2 2 2 3 10 2" xfId="21682" xr:uid="{00000000-0005-0000-0000-0000B2540000}"/>
    <cellStyle name="Linked Cell 2 2 2 2 3 11" xfId="21683" xr:uid="{00000000-0005-0000-0000-0000B3540000}"/>
    <cellStyle name="Linked Cell 2 2 2 2 3 2" xfId="21684" xr:uid="{00000000-0005-0000-0000-0000B4540000}"/>
    <cellStyle name="Linked Cell 2 2 2 2 3 2 2" xfId="21685" xr:uid="{00000000-0005-0000-0000-0000B5540000}"/>
    <cellStyle name="Linked Cell 2 2 2 2 3 2 2 2" xfId="21686" xr:uid="{00000000-0005-0000-0000-0000B6540000}"/>
    <cellStyle name="Linked Cell 2 2 2 2 3 2 3" xfId="21687" xr:uid="{00000000-0005-0000-0000-0000B7540000}"/>
    <cellStyle name="Linked Cell 2 2 2 2 3 3" xfId="21688" xr:uid="{00000000-0005-0000-0000-0000B8540000}"/>
    <cellStyle name="Linked Cell 2 2 2 2 3 3 2" xfId="21689" xr:uid="{00000000-0005-0000-0000-0000B9540000}"/>
    <cellStyle name="Linked Cell 2 2 2 2 3 3 2 2" xfId="21690" xr:uid="{00000000-0005-0000-0000-0000BA540000}"/>
    <cellStyle name="Linked Cell 2 2 2 2 3 3 3" xfId="21691" xr:uid="{00000000-0005-0000-0000-0000BB540000}"/>
    <cellStyle name="Linked Cell 2 2 2 2 3 4" xfId="21692" xr:uid="{00000000-0005-0000-0000-0000BC540000}"/>
    <cellStyle name="Linked Cell 2 2 2 2 3 4 2" xfId="21693" xr:uid="{00000000-0005-0000-0000-0000BD540000}"/>
    <cellStyle name="Linked Cell 2 2 2 2 3 4 2 2" xfId="21694" xr:uid="{00000000-0005-0000-0000-0000BE540000}"/>
    <cellStyle name="Linked Cell 2 2 2 2 3 4 3" xfId="21695" xr:uid="{00000000-0005-0000-0000-0000BF540000}"/>
    <cellStyle name="Linked Cell 2 2 2 2 3 5" xfId="21696" xr:uid="{00000000-0005-0000-0000-0000C0540000}"/>
    <cellStyle name="Linked Cell 2 2 2 2 3 5 2" xfId="21697" xr:uid="{00000000-0005-0000-0000-0000C1540000}"/>
    <cellStyle name="Linked Cell 2 2 2 2 3 5 2 2" xfId="21698" xr:uid="{00000000-0005-0000-0000-0000C2540000}"/>
    <cellStyle name="Linked Cell 2 2 2 2 3 5 3" xfId="21699" xr:uid="{00000000-0005-0000-0000-0000C3540000}"/>
    <cellStyle name="Linked Cell 2 2 2 2 3 6" xfId="21700" xr:uid="{00000000-0005-0000-0000-0000C4540000}"/>
    <cellStyle name="Linked Cell 2 2 2 2 3 6 2" xfId="21701" xr:uid="{00000000-0005-0000-0000-0000C5540000}"/>
    <cellStyle name="Linked Cell 2 2 2 2 3 6 2 2" xfId="21702" xr:uid="{00000000-0005-0000-0000-0000C6540000}"/>
    <cellStyle name="Linked Cell 2 2 2 2 3 6 3" xfId="21703" xr:uid="{00000000-0005-0000-0000-0000C7540000}"/>
    <cellStyle name="Linked Cell 2 2 2 2 3 7" xfId="21704" xr:uid="{00000000-0005-0000-0000-0000C8540000}"/>
    <cellStyle name="Linked Cell 2 2 2 2 3 7 2" xfId="21705" xr:uid="{00000000-0005-0000-0000-0000C9540000}"/>
    <cellStyle name="Linked Cell 2 2 2 2 3 7 2 2" xfId="21706" xr:uid="{00000000-0005-0000-0000-0000CA540000}"/>
    <cellStyle name="Linked Cell 2 2 2 2 3 7 3" xfId="21707" xr:uid="{00000000-0005-0000-0000-0000CB540000}"/>
    <cellStyle name="Linked Cell 2 2 2 2 3 8" xfId="21708" xr:uid="{00000000-0005-0000-0000-0000CC540000}"/>
    <cellStyle name="Linked Cell 2 2 2 2 3 8 2" xfId="21709" xr:uid="{00000000-0005-0000-0000-0000CD540000}"/>
    <cellStyle name="Linked Cell 2 2 2 2 3 8 2 2" xfId="21710" xr:uid="{00000000-0005-0000-0000-0000CE540000}"/>
    <cellStyle name="Linked Cell 2 2 2 2 3 8 3" xfId="21711" xr:uid="{00000000-0005-0000-0000-0000CF540000}"/>
    <cellStyle name="Linked Cell 2 2 2 2 3 9" xfId="21712" xr:uid="{00000000-0005-0000-0000-0000D0540000}"/>
    <cellStyle name="Linked Cell 2 2 2 2 3 9 2" xfId="21713" xr:uid="{00000000-0005-0000-0000-0000D1540000}"/>
    <cellStyle name="Linked Cell 2 2 2 2 3 9 2 2" xfId="21714" xr:uid="{00000000-0005-0000-0000-0000D2540000}"/>
    <cellStyle name="Linked Cell 2 2 2 2 3 9 3" xfId="21715" xr:uid="{00000000-0005-0000-0000-0000D3540000}"/>
    <cellStyle name="Linked Cell 2 2 2 2 4" xfId="21716" xr:uid="{00000000-0005-0000-0000-0000D4540000}"/>
    <cellStyle name="Linked Cell 2 2 2 2 4 2" xfId="21717" xr:uid="{00000000-0005-0000-0000-0000D5540000}"/>
    <cellStyle name="Linked Cell 2 2 2 2 4 2 2" xfId="21718" xr:uid="{00000000-0005-0000-0000-0000D6540000}"/>
    <cellStyle name="Linked Cell 2 2 2 2 4 3" xfId="21719" xr:uid="{00000000-0005-0000-0000-0000D7540000}"/>
    <cellStyle name="Linked Cell 2 2 2 2 5" xfId="21720" xr:uid="{00000000-0005-0000-0000-0000D8540000}"/>
    <cellStyle name="Linked Cell 2 2 2 2 5 2" xfId="21721" xr:uid="{00000000-0005-0000-0000-0000D9540000}"/>
    <cellStyle name="Linked Cell 2 2 2 2 5 2 2" xfId="21722" xr:uid="{00000000-0005-0000-0000-0000DA540000}"/>
    <cellStyle name="Linked Cell 2 2 2 2 5 3" xfId="21723" xr:uid="{00000000-0005-0000-0000-0000DB540000}"/>
    <cellStyle name="Linked Cell 2 2 2 2 6" xfId="21724" xr:uid="{00000000-0005-0000-0000-0000DC540000}"/>
    <cellStyle name="Linked Cell 2 2 2 2 6 2" xfId="21725" xr:uid="{00000000-0005-0000-0000-0000DD540000}"/>
    <cellStyle name="Linked Cell 2 2 2 2 6 2 2" xfId="21726" xr:uid="{00000000-0005-0000-0000-0000DE540000}"/>
    <cellStyle name="Linked Cell 2 2 2 2 6 3" xfId="21727" xr:uid="{00000000-0005-0000-0000-0000DF540000}"/>
    <cellStyle name="Linked Cell 2 2 2 2 7" xfId="21728" xr:uid="{00000000-0005-0000-0000-0000E0540000}"/>
    <cellStyle name="Linked Cell 2 2 2 2 7 2" xfId="21729" xr:uid="{00000000-0005-0000-0000-0000E1540000}"/>
    <cellStyle name="Linked Cell 2 2 2 2 7 2 2" xfId="21730" xr:uid="{00000000-0005-0000-0000-0000E2540000}"/>
    <cellStyle name="Linked Cell 2 2 2 2 7 3" xfId="21731" xr:uid="{00000000-0005-0000-0000-0000E3540000}"/>
    <cellStyle name="Linked Cell 2 2 2 2 8" xfId="21732" xr:uid="{00000000-0005-0000-0000-0000E4540000}"/>
    <cellStyle name="Linked Cell 2 2 2 2 8 2" xfId="21733" xr:uid="{00000000-0005-0000-0000-0000E5540000}"/>
    <cellStyle name="Linked Cell 2 2 2 2 8 2 2" xfId="21734" xr:uid="{00000000-0005-0000-0000-0000E6540000}"/>
    <cellStyle name="Linked Cell 2 2 2 2 8 3" xfId="21735" xr:uid="{00000000-0005-0000-0000-0000E7540000}"/>
    <cellStyle name="Linked Cell 2 2 2 2 9" xfId="21736" xr:uid="{00000000-0005-0000-0000-0000E8540000}"/>
    <cellStyle name="Linked Cell 2 2 2 2 9 2" xfId="21737" xr:uid="{00000000-0005-0000-0000-0000E9540000}"/>
    <cellStyle name="Linked Cell 2 2 2 2 9 2 2" xfId="21738" xr:uid="{00000000-0005-0000-0000-0000EA540000}"/>
    <cellStyle name="Linked Cell 2 2 2 2 9 3" xfId="21739" xr:uid="{00000000-0005-0000-0000-0000EB540000}"/>
    <cellStyle name="Linked Cell 2 2 2 3" xfId="21740" xr:uid="{00000000-0005-0000-0000-0000EC540000}"/>
    <cellStyle name="Linked Cell 2 2 2 3 10" xfId="21741" xr:uid="{00000000-0005-0000-0000-0000ED540000}"/>
    <cellStyle name="Linked Cell 2 2 2 3 10 2" xfId="21742" xr:uid="{00000000-0005-0000-0000-0000EE540000}"/>
    <cellStyle name="Linked Cell 2 2 2 3 10 2 2" xfId="21743" xr:uid="{00000000-0005-0000-0000-0000EF540000}"/>
    <cellStyle name="Linked Cell 2 2 2 3 10 3" xfId="21744" xr:uid="{00000000-0005-0000-0000-0000F0540000}"/>
    <cellStyle name="Linked Cell 2 2 2 3 11" xfId="21745" xr:uid="{00000000-0005-0000-0000-0000F1540000}"/>
    <cellStyle name="Linked Cell 2 2 2 3 11 2" xfId="21746" xr:uid="{00000000-0005-0000-0000-0000F2540000}"/>
    <cellStyle name="Linked Cell 2 2 2 3 12" xfId="21747" xr:uid="{00000000-0005-0000-0000-0000F3540000}"/>
    <cellStyle name="Linked Cell 2 2 2 3 2" xfId="21748" xr:uid="{00000000-0005-0000-0000-0000F4540000}"/>
    <cellStyle name="Linked Cell 2 2 2 3 2 10" xfId="21749" xr:uid="{00000000-0005-0000-0000-0000F5540000}"/>
    <cellStyle name="Linked Cell 2 2 2 3 2 10 2" xfId="21750" xr:uid="{00000000-0005-0000-0000-0000F6540000}"/>
    <cellStyle name="Linked Cell 2 2 2 3 2 11" xfId="21751" xr:uid="{00000000-0005-0000-0000-0000F7540000}"/>
    <cellStyle name="Linked Cell 2 2 2 3 2 2" xfId="21752" xr:uid="{00000000-0005-0000-0000-0000F8540000}"/>
    <cellStyle name="Linked Cell 2 2 2 3 2 2 2" xfId="21753" xr:uid="{00000000-0005-0000-0000-0000F9540000}"/>
    <cellStyle name="Linked Cell 2 2 2 3 2 2 2 2" xfId="21754" xr:uid="{00000000-0005-0000-0000-0000FA540000}"/>
    <cellStyle name="Linked Cell 2 2 2 3 2 2 3" xfId="21755" xr:uid="{00000000-0005-0000-0000-0000FB540000}"/>
    <cellStyle name="Linked Cell 2 2 2 3 2 3" xfId="21756" xr:uid="{00000000-0005-0000-0000-0000FC540000}"/>
    <cellStyle name="Linked Cell 2 2 2 3 2 3 2" xfId="21757" xr:uid="{00000000-0005-0000-0000-0000FD540000}"/>
    <cellStyle name="Linked Cell 2 2 2 3 2 3 2 2" xfId="21758" xr:uid="{00000000-0005-0000-0000-0000FE540000}"/>
    <cellStyle name="Linked Cell 2 2 2 3 2 3 3" xfId="21759" xr:uid="{00000000-0005-0000-0000-0000FF540000}"/>
    <cellStyle name="Linked Cell 2 2 2 3 2 4" xfId="21760" xr:uid="{00000000-0005-0000-0000-000000550000}"/>
    <cellStyle name="Linked Cell 2 2 2 3 2 4 2" xfId="21761" xr:uid="{00000000-0005-0000-0000-000001550000}"/>
    <cellStyle name="Linked Cell 2 2 2 3 2 4 2 2" xfId="21762" xr:uid="{00000000-0005-0000-0000-000002550000}"/>
    <cellStyle name="Linked Cell 2 2 2 3 2 4 3" xfId="21763" xr:uid="{00000000-0005-0000-0000-000003550000}"/>
    <cellStyle name="Linked Cell 2 2 2 3 2 5" xfId="21764" xr:uid="{00000000-0005-0000-0000-000004550000}"/>
    <cellStyle name="Linked Cell 2 2 2 3 2 5 2" xfId="21765" xr:uid="{00000000-0005-0000-0000-000005550000}"/>
    <cellStyle name="Linked Cell 2 2 2 3 2 5 2 2" xfId="21766" xr:uid="{00000000-0005-0000-0000-000006550000}"/>
    <cellStyle name="Linked Cell 2 2 2 3 2 5 3" xfId="21767" xr:uid="{00000000-0005-0000-0000-000007550000}"/>
    <cellStyle name="Linked Cell 2 2 2 3 2 6" xfId="21768" xr:uid="{00000000-0005-0000-0000-000008550000}"/>
    <cellStyle name="Linked Cell 2 2 2 3 2 6 2" xfId="21769" xr:uid="{00000000-0005-0000-0000-000009550000}"/>
    <cellStyle name="Linked Cell 2 2 2 3 2 6 2 2" xfId="21770" xr:uid="{00000000-0005-0000-0000-00000A550000}"/>
    <cellStyle name="Linked Cell 2 2 2 3 2 6 3" xfId="21771" xr:uid="{00000000-0005-0000-0000-00000B550000}"/>
    <cellStyle name="Linked Cell 2 2 2 3 2 7" xfId="21772" xr:uid="{00000000-0005-0000-0000-00000C550000}"/>
    <cellStyle name="Linked Cell 2 2 2 3 2 7 2" xfId="21773" xr:uid="{00000000-0005-0000-0000-00000D550000}"/>
    <cellStyle name="Linked Cell 2 2 2 3 2 7 2 2" xfId="21774" xr:uid="{00000000-0005-0000-0000-00000E550000}"/>
    <cellStyle name="Linked Cell 2 2 2 3 2 7 3" xfId="21775" xr:uid="{00000000-0005-0000-0000-00000F550000}"/>
    <cellStyle name="Linked Cell 2 2 2 3 2 8" xfId="21776" xr:uid="{00000000-0005-0000-0000-000010550000}"/>
    <cellStyle name="Linked Cell 2 2 2 3 2 8 2" xfId="21777" xr:uid="{00000000-0005-0000-0000-000011550000}"/>
    <cellStyle name="Linked Cell 2 2 2 3 2 8 2 2" xfId="21778" xr:uid="{00000000-0005-0000-0000-000012550000}"/>
    <cellStyle name="Linked Cell 2 2 2 3 2 8 3" xfId="21779" xr:uid="{00000000-0005-0000-0000-000013550000}"/>
    <cellStyle name="Linked Cell 2 2 2 3 2 9" xfId="21780" xr:uid="{00000000-0005-0000-0000-000014550000}"/>
    <cellStyle name="Linked Cell 2 2 2 3 2 9 2" xfId="21781" xr:uid="{00000000-0005-0000-0000-000015550000}"/>
    <cellStyle name="Linked Cell 2 2 2 3 2 9 2 2" xfId="21782" xr:uid="{00000000-0005-0000-0000-000016550000}"/>
    <cellStyle name="Linked Cell 2 2 2 3 2 9 3" xfId="21783" xr:uid="{00000000-0005-0000-0000-000017550000}"/>
    <cellStyle name="Linked Cell 2 2 2 3 3" xfId="21784" xr:uid="{00000000-0005-0000-0000-000018550000}"/>
    <cellStyle name="Linked Cell 2 2 2 3 3 2" xfId="21785" xr:uid="{00000000-0005-0000-0000-000019550000}"/>
    <cellStyle name="Linked Cell 2 2 2 3 3 2 2" xfId="21786" xr:uid="{00000000-0005-0000-0000-00001A550000}"/>
    <cellStyle name="Linked Cell 2 2 2 3 3 3" xfId="21787" xr:uid="{00000000-0005-0000-0000-00001B550000}"/>
    <cellStyle name="Linked Cell 2 2 2 3 4" xfId="21788" xr:uid="{00000000-0005-0000-0000-00001C550000}"/>
    <cellStyle name="Linked Cell 2 2 2 3 4 2" xfId="21789" xr:uid="{00000000-0005-0000-0000-00001D550000}"/>
    <cellStyle name="Linked Cell 2 2 2 3 4 2 2" xfId="21790" xr:uid="{00000000-0005-0000-0000-00001E550000}"/>
    <cellStyle name="Linked Cell 2 2 2 3 4 3" xfId="21791" xr:uid="{00000000-0005-0000-0000-00001F550000}"/>
    <cellStyle name="Linked Cell 2 2 2 3 5" xfId="21792" xr:uid="{00000000-0005-0000-0000-000020550000}"/>
    <cellStyle name="Linked Cell 2 2 2 3 5 2" xfId="21793" xr:uid="{00000000-0005-0000-0000-000021550000}"/>
    <cellStyle name="Linked Cell 2 2 2 3 5 2 2" xfId="21794" xr:uid="{00000000-0005-0000-0000-000022550000}"/>
    <cellStyle name="Linked Cell 2 2 2 3 5 3" xfId="21795" xr:uid="{00000000-0005-0000-0000-000023550000}"/>
    <cellStyle name="Linked Cell 2 2 2 3 6" xfId="21796" xr:uid="{00000000-0005-0000-0000-000024550000}"/>
    <cellStyle name="Linked Cell 2 2 2 3 6 2" xfId="21797" xr:uid="{00000000-0005-0000-0000-000025550000}"/>
    <cellStyle name="Linked Cell 2 2 2 3 6 2 2" xfId="21798" xr:uid="{00000000-0005-0000-0000-000026550000}"/>
    <cellStyle name="Linked Cell 2 2 2 3 6 3" xfId="21799" xr:uid="{00000000-0005-0000-0000-000027550000}"/>
    <cellStyle name="Linked Cell 2 2 2 3 7" xfId="21800" xr:uid="{00000000-0005-0000-0000-000028550000}"/>
    <cellStyle name="Linked Cell 2 2 2 3 7 2" xfId="21801" xr:uid="{00000000-0005-0000-0000-000029550000}"/>
    <cellStyle name="Linked Cell 2 2 2 3 7 2 2" xfId="21802" xr:uid="{00000000-0005-0000-0000-00002A550000}"/>
    <cellStyle name="Linked Cell 2 2 2 3 7 3" xfId="21803" xr:uid="{00000000-0005-0000-0000-00002B550000}"/>
    <cellStyle name="Linked Cell 2 2 2 3 8" xfId="21804" xr:uid="{00000000-0005-0000-0000-00002C550000}"/>
    <cellStyle name="Linked Cell 2 2 2 3 8 2" xfId="21805" xr:uid="{00000000-0005-0000-0000-00002D550000}"/>
    <cellStyle name="Linked Cell 2 2 2 3 8 2 2" xfId="21806" xr:uid="{00000000-0005-0000-0000-00002E550000}"/>
    <cellStyle name="Linked Cell 2 2 2 3 8 3" xfId="21807" xr:uid="{00000000-0005-0000-0000-00002F550000}"/>
    <cellStyle name="Linked Cell 2 2 2 3 9" xfId="21808" xr:uid="{00000000-0005-0000-0000-000030550000}"/>
    <cellStyle name="Linked Cell 2 2 2 3 9 2" xfId="21809" xr:uid="{00000000-0005-0000-0000-000031550000}"/>
    <cellStyle name="Linked Cell 2 2 2 3 9 2 2" xfId="21810" xr:uid="{00000000-0005-0000-0000-000032550000}"/>
    <cellStyle name="Linked Cell 2 2 2 3 9 3" xfId="21811" xr:uid="{00000000-0005-0000-0000-000033550000}"/>
    <cellStyle name="Linked Cell 2 2 2 4" xfId="21812" xr:uid="{00000000-0005-0000-0000-000034550000}"/>
    <cellStyle name="Linked Cell 2 2 2 4 10" xfId="21813" xr:uid="{00000000-0005-0000-0000-000035550000}"/>
    <cellStyle name="Linked Cell 2 2 2 4 10 2" xfId="21814" xr:uid="{00000000-0005-0000-0000-000036550000}"/>
    <cellStyle name="Linked Cell 2 2 2 4 11" xfId="21815" xr:uid="{00000000-0005-0000-0000-000037550000}"/>
    <cellStyle name="Linked Cell 2 2 2 4 2" xfId="21816" xr:uid="{00000000-0005-0000-0000-000038550000}"/>
    <cellStyle name="Linked Cell 2 2 2 4 2 2" xfId="21817" xr:uid="{00000000-0005-0000-0000-000039550000}"/>
    <cellStyle name="Linked Cell 2 2 2 4 2 2 2" xfId="21818" xr:uid="{00000000-0005-0000-0000-00003A550000}"/>
    <cellStyle name="Linked Cell 2 2 2 4 2 3" xfId="21819" xr:uid="{00000000-0005-0000-0000-00003B550000}"/>
    <cellStyle name="Linked Cell 2 2 2 4 3" xfId="21820" xr:uid="{00000000-0005-0000-0000-00003C550000}"/>
    <cellStyle name="Linked Cell 2 2 2 4 3 2" xfId="21821" xr:uid="{00000000-0005-0000-0000-00003D550000}"/>
    <cellStyle name="Linked Cell 2 2 2 4 3 2 2" xfId="21822" xr:uid="{00000000-0005-0000-0000-00003E550000}"/>
    <cellStyle name="Linked Cell 2 2 2 4 3 3" xfId="21823" xr:uid="{00000000-0005-0000-0000-00003F550000}"/>
    <cellStyle name="Linked Cell 2 2 2 4 4" xfId="21824" xr:uid="{00000000-0005-0000-0000-000040550000}"/>
    <cellStyle name="Linked Cell 2 2 2 4 4 2" xfId="21825" xr:uid="{00000000-0005-0000-0000-000041550000}"/>
    <cellStyle name="Linked Cell 2 2 2 4 4 2 2" xfId="21826" xr:uid="{00000000-0005-0000-0000-000042550000}"/>
    <cellStyle name="Linked Cell 2 2 2 4 4 3" xfId="21827" xr:uid="{00000000-0005-0000-0000-000043550000}"/>
    <cellStyle name="Linked Cell 2 2 2 4 5" xfId="21828" xr:uid="{00000000-0005-0000-0000-000044550000}"/>
    <cellStyle name="Linked Cell 2 2 2 4 5 2" xfId="21829" xr:uid="{00000000-0005-0000-0000-000045550000}"/>
    <cellStyle name="Linked Cell 2 2 2 4 5 2 2" xfId="21830" xr:uid="{00000000-0005-0000-0000-000046550000}"/>
    <cellStyle name="Linked Cell 2 2 2 4 5 3" xfId="21831" xr:uid="{00000000-0005-0000-0000-000047550000}"/>
    <cellStyle name="Linked Cell 2 2 2 4 6" xfId="21832" xr:uid="{00000000-0005-0000-0000-000048550000}"/>
    <cellStyle name="Linked Cell 2 2 2 4 6 2" xfId="21833" xr:uid="{00000000-0005-0000-0000-000049550000}"/>
    <cellStyle name="Linked Cell 2 2 2 4 6 2 2" xfId="21834" xr:uid="{00000000-0005-0000-0000-00004A550000}"/>
    <cellStyle name="Linked Cell 2 2 2 4 6 3" xfId="21835" xr:uid="{00000000-0005-0000-0000-00004B550000}"/>
    <cellStyle name="Linked Cell 2 2 2 4 7" xfId="21836" xr:uid="{00000000-0005-0000-0000-00004C550000}"/>
    <cellStyle name="Linked Cell 2 2 2 4 7 2" xfId="21837" xr:uid="{00000000-0005-0000-0000-00004D550000}"/>
    <cellStyle name="Linked Cell 2 2 2 4 7 2 2" xfId="21838" xr:uid="{00000000-0005-0000-0000-00004E550000}"/>
    <cellStyle name="Linked Cell 2 2 2 4 7 3" xfId="21839" xr:uid="{00000000-0005-0000-0000-00004F550000}"/>
    <cellStyle name="Linked Cell 2 2 2 4 8" xfId="21840" xr:uid="{00000000-0005-0000-0000-000050550000}"/>
    <cellStyle name="Linked Cell 2 2 2 4 8 2" xfId="21841" xr:uid="{00000000-0005-0000-0000-000051550000}"/>
    <cellStyle name="Linked Cell 2 2 2 4 8 2 2" xfId="21842" xr:uid="{00000000-0005-0000-0000-000052550000}"/>
    <cellStyle name="Linked Cell 2 2 2 4 8 3" xfId="21843" xr:uid="{00000000-0005-0000-0000-000053550000}"/>
    <cellStyle name="Linked Cell 2 2 2 4 9" xfId="21844" xr:uid="{00000000-0005-0000-0000-000054550000}"/>
    <cellStyle name="Linked Cell 2 2 2 4 9 2" xfId="21845" xr:uid="{00000000-0005-0000-0000-000055550000}"/>
    <cellStyle name="Linked Cell 2 2 2 4 9 2 2" xfId="21846" xr:uid="{00000000-0005-0000-0000-000056550000}"/>
    <cellStyle name="Linked Cell 2 2 2 4 9 3" xfId="21847" xr:uid="{00000000-0005-0000-0000-000057550000}"/>
    <cellStyle name="Linked Cell 2 2 2 5" xfId="21848" xr:uid="{00000000-0005-0000-0000-000058550000}"/>
    <cellStyle name="Linked Cell 2 2 2 5 2" xfId="21849" xr:uid="{00000000-0005-0000-0000-000059550000}"/>
    <cellStyle name="Linked Cell 2 2 2 5 2 2" xfId="21850" xr:uid="{00000000-0005-0000-0000-00005A550000}"/>
    <cellStyle name="Linked Cell 2 2 2 5 3" xfId="21851" xr:uid="{00000000-0005-0000-0000-00005B550000}"/>
    <cellStyle name="Linked Cell 2 2 2 6" xfId="21852" xr:uid="{00000000-0005-0000-0000-00005C550000}"/>
    <cellStyle name="Linked Cell 2 2 2 6 2" xfId="21853" xr:uid="{00000000-0005-0000-0000-00005D550000}"/>
    <cellStyle name="Linked Cell 2 2 2 6 2 2" xfId="21854" xr:uid="{00000000-0005-0000-0000-00005E550000}"/>
    <cellStyle name="Linked Cell 2 2 2 6 3" xfId="21855" xr:uid="{00000000-0005-0000-0000-00005F550000}"/>
    <cellStyle name="Linked Cell 2 2 2 7" xfId="21856" xr:uid="{00000000-0005-0000-0000-000060550000}"/>
    <cellStyle name="Linked Cell 2 2 2 7 2" xfId="21857" xr:uid="{00000000-0005-0000-0000-000061550000}"/>
    <cellStyle name="Linked Cell 2 2 2 7 2 2" xfId="21858" xr:uid="{00000000-0005-0000-0000-000062550000}"/>
    <cellStyle name="Linked Cell 2 2 2 7 3" xfId="21859" xr:uid="{00000000-0005-0000-0000-000063550000}"/>
    <cellStyle name="Linked Cell 2 2 2 8" xfId="21860" xr:uid="{00000000-0005-0000-0000-000064550000}"/>
    <cellStyle name="Linked Cell 2 2 2 8 2" xfId="21861" xr:uid="{00000000-0005-0000-0000-000065550000}"/>
    <cellStyle name="Linked Cell 2 2 2 8 2 2" xfId="21862" xr:uid="{00000000-0005-0000-0000-000066550000}"/>
    <cellStyle name="Linked Cell 2 2 2 8 3" xfId="21863" xr:uid="{00000000-0005-0000-0000-000067550000}"/>
    <cellStyle name="Linked Cell 2 2 2 9" xfId="21864" xr:uid="{00000000-0005-0000-0000-000068550000}"/>
    <cellStyle name="Linked Cell 2 2 2 9 2" xfId="21865" xr:uid="{00000000-0005-0000-0000-000069550000}"/>
    <cellStyle name="Linked Cell 2 2 2 9 2 2" xfId="21866" xr:uid="{00000000-0005-0000-0000-00006A550000}"/>
    <cellStyle name="Linked Cell 2 2 2 9 3" xfId="21867" xr:uid="{00000000-0005-0000-0000-00006B550000}"/>
    <cellStyle name="Linked Cell 2 2 3" xfId="21868" xr:uid="{00000000-0005-0000-0000-00006C550000}"/>
    <cellStyle name="Linked Cell 2 2 3 10" xfId="21869" xr:uid="{00000000-0005-0000-0000-00006D550000}"/>
    <cellStyle name="Linked Cell 2 2 3 10 2" xfId="21870" xr:uid="{00000000-0005-0000-0000-00006E550000}"/>
    <cellStyle name="Linked Cell 2 2 3 10 2 2" xfId="21871" xr:uid="{00000000-0005-0000-0000-00006F550000}"/>
    <cellStyle name="Linked Cell 2 2 3 10 3" xfId="21872" xr:uid="{00000000-0005-0000-0000-000070550000}"/>
    <cellStyle name="Linked Cell 2 2 3 11" xfId="21873" xr:uid="{00000000-0005-0000-0000-000071550000}"/>
    <cellStyle name="Linked Cell 2 2 3 11 2" xfId="21874" xr:uid="{00000000-0005-0000-0000-000072550000}"/>
    <cellStyle name="Linked Cell 2 2 3 11 2 2" xfId="21875" xr:uid="{00000000-0005-0000-0000-000073550000}"/>
    <cellStyle name="Linked Cell 2 2 3 11 3" xfId="21876" xr:uid="{00000000-0005-0000-0000-000074550000}"/>
    <cellStyle name="Linked Cell 2 2 3 12" xfId="21877" xr:uid="{00000000-0005-0000-0000-000075550000}"/>
    <cellStyle name="Linked Cell 2 2 3 12 2" xfId="21878" xr:uid="{00000000-0005-0000-0000-000076550000}"/>
    <cellStyle name="Linked Cell 2 2 3 13" xfId="21879" xr:uid="{00000000-0005-0000-0000-000077550000}"/>
    <cellStyle name="Linked Cell 2 2 3 2" xfId="21880" xr:uid="{00000000-0005-0000-0000-000078550000}"/>
    <cellStyle name="Linked Cell 2 2 3 2 10" xfId="21881" xr:uid="{00000000-0005-0000-0000-000079550000}"/>
    <cellStyle name="Linked Cell 2 2 3 2 10 2" xfId="21882" xr:uid="{00000000-0005-0000-0000-00007A550000}"/>
    <cellStyle name="Linked Cell 2 2 3 2 10 2 2" xfId="21883" xr:uid="{00000000-0005-0000-0000-00007B550000}"/>
    <cellStyle name="Linked Cell 2 2 3 2 10 3" xfId="21884" xr:uid="{00000000-0005-0000-0000-00007C550000}"/>
    <cellStyle name="Linked Cell 2 2 3 2 11" xfId="21885" xr:uid="{00000000-0005-0000-0000-00007D550000}"/>
    <cellStyle name="Linked Cell 2 2 3 2 11 2" xfId="21886" xr:uid="{00000000-0005-0000-0000-00007E550000}"/>
    <cellStyle name="Linked Cell 2 2 3 2 12" xfId="21887" xr:uid="{00000000-0005-0000-0000-00007F550000}"/>
    <cellStyle name="Linked Cell 2 2 3 2 2" xfId="21888" xr:uid="{00000000-0005-0000-0000-000080550000}"/>
    <cellStyle name="Linked Cell 2 2 3 2 2 2" xfId="21889" xr:uid="{00000000-0005-0000-0000-000081550000}"/>
    <cellStyle name="Linked Cell 2 2 3 2 2 2 2" xfId="21890" xr:uid="{00000000-0005-0000-0000-000082550000}"/>
    <cellStyle name="Linked Cell 2 2 3 2 2 3" xfId="21891" xr:uid="{00000000-0005-0000-0000-000083550000}"/>
    <cellStyle name="Linked Cell 2 2 3 2 3" xfId="21892" xr:uid="{00000000-0005-0000-0000-000084550000}"/>
    <cellStyle name="Linked Cell 2 2 3 2 3 2" xfId="21893" xr:uid="{00000000-0005-0000-0000-000085550000}"/>
    <cellStyle name="Linked Cell 2 2 3 2 3 2 2" xfId="21894" xr:uid="{00000000-0005-0000-0000-000086550000}"/>
    <cellStyle name="Linked Cell 2 2 3 2 3 3" xfId="21895" xr:uid="{00000000-0005-0000-0000-000087550000}"/>
    <cellStyle name="Linked Cell 2 2 3 2 4" xfId="21896" xr:uid="{00000000-0005-0000-0000-000088550000}"/>
    <cellStyle name="Linked Cell 2 2 3 2 4 2" xfId="21897" xr:uid="{00000000-0005-0000-0000-000089550000}"/>
    <cellStyle name="Linked Cell 2 2 3 2 4 2 2" xfId="21898" xr:uid="{00000000-0005-0000-0000-00008A550000}"/>
    <cellStyle name="Linked Cell 2 2 3 2 4 3" xfId="21899" xr:uid="{00000000-0005-0000-0000-00008B550000}"/>
    <cellStyle name="Linked Cell 2 2 3 2 5" xfId="21900" xr:uid="{00000000-0005-0000-0000-00008C550000}"/>
    <cellStyle name="Linked Cell 2 2 3 2 5 2" xfId="21901" xr:uid="{00000000-0005-0000-0000-00008D550000}"/>
    <cellStyle name="Linked Cell 2 2 3 2 5 2 2" xfId="21902" xr:uid="{00000000-0005-0000-0000-00008E550000}"/>
    <cellStyle name="Linked Cell 2 2 3 2 5 3" xfId="21903" xr:uid="{00000000-0005-0000-0000-00008F550000}"/>
    <cellStyle name="Linked Cell 2 2 3 2 6" xfId="21904" xr:uid="{00000000-0005-0000-0000-000090550000}"/>
    <cellStyle name="Linked Cell 2 2 3 2 6 2" xfId="21905" xr:uid="{00000000-0005-0000-0000-000091550000}"/>
    <cellStyle name="Linked Cell 2 2 3 2 6 2 2" xfId="21906" xr:uid="{00000000-0005-0000-0000-000092550000}"/>
    <cellStyle name="Linked Cell 2 2 3 2 6 3" xfId="21907" xr:uid="{00000000-0005-0000-0000-000093550000}"/>
    <cellStyle name="Linked Cell 2 2 3 2 7" xfId="21908" xr:uid="{00000000-0005-0000-0000-000094550000}"/>
    <cellStyle name="Linked Cell 2 2 3 2 7 2" xfId="21909" xr:uid="{00000000-0005-0000-0000-000095550000}"/>
    <cellStyle name="Linked Cell 2 2 3 2 7 2 2" xfId="21910" xr:uid="{00000000-0005-0000-0000-000096550000}"/>
    <cellStyle name="Linked Cell 2 2 3 2 7 3" xfId="21911" xr:uid="{00000000-0005-0000-0000-000097550000}"/>
    <cellStyle name="Linked Cell 2 2 3 2 8" xfId="21912" xr:uid="{00000000-0005-0000-0000-000098550000}"/>
    <cellStyle name="Linked Cell 2 2 3 2 8 2" xfId="21913" xr:uid="{00000000-0005-0000-0000-000099550000}"/>
    <cellStyle name="Linked Cell 2 2 3 2 8 2 2" xfId="21914" xr:uid="{00000000-0005-0000-0000-00009A550000}"/>
    <cellStyle name="Linked Cell 2 2 3 2 8 3" xfId="21915" xr:uid="{00000000-0005-0000-0000-00009B550000}"/>
    <cellStyle name="Linked Cell 2 2 3 2 9" xfId="21916" xr:uid="{00000000-0005-0000-0000-00009C550000}"/>
    <cellStyle name="Linked Cell 2 2 3 2 9 2" xfId="21917" xr:uid="{00000000-0005-0000-0000-00009D550000}"/>
    <cellStyle name="Linked Cell 2 2 3 2 9 2 2" xfId="21918" xr:uid="{00000000-0005-0000-0000-00009E550000}"/>
    <cellStyle name="Linked Cell 2 2 3 2 9 3" xfId="21919" xr:uid="{00000000-0005-0000-0000-00009F550000}"/>
    <cellStyle name="Linked Cell 2 2 3 3" xfId="21920" xr:uid="{00000000-0005-0000-0000-0000A0550000}"/>
    <cellStyle name="Linked Cell 2 2 3 3 10" xfId="21921" xr:uid="{00000000-0005-0000-0000-0000A1550000}"/>
    <cellStyle name="Linked Cell 2 2 3 3 10 2" xfId="21922" xr:uid="{00000000-0005-0000-0000-0000A2550000}"/>
    <cellStyle name="Linked Cell 2 2 3 3 11" xfId="21923" xr:uid="{00000000-0005-0000-0000-0000A3550000}"/>
    <cellStyle name="Linked Cell 2 2 3 3 2" xfId="21924" xr:uid="{00000000-0005-0000-0000-0000A4550000}"/>
    <cellStyle name="Linked Cell 2 2 3 3 2 2" xfId="21925" xr:uid="{00000000-0005-0000-0000-0000A5550000}"/>
    <cellStyle name="Linked Cell 2 2 3 3 2 2 2" xfId="21926" xr:uid="{00000000-0005-0000-0000-0000A6550000}"/>
    <cellStyle name="Linked Cell 2 2 3 3 2 3" xfId="21927" xr:uid="{00000000-0005-0000-0000-0000A7550000}"/>
    <cellStyle name="Linked Cell 2 2 3 3 3" xfId="21928" xr:uid="{00000000-0005-0000-0000-0000A8550000}"/>
    <cellStyle name="Linked Cell 2 2 3 3 3 2" xfId="21929" xr:uid="{00000000-0005-0000-0000-0000A9550000}"/>
    <cellStyle name="Linked Cell 2 2 3 3 3 2 2" xfId="21930" xr:uid="{00000000-0005-0000-0000-0000AA550000}"/>
    <cellStyle name="Linked Cell 2 2 3 3 3 3" xfId="21931" xr:uid="{00000000-0005-0000-0000-0000AB550000}"/>
    <cellStyle name="Linked Cell 2 2 3 3 4" xfId="21932" xr:uid="{00000000-0005-0000-0000-0000AC550000}"/>
    <cellStyle name="Linked Cell 2 2 3 3 4 2" xfId="21933" xr:uid="{00000000-0005-0000-0000-0000AD550000}"/>
    <cellStyle name="Linked Cell 2 2 3 3 4 2 2" xfId="21934" xr:uid="{00000000-0005-0000-0000-0000AE550000}"/>
    <cellStyle name="Linked Cell 2 2 3 3 4 3" xfId="21935" xr:uid="{00000000-0005-0000-0000-0000AF550000}"/>
    <cellStyle name="Linked Cell 2 2 3 3 5" xfId="21936" xr:uid="{00000000-0005-0000-0000-0000B0550000}"/>
    <cellStyle name="Linked Cell 2 2 3 3 5 2" xfId="21937" xr:uid="{00000000-0005-0000-0000-0000B1550000}"/>
    <cellStyle name="Linked Cell 2 2 3 3 5 2 2" xfId="21938" xr:uid="{00000000-0005-0000-0000-0000B2550000}"/>
    <cellStyle name="Linked Cell 2 2 3 3 5 3" xfId="21939" xr:uid="{00000000-0005-0000-0000-0000B3550000}"/>
    <cellStyle name="Linked Cell 2 2 3 3 6" xfId="21940" xr:uid="{00000000-0005-0000-0000-0000B4550000}"/>
    <cellStyle name="Linked Cell 2 2 3 3 6 2" xfId="21941" xr:uid="{00000000-0005-0000-0000-0000B5550000}"/>
    <cellStyle name="Linked Cell 2 2 3 3 6 2 2" xfId="21942" xr:uid="{00000000-0005-0000-0000-0000B6550000}"/>
    <cellStyle name="Linked Cell 2 2 3 3 6 3" xfId="21943" xr:uid="{00000000-0005-0000-0000-0000B7550000}"/>
    <cellStyle name="Linked Cell 2 2 3 3 7" xfId="21944" xr:uid="{00000000-0005-0000-0000-0000B8550000}"/>
    <cellStyle name="Linked Cell 2 2 3 3 7 2" xfId="21945" xr:uid="{00000000-0005-0000-0000-0000B9550000}"/>
    <cellStyle name="Linked Cell 2 2 3 3 7 2 2" xfId="21946" xr:uid="{00000000-0005-0000-0000-0000BA550000}"/>
    <cellStyle name="Linked Cell 2 2 3 3 7 3" xfId="21947" xr:uid="{00000000-0005-0000-0000-0000BB550000}"/>
    <cellStyle name="Linked Cell 2 2 3 3 8" xfId="21948" xr:uid="{00000000-0005-0000-0000-0000BC550000}"/>
    <cellStyle name="Linked Cell 2 2 3 3 8 2" xfId="21949" xr:uid="{00000000-0005-0000-0000-0000BD550000}"/>
    <cellStyle name="Linked Cell 2 2 3 3 8 2 2" xfId="21950" xr:uid="{00000000-0005-0000-0000-0000BE550000}"/>
    <cellStyle name="Linked Cell 2 2 3 3 8 3" xfId="21951" xr:uid="{00000000-0005-0000-0000-0000BF550000}"/>
    <cellStyle name="Linked Cell 2 2 3 3 9" xfId="21952" xr:uid="{00000000-0005-0000-0000-0000C0550000}"/>
    <cellStyle name="Linked Cell 2 2 3 3 9 2" xfId="21953" xr:uid="{00000000-0005-0000-0000-0000C1550000}"/>
    <cellStyle name="Linked Cell 2 2 3 3 9 2 2" xfId="21954" xr:uid="{00000000-0005-0000-0000-0000C2550000}"/>
    <cellStyle name="Linked Cell 2 2 3 3 9 3" xfId="21955" xr:uid="{00000000-0005-0000-0000-0000C3550000}"/>
    <cellStyle name="Linked Cell 2 2 3 4" xfId="21956" xr:uid="{00000000-0005-0000-0000-0000C4550000}"/>
    <cellStyle name="Linked Cell 2 2 3 4 2" xfId="21957" xr:uid="{00000000-0005-0000-0000-0000C5550000}"/>
    <cellStyle name="Linked Cell 2 2 3 4 2 2" xfId="21958" xr:uid="{00000000-0005-0000-0000-0000C6550000}"/>
    <cellStyle name="Linked Cell 2 2 3 4 3" xfId="21959" xr:uid="{00000000-0005-0000-0000-0000C7550000}"/>
    <cellStyle name="Linked Cell 2 2 3 5" xfId="21960" xr:uid="{00000000-0005-0000-0000-0000C8550000}"/>
    <cellStyle name="Linked Cell 2 2 3 5 2" xfId="21961" xr:uid="{00000000-0005-0000-0000-0000C9550000}"/>
    <cellStyle name="Linked Cell 2 2 3 5 2 2" xfId="21962" xr:uid="{00000000-0005-0000-0000-0000CA550000}"/>
    <cellStyle name="Linked Cell 2 2 3 5 3" xfId="21963" xr:uid="{00000000-0005-0000-0000-0000CB550000}"/>
    <cellStyle name="Linked Cell 2 2 3 6" xfId="21964" xr:uid="{00000000-0005-0000-0000-0000CC550000}"/>
    <cellStyle name="Linked Cell 2 2 3 6 2" xfId="21965" xr:uid="{00000000-0005-0000-0000-0000CD550000}"/>
    <cellStyle name="Linked Cell 2 2 3 6 2 2" xfId="21966" xr:uid="{00000000-0005-0000-0000-0000CE550000}"/>
    <cellStyle name="Linked Cell 2 2 3 6 3" xfId="21967" xr:uid="{00000000-0005-0000-0000-0000CF550000}"/>
    <cellStyle name="Linked Cell 2 2 3 7" xfId="21968" xr:uid="{00000000-0005-0000-0000-0000D0550000}"/>
    <cellStyle name="Linked Cell 2 2 3 7 2" xfId="21969" xr:uid="{00000000-0005-0000-0000-0000D1550000}"/>
    <cellStyle name="Linked Cell 2 2 3 7 2 2" xfId="21970" xr:uid="{00000000-0005-0000-0000-0000D2550000}"/>
    <cellStyle name="Linked Cell 2 2 3 7 3" xfId="21971" xr:uid="{00000000-0005-0000-0000-0000D3550000}"/>
    <cellStyle name="Linked Cell 2 2 3 8" xfId="21972" xr:uid="{00000000-0005-0000-0000-0000D4550000}"/>
    <cellStyle name="Linked Cell 2 2 3 8 2" xfId="21973" xr:uid="{00000000-0005-0000-0000-0000D5550000}"/>
    <cellStyle name="Linked Cell 2 2 3 8 2 2" xfId="21974" xr:uid="{00000000-0005-0000-0000-0000D6550000}"/>
    <cellStyle name="Linked Cell 2 2 3 8 3" xfId="21975" xr:uid="{00000000-0005-0000-0000-0000D7550000}"/>
    <cellStyle name="Linked Cell 2 2 3 9" xfId="21976" xr:uid="{00000000-0005-0000-0000-0000D8550000}"/>
    <cellStyle name="Linked Cell 2 2 3 9 2" xfId="21977" xr:uid="{00000000-0005-0000-0000-0000D9550000}"/>
    <cellStyle name="Linked Cell 2 2 3 9 2 2" xfId="21978" xr:uid="{00000000-0005-0000-0000-0000DA550000}"/>
    <cellStyle name="Linked Cell 2 2 3 9 3" xfId="21979" xr:uid="{00000000-0005-0000-0000-0000DB550000}"/>
    <cellStyle name="Linked Cell 2 2 4" xfId="21980" xr:uid="{00000000-0005-0000-0000-0000DC550000}"/>
    <cellStyle name="Linked Cell 2 2 4 10" xfId="21981" xr:uid="{00000000-0005-0000-0000-0000DD550000}"/>
    <cellStyle name="Linked Cell 2 2 4 10 2" xfId="21982" xr:uid="{00000000-0005-0000-0000-0000DE550000}"/>
    <cellStyle name="Linked Cell 2 2 4 10 2 2" xfId="21983" xr:uid="{00000000-0005-0000-0000-0000DF550000}"/>
    <cellStyle name="Linked Cell 2 2 4 10 3" xfId="21984" xr:uid="{00000000-0005-0000-0000-0000E0550000}"/>
    <cellStyle name="Linked Cell 2 2 4 11" xfId="21985" xr:uid="{00000000-0005-0000-0000-0000E1550000}"/>
    <cellStyle name="Linked Cell 2 2 4 11 2" xfId="21986" xr:uid="{00000000-0005-0000-0000-0000E2550000}"/>
    <cellStyle name="Linked Cell 2 2 4 12" xfId="21987" xr:uid="{00000000-0005-0000-0000-0000E3550000}"/>
    <cellStyle name="Linked Cell 2 2 4 2" xfId="21988" xr:uid="{00000000-0005-0000-0000-0000E4550000}"/>
    <cellStyle name="Linked Cell 2 2 4 2 10" xfId="21989" xr:uid="{00000000-0005-0000-0000-0000E5550000}"/>
    <cellStyle name="Linked Cell 2 2 4 2 10 2" xfId="21990" xr:uid="{00000000-0005-0000-0000-0000E6550000}"/>
    <cellStyle name="Linked Cell 2 2 4 2 11" xfId="21991" xr:uid="{00000000-0005-0000-0000-0000E7550000}"/>
    <cellStyle name="Linked Cell 2 2 4 2 2" xfId="21992" xr:uid="{00000000-0005-0000-0000-0000E8550000}"/>
    <cellStyle name="Linked Cell 2 2 4 2 2 2" xfId="21993" xr:uid="{00000000-0005-0000-0000-0000E9550000}"/>
    <cellStyle name="Linked Cell 2 2 4 2 2 2 2" xfId="21994" xr:uid="{00000000-0005-0000-0000-0000EA550000}"/>
    <cellStyle name="Linked Cell 2 2 4 2 2 3" xfId="21995" xr:uid="{00000000-0005-0000-0000-0000EB550000}"/>
    <cellStyle name="Linked Cell 2 2 4 2 3" xfId="21996" xr:uid="{00000000-0005-0000-0000-0000EC550000}"/>
    <cellStyle name="Linked Cell 2 2 4 2 3 2" xfId="21997" xr:uid="{00000000-0005-0000-0000-0000ED550000}"/>
    <cellStyle name="Linked Cell 2 2 4 2 3 2 2" xfId="21998" xr:uid="{00000000-0005-0000-0000-0000EE550000}"/>
    <cellStyle name="Linked Cell 2 2 4 2 3 3" xfId="21999" xr:uid="{00000000-0005-0000-0000-0000EF550000}"/>
    <cellStyle name="Linked Cell 2 2 4 2 4" xfId="22000" xr:uid="{00000000-0005-0000-0000-0000F0550000}"/>
    <cellStyle name="Linked Cell 2 2 4 2 4 2" xfId="22001" xr:uid="{00000000-0005-0000-0000-0000F1550000}"/>
    <cellStyle name="Linked Cell 2 2 4 2 4 2 2" xfId="22002" xr:uid="{00000000-0005-0000-0000-0000F2550000}"/>
    <cellStyle name="Linked Cell 2 2 4 2 4 3" xfId="22003" xr:uid="{00000000-0005-0000-0000-0000F3550000}"/>
    <cellStyle name="Linked Cell 2 2 4 2 5" xfId="22004" xr:uid="{00000000-0005-0000-0000-0000F4550000}"/>
    <cellStyle name="Linked Cell 2 2 4 2 5 2" xfId="22005" xr:uid="{00000000-0005-0000-0000-0000F5550000}"/>
    <cellStyle name="Linked Cell 2 2 4 2 5 2 2" xfId="22006" xr:uid="{00000000-0005-0000-0000-0000F6550000}"/>
    <cellStyle name="Linked Cell 2 2 4 2 5 3" xfId="22007" xr:uid="{00000000-0005-0000-0000-0000F7550000}"/>
    <cellStyle name="Linked Cell 2 2 4 2 6" xfId="22008" xr:uid="{00000000-0005-0000-0000-0000F8550000}"/>
    <cellStyle name="Linked Cell 2 2 4 2 6 2" xfId="22009" xr:uid="{00000000-0005-0000-0000-0000F9550000}"/>
    <cellStyle name="Linked Cell 2 2 4 2 6 2 2" xfId="22010" xr:uid="{00000000-0005-0000-0000-0000FA550000}"/>
    <cellStyle name="Linked Cell 2 2 4 2 6 3" xfId="22011" xr:uid="{00000000-0005-0000-0000-0000FB550000}"/>
    <cellStyle name="Linked Cell 2 2 4 2 7" xfId="22012" xr:uid="{00000000-0005-0000-0000-0000FC550000}"/>
    <cellStyle name="Linked Cell 2 2 4 2 7 2" xfId="22013" xr:uid="{00000000-0005-0000-0000-0000FD550000}"/>
    <cellStyle name="Linked Cell 2 2 4 2 7 2 2" xfId="22014" xr:uid="{00000000-0005-0000-0000-0000FE550000}"/>
    <cellStyle name="Linked Cell 2 2 4 2 7 3" xfId="22015" xr:uid="{00000000-0005-0000-0000-0000FF550000}"/>
    <cellStyle name="Linked Cell 2 2 4 2 8" xfId="22016" xr:uid="{00000000-0005-0000-0000-000000560000}"/>
    <cellStyle name="Linked Cell 2 2 4 2 8 2" xfId="22017" xr:uid="{00000000-0005-0000-0000-000001560000}"/>
    <cellStyle name="Linked Cell 2 2 4 2 8 2 2" xfId="22018" xr:uid="{00000000-0005-0000-0000-000002560000}"/>
    <cellStyle name="Linked Cell 2 2 4 2 8 3" xfId="22019" xr:uid="{00000000-0005-0000-0000-000003560000}"/>
    <cellStyle name="Linked Cell 2 2 4 2 9" xfId="22020" xr:uid="{00000000-0005-0000-0000-000004560000}"/>
    <cellStyle name="Linked Cell 2 2 4 2 9 2" xfId="22021" xr:uid="{00000000-0005-0000-0000-000005560000}"/>
    <cellStyle name="Linked Cell 2 2 4 2 9 2 2" xfId="22022" xr:uid="{00000000-0005-0000-0000-000006560000}"/>
    <cellStyle name="Linked Cell 2 2 4 2 9 3" xfId="22023" xr:uid="{00000000-0005-0000-0000-000007560000}"/>
    <cellStyle name="Linked Cell 2 2 4 3" xfId="22024" xr:uid="{00000000-0005-0000-0000-000008560000}"/>
    <cellStyle name="Linked Cell 2 2 4 3 2" xfId="22025" xr:uid="{00000000-0005-0000-0000-000009560000}"/>
    <cellStyle name="Linked Cell 2 2 4 3 2 2" xfId="22026" xr:uid="{00000000-0005-0000-0000-00000A560000}"/>
    <cellStyle name="Linked Cell 2 2 4 3 3" xfId="22027" xr:uid="{00000000-0005-0000-0000-00000B560000}"/>
    <cellStyle name="Linked Cell 2 2 4 4" xfId="22028" xr:uid="{00000000-0005-0000-0000-00000C560000}"/>
    <cellStyle name="Linked Cell 2 2 4 4 2" xfId="22029" xr:uid="{00000000-0005-0000-0000-00000D560000}"/>
    <cellStyle name="Linked Cell 2 2 4 4 2 2" xfId="22030" xr:uid="{00000000-0005-0000-0000-00000E560000}"/>
    <cellStyle name="Linked Cell 2 2 4 4 3" xfId="22031" xr:uid="{00000000-0005-0000-0000-00000F560000}"/>
    <cellStyle name="Linked Cell 2 2 4 5" xfId="22032" xr:uid="{00000000-0005-0000-0000-000010560000}"/>
    <cellStyle name="Linked Cell 2 2 4 5 2" xfId="22033" xr:uid="{00000000-0005-0000-0000-000011560000}"/>
    <cellStyle name="Linked Cell 2 2 4 5 2 2" xfId="22034" xr:uid="{00000000-0005-0000-0000-000012560000}"/>
    <cellStyle name="Linked Cell 2 2 4 5 3" xfId="22035" xr:uid="{00000000-0005-0000-0000-000013560000}"/>
    <cellStyle name="Linked Cell 2 2 4 6" xfId="22036" xr:uid="{00000000-0005-0000-0000-000014560000}"/>
    <cellStyle name="Linked Cell 2 2 4 6 2" xfId="22037" xr:uid="{00000000-0005-0000-0000-000015560000}"/>
    <cellStyle name="Linked Cell 2 2 4 6 2 2" xfId="22038" xr:uid="{00000000-0005-0000-0000-000016560000}"/>
    <cellStyle name="Linked Cell 2 2 4 6 3" xfId="22039" xr:uid="{00000000-0005-0000-0000-000017560000}"/>
    <cellStyle name="Linked Cell 2 2 4 7" xfId="22040" xr:uid="{00000000-0005-0000-0000-000018560000}"/>
    <cellStyle name="Linked Cell 2 2 4 7 2" xfId="22041" xr:uid="{00000000-0005-0000-0000-000019560000}"/>
    <cellStyle name="Linked Cell 2 2 4 7 2 2" xfId="22042" xr:uid="{00000000-0005-0000-0000-00001A560000}"/>
    <cellStyle name="Linked Cell 2 2 4 7 3" xfId="22043" xr:uid="{00000000-0005-0000-0000-00001B560000}"/>
    <cellStyle name="Linked Cell 2 2 4 8" xfId="22044" xr:uid="{00000000-0005-0000-0000-00001C560000}"/>
    <cellStyle name="Linked Cell 2 2 4 8 2" xfId="22045" xr:uid="{00000000-0005-0000-0000-00001D560000}"/>
    <cellStyle name="Linked Cell 2 2 4 8 2 2" xfId="22046" xr:uid="{00000000-0005-0000-0000-00001E560000}"/>
    <cellStyle name="Linked Cell 2 2 4 8 3" xfId="22047" xr:uid="{00000000-0005-0000-0000-00001F560000}"/>
    <cellStyle name="Linked Cell 2 2 4 9" xfId="22048" xr:uid="{00000000-0005-0000-0000-000020560000}"/>
    <cellStyle name="Linked Cell 2 2 4 9 2" xfId="22049" xr:uid="{00000000-0005-0000-0000-000021560000}"/>
    <cellStyle name="Linked Cell 2 2 4 9 2 2" xfId="22050" xr:uid="{00000000-0005-0000-0000-000022560000}"/>
    <cellStyle name="Linked Cell 2 2 4 9 3" xfId="22051" xr:uid="{00000000-0005-0000-0000-000023560000}"/>
    <cellStyle name="Linked Cell 2 2 5" xfId="22052" xr:uid="{00000000-0005-0000-0000-000024560000}"/>
    <cellStyle name="Linked Cell 2 2 5 10" xfId="22053" xr:uid="{00000000-0005-0000-0000-000025560000}"/>
    <cellStyle name="Linked Cell 2 2 5 10 2" xfId="22054" xr:uid="{00000000-0005-0000-0000-000026560000}"/>
    <cellStyle name="Linked Cell 2 2 5 11" xfId="22055" xr:uid="{00000000-0005-0000-0000-000027560000}"/>
    <cellStyle name="Linked Cell 2 2 5 2" xfId="22056" xr:uid="{00000000-0005-0000-0000-000028560000}"/>
    <cellStyle name="Linked Cell 2 2 5 2 2" xfId="22057" xr:uid="{00000000-0005-0000-0000-000029560000}"/>
    <cellStyle name="Linked Cell 2 2 5 2 2 2" xfId="22058" xr:uid="{00000000-0005-0000-0000-00002A560000}"/>
    <cellStyle name="Linked Cell 2 2 5 2 3" xfId="22059" xr:uid="{00000000-0005-0000-0000-00002B560000}"/>
    <cellStyle name="Linked Cell 2 2 5 3" xfId="22060" xr:uid="{00000000-0005-0000-0000-00002C560000}"/>
    <cellStyle name="Linked Cell 2 2 5 3 2" xfId="22061" xr:uid="{00000000-0005-0000-0000-00002D560000}"/>
    <cellStyle name="Linked Cell 2 2 5 3 2 2" xfId="22062" xr:uid="{00000000-0005-0000-0000-00002E560000}"/>
    <cellStyle name="Linked Cell 2 2 5 3 3" xfId="22063" xr:uid="{00000000-0005-0000-0000-00002F560000}"/>
    <cellStyle name="Linked Cell 2 2 5 4" xfId="22064" xr:uid="{00000000-0005-0000-0000-000030560000}"/>
    <cellStyle name="Linked Cell 2 2 5 4 2" xfId="22065" xr:uid="{00000000-0005-0000-0000-000031560000}"/>
    <cellStyle name="Linked Cell 2 2 5 4 2 2" xfId="22066" xr:uid="{00000000-0005-0000-0000-000032560000}"/>
    <cellStyle name="Linked Cell 2 2 5 4 3" xfId="22067" xr:uid="{00000000-0005-0000-0000-000033560000}"/>
    <cellStyle name="Linked Cell 2 2 5 5" xfId="22068" xr:uid="{00000000-0005-0000-0000-000034560000}"/>
    <cellStyle name="Linked Cell 2 2 5 5 2" xfId="22069" xr:uid="{00000000-0005-0000-0000-000035560000}"/>
    <cellStyle name="Linked Cell 2 2 5 5 2 2" xfId="22070" xr:uid="{00000000-0005-0000-0000-000036560000}"/>
    <cellStyle name="Linked Cell 2 2 5 5 3" xfId="22071" xr:uid="{00000000-0005-0000-0000-000037560000}"/>
    <cellStyle name="Linked Cell 2 2 5 6" xfId="22072" xr:uid="{00000000-0005-0000-0000-000038560000}"/>
    <cellStyle name="Linked Cell 2 2 5 6 2" xfId="22073" xr:uid="{00000000-0005-0000-0000-000039560000}"/>
    <cellStyle name="Linked Cell 2 2 5 6 2 2" xfId="22074" xr:uid="{00000000-0005-0000-0000-00003A560000}"/>
    <cellStyle name="Linked Cell 2 2 5 6 3" xfId="22075" xr:uid="{00000000-0005-0000-0000-00003B560000}"/>
    <cellStyle name="Linked Cell 2 2 5 7" xfId="22076" xr:uid="{00000000-0005-0000-0000-00003C560000}"/>
    <cellStyle name="Linked Cell 2 2 5 7 2" xfId="22077" xr:uid="{00000000-0005-0000-0000-00003D560000}"/>
    <cellStyle name="Linked Cell 2 2 5 7 2 2" xfId="22078" xr:uid="{00000000-0005-0000-0000-00003E560000}"/>
    <cellStyle name="Linked Cell 2 2 5 7 3" xfId="22079" xr:uid="{00000000-0005-0000-0000-00003F560000}"/>
    <cellStyle name="Linked Cell 2 2 5 8" xfId="22080" xr:uid="{00000000-0005-0000-0000-000040560000}"/>
    <cellStyle name="Linked Cell 2 2 5 8 2" xfId="22081" xr:uid="{00000000-0005-0000-0000-000041560000}"/>
    <cellStyle name="Linked Cell 2 2 5 8 2 2" xfId="22082" xr:uid="{00000000-0005-0000-0000-000042560000}"/>
    <cellStyle name="Linked Cell 2 2 5 8 3" xfId="22083" xr:uid="{00000000-0005-0000-0000-000043560000}"/>
    <cellStyle name="Linked Cell 2 2 5 9" xfId="22084" xr:uid="{00000000-0005-0000-0000-000044560000}"/>
    <cellStyle name="Linked Cell 2 2 5 9 2" xfId="22085" xr:uid="{00000000-0005-0000-0000-000045560000}"/>
    <cellStyle name="Linked Cell 2 2 5 9 2 2" xfId="22086" xr:uid="{00000000-0005-0000-0000-000046560000}"/>
    <cellStyle name="Linked Cell 2 2 5 9 3" xfId="22087" xr:uid="{00000000-0005-0000-0000-000047560000}"/>
    <cellStyle name="Linked Cell 2 2 6" xfId="22088" xr:uid="{00000000-0005-0000-0000-000048560000}"/>
    <cellStyle name="Linked Cell 2 2 6 2" xfId="22089" xr:uid="{00000000-0005-0000-0000-000049560000}"/>
    <cellStyle name="Linked Cell 2 2 6 2 2" xfId="22090" xr:uid="{00000000-0005-0000-0000-00004A560000}"/>
    <cellStyle name="Linked Cell 2 2 6 3" xfId="22091" xr:uid="{00000000-0005-0000-0000-00004B560000}"/>
    <cellStyle name="Linked Cell 2 2 7" xfId="22092" xr:uid="{00000000-0005-0000-0000-00004C560000}"/>
    <cellStyle name="Linked Cell 2 2 7 2" xfId="22093" xr:uid="{00000000-0005-0000-0000-00004D560000}"/>
    <cellStyle name="Linked Cell 2 2 7 2 2" xfId="22094" xr:uid="{00000000-0005-0000-0000-00004E560000}"/>
    <cellStyle name="Linked Cell 2 2 7 3" xfId="22095" xr:uid="{00000000-0005-0000-0000-00004F560000}"/>
    <cellStyle name="Linked Cell 2 2 8" xfId="22096" xr:uid="{00000000-0005-0000-0000-000050560000}"/>
    <cellStyle name="Linked Cell 2 2 8 2" xfId="22097" xr:uid="{00000000-0005-0000-0000-000051560000}"/>
    <cellStyle name="Linked Cell 2 2 8 2 2" xfId="22098" xr:uid="{00000000-0005-0000-0000-000052560000}"/>
    <cellStyle name="Linked Cell 2 2 8 3" xfId="22099" xr:uid="{00000000-0005-0000-0000-000053560000}"/>
    <cellStyle name="Linked Cell 2 2 9" xfId="22100" xr:uid="{00000000-0005-0000-0000-000054560000}"/>
    <cellStyle name="Linked Cell 2 2 9 2" xfId="22101" xr:uid="{00000000-0005-0000-0000-000055560000}"/>
    <cellStyle name="Linked Cell 2 2 9 2 2" xfId="22102" xr:uid="{00000000-0005-0000-0000-000056560000}"/>
    <cellStyle name="Linked Cell 2 2 9 3" xfId="22103" xr:uid="{00000000-0005-0000-0000-000057560000}"/>
    <cellStyle name="Linked Cell 2 3" xfId="22104" xr:uid="{00000000-0005-0000-0000-000058560000}"/>
    <cellStyle name="Linked Cell 2 3 10" xfId="22105" xr:uid="{00000000-0005-0000-0000-000059560000}"/>
    <cellStyle name="Linked Cell 2 3 10 2" xfId="22106" xr:uid="{00000000-0005-0000-0000-00005A560000}"/>
    <cellStyle name="Linked Cell 2 3 10 2 2" xfId="22107" xr:uid="{00000000-0005-0000-0000-00005B560000}"/>
    <cellStyle name="Linked Cell 2 3 10 3" xfId="22108" xr:uid="{00000000-0005-0000-0000-00005C560000}"/>
    <cellStyle name="Linked Cell 2 3 11" xfId="22109" xr:uid="{00000000-0005-0000-0000-00005D560000}"/>
    <cellStyle name="Linked Cell 2 3 11 2" xfId="22110" xr:uid="{00000000-0005-0000-0000-00005E560000}"/>
    <cellStyle name="Linked Cell 2 3 11 2 2" xfId="22111" xr:uid="{00000000-0005-0000-0000-00005F560000}"/>
    <cellStyle name="Linked Cell 2 3 11 3" xfId="22112" xr:uid="{00000000-0005-0000-0000-000060560000}"/>
    <cellStyle name="Linked Cell 2 3 12" xfId="22113" xr:uid="{00000000-0005-0000-0000-000061560000}"/>
    <cellStyle name="Linked Cell 2 3 12 2" xfId="22114" xr:uid="{00000000-0005-0000-0000-000062560000}"/>
    <cellStyle name="Linked Cell 2 3 12 2 2" xfId="22115" xr:uid="{00000000-0005-0000-0000-000063560000}"/>
    <cellStyle name="Linked Cell 2 3 12 3" xfId="22116" xr:uid="{00000000-0005-0000-0000-000064560000}"/>
    <cellStyle name="Linked Cell 2 3 13" xfId="22117" xr:uid="{00000000-0005-0000-0000-000065560000}"/>
    <cellStyle name="Linked Cell 2 3 13 2" xfId="22118" xr:uid="{00000000-0005-0000-0000-000066560000}"/>
    <cellStyle name="Linked Cell 2 3 14" xfId="22119" xr:uid="{00000000-0005-0000-0000-000067560000}"/>
    <cellStyle name="Linked Cell 2 3 2" xfId="22120" xr:uid="{00000000-0005-0000-0000-000068560000}"/>
    <cellStyle name="Linked Cell 2 3 2 10" xfId="22121" xr:uid="{00000000-0005-0000-0000-000069560000}"/>
    <cellStyle name="Linked Cell 2 3 2 10 2" xfId="22122" xr:uid="{00000000-0005-0000-0000-00006A560000}"/>
    <cellStyle name="Linked Cell 2 3 2 10 2 2" xfId="22123" xr:uid="{00000000-0005-0000-0000-00006B560000}"/>
    <cellStyle name="Linked Cell 2 3 2 10 3" xfId="22124" xr:uid="{00000000-0005-0000-0000-00006C560000}"/>
    <cellStyle name="Linked Cell 2 3 2 11" xfId="22125" xr:uid="{00000000-0005-0000-0000-00006D560000}"/>
    <cellStyle name="Linked Cell 2 3 2 11 2" xfId="22126" xr:uid="{00000000-0005-0000-0000-00006E560000}"/>
    <cellStyle name="Linked Cell 2 3 2 11 2 2" xfId="22127" xr:uid="{00000000-0005-0000-0000-00006F560000}"/>
    <cellStyle name="Linked Cell 2 3 2 11 3" xfId="22128" xr:uid="{00000000-0005-0000-0000-000070560000}"/>
    <cellStyle name="Linked Cell 2 3 2 12" xfId="22129" xr:uid="{00000000-0005-0000-0000-000071560000}"/>
    <cellStyle name="Linked Cell 2 3 2 12 2" xfId="22130" xr:uid="{00000000-0005-0000-0000-000072560000}"/>
    <cellStyle name="Linked Cell 2 3 2 13" xfId="22131" xr:uid="{00000000-0005-0000-0000-000073560000}"/>
    <cellStyle name="Linked Cell 2 3 2 2" xfId="22132" xr:uid="{00000000-0005-0000-0000-000074560000}"/>
    <cellStyle name="Linked Cell 2 3 2 2 10" xfId="22133" xr:uid="{00000000-0005-0000-0000-000075560000}"/>
    <cellStyle name="Linked Cell 2 3 2 2 10 2" xfId="22134" xr:uid="{00000000-0005-0000-0000-000076560000}"/>
    <cellStyle name="Linked Cell 2 3 2 2 10 2 2" xfId="22135" xr:uid="{00000000-0005-0000-0000-000077560000}"/>
    <cellStyle name="Linked Cell 2 3 2 2 10 3" xfId="22136" xr:uid="{00000000-0005-0000-0000-000078560000}"/>
    <cellStyle name="Linked Cell 2 3 2 2 11" xfId="22137" xr:uid="{00000000-0005-0000-0000-000079560000}"/>
    <cellStyle name="Linked Cell 2 3 2 2 11 2" xfId="22138" xr:uid="{00000000-0005-0000-0000-00007A560000}"/>
    <cellStyle name="Linked Cell 2 3 2 2 12" xfId="22139" xr:uid="{00000000-0005-0000-0000-00007B560000}"/>
    <cellStyle name="Linked Cell 2 3 2 2 2" xfId="22140" xr:uid="{00000000-0005-0000-0000-00007C560000}"/>
    <cellStyle name="Linked Cell 2 3 2 2 2 2" xfId="22141" xr:uid="{00000000-0005-0000-0000-00007D560000}"/>
    <cellStyle name="Linked Cell 2 3 2 2 2 2 2" xfId="22142" xr:uid="{00000000-0005-0000-0000-00007E560000}"/>
    <cellStyle name="Linked Cell 2 3 2 2 2 3" xfId="22143" xr:uid="{00000000-0005-0000-0000-00007F560000}"/>
    <cellStyle name="Linked Cell 2 3 2 2 3" xfId="22144" xr:uid="{00000000-0005-0000-0000-000080560000}"/>
    <cellStyle name="Linked Cell 2 3 2 2 3 2" xfId="22145" xr:uid="{00000000-0005-0000-0000-000081560000}"/>
    <cellStyle name="Linked Cell 2 3 2 2 3 2 2" xfId="22146" xr:uid="{00000000-0005-0000-0000-000082560000}"/>
    <cellStyle name="Linked Cell 2 3 2 2 3 3" xfId="22147" xr:uid="{00000000-0005-0000-0000-000083560000}"/>
    <cellStyle name="Linked Cell 2 3 2 2 4" xfId="22148" xr:uid="{00000000-0005-0000-0000-000084560000}"/>
    <cellStyle name="Linked Cell 2 3 2 2 4 2" xfId="22149" xr:uid="{00000000-0005-0000-0000-000085560000}"/>
    <cellStyle name="Linked Cell 2 3 2 2 4 2 2" xfId="22150" xr:uid="{00000000-0005-0000-0000-000086560000}"/>
    <cellStyle name="Linked Cell 2 3 2 2 4 3" xfId="22151" xr:uid="{00000000-0005-0000-0000-000087560000}"/>
    <cellStyle name="Linked Cell 2 3 2 2 5" xfId="22152" xr:uid="{00000000-0005-0000-0000-000088560000}"/>
    <cellStyle name="Linked Cell 2 3 2 2 5 2" xfId="22153" xr:uid="{00000000-0005-0000-0000-000089560000}"/>
    <cellStyle name="Linked Cell 2 3 2 2 5 2 2" xfId="22154" xr:uid="{00000000-0005-0000-0000-00008A560000}"/>
    <cellStyle name="Linked Cell 2 3 2 2 5 3" xfId="22155" xr:uid="{00000000-0005-0000-0000-00008B560000}"/>
    <cellStyle name="Linked Cell 2 3 2 2 6" xfId="22156" xr:uid="{00000000-0005-0000-0000-00008C560000}"/>
    <cellStyle name="Linked Cell 2 3 2 2 6 2" xfId="22157" xr:uid="{00000000-0005-0000-0000-00008D560000}"/>
    <cellStyle name="Linked Cell 2 3 2 2 6 2 2" xfId="22158" xr:uid="{00000000-0005-0000-0000-00008E560000}"/>
    <cellStyle name="Linked Cell 2 3 2 2 6 3" xfId="22159" xr:uid="{00000000-0005-0000-0000-00008F560000}"/>
    <cellStyle name="Linked Cell 2 3 2 2 7" xfId="22160" xr:uid="{00000000-0005-0000-0000-000090560000}"/>
    <cellStyle name="Linked Cell 2 3 2 2 7 2" xfId="22161" xr:uid="{00000000-0005-0000-0000-000091560000}"/>
    <cellStyle name="Linked Cell 2 3 2 2 7 2 2" xfId="22162" xr:uid="{00000000-0005-0000-0000-000092560000}"/>
    <cellStyle name="Linked Cell 2 3 2 2 7 3" xfId="22163" xr:uid="{00000000-0005-0000-0000-000093560000}"/>
    <cellStyle name="Linked Cell 2 3 2 2 8" xfId="22164" xr:uid="{00000000-0005-0000-0000-000094560000}"/>
    <cellStyle name="Linked Cell 2 3 2 2 8 2" xfId="22165" xr:uid="{00000000-0005-0000-0000-000095560000}"/>
    <cellStyle name="Linked Cell 2 3 2 2 8 2 2" xfId="22166" xr:uid="{00000000-0005-0000-0000-000096560000}"/>
    <cellStyle name="Linked Cell 2 3 2 2 8 3" xfId="22167" xr:uid="{00000000-0005-0000-0000-000097560000}"/>
    <cellStyle name="Linked Cell 2 3 2 2 9" xfId="22168" xr:uid="{00000000-0005-0000-0000-000098560000}"/>
    <cellStyle name="Linked Cell 2 3 2 2 9 2" xfId="22169" xr:uid="{00000000-0005-0000-0000-000099560000}"/>
    <cellStyle name="Linked Cell 2 3 2 2 9 2 2" xfId="22170" xr:uid="{00000000-0005-0000-0000-00009A560000}"/>
    <cellStyle name="Linked Cell 2 3 2 2 9 3" xfId="22171" xr:uid="{00000000-0005-0000-0000-00009B560000}"/>
    <cellStyle name="Linked Cell 2 3 2 3" xfId="22172" xr:uid="{00000000-0005-0000-0000-00009C560000}"/>
    <cellStyle name="Linked Cell 2 3 2 3 10" xfId="22173" xr:uid="{00000000-0005-0000-0000-00009D560000}"/>
    <cellStyle name="Linked Cell 2 3 2 3 10 2" xfId="22174" xr:uid="{00000000-0005-0000-0000-00009E560000}"/>
    <cellStyle name="Linked Cell 2 3 2 3 11" xfId="22175" xr:uid="{00000000-0005-0000-0000-00009F560000}"/>
    <cellStyle name="Linked Cell 2 3 2 3 2" xfId="22176" xr:uid="{00000000-0005-0000-0000-0000A0560000}"/>
    <cellStyle name="Linked Cell 2 3 2 3 2 2" xfId="22177" xr:uid="{00000000-0005-0000-0000-0000A1560000}"/>
    <cellStyle name="Linked Cell 2 3 2 3 2 2 2" xfId="22178" xr:uid="{00000000-0005-0000-0000-0000A2560000}"/>
    <cellStyle name="Linked Cell 2 3 2 3 2 3" xfId="22179" xr:uid="{00000000-0005-0000-0000-0000A3560000}"/>
    <cellStyle name="Linked Cell 2 3 2 3 3" xfId="22180" xr:uid="{00000000-0005-0000-0000-0000A4560000}"/>
    <cellStyle name="Linked Cell 2 3 2 3 3 2" xfId="22181" xr:uid="{00000000-0005-0000-0000-0000A5560000}"/>
    <cellStyle name="Linked Cell 2 3 2 3 3 2 2" xfId="22182" xr:uid="{00000000-0005-0000-0000-0000A6560000}"/>
    <cellStyle name="Linked Cell 2 3 2 3 3 3" xfId="22183" xr:uid="{00000000-0005-0000-0000-0000A7560000}"/>
    <cellStyle name="Linked Cell 2 3 2 3 4" xfId="22184" xr:uid="{00000000-0005-0000-0000-0000A8560000}"/>
    <cellStyle name="Linked Cell 2 3 2 3 4 2" xfId="22185" xr:uid="{00000000-0005-0000-0000-0000A9560000}"/>
    <cellStyle name="Linked Cell 2 3 2 3 4 2 2" xfId="22186" xr:uid="{00000000-0005-0000-0000-0000AA560000}"/>
    <cellStyle name="Linked Cell 2 3 2 3 4 3" xfId="22187" xr:uid="{00000000-0005-0000-0000-0000AB560000}"/>
    <cellStyle name="Linked Cell 2 3 2 3 5" xfId="22188" xr:uid="{00000000-0005-0000-0000-0000AC560000}"/>
    <cellStyle name="Linked Cell 2 3 2 3 5 2" xfId="22189" xr:uid="{00000000-0005-0000-0000-0000AD560000}"/>
    <cellStyle name="Linked Cell 2 3 2 3 5 2 2" xfId="22190" xr:uid="{00000000-0005-0000-0000-0000AE560000}"/>
    <cellStyle name="Linked Cell 2 3 2 3 5 3" xfId="22191" xr:uid="{00000000-0005-0000-0000-0000AF560000}"/>
    <cellStyle name="Linked Cell 2 3 2 3 6" xfId="22192" xr:uid="{00000000-0005-0000-0000-0000B0560000}"/>
    <cellStyle name="Linked Cell 2 3 2 3 6 2" xfId="22193" xr:uid="{00000000-0005-0000-0000-0000B1560000}"/>
    <cellStyle name="Linked Cell 2 3 2 3 6 2 2" xfId="22194" xr:uid="{00000000-0005-0000-0000-0000B2560000}"/>
    <cellStyle name="Linked Cell 2 3 2 3 6 3" xfId="22195" xr:uid="{00000000-0005-0000-0000-0000B3560000}"/>
    <cellStyle name="Linked Cell 2 3 2 3 7" xfId="22196" xr:uid="{00000000-0005-0000-0000-0000B4560000}"/>
    <cellStyle name="Linked Cell 2 3 2 3 7 2" xfId="22197" xr:uid="{00000000-0005-0000-0000-0000B5560000}"/>
    <cellStyle name="Linked Cell 2 3 2 3 7 2 2" xfId="22198" xr:uid="{00000000-0005-0000-0000-0000B6560000}"/>
    <cellStyle name="Linked Cell 2 3 2 3 7 3" xfId="22199" xr:uid="{00000000-0005-0000-0000-0000B7560000}"/>
    <cellStyle name="Linked Cell 2 3 2 3 8" xfId="22200" xr:uid="{00000000-0005-0000-0000-0000B8560000}"/>
    <cellStyle name="Linked Cell 2 3 2 3 8 2" xfId="22201" xr:uid="{00000000-0005-0000-0000-0000B9560000}"/>
    <cellStyle name="Linked Cell 2 3 2 3 8 2 2" xfId="22202" xr:uid="{00000000-0005-0000-0000-0000BA560000}"/>
    <cellStyle name="Linked Cell 2 3 2 3 8 3" xfId="22203" xr:uid="{00000000-0005-0000-0000-0000BB560000}"/>
    <cellStyle name="Linked Cell 2 3 2 3 9" xfId="22204" xr:uid="{00000000-0005-0000-0000-0000BC560000}"/>
    <cellStyle name="Linked Cell 2 3 2 3 9 2" xfId="22205" xr:uid="{00000000-0005-0000-0000-0000BD560000}"/>
    <cellStyle name="Linked Cell 2 3 2 3 9 2 2" xfId="22206" xr:uid="{00000000-0005-0000-0000-0000BE560000}"/>
    <cellStyle name="Linked Cell 2 3 2 3 9 3" xfId="22207" xr:uid="{00000000-0005-0000-0000-0000BF560000}"/>
    <cellStyle name="Linked Cell 2 3 2 4" xfId="22208" xr:uid="{00000000-0005-0000-0000-0000C0560000}"/>
    <cellStyle name="Linked Cell 2 3 2 4 2" xfId="22209" xr:uid="{00000000-0005-0000-0000-0000C1560000}"/>
    <cellStyle name="Linked Cell 2 3 2 4 2 2" xfId="22210" xr:uid="{00000000-0005-0000-0000-0000C2560000}"/>
    <cellStyle name="Linked Cell 2 3 2 4 3" xfId="22211" xr:uid="{00000000-0005-0000-0000-0000C3560000}"/>
    <cellStyle name="Linked Cell 2 3 2 5" xfId="22212" xr:uid="{00000000-0005-0000-0000-0000C4560000}"/>
    <cellStyle name="Linked Cell 2 3 2 5 2" xfId="22213" xr:uid="{00000000-0005-0000-0000-0000C5560000}"/>
    <cellStyle name="Linked Cell 2 3 2 5 2 2" xfId="22214" xr:uid="{00000000-0005-0000-0000-0000C6560000}"/>
    <cellStyle name="Linked Cell 2 3 2 5 3" xfId="22215" xr:uid="{00000000-0005-0000-0000-0000C7560000}"/>
    <cellStyle name="Linked Cell 2 3 2 6" xfId="22216" xr:uid="{00000000-0005-0000-0000-0000C8560000}"/>
    <cellStyle name="Linked Cell 2 3 2 6 2" xfId="22217" xr:uid="{00000000-0005-0000-0000-0000C9560000}"/>
    <cellStyle name="Linked Cell 2 3 2 6 2 2" xfId="22218" xr:uid="{00000000-0005-0000-0000-0000CA560000}"/>
    <cellStyle name="Linked Cell 2 3 2 6 3" xfId="22219" xr:uid="{00000000-0005-0000-0000-0000CB560000}"/>
    <cellStyle name="Linked Cell 2 3 2 7" xfId="22220" xr:uid="{00000000-0005-0000-0000-0000CC560000}"/>
    <cellStyle name="Linked Cell 2 3 2 7 2" xfId="22221" xr:uid="{00000000-0005-0000-0000-0000CD560000}"/>
    <cellStyle name="Linked Cell 2 3 2 7 2 2" xfId="22222" xr:uid="{00000000-0005-0000-0000-0000CE560000}"/>
    <cellStyle name="Linked Cell 2 3 2 7 3" xfId="22223" xr:uid="{00000000-0005-0000-0000-0000CF560000}"/>
    <cellStyle name="Linked Cell 2 3 2 8" xfId="22224" xr:uid="{00000000-0005-0000-0000-0000D0560000}"/>
    <cellStyle name="Linked Cell 2 3 2 8 2" xfId="22225" xr:uid="{00000000-0005-0000-0000-0000D1560000}"/>
    <cellStyle name="Linked Cell 2 3 2 8 2 2" xfId="22226" xr:uid="{00000000-0005-0000-0000-0000D2560000}"/>
    <cellStyle name="Linked Cell 2 3 2 8 3" xfId="22227" xr:uid="{00000000-0005-0000-0000-0000D3560000}"/>
    <cellStyle name="Linked Cell 2 3 2 9" xfId="22228" xr:uid="{00000000-0005-0000-0000-0000D4560000}"/>
    <cellStyle name="Linked Cell 2 3 2 9 2" xfId="22229" xr:uid="{00000000-0005-0000-0000-0000D5560000}"/>
    <cellStyle name="Linked Cell 2 3 2 9 2 2" xfId="22230" xr:uid="{00000000-0005-0000-0000-0000D6560000}"/>
    <cellStyle name="Linked Cell 2 3 2 9 3" xfId="22231" xr:uid="{00000000-0005-0000-0000-0000D7560000}"/>
    <cellStyle name="Linked Cell 2 3 3" xfId="22232" xr:uid="{00000000-0005-0000-0000-0000D8560000}"/>
    <cellStyle name="Linked Cell 2 3 3 10" xfId="22233" xr:uid="{00000000-0005-0000-0000-0000D9560000}"/>
    <cellStyle name="Linked Cell 2 3 3 10 2" xfId="22234" xr:uid="{00000000-0005-0000-0000-0000DA560000}"/>
    <cellStyle name="Linked Cell 2 3 3 10 2 2" xfId="22235" xr:uid="{00000000-0005-0000-0000-0000DB560000}"/>
    <cellStyle name="Linked Cell 2 3 3 10 3" xfId="22236" xr:uid="{00000000-0005-0000-0000-0000DC560000}"/>
    <cellStyle name="Linked Cell 2 3 3 11" xfId="22237" xr:uid="{00000000-0005-0000-0000-0000DD560000}"/>
    <cellStyle name="Linked Cell 2 3 3 11 2" xfId="22238" xr:uid="{00000000-0005-0000-0000-0000DE560000}"/>
    <cellStyle name="Linked Cell 2 3 3 12" xfId="22239" xr:uid="{00000000-0005-0000-0000-0000DF560000}"/>
    <cellStyle name="Linked Cell 2 3 3 2" xfId="22240" xr:uid="{00000000-0005-0000-0000-0000E0560000}"/>
    <cellStyle name="Linked Cell 2 3 3 2 10" xfId="22241" xr:uid="{00000000-0005-0000-0000-0000E1560000}"/>
    <cellStyle name="Linked Cell 2 3 3 2 10 2" xfId="22242" xr:uid="{00000000-0005-0000-0000-0000E2560000}"/>
    <cellStyle name="Linked Cell 2 3 3 2 11" xfId="22243" xr:uid="{00000000-0005-0000-0000-0000E3560000}"/>
    <cellStyle name="Linked Cell 2 3 3 2 2" xfId="22244" xr:uid="{00000000-0005-0000-0000-0000E4560000}"/>
    <cellStyle name="Linked Cell 2 3 3 2 2 2" xfId="22245" xr:uid="{00000000-0005-0000-0000-0000E5560000}"/>
    <cellStyle name="Linked Cell 2 3 3 2 2 2 2" xfId="22246" xr:uid="{00000000-0005-0000-0000-0000E6560000}"/>
    <cellStyle name="Linked Cell 2 3 3 2 2 3" xfId="22247" xr:uid="{00000000-0005-0000-0000-0000E7560000}"/>
    <cellStyle name="Linked Cell 2 3 3 2 3" xfId="22248" xr:uid="{00000000-0005-0000-0000-0000E8560000}"/>
    <cellStyle name="Linked Cell 2 3 3 2 3 2" xfId="22249" xr:uid="{00000000-0005-0000-0000-0000E9560000}"/>
    <cellStyle name="Linked Cell 2 3 3 2 3 2 2" xfId="22250" xr:uid="{00000000-0005-0000-0000-0000EA560000}"/>
    <cellStyle name="Linked Cell 2 3 3 2 3 3" xfId="22251" xr:uid="{00000000-0005-0000-0000-0000EB560000}"/>
    <cellStyle name="Linked Cell 2 3 3 2 4" xfId="22252" xr:uid="{00000000-0005-0000-0000-0000EC560000}"/>
    <cellStyle name="Linked Cell 2 3 3 2 4 2" xfId="22253" xr:uid="{00000000-0005-0000-0000-0000ED560000}"/>
    <cellStyle name="Linked Cell 2 3 3 2 4 2 2" xfId="22254" xr:uid="{00000000-0005-0000-0000-0000EE560000}"/>
    <cellStyle name="Linked Cell 2 3 3 2 4 3" xfId="22255" xr:uid="{00000000-0005-0000-0000-0000EF560000}"/>
    <cellStyle name="Linked Cell 2 3 3 2 5" xfId="22256" xr:uid="{00000000-0005-0000-0000-0000F0560000}"/>
    <cellStyle name="Linked Cell 2 3 3 2 5 2" xfId="22257" xr:uid="{00000000-0005-0000-0000-0000F1560000}"/>
    <cellStyle name="Linked Cell 2 3 3 2 5 2 2" xfId="22258" xr:uid="{00000000-0005-0000-0000-0000F2560000}"/>
    <cellStyle name="Linked Cell 2 3 3 2 5 3" xfId="22259" xr:uid="{00000000-0005-0000-0000-0000F3560000}"/>
    <cellStyle name="Linked Cell 2 3 3 2 6" xfId="22260" xr:uid="{00000000-0005-0000-0000-0000F4560000}"/>
    <cellStyle name="Linked Cell 2 3 3 2 6 2" xfId="22261" xr:uid="{00000000-0005-0000-0000-0000F5560000}"/>
    <cellStyle name="Linked Cell 2 3 3 2 6 2 2" xfId="22262" xr:uid="{00000000-0005-0000-0000-0000F6560000}"/>
    <cellStyle name="Linked Cell 2 3 3 2 6 3" xfId="22263" xr:uid="{00000000-0005-0000-0000-0000F7560000}"/>
    <cellStyle name="Linked Cell 2 3 3 2 7" xfId="22264" xr:uid="{00000000-0005-0000-0000-0000F8560000}"/>
    <cellStyle name="Linked Cell 2 3 3 2 7 2" xfId="22265" xr:uid="{00000000-0005-0000-0000-0000F9560000}"/>
    <cellStyle name="Linked Cell 2 3 3 2 7 2 2" xfId="22266" xr:uid="{00000000-0005-0000-0000-0000FA560000}"/>
    <cellStyle name="Linked Cell 2 3 3 2 7 3" xfId="22267" xr:uid="{00000000-0005-0000-0000-0000FB560000}"/>
    <cellStyle name="Linked Cell 2 3 3 2 8" xfId="22268" xr:uid="{00000000-0005-0000-0000-0000FC560000}"/>
    <cellStyle name="Linked Cell 2 3 3 2 8 2" xfId="22269" xr:uid="{00000000-0005-0000-0000-0000FD560000}"/>
    <cellStyle name="Linked Cell 2 3 3 2 8 2 2" xfId="22270" xr:uid="{00000000-0005-0000-0000-0000FE560000}"/>
    <cellStyle name="Linked Cell 2 3 3 2 8 3" xfId="22271" xr:uid="{00000000-0005-0000-0000-0000FF560000}"/>
    <cellStyle name="Linked Cell 2 3 3 2 9" xfId="22272" xr:uid="{00000000-0005-0000-0000-000000570000}"/>
    <cellStyle name="Linked Cell 2 3 3 2 9 2" xfId="22273" xr:uid="{00000000-0005-0000-0000-000001570000}"/>
    <cellStyle name="Linked Cell 2 3 3 2 9 2 2" xfId="22274" xr:uid="{00000000-0005-0000-0000-000002570000}"/>
    <cellStyle name="Linked Cell 2 3 3 2 9 3" xfId="22275" xr:uid="{00000000-0005-0000-0000-000003570000}"/>
    <cellStyle name="Linked Cell 2 3 3 3" xfId="22276" xr:uid="{00000000-0005-0000-0000-000004570000}"/>
    <cellStyle name="Linked Cell 2 3 3 3 2" xfId="22277" xr:uid="{00000000-0005-0000-0000-000005570000}"/>
    <cellStyle name="Linked Cell 2 3 3 3 2 2" xfId="22278" xr:uid="{00000000-0005-0000-0000-000006570000}"/>
    <cellStyle name="Linked Cell 2 3 3 3 3" xfId="22279" xr:uid="{00000000-0005-0000-0000-000007570000}"/>
    <cellStyle name="Linked Cell 2 3 3 4" xfId="22280" xr:uid="{00000000-0005-0000-0000-000008570000}"/>
    <cellStyle name="Linked Cell 2 3 3 4 2" xfId="22281" xr:uid="{00000000-0005-0000-0000-000009570000}"/>
    <cellStyle name="Linked Cell 2 3 3 4 2 2" xfId="22282" xr:uid="{00000000-0005-0000-0000-00000A570000}"/>
    <cellStyle name="Linked Cell 2 3 3 4 3" xfId="22283" xr:uid="{00000000-0005-0000-0000-00000B570000}"/>
    <cellStyle name="Linked Cell 2 3 3 5" xfId="22284" xr:uid="{00000000-0005-0000-0000-00000C570000}"/>
    <cellStyle name="Linked Cell 2 3 3 5 2" xfId="22285" xr:uid="{00000000-0005-0000-0000-00000D570000}"/>
    <cellStyle name="Linked Cell 2 3 3 5 2 2" xfId="22286" xr:uid="{00000000-0005-0000-0000-00000E570000}"/>
    <cellStyle name="Linked Cell 2 3 3 5 3" xfId="22287" xr:uid="{00000000-0005-0000-0000-00000F570000}"/>
    <cellStyle name="Linked Cell 2 3 3 6" xfId="22288" xr:uid="{00000000-0005-0000-0000-000010570000}"/>
    <cellStyle name="Linked Cell 2 3 3 6 2" xfId="22289" xr:uid="{00000000-0005-0000-0000-000011570000}"/>
    <cellStyle name="Linked Cell 2 3 3 6 2 2" xfId="22290" xr:uid="{00000000-0005-0000-0000-000012570000}"/>
    <cellStyle name="Linked Cell 2 3 3 6 3" xfId="22291" xr:uid="{00000000-0005-0000-0000-000013570000}"/>
    <cellStyle name="Linked Cell 2 3 3 7" xfId="22292" xr:uid="{00000000-0005-0000-0000-000014570000}"/>
    <cellStyle name="Linked Cell 2 3 3 7 2" xfId="22293" xr:uid="{00000000-0005-0000-0000-000015570000}"/>
    <cellStyle name="Linked Cell 2 3 3 7 2 2" xfId="22294" xr:uid="{00000000-0005-0000-0000-000016570000}"/>
    <cellStyle name="Linked Cell 2 3 3 7 3" xfId="22295" xr:uid="{00000000-0005-0000-0000-000017570000}"/>
    <cellStyle name="Linked Cell 2 3 3 8" xfId="22296" xr:uid="{00000000-0005-0000-0000-000018570000}"/>
    <cellStyle name="Linked Cell 2 3 3 8 2" xfId="22297" xr:uid="{00000000-0005-0000-0000-000019570000}"/>
    <cellStyle name="Linked Cell 2 3 3 8 2 2" xfId="22298" xr:uid="{00000000-0005-0000-0000-00001A570000}"/>
    <cellStyle name="Linked Cell 2 3 3 8 3" xfId="22299" xr:uid="{00000000-0005-0000-0000-00001B570000}"/>
    <cellStyle name="Linked Cell 2 3 3 9" xfId="22300" xr:uid="{00000000-0005-0000-0000-00001C570000}"/>
    <cellStyle name="Linked Cell 2 3 3 9 2" xfId="22301" xr:uid="{00000000-0005-0000-0000-00001D570000}"/>
    <cellStyle name="Linked Cell 2 3 3 9 2 2" xfId="22302" xr:uid="{00000000-0005-0000-0000-00001E570000}"/>
    <cellStyle name="Linked Cell 2 3 3 9 3" xfId="22303" xr:uid="{00000000-0005-0000-0000-00001F570000}"/>
    <cellStyle name="Linked Cell 2 3 4" xfId="22304" xr:uid="{00000000-0005-0000-0000-000020570000}"/>
    <cellStyle name="Linked Cell 2 3 4 10" xfId="22305" xr:uid="{00000000-0005-0000-0000-000021570000}"/>
    <cellStyle name="Linked Cell 2 3 4 10 2" xfId="22306" xr:uid="{00000000-0005-0000-0000-000022570000}"/>
    <cellStyle name="Linked Cell 2 3 4 11" xfId="22307" xr:uid="{00000000-0005-0000-0000-000023570000}"/>
    <cellStyle name="Linked Cell 2 3 4 2" xfId="22308" xr:uid="{00000000-0005-0000-0000-000024570000}"/>
    <cellStyle name="Linked Cell 2 3 4 2 2" xfId="22309" xr:uid="{00000000-0005-0000-0000-000025570000}"/>
    <cellStyle name="Linked Cell 2 3 4 2 2 2" xfId="22310" xr:uid="{00000000-0005-0000-0000-000026570000}"/>
    <cellStyle name="Linked Cell 2 3 4 2 3" xfId="22311" xr:uid="{00000000-0005-0000-0000-000027570000}"/>
    <cellStyle name="Linked Cell 2 3 4 3" xfId="22312" xr:uid="{00000000-0005-0000-0000-000028570000}"/>
    <cellStyle name="Linked Cell 2 3 4 3 2" xfId="22313" xr:uid="{00000000-0005-0000-0000-000029570000}"/>
    <cellStyle name="Linked Cell 2 3 4 3 2 2" xfId="22314" xr:uid="{00000000-0005-0000-0000-00002A570000}"/>
    <cellStyle name="Linked Cell 2 3 4 3 3" xfId="22315" xr:uid="{00000000-0005-0000-0000-00002B570000}"/>
    <cellStyle name="Linked Cell 2 3 4 4" xfId="22316" xr:uid="{00000000-0005-0000-0000-00002C570000}"/>
    <cellStyle name="Linked Cell 2 3 4 4 2" xfId="22317" xr:uid="{00000000-0005-0000-0000-00002D570000}"/>
    <cellStyle name="Linked Cell 2 3 4 4 2 2" xfId="22318" xr:uid="{00000000-0005-0000-0000-00002E570000}"/>
    <cellStyle name="Linked Cell 2 3 4 4 3" xfId="22319" xr:uid="{00000000-0005-0000-0000-00002F570000}"/>
    <cellStyle name="Linked Cell 2 3 4 5" xfId="22320" xr:uid="{00000000-0005-0000-0000-000030570000}"/>
    <cellStyle name="Linked Cell 2 3 4 5 2" xfId="22321" xr:uid="{00000000-0005-0000-0000-000031570000}"/>
    <cellStyle name="Linked Cell 2 3 4 5 2 2" xfId="22322" xr:uid="{00000000-0005-0000-0000-000032570000}"/>
    <cellStyle name="Linked Cell 2 3 4 5 3" xfId="22323" xr:uid="{00000000-0005-0000-0000-000033570000}"/>
    <cellStyle name="Linked Cell 2 3 4 6" xfId="22324" xr:uid="{00000000-0005-0000-0000-000034570000}"/>
    <cellStyle name="Linked Cell 2 3 4 6 2" xfId="22325" xr:uid="{00000000-0005-0000-0000-000035570000}"/>
    <cellStyle name="Linked Cell 2 3 4 6 2 2" xfId="22326" xr:uid="{00000000-0005-0000-0000-000036570000}"/>
    <cellStyle name="Linked Cell 2 3 4 6 3" xfId="22327" xr:uid="{00000000-0005-0000-0000-000037570000}"/>
    <cellStyle name="Linked Cell 2 3 4 7" xfId="22328" xr:uid="{00000000-0005-0000-0000-000038570000}"/>
    <cellStyle name="Linked Cell 2 3 4 7 2" xfId="22329" xr:uid="{00000000-0005-0000-0000-000039570000}"/>
    <cellStyle name="Linked Cell 2 3 4 7 2 2" xfId="22330" xr:uid="{00000000-0005-0000-0000-00003A570000}"/>
    <cellStyle name="Linked Cell 2 3 4 7 3" xfId="22331" xr:uid="{00000000-0005-0000-0000-00003B570000}"/>
    <cellStyle name="Linked Cell 2 3 4 8" xfId="22332" xr:uid="{00000000-0005-0000-0000-00003C570000}"/>
    <cellStyle name="Linked Cell 2 3 4 8 2" xfId="22333" xr:uid="{00000000-0005-0000-0000-00003D570000}"/>
    <cellStyle name="Linked Cell 2 3 4 8 2 2" xfId="22334" xr:uid="{00000000-0005-0000-0000-00003E570000}"/>
    <cellStyle name="Linked Cell 2 3 4 8 3" xfId="22335" xr:uid="{00000000-0005-0000-0000-00003F570000}"/>
    <cellStyle name="Linked Cell 2 3 4 9" xfId="22336" xr:uid="{00000000-0005-0000-0000-000040570000}"/>
    <cellStyle name="Linked Cell 2 3 4 9 2" xfId="22337" xr:uid="{00000000-0005-0000-0000-000041570000}"/>
    <cellStyle name="Linked Cell 2 3 4 9 2 2" xfId="22338" xr:uid="{00000000-0005-0000-0000-000042570000}"/>
    <cellStyle name="Linked Cell 2 3 4 9 3" xfId="22339" xr:uid="{00000000-0005-0000-0000-000043570000}"/>
    <cellStyle name="Linked Cell 2 3 5" xfId="22340" xr:uid="{00000000-0005-0000-0000-000044570000}"/>
    <cellStyle name="Linked Cell 2 3 5 2" xfId="22341" xr:uid="{00000000-0005-0000-0000-000045570000}"/>
    <cellStyle name="Linked Cell 2 3 5 2 2" xfId="22342" xr:uid="{00000000-0005-0000-0000-000046570000}"/>
    <cellStyle name="Linked Cell 2 3 5 3" xfId="22343" xr:uid="{00000000-0005-0000-0000-000047570000}"/>
    <cellStyle name="Linked Cell 2 3 6" xfId="22344" xr:uid="{00000000-0005-0000-0000-000048570000}"/>
    <cellStyle name="Linked Cell 2 3 6 2" xfId="22345" xr:uid="{00000000-0005-0000-0000-000049570000}"/>
    <cellStyle name="Linked Cell 2 3 6 2 2" xfId="22346" xr:uid="{00000000-0005-0000-0000-00004A570000}"/>
    <cellStyle name="Linked Cell 2 3 6 3" xfId="22347" xr:uid="{00000000-0005-0000-0000-00004B570000}"/>
    <cellStyle name="Linked Cell 2 3 7" xfId="22348" xr:uid="{00000000-0005-0000-0000-00004C570000}"/>
    <cellStyle name="Linked Cell 2 3 7 2" xfId="22349" xr:uid="{00000000-0005-0000-0000-00004D570000}"/>
    <cellStyle name="Linked Cell 2 3 7 2 2" xfId="22350" xr:uid="{00000000-0005-0000-0000-00004E570000}"/>
    <cellStyle name="Linked Cell 2 3 7 3" xfId="22351" xr:uid="{00000000-0005-0000-0000-00004F570000}"/>
    <cellStyle name="Linked Cell 2 3 8" xfId="22352" xr:uid="{00000000-0005-0000-0000-000050570000}"/>
    <cellStyle name="Linked Cell 2 3 8 2" xfId="22353" xr:uid="{00000000-0005-0000-0000-000051570000}"/>
    <cellStyle name="Linked Cell 2 3 8 2 2" xfId="22354" xr:uid="{00000000-0005-0000-0000-000052570000}"/>
    <cellStyle name="Linked Cell 2 3 8 3" xfId="22355" xr:uid="{00000000-0005-0000-0000-000053570000}"/>
    <cellStyle name="Linked Cell 2 3 9" xfId="22356" xr:uid="{00000000-0005-0000-0000-000054570000}"/>
    <cellStyle name="Linked Cell 2 3 9 2" xfId="22357" xr:uid="{00000000-0005-0000-0000-000055570000}"/>
    <cellStyle name="Linked Cell 2 3 9 2 2" xfId="22358" xr:uid="{00000000-0005-0000-0000-000056570000}"/>
    <cellStyle name="Linked Cell 2 3 9 3" xfId="22359" xr:uid="{00000000-0005-0000-0000-000057570000}"/>
    <cellStyle name="Linked Cell 2 4" xfId="22360" xr:uid="{00000000-0005-0000-0000-000058570000}"/>
    <cellStyle name="Linked Cell 2 4 10" xfId="22361" xr:uid="{00000000-0005-0000-0000-000059570000}"/>
    <cellStyle name="Linked Cell 2 4 10 2" xfId="22362" xr:uid="{00000000-0005-0000-0000-00005A570000}"/>
    <cellStyle name="Linked Cell 2 4 10 2 2" xfId="22363" xr:uid="{00000000-0005-0000-0000-00005B570000}"/>
    <cellStyle name="Linked Cell 2 4 10 3" xfId="22364" xr:uid="{00000000-0005-0000-0000-00005C570000}"/>
    <cellStyle name="Linked Cell 2 4 11" xfId="22365" xr:uid="{00000000-0005-0000-0000-00005D570000}"/>
    <cellStyle name="Linked Cell 2 4 11 2" xfId="22366" xr:uid="{00000000-0005-0000-0000-00005E570000}"/>
    <cellStyle name="Linked Cell 2 4 11 2 2" xfId="22367" xr:uid="{00000000-0005-0000-0000-00005F570000}"/>
    <cellStyle name="Linked Cell 2 4 11 3" xfId="22368" xr:uid="{00000000-0005-0000-0000-000060570000}"/>
    <cellStyle name="Linked Cell 2 4 12" xfId="22369" xr:uid="{00000000-0005-0000-0000-000061570000}"/>
    <cellStyle name="Linked Cell 2 4 12 2" xfId="22370" xr:uid="{00000000-0005-0000-0000-000062570000}"/>
    <cellStyle name="Linked Cell 2 4 13" xfId="22371" xr:uid="{00000000-0005-0000-0000-000063570000}"/>
    <cellStyle name="Linked Cell 2 4 2" xfId="22372" xr:uid="{00000000-0005-0000-0000-000064570000}"/>
    <cellStyle name="Linked Cell 2 4 2 10" xfId="22373" xr:uid="{00000000-0005-0000-0000-000065570000}"/>
    <cellStyle name="Linked Cell 2 4 2 10 2" xfId="22374" xr:uid="{00000000-0005-0000-0000-000066570000}"/>
    <cellStyle name="Linked Cell 2 4 2 10 2 2" xfId="22375" xr:uid="{00000000-0005-0000-0000-000067570000}"/>
    <cellStyle name="Linked Cell 2 4 2 10 3" xfId="22376" xr:uid="{00000000-0005-0000-0000-000068570000}"/>
    <cellStyle name="Linked Cell 2 4 2 11" xfId="22377" xr:uid="{00000000-0005-0000-0000-000069570000}"/>
    <cellStyle name="Linked Cell 2 4 2 11 2" xfId="22378" xr:uid="{00000000-0005-0000-0000-00006A570000}"/>
    <cellStyle name="Linked Cell 2 4 2 12" xfId="22379" xr:uid="{00000000-0005-0000-0000-00006B570000}"/>
    <cellStyle name="Linked Cell 2 4 2 2" xfId="22380" xr:uid="{00000000-0005-0000-0000-00006C570000}"/>
    <cellStyle name="Linked Cell 2 4 2 2 2" xfId="22381" xr:uid="{00000000-0005-0000-0000-00006D570000}"/>
    <cellStyle name="Linked Cell 2 4 2 2 2 2" xfId="22382" xr:uid="{00000000-0005-0000-0000-00006E570000}"/>
    <cellStyle name="Linked Cell 2 4 2 2 3" xfId="22383" xr:uid="{00000000-0005-0000-0000-00006F570000}"/>
    <cellStyle name="Linked Cell 2 4 2 3" xfId="22384" xr:uid="{00000000-0005-0000-0000-000070570000}"/>
    <cellStyle name="Linked Cell 2 4 2 3 2" xfId="22385" xr:uid="{00000000-0005-0000-0000-000071570000}"/>
    <cellStyle name="Linked Cell 2 4 2 3 2 2" xfId="22386" xr:uid="{00000000-0005-0000-0000-000072570000}"/>
    <cellStyle name="Linked Cell 2 4 2 3 3" xfId="22387" xr:uid="{00000000-0005-0000-0000-000073570000}"/>
    <cellStyle name="Linked Cell 2 4 2 4" xfId="22388" xr:uid="{00000000-0005-0000-0000-000074570000}"/>
    <cellStyle name="Linked Cell 2 4 2 4 2" xfId="22389" xr:uid="{00000000-0005-0000-0000-000075570000}"/>
    <cellStyle name="Linked Cell 2 4 2 4 2 2" xfId="22390" xr:uid="{00000000-0005-0000-0000-000076570000}"/>
    <cellStyle name="Linked Cell 2 4 2 4 3" xfId="22391" xr:uid="{00000000-0005-0000-0000-000077570000}"/>
    <cellStyle name="Linked Cell 2 4 2 5" xfId="22392" xr:uid="{00000000-0005-0000-0000-000078570000}"/>
    <cellStyle name="Linked Cell 2 4 2 5 2" xfId="22393" xr:uid="{00000000-0005-0000-0000-000079570000}"/>
    <cellStyle name="Linked Cell 2 4 2 5 2 2" xfId="22394" xr:uid="{00000000-0005-0000-0000-00007A570000}"/>
    <cellStyle name="Linked Cell 2 4 2 5 3" xfId="22395" xr:uid="{00000000-0005-0000-0000-00007B570000}"/>
    <cellStyle name="Linked Cell 2 4 2 6" xfId="22396" xr:uid="{00000000-0005-0000-0000-00007C570000}"/>
    <cellStyle name="Linked Cell 2 4 2 6 2" xfId="22397" xr:uid="{00000000-0005-0000-0000-00007D570000}"/>
    <cellStyle name="Linked Cell 2 4 2 6 2 2" xfId="22398" xr:uid="{00000000-0005-0000-0000-00007E570000}"/>
    <cellStyle name="Linked Cell 2 4 2 6 3" xfId="22399" xr:uid="{00000000-0005-0000-0000-00007F570000}"/>
    <cellStyle name="Linked Cell 2 4 2 7" xfId="22400" xr:uid="{00000000-0005-0000-0000-000080570000}"/>
    <cellStyle name="Linked Cell 2 4 2 7 2" xfId="22401" xr:uid="{00000000-0005-0000-0000-000081570000}"/>
    <cellStyle name="Linked Cell 2 4 2 7 2 2" xfId="22402" xr:uid="{00000000-0005-0000-0000-000082570000}"/>
    <cellStyle name="Linked Cell 2 4 2 7 3" xfId="22403" xr:uid="{00000000-0005-0000-0000-000083570000}"/>
    <cellStyle name="Linked Cell 2 4 2 8" xfId="22404" xr:uid="{00000000-0005-0000-0000-000084570000}"/>
    <cellStyle name="Linked Cell 2 4 2 8 2" xfId="22405" xr:uid="{00000000-0005-0000-0000-000085570000}"/>
    <cellStyle name="Linked Cell 2 4 2 8 2 2" xfId="22406" xr:uid="{00000000-0005-0000-0000-000086570000}"/>
    <cellStyle name="Linked Cell 2 4 2 8 3" xfId="22407" xr:uid="{00000000-0005-0000-0000-000087570000}"/>
    <cellStyle name="Linked Cell 2 4 2 9" xfId="22408" xr:uid="{00000000-0005-0000-0000-000088570000}"/>
    <cellStyle name="Linked Cell 2 4 2 9 2" xfId="22409" xr:uid="{00000000-0005-0000-0000-000089570000}"/>
    <cellStyle name="Linked Cell 2 4 2 9 2 2" xfId="22410" xr:uid="{00000000-0005-0000-0000-00008A570000}"/>
    <cellStyle name="Linked Cell 2 4 2 9 3" xfId="22411" xr:uid="{00000000-0005-0000-0000-00008B570000}"/>
    <cellStyle name="Linked Cell 2 4 3" xfId="22412" xr:uid="{00000000-0005-0000-0000-00008C570000}"/>
    <cellStyle name="Linked Cell 2 4 3 10" xfId="22413" xr:uid="{00000000-0005-0000-0000-00008D570000}"/>
    <cellStyle name="Linked Cell 2 4 3 10 2" xfId="22414" xr:uid="{00000000-0005-0000-0000-00008E570000}"/>
    <cellStyle name="Linked Cell 2 4 3 11" xfId="22415" xr:uid="{00000000-0005-0000-0000-00008F570000}"/>
    <cellStyle name="Linked Cell 2 4 3 2" xfId="22416" xr:uid="{00000000-0005-0000-0000-000090570000}"/>
    <cellStyle name="Linked Cell 2 4 3 2 2" xfId="22417" xr:uid="{00000000-0005-0000-0000-000091570000}"/>
    <cellStyle name="Linked Cell 2 4 3 2 2 2" xfId="22418" xr:uid="{00000000-0005-0000-0000-000092570000}"/>
    <cellStyle name="Linked Cell 2 4 3 2 3" xfId="22419" xr:uid="{00000000-0005-0000-0000-000093570000}"/>
    <cellStyle name="Linked Cell 2 4 3 3" xfId="22420" xr:uid="{00000000-0005-0000-0000-000094570000}"/>
    <cellStyle name="Linked Cell 2 4 3 3 2" xfId="22421" xr:uid="{00000000-0005-0000-0000-000095570000}"/>
    <cellStyle name="Linked Cell 2 4 3 3 2 2" xfId="22422" xr:uid="{00000000-0005-0000-0000-000096570000}"/>
    <cellStyle name="Linked Cell 2 4 3 3 3" xfId="22423" xr:uid="{00000000-0005-0000-0000-000097570000}"/>
    <cellStyle name="Linked Cell 2 4 3 4" xfId="22424" xr:uid="{00000000-0005-0000-0000-000098570000}"/>
    <cellStyle name="Linked Cell 2 4 3 4 2" xfId="22425" xr:uid="{00000000-0005-0000-0000-000099570000}"/>
    <cellStyle name="Linked Cell 2 4 3 4 2 2" xfId="22426" xr:uid="{00000000-0005-0000-0000-00009A570000}"/>
    <cellStyle name="Linked Cell 2 4 3 4 3" xfId="22427" xr:uid="{00000000-0005-0000-0000-00009B570000}"/>
    <cellStyle name="Linked Cell 2 4 3 5" xfId="22428" xr:uid="{00000000-0005-0000-0000-00009C570000}"/>
    <cellStyle name="Linked Cell 2 4 3 5 2" xfId="22429" xr:uid="{00000000-0005-0000-0000-00009D570000}"/>
    <cellStyle name="Linked Cell 2 4 3 5 2 2" xfId="22430" xr:uid="{00000000-0005-0000-0000-00009E570000}"/>
    <cellStyle name="Linked Cell 2 4 3 5 3" xfId="22431" xr:uid="{00000000-0005-0000-0000-00009F570000}"/>
    <cellStyle name="Linked Cell 2 4 3 6" xfId="22432" xr:uid="{00000000-0005-0000-0000-0000A0570000}"/>
    <cellStyle name="Linked Cell 2 4 3 6 2" xfId="22433" xr:uid="{00000000-0005-0000-0000-0000A1570000}"/>
    <cellStyle name="Linked Cell 2 4 3 6 2 2" xfId="22434" xr:uid="{00000000-0005-0000-0000-0000A2570000}"/>
    <cellStyle name="Linked Cell 2 4 3 6 3" xfId="22435" xr:uid="{00000000-0005-0000-0000-0000A3570000}"/>
    <cellStyle name="Linked Cell 2 4 3 7" xfId="22436" xr:uid="{00000000-0005-0000-0000-0000A4570000}"/>
    <cellStyle name="Linked Cell 2 4 3 7 2" xfId="22437" xr:uid="{00000000-0005-0000-0000-0000A5570000}"/>
    <cellStyle name="Linked Cell 2 4 3 7 2 2" xfId="22438" xr:uid="{00000000-0005-0000-0000-0000A6570000}"/>
    <cellStyle name="Linked Cell 2 4 3 7 3" xfId="22439" xr:uid="{00000000-0005-0000-0000-0000A7570000}"/>
    <cellStyle name="Linked Cell 2 4 3 8" xfId="22440" xr:uid="{00000000-0005-0000-0000-0000A8570000}"/>
    <cellStyle name="Linked Cell 2 4 3 8 2" xfId="22441" xr:uid="{00000000-0005-0000-0000-0000A9570000}"/>
    <cellStyle name="Linked Cell 2 4 3 8 2 2" xfId="22442" xr:uid="{00000000-0005-0000-0000-0000AA570000}"/>
    <cellStyle name="Linked Cell 2 4 3 8 3" xfId="22443" xr:uid="{00000000-0005-0000-0000-0000AB570000}"/>
    <cellStyle name="Linked Cell 2 4 3 9" xfId="22444" xr:uid="{00000000-0005-0000-0000-0000AC570000}"/>
    <cellStyle name="Linked Cell 2 4 3 9 2" xfId="22445" xr:uid="{00000000-0005-0000-0000-0000AD570000}"/>
    <cellStyle name="Linked Cell 2 4 3 9 2 2" xfId="22446" xr:uid="{00000000-0005-0000-0000-0000AE570000}"/>
    <cellStyle name="Linked Cell 2 4 3 9 3" xfId="22447" xr:uid="{00000000-0005-0000-0000-0000AF570000}"/>
    <cellStyle name="Linked Cell 2 4 4" xfId="22448" xr:uid="{00000000-0005-0000-0000-0000B0570000}"/>
    <cellStyle name="Linked Cell 2 4 4 2" xfId="22449" xr:uid="{00000000-0005-0000-0000-0000B1570000}"/>
    <cellStyle name="Linked Cell 2 4 4 2 2" xfId="22450" xr:uid="{00000000-0005-0000-0000-0000B2570000}"/>
    <cellStyle name="Linked Cell 2 4 4 3" xfId="22451" xr:uid="{00000000-0005-0000-0000-0000B3570000}"/>
    <cellStyle name="Linked Cell 2 4 5" xfId="22452" xr:uid="{00000000-0005-0000-0000-0000B4570000}"/>
    <cellStyle name="Linked Cell 2 4 5 2" xfId="22453" xr:uid="{00000000-0005-0000-0000-0000B5570000}"/>
    <cellStyle name="Linked Cell 2 4 5 2 2" xfId="22454" xr:uid="{00000000-0005-0000-0000-0000B6570000}"/>
    <cellStyle name="Linked Cell 2 4 5 3" xfId="22455" xr:uid="{00000000-0005-0000-0000-0000B7570000}"/>
    <cellStyle name="Linked Cell 2 4 6" xfId="22456" xr:uid="{00000000-0005-0000-0000-0000B8570000}"/>
    <cellStyle name="Linked Cell 2 4 6 2" xfId="22457" xr:uid="{00000000-0005-0000-0000-0000B9570000}"/>
    <cellStyle name="Linked Cell 2 4 6 2 2" xfId="22458" xr:uid="{00000000-0005-0000-0000-0000BA570000}"/>
    <cellStyle name="Linked Cell 2 4 6 3" xfId="22459" xr:uid="{00000000-0005-0000-0000-0000BB570000}"/>
    <cellStyle name="Linked Cell 2 4 7" xfId="22460" xr:uid="{00000000-0005-0000-0000-0000BC570000}"/>
    <cellStyle name="Linked Cell 2 4 7 2" xfId="22461" xr:uid="{00000000-0005-0000-0000-0000BD570000}"/>
    <cellStyle name="Linked Cell 2 4 7 2 2" xfId="22462" xr:uid="{00000000-0005-0000-0000-0000BE570000}"/>
    <cellStyle name="Linked Cell 2 4 7 3" xfId="22463" xr:uid="{00000000-0005-0000-0000-0000BF570000}"/>
    <cellStyle name="Linked Cell 2 4 8" xfId="22464" xr:uid="{00000000-0005-0000-0000-0000C0570000}"/>
    <cellStyle name="Linked Cell 2 4 8 2" xfId="22465" xr:uid="{00000000-0005-0000-0000-0000C1570000}"/>
    <cellStyle name="Linked Cell 2 4 8 2 2" xfId="22466" xr:uid="{00000000-0005-0000-0000-0000C2570000}"/>
    <cellStyle name="Linked Cell 2 4 8 3" xfId="22467" xr:uid="{00000000-0005-0000-0000-0000C3570000}"/>
    <cellStyle name="Linked Cell 2 4 9" xfId="22468" xr:uid="{00000000-0005-0000-0000-0000C4570000}"/>
    <cellStyle name="Linked Cell 2 4 9 2" xfId="22469" xr:uid="{00000000-0005-0000-0000-0000C5570000}"/>
    <cellStyle name="Linked Cell 2 4 9 2 2" xfId="22470" xr:uid="{00000000-0005-0000-0000-0000C6570000}"/>
    <cellStyle name="Linked Cell 2 4 9 3" xfId="22471" xr:uid="{00000000-0005-0000-0000-0000C7570000}"/>
    <cellStyle name="Linked Cell 20" xfId="22472" xr:uid="{00000000-0005-0000-0000-0000C8570000}"/>
    <cellStyle name="Linked Cell 20 2" xfId="22473" xr:uid="{00000000-0005-0000-0000-0000C9570000}"/>
    <cellStyle name="Linked Cell 20 2 10" xfId="22474" xr:uid="{00000000-0005-0000-0000-0000CA570000}"/>
    <cellStyle name="Linked Cell 20 2 10 2" xfId="22475" xr:uid="{00000000-0005-0000-0000-0000CB570000}"/>
    <cellStyle name="Linked Cell 20 2 10 2 2" xfId="22476" xr:uid="{00000000-0005-0000-0000-0000CC570000}"/>
    <cellStyle name="Linked Cell 20 2 10 3" xfId="22477" xr:uid="{00000000-0005-0000-0000-0000CD570000}"/>
    <cellStyle name="Linked Cell 20 2 11" xfId="22478" xr:uid="{00000000-0005-0000-0000-0000CE570000}"/>
    <cellStyle name="Linked Cell 20 2 11 2" xfId="22479" xr:uid="{00000000-0005-0000-0000-0000CF570000}"/>
    <cellStyle name="Linked Cell 20 2 11 2 2" xfId="22480" xr:uid="{00000000-0005-0000-0000-0000D0570000}"/>
    <cellStyle name="Linked Cell 20 2 11 3" xfId="22481" xr:uid="{00000000-0005-0000-0000-0000D1570000}"/>
    <cellStyle name="Linked Cell 20 2 12" xfId="22482" xr:uid="{00000000-0005-0000-0000-0000D2570000}"/>
    <cellStyle name="Linked Cell 20 2 12 2" xfId="22483" xr:uid="{00000000-0005-0000-0000-0000D3570000}"/>
    <cellStyle name="Linked Cell 20 2 12 2 2" xfId="22484" xr:uid="{00000000-0005-0000-0000-0000D4570000}"/>
    <cellStyle name="Linked Cell 20 2 12 3" xfId="22485" xr:uid="{00000000-0005-0000-0000-0000D5570000}"/>
    <cellStyle name="Linked Cell 20 2 13" xfId="22486" xr:uid="{00000000-0005-0000-0000-0000D6570000}"/>
    <cellStyle name="Linked Cell 20 2 13 2" xfId="22487" xr:uid="{00000000-0005-0000-0000-0000D7570000}"/>
    <cellStyle name="Linked Cell 20 2 13 2 2" xfId="22488" xr:uid="{00000000-0005-0000-0000-0000D8570000}"/>
    <cellStyle name="Linked Cell 20 2 13 3" xfId="22489" xr:uid="{00000000-0005-0000-0000-0000D9570000}"/>
    <cellStyle name="Linked Cell 20 2 14" xfId="22490" xr:uid="{00000000-0005-0000-0000-0000DA570000}"/>
    <cellStyle name="Linked Cell 20 2 14 2" xfId="22491" xr:uid="{00000000-0005-0000-0000-0000DB570000}"/>
    <cellStyle name="Linked Cell 20 2 15" xfId="22492" xr:uid="{00000000-0005-0000-0000-0000DC570000}"/>
    <cellStyle name="Linked Cell 20 2 2" xfId="22493" xr:uid="{00000000-0005-0000-0000-0000DD570000}"/>
    <cellStyle name="Linked Cell 20 2 2 10" xfId="22494" xr:uid="{00000000-0005-0000-0000-0000DE570000}"/>
    <cellStyle name="Linked Cell 20 2 2 10 2" xfId="22495" xr:uid="{00000000-0005-0000-0000-0000DF570000}"/>
    <cellStyle name="Linked Cell 20 2 2 10 2 2" xfId="22496" xr:uid="{00000000-0005-0000-0000-0000E0570000}"/>
    <cellStyle name="Linked Cell 20 2 2 10 3" xfId="22497" xr:uid="{00000000-0005-0000-0000-0000E1570000}"/>
    <cellStyle name="Linked Cell 20 2 2 11" xfId="22498" xr:uid="{00000000-0005-0000-0000-0000E2570000}"/>
    <cellStyle name="Linked Cell 20 2 2 11 2" xfId="22499" xr:uid="{00000000-0005-0000-0000-0000E3570000}"/>
    <cellStyle name="Linked Cell 20 2 2 11 2 2" xfId="22500" xr:uid="{00000000-0005-0000-0000-0000E4570000}"/>
    <cellStyle name="Linked Cell 20 2 2 11 3" xfId="22501" xr:uid="{00000000-0005-0000-0000-0000E5570000}"/>
    <cellStyle name="Linked Cell 20 2 2 12" xfId="22502" xr:uid="{00000000-0005-0000-0000-0000E6570000}"/>
    <cellStyle name="Linked Cell 20 2 2 12 2" xfId="22503" xr:uid="{00000000-0005-0000-0000-0000E7570000}"/>
    <cellStyle name="Linked Cell 20 2 2 12 2 2" xfId="22504" xr:uid="{00000000-0005-0000-0000-0000E8570000}"/>
    <cellStyle name="Linked Cell 20 2 2 12 3" xfId="22505" xr:uid="{00000000-0005-0000-0000-0000E9570000}"/>
    <cellStyle name="Linked Cell 20 2 2 13" xfId="22506" xr:uid="{00000000-0005-0000-0000-0000EA570000}"/>
    <cellStyle name="Linked Cell 20 2 2 13 2" xfId="22507" xr:uid="{00000000-0005-0000-0000-0000EB570000}"/>
    <cellStyle name="Linked Cell 20 2 2 14" xfId="22508" xr:uid="{00000000-0005-0000-0000-0000EC570000}"/>
    <cellStyle name="Linked Cell 20 2 2 2" xfId="22509" xr:uid="{00000000-0005-0000-0000-0000ED570000}"/>
    <cellStyle name="Linked Cell 20 2 2 2 10" xfId="22510" xr:uid="{00000000-0005-0000-0000-0000EE570000}"/>
    <cellStyle name="Linked Cell 20 2 2 2 10 2" xfId="22511" xr:uid="{00000000-0005-0000-0000-0000EF570000}"/>
    <cellStyle name="Linked Cell 20 2 2 2 10 2 2" xfId="22512" xr:uid="{00000000-0005-0000-0000-0000F0570000}"/>
    <cellStyle name="Linked Cell 20 2 2 2 10 3" xfId="22513" xr:uid="{00000000-0005-0000-0000-0000F1570000}"/>
    <cellStyle name="Linked Cell 20 2 2 2 11" xfId="22514" xr:uid="{00000000-0005-0000-0000-0000F2570000}"/>
    <cellStyle name="Linked Cell 20 2 2 2 11 2" xfId="22515" xr:uid="{00000000-0005-0000-0000-0000F3570000}"/>
    <cellStyle name="Linked Cell 20 2 2 2 11 2 2" xfId="22516" xr:uid="{00000000-0005-0000-0000-0000F4570000}"/>
    <cellStyle name="Linked Cell 20 2 2 2 11 3" xfId="22517" xr:uid="{00000000-0005-0000-0000-0000F5570000}"/>
    <cellStyle name="Linked Cell 20 2 2 2 12" xfId="22518" xr:uid="{00000000-0005-0000-0000-0000F6570000}"/>
    <cellStyle name="Linked Cell 20 2 2 2 12 2" xfId="22519" xr:uid="{00000000-0005-0000-0000-0000F7570000}"/>
    <cellStyle name="Linked Cell 20 2 2 2 13" xfId="22520" xr:uid="{00000000-0005-0000-0000-0000F8570000}"/>
    <cellStyle name="Linked Cell 20 2 2 2 2" xfId="22521" xr:uid="{00000000-0005-0000-0000-0000F9570000}"/>
    <cellStyle name="Linked Cell 20 2 2 2 2 10" xfId="22522" xr:uid="{00000000-0005-0000-0000-0000FA570000}"/>
    <cellStyle name="Linked Cell 20 2 2 2 2 10 2" xfId="22523" xr:uid="{00000000-0005-0000-0000-0000FB570000}"/>
    <cellStyle name="Linked Cell 20 2 2 2 2 10 2 2" xfId="22524" xr:uid="{00000000-0005-0000-0000-0000FC570000}"/>
    <cellStyle name="Linked Cell 20 2 2 2 2 10 3" xfId="22525" xr:uid="{00000000-0005-0000-0000-0000FD570000}"/>
    <cellStyle name="Linked Cell 20 2 2 2 2 11" xfId="22526" xr:uid="{00000000-0005-0000-0000-0000FE570000}"/>
    <cellStyle name="Linked Cell 20 2 2 2 2 11 2" xfId="22527" xr:uid="{00000000-0005-0000-0000-0000FF570000}"/>
    <cellStyle name="Linked Cell 20 2 2 2 2 12" xfId="22528" xr:uid="{00000000-0005-0000-0000-000000580000}"/>
    <cellStyle name="Linked Cell 20 2 2 2 2 2" xfId="22529" xr:uid="{00000000-0005-0000-0000-000001580000}"/>
    <cellStyle name="Linked Cell 20 2 2 2 2 2 2" xfId="22530" xr:uid="{00000000-0005-0000-0000-000002580000}"/>
    <cellStyle name="Linked Cell 20 2 2 2 2 2 2 2" xfId="22531" xr:uid="{00000000-0005-0000-0000-000003580000}"/>
    <cellStyle name="Linked Cell 20 2 2 2 2 2 3" xfId="22532" xr:uid="{00000000-0005-0000-0000-000004580000}"/>
    <cellStyle name="Linked Cell 20 2 2 2 2 3" xfId="22533" xr:uid="{00000000-0005-0000-0000-000005580000}"/>
    <cellStyle name="Linked Cell 20 2 2 2 2 3 2" xfId="22534" xr:uid="{00000000-0005-0000-0000-000006580000}"/>
    <cellStyle name="Linked Cell 20 2 2 2 2 3 2 2" xfId="22535" xr:uid="{00000000-0005-0000-0000-000007580000}"/>
    <cellStyle name="Linked Cell 20 2 2 2 2 3 3" xfId="22536" xr:uid="{00000000-0005-0000-0000-000008580000}"/>
    <cellStyle name="Linked Cell 20 2 2 2 2 4" xfId="22537" xr:uid="{00000000-0005-0000-0000-000009580000}"/>
    <cellStyle name="Linked Cell 20 2 2 2 2 4 2" xfId="22538" xr:uid="{00000000-0005-0000-0000-00000A580000}"/>
    <cellStyle name="Linked Cell 20 2 2 2 2 4 2 2" xfId="22539" xr:uid="{00000000-0005-0000-0000-00000B580000}"/>
    <cellStyle name="Linked Cell 20 2 2 2 2 4 3" xfId="22540" xr:uid="{00000000-0005-0000-0000-00000C580000}"/>
    <cellStyle name="Linked Cell 20 2 2 2 2 5" xfId="22541" xr:uid="{00000000-0005-0000-0000-00000D580000}"/>
    <cellStyle name="Linked Cell 20 2 2 2 2 5 2" xfId="22542" xr:uid="{00000000-0005-0000-0000-00000E580000}"/>
    <cellStyle name="Linked Cell 20 2 2 2 2 5 2 2" xfId="22543" xr:uid="{00000000-0005-0000-0000-00000F580000}"/>
    <cellStyle name="Linked Cell 20 2 2 2 2 5 3" xfId="22544" xr:uid="{00000000-0005-0000-0000-000010580000}"/>
    <cellStyle name="Linked Cell 20 2 2 2 2 6" xfId="22545" xr:uid="{00000000-0005-0000-0000-000011580000}"/>
    <cellStyle name="Linked Cell 20 2 2 2 2 6 2" xfId="22546" xr:uid="{00000000-0005-0000-0000-000012580000}"/>
    <cellStyle name="Linked Cell 20 2 2 2 2 6 2 2" xfId="22547" xr:uid="{00000000-0005-0000-0000-000013580000}"/>
    <cellStyle name="Linked Cell 20 2 2 2 2 6 3" xfId="22548" xr:uid="{00000000-0005-0000-0000-000014580000}"/>
    <cellStyle name="Linked Cell 20 2 2 2 2 7" xfId="22549" xr:uid="{00000000-0005-0000-0000-000015580000}"/>
    <cellStyle name="Linked Cell 20 2 2 2 2 7 2" xfId="22550" xr:uid="{00000000-0005-0000-0000-000016580000}"/>
    <cellStyle name="Linked Cell 20 2 2 2 2 7 2 2" xfId="22551" xr:uid="{00000000-0005-0000-0000-000017580000}"/>
    <cellStyle name="Linked Cell 20 2 2 2 2 7 3" xfId="22552" xr:uid="{00000000-0005-0000-0000-000018580000}"/>
    <cellStyle name="Linked Cell 20 2 2 2 2 8" xfId="22553" xr:uid="{00000000-0005-0000-0000-000019580000}"/>
    <cellStyle name="Linked Cell 20 2 2 2 2 8 2" xfId="22554" xr:uid="{00000000-0005-0000-0000-00001A580000}"/>
    <cellStyle name="Linked Cell 20 2 2 2 2 8 2 2" xfId="22555" xr:uid="{00000000-0005-0000-0000-00001B580000}"/>
    <cellStyle name="Linked Cell 20 2 2 2 2 8 3" xfId="22556" xr:uid="{00000000-0005-0000-0000-00001C580000}"/>
    <cellStyle name="Linked Cell 20 2 2 2 2 9" xfId="22557" xr:uid="{00000000-0005-0000-0000-00001D580000}"/>
    <cellStyle name="Linked Cell 20 2 2 2 2 9 2" xfId="22558" xr:uid="{00000000-0005-0000-0000-00001E580000}"/>
    <cellStyle name="Linked Cell 20 2 2 2 2 9 2 2" xfId="22559" xr:uid="{00000000-0005-0000-0000-00001F580000}"/>
    <cellStyle name="Linked Cell 20 2 2 2 2 9 3" xfId="22560" xr:uid="{00000000-0005-0000-0000-000020580000}"/>
    <cellStyle name="Linked Cell 20 2 2 2 3" xfId="22561" xr:uid="{00000000-0005-0000-0000-000021580000}"/>
    <cellStyle name="Linked Cell 20 2 2 2 3 10" xfId="22562" xr:uid="{00000000-0005-0000-0000-000022580000}"/>
    <cellStyle name="Linked Cell 20 2 2 2 3 10 2" xfId="22563" xr:uid="{00000000-0005-0000-0000-000023580000}"/>
    <cellStyle name="Linked Cell 20 2 2 2 3 11" xfId="22564" xr:uid="{00000000-0005-0000-0000-000024580000}"/>
    <cellStyle name="Linked Cell 20 2 2 2 3 2" xfId="22565" xr:uid="{00000000-0005-0000-0000-000025580000}"/>
    <cellStyle name="Linked Cell 20 2 2 2 3 2 2" xfId="22566" xr:uid="{00000000-0005-0000-0000-000026580000}"/>
    <cellStyle name="Linked Cell 20 2 2 2 3 2 2 2" xfId="22567" xr:uid="{00000000-0005-0000-0000-000027580000}"/>
    <cellStyle name="Linked Cell 20 2 2 2 3 2 3" xfId="22568" xr:uid="{00000000-0005-0000-0000-000028580000}"/>
    <cellStyle name="Linked Cell 20 2 2 2 3 3" xfId="22569" xr:uid="{00000000-0005-0000-0000-000029580000}"/>
    <cellStyle name="Linked Cell 20 2 2 2 3 3 2" xfId="22570" xr:uid="{00000000-0005-0000-0000-00002A580000}"/>
    <cellStyle name="Linked Cell 20 2 2 2 3 3 2 2" xfId="22571" xr:uid="{00000000-0005-0000-0000-00002B580000}"/>
    <cellStyle name="Linked Cell 20 2 2 2 3 3 3" xfId="22572" xr:uid="{00000000-0005-0000-0000-00002C580000}"/>
    <cellStyle name="Linked Cell 20 2 2 2 3 4" xfId="22573" xr:uid="{00000000-0005-0000-0000-00002D580000}"/>
    <cellStyle name="Linked Cell 20 2 2 2 3 4 2" xfId="22574" xr:uid="{00000000-0005-0000-0000-00002E580000}"/>
    <cellStyle name="Linked Cell 20 2 2 2 3 4 2 2" xfId="22575" xr:uid="{00000000-0005-0000-0000-00002F580000}"/>
    <cellStyle name="Linked Cell 20 2 2 2 3 4 3" xfId="22576" xr:uid="{00000000-0005-0000-0000-000030580000}"/>
    <cellStyle name="Linked Cell 20 2 2 2 3 5" xfId="22577" xr:uid="{00000000-0005-0000-0000-000031580000}"/>
    <cellStyle name="Linked Cell 20 2 2 2 3 5 2" xfId="22578" xr:uid="{00000000-0005-0000-0000-000032580000}"/>
    <cellStyle name="Linked Cell 20 2 2 2 3 5 2 2" xfId="22579" xr:uid="{00000000-0005-0000-0000-000033580000}"/>
    <cellStyle name="Linked Cell 20 2 2 2 3 5 3" xfId="22580" xr:uid="{00000000-0005-0000-0000-000034580000}"/>
    <cellStyle name="Linked Cell 20 2 2 2 3 6" xfId="22581" xr:uid="{00000000-0005-0000-0000-000035580000}"/>
    <cellStyle name="Linked Cell 20 2 2 2 3 6 2" xfId="22582" xr:uid="{00000000-0005-0000-0000-000036580000}"/>
    <cellStyle name="Linked Cell 20 2 2 2 3 6 2 2" xfId="22583" xr:uid="{00000000-0005-0000-0000-000037580000}"/>
    <cellStyle name="Linked Cell 20 2 2 2 3 6 3" xfId="22584" xr:uid="{00000000-0005-0000-0000-000038580000}"/>
    <cellStyle name="Linked Cell 20 2 2 2 3 7" xfId="22585" xr:uid="{00000000-0005-0000-0000-000039580000}"/>
    <cellStyle name="Linked Cell 20 2 2 2 3 7 2" xfId="22586" xr:uid="{00000000-0005-0000-0000-00003A580000}"/>
    <cellStyle name="Linked Cell 20 2 2 2 3 7 2 2" xfId="22587" xr:uid="{00000000-0005-0000-0000-00003B580000}"/>
    <cellStyle name="Linked Cell 20 2 2 2 3 7 3" xfId="22588" xr:uid="{00000000-0005-0000-0000-00003C580000}"/>
    <cellStyle name="Linked Cell 20 2 2 2 3 8" xfId="22589" xr:uid="{00000000-0005-0000-0000-00003D580000}"/>
    <cellStyle name="Linked Cell 20 2 2 2 3 8 2" xfId="22590" xr:uid="{00000000-0005-0000-0000-00003E580000}"/>
    <cellStyle name="Linked Cell 20 2 2 2 3 8 2 2" xfId="22591" xr:uid="{00000000-0005-0000-0000-00003F580000}"/>
    <cellStyle name="Linked Cell 20 2 2 2 3 8 3" xfId="22592" xr:uid="{00000000-0005-0000-0000-000040580000}"/>
    <cellStyle name="Linked Cell 20 2 2 2 3 9" xfId="22593" xr:uid="{00000000-0005-0000-0000-000041580000}"/>
    <cellStyle name="Linked Cell 20 2 2 2 3 9 2" xfId="22594" xr:uid="{00000000-0005-0000-0000-000042580000}"/>
    <cellStyle name="Linked Cell 20 2 2 2 3 9 2 2" xfId="22595" xr:uid="{00000000-0005-0000-0000-000043580000}"/>
    <cellStyle name="Linked Cell 20 2 2 2 3 9 3" xfId="22596" xr:uid="{00000000-0005-0000-0000-000044580000}"/>
    <cellStyle name="Linked Cell 20 2 2 2 4" xfId="22597" xr:uid="{00000000-0005-0000-0000-000045580000}"/>
    <cellStyle name="Linked Cell 20 2 2 2 4 2" xfId="22598" xr:uid="{00000000-0005-0000-0000-000046580000}"/>
    <cellStyle name="Linked Cell 20 2 2 2 4 2 2" xfId="22599" xr:uid="{00000000-0005-0000-0000-000047580000}"/>
    <cellStyle name="Linked Cell 20 2 2 2 4 3" xfId="22600" xr:uid="{00000000-0005-0000-0000-000048580000}"/>
    <cellStyle name="Linked Cell 20 2 2 2 5" xfId="22601" xr:uid="{00000000-0005-0000-0000-000049580000}"/>
    <cellStyle name="Linked Cell 20 2 2 2 5 2" xfId="22602" xr:uid="{00000000-0005-0000-0000-00004A580000}"/>
    <cellStyle name="Linked Cell 20 2 2 2 5 2 2" xfId="22603" xr:uid="{00000000-0005-0000-0000-00004B580000}"/>
    <cellStyle name="Linked Cell 20 2 2 2 5 3" xfId="22604" xr:uid="{00000000-0005-0000-0000-00004C580000}"/>
    <cellStyle name="Linked Cell 20 2 2 2 6" xfId="22605" xr:uid="{00000000-0005-0000-0000-00004D580000}"/>
    <cellStyle name="Linked Cell 20 2 2 2 6 2" xfId="22606" xr:uid="{00000000-0005-0000-0000-00004E580000}"/>
    <cellStyle name="Linked Cell 20 2 2 2 6 2 2" xfId="22607" xr:uid="{00000000-0005-0000-0000-00004F580000}"/>
    <cellStyle name="Linked Cell 20 2 2 2 6 3" xfId="22608" xr:uid="{00000000-0005-0000-0000-000050580000}"/>
    <cellStyle name="Linked Cell 20 2 2 2 7" xfId="22609" xr:uid="{00000000-0005-0000-0000-000051580000}"/>
    <cellStyle name="Linked Cell 20 2 2 2 7 2" xfId="22610" xr:uid="{00000000-0005-0000-0000-000052580000}"/>
    <cellStyle name="Linked Cell 20 2 2 2 7 2 2" xfId="22611" xr:uid="{00000000-0005-0000-0000-000053580000}"/>
    <cellStyle name="Linked Cell 20 2 2 2 7 3" xfId="22612" xr:uid="{00000000-0005-0000-0000-000054580000}"/>
    <cellStyle name="Linked Cell 20 2 2 2 8" xfId="22613" xr:uid="{00000000-0005-0000-0000-000055580000}"/>
    <cellStyle name="Linked Cell 20 2 2 2 8 2" xfId="22614" xr:uid="{00000000-0005-0000-0000-000056580000}"/>
    <cellStyle name="Linked Cell 20 2 2 2 8 2 2" xfId="22615" xr:uid="{00000000-0005-0000-0000-000057580000}"/>
    <cellStyle name="Linked Cell 20 2 2 2 8 3" xfId="22616" xr:uid="{00000000-0005-0000-0000-000058580000}"/>
    <cellStyle name="Linked Cell 20 2 2 2 9" xfId="22617" xr:uid="{00000000-0005-0000-0000-000059580000}"/>
    <cellStyle name="Linked Cell 20 2 2 2 9 2" xfId="22618" xr:uid="{00000000-0005-0000-0000-00005A580000}"/>
    <cellStyle name="Linked Cell 20 2 2 2 9 2 2" xfId="22619" xr:uid="{00000000-0005-0000-0000-00005B580000}"/>
    <cellStyle name="Linked Cell 20 2 2 2 9 3" xfId="22620" xr:uid="{00000000-0005-0000-0000-00005C580000}"/>
    <cellStyle name="Linked Cell 20 2 2 3" xfId="22621" xr:uid="{00000000-0005-0000-0000-00005D580000}"/>
    <cellStyle name="Linked Cell 20 2 2 3 10" xfId="22622" xr:uid="{00000000-0005-0000-0000-00005E580000}"/>
    <cellStyle name="Linked Cell 20 2 2 3 10 2" xfId="22623" xr:uid="{00000000-0005-0000-0000-00005F580000}"/>
    <cellStyle name="Linked Cell 20 2 2 3 10 2 2" xfId="22624" xr:uid="{00000000-0005-0000-0000-000060580000}"/>
    <cellStyle name="Linked Cell 20 2 2 3 10 3" xfId="22625" xr:uid="{00000000-0005-0000-0000-000061580000}"/>
    <cellStyle name="Linked Cell 20 2 2 3 11" xfId="22626" xr:uid="{00000000-0005-0000-0000-000062580000}"/>
    <cellStyle name="Linked Cell 20 2 2 3 11 2" xfId="22627" xr:uid="{00000000-0005-0000-0000-000063580000}"/>
    <cellStyle name="Linked Cell 20 2 2 3 12" xfId="22628" xr:uid="{00000000-0005-0000-0000-000064580000}"/>
    <cellStyle name="Linked Cell 20 2 2 3 2" xfId="22629" xr:uid="{00000000-0005-0000-0000-000065580000}"/>
    <cellStyle name="Linked Cell 20 2 2 3 2 10" xfId="22630" xr:uid="{00000000-0005-0000-0000-000066580000}"/>
    <cellStyle name="Linked Cell 20 2 2 3 2 10 2" xfId="22631" xr:uid="{00000000-0005-0000-0000-000067580000}"/>
    <cellStyle name="Linked Cell 20 2 2 3 2 11" xfId="22632" xr:uid="{00000000-0005-0000-0000-000068580000}"/>
    <cellStyle name="Linked Cell 20 2 2 3 2 2" xfId="22633" xr:uid="{00000000-0005-0000-0000-000069580000}"/>
    <cellStyle name="Linked Cell 20 2 2 3 2 2 2" xfId="22634" xr:uid="{00000000-0005-0000-0000-00006A580000}"/>
    <cellStyle name="Linked Cell 20 2 2 3 2 2 2 2" xfId="22635" xr:uid="{00000000-0005-0000-0000-00006B580000}"/>
    <cellStyle name="Linked Cell 20 2 2 3 2 2 3" xfId="22636" xr:uid="{00000000-0005-0000-0000-00006C580000}"/>
    <cellStyle name="Linked Cell 20 2 2 3 2 3" xfId="22637" xr:uid="{00000000-0005-0000-0000-00006D580000}"/>
    <cellStyle name="Linked Cell 20 2 2 3 2 3 2" xfId="22638" xr:uid="{00000000-0005-0000-0000-00006E580000}"/>
    <cellStyle name="Linked Cell 20 2 2 3 2 3 2 2" xfId="22639" xr:uid="{00000000-0005-0000-0000-00006F580000}"/>
    <cellStyle name="Linked Cell 20 2 2 3 2 3 3" xfId="22640" xr:uid="{00000000-0005-0000-0000-000070580000}"/>
    <cellStyle name="Linked Cell 20 2 2 3 2 4" xfId="22641" xr:uid="{00000000-0005-0000-0000-000071580000}"/>
    <cellStyle name="Linked Cell 20 2 2 3 2 4 2" xfId="22642" xr:uid="{00000000-0005-0000-0000-000072580000}"/>
    <cellStyle name="Linked Cell 20 2 2 3 2 4 2 2" xfId="22643" xr:uid="{00000000-0005-0000-0000-000073580000}"/>
    <cellStyle name="Linked Cell 20 2 2 3 2 4 3" xfId="22644" xr:uid="{00000000-0005-0000-0000-000074580000}"/>
    <cellStyle name="Linked Cell 20 2 2 3 2 5" xfId="22645" xr:uid="{00000000-0005-0000-0000-000075580000}"/>
    <cellStyle name="Linked Cell 20 2 2 3 2 5 2" xfId="22646" xr:uid="{00000000-0005-0000-0000-000076580000}"/>
    <cellStyle name="Linked Cell 20 2 2 3 2 5 2 2" xfId="22647" xr:uid="{00000000-0005-0000-0000-000077580000}"/>
    <cellStyle name="Linked Cell 20 2 2 3 2 5 3" xfId="22648" xr:uid="{00000000-0005-0000-0000-000078580000}"/>
    <cellStyle name="Linked Cell 20 2 2 3 2 6" xfId="22649" xr:uid="{00000000-0005-0000-0000-000079580000}"/>
    <cellStyle name="Linked Cell 20 2 2 3 2 6 2" xfId="22650" xr:uid="{00000000-0005-0000-0000-00007A580000}"/>
    <cellStyle name="Linked Cell 20 2 2 3 2 6 2 2" xfId="22651" xr:uid="{00000000-0005-0000-0000-00007B580000}"/>
    <cellStyle name="Linked Cell 20 2 2 3 2 6 3" xfId="22652" xr:uid="{00000000-0005-0000-0000-00007C580000}"/>
    <cellStyle name="Linked Cell 20 2 2 3 2 7" xfId="22653" xr:uid="{00000000-0005-0000-0000-00007D580000}"/>
    <cellStyle name="Linked Cell 20 2 2 3 2 7 2" xfId="22654" xr:uid="{00000000-0005-0000-0000-00007E580000}"/>
    <cellStyle name="Linked Cell 20 2 2 3 2 7 2 2" xfId="22655" xr:uid="{00000000-0005-0000-0000-00007F580000}"/>
    <cellStyle name="Linked Cell 20 2 2 3 2 7 3" xfId="22656" xr:uid="{00000000-0005-0000-0000-000080580000}"/>
    <cellStyle name="Linked Cell 20 2 2 3 2 8" xfId="22657" xr:uid="{00000000-0005-0000-0000-000081580000}"/>
    <cellStyle name="Linked Cell 20 2 2 3 2 8 2" xfId="22658" xr:uid="{00000000-0005-0000-0000-000082580000}"/>
    <cellStyle name="Linked Cell 20 2 2 3 2 8 2 2" xfId="22659" xr:uid="{00000000-0005-0000-0000-000083580000}"/>
    <cellStyle name="Linked Cell 20 2 2 3 2 8 3" xfId="22660" xr:uid="{00000000-0005-0000-0000-000084580000}"/>
    <cellStyle name="Linked Cell 20 2 2 3 2 9" xfId="22661" xr:uid="{00000000-0005-0000-0000-000085580000}"/>
    <cellStyle name="Linked Cell 20 2 2 3 2 9 2" xfId="22662" xr:uid="{00000000-0005-0000-0000-000086580000}"/>
    <cellStyle name="Linked Cell 20 2 2 3 2 9 2 2" xfId="22663" xr:uid="{00000000-0005-0000-0000-000087580000}"/>
    <cellStyle name="Linked Cell 20 2 2 3 2 9 3" xfId="22664" xr:uid="{00000000-0005-0000-0000-000088580000}"/>
    <cellStyle name="Linked Cell 20 2 2 3 3" xfId="22665" xr:uid="{00000000-0005-0000-0000-000089580000}"/>
    <cellStyle name="Linked Cell 20 2 2 3 3 2" xfId="22666" xr:uid="{00000000-0005-0000-0000-00008A580000}"/>
    <cellStyle name="Linked Cell 20 2 2 3 3 2 2" xfId="22667" xr:uid="{00000000-0005-0000-0000-00008B580000}"/>
    <cellStyle name="Linked Cell 20 2 2 3 3 3" xfId="22668" xr:uid="{00000000-0005-0000-0000-00008C580000}"/>
    <cellStyle name="Linked Cell 20 2 2 3 4" xfId="22669" xr:uid="{00000000-0005-0000-0000-00008D580000}"/>
    <cellStyle name="Linked Cell 20 2 2 3 4 2" xfId="22670" xr:uid="{00000000-0005-0000-0000-00008E580000}"/>
    <cellStyle name="Linked Cell 20 2 2 3 4 2 2" xfId="22671" xr:uid="{00000000-0005-0000-0000-00008F580000}"/>
    <cellStyle name="Linked Cell 20 2 2 3 4 3" xfId="22672" xr:uid="{00000000-0005-0000-0000-000090580000}"/>
    <cellStyle name="Linked Cell 20 2 2 3 5" xfId="22673" xr:uid="{00000000-0005-0000-0000-000091580000}"/>
    <cellStyle name="Linked Cell 20 2 2 3 5 2" xfId="22674" xr:uid="{00000000-0005-0000-0000-000092580000}"/>
    <cellStyle name="Linked Cell 20 2 2 3 5 2 2" xfId="22675" xr:uid="{00000000-0005-0000-0000-000093580000}"/>
    <cellStyle name="Linked Cell 20 2 2 3 5 3" xfId="22676" xr:uid="{00000000-0005-0000-0000-000094580000}"/>
    <cellStyle name="Linked Cell 20 2 2 3 6" xfId="22677" xr:uid="{00000000-0005-0000-0000-000095580000}"/>
    <cellStyle name="Linked Cell 20 2 2 3 6 2" xfId="22678" xr:uid="{00000000-0005-0000-0000-000096580000}"/>
    <cellStyle name="Linked Cell 20 2 2 3 6 2 2" xfId="22679" xr:uid="{00000000-0005-0000-0000-000097580000}"/>
    <cellStyle name="Linked Cell 20 2 2 3 6 3" xfId="22680" xr:uid="{00000000-0005-0000-0000-000098580000}"/>
    <cellStyle name="Linked Cell 20 2 2 3 7" xfId="22681" xr:uid="{00000000-0005-0000-0000-000099580000}"/>
    <cellStyle name="Linked Cell 20 2 2 3 7 2" xfId="22682" xr:uid="{00000000-0005-0000-0000-00009A580000}"/>
    <cellStyle name="Linked Cell 20 2 2 3 7 2 2" xfId="22683" xr:uid="{00000000-0005-0000-0000-00009B580000}"/>
    <cellStyle name="Linked Cell 20 2 2 3 7 3" xfId="22684" xr:uid="{00000000-0005-0000-0000-00009C580000}"/>
    <cellStyle name="Linked Cell 20 2 2 3 8" xfId="22685" xr:uid="{00000000-0005-0000-0000-00009D580000}"/>
    <cellStyle name="Linked Cell 20 2 2 3 8 2" xfId="22686" xr:uid="{00000000-0005-0000-0000-00009E580000}"/>
    <cellStyle name="Linked Cell 20 2 2 3 8 2 2" xfId="22687" xr:uid="{00000000-0005-0000-0000-00009F580000}"/>
    <cellStyle name="Linked Cell 20 2 2 3 8 3" xfId="22688" xr:uid="{00000000-0005-0000-0000-0000A0580000}"/>
    <cellStyle name="Linked Cell 20 2 2 3 9" xfId="22689" xr:uid="{00000000-0005-0000-0000-0000A1580000}"/>
    <cellStyle name="Linked Cell 20 2 2 3 9 2" xfId="22690" xr:uid="{00000000-0005-0000-0000-0000A2580000}"/>
    <cellStyle name="Linked Cell 20 2 2 3 9 2 2" xfId="22691" xr:uid="{00000000-0005-0000-0000-0000A3580000}"/>
    <cellStyle name="Linked Cell 20 2 2 3 9 3" xfId="22692" xr:uid="{00000000-0005-0000-0000-0000A4580000}"/>
    <cellStyle name="Linked Cell 20 2 2 4" xfId="22693" xr:uid="{00000000-0005-0000-0000-0000A5580000}"/>
    <cellStyle name="Linked Cell 20 2 2 4 10" xfId="22694" xr:uid="{00000000-0005-0000-0000-0000A6580000}"/>
    <cellStyle name="Linked Cell 20 2 2 4 10 2" xfId="22695" xr:uid="{00000000-0005-0000-0000-0000A7580000}"/>
    <cellStyle name="Linked Cell 20 2 2 4 11" xfId="22696" xr:uid="{00000000-0005-0000-0000-0000A8580000}"/>
    <cellStyle name="Linked Cell 20 2 2 4 2" xfId="22697" xr:uid="{00000000-0005-0000-0000-0000A9580000}"/>
    <cellStyle name="Linked Cell 20 2 2 4 2 2" xfId="22698" xr:uid="{00000000-0005-0000-0000-0000AA580000}"/>
    <cellStyle name="Linked Cell 20 2 2 4 2 2 2" xfId="22699" xr:uid="{00000000-0005-0000-0000-0000AB580000}"/>
    <cellStyle name="Linked Cell 20 2 2 4 2 3" xfId="22700" xr:uid="{00000000-0005-0000-0000-0000AC580000}"/>
    <cellStyle name="Linked Cell 20 2 2 4 3" xfId="22701" xr:uid="{00000000-0005-0000-0000-0000AD580000}"/>
    <cellStyle name="Linked Cell 20 2 2 4 3 2" xfId="22702" xr:uid="{00000000-0005-0000-0000-0000AE580000}"/>
    <cellStyle name="Linked Cell 20 2 2 4 3 2 2" xfId="22703" xr:uid="{00000000-0005-0000-0000-0000AF580000}"/>
    <cellStyle name="Linked Cell 20 2 2 4 3 3" xfId="22704" xr:uid="{00000000-0005-0000-0000-0000B0580000}"/>
    <cellStyle name="Linked Cell 20 2 2 4 4" xfId="22705" xr:uid="{00000000-0005-0000-0000-0000B1580000}"/>
    <cellStyle name="Linked Cell 20 2 2 4 4 2" xfId="22706" xr:uid="{00000000-0005-0000-0000-0000B2580000}"/>
    <cellStyle name="Linked Cell 20 2 2 4 4 2 2" xfId="22707" xr:uid="{00000000-0005-0000-0000-0000B3580000}"/>
    <cellStyle name="Linked Cell 20 2 2 4 4 3" xfId="22708" xr:uid="{00000000-0005-0000-0000-0000B4580000}"/>
    <cellStyle name="Linked Cell 20 2 2 4 5" xfId="22709" xr:uid="{00000000-0005-0000-0000-0000B5580000}"/>
    <cellStyle name="Linked Cell 20 2 2 4 5 2" xfId="22710" xr:uid="{00000000-0005-0000-0000-0000B6580000}"/>
    <cellStyle name="Linked Cell 20 2 2 4 5 2 2" xfId="22711" xr:uid="{00000000-0005-0000-0000-0000B7580000}"/>
    <cellStyle name="Linked Cell 20 2 2 4 5 3" xfId="22712" xr:uid="{00000000-0005-0000-0000-0000B8580000}"/>
    <cellStyle name="Linked Cell 20 2 2 4 6" xfId="22713" xr:uid="{00000000-0005-0000-0000-0000B9580000}"/>
    <cellStyle name="Linked Cell 20 2 2 4 6 2" xfId="22714" xr:uid="{00000000-0005-0000-0000-0000BA580000}"/>
    <cellStyle name="Linked Cell 20 2 2 4 6 2 2" xfId="22715" xr:uid="{00000000-0005-0000-0000-0000BB580000}"/>
    <cellStyle name="Linked Cell 20 2 2 4 6 3" xfId="22716" xr:uid="{00000000-0005-0000-0000-0000BC580000}"/>
    <cellStyle name="Linked Cell 20 2 2 4 7" xfId="22717" xr:uid="{00000000-0005-0000-0000-0000BD580000}"/>
    <cellStyle name="Linked Cell 20 2 2 4 7 2" xfId="22718" xr:uid="{00000000-0005-0000-0000-0000BE580000}"/>
    <cellStyle name="Linked Cell 20 2 2 4 7 2 2" xfId="22719" xr:uid="{00000000-0005-0000-0000-0000BF580000}"/>
    <cellStyle name="Linked Cell 20 2 2 4 7 3" xfId="22720" xr:uid="{00000000-0005-0000-0000-0000C0580000}"/>
    <cellStyle name="Linked Cell 20 2 2 4 8" xfId="22721" xr:uid="{00000000-0005-0000-0000-0000C1580000}"/>
    <cellStyle name="Linked Cell 20 2 2 4 8 2" xfId="22722" xr:uid="{00000000-0005-0000-0000-0000C2580000}"/>
    <cellStyle name="Linked Cell 20 2 2 4 8 2 2" xfId="22723" xr:uid="{00000000-0005-0000-0000-0000C3580000}"/>
    <cellStyle name="Linked Cell 20 2 2 4 8 3" xfId="22724" xr:uid="{00000000-0005-0000-0000-0000C4580000}"/>
    <cellStyle name="Linked Cell 20 2 2 4 9" xfId="22725" xr:uid="{00000000-0005-0000-0000-0000C5580000}"/>
    <cellStyle name="Linked Cell 20 2 2 4 9 2" xfId="22726" xr:uid="{00000000-0005-0000-0000-0000C6580000}"/>
    <cellStyle name="Linked Cell 20 2 2 4 9 2 2" xfId="22727" xr:uid="{00000000-0005-0000-0000-0000C7580000}"/>
    <cellStyle name="Linked Cell 20 2 2 4 9 3" xfId="22728" xr:uid="{00000000-0005-0000-0000-0000C8580000}"/>
    <cellStyle name="Linked Cell 20 2 2 5" xfId="22729" xr:uid="{00000000-0005-0000-0000-0000C9580000}"/>
    <cellStyle name="Linked Cell 20 2 2 5 2" xfId="22730" xr:uid="{00000000-0005-0000-0000-0000CA580000}"/>
    <cellStyle name="Linked Cell 20 2 2 5 2 2" xfId="22731" xr:uid="{00000000-0005-0000-0000-0000CB580000}"/>
    <cellStyle name="Linked Cell 20 2 2 5 3" xfId="22732" xr:uid="{00000000-0005-0000-0000-0000CC580000}"/>
    <cellStyle name="Linked Cell 20 2 2 6" xfId="22733" xr:uid="{00000000-0005-0000-0000-0000CD580000}"/>
    <cellStyle name="Linked Cell 20 2 2 6 2" xfId="22734" xr:uid="{00000000-0005-0000-0000-0000CE580000}"/>
    <cellStyle name="Linked Cell 20 2 2 6 2 2" xfId="22735" xr:uid="{00000000-0005-0000-0000-0000CF580000}"/>
    <cellStyle name="Linked Cell 20 2 2 6 3" xfId="22736" xr:uid="{00000000-0005-0000-0000-0000D0580000}"/>
    <cellStyle name="Linked Cell 20 2 2 7" xfId="22737" xr:uid="{00000000-0005-0000-0000-0000D1580000}"/>
    <cellStyle name="Linked Cell 20 2 2 7 2" xfId="22738" xr:uid="{00000000-0005-0000-0000-0000D2580000}"/>
    <cellStyle name="Linked Cell 20 2 2 7 2 2" xfId="22739" xr:uid="{00000000-0005-0000-0000-0000D3580000}"/>
    <cellStyle name="Linked Cell 20 2 2 7 3" xfId="22740" xr:uid="{00000000-0005-0000-0000-0000D4580000}"/>
    <cellStyle name="Linked Cell 20 2 2 8" xfId="22741" xr:uid="{00000000-0005-0000-0000-0000D5580000}"/>
    <cellStyle name="Linked Cell 20 2 2 8 2" xfId="22742" xr:uid="{00000000-0005-0000-0000-0000D6580000}"/>
    <cellStyle name="Linked Cell 20 2 2 8 2 2" xfId="22743" xr:uid="{00000000-0005-0000-0000-0000D7580000}"/>
    <cellStyle name="Linked Cell 20 2 2 8 3" xfId="22744" xr:uid="{00000000-0005-0000-0000-0000D8580000}"/>
    <cellStyle name="Linked Cell 20 2 2 9" xfId="22745" xr:uid="{00000000-0005-0000-0000-0000D9580000}"/>
    <cellStyle name="Linked Cell 20 2 2 9 2" xfId="22746" xr:uid="{00000000-0005-0000-0000-0000DA580000}"/>
    <cellStyle name="Linked Cell 20 2 2 9 2 2" xfId="22747" xr:uid="{00000000-0005-0000-0000-0000DB580000}"/>
    <cellStyle name="Linked Cell 20 2 2 9 3" xfId="22748" xr:uid="{00000000-0005-0000-0000-0000DC580000}"/>
    <cellStyle name="Linked Cell 20 2 3" xfId="22749" xr:uid="{00000000-0005-0000-0000-0000DD580000}"/>
    <cellStyle name="Linked Cell 20 2 3 10" xfId="22750" xr:uid="{00000000-0005-0000-0000-0000DE580000}"/>
    <cellStyle name="Linked Cell 20 2 3 10 2" xfId="22751" xr:uid="{00000000-0005-0000-0000-0000DF580000}"/>
    <cellStyle name="Linked Cell 20 2 3 10 2 2" xfId="22752" xr:uid="{00000000-0005-0000-0000-0000E0580000}"/>
    <cellStyle name="Linked Cell 20 2 3 10 3" xfId="22753" xr:uid="{00000000-0005-0000-0000-0000E1580000}"/>
    <cellStyle name="Linked Cell 20 2 3 11" xfId="22754" xr:uid="{00000000-0005-0000-0000-0000E2580000}"/>
    <cellStyle name="Linked Cell 20 2 3 11 2" xfId="22755" xr:uid="{00000000-0005-0000-0000-0000E3580000}"/>
    <cellStyle name="Linked Cell 20 2 3 11 2 2" xfId="22756" xr:uid="{00000000-0005-0000-0000-0000E4580000}"/>
    <cellStyle name="Linked Cell 20 2 3 11 3" xfId="22757" xr:uid="{00000000-0005-0000-0000-0000E5580000}"/>
    <cellStyle name="Linked Cell 20 2 3 12" xfId="22758" xr:uid="{00000000-0005-0000-0000-0000E6580000}"/>
    <cellStyle name="Linked Cell 20 2 3 12 2" xfId="22759" xr:uid="{00000000-0005-0000-0000-0000E7580000}"/>
    <cellStyle name="Linked Cell 20 2 3 13" xfId="22760" xr:uid="{00000000-0005-0000-0000-0000E8580000}"/>
    <cellStyle name="Linked Cell 20 2 3 2" xfId="22761" xr:uid="{00000000-0005-0000-0000-0000E9580000}"/>
    <cellStyle name="Linked Cell 20 2 3 2 10" xfId="22762" xr:uid="{00000000-0005-0000-0000-0000EA580000}"/>
    <cellStyle name="Linked Cell 20 2 3 2 10 2" xfId="22763" xr:uid="{00000000-0005-0000-0000-0000EB580000}"/>
    <cellStyle name="Linked Cell 20 2 3 2 10 2 2" xfId="22764" xr:uid="{00000000-0005-0000-0000-0000EC580000}"/>
    <cellStyle name="Linked Cell 20 2 3 2 10 3" xfId="22765" xr:uid="{00000000-0005-0000-0000-0000ED580000}"/>
    <cellStyle name="Linked Cell 20 2 3 2 11" xfId="22766" xr:uid="{00000000-0005-0000-0000-0000EE580000}"/>
    <cellStyle name="Linked Cell 20 2 3 2 11 2" xfId="22767" xr:uid="{00000000-0005-0000-0000-0000EF580000}"/>
    <cellStyle name="Linked Cell 20 2 3 2 12" xfId="22768" xr:uid="{00000000-0005-0000-0000-0000F0580000}"/>
    <cellStyle name="Linked Cell 20 2 3 2 2" xfId="22769" xr:uid="{00000000-0005-0000-0000-0000F1580000}"/>
    <cellStyle name="Linked Cell 20 2 3 2 2 2" xfId="22770" xr:uid="{00000000-0005-0000-0000-0000F2580000}"/>
    <cellStyle name="Linked Cell 20 2 3 2 2 2 2" xfId="22771" xr:uid="{00000000-0005-0000-0000-0000F3580000}"/>
    <cellStyle name="Linked Cell 20 2 3 2 2 3" xfId="22772" xr:uid="{00000000-0005-0000-0000-0000F4580000}"/>
    <cellStyle name="Linked Cell 20 2 3 2 3" xfId="22773" xr:uid="{00000000-0005-0000-0000-0000F5580000}"/>
    <cellStyle name="Linked Cell 20 2 3 2 3 2" xfId="22774" xr:uid="{00000000-0005-0000-0000-0000F6580000}"/>
    <cellStyle name="Linked Cell 20 2 3 2 3 2 2" xfId="22775" xr:uid="{00000000-0005-0000-0000-0000F7580000}"/>
    <cellStyle name="Linked Cell 20 2 3 2 3 3" xfId="22776" xr:uid="{00000000-0005-0000-0000-0000F8580000}"/>
    <cellStyle name="Linked Cell 20 2 3 2 4" xfId="22777" xr:uid="{00000000-0005-0000-0000-0000F9580000}"/>
    <cellStyle name="Linked Cell 20 2 3 2 4 2" xfId="22778" xr:uid="{00000000-0005-0000-0000-0000FA580000}"/>
    <cellStyle name="Linked Cell 20 2 3 2 4 2 2" xfId="22779" xr:uid="{00000000-0005-0000-0000-0000FB580000}"/>
    <cellStyle name="Linked Cell 20 2 3 2 4 3" xfId="22780" xr:uid="{00000000-0005-0000-0000-0000FC580000}"/>
    <cellStyle name="Linked Cell 20 2 3 2 5" xfId="22781" xr:uid="{00000000-0005-0000-0000-0000FD580000}"/>
    <cellStyle name="Linked Cell 20 2 3 2 5 2" xfId="22782" xr:uid="{00000000-0005-0000-0000-0000FE580000}"/>
    <cellStyle name="Linked Cell 20 2 3 2 5 2 2" xfId="22783" xr:uid="{00000000-0005-0000-0000-0000FF580000}"/>
    <cellStyle name="Linked Cell 20 2 3 2 5 3" xfId="22784" xr:uid="{00000000-0005-0000-0000-000000590000}"/>
    <cellStyle name="Linked Cell 20 2 3 2 6" xfId="22785" xr:uid="{00000000-0005-0000-0000-000001590000}"/>
    <cellStyle name="Linked Cell 20 2 3 2 6 2" xfId="22786" xr:uid="{00000000-0005-0000-0000-000002590000}"/>
    <cellStyle name="Linked Cell 20 2 3 2 6 2 2" xfId="22787" xr:uid="{00000000-0005-0000-0000-000003590000}"/>
    <cellStyle name="Linked Cell 20 2 3 2 6 3" xfId="22788" xr:uid="{00000000-0005-0000-0000-000004590000}"/>
    <cellStyle name="Linked Cell 20 2 3 2 7" xfId="22789" xr:uid="{00000000-0005-0000-0000-000005590000}"/>
    <cellStyle name="Linked Cell 20 2 3 2 7 2" xfId="22790" xr:uid="{00000000-0005-0000-0000-000006590000}"/>
    <cellStyle name="Linked Cell 20 2 3 2 7 2 2" xfId="22791" xr:uid="{00000000-0005-0000-0000-000007590000}"/>
    <cellStyle name="Linked Cell 20 2 3 2 7 3" xfId="22792" xr:uid="{00000000-0005-0000-0000-000008590000}"/>
    <cellStyle name="Linked Cell 20 2 3 2 8" xfId="22793" xr:uid="{00000000-0005-0000-0000-000009590000}"/>
    <cellStyle name="Linked Cell 20 2 3 2 8 2" xfId="22794" xr:uid="{00000000-0005-0000-0000-00000A590000}"/>
    <cellStyle name="Linked Cell 20 2 3 2 8 2 2" xfId="22795" xr:uid="{00000000-0005-0000-0000-00000B590000}"/>
    <cellStyle name="Linked Cell 20 2 3 2 8 3" xfId="22796" xr:uid="{00000000-0005-0000-0000-00000C590000}"/>
    <cellStyle name="Linked Cell 20 2 3 2 9" xfId="22797" xr:uid="{00000000-0005-0000-0000-00000D590000}"/>
    <cellStyle name="Linked Cell 20 2 3 2 9 2" xfId="22798" xr:uid="{00000000-0005-0000-0000-00000E590000}"/>
    <cellStyle name="Linked Cell 20 2 3 2 9 2 2" xfId="22799" xr:uid="{00000000-0005-0000-0000-00000F590000}"/>
    <cellStyle name="Linked Cell 20 2 3 2 9 3" xfId="22800" xr:uid="{00000000-0005-0000-0000-000010590000}"/>
    <cellStyle name="Linked Cell 20 2 3 3" xfId="22801" xr:uid="{00000000-0005-0000-0000-000011590000}"/>
    <cellStyle name="Linked Cell 20 2 3 3 10" xfId="22802" xr:uid="{00000000-0005-0000-0000-000012590000}"/>
    <cellStyle name="Linked Cell 20 2 3 3 10 2" xfId="22803" xr:uid="{00000000-0005-0000-0000-000013590000}"/>
    <cellStyle name="Linked Cell 20 2 3 3 11" xfId="22804" xr:uid="{00000000-0005-0000-0000-000014590000}"/>
    <cellStyle name="Linked Cell 20 2 3 3 2" xfId="22805" xr:uid="{00000000-0005-0000-0000-000015590000}"/>
    <cellStyle name="Linked Cell 20 2 3 3 2 2" xfId="22806" xr:uid="{00000000-0005-0000-0000-000016590000}"/>
    <cellStyle name="Linked Cell 20 2 3 3 2 2 2" xfId="22807" xr:uid="{00000000-0005-0000-0000-000017590000}"/>
    <cellStyle name="Linked Cell 20 2 3 3 2 3" xfId="22808" xr:uid="{00000000-0005-0000-0000-000018590000}"/>
    <cellStyle name="Linked Cell 20 2 3 3 3" xfId="22809" xr:uid="{00000000-0005-0000-0000-000019590000}"/>
    <cellStyle name="Linked Cell 20 2 3 3 3 2" xfId="22810" xr:uid="{00000000-0005-0000-0000-00001A590000}"/>
    <cellStyle name="Linked Cell 20 2 3 3 3 2 2" xfId="22811" xr:uid="{00000000-0005-0000-0000-00001B590000}"/>
    <cellStyle name="Linked Cell 20 2 3 3 3 3" xfId="22812" xr:uid="{00000000-0005-0000-0000-00001C590000}"/>
    <cellStyle name="Linked Cell 20 2 3 3 4" xfId="22813" xr:uid="{00000000-0005-0000-0000-00001D590000}"/>
    <cellStyle name="Linked Cell 20 2 3 3 4 2" xfId="22814" xr:uid="{00000000-0005-0000-0000-00001E590000}"/>
    <cellStyle name="Linked Cell 20 2 3 3 4 2 2" xfId="22815" xr:uid="{00000000-0005-0000-0000-00001F590000}"/>
    <cellStyle name="Linked Cell 20 2 3 3 4 3" xfId="22816" xr:uid="{00000000-0005-0000-0000-000020590000}"/>
    <cellStyle name="Linked Cell 20 2 3 3 5" xfId="22817" xr:uid="{00000000-0005-0000-0000-000021590000}"/>
    <cellStyle name="Linked Cell 20 2 3 3 5 2" xfId="22818" xr:uid="{00000000-0005-0000-0000-000022590000}"/>
    <cellStyle name="Linked Cell 20 2 3 3 5 2 2" xfId="22819" xr:uid="{00000000-0005-0000-0000-000023590000}"/>
    <cellStyle name="Linked Cell 20 2 3 3 5 3" xfId="22820" xr:uid="{00000000-0005-0000-0000-000024590000}"/>
    <cellStyle name="Linked Cell 20 2 3 3 6" xfId="22821" xr:uid="{00000000-0005-0000-0000-000025590000}"/>
    <cellStyle name="Linked Cell 20 2 3 3 6 2" xfId="22822" xr:uid="{00000000-0005-0000-0000-000026590000}"/>
    <cellStyle name="Linked Cell 20 2 3 3 6 2 2" xfId="22823" xr:uid="{00000000-0005-0000-0000-000027590000}"/>
    <cellStyle name="Linked Cell 20 2 3 3 6 3" xfId="22824" xr:uid="{00000000-0005-0000-0000-000028590000}"/>
    <cellStyle name="Linked Cell 20 2 3 3 7" xfId="22825" xr:uid="{00000000-0005-0000-0000-000029590000}"/>
    <cellStyle name="Linked Cell 20 2 3 3 7 2" xfId="22826" xr:uid="{00000000-0005-0000-0000-00002A590000}"/>
    <cellStyle name="Linked Cell 20 2 3 3 7 2 2" xfId="22827" xr:uid="{00000000-0005-0000-0000-00002B590000}"/>
    <cellStyle name="Linked Cell 20 2 3 3 7 3" xfId="22828" xr:uid="{00000000-0005-0000-0000-00002C590000}"/>
    <cellStyle name="Linked Cell 20 2 3 3 8" xfId="22829" xr:uid="{00000000-0005-0000-0000-00002D590000}"/>
    <cellStyle name="Linked Cell 20 2 3 3 8 2" xfId="22830" xr:uid="{00000000-0005-0000-0000-00002E590000}"/>
    <cellStyle name="Linked Cell 20 2 3 3 8 2 2" xfId="22831" xr:uid="{00000000-0005-0000-0000-00002F590000}"/>
    <cellStyle name="Linked Cell 20 2 3 3 8 3" xfId="22832" xr:uid="{00000000-0005-0000-0000-000030590000}"/>
    <cellStyle name="Linked Cell 20 2 3 3 9" xfId="22833" xr:uid="{00000000-0005-0000-0000-000031590000}"/>
    <cellStyle name="Linked Cell 20 2 3 3 9 2" xfId="22834" xr:uid="{00000000-0005-0000-0000-000032590000}"/>
    <cellStyle name="Linked Cell 20 2 3 3 9 2 2" xfId="22835" xr:uid="{00000000-0005-0000-0000-000033590000}"/>
    <cellStyle name="Linked Cell 20 2 3 3 9 3" xfId="22836" xr:uid="{00000000-0005-0000-0000-000034590000}"/>
    <cellStyle name="Linked Cell 20 2 3 4" xfId="22837" xr:uid="{00000000-0005-0000-0000-000035590000}"/>
    <cellStyle name="Linked Cell 20 2 3 4 2" xfId="22838" xr:uid="{00000000-0005-0000-0000-000036590000}"/>
    <cellStyle name="Linked Cell 20 2 3 4 2 2" xfId="22839" xr:uid="{00000000-0005-0000-0000-000037590000}"/>
    <cellStyle name="Linked Cell 20 2 3 4 3" xfId="22840" xr:uid="{00000000-0005-0000-0000-000038590000}"/>
    <cellStyle name="Linked Cell 20 2 3 5" xfId="22841" xr:uid="{00000000-0005-0000-0000-000039590000}"/>
    <cellStyle name="Linked Cell 20 2 3 5 2" xfId="22842" xr:uid="{00000000-0005-0000-0000-00003A590000}"/>
    <cellStyle name="Linked Cell 20 2 3 5 2 2" xfId="22843" xr:uid="{00000000-0005-0000-0000-00003B590000}"/>
    <cellStyle name="Linked Cell 20 2 3 5 3" xfId="22844" xr:uid="{00000000-0005-0000-0000-00003C590000}"/>
    <cellStyle name="Linked Cell 20 2 3 6" xfId="22845" xr:uid="{00000000-0005-0000-0000-00003D590000}"/>
    <cellStyle name="Linked Cell 20 2 3 6 2" xfId="22846" xr:uid="{00000000-0005-0000-0000-00003E590000}"/>
    <cellStyle name="Linked Cell 20 2 3 6 2 2" xfId="22847" xr:uid="{00000000-0005-0000-0000-00003F590000}"/>
    <cellStyle name="Linked Cell 20 2 3 6 3" xfId="22848" xr:uid="{00000000-0005-0000-0000-000040590000}"/>
    <cellStyle name="Linked Cell 20 2 3 7" xfId="22849" xr:uid="{00000000-0005-0000-0000-000041590000}"/>
    <cellStyle name="Linked Cell 20 2 3 7 2" xfId="22850" xr:uid="{00000000-0005-0000-0000-000042590000}"/>
    <cellStyle name="Linked Cell 20 2 3 7 2 2" xfId="22851" xr:uid="{00000000-0005-0000-0000-000043590000}"/>
    <cellStyle name="Linked Cell 20 2 3 7 3" xfId="22852" xr:uid="{00000000-0005-0000-0000-000044590000}"/>
    <cellStyle name="Linked Cell 20 2 3 8" xfId="22853" xr:uid="{00000000-0005-0000-0000-000045590000}"/>
    <cellStyle name="Linked Cell 20 2 3 8 2" xfId="22854" xr:uid="{00000000-0005-0000-0000-000046590000}"/>
    <cellStyle name="Linked Cell 20 2 3 8 2 2" xfId="22855" xr:uid="{00000000-0005-0000-0000-000047590000}"/>
    <cellStyle name="Linked Cell 20 2 3 8 3" xfId="22856" xr:uid="{00000000-0005-0000-0000-000048590000}"/>
    <cellStyle name="Linked Cell 20 2 3 9" xfId="22857" xr:uid="{00000000-0005-0000-0000-000049590000}"/>
    <cellStyle name="Linked Cell 20 2 3 9 2" xfId="22858" xr:uid="{00000000-0005-0000-0000-00004A590000}"/>
    <cellStyle name="Linked Cell 20 2 3 9 2 2" xfId="22859" xr:uid="{00000000-0005-0000-0000-00004B590000}"/>
    <cellStyle name="Linked Cell 20 2 3 9 3" xfId="22860" xr:uid="{00000000-0005-0000-0000-00004C590000}"/>
    <cellStyle name="Linked Cell 20 2 4" xfId="22861" xr:uid="{00000000-0005-0000-0000-00004D590000}"/>
    <cellStyle name="Linked Cell 20 2 4 10" xfId="22862" xr:uid="{00000000-0005-0000-0000-00004E590000}"/>
    <cellStyle name="Linked Cell 20 2 4 10 2" xfId="22863" xr:uid="{00000000-0005-0000-0000-00004F590000}"/>
    <cellStyle name="Linked Cell 20 2 4 10 2 2" xfId="22864" xr:uid="{00000000-0005-0000-0000-000050590000}"/>
    <cellStyle name="Linked Cell 20 2 4 10 3" xfId="22865" xr:uid="{00000000-0005-0000-0000-000051590000}"/>
    <cellStyle name="Linked Cell 20 2 4 11" xfId="22866" xr:uid="{00000000-0005-0000-0000-000052590000}"/>
    <cellStyle name="Linked Cell 20 2 4 11 2" xfId="22867" xr:uid="{00000000-0005-0000-0000-000053590000}"/>
    <cellStyle name="Linked Cell 20 2 4 12" xfId="22868" xr:uid="{00000000-0005-0000-0000-000054590000}"/>
    <cellStyle name="Linked Cell 20 2 4 2" xfId="22869" xr:uid="{00000000-0005-0000-0000-000055590000}"/>
    <cellStyle name="Linked Cell 20 2 4 2 10" xfId="22870" xr:uid="{00000000-0005-0000-0000-000056590000}"/>
    <cellStyle name="Linked Cell 20 2 4 2 10 2" xfId="22871" xr:uid="{00000000-0005-0000-0000-000057590000}"/>
    <cellStyle name="Linked Cell 20 2 4 2 11" xfId="22872" xr:uid="{00000000-0005-0000-0000-000058590000}"/>
    <cellStyle name="Linked Cell 20 2 4 2 2" xfId="22873" xr:uid="{00000000-0005-0000-0000-000059590000}"/>
    <cellStyle name="Linked Cell 20 2 4 2 2 2" xfId="22874" xr:uid="{00000000-0005-0000-0000-00005A590000}"/>
    <cellStyle name="Linked Cell 20 2 4 2 2 2 2" xfId="22875" xr:uid="{00000000-0005-0000-0000-00005B590000}"/>
    <cellStyle name="Linked Cell 20 2 4 2 2 3" xfId="22876" xr:uid="{00000000-0005-0000-0000-00005C590000}"/>
    <cellStyle name="Linked Cell 20 2 4 2 3" xfId="22877" xr:uid="{00000000-0005-0000-0000-00005D590000}"/>
    <cellStyle name="Linked Cell 20 2 4 2 3 2" xfId="22878" xr:uid="{00000000-0005-0000-0000-00005E590000}"/>
    <cellStyle name="Linked Cell 20 2 4 2 3 2 2" xfId="22879" xr:uid="{00000000-0005-0000-0000-00005F590000}"/>
    <cellStyle name="Linked Cell 20 2 4 2 3 3" xfId="22880" xr:uid="{00000000-0005-0000-0000-000060590000}"/>
    <cellStyle name="Linked Cell 20 2 4 2 4" xfId="22881" xr:uid="{00000000-0005-0000-0000-000061590000}"/>
    <cellStyle name="Linked Cell 20 2 4 2 4 2" xfId="22882" xr:uid="{00000000-0005-0000-0000-000062590000}"/>
    <cellStyle name="Linked Cell 20 2 4 2 4 2 2" xfId="22883" xr:uid="{00000000-0005-0000-0000-000063590000}"/>
    <cellStyle name="Linked Cell 20 2 4 2 4 3" xfId="22884" xr:uid="{00000000-0005-0000-0000-000064590000}"/>
    <cellStyle name="Linked Cell 20 2 4 2 5" xfId="22885" xr:uid="{00000000-0005-0000-0000-000065590000}"/>
    <cellStyle name="Linked Cell 20 2 4 2 5 2" xfId="22886" xr:uid="{00000000-0005-0000-0000-000066590000}"/>
    <cellStyle name="Linked Cell 20 2 4 2 5 2 2" xfId="22887" xr:uid="{00000000-0005-0000-0000-000067590000}"/>
    <cellStyle name="Linked Cell 20 2 4 2 5 3" xfId="22888" xr:uid="{00000000-0005-0000-0000-000068590000}"/>
    <cellStyle name="Linked Cell 20 2 4 2 6" xfId="22889" xr:uid="{00000000-0005-0000-0000-000069590000}"/>
    <cellStyle name="Linked Cell 20 2 4 2 6 2" xfId="22890" xr:uid="{00000000-0005-0000-0000-00006A590000}"/>
    <cellStyle name="Linked Cell 20 2 4 2 6 2 2" xfId="22891" xr:uid="{00000000-0005-0000-0000-00006B590000}"/>
    <cellStyle name="Linked Cell 20 2 4 2 6 3" xfId="22892" xr:uid="{00000000-0005-0000-0000-00006C590000}"/>
    <cellStyle name="Linked Cell 20 2 4 2 7" xfId="22893" xr:uid="{00000000-0005-0000-0000-00006D590000}"/>
    <cellStyle name="Linked Cell 20 2 4 2 7 2" xfId="22894" xr:uid="{00000000-0005-0000-0000-00006E590000}"/>
    <cellStyle name="Linked Cell 20 2 4 2 7 2 2" xfId="22895" xr:uid="{00000000-0005-0000-0000-00006F590000}"/>
    <cellStyle name="Linked Cell 20 2 4 2 7 3" xfId="22896" xr:uid="{00000000-0005-0000-0000-000070590000}"/>
    <cellStyle name="Linked Cell 20 2 4 2 8" xfId="22897" xr:uid="{00000000-0005-0000-0000-000071590000}"/>
    <cellStyle name="Linked Cell 20 2 4 2 8 2" xfId="22898" xr:uid="{00000000-0005-0000-0000-000072590000}"/>
    <cellStyle name="Linked Cell 20 2 4 2 8 2 2" xfId="22899" xr:uid="{00000000-0005-0000-0000-000073590000}"/>
    <cellStyle name="Linked Cell 20 2 4 2 8 3" xfId="22900" xr:uid="{00000000-0005-0000-0000-000074590000}"/>
    <cellStyle name="Linked Cell 20 2 4 2 9" xfId="22901" xr:uid="{00000000-0005-0000-0000-000075590000}"/>
    <cellStyle name="Linked Cell 20 2 4 2 9 2" xfId="22902" xr:uid="{00000000-0005-0000-0000-000076590000}"/>
    <cellStyle name="Linked Cell 20 2 4 2 9 2 2" xfId="22903" xr:uid="{00000000-0005-0000-0000-000077590000}"/>
    <cellStyle name="Linked Cell 20 2 4 2 9 3" xfId="22904" xr:uid="{00000000-0005-0000-0000-000078590000}"/>
    <cellStyle name="Linked Cell 20 2 4 3" xfId="22905" xr:uid="{00000000-0005-0000-0000-000079590000}"/>
    <cellStyle name="Linked Cell 20 2 4 3 2" xfId="22906" xr:uid="{00000000-0005-0000-0000-00007A590000}"/>
    <cellStyle name="Linked Cell 20 2 4 3 2 2" xfId="22907" xr:uid="{00000000-0005-0000-0000-00007B590000}"/>
    <cellStyle name="Linked Cell 20 2 4 3 3" xfId="22908" xr:uid="{00000000-0005-0000-0000-00007C590000}"/>
    <cellStyle name="Linked Cell 20 2 4 4" xfId="22909" xr:uid="{00000000-0005-0000-0000-00007D590000}"/>
    <cellStyle name="Linked Cell 20 2 4 4 2" xfId="22910" xr:uid="{00000000-0005-0000-0000-00007E590000}"/>
    <cellStyle name="Linked Cell 20 2 4 4 2 2" xfId="22911" xr:uid="{00000000-0005-0000-0000-00007F590000}"/>
    <cellStyle name="Linked Cell 20 2 4 4 3" xfId="22912" xr:uid="{00000000-0005-0000-0000-000080590000}"/>
    <cellStyle name="Linked Cell 20 2 4 5" xfId="22913" xr:uid="{00000000-0005-0000-0000-000081590000}"/>
    <cellStyle name="Linked Cell 20 2 4 5 2" xfId="22914" xr:uid="{00000000-0005-0000-0000-000082590000}"/>
    <cellStyle name="Linked Cell 20 2 4 5 2 2" xfId="22915" xr:uid="{00000000-0005-0000-0000-000083590000}"/>
    <cellStyle name="Linked Cell 20 2 4 5 3" xfId="22916" xr:uid="{00000000-0005-0000-0000-000084590000}"/>
    <cellStyle name="Linked Cell 20 2 4 6" xfId="22917" xr:uid="{00000000-0005-0000-0000-000085590000}"/>
    <cellStyle name="Linked Cell 20 2 4 6 2" xfId="22918" xr:uid="{00000000-0005-0000-0000-000086590000}"/>
    <cellStyle name="Linked Cell 20 2 4 6 2 2" xfId="22919" xr:uid="{00000000-0005-0000-0000-000087590000}"/>
    <cellStyle name="Linked Cell 20 2 4 6 3" xfId="22920" xr:uid="{00000000-0005-0000-0000-000088590000}"/>
    <cellStyle name="Linked Cell 20 2 4 7" xfId="22921" xr:uid="{00000000-0005-0000-0000-000089590000}"/>
    <cellStyle name="Linked Cell 20 2 4 7 2" xfId="22922" xr:uid="{00000000-0005-0000-0000-00008A590000}"/>
    <cellStyle name="Linked Cell 20 2 4 7 2 2" xfId="22923" xr:uid="{00000000-0005-0000-0000-00008B590000}"/>
    <cellStyle name="Linked Cell 20 2 4 7 3" xfId="22924" xr:uid="{00000000-0005-0000-0000-00008C590000}"/>
    <cellStyle name="Linked Cell 20 2 4 8" xfId="22925" xr:uid="{00000000-0005-0000-0000-00008D590000}"/>
    <cellStyle name="Linked Cell 20 2 4 8 2" xfId="22926" xr:uid="{00000000-0005-0000-0000-00008E590000}"/>
    <cellStyle name="Linked Cell 20 2 4 8 2 2" xfId="22927" xr:uid="{00000000-0005-0000-0000-00008F590000}"/>
    <cellStyle name="Linked Cell 20 2 4 8 3" xfId="22928" xr:uid="{00000000-0005-0000-0000-000090590000}"/>
    <cellStyle name="Linked Cell 20 2 4 9" xfId="22929" xr:uid="{00000000-0005-0000-0000-000091590000}"/>
    <cellStyle name="Linked Cell 20 2 4 9 2" xfId="22930" xr:uid="{00000000-0005-0000-0000-000092590000}"/>
    <cellStyle name="Linked Cell 20 2 4 9 2 2" xfId="22931" xr:uid="{00000000-0005-0000-0000-000093590000}"/>
    <cellStyle name="Linked Cell 20 2 4 9 3" xfId="22932" xr:uid="{00000000-0005-0000-0000-000094590000}"/>
    <cellStyle name="Linked Cell 20 2 5" xfId="22933" xr:uid="{00000000-0005-0000-0000-000095590000}"/>
    <cellStyle name="Linked Cell 20 2 5 10" xfId="22934" xr:uid="{00000000-0005-0000-0000-000096590000}"/>
    <cellStyle name="Linked Cell 20 2 5 10 2" xfId="22935" xr:uid="{00000000-0005-0000-0000-000097590000}"/>
    <cellStyle name="Linked Cell 20 2 5 11" xfId="22936" xr:uid="{00000000-0005-0000-0000-000098590000}"/>
    <cellStyle name="Linked Cell 20 2 5 2" xfId="22937" xr:uid="{00000000-0005-0000-0000-000099590000}"/>
    <cellStyle name="Linked Cell 20 2 5 2 2" xfId="22938" xr:uid="{00000000-0005-0000-0000-00009A590000}"/>
    <cellStyle name="Linked Cell 20 2 5 2 2 2" xfId="22939" xr:uid="{00000000-0005-0000-0000-00009B590000}"/>
    <cellStyle name="Linked Cell 20 2 5 2 3" xfId="22940" xr:uid="{00000000-0005-0000-0000-00009C590000}"/>
    <cellStyle name="Linked Cell 20 2 5 3" xfId="22941" xr:uid="{00000000-0005-0000-0000-00009D590000}"/>
    <cellStyle name="Linked Cell 20 2 5 3 2" xfId="22942" xr:uid="{00000000-0005-0000-0000-00009E590000}"/>
    <cellStyle name="Linked Cell 20 2 5 3 2 2" xfId="22943" xr:uid="{00000000-0005-0000-0000-00009F590000}"/>
    <cellStyle name="Linked Cell 20 2 5 3 3" xfId="22944" xr:uid="{00000000-0005-0000-0000-0000A0590000}"/>
    <cellStyle name="Linked Cell 20 2 5 4" xfId="22945" xr:uid="{00000000-0005-0000-0000-0000A1590000}"/>
    <cellStyle name="Linked Cell 20 2 5 4 2" xfId="22946" xr:uid="{00000000-0005-0000-0000-0000A2590000}"/>
    <cellStyle name="Linked Cell 20 2 5 4 2 2" xfId="22947" xr:uid="{00000000-0005-0000-0000-0000A3590000}"/>
    <cellStyle name="Linked Cell 20 2 5 4 3" xfId="22948" xr:uid="{00000000-0005-0000-0000-0000A4590000}"/>
    <cellStyle name="Linked Cell 20 2 5 5" xfId="22949" xr:uid="{00000000-0005-0000-0000-0000A5590000}"/>
    <cellStyle name="Linked Cell 20 2 5 5 2" xfId="22950" xr:uid="{00000000-0005-0000-0000-0000A6590000}"/>
    <cellStyle name="Linked Cell 20 2 5 5 2 2" xfId="22951" xr:uid="{00000000-0005-0000-0000-0000A7590000}"/>
    <cellStyle name="Linked Cell 20 2 5 5 3" xfId="22952" xr:uid="{00000000-0005-0000-0000-0000A8590000}"/>
    <cellStyle name="Linked Cell 20 2 5 6" xfId="22953" xr:uid="{00000000-0005-0000-0000-0000A9590000}"/>
    <cellStyle name="Linked Cell 20 2 5 6 2" xfId="22954" xr:uid="{00000000-0005-0000-0000-0000AA590000}"/>
    <cellStyle name="Linked Cell 20 2 5 6 2 2" xfId="22955" xr:uid="{00000000-0005-0000-0000-0000AB590000}"/>
    <cellStyle name="Linked Cell 20 2 5 6 3" xfId="22956" xr:uid="{00000000-0005-0000-0000-0000AC590000}"/>
    <cellStyle name="Linked Cell 20 2 5 7" xfId="22957" xr:uid="{00000000-0005-0000-0000-0000AD590000}"/>
    <cellStyle name="Linked Cell 20 2 5 7 2" xfId="22958" xr:uid="{00000000-0005-0000-0000-0000AE590000}"/>
    <cellStyle name="Linked Cell 20 2 5 7 2 2" xfId="22959" xr:uid="{00000000-0005-0000-0000-0000AF590000}"/>
    <cellStyle name="Linked Cell 20 2 5 7 3" xfId="22960" xr:uid="{00000000-0005-0000-0000-0000B0590000}"/>
    <cellStyle name="Linked Cell 20 2 5 8" xfId="22961" xr:uid="{00000000-0005-0000-0000-0000B1590000}"/>
    <cellStyle name="Linked Cell 20 2 5 8 2" xfId="22962" xr:uid="{00000000-0005-0000-0000-0000B2590000}"/>
    <cellStyle name="Linked Cell 20 2 5 8 2 2" xfId="22963" xr:uid="{00000000-0005-0000-0000-0000B3590000}"/>
    <cellStyle name="Linked Cell 20 2 5 8 3" xfId="22964" xr:uid="{00000000-0005-0000-0000-0000B4590000}"/>
    <cellStyle name="Linked Cell 20 2 5 9" xfId="22965" xr:uid="{00000000-0005-0000-0000-0000B5590000}"/>
    <cellStyle name="Linked Cell 20 2 5 9 2" xfId="22966" xr:uid="{00000000-0005-0000-0000-0000B6590000}"/>
    <cellStyle name="Linked Cell 20 2 5 9 2 2" xfId="22967" xr:uid="{00000000-0005-0000-0000-0000B7590000}"/>
    <cellStyle name="Linked Cell 20 2 5 9 3" xfId="22968" xr:uid="{00000000-0005-0000-0000-0000B8590000}"/>
    <cellStyle name="Linked Cell 20 2 6" xfId="22969" xr:uid="{00000000-0005-0000-0000-0000B9590000}"/>
    <cellStyle name="Linked Cell 20 2 6 2" xfId="22970" xr:uid="{00000000-0005-0000-0000-0000BA590000}"/>
    <cellStyle name="Linked Cell 20 2 6 2 2" xfId="22971" xr:uid="{00000000-0005-0000-0000-0000BB590000}"/>
    <cellStyle name="Linked Cell 20 2 6 3" xfId="22972" xr:uid="{00000000-0005-0000-0000-0000BC590000}"/>
    <cellStyle name="Linked Cell 20 2 7" xfId="22973" xr:uid="{00000000-0005-0000-0000-0000BD590000}"/>
    <cellStyle name="Linked Cell 20 2 7 2" xfId="22974" xr:uid="{00000000-0005-0000-0000-0000BE590000}"/>
    <cellStyle name="Linked Cell 20 2 7 2 2" xfId="22975" xr:uid="{00000000-0005-0000-0000-0000BF590000}"/>
    <cellStyle name="Linked Cell 20 2 7 3" xfId="22976" xr:uid="{00000000-0005-0000-0000-0000C0590000}"/>
    <cellStyle name="Linked Cell 20 2 8" xfId="22977" xr:uid="{00000000-0005-0000-0000-0000C1590000}"/>
    <cellStyle name="Linked Cell 20 2 8 2" xfId="22978" xr:uid="{00000000-0005-0000-0000-0000C2590000}"/>
    <cellStyle name="Linked Cell 20 2 8 2 2" xfId="22979" xr:uid="{00000000-0005-0000-0000-0000C3590000}"/>
    <cellStyle name="Linked Cell 20 2 8 3" xfId="22980" xr:uid="{00000000-0005-0000-0000-0000C4590000}"/>
    <cellStyle name="Linked Cell 20 2 9" xfId="22981" xr:uid="{00000000-0005-0000-0000-0000C5590000}"/>
    <cellStyle name="Linked Cell 20 2 9 2" xfId="22982" xr:uid="{00000000-0005-0000-0000-0000C6590000}"/>
    <cellStyle name="Linked Cell 20 2 9 2 2" xfId="22983" xr:uid="{00000000-0005-0000-0000-0000C7590000}"/>
    <cellStyle name="Linked Cell 20 2 9 3" xfId="22984" xr:uid="{00000000-0005-0000-0000-0000C8590000}"/>
    <cellStyle name="Linked Cell 20 3" xfId="22985" xr:uid="{00000000-0005-0000-0000-0000C9590000}"/>
    <cellStyle name="Linked Cell 20 3 10" xfId="22986" xr:uid="{00000000-0005-0000-0000-0000CA590000}"/>
    <cellStyle name="Linked Cell 20 3 10 2" xfId="22987" xr:uid="{00000000-0005-0000-0000-0000CB590000}"/>
    <cellStyle name="Linked Cell 20 3 10 2 2" xfId="22988" xr:uid="{00000000-0005-0000-0000-0000CC590000}"/>
    <cellStyle name="Linked Cell 20 3 10 3" xfId="22989" xr:uid="{00000000-0005-0000-0000-0000CD590000}"/>
    <cellStyle name="Linked Cell 20 3 11" xfId="22990" xr:uid="{00000000-0005-0000-0000-0000CE590000}"/>
    <cellStyle name="Linked Cell 20 3 11 2" xfId="22991" xr:uid="{00000000-0005-0000-0000-0000CF590000}"/>
    <cellStyle name="Linked Cell 20 3 11 2 2" xfId="22992" xr:uid="{00000000-0005-0000-0000-0000D0590000}"/>
    <cellStyle name="Linked Cell 20 3 11 3" xfId="22993" xr:uid="{00000000-0005-0000-0000-0000D1590000}"/>
    <cellStyle name="Linked Cell 20 3 12" xfId="22994" xr:uid="{00000000-0005-0000-0000-0000D2590000}"/>
    <cellStyle name="Linked Cell 20 3 12 2" xfId="22995" xr:uid="{00000000-0005-0000-0000-0000D3590000}"/>
    <cellStyle name="Linked Cell 20 3 12 2 2" xfId="22996" xr:uid="{00000000-0005-0000-0000-0000D4590000}"/>
    <cellStyle name="Linked Cell 20 3 12 3" xfId="22997" xr:uid="{00000000-0005-0000-0000-0000D5590000}"/>
    <cellStyle name="Linked Cell 20 3 13" xfId="22998" xr:uid="{00000000-0005-0000-0000-0000D6590000}"/>
    <cellStyle name="Linked Cell 20 3 13 2" xfId="22999" xr:uid="{00000000-0005-0000-0000-0000D7590000}"/>
    <cellStyle name="Linked Cell 20 3 14" xfId="23000" xr:uid="{00000000-0005-0000-0000-0000D8590000}"/>
    <cellStyle name="Linked Cell 20 3 2" xfId="23001" xr:uid="{00000000-0005-0000-0000-0000D9590000}"/>
    <cellStyle name="Linked Cell 20 3 2 10" xfId="23002" xr:uid="{00000000-0005-0000-0000-0000DA590000}"/>
    <cellStyle name="Linked Cell 20 3 2 10 2" xfId="23003" xr:uid="{00000000-0005-0000-0000-0000DB590000}"/>
    <cellStyle name="Linked Cell 20 3 2 10 2 2" xfId="23004" xr:uid="{00000000-0005-0000-0000-0000DC590000}"/>
    <cellStyle name="Linked Cell 20 3 2 10 3" xfId="23005" xr:uid="{00000000-0005-0000-0000-0000DD590000}"/>
    <cellStyle name="Linked Cell 20 3 2 11" xfId="23006" xr:uid="{00000000-0005-0000-0000-0000DE590000}"/>
    <cellStyle name="Linked Cell 20 3 2 11 2" xfId="23007" xr:uid="{00000000-0005-0000-0000-0000DF590000}"/>
    <cellStyle name="Linked Cell 20 3 2 11 2 2" xfId="23008" xr:uid="{00000000-0005-0000-0000-0000E0590000}"/>
    <cellStyle name="Linked Cell 20 3 2 11 3" xfId="23009" xr:uid="{00000000-0005-0000-0000-0000E1590000}"/>
    <cellStyle name="Linked Cell 20 3 2 12" xfId="23010" xr:uid="{00000000-0005-0000-0000-0000E2590000}"/>
    <cellStyle name="Linked Cell 20 3 2 12 2" xfId="23011" xr:uid="{00000000-0005-0000-0000-0000E3590000}"/>
    <cellStyle name="Linked Cell 20 3 2 13" xfId="23012" xr:uid="{00000000-0005-0000-0000-0000E4590000}"/>
    <cellStyle name="Linked Cell 20 3 2 2" xfId="23013" xr:uid="{00000000-0005-0000-0000-0000E5590000}"/>
    <cellStyle name="Linked Cell 20 3 2 2 10" xfId="23014" xr:uid="{00000000-0005-0000-0000-0000E6590000}"/>
    <cellStyle name="Linked Cell 20 3 2 2 10 2" xfId="23015" xr:uid="{00000000-0005-0000-0000-0000E7590000}"/>
    <cellStyle name="Linked Cell 20 3 2 2 10 2 2" xfId="23016" xr:uid="{00000000-0005-0000-0000-0000E8590000}"/>
    <cellStyle name="Linked Cell 20 3 2 2 10 3" xfId="23017" xr:uid="{00000000-0005-0000-0000-0000E9590000}"/>
    <cellStyle name="Linked Cell 20 3 2 2 11" xfId="23018" xr:uid="{00000000-0005-0000-0000-0000EA590000}"/>
    <cellStyle name="Linked Cell 20 3 2 2 11 2" xfId="23019" xr:uid="{00000000-0005-0000-0000-0000EB590000}"/>
    <cellStyle name="Linked Cell 20 3 2 2 12" xfId="23020" xr:uid="{00000000-0005-0000-0000-0000EC590000}"/>
    <cellStyle name="Linked Cell 20 3 2 2 2" xfId="23021" xr:uid="{00000000-0005-0000-0000-0000ED590000}"/>
    <cellStyle name="Linked Cell 20 3 2 2 2 2" xfId="23022" xr:uid="{00000000-0005-0000-0000-0000EE590000}"/>
    <cellStyle name="Linked Cell 20 3 2 2 2 2 2" xfId="23023" xr:uid="{00000000-0005-0000-0000-0000EF590000}"/>
    <cellStyle name="Linked Cell 20 3 2 2 2 3" xfId="23024" xr:uid="{00000000-0005-0000-0000-0000F0590000}"/>
    <cellStyle name="Linked Cell 20 3 2 2 3" xfId="23025" xr:uid="{00000000-0005-0000-0000-0000F1590000}"/>
    <cellStyle name="Linked Cell 20 3 2 2 3 2" xfId="23026" xr:uid="{00000000-0005-0000-0000-0000F2590000}"/>
    <cellStyle name="Linked Cell 20 3 2 2 3 2 2" xfId="23027" xr:uid="{00000000-0005-0000-0000-0000F3590000}"/>
    <cellStyle name="Linked Cell 20 3 2 2 3 3" xfId="23028" xr:uid="{00000000-0005-0000-0000-0000F4590000}"/>
    <cellStyle name="Linked Cell 20 3 2 2 4" xfId="23029" xr:uid="{00000000-0005-0000-0000-0000F5590000}"/>
    <cellStyle name="Linked Cell 20 3 2 2 4 2" xfId="23030" xr:uid="{00000000-0005-0000-0000-0000F6590000}"/>
    <cellStyle name="Linked Cell 20 3 2 2 4 2 2" xfId="23031" xr:uid="{00000000-0005-0000-0000-0000F7590000}"/>
    <cellStyle name="Linked Cell 20 3 2 2 4 3" xfId="23032" xr:uid="{00000000-0005-0000-0000-0000F8590000}"/>
    <cellStyle name="Linked Cell 20 3 2 2 5" xfId="23033" xr:uid="{00000000-0005-0000-0000-0000F9590000}"/>
    <cellStyle name="Linked Cell 20 3 2 2 5 2" xfId="23034" xr:uid="{00000000-0005-0000-0000-0000FA590000}"/>
    <cellStyle name="Linked Cell 20 3 2 2 5 2 2" xfId="23035" xr:uid="{00000000-0005-0000-0000-0000FB590000}"/>
    <cellStyle name="Linked Cell 20 3 2 2 5 3" xfId="23036" xr:uid="{00000000-0005-0000-0000-0000FC590000}"/>
    <cellStyle name="Linked Cell 20 3 2 2 6" xfId="23037" xr:uid="{00000000-0005-0000-0000-0000FD590000}"/>
    <cellStyle name="Linked Cell 20 3 2 2 6 2" xfId="23038" xr:uid="{00000000-0005-0000-0000-0000FE590000}"/>
    <cellStyle name="Linked Cell 20 3 2 2 6 2 2" xfId="23039" xr:uid="{00000000-0005-0000-0000-0000FF590000}"/>
    <cellStyle name="Linked Cell 20 3 2 2 6 3" xfId="23040" xr:uid="{00000000-0005-0000-0000-0000005A0000}"/>
    <cellStyle name="Linked Cell 20 3 2 2 7" xfId="23041" xr:uid="{00000000-0005-0000-0000-0000015A0000}"/>
    <cellStyle name="Linked Cell 20 3 2 2 7 2" xfId="23042" xr:uid="{00000000-0005-0000-0000-0000025A0000}"/>
    <cellStyle name="Linked Cell 20 3 2 2 7 2 2" xfId="23043" xr:uid="{00000000-0005-0000-0000-0000035A0000}"/>
    <cellStyle name="Linked Cell 20 3 2 2 7 3" xfId="23044" xr:uid="{00000000-0005-0000-0000-0000045A0000}"/>
    <cellStyle name="Linked Cell 20 3 2 2 8" xfId="23045" xr:uid="{00000000-0005-0000-0000-0000055A0000}"/>
    <cellStyle name="Linked Cell 20 3 2 2 8 2" xfId="23046" xr:uid="{00000000-0005-0000-0000-0000065A0000}"/>
    <cellStyle name="Linked Cell 20 3 2 2 8 2 2" xfId="23047" xr:uid="{00000000-0005-0000-0000-0000075A0000}"/>
    <cellStyle name="Linked Cell 20 3 2 2 8 3" xfId="23048" xr:uid="{00000000-0005-0000-0000-0000085A0000}"/>
    <cellStyle name="Linked Cell 20 3 2 2 9" xfId="23049" xr:uid="{00000000-0005-0000-0000-0000095A0000}"/>
    <cellStyle name="Linked Cell 20 3 2 2 9 2" xfId="23050" xr:uid="{00000000-0005-0000-0000-00000A5A0000}"/>
    <cellStyle name="Linked Cell 20 3 2 2 9 2 2" xfId="23051" xr:uid="{00000000-0005-0000-0000-00000B5A0000}"/>
    <cellStyle name="Linked Cell 20 3 2 2 9 3" xfId="23052" xr:uid="{00000000-0005-0000-0000-00000C5A0000}"/>
    <cellStyle name="Linked Cell 20 3 2 3" xfId="23053" xr:uid="{00000000-0005-0000-0000-00000D5A0000}"/>
    <cellStyle name="Linked Cell 20 3 2 3 10" xfId="23054" xr:uid="{00000000-0005-0000-0000-00000E5A0000}"/>
    <cellStyle name="Linked Cell 20 3 2 3 10 2" xfId="23055" xr:uid="{00000000-0005-0000-0000-00000F5A0000}"/>
    <cellStyle name="Linked Cell 20 3 2 3 11" xfId="23056" xr:uid="{00000000-0005-0000-0000-0000105A0000}"/>
    <cellStyle name="Linked Cell 20 3 2 3 2" xfId="23057" xr:uid="{00000000-0005-0000-0000-0000115A0000}"/>
    <cellStyle name="Linked Cell 20 3 2 3 2 2" xfId="23058" xr:uid="{00000000-0005-0000-0000-0000125A0000}"/>
    <cellStyle name="Linked Cell 20 3 2 3 2 2 2" xfId="23059" xr:uid="{00000000-0005-0000-0000-0000135A0000}"/>
    <cellStyle name="Linked Cell 20 3 2 3 2 3" xfId="23060" xr:uid="{00000000-0005-0000-0000-0000145A0000}"/>
    <cellStyle name="Linked Cell 20 3 2 3 3" xfId="23061" xr:uid="{00000000-0005-0000-0000-0000155A0000}"/>
    <cellStyle name="Linked Cell 20 3 2 3 3 2" xfId="23062" xr:uid="{00000000-0005-0000-0000-0000165A0000}"/>
    <cellStyle name="Linked Cell 20 3 2 3 3 2 2" xfId="23063" xr:uid="{00000000-0005-0000-0000-0000175A0000}"/>
    <cellStyle name="Linked Cell 20 3 2 3 3 3" xfId="23064" xr:uid="{00000000-0005-0000-0000-0000185A0000}"/>
    <cellStyle name="Linked Cell 20 3 2 3 4" xfId="23065" xr:uid="{00000000-0005-0000-0000-0000195A0000}"/>
    <cellStyle name="Linked Cell 20 3 2 3 4 2" xfId="23066" xr:uid="{00000000-0005-0000-0000-00001A5A0000}"/>
    <cellStyle name="Linked Cell 20 3 2 3 4 2 2" xfId="23067" xr:uid="{00000000-0005-0000-0000-00001B5A0000}"/>
    <cellStyle name="Linked Cell 20 3 2 3 4 3" xfId="23068" xr:uid="{00000000-0005-0000-0000-00001C5A0000}"/>
    <cellStyle name="Linked Cell 20 3 2 3 5" xfId="23069" xr:uid="{00000000-0005-0000-0000-00001D5A0000}"/>
    <cellStyle name="Linked Cell 20 3 2 3 5 2" xfId="23070" xr:uid="{00000000-0005-0000-0000-00001E5A0000}"/>
    <cellStyle name="Linked Cell 20 3 2 3 5 2 2" xfId="23071" xr:uid="{00000000-0005-0000-0000-00001F5A0000}"/>
    <cellStyle name="Linked Cell 20 3 2 3 5 3" xfId="23072" xr:uid="{00000000-0005-0000-0000-0000205A0000}"/>
    <cellStyle name="Linked Cell 20 3 2 3 6" xfId="23073" xr:uid="{00000000-0005-0000-0000-0000215A0000}"/>
    <cellStyle name="Linked Cell 20 3 2 3 6 2" xfId="23074" xr:uid="{00000000-0005-0000-0000-0000225A0000}"/>
    <cellStyle name="Linked Cell 20 3 2 3 6 2 2" xfId="23075" xr:uid="{00000000-0005-0000-0000-0000235A0000}"/>
    <cellStyle name="Linked Cell 20 3 2 3 6 3" xfId="23076" xr:uid="{00000000-0005-0000-0000-0000245A0000}"/>
    <cellStyle name="Linked Cell 20 3 2 3 7" xfId="23077" xr:uid="{00000000-0005-0000-0000-0000255A0000}"/>
    <cellStyle name="Linked Cell 20 3 2 3 7 2" xfId="23078" xr:uid="{00000000-0005-0000-0000-0000265A0000}"/>
    <cellStyle name="Linked Cell 20 3 2 3 7 2 2" xfId="23079" xr:uid="{00000000-0005-0000-0000-0000275A0000}"/>
    <cellStyle name="Linked Cell 20 3 2 3 7 3" xfId="23080" xr:uid="{00000000-0005-0000-0000-0000285A0000}"/>
    <cellStyle name="Linked Cell 20 3 2 3 8" xfId="23081" xr:uid="{00000000-0005-0000-0000-0000295A0000}"/>
    <cellStyle name="Linked Cell 20 3 2 3 8 2" xfId="23082" xr:uid="{00000000-0005-0000-0000-00002A5A0000}"/>
    <cellStyle name="Linked Cell 20 3 2 3 8 2 2" xfId="23083" xr:uid="{00000000-0005-0000-0000-00002B5A0000}"/>
    <cellStyle name="Linked Cell 20 3 2 3 8 3" xfId="23084" xr:uid="{00000000-0005-0000-0000-00002C5A0000}"/>
    <cellStyle name="Linked Cell 20 3 2 3 9" xfId="23085" xr:uid="{00000000-0005-0000-0000-00002D5A0000}"/>
    <cellStyle name="Linked Cell 20 3 2 3 9 2" xfId="23086" xr:uid="{00000000-0005-0000-0000-00002E5A0000}"/>
    <cellStyle name="Linked Cell 20 3 2 3 9 2 2" xfId="23087" xr:uid="{00000000-0005-0000-0000-00002F5A0000}"/>
    <cellStyle name="Linked Cell 20 3 2 3 9 3" xfId="23088" xr:uid="{00000000-0005-0000-0000-0000305A0000}"/>
    <cellStyle name="Linked Cell 20 3 2 4" xfId="23089" xr:uid="{00000000-0005-0000-0000-0000315A0000}"/>
    <cellStyle name="Linked Cell 20 3 2 4 2" xfId="23090" xr:uid="{00000000-0005-0000-0000-0000325A0000}"/>
    <cellStyle name="Linked Cell 20 3 2 4 2 2" xfId="23091" xr:uid="{00000000-0005-0000-0000-0000335A0000}"/>
    <cellStyle name="Linked Cell 20 3 2 4 3" xfId="23092" xr:uid="{00000000-0005-0000-0000-0000345A0000}"/>
    <cellStyle name="Linked Cell 20 3 2 5" xfId="23093" xr:uid="{00000000-0005-0000-0000-0000355A0000}"/>
    <cellStyle name="Linked Cell 20 3 2 5 2" xfId="23094" xr:uid="{00000000-0005-0000-0000-0000365A0000}"/>
    <cellStyle name="Linked Cell 20 3 2 5 2 2" xfId="23095" xr:uid="{00000000-0005-0000-0000-0000375A0000}"/>
    <cellStyle name="Linked Cell 20 3 2 5 3" xfId="23096" xr:uid="{00000000-0005-0000-0000-0000385A0000}"/>
    <cellStyle name="Linked Cell 20 3 2 6" xfId="23097" xr:uid="{00000000-0005-0000-0000-0000395A0000}"/>
    <cellStyle name="Linked Cell 20 3 2 6 2" xfId="23098" xr:uid="{00000000-0005-0000-0000-00003A5A0000}"/>
    <cellStyle name="Linked Cell 20 3 2 6 2 2" xfId="23099" xr:uid="{00000000-0005-0000-0000-00003B5A0000}"/>
    <cellStyle name="Linked Cell 20 3 2 6 3" xfId="23100" xr:uid="{00000000-0005-0000-0000-00003C5A0000}"/>
    <cellStyle name="Linked Cell 20 3 2 7" xfId="23101" xr:uid="{00000000-0005-0000-0000-00003D5A0000}"/>
    <cellStyle name="Linked Cell 20 3 2 7 2" xfId="23102" xr:uid="{00000000-0005-0000-0000-00003E5A0000}"/>
    <cellStyle name="Linked Cell 20 3 2 7 2 2" xfId="23103" xr:uid="{00000000-0005-0000-0000-00003F5A0000}"/>
    <cellStyle name="Linked Cell 20 3 2 7 3" xfId="23104" xr:uid="{00000000-0005-0000-0000-0000405A0000}"/>
    <cellStyle name="Linked Cell 20 3 2 8" xfId="23105" xr:uid="{00000000-0005-0000-0000-0000415A0000}"/>
    <cellStyle name="Linked Cell 20 3 2 8 2" xfId="23106" xr:uid="{00000000-0005-0000-0000-0000425A0000}"/>
    <cellStyle name="Linked Cell 20 3 2 8 2 2" xfId="23107" xr:uid="{00000000-0005-0000-0000-0000435A0000}"/>
    <cellStyle name="Linked Cell 20 3 2 8 3" xfId="23108" xr:uid="{00000000-0005-0000-0000-0000445A0000}"/>
    <cellStyle name="Linked Cell 20 3 2 9" xfId="23109" xr:uid="{00000000-0005-0000-0000-0000455A0000}"/>
    <cellStyle name="Linked Cell 20 3 2 9 2" xfId="23110" xr:uid="{00000000-0005-0000-0000-0000465A0000}"/>
    <cellStyle name="Linked Cell 20 3 2 9 2 2" xfId="23111" xr:uid="{00000000-0005-0000-0000-0000475A0000}"/>
    <cellStyle name="Linked Cell 20 3 2 9 3" xfId="23112" xr:uid="{00000000-0005-0000-0000-0000485A0000}"/>
    <cellStyle name="Linked Cell 20 3 3" xfId="23113" xr:uid="{00000000-0005-0000-0000-0000495A0000}"/>
    <cellStyle name="Linked Cell 20 3 3 10" xfId="23114" xr:uid="{00000000-0005-0000-0000-00004A5A0000}"/>
    <cellStyle name="Linked Cell 20 3 3 10 2" xfId="23115" xr:uid="{00000000-0005-0000-0000-00004B5A0000}"/>
    <cellStyle name="Linked Cell 20 3 3 10 2 2" xfId="23116" xr:uid="{00000000-0005-0000-0000-00004C5A0000}"/>
    <cellStyle name="Linked Cell 20 3 3 10 3" xfId="23117" xr:uid="{00000000-0005-0000-0000-00004D5A0000}"/>
    <cellStyle name="Linked Cell 20 3 3 11" xfId="23118" xr:uid="{00000000-0005-0000-0000-00004E5A0000}"/>
    <cellStyle name="Linked Cell 20 3 3 11 2" xfId="23119" xr:uid="{00000000-0005-0000-0000-00004F5A0000}"/>
    <cellStyle name="Linked Cell 20 3 3 12" xfId="23120" xr:uid="{00000000-0005-0000-0000-0000505A0000}"/>
    <cellStyle name="Linked Cell 20 3 3 2" xfId="23121" xr:uid="{00000000-0005-0000-0000-0000515A0000}"/>
    <cellStyle name="Linked Cell 20 3 3 2 10" xfId="23122" xr:uid="{00000000-0005-0000-0000-0000525A0000}"/>
    <cellStyle name="Linked Cell 20 3 3 2 10 2" xfId="23123" xr:uid="{00000000-0005-0000-0000-0000535A0000}"/>
    <cellStyle name="Linked Cell 20 3 3 2 11" xfId="23124" xr:uid="{00000000-0005-0000-0000-0000545A0000}"/>
    <cellStyle name="Linked Cell 20 3 3 2 2" xfId="23125" xr:uid="{00000000-0005-0000-0000-0000555A0000}"/>
    <cellStyle name="Linked Cell 20 3 3 2 2 2" xfId="23126" xr:uid="{00000000-0005-0000-0000-0000565A0000}"/>
    <cellStyle name="Linked Cell 20 3 3 2 2 2 2" xfId="23127" xr:uid="{00000000-0005-0000-0000-0000575A0000}"/>
    <cellStyle name="Linked Cell 20 3 3 2 2 3" xfId="23128" xr:uid="{00000000-0005-0000-0000-0000585A0000}"/>
    <cellStyle name="Linked Cell 20 3 3 2 3" xfId="23129" xr:uid="{00000000-0005-0000-0000-0000595A0000}"/>
    <cellStyle name="Linked Cell 20 3 3 2 3 2" xfId="23130" xr:uid="{00000000-0005-0000-0000-00005A5A0000}"/>
    <cellStyle name="Linked Cell 20 3 3 2 3 2 2" xfId="23131" xr:uid="{00000000-0005-0000-0000-00005B5A0000}"/>
    <cellStyle name="Linked Cell 20 3 3 2 3 3" xfId="23132" xr:uid="{00000000-0005-0000-0000-00005C5A0000}"/>
    <cellStyle name="Linked Cell 20 3 3 2 4" xfId="23133" xr:uid="{00000000-0005-0000-0000-00005D5A0000}"/>
    <cellStyle name="Linked Cell 20 3 3 2 4 2" xfId="23134" xr:uid="{00000000-0005-0000-0000-00005E5A0000}"/>
    <cellStyle name="Linked Cell 20 3 3 2 4 2 2" xfId="23135" xr:uid="{00000000-0005-0000-0000-00005F5A0000}"/>
    <cellStyle name="Linked Cell 20 3 3 2 4 3" xfId="23136" xr:uid="{00000000-0005-0000-0000-0000605A0000}"/>
    <cellStyle name="Linked Cell 20 3 3 2 5" xfId="23137" xr:uid="{00000000-0005-0000-0000-0000615A0000}"/>
    <cellStyle name="Linked Cell 20 3 3 2 5 2" xfId="23138" xr:uid="{00000000-0005-0000-0000-0000625A0000}"/>
    <cellStyle name="Linked Cell 20 3 3 2 5 2 2" xfId="23139" xr:uid="{00000000-0005-0000-0000-0000635A0000}"/>
    <cellStyle name="Linked Cell 20 3 3 2 5 3" xfId="23140" xr:uid="{00000000-0005-0000-0000-0000645A0000}"/>
    <cellStyle name="Linked Cell 20 3 3 2 6" xfId="23141" xr:uid="{00000000-0005-0000-0000-0000655A0000}"/>
    <cellStyle name="Linked Cell 20 3 3 2 6 2" xfId="23142" xr:uid="{00000000-0005-0000-0000-0000665A0000}"/>
    <cellStyle name="Linked Cell 20 3 3 2 6 2 2" xfId="23143" xr:uid="{00000000-0005-0000-0000-0000675A0000}"/>
    <cellStyle name="Linked Cell 20 3 3 2 6 3" xfId="23144" xr:uid="{00000000-0005-0000-0000-0000685A0000}"/>
    <cellStyle name="Linked Cell 20 3 3 2 7" xfId="23145" xr:uid="{00000000-0005-0000-0000-0000695A0000}"/>
    <cellStyle name="Linked Cell 20 3 3 2 7 2" xfId="23146" xr:uid="{00000000-0005-0000-0000-00006A5A0000}"/>
    <cellStyle name="Linked Cell 20 3 3 2 7 2 2" xfId="23147" xr:uid="{00000000-0005-0000-0000-00006B5A0000}"/>
    <cellStyle name="Linked Cell 20 3 3 2 7 3" xfId="23148" xr:uid="{00000000-0005-0000-0000-00006C5A0000}"/>
    <cellStyle name="Linked Cell 20 3 3 2 8" xfId="23149" xr:uid="{00000000-0005-0000-0000-00006D5A0000}"/>
    <cellStyle name="Linked Cell 20 3 3 2 8 2" xfId="23150" xr:uid="{00000000-0005-0000-0000-00006E5A0000}"/>
    <cellStyle name="Linked Cell 20 3 3 2 8 2 2" xfId="23151" xr:uid="{00000000-0005-0000-0000-00006F5A0000}"/>
    <cellStyle name="Linked Cell 20 3 3 2 8 3" xfId="23152" xr:uid="{00000000-0005-0000-0000-0000705A0000}"/>
    <cellStyle name="Linked Cell 20 3 3 2 9" xfId="23153" xr:uid="{00000000-0005-0000-0000-0000715A0000}"/>
    <cellStyle name="Linked Cell 20 3 3 2 9 2" xfId="23154" xr:uid="{00000000-0005-0000-0000-0000725A0000}"/>
    <cellStyle name="Linked Cell 20 3 3 2 9 2 2" xfId="23155" xr:uid="{00000000-0005-0000-0000-0000735A0000}"/>
    <cellStyle name="Linked Cell 20 3 3 2 9 3" xfId="23156" xr:uid="{00000000-0005-0000-0000-0000745A0000}"/>
    <cellStyle name="Linked Cell 20 3 3 3" xfId="23157" xr:uid="{00000000-0005-0000-0000-0000755A0000}"/>
    <cellStyle name="Linked Cell 20 3 3 3 2" xfId="23158" xr:uid="{00000000-0005-0000-0000-0000765A0000}"/>
    <cellStyle name="Linked Cell 20 3 3 3 2 2" xfId="23159" xr:uid="{00000000-0005-0000-0000-0000775A0000}"/>
    <cellStyle name="Linked Cell 20 3 3 3 3" xfId="23160" xr:uid="{00000000-0005-0000-0000-0000785A0000}"/>
    <cellStyle name="Linked Cell 20 3 3 4" xfId="23161" xr:uid="{00000000-0005-0000-0000-0000795A0000}"/>
    <cellStyle name="Linked Cell 20 3 3 4 2" xfId="23162" xr:uid="{00000000-0005-0000-0000-00007A5A0000}"/>
    <cellStyle name="Linked Cell 20 3 3 4 2 2" xfId="23163" xr:uid="{00000000-0005-0000-0000-00007B5A0000}"/>
    <cellStyle name="Linked Cell 20 3 3 4 3" xfId="23164" xr:uid="{00000000-0005-0000-0000-00007C5A0000}"/>
    <cellStyle name="Linked Cell 20 3 3 5" xfId="23165" xr:uid="{00000000-0005-0000-0000-00007D5A0000}"/>
    <cellStyle name="Linked Cell 20 3 3 5 2" xfId="23166" xr:uid="{00000000-0005-0000-0000-00007E5A0000}"/>
    <cellStyle name="Linked Cell 20 3 3 5 2 2" xfId="23167" xr:uid="{00000000-0005-0000-0000-00007F5A0000}"/>
    <cellStyle name="Linked Cell 20 3 3 5 3" xfId="23168" xr:uid="{00000000-0005-0000-0000-0000805A0000}"/>
    <cellStyle name="Linked Cell 20 3 3 6" xfId="23169" xr:uid="{00000000-0005-0000-0000-0000815A0000}"/>
    <cellStyle name="Linked Cell 20 3 3 6 2" xfId="23170" xr:uid="{00000000-0005-0000-0000-0000825A0000}"/>
    <cellStyle name="Linked Cell 20 3 3 6 2 2" xfId="23171" xr:uid="{00000000-0005-0000-0000-0000835A0000}"/>
    <cellStyle name="Linked Cell 20 3 3 6 3" xfId="23172" xr:uid="{00000000-0005-0000-0000-0000845A0000}"/>
    <cellStyle name="Linked Cell 20 3 3 7" xfId="23173" xr:uid="{00000000-0005-0000-0000-0000855A0000}"/>
    <cellStyle name="Linked Cell 20 3 3 7 2" xfId="23174" xr:uid="{00000000-0005-0000-0000-0000865A0000}"/>
    <cellStyle name="Linked Cell 20 3 3 7 2 2" xfId="23175" xr:uid="{00000000-0005-0000-0000-0000875A0000}"/>
    <cellStyle name="Linked Cell 20 3 3 7 3" xfId="23176" xr:uid="{00000000-0005-0000-0000-0000885A0000}"/>
    <cellStyle name="Linked Cell 20 3 3 8" xfId="23177" xr:uid="{00000000-0005-0000-0000-0000895A0000}"/>
    <cellStyle name="Linked Cell 20 3 3 8 2" xfId="23178" xr:uid="{00000000-0005-0000-0000-00008A5A0000}"/>
    <cellStyle name="Linked Cell 20 3 3 8 2 2" xfId="23179" xr:uid="{00000000-0005-0000-0000-00008B5A0000}"/>
    <cellStyle name="Linked Cell 20 3 3 8 3" xfId="23180" xr:uid="{00000000-0005-0000-0000-00008C5A0000}"/>
    <cellStyle name="Linked Cell 20 3 3 9" xfId="23181" xr:uid="{00000000-0005-0000-0000-00008D5A0000}"/>
    <cellStyle name="Linked Cell 20 3 3 9 2" xfId="23182" xr:uid="{00000000-0005-0000-0000-00008E5A0000}"/>
    <cellStyle name="Linked Cell 20 3 3 9 2 2" xfId="23183" xr:uid="{00000000-0005-0000-0000-00008F5A0000}"/>
    <cellStyle name="Linked Cell 20 3 3 9 3" xfId="23184" xr:uid="{00000000-0005-0000-0000-0000905A0000}"/>
    <cellStyle name="Linked Cell 20 3 4" xfId="23185" xr:uid="{00000000-0005-0000-0000-0000915A0000}"/>
    <cellStyle name="Linked Cell 20 3 4 10" xfId="23186" xr:uid="{00000000-0005-0000-0000-0000925A0000}"/>
    <cellStyle name="Linked Cell 20 3 4 10 2" xfId="23187" xr:uid="{00000000-0005-0000-0000-0000935A0000}"/>
    <cellStyle name="Linked Cell 20 3 4 11" xfId="23188" xr:uid="{00000000-0005-0000-0000-0000945A0000}"/>
    <cellStyle name="Linked Cell 20 3 4 2" xfId="23189" xr:uid="{00000000-0005-0000-0000-0000955A0000}"/>
    <cellStyle name="Linked Cell 20 3 4 2 2" xfId="23190" xr:uid="{00000000-0005-0000-0000-0000965A0000}"/>
    <cellStyle name="Linked Cell 20 3 4 2 2 2" xfId="23191" xr:uid="{00000000-0005-0000-0000-0000975A0000}"/>
    <cellStyle name="Linked Cell 20 3 4 2 3" xfId="23192" xr:uid="{00000000-0005-0000-0000-0000985A0000}"/>
    <cellStyle name="Linked Cell 20 3 4 3" xfId="23193" xr:uid="{00000000-0005-0000-0000-0000995A0000}"/>
    <cellStyle name="Linked Cell 20 3 4 3 2" xfId="23194" xr:uid="{00000000-0005-0000-0000-00009A5A0000}"/>
    <cellStyle name="Linked Cell 20 3 4 3 2 2" xfId="23195" xr:uid="{00000000-0005-0000-0000-00009B5A0000}"/>
    <cellStyle name="Linked Cell 20 3 4 3 3" xfId="23196" xr:uid="{00000000-0005-0000-0000-00009C5A0000}"/>
    <cellStyle name="Linked Cell 20 3 4 4" xfId="23197" xr:uid="{00000000-0005-0000-0000-00009D5A0000}"/>
    <cellStyle name="Linked Cell 20 3 4 4 2" xfId="23198" xr:uid="{00000000-0005-0000-0000-00009E5A0000}"/>
    <cellStyle name="Linked Cell 20 3 4 4 2 2" xfId="23199" xr:uid="{00000000-0005-0000-0000-00009F5A0000}"/>
    <cellStyle name="Linked Cell 20 3 4 4 3" xfId="23200" xr:uid="{00000000-0005-0000-0000-0000A05A0000}"/>
    <cellStyle name="Linked Cell 20 3 4 5" xfId="23201" xr:uid="{00000000-0005-0000-0000-0000A15A0000}"/>
    <cellStyle name="Linked Cell 20 3 4 5 2" xfId="23202" xr:uid="{00000000-0005-0000-0000-0000A25A0000}"/>
    <cellStyle name="Linked Cell 20 3 4 5 2 2" xfId="23203" xr:uid="{00000000-0005-0000-0000-0000A35A0000}"/>
    <cellStyle name="Linked Cell 20 3 4 5 3" xfId="23204" xr:uid="{00000000-0005-0000-0000-0000A45A0000}"/>
    <cellStyle name="Linked Cell 20 3 4 6" xfId="23205" xr:uid="{00000000-0005-0000-0000-0000A55A0000}"/>
    <cellStyle name="Linked Cell 20 3 4 6 2" xfId="23206" xr:uid="{00000000-0005-0000-0000-0000A65A0000}"/>
    <cellStyle name="Linked Cell 20 3 4 6 2 2" xfId="23207" xr:uid="{00000000-0005-0000-0000-0000A75A0000}"/>
    <cellStyle name="Linked Cell 20 3 4 6 3" xfId="23208" xr:uid="{00000000-0005-0000-0000-0000A85A0000}"/>
    <cellStyle name="Linked Cell 20 3 4 7" xfId="23209" xr:uid="{00000000-0005-0000-0000-0000A95A0000}"/>
    <cellStyle name="Linked Cell 20 3 4 7 2" xfId="23210" xr:uid="{00000000-0005-0000-0000-0000AA5A0000}"/>
    <cellStyle name="Linked Cell 20 3 4 7 2 2" xfId="23211" xr:uid="{00000000-0005-0000-0000-0000AB5A0000}"/>
    <cellStyle name="Linked Cell 20 3 4 7 3" xfId="23212" xr:uid="{00000000-0005-0000-0000-0000AC5A0000}"/>
    <cellStyle name="Linked Cell 20 3 4 8" xfId="23213" xr:uid="{00000000-0005-0000-0000-0000AD5A0000}"/>
    <cellStyle name="Linked Cell 20 3 4 8 2" xfId="23214" xr:uid="{00000000-0005-0000-0000-0000AE5A0000}"/>
    <cellStyle name="Linked Cell 20 3 4 8 2 2" xfId="23215" xr:uid="{00000000-0005-0000-0000-0000AF5A0000}"/>
    <cellStyle name="Linked Cell 20 3 4 8 3" xfId="23216" xr:uid="{00000000-0005-0000-0000-0000B05A0000}"/>
    <cellStyle name="Linked Cell 20 3 4 9" xfId="23217" xr:uid="{00000000-0005-0000-0000-0000B15A0000}"/>
    <cellStyle name="Linked Cell 20 3 4 9 2" xfId="23218" xr:uid="{00000000-0005-0000-0000-0000B25A0000}"/>
    <cellStyle name="Linked Cell 20 3 4 9 2 2" xfId="23219" xr:uid="{00000000-0005-0000-0000-0000B35A0000}"/>
    <cellStyle name="Linked Cell 20 3 4 9 3" xfId="23220" xr:uid="{00000000-0005-0000-0000-0000B45A0000}"/>
    <cellStyle name="Linked Cell 20 3 5" xfId="23221" xr:uid="{00000000-0005-0000-0000-0000B55A0000}"/>
    <cellStyle name="Linked Cell 20 3 5 2" xfId="23222" xr:uid="{00000000-0005-0000-0000-0000B65A0000}"/>
    <cellStyle name="Linked Cell 20 3 5 2 2" xfId="23223" xr:uid="{00000000-0005-0000-0000-0000B75A0000}"/>
    <cellStyle name="Linked Cell 20 3 5 3" xfId="23224" xr:uid="{00000000-0005-0000-0000-0000B85A0000}"/>
    <cellStyle name="Linked Cell 20 3 6" xfId="23225" xr:uid="{00000000-0005-0000-0000-0000B95A0000}"/>
    <cellStyle name="Linked Cell 20 3 6 2" xfId="23226" xr:uid="{00000000-0005-0000-0000-0000BA5A0000}"/>
    <cellStyle name="Linked Cell 20 3 6 2 2" xfId="23227" xr:uid="{00000000-0005-0000-0000-0000BB5A0000}"/>
    <cellStyle name="Linked Cell 20 3 6 3" xfId="23228" xr:uid="{00000000-0005-0000-0000-0000BC5A0000}"/>
    <cellStyle name="Linked Cell 20 3 7" xfId="23229" xr:uid="{00000000-0005-0000-0000-0000BD5A0000}"/>
    <cellStyle name="Linked Cell 20 3 7 2" xfId="23230" xr:uid="{00000000-0005-0000-0000-0000BE5A0000}"/>
    <cellStyle name="Linked Cell 20 3 7 2 2" xfId="23231" xr:uid="{00000000-0005-0000-0000-0000BF5A0000}"/>
    <cellStyle name="Linked Cell 20 3 7 3" xfId="23232" xr:uid="{00000000-0005-0000-0000-0000C05A0000}"/>
    <cellStyle name="Linked Cell 20 3 8" xfId="23233" xr:uid="{00000000-0005-0000-0000-0000C15A0000}"/>
    <cellStyle name="Linked Cell 20 3 8 2" xfId="23234" xr:uid="{00000000-0005-0000-0000-0000C25A0000}"/>
    <cellStyle name="Linked Cell 20 3 8 2 2" xfId="23235" xr:uid="{00000000-0005-0000-0000-0000C35A0000}"/>
    <cellStyle name="Linked Cell 20 3 8 3" xfId="23236" xr:uid="{00000000-0005-0000-0000-0000C45A0000}"/>
    <cellStyle name="Linked Cell 20 3 9" xfId="23237" xr:uid="{00000000-0005-0000-0000-0000C55A0000}"/>
    <cellStyle name="Linked Cell 20 3 9 2" xfId="23238" xr:uid="{00000000-0005-0000-0000-0000C65A0000}"/>
    <cellStyle name="Linked Cell 20 3 9 2 2" xfId="23239" xr:uid="{00000000-0005-0000-0000-0000C75A0000}"/>
    <cellStyle name="Linked Cell 20 3 9 3" xfId="23240" xr:uid="{00000000-0005-0000-0000-0000C85A0000}"/>
    <cellStyle name="Linked Cell 20 4" xfId="23241" xr:uid="{00000000-0005-0000-0000-0000C95A0000}"/>
    <cellStyle name="Linked Cell 20 4 10" xfId="23242" xr:uid="{00000000-0005-0000-0000-0000CA5A0000}"/>
    <cellStyle name="Linked Cell 20 4 10 2" xfId="23243" xr:uid="{00000000-0005-0000-0000-0000CB5A0000}"/>
    <cellStyle name="Linked Cell 20 4 10 2 2" xfId="23244" xr:uid="{00000000-0005-0000-0000-0000CC5A0000}"/>
    <cellStyle name="Linked Cell 20 4 10 3" xfId="23245" xr:uid="{00000000-0005-0000-0000-0000CD5A0000}"/>
    <cellStyle name="Linked Cell 20 4 11" xfId="23246" xr:uid="{00000000-0005-0000-0000-0000CE5A0000}"/>
    <cellStyle name="Linked Cell 20 4 11 2" xfId="23247" xr:uid="{00000000-0005-0000-0000-0000CF5A0000}"/>
    <cellStyle name="Linked Cell 20 4 11 2 2" xfId="23248" xr:uid="{00000000-0005-0000-0000-0000D05A0000}"/>
    <cellStyle name="Linked Cell 20 4 11 3" xfId="23249" xr:uid="{00000000-0005-0000-0000-0000D15A0000}"/>
    <cellStyle name="Linked Cell 20 4 12" xfId="23250" xr:uid="{00000000-0005-0000-0000-0000D25A0000}"/>
    <cellStyle name="Linked Cell 20 4 12 2" xfId="23251" xr:uid="{00000000-0005-0000-0000-0000D35A0000}"/>
    <cellStyle name="Linked Cell 20 4 13" xfId="23252" xr:uid="{00000000-0005-0000-0000-0000D45A0000}"/>
    <cellStyle name="Linked Cell 20 4 2" xfId="23253" xr:uid="{00000000-0005-0000-0000-0000D55A0000}"/>
    <cellStyle name="Linked Cell 20 4 2 10" xfId="23254" xr:uid="{00000000-0005-0000-0000-0000D65A0000}"/>
    <cellStyle name="Linked Cell 20 4 2 10 2" xfId="23255" xr:uid="{00000000-0005-0000-0000-0000D75A0000}"/>
    <cellStyle name="Linked Cell 20 4 2 10 2 2" xfId="23256" xr:uid="{00000000-0005-0000-0000-0000D85A0000}"/>
    <cellStyle name="Linked Cell 20 4 2 10 3" xfId="23257" xr:uid="{00000000-0005-0000-0000-0000D95A0000}"/>
    <cellStyle name="Linked Cell 20 4 2 11" xfId="23258" xr:uid="{00000000-0005-0000-0000-0000DA5A0000}"/>
    <cellStyle name="Linked Cell 20 4 2 11 2" xfId="23259" xr:uid="{00000000-0005-0000-0000-0000DB5A0000}"/>
    <cellStyle name="Linked Cell 20 4 2 12" xfId="23260" xr:uid="{00000000-0005-0000-0000-0000DC5A0000}"/>
    <cellStyle name="Linked Cell 20 4 2 2" xfId="23261" xr:uid="{00000000-0005-0000-0000-0000DD5A0000}"/>
    <cellStyle name="Linked Cell 20 4 2 2 2" xfId="23262" xr:uid="{00000000-0005-0000-0000-0000DE5A0000}"/>
    <cellStyle name="Linked Cell 20 4 2 2 2 2" xfId="23263" xr:uid="{00000000-0005-0000-0000-0000DF5A0000}"/>
    <cellStyle name="Linked Cell 20 4 2 2 3" xfId="23264" xr:uid="{00000000-0005-0000-0000-0000E05A0000}"/>
    <cellStyle name="Linked Cell 20 4 2 3" xfId="23265" xr:uid="{00000000-0005-0000-0000-0000E15A0000}"/>
    <cellStyle name="Linked Cell 20 4 2 3 2" xfId="23266" xr:uid="{00000000-0005-0000-0000-0000E25A0000}"/>
    <cellStyle name="Linked Cell 20 4 2 3 2 2" xfId="23267" xr:uid="{00000000-0005-0000-0000-0000E35A0000}"/>
    <cellStyle name="Linked Cell 20 4 2 3 3" xfId="23268" xr:uid="{00000000-0005-0000-0000-0000E45A0000}"/>
    <cellStyle name="Linked Cell 20 4 2 4" xfId="23269" xr:uid="{00000000-0005-0000-0000-0000E55A0000}"/>
    <cellStyle name="Linked Cell 20 4 2 4 2" xfId="23270" xr:uid="{00000000-0005-0000-0000-0000E65A0000}"/>
    <cellStyle name="Linked Cell 20 4 2 4 2 2" xfId="23271" xr:uid="{00000000-0005-0000-0000-0000E75A0000}"/>
    <cellStyle name="Linked Cell 20 4 2 4 3" xfId="23272" xr:uid="{00000000-0005-0000-0000-0000E85A0000}"/>
    <cellStyle name="Linked Cell 20 4 2 5" xfId="23273" xr:uid="{00000000-0005-0000-0000-0000E95A0000}"/>
    <cellStyle name="Linked Cell 20 4 2 5 2" xfId="23274" xr:uid="{00000000-0005-0000-0000-0000EA5A0000}"/>
    <cellStyle name="Linked Cell 20 4 2 5 2 2" xfId="23275" xr:uid="{00000000-0005-0000-0000-0000EB5A0000}"/>
    <cellStyle name="Linked Cell 20 4 2 5 3" xfId="23276" xr:uid="{00000000-0005-0000-0000-0000EC5A0000}"/>
    <cellStyle name="Linked Cell 20 4 2 6" xfId="23277" xr:uid="{00000000-0005-0000-0000-0000ED5A0000}"/>
    <cellStyle name="Linked Cell 20 4 2 6 2" xfId="23278" xr:uid="{00000000-0005-0000-0000-0000EE5A0000}"/>
    <cellStyle name="Linked Cell 20 4 2 6 2 2" xfId="23279" xr:uid="{00000000-0005-0000-0000-0000EF5A0000}"/>
    <cellStyle name="Linked Cell 20 4 2 6 3" xfId="23280" xr:uid="{00000000-0005-0000-0000-0000F05A0000}"/>
    <cellStyle name="Linked Cell 20 4 2 7" xfId="23281" xr:uid="{00000000-0005-0000-0000-0000F15A0000}"/>
    <cellStyle name="Linked Cell 20 4 2 7 2" xfId="23282" xr:uid="{00000000-0005-0000-0000-0000F25A0000}"/>
    <cellStyle name="Linked Cell 20 4 2 7 2 2" xfId="23283" xr:uid="{00000000-0005-0000-0000-0000F35A0000}"/>
    <cellStyle name="Linked Cell 20 4 2 7 3" xfId="23284" xr:uid="{00000000-0005-0000-0000-0000F45A0000}"/>
    <cellStyle name="Linked Cell 20 4 2 8" xfId="23285" xr:uid="{00000000-0005-0000-0000-0000F55A0000}"/>
    <cellStyle name="Linked Cell 20 4 2 8 2" xfId="23286" xr:uid="{00000000-0005-0000-0000-0000F65A0000}"/>
    <cellStyle name="Linked Cell 20 4 2 8 2 2" xfId="23287" xr:uid="{00000000-0005-0000-0000-0000F75A0000}"/>
    <cellStyle name="Linked Cell 20 4 2 8 3" xfId="23288" xr:uid="{00000000-0005-0000-0000-0000F85A0000}"/>
    <cellStyle name="Linked Cell 20 4 2 9" xfId="23289" xr:uid="{00000000-0005-0000-0000-0000F95A0000}"/>
    <cellStyle name="Linked Cell 20 4 2 9 2" xfId="23290" xr:uid="{00000000-0005-0000-0000-0000FA5A0000}"/>
    <cellStyle name="Linked Cell 20 4 2 9 2 2" xfId="23291" xr:uid="{00000000-0005-0000-0000-0000FB5A0000}"/>
    <cellStyle name="Linked Cell 20 4 2 9 3" xfId="23292" xr:uid="{00000000-0005-0000-0000-0000FC5A0000}"/>
    <cellStyle name="Linked Cell 20 4 3" xfId="23293" xr:uid="{00000000-0005-0000-0000-0000FD5A0000}"/>
    <cellStyle name="Linked Cell 20 4 3 10" xfId="23294" xr:uid="{00000000-0005-0000-0000-0000FE5A0000}"/>
    <cellStyle name="Linked Cell 20 4 3 10 2" xfId="23295" xr:uid="{00000000-0005-0000-0000-0000FF5A0000}"/>
    <cellStyle name="Linked Cell 20 4 3 11" xfId="23296" xr:uid="{00000000-0005-0000-0000-0000005B0000}"/>
    <cellStyle name="Linked Cell 20 4 3 2" xfId="23297" xr:uid="{00000000-0005-0000-0000-0000015B0000}"/>
    <cellStyle name="Linked Cell 20 4 3 2 2" xfId="23298" xr:uid="{00000000-0005-0000-0000-0000025B0000}"/>
    <cellStyle name="Linked Cell 20 4 3 2 2 2" xfId="23299" xr:uid="{00000000-0005-0000-0000-0000035B0000}"/>
    <cellStyle name="Linked Cell 20 4 3 2 3" xfId="23300" xr:uid="{00000000-0005-0000-0000-0000045B0000}"/>
    <cellStyle name="Linked Cell 20 4 3 3" xfId="23301" xr:uid="{00000000-0005-0000-0000-0000055B0000}"/>
    <cellStyle name="Linked Cell 20 4 3 3 2" xfId="23302" xr:uid="{00000000-0005-0000-0000-0000065B0000}"/>
    <cellStyle name="Linked Cell 20 4 3 3 2 2" xfId="23303" xr:uid="{00000000-0005-0000-0000-0000075B0000}"/>
    <cellStyle name="Linked Cell 20 4 3 3 3" xfId="23304" xr:uid="{00000000-0005-0000-0000-0000085B0000}"/>
    <cellStyle name="Linked Cell 20 4 3 4" xfId="23305" xr:uid="{00000000-0005-0000-0000-0000095B0000}"/>
    <cellStyle name="Linked Cell 20 4 3 4 2" xfId="23306" xr:uid="{00000000-0005-0000-0000-00000A5B0000}"/>
    <cellStyle name="Linked Cell 20 4 3 4 2 2" xfId="23307" xr:uid="{00000000-0005-0000-0000-00000B5B0000}"/>
    <cellStyle name="Linked Cell 20 4 3 4 3" xfId="23308" xr:uid="{00000000-0005-0000-0000-00000C5B0000}"/>
    <cellStyle name="Linked Cell 20 4 3 5" xfId="23309" xr:uid="{00000000-0005-0000-0000-00000D5B0000}"/>
    <cellStyle name="Linked Cell 20 4 3 5 2" xfId="23310" xr:uid="{00000000-0005-0000-0000-00000E5B0000}"/>
    <cellStyle name="Linked Cell 20 4 3 5 2 2" xfId="23311" xr:uid="{00000000-0005-0000-0000-00000F5B0000}"/>
    <cellStyle name="Linked Cell 20 4 3 5 3" xfId="23312" xr:uid="{00000000-0005-0000-0000-0000105B0000}"/>
    <cellStyle name="Linked Cell 20 4 3 6" xfId="23313" xr:uid="{00000000-0005-0000-0000-0000115B0000}"/>
    <cellStyle name="Linked Cell 20 4 3 6 2" xfId="23314" xr:uid="{00000000-0005-0000-0000-0000125B0000}"/>
    <cellStyle name="Linked Cell 20 4 3 6 2 2" xfId="23315" xr:uid="{00000000-0005-0000-0000-0000135B0000}"/>
    <cellStyle name="Linked Cell 20 4 3 6 3" xfId="23316" xr:uid="{00000000-0005-0000-0000-0000145B0000}"/>
    <cellStyle name="Linked Cell 20 4 3 7" xfId="23317" xr:uid="{00000000-0005-0000-0000-0000155B0000}"/>
    <cellStyle name="Linked Cell 20 4 3 7 2" xfId="23318" xr:uid="{00000000-0005-0000-0000-0000165B0000}"/>
    <cellStyle name="Linked Cell 20 4 3 7 2 2" xfId="23319" xr:uid="{00000000-0005-0000-0000-0000175B0000}"/>
    <cellStyle name="Linked Cell 20 4 3 7 3" xfId="23320" xr:uid="{00000000-0005-0000-0000-0000185B0000}"/>
    <cellStyle name="Linked Cell 20 4 3 8" xfId="23321" xr:uid="{00000000-0005-0000-0000-0000195B0000}"/>
    <cellStyle name="Linked Cell 20 4 3 8 2" xfId="23322" xr:uid="{00000000-0005-0000-0000-00001A5B0000}"/>
    <cellStyle name="Linked Cell 20 4 3 8 2 2" xfId="23323" xr:uid="{00000000-0005-0000-0000-00001B5B0000}"/>
    <cellStyle name="Linked Cell 20 4 3 8 3" xfId="23324" xr:uid="{00000000-0005-0000-0000-00001C5B0000}"/>
    <cellStyle name="Linked Cell 20 4 3 9" xfId="23325" xr:uid="{00000000-0005-0000-0000-00001D5B0000}"/>
    <cellStyle name="Linked Cell 20 4 3 9 2" xfId="23326" xr:uid="{00000000-0005-0000-0000-00001E5B0000}"/>
    <cellStyle name="Linked Cell 20 4 3 9 2 2" xfId="23327" xr:uid="{00000000-0005-0000-0000-00001F5B0000}"/>
    <cellStyle name="Linked Cell 20 4 3 9 3" xfId="23328" xr:uid="{00000000-0005-0000-0000-0000205B0000}"/>
    <cellStyle name="Linked Cell 20 4 4" xfId="23329" xr:uid="{00000000-0005-0000-0000-0000215B0000}"/>
    <cellStyle name="Linked Cell 20 4 4 2" xfId="23330" xr:uid="{00000000-0005-0000-0000-0000225B0000}"/>
    <cellStyle name="Linked Cell 20 4 4 2 2" xfId="23331" xr:uid="{00000000-0005-0000-0000-0000235B0000}"/>
    <cellStyle name="Linked Cell 20 4 4 3" xfId="23332" xr:uid="{00000000-0005-0000-0000-0000245B0000}"/>
    <cellStyle name="Linked Cell 20 4 5" xfId="23333" xr:uid="{00000000-0005-0000-0000-0000255B0000}"/>
    <cellStyle name="Linked Cell 20 4 5 2" xfId="23334" xr:uid="{00000000-0005-0000-0000-0000265B0000}"/>
    <cellStyle name="Linked Cell 20 4 5 2 2" xfId="23335" xr:uid="{00000000-0005-0000-0000-0000275B0000}"/>
    <cellStyle name="Linked Cell 20 4 5 3" xfId="23336" xr:uid="{00000000-0005-0000-0000-0000285B0000}"/>
    <cellStyle name="Linked Cell 20 4 6" xfId="23337" xr:uid="{00000000-0005-0000-0000-0000295B0000}"/>
    <cellStyle name="Linked Cell 20 4 6 2" xfId="23338" xr:uid="{00000000-0005-0000-0000-00002A5B0000}"/>
    <cellStyle name="Linked Cell 20 4 6 2 2" xfId="23339" xr:uid="{00000000-0005-0000-0000-00002B5B0000}"/>
    <cellStyle name="Linked Cell 20 4 6 3" xfId="23340" xr:uid="{00000000-0005-0000-0000-00002C5B0000}"/>
    <cellStyle name="Linked Cell 20 4 7" xfId="23341" xr:uid="{00000000-0005-0000-0000-00002D5B0000}"/>
    <cellStyle name="Linked Cell 20 4 7 2" xfId="23342" xr:uid="{00000000-0005-0000-0000-00002E5B0000}"/>
    <cellStyle name="Linked Cell 20 4 7 2 2" xfId="23343" xr:uid="{00000000-0005-0000-0000-00002F5B0000}"/>
    <cellStyle name="Linked Cell 20 4 7 3" xfId="23344" xr:uid="{00000000-0005-0000-0000-0000305B0000}"/>
    <cellStyle name="Linked Cell 20 4 8" xfId="23345" xr:uid="{00000000-0005-0000-0000-0000315B0000}"/>
    <cellStyle name="Linked Cell 20 4 8 2" xfId="23346" xr:uid="{00000000-0005-0000-0000-0000325B0000}"/>
    <cellStyle name="Linked Cell 20 4 8 2 2" xfId="23347" xr:uid="{00000000-0005-0000-0000-0000335B0000}"/>
    <cellStyle name="Linked Cell 20 4 8 3" xfId="23348" xr:uid="{00000000-0005-0000-0000-0000345B0000}"/>
    <cellStyle name="Linked Cell 20 4 9" xfId="23349" xr:uid="{00000000-0005-0000-0000-0000355B0000}"/>
    <cellStyle name="Linked Cell 20 4 9 2" xfId="23350" xr:uid="{00000000-0005-0000-0000-0000365B0000}"/>
    <cellStyle name="Linked Cell 20 4 9 2 2" xfId="23351" xr:uid="{00000000-0005-0000-0000-0000375B0000}"/>
    <cellStyle name="Linked Cell 20 4 9 3" xfId="23352" xr:uid="{00000000-0005-0000-0000-0000385B0000}"/>
    <cellStyle name="Linked Cell 21" xfId="23353" xr:uid="{00000000-0005-0000-0000-0000395B0000}"/>
    <cellStyle name="Linked Cell 21 2" xfId="23354" xr:uid="{00000000-0005-0000-0000-00003A5B0000}"/>
    <cellStyle name="Linked Cell 21 2 10" xfId="23355" xr:uid="{00000000-0005-0000-0000-00003B5B0000}"/>
    <cellStyle name="Linked Cell 21 2 10 2" xfId="23356" xr:uid="{00000000-0005-0000-0000-00003C5B0000}"/>
    <cellStyle name="Linked Cell 21 2 10 2 2" xfId="23357" xr:uid="{00000000-0005-0000-0000-00003D5B0000}"/>
    <cellStyle name="Linked Cell 21 2 10 3" xfId="23358" xr:uid="{00000000-0005-0000-0000-00003E5B0000}"/>
    <cellStyle name="Linked Cell 21 2 11" xfId="23359" xr:uid="{00000000-0005-0000-0000-00003F5B0000}"/>
    <cellStyle name="Linked Cell 21 2 11 2" xfId="23360" xr:uid="{00000000-0005-0000-0000-0000405B0000}"/>
    <cellStyle name="Linked Cell 21 2 11 2 2" xfId="23361" xr:uid="{00000000-0005-0000-0000-0000415B0000}"/>
    <cellStyle name="Linked Cell 21 2 11 3" xfId="23362" xr:uid="{00000000-0005-0000-0000-0000425B0000}"/>
    <cellStyle name="Linked Cell 21 2 12" xfId="23363" xr:uid="{00000000-0005-0000-0000-0000435B0000}"/>
    <cellStyle name="Linked Cell 21 2 12 2" xfId="23364" xr:uid="{00000000-0005-0000-0000-0000445B0000}"/>
    <cellStyle name="Linked Cell 21 2 12 2 2" xfId="23365" xr:uid="{00000000-0005-0000-0000-0000455B0000}"/>
    <cellStyle name="Linked Cell 21 2 12 3" xfId="23366" xr:uid="{00000000-0005-0000-0000-0000465B0000}"/>
    <cellStyle name="Linked Cell 21 2 13" xfId="23367" xr:uid="{00000000-0005-0000-0000-0000475B0000}"/>
    <cellStyle name="Linked Cell 21 2 13 2" xfId="23368" xr:uid="{00000000-0005-0000-0000-0000485B0000}"/>
    <cellStyle name="Linked Cell 21 2 13 2 2" xfId="23369" xr:uid="{00000000-0005-0000-0000-0000495B0000}"/>
    <cellStyle name="Linked Cell 21 2 13 3" xfId="23370" xr:uid="{00000000-0005-0000-0000-00004A5B0000}"/>
    <cellStyle name="Linked Cell 21 2 14" xfId="23371" xr:uid="{00000000-0005-0000-0000-00004B5B0000}"/>
    <cellStyle name="Linked Cell 21 2 14 2" xfId="23372" xr:uid="{00000000-0005-0000-0000-00004C5B0000}"/>
    <cellStyle name="Linked Cell 21 2 15" xfId="23373" xr:uid="{00000000-0005-0000-0000-00004D5B0000}"/>
    <cellStyle name="Linked Cell 21 2 2" xfId="23374" xr:uid="{00000000-0005-0000-0000-00004E5B0000}"/>
    <cellStyle name="Linked Cell 21 2 2 10" xfId="23375" xr:uid="{00000000-0005-0000-0000-00004F5B0000}"/>
    <cellStyle name="Linked Cell 21 2 2 10 2" xfId="23376" xr:uid="{00000000-0005-0000-0000-0000505B0000}"/>
    <cellStyle name="Linked Cell 21 2 2 10 2 2" xfId="23377" xr:uid="{00000000-0005-0000-0000-0000515B0000}"/>
    <cellStyle name="Linked Cell 21 2 2 10 3" xfId="23378" xr:uid="{00000000-0005-0000-0000-0000525B0000}"/>
    <cellStyle name="Linked Cell 21 2 2 11" xfId="23379" xr:uid="{00000000-0005-0000-0000-0000535B0000}"/>
    <cellStyle name="Linked Cell 21 2 2 11 2" xfId="23380" xr:uid="{00000000-0005-0000-0000-0000545B0000}"/>
    <cellStyle name="Linked Cell 21 2 2 11 2 2" xfId="23381" xr:uid="{00000000-0005-0000-0000-0000555B0000}"/>
    <cellStyle name="Linked Cell 21 2 2 11 3" xfId="23382" xr:uid="{00000000-0005-0000-0000-0000565B0000}"/>
    <cellStyle name="Linked Cell 21 2 2 12" xfId="23383" xr:uid="{00000000-0005-0000-0000-0000575B0000}"/>
    <cellStyle name="Linked Cell 21 2 2 12 2" xfId="23384" xr:uid="{00000000-0005-0000-0000-0000585B0000}"/>
    <cellStyle name="Linked Cell 21 2 2 12 2 2" xfId="23385" xr:uid="{00000000-0005-0000-0000-0000595B0000}"/>
    <cellStyle name="Linked Cell 21 2 2 12 3" xfId="23386" xr:uid="{00000000-0005-0000-0000-00005A5B0000}"/>
    <cellStyle name="Linked Cell 21 2 2 13" xfId="23387" xr:uid="{00000000-0005-0000-0000-00005B5B0000}"/>
    <cellStyle name="Linked Cell 21 2 2 13 2" xfId="23388" xr:uid="{00000000-0005-0000-0000-00005C5B0000}"/>
    <cellStyle name="Linked Cell 21 2 2 14" xfId="23389" xr:uid="{00000000-0005-0000-0000-00005D5B0000}"/>
    <cellStyle name="Linked Cell 21 2 2 2" xfId="23390" xr:uid="{00000000-0005-0000-0000-00005E5B0000}"/>
    <cellStyle name="Linked Cell 21 2 2 2 10" xfId="23391" xr:uid="{00000000-0005-0000-0000-00005F5B0000}"/>
    <cellStyle name="Linked Cell 21 2 2 2 10 2" xfId="23392" xr:uid="{00000000-0005-0000-0000-0000605B0000}"/>
    <cellStyle name="Linked Cell 21 2 2 2 10 2 2" xfId="23393" xr:uid="{00000000-0005-0000-0000-0000615B0000}"/>
    <cellStyle name="Linked Cell 21 2 2 2 10 3" xfId="23394" xr:uid="{00000000-0005-0000-0000-0000625B0000}"/>
    <cellStyle name="Linked Cell 21 2 2 2 11" xfId="23395" xr:uid="{00000000-0005-0000-0000-0000635B0000}"/>
    <cellStyle name="Linked Cell 21 2 2 2 11 2" xfId="23396" xr:uid="{00000000-0005-0000-0000-0000645B0000}"/>
    <cellStyle name="Linked Cell 21 2 2 2 11 2 2" xfId="23397" xr:uid="{00000000-0005-0000-0000-0000655B0000}"/>
    <cellStyle name="Linked Cell 21 2 2 2 11 3" xfId="23398" xr:uid="{00000000-0005-0000-0000-0000665B0000}"/>
    <cellStyle name="Linked Cell 21 2 2 2 12" xfId="23399" xr:uid="{00000000-0005-0000-0000-0000675B0000}"/>
    <cellStyle name="Linked Cell 21 2 2 2 12 2" xfId="23400" xr:uid="{00000000-0005-0000-0000-0000685B0000}"/>
    <cellStyle name="Linked Cell 21 2 2 2 13" xfId="23401" xr:uid="{00000000-0005-0000-0000-0000695B0000}"/>
    <cellStyle name="Linked Cell 21 2 2 2 2" xfId="23402" xr:uid="{00000000-0005-0000-0000-00006A5B0000}"/>
    <cellStyle name="Linked Cell 21 2 2 2 2 10" xfId="23403" xr:uid="{00000000-0005-0000-0000-00006B5B0000}"/>
    <cellStyle name="Linked Cell 21 2 2 2 2 10 2" xfId="23404" xr:uid="{00000000-0005-0000-0000-00006C5B0000}"/>
    <cellStyle name="Linked Cell 21 2 2 2 2 10 2 2" xfId="23405" xr:uid="{00000000-0005-0000-0000-00006D5B0000}"/>
    <cellStyle name="Linked Cell 21 2 2 2 2 10 3" xfId="23406" xr:uid="{00000000-0005-0000-0000-00006E5B0000}"/>
    <cellStyle name="Linked Cell 21 2 2 2 2 11" xfId="23407" xr:uid="{00000000-0005-0000-0000-00006F5B0000}"/>
    <cellStyle name="Linked Cell 21 2 2 2 2 11 2" xfId="23408" xr:uid="{00000000-0005-0000-0000-0000705B0000}"/>
    <cellStyle name="Linked Cell 21 2 2 2 2 12" xfId="23409" xr:uid="{00000000-0005-0000-0000-0000715B0000}"/>
    <cellStyle name="Linked Cell 21 2 2 2 2 2" xfId="23410" xr:uid="{00000000-0005-0000-0000-0000725B0000}"/>
    <cellStyle name="Linked Cell 21 2 2 2 2 2 2" xfId="23411" xr:uid="{00000000-0005-0000-0000-0000735B0000}"/>
    <cellStyle name="Linked Cell 21 2 2 2 2 2 2 2" xfId="23412" xr:uid="{00000000-0005-0000-0000-0000745B0000}"/>
    <cellStyle name="Linked Cell 21 2 2 2 2 2 3" xfId="23413" xr:uid="{00000000-0005-0000-0000-0000755B0000}"/>
    <cellStyle name="Linked Cell 21 2 2 2 2 3" xfId="23414" xr:uid="{00000000-0005-0000-0000-0000765B0000}"/>
    <cellStyle name="Linked Cell 21 2 2 2 2 3 2" xfId="23415" xr:uid="{00000000-0005-0000-0000-0000775B0000}"/>
    <cellStyle name="Linked Cell 21 2 2 2 2 3 2 2" xfId="23416" xr:uid="{00000000-0005-0000-0000-0000785B0000}"/>
    <cellStyle name="Linked Cell 21 2 2 2 2 3 3" xfId="23417" xr:uid="{00000000-0005-0000-0000-0000795B0000}"/>
    <cellStyle name="Linked Cell 21 2 2 2 2 4" xfId="23418" xr:uid="{00000000-0005-0000-0000-00007A5B0000}"/>
    <cellStyle name="Linked Cell 21 2 2 2 2 4 2" xfId="23419" xr:uid="{00000000-0005-0000-0000-00007B5B0000}"/>
    <cellStyle name="Linked Cell 21 2 2 2 2 4 2 2" xfId="23420" xr:uid="{00000000-0005-0000-0000-00007C5B0000}"/>
    <cellStyle name="Linked Cell 21 2 2 2 2 4 3" xfId="23421" xr:uid="{00000000-0005-0000-0000-00007D5B0000}"/>
    <cellStyle name="Linked Cell 21 2 2 2 2 5" xfId="23422" xr:uid="{00000000-0005-0000-0000-00007E5B0000}"/>
    <cellStyle name="Linked Cell 21 2 2 2 2 5 2" xfId="23423" xr:uid="{00000000-0005-0000-0000-00007F5B0000}"/>
    <cellStyle name="Linked Cell 21 2 2 2 2 5 2 2" xfId="23424" xr:uid="{00000000-0005-0000-0000-0000805B0000}"/>
    <cellStyle name="Linked Cell 21 2 2 2 2 5 3" xfId="23425" xr:uid="{00000000-0005-0000-0000-0000815B0000}"/>
    <cellStyle name="Linked Cell 21 2 2 2 2 6" xfId="23426" xr:uid="{00000000-0005-0000-0000-0000825B0000}"/>
    <cellStyle name="Linked Cell 21 2 2 2 2 6 2" xfId="23427" xr:uid="{00000000-0005-0000-0000-0000835B0000}"/>
    <cellStyle name="Linked Cell 21 2 2 2 2 6 2 2" xfId="23428" xr:uid="{00000000-0005-0000-0000-0000845B0000}"/>
    <cellStyle name="Linked Cell 21 2 2 2 2 6 3" xfId="23429" xr:uid="{00000000-0005-0000-0000-0000855B0000}"/>
    <cellStyle name="Linked Cell 21 2 2 2 2 7" xfId="23430" xr:uid="{00000000-0005-0000-0000-0000865B0000}"/>
    <cellStyle name="Linked Cell 21 2 2 2 2 7 2" xfId="23431" xr:uid="{00000000-0005-0000-0000-0000875B0000}"/>
    <cellStyle name="Linked Cell 21 2 2 2 2 7 2 2" xfId="23432" xr:uid="{00000000-0005-0000-0000-0000885B0000}"/>
    <cellStyle name="Linked Cell 21 2 2 2 2 7 3" xfId="23433" xr:uid="{00000000-0005-0000-0000-0000895B0000}"/>
    <cellStyle name="Linked Cell 21 2 2 2 2 8" xfId="23434" xr:uid="{00000000-0005-0000-0000-00008A5B0000}"/>
    <cellStyle name="Linked Cell 21 2 2 2 2 8 2" xfId="23435" xr:uid="{00000000-0005-0000-0000-00008B5B0000}"/>
    <cellStyle name="Linked Cell 21 2 2 2 2 8 2 2" xfId="23436" xr:uid="{00000000-0005-0000-0000-00008C5B0000}"/>
    <cellStyle name="Linked Cell 21 2 2 2 2 8 3" xfId="23437" xr:uid="{00000000-0005-0000-0000-00008D5B0000}"/>
    <cellStyle name="Linked Cell 21 2 2 2 2 9" xfId="23438" xr:uid="{00000000-0005-0000-0000-00008E5B0000}"/>
    <cellStyle name="Linked Cell 21 2 2 2 2 9 2" xfId="23439" xr:uid="{00000000-0005-0000-0000-00008F5B0000}"/>
    <cellStyle name="Linked Cell 21 2 2 2 2 9 2 2" xfId="23440" xr:uid="{00000000-0005-0000-0000-0000905B0000}"/>
    <cellStyle name="Linked Cell 21 2 2 2 2 9 3" xfId="23441" xr:uid="{00000000-0005-0000-0000-0000915B0000}"/>
    <cellStyle name="Linked Cell 21 2 2 2 3" xfId="23442" xr:uid="{00000000-0005-0000-0000-0000925B0000}"/>
    <cellStyle name="Linked Cell 21 2 2 2 3 10" xfId="23443" xr:uid="{00000000-0005-0000-0000-0000935B0000}"/>
    <cellStyle name="Linked Cell 21 2 2 2 3 10 2" xfId="23444" xr:uid="{00000000-0005-0000-0000-0000945B0000}"/>
    <cellStyle name="Linked Cell 21 2 2 2 3 11" xfId="23445" xr:uid="{00000000-0005-0000-0000-0000955B0000}"/>
    <cellStyle name="Linked Cell 21 2 2 2 3 2" xfId="23446" xr:uid="{00000000-0005-0000-0000-0000965B0000}"/>
    <cellStyle name="Linked Cell 21 2 2 2 3 2 2" xfId="23447" xr:uid="{00000000-0005-0000-0000-0000975B0000}"/>
    <cellStyle name="Linked Cell 21 2 2 2 3 2 2 2" xfId="23448" xr:uid="{00000000-0005-0000-0000-0000985B0000}"/>
    <cellStyle name="Linked Cell 21 2 2 2 3 2 3" xfId="23449" xr:uid="{00000000-0005-0000-0000-0000995B0000}"/>
    <cellStyle name="Linked Cell 21 2 2 2 3 3" xfId="23450" xr:uid="{00000000-0005-0000-0000-00009A5B0000}"/>
    <cellStyle name="Linked Cell 21 2 2 2 3 3 2" xfId="23451" xr:uid="{00000000-0005-0000-0000-00009B5B0000}"/>
    <cellStyle name="Linked Cell 21 2 2 2 3 3 2 2" xfId="23452" xr:uid="{00000000-0005-0000-0000-00009C5B0000}"/>
    <cellStyle name="Linked Cell 21 2 2 2 3 3 3" xfId="23453" xr:uid="{00000000-0005-0000-0000-00009D5B0000}"/>
    <cellStyle name="Linked Cell 21 2 2 2 3 4" xfId="23454" xr:uid="{00000000-0005-0000-0000-00009E5B0000}"/>
    <cellStyle name="Linked Cell 21 2 2 2 3 4 2" xfId="23455" xr:uid="{00000000-0005-0000-0000-00009F5B0000}"/>
    <cellStyle name="Linked Cell 21 2 2 2 3 4 2 2" xfId="23456" xr:uid="{00000000-0005-0000-0000-0000A05B0000}"/>
    <cellStyle name="Linked Cell 21 2 2 2 3 4 3" xfId="23457" xr:uid="{00000000-0005-0000-0000-0000A15B0000}"/>
    <cellStyle name="Linked Cell 21 2 2 2 3 5" xfId="23458" xr:uid="{00000000-0005-0000-0000-0000A25B0000}"/>
    <cellStyle name="Linked Cell 21 2 2 2 3 5 2" xfId="23459" xr:uid="{00000000-0005-0000-0000-0000A35B0000}"/>
    <cellStyle name="Linked Cell 21 2 2 2 3 5 2 2" xfId="23460" xr:uid="{00000000-0005-0000-0000-0000A45B0000}"/>
    <cellStyle name="Linked Cell 21 2 2 2 3 5 3" xfId="23461" xr:uid="{00000000-0005-0000-0000-0000A55B0000}"/>
    <cellStyle name="Linked Cell 21 2 2 2 3 6" xfId="23462" xr:uid="{00000000-0005-0000-0000-0000A65B0000}"/>
    <cellStyle name="Linked Cell 21 2 2 2 3 6 2" xfId="23463" xr:uid="{00000000-0005-0000-0000-0000A75B0000}"/>
    <cellStyle name="Linked Cell 21 2 2 2 3 6 2 2" xfId="23464" xr:uid="{00000000-0005-0000-0000-0000A85B0000}"/>
    <cellStyle name="Linked Cell 21 2 2 2 3 6 3" xfId="23465" xr:uid="{00000000-0005-0000-0000-0000A95B0000}"/>
    <cellStyle name="Linked Cell 21 2 2 2 3 7" xfId="23466" xr:uid="{00000000-0005-0000-0000-0000AA5B0000}"/>
    <cellStyle name="Linked Cell 21 2 2 2 3 7 2" xfId="23467" xr:uid="{00000000-0005-0000-0000-0000AB5B0000}"/>
    <cellStyle name="Linked Cell 21 2 2 2 3 7 2 2" xfId="23468" xr:uid="{00000000-0005-0000-0000-0000AC5B0000}"/>
    <cellStyle name="Linked Cell 21 2 2 2 3 7 3" xfId="23469" xr:uid="{00000000-0005-0000-0000-0000AD5B0000}"/>
    <cellStyle name="Linked Cell 21 2 2 2 3 8" xfId="23470" xr:uid="{00000000-0005-0000-0000-0000AE5B0000}"/>
    <cellStyle name="Linked Cell 21 2 2 2 3 8 2" xfId="23471" xr:uid="{00000000-0005-0000-0000-0000AF5B0000}"/>
    <cellStyle name="Linked Cell 21 2 2 2 3 8 2 2" xfId="23472" xr:uid="{00000000-0005-0000-0000-0000B05B0000}"/>
    <cellStyle name="Linked Cell 21 2 2 2 3 8 3" xfId="23473" xr:uid="{00000000-0005-0000-0000-0000B15B0000}"/>
    <cellStyle name="Linked Cell 21 2 2 2 3 9" xfId="23474" xr:uid="{00000000-0005-0000-0000-0000B25B0000}"/>
    <cellStyle name="Linked Cell 21 2 2 2 3 9 2" xfId="23475" xr:uid="{00000000-0005-0000-0000-0000B35B0000}"/>
    <cellStyle name="Linked Cell 21 2 2 2 3 9 2 2" xfId="23476" xr:uid="{00000000-0005-0000-0000-0000B45B0000}"/>
    <cellStyle name="Linked Cell 21 2 2 2 3 9 3" xfId="23477" xr:uid="{00000000-0005-0000-0000-0000B55B0000}"/>
    <cellStyle name="Linked Cell 21 2 2 2 4" xfId="23478" xr:uid="{00000000-0005-0000-0000-0000B65B0000}"/>
    <cellStyle name="Linked Cell 21 2 2 2 4 2" xfId="23479" xr:uid="{00000000-0005-0000-0000-0000B75B0000}"/>
    <cellStyle name="Linked Cell 21 2 2 2 4 2 2" xfId="23480" xr:uid="{00000000-0005-0000-0000-0000B85B0000}"/>
    <cellStyle name="Linked Cell 21 2 2 2 4 3" xfId="23481" xr:uid="{00000000-0005-0000-0000-0000B95B0000}"/>
    <cellStyle name="Linked Cell 21 2 2 2 5" xfId="23482" xr:uid="{00000000-0005-0000-0000-0000BA5B0000}"/>
    <cellStyle name="Linked Cell 21 2 2 2 5 2" xfId="23483" xr:uid="{00000000-0005-0000-0000-0000BB5B0000}"/>
    <cellStyle name="Linked Cell 21 2 2 2 5 2 2" xfId="23484" xr:uid="{00000000-0005-0000-0000-0000BC5B0000}"/>
    <cellStyle name="Linked Cell 21 2 2 2 5 3" xfId="23485" xr:uid="{00000000-0005-0000-0000-0000BD5B0000}"/>
    <cellStyle name="Linked Cell 21 2 2 2 6" xfId="23486" xr:uid="{00000000-0005-0000-0000-0000BE5B0000}"/>
    <cellStyle name="Linked Cell 21 2 2 2 6 2" xfId="23487" xr:uid="{00000000-0005-0000-0000-0000BF5B0000}"/>
    <cellStyle name="Linked Cell 21 2 2 2 6 2 2" xfId="23488" xr:uid="{00000000-0005-0000-0000-0000C05B0000}"/>
    <cellStyle name="Linked Cell 21 2 2 2 6 3" xfId="23489" xr:uid="{00000000-0005-0000-0000-0000C15B0000}"/>
    <cellStyle name="Linked Cell 21 2 2 2 7" xfId="23490" xr:uid="{00000000-0005-0000-0000-0000C25B0000}"/>
    <cellStyle name="Linked Cell 21 2 2 2 7 2" xfId="23491" xr:uid="{00000000-0005-0000-0000-0000C35B0000}"/>
    <cellStyle name="Linked Cell 21 2 2 2 7 2 2" xfId="23492" xr:uid="{00000000-0005-0000-0000-0000C45B0000}"/>
    <cellStyle name="Linked Cell 21 2 2 2 7 3" xfId="23493" xr:uid="{00000000-0005-0000-0000-0000C55B0000}"/>
    <cellStyle name="Linked Cell 21 2 2 2 8" xfId="23494" xr:uid="{00000000-0005-0000-0000-0000C65B0000}"/>
    <cellStyle name="Linked Cell 21 2 2 2 8 2" xfId="23495" xr:uid="{00000000-0005-0000-0000-0000C75B0000}"/>
    <cellStyle name="Linked Cell 21 2 2 2 8 2 2" xfId="23496" xr:uid="{00000000-0005-0000-0000-0000C85B0000}"/>
    <cellStyle name="Linked Cell 21 2 2 2 8 3" xfId="23497" xr:uid="{00000000-0005-0000-0000-0000C95B0000}"/>
    <cellStyle name="Linked Cell 21 2 2 2 9" xfId="23498" xr:uid="{00000000-0005-0000-0000-0000CA5B0000}"/>
    <cellStyle name="Linked Cell 21 2 2 2 9 2" xfId="23499" xr:uid="{00000000-0005-0000-0000-0000CB5B0000}"/>
    <cellStyle name="Linked Cell 21 2 2 2 9 2 2" xfId="23500" xr:uid="{00000000-0005-0000-0000-0000CC5B0000}"/>
    <cellStyle name="Linked Cell 21 2 2 2 9 3" xfId="23501" xr:uid="{00000000-0005-0000-0000-0000CD5B0000}"/>
    <cellStyle name="Linked Cell 21 2 2 3" xfId="23502" xr:uid="{00000000-0005-0000-0000-0000CE5B0000}"/>
    <cellStyle name="Linked Cell 21 2 2 3 10" xfId="23503" xr:uid="{00000000-0005-0000-0000-0000CF5B0000}"/>
    <cellStyle name="Linked Cell 21 2 2 3 10 2" xfId="23504" xr:uid="{00000000-0005-0000-0000-0000D05B0000}"/>
    <cellStyle name="Linked Cell 21 2 2 3 10 2 2" xfId="23505" xr:uid="{00000000-0005-0000-0000-0000D15B0000}"/>
    <cellStyle name="Linked Cell 21 2 2 3 10 3" xfId="23506" xr:uid="{00000000-0005-0000-0000-0000D25B0000}"/>
    <cellStyle name="Linked Cell 21 2 2 3 11" xfId="23507" xr:uid="{00000000-0005-0000-0000-0000D35B0000}"/>
    <cellStyle name="Linked Cell 21 2 2 3 11 2" xfId="23508" xr:uid="{00000000-0005-0000-0000-0000D45B0000}"/>
    <cellStyle name="Linked Cell 21 2 2 3 12" xfId="23509" xr:uid="{00000000-0005-0000-0000-0000D55B0000}"/>
    <cellStyle name="Linked Cell 21 2 2 3 2" xfId="23510" xr:uid="{00000000-0005-0000-0000-0000D65B0000}"/>
    <cellStyle name="Linked Cell 21 2 2 3 2 10" xfId="23511" xr:uid="{00000000-0005-0000-0000-0000D75B0000}"/>
    <cellStyle name="Linked Cell 21 2 2 3 2 10 2" xfId="23512" xr:uid="{00000000-0005-0000-0000-0000D85B0000}"/>
    <cellStyle name="Linked Cell 21 2 2 3 2 11" xfId="23513" xr:uid="{00000000-0005-0000-0000-0000D95B0000}"/>
    <cellStyle name="Linked Cell 21 2 2 3 2 2" xfId="23514" xr:uid="{00000000-0005-0000-0000-0000DA5B0000}"/>
    <cellStyle name="Linked Cell 21 2 2 3 2 2 2" xfId="23515" xr:uid="{00000000-0005-0000-0000-0000DB5B0000}"/>
    <cellStyle name="Linked Cell 21 2 2 3 2 2 2 2" xfId="23516" xr:uid="{00000000-0005-0000-0000-0000DC5B0000}"/>
    <cellStyle name="Linked Cell 21 2 2 3 2 2 3" xfId="23517" xr:uid="{00000000-0005-0000-0000-0000DD5B0000}"/>
    <cellStyle name="Linked Cell 21 2 2 3 2 3" xfId="23518" xr:uid="{00000000-0005-0000-0000-0000DE5B0000}"/>
    <cellStyle name="Linked Cell 21 2 2 3 2 3 2" xfId="23519" xr:uid="{00000000-0005-0000-0000-0000DF5B0000}"/>
    <cellStyle name="Linked Cell 21 2 2 3 2 3 2 2" xfId="23520" xr:uid="{00000000-0005-0000-0000-0000E05B0000}"/>
    <cellStyle name="Linked Cell 21 2 2 3 2 3 3" xfId="23521" xr:uid="{00000000-0005-0000-0000-0000E15B0000}"/>
    <cellStyle name="Linked Cell 21 2 2 3 2 4" xfId="23522" xr:uid="{00000000-0005-0000-0000-0000E25B0000}"/>
    <cellStyle name="Linked Cell 21 2 2 3 2 4 2" xfId="23523" xr:uid="{00000000-0005-0000-0000-0000E35B0000}"/>
    <cellStyle name="Linked Cell 21 2 2 3 2 4 2 2" xfId="23524" xr:uid="{00000000-0005-0000-0000-0000E45B0000}"/>
    <cellStyle name="Linked Cell 21 2 2 3 2 4 3" xfId="23525" xr:uid="{00000000-0005-0000-0000-0000E55B0000}"/>
    <cellStyle name="Linked Cell 21 2 2 3 2 5" xfId="23526" xr:uid="{00000000-0005-0000-0000-0000E65B0000}"/>
    <cellStyle name="Linked Cell 21 2 2 3 2 5 2" xfId="23527" xr:uid="{00000000-0005-0000-0000-0000E75B0000}"/>
    <cellStyle name="Linked Cell 21 2 2 3 2 5 2 2" xfId="23528" xr:uid="{00000000-0005-0000-0000-0000E85B0000}"/>
    <cellStyle name="Linked Cell 21 2 2 3 2 5 3" xfId="23529" xr:uid="{00000000-0005-0000-0000-0000E95B0000}"/>
    <cellStyle name="Linked Cell 21 2 2 3 2 6" xfId="23530" xr:uid="{00000000-0005-0000-0000-0000EA5B0000}"/>
    <cellStyle name="Linked Cell 21 2 2 3 2 6 2" xfId="23531" xr:uid="{00000000-0005-0000-0000-0000EB5B0000}"/>
    <cellStyle name="Linked Cell 21 2 2 3 2 6 2 2" xfId="23532" xr:uid="{00000000-0005-0000-0000-0000EC5B0000}"/>
    <cellStyle name="Linked Cell 21 2 2 3 2 6 3" xfId="23533" xr:uid="{00000000-0005-0000-0000-0000ED5B0000}"/>
    <cellStyle name="Linked Cell 21 2 2 3 2 7" xfId="23534" xr:uid="{00000000-0005-0000-0000-0000EE5B0000}"/>
    <cellStyle name="Linked Cell 21 2 2 3 2 7 2" xfId="23535" xr:uid="{00000000-0005-0000-0000-0000EF5B0000}"/>
    <cellStyle name="Linked Cell 21 2 2 3 2 7 2 2" xfId="23536" xr:uid="{00000000-0005-0000-0000-0000F05B0000}"/>
    <cellStyle name="Linked Cell 21 2 2 3 2 7 3" xfId="23537" xr:uid="{00000000-0005-0000-0000-0000F15B0000}"/>
    <cellStyle name="Linked Cell 21 2 2 3 2 8" xfId="23538" xr:uid="{00000000-0005-0000-0000-0000F25B0000}"/>
    <cellStyle name="Linked Cell 21 2 2 3 2 8 2" xfId="23539" xr:uid="{00000000-0005-0000-0000-0000F35B0000}"/>
    <cellStyle name="Linked Cell 21 2 2 3 2 8 2 2" xfId="23540" xr:uid="{00000000-0005-0000-0000-0000F45B0000}"/>
    <cellStyle name="Linked Cell 21 2 2 3 2 8 3" xfId="23541" xr:uid="{00000000-0005-0000-0000-0000F55B0000}"/>
    <cellStyle name="Linked Cell 21 2 2 3 2 9" xfId="23542" xr:uid="{00000000-0005-0000-0000-0000F65B0000}"/>
    <cellStyle name="Linked Cell 21 2 2 3 2 9 2" xfId="23543" xr:uid="{00000000-0005-0000-0000-0000F75B0000}"/>
    <cellStyle name="Linked Cell 21 2 2 3 2 9 2 2" xfId="23544" xr:uid="{00000000-0005-0000-0000-0000F85B0000}"/>
    <cellStyle name="Linked Cell 21 2 2 3 2 9 3" xfId="23545" xr:uid="{00000000-0005-0000-0000-0000F95B0000}"/>
    <cellStyle name="Linked Cell 21 2 2 3 3" xfId="23546" xr:uid="{00000000-0005-0000-0000-0000FA5B0000}"/>
    <cellStyle name="Linked Cell 21 2 2 3 3 2" xfId="23547" xr:uid="{00000000-0005-0000-0000-0000FB5B0000}"/>
    <cellStyle name="Linked Cell 21 2 2 3 3 2 2" xfId="23548" xr:uid="{00000000-0005-0000-0000-0000FC5B0000}"/>
    <cellStyle name="Linked Cell 21 2 2 3 3 3" xfId="23549" xr:uid="{00000000-0005-0000-0000-0000FD5B0000}"/>
    <cellStyle name="Linked Cell 21 2 2 3 4" xfId="23550" xr:uid="{00000000-0005-0000-0000-0000FE5B0000}"/>
    <cellStyle name="Linked Cell 21 2 2 3 4 2" xfId="23551" xr:uid="{00000000-0005-0000-0000-0000FF5B0000}"/>
    <cellStyle name="Linked Cell 21 2 2 3 4 2 2" xfId="23552" xr:uid="{00000000-0005-0000-0000-0000005C0000}"/>
    <cellStyle name="Linked Cell 21 2 2 3 4 3" xfId="23553" xr:uid="{00000000-0005-0000-0000-0000015C0000}"/>
    <cellStyle name="Linked Cell 21 2 2 3 5" xfId="23554" xr:uid="{00000000-0005-0000-0000-0000025C0000}"/>
    <cellStyle name="Linked Cell 21 2 2 3 5 2" xfId="23555" xr:uid="{00000000-0005-0000-0000-0000035C0000}"/>
    <cellStyle name="Linked Cell 21 2 2 3 5 2 2" xfId="23556" xr:uid="{00000000-0005-0000-0000-0000045C0000}"/>
    <cellStyle name="Linked Cell 21 2 2 3 5 3" xfId="23557" xr:uid="{00000000-0005-0000-0000-0000055C0000}"/>
    <cellStyle name="Linked Cell 21 2 2 3 6" xfId="23558" xr:uid="{00000000-0005-0000-0000-0000065C0000}"/>
    <cellStyle name="Linked Cell 21 2 2 3 6 2" xfId="23559" xr:uid="{00000000-0005-0000-0000-0000075C0000}"/>
    <cellStyle name="Linked Cell 21 2 2 3 6 2 2" xfId="23560" xr:uid="{00000000-0005-0000-0000-0000085C0000}"/>
    <cellStyle name="Linked Cell 21 2 2 3 6 3" xfId="23561" xr:uid="{00000000-0005-0000-0000-0000095C0000}"/>
    <cellStyle name="Linked Cell 21 2 2 3 7" xfId="23562" xr:uid="{00000000-0005-0000-0000-00000A5C0000}"/>
    <cellStyle name="Linked Cell 21 2 2 3 7 2" xfId="23563" xr:uid="{00000000-0005-0000-0000-00000B5C0000}"/>
    <cellStyle name="Linked Cell 21 2 2 3 7 2 2" xfId="23564" xr:uid="{00000000-0005-0000-0000-00000C5C0000}"/>
    <cellStyle name="Linked Cell 21 2 2 3 7 3" xfId="23565" xr:uid="{00000000-0005-0000-0000-00000D5C0000}"/>
    <cellStyle name="Linked Cell 21 2 2 3 8" xfId="23566" xr:uid="{00000000-0005-0000-0000-00000E5C0000}"/>
    <cellStyle name="Linked Cell 21 2 2 3 8 2" xfId="23567" xr:uid="{00000000-0005-0000-0000-00000F5C0000}"/>
    <cellStyle name="Linked Cell 21 2 2 3 8 2 2" xfId="23568" xr:uid="{00000000-0005-0000-0000-0000105C0000}"/>
    <cellStyle name="Linked Cell 21 2 2 3 8 3" xfId="23569" xr:uid="{00000000-0005-0000-0000-0000115C0000}"/>
    <cellStyle name="Linked Cell 21 2 2 3 9" xfId="23570" xr:uid="{00000000-0005-0000-0000-0000125C0000}"/>
    <cellStyle name="Linked Cell 21 2 2 3 9 2" xfId="23571" xr:uid="{00000000-0005-0000-0000-0000135C0000}"/>
    <cellStyle name="Linked Cell 21 2 2 3 9 2 2" xfId="23572" xr:uid="{00000000-0005-0000-0000-0000145C0000}"/>
    <cellStyle name="Linked Cell 21 2 2 3 9 3" xfId="23573" xr:uid="{00000000-0005-0000-0000-0000155C0000}"/>
    <cellStyle name="Linked Cell 21 2 2 4" xfId="23574" xr:uid="{00000000-0005-0000-0000-0000165C0000}"/>
    <cellStyle name="Linked Cell 21 2 2 4 10" xfId="23575" xr:uid="{00000000-0005-0000-0000-0000175C0000}"/>
    <cellStyle name="Linked Cell 21 2 2 4 10 2" xfId="23576" xr:uid="{00000000-0005-0000-0000-0000185C0000}"/>
    <cellStyle name="Linked Cell 21 2 2 4 11" xfId="23577" xr:uid="{00000000-0005-0000-0000-0000195C0000}"/>
    <cellStyle name="Linked Cell 21 2 2 4 2" xfId="23578" xr:uid="{00000000-0005-0000-0000-00001A5C0000}"/>
    <cellStyle name="Linked Cell 21 2 2 4 2 2" xfId="23579" xr:uid="{00000000-0005-0000-0000-00001B5C0000}"/>
    <cellStyle name="Linked Cell 21 2 2 4 2 2 2" xfId="23580" xr:uid="{00000000-0005-0000-0000-00001C5C0000}"/>
    <cellStyle name="Linked Cell 21 2 2 4 2 3" xfId="23581" xr:uid="{00000000-0005-0000-0000-00001D5C0000}"/>
    <cellStyle name="Linked Cell 21 2 2 4 3" xfId="23582" xr:uid="{00000000-0005-0000-0000-00001E5C0000}"/>
    <cellStyle name="Linked Cell 21 2 2 4 3 2" xfId="23583" xr:uid="{00000000-0005-0000-0000-00001F5C0000}"/>
    <cellStyle name="Linked Cell 21 2 2 4 3 2 2" xfId="23584" xr:uid="{00000000-0005-0000-0000-0000205C0000}"/>
    <cellStyle name="Linked Cell 21 2 2 4 3 3" xfId="23585" xr:uid="{00000000-0005-0000-0000-0000215C0000}"/>
    <cellStyle name="Linked Cell 21 2 2 4 4" xfId="23586" xr:uid="{00000000-0005-0000-0000-0000225C0000}"/>
    <cellStyle name="Linked Cell 21 2 2 4 4 2" xfId="23587" xr:uid="{00000000-0005-0000-0000-0000235C0000}"/>
    <cellStyle name="Linked Cell 21 2 2 4 4 2 2" xfId="23588" xr:uid="{00000000-0005-0000-0000-0000245C0000}"/>
    <cellStyle name="Linked Cell 21 2 2 4 4 3" xfId="23589" xr:uid="{00000000-0005-0000-0000-0000255C0000}"/>
    <cellStyle name="Linked Cell 21 2 2 4 5" xfId="23590" xr:uid="{00000000-0005-0000-0000-0000265C0000}"/>
    <cellStyle name="Linked Cell 21 2 2 4 5 2" xfId="23591" xr:uid="{00000000-0005-0000-0000-0000275C0000}"/>
    <cellStyle name="Linked Cell 21 2 2 4 5 2 2" xfId="23592" xr:uid="{00000000-0005-0000-0000-0000285C0000}"/>
    <cellStyle name="Linked Cell 21 2 2 4 5 3" xfId="23593" xr:uid="{00000000-0005-0000-0000-0000295C0000}"/>
    <cellStyle name="Linked Cell 21 2 2 4 6" xfId="23594" xr:uid="{00000000-0005-0000-0000-00002A5C0000}"/>
    <cellStyle name="Linked Cell 21 2 2 4 6 2" xfId="23595" xr:uid="{00000000-0005-0000-0000-00002B5C0000}"/>
    <cellStyle name="Linked Cell 21 2 2 4 6 2 2" xfId="23596" xr:uid="{00000000-0005-0000-0000-00002C5C0000}"/>
    <cellStyle name="Linked Cell 21 2 2 4 6 3" xfId="23597" xr:uid="{00000000-0005-0000-0000-00002D5C0000}"/>
    <cellStyle name="Linked Cell 21 2 2 4 7" xfId="23598" xr:uid="{00000000-0005-0000-0000-00002E5C0000}"/>
    <cellStyle name="Linked Cell 21 2 2 4 7 2" xfId="23599" xr:uid="{00000000-0005-0000-0000-00002F5C0000}"/>
    <cellStyle name="Linked Cell 21 2 2 4 7 2 2" xfId="23600" xr:uid="{00000000-0005-0000-0000-0000305C0000}"/>
    <cellStyle name="Linked Cell 21 2 2 4 7 3" xfId="23601" xr:uid="{00000000-0005-0000-0000-0000315C0000}"/>
    <cellStyle name="Linked Cell 21 2 2 4 8" xfId="23602" xr:uid="{00000000-0005-0000-0000-0000325C0000}"/>
    <cellStyle name="Linked Cell 21 2 2 4 8 2" xfId="23603" xr:uid="{00000000-0005-0000-0000-0000335C0000}"/>
    <cellStyle name="Linked Cell 21 2 2 4 8 2 2" xfId="23604" xr:uid="{00000000-0005-0000-0000-0000345C0000}"/>
    <cellStyle name="Linked Cell 21 2 2 4 8 3" xfId="23605" xr:uid="{00000000-0005-0000-0000-0000355C0000}"/>
    <cellStyle name="Linked Cell 21 2 2 4 9" xfId="23606" xr:uid="{00000000-0005-0000-0000-0000365C0000}"/>
    <cellStyle name="Linked Cell 21 2 2 4 9 2" xfId="23607" xr:uid="{00000000-0005-0000-0000-0000375C0000}"/>
    <cellStyle name="Linked Cell 21 2 2 4 9 2 2" xfId="23608" xr:uid="{00000000-0005-0000-0000-0000385C0000}"/>
    <cellStyle name="Linked Cell 21 2 2 4 9 3" xfId="23609" xr:uid="{00000000-0005-0000-0000-0000395C0000}"/>
    <cellStyle name="Linked Cell 21 2 2 5" xfId="23610" xr:uid="{00000000-0005-0000-0000-00003A5C0000}"/>
    <cellStyle name="Linked Cell 21 2 2 5 2" xfId="23611" xr:uid="{00000000-0005-0000-0000-00003B5C0000}"/>
    <cellStyle name="Linked Cell 21 2 2 5 2 2" xfId="23612" xr:uid="{00000000-0005-0000-0000-00003C5C0000}"/>
    <cellStyle name="Linked Cell 21 2 2 5 3" xfId="23613" xr:uid="{00000000-0005-0000-0000-00003D5C0000}"/>
    <cellStyle name="Linked Cell 21 2 2 6" xfId="23614" xr:uid="{00000000-0005-0000-0000-00003E5C0000}"/>
    <cellStyle name="Linked Cell 21 2 2 6 2" xfId="23615" xr:uid="{00000000-0005-0000-0000-00003F5C0000}"/>
    <cellStyle name="Linked Cell 21 2 2 6 2 2" xfId="23616" xr:uid="{00000000-0005-0000-0000-0000405C0000}"/>
    <cellStyle name="Linked Cell 21 2 2 6 3" xfId="23617" xr:uid="{00000000-0005-0000-0000-0000415C0000}"/>
    <cellStyle name="Linked Cell 21 2 2 7" xfId="23618" xr:uid="{00000000-0005-0000-0000-0000425C0000}"/>
    <cellStyle name="Linked Cell 21 2 2 7 2" xfId="23619" xr:uid="{00000000-0005-0000-0000-0000435C0000}"/>
    <cellStyle name="Linked Cell 21 2 2 7 2 2" xfId="23620" xr:uid="{00000000-0005-0000-0000-0000445C0000}"/>
    <cellStyle name="Linked Cell 21 2 2 7 3" xfId="23621" xr:uid="{00000000-0005-0000-0000-0000455C0000}"/>
    <cellStyle name="Linked Cell 21 2 2 8" xfId="23622" xr:uid="{00000000-0005-0000-0000-0000465C0000}"/>
    <cellStyle name="Linked Cell 21 2 2 8 2" xfId="23623" xr:uid="{00000000-0005-0000-0000-0000475C0000}"/>
    <cellStyle name="Linked Cell 21 2 2 8 2 2" xfId="23624" xr:uid="{00000000-0005-0000-0000-0000485C0000}"/>
    <cellStyle name="Linked Cell 21 2 2 8 3" xfId="23625" xr:uid="{00000000-0005-0000-0000-0000495C0000}"/>
    <cellStyle name="Linked Cell 21 2 2 9" xfId="23626" xr:uid="{00000000-0005-0000-0000-00004A5C0000}"/>
    <cellStyle name="Linked Cell 21 2 2 9 2" xfId="23627" xr:uid="{00000000-0005-0000-0000-00004B5C0000}"/>
    <cellStyle name="Linked Cell 21 2 2 9 2 2" xfId="23628" xr:uid="{00000000-0005-0000-0000-00004C5C0000}"/>
    <cellStyle name="Linked Cell 21 2 2 9 3" xfId="23629" xr:uid="{00000000-0005-0000-0000-00004D5C0000}"/>
    <cellStyle name="Linked Cell 21 2 3" xfId="23630" xr:uid="{00000000-0005-0000-0000-00004E5C0000}"/>
    <cellStyle name="Linked Cell 21 2 3 10" xfId="23631" xr:uid="{00000000-0005-0000-0000-00004F5C0000}"/>
    <cellStyle name="Linked Cell 21 2 3 10 2" xfId="23632" xr:uid="{00000000-0005-0000-0000-0000505C0000}"/>
    <cellStyle name="Linked Cell 21 2 3 10 2 2" xfId="23633" xr:uid="{00000000-0005-0000-0000-0000515C0000}"/>
    <cellStyle name="Linked Cell 21 2 3 10 3" xfId="23634" xr:uid="{00000000-0005-0000-0000-0000525C0000}"/>
    <cellStyle name="Linked Cell 21 2 3 11" xfId="23635" xr:uid="{00000000-0005-0000-0000-0000535C0000}"/>
    <cellStyle name="Linked Cell 21 2 3 11 2" xfId="23636" xr:uid="{00000000-0005-0000-0000-0000545C0000}"/>
    <cellStyle name="Linked Cell 21 2 3 11 2 2" xfId="23637" xr:uid="{00000000-0005-0000-0000-0000555C0000}"/>
    <cellStyle name="Linked Cell 21 2 3 11 3" xfId="23638" xr:uid="{00000000-0005-0000-0000-0000565C0000}"/>
    <cellStyle name="Linked Cell 21 2 3 12" xfId="23639" xr:uid="{00000000-0005-0000-0000-0000575C0000}"/>
    <cellStyle name="Linked Cell 21 2 3 12 2" xfId="23640" xr:uid="{00000000-0005-0000-0000-0000585C0000}"/>
    <cellStyle name="Linked Cell 21 2 3 13" xfId="23641" xr:uid="{00000000-0005-0000-0000-0000595C0000}"/>
    <cellStyle name="Linked Cell 21 2 3 2" xfId="23642" xr:uid="{00000000-0005-0000-0000-00005A5C0000}"/>
    <cellStyle name="Linked Cell 21 2 3 2 10" xfId="23643" xr:uid="{00000000-0005-0000-0000-00005B5C0000}"/>
    <cellStyle name="Linked Cell 21 2 3 2 10 2" xfId="23644" xr:uid="{00000000-0005-0000-0000-00005C5C0000}"/>
    <cellStyle name="Linked Cell 21 2 3 2 10 2 2" xfId="23645" xr:uid="{00000000-0005-0000-0000-00005D5C0000}"/>
    <cellStyle name="Linked Cell 21 2 3 2 10 3" xfId="23646" xr:uid="{00000000-0005-0000-0000-00005E5C0000}"/>
    <cellStyle name="Linked Cell 21 2 3 2 11" xfId="23647" xr:uid="{00000000-0005-0000-0000-00005F5C0000}"/>
    <cellStyle name="Linked Cell 21 2 3 2 11 2" xfId="23648" xr:uid="{00000000-0005-0000-0000-0000605C0000}"/>
    <cellStyle name="Linked Cell 21 2 3 2 12" xfId="23649" xr:uid="{00000000-0005-0000-0000-0000615C0000}"/>
    <cellStyle name="Linked Cell 21 2 3 2 2" xfId="23650" xr:uid="{00000000-0005-0000-0000-0000625C0000}"/>
    <cellStyle name="Linked Cell 21 2 3 2 2 2" xfId="23651" xr:uid="{00000000-0005-0000-0000-0000635C0000}"/>
    <cellStyle name="Linked Cell 21 2 3 2 2 2 2" xfId="23652" xr:uid="{00000000-0005-0000-0000-0000645C0000}"/>
    <cellStyle name="Linked Cell 21 2 3 2 2 3" xfId="23653" xr:uid="{00000000-0005-0000-0000-0000655C0000}"/>
    <cellStyle name="Linked Cell 21 2 3 2 3" xfId="23654" xr:uid="{00000000-0005-0000-0000-0000665C0000}"/>
    <cellStyle name="Linked Cell 21 2 3 2 3 2" xfId="23655" xr:uid="{00000000-0005-0000-0000-0000675C0000}"/>
    <cellStyle name="Linked Cell 21 2 3 2 3 2 2" xfId="23656" xr:uid="{00000000-0005-0000-0000-0000685C0000}"/>
    <cellStyle name="Linked Cell 21 2 3 2 3 3" xfId="23657" xr:uid="{00000000-0005-0000-0000-0000695C0000}"/>
    <cellStyle name="Linked Cell 21 2 3 2 4" xfId="23658" xr:uid="{00000000-0005-0000-0000-00006A5C0000}"/>
    <cellStyle name="Linked Cell 21 2 3 2 4 2" xfId="23659" xr:uid="{00000000-0005-0000-0000-00006B5C0000}"/>
    <cellStyle name="Linked Cell 21 2 3 2 4 2 2" xfId="23660" xr:uid="{00000000-0005-0000-0000-00006C5C0000}"/>
    <cellStyle name="Linked Cell 21 2 3 2 4 3" xfId="23661" xr:uid="{00000000-0005-0000-0000-00006D5C0000}"/>
    <cellStyle name="Linked Cell 21 2 3 2 5" xfId="23662" xr:uid="{00000000-0005-0000-0000-00006E5C0000}"/>
    <cellStyle name="Linked Cell 21 2 3 2 5 2" xfId="23663" xr:uid="{00000000-0005-0000-0000-00006F5C0000}"/>
    <cellStyle name="Linked Cell 21 2 3 2 5 2 2" xfId="23664" xr:uid="{00000000-0005-0000-0000-0000705C0000}"/>
    <cellStyle name="Linked Cell 21 2 3 2 5 3" xfId="23665" xr:uid="{00000000-0005-0000-0000-0000715C0000}"/>
    <cellStyle name="Linked Cell 21 2 3 2 6" xfId="23666" xr:uid="{00000000-0005-0000-0000-0000725C0000}"/>
    <cellStyle name="Linked Cell 21 2 3 2 6 2" xfId="23667" xr:uid="{00000000-0005-0000-0000-0000735C0000}"/>
    <cellStyle name="Linked Cell 21 2 3 2 6 2 2" xfId="23668" xr:uid="{00000000-0005-0000-0000-0000745C0000}"/>
    <cellStyle name="Linked Cell 21 2 3 2 6 3" xfId="23669" xr:uid="{00000000-0005-0000-0000-0000755C0000}"/>
    <cellStyle name="Linked Cell 21 2 3 2 7" xfId="23670" xr:uid="{00000000-0005-0000-0000-0000765C0000}"/>
    <cellStyle name="Linked Cell 21 2 3 2 7 2" xfId="23671" xr:uid="{00000000-0005-0000-0000-0000775C0000}"/>
    <cellStyle name="Linked Cell 21 2 3 2 7 2 2" xfId="23672" xr:uid="{00000000-0005-0000-0000-0000785C0000}"/>
    <cellStyle name="Linked Cell 21 2 3 2 7 3" xfId="23673" xr:uid="{00000000-0005-0000-0000-0000795C0000}"/>
    <cellStyle name="Linked Cell 21 2 3 2 8" xfId="23674" xr:uid="{00000000-0005-0000-0000-00007A5C0000}"/>
    <cellStyle name="Linked Cell 21 2 3 2 8 2" xfId="23675" xr:uid="{00000000-0005-0000-0000-00007B5C0000}"/>
    <cellStyle name="Linked Cell 21 2 3 2 8 2 2" xfId="23676" xr:uid="{00000000-0005-0000-0000-00007C5C0000}"/>
    <cellStyle name="Linked Cell 21 2 3 2 8 3" xfId="23677" xr:uid="{00000000-0005-0000-0000-00007D5C0000}"/>
    <cellStyle name="Linked Cell 21 2 3 2 9" xfId="23678" xr:uid="{00000000-0005-0000-0000-00007E5C0000}"/>
    <cellStyle name="Linked Cell 21 2 3 2 9 2" xfId="23679" xr:uid="{00000000-0005-0000-0000-00007F5C0000}"/>
    <cellStyle name="Linked Cell 21 2 3 2 9 2 2" xfId="23680" xr:uid="{00000000-0005-0000-0000-0000805C0000}"/>
    <cellStyle name="Linked Cell 21 2 3 2 9 3" xfId="23681" xr:uid="{00000000-0005-0000-0000-0000815C0000}"/>
    <cellStyle name="Linked Cell 21 2 3 3" xfId="23682" xr:uid="{00000000-0005-0000-0000-0000825C0000}"/>
    <cellStyle name="Linked Cell 21 2 3 3 10" xfId="23683" xr:uid="{00000000-0005-0000-0000-0000835C0000}"/>
    <cellStyle name="Linked Cell 21 2 3 3 10 2" xfId="23684" xr:uid="{00000000-0005-0000-0000-0000845C0000}"/>
    <cellStyle name="Linked Cell 21 2 3 3 11" xfId="23685" xr:uid="{00000000-0005-0000-0000-0000855C0000}"/>
    <cellStyle name="Linked Cell 21 2 3 3 2" xfId="23686" xr:uid="{00000000-0005-0000-0000-0000865C0000}"/>
    <cellStyle name="Linked Cell 21 2 3 3 2 2" xfId="23687" xr:uid="{00000000-0005-0000-0000-0000875C0000}"/>
    <cellStyle name="Linked Cell 21 2 3 3 2 2 2" xfId="23688" xr:uid="{00000000-0005-0000-0000-0000885C0000}"/>
    <cellStyle name="Linked Cell 21 2 3 3 2 3" xfId="23689" xr:uid="{00000000-0005-0000-0000-0000895C0000}"/>
    <cellStyle name="Linked Cell 21 2 3 3 3" xfId="23690" xr:uid="{00000000-0005-0000-0000-00008A5C0000}"/>
    <cellStyle name="Linked Cell 21 2 3 3 3 2" xfId="23691" xr:uid="{00000000-0005-0000-0000-00008B5C0000}"/>
    <cellStyle name="Linked Cell 21 2 3 3 3 2 2" xfId="23692" xr:uid="{00000000-0005-0000-0000-00008C5C0000}"/>
    <cellStyle name="Linked Cell 21 2 3 3 3 3" xfId="23693" xr:uid="{00000000-0005-0000-0000-00008D5C0000}"/>
    <cellStyle name="Linked Cell 21 2 3 3 4" xfId="23694" xr:uid="{00000000-0005-0000-0000-00008E5C0000}"/>
    <cellStyle name="Linked Cell 21 2 3 3 4 2" xfId="23695" xr:uid="{00000000-0005-0000-0000-00008F5C0000}"/>
    <cellStyle name="Linked Cell 21 2 3 3 4 2 2" xfId="23696" xr:uid="{00000000-0005-0000-0000-0000905C0000}"/>
    <cellStyle name="Linked Cell 21 2 3 3 4 3" xfId="23697" xr:uid="{00000000-0005-0000-0000-0000915C0000}"/>
    <cellStyle name="Linked Cell 21 2 3 3 5" xfId="23698" xr:uid="{00000000-0005-0000-0000-0000925C0000}"/>
    <cellStyle name="Linked Cell 21 2 3 3 5 2" xfId="23699" xr:uid="{00000000-0005-0000-0000-0000935C0000}"/>
    <cellStyle name="Linked Cell 21 2 3 3 5 2 2" xfId="23700" xr:uid="{00000000-0005-0000-0000-0000945C0000}"/>
    <cellStyle name="Linked Cell 21 2 3 3 5 3" xfId="23701" xr:uid="{00000000-0005-0000-0000-0000955C0000}"/>
    <cellStyle name="Linked Cell 21 2 3 3 6" xfId="23702" xr:uid="{00000000-0005-0000-0000-0000965C0000}"/>
    <cellStyle name="Linked Cell 21 2 3 3 6 2" xfId="23703" xr:uid="{00000000-0005-0000-0000-0000975C0000}"/>
    <cellStyle name="Linked Cell 21 2 3 3 6 2 2" xfId="23704" xr:uid="{00000000-0005-0000-0000-0000985C0000}"/>
    <cellStyle name="Linked Cell 21 2 3 3 6 3" xfId="23705" xr:uid="{00000000-0005-0000-0000-0000995C0000}"/>
    <cellStyle name="Linked Cell 21 2 3 3 7" xfId="23706" xr:uid="{00000000-0005-0000-0000-00009A5C0000}"/>
    <cellStyle name="Linked Cell 21 2 3 3 7 2" xfId="23707" xr:uid="{00000000-0005-0000-0000-00009B5C0000}"/>
    <cellStyle name="Linked Cell 21 2 3 3 7 2 2" xfId="23708" xr:uid="{00000000-0005-0000-0000-00009C5C0000}"/>
    <cellStyle name="Linked Cell 21 2 3 3 7 3" xfId="23709" xr:uid="{00000000-0005-0000-0000-00009D5C0000}"/>
    <cellStyle name="Linked Cell 21 2 3 3 8" xfId="23710" xr:uid="{00000000-0005-0000-0000-00009E5C0000}"/>
    <cellStyle name="Linked Cell 21 2 3 3 8 2" xfId="23711" xr:uid="{00000000-0005-0000-0000-00009F5C0000}"/>
    <cellStyle name="Linked Cell 21 2 3 3 8 2 2" xfId="23712" xr:uid="{00000000-0005-0000-0000-0000A05C0000}"/>
    <cellStyle name="Linked Cell 21 2 3 3 8 3" xfId="23713" xr:uid="{00000000-0005-0000-0000-0000A15C0000}"/>
    <cellStyle name="Linked Cell 21 2 3 3 9" xfId="23714" xr:uid="{00000000-0005-0000-0000-0000A25C0000}"/>
    <cellStyle name="Linked Cell 21 2 3 3 9 2" xfId="23715" xr:uid="{00000000-0005-0000-0000-0000A35C0000}"/>
    <cellStyle name="Linked Cell 21 2 3 3 9 2 2" xfId="23716" xr:uid="{00000000-0005-0000-0000-0000A45C0000}"/>
    <cellStyle name="Linked Cell 21 2 3 3 9 3" xfId="23717" xr:uid="{00000000-0005-0000-0000-0000A55C0000}"/>
    <cellStyle name="Linked Cell 21 2 3 4" xfId="23718" xr:uid="{00000000-0005-0000-0000-0000A65C0000}"/>
    <cellStyle name="Linked Cell 21 2 3 4 2" xfId="23719" xr:uid="{00000000-0005-0000-0000-0000A75C0000}"/>
    <cellStyle name="Linked Cell 21 2 3 4 2 2" xfId="23720" xr:uid="{00000000-0005-0000-0000-0000A85C0000}"/>
    <cellStyle name="Linked Cell 21 2 3 4 3" xfId="23721" xr:uid="{00000000-0005-0000-0000-0000A95C0000}"/>
    <cellStyle name="Linked Cell 21 2 3 5" xfId="23722" xr:uid="{00000000-0005-0000-0000-0000AA5C0000}"/>
    <cellStyle name="Linked Cell 21 2 3 5 2" xfId="23723" xr:uid="{00000000-0005-0000-0000-0000AB5C0000}"/>
    <cellStyle name="Linked Cell 21 2 3 5 2 2" xfId="23724" xr:uid="{00000000-0005-0000-0000-0000AC5C0000}"/>
    <cellStyle name="Linked Cell 21 2 3 5 3" xfId="23725" xr:uid="{00000000-0005-0000-0000-0000AD5C0000}"/>
    <cellStyle name="Linked Cell 21 2 3 6" xfId="23726" xr:uid="{00000000-0005-0000-0000-0000AE5C0000}"/>
    <cellStyle name="Linked Cell 21 2 3 6 2" xfId="23727" xr:uid="{00000000-0005-0000-0000-0000AF5C0000}"/>
    <cellStyle name="Linked Cell 21 2 3 6 2 2" xfId="23728" xr:uid="{00000000-0005-0000-0000-0000B05C0000}"/>
    <cellStyle name="Linked Cell 21 2 3 6 3" xfId="23729" xr:uid="{00000000-0005-0000-0000-0000B15C0000}"/>
    <cellStyle name="Linked Cell 21 2 3 7" xfId="23730" xr:uid="{00000000-0005-0000-0000-0000B25C0000}"/>
    <cellStyle name="Linked Cell 21 2 3 7 2" xfId="23731" xr:uid="{00000000-0005-0000-0000-0000B35C0000}"/>
    <cellStyle name="Linked Cell 21 2 3 7 2 2" xfId="23732" xr:uid="{00000000-0005-0000-0000-0000B45C0000}"/>
    <cellStyle name="Linked Cell 21 2 3 7 3" xfId="23733" xr:uid="{00000000-0005-0000-0000-0000B55C0000}"/>
    <cellStyle name="Linked Cell 21 2 3 8" xfId="23734" xr:uid="{00000000-0005-0000-0000-0000B65C0000}"/>
    <cellStyle name="Linked Cell 21 2 3 8 2" xfId="23735" xr:uid="{00000000-0005-0000-0000-0000B75C0000}"/>
    <cellStyle name="Linked Cell 21 2 3 8 2 2" xfId="23736" xr:uid="{00000000-0005-0000-0000-0000B85C0000}"/>
    <cellStyle name="Linked Cell 21 2 3 8 3" xfId="23737" xr:uid="{00000000-0005-0000-0000-0000B95C0000}"/>
    <cellStyle name="Linked Cell 21 2 3 9" xfId="23738" xr:uid="{00000000-0005-0000-0000-0000BA5C0000}"/>
    <cellStyle name="Linked Cell 21 2 3 9 2" xfId="23739" xr:uid="{00000000-0005-0000-0000-0000BB5C0000}"/>
    <cellStyle name="Linked Cell 21 2 3 9 2 2" xfId="23740" xr:uid="{00000000-0005-0000-0000-0000BC5C0000}"/>
    <cellStyle name="Linked Cell 21 2 3 9 3" xfId="23741" xr:uid="{00000000-0005-0000-0000-0000BD5C0000}"/>
    <cellStyle name="Linked Cell 21 2 4" xfId="23742" xr:uid="{00000000-0005-0000-0000-0000BE5C0000}"/>
    <cellStyle name="Linked Cell 21 2 4 10" xfId="23743" xr:uid="{00000000-0005-0000-0000-0000BF5C0000}"/>
    <cellStyle name="Linked Cell 21 2 4 10 2" xfId="23744" xr:uid="{00000000-0005-0000-0000-0000C05C0000}"/>
    <cellStyle name="Linked Cell 21 2 4 10 2 2" xfId="23745" xr:uid="{00000000-0005-0000-0000-0000C15C0000}"/>
    <cellStyle name="Linked Cell 21 2 4 10 3" xfId="23746" xr:uid="{00000000-0005-0000-0000-0000C25C0000}"/>
    <cellStyle name="Linked Cell 21 2 4 11" xfId="23747" xr:uid="{00000000-0005-0000-0000-0000C35C0000}"/>
    <cellStyle name="Linked Cell 21 2 4 11 2" xfId="23748" xr:uid="{00000000-0005-0000-0000-0000C45C0000}"/>
    <cellStyle name="Linked Cell 21 2 4 12" xfId="23749" xr:uid="{00000000-0005-0000-0000-0000C55C0000}"/>
    <cellStyle name="Linked Cell 21 2 4 2" xfId="23750" xr:uid="{00000000-0005-0000-0000-0000C65C0000}"/>
    <cellStyle name="Linked Cell 21 2 4 2 10" xfId="23751" xr:uid="{00000000-0005-0000-0000-0000C75C0000}"/>
    <cellStyle name="Linked Cell 21 2 4 2 10 2" xfId="23752" xr:uid="{00000000-0005-0000-0000-0000C85C0000}"/>
    <cellStyle name="Linked Cell 21 2 4 2 11" xfId="23753" xr:uid="{00000000-0005-0000-0000-0000C95C0000}"/>
    <cellStyle name="Linked Cell 21 2 4 2 2" xfId="23754" xr:uid="{00000000-0005-0000-0000-0000CA5C0000}"/>
    <cellStyle name="Linked Cell 21 2 4 2 2 2" xfId="23755" xr:uid="{00000000-0005-0000-0000-0000CB5C0000}"/>
    <cellStyle name="Linked Cell 21 2 4 2 2 2 2" xfId="23756" xr:uid="{00000000-0005-0000-0000-0000CC5C0000}"/>
    <cellStyle name="Linked Cell 21 2 4 2 2 3" xfId="23757" xr:uid="{00000000-0005-0000-0000-0000CD5C0000}"/>
    <cellStyle name="Linked Cell 21 2 4 2 3" xfId="23758" xr:uid="{00000000-0005-0000-0000-0000CE5C0000}"/>
    <cellStyle name="Linked Cell 21 2 4 2 3 2" xfId="23759" xr:uid="{00000000-0005-0000-0000-0000CF5C0000}"/>
    <cellStyle name="Linked Cell 21 2 4 2 3 2 2" xfId="23760" xr:uid="{00000000-0005-0000-0000-0000D05C0000}"/>
    <cellStyle name="Linked Cell 21 2 4 2 3 3" xfId="23761" xr:uid="{00000000-0005-0000-0000-0000D15C0000}"/>
    <cellStyle name="Linked Cell 21 2 4 2 4" xfId="23762" xr:uid="{00000000-0005-0000-0000-0000D25C0000}"/>
    <cellStyle name="Linked Cell 21 2 4 2 4 2" xfId="23763" xr:uid="{00000000-0005-0000-0000-0000D35C0000}"/>
    <cellStyle name="Linked Cell 21 2 4 2 4 2 2" xfId="23764" xr:uid="{00000000-0005-0000-0000-0000D45C0000}"/>
    <cellStyle name="Linked Cell 21 2 4 2 4 3" xfId="23765" xr:uid="{00000000-0005-0000-0000-0000D55C0000}"/>
    <cellStyle name="Linked Cell 21 2 4 2 5" xfId="23766" xr:uid="{00000000-0005-0000-0000-0000D65C0000}"/>
    <cellStyle name="Linked Cell 21 2 4 2 5 2" xfId="23767" xr:uid="{00000000-0005-0000-0000-0000D75C0000}"/>
    <cellStyle name="Linked Cell 21 2 4 2 5 2 2" xfId="23768" xr:uid="{00000000-0005-0000-0000-0000D85C0000}"/>
    <cellStyle name="Linked Cell 21 2 4 2 5 3" xfId="23769" xr:uid="{00000000-0005-0000-0000-0000D95C0000}"/>
    <cellStyle name="Linked Cell 21 2 4 2 6" xfId="23770" xr:uid="{00000000-0005-0000-0000-0000DA5C0000}"/>
    <cellStyle name="Linked Cell 21 2 4 2 6 2" xfId="23771" xr:uid="{00000000-0005-0000-0000-0000DB5C0000}"/>
    <cellStyle name="Linked Cell 21 2 4 2 6 2 2" xfId="23772" xr:uid="{00000000-0005-0000-0000-0000DC5C0000}"/>
    <cellStyle name="Linked Cell 21 2 4 2 6 3" xfId="23773" xr:uid="{00000000-0005-0000-0000-0000DD5C0000}"/>
    <cellStyle name="Linked Cell 21 2 4 2 7" xfId="23774" xr:uid="{00000000-0005-0000-0000-0000DE5C0000}"/>
    <cellStyle name="Linked Cell 21 2 4 2 7 2" xfId="23775" xr:uid="{00000000-0005-0000-0000-0000DF5C0000}"/>
    <cellStyle name="Linked Cell 21 2 4 2 7 2 2" xfId="23776" xr:uid="{00000000-0005-0000-0000-0000E05C0000}"/>
    <cellStyle name="Linked Cell 21 2 4 2 7 3" xfId="23777" xr:uid="{00000000-0005-0000-0000-0000E15C0000}"/>
    <cellStyle name="Linked Cell 21 2 4 2 8" xfId="23778" xr:uid="{00000000-0005-0000-0000-0000E25C0000}"/>
    <cellStyle name="Linked Cell 21 2 4 2 8 2" xfId="23779" xr:uid="{00000000-0005-0000-0000-0000E35C0000}"/>
    <cellStyle name="Linked Cell 21 2 4 2 8 2 2" xfId="23780" xr:uid="{00000000-0005-0000-0000-0000E45C0000}"/>
    <cellStyle name="Linked Cell 21 2 4 2 8 3" xfId="23781" xr:uid="{00000000-0005-0000-0000-0000E55C0000}"/>
    <cellStyle name="Linked Cell 21 2 4 2 9" xfId="23782" xr:uid="{00000000-0005-0000-0000-0000E65C0000}"/>
    <cellStyle name="Linked Cell 21 2 4 2 9 2" xfId="23783" xr:uid="{00000000-0005-0000-0000-0000E75C0000}"/>
    <cellStyle name="Linked Cell 21 2 4 2 9 2 2" xfId="23784" xr:uid="{00000000-0005-0000-0000-0000E85C0000}"/>
    <cellStyle name="Linked Cell 21 2 4 2 9 3" xfId="23785" xr:uid="{00000000-0005-0000-0000-0000E95C0000}"/>
    <cellStyle name="Linked Cell 21 2 4 3" xfId="23786" xr:uid="{00000000-0005-0000-0000-0000EA5C0000}"/>
    <cellStyle name="Linked Cell 21 2 4 3 2" xfId="23787" xr:uid="{00000000-0005-0000-0000-0000EB5C0000}"/>
    <cellStyle name="Linked Cell 21 2 4 3 2 2" xfId="23788" xr:uid="{00000000-0005-0000-0000-0000EC5C0000}"/>
    <cellStyle name="Linked Cell 21 2 4 3 3" xfId="23789" xr:uid="{00000000-0005-0000-0000-0000ED5C0000}"/>
    <cellStyle name="Linked Cell 21 2 4 4" xfId="23790" xr:uid="{00000000-0005-0000-0000-0000EE5C0000}"/>
    <cellStyle name="Linked Cell 21 2 4 4 2" xfId="23791" xr:uid="{00000000-0005-0000-0000-0000EF5C0000}"/>
    <cellStyle name="Linked Cell 21 2 4 4 2 2" xfId="23792" xr:uid="{00000000-0005-0000-0000-0000F05C0000}"/>
    <cellStyle name="Linked Cell 21 2 4 4 3" xfId="23793" xr:uid="{00000000-0005-0000-0000-0000F15C0000}"/>
    <cellStyle name="Linked Cell 21 2 4 5" xfId="23794" xr:uid="{00000000-0005-0000-0000-0000F25C0000}"/>
    <cellStyle name="Linked Cell 21 2 4 5 2" xfId="23795" xr:uid="{00000000-0005-0000-0000-0000F35C0000}"/>
    <cellStyle name="Linked Cell 21 2 4 5 2 2" xfId="23796" xr:uid="{00000000-0005-0000-0000-0000F45C0000}"/>
    <cellStyle name="Linked Cell 21 2 4 5 3" xfId="23797" xr:uid="{00000000-0005-0000-0000-0000F55C0000}"/>
    <cellStyle name="Linked Cell 21 2 4 6" xfId="23798" xr:uid="{00000000-0005-0000-0000-0000F65C0000}"/>
    <cellStyle name="Linked Cell 21 2 4 6 2" xfId="23799" xr:uid="{00000000-0005-0000-0000-0000F75C0000}"/>
    <cellStyle name="Linked Cell 21 2 4 6 2 2" xfId="23800" xr:uid="{00000000-0005-0000-0000-0000F85C0000}"/>
    <cellStyle name="Linked Cell 21 2 4 6 3" xfId="23801" xr:uid="{00000000-0005-0000-0000-0000F95C0000}"/>
    <cellStyle name="Linked Cell 21 2 4 7" xfId="23802" xr:uid="{00000000-0005-0000-0000-0000FA5C0000}"/>
    <cellStyle name="Linked Cell 21 2 4 7 2" xfId="23803" xr:uid="{00000000-0005-0000-0000-0000FB5C0000}"/>
    <cellStyle name="Linked Cell 21 2 4 7 2 2" xfId="23804" xr:uid="{00000000-0005-0000-0000-0000FC5C0000}"/>
    <cellStyle name="Linked Cell 21 2 4 7 3" xfId="23805" xr:uid="{00000000-0005-0000-0000-0000FD5C0000}"/>
    <cellStyle name="Linked Cell 21 2 4 8" xfId="23806" xr:uid="{00000000-0005-0000-0000-0000FE5C0000}"/>
    <cellStyle name="Linked Cell 21 2 4 8 2" xfId="23807" xr:uid="{00000000-0005-0000-0000-0000FF5C0000}"/>
    <cellStyle name="Linked Cell 21 2 4 8 2 2" xfId="23808" xr:uid="{00000000-0005-0000-0000-0000005D0000}"/>
    <cellStyle name="Linked Cell 21 2 4 8 3" xfId="23809" xr:uid="{00000000-0005-0000-0000-0000015D0000}"/>
    <cellStyle name="Linked Cell 21 2 4 9" xfId="23810" xr:uid="{00000000-0005-0000-0000-0000025D0000}"/>
    <cellStyle name="Linked Cell 21 2 4 9 2" xfId="23811" xr:uid="{00000000-0005-0000-0000-0000035D0000}"/>
    <cellStyle name="Linked Cell 21 2 4 9 2 2" xfId="23812" xr:uid="{00000000-0005-0000-0000-0000045D0000}"/>
    <cellStyle name="Linked Cell 21 2 4 9 3" xfId="23813" xr:uid="{00000000-0005-0000-0000-0000055D0000}"/>
    <cellStyle name="Linked Cell 21 2 5" xfId="23814" xr:uid="{00000000-0005-0000-0000-0000065D0000}"/>
    <cellStyle name="Linked Cell 21 2 5 10" xfId="23815" xr:uid="{00000000-0005-0000-0000-0000075D0000}"/>
    <cellStyle name="Linked Cell 21 2 5 10 2" xfId="23816" xr:uid="{00000000-0005-0000-0000-0000085D0000}"/>
    <cellStyle name="Linked Cell 21 2 5 11" xfId="23817" xr:uid="{00000000-0005-0000-0000-0000095D0000}"/>
    <cellStyle name="Linked Cell 21 2 5 2" xfId="23818" xr:uid="{00000000-0005-0000-0000-00000A5D0000}"/>
    <cellStyle name="Linked Cell 21 2 5 2 2" xfId="23819" xr:uid="{00000000-0005-0000-0000-00000B5D0000}"/>
    <cellStyle name="Linked Cell 21 2 5 2 2 2" xfId="23820" xr:uid="{00000000-0005-0000-0000-00000C5D0000}"/>
    <cellStyle name="Linked Cell 21 2 5 2 3" xfId="23821" xr:uid="{00000000-0005-0000-0000-00000D5D0000}"/>
    <cellStyle name="Linked Cell 21 2 5 3" xfId="23822" xr:uid="{00000000-0005-0000-0000-00000E5D0000}"/>
    <cellStyle name="Linked Cell 21 2 5 3 2" xfId="23823" xr:uid="{00000000-0005-0000-0000-00000F5D0000}"/>
    <cellStyle name="Linked Cell 21 2 5 3 2 2" xfId="23824" xr:uid="{00000000-0005-0000-0000-0000105D0000}"/>
    <cellStyle name="Linked Cell 21 2 5 3 3" xfId="23825" xr:uid="{00000000-0005-0000-0000-0000115D0000}"/>
    <cellStyle name="Linked Cell 21 2 5 4" xfId="23826" xr:uid="{00000000-0005-0000-0000-0000125D0000}"/>
    <cellStyle name="Linked Cell 21 2 5 4 2" xfId="23827" xr:uid="{00000000-0005-0000-0000-0000135D0000}"/>
    <cellStyle name="Linked Cell 21 2 5 4 2 2" xfId="23828" xr:uid="{00000000-0005-0000-0000-0000145D0000}"/>
    <cellStyle name="Linked Cell 21 2 5 4 3" xfId="23829" xr:uid="{00000000-0005-0000-0000-0000155D0000}"/>
    <cellStyle name="Linked Cell 21 2 5 5" xfId="23830" xr:uid="{00000000-0005-0000-0000-0000165D0000}"/>
    <cellStyle name="Linked Cell 21 2 5 5 2" xfId="23831" xr:uid="{00000000-0005-0000-0000-0000175D0000}"/>
    <cellStyle name="Linked Cell 21 2 5 5 2 2" xfId="23832" xr:uid="{00000000-0005-0000-0000-0000185D0000}"/>
    <cellStyle name="Linked Cell 21 2 5 5 3" xfId="23833" xr:uid="{00000000-0005-0000-0000-0000195D0000}"/>
    <cellStyle name="Linked Cell 21 2 5 6" xfId="23834" xr:uid="{00000000-0005-0000-0000-00001A5D0000}"/>
    <cellStyle name="Linked Cell 21 2 5 6 2" xfId="23835" xr:uid="{00000000-0005-0000-0000-00001B5D0000}"/>
    <cellStyle name="Linked Cell 21 2 5 6 2 2" xfId="23836" xr:uid="{00000000-0005-0000-0000-00001C5D0000}"/>
    <cellStyle name="Linked Cell 21 2 5 6 3" xfId="23837" xr:uid="{00000000-0005-0000-0000-00001D5D0000}"/>
    <cellStyle name="Linked Cell 21 2 5 7" xfId="23838" xr:uid="{00000000-0005-0000-0000-00001E5D0000}"/>
    <cellStyle name="Linked Cell 21 2 5 7 2" xfId="23839" xr:uid="{00000000-0005-0000-0000-00001F5D0000}"/>
    <cellStyle name="Linked Cell 21 2 5 7 2 2" xfId="23840" xr:uid="{00000000-0005-0000-0000-0000205D0000}"/>
    <cellStyle name="Linked Cell 21 2 5 7 3" xfId="23841" xr:uid="{00000000-0005-0000-0000-0000215D0000}"/>
    <cellStyle name="Linked Cell 21 2 5 8" xfId="23842" xr:uid="{00000000-0005-0000-0000-0000225D0000}"/>
    <cellStyle name="Linked Cell 21 2 5 8 2" xfId="23843" xr:uid="{00000000-0005-0000-0000-0000235D0000}"/>
    <cellStyle name="Linked Cell 21 2 5 8 2 2" xfId="23844" xr:uid="{00000000-0005-0000-0000-0000245D0000}"/>
    <cellStyle name="Linked Cell 21 2 5 8 3" xfId="23845" xr:uid="{00000000-0005-0000-0000-0000255D0000}"/>
    <cellStyle name="Linked Cell 21 2 5 9" xfId="23846" xr:uid="{00000000-0005-0000-0000-0000265D0000}"/>
    <cellStyle name="Linked Cell 21 2 5 9 2" xfId="23847" xr:uid="{00000000-0005-0000-0000-0000275D0000}"/>
    <cellStyle name="Linked Cell 21 2 5 9 2 2" xfId="23848" xr:uid="{00000000-0005-0000-0000-0000285D0000}"/>
    <cellStyle name="Linked Cell 21 2 5 9 3" xfId="23849" xr:uid="{00000000-0005-0000-0000-0000295D0000}"/>
    <cellStyle name="Linked Cell 21 2 6" xfId="23850" xr:uid="{00000000-0005-0000-0000-00002A5D0000}"/>
    <cellStyle name="Linked Cell 21 2 6 2" xfId="23851" xr:uid="{00000000-0005-0000-0000-00002B5D0000}"/>
    <cellStyle name="Linked Cell 21 2 6 2 2" xfId="23852" xr:uid="{00000000-0005-0000-0000-00002C5D0000}"/>
    <cellStyle name="Linked Cell 21 2 6 3" xfId="23853" xr:uid="{00000000-0005-0000-0000-00002D5D0000}"/>
    <cellStyle name="Linked Cell 21 2 7" xfId="23854" xr:uid="{00000000-0005-0000-0000-00002E5D0000}"/>
    <cellStyle name="Linked Cell 21 2 7 2" xfId="23855" xr:uid="{00000000-0005-0000-0000-00002F5D0000}"/>
    <cellStyle name="Linked Cell 21 2 7 2 2" xfId="23856" xr:uid="{00000000-0005-0000-0000-0000305D0000}"/>
    <cellStyle name="Linked Cell 21 2 7 3" xfId="23857" xr:uid="{00000000-0005-0000-0000-0000315D0000}"/>
    <cellStyle name="Linked Cell 21 2 8" xfId="23858" xr:uid="{00000000-0005-0000-0000-0000325D0000}"/>
    <cellStyle name="Linked Cell 21 2 8 2" xfId="23859" xr:uid="{00000000-0005-0000-0000-0000335D0000}"/>
    <cellStyle name="Linked Cell 21 2 8 2 2" xfId="23860" xr:uid="{00000000-0005-0000-0000-0000345D0000}"/>
    <cellStyle name="Linked Cell 21 2 8 3" xfId="23861" xr:uid="{00000000-0005-0000-0000-0000355D0000}"/>
    <cellStyle name="Linked Cell 21 2 9" xfId="23862" xr:uid="{00000000-0005-0000-0000-0000365D0000}"/>
    <cellStyle name="Linked Cell 21 2 9 2" xfId="23863" xr:uid="{00000000-0005-0000-0000-0000375D0000}"/>
    <cellStyle name="Linked Cell 21 2 9 2 2" xfId="23864" xr:uid="{00000000-0005-0000-0000-0000385D0000}"/>
    <cellStyle name="Linked Cell 21 2 9 3" xfId="23865" xr:uid="{00000000-0005-0000-0000-0000395D0000}"/>
    <cellStyle name="Linked Cell 21 3" xfId="23866" xr:uid="{00000000-0005-0000-0000-00003A5D0000}"/>
    <cellStyle name="Linked Cell 21 3 10" xfId="23867" xr:uid="{00000000-0005-0000-0000-00003B5D0000}"/>
    <cellStyle name="Linked Cell 21 3 10 2" xfId="23868" xr:uid="{00000000-0005-0000-0000-00003C5D0000}"/>
    <cellStyle name="Linked Cell 21 3 10 2 2" xfId="23869" xr:uid="{00000000-0005-0000-0000-00003D5D0000}"/>
    <cellStyle name="Linked Cell 21 3 10 3" xfId="23870" xr:uid="{00000000-0005-0000-0000-00003E5D0000}"/>
    <cellStyle name="Linked Cell 21 3 11" xfId="23871" xr:uid="{00000000-0005-0000-0000-00003F5D0000}"/>
    <cellStyle name="Linked Cell 21 3 11 2" xfId="23872" xr:uid="{00000000-0005-0000-0000-0000405D0000}"/>
    <cellStyle name="Linked Cell 21 3 11 2 2" xfId="23873" xr:uid="{00000000-0005-0000-0000-0000415D0000}"/>
    <cellStyle name="Linked Cell 21 3 11 3" xfId="23874" xr:uid="{00000000-0005-0000-0000-0000425D0000}"/>
    <cellStyle name="Linked Cell 21 3 12" xfId="23875" xr:uid="{00000000-0005-0000-0000-0000435D0000}"/>
    <cellStyle name="Linked Cell 21 3 12 2" xfId="23876" xr:uid="{00000000-0005-0000-0000-0000445D0000}"/>
    <cellStyle name="Linked Cell 21 3 12 2 2" xfId="23877" xr:uid="{00000000-0005-0000-0000-0000455D0000}"/>
    <cellStyle name="Linked Cell 21 3 12 3" xfId="23878" xr:uid="{00000000-0005-0000-0000-0000465D0000}"/>
    <cellStyle name="Linked Cell 21 3 13" xfId="23879" xr:uid="{00000000-0005-0000-0000-0000475D0000}"/>
    <cellStyle name="Linked Cell 21 3 13 2" xfId="23880" xr:uid="{00000000-0005-0000-0000-0000485D0000}"/>
    <cellStyle name="Linked Cell 21 3 14" xfId="23881" xr:uid="{00000000-0005-0000-0000-0000495D0000}"/>
    <cellStyle name="Linked Cell 21 3 2" xfId="23882" xr:uid="{00000000-0005-0000-0000-00004A5D0000}"/>
    <cellStyle name="Linked Cell 21 3 2 10" xfId="23883" xr:uid="{00000000-0005-0000-0000-00004B5D0000}"/>
    <cellStyle name="Linked Cell 21 3 2 10 2" xfId="23884" xr:uid="{00000000-0005-0000-0000-00004C5D0000}"/>
    <cellStyle name="Linked Cell 21 3 2 10 2 2" xfId="23885" xr:uid="{00000000-0005-0000-0000-00004D5D0000}"/>
    <cellStyle name="Linked Cell 21 3 2 10 3" xfId="23886" xr:uid="{00000000-0005-0000-0000-00004E5D0000}"/>
    <cellStyle name="Linked Cell 21 3 2 11" xfId="23887" xr:uid="{00000000-0005-0000-0000-00004F5D0000}"/>
    <cellStyle name="Linked Cell 21 3 2 11 2" xfId="23888" xr:uid="{00000000-0005-0000-0000-0000505D0000}"/>
    <cellStyle name="Linked Cell 21 3 2 11 2 2" xfId="23889" xr:uid="{00000000-0005-0000-0000-0000515D0000}"/>
    <cellStyle name="Linked Cell 21 3 2 11 3" xfId="23890" xr:uid="{00000000-0005-0000-0000-0000525D0000}"/>
    <cellStyle name="Linked Cell 21 3 2 12" xfId="23891" xr:uid="{00000000-0005-0000-0000-0000535D0000}"/>
    <cellStyle name="Linked Cell 21 3 2 12 2" xfId="23892" xr:uid="{00000000-0005-0000-0000-0000545D0000}"/>
    <cellStyle name="Linked Cell 21 3 2 13" xfId="23893" xr:uid="{00000000-0005-0000-0000-0000555D0000}"/>
    <cellStyle name="Linked Cell 21 3 2 2" xfId="23894" xr:uid="{00000000-0005-0000-0000-0000565D0000}"/>
    <cellStyle name="Linked Cell 21 3 2 2 10" xfId="23895" xr:uid="{00000000-0005-0000-0000-0000575D0000}"/>
    <cellStyle name="Linked Cell 21 3 2 2 10 2" xfId="23896" xr:uid="{00000000-0005-0000-0000-0000585D0000}"/>
    <cellStyle name="Linked Cell 21 3 2 2 10 2 2" xfId="23897" xr:uid="{00000000-0005-0000-0000-0000595D0000}"/>
    <cellStyle name="Linked Cell 21 3 2 2 10 3" xfId="23898" xr:uid="{00000000-0005-0000-0000-00005A5D0000}"/>
    <cellStyle name="Linked Cell 21 3 2 2 11" xfId="23899" xr:uid="{00000000-0005-0000-0000-00005B5D0000}"/>
    <cellStyle name="Linked Cell 21 3 2 2 11 2" xfId="23900" xr:uid="{00000000-0005-0000-0000-00005C5D0000}"/>
    <cellStyle name="Linked Cell 21 3 2 2 12" xfId="23901" xr:uid="{00000000-0005-0000-0000-00005D5D0000}"/>
    <cellStyle name="Linked Cell 21 3 2 2 2" xfId="23902" xr:uid="{00000000-0005-0000-0000-00005E5D0000}"/>
    <cellStyle name="Linked Cell 21 3 2 2 2 2" xfId="23903" xr:uid="{00000000-0005-0000-0000-00005F5D0000}"/>
    <cellStyle name="Linked Cell 21 3 2 2 2 2 2" xfId="23904" xr:uid="{00000000-0005-0000-0000-0000605D0000}"/>
    <cellStyle name="Linked Cell 21 3 2 2 2 3" xfId="23905" xr:uid="{00000000-0005-0000-0000-0000615D0000}"/>
    <cellStyle name="Linked Cell 21 3 2 2 3" xfId="23906" xr:uid="{00000000-0005-0000-0000-0000625D0000}"/>
    <cellStyle name="Linked Cell 21 3 2 2 3 2" xfId="23907" xr:uid="{00000000-0005-0000-0000-0000635D0000}"/>
    <cellStyle name="Linked Cell 21 3 2 2 3 2 2" xfId="23908" xr:uid="{00000000-0005-0000-0000-0000645D0000}"/>
    <cellStyle name="Linked Cell 21 3 2 2 3 3" xfId="23909" xr:uid="{00000000-0005-0000-0000-0000655D0000}"/>
    <cellStyle name="Linked Cell 21 3 2 2 4" xfId="23910" xr:uid="{00000000-0005-0000-0000-0000665D0000}"/>
    <cellStyle name="Linked Cell 21 3 2 2 4 2" xfId="23911" xr:uid="{00000000-0005-0000-0000-0000675D0000}"/>
    <cellStyle name="Linked Cell 21 3 2 2 4 2 2" xfId="23912" xr:uid="{00000000-0005-0000-0000-0000685D0000}"/>
    <cellStyle name="Linked Cell 21 3 2 2 4 3" xfId="23913" xr:uid="{00000000-0005-0000-0000-0000695D0000}"/>
    <cellStyle name="Linked Cell 21 3 2 2 5" xfId="23914" xr:uid="{00000000-0005-0000-0000-00006A5D0000}"/>
    <cellStyle name="Linked Cell 21 3 2 2 5 2" xfId="23915" xr:uid="{00000000-0005-0000-0000-00006B5D0000}"/>
    <cellStyle name="Linked Cell 21 3 2 2 5 2 2" xfId="23916" xr:uid="{00000000-0005-0000-0000-00006C5D0000}"/>
    <cellStyle name="Linked Cell 21 3 2 2 5 3" xfId="23917" xr:uid="{00000000-0005-0000-0000-00006D5D0000}"/>
    <cellStyle name="Linked Cell 21 3 2 2 6" xfId="23918" xr:uid="{00000000-0005-0000-0000-00006E5D0000}"/>
    <cellStyle name="Linked Cell 21 3 2 2 6 2" xfId="23919" xr:uid="{00000000-0005-0000-0000-00006F5D0000}"/>
    <cellStyle name="Linked Cell 21 3 2 2 6 2 2" xfId="23920" xr:uid="{00000000-0005-0000-0000-0000705D0000}"/>
    <cellStyle name="Linked Cell 21 3 2 2 6 3" xfId="23921" xr:uid="{00000000-0005-0000-0000-0000715D0000}"/>
    <cellStyle name="Linked Cell 21 3 2 2 7" xfId="23922" xr:uid="{00000000-0005-0000-0000-0000725D0000}"/>
    <cellStyle name="Linked Cell 21 3 2 2 7 2" xfId="23923" xr:uid="{00000000-0005-0000-0000-0000735D0000}"/>
    <cellStyle name="Linked Cell 21 3 2 2 7 2 2" xfId="23924" xr:uid="{00000000-0005-0000-0000-0000745D0000}"/>
    <cellStyle name="Linked Cell 21 3 2 2 7 3" xfId="23925" xr:uid="{00000000-0005-0000-0000-0000755D0000}"/>
    <cellStyle name="Linked Cell 21 3 2 2 8" xfId="23926" xr:uid="{00000000-0005-0000-0000-0000765D0000}"/>
    <cellStyle name="Linked Cell 21 3 2 2 8 2" xfId="23927" xr:uid="{00000000-0005-0000-0000-0000775D0000}"/>
    <cellStyle name="Linked Cell 21 3 2 2 8 2 2" xfId="23928" xr:uid="{00000000-0005-0000-0000-0000785D0000}"/>
    <cellStyle name="Linked Cell 21 3 2 2 8 3" xfId="23929" xr:uid="{00000000-0005-0000-0000-0000795D0000}"/>
    <cellStyle name="Linked Cell 21 3 2 2 9" xfId="23930" xr:uid="{00000000-0005-0000-0000-00007A5D0000}"/>
    <cellStyle name="Linked Cell 21 3 2 2 9 2" xfId="23931" xr:uid="{00000000-0005-0000-0000-00007B5D0000}"/>
    <cellStyle name="Linked Cell 21 3 2 2 9 2 2" xfId="23932" xr:uid="{00000000-0005-0000-0000-00007C5D0000}"/>
    <cellStyle name="Linked Cell 21 3 2 2 9 3" xfId="23933" xr:uid="{00000000-0005-0000-0000-00007D5D0000}"/>
    <cellStyle name="Linked Cell 21 3 2 3" xfId="23934" xr:uid="{00000000-0005-0000-0000-00007E5D0000}"/>
    <cellStyle name="Linked Cell 21 3 2 3 10" xfId="23935" xr:uid="{00000000-0005-0000-0000-00007F5D0000}"/>
    <cellStyle name="Linked Cell 21 3 2 3 10 2" xfId="23936" xr:uid="{00000000-0005-0000-0000-0000805D0000}"/>
    <cellStyle name="Linked Cell 21 3 2 3 11" xfId="23937" xr:uid="{00000000-0005-0000-0000-0000815D0000}"/>
    <cellStyle name="Linked Cell 21 3 2 3 2" xfId="23938" xr:uid="{00000000-0005-0000-0000-0000825D0000}"/>
    <cellStyle name="Linked Cell 21 3 2 3 2 2" xfId="23939" xr:uid="{00000000-0005-0000-0000-0000835D0000}"/>
    <cellStyle name="Linked Cell 21 3 2 3 2 2 2" xfId="23940" xr:uid="{00000000-0005-0000-0000-0000845D0000}"/>
    <cellStyle name="Linked Cell 21 3 2 3 2 3" xfId="23941" xr:uid="{00000000-0005-0000-0000-0000855D0000}"/>
    <cellStyle name="Linked Cell 21 3 2 3 3" xfId="23942" xr:uid="{00000000-0005-0000-0000-0000865D0000}"/>
    <cellStyle name="Linked Cell 21 3 2 3 3 2" xfId="23943" xr:uid="{00000000-0005-0000-0000-0000875D0000}"/>
    <cellStyle name="Linked Cell 21 3 2 3 3 2 2" xfId="23944" xr:uid="{00000000-0005-0000-0000-0000885D0000}"/>
    <cellStyle name="Linked Cell 21 3 2 3 3 3" xfId="23945" xr:uid="{00000000-0005-0000-0000-0000895D0000}"/>
    <cellStyle name="Linked Cell 21 3 2 3 4" xfId="23946" xr:uid="{00000000-0005-0000-0000-00008A5D0000}"/>
    <cellStyle name="Linked Cell 21 3 2 3 4 2" xfId="23947" xr:uid="{00000000-0005-0000-0000-00008B5D0000}"/>
    <cellStyle name="Linked Cell 21 3 2 3 4 2 2" xfId="23948" xr:uid="{00000000-0005-0000-0000-00008C5D0000}"/>
    <cellStyle name="Linked Cell 21 3 2 3 4 3" xfId="23949" xr:uid="{00000000-0005-0000-0000-00008D5D0000}"/>
    <cellStyle name="Linked Cell 21 3 2 3 5" xfId="23950" xr:uid="{00000000-0005-0000-0000-00008E5D0000}"/>
    <cellStyle name="Linked Cell 21 3 2 3 5 2" xfId="23951" xr:uid="{00000000-0005-0000-0000-00008F5D0000}"/>
    <cellStyle name="Linked Cell 21 3 2 3 5 2 2" xfId="23952" xr:uid="{00000000-0005-0000-0000-0000905D0000}"/>
    <cellStyle name="Linked Cell 21 3 2 3 5 3" xfId="23953" xr:uid="{00000000-0005-0000-0000-0000915D0000}"/>
    <cellStyle name="Linked Cell 21 3 2 3 6" xfId="23954" xr:uid="{00000000-0005-0000-0000-0000925D0000}"/>
    <cellStyle name="Linked Cell 21 3 2 3 6 2" xfId="23955" xr:uid="{00000000-0005-0000-0000-0000935D0000}"/>
    <cellStyle name="Linked Cell 21 3 2 3 6 2 2" xfId="23956" xr:uid="{00000000-0005-0000-0000-0000945D0000}"/>
    <cellStyle name="Linked Cell 21 3 2 3 6 3" xfId="23957" xr:uid="{00000000-0005-0000-0000-0000955D0000}"/>
    <cellStyle name="Linked Cell 21 3 2 3 7" xfId="23958" xr:uid="{00000000-0005-0000-0000-0000965D0000}"/>
    <cellStyle name="Linked Cell 21 3 2 3 7 2" xfId="23959" xr:uid="{00000000-0005-0000-0000-0000975D0000}"/>
    <cellStyle name="Linked Cell 21 3 2 3 7 2 2" xfId="23960" xr:uid="{00000000-0005-0000-0000-0000985D0000}"/>
    <cellStyle name="Linked Cell 21 3 2 3 7 3" xfId="23961" xr:uid="{00000000-0005-0000-0000-0000995D0000}"/>
    <cellStyle name="Linked Cell 21 3 2 3 8" xfId="23962" xr:uid="{00000000-0005-0000-0000-00009A5D0000}"/>
    <cellStyle name="Linked Cell 21 3 2 3 8 2" xfId="23963" xr:uid="{00000000-0005-0000-0000-00009B5D0000}"/>
    <cellStyle name="Linked Cell 21 3 2 3 8 2 2" xfId="23964" xr:uid="{00000000-0005-0000-0000-00009C5D0000}"/>
    <cellStyle name="Linked Cell 21 3 2 3 8 3" xfId="23965" xr:uid="{00000000-0005-0000-0000-00009D5D0000}"/>
    <cellStyle name="Linked Cell 21 3 2 3 9" xfId="23966" xr:uid="{00000000-0005-0000-0000-00009E5D0000}"/>
    <cellStyle name="Linked Cell 21 3 2 3 9 2" xfId="23967" xr:uid="{00000000-0005-0000-0000-00009F5D0000}"/>
    <cellStyle name="Linked Cell 21 3 2 3 9 2 2" xfId="23968" xr:uid="{00000000-0005-0000-0000-0000A05D0000}"/>
    <cellStyle name="Linked Cell 21 3 2 3 9 3" xfId="23969" xr:uid="{00000000-0005-0000-0000-0000A15D0000}"/>
    <cellStyle name="Linked Cell 21 3 2 4" xfId="23970" xr:uid="{00000000-0005-0000-0000-0000A25D0000}"/>
    <cellStyle name="Linked Cell 21 3 2 4 2" xfId="23971" xr:uid="{00000000-0005-0000-0000-0000A35D0000}"/>
    <cellStyle name="Linked Cell 21 3 2 4 2 2" xfId="23972" xr:uid="{00000000-0005-0000-0000-0000A45D0000}"/>
    <cellStyle name="Linked Cell 21 3 2 4 3" xfId="23973" xr:uid="{00000000-0005-0000-0000-0000A55D0000}"/>
    <cellStyle name="Linked Cell 21 3 2 5" xfId="23974" xr:uid="{00000000-0005-0000-0000-0000A65D0000}"/>
    <cellStyle name="Linked Cell 21 3 2 5 2" xfId="23975" xr:uid="{00000000-0005-0000-0000-0000A75D0000}"/>
    <cellStyle name="Linked Cell 21 3 2 5 2 2" xfId="23976" xr:uid="{00000000-0005-0000-0000-0000A85D0000}"/>
    <cellStyle name="Linked Cell 21 3 2 5 3" xfId="23977" xr:uid="{00000000-0005-0000-0000-0000A95D0000}"/>
    <cellStyle name="Linked Cell 21 3 2 6" xfId="23978" xr:uid="{00000000-0005-0000-0000-0000AA5D0000}"/>
    <cellStyle name="Linked Cell 21 3 2 6 2" xfId="23979" xr:uid="{00000000-0005-0000-0000-0000AB5D0000}"/>
    <cellStyle name="Linked Cell 21 3 2 6 2 2" xfId="23980" xr:uid="{00000000-0005-0000-0000-0000AC5D0000}"/>
    <cellStyle name="Linked Cell 21 3 2 6 3" xfId="23981" xr:uid="{00000000-0005-0000-0000-0000AD5D0000}"/>
    <cellStyle name="Linked Cell 21 3 2 7" xfId="23982" xr:uid="{00000000-0005-0000-0000-0000AE5D0000}"/>
    <cellStyle name="Linked Cell 21 3 2 7 2" xfId="23983" xr:uid="{00000000-0005-0000-0000-0000AF5D0000}"/>
    <cellStyle name="Linked Cell 21 3 2 7 2 2" xfId="23984" xr:uid="{00000000-0005-0000-0000-0000B05D0000}"/>
    <cellStyle name="Linked Cell 21 3 2 7 3" xfId="23985" xr:uid="{00000000-0005-0000-0000-0000B15D0000}"/>
    <cellStyle name="Linked Cell 21 3 2 8" xfId="23986" xr:uid="{00000000-0005-0000-0000-0000B25D0000}"/>
    <cellStyle name="Linked Cell 21 3 2 8 2" xfId="23987" xr:uid="{00000000-0005-0000-0000-0000B35D0000}"/>
    <cellStyle name="Linked Cell 21 3 2 8 2 2" xfId="23988" xr:uid="{00000000-0005-0000-0000-0000B45D0000}"/>
    <cellStyle name="Linked Cell 21 3 2 8 3" xfId="23989" xr:uid="{00000000-0005-0000-0000-0000B55D0000}"/>
    <cellStyle name="Linked Cell 21 3 2 9" xfId="23990" xr:uid="{00000000-0005-0000-0000-0000B65D0000}"/>
    <cellStyle name="Linked Cell 21 3 2 9 2" xfId="23991" xr:uid="{00000000-0005-0000-0000-0000B75D0000}"/>
    <cellStyle name="Linked Cell 21 3 2 9 2 2" xfId="23992" xr:uid="{00000000-0005-0000-0000-0000B85D0000}"/>
    <cellStyle name="Linked Cell 21 3 2 9 3" xfId="23993" xr:uid="{00000000-0005-0000-0000-0000B95D0000}"/>
    <cellStyle name="Linked Cell 21 3 3" xfId="23994" xr:uid="{00000000-0005-0000-0000-0000BA5D0000}"/>
    <cellStyle name="Linked Cell 21 3 3 10" xfId="23995" xr:uid="{00000000-0005-0000-0000-0000BB5D0000}"/>
    <cellStyle name="Linked Cell 21 3 3 10 2" xfId="23996" xr:uid="{00000000-0005-0000-0000-0000BC5D0000}"/>
    <cellStyle name="Linked Cell 21 3 3 10 2 2" xfId="23997" xr:uid="{00000000-0005-0000-0000-0000BD5D0000}"/>
    <cellStyle name="Linked Cell 21 3 3 10 3" xfId="23998" xr:uid="{00000000-0005-0000-0000-0000BE5D0000}"/>
    <cellStyle name="Linked Cell 21 3 3 11" xfId="23999" xr:uid="{00000000-0005-0000-0000-0000BF5D0000}"/>
    <cellStyle name="Linked Cell 21 3 3 11 2" xfId="24000" xr:uid="{00000000-0005-0000-0000-0000C05D0000}"/>
    <cellStyle name="Linked Cell 21 3 3 12" xfId="24001" xr:uid="{00000000-0005-0000-0000-0000C15D0000}"/>
    <cellStyle name="Linked Cell 21 3 3 2" xfId="24002" xr:uid="{00000000-0005-0000-0000-0000C25D0000}"/>
    <cellStyle name="Linked Cell 21 3 3 2 10" xfId="24003" xr:uid="{00000000-0005-0000-0000-0000C35D0000}"/>
    <cellStyle name="Linked Cell 21 3 3 2 10 2" xfId="24004" xr:uid="{00000000-0005-0000-0000-0000C45D0000}"/>
    <cellStyle name="Linked Cell 21 3 3 2 11" xfId="24005" xr:uid="{00000000-0005-0000-0000-0000C55D0000}"/>
    <cellStyle name="Linked Cell 21 3 3 2 2" xfId="24006" xr:uid="{00000000-0005-0000-0000-0000C65D0000}"/>
    <cellStyle name="Linked Cell 21 3 3 2 2 2" xfId="24007" xr:uid="{00000000-0005-0000-0000-0000C75D0000}"/>
    <cellStyle name="Linked Cell 21 3 3 2 2 2 2" xfId="24008" xr:uid="{00000000-0005-0000-0000-0000C85D0000}"/>
    <cellStyle name="Linked Cell 21 3 3 2 2 3" xfId="24009" xr:uid="{00000000-0005-0000-0000-0000C95D0000}"/>
    <cellStyle name="Linked Cell 21 3 3 2 3" xfId="24010" xr:uid="{00000000-0005-0000-0000-0000CA5D0000}"/>
    <cellStyle name="Linked Cell 21 3 3 2 3 2" xfId="24011" xr:uid="{00000000-0005-0000-0000-0000CB5D0000}"/>
    <cellStyle name="Linked Cell 21 3 3 2 3 2 2" xfId="24012" xr:uid="{00000000-0005-0000-0000-0000CC5D0000}"/>
    <cellStyle name="Linked Cell 21 3 3 2 3 3" xfId="24013" xr:uid="{00000000-0005-0000-0000-0000CD5D0000}"/>
    <cellStyle name="Linked Cell 21 3 3 2 4" xfId="24014" xr:uid="{00000000-0005-0000-0000-0000CE5D0000}"/>
    <cellStyle name="Linked Cell 21 3 3 2 4 2" xfId="24015" xr:uid="{00000000-0005-0000-0000-0000CF5D0000}"/>
    <cellStyle name="Linked Cell 21 3 3 2 4 2 2" xfId="24016" xr:uid="{00000000-0005-0000-0000-0000D05D0000}"/>
    <cellStyle name="Linked Cell 21 3 3 2 4 3" xfId="24017" xr:uid="{00000000-0005-0000-0000-0000D15D0000}"/>
    <cellStyle name="Linked Cell 21 3 3 2 5" xfId="24018" xr:uid="{00000000-0005-0000-0000-0000D25D0000}"/>
    <cellStyle name="Linked Cell 21 3 3 2 5 2" xfId="24019" xr:uid="{00000000-0005-0000-0000-0000D35D0000}"/>
    <cellStyle name="Linked Cell 21 3 3 2 5 2 2" xfId="24020" xr:uid="{00000000-0005-0000-0000-0000D45D0000}"/>
    <cellStyle name="Linked Cell 21 3 3 2 5 3" xfId="24021" xr:uid="{00000000-0005-0000-0000-0000D55D0000}"/>
    <cellStyle name="Linked Cell 21 3 3 2 6" xfId="24022" xr:uid="{00000000-0005-0000-0000-0000D65D0000}"/>
    <cellStyle name="Linked Cell 21 3 3 2 6 2" xfId="24023" xr:uid="{00000000-0005-0000-0000-0000D75D0000}"/>
    <cellStyle name="Linked Cell 21 3 3 2 6 2 2" xfId="24024" xr:uid="{00000000-0005-0000-0000-0000D85D0000}"/>
    <cellStyle name="Linked Cell 21 3 3 2 6 3" xfId="24025" xr:uid="{00000000-0005-0000-0000-0000D95D0000}"/>
    <cellStyle name="Linked Cell 21 3 3 2 7" xfId="24026" xr:uid="{00000000-0005-0000-0000-0000DA5D0000}"/>
    <cellStyle name="Linked Cell 21 3 3 2 7 2" xfId="24027" xr:uid="{00000000-0005-0000-0000-0000DB5D0000}"/>
    <cellStyle name="Linked Cell 21 3 3 2 7 2 2" xfId="24028" xr:uid="{00000000-0005-0000-0000-0000DC5D0000}"/>
    <cellStyle name="Linked Cell 21 3 3 2 7 3" xfId="24029" xr:uid="{00000000-0005-0000-0000-0000DD5D0000}"/>
    <cellStyle name="Linked Cell 21 3 3 2 8" xfId="24030" xr:uid="{00000000-0005-0000-0000-0000DE5D0000}"/>
    <cellStyle name="Linked Cell 21 3 3 2 8 2" xfId="24031" xr:uid="{00000000-0005-0000-0000-0000DF5D0000}"/>
    <cellStyle name="Linked Cell 21 3 3 2 8 2 2" xfId="24032" xr:uid="{00000000-0005-0000-0000-0000E05D0000}"/>
    <cellStyle name="Linked Cell 21 3 3 2 8 3" xfId="24033" xr:uid="{00000000-0005-0000-0000-0000E15D0000}"/>
    <cellStyle name="Linked Cell 21 3 3 2 9" xfId="24034" xr:uid="{00000000-0005-0000-0000-0000E25D0000}"/>
    <cellStyle name="Linked Cell 21 3 3 2 9 2" xfId="24035" xr:uid="{00000000-0005-0000-0000-0000E35D0000}"/>
    <cellStyle name="Linked Cell 21 3 3 2 9 2 2" xfId="24036" xr:uid="{00000000-0005-0000-0000-0000E45D0000}"/>
    <cellStyle name="Linked Cell 21 3 3 2 9 3" xfId="24037" xr:uid="{00000000-0005-0000-0000-0000E55D0000}"/>
    <cellStyle name="Linked Cell 21 3 3 3" xfId="24038" xr:uid="{00000000-0005-0000-0000-0000E65D0000}"/>
    <cellStyle name="Linked Cell 21 3 3 3 2" xfId="24039" xr:uid="{00000000-0005-0000-0000-0000E75D0000}"/>
    <cellStyle name="Linked Cell 21 3 3 3 2 2" xfId="24040" xr:uid="{00000000-0005-0000-0000-0000E85D0000}"/>
    <cellStyle name="Linked Cell 21 3 3 3 3" xfId="24041" xr:uid="{00000000-0005-0000-0000-0000E95D0000}"/>
    <cellStyle name="Linked Cell 21 3 3 4" xfId="24042" xr:uid="{00000000-0005-0000-0000-0000EA5D0000}"/>
    <cellStyle name="Linked Cell 21 3 3 4 2" xfId="24043" xr:uid="{00000000-0005-0000-0000-0000EB5D0000}"/>
    <cellStyle name="Linked Cell 21 3 3 4 2 2" xfId="24044" xr:uid="{00000000-0005-0000-0000-0000EC5D0000}"/>
    <cellStyle name="Linked Cell 21 3 3 4 3" xfId="24045" xr:uid="{00000000-0005-0000-0000-0000ED5D0000}"/>
    <cellStyle name="Linked Cell 21 3 3 5" xfId="24046" xr:uid="{00000000-0005-0000-0000-0000EE5D0000}"/>
    <cellStyle name="Linked Cell 21 3 3 5 2" xfId="24047" xr:uid="{00000000-0005-0000-0000-0000EF5D0000}"/>
    <cellStyle name="Linked Cell 21 3 3 5 2 2" xfId="24048" xr:uid="{00000000-0005-0000-0000-0000F05D0000}"/>
    <cellStyle name="Linked Cell 21 3 3 5 3" xfId="24049" xr:uid="{00000000-0005-0000-0000-0000F15D0000}"/>
    <cellStyle name="Linked Cell 21 3 3 6" xfId="24050" xr:uid="{00000000-0005-0000-0000-0000F25D0000}"/>
    <cellStyle name="Linked Cell 21 3 3 6 2" xfId="24051" xr:uid="{00000000-0005-0000-0000-0000F35D0000}"/>
    <cellStyle name="Linked Cell 21 3 3 6 2 2" xfId="24052" xr:uid="{00000000-0005-0000-0000-0000F45D0000}"/>
    <cellStyle name="Linked Cell 21 3 3 6 3" xfId="24053" xr:uid="{00000000-0005-0000-0000-0000F55D0000}"/>
    <cellStyle name="Linked Cell 21 3 3 7" xfId="24054" xr:uid="{00000000-0005-0000-0000-0000F65D0000}"/>
    <cellStyle name="Linked Cell 21 3 3 7 2" xfId="24055" xr:uid="{00000000-0005-0000-0000-0000F75D0000}"/>
    <cellStyle name="Linked Cell 21 3 3 7 2 2" xfId="24056" xr:uid="{00000000-0005-0000-0000-0000F85D0000}"/>
    <cellStyle name="Linked Cell 21 3 3 7 3" xfId="24057" xr:uid="{00000000-0005-0000-0000-0000F95D0000}"/>
    <cellStyle name="Linked Cell 21 3 3 8" xfId="24058" xr:uid="{00000000-0005-0000-0000-0000FA5D0000}"/>
    <cellStyle name="Linked Cell 21 3 3 8 2" xfId="24059" xr:uid="{00000000-0005-0000-0000-0000FB5D0000}"/>
    <cellStyle name="Linked Cell 21 3 3 8 2 2" xfId="24060" xr:uid="{00000000-0005-0000-0000-0000FC5D0000}"/>
    <cellStyle name="Linked Cell 21 3 3 8 3" xfId="24061" xr:uid="{00000000-0005-0000-0000-0000FD5D0000}"/>
    <cellStyle name="Linked Cell 21 3 3 9" xfId="24062" xr:uid="{00000000-0005-0000-0000-0000FE5D0000}"/>
    <cellStyle name="Linked Cell 21 3 3 9 2" xfId="24063" xr:uid="{00000000-0005-0000-0000-0000FF5D0000}"/>
    <cellStyle name="Linked Cell 21 3 3 9 2 2" xfId="24064" xr:uid="{00000000-0005-0000-0000-0000005E0000}"/>
    <cellStyle name="Linked Cell 21 3 3 9 3" xfId="24065" xr:uid="{00000000-0005-0000-0000-0000015E0000}"/>
    <cellStyle name="Linked Cell 21 3 4" xfId="24066" xr:uid="{00000000-0005-0000-0000-0000025E0000}"/>
    <cellStyle name="Linked Cell 21 3 4 10" xfId="24067" xr:uid="{00000000-0005-0000-0000-0000035E0000}"/>
    <cellStyle name="Linked Cell 21 3 4 10 2" xfId="24068" xr:uid="{00000000-0005-0000-0000-0000045E0000}"/>
    <cellStyle name="Linked Cell 21 3 4 11" xfId="24069" xr:uid="{00000000-0005-0000-0000-0000055E0000}"/>
    <cellStyle name="Linked Cell 21 3 4 2" xfId="24070" xr:uid="{00000000-0005-0000-0000-0000065E0000}"/>
    <cellStyle name="Linked Cell 21 3 4 2 2" xfId="24071" xr:uid="{00000000-0005-0000-0000-0000075E0000}"/>
    <cellStyle name="Linked Cell 21 3 4 2 2 2" xfId="24072" xr:uid="{00000000-0005-0000-0000-0000085E0000}"/>
    <cellStyle name="Linked Cell 21 3 4 2 3" xfId="24073" xr:uid="{00000000-0005-0000-0000-0000095E0000}"/>
    <cellStyle name="Linked Cell 21 3 4 3" xfId="24074" xr:uid="{00000000-0005-0000-0000-00000A5E0000}"/>
    <cellStyle name="Linked Cell 21 3 4 3 2" xfId="24075" xr:uid="{00000000-0005-0000-0000-00000B5E0000}"/>
    <cellStyle name="Linked Cell 21 3 4 3 2 2" xfId="24076" xr:uid="{00000000-0005-0000-0000-00000C5E0000}"/>
    <cellStyle name="Linked Cell 21 3 4 3 3" xfId="24077" xr:uid="{00000000-0005-0000-0000-00000D5E0000}"/>
    <cellStyle name="Linked Cell 21 3 4 4" xfId="24078" xr:uid="{00000000-0005-0000-0000-00000E5E0000}"/>
    <cellStyle name="Linked Cell 21 3 4 4 2" xfId="24079" xr:uid="{00000000-0005-0000-0000-00000F5E0000}"/>
    <cellStyle name="Linked Cell 21 3 4 4 2 2" xfId="24080" xr:uid="{00000000-0005-0000-0000-0000105E0000}"/>
    <cellStyle name="Linked Cell 21 3 4 4 3" xfId="24081" xr:uid="{00000000-0005-0000-0000-0000115E0000}"/>
    <cellStyle name="Linked Cell 21 3 4 5" xfId="24082" xr:uid="{00000000-0005-0000-0000-0000125E0000}"/>
    <cellStyle name="Linked Cell 21 3 4 5 2" xfId="24083" xr:uid="{00000000-0005-0000-0000-0000135E0000}"/>
    <cellStyle name="Linked Cell 21 3 4 5 2 2" xfId="24084" xr:uid="{00000000-0005-0000-0000-0000145E0000}"/>
    <cellStyle name="Linked Cell 21 3 4 5 3" xfId="24085" xr:uid="{00000000-0005-0000-0000-0000155E0000}"/>
    <cellStyle name="Linked Cell 21 3 4 6" xfId="24086" xr:uid="{00000000-0005-0000-0000-0000165E0000}"/>
    <cellStyle name="Linked Cell 21 3 4 6 2" xfId="24087" xr:uid="{00000000-0005-0000-0000-0000175E0000}"/>
    <cellStyle name="Linked Cell 21 3 4 6 2 2" xfId="24088" xr:uid="{00000000-0005-0000-0000-0000185E0000}"/>
    <cellStyle name="Linked Cell 21 3 4 6 3" xfId="24089" xr:uid="{00000000-0005-0000-0000-0000195E0000}"/>
    <cellStyle name="Linked Cell 21 3 4 7" xfId="24090" xr:uid="{00000000-0005-0000-0000-00001A5E0000}"/>
    <cellStyle name="Linked Cell 21 3 4 7 2" xfId="24091" xr:uid="{00000000-0005-0000-0000-00001B5E0000}"/>
    <cellStyle name="Linked Cell 21 3 4 7 2 2" xfId="24092" xr:uid="{00000000-0005-0000-0000-00001C5E0000}"/>
    <cellStyle name="Linked Cell 21 3 4 7 3" xfId="24093" xr:uid="{00000000-0005-0000-0000-00001D5E0000}"/>
    <cellStyle name="Linked Cell 21 3 4 8" xfId="24094" xr:uid="{00000000-0005-0000-0000-00001E5E0000}"/>
    <cellStyle name="Linked Cell 21 3 4 8 2" xfId="24095" xr:uid="{00000000-0005-0000-0000-00001F5E0000}"/>
    <cellStyle name="Linked Cell 21 3 4 8 2 2" xfId="24096" xr:uid="{00000000-0005-0000-0000-0000205E0000}"/>
    <cellStyle name="Linked Cell 21 3 4 8 3" xfId="24097" xr:uid="{00000000-0005-0000-0000-0000215E0000}"/>
    <cellStyle name="Linked Cell 21 3 4 9" xfId="24098" xr:uid="{00000000-0005-0000-0000-0000225E0000}"/>
    <cellStyle name="Linked Cell 21 3 4 9 2" xfId="24099" xr:uid="{00000000-0005-0000-0000-0000235E0000}"/>
    <cellStyle name="Linked Cell 21 3 4 9 2 2" xfId="24100" xr:uid="{00000000-0005-0000-0000-0000245E0000}"/>
    <cellStyle name="Linked Cell 21 3 4 9 3" xfId="24101" xr:uid="{00000000-0005-0000-0000-0000255E0000}"/>
    <cellStyle name="Linked Cell 21 3 5" xfId="24102" xr:uid="{00000000-0005-0000-0000-0000265E0000}"/>
    <cellStyle name="Linked Cell 21 3 5 2" xfId="24103" xr:uid="{00000000-0005-0000-0000-0000275E0000}"/>
    <cellStyle name="Linked Cell 21 3 5 2 2" xfId="24104" xr:uid="{00000000-0005-0000-0000-0000285E0000}"/>
    <cellStyle name="Linked Cell 21 3 5 3" xfId="24105" xr:uid="{00000000-0005-0000-0000-0000295E0000}"/>
    <cellStyle name="Linked Cell 21 3 6" xfId="24106" xr:uid="{00000000-0005-0000-0000-00002A5E0000}"/>
    <cellStyle name="Linked Cell 21 3 6 2" xfId="24107" xr:uid="{00000000-0005-0000-0000-00002B5E0000}"/>
    <cellStyle name="Linked Cell 21 3 6 2 2" xfId="24108" xr:uid="{00000000-0005-0000-0000-00002C5E0000}"/>
    <cellStyle name="Linked Cell 21 3 6 3" xfId="24109" xr:uid="{00000000-0005-0000-0000-00002D5E0000}"/>
    <cellStyle name="Linked Cell 21 3 7" xfId="24110" xr:uid="{00000000-0005-0000-0000-00002E5E0000}"/>
    <cellStyle name="Linked Cell 21 3 7 2" xfId="24111" xr:uid="{00000000-0005-0000-0000-00002F5E0000}"/>
    <cellStyle name="Linked Cell 21 3 7 2 2" xfId="24112" xr:uid="{00000000-0005-0000-0000-0000305E0000}"/>
    <cellStyle name="Linked Cell 21 3 7 3" xfId="24113" xr:uid="{00000000-0005-0000-0000-0000315E0000}"/>
    <cellStyle name="Linked Cell 21 3 8" xfId="24114" xr:uid="{00000000-0005-0000-0000-0000325E0000}"/>
    <cellStyle name="Linked Cell 21 3 8 2" xfId="24115" xr:uid="{00000000-0005-0000-0000-0000335E0000}"/>
    <cellStyle name="Linked Cell 21 3 8 2 2" xfId="24116" xr:uid="{00000000-0005-0000-0000-0000345E0000}"/>
    <cellStyle name="Linked Cell 21 3 8 3" xfId="24117" xr:uid="{00000000-0005-0000-0000-0000355E0000}"/>
    <cellStyle name="Linked Cell 21 3 9" xfId="24118" xr:uid="{00000000-0005-0000-0000-0000365E0000}"/>
    <cellStyle name="Linked Cell 21 3 9 2" xfId="24119" xr:uid="{00000000-0005-0000-0000-0000375E0000}"/>
    <cellStyle name="Linked Cell 21 3 9 2 2" xfId="24120" xr:uid="{00000000-0005-0000-0000-0000385E0000}"/>
    <cellStyle name="Linked Cell 21 3 9 3" xfId="24121" xr:uid="{00000000-0005-0000-0000-0000395E0000}"/>
    <cellStyle name="Linked Cell 21 4" xfId="24122" xr:uid="{00000000-0005-0000-0000-00003A5E0000}"/>
    <cellStyle name="Linked Cell 21 4 10" xfId="24123" xr:uid="{00000000-0005-0000-0000-00003B5E0000}"/>
    <cellStyle name="Linked Cell 21 4 10 2" xfId="24124" xr:uid="{00000000-0005-0000-0000-00003C5E0000}"/>
    <cellStyle name="Linked Cell 21 4 10 2 2" xfId="24125" xr:uid="{00000000-0005-0000-0000-00003D5E0000}"/>
    <cellStyle name="Linked Cell 21 4 10 3" xfId="24126" xr:uid="{00000000-0005-0000-0000-00003E5E0000}"/>
    <cellStyle name="Linked Cell 21 4 11" xfId="24127" xr:uid="{00000000-0005-0000-0000-00003F5E0000}"/>
    <cellStyle name="Linked Cell 21 4 11 2" xfId="24128" xr:uid="{00000000-0005-0000-0000-0000405E0000}"/>
    <cellStyle name="Linked Cell 21 4 11 2 2" xfId="24129" xr:uid="{00000000-0005-0000-0000-0000415E0000}"/>
    <cellStyle name="Linked Cell 21 4 11 3" xfId="24130" xr:uid="{00000000-0005-0000-0000-0000425E0000}"/>
    <cellStyle name="Linked Cell 21 4 12" xfId="24131" xr:uid="{00000000-0005-0000-0000-0000435E0000}"/>
    <cellStyle name="Linked Cell 21 4 12 2" xfId="24132" xr:uid="{00000000-0005-0000-0000-0000445E0000}"/>
    <cellStyle name="Linked Cell 21 4 13" xfId="24133" xr:uid="{00000000-0005-0000-0000-0000455E0000}"/>
    <cellStyle name="Linked Cell 21 4 2" xfId="24134" xr:uid="{00000000-0005-0000-0000-0000465E0000}"/>
    <cellStyle name="Linked Cell 21 4 2 10" xfId="24135" xr:uid="{00000000-0005-0000-0000-0000475E0000}"/>
    <cellStyle name="Linked Cell 21 4 2 10 2" xfId="24136" xr:uid="{00000000-0005-0000-0000-0000485E0000}"/>
    <cellStyle name="Linked Cell 21 4 2 10 2 2" xfId="24137" xr:uid="{00000000-0005-0000-0000-0000495E0000}"/>
    <cellStyle name="Linked Cell 21 4 2 10 3" xfId="24138" xr:uid="{00000000-0005-0000-0000-00004A5E0000}"/>
    <cellStyle name="Linked Cell 21 4 2 11" xfId="24139" xr:uid="{00000000-0005-0000-0000-00004B5E0000}"/>
    <cellStyle name="Linked Cell 21 4 2 11 2" xfId="24140" xr:uid="{00000000-0005-0000-0000-00004C5E0000}"/>
    <cellStyle name="Linked Cell 21 4 2 12" xfId="24141" xr:uid="{00000000-0005-0000-0000-00004D5E0000}"/>
    <cellStyle name="Linked Cell 21 4 2 2" xfId="24142" xr:uid="{00000000-0005-0000-0000-00004E5E0000}"/>
    <cellStyle name="Linked Cell 21 4 2 2 2" xfId="24143" xr:uid="{00000000-0005-0000-0000-00004F5E0000}"/>
    <cellStyle name="Linked Cell 21 4 2 2 2 2" xfId="24144" xr:uid="{00000000-0005-0000-0000-0000505E0000}"/>
    <cellStyle name="Linked Cell 21 4 2 2 3" xfId="24145" xr:uid="{00000000-0005-0000-0000-0000515E0000}"/>
    <cellStyle name="Linked Cell 21 4 2 3" xfId="24146" xr:uid="{00000000-0005-0000-0000-0000525E0000}"/>
    <cellStyle name="Linked Cell 21 4 2 3 2" xfId="24147" xr:uid="{00000000-0005-0000-0000-0000535E0000}"/>
    <cellStyle name="Linked Cell 21 4 2 3 2 2" xfId="24148" xr:uid="{00000000-0005-0000-0000-0000545E0000}"/>
    <cellStyle name="Linked Cell 21 4 2 3 3" xfId="24149" xr:uid="{00000000-0005-0000-0000-0000555E0000}"/>
    <cellStyle name="Linked Cell 21 4 2 4" xfId="24150" xr:uid="{00000000-0005-0000-0000-0000565E0000}"/>
    <cellStyle name="Linked Cell 21 4 2 4 2" xfId="24151" xr:uid="{00000000-0005-0000-0000-0000575E0000}"/>
    <cellStyle name="Linked Cell 21 4 2 4 2 2" xfId="24152" xr:uid="{00000000-0005-0000-0000-0000585E0000}"/>
    <cellStyle name="Linked Cell 21 4 2 4 3" xfId="24153" xr:uid="{00000000-0005-0000-0000-0000595E0000}"/>
    <cellStyle name="Linked Cell 21 4 2 5" xfId="24154" xr:uid="{00000000-0005-0000-0000-00005A5E0000}"/>
    <cellStyle name="Linked Cell 21 4 2 5 2" xfId="24155" xr:uid="{00000000-0005-0000-0000-00005B5E0000}"/>
    <cellStyle name="Linked Cell 21 4 2 5 2 2" xfId="24156" xr:uid="{00000000-0005-0000-0000-00005C5E0000}"/>
    <cellStyle name="Linked Cell 21 4 2 5 3" xfId="24157" xr:uid="{00000000-0005-0000-0000-00005D5E0000}"/>
    <cellStyle name="Linked Cell 21 4 2 6" xfId="24158" xr:uid="{00000000-0005-0000-0000-00005E5E0000}"/>
    <cellStyle name="Linked Cell 21 4 2 6 2" xfId="24159" xr:uid="{00000000-0005-0000-0000-00005F5E0000}"/>
    <cellStyle name="Linked Cell 21 4 2 6 2 2" xfId="24160" xr:uid="{00000000-0005-0000-0000-0000605E0000}"/>
    <cellStyle name="Linked Cell 21 4 2 6 3" xfId="24161" xr:uid="{00000000-0005-0000-0000-0000615E0000}"/>
    <cellStyle name="Linked Cell 21 4 2 7" xfId="24162" xr:uid="{00000000-0005-0000-0000-0000625E0000}"/>
    <cellStyle name="Linked Cell 21 4 2 7 2" xfId="24163" xr:uid="{00000000-0005-0000-0000-0000635E0000}"/>
    <cellStyle name="Linked Cell 21 4 2 7 2 2" xfId="24164" xr:uid="{00000000-0005-0000-0000-0000645E0000}"/>
    <cellStyle name="Linked Cell 21 4 2 7 3" xfId="24165" xr:uid="{00000000-0005-0000-0000-0000655E0000}"/>
    <cellStyle name="Linked Cell 21 4 2 8" xfId="24166" xr:uid="{00000000-0005-0000-0000-0000665E0000}"/>
    <cellStyle name="Linked Cell 21 4 2 8 2" xfId="24167" xr:uid="{00000000-0005-0000-0000-0000675E0000}"/>
    <cellStyle name="Linked Cell 21 4 2 8 2 2" xfId="24168" xr:uid="{00000000-0005-0000-0000-0000685E0000}"/>
    <cellStyle name="Linked Cell 21 4 2 8 3" xfId="24169" xr:uid="{00000000-0005-0000-0000-0000695E0000}"/>
    <cellStyle name="Linked Cell 21 4 2 9" xfId="24170" xr:uid="{00000000-0005-0000-0000-00006A5E0000}"/>
    <cellStyle name="Linked Cell 21 4 2 9 2" xfId="24171" xr:uid="{00000000-0005-0000-0000-00006B5E0000}"/>
    <cellStyle name="Linked Cell 21 4 2 9 2 2" xfId="24172" xr:uid="{00000000-0005-0000-0000-00006C5E0000}"/>
    <cellStyle name="Linked Cell 21 4 2 9 3" xfId="24173" xr:uid="{00000000-0005-0000-0000-00006D5E0000}"/>
    <cellStyle name="Linked Cell 21 4 3" xfId="24174" xr:uid="{00000000-0005-0000-0000-00006E5E0000}"/>
    <cellStyle name="Linked Cell 21 4 3 10" xfId="24175" xr:uid="{00000000-0005-0000-0000-00006F5E0000}"/>
    <cellStyle name="Linked Cell 21 4 3 10 2" xfId="24176" xr:uid="{00000000-0005-0000-0000-0000705E0000}"/>
    <cellStyle name="Linked Cell 21 4 3 11" xfId="24177" xr:uid="{00000000-0005-0000-0000-0000715E0000}"/>
    <cellStyle name="Linked Cell 21 4 3 2" xfId="24178" xr:uid="{00000000-0005-0000-0000-0000725E0000}"/>
    <cellStyle name="Linked Cell 21 4 3 2 2" xfId="24179" xr:uid="{00000000-0005-0000-0000-0000735E0000}"/>
    <cellStyle name="Linked Cell 21 4 3 2 2 2" xfId="24180" xr:uid="{00000000-0005-0000-0000-0000745E0000}"/>
    <cellStyle name="Linked Cell 21 4 3 2 3" xfId="24181" xr:uid="{00000000-0005-0000-0000-0000755E0000}"/>
    <cellStyle name="Linked Cell 21 4 3 3" xfId="24182" xr:uid="{00000000-0005-0000-0000-0000765E0000}"/>
    <cellStyle name="Linked Cell 21 4 3 3 2" xfId="24183" xr:uid="{00000000-0005-0000-0000-0000775E0000}"/>
    <cellStyle name="Linked Cell 21 4 3 3 2 2" xfId="24184" xr:uid="{00000000-0005-0000-0000-0000785E0000}"/>
    <cellStyle name="Linked Cell 21 4 3 3 3" xfId="24185" xr:uid="{00000000-0005-0000-0000-0000795E0000}"/>
    <cellStyle name="Linked Cell 21 4 3 4" xfId="24186" xr:uid="{00000000-0005-0000-0000-00007A5E0000}"/>
    <cellStyle name="Linked Cell 21 4 3 4 2" xfId="24187" xr:uid="{00000000-0005-0000-0000-00007B5E0000}"/>
    <cellStyle name="Linked Cell 21 4 3 4 2 2" xfId="24188" xr:uid="{00000000-0005-0000-0000-00007C5E0000}"/>
    <cellStyle name="Linked Cell 21 4 3 4 3" xfId="24189" xr:uid="{00000000-0005-0000-0000-00007D5E0000}"/>
    <cellStyle name="Linked Cell 21 4 3 5" xfId="24190" xr:uid="{00000000-0005-0000-0000-00007E5E0000}"/>
    <cellStyle name="Linked Cell 21 4 3 5 2" xfId="24191" xr:uid="{00000000-0005-0000-0000-00007F5E0000}"/>
    <cellStyle name="Linked Cell 21 4 3 5 2 2" xfId="24192" xr:uid="{00000000-0005-0000-0000-0000805E0000}"/>
    <cellStyle name="Linked Cell 21 4 3 5 3" xfId="24193" xr:uid="{00000000-0005-0000-0000-0000815E0000}"/>
    <cellStyle name="Linked Cell 21 4 3 6" xfId="24194" xr:uid="{00000000-0005-0000-0000-0000825E0000}"/>
    <cellStyle name="Linked Cell 21 4 3 6 2" xfId="24195" xr:uid="{00000000-0005-0000-0000-0000835E0000}"/>
    <cellStyle name="Linked Cell 21 4 3 6 2 2" xfId="24196" xr:uid="{00000000-0005-0000-0000-0000845E0000}"/>
    <cellStyle name="Linked Cell 21 4 3 6 3" xfId="24197" xr:uid="{00000000-0005-0000-0000-0000855E0000}"/>
    <cellStyle name="Linked Cell 21 4 3 7" xfId="24198" xr:uid="{00000000-0005-0000-0000-0000865E0000}"/>
    <cellStyle name="Linked Cell 21 4 3 7 2" xfId="24199" xr:uid="{00000000-0005-0000-0000-0000875E0000}"/>
    <cellStyle name="Linked Cell 21 4 3 7 2 2" xfId="24200" xr:uid="{00000000-0005-0000-0000-0000885E0000}"/>
    <cellStyle name="Linked Cell 21 4 3 7 3" xfId="24201" xr:uid="{00000000-0005-0000-0000-0000895E0000}"/>
    <cellStyle name="Linked Cell 21 4 3 8" xfId="24202" xr:uid="{00000000-0005-0000-0000-00008A5E0000}"/>
    <cellStyle name="Linked Cell 21 4 3 8 2" xfId="24203" xr:uid="{00000000-0005-0000-0000-00008B5E0000}"/>
    <cellStyle name="Linked Cell 21 4 3 8 2 2" xfId="24204" xr:uid="{00000000-0005-0000-0000-00008C5E0000}"/>
    <cellStyle name="Linked Cell 21 4 3 8 3" xfId="24205" xr:uid="{00000000-0005-0000-0000-00008D5E0000}"/>
    <cellStyle name="Linked Cell 21 4 3 9" xfId="24206" xr:uid="{00000000-0005-0000-0000-00008E5E0000}"/>
    <cellStyle name="Linked Cell 21 4 3 9 2" xfId="24207" xr:uid="{00000000-0005-0000-0000-00008F5E0000}"/>
    <cellStyle name="Linked Cell 21 4 3 9 2 2" xfId="24208" xr:uid="{00000000-0005-0000-0000-0000905E0000}"/>
    <cellStyle name="Linked Cell 21 4 3 9 3" xfId="24209" xr:uid="{00000000-0005-0000-0000-0000915E0000}"/>
    <cellStyle name="Linked Cell 21 4 4" xfId="24210" xr:uid="{00000000-0005-0000-0000-0000925E0000}"/>
    <cellStyle name="Linked Cell 21 4 4 2" xfId="24211" xr:uid="{00000000-0005-0000-0000-0000935E0000}"/>
    <cellStyle name="Linked Cell 21 4 4 2 2" xfId="24212" xr:uid="{00000000-0005-0000-0000-0000945E0000}"/>
    <cellStyle name="Linked Cell 21 4 4 3" xfId="24213" xr:uid="{00000000-0005-0000-0000-0000955E0000}"/>
    <cellStyle name="Linked Cell 21 4 5" xfId="24214" xr:uid="{00000000-0005-0000-0000-0000965E0000}"/>
    <cellStyle name="Linked Cell 21 4 5 2" xfId="24215" xr:uid="{00000000-0005-0000-0000-0000975E0000}"/>
    <cellStyle name="Linked Cell 21 4 5 2 2" xfId="24216" xr:uid="{00000000-0005-0000-0000-0000985E0000}"/>
    <cellStyle name="Linked Cell 21 4 5 3" xfId="24217" xr:uid="{00000000-0005-0000-0000-0000995E0000}"/>
    <cellStyle name="Linked Cell 21 4 6" xfId="24218" xr:uid="{00000000-0005-0000-0000-00009A5E0000}"/>
    <cellStyle name="Linked Cell 21 4 6 2" xfId="24219" xr:uid="{00000000-0005-0000-0000-00009B5E0000}"/>
    <cellStyle name="Linked Cell 21 4 6 2 2" xfId="24220" xr:uid="{00000000-0005-0000-0000-00009C5E0000}"/>
    <cellStyle name="Linked Cell 21 4 6 3" xfId="24221" xr:uid="{00000000-0005-0000-0000-00009D5E0000}"/>
    <cellStyle name="Linked Cell 21 4 7" xfId="24222" xr:uid="{00000000-0005-0000-0000-00009E5E0000}"/>
    <cellStyle name="Linked Cell 21 4 7 2" xfId="24223" xr:uid="{00000000-0005-0000-0000-00009F5E0000}"/>
    <cellStyle name="Linked Cell 21 4 7 2 2" xfId="24224" xr:uid="{00000000-0005-0000-0000-0000A05E0000}"/>
    <cellStyle name="Linked Cell 21 4 7 3" xfId="24225" xr:uid="{00000000-0005-0000-0000-0000A15E0000}"/>
    <cellStyle name="Linked Cell 21 4 8" xfId="24226" xr:uid="{00000000-0005-0000-0000-0000A25E0000}"/>
    <cellStyle name="Linked Cell 21 4 8 2" xfId="24227" xr:uid="{00000000-0005-0000-0000-0000A35E0000}"/>
    <cellStyle name="Linked Cell 21 4 8 2 2" xfId="24228" xr:uid="{00000000-0005-0000-0000-0000A45E0000}"/>
    <cellStyle name="Linked Cell 21 4 8 3" xfId="24229" xr:uid="{00000000-0005-0000-0000-0000A55E0000}"/>
    <cellStyle name="Linked Cell 21 4 9" xfId="24230" xr:uid="{00000000-0005-0000-0000-0000A65E0000}"/>
    <cellStyle name="Linked Cell 21 4 9 2" xfId="24231" xr:uid="{00000000-0005-0000-0000-0000A75E0000}"/>
    <cellStyle name="Linked Cell 21 4 9 2 2" xfId="24232" xr:uid="{00000000-0005-0000-0000-0000A85E0000}"/>
    <cellStyle name="Linked Cell 21 4 9 3" xfId="24233" xr:uid="{00000000-0005-0000-0000-0000A95E0000}"/>
    <cellStyle name="Linked Cell 22" xfId="24234" xr:uid="{00000000-0005-0000-0000-0000AA5E0000}"/>
    <cellStyle name="Linked Cell 22 2" xfId="24235" xr:uid="{00000000-0005-0000-0000-0000AB5E0000}"/>
    <cellStyle name="Linked Cell 22 2 10" xfId="24236" xr:uid="{00000000-0005-0000-0000-0000AC5E0000}"/>
    <cellStyle name="Linked Cell 22 2 10 2" xfId="24237" xr:uid="{00000000-0005-0000-0000-0000AD5E0000}"/>
    <cellStyle name="Linked Cell 22 2 10 2 2" xfId="24238" xr:uid="{00000000-0005-0000-0000-0000AE5E0000}"/>
    <cellStyle name="Linked Cell 22 2 10 3" xfId="24239" xr:uid="{00000000-0005-0000-0000-0000AF5E0000}"/>
    <cellStyle name="Linked Cell 22 2 11" xfId="24240" xr:uid="{00000000-0005-0000-0000-0000B05E0000}"/>
    <cellStyle name="Linked Cell 22 2 11 2" xfId="24241" xr:uid="{00000000-0005-0000-0000-0000B15E0000}"/>
    <cellStyle name="Linked Cell 22 2 11 2 2" xfId="24242" xr:uid="{00000000-0005-0000-0000-0000B25E0000}"/>
    <cellStyle name="Linked Cell 22 2 11 3" xfId="24243" xr:uid="{00000000-0005-0000-0000-0000B35E0000}"/>
    <cellStyle name="Linked Cell 22 2 12" xfId="24244" xr:uid="{00000000-0005-0000-0000-0000B45E0000}"/>
    <cellStyle name="Linked Cell 22 2 12 2" xfId="24245" xr:uid="{00000000-0005-0000-0000-0000B55E0000}"/>
    <cellStyle name="Linked Cell 22 2 12 2 2" xfId="24246" xr:uid="{00000000-0005-0000-0000-0000B65E0000}"/>
    <cellStyle name="Linked Cell 22 2 12 3" xfId="24247" xr:uid="{00000000-0005-0000-0000-0000B75E0000}"/>
    <cellStyle name="Linked Cell 22 2 13" xfId="24248" xr:uid="{00000000-0005-0000-0000-0000B85E0000}"/>
    <cellStyle name="Linked Cell 22 2 13 2" xfId="24249" xr:uid="{00000000-0005-0000-0000-0000B95E0000}"/>
    <cellStyle name="Linked Cell 22 2 13 2 2" xfId="24250" xr:uid="{00000000-0005-0000-0000-0000BA5E0000}"/>
    <cellStyle name="Linked Cell 22 2 13 3" xfId="24251" xr:uid="{00000000-0005-0000-0000-0000BB5E0000}"/>
    <cellStyle name="Linked Cell 22 2 14" xfId="24252" xr:uid="{00000000-0005-0000-0000-0000BC5E0000}"/>
    <cellStyle name="Linked Cell 22 2 14 2" xfId="24253" xr:uid="{00000000-0005-0000-0000-0000BD5E0000}"/>
    <cellStyle name="Linked Cell 22 2 15" xfId="24254" xr:uid="{00000000-0005-0000-0000-0000BE5E0000}"/>
    <cellStyle name="Linked Cell 22 2 2" xfId="24255" xr:uid="{00000000-0005-0000-0000-0000BF5E0000}"/>
    <cellStyle name="Linked Cell 22 2 2 10" xfId="24256" xr:uid="{00000000-0005-0000-0000-0000C05E0000}"/>
    <cellStyle name="Linked Cell 22 2 2 10 2" xfId="24257" xr:uid="{00000000-0005-0000-0000-0000C15E0000}"/>
    <cellStyle name="Linked Cell 22 2 2 10 2 2" xfId="24258" xr:uid="{00000000-0005-0000-0000-0000C25E0000}"/>
    <cellStyle name="Linked Cell 22 2 2 10 3" xfId="24259" xr:uid="{00000000-0005-0000-0000-0000C35E0000}"/>
    <cellStyle name="Linked Cell 22 2 2 11" xfId="24260" xr:uid="{00000000-0005-0000-0000-0000C45E0000}"/>
    <cellStyle name="Linked Cell 22 2 2 11 2" xfId="24261" xr:uid="{00000000-0005-0000-0000-0000C55E0000}"/>
    <cellStyle name="Linked Cell 22 2 2 11 2 2" xfId="24262" xr:uid="{00000000-0005-0000-0000-0000C65E0000}"/>
    <cellStyle name="Linked Cell 22 2 2 11 3" xfId="24263" xr:uid="{00000000-0005-0000-0000-0000C75E0000}"/>
    <cellStyle name="Linked Cell 22 2 2 12" xfId="24264" xr:uid="{00000000-0005-0000-0000-0000C85E0000}"/>
    <cellStyle name="Linked Cell 22 2 2 12 2" xfId="24265" xr:uid="{00000000-0005-0000-0000-0000C95E0000}"/>
    <cellStyle name="Linked Cell 22 2 2 12 2 2" xfId="24266" xr:uid="{00000000-0005-0000-0000-0000CA5E0000}"/>
    <cellStyle name="Linked Cell 22 2 2 12 3" xfId="24267" xr:uid="{00000000-0005-0000-0000-0000CB5E0000}"/>
    <cellStyle name="Linked Cell 22 2 2 13" xfId="24268" xr:uid="{00000000-0005-0000-0000-0000CC5E0000}"/>
    <cellStyle name="Linked Cell 22 2 2 13 2" xfId="24269" xr:uid="{00000000-0005-0000-0000-0000CD5E0000}"/>
    <cellStyle name="Linked Cell 22 2 2 14" xfId="24270" xr:uid="{00000000-0005-0000-0000-0000CE5E0000}"/>
    <cellStyle name="Linked Cell 22 2 2 2" xfId="24271" xr:uid="{00000000-0005-0000-0000-0000CF5E0000}"/>
    <cellStyle name="Linked Cell 22 2 2 2 10" xfId="24272" xr:uid="{00000000-0005-0000-0000-0000D05E0000}"/>
    <cellStyle name="Linked Cell 22 2 2 2 10 2" xfId="24273" xr:uid="{00000000-0005-0000-0000-0000D15E0000}"/>
    <cellStyle name="Linked Cell 22 2 2 2 10 2 2" xfId="24274" xr:uid="{00000000-0005-0000-0000-0000D25E0000}"/>
    <cellStyle name="Linked Cell 22 2 2 2 10 3" xfId="24275" xr:uid="{00000000-0005-0000-0000-0000D35E0000}"/>
    <cellStyle name="Linked Cell 22 2 2 2 11" xfId="24276" xr:uid="{00000000-0005-0000-0000-0000D45E0000}"/>
    <cellStyle name="Linked Cell 22 2 2 2 11 2" xfId="24277" xr:uid="{00000000-0005-0000-0000-0000D55E0000}"/>
    <cellStyle name="Linked Cell 22 2 2 2 11 2 2" xfId="24278" xr:uid="{00000000-0005-0000-0000-0000D65E0000}"/>
    <cellStyle name="Linked Cell 22 2 2 2 11 3" xfId="24279" xr:uid="{00000000-0005-0000-0000-0000D75E0000}"/>
    <cellStyle name="Linked Cell 22 2 2 2 12" xfId="24280" xr:uid="{00000000-0005-0000-0000-0000D85E0000}"/>
    <cellStyle name="Linked Cell 22 2 2 2 12 2" xfId="24281" xr:uid="{00000000-0005-0000-0000-0000D95E0000}"/>
    <cellStyle name="Linked Cell 22 2 2 2 13" xfId="24282" xr:uid="{00000000-0005-0000-0000-0000DA5E0000}"/>
    <cellStyle name="Linked Cell 22 2 2 2 2" xfId="24283" xr:uid="{00000000-0005-0000-0000-0000DB5E0000}"/>
    <cellStyle name="Linked Cell 22 2 2 2 2 10" xfId="24284" xr:uid="{00000000-0005-0000-0000-0000DC5E0000}"/>
    <cellStyle name="Linked Cell 22 2 2 2 2 10 2" xfId="24285" xr:uid="{00000000-0005-0000-0000-0000DD5E0000}"/>
    <cellStyle name="Linked Cell 22 2 2 2 2 10 2 2" xfId="24286" xr:uid="{00000000-0005-0000-0000-0000DE5E0000}"/>
    <cellStyle name="Linked Cell 22 2 2 2 2 10 3" xfId="24287" xr:uid="{00000000-0005-0000-0000-0000DF5E0000}"/>
    <cellStyle name="Linked Cell 22 2 2 2 2 11" xfId="24288" xr:uid="{00000000-0005-0000-0000-0000E05E0000}"/>
    <cellStyle name="Linked Cell 22 2 2 2 2 11 2" xfId="24289" xr:uid="{00000000-0005-0000-0000-0000E15E0000}"/>
    <cellStyle name="Linked Cell 22 2 2 2 2 12" xfId="24290" xr:uid="{00000000-0005-0000-0000-0000E25E0000}"/>
    <cellStyle name="Linked Cell 22 2 2 2 2 2" xfId="24291" xr:uid="{00000000-0005-0000-0000-0000E35E0000}"/>
    <cellStyle name="Linked Cell 22 2 2 2 2 2 2" xfId="24292" xr:uid="{00000000-0005-0000-0000-0000E45E0000}"/>
    <cellStyle name="Linked Cell 22 2 2 2 2 2 2 2" xfId="24293" xr:uid="{00000000-0005-0000-0000-0000E55E0000}"/>
    <cellStyle name="Linked Cell 22 2 2 2 2 2 3" xfId="24294" xr:uid="{00000000-0005-0000-0000-0000E65E0000}"/>
    <cellStyle name="Linked Cell 22 2 2 2 2 3" xfId="24295" xr:uid="{00000000-0005-0000-0000-0000E75E0000}"/>
    <cellStyle name="Linked Cell 22 2 2 2 2 3 2" xfId="24296" xr:uid="{00000000-0005-0000-0000-0000E85E0000}"/>
    <cellStyle name="Linked Cell 22 2 2 2 2 3 2 2" xfId="24297" xr:uid="{00000000-0005-0000-0000-0000E95E0000}"/>
    <cellStyle name="Linked Cell 22 2 2 2 2 3 3" xfId="24298" xr:uid="{00000000-0005-0000-0000-0000EA5E0000}"/>
    <cellStyle name="Linked Cell 22 2 2 2 2 4" xfId="24299" xr:uid="{00000000-0005-0000-0000-0000EB5E0000}"/>
    <cellStyle name="Linked Cell 22 2 2 2 2 4 2" xfId="24300" xr:uid="{00000000-0005-0000-0000-0000EC5E0000}"/>
    <cellStyle name="Linked Cell 22 2 2 2 2 4 2 2" xfId="24301" xr:uid="{00000000-0005-0000-0000-0000ED5E0000}"/>
    <cellStyle name="Linked Cell 22 2 2 2 2 4 3" xfId="24302" xr:uid="{00000000-0005-0000-0000-0000EE5E0000}"/>
    <cellStyle name="Linked Cell 22 2 2 2 2 5" xfId="24303" xr:uid="{00000000-0005-0000-0000-0000EF5E0000}"/>
    <cellStyle name="Linked Cell 22 2 2 2 2 5 2" xfId="24304" xr:uid="{00000000-0005-0000-0000-0000F05E0000}"/>
    <cellStyle name="Linked Cell 22 2 2 2 2 5 2 2" xfId="24305" xr:uid="{00000000-0005-0000-0000-0000F15E0000}"/>
    <cellStyle name="Linked Cell 22 2 2 2 2 5 3" xfId="24306" xr:uid="{00000000-0005-0000-0000-0000F25E0000}"/>
    <cellStyle name="Linked Cell 22 2 2 2 2 6" xfId="24307" xr:uid="{00000000-0005-0000-0000-0000F35E0000}"/>
    <cellStyle name="Linked Cell 22 2 2 2 2 6 2" xfId="24308" xr:uid="{00000000-0005-0000-0000-0000F45E0000}"/>
    <cellStyle name="Linked Cell 22 2 2 2 2 6 2 2" xfId="24309" xr:uid="{00000000-0005-0000-0000-0000F55E0000}"/>
    <cellStyle name="Linked Cell 22 2 2 2 2 6 3" xfId="24310" xr:uid="{00000000-0005-0000-0000-0000F65E0000}"/>
    <cellStyle name="Linked Cell 22 2 2 2 2 7" xfId="24311" xr:uid="{00000000-0005-0000-0000-0000F75E0000}"/>
    <cellStyle name="Linked Cell 22 2 2 2 2 7 2" xfId="24312" xr:uid="{00000000-0005-0000-0000-0000F85E0000}"/>
    <cellStyle name="Linked Cell 22 2 2 2 2 7 2 2" xfId="24313" xr:uid="{00000000-0005-0000-0000-0000F95E0000}"/>
    <cellStyle name="Linked Cell 22 2 2 2 2 7 3" xfId="24314" xr:uid="{00000000-0005-0000-0000-0000FA5E0000}"/>
    <cellStyle name="Linked Cell 22 2 2 2 2 8" xfId="24315" xr:uid="{00000000-0005-0000-0000-0000FB5E0000}"/>
    <cellStyle name="Linked Cell 22 2 2 2 2 8 2" xfId="24316" xr:uid="{00000000-0005-0000-0000-0000FC5E0000}"/>
    <cellStyle name="Linked Cell 22 2 2 2 2 8 2 2" xfId="24317" xr:uid="{00000000-0005-0000-0000-0000FD5E0000}"/>
    <cellStyle name="Linked Cell 22 2 2 2 2 8 3" xfId="24318" xr:uid="{00000000-0005-0000-0000-0000FE5E0000}"/>
    <cellStyle name="Linked Cell 22 2 2 2 2 9" xfId="24319" xr:uid="{00000000-0005-0000-0000-0000FF5E0000}"/>
    <cellStyle name="Linked Cell 22 2 2 2 2 9 2" xfId="24320" xr:uid="{00000000-0005-0000-0000-0000005F0000}"/>
    <cellStyle name="Linked Cell 22 2 2 2 2 9 2 2" xfId="24321" xr:uid="{00000000-0005-0000-0000-0000015F0000}"/>
    <cellStyle name="Linked Cell 22 2 2 2 2 9 3" xfId="24322" xr:uid="{00000000-0005-0000-0000-0000025F0000}"/>
    <cellStyle name="Linked Cell 22 2 2 2 3" xfId="24323" xr:uid="{00000000-0005-0000-0000-0000035F0000}"/>
    <cellStyle name="Linked Cell 22 2 2 2 3 10" xfId="24324" xr:uid="{00000000-0005-0000-0000-0000045F0000}"/>
    <cellStyle name="Linked Cell 22 2 2 2 3 10 2" xfId="24325" xr:uid="{00000000-0005-0000-0000-0000055F0000}"/>
    <cellStyle name="Linked Cell 22 2 2 2 3 11" xfId="24326" xr:uid="{00000000-0005-0000-0000-0000065F0000}"/>
    <cellStyle name="Linked Cell 22 2 2 2 3 2" xfId="24327" xr:uid="{00000000-0005-0000-0000-0000075F0000}"/>
    <cellStyle name="Linked Cell 22 2 2 2 3 2 2" xfId="24328" xr:uid="{00000000-0005-0000-0000-0000085F0000}"/>
    <cellStyle name="Linked Cell 22 2 2 2 3 2 2 2" xfId="24329" xr:uid="{00000000-0005-0000-0000-0000095F0000}"/>
    <cellStyle name="Linked Cell 22 2 2 2 3 2 3" xfId="24330" xr:uid="{00000000-0005-0000-0000-00000A5F0000}"/>
    <cellStyle name="Linked Cell 22 2 2 2 3 3" xfId="24331" xr:uid="{00000000-0005-0000-0000-00000B5F0000}"/>
    <cellStyle name="Linked Cell 22 2 2 2 3 3 2" xfId="24332" xr:uid="{00000000-0005-0000-0000-00000C5F0000}"/>
    <cellStyle name="Linked Cell 22 2 2 2 3 3 2 2" xfId="24333" xr:uid="{00000000-0005-0000-0000-00000D5F0000}"/>
    <cellStyle name="Linked Cell 22 2 2 2 3 3 3" xfId="24334" xr:uid="{00000000-0005-0000-0000-00000E5F0000}"/>
    <cellStyle name="Linked Cell 22 2 2 2 3 4" xfId="24335" xr:uid="{00000000-0005-0000-0000-00000F5F0000}"/>
    <cellStyle name="Linked Cell 22 2 2 2 3 4 2" xfId="24336" xr:uid="{00000000-0005-0000-0000-0000105F0000}"/>
    <cellStyle name="Linked Cell 22 2 2 2 3 4 2 2" xfId="24337" xr:uid="{00000000-0005-0000-0000-0000115F0000}"/>
    <cellStyle name="Linked Cell 22 2 2 2 3 4 3" xfId="24338" xr:uid="{00000000-0005-0000-0000-0000125F0000}"/>
    <cellStyle name="Linked Cell 22 2 2 2 3 5" xfId="24339" xr:uid="{00000000-0005-0000-0000-0000135F0000}"/>
    <cellStyle name="Linked Cell 22 2 2 2 3 5 2" xfId="24340" xr:uid="{00000000-0005-0000-0000-0000145F0000}"/>
    <cellStyle name="Linked Cell 22 2 2 2 3 5 2 2" xfId="24341" xr:uid="{00000000-0005-0000-0000-0000155F0000}"/>
    <cellStyle name="Linked Cell 22 2 2 2 3 5 3" xfId="24342" xr:uid="{00000000-0005-0000-0000-0000165F0000}"/>
    <cellStyle name="Linked Cell 22 2 2 2 3 6" xfId="24343" xr:uid="{00000000-0005-0000-0000-0000175F0000}"/>
    <cellStyle name="Linked Cell 22 2 2 2 3 6 2" xfId="24344" xr:uid="{00000000-0005-0000-0000-0000185F0000}"/>
    <cellStyle name="Linked Cell 22 2 2 2 3 6 2 2" xfId="24345" xr:uid="{00000000-0005-0000-0000-0000195F0000}"/>
    <cellStyle name="Linked Cell 22 2 2 2 3 6 3" xfId="24346" xr:uid="{00000000-0005-0000-0000-00001A5F0000}"/>
    <cellStyle name="Linked Cell 22 2 2 2 3 7" xfId="24347" xr:uid="{00000000-0005-0000-0000-00001B5F0000}"/>
    <cellStyle name="Linked Cell 22 2 2 2 3 7 2" xfId="24348" xr:uid="{00000000-0005-0000-0000-00001C5F0000}"/>
    <cellStyle name="Linked Cell 22 2 2 2 3 7 2 2" xfId="24349" xr:uid="{00000000-0005-0000-0000-00001D5F0000}"/>
    <cellStyle name="Linked Cell 22 2 2 2 3 7 3" xfId="24350" xr:uid="{00000000-0005-0000-0000-00001E5F0000}"/>
    <cellStyle name="Linked Cell 22 2 2 2 3 8" xfId="24351" xr:uid="{00000000-0005-0000-0000-00001F5F0000}"/>
    <cellStyle name="Linked Cell 22 2 2 2 3 8 2" xfId="24352" xr:uid="{00000000-0005-0000-0000-0000205F0000}"/>
    <cellStyle name="Linked Cell 22 2 2 2 3 8 2 2" xfId="24353" xr:uid="{00000000-0005-0000-0000-0000215F0000}"/>
    <cellStyle name="Linked Cell 22 2 2 2 3 8 3" xfId="24354" xr:uid="{00000000-0005-0000-0000-0000225F0000}"/>
    <cellStyle name="Linked Cell 22 2 2 2 3 9" xfId="24355" xr:uid="{00000000-0005-0000-0000-0000235F0000}"/>
    <cellStyle name="Linked Cell 22 2 2 2 3 9 2" xfId="24356" xr:uid="{00000000-0005-0000-0000-0000245F0000}"/>
    <cellStyle name="Linked Cell 22 2 2 2 3 9 2 2" xfId="24357" xr:uid="{00000000-0005-0000-0000-0000255F0000}"/>
    <cellStyle name="Linked Cell 22 2 2 2 3 9 3" xfId="24358" xr:uid="{00000000-0005-0000-0000-0000265F0000}"/>
    <cellStyle name="Linked Cell 22 2 2 2 4" xfId="24359" xr:uid="{00000000-0005-0000-0000-0000275F0000}"/>
    <cellStyle name="Linked Cell 22 2 2 2 4 2" xfId="24360" xr:uid="{00000000-0005-0000-0000-0000285F0000}"/>
    <cellStyle name="Linked Cell 22 2 2 2 4 2 2" xfId="24361" xr:uid="{00000000-0005-0000-0000-0000295F0000}"/>
    <cellStyle name="Linked Cell 22 2 2 2 4 3" xfId="24362" xr:uid="{00000000-0005-0000-0000-00002A5F0000}"/>
    <cellStyle name="Linked Cell 22 2 2 2 5" xfId="24363" xr:uid="{00000000-0005-0000-0000-00002B5F0000}"/>
    <cellStyle name="Linked Cell 22 2 2 2 5 2" xfId="24364" xr:uid="{00000000-0005-0000-0000-00002C5F0000}"/>
    <cellStyle name="Linked Cell 22 2 2 2 5 2 2" xfId="24365" xr:uid="{00000000-0005-0000-0000-00002D5F0000}"/>
    <cellStyle name="Linked Cell 22 2 2 2 5 3" xfId="24366" xr:uid="{00000000-0005-0000-0000-00002E5F0000}"/>
    <cellStyle name="Linked Cell 22 2 2 2 6" xfId="24367" xr:uid="{00000000-0005-0000-0000-00002F5F0000}"/>
    <cellStyle name="Linked Cell 22 2 2 2 6 2" xfId="24368" xr:uid="{00000000-0005-0000-0000-0000305F0000}"/>
    <cellStyle name="Linked Cell 22 2 2 2 6 2 2" xfId="24369" xr:uid="{00000000-0005-0000-0000-0000315F0000}"/>
    <cellStyle name="Linked Cell 22 2 2 2 6 3" xfId="24370" xr:uid="{00000000-0005-0000-0000-0000325F0000}"/>
    <cellStyle name="Linked Cell 22 2 2 2 7" xfId="24371" xr:uid="{00000000-0005-0000-0000-0000335F0000}"/>
    <cellStyle name="Linked Cell 22 2 2 2 7 2" xfId="24372" xr:uid="{00000000-0005-0000-0000-0000345F0000}"/>
    <cellStyle name="Linked Cell 22 2 2 2 7 2 2" xfId="24373" xr:uid="{00000000-0005-0000-0000-0000355F0000}"/>
    <cellStyle name="Linked Cell 22 2 2 2 7 3" xfId="24374" xr:uid="{00000000-0005-0000-0000-0000365F0000}"/>
    <cellStyle name="Linked Cell 22 2 2 2 8" xfId="24375" xr:uid="{00000000-0005-0000-0000-0000375F0000}"/>
    <cellStyle name="Linked Cell 22 2 2 2 8 2" xfId="24376" xr:uid="{00000000-0005-0000-0000-0000385F0000}"/>
    <cellStyle name="Linked Cell 22 2 2 2 8 2 2" xfId="24377" xr:uid="{00000000-0005-0000-0000-0000395F0000}"/>
    <cellStyle name="Linked Cell 22 2 2 2 8 3" xfId="24378" xr:uid="{00000000-0005-0000-0000-00003A5F0000}"/>
    <cellStyle name="Linked Cell 22 2 2 2 9" xfId="24379" xr:uid="{00000000-0005-0000-0000-00003B5F0000}"/>
    <cellStyle name="Linked Cell 22 2 2 2 9 2" xfId="24380" xr:uid="{00000000-0005-0000-0000-00003C5F0000}"/>
    <cellStyle name="Linked Cell 22 2 2 2 9 2 2" xfId="24381" xr:uid="{00000000-0005-0000-0000-00003D5F0000}"/>
    <cellStyle name="Linked Cell 22 2 2 2 9 3" xfId="24382" xr:uid="{00000000-0005-0000-0000-00003E5F0000}"/>
    <cellStyle name="Linked Cell 22 2 2 3" xfId="24383" xr:uid="{00000000-0005-0000-0000-00003F5F0000}"/>
    <cellStyle name="Linked Cell 22 2 2 3 10" xfId="24384" xr:uid="{00000000-0005-0000-0000-0000405F0000}"/>
    <cellStyle name="Linked Cell 22 2 2 3 10 2" xfId="24385" xr:uid="{00000000-0005-0000-0000-0000415F0000}"/>
    <cellStyle name="Linked Cell 22 2 2 3 10 2 2" xfId="24386" xr:uid="{00000000-0005-0000-0000-0000425F0000}"/>
    <cellStyle name="Linked Cell 22 2 2 3 10 3" xfId="24387" xr:uid="{00000000-0005-0000-0000-0000435F0000}"/>
    <cellStyle name="Linked Cell 22 2 2 3 11" xfId="24388" xr:uid="{00000000-0005-0000-0000-0000445F0000}"/>
    <cellStyle name="Linked Cell 22 2 2 3 11 2" xfId="24389" xr:uid="{00000000-0005-0000-0000-0000455F0000}"/>
    <cellStyle name="Linked Cell 22 2 2 3 12" xfId="24390" xr:uid="{00000000-0005-0000-0000-0000465F0000}"/>
    <cellStyle name="Linked Cell 22 2 2 3 2" xfId="24391" xr:uid="{00000000-0005-0000-0000-0000475F0000}"/>
    <cellStyle name="Linked Cell 22 2 2 3 2 10" xfId="24392" xr:uid="{00000000-0005-0000-0000-0000485F0000}"/>
    <cellStyle name="Linked Cell 22 2 2 3 2 10 2" xfId="24393" xr:uid="{00000000-0005-0000-0000-0000495F0000}"/>
    <cellStyle name="Linked Cell 22 2 2 3 2 11" xfId="24394" xr:uid="{00000000-0005-0000-0000-00004A5F0000}"/>
    <cellStyle name="Linked Cell 22 2 2 3 2 2" xfId="24395" xr:uid="{00000000-0005-0000-0000-00004B5F0000}"/>
    <cellStyle name="Linked Cell 22 2 2 3 2 2 2" xfId="24396" xr:uid="{00000000-0005-0000-0000-00004C5F0000}"/>
    <cellStyle name="Linked Cell 22 2 2 3 2 2 2 2" xfId="24397" xr:uid="{00000000-0005-0000-0000-00004D5F0000}"/>
    <cellStyle name="Linked Cell 22 2 2 3 2 2 3" xfId="24398" xr:uid="{00000000-0005-0000-0000-00004E5F0000}"/>
    <cellStyle name="Linked Cell 22 2 2 3 2 3" xfId="24399" xr:uid="{00000000-0005-0000-0000-00004F5F0000}"/>
    <cellStyle name="Linked Cell 22 2 2 3 2 3 2" xfId="24400" xr:uid="{00000000-0005-0000-0000-0000505F0000}"/>
    <cellStyle name="Linked Cell 22 2 2 3 2 3 2 2" xfId="24401" xr:uid="{00000000-0005-0000-0000-0000515F0000}"/>
    <cellStyle name="Linked Cell 22 2 2 3 2 3 3" xfId="24402" xr:uid="{00000000-0005-0000-0000-0000525F0000}"/>
    <cellStyle name="Linked Cell 22 2 2 3 2 4" xfId="24403" xr:uid="{00000000-0005-0000-0000-0000535F0000}"/>
    <cellStyle name="Linked Cell 22 2 2 3 2 4 2" xfId="24404" xr:uid="{00000000-0005-0000-0000-0000545F0000}"/>
    <cellStyle name="Linked Cell 22 2 2 3 2 4 2 2" xfId="24405" xr:uid="{00000000-0005-0000-0000-0000555F0000}"/>
    <cellStyle name="Linked Cell 22 2 2 3 2 4 3" xfId="24406" xr:uid="{00000000-0005-0000-0000-0000565F0000}"/>
    <cellStyle name="Linked Cell 22 2 2 3 2 5" xfId="24407" xr:uid="{00000000-0005-0000-0000-0000575F0000}"/>
    <cellStyle name="Linked Cell 22 2 2 3 2 5 2" xfId="24408" xr:uid="{00000000-0005-0000-0000-0000585F0000}"/>
    <cellStyle name="Linked Cell 22 2 2 3 2 5 2 2" xfId="24409" xr:uid="{00000000-0005-0000-0000-0000595F0000}"/>
    <cellStyle name="Linked Cell 22 2 2 3 2 5 3" xfId="24410" xr:uid="{00000000-0005-0000-0000-00005A5F0000}"/>
    <cellStyle name="Linked Cell 22 2 2 3 2 6" xfId="24411" xr:uid="{00000000-0005-0000-0000-00005B5F0000}"/>
    <cellStyle name="Linked Cell 22 2 2 3 2 6 2" xfId="24412" xr:uid="{00000000-0005-0000-0000-00005C5F0000}"/>
    <cellStyle name="Linked Cell 22 2 2 3 2 6 2 2" xfId="24413" xr:uid="{00000000-0005-0000-0000-00005D5F0000}"/>
    <cellStyle name="Linked Cell 22 2 2 3 2 6 3" xfId="24414" xr:uid="{00000000-0005-0000-0000-00005E5F0000}"/>
    <cellStyle name="Linked Cell 22 2 2 3 2 7" xfId="24415" xr:uid="{00000000-0005-0000-0000-00005F5F0000}"/>
    <cellStyle name="Linked Cell 22 2 2 3 2 7 2" xfId="24416" xr:uid="{00000000-0005-0000-0000-0000605F0000}"/>
    <cellStyle name="Linked Cell 22 2 2 3 2 7 2 2" xfId="24417" xr:uid="{00000000-0005-0000-0000-0000615F0000}"/>
    <cellStyle name="Linked Cell 22 2 2 3 2 7 3" xfId="24418" xr:uid="{00000000-0005-0000-0000-0000625F0000}"/>
    <cellStyle name="Linked Cell 22 2 2 3 2 8" xfId="24419" xr:uid="{00000000-0005-0000-0000-0000635F0000}"/>
    <cellStyle name="Linked Cell 22 2 2 3 2 8 2" xfId="24420" xr:uid="{00000000-0005-0000-0000-0000645F0000}"/>
    <cellStyle name="Linked Cell 22 2 2 3 2 8 2 2" xfId="24421" xr:uid="{00000000-0005-0000-0000-0000655F0000}"/>
    <cellStyle name="Linked Cell 22 2 2 3 2 8 3" xfId="24422" xr:uid="{00000000-0005-0000-0000-0000665F0000}"/>
    <cellStyle name="Linked Cell 22 2 2 3 2 9" xfId="24423" xr:uid="{00000000-0005-0000-0000-0000675F0000}"/>
    <cellStyle name="Linked Cell 22 2 2 3 2 9 2" xfId="24424" xr:uid="{00000000-0005-0000-0000-0000685F0000}"/>
    <cellStyle name="Linked Cell 22 2 2 3 2 9 2 2" xfId="24425" xr:uid="{00000000-0005-0000-0000-0000695F0000}"/>
    <cellStyle name="Linked Cell 22 2 2 3 2 9 3" xfId="24426" xr:uid="{00000000-0005-0000-0000-00006A5F0000}"/>
    <cellStyle name="Linked Cell 22 2 2 3 3" xfId="24427" xr:uid="{00000000-0005-0000-0000-00006B5F0000}"/>
    <cellStyle name="Linked Cell 22 2 2 3 3 2" xfId="24428" xr:uid="{00000000-0005-0000-0000-00006C5F0000}"/>
    <cellStyle name="Linked Cell 22 2 2 3 3 2 2" xfId="24429" xr:uid="{00000000-0005-0000-0000-00006D5F0000}"/>
    <cellStyle name="Linked Cell 22 2 2 3 3 3" xfId="24430" xr:uid="{00000000-0005-0000-0000-00006E5F0000}"/>
    <cellStyle name="Linked Cell 22 2 2 3 4" xfId="24431" xr:uid="{00000000-0005-0000-0000-00006F5F0000}"/>
    <cellStyle name="Linked Cell 22 2 2 3 4 2" xfId="24432" xr:uid="{00000000-0005-0000-0000-0000705F0000}"/>
    <cellStyle name="Linked Cell 22 2 2 3 4 2 2" xfId="24433" xr:uid="{00000000-0005-0000-0000-0000715F0000}"/>
    <cellStyle name="Linked Cell 22 2 2 3 4 3" xfId="24434" xr:uid="{00000000-0005-0000-0000-0000725F0000}"/>
    <cellStyle name="Linked Cell 22 2 2 3 5" xfId="24435" xr:uid="{00000000-0005-0000-0000-0000735F0000}"/>
    <cellStyle name="Linked Cell 22 2 2 3 5 2" xfId="24436" xr:uid="{00000000-0005-0000-0000-0000745F0000}"/>
    <cellStyle name="Linked Cell 22 2 2 3 5 2 2" xfId="24437" xr:uid="{00000000-0005-0000-0000-0000755F0000}"/>
    <cellStyle name="Linked Cell 22 2 2 3 5 3" xfId="24438" xr:uid="{00000000-0005-0000-0000-0000765F0000}"/>
    <cellStyle name="Linked Cell 22 2 2 3 6" xfId="24439" xr:uid="{00000000-0005-0000-0000-0000775F0000}"/>
    <cellStyle name="Linked Cell 22 2 2 3 6 2" xfId="24440" xr:uid="{00000000-0005-0000-0000-0000785F0000}"/>
    <cellStyle name="Linked Cell 22 2 2 3 6 2 2" xfId="24441" xr:uid="{00000000-0005-0000-0000-0000795F0000}"/>
    <cellStyle name="Linked Cell 22 2 2 3 6 3" xfId="24442" xr:uid="{00000000-0005-0000-0000-00007A5F0000}"/>
    <cellStyle name="Linked Cell 22 2 2 3 7" xfId="24443" xr:uid="{00000000-0005-0000-0000-00007B5F0000}"/>
    <cellStyle name="Linked Cell 22 2 2 3 7 2" xfId="24444" xr:uid="{00000000-0005-0000-0000-00007C5F0000}"/>
    <cellStyle name="Linked Cell 22 2 2 3 7 2 2" xfId="24445" xr:uid="{00000000-0005-0000-0000-00007D5F0000}"/>
    <cellStyle name="Linked Cell 22 2 2 3 7 3" xfId="24446" xr:uid="{00000000-0005-0000-0000-00007E5F0000}"/>
    <cellStyle name="Linked Cell 22 2 2 3 8" xfId="24447" xr:uid="{00000000-0005-0000-0000-00007F5F0000}"/>
    <cellStyle name="Linked Cell 22 2 2 3 8 2" xfId="24448" xr:uid="{00000000-0005-0000-0000-0000805F0000}"/>
    <cellStyle name="Linked Cell 22 2 2 3 8 2 2" xfId="24449" xr:uid="{00000000-0005-0000-0000-0000815F0000}"/>
    <cellStyle name="Linked Cell 22 2 2 3 8 3" xfId="24450" xr:uid="{00000000-0005-0000-0000-0000825F0000}"/>
    <cellStyle name="Linked Cell 22 2 2 3 9" xfId="24451" xr:uid="{00000000-0005-0000-0000-0000835F0000}"/>
    <cellStyle name="Linked Cell 22 2 2 3 9 2" xfId="24452" xr:uid="{00000000-0005-0000-0000-0000845F0000}"/>
    <cellStyle name="Linked Cell 22 2 2 3 9 2 2" xfId="24453" xr:uid="{00000000-0005-0000-0000-0000855F0000}"/>
    <cellStyle name="Linked Cell 22 2 2 3 9 3" xfId="24454" xr:uid="{00000000-0005-0000-0000-0000865F0000}"/>
    <cellStyle name="Linked Cell 22 2 2 4" xfId="24455" xr:uid="{00000000-0005-0000-0000-0000875F0000}"/>
    <cellStyle name="Linked Cell 22 2 2 4 10" xfId="24456" xr:uid="{00000000-0005-0000-0000-0000885F0000}"/>
    <cellStyle name="Linked Cell 22 2 2 4 10 2" xfId="24457" xr:uid="{00000000-0005-0000-0000-0000895F0000}"/>
    <cellStyle name="Linked Cell 22 2 2 4 11" xfId="24458" xr:uid="{00000000-0005-0000-0000-00008A5F0000}"/>
    <cellStyle name="Linked Cell 22 2 2 4 2" xfId="24459" xr:uid="{00000000-0005-0000-0000-00008B5F0000}"/>
    <cellStyle name="Linked Cell 22 2 2 4 2 2" xfId="24460" xr:uid="{00000000-0005-0000-0000-00008C5F0000}"/>
    <cellStyle name="Linked Cell 22 2 2 4 2 2 2" xfId="24461" xr:uid="{00000000-0005-0000-0000-00008D5F0000}"/>
    <cellStyle name="Linked Cell 22 2 2 4 2 3" xfId="24462" xr:uid="{00000000-0005-0000-0000-00008E5F0000}"/>
    <cellStyle name="Linked Cell 22 2 2 4 3" xfId="24463" xr:uid="{00000000-0005-0000-0000-00008F5F0000}"/>
    <cellStyle name="Linked Cell 22 2 2 4 3 2" xfId="24464" xr:uid="{00000000-0005-0000-0000-0000905F0000}"/>
    <cellStyle name="Linked Cell 22 2 2 4 3 2 2" xfId="24465" xr:uid="{00000000-0005-0000-0000-0000915F0000}"/>
    <cellStyle name="Linked Cell 22 2 2 4 3 3" xfId="24466" xr:uid="{00000000-0005-0000-0000-0000925F0000}"/>
    <cellStyle name="Linked Cell 22 2 2 4 4" xfId="24467" xr:uid="{00000000-0005-0000-0000-0000935F0000}"/>
    <cellStyle name="Linked Cell 22 2 2 4 4 2" xfId="24468" xr:uid="{00000000-0005-0000-0000-0000945F0000}"/>
    <cellStyle name="Linked Cell 22 2 2 4 4 2 2" xfId="24469" xr:uid="{00000000-0005-0000-0000-0000955F0000}"/>
    <cellStyle name="Linked Cell 22 2 2 4 4 3" xfId="24470" xr:uid="{00000000-0005-0000-0000-0000965F0000}"/>
    <cellStyle name="Linked Cell 22 2 2 4 5" xfId="24471" xr:uid="{00000000-0005-0000-0000-0000975F0000}"/>
    <cellStyle name="Linked Cell 22 2 2 4 5 2" xfId="24472" xr:uid="{00000000-0005-0000-0000-0000985F0000}"/>
    <cellStyle name="Linked Cell 22 2 2 4 5 2 2" xfId="24473" xr:uid="{00000000-0005-0000-0000-0000995F0000}"/>
    <cellStyle name="Linked Cell 22 2 2 4 5 3" xfId="24474" xr:uid="{00000000-0005-0000-0000-00009A5F0000}"/>
    <cellStyle name="Linked Cell 22 2 2 4 6" xfId="24475" xr:uid="{00000000-0005-0000-0000-00009B5F0000}"/>
    <cellStyle name="Linked Cell 22 2 2 4 6 2" xfId="24476" xr:uid="{00000000-0005-0000-0000-00009C5F0000}"/>
    <cellStyle name="Linked Cell 22 2 2 4 6 2 2" xfId="24477" xr:uid="{00000000-0005-0000-0000-00009D5F0000}"/>
    <cellStyle name="Linked Cell 22 2 2 4 6 3" xfId="24478" xr:uid="{00000000-0005-0000-0000-00009E5F0000}"/>
    <cellStyle name="Linked Cell 22 2 2 4 7" xfId="24479" xr:uid="{00000000-0005-0000-0000-00009F5F0000}"/>
    <cellStyle name="Linked Cell 22 2 2 4 7 2" xfId="24480" xr:uid="{00000000-0005-0000-0000-0000A05F0000}"/>
    <cellStyle name="Linked Cell 22 2 2 4 7 2 2" xfId="24481" xr:uid="{00000000-0005-0000-0000-0000A15F0000}"/>
    <cellStyle name="Linked Cell 22 2 2 4 7 3" xfId="24482" xr:uid="{00000000-0005-0000-0000-0000A25F0000}"/>
    <cellStyle name="Linked Cell 22 2 2 4 8" xfId="24483" xr:uid="{00000000-0005-0000-0000-0000A35F0000}"/>
    <cellStyle name="Linked Cell 22 2 2 4 8 2" xfId="24484" xr:uid="{00000000-0005-0000-0000-0000A45F0000}"/>
    <cellStyle name="Linked Cell 22 2 2 4 8 2 2" xfId="24485" xr:uid="{00000000-0005-0000-0000-0000A55F0000}"/>
    <cellStyle name="Linked Cell 22 2 2 4 8 3" xfId="24486" xr:uid="{00000000-0005-0000-0000-0000A65F0000}"/>
    <cellStyle name="Linked Cell 22 2 2 4 9" xfId="24487" xr:uid="{00000000-0005-0000-0000-0000A75F0000}"/>
    <cellStyle name="Linked Cell 22 2 2 4 9 2" xfId="24488" xr:uid="{00000000-0005-0000-0000-0000A85F0000}"/>
    <cellStyle name="Linked Cell 22 2 2 4 9 2 2" xfId="24489" xr:uid="{00000000-0005-0000-0000-0000A95F0000}"/>
    <cellStyle name="Linked Cell 22 2 2 4 9 3" xfId="24490" xr:uid="{00000000-0005-0000-0000-0000AA5F0000}"/>
    <cellStyle name="Linked Cell 22 2 2 5" xfId="24491" xr:uid="{00000000-0005-0000-0000-0000AB5F0000}"/>
    <cellStyle name="Linked Cell 22 2 2 5 2" xfId="24492" xr:uid="{00000000-0005-0000-0000-0000AC5F0000}"/>
    <cellStyle name="Linked Cell 22 2 2 5 2 2" xfId="24493" xr:uid="{00000000-0005-0000-0000-0000AD5F0000}"/>
    <cellStyle name="Linked Cell 22 2 2 5 3" xfId="24494" xr:uid="{00000000-0005-0000-0000-0000AE5F0000}"/>
    <cellStyle name="Linked Cell 22 2 2 6" xfId="24495" xr:uid="{00000000-0005-0000-0000-0000AF5F0000}"/>
    <cellStyle name="Linked Cell 22 2 2 6 2" xfId="24496" xr:uid="{00000000-0005-0000-0000-0000B05F0000}"/>
    <cellStyle name="Linked Cell 22 2 2 6 2 2" xfId="24497" xr:uid="{00000000-0005-0000-0000-0000B15F0000}"/>
    <cellStyle name="Linked Cell 22 2 2 6 3" xfId="24498" xr:uid="{00000000-0005-0000-0000-0000B25F0000}"/>
    <cellStyle name="Linked Cell 22 2 2 7" xfId="24499" xr:uid="{00000000-0005-0000-0000-0000B35F0000}"/>
    <cellStyle name="Linked Cell 22 2 2 7 2" xfId="24500" xr:uid="{00000000-0005-0000-0000-0000B45F0000}"/>
    <cellStyle name="Linked Cell 22 2 2 7 2 2" xfId="24501" xr:uid="{00000000-0005-0000-0000-0000B55F0000}"/>
    <cellStyle name="Linked Cell 22 2 2 7 3" xfId="24502" xr:uid="{00000000-0005-0000-0000-0000B65F0000}"/>
    <cellStyle name="Linked Cell 22 2 2 8" xfId="24503" xr:uid="{00000000-0005-0000-0000-0000B75F0000}"/>
    <cellStyle name="Linked Cell 22 2 2 8 2" xfId="24504" xr:uid="{00000000-0005-0000-0000-0000B85F0000}"/>
    <cellStyle name="Linked Cell 22 2 2 8 2 2" xfId="24505" xr:uid="{00000000-0005-0000-0000-0000B95F0000}"/>
    <cellStyle name="Linked Cell 22 2 2 8 3" xfId="24506" xr:uid="{00000000-0005-0000-0000-0000BA5F0000}"/>
    <cellStyle name="Linked Cell 22 2 2 9" xfId="24507" xr:uid="{00000000-0005-0000-0000-0000BB5F0000}"/>
    <cellStyle name="Linked Cell 22 2 2 9 2" xfId="24508" xr:uid="{00000000-0005-0000-0000-0000BC5F0000}"/>
    <cellStyle name="Linked Cell 22 2 2 9 2 2" xfId="24509" xr:uid="{00000000-0005-0000-0000-0000BD5F0000}"/>
    <cellStyle name="Linked Cell 22 2 2 9 3" xfId="24510" xr:uid="{00000000-0005-0000-0000-0000BE5F0000}"/>
    <cellStyle name="Linked Cell 22 2 3" xfId="24511" xr:uid="{00000000-0005-0000-0000-0000BF5F0000}"/>
    <cellStyle name="Linked Cell 22 2 3 10" xfId="24512" xr:uid="{00000000-0005-0000-0000-0000C05F0000}"/>
    <cellStyle name="Linked Cell 22 2 3 10 2" xfId="24513" xr:uid="{00000000-0005-0000-0000-0000C15F0000}"/>
    <cellStyle name="Linked Cell 22 2 3 10 2 2" xfId="24514" xr:uid="{00000000-0005-0000-0000-0000C25F0000}"/>
    <cellStyle name="Linked Cell 22 2 3 10 3" xfId="24515" xr:uid="{00000000-0005-0000-0000-0000C35F0000}"/>
    <cellStyle name="Linked Cell 22 2 3 11" xfId="24516" xr:uid="{00000000-0005-0000-0000-0000C45F0000}"/>
    <cellStyle name="Linked Cell 22 2 3 11 2" xfId="24517" xr:uid="{00000000-0005-0000-0000-0000C55F0000}"/>
    <cellStyle name="Linked Cell 22 2 3 11 2 2" xfId="24518" xr:uid="{00000000-0005-0000-0000-0000C65F0000}"/>
    <cellStyle name="Linked Cell 22 2 3 11 3" xfId="24519" xr:uid="{00000000-0005-0000-0000-0000C75F0000}"/>
    <cellStyle name="Linked Cell 22 2 3 12" xfId="24520" xr:uid="{00000000-0005-0000-0000-0000C85F0000}"/>
    <cellStyle name="Linked Cell 22 2 3 12 2" xfId="24521" xr:uid="{00000000-0005-0000-0000-0000C95F0000}"/>
    <cellStyle name="Linked Cell 22 2 3 13" xfId="24522" xr:uid="{00000000-0005-0000-0000-0000CA5F0000}"/>
    <cellStyle name="Linked Cell 22 2 3 2" xfId="24523" xr:uid="{00000000-0005-0000-0000-0000CB5F0000}"/>
    <cellStyle name="Linked Cell 22 2 3 2 10" xfId="24524" xr:uid="{00000000-0005-0000-0000-0000CC5F0000}"/>
    <cellStyle name="Linked Cell 22 2 3 2 10 2" xfId="24525" xr:uid="{00000000-0005-0000-0000-0000CD5F0000}"/>
    <cellStyle name="Linked Cell 22 2 3 2 10 2 2" xfId="24526" xr:uid="{00000000-0005-0000-0000-0000CE5F0000}"/>
    <cellStyle name="Linked Cell 22 2 3 2 10 3" xfId="24527" xr:uid="{00000000-0005-0000-0000-0000CF5F0000}"/>
    <cellStyle name="Linked Cell 22 2 3 2 11" xfId="24528" xr:uid="{00000000-0005-0000-0000-0000D05F0000}"/>
    <cellStyle name="Linked Cell 22 2 3 2 11 2" xfId="24529" xr:uid="{00000000-0005-0000-0000-0000D15F0000}"/>
    <cellStyle name="Linked Cell 22 2 3 2 12" xfId="24530" xr:uid="{00000000-0005-0000-0000-0000D25F0000}"/>
    <cellStyle name="Linked Cell 22 2 3 2 2" xfId="24531" xr:uid="{00000000-0005-0000-0000-0000D35F0000}"/>
    <cellStyle name="Linked Cell 22 2 3 2 2 2" xfId="24532" xr:uid="{00000000-0005-0000-0000-0000D45F0000}"/>
    <cellStyle name="Linked Cell 22 2 3 2 2 2 2" xfId="24533" xr:uid="{00000000-0005-0000-0000-0000D55F0000}"/>
    <cellStyle name="Linked Cell 22 2 3 2 2 3" xfId="24534" xr:uid="{00000000-0005-0000-0000-0000D65F0000}"/>
    <cellStyle name="Linked Cell 22 2 3 2 3" xfId="24535" xr:uid="{00000000-0005-0000-0000-0000D75F0000}"/>
    <cellStyle name="Linked Cell 22 2 3 2 3 2" xfId="24536" xr:uid="{00000000-0005-0000-0000-0000D85F0000}"/>
    <cellStyle name="Linked Cell 22 2 3 2 3 2 2" xfId="24537" xr:uid="{00000000-0005-0000-0000-0000D95F0000}"/>
    <cellStyle name="Linked Cell 22 2 3 2 3 3" xfId="24538" xr:uid="{00000000-0005-0000-0000-0000DA5F0000}"/>
    <cellStyle name="Linked Cell 22 2 3 2 4" xfId="24539" xr:uid="{00000000-0005-0000-0000-0000DB5F0000}"/>
    <cellStyle name="Linked Cell 22 2 3 2 4 2" xfId="24540" xr:uid="{00000000-0005-0000-0000-0000DC5F0000}"/>
    <cellStyle name="Linked Cell 22 2 3 2 4 2 2" xfId="24541" xr:uid="{00000000-0005-0000-0000-0000DD5F0000}"/>
    <cellStyle name="Linked Cell 22 2 3 2 4 3" xfId="24542" xr:uid="{00000000-0005-0000-0000-0000DE5F0000}"/>
    <cellStyle name="Linked Cell 22 2 3 2 5" xfId="24543" xr:uid="{00000000-0005-0000-0000-0000DF5F0000}"/>
    <cellStyle name="Linked Cell 22 2 3 2 5 2" xfId="24544" xr:uid="{00000000-0005-0000-0000-0000E05F0000}"/>
    <cellStyle name="Linked Cell 22 2 3 2 5 2 2" xfId="24545" xr:uid="{00000000-0005-0000-0000-0000E15F0000}"/>
    <cellStyle name="Linked Cell 22 2 3 2 5 3" xfId="24546" xr:uid="{00000000-0005-0000-0000-0000E25F0000}"/>
    <cellStyle name="Linked Cell 22 2 3 2 6" xfId="24547" xr:uid="{00000000-0005-0000-0000-0000E35F0000}"/>
    <cellStyle name="Linked Cell 22 2 3 2 6 2" xfId="24548" xr:uid="{00000000-0005-0000-0000-0000E45F0000}"/>
    <cellStyle name="Linked Cell 22 2 3 2 6 2 2" xfId="24549" xr:uid="{00000000-0005-0000-0000-0000E55F0000}"/>
    <cellStyle name="Linked Cell 22 2 3 2 6 3" xfId="24550" xr:uid="{00000000-0005-0000-0000-0000E65F0000}"/>
    <cellStyle name="Linked Cell 22 2 3 2 7" xfId="24551" xr:uid="{00000000-0005-0000-0000-0000E75F0000}"/>
    <cellStyle name="Linked Cell 22 2 3 2 7 2" xfId="24552" xr:uid="{00000000-0005-0000-0000-0000E85F0000}"/>
    <cellStyle name="Linked Cell 22 2 3 2 7 2 2" xfId="24553" xr:uid="{00000000-0005-0000-0000-0000E95F0000}"/>
    <cellStyle name="Linked Cell 22 2 3 2 7 3" xfId="24554" xr:uid="{00000000-0005-0000-0000-0000EA5F0000}"/>
    <cellStyle name="Linked Cell 22 2 3 2 8" xfId="24555" xr:uid="{00000000-0005-0000-0000-0000EB5F0000}"/>
    <cellStyle name="Linked Cell 22 2 3 2 8 2" xfId="24556" xr:uid="{00000000-0005-0000-0000-0000EC5F0000}"/>
    <cellStyle name="Linked Cell 22 2 3 2 8 2 2" xfId="24557" xr:uid="{00000000-0005-0000-0000-0000ED5F0000}"/>
    <cellStyle name="Linked Cell 22 2 3 2 8 3" xfId="24558" xr:uid="{00000000-0005-0000-0000-0000EE5F0000}"/>
    <cellStyle name="Linked Cell 22 2 3 2 9" xfId="24559" xr:uid="{00000000-0005-0000-0000-0000EF5F0000}"/>
    <cellStyle name="Linked Cell 22 2 3 2 9 2" xfId="24560" xr:uid="{00000000-0005-0000-0000-0000F05F0000}"/>
    <cellStyle name="Linked Cell 22 2 3 2 9 2 2" xfId="24561" xr:uid="{00000000-0005-0000-0000-0000F15F0000}"/>
    <cellStyle name="Linked Cell 22 2 3 2 9 3" xfId="24562" xr:uid="{00000000-0005-0000-0000-0000F25F0000}"/>
    <cellStyle name="Linked Cell 22 2 3 3" xfId="24563" xr:uid="{00000000-0005-0000-0000-0000F35F0000}"/>
    <cellStyle name="Linked Cell 22 2 3 3 10" xfId="24564" xr:uid="{00000000-0005-0000-0000-0000F45F0000}"/>
    <cellStyle name="Linked Cell 22 2 3 3 10 2" xfId="24565" xr:uid="{00000000-0005-0000-0000-0000F55F0000}"/>
    <cellStyle name="Linked Cell 22 2 3 3 11" xfId="24566" xr:uid="{00000000-0005-0000-0000-0000F65F0000}"/>
    <cellStyle name="Linked Cell 22 2 3 3 2" xfId="24567" xr:uid="{00000000-0005-0000-0000-0000F75F0000}"/>
    <cellStyle name="Linked Cell 22 2 3 3 2 2" xfId="24568" xr:uid="{00000000-0005-0000-0000-0000F85F0000}"/>
    <cellStyle name="Linked Cell 22 2 3 3 2 2 2" xfId="24569" xr:uid="{00000000-0005-0000-0000-0000F95F0000}"/>
    <cellStyle name="Linked Cell 22 2 3 3 2 3" xfId="24570" xr:uid="{00000000-0005-0000-0000-0000FA5F0000}"/>
    <cellStyle name="Linked Cell 22 2 3 3 3" xfId="24571" xr:uid="{00000000-0005-0000-0000-0000FB5F0000}"/>
    <cellStyle name="Linked Cell 22 2 3 3 3 2" xfId="24572" xr:uid="{00000000-0005-0000-0000-0000FC5F0000}"/>
    <cellStyle name="Linked Cell 22 2 3 3 3 2 2" xfId="24573" xr:uid="{00000000-0005-0000-0000-0000FD5F0000}"/>
    <cellStyle name="Linked Cell 22 2 3 3 3 3" xfId="24574" xr:uid="{00000000-0005-0000-0000-0000FE5F0000}"/>
    <cellStyle name="Linked Cell 22 2 3 3 4" xfId="24575" xr:uid="{00000000-0005-0000-0000-0000FF5F0000}"/>
    <cellStyle name="Linked Cell 22 2 3 3 4 2" xfId="24576" xr:uid="{00000000-0005-0000-0000-000000600000}"/>
    <cellStyle name="Linked Cell 22 2 3 3 4 2 2" xfId="24577" xr:uid="{00000000-0005-0000-0000-000001600000}"/>
    <cellStyle name="Linked Cell 22 2 3 3 4 3" xfId="24578" xr:uid="{00000000-0005-0000-0000-000002600000}"/>
    <cellStyle name="Linked Cell 22 2 3 3 5" xfId="24579" xr:uid="{00000000-0005-0000-0000-000003600000}"/>
    <cellStyle name="Linked Cell 22 2 3 3 5 2" xfId="24580" xr:uid="{00000000-0005-0000-0000-000004600000}"/>
    <cellStyle name="Linked Cell 22 2 3 3 5 2 2" xfId="24581" xr:uid="{00000000-0005-0000-0000-000005600000}"/>
    <cellStyle name="Linked Cell 22 2 3 3 5 3" xfId="24582" xr:uid="{00000000-0005-0000-0000-000006600000}"/>
    <cellStyle name="Linked Cell 22 2 3 3 6" xfId="24583" xr:uid="{00000000-0005-0000-0000-000007600000}"/>
    <cellStyle name="Linked Cell 22 2 3 3 6 2" xfId="24584" xr:uid="{00000000-0005-0000-0000-000008600000}"/>
    <cellStyle name="Linked Cell 22 2 3 3 6 2 2" xfId="24585" xr:uid="{00000000-0005-0000-0000-000009600000}"/>
    <cellStyle name="Linked Cell 22 2 3 3 6 3" xfId="24586" xr:uid="{00000000-0005-0000-0000-00000A600000}"/>
    <cellStyle name="Linked Cell 22 2 3 3 7" xfId="24587" xr:uid="{00000000-0005-0000-0000-00000B600000}"/>
    <cellStyle name="Linked Cell 22 2 3 3 7 2" xfId="24588" xr:uid="{00000000-0005-0000-0000-00000C600000}"/>
    <cellStyle name="Linked Cell 22 2 3 3 7 2 2" xfId="24589" xr:uid="{00000000-0005-0000-0000-00000D600000}"/>
    <cellStyle name="Linked Cell 22 2 3 3 7 3" xfId="24590" xr:uid="{00000000-0005-0000-0000-00000E600000}"/>
    <cellStyle name="Linked Cell 22 2 3 3 8" xfId="24591" xr:uid="{00000000-0005-0000-0000-00000F600000}"/>
    <cellStyle name="Linked Cell 22 2 3 3 8 2" xfId="24592" xr:uid="{00000000-0005-0000-0000-000010600000}"/>
    <cellStyle name="Linked Cell 22 2 3 3 8 2 2" xfId="24593" xr:uid="{00000000-0005-0000-0000-000011600000}"/>
    <cellStyle name="Linked Cell 22 2 3 3 8 3" xfId="24594" xr:uid="{00000000-0005-0000-0000-000012600000}"/>
    <cellStyle name="Linked Cell 22 2 3 3 9" xfId="24595" xr:uid="{00000000-0005-0000-0000-000013600000}"/>
    <cellStyle name="Linked Cell 22 2 3 3 9 2" xfId="24596" xr:uid="{00000000-0005-0000-0000-000014600000}"/>
    <cellStyle name="Linked Cell 22 2 3 3 9 2 2" xfId="24597" xr:uid="{00000000-0005-0000-0000-000015600000}"/>
    <cellStyle name="Linked Cell 22 2 3 3 9 3" xfId="24598" xr:uid="{00000000-0005-0000-0000-000016600000}"/>
    <cellStyle name="Linked Cell 22 2 3 4" xfId="24599" xr:uid="{00000000-0005-0000-0000-000017600000}"/>
    <cellStyle name="Linked Cell 22 2 3 4 2" xfId="24600" xr:uid="{00000000-0005-0000-0000-000018600000}"/>
    <cellStyle name="Linked Cell 22 2 3 4 2 2" xfId="24601" xr:uid="{00000000-0005-0000-0000-000019600000}"/>
    <cellStyle name="Linked Cell 22 2 3 4 3" xfId="24602" xr:uid="{00000000-0005-0000-0000-00001A600000}"/>
    <cellStyle name="Linked Cell 22 2 3 5" xfId="24603" xr:uid="{00000000-0005-0000-0000-00001B600000}"/>
    <cellStyle name="Linked Cell 22 2 3 5 2" xfId="24604" xr:uid="{00000000-0005-0000-0000-00001C600000}"/>
    <cellStyle name="Linked Cell 22 2 3 5 2 2" xfId="24605" xr:uid="{00000000-0005-0000-0000-00001D600000}"/>
    <cellStyle name="Linked Cell 22 2 3 5 3" xfId="24606" xr:uid="{00000000-0005-0000-0000-00001E600000}"/>
    <cellStyle name="Linked Cell 22 2 3 6" xfId="24607" xr:uid="{00000000-0005-0000-0000-00001F600000}"/>
    <cellStyle name="Linked Cell 22 2 3 6 2" xfId="24608" xr:uid="{00000000-0005-0000-0000-000020600000}"/>
    <cellStyle name="Linked Cell 22 2 3 6 2 2" xfId="24609" xr:uid="{00000000-0005-0000-0000-000021600000}"/>
    <cellStyle name="Linked Cell 22 2 3 6 3" xfId="24610" xr:uid="{00000000-0005-0000-0000-000022600000}"/>
    <cellStyle name="Linked Cell 22 2 3 7" xfId="24611" xr:uid="{00000000-0005-0000-0000-000023600000}"/>
    <cellStyle name="Linked Cell 22 2 3 7 2" xfId="24612" xr:uid="{00000000-0005-0000-0000-000024600000}"/>
    <cellStyle name="Linked Cell 22 2 3 7 2 2" xfId="24613" xr:uid="{00000000-0005-0000-0000-000025600000}"/>
    <cellStyle name="Linked Cell 22 2 3 7 3" xfId="24614" xr:uid="{00000000-0005-0000-0000-000026600000}"/>
    <cellStyle name="Linked Cell 22 2 3 8" xfId="24615" xr:uid="{00000000-0005-0000-0000-000027600000}"/>
    <cellStyle name="Linked Cell 22 2 3 8 2" xfId="24616" xr:uid="{00000000-0005-0000-0000-000028600000}"/>
    <cellStyle name="Linked Cell 22 2 3 8 2 2" xfId="24617" xr:uid="{00000000-0005-0000-0000-000029600000}"/>
    <cellStyle name="Linked Cell 22 2 3 8 3" xfId="24618" xr:uid="{00000000-0005-0000-0000-00002A600000}"/>
    <cellStyle name="Linked Cell 22 2 3 9" xfId="24619" xr:uid="{00000000-0005-0000-0000-00002B600000}"/>
    <cellStyle name="Linked Cell 22 2 3 9 2" xfId="24620" xr:uid="{00000000-0005-0000-0000-00002C600000}"/>
    <cellStyle name="Linked Cell 22 2 3 9 2 2" xfId="24621" xr:uid="{00000000-0005-0000-0000-00002D600000}"/>
    <cellStyle name="Linked Cell 22 2 3 9 3" xfId="24622" xr:uid="{00000000-0005-0000-0000-00002E600000}"/>
    <cellStyle name="Linked Cell 22 2 4" xfId="24623" xr:uid="{00000000-0005-0000-0000-00002F600000}"/>
    <cellStyle name="Linked Cell 22 2 4 10" xfId="24624" xr:uid="{00000000-0005-0000-0000-000030600000}"/>
    <cellStyle name="Linked Cell 22 2 4 10 2" xfId="24625" xr:uid="{00000000-0005-0000-0000-000031600000}"/>
    <cellStyle name="Linked Cell 22 2 4 10 2 2" xfId="24626" xr:uid="{00000000-0005-0000-0000-000032600000}"/>
    <cellStyle name="Linked Cell 22 2 4 10 3" xfId="24627" xr:uid="{00000000-0005-0000-0000-000033600000}"/>
    <cellStyle name="Linked Cell 22 2 4 11" xfId="24628" xr:uid="{00000000-0005-0000-0000-000034600000}"/>
    <cellStyle name="Linked Cell 22 2 4 11 2" xfId="24629" xr:uid="{00000000-0005-0000-0000-000035600000}"/>
    <cellStyle name="Linked Cell 22 2 4 12" xfId="24630" xr:uid="{00000000-0005-0000-0000-000036600000}"/>
    <cellStyle name="Linked Cell 22 2 4 2" xfId="24631" xr:uid="{00000000-0005-0000-0000-000037600000}"/>
    <cellStyle name="Linked Cell 22 2 4 2 10" xfId="24632" xr:uid="{00000000-0005-0000-0000-000038600000}"/>
    <cellStyle name="Linked Cell 22 2 4 2 10 2" xfId="24633" xr:uid="{00000000-0005-0000-0000-000039600000}"/>
    <cellStyle name="Linked Cell 22 2 4 2 11" xfId="24634" xr:uid="{00000000-0005-0000-0000-00003A600000}"/>
    <cellStyle name="Linked Cell 22 2 4 2 2" xfId="24635" xr:uid="{00000000-0005-0000-0000-00003B600000}"/>
    <cellStyle name="Linked Cell 22 2 4 2 2 2" xfId="24636" xr:uid="{00000000-0005-0000-0000-00003C600000}"/>
    <cellStyle name="Linked Cell 22 2 4 2 2 2 2" xfId="24637" xr:uid="{00000000-0005-0000-0000-00003D600000}"/>
    <cellStyle name="Linked Cell 22 2 4 2 2 3" xfId="24638" xr:uid="{00000000-0005-0000-0000-00003E600000}"/>
    <cellStyle name="Linked Cell 22 2 4 2 3" xfId="24639" xr:uid="{00000000-0005-0000-0000-00003F600000}"/>
    <cellStyle name="Linked Cell 22 2 4 2 3 2" xfId="24640" xr:uid="{00000000-0005-0000-0000-000040600000}"/>
    <cellStyle name="Linked Cell 22 2 4 2 3 2 2" xfId="24641" xr:uid="{00000000-0005-0000-0000-000041600000}"/>
    <cellStyle name="Linked Cell 22 2 4 2 3 3" xfId="24642" xr:uid="{00000000-0005-0000-0000-000042600000}"/>
    <cellStyle name="Linked Cell 22 2 4 2 4" xfId="24643" xr:uid="{00000000-0005-0000-0000-000043600000}"/>
    <cellStyle name="Linked Cell 22 2 4 2 4 2" xfId="24644" xr:uid="{00000000-0005-0000-0000-000044600000}"/>
    <cellStyle name="Linked Cell 22 2 4 2 4 2 2" xfId="24645" xr:uid="{00000000-0005-0000-0000-000045600000}"/>
    <cellStyle name="Linked Cell 22 2 4 2 4 3" xfId="24646" xr:uid="{00000000-0005-0000-0000-000046600000}"/>
    <cellStyle name="Linked Cell 22 2 4 2 5" xfId="24647" xr:uid="{00000000-0005-0000-0000-000047600000}"/>
    <cellStyle name="Linked Cell 22 2 4 2 5 2" xfId="24648" xr:uid="{00000000-0005-0000-0000-000048600000}"/>
    <cellStyle name="Linked Cell 22 2 4 2 5 2 2" xfId="24649" xr:uid="{00000000-0005-0000-0000-000049600000}"/>
    <cellStyle name="Linked Cell 22 2 4 2 5 3" xfId="24650" xr:uid="{00000000-0005-0000-0000-00004A600000}"/>
    <cellStyle name="Linked Cell 22 2 4 2 6" xfId="24651" xr:uid="{00000000-0005-0000-0000-00004B600000}"/>
    <cellStyle name="Linked Cell 22 2 4 2 6 2" xfId="24652" xr:uid="{00000000-0005-0000-0000-00004C600000}"/>
    <cellStyle name="Linked Cell 22 2 4 2 6 2 2" xfId="24653" xr:uid="{00000000-0005-0000-0000-00004D600000}"/>
    <cellStyle name="Linked Cell 22 2 4 2 6 3" xfId="24654" xr:uid="{00000000-0005-0000-0000-00004E600000}"/>
    <cellStyle name="Linked Cell 22 2 4 2 7" xfId="24655" xr:uid="{00000000-0005-0000-0000-00004F600000}"/>
    <cellStyle name="Linked Cell 22 2 4 2 7 2" xfId="24656" xr:uid="{00000000-0005-0000-0000-000050600000}"/>
    <cellStyle name="Linked Cell 22 2 4 2 7 2 2" xfId="24657" xr:uid="{00000000-0005-0000-0000-000051600000}"/>
    <cellStyle name="Linked Cell 22 2 4 2 7 3" xfId="24658" xr:uid="{00000000-0005-0000-0000-000052600000}"/>
    <cellStyle name="Linked Cell 22 2 4 2 8" xfId="24659" xr:uid="{00000000-0005-0000-0000-000053600000}"/>
    <cellStyle name="Linked Cell 22 2 4 2 8 2" xfId="24660" xr:uid="{00000000-0005-0000-0000-000054600000}"/>
    <cellStyle name="Linked Cell 22 2 4 2 8 2 2" xfId="24661" xr:uid="{00000000-0005-0000-0000-000055600000}"/>
    <cellStyle name="Linked Cell 22 2 4 2 8 3" xfId="24662" xr:uid="{00000000-0005-0000-0000-000056600000}"/>
    <cellStyle name="Linked Cell 22 2 4 2 9" xfId="24663" xr:uid="{00000000-0005-0000-0000-000057600000}"/>
    <cellStyle name="Linked Cell 22 2 4 2 9 2" xfId="24664" xr:uid="{00000000-0005-0000-0000-000058600000}"/>
    <cellStyle name="Linked Cell 22 2 4 2 9 2 2" xfId="24665" xr:uid="{00000000-0005-0000-0000-000059600000}"/>
    <cellStyle name="Linked Cell 22 2 4 2 9 3" xfId="24666" xr:uid="{00000000-0005-0000-0000-00005A600000}"/>
    <cellStyle name="Linked Cell 22 2 4 3" xfId="24667" xr:uid="{00000000-0005-0000-0000-00005B600000}"/>
    <cellStyle name="Linked Cell 22 2 4 3 2" xfId="24668" xr:uid="{00000000-0005-0000-0000-00005C600000}"/>
    <cellStyle name="Linked Cell 22 2 4 3 2 2" xfId="24669" xr:uid="{00000000-0005-0000-0000-00005D600000}"/>
    <cellStyle name="Linked Cell 22 2 4 3 3" xfId="24670" xr:uid="{00000000-0005-0000-0000-00005E600000}"/>
    <cellStyle name="Linked Cell 22 2 4 4" xfId="24671" xr:uid="{00000000-0005-0000-0000-00005F600000}"/>
    <cellStyle name="Linked Cell 22 2 4 4 2" xfId="24672" xr:uid="{00000000-0005-0000-0000-000060600000}"/>
    <cellStyle name="Linked Cell 22 2 4 4 2 2" xfId="24673" xr:uid="{00000000-0005-0000-0000-000061600000}"/>
    <cellStyle name="Linked Cell 22 2 4 4 3" xfId="24674" xr:uid="{00000000-0005-0000-0000-000062600000}"/>
    <cellStyle name="Linked Cell 22 2 4 5" xfId="24675" xr:uid="{00000000-0005-0000-0000-000063600000}"/>
    <cellStyle name="Linked Cell 22 2 4 5 2" xfId="24676" xr:uid="{00000000-0005-0000-0000-000064600000}"/>
    <cellStyle name="Linked Cell 22 2 4 5 2 2" xfId="24677" xr:uid="{00000000-0005-0000-0000-000065600000}"/>
    <cellStyle name="Linked Cell 22 2 4 5 3" xfId="24678" xr:uid="{00000000-0005-0000-0000-000066600000}"/>
    <cellStyle name="Linked Cell 22 2 4 6" xfId="24679" xr:uid="{00000000-0005-0000-0000-000067600000}"/>
    <cellStyle name="Linked Cell 22 2 4 6 2" xfId="24680" xr:uid="{00000000-0005-0000-0000-000068600000}"/>
    <cellStyle name="Linked Cell 22 2 4 6 2 2" xfId="24681" xr:uid="{00000000-0005-0000-0000-000069600000}"/>
    <cellStyle name="Linked Cell 22 2 4 6 3" xfId="24682" xr:uid="{00000000-0005-0000-0000-00006A600000}"/>
    <cellStyle name="Linked Cell 22 2 4 7" xfId="24683" xr:uid="{00000000-0005-0000-0000-00006B600000}"/>
    <cellStyle name="Linked Cell 22 2 4 7 2" xfId="24684" xr:uid="{00000000-0005-0000-0000-00006C600000}"/>
    <cellStyle name="Linked Cell 22 2 4 7 2 2" xfId="24685" xr:uid="{00000000-0005-0000-0000-00006D600000}"/>
    <cellStyle name="Linked Cell 22 2 4 7 3" xfId="24686" xr:uid="{00000000-0005-0000-0000-00006E600000}"/>
    <cellStyle name="Linked Cell 22 2 4 8" xfId="24687" xr:uid="{00000000-0005-0000-0000-00006F600000}"/>
    <cellStyle name="Linked Cell 22 2 4 8 2" xfId="24688" xr:uid="{00000000-0005-0000-0000-000070600000}"/>
    <cellStyle name="Linked Cell 22 2 4 8 2 2" xfId="24689" xr:uid="{00000000-0005-0000-0000-000071600000}"/>
    <cellStyle name="Linked Cell 22 2 4 8 3" xfId="24690" xr:uid="{00000000-0005-0000-0000-000072600000}"/>
    <cellStyle name="Linked Cell 22 2 4 9" xfId="24691" xr:uid="{00000000-0005-0000-0000-000073600000}"/>
    <cellStyle name="Linked Cell 22 2 4 9 2" xfId="24692" xr:uid="{00000000-0005-0000-0000-000074600000}"/>
    <cellStyle name="Linked Cell 22 2 4 9 2 2" xfId="24693" xr:uid="{00000000-0005-0000-0000-000075600000}"/>
    <cellStyle name="Linked Cell 22 2 4 9 3" xfId="24694" xr:uid="{00000000-0005-0000-0000-000076600000}"/>
    <cellStyle name="Linked Cell 22 2 5" xfId="24695" xr:uid="{00000000-0005-0000-0000-000077600000}"/>
    <cellStyle name="Linked Cell 22 2 5 10" xfId="24696" xr:uid="{00000000-0005-0000-0000-000078600000}"/>
    <cellStyle name="Linked Cell 22 2 5 10 2" xfId="24697" xr:uid="{00000000-0005-0000-0000-000079600000}"/>
    <cellStyle name="Linked Cell 22 2 5 11" xfId="24698" xr:uid="{00000000-0005-0000-0000-00007A600000}"/>
    <cellStyle name="Linked Cell 22 2 5 2" xfId="24699" xr:uid="{00000000-0005-0000-0000-00007B600000}"/>
    <cellStyle name="Linked Cell 22 2 5 2 2" xfId="24700" xr:uid="{00000000-0005-0000-0000-00007C600000}"/>
    <cellStyle name="Linked Cell 22 2 5 2 2 2" xfId="24701" xr:uid="{00000000-0005-0000-0000-00007D600000}"/>
    <cellStyle name="Linked Cell 22 2 5 2 3" xfId="24702" xr:uid="{00000000-0005-0000-0000-00007E600000}"/>
    <cellStyle name="Linked Cell 22 2 5 3" xfId="24703" xr:uid="{00000000-0005-0000-0000-00007F600000}"/>
    <cellStyle name="Linked Cell 22 2 5 3 2" xfId="24704" xr:uid="{00000000-0005-0000-0000-000080600000}"/>
    <cellStyle name="Linked Cell 22 2 5 3 2 2" xfId="24705" xr:uid="{00000000-0005-0000-0000-000081600000}"/>
    <cellStyle name="Linked Cell 22 2 5 3 3" xfId="24706" xr:uid="{00000000-0005-0000-0000-000082600000}"/>
    <cellStyle name="Linked Cell 22 2 5 4" xfId="24707" xr:uid="{00000000-0005-0000-0000-000083600000}"/>
    <cellStyle name="Linked Cell 22 2 5 4 2" xfId="24708" xr:uid="{00000000-0005-0000-0000-000084600000}"/>
    <cellStyle name="Linked Cell 22 2 5 4 2 2" xfId="24709" xr:uid="{00000000-0005-0000-0000-000085600000}"/>
    <cellStyle name="Linked Cell 22 2 5 4 3" xfId="24710" xr:uid="{00000000-0005-0000-0000-000086600000}"/>
    <cellStyle name="Linked Cell 22 2 5 5" xfId="24711" xr:uid="{00000000-0005-0000-0000-000087600000}"/>
    <cellStyle name="Linked Cell 22 2 5 5 2" xfId="24712" xr:uid="{00000000-0005-0000-0000-000088600000}"/>
    <cellStyle name="Linked Cell 22 2 5 5 2 2" xfId="24713" xr:uid="{00000000-0005-0000-0000-000089600000}"/>
    <cellStyle name="Linked Cell 22 2 5 5 3" xfId="24714" xr:uid="{00000000-0005-0000-0000-00008A600000}"/>
    <cellStyle name="Linked Cell 22 2 5 6" xfId="24715" xr:uid="{00000000-0005-0000-0000-00008B600000}"/>
    <cellStyle name="Linked Cell 22 2 5 6 2" xfId="24716" xr:uid="{00000000-0005-0000-0000-00008C600000}"/>
    <cellStyle name="Linked Cell 22 2 5 6 2 2" xfId="24717" xr:uid="{00000000-0005-0000-0000-00008D600000}"/>
    <cellStyle name="Linked Cell 22 2 5 6 3" xfId="24718" xr:uid="{00000000-0005-0000-0000-00008E600000}"/>
    <cellStyle name="Linked Cell 22 2 5 7" xfId="24719" xr:uid="{00000000-0005-0000-0000-00008F600000}"/>
    <cellStyle name="Linked Cell 22 2 5 7 2" xfId="24720" xr:uid="{00000000-0005-0000-0000-000090600000}"/>
    <cellStyle name="Linked Cell 22 2 5 7 2 2" xfId="24721" xr:uid="{00000000-0005-0000-0000-000091600000}"/>
    <cellStyle name="Linked Cell 22 2 5 7 3" xfId="24722" xr:uid="{00000000-0005-0000-0000-000092600000}"/>
    <cellStyle name="Linked Cell 22 2 5 8" xfId="24723" xr:uid="{00000000-0005-0000-0000-000093600000}"/>
    <cellStyle name="Linked Cell 22 2 5 8 2" xfId="24724" xr:uid="{00000000-0005-0000-0000-000094600000}"/>
    <cellStyle name="Linked Cell 22 2 5 8 2 2" xfId="24725" xr:uid="{00000000-0005-0000-0000-000095600000}"/>
    <cellStyle name="Linked Cell 22 2 5 8 3" xfId="24726" xr:uid="{00000000-0005-0000-0000-000096600000}"/>
    <cellStyle name="Linked Cell 22 2 5 9" xfId="24727" xr:uid="{00000000-0005-0000-0000-000097600000}"/>
    <cellStyle name="Linked Cell 22 2 5 9 2" xfId="24728" xr:uid="{00000000-0005-0000-0000-000098600000}"/>
    <cellStyle name="Linked Cell 22 2 5 9 2 2" xfId="24729" xr:uid="{00000000-0005-0000-0000-000099600000}"/>
    <cellStyle name="Linked Cell 22 2 5 9 3" xfId="24730" xr:uid="{00000000-0005-0000-0000-00009A600000}"/>
    <cellStyle name="Linked Cell 22 2 6" xfId="24731" xr:uid="{00000000-0005-0000-0000-00009B600000}"/>
    <cellStyle name="Linked Cell 22 2 6 2" xfId="24732" xr:uid="{00000000-0005-0000-0000-00009C600000}"/>
    <cellStyle name="Linked Cell 22 2 6 2 2" xfId="24733" xr:uid="{00000000-0005-0000-0000-00009D600000}"/>
    <cellStyle name="Linked Cell 22 2 6 3" xfId="24734" xr:uid="{00000000-0005-0000-0000-00009E600000}"/>
    <cellStyle name="Linked Cell 22 2 7" xfId="24735" xr:uid="{00000000-0005-0000-0000-00009F600000}"/>
    <cellStyle name="Linked Cell 22 2 7 2" xfId="24736" xr:uid="{00000000-0005-0000-0000-0000A0600000}"/>
    <cellStyle name="Linked Cell 22 2 7 2 2" xfId="24737" xr:uid="{00000000-0005-0000-0000-0000A1600000}"/>
    <cellStyle name="Linked Cell 22 2 7 3" xfId="24738" xr:uid="{00000000-0005-0000-0000-0000A2600000}"/>
    <cellStyle name="Linked Cell 22 2 8" xfId="24739" xr:uid="{00000000-0005-0000-0000-0000A3600000}"/>
    <cellStyle name="Linked Cell 22 2 8 2" xfId="24740" xr:uid="{00000000-0005-0000-0000-0000A4600000}"/>
    <cellStyle name="Linked Cell 22 2 8 2 2" xfId="24741" xr:uid="{00000000-0005-0000-0000-0000A5600000}"/>
    <cellStyle name="Linked Cell 22 2 8 3" xfId="24742" xr:uid="{00000000-0005-0000-0000-0000A6600000}"/>
    <cellStyle name="Linked Cell 22 2 9" xfId="24743" xr:uid="{00000000-0005-0000-0000-0000A7600000}"/>
    <cellStyle name="Linked Cell 22 2 9 2" xfId="24744" xr:uid="{00000000-0005-0000-0000-0000A8600000}"/>
    <cellStyle name="Linked Cell 22 2 9 2 2" xfId="24745" xr:uid="{00000000-0005-0000-0000-0000A9600000}"/>
    <cellStyle name="Linked Cell 22 2 9 3" xfId="24746" xr:uid="{00000000-0005-0000-0000-0000AA600000}"/>
    <cellStyle name="Linked Cell 22 3" xfId="24747" xr:uid="{00000000-0005-0000-0000-0000AB600000}"/>
    <cellStyle name="Linked Cell 22 3 10" xfId="24748" xr:uid="{00000000-0005-0000-0000-0000AC600000}"/>
    <cellStyle name="Linked Cell 22 3 10 2" xfId="24749" xr:uid="{00000000-0005-0000-0000-0000AD600000}"/>
    <cellStyle name="Linked Cell 22 3 10 2 2" xfId="24750" xr:uid="{00000000-0005-0000-0000-0000AE600000}"/>
    <cellStyle name="Linked Cell 22 3 10 3" xfId="24751" xr:uid="{00000000-0005-0000-0000-0000AF600000}"/>
    <cellStyle name="Linked Cell 22 3 11" xfId="24752" xr:uid="{00000000-0005-0000-0000-0000B0600000}"/>
    <cellStyle name="Linked Cell 22 3 11 2" xfId="24753" xr:uid="{00000000-0005-0000-0000-0000B1600000}"/>
    <cellStyle name="Linked Cell 22 3 11 2 2" xfId="24754" xr:uid="{00000000-0005-0000-0000-0000B2600000}"/>
    <cellStyle name="Linked Cell 22 3 11 3" xfId="24755" xr:uid="{00000000-0005-0000-0000-0000B3600000}"/>
    <cellStyle name="Linked Cell 22 3 12" xfId="24756" xr:uid="{00000000-0005-0000-0000-0000B4600000}"/>
    <cellStyle name="Linked Cell 22 3 12 2" xfId="24757" xr:uid="{00000000-0005-0000-0000-0000B5600000}"/>
    <cellStyle name="Linked Cell 22 3 12 2 2" xfId="24758" xr:uid="{00000000-0005-0000-0000-0000B6600000}"/>
    <cellStyle name="Linked Cell 22 3 12 3" xfId="24759" xr:uid="{00000000-0005-0000-0000-0000B7600000}"/>
    <cellStyle name="Linked Cell 22 3 13" xfId="24760" xr:uid="{00000000-0005-0000-0000-0000B8600000}"/>
    <cellStyle name="Linked Cell 22 3 13 2" xfId="24761" xr:uid="{00000000-0005-0000-0000-0000B9600000}"/>
    <cellStyle name="Linked Cell 22 3 14" xfId="24762" xr:uid="{00000000-0005-0000-0000-0000BA600000}"/>
    <cellStyle name="Linked Cell 22 3 2" xfId="24763" xr:uid="{00000000-0005-0000-0000-0000BB600000}"/>
    <cellStyle name="Linked Cell 22 3 2 10" xfId="24764" xr:uid="{00000000-0005-0000-0000-0000BC600000}"/>
    <cellStyle name="Linked Cell 22 3 2 10 2" xfId="24765" xr:uid="{00000000-0005-0000-0000-0000BD600000}"/>
    <cellStyle name="Linked Cell 22 3 2 10 2 2" xfId="24766" xr:uid="{00000000-0005-0000-0000-0000BE600000}"/>
    <cellStyle name="Linked Cell 22 3 2 10 3" xfId="24767" xr:uid="{00000000-0005-0000-0000-0000BF600000}"/>
    <cellStyle name="Linked Cell 22 3 2 11" xfId="24768" xr:uid="{00000000-0005-0000-0000-0000C0600000}"/>
    <cellStyle name="Linked Cell 22 3 2 11 2" xfId="24769" xr:uid="{00000000-0005-0000-0000-0000C1600000}"/>
    <cellStyle name="Linked Cell 22 3 2 11 2 2" xfId="24770" xr:uid="{00000000-0005-0000-0000-0000C2600000}"/>
    <cellStyle name="Linked Cell 22 3 2 11 3" xfId="24771" xr:uid="{00000000-0005-0000-0000-0000C3600000}"/>
    <cellStyle name="Linked Cell 22 3 2 12" xfId="24772" xr:uid="{00000000-0005-0000-0000-0000C4600000}"/>
    <cellStyle name="Linked Cell 22 3 2 12 2" xfId="24773" xr:uid="{00000000-0005-0000-0000-0000C5600000}"/>
    <cellStyle name="Linked Cell 22 3 2 13" xfId="24774" xr:uid="{00000000-0005-0000-0000-0000C6600000}"/>
    <cellStyle name="Linked Cell 22 3 2 2" xfId="24775" xr:uid="{00000000-0005-0000-0000-0000C7600000}"/>
    <cellStyle name="Linked Cell 22 3 2 2 10" xfId="24776" xr:uid="{00000000-0005-0000-0000-0000C8600000}"/>
    <cellStyle name="Linked Cell 22 3 2 2 10 2" xfId="24777" xr:uid="{00000000-0005-0000-0000-0000C9600000}"/>
    <cellStyle name="Linked Cell 22 3 2 2 10 2 2" xfId="24778" xr:uid="{00000000-0005-0000-0000-0000CA600000}"/>
    <cellStyle name="Linked Cell 22 3 2 2 10 3" xfId="24779" xr:uid="{00000000-0005-0000-0000-0000CB600000}"/>
    <cellStyle name="Linked Cell 22 3 2 2 11" xfId="24780" xr:uid="{00000000-0005-0000-0000-0000CC600000}"/>
    <cellStyle name="Linked Cell 22 3 2 2 11 2" xfId="24781" xr:uid="{00000000-0005-0000-0000-0000CD600000}"/>
    <cellStyle name="Linked Cell 22 3 2 2 12" xfId="24782" xr:uid="{00000000-0005-0000-0000-0000CE600000}"/>
    <cellStyle name="Linked Cell 22 3 2 2 2" xfId="24783" xr:uid="{00000000-0005-0000-0000-0000CF600000}"/>
    <cellStyle name="Linked Cell 22 3 2 2 2 2" xfId="24784" xr:uid="{00000000-0005-0000-0000-0000D0600000}"/>
    <cellStyle name="Linked Cell 22 3 2 2 2 2 2" xfId="24785" xr:uid="{00000000-0005-0000-0000-0000D1600000}"/>
    <cellStyle name="Linked Cell 22 3 2 2 2 3" xfId="24786" xr:uid="{00000000-0005-0000-0000-0000D2600000}"/>
    <cellStyle name="Linked Cell 22 3 2 2 3" xfId="24787" xr:uid="{00000000-0005-0000-0000-0000D3600000}"/>
    <cellStyle name="Linked Cell 22 3 2 2 3 2" xfId="24788" xr:uid="{00000000-0005-0000-0000-0000D4600000}"/>
    <cellStyle name="Linked Cell 22 3 2 2 3 2 2" xfId="24789" xr:uid="{00000000-0005-0000-0000-0000D5600000}"/>
    <cellStyle name="Linked Cell 22 3 2 2 3 3" xfId="24790" xr:uid="{00000000-0005-0000-0000-0000D6600000}"/>
    <cellStyle name="Linked Cell 22 3 2 2 4" xfId="24791" xr:uid="{00000000-0005-0000-0000-0000D7600000}"/>
    <cellStyle name="Linked Cell 22 3 2 2 4 2" xfId="24792" xr:uid="{00000000-0005-0000-0000-0000D8600000}"/>
    <cellStyle name="Linked Cell 22 3 2 2 4 2 2" xfId="24793" xr:uid="{00000000-0005-0000-0000-0000D9600000}"/>
    <cellStyle name="Linked Cell 22 3 2 2 4 3" xfId="24794" xr:uid="{00000000-0005-0000-0000-0000DA600000}"/>
    <cellStyle name="Linked Cell 22 3 2 2 5" xfId="24795" xr:uid="{00000000-0005-0000-0000-0000DB600000}"/>
    <cellStyle name="Linked Cell 22 3 2 2 5 2" xfId="24796" xr:uid="{00000000-0005-0000-0000-0000DC600000}"/>
    <cellStyle name="Linked Cell 22 3 2 2 5 2 2" xfId="24797" xr:uid="{00000000-0005-0000-0000-0000DD600000}"/>
    <cellStyle name="Linked Cell 22 3 2 2 5 3" xfId="24798" xr:uid="{00000000-0005-0000-0000-0000DE600000}"/>
    <cellStyle name="Linked Cell 22 3 2 2 6" xfId="24799" xr:uid="{00000000-0005-0000-0000-0000DF600000}"/>
    <cellStyle name="Linked Cell 22 3 2 2 6 2" xfId="24800" xr:uid="{00000000-0005-0000-0000-0000E0600000}"/>
    <cellStyle name="Linked Cell 22 3 2 2 6 2 2" xfId="24801" xr:uid="{00000000-0005-0000-0000-0000E1600000}"/>
    <cellStyle name="Linked Cell 22 3 2 2 6 3" xfId="24802" xr:uid="{00000000-0005-0000-0000-0000E2600000}"/>
    <cellStyle name="Linked Cell 22 3 2 2 7" xfId="24803" xr:uid="{00000000-0005-0000-0000-0000E3600000}"/>
    <cellStyle name="Linked Cell 22 3 2 2 7 2" xfId="24804" xr:uid="{00000000-0005-0000-0000-0000E4600000}"/>
    <cellStyle name="Linked Cell 22 3 2 2 7 2 2" xfId="24805" xr:uid="{00000000-0005-0000-0000-0000E5600000}"/>
    <cellStyle name="Linked Cell 22 3 2 2 7 3" xfId="24806" xr:uid="{00000000-0005-0000-0000-0000E6600000}"/>
    <cellStyle name="Linked Cell 22 3 2 2 8" xfId="24807" xr:uid="{00000000-0005-0000-0000-0000E7600000}"/>
    <cellStyle name="Linked Cell 22 3 2 2 8 2" xfId="24808" xr:uid="{00000000-0005-0000-0000-0000E8600000}"/>
    <cellStyle name="Linked Cell 22 3 2 2 8 2 2" xfId="24809" xr:uid="{00000000-0005-0000-0000-0000E9600000}"/>
    <cellStyle name="Linked Cell 22 3 2 2 8 3" xfId="24810" xr:uid="{00000000-0005-0000-0000-0000EA600000}"/>
    <cellStyle name="Linked Cell 22 3 2 2 9" xfId="24811" xr:uid="{00000000-0005-0000-0000-0000EB600000}"/>
    <cellStyle name="Linked Cell 22 3 2 2 9 2" xfId="24812" xr:uid="{00000000-0005-0000-0000-0000EC600000}"/>
    <cellStyle name="Linked Cell 22 3 2 2 9 2 2" xfId="24813" xr:uid="{00000000-0005-0000-0000-0000ED600000}"/>
    <cellStyle name="Linked Cell 22 3 2 2 9 3" xfId="24814" xr:uid="{00000000-0005-0000-0000-0000EE600000}"/>
    <cellStyle name="Linked Cell 22 3 2 3" xfId="24815" xr:uid="{00000000-0005-0000-0000-0000EF600000}"/>
    <cellStyle name="Linked Cell 22 3 2 3 10" xfId="24816" xr:uid="{00000000-0005-0000-0000-0000F0600000}"/>
    <cellStyle name="Linked Cell 22 3 2 3 10 2" xfId="24817" xr:uid="{00000000-0005-0000-0000-0000F1600000}"/>
    <cellStyle name="Linked Cell 22 3 2 3 11" xfId="24818" xr:uid="{00000000-0005-0000-0000-0000F2600000}"/>
    <cellStyle name="Linked Cell 22 3 2 3 2" xfId="24819" xr:uid="{00000000-0005-0000-0000-0000F3600000}"/>
    <cellStyle name="Linked Cell 22 3 2 3 2 2" xfId="24820" xr:uid="{00000000-0005-0000-0000-0000F4600000}"/>
    <cellStyle name="Linked Cell 22 3 2 3 2 2 2" xfId="24821" xr:uid="{00000000-0005-0000-0000-0000F5600000}"/>
    <cellStyle name="Linked Cell 22 3 2 3 2 3" xfId="24822" xr:uid="{00000000-0005-0000-0000-0000F6600000}"/>
    <cellStyle name="Linked Cell 22 3 2 3 3" xfId="24823" xr:uid="{00000000-0005-0000-0000-0000F7600000}"/>
    <cellStyle name="Linked Cell 22 3 2 3 3 2" xfId="24824" xr:uid="{00000000-0005-0000-0000-0000F8600000}"/>
    <cellStyle name="Linked Cell 22 3 2 3 3 2 2" xfId="24825" xr:uid="{00000000-0005-0000-0000-0000F9600000}"/>
    <cellStyle name="Linked Cell 22 3 2 3 3 3" xfId="24826" xr:uid="{00000000-0005-0000-0000-0000FA600000}"/>
    <cellStyle name="Linked Cell 22 3 2 3 4" xfId="24827" xr:uid="{00000000-0005-0000-0000-0000FB600000}"/>
    <cellStyle name="Linked Cell 22 3 2 3 4 2" xfId="24828" xr:uid="{00000000-0005-0000-0000-0000FC600000}"/>
    <cellStyle name="Linked Cell 22 3 2 3 4 2 2" xfId="24829" xr:uid="{00000000-0005-0000-0000-0000FD600000}"/>
    <cellStyle name="Linked Cell 22 3 2 3 4 3" xfId="24830" xr:uid="{00000000-0005-0000-0000-0000FE600000}"/>
    <cellStyle name="Linked Cell 22 3 2 3 5" xfId="24831" xr:uid="{00000000-0005-0000-0000-0000FF600000}"/>
    <cellStyle name="Linked Cell 22 3 2 3 5 2" xfId="24832" xr:uid="{00000000-0005-0000-0000-000000610000}"/>
    <cellStyle name="Linked Cell 22 3 2 3 5 2 2" xfId="24833" xr:uid="{00000000-0005-0000-0000-000001610000}"/>
    <cellStyle name="Linked Cell 22 3 2 3 5 3" xfId="24834" xr:uid="{00000000-0005-0000-0000-000002610000}"/>
    <cellStyle name="Linked Cell 22 3 2 3 6" xfId="24835" xr:uid="{00000000-0005-0000-0000-000003610000}"/>
    <cellStyle name="Linked Cell 22 3 2 3 6 2" xfId="24836" xr:uid="{00000000-0005-0000-0000-000004610000}"/>
    <cellStyle name="Linked Cell 22 3 2 3 6 2 2" xfId="24837" xr:uid="{00000000-0005-0000-0000-000005610000}"/>
    <cellStyle name="Linked Cell 22 3 2 3 6 3" xfId="24838" xr:uid="{00000000-0005-0000-0000-000006610000}"/>
    <cellStyle name="Linked Cell 22 3 2 3 7" xfId="24839" xr:uid="{00000000-0005-0000-0000-000007610000}"/>
    <cellStyle name="Linked Cell 22 3 2 3 7 2" xfId="24840" xr:uid="{00000000-0005-0000-0000-000008610000}"/>
    <cellStyle name="Linked Cell 22 3 2 3 7 2 2" xfId="24841" xr:uid="{00000000-0005-0000-0000-000009610000}"/>
    <cellStyle name="Linked Cell 22 3 2 3 7 3" xfId="24842" xr:uid="{00000000-0005-0000-0000-00000A610000}"/>
    <cellStyle name="Linked Cell 22 3 2 3 8" xfId="24843" xr:uid="{00000000-0005-0000-0000-00000B610000}"/>
    <cellStyle name="Linked Cell 22 3 2 3 8 2" xfId="24844" xr:uid="{00000000-0005-0000-0000-00000C610000}"/>
    <cellStyle name="Linked Cell 22 3 2 3 8 2 2" xfId="24845" xr:uid="{00000000-0005-0000-0000-00000D610000}"/>
    <cellStyle name="Linked Cell 22 3 2 3 8 3" xfId="24846" xr:uid="{00000000-0005-0000-0000-00000E610000}"/>
    <cellStyle name="Linked Cell 22 3 2 3 9" xfId="24847" xr:uid="{00000000-0005-0000-0000-00000F610000}"/>
    <cellStyle name="Linked Cell 22 3 2 3 9 2" xfId="24848" xr:uid="{00000000-0005-0000-0000-000010610000}"/>
    <cellStyle name="Linked Cell 22 3 2 3 9 2 2" xfId="24849" xr:uid="{00000000-0005-0000-0000-000011610000}"/>
    <cellStyle name="Linked Cell 22 3 2 3 9 3" xfId="24850" xr:uid="{00000000-0005-0000-0000-000012610000}"/>
    <cellStyle name="Linked Cell 22 3 2 4" xfId="24851" xr:uid="{00000000-0005-0000-0000-000013610000}"/>
    <cellStyle name="Linked Cell 22 3 2 4 2" xfId="24852" xr:uid="{00000000-0005-0000-0000-000014610000}"/>
    <cellStyle name="Linked Cell 22 3 2 4 2 2" xfId="24853" xr:uid="{00000000-0005-0000-0000-000015610000}"/>
    <cellStyle name="Linked Cell 22 3 2 4 3" xfId="24854" xr:uid="{00000000-0005-0000-0000-000016610000}"/>
    <cellStyle name="Linked Cell 22 3 2 5" xfId="24855" xr:uid="{00000000-0005-0000-0000-000017610000}"/>
    <cellStyle name="Linked Cell 22 3 2 5 2" xfId="24856" xr:uid="{00000000-0005-0000-0000-000018610000}"/>
    <cellStyle name="Linked Cell 22 3 2 5 2 2" xfId="24857" xr:uid="{00000000-0005-0000-0000-000019610000}"/>
    <cellStyle name="Linked Cell 22 3 2 5 3" xfId="24858" xr:uid="{00000000-0005-0000-0000-00001A610000}"/>
    <cellStyle name="Linked Cell 22 3 2 6" xfId="24859" xr:uid="{00000000-0005-0000-0000-00001B610000}"/>
    <cellStyle name="Linked Cell 22 3 2 6 2" xfId="24860" xr:uid="{00000000-0005-0000-0000-00001C610000}"/>
    <cellStyle name="Linked Cell 22 3 2 6 2 2" xfId="24861" xr:uid="{00000000-0005-0000-0000-00001D610000}"/>
    <cellStyle name="Linked Cell 22 3 2 6 3" xfId="24862" xr:uid="{00000000-0005-0000-0000-00001E610000}"/>
    <cellStyle name="Linked Cell 22 3 2 7" xfId="24863" xr:uid="{00000000-0005-0000-0000-00001F610000}"/>
    <cellStyle name="Linked Cell 22 3 2 7 2" xfId="24864" xr:uid="{00000000-0005-0000-0000-000020610000}"/>
    <cellStyle name="Linked Cell 22 3 2 7 2 2" xfId="24865" xr:uid="{00000000-0005-0000-0000-000021610000}"/>
    <cellStyle name="Linked Cell 22 3 2 7 3" xfId="24866" xr:uid="{00000000-0005-0000-0000-000022610000}"/>
    <cellStyle name="Linked Cell 22 3 2 8" xfId="24867" xr:uid="{00000000-0005-0000-0000-000023610000}"/>
    <cellStyle name="Linked Cell 22 3 2 8 2" xfId="24868" xr:uid="{00000000-0005-0000-0000-000024610000}"/>
    <cellStyle name="Linked Cell 22 3 2 8 2 2" xfId="24869" xr:uid="{00000000-0005-0000-0000-000025610000}"/>
    <cellStyle name="Linked Cell 22 3 2 8 3" xfId="24870" xr:uid="{00000000-0005-0000-0000-000026610000}"/>
    <cellStyle name="Linked Cell 22 3 2 9" xfId="24871" xr:uid="{00000000-0005-0000-0000-000027610000}"/>
    <cellStyle name="Linked Cell 22 3 2 9 2" xfId="24872" xr:uid="{00000000-0005-0000-0000-000028610000}"/>
    <cellStyle name="Linked Cell 22 3 2 9 2 2" xfId="24873" xr:uid="{00000000-0005-0000-0000-000029610000}"/>
    <cellStyle name="Linked Cell 22 3 2 9 3" xfId="24874" xr:uid="{00000000-0005-0000-0000-00002A610000}"/>
    <cellStyle name="Linked Cell 22 3 3" xfId="24875" xr:uid="{00000000-0005-0000-0000-00002B610000}"/>
    <cellStyle name="Linked Cell 22 3 3 10" xfId="24876" xr:uid="{00000000-0005-0000-0000-00002C610000}"/>
    <cellStyle name="Linked Cell 22 3 3 10 2" xfId="24877" xr:uid="{00000000-0005-0000-0000-00002D610000}"/>
    <cellStyle name="Linked Cell 22 3 3 10 2 2" xfId="24878" xr:uid="{00000000-0005-0000-0000-00002E610000}"/>
    <cellStyle name="Linked Cell 22 3 3 10 3" xfId="24879" xr:uid="{00000000-0005-0000-0000-00002F610000}"/>
    <cellStyle name="Linked Cell 22 3 3 11" xfId="24880" xr:uid="{00000000-0005-0000-0000-000030610000}"/>
    <cellStyle name="Linked Cell 22 3 3 11 2" xfId="24881" xr:uid="{00000000-0005-0000-0000-000031610000}"/>
    <cellStyle name="Linked Cell 22 3 3 12" xfId="24882" xr:uid="{00000000-0005-0000-0000-000032610000}"/>
    <cellStyle name="Linked Cell 22 3 3 2" xfId="24883" xr:uid="{00000000-0005-0000-0000-000033610000}"/>
    <cellStyle name="Linked Cell 22 3 3 2 10" xfId="24884" xr:uid="{00000000-0005-0000-0000-000034610000}"/>
    <cellStyle name="Linked Cell 22 3 3 2 10 2" xfId="24885" xr:uid="{00000000-0005-0000-0000-000035610000}"/>
    <cellStyle name="Linked Cell 22 3 3 2 11" xfId="24886" xr:uid="{00000000-0005-0000-0000-000036610000}"/>
    <cellStyle name="Linked Cell 22 3 3 2 2" xfId="24887" xr:uid="{00000000-0005-0000-0000-000037610000}"/>
    <cellStyle name="Linked Cell 22 3 3 2 2 2" xfId="24888" xr:uid="{00000000-0005-0000-0000-000038610000}"/>
    <cellStyle name="Linked Cell 22 3 3 2 2 2 2" xfId="24889" xr:uid="{00000000-0005-0000-0000-000039610000}"/>
    <cellStyle name="Linked Cell 22 3 3 2 2 3" xfId="24890" xr:uid="{00000000-0005-0000-0000-00003A610000}"/>
    <cellStyle name="Linked Cell 22 3 3 2 3" xfId="24891" xr:uid="{00000000-0005-0000-0000-00003B610000}"/>
    <cellStyle name="Linked Cell 22 3 3 2 3 2" xfId="24892" xr:uid="{00000000-0005-0000-0000-00003C610000}"/>
    <cellStyle name="Linked Cell 22 3 3 2 3 2 2" xfId="24893" xr:uid="{00000000-0005-0000-0000-00003D610000}"/>
    <cellStyle name="Linked Cell 22 3 3 2 3 3" xfId="24894" xr:uid="{00000000-0005-0000-0000-00003E610000}"/>
    <cellStyle name="Linked Cell 22 3 3 2 4" xfId="24895" xr:uid="{00000000-0005-0000-0000-00003F610000}"/>
    <cellStyle name="Linked Cell 22 3 3 2 4 2" xfId="24896" xr:uid="{00000000-0005-0000-0000-000040610000}"/>
    <cellStyle name="Linked Cell 22 3 3 2 4 2 2" xfId="24897" xr:uid="{00000000-0005-0000-0000-000041610000}"/>
    <cellStyle name="Linked Cell 22 3 3 2 4 3" xfId="24898" xr:uid="{00000000-0005-0000-0000-000042610000}"/>
    <cellStyle name="Linked Cell 22 3 3 2 5" xfId="24899" xr:uid="{00000000-0005-0000-0000-000043610000}"/>
    <cellStyle name="Linked Cell 22 3 3 2 5 2" xfId="24900" xr:uid="{00000000-0005-0000-0000-000044610000}"/>
    <cellStyle name="Linked Cell 22 3 3 2 5 2 2" xfId="24901" xr:uid="{00000000-0005-0000-0000-000045610000}"/>
    <cellStyle name="Linked Cell 22 3 3 2 5 3" xfId="24902" xr:uid="{00000000-0005-0000-0000-000046610000}"/>
    <cellStyle name="Linked Cell 22 3 3 2 6" xfId="24903" xr:uid="{00000000-0005-0000-0000-000047610000}"/>
    <cellStyle name="Linked Cell 22 3 3 2 6 2" xfId="24904" xr:uid="{00000000-0005-0000-0000-000048610000}"/>
    <cellStyle name="Linked Cell 22 3 3 2 6 2 2" xfId="24905" xr:uid="{00000000-0005-0000-0000-000049610000}"/>
    <cellStyle name="Linked Cell 22 3 3 2 6 3" xfId="24906" xr:uid="{00000000-0005-0000-0000-00004A610000}"/>
    <cellStyle name="Linked Cell 22 3 3 2 7" xfId="24907" xr:uid="{00000000-0005-0000-0000-00004B610000}"/>
    <cellStyle name="Linked Cell 22 3 3 2 7 2" xfId="24908" xr:uid="{00000000-0005-0000-0000-00004C610000}"/>
    <cellStyle name="Linked Cell 22 3 3 2 7 2 2" xfId="24909" xr:uid="{00000000-0005-0000-0000-00004D610000}"/>
    <cellStyle name="Linked Cell 22 3 3 2 7 3" xfId="24910" xr:uid="{00000000-0005-0000-0000-00004E610000}"/>
    <cellStyle name="Linked Cell 22 3 3 2 8" xfId="24911" xr:uid="{00000000-0005-0000-0000-00004F610000}"/>
    <cellStyle name="Linked Cell 22 3 3 2 8 2" xfId="24912" xr:uid="{00000000-0005-0000-0000-000050610000}"/>
    <cellStyle name="Linked Cell 22 3 3 2 8 2 2" xfId="24913" xr:uid="{00000000-0005-0000-0000-000051610000}"/>
    <cellStyle name="Linked Cell 22 3 3 2 8 3" xfId="24914" xr:uid="{00000000-0005-0000-0000-000052610000}"/>
    <cellStyle name="Linked Cell 22 3 3 2 9" xfId="24915" xr:uid="{00000000-0005-0000-0000-000053610000}"/>
    <cellStyle name="Linked Cell 22 3 3 2 9 2" xfId="24916" xr:uid="{00000000-0005-0000-0000-000054610000}"/>
    <cellStyle name="Linked Cell 22 3 3 2 9 2 2" xfId="24917" xr:uid="{00000000-0005-0000-0000-000055610000}"/>
    <cellStyle name="Linked Cell 22 3 3 2 9 3" xfId="24918" xr:uid="{00000000-0005-0000-0000-000056610000}"/>
    <cellStyle name="Linked Cell 22 3 3 3" xfId="24919" xr:uid="{00000000-0005-0000-0000-000057610000}"/>
    <cellStyle name="Linked Cell 22 3 3 3 2" xfId="24920" xr:uid="{00000000-0005-0000-0000-000058610000}"/>
    <cellStyle name="Linked Cell 22 3 3 3 2 2" xfId="24921" xr:uid="{00000000-0005-0000-0000-000059610000}"/>
    <cellStyle name="Linked Cell 22 3 3 3 3" xfId="24922" xr:uid="{00000000-0005-0000-0000-00005A610000}"/>
    <cellStyle name="Linked Cell 22 3 3 4" xfId="24923" xr:uid="{00000000-0005-0000-0000-00005B610000}"/>
    <cellStyle name="Linked Cell 22 3 3 4 2" xfId="24924" xr:uid="{00000000-0005-0000-0000-00005C610000}"/>
    <cellStyle name="Linked Cell 22 3 3 4 2 2" xfId="24925" xr:uid="{00000000-0005-0000-0000-00005D610000}"/>
    <cellStyle name="Linked Cell 22 3 3 4 3" xfId="24926" xr:uid="{00000000-0005-0000-0000-00005E610000}"/>
    <cellStyle name="Linked Cell 22 3 3 5" xfId="24927" xr:uid="{00000000-0005-0000-0000-00005F610000}"/>
    <cellStyle name="Linked Cell 22 3 3 5 2" xfId="24928" xr:uid="{00000000-0005-0000-0000-000060610000}"/>
    <cellStyle name="Linked Cell 22 3 3 5 2 2" xfId="24929" xr:uid="{00000000-0005-0000-0000-000061610000}"/>
    <cellStyle name="Linked Cell 22 3 3 5 3" xfId="24930" xr:uid="{00000000-0005-0000-0000-000062610000}"/>
    <cellStyle name="Linked Cell 22 3 3 6" xfId="24931" xr:uid="{00000000-0005-0000-0000-000063610000}"/>
    <cellStyle name="Linked Cell 22 3 3 6 2" xfId="24932" xr:uid="{00000000-0005-0000-0000-000064610000}"/>
    <cellStyle name="Linked Cell 22 3 3 6 2 2" xfId="24933" xr:uid="{00000000-0005-0000-0000-000065610000}"/>
    <cellStyle name="Linked Cell 22 3 3 6 3" xfId="24934" xr:uid="{00000000-0005-0000-0000-000066610000}"/>
    <cellStyle name="Linked Cell 22 3 3 7" xfId="24935" xr:uid="{00000000-0005-0000-0000-000067610000}"/>
    <cellStyle name="Linked Cell 22 3 3 7 2" xfId="24936" xr:uid="{00000000-0005-0000-0000-000068610000}"/>
    <cellStyle name="Linked Cell 22 3 3 7 2 2" xfId="24937" xr:uid="{00000000-0005-0000-0000-000069610000}"/>
    <cellStyle name="Linked Cell 22 3 3 7 3" xfId="24938" xr:uid="{00000000-0005-0000-0000-00006A610000}"/>
    <cellStyle name="Linked Cell 22 3 3 8" xfId="24939" xr:uid="{00000000-0005-0000-0000-00006B610000}"/>
    <cellStyle name="Linked Cell 22 3 3 8 2" xfId="24940" xr:uid="{00000000-0005-0000-0000-00006C610000}"/>
    <cellStyle name="Linked Cell 22 3 3 8 2 2" xfId="24941" xr:uid="{00000000-0005-0000-0000-00006D610000}"/>
    <cellStyle name="Linked Cell 22 3 3 8 3" xfId="24942" xr:uid="{00000000-0005-0000-0000-00006E610000}"/>
    <cellStyle name="Linked Cell 22 3 3 9" xfId="24943" xr:uid="{00000000-0005-0000-0000-00006F610000}"/>
    <cellStyle name="Linked Cell 22 3 3 9 2" xfId="24944" xr:uid="{00000000-0005-0000-0000-000070610000}"/>
    <cellStyle name="Linked Cell 22 3 3 9 2 2" xfId="24945" xr:uid="{00000000-0005-0000-0000-000071610000}"/>
    <cellStyle name="Linked Cell 22 3 3 9 3" xfId="24946" xr:uid="{00000000-0005-0000-0000-000072610000}"/>
    <cellStyle name="Linked Cell 22 3 4" xfId="24947" xr:uid="{00000000-0005-0000-0000-000073610000}"/>
    <cellStyle name="Linked Cell 22 3 4 10" xfId="24948" xr:uid="{00000000-0005-0000-0000-000074610000}"/>
    <cellStyle name="Linked Cell 22 3 4 10 2" xfId="24949" xr:uid="{00000000-0005-0000-0000-000075610000}"/>
    <cellStyle name="Linked Cell 22 3 4 11" xfId="24950" xr:uid="{00000000-0005-0000-0000-000076610000}"/>
    <cellStyle name="Linked Cell 22 3 4 2" xfId="24951" xr:uid="{00000000-0005-0000-0000-000077610000}"/>
    <cellStyle name="Linked Cell 22 3 4 2 2" xfId="24952" xr:uid="{00000000-0005-0000-0000-000078610000}"/>
    <cellStyle name="Linked Cell 22 3 4 2 2 2" xfId="24953" xr:uid="{00000000-0005-0000-0000-000079610000}"/>
    <cellStyle name="Linked Cell 22 3 4 2 3" xfId="24954" xr:uid="{00000000-0005-0000-0000-00007A610000}"/>
    <cellStyle name="Linked Cell 22 3 4 3" xfId="24955" xr:uid="{00000000-0005-0000-0000-00007B610000}"/>
    <cellStyle name="Linked Cell 22 3 4 3 2" xfId="24956" xr:uid="{00000000-0005-0000-0000-00007C610000}"/>
    <cellStyle name="Linked Cell 22 3 4 3 2 2" xfId="24957" xr:uid="{00000000-0005-0000-0000-00007D610000}"/>
    <cellStyle name="Linked Cell 22 3 4 3 3" xfId="24958" xr:uid="{00000000-0005-0000-0000-00007E610000}"/>
    <cellStyle name="Linked Cell 22 3 4 4" xfId="24959" xr:uid="{00000000-0005-0000-0000-00007F610000}"/>
    <cellStyle name="Linked Cell 22 3 4 4 2" xfId="24960" xr:uid="{00000000-0005-0000-0000-000080610000}"/>
    <cellStyle name="Linked Cell 22 3 4 4 2 2" xfId="24961" xr:uid="{00000000-0005-0000-0000-000081610000}"/>
    <cellStyle name="Linked Cell 22 3 4 4 3" xfId="24962" xr:uid="{00000000-0005-0000-0000-000082610000}"/>
    <cellStyle name="Linked Cell 22 3 4 5" xfId="24963" xr:uid="{00000000-0005-0000-0000-000083610000}"/>
    <cellStyle name="Linked Cell 22 3 4 5 2" xfId="24964" xr:uid="{00000000-0005-0000-0000-000084610000}"/>
    <cellStyle name="Linked Cell 22 3 4 5 2 2" xfId="24965" xr:uid="{00000000-0005-0000-0000-000085610000}"/>
    <cellStyle name="Linked Cell 22 3 4 5 3" xfId="24966" xr:uid="{00000000-0005-0000-0000-000086610000}"/>
    <cellStyle name="Linked Cell 22 3 4 6" xfId="24967" xr:uid="{00000000-0005-0000-0000-000087610000}"/>
    <cellStyle name="Linked Cell 22 3 4 6 2" xfId="24968" xr:uid="{00000000-0005-0000-0000-000088610000}"/>
    <cellStyle name="Linked Cell 22 3 4 6 2 2" xfId="24969" xr:uid="{00000000-0005-0000-0000-000089610000}"/>
    <cellStyle name="Linked Cell 22 3 4 6 3" xfId="24970" xr:uid="{00000000-0005-0000-0000-00008A610000}"/>
    <cellStyle name="Linked Cell 22 3 4 7" xfId="24971" xr:uid="{00000000-0005-0000-0000-00008B610000}"/>
    <cellStyle name="Linked Cell 22 3 4 7 2" xfId="24972" xr:uid="{00000000-0005-0000-0000-00008C610000}"/>
    <cellStyle name="Linked Cell 22 3 4 7 2 2" xfId="24973" xr:uid="{00000000-0005-0000-0000-00008D610000}"/>
    <cellStyle name="Linked Cell 22 3 4 7 3" xfId="24974" xr:uid="{00000000-0005-0000-0000-00008E610000}"/>
    <cellStyle name="Linked Cell 22 3 4 8" xfId="24975" xr:uid="{00000000-0005-0000-0000-00008F610000}"/>
    <cellStyle name="Linked Cell 22 3 4 8 2" xfId="24976" xr:uid="{00000000-0005-0000-0000-000090610000}"/>
    <cellStyle name="Linked Cell 22 3 4 8 2 2" xfId="24977" xr:uid="{00000000-0005-0000-0000-000091610000}"/>
    <cellStyle name="Linked Cell 22 3 4 8 3" xfId="24978" xr:uid="{00000000-0005-0000-0000-000092610000}"/>
    <cellStyle name="Linked Cell 22 3 4 9" xfId="24979" xr:uid="{00000000-0005-0000-0000-000093610000}"/>
    <cellStyle name="Linked Cell 22 3 4 9 2" xfId="24980" xr:uid="{00000000-0005-0000-0000-000094610000}"/>
    <cellStyle name="Linked Cell 22 3 4 9 2 2" xfId="24981" xr:uid="{00000000-0005-0000-0000-000095610000}"/>
    <cellStyle name="Linked Cell 22 3 4 9 3" xfId="24982" xr:uid="{00000000-0005-0000-0000-000096610000}"/>
    <cellStyle name="Linked Cell 22 3 5" xfId="24983" xr:uid="{00000000-0005-0000-0000-000097610000}"/>
    <cellStyle name="Linked Cell 22 3 5 2" xfId="24984" xr:uid="{00000000-0005-0000-0000-000098610000}"/>
    <cellStyle name="Linked Cell 22 3 5 2 2" xfId="24985" xr:uid="{00000000-0005-0000-0000-000099610000}"/>
    <cellStyle name="Linked Cell 22 3 5 3" xfId="24986" xr:uid="{00000000-0005-0000-0000-00009A610000}"/>
    <cellStyle name="Linked Cell 22 3 6" xfId="24987" xr:uid="{00000000-0005-0000-0000-00009B610000}"/>
    <cellStyle name="Linked Cell 22 3 6 2" xfId="24988" xr:uid="{00000000-0005-0000-0000-00009C610000}"/>
    <cellStyle name="Linked Cell 22 3 6 2 2" xfId="24989" xr:uid="{00000000-0005-0000-0000-00009D610000}"/>
    <cellStyle name="Linked Cell 22 3 6 3" xfId="24990" xr:uid="{00000000-0005-0000-0000-00009E610000}"/>
    <cellStyle name="Linked Cell 22 3 7" xfId="24991" xr:uid="{00000000-0005-0000-0000-00009F610000}"/>
    <cellStyle name="Linked Cell 22 3 7 2" xfId="24992" xr:uid="{00000000-0005-0000-0000-0000A0610000}"/>
    <cellStyle name="Linked Cell 22 3 7 2 2" xfId="24993" xr:uid="{00000000-0005-0000-0000-0000A1610000}"/>
    <cellStyle name="Linked Cell 22 3 7 3" xfId="24994" xr:uid="{00000000-0005-0000-0000-0000A2610000}"/>
    <cellStyle name="Linked Cell 22 3 8" xfId="24995" xr:uid="{00000000-0005-0000-0000-0000A3610000}"/>
    <cellStyle name="Linked Cell 22 3 8 2" xfId="24996" xr:uid="{00000000-0005-0000-0000-0000A4610000}"/>
    <cellStyle name="Linked Cell 22 3 8 2 2" xfId="24997" xr:uid="{00000000-0005-0000-0000-0000A5610000}"/>
    <cellStyle name="Linked Cell 22 3 8 3" xfId="24998" xr:uid="{00000000-0005-0000-0000-0000A6610000}"/>
    <cellStyle name="Linked Cell 22 3 9" xfId="24999" xr:uid="{00000000-0005-0000-0000-0000A7610000}"/>
    <cellStyle name="Linked Cell 22 3 9 2" xfId="25000" xr:uid="{00000000-0005-0000-0000-0000A8610000}"/>
    <cellStyle name="Linked Cell 22 3 9 2 2" xfId="25001" xr:uid="{00000000-0005-0000-0000-0000A9610000}"/>
    <cellStyle name="Linked Cell 22 3 9 3" xfId="25002" xr:uid="{00000000-0005-0000-0000-0000AA610000}"/>
    <cellStyle name="Linked Cell 22 4" xfId="25003" xr:uid="{00000000-0005-0000-0000-0000AB610000}"/>
    <cellStyle name="Linked Cell 22 4 10" xfId="25004" xr:uid="{00000000-0005-0000-0000-0000AC610000}"/>
    <cellStyle name="Linked Cell 22 4 10 2" xfId="25005" xr:uid="{00000000-0005-0000-0000-0000AD610000}"/>
    <cellStyle name="Linked Cell 22 4 10 2 2" xfId="25006" xr:uid="{00000000-0005-0000-0000-0000AE610000}"/>
    <cellStyle name="Linked Cell 22 4 10 3" xfId="25007" xr:uid="{00000000-0005-0000-0000-0000AF610000}"/>
    <cellStyle name="Linked Cell 22 4 11" xfId="25008" xr:uid="{00000000-0005-0000-0000-0000B0610000}"/>
    <cellStyle name="Linked Cell 22 4 11 2" xfId="25009" xr:uid="{00000000-0005-0000-0000-0000B1610000}"/>
    <cellStyle name="Linked Cell 22 4 11 2 2" xfId="25010" xr:uid="{00000000-0005-0000-0000-0000B2610000}"/>
    <cellStyle name="Linked Cell 22 4 11 3" xfId="25011" xr:uid="{00000000-0005-0000-0000-0000B3610000}"/>
    <cellStyle name="Linked Cell 22 4 12" xfId="25012" xr:uid="{00000000-0005-0000-0000-0000B4610000}"/>
    <cellStyle name="Linked Cell 22 4 12 2" xfId="25013" xr:uid="{00000000-0005-0000-0000-0000B5610000}"/>
    <cellStyle name="Linked Cell 22 4 13" xfId="25014" xr:uid="{00000000-0005-0000-0000-0000B6610000}"/>
    <cellStyle name="Linked Cell 22 4 2" xfId="25015" xr:uid="{00000000-0005-0000-0000-0000B7610000}"/>
    <cellStyle name="Linked Cell 22 4 2 10" xfId="25016" xr:uid="{00000000-0005-0000-0000-0000B8610000}"/>
    <cellStyle name="Linked Cell 22 4 2 10 2" xfId="25017" xr:uid="{00000000-0005-0000-0000-0000B9610000}"/>
    <cellStyle name="Linked Cell 22 4 2 10 2 2" xfId="25018" xr:uid="{00000000-0005-0000-0000-0000BA610000}"/>
    <cellStyle name="Linked Cell 22 4 2 10 3" xfId="25019" xr:uid="{00000000-0005-0000-0000-0000BB610000}"/>
    <cellStyle name="Linked Cell 22 4 2 11" xfId="25020" xr:uid="{00000000-0005-0000-0000-0000BC610000}"/>
    <cellStyle name="Linked Cell 22 4 2 11 2" xfId="25021" xr:uid="{00000000-0005-0000-0000-0000BD610000}"/>
    <cellStyle name="Linked Cell 22 4 2 12" xfId="25022" xr:uid="{00000000-0005-0000-0000-0000BE610000}"/>
    <cellStyle name="Linked Cell 22 4 2 2" xfId="25023" xr:uid="{00000000-0005-0000-0000-0000BF610000}"/>
    <cellStyle name="Linked Cell 22 4 2 2 2" xfId="25024" xr:uid="{00000000-0005-0000-0000-0000C0610000}"/>
    <cellStyle name="Linked Cell 22 4 2 2 2 2" xfId="25025" xr:uid="{00000000-0005-0000-0000-0000C1610000}"/>
    <cellStyle name="Linked Cell 22 4 2 2 3" xfId="25026" xr:uid="{00000000-0005-0000-0000-0000C2610000}"/>
    <cellStyle name="Linked Cell 22 4 2 3" xfId="25027" xr:uid="{00000000-0005-0000-0000-0000C3610000}"/>
    <cellStyle name="Linked Cell 22 4 2 3 2" xfId="25028" xr:uid="{00000000-0005-0000-0000-0000C4610000}"/>
    <cellStyle name="Linked Cell 22 4 2 3 2 2" xfId="25029" xr:uid="{00000000-0005-0000-0000-0000C5610000}"/>
    <cellStyle name="Linked Cell 22 4 2 3 3" xfId="25030" xr:uid="{00000000-0005-0000-0000-0000C6610000}"/>
    <cellStyle name="Linked Cell 22 4 2 4" xfId="25031" xr:uid="{00000000-0005-0000-0000-0000C7610000}"/>
    <cellStyle name="Linked Cell 22 4 2 4 2" xfId="25032" xr:uid="{00000000-0005-0000-0000-0000C8610000}"/>
    <cellStyle name="Linked Cell 22 4 2 4 2 2" xfId="25033" xr:uid="{00000000-0005-0000-0000-0000C9610000}"/>
    <cellStyle name="Linked Cell 22 4 2 4 3" xfId="25034" xr:uid="{00000000-0005-0000-0000-0000CA610000}"/>
    <cellStyle name="Linked Cell 22 4 2 5" xfId="25035" xr:uid="{00000000-0005-0000-0000-0000CB610000}"/>
    <cellStyle name="Linked Cell 22 4 2 5 2" xfId="25036" xr:uid="{00000000-0005-0000-0000-0000CC610000}"/>
    <cellStyle name="Linked Cell 22 4 2 5 2 2" xfId="25037" xr:uid="{00000000-0005-0000-0000-0000CD610000}"/>
    <cellStyle name="Linked Cell 22 4 2 5 3" xfId="25038" xr:uid="{00000000-0005-0000-0000-0000CE610000}"/>
    <cellStyle name="Linked Cell 22 4 2 6" xfId="25039" xr:uid="{00000000-0005-0000-0000-0000CF610000}"/>
    <cellStyle name="Linked Cell 22 4 2 6 2" xfId="25040" xr:uid="{00000000-0005-0000-0000-0000D0610000}"/>
    <cellStyle name="Linked Cell 22 4 2 6 2 2" xfId="25041" xr:uid="{00000000-0005-0000-0000-0000D1610000}"/>
    <cellStyle name="Linked Cell 22 4 2 6 3" xfId="25042" xr:uid="{00000000-0005-0000-0000-0000D2610000}"/>
    <cellStyle name="Linked Cell 22 4 2 7" xfId="25043" xr:uid="{00000000-0005-0000-0000-0000D3610000}"/>
    <cellStyle name="Linked Cell 22 4 2 7 2" xfId="25044" xr:uid="{00000000-0005-0000-0000-0000D4610000}"/>
    <cellStyle name="Linked Cell 22 4 2 7 2 2" xfId="25045" xr:uid="{00000000-0005-0000-0000-0000D5610000}"/>
    <cellStyle name="Linked Cell 22 4 2 7 3" xfId="25046" xr:uid="{00000000-0005-0000-0000-0000D6610000}"/>
    <cellStyle name="Linked Cell 22 4 2 8" xfId="25047" xr:uid="{00000000-0005-0000-0000-0000D7610000}"/>
    <cellStyle name="Linked Cell 22 4 2 8 2" xfId="25048" xr:uid="{00000000-0005-0000-0000-0000D8610000}"/>
    <cellStyle name="Linked Cell 22 4 2 8 2 2" xfId="25049" xr:uid="{00000000-0005-0000-0000-0000D9610000}"/>
    <cellStyle name="Linked Cell 22 4 2 8 3" xfId="25050" xr:uid="{00000000-0005-0000-0000-0000DA610000}"/>
    <cellStyle name="Linked Cell 22 4 2 9" xfId="25051" xr:uid="{00000000-0005-0000-0000-0000DB610000}"/>
    <cellStyle name="Linked Cell 22 4 2 9 2" xfId="25052" xr:uid="{00000000-0005-0000-0000-0000DC610000}"/>
    <cellStyle name="Linked Cell 22 4 2 9 2 2" xfId="25053" xr:uid="{00000000-0005-0000-0000-0000DD610000}"/>
    <cellStyle name="Linked Cell 22 4 2 9 3" xfId="25054" xr:uid="{00000000-0005-0000-0000-0000DE610000}"/>
    <cellStyle name="Linked Cell 22 4 3" xfId="25055" xr:uid="{00000000-0005-0000-0000-0000DF610000}"/>
    <cellStyle name="Linked Cell 22 4 3 10" xfId="25056" xr:uid="{00000000-0005-0000-0000-0000E0610000}"/>
    <cellStyle name="Linked Cell 22 4 3 10 2" xfId="25057" xr:uid="{00000000-0005-0000-0000-0000E1610000}"/>
    <cellStyle name="Linked Cell 22 4 3 11" xfId="25058" xr:uid="{00000000-0005-0000-0000-0000E2610000}"/>
    <cellStyle name="Linked Cell 22 4 3 2" xfId="25059" xr:uid="{00000000-0005-0000-0000-0000E3610000}"/>
    <cellStyle name="Linked Cell 22 4 3 2 2" xfId="25060" xr:uid="{00000000-0005-0000-0000-0000E4610000}"/>
    <cellStyle name="Linked Cell 22 4 3 2 2 2" xfId="25061" xr:uid="{00000000-0005-0000-0000-0000E5610000}"/>
    <cellStyle name="Linked Cell 22 4 3 2 3" xfId="25062" xr:uid="{00000000-0005-0000-0000-0000E6610000}"/>
    <cellStyle name="Linked Cell 22 4 3 3" xfId="25063" xr:uid="{00000000-0005-0000-0000-0000E7610000}"/>
    <cellStyle name="Linked Cell 22 4 3 3 2" xfId="25064" xr:uid="{00000000-0005-0000-0000-0000E8610000}"/>
    <cellStyle name="Linked Cell 22 4 3 3 2 2" xfId="25065" xr:uid="{00000000-0005-0000-0000-0000E9610000}"/>
    <cellStyle name="Linked Cell 22 4 3 3 3" xfId="25066" xr:uid="{00000000-0005-0000-0000-0000EA610000}"/>
    <cellStyle name="Linked Cell 22 4 3 4" xfId="25067" xr:uid="{00000000-0005-0000-0000-0000EB610000}"/>
    <cellStyle name="Linked Cell 22 4 3 4 2" xfId="25068" xr:uid="{00000000-0005-0000-0000-0000EC610000}"/>
    <cellStyle name="Linked Cell 22 4 3 4 2 2" xfId="25069" xr:uid="{00000000-0005-0000-0000-0000ED610000}"/>
    <cellStyle name="Linked Cell 22 4 3 4 3" xfId="25070" xr:uid="{00000000-0005-0000-0000-0000EE610000}"/>
    <cellStyle name="Linked Cell 22 4 3 5" xfId="25071" xr:uid="{00000000-0005-0000-0000-0000EF610000}"/>
    <cellStyle name="Linked Cell 22 4 3 5 2" xfId="25072" xr:uid="{00000000-0005-0000-0000-0000F0610000}"/>
    <cellStyle name="Linked Cell 22 4 3 5 2 2" xfId="25073" xr:uid="{00000000-0005-0000-0000-0000F1610000}"/>
    <cellStyle name="Linked Cell 22 4 3 5 3" xfId="25074" xr:uid="{00000000-0005-0000-0000-0000F2610000}"/>
    <cellStyle name="Linked Cell 22 4 3 6" xfId="25075" xr:uid="{00000000-0005-0000-0000-0000F3610000}"/>
    <cellStyle name="Linked Cell 22 4 3 6 2" xfId="25076" xr:uid="{00000000-0005-0000-0000-0000F4610000}"/>
    <cellStyle name="Linked Cell 22 4 3 6 2 2" xfId="25077" xr:uid="{00000000-0005-0000-0000-0000F5610000}"/>
    <cellStyle name="Linked Cell 22 4 3 6 3" xfId="25078" xr:uid="{00000000-0005-0000-0000-0000F6610000}"/>
    <cellStyle name="Linked Cell 22 4 3 7" xfId="25079" xr:uid="{00000000-0005-0000-0000-0000F7610000}"/>
    <cellStyle name="Linked Cell 22 4 3 7 2" xfId="25080" xr:uid="{00000000-0005-0000-0000-0000F8610000}"/>
    <cellStyle name="Linked Cell 22 4 3 7 2 2" xfId="25081" xr:uid="{00000000-0005-0000-0000-0000F9610000}"/>
    <cellStyle name="Linked Cell 22 4 3 7 3" xfId="25082" xr:uid="{00000000-0005-0000-0000-0000FA610000}"/>
    <cellStyle name="Linked Cell 22 4 3 8" xfId="25083" xr:uid="{00000000-0005-0000-0000-0000FB610000}"/>
    <cellStyle name="Linked Cell 22 4 3 8 2" xfId="25084" xr:uid="{00000000-0005-0000-0000-0000FC610000}"/>
    <cellStyle name="Linked Cell 22 4 3 8 2 2" xfId="25085" xr:uid="{00000000-0005-0000-0000-0000FD610000}"/>
    <cellStyle name="Linked Cell 22 4 3 8 3" xfId="25086" xr:uid="{00000000-0005-0000-0000-0000FE610000}"/>
    <cellStyle name="Linked Cell 22 4 3 9" xfId="25087" xr:uid="{00000000-0005-0000-0000-0000FF610000}"/>
    <cellStyle name="Linked Cell 22 4 3 9 2" xfId="25088" xr:uid="{00000000-0005-0000-0000-000000620000}"/>
    <cellStyle name="Linked Cell 22 4 3 9 2 2" xfId="25089" xr:uid="{00000000-0005-0000-0000-000001620000}"/>
    <cellStyle name="Linked Cell 22 4 3 9 3" xfId="25090" xr:uid="{00000000-0005-0000-0000-000002620000}"/>
    <cellStyle name="Linked Cell 22 4 4" xfId="25091" xr:uid="{00000000-0005-0000-0000-000003620000}"/>
    <cellStyle name="Linked Cell 22 4 4 2" xfId="25092" xr:uid="{00000000-0005-0000-0000-000004620000}"/>
    <cellStyle name="Linked Cell 22 4 4 2 2" xfId="25093" xr:uid="{00000000-0005-0000-0000-000005620000}"/>
    <cellStyle name="Linked Cell 22 4 4 3" xfId="25094" xr:uid="{00000000-0005-0000-0000-000006620000}"/>
    <cellStyle name="Linked Cell 22 4 5" xfId="25095" xr:uid="{00000000-0005-0000-0000-000007620000}"/>
    <cellStyle name="Linked Cell 22 4 5 2" xfId="25096" xr:uid="{00000000-0005-0000-0000-000008620000}"/>
    <cellStyle name="Linked Cell 22 4 5 2 2" xfId="25097" xr:uid="{00000000-0005-0000-0000-000009620000}"/>
    <cellStyle name="Linked Cell 22 4 5 3" xfId="25098" xr:uid="{00000000-0005-0000-0000-00000A620000}"/>
    <cellStyle name="Linked Cell 22 4 6" xfId="25099" xr:uid="{00000000-0005-0000-0000-00000B620000}"/>
    <cellStyle name="Linked Cell 22 4 6 2" xfId="25100" xr:uid="{00000000-0005-0000-0000-00000C620000}"/>
    <cellStyle name="Linked Cell 22 4 6 2 2" xfId="25101" xr:uid="{00000000-0005-0000-0000-00000D620000}"/>
    <cellStyle name="Linked Cell 22 4 6 3" xfId="25102" xr:uid="{00000000-0005-0000-0000-00000E620000}"/>
    <cellStyle name="Linked Cell 22 4 7" xfId="25103" xr:uid="{00000000-0005-0000-0000-00000F620000}"/>
    <cellStyle name="Linked Cell 22 4 7 2" xfId="25104" xr:uid="{00000000-0005-0000-0000-000010620000}"/>
    <cellStyle name="Linked Cell 22 4 7 2 2" xfId="25105" xr:uid="{00000000-0005-0000-0000-000011620000}"/>
    <cellStyle name="Linked Cell 22 4 7 3" xfId="25106" xr:uid="{00000000-0005-0000-0000-000012620000}"/>
    <cellStyle name="Linked Cell 22 4 8" xfId="25107" xr:uid="{00000000-0005-0000-0000-000013620000}"/>
    <cellStyle name="Linked Cell 22 4 8 2" xfId="25108" xr:uid="{00000000-0005-0000-0000-000014620000}"/>
    <cellStyle name="Linked Cell 22 4 8 2 2" xfId="25109" xr:uid="{00000000-0005-0000-0000-000015620000}"/>
    <cellStyle name="Linked Cell 22 4 8 3" xfId="25110" xr:uid="{00000000-0005-0000-0000-000016620000}"/>
    <cellStyle name="Linked Cell 22 4 9" xfId="25111" xr:uid="{00000000-0005-0000-0000-000017620000}"/>
    <cellStyle name="Linked Cell 22 4 9 2" xfId="25112" xr:uid="{00000000-0005-0000-0000-000018620000}"/>
    <cellStyle name="Linked Cell 22 4 9 2 2" xfId="25113" xr:uid="{00000000-0005-0000-0000-000019620000}"/>
    <cellStyle name="Linked Cell 22 4 9 3" xfId="25114" xr:uid="{00000000-0005-0000-0000-00001A620000}"/>
    <cellStyle name="Linked Cell 23" xfId="25115" xr:uid="{00000000-0005-0000-0000-00001B620000}"/>
    <cellStyle name="Linked Cell 23 2" xfId="25116" xr:uid="{00000000-0005-0000-0000-00001C620000}"/>
    <cellStyle name="Linked Cell 23 2 10" xfId="25117" xr:uid="{00000000-0005-0000-0000-00001D620000}"/>
    <cellStyle name="Linked Cell 23 2 10 2" xfId="25118" xr:uid="{00000000-0005-0000-0000-00001E620000}"/>
    <cellStyle name="Linked Cell 23 2 10 2 2" xfId="25119" xr:uid="{00000000-0005-0000-0000-00001F620000}"/>
    <cellStyle name="Linked Cell 23 2 10 3" xfId="25120" xr:uid="{00000000-0005-0000-0000-000020620000}"/>
    <cellStyle name="Linked Cell 23 2 11" xfId="25121" xr:uid="{00000000-0005-0000-0000-000021620000}"/>
    <cellStyle name="Linked Cell 23 2 11 2" xfId="25122" xr:uid="{00000000-0005-0000-0000-000022620000}"/>
    <cellStyle name="Linked Cell 23 2 11 2 2" xfId="25123" xr:uid="{00000000-0005-0000-0000-000023620000}"/>
    <cellStyle name="Linked Cell 23 2 11 3" xfId="25124" xr:uid="{00000000-0005-0000-0000-000024620000}"/>
    <cellStyle name="Linked Cell 23 2 12" xfId="25125" xr:uid="{00000000-0005-0000-0000-000025620000}"/>
    <cellStyle name="Linked Cell 23 2 12 2" xfId="25126" xr:uid="{00000000-0005-0000-0000-000026620000}"/>
    <cellStyle name="Linked Cell 23 2 12 2 2" xfId="25127" xr:uid="{00000000-0005-0000-0000-000027620000}"/>
    <cellStyle name="Linked Cell 23 2 12 3" xfId="25128" xr:uid="{00000000-0005-0000-0000-000028620000}"/>
    <cellStyle name="Linked Cell 23 2 13" xfId="25129" xr:uid="{00000000-0005-0000-0000-000029620000}"/>
    <cellStyle name="Linked Cell 23 2 13 2" xfId="25130" xr:uid="{00000000-0005-0000-0000-00002A620000}"/>
    <cellStyle name="Linked Cell 23 2 13 2 2" xfId="25131" xr:uid="{00000000-0005-0000-0000-00002B620000}"/>
    <cellStyle name="Linked Cell 23 2 13 3" xfId="25132" xr:uid="{00000000-0005-0000-0000-00002C620000}"/>
    <cellStyle name="Linked Cell 23 2 14" xfId="25133" xr:uid="{00000000-0005-0000-0000-00002D620000}"/>
    <cellStyle name="Linked Cell 23 2 14 2" xfId="25134" xr:uid="{00000000-0005-0000-0000-00002E620000}"/>
    <cellStyle name="Linked Cell 23 2 15" xfId="25135" xr:uid="{00000000-0005-0000-0000-00002F620000}"/>
    <cellStyle name="Linked Cell 23 2 2" xfId="25136" xr:uid="{00000000-0005-0000-0000-000030620000}"/>
    <cellStyle name="Linked Cell 23 2 2 10" xfId="25137" xr:uid="{00000000-0005-0000-0000-000031620000}"/>
    <cellStyle name="Linked Cell 23 2 2 10 2" xfId="25138" xr:uid="{00000000-0005-0000-0000-000032620000}"/>
    <cellStyle name="Linked Cell 23 2 2 10 2 2" xfId="25139" xr:uid="{00000000-0005-0000-0000-000033620000}"/>
    <cellStyle name="Linked Cell 23 2 2 10 3" xfId="25140" xr:uid="{00000000-0005-0000-0000-000034620000}"/>
    <cellStyle name="Linked Cell 23 2 2 11" xfId="25141" xr:uid="{00000000-0005-0000-0000-000035620000}"/>
    <cellStyle name="Linked Cell 23 2 2 11 2" xfId="25142" xr:uid="{00000000-0005-0000-0000-000036620000}"/>
    <cellStyle name="Linked Cell 23 2 2 11 2 2" xfId="25143" xr:uid="{00000000-0005-0000-0000-000037620000}"/>
    <cellStyle name="Linked Cell 23 2 2 11 3" xfId="25144" xr:uid="{00000000-0005-0000-0000-000038620000}"/>
    <cellStyle name="Linked Cell 23 2 2 12" xfId="25145" xr:uid="{00000000-0005-0000-0000-000039620000}"/>
    <cellStyle name="Linked Cell 23 2 2 12 2" xfId="25146" xr:uid="{00000000-0005-0000-0000-00003A620000}"/>
    <cellStyle name="Linked Cell 23 2 2 12 2 2" xfId="25147" xr:uid="{00000000-0005-0000-0000-00003B620000}"/>
    <cellStyle name="Linked Cell 23 2 2 12 3" xfId="25148" xr:uid="{00000000-0005-0000-0000-00003C620000}"/>
    <cellStyle name="Linked Cell 23 2 2 13" xfId="25149" xr:uid="{00000000-0005-0000-0000-00003D620000}"/>
    <cellStyle name="Linked Cell 23 2 2 13 2" xfId="25150" xr:uid="{00000000-0005-0000-0000-00003E620000}"/>
    <cellStyle name="Linked Cell 23 2 2 14" xfId="25151" xr:uid="{00000000-0005-0000-0000-00003F620000}"/>
    <cellStyle name="Linked Cell 23 2 2 2" xfId="25152" xr:uid="{00000000-0005-0000-0000-000040620000}"/>
    <cellStyle name="Linked Cell 23 2 2 2 10" xfId="25153" xr:uid="{00000000-0005-0000-0000-000041620000}"/>
    <cellStyle name="Linked Cell 23 2 2 2 10 2" xfId="25154" xr:uid="{00000000-0005-0000-0000-000042620000}"/>
    <cellStyle name="Linked Cell 23 2 2 2 10 2 2" xfId="25155" xr:uid="{00000000-0005-0000-0000-000043620000}"/>
    <cellStyle name="Linked Cell 23 2 2 2 10 3" xfId="25156" xr:uid="{00000000-0005-0000-0000-000044620000}"/>
    <cellStyle name="Linked Cell 23 2 2 2 11" xfId="25157" xr:uid="{00000000-0005-0000-0000-000045620000}"/>
    <cellStyle name="Linked Cell 23 2 2 2 11 2" xfId="25158" xr:uid="{00000000-0005-0000-0000-000046620000}"/>
    <cellStyle name="Linked Cell 23 2 2 2 11 2 2" xfId="25159" xr:uid="{00000000-0005-0000-0000-000047620000}"/>
    <cellStyle name="Linked Cell 23 2 2 2 11 3" xfId="25160" xr:uid="{00000000-0005-0000-0000-000048620000}"/>
    <cellStyle name="Linked Cell 23 2 2 2 12" xfId="25161" xr:uid="{00000000-0005-0000-0000-000049620000}"/>
    <cellStyle name="Linked Cell 23 2 2 2 12 2" xfId="25162" xr:uid="{00000000-0005-0000-0000-00004A620000}"/>
    <cellStyle name="Linked Cell 23 2 2 2 13" xfId="25163" xr:uid="{00000000-0005-0000-0000-00004B620000}"/>
    <cellStyle name="Linked Cell 23 2 2 2 2" xfId="25164" xr:uid="{00000000-0005-0000-0000-00004C620000}"/>
    <cellStyle name="Linked Cell 23 2 2 2 2 10" xfId="25165" xr:uid="{00000000-0005-0000-0000-00004D620000}"/>
    <cellStyle name="Linked Cell 23 2 2 2 2 10 2" xfId="25166" xr:uid="{00000000-0005-0000-0000-00004E620000}"/>
    <cellStyle name="Linked Cell 23 2 2 2 2 10 2 2" xfId="25167" xr:uid="{00000000-0005-0000-0000-00004F620000}"/>
    <cellStyle name="Linked Cell 23 2 2 2 2 10 3" xfId="25168" xr:uid="{00000000-0005-0000-0000-000050620000}"/>
    <cellStyle name="Linked Cell 23 2 2 2 2 11" xfId="25169" xr:uid="{00000000-0005-0000-0000-000051620000}"/>
    <cellStyle name="Linked Cell 23 2 2 2 2 11 2" xfId="25170" xr:uid="{00000000-0005-0000-0000-000052620000}"/>
    <cellStyle name="Linked Cell 23 2 2 2 2 12" xfId="25171" xr:uid="{00000000-0005-0000-0000-000053620000}"/>
    <cellStyle name="Linked Cell 23 2 2 2 2 2" xfId="25172" xr:uid="{00000000-0005-0000-0000-000054620000}"/>
    <cellStyle name="Linked Cell 23 2 2 2 2 2 2" xfId="25173" xr:uid="{00000000-0005-0000-0000-000055620000}"/>
    <cellStyle name="Linked Cell 23 2 2 2 2 2 2 2" xfId="25174" xr:uid="{00000000-0005-0000-0000-000056620000}"/>
    <cellStyle name="Linked Cell 23 2 2 2 2 2 3" xfId="25175" xr:uid="{00000000-0005-0000-0000-000057620000}"/>
    <cellStyle name="Linked Cell 23 2 2 2 2 3" xfId="25176" xr:uid="{00000000-0005-0000-0000-000058620000}"/>
    <cellStyle name="Linked Cell 23 2 2 2 2 3 2" xfId="25177" xr:uid="{00000000-0005-0000-0000-000059620000}"/>
    <cellStyle name="Linked Cell 23 2 2 2 2 3 2 2" xfId="25178" xr:uid="{00000000-0005-0000-0000-00005A620000}"/>
    <cellStyle name="Linked Cell 23 2 2 2 2 3 3" xfId="25179" xr:uid="{00000000-0005-0000-0000-00005B620000}"/>
    <cellStyle name="Linked Cell 23 2 2 2 2 4" xfId="25180" xr:uid="{00000000-0005-0000-0000-00005C620000}"/>
    <cellStyle name="Linked Cell 23 2 2 2 2 4 2" xfId="25181" xr:uid="{00000000-0005-0000-0000-00005D620000}"/>
    <cellStyle name="Linked Cell 23 2 2 2 2 4 2 2" xfId="25182" xr:uid="{00000000-0005-0000-0000-00005E620000}"/>
    <cellStyle name="Linked Cell 23 2 2 2 2 4 3" xfId="25183" xr:uid="{00000000-0005-0000-0000-00005F620000}"/>
    <cellStyle name="Linked Cell 23 2 2 2 2 5" xfId="25184" xr:uid="{00000000-0005-0000-0000-000060620000}"/>
    <cellStyle name="Linked Cell 23 2 2 2 2 5 2" xfId="25185" xr:uid="{00000000-0005-0000-0000-000061620000}"/>
    <cellStyle name="Linked Cell 23 2 2 2 2 5 2 2" xfId="25186" xr:uid="{00000000-0005-0000-0000-000062620000}"/>
    <cellStyle name="Linked Cell 23 2 2 2 2 5 3" xfId="25187" xr:uid="{00000000-0005-0000-0000-000063620000}"/>
    <cellStyle name="Linked Cell 23 2 2 2 2 6" xfId="25188" xr:uid="{00000000-0005-0000-0000-000064620000}"/>
    <cellStyle name="Linked Cell 23 2 2 2 2 6 2" xfId="25189" xr:uid="{00000000-0005-0000-0000-000065620000}"/>
    <cellStyle name="Linked Cell 23 2 2 2 2 6 2 2" xfId="25190" xr:uid="{00000000-0005-0000-0000-000066620000}"/>
    <cellStyle name="Linked Cell 23 2 2 2 2 6 3" xfId="25191" xr:uid="{00000000-0005-0000-0000-000067620000}"/>
    <cellStyle name="Linked Cell 23 2 2 2 2 7" xfId="25192" xr:uid="{00000000-0005-0000-0000-000068620000}"/>
    <cellStyle name="Linked Cell 23 2 2 2 2 7 2" xfId="25193" xr:uid="{00000000-0005-0000-0000-000069620000}"/>
    <cellStyle name="Linked Cell 23 2 2 2 2 7 2 2" xfId="25194" xr:uid="{00000000-0005-0000-0000-00006A620000}"/>
    <cellStyle name="Linked Cell 23 2 2 2 2 7 3" xfId="25195" xr:uid="{00000000-0005-0000-0000-00006B620000}"/>
    <cellStyle name="Linked Cell 23 2 2 2 2 8" xfId="25196" xr:uid="{00000000-0005-0000-0000-00006C620000}"/>
    <cellStyle name="Linked Cell 23 2 2 2 2 8 2" xfId="25197" xr:uid="{00000000-0005-0000-0000-00006D620000}"/>
    <cellStyle name="Linked Cell 23 2 2 2 2 8 2 2" xfId="25198" xr:uid="{00000000-0005-0000-0000-00006E620000}"/>
    <cellStyle name="Linked Cell 23 2 2 2 2 8 3" xfId="25199" xr:uid="{00000000-0005-0000-0000-00006F620000}"/>
    <cellStyle name="Linked Cell 23 2 2 2 2 9" xfId="25200" xr:uid="{00000000-0005-0000-0000-000070620000}"/>
    <cellStyle name="Linked Cell 23 2 2 2 2 9 2" xfId="25201" xr:uid="{00000000-0005-0000-0000-000071620000}"/>
    <cellStyle name="Linked Cell 23 2 2 2 2 9 2 2" xfId="25202" xr:uid="{00000000-0005-0000-0000-000072620000}"/>
    <cellStyle name="Linked Cell 23 2 2 2 2 9 3" xfId="25203" xr:uid="{00000000-0005-0000-0000-000073620000}"/>
    <cellStyle name="Linked Cell 23 2 2 2 3" xfId="25204" xr:uid="{00000000-0005-0000-0000-000074620000}"/>
    <cellStyle name="Linked Cell 23 2 2 2 3 10" xfId="25205" xr:uid="{00000000-0005-0000-0000-000075620000}"/>
    <cellStyle name="Linked Cell 23 2 2 2 3 10 2" xfId="25206" xr:uid="{00000000-0005-0000-0000-000076620000}"/>
    <cellStyle name="Linked Cell 23 2 2 2 3 11" xfId="25207" xr:uid="{00000000-0005-0000-0000-000077620000}"/>
    <cellStyle name="Linked Cell 23 2 2 2 3 2" xfId="25208" xr:uid="{00000000-0005-0000-0000-000078620000}"/>
    <cellStyle name="Linked Cell 23 2 2 2 3 2 2" xfId="25209" xr:uid="{00000000-0005-0000-0000-000079620000}"/>
    <cellStyle name="Linked Cell 23 2 2 2 3 2 2 2" xfId="25210" xr:uid="{00000000-0005-0000-0000-00007A620000}"/>
    <cellStyle name="Linked Cell 23 2 2 2 3 2 3" xfId="25211" xr:uid="{00000000-0005-0000-0000-00007B620000}"/>
    <cellStyle name="Linked Cell 23 2 2 2 3 3" xfId="25212" xr:uid="{00000000-0005-0000-0000-00007C620000}"/>
    <cellStyle name="Linked Cell 23 2 2 2 3 3 2" xfId="25213" xr:uid="{00000000-0005-0000-0000-00007D620000}"/>
    <cellStyle name="Linked Cell 23 2 2 2 3 3 2 2" xfId="25214" xr:uid="{00000000-0005-0000-0000-00007E620000}"/>
    <cellStyle name="Linked Cell 23 2 2 2 3 3 3" xfId="25215" xr:uid="{00000000-0005-0000-0000-00007F620000}"/>
    <cellStyle name="Linked Cell 23 2 2 2 3 4" xfId="25216" xr:uid="{00000000-0005-0000-0000-000080620000}"/>
    <cellStyle name="Linked Cell 23 2 2 2 3 4 2" xfId="25217" xr:uid="{00000000-0005-0000-0000-000081620000}"/>
    <cellStyle name="Linked Cell 23 2 2 2 3 4 2 2" xfId="25218" xr:uid="{00000000-0005-0000-0000-000082620000}"/>
    <cellStyle name="Linked Cell 23 2 2 2 3 4 3" xfId="25219" xr:uid="{00000000-0005-0000-0000-000083620000}"/>
    <cellStyle name="Linked Cell 23 2 2 2 3 5" xfId="25220" xr:uid="{00000000-0005-0000-0000-000084620000}"/>
    <cellStyle name="Linked Cell 23 2 2 2 3 5 2" xfId="25221" xr:uid="{00000000-0005-0000-0000-000085620000}"/>
    <cellStyle name="Linked Cell 23 2 2 2 3 5 2 2" xfId="25222" xr:uid="{00000000-0005-0000-0000-000086620000}"/>
    <cellStyle name="Linked Cell 23 2 2 2 3 5 3" xfId="25223" xr:uid="{00000000-0005-0000-0000-000087620000}"/>
    <cellStyle name="Linked Cell 23 2 2 2 3 6" xfId="25224" xr:uid="{00000000-0005-0000-0000-000088620000}"/>
    <cellStyle name="Linked Cell 23 2 2 2 3 6 2" xfId="25225" xr:uid="{00000000-0005-0000-0000-000089620000}"/>
    <cellStyle name="Linked Cell 23 2 2 2 3 6 2 2" xfId="25226" xr:uid="{00000000-0005-0000-0000-00008A620000}"/>
    <cellStyle name="Linked Cell 23 2 2 2 3 6 3" xfId="25227" xr:uid="{00000000-0005-0000-0000-00008B620000}"/>
    <cellStyle name="Linked Cell 23 2 2 2 3 7" xfId="25228" xr:uid="{00000000-0005-0000-0000-00008C620000}"/>
    <cellStyle name="Linked Cell 23 2 2 2 3 7 2" xfId="25229" xr:uid="{00000000-0005-0000-0000-00008D620000}"/>
    <cellStyle name="Linked Cell 23 2 2 2 3 7 2 2" xfId="25230" xr:uid="{00000000-0005-0000-0000-00008E620000}"/>
    <cellStyle name="Linked Cell 23 2 2 2 3 7 3" xfId="25231" xr:uid="{00000000-0005-0000-0000-00008F620000}"/>
    <cellStyle name="Linked Cell 23 2 2 2 3 8" xfId="25232" xr:uid="{00000000-0005-0000-0000-000090620000}"/>
    <cellStyle name="Linked Cell 23 2 2 2 3 8 2" xfId="25233" xr:uid="{00000000-0005-0000-0000-000091620000}"/>
    <cellStyle name="Linked Cell 23 2 2 2 3 8 2 2" xfId="25234" xr:uid="{00000000-0005-0000-0000-000092620000}"/>
    <cellStyle name="Linked Cell 23 2 2 2 3 8 3" xfId="25235" xr:uid="{00000000-0005-0000-0000-000093620000}"/>
    <cellStyle name="Linked Cell 23 2 2 2 3 9" xfId="25236" xr:uid="{00000000-0005-0000-0000-000094620000}"/>
    <cellStyle name="Linked Cell 23 2 2 2 3 9 2" xfId="25237" xr:uid="{00000000-0005-0000-0000-000095620000}"/>
    <cellStyle name="Linked Cell 23 2 2 2 3 9 2 2" xfId="25238" xr:uid="{00000000-0005-0000-0000-000096620000}"/>
    <cellStyle name="Linked Cell 23 2 2 2 3 9 3" xfId="25239" xr:uid="{00000000-0005-0000-0000-000097620000}"/>
    <cellStyle name="Linked Cell 23 2 2 2 4" xfId="25240" xr:uid="{00000000-0005-0000-0000-000098620000}"/>
    <cellStyle name="Linked Cell 23 2 2 2 4 2" xfId="25241" xr:uid="{00000000-0005-0000-0000-000099620000}"/>
    <cellStyle name="Linked Cell 23 2 2 2 4 2 2" xfId="25242" xr:uid="{00000000-0005-0000-0000-00009A620000}"/>
    <cellStyle name="Linked Cell 23 2 2 2 4 3" xfId="25243" xr:uid="{00000000-0005-0000-0000-00009B620000}"/>
    <cellStyle name="Linked Cell 23 2 2 2 5" xfId="25244" xr:uid="{00000000-0005-0000-0000-00009C620000}"/>
    <cellStyle name="Linked Cell 23 2 2 2 5 2" xfId="25245" xr:uid="{00000000-0005-0000-0000-00009D620000}"/>
    <cellStyle name="Linked Cell 23 2 2 2 5 2 2" xfId="25246" xr:uid="{00000000-0005-0000-0000-00009E620000}"/>
    <cellStyle name="Linked Cell 23 2 2 2 5 3" xfId="25247" xr:uid="{00000000-0005-0000-0000-00009F620000}"/>
    <cellStyle name="Linked Cell 23 2 2 2 6" xfId="25248" xr:uid="{00000000-0005-0000-0000-0000A0620000}"/>
    <cellStyle name="Linked Cell 23 2 2 2 6 2" xfId="25249" xr:uid="{00000000-0005-0000-0000-0000A1620000}"/>
    <cellStyle name="Linked Cell 23 2 2 2 6 2 2" xfId="25250" xr:uid="{00000000-0005-0000-0000-0000A2620000}"/>
    <cellStyle name="Linked Cell 23 2 2 2 6 3" xfId="25251" xr:uid="{00000000-0005-0000-0000-0000A3620000}"/>
    <cellStyle name="Linked Cell 23 2 2 2 7" xfId="25252" xr:uid="{00000000-0005-0000-0000-0000A4620000}"/>
    <cellStyle name="Linked Cell 23 2 2 2 7 2" xfId="25253" xr:uid="{00000000-0005-0000-0000-0000A5620000}"/>
    <cellStyle name="Linked Cell 23 2 2 2 7 2 2" xfId="25254" xr:uid="{00000000-0005-0000-0000-0000A6620000}"/>
    <cellStyle name="Linked Cell 23 2 2 2 7 3" xfId="25255" xr:uid="{00000000-0005-0000-0000-0000A7620000}"/>
    <cellStyle name="Linked Cell 23 2 2 2 8" xfId="25256" xr:uid="{00000000-0005-0000-0000-0000A8620000}"/>
    <cellStyle name="Linked Cell 23 2 2 2 8 2" xfId="25257" xr:uid="{00000000-0005-0000-0000-0000A9620000}"/>
    <cellStyle name="Linked Cell 23 2 2 2 8 2 2" xfId="25258" xr:uid="{00000000-0005-0000-0000-0000AA620000}"/>
    <cellStyle name="Linked Cell 23 2 2 2 8 3" xfId="25259" xr:uid="{00000000-0005-0000-0000-0000AB620000}"/>
    <cellStyle name="Linked Cell 23 2 2 2 9" xfId="25260" xr:uid="{00000000-0005-0000-0000-0000AC620000}"/>
    <cellStyle name="Linked Cell 23 2 2 2 9 2" xfId="25261" xr:uid="{00000000-0005-0000-0000-0000AD620000}"/>
    <cellStyle name="Linked Cell 23 2 2 2 9 2 2" xfId="25262" xr:uid="{00000000-0005-0000-0000-0000AE620000}"/>
    <cellStyle name="Linked Cell 23 2 2 2 9 3" xfId="25263" xr:uid="{00000000-0005-0000-0000-0000AF620000}"/>
    <cellStyle name="Linked Cell 23 2 2 3" xfId="25264" xr:uid="{00000000-0005-0000-0000-0000B0620000}"/>
    <cellStyle name="Linked Cell 23 2 2 3 10" xfId="25265" xr:uid="{00000000-0005-0000-0000-0000B1620000}"/>
    <cellStyle name="Linked Cell 23 2 2 3 10 2" xfId="25266" xr:uid="{00000000-0005-0000-0000-0000B2620000}"/>
    <cellStyle name="Linked Cell 23 2 2 3 10 2 2" xfId="25267" xr:uid="{00000000-0005-0000-0000-0000B3620000}"/>
    <cellStyle name="Linked Cell 23 2 2 3 10 3" xfId="25268" xr:uid="{00000000-0005-0000-0000-0000B4620000}"/>
    <cellStyle name="Linked Cell 23 2 2 3 11" xfId="25269" xr:uid="{00000000-0005-0000-0000-0000B5620000}"/>
    <cellStyle name="Linked Cell 23 2 2 3 11 2" xfId="25270" xr:uid="{00000000-0005-0000-0000-0000B6620000}"/>
    <cellStyle name="Linked Cell 23 2 2 3 12" xfId="25271" xr:uid="{00000000-0005-0000-0000-0000B7620000}"/>
    <cellStyle name="Linked Cell 23 2 2 3 2" xfId="25272" xr:uid="{00000000-0005-0000-0000-0000B8620000}"/>
    <cellStyle name="Linked Cell 23 2 2 3 2 10" xfId="25273" xr:uid="{00000000-0005-0000-0000-0000B9620000}"/>
    <cellStyle name="Linked Cell 23 2 2 3 2 10 2" xfId="25274" xr:uid="{00000000-0005-0000-0000-0000BA620000}"/>
    <cellStyle name="Linked Cell 23 2 2 3 2 11" xfId="25275" xr:uid="{00000000-0005-0000-0000-0000BB620000}"/>
    <cellStyle name="Linked Cell 23 2 2 3 2 2" xfId="25276" xr:uid="{00000000-0005-0000-0000-0000BC620000}"/>
    <cellStyle name="Linked Cell 23 2 2 3 2 2 2" xfId="25277" xr:uid="{00000000-0005-0000-0000-0000BD620000}"/>
    <cellStyle name="Linked Cell 23 2 2 3 2 2 2 2" xfId="25278" xr:uid="{00000000-0005-0000-0000-0000BE620000}"/>
    <cellStyle name="Linked Cell 23 2 2 3 2 2 3" xfId="25279" xr:uid="{00000000-0005-0000-0000-0000BF620000}"/>
    <cellStyle name="Linked Cell 23 2 2 3 2 3" xfId="25280" xr:uid="{00000000-0005-0000-0000-0000C0620000}"/>
    <cellStyle name="Linked Cell 23 2 2 3 2 3 2" xfId="25281" xr:uid="{00000000-0005-0000-0000-0000C1620000}"/>
    <cellStyle name="Linked Cell 23 2 2 3 2 3 2 2" xfId="25282" xr:uid="{00000000-0005-0000-0000-0000C2620000}"/>
    <cellStyle name="Linked Cell 23 2 2 3 2 3 3" xfId="25283" xr:uid="{00000000-0005-0000-0000-0000C3620000}"/>
    <cellStyle name="Linked Cell 23 2 2 3 2 4" xfId="25284" xr:uid="{00000000-0005-0000-0000-0000C4620000}"/>
    <cellStyle name="Linked Cell 23 2 2 3 2 4 2" xfId="25285" xr:uid="{00000000-0005-0000-0000-0000C5620000}"/>
    <cellStyle name="Linked Cell 23 2 2 3 2 4 2 2" xfId="25286" xr:uid="{00000000-0005-0000-0000-0000C6620000}"/>
    <cellStyle name="Linked Cell 23 2 2 3 2 4 3" xfId="25287" xr:uid="{00000000-0005-0000-0000-0000C7620000}"/>
    <cellStyle name="Linked Cell 23 2 2 3 2 5" xfId="25288" xr:uid="{00000000-0005-0000-0000-0000C8620000}"/>
    <cellStyle name="Linked Cell 23 2 2 3 2 5 2" xfId="25289" xr:uid="{00000000-0005-0000-0000-0000C9620000}"/>
    <cellStyle name="Linked Cell 23 2 2 3 2 5 2 2" xfId="25290" xr:uid="{00000000-0005-0000-0000-0000CA620000}"/>
    <cellStyle name="Linked Cell 23 2 2 3 2 5 3" xfId="25291" xr:uid="{00000000-0005-0000-0000-0000CB620000}"/>
    <cellStyle name="Linked Cell 23 2 2 3 2 6" xfId="25292" xr:uid="{00000000-0005-0000-0000-0000CC620000}"/>
    <cellStyle name="Linked Cell 23 2 2 3 2 6 2" xfId="25293" xr:uid="{00000000-0005-0000-0000-0000CD620000}"/>
    <cellStyle name="Linked Cell 23 2 2 3 2 6 2 2" xfId="25294" xr:uid="{00000000-0005-0000-0000-0000CE620000}"/>
    <cellStyle name="Linked Cell 23 2 2 3 2 6 3" xfId="25295" xr:uid="{00000000-0005-0000-0000-0000CF620000}"/>
    <cellStyle name="Linked Cell 23 2 2 3 2 7" xfId="25296" xr:uid="{00000000-0005-0000-0000-0000D0620000}"/>
    <cellStyle name="Linked Cell 23 2 2 3 2 7 2" xfId="25297" xr:uid="{00000000-0005-0000-0000-0000D1620000}"/>
    <cellStyle name="Linked Cell 23 2 2 3 2 7 2 2" xfId="25298" xr:uid="{00000000-0005-0000-0000-0000D2620000}"/>
    <cellStyle name="Linked Cell 23 2 2 3 2 7 3" xfId="25299" xr:uid="{00000000-0005-0000-0000-0000D3620000}"/>
    <cellStyle name="Linked Cell 23 2 2 3 2 8" xfId="25300" xr:uid="{00000000-0005-0000-0000-0000D4620000}"/>
    <cellStyle name="Linked Cell 23 2 2 3 2 8 2" xfId="25301" xr:uid="{00000000-0005-0000-0000-0000D5620000}"/>
    <cellStyle name="Linked Cell 23 2 2 3 2 8 2 2" xfId="25302" xr:uid="{00000000-0005-0000-0000-0000D6620000}"/>
    <cellStyle name="Linked Cell 23 2 2 3 2 8 3" xfId="25303" xr:uid="{00000000-0005-0000-0000-0000D7620000}"/>
    <cellStyle name="Linked Cell 23 2 2 3 2 9" xfId="25304" xr:uid="{00000000-0005-0000-0000-0000D8620000}"/>
    <cellStyle name="Linked Cell 23 2 2 3 2 9 2" xfId="25305" xr:uid="{00000000-0005-0000-0000-0000D9620000}"/>
    <cellStyle name="Linked Cell 23 2 2 3 2 9 2 2" xfId="25306" xr:uid="{00000000-0005-0000-0000-0000DA620000}"/>
    <cellStyle name="Linked Cell 23 2 2 3 2 9 3" xfId="25307" xr:uid="{00000000-0005-0000-0000-0000DB620000}"/>
    <cellStyle name="Linked Cell 23 2 2 3 3" xfId="25308" xr:uid="{00000000-0005-0000-0000-0000DC620000}"/>
    <cellStyle name="Linked Cell 23 2 2 3 3 2" xfId="25309" xr:uid="{00000000-0005-0000-0000-0000DD620000}"/>
    <cellStyle name="Linked Cell 23 2 2 3 3 2 2" xfId="25310" xr:uid="{00000000-0005-0000-0000-0000DE620000}"/>
    <cellStyle name="Linked Cell 23 2 2 3 3 3" xfId="25311" xr:uid="{00000000-0005-0000-0000-0000DF620000}"/>
    <cellStyle name="Linked Cell 23 2 2 3 4" xfId="25312" xr:uid="{00000000-0005-0000-0000-0000E0620000}"/>
    <cellStyle name="Linked Cell 23 2 2 3 4 2" xfId="25313" xr:uid="{00000000-0005-0000-0000-0000E1620000}"/>
    <cellStyle name="Linked Cell 23 2 2 3 4 2 2" xfId="25314" xr:uid="{00000000-0005-0000-0000-0000E2620000}"/>
    <cellStyle name="Linked Cell 23 2 2 3 4 3" xfId="25315" xr:uid="{00000000-0005-0000-0000-0000E3620000}"/>
    <cellStyle name="Linked Cell 23 2 2 3 5" xfId="25316" xr:uid="{00000000-0005-0000-0000-0000E4620000}"/>
    <cellStyle name="Linked Cell 23 2 2 3 5 2" xfId="25317" xr:uid="{00000000-0005-0000-0000-0000E5620000}"/>
    <cellStyle name="Linked Cell 23 2 2 3 5 2 2" xfId="25318" xr:uid="{00000000-0005-0000-0000-0000E6620000}"/>
    <cellStyle name="Linked Cell 23 2 2 3 5 3" xfId="25319" xr:uid="{00000000-0005-0000-0000-0000E7620000}"/>
    <cellStyle name="Linked Cell 23 2 2 3 6" xfId="25320" xr:uid="{00000000-0005-0000-0000-0000E8620000}"/>
    <cellStyle name="Linked Cell 23 2 2 3 6 2" xfId="25321" xr:uid="{00000000-0005-0000-0000-0000E9620000}"/>
    <cellStyle name="Linked Cell 23 2 2 3 6 2 2" xfId="25322" xr:uid="{00000000-0005-0000-0000-0000EA620000}"/>
    <cellStyle name="Linked Cell 23 2 2 3 6 3" xfId="25323" xr:uid="{00000000-0005-0000-0000-0000EB620000}"/>
    <cellStyle name="Linked Cell 23 2 2 3 7" xfId="25324" xr:uid="{00000000-0005-0000-0000-0000EC620000}"/>
    <cellStyle name="Linked Cell 23 2 2 3 7 2" xfId="25325" xr:uid="{00000000-0005-0000-0000-0000ED620000}"/>
    <cellStyle name="Linked Cell 23 2 2 3 7 2 2" xfId="25326" xr:uid="{00000000-0005-0000-0000-0000EE620000}"/>
    <cellStyle name="Linked Cell 23 2 2 3 7 3" xfId="25327" xr:uid="{00000000-0005-0000-0000-0000EF620000}"/>
    <cellStyle name="Linked Cell 23 2 2 3 8" xfId="25328" xr:uid="{00000000-0005-0000-0000-0000F0620000}"/>
    <cellStyle name="Linked Cell 23 2 2 3 8 2" xfId="25329" xr:uid="{00000000-0005-0000-0000-0000F1620000}"/>
    <cellStyle name="Linked Cell 23 2 2 3 8 2 2" xfId="25330" xr:uid="{00000000-0005-0000-0000-0000F2620000}"/>
    <cellStyle name="Linked Cell 23 2 2 3 8 3" xfId="25331" xr:uid="{00000000-0005-0000-0000-0000F3620000}"/>
    <cellStyle name="Linked Cell 23 2 2 3 9" xfId="25332" xr:uid="{00000000-0005-0000-0000-0000F4620000}"/>
    <cellStyle name="Linked Cell 23 2 2 3 9 2" xfId="25333" xr:uid="{00000000-0005-0000-0000-0000F5620000}"/>
    <cellStyle name="Linked Cell 23 2 2 3 9 2 2" xfId="25334" xr:uid="{00000000-0005-0000-0000-0000F6620000}"/>
    <cellStyle name="Linked Cell 23 2 2 3 9 3" xfId="25335" xr:uid="{00000000-0005-0000-0000-0000F7620000}"/>
    <cellStyle name="Linked Cell 23 2 2 4" xfId="25336" xr:uid="{00000000-0005-0000-0000-0000F8620000}"/>
    <cellStyle name="Linked Cell 23 2 2 4 10" xfId="25337" xr:uid="{00000000-0005-0000-0000-0000F9620000}"/>
    <cellStyle name="Linked Cell 23 2 2 4 10 2" xfId="25338" xr:uid="{00000000-0005-0000-0000-0000FA620000}"/>
    <cellStyle name="Linked Cell 23 2 2 4 11" xfId="25339" xr:uid="{00000000-0005-0000-0000-0000FB620000}"/>
    <cellStyle name="Linked Cell 23 2 2 4 2" xfId="25340" xr:uid="{00000000-0005-0000-0000-0000FC620000}"/>
    <cellStyle name="Linked Cell 23 2 2 4 2 2" xfId="25341" xr:uid="{00000000-0005-0000-0000-0000FD620000}"/>
    <cellStyle name="Linked Cell 23 2 2 4 2 2 2" xfId="25342" xr:uid="{00000000-0005-0000-0000-0000FE620000}"/>
    <cellStyle name="Linked Cell 23 2 2 4 2 3" xfId="25343" xr:uid="{00000000-0005-0000-0000-0000FF620000}"/>
    <cellStyle name="Linked Cell 23 2 2 4 3" xfId="25344" xr:uid="{00000000-0005-0000-0000-000000630000}"/>
    <cellStyle name="Linked Cell 23 2 2 4 3 2" xfId="25345" xr:uid="{00000000-0005-0000-0000-000001630000}"/>
    <cellStyle name="Linked Cell 23 2 2 4 3 2 2" xfId="25346" xr:uid="{00000000-0005-0000-0000-000002630000}"/>
    <cellStyle name="Linked Cell 23 2 2 4 3 3" xfId="25347" xr:uid="{00000000-0005-0000-0000-000003630000}"/>
    <cellStyle name="Linked Cell 23 2 2 4 4" xfId="25348" xr:uid="{00000000-0005-0000-0000-000004630000}"/>
    <cellStyle name="Linked Cell 23 2 2 4 4 2" xfId="25349" xr:uid="{00000000-0005-0000-0000-000005630000}"/>
    <cellStyle name="Linked Cell 23 2 2 4 4 2 2" xfId="25350" xr:uid="{00000000-0005-0000-0000-000006630000}"/>
    <cellStyle name="Linked Cell 23 2 2 4 4 3" xfId="25351" xr:uid="{00000000-0005-0000-0000-000007630000}"/>
    <cellStyle name="Linked Cell 23 2 2 4 5" xfId="25352" xr:uid="{00000000-0005-0000-0000-000008630000}"/>
    <cellStyle name="Linked Cell 23 2 2 4 5 2" xfId="25353" xr:uid="{00000000-0005-0000-0000-000009630000}"/>
    <cellStyle name="Linked Cell 23 2 2 4 5 2 2" xfId="25354" xr:uid="{00000000-0005-0000-0000-00000A630000}"/>
    <cellStyle name="Linked Cell 23 2 2 4 5 3" xfId="25355" xr:uid="{00000000-0005-0000-0000-00000B630000}"/>
    <cellStyle name="Linked Cell 23 2 2 4 6" xfId="25356" xr:uid="{00000000-0005-0000-0000-00000C630000}"/>
    <cellStyle name="Linked Cell 23 2 2 4 6 2" xfId="25357" xr:uid="{00000000-0005-0000-0000-00000D630000}"/>
    <cellStyle name="Linked Cell 23 2 2 4 6 2 2" xfId="25358" xr:uid="{00000000-0005-0000-0000-00000E630000}"/>
    <cellStyle name="Linked Cell 23 2 2 4 6 3" xfId="25359" xr:uid="{00000000-0005-0000-0000-00000F630000}"/>
    <cellStyle name="Linked Cell 23 2 2 4 7" xfId="25360" xr:uid="{00000000-0005-0000-0000-000010630000}"/>
    <cellStyle name="Linked Cell 23 2 2 4 7 2" xfId="25361" xr:uid="{00000000-0005-0000-0000-000011630000}"/>
    <cellStyle name="Linked Cell 23 2 2 4 7 2 2" xfId="25362" xr:uid="{00000000-0005-0000-0000-000012630000}"/>
    <cellStyle name="Linked Cell 23 2 2 4 7 3" xfId="25363" xr:uid="{00000000-0005-0000-0000-000013630000}"/>
    <cellStyle name="Linked Cell 23 2 2 4 8" xfId="25364" xr:uid="{00000000-0005-0000-0000-000014630000}"/>
    <cellStyle name="Linked Cell 23 2 2 4 8 2" xfId="25365" xr:uid="{00000000-0005-0000-0000-000015630000}"/>
    <cellStyle name="Linked Cell 23 2 2 4 8 2 2" xfId="25366" xr:uid="{00000000-0005-0000-0000-000016630000}"/>
    <cellStyle name="Linked Cell 23 2 2 4 8 3" xfId="25367" xr:uid="{00000000-0005-0000-0000-000017630000}"/>
    <cellStyle name="Linked Cell 23 2 2 4 9" xfId="25368" xr:uid="{00000000-0005-0000-0000-000018630000}"/>
    <cellStyle name="Linked Cell 23 2 2 4 9 2" xfId="25369" xr:uid="{00000000-0005-0000-0000-000019630000}"/>
    <cellStyle name="Linked Cell 23 2 2 4 9 2 2" xfId="25370" xr:uid="{00000000-0005-0000-0000-00001A630000}"/>
    <cellStyle name="Linked Cell 23 2 2 4 9 3" xfId="25371" xr:uid="{00000000-0005-0000-0000-00001B630000}"/>
    <cellStyle name="Linked Cell 23 2 2 5" xfId="25372" xr:uid="{00000000-0005-0000-0000-00001C630000}"/>
    <cellStyle name="Linked Cell 23 2 2 5 2" xfId="25373" xr:uid="{00000000-0005-0000-0000-00001D630000}"/>
    <cellStyle name="Linked Cell 23 2 2 5 2 2" xfId="25374" xr:uid="{00000000-0005-0000-0000-00001E630000}"/>
    <cellStyle name="Linked Cell 23 2 2 5 3" xfId="25375" xr:uid="{00000000-0005-0000-0000-00001F630000}"/>
    <cellStyle name="Linked Cell 23 2 2 6" xfId="25376" xr:uid="{00000000-0005-0000-0000-000020630000}"/>
    <cellStyle name="Linked Cell 23 2 2 6 2" xfId="25377" xr:uid="{00000000-0005-0000-0000-000021630000}"/>
    <cellStyle name="Linked Cell 23 2 2 6 2 2" xfId="25378" xr:uid="{00000000-0005-0000-0000-000022630000}"/>
    <cellStyle name="Linked Cell 23 2 2 6 3" xfId="25379" xr:uid="{00000000-0005-0000-0000-000023630000}"/>
    <cellStyle name="Linked Cell 23 2 2 7" xfId="25380" xr:uid="{00000000-0005-0000-0000-000024630000}"/>
    <cellStyle name="Linked Cell 23 2 2 7 2" xfId="25381" xr:uid="{00000000-0005-0000-0000-000025630000}"/>
    <cellStyle name="Linked Cell 23 2 2 7 2 2" xfId="25382" xr:uid="{00000000-0005-0000-0000-000026630000}"/>
    <cellStyle name="Linked Cell 23 2 2 7 3" xfId="25383" xr:uid="{00000000-0005-0000-0000-000027630000}"/>
    <cellStyle name="Linked Cell 23 2 2 8" xfId="25384" xr:uid="{00000000-0005-0000-0000-000028630000}"/>
    <cellStyle name="Linked Cell 23 2 2 8 2" xfId="25385" xr:uid="{00000000-0005-0000-0000-000029630000}"/>
    <cellStyle name="Linked Cell 23 2 2 8 2 2" xfId="25386" xr:uid="{00000000-0005-0000-0000-00002A630000}"/>
    <cellStyle name="Linked Cell 23 2 2 8 3" xfId="25387" xr:uid="{00000000-0005-0000-0000-00002B630000}"/>
    <cellStyle name="Linked Cell 23 2 2 9" xfId="25388" xr:uid="{00000000-0005-0000-0000-00002C630000}"/>
    <cellStyle name="Linked Cell 23 2 2 9 2" xfId="25389" xr:uid="{00000000-0005-0000-0000-00002D630000}"/>
    <cellStyle name="Linked Cell 23 2 2 9 2 2" xfId="25390" xr:uid="{00000000-0005-0000-0000-00002E630000}"/>
    <cellStyle name="Linked Cell 23 2 2 9 3" xfId="25391" xr:uid="{00000000-0005-0000-0000-00002F630000}"/>
    <cellStyle name="Linked Cell 23 2 3" xfId="25392" xr:uid="{00000000-0005-0000-0000-000030630000}"/>
    <cellStyle name="Linked Cell 23 2 3 10" xfId="25393" xr:uid="{00000000-0005-0000-0000-000031630000}"/>
    <cellStyle name="Linked Cell 23 2 3 10 2" xfId="25394" xr:uid="{00000000-0005-0000-0000-000032630000}"/>
    <cellStyle name="Linked Cell 23 2 3 10 2 2" xfId="25395" xr:uid="{00000000-0005-0000-0000-000033630000}"/>
    <cellStyle name="Linked Cell 23 2 3 10 3" xfId="25396" xr:uid="{00000000-0005-0000-0000-000034630000}"/>
    <cellStyle name="Linked Cell 23 2 3 11" xfId="25397" xr:uid="{00000000-0005-0000-0000-000035630000}"/>
    <cellStyle name="Linked Cell 23 2 3 11 2" xfId="25398" xr:uid="{00000000-0005-0000-0000-000036630000}"/>
    <cellStyle name="Linked Cell 23 2 3 11 2 2" xfId="25399" xr:uid="{00000000-0005-0000-0000-000037630000}"/>
    <cellStyle name="Linked Cell 23 2 3 11 3" xfId="25400" xr:uid="{00000000-0005-0000-0000-000038630000}"/>
    <cellStyle name="Linked Cell 23 2 3 12" xfId="25401" xr:uid="{00000000-0005-0000-0000-000039630000}"/>
    <cellStyle name="Linked Cell 23 2 3 12 2" xfId="25402" xr:uid="{00000000-0005-0000-0000-00003A630000}"/>
    <cellStyle name="Linked Cell 23 2 3 13" xfId="25403" xr:uid="{00000000-0005-0000-0000-00003B630000}"/>
    <cellStyle name="Linked Cell 23 2 3 2" xfId="25404" xr:uid="{00000000-0005-0000-0000-00003C630000}"/>
    <cellStyle name="Linked Cell 23 2 3 2 10" xfId="25405" xr:uid="{00000000-0005-0000-0000-00003D630000}"/>
    <cellStyle name="Linked Cell 23 2 3 2 10 2" xfId="25406" xr:uid="{00000000-0005-0000-0000-00003E630000}"/>
    <cellStyle name="Linked Cell 23 2 3 2 10 2 2" xfId="25407" xr:uid="{00000000-0005-0000-0000-00003F630000}"/>
    <cellStyle name="Linked Cell 23 2 3 2 10 3" xfId="25408" xr:uid="{00000000-0005-0000-0000-000040630000}"/>
    <cellStyle name="Linked Cell 23 2 3 2 11" xfId="25409" xr:uid="{00000000-0005-0000-0000-000041630000}"/>
    <cellStyle name="Linked Cell 23 2 3 2 11 2" xfId="25410" xr:uid="{00000000-0005-0000-0000-000042630000}"/>
    <cellStyle name="Linked Cell 23 2 3 2 12" xfId="25411" xr:uid="{00000000-0005-0000-0000-000043630000}"/>
    <cellStyle name="Linked Cell 23 2 3 2 2" xfId="25412" xr:uid="{00000000-0005-0000-0000-000044630000}"/>
    <cellStyle name="Linked Cell 23 2 3 2 2 2" xfId="25413" xr:uid="{00000000-0005-0000-0000-000045630000}"/>
    <cellStyle name="Linked Cell 23 2 3 2 2 2 2" xfId="25414" xr:uid="{00000000-0005-0000-0000-000046630000}"/>
    <cellStyle name="Linked Cell 23 2 3 2 2 3" xfId="25415" xr:uid="{00000000-0005-0000-0000-000047630000}"/>
    <cellStyle name="Linked Cell 23 2 3 2 3" xfId="25416" xr:uid="{00000000-0005-0000-0000-000048630000}"/>
    <cellStyle name="Linked Cell 23 2 3 2 3 2" xfId="25417" xr:uid="{00000000-0005-0000-0000-000049630000}"/>
    <cellStyle name="Linked Cell 23 2 3 2 3 2 2" xfId="25418" xr:uid="{00000000-0005-0000-0000-00004A630000}"/>
    <cellStyle name="Linked Cell 23 2 3 2 3 3" xfId="25419" xr:uid="{00000000-0005-0000-0000-00004B630000}"/>
    <cellStyle name="Linked Cell 23 2 3 2 4" xfId="25420" xr:uid="{00000000-0005-0000-0000-00004C630000}"/>
    <cellStyle name="Linked Cell 23 2 3 2 4 2" xfId="25421" xr:uid="{00000000-0005-0000-0000-00004D630000}"/>
    <cellStyle name="Linked Cell 23 2 3 2 4 2 2" xfId="25422" xr:uid="{00000000-0005-0000-0000-00004E630000}"/>
    <cellStyle name="Linked Cell 23 2 3 2 4 3" xfId="25423" xr:uid="{00000000-0005-0000-0000-00004F630000}"/>
    <cellStyle name="Linked Cell 23 2 3 2 5" xfId="25424" xr:uid="{00000000-0005-0000-0000-000050630000}"/>
    <cellStyle name="Linked Cell 23 2 3 2 5 2" xfId="25425" xr:uid="{00000000-0005-0000-0000-000051630000}"/>
    <cellStyle name="Linked Cell 23 2 3 2 5 2 2" xfId="25426" xr:uid="{00000000-0005-0000-0000-000052630000}"/>
    <cellStyle name="Linked Cell 23 2 3 2 5 3" xfId="25427" xr:uid="{00000000-0005-0000-0000-000053630000}"/>
    <cellStyle name="Linked Cell 23 2 3 2 6" xfId="25428" xr:uid="{00000000-0005-0000-0000-000054630000}"/>
    <cellStyle name="Linked Cell 23 2 3 2 6 2" xfId="25429" xr:uid="{00000000-0005-0000-0000-000055630000}"/>
    <cellStyle name="Linked Cell 23 2 3 2 6 2 2" xfId="25430" xr:uid="{00000000-0005-0000-0000-000056630000}"/>
    <cellStyle name="Linked Cell 23 2 3 2 6 3" xfId="25431" xr:uid="{00000000-0005-0000-0000-000057630000}"/>
    <cellStyle name="Linked Cell 23 2 3 2 7" xfId="25432" xr:uid="{00000000-0005-0000-0000-000058630000}"/>
    <cellStyle name="Linked Cell 23 2 3 2 7 2" xfId="25433" xr:uid="{00000000-0005-0000-0000-000059630000}"/>
    <cellStyle name="Linked Cell 23 2 3 2 7 2 2" xfId="25434" xr:uid="{00000000-0005-0000-0000-00005A630000}"/>
    <cellStyle name="Linked Cell 23 2 3 2 7 3" xfId="25435" xr:uid="{00000000-0005-0000-0000-00005B630000}"/>
    <cellStyle name="Linked Cell 23 2 3 2 8" xfId="25436" xr:uid="{00000000-0005-0000-0000-00005C630000}"/>
    <cellStyle name="Linked Cell 23 2 3 2 8 2" xfId="25437" xr:uid="{00000000-0005-0000-0000-00005D630000}"/>
    <cellStyle name="Linked Cell 23 2 3 2 8 2 2" xfId="25438" xr:uid="{00000000-0005-0000-0000-00005E630000}"/>
    <cellStyle name="Linked Cell 23 2 3 2 8 3" xfId="25439" xr:uid="{00000000-0005-0000-0000-00005F630000}"/>
    <cellStyle name="Linked Cell 23 2 3 2 9" xfId="25440" xr:uid="{00000000-0005-0000-0000-000060630000}"/>
    <cellStyle name="Linked Cell 23 2 3 2 9 2" xfId="25441" xr:uid="{00000000-0005-0000-0000-000061630000}"/>
    <cellStyle name="Linked Cell 23 2 3 2 9 2 2" xfId="25442" xr:uid="{00000000-0005-0000-0000-000062630000}"/>
    <cellStyle name="Linked Cell 23 2 3 2 9 3" xfId="25443" xr:uid="{00000000-0005-0000-0000-000063630000}"/>
    <cellStyle name="Linked Cell 23 2 3 3" xfId="25444" xr:uid="{00000000-0005-0000-0000-000064630000}"/>
    <cellStyle name="Linked Cell 23 2 3 3 10" xfId="25445" xr:uid="{00000000-0005-0000-0000-000065630000}"/>
    <cellStyle name="Linked Cell 23 2 3 3 10 2" xfId="25446" xr:uid="{00000000-0005-0000-0000-000066630000}"/>
    <cellStyle name="Linked Cell 23 2 3 3 11" xfId="25447" xr:uid="{00000000-0005-0000-0000-000067630000}"/>
    <cellStyle name="Linked Cell 23 2 3 3 2" xfId="25448" xr:uid="{00000000-0005-0000-0000-000068630000}"/>
    <cellStyle name="Linked Cell 23 2 3 3 2 2" xfId="25449" xr:uid="{00000000-0005-0000-0000-000069630000}"/>
    <cellStyle name="Linked Cell 23 2 3 3 2 2 2" xfId="25450" xr:uid="{00000000-0005-0000-0000-00006A630000}"/>
    <cellStyle name="Linked Cell 23 2 3 3 2 3" xfId="25451" xr:uid="{00000000-0005-0000-0000-00006B630000}"/>
    <cellStyle name="Linked Cell 23 2 3 3 3" xfId="25452" xr:uid="{00000000-0005-0000-0000-00006C630000}"/>
    <cellStyle name="Linked Cell 23 2 3 3 3 2" xfId="25453" xr:uid="{00000000-0005-0000-0000-00006D630000}"/>
    <cellStyle name="Linked Cell 23 2 3 3 3 2 2" xfId="25454" xr:uid="{00000000-0005-0000-0000-00006E630000}"/>
    <cellStyle name="Linked Cell 23 2 3 3 3 3" xfId="25455" xr:uid="{00000000-0005-0000-0000-00006F630000}"/>
    <cellStyle name="Linked Cell 23 2 3 3 4" xfId="25456" xr:uid="{00000000-0005-0000-0000-000070630000}"/>
    <cellStyle name="Linked Cell 23 2 3 3 4 2" xfId="25457" xr:uid="{00000000-0005-0000-0000-000071630000}"/>
    <cellStyle name="Linked Cell 23 2 3 3 4 2 2" xfId="25458" xr:uid="{00000000-0005-0000-0000-000072630000}"/>
    <cellStyle name="Linked Cell 23 2 3 3 4 3" xfId="25459" xr:uid="{00000000-0005-0000-0000-000073630000}"/>
    <cellStyle name="Linked Cell 23 2 3 3 5" xfId="25460" xr:uid="{00000000-0005-0000-0000-000074630000}"/>
    <cellStyle name="Linked Cell 23 2 3 3 5 2" xfId="25461" xr:uid="{00000000-0005-0000-0000-000075630000}"/>
    <cellStyle name="Linked Cell 23 2 3 3 5 2 2" xfId="25462" xr:uid="{00000000-0005-0000-0000-000076630000}"/>
    <cellStyle name="Linked Cell 23 2 3 3 5 3" xfId="25463" xr:uid="{00000000-0005-0000-0000-000077630000}"/>
    <cellStyle name="Linked Cell 23 2 3 3 6" xfId="25464" xr:uid="{00000000-0005-0000-0000-000078630000}"/>
    <cellStyle name="Linked Cell 23 2 3 3 6 2" xfId="25465" xr:uid="{00000000-0005-0000-0000-000079630000}"/>
    <cellStyle name="Linked Cell 23 2 3 3 6 2 2" xfId="25466" xr:uid="{00000000-0005-0000-0000-00007A630000}"/>
    <cellStyle name="Linked Cell 23 2 3 3 6 3" xfId="25467" xr:uid="{00000000-0005-0000-0000-00007B630000}"/>
    <cellStyle name="Linked Cell 23 2 3 3 7" xfId="25468" xr:uid="{00000000-0005-0000-0000-00007C630000}"/>
    <cellStyle name="Linked Cell 23 2 3 3 7 2" xfId="25469" xr:uid="{00000000-0005-0000-0000-00007D630000}"/>
    <cellStyle name="Linked Cell 23 2 3 3 7 2 2" xfId="25470" xr:uid="{00000000-0005-0000-0000-00007E630000}"/>
    <cellStyle name="Linked Cell 23 2 3 3 7 3" xfId="25471" xr:uid="{00000000-0005-0000-0000-00007F630000}"/>
    <cellStyle name="Linked Cell 23 2 3 3 8" xfId="25472" xr:uid="{00000000-0005-0000-0000-000080630000}"/>
    <cellStyle name="Linked Cell 23 2 3 3 8 2" xfId="25473" xr:uid="{00000000-0005-0000-0000-000081630000}"/>
    <cellStyle name="Linked Cell 23 2 3 3 8 2 2" xfId="25474" xr:uid="{00000000-0005-0000-0000-000082630000}"/>
    <cellStyle name="Linked Cell 23 2 3 3 8 3" xfId="25475" xr:uid="{00000000-0005-0000-0000-000083630000}"/>
    <cellStyle name="Linked Cell 23 2 3 3 9" xfId="25476" xr:uid="{00000000-0005-0000-0000-000084630000}"/>
    <cellStyle name="Linked Cell 23 2 3 3 9 2" xfId="25477" xr:uid="{00000000-0005-0000-0000-000085630000}"/>
    <cellStyle name="Linked Cell 23 2 3 3 9 2 2" xfId="25478" xr:uid="{00000000-0005-0000-0000-000086630000}"/>
    <cellStyle name="Linked Cell 23 2 3 3 9 3" xfId="25479" xr:uid="{00000000-0005-0000-0000-000087630000}"/>
    <cellStyle name="Linked Cell 23 2 3 4" xfId="25480" xr:uid="{00000000-0005-0000-0000-000088630000}"/>
    <cellStyle name="Linked Cell 23 2 3 4 2" xfId="25481" xr:uid="{00000000-0005-0000-0000-000089630000}"/>
    <cellStyle name="Linked Cell 23 2 3 4 2 2" xfId="25482" xr:uid="{00000000-0005-0000-0000-00008A630000}"/>
    <cellStyle name="Linked Cell 23 2 3 4 3" xfId="25483" xr:uid="{00000000-0005-0000-0000-00008B630000}"/>
    <cellStyle name="Linked Cell 23 2 3 5" xfId="25484" xr:uid="{00000000-0005-0000-0000-00008C630000}"/>
    <cellStyle name="Linked Cell 23 2 3 5 2" xfId="25485" xr:uid="{00000000-0005-0000-0000-00008D630000}"/>
    <cellStyle name="Linked Cell 23 2 3 5 2 2" xfId="25486" xr:uid="{00000000-0005-0000-0000-00008E630000}"/>
    <cellStyle name="Linked Cell 23 2 3 5 3" xfId="25487" xr:uid="{00000000-0005-0000-0000-00008F630000}"/>
    <cellStyle name="Linked Cell 23 2 3 6" xfId="25488" xr:uid="{00000000-0005-0000-0000-000090630000}"/>
    <cellStyle name="Linked Cell 23 2 3 6 2" xfId="25489" xr:uid="{00000000-0005-0000-0000-000091630000}"/>
    <cellStyle name="Linked Cell 23 2 3 6 2 2" xfId="25490" xr:uid="{00000000-0005-0000-0000-000092630000}"/>
    <cellStyle name="Linked Cell 23 2 3 6 3" xfId="25491" xr:uid="{00000000-0005-0000-0000-000093630000}"/>
    <cellStyle name="Linked Cell 23 2 3 7" xfId="25492" xr:uid="{00000000-0005-0000-0000-000094630000}"/>
    <cellStyle name="Linked Cell 23 2 3 7 2" xfId="25493" xr:uid="{00000000-0005-0000-0000-000095630000}"/>
    <cellStyle name="Linked Cell 23 2 3 7 2 2" xfId="25494" xr:uid="{00000000-0005-0000-0000-000096630000}"/>
    <cellStyle name="Linked Cell 23 2 3 7 3" xfId="25495" xr:uid="{00000000-0005-0000-0000-000097630000}"/>
    <cellStyle name="Linked Cell 23 2 3 8" xfId="25496" xr:uid="{00000000-0005-0000-0000-000098630000}"/>
    <cellStyle name="Linked Cell 23 2 3 8 2" xfId="25497" xr:uid="{00000000-0005-0000-0000-000099630000}"/>
    <cellStyle name="Linked Cell 23 2 3 8 2 2" xfId="25498" xr:uid="{00000000-0005-0000-0000-00009A630000}"/>
    <cellStyle name="Linked Cell 23 2 3 8 3" xfId="25499" xr:uid="{00000000-0005-0000-0000-00009B630000}"/>
    <cellStyle name="Linked Cell 23 2 3 9" xfId="25500" xr:uid="{00000000-0005-0000-0000-00009C630000}"/>
    <cellStyle name="Linked Cell 23 2 3 9 2" xfId="25501" xr:uid="{00000000-0005-0000-0000-00009D630000}"/>
    <cellStyle name="Linked Cell 23 2 3 9 2 2" xfId="25502" xr:uid="{00000000-0005-0000-0000-00009E630000}"/>
    <cellStyle name="Linked Cell 23 2 3 9 3" xfId="25503" xr:uid="{00000000-0005-0000-0000-00009F630000}"/>
    <cellStyle name="Linked Cell 23 2 4" xfId="25504" xr:uid="{00000000-0005-0000-0000-0000A0630000}"/>
    <cellStyle name="Linked Cell 23 2 4 10" xfId="25505" xr:uid="{00000000-0005-0000-0000-0000A1630000}"/>
    <cellStyle name="Linked Cell 23 2 4 10 2" xfId="25506" xr:uid="{00000000-0005-0000-0000-0000A2630000}"/>
    <cellStyle name="Linked Cell 23 2 4 10 2 2" xfId="25507" xr:uid="{00000000-0005-0000-0000-0000A3630000}"/>
    <cellStyle name="Linked Cell 23 2 4 10 3" xfId="25508" xr:uid="{00000000-0005-0000-0000-0000A4630000}"/>
    <cellStyle name="Linked Cell 23 2 4 11" xfId="25509" xr:uid="{00000000-0005-0000-0000-0000A5630000}"/>
    <cellStyle name="Linked Cell 23 2 4 11 2" xfId="25510" xr:uid="{00000000-0005-0000-0000-0000A6630000}"/>
    <cellStyle name="Linked Cell 23 2 4 12" xfId="25511" xr:uid="{00000000-0005-0000-0000-0000A7630000}"/>
    <cellStyle name="Linked Cell 23 2 4 2" xfId="25512" xr:uid="{00000000-0005-0000-0000-0000A8630000}"/>
    <cellStyle name="Linked Cell 23 2 4 2 10" xfId="25513" xr:uid="{00000000-0005-0000-0000-0000A9630000}"/>
    <cellStyle name="Linked Cell 23 2 4 2 10 2" xfId="25514" xr:uid="{00000000-0005-0000-0000-0000AA630000}"/>
    <cellStyle name="Linked Cell 23 2 4 2 11" xfId="25515" xr:uid="{00000000-0005-0000-0000-0000AB630000}"/>
    <cellStyle name="Linked Cell 23 2 4 2 2" xfId="25516" xr:uid="{00000000-0005-0000-0000-0000AC630000}"/>
    <cellStyle name="Linked Cell 23 2 4 2 2 2" xfId="25517" xr:uid="{00000000-0005-0000-0000-0000AD630000}"/>
    <cellStyle name="Linked Cell 23 2 4 2 2 2 2" xfId="25518" xr:uid="{00000000-0005-0000-0000-0000AE630000}"/>
    <cellStyle name="Linked Cell 23 2 4 2 2 3" xfId="25519" xr:uid="{00000000-0005-0000-0000-0000AF630000}"/>
    <cellStyle name="Linked Cell 23 2 4 2 3" xfId="25520" xr:uid="{00000000-0005-0000-0000-0000B0630000}"/>
    <cellStyle name="Linked Cell 23 2 4 2 3 2" xfId="25521" xr:uid="{00000000-0005-0000-0000-0000B1630000}"/>
    <cellStyle name="Linked Cell 23 2 4 2 3 2 2" xfId="25522" xr:uid="{00000000-0005-0000-0000-0000B2630000}"/>
    <cellStyle name="Linked Cell 23 2 4 2 3 3" xfId="25523" xr:uid="{00000000-0005-0000-0000-0000B3630000}"/>
    <cellStyle name="Linked Cell 23 2 4 2 4" xfId="25524" xr:uid="{00000000-0005-0000-0000-0000B4630000}"/>
    <cellStyle name="Linked Cell 23 2 4 2 4 2" xfId="25525" xr:uid="{00000000-0005-0000-0000-0000B5630000}"/>
    <cellStyle name="Linked Cell 23 2 4 2 4 2 2" xfId="25526" xr:uid="{00000000-0005-0000-0000-0000B6630000}"/>
    <cellStyle name="Linked Cell 23 2 4 2 4 3" xfId="25527" xr:uid="{00000000-0005-0000-0000-0000B7630000}"/>
    <cellStyle name="Linked Cell 23 2 4 2 5" xfId="25528" xr:uid="{00000000-0005-0000-0000-0000B8630000}"/>
    <cellStyle name="Linked Cell 23 2 4 2 5 2" xfId="25529" xr:uid="{00000000-0005-0000-0000-0000B9630000}"/>
    <cellStyle name="Linked Cell 23 2 4 2 5 2 2" xfId="25530" xr:uid="{00000000-0005-0000-0000-0000BA630000}"/>
    <cellStyle name="Linked Cell 23 2 4 2 5 3" xfId="25531" xr:uid="{00000000-0005-0000-0000-0000BB630000}"/>
    <cellStyle name="Linked Cell 23 2 4 2 6" xfId="25532" xr:uid="{00000000-0005-0000-0000-0000BC630000}"/>
    <cellStyle name="Linked Cell 23 2 4 2 6 2" xfId="25533" xr:uid="{00000000-0005-0000-0000-0000BD630000}"/>
    <cellStyle name="Linked Cell 23 2 4 2 6 2 2" xfId="25534" xr:uid="{00000000-0005-0000-0000-0000BE630000}"/>
    <cellStyle name="Linked Cell 23 2 4 2 6 3" xfId="25535" xr:uid="{00000000-0005-0000-0000-0000BF630000}"/>
    <cellStyle name="Linked Cell 23 2 4 2 7" xfId="25536" xr:uid="{00000000-0005-0000-0000-0000C0630000}"/>
    <cellStyle name="Linked Cell 23 2 4 2 7 2" xfId="25537" xr:uid="{00000000-0005-0000-0000-0000C1630000}"/>
    <cellStyle name="Linked Cell 23 2 4 2 7 2 2" xfId="25538" xr:uid="{00000000-0005-0000-0000-0000C2630000}"/>
    <cellStyle name="Linked Cell 23 2 4 2 7 3" xfId="25539" xr:uid="{00000000-0005-0000-0000-0000C3630000}"/>
    <cellStyle name="Linked Cell 23 2 4 2 8" xfId="25540" xr:uid="{00000000-0005-0000-0000-0000C4630000}"/>
    <cellStyle name="Linked Cell 23 2 4 2 8 2" xfId="25541" xr:uid="{00000000-0005-0000-0000-0000C5630000}"/>
    <cellStyle name="Linked Cell 23 2 4 2 8 2 2" xfId="25542" xr:uid="{00000000-0005-0000-0000-0000C6630000}"/>
    <cellStyle name="Linked Cell 23 2 4 2 8 3" xfId="25543" xr:uid="{00000000-0005-0000-0000-0000C7630000}"/>
    <cellStyle name="Linked Cell 23 2 4 2 9" xfId="25544" xr:uid="{00000000-0005-0000-0000-0000C8630000}"/>
    <cellStyle name="Linked Cell 23 2 4 2 9 2" xfId="25545" xr:uid="{00000000-0005-0000-0000-0000C9630000}"/>
    <cellStyle name="Linked Cell 23 2 4 2 9 2 2" xfId="25546" xr:uid="{00000000-0005-0000-0000-0000CA630000}"/>
    <cellStyle name="Linked Cell 23 2 4 2 9 3" xfId="25547" xr:uid="{00000000-0005-0000-0000-0000CB630000}"/>
    <cellStyle name="Linked Cell 23 2 4 3" xfId="25548" xr:uid="{00000000-0005-0000-0000-0000CC630000}"/>
    <cellStyle name="Linked Cell 23 2 4 3 2" xfId="25549" xr:uid="{00000000-0005-0000-0000-0000CD630000}"/>
    <cellStyle name="Linked Cell 23 2 4 3 2 2" xfId="25550" xr:uid="{00000000-0005-0000-0000-0000CE630000}"/>
    <cellStyle name="Linked Cell 23 2 4 3 3" xfId="25551" xr:uid="{00000000-0005-0000-0000-0000CF630000}"/>
    <cellStyle name="Linked Cell 23 2 4 4" xfId="25552" xr:uid="{00000000-0005-0000-0000-0000D0630000}"/>
    <cellStyle name="Linked Cell 23 2 4 4 2" xfId="25553" xr:uid="{00000000-0005-0000-0000-0000D1630000}"/>
    <cellStyle name="Linked Cell 23 2 4 4 2 2" xfId="25554" xr:uid="{00000000-0005-0000-0000-0000D2630000}"/>
    <cellStyle name="Linked Cell 23 2 4 4 3" xfId="25555" xr:uid="{00000000-0005-0000-0000-0000D3630000}"/>
    <cellStyle name="Linked Cell 23 2 4 5" xfId="25556" xr:uid="{00000000-0005-0000-0000-0000D4630000}"/>
    <cellStyle name="Linked Cell 23 2 4 5 2" xfId="25557" xr:uid="{00000000-0005-0000-0000-0000D5630000}"/>
    <cellStyle name="Linked Cell 23 2 4 5 2 2" xfId="25558" xr:uid="{00000000-0005-0000-0000-0000D6630000}"/>
    <cellStyle name="Linked Cell 23 2 4 5 3" xfId="25559" xr:uid="{00000000-0005-0000-0000-0000D7630000}"/>
    <cellStyle name="Linked Cell 23 2 4 6" xfId="25560" xr:uid="{00000000-0005-0000-0000-0000D8630000}"/>
    <cellStyle name="Linked Cell 23 2 4 6 2" xfId="25561" xr:uid="{00000000-0005-0000-0000-0000D9630000}"/>
    <cellStyle name="Linked Cell 23 2 4 6 2 2" xfId="25562" xr:uid="{00000000-0005-0000-0000-0000DA630000}"/>
    <cellStyle name="Linked Cell 23 2 4 6 3" xfId="25563" xr:uid="{00000000-0005-0000-0000-0000DB630000}"/>
    <cellStyle name="Linked Cell 23 2 4 7" xfId="25564" xr:uid="{00000000-0005-0000-0000-0000DC630000}"/>
    <cellStyle name="Linked Cell 23 2 4 7 2" xfId="25565" xr:uid="{00000000-0005-0000-0000-0000DD630000}"/>
    <cellStyle name="Linked Cell 23 2 4 7 2 2" xfId="25566" xr:uid="{00000000-0005-0000-0000-0000DE630000}"/>
    <cellStyle name="Linked Cell 23 2 4 7 3" xfId="25567" xr:uid="{00000000-0005-0000-0000-0000DF630000}"/>
    <cellStyle name="Linked Cell 23 2 4 8" xfId="25568" xr:uid="{00000000-0005-0000-0000-0000E0630000}"/>
    <cellStyle name="Linked Cell 23 2 4 8 2" xfId="25569" xr:uid="{00000000-0005-0000-0000-0000E1630000}"/>
    <cellStyle name="Linked Cell 23 2 4 8 2 2" xfId="25570" xr:uid="{00000000-0005-0000-0000-0000E2630000}"/>
    <cellStyle name="Linked Cell 23 2 4 8 3" xfId="25571" xr:uid="{00000000-0005-0000-0000-0000E3630000}"/>
    <cellStyle name="Linked Cell 23 2 4 9" xfId="25572" xr:uid="{00000000-0005-0000-0000-0000E4630000}"/>
    <cellStyle name="Linked Cell 23 2 4 9 2" xfId="25573" xr:uid="{00000000-0005-0000-0000-0000E5630000}"/>
    <cellStyle name="Linked Cell 23 2 4 9 2 2" xfId="25574" xr:uid="{00000000-0005-0000-0000-0000E6630000}"/>
    <cellStyle name="Linked Cell 23 2 4 9 3" xfId="25575" xr:uid="{00000000-0005-0000-0000-0000E7630000}"/>
    <cellStyle name="Linked Cell 23 2 5" xfId="25576" xr:uid="{00000000-0005-0000-0000-0000E8630000}"/>
    <cellStyle name="Linked Cell 23 2 5 10" xfId="25577" xr:uid="{00000000-0005-0000-0000-0000E9630000}"/>
    <cellStyle name="Linked Cell 23 2 5 10 2" xfId="25578" xr:uid="{00000000-0005-0000-0000-0000EA630000}"/>
    <cellStyle name="Linked Cell 23 2 5 11" xfId="25579" xr:uid="{00000000-0005-0000-0000-0000EB630000}"/>
    <cellStyle name="Linked Cell 23 2 5 2" xfId="25580" xr:uid="{00000000-0005-0000-0000-0000EC630000}"/>
    <cellStyle name="Linked Cell 23 2 5 2 2" xfId="25581" xr:uid="{00000000-0005-0000-0000-0000ED630000}"/>
    <cellStyle name="Linked Cell 23 2 5 2 2 2" xfId="25582" xr:uid="{00000000-0005-0000-0000-0000EE630000}"/>
    <cellStyle name="Linked Cell 23 2 5 2 3" xfId="25583" xr:uid="{00000000-0005-0000-0000-0000EF630000}"/>
    <cellStyle name="Linked Cell 23 2 5 3" xfId="25584" xr:uid="{00000000-0005-0000-0000-0000F0630000}"/>
    <cellStyle name="Linked Cell 23 2 5 3 2" xfId="25585" xr:uid="{00000000-0005-0000-0000-0000F1630000}"/>
    <cellStyle name="Linked Cell 23 2 5 3 2 2" xfId="25586" xr:uid="{00000000-0005-0000-0000-0000F2630000}"/>
    <cellStyle name="Linked Cell 23 2 5 3 3" xfId="25587" xr:uid="{00000000-0005-0000-0000-0000F3630000}"/>
    <cellStyle name="Linked Cell 23 2 5 4" xfId="25588" xr:uid="{00000000-0005-0000-0000-0000F4630000}"/>
    <cellStyle name="Linked Cell 23 2 5 4 2" xfId="25589" xr:uid="{00000000-0005-0000-0000-0000F5630000}"/>
    <cellStyle name="Linked Cell 23 2 5 4 2 2" xfId="25590" xr:uid="{00000000-0005-0000-0000-0000F6630000}"/>
    <cellStyle name="Linked Cell 23 2 5 4 3" xfId="25591" xr:uid="{00000000-0005-0000-0000-0000F7630000}"/>
    <cellStyle name="Linked Cell 23 2 5 5" xfId="25592" xr:uid="{00000000-0005-0000-0000-0000F8630000}"/>
    <cellStyle name="Linked Cell 23 2 5 5 2" xfId="25593" xr:uid="{00000000-0005-0000-0000-0000F9630000}"/>
    <cellStyle name="Linked Cell 23 2 5 5 2 2" xfId="25594" xr:uid="{00000000-0005-0000-0000-0000FA630000}"/>
    <cellStyle name="Linked Cell 23 2 5 5 3" xfId="25595" xr:uid="{00000000-0005-0000-0000-0000FB630000}"/>
    <cellStyle name="Linked Cell 23 2 5 6" xfId="25596" xr:uid="{00000000-0005-0000-0000-0000FC630000}"/>
    <cellStyle name="Linked Cell 23 2 5 6 2" xfId="25597" xr:uid="{00000000-0005-0000-0000-0000FD630000}"/>
    <cellStyle name="Linked Cell 23 2 5 6 2 2" xfId="25598" xr:uid="{00000000-0005-0000-0000-0000FE630000}"/>
    <cellStyle name="Linked Cell 23 2 5 6 3" xfId="25599" xr:uid="{00000000-0005-0000-0000-0000FF630000}"/>
    <cellStyle name="Linked Cell 23 2 5 7" xfId="25600" xr:uid="{00000000-0005-0000-0000-000000640000}"/>
    <cellStyle name="Linked Cell 23 2 5 7 2" xfId="25601" xr:uid="{00000000-0005-0000-0000-000001640000}"/>
    <cellStyle name="Linked Cell 23 2 5 7 2 2" xfId="25602" xr:uid="{00000000-0005-0000-0000-000002640000}"/>
    <cellStyle name="Linked Cell 23 2 5 7 3" xfId="25603" xr:uid="{00000000-0005-0000-0000-000003640000}"/>
    <cellStyle name="Linked Cell 23 2 5 8" xfId="25604" xr:uid="{00000000-0005-0000-0000-000004640000}"/>
    <cellStyle name="Linked Cell 23 2 5 8 2" xfId="25605" xr:uid="{00000000-0005-0000-0000-000005640000}"/>
    <cellStyle name="Linked Cell 23 2 5 8 2 2" xfId="25606" xr:uid="{00000000-0005-0000-0000-000006640000}"/>
    <cellStyle name="Linked Cell 23 2 5 8 3" xfId="25607" xr:uid="{00000000-0005-0000-0000-000007640000}"/>
    <cellStyle name="Linked Cell 23 2 5 9" xfId="25608" xr:uid="{00000000-0005-0000-0000-000008640000}"/>
    <cellStyle name="Linked Cell 23 2 5 9 2" xfId="25609" xr:uid="{00000000-0005-0000-0000-000009640000}"/>
    <cellStyle name="Linked Cell 23 2 5 9 2 2" xfId="25610" xr:uid="{00000000-0005-0000-0000-00000A640000}"/>
    <cellStyle name="Linked Cell 23 2 5 9 3" xfId="25611" xr:uid="{00000000-0005-0000-0000-00000B640000}"/>
    <cellStyle name="Linked Cell 23 2 6" xfId="25612" xr:uid="{00000000-0005-0000-0000-00000C640000}"/>
    <cellStyle name="Linked Cell 23 2 6 2" xfId="25613" xr:uid="{00000000-0005-0000-0000-00000D640000}"/>
    <cellStyle name="Linked Cell 23 2 6 2 2" xfId="25614" xr:uid="{00000000-0005-0000-0000-00000E640000}"/>
    <cellStyle name="Linked Cell 23 2 6 3" xfId="25615" xr:uid="{00000000-0005-0000-0000-00000F640000}"/>
    <cellStyle name="Linked Cell 23 2 7" xfId="25616" xr:uid="{00000000-0005-0000-0000-000010640000}"/>
    <cellStyle name="Linked Cell 23 2 7 2" xfId="25617" xr:uid="{00000000-0005-0000-0000-000011640000}"/>
    <cellStyle name="Linked Cell 23 2 7 2 2" xfId="25618" xr:uid="{00000000-0005-0000-0000-000012640000}"/>
    <cellStyle name="Linked Cell 23 2 7 3" xfId="25619" xr:uid="{00000000-0005-0000-0000-000013640000}"/>
    <cellStyle name="Linked Cell 23 2 8" xfId="25620" xr:uid="{00000000-0005-0000-0000-000014640000}"/>
    <cellStyle name="Linked Cell 23 2 8 2" xfId="25621" xr:uid="{00000000-0005-0000-0000-000015640000}"/>
    <cellStyle name="Linked Cell 23 2 8 2 2" xfId="25622" xr:uid="{00000000-0005-0000-0000-000016640000}"/>
    <cellStyle name="Linked Cell 23 2 8 3" xfId="25623" xr:uid="{00000000-0005-0000-0000-000017640000}"/>
    <cellStyle name="Linked Cell 23 2 9" xfId="25624" xr:uid="{00000000-0005-0000-0000-000018640000}"/>
    <cellStyle name="Linked Cell 23 2 9 2" xfId="25625" xr:uid="{00000000-0005-0000-0000-000019640000}"/>
    <cellStyle name="Linked Cell 23 2 9 2 2" xfId="25626" xr:uid="{00000000-0005-0000-0000-00001A640000}"/>
    <cellStyle name="Linked Cell 23 2 9 3" xfId="25627" xr:uid="{00000000-0005-0000-0000-00001B640000}"/>
    <cellStyle name="Linked Cell 23 3" xfId="25628" xr:uid="{00000000-0005-0000-0000-00001C640000}"/>
    <cellStyle name="Linked Cell 23 3 10" xfId="25629" xr:uid="{00000000-0005-0000-0000-00001D640000}"/>
    <cellStyle name="Linked Cell 23 3 10 2" xfId="25630" xr:uid="{00000000-0005-0000-0000-00001E640000}"/>
    <cellStyle name="Linked Cell 23 3 10 2 2" xfId="25631" xr:uid="{00000000-0005-0000-0000-00001F640000}"/>
    <cellStyle name="Linked Cell 23 3 10 3" xfId="25632" xr:uid="{00000000-0005-0000-0000-000020640000}"/>
    <cellStyle name="Linked Cell 23 3 11" xfId="25633" xr:uid="{00000000-0005-0000-0000-000021640000}"/>
    <cellStyle name="Linked Cell 23 3 11 2" xfId="25634" xr:uid="{00000000-0005-0000-0000-000022640000}"/>
    <cellStyle name="Linked Cell 23 3 11 2 2" xfId="25635" xr:uid="{00000000-0005-0000-0000-000023640000}"/>
    <cellStyle name="Linked Cell 23 3 11 3" xfId="25636" xr:uid="{00000000-0005-0000-0000-000024640000}"/>
    <cellStyle name="Linked Cell 23 3 12" xfId="25637" xr:uid="{00000000-0005-0000-0000-000025640000}"/>
    <cellStyle name="Linked Cell 23 3 12 2" xfId="25638" xr:uid="{00000000-0005-0000-0000-000026640000}"/>
    <cellStyle name="Linked Cell 23 3 12 2 2" xfId="25639" xr:uid="{00000000-0005-0000-0000-000027640000}"/>
    <cellStyle name="Linked Cell 23 3 12 3" xfId="25640" xr:uid="{00000000-0005-0000-0000-000028640000}"/>
    <cellStyle name="Linked Cell 23 3 13" xfId="25641" xr:uid="{00000000-0005-0000-0000-000029640000}"/>
    <cellStyle name="Linked Cell 23 3 13 2" xfId="25642" xr:uid="{00000000-0005-0000-0000-00002A640000}"/>
    <cellStyle name="Linked Cell 23 3 14" xfId="25643" xr:uid="{00000000-0005-0000-0000-00002B640000}"/>
    <cellStyle name="Linked Cell 23 3 2" xfId="25644" xr:uid="{00000000-0005-0000-0000-00002C640000}"/>
    <cellStyle name="Linked Cell 23 3 2 10" xfId="25645" xr:uid="{00000000-0005-0000-0000-00002D640000}"/>
    <cellStyle name="Linked Cell 23 3 2 10 2" xfId="25646" xr:uid="{00000000-0005-0000-0000-00002E640000}"/>
    <cellStyle name="Linked Cell 23 3 2 10 2 2" xfId="25647" xr:uid="{00000000-0005-0000-0000-00002F640000}"/>
    <cellStyle name="Linked Cell 23 3 2 10 3" xfId="25648" xr:uid="{00000000-0005-0000-0000-000030640000}"/>
    <cellStyle name="Linked Cell 23 3 2 11" xfId="25649" xr:uid="{00000000-0005-0000-0000-000031640000}"/>
    <cellStyle name="Linked Cell 23 3 2 11 2" xfId="25650" xr:uid="{00000000-0005-0000-0000-000032640000}"/>
    <cellStyle name="Linked Cell 23 3 2 11 2 2" xfId="25651" xr:uid="{00000000-0005-0000-0000-000033640000}"/>
    <cellStyle name="Linked Cell 23 3 2 11 3" xfId="25652" xr:uid="{00000000-0005-0000-0000-000034640000}"/>
    <cellStyle name="Linked Cell 23 3 2 12" xfId="25653" xr:uid="{00000000-0005-0000-0000-000035640000}"/>
    <cellStyle name="Linked Cell 23 3 2 12 2" xfId="25654" xr:uid="{00000000-0005-0000-0000-000036640000}"/>
    <cellStyle name="Linked Cell 23 3 2 13" xfId="25655" xr:uid="{00000000-0005-0000-0000-000037640000}"/>
    <cellStyle name="Linked Cell 23 3 2 2" xfId="25656" xr:uid="{00000000-0005-0000-0000-000038640000}"/>
    <cellStyle name="Linked Cell 23 3 2 2 10" xfId="25657" xr:uid="{00000000-0005-0000-0000-000039640000}"/>
    <cellStyle name="Linked Cell 23 3 2 2 10 2" xfId="25658" xr:uid="{00000000-0005-0000-0000-00003A640000}"/>
    <cellStyle name="Linked Cell 23 3 2 2 10 2 2" xfId="25659" xr:uid="{00000000-0005-0000-0000-00003B640000}"/>
    <cellStyle name="Linked Cell 23 3 2 2 10 3" xfId="25660" xr:uid="{00000000-0005-0000-0000-00003C640000}"/>
    <cellStyle name="Linked Cell 23 3 2 2 11" xfId="25661" xr:uid="{00000000-0005-0000-0000-00003D640000}"/>
    <cellStyle name="Linked Cell 23 3 2 2 11 2" xfId="25662" xr:uid="{00000000-0005-0000-0000-00003E640000}"/>
    <cellStyle name="Linked Cell 23 3 2 2 12" xfId="25663" xr:uid="{00000000-0005-0000-0000-00003F640000}"/>
    <cellStyle name="Linked Cell 23 3 2 2 2" xfId="25664" xr:uid="{00000000-0005-0000-0000-000040640000}"/>
    <cellStyle name="Linked Cell 23 3 2 2 2 2" xfId="25665" xr:uid="{00000000-0005-0000-0000-000041640000}"/>
    <cellStyle name="Linked Cell 23 3 2 2 2 2 2" xfId="25666" xr:uid="{00000000-0005-0000-0000-000042640000}"/>
    <cellStyle name="Linked Cell 23 3 2 2 2 3" xfId="25667" xr:uid="{00000000-0005-0000-0000-000043640000}"/>
    <cellStyle name="Linked Cell 23 3 2 2 3" xfId="25668" xr:uid="{00000000-0005-0000-0000-000044640000}"/>
    <cellStyle name="Linked Cell 23 3 2 2 3 2" xfId="25669" xr:uid="{00000000-0005-0000-0000-000045640000}"/>
    <cellStyle name="Linked Cell 23 3 2 2 3 2 2" xfId="25670" xr:uid="{00000000-0005-0000-0000-000046640000}"/>
    <cellStyle name="Linked Cell 23 3 2 2 3 3" xfId="25671" xr:uid="{00000000-0005-0000-0000-000047640000}"/>
    <cellStyle name="Linked Cell 23 3 2 2 4" xfId="25672" xr:uid="{00000000-0005-0000-0000-000048640000}"/>
    <cellStyle name="Linked Cell 23 3 2 2 4 2" xfId="25673" xr:uid="{00000000-0005-0000-0000-000049640000}"/>
    <cellStyle name="Linked Cell 23 3 2 2 4 2 2" xfId="25674" xr:uid="{00000000-0005-0000-0000-00004A640000}"/>
    <cellStyle name="Linked Cell 23 3 2 2 4 3" xfId="25675" xr:uid="{00000000-0005-0000-0000-00004B640000}"/>
    <cellStyle name="Linked Cell 23 3 2 2 5" xfId="25676" xr:uid="{00000000-0005-0000-0000-00004C640000}"/>
    <cellStyle name="Linked Cell 23 3 2 2 5 2" xfId="25677" xr:uid="{00000000-0005-0000-0000-00004D640000}"/>
    <cellStyle name="Linked Cell 23 3 2 2 5 2 2" xfId="25678" xr:uid="{00000000-0005-0000-0000-00004E640000}"/>
    <cellStyle name="Linked Cell 23 3 2 2 5 3" xfId="25679" xr:uid="{00000000-0005-0000-0000-00004F640000}"/>
    <cellStyle name="Linked Cell 23 3 2 2 6" xfId="25680" xr:uid="{00000000-0005-0000-0000-000050640000}"/>
    <cellStyle name="Linked Cell 23 3 2 2 6 2" xfId="25681" xr:uid="{00000000-0005-0000-0000-000051640000}"/>
    <cellStyle name="Linked Cell 23 3 2 2 6 2 2" xfId="25682" xr:uid="{00000000-0005-0000-0000-000052640000}"/>
    <cellStyle name="Linked Cell 23 3 2 2 6 3" xfId="25683" xr:uid="{00000000-0005-0000-0000-000053640000}"/>
    <cellStyle name="Linked Cell 23 3 2 2 7" xfId="25684" xr:uid="{00000000-0005-0000-0000-000054640000}"/>
    <cellStyle name="Linked Cell 23 3 2 2 7 2" xfId="25685" xr:uid="{00000000-0005-0000-0000-000055640000}"/>
    <cellStyle name="Linked Cell 23 3 2 2 7 2 2" xfId="25686" xr:uid="{00000000-0005-0000-0000-000056640000}"/>
    <cellStyle name="Linked Cell 23 3 2 2 7 3" xfId="25687" xr:uid="{00000000-0005-0000-0000-000057640000}"/>
    <cellStyle name="Linked Cell 23 3 2 2 8" xfId="25688" xr:uid="{00000000-0005-0000-0000-000058640000}"/>
    <cellStyle name="Linked Cell 23 3 2 2 8 2" xfId="25689" xr:uid="{00000000-0005-0000-0000-000059640000}"/>
    <cellStyle name="Linked Cell 23 3 2 2 8 2 2" xfId="25690" xr:uid="{00000000-0005-0000-0000-00005A640000}"/>
    <cellStyle name="Linked Cell 23 3 2 2 8 3" xfId="25691" xr:uid="{00000000-0005-0000-0000-00005B640000}"/>
    <cellStyle name="Linked Cell 23 3 2 2 9" xfId="25692" xr:uid="{00000000-0005-0000-0000-00005C640000}"/>
    <cellStyle name="Linked Cell 23 3 2 2 9 2" xfId="25693" xr:uid="{00000000-0005-0000-0000-00005D640000}"/>
    <cellStyle name="Linked Cell 23 3 2 2 9 2 2" xfId="25694" xr:uid="{00000000-0005-0000-0000-00005E640000}"/>
    <cellStyle name="Linked Cell 23 3 2 2 9 3" xfId="25695" xr:uid="{00000000-0005-0000-0000-00005F640000}"/>
    <cellStyle name="Linked Cell 23 3 2 3" xfId="25696" xr:uid="{00000000-0005-0000-0000-000060640000}"/>
    <cellStyle name="Linked Cell 23 3 2 3 10" xfId="25697" xr:uid="{00000000-0005-0000-0000-000061640000}"/>
    <cellStyle name="Linked Cell 23 3 2 3 10 2" xfId="25698" xr:uid="{00000000-0005-0000-0000-000062640000}"/>
    <cellStyle name="Linked Cell 23 3 2 3 11" xfId="25699" xr:uid="{00000000-0005-0000-0000-000063640000}"/>
    <cellStyle name="Linked Cell 23 3 2 3 2" xfId="25700" xr:uid="{00000000-0005-0000-0000-000064640000}"/>
    <cellStyle name="Linked Cell 23 3 2 3 2 2" xfId="25701" xr:uid="{00000000-0005-0000-0000-000065640000}"/>
    <cellStyle name="Linked Cell 23 3 2 3 2 2 2" xfId="25702" xr:uid="{00000000-0005-0000-0000-000066640000}"/>
    <cellStyle name="Linked Cell 23 3 2 3 2 3" xfId="25703" xr:uid="{00000000-0005-0000-0000-000067640000}"/>
    <cellStyle name="Linked Cell 23 3 2 3 3" xfId="25704" xr:uid="{00000000-0005-0000-0000-000068640000}"/>
    <cellStyle name="Linked Cell 23 3 2 3 3 2" xfId="25705" xr:uid="{00000000-0005-0000-0000-000069640000}"/>
    <cellStyle name="Linked Cell 23 3 2 3 3 2 2" xfId="25706" xr:uid="{00000000-0005-0000-0000-00006A640000}"/>
    <cellStyle name="Linked Cell 23 3 2 3 3 3" xfId="25707" xr:uid="{00000000-0005-0000-0000-00006B640000}"/>
    <cellStyle name="Linked Cell 23 3 2 3 4" xfId="25708" xr:uid="{00000000-0005-0000-0000-00006C640000}"/>
    <cellStyle name="Linked Cell 23 3 2 3 4 2" xfId="25709" xr:uid="{00000000-0005-0000-0000-00006D640000}"/>
    <cellStyle name="Linked Cell 23 3 2 3 4 2 2" xfId="25710" xr:uid="{00000000-0005-0000-0000-00006E640000}"/>
    <cellStyle name="Linked Cell 23 3 2 3 4 3" xfId="25711" xr:uid="{00000000-0005-0000-0000-00006F640000}"/>
    <cellStyle name="Linked Cell 23 3 2 3 5" xfId="25712" xr:uid="{00000000-0005-0000-0000-000070640000}"/>
    <cellStyle name="Linked Cell 23 3 2 3 5 2" xfId="25713" xr:uid="{00000000-0005-0000-0000-000071640000}"/>
    <cellStyle name="Linked Cell 23 3 2 3 5 2 2" xfId="25714" xr:uid="{00000000-0005-0000-0000-000072640000}"/>
    <cellStyle name="Linked Cell 23 3 2 3 5 3" xfId="25715" xr:uid="{00000000-0005-0000-0000-000073640000}"/>
    <cellStyle name="Linked Cell 23 3 2 3 6" xfId="25716" xr:uid="{00000000-0005-0000-0000-000074640000}"/>
    <cellStyle name="Linked Cell 23 3 2 3 6 2" xfId="25717" xr:uid="{00000000-0005-0000-0000-000075640000}"/>
    <cellStyle name="Linked Cell 23 3 2 3 6 2 2" xfId="25718" xr:uid="{00000000-0005-0000-0000-000076640000}"/>
    <cellStyle name="Linked Cell 23 3 2 3 6 3" xfId="25719" xr:uid="{00000000-0005-0000-0000-000077640000}"/>
    <cellStyle name="Linked Cell 23 3 2 3 7" xfId="25720" xr:uid="{00000000-0005-0000-0000-000078640000}"/>
    <cellStyle name="Linked Cell 23 3 2 3 7 2" xfId="25721" xr:uid="{00000000-0005-0000-0000-000079640000}"/>
    <cellStyle name="Linked Cell 23 3 2 3 7 2 2" xfId="25722" xr:uid="{00000000-0005-0000-0000-00007A640000}"/>
    <cellStyle name="Linked Cell 23 3 2 3 7 3" xfId="25723" xr:uid="{00000000-0005-0000-0000-00007B640000}"/>
    <cellStyle name="Linked Cell 23 3 2 3 8" xfId="25724" xr:uid="{00000000-0005-0000-0000-00007C640000}"/>
    <cellStyle name="Linked Cell 23 3 2 3 8 2" xfId="25725" xr:uid="{00000000-0005-0000-0000-00007D640000}"/>
    <cellStyle name="Linked Cell 23 3 2 3 8 2 2" xfId="25726" xr:uid="{00000000-0005-0000-0000-00007E640000}"/>
    <cellStyle name="Linked Cell 23 3 2 3 8 3" xfId="25727" xr:uid="{00000000-0005-0000-0000-00007F640000}"/>
    <cellStyle name="Linked Cell 23 3 2 3 9" xfId="25728" xr:uid="{00000000-0005-0000-0000-000080640000}"/>
    <cellStyle name="Linked Cell 23 3 2 3 9 2" xfId="25729" xr:uid="{00000000-0005-0000-0000-000081640000}"/>
    <cellStyle name="Linked Cell 23 3 2 3 9 2 2" xfId="25730" xr:uid="{00000000-0005-0000-0000-000082640000}"/>
    <cellStyle name="Linked Cell 23 3 2 3 9 3" xfId="25731" xr:uid="{00000000-0005-0000-0000-000083640000}"/>
    <cellStyle name="Linked Cell 23 3 2 4" xfId="25732" xr:uid="{00000000-0005-0000-0000-000084640000}"/>
    <cellStyle name="Linked Cell 23 3 2 4 2" xfId="25733" xr:uid="{00000000-0005-0000-0000-000085640000}"/>
    <cellStyle name="Linked Cell 23 3 2 4 2 2" xfId="25734" xr:uid="{00000000-0005-0000-0000-000086640000}"/>
    <cellStyle name="Linked Cell 23 3 2 4 3" xfId="25735" xr:uid="{00000000-0005-0000-0000-000087640000}"/>
    <cellStyle name="Linked Cell 23 3 2 5" xfId="25736" xr:uid="{00000000-0005-0000-0000-000088640000}"/>
    <cellStyle name="Linked Cell 23 3 2 5 2" xfId="25737" xr:uid="{00000000-0005-0000-0000-000089640000}"/>
    <cellStyle name="Linked Cell 23 3 2 5 2 2" xfId="25738" xr:uid="{00000000-0005-0000-0000-00008A640000}"/>
    <cellStyle name="Linked Cell 23 3 2 5 3" xfId="25739" xr:uid="{00000000-0005-0000-0000-00008B640000}"/>
    <cellStyle name="Linked Cell 23 3 2 6" xfId="25740" xr:uid="{00000000-0005-0000-0000-00008C640000}"/>
    <cellStyle name="Linked Cell 23 3 2 6 2" xfId="25741" xr:uid="{00000000-0005-0000-0000-00008D640000}"/>
    <cellStyle name="Linked Cell 23 3 2 6 2 2" xfId="25742" xr:uid="{00000000-0005-0000-0000-00008E640000}"/>
    <cellStyle name="Linked Cell 23 3 2 6 3" xfId="25743" xr:uid="{00000000-0005-0000-0000-00008F640000}"/>
    <cellStyle name="Linked Cell 23 3 2 7" xfId="25744" xr:uid="{00000000-0005-0000-0000-000090640000}"/>
    <cellStyle name="Linked Cell 23 3 2 7 2" xfId="25745" xr:uid="{00000000-0005-0000-0000-000091640000}"/>
    <cellStyle name="Linked Cell 23 3 2 7 2 2" xfId="25746" xr:uid="{00000000-0005-0000-0000-000092640000}"/>
    <cellStyle name="Linked Cell 23 3 2 7 3" xfId="25747" xr:uid="{00000000-0005-0000-0000-000093640000}"/>
    <cellStyle name="Linked Cell 23 3 2 8" xfId="25748" xr:uid="{00000000-0005-0000-0000-000094640000}"/>
    <cellStyle name="Linked Cell 23 3 2 8 2" xfId="25749" xr:uid="{00000000-0005-0000-0000-000095640000}"/>
    <cellStyle name="Linked Cell 23 3 2 8 2 2" xfId="25750" xr:uid="{00000000-0005-0000-0000-000096640000}"/>
    <cellStyle name="Linked Cell 23 3 2 8 3" xfId="25751" xr:uid="{00000000-0005-0000-0000-000097640000}"/>
    <cellStyle name="Linked Cell 23 3 2 9" xfId="25752" xr:uid="{00000000-0005-0000-0000-000098640000}"/>
    <cellStyle name="Linked Cell 23 3 2 9 2" xfId="25753" xr:uid="{00000000-0005-0000-0000-000099640000}"/>
    <cellStyle name="Linked Cell 23 3 2 9 2 2" xfId="25754" xr:uid="{00000000-0005-0000-0000-00009A640000}"/>
    <cellStyle name="Linked Cell 23 3 2 9 3" xfId="25755" xr:uid="{00000000-0005-0000-0000-00009B640000}"/>
    <cellStyle name="Linked Cell 23 3 3" xfId="25756" xr:uid="{00000000-0005-0000-0000-00009C640000}"/>
    <cellStyle name="Linked Cell 23 3 3 10" xfId="25757" xr:uid="{00000000-0005-0000-0000-00009D640000}"/>
    <cellStyle name="Linked Cell 23 3 3 10 2" xfId="25758" xr:uid="{00000000-0005-0000-0000-00009E640000}"/>
    <cellStyle name="Linked Cell 23 3 3 10 2 2" xfId="25759" xr:uid="{00000000-0005-0000-0000-00009F640000}"/>
    <cellStyle name="Linked Cell 23 3 3 10 3" xfId="25760" xr:uid="{00000000-0005-0000-0000-0000A0640000}"/>
    <cellStyle name="Linked Cell 23 3 3 11" xfId="25761" xr:uid="{00000000-0005-0000-0000-0000A1640000}"/>
    <cellStyle name="Linked Cell 23 3 3 11 2" xfId="25762" xr:uid="{00000000-0005-0000-0000-0000A2640000}"/>
    <cellStyle name="Linked Cell 23 3 3 12" xfId="25763" xr:uid="{00000000-0005-0000-0000-0000A3640000}"/>
    <cellStyle name="Linked Cell 23 3 3 2" xfId="25764" xr:uid="{00000000-0005-0000-0000-0000A4640000}"/>
    <cellStyle name="Linked Cell 23 3 3 2 10" xfId="25765" xr:uid="{00000000-0005-0000-0000-0000A5640000}"/>
    <cellStyle name="Linked Cell 23 3 3 2 10 2" xfId="25766" xr:uid="{00000000-0005-0000-0000-0000A6640000}"/>
    <cellStyle name="Linked Cell 23 3 3 2 11" xfId="25767" xr:uid="{00000000-0005-0000-0000-0000A7640000}"/>
    <cellStyle name="Linked Cell 23 3 3 2 2" xfId="25768" xr:uid="{00000000-0005-0000-0000-0000A8640000}"/>
    <cellStyle name="Linked Cell 23 3 3 2 2 2" xfId="25769" xr:uid="{00000000-0005-0000-0000-0000A9640000}"/>
    <cellStyle name="Linked Cell 23 3 3 2 2 2 2" xfId="25770" xr:uid="{00000000-0005-0000-0000-0000AA640000}"/>
    <cellStyle name="Linked Cell 23 3 3 2 2 3" xfId="25771" xr:uid="{00000000-0005-0000-0000-0000AB640000}"/>
    <cellStyle name="Linked Cell 23 3 3 2 3" xfId="25772" xr:uid="{00000000-0005-0000-0000-0000AC640000}"/>
    <cellStyle name="Linked Cell 23 3 3 2 3 2" xfId="25773" xr:uid="{00000000-0005-0000-0000-0000AD640000}"/>
    <cellStyle name="Linked Cell 23 3 3 2 3 2 2" xfId="25774" xr:uid="{00000000-0005-0000-0000-0000AE640000}"/>
    <cellStyle name="Linked Cell 23 3 3 2 3 3" xfId="25775" xr:uid="{00000000-0005-0000-0000-0000AF640000}"/>
    <cellStyle name="Linked Cell 23 3 3 2 4" xfId="25776" xr:uid="{00000000-0005-0000-0000-0000B0640000}"/>
    <cellStyle name="Linked Cell 23 3 3 2 4 2" xfId="25777" xr:uid="{00000000-0005-0000-0000-0000B1640000}"/>
    <cellStyle name="Linked Cell 23 3 3 2 4 2 2" xfId="25778" xr:uid="{00000000-0005-0000-0000-0000B2640000}"/>
    <cellStyle name="Linked Cell 23 3 3 2 4 3" xfId="25779" xr:uid="{00000000-0005-0000-0000-0000B3640000}"/>
    <cellStyle name="Linked Cell 23 3 3 2 5" xfId="25780" xr:uid="{00000000-0005-0000-0000-0000B4640000}"/>
    <cellStyle name="Linked Cell 23 3 3 2 5 2" xfId="25781" xr:uid="{00000000-0005-0000-0000-0000B5640000}"/>
    <cellStyle name="Linked Cell 23 3 3 2 5 2 2" xfId="25782" xr:uid="{00000000-0005-0000-0000-0000B6640000}"/>
    <cellStyle name="Linked Cell 23 3 3 2 5 3" xfId="25783" xr:uid="{00000000-0005-0000-0000-0000B7640000}"/>
    <cellStyle name="Linked Cell 23 3 3 2 6" xfId="25784" xr:uid="{00000000-0005-0000-0000-0000B8640000}"/>
    <cellStyle name="Linked Cell 23 3 3 2 6 2" xfId="25785" xr:uid="{00000000-0005-0000-0000-0000B9640000}"/>
    <cellStyle name="Linked Cell 23 3 3 2 6 2 2" xfId="25786" xr:uid="{00000000-0005-0000-0000-0000BA640000}"/>
    <cellStyle name="Linked Cell 23 3 3 2 6 3" xfId="25787" xr:uid="{00000000-0005-0000-0000-0000BB640000}"/>
    <cellStyle name="Linked Cell 23 3 3 2 7" xfId="25788" xr:uid="{00000000-0005-0000-0000-0000BC640000}"/>
    <cellStyle name="Linked Cell 23 3 3 2 7 2" xfId="25789" xr:uid="{00000000-0005-0000-0000-0000BD640000}"/>
    <cellStyle name="Linked Cell 23 3 3 2 7 2 2" xfId="25790" xr:uid="{00000000-0005-0000-0000-0000BE640000}"/>
    <cellStyle name="Linked Cell 23 3 3 2 7 3" xfId="25791" xr:uid="{00000000-0005-0000-0000-0000BF640000}"/>
    <cellStyle name="Linked Cell 23 3 3 2 8" xfId="25792" xr:uid="{00000000-0005-0000-0000-0000C0640000}"/>
    <cellStyle name="Linked Cell 23 3 3 2 8 2" xfId="25793" xr:uid="{00000000-0005-0000-0000-0000C1640000}"/>
    <cellStyle name="Linked Cell 23 3 3 2 8 2 2" xfId="25794" xr:uid="{00000000-0005-0000-0000-0000C2640000}"/>
    <cellStyle name="Linked Cell 23 3 3 2 8 3" xfId="25795" xr:uid="{00000000-0005-0000-0000-0000C3640000}"/>
    <cellStyle name="Linked Cell 23 3 3 2 9" xfId="25796" xr:uid="{00000000-0005-0000-0000-0000C4640000}"/>
    <cellStyle name="Linked Cell 23 3 3 2 9 2" xfId="25797" xr:uid="{00000000-0005-0000-0000-0000C5640000}"/>
    <cellStyle name="Linked Cell 23 3 3 2 9 2 2" xfId="25798" xr:uid="{00000000-0005-0000-0000-0000C6640000}"/>
    <cellStyle name="Linked Cell 23 3 3 2 9 3" xfId="25799" xr:uid="{00000000-0005-0000-0000-0000C7640000}"/>
    <cellStyle name="Linked Cell 23 3 3 3" xfId="25800" xr:uid="{00000000-0005-0000-0000-0000C8640000}"/>
    <cellStyle name="Linked Cell 23 3 3 3 2" xfId="25801" xr:uid="{00000000-0005-0000-0000-0000C9640000}"/>
    <cellStyle name="Linked Cell 23 3 3 3 2 2" xfId="25802" xr:uid="{00000000-0005-0000-0000-0000CA640000}"/>
    <cellStyle name="Linked Cell 23 3 3 3 3" xfId="25803" xr:uid="{00000000-0005-0000-0000-0000CB640000}"/>
    <cellStyle name="Linked Cell 23 3 3 4" xfId="25804" xr:uid="{00000000-0005-0000-0000-0000CC640000}"/>
    <cellStyle name="Linked Cell 23 3 3 4 2" xfId="25805" xr:uid="{00000000-0005-0000-0000-0000CD640000}"/>
    <cellStyle name="Linked Cell 23 3 3 4 2 2" xfId="25806" xr:uid="{00000000-0005-0000-0000-0000CE640000}"/>
    <cellStyle name="Linked Cell 23 3 3 4 3" xfId="25807" xr:uid="{00000000-0005-0000-0000-0000CF640000}"/>
    <cellStyle name="Linked Cell 23 3 3 5" xfId="25808" xr:uid="{00000000-0005-0000-0000-0000D0640000}"/>
    <cellStyle name="Linked Cell 23 3 3 5 2" xfId="25809" xr:uid="{00000000-0005-0000-0000-0000D1640000}"/>
    <cellStyle name="Linked Cell 23 3 3 5 2 2" xfId="25810" xr:uid="{00000000-0005-0000-0000-0000D2640000}"/>
    <cellStyle name="Linked Cell 23 3 3 5 3" xfId="25811" xr:uid="{00000000-0005-0000-0000-0000D3640000}"/>
    <cellStyle name="Linked Cell 23 3 3 6" xfId="25812" xr:uid="{00000000-0005-0000-0000-0000D4640000}"/>
    <cellStyle name="Linked Cell 23 3 3 6 2" xfId="25813" xr:uid="{00000000-0005-0000-0000-0000D5640000}"/>
    <cellStyle name="Linked Cell 23 3 3 6 2 2" xfId="25814" xr:uid="{00000000-0005-0000-0000-0000D6640000}"/>
    <cellStyle name="Linked Cell 23 3 3 6 3" xfId="25815" xr:uid="{00000000-0005-0000-0000-0000D7640000}"/>
    <cellStyle name="Linked Cell 23 3 3 7" xfId="25816" xr:uid="{00000000-0005-0000-0000-0000D8640000}"/>
    <cellStyle name="Linked Cell 23 3 3 7 2" xfId="25817" xr:uid="{00000000-0005-0000-0000-0000D9640000}"/>
    <cellStyle name="Linked Cell 23 3 3 7 2 2" xfId="25818" xr:uid="{00000000-0005-0000-0000-0000DA640000}"/>
    <cellStyle name="Linked Cell 23 3 3 7 3" xfId="25819" xr:uid="{00000000-0005-0000-0000-0000DB640000}"/>
    <cellStyle name="Linked Cell 23 3 3 8" xfId="25820" xr:uid="{00000000-0005-0000-0000-0000DC640000}"/>
    <cellStyle name="Linked Cell 23 3 3 8 2" xfId="25821" xr:uid="{00000000-0005-0000-0000-0000DD640000}"/>
    <cellStyle name="Linked Cell 23 3 3 8 2 2" xfId="25822" xr:uid="{00000000-0005-0000-0000-0000DE640000}"/>
    <cellStyle name="Linked Cell 23 3 3 8 3" xfId="25823" xr:uid="{00000000-0005-0000-0000-0000DF640000}"/>
    <cellStyle name="Linked Cell 23 3 3 9" xfId="25824" xr:uid="{00000000-0005-0000-0000-0000E0640000}"/>
    <cellStyle name="Linked Cell 23 3 3 9 2" xfId="25825" xr:uid="{00000000-0005-0000-0000-0000E1640000}"/>
    <cellStyle name="Linked Cell 23 3 3 9 2 2" xfId="25826" xr:uid="{00000000-0005-0000-0000-0000E2640000}"/>
    <cellStyle name="Linked Cell 23 3 3 9 3" xfId="25827" xr:uid="{00000000-0005-0000-0000-0000E3640000}"/>
    <cellStyle name="Linked Cell 23 3 4" xfId="25828" xr:uid="{00000000-0005-0000-0000-0000E4640000}"/>
    <cellStyle name="Linked Cell 23 3 4 10" xfId="25829" xr:uid="{00000000-0005-0000-0000-0000E5640000}"/>
    <cellStyle name="Linked Cell 23 3 4 10 2" xfId="25830" xr:uid="{00000000-0005-0000-0000-0000E6640000}"/>
    <cellStyle name="Linked Cell 23 3 4 11" xfId="25831" xr:uid="{00000000-0005-0000-0000-0000E7640000}"/>
    <cellStyle name="Linked Cell 23 3 4 2" xfId="25832" xr:uid="{00000000-0005-0000-0000-0000E8640000}"/>
    <cellStyle name="Linked Cell 23 3 4 2 2" xfId="25833" xr:uid="{00000000-0005-0000-0000-0000E9640000}"/>
    <cellStyle name="Linked Cell 23 3 4 2 2 2" xfId="25834" xr:uid="{00000000-0005-0000-0000-0000EA640000}"/>
    <cellStyle name="Linked Cell 23 3 4 2 3" xfId="25835" xr:uid="{00000000-0005-0000-0000-0000EB640000}"/>
    <cellStyle name="Linked Cell 23 3 4 3" xfId="25836" xr:uid="{00000000-0005-0000-0000-0000EC640000}"/>
    <cellStyle name="Linked Cell 23 3 4 3 2" xfId="25837" xr:uid="{00000000-0005-0000-0000-0000ED640000}"/>
    <cellStyle name="Linked Cell 23 3 4 3 2 2" xfId="25838" xr:uid="{00000000-0005-0000-0000-0000EE640000}"/>
    <cellStyle name="Linked Cell 23 3 4 3 3" xfId="25839" xr:uid="{00000000-0005-0000-0000-0000EF640000}"/>
    <cellStyle name="Linked Cell 23 3 4 4" xfId="25840" xr:uid="{00000000-0005-0000-0000-0000F0640000}"/>
    <cellStyle name="Linked Cell 23 3 4 4 2" xfId="25841" xr:uid="{00000000-0005-0000-0000-0000F1640000}"/>
    <cellStyle name="Linked Cell 23 3 4 4 2 2" xfId="25842" xr:uid="{00000000-0005-0000-0000-0000F2640000}"/>
    <cellStyle name="Linked Cell 23 3 4 4 3" xfId="25843" xr:uid="{00000000-0005-0000-0000-0000F3640000}"/>
    <cellStyle name="Linked Cell 23 3 4 5" xfId="25844" xr:uid="{00000000-0005-0000-0000-0000F4640000}"/>
    <cellStyle name="Linked Cell 23 3 4 5 2" xfId="25845" xr:uid="{00000000-0005-0000-0000-0000F5640000}"/>
    <cellStyle name="Linked Cell 23 3 4 5 2 2" xfId="25846" xr:uid="{00000000-0005-0000-0000-0000F6640000}"/>
    <cellStyle name="Linked Cell 23 3 4 5 3" xfId="25847" xr:uid="{00000000-0005-0000-0000-0000F7640000}"/>
    <cellStyle name="Linked Cell 23 3 4 6" xfId="25848" xr:uid="{00000000-0005-0000-0000-0000F8640000}"/>
    <cellStyle name="Linked Cell 23 3 4 6 2" xfId="25849" xr:uid="{00000000-0005-0000-0000-0000F9640000}"/>
    <cellStyle name="Linked Cell 23 3 4 6 2 2" xfId="25850" xr:uid="{00000000-0005-0000-0000-0000FA640000}"/>
    <cellStyle name="Linked Cell 23 3 4 6 3" xfId="25851" xr:uid="{00000000-0005-0000-0000-0000FB640000}"/>
    <cellStyle name="Linked Cell 23 3 4 7" xfId="25852" xr:uid="{00000000-0005-0000-0000-0000FC640000}"/>
    <cellStyle name="Linked Cell 23 3 4 7 2" xfId="25853" xr:uid="{00000000-0005-0000-0000-0000FD640000}"/>
    <cellStyle name="Linked Cell 23 3 4 7 2 2" xfId="25854" xr:uid="{00000000-0005-0000-0000-0000FE640000}"/>
    <cellStyle name="Linked Cell 23 3 4 7 3" xfId="25855" xr:uid="{00000000-0005-0000-0000-0000FF640000}"/>
    <cellStyle name="Linked Cell 23 3 4 8" xfId="25856" xr:uid="{00000000-0005-0000-0000-000000650000}"/>
    <cellStyle name="Linked Cell 23 3 4 8 2" xfId="25857" xr:uid="{00000000-0005-0000-0000-000001650000}"/>
    <cellStyle name="Linked Cell 23 3 4 8 2 2" xfId="25858" xr:uid="{00000000-0005-0000-0000-000002650000}"/>
    <cellStyle name="Linked Cell 23 3 4 8 3" xfId="25859" xr:uid="{00000000-0005-0000-0000-000003650000}"/>
    <cellStyle name="Linked Cell 23 3 4 9" xfId="25860" xr:uid="{00000000-0005-0000-0000-000004650000}"/>
    <cellStyle name="Linked Cell 23 3 4 9 2" xfId="25861" xr:uid="{00000000-0005-0000-0000-000005650000}"/>
    <cellStyle name="Linked Cell 23 3 4 9 2 2" xfId="25862" xr:uid="{00000000-0005-0000-0000-000006650000}"/>
    <cellStyle name="Linked Cell 23 3 4 9 3" xfId="25863" xr:uid="{00000000-0005-0000-0000-000007650000}"/>
    <cellStyle name="Linked Cell 23 3 5" xfId="25864" xr:uid="{00000000-0005-0000-0000-000008650000}"/>
    <cellStyle name="Linked Cell 23 3 5 2" xfId="25865" xr:uid="{00000000-0005-0000-0000-000009650000}"/>
    <cellStyle name="Linked Cell 23 3 5 2 2" xfId="25866" xr:uid="{00000000-0005-0000-0000-00000A650000}"/>
    <cellStyle name="Linked Cell 23 3 5 3" xfId="25867" xr:uid="{00000000-0005-0000-0000-00000B650000}"/>
    <cellStyle name="Linked Cell 23 3 6" xfId="25868" xr:uid="{00000000-0005-0000-0000-00000C650000}"/>
    <cellStyle name="Linked Cell 23 3 6 2" xfId="25869" xr:uid="{00000000-0005-0000-0000-00000D650000}"/>
    <cellStyle name="Linked Cell 23 3 6 2 2" xfId="25870" xr:uid="{00000000-0005-0000-0000-00000E650000}"/>
    <cellStyle name="Linked Cell 23 3 6 3" xfId="25871" xr:uid="{00000000-0005-0000-0000-00000F650000}"/>
    <cellStyle name="Linked Cell 23 3 7" xfId="25872" xr:uid="{00000000-0005-0000-0000-000010650000}"/>
    <cellStyle name="Linked Cell 23 3 7 2" xfId="25873" xr:uid="{00000000-0005-0000-0000-000011650000}"/>
    <cellStyle name="Linked Cell 23 3 7 2 2" xfId="25874" xr:uid="{00000000-0005-0000-0000-000012650000}"/>
    <cellStyle name="Linked Cell 23 3 7 3" xfId="25875" xr:uid="{00000000-0005-0000-0000-000013650000}"/>
    <cellStyle name="Linked Cell 23 3 8" xfId="25876" xr:uid="{00000000-0005-0000-0000-000014650000}"/>
    <cellStyle name="Linked Cell 23 3 8 2" xfId="25877" xr:uid="{00000000-0005-0000-0000-000015650000}"/>
    <cellStyle name="Linked Cell 23 3 8 2 2" xfId="25878" xr:uid="{00000000-0005-0000-0000-000016650000}"/>
    <cellStyle name="Linked Cell 23 3 8 3" xfId="25879" xr:uid="{00000000-0005-0000-0000-000017650000}"/>
    <cellStyle name="Linked Cell 23 3 9" xfId="25880" xr:uid="{00000000-0005-0000-0000-000018650000}"/>
    <cellStyle name="Linked Cell 23 3 9 2" xfId="25881" xr:uid="{00000000-0005-0000-0000-000019650000}"/>
    <cellStyle name="Linked Cell 23 3 9 2 2" xfId="25882" xr:uid="{00000000-0005-0000-0000-00001A650000}"/>
    <cellStyle name="Linked Cell 23 3 9 3" xfId="25883" xr:uid="{00000000-0005-0000-0000-00001B650000}"/>
    <cellStyle name="Linked Cell 23 4" xfId="25884" xr:uid="{00000000-0005-0000-0000-00001C650000}"/>
    <cellStyle name="Linked Cell 23 4 10" xfId="25885" xr:uid="{00000000-0005-0000-0000-00001D650000}"/>
    <cellStyle name="Linked Cell 23 4 10 2" xfId="25886" xr:uid="{00000000-0005-0000-0000-00001E650000}"/>
    <cellStyle name="Linked Cell 23 4 10 2 2" xfId="25887" xr:uid="{00000000-0005-0000-0000-00001F650000}"/>
    <cellStyle name="Linked Cell 23 4 10 3" xfId="25888" xr:uid="{00000000-0005-0000-0000-000020650000}"/>
    <cellStyle name="Linked Cell 23 4 11" xfId="25889" xr:uid="{00000000-0005-0000-0000-000021650000}"/>
    <cellStyle name="Linked Cell 23 4 11 2" xfId="25890" xr:uid="{00000000-0005-0000-0000-000022650000}"/>
    <cellStyle name="Linked Cell 23 4 11 2 2" xfId="25891" xr:uid="{00000000-0005-0000-0000-000023650000}"/>
    <cellStyle name="Linked Cell 23 4 11 3" xfId="25892" xr:uid="{00000000-0005-0000-0000-000024650000}"/>
    <cellStyle name="Linked Cell 23 4 12" xfId="25893" xr:uid="{00000000-0005-0000-0000-000025650000}"/>
    <cellStyle name="Linked Cell 23 4 12 2" xfId="25894" xr:uid="{00000000-0005-0000-0000-000026650000}"/>
    <cellStyle name="Linked Cell 23 4 13" xfId="25895" xr:uid="{00000000-0005-0000-0000-000027650000}"/>
    <cellStyle name="Linked Cell 23 4 2" xfId="25896" xr:uid="{00000000-0005-0000-0000-000028650000}"/>
    <cellStyle name="Linked Cell 23 4 2 10" xfId="25897" xr:uid="{00000000-0005-0000-0000-000029650000}"/>
    <cellStyle name="Linked Cell 23 4 2 10 2" xfId="25898" xr:uid="{00000000-0005-0000-0000-00002A650000}"/>
    <cellStyle name="Linked Cell 23 4 2 10 2 2" xfId="25899" xr:uid="{00000000-0005-0000-0000-00002B650000}"/>
    <cellStyle name="Linked Cell 23 4 2 10 3" xfId="25900" xr:uid="{00000000-0005-0000-0000-00002C650000}"/>
    <cellStyle name="Linked Cell 23 4 2 11" xfId="25901" xr:uid="{00000000-0005-0000-0000-00002D650000}"/>
    <cellStyle name="Linked Cell 23 4 2 11 2" xfId="25902" xr:uid="{00000000-0005-0000-0000-00002E650000}"/>
    <cellStyle name="Linked Cell 23 4 2 12" xfId="25903" xr:uid="{00000000-0005-0000-0000-00002F650000}"/>
    <cellStyle name="Linked Cell 23 4 2 2" xfId="25904" xr:uid="{00000000-0005-0000-0000-000030650000}"/>
    <cellStyle name="Linked Cell 23 4 2 2 2" xfId="25905" xr:uid="{00000000-0005-0000-0000-000031650000}"/>
    <cellStyle name="Linked Cell 23 4 2 2 2 2" xfId="25906" xr:uid="{00000000-0005-0000-0000-000032650000}"/>
    <cellStyle name="Linked Cell 23 4 2 2 3" xfId="25907" xr:uid="{00000000-0005-0000-0000-000033650000}"/>
    <cellStyle name="Linked Cell 23 4 2 3" xfId="25908" xr:uid="{00000000-0005-0000-0000-000034650000}"/>
    <cellStyle name="Linked Cell 23 4 2 3 2" xfId="25909" xr:uid="{00000000-0005-0000-0000-000035650000}"/>
    <cellStyle name="Linked Cell 23 4 2 3 2 2" xfId="25910" xr:uid="{00000000-0005-0000-0000-000036650000}"/>
    <cellStyle name="Linked Cell 23 4 2 3 3" xfId="25911" xr:uid="{00000000-0005-0000-0000-000037650000}"/>
    <cellStyle name="Linked Cell 23 4 2 4" xfId="25912" xr:uid="{00000000-0005-0000-0000-000038650000}"/>
    <cellStyle name="Linked Cell 23 4 2 4 2" xfId="25913" xr:uid="{00000000-0005-0000-0000-000039650000}"/>
    <cellStyle name="Linked Cell 23 4 2 4 2 2" xfId="25914" xr:uid="{00000000-0005-0000-0000-00003A650000}"/>
    <cellStyle name="Linked Cell 23 4 2 4 3" xfId="25915" xr:uid="{00000000-0005-0000-0000-00003B650000}"/>
    <cellStyle name="Linked Cell 23 4 2 5" xfId="25916" xr:uid="{00000000-0005-0000-0000-00003C650000}"/>
    <cellStyle name="Linked Cell 23 4 2 5 2" xfId="25917" xr:uid="{00000000-0005-0000-0000-00003D650000}"/>
    <cellStyle name="Linked Cell 23 4 2 5 2 2" xfId="25918" xr:uid="{00000000-0005-0000-0000-00003E650000}"/>
    <cellStyle name="Linked Cell 23 4 2 5 3" xfId="25919" xr:uid="{00000000-0005-0000-0000-00003F650000}"/>
    <cellStyle name="Linked Cell 23 4 2 6" xfId="25920" xr:uid="{00000000-0005-0000-0000-000040650000}"/>
    <cellStyle name="Linked Cell 23 4 2 6 2" xfId="25921" xr:uid="{00000000-0005-0000-0000-000041650000}"/>
    <cellStyle name="Linked Cell 23 4 2 6 2 2" xfId="25922" xr:uid="{00000000-0005-0000-0000-000042650000}"/>
    <cellStyle name="Linked Cell 23 4 2 6 3" xfId="25923" xr:uid="{00000000-0005-0000-0000-000043650000}"/>
    <cellStyle name="Linked Cell 23 4 2 7" xfId="25924" xr:uid="{00000000-0005-0000-0000-000044650000}"/>
    <cellStyle name="Linked Cell 23 4 2 7 2" xfId="25925" xr:uid="{00000000-0005-0000-0000-000045650000}"/>
    <cellStyle name="Linked Cell 23 4 2 7 2 2" xfId="25926" xr:uid="{00000000-0005-0000-0000-000046650000}"/>
    <cellStyle name="Linked Cell 23 4 2 7 3" xfId="25927" xr:uid="{00000000-0005-0000-0000-000047650000}"/>
    <cellStyle name="Linked Cell 23 4 2 8" xfId="25928" xr:uid="{00000000-0005-0000-0000-000048650000}"/>
    <cellStyle name="Linked Cell 23 4 2 8 2" xfId="25929" xr:uid="{00000000-0005-0000-0000-000049650000}"/>
    <cellStyle name="Linked Cell 23 4 2 8 2 2" xfId="25930" xr:uid="{00000000-0005-0000-0000-00004A650000}"/>
    <cellStyle name="Linked Cell 23 4 2 8 3" xfId="25931" xr:uid="{00000000-0005-0000-0000-00004B650000}"/>
    <cellStyle name="Linked Cell 23 4 2 9" xfId="25932" xr:uid="{00000000-0005-0000-0000-00004C650000}"/>
    <cellStyle name="Linked Cell 23 4 2 9 2" xfId="25933" xr:uid="{00000000-0005-0000-0000-00004D650000}"/>
    <cellStyle name="Linked Cell 23 4 2 9 2 2" xfId="25934" xr:uid="{00000000-0005-0000-0000-00004E650000}"/>
    <cellStyle name="Linked Cell 23 4 2 9 3" xfId="25935" xr:uid="{00000000-0005-0000-0000-00004F650000}"/>
    <cellStyle name="Linked Cell 23 4 3" xfId="25936" xr:uid="{00000000-0005-0000-0000-000050650000}"/>
    <cellStyle name="Linked Cell 23 4 3 10" xfId="25937" xr:uid="{00000000-0005-0000-0000-000051650000}"/>
    <cellStyle name="Linked Cell 23 4 3 10 2" xfId="25938" xr:uid="{00000000-0005-0000-0000-000052650000}"/>
    <cellStyle name="Linked Cell 23 4 3 11" xfId="25939" xr:uid="{00000000-0005-0000-0000-000053650000}"/>
    <cellStyle name="Linked Cell 23 4 3 2" xfId="25940" xr:uid="{00000000-0005-0000-0000-000054650000}"/>
    <cellStyle name="Linked Cell 23 4 3 2 2" xfId="25941" xr:uid="{00000000-0005-0000-0000-000055650000}"/>
    <cellStyle name="Linked Cell 23 4 3 2 2 2" xfId="25942" xr:uid="{00000000-0005-0000-0000-000056650000}"/>
    <cellStyle name="Linked Cell 23 4 3 2 3" xfId="25943" xr:uid="{00000000-0005-0000-0000-000057650000}"/>
    <cellStyle name="Linked Cell 23 4 3 3" xfId="25944" xr:uid="{00000000-0005-0000-0000-000058650000}"/>
    <cellStyle name="Linked Cell 23 4 3 3 2" xfId="25945" xr:uid="{00000000-0005-0000-0000-000059650000}"/>
    <cellStyle name="Linked Cell 23 4 3 3 2 2" xfId="25946" xr:uid="{00000000-0005-0000-0000-00005A650000}"/>
    <cellStyle name="Linked Cell 23 4 3 3 3" xfId="25947" xr:uid="{00000000-0005-0000-0000-00005B650000}"/>
    <cellStyle name="Linked Cell 23 4 3 4" xfId="25948" xr:uid="{00000000-0005-0000-0000-00005C650000}"/>
    <cellStyle name="Linked Cell 23 4 3 4 2" xfId="25949" xr:uid="{00000000-0005-0000-0000-00005D650000}"/>
    <cellStyle name="Linked Cell 23 4 3 4 2 2" xfId="25950" xr:uid="{00000000-0005-0000-0000-00005E650000}"/>
    <cellStyle name="Linked Cell 23 4 3 4 3" xfId="25951" xr:uid="{00000000-0005-0000-0000-00005F650000}"/>
    <cellStyle name="Linked Cell 23 4 3 5" xfId="25952" xr:uid="{00000000-0005-0000-0000-000060650000}"/>
    <cellStyle name="Linked Cell 23 4 3 5 2" xfId="25953" xr:uid="{00000000-0005-0000-0000-000061650000}"/>
    <cellStyle name="Linked Cell 23 4 3 5 2 2" xfId="25954" xr:uid="{00000000-0005-0000-0000-000062650000}"/>
    <cellStyle name="Linked Cell 23 4 3 5 3" xfId="25955" xr:uid="{00000000-0005-0000-0000-000063650000}"/>
    <cellStyle name="Linked Cell 23 4 3 6" xfId="25956" xr:uid="{00000000-0005-0000-0000-000064650000}"/>
    <cellStyle name="Linked Cell 23 4 3 6 2" xfId="25957" xr:uid="{00000000-0005-0000-0000-000065650000}"/>
    <cellStyle name="Linked Cell 23 4 3 6 2 2" xfId="25958" xr:uid="{00000000-0005-0000-0000-000066650000}"/>
    <cellStyle name="Linked Cell 23 4 3 6 3" xfId="25959" xr:uid="{00000000-0005-0000-0000-000067650000}"/>
    <cellStyle name="Linked Cell 23 4 3 7" xfId="25960" xr:uid="{00000000-0005-0000-0000-000068650000}"/>
    <cellStyle name="Linked Cell 23 4 3 7 2" xfId="25961" xr:uid="{00000000-0005-0000-0000-000069650000}"/>
    <cellStyle name="Linked Cell 23 4 3 7 2 2" xfId="25962" xr:uid="{00000000-0005-0000-0000-00006A650000}"/>
    <cellStyle name="Linked Cell 23 4 3 7 3" xfId="25963" xr:uid="{00000000-0005-0000-0000-00006B650000}"/>
    <cellStyle name="Linked Cell 23 4 3 8" xfId="25964" xr:uid="{00000000-0005-0000-0000-00006C650000}"/>
    <cellStyle name="Linked Cell 23 4 3 8 2" xfId="25965" xr:uid="{00000000-0005-0000-0000-00006D650000}"/>
    <cellStyle name="Linked Cell 23 4 3 8 2 2" xfId="25966" xr:uid="{00000000-0005-0000-0000-00006E650000}"/>
    <cellStyle name="Linked Cell 23 4 3 8 3" xfId="25967" xr:uid="{00000000-0005-0000-0000-00006F650000}"/>
    <cellStyle name="Linked Cell 23 4 3 9" xfId="25968" xr:uid="{00000000-0005-0000-0000-000070650000}"/>
    <cellStyle name="Linked Cell 23 4 3 9 2" xfId="25969" xr:uid="{00000000-0005-0000-0000-000071650000}"/>
    <cellStyle name="Linked Cell 23 4 3 9 2 2" xfId="25970" xr:uid="{00000000-0005-0000-0000-000072650000}"/>
    <cellStyle name="Linked Cell 23 4 3 9 3" xfId="25971" xr:uid="{00000000-0005-0000-0000-000073650000}"/>
    <cellStyle name="Linked Cell 23 4 4" xfId="25972" xr:uid="{00000000-0005-0000-0000-000074650000}"/>
    <cellStyle name="Linked Cell 23 4 4 2" xfId="25973" xr:uid="{00000000-0005-0000-0000-000075650000}"/>
    <cellStyle name="Linked Cell 23 4 4 2 2" xfId="25974" xr:uid="{00000000-0005-0000-0000-000076650000}"/>
    <cellStyle name="Linked Cell 23 4 4 3" xfId="25975" xr:uid="{00000000-0005-0000-0000-000077650000}"/>
    <cellStyle name="Linked Cell 23 4 5" xfId="25976" xr:uid="{00000000-0005-0000-0000-000078650000}"/>
    <cellStyle name="Linked Cell 23 4 5 2" xfId="25977" xr:uid="{00000000-0005-0000-0000-000079650000}"/>
    <cellStyle name="Linked Cell 23 4 5 2 2" xfId="25978" xr:uid="{00000000-0005-0000-0000-00007A650000}"/>
    <cellStyle name="Linked Cell 23 4 5 3" xfId="25979" xr:uid="{00000000-0005-0000-0000-00007B650000}"/>
    <cellStyle name="Linked Cell 23 4 6" xfId="25980" xr:uid="{00000000-0005-0000-0000-00007C650000}"/>
    <cellStyle name="Linked Cell 23 4 6 2" xfId="25981" xr:uid="{00000000-0005-0000-0000-00007D650000}"/>
    <cellStyle name="Linked Cell 23 4 6 2 2" xfId="25982" xr:uid="{00000000-0005-0000-0000-00007E650000}"/>
    <cellStyle name="Linked Cell 23 4 6 3" xfId="25983" xr:uid="{00000000-0005-0000-0000-00007F650000}"/>
    <cellStyle name="Linked Cell 23 4 7" xfId="25984" xr:uid="{00000000-0005-0000-0000-000080650000}"/>
    <cellStyle name="Linked Cell 23 4 7 2" xfId="25985" xr:uid="{00000000-0005-0000-0000-000081650000}"/>
    <cellStyle name="Linked Cell 23 4 7 2 2" xfId="25986" xr:uid="{00000000-0005-0000-0000-000082650000}"/>
    <cellStyle name="Linked Cell 23 4 7 3" xfId="25987" xr:uid="{00000000-0005-0000-0000-000083650000}"/>
    <cellStyle name="Linked Cell 23 4 8" xfId="25988" xr:uid="{00000000-0005-0000-0000-000084650000}"/>
    <cellStyle name="Linked Cell 23 4 8 2" xfId="25989" xr:uid="{00000000-0005-0000-0000-000085650000}"/>
    <cellStyle name="Linked Cell 23 4 8 2 2" xfId="25990" xr:uid="{00000000-0005-0000-0000-000086650000}"/>
    <cellStyle name="Linked Cell 23 4 8 3" xfId="25991" xr:uid="{00000000-0005-0000-0000-000087650000}"/>
    <cellStyle name="Linked Cell 23 4 9" xfId="25992" xr:uid="{00000000-0005-0000-0000-000088650000}"/>
    <cellStyle name="Linked Cell 23 4 9 2" xfId="25993" xr:uid="{00000000-0005-0000-0000-000089650000}"/>
    <cellStyle name="Linked Cell 23 4 9 2 2" xfId="25994" xr:uid="{00000000-0005-0000-0000-00008A650000}"/>
    <cellStyle name="Linked Cell 23 4 9 3" xfId="25995" xr:uid="{00000000-0005-0000-0000-00008B650000}"/>
    <cellStyle name="Linked Cell 24" xfId="25996" xr:uid="{00000000-0005-0000-0000-00008C650000}"/>
    <cellStyle name="Linked Cell 24 2" xfId="25997" xr:uid="{00000000-0005-0000-0000-00008D650000}"/>
    <cellStyle name="Linked Cell 24 2 10" xfId="25998" xr:uid="{00000000-0005-0000-0000-00008E650000}"/>
    <cellStyle name="Linked Cell 24 2 10 2" xfId="25999" xr:uid="{00000000-0005-0000-0000-00008F650000}"/>
    <cellStyle name="Linked Cell 24 2 10 2 2" xfId="26000" xr:uid="{00000000-0005-0000-0000-000090650000}"/>
    <cellStyle name="Linked Cell 24 2 10 3" xfId="26001" xr:uid="{00000000-0005-0000-0000-000091650000}"/>
    <cellStyle name="Linked Cell 24 2 11" xfId="26002" xr:uid="{00000000-0005-0000-0000-000092650000}"/>
    <cellStyle name="Linked Cell 24 2 11 2" xfId="26003" xr:uid="{00000000-0005-0000-0000-000093650000}"/>
    <cellStyle name="Linked Cell 24 2 11 2 2" xfId="26004" xr:uid="{00000000-0005-0000-0000-000094650000}"/>
    <cellStyle name="Linked Cell 24 2 11 3" xfId="26005" xr:uid="{00000000-0005-0000-0000-000095650000}"/>
    <cellStyle name="Linked Cell 24 2 12" xfId="26006" xr:uid="{00000000-0005-0000-0000-000096650000}"/>
    <cellStyle name="Linked Cell 24 2 12 2" xfId="26007" xr:uid="{00000000-0005-0000-0000-000097650000}"/>
    <cellStyle name="Linked Cell 24 2 12 2 2" xfId="26008" xr:uid="{00000000-0005-0000-0000-000098650000}"/>
    <cellStyle name="Linked Cell 24 2 12 3" xfId="26009" xr:uid="{00000000-0005-0000-0000-000099650000}"/>
    <cellStyle name="Linked Cell 24 2 13" xfId="26010" xr:uid="{00000000-0005-0000-0000-00009A650000}"/>
    <cellStyle name="Linked Cell 24 2 13 2" xfId="26011" xr:uid="{00000000-0005-0000-0000-00009B650000}"/>
    <cellStyle name="Linked Cell 24 2 13 2 2" xfId="26012" xr:uid="{00000000-0005-0000-0000-00009C650000}"/>
    <cellStyle name="Linked Cell 24 2 13 3" xfId="26013" xr:uid="{00000000-0005-0000-0000-00009D650000}"/>
    <cellStyle name="Linked Cell 24 2 14" xfId="26014" xr:uid="{00000000-0005-0000-0000-00009E650000}"/>
    <cellStyle name="Linked Cell 24 2 14 2" xfId="26015" xr:uid="{00000000-0005-0000-0000-00009F650000}"/>
    <cellStyle name="Linked Cell 24 2 15" xfId="26016" xr:uid="{00000000-0005-0000-0000-0000A0650000}"/>
    <cellStyle name="Linked Cell 24 2 2" xfId="26017" xr:uid="{00000000-0005-0000-0000-0000A1650000}"/>
    <cellStyle name="Linked Cell 24 2 2 10" xfId="26018" xr:uid="{00000000-0005-0000-0000-0000A2650000}"/>
    <cellStyle name="Linked Cell 24 2 2 10 2" xfId="26019" xr:uid="{00000000-0005-0000-0000-0000A3650000}"/>
    <cellStyle name="Linked Cell 24 2 2 10 2 2" xfId="26020" xr:uid="{00000000-0005-0000-0000-0000A4650000}"/>
    <cellStyle name="Linked Cell 24 2 2 10 3" xfId="26021" xr:uid="{00000000-0005-0000-0000-0000A5650000}"/>
    <cellStyle name="Linked Cell 24 2 2 11" xfId="26022" xr:uid="{00000000-0005-0000-0000-0000A6650000}"/>
    <cellStyle name="Linked Cell 24 2 2 11 2" xfId="26023" xr:uid="{00000000-0005-0000-0000-0000A7650000}"/>
    <cellStyle name="Linked Cell 24 2 2 11 2 2" xfId="26024" xr:uid="{00000000-0005-0000-0000-0000A8650000}"/>
    <cellStyle name="Linked Cell 24 2 2 11 3" xfId="26025" xr:uid="{00000000-0005-0000-0000-0000A9650000}"/>
    <cellStyle name="Linked Cell 24 2 2 12" xfId="26026" xr:uid="{00000000-0005-0000-0000-0000AA650000}"/>
    <cellStyle name="Linked Cell 24 2 2 12 2" xfId="26027" xr:uid="{00000000-0005-0000-0000-0000AB650000}"/>
    <cellStyle name="Linked Cell 24 2 2 12 2 2" xfId="26028" xr:uid="{00000000-0005-0000-0000-0000AC650000}"/>
    <cellStyle name="Linked Cell 24 2 2 12 3" xfId="26029" xr:uid="{00000000-0005-0000-0000-0000AD650000}"/>
    <cellStyle name="Linked Cell 24 2 2 13" xfId="26030" xr:uid="{00000000-0005-0000-0000-0000AE650000}"/>
    <cellStyle name="Linked Cell 24 2 2 13 2" xfId="26031" xr:uid="{00000000-0005-0000-0000-0000AF650000}"/>
    <cellStyle name="Linked Cell 24 2 2 14" xfId="26032" xr:uid="{00000000-0005-0000-0000-0000B0650000}"/>
    <cellStyle name="Linked Cell 24 2 2 2" xfId="26033" xr:uid="{00000000-0005-0000-0000-0000B1650000}"/>
    <cellStyle name="Linked Cell 24 2 2 2 10" xfId="26034" xr:uid="{00000000-0005-0000-0000-0000B2650000}"/>
    <cellStyle name="Linked Cell 24 2 2 2 10 2" xfId="26035" xr:uid="{00000000-0005-0000-0000-0000B3650000}"/>
    <cellStyle name="Linked Cell 24 2 2 2 10 2 2" xfId="26036" xr:uid="{00000000-0005-0000-0000-0000B4650000}"/>
    <cellStyle name="Linked Cell 24 2 2 2 10 3" xfId="26037" xr:uid="{00000000-0005-0000-0000-0000B5650000}"/>
    <cellStyle name="Linked Cell 24 2 2 2 11" xfId="26038" xr:uid="{00000000-0005-0000-0000-0000B6650000}"/>
    <cellStyle name="Linked Cell 24 2 2 2 11 2" xfId="26039" xr:uid="{00000000-0005-0000-0000-0000B7650000}"/>
    <cellStyle name="Linked Cell 24 2 2 2 11 2 2" xfId="26040" xr:uid="{00000000-0005-0000-0000-0000B8650000}"/>
    <cellStyle name="Linked Cell 24 2 2 2 11 3" xfId="26041" xr:uid="{00000000-0005-0000-0000-0000B9650000}"/>
    <cellStyle name="Linked Cell 24 2 2 2 12" xfId="26042" xr:uid="{00000000-0005-0000-0000-0000BA650000}"/>
    <cellStyle name="Linked Cell 24 2 2 2 12 2" xfId="26043" xr:uid="{00000000-0005-0000-0000-0000BB650000}"/>
    <cellStyle name="Linked Cell 24 2 2 2 13" xfId="26044" xr:uid="{00000000-0005-0000-0000-0000BC650000}"/>
    <cellStyle name="Linked Cell 24 2 2 2 2" xfId="26045" xr:uid="{00000000-0005-0000-0000-0000BD650000}"/>
    <cellStyle name="Linked Cell 24 2 2 2 2 10" xfId="26046" xr:uid="{00000000-0005-0000-0000-0000BE650000}"/>
    <cellStyle name="Linked Cell 24 2 2 2 2 10 2" xfId="26047" xr:uid="{00000000-0005-0000-0000-0000BF650000}"/>
    <cellStyle name="Linked Cell 24 2 2 2 2 10 2 2" xfId="26048" xr:uid="{00000000-0005-0000-0000-0000C0650000}"/>
    <cellStyle name="Linked Cell 24 2 2 2 2 10 3" xfId="26049" xr:uid="{00000000-0005-0000-0000-0000C1650000}"/>
    <cellStyle name="Linked Cell 24 2 2 2 2 11" xfId="26050" xr:uid="{00000000-0005-0000-0000-0000C2650000}"/>
    <cellStyle name="Linked Cell 24 2 2 2 2 11 2" xfId="26051" xr:uid="{00000000-0005-0000-0000-0000C3650000}"/>
    <cellStyle name="Linked Cell 24 2 2 2 2 12" xfId="26052" xr:uid="{00000000-0005-0000-0000-0000C4650000}"/>
    <cellStyle name="Linked Cell 24 2 2 2 2 2" xfId="26053" xr:uid="{00000000-0005-0000-0000-0000C5650000}"/>
    <cellStyle name="Linked Cell 24 2 2 2 2 2 2" xfId="26054" xr:uid="{00000000-0005-0000-0000-0000C6650000}"/>
    <cellStyle name="Linked Cell 24 2 2 2 2 2 2 2" xfId="26055" xr:uid="{00000000-0005-0000-0000-0000C7650000}"/>
    <cellStyle name="Linked Cell 24 2 2 2 2 2 3" xfId="26056" xr:uid="{00000000-0005-0000-0000-0000C8650000}"/>
    <cellStyle name="Linked Cell 24 2 2 2 2 3" xfId="26057" xr:uid="{00000000-0005-0000-0000-0000C9650000}"/>
    <cellStyle name="Linked Cell 24 2 2 2 2 3 2" xfId="26058" xr:uid="{00000000-0005-0000-0000-0000CA650000}"/>
    <cellStyle name="Linked Cell 24 2 2 2 2 3 2 2" xfId="26059" xr:uid="{00000000-0005-0000-0000-0000CB650000}"/>
    <cellStyle name="Linked Cell 24 2 2 2 2 3 3" xfId="26060" xr:uid="{00000000-0005-0000-0000-0000CC650000}"/>
    <cellStyle name="Linked Cell 24 2 2 2 2 4" xfId="26061" xr:uid="{00000000-0005-0000-0000-0000CD650000}"/>
    <cellStyle name="Linked Cell 24 2 2 2 2 4 2" xfId="26062" xr:uid="{00000000-0005-0000-0000-0000CE650000}"/>
    <cellStyle name="Linked Cell 24 2 2 2 2 4 2 2" xfId="26063" xr:uid="{00000000-0005-0000-0000-0000CF650000}"/>
    <cellStyle name="Linked Cell 24 2 2 2 2 4 3" xfId="26064" xr:uid="{00000000-0005-0000-0000-0000D0650000}"/>
    <cellStyle name="Linked Cell 24 2 2 2 2 5" xfId="26065" xr:uid="{00000000-0005-0000-0000-0000D1650000}"/>
    <cellStyle name="Linked Cell 24 2 2 2 2 5 2" xfId="26066" xr:uid="{00000000-0005-0000-0000-0000D2650000}"/>
    <cellStyle name="Linked Cell 24 2 2 2 2 5 2 2" xfId="26067" xr:uid="{00000000-0005-0000-0000-0000D3650000}"/>
    <cellStyle name="Linked Cell 24 2 2 2 2 5 3" xfId="26068" xr:uid="{00000000-0005-0000-0000-0000D4650000}"/>
    <cellStyle name="Linked Cell 24 2 2 2 2 6" xfId="26069" xr:uid="{00000000-0005-0000-0000-0000D5650000}"/>
    <cellStyle name="Linked Cell 24 2 2 2 2 6 2" xfId="26070" xr:uid="{00000000-0005-0000-0000-0000D6650000}"/>
    <cellStyle name="Linked Cell 24 2 2 2 2 6 2 2" xfId="26071" xr:uid="{00000000-0005-0000-0000-0000D7650000}"/>
    <cellStyle name="Linked Cell 24 2 2 2 2 6 3" xfId="26072" xr:uid="{00000000-0005-0000-0000-0000D8650000}"/>
    <cellStyle name="Linked Cell 24 2 2 2 2 7" xfId="26073" xr:uid="{00000000-0005-0000-0000-0000D9650000}"/>
    <cellStyle name="Linked Cell 24 2 2 2 2 7 2" xfId="26074" xr:uid="{00000000-0005-0000-0000-0000DA650000}"/>
    <cellStyle name="Linked Cell 24 2 2 2 2 7 2 2" xfId="26075" xr:uid="{00000000-0005-0000-0000-0000DB650000}"/>
    <cellStyle name="Linked Cell 24 2 2 2 2 7 3" xfId="26076" xr:uid="{00000000-0005-0000-0000-0000DC650000}"/>
    <cellStyle name="Linked Cell 24 2 2 2 2 8" xfId="26077" xr:uid="{00000000-0005-0000-0000-0000DD650000}"/>
    <cellStyle name="Linked Cell 24 2 2 2 2 8 2" xfId="26078" xr:uid="{00000000-0005-0000-0000-0000DE650000}"/>
    <cellStyle name="Linked Cell 24 2 2 2 2 8 2 2" xfId="26079" xr:uid="{00000000-0005-0000-0000-0000DF650000}"/>
    <cellStyle name="Linked Cell 24 2 2 2 2 8 3" xfId="26080" xr:uid="{00000000-0005-0000-0000-0000E0650000}"/>
    <cellStyle name="Linked Cell 24 2 2 2 2 9" xfId="26081" xr:uid="{00000000-0005-0000-0000-0000E1650000}"/>
    <cellStyle name="Linked Cell 24 2 2 2 2 9 2" xfId="26082" xr:uid="{00000000-0005-0000-0000-0000E2650000}"/>
    <cellStyle name="Linked Cell 24 2 2 2 2 9 2 2" xfId="26083" xr:uid="{00000000-0005-0000-0000-0000E3650000}"/>
    <cellStyle name="Linked Cell 24 2 2 2 2 9 3" xfId="26084" xr:uid="{00000000-0005-0000-0000-0000E4650000}"/>
    <cellStyle name="Linked Cell 24 2 2 2 3" xfId="26085" xr:uid="{00000000-0005-0000-0000-0000E5650000}"/>
    <cellStyle name="Linked Cell 24 2 2 2 3 10" xfId="26086" xr:uid="{00000000-0005-0000-0000-0000E6650000}"/>
    <cellStyle name="Linked Cell 24 2 2 2 3 10 2" xfId="26087" xr:uid="{00000000-0005-0000-0000-0000E7650000}"/>
    <cellStyle name="Linked Cell 24 2 2 2 3 11" xfId="26088" xr:uid="{00000000-0005-0000-0000-0000E8650000}"/>
    <cellStyle name="Linked Cell 24 2 2 2 3 2" xfId="26089" xr:uid="{00000000-0005-0000-0000-0000E9650000}"/>
    <cellStyle name="Linked Cell 24 2 2 2 3 2 2" xfId="26090" xr:uid="{00000000-0005-0000-0000-0000EA650000}"/>
    <cellStyle name="Linked Cell 24 2 2 2 3 2 2 2" xfId="26091" xr:uid="{00000000-0005-0000-0000-0000EB650000}"/>
    <cellStyle name="Linked Cell 24 2 2 2 3 2 3" xfId="26092" xr:uid="{00000000-0005-0000-0000-0000EC650000}"/>
    <cellStyle name="Linked Cell 24 2 2 2 3 3" xfId="26093" xr:uid="{00000000-0005-0000-0000-0000ED650000}"/>
    <cellStyle name="Linked Cell 24 2 2 2 3 3 2" xfId="26094" xr:uid="{00000000-0005-0000-0000-0000EE650000}"/>
    <cellStyle name="Linked Cell 24 2 2 2 3 3 2 2" xfId="26095" xr:uid="{00000000-0005-0000-0000-0000EF650000}"/>
    <cellStyle name="Linked Cell 24 2 2 2 3 3 3" xfId="26096" xr:uid="{00000000-0005-0000-0000-0000F0650000}"/>
    <cellStyle name="Linked Cell 24 2 2 2 3 4" xfId="26097" xr:uid="{00000000-0005-0000-0000-0000F1650000}"/>
    <cellStyle name="Linked Cell 24 2 2 2 3 4 2" xfId="26098" xr:uid="{00000000-0005-0000-0000-0000F2650000}"/>
    <cellStyle name="Linked Cell 24 2 2 2 3 4 2 2" xfId="26099" xr:uid="{00000000-0005-0000-0000-0000F3650000}"/>
    <cellStyle name="Linked Cell 24 2 2 2 3 4 3" xfId="26100" xr:uid="{00000000-0005-0000-0000-0000F4650000}"/>
    <cellStyle name="Linked Cell 24 2 2 2 3 5" xfId="26101" xr:uid="{00000000-0005-0000-0000-0000F5650000}"/>
    <cellStyle name="Linked Cell 24 2 2 2 3 5 2" xfId="26102" xr:uid="{00000000-0005-0000-0000-0000F6650000}"/>
    <cellStyle name="Linked Cell 24 2 2 2 3 5 2 2" xfId="26103" xr:uid="{00000000-0005-0000-0000-0000F7650000}"/>
    <cellStyle name="Linked Cell 24 2 2 2 3 5 3" xfId="26104" xr:uid="{00000000-0005-0000-0000-0000F8650000}"/>
    <cellStyle name="Linked Cell 24 2 2 2 3 6" xfId="26105" xr:uid="{00000000-0005-0000-0000-0000F9650000}"/>
    <cellStyle name="Linked Cell 24 2 2 2 3 6 2" xfId="26106" xr:uid="{00000000-0005-0000-0000-0000FA650000}"/>
    <cellStyle name="Linked Cell 24 2 2 2 3 6 2 2" xfId="26107" xr:uid="{00000000-0005-0000-0000-0000FB650000}"/>
    <cellStyle name="Linked Cell 24 2 2 2 3 6 3" xfId="26108" xr:uid="{00000000-0005-0000-0000-0000FC650000}"/>
    <cellStyle name="Linked Cell 24 2 2 2 3 7" xfId="26109" xr:uid="{00000000-0005-0000-0000-0000FD650000}"/>
    <cellStyle name="Linked Cell 24 2 2 2 3 7 2" xfId="26110" xr:uid="{00000000-0005-0000-0000-0000FE650000}"/>
    <cellStyle name="Linked Cell 24 2 2 2 3 7 2 2" xfId="26111" xr:uid="{00000000-0005-0000-0000-0000FF650000}"/>
    <cellStyle name="Linked Cell 24 2 2 2 3 7 3" xfId="26112" xr:uid="{00000000-0005-0000-0000-000000660000}"/>
    <cellStyle name="Linked Cell 24 2 2 2 3 8" xfId="26113" xr:uid="{00000000-0005-0000-0000-000001660000}"/>
    <cellStyle name="Linked Cell 24 2 2 2 3 8 2" xfId="26114" xr:uid="{00000000-0005-0000-0000-000002660000}"/>
    <cellStyle name="Linked Cell 24 2 2 2 3 8 2 2" xfId="26115" xr:uid="{00000000-0005-0000-0000-000003660000}"/>
    <cellStyle name="Linked Cell 24 2 2 2 3 8 3" xfId="26116" xr:uid="{00000000-0005-0000-0000-000004660000}"/>
    <cellStyle name="Linked Cell 24 2 2 2 3 9" xfId="26117" xr:uid="{00000000-0005-0000-0000-000005660000}"/>
    <cellStyle name="Linked Cell 24 2 2 2 3 9 2" xfId="26118" xr:uid="{00000000-0005-0000-0000-000006660000}"/>
    <cellStyle name="Linked Cell 24 2 2 2 3 9 2 2" xfId="26119" xr:uid="{00000000-0005-0000-0000-000007660000}"/>
    <cellStyle name="Linked Cell 24 2 2 2 3 9 3" xfId="26120" xr:uid="{00000000-0005-0000-0000-000008660000}"/>
    <cellStyle name="Linked Cell 24 2 2 2 4" xfId="26121" xr:uid="{00000000-0005-0000-0000-000009660000}"/>
    <cellStyle name="Linked Cell 24 2 2 2 4 2" xfId="26122" xr:uid="{00000000-0005-0000-0000-00000A660000}"/>
    <cellStyle name="Linked Cell 24 2 2 2 4 2 2" xfId="26123" xr:uid="{00000000-0005-0000-0000-00000B660000}"/>
    <cellStyle name="Linked Cell 24 2 2 2 4 3" xfId="26124" xr:uid="{00000000-0005-0000-0000-00000C660000}"/>
    <cellStyle name="Linked Cell 24 2 2 2 5" xfId="26125" xr:uid="{00000000-0005-0000-0000-00000D660000}"/>
    <cellStyle name="Linked Cell 24 2 2 2 5 2" xfId="26126" xr:uid="{00000000-0005-0000-0000-00000E660000}"/>
    <cellStyle name="Linked Cell 24 2 2 2 5 2 2" xfId="26127" xr:uid="{00000000-0005-0000-0000-00000F660000}"/>
    <cellStyle name="Linked Cell 24 2 2 2 5 3" xfId="26128" xr:uid="{00000000-0005-0000-0000-000010660000}"/>
    <cellStyle name="Linked Cell 24 2 2 2 6" xfId="26129" xr:uid="{00000000-0005-0000-0000-000011660000}"/>
    <cellStyle name="Linked Cell 24 2 2 2 6 2" xfId="26130" xr:uid="{00000000-0005-0000-0000-000012660000}"/>
    <cellStyle name="Linked Cell 24 2 2 2 6 2 2" xfId="26131" xr:uid="{00000000-0005-0000-0000-000013660000}"/>
    <cellStyle name="Linked Cell 24 2 2 2 6 3" xfId="26132" xr:uid="{00000000-0005-0000-0000-000014660000}"/>
    <cellStyle name="Linked Cell 24 2 2 2 7" xfId="26133" xr:uid="{00000000-0005-0000-0000-000015660000}"/>
    <cellStyle name="Linked Cell 24 2 2 2 7 2" xfId="26134" xr:uid="{00000000-0005-0000-0000-000016660000}"/>
    <cellStyle name="Linked Cell 24 2 2 2 7 2 2" xfId="26135" xr:uid="{00000000-0005-0000-0000-000017660000}"/>
    <cellStyle name="Linked Cell 24 2 2 2 7 3" xfId="26136" xr:uid="{00000000-0005-0000-0000-000018660000}"/>
    <cellStyle name="Linked Cell 24 2 2 2 8" xfId="26137" xr:uid="{00000000-0005-0000-0000-000019660000}"/>
    <cellStyle name="Linked Cell 24 2 2 2 8 2" xfId="26138" xr:uid="{00000000-0005-0000-0000-00001A660000}"/>
    <cellStyle name="Linked Cell 24 2 2 2 8 2 2" xfId="26139" xr:uid="{00000000-0005-0000-0000-00001B660000}"/>
    <cellStyle name="Linked Cell 24 2 2 2 8 3" xfId="26140" xr:uid="{00000000-0005-0000-0000-00001C660000}"/>
    <cellStyle name="Linked Cell 24 2 2 2 9" xfId="26141" xr:uid="{00000000-0005-0000-0000-00001D660000}"/>
    <cellStyle name="Linked Cell 24 2 2 2 9 2" xfId="26142" xr:uid="{00000000-0005-0000-0000-00001E660000}"/>
    <cellStyle name="Linked Cell 24 2 2 2 9 2 2" xfId="26143" xr:uid="{00000000-0005-0000-0000-00001F660000}"/>
    <cellStyle name="Linked Cell 24 2 2 2 9 3" xfId="26144" xr:uid="{00000000-0005-0000-0000-000020660000}"/>
    <cellStyle name="Linked Cell 24 2 2 3" xfId="26145" xr:uid="{00000000-0005-0000-0000-000021660000}"/>
    <cellStyle name="Linked Cell 24 2 2 3 10" xfId="26146" xr:uid="{00000000-0005-0000-0000-000022660000}"/>
    <cellStyle name="Linked Cell 24 2 2 3 10 2" xfId="26147" xr:uid="{00000000-0005-0000-0000-000023660000}"/>
    <cellStyle name="Linked Cell 24 2 2 3 10 2 2" xfId="26148" xr:uid="{00000000-0005-0000-0000-000024660000}"/>
    <cellStyle name="Linked Cell 24 2 2 3 10 3" xfId="26149" xr:uid="{00000000-0005-0000-0000-000025660000}"/>
    <cellStyle name="Linked Cell 24 2 2 3 11" xfId="26150" xr:uid="{00000000-0005-0000-0000-000026660000}"/>
    <cellStyle name="Linked Cell 24 2 2 3 11 2" xfId="26151" xr:uid="{00000000-0005-0000-0000-000027660000}"/>
    <cellStyle name="Linked Cell 24 2 2 3 12" xfId="26152" xr:uid="{00000000-0005-0000-0000-000028660000}"/>
    <cellStyle name="Linked Cell 24 2 2 3 2" xfId="26153" xr:uid="{00000000-0005-0000-0000-000029660000}"/>
    <cellStyle name="Linked Cell 24 2 2 3 2 10" xfId="26154" xr:uid="{00000000-0005-0000-0000-00002A660000}"/>
    <cellStyle name="Linked Cell 24 2 2 3 2 10 2" xfId="26155" xr:uid="{00000000-0005-0000-0000-00002B660000}"/>
    <cellStyle name="Linked Cell 24 2 2 3 2 11" xfId="26156" xr:uid="{00000000-0005-0000-0000-00002C660000}"/>
    <cellStyle name="Linked Cell 24 2 2 3 2 2" xfId="26157" xr:uid="{00000000-0005-0000-0000-00002D660000}"/>
    <cellStyle name="Linked Cell 24 2 2 3 2 2 2" xfId="26158" xr:uid="{00000000-0005-0000-0000-00002E660000}"/>
    <cellStyle name="Linked Cell 24 2 2 3 2 2 2 2" xfId="26159" xr:uid="{00000000-0005-0000-0000-00002F660000}"/>
    <cellStyle name="Linked Cell 24 2 2 3 2 2 3" xfId="26160" xr:uid="{00000000-0005-0000-0000-000030660000}"/>
    <cellStyle name="Linked Cell 24 2 2 3 2 3" xfId="26161" xr:uid="{00000000-0005-0000-0000-000031660000}"/>
    <cellStyle name="Linked Cell 24 2 2 3 2 3 2" xfId="26162" xr:uid="{00000000-0005-0000-0000-000032660000}"/>
    <cellStyle name="Linked Cell 24 2 2 3 2 3 2 2" xfId="26163" xr:uid="{00000000-0005-0000-0000-000033660000}"/>
    <cellStyle name="Linked Cell 24 2 2 3 2 3 3" xfId="26164" xr:uid="{00000000-0005-0000-0000-000034660000}"/>
    <cellStyle name="Linked Cell 24 2 2 3 2 4" xfId="26165" xr:uid="{00000000-0005-0000-0000-000035660000}"/>
    <cellStyle name="Linked Cell 24 2 2 3 2 4 2" xfId="26166" xr:uid="{00000000-0005-0000-0000-000036660000}"/>
    <cellStyle name="Linked Cell 24 2 2 3 2 4 2 2" xfId="26167" xr:uid="{00000000-0005-0000-0000-000037660000}"/>
    <cellStyle name="Linked Cell 24 2 2 3 2 4 3" xfId="26168" xr:uid="{00000000-0005-0000-0000-000038660000}"/>
    <cellStyle name="Linked Cell 24 2 2 3 2 5" xfId="26169" xr:uid="{00000000-0005-0000-0000-000039660000}"/>
    <cellStyle name="Linked Cell 24 2 2 3 2 5 2" xfId="26170" xr:uid="{00000000-0005-0000-0000-00003A660000}"/>
    <cellStyle name="Linked Cell 24 2 2 3 2 5 2 2" xfId="26171" xr:uid="{00000000-0005-0000-0000-00003B660000}"/>
    <cellStyle name="Linked Cell 24 2 2 3 2 5 3" xfId="26172" xr:uid="{00000000-0005-0000-0000-00003C660000}"/>
    <cellStyle name="Linked Cell 24 2 2 3 2 6" xfId="26173" xr:uid="{00000000-0005-0000-0000-00003D660000}"/>
    <cellStyle name="Linked Cell 24 2 2 3 2 6 2" xfId="26174" xr:uid="{00000000-0005-0000-0000-00003E660000}"/>
    <cellStyle name="Linked Cell 24 2 2 3 2 6 2 2" xfId="26175" xr:uid="{00000000-0005-0000-0000-00003F660000}"/>
    <cellStyle name="Linked Cell 24 2 2 3 2 6 3" xfId="26176" xr:uid="{00000000-0005-0000-0000-000040660000}"/>
    <cellStyle name="Linked Cell 24 2 2 3 2 7" xfId="26177" xr:uid="{00000000-0005-0000-0000-000041660000}"/>
    <cellStyle name="Linked Cell 24 2 2 3 2 7 2" xfId="26178" xr:uid="{00000000-0005-0000-0000-000042660000}"/>
    <cellStyle name="Linked Cell 24 2 2 3 2 7 2 2" xfId="26179" xr:uid="{00000000-0005-0000-0000-000043660000}"/>
    <cellStyle name="Linked Cell 24 2 2 3 2 7 3" xfId="26180" xr:uid="{00000000-0005-0000-0000-000044660000}"/>
    <cellStyle name="Linked Cell 24 2 2 3 2 8" xfId="26181" xr:uid="{00000000-0005-0000-0000-000045660000}"/>
    <cellStyle name="Linked Cell 24 2 2 3 2 8 2" xfId="26182" xr:uid="{00000000-0005-0000-0000-000046660000}"/>
    <cellStyle name="Linked Cell 24 2 2 3 2 8 2 2" xfId="26183" xr:uid="{00000000-0005-0000-0000-000047660000}"/>
    <cellStyle name="Linked Cell 24 2 2 3 2 8 3" xfId="26184" xr:uid="{00000000-0005-0000-0000-000048660000}"/>
    <cellStyle name="Linked Cell 24 2 2 3 2 9" xfId="26185" xr:uid="{00000000-0005-0000-0000-000049660000}"/>
    <cellStyle name="Linked Cell 24 2 2 3 2 9 2" xfId="26186" xr:uid="{00000000-0005-0000-0000-00004A660000}"/>
    <cellStyle name="Linked Cell 24 2 2 3 2 9 2 2" xfId="26187" xr:uid="{00000000-0005-0000-0000-00004B660000}"/>
    <cellStyle name="Linked Cell 24 2 2 3 2 9 3" xfId="26188" xr:uid="{00000000-0005-0000-0000-00004C660000}"/>
    <cellStyle name="Linked Cell 24 2 2 3 3" xfId="26189" xr:uid="{00000000-0005-0000-0000-00004D660000}"/>
    <cellStyle name="Linked Cell 24 2 2 3 3 2" xfId="26190" xr:uid="{00000000-0005-0000-0000-00004E660000}"/>
    <cellStyle name="Linked Cell 24 2 2 3 3 2 2" xfId="26191" xr:uid="{00000000-0005-0000-0000-00004F660000}"/>
    <cellStyle name="Linked Cell 24 2 2 3 3 3" xfId="26192" xr:uid="{00000000-0005-0000-0000-000050660000}"/>
    <cellStyle name="Linked Cell 24 2 2 3 4" xfId="26193" xr:uid="{00000000-0005-0000-0000-000051660000}"/>
    <cellStyle name="Linked Cell 24 2 2 3 4 2" xfId="26194" xr:uid="{00000000-0005-0000-0000-000052660000}"/>
    <cellStyle name="Linked Cell 24 2 2 3 4 2 2" xfId="26195" xr:uid="{00000000-0005-0000-0000-000053660000}"/>
    <cellStyle name="Linked Cell 24 2 2 3 4 3" xfId="26196" xr:uid="{00000000-0005-0000-0000-000054660000}"/>
    <cellStyle name="Linked Cell 24 2 2 3 5" xfId="26197" xr:uid="{00000000-0005-0000-0000-000055660000}"/>
    <cellStyle name="Linked Cell 24 2 2 3 5 2" xfId="26198" xr:uid="{00000000-0005-0000-0000-000056660000}"/>
    <cellStyle name="Linked Cell 24 2 2 3 5 2 2" xfId="26199" xr:uid="{00000000-0005-0000-0000-000057660000}"/>
    <cellStyle name="Linked Cell 24 2 2 3 5 3" xfId="26200" xr:uid="{00000000-0005-0000-0000-000058660000}"/>
    <cellStyle name="Linked Cell 24 2 2 3 6" xfId="26201" xr:uid="{00000000-0005-0000-0000-000059660000}"/>
    <cellStyle name="Linked Cell 24 2 2 3 6 2" xfId="26202" xr:uid="{00000000-0005-0000-0000-00005A660000}"/>
    <cellStyle name="Linked Cell 24 2 2 3 6 2 2" xfId="26203" xr:uid="{00000000-0005-0000-0000-00005B660000}"/>
    <cellStyle name="Linked Cell 24 2 2 3 6 3" xfId="26204" xr:uid="{00000000-0005-0000-0000-00005C660000}"/>
    <cellStyle name="Linked Cell 24 2 2 3 7" xfId="26205" xr:uid="{00000000-0005-0000-0000-00005D660000}"/>
    <cellStyle name="Linked Cell 24 2 2 3 7 2" xfId="26206" xr:uid="{00000000-0005-0000-0000-00005E660000}"/>
    <cellStyle name="Linked Cell 24 2 2 3 7 2 2" xfId="26207" xr:uid="{00000000-0005-0000-0000-00005F660000}"/>
    <cellStyle name="Linked Cell 24 2 2 3 7 3" xfId="26208" xr:uid="{00000000-0005-0000-0000-000060660000}"/>
    <cellStyle name="Linked Cell 24 2 2 3 8" xfId="26209" xr:uid="{00000000-0005-0000-0000-000061660000}"/>
    <cellStyle name="Linked Cell 24 2 2 3 8 2" xfId="26210" xr:uid="{00000000-0005-0000-0000-000062660000}"/>
    <cellStyle name="Linked Cell 24 2 2 3 8 2 2" xfId="26211" xr:uid="{00000000-0005-0000-0000-000063660000}"/>
    <cellStyle name="Linked Cell 24 2 2 3 8 3" xfId="26212" xr:uid="{00000000-0005-0000-0000-000064660000}"/>
    <cellStyle name="Linked Cell 24 2 2 3 9" xfId="26213" xr:uid="{00000000-0005-0000-0000-000065660000}"/>
    <cellStyle name="Linked Cell 24 2 2 3 9 2" xfId="26214" xr:uid="{00000000-0005-0000-0000-000066660000}"/>
    <cellStyle name="Linked Cell 24 2 2 3 9 2 2" xfId="26215" xr:uid="{00000000-0005-0000-0000-000067660000}"/>
    <cellStyle name="Linked Cell 24 2 2 3 9 3" xfId="26216" xr:uid="{00000000-0005-0000-0000-000068660000}"/>
    <cellStyle name="Linked Cell 24 2 2 4" xfId="26217" xr:uid="{00000000-0005-0000-0000-000069660000}"/>
    <cellStyle name="Linked Cell 24 2 2 4 10" xfId="26218" xr:uid="{00000000-0005-0000-0000-00006A660000}"/>
    <cellStyle name="Linked Cell 24 2 2 4 10 2" xfId="26219" xr:uid="{00000000-0005-0000-0000-00006B660000}"/>
    <cellStyle name="Linked Cell 24 2 2 4 11" xfId="26220" xr:uid="{00000000-0005-0000-0000-00006C660000}"/>
    <cellStyle name="Linked Cell 24 2 2 4 2" xfId="26221" xr:uid="{00000000-0005-0000-0000-00006D660000}"/>
    <cellStyle name="Linked Cell 24 2 2 4 2 2" xfId="26222" xr:uid="{00000000-0005-0000-0000-00006E660000}"/>
    <cellStyle name="Linked Cell 24 2 2 4 2 2 2" xfId="26223" xr:uid="{00000000-0005-0000-0000-00006F660000}"/>
    <cellStyle name="Linked Cell 24 2 2 4 2 3" xfId="26224" xr:uid="{00000000-0005-0000-0000-000070660000}"/>
    <cellStyle name="Linked Cell 24 2 2 4 3" xfId="26225" xr:uid="{00000000-0005-0000-0000-000071660000}"/>
    <cellStyle name="Linked Cell 24 2 2 4 3 2" xfId="26226" xr:uid="{00000000-0005-0000-0000-000072660000}"/>
    <cellStyle name="Linked Cell 24 2 2 4 3 2 2" xfId="26227" xr:uid="{00000000-0005-0000-0000-000073660000}"/>
    <cellStyle name="Linked Cell 24 2 2 4 3 3" xfId="26228" xr:uid="{00000000-0005-0000-0000-000074660000}"/>
    <cellStyle name="Linked Cell 24 2 2 4 4" xfId="26229" xr:uid="{00000000-0005-0000-0000-000075660000}"/>
    <cellStyle name="Linked Cell 24 2 2 4 4 2" xfId="26230" xr:uid="{00000000-0005-0000-0000-000076660000}"/>
    <cellStyle name="Linked Cell 24 2 2 4 4 2 2" xfId="26231" xr:uid="{00000000-0005-0000-0000-000077660000}"/>
    <cellStyle name="Linked Cell 24 2 2 4 4 3" xfId="26232" xr:uid="{00000000-0005-0000-0000-000078660000}"/>
    <cellStyle name="Linked Cell 24 2 2 4 5" xfId="26233" xr:uid="{00000000-0005-0000-0000-000079660000}"/>
    <cellStyle name="Linked Cell 24 2 2 4 5 2" xfId="26234" xr:uid="{00000000-0005-0000-0000-00007A660000}"/>
    <cellStyle name="Linked Cell 24 2 2 4 5 2 2" xfId="26235" xr:uid="{00000000-0005-0000-0000-00007B660000}"/>
    <cellStyle name="Linked Cell 24 2 2 4 5 3" xfId="26236" xr:uid="{00000000-0005-0000-0000-00007C660000}"/>
    <cellStyle name="Linked Cell 24 2 2 4 6" xfId="26237" xr:uid="{00000000-0005-0000-0000-00007D660000}"/>
    <cellStyle name="Linked Cell 24 2 2 4 6 2" xfId="26238" xr:uid="{00000000-0005-0000-0000-00007E660000}"/>
    <cellStyle name="Linked Cell 24 2 2 4 6 2 2" xfId="26239" xr:uid="{00000000-0005-0000-0000-00007F660000}"/>
    <cellStyle name="Linked Cell 24 2 2 4 6 3" xfId="26240" xr:uid="{00000000-0005-0000-0000-000080660000}"/>
    <cellStyle name="Linked Cell 24 2 2 4 7" xfId="26241" xr:uid="{00000000-0005-0000-0000-000081660000}"/>
    <cellStyle name="Linked Cell 24 2 2 4 7 2" xfId="26242" xr:uid="{00000000-0005-0000-0000-000082660000}"/>
    <cellStyle name="Linked Cell 24 2 2 4 7 2 2" xfId="26243" xr:uid="{00000000-0005-0000-0000-000083660000}"/>
    <cellStyle name="Linked Cell 24 2 2 4 7 3" xfId="26244" xr:uid="{00000000-0005-0000-0000-000084660000}"/>
    <cellStyle name="Linked Cell 24 2 2 4 8" xfId="26245" xr:uid="{00000000-0005-0000-0000-000085660000}"/>
    <cellStyle name="Linked Cell 24 2 2 4 8 2" xfId="26246" xr:uid="{00000000-0005-0000-0000-000086660000}"/>
    <cellStyle name="Linked Cell 24 2 2 4 8 2 2" xfId="26247" xr:uid="{00000000-0005-0000-0000-000087660000}"/>
    <cellStyle name="Linked Cell 24 2 2 4 8 3" xfId="26248" xr:uid="{00000000-0005-0000-0000-000088660000}"/>
    <cellStyle name="Linked Cell 24 2 2 4 9" xfId="26249" xr:uid="{00000000-0005-0000-0000-000089660000}"/>
    <cellStyle name="Linked Cell 24 2 2 4 9 2" xfId="26250" xr:uid="{00000000-0005-0000-0000-00008A660000}"/>
    <cellStyle name="Linked Cell 24 2 2 4 9 2 2" xfId="26251" xr:uid="{00000000-0005-0000-0000-00008B660000}"/>
    <cellStyle name="Linked Cell 24 2 2 4 9 3" xfId="26252" xr:uid="{00000000-0005-0000-0000-00008C660000}"/>
    <cellStyle name="Linked Cell 24 2 2 5" xfId="26253" xr:uid="{00000000-0005-0000-0000-00008D660000}"/>
    <cellStyle name="Linked Cell 24 2 2 5 2" xfId="26254" xr:uid="{00000000-0005-0000-0000-00008E660000}"/>
    <cellStyle name="Linked Cell 24 2 2 5 2 2" xfId="26255" xr:uid="{00000000-0005-0000-0000-00008F660000}"/>
    <cellStyle name="Linked Cell 24 2 2 5 3" xfId="26256" xr:uid="{00000000-0005-0000-0000-000090660000}"/>
    <cellStyle name="Linked Cell 24 2 2 6" xfId="26257" xr:uid="{00000000-0005-0000-0000-000091660000}"/>
    <cellStyle name="Linked Cell 24 2 2 6 2" xfId="26258" xr:uid="{00000000-0005-0000-0000-000092660000}"/>
    <cellStyle name="Linked Cell 24 2 2 6 2 2" xfId="26259" xr:uid="{00000000-0005-0000-0000-000093660000}"/>
    <cellStyle name="Linked Cell 24 2 2 6 3" xfId="26260" xr:uid="{00000000-0005-0000-0000-000094660000}"/>
    <cellStyle name="Linked Cell 24 2 2 7" xfId="26261" xr:uid="{00000000-0005-0000-0000-000095660000}"/>
    <cellStyle name="Linked Cell 24 2 2 7 2" xfId="26262" xr:uid="{00000000-0005-0000-0000-000096660000}"/>
    <cellStyle name="Linked Cell 24 2 2 7 2 2" xfId="26263" xr:uid="{00000000-0005-0000-0000-000097660000}"/>
    <cellStyle name="Linked Cell 24 2 2 7 3" xfId="26264" xr:uid="{00000000-0005-0000-0000-000098660000}"/>
    <cellStyle name="Linked Cell 24 2 2 8" xfId="26265" xr:uid="{00000000-0005-0000-0000-000099660000}"/>
    <cellStyle name="Linked Cell 24 2 2 8 2" xfId="26266" xr:uid="{00000000-0005-0000-0000-00009A660000}"/>
    <cellStyle name="Linked Cell 24 2 2 8 2 2" xfId="26267" xr:uid="{00000000-0005-0000-0000-00009B660000}"/>
    <cellStyle name="Linked Cell 24 2 2 8 3" xfId="26268" xr:uid="{00000000-0005-0000-0000-00009C660000}"/>
    <cellStyle name="Linked Cell 24 2 2 9" xfId="26269" xr:uid="{00000000-0005-0000-0000-00009D660000}"/>
    <cellStyle name="Linked Cell 24 2 2 9 2" xfId="26270" xr:uid="{00000000-0005-0000-0000-00009E660000}"/>
    <cellStyle name="Linked Cell 24 2 2 9 2 2" xfId="26271" xr:uid="{00000000-0005-0000-0000-00009F660000}"/>
    <cellStyle name="Linked Cell 24 2 2 9 3" xfId="26272" xr:uid="{00000000-0005-0000-0000-0000A0660000}"/>
    <cellStyle name="Linked Cell 24 2 3" xfId="26273" xr:uid="{00000000-0005-0000-0000-0000A1660000}"/>
    <cellStyle name="Linked Cell 24 2 3 10" xfId="26274" xr:uid="{00000000-0005-0000-0000-0000A2660000}"/>
    <cellStyle name="Linked Cell 24 2 3 10 2" xfId="26275" xr:uid="{00000000-0005-0000-0000-0000A3660000}"/>
    <cellStyle name="Linked Cell 24 2 3 10 2 2" xfId="26276" xr:uid="{00000000-0005-0000-0000-0000A4660000}"/>
    <cellStyle name="Linked Cell 24 2 3 10 3" xfId="26277" xr:uid="{00000000-0005-0000-0000-0000A5660000}"/>
    <cellStyle name="Linked Cell 24 2 3 11" xfId="26278" xr:uid="{00000000-0005-0000-0000-0000A6660000}"/>
    <cellStyle name="Linked Cell 24 2 3 11 2" xfId="26279" xr:uid="{00000000-0005-0000-0000-0000A7660000}"/>
    <cellStyle name="Linked Cell 24 2 3 11 2 2" xfId="26280" xr:uid="{00000000-0005-0000-0000-0000A8660000}"/>
    <cellStyle name="Linked Cell 24 2 3 11 3" xfId="26281" xr:uid="{00000000-0005-0000-0000-0000A9660000}"/>
    <cellStyle name="Linked Cell 24 2 3 12" xfId="26282" xr:uid="{00000000-0005-0000-0000-0000AA660000}"/>
    <cellStyle name="Linked Cell 24 2 3 12 2" xfId="26283" xr:uid="{00000000-0005-0000-0000-0000AB660000}"/>
    <cellStyle name="Linked Cell 24 2 3 13" xfId="26284" xr:uid="{00000000-0005-0000-0000-0000AC660000}"/>
    <cellStyle name="Linked Cell 24 2 3 2" xfId="26285" xr:uid="{00000000-0005-0000-0000-0000AD660000}"/>
    <cellStyle name="Linked Cell 24 2 3 2 10" xfId="26286" xr:uid="{00000000-0005-0000-0000-0000AE660000}"/>
    <cellStyle name="Linked Cell 24 2 3 2 10 2" xfId="26287" xr:uid="{00000000-0005-0000-0000-0000AF660000}"/>
    <cellStyle name="Linked Cell 24 2 3 2 10 2 2" xfId="26288" xr:uid="{00000000-0005-0000-0000-0000B0660000}"/>
    <cellStyle name="Linked Cell 24 2 3 2 10 3" xfId="26289" xr:uid="{00000000-0005-0000-0000-0000B1660000}"/>
    <cellStyle name="Linked Cell 24 2 3 2 11" xfId="26290" xr:uid="{00000000-0005-0000-0000-0000B2660000}"/>
    <cellStyle name="Linked Cell 24 2 3 2 11 2" xfId="26291" xr:uid="{00000000-0005-0000-0000-0000B3660000}"/>
    <cellStyle name="Linked Cell 24 2 3 2 12" xfId="26292" xr:uid="{00000000-0005-0000-0000-0000B4660000}"/>
    <cellStyle name="Linked Cell 24 2 3 2 2" xfId="26293" xr:uid="{00000000-0005-0000-0000-0000B5660000}"/>
    <cellStyle name="Linked Cell 24 2 3 2 2 2" xfId="26294" xr:uid="{00000000-0005-0000-0000-0000B6660000}"/>
    <cellStyle name="Linked Cell 24 2 3 2 2 2 2" xfId="26295" xr:uid="{00000000-0005-0000-0000-0000B7660000}"/>
    <cellStyle name="Linked Cell 24 2 3 2 2 3" xfId="26296" xr:uid="{00000000-0005-0000-0000-0000B8660000}"/>
    <cellStyle name="Linked Cell 24 2 3 2 3" xfId="26297" xr:uid="{00000000-0005-0000-0000-0000B9660000}"/>
    <cellStyle name="Linked Cell 24 2 3 2 3 2" xfId="26298" xr:uid="{00000000-0005-0000-0000-0000BA660000}"/>
    <cellStyle name="Linked Cell 24 2 3 2 3 2 2" xfId="26299" xr:uid="{00000000-0005-0000-0000-0000BB660000}"/>
    <cellStyle name="Linked Cell 24 2 3 2 3 3" xfId="26300" xr:uid="{00000000-0005-0000-0000-0000BC660000}"/>
    <cellStyle name="Linked Cell 24 2 3 2 4" xfId="26301" xr:uid="{00000000-0005-0000-0000-0000BD660000}"/>
    <cellStyle name="Linked Cell 24 2 3 2 4 2" xfId="26302" xr:uid="{00000000-0005-0000-0000-0000BE660000}"/>
    <cellStyle name="Linked Cell 24 2 3 2 4 2 2" xfId="26303" xr:uid="{00000000-0005-0000-0000-0000BF660000}"/>
    <cellStyle name="Linked Cell 24 2 3 2 4 3" xfId="26304" xr:uid="{00000000-0005-0000-0000-0000C0660000}"/>
    <cellStyle name="Linked Cell 24 2 3 2 5" xfId="26305" xr:uid="{00000000-0005-0000-0000-0000C1660000}"/>
    <cellStyle name="Linked Cell 24 2 3 2 5 2" xfId="26306" xr:uid="{00000000-0005-0000-0000-0000C2660000}"/>
    <cellStyle name="Linked Cell 24 2 3 2 5 2 2" xfId="26307" xr:uid="{00000000-0005-0000-0000-0000C3660000}"/>
    <cellStyle name="Linked Cell 24 2 3 2 5 3" xfId="26308" xr:uid="{00000000-0005-0000-0000-0000C4660000}"/>
    <cellStyle name="Linked Cell 24 2 3 2 6" xfId="26309" xr:uid="{00000000-0005-0000-0000-0000C5660000}"/>
    <cellStyle name="Linked Cell 24 2 3 2 6 2" xfId="26310" xr:uid="{00000000-0005-0000-0000-0000C6660000}"/>
    <cellStyle name="Linked Cell 24 2 3 2 6 2 2" xfId="26311" xr:uid="{00000000-0005-0000-0000-0000C7660000}"/>
    <cellStyle name="Linked Cell 24 2 3 2 6 3" xfId="26312" xr:uid="{00000000-0005-0000-0000-0000C8660000}"/>
    <cellStyle name="Linked Cell 24 2 3 2 7" xfId="26313" xr:uid="{00000000-0005-0000-0000-0000C9660000}"/>
    <cellStyle name="Linked Cell 24 2 3 2 7 2" xfId="26314" xr:uid="{00000000-0005-0000-0000-0000CA660000}"/>
    <cellStyle name="Linked Cell 24 2 3 2 7 2 2" xfId="26315" xr:uid="{00000000-0005-0000-0000-0000CB660000}"/>
    <cellStyle name="Linked Cell 24 2 3 2 7 3" xfId="26316" xr:uid="{00000000-0005-0000-0000-0000CC660000}"/>
    <cellStyle name="Linked Cell 24 2 3 2 8" xfId="26317" xr:uid="{00000000-0005-0000-0000-0000CD660000}"/>
    <cellStyle name="Linked Cell 24 2 3 2 8 2" xfId="26318" xr:uid="{00000000-0005-0000-0000-0000CE660000}"/>
    <cellStyle name="Linked Cell 24 2 3 2 8 2 2" xfId="26319" xr:uid="{00000000-0005-0000-0000-0000CF660000}"/>
    <cellStyle name="Linked Cell 24 2 3 2 8 3" xfId="26320" xr:uid="{00000000-0005-0000-0000-0000D0660000}"/>
    <cellStyle name="Linked Cell 24 2 3 2 9" xfId="26321" xr:uid="{00000000-0005-0000-0000-0000D1660000}"/>
    <cellStyle name="Linked Cell 24 2 3 2 9 2" xfId="26322" xr:uid="{00000000-0005-0000-0000-0000D2660000}"/>
    <cellStyle name="Linked Cell 24 2 3 2 9 2 2" xfId="26323" xr:uid="{00000000-0005-0000-0000-0000D3660000}"/>
    <cellStyle name="Linked Cell 24 2 3 2 9 3" xfId="26324" xr:uid="{00000000-0005-0000-0000-0000D4660000}"/>
    <cellStyle name="Linked Cell 24 2 3 3" xfId="26325" xr:uid="{00000000-0005-0000-0000-0000D5660000}"/>
    <cellStyle name="Linked Cell 24 2 3 3 10" xfId="26326" xr:uid="{00000000-0005-0000-0000-0000D6660000}"/>
    <cellStyle name="Linked Cell 24 2 3 3 10 2" xfId="26327" xr:uid="{00000000-0005-0000-0000-0000D7660000}"/>
    <cellStyle name="Linked Cell 24 2 3 3 11" xfId="26328" xr:uid="{00000000-0005-0000-0000-0000D8660000}"/>
    <cellStyle name="Linked Cell 24 2 3 3 2" xfId="26329" xr:uid="{00000000-0005-0000-0000-0000D9660000}"/>
    <cellStyle name="Linked Cell 24 2 3 3 2 2" xfId="26330" xr:uid="{00000000-0005-0000-0000-0000DA660000}"/>
    <cellStyle name="Linked Cell 24 2 3 3 2 2 2" xfId="26331" xr:uid="{00000000-0005-0000-0000-0000DB660000}"/>
    <cellStyle name="Linked Cell 24 2 3 3 2 3" xfId="26332" xr:uid="{00000000-0005-0000-0000-0000DC660000}"/>
    <cellStyle name="Linked Cell 24 2 3 3 3" xfId="26333" xr:uid="{00000000-0005-0000-0000-0000DD660000}"/>
    <cellStyle name="Linked Cell 24 2 3 3 3 2" xfId="26334" xr:uid="{00000000-0005-0000-0000-0000DE660000}"/>
    <cellStyle name="Linked Cell 24 2 3 3 3 2 2" xfId="26335" xr:uid="{00000000-0005-0000-0000-0000DF660000}"/>
    <cellStyle name="Linked Cell 24 2 3 3 3 3" xfId="26336" xr:uid="{00000000-0005-0000-0000-0000E0660000}"/>
    <cellStyle name="Linked Cell 24 2 3 3 4" xfId="26337" xr:uid="{00000000-0005-0000-0000-0000E1660000}"/>
    <cellStyle name="Linked Cell 24 2 3 3 4 2" xfId="26338" xr:uid="{00000000-0005-0000-0000-0000E2660000}"/>
    <cellStyle name="Linked Cell 24 2 3 3 4 2 2" xfId="26339" xr:uid="{00000000-0005-0000-0000-0000E3660000}"/>
    <cellStyle name="Linked Cell 24 2 3 3 4 3" xfId="26340" xr:uid="{00000000-0005-0000-0000-0000E4660000}"/>
    <cellStyle name="Linked Cell 24 2 3 3 5" xfId="26341" xr:uid="{00000000-0005-0000-0000-0000E5660000}"/>
    <cellStyle name="Linked Cell 24 2 3 3 5 2" xfId="26342" xr:uid="{00000000-0005-0000-0000-0000E6660000}"/>
    <cellStyle name="Linked Cell 24 2 3 3 5 2 2" xfId="26343" xr:uid="{00000000-0005-0000-0000-0000E7660000}"/>
    <cellStyle name="Linked Cell 24 2 3 3 5 3" xfId="26344" xr:uid="{00000000-0005-0000-0000-0000E8660000}"/>
    <cellStyle name="Linked Cell 24 2 3 3 6" xfId="26345" xr:uid="{00000000-0005-0000-0000-0000E9660000}"/>
    <cellStyle name="Linked Cell 24 2 3 3 6 2" xfId="26346" xr:uid="{00000000-0005-0000-0000-0000EA660000}"/>
    <cellStyle name="Linked Cell 24 2 3 3 6 2 2" xfId="26347" xr:uid="{00000000-0005-0000-0000-0000EB660000}"/>
    <cellStyle name="Linked Cell 24 2 3 3 6 3" xfId="26348" xr:uid="{00000000-0005-0000-0000-0000EC660000}"/>
    <cellStyle name="Linked Cell 24 2 3 3 7" xfId="26349" xr:uid="{00000000-0005-0000-0000-0000ED660000}"/>
    <cellStyle name="Linked Cell 24 2 3 3 7 2" xfId="26350" xr:uid="{00000000-0005-0000-0000-0000EE660000}"/>
    <cellStyle name="Linked Cell 24 2 3 3 7 2 2" xfId="26351" xr:uid="{00000000-0005-0000-0000-0000EF660000}"/>
    <cellStyle name="Linked Cell 24 2 3 3 7 3" xfId="26352" xr:uid="{00000000-0005-0000-0000-0000F0660000}"/>
    <cellStyle name="Linked Cell 24 2 3 3 8" xfId="26353" xr:uid="{00000000-0005-0000-0000-0000F1660000}"/>
    <cellStyle name="Linked Cell 24 2 3 3 8 2" xfId="26354" xr:uid="{00000000-0005-0000-0000-0000F2660000}"/>
    <cellStyle name="Linked Cell 24 2 3 3 8 2 2" xfId="26355" xr:uid="{00000000-0005-0000-0000-0000F3660000}"/>
    <cellStyle name="Linked Cell 24 2 3 3 8 3" xfId="26356" xr:uid="{00000000-0005-0000-0000-0000F4660000}"/>
    <cellStyle name="Linked Cell 24 2 3 3 9" xfId="26357" xr:uid="{00000000-0005-0000-0000-0000F5660000}"/>
    <cellStyle name="Linked Cell 24 2 3 3 9 2" xfId="26358" xr:uid="{00000000-0005-0000-0000-0000F6660000}"/>
    <cellStyle name="Linked Cell 24 2 3 3 9 2 2" xfId="26359" xr:uid="{00000000-0005-0000-0000-0000F7660000}"/>
    <cellStyle name="Linked Cell 24 2 3 3 9 3" xfId="26360" xr:uid="{00000000-0005-0000-0000-0000F8660000}"/>
    <cellStyle name="Linked Cell 24 2 3 4" xfId="26361" xr:uid="{00000000-0005-0000-0000-0000F9660000}"/>
    <cellStyle name="Linked Cell 24 2 3 4 2" xfId="26362" xr:uid="{00000000-0005-0000-0000-0000FA660000}"/>
    <cellStyle name="Linked Cell 24 2 3 4 2 2" xfId="26363" xr:uid="{00000000-0005-0000-0000-0000FB660000}"/>
    <cellStyle name="Linked Cell 24 2 3 4 3" xfId="26364" xr:uid="{00000000-0005-0000-0000-0000FC660000}"/>
    <cellStyle name="Linked Cell 24 2 3 5" xfId="26365" xr:uid="{00000000-0005-0000-0000-0000FD660000}"/>
    <cellStyle name="Linked Cell 24 2 3 5 2" xfId="26366" xr:uid="{00000000-0005-0000-0000-0000FE660000}"/>
    <cellStyle name="Linked Cell 24 2 3 5 2 2" xfId="26367" xr:uid="{00000000-0005-0000-0000-0000FF660000}"/>
    <cellStyle name="Linked Cell 24 2 3 5 3" xfId="26368" xr:uid="{00000000-0005-0000-0000-000000670000}"/>
    <cellStyle name="Linked Cell 24 2 3 6" xfId="26369" xr:uid="{00000000-0005-0000-0000-000001670000}"/>
    <cellStyle name="Linked Cell 24 2 3 6 2" xfId="26370" xr:uid="{00000000-0005-0000-0000-000002670000}"/>
    <cellStyle name="Linked Cell 24 2 3 6 2 2" xfId="26371" xr:uid="{00000000-0005-0000-0000-000003670000}"/>
    <cellStyle name="Linked Cell 24 2 3 6 3" xfId="26372" xr:uid="{00000000-0005-0000-0000-000004670000}"/>
    <cellStyle name="Linked Cell 24 2 3 7" xfId="26373" xr:uid="{00000000-0005-0000-0000-000005670000}"/>
    <cellStyle name="Linked Cell 24 2 3 7 2" xfId="26374" xr:uid="{00000000-0005-0000-0000-000006670000}"/>
    <cellStyle name="Linked Cell 24 2 3 7 2 2" xfId="26375" xr:uid="{00000000-0005-0000-0000-000007670000}"/>
    <cellStyle name="Linked Cell 24 2 3 7 3" xfId="26376" xr:uid="{00000000-0005-0000-0000-000008670000}"/>
    <cellStyle name="Linked Cell 24 2 3 8" xfId="26377" xr:uid="{00000000-0005-0000-0000-000009670000}"/>
    <cellStyle name="Linked Cell 24 2 3 8 2" xfId="26378" xr:uid="{00000000-0005-0000-0000-00000A670000}"/>
    <cellStyle name="Linked Cell 24 2 3 8 2 2" xfId="26379" xr:uid="{00000000-0005-0000-0000-00000B670000}"/>
    <cellStyle name="Linked Cell 24 2 3 8 3" xfId="26380" xr:uid="{00000000-0005-0000-0000-00000C670000}"/>
    <cellStyle name="Linked Cell 24 2 3 9" xfId="26381" xr:uid="{00000000-0005-0000-0000-00000D670000}"/>
    <cellStyle name="Linked Cell 24 2 3 9 2" xfId="26382" xr:uid="{00000000-0005-0000-0000-00000E670000}"/>
    <cellStyle name="Linked Cell 24 2 3 9 2 2" xfId="26383" xr:uid="{00000000-0005-0000-0000-00000F670000}"/>
    <cellStyle name="Linked Cell 24 2 3 9 3" xfId="26384" xr:uid="{00000000-0005-0000-0000-000010670000}"/>
    <cellStyle name="Linked Cell 24 2 4" xfId="26385" xr:uid="{00000000-0005-0000-0000-000011670000}"/>
    <cellStyle name="Linked Cell 24 2 4 10" xfId="26386" xr:uid="{00000000-0005-0000-0000-000012670000}"/>
    <cellStyle name="Linked Cell 24 2 4 10 2" xfId="26387" xr:uid="{00000000-0005-0000-0000-000013670000}"/>
    <cellStyle name="Linked Cell 24 2 4 10 2 2" xfId="26388" xr:uid="{00000000-0005-0000-0000-000014670000}"/>
    <cellStyle name="Linked Cell 24 2 4 10 3" xfId="26389" xr:uid="{00000000-0005-0000-0000-000015670000}"/>
    <cellStyle name="Linked Cell 24 2 4 11" xfId="26390" xr:uid="{00000000-0005-0000-0000-000016670000}"/>
    <cellStyle name="Linked Cell 24 2 4 11 2" xfId="26391" xr:uid="{00000000-0005-0000-0000-000017670000}"/>
    <cellStyle name="Linked Cell 24 2 4 12" xfId="26392" xr:uid="{00000000-0005-0000-0000-000018670000}"/>
    <cellStyle name="Linked Cell 24 2 4 2" xfId="26393" xr:uid="{00000000-0005-0000-0000-000019670000}"/>
    <cellStyle name="Linked Cell 24 2 4 2 10" xfId="26394" xr:uid="{00000000-0005-0000-0000-00001A670000}"/>
    <cellStyle name="Linked Cell 24 2 4 2 10 2" xfId="26395" xr:uid="{00000000-0005-0000-0000-00001B670000}"/>
    <cellStyle name="Linked Cell 24 2 4 2 11" xfId="26396" xr:uid="{00000000-0005-0000-0000-00001C670000}"/>
    <cellStyle name="Linked Cell 24 2 4 2 2" xfId="26397" xr:uid="{00000000-0005-0000-0000-00001D670000}"/>
    <cellStyle name="Linked Cell 24 2 4 2 2 2" xfId="26398" xr:uid="{00000000-0005-0000-0000-00001E670000}"/>
    <cellStyle name="Linked Cell 24 2 4 2 2 2 2" xfId="26399" xr:uid="{00000000-0005-0000-0000-00001F670000}"/>
    <cellStyle name="Linked Cell 24 2 4 2 2 3" xfId="26400" xr:uid="{00000000-0005-0000-0000-000020670000}"/>
    <cellStyle name="Linked Cell 24 2 4 2 3" xfId="26401" xr:uid="{00000000-0005-0000-0000-000021670000}"/>
    <cellStyle name="Linked Cell 24 2 4 2 3 2" xfId="26402" xr:uid="{00000000-0005-0000-0000-000022670000}"/>
    <cellStyle name="Linked Cell 24 2 4 2 3 2 2" xfId="26403" xr:uid="{00000000-0005-0000-0000-000023670000}"/>
    <cellStyle name="Linked Cell 24 2 4 2 3 3" xfId="26404" xr:uid="{00000000-0005-0000-0000-000024670000}"/>
    <cellStyle name="Linked Cell 24 2 4 2 4" xfId="26405" xr:uid="{00000000-0005-0000-0000-000025670000}"/>
    <cellStyle name="Linked Cell 24 2 4 2 4 2" xfId="26406" xr:uid="{00000000-0005-0000-0000-000026670000}"/>
    <cellStyle name="Linked Cell 24 2 4 2 4 2 2" xfId="26407" xr:uid="{00000000-0005-0000-0000-000027670000}"/>
    <cellStyle name="Linked Cell 24 2 4 2 4 3" xfId="26408" xr:uid="{00000000-0005-0000-0000-000028670000}"/>
    <cellStyle name="Linked Cell 24 2 4 2 5" xfId="26409" xr:uid="{00000000-0005-0000-0000-000029670000}"/>
    <cellStyle name="Linked Cell 24 2 4 2 5 2" xfId="26410" xr:uid="{00000000-0005-0000-0000-00002A670000}"/>
    <cellStyle name="Linked Cell 24 2 4 2 5 2 2" xfId="26411" xr:uid="{00000000-0005-0000-0000-00002B670000}"/>
    <cellStyle name="Linked Cell 24 2 4 2 5 3" xfId="26412" xr:uid="{00000000-0005-0000-0000-00002C670000}"/>
    <cellStyle name="Linked Cell 24 2 4 2 6" xfId="26413" xr:uid="{00000000-0005-0000-0000-00002D670000}"/>
    <cellStyle name="Linked Cell 24 2 4 2 6 2" xfId="26414" xr:uid="{00000000-0005-0000-0000-00002E670000}"/>
    <cellStyle name="Linked Cell 24 2 4 2 6 2 2" xfId="26415" xr:uid="{00000000-0005-0000-0000-00002F670000}"/>
    <cellStyle name="Linked Cell 24 2 4 2 6 3" xfId="26416" xr:uid="{00000000-0005-0000-0000-000030670000}"/>
    <cellStyle name="Linked Cell 24 2 4 2 7" xfId="26417" xr:uid="{00000000-0005-0000-0000-000031670000}"/>
    <cellStyle name="Linked Cell 24 2 4 2 7 2" xfId="26418" xr:uid="{00000000-0005-0000-0000-000032670000}"/>
    <cellStyle name="Linked Cell 24 2 4 2 7 2 2" xfId="26419" xr:uid="{00000000-0005-0000-0000-000033670000}"/>
    <cellStyle name="Linked Cell 24 2 4 2 7 3" xfId="26420" xr:uid="{00000000-0005-0000-0000-000034670000}"/>
    <cellStyle name="Linked Cell 24 2 4 2 8" xfId="26421" xr:uid="{00000000-0005-0000-0000-000035670000}"/>
    <cellStyle name="Linked Cell 24 2 4 2 8 2" xfId="26422" xr:uid="{00000000-0005-0000-0000-000036670000}"/>
    <cellStyle name="Linked Cell 24 2 4 2 8 2 2" xfId="26423" xr:uid="{00000000-0005-0000-0000-000037670000}"/>
    <cellStyle name="Linked Cell 24 2 4 2 8 3" xfId="26424" xr:uid="{00000000-0005-0000-0000-000038670000}"/>
    <cellStyle name="Linked Cell 24 2 4 2 9" xfId="26425" xr:uid="{00000000-0005-0000-0000-000039670000}"/>
    <cellStyle name="Linked Cell 24 2 4 2 9 2" xfId="26426" xr:uid="{00000000-0005-0000-0000-00003A670000}"/>
    <cellStyle name="Linked Cell 24 2 4 2 9 2 2" xfId="26427" xr:uid="{00000000-0005-0000-0000-00003B670000}"/>
    <cellStyle name="Linked Cell 24 2 4 2 9 3" xfId="26428" xr:uid="{00000000-0005-0000-0000-00003C670000}"/>
    <cellStyle name="Linked Cell 24 2 4 3" xfId="26429" xr:uid="{00000000-0005-0000-0000-00003D670000}"/>
    <cellStyle name="Linked Cell 24 2 4 3 2" xfId="26430" xr:uid="{00000000-0005-0000-0000-00003E670000}"/>
    <cellStyle name="Linked Cell 24 2 4 3 2 2" xfId="26431" xr:uid="{00000000-0005-0000-0000-00003F670000}"/>
    <cellStyle name="Linked Cell 24 2 4 3 3" xfId="26432" xr:uid="{00000000-0005-0000-0000-000040670000}"/>
    <cellStyle name="Linked Cell 24 2 4 4" xfId="26433" xr:uid="{00000000-0005-0000-0000-000041670000}"/>
    <cellStyle name="Linked Cell 24 2 4 4 2" xfId="26434" xr:uid="{00000000-0005-0000-0000-000042670000}"/>
    <cellStyle name="Linked Cell 24 2 4 4 2 2" xfId="26435" xr:uid="{00000000-0005-0000-0000-000043670000}"/>
    <cellStyle name="Linked Cell 24 2 4 4 3" xfId="26436" xr:uid="{00000000-0005-0000-0000-000044670000}"/>
    <cellStyle name="Linked Cell 24 2 4 5" xfId="26437" xr:uid="{00000000-0005-0000-0000-000045670000}"/>
    <cellStyle name="Linked Cell 24 2 4 5 2" xfId="26438" xr:uid="{00000000-0005-0000-0000-000046670000}"/>
    <cellStyle name="Linked Cell 24 2 4 5 2 2" xfId="26439" xr:uid="{00000000-0005-0000-0000-000047670000}"/>
    <cellStyle name="Linked Cell 24 2 4 5 3" xfId="26440" xr:uid="{00000000-0005-0000-0000-000048670000}"/>
    <cellStyle name="Linked Cell 24 2 4 6" xfId="26441" xr:uid="{00000000-0005-0000-0000-000049670000}"/>
    <cellStyle name="Linked Cell 24 2 4 6 2" xfId="26442" xr:uid="{00000000-0005-0000-0000-00004A670000}"/>
    <cellStyle name="Linked Cell 24 2 4 6 2 2" xfId="26443" xr:uid="{00000000-0005-0000-0000-00004B670000}"/>
    <cellStyle name="Linked Cell 24 2 4 6 3" xfId="26444" xr:uid="{00000000-0005-0000-0000-00004C670000}"/>
    <cellStyle name="Linked Cell 24 2 4 7" xfId="26445" xr:uid="{00000000-0005-0000-0000-00004D670000}"/>
    <cellStyle name="Linked Cell 24 2 4 7 2" xfId="26446" xr:uid="{00000000-0005-0000-0000-00004E670000}"/>
    <cellStyle name="Linked Cell 24 2 4 7 2 2" xfId="26447" xr:uid="{00000000-0005-0000-0000-00004F670000}"/>
    <cellStyle name="Linked Cell 24 2 4 7 3" xfId="26448" xr:uid="{00000000-0005-0000-0000-000050670000}"/>
    <cellStyle name="Linked Cell 24 2 4 8" xfId="26449" xr:uid="{00000000-0005-0000-0000-000051670000}"/>
    <cellStyle name="Linked Cell 24 2 4 8 2" xfId="26450" xr:uid="{00000000-0005-0000-0000-000052670000}"/>
    <cellStyle name="Linked Cell 24 2 4 8 2 2" xfId="26451" xr:uid="{00000000-0005-0000-0000-000053670000}"/>
    <cellStyle name="Linked Cell 24 2 4 8 3" xfId="26452" xr:uid="{00000000-0005-0000-0000-000054670000}"/>
    <cellStyle name="Linked Cell 24 2 4 9" xfId="26453" xr:uid="{00000000-0005-0000-0000-000055670000}"/>
    <cellStyle name="Linked Cell 24 2 4 9 2" xfId="26454" xr:uid="{00000000-0005-0000-0000-000056670000}"/>
    <cellStyle name="Linked Cell 24 2 4 9 2 2" xfId="26455" xr:uid="{00000000-0005-0000-0000-000057670000}"/>
    <cellStyle name="Linked Cell 24 2 4 9 3" xfId="26456" xr:uid="{00000000-0005-0000-0000-000058670000}"/>
    <cellStyle name="Linked Cell 24 2 5" xfId="26457" xr:uid="{00000000-0005-0000-0000-000059670000}"/>
    <cellStyle name="Linked Cell 24 2 5 10" xfId="26458" xr:uid="{00000000-0005-0000-0000-00005A670000}"/>
    <cellStyle name="Linked Cell 24 2 5 10 2" xfId="26459" xr:uid="{00000000-0005-0000-0000-00005B670000}"/>
    <cellStyle name="Linked Cell 24 2 5 11" xfId="26460" xr:uid="{00000000-0005-0000-0000-00005C670000}"/>
    <cellStyle name="Linked Cell 24 2 5 2" xfId="26461" xr:uid="{00000000-0005-0000-0000-00005D670000}"/>
    <cellStyle name="Linked Cell 24 2 5 2 2" xfId="26462" xr:uid="{00000000-0005-0000-0000-00005E670000}"/>
    <cellStyle name="Linked Cell 24 2 5 2 2 2" xfId="26463" xr:uid="{00000000-0005-0000-0000-00005F670000}"/>
    <cellStyle name="Linked Cell 24 2 5 2 3" xfId="26464" xr:uid="{00000000-0005-0000-0000-000060670000}"/>
    <cellStyle name="Linked Cell 24 2 5 3" xfId="26465" xr:uid="{00000000-0005-0000-0000-000061670000}"/>
    <cellStyle name="Linked Cell 24 2 5 3 2" xfId="26466" xr:uid="{00000000-0005-0000-0000-000062670000}"/>
    <cellStyle name="Linked Cell 24 2 5 3 2 2" xfId="26467" xr:uid="{00000000-0005-0000-0000-000063670000}"/>
    <cellStyle name="Linked Cell 24 2 5 3 3" xfId="26468" xr:uid="{00000000-0005-0000-0000-000064670000}"/>
    <cellStyle name="Linked Cell 24 2 5 4" xfId="26469" xr:uid="{00000000-0005-0000-0000-000065670000}"/>
    <cellStyle name="Linked Cell 24 2 5 4 2" xfId="26470" xr:uid="{00000000-0005-0000-0000-000066670000}"/>
    <cellStyle name="Linked Cell 24 2 5 4 2 2" xfId="26471" xr:uid="{00000000-0005-0000-0000-000067670000}"/>
    <cellStyle name="Linked Cell 24 2 5 4 3" xfId="26472" xr:uid="{00000000-0005-0000-0000-000068670000}"/>
    <cellStyle name="Linked Cell 24 2 5 5" xfId="26473" xr:uid="{00000000-0005-0000-0000-000069670000}"/>
    <cellStyle name="Linked Cell 24 2 5 5 2" xfId="26474" xr:uid="{00000000-0005-0000-0000-00006A670000}"/>
    <cellStyle name="Linked Cell 24 2 5 5 2 2" xfId="26475" xr:uid="{00000000-0005-0000-0000-00006B670000}"/>
    <cellStyle name="Linked Cell 24 2 5 5 3" xfId="26476" xr:uid="{00000000-0005-0000-0000-00006C670000}"/>
    <cellStyle name="Linked Cell 24 2 5 6" xfId="26477" xr:uid="{00000000-0005-0000-0000-00006D670000}"/>
    <cellStyle name="Linked Cell 24 2 5 6 2" xfId="26478" xr:uid="{00000000-0005-0000-0000-00006E670000}"/>
    <cellStyle name="Linked Cell 24 2 5 6 2 2" xfId="26479" xr:uid="{00000000-0005-0000-0000-00006F670000}"/>
    <cellStyle name="Linked Cell 24 2 5 6 3" xfId="26480" xr:uid="{00000000-0005-0000-0000-000070670000}"/>
    <cellStyle name="Linked Cell 24 2 5 7" xfId="26481" xr:uid="{00000000-0005-0000-0000-000071670000}"/>
    <cellStyle name="Linked Cell 24 2 5 7 2" xfId="26482" xr:uid="{00000000-0005-0000-0000-000072670000}"/>
    <cellStyle name="Linked Cell 24 2 5 7 2 2" xfId="26483" xr:uid="{00000000-0005-0000-0000-000073670000}"/>
    <cellStyle name="Linked Cell 24 2 5 7 3" xfId="26484" xr:uid="{00000000-0005-0000-0000-000074670000}"/>
    <cellStyle name="Linked Cell 24 2 5 8" xfId="26485" xr:uid="{00000000-0005-0000-0000-000075670000}"/>
    <cellStyle name="Linked Cell 24 2 5 8 2" xfId="26486" xr:uid="{00000000-0005-0000-0000-000076670000}"/>
    <cellStyle name="Linked Cell 24 2 5 8 2 2" xfId="26487" xr:uid="{00000000-0005-0000-0000-000077670000}"/>
    <cellStyle name="Linked Cell 24 2 5 8 3" xfId="26488" xr:uid="{00000000-0005-0000-0000-000078670000}"/>
    <cellStyle name="Linked Cell 24 2 5 9" xfId="26489" xr:uid="{00000000-0005-0000-0000-000079670000}"/>
    <cellStyle name="Linked Cell 24 2 5 9 2" xfId="26490" xr:uid="{00000000-0005-0000-0000-00007A670000}"/>
    <cellStyle name="Linked Cell 24 2 5 9 2 2" xfId="26491" xr:uid="{00000000-0005-0000-0000-00007B670000}"/>
    <cellStyle name="Linked Cell 24 2 5 9 3" xfId="26492" xr:uid="{00000000-0005-0000-0000-00007C670000}"/>
    <cellStyle name="Linked Cell 24 2 6" xfId="26493" xr:uid="{00000000-0005-0000-0000-00007D670000}"/>
    <cellStyle name="Linked Cell 24 2 6 2" xfId="26494" xr:uid="{00000000-0005-0000-0000-00007E670000}"/>
    <cellStyle name="Linked Cell 24 2 6 2 2" xfId="26495" xr:uid="{00000000-0005-0000-0000-00007F670000}"/>
    <cellStyle name="Linked Cell 24 2 6 3" xfId="26496" xr:uid="{00000000-0005-0000-0000-000080670000}"/>
    <cellStyle name="Linked Cell 24 2 7" xfId="26497" xr:uid="{00000000-0005-0000-0000-000081670000}"/>
    <cellStyle name="Linked Cell 24 2 7 2" xfId="26498" xr:uid="{00000000-0005-0000-0000-000082670000}"/>
    <cellStyle name="Linked Cell 24 2 7 2 2" xfId="26499" xr:uid="{00000000-0005-0000-0000-000083670000}"/>
    <cellStyle name="Linked Cell 24 2 7 3" xfId="26500" xr:uid="{00000000-0005-0000-0000-000084670000}"/>
    <cellStyle name="Linked Cell 24 2 8" xfId="26501" xr:uid="{00000000-0005-0000-0000-000085670000}"/>
    <cellStyle name="Linked Cell 24 2 8 2" xfId="26502" xr:uid="{00000000-0005-0000-0000-000086670000}"/>
    <cellStyle name="Linked Cell 24 2 8 2 2" xfId="26503" xr:uid="{00000000-0005-0000-0000-000087670000}"/>
    <cellStyle name="Linked Cell 24 2 8 3" xfId="26504" xr:uid="{00000000-0005-0000-0000-000088670000}"/>
    <cellStyle name="Linked Cell 24 2 9" xfId="26505" xr:uid="{00000000-0005-0000-0000-000089670000}"/>
    <cellStyle name="Linked Cell 24 2 9 2" xfId="26506" xr:uid="{00000000-0005-0000-0000-00008A670000}"/>
    <cellStyle name="Linked Cell 24 2 9 2 2" xfId="26507" xr:uid="{00000000-0005-0000-0000-00008B670000}"/>
    <cellStyle name="Linked Cell 24 2 9 3" xfId="26508" xr:uid="{00000000-0005-0000-0000-00008C670000}"/>
    <cellStyle name="Linked Cell 24 3" xfId="26509" xr:uid="{00000000-0005-0000-0000-00008D670000}"/>
    <cellStyle name="Linked Cell 24 3 10" xfId="26510" xr:uid="{00000000-0005-0000-0000-00008E670000}"/>
    <cellStyle name="Linked Cell 24 3 10 2" xfId="26511" xr:uid="{00000000-0005-0000-0000-00008F670000}"/>
    <cellStyle name="Linked Cell 24 3 10 2 2" xfId="26512" xr:uid="{00000000-0005-0000-0000-000090670000}"/>
    <cellStyle name="Linked Cell 24 3 10 3" xfId="26513" xr:uid="{00000000-0005-0000-0000-000091670000}"/>
    <cellStyle name="Linked Cell 24 3 11" xfId="26514" xr:uid="{00000000-0005-0000-0000-000092670000}"/>
    <cellStyle name="Linked Cell 24 3 11 2" xfId="26515" xr:uid="{00000000-0005-0000-0000-000093670000}"/>
    <cellStyle name="Linked Cell 24 3 11 2 2" xfId="26516" xr:uid="{00000000-0005-0000-0000-000094670000}"/>
    <cellStyle name="Linked Cell 24 3 11 3" xfId="26517" xr:uid="{00000000-0005-0000-0000-000095670000}"/>
    <cellStyle name="Linked Cell 24 3 12" xfId="26518" xr:uid="{00000000-0005-0000-0000-000096670000}"/>
    <cellStyle name="Linked Cell 24 3 12 2" xfId="26519" xr:uid="{00000000-0005-0000-0000-000097670000}"/>
    <cellStyle name="Linked Cell 24 3 12 2 2" xfId="26520" xr:uid="{00000000-0005-0000-0000-000098670000}"/>
    <cellStyle name="Linked Cell 24 3 12 3" xfId="26521" xr:uid="{00000000-0005-0000-0000-000099670000}"/>
    <cellStyle name="Linked Cell 24 3 13" xfId="26522" xr:uid="{00000000-0005-0000-0000-00009A670000}"/>
    <cellStyle name="Linked Cell 24 3 13 2" xfId="26523" xr:uid="{00000000-0005-0000-0000-00009B670000}"/>
    <cellStyle name="Linked Cell 24 3 14" xfId="26524" xr:uid="{00000000-0005-0000-0000-00009C670000}"/>
    <cellStyle name="Linked Cell 24 3 2" xfId="26525" xr:uid="{00000000-0005-0000-0000-00009D670000}"/>
    <cellStyle name="Linked Cell 24 3 2 10" xfId="26526" xr:uid="{00000000-0005-0000-0000-00009E670000}"/>
    <cellStyle name="Linked Cell 24 3 2 10 2" xfId="26527" xr:uid="{00000000-0005-0000-0000-00009F670000}"/>
    <cellStyle name="Linked Cell 24 3 2 10 2 2" xfId="26528" xr:uid="{00000000-0005-0000-0000-0000A0670000}"/>
    <cellStyle name="Linked Cell 24 3 2 10 3" xfId="26529" xr:uid="{00000000-0005-0000-0000-0000A1670000}"/>
    <cellStyle name="Linked Cell 24 3 2 11" xfId="26530" xr:uid="{00000000-0005-0000-0000-0000A2670000}"/>
    <cellStyle name="Linked Cell 24 3 2 11 2" xfId="26531" xr:uid="{00000000-0005-0000-0000-0000A3670000}"/>
    <cellStyle name="Linked Cell 24 3 2 11 2 2" xfId="26532" xr:uid="{00000000-0005-0000-0000-0000A4670000}"/>
    <cellStyle name="Linked Cell 24 3 2 11 3" xfId="26533" xr:uid="{00000000-0005-0000-0000-0000A5670000}"/>
    <cellStyle name="Linked Cell 24 3 2 12" xfId="26534" xr:uid="{00000000-0005-0000-0000-0000A6670000}"/>
    <cellStyle name="Linked Cell 24 3 2 12 2" xfId="26535" xr:uid="{00000000-0005-0000-0000-0000A7670000}"/>
    <cellStyle name="Linked Cell 24 3 2 13" xfId="26536" xr:uid="{00000000-0005-0000-0000-0000A8670000}"/>
    <cellStyle name="Linked Cell 24 3 2 2" xfId="26537" xr:uid="{00000000-0005-0000-0000-0000A9670000}"/>
    <cellStyle name="Linked Cell 24 3 2 2 10" xfId="26538" xr:uid="{00000000-0005-0000-0000-0000AA670000}"/>
    <cellStyle name="Linked Cell 24 3 2 2 10 2" xfId="26539" xr:uid="{00000000-0005-0000-0000-0000AB670000}"/>
    <cellStyle name="Linked Cell 24 3 2 2 10 2 2" xfId="26540" xr:uid="{00000000-0005-0000-0000-0000AC670000}"/>
    <cellStyle name="Linked Cell 24 3 2 2 10 3" xfId="26541" xr:uid="{00000000-0005-0000-0000-0000AD670000}"/>
    <cellStyle name="Linked Cell 24 3 2 2 11" xfId="26542" xr:uid="{00000000-0005-0000-0000-0000AE670000}"/>
    <cellStyle name="Linked Cell 24 3 2 2 11 2" xfId="26543" xr:uid="{00000000-0005-0000-0000-0000AF670000}"/>
    <cellStyle name="Linked Cell 24 3 2 2 12" xfId="26544" xr:uid="{00000000-0005-0000-0000-0000B0670000}"/>
    <cellStyle name="Linked Cell 24 3 2 2 2" xfId="26545" xr:uid="{00000000-0005-0000-0000-0000B1670000}"/>
    <cellStyle name="Linked Cell 24 3 2 2 2 2" xfId="26546" xr:uid="{00000000-0005-0000-0000-0000B2670000}"/>
    <cellStyle name="Linked Cell 24 3 2 2 2 2 2" xfId="26547" xr:uid="{00000000-0005-0000-0000-0000B3670000}"/>
    <cellStyle name="Linked Cell 24 3 2 2 2 3" xfId="26548" xr:uid="{00000000-0005-0000-0000-0000B4670000}"/>
    <cellStyle name="Linked Cell 24 3 2 2 3" xfId="26549" xr:uid="{00000000-0005-0000-0000-0000B5670000}"/>
    <cellStyle name="Linked Cell 24 3 2 2 3 2" xfId="26550" xr:uid="{00000000-0005-0000-0000-0000B6670000}"/>
    <cellStyle name="Linked Cell 24 3 2 2 3 2 2" xfId="26551" xr:uid="{00000000-0005-0000-0000-0000B7670000}"/>
    <cellStyle name="Linked Cell 24 3 2 2 3 3" xfId="26552" xr:uid="{00000000-0005-0000-0000-0000B8670000}"/>
    <cellStyle name="Linked Cell 24 3 2 2 4" xfId="26553" xr:uid="{00000000-0005-0000-0000-0000B9670000}"/>
    <cellStyle name="Linked Cell 24 3 2 2 4 2" xfId="26554" xr:uid="{00000000-0005-0000-0000-0000BA670000}"/>
    <cellStyle name="Linked Cell 24 3 2 2 4 2 2" xfId="26555" xr:uid="{00000000-0005-0000-0000-0000BB670000}"/>
    <cellStyle name="Linked Cell 24 3 2 2 4 3" xfId="26556" xr:uid="{00000000-0005-0000-0000-0000BC670000}"/>
    <cellStyle name="Linked Cell 24 3 2 2 5" xfId="26557" xr:uid="{00000000-0005-0000-0000-0000BD670000}"/>
    <cellStyle name="Linked Cell 24 3 2 2 5 2" xfId="26558" xr:uid="{00000000-0005-0000-0000-0000BE670000}"/>
    <cellStyle name="Linked Cell 24 3 2 2 5 2 2" xfId="26559" xr:uid="{00000000-0005-0000-0000-0000BF670000}"/>
    <cellStyle name="Linked Cell 24 3 2 2 5 3" xfId="26560" xr:uid="{00000000-0005-0000-0000-0000C0670000}"/>
    <cellStyle name="Linked Cell 24 3 2 2 6" xfId="26561" xr:uid="{00000000-0005-0000-0000-0000C1670000}"/>
    <cellStyle name="Linked Cell 24 3 2 2 6 2" xfId="26562" xr:uid="{00000000-0005-0000-0000-0000C2670000}"/>
    <cellStyle name="Linked Cell 24 3 2 2 6 2 2" xfId="26563" xr:uid="{00000000-0005-0000-0000-0000C3670000}"/>
    <cellStyle name="Linked Cell 24 3 2 2 6 3" xfId="26564" xr:uid="{00000000-0005-0000-0000-0000C4670000}"/>
    <cellStyle name="Linked Cell 24 3 2 2 7" xfId="26565" xr:uid="{00000000-0005-0000-0000-0000C5670000}"/>
    <cellStyle name="Linked Cell 24 3 2 2 7 2" xfId="26566" xr:uid="{00000000-0005-0000-0000-0000C6670000}"/>
    <cellStyle name="Linked Cell 24 3 2 2 7 2 2" xfId="26567" xr:uid="{00000000-0005-0000-0000-0000C7670000}"/>
    <cellStyle name="Linked Cell 24 3 2 2 7 3" xfId="26568" xr:uid="{00000000-0005-0000-0000-0000C8670000}"/>
    <cellStyle name="Linked Cell 24 3 2 2 8" xfId="26569" xr:uid="{00000000-0005-0000-0000-0000C9670000}"/>
    <cellStyle name="Linked Cell 24 3 2 2 8 2" xfId="26570" xr:uid="{00000000-0005-0000-0000-0000CA670000}"/>
    <cellStyle name="Linked Cell 24 3 2 2 8 2 2" xfId="26571" xr:uid="{00000000-0005-0000-0000-0000CB670000}"/>
    <cellStyle name="Linked Cell 24 3 2 2 8 3" xfId="26572" xr:uid="{00000000-0005-0000-0000-0000CC670000}"/>
    <cellStyle name="Linked Cell 24 3 2 2 9" xfId="26573" xr:uid="{00000000-0005-0000-0000-0000CD670000}"/>
    <cellStyle name="Linked Cell 24 3 2 2 9 2" xfId="26574" xr:uid="{00000000-0005-0000-0000-0000CE670000}"/>
    <cellStyle name="Linked Cell 24 3 2 2 9 2 2" xfId="26575" xr:uid="{00000000-0005-0000-0000-0000CF670000}"/>
    <cellStyle name="Linked Cell 24 3 2 2 9 3" xfId="26576" xr:uid="{00000000-0005-0000-0000-0000D0670000}"/>
    <cellStyle name="Linked Cell 24 3 2 3" xfId="26577" xr:uid="{00000000-0005-0000-0000-0000D1670000}"/>
    <cellStyle name="Linked Cell 24 3 2 3 10" xfId="26578" xr:uid="{00000000-0005-0000-0000-0000D2670000}"/>
    <cellStyle name="Linked Cell 24 3 2 3 10 2" xfId="26579" xr:uid="{00000000-0005-0000-0000-0000D3670000}"/>
    <cellStyle name="Linked Cell 24 3 2 3 11" xfId="26580" xr:uid="{00000000-0005-0000-0000-0000D4670000}"/>
    <cellStyle name="Linked Cell 24 3 2 3 2" xfId="26581" xr:uid="{00000000-0005-0000-0000-0000D5670000}"/>
    <cellStyle name="Linked Cell 24 3 2 3 2 2" xfId="26582" xr:uid="{00000000-0005-0000-0000-0000D6670000}"/>
    <cellStyle name="Linked Cell 24 3 2 3 2 2 2" xfId="26583" xr:uid="{00000000-0005-0000-0000-0000D7670000}"/>
    <cellStyle name="Linked Cell 24 3 2 3 2 3" xfId="26584" xr:uid="{00000000-0005-0000-0000-0000D8670000}"/>
    <cellStyle name="Linked Cell 24 3 2 3 3" xfId="26585" xr:uid="{00000000-0005-0000-0000-0000D9670000}"/>
    <cellStyle name="Linked Cell 24 3 2 3 3 2" xfId="26586" xr:uid="{00000000-0005-0000-0000-0000DA670000}"/>
    <cellStyle name="Linked Cell 24 3 2 3 3 2 2" xfId="26587" xr:uid="{00000000-0005-0000-0000-0000DB670000}"/>
    <cellStyle name="Linked Cell 24 3 2 3 3 3" xfId="26588" xr:uid="{00000000-0005-0000-0000-0000DC670000}"/>
    <cellStyle name="Linked Cell 24 3 2 3 4" xfId="26589" xr:uid="{00000000-0005-0000-0000-0000DD670000}"/>
    <cellStyle name="Linked Cell 24 3 2 3 4 2" xfId="26590" xr:uid="{00000000-0005-0000-0000-0000DE670000}"/>
    <cellStyle name="Linked Cell 24 3 2 3 4 2 2" xfId="26591" xr:uid="{00000000-0005-0000-0000-0000DF670000}"/>
    <cellStyle name="Linked Cell 24 3 2 3 4 3" xfId="26592" xr:uid="{00000000-0005-0000-0000-0000E0670000}"/>
    <cellStyle name="Linked Cell 24 3 2 3 5" xfId="26593" xr:uid="{00000000-0005-0000-0000-0000E1670000}"/>
    <cellStyle name="Linked Cell 24 3 2 3 5 2" xfId="26594" xr:uid="{00000000-0005-0000-0000-0000E2670000}"/>
    <cellStyle name="Linked Cell 24 3 2 3 5 2 2" xfId="26595" xr:uid="{00000000-0005-0000-0000-0000E3670000}"/>
    <cellStyle name="Linked Cell 24 3 2 3 5 3" xfId="26596" xr:uid="{00000000-0005-0000-0000-0000E4670000}"/>
    <cellStyle name="Linked Cell 24 3 2 3 6" xfId="26597" xr:uid="{00000000-0005-0000-0000-0000E5670000}"/>
    <cellStyle name="Linked Cell 24 3 2 3 6 2" xfId="26598" xr:uid="{00000000-0005-0000-0000-0000E6670000}"/>
    <cellStyle name="Linked Cell 24 3 2 3 6 2 2" xfId="26599" xr:uid="{00000000-0005-0000-0000-0000E7670000}"/>
    <cellStyle name="Linked Cell 24 3 2 3 6 3" xfId="26600" xr:uid="{00000000-0005-0000-0000-0000E8670000}"/>
    <cellStyle name="Linked Cell 24 3 2 3 7" xfId="26601" xr:uid="{00000000-0005-0000-0000-0000E9670000}"/>
    <cellStyle name="Linked Cell 24 3 2 3 7 2" xfId="26602" xr:uid="{00000000-0005-0000-0000-0000EA670000}"/>
    <cellStyle name="Linked Cell 24 3 2 3 7 2 2" xfId="26603" xr:uid="{00000000-0005-0000-0000-0000EB670000}"/>
    <cellStyle name="Linked Cell 24 3 2 3 7 3" xfId="26604" xr:uid="{00000000-0005-0000-0000-0000EC670000}"/>
    <cellStyle name="Linked Cell 24 3 2 3 8" xfId="26605" xr:uid="{00000000-0005-0000-0000-0000ED670000}"/>
    <cellStyle name="Linked Cell 24 3 2 3 8 2" xfId="26606" xr:uid="{00000000-0005-0000-0000-0000EE670000}"/>
    <cellStyle name="Linked Cell 24 3 2 3 8 2 2" xfId="26607" xr:uid="{00000000-0005-0000-0000-0000EF670000}"/>
    <cellStyle name="Linked Cell 24 3 2 3 8 3" xfId="26608" xr:uid="{00000000-0005-0000-0000-0000F0670000}"/>
    <cellStyle name="Linked Cell 24 3 2 3 9" xfId="26609" xr:uid="{00000000-0005-0000-0000-0000F1670000}"/>
    <cellStyle name="Linked Cell 24 3 2 3 9 2" xfId="26610" xr:uid="{00000000-0005-0000-0000-0000F2670000}"/>
    <cellStyle name="Linked Cell 24 3 2 3 9 2 2" xfId="26611" xr:uid="{00000000-0005-0000-0000-0000F3670000}"/>
    <cellStyle name="Linked Cell 24 3 2 3 9 3" xfId="26612" xr:uid="{00000000-0005-0000-0000-0000F4670000}"/>
    <cellStyle name="Linked Cell 24 3 2 4" xfId="26613" xr:uid="{00000000-0005-0000-0000-0000F5670000}"/>
    <cellStyle name="Linked Cell 24 3 2 4 2" xfId="26614" xr:uid="{00000000-0005-0000-0000-0000F6670000}"/>
    <cellStyle name="Linked Cell 24 3 2 4 2 2" xfId="26615" xr:uid="{00000000-0005-0000-0000-0000F7670000}"/>
    <cellStyle name="Linked Cell 24 3 2 4 3" xfId="26616" xr:uid="{00000000-0005-0000-0000-0000F8670000}"/>
    <cellStyle name="Linked Cell 24 3 2 5" xfId="26617" xr:uid="{00000000-0005-0000-0000-0000F9670000}"/>
    <cellStyle name="Linked Cell 24 3 2 5 2" xfId="26618" xr:uid="{00000000-0005-0000-0000-0000FA670000}"/>
    <cellStyle name="Linked Cell 24 3 2 5 2 2" xfId="26619" xr:uid="{00000000-0005-0000-0000-0000FB670000}"/>
    <cellStyle name="Linked Cell 24 3 2 5 3" xfId="26620" xr:uid="{00000000-0005-0000-0000-0000FC670000}"/>
    <cellStyle name="Linked Cell 24 3 2 6" xfId="26621" xr:uid="{00000000-0005-0000-0000-0000FD670000}"/>
    <cellStyle name="Linked Cell 24 3 2 6 2" xfId="26622" xr:uid="{00000000-0005-0000-0000-0000FE670000}"/>
    <cellStyle name="Linked Cell 24 3 2 6 2 2" xfId="26623" xr:uid="{00000000-0005-0000-0000-0000FF670000}"/>
    <cellStyle name="Linked Cell 24 3 2 6 3" xfId="26624" xr:uid="{00000000-0005-0000-0000-000000680000}"/>
    <cellStyle name="Linked Cell 24 3 2 7" xfId="26625" xr:uid="{00000000-0005-0000-0000-000001680000}"/>
    <cellStyle name="Linked Cell 24 3 2 7 2" xfId="26626" xr:uid="{00000000-0005-0000-0000-000002680000}"/>
    <cellStyle name="Linked Cell 24 3 2 7 2 2" xfId="26627" xr:uid="{00000000-0005-0000-0000-000003680000}"/>
    <cellStyle name="Linked Cell 24 3 2 7 3" xfId="26628" xr:uid="{00000000-0005-0000-0000-000004680000}"/>
    <cellStyle name="Linked Cell 24 3 2 8" xfId="26629" xr:uid="{00000000-0005-0000-0000-000005680000}"/>
    <cellStyle name="Linked Cell 24 3 2 8 2" xfId="26630" xr:uid="{00000000-0005-0000-0000-000006680000}"/>
    <cellStyle name="Linked Cell 24 3 2 8 2 2" xfId="26631" xr:uid="{00000000-0005-0000-0000-000007680000}"/>
    <cellStyle name="Linked Cell 24 3 2 8 3" xfId="26632" xr:uid="{00000000-0005-0000-0000-000008680000}"/>
    <cellStyle name="Linked Cell 24 3 2 9" xfId="26633" xr:uid="{00000000-0005-0000-0000-000009680000}"/>
    <cellStyle name="Linked Cell 24 3 2 9 2" xfId="26634" xr:uid="{00000000-0005-0000-0000-00000A680000}"/>
    <cellStyle name="Linked Cell 24 3 2 9 2 2" xfId="26635" xr:uid="{00000000-0005-0000-0000-00000B680000}"/>
    <cellStyle name="Linked Cell 24 3 2 9 3" xfId="26636" xr:uid="{00000000-0005-0000-0000-00000C680000}"/>
    <cellStyle name="Linked Cell 24 3 3" xfId="26637" xr:uid="{00000000-0005-0000-0000-00000D680000}"/>
    <cellStyle name="Linked Cell 24 3 3 10" xfId="26638" xr:uid="{00000000-0005-0000-0000-00000E680000}"/>
    <cellStyle name="Linked Cell 24 3 3 10 2" xfId="26639" xr:uid="{00000000-0005-0000-0000-00000F680000}"/>
    <cellStyle name="Linked Cell 24 3 3 10 2 2" xfId="26640" xr:uid="{00000000-0005-0000-0000-000010680000}"/>
    <cellStyle name="Linked Cell 24 3 3 10 3" xfId="26641" xr:uid="{00000000-0005-0000-0000-000011680000}"/>
    <cellStyle name="Linked Cell 24 3 3 11" xfId="26642" xr:uid="{00000000-0005-0000-0000-000012680000}"/>
    <cellStyle name="Linked Cell 24 3 3 11 2" xfId="26643" xr:uid="{00000000-0005-0000-0000-000013680000}"/>
    <cellStyle name="Linked Cell 24 3 3 12" xfId="26644" xr:uid="{00000000-0005-0000-0000-000014680000}"/>
    <cellStyle name="Linked Cell 24 3 3 2" xfId="26645" xr:uid="{00000000-0005-0000-0000-000015680000}"/>
    <cellStyle name="Linked Cell 24 3 3 2 10" xfId="26646" xr:uid="{00000000-0005-0000-0000-000016680000}"/>
    <cellStyle name="Linked Cell 24 3 3 2 10 2" xfId="26647" xr:uid="{00000000-0005-0000-0000-000017680000}"/>
    <cellStyle name="Linked Cell 24 3 3 2 11" xfId="26648" xr:uid="{00000000-0005-0000-0000-000018680000}"/>
    <cellStyle name="Linked Cell 24 3 3 2 2" xfId="26649" xr:uid="{00000000-0005-0000-0000-000019680000}"/>
    <cellStyle name="Linked Cell 24 3 3 2 2 2" xfId="26650" xr:uid="{00000000-0005-0000-0000-00001A680000}"/>
    <cellStyle name="Linked Cell 24 3 3 2 2 2 2" xfId="26651" xr:uid="{00000000-0005-0000-0000-00001B680000}"/>
    <cellStyle name="Linked Cell 24 3 3 2 2 3" xfId="26652" xr:uid="{00000000-0005-0000-0000-00001C680000}"/>
    <cellStyle name="Linked Cell 24 3 3 2 3" xfId="26653" xr:uid="{00000000-0005-0000-0000-00001D680000}"/>
    <cellStyle name="Linked Cell 24 3 3 2 3 2" xfId="26654" xr:uid="{00000000-0005-0000-0000-00001E680000}"/>
    <cellStyle name="Linked Cell 24 3 3 2 3 2 2" xfId="26655" xr:uid="{00000000-0005-0000-0000-00001F680000}"/>
    <cellStyle name="Linked Cell 24 3 3 2 3 3" xfId="26656" xr:uid="{00000000-0005-0000-0000-000020680000}"/>
    <cellStyle name="Linked Cell 24 3 3 2 4" xfId="26657" xr:uid="{00000000-0005-0000-0000-000021680000}"/>
    <cellStyle name="Linked Cell 24 3 3 2 4 2" xfId="26658" xr:uid="{00000000-0005-0000-0000-000022680000}"/>
    <cellStyle name="Linked Cell 24 3 3 2 4 2 2" xfId="26659" xr:uid="{00000000-0005-0000-0000-000023680000}"/>
    <cellStyle name="Linked Cell 24 3 3 2 4 3" xfId="26660" xr:uid="{00000000-0005-0000-0000-000024680000}"/>
    <cellStyle name="Linked Cell 24 3 3 2 5" xfId="26661" xr:uid="{00000000-0005-0000-0000-000025680000}"/>
    <cellStyle name="Linked Cell 24 3 3 2 5 2" xfId="26662" xr:uid="{00000000-0005-0000-0000-000026680000}"/>
    <cellStyle name="Linked Cell 24 3 3 2 5 2 2" xfId="26663" xr:uid="{00000000-0005-0000-0000-000027680000}"/>
    <cellStyle name="Linked Cell 24 3 3 2 5 3" xfId="26664" xr:uid="{00000000-0005-0000-0000-000028680000}"/>
    <cellStyle name="Linked Cell 24 3 3 2 6" xfId="26665" xr:uid="{00000000-0005-0000-0000-000029680000}"/>
    <cellStyle name="Linked Cell 24 3 3 2 6 2" xfId="26666" xr:uid="{00000000-0005-0000-0000-00002A680000}"/>
    <cellStyle name="Linked Cell 24 3 3 2 6 2 2" xfId="26667" xr:uid="{00000000-0005-0000-0000-00002B680000}"/>
    <cellStyle name="Linked Cell 24 3 3 2 6 3" xfId="26668" xr:uid="{00000000-0005-0000-0000-00002C680000}"/>
    <cellStyle name="Linked Cell 24 3 3 2 7" xfId="26669" xr:uid="{00000000-0005-0000-0000-00002D680000}"/>
    <cellStyle name="Linked Cell 24 3 3 2 7 2" xfId="26670" xr:uid="{00000000-0005-0000-0000-00002E680000}"/>
    <cellStyle name="Linked Cell 24 3 3 2 7 2 2" xfId="26671" xr:uid="{00000000-0005-0000-0000-00002F680000}"/>
    <cellStyle name="Linked Cell 24 3 3 2 7 3" xfId="26672" xr:uid="{00000000-0005-0000-0000-000030680000}"/>
    <cellStyle name="Linked Cell 24 3 3 2 8" xfId="26673" xr:uid="{00000000-0005-0000-0000-000031680000}"/>
    <cellStyle name="Linked Cell 24 3 3 2 8 2" xfId="26674" xr:uid="{00000000-0005-0000-0000-000032680000}"/>
    <cellStyle name="Linked Cell 24 3 3 2 8 2 2" xfId="26675" xr:uid="{00000000-0005-0000-0000-000033680000}"/>
    <cellStyle name="Linked Cell 24 3 3 2 8 3" xfId="26676" xr:uid="{00000000-0005-0000-0000-000034680000}"/>
    <cellStyle name="Linked Cell 24 3 3 2 9" xfId="26677" xr:uid="{00000000-0005-0000-0000-000035680000}"/>
    <cellStyle name="Linked Cell 24 3 3 2 9 2" xfId="26678" xr:uid="{00000000-0005-0000-0000-000036680000}"/>
    <cellStyle name="Linked Cell 24 3 3 2 9 2 2" xfId="26679" xr:uid="{00000000-0005-0000-0000-000037680000}"/>
    <cellStyle name="Linked Cell 24 3 3 2 9 3" xfId="26680" xr:uid="{00000000-0005-0000-0000-000038680000}"/>
    <cellStyle name="Linked Cell 24 3 3 3" xfId="26681" xr:uid="{00000000-0005-0000-0000-000039680000}"/>
    <cellStyle name="Linked Cell 24 3 3 3 2" xfId="26682" xr:uid="{00000000-0005-0000-0000-00003A680000}"/>
    <cellStyle name="Linked Cell 24 3 3 3 2 2" xfId="26683" xr:uid="{00000000-0005-0000-0000-00003B680000}"/>
    <cellStyle name="Linked Cell 24 3 3 3 3" xfId="26684" xr:uid="{00000000-0005-0000-0000-00003C680000}"/>
    <cellStyle name="Linked Cell 24 3 3 4" xfId="26685" xr:uid="{00000000-0005-0000-0000-00003D680000}"/>
    <cellStyle name="Linked Cell 24 3 3 4 2" xfId="26686" xr:uid="{00000000-0005-0000-0000-00003E680000}"/>
    <cellStyle name="Linked Cell 24 3 3 4 2 2" xfId="26687" xr:uid="{00000000-0005-0000-0000-00003F680000}"/>
    <cellStyle name="Linked Cell 24 3 3 4 3" xfId="26688" xr:uid="{00000000-0005-0000-0000-000040680000}"/>
    <cellStyle name="Linked Cell 24 3 3 5" xfId="26689" xr:uid="{00000000-0005-0000-0000-000041680000}"/>
    <cellStyle name="Linked Cell 24 3 3 5 2" xfId="26690" xr:uid="{00000000-0005-0000-0000-000042680000}"/>
    <cellStyle name="Linked Cell 24 3 3 5 2 2" xfId="26691" xr:uid="{00000000-0005-0000-0000-000043680000}"/>
    <cellStyle name="Linked Cell 24 3 3 5 3" xfId="26692" xr:uid="{00000000-0005-0000-0000-000044680000}"/>
    <cellStyle name="Linked Cell 24 3 3 6" xfId="26693" xr:uid="{00000000-0005-0000-0000-000045680000}"/>
    <cellStyle name="Linked Cell 24 3 3 6 2" xfId="26694" xr:uid="{00000000-0005-0000-0000-000046680000}"/>
    <cellStyle name="Linked Cell 24 3 3 6 2 2" xfId="26695" xr:uid="{00000000-0005-0000-0000-000047680000}"/>
    <cellStyle name="Linked Cell 24 3 3 6 3" xfId="26696" xr:uid="{00000000-0005-0000-0000-000048680000}"/>
    <cellStyle name="Linked Cell 24 3 3 7" xfId="26697" xr:uid="{00000000-0005-0000-0000-000049680000}"/>
    <cellStyle name="Linked Cell 24 3 3 7 2" xfId="26698" xr:uid="{00000000-0005-0000-0000-00004A680000}"/>
    <cellStyle name="Linked Cell 24 3 3 7 2 2" xfId="26699" xr:uid="{00000000-0005-0000-0000-00004B680000}"/>
    <cellStyle name="Linked Cell 24 3 3 7 3" xfId="26700" xr:uid="{00000000-0005-0000-0000-00004C680000}"/>
    <cellStyle name="Linked Cell 24 3 3 8" xfId="26701" xr:uid="{00000000-0005-0000-0000-00004D680000}"/>
    <cellStyle name="Linked Cell 24 3 3 8 2" xfId="26702" xr:uid="{00000000-0005-0000-0000-00004E680000}"/>
    <cellStyle name="Linked Cell 24 3 3 8 2 2" xfId="26703" xr:uid="{00000000-0005-0000-0000-00004F680000}"/>
    <cellStyle name="Linked Cell 24 3 3 8 3" xfId="26704" xr:uid="{00000000-0005-0000-0000-000050680000}"/>
    <cellStyle name="Linked Cell 24 3 3 9" xfId="26705" xr:uid="{00000000-0005-0000-0000-000051680000}"/>
    <cellStyle name="Linked Cell 24 3 3 9 2" xfId="26706" xr:uid="{00000000-0005-0000-0000-000052680000}"/>
    <cellStyle name="Linked Cell 24 3 3 9 2 2" xfId="26707" xr:uid="{00000000-0005-0000-0000-000053680000}"/>
    <cellStyle name="Linked Cell 24 3 3 9 3" xfId="26708" xr:uid="{00000000-0005-0000-0000-000054680000}"/>
    <cellStyle name="Linked Cell 24 3 4" xfId="26709" xr:uid="{00000000-0005-0000-0000-000055680000}"/>
    <cellStyle name="Linked Cell 24 3 4 10" xfId="26710" xr:uid="{00000000-0005-0000-0000-000056680000}"/>
    <cellStyle name="Linked Cell 24 3 4 10 2" xfId="26711" xr:uid="{00000000-0005-0000-0000-000057680000}"/>
    <cellStyle name="Linked Cell 24 3 4 11" xfId="26712" xr:uid="{00000000-0005-0000-0000-000058680000}"/>
    <cellStyle name="Linked Cell 24 3 4 2" xfId="26713" xr:uid="{00000000-0005-0000-0000-000059680000}"/>
    <cellStyle name="Linked Cell 24 3 4 2 2" xfId="26714" xr:uid="{00000000-0005-0000-0000-00005A680000}"/>
    <cellStyle name="Linked Cell 24 3 4 2 2 2" xfId="26715" xr:uid="{00000000-0005-0000-0000-00005B680000}"/>
    <cellStyle name="Linked Cell 24 3 4 2 3" xfId="26716" xr:uid="{00000000-0005-0000-0000-00005C680000}"/>
    <cellStyle name="Linked Cell 24 3 4 3" xfId="26717" xr:uid="{00000000-0005-0000-0000-00005D680000}"/>
    <cellStyle name="Linked Cell 24 3 4 3 2" xfId="26718" xr:uid="{00000000-0005-0000-0000-00005E680000}"/>
    <cellStyle name="Linked Cell 24 3 4 3 2 2" xfId="26719" xr:uid="{00000000-0005-0000-0000-00005F680000}"/>
    <cellStyle name="Linked Cell 24 3 4 3 3" xfId="26720" xr:uid="{00000000-0005-0000-0000-000060680000}"/>
    <cellStyle name="Linked Cell 24 3 4 4" xfId="26721" xr:uid="{00000000-0005-0000-0000-000061680000}"/>
    <cellStyle name="Linked Cell 24 3 4 4 2" xfId="26722" xr:uid="{00000000-0005-0000-0000-000062680000}"/>
    <cellStyle name="Linked Cell 24 3 4 4 2 2" xfId="26723" xr:uid="{00000000-0005-0000-0000-000063680000}"/>
    <cellStyle name="Linked Cell 24 3 4 4 3" xfId="26724" xr:uid="{00000000-0005-0000-0000-000064680000}"/>
    <cellStyle name="Linked Cell 24 3 4 5" xfId="26725" xr:uid="{00000000-0005-0000-0000-000065680000}"/>
    <cellStyle name="Linked Cell 24 3 4 5 2" xfId="26726" xr:uid="{00000000-0005-0000-0000-000066680000}"/>
    <cellStyle name="Linked Cell 24 3 4 5 2 2" xfId="26727" xr:uid="{00000000-0005-0000-0000-000067680000}"/>
    <cellStyle name="Linked Cell 24 3 4 5 3" xfId="26728" xr:uid="{00000000-0005-0000-0000-000068680000}"/>
    <cellStyle name="Linked Cell 24 3 4 6" xfId="26729" xr:uid="{00000000-0005-0000-0000-000069680000}"/>
    <cellStyle name="Linked Cell 24 3 4 6 2" xfId="26730" xr:uid="{00000000-0005-0000-0000-00006A680000}"/>
    <cellStyle name="Linked Cell 24 3 4 6 2 2" xfId="26731" xr:uid="{00000000-0005-0000-0000-00006B680000}"/>
    <cellStyle name="Linked Cell 24 3 4 6 3" xfId="26732" xr:uid="{00000000-0005-0000-0000-00006C680000}"/>
    <cellStyle name="Linked Cell 24 3 4 7" xfId="26733" xr:uid="{00000000-0005-0000-0000-00006D680000}"/>
    <cellStyle name="Linked Cell 24 3 4 7 2" xfId="26734" xr:uid="{00000000-0005-0000-0000-00006E680000}"/>
    <cellStyle name="Linked Cell 24 3 4 7 2 2" xfId="26735" xr:uid="{00000000-0005-0000-0000-00006F680000}"/>
    <cellStyle name="Linked Cell 24 3 4 7 3" xfId="26736" xr:uid="{00000000-0005-0000-0000-000070680000}"/>
    <cellStyle name="Linked Cell 24 3 4 8" xfId="26737" xr:uid="{00000000-0005-0000-0000-000071680000}"/>
    <cellStyle name="Linked Cell 24 3 4 8 2" xfId="26738" xr:uid="{00000000-0005-0000-0000-000072680000}"/>
    <cellStyle name="Linked Cell 24 3 4 8 2 2" xfId="26739" xr:uid="{00000000-0005-0000-0000-000073680000}"/>
    <cellStyle name="Linked Cell 24 3 4 8 3" xfId="26740" xr:uid="{00000000-0005-0000-0000-000074680000}"/>
    <cellStyle name="Linked Cell 24 3 4 9" xfId="26741" xr:uid="{00000000-0005-0000-0000-000075680000}"/>
    <cellStyle name="Linked Cell 24 3 4 9 2" xfId="26742" xr:uid="{00000000-0005-0000-0000-000076680000}"/>
    <cellStyle name="Linked Cell 24 3 4 9 2 2" xfId="26743" xr:uid="{00000000-0005-0000-0000-000077680000}"/>
    <cellStyle name="Linked Cell 24 3 4 9 3" xfId="26744" xr:uid="{00000000-0005-0000-0000-000078680000}"/>
    <cellStyle name="Linked Cell 24 3 5" xfId="26745" xr:uid="{00000000-0005-0000-0000-000079680000}"/>
    <cellStyle name="Linked Cell 24 3 5 2" xfId="26746" xr:uid="{00000000-0005-0000-0000-00007A680000}"/>
    <cellStyle name="Linked Cell 24 3 5 2 2" xfId="26747" xr:uid="{00000000-0005-0000-0000-00007B680000}"/>
    <cellStyle name="Linked Cell 24 3 5 3" xfId="26748" xr:uid="{00000000-0005-0000-0000-00007C680000}"/>
    <cellStyle name="Linked Cell 24 3 6" xfId="26749" xr:uid="{00000000-0005-0000-0000-00007D680000}"/>
    <cellStyle name="Linked Cell 24 3 6 2" xfId="26750" xr:uid="{00000000-0005-0000-0000-00007E680000}"/>
    <cellStyle name="Linked Cell 24 3 6 2 2" xfId="26751" xr:uid="{00000000-0005-0000-0000-00007F680000}"/>
    <cellStyle name="Linked Cell 24 3 6 3" xfId="26752" xr:uid="{00000000-0005-0000-0000-000080680000}"/>
    <cellStyle name="Linked Cell 24 3 7" xfId="26753" xr:uid="{00000000-0005-0000-0000-000081680000}"/>
    <cellStyle name="Linked Cell 24 3 7 2" xfId="26754" xr:uid="{00000000-0005-0000-0000-000082680000}"/>
    <cellStyle name="Linked Cell 24 3 7 2 2" xfId="26755" xr:uid="{00000000-0005-0000-0000-000083680000}"/>
    <cellStyle name="Linked Cell 24 3 7 3" xfId="26756" xr:uid="{00000000-0005-0000-0000-000084680000}"/>
    <cellStyle name="Linked Cell 24 3 8" xfId="26757" xr:uid="{00000000-0005-0000-0000-000085680000}"/>
    <cellStyle name="Linked Cell 24 3 8 2" xfId="26758" xr:uid="{00000000-0005-0000-0000-000086680000}"/>
    <cellStyle name="Linked Cell 24 3 8 2 2" xfId="26759" xr:uid="{00000000-0005-0000-0000-000087680000}"/>
    <cellStyle name="Linked Cell 24 3 8 3" xfId="26760" xr:uid="{00000000-0005-0000-0000-000088680000}"/>
    <cellStyle name="Linked Cell 24 3 9" xfId="26761" xr:uid="{00000000-0005-0000-0000-000089680000}"/>
    <cellStyle name="Linked Cell 24 3 9 2" xfId="26762" xr:uid="{00000000-0005-0000-0000-00008A680000}"/>
    <cellStyle name="Linked Cell 24 3 9 2 2" xfId="26763" xr:uid="{00000000-0005-0000-0000-00008B680000}"/>
    <cellStyle name="Linked Cell 24 3 9 3" xfId="26764" xr:uid="{00000000-0005-0000-0000-00008C680000}"/>
    <cellStyle name="Linked Cell 24 4" xfId="26765" xr:uid="{00000000-0005-0000-0000-00008D680000}"/>
    <cellStyle name="Linked Cell 24 4 10" xfId="26766" xr:uid="{00000000-0005-0000-0000-00008E680000}"/>
    <cellStyle name="Linked Cell 24 4 10 2" xfId="26767" xr:uid="{00000000-0005-0000-0000-00008F680000}"/>
    <cellStyle name="Linked Cell 24 4 10 2 2" xfId="26768" xr:uid="{00000000-0005-0000-0000-000090680000}"/>
    <cellStyle name="Linked Cell 24 4 10 3" xfId="26769" xr:uid="{00000000-0005-0000-0000-000091680000}"/>
    <cellStyle name="Linked Cell 24 4 11" xfId="26770" xr:uid="{00000000-0005-0000-0000-000092680000}"/>
    <cellStyle name="Linked Cell 24 4 11 2" xfId="26771" xr:uid="{00000000-0005-0000-0000-000093680000}"/>
    <cellStyle name="Linked Cell 24 4 11 2 2" xfId="26772" xr:uid="{00000000-0005-0000-0000-000094680000}"/>
    <cellStyle name="Linked Cell 24 4 11 3" xfId="26773" xr:uid="{00000000-0005-0000-0000-000095680000}"/>
    <cellStyle name="Linked Cell 24 4 12" xfId="26774" xr:uid="{00000000-0005-0000-0000-000096680000}"/>
    <cellStyle name="Linked Cell 24 4 12 2" xfId="26775" xr:uid="{00000000-0005-0000-0000-000097680000}"/>
    <cellStyle name="Linked Cell 24 4 13" xfId="26776" xr:uid="{00000000-0005-0000-0000-000098680000}"/>
    <cellStyle name="Linked Cell 24 4 2" xfId="26777" xr:uid="{00000000-0005-0000-0000-000099680000}"/>
    <cellStyle name="Linked Cell 24 4 2 10" xfId="26778" xr:uid="{00000000-0005-0000-0000-00009A680000}"/>
    <cellStyle name="Linked Cell 24 4 2 10 2" xfId="26779" xr:uid="{00000000-0005-0000-0000-00009B680000}"/>
    <cellStyle name="Linked Cell 24 4 2 10 2 2" xfId="26780" xr:uid="{00000000-0005-0000-0000-00009C680000}"/>
    <cellStyle name="Linked Cell 24 4 2 10 3" xfId="26781" xr:uid="{00000000-0005-0000-0000-00009D680000}"/>
    <cellStyle name="Linked Cell 24 4 2 11" xfId="26782" xr:uid="{00000000-0005-0000-0000-00009E680000}"/>
    <cellStyle name="Linked Cell 24 4 2 11 2" xfId="26783" xr:uid="{00000000-0005-0000-0000-00009F680000}"/>
    <cellStyle name="Linked Cell 24 4 2 12" xfId="26784" xr:uid="{00000000-0005-0000-0000-0000A0680000}"/>
    <cellStyle name="Linked Cell 24 4 2 2" xfId="26785" xr:uid="{00000000-0005-0000-0000-0000A1680000}"/>
    <cellStyle name="Linked Cell 24 4 2 2 2" xfId="26786" xr:uid="{00000000-0005-0000-0000-0000A2680000}"/>
    <cellStyle name="Linked Cell 24 4 2 2 2 2" xfId="26787" xr:uid="{00000000-0005-0000-0000-0000A3680000}"/>
    <cellStyle name="Linked Cell 24 4 2 2 3" xfId="26788" xr:uid="{00000000-0005-0000-0000-0000A4680000}"/>
    <cellStyle name="Linked Cell 24 4 2 3" xfId="26789" xr:uid="{00000000-0005-0000-0000-0000A5680000}"/>
    <cellStyle name="Linked Cell 24 4 2 3 2" xfId="26790" xr:uid="{00000000-0005-0000-0000-0000A6680000}"/>
    <cellStyle name="Linked Cell 24 4 2 3 2 2" xfId="26791" xr:uid="{00000000-0005-0000-0000-0000A7680000}"/>
    <cellStyle name="Linked Cell 24 4 2 3 3" xfId="26792" xr:uid="{00000000-0005-0000-0000-0000A8680000}"/>
    <cellStyle name="Linked Cell 24 4 2 4" xfId="26793" xr:uid="{00000000-0005-0000-0000-0000A9680000}"/>
    <cellStyle name="Linked Cell 24 4 2 4 2" xfId="26794" xr:uid="{00000000-0005-0000-0000-0000AA680000}"/>
    <cellStyle name="Linked Cell 24 4 2 4 2 2" xfId="26795" xr:uid="{00000000-0005-0000-0000-0000AB680000}"/>
    <cellStyle name="Linked Cell 24 4 2 4 3" xfId="26796" xr:uid="{00000000-0005-0000-0000-0000AC680000}"/>
    <cellStyle name="Linked Cell 24 4 2 5" xfId="26797" xr:uid="{00000000-0005-0000-0000-0000AD680000}"/>
    <cellStyle name="Linked Cell 24 4 2 5 2" xfId="26798" xr:uid="{00000000-0005-0000-0000-0000AE680000}"/>
    <cellStyle name="Linked Cell 24 4 2 5 2 2" xfId="26799" xr:uid="{00000000-0005-0000-0000-0000AF680000}"/>
    <cellStyle name="Linked Cell 24 4 2 5 3" xfId="26800" xr:uid="{00000000-0005-0000-0000-0000B0680000}"/>
    <cellStyle name="Linked Cell 24 4 2 6" xfId="26801" xr:uid="{00000000-0005-0000-0000-0000B1680000}"/>
    <cellStyle name="Linked Cell 24 4 2 6 2" xfId="26802" xr:uid="{00000000-0005-0000-0000-0000B2680000}"/>
    <cellStyle name="Linked Cell 24 4 2 6 2 2" xfId="26803" xr:uid="{00000000-0005-0000-0000-0000B3680000}"/>
    <cellStyle name="Linked Cell 24 4 2 6 3" xfId="26804" xr:uid="{00000000-0005-0000-0000-0000B4680000}"/>
    <cellStyle name="Linked Cell 24 4 2 7" xfId="26805" xr:uid="{00000000-0005-0000-0000-0000B5680000}"/>
    <cellStyle name="Linked Cell 24 4 2 7 2" xfId="26806" xr:uid="{00000000-0005-0000-0000-0000B6680000}"/>
    <cellStyle name="Linked Cell 24 4 2 7 2 2" xfId="26807" xr:uid="{00000000-0005-0000-0000-0000B7680000}"/>
    <cellStyle name="Linked Cell 24 4 2 7 3" xfId="26808" xr:uid="{00000000-0005-0000-0000-0000B8680000}"/>
    <cellStyle name="Linked Cell 24 4 2 8" xfId="26809" xr:uid="{00000000-0005-0000-0000-0000B9680000}"/>
    <cellStyle name="Linked Cell 24 4 2 8 2" xfId="26810" xr:uid="{00000000-0005-0000-0000-0000BA680000}"/>
    <cellStyle name="Linked Cell 24 4 2 8 2 2" xfId="26811" xr:uid="{00000000-0005-0000-0000-0000BB680000}"/>
    <cellStyle name="Linked Cell 24 4 2 8 3" xfId="26812" xr:uid="{00000000-0005-0000-0000-0000BC680000}"/>
    <cellStyle name="Linked Cell 24 4 2 9" xfId="26813" xr:uid="{00000000-0005-0000-0000-0000BD680000}"/>
    <cellStyle name="Linked Cell 24 4 2 9 2" xfId="26814" xr:uid="{00000000-0005-0000-0000-0000BE680000}"/>
    <cellStyle name="Linked Cell 24 4 2 9 2 2" xfId="26815" xr:uid="{00000000-0005-0000-0000-0000BF680000}"/>
    <cellStyle name="Linked Cell 24 4 2 9 3" xfId="26816" xr:uid="{00000000-0005-0000-0000-0000C0680000}"/>
    <cellStyle name="Linked Cell 24 4 3" xfId="26817" xr:uid="{00000000-0005-0000-0000-0000C1680000}"/>
    <cellStyle name="Linked Cell 24 4 3 10" xfId="26818" xr:uid="{00000000-0005-0000-0000-0000C2680000}"/>
    <cellStyle name="Linked Cell 24 4 3 10 2" xfId="26819" xr:uid="{00000000-0005-0000-0000-0000C3680000}"/>
    <cellStyle name="Linked Cell 24 4 3 11" xfId="26820" xr:uid="{00000000-0005-0000-0000-0000C4680000}"/>
    <cellStyle name="Linked Cell 24 4 3 2" xfId="26821" xr:uid="{00000000-0005-0000-0000-0000C5680000}"/>
    <cellStyle name="Linked Cell 24 4 3 2 2" xfId="26822" xr:uid="{00000000-0005-0000-0000-0000C6680000}"/>
    <cellStyle name="Linked Cell 24 4 3 2 2 2" xfId="26823" xr:uid="{00000000-0005-0000-0000-0000C7680000}"/>
    <cellStyle name="Linked Cell 24 4 3 2 3" xfId="26824" xr:uid="{00000000-0005-0000-0000-0000C8680000}"/>
    <cellStyle name="Linked Cell 24 4 3 3" xfId="26825" xr:uid="{00000000-0005-0000-0000-0000C9680000}"/>
    <cellStyle name="Linked Cell 24 4 3 3 2" xfId="26826" xr:uid="{00000000-0005-0000-0000-0000CA680000}"/>
    <cellStyle name="Linked Cell 24 4 3 3 2 2" xfId="26827" xr:uid="{00000000-0005-0000-0000-0000CB680000}"/>
    <cellStyle name="Linked Cell 24 4 3 3 3" xfId="26828" xr:uid="{00000000-0005-0000-0000-0000CC680000}"/>
    <cellStyle name="Linked Cell 24 4 3 4" xfId="26829" xr:uid="{00000000-0005-0000-0000-0000CD680000}"/>
    <cellStyle name="Linked Cell 24 4 3 4 2" xfId="26830" xr:uid="{00000000-0005-0000-0000-0000CE680000}"/>
    <cellStyle name="Linked Cell 24 4 3 4 2 2" xfId="26831" xr:uid="{00000000-0005-0000-0000-0000CF680000}"/>
    <cellStyle name="Linked Cell 24 4 3 4 3" xfId="26832" xr:uid="{00000000-0005-0000-0000-0000D0680000}"/>
    <cellStyle name="Linked Cell 24 4 3 5" xfId="26833" xr:uid="{00000000-0005-0000-0000-0000D1680000}"/>
    <cellStyle name="Linked Cell 24 4 3 5 2" xfId="26834" xr:uid="{00000000-0005-0000-0000-0000D2680000}"/>
    <cellStyle name="Linked Cell 24 4 3 5 2 2" xfId="26835" xr:uid="{00000000-0005-0000-0000-0000D3680000}"/>
    <cellStyle name="Linked Cell 24 4 3 5 3" xfId="26836" xr:uid="{00000000-0005-0000-0000-0000D4680000}"/>
    <cellStyle name="Linked Cell 24 4 3 6" xfId="26837" xr:uid="{00000000-0005-0000-0000-0000D5680000}"/>
    <cellStyle name="Linked Cell 24 4 3 6 2" xfId="26838" xr:uid="{00000000-0005-0000-0000-0000D6680000}"/>
    <cellStyle name="Linked Cell 24 4 3 6 2 2" xfId="26839" xr:uid="{00000000-0005-0000-0000-0000D7680000}"/>
    <cellStyle name="Linked Cell 24 4 3 6 3" xfId="26840" xr:uid="{00000000-0005-0000-0000-0000D8680000}"/>
    <cellStyle name="Linked Cell 24 4 3 7" xfId="26841" xr:uid="{00000000-0005-0000-0000-0000D9680000}"/>
    <cellStyle name="Linked Cell 24 4 3 7 2" xfId="26842" xr:uid="{00000000-0005-0000-0000-0000DA680000}"/>
    <cellStyle name="Linked Cell 24 4 3 7 2 2" xfId="26843" xr:uid="{00000000-0005-0000-0000-0000DB680000}"/>
    <cellStyle name="Linked Cell 24 4 3 7 3" xfId="26844" xr:uid="{00000000-0005-0000-0000-0000DC680000}"/>
    <cellStyle name="Linked Cell 24 4 3 8" xfId="26845" xr:uid="{00000000-0005-0000-0000-0000DD680000}"/>
    <cellStyle name="Linked Cell 24 4 3 8 2" xfId="26846" xr:uid="{00000000-0005-0000-0000-0000DE680000}"/>
    <cellStyle name="Linked Cell 24 4 3 8 2 2" xfId="26847" xr:uid="{00000000-0005-0000-0000-0000DF680000}"/>
    <cellStyle name="Linked Cell 24 4 3 8 3" xfId="26848" xr:uid="{00000000-0005-0000-0000-0000E0680000}"/>
    <cellStyle name="Linked Cell 24 4 3 9" xfId="26849" xr:uid="{00000000-0005-0000-0000-0000E1680000}"/>
    <cellStyle name="Linked Cell 24 4 3 9 2" xfId="26850" xr:uid="{00000000-0005-0000-0000-0000E2680000}"/>
    <cellStyle name="Linked Cell 24 4 3 9 2 2" xfId="26851" xr:uid="{00000000-0005-0000-0000-0000E3680000}"/>
    <cellStyle name="Linked Cell 24 4 3 9 3" xfId="26852" xr:uid="{00000000-0005-0000-0000-0000E4680000}"/>
    <cellStyle name="Linked Cell 24 4 4" xfId="26853" xr:uid="{00000000-0005-0000-0000-0000E5680000}"/>
    <cellStyle name="Linked Cell 24 4 4 2" xfId="26854" xr:uid="{00000000-0005-0000-0000-0000E6680000}"/>
    <cellStyle name="Linked Cell 24 4 4 2 2" xfId="26855" xr:uid="{00000000-0005-0000-0000-0000E7680000}"/>
    <cellStyle name="Linked Cell 24 4 4 3" xfId="26856" xr:uid="{00000000-0005-0000-0000-0000E8680000}"/>
    <cellStyle name="Linked Cell 24 4 5" xfId="26857" xr:uid="{00000000-0005-0000-0000-0000E9680000}"/>
    <cellStyle name="Linked Cell 24 4 5 2" xfId="26858" xr:uid="{00000000-0005-0000-0000-0000EA680000}"/>
    <cellStyle name="Linked Cell 24 4 5 2 2" xfId="26859" xr:uid="{00000000-0005-0000-0000-0000EB680000}"/>
    <cellStyle name="Linked Cell 24 4 5 3" xfId="26860" xr:uid="{00000000-0005-0000-0000-0000EC680000}"/>
    <cellStyle name="Linked Cell 24 4 6" xfId="26861" xr:uid="{00000000-0005-0000-0000-0000ED680000}"/>
    <cellStyle name="Linked Cell 24 4 6 2" xfId="26862" xr:uid="{00000000-0005-0000-0000-0000EE680000}"/>
    <cellStyle name="Linked Cell 24 4 6 2 2" xfId="26863" xr:uid="{00000000-0005-0000-0000-0000EF680000}"/>
    <cellStyle name="Linked Cell 24 4 6 3" xfId="26864" xr:uid="{00000000-0005-0000-0000-0000F0680000}"/>
    <cellStyle name="Linked Cell 24 4 7" xfId="26865" xr:uid="{00000000-0005-0000-0000-0000F1680000}"/>
    <cellStyle name="Linked Cell 24 4 7 2" xfId="26866" xr:uid="{00000000-0005-0000-0000-0000F2680000}"/>
    <cellStyle name="Linked Cell 24 4 7 2 2" xfId="26867" xr:uid="{00000000-0005-0000-0000-0000F3680000}"/>
    <cellStyle name="Linked Cell 24 4 7 3" xfId="26868" xr:uid="{00000000-0005-0000-0000-0000F4680000}"/>
    <cellStyle name="Linked Cell 24 4 8" xfId="26869" xr:uid="{00000000-0005-0000-0000-0000F5680000}"/>
    <cellStyle name="Linked Cell 24 4 8 2" xfId="26870" xr:uid="{00000000-0005-0000-0000-0000F6680000}"/>
    <cellStyle name="Linked Cell 24 4 8 2 2" xfId="26871" xr:uid="{00000000-0005-0000-0000-0000F7680000}"/>
    <cellStyle name="Linked Cell 24 4 8 3" xfId="26872" xr:uid="{00000000-0005-0000-0000-0000F8680000}"/>
    <cellStyle name="Linked Cell 24 4 9" xfId="26873" xr:uid="{00000000-0005-0000-0000-0000F9680000}"/>
    <cellStyle name="Linked Cell 24 4 9 2" xfId="26874" xr:uid="{00000000-0005-0000-0000-0000FA680000}"/>
    <cellStyle name="Linked Cell 24 4 9 2 2" xfId="26875" xr:uid="{00000000-0005-0000-0000-0000FB680000}"/>
    <cellStyle name="Linked Cell 24 4 9 3" xfId="26876" xr:uid="{00000000-0005-0000-0000-0000FC680000}"/>
    <cellStyle name="Linked Cell 25" xfId="26877" xr:uid="{00000000-0005-0000-0000-0000FD680000}"/>
    <cellStyle name="Linked Cell 25 2" xfId="26878" xr:uid="{00000000-0005-0000-0000-0000FE680000}"/>
    <cellStyle name="Linked Cell 25 2 10" xfId="26879" xr:uid="{00000000-0005-0000-0000-0000FF680000}"/>
    <cellStyle name="Linked Cell 25 2 10 2" xfId="26880" xr:uid="{00000000-0005-0000-0000-000000690000}"/>
    <cellStyle name="Linked Cell 25 2 10 2 2" xfId="26881" xr:uid="{00000000-0005-0000-0000-000001690000}"/>
    <cellStyle name="Linked Cell 25 2 10 3" xfId="26882" xr:uid="{00000000-0005-0000-0000-000002690000}"/>
    <cellStyle name="Linked Cell 25 2 11" xfId="26883" xr:uid="{00000000-0005-0000-0000-000003690000}"/>
    <cellStyle name="Linked Cell 25 2 11 2" xfId="26884" xr:uid="{00000000-0005-0000-0000-000004690000}"/>
    <cellStyle name="Linked Cell 25 2 11 2 2" xfId="26885" xr:uid="{00000000-0005-0000-0000-000005690000}"/>
    <cellStyle name="Linked Cell 25 2 11 3" xfId="26886" xr:uid="{00000000-0005-0000-0000-000006690000}"/>
    <cellStyle name="Linked Cell 25 2 12" xfId="26887" xr:uid="{00000000-0005-0000-0000-000007690000}"/>
    <cellStyle name="Linked Cell 25 2 12 2" xfId="26888" xr:uid="{00000000-0005-0000-0000-000008690000}"/>
    <cellStyle name="Linked Cell 25 2 12 2 2" xfId="26889" xr:uid="{00000000-0005-0000-0000-000009690000}"/>
    <cellStyle name="Linked Cell 25 2 12 3" xfId="26890" xr:uid="{00000000-0005-0000-0000-00000A690000}"/>
    <cellStyle name="Linked Cell 25 2 13" xfId="26891" xr:uid="{00000000-0005-0000-0000-00000B690000}"/>
    <cellStyle name="Linked Cell 25 2 13 2" xfId="26892" xr:uid="{00000000-0005-0000-0000-00000C690000}"/>
    <cellStyle name="Linked Cell 25 2 13 2 2" xfId="26893" xr:uid="{00000000-0005-0000-0000-00000D690000}"/>
    <cellStyle name="Linked Cell 25 2 13 3" xfId="26894" xr:uid="{00000000-0005-0000-0000-00000E690000}"/>
    <cellStyle name="Linked Cell 25 2 14" xfId="26895" xr:uid="{00000000-0005-0000-0000-00000F690000}"/>
    <cellStyle name="Linked Cell 25 2 14 2" xfId="26896" xr:uid="{00000000-0005-0000-0000-000010690000}"/>
    <cellStyle name="Linked Cell 25 2 15" xfId="26897" xr:uid="{00000000-0005-0000-0000-000011690000}"/>
    <cellStyle name="Linked Cell 25 2 2" xfId="26898" xr:uid="{00000000-0005-0000-0000-000012690000}"/>
    <cellStyle name="Linked Cell 25 2 2 10" xfId="26899" xr:uid="{00000000-0005-0000-0000-000013690000}"/>
    <cellStyle name="Linked Cell 25 2 2 10 2" xfId="26900" xr:uid="{00000000-0005-0000-0000-000014690000}"/>
    <cellStyle name="Linked Cell 25 2 2 10 2 2" xfId="26901" xr:uid="{00000000-0005-0000-0000-000015690000}"/>
    <cellStyle name="Linked Cell 25 2 2 10 3" xfId="26902" xr:uid="{00000000-0005-0000-0000-000016690000}"/>
    <cellStyle name="Linked Cell 25 2 2 11" xfId="26903" xr:uid="{00000000-0005-0000-0000-000017690000}"/>
    <cellStyle name="Linked Cell 25 2 2 11 2" xfId="26904" xr:uid="{00000000-0005-0000-0000-000018690000}"/>
    <cellStyle name="Linked Cell 25 2 2 11 2 2" xfId="26905" xr:uid="{00000000-0005-0000-0000-000019690000}"/>
    <cellStyle name="Linked Cell 25 2 2 11 3" xfId="26906" xr:uid="{00000000-0005-0000-0000-00001A690000}"/>
    <cellStyle name="Linked Cell 25 2 2 12" xfId="26907" xr:uid="{00000000-0005-0000-0000-00001B690000}"/>
    <cellStyle name="Linked Cell 25 2 2 12 2" xfId="26908" xr:uid="{00000000-0005-0000-0000-00001C690000}"/>
    <cellStyle name="Linked Cell 25 2 2 12 2 2" xfId="26909" xr:uid="{00000000-0005-0000-0000-00001D690000}"/>
    <cellStyle name="Linked Cell 25 2 2 12 3" xfId="26910" xr:uid="{00000000-0005-0000-0000-00001E690000}"/>
    <cellStyle name="Linked Cell 25 2 2 13" xfId="26911" xr:uid="{00000000-0005-0000-0000-00001F690000}"/>
    <cellStyle name="Linked Cell 25 2 2 13 2" xfId="26912" xr:uid="{00000000-0005-0000-0000-000020690000}"/>
    <cellStyle name="Linked Cell 25 2 2 14" xfId="26913" xr:uid="{00000000-0005-0000-0000-000021690000}"/>
    <cellStyle name="Linked Cell 25 2 2 2" xfId="26914" xr:uid="{00000000-0005-0000-0000-000022690000}"/>
    <cellStyle name="Linked Cell 25 2 2 2 10" xfId="26915" xr:uid="{00000000-0005-0000-0000-000023690000}"/>
    <cellStyle name="Linked Cell 25 2 2 2 10 2" xfId="26916" xr:uid="{00000000-0005-0000-0000-000024690000}"/>
    <cellStyle name="Linked Cell 25 2 2 2 10 2 2" xfId="26917" xr:uid="{00000000-0005-0000-0000-000025690000}"/>
    <cellStyle name="Linked Cell 25 2 2 2 10 3" xfId="26918" xr:uid="{00000000-0005-0000-0000-000026690000}"/>
    <cellStyle name="Linked Cell 25 2 2 2 11" xfId="26919" xr:uid="{00000000-0005-0000-0000-000027690000}"/>
    <cellStyle name="Linked Cell 25 2 2 2 11 2" xfId="26920" xr:uid="{00000000-0005-0000-0000-000028690000}"/>
    <cellStyle name="Linked Cell 25 2 2 2 11 2 2" xfId="26921" xr:uid="{00000000-0005-0000-0000-000029690000}"/>
    <cellStyle name="Linked Cell 25 2 2 2 11 3" xfId="26922" xr:uid="{00000000-0005-0000-0000-00002A690000}"/>
    <cellStyle name="Linked Cell 25 2 2 2 12" xfId="26923" xr:uid="{00000000-0005-0000-0000-00002B690000}"/>
    <cellStyle name="Linked Cell 25 2 2 2 12 2" xfId="26924" xr:uid="{00000000-0005-0000-0000-00002C690000}"/>
    <cellStyle name="Linked Cell 25 2 2 2 13" xfId="26925" xr:uid="{00000000-0005-0000-0000-00002D690000}"/>
    <cellStyle name="Linked Cell 25 2 2 2 2" xfId="26926" xr:uid="{00000000-0005-0000-0000-00002E690000}"/>
    <cellStyle name="Linked Cell 25 2 2 2 2 10" xfId="26927" xr:uid="{00000000-0005-0000-0000-00002F690000}"/>
    <cellStyle name="Linked Cell 25 2 2 2 2 10 2" xfId="26928" xr:uid="{00000000-0005-0000-0000-000030690000}"/>
    <cellStyle name="Linked Cell 25 2 2 2 2 10 2 2" xfId="26929" xr:uid="{00000000-0005-0000-0000-000031690000}"/>
    <cellStyle name="Linked Cell 25 2 2 2 2 10 3" xfId="26930" xr:uid="{00000000-0005-0000-0000-000032690000}"/>
    <cellStyle name="Linked Cell 25 2 2 2 2 11" xfId="26931" xr:uid="{00000000-0005-0000-0000-000033690000}"/>
    <cellStyle name="Linked Cell 25 2 2 2 2 11 2" xfId="26932" xr:uid="{00000000-0005-0000-0000-000034690000}"/>
    <cellStyle name="Linked Cell 25 2 2 2 2 12" xfId="26933" xr:uid="{00000000-0005-0000-0000-000035690000}"/>
    <cellStyle name="Linked Cell 25 2 2 2 2 2" xfId="26934" xr:uid="{00000000-0005-0000-0000-000036690000}"/>
    <cellStyle name="Linked Cell 25 2 2 2 2 2 2" xfId="26935" xr:uid="{00000000-0005-0000-0000-000037690000}"/>
    <cellStyle name="Linked Cell 25 2 2 2 2 2 2 2" xfId="26936" xr:uid="{00000000-0005-0000-0000-000038690000}"/>
    <cellStyle name="Linked Cell 25 2 2 2 2 2 3" xfId="26937" xr:uid="{00000000-0005-0000-0000-000039690000}"/>
    <cellStyle name="Linked Cell 25 2 2 2 2 3" xfId="26938" xr:uid="{00000000-0005-0000-0000-00003A690000}"/>
    <cellStyle name="Linked Cell 25 2 2 2 2 3 2" xfId="26939" xr:uid="{00000000-0005-0000-0000-00003B690000}"/>
    <cellStyle name="Linked Cell 25 2 2 2 2 3 2 2" xfId="26940" xr:uid="{00000000-0005-0000-0000-00003C690000}"/>
    <cellStyle name="Linked Cell 25 2 2 2 2 3 3" xfId="26941" xr:uid="{00000000-0005-0000-0000-00003D690000}"/>
    <cellStyle name="Linked Cell 25 2 2 2 2 4" xfId="26942" xr:uid="{00000000-0005-0000-0000-00003E690000}"/>
    <cellStyle name="Linked Cell 25 2 2 2 2 4 2" xfId="26943" xr:uid="{00000000-0005-0000-0000-00003F690000}"/>
    <cellStyle name="Linked Cell 25 2 2 2 2 4 2 2" xfId="26944" xr:uid="{00000000-0005-0000-0000-000040690000}"/>
    <cellStyle name="Linked Cell 25 2 2 2 2 4 3" xfId="26945" xr:uid="{00000000-0005-0000-0000-000041690000}"/>
    <cellStyle name="Linked Cell 25 2 2 2 2 5" xfId="26946" xr:uid="{00000000-0005-0000-0000-000042690000}"/>
    <cellStyle name="Linked Cell 25 2 2 2 2 5 2" xfId="26947" xr:uid="{00000000-0005-0000-0000-000043690000}"/>
    <cellStyle name="Linked Cell 25 2 2 2 2 5 2 2" xfId="26948" xr:uid="{00000000-0005-0000-0000-000044690000}"/>
    <cellStyle name="Linked Cell 25 2 2 2 2 5 3" xfId="26949" xr:uid="{00000000-0005-0000-0000-000045690000}"/>
    <cellStyle name="Linked Cell 25 2 2 2 2 6" xfId="26950" xr:uid="{00000000-0005-0000-0000-000046690000}"/>
    <cellStyle name="Linked Cell 25 2 2 2 2 6 2" xfId="26951" xr:uid="{00000000-0005-0000-0000-000047690000}"/>
    <cellStyle name="Linked Cell 25 2 2 2 2 6 2 2" xfId="26952" xr:uid="{00000000-0005-0000-0000-000048690000}"/>
    <cellStyle name="Linked Cell 25 2 2 2 2 6 3" xfId="26953" xr:uid="{00000000-0005-0000-0000-000049690000}"/>
    <cellStyle name="Linked Cell 25 2 2 2 2 7" xfId="26954" xr:uid="{00000000-0005-0000-0000-00004A690000}"/>
    <cellStyle name="Linked Cell 25 2 2 2 2 7 2" xfId="26955" xr:uid="{00000000-0005-0000-0000-00004B690000}"/>
    <cellStyle name="Linked Cell 25 2 2 2 2 7 2 2" xfId="26956" xr:uid="{00000000-0005-0000-0000-00004C690000}"/>
    <cellStyle name="Linked Cell 25 2 2 2 2 7 3" xfId="26957" xr:uid="{00000000-0005-0000-0000-00004D690000}"/>
    <cellStyle name="Linked Cell 25 2 2 2 2 8" xfId="26958" xr:uid="{00000000-0005-0000-0000-00004E690000}"/>
    <cellStyle name="Linked Cell 25 2 2 2 2 8 2" xfId="26959" xr:uid="{00000000-0005-0000-0000-00004F690000}"/>
    <cellStyle name="Linked Cell 25 2 2 2 2 8 2 2" xfId="26960" xr:uid="{00000000-0005-0000-0000-000050690000}"/>
    <cellStyle name="Linked Cell 25 2 2 2 2 8 3" xfId="26961" xr:uid="{00000000-0005-0000-0000-000051690000}"/>
    <cellStyle name="Linked Cell 25 2 2 2 2 9" xfId="26962" xr:uid="{00000000-0005-0000-0000-000052690000}"/>
    <cellStyle name="Linked Cell 25 2 2 2 2 9 2" xfId="26963" xr:uid="{00000000-0005-0000-0000-000053690000}"/>
    <cellStyle name="Linked Cell 25 2 2 2 2 9 2 2" xfId="26964" xr:uid="{00000000-0005-0000-0000-000054690000}"/>
    <cellStyle name="Linked Cell 25 2 2 2 2 9 3" xfId="26965" xr:uid="{00000000-0005-0000-0000-000055690000}"/>
    <cellStyle name="Linked Cell 25 2 2 2 3" xfId="26966" xr:uid="{00000000-0005-0000-0000-000056690000}"/>
    <cellStyle name="Linked Cell 25 2 2 2 3 10" xfId="26967" xr:uid="{00000000-0005-0000-0000-000057690000}"/>
    <cellStyle name="Linked Cell 25 2 2 2 3 10 2" xfId="26968" xr:uid="{00000000-0005-0000-0000-000058690000}"/>
    <cellStyle name="Linked Cell 25 2 2 2 3 11" xfId="26969" xr:uid="{00000000-0005-0000-0000-000059690000}"/>
    <cellStyle name="Linked Cell 25 2 2 2 3 2" xfId="26970" xr:uid="{00000000-0005-0000-0000-00005A690000}"/>
    <cellStyle name="Linked Cell 25 2 2 2 3 2 2" xfId="26971" xr:uid="{00000000-0005-0000-0000-00005B690000}"/>
    <cellStyle name="Linked Cell 25 2 2 2 3 2 2 2" xfId="26972" xr:uid="{00000000-0005-0000-0000-00005C690000}"/>
    <cellStyle name="Linked Cell 25 2 2 2 3 2 3" xfId="26973" xr:uid="{00000000-0005-0000-0000-00005D690000}"/>
    <cellStyle name="Linked Cell 25 2 2 2 3 3" xfId="26974" xr:uid="{00000000-0005-0000-0000-00005E690000}"/>
    <cellStyle name="Linked Cell 25 2 2 2 3 3 2" xfId="26975" xr:uid="{00000000-0005-0000-0000-00005F690000}"/>
    <cellStyle name="Linked Cell 25 2 2 2 3 3 2 2" xfId="26976" xr:uid="{00000000-0005-0000-0000-000060690000}"/>
    <cellStyle name="Linked Cell 25 2 2 2 3 3 3" xfId="26977" xr:uid="{00000000-0005-0000-0000-000061690000}"/>
    <cellStyle name="Linked Cell 25 2 2 2 3 4" xfId="26978" xr:uid="{00000000-0005-0000-0000-000062690000}"/>
    <cellStyle name="Linked Cell 25 2 2 2 3 4 2" xfId="26979" xr:uid="{00000000-0005-0000-0000-000063690000}"/>
    <cellStyle name="Linked Cell 25 2 2 2 3 4 2 2" xfId="26980" xr:uid="{00000000-0005-0000-0000-000064690000}"/>
    <cellStyle name="Linked Cell 25 2 2 2 3 4 3" xfId="26981" xr:uid="{00000000-0005-0000-0000-000065690000}"/>
    <cellStyle name="Linked Cell 25 2 2 2 3 5" xfId="26982" xr:uid="{00000000-0005-0000-0000-000066690000}"/>
    <cellStyle name="Linked Cell 25 2 2 2 3 5 2" xfId="26983" xr:uid="{00000000-0005-0000-0000-000067690000}"/>
    <cellStyle name="Linked Cell 25 2 2 2 3 5 2 2" xfId="26984" xr:uid="{00000000-0005-0000-0000-000068690000}"/>
    <cellStyle name="Linked Cell 25 2 2 2 3 5 3" xfId="26985" xr:uid="{00000000-0005-0000-0000-000069690000}"/>
    <cellStyle name="Linked Cell 25 2 2 2 3 6" xfId="26986" xr:uid="{00000000-0005-0000-0000-00006A690000}"/>
    <cellStyle name="Linked Cell 25 2 2 2 3 6 2" xfId="26987" xr:uid="{00000000-0005-0000-0000-00006B690000}"/>
    <cellStyle name="Linked Cell 25 2 2 2 3 6 2 2" xfId="26988" xr:uid="{00000000-0005-0000-0000-00006C690000}"/>
    <cellStyle name="Linked Cell 25 2 2 2 3 6 3" xfId="26989" xr:uid="{00000000-0005-0000-0000-00006D690000}"/>
    <cellStyle name="Linked Cell 25 2 2 2 3 7" xfId="26990" xr:uid="{00000000-0005-0000-0000-00006E690000}"/>
    <cellStyle name="Linked Cell 25 2 2 2 3 7 2" xfId="26991" xr:uid="{00000000-0005-0000-0000-00006F690000}"/>
    <cellStyle name="Linked Cell 25 2 2 2 3 7 2 2" xfId="26992" xr:uid="{00000000-0005-0000-0000-000070690000}"/>
    <cellStyle name="Linked Cell 25 2 2 2 3 7 3" xfId="26993" xr:uid="{00000000-0005-0000-0000-000071690000}"/>
    <cellStyle name="Linked Cell 25 2 2 2 3 8" xfId="26994" xr:uid="{00000000-0005-0000-0000-000072690000}"/>
    <cellStyle name="Linked Cell 25 2 2 2 3 8 2" xfId="26995" xr:uid="{00000000-0005-0000-0000-000073690000}"/>
    <cellStyle name="Linked Cell 25 2 2 2 3 8 2 2" xfId="26996" xr:uid="{00000000-0005-0000-0000-000074690000}"/>
    <cellStyle name="Linked Cell 25 2 2 2 3 8 3" xfId="26997" xr:uid="{00000000-0005-0000-0000-000075690000}"/>
    <cellStyle name="Linked Cell 25 2 2 2 3 9" xfId="26998" xr:uid="{00000000-0005-0000-0000-000076690000}"/>
    <cellStyle name="Linked Cell 25 2 2 2 3 9 2" xfId="26999" xr:uid="{00000000-0005-0000-0000-000077690000}"/>
    <cellStyle name="Linked Cell 25 2 2 2 3 9 2 2" xfId="27000" xr:uid="{00000000-0005-0000-0000-000078690000}"/>
    <cellStyle name="Linked Cell 25 2 2 2 3 9 3" xfId="27001" xr:uid="{00000000-0005-0000-0000-000079690000}"/>
    <cellStyle name="Linked Cell 25 2 2 2 4" xfId="27002" xr:uid="{00000000-0005-0000-0000-00007A690000}"/>
    <cellStyle name="Linked Cell 25 2 2 2 4 2" xfId="27003" xr:uid="{00000000-0005-0000-0000-00007B690000}"/>
    <cellStyle name="Linked Cell 25 2 2 2 4 2 2" xfId="27004" xr:uid="{00000000-0005-0000-0000-00007C690000}"/>
    <cellStyle name="Linked Cell 25 2 2 2 4 3" xfId="27005" xr:uid="{00000000-0005-0000-0000-00007D690000}"/>
    <cellStyle name="Linked Cell 25 2 2 2 5" xfId="27006" xr:uid="{00000000-0005-0000-0000-00007E690000}"/>
    <cellStyle name="Linked Cell 25 2 2 2 5 2" xfId="27007" xr:uid="{00000000-0005-0000-0000-00007F690000}"/>
    <cellStyle name="Linked Cell 25 2 2 2 5 2 2" xfId="27008" xr:uid="{00000000-0005-0000-0000-000080690000}"/>
    <cellStyle name="Linked Cell 25 2 2 2 5 3" xfId="27009" xr:uid="{00000000-0005-0000-0000-000081690000}"/>
    <cellStyle name="Linked Cell 25 2 2 2 6" xfId="27010" xr:uid="{00000000-0005-0000-0000-000082690000}"/>
    <cellStyle name="Linked Cell 25 2 2 2 6 2" xfId="27011" xr:uid="{00000000-0005-0000-0000-000083690000}"/>
    <cellStyle name="Linked Cell 25 2 2 2 6 2 2" xfId="27012" xr:uid="{00000000-0005-0000-0000-000084690000}"/>
    <cellStyle name="Linked Cell 25 2 2 2 6 3" xfId="27013" xr:uid="{00000000-0005-0000-0000-000085690000}"/>
    <cellStyle name="Linked Cell 25 2 2 2 7" xfId="27014" xr:uid="{00000000-0005-0000-0000-000086690000}"/>
    <cellStyle name="Linked Cell 25 2 2 2 7 2" xfId="27015" xr:uid="{00000000-0005-0000-0000-000087690000}"/>
    <cellStyle name="Linked Cell 25 2 2 2 7 2 2" xfId="27016" xr:uid="{00000000-0005-0000-0000-000088690000}"/>
    <cellStyle name="Linked Cell 25 2 2 2 7 3" xfId="27017" xr:uid="{00000000-0005-0000-0000-000089690000}"/>
    <cellStyle name="Linked Cell 25 2 2 2 8" xfId="27018" xr:uid="{00000000-0005-0000-0000-00008A690000}"/>
    <cellStyle name="Linked Cell 25 2 2 2 8 2" xfId="27019" xr:uid="{00000000-0005-0000-0000-00008B690000}"/>
    <cellStyle name="Linked Cell 25 2 2 2 8 2 2" xfId="27020" xr:uid="{00000000-0005-0000-0000-00008C690000}"/>
    <cellStyle name="Linked Cell 25 2 2 2 8 3" xfId="27021" xr:uid="{00000000-0005-0000-0000-00008D690000}"/>
    <cellStyle name="Linked Cell 25 2 2 2 9" xfId="27022" xr:uid="{00000000-0005-0000-0000-00008E690000}"/>
    <cellStyle name="Linked Cell 25 2 2 2 9 2" xfId="27023" xr:uid="{00000000-0005-0000-0000-00008F690000}"/>
    <cellStyle name="Linked Cell 25 2 2 2 9 2 2" xfId="27024" xr:uid="{00000000-0005-0000-0000-000090690000}"/>
    <cellStyle name="Linked Cell 25 2 2 2 9 3" xfId="27025" xr:uid="{00000000-0005-0000-0000-000091690000}"/>
    <cellStyle name="Linked Cell 25 2 2 3" xfId="27026" xr:uid="{00000000-0005-0000-0000-000092690000}"/>
    <cellStyle name="Linked Cell 25 2 2 3 10" xfId="27027" xr:uid="{00000000-0005-0000-0000-000093690000}"/>
    <cellStyle name="Linked Cell 25 2 2 3 10 2" xfId="27028" xr:uid="{00000000-0005-0000-0000-000094690000}"/>
    <cellStyle name="Linked Cell 25 2 2 3 10 2 2" xfId="27029" xr:uid="{00000000-0005-0000-0000-000095690000}"/>
    <cellStyle name="Linked Cell 25 2 2 3 10 3" xfId="27030" xr:uid="{00000000-0005-0000-0000-000096690000}"/>
    <cellStyle name="Linked Cell 25 2 2 3 11" xfId="27031" xr:uid="{00000000-0005-0000-0000-000097690000}"/>
    <cellStyle name="Linked Cell 25 2 2 3 11 2" xfId="27032" xr:uid="{00000000-0005-0000-0000-000098690000}"/>
    <cellStyle name="Linked Cell 25 2 2 3 12" xfId="27033" xr:uid="{00000000-0005-0000-0000-000099690000}"/>
    <cellStyle name="Linked Cell 25 2 2 3 2" xfId="27034" xr:uid="{00000000-0005-0000-0000-00009A690000}"/>
    <cellStyle name="Linked Cell 25 2 2 3 2 10" xfId="27035" xr:uid="{00000000-0005-0000-0000-00009B690000}"/>
    <cellStyle name="Linked Cell 25 2 2 3 2 10 2" xfId="27036" xr:uid="{00000000-0005-0000-0000-00009C690000}"/>
    <cellStyle name="Linked Cell 25 2 2 3 2 11" xfId="27037" xr:uid="{00000000-0005-0000-0000-00009D690000}"/>
    <cellStyle name="Linked Cell 25 2 2 3 2 2" xfId="27038" xr:uid="{00000000-0005-0000-0000-00009E690000}"/>
    <cellStyle name="Linked Cell 25 2 2 3 2 2 2" xfId="27039" xr:uid="{00000000-0005-0000-0000-00009F690000}"/>
    <cellStyle name="Linked Cell 25 2 2 3 2 2 2 2" xfId="27040" xr:uid="{00000000-0005-0000-0000-0000A0690000}"/>
    <cellStyle name="Linked Cell 25 2 2 3 2 2 3" xfId="27041" xr:uid="{00000000-0005-0000-0000-0000A1690000}"/>
    <cellStyle name="Linked Cell 25 2 2 3 2 3" xfId="27042" xr:uid="{00000000-0005-0000-0000-0000A2690000}"/>
    <cellStyle name="Linked Cell 25 2 2 3 2 3 2" xfId="27043" xr:uid="{00000000-0005-0000-0000-0000A3690000}"/>
    <cellStyle name="Linked Cell 25 2 2 3 2 3 2 2" xfId="27044" xr:uid="{00000000-0005-0000-0000-0000A4690000}"/>
    <cellStyle name="Linked Cell 25 2 2 3 2 3 3" xfId="27045" xr:uid="{00000000-0005-0000-0000-0000A5690000}"/>
    <cellStyle name="Linked Cell 25 2 2 3 2 4" xfId="27046" xr:uid="{00000000-0005-0000-0000-0000A6690000}"/>
    <cellStyle name="Linked Cell 25 2 2 3 2 4 2" xfId="27047" xr:uid="{00000000-0005-0000-0000-0000A7690000}"/>
    <cellStyle name="Linked Cell 25 2 2 3 2 4 2 2" xfId="27048" xr:uid="{00000000-0005-0000-0000-0000A8690000}"/>
    <cellStyle name="Linked Cell 25 2 2 3 2 4 3" xfId="27049" xr:uid="{00000000-0005-0000-0000-0000A9690000}"/>
    <cellStyle name="Linked Cell 25 2 2 3 2 5" xfId="27050" xr:uid="{00000000-0005-0000-0000-0000AA690000}"/>
    <cellStyle name="Linked Cell 25 2 2 3 2 5 2" xfId="27051" xr:uid="{00000000-0005-0000-0000-0000AB690000}"/>
    <cellStyle name="Linked Cell 25 2 2 3 2 5 2 2" xfId="27052" xr:uid="{00000000-0005-0000-0000-0000AC690000}"/>
    <cellStyle name="Linked Cell 25 2 2 3 2 5 3" xfId="27053" xr:uid="{00000000-0005-0000-0000-0000AD690000}"/>
    <cellStyle name="Linked Cell 25 2 2 3 2 6" xfId="27054" xr:uid="{00000000-0005-0000-0000-0000AE690000}"/>
    <cellStyle name="Linked Cell 25 2 2 3 2 6 2" xfId="27055" xr:uid="{00000000-0005-0000-0000-0000AF690000}"/>
    <cellStyle name="Linked Cell 25 2 2 3 2 6 2 2" xfId="27056" xr:uid="{00000000-0005-0000-0000-0000B0690000}"/>
    <cellStyle name="Linked Cell 25 2 2 3 2 6 3" xfId="27057" xr:uid="{00000000-0005-0000-0000-0000B1690000}"/>
    <cellStyle name="Linked Cell 25 2 2 3 2 7" xfId="27058" xr:uid="{00000000-0005-0000-0000-0000B2690000}"/>
    <cellStyle name="Linked Cell 25 2 2 3 2 7 2" xfId="27059" xr:uid="{00000000-0005-0000-0000-0000B3690000}"/>
    <cellStyle name="Linked Cell 25 2 2 3 2 7 2 2" xfId="27060" xr:uid="{00000000-0005-0000-0000-0000B4690000}"/>
    <cellStyle name="Linked Cell 25 2 2 3 2 7 3" xfId="27061" xr:uid="{00000000-0005-0000-0000-0000B5690000}"/>
    <cellStyle name="Linked Cell 25 2 2 3 2 8" xfId="27062" xr:uid="{00000000-0005-0000-0000-0000B6690000}"/>
    <cellStyle name="Linked Cell 25 2 2 3 2 8 2" xfId="27063" xr:uid="{00000000-0005-0000-0000-0000B7690000}"/>
    <cellStyle name="Linked Cell 25 2 2 3 2 8 2 2" xfId="27064" xr:uid="{00000000-0005-0000-0000-0000B8690000}"/>
    <cellStyle name="Linked Cell 25 2 2 3 2 8 3" xfId="27065" xr:uid="{00000000-0005-0000-0000-0000B9690000}"/>
    <cellStyle name="Linked Cell 25 2 2 3 2 9" xfId="27066" xr:uid="{00000000-0005-0000-0000-0000BA690000}"/>
    <cellStyle name="Linked Cell 25 2 2 3 2 9 2" xfId="27067" xr:uid="{00000000-0005-0000-0000-0000BB690000}"/>
    <cellStyle name="Linked Cell 25 2 2 3 2 9 2 2" xfId="27068" xr:uid="{00000000-0005-0000-0000-0000BC690000}"/>
    <cellStyle name="Linked Cell 25 2 2 3 2 9 3" xfId="27069" xr:uid="{00000000-0005-0000-0000-0000BD690000}"/>
    <cellStyle name="Linked Cell 25 2 2 3 3" xfId="27070" xr:uid="{00000000-0005-0000-0000-0000BE690000}"/>
    <cellStyle name="Linked Cell 25 2 2 3 3 2" xfId="27071" xr:uid="{00000000-0005-0000-0000-0000BF690000}"/>
    <cellStyle name="Linked Cell 25 2 2 3 3 2 2" xfId="27072" xr:uid="{00000000-0005-0000-0000-0000C0690000}"/>
    <cellStyle name="Linked Cell 25 2 2 3 3 3" xfId="27073" xr:uid="{00000000-0005-0000-0000-0000C1690000}"/>
    <cellStyle name="Linked Cell 25 2 2 3 4" xfId="27074" xr:uid="{00000000-0005-0000-0000-0000C2690000}"/>
    <cellStyle name="Linked Cell 25 2 2 3 4 2" xfId="27075" xr:uid="{00000000-0005-0000-0000-0000C3690000}"/>
    <cellStyle name="Linked Cell 25 2 2 3 4 2 2" xfId="27076" xr:uid="{00000000-0005-0000-0000-0000C4690000}"/>
    <cellStyle name="Linked Cell 25 2 2 3 4 3" xfId="27077" xr:uid="{00000000-0005-0000-0000-0000C5690000}"/>
    <cellStyle name="Linked Cell 25 2 2 3 5" xfId="27078" xr:uid="{00000000-0005-0000-0000-0000C6690000}"/>
    <cellStyle name="Linked Cell 25 2 2 3 5 2" xfId="27079" xr:uid="{00000000-0005-0000-0000-0000C7690000}"/>
    <cellStyle name="Linked Cell 25 2 2 3 5 2 2" xfId="27080" xr:uid="{00000000-0005-0000-0000-0000C8690000}"/>
    <cellStyle name="Linked Cell 25 2 2 3 5 3" xfId="27081" xr:uid="{00000000-0005-0000-0000-0000C9690000}"/>
    <cellStyle name="Linked Cell 25 2 2 3 6" xfId="27082" xr:uid="{00000000-0005-0000-0000-0000CA690000}"/>
    <cellStyle name="Linked Cell 25 2 2 3 6 2" xfId="27083" xr:uid="{00000000-0005-0000-0000-0000CB690000}"/>
    <cellStyle name="Linked Cell 25 2 2 3 6 2 2" xfId="27084" xr:uid="{00000000-0005-0000-0000-0000CC690000}"/>
    <cellStyle name="Linked Cell 25 2 2 3 6 3" xfId="27085" xr:uid="{00000000-0005-0000-0000-0000CD690000}"/>
    <cellStyle name="Linked Cell 25 2 2 3 7" xfId="27086" xr:uid="{00000000-0005-0000-0000-0000CE690000}"/>
    <cellStyle name="Linked Cell 25 2 2 3 7 2" xfId="27087" xr:uid="{00000000-0005-0000-0000-0000CF690000}"/>
    <cellStyle name="Linked Cell 25 2 2 3 7 2 2" xfId="27088" xr:uid="{00000000-0005-0000-0000-0000D0690000}"/>
    <cellStyle name="Linked Cell 25 2 2 3 7 3" xfId="27089" xr:uid="{00000000-0005-0000-0000-0000D1690000}"/>
    <cellStyle name="Linked Cell 25 2 2 3 8" xfId="27090" xr:uid="{00000000-0005-0000-0000-0000D2690000}"/>
    <cellStyle name="Linked Cell 25 2 2 3 8 2" xfId="27091" xr:uid="{00000000-0005-0000-0000-0000D3690000}"/>
    <cellStyle name="Linked Cell 25 2 2 3 8 2 2" xfId="27092" xr:uid="{00000000-0005-0000-0000-0000D4690000}"/>
    <cellStyle name="Linked Cell 25 2 2 3 8 3" xfId="27093" xr:uid="{00000000-0005-0000-0000-0000D5690000}"/>
    <cellStyle name="Linked Cell 25 2 2 3 9" xfId="27094" xr:uid="{00000000-0005-0000-0000-0000D6690000}"/>
    <cellStyle name="Linked Cell 25 2 2 3 9 2" xfId="27095" xr:uid="{00000000-0005-0000-0000-0000D7690000}"/>
    <cellStyle name="Linked Cell 25 2 2 3 9 2 2" xfId="27096" xr:uid="{00000000-0005-0000-0000-0000D8690000}"/>
    <cellStyle name="Linked Cell 25 2 2 3 9 3" xfId="27097" xr:uid="{00000000-0005-0000-0000-0000D9690000}"/>
    <cellStyle name="Linked Cell 25 2 2 4" xfId="27098" xr:uid="{00000000-0005-0000-0000-0000DA690000}"/>
    <cellStyle name="Linked Cell 25 2 2 4 10" xfId="27099" xr:uid="{00000000-0005-0000-0000-0000DB690000}"/>
    <cellStyle name="Linked Cell 25 2 2 4 10 2" xfId="27100" xr:uid="{00000000-0005-0000-0000-0000DC690000}"/>
    <cellStyle name="Linked Cell 25 2 2 4 11" xfId="27101" xr:uid="{00000000-0005-0000-0000-0000DD690000}"/>
    <cellStyle name="Linked Cell 25 2 2 4 2" xfId="27102" xr:uid="{00000000-0005-0000-0000-0000DE690000}"/>
    <cellStyle name="Linked Cell 25 2 2 4 2 2" xfId="27103" xr:uid="{00000000-0005-0000-0000-0000DF690000}"/>
    <cellStyle name="Linked Cell 25 2 2 4 2 2 2" xfId="27104" xr:uid="{00000000-0005-0000-0000-0000E0690000}"/>
    <cellStyle name="Linked Cell 25 2 2 4 2 3" xfId="27105" xr:uid="{00000000-0005-0000-0000-0000E1690000}"/>
    <cellStyle name="Linked Cell 25 2 2 4 3" xfId="27106" xr:uid="{00000000-0005-0000-0000-0000E2690000}"/>
    <cellStyle name="Linked Cell 25 2 2 4 3 2" xfId="27107" xr:uid="{00000000-0005-0000-0000-0000E3690000}"/>
    <cellStyle name="Linked Cell 25 2 2 4 3 2 2" xfId="27108" xr:uid="{00000000-0005-0000-0000-0000E4690000}"/>
    <cellStyle name="Linked Cell 25 2 2 4 3 3" xfId="27109" xr:uid="{00000000-0005-0000-0000-0000E5690000}"/>
    <cellStyle name="Linked Cell 25 2 2 4 4" xfId="27110" xr:uid="{00000000-0005-0000-0000-0000E6690000}"/>
    <cellStyle name="Linked Cell 25 2 2 4 4 2" xfId="27111" xr:uid="{00000000-0005-0000-0000-0000E7690000}"/>
    <cellStyle name="Linked Cell 25 2 2 4 4 2 2" xfId="27112" xr:uid="{00000000-0005-0000-0000-0000E8690000}"/>
    <cellStyle name="Linked Cell 25 2 2 4 4 3" xfId="27113" xr:uid="{00000000-0005-0000-0000-0000E9690000}"/>
    <cellStyle name="Linked Cell 25 2 2 4 5" xfId="27114" xr:uid="{00000000-0005-0000-0000-0000EA690000}"/>
    <cellStyle name="Linked Cell 25 2 2 4 5 2" xfId="27115" xr:uid="{00000000-0005-0000-0000-0000EB690000}"/>
    <cellStyle name="Linked Cell 25 2 2 4 5 2 2" xfId="27116" xr:uid="{00000000-0005-0000-0000-0000EC690000}"/>
    <cellStyle name="Linked Cell 25 2 2 4 5 3" xfId="27117" xr:uid="{00000000-0005-0000-0000-0000ED690000}"/>
    <cellStyle name="Linked Cell 25 2 2 4 6" xfId="27118" xr:uid="{00000000-0005-0000-0000-0000EE690000}"/>
    <cellStyle name="Linked Cell 25 2 2 4 6 2" xfId="27119" xr:uid="{00000000-0005-0000-0000-0000EF690000}"/>
    <cellStyle name="Linked Cell 25 2 2 4 6 2 2" xfId="27120" xr:uid="{00000000-0005-0000-0000-0000F0690000}"/>
    <cellStyle name="Linked Cell 25 2 2 4 6 3" xfId="27121" xr:uid="{00000000-0005-0000-0000-0000F1690000}"/>
    <cellStyle name="Linked Cell 25 2 2 4 7" xfId="27122" xr:uid="{00000000-0005-0000-0000-0000F2690000}"/>
    <cellStyle name="Linked Cell 25 2 2 4 7 2" xfId="27123" xr:uid="{00000000-0005-0000-0000-0000F3690000}"/>
    <cellStyle name="Linked Cell 25 2 2 4 7 2 2" xfId="27124" xr:uid="{00000000-0005-0000-0000-0000F4690000}"/>
    <cellStyle name="Linked Cell 25 2 2 4 7 3" xfId="27125" xr:uid="{00000000-0005-0000-0000-0000F5690000}"/>
    <cellStyle name="Linked Cell 25 2 2 4 8" xfId="27126" xr:uid="{00000000-0005-0000-0000-0000F6690000}"/>
    <cellStyle name="Linked Cell 25 2 2 4 8 2" xfId="27127" xr:uid="{00000000-0005-0000-0000-0000F7690000}"/>
    <cellStyle name="Linked Cell 25 2 2 4 8 2 2" xfId="27128" xr:uid="{00000000-0005-0000-0000-0000F8690000}"/>
    <cellStyle name="Linked Cell 25 2 2 4 8 3" xfId="27129" xr:uid="{00000000-0005-0000-0000-0000F9690000}"/>
    <cellStyle name="Linked Cell 25 2 2 4 9" xfId="27130" xr:uid="{00000000-0005-0000-0000-0000FA690000}"/>
    <cellStyle name="Linked Cell 25 2 2 4 9 2" xfId="27131" xr:uid="{00000000-0005-0000-0000-0000FB690000}"/>
    <cellStyle name="Linked Cell 25 2 2 4 9 2 2" xfId="27132" xr:uid="{00000000-0005-0000-0000-0000FC690000}"/>
    <cellStyle name="Linked Cell 25 2 2 4 9 3" xfId="27133" xr:uid="{00000000-0005-0000-0000-0000FD690000}"/>
    <cellStyle name="Linked Cell 25 2 2 5" xfId="27134" xr:uid="{00000000-0005-0000-0000-0000FE690000}"/>
    <cellStyle name="Linked Cell 25 2 2 5 2" xfId="27135" xr:uid="{00000000-0005-0000-0000-0000FF690000}"/>
    <cellStyle name="Linked Cell 25 2 2 5 2 2" xfId="27136" xr:uid="{00000000-0005-0000-0000-0000006A0000}"/>
    <cellStyle name="Linked Cell 25 2 2 5 3" xfId="27137" xr:uid="{00000000-0005-0000-0000-0000016A0000}"/>
    <cellStyle name="Linked Cell 25 2 2 6" xfId="27138" xr:uid="{00000000-0005-0000-0000-0000026A0000}"/>
    <cellStyle name="Linked Cell 25 2 2 6 2" xfId="27139" xr:uid="{00000000-0005-0000-0000-0000036A0000}"/>
    <cellStyle name="Linked Cell 25 2 2 6 2 2" xfId="27140" xr:uid="{00000000-0005-0000-0000-0000046A0000}"/>
    <cellStyle name="Linked Cell 25 2 2 6 3" xfId="27141" xr:uid="{00000000-0005-0000-0000-0000056A0000}"/>
    <cellStyle name="Linked Cell 25 2 2 7" xfId="27142" xr:uid="{00000000-0005-0000-0000-0000066A0000}"/>
    <cellStyle name="Linked Cell 25 2 2 7 2" xfId="27143" xr:uid="{00000000-0005-0000-0000-0000076A0000}"/>
    <cellStyle name="Linked Cell 25 2 2 7 2 2" xfId="27144" xr:uid="{00000000-0005-0000-0000-0000086A0000}"/>
    <cellStyle name="Linked Cell 25 2 2 7 3" xfId="27145" xr:uid="{00000000-0005-0000-0000-0000096A0000}"/>
    <cellStyle name="Linked Cell 25 2 2 8" xfId="27146" xr:uid="{00000000-0005-0000-0000-00000A6A0000}"/>
    <cellStyle name="Linked Cell 25 2 2 8 2" xfId="27147" xr:uid="{00000000-0005-0000-0000-00000B6A0000}"/>
    <cellStyle name="Linked Cell 25 2 2 8 2 2" xfId="27148" xr:uid="{00000000-0005-0000-0000-00000C6A0000}"/>
    <cellStyle name="Linked Cell 25 2 2 8 3" xfId="27149" xr:uid="{00000000-0005-0000-0000-00000D6A0000}"/>
    <cellStyle name="Linked Cell 25 2 2 9" xfId="27150" xr:uid="{00000000-0005-0000-0000-00000E6A0000}"/>
    <cellStyle name="Linked Cell 25 2 2 9 2" xfId="27151" xr:uid="{00000000-0005-0000-0000-00000F6A0000}"/>
    <cellStyle name="Linked Cell 25 2 2 9 2 2" xfId="27152" xr:uid="{00000000-0005-0000-0000-0000106A0000}"/>
    <cellStyle name="Linked Cell 25 2 2 9 3" xfId="27153" xr:uid="{00000000-0005-0000-0000-0000116A0000}"/>
    <cellStyle name="Linked Cell 25 2 3" xfId="27154" xr:uid="{00000000-0005-0000-0000-0000126A0000}"/>
    <cellStyle name="Linked Cell 25 2 3 10" xfId="27155" xr:uid="{00000000-0005-0000-0000-0000136A0000}"/>
    <cellStyle name="Linked Cell 25 2 3 10 2" xfId="27156" xr:uid="{00000000-0005-0000-0000-0000146A0000}"/>
    <cellStyle name="Linked Cell 25 2 3 10 2 2" xfId="27157" xr:uid="{00000000-0005-0000-0000-0000156A0000}"/>
    <cellStyle name="Linked Cell 25 2 3 10 3" xfId="27158" xr:uid="{00000000-0005-0000-0000-0000166A0000}"/>
    <cellStyle name="Linked Cell 25 2 3 11" xfId="27159" xr:uid="{00000000-0005-0000-0000-0000176A0000}"/>
    <cellStyle name="Linked Cell 25 2 3 11 2" xfId="27160" xr:uid="{00000000-0005-0000-0000-0000186A0000}"/>
    <cellStyle name="Linked Cell 25 2 3 11 2 2" xfId="27161" xr:uid="{00000000-0005-0000-0000-0000196A0000}"/>
    <cellStyle name="Linked Cell 25 2 3 11 3" xfId="27162" xr:uid="{00000000-0005-0000-0000-00001A6A0000}"/>
    <cellStyle name="Linked Cell 25 2 3 12" xfId="27163" xr:uid="{00000000-0005-0000-0000-00001B6A0000}"/>
    <cellStyle name="Linked Cell 25 2 3 12 2" xfId="27164" xr:uid="{00000000-0005-0000-0000-00001C6A0000}"/>
    <cellStyle name="Linked Cell 25 2 3 13" xfId="27165" xr:uid="{00000000-0005-0000-0000-00001D6A0000}"/>
    <cellStyle name="Linked Cell 25 2 3 2" xfId="27166" xr:uid="{00000000-0005-0000-0000-00001E6A0000}"/>
    <cellStyle name="Linked Cell 25 2 3 2 10" xfId="27167" xr:uid="{00000000-0005-0000-0000-00001F6A0000}"/>
    <cellStyle name="Linked Cell 25 2 3 2 10 2" xfId="27168" xr:uid="{00000000-0005-0000-0000-0000206A0000}"/>
    <cellStyle name="Linked Cell 25 2 3 2 10 2 2" xfId="27169" xr:uid="{00000000-0005-0000-0000-0000216A0000}"/>
    <cellStyle name="Linked Cell 25 2 3 2 10 3" xfId="27170" xr:uid="{00000000-0005-0000-0000-0000226A0000}"/>
    <cellStyle name="Linked Cell 25 2 3 2 11" xfId="27171" xr:uid="{00000000-0005-0000-0000-0000236A0000}"/>
    <cellStyle name="Linked Cell 25 2 3 2 11 2" xfId="27172" xr:uid="{00000000-0005-0000-0000-0000246A0000}"/>
    <cellStyle name="Linked Cell 25 2 3 2 12" xfId="27173" xr:uid="{00000000-0005-0000-0000-0000256A0000}"/>
    <cellStyle name="Linked Cell 25 2 3 2 2" xfId="27174" xr:uid="{00000000-0005-0000-0000-0000266A0000}"/>
    <cellStyle name="Linked Cell 25 2 3 2 2 2" xfId="27175" xr:uid="{00000000-0005-0000-0000-0000276A0000}"/>
    <cellStyle name="Linked Cell 25 2 3 2 2 2 2" xfId="27176" xr:uid="{00000000-0005-0000-0000-0000286A0000}"/>
    <cellStyle name="Linked Cell 25 2 3 2 2 3" xfId="27177" xr:uid="{00000000-0005-0000-0000-0000296A0000}"/>
    <cellStyle name="Linked Cell 25 2 3 2 3" xfId="27178" xr:uid="{00000000-0005-0000-0000-00002A6A0000}"/>
    <cellStyle name="Linked Cell 25 2 3 2 3 2" xfId="27179" xr:uid="{00000000-0005-0000-0000-00002B6A0000}"/>
    <cellStyle name="Linked Cell 25 2 3 2 3 2 2" xfId="27180" xr:uid="{00000000-0005-0000-0000-00002C6A0000}"/>
    <cellStyle name="Linked Cell 25 2 3 2 3 3" xfId="27181" xr:uid="{00000000-0005-0000-0000-00002D6A0000}"/>
    <cellStyle name="Linked Cell 25 2 3 2 4" xfId="27182" xr:uid="{00000000-0005-0000-0000-00002E6A0000}"/>
    <cellStyle name="Linked Cell 25 2 3 2 4 2" xfId="27183" xr:uid="{00000000-0005-0000-0000-00002F6A0000}"/>
    <cellStyle name="Linked Cell 25 2 3 2 4 2 2" xfId="27184" xr:uid="{00000000-0005-0000-0000-0000306A0000}"/>
    <cellStyle name="Linked Cell 25 2 3 2 4 3" xfId="27185" xr:uid="{00000000-0005-0000-0000-0000316A0000}"/>
    <cellStyle name="Linked Cell 25 2 3 2 5" xfId="27186" xr:uid="{00000000-0005-0000-0000-0000326A0000}"/>
    <cellStyle name="Linked Cell 25 2 3 2 5 2" xfId="27187" xr:uid="{00000000-0005-0000-0000-0000336A0000}"/>
    <cellStyle name="Linked Cell 25 2 3 2 5 2 2" xfId="27188" xr:uid="{00000000-0005-0000-0000-0000346A0000}"/>
    <cellStyle name="Linked Cell 25 2 3 2 5 3" xfId="27189" xr:uid="{00000000-0005-0000-0000-0000356A0000}"/>
    <cellStyle name="Linked Cell 25 2 3 2 6" xfId="27190" xr:uid="{00000000-0005-0000-0000-0000366A0000}"/>
    <cellStyle name="Linked Cell 25 2 3 2 6 2" xfId="27191" xr:uid="{00000000-0005-0000-0000-0000376A0000}"/>
    <cellStyle name="Linked Cell 25 2 3 2 6 2 2" xfId="27192" xr:uid="{00000000-0005-0000-0000-0000386A0000}"/>
    <cellStyle name="Linked Cell 25 2 3 2 6 3" xfId="27193" xr:uid="{00000000-0005-0000-0000-0000396A0000}"/>
    <cellStyle name="Linked Cell 25 2 3 2 7" xfId="27194" xr:uid="{00000000-0005-0000-0000-00003A6A0000}"/>
    <cellStyle name="Linked Cell 25 2 3 2 7 2" xfId="27195" xr:uid="{00000000-0005-0000-0000-00003B6A0000}"/>
    <cellStyle name="Linked Cell 25 2 3 2 7 2 2" xfId="27196" xr:uid="{00000000-0005-0000-0000-00003C6A0000}"/>
    <cellStyle name="Linked Cell 25 2 3 2 7 3" xfId="27197" xr:uid="{00000000-0005-0000-0000-00003D6A0000}"/>
    <cellStyle name="Linked Cell 25 2 3 2 8" xfId="27198" xr:uid="{00000000-0005-0000-0000-00003E6A0000}"/>
    <cellStyle name="Linked Cell 25 2 3 2 8 2" xfId="27199" xr:uid="{00000000-0005-0000-0000-00003F6A0000}"/>
    <cellStyle name="Linked Cell 25 2 3 2 8 2 2" xfId="27200" xr:uid="{00000000-0005-0000-0000-0000406A0000}"/>
    <cellStyle name="Linked Cell 25 2 3 2 8 3" xfId="27201" xr:uid="{00000000-0005-0000-0000-0000416A0000}"/>
    <cellStyle name="Linked Cell 25 2 3 2 9" xfId="27202" xr:uid="{00000000-0005-0000-0000-0000426A0000}"/>
    <cellStyle name="Linked Cell 25 2 3 2 9 2" xfId="27203" xr:uid="{00000000-0005-0000-0000-0000436A0000}"/>
    <cellStyle name="Linked Cell 25 2 3 2 9 2 2" xfId="27204" xr:uid="{00000000-0005-0000-0000-0000446A0000}"/>
    <cellStyle name="Linked Cell 25 2 3 2 9 3" xfId="27205" xr:uid="{00000000-0005-0000-0000-0000456A0000}"/>
    <cellStyle name="Linked Cell 25 2 3 3" xfId="27206" xr:uid="{00000000-0005-0000-0000-0000466A0000}"/>
    <cellStyle name="Linked Cell 25 2 3 3 10" xfId="27207" xr:uid="{00000000-0005-0000-0000-0000476A0000}"/>
    <cellStyle name="Linked Cell 25 2 3 3 10 2" xfId="27208" xr:uid="{00000000-0005-0000-0000-0000486A0000}"/>
    <cellStyle name="Linked Cell 25 2 3 3 11" xfId="27209" xr:uid="{00000000-0005-0000-0000-0000496A0000}"/>
    <cellStyle name="Linked Cell 25 2 3 3 2" xfId="27210" xr:uid="{00000000-0005-0000-0000-00004A6A0000}"/>
    <cellStyle name="Linked Cell 25 2 3 3 2 2" xfId="27211" xr:uid="{00000000-0005-0000-0000-00004B6A0000}"/>
    <cellStyle name="Linked Cell 25 2 3 3 2 2 2" xfId="27212" xr:uid="{00000000-0005-0000-0000-00004C6A0000}"/>
    <cellStyle name="Linked Cell 25 2 3 3 2 3" xfId="27213" xr:uid="{00000000-0005-0000-0000-00004D6A0000}"/>
    <cellStyle name="Linked Cell 25 2 3 3 3" xfId="27214" xr:uid="{00000000-0005-0000-0000-00004E6A0000}"/>
    <cellStyle name="Linked Cell 25 2 3 3 3 2" xfId="27215" xr:uid="{00000000-0005-0000-0000-00004F6A0000}"/>
    <cellStyle name="Linked Cell 25 2 3 3 3 2 2" xfId="27216" xr:uid="{00000000-0005-0000-0000-0000506A0000}"/>
    <cellStyle name="Linked Cell 25 2 3 3 3 3" xfId="27217" xr:uid="{00000000-0005-0000-0000-0000516A0000}"/>
    <cellStyle name="Linked Cell 25 2 3 3 4" xfId="27218" xr:uid="{00000000-0005-0000-0000-0000526A0000}"/>
    <cellStyle name="Linked Cell 25 2 3 3 4 2" xfId="27219" xr:uid="{00000000-0005-0000-0000-0000536A0000}"/>
    <cellStyle name="Linked Cell 25 2 3 3 4 2 2" xfId="27220" xr:uid="{00000000-0005-0000-0000-0000546A0000}"/>
    <cellStyle name="Linked Cell 25 2 3 3 4 3" xfId="27221" xr:uid="{00000000-0005-0000-0000-0000556A0000}"/>
    <cellStyle name="Linked Cell 25 2 3 3 5" xfId="27222" xr:uid="{00000000-0005-0000-0000-0000566A0000}"/>
    <cellStyle name="Linked Cell 25 2 3 3 5 2" xfId="27223" xr:uid="{00000000-0005-0000-0000-0000576A0000}"/>
    <cellStyle name="Linked Cell 25 2 3 3 5 2 2" xfId="27224" xr:uid="{00000000-0005-0000-0000-0000586A0000}"/>
    <cellStyle name="Linked Cell 25 2 3 3 5 3" xfId="27225" xr:uid="{00000000-0005-0000-0000-0000596A0000}"/>
    <cellStyle name="Linked Cell 25 2 3 3 6" xfId="27226" xr:uid="{00000000-0005-0000-0000-00005A6A0000}"/>
    <cellStyle name="Linked Cell 25 2 3 3 6 2" xfId="27227" xr:uid="{00000000-0005-0000-0000-00005B6A0000}"/>
    <cellStyle name="Linked Cell 25 2 3 3 6 2 2" xfId="27228" xr:uid="{00000000-0005-0000-0000-00005C6A0000}"/>
    <cellStyle name="Linked Cell 25 2 3 3 6 3" xfId="27229" xr:uid="{00000000-0005-0000-0000-00005D6A0000}"/>
    <cellStyle name="Linked Cell 25 2 3 3 7" xfId="27230" xr:uid="{00000000-0005-0000-0000-00005E6A0000}"/>
    <cellStyle name="Linked Cell 25 2 3 3 7 2" xfId="27231" xr:uid="{00000000-0005-0000-0000-00005F6A0000}"/>
    <cellStyle name="Linked Cell 25 2 3 3 7 2 2" xfId="27232" xr:uid="{00000000-0005-0000-0000-0000606A0000}"/>
    <cellStyle name="Linked Cell 25 2 3 3 7 3" xfId="27233" xr:uid="{00000000-0005-0000-0000-0000616A0000}"/>
    <cellStyle name="Linked Cell 25 2 3 3 8" xfId="27234" xr:uid="{00000000-0005-0000-0000-0000626A0000}"/>
    <cellStyle name="Linked Cell 25 2 3 3 8 2" xfId="27235" xr:uid="{00000000-0005-0000-0000-0000636A0000}"/>
    <cellStyle name="Linked Cell 25 2 3 3 8 2 2" xfId="27236" xr:uid="{00000000-0005-0000-0000-0000646A0000}"/>
    <cellStyle name="Linked Cell 25 2 3 3 8 3" xfId="27237" xr:uid="{00000000-0005-0000-0000-0000656A0000}"/>
    <cellStyle name="Linked Cell 25 2 3 3 9" xfId="27238" xr:uid="{00000000-0005-0000-0000-0000666A0000}"/>
    <cellStyle name="Linked Cell 25 2 3 3 9 2" xfId="27239" xr:uid="{00000000-0005-0000-0000-0000676A0000}"/>
    <cellStyle name="Linked Cell 25 2 3 3 9 2 2" xfId="27240" xr:uid="{00000000-0005-0000-0000-0000686A0000}"/>
    <cellStyle name="Linked Cell 25 2 3 3 9 3" xfId="27241" xr:uid="{00000000-0005-0000-0000-0000696A0000}"/>
    <cellStyle name="Linked Cell 25 2 3 4" xfId="27242" xr:uid="{00000000-0005-0000-0000-00006A6A0000}"/>
    <cellStyle name="Linked Cell 25 2 3 4 2" xfId="27243" xr:uid="{00000000-0005-0000-0000-00006B6A0000}"/>
    <cellStyle name="Linked Cell 25 2 3 4 2 2" xfId="27244" xr:uid="{00000000-0005-0000-0000-00006C6A0000}"/>
    <cellStyle name="Linked Cell 25 2 3 4 3" xfId="27245" xr:uid="{00000000-0005-0000-0000-00006D6A0000}"/>
    <cellStyle name="Linked Cell 25 2 3 5" xfId="27246" xr:uid="{00000000-0005-0000-0000-00006E6A0000}"/>
    <cellStyle name="Linked Cell 25 2 3 5 2" xfId="27247" xr:uid="{00000000-0005-0000-0000-00006F6A0000}"/>
    <cellStyle name="Linked Cell 25 2 3 5 2 2" xfId="27248" xr:uid="{00000000-0005-0000-0000-0000706A0000}"/>
    <cellStyle name="Linked Cell 25 2 3 5 3" xfId="27249" xr:uid="{00000000-0005-0000-0000-0000716A0000}"/>
    <cellStyle name="Linked Cell 25 2 3 6" xfId="27250" xr:uid="{00000000-0005-0000-0000-0000726A0000}"/>
    <cellStyle name="Linked Cell 25 2 3 6 2" xfId="27251" xr:uid="{00000000-0005-0000-0000-0000736A0000}"/>
    <cellStyle name="Linked Cell 25 2 3 6 2 2" xfId="27252" xr:uid="{00000000-0005-0000-0000-0000746A0000}"/>
    <cellStyle name="Linked Cell 25 2 3 6 3" xfId="27253" xr:uid="{00000000-0005-0000-0000-0000756A0000}"/>
    <cellStyle name="Linked Cell 25 2 3 7" xfId="27254" xr:uid="{00000000-0005-0000-0000-0000766A0000}"/>
    <cellStyle name="Linked Cell 25 2 3 7 2" xfId="27255" xr:uid="{00000000-0005-0000-0000-0000776A0000}"/>
    <cellStyle name="Linked Cell 25 2 3 7 2 2" xfId="27256" xr:uid="{00000000-0005-0000-0000-0000786A0000}"/>
    <cellStyle name="Linked Cell 25 2 3 7 3" xfId="27257" xr:uid="{00000000-0005-0000-0000-0000796A0000}"/>
    <cellStyle name="Linked Cell 25 2 3 8" xfId="27258" xr:uid="{00000000-0005-0000-0000-00007A6A0000}"/>
    <cellStyle name="Linked Cell 25 2 3 8 2" xfId="27259" xr:uid="{00000000-0005-0000-0000-00007B6A0000}"/>
    <cellStyle name="Linked Cell 25 2 3 8 2 2" xfId="27260" xr:uid="{00000000-0005-0000-0000-00007C6A0000}"/>
    <cellStyle name="Linked Cell 25 2 3 8 3" xfId="27261" xr:uid="{00000000-0005-0000-0000-00007D6A0000}"/>
    <cellStyle name="Linked Cell 25 2 3 9" xfId="27262" xr:uid="{00000000-0005-0000-0000-00007E6A0000}"/>
    <cellStyle name="Linked Cell 25 2 3 9 2" xfId="27263" xr:uid="{00000000-0005-0000-0000-00007F6A0000}"/>
    <cellStyle name="Linked Cell 25 2 3 9 2 2" xfId="27264" xr:uid="{00000000-0005-0000-0000-0000806A0000}"/>
    <cellStyle name="Linked Cell 25 2 3 9 3" xfId="27265" xr:uid="{00000000-0005-0000-0000-0000816A0000}"/>
    <cellStyle name="Linked Cell 25 2 4" xfId="27266" xr:uid="{00000000-0005-0000-0000-0000826A0000}"/>
    <cellStyle name="Linked Cell 25 2 4 10" xfId="27267" xr:uid="{00000000-0005-0000-0000-0000836A0000}"/>
    <cellStyle name="Linked Cell 25 2 4 10 2" xfId="27268" xr:uid="{00000000-0005-0000-0000-0000846A0000}"/>
    <cellStyle name="Linked Cell 25 2 4 10 2 2" xfId="27269" xr:uid="{00000000-0005-0000-0000-0000856A0000}"/>
    <cellStyle name="Linked Cell 25 2 4 10 3" xfId="27270" xr:uid="{00000000-0005-0000-0000-0000866A0000}"/>
    <cellStyle name="Linked Cell 25 2 4 11" xfId="27271" xr:uid="{00000000-0005-0000-0000-0000876A0000}"/>
    <cellStyle name="Linked Cell 25 2 4 11 2" xfId="27272" xr:uid="{00000000-0005-0000-0000-0000886A0000}"/>
    <cellStyle name="Linked Cell 25 2 4 12" xfId="27273" xr:uid="{00000000-0005-0000-0000-0000896A0000}"/>
    <cellStyle name="Linked Cell 25 2 4 2" xfId="27274" xr:uid="{00000000-0005-0000-0000-00008A6A0000}"/>
    <cellStyle name="Linked Cell 25 2 4 2 10" xfId="27275" xr:uid="{00000000-0005-0000-0000-00008B6A0000}"/>
    <cellStyle name="Linked Cell 25 2 4 2 10 2" xfId="27276" xr:uid="{00000000-0005-0000-0000-00008C6A0000}"/>
    <cellStyle name="Linked Cell 25 2 4 2 11" xfId="27277" xr:uid="{00000000-0005-0000-0000-00008D6A0000}"/>
    <cellStyle name="Linked Cell 25 2 4 2 2" xfId="27278" xr:uid="{00000000-0005-0000-0000-00008E6A0000}"/>
    <cellStyle name="Linked Cell 25 2 4 2 2 2" xfId="27279" xr:uid="{00000000-0005-0000-0000-00008F6A0000}"/>
    <cellStyle name="Linked Cell 25 2 4 2 2 2 2" xfId="27280" xr:uid="{00000000-0005-0000-0000-0000906A0000}"/>
    <cellStyle name="Linked Cell 25 2 4 2 2 3" xfId="27281" xr:uid="{00000000-0005-0000-0000-0000916A0000}"/>
    <cellStyle name="Linked Cell 25 2 4 2 3" xfId="27282" xr:uid="{00000000-0005-0000-0000-0000926A0000}"/>
    <cellStyle name="Linked Cell 25 2 4 2 3 2" xfId="27283" xr:uid="{00000000-0005-0000-0000-0000936A0000}"/>
    <cellStyle name="Linked Cell 25 2 4 2 3 2 2" xfId="27284" xr:uid="{00000000-0005-0000-0000-0000946A0000}"/>
    <cellStyle name="Linked Cell 25 2 4 2 3 3" xfId="27285" xr:uid="{00000000-0005-0000-0000-0000956A0000}"/>
    <cellStyle name="Linked Cell 25 2 4 2 4" xfId="27286" xr:uid="{00000000-0005-0000-0000-0000966A0000}"/>
    <cellStyle name="Linked Cell 25 2 4 2 4 2" xfId="27287" xr:uid="{00000000-0005-0000-0000-0000976A0000}"/>
    <cellStyle name="Linked Cell 25 2 4 2 4 2 2" xfId="27288" xr:uid="{00000000-0005-0000-0000-0000986A0000}"/>
    <cellStyle name="Linked Cell 25 2 4 2 4 3" xfId="27289" xr:uid="{00000000-0005-0000-0000-0000996A0000}"/>
    <cellStyle name="Linked Cell 25 2 4 2 5" xfId="27290" xr:uid="{00000000-0005-0000-0000-00009A6A0000}"/>
    <cellStyle name="Linked Cell 25 2 4 2 5 2" xfId="27291" xr:uid="{00000000-0005-0000-0000-00009B6A0000}"/>
    <cellStyle name="Linked Cell 25 2 4 2 5 2 2" xfId="27292" xr:uid="{00000000-0005-0000-0000-00009C6A0000}"/>
    <cellStyle name="Linked Cell 25 2 4 2 5 3" xfId="27293" xr:uid="{00000000-0005-0000-0000-00009D6A0000}"/>
    <cellStyle name="Linked Cell 25 2 4 2 6" xfId="27294" xr:uid="{00000000-0005-0000-0000-00009E6A0000}"/>
    <cellStyle name="Linked Cell 25 2 4 2 6 2" xfId="27295" xr:uid="{00000000-0005-0000-0000-00009F6A0000}"/>
    <cellStyle name="Linked Cell 25 2 4 2 6 2 2" xfId="27296" xr:uid="{00000000-0005-0000-0000-0000A06A0000}"/>
    <cellStyle name="Linked Cell 25 2 4 2 6 3" xfId="27297" xr:uid="{00000000-0005-0000-0000-0000A16A0000}"/>
    <cellStyle name="Linked Cell 25 2 4 2 7" xfId="27298" xr:uid="{00000000-0005-0000-0000-0000A26A0000}"/>
    <cellStyle name="Linked Cell 25 2 4 2 7 2" xfId="27299" xr:uid="{00000000-0005-0000-0000-0000A36A0000}"/>
    <cellStyle name="Linked Cell 25 2 4 2 7 2 2" xfId="27300" xr:uid="{00000000-0005-0000-0000-0000A46A0000}"/>
    <cellStyle name="Linked Cell 25 2 4 2 7 3" xfId="27301" xr:uid="{00000000-0005-0000-0000-0000A56A0000}"/>
    <cellStyle name="Linked Cell 25 2 4 2 8" xfId="27302" xr:uid="{00000000-0005-0000-0000-0000A66A0000}"/>
    <cellStyle name="Linked Cell 25 2 4 2 8 2" xfId="27303" xr:uid="{00000000-0005-0000-0000-0000A76A0000}"/>
    <cellStyle name="Linked Cell 25 2 4 2 8 2 2" xfId="27304" xr:uid="{00000000-0005-0000-0000-0000A86A0000}"/>
    <cellStyle name="Linked Cell 25 2 4 2 8 3" xfId="27305" xr:uid="{00000000-0005-0000-0000-0000A96A0000}"/>
    <cellStyle name="Linked Cell 25 2 4 2 9" xfId="27306" xr:uid="{00000000-0005-0000-0000-0000AA6A0000}"/>
    <cellStyle name="Linked Cell 25 2 4 2 9 2" xfId="27307" xr:uid="{00000000-0005-0000-0000-0000AB6A0000}"/>
    <cellStyle name="Linked Cell 25 2 4 2 9 2 2" xfId="27308" xr:uid="{00000000-0005-0000-0000-0000AC6A0000}"/>
    <cellStyle name="Linked Cell 25 2 4 2 9 3" xfId="27309" xr:uid="{00000000-0005-0000-0000-0000AD6A0000}"/>
    <cellStyle name="Linked Cell 25 2 4 3" xfId="27310" xr:uid="{00000000-0005-0000-0000-0000AE6A0000}"/>
    <cellStyle name="Linked Cell 25 2 4 3 2" xfId="27311" xr:uid="{00000000-0005-0000-0000-0000AF6A0000}"/>
    <cellStyle name="Linked Cell 25 2 4 3 2 2" xfId="27312" xr:uid="{00000000-0005-0000-0000-0000B06A0000}"/>
    <cellStyle name="Linked Cell 25 2 4 3 3" xfId="27313" xr:uid="{00000000-0005-0000-0000-0000B16A0000}"/>
    <cellStyle name="Linked Cell 25 2 4 4" xfId="27314" xr:uid="{00000000-0005-0000-0000-0000B26A0000}"/>
    <cellStyle name="Linked Cell 25 2 4 4 2" xfId="27315" xr:uid="{00000000-0005-0000-0000-0000B36A0000}"/>
    <cellStyle name="Linked Cell 25 2 4 4 2 2" xfId="27316" xr:uid="{00000000-0005-0000-0000-0000B46A0000}"/>
    <cellStyle name="Linked Cell 25 2 4 4 3" xfId="27317" xr:uid="{00000000-0005-0000-0000-0000B56A0000}"/>
    <cellStyle name="Linked Cell 25 2 4 5" xfId="27318" xr:uid="{00000000-0005-0000-0000-0000B66A0000}"/>
    <cellStyle name="Linked Cell 25 2 4 5 2" xfId="27319" xr:uid="{00000000-0005-0000-0000-0000B76A0000}"/>
    <cellStyle name="Linked Cell 25 2 4 5 2 2" xfId="27320" xr:uid="{00000000-0005-0000-0000-0000B86A0000}"/>
    <cellStyle name="Linked Cell 25 2 4 5 3" xfId="27321" xr:uid="{00000000-0005-0000-0000-0000B96A0000}"/>
    <cellStyle name="Linked Cell 25 2 4 6" xfId="27322" xr:uid="{00000000-0005-0000-0000-0000BA6A0000}"/>
    <cellStyle name="Linked Cell 25 2 4 6 2" xfId="27323" xr:uid="{00000000-0005-0000-0000-0000BB6A0000}"/>
    <cellStyle name="Linked Cell 25 2 4 6 2 2" xfId="27324" xr:uid="{00000000-0005-0000-0000-0000BC6A0000}"/>
    <cellStyle name="Linked Cell 25 2 4 6 3" xfId="27325" xr:uid="{00000000-0005-0000-0000-0000BD6A0000}"/>
    <cellStyle name="Linked Cell 25 2 4 7" xfId="27326" xr:uid="{00000000-0005-0000-0000-0000BE6A0000}"/>
    <cellStyle name="Linked Cell 25 2 4 7 2" xfId="27327" xr:uid="{00000000-0005-0000-0000-0000BF6A0000}"/>
    <cellStyle name="Linked Cell 25 2 4 7 2 2" xfId="27328" xr:uid="{00000000-0005-0000-0000-0000C06A0000}"/>
    <cellStyle name="Linked Cell 25 2 4 7 3" xfId="27329" xr:uid="{00000000-0005-0000-0000-0000C16A0000}"/>
    <cellStyle name="Linked Cell 25 2 4 8" xfId="27330" xr:uid="{00000000-0005-0000-0000-0000C26A0000}"/>
    <cellStyle name="Linked Cell 25 2 4 8 2" xfId="27331" xr:uid="{00000000-0005-0000-0000-0000C36A0000}"/>
    <cellStyle name="Linked Cell 25 2 4 8 2 2" xfId="27332" xr:uid="{00000000-0005-0000-0000-0000C46A0000}"/>
    <cellStyle name="Linked Cell 25 2 4 8 3" xfId="27333" xr:uid="{00000000-0005-0000-0000-0000C56A0000}"/>
    <cellStyle name="Linked Cell 25 2 4 9" xfId="27334" xr:uid="{00000000-0005-0000-0000-0000C66A0000}"/>
    <cellStyle name="Linked Cell 25 2 4 9 2" xfId="27335" xr:uid="{00000000-0005-0000-0000-0000C76A0000}"/>
    <cellStyle name="Linked Cell 25 2 4 9 2 2" xfId="27336" xr:uid="{00000000-0005-0000-0000-0000C86A0000}"/>
    <cellStyle name="Linked Cell 25 2 4 9 3" xfId="27337" xr:uid="{00000000-0005-0000-0000-0000C96A0000}"/>
    <cellStyle name="Linked Cell 25 2 5" xfId="27338" xr:uid="{00000000-0005-0000-0000-0000CA6A0000}"/>
    <cellStyle name="Linked Cell 25 2 5 10" xfId="27339" xr:uid="{00000000-0005-0000-0000-0000CB6A0000}"/>
    <cellStyle name="Linked Cell 25 2 5 10 2" xfId="27340" xr:uid="{00000000-0005-0000-0000-0000CC6A0000}"/>
    <cellStyle name="Linked Cell 25 2 5 11" xfId="27341" xr:uid="{00000000-0005-0000-0000-0000CD6A0000}"/>
    <cellStyle name="Linked Cell 25 2 5 2" xfId="27342" xr:uid="{00000000-0005-0000-0000-0000CE6A0000}"/>
    <cellStyle name="Linked Cell 25 2 5 2 2" xfId="27343" xr:uid="{00000000-0005-0000-0000-0000CF6A0000}"/>
    <cellStyle name="Linked Cell 25 2 5 2 2 2" xfId="27344" xr:uid="{00000000-0005-0000-0000-0000D06A0000}"/>
    <cellStyle name="Linked Cell 25 2 5 2 3" xfId="27345" xr:uid="{00000000-0005-0000-0000-0000D16A0000}"/>
    <cellStyle name="Linked Cell 25 2 5 3" xfId="27346" xr:uid="{00000000-0005-0000-0000-0000D26A0000}"/>
    <cellStyle name="Linked Cell 25 2 5 3 2" xfId="27347" xr:uid="{00000000-0005-0000-0000-0000D36A0000}"/>
    <cellStyle name="Linked Cell 25 2 5 3 2 2" xfId="27348" xr:uid="{00000000-0005-0000-0000-0000D46A0000}"/>
    <cellStyle name="Linked Cell 25 2 5 3 3" xfId="27349" xr:uid="{00000000-0005-0000-0000-0000D56A0000}"/>
    <cellStyle name="Linked Cell 25 2 5 4" xfId="27350" xr:uid="{00000000-0005-0000-0000-0000D66A0000}"/>
    <cellStyle name="Linked Cell 25 2 5 4 2" xfId="27351" xr:uid="{00000000-0005-0000-0000-0000D76A0000}"/>
    <cellStyle name="Linked Cell 25 2 5 4 2 2" xfId="27352" xr:uid="{00000000-0005-0000-0000-0000D86A0000}"/>
    <cellStyle name="Linked Cell 25 2 5 4 3" xfId="27353" xr:uid="{00000000-0005-0000-0000-0000D96A0000}"/>
    <cellStyle name="Linked Cell 25 2 5 5" xfId="27354" xr:uid="{00000000-0005-0000-0000-0000DA6A0000}"/>
    <cellStyle name="Linked Cell 25 2 5 5 2" xfId="27355" xr:uid="{00000000-0005-0000-0000-0000DB6A0000}"/>
    <cellStyle name="Linked Cell 25 2 5 5 2 2" xfId="27356" xr:uid="{00000000-0005-0000-0000-0000DC6A0000}"/>
    <cellStyle name="Linked Cell 25 2 5 5 3" xfId="27357" xr:uid="{00000000-0005-0000-0000-0000DD6A0000}"/>
    <cellStyle name="Linked Cell 25 2 5 6" xfId="27358" xr:uid="{00000000-0005-0000-0000-0000DE6A0000}"/>
    <cellStyle name="Linked Cell 25 2 5 6 2" xfId="27359" xr:uid="{00000000-0005-0000-0000-0000DF6A0000}"/>
    <cellStyle name="Linked Cell 25 2 5 6 2 2" xfId="27360" xr:uid="{00000000-0005-0000-0000-0000E06A0000}"/>
    <cellStyle name="Linked Cell 25 2 5 6 3" xfId="27361" xr:uid="{00000000-0005-0000-0000-0000E16A0000}"/>
    <cellStyle name="Linked Cell 25 2 5 7" xfId="27362" xr:uid="{00000000-0005-0000-0000-0000E26A0000}"/>
    <cellStyle name="Linked Cell 25 2 5 7 2" xfId="27363" xr:uid="{00000000-0005-0000-0000-0000E36A0000}"/>
    <cellStyle name="Linked Cell 25 2 5 7 2 2" xfId="27364" xr:uid="{00000000-0005-0000-0000-0000E46A0000}"/>
    <cellStyle name="Linked Cell 25 2 5 7 3" xfId="27365" xr:uid="{00000000-0005-0000-0000-0000E56A0000}"/>
    <cellStyle name="Linked Cell 25 2 5 8" xfId="27366" xr:uid="{00000000-0005-0000-0000-0000E66A0000}"/>
    <cellStyle name="Linked Cell 25 2 5 8 2" xfId="27367" xr:uid="{00000000-0005-0000-0000-0000E76A0000}"/>
    <cellStyle name="Linked Cell 25 2 5 8 2 2" xfId="27368" xr:uid="{00000000-0005-0000-0000-0000E86A0000}"/>
    <cellStyle name="Linked Cell 25 2 5 8 3" xfId="27369" xr:uid="{00000000-0005-0000-0000-0000E96A0000}"/>
    <cellStyle name="Linked Cell 25 2 5 9" xfId="27370" xr:uid="{00000000-0005-0000-0000-0000EA6A0000}"/>
    <cellStyle name="Linked Cell 25 2 5 9 2" xfId="27371" xr:uid="{00000000-0005-0000-0000-0000EB6A0000}"/>
    <cellStyle name="Linked Cell 25 2 5 9 2 2" xfId="27372" xr:uid="{00000000-0005-0000-0000-0000EC6A0000}"/>
    <cellStyle name="Linked Cell 25 2 5 9 3" xfId="27373" xr:uid="{00000000-0005-0000-0000-0000ED6A0000}"/>
    <cellStyle name="Linked Cell 25 2 6" xfId="27374" xr:uid="{00000000-0005-0000-0000-0000EE6A0000}"/>
    <cellStyle name="Linked Cell 25 2 6 2" xfId="27375" xr:uid="{00000000-0005-0000-0000-0000EF6A0000}"/>
    <cellStyle name="Linked Cell 25 2 6 2 2" xfId="27376" xr:uid="{00000000-0005-0000-0000-0000F06A0000}"/>
    <cellStyle name="Linked Cell 25 2 6 3" xfId="27377" xr:uid="{00000000-0005-0000-0000-0000F16A0000}"/>
    <cellStyle name="Linked Cell 25 2 7" xfId="27378" xr:uid="{00000000-0005-0000-0000-0000F26A0000}"/>
    <cellStyle name="Linked Cell 25 2 7 2" xfId="27379" xr:uid="{00000000-0005-0000-0000-0000F36A0000}"/>
    <cellStyle name="Linked Cell 25 2 7 2 2" xfId="27380" xr:uid="{00000000-0005-0000-0000-0000F46A0000}"/>
    <cellStyle name="Linked Cell 25 2 7 3" xfId="27381" xr:uid="{00000000-0005-0000-0000-0000F56A0000}"/>
    <cellStyle name="Linked Cell 25 2 8" xfId="27382" xr:uid="{00000000-0005-0000-0000-0000F66A0000}"/>
    <cellStyle name="Linked Cell 25 2 8 2" xfId="27383" xr:uid="{00000000-0005-0000-0000-0000F76A0000}"/>
    <cellStyle name="Linked Cell 25 2 8 2 2" xfId="27384" xr:uid="{00000000-0005-0000-0000-0000F86A0000}"/>
    <cellStyle name="Linked Cell 25 2 8 3" xfId="27385" xr:uid="{00000000-0005-0000-0000-0000F96A0000}"/>
    <cellStyle name="Linked Cell 25 2 9" xfId="27386" xr:uid="{00000000-0005-0000-0000-0000FA6A0000}"/>
    <cellStyle name="Linked Cell 25 2 9 2" xfId="27387" xr:uid="{00000000-0005-0000-0000-0000FB6A0000}"/>
    <cellStyle name="Linked Cell 25 2 9 2 2" xfId="27388" xr:uid="{00000000-0005-0000-0000-0000FC6A0000}"/>
    <cellStyle name="Linked Cell 25 2 9 3" xfId="27389" xr:uid="{00000000-0005-0000-0000-0000FD6A0000}"/>
    <cellStyle name="Linked Cell 25 3" xfId="27390" xr:uid="{00000000-0005-0000-0000-0000FE6A0000}"/>
    <cellStyle name="Linked Cell 25 3 10" xfId="27391" xr:uid="{00000000-0005-0000-0000-0000FF6A0000}"/>
    <cellStyle name="Linked Cell 25 3 10 2" xfId="27392" xr:uid="{00000000-0005-0000-0000-0000006B0000}"/>
    <cellStyle name="Linked Cell 25 3 10 2 2" xfId="27393" xr:uid="{00000000-0005-0000-0000-0000016B0000}"/>
    <cellStyle name="Linked Cell 25 3 10 3" xfId="27394" xr:uid="{00000000-0005-0000-0000-0000026B0000}"/>
    <cellStyle name="Linked Cell 25 3 11" xfId="27395" xr:uid="{00000000-0005-0000-0000-0000036B0000}"/>
    <cellStyle name="Linked Cell 25 3 11 2" xfId="27396" xr:uid="{00000000-0005-0000-0000-0000046B0000}"/>
    <cellStyle name="Linked Cell 25 3 11 2 2" xfId="27397" xr:uid="{00000000-0005-0000-0000-0000056B0000}"/>
    <cellStyle name="Linked Cell 25 3 11 3" xfId="27398" xr:uid="{00000000-0005-0000-0000-0000066B0000}"/>
    <cellStyle name="Linked Cell 25 3 12" xfId="27399" xr:uid="{00000000-0005-0000-0000-0000076B0000}"/>
    <cellStyle name="Linked Cell 25 3 12 2" xfId="27400" xr:uid="{00000000-0005-0000-0000-0000086B0000}"/>
    <cellStyle name="Linked Cell 25 3 12 2 2" xfId="27401" xr:uid="{00000000-0005-0000-0000-0000096B0000}"/>
    <cellStyle name="Linked Cell 25 3 12 3" xfId="27402" xr:uid="{00000000-0005-0000-0000-00000A6B0000}"/>
    <cellStyle name="Linked Cell 25 3 13" xfId="27403" xr:uid="{00000000-0005-0000-0000-00000B6B0000}"/>
    <cellStyle name="Linked Cell 25 3 13 2" xfId="27404" xr:uid="{00000000-0005-0000-0000-00000C6B0000}"/>
    <cellStyle name="Linked Cell 25 3 14" xfId="27405" xr:uid="{00000000-0005-0000-0000-00000D6B0000}"/>
    <cellStyle name="Linked Cell 25 3 2" xfId="27406" xr:uid="{00000000-0005-0000-0000-00000E6B0000}"/>
    <cellStyle name="Linked Cell 25 3 2 10" xfId="27407" xr:uid="{00000000-0005-0000-0000-00000F6B0000}"/>
    <cellStyle name="Linked Cell 25 3 2 10 2" xfId="27408" xr:uid="{00000000-0005-0000-0000-0000106B0000}"/>
    <cellStyle name="Linked Cell 25 3 2 10 2 2" xfId="27409" xr:uid="{00000000-0005-0000-0000-0000116B0000}"/>
    <cellStyle name="Linked Cell 25 3 2 10 3" xfId="27410" xr:uid="{00000000-0005-0000-0000-0000126B0000}"/>
    <cellStyle name="Linked Cell 25 3 2 11" xfId="27411" xr:uid="{00000000-0005-0000-0000-0000136B0000}"/>
    <cellStyle name="Linked Cell 25 3 2 11 2" xfId="27412" xr:uid="{00000000-0005-0000-0000-0000146B0000}"/>
    <cellStyle name="Linked Cell 25 3 2 11 2 2" xfId="27413" xr:uid="{00000000-0005-0000-0000-0000156B0000}"/>
    <cellStyle name="Linked Cell 25 3 2 11 3" xfId="27414" xr:uid="{00000000-0005-0000-0000-0000166B0000}"/>
    <cellStyle name="Linked Cell 25 3 2 12" xfId="27415" xr:uid="{00000000-0005-0000-0000-0000176B0000}"/>
    <cellStyle name="Linked Cell 25 3 2 12 2" xfId="27416" xr:uid="{00000000-0005-0000-0000-0000186B0000}"/>
    <cellStyle name="Linked Cell 25 3 2 13" xfId="27417" xr:uid="{00000000-0005-0000-0000-0000196B0000}"/>
    <cellStyle name="Linked Cell 25 3 2 2" xfId="27418" xr:uid="{00000000-0005-0000-0000-00001A6B0000}"/>
    <cellStyle name="Linked Cell 25 3 2 2 10" xfId="27419" xr:uid="{00000000-0005-0000-0000-00001B6B0000}"/>
    <cellStyle name="Linked Cell 25 3 2 2 10 2" xfId="27420" xr:uid="{00000000-0005-0000-0000-00001C6B0000}"/>
    <cellStyle name="Linked Cell 25 3 2 2 10 2 2" xfId="27421" xr:uid="{00000000-0005-0000-0000-00001D6B0000}"/>
    <cellStyle name="Linked Cell 25 3 2 2 10 3" xfId="27422" xr:uid="{00000000-0005-0000-0000-00001E6B0000}"/>
    <cellStyle name="Linked Cell 25 3 2 2 11" xfId="27423" xr:uid="{00000000-0005-0000-0000-00001F6B0000}"/>
    <cellStyle name="Linked Cell 25 3 2 2 11 2" xfId="27424" xr:uid="{00000000-0005-0000-0000-0000206B0000}"/>
    <cellStyle name="Linked Cell 25 3 2 2 12" xfId="27425" xr:uid="{00000000-0005-0000-0000-0000216B0000}"/>
    <cellStyle name="Linked Cell 25 3 2 2 2" xfId="27426" xr:uid="{00000000-0005-0000-0000-0000226B0000}"/>
    <cellStyle name="Linked Cell 25 3 2 2 2 2" xfId="27427" xr:uid="{00000000-0005-0000-0000-0000236B0000}"/>
    <cellStyle name="Linked Cell 25 3 2 2 2 2 2" xfId="27428" xr:uid="{00000000-0005-0000-0000-0000246B0000}"/>
    <cellStyle name="Linked Cell 25 3 2 2 2 3" xfId="27429" xr:uid="{00000000-0005-0000-0000-0000256B0000}"/>
    <cellStyle name="Linked Cell 25 3 2 2 3" xfId="27430" xr:uid="{00000000-0005-0000-0000-0000266B0000}"/>
    <cellStyle name="Linked Cell 25 3 2 2 3 2" xfId="27431" xr:uid="{00000000-0005-0000-0000-0000276B0000}"/>
    <cellStyle name="Linked Cell 25 3 2 2 3 2 2" xfId="27432" xr:uid="{00000000-0005-0000-0000-0000286B0000}"/>
    <cellStyle name="Linked Cell 25 3 2 2 3 3" xfId="27433" xr:uid="{00000000-0005-0000-0000-0000296B0000}"/>
    <cellStyle name="Linked Cell 25 3 2 2 4" xfId="27434" xr:uid="{00000000-0005-0000-0000-00002A6B0000}"/>
    <cellStyle name="Linked Cell 25 3 2 2 4 2" xfId="27435" xr:uid="{00000000-0005-0000-0000-00002B6B0000}"/>
    <cellStyle name="Linked Cell 25 3 2 2 4 2 2" xfId="27436" xr:uid="{00000000-0005-0000-0000-00002C6B0000}"/>
    <cellStyle name="Linked Cell 25 3 2 2 4 3" xfId="27437" xr:uid="{00000000-0005-0000-0000-00002D6B0000}"/>
    <cellStyle name="Linked Cell 25 3 2 2 5" xfId="27438" xr:uid="{00000000-0005-0000-0000-00002E6B0000}"/>
    <cellStyle name="Linked Cell 25 3 2 2 5 2" xfId="27439" xr:uid="{00000000-0005-0000-0000-00002F6B0000}"/>
    <cellStyle name="Linked Cell 25 3 2 2 5 2 2" xfId="27440" xr:uid="{00000000-0005-0000-0000-0000306B0000}"/>
    <cellStyle name="Linked Cell 25 3 2 2 5 3" xfId="27441" xr:uid="{00000000-0005-0000-0000-0000316B0000}"/>
    <cellStyle name="Linked Cell 25 3 2 2 6" xfId="27442" xr:uid="{00000000-0005-0000-0000-0000326B0000}"/>
    <cellStyle name="Linked Cell 25 3 2 2 6 2" xfId="27443" xr:uid="{00000000-0005-0000-0000-0000336B0000}"/>
    <cellStyle name="Linked Cell 25 3 2 2 6 2 2" xfId="27444" xr:uid="{00000000-0005-0000-0000-0000346B0000}"/>
    <cellStyle name="Linked Cell 25 3 2 2 6 3" xfId="27445" xr:uid="{00000000-0005-0000-0000-0000356B0000}"/>
    <cellStyle name="Linked Cell 25 3 2 2 7" xfId="27446" xr:uid="{00000000-0005-0000-0000-0000366B0000}"/>
    <cellStyle name="Linked Cell 25 3 2 2 7 2" xfId="27447" xr:uid="{00000000-0005-0000-0000-0000376B0000}"/>
    <cellStyle name="Linked Cell 25 3 2 2 7 2 2" xfId="27448" xr:uid="{00000000-0005-0000-0000-0000386B0000}"/>
    <cellStyle name="Linked Cell 25 3 2 2 7 3" xfId="27449" xr:uid="{00000000-0005-0000-0000-0000396B0000}"/>
    <cellStyle name="Linked Cell 25 3 2 2 8" xfId="27450" xr:uid="{00000000-0005-0000-0000-00003A6B0000}"/>
    <cellStyle name="Linked Cell 25 3 2 2 8 2" xfId="27451" xr:uid="{00000000-0005-0000-0000-00003B6B0000}"/>
    <cellStyle name="Linked Cell 25 3 2 2 8 2 2" xfId="27452" xr:uid="{00000000-0005-0000-0000-00003C6B0000}"/>
    <cellStyle name="Linked Cell 25 3 2 2 8 3" xfId="27453" xr:uid="{00000000-0005-0000-0000-00003D6B0000}"/>
    <cellStyle name="Linked Cell 25 3 2 2 9" xfId="27454" xr:uid="{00000000-0005-0000-0000-00003E6B0000}"/>
    <cellStyle name="Linked Cell 25 3 2 2 9 2" xfId="27455" xr:uid="{00000000-0005-0000-0000-00003F6B0000}"/>
    <cellStyle name="Linked Cell 25 3 2 2 9 2 2" xfId="27456" xr:uid="{00000000-0005-0000-0000-0000406B0000}"/>
    <cellStyle name="Linked Cell 25 3 2 2 9 3" xfId="27457" xr:uid="{00000000-0005-0000-0000-0000416B0000}"/>
    <cellStyle name="Linked Cell 25 3 2 3" xfId="27458" xr:uid="{00000000-0005-0000-0000-0000426B0000}"/>
    <cellStyle name="Linked Cell 25 3 2 3 10" xfId="27459" xr:uid="{00000000-0005-0000-0000-0000436B0000}"/>
    <cellStyle name="Linked Cell 25 3 2 3 10 2" xfId="27460" xr:uid="{00000000-0005-0000-0000-0000446B0000}"/>
    <cellStyle name="Linked Cell 25 3 2 3 11" xfId="27461" xr:uid="{00000000-0005-0000-0000-0000456B0000}"/>
    <cellStyle name="Linked Cell 25 3 2 3 2" xfId="27462" xr:uid="{00000000-0005-0000-0000-0000466B0000}"/>
    <cellStyle name="Linked Cell 25 3 2 3 2 2" xfId="27463" xr:uid="{00000000-0005-0000-0000-0000476B0000}"/>
    <cellStyle name="Linked Cell 25 3 2 3 2 2 2" xfId="27464" xr:uid="{00000000-0005-0000-0000-0000486B0000}"/>
    <cellStyle name="Linked Cell 25 3 2 3 2 3" xfId="27465" xr:uid="{00000000-0005-0000-0000-0000496B0000}"/>
    <cellStyle name="Linked Cell 25 3 2 3 3" xfId="27466" xr:uid="{00000000-0005-0000-0000-00004A6B0000}"/>
    <cellStyle name="Linked Cell 25 3 2 3 3 2" xfId="27467" xr:uid="{00000000-0005-0000-0000-00004B6B0000}"/>
    <cellStyle name="Linked Cell 25 3 2 3 3 2 2" xfId="27468" xr:uid="{00000000-0005-0000-0000-00004C6B0000}"/>
    <cellStyle name="Linked Cell 25 3 2 3 3 3" xfId="27469" xr:uid="{00000000-0005-0000-0000-00004D6B0000}"/>
    <cellStyle name="Linked Cell 25 3 2 3 4" xfId="27470" xr:uid="{00000000-0005-0000-0000-00004E6B0000}"/>
    <cellStyle name="Linked Cell 25 3 2 3 4 2" xfId="27471" xr:uid="{00000000-0005-0000-0000-00004F6B0000}"/>
    <cellStyle name="Linked Cell 25 3 2 3 4 2 2" xfId="27472" xr:uid="{00000000-0005-0000-0000-0000506B0000}"/>
    <cellStyle name="Linked Cell 25 3 2 3 4 3" xfId="27473" xr:uid="{00000000-0005-0000-0000-0000516B0000}"/>
    <cellStyle name="Linked Cell 25 3 2 3 5" xfId="27474" xr:uid="{00000000-0005-0000-0000-0000526B0000}"/>
    <cellStyle name="Linked Cell 25 3 2 3 5 2" xfId="27475" xr:uid="{00000000-0005-0000-0000-0000536B0000}"/>
    <cellStyle name="Linked Cell 25 3 2 3 5 2 2" xfId="27476" xr:uid="{00000000-0005-0000-0000-0000546B0000}"/>
    <cellStyle name="Linked Cell 25 3 2 3 5 3" xfId="27477" xr:uid="{00000000-0005-0000-0000-0000556B0000}"/>
    <cellStyle name="Linked Cell 25 3 2 3 6" xfId="27478" xr:uid="{00000000-0005-0000-0000-0000566B0000}"/>
    <cellStyle name="Linked Cell 25 3 2 3 6 2" xfId="27479" xr:uid="{00000000-0005-0000-0000-0000576B0000}"/>
    <cellStyle name="Linked Cell 25 3 2 3 6 2 2" xfId="27480" xr:uid="{00000000-0005-0000-0000-0000586B0000}"/>
    <cellStyle name="Linked Cell 25 3 2 3 6 3" xfId="27481" xr:uid="{00000000-0005-0000-0000-0000596B0000}"/>
    <cellStyle name="Linked Cell 25 3 2 3 7" xfId="27482" xr:uid="{00000000-0005-0000-0000-00005A6B0000}"/>
    <cellStyle name="Linked Cell 25 3 2 3 7 2" xfId="27483" xr:uid="{00000000-0005-0000-0000-00005B6B0000}"/>
    <cellStyle name="Linked Cell 25 3 2 3 7 2 2" xfId="27484" xr:uid="{00000000-0005-0000-0000-00005C6B0000}"/>
    <cellStyle name="Linked Cell 25 3 2 3 7 3" xfId="27485" xr:uid="{00000000-0005-0000-0000-00005D6B0000}"/>
    <cellStyle name="Linked Cell 25 3 2 3 8" xfId="27486" xr:uid="{00000000-0005-0000-0000-00005E6B0000}"/>
    <cellStyle name="Linked Cell 25 3 2 3 8 2" xfId="27487" xr:uid="{00000000-0005-0000-0000-00005F6B0000}"/>
    <cellStyle name="Linked Cell 25 3 2 3 8 2 2" xfId="27488" xr:uid="{00000000-0005-0000-0000-0000606B0000}"/>
    <cellStyle name="Linked Cell 25 3 2 3 8 3" xfId="27489" xr:uid="{00000000-0005-0000-0000-0000616B0000}"/>
    <cellStyle name="Linked Cell 25 3 2 3 9" xfId="27490" xr:uid="{00000000-0005-0000-0000-0000626B0000}"/>
    <cellStyle name="Linked Cell 25 3 2 3 9 2" xfId="27491" xr:uid="{00000000-0005-0000-0000-0000636B0000}"/>
    <cellStyle name="Linked Cell 25 3 2 3 9 2 2" xfId="27492" xr:uid="{00000000-0005-0000-0000-0000646B0000}"/>
    <cellStyle name="Linked Cell 25 3 2 3 9 3" xfId="27493" xr:uid="{00000000-0005-0000-0000-0000656B0000}"/>
    <cellStyle name="Linked Cell 25 3 2 4" xfId="27494" xr:uid="{00000000-0005-0000-0000-0000666B0000}"/>
    <cellStyle name="Linked Cell 25 3 2 4 2" xfId="27495" xr:uid="{00000000-0005-0000-0000-0000676B0000}"/>
    <cellStyle name="Linked Cell 25 3 2 4 2 2" xfId="27496" xr:uid="{00000000-0005-0000-0000-0000686B0000}"/>
    <cellStyle name="Linked Cell 25 3 2 4 3" xfId="27497" xr:uid="{00000000-0005-0000-0000-0000696B0000}"/>
    <cellStyle name="Linked Cell 25 3 2 5" xfId="27498" xr:uid="{00000000-0005-0000-0000-00006A6B0000}"/>
    <cellStyle name="Linked Cell 25 3 2 5 2" xfId="27499" xr:uid="{00000000-0005-0000-0000-00006B6B0000}"/>
    <cellStyle name="Linked Cell 25 3 2 5 2 2" xfId="27500" xr:uid="{00000000-0005-0000-0000-00006C6B0000}"/>
    <cellStyle name="Linked Cell 25 3 2 5 3" xfId="27501" xr:uid="{00000000-0005-0000-0000-00006D6B0000}"/>
    <cellStyle name="Linked Cell 25 3 2 6" xfId="27502" xr:uid="{00000000-0005-0000-0000-00006E6B0000}"/>
    <cellStyle name="Linked Cell 25 3 2 6 2" xfId="27503" xr:uid="{00000000-0005-0000-0000-00006F6B0000}"/>
    <cellStyle name="Linked Cell 25 3 2 6 2 2" xfId="27504" xr:uid="{00000000-0005-0000-0000-0000706B0000}"/>
    <cellStyle name="Linked Cell 25 3 2 6 3" xfId="27505" xr:uid="{00000000-0005-0000-0000-0000716B0000}"/>
    <cellStyle name="Linked Cell 25 3 2 7" xfId="27506" xr:uid="{00000000-0005-0000-0000-0000726B0000}"/>
    <cellStyle name="Linked Cell 25 3 2 7 2" xfId="27507" xr:uid="{00000000-0005-0000-0000-0000736B0000}"/>
    <cellStyle name="Linked Cell 25 3 2 7 2 2" xfId="27508" xr:uid="{00000000-0005-0000-0000-0000746B0000}"/>
    <cellStyle name="Linked Cell 25 3 2 7 3" xfId="27509" xr:uid="{00000000-0005-0000-0000-0000756B0000}"/>
    <cellStyle name="Linked Cell 25 3 2 8" xfId="27510" xr:uid="{00000000-0005-0000-0000-0000766B0000}"/>
    <cellStyle name="Linked Cell 25 3 2 8 2" xfId="27511" xr:uid="{00000000-0005-0000-0000-0000776B0000}"/>
    <cellStyle name="Linked Cell 25 3 2 8 2 2" xfId="27512" xr:uid="{00000000-0005-0000-0000-0000786B0000}"/>
    <cellStyle name="Linked Cell 25 3 2 8 3" xfId="27513" xr:uid="{00000000-0005-0000-0000-0000796B0000}"/>
    <cellStyle name="Linked Cell 25 3 2 9" xfId="27514" xr:uid="{00000000-0005-0000-0000-00007A6B0000}"/>
    <cellStyle name="Linked Cell 25 3 2 9 2" xfId="27515" xr:uid="{00000000-0005-0000-0000-00007B6B0000}"/>
    <cellStyle name="Linked Cell 25 3 2 9 2 2" xfId="27516" xr:uid="{00000000-0005-0000-0000-00007C6B0000}"/>
    <cellStyle name="Linked Cell 25 3 2 9 3" xfId="27517" xr:uid="{00000000-0005-0000-0000-00007D6B0000}"/>
    <cellStyle name="Linked Cell 25 3 3" xfId="27518" xr:uid="{00000000-0005-0000-0000-00007E6B0000}"/>
    <cellStyle name="Linked Cell 25 3 3 10" xfId="27519" xr:uid="{00000000-0005-0000-0000-00007F6B0000}"/>
    <cellStyle name="Linked Cell 25 3 3 10 2" xfId="27520" xr:uid="{00000000-0005-0000-0000-0000806B0000}"/>
    <cellStyle name="Linked Cell 25 3 3 10 2 2" xfId="27521" xr:uid="{00000000-0005-0000-0000-0000816B0000}"/>
    <cellStyle name="Linked Cell 25 3 3 10 3" xfId="27522" xr:uid="{00000000-0005-0000-0000-0000826B0000}"/>
    <cellStyle name="Linked Cell 25 3 3 11" xfId="27523" xr:uid="{00000000-0005-0000-0000-0000836B0000}"/>
    <cellStyle name="Linked Cell 25 3 3 11 2" xfId="27524" xr:uid="{00000000-0005-0000-0000-0000846B0000}"/>
    <cellStyle name="Linked Cell 25 3 3 12" xfId="27525" xr:uid="{00000000-0005-0000-0000-0000856B0000}"/>
    <cellStyle name="Linked Cell 25 3 3 2" xfId="27526" xr:uid="{00000000-0005-0000-0000-0000866B0000}"/>
    <cellStyle name="Linked Cell 25 3 3 2 10" xfId="27527" xr:uid="{00000000-0005-0000-0000-0000876B0000}"/>
    <cellStyle name="Linked Cell 25 3 3 2 10 2" xfId="27528" xr:uid="{00000000-0005-0000-0000-0000886B0000}"/>
    <cellStyle name="Linked Cell 25 3 3 2 11" xfId="27529" xr:uid="{00000000-0005-0000-0000-0000896B0000}"/>
    <cellStyle name="Linked Cell 25 3 3 2 2" xfId="27530" xr:uid="{00000000-0005-0000-0000-00008A6B0000}"/>
    <cellStyle name="Linked Cell 25 3 3 2 2 2" xfId="27531" xr:uid="{00000000-0005-0000-0000-00008B6B0000}"/>
    <cellStyle name="Linked Cell 25 3 3 2 2 2 2" xfId="27532" xr:uid="{00000000-0005-0000-0000-00008C6B0000}"/>
    <cellStyle name="Linked Cell 25 3 3 2 2 3" xfId="27533" xr:uid="{00000000-0005-0000-0000-00008D6B0000}"/>
    <cellStyle name="Linked Cell 25 3 3 2 3" xfId="27534" xr:uid="{00000000-0005-0000-0000-00008E6B0000}"/>
    <cellStyle name="Linked Cell 25 3 3 2 3 2" xfId="27535" xr:uid="{00000000-0005-0000-0000-00008F6B0000}"/>
    <cellStyle name="Linked Cell 25 3 3 2 3 2 2" xfId="27536" xr:uid="{00000000-0005-0000-0000-0000906B0000}"/>
    <cellStyle name="Linked Cell 25 3 3 2 3 3" xfId="27537" xr:uid="{00000000-0005-0000-0000-0000916B0000}"/>
    <cellStyle name="Linked Cell 25 3 3 2 4" xfId="27538" xr:uid="{00000000-0005-0000-0000-0000926B0000}"/>
    <cellStyle name="Linked Cell 25 3 3 2 4 2" xfId="27539" xr:uid="{00000000-0005-0000-0000-0000936B0000}"/>
    <cellStyle name="Linked Cell 25 3 3 2 4 2 2" xfId="27540" xr:uid="{00000000-0005-0000-0000-0000946B0000}"/>
    <cellStyle name="Linked Cell 25 3 3 2 4 3" xfId="27541" xr:uid="{00000000-0005-0000-0000-0000956B0000}"/>
    <cellStyle name="Linked Cell 25 3 3 2 5" xfId="27542" xr:uid="{00000000-0005-0000-0000-0000966B0000}"/>
    <cellStyle name="Linked Cell 25 3 3 2 5 2" xfId="27543" xr:uid="{00000000-0005-0000-0000-0000976B0000}"/>
    <cellStyle name="Linked Cell 25 3 3 2 5 2 2" xfId="27544" xr:uid="{00000000-0005-0000-0000-0000986B0000}"/>
    <cellStyle name="Linked Cell 25 3 3 2 5 3" xfId="27545" xr:uid="{00000000-0005-0000-0000-0000996B0000}"/>
    <cellStyle name="Linked Cell 25 3 3 2 6" xfId="27546" xr:uid="{00000000-0005-0000-0000-00009A6B0000}"/>
    <cellStyle name="Linked Cell 25 3 3 2 6 2" xfId="27547" xr:uid="{00000000-0005-0000-0000-00009B6B0000}"/>
    <cellStyle name="Linked Cell 25 3 3 2 6 2 2" xfId="27548" xr:uid="{00000000-0005-0000-0000-00009C6B0000}"/>
    <cellStyle name="Linked Cell 25 3 3 2 6 3" xfId="27549" xr:uid="{00000000-0005-0000-0000-00009D6B0000}"/>
    <cellStyle name="Linked Cell 25 3 3 2 7" xfId="27550" xr:uid="{00000000-0005-0000-0000-00009E6B0000}"/>
    <cellStyle name="Linked Cell 25 3 3 2 7 2" xfId="27551" xr:uid="{00000000-0005-0000-0000-00009F6B0000}"/>
    <cellStyle name="Linked Cell 25 3 3 2 7 2 2" xfId="27552" xr:uid="{00000000-0005-0000-0000-0000A06B0000}"/>
    <cellStyle name="Linked Cell 25 3 3 2 7 3" xfId="27553" xr:uid="{00000000-0005-0000-0000-0000A16B0000}"/>
    <cellStyle name="Linked Cell 25 3 3 2 8" xfId="27554" xr:uid="{00000000-0005-0000-0000-0000A26B0000}"/>
    <cellStyle name="Linked Cell 25 3 3 2 8 2" xfId="27555" xr:uid="{00000000-0005-0000-0000-0000A36B0000}"/>
    <cellStyle name="Linked Cell 25 3 3 2 8 2 2" xfId="27556" xr:uid="{00000000-0005-0000-0000-0000A46B0000}"/>
    <cellStyle name="Linked Cell 25 3 3 2 8 3" xfId="27557" xr:uid="{00000000-0005-0000-0000-0000A56B0000}"/>
    <cellStyle name="Linked Cell 25 3 3 2 9" xfId="27558" xr:uid="{00000000-0005-0000-0000-0000A66B0000}"/>
    <cellStyle name="Linked Cell 25 3 3 2 9 2" xfId="27559" xr:uid="{00000000-0005-0000-0000-0000A76B0000}"/>
    <cellStyle name="Linked Cell 25 3 3 2 9 2 2" xfId="27560" xr:uid="{00000000-0005-0000-0000-0000A86B0000}"/>
    <cellStyle name="Linked Cell 25 3 3 2 9 3" xfId="27561" xr:uid="{00000000-0005-0000-0000-0000A96B0000}"/>
    <cellStyle name="Linked Cell 25 3 3 3" xfId="27562" xr:uid="{00000000-0005-0000-0000-0000AA6B0000}"/>
    <cellStyle name="Linked Cell 25 3 3 3 2" xfId="27563" xr:uid="{00000000-0005-0000-0000-0000AB6B0000}"/>
    <cellStyle name="Linked Cell 25 3 3 3 2 2" xfId="27564" xr:uid="{00000000-0005-0000-0000-0000AC6B0000}"/>
    <cellStyle name="Linked Cell 25 3 3 3 3" xfId="27565" xr:uid="{00000000-0005-0000-0000-0000AD6B0000}"/>
    <cellStyle name="Linked Cell 25 3 3 4" xfId="27566" xr:uid="{00000000-0005-0000-0000-0000AE6B0000}"/>
    <cellStyle name="Linked Cell 25 3 3 4 2" xfId="27567" xr:uid="{00000000-0005-0000-0000-0000AF6B0000}"/>
    <cellStyle name="Linked Cell 25 3 3 4 2 2" xfId="27568" xr:uid="{00000000-0005-0000-0000-0000B06B0000}"/>
    <cellStyle name="Linked Cell 25 3 3 4 3" xfId="27569" xr:uid="{00000000-0005-0000-0000-0000B16B0000}"/>
    <cellStyle name="Linked Cell 25 3 3 5" xfId="27570" xr:uid="{00000000-0005-0000-0000-0000B26B0000}"/>
    <cellStyle name="Linked Cell 25 3 3 5 2" xfId="27571" xr:uid="{00000000-0005-0000-0000-0000B36B0000}"/>
    <cellStyle name="Linked Cell 25 3 3 5 2 2" xfId="27572" xr:uid="{00000000-0005-0000-0000-0000B46B0000}"/>
    <cellStyle name="Linked Cell 25 3 3 5 3" xfId="27573" xr:uid="{00000000-0005-0000-0000-0000B56B0000}"/>
    <cellStyle name="Linked Cell 25 3 3 6" xfId="27574" xr:uid="{00000000-0005-0000-0000-0000B66B0000}"/>
    <cellStyle name="Linked Cell 25 3 3 6 2" xfId="27575" xr:uid="{00000000-0005-0000-0000-0000B76B0000}"/>
    <cellStyle name="Linked Cell 25 3 3 6 2 2" xfId="27576" xr:uid="{00000000-0005-0000-0000-0000B86B0000}"/>
    <cellStyle name="Linked Cell 25 3 3 6 3" xfId="27577" xr:uid="{00000000-0005-0000-0000-0000B96B0000}"/>
    <cellStyle name="Linked Cell 25 3 3 7" xfId="27578" xr:uid="{00000000-0005-0000-0000-0000BA6B0000}"/>
    <cellStyle name="Linked Cell 25 3 3 7 2" xfId="27579" xr:uid="{00000000-0005-0000-0000-0000BB6B0000}"/>
    <cellStyle name="Linked Cell 25 3 3 7 2 2" xfId="27580" xr:uid="{00000000-0005-0000-0000-0000BC6B0000}"/>
    <cellStyle name="Linked Cell 25 3 3 7 3" xfId="27581" xr:uid="{00000000-0005-0000-0000-0000BD6B0000}"/>
    <cellStyle name="Linked Cell 25 3 3 8" xfId="27582" xr:uid="{00000000-0005-0000-0000-0000BE6B0000}"/>
    <cellStyle name="Linked Cell 25 3 3 8 2" xfId="27583" xr:uid="{00000000-0005-0000-0000-0000BF6B0000}"/>
    <cellStyle name="Linked Cell 25 3 3 8 2 2" xfId="27584" xr:uid="{00000000-0005-0000-0000-0000C06B0000}"/>
    <cellStyle name="Linked Cell 25 3 3 8 3" xfId="27585" xr:uid="{00000000-0005-0000-0000-0000C16B0000}"/>
    <cellStyle name="Linked Cell 25 3 3 9" xfId="27586" xr:uid="{00000000-0005-0000-0000-0000C26B0000}"/>
    <cellStyle name="Linked Cell 25 3 3 9 2" xfId="27587" xr:uid="{00000000-0005-0000-0000-0000C36B0000}"/>
    <cellStyle name="Linked Cell 25 3 3 9 2 2" xfId="27588" xr:uid="{00000000-0005-0000-0000-0000C46B0000}"/>
    <cellStyle name="Linked Cell 25 3 3 9 3" xfId="27589" xr:uid="{00000000-0005-0000-0000-0000C56B0000}"/>
    <cellStyle name="Linked Cell 25 3 4" xfId="27590" xr:uid="{00000000-0005-0000-0000-0000C66B0000}"/>
    <cellStyle name="Linked Cell 25 3 4 10" xfId="27591" xr:uid="{00000000-0005-0000-0000-0000C76B0000}"/>
    <cellStyle name="Linked Cell 25 3 4 10 2" xfId="27592" xr:uid="{00000000-0005-0000-0000-0000C86B0000}"/>
    <cellStyle name="Linked Cell 25 3 4 11" xfId="27593" xr:uid="{00000000-0005-0000-0000-0000C96B0000}"/>
    <cellStyle name="Linked Cell 25 3 4 2" xfId="27594" xr:uid="{00000000-0005-0000-0000-0000CA6B0000}"/>
    <cellStyle name="Linked Cell 25 3 4 2 2" xfId="27595" xr:uid="{00000000-0005-0000-0000-0000CB6B0000}"/>
    <cellStyle name="Linked Cell 25 3 4 2 2 2" xfId="27596" xr:uid="{00000000-0005-0000-0000-0000CC6B0000}"/>
    <cellStyle name="Linked Cell 25 3 4 2 3" xfId="27597" xr:uid="{00000000-0005-0000-0000-0000CD6B0000}"/>
    <cellStyle name="Linked Cell 25 3 4 3" xfId="27598" xr:uid="{00000000-0005-0000-0000-0000CE6B0000}"/>
    <cellStyle name="Linked Cell 25 3 4 3 2" xfId="27599" xr:uid="{00000000-0005-0000-0000-0000CF6B0000}"/>
    <cellStyle name="Linked Cell 25 3 4 3 2 2" xfId="27600" xr:uid="{00000000-0005-0000-0000-0000D06B0000}"/>
    <cellStyle name="Linked Cell 25 3 4 3 3" xfId="27601" xr:uid="{00000000-0005-0000-0000-0000D16B0000}"/>
    <cellStyle name="Linked Cell 25 3 4 4" xfId="27602" xr:uid="{00000000-0005-0000-0000-0000D26B0000}"/>
    <cellStyle name="Linked Cell 25 3 4 4 2" xfId="27603" xr:uid="{00000000-0005-0000-0000-0000D36B0000}"/>
    <cellStyle name="Linked Cell 25 3 4 4 2 2" xfId="27604" xr:uid="{00000000-0005-0000-0000-0000D46B0000}"/>
    <cellStyle name="Linked Cell 25 3 4 4 3" xfId="27605" xr:uid="{00000000-0005-0000-0000-0000D56B0000}"/>
    <cellStyle name="Linked Cell 25 3 4 5" xfId="27606" xr:uid="{00000000-0005-0000-0000-0000D66B0000}"/>
    <cellStyle name="Linked Cell 25 3 4 5 2" xfId="27607" xr:uid="{00000000-0005-0000-0000-0000D76B0000}"/>
    <cellStyle name="Linked Cell 25 3 4 5 2 2" xfId="27608" xr:uid="{00000000-0005-0000-0000-0000D86B0000}"/>
    <cellStyle name="Linked Cell 25 3 4 5 3" xfId="27609" xr:uid="{00000000-0005-0000-0000-0000D96B0000}"/>
    <cellStyle name="Linked Cell 25 3 4 6" xfId="27610" xr:uid="{00000000-0005-0000-0000-0000DA6B0000}"/>
    <cellStyle name="Linked Cell 25 3 4 6 2" xfId="27611" xr:uid="{00000000-0005-0000-0000-0000DB6B0000}"/>
    <cellStyle name="Linked Cell 25 3 4 6 2 2" xfId="27612" xr:uid="{00000000-0005-0000-0000-0000DC6B0000}"/>
    <cellStyle name="Linked Cell 25 3 4 6 3" xfId="27613" xr:uid="{00000000-0005-0000-0000-0000DD6B0000}"/>
    <cellStyle name="Linked Cell 25 3 4 7" xfId="27614" xr:uid="{00000000-0005-0000-0000-0000DE6B0000}"/>
    <cellStyle name="Linked Cell 25 3 4 7 2" xfId="27615" xr:uid="{00000000-0005-0000-0000-0000DF6B0000}"/>
    <cellStyle name="Linked Cell 25 3 4 7 2 2" xfId="27616" xr:uid="{00000000-0005-0000-0000-0000E06B0000}"/>
    <cellStyle name="Linked Cell 25 3 4 7 3" xfId="27617" xr:uid="{00000000-0005-0000-0000-0000E16B0000}"/>
    <cellStyle name="Linked Cell 25 3 4 8" xfId="27618" xr:uid="{00000000-0005-0000-0000-0000E26B0000}"/>
    <cellStyle name="Linked Cell 25 3 4 8 2" xfId="27619" xr:uid="{00000000-0005-0000-0000-0000E36B0000}"/>
    <cellStyle name="Linked Cell 25 3 4 8 2 2" xfId="27620" xr:uid="{00000000-0005-0000-0000-0000E46B0000}"/>
    <cellStyle name="Linked Cell 25 3 4 8 3" xfId="27621" xr:uid="{00000000-0005-0000-0000-0000E56B0000}"/>
    <cellStyle name="Linked Cell 25 3 4 9" xfId="27622" xr:uid="{00000000-0005-0000-0000-0000E66B0000}"/>
    <cellStyle name="Linked Cell 25 3 4 9 2" xfId="27623" xr:uid="{00000000-0005-0000-0000-0000E76B0000}"/>
    <cellStyle name="Linked Cell 25 3 4 9 2 2" xfId="27624" xr:uid="{00000000-0005-0000-0000-0000E86B0000}"/>
    <cellStyle name="Linked Cell 25 3 4 9 3" xfId="27625" xr:uid="{00000000-0005-0000-0000-0000E96B0000}"/>
    <cellStyle name="Linked Cell 25 3 5" xfId="27626" xr:uid="{00000000-0005-0000-0000-0000EA6B0000}"/>
    <cellStyle name="Linked Cell 25 3 5 2" xfId="27627" xr:uid="{00000000-0005-0000-0000-0000EB6B0000}"/>
    <cellStyle name="Linked Cell 25 3 5 2 2" xfId="27628" xr:uid="{00000000-0005-0000-0000-0000EC6B0000}"/>
    <cellStyle name="Linked Cell 25 3 5 3" xfId="27629" xr:uid="{00000000-0005-0000-0000-0000ED6B0000}"/>
    <cellStyle name="Linked Cell 25 3 6" xfId="27630" xr:uid="{00000000-0005-0000-0000-0000EE6B0000}"/>
    <cellStyle name="Linked Cell 25 3 6 2" xfId="27631" xr:uid="{00000000-0005-0000-0000-0000EF6B0000}"/>
    <cellStyle name="Linked Cell 25 3 6 2 2" xfId="27632" xr:uid="{00000000-0005-0000-0000-0000F06B0000}"/>
    <cellStyle name="Linked Cell 25 3 6 3" xfId="27633" xr:uid="{00000000-0005-0000-0000-0000F16B0000}"/>
    <cellStyle name="Linked Cell 25 3 7" xfId="27634" xr:uid="{00000000-0005-0000-0000-0000F26B0000}"/>
    <cellStyle name="Linked Cell 25 3 7 2" xfId="27635" xr:uid="{00000000-0005-0000-0000-0000F36B0000}"/>
    <cellStyle name="Linked Cell 25 3 7 2 2" xfId="27636" xr:uid="{00000000-0005-0000-0000-0000F46B0000}"/>
    <cellStyle name="Linked Cell 25 3 7 3" xfId="27637" xr:uid="{00000000-0005-0000-0000-0000F56B0000}"/>
    <cellStyle name="Linked Cell 25 3 8" xfId="27638" xr:uid="{00000000-0005-0000-0000-0000F66B0000}"/>
    <cellStyle name="Linked Cell 25 3 8 2" xfId="27639" xr:uid="{00000000-0005-0000-0000-0000F76B0000}"/>
    <cellStyle name="Linked Cell 25 3 8 2 2" xfId="27640" xr:uid="{00000000-0005-0000-0000-0000F86B0000}"/>
    <cellStyle name="Linked Cell 25 3 8 3" xfId="27641" xr:uid="{00000000-0005-0000-0000-0000F96B0000}"/>
    <cellStyle name="Linked Cell 25 3 9" xfId="27642" xr:uid="{00000000-0005-0000-0000-0000FA6B0000}"/>
    <cellStyle name="Linked Cell 25 3 9 2" xfId="27643" xr:uid="{00000000-0005-0000-0000-0000FB6B0000}"/>
    <cellStyle name="Linked Cell 25 3 9 2 2" xfId="27644" xr:uid="{00000000-0005-0000-0000-0000FC6B0000}"/>
    <cellStyle name="Linked Cell 25 3 9 3" xfId="27645" xr:uid="{00000000-0005-0000-0000-0000FD6B0000}"/>
    <cellStyle name="Linked Cell 25 4" xfId="27646" xr:uid="{00000000-0005-0000-0000-0000FE6B0000}"/>
    <cellStyle name="Linked Cell 25 4 10" xfId="27647" xr:uid="{00000000-0005-0000-0000-0000FF6B0000}"/>
    <cellStyle name="Linked Cell 25 4 10 2" xfId="27648" xr:uid="{00000000-0005-0000-0000-0000006C0000}"/>
    <cellStyle name="Linked Cell 25 4 10 2 2" xfId="27649" xr:uid="{00000000-0005-0000-0000-0000016C0000}"/>
    <cellStyle name="Linked Cell 25 4 10 3" xfId="27650" xr:uid="{00000000-0005-0000-0000-0000026C0000}"/>
    <cellStyle name="Linked Cell 25 4 11" xfId="27651" xr:uid="{00000000-0005-0000-0000-0000036C0000}"/>
    <cellStyle name="Linked Cell 25 4 11 2" xfId="27652" xr:uid="{00000000-0005-0000-0000-0000046C0000}"/>
    <cellStyle name="Linked Cell 25 4 11 2 2" xfId="27653" xr:uid="{00000000-0005-0000-0000-0000056C0000}"/>
    <cellStyle name="Linked Cell 25 4 11 3" xfId="27654" xr:uid="{00000000-0005-0000-0000-0000066C0000}"/>
    <cellStyle name="Linked Cell 25 4 12" xfId="27655" xr:uid="{00000000-0005-0000-0000-0000076C0000}"/>
    <cellStyle name="Linked Cell 25 4 12 2" xfId="27656" xr:uid="{00000000-0005-0000-0000-0000086C0000}"/>
    <cellStyle name="Linked Cell 25 4 13" xfId="27657" xr:uid="{00000000-0005-0000-0000-0000096C0000}"/>
    <cellStyle name="Linked Cell 25 4 2" xfId="27658" xr:uid="{00000000-0005-0000-0000-00000A6C0000}"/>
    <cellStyle name="Linked Cell 25 4 2 10" xfId="27659" xr:uid="{00000000-0005-0000-0000-00000B6C0000}"/>
    <cellStyle name="Linked Cell 25 4 2 10 2" xfId="27660" xr:uid="{00000000-0005-0000-0000-00000C6C0000}"/>
    <cellStyle name="Linked Cell 25 4 2 10 2 2" xfId="27661" xr:uid="{00000000-0005-0000-0000-00000D6C0000}"/>
    <cellStyle name="Linked Cell 25 4 2 10 3" xfId="27662" xr:uid="{00000000-0005-0000-0000-00000E6C0000}"/>
    <cellStyle name="Linked Cell 25 4 2 11" xfId="27663" xr:uid="{00000000-0005-0000-0000-00000F6C0000}"/>
    <cellStyle name="Linked Cell 25 4 2 11 2" xfId="27664" xr:uid="{00000000-0005-0000-0000-0000106C0000}"/>
    <cellStyle name="Linked Cell 25 4 2 12" xfId="27665" xr:uid="{00000000-0005-0000-0000-0000116C0000}"/>
    <cellStyle name="Linked Cell 25 4 2 2" xfId="27666" xr:uid="{00000000-0005-0000-0000-0000126C0000}"/>
    <cellStyle name="Linked Cell 25 4 2 2 2" xfId="27667" xr:uid="{00000000-0005-0000-0000-0000136C0000}"/>
    <cellStyle name="Linked Cell 25 4 2 2 2 2" xfId="27668" xr:uid="{00000000-0005-0000-0000-0000146C0000}"/>
    <cellStyle name="Linked Cell 25 4 2 2 3" xfId="27669" xr:uid="{00000000-0005-0000-0000-0000156C0000}"/>
    <cellStyle name="Linked Cell 25 4 2 3" xfId="27670" xr:uid="{00000000-0005-0000-0000-0000166C0000}"/>
    <cellStyle name="Linked Cell 25 4 2 3 2" xfId="27671" xr:uid="{00000000-0005-0000-0000-0000176C0000}"/>
    <cellStyle name="Linked Cell 25 4 2 3 2 2" xfId="27672" xr:uid="{00000000-0005-0000-0000-0000186C0000}"/>
    <cellStyle name="Linked Cell 25 4 2 3 3" xfId="27673" xr:uid="{00000000-0005-0000-0000-0000196C0000}"/>
    <cellStyle name="Linked Cell 25 4 2 4" xfId="27674" xr:uid="{00000000-0005-0000-0000-00001A6C0000}"/>
    <cellStyle name="Linked Cell 25 4 2 4 2" xfId="27675" xr:uid="{00000000-0005-0000-0000-00001B6C0000}"/>
    <cellStyle name="Linked Cell 25 4 2 4 2 2" xfId="27676" xr:uid="{00000000-0005-0000-0000-00001C6C0000}"/>
    <cellStyle name="Linked Cell 25 4 2 4 3" xfId="27677" xr:uid="{00000000-0005-0000-0000-00001D6C0000}"/>
    <cellStyle name="Linked Cell 25 4 2 5" xfId="27678" xr:uid="{00000000-0005-0000-0000-00001E6C0000}"/>
    <cellStyle name="Linked Cell 25 4 2 5 2" xfId="27679" xr:uid="{00000000-0005-0000-0000-00001F6C0000}"/>
    <cellStyle name="Linked Cell 25 4 2 5 2 2" xfId="27680" xr:uid="{00000000-0005-0000-0000-0000206C0000}"/>
    <cellStyle name="Linked Cell 25 4 2 5 3" xfId="27681" xr:uid="{00000000-0005-0000-0000-0000216C0000}"/>
    <cellStyle name="Linked Cell 25 4 2 6" xfId="27682" xr:uid="{00000000-0005-0000-0000-0000226C0000}"/>
    <cellStyle name="Linked Cell 25 4 2 6 2" xfId="27683" xr:uid="{00000000-0005-0000-0000-0000236C0000}"/>
    <cellStyle name="Linked Cell 25 4 2 6 2 2" xfId="27684" xr:uid="{00000000-0005-0000-0000-0000246C0000}"/>
    <cellStyle name="Linked Cell 25 4 2 6 3" xfId="27685" xr:uid="{00000000-0005-0000-0000-0000256C0000}"/>
    <cellStyle name="Linked Cell 25 4 2 7" xfId="27686" xr:uid="{00000000-0005-0000-0000-0000266C0000}"/>
    <cellStyle name="Linked Cell 25 4 2 7 2" xfId="27687" xr:uid="{00000000-0005-0000-0000-0000276C0000}"/>
    <cellStyle name="Linked Cell 25 4 2 7 2 2" xfId="27688" xr:uid="{00000000-0005-0000-0000-0000286C0000}"/>
    <cellStyle name="Linked Cell 25 4 2 7 3" xfId="27689" xr:uid="{00000000-0005-0000-0000-0000296C0000}"/>
    <cellStyle name="Linked Cell 25 4 2 8" xfId="27690" xr:uid="{00000000-0005-0000-0000-00002A6C0000}"/>
    <cellStyle name="Linked Cell 25 4 2 8 2" xfId="27691" xr:uid="{00000000-0005-0000-0000-00002B6C0000}"/>
    <cellStyle name="Linked Cell 25 4 2 8 2 2" xfId="27692" xr:uid="{00000000-0005-0000-0000-00002C6C0000}"/>
    <cellStyle name="Linked Cell 25 4 2 8 3" xfId="27693" xr:uid="{00000000-0005-0000-0000-00002D6C0000}"/>
    <cellStyle name="Linked Cell 25 4 2 9" xfId="27694" xr:uid="{00000000-0005-0000-0000-00002E6C0000}"/>
    <cellStyle name="Linked Cell 25 4 2 9 2" xfId="27695" xr:uid="{00000000-0005-0000-0000-00002F6C0000}"/>
    <cellStyle name="Linked Cell 25 4 2 9 2 2" xfId="27696" xr:uid="{00000000-0005-0000-0000-0000306C0000}"/>
    <cellStyle name="Linked Cell 25 4 2 9 3" xfId="27697" xr:uid="{00000000-0005-0000-0000-0000316C0000}"/>
    <cellStyle name="Linked Cell 25 4 3" xfId="27698" xr:uid="{00000000-0005-0000-0000-0000326C0000}"/>
    <cellStyle name="Linked Cell 25 4 3 10" xfId="27699" xr:uid="{00000000-0005-0000-0000-0000336C0000}"/>
    <cellStyle name="Linked Cell 25 4 3 10 2" xfId="27700" xr:uid="{00000000-0005-0000-0000-0000346C0000}"/>
    <cellStyle name="Linked Cell 25 4 3 11" xfId="27701" xr:uid="{00000000-0005-0000-0000-0000356C0000}"/>
    <cellStyle name="Linked Cell 25 4 3 2" xfId="27702" xr:uid="{00000000-0005-0000-0000-0000366C0000}"/>
    <cellStyle name="Linked Cell 25 4 3 2 2" xfId="27703" xr:uid="{00000000-0005-0000-0000-0000376C0000}"/>
    <cellStyle name="Linked Cell 25 4 3 2 2 2" xfId="27704" xr:uid="{00000000-0005-0000-0000-0000386C0000}"/>
    <cellStyle name="Linked Cell 25 4 3 2 3" xfId="27705" xr:uid="{00000000-0005-0000-0000-0000396C0000}"/>
    <cellStyle name="Linked Cell 25 4 3 3" xfId="27706" xr:uid="{00000000-0005-0000-0000-00003A6C0000}"/>
    <cellStyle name="Linked Cell 25 4 3 3 2" xfId="27707" xr:uid="{00000000-0005-0000-0000-00003B6C0000}"/>
    <cellStyle name="Linked Cell 25 4 3 3 2 2" xfId="27708" xr:uid="{00000000-0005-0000-0000-00003C6C0000}"/>
    <cellStyle name="Linked Cell 25 4 3 3 3" xfId="27709" xr:uid="{00000000-0005-0000-0000-00003D6C0000}"/>
    <cellStyle name="Linked Cell 25 4 3 4" xfId="27710" xr:uid="{00000000-0005-0000-0000-00003E6C0000}"/>
    <cellStyle name="Linked Cell 25 4 3 4 2" xfId="27711" xr:uid="{00000000-0005-0000-0000-00003F6C0000}"/>
    <cellStyle name="Linked Cell 25 4 3 4 2 2" xfId="27712" xr:uid="{00000000-0005-0000-0000-0000406C0000}"/>
    <cellStyle name="Linked Cell 25 4 3 4 3" xfId="27713" xr:uid="{00000000-0005-0000-0000-0000416C0000}"/>
    <cellStyle name="Linked Cell 25 4 3 5" xfId="27714" xr:uid="{00000000-0005-0000-0000-0000426C0000}"/>
    <cellStyle name="Linked Cell 25 4 3 5 2" xfId="27715" xr:uid="{00000000-0005-0000-0000-0000436C0000}"/>
    <cellStyle name="Linked Cell 25 4 3 5 2 2" xfId="27716" xr:uid="{00000000-0005-0000-0000-0000446C0000}"/>
    <cellStyle name="Linked Cell 25 4 3 5 3" xfId="27717" xr:uid="{00000000-0005-0000-0000-0000456C0000}"/>
    <cellStyle name="Linked Cell 25 4 3 6" xfId="27718" xr:uid="{00000000-0005-0000-0000-0000466C0000}"/>
    <cellStyle name="Linked Cell 25 4 3 6 2" xfId="27719" xr:uid="{00000000-0005-0000-0000-0000476C0000}"/>
    <cellStyle name="Linked Cell 25 4 3 6 2 2" xfId="27720" xr:uid="{00000000-0005-0000-0000-0000486C0000}"/>
    <cellStyle name="Linked Cell 25 4 3 6 3" xfId="27721" xr:uid="{00000000-0005-0000-0000-0000496C0000}"/>
    <cellStyle name="Linked Cell 25 4 3 7" xfId="27722" xr:uid="{00000000-0005-0000-0000-00004A6C0000}"/>
    <cellStyle name="Linked Cell 25 4 3 7 2" xfId="27723" xr:uid="{00000000-0005-0000-0000-00004B6C0000}"/>
    <cellStyle name="Linked Cell 25 4 3 7 2 2" xfId="27724" xr:uid="{00000000-0005-0000-0000-00004C6C0000}"/>
    <cellStyle name="Linked Cell 25 4 3 7 3" xfId="27725" xr:uid="{00000000-0005-0000-0000-00004D6C0000}"/>
    <cellStyle name="Linked Cell 25 4 3 8" xfId="27726" xr:uid="{00000000-0005-0000-0000-00004E6C0000}"/>
    <cellStyle name="Linked Cell 25 4 3 8 2" xfId="27727" xr:uid="{00000000-0005-0000-0000-00004F6C0000}"/>
    <cellStyle name="Linked Cell 25 4 3 8 2 2" xfId="27728" xr:uid="{00000000-0005-0000-0000-0000506C0000}"/>
    <cellStyle name="Linked Cell 25 4 3 8 3" xfId="27729" xr:uid="{00000000-0005-0000-0000-0000516C0000}"/>
    <cellStyle name="Linked Cell 25 4 3 9" xfId="27730" xr:uid="{00000000-0005-0000-0000-0000526C0000}"/>
    <cellStyle name="Linked Cell 25 4 3 9 2" xfId="27731" xr:uid="{00000000-0005-0000-0000-0000536C0000}"/>
    <cellStyle name="Linked Cell 25 4 3 9 2 2" xfId="27732" xr:uid="{00000000-0005-0000-0000-0000546C0000}"/>
    <cellStyle name="Linked Cell 25 4 3 9 3" xfId="27733" xr:uid="{00000000-0005-0000-0000-0000556C0000}"/>
    <cellStyle name="Linked Cell 25 4 4" xfId="27734" xr:uid="{00000000-0005-0000-0000-0000566C0000}"/>
    <cellStyle name="Linked Cell 25 4 4 2" xfId="27735" xr:uid="{00000000-0005-0000-0000-0000576C0000}"/>
    <cellStyle name="Linked Cell 25 4 4 2 2" xfId="27736" xr:uid="{00000000-0005-0000-0000-0000586C0000}"/>
    <cellStyle name="Linked Cell 25 4 4 3" xfId="27737" xr:uid="{00000000-0005-0000-0000-0000596C0000}"/>
    <cellStyle name="Linked Cell 25 4 5" xfId="27738" xr:uid="{00000000-0005-0000-0000-00005A6C0000}"/>
    <cellStyle name="Linked Cell 25 4 5 2" xfId="27739" xr:uid="{00000000-0005-0000-0000-00005B6C0000}"/>
    <cellStyle name="Linked Cell 25 4 5 2 2" xfId="27740" xr:uid="{00000000-0005-0000-0000-00005C6C0000}"/>
    <cellStyle name="Linked Cell 25 4 5 3" xfId="27741" xr:uid="{00000000-0005-0000-0000-00005D6C0000}"/>
    <cellStyle name="Linked Cell 25 4 6" xfId="27742" xr:uid="{00000000-0005-0000-0000-00005E6C0000}"/>
    <cellStyle name="Linked Cell 25 4 6 2" xfId="27743" xr:uid="{00000000-0005-0000-0000-00005F6C0000}"/>
    <cellStyle name="Linked Cell 25 4 6 2 2" xfId="27744" xr:uid="{00000000-0005-0000-0000-0000606C0000}"/>
    <cellStyle name="Linked Cell 25 4 6 3" xfId="27745" xr:uid="{00000000-0005-0000-0000-0000616C0000}"/>
    <cellStyle name="Linked Cell 25 4 7" xfId="27746" xr:uid="{00000000-0005-0000-0000-0000626C0000}"/>
    <cellStyle name="Linked Cell 25 4 7 2" xfId="27747" xr:uid="{00000000-0005-0000-0000-0000636C0000}"/>
    <cellStyle name="Linked Cell 25 4 7 2 2" xfId="27748" xr:uid="{00000000-0005-0000-0000-0000646C0000}"/>
    <cellStyle name="Linked Cell 25 4 7 3" xfId="27749" xr:uid="{00000000-0005-0000-0000-0000656C0000}"/>
    <cellStyle name="Linked Cell 25 4 8" xfId="27750" xr:uid="{00000000-0005-0000-0000-0000666C0000}"/>
    <cellStyle name="Linked Cell 25 4 8 2" xfId="27751" xr:uid="{00000000-0005-0000-0000-0000676C0000}"/>
    <cellStyle name="Linked Cell 25 4 8 2 2" xfId="27752" xr:uid="{00000000-0005-0000-0000-0000686C0000}"/>
    <cellStyle name="Linked Cell 25 4 8 3" xfId="27753" xr:uid="{00000000-0005-0000-0000-0000696C0000}"/>
    <cellStyle name="Linked Cell 25 4 9" xfId="27754" xr:uid="{00000000-0005-0000-0000-00006A6C0000}"/>
    <cellStyle name="Linked Cell 25 4 9 2" xfId="27755" xr:uid="{00000000-0005-0000-0000-00006B6C0000}"/>
    <cellStyle name="Linked Cell 25 4 9 2 2" xfId="27756" xr:uid="{00000000-0005-0000-0000-00006C6C0000}"/>
    <cellStyle name="Linked Cell 25 4 9 3" xfId="27757" xr:uid="{00000000-0005-0000-0000-00006D6C0000}"/>
    <cellStyle name="Linked Cell 26" xfId="27758" xr:uid="{00000000-0005-0000-0000-00006E6C0000}"/>
    <cellStyle name="Linked Cell 26 2" xfId="27759" xr:uid="{00000000-0005-0000-0000-00006F6C0000}"/>
    <cellStyle name="Linked Cell 26 2 10" xfId="27760" xr:uid="{00000000-0005-0000-0000-0000706C0000}"/>
    <cellStyle name="Linked Cell 26 2 10 2" xfId="27761" xr:uid="{00000000-0005-0000-0000-0000716C0000}"/>
    <cellStyle name="Linked Cell 26 2 10 2 2" xfId="27762" xr:uid="{00000000-0005-0000-0000-0000726C0000}"/>
    <cellStyle name="Linked Cell 26 2 10 3" xfId="27763" xr:uid="{00000000-0005-0000-0000-0000736C0000}"/>
    <cellStyle name="Linked Cell 26 2 11" xfId="27764" xr:uid="{00000000-0005-0000-0000-0000746C0000}"/>
    <cellStyle name="Linked Cell 26 2 11 2" xfId="27765" xr:uid="{00000000-0005-0000-0000-0000756C0000}"/>
    <cellStyle name="Linked Cell 26 2 11 2 2" xfId="27766" xr:uid="{00000000-0005-0000-0000-0000766C0000}"/>
    <cellStyle name="Linked Cell 26 2 11 3" xfId="27767" xr:uid="{00000000-0005-0000-0000-0000776C0000}"/>
    <cellStyle name="Linked Cell 26 2 12" xfId="27768" xr:uid="{00000000-0005-0000-0000-0000786C0000}"/>
    <cellStyle name="Linked Cell 26 2 12 2" xfId="27769" xr:uid="{00000000-0005-0000-0000-0000796C0000}"/>
    <cellStyle name="Linked Cell 26 2 12 2 2" xfId="27770" xr:uid="{00000000-0005-0000-0000-00007A6C0000}"/>
    <cellStyle name="Linked Cell 26 2 12 3" xfId="27771" xr:uid="{00000000-0005-0000-0000-00007B6C0000}"/>
    <cellStyle name="Linked Cell 26 2 13" xfId="27772" xr:uid="{00000000-0005-0000-0000-00007C6C0000}"/>
    <cellStyle name="Linked Cell 26 2 13 2" xfId="27773" xr:uid="{00000000-0005-0000-0000-00007D6C0000}"/>
    <cellStyle name="Linked Cell 26 2 13 2 2" xfId="27774" xr:uid="{00000000-0005-0000-0000-00007E6C0000}"/>
    <cellStyle name="Linked Cell 26 2 13 3" xfId="27775" xr:uid="{00000000-0005-0000-0000-00007F6C0000}"/>
    <cellStyle name="Linked Cell 26 2 14" xfId="27776" xr:uid="{00000000-0005-0000-0000-0000806C0000}"/>
    <cellStyle name="Linked Cell 26 2 14 2" xfId="27777" xr:uid="{00000000-0005-0000-0000-0000816C0000}"/>
    <cellStyle name="Linked Cell 26 2 15" xfId="27778" xr:uid="{00000000-0005-0000-0000-0000826C0000}"/>
    <cellStyle name="Linked Cell 26 2 2" xfId="27779" xr:uid="{00000000-0005-0000-0000-0000836C0000}"/>
    <cellStyle name="Linked Cell 26 2 2 10" xfId="27780" xr:uid="{00000000-0005-0000-0000-0000846C0000}"/>
    <cellStyle name="Linked Cell 26 2 2 10 2" xfId="27781" xr:uid="{00000000-0005-0000-0000-0000856C0000}"/>
    <cellStyle name="Linked Cell 26 2 2 10 2 2" xfId="27782" xr:uid="{00000000-0005-0000-0000-0000866C0000}"/>
    <cellStyle name="Linked Cell 26 2 2 10 3" xfId="27783" xr:uid="{00000000-0005-0000-0000-0000876C0000}"/>
    <cellStyle name="Linked Cell 26 2 2 11" xfId="27784" xr:uid="{00000000-0005-0000-0000-0000886C0000}"/>
    <cellStyle name="Linked Cell 26 2 2 11 2" xfId="27785" xr:uid="{00000000-0005-0000-0000-0000896C0000}"/>
    <cellStyle name="Linked Cell 26 2 2 11 2 2" xfId="27786" xr:uid="{00000000-0005-0000-0000-00008A6C0000}"/>
    <cellStyle name="Linked Cell 26 2 2 11 3" xfId="27787" xr:uid="{00000000-0005-0000-0000-00008B6C0000}"/>
    <cellStyle name="Linked Cell 26 2 2 12" xfId="27788" xr:uid="{00000000-0005-0000-0000-00008C6C0000}"/>
    <cellStyle name="Linked Cell 26 2 2 12 2" xfId="27789" xr:uid="{00000000-0005-0000-0000-00008D6C0000}"/>
    <cellStyle name="Linked Cell 26 2 2 12 2 2" xfId="27790" xr:uid="{00000000-0005-0000-0000-00008E6C0000}"/>
    <cellStyle name="Linked Cell 26 2 2 12 3" xfId="27791" xr:uid="{00000000-0005-0000-0000-00008F6C0000}"/>
    <cellStyle name="Linked Cell 26 2 2 13" xfId="27792" xr:uid="{00000000-0005-0000-0000-0000906C0000}"/>
    <cellStyle name="Linked Cell 26 2 2 13 2" xfId="27793" xr:uid="{00000000-0005-0000-0000-0000916C0000}"/>
    <cellStyle name="Linked Cell 26 2 2 14" xfId="27794" xr:uid="{00000000-0005-0000-0000-0000926C0000}"/>
    <cellStyle name="Linked Cell 26 2 2 2" xfId="27795" xr:uid="{00000000-0005-0000-0000-0000936C0000}"/>
    <cellStyle name="Linked Cell 26 2 2 2 10" xfId="27796" xr:uid="{00000000-0005-0000-0000-0000946C0000}"/>
    <cellStyle name="Linked Cell 26 2 2 2 10 2" xfId="27797" xr:uid="{00000000-0005-0000-0000-0000956C0000}"/>
    <cellStyle name="Linked Cell 26 2 2 2 10 2 2" xfId="27798" xr:uid="{00000000-0005-0000-0000-0000966C0000}"/>
    <cellStyle name="Linked Cell 26 2 2 2 10 3" xfId="27799" xr:uid="{00000000-0005-0000-0000-0000976C0000}"/>
    <cellStyle name="Linked Cell 26 2 2 2 11" xfId="27800" xr:uid="{00000000-0005-0000-0000-0000986C0000}"/>
    <cellStyle name="Linked Cell 26 2 2 2 11 2" xfId="27801" xr:uid="{00000000-0005-0000-0000-0000996C0000}"/>
    <cellStyle name="Linked Cell 26 2 2 2 11 2 2" xfId="27802" xr:uid="{00000000-0005-0000-0000-00009A6C0000}"/>
    <cellStyle name="Linked Cell 26 2 2 2 11 3" xfId="27803" xr:uid="{00000000-0005-0000-0000-00009B6C0000}"/>
    <cellStyle name="Linked Cell 26 2 2 2 12" xfId="27804" xr:uid="{00000000-0005-0000-0000-00009C6C0000}"/>
    <cellStyle name="Linked Cell 26 2 2 2 12 2" xfId="27805" xr:uid="{00000000-0005-0000-0000-00009D6C0000}"/>
    <cellStyle name="Linked Cell 26 2 2 2 13" xfId="27806" xr:uid="{00000000-0005-0000-0000-00009E6C0000}"/>
    <cellStyle name="Linked Cell 26 2 2 2 2" xfId="27807" xr:uid="{00000000-0005-0000-0000-00009F6C0000}"/>
    <cellStyle name="Linked Cell 26 2 2 2 2 10" xfId="27808" xr:uid="{00000000-0005-0000-0000-0000A06C0000}"/>
    <cellStyle name="Linked Cell 26 2 2 2 2 10 2" xfId="27809" xr:uid="{00000000-0005-0000-0000-0000A16C0000}"/>
    <cellStyle name="Linked Cell 26 2 2 2 2 10 2 2" xfId="27810" xr:uid="{00000000-0005-0000-0000-0000A26C0000}"/>
    <cellStyle name="Linked Cell 26 2 2 2 2 10 3" xfId="27811" xr:uid="{00000000-0005-0000-0000-0000A36C0000}"/>
    <cellStyle name="Linked Cell 26 2 2 2 2 11" xfId="27812" xr:uid="{00000000-0005-0000-0000-0000A46C0000}"/>
    <cellStyle name="Linked Cell 26 2 2 2 2 11 2" xfId="27813" xr:uid="{00000000-0005-0000-0000-0000A56C0000}"/>
    <cellStyle name="Linked Cell 26 2 2 2 2 12" xfId="27814" xr:uid="{00000000-0005-0000-0000-0000A66C0000}"/>
    <cellStyle name="Linked Cell 26 2 2 2 2 2" xfId="27815" xr:uid="{00000000-0005-0000-0000-0000A76C0000}"/>
    <cellStyle name="Linked Cell 26 2 2 2 2 2 2" xfId="27816" xr:uid="{00000000-0005-0000-0000-0000A86C0000}"/>
    <cellStyle name="Linked Cell 26 2 2 2 2 2 2 2" xfId="27817" xr:uid="{00000000-0005-0000-0000-0000A96C0000}"/>
    <cellStyle name="Linked Cell 26 2 2 2 2 2 3" xfId="27818" xr:uid="{00000000-0005-0000-0000-0000AA6C0000}"/>
    <cellStyle name="Linked Cell 26 2 2 2 2 3" xfId="27819" xr:uid="{00000000-0005-0000-0000-0000AB6C0000}"/>
    <cellStyle name="Linked Cell 26 2 2 2 2 3 2" xfId="27820" xr:uid="{00000000-0005-0000-0000-0000AC6C0000}"/>
    <cellStyle name="Linked Cell 26 2 2 2 2 3 2 2" xfId="27821" xr:uid="{00000000-0005-0000-0000-0000AD6C0000}"/>
    <cellStyle name="Linked Cell 26 2 2 2 2 3 3" xfId="27822" xr:uid="{00000000-0005-0000-0000-0000AE6C0000}"/>
    <cellStyle name="Linked Cell 26 2 2 2 2 4" xfId="27823" xr:uid="{00000000-0005-0000-0000-0000AF6C0000}"/>
    <cellStyle name="Linked Cell 26 2 2 2 2 4 2" xfId="27824" xr:uid="{00000000-0005-0000-0000-0000B06C0000}"/>
    <cellStyle name="Linked Cell 26 2 2 2 2 4 2 2" xfId="27825" xr:uid="{00000000-0005-0000-0000-0000B16C0000}"/>
    <cellStyle name="Linked Cell 26 2 2 2 2 4 3" xfId="27826" xr:uid="{00000000-0005-0000-0000-0000B26C0000}"/>
    <cellStyle name="Linked Cell 26 2 2 2 2 5" xfId="27827" xr:uid="{00000000-0005-0000-0000-0000B36C0000}"/>
    <cellStyle name="Linked Cell 26 2 2 2 2 5 2" xfId="27828" xr:uid="{00000000-0005-0000-0000-0000B46C0000}"/>
    <cellStyle name="Linked Cell 26 2 2 2 2 5 2 2" xfId="27829" xr:uid="{00000000-0005-0000-0000-0000B56C0000}"/>
    <cellStyle name="Linked Cell 26 2 2 2 2 5 3" xfId="27830" xr:uid="{00000000-0005-0000-0000-0000B66C0000}"/>
    <cellStyle name="Linked Cell 26 2 2 2 2 6" xfId="27831" xr:uid="{00000000-0005-0000-0000-0000B76C0000}"/>
    <cellStyle name="Linked Cell 26 2 2 2 2 6 2" xfId="27832" xr:uid="{00000000-0005-0000-0000-0000B86C0000}"/>
    <cellStyle name="Linked Cell 26 2 2 2 2 6 2 2" xfId="27833" xr:uid="{00000000-0005-0000-0000-0000B96C0000}"/>
    <cellStyle name="Linked Cell 26 2 2 2 2 6 3" xfId="27834" xr:uid="{00000000-0005-0000-0000-0000BA6C0000}"/>
    <cellStyle name="Linked Cell 26 2 2 2 2 7" xfId="27835" xr:uid="{00000000-0005-0000-0000-0000BB6C0000}"/>
    <cellStyle name="Linked Cell 26 2 2 2 2 7 2" xfId="27836" xr:uid="{00000000-0005-0000-0000-0000BC6C0000}"/>
    <cellStyle name="Linked Cell 26 2 2 2 2 7 2 2" xfId="27837" xr:uid="{00000000-0005-0000-0000-0000BD6C0000}"/>
    <cellStyle name="Linked Cell 26 2 2 2 2 7 3" xfId="27838" xr:uid="{00000000-0005-0000-0000-0000BE6C0000}"/>
    <cellStyle name="Linked Cell 26 2 2 2 2 8" xfId="27839" xr:uid="{00000000-0005-0000-0000-0000BF6C0000}"/>
    <cellStyle name="Linked Cell 26 2 2 2 2 8 2" xfId="27840" xr:uid="{00000000-0005-0000-0000-0000C06C0000}"/>
    <cellStyle name="Linked Cell 26 2 2 2 2 8 2 2" xfId="27841" xr:uid="{00000000-0005-0000-0000-0000C16C0000}"/>
    <cellStyle name="Linked Cell 26 2 2 2 2 8 3" xfId="27842" xr:uid="{00000000-0005-0000-0000-0000C26C0000}"/>
    <cellStyle name="Linked Cell 26 2 2 2 2 9" xfId="27843" xr:uid="{00000000-0005-0000-0000-0000C36C0000}"/>
    <cellStyle name="Linked Cell 26 2 2 2 2 9 2" xfId="27844" xr:uid="{00000000-0005-0000-0000-0000C46C0000}"/>
    <cellStyle name="Linked Cell 26 2 2 2 2 9 2 2" xfId="27845" xr:uid="{00000000-0005-0000-0000-0000C56C0000}"/>
    <cellStyle name="Linked Cell 26 2 2 2 2 9 3" xfId="27846" xr:uid="{00000000-0005-0000-0000-0000C66C0000}"/>
    <cellStyle name="Linked Cell 26 2 2 2 3" xfId="27847" xr:uid="{00000000-0005-0000-0000-0000C76C0000}"/>
    <cellStyle name="Linked Cell 26 2 2 2 3 10" xfId="27848" xr:uid="{00000000-0005-0000-0000-0000C86C0000}"/>
    <cellStyle name="Linked Cell 26 2 2 2 3 10 2" xfId="27849" xr:uid="{00000000-0005-0000-0000-0000C96C0000}"/>
    <cellStyle name="Linked Cell 26 2 2 2 3 11" xfId="27850" xr:uid="{00000000-0005-0000-0000-0000CA6C0000}"/>
    <cellStyle name="Linked Cell 26 2 2 2 3 2" xfId="27851" xr:uid="{00000000-0005-0000-0000-0000CB6C0000}"/>
    <cellStyle name="Linked Cell 26 2 2 2 3 2 2" xfId="27852" xr:uid="{00000000-0005-0000-0000-0000CC6C0000}"/>
    <cellStyle name="Linked Cell 26 2 2 2 3 2 2 2" xfId="27853" xr:uid="{00000000-0005-0000-0000-0000CD6C0000}"/>
    <cellStyle name="Linked Cell 26 2 2 2 3 2 3" xfId="27854" xr:uid="{00000000-0005-0000-0000-0000CE6C0000}"/>
    <cellStyle name="Linked Cell 26 2 2 2 3 3" xfId="27855" xr:uid="{00000000-0005-0000-0000-0000CF6C0000}"/>
    <cellStyle name="Linked Cell 26 2 2 2 3 3 2" xfId="27856" xr:uid="{00000000-0005-0000-0000-0000D06C0000}"/>
    <cellStyle name="Linked Cell 26 2 2 2 3 3 2 2" xfId="27857" xr:uid="{00000000-0005-0000-0000-0000D16C0000}"/>
    <cellStyle name="Linked Cell 26 2 2 2 3 3 3" xfId="27858" xr:uid="{00000000-0005-0000-0000-0000D26C0000}"/>
    <cellStyle name="Linked Cell 26 2 2 2 3 4" xfId="27859" xr:uid="{00000000-0005-0000-0000-0000D36C0000}"/>
    <cellStyle name="Linked Cell 26 2 2 2 3 4 2" xfId="27860" xr:uid="{00000000-0005-0000-0000-0000D46C0000}"/>
    <cellStyle name="Linked Cell 26 2 2 2 3 4 2 2" xfId="27861" xr:uid="{00000000-0005-0000-0000-0000D56C0000}"/>
    <cellStyle name="Linked Cell 26 2 2 2 3 4 3" xfId="27862" xr:uid="{00000000-0005-0000-0000-0000D66C0000}"/>
    <cellStyle name="Linked Cell 26 2 2 2 3 5" xfId="27863" xr:uid="{00000000-0005-0000-0000-0000D76C0000}"/>
    <cellStyle name="Linked Cell 26 2 2 2 3 5 2" xfId="27864" xr:uid="{00000000-0005-0000-0000-0000D86C0000}"/>
    <cellStyle name="Linked Cell 26 2 2 2 3 5 2 2" xfId="27865" xr:uid="{00000000-0005-0000-0000-0000D96C0000}"/>
    <cellStyle name="Linked Cell 26 2 2 2 3 5 3" xfId="27866" xr:uid="{00000000-0005-0000-0000-0000DA6C0000}"/>
    <cellStyle name="Linked Cell 26 2 2 2 3 6" xfId="27867" xr:uid="{00000000-0005-0000-0000-0000DB6C0000}"/>
    <cellStyle name="Linked Cell 26 2 2 2 3 6 2" xfId="27868" xr:uid="{00000000-0005-0000-0000-0000DC6C0000}"/>
    <cellStyle name="Linked Cell 26 2 2 2 3 6 2 2" xfId="27869" xr:uid="{00000000-0005-0000-0000-0000DD6C0000}"/>
    <cellStyle name="Linked Cell 26 2 2 2 3 6 3" xfId="27870" xr:uid="{00000000-0005-0000-0000-0000DE6C0000}"/>
    <cellStyle name="Linked Cell 26 2 2 2 3 7" xfId="27871" xr:uid="{00000000-0005-0000-0000-0000DF6C0000}"/>
    <cellStyle name="Linked Cell 26 2 2 2 3 7 2" xfId="27872" xr:uid="{00000000-0005-0000-0000-0000E06C0000}"/>
    <cellStyle name="Linked Cell 26 2 2 2 3 7 2 2" xfId="27873" xr:uid="{00000000-0005-0000-0000-0000E16C0000}"/>
    <cellStyle name="Linked Cell 26 2 2 2 3 7 3" xfId="27874" xr:uid="{00000000-0005-0000-0000-0000E26C0000}"/>
    <cellStyle name="Linked Cell 26 2 2 2 3 8" xfId="27875" xr:uid="{00000000-0005-0000-0000-0000E36C0000}"/>
    <cellStyle name="Linked Cell 26 2 2 2 3 8 2" xfId="27876" xr:uid="{00000000-0005-0000-0000-0000E46C0000}"/>
    <cellStyle name="Linked Cell 26 2 2 2 3 8 2 2" xfId="27877" xr:uid="{00000000-0005-0000-0000-0000E56C0000}"/>
    <cellStyle name="Linked Cell 26 2 2 2 3 8 3" xfId="27878" xr:uid="{00000000-0005-0000-0000-0000E66C0000}"/>
    <cellStyle name="Linked Cell 26 2 2 2 3 9" xfId="27879" xr:uid="{00000000-0005-0000-0000-0000E76C0000}"/>
    <cellStyle name="Linked Cell 26 2 2 2 3 9 2" xfId="27880" xr:uid="{00000000-0005-0000-0000-0000E86C0000}"/>
    <cellStyle name="Linked Cell 26 2 2 2 3 9 2 2" xfId="27881" xr:uid="{00000000-0005-0000-0000-0000E96C0000}"/>
    <cellStyle name="Linked Cell 26 2 2 2 3 9 3" xfId="27882" xr:uid="{00000000-0005-0000-0000-0000EA6C0000}"/>
    <cellStyle name="Linked Cell 26 2 2 2 4" xfId="27883" xr:uid="{00000000-0005-0000-0000-0000EB6C0000}"/>
    <cellStyle name="Linked Cell 26 2 2 2 4 2" xfId="27884" xr:uid="{00000000-0005-0000-0000-0000EC6C0000}"/>
    <cellStyle name="Linked Cell 26 2 2 2 4 2 2" xfId="27885" xr:uid="{00000000-0005-0000-0000-0000ED6C0000}"/>
    <cellStyle name="Linked Cell 26 2 2 2 4 3" xfId="27886" xr:uid="{00000000-0005-0000-0000-0000EE6C0000}"/>
    <cellStyle name="Linked Cell 26 2 2 2 5" xfId="27887" xr:uid="{00000000-0005-0000-0000-0000EF6C0000}"/>
    <cellStyle name="Linked Cell 26 2 2 2 5 2" xfId="27888" xr:uid="{00000000-0005-0000-0000-0000F06C0000}"/>
    <cellStyle name="Linked Cell 26 2 2 2 5 2 2" xfId="27889" xr:uid="{00000000-0005-0000-0000-0000F16C0000}"/>
    <cellStyle name="Linked Cell 26 2 2 2 5 3" xfId="27890" xr:uid="{00000000-0005-0000-0000-0000F26C0000}"/>
    <cellStyle name="Linked Cell 26 2 2 2 6" xfId="27891" xr:uid="{00000000-0005-0000-0000-0000F36C0000}"/>
    <cellStyle name="Linked Cell 26 2 2 2 6 2" xfId="27892" xr:uid="{00000000-0005-0000-0000-0000F46C0000}"/>
    <cellStyle name="Linked Cell 26 2 2 2 6 2 2" xfId="27893" xr:uid="{00000000-0005-0000-0000-0000F56C0000}"/>
    <cellStyle name="Linked Cell 26 2 2 2 6 3" xfId="27894" xr:uid="{00000000-0005-0000-0000-0000F66C0000}"/>
    <cellStyle name="Linked Cell 26 2 2 2 7" xfId="27895" xr:uid="{00000000-0005-0000-0000-0000F76C0000}"/>
    <cellStyle name="Linked Cell 26 2 2 2 7 2" xfId="27896" xr:uid="{00000000-0005-0000-0000-0000F86C0000}"/>
    <cellStyle name="Linked Cell 26 2 2 2 7 2 2" xfId="27897" xr:uid="{00000000-0005-0000-0000-0000F96C0000}"/>
    <cellStyle name="Linked Cell 26 2 2 2 7 3" xfId="27898" xr:uid="{00000000-0005-0000-0000-0000FA6C0000}"/>
    <cellStyle name="Linked Cell 26 2 2 2 8" xfId="27899" xr:uid="{00000000-0005-0000-0000-0000FB6C0000}"/>
    <cellStyle name="Linked Cell 26 2 2 2 8 2" xfId="27900" xr:uid="{00000000-0005-0000-0000-0000FC6C0000}"/>
    <cellStyle name="Linked Cell 26 2 2 2 8 2 2" xfId="27901" xr:uid="{00000000-0005-0000-0000-0000FD6C0000}"/>
    <cellStyle name="Linked Cell 26 2 2 2 8 3" xfId="27902" xr:uid="{00000000-0005-0000-0000-0000FE6C0000}"/>
    <cellStyle name="Linked Cell 26 2 2 2 9" xfId="27903" xr:uid="{00000000-0005-0000-0000-0000FF6C0000}"/>
    <cellStyle name="Linked Cell 26 2 2 2 9 2" xfId="27904" xr:uid="{00000000-0005-0000-0000-0000006D0000}"/>
    <cellStyle name="Linked Cell 26 2 2 2 9 2 2" xfId="27905" xr:uid="{00000000-0005-0000-0000-0000016D0000}"/>
    <cellStyle name="Linked Cell 26 2 2 2 9 3" xfId="27906" xr:uid="{00000000-0005-0000-0000-0000026D0000}"/>
    <cellStyle name="Linked Cell 26 2 2 3" xfId="27907" xr:uid="{00000000-0005-0000-0000-0000036D0000}"/>
    <cellStyle name="Linked Cell 26 2 2 3 10" xfId="27908" xr:uid="{00000000-0005-0000-0000-0000046D0000}"/>
    <cellStyle name="Linked Cell 26 2 2 3 10 2" xfId="27909" xr:uid="{00000000-0005-0000-0000-0000056D0000}"/>
    <cellStyle name="Linked Cell 26 2 2 3 10 2 2" xfId="27910" xr:uid="{00000000-0005-0000-0000-0000066D0000}"/>
    <cellStyle name="Linked Cell 26 2 2 3 10 3" xfId="27911" xr:uid="{00000000-0005-0000-0000-0000076D0000}"/>
    <cellStyle name="Linked Cell 26 2 2 3 11" xfId="27912" xr:uid="{00000000-0005-0000-0000-0000086D0000}"/>
    <cellStyle name="Linked Cell 26 2 2 3 11 2" xfId="27913" xr:uid="{00000000-0005-0000-0000-0000096D0000}"/>
    <cellStyle name="Linked Cell 26 2 2 3 12" xfId="27914" xr:uid="{00000000-0005-0000-0000-00000A6D0000}"/>
    <cellStyle name="Linked Cell 26 2 2 3 2" xfId="27915" xr:uid="{00000000-0005-0000-0000-00000B6D0000}"/>
    <cellStyle name="Linked Cell 26 2 2 3 2 10" xfId="27916" xr:uid="{00000000-0005-0000-0000-00000C6D0000}"/>
    <cellStyle name="Linked Cell 26 2 2 3 2 10 2" xfId="27917" xr:uid="{00000000-0005-0000-0000-00000D6D0000}"/>
    <cellStyle name="Linked Cell 26 2 2 3 2 11" xfId="27918" xr:uid="{00000000-0005-0000-0000-00000E6D0000}"/>
    <cellStyle name="Linked Cell 26 2 2 3 2 2" xfId="27919" xr:uid="{00000000-0005-0000-0000-00000F6D0000}"/>
    <cellStyle name="Linked Cell 26 2 2 3 2 2 2" xfId="27920" xr:uid="{00000000-0005-0000-0000-0000106D0000}"/>
    <cellStyle name="Linked Cell 26 2 2 3 2 2 2 2" xfId="27921" xr:uid="{00000000-0005-0000-0000-0000116D0000}"/>
    <cellStyle name="Linked Cell 26 2 2 3 2 2 3" xfId="27922" xr:uid="{00000000-0005-0000-0000-0000126D0000}"/>
    <cellStyle name="Linked Cell 26 2 2 3 2 3" xfId="27923" xr:uid="{00000000-0005-0000-0000-0000136D0000}"/>
    <cellStyle name="Linked Cell 26 2 2 3 2 3 2" xfId="27924" xr:uid="{00000000-0005-0000-0000-0000146D0000}"/>
    <cellStyle name="Linked Cell 26 2 2 3 2 3 2 2" xfId="27925" xr:uid="{00000000-0005-0000-0000-0000156D0000}"/>
    <cellStyle name="Linked Cell 26 2 2 3 2 3 3" xfId="27926" xr:uid="{00000000-0005-0000-0000-0000166D0000}"/>
    <cellStyle name="Linked Cell 26 2 2 3 2 4" xfId="27927" xr:uid="{00000000-0005-0000-0000-0000176D0000}"/>
    <cellStyle name="Linked Cell 26 2 2 3 2 4 2" xfId="27928" xr:uid="{00000000-0005-0000-0000-0000186D0000}"/>
    <cellStyle name="Linked Cell 26 2 2 3 2 4 2 2" xfId="27929" xr:uid="{00000000-0005-0000-0000-0000196D0000}"/>
    <cellStyle name="Linked Cell 26 2 2 3 2 4 3" xfId="27930" xr:uid="{00000000-0005-0000-0000-00001A6D0000}"/>
    <cellStyle name="Linked Cell 26 2 2 3 2 5" xfId="27931" xr:uid="{00000000-0005-0000-0000-00001B6D0000}"/>
    <cellStyle name="Linked Cell 26 2 2 3 2 5 2" xfId="27932" xr:uid="{00000000-0005-0000-0000-00001C6D0000}"/>
    <cellStyle name="Linked Cell 26 2 2 3 2 5 2 2" xfId="27933" xr:uid="{00000000-0005-0000-0000-00001D6D0000}"/>
    <cellStyle name="Linked Cell 26 2 2 3 2 5 3" xfId="27934" xr:uid="{00000000-0005-0000-0000-00001E6D0000}"/>
    <cellStyle name="Linked Cell 26 2 2 3 2 6" xfId="27935" xr:uid="{00000000-0005-0000-0000-00001F6D0000}"/>
    <cellStyle name="Linked Cell 26 2 2 3 2 6 2" xfId="27936" xr:uid="{00000000-0005-0000-0000-0000206D0000}"/>
    <cellStyle name="Linked Cell 26 2 2 3 2 6 2 2" xfId="27937" xr:uid="{00000000-0005-0000-0000-0000216D0000}"/>
    <cellStyle name="Linked Cell 26 2 2 3 2 6 3" xfId="27938" xr:uid="{00000000-0005-0000-0000-0000226D0000}"/>
    <cellStyle name="Linked Cell 26 2 2 3 2 7" xfId="27939" xr:uid="{00000000-0005-0000-0000-0000236D0000}"/>
    <cellStyle name="Linked Cell 26 2 2 3 2 7 2" xfId="27940" xr:uid="{00000000-0005-0000-0000-0000246D0000}"/>
    <cellStyle name="Linked Cell 26 2 2 3 2 7 2 2" xfId="27941" xr:uid="{00000000-0005-0000-0000-0000256D0000}"/>
    <cellStyle name="Linked Cell 26 2 2 3 2 7 3" xfId="27942" xr:uid="{00000000-0005-0000-0000-0000266D0000}"/>
    <cellStyle name="Linked Cell 26 2 2 3 2 8" xfId="27943" xr:uid="{00000000-0005-0000-0000-0000276D0000}"/>
    <cellStyle name="Linked Cell 26 2 2 3 2 8 2" xfId="27944" xr:uid="{00000000-0005-0000-0000-0000286D0000}"/>
    <cellStyle name="Linked Cell 26 2 2 3 2 8 2 2" xfId="27945" xr:uid="{00000000-0005-0000-0000-0000296D0000}"/>
    <cellStyle name="Linked Cell 26 2 2 3 2 8 3" xfId="27946" xr:uid="{00000000-0005-0000-0000-00002A6D0000}"/>
    <cellStyle name="Linked Cell 26 2 2 3 2 9" xfId="27947" xr:uid="{00000000-0005-0000-0000-00002B6D0000}"/>
    <cellStyle name="Linked Cell 26 2 2 3 2 9 2" xfId="27948" xr:uid="{00000000-0005-0000-0000-00002C6D0000}"/>
    <cellStyle name="Linked Cell 26 2 2 3 2 9 2 2" xfId="27949" xr:uid="{00000000-0005-0000-0000-00002D6D0000}"/>
    <cellStyle name="Linked Cell 26 2 2 3 2 9 3" xfId="27950" xr:uid="{00000000-0005-0000-0000-00002E6D0000}"/>
    <cellStyle name="Linked Cell 26 2 2 3 3" xfId="27951" xr:uid="{00000000-0005-0000-0000-00002F6D0000}"/>
    <cellStyle name="Linked Cell 26 2 2 3 3 2" xfId="27952" xr:uid="{00000000-0005-0000-0000-0000306D0000}"/>
    <cellStyle name="Linked Cell 26 2 2 3 3 2 2" xfId="27953" xr:uid="{00000000-0005-0000-0000-0000316D0000}"/>
    <cellStyle name="Linked Cell 26 2 2 3 3 3" xfId="27954" xr:uid="{00000000-0005-0000-0000-0000326D0000}"/>
    <cellStyle name="Linked Cell 26 2 2 3 4" xfId="27955" xr:uid="{00000000-0005-0000-0000-0000336D0000}"/>
    <cellStyle name="Linked Cell 26 2 2 3 4 2" xfId="27956" xr:uid="{00000000-0005-0000-0000-0000346D0000}"/>
    <cellStyle name="Linked Cell 26 2 2 3 4 2 2" xfId="27957" xr:uid="{00000000-0005-0000-0000-0000356D0000}"/>
    <cellStyle name="Linked Cell 26 2 2 3 4 3" xfId="27958" xr:uid="{00000000-0005-0000-0000-0000366D0000}"/>
    <cellStyle name="Linked Cell 26 2 2 3 5" xfId="27959" xr:uid="{00000000-0005-0000-0000-0000376D0000}"/>
    <cellStyle name="Linked Cell 26 2 2 3 5 2" xfId="27960" xr:uid="{00000000-0005-0000-0000-0000386D0000}"/>
    <cellStyle name="Linked Cell 26 2 2 3 5 2 2" xfId="27961" xr:uid="{00000000-0005-0000-0000-0000396D0000}"/>
    <cellStyle name="Linked Cell 26 2 2 3 5 3" xfId="27962" xr:uid="{00000000-0005-0000-0000-00003A6D0000}"/>
    <cellStyle name="Linked Cell 26 2 2 3 6" xfId="27963" xr:uid="{00000000-0005-0000-0000-00003B6D0000}"/>
    <cellStyle name="Linked Cell 26 2 2 3 6 2" xfId="27964" xr:uid="{00000000-0005-0000-0000-00003C6D0000}"/>
    <cellStyle name="Linked Cell 26 2 2 3 6 2 2" xfId="27965" xr:uid="{00000000-0005-0000-0000-00003D6D0000}"/>
    <cellStyle name="Linked Cell 26 2 2 3 6 3" xfId="27966" xr:uid="{00000000-0005-0000-0000-00003E6D0000}"/>
    <cellStyle name="Linked Cell 26 2 2 3 7" xfId="27967" xr:uid="{00000000-0005-0000-0000-00003F6D0000}"/>
    <cellStyle name="Linked Cell 26 2 2 3 7 2" xfId="27968" xr:uid="{00000000-0005-0000-0000-0000406D0000}"/>
    <cellStyle name="Linked Cell 26 2 2 3 7 2 2" xfId="27969" xr:uid="{00000000-0005-0000-0000-0000416D0000}"/>
    <cellStyle name="Linked Cell 26 2 2 3 7 3" xfId="27970" xr:uid="{00000000-0005-0000-0000-0000426D0000}"/>
    <cellStyle name="Linked Cell 26 2 2 3 8" xfId="27971" xr:uid="{00000000-0005-0000-0000-0000436D0000}"/>
    <cellStyle name="Linked Cell 26 2 2 3 8 2" xfId="27972" xr:uid="{00000000-0005-0000-0000-0000446D0000}"/>
    <cellStyle name="Linked Cell 26 2 2 3 8 2 2" xfId="27973" xr:uid="{00000000-0005-0000-0000-0000456D0000}"/>
    <cellStyle name="Linked Cell 26 2 2 3 8 3" xfId="27974" xr:uid="{00000000-0005-0000-0000-0000466D0000}"/>
    <cellStyle name="Linked Cell 26 2 2 3 9" xfId="27975" xr:uid="{00000000-0005-0000-0000-0000476D0000}"/>
    <cellStyle name="Linked Cell 26 2 2 3 9 2" xfId="27976" xr:uid="{00000000-0005-0000-0000-0000486D0000}"/>
    <cellStyle name="Linked Cell 26 2 2 3 9 2 2" xfId="27977" xr:uid="{00000000-0005-0000-0000-0000496D0000}"/>
    <cellStyle name="Linked Cell 26 2 2 3 9 3" xfId="27978" xr:uid="{00000000-0005-0000-0000-00004A6D0000}"/>
    <cellStyle name="Linked Cell 26 2 2 4" xfId="27979" xr:uid="{00000000-0005-0000-0000-00004B6D0000}"/>
    <cellStyle name="Linked Cell 26 2 2 4 10" xfId="27980" xr:uid="{00000000-0005-0000-0000-00004C6D0000}"/>
    <cellStyle name="Linked Cell 26 2 2 4 10 2" xfId="27981" xr:uid="{00000000-0005-0000-0000-00004D6D0000}"/>
    <cellStyle name="Linked Cell 26 2 2 4 11" xfId="27982" xr:uid="{00000000-0005-0000-0000-00004E6D0000}"/>
    <cellStyle name="Linked Cell 26 2 2 4 2" xfId="27983" xr:uid="{00000000-0005-0000-0000-00004F6D0000}"/>
    <cellStyle name="Linked Cell 26 2 2 4 2 2" xfId="27984" xr:uid="{00000000-0005-0000-0000-0000506D0000}"/>
    <cellStyle name="Linked Cell 26 2 2 4 2 2 2" xfId="27985" xr:uid="{00000000-0005-0000-0000-0000516D0000}"/>
    <cellStyle name="Linked Cell 26 2 2 4 2 3" xfId="27986" xr:uid="{00000000-0005-0000-0000-0000526D0000}"/>
    <cellStyle name="Linked Cell 26 2 2 4 3" xfId="27987" xr:uid="{00000000-0005-0000-0000-0000536D0000}"/>
    <cellStyle name="Linked Cell 26 2 2 4 3 2" xfId="27988" xr:uid="{00000000-0005-0000-0000-0000546D0000}"/>
    <cellStyle name="Linked Cell 26 2 2 4 3 2 2" xfId="27989" xr:uid="{00000000-0005-0000-0000-0000556D0000}"/>
    <cellStyle name="Linked Cell 26 2 2 4 3 3" xfId="27990" xr:uid="{00000000-0005-0000-0000-0000566D0000}"/>
    <cellStyle name="Linked Cell 26 2 2 4 4" xfId="27991" xr:uid="{00000000-0005-0000-0000-0000576D0000}"/>
    <cellStyle name="Linked Cell 26 2 2 4 4 2" xfId="27992" xr:uid="{00000000-0005-0000-0000-0000586D0000}"/>
    <cellStyle name="Linked Cell 26 2 2 4 4 2 2" xfId="27993" xr:uid="{00000000-0005-0000-0000-0000596D0000}"/>
    <cellStyle name="Linked Cell 26 2 2 4 4 3" xfId="27994" xr:uid="{00000000-0005-0000-0000-00005A6D0000}"/>
    <cellStyle name="Linked Cell 26 2 2 4 5" xfId="27995" xr:uid="{00000000-0005-0000-0000-00005B6D0000}"/>
    <cellStyle name="Linked Cell 26 2 2 4 5 2" xfId="27996" xr:uid="{00000000-0005-0000-0000-00005C6D0000}"/>
    <cellStyle name="Linked Cell 26 2 2 4 5 2 2" xfId="27997" xr:uid="{00000000-0005-0000-0000-00005D6D0000}"/>
    <cellStyle name="Linked Cell 26 2 2 4 5 3" xfId="27998" xr:uid="{00000000-0005-0000-0000-00005E6D0000}"/>
    <cellStyle name="Linked Cell 26 2 2 4 6" xfId="27999" xr:uid="{00000000-0005-0000-0000-00005F6D0000}"/>
    <cellStyle name="Linked Cell 26 2 2 4 6 2" xfId="28000" xr:uid="{00000000-0005-0000-0000-0000606D0000}"/>
    <cellStyle name="Linked Cell 26 2 2 4 6 2 2" xfId="28001" xr:uid="{00000000-0005-0000-0000-0000616D0000}"/>
    <cellStyle name="Linked Cell 26 2 2 4 6 3" xfId="28002" xr:uid="{00000000-0005-0000-0000-0000626D0000}"/>
    <cellStyle name="Linked Cell 26 2 2 4 7" xfId="28003" xr:uid="{00000000-0005-0000-0000-0000636D0000}"/>
    <cellStyle name="Linked Cell 26 2 2 4 7 2" xfId="28004" xr:uid="{00000000-0005-0000-0000-0000646D0000}"/>
    <cellStyle name="Linked Cell 26 2 2 4 7 2 2" xfId="28005" xr:uid="{00000000-0005-0000-0000-0000656D0000}"/>
    <cellStyle name="Linked Cell 26 2 2 4 7 3" xfId="28006" xr:uid="{00000000-0005-0000-0000-0000666D0000}"/>
    <cellStyle name="Linked Cell 26 2 2 4 8" xfId="28007" xr:uid="{00000000-0005-0000-0000-0000676D0000}"/>
    <cellStyle name="Linked Cell 26 2 2 4 8 2" xfId="28008" xr:uid="{00000000-0005-0000-0000-0000686D0000}"/>
    <cellStyle name="Linked Cell 26 2 2 4 8 2 2" xfId="28009" xr:uid="{00000000-0005-0000-0000-0000696D0000}"/>
    <cellStyle name="Linked Cell 26 2 2 4 8 3" xfId="28010" xr:uid="{00000000-0005-0000-0000-00006A6D0000}"/>
    <cellStyle name="Linked Cell 26 2 2 4 9" xfId="28011" xr:uid="{00000000-0005-0000-0000-00006B6D0000}"/>
    <cellStyle name="Linked Cell 26 2 2 4 9 2" xfId="28012" xr:uid="{00000000-0005-0000-0000-00006C6D0000}"/>
    <cellStyle name="Linked Cell 26 2 2 4 9 2 2" xfId="28013" xr:uid="{00000000-0005-0000-0000-00006D6D0000}"/>
    <cellStyle name="Linked Cell 26 2 2 4 9 3" xfId="28014" xr:uid="{00000000-0005-0000-0000-00006E6D0000}"/>
    <cellStyle name="Linked Cell 26 2 2 5" xfId="28015" xr:uid="{00000000-0005-0000-0000-00006F6D0000}"/>
    <cellStyle name="Linked Cell 26 2 2 5 2" xfId="28016" xr:uid="{00000000-0005-0000-0000-0000706D0000}"/>
    <cellStyle name="Linked Cell 26 2 2 5 2 2" xfId="28017" xr:uid="{00000000-0005-0000-0000-0000716D0000}"/>
    <cellStyle name="Linked Cell 26 2 2 5 3" xfId="28018" xr:uid="{00000000-0005-0000-0000-0000726D0000}"/>
    <cellStyle name="Linked Cell 26 2 2 6" xfId="28019" xr:uid="{00000000-0005-0000-0000-0000736D0000}"/>
    <cellStyle name="Linked Cell 26 2 2 6 2" xfId="28020" xr:uid="{00000000-0005-0000-0000-0000746D0000}"/>
    <cellStyle name="Linked Cell 26 2 2 6 2 2" xfId="28021" xr:uid="{00000000-0005-0000-0000-0000756D0000}"/>
    <cellStyle name="Linked Cell 26 2 2 6 3" xfId="28022" xr:uid="{00000000-0005-0000-0000-0000766D0000}"/>
    <cellStyle name="Linked Cell 26 2 2 7" xfId="28023" xr:uid="{00000000-0005-0000-0000-0000776D0000}"/>
    <cellStyle name="Linked Cell 26 2 2 7 2" xfId="28024" xr:uid="{00000000-0005-0000-0000-0000786D0000}"/>
    <cellStyle name="Linked Cell 26 2 2 7 2 2" xfId="28025" xr:uid="{00000000-0005-0000-0000-0000796D0000}"/>
    <cellStyle name="Linked Cell 26 2 2 7 3" xfId="28026" xr:uid="{00000000-0005-0000-0000-00007A6D0000}"/>
    <cellStyle name="Linked Cell 26 2 2 8" xfId="28027" xr:uid="{00000000-0005-0000-0000-00007B6D0000}"/>
    <cellStyle name="Linked Cell 26 2 2 8 2" xfId="28028" xr:uid="{00000000-0005-0000-0000-00007C6D0000}"/>
    <cellStyle name="Linked Cell 26 2 2 8 2 2" xfId="28029" xr:uid="{00000000-0005-0000-0000-00007D6D0000}"/>
    <cellStyle name="Linked Cell 26 2 2 8 3" xfId="28030" xr:uid="{00000000-0005-0000-0000-00007E6D0000}"/>
    <cellStyle name="Linked Cell 26 2 2 9" xfId="28031" xr:uid="{00000000-0005-0000-0000-00007F6D0000}"/>
    <cellStyle name="Linked Cell 26 2 2 9 2" xfId="28032" xr:uid="{00000000-0005-0000-0000-0000806D0000}"/>
    <cellStyle name="Linked Cell 26 2 2 9 2 2" xfId="28033" xr:uid="{00000000-0005-0000-0000-0000816D0000}"/>
    <cellStyle name="Linked Cell 26 2 2 9 3" xfId="28034" xr:uid="{00000000-0005-0000-0000-0000826D0000}"/>
    <cellStyle name="Linked Cell 26 2 3" xfId="28035" xr:uid="{00000000-0005-0000-0000-0000836D0000}"/>
    <cellStyle name="Linked Cell 26 2 3 10" xfId="28036" xr:uid="{00000000-0005-0000-0000-0000846D0000}"/>
    <cellStyle name="Linked Cell 26 2 3 10 2" xfId="28037" xr:uid="{00000000-0005-0000-0000-0000856D0000}"/>
    <cellStyle name="Linked Cell 26 2 3 10 2 2" xfId="28038" xr:uid="{00000000-0005-0000-0000-0000866D0000}"/>
    <cellStyle name="Linked Cell 26 2 3 10 3" xfId="28039" xr:uid="{00000000-0005-0000-0000-0000876D0000}"/>
    <cellStyle name="Linked Cell 26 2 3 11" xfId="28040" xr:uid="{00000000-0005-0000-0000-0000886D0000}"/>
    <cellStyle name="Linked Cell 26 2 3 11 2" xfId="28041" xr:uid="{00000000-0005-0000-0000-0000896D0000}"/>
    <cellStyle name="Linked Cell 26 2 3 11 2 2" xfId="28042" xr:uid="{00000000-0005-0000-0000-00008A6D0000}"/>
    <cellStyle name="Linked Cell 26 2 3 11 3" xfId="28043" xr:uid="{00000000-0005-0000-0000-00008B6D0000}"/>
    <cellStyle name="Linked Cell 26 2 3 12" xfId="28044" xr:uid="{00000000-0005-0000-0000-00008C6D0000}"/>
    <cellStyle name="Linked Cell 26 2 3 12 2" xfId="28045" xr:uid="{00000000-0005-0000-0000-00008D6D0000}"/>
    <cellStyle name="Linked Cell 26 2 3 13" xfId="28046" xr:uid="{00000000-0005-0000-0000-00008E6D0000}"/>
    <cellStyle name="Linked Cell 26 2 3 2" xfId="28047" xr:uid="{00000000-0005-0000-0000-00008F6D0000}"/>
    <cellStyle name="Linked Cell 26 2 3 2 10" xfId="28048" xr:uid="{00000000-0005-0000-0000-0000906D0000}"/>
    <cellStyle name="Linked Cell 26 2 3 2 10 2" xfId="28049" xr:uid="{00000000-0005-0000-0000-0000916D0000}"/>
    <cellStyle name="Linked Cell 26 2 3 2 10 2 2" xfId="28050" xr:uid="{00000000-0005-0000-0000-0000926D0000}"/>
    <cellStyle name="Linked Cell 26 2 3 2 10 3" xfId="28051" xr:uid="{00000000-0005-0000-0000-0000936D0000}"/>
    <cellStyle name="Linked Cell 26 2 3 2 11" xfId="28052" xr:uid="{00000000-0005-0000-0000-0000946D0000}"/>
    <cellStyle name="Linked Cell 26 2 3 2 11 2" xfId="28053" xr:uid="{00000000-0005-0000-0000-0000956D0000}"/>
    <cellStyle name="Linked Cell 26 2 3 2 12" xfId="28054" xr:uid="{00000000-0005-0000-0000-0000966D0000}"/>
    <cellStyle name="Linked Cell 26 2 3 2 2" xfId="28055" xr:uid="{00000000-0005-0000-0000-0000976D0000}"/>
    <cellStyle name="Linked Cell 26 2 3 2 2 2" xfId="28056" xr:uid="{00000000-0005-0000-0000-0000986D0000}"/>
    <cellStyle name="Linked Cell 26 2 3 2 2 2 2" xfId="28057" xr:uid="{00000000-0005-0000-0000-0000996D0000}"/>
    <cellStyle name="Linked Cell 26 2 3 2 2 3" xfId="28058" xr:uid="{00000000-0005-0000-0000-00009A6D0000}"/>
    <cellStyle name="Linked Cell 26 2 3 2 3" xfId="28059" xr:uid="{00000000-0005-0000-0000-00009B6D0000}"/>
    <cellStyle name="Linked Cell 26 2 3 2 3 2" xfId="28060" xr:uid="{00000000-0005-0000-0000-00009C6D0000}"/>
    <cellStyle name="Linked Cell 26 2 3 2 3 2 2" xfId="28061" xr:uid="{00000000-0005-0000-0000-00009D6D0000}"/>
    <cellStyle name="Linked Cell 26 2 3 2 3 3" xfId="28062" xr:uid="{00000000-0005-0000-0000-00009E6D0000}"/>
    <cellStyle name="Linked Cell 26 2 3 2 4" xfId="28063" xr:uid="{00000000-0005-0000-0000-00009F6D0000}"/>
    <cellStyle name="Linked Cell 26 2 3 2 4 2" xfId="28064" xr:uid="{00000000-0005-0000-0000-0000A06D0000}"/>
    <cellStyle name="Linked Cell 26 2 3 2 4 2 2" xfId="28065" xr:uid="{00000000-0005-0000-0000-0000A16D0000}"/>
    <cellStyle name="Linked Cell 26 2 3 2 4 3" xfId="28066" xr:uid="{00000000-0005-0000-0000-0000A26D0000}"/>
    <cellStyle name="Linked Cell 26 2 3 2 5" xfId="28067" xr:uid="{00000000-0005-0000-0000-0000A36D0000}"/>
    <cellStyle name="Linked Cell 26 2 3 2 5 2" xfId="28068" xr:uid="{00000000-0005-0000-0000-0000A46D0000}"/>
    <cellStyle name="Linked Cell 26 2 3 2 5 2 2" xfId="28069" xr:uid="{00000000-0005-0000-0000-0000A56D0000}"/>
    <cellStyle name="Linked Cell 26 2 3 2 5 3" xfId="28070" xr:uid="{00000000-0005-0000-0000-0000A66D0000}"/>
    <cellStyle name="Linked Cell 26 2 3 2 6" xfId="28071" xr:uid="{00000000-0005-0000-0000-0000A76D0000}"/>
    <cellStyle name="Linked Cell 26 2 3 2 6 2" xfId="28072" xr:uid="{00000000-0005-0000-0000-0000A86D0000}"/>
    <cellStyle name="Linked Cell 26 2 3 2 6 2 2" xfId="28073" xr:uid="{00000000-0005-0000-0000-0000A96D0000}"/>
    <cellStyle name="Linked Cell 26 2 3 2 6 3" xfId="28074" xr:uid="{00000000-0005-0000-0000-0000AA6D0000}"/>
    <cellStyle name="Linked Cell 26 2 3 2 7" xfId="28075" xr:uid="{00000000-0005-0000-0000-0000AB6D0000}"/>
    <cellStyle name="Linked Cell 26 2 3 2 7 2" xfId="28076" xr:uid="{00000000-0005-0000-0000-0000AC6D0000}"/>
    <cellStyle name="Linked Cell 26 2 3 2 7 2 2" xfId="28077" xr:uid="{00000000-0005-0000-0000-0000AD6D0000}"/>
    <cellStyle name="Linked Cell 26 2 3 2 7 3" xfId="28078" xr:uid="{00000000-0005-0000-0000-0000AE6D0000}"/>
    <cellStyle name="Linked Cell 26 2 3 2 8" xfId="28079" xr:uid="{00000000-0005-0000-0000-0000AF6D0000}"/>
    <cellStyle name="Linked Cell 26 2 3 2 8 2" xfId="28080" xr:uid="{00000000-0005-0000-0000-0000B06D0000}"/>
    <cellStyle name="Linked Cell 26 2 3 2 8 2 2" xfId="28081" xr:uid="{00000000-0005-0000-0000-0000B16D0000}"/>
    <cellStyle name="Linked Cell 26 2 3 2 8 3" xfId="28082" xr:uid="{00000000-0005-0000-0000-0000B26D0000}"/>
    <cellStyle name="Linked Cell 26 2 3 2 9" xfId="28083" xr:uid="{00000000-0005-0000-0000-0000B36D0000}"/>
    <cellStyle name="Linked Cell 26 2 3 2 9 2" xfId="28084" xr:uid="{00000000-0005-0000-0000-0000B46D0000}"/>
    <cellStyle name="Linked Cell 26 2 3 2 9 2 2" xfId="28085" xr:uid="{00000000-0005-0000-0000-0000B56D0000}"/>
    <cellStyle name="Linked Cell 26 2 3 2 9 3" xfId="28086" xr:uid="{00000000-0005-0000-0000-0000B66D0000}"/>
    <cellStyle name="Linked Cell 26 2 3 3" xfId="28087" xr:uid="{00000000-0005-0000-0000-0000B76D0000}"/>
    <cellStyle name="Linked Cell 26 2 3 3 10" xfId="28088" xr:uid="{00000000-0005-0000-0000-0000B86D0000}"/>
    <cellStyle name="Linked Cell 26 2 3 3 10 2" xfId="28089" xr:uid="{00000000-0005-0000-0000-0000B96D0000}"/>
    <cellStyle name="Linked Cell 26 2 3 3 11" xfId="28090" xr:uid="{00000000-0005-0000-0000-0000BA6D0000}"/>
    <cellStyle name="Linked Cell 26 2 3 3 2" xfId="28091" xr:uid="{00000000-0005-0000-0000-0000BB6D0000}"/>
    <cellStyle name="Linked Cell 26 2 3 3 2 2" xfId="28092" xr:uid="{00000000-0005-0000-0000-0000BC6D0000}"/>
    <cellStyle name="Linked Cell 26 2 3 3 2 2 2" xfId="28093" xr:uid="{00000000-0005-0000-0000-0000BD6D0000}"/>
    <cellStyle name="Linked Cell 26 2 3 3 2 3" xfId="28094" xr:uid="{00000000-0005-0000-0000-0000BE6D0000}"/>
    <cellStyle name="Linked Cell 26 2 3 3 3" xfId="28095" xr:uid="{00000000-0005-0000-0000-0000BF6D0000}"/>
    <cellStyle name="Linked Cell 26 2 3 3 3 2" xfId="28096" xr:uid="{00000000-0005-0000-0000-0000C06D0000}"/>
    <cellStyle name="Linked Cell 26 2 3 3 3 2 2" xfId="28097" xr:uid="{00000000-0005-0000-0000-0000C16D0000}"/>
    <cellStyle name="Linked Cell 26 2 3 3 3 3" xfId="28098" xr:uid="{00000000-0005-0000-0000-0000C26D0000}"/>
    <cellStyle name="Linked Cell 26 2 3 3 4" xfId="28099" xr:uid="{00000000-0005-0000-0000-0000C36D0000}"/>
    <cellStyle name="Linked Cell 26 2 3 3 4 2" xfId="28100" xr:uid="{00000000-0005-0000-0000-0000C46D0000}"/>
    <cellStyle name="Linked Cell 26 2 3 3 4 2 2" xfId="28101" xr:uid="{00000000-0005-0000-0000-0000C56D0000}"/>
    <cellStyle name="Linked Cell 26 2 3 3 4 3" xfId="28102" xr:uid="{00000000-0005-0000-0000-0000C66D0000}"/>
    <cellStyle name="Linked Cell 26 2 3 3 5" xfId="28103" xr:uid="{00000000-0005-0000-0000-0000C76D0000}"/>
    <cellStyle name="Linked Cell 26 2 3 3 5 2" xfId="28104" xr:uid="{00000000-0005-0000-0000-0000C86D0000}"/>
    <cellStyle name="Linked Cell 26 2 3 3 5 2 2" xfId="28105" xr:uid="{00000000-0005-0000-0000-0000C96D0000}"/>
    <cellStyle name="Linked Cell 26 2 3 3 5 3" xfId="28106" xr:uid="{00000000-0005-0000-0000-0000CA6D0000}"/>
    <cellStyle name="Linked Cell 26 2 3 3 6" xfId="28107" xr:uid="{00000000-0005-0000-0000-0000CB6D0000}"/>
    <cellStyle name="Linked Cell 26 2 3 3 6 2" xfId="28108" xr:uid="{00000000-0005-0000-0000-0000CC6D0000}"/>
    <cellStyle name="Linked Cell 26 2 3 3 6 2 2" xfId="28109" xr:uid="{00000000-0005-0000-0000-0000CD6D0000}"/>
    <cellStyle name="Linked Cell 26 2 3 3 6 3" xfId="28110" xr:uid="{00000000-0005-0000-0000-0000CE6D0000}"/>
    <cellStyle name="Linked Cell 26 2 3 3 7" xfId="28111" xr:uid="{00000000-0005-0000-0000-0000CF6D0000}"/>
    <cellStyle name="Linked Cell 26 2 3 3 7 2" xfId="28112" xr:uid="{00000000-0005-0000-0000-0000D06D0000}"/>
    <cellStyle name="Linked Cell 26 2 3 3 7 2 2" xfId="28113" xr:uid="{00000000-0005-0000-0000-0000D16D0000}"/>
    <cellStyle name="Linked Cell 26 2 3 3 7 3" xfId="28114" xr:uid="{00000000-0005-0000-0000-0000D26D0000}"/>
    <cellStyle name="Linked Cell 26 2 3 3 8" xfId="28115" xr:uid="{00000000-0005-0000-0000-0000D36D0000}"/>
    <cellStyle name="Linked Cell 26 2 3 3 8 2" xfId="28116" xr:uid="{00000000-0005-0000-0000-0000D46D0000}"/>
    <cellStyle name="Linked Cell 26 2 3 3 8 2 2" xfId="28117" xr:uid="{00000000-0005-0000-0000-0000D56D0000}"/>
    <cellStyle name="Linked Cell 26 2 3 3 8 3" xfId="28118" xr:uid="{00000000-0005-0000-0000-0000D66D0000}"/>
    <cellStyle name="Linked Cell 26 2 3 3 9" xfId="28119" xr:uid="{00000000-0005-0000-0000-0000D76D0000}"/>
    <cellStyle name="Linked Cell 26 2 3 3 9 2" xfId="28120" xr:uid="{00000000-0005-0000-0000-0000D86D0000}"/>
    <cellStyle name="Linked Cell 26 2 3 3 9 2 2" xfId="28121" xr:uid="{00000000-0005-0000-0000-0000D96D0000}"/>
    <cellStyle name="Linked Cell 26 2 3 3 9 3" xfId="28122" xr:uid="{00000000-0005-0000-0000-0000DA6D0000}"/>
    <cellStyle name="Linked Cell 26 2 3 4" xfId="28123" xr:uid="{00000000-0005-0000-0000-0000DB6D0000}"/>
    <cellStyle name="Linked Cell 26 2 3 4 2" xfId="28124" xr:uid="{00000000-0005-0000-0000-0000DC6D0000}"/>
    <cellStyle name="Linked Cell 26 2 3 4 2 2" xfId="28125" xr:uid="{00000000-0005-0000-0000-0000DD6D0000}"/>
    <cellStyle name="Linked Cell 26 2 3 4 3" xfId="28126" xr:uid="{00000000-0005-0000-0000-0000DE6D0000}"/>
    <cellStyle name="Linked Cell 26 2 3 5" xfId="28127" xr:uid="{00000000-0005-0000-0000-0000DF6D0000}"/>
    <cellStyle name="Linked Cell 26 2 3 5 2" xfId="28128" xr:uid="{00000000-0005-0000-0000-0000E06D0000}"/>
    <cellStyle name="Linked Cell 26 2 3 5 2 2" xfId="28129" xr:uid="{00000000-0005-0000-0000-0000E16D0000}"/>
    <cellStyle name="Linked Cell 26 2 3 5 3" xfId="28130" xr:uid="{00000000-0005-0000-0000-0000E26D0000}"/>
    <cellStyle name="Linked Cell 26 2 3 6" xfId="28131" xr:uid="{00000000-0005-0000-0000-0000E36D0000}"/>
    <cellStyle name="Linked Cell 26 2 3 6 2" xfId="28132" xr:uid="{00000000-0005-0000-0000-0000E46D0000}"/>
    <cellStyle name="Linked Cell 26 2 3 6 2 2" xfId="28133" xr:uid="{00000000-0005-0000-0000-0000E56D0000}"/>
    <cellStyle name="Linked Cell 26 2 3 6 3" xfId="28134" xr:uid="{00000000-0005-0000-0000-0000E66D0000}"/>
    <cellStyle name="Linked Cell 26 2 3 7" xfId="28135" xr:uid="{00000000-0005-0000-0000-0000E76D0000}"/>
    <cellStyle name="Linked Cell 26 2 3 7 2" xfId="28136" xr:uid="{00000000-0005-0000-0000-0000E86D0000}"/>
    <cellStyle name="Linked Cell 26 2 3 7 2 2" xfId="28137" xr:uid="{00000000-0005-0000-0000-0000E96D0000}"/>
    <cellStyle name="Linked Cell 26 2 3 7 3" xfId="28138" xr:uid="{00000000-0005-0000-0000-0000EA6D0000}"/>
    <cellStyle name="Linked Cell 26 2 3 8" xfId="28139" xr:uid="{00000000-0005-0000-0000-0000EB6D0000}"/>
    <cellStyle name="Linked Cell 26 2 3 8 2" xfId="28140" xr:uid="{00000000-0005-0000-0000-0000EC6D0000}"/>
    <cellStyle name="Linked Cell 26 2 3 8 2 2" xfId="28141" xr:uid="{00000000-0005-0000-0000-0000ED6D0000}"/>
    <cellStyle name="Linked Cell 26 2 3 8 3" xfId="28142" xr:uid="{00000000-0005-0000-0000-0000EE6D0000}"/>
    <cellStyle name="Linked Cell 26 2 3 9" xfId="28143" xr:uid="{00000000-0005-0000-0000-0000EF6D0000}"/>
    <cellStyle name="Linked Cell 26 2 3 9 2" xfId="28144" xr:uid="{00000000-0005-0000-0000-0000F06D0000}"/>
    <cellStyle name="Linked Cell 26 2 3 9 2 2" xfId="28145" xr:uid="{00000000-0005-0000-0000-0000F16D0000}"/>
    <cellStyle name="Linked Cell 26 2 3 9 3" xfId="28146" xr:uid="{00000000-0005-0000-0000-0000F26D0000}"/>
    <cellStyle name="Linked Cell 26 2 4" xfId="28147" xr:uid="{00000000-0005-0000-0000-0000F36D0000}"/>
    <cellStyle name="Linked Cell 26 2 4 10" xfId="28148" xr:uid="{00000000-0005-0000-0000-0000F46D0000}"/>
    <cellStyle name="Linked Cell 26 2 4 10 2" xfId="28149" xr:uid="{00000000-0005-0000-0000-0000F56D0000}"/>
    <cellStyle name="Linked Cell 26 2 4 10 2 2" xfId="28150" xr:uid="{00000000-0005-0000-0000-0000F66D0000}"/>
    <cellStyle name="Linked Cell 26 2 4 10 3" xfId="28151" xr:uid="{00000000-0005-0000-0000-0000F76D0000}"/>
    <cellStyle name="Linked Cell 26 2 4 11" xfId="28152" xr:uid="{00000000-0005-0000-0000-0000F86D0000}"/>
    <cellStyle name="Linked Cell 26 2 4 11 2" xfId="28153" xr:uid="{00000000-0005-0000-0000-0000F96D0000}"/>
    <cellStyle name="Linked Cell 26 2 4 12" xfId="28154" xr:uid="{00000000-0005-0000-0000-0000FA6D0000}"/>
    <cellStyle name="Linked Cell 26 2 4 2" xfId="28155" xr:uid="{00000000-0005-0000-0000-0000FB6D0000}"/>
    <cellStyle name="Linked Cell 26 2 4 2 10" xfId="28156" xr:uid="{00000000-0005-0000-0000-0000FC6D0000}"/>
    <cellStyle name="Linked Cell 26 2 4 2 10 2" xfId="28157" xr:uid="{00000000-0005-0000-0000-0000FD6D0000}"/>
    <cellStyle name="Linked Cell 26 2 4 2 11" xfId="28158" xr:uid="{00000000-0005-0000-0000-0000FE6D0000}"/>
    <cellStyle name="Linked Cell 26 2 4 2 2" xfId="28159" xr:uid="{00000000-0005-0000-0000-0000FF6D0000}"/>
    <cellStyle name="Linked Cell 26 2 4 2 2 2" xfId="28160" xr:uid="{00000000-0005-0000-0000-0000006E0000}"/>
    <cellStyle name="Linked Cell 26 2 4 2 2 2 2" xfId="28161" xr:uid="{00000000-0005-0000-0000-0000016E0000}"/>
    <cellStyle name="Linked Cell 26 2 4 2 2 3" xfId="28162" xr:uid="{00000000-0005-0000-0000-0000026E0000}"/>
    <cellStyle name="Linked Cell 26 2 4 2 3" xfId="28163" xr:uid="{00000000-0005-0000-0000-0000036E0000}"/>
    <cellStyle name="Linked Cell 26 2 4 2 3 2" xfId="28164" xr:uid="{00000000-0005-0000-0000-0000046E0000}"/>
    <cellStyle name="Linked Cell 26 2 4 2 3 2 2" xfId="28165" xr:uid="{00000000-0005-0000-0000-0000056E0000}"/>
    <cellStyle name="Linked Cell 26 2 4 2 3 3" xfId="28166" xr:uid="{00000000-0005-0000-0000-0000066E0000}"/>
    <cellStyle name="Linked Cell 26 2 4 2 4" xfId="28167" xr:uid="{00000000-0005-0000-0000-0000076E0000}"/>
    <cellStyle name="Linked Cell 26 2 4 2 4 2" xfId="28168" xr:uid="{00000000-0005-0000-0000-0000086E0000}"/>
    <cellStyle name="Linked Cell 26 2 4 2 4 2 2" xfId="28169" xr:uid="{00000000-0005-0000-0000-0000096E0000}"/>
    <cellStyle name="Linked Cell 26 2 4 2 4 3" xfId="28170" xr:uid="{00000000-0005-0000-0000-00000A6E0000}"/>
    <cellStyle name="Linked Cell 26 2 4 2 5" xfId="28171" xr:uid="{00000000-0005-0000-0000-00000B6E0000}"/>
    <cellStyle name="Linked Cell 26 2 4 2 5 2" xfId="28172" xr:uid="{00000000-0005-0000-0000-00000C6E0000}"/>
    <cellStyle name="Linked Cell 26 2 4 2 5 2 2" xfId="28173" xr:uid="{00000000-0005-0000-0000-00000D6E0000}"/>
    <cellStyle name="Linked Cell 26 2 4 2 5 3" xfId="28174" xr:uid="{00000000-0005-0000-0000-00000E6E0000}"/>
    <cellStyle name="Linked Cell 26 2 4 2 6" xfId="28175" xr:uid="{00000000-0005-0000-0000-00000F6E0000}"/>
    <cellStyle name="Linked Cell 26 2 4 2 6 2" xfId="28176" xr:uid="{00000000-0005-0000-0000-0000106E0000}"/>
    <cellStyle name="Linked Cell 26 2 4 2 6 2 2" xfId="28177" xr:uid="{00000000-0005-0000-0000-0000116E0000}"/>
    <cellStyle name="Linked Cell 26 2 4 2 6 3" xfId="28178" xr:uid="{00000000-0005-0000-0000-0000126E0000}"/>
    <cellStyle name="Linked Cell 26 2 4 2 7" xfId="28179" xr:uid="{00000000-0005-0000-0000-0000136E0000}"/>
    <cellStyle name="Linked Cell 26 2 4 2 7 2" xfId="28180" xr:uid="{00000000-0005-0000-0000-0000146E0000}"/>
    <cellStyle name="Linked Cell 26 2 4 2 7 2 2" xfId="28181" xr:uid="{00000000-0005-0000-0000-0000156E0000}"/>
    <cellStyle name="Linked Cell 26 2 4 2 7 3" xfId="28182" xr:uid="{00000000-0005-0000-0000-0000166E0000}"/>
    <cellStyle name="Linked Cell 26 2 4 2 8" xfId="28183" xr:uid="{00000000-0005-0000-0000-0000176E0000}"/>
    <cellStyle name="Linked Cell 26 2 4 2 8 2" xfId="28184" xr:uid="{00000000-0005-0000-0000-0000186E0000}"/>
    <cellStyle name="Linked Cell 26 2 4 2 8 2 2" xfId="28185" xr:uid="{00000000-0005-0000-0000-0000196E0000}"/>
    <cellStyle name="Linked Cell 26 2 4 2 8 3" xfId="28186" xr:uid="{00000000-0005-0000-0000-00001A6E0000}"/>
    <cellStyle name="Linked Cell 26 2 4 2 9" xfId="28187" xr:uid="{00000000-0005-0000-0000-00001B6E0000}"/>
    <cellStyle name="Linked Cell 26 2 4 2 9 2" xfId="28188" xr:uid="{00000000-0005-0000-0000-00001C6E0000}"/>
    <cellStyle name="Linked Cell 26 2 4 2 9 2 2" xfId="28189" xr:uid="{00000000-0005-0000-0000-00001D6E0000}"/>
    <cellStyle name="Linked Cell 26 2 4 2 9 3" xfId="28190" xr:uid="{00000000-0005-0000-0000-00001E6E0000}"/>
    <cellStyle name="Linked Cell 26 2 4 3" xfId="28191" xr:uid="{00000000-0005-0000-0000-00001F6E0000}"/>
    <cellStyle name="Linked Cell 26 2 4 3 2" xfId="28192" xr:uid="{00000000-0005-0000-0000-0000206E0000}"/>
    <cellStyle name="Linked Cell 26 2 4 3 2 2" xfId="28193" xr:uid="{00000000-0005-0000-0000-0000216E0000}"/>
    <cellStyle name="Linked Cell 26 2 4 3 3" xfId="28194" xr:uid="{00000000-0005-0000-0000-0000226E0000}"/>
    <cellStyle name="Linked Cell 26 2 4 4" xfId="28195" xr:uid="{00000000-0005-0000-0000-0000236E0000}"/>
    <cellStyle name="Linked Cell 26 2 4 4 2" xfId="28196" xr:uid="{00000000-0005-0000-0000-0000246E0000}"/>
    <cellStyle name="Linked Cell 26 2 4 4 2 2" xfId="28197" xr:uid="{00000000-0005-0000-0000-0000256E0000}"/>
    <cellStyle name="Linked Cell 26 2 4 4 3" xfId="28198" xr:uid="{00000000-0005-0000-0000-0000266E0000}"/>
    <cellStyle name="Linked Cell 26 2 4 5" xfId="28199" xr:uid="{00000000-0005-0000-0000-0000276E0000}"/>
    <cellStyle name="Linked Cell 26 2 4 5 2" xfId="28200" xr:uid="{00000000-0005-0000-0000-0000286E0000}"/>
    <cellStyle name="Linked Cell 26 2 4 5 2 2" xfId="28201" xr:uid="{00000000-0005-0000-0000-0000296E0000}"/>
    <cellStyle name="Linked Cell 26 2 4 5 3" xfId="28202" xr:uid="{00000000-0005-0000-0000-00002A6E0000}"/>
    <cellStyle name="Linked Cell 26 2 4 6" xfId="28203" xr:uid="{00000000-0005-0000-0000-00002B6E0000}"/>
    <cellStyle name="Linked Cell 26 2 4 6 2" xfId="28204" xr:uid="{00000000-0005-0000-0000-00002C6E0000}"/>
    <cellStyle name="Linked Cell 26 2 4 6 2 2" xfId="28205" xr:uid="{00000000-0005-0000-0000-00002D6E0000}"/>
    <cellStyle name="Linked Cell 26 2 4 6 3" xfId="28206" xr:uid="{00000000-0005-0000-0000-00002E6E0000}"/>
    <cellStyle name="Linked Cell 26 2 4 7" xfId="28207" xr:uid="{00000000-0005-0000-0000-00002F6E0000}"/>
    <cellStyle name="Linked Cell 26 2 4 7 2" xfId="28208" xr:uid="{00000000-0005-0000-0000-0000306E0000}"/>
    <cellStyle name="Linked Cell 26 2 4 7 2 2" xfId="28209" xr:uid="{00000000-0005-0000-0000-0000316E0000}"/>
    <cellStyle name="Linked Cell 26 2 4 7 3" xfId="28210" xr:uid="{00000000-0005-0000-0000-0000326E0000}"/>
    <cellStyle name="Linked Cell 26 2 4 8" xfId="28211" xr:uid="{00000000-0005-0000-0000-0000336E0000}"/>
    <cellStyle name="Linked Cell 26 2 4 8 2" xfId="28212" xr:uid="{00000000-0005-0000-0000-0000346E0000}"/>
    <cellStyle name="Linked Cell 26 2 4 8 2 2" xfId="28213" xr:uid="{00000000-0005-0000-0000-0000356E0000}"/>
    <cellStyle name="Linked Cell 26 2 4 8 3" xfId="28214" xr:uid="{00000000-0005-0000-0000-0000366E0000}"/>
    <cellStyle name="Linked Cell 26 2 4 9" xfId="28215" xr:uid="{00000000-0005-0000-0000-0000376E0000}"/>
    <cellStyle name="Linked Cell 26 2 4 9 2" xfId="28216" xr:uid="{00000000-0005-0000-0000-0000386E0000}"/>
    <cellStyle name="Linked Cell 26 2 4 9 2 2" xfId="28217" xr:uid="{00000000-0005-0000-0000-0000396E0000}"/>
    <cellStyle name="Linked Cell 26 2 4 9 3" xfId="28218" xr:uid="{00000000-0005-0000-0000-00003A6E0000}"/>
    <cellStyle name="Linked Cell 26 2 5" xfId="28219" xr:uid="{00000000-0005-0000-0000-00003B6E0000}"/>
    <cellStyle name="Linked Cell 26 2 5 10" xfId="28220" xr:uid="{00000000-0005-0000-0000-00003C6E0000}"/>
    <cellStyle name="Linked Cell 26 2 5 10 2" xfId="28221" xr:uid="{00000000-0005-0000-0000-00003D6E0000}"/>
    <cellStyle name="Linked Cell 26 2 5 11" xfId="28222" xr:uid="{00000000-0005-0000-0000-00003E6E0000}"/>
    <cellStyle name="Linked Cell 26 2 5 2" xfId="28223" xr:uid="{00000000-0005-0000-0000-00003F6E0000}"/>
    <cellStyle name="Linked Cell 26 2 5 2 2" xfId="28224" xr:uid="{00000000-0005-0000-0000-0000406E0000}"/>
    <cellStyle name="Linked Cell 26 2 5 2 2 2" xfId="28225" xr:uid="{00000000-0005-0000-0000-0000416E0000}"/>
    <cellStyle name="Linked Cell 26 2 5 2 3" xfId="28226" xr:uid="{00000000-0005-0000-0000-0000426E0000}"/>
    <cellStyle name="Linked Cell 26 2 5 3" xfId="28227" xr:uid="{00000000-0005-0000-0000-0000436E0000}"/>
    <cellStyle name="Linked Cell 26 2 5 3 2" xfId="28228" xr:uid="{00000000-0005-0000-0000-0000446E0000}"/>
    <cellStyle name="Linked Cell 26 2 5 3 2 2" xfId="28229" xr:uid="{00000000-0005-0000-0000-0000456E0000}"/>
    <cellStyle name="Linked Cell 26 2 5 3 3" xfId="28230" xr:uid="{00000000-0005-0000-0000-0000466E0000}"/>
    <cellStyle name="Linked Cell 26 2 5 4" xfId="28231" xr:uid="{00000000-0005-0000-0000-0000476E0000}"/>
    <cellStyle name="Linked Cell 26 2 5 4 2" xfId="28232" xr:uid="{00000000-0005-0000-0000-0000486E0000}"/>
    <cellStyle name="Linked Cell 26 2 5 4 2 2" xfId="28233" xr:uid="{00000000-0005-0000-0000-0000496E0000}"/>
    <cellStyle name="Linked Cell 26 2 5 4 3" xfId="28234" xr:uid="{00000000-0005-0000-0000-00004A6E0000}"/>
    <cellStyle name="Linked Cell 26 2 5 5" xfId="28235" xr:uid="{00000000-0005-0000-0000-00004B6E0000}"/>
    <cellStyle name="Linked Cell 26 2 5 5 2" xfId="28236" xr:uid="{00000000-0005-0000-0000-00004C6E0000}"/>
    <cellStyle name="Linked Cell 26 2 5 5 2 2" xfId="28237" xr:uid="{00000000-0005-0000-0000-00004D6E0000}"/>
    <cellStyle name="Linked Cell 26 2 5 5 3" xfId="28238" xr:uid="{00000000-0005-0000-0000-00004E6E0000}"/>
    <cellStyle name="Linked Cell 26 2 5 6" xfId="28239" xr:uid="{00000000-0005-0000-0000-00004F6E0000}"/>
    <cellStyle name="Linked Cell 26 2 5 6 2" xfId="28240" xr:uid="{00000000-0005-0000-0000-0000506E0000}"/>
    <cellStyle name="Linked Cell 26 2 5 6 2 2" xfId="28241" xr:uid="{00000000-0005-0000-0000-0000516E0000}"/>
    <cellStyle name="Linked Cell 26 2 5 6 3" xfId="28242" xr:uid="{00000000-0005-0000-0000-0000526E0000}"/>
    <cellStyle name="Linked Cell 26 2 5 7" xfId="28243" xr:uid="{00000000-0005-0000-0000-0000536E0000}"/>
    <cellStyle name="Linked Cell 26 2 5 7 2" xfId="28244" xr:uid="{00000000-0005-0000-0000-0000546E0000}"/>
    <cellStyle name="Linked Cell 26 2 5 7 2 2" xfId="28245" xr:uid="{00000000-0005-0000-0000-0000556E0000}"/>
    <cellStyle name="Linked Cell 26 2 5 7 3" xfId="28246" xr:uid="{00000000-0005-0000-0000-0000566E0000}"/>
    <cellStyle name="Linked Cell 26 2 5 8" xfId="28247" xr:uid="{00000000-0005-0000-0000-0000576E0000}"/>
    <cellStyle name="Linked Cell 26 2 5 8 2" xfId="28248" xr:uid="{00000000-0005-0000-0000-0000586E0000}"/>
    <cellStyle name="Linked Cell 26 2 5 8 2 2" xfId="28249" xr:uid="{00000000-0005-0000-0000-0000596E0000}"/>
    <cellStyle name="Linked Cell 26 2 5 8 3" xfId="28250" xr:uid="{00000000-0005-0000-0000-00005A6E0000}"/>
    <cellStyle name="Linked Cell 26 2 5 9" xfId="28251" xr:uid="{00000000-0005-0000-0000-00005B6E0000}"/>
    <cellStyle name="Linked Cell 26 2 5 9 2" xfId="28252" xr:uid="{00000000-0005-0000-0000-00005C6E0000}"/>
    <cellStyle name="Linked Cell 26 2 5 9 2 2" xfId="28253" xr:uid="{00000000-0005-0000-0000-00005D6E0000}"/>
    <cellStyle name="Linked Cell 26 2 5 9 3" xfId="28254" xr:uid="{00000000-0005-0000-0000-00005E6E0000}"/>
    <cellStyle name="Linked Cell 26 2 6" xfId="28255" xr:uid="{00000000-0005-0000-0000-00005F6E0000}"/>
    <cellStyle name="Linked Cell 26 2 6 2" xfId="28256" xr:uid="{00000000-0005-0000-0000-0000606E0000}"/>
    <cellStyle name="Linked Cell 26 2 6 2 2" xfId="28257" xr:uid="{00000000-0005-0000-0000-0000616E0000}"/>
    <cellStyle name="Linked Cell 26 2 6 3" xfId="28258" xr:uid="{00000000-0005-0000-0000-0000626E0000}"/>
    <cellStyle name="Linked Cell 26 2 7" xfId="28259" xr:uid="{00000000-0005-0000-0000-0000636E0000}"/>
    <cellStyle name="Linked Cell 26 2 7 2" xfId="28260" xr:uid="{00000000-0005-0000-0000-0000646E0000}"/>
    <cellStyle name="Linked Cell 26 2 7 2 2" xfId="28261" xr:uid="{00000000-0005-0000-0000-0000656E0000}"/>
    <cellStyle name="Linked Cell 26 2 7 3" xfId="28262" xr:uid="{00000000-0005-0000-0000-0000666E0000}"/>
    <cellStyle name="Linked Cell 26 2 8" xfId="28263" xr:uid="{00000000-0005-0000-0000-0000676E0000}"/>
    <cellStyle name="Linked Cell 26 2 8 2" xfId="28264" xr:uid="{00000000-0005-0000-0000-0000686E0000}"/>
    <cellStyle name="Linked Cell 26 2 8 2 2" xfId="28265" xr:uid="{00000000-0005-0000-0000-0000696E0000}"/>
    <cellStyle name="Linked Cell 26 2 8 3" xfId="28266" xr:uid="{00000000-0005-0000-0000-00006A6E0000}"/>
    <cellStyle name="Linked Cell 26 2 9" xfId="28267" xr:uid="{00000000-0005-0000-0000-00006B6E0000}"/>
    <cellStyle name="Linked Cell 26 2 9 2" xfId="28268" xr:uid="{00000000-0005-0000-0000-00006C6E0000}"/>
    <cellStyle name="Linked Cell 26 2 9 2 2" xfId="28269" xr:uid="{00000000-0005-0000-0000-00006D6E0000}"/>
    <cellStyle name="Linked Cell 26 2 9 3" xfId="28270" xr:uid="{00000000-0005-0000-0000-00006E6E0000}"/>
    <cellStyle name="Linked Cell 26 3" xfId="28271" xr:uid="{00000000-0005-0000-0000-00006F6E0000}"/>
    <cellStyle name="Linked Cell 26 3 10" xfId="28272" xr:uid="{00000000-0005-0000-0000-0000706E0000}"/>
    <cellStyle name="Linked Cell 26 3 10 2" xfId="28273" xr:uid="{00000000-0005-0000-0000-0000716E0000}"/>
    <cellStyle name="Linked Cell 26 3 10 2 2" xfId="28274" xr:uid="{00000000-0005-0000-0000-0000726E0000}"/>
    <cellStyle name="Linked Cell 26 3 10 3" xfId="28275" xr:uid="{00000000-0005-0000-0000-0000736E0000}"/>
    <cellStyle name="Linked Cell 26 3 11" xfId="28276" xr:uid="{00000000-0005-0000-0000-0000746E0000}"/>
    <cellStyle name="Linked Cell 26 3 11 2" xfId="28277" xr:uid="{00000000-0005-0000-0000-0000756E0000}"/>
    <cellStyle name="Linked Cell 26 3 11 2 2" xfId="28278" xr:uid="{00000000-0005-0000-0000-0000766E0000}"/>
    <cellStyle name="Linked Cell 26 3 11 3" xfId="28279" xr:uid="{00000000-0005-0000-0000-0000776E0000}"/>
    <cellStyle name="Linked Cell 26 3 12" xfId="28280" xr:uid="{00000000-0005-0000-0000-0000786E0000}"/>
    <cellStyle name="Linked Cell 26 3 12 2" xfId="28281" xr:uid="{00000000-0005-0000-0000-0000796E0000}"/>
    <cellStyle name="Linked Cell 26 3 12 2 2" xfId="28282" xr:uid="{00000000-0005-0000-0000-00007A6E0000}"/>
    <cellStyle name="Linked Cell 26 3 12 3" xfId="28283" xr:uid="{00000000-0005-0000-0000-00007B6E0000}"/>
    <cellStyle name="Linked Cell 26 3 13" xfId="28284" xr:uid="{00000000-0005-0000-0000-00007C6E0000}"/>
    <cellStyle name="Linked Cell 26 3 13 2" xfId="28285" xr:uid="{00000000-0005-0000-0000-00007D6E0000}"/>
    <cellStyle name="Linked Cell 26 3 14" xfId="28286" xr:uid="{00000000-0005-0000-0000-00007E6E0000}"/>
    <cellStyle name="Linked Cell 26 3 2" xfId="28287" xr:uid="{00000000-0005-0000-0000-00007F6E0000}"/>
    <cellStyle name="Linked Cell 26 3 2 10" xfId="28288" xr:uid="{00000000-0005-0000-0000-0000806E0000}"/>
    <cellStyle name="Linked Cell 26 3 2 10 2" xfId="28289" xr:uid="{00000000-0005-0000-0000-0000816E0000}"/>
    <cellStyle name="Linked Cell 26 3 2 10 2 2" xfId="28290" xr:uid="{00000000-0005-0000-0000-0000826E0000}"/>
    <cellStyle name="Linked Cell 26 3 2 10 3" xfId="28291" xr:uid="{00000000-0005-0000-0000-0000836E0000}"/>
    <cellStyle name="Linked Cell 26 3 2 11" xfId="28292" xr:uid="{00000000-0005-0000-0000-0000846E0000}"/>
    <cellStyle name="Linked Cell 26 3 2 11 2" xfId="28293" xr:uid="{00000000-0005-0000-0000-0000856E0000}"/>
    <cellStyle name="Linked Cell 26 3 2 11 2 2" xfId="28294" xr:uid="{00000000-0005-0000-0000-0000866E0000}"/>
    <cellStyle name="Linked Cell 26 3 2 11 3" xfId="28295" xr:uid="{00000000-0005-0000-0000-0000876E0000}"/>
    <cellStyle name="Linked Cell 26 3 2 12" xfId="28296" xr:uid="{00000000-0005-0000-0000-0000886E0000}"/>
    <cellStyle name="Linked Cell 26 3 2 12 2" xfId="28297" xr:uid="{00000000-0005-0000-0000-0000896E0000}"/>
    <cellStyle name="Linked Cell 26 3 2 13" xfId="28298" xr:uid="{00000000-0005-0000-0000-00008A6E0000}"/>
    <cellStyle name="Linked Cell 26 3 2 2" xfId="28299" xr:uid="{00000000-0005-0000-0000-00008B6E0000}"/>
    <cellStyle name="Linked Cell 26 3 2 2 10" xfId="28300" xr:uid="{00000000-0005-0000-0000-00008C6E0000}"/>
    <cellStyle name="Linked Cell 26 3 2 2 10 2" xfId="28301" xr:uid="{00000000-0005-0000-0000-00008D6E0000}"/>
    <cellStyle name="Linked Cell 26 3 2 2 10 2 2" xfId="28302" xr:uid="{00000000-0005-0000-0000-00008E6E0000}"/>
    <cellStyle name="Linked Cell 26 3 2 2 10 3" xfId="28303" xr:uid="{00000000-0005-0000-0000-00008F6E0000}"/>
    <cellStyle name="Linked Cell 26 3 2 2 11" xfId="28304" xr:uid="{00000000-0005-0000-0000-0000906E0000}"/>
    <cellStyle name="Linked Cell 26 3 2 2 11 2" xfId="28305" xr:uid="{00000000-0005-0000-0000-0000916E0000}"/>
    <cellStyle name="Linked Cell 26 3 2 2 12" xfId="28306" xr:uid="{00000000-0005-0000-0000-0000926E0000}"/>
    <cellStyle name="Linked Cell 26 3 2 2 2" xfId="28307" xr:uid="{00000000-0005-0000-0000-0000936E0000}"/>
    <cellStyle name="Linked Cell 26 3 2 2 2 2" xfId="28308" xr:uid="{00000000-0005-0000-0000-0000946E0000}"/>
    <cellStyle name="Linked Cell 26 3 2 2 2 2 2" xfId="28309" xr:uid="{00000000-0005-0000-0000-0000956E0000}"/>
    <cellStyle name="Linked Cell 26 3 2 2 2 3" xfId="28310" xr:uid="{00000000-0005-0000-0000-0000966E0000}"/>
    <cellStyle name="Linked Cell 26 3 2 2 3" xfId="28311" xr:uid="{00000000-0005-0000-0000-0000976E0000}"/>
    <cellStyle name="Linked Cell 26 3 2 2 3 2" xfId="28312" xr:uid="{00000000-0005-0000-0000-0000986E0000}"/>
    <cellStyle name="Linked Cell 26 3 2 2 3 2 2" xfId="28313" xr:uid="{00000000-0005-0000-0000-0000996E0000}"/>
    <cellStyle name="Linked Cell 26 3 2 2 3 3" xfId="28314" xr:uid="{00000000-0005-0000-0000-00009A6E0000}"/>
    <cellStyle name="Linked Cell 26 3 2 2 4" xfId="28315" xr:uid="{00000000-0005-0000-0000-00009B6E0000}"/>
    <cellStyle name="Linked Cell 26 3 2 2 4 2" xfId="28316" xr:uid="{00000000-0005-0000-0000-00009C6E0000}"/>
    <cellStyle name="Linked Cell 26 3 2 2 4 2 2" xfId="28317" xr:uid="{00000000-0005-0000-0000-00009D6E0000}"/>
    <cellStyle name="Linked Cell 26 3 2 2 4 3" xfId="28318" xr:uid="{00000000-0005-0000-0000-00009E6E0000}"/>
    <cellStyle name="Linked Cell 26 3 2 2 5" xfId="28319" xr:uid="{00000000-0005-0000-0000-00009F6E0000}"/>
    <cellStyle name="Linked Cell 26 3 2 2 5 2" xfId="28320" xr:uid="{00000000-0005-0000-0000-0000A06E0000}"/>
    <cellStyle name="Linked Cell 26 3 2 2 5 2 2" xfId="28321" xr:uid="{00000000-0005-0000-0000-0000A16E0000}"/>
    <cellStyle name="Linked Cell 26 3 2 2 5 3" xfId="28322" xr:uid="{00000000-0005-0000-0000-0000A26E0000}"/>
    <cellStyle name="Linked Cell 26 3 2 2 6" xfId="28323" xr:uid="{00000000-0005-0000-0000-0000A36E0000}"/>
    <cellStyle name="Linked Cell 26 3 2 2 6 2" xfId="28324" xr:uid="{00000000-0005-0000-0000-0000A46E0000}"/>
    <cellStyle name="Linked Cell 26 3 2 2 6 2 2" xfId="28325" xr:uid="{00000000-0005-0000-0000-0000A56E0000}"/>
    <cellStyle name="Linked Cell 26 3 2 2 6 3" xfId="28326" xr:uid="{00000000-0005-0000-0000-0000A66E0000}"/>
    <cellStyle name="Linked Cell 26 3 2 2 7" xfId="28327" xr:uid="{00000000-0005-0000-0000-0000A76E0000}"/>
    <cellStyle name="Linked Cell 26 3 2 2 7 2" xfId="28328" xr:uid="{00000000-0005-0000-0000-0000A86E0000}"/>
    <cellStyle name="Linked Cell 26 3 2 2 7 2 2" xfId="28329" xr:uid="{00000000-0005-0000-0000-0000A96E0000}"/>
    <cellStyle name="Linked Cell 26 3 2 2 7 3" xfId="28330" xr:uid="{00000000-0005-0000-0000-0000AA6E0000}"/>
    <cellStyle name="Linked Cell 26 3 2 2 8" xfId="28331" xr:uid="{00000000-0005-0000-0000-0000AB6E0000}"/>
    <cellStyle name="Linked Cell 26 3 2 2 8 2" xfId="28332" xr:uid="{00000000-0005-0000-0000-0000AC6E0000}"/>
    <cellStyle name="Linked Cell 26 3 2 2 8 2 2" xfId="28333" xr:uid="{00000000-0005-0000-0000-0000AD6E0000}"/>
    <cellStyle name="Linked Cell 26 3 2 2 8 3" xfId="28334" xr:uid="{00000000-0005-0000-0000-0000AE6E0000}"/>
    <cellStyle name="Linked Cell 26 3 2 2 9" xfId="28335" xr:uid="{00000000-0005-0000-0000-0000AF6E0000}"/>
    <cellStyle name="Linked Cell 26 3 2 2 9 2" xfId="28336" xr:uid="{00000000-0005-0000-0000-0000B06E0000}"/>
    <cellStyle name="Linked Cell 26 3 2 2 9 2 2" xfId="28337" xr:uid="{00000000-0005-0000-0000-0000B16E0000}"/>
    <cellStyle name="Linked Cell 26 3 2 2 9 3" xfId="28338" xr:uid="{00000000-0005-0000-0000-0000B26E0000}"/>
    <cellStyle name="Linked Cell 26 3 2 3" xfId="28339" xr:uid="{00000000-0005-0000-0000-0000B36E0000}"/>
    <cellStyle name="Linked Cell 26 3 2 3 10" xfId="28340" xr:uid="{00000000-0005-0000-0000-0000B46E0000}"/>
    <cellStyle name="Linked Cell 26 3 2 3 10 2" xfId="28341" xr:uid="{00000000-0005-0000-0000-0000B56E0000}"/>
    <cellStyle name="Linked Cell 26 3 2 3 11" xfId="28342" xr:uid="{00000000-0005-0000-0000-0000B66E0000}"/>
    <cellStyle name="Linked Cell 26 3 2 3 2" xfId="28343" xr:uid="{00000000-0005-0000-0000-0000B76E0000}"/>
    <cellStyle name="Linked Cell 26 3 2 3 2 2" xfId="28344" xr:uid="{00000000-0005-0000-0000-0000B86E0000}"/>
    <cellStyle name="Linked Cell 26 3 2 3 2 2 2" xfId="28345" xr:uid="{00000000-0005-0000-0000-0000B96E0000}"/>
    <cellStyle name="Linked Cell 26 3 2 3 2 3" xfId="28346" xr:uid="{00000000-0005-0000-0000-0000BA6E0000}"/>
    <cellStyle name="Linked Cell 26 3 2 3 3" xfId="28347" xr:uid="{00000000-0005-0000-0000-0000BB6E0000}"/>
    <cellStyle name="Linked Cell 26 3 2 3 3 2" xfId="28348" xr:uid="{00000000-0005-0000-0000-0000BC6E0000}"/>
    <cellStyle name="Linked Cell 26 3 2 3 3 2 2" xfId="28349" xr:uid="{00000000-0005-0000-0000-0000BD6E0000}"/>
    <cellStyle name="Linked Cell 26 3 2 3 3 3" xfId="28350" xr:uid="{00000000-0005-0000-0000-0000BE6E0000}"/>
    <cellStyle name="Linked Cell 26 3 2 3 4" xfId="28351" xr:uid="{00000000-0005-0000-0000-0000BF6E0000}"/>
    <cellStyle name="Linked Cell 26 3 2 3 4 2" xfId="28352" xr:uid="{00000000-0005-0000-0000-0000C06E0000}"/>
    <cellStyle name="Linked Cell 26 3 2 3 4 2 2" xfId="28353" xr:uid="{00000000-0005-0000-0000-0000C16E0000}"/>
    <cellStyle name="Linked Cell 26 3 2 3 4 3" xfId="28354" xr:uid="{00000000-0005-0000-0000-0000C26E0000}"/>
    <cellStyle name="Linked Cell 26 3 2 3 5" xfId="28355" xr:uid="{00000000-0005-0000-0000-0000C36E0000}"/>
    <cellStyle name="Linked Cell 26 3 2 3 5 2" xfId="28356" xr:uid="{00000000-0005-0000-0000-0000C46E0000}"/>
    <cellStyle name="Linked Cell 26 3 2 3 5 2 2" xfId="28357" xr:uid="{00000000-0005-0000-0000-0000C56E0000}"/>
    <cellStyle name="Linked Cell 26 3 2 3 5 3" xfId="28358" xr:uid="{00000000-0005-0000-0000-0000C66E0000}"/>
    <cellStyle name="Linked Cell 26 3 2 3 6" xfId="28359" xr:uid="{00000000-0005-0000-0000-0000C76E0000}"/>
    <cellStyle name="Linked Cell 26 3 2 3 6 2" xfId="28360" xr:uid="{00000000-0005-0000-0000-0000C86E0000}"/>
    <cellStyle name="Linked Cell 26 3 2 3 6 2 2" xfId="28361" xr:uid="{00000000-0005-0000-0000-0000C96E0000}"/>
    <cellStyle name="Linked Cell 26 3 2 3 6 3" xfId="28362" xr:uid="{00000000-0005-0000-0000-0000CA6E0000}"/>
    <cellStyle name="Linked Cell 26 3 2 3 7" xfId="28363" xr:uid="{00000000-0005-0000-0000-0000CB6E0000}"/>
    <cellStyle name="Linked Cell 26 3 2 3 7 2" xfId="28364" xr:uid="{00000000-0005-0000-0000-0000CC6E0000}"/>
    <cellStyle name="Linked Cell 26 3 2 3 7 2 2" xfId="28365" xr:uid="{00000000-0005-0000-0000-0000CD6E0000}"/>
    <cellStyle name="Linked Cell 26 3 2 3 7 3" xfId="28366" xr:uid="{00000000-0005-0000-0000-0000CE6E0000}"/>
    <cellStyle name="Linked Cell 26 3 2 3 8" xfId="28367" xr:uid="{00000000-0005-0000-0000-0000CF6E0000}"/>
    <cellStyle name="Linked Cell 26 3 2 3 8 2" xfId="28368" xr:uid="{00000000-0005-0000-0000-0000D06E0000}"/>
    <cellStyle name="Linked Cell 26 3 2 3 8 2 2" xfId="28369" xr:uid="{00000000-0005-0000-0000-0000D16E0000}"/>
    <cellStyle name="Linked Cell 26 3 2 3 8 3" xfId="28370" xr:uid="{00000000-0005-0000-0000-0000D26E0000}"/>
    <cellStyle name="Linked Cell 26 3 2 3 9" xfId="28371" xr:uid="{00000000-0005-0000-0000-0000D36E0000}"/>
    <cellStyle name="Linked Cell 26 3 2 3 9 2" xfId="28372" xr:uid="{00000000-0005-0000-0000-0000D46E0000}"/>
    <cellStyle name="Linked Cell 26 3 2 3 9 2 2" xfId="28373" xr:uid="{00000000-0005-0000-0000-0000D56E0000}"/>
    <cellStyle name="Linked Cell 26 3 2 3 9 3" xfId="28374" xr:uid="{00000000-0005-0000-0000-0000D66E0000}"/>
    <cellStyle name="Linked Cell 26 3 2 4" xfId="28375" xr:uid="{00000000-0005-0000-0000-0000D76E0000}"/>
    <cellStyle name="Linked Cell 26 3 2 4 2" xfId="28376" xr:uid="{00000000-0005-0000-0000-0000D86E0000}"/>
    <cellStyle name="Linked Cell 26 3 2 4 2 2" xfId="28377" xr:uid="{00000000-0005-0000-0000-0000D96E0000}"/>
    <cellStyle name="Linked Cell 26 3 2 4 3" xfId="28378" xr:uid="{00000000-0005-0000-0000-0000DA6E0000}"/>
    <cellStyle name="Linked Cell 26 3 2 5" xfId="28379" xr:uid="{00000000-0005-0000-0000-0000DB6E0000}"/>
    <cellStyle name="Linked Cell 26 3 2 5 2" xfId="28380" xr:uid="{00000000-0005-0000-0000-0000DC6E0000}"/>
    <cellStyle name="Linked Cell 26 3 2 5 2 2" xfId="28381" xr:uid="{00000000-0005-0000-0000-0000DD6E0000}"/>
    <cellStyle name="Linked Cell 26 3 2 5 3" xfId="28382" xr:uid="{00000000-0005-0000-0000-0000DE6E0000}"/>
    <cellStyle name="Linked Cell 26 3 2 6" xfId="28383" xr:uid="{00000000-0005-0000-0000-0000DF6E0000}"/>
    <cellStyle name="Linked Cell 26 3 2 6 2" xfId="28384" xr:uid="{00000000-0005-0000-0000-0000E06E0000}"/>
    <cellStyle name="Linked Cell 26 3 2 6 2 2" xfId="28385" xr:uid="{00000000-0005-0000-0000-0000E16E0000}"/>
    <cellStyle name="Linked Cell 26 3 2 6 3" xfId="28386" xr:uid="{00000000-0005-0000-0000-0000E26E0000}"/>
    <cellStyle name="Linked Cell 26 3 2 7" xfId="28387" xr:uid="{00000000-0005-0000-0000-0000E36E0000}"/>
    <cellStyle name="Linked Cell 26 3 2 7 2" xfId="28388" xr:uid="{00000000-0005-0000-0000-0000E46E0000}"/>
    <cellStyle name="Linked Cell 26 3 2 7 2 2" xfId="28389" xr:uid="{00000000-0005-0000-0000-0000E56E0000}"/>
    <cellStyle name="Linked Cell 26 3 2 7 3" xfId="28390" xr:uid="{00000000-0005-0000-0000-0000E66E0000}"/>
    <cellStyle name="Linked Cell 26 3 2 8" xfId="28391" xr:uid="{00000000-0005-0000-0000-0000E76E0000}"/>
    <cellStyle name="Linked Cell 26 3 2 8 2" xfId="28392" xr:uid="{00000000-0005-0000-0000-0000E86E0000}"/>
    <cellStyle name="Linked Cell 26 3 2 8 2 2" xfId="28393" xr:uid="{00000000-0005-0000-0000-0000E96E0000}"/>
    <cellStyle name="Linked Cell 26 3 2 8 3" xfId="28394" xr:uid="{00000000-0005-0000-0000-0000EA6E0000}"/>
    <cellStyle name="Linked Cell 26 3 2 9" xfId="28395" xr:uid="{00000000-0005-0000-0000-0000EB6E0000}"/>
    <cellStyle name="Linked Cell 26 3 2 9 2" xfId="28396" xr:uid="{00000000-0005-0000-0000-0000EC6E0000}"/>
    <cellStyle name="Linked Cell 26 3 2 9 2 2" xfId="28397" xr:uid="{00000000-0005-0000-0000-0000ED6E0000}"/>
    <cellStyle name="Linked Cell 26 3 2 9 3" xfId="28398" xr:uid="{00000000-0005-0000-0000-0000EE6E0000}"/>
    <cellStyle name="Linked Cell 26 3 3" xfId="28399" xr:uid="{00000000-0005-0000-0000-0000EF6E0000}"/>
    <cellStyle name="Linked Cell 26 3 3 10" xfId="28400" xr:uid="{00000000-0005-0000-0000-0000F06E0000}"/>
    <cellStyle name="Linked Cell 26 3 3 10 2" xfId="28401" xr:uid="{00000000-0005-0000-0000-0000F16E0000}"/>
    <cellStyle name="Linked Cell 26 3 3 10 2 2" xfId="28402" xr:uid="{00000000-0005-0000-0000-0000F26E0000}"/>
    <cellStyle name="Linked Cell 26 3 3 10 3" xfId="28403" xr:uid="{00000000-0005-0000-0000-0000F36E0000}"/>
    <cellStyle name="Linked Cell 26 3 3 11" xfId="28404" xr:uid="{00000000-0005-0000-0000-0000F46E0000}"/>
    <cellStyle name="Linked Cell 26 3 3 11 2" xfId="28405" xr:uid="{00000000-0005-0000-0000-0000F56E0000}"/>
    <cellStyle name="Linked Cell 26 3 3 12" xfId="28406" xr:uid="{00000000-0005-0000-0000-0000F66E0000}"/>
    <cellStyle name="Linked Cell 26 3 3 2" xfId="28407" xr:uid="{00000000-0005-0000-0000-0000F76E0000}"/>
    <cellStyle name="Linked Cell 26 3 3 2 10" xfId="28408" xr:uid="{00000000-0005-0000-0000-0000F86E0000}"/>
    <cellStyle name="Linked Cell 26 3 3 2 10 2" xfId="28409" xr:uid="{00000000-0005-0000-0000-0000F96E0000}"/>
    <cellStyle name="Linked Cell 26 3 3 2 11" xfId="28410" xr:uid="{00000000-0005-0000-0000-0000FA6E0000}"/>
    <cellStyle name="Linked Cell 26 3 3 2 2" xfId="28411" xr:uid="{00000000-0005-0000-0000-0000FB6E0000}"/>
    <cellStyle name="Linked Cell 26 3 3 2 2 2" xfId="28412" xr:uid="{00000000-0005-0000-0000-0000FC6E0000}"/>
    <cellStyle name="Linked Cell 26 3 3 2 2 2 2" xfId="28413" xr:uid="{00000000-0005-0000-0000-0000FD6E0000}"/>
    <cellStyle name="Linked Cell 26 3 3 2 2 3" xfId="28414" xr:uid="{00000000-0005-0000-0000-0000FE6E0000}"/>
    <cellStyle name="Linked Cell 26 3 3 2 3" xfId="28415" xr:uid="{00000000-0005-0000-0000-0000FF6E0000}"/>
    <cellStyle name="Linked Cell 26 3 3 2 3 2" xfId="28416" xr:uid="{00000000-0005-0000-0000-0000006F0000}"/>
    <cellStyle name="Linked Cell 26 3 3 2 3 2 2" xfId="28417" xr:uid="{00000000-0005-0000-0000-0000016F0000}"/>
    <cellStyle name="Linked Cell 26 3 3 2 3 3" xfId="28418" xr:uid="{00000000-0005-0000-0000-0000026F0000}"/>
    <cellStyle name="Linked Cell 26 3 3 2 4" xfId="28419" xr:uid="{00000000-0005-0000-0000-0000036F0000}"/>
    <cellStyle name="Linked Cell 26 3 3 2 4 2" xfId="28420" xr:uid="{00000000-0005-0000-0000-0000046F0000}"/>
    <cellStyle name="Linked Cell 26 3 3 2 4 2 2" xfId="28421" xr:uid="{00000000-0005-0000-0000-0000056F0000}"/>
    <cellStyle name="Linked Cell 26 3 3 2 4 3" xfId="28422" xr:uid="{00000000-0005-0000-0000-0000066F0000}"/>
    <cellStyle name="Linked Cell 26 3 3 2 5" xfId="28423" xr:uid="{00000000-0005-0000-0000-0000076F0000}"/>
    <cellStyle name="Linked Cell 26 3 3 2 5 2" xfId="28424" xr:uid="{00000000-0005-0000-0000-0000086F0000}"/>
    <cellStyle name="Linked Cell 26 3 3 2 5 2 2" xfId="28425" xr:uid="{00000000-0005-0000-0000-0000096F0000}"/>
    <cellStyle name="Linked Cell 26 3 3 2 5 3" xfId="28426" xr:uid="{00000000-0005-0000-0000-00000A6F0000}"/>
    <cellStyle name="Linked Cell 26 3 3 2 6" xfId="28427" xr:uid="{00000000-0005-0000-0000-00000B6F0000}"/>
    <cellStyle name="Linked Cell 26 3 3 2 6 2" xfId="28428" xr:uid="{00000000-0005-0000-0000-00000C6F0000}"/>
    <cellStyle name="Linked Cell 26 3 3 2 6 2 2" xfId="28429" xr:uid="{00000000-0005-0000-0000-00000D6F0000}"/>
    <cellStyle name="Linked Cell 26 3 3 2 6 3" xfId="28430" xr:uid="{00000000-0005-0000-0000-00000E6F0000}"/>
    <cellStyle name="Linked Cell 26 3 3 2 7" xfId="28431" xr:uid="{00000000-0005-0000-0000-00000F6F0000}"/>
    <cellStyle name="Linked Cell 26 3 3 2 7 2" xfId="28432" xr:uid="{00000000-0005-0000-0000-0000106F0000}"/>
    <cellStyle name="Linked Cell 26 3 3 2 7 2 2" xfId="28433" xr:uid="{00000000-0005-0000-0000-0000116F0000}"/>
    <cellStyle name="Linked Cell 26 3 3 2 7 3" xfId="28434" xr:uid="{00000000-0005-0000-0000-0000126F0000}"/>
    <cellStyle name="Linked Cell 26 3 3 2 8" xfId="28435" xr:uid="{00000000-0005-0000-0000-0000136F0000}"/>
    <cellStyle name="Linked Cell 26 3 3 2 8 2" xfId="28436" xr:uid="{00000000-0005-0000-0000-0000146F0000}"/>
    <cellStyle name="Linked Cell 26 3 3 2 8 2 2" xfId="28437" xr:uid="{00000000-0005-0000-0000-0000156F0000}"/>
    <cellStyle name="Linked Cell 26 3 3 2 8 3" xfId="28438" xr:uid="{00000000-0005-0000-0000-0000166F0000}"/>
    <cellStyle name="Linked Cell 26 3 3 2 9" xfId="28439" xr:uid="{00000000-0005-0000-0000-0000176F0000}"/>
    <cellStyle name="Linked Cell 26 3 3 2 9 2" xfId="28440" xr:uid="{00000000-0005-0000-0000-0000186F0000}"/>
    <cellStyle name="Linked Cell 26 3 3 2 9 2 2" xfId="28441" xr:uid="{00000000-0005-0000-0000-0000196F0000}"/>
    <cellStyle name="Linked Cell 26 3 3 2 9 3" xfId="28442" xr:uid="{00000000-0005-0000-0000-00001A6F0000}"/>
    <cellStyle name="Linked Cell 26 3 3 3" xfId="28443" xr:uid="{00000000-0005-0000-0000-00001B6F0000}"/>
    <cellStyle name="Linked Cell 26 3 3 3 2" xfId="28444" xr:uid="{00000000-0005-0000-0000-00001C6F0000}"/>
    <cellStyle name="Linked Cell 26 3 3 3 2 2" xfId="28445" xr:uid="{00000000-0005-0000-0000-00001D6F0000}"/>
    <cellStyle name="Linked Cell 26 3 3 3 3" xfId="28446" xr:uid="{00000000-0005-0000-0000-00001E6F0000}"/>
    <cellStyle name="Linked Cell 26 3 3 4" xfId="28447" xr:uid="{00000000-0005-0000-0000-00001F6F0000}"/>
    <cellStyle name="Linked Cell 26 3 3 4 2" xfId="28448" xr:uid="{00000000-0005-0000-0000-0000206F0000}"/>
    <cellStyle name="Linked Cell 26 3 3 4 2 2" xfId="28449" xr:uid="{00000000-0005-0000-0000-0000216F0000}"/>
    <cellStyle name="Linked Cell 26 3 3 4 3" xfId="28450" xr:uid="{00000000-0005-0000-0000-0000226F0000}"/>
    <cellStyle name="Linked Cell 26 3 3 5" xfId="28451" xr:uid="{00000000-0005-0000-0000-0000236F0000}"/>
    <cellStyle name="Linked Cell 26 3 3 5 2" xfId="28452" xr:uid="{00000000-0005-0000-0000-0000246F0000}"/>
    <cellStyle name="Linked Cell 26 3 3 5 2 2" xfId="28453" xr:uid="{00000000-0005-0000-0000-0000256F0000}"/>
    <cellStyle name="Linked Cell 26 3 3 5 3" xfId="28454" xr:uid="{00000000-0005-0000-0000-0000266F0000}"/>
    <cellStyle name="Linked Cell 26 3 3 6" xfId="28455" xr:uid="{00000000-0005-0000-0000-0000276F0000}"/>
    <cellStyle name="Linked Cell 26 3 3 6 2" xfId="28456" xr:uid="{00000000-0005-0000-0000-0000286F0000}"/>
    <cellStyle name="Linked Cell 26 3 3 6 2 2" xfId="28457" xr:uid="{00000000-0005-0000-0000-0000296F0000}"/>
    <cellStyle name="Linked Cell 26 3 3 6 3" xfId="28458" xr:uid="{00000000-0005-0000-0000-00002A6F0000}"/>
    <cellStyle name="Linked Cell 26 3 3 7" xfId="28459" xr:uid="{00000000-0005-0000-0000-00002B6F0000}"/>
    <cellStyle name="Linked Cell 26 3 3 7 2" xfId="28460" xr:uid="{00000000-0005-0000-0000-00002C6F0000}"/>
    <cellStyle name="Linked Cell 26 3 3 7 2 2" xfId="28461" xr:uid="{00000000-0005-0000-0000-00002D6F0000}"/>
    <cellStyle name="Linked Cell 26 3 3 7 3" xfId="28462" xr:uid="{00000000-0005-0000-0000-00002E6F0000}"/>
    <cellStyle name="Linked Cell 26 3 3 8" xfId="28463" xr:uid="{00000000-0005-0000-0000-00002F6F0000}"/>
    <cellStyle name="Linked Cell 26 3 3 8 2" xfId="28464" xr:uid="{00000000-0005-0000-0000-0000306F0000}"/>
    <cellStyle name="Linked Cell 26 3 3 8 2 2" xfId="28465" xr:uid="{00000000-0005-0000-0000-0000316F0000}"/>
    <cellStyle name="Linked Cell 26 3 3 8 3" xfId="28466" xr:uid="{00000000-0005-0000-0000-0000326F0000}"/>
    <cellStyle name="Linked Cell 26 3 3 9" xfId="28467" xr:uid="{00000000-0005-0000-0000-0000336F0000}"/>
    <cellStyle name="Linked Cell 26 3 3 9 2" xfId="28468" xr:uid="{00000000-0005-0000-0000-0000346F0000}"/>
    <cellStyle name="Linked Cell 26 3 3 9 2 2" xfId="28469" xr:uid="{00000000-0005-0000-0000-0000356F0000}"/>
    <cellStyle name="Linked Cell 26 3 3 9 3" xfId="28470" xr:uid="{00000000-0005-0000-0000-0000366F0000}"/>
    <cellStyle name="Linked Cell 26 3 4" xfId="28471" xr:uid="{00000000-0005-0000-0000-0000376F0000}"/>
    <cellStyle name="Linked Cell 26 3 4 10" xfId="28472" xr:uid="{00000000-0005-0000-0000-0000386F0000}"/>
    <cellStyle name="Linked Cell 26 3 4 10 2" xfId="28473" xr:uid="{00000000-0005-0000-0000-0000396F0000}"/>
    <cellStyle name="Linked Cell 26 3 4 11" xfId="28474" xr:uid="{00000000-0005-0000-0000-00003A6F0000}"/>
    <cellStyle name="Linked Cell 26 3 4 2" xfId="28475" xr:uid="{00000000-0005-0000-0000-00003B6F0000}"/>
    <cellStyle name="Linked Cell 26 3 4 2 2" xfId="28476" xr:uid="{00000000-0005-0000-0000-00003C6F0000}"/>
    <cellStyle name="Linked Cell 26 3 4 2 2 2" xfId="28477" xr:uid="{00000000-0005-0000-0000-00003D6F0000}"/>
    <cellStyle name="Linked Cell 26 3 4 2 3" xfId="28478" xr:uid="{00000000-0005-0000-0000-00003E6F0000}"/>
    <cellStyle name="Linked Cell 26 3 4 3" xfId="28479" xr:uid="{00000000-0005-0000-0000-00003F6F0000}"/>
    <cellStyle name="Linked Cell 26 3 4 3 2" xfId="28480" xr:uid="{00000000-0005-0000-0000-0000406F0000}"/>
    <cellStyle name="Linked Cell 26 3 4 3 2 2" xfId="28481" xr:uid="{00000000-0005-0000-0000-0000416F0000}"/>
    <cellStyle name="Linked Cell 26 3 4 3 3" xfId="28482" xr:uid="{00000000-0005-0000-0000-0000426F0000}"/>
    <cellStyle name="Linked Cell 26 3 4 4" xfId="28483" xr:uid="{00000000-0005-0000-0000-0000436F0000}"/>
    <cellStyle name="Linked Cell 26 3 4 4 2" xfId="28484" xr:uid="{00000000-0005-0000-0000-0000446F0000}"/>
    <cellStyle name="Linked Cell 26 3 4 4 2 2" xfId="28485" xr:uid="{00000000-0005-0000-0000-0000456F0000}"/>
    <cellStyle name="Linked Cell 26 3 4 4 3" xfId="28486" xr:uid="{00000000-0005-0000-0000-0000466F0000}"/>
    <cellStyle name="Linked Cell 26 3 4 5" xfId="28487" xr:uid="{00000000-0005-0000-0000-0000476F0000}"/>
    <cellStyle name="Linked Cell 26 3 4 5 2" xfId="28488" xr:uid="{00000000-0005-0000-0000-0000486F0000}"/>
    <cellStyle name="Linked Cell 26 3 4 5 2 2" xfId="28489" xr:uid="{00000000-0005-0000-0000-0000496F0000}"/>
    <cellStyle name="Linked Cell 26 3 4 5 3" xfId="28490" xr:uid="{00000000-0005-0000-0000-00004A6F0000}"/>
    <cellStyle name="Linked Cell 26 3 4 6" xfId="28491" xr:uid="{00000000-0005-0000-0000-00004B6F0000}"/>
    <cellStyle name="Linked Cell 26 3 4 6 2" xfId="28492" xr:uid="{00000000-0005-0000-0000-00004C6F0000}"/>
    <cellStyle name="Linked Cell 26 3 4 6 2 2" xfId="28493" xr:uid="{00000000-0005-0000-0000-00004D6F0000}"/>
    <cellStyle name="Linked Cell 26 3 4 6 3" xfId="28494" xr:uid="{00000000-0005-0000-0000-00004E6F0000}"/>
    <cellStyle name="Linked Cell 26 3 4 7" xfId="28495" xr:uid="{00000000-0005-0000-0000-00004F6F0000}"/>
    <cellStyle name="Linked Cell 26 3 4 7 2" xfId="28496" xr:uid="{00000000-0005-0000-0000-0000506F0000}"/>
    <cellStyle name="Linked Cell 26 3 4 7 2 2" xfId="28497" xr:uid="{00000000-0005-0000-0000-0000516F0000}"/>
    <cellStyle name="Linked Cell 26 3 4 7 3" xfId="28498" xr:uid="{00000000-0005-0000-0000-0000526F0000}"/>
    <cellStyle name="Linked Cell 26 3 4 8" xfId="28499" xr:uid="{00000000-0005-0000-0000-0000536F0000}"/>
    <cellStyle name="Linked Cell 26 3 4 8 2" xfId="28500" xr:uid="{00000000-0005-0000-0000-0000546F0000}"/>
    <cellStyle name="Linked Cell 26 3 4 8 2 2" xfId="28501" xr:uid="{00000000-0005-0000-0000-0000556F0000}"/>
    <cellStyle name="Linked Cell 26 3 4 8 3" xfId="28502" xr:uid="{00000000-0005-0000-0000-0000566F0000}"/>
    <cellStyle name="Linked Cell 26 3 4 9" xfId="28503" xr:uid="{00000000-0005-0000-0000-0000576F0000}"/>
    <cellStyle name="Linked Cell 26 3 4 9 2" xfId="28504" xr:uid="{00000000-0005-0000-0000-0000586F0000}"/>
    <cellStyle name="Linked Cell 26 3 4 9 2 2" xfId="28505" xr:uid="{00000000-0005-0000-0000-0000596F0000}"/>
    <cellStyle name="Linked Cell 26 3 4 9 3" xfId="28506" xr:uid="{00000000-0005-0000-0000-00005A6F0000}"/>
    <cellStyle name="Linked Cell 26 3 5" xfId="28507" xr:uid="{00000000-0005-0000-0000-00005B6F0000}"/>
    <cellStyle name="Linked Cell 26 3 5 2" xfId="28508" xr:uid="{00000000-0005-0000-0000-00005C6F0000}"/>
    <cellStyle name="Linked Cell 26 3 5 2 2" xfId="28509" xr:uid="{00000000-0005-0000-0000-00005D6F0000}"/>
    <cellStyle name="Linked Cell 26 3 5 3" xfId="28510" xr:uid="{00000000-0005-0000-0000-00005E6F0000}"/>
    <cellStyle name="Linked Cell 26 3 6" xfId="28511" xr:uid="{00000000-0005-0000-0000-00005F6F0000}"/>
    <cellStyle name="Linked Cell 26 3 6 2" xfId="28512" xr:uid="{00000000-0005-0000-0000-0000606F0000}"/>
    <cellStyle name="Linked Cell 26 3 6 2 2" xfId="28513" xr:uid="{00000000-0005-0000-0000-0000616F0000}"/>
    <cellStyle name="Linked Cell 26 3 6 3" xfId="28514" xr:uid="{00000000-0005-0000-0000-0000626F0000}"/>
    <cellStyle name="Linked Cell 26 3 7" xfId="28515" xr:uid="{00000000-0005-0000-0000-0000636F0000}"/>
    <cellStyle name="Linked Cell 26 3 7 2" xfId="28516" xr:uid="{00000000-0005-0000-0000-0000646F0000}"/>
    <cellStyle name="Linked Cell 26 3 7 2 2" xfId="28517" xr:uid="{00000000-0005-0000-0000-0000656F0000}"/>
    <cellStyle name="Linked Cell 26 3 7 3" xfId="28518" xr:uid="{00000000-0005-0000-0000-0000666F0000}"/>
    <cellStyle name="Linked Cell 26 3 8" xfId="28519" xr:uid="{00000000-0005-0000-0000-0000676F0000}"/>
    <cellStyle name="Linked Cell 26 3 8 2" xfId="28520" xr:uid="{00000000-0005-0000-0000-0000686F0000}"/>
    <cellStyle name="Linked Cell 26 3 8 2 2" xfId="28521" xr:uid="{00000000-0005-0000-0000-0000696F0000}"/>
    <cellStyle name="Linked Cell 26 3 8 3" xfId="28522" xr:uid="{00000000-0005-0000-0000-00006A6F0000}"/>
    <cellStyle name="Linked Cell 26 3 9" xfId="28523" xr:uid="{00000000-0005-0000-0000-00006B6F0000}"/>
    <cellStyle name="Linked Cell 26 3 9 2" xfId="28524" xr:uid="{00000000-0005-0000-0000-00006C6F0000}"/>
    <cellStyle name="Linked Cell 26 3 9 2 2" xfId="28525" xr:uid="{00000000-0005-0000-0000-00006D6F0000}"/>
    <cellStyle name="Linked Cell 26 3 9 3" xfId="28526" xr:uid="{00000000-0005-0000-0000-00006E6F0000}"/>
    <cellStyle name="Linked Cell 26 4" xfId="28527" xr:uid="{00000000-0005-0000-0000-00006F6F0000}"/>
    <cellStyle name="Linked Cell 26 4 10" xfId="28528" xr:uid="{00000000-0005-0000-0000-0000706F0000}"/>
    <cellStyle name="Linked Cell 26 4 10 2" xfId="28529" xr:uid="{00000000-0005-0000-0000-0000716F0000}"/>
    <cellStyle name="Linked Cell 26 4 10 2 2" xfId="28530" xr:uid="{00000000-0005-0000-0000-0000726F0000}"/>
    <cellStyle name="Linked Cell 26 4 10 3" xfId="28531" xr:uid="{00000000-0005-0000-0000-0000736F0000}"/>
    <cellStyle name="Linked Cell 26 4 11" xfId="28532" xr:uid="{00000000-0005-0000-0000-0000746F0000}"/>
    <cellStyle name="Linked Cell 26 4 11 2" xfId="28533" xr:uid="{00000000-0005-0000-0000-0000756F0000}"/>
    <cellStyle name="Linked Cell 26 4 11 2 2" xfId="28534" xr:uid="{00000000-0005-0000-0000-0000766F0000}"/>
    <cellStyle name="Linked Cell 26 4 11 3" xfId="28535" xr:uid="{00000000-0005-0000-0000-0000776F0000}"/>
    <cellStyle name="Linked Cell 26 4 12" xfId="28536" xr:uid="{00000000-0005-0000-0000-0000786F0000}"/>
    <cellStyle name="Linked Cell 26 4 12 2" xfId="28537" xr:uid="{00000000-0005-0000-0000-0000796F0000}"/>
    <cellStyle name="Linked Cell 26 4 13" xfId="28538" xr:uid="{00000000-0005-0000-0000-00007A6F0000}"/>
    <cellStyle name="Linked Cell 26 4 2" xfId="28539" xr:uid="{00000000-0005-0000-0000-00007B6F0000}"/>
    <cellStyle name="Linked Cell 26 4 2 10" xfId="28540" xr:uid="{00000000-0005-0000-0000-00007C6F0000}"/>
    <cellStyle name="Linked Cell 26 4 2 10 2" xfId="28541" xr:uid="{00000000-0005-0000-0000-00007D6F0000}"/>
    <cellStyle name="Linked Cell 26 4 2 10 2 2" xfId="28542" xr:uid="{00000000-0005-0000-0000-00007E6F0000}"/>
    <cellStyle name="Linked Cell 26 4 2 10 3" xfId="28543" xr:uid="{00000000-0005-0000-0000-00007F6F0000}"/>
    <cellStyle name="Linked Cell 26 4 2 11" xfId="28544" xr:uid="{00000000-0005-0000-0000-0000806F0000}"/>
    <cellStyle name="Linked Cell 26 4 2 11 2" xfId="28545" xr:uid="{00000000-0005-0000-0000-0000816F0000}"/>
    <cellStyle name="Linked Cell 26 4 2 12" xfId="28546" xr:uid="{00000000-0005-0000-0000-0000826F0000}"/>
    <cellStyle name="Linked Cell 26 4 2 2" xfId="28547" xr:uid="{00000000-0005-0000-0000-0000836F0000}"/>
    <cellStyle name="Linked Cell 26 4 2 2 2" xfId="28548" xr:uid="{00000000-0005-0000-0000-0000846F0000}"/>
    <cellStyle name="Linked Cell 26 4 2 2 2 2" xfId="28549" xr:uid="{00000000-0005-0000-0000-0000856F0000}"/>
    <cellStyle name="Linked Cell 26 4 2 2 3" xfId="28550" xr:uid="{00000000-0005-0000-0000-0000866F0000}"/>
    <cellStyle name="Linked Cell 26 4 2 3" xfId="28551" xr:uid="{00000000-0005-0000-0000-0000876F0000}"/>
    <cellStyle name="Linked Cell 26 4 2 3 2" xfId="28552" xr:uid="{00000000-0005-0000-0000-0000886F0000}"/>
    <cellStyle name="Linked Cell 26 4 2 3 2 2" xfId="28553" xr:uid="{00000000-0005-0000-0000-0000896F0000}"/>
    <cellStyle name="Linked Cell 26 4 2 3 3" xfId="28554" xr:uid="{00000000-0005-0000-0000-00008A6F0000}"/>
    <cellStyle name="Linked Cell 26 4 2 4" xfId="28555" xr:uid="{00000000-0005-0000-0000-00008B6F0000}"/>
    <cellStyle name="Linked Cell 26 4 2 4 2" xfId="28556" xr:uid="{00000000-0005-0000-0000-00008C6F0000}"/>
    <cellStyle name="Linked Cell 26 4 2 4 2 2" xfId="28557" xr:uid="{00000000-0005-0000-0000-00008D6F0000}"/>
    <cellStyle name="Linked Cell 26 4 2 4 3" xfId="28558" xr:uid="{00000000-0005-0000-0000-00008E6F0000}"/>
    <cellStyle name="Linked Cell 26 4 2 5" xfId="28559" xr:uid="{00000000-0005-0000-0000-00008F6F0000}"/>
    <cellStyle name="Linked Cell 26 4 2 5 2" xfId="28560" xr:uid="{00000000-0005-0000-0000-0000906F0000}"/>
    <cellStyle name="Linked Cell 26 4 2 5 2 2" xfId="28561" xr:uid="{00000000-0005-0000-0000-0000916F0000}"/>
    <cellStyle name="Linked Cell 26 4 2 5 3" xfId="28562" xr:uid="{00000000-0005-0000-0000-0000926F0000}"/>
    <cellStyle name="Linked Cell 26 4 2 6" xfId="28563" xr:uid="{00000000-0005-0000-0000-0000936F0000}"/>
    <cellStyle name="Linked Cell 26 4 2 6 2" xfId="28564" xr:uid="{00000000-0005-0000-0000-0000946F0000}"/>
    <cellStyle name="Linked Cell 26 4 2 6 2 2" xfId="28565" xr:uid="{00000000-0005-0000-0000-0000956F0000}"/>
    <cellStyle name="Linked Cell 26 4 2 6 3" xfId="28566" xr:uid="{00000000-0005-0000-0000-0000966F0000}"/>
    <cellStyle name="Linked Cell 26 4 2 7" xfId="28567" xr:uid="{00000000-0005-0000-0000-0000976F0000}"/>
    <cellStyle name="Linked Cell 26 4 2 7 2" xfId="28568" xr:uid="{00000000-0005-0000-0000-0000986F0000}"/>
    <cellStyle name="Linked Cell 26 4 2 7 2 2" xfId="28569" xr:uid="{00000000-0005-0000-0000-0000996F0000}"/>
    <cellStyle name="Linked Cell 26 4 2 7 3" xfId="28570" xr:uid="{00000000-0005-0000-0000-00009A6F0000}"/>
    <cellStyle name="Linked Cell 26 4 2 8" xfId="28571" xr:uid="{00000000-0005-0000-0000-00009B6F0000}"/>
    <cellStyle name="Linked Cell 26 4 2 8 2" xfId="28572" xr:uid="{00000000-0005-0000-0000-00009C6F0000}"/>
    <cellStyle name="Linked Cell 26 4 2 8 2 2" xfId="28573" xr:uid="{00000000-0005-0000-0000-00009D6F0000}"/>
    <cellStyle name="Linked Cell 26 4 2 8 3" xfId="28574" xr:uid="{00000000-0005-0000-0000-00009E6F0000}"/>
    <cellStyle name="Linked Cell 26 4 2 9" xfId="28575" xr:uid="{00000000-0005-0000-0000-00009F6F0000}"/>
    <cellStyle name="Linked Cell 26 4 2 9 2" xfId="28576" xr:uid="{00000000-0005-0000-0000-0000A06F0000}"/>
    <cellStyle name="Linked Cell 26 4 2 9 2 2" xfId="28577" xr:uid="{00000000-0005-0000-0000-0000A16F0000}"/>
    <cellStyle name="Linked Cell 26 4 2 9 3" xfId="28578" xr:uid="{00000000-0005-0000-0000-0000A26F0000}"/>
    <cellStyle name="Linked Cell 26 4 3" xfId="28579" xr:uid="{00000000-0005-0000-0000-0000A36F0000}"/>
    <cellStyle name="Linked Cell 26 4 3 10" xfId="28580" xr:uid="{00000000-0005-0000-0000-0000A46F0000}"/>
    <cellStyle name="Linked Cell 26 4 3 10 2" xfId="28581" xr:uid="{00000000-0005-0000-0000-0000A56F0000}"/>
    <cellStyle name="Linked Cell 26 4 3 11" xfId="28582" xr:uid="{00000000-0005-0000-0000-0000A66F0000}"/>
    <cellStyle name="Linked Cell 26 4 3 2" xfId="28583" xr:uid="{00000000-0005-0000-0000-0000A76F0000}"/>
    <cellStyle name="Linked Cell 26 4 3 2 2" xfId="28584" xr:uid="{00000000-0005-0000-0000-0000A86F0000}"/>
    <cellStyle name="Linked Cell 26 4 3 2 2 2" xfId="28585" xr:uid="{00000000-0005-0000-0000-0000A96F0000}"/>
    <cellStyle name="Linked Cell 26 4 3 2 3" xfId="28586" xr:uid="{00000000-0005-0000-0000-0000AA6F0000}"/>
    <cellStyle name="Linked Cell 26 4 3 3" xfId="28587" xr:uid="{00000000-0005-0000-0000-0000AB6F0000}"/>
    <cellStyle name="Linked Cell 26 4 3 3 2" xfId="28588" xr:uid="{00000000-0005-0000-0000-0000AC6F0000}"/>
    <cellStyle name="Linked Cell 26 4 3 3 2 2" xfId="28589" xr:uid="{00000000-0005-0000-0000-0000AD6F0000}"/>
    <cellStyle name="Linked Cell 26 4 3 3 3" xfId="28590" xr:uid="{00000000-0005-0000-0000-0000AE6F0000}"/>
    <cellStyle name="Linked Cell 26 4 3 4" xfId="28591" xr:uid="{00000000-0005-0000-0000-0000AF6F0000}"/>
    <cellStyle name="Linked Cell 26 4 3 4 2" xfId="28592" xr:uid="{00000000-0005-0000-0000-0000B06F0000}"/>
    <cellStyle name="Linked Cell 26 4 3 4 2 2" xfId="28593" xr:uid="{00000000-0005-0000-0000-0000B16F0000}"/>
    <cellStyle name="Linked Cell 26 4 3 4 3" xfId="28594" xr:uid="{00000000-0005-0000-0000-0000B26F0000}"/>
    <cellStyle name="Linked Cell 26 4 3 5" xfId="28595" xr:uid="{00000000-0005-0000-0000-0000B36F0000}"/>
    <cellStyle name="Linked Cell 26 4 3 5 2" xfId="28596" xr:uid="{00000000-0005-0000-0000-0000B46F0000}"/>
    <cellStyle name="Linked Cell 26 4 3 5 2 2" xfId="28597" xr:uid="{00000000-0005-0000-0000-0000B56F0000}"/>
    <cellStyle name="Linked Cell 26 4 3 5 3" xfId="28598" xr:uid="{00000000-0005-0000-0000-0000B66F0000}"/>
    <cellStyle name="Linked Cell 26 4 3 6" xfId="28599" xr:uid="{00000000-0005-0000-0000-0000B76F0000}"/>
    <cellStyle name="Linked Cell 26 4 3 6 2" xfId="28600" xr:uid="{00000000-0005-0000-0000-0000B86F0000}"/>
    <cellStyle name="Linked Cell 26 4 3 6 2 2" xfId="28601" xr:uid="{00000000-0005-0000-0000-0000B96F0000}"/>
    <cellStyle name="Linked Cell 26 4 3 6 3" xfId="28602" xr:uid="{00000000-0005-0000-0000-0000BA6F0000}"/>
    <cellStyle name="Linked Cell 26 4 3 7" xfId="28603" xr:uid="{00000000-0005-0000-0000-0000BB6F0000}"/>
    <cellStyle name="Linked Cell 26 4 3 7 2" xfId="28604" xr:uid="{00000000-0005-0000-0000-0000BC6F0000}"/>
    <cellStyle name="Linked Cell 26 4 3 7 2 2" xfId="28605" xr:uid="{00000000-0005-0000-0000-0000BD6F0000}"/>
    <cellStyle name="Linked Cell 26 4 3 7 3" xfId="28606" xr:uid="{00000000-0005-0000-0000-0000BE6F0000}"/>
    <cellStyle name="Linked Cell 26 4 3 8" xfId="28607" xr:uid="{00000000-0005-0000-0000-0000BF6F0000}"/>
    <cellStyle name="Linked Cell 26 4 3 8 2" xfId="28608" xr:uid="{00000000-0005-0000-0000-0000C06F0000}"/>
    <cellStyle name="Linked Cell 26 4 3 8 2 2" xfId="28609" xr:uid="{00000000-0005-0000-0000-0000C16F0000}"/>
    <cellStyle name="Linked Cell 26 4 3 8 3" xfId="28610" xr:uid="{00000000-0005-0000-0000-0000C26F0000}"/>
    <cellStyle name="Linked Cell 26 4 3 9" xfId="28611" xr:uid="{00000000-0005-0000-0000-0000C36F0000}"/>
    <cellStyle name="Linked Cell 26 4 3 9 2" xfId="28612" xr:uid="{00000000-0005-0000-0000-0000C46F0000}"/>
    <cellStyle name="Linked Cell 26 4 3 9 2 2" xfId="28613" xr:uid="{00000000-0005-0000-0000-0000C56F0000}"/>
    <cellStyle name="Linked Cell 26 4 3 9 3" xfId="28614" xr:uid="{00000000-0005-0000-0000-0000C66F0000}"/>
    <cellStyle name="Linked Cell 26 4 4" xfId="28615" xr:uid="{00000000-0005-0000-0000-0000C76F0000}"/>
    <cellStyle name="Linked Cell 26 4 4 2" xfId="28616" xr:uid="{00000000-0005-0000-0000-0000C86F0000}"/>
    <cellStyle name="Linked Cell 26 4 4 2 2" xfId="28617" xr:uid="{00000000-0005-0000-0000-0000C96F0000}"/>
    <cellStyle name="Linked Cell 26 4 4 3" xfId="28618" xr:uid="{00000000-0005-0000-0000-0000CA6F0000}"/>
    <cellStyle name="Linked Cell 26 4 5" xfId="28619" xr:uid="{00000000-0005-0000-0000-0000CB6F0000}"/>
    <cellStyle name="Linked Cell 26 4 5 2" xfId="28620" xr:uid="{00000000-0005-0000-0000-0000CC6F0000}"/>
    <cellStyle name="Linked Cell 26 4 5 2 2" xfId="28621" xr:uid="{00000000-0005-0000-0000-0000CD6F0000}"/>
    <cellStyle name="Linked Cell 26 4 5 3" xfId="28622" xr:uid="{00000000-0005-0000-0000-0000CE6F0000}"/>
    <cellStyle name="Linked Cell 26 4 6" xfId="28623" xr:uid="{00000000-0005-0000-0000-0000CF6F0000}"/>
    <cellStyle name="Linked Cell 26 4 6 2" xfId="28624" xr:uid="{00000000-0005-0000-0000-0000D06F0000}"/>
    <cellStyle name="Linked Cell 26 4 6 2 2" xfId="28625" xr:uid="{00000000-0005-0000-0000-0000D16F0000}"/>
    <cellStyle name="Linked Cell 26 4 6 3" xfId="28626" xr:uid="{00000000-0005-0000-0000-0000D26F0000}"/>
    <cellStyle name="Linked Cell 26 4 7" xfId="28627" xr:uid="{00000000-0005-0000-0000-0000D36F0000}"/>
    <cellStyle name="Linked Cell 26 4 7 2" xfId="28628" xr:uid="{00000000-0005-0000-0000-0000D46F0000}"/>
    <cellStyle name="Linked Cell 26 4 7 2 2" xfId="28629" xr:uid="{00000000-0005-0000-0000-0000D56F0000}"/>
    <cellStyle name="Linked Cell 26 4 7 3" xfId="28630" xr:uid="{00000000-0005-0000-0000-0000D66F0000}"/>
    <cellStyle name="Linked Cell 26 4 8" xfId="28631" xr:uid="{00000000-0005-0000-0000-0000D76F0000}"/>
    <cellStyle name="Linked Cell 26 4 8 2" xfId="28632" xr:uid="{00000000-0005-0000-0000-0000D86F0000}"/>
    <cellStyle name="Linked Cell 26 4 8 2 2" xfId="28633" xr:uid="{00000000-0005-0000-0000-0000D96F0000}"/>
    <cellStyle name="Linked Cell 26 4 8 3" xfId="28634" xr:uid="{00000000-0005-0000-0000-0000DA6F0000}"/>
    <cellStyle name="Linked Cell 26 4 9" xfId="28635" xr:uid="{00000000-0005-0000-0000-0000DB6F0000}"/>
    <cellStyle name="Linked Cell 26 4 9 2" xfId="28636" xr:uid="{00000000-0005-0000-0000-0000DC6F0000}"/>
    <cellStyle name="Linked Cell 26 4 9 2 2" xfId="28637" xr:uid="{00000000-0005-0000-0000-0000DD6F0000}"/>
    <cellStyle name="Linked Cell 26 4 9 3" xfId="28638" xr:uid="{00000000-0005-0000-0000-0000DE6F0000}"/>
    <cellStyle name="Linked Cell 27" xfId="28639" xr:uid="{00000000-0005-0000-0000-0000DF6F0000}"/>
    <cellStyle name="Linked Cell 27 2" xfId="28640" xr:uid="{00000000-0005-0000-0000-0000E06F0000}"/>
    <cellStyle name="Linked Cell 27 2 10" xfId="28641" xr:uid="{00000000-0005-0000-0000-0000E16F0000}"/>
    <cellStyle name="Linked Cell 27 2 10 2" xfId="28642" xr:uid="{00000000-0005-0000-0000-0000E26F0000}"/>
    <cellStyle name="Linked Cell 27 2 10 2 2" xfId="28643" xr:uid="{00000000-0005-0000-0000-0000E36F0000}"/>
    <cellStyle name="Linked Cell 27 2 10 3" xfId="28644" xr:uid="{00000000-0005-0000-0000-0000E46F0000}"/>
    <cellStyle name="Linked Cell 27 2 11" xfId="28645" xr:uid="{00000000-0005-0000-0000-0000E56F0000}"/>
    <cellStyle name="Linked Cell 27 2 11 2" xfId="28646" xr:uid="{00000000-0005-0000-0000-0000E66F0000}"/>
    <cellStyle name="Linked Cell 27 2 11 2 2" xfId="28647" xr:uid="{00000000-0005-0000-0000-0000E76F0000}"/>
    <cellStyle name="Linked Cell 27 2 11 3" xfId="28648" xr:uid="{00000000-0005-0000-0000-0000E86F0000}"/>
    <cellStyle name="Linked Cell 27 2 12" xfId="28649" xr:uid="{00000000-0005-0000-0000-0000E96F0000}"/>
    <cellStyle name="Linked Cell 27 2 12 2" xfId="28650" xr:uid="{00000000-0005-0000-0000-0000EA6F0000}"/>
    <cellStyle name="Linked Cell 27 2 12 2 2" xfId="28651" xr:uid="{00000000-0005-0000-0000-0000EB6F0000}"/>
    <cellStyle name="Linked Cell 27 2 12 3" xfId="28652" xr:uid="{00000000-0005-0000-0000-0000EC6F0000}"/>
    <cellStyle name="Linked Cell 27 2 13" xfId="28653" xr:uid="{00000000-0005-0000-0000-0000ED6F0000}"/>
    <cellStyle name="Linked Cell 27 2 13 2" xfId="28654" xr:uid="{00000000-0005-0000-0000-0000EE6F0000}"/>
    <cellStyle name="Linked Cell 27 2 13 2 2" xfId="28655" xr:uid="{00000000-0005-0000-0000-0000EF6F0000}"/>
    <cellStyle name="Linked Cell 27 2 13 3" xfId="28656" xr:uid="{00000000-0005-0000-0000-0000F06F0000}"/>
    <cellStyle name="Linked Cell 27 2 14" xfId="28657" xr:uid="{00000000-0005-0000-0000-0000F16F0000}"/>
    <cellStyle name="Linked Cell 27 2 14 2" xfId="28658" xr:uid="{00000000-0005-0000-0000-0000F26F0000}"/>
    <cellStyle name="Linked Cell 27 2 15" xfId="28659" xr:uid="{00000000-0005-0000-0000-0000F36F0000}"/>
    <cellStyle name="Linked Cell 27 2 2" xfId="28660" xr:uid="{00000000-0005-0000-0000-0000F46F0000}"/>
    <cellStyle name="Linked Cell 27 2 2 10" xfId="28661" xr:uid="{00000000-0005-0000-0000-0000F56F0000}"/>
    <cellStyle name="Linked Cell 27 2 2 10 2" xfId="28662" xr:uid="{00000000-0005-0000-0000-0000F66F0000}"/>
    <cellStyle name="Linked Cell 27 2 2 10 2 2" xfId="28663" xr:uid="{00000000-0005-0000-0000-0000F76F0000}"/>
    <cellStyle name="Linked Cell 27 2 2 10 3" xfId="28664" xr:uid="{00000000-0005-0000-0000-0000F86F0000}"/>
    <cellStyle name="Linked Cell 27 2 2 11" xfId="28665" xr:uid="{00000000-0005-0000-0000-0000F96F0000}"/>
    <cellStyle name="Linked Cell 27 2 2 11 2" xfId="28666" xr:uid="{00000000-0005-0000-0000-0000FA6F0000}"/>
    <cellStyle name="Linked Cell 27 2 2 11 2 2" xfId="28667" xr:uid="{00000000-0005-0000-0000-0000FB6F0000}"/>
    <cellStyle name="Linked Cell 27 2 2 11 3" xfId="28668" xr:uid="{00000000-0005-0000-0000-0000FC6F0000}"/>
    <cellStyle name="Linked Cell 27 2 2 12" xfId="28669" xr:uid="{00000000-0005-0000-0000-0000FD6F0000}"/>
    <cellStyle name="Linked Cell 27 2 2 12 2" xfId="28670" xr:uid="{00000000-0005-0000-0000-0000FE6F0000}"/>
    <cellStyle name="Linked Cell 27 2 2 12 2 2" xfId="28671" xr:uid="{00000000-0005-0000-0000-0000FF6F0000}"/>
    <cellStyle name="Linked Cell 27 2 2 12 3" xfId="28672" xr:uid="{00000000-0005-0000-0000-000000700000}"/>
    <cellStyle name="Linked Cell 27 2 2 13" xfId="28673" xr:uid="{00000000-0005-0000-0000-000001700000}"/>
    <cellStyle name="Linked Cell 27 2 2 13 2" xfId="28674" xr:uid="{00000000-0005-0000-0000-000002700000}"/>
    <cellStyle name="Linked Cell 27 2 2 14" xfId="28675" xr:uid="{00000000-0005-0000-0000-000003700000}"/>
    <cellStyle name="Linked Cell 27 2 2 2" xfId="28676" xr:uid="{00000000-0005-0000-0000-000004700000}"/>
    <cellStyle name="Linked Cell 27 2 2 2 10" xfId="28677" xr:uid="{00000000-0005-0000-0000-000005700000}"/>
    <cellStyle name="Linked Cell 27 2 2 2 10 2" xfId="28678" xr:uid="{00000000-0005-0000-0000-000006700000}"/>
    <cellStyle name="Linked Cell 27 2 2 2 10 2 2" xfId="28679" xr:uid="{00000000-0005-0000-0000-000007700000}"/>
    <cellStyle name="Linked Cell 27 2 2 2 10 3" xfId="28680" xr:uid="{00000000-0005-0000-0000-000008700000}"/>
    <cellStyle name="Linked Cell 27 2 2 2 11" xfId="28681" xr:uid="{00000000-0005-0000-0000-000009700000}"/>
    <cellStyle name="Linked Cell 27 2 2 2 11 2" xfId="28682" xr:uid="{00000000-0005-0000-0000-00000A700000}"/>
    <cellStyle name="Linked Cell 27 2 2 2 11 2 2" xfId="28683" xr:uid="{00000000-0005-0000-0000-00000B700000}"/>
    <cellStyle name="Linked Cell 27 2 2 2 11 3" xfId="28684" xr:uid="{00000000-0005-0000-0000-00000C700000}"/>
    <cellStyle name="Linked Cell 27 2 2 2 12" xfId="28685" xr:uid="{00000000-0005-0000-0000-00000D700000}"/>
    <cellStyle name="Linked Cell 27 2 2 2 12 2" xfId="28686" xr:uid="{00000000-0005-0000-0000-00000E700000}"/>
    <cellStyle name="Linked Cell 27 2 2 2 13" xfId="28687" xr:uid="{00000000-0005-0000-0000-00000F700000}"/>
    <cellStyle name="Linked Cell 27 2 2 2 2" xfId="28688" xr:uid="{00000000-0005-0000-0000-000010700000}"/>
    <cellStyle name="Linked Cell 27 2 2 2 2 10" xfId="28689" xr:uid="{00000000-0005-0000-0000-000011700000}"/>
    <cellStyle name="Linked Cell 27 2 2 2 2 10 2" xfId="28690" xr:uid="{00000000-0005-0000-0000-000012700000}"/>
    <cellStyle name="Linked Cell 27 2 2 2 2 10 2 2" xfId="28691" xr:uid="{00000000-0005-0000-0000-000013700000}"/>
    <cellStyle name="Linked Cell 27 2 2 2 2 10 3" xfId="28692" xr:uid="{00000000-0005-0000-0000-000014700000}"/>
    <cellStyle name="Linked Cell 27 2 2 2 2 11" xfId="28693" xr:uid="{00000000-0005-0000-0000-000015700000}"/>
    <cellStyle name="Linked Cell 27 2 2 2 2 11 2" xfId="28694" xr:uid="{00000000-0005-0000-0000-000016700000}"/>
    <cellStyle name="Linked Cell 27 2 2 2 2 12" xfId="28695" xr:uid="{00000000-0005-0000-0000-000017700000}"/>
    <cellStyle name="Linked Cell 27 2 2 2 2 2" xfId="28696" xr:uid="{00000000-0005-0000-0000-000018700000}"/>
    <cellStyle name="Linked Cell 27 2 2 2 2 2 2" xfId="28697" xr:uid="{00000000-0005-0000-0000-000019700000}"/>
    <cellStyle name="Linked Cell 27 2 2 2 2 2 2 2" xfId="28698" xr:uid="{00000000-0005-0000-0000-00001A700000}"/>
    <cellStyle name="Linked Cell 27 2 2 2 2 2 3" xfId="28699" xr:uid="{00000000-0005-0000-0000-00001B700000}"/>
    <cellStyle name="Linked Cell 27 2 2 2 2 3" xfId="28700" xr:uid="{00000000-0005-0000-0000-00001C700000}"/>
    <cellStyle name="Linked Cell 27 2 2 2 2 3 2" xfId="28701" xr:uid="{00000000-0005-0000-0000-00001D700000}"/>
    <cellStyle name="Linked Cell 27 2 2 2 2 3 2 2" xfId="28702" xr:uid="{00000000-0005-0000-0000-00001E700000}"/>
    <cellStyle name="Linked Cell 27 2 2 2 2 3 3" xfId="28703" xr:uid="{00000000-0005-0000-0000-00001F700000}"/>
    <cellStyle name="Linked Cell 27 2 2 2 2 4" xfId="28704" xr:uid="{00000000-0005-0000-0000-000020700000}"/>
    <cellStyle name="Linked Cell 27 2 2 2 2 4 2" xfId="28705" xr:uid="{00000000-0005-0000-0000-000021700000}"/>
    <cellStyle name="Linked Cell 27 2 2 2 2 4 2 2" xfId="28706" xr:uid="{00000000-0005-0000-0000-000022700000}"/>
    <cellStyle name="Linked Cell 27 2 2 2 2 4 3" xfId="28707" xr:uid="{00000000-0005-0000-0000-000023700000}"/>
    <cellStyle name="Linked Cell 27 2 2 2 2 5" xfId="28708" xr:uid="{00000000-0005-0000-0000-000024700000}"/>
    <cellStyle name="Linked Cell 27 2 2 2 2 5 2" xfId="28709" xr:uid="{00000000-0005-0000-0000-000025700000}"/>
    <cellStyle name="Linked Cell 27 2 2 2 2 5 2 2" xfId="28710" xr:uid="{00000000-0005-0000-0000-000026700000}"/>
    <cellStyle name="Linked Cell 27 2 2 2 2 5 3" xfId="28711" xr:uid="{00000000-0005-0000-0000-000027700000}"/>
    <cellStyle name="Linked Cell 27 2 2 2 2 6" xfId="28712" xr:uid="{00000000-0005-0000-0000-000028700000}"/>
    <cellStyle name="Linked Cell 27 2 2 2 2 6 2" xfId="28713" xr:uid="{00000000-0005-0000-0000-000029700000}"/>
    <cellStyle name="Linked Cell 27 2 2 2 2 6 2 2" xfId="28714" xr:uid="{00000000-0005-0000-0000-00002A700000}"/>
    <cellStyle name="Linked Cell 27 2 2 2 2 6 3" xfId="28715" xr:uid="{00000000-0005-0000-0000-00002B700000}"/>
    <cellStyle name="Linked Cell 27 2 2 2 2 7" xfId="28716" xr:uid="{00000000-0005-0000-0000-00002C700000}"/>
    <cellStyle name="Linked Cell 27 2 2 2 2 7 2" xfId="28717" xr:uid="{00000000-0005-0000-0000-00002D700000}"/>
    <cellStyle name="Linked Cell 27 2 2 2 2 7 2 2" xfId="28718" xr:uid="{00000000-0005-0000-0000-00002E700000}"/>
    <cellStyle name="Linked Cell 27 2 2 2 2 7 3" xfId="28719" xr:uid="{00000000-0005-0000-0000-00002F700000}"/>
    <cellStyle name="Linked Cell 27 2 2 2 2 8" xfId="28720" xr:uid="{00000000-0005-0000-0000-000030700000}"/>
    <cellStyle name="Linked Cell 27 2 2 2 2 8 2" xfId="28721" xr:uid="{00000000-0005-0000-0000-000031700000}"/>
    <cellStyle name="Linked Cell 27 2 2 2 2 8 2 2" xfId="28722" xr:uid="{00000000-0005-0000-0000-000032700000}"/>
    <cellStyle name="Linked Cell 27 2 2 2 2 8 3" xfId="28723" xr:uid="{00000000-0005-0000-0000-000033700000}"/>
    <cellStyle name="Linked Cell 27 2 2 2 2 9" xfId="28724" xr:uid="{00000000-0005-0000-0000-000034700000}"/>
    <cellStyle name="Linked Cell 27 2 2 2 2 9 2" xfId="28725" xr:uid="{00000000-0005-0000-0000-000035700000}"/>
    <cellStyle name="Linked Cell 27 2 2 2 2 9 2 2" xfId="28726" xr:uid="{00000000-0005-0000-0000-000036700000}"/>
    <cellStyle name="Linked Cell 27 2 2 2 2 9 3" xfId="28727" xr:uid="{00000000-0005-0000-0000-000037700000}"/>
    <cellStyle name="Linked Cell 27 2 2 2 3" xfId="28728" xr:uid="{00000000-0005-0000-0000-000038700000}"/>
    <cellStyle name="Linked Cell 27 2 2 2 3 10" xfId="28729" xr:uid="{00000000-0005-0000-0000-000039700000}"/>
    <cellStyle name="Linked Cell 27 2 2 2 3 10 2" xfId="28730" xr:uid="{00000000-0005-0000-0000-00003A700000}"/>
    <cellStyle name="Linked Cell 27 2 2 2 3 11" xfId="28731" xr:uid="{00000000-0005-0000-0000-00003B700000}"/>
    <cellStyle name="Linked Cell 27 2 2 2 3 2" xfId="28732" xr:uid="{00000000-0005-0000-0000-00003C700000}"/>
    <cellStyle name="Linked Cell 27 2 2 2 3 2 2" xfId="28733" xr:uid="{00000000-0005-0000-0000-00003D700000}"/>
    <cellStyle name="Linked Cell 27 2 2 2 3 2 2 2" xfId="28734" xr:uid="{00000000-0005-0000-0000-00003E700000}"/>
    <cellStyle name="Linked Cell 27 2 2 2 3 2 3" xfId="28735" xr:uid="{00000000-0005-0000-0000-00003F700000}"/>
    <cellStyle name="Linked Cell 27 2 2 2 3 3" xfId="28736" xr:uid="{00000000-0005-0000-0000-000040700000}"/>
    <cellStyle name="Linked Cell 27 2 2 2 3 3 2" xfId="28737" xr:uid="{00000000-0005-0000-0000-000041700000}"/>
    <cellStyle name="Linked Cell 27 2 2 2 3 3 2 2" xfId="28738" xr:uid="{00000000-0005-0000-0000-000042700000}"/>
    <cellStyle name="Linked Cell 27 2 2 2 3 3 3" xfId="28739" xr:uid="{00000000-0005-0000-0000-000043700000}"/>
    <cellStyle name="Linked Cell 27 2 2 2 3 4" xfId="28740" xr:uid="{00000000-0005-0000-0000-000044700000}"/>
    <cellStyle name="Linked Cell 27 2 2 2 3 4 2" xfId="28741" xr:uid="{00000000-0005-0000-0000-000045700000}"/>
    <cellStyle name="Linked Cell 27 2 2 2 3 4 2 2" xfId="28742" xr:uid="{00000000-0005-0000-0000-000046700000}"/>
    <cellStyle name="Linked Cell 27 2 2 2 3 4 3" xfId="28743" xr:uid="{00000000-0005-0000-0000-000047700000}"/>
    <cellStyle name="Linked Cell 27 2 2 2 3 5" xfId="28744" xr:uid="{00000000-0005-0000-0000-000048700000}"/>
    <cellStyle name="Linked Cell 27 2 2 2 3 5 2" xfId="28745" xr:uid="{00000000-0005-0000-0000-000049700000}"/>
    <cellStyle name="Linked Cell 27 2 2 2 3 5 2 2" xfId="28746" xr:uid="{00000000-0005-0000-0000-00004A700000}"/>
    <cellStyle name="Linked Cell 27 2 2 2 3 5 3" xfId="28747" xr:uid="{00000000-0005-0000-0000-00004B700000}"/>
    <cellStyle name="Linked Cell 27 2 2 2 3 6" xfId="28748" xr:uid="{00000000-0005-0000-0000-00004C700000}"/>
    <cellStyle name="Linked Cell 27 2 2 2 3 6 2" xfId="28749" xr:uid="{00000000-0005-0000-0000-00004D700000}"/>
    <cellStyle name="Linked Cell 27 2 2 2 3 6 2 2" xfId="28750" xr:uid="{00000000-0005-0000-0000-00004E700000}"/>
    <cellStyle name="Linked Cell 27 2 2 2 3 6 3" xfId="28751" xr:uid="{00000000-0005-0000-0000-00004F700000}"/>
    <cellStyle name="Linked Cell 27 2 2 2 3 7" xfId="28752" xr:uid="{00000000-0005-0000-0000-000050700000}"/>
    <cellStyle name="Linked Cell 27 2 2 2 3 7 2" xfId="28753" xr:uid="{00000000-0005-0000-0000-000051700000}"/>
    <cellStyle name="Linked Cell 27 2 2 2 3 7 2 2" xfId="28754" xr:uid="{00000000-0005-0000-0000-000052700000}"/>
    <cellStyle name="Linked Cell 27 2 2 2 3 7 3" xfId="28755" xr:uid="{00000000-0005-0000-0000-000053700000}"/>
    <cellStyle name="Linked Cell 27 2 2 2 3 8" xfId="28756" xr:uid="{00000000-0005-0000-0000-000054700000}"/>
    <cellStyle name="Linked Cell 27 2 2 2 3 8 2" xfId="28757" xr:uid="{00000000-0005-0000-0000-000055700000}"/>
    <cellStyle name="Linked Cell 27 2 2 2 3 8 2 2" xfId="28758" xr:uid="{00000000-0005-0000-0000-000056700000}"/>
    <cellStyle name="Linked Cell 27 2 2 2 3 8 3" xfId="28759" xr:uid="{00000000-0005-0000-0000-000057700000}"/>
    <cellStyle name="Linked Cell 27 2 2 2 3 9" xfId="28760" xr:uid="{00000000-0005-0000-0000-000058700000}"/>
    <cellStyle name="Linked Cell 27 2 2 2 3 9 2" xfId="28761" xr:uid="{00000000-0005-0000-0000-000059700000}"/>
    <cellStyle name="Linked Cell 27 2 2 2 3 9 2 2" xfId="28762" xr:uid="{00000000-0005-0000-0000-00005A700000}"/>
    <cellStyle name="Linked Cell 27 2 2 2 3 9 3" xfId="28763" xr:uid="{00000000-0005-0000-0000-00005B700000}"/>
    <cellStyle name="Linked Cell 27 2 2 2 4" xfId="28764" xr:uid="{00000000-0005-0000-0000-00005C700000}"/>
    <cellStyle name="Linked Cell 27 2 2 2 4 2" xfId="28765" xr:uid="{00000000-0005-0000-0000-00005D700000}"/>
    <cellStyle name="Linked Cell 27 2 2 2 4 2 2" xfId="28766" xr:uid="{00000000-0005-0000-0000-00005E700000}"/>
    <cellStyle name="Linked Cell 27 2 2 2 4 3" xfId="28767" xr:uid="{00000000-0005-0000-0000-00005F700000}"/>
    <cellStyle name="Linked Cell 27 2 2 2 5" xfId="28768" xr:uid="{00000000-0005-0000-0000-000060700000}"/>
    <cellStyle name="Linked Cell 27 2 2 2 5 2" xfId="28769" xr:uid="{00000000-0005-0000-0000-000061700000}"/>
    <cellStyle name="Linked Cell 27 2 2 2 5 2 2" xfId="28770" xr:uid="{00000000-0005-0000-0000-000062700000}"/>
    <cellStyle name="Linked Cell 27 2 2 2 5 3" xfId="28771" xr:uid="{00000000-0005-0000-0000-000063700000}"/>
    <cellStyle name="Linked Cell 27 2 2 2 6" xfId="28772" xr:uid="{00000000-0005-0000-0000-000064700000}"/>
    <cellStyle name="Linked Cell 27 2 2 2 6 2" xfId="28773" xr:uid="{00000000-0005-0000-0000-000065700000}"/>
    <cellStyle name="Linked Cell 27 2 2 2 6 2 2" xfId="28774" xr:uid="{00000000-0005-0000-0000-000066700000}"/>
    <cellStyle name="Linked Cell 27 2 2 2 6 3" xfId="28775" xr:uid="{00000000-0005-0000-0000-000067700000}"/>
    <cellStyle name="Linked Cell 27 2 2 2 7" xfId="28776" xr:uid="{00000000-0005-0000-0000-000068700000}"/>
    <cellStyle name="Linked Cell 27 2 2 2 7 2" xfId="28777" xr:uid="{00000000-0005-0000-0000-000069700000}"/>
    <cellStyle name="Linked Cell 27 2 2 2 7 2 2" xfId="28778" xr:uid="{00000000-0005-0000-0000-00006A700000}"/>
    <cellStyle name="Linked Cell 27 2 2 2 7 3" xfId="28779" xr:uid="{00000000-0005-0000-0000-00006B700000}"/>
    <cellStyle name="Linked Cell 27 2 2 2 8" xfId="28780" xr:uid="{00000000-0005-0000-0000-00006C700000}"/>
    <cellStyle name="Linked Cell 27 2 2 2 8 2" xfId="28781" xr:uid="{00000000-0005-0000-0000-00006D700000}"/>
    <cellStyle name="Linked Cell 27 2 2 2 8 2 2" xfId="28782" xr:uid="{00000000-0005-0000-0000-00006E700000}"/>
    <cellStyle name="Linked Cell 27 2 2 2 8 3" xfId="28783" xr:uid="{00000000-0005-0000-0000-00006F700000}"/>
    <cellStyle name="Linked Cell 27 2 2 2 9" xfId="28784" xr:uid="{00000000-0005-0000-0000-000070700000}"/>
    <cellStyle name="Linked Cell 27 2 2 2 9 2" xfId="28785" xr:uid="{00000000-0005-0000-0000-000071700000}"/>
    <cellStyle name="Linked Cell 27 2 2 2 9 2 2" xfId="28786" xr:uid="{00000000-0005-0000-0000-000072700000}"/>
    <cellStyle name="Linked Cell 27 2 2 2 9 3" xfId="28787" xr:uid="{00000000-0005-0000-0000-000073700000}"/>
    <cellStyle name="Linked Cell 27 2 2 3" xfId="28788" xr:uid="{00000000-0005-0000-0000-000074700000}"/>
    <cellStyle name="Linked Cell 27 2 2 3 10" xfId="28789" xr:uid="{00000000-0005-0000-0000-000075700000}"/>
    <cellStyle name="Linked Cell 27 2 2 3 10 2" xfId="28790" xr:uid="{00000000-0005-0000-0000-000076700000}"/>
    <cellStyle name="Linked Cell 27 2 2 3 10 2 2" xfId="28791" xr:uid="{00000000-0005-0000-0000-000077700000}"/>
    <cellStyle name="Linked Cell 27 2 2 3 10 3" xfId="28792" xr:uid="{00000000-0005-0000-0000-000078700000}"/>
    <cellStyle name="Linked Cell 27 2 2 3 11" xfId="28793" xr:uid="{00000000-0005-0000-0000-000079700000}"/>
    <cellStyle name="Linked Cell 27 2 2 3 11 2" xfId="28794" xr:uid="{00000000-0005-0000-0000-00007A700000}"/>
    <cellStyle name="Linked Cell 27 2 2 3 12" xfId="28795" xr:uid="{00000000-0005-0000-0000-00007B700000}"/>
    <cellStyle name="Linked Cell 27 2 2 3 2" xfId="28796" xr:uid="{00000000-0005-0000-0000-00007C700000}"/>
    <cellStyle name="Linked Cell 27 2 2 3 2 10" xfId="28797" xr:uid="{00000000-0005-0000-0000-00007D700000}"/>
    <cellStyle name="Linked Cell 27 2 2 3 2 10 2" xfId="28798" xr:uid="{00000000-0005-0000-0000-00007E700000}"/>
    <cellStyle name="Linked Cell 27 2 2 3 2 11" xfId="28799" xr:uid="{00000000-0005-0000-0000-00007F700000}"/>
    <cellStyle name="Linked Cell 27 2 2 3 2 2" xfId="28800" xr:uid="{00000000-0005-0000-0000-000080700000}"/>
    <cellStyle name="Linked Cell 27 2 2 3 2 2 2" xfId="28801" xr:uid="{00000000-0005-0000-0000-000081700000}"/>
    <cellStyle name="Linked Cell 27 2 2 3 2 2 2 2" xfId="28802" xr:uid="{00000000-0005-0000-0000-000082700000}"/>
    <cellStyle name="Linked Cell 27 2 2 3 2 2 3" xfId="28803" xr:uid="{00000000-0005-0000-0000-000083700000}"/>
    <cellStyle name="Linked Cell 27 2 2 3 2 3" xfId="28804" xr:uid="{00000000-0005-0000-0000-000084700000}"/>
    <cellStyle name="Linked Cell 27 2 2 3 2 3 2" xfId="28805" xr:uid="{00000000-0005-0000-0000-000085700000}"/>
    <cellStyle name="Linked Cell 27 2 2 3 2 3 2 2" xfId="28806" xr:uid="{00000000-0005-0000-0000-000086700000}"/>
    <cellStyle name="Linked Cell 27 2 2 3 2 3 3" xfId="28807" xr:uid="{00000000-0005-0000-0000-000087700000}"/>
    <cellStyle name="Linked Cell 27 2 2 3 2 4" xfId="28808" xr:uid="{00000000-0005-0000-0000-000088700000}"/>
    <cellStyle name="Linked Cell 27 2 2 3 2 4 2" xfId="28809" xr:uid="{00000000-0005-0000-0000-000089700000}"/>
    <cellStyle name="Linked Cell 27 2 2 3 2 4 2 2" xfId="28810" xr:uid="{00000000-0005-0000-0000-00008A700000}"/>
    <cellStyle name="Linked Cell 27 2 2 3 2 4 3" xfId="28811" xr:uid="{00000000-0005-0000-0000-00008B700000}"/>
    <cellStyle name="Linked Cell 27 2 2 3 2 5" xfId="28812" xr:uid="{00000000-0005-0000-0000-00008C700000}"/>
    <cellStyle name="Linked Cell 27 2 2 3 2 5 2" xfId="28813" xr:uid="{00000000-0005-0000-0000-00008D700000}"/>
    <cellStyle name="Linked Cell 27 2 2 3 2 5 2 2" xfId="28814" xr:uid="{00000000-0005-0000-0000-00008E700000}"/>
    <cellStyle name="Linked Cell 27 2 2 3 2 5 3" xfId="28815" xr:uid="{00000000-0005-0000-0000-00008F700000}"/>
    <cellStyle name="Linked Cell 27 2 2 3 2 6" xfId="28816" xr:uid="{00000000-0005-0000-0000-000090700000}"/>
    <cellStyle name="Linked Cell 27 2 2 3 2 6 2" xfId="28817" xr:uid="{00000000-0005-0000-0000-000091700000}"/>
    <cellStyle name="Linked Cell 27 2 2 3 2 6 2 2" xfId="28818" xr:uid="{00000000-0005-0000-0000-000092700000}"/>
    <cellStyle name="Linked Cell 27 2 2 3 2 6 3" xfId="28819" xr:uid="{00000000-0005-0000-0000-000093700000}"/>
    <cellStyle name="Linked Cell 27 2 2 3 2 7" xfId="28820" xr:uid="{00000000-0005-0000-0000-000094700000}"/>
    <cellStyle name="Linked Cell 27 2 2 3 2 7 2" xfId="28821" xr:uid="{00000000-0005-0000-0000-000095700000}"/>
    <cellStyle name="Linked Cell 27 2 2 3 2 7 2 2" xfId="28822" xr:uid="{00000000-0005-0000-0000-000096700000}"/>
    <cellStyle name="Linked Cell 27 2 2 3 2 7 3" xfId="28823" xr:uid="{00000000-0005-0000-0000-000097700000}"/>
    <cellStyle name="Linked Cell 27 2 2 3 2 8" xfId="28824" xr:uid="{00000000-0005-0000-0000-000098700000}"/>
    <cellStyle name="Linked Cell 27 2 2 3 2 8 2" xfId="28825" xr:uid="{00000000-0005-0000-0000-000099700000}"/>
    <cellStyle name="Linked Cell 27 2 2 3 2 8 2 2" xfId="28826" xr:uid="{00000000-0005-0000-0000-00009A700000}"/>
    <cellStyle name="Linked Cell 27 2 2 3 2 8 3" xfId="28827" xr:uid="{00000000-0005-0000-0000-00009B700000}"/>
    <cellStyle name="Linked Cell 27 2 2 3 2 9" xfId="28828" xr:uid="{00000000-0005-0000-0000-00009C700000}"/>
    <cellStyle name="Linked Cell 27 2 2 3 2 9 2" xfId="28829" xr:uid="{00000000-0005-0000-0000-00009D700000}"/>
    <cellStyle name="Linked Cell 27 2 2 3 2 9 2 2" xfId="28830" xr:uid="{00000000-0005-0000-0000-00009E700000}"/>
    <cellStyle name="Linked Cell 27 2 2 3 2 9 3" xfId="28831" xr:uid="{00000000-0005-0000-0000-00009F700000}"/>
    <cellStyle name="Linked Cell 27 2 2 3 3" xfId="28832" xr:uid="{00000000-0005-0000-0000-0000A0700000}"/>
    <cellStyle name="Linked Cell 27 2 2 3 3 2" xfId="28833" xr:uid="{00000000-0005-0000-0000-0000A1700000}"/>
    <cellStyle name="Linked Cell 27 2 2 3 3 2 2" xfId="28834" xr:uid="{00000000-0005-0000-0000-0000A2700000}"/>
    <cellStyle name="Linked Cell 27 2 2 3 3 3" xfId="28835" xr:uid="{00000000-0005-0000-0000-0000A3700000}"/>
    <cellStyle name="Linked Cell 27 2 2 3 4" xfId="28836" xr:uid="{00000000-0005-0000-0000-0000A4700000}"/>
    <cellStyle name="Linked Cell 27 2 2 3 4 2" xfId="28837" xr:uid="{00000000-0005-0000-0000-0000A5700000}"/>
    <cellStyle name="Linked Cell 27 2 2 3 4 2 2" xfId="28838" xr:uid="{00000000-0005-0000-0000-0000A6700000}"/>
    <cellStyle name="Linked Cell 27 2 2 3 4 3" xfId="28839" xr:uid="{00000000-0005-0000-0000-0000A7700000}"/>
    <cellStyle name="Linked Cell 27 2 2 3 5" xfId="28840" xr:uid="{00000000-0005-0000-0000-0000A8700000}"/>
    <cellStyle name="Linked Cell 27 2 2 3 5 2" xfId="28841" xr:uid="{00000000-0005-0000-0000-0000A9700000}"/>
    <cellStyle name="Linked Cell 27 2 2 3 5 2 2" xfId="28842" xr:uid="{00000000-0005-0000-0000-0000AA700000}"/>
    <cellStyle name="Linked Cell 27 2 2 3 5 3" xfId="28843" xr:uid="{00000000-0005-0000-0000-0000AB700000}"/>
    <cellStyle name="Linked Cell 27 2 2 3 6" xfId="28844" xr:uid="{00000000-0005-0000-0000-0000AC700000}"/>
    <cellStyle name="Linked Cell 27 2 2 3 6 2" xfId="28845" xr:uid="{00000000-0005-0000-0000-0000AD700000}"/>
    <cellStyle name="Linked Cell 27 2 2 3 6 2 2" xfId="28846" xr:uid="{00000000-0005-0000-0000-0000AE700000}"/>
    <cellStyle name="Linked Cell 27 2 2 3 6 3" xfId="28847" xr:uid="{00000000-0005-0000-0000-0000AF700000}"/>
    <cellStyle name="Linked Cell 27 2 2 3 7" xfId="28848" xr:uid="{00000000-0005-0000-0000-0000B0700000}"/>
    <cellStyle name="Linked Cell 27 2 2 3 7 2" xfId="28849" xr:uid="{00000000-0005-0000-0000-0000B1700000}"/>
    <cellStyle name="Linked Cell 27 2 2 3 7 2 2" xfId="28850" xr:uid="{00000000-0005-0000-0000-0000B2700000}"/>
    <cellStyle name="Linked Cell 27 2 2 3 7 3" xfId="28851" xr:uid="{00000000-0005-0000-0000-0000B3700000}"/>
    <cellStyle name="Linked Cell 27 2 2 3 8" xfId="28852" xr:uid="{00000000-0005-0000-0000-0000B4700000}"/>
    <cellStyle name="Linked Cell 27 2 2 3 8 2" xfId="28853" xr:uid="{00000000-0005-0000-0000-0000B5700000}"/>
    <cellStyle name="Linked Cell 27 2 2 3 8 2 2" xfId="28854" xr:uid="{00000000-0005-0000-0000-0000B6700000}"/>
    <cellStyle name="Linked Cell 27 2 2 3 8 3" xfId="28855" xr:uid="{00000000-0005-0000-0000-0000B7700000}"/>
    <cellStyle name="Linked Cell 27 2 2 3 9" xfId="28856" xr:uid="{00000000-0005-0000-0000-0000B8700000}"/>
    <cellStyle name="Linked Cell 27 2 2 3 9 2" xfId="28857" xr:uid="{00000000-0005-0000-0000-0000B9700000}"/>
    <cellStyle name="Linked Cell 27 2 2 3 9 2 2" xfId="28858" xr:uid="{00000000-0005-0000-0000-0000BA700000}"/>
    <cellStyle name="Linked Cell 27 2 2 3 9 3" xfId="28859" xr:uid="{00000000-0005-0000-0000-0000BB700000}"/>
    <cellStyle name="Linked Cell 27 2 2 4" xfId="28860" xr:uid="{00000000-0005-0000-0000-0000BC700000}"/>
    <cellStyle name="Linked Cell 27 2 2 4 10" xfId="28861" xr:uid="{00000000-0005-0000-0000-0000BD700000}"/>
    <cellStyle name="Linked Cell 27 2 2 4 10 2" xfId="28862" xr:uid="{00000000-0005-0000-0000-0000BE700000}"/>
    <cellStyle name="Linked Cell 27 2 2 4 11" xfId="28863" xr:uid="{00000000-0005-0000-0000-0000BF700000}"/>
    <cellStyle name="Linked Cell 27 2 2 4 2" xfId="28864" xr:uid="{00000000-0005-0000-0000-0000C0700000}"/>
    <cellStyle name="Linked Cell 27 2 2 4 2 2" xfId="28865" xr:uid="{00000000-0005-0000-0000-0000C1700000}"/>
    <cellStyle name="Linked Cell 27 2 2 4 2 2 2" xfId="28866" xr:uid="{00000000-0005-0000-0000-0000C2700000}"/>
    <cellStyle name="Linked Cell 27 2 2 4 2 3" xfId="28867" xr:uid="{00000000-0005-0000-0000-0000C3700000}"/>
    <cellStyle name="Linked Cell 27 2 2 4 3" xfId="28868" xr:uid="{00000000-0005-0000-0000-0000C4700000}"/>
    <cellStyle name="Linked Cell 27 2 2 4 3 2" xfId="28869" xr:uid="{00000000-0005-0000-0000-0000C5700000}"/>
    <cellStyle name="Linked Cell 27 2 2 4 3 2 2" xfId="28870" xr:uid="{00000000-0005-0000-0000-0000C6700000}"/>
    <cellStyle name="Linked Cell 27 2 2 4 3 3" xfId="28871" xr:uid="{00000000-0005-0000-0000-0000C7700000}"/>
    <cellStyle name="Linked Cell 27 2 2 4 4" xfId="28872" xr:uid="{00000000-0005-0000-0000-0000C8700000}"/>
    <cellStyle name="Linked Cell 27 2 2 4 4 2" xfId="28873" xr:uid="{00000000-0005-0000-0000-0000C9700000}"/>
    <cellStyle name="Linked Cell 27 2 2 4 4 2 2" xfId="28874" xr:uid="{00000000-0005-0000-0000-0000CA700000}"/>
    <cellStyle name="Linked Cell 27 2 2 4 4 3" xfId="28875" xr:uid="{00000000-0005-0000-0000-0000CB700000}"/>
    <cellStyle name="Linked Cell 27 2 2 4 5" xfId="28876" xr:uid="{00000000-0005-0000-0000-0000CC700000}"/>
    <cellStyle name="Linked Cell 27 2 2 4 5 2" xfId="28877" xr:uid="{00000000-0005-0000-0000-0000CD700000}"/>
    <cellStyle name="Linked Cell 27 2 2 4 5 2 2" xfId="28878" xr:uid="{00000000-0005-0000-0000-0000CE700000}"/>
    <cellStyle name="Linked Cell 27 2 2 4 5 3" xfId="28879" xr:uid="{00000000-0005-0000-0000-0000CF700000}"/>
    <cellStyle name="Linked Cell 27 2 2 4 6" xfId="28880" xr:uid="{00000000-0005-0000-0000-0000D0700000}"/>
    <cellStyle name="Linked Cell 27 2 2 4 6 2" xfId="28881" xr:uid="{00000000-0005-0000-0000-0000D1700000}"/>
    <cellStyle name="Linked Cell 27 2 2 4 6 2 2" xfId="28882" xr:uid="{00000000-0005-0000-0000-0000D2700000}"/>
    <cellStyle name="Linked Cell 27 2 2 4 6 3" xfId="28883" xr:uid="{00000000-0005-0000-0000-0000D3700000}"/>
    <cellStyle name="Linked Cell 27 2 2 4 7" xfId="28884" xr:uid="{00000000-0005-0000-0000-0000D4700000}"/>
    <cellStyle name="Linked Cell 27 2 2 4 7 2" xfId="28885" xr:uid="{00000000-0005-0000-0000-0000D5700000}"/>
    <cellStyle name="Linked Cell 27 2 2 4 7 2 2" xfId="28886" xr:uid="{00000000-0005-0000-0000-0000D6700000}"/>
    <cellStyle name="Linked Cell 27 2 2 4 7 3" xfId="28887" xr:uid="{00000000-0005-0000-0000-0000D7700000}"/>
    <cellStyle name="Linked Cell 27 2 2 4 8" xfId="28888" xr:uid="{00000000-0005-0000-0000-0000D8700000}"/>
    <cellStyle name="Linked Cell 27 2 2 4 8 2" xfId="28889" xr:uid="{00000000-0005-0000-0000-0000D9700000}"/>
    <cellStyle name="Linked Cell 27 2 2 4 8 2 2" xfId="28890" xr:uid="{00000000-0005-0000-0000-0000DA700000}"/>
    <cellStyle name="Linked Cell 27 2 2 4 8 3" xfId="28891" xr:uid="{00000000-0005-0000-0000-0000DB700000}"/>
    <cellStyle name="Linked Cell 27 2 2 4 9" xfId="28892" xr:uid="{00000000-0005-0000-0000-0000DC700000}"/>
    <cellStyle name="Linked Cell 27 2 2 4 9 2" xfId="28893" xr:uid="{00000000-0005-0000-0000-0000DD700000}"/>
    <cellStyle name="Linked Cell 27 2 2 4 9 2 2" xfId="28894" xr:uid="{00000000-0005-0000-0000-0000DE700000}"/>
    <cellStyle name="Linked Cell 27 2 2 4 9 3" xfId="28895" xr:uid="{00000000-0005-0000-0000-0000DF700000}"/>
    <cellStyle name="Linked Cell 27 2 2 5" xfId="28896" xr:uid="{00000000-0005-0000-0000-0000E0700000}"/>
    <cellStyle name="Linked Cell 27 2 2 5 2" xfId="28897" xr:uid="{00000000-0005-0000-0000-0000E1700000}"/>
    <cellStyle name="Linked Cell 27 2 2 5 2 2" xfId="28898" xr:uid="{00000000-0005-0000-0000-0000E2700000}"/>
    <cellStyle name="Linked Cell 27 2 2 5 3" xfId="28899" xr:uid="{00000000-0005-0000-0000-0000E3700000}"/>
    <cellStyle name="Linked Cell 27 2 2 6" xfId="28900" xr:uid="{00000000-0005-0000-0000-0000E4700000}"/>
    <cellStyle name="Linked Cell 27 2 2 6 2" xfId="28901" xr:uid="{00000000-0005-0000-0000-0000E5700000}"/>
    <cellStyle name="Linked Cell 27 2 2 6 2 2" xfId="28902" xr:uid="{00000000-0005-0000-0000-0000E6700000}"/>
    <cellStyle name="Linked Cell 27 2 2 6 3" xfId="28903" xr:uid="{00000000-0005-0000-0000-0000E7700000}"/>
    <cellStyle name="Linked Cell 27 2 2 7" xfId="28904" xr:uid="{00000000-0005-0000-0000-0000E8700000}"/>
    <cellStyle name="Linked Cell 27 2 2 7 2" xfId="28905" xr:uid="{00000000-0005-0000-0000-0000E9700000}"/>
    <cellStyle name="Linked Cell 27 2 2 7 2 2" xfId="28906" xr:uid="{00000000-0005-0000-0000-0000EA700000}"/>
    <cellStyle name="Linked Cell 27 2 2 7 3" xfId="28907" xr:uid="{00000000-0005-0000-0000-0000EB700000}"/>
    <cellStyle name="Linked Cell 27 2 2 8" xfId="28908" xr:uid="{00000000-0005-0000-0000-0000EC700000}"/>
    <cellStyle name="Linked Cell 27 2 2 8 2" xfId="28909" xr:uid="{00000000-0005-0000-0000-0000ED700000}"/>
    <cellStyle name="Linked Cell 27 2 2 8 2 2" xfId="28910" xr:uid="{00000000-0005-0000-0000-0000EE700000}"/>
    <cellStyle name="Linked Cell 27 2 2 8 3" xfId="28911" xr:uid="{00000000-0005-0000-0000-0000EF700000}"/>
    <cellStyle name="Linked Cell 27 2 2 9" xfId="28912" xr:uid="{00000000-0005-0000-0000-0000F0700000}"/>
    <cellStyle name="Linked Cell 27 2 2 9 2" xfId="28913" xr:uid="{00000000-0005-0000-0000-0000F1700000}"/>
    <cellStyle name="Linked Cell 27 2 2 9 2 2" xfId="28914" xr:uid="{00000000-0005-0000-0000-0000F2700000}"/>
    <cellStyle name="Linked Cell 27 2 2 9 3" xfId="28915" xr:uid="{00000000-0005-0000-0000-0000F3700000}"/>
    <cellStyle name="Linked Cell 27 2 3" xfId="28916" xr:uid="{00000000-0005-0000-0000-0000F4700000}"/>
    <cellStyle name="Linked Cell 27 2 3 10" xfId="28917" xr:uid="{00000000-0005-0000-0000-0000F5700000}"/>
    <cellStyle name="Linked Cell 27 2 3 10 2" xfId="28918" xr:uid="{00000000-0005-0000-0000-0000F6700000}"/>
    <cellStyle name="Linked Cell 27 2 3 10 2 2" xfId="28919" xr:uid="{00000000-0005-0000-0000-0000F7700000}"/>
    <cellStyle name="Linked Cell 27 2 3 10 3" xfId="28920" xr:uid="{00000000-0005-0000-0000-0000F8700000}"/>
    <cellStyle name="Linked Cell 27 2 3 11" xfId="28921" xr:uid="{00000000-0005-0000-0000-0000F9700000}"/>
    <cellStyle name="Linked Cell 27 2 3 11 2" xfId="28922" xr:uid="{00000000-0005-0000-0000-0000FA700000}"/>
    <cellStyle name="Linked Cell 27 2 3 11 2 2" xfId="28923" xr:uid="{00000000-0005-0000-0000-0000FB700000}"/>
    <cellStyle name="Linked Cell 27 2 3 11 3" xfId="28924" xr:uid="{00000000-0005-0000-0000-0000FC700000}"/>
    <cellStyle name="Linked Cell 27 2 3 12" xfId="28925" xr:uid="{00000000-0005-0000-0000-0000FD700000}"/>
    <cellStyle name="Linked Cell 27 2 3 12 2" xfId="28926" xr:uid="{00000000-0005-0000-0000-0000FE700000}"/>
    <cellStyle name="Linked Cell 27 2 3 13" xfId="28927" xr:uid="{00000000-0005-0000-0000-0000FF700000}"/>
    <cellStyle name="Linked Cell 27 2 3 2" xfId="28928" xr:uid="{00000000-0005-0000-0000-000000710000}"/>
    <cellStyle name="Linked Cell 27 2 3 2 10" xfId="28929" xr:uid="{00000000-0005-0000-0000-000001710000}"/>
    <cellStyle name="Linked Cell 27 2 3 2 10 2" xfId="28930" xr:uid="{00000000-0005-0000-0000-000002710000}"/>
    <cellStyle name="Linked Cell 27 2 3 2 10 2 2" xfId="28931" xr:uid="{00000000-0005-0000-0000-000003710000}"/>
    <cellStyle name="Linked Cell 27 2 3 2 10 3" xfId="28932" xr:uid="{00000000-0005-0000-0000-000004710000}"/>
    <cellStyle name="Linked Cell 27 2 3 2 11" xfId="28933" xr:uid="{00000000-0005-0000-0000-000005710000}"/>
    <cellStyle name="Linked Cell 27 2 3 2 11 2" xfId="28934" xr:uid="{00000000-0005-0000-0000-000006710000}"/>
    <cellStyle name="Linked Cell 27 2 3 2 12" xfId="28935" xr:uid="{00000000-0005-0000-0000-000007710000}"/>
    <cellStyle name="Linked Cell 27 2 3 2 2" xfId="28936" xr:uid="{00000000-0005-0000-0000-000008710000}"/>
    <cellStyle name="Linked Cell 27 2 3 2 2 2" xfId="28937" xr:uid="{00000000-0005-0000-0000-000009710000}"/>
    <cellStyle name="Linked Cell 27 2 3 2 2 2 2" xfId="28938" xr:uid="{00000000-0005-0000-0000-00000A710000}"/>
    <cellStyle name="Linked Cell 27 2 3 2 2 3" xfId="28939" xr:uid="{00000000-0005-0000-0000-00000B710000}"/>
    <cellStyle name="Linked Cell 27 2 3 2 3" xfId="28940" xr:uid="{00000000-0005-0000-0000-00000C710000}"/>
    <cellStyle name="Linked Cell 27 2 3 2 3 2" xfId="28941" xr:uid="{00000000-0005-0000-0000-00000D710000}"/>
    <cellStyle name="Linked Cell 27 2 3 2 3 2 2" xfId="28942" xr:uid="{00000000-0005-0000-0000-00000E710000}"/>
    <cellStyle name="Linked Cell 27 2 3 2 3 3" xfId="28943" xr:uid="{00000000-0005-0000-0000-00000F710000}"/>
    <cellStyle name="Linked Cell 27 2 3 2 4" xfId="28944" xr:uid="{00000000-0005-0000-0000-000010710000}"/>
    <cellStyle name="Linked Cell 27 2 3 2 4 2" xfId="28945" xr:uid="{00000000-0005-0000-0000-000011710000}"/>
    <cellStyle name="Linked Cell 27 2 3 2 4 2 2" xfId="28946" xr:uid="{00000000-0005-0000-0000-000012710000}"/>
    <cellStyle name="Linked Cell 27 2 3 2 4 3" xfId="28947" xr:uid="{00000000-0005-0000-0000-000013710000}"/>
    <cellStyle name="Linked Cell 27 2 3 2 5" xfId="28948" xr:uid="{00000000-0005-0000-0000-000014710000}"/>
    <cellStyle name="Linked Cell 27 2 3 2 5 2" xfId="28949" xr:uid="{00000000-0005-0000-0000-000015710000}"/>
    <cellStyle name="Linked Cell 27 2 3 2 5 2 2" xfId="28950" xr:uid="{00000000-0005-0000-0000-000016710000}"/>
    <cellStyle name="Linked Cell 27 2 3 2 5 3" xfId="28951" xr:uid="{00000000-0005-0000-0000-000017710000}"/>
    <cellStyle name="Linked Cell 27 2 3 2 6" xfId="28952" xr:uid="{00000000-0005-0000-0000-000018710000}"/>
    <cellStyle name="Linked Cell 27 2 3 2 6 2" xfId="28953" xr:uid="{00000000-0005-0000-0000-000019710000}"/>
    <cellStyle name="Linked Cell 27 2 3 2 6 2 2" xfId="28954" xr:uid="{00000000-0005-0000-0000-00001A710000}"/>
    <cellStyle name="Linked Cell 27 2 3 2 6 3" xfId="28955" xr:uid="{00000000-0005-0000-0000-00001B710000}"/>
    <cellStyle name="Linked Cell 27 2 3 2 7" xfId="28956" xr:uid="{00000000-0005-0000-0000-00001C710000}"/>
    <cellStyle name="Linked Cell 27 2 3 2 7 2" xfId="28957" xr:uid="{00000000-0005-0000-0000-00001D710000}"/>
    <cellStyle name="Linked Cell 27 2 3 2 7 2 2" xfId="28958" xr:uid="{00000000-0005-0000-0000-00001E710000}"/>
    <cellStyle name="Linked Cell 27 2 3 2 7 3" xfId="28959" xr:uid="{00000000-0005-0000-0000-00001F710000}"/>
    <cellStyle name="Linked Cell 27 2 3 2 8" xfId="28960" xr:uid="{00000000-0005-0000-0000-000020710000}"/>
    <cellStyle name="Linked Cell 27 2 3 2 8 2" xfId="28961" xr:uid="{00000000-0005-0000-0000-000021710000}"/>
    <cellStyle name="Linked Cell 27 2 3 2 8 2 2" xfId="28962" xr:uid="{00000000-0005-0000-0000-000022710000}"/>
    <cellStyle name="Linked Cell 27 2 3 2 8 3" xfId="28963" xr:uid="{00000000-0005-0000-0000-000023710000}"/>
    <cellStyle name="Linked Cell 27 2 3 2 9" xfId="28964" xr:uid="{00000000-0005-0000-0000-000024710000}"/>
    <cellStyle name="Linked Cell 27 2 3 2 9 2" xfId="28965" xr:uid="{00000000-0005-0000-0000-000025710000}"/>
    <cellStyle name="Linked Cell 27 2 3 2 9 2 2" xfId="28966" xr:uid="{00000000-0005-0000-0000-000026710000}"/>
    <cellStyle name="Linked Cell 27 2 3 2 9 3" xfId="28967" xr:uid="{00000000-0005-0000-0000-000027710000}"/>
    <cellStyle name="Linked Cell 27 2 3 3" xfId="28968" xr:uid="{00000000-0005-0000-0000-000028710000}"/>
    <cellStyle name="Linked Cell 27 2 3 3 10" xfId="28969" xr:uid="{00000000-0005-0000-0000-000029710000}"/>
    <cellStyle name="Linked Cell 27 2 3 3 10 2" xfId="28970" xr:uid="{00000000-0005-0000-0000-00002A710000}"/>
    <cellStyle name="Linked Cell 27 2 3 3 11" xfId="28971" xr:uid="{00000000-0005-0000-0000-00002B710000}"/>
    <cellStyle name="Linked Cell 27 2 3 3 2" xfId="28972" xr:uid="{00000000-0005-0000-0000-00002C710000}"/>
    <cellStyle name="Linked Cell 27 2 3 3 2 2" xfId="28973" xr:uid="{00000000-0005-0000-0000-00002D710000}"/>
    <cellStyle name="Linked Cell 27 2 3 3 2 2 2" xfId="28974" xr:uid="{00000000-0005-0000-0000-00002E710000}"/>
    <cellStyle name="Linked Cell 27 2 3 3 2 3" xfId="28975" xr:uid="{00000000-0005-0000-0000-00002F710000}"/>
    <cellStyle name="Linked Cell 27 2 3 3 3" xfId="28976" xr:uid="{00000000-0005-0000-0000-000030710000}"/>
    <cellStyle name="Linked Cell 27 2 3 3 3 2" xfId="28977" xr:uid="{00000000-0005-0000-0000-000031710000}"/>
    <cellStyle name="Linked Cell 27 2 3 3 3 2 2" xfId="28978" xr:uid="{00000000-0005-0000-0000-000032710000}"/>
    <cellStyle name="Linked Cell 27 2 3 3 3 3" xfId="28979" xr:uid="{00000000-0005-0000-0000-000033710000}"/>
    <cellStyle name="Linked Cell 27 2 3 3 4" xfId="28980" xr:uid="{00000000-0005-0000-0000-000034710000}"/>
    <cellStyle name="Linked Cell 27 2 3 3 4 2" xfId="28981" xr:uid="{00000000-0005-0000-0000-000035710000}"/>
    <cellStyle name="Linked Cell 27 2 3 3 4 2 2" xfId="28982" xr:uid="{00000000-0005-0000-0000-000036710000}"/>
    <cellStyle name="Linked Cell 27 2 3 3 4 3" xfId="28983" xr:uid="{00000000-0005-0000-0000-000037710000}"/>
    <cellStyle name="Linked Cell 27 2 3 3 5" xfId="28984" xr:uid="{00000000-0005-0000-0000-000038710000}"/>
    <cellStyle name="Linked Cell 27 2 3 3 5 2" xfId="28985" xr:uid="{00000000-0005-0000-0000-000039710000}"/>
    <cellStyle name="Linked Cell 27 2 3 3 5 2 2" xfId="28986" xr:uid="{00000000-0005-0000-0000-00003A710000}"/>
    <cellStyle name="Linked Cell 27 2 3 3 5 3" xfId="28987" xr:uid="{00000000-0005-0000-0000-00003B710000}"/>
    <cellStyle name="Linked Cell 27 2 3 3 6" xfId="28988" xr:uid="{00000000-0005-0000-0000-00003C710000}"/>
    <cellStyle name="Linked Cell 27 2 3 3 6 2" xfId="28989" xr:uid="{00000000-0005-0000-0000-00003D710000}"/>
    <cellStyle name="Linked Cell 27 2 3 3 6 2 2" xfId="28990" xr:uid="{00000000-0005-0000-0000-00003E710000}"/>
    <cellStyle name="Linked Cell 27 2 3 3 6 3" xfId="28991" xr:uid="{00000000-0005-0000-0000-00003F710000}"/>
    <cellStyle name="Linked Cell 27 2 3 3 7" xfId="28992" xr:uid="{00000000-0005-0000-0000-000040710000}"/>
    <cellStyle name="Linked Cell 27 2 3 3 7 2" xfId="28993" xr:uid="{00000000-0005-0000-0000-000041710000}"/>
    <cellStyle name="Linked Cell 27 2 3 3 7 2 2" xfId="28994" xr:uid="{00000000-0005-0000-0000-000042710000}"/>
    <cellStyle name="Linked Cell 27 2 3 3 7 3" xfId="28995" xr:uid="{00000000-0005-0000-0000-000043710000}"/>
    <cellStyle name="Linked Cell 27 2 3 3 8" xfId="28996" xr:uid="{00000000-0005-0000-0000-000044710000}"/>
    <cellStyle name="Linked Cell 27 2 3 3 8 2" xfId="28997" xr:uid="{00000000-0005-0000-0000-000045710000}"/>
    <cellStyle name="Linked Cell 27 2 3 3 8 2 2" xfId="28998" xr:uid="{00000000-0005-0000-0000-000046710000}"/>
    <cellStyle name="Linked Cell 27 2 3 3 8 3" xfId="28999" xr:uid="{00000000-0005-0000-0000-000047710000}"/>
    <cellStyle name="Linked Cell 27 2 3 3 9" xfId="29000" xr:uid="{00000000-0005-0000-0000-000048710000}"/>
    <cellStyle name="Linked Cell 27 2 3 3 9 2" xfId="29001" xr:uid="{00000000-0005-0000-0000-000049710000}"/>
    <cellStyle name="Linked Cell 27 2 3 3 9 2 2" xfId="29002" xr:uid="{00000000-0005-0000-0000-00004A710000}"/>
    <cellStyle name="Linked Cell 27 2 3 3 9 3" xfId="29003" xr:uid="{00000000-0005-0000-0000-00004B710000}"/>
    <cellStyle name="Linked Cell 27 2 3 4" xfId="29004" xr:uid="{00000000-0005-0000-0000-00004C710000}"/>
    <cellStyle name="Linked Cell 27 2 3 4 2" xfId="29005" xr:uid="{00000000-0005-0000-0000-00004D710000}"/>
    <cellStyle name="Linked Cell 27 2 3 4 2 2" xfId="29006" xr:uid="{00000000-0005-0000-0000-00004E710000}"/>
    <cellStyle name="Linked Cell 27 2 3 4 3" xfId="29007" xr:uid="{00000000-0005-0000-0000-00004F710000}"/>
    <cellStyle name="Linked Cell 27 2 3 5" xfId="29008" xr:uid="{00000000-0005-0000-0000-000050710000}"/>
    <cellStyle name="Linked Cell 27 2 3 5 2" xfId="29009" xr:uid="{00000000-0005-0000-0000-000051710000}"/>
    <cellStyle name="Linked Cell 27 2 3 5 2 2" xfId="29010" xr:uid="{00000000-0005-0000-0000-000052710000}"/>
    <cellStyle name="Linked Cell 27 2 3 5 3" xfId="29011" xr:uid="{00000000-0005-0000-0000-000053710000}"/>
    <cellStyle name="Linked Cell 27 2 3 6" xfId="29012" xr:uid="{00000000-0005-0000-0000-000054710000}"/>
    <cellStyle name="Linked Cell 27 2 3 6 2" xfId="29013" xr:uid="{00000000-0005-0000-0000-000055710000}"/>
    <cellStyle name="Linked Cell 27 2 3 6 2 2" xfId="29014" xr:uid="{00000000-0005-0000-0000-000056710000}"/>
    <cellStyle name="Linked Cell 27 2 3 6 3" xfId="29015" xr:uid="{00000000-0005-0000-0000-000057710000}"/>
    <cellStyle name="Linked Cell 27 2 3 7" xfId="29016" xr:uid="{00000000-0005-0000-0000-000058710000}"/>
    <cellStyle name="Linked Cell 27 2 3 7 2" xfId="29017" xr:uid="{00000000-0005-0000-0000-000059710000}"/>
    <cellStyle name="Linked Cell 27 2 3 7 2 2" xfId="29018" xr:uid="{00000000-0005-0000-0000-00005A710000}"/>
    <cellStyle name="Linked Cell 27 2 3 7 3" xfId="29019" xr:uid="{00000000-0005-0000-0000-00005B710000}"/>
    <cellStyle name="Linked Cell 27 2 3 8" xfId="29020" xr:uid="{00000000-0005-0000-0000-00005C710000}"/>
    <cellStyle name="Linked Cell 27 2 3 8 2" xfId="29021" xr:uid="{00000000-0005-0000-0000-00005D710000}"/>
    <cellStyle name="Linked Cell 27 2 3 8 2 2" xfId="29022" xr:uid="{00000000-0005-0000-0000-00005E710000}"/>
    <cellStyle name="Linked Cell 27 2 3 8 3" xfId="29023" xr:uid="{00000000-0005-0000-0000-00005F710000}"/>
    <cellStyle name="Linked Cell 27 2 3 9" xfId="29024" xr:uid="{00000000-0005-0000-0000-000060710000}"/>
    <cellStyle name="Linked Cell 27 2 3 9 2" xfId="29025" xr:uid="{00000000-0005-0000-0000-000061710000}"/>
    <cellStyle name="Linked Cell 27 2 3 9 2 2" xfId="29026" xr:uid="{00000000-0005-0000-0000-000062710000}"/>
    <cellStyle name="Linked Cell 27 2 3 9 3" xfId="29027" xr:uid="{00000000-0005-0000-0000-000063710000}"/>
    <cellStyle name="Linked Cell 27 2 4" xfId="29028" xr:uid="{00000000-0005-0000-0000-000064710000}"/>
    <cellStyle name="Linked Cell 27 2 4 10" xfId="29029" xr:uid="{00000000-0005-0000-0000-000065710000}"/>
    <cellStyle name="Linked Cell 27 2 4 10 2" xfId="29030" xr:uid="{00000000-0005-0000-0000-000066710000}"/>
    <cellStyle name="Linked Cell 27 2 4 10 2 2" xfId="29031" xr:uid="{00000000-0005-0000-0000-000067710000}"/>
    <cellStyle name="Linked Cell 27 2 4 10 3" xfId="29032" xr:uid="{00000000-0005-0000-0000-000068710000}"/>
    <cellStyle name="Linked Cell 27 2 4 11" xfId="29033" xr:uid="{00000000-0005-0000-0000-000069710000}"/>
    <cellStyle name="Linked Cell 27 2 4 11 2" xfId="29034" xr:uid="{00000000-0005-0000-0000-00006A710000}"/>
    <cellStyle name="Linked Cell 27 2 4 12" xfId="29035" xr:uid="{00000000-0005-0000-0000-00006B710000}"/>
    <cellStyle name="Linked Cell 27 2 4 2" xfId="29036" xr:uid="{00000000-0005-0000-0000-00006C710000}"/>
    <cellStyle name="Linked Cell 27 2 4 2 10" xfId="29037" xr:uid="{00000000-0005-0000-0000-00006D710000}"/>
    <cellStyle name="Linked Cell 27 2 4 2 10 2" xfId="29038" xr:uid="{00000000-0005-0000-0000-00006E710000}"/>
    <cellStyle name="Linked Cell 27 2 4 2 11" xfId="29039" xr:uid="{00000000-0005-0000-0000-00006F710000}"/>
    <cellStyle name="Linked Cell 27 2 4 2 2" xfId="29040" xr:uid="{00000000-0005-0000-0000-000070710000}"/>
    <cellStyle name="Linked Cell 27 2 4 2 2 2" xfId="29041" xr:uid="{00000000-0005-0000-0000-000071710000}"/>
    <cellStyle name="Linked Cell 27 2 4 2 2 2 2" xfId="29042" xr:uid="{00000000-0005-0000-0000-000072710000}"/>
    <cellStyle name="Linked Cell 27 2 4 2 2 3" xfId="29043" xr:uid="{00000000-0005-0000-0000-000073710000}"/>
    <cellStyle name="Linked Cell 27 2 4 2 3" xfId="29044" xr:uid="{00000000-0005-0000-0000-000074710000}"/>
    <cellStyle name="Linked Cell 27 2 4 2 3 2" xfId="29045" xr:uid="{00000000-0005-0000-0000-000075710000}"/>
    <cellStyle name="Linked Cell 27 2 4 2 3 2 2" xfId="29046" xr:uid="{00000000-0005-0000-0000-000076710000}"/>
    <cellStyle name="Linked Cell 27 2 4 2 3 3" xfId="29047" xr:uid="{00000000-0005-0000-0000-000077710000}"/>
    <cellStyle name="Linked Cell 27 2 4 2 4" xfId="29048" xr:uid="{00000000-0005-0000-0000-000078710000}"/>
    <cellStyle name="Linked Cell 27 2 4 2 4 2" xfId="29049" xr:uid="{00000000-0005-0000-0000-000079710000}"/>
    <cellStyle name="Linked Cell 27 2 4 2 4 2 2" xfId="29050" xr:uid="{00000000-0005-0000-0000-00007A710000}"/>
    <cellStyle name="Linked Cell 27 2 4 2 4 3" xfId="29051" xr:uid="{00000000-0005-0000-0000-00007B710000}"/>
    <cellStyle name="Linked Cell 27 2 4 2 5" xfId="29052" xr:uid="{00000000-0005-0000-0000-00007C710000}"/>
    <cellStyle name="Linked Cell 27 2 4 2 5 2" xfId="29053" xr:uid="{00000000-0005-0000-0000-00007D710000}"/>
    <cellStyle name="Linked Cell 27 2 4 2 5 2 2" xfId="29054" xr:uid="{00000000-0005-0000-0000-00007E710000}"/>
    <cellStyle name="Linked Cell 27 2 4 2 5 3" xfId="29055" xr:uid="{00000000-0005-0000-0000-00007F710000}"/>
    <cellStyle name="Linked Cell 27 2 4 2 6" xfId="29056" xr:uid="{00000000-0005-0000-0000-000080710000}"/>
    <cellStyle name="Linked Cell 27 2 4 2 6 2" xfId="29057" xr:uid="{00000000-0005-0000-0000-000081710000}"/>
    <cellStyle name="Linked Cell 27 2 4 2 6 2 2" xfId="29058" xr:uid="{00000000-0005-0000-0000-000082710000}"/>
    <cellStyle name="Linked Cell 27 2 4 2 6 3" xfId="29059" xr:uid="{00000000-0005-0000-0000-000083710000}"/>
    <cellStyle name="Linked Cell 27 2 4 2 7" xfId="29060" xr:uid="{00000000-0005-0000-0000-000084710000}"/>
    <cellStyle name="Linked Cell 27 2 4 2 7 2" xfId="29061" xr:uid="{00000000-0005-0000-0000-000085710000}"/>
    <cellStyle name="Linked Cell 27 2 4 2 7 2 2" xfId="29062" xr:uid="{00000000-0005-0000-0000-000086710000}"/>
    <cellStyle name="Linked Cell 27 2 4 2 7 3" xfId="29063" xr:uid="{00000000-0005-0000-0000-000087710000}"/>
    <cellStyle name="Linked Cell 27 2 4 2 8" xfId="29064" xr:uid="{00000000-0005-0000-0000-000088710000}"/>
    <cellStyle name="Linked Cell 27 2 4 2 8 2" xfId="29065" xr:uid="{00000000-0005-0000-0000-000089710000}"/>
    <cellStyle name="Linked Cell 27 2 4 2 8 2 2" xfId="29066" xr:uid="{00000000-0005-0000-0000-00008A710000}"/>
    <cellStyle name="Linked Cell 27 2 4 2 8 3" xfId="29067" xr:uid="{00000000-0005-0000-0000-00008B710000}"/>
    <cellStyle name="Linked Cell 27 2 4 2 9" xfId="29068" xr:uid="{00000000-0005-0000-0000-00008C710000}"/>
    <cellStyle name="Linked Cell 27 2 4 2 9 2" xfId="29069" xr:uid="{00000000-0005-0000-0000-00008D710000}"/>
    <cellStyle name="Linked Cell 27 2 4 2 9 2 2" xfId="29070" xr:uid="{00000000-0005-0000-0000-00008E710000}"/>
    <cellStyle name="Linked Cell 27 2 4 2 9 3" xfId="29071" xr:uid="{00000000-0005-0000-0000-00008F710000}"/>
    <cellStyle name="Linked Cell 27 2 4 3" xfId="29072" xr:uid="{00000000-0005-0000-0000-000090710000}"/>
    <cellStyle name="Linked Cell 27 2 4 3 2" xfId="29073" xr:uid="{00000000-0005-0000-0000-000091710000}"/>
    <cellStyle name="Linked Cell 27 2 4 3 2 2" xfId="29074" xr:uid="{00000000-0005-0000-0000-000092710000}"/>
    <cellStyle name="Linked Cell 27 2 4 3 3" xfId="29075" xr:uid="{00000000-0005-0000-0000-000093710000}"/>
    <cellStyle name="Linked Cell 27 2 4 4" xfId="29076" xr:uid="{00000000-0005-0000-0000-000094710000}"/>
    <cellStyle name="Linked Cell 27 2 4 4 2" xfId="29077" xr:uid="{00000000-0005-0000-0000-000095710000}"/>
    <cellStyle name="Linked Cell 27 2 4 4 2 2" xfId="29078" xr:uid="{00000000-0005-0000-0000-000096710000}"/>
    <cellStyle name="Linked Cell 27 2 4 4 3" xfId="29079" xr:uid="{00000000-0005-0000-0000-000097710000}"/>
    <cellStyle name="Linked Cell 27 2 4 5" xfId="29080" xr:uid="{00000000-0005-0000-0000-000098710000}"/>
    <cellStyle name="Linked Cell 27 2 4 5 2" xfId="29081" xr:uid="{00000000-0005-0000-0000-000099710000}"/>
    <cellStyle name="Linked Cell 27 2 4 5 2 2" xfId="29082" xr:uid="{00000000-0005-0000-0000-00009A710000}"/>
    <cellStyle name="Linked Cell 27 2 4 5 3" xfId="29083" xr:uid="{00000000-0005-0000-0000-00009B710000}"/>
    <cellStyle name="Linked Cell 27 2 4 6" xfId="29084" xr:uid="{00000000-0005-0000-0000-00009C710000}"/>
    <cellStyle name="Linked Cell 27 2 4 6 2" xfId="29085" xr:uid="{00000000-0005-0000-0000-00009D710000}"/>
    <cellStyle name="Linked Cell 27 2 4 6 2 2" xfId="29086" xr:uid="{00000000-0005-0000-0000-00009E710000}"/>
    <cellStyle name="Linked Cell 27 2 4 6 3" xfId="29087" xr:uid="{00000000-0005-0000-0000-00009F710000}"/>
    <cellStyle name="Linked Cell 27 2 4 7" xfId="29088" xr:uid="{00000000-0005-0000-0000-0000A0710000}"/>
    <cellStyle name="Linked Cell 27 2 4 7 2" xfId="29089" xr:uid="{00000000-0005-0000-0000-0000A1710000}"/>
    <cellStyle name="Linked Cell 27 2 4 7 2 2" xfId="29090" xr:uid="{00000000-0005-0000-0000-0000A2710000}"/>
    <cellStyle name="Linked Cell 27 2 4 7 3" xfId="29091" xr:uid="{00000000-0005-0000-0000-0000A3710000}"/>
    <cellStyle name="Linked Cell 27 2 4 8" xfId="29092" xr:uid="{00000000-0005-0000-0000-0000A4710000}"/>
    <cellStyle name="Linked Cell 27 2 4 8 2" xfId="29093" xr:uid="{00000000-0005-0000-0000-0000A5710000}"/>
    <cellStyle name="Linked Cell 27 2 4 8 2 2" xfId="29094" xr:uid="{00000000-0005-0000-0000-0000A6710000}"/>
    <cellStyle name="Linked Cell 27 2 4 8 3" xfId="29095" xr:uid="{00000000-0005-0000-0000-0000A7710000}"/>
    <cellStyle name="Linked Cell 27 2 4 9" xfId="29096" xr:uid="{00000000-0005-0000-0000-0000A8710000}"/>
    <cellStyle name="Linked Cell 27 2 4 9 2" xfId="29097" xr:uid="{00000000-0005-0000-0000-0000A9710000}"/>
    <cellStyle name="Linked Cell 27 2 4 9 2 2" xfId="29098" xr:uid="{00000000-0005-0000-0000-0000AA710000}"/>
    <cellStyle name="Linked Cell 27 2 4 9 3" xfId="29099" xr:uid="{00000000-0005-0000-0000-0000AB710000}"/>
    <cellStyle name="Linked Cell 27 2 5" xfId="29100" xr:uid="{00000000-0005-0000-0000-0000AC710000}"/>
    <cellStyle name="Linked Cell 27 2 5 10" xfId="29101" xr:uid="{00000000-0005-0000-0000-0000AD710000}"/>
    <cellStyle name="Linked Cell 27 2 5 10 2" xfId="29102" xr:uid="{00000000-0005-0000-0000-0000AE710000}"/>
    <cellStyle name="Linked Cell 27 2 5 11" xfId="29103" xr:uid="{00000000-0005-0000-0000-0000AF710000}"/>
    <cellStyle name="Linked Cell 27 2 5 2" xfId="29104" xr:uid="{00000000-0005-0000-0000-0000B0710000}"/>
    <cellStyle name="Linked Cell 27 2 5 2 2" xfId="29105" xr:uid="{00000000-0005-0000-0000-0000B1710000}"/>
    <cellStyle name="Linked Cell 27 2 5 2 2 2" xfId="29106" xr:uid="{00000000-0005-0000-0000-0000B2710000}"/>
    <cellStyle name="Linked Cell 27 2 5 2 3" xfId="29107" xr:uid="{00000000-0005-0000-0000-0000B3710000}"/>
    <cellStyle name="Linked Cell 27 2 5 3" xfId="29108" xr:uid="{00000000-0005-0000-0000-0000B4710000}"/>
    <cellStyle name="Linked Cell 27 2 5 3 2" xfId="29109" xr:uid="{00000000-0005-0000-0000-0000B5710000}"/>
    <cellStyle name="Linked Cell 27 2 5 3 2 2" xfId="29110" xr:uid="{00000000-0005-0000-0000-0000B6710000}"/>
    <cellStyle name="Linked Cell 27 2 5 3 3" xfId="29111" xr:uid="{00000000-0005-0000-0000-0000B7710000}"/>
    <cellStyle name="Linked Cell 27 2 5 4" xfId="29112" xr:uid="{00000000-0005-0000-0000-0000B8710000}"/>
    <cellStyle name="Linked Cell 27 2 5 4 2" xfId="29113" xr:uid="{00000000-0005-0000-0000-0000B9710000}"/>
    <cellStyle name="Linked Cell 27 2 5 4 2 2" xfId="29114" xr:uid="{00000000-0005-0000-0000-0000BA710000}"/>
    <cellStyle name="Linked Cell 27 2 5 4 3" xfId="29115" xr:uid="{00000000-0005-0000-0000-0000BB710000}"/>
    <cellStyle name="Linked Cell 27 2 5 5" xfId="29116" xr:uid="{00000000-0005-0000-0000-0000BC710000}"/>
    <cellStyle name="Linked Cell 27 2 5 5 2" xfId="29117" xr:uid="{00000000-0005-0000-0000-0000BD710000}"/>
    <cellStyle name="Linked Cell 27 2 5 5 2 2" xfId="29118" xr:uid="{00000000-0005-0000-0000-0000BE710000}"/>
    <cellStyle name="Linked Cell 27 2 5 5 3" xfId="29119" xr:uid="{00000000-0005-0000-0000-0000BF710000}"/>
    <cellStyle name="Linked Cell 27 2 5 6" xfId="29120" xr:uid="{00000000-0005-0000-0000-0000C0710000}"/>
    <cellStyle name="Linked Cell 27 2 5 6 2" xfId="29121" xr:uid="{00000000-0005-0000-0000-0000C1710000}"/>
    <cellStyle name="Linked Cell 27 2 5 6 2 2" xfId="29122" xr:uid="{00000000-0005-0000-0000-0000C2710000}"/>
    <cellStyle name="Linked Cell 27 2 5 6 3" xfId="29123" xr:uid="{00000000-0005-0000-0000-0000C3710000}"/>
    <cellStyle name="Linked Cell 27 2 5 7" xfId="29124" xr:uid="{00000000-0005-0000-0000-0000C4710000}"/>
    <cellStyle name="Linked Cell 27 2 5 7 2" xfId="29125" xr:uid="{00000000-0005-0000-0000-0000C5710000}"/>
    <cellStyle name="Linked Cell 27 2 5 7 2 2" xfId="29126" xr:uid="{00000000-0005-0000-0000-0000C6710000}"/>
    <cellStyle name="Linked Cell 27 2 5 7 3" xfId="29127" xr:uid="{00000000-0005-0000-0000-0000C7710000}"/>
    <cellStyle name="Linked Cell 27 2 5 8" xfId="29128" xr:uid="{00000000-0005-0000-0000-0000C8710000}"/>
    <cellStyle name="Linked Cell 27 2 5 8 2" xfId="29129" xr:uid="{00000000-0005-0000-0000-0000C9710000}"/>
    <cellStyle name="Linked Cell 27 2 5 8 2 2" xfId="29130" xr:uid="{00000000-0005-0000-0000-0000CA710000}"/>
    <cellStyle name="Linked Cell 27 2 5 8 3" xfId="29131" xr:uid="{00000000-0005-0000-0000-0000CB710000}"/>
    <cellStyle name="Linked Cell 27 2 5 9" xfId="29132" xr:uid="{00000000-0005-0000-0000-0000CC710000}"/>
    <cellStyle name="Linked Cell 27 2 5 9 2" xfId="29133" xr:uid="{00000000-0005-0000-0000-0000CD710000}"/>
    <cellStyle name="Linked Cell 27 2 5 9 2 2" xfId="29134" xr:uid="{00000000-0005-0000-0000-0000CE710000}"/>
    <cellStyle name="Linked Cell 27 2 5 9 3" xfId="29135" xr:uid="{00000000-0005-0000-0000-0000CF710000}"/>
    <cellStyle name="Linked Cell 27 2 6" xfId="29136" xr:uid="{00000000-0005-0000-0000-0000D0710000}"/>
    <cellStyle name="Linked Cell 27 2 6 2" xfId="29137" xr:uid="{00000000-0005-0000-0000-0000D1710000}"/>
    <cellStyle name="Linked Cell 27 2 6 2 2" xfId="29138" xr:uid="{00000000-0005-0000-0000-0000D2710000}"/>
    <cellStyle name="Linked Cell 27 2 6 3" xfId="29139" xr:uid="{00000000-0005-0000-0000-0000D3710000}"/>
    <cellStyle name="Linked Cell 27 2 7" xfId="29140" xr:uid="{00000000-0005-0000-0000-0000D4710000}"/>
    <cellStyle name="Linked Cell 27 2 7 2" xfId="29141" xr:uid="{00000000-0005-0000-0000-0000D5710000}"/>
    <cellStyle name="Linked Cell 27 2 7 2 2" xfId="29142" xr:uid="{00000000-0005-0000-0000-0000D6710000}"/>
    <cellStyle name="Linked Cell 27 2 7 3" xfId="29143" xr:uid="{00000000-0005-0000-0000-0000D7710000}"/>
    <cellStyle name="Linked Cell 27 2 8" xfId="29144" xr:uid="{00000000-0005-0000-0000-0000D8710000}"/>
    <cellStyle name="Linked Cell 27 2 8 2" xfId="29145" xr:uid="{00000000-0005-0000-0000-0000D9710000}"/>
    <cellStyle name="Linked Cell 27 2 8 2 2" xfId="29146" xr:uid="{00000000-0005-0000-0000-0000DA710000}"/>
    <cellStyle name="Linked Cell 27 2 8 3" xfId="29147" xr:uid="{00000000-0005-0000-0000-0000DB710000}"/>
    <cellStyle name="Linked Cell 27 2 9" xfId="29148" xr:uid="{00000000-0005-0000-0000-0000DC710000}"/>
    <cellStyle name="Linked Cell 27 2 9 2" xfId="29149" xr:uid="{00000000-0005-0000-0000-0000DD710000}"/>
    <cellStyle name="Linked Cell 27 2 9 2 2" xfId="29150" xr:uid="{00000000-0005-0000-0000-0000DE710000}"/>
    <cellStyle name="Linked Cell 27 2 9 3" xfId="29151" xr:uid="{00000000-0005-0000-0000-0000DF710000}"/>
    <cellStyle name="Linked Cell 27 3" xfId="29152" xr:uid="{00000000-0005-0000-0000-0000E0710000}"/>
    <cellStyle name="Linked Cell 27 3 10" xfId="29153" xr:uid="{00000000-0005-0000-0000-0000E1710000}"/>
    <cellStyle name="Linked Cell 27 3 10 2" xfId="29154" xr:uid="{00000000-0005-0000-0000-0000E2710000}"/>
    <cellStyle name="Linked Cell 27 3 10 2 2" xfId="29155" xr:uid="{00000000-0005-0000-0000-0000E3710000}"/>
    <cellStyle name="Linked Cell 27 3 10 3" xfId="29156" xr:uid="{00000000-0005-0000-0000-0000E4710000}"/>
    <cellStyle name="Linked Cell 27 3 11" xfId="29157" xr:uid="{00000000-0005-0000-0000-0000E5710000}"/>
    <cellStyle name="Linked Cell 27 3 11 2" xfId="29158" xr:uid="{00000000-0005-0000-0000-0000E6710000}"/>
    <cellStyle name="Linked Cell 27 3 11 2 2" xfId="29159" xr:uid="{00000000-0005-0000-0000-0000E7710000}"/>
    <cellStyle name="Linked Cell 27 3 11 3" xfId="29160" xr:uid="{00000000-0005-0000-0000-0000E8710000}"/>
    <cellStyle name="Linked Cell 27 3 12" xfId="29161" xr:uid="{00000000-0005-0000-0000-0000E9710000}"/>
    <cellStyle name="Linked Cell 27 3 12 2" xfId="29162" xr:uid="{00000000-0005-0000-0000-0000EA710000}"/>
    <cellStyle name="Linked Cell 27 3 12 2 2" xfId="29163" xr:uid="{00000000-0005-0000-0000-0000EB710000}"/>
    <cellStyle name="Linked Cell 27 3 12 3" xfId="29164" xr:uid="{00000000-0005-0000-0000-0000EC710000}"/>
    <cellStyle name="Linked Cell 27 3 13" xfId="29165" xr:uid="{00000000-0005-0000-0000-0000ED710000}"/>
    <cellStyle name="Linked Cell 27 3 13 2" xfId="29166" xr:uid="{00000000-0005-0000-0000-0000EE710000}"/>
    <cellStyle name="Linked Cell 27 3 14" xfId="29167" xr:uid="{00000000-0005-0000-0000-0000EF710000}"/>
    <cellStyle name="Linked Cell 27 3 2" xfId="29168" xr:uid="{00000000-0005-0000-0000-0000F0710000}"/>
    <cellStyle name="Linked Cell 27 3 2 10" xfId="29169" xr:uid="{00000000-0005-0000-0000-0000F1710000}"/>
    <cellStyle name="Linked Cell 27 3 2 10 2" xfId="29170" xr:uid="{00000000-0005-0000-0000-0000F2710000}"/>
    <cellStyle name="Linked Cell 27 3 2 10 2 2" xfId="29171" xr:uid="{00000000-0005-0000-0000-0000F3710000}"/>
    <cellStyle name="Linked Cell 27 3 2 10 3" xfId="29172" xr:uid="{00000000-0005-0000-0000-0000F4710000}"/>
    <cellStyle name="Linked Cell 27 3 2 11" xfId="29173" xr:uid="{00000000-0005-0000-0000-0000F5710000}"/>
    <cellStyle name="Linked Cell 27 3 2 11 2" xfId="29174" xr:uid="{00000000-0005-0000-0000-0000F6710000}"/>
    <cellStyle name="Linked Cell 27 3 2 11 2 2" xfId="29175" xr:uid="{00000000-0005-0000-0000-0000F7710000}"/>
    <cellStyle name="Linked Cell 27 3 2 11 3" xfId="29176" xr:uid="{00000000-0005-0000-0000-0000F8710000}"/>
    <cellStyle name="Linked Cell 27 3 2 12" xfId="29177" xr:uid="{00000000-0005-0000-0000-0000F9710000}"/>
    <cellStyle name="Linked Cell 27 3 2 12 2" xfId="29178" xr:uid="{00000000-0005-0000-0000-0000FA710000}"/>
    <cellStyle name="Linked Cell 27 3 2 13" xfId="29179" xr:uid="{00000000-0005-0000-0000-0000FB710000}"/>
    <cellStyle name="Linked Cell 27 3 2 2" xfId="29180" xr:uid="{00000000-0005-0000-0000-0000FC710000}"/>
    <cellStyle name="Linked Cell 27 3 2 2 10" xfId="29181" xr:uid="{00000000-0005-0000-0000-0000FD710000}"/>
    <cellStyle name="Linked Cell 27 3 2 2 10 2" xfId="29182" xr:uid="{00000000-0005-0000-0000-0000FE710000}"/>
    <cellStyle name="Linked Cell 27 3 2 2 10 2 2" xfId="29183" xr:uid="{00000000-0005-0000-0000-0000FF710000}"/>
    <cellStyle name="Linked Cell 27 3 2 2 10 3" xfId="29184" xr:uid="{00000000-0005-0000-0000-000000720000}"/>
    <cellStyle name="Linked Cell 27 3 2 2 11" xfId="29185" xr:uid="{00000000-0005-0000-0000-000001720000}"/>
    <cellStyle name="Linked Cell 27 3 2 2 11 2" xfId="29186" xr:uid="{00000000-0005-0000-0000-000002720000}"/>
    <cellStyle name="Linked Cell 27 3 2 2 12" xfId="29187" xr:uid="{00000000-0005-0000-0000-000003720000}"/>
    <cellStyle name="Linked Cell 27 3 2 2 2" xfId="29188" xr:uid="{00000000-0005-0000-0000-000004720000}"/>
    <cellStyle name="Linked Cell 27 3 2 2 2 2" xfId="29189" xr:uid="{00000000-0005-0000-0000-000005720000}"/>
    <cellStyle name="Linked Cell 27 3 2 2 2 2 2" xfId="29190" xr:uid="{00000000-0005-0000-0000-000006720000}"/>
    <cellStyle name="Linked Cell 27 3 2 2 2 3" xfId="29191" xr:uid="{00000000-0005-0000-0000-000007720000}"/>
    <cellStyle name="Linked Cell 27 3 2 2 3" xfId="29192" xr:uid="{00000000-0005-0000-0000-000008720000}"/>
    <cellStyle name="Linked Cell 27 3 2 2 3 2" xfId="29193" xr:uid="{00000000-0005-0000-0000-000009720000}"/>
    <cellStyle name="Linked Cell 27 3 2 2 3 2 2" xfId="29194" xr:uid="{00000000-0005-0000-0000-00000A720000}"/>
    <cellStyle name="Linked Cell 27 3 2 2 3 3" xfId="29195" xr:uid="{00000000-0005-0000-0000-00000B720000}"/>
    <cellStyle name="Linked Cell 27 3 2 2 4" xfId="29196" xr:uid="{00000000-0005-0000-0000-00000C720000}"/>
    <cellStyle name="Linked Cell 27 3 2 2 4 2" xfId="29197" xr:uid="{00000000-0005-0000-0000-00000D720000}"/>
    <cellStyle name="Linked Cell 27 3 2 2 4 2 2" xfId="29198" xr:uid="{00000000-0005-0000-0000-00000E720000}"/>
    <cellStyle name="Linked Cell 27 3 2 2 4 3" xfId="29199" xr:uid="{00000000-0005-0000-0000-00000F720000}"/>
    <cellStyle name="Linked Cell 27 3 2 2 5" xfId="29200" xr:uid="{00000000-0005-0000-0000-000010720000}"/>
    <cellStyle name="Linked Cell 27 3 2 2 5 2" xfId="29201" xr:uid="{00000000-0005-0000-0000-000011720000}"/>
    <cellStyle name="Linked Cell 27 3 2 2 5 2 2" xfId="29202" xr:uid="{00000000-0005-0000-0000-000012720000}"/>
    <cellStyle name="Linked Cell 27 3 2 2 5 3" xfId="29203" xr:uid="{00000000-0005-0000-0000-000013720000}"/>
    <cellStyle name="Linked Cell 27 3 2 2 6" xfId="29204" xr:uid="{00000000-0005-0000-0000-000014720000}"/>
    <cellStyle name="Linked Cell 27 3 2 2 6 2" xfId="29205" xr:uid="{00000000-0005-0000-0000-000015720000}"/>
    <cellStyle name="Linked Cell 27 3 2 2 6 2 2" xfId="29206" xr:uid="{00000000-0005-0000-0000-000016720000}"/>
    <cellStyle name="Linked Cell 27 3 2 2 6 3" xfId="29207" xr:uid="{00000000-0005-0000-0000-000017720000}"/>
    <cellStyle name="Linked Cell 27 3 2 2 7" xfId="29208" xr:uid="{00000000-0005-0000-0000-000018720000}"/>
    <cellStyle name="Linked Cell 27 3 2 2 7 2" xfId="29209" xr:uid="{00000000-0005-0000-0000-000019720000}"/>
    <cellStyle name="Linked Cell 27 3 2 2 7 2 2" xfId="29210" xr:uid="{00000000-0005-0000-0000-00001A720000}"/>
    <cellStyle name="Linked Cell 27 3 2 2 7 3" xfId="29211" xr:uid="{00000000-0005-0000-0000-00001B720000}"/>
    <cellStyle name="Linked Cell 27 3 2 2 8" xfId="29212" xr:uid="{00000000-0005-0000-0000-00001C720000}"/>
    <cellStyle name="Linked Cell 27 3 2 2 8 2" xfId="29213" xr:uid="{00000000-0005-0000-0000-00001D720000}"/>
    <cellStyle name="Linked Cell 27 3 2 2 8 2 2" xfId="29214" xr:uid="{00000000-0005-0000-0000-00001E720000}"/>
    <cellStyle name="Linked Cell 27 3 2 2 8 3" xfId="29215" xr:uid="{00000000-0005-0000-0000-00001F720000}"/>
    <cellStyle name="Linked Cell 27 3 2 2 9" xfId="29216" xr:uid="{00000000-0005-0000-0000-000020720000}"/>
    <cellStyle name="Linked Cell 27 3 2 2 9 2" xfId="29217" xr:uid="{00000000-0005-0000-0000-000021720000}"/>
    <cellStyle name="Linked Cell 27 3 2 2 9 2 2" xfId="29218" xr:uid="{00000000-0005-0000-0000-000022720000}"/>
    <cellStyle name="Linked Cell 27 3 2 2 9 3" xfId="29219" xr:uid="{00000000-0005-0000-0000-000023720000}"/>
    <cellStyle name="Linked Cell 27 3 2 3" xfId="29220" xr:uid="{00000000-0005-0000-0000-000024720000}"/>
    <cellStyle name="Linked Cell 27 3 2 3 10" xfId="29221" xr:uid="{00000000-0005-0000-0000-000025720000}"/>
    <cellStyle name="Linked Cell 27 3 2 3 10 2" xfId="29222" xr:uid="{00000000-0005-0000-0000-000026720000}"/>
    <cellStyle name="Linked Cell 27 3 2 3 11" xfId="29223" xr:uid="{00000000-0005-0000-0000-000027720000}"/>
    <cellStyle name="Linked Cell 27 3 2 3 2" xfId="29224" xr:uid="{00000000-0005-0000-0000-000028720000}"/>
    <cellStyle name="Linked Cell 27 3 2 3 2 2" xfId="29225" xr:uid="{00000000-0005-0000-0000-000029720000}"/>
    <cellStyle name="Linked Cell 27 3 2 3 2 2 2" xfId="29226" xr:uid="{00000000-0005-0000-0000-00002A720000}"/>
    <cellStyle name="Linked Cell 27 3 2 3 2 3" xfId="29227" xr:uid="{00000000-0005-0000-0000-00002B720000}"/>
    <cellStyle name="Linked Cell 27 3 2 3 3" xfId="29228" xr:uid="{00000000-0005-0000-0000-00002C720000}"/>
    <cellStyle name="Linked Cell 27 3 2 3 3 2" xfId="29229" xr:uid="{00000000-0005-0000-0000-00002D720000}"/>
    <cellStyle name="Linked Cell 27 3 2 3 3 2 2" xfId="29230" xr:uid="{00000000-0005-0000-0000-00002E720000}"/>
    <cellStyle name="Linked Cell 27 3 2 3 3 3" xfId="29231" xr:uid="{00000000-0005-0000-0000-00002F720000}"/>
    <cellStyle name="Linked Cell 27 3 2 3 4" xfId="29232" xr:uid="{00000000-0005-0000-0000-000030720000}"/>
    <cellStyle name="Linked Cell 27 3 2 3 4 2" xfId="29233" xr:uid="{00000000-0005-0000-0000-000031720000}"/>
    <cellStyle name="Linked Cell 27 3 2 3 4 2 2" xfId="29234" xr:uid="{00000000-0005-0000-0000-000032720000}"/>
    <cellStyle name="Linked Cell 27 3 2 3 4 3" xfId="29235" xr:uid="{00000000-0005-0000-0000-000033720000}"/>
    <cellStyle name="Linked Cell 27 3 2 3 5" xfId="29236" xr:uid="{00000000-0005-0000-0000-000034720000}"/>
    <cellStyle name="Linked Cell 27 3 2 3 5 2" xfId="29237" xr:uid="{00000000-0005-0000-0000-000035720000}"/>
    <cellStyle name="Linked Cell 27 3 2 3 5 2 2" xfId="29238" xr:uid="{00000000-0005-0000-0000-000036720000}"/>
    <cellStyle name="Linked Cell 27 3 2 3 5 3" xfId="29239" xr:uid="{00000000-0005-0000-0000-000037720000}"/>
    <cellStyle name="Linked Cell 27 3 2 3 6" xfId="29240" xr:uid="{00000000-0005-0000-0000-000038720000}"/>
    <cellStyle name="Linked Cell 27 3 2 3 6 2" xfId="29241" xr:uid="{00000000-0005-0000-0000-000039720000}"/>
    <cellStyle name="Linked Cell 27 3 2 3 6 2 2" xfId="29242" xr:uid="{00000000-0005-0000-0000-00003A720000}"/>
    <cellStyle name="Linked Cell 27 3 2 3 6 3" xfId="29243" xr:uid="{00000000-0005-0000-0000-00003B720000}"/>
    <cellStyle name="Linked Cell 27 3 2 3 7" xfId="29244" xr:uid="{00000000-0005-0000-0000-00003C720000}"/>
    <cellStyle name="Linked Cell 27 3 2 3 7 2" xfId="29245" xr:uid="{00000000-0005-0000-0000-00003D720000}"/>
    <cellStyle name="Linked Cell 27 3 2 3 7 2 2" xfId="29246" xr:uid="{00000000-0005-0000-0000-00003E720000}"/>
    <cellStyle name="Linked Cell 27 3 2 3 7 3" xfId="29247" xr:uid="{00000000-0005-0000-0000-00003F720000}"/>
    <cellStyle name="Linked Cell 27 3 2 3 8" xfId="29248" xr:uid="{00000000-0005-0000-0000-000040720000}"/>
    <cellStyle name="Linked Cell 27 3 2 3 8 2" xfId="29249" xr:uid="{00000000-0005-0000-0000-000041720000}"/>
    <cellStyle name="Linked Cell 27 3 2 3 8 2 2" xfId="29250" xr:uid="{00000000-0005-0000-0000-000042720000}"/>
    <cellStyle name="Linked Cell 27 3 2 3 8 3" xfId="29251" xr:uid="{00000000-0005-0000-0000-000043720000}"/>
    <cellStyle name="Linked Cell 27 3 2 3 9" xfId="29252" xr:uid="{00000000-0005-0000-0000-000044720000}"/>
    <cellStyle name="Linked Cell 27 3 2 3 9 2" xfId="29253" xr:uid="{00000000-0005-0000-0000-000045720000}"/>
    <cellStyle name="Linked Cell 27 3 2 3 9 2 2" xfId="29254" xr:uid="{00000000-0005-0000-0000-000046720000}"/>
    <cellStyle name="Linked Cell 27 3 2 3 9 3" xfId="29255" xr:uid="{00000000-0005-0000-0000-000047720000}"/>
    <cellStyle name="Linked Cell 27 3 2 4" xfId="29256" xr:uid="{00000000-0005-0000-0000-000048720000}"/>
    <cellStyle name="Linked Cell 27 3 2 4 2" xfId="29257" xr:uid="{00000000-0005-0000-0000-000049720000}"/>
    <cellStyle name="Linked Cell 27 3 2 4 2 2" xfId="29258" xr:uid="{00000000-0005-0000-0000-00004A720000}"/>
    <cellStyle name="Linked Cell 27 3 2 4 3" xfId="29259" xr:uid="{00000000-0005-0000-0000-00004B720000}"/>
    <cellStyle name="Linked Cell 27 3 2 5" xfId="29260" xr:uid="{00000000-0005-0000-0000-00004C720000}"/>
    <cellStyle name="Linked Cell 27 3 2 5 2" xfId="29261" xr:uid="{00000000-0005-0000-0000-00004D720000}"/>
    <cellStyle name="Linked Cell 27 3 2 5 2 2" xfId="29262" xr:uid="{00000000-0005-0000-0000-00004E720000}"/>
    <cellStyle name="Linked Cell 27 3 2 5 3" xfId="29263" xr:uid="{00000000-0005-0000-0000-00004F720000}"/>
    <cellStyle name="Linked Cell 27 3 2 6" xfId="29264" xr:uid="{00000000-0005-0000-0000-000050720000}"/>
    <cellStyle name="Linked Cell 27 3 2 6 2" xfId="29265" xr:uid="{00000000-0005-0000-0000-000051720000}"/>
    <cellStyle name="Linked Cell 27 3 2 6 2 2" xfId="29266" xr:uid="{00000000-0005-0000-0000-000052720000}"/>
    <cellStyle name="Linked Cell 27 3 2 6 3" xfId="29267" xr:uid="{00000000-0005-0000-0000-000053720000}"/>
    <cellStyle name="Linked Cell 27 3 2 7" xfId="29268" xr:uid="{00000000-0005-0000-0000-000054720000}"/>
    <cellStyle name="Linked Cell 27 3 2 7 2" xfId="29269" xr:uid="{00000000-0005-0000-0000-000055720000}"/>
    <cellStyle name="Linked Cell 27 3 2 7 2 2" xfId="29270" xr:uid="{00000000-0005-0000-0000-000056720000}"/>
    <cellStyle name="Linked Cell 27 3 2 7 3" xfId="29271" xr:uid="{00000000-0005-0000-0000-000057720000}"/>
    <cellStyle name="Linked Cell 27 3 2 8" xfId="29272" xr:uid="{00000000-0005-0000-0000-000058720000}"/>
    <cellStyle name="Linked Cell 27 3 2 8 2" xfId="29273" xr:uid="{00000000-0005-0000-0000-000059720000}"/>
    <cellStyle name="Linked Cell 27 3 2 8 2 2" xfId="29274" xr:uid="{00000000-0005-0000-0000-00005A720000}"/>
    <cellStyle name="Linked Cell 27 3 2 8 3" xfId="29275" xr:uid="{00000000-0005-0000-0000-00005B720000}"/>
    <cellStyle name="Linked Cell 27 3 2 9" xfId="29276" xr:uid="{00000000-0005-0000-0000-00005C720000}"/>
    <cellStyle name="Linked Cell 27 3 2 9 2" xfId="29277" xr:uid="{00000000-0005-0000-0000-00005D720000}"/>
    <cellStyle name="Linked Cell 27 3 2 9 2 2" xfId="29278" xr:uid="{00000000-0005-0000-0000-00005E720000}"/>
    <cellStyle name="Linked Cell 27 3 2 9 3" xfId="29279" xr:uid="{00000000-0005-0000-0000-00005F720000}"/>
    <cellStyle name="Linked Cell 27 3 3" xfId="29280" xr:uid="{00000000-0005-0000-0000-000060720000}"/>
    <cellStyle name="Linked Cell 27 3 3 10" xfId="29281" xr:uid="{00000000-0005-0000-0000-000061720000}"/>
    <cellStyle name="Linked Cell 27 3 3 10 2" xfId="29282" xr:uid="{00000000-0005-0000-0000-000062720000}"/>
    <cellStyle name="Linked Cell 27 3 3 10 2 2" xfId="29283" xr:uid="{00000000-0005-0000-0000-000063720000}"/>
    <cellStyle name="Linked Cell 27 3 3 10 3" xfId="29284" xr:uid="{00000000-0005-0000-0000-000064720000}"/>
    <cellStyle name="Linked Cell 27 3 3 11" xfId="29285" xr:uid="{00000000-0005-0000-0000-000065720000}"/>
    <cellStyle name="Linked Cell 27 3 3 11 2" xfId="29286" xr:uid="{00000000-0005-0000-0000-000066720000}"/>
    <cellStyle name="Linked Cell 27 3 3 12" xfId="29287" xr:uid="{00000000-0005-0000-0000-000067720000}"/>
    <cellStyle name="Linked Cell 27 3 3 2" xfId="29288" xr:uid="{00000000-0005-0000-0000-000068720000}"/>
    <cellStyle name="Linked Cell 27 3 3 2 10" xfId="29289" xr:uid="{00000000-0005-0000-0000-000069720000}"/>
    <cellStyle name="Linked Cell 27 3 3 2 10 2" xfId="29290" xr:uid="{00000000-0005-0000-0000-00006A720000}"/>
    <cellStyle name="Linked Cell 27 3 3 2 11" xfId="29291" xr:uid="{00000000-0005-0000-0000-00006B720000}"/>
    <cellStyle name="Linked Cell 27 3 3 2 2" xfId="29292" xr:uid="{00000000-0005-0000-0000-00006C720000}"/>
    <cellStyle name="Linked Cell 27 3 3 2 2 2" xfId="29293" xr:uid="{00000000-0005-0000-0000-00006D720000}"/>
    <cellStyle name="Linked Cell 27 3 3 2 2 2 2" xfId="29294" xr:uid="{00000000-0005-0000-0000-00006E720000}"/>
    <cellStyle name="Linked Cell 27 3 3 2 2 3" xfId="29295" xr:uid="{00000000-0005-0000-0000-00006F720000}"/>
    <cellStyle name="Linked Cell 27 3 3 2 3" xfId="29296" xr:uid="{00000000-0005-0000-0000-000070720000}"/>
    <cellStyle name="Linked Cell 27 3 3 2 3 2" xfId="29297" xr:uid="{00000000-0005-0000-0000-000071720000}"/>
    <cellStyle name="Linked Cell 27 3 3 2 3 2 2" xfId="29298" xr:uid="{00000000-0005-0000-0000-000072720000}"/>
    <cellStyle name="Linked Cell 27 3 3 2 3 3" xfId="29299" xr:uid="{00000000-0005-0000-0000-000073720000}"/>
    <cellStyle name="Linked Cell 27 3 3 2 4" xfId="29300" xr:uid="{00000000-0005-0000-0000-000074720000}"/>
    <cellStyle name="Linked Cell 27 3 3 2 4 2" xfId="29301" xr:uid="{00000000-0005-0000-0000-000075720000}"/>
    <cellStyle name="Linked Cell 27 3 3 2 4 2 2" xfId="29302" xr:uid="{00000000-0005-0000-0000-000076720000}"/>
    <cellStyle name="Linked Cell 27 3 3 2 4 3" xfId="29303" xr:uid="{00000000-0005-0000-0000-000077720000}"/>
    <cellStyle name="Linked Cell 27 3 3 2 5" xfId="29304" xr:uid="{00000000-0005-0000-0000-000078720000}"/>
    <cellStyle name="Linked Cell 27 3 3 2 5 2" xfId="29305" xr:uid="{00000000-0005-0000-0000-000079720000}"/>
    <cellStyle name="Linked Cell 27 3 3 2 5 2 2" xfId="29306" xr:uid="{00000000-0005-0000-0000-00007A720000}"/>
    <cellStyle name="Linked Cell 27 3 3 2 5 3" xfId="29307" xr:uid="{00000000-0005-0000-0000-00007B720000}"/>
    <cellStyle name="Linked Cell 27 3 3 2 6" xfId="29308" xr:uid="{00000000-0005-0000-0000-00007C720000}"/>
    <cellStyle name="Linked Cell 27 3 3 2 6 2" xfId="29309" xr:uid="{00000000-0005-0000-0000-00007D720000}"/>
    <cellStyle name="Linked Cell 27 3 3 2 6 2 2" xfId="29310" xr:uid="{00000000-0005-0000-0000-00007E720000}"/>
    <cellStyle name="Linked Cell 27 3 3 2 6 3" xfId="29311" xr:uid="{00000000-0005-0000-0000-00007F720000}"/>
    <cellStyle name="Linked Cell 27 3 3 2 7" xfId="29312" xr:uid="{00000000-0005-0000-0000-000080720000}"/>
    <cellStyle name="Linked Cell 27 3 3 2 7 2" xfId="29313" xr:uid="{00000000-0005-0000-0000-000081720000}"/>
    <cellStyle name="Linked Cell 27 3 3 2 7 2 2" xfId="29314" xr:uid="{00000000-0005-0000-0000-000082720000}"/>
    <cellStyle name="Linked Cell 27 3 3 2 7 3" xfId="29315" xr:uid="{00000000-0005-0000-0000-000083720000}"/>
    <cellStyle name="Linked Cell 27 3 3 2 8" xfId="29316" xr:uid="{00000000-0005-0000-0000-000084720000}"/>
    <cellStyle name="Linked Cell 27 3 3 2 8 2" xfId="29317" xr:uid="{00000000-0005-0000-0000-000085720000}"/>
    <cellStyle name="Linked Cell 27 3 3 2 8 2 2" xfId="29318" xr:uid="{00000000-0005-0000-0000-000086720000}"/>
    <cellStyle name="Linked Cell 27 3 3 2 8 3" xfId="29319" xr:uid="{00000000-0005-0000-0000-000087720000}"/>
    <cellStyle name="Linked Cell 27 3 3 2 9" xfId="29320" xr:uid="{00000000-0005-0000-0000-000088720000}"/>
    <cellStyle name="Linked Cell 27 3 3 2 9 2" xfId="29321" xr:uid="{00000000-0005-0000-0000-000089720000}"/>
    <cellStyle name="Linked Cell 27 3 3 2 9 2 2" xfId="29322" xr:uid="{00000000-0005-0000-0000-00008A720000}"/>
    <cellStyle name="Linked Cell 27 3 3 2 9 3" xfId="29323" xr:uid="{00000000-0005-0000-0000-00008B720000}"/>
    <cellStyle name="Linked Cell 27 3 3 3" xfId="29324" xr:uid="{00000000-0005-0000-0000-00008C720000}"/>
    <cellStyle name="Linked Cell 27 3 3 3 2" xfId="29325" xr:uid="{00000000-0005-0000-0000-00008D720000}"/>
    <cellStyle name="Linked Cell 27 3 3 3 2 2" xfId="29326" xr:uid="{00000000-0005-0000-0000-00008E720000}"/>
    <cellStyle name="Linked Cell 27 3 3 3 3" xfId="29327" xr:uid="{00000000-0005-0000-0000-00008F720000}"/>
    <cellStyle name="Linked Cell 27 3 3 4" xfId="29328" xr:uid="{00000000-0005-0000-0000-000090720000}"/>
    <cellStyle name="Linked Cell 27 3 3 4 2" xfId="29329" xr:uid="{00000000-0005-0000-0000-000091720000}"/>
    <cellStyle name="Linked Cell 27 3 3 4 2 2" xfId="29330" xr:uid="{00000000-0005-0000-0000-000092720000}"/>
    <cellStyle name="Linked Cell 27 3 3 4 3" xfId="29331" xr:uid="{00000000-0005-0000-0000-000093720000}"/>
    <cellStyle name="Linked Cell 27 3 3 5" xfId="29332" xr:uid="{00000000-0005-0000-0000-000094720000}"/>
    <cellStyle name="Linked Cell 27 3 3 5 2" xfId="29333" xr:uid="{00000000-0005-0000-0000-000095720000}"/>
    <cellStyle name="Linked Cell 27 3 3 5 2 2" xfId="29334" xr:uid="{00000000-0005-0000-0000-000096720000}"/>
    <cellStyle name="Linked Cell 27 3 3 5 3" xfId="29335" xr:uid="{00000000-0005-0000-0000-000097720000}"/>
    <cellStyle name="Linked Cell 27 3 3 6" xfId="29336" xr:uid="{00000000-0005-0000-0000-000098720000}"/>
    <cellStyle name="Linked Cell 27 3 3 6 2" xfId="29337" xr:uid="{00000000-0005-0000-0000-000099720000}"/>
    <cellStyle name="Linked Cell 27 3 3 6 2 2" xfId="29338" xr:uid="{00000000-0005-0000-0000-00009A720000}"/>
    <cellStyle name="Linked Cell 27 3 3 6 3" xfId="29339" xr:uid="{00000000-0005-0000-0000-00009B720000}"/>
    <cellStyle name="Linked Cell 27 3 3 7" xfId="29340" xr:uid="{00000000-0005-0000-0000-00009C720000}"/>
    <cellStyle name="Linked Cell 27 3 3 7 2" xfId="29341" xr:uid="{00000000-0005-0000-0000-00009D720000}"/>
    <cellStyle name="Linked Cell 27 3 3 7 2 2" xfId="29342" xr:uid="{00000000-0005-0000-0000-00009E720000}"/>
    <cellStyle name="Linked Cell 27 3 3 7 3" xfId="29343" xr:uid="{00000000-0005-0000-0000-00009F720000}"/>
    <cellStyle name="Linked Cell 27 3 3 8" xfId="29344" xr:uid="{00000000-0005-0000-0000-0000A0720000}"/>
    <cellStyle name="Linked Cell 27 3 3 8 2" xfId="29345" xr:uid="{00000000-0005-0000-0000-0000A1720000}"/>
    <cellStyle name="Linked Cell 27 3 3 8 2 2" xfId="29346" xr:uid="{00000000-0005-0000-0000-0000A2720000}"/>
    <cellStyle name="Linked Cell 27 3 3 8 3" xfId="29347" xr:uid="{00000000-0005-0000-0000-0000A3720000}"/>
    <cellStyle name="Linked Cell 27 3 3 9" xfId="29348" xr:uid="{00000000-0005-0000-0000-0000A4720000}"/>
    <cellStyle name="Linked Cell 27 3 3 9 2" xfId="29349" xr:uid="{00000000-0005-0000-0000-0000A5720000}"/>
    <cellStyle name="Linked Cell 27 3 3 9 2 2" xfId="29350" xr:uid="{00000000-0005-0000-0000-0000A6720000}"/>
    <cellStyle name="Linked Cell 27 3 3 9 3" xfId="29351" xr:uid="{00000000-0005-0000-0000-0000A7720000}"/>
    <cellStyle name="Linked Cell 27 3 4" xfId="29352" xr:uid="{00000000-0005-0000-0000-0000A8720000}"/>
    <cellStyle name="Linked Cell 27 3 4 10" xfId="29353" xr:uid="{00000000-0005-0000-0000-0000A9720000}"/>
    <cellStyle name="Linked Cell 27 3 4 10 2" xfId="29354" xr:uid="{00000000-0005-0000-0000-0000AA720000}"/>
    <cellStyle name="Linked Cell 27 3 4 11" xfId="29355" xr:uid="{00000000-0005-0000-0000-0000AB720000}"/>
    <cellStyle name="Linked Cell 27 3 4 2" xfId="29356" xr:uid="{00000000-0005-0000-0000-0000AC720000}"/>
    <cellStyle name="Linked Cell 27 3 4 2 2" xfId="29357" xr:uid="{00000000-0005-0000-0000-0000AD720000}"/>
    <cellStyle name="Linked Cell 27 3 4 2 2 2" xfId="29358" xr:uid="{00000000-0005-0000-0000-0000AE720000}"/>
    <cellStyle name="Linked Cell 27 3 4 2 3" xfId="29359" xr:uid="{00000000-0005-0000-0000-0000AF720000}"/>
    <cellStyle name="Linked Cell 27 3 4 3" xfId="29360" xr:uid="{00000000-0005-0000-0000-0000B0720000}"/>
    <cellStyle name="Linked Cell 27 3 4 3 2" xfId="29361" xr:uid="{00000000-0005-0000-0000-0000B1720000}"/>
    <cellStyle name="Linked Cell 27 3 4 3 2 2" xfId="29362" xr:uid="{00000000-0005-0000-0000-0000B2720000}"/>
    <cellStyle name="Linked Cell 27 3 4 3 3" xfId="29363" xr:uid="{00000000-0005-0000-0000-0000B3720000}"/>
    <cellStyle name="Linked Cell 27 3 4 4" xfId="29364" xr:uid="{00000000-0005-0000-0000-0000B4720000}"/>
    <cellStyle name="Linked Cell 27 3 4 4 2" xfId="29365" xr:uid="{00000000-0005-0000-0000-0000B5720000}"/>
    <cellStyle name="Linked Cell 27 3 4 4 2 2" xfId="29366" xr:uid="{00000000-0005-0000-0000-0000B6720000}"/>
    <cellStyle name="Linked Cell 27 3 4 4 3" xfId="29367" xr:uid="{00000000-0005-0000-0000-0000B7720000}"/>
    <cellStyle name="Linked Cell 27 3 4 5" xfId="29368" xr:uid="{00000000-0005-0000-0000-0000B8720000}"/>
    <cellStyle name="Linked Cell 27 3 4 5 2" xfId="29369" xr:uid="{00000000-0005-0000-0000-0000B9720000}"/>
    <cellStyle name="Linked Cell 27 3 4 5 2 2" xfId="29370" xr:uid="{00000000-0005-0000-0000-0000BA720000}"/>
    <cellStyle name="Linked Cell 27 3 4 5 3" xfId="29371" xr:uid="{00000000-0005-0000-0000-0000BB720000}"/>
    <cellStyle name="Linked Cell 27 3 4 6" xfId="29372" xr:uid="{00000000-0005-0000-0000-0000BC720000}"/>
    <cellStyle name="Linked Cell 27 3 4 6 2" xfId="29373" xr:uid="{00000000-0005-0000-0000-0000BD720000}"/>
    <cellStyle name="Linked Cell 27 3 4 6 2 2" xfId="29374" xr:uid="{00000000-0005-0000-0000-0000BE720000}"/>
    <cellStyle name="Linked Cell 27 3 4 6 3" xfId="29375" xr:uid="{00000000-0005-0000-0000-0000BF720000}"/>
    <cellStyle name="Linked Cell 27 3 4 7" xfId="29376" xr:uid="{00000000-0005-0000-0000-0000C0720000}"/>
    <cellStyle name="Linked Cell 27 3 4 7 2" xfId="29377" xr:uid="{00000000-0005-0000-0000-0000C1720000}"/>
    <cellStyle name="Linked Cell 27 3 4 7 2 2" xfId="29378" xr:uid="{00000000-0005-0000-0000-0000C2720000}"/>
    <cellStyle name="Linked Cell 27 3 4 7 3" xfId="29379" xr:uid="{00000000-0005-0000-0000-0000C3720000}"/>
    <cellStyle name="Linked Cell 27 3 4 8" xfId="29380" xr:uid="{00000000-0005-0000-0000-0000C4720000}"/>
    <cellStyle name="Linked Cell 27 3 4 8 2" xfId="29381" xr:uid="{00000000-0005-0000-0000-0000C5720000}"/>
    <cellStyle name="Linked Cell 27 3 4 8 2 2" xfId="29382" xr:uid="{00000000-0005-0000-0000-0000C6720000}"/>
    <cellStyle name="Linked Cell 27 3 4 8 3" xfId="29383" xr:uid="{00000000-0005-0000-0000-0000C7720000}"/>
    <cellStyle name="Linked Cell 27 3 4 9" xfId="29384" xr:uid="{00000000-0005-0000-0000-0000C8720000}"/>
    <cellStyle name="Linked Cell 27 3 4 9 2" xfId="29385" xr:uid="{00000000-0005-0000-0000-0000C9720000}"/>
    <cellStyle name="Linked Cell 27 3 4 9 2 2" xfId="29386" xr:uid="{00000000-0005-0000-0000-0000CA720000}"/>
    <cellStyle name="Linked Cell 27 3 4 9 3" xfId="29387" xr:uid="{00000000-0005-0000-0000-0000CB720000}"/>
    <cellStyle name="Linked Cell 27 3 5" xfId="29388" xr:uid="{00000000-0005-0000-0000-0000CC720000}"/>
    <cellStyle name="Linked Cell 27 3 5 2" xfId="29389" xr:uid="{00000000-0005-0000-0000-0000CD720000}"/>
    <cellStyle name="Linked Cell 27 3 5 2 2" xfId="29390" xr:uid="{00000000-0005-0000-0000-0000CE720000}"/>
    <cellStyle name="Linked Cell 27 3 5 3" xfId="29391" xr:uid="{00000000-0005-0000-0000-0000CF720000}"/>
    <cellStyle name="Linked Cell 27 3 6" xfId="29392" xr:uid="{00000000-0005-0000-0000-0000D0720000}"/>
    <cellStyle name="Linked Cell 27 3 6 2" xfId="29393" xr:uid="{00000000-0005-0000-0000-0000D1720000}"/>
    <cellStyle name="Linked Cell 27 3 6 2 2" xfId="29394" xr:uid="{00000000-0005-0000-0000-0000D2720000}"/>
    <cellStyle name="Linked Cell 27 3 6 3" xfId="29395" xr:uid="{00000000-0005-0000-0000-0000D3720000}"/>
    <cellStyle name="Linked Cell 27 3 7" xfId="29396" xr:uid="{00000000-0005-0000-0000-0000D4720000}"/>
    <cellStyle name="Linked Cell 27 3 7 2" xfId="29397" xr:uid="{00000000-0005-0000-0000-0000D5720000}"/>
    <cellStyle name="Linked Cell 27 3 7 2 2" xfId="29398" xr:uid="{00000000-0005-0000-0000-0000D6720000}"/>
    <cellStyle name="Linked Cell 27 3 7 3" xfId="29399" xr:uid="{00000000-0005-0000-0000-0000D7720000}"/>
    <cellStyle name="Linked Cell 27 3 8" xfId="29400" xr:uid="{00000000-0005-0000-0000-0000D8720000}"/>
    <cellStyle name="Linked Cell 27 3 8 2" xfId="29401" xr:uid="{00000000-0005-0000-0000-0000D9720000}"/>
    <cellStyle name="Linked Cell 27 3 8 2 2" xfId="29402" xr:uid="{00000000-0005-0000-0000-0000DA720000}"/>
    <cellStyle name="Linked Cell 27 3 8 3" xfId="29403" xr:uid="{00000000-0005-0000-0000-0000DB720000}"/>
    <cellStyle name="Linked Cell 27 3 9" xfId="29404" xr:uid="{00000000-0005-0000-0000-0000DC720000}"/>
    <cellStyle name="Linked Cell 27 3 9 2" xfId="29405" xr:uid="{00000000-0005-0000-0000-0000DD720000}"/>
    <cellStyle name="Linked Cell 27 3 9 2 2" xfId="29406" xr:uid="{00000000-0005-0000-0000-0000DE720000}"/>
    <cellStyle name="Linked Cell 27 3 9 3" xfId="29407" xr:uid="{00000000-0005-0000-0000-0000DF720000}"/>
    <cellStyle name="Linked Cell 27 4" xfId="29408" xr:uid="{00000000-0005-0000-0000-0000E0720000}"/>
    <cellStyle name="Linked Cell 27 4 10" xfId="29409" xr:uid="{00000000-0005-0000-0000-0000E1720000}"/>
    <cellStyle name="Linked Cell 27 4 10 2" xfId="29410" xr:uid="{00000000-0005-0000-0000-0000E2720000}"/>
    <cellStyle name="Linked Cell 27 4 10 2 2" xfId="29411" xr:uid="{00000000-0005-0000-0000-0000E3720000}"/>
    <cellStyle name="Linked Cell 27 4 10 3" xfId="29412" xr:uid="{00000000-0005-0000-0000-0000E4720000}"/>
    <cellStyle name="Linked Cell 27 4 11" xfId="29413" xr:uid="{00000000-0005-0000-0000-0000E5720000}"/>
    <cellStyle name="Linked Cell 27 4 11 2" xfId="29414" xr:uid="{00000000-0005-0000-0000-0000E6720000}"/>
    <cellStyle name="Linked Cell 27 4 11 2 2" xfId="29415" xr:uid="{00000000-0005-0000-0000-0000E7720000}"/>
    <cellStyle name="Linked Cell 27 4 11 3" xfId="29416" xr:uid="{00000000-0005-0000-0000-0000E8720000}"/>
    <cellStyle name="Linked Cell 27 4 12" xfId="29417" xr:uid="{00000000-0005-0000-0000-0000E9720000}"/>
    <cellStyle name="Linked Cell 27 4 12 2" xfId="29418" xr:uid="{00000000-0005-0000-0000-0000EA720000}"/>
    <cellStyle name="Linked Cell 27 4 13" xfId="29419" xr:uid="{00000000-0005-0000-0000-0000EB720000}"/>
    <cellStyle name="Linked Cell 27 4 2" xfId="29420" xr:uid="{00000000-0005-0000-0000-0000EC720000}"/>
    <cellStyle name="Linked Cell 27 4 2 10" xfId="29421" xr:uid="{00000000-0005-0000-0000-0000ED720000}"/>
    <cellStyle name="Linked Cell 27 4 2 10 2" xfId="29422" xr:uid="{00000000-0005-0000-0000-0000EE720000}"/>
    <cellStyle name="Linked Cell 27 4 2 10 2 2" xfId="29423" xr:uid="{00000000-0005-0000-0000-0000EF720000}"/>
    <cellStyle name="Linked Cell 27 4 2 10 3" xfId="29424" xr:uid="{00000000-0005-0000-0000-0000F0720000}"/>
    <cellStyle name="Linked Cell 27 4 2 11" xfId="29425" xr:uid="{00000000-0005-0000-0000-0000F1720000}"/>
    <cellStyle name="Linked Cell 27 4 2 11 2" xfId="29426" xr:uid="{00000000-0005-0000-0000-0000F2720000}"/>
    <cellStyle name="Linked Cell 27 4 2 12" xfId="29427" xr:uid="{00000000-0005-0000-0000-0000F3720000}"/>
    <cellStyle name="Linked Cell 27 4 2 2" xfId="29428" xr:uid="{00000000-0005-0000-0000-0000F4720000}"/>
    <cellStyle name="Linked Cell 27 4 2 2 2" xfId="29429" xr:uid="{00000000-0005-0000-0000-0000F5720000}"/>
    <cellStyle name="Linked Cell 27 4 2 2 2 2" xfId="29430" xr:uid="{00000000-0005-0000-0000-0000F6720000}"/>
    <cellStyle name="Linked Cell 27 4 2 2 3" xfId="29431" xr:uid="{00000000-0005-0000-0000-0000F7720000}"/>
    <cellStyle name="Linked Cell 27 4 2 3" xfId="29432" xr:uid="{00000000-0005-0000-0000-0000F8720000}"/>
    <cellStyle name="Linked Cell 27 4 2 3 2" xfId="29433" xr:uid="{00000000-0005-0000-0000-0000F9720000}"/>
    <cellStyle name="Linked Cell 27 4 2 3 2 2" xfId="29434" xr:uid="{00000000-0005-0000-0000-0000FA720000}"/>
    <cellStyle name="Linked Cell 27 4 2 3 3" xfId="29435" xr:uid="{00000000-0005-0000-0000-0000FB720000}"/>
    <cellStyle name="Linked Cell 27 4 2 4" xfId="29436" xr:uid="{00000000-0005-0000-0000-0000FC720000}"/>
    <cellStyle name="Linked Cell 27 4 2 4 2" xfId="29437" xr:uid="{00000000-0005-0000-0000-0000FD720000}"/>
    <cellStyle name="Linked Cell 27 4 2 4 2 2" xfId="29438" xr:uid="{00000000-0005-0000-0000-0000FE720000}"/>
    <cellStyle name="Linked Cell 27 4 2 4 3" xfId="29439" xr:uid="{00000000-0005-0000-0000-0000FF720000}"/>
    <cellStyle name="Linked Cell 27 4 2 5" xfId="29440" xr:uid="{00000000-0005-0000-0000-000000730000}"/>
    <cellStyle name="Linked Cell 27 4 2 5 2" xfId="29441" xr:uid="{00000000-0005-0000-0000-000001730000}"/>
    <cellStyle name="Linked Cell 27 4 2 5 2 2" xfId="29442" xr:uid="{00000000-0005-0000-0000-000002730000}"/>
    <cellStyle name="Linked Cell 27 4 2 5 3" xfId="29443" xr:uid="{00000000-0005-0000-0000-000003730000}"/>
    <cellStyle name="Linked Cell 27 4 2 6" xfId="29444" xr:uid="{00000000-0005-0000-0000-000004730000}"/>
    <cellStyle name="Linked Cell 27 4 2 6 2" xfId="29445" xr:uid="{00000000-0005-0000-0000-000005730000}"/>
    <cellStyle name="Linked Cell 27 4 2 6 2 2" xfId="29446" xr:uid="{00000000-0005-0000-0000-000006730000}"/>
    <cellStyle name="Linked Cell 27 4 2 6 3" xfId="29447" xr:uid="{00000000-0005-0000-0000-000007730000}"/>
    <cellStyle name="Linked Cell 27 4 2 7" xfId="29448" xr:uid="{00000000-0005-0000-0000-000008730000}"/>
    <cellStyle name="Linked Cell 27 4 2 7 2" xfId="29449" xr:uid="{00000000-0005-0000-0000-000009730000}"/>
    <cellStyle name="Linked Cell 27 4 2 7 2 2" xfId="29450" xr:uid="{00000000-0005-0000-0000-00000A730000}"/>
    <cellStyle name="Linked Cell 27 4 2 7 3" xfId="29451" xr:uid="{00000000-0005-0000-0000-00000B730000}"/>
    <cellStyle name="Linked Cell 27 4 2 8" xfId="29452" xr:uid="{00000000-0005-0000-0000-00000C730000}"/>
    <cellStyle name="Linked Cell 27 4 2 8 2" xfId="29453" xr:uid="{00000000-0005-0000-0000-00000D730000}"/>
    <cellStyle name="Linked Cell 27 4 2 8 2 2" xfId="29454" xr:uid="{00000000-0005-0000-0000-00000E730000}"/>
    <cellStyle name="Linked Cell 27 4 2 8 3" xfId="29455" xr:uid="{00000000-0005-0000-0000-00000F730000}"/>
    <cellStyle name="Linked Cell 27 4 2 9" xfId="29456" xr:uid="{00000000-0005-0000-0000-000010730000}"/>
    <cellStyle name="Linked Cell 27 4 2 9 2" xfId="29457" xr:uid="{00000000-0005-0000-0000-000011730000}"/>
    <cellStyle name="Linked Cell 27 4 2 9 2 2" xfId="29458" xr:uid="{00000000-0005-0000-0000-000012730000}"/>
    <cellStyle name="Linked Cell 27 4 2 9 3" xfId="29459" xr:uid="{00000000-0005-0000-0000-000013730000}"/>
    <cellStyle name="Linked Cell 27 4 3" xfId="29460" xr:uid="{00000000-0005-0000-0000-000014730000}"/>
    <cellStyle name="Linked Cell 27 4 3 10" xfId="29461" xr:uid="{00000000-0005-0000-0000-000015730000}"/>
    <cellStyle name="Linked Cell 27 4 3 10 2" xfId="29462" xr:uid="{00000000-0005-0000-0000-000016730000}"/>
    <cellStyle name="Linked Cell 27 4 3 11" xfId="29463" xr:uid="{00000000-0005-0000-0000-000017730000}"/>
    <cellStyle name="Linked Cell 27 4 3 2" xfId="29464" xr:uid="{00000000-0005-0000-0000-000018730000}"/>
    <cellStyle name="Linked Cell 27 4 3 2 2" xfId="29465" xr:uid="{00000000-0005-0000-0000-000019730000}"/>
    <cellStyle name="Linked Cell 27 4 3 2 2 2" xfId="29466" xr:uid="{00000000-0005-0000-0000-00001A730000}"/>
    <cellStyle name="Linked Cell 27 4 3 2 3" xfId="29467" xr:uid="{00000000-0005-0000-0000-00001B730000}"/>
    <cellStyle name="Linked Cell 27 4 3 3" xfId="29468" xr:uid="{00000000-0005-0000-0000-00001C730000}"/>
    <cellStyle name="Linked Cell 27 4 3 3 2" xfId="29469" xr:uid="{00000000-0005-0000-0000-00001D730000}"/>
    <cellStyle name="Linked Cell 27 4 3 3 2 2" xfId="29470" xr:uid="{00000000-0005-0000-0000-00001E730000}"/>
    <cellStyle name="Linked Cell 27 4 3 3 3" xfId="29471" xr:uid="{00000000-0005-0000-0000-00001F730000}"/>
    <cellStyle name="Linked Cell 27 4 3 4" xfId="29472" xr:uid="{00000000-0005-0000-0000-000020730000}"/>
    <cellStyle name="Linked Cell 27 4 3 4 2" xfId="29473" xr:uid="{00000000-0005-0000-0000-000021730000}"/>
    <cellStyle name="Linked Cell 27 4 3 4 2 2" xfId="29474" xr:uid="{00000000-0005-0000-0000-000022730000}"/>
    <cellStyle name="Linked Cell 27 4 3 4 3" xfId="29475" xr:uid="{00000000-0005-0000-0000-000023730000}"/>
    <cellStyle name="Linked Cell 27 4 3 5" xfId="29476" xr:uid="{00000000-0005-0000-0000-000024730000}"/>
    <cellStyle name="Linked Cell 27 4 3 5 2" xfId="29477" xr:uid="{00000000-0005-0000-0000-000025730000}"/>
    <cellStyle name="Linked Cell 27 4 3 5 2 2" xfId="29478" xr:uid="{00000000-0005-0000-0000-000026730000}"/>
    <cellStyle name="Linked Cell 27 4 3 5 3" xfId="29479" xr:uid="{00000000-0005-0000-0000-000027730000}"/>
    <cellStyle name="Linked Cell 27 4 3 6" xfId="29480" xr:uid="{00000000-0005-0000-0000-000028730000}"/>
    <cellStyle name="Linked Cell 27 4 3 6 2" xfId="29481" xr:uid="{00000000-0005-0000-0000-000029730000}"/>
    <cellStyle name="Linked Cell 27 4 3 6 2 2" xfId="29482" xr:uid="{00000000-0005-0000-0000-00002A730000}"/>
    <cellStyle name="Linked Cell 27 4 3 6 3" xfId="29483" xr:uid="{00000000-0005-0000-0000-00002B730000}"/>
    <cellStyle name="Linked Cell 27 4 3 7" xfId="29484" xr:uid="{00000000-0005-0000-0000-00002C730000}"/>
    <cellStyle name="Linked Cell 27 4 3 7 2" xfId="29485" xr:uid="{00000000-0005-0000-0000-00002D730000}"/>
    <cellStyle name="Linked Cell 27 4 3 7 2 2" xfId="29486" xr:uid="{00000000-0005-0000-0000-00002E730000}"/>
    <cellStyle name="Linked Cell 27 4 3 7 3" xfId="29487" xr:uid="{00000000-0005-0000-0000-00002F730000}"/>
    <cellStyle name="Linked Cell 27 4 3 8" xfId="29488" xr:uid="{00000000-0005-0000-0000-000030730000}"/>
    <cellStyle name="Linked Cell 27 4 3 8 2" xfId="29489" xr:uid="{00000000-0005-0000-0000-000031730000}"/>
    <cellStyle name="Linked Cell 27 4 3 8 2 2" xfId="29490" xr:uid="{00000000-0005-0000-0000-000032730000}"/>
    <cellStyle name="Linked Cell 27 4 3 8 3" xfId="29491" xr:uid="{00000000-0005-0000-0000-000033730000}"/>
    <cellStyle name="Linked Cell 27 4 3 9" xfId="29492" xr:uid="{00000000-0005-0000-0000-000034730000}"/>
    <cellStyle name="Linked Cell 27 4 3 9 2" xfId="29493" xr:uid="{00000000-0005-0000-0000-000035730000}"/>
    <cellStyle name="Linked Cell 27 4 3 9 2 2" xfId="29494" xr:uid="{00000000-0005-0000-0000-000036730000}"/>
    <cellStyle name="Linked Cell 27 4 3 9 3" xfId="29495" xr:uid="{00000000-0005-0000-0000-000037730000}"/>
    <cellStyle name="Linked Cell 27 4 4" xfId="29496" xr:uid="{00000000-0005-0000-0000-000038730000}"/>
    <cellStyle name="Linked Cell 27 4 4 2" xfId="29497" xr:uid="{00000000-0005-0000-0000-000039730000}"/>
    <cellStyle name="Linked Cell 27 4 4 2 2" xfId="29498" xr:uid="{00000000-0005-0000-0000-00003A730000}"/>
    <cellStyle name="Linked Cell 27 4 4 3" xfId="29499" xr:uid="{00000000-0005-0000-0000-00003B730000}"/>
    <cellStyle name="Linked Cell 27 4 5" xfId="29500" xr:uid="{00000000-0005-0000-0000-00003C730000}"/>
    <cellStyle name="Linked Cell 27 4 5 2" xfId="29501" xr:uid="{00000000-0005-0000-0000-00003D730000}"/>
    <cellStyle name="Linked Cell 27 4 5 2 2" xfId="29502" xr:uid="{00000000-0005-0000-0000-00003E730000}"/>
    <cellStyle name="Linked Cell 27 4 5 3" xfId="29503" xr:uid="{00000000-0005-0000-0000-00003F730000}"/>
    <cellStyle name="Linked Cell 27 4 6" xfId="29504" xr:uid="{00000000-0005-0000-0000-000040730000}"/>
    <cellStyle name="Linked Cell 27 4 6 2" xfId="29505" xr:uid="{00000000-0005-0000-0000-000041730000}"/>
    <cellStyle name="Linked Cell 27 4 6 2 2" xfId="29506" xr:uid="{00000000-0005-0000-0000-000042730000}"/>
    <cellStyle name="Linked Cell 27 4 6 3" xfId="29507" xr:uid="{00000000-0005-0000-0000-000043730000}"/>
    <cellStyle name="Linked Cell 27 4 7" xfId="29508" xr:uid="{00000000-0005-0000-0000-000044730000}"/>
    <cellStyle name="Linked Cell 27 4 7 2" xfId="29509" xr:uid="{00000000-0005-0000-0000-000045730000}"/>
    <cellStyle name="Linked Cell 27 4 7 2 2" xfId="29510" xr:uid="{00000000-0005-0000-0000-000046730000}"/>
    <cellStyle name="Linked Cell 27 4 7 3" xfId="29511" xr:uid="{00000000-0005-0000-0000-000047730000}"/>
    <cellStyle name="Linked Cell 27 4 8" xfId="29512" xr:uid="{00000000-0005-0000-0000-000048730000}"/>
    <cellStyle name="Linked Cell 27 4 8 2" xfId="29513" xr:uid="{00000000-0005-0000-0000-000049730000}"/>
    <cellStyle name="Linked Cell 27 4 8 2 2" xfId="29514" xr:uid="{00000000-0005-0000-0000-00004A730000}"/>
    <cellStyle name="Linked Cell 27 4 8 3" xfId="29515" xr:uid="{00000000-0005-0000-0000-00004B730000}"/>
    <cellStyle name="Linked Cell 27 4 9" xfId="29516" xr:uid="{00000000-0005-0000-0000-00004C730000}"/>
    <cellStyle name="Linked Cell 27 4 9 2" xfId="29517" xr:uid="{00000000-0005-0000-0000-00004D730000}"/>
    <cellStyle name="Linked Cell 27 4 9 2 2" xfId="29518" xr:uid="{00000000-0005-0000-0000-00004E730000}"/>
    <cellStyle name="Linked Cell 27 4 9 3" xfId="29519" xr:uid="{00000000-0005-0000-0000-00004F730000}"/>
    <cellStyle name="Linked Cell 28" xfId="29520" xr:uid="{00000000-0005-0000-0000-000050730000}"/>
    <cellStyle name="Linked Cell 28 2" xfId="29521" xr:uid="{00000000-0005-0000-0000-000051730000}"/>
    <cellStyle name="Linked Cell 28 2 10" xfId="29522" xr:uid="{00000000-0005-0000-0000-000052730000}"/>
    <cellStyle name="Linked Cell 28 2 10 2" xfId="29523" xr:uid="{00000000-0005-0000-0000-000053730000}"/>
    <cellStyle name="Linked Cell 28 2 10 2 2" xfId="29524" xr:uid="{00000000-0005-0000-0000-000054730000}"/>
    <cellStyle name="Linked Cell 28 2 10 3" xfId="29525" xr:uid="{00000000-0005-0000-0000-000055730000}"/>
    <cellStyle name="Linked Cell 28 2 11" xfId="29526" xr:uid="{00000000-0005-0000-0000-000056730000}"/>
    <cellStyle name="Linked Cell 28 2 11 2" xfId="29527" xr:uid="{00000000-0005-0000-0000-000057730000}"/>
    <cellStyle name="Linked Cell 28 2 11 2 2" xfId="29528" xr:uid="{00000000-0005-0000-0000-000058730000}"/>
    <cellStyle name="Linked Cell 28 2 11 3" xfId="29529" xr:uid="{00000000-0005-0000-0000-000059730000}"/>
    <cellStyle name="Linked Cell 28 2 12" xfId="29530" xr:uid="{00000000-0005-0000-0000-00005A730000}"/>
    <cellStyle name="Linked Cell 28 2 12 2" xfId="29531" xr:uid="{00000000-0005-0000-0000-00005B730000}"/>
    <cellStyle name="Linked Cell 28 2 12 2 2" xfId="29532" xr:uid="{00000000-0005-0000-0000-00005C730000}"/>
    <cellStyle name="Linked Cell 28 2 12 3" xfId="29533" xr:uid="{00000000-0005-0000-0000-00005D730000}"/>
    <cellStyle name="Linked Cell 28 2 13" xfId="29534" xr:uid="{00000000-0005-0000-0000-00005E730000}"/>
    <cellStyle name="Linked Cell 28 2 13 2" xfId="29535" xr:uid="{00000000-0005-0000-0000-00005F730000}"/>
    <cellStyle name="Linked Cell 28 2 13 2 2" xfId="29536" xr:uid="{00000000-0005-0000-0000-000060730000}"/>
    <cellStyle name="Linked Cell 28 2 13 3" xfId="29537" xr:uid="{00000000-0005-0000-0000-000061730000}"/>
    <cellStyle name="Linked Cell 28 2 14" xfId="29538" xr:uid="{00000000-0005-0000-0000-000062730000}"/>
    <cellStyle name="Linked Cell 28 2 14 2" xfId="29539" xr:uid="{00000000-0005-0000-0000-000063730000}"/>
    <cellStyle name="Linked Cell 28 2 15" xfId="29540" xr:uid="{00000000-0005-0000-0000-000064730000}"/>
    <cellStyle name="Linked Cell 28 2 2" xfId="29541" xr:uid="{00000000-0005-0000-0000-000065730000}"/>
    <cellStyle name="Linked Cell 28 2 2 10" xfId="29542" xr:uid="{00000000-0005-0000-0000-000066730000}"/>
    <cellStyle name="Linked Cell 28 2 2 10 2" xfId="29543" xr:uid="{00000000-0005-0000-0000-000067730000}"/>
    <cellStyle name="Linked Cell 28 2 2 10 2 2" xfId="29544" xr:uid="{00000000-0005-0000-0000-000068730000}"/>
    <cellStyle name="Linked Cell 28 2 2 10 3" xfId="29545" xr:uid="{00000000-0005-0000-0000-000069730000}"/>
    <cellStyle name="Linked Cell 28 2 2 11" xfId="29546" xr:uid="{00000000-0005-0000-0000-00006A730000}"/>
    <cellStyle name="Linked Cell 28 2 2 11 2" xfId="29547" xr:uid="{00000000-0005-0000-0000-00006B730000}"/>
    <cellStyle name="Linked Cell 28 2 2 11 2 2" xfId="29548" xr:uid="{00000000-0005-0000-0000-00006C730000}"/>
    <cellStyle name="Linked Cell 28 2 2 11 3" xfId="29549" xr:uid="{00000000-0005-0000-0000-00006D730000}"/>
    <cellStyle name="Linked Cell 28 2 2 12" xfId="29550" xr:uid="{00000000-0005-0000-0000-00006E730000}"/>
    <cellStyle name="Linked Cell 28 2 2 12 2" xfId="29551" xr:uid="{00000000-0005-0000-0000-00006F730000}"/>
    <cellStyle name="Linked Cell 28 2 2 12 2 2" xfId="29552" xr:uid="{00000000-0005-0000-0000-000070730000}"/>
    <cellStyle name="Linked Cell 28 2 2 12 3" xfId="29553" xr:uid="{00000000-0005-0000-0000-000071730000}"/>
    <cellStyle name="Linked Cell 28 2 2 13" xfId="29554" xr:uid="{00000000-0005-0000-0000-000072730000}"/>
    <cellStyle name="Linked Cell 28 2 2 13 2" xfId="29555" xr:uid="{00000000-0005-0000-0000-000073730000}"/>
    <cellStyle name="Linked Cell 28 2 2 14" xfId="29556" xr:uid="{00000000-0005-0000-0000-000074730000}"/>
    <cellStyle name="Linked Cell 28 2 2 2" xfId="29557" xr:uid="{00000000-0005-0000-0000-000075730000}"/>
    <cellStyle name="Linked Cell 28 2 2 2 10" xfId="29558" xr:uid="{00000000-0005-0000-0000-000076730000}"/>
    <cellStyle name="Linked Cell 28 2 2 2 10 2" xfId="29559" xr:uid="{00000000-0005-0000-0000-000077730000}"/>
    <cellStyle name="Linked Cell 28 2 2 2 10 2 2" xfId="29560" xr:uid="{00000000-0005-0000-0000-000078730000}"/>
    <cellStyle name="Linked Cell 28 2 2 2 10 3" xfId="29561" xr:uid="{00000000-0005-0000-0000-000079730000}"/>
    <cellStyle name="Linked Cell 28 2 2 2 11" xfId="29562" xr:uid="{00000000-0005-0000-0000-00007A730000}"/>
    <cellStyle name="Linked Cell 28 2 2 2 11 2" xfId="29563" xr:uid="{00000000-0005-0000-0000-00007B730000}"/>
    <cellStyle name="Linked Cell 28 2 2 2 11 2 2" xfId="29564" xr:uid="{00000000-0005-0000-0000-00007C730000}"/>
    <cellStyle name="Linked Cell 28 2 2 2 11 3" xfId="29565" xr:uid="{00000000-0005-0000-0000-00007D730000}"/>
    <cellStyle name="Linked Cell 28 2 2 2 12" xfId="29566" xr:uid="{00000000-0005-0000-0000-00007E730000}"/>
    <cellStyle name="Linked Cell 28 2 2 2 12 2" xfId="29567" xr:uid="{00000000-0005-0000-0000-00007F730000}"/>
    <cellStyle name="Linked Cell 28 2 2 2 13" xfId="29568" xr:uid="{00000000-0005-0000-0000-000080730000}"/>
    <cellStyle name="Linked Cell 28 2 2 2 2" xfId="29569" xr:uid="{00000000-0005-0000-0000-000081730000}"/>
    <cellStyle name="Linked Cell 28 2 2 2 2 10" xfId="29570" xr:uid="{00000000-0005-0000-0000-000082730000}"/>
    <cellStyle name="Linked Cell 28 2 2 2 2 10 2" xfId="29571" xr:uid="{00000000-0005-0000-0000-000083730000}"/>
    <cellStyle name="Linked Cell 28 2 2 2 2 10 2 2" xfId="29572" xr:uid="{00000000-0005-0000-0000-000084730000}"/>
    <cellStyle name="Linked Cell 28 2 2 2 2 10 3" xfId="29573" xr:uid="{00000000-0005-0000-0000-000085730000}"/>
    <cellStyle name="Linked Cell 28 2 2 2 2 11" xfId="29574" xr:uid="{00000000-0005-0000-0000-000086730000}"/>
    <cellStyle name="Linked Cell 28 2 2 2 2 11 2" xfId="29575" xr:uid="{00000000-0005-0000-0000-000087730000}"/>
    <cellStyle name="Linked Cell 28 2 2 2 2 12" xfId="29576" xr:uid="{00000000-0005-0000-0000-000088730000}"/>
    <cellStyle name="Linked Cell 28 2 2 2 2 2" xfId="29577" xr:uid="{00000000-0005-0000-0000-000089730000}"/>
    <cellStyle name="Linked Cell 28 2 2 2 2 2 2" xfId="29578" xr:uid="{00000000-0005-0000-0000-00008A730000}"/>
    <cellStyle name="Linked Cell 28 2 2 2 2 2 2 2" xfId="29579" xr:uid="{00000000-0005-0000-0000-00008B730000}"/>
    <cellStyle name="Linked Cell 28 2 2 2 2 2 3" xfId="29580" xr:uid="{00000000-0005-0000-0000-00008C730000}"/>
    <cellStyle name="Linked Cell 28 2 2 2 2 3" xfId="29581" xr:uid="{00000000-0005-0000-0000-00008D730000}"/>
    <cellStyle name="Linked Cell 28 2 2 2 2 3 2" xfId="29582" xr:uid="{00000000-0005-0000-0000-00008E730000}"/>
    <cellStyle name="Linked Cell 28 2 2 2 2 3 2 2" xfId="29583" xr:uid="{00000000-0005-0000-0000-00008F730000}"/>
    <cellStyle name="Linked Cell 28 2 2 2 2 3 3" xfId="29584" xr:uid="{00000000-0005-0000-0000-000090730000}"/>
    <cellStyle name="Linked Cell 28 2 2 2 2 4" xfId="29585" xr:uid="{00000000-0005-0000-0000-000091730000}"/>
    <cellStyle name="Linked Cell 28 2 2 2 2 4 2" xfId="29586" xr:uid="{00000000-0005-0000-0000-000092730000}"/>
    <cellStyle name="Linked Cell 28 2 2 2 2 4 2 2" xfId="29587" xr:uid="{00000000-0005-0000-0000-000093730000}"/>
    <cellStyle name="Linked Cell 28 2 2 2 2 4 3" xfId="29588" xr:uid="{00000000-0005-0000-0000-000094730000}"/>
    <cellStyle name="Linked Cell 28 2 2 2 2 5" xfId="29589" xr:uid="{00000000-0005-0000-0000-000095730000}"/>
    <cellStyle name="Linked Cell 28 2 2 2 2 5 2" xfId="29590" xr:uid="{00000000-0005-0000-0000-000096730000}"/>
    <cellStyle name="Linked Cell 28 2 2 2 2 5 2 2" xfId="29591" xr:uid="{00000000-0005-0000-0000-000097730000}"/>
    <cellStyle name="Linked Cell 28 2 2 2 2 5 3" xfId="29592" xr:uid="{00000000-0005-0000-0000-000098730000}"/>
    <cellStyle name="Linked Cell 28 2 2 2 2 6" xfId="29593" xr:uid="{00000000-0005-0000-0000-000099730000}"/>
    <cellStyle name="Linked Cell 28 2 2 2 2 6 2" xfId="29594" xr:uid="{00000000-0005-0000-0000-00009A730000}"/>
    <cellStyle name="Linked Cell 28 2 2 2 2 6 2 2" xfId="29595" xr:uid="{00000000-0005-0000-0000-00009B730000}"/>
    <cellStyle name="Linked Cell 28 2 2 2 2 6 3" xfId="29596" xr:uid="{00000000-0005-0000-0000-00009C730000}"/>
    <cellStyle name="Linked Cell 28 2 2 2 2 7" xfId="29597" xr:uid="{00000000-0005-0000-0000-00009D730000}"/>
    <cellStyle name="Linked Cell 28 2 2 2 2 7 2" xfId="29598" xr:uid="{00000000-0005-0000-0000-00009E730000}"/>
    <cellStyle name="Linked Cell 28 2 2 2 2 7 2 2" xfId="29599" xr:uid="{00000000-0005-0000-0000-00009F730000}"/>
    <cellStyle name="Linked Cell 28 2 2 2 2 7 3" xfId="29600" xr:uid="{00000000-0005-0000-0000-0000A0730000}"/>
    <cellStyle name="Linked Cell 28 2 2 2 2 8" xfId="29601" xr:uid="{00000000-0005-0000-0000-0000A1730000}"/>
    <cellStyle name="Linked Cell 28 2 2 2 2 8 2" xfId="29602" xr:uid="{00000000-0005-0000-0000-0000A2730000}"/>
    <cellStyle name="Linked Cell 28 2 2 2 2 8 2 2" xfId="29603" xr:uid="{00000000-0005-0000-0000-0000A3730000}"/>
    <cellStyle name="Linked Cell 28 2 2 2 2 8 3" xfId="29604" xr:uid="{00000000-0005-0000-0000-0000A4730000}"/>
    <cellStyle name="Linked Cell 28 2 2 2 2 9" xfId="29605" xr:uid="{00000000-0005-0000-0000-0000A5730000}"/>
    <cellStyle name="Linked Cell 28 2 2 2 2 9 2" xfId="29606" xr:uid="{00000000-0005-0000-0000-0000A6730000}"/>
    <cellStyle name="Linked Cell 28 2 2 2 2 9 2 2" xfId="29607" xr:uid="{00000000-0005-0000-0000-0000A7730000}"/>
    <cellStyle name="Linked Cell 28 2 2 2 2 9 3" xfId="29608" xr:uid="{00000000-0005-0000-0000-0000A8730000}"/>
    <cellStyle name="Linked Cell 28 2 2 2 3" xfId="29609" xr:uid="{00000000-0005-0000-0000-0000A9730000}"/>
    <cellStyle name="Linked Cell 28 2 2 2 3 10" xfId="29610" xr:uid="{00000000-0005-0000-0000-0000AA730000}"/>
    <cellStyle name="Linked Cell 28 2 2 2 3 10 2" xfId="29611" xr:uid="{00000000-0005-0000-0000-0000AB730000}"/>
    <cellStyle name="Linked Cell 28 2 2 2 3 11" xfId="29612" xr:uid="{00000000-0005-0000-0000-0000AC730000}"/>
    <cellStyle name="Linked Cell 28 2 2 2 3 2" xfId="29613" xr:uid="{00000000-0005-0000-0000-0000AD730000}"/>
    <cellStyle name="Linked Cell 28 2 2 2 3 2 2" xfId="29614" xr:uid="{00000000-0005-0000-0000-0000AE730000}"/>
    <cellStyle name="Linked Cell 28 2 2 2 3 2 2 2" xfId="29615" xr:uid="{00000000-0005-0000-0000-0000AF730000}"/>
    <cellStyle name="Linked Cell 28 2 2 2 3 2 3" xfId="29616" xr:uid="{00000000-0005-0000-0000-0000B0730000}"/>
    <cellStyle name="Linked Cell 28 2 2 2 3 3" xfId="29617" xr:uid="{00000000-0005-0000-0000-0000B1730000}"/>
    <cellStyle name="Linked Cell 28 2 2 2 3 3 2" xfId="29618" xr:uid="{00000000-0005-0000-0000-0000B2730000}"/>
    <cellStyle name="Linked Cell 28 2 2 2 3 3 2 2" xfId="29619" xr:uid="{00000000-0005-0000-0000-0000B3730000}"/>
    <cellStyle name="Linked Cell 28 2 2 2 3 3 3" xfId="29620" xr:uid="{00000000-0005-0000-0000-0000B4730000}"/>
    <cellStyle name="Linked Cell 28 2 2 2 3 4" xfId="29621" xr:uid="{00000000-0005-0000-0000-0000B5730000}"/>
    <cellStyle name="Linked Cell 28 2 2 2 3 4 2" xfId="29622" xr:uid="{00000000-0005-0000-0000-0000B6730000}"/>
    <cellStyle name="Linked Cell 28 2 2 2 3 4 2 2" xfId="29623" xr:uid="{00000000-0005-0000-0000-0000B7730000}"/>
    <cellStyle name="Linked Cell 28 2 2 2 3 4 3" xfId="29624" xr:uid="{00000000-0005-0000-0000-0000B8730000}"/>
    <cellStyle name="Linked Cell 28 2 2 2 3 5" xfId="29625" xr:uid="{00000000-0005-0000-0000-0000B9730000}"/>
    <cellStyle name="Linked Cell 28 2 2 2 3 5 2" xfId="29626" xr:uid="{00000000-0005-0000-0000-0000BA730000}"/>
    <cellStyle name="Linked Cell 28 2 2 2 3 5 2 2" xfId="29627" xr:uid="{00000000-0005-0000-0000-0000BB730000}"/>
    <cellStyle name="Linked Cell 28 2 2 2 3 5 3" xfId="29628" xr:uid="{00000000-0005-0000-0000-0000BC730000}"/>
    <cellStyle name="Linked Cell 28 2 2 2 3 6" xfId="29629" xr:uid="{00000000-0005-0000-0000-0000BD730000}"/>
    <cellStyle name="Linked Cell 28 2 2 2 3 6 2" xfId="29630" xr:uid="{00000000-0005-0000-0000-0000BE730000}"/>
    <cellStyle name="Linked Cell 28 2 2 2 3 6 2 2" xfId="29631" xr:uid="{00000000-0005-0000-0000-0000BF730000}"/>
    <cellStyle name="Linked Cell 28 2 2 2 3 6 3" xfId="29632" xr:uid="{00000000-0005-0000-0000-0000C0730000}"/>
    <cellStyle name="Linked Cell 28 2 2 2 3 7" xfId="29633" xr:uid="{00000000-0005-0000-0000-0000C1730000}"/>
    <cellStyle name="Linked Cell 28 2 2 2 3 7 2" xfId="29634" xr:uid="{00000000-0005-0000-0000-0000C2730000}"/>
    <cellStyle name="Linked Cell 28 2 2 2 3 7 2 2" xfId="29635" xr:uid="{00000000-0005-0000-0000-0000C3730000}"/>
    <cellStyle name="Linked Cell 28 2 2 2 3 7 3" xfId="29636" xr:uid="{00000000-0005-0000-0000-0000C4730000}"/>
    <cellStyle name="Linked Cell 28 2 2 2 3 8" xfId="29637" xr:uid="{00000000-0005-0000-0000-0000C5730000}"/>
    <cellStyle name="Linked Cell 28 2 2 2 3 8 2" xfId="29638" xr:uid="{00000000-0005-0000-0000-0000C6730000}"/>
    <cellStyle name="Linked Cell 28 2 2 2 3 8 2 2" xfId="29639" xr:uid="{00000000-0005-0000-0000-0000C7730000}"/>
    <cellStyle name="Linked Cell 28 2 2 2 3 8 3" xfId="29640" xr:uid="{00000000-0005-0000-0000-0000C8730000}"/>
    <cellStyle name="Linked Cell 28 2 2 2 3 9" xfId="29641" xr:uid="{00000000-0005-0000-0000-0000C9730000}"/>
    <cellStyle name="Linked Cell 28 2 2 2 3 9 2" xfId="29642" xr:uid="{00000000-0005-0000-0000-0000CA730000}"/>
    <cellStyle name="Linked Cell 28 2 2 2 3 9 2 2" xfId="29643" xr:uid="{00000000-0005-0000-0000-0000CB730000}"/>
    <cellStyle name="Linked Cell 28 2 2 2 3 9 3" xfId="29644" xr:uid="{00000000-0005-0000-0000-0000CC730000}"/>
    <cellStyle name="Linked Cell 28 2 2 2 4" xfId="29645" xr:uid="{00000000-0005-0000-0000-0000CD730000}"/>
    <cellStyle name="Linked Cell 28 2 2 2 4 2" xfId="29646" xr:uid="{00000000-0005-0000-0000-0000CE730000}"/>
    <cellStyle name="Linked Cell 28 2 2 2 4 2 2" xfId="29647" xr:uid="{00000000-0005-0000-0000-0000CF730000}"/>
    <cellStyle name="Linked Cell 28 2 2 2 4 3" xfId="29648" xr:uid="{00000000-0005-0000-0000-0000D0730000}"/>
    <cellStyle name="Linked Cell 28 2 2 2 5" xfId="29649" xr:uid="{00000000-0005-0000-0000-0000D1730000}"/>
    <cellStyle name="Linked Cell 28 2 2 2 5 2" xfId="29650" xr:uid="{00000000-0005-0000-0000-0000D2730000}"/>
    <cellStyle name="Linked Cell 28 2 2 2 5 2 2" xfId="29651" xr:uid="{00000000-0005-0000-0000-0000D3730000}"/>
    <cellStyle name="Linked Cell 28 2 2 2 5 3" xfId="29652" xr:uid="{00000000-0005-0000-0000-0000D4730000}"/>
    <cellStyle name="Linked Cell 28 2 2 2 6" xfId="29653" xr:uid="{00000000-0005-0000-0000-0000D5730000}"/>
    <cellStyle name="Linked Cell 28 2 2 2 6 2" xfId="29654" xr:uid="{00000000-0005-0000-0000-0000D6730000}"/>
    <cellStyle name="Linked Cell 28 2 2 2 6 2 2" xfId="29655" xr:uid="{00000000-0005-0000-0000-0000D7730000}"/>
    <cellStyle name="Linked Cell 28 2 2 2 6 3" xfId="29656" xr:uid="{00000000-0005-0000-0000-0000D8730000}"/>
    <cellStyle name="Linked Cell 28 2 2 2 7" xfId="29657" xr:uid="{00000000-0005-0000-0000-0000D9730000}"/>
    <cellStyle name="Linked Cell 28 2 2 2 7 2" xfId="29658" xr:uid="{00000000-0005-0000-0000-0000DA730000}"/>
    <cellStyle name="Linked Cell 28 2 2 2 7 2 2" xfId="29659" xr:uid="{00000000-0005-0000-0000-0000DB730000}"/>
    <cellStyle name="Linked Cell 28 2 2 2 7 3" xfId="29660" xr:uid="{00000000-0005-0000-0000-0000DC730000}"/>
    <cellStyle name="Linked Cell 28 2 2 2 8" xfId="29661" xr:uid="{00000000-0005-0000-0000-0000DD730000}"/>
    <cellStyle name="Linked Cell 28 2 2 2 8 2" xfId="29662" xr:uid="{00000000-0005-0000-0000-0000DE730000}"/>
    <cellStyle name="Linked Cell 28 2 2 2 8 2 2" xfId="29663" xr:uid="{00000000-0005-0000-0000-0000DF730000}"/>
    <cellStyle name="Linked Cell 28 2 2 2 8 3" xfId="29664" xr:uid="{00000000-0005-0000-0000-0000E0730000}"/>
    <cellStyle name="Linked Cell 28 2 2 2 9" xfId="29665" xr:uid="{00000000-0005-0000-0000-0000E1730000}"/>
    <cellStyle name="Linked Cell 28 2 2 2 9 2" xfId="29666" xr:uid="{00000000-0005-0000-0000-0000E2730000}"/>
    <cellStyle name="Linked Cell 28 2 2 2 9 2 2" xfId="29667" xr:uid="{00000000-0005-0000-0000-0000E3730000}"/>
    <cellStyle name="Linked Cell 28 2 2 2 9 3" xfId="29668" xr:uid="{00000000-0005-0000-0000-0000E4730000}"/>
    <cellStyle name="Linked Cell 28 2 2 3" xfId="29669" xr:uid="{00000000-0005-0000-0000-0000E5730000}"/>
    <cellStyle name="Linked Cell 28 2 2 3 10" xfId="29670" xr:uid="{00000000-0005-0000-0000-0000E6730000}"/>
    <cellStyle name="Linked Cell 28 2 2 3 10 2" xfId="29671" xr:uid="{00000000-0005-0000-0000-0000E7730000}"/>
    <cellStyle name="Linked Cell 28 2 2 3 10 2 2" xfId="29672" xr:uid="{00000000-0005-0000-0000-0000E8730000}"/>
    <cellStyle name="Linked Cell 28 2 2 3 10 3" xfId="29673" xr:uid="{00000000-0005-0000-0000-0000E9730000}"/>
    <cellStyle name="Linked Cell 28 2 2 3 11" xfId="29674" xr:uid="{00000000-0005-0000-0000-0000EA730000}"/>
    <cellStyle name="Linked Cell 28 2 2 3 11 2" xfId="29675" xr:uid="{00000000-0005-0000-0000-0000EB730000}"/>
    <cellStyle name="Linked Cell 28 2 2 3 12" xfId="29676" xr:uid="{00000000-0005-0000-0000-0000EC730000}"/>
    <cellStyle name="Linked Cell 28 2 2 3 2" xfId="29677" xr:uid="{00000000-0005-0000-0000-0000ED730000}"/>
    <cellStyle name="Linked Cell 28 2 2 3 2 10" xfId="29678" xr:uid="{00000000-0005-0000-0000-0000EE730000}"/>
    <cellStyle name="Linked Cell 28 2 2 3 2 10 2" xfId="29679" xr:uid="{00000000-0005-0000-0000-0000EF730000}"/>
    <cellStyle name="Linked Cell 28 2 2 3 2 11" xfId="29680" xr:uid="{00000000-0005-0000-0000-0000F0730000}"/>
    <cellStyle name="Linked Cell 28 2 2 3 2 2" xfId="29681" xr:uid="{00000000-0005-0000-0000-0000F1730000}"/>
    <cellStyle name="Linked Cell 28 2 2 3 2 2 2" xfId="29682" xr:uid="{00000000-0005-0000-0000-0000F2730000}"/>
    <cellStyle name="Linked Cell 28 2 2 3 2 2 2 2" xfId="29683" xr:uid="{00000000-0005-0000-0000-0000F3730000}"/>
    <cellStyle name="Linked Cell 28 2 2 3 2 2 3" xfId="29684" xr:uid="{00000000-0005-0000-0000-0000F4730000}"/>
    <cellStyle name="Linked Cell 28 2 2 3 2 3" xfId="29685" xr:uid="{00000000-0005-0000-0000-0000F5730000}"/>
    <cellStyle name="Linked Cell 28 2 2 3 2 3 2" xfId="29686" xr:uid="{00000000-0005-0000-0000-0000F6730000}"/>
    <cellStyle name="Linked Cell 28 2 2 3 2 3 2 2" xfId="29687" xr:uid="{00000000-0005-0000-0000-0000F7730000}"/>
    <cellStyle name="Linked Cell 28 2 2 3 2 3 3" xfId="29688" xr:uid="{00000000-0005-0000-0000-0000F8730000}"/>
    <cellStyle name="Linked Cell 28 2 2 3 2 4" xfId="29689" xr:uid="{00000000-0005-0000-0000-0000F9730000}"/>
    <cellStyle name="Linked Cell 28 2 2 3 2 4 2" xfId="29690" xr:uid="{00000000-0005-0000-0000-0000FA730000}"/>
    <cellStyle name="Linked Cell 28 2 2 3 2 4 2 2" xfId="29691" xr:uid="{00000000-0005-0000-0000-0000FB730000}"/>
    <cellStyle name="Linked Cell 28 2 2 3 2 4 3" xfId="29692" xr:uid="{00000000-0005-0000-0000-0000FC730000}"/>
    <cellStyle name="Linked Cell 28 2 2 3 2 5" xfId="29693" xr:uid="{00000000-0005-0000-0000-0000FD730000}"/>
    <cellStyle name="Linked Cell 28 2 2 3 2 5 2" xfId="29694" xr:uid="{00000000-0005-0000-0000-0000FE730000}"/>
    <cellStyle name="Linked Cell 28 2 2 3 2 5 2 2" xfId="29695" xr:uid="{00000000-0005-0000-0000-0000FF730000}"/>
    <cellStyle name="Linked Cell 28 2 2 3 2 5 3" xfId="29696" xr:uid="{00000000-0005-0000-0000-000000740000}"/>
    <cellStyle name="Linked Cell 28 2 2 3 2 6" xfId="29697" xr:uid="{00000000-0005-0000-0000-000001740000}"/>
    <cellStyle name="Linked Cell 28 2 2 3 2 6 2" xfId="29698" xr:uid="{00000000-0005-0000-0000-000002740000}"/>
    <cellStyle name="Linked Cell 28 2 2 3 2 6 2 2" xfId="29699" xr:uid="{00000000-0005-0000-0000-000003740000}"/>
    <cellStyle name="Linked Cell 28 2 2 3 2 6 3" xfId="29700" xr:uid="{00000000-0005-0000-0000-000004740000}"/>
    <cellStyle name="Linked Cell 28 2 2 3 2 7" xfId="29701" xr:uid="{00000000-0005-0000-0000-000005740000}"/>
    <cellStyle name="Linked Cell 28 2 2 3 2 7 2" xfId="29702" xr:uid="{00000000-0005-0000-0000-000006740000}"/>
    <cellStyle name="Linked Cell 28 2 2 3 2 7 2 2" xfId="29703" xr:uid="{00000000-0005-0000-0000-000007740000}"/>
    <cellStyle name="Linked Cell 28 2 2 3 2 7 3" xfId="29704" xr:uid="{00000000-0005-0000-0000-000008740000}"/>
    <cellStyle name="Linked Cell 28 2 2 3 2 8" xfId="29705" xr:uid="{00000000-0005-0000-0000-000009740000}"/>
    <cellStyle name="Linked Cell 28 2 2 3 2 8 2" xfId="29706" xr:uid="{00000000-0005-0000-0000-00000A740000}"/>
    <cellStyle name="Linked Cell 28 2 2 3 2 8 2 2" xfId="29707" xr:uid="{00000000-0005-0000-0000-00000B740000}"/>
    <cellStyle name="Linked Cell 28 2 2 3 2 8 3" xfId="29708" xr:uid="{00000000-0005-0000-0000-00000C740000}"/>
    <cellStyle name="Linked Cell 28 2 2 3 2 9" xfId="29709" xr:uid="{00000000-0005-0000-0000-00000D740000}"/>
    <cellStyle name="Linked Cell 28 2 2 3 2 9 2" xfId="29710" xr:uid="{00000000-0005-0000-0000-00000E740000}"/>
    <cellStyle name="Linked Cell 28 2 2 3 2 9 2 2" xfId="29711" xr:uid="{00000000-0005-0000-0000-00000F740000}"/>
    <cellStyle name="Linked Cell 28 2 2 3 2 9 3" xfId="29712" xr:uid="{00000000-0005-0000-0000-000010740000}"/>
    <cellStyle name="Linked Cell 28 2 2 3 3" xfId="29713" xr:uid="{00000000-0005-0000-0000-000011740000}"/>
    <cellStyle name="Linked Cell 28 2 2 3 3 2" xfId="29714" xr:uid="{00000000-0005-0000-0000-000012740000}"/>
    <cellStyle name="Linked Cell 28 2 2 3 3 2 2" xfId="29715" xr:uid="{00000000-0005-0000-0000-000013740000}"/>
    <cellStyle name="Linked Cell 28 2 2 3 3 3" xfId="29716" xr:uid="{00000000-0005-0000-0000-000014740000}"/>
    <cellStyle name="Linked Cell 28 2 2 3 4" xfId="29717" xr:uid="{00000000-0005-0000-0000-000015740000}"/>
    <cellStyle name="Linked Cell 28 2 2 3 4 2" xfId="29718" xr:uid="{00000000-0005-0000-0000-000016740000}"/>
    <cellStyle name="Linked Cell 28 2 2 3 4 2 2" xfId="29719" xr:uid="{00000000-0005-0000-0000-000017740000}"/>
    <cellStyle name="Linked Cell 28 2 2 3 4 3" xfId="29720" xr:uid="{00000000-0005-0000-0000-000018740000}"/>
    <cellStyle name="Linked Cell 28 2 2 3 5" xfId="29721" xr:uid="{00000000-0005-0000-0000-000019740000}"/>
    <cellStyle name="Linked Cell 28 2 2 3 5 2" xfId="29722" xr:uid="{00000000-0005-0000-0000-00001A740000}"/>
    <cellStyle name="Linked Cell 28 2 2 3 5 2 2" xfId="29723" xr:uid="{00000000-0005-0000-0000-00001B740000}"/>
    <cellStyle name="Linked Cell 28 2 2 3 5 3" xfId="29724" xr:uid="{00000000-0005-0000-0000-00001C740000}"/>
    <cellStyle name="Linked Cell 28 2 2 3 6" xfId="29725" xr:uid="{00000000-0005-0000-0000-00001D740000}"/>
    <cellStyle name="Linked Cell 28 2 2 3 6 2" xfId="29726" xr:uid="{00000000-0005-0000-0000-00001E740000}"/>
    <cellStyle name="Linked Cell 28 2 2 3 6 2 2" xfId="29727" xr:uid="{00000000-0005-0000-0000-00001F740000}"/>
    <cellStyle name="Linked Cell 28 2 2 3 6 3" xfId="29728" xr:uid="{00000000-0005-0000-0000-000020740000}"/>
    <cellStyle name="Linked Cell 28 2 2 3 7" xfId="29729" xr:uid="{00000000-0005-0000-0000-000021740000}"/>
    <cellStyle name="Linked Cell 28 2 2 3 7 2" xfId="29730" xr:uid="{00000000-0005-0000-0000-000022740000}"/>
    <cellStyle name="Linked Cell 28 2 2 3 7 2 2" xfId="29731" xr:uid="{00000000-0005-0000-0000-000023740000}"/>
    <cellStyle name="Linked Cell 28 2 2 3 7 3" xfId="29732" xr:uid="{00000000-0005-0000-0000-000024740000}"/>
    <cellStyle name="Linked Cell 28 2 2 3 8" xfId="29733" xr:uid="{00000000-0005-0000-0000-000025740000}"/>
    <cellStyle name="Linked Cell 28 2 2 3 8 2" xfId="29734" xr:uid="{00000000-0005-0000-0000-000026740000}"/>
    <cellStyle name="Linked Cell 28 2 2 3 8 2 2" xfId="29735" xr:uid="{00000000-0005-0000-0000-000027740000}"/>
    <cellStyle name="Linked Cell 28 2 2 3 8 3" xfId="29736" xr:uid="{00000000-0005-0000-0000-000028740000}"/>
    <cellStyle name="Linked Cell 28 2 2 3 9" xfId="29737" xr:uid="{00000000-0005-0000-0000-000029740000}"/>
    <cellStyle name="Linked Cell 28 2 2 3 9 2" xfId="29738" xr:uid="{00000000-0005-0000-0000-00002A740000}"/>
    <cellStyle name="Linked Cell 28 2 2 3 9 2 2" xfId="29739" xr:uid="{00000000-0005-0000-0000-00002B740000}"/>
    <cellStyle name="Linked Cell 28 2 2 3 9 3" xfId="29740" xr:uid="{00000000-0005-0000-0000-00002C740000}"/>
    <cellStyle name="Linked Cell 28 2 2 4" xfId="29741" xr:uid="{00000000-0005-0000-0000-00002D740000}"/>
    <cellStyle name="Linked Cell 28 2 2 4 10" xfId="29742" xr:uid="{00000000-0005-0000-0000-00002E740000}"/>
    <cellStyle name="Linked Cell 28 2 2 4 10 2" xfId="29743" xr:uid="{00000000-0005-0000-0000-00002F740000}"/>
    <cellStyle name="Linked Cell 28 2 2 4 11" xfId="29744" xr:uid="{00000000-0005-0000-0000-000030740000}"/>
    <cellStyle name="Linked Cell 28 2 2 4 2" xfId="29745" xr:uid="{00000000-0005-0000-0000-000031740000}"/>
    <cellStyle name="Linked Cell 28 2 2 4 2 2" xfId="29746" xr:uid="{00000000-0005-0000-0000-000032740000}"/>
    <cellStyle name="Linked Cell 28 2 2 4 2 2 2" xfId="29747" xr:uid="{00000000-0005-0000-0000-000033740000}"/>
    <cellStyle name="Linked Cell 28 2 2 4 2 3" xfId="29748" xr:uid="{00000000-0005-0000-0000-000034740000}"/>
    <cellStyle name="Linked Cell 28 2 2 4 3" xfId="29749" xr:uid="{00000000-0005-0000-0000-000035740000}"/>
    <cellStyle name="Linked Cell 28 2 2 4 3 2" xfId="29750" xr:uid="{00000000-0005-0000-0000-000036740000}"/>
    <cellStyle name="Linked Cell 28 2 2 4 3 2 2" xfId="29751" xr:uid="{00000000-0005-0000-0000-000037740000}"/>
    <cellStyle name="Linked Cell 28 2 2 4 3 3" xfId="29752" xr:uid="{00000000-0005-0000-0000-000038740000}"/>
    <cellStyle name="Linked Cell 28 2 2 4 4" xfId="29753" xr:uid="{00000000-0005-0000-0000-000039740000}"/>
    <cellStyle name="Linked Cell 28 2 2 4 4 2" xfId="29754" xr:uid="{00000000-0005-0000-0000-00003A740000}"/>
    <cellStyle name="Linked Cell 28 2 2 4 4 2 2" xfId="29755" xr:uid="{00000000-0005-0000-0000-00003B740000}"/>
    <cellStyle name="Linked Cell 28 2 2 4 4 3" xfId="29756" xr:uid="{00000000-0005-0000-0000-00003C740000}"/>
    <cellStyle name="Linked Cell 28 2 2 4 5" xfId="29757" xr:uid="{00000000-0005-0000-0000-00003D740000}"/>
    <cellStyle name="Linked Cell 28 2 2 4 5 2" xfId="29758" xr:uid="{00000000-0005-0000-0000-00003E740000}"/>
    <cellStyle name="Linked Cell 28 2 2 4 5 2 2" xfId="29759" xr:uid="{00000000-0005-0000-0000-00003F740000}"/>
    <cellStyle name="Linked Cell 28 2 2 4 5 3" xfId="29760" xr:uid="{00000000-0005-0000-0000-000040740000}"/>
    <cellStyle name="Linked Cell 28 2 2 4 6" xfId="29761" xr:uid="{00000000-0005-0000-0000-000041740000}"/>
    <cellStyle name="Linked Cell 28 2 2 4 6 2" xfId="29762" xr:uid="{00000000-0005-0000-0000-000042740000}"/>
    <cellStyle name="Linked Cell 28 2 2 4 6 2 2" xfId="29763" xr:uid="{00000000-0005-0000-0000-000043740000}"/>
    <cellStyle name="Linked Cell 28 2 2 4 6 3" xfId="29764" xr:uid="{00000000-0005-0000-0000-000044740000}"/>
    <cellStyle name="Linked Cell 28 2 2 4 7" xfId="29765" xr:uid="{00000000-0005-0000-0000-000045740000}"/>
    <cellStyle name="Linked Cell 28 2 2 4 7 2" xfId="29766" xr:uid="{00000000-0005-0000-0000-000046740000}"/>
    <cellStyle name="Linked Cell 28 2 2 4 7 2 2" xfId="29767" xr:uid="{00000000-0005-0000-0000-000047740000}"/>
    <cellStyle name="Linked Cell 28 2 2 4 7 3" xfId="29768" xr:uid="{00000000-0005-0000-0000-000048740000}"/>
    <cellStyle name="Linked Cell 28 2 2 4 8" xfId="29769" xr:uid="{00000000-0005-0000-0000-000049740000}"/>
    <cellStyle name="Linked Cell 28 2 2 4 8 2" xfId="29770" xr:uid="{00000000-0005-0000-0000-00004A740000}"/>
    <cellStyle name="Linked Cell 28 2 2 4 8 2 2" xfId="29771" xr:uid="{00000000-0005-0000-0000-00004B740000}"/>
    <cellStyle name="Linked Cell 28 2 2 4 8 3" xfId="29772" xr:uid="{00000000-0005-0000-0000-00004C740000}"/>
    <cellStyle name="Linked Cell 28 2 2 4 9" xfId="29773" xr:uid="{00000000-0005-0000-0000-00004D740000}"/>
    <cellStyle name="Linked Cell 28 2 2 4 9 2" xfId="29774" xr:uid="{00000000-0005-0000-0000-00004E740000}"/>
    <cellStyle name="Linked Cell 28 2 2 4 9 2 2" xfId="29775" xr:uid="{00000000-0005-0000-0000-00004F740000}"/>
    <cellStyle name="Linked Cell 28 2 2 4 9 3" xfId="29776" xr:uid="{00000000-0005-0000-0000-000050740000}"/>
    <cellStyle name="Linked Cell 28 2 2 5" xfId="29777" xr:uid="{00000000-0005-0000-0000-000051740000}"/>
    <cellStyle name="Linked Cell 28 2 2 5 2" xfId="29778" xr:uid="{00000000-0005-0000-0000-000052740000}"/>
    <cellStyle name="Linked Cell 28 2 2 5 2 2" xfId="29779" xr:uid="{00000000-0005-0000-0000-000053740000}"/>
    <cellStyle name="Linked Cell 28 2 2 5 3" xfId="29780" xr:uid="{00000000-0005-0000-0000-000054740000}"/>
    <cellStyle name="Linked Cell 28 2 2 6" xfId="29781" xr:uid="{00000000-0005-0000-0000-000055740000}"/>
    <cellStyle name="Linked Cell 28 2 2 6 2" xfId="29782" xr:uid="{00000000-0005-0000-0000-000056740000}"/>
    <cellStyle name="Linked Cell 28 2 2 6 2 2" xfId="29783" xr:uid="{00000000-0005-0000-0000-000057740000}"/>
    <cellStyle name="Linked Cell 28 2 2 6 3" xfId="29784" xr:uid="{00000000-0005-0000-0000-000058740000}"/>
    <cellStyle name="Linked Cell 28 2 2 7" xfId="29785" xr:uid="{00000000-0005-0000-0000-000059740000}"/>
    <cellStyle name="Linked Cell 28 2 2 7 2" xfId="29786" xr:uid="{00000000-0005-0000-0000-00005A740000}"/>
    <cellStyle name="Linked Cell 28 2 2 7 2 2" xfId="29787" xr:uid="{00000000-0005-0000-0000-00005B740000}"/>
    <cellStyle name="Linked Cell 28 2 2 7 3" xfId="29788" xr:uid="{00000000-0005-0000-0000-00005C740000}"/>
    <cellStyle name="Linked Cell 28 2 2 8" xfId="29789" xr:uid="{00000000-0005-0000-0000-00005D740000}"/>
    <cellStyle name="Linked Cell 28 2 2 8 2" xfId="29790" xr:uid="{00000000-0005-0000-0000-00005E740000}"/>
    <cellStyle name="Linked Cell 28 2 2 8 2 2" xfId="29791" xr:uid="{00000000-0005-0000-0000-00005F740000}"/>
    <cellStyle name="Linked Cell 28 2 2 8 3" xfId="29792" xr:uid="{00000000-0005-0000-0000-000060740000}"/>
    <cellStyle name="Linked Cell 28 2 2 9" xfId="29793" xr:uid="{00000000-0005-0000-0000-000061740000}"/>
    <cellStyle name="Linked Cell 28 2 2 9 2" xfId="29794" xr:uid="{00000000-0005-0000-0000-000062740000}"/>
    <cellStyle name="Linked Cell 28 2 2 9 2 2" xfId="29795" xr:uid="{00000000-0005-0000-0000-000063740000}"/>
    <cellStyle name="Linked Cell 28 2 2 9 3" xfId="29796" xr:uid="{00000000-0005-0000-0000-000064740000}"/>
    <cellStyle name="Linked Cell 28 2 3" xfId="29797" xr:uid="{00000000-0005-0000-0000-000065740000}"/>
    <cellStyle name="Linked Cell 28 2 3 10" xfId="29798" xr:uid="{00000000-0005-0000-0000-000066740000}"/>
    <cellStyle name="Linked Cell 28 2 3 10 2" xfId="29799" xr:uid="{00000000-0005-0000-0000-000067740000}"/>
    <cellStyle name="Linked Cell 28 2 3 10 2 2" xfId="29800" xr:uid="{00000000-0005-0000-0000-000068740000}"/>
    <cellStyle name="Linked Cell 28 2 3 10 3" xfId="29801" xr:uid="{00000000-0005-0000-0000-000069740000}"/>
    <cellStyle name="Linked Cell 28 2 3 11" xfId="29802" xr:uid="{00000000-0005-0000-0000-00006A740000}"/>
    <cellStyle name="Linked Cell 28 2 3 11 2" xfId="29803" xr:uid="{00000000-0005-0000-0000-00006B740000}"/>
    <cellStyle name="Linked Cell 28 2 3 11 2 2" xfId="29804" xr:uid="{00000000-0005-0000-0000-00006C740000}"/>
    <cellStyle name="Linked Cell 28 2 3 11 3" xfId="29805" xr:uid="{00000000-0005-0000-0000-00006D740000}"/>
    <cellStyle name="Linked Cell 28 2 3 12" xfId="29806" xr:uid="{00000000-0005-0000-0000-00006E740000}"/>
    <cellStyle name="Linked Cell 28 2 3 12 2" xfId="29807" xr:uid="{00000000-0005-0000-0000-00006F740000}"/>
    <cellStyle name="Linked Cell 28 2 3 13" xfId="29808" xr:uid="{00000000-0005-0000-0000-000070740000}"/>
    <cellStyle name="Linked Cell 28 2 3 2" xfId="29809" xr:uid="{00000000-0005-0000-0000-000071740000}"/>
    <cellStyle name="Linked Cell 28 2 3 2 10" xfId="29810" xr:uid="{00000000-0005-0000-0000-000072740000}"/>
    <cellStyle name="Linked Cell 28 2 3 2 10 2" xfId="29811" xr:uid="{00000000-0005-0000-0000-000073740000}"/>
    <cellStyle name="Linked Cell 28 2 3 2 10 2 2" xfId="29812" xr:uid="{00000000-0005-0000-0000-000074740000}"/>
    <cellStyle name="Linked Cell 28 2 3 2 10 3" xfId="29813" xr:uid="{00000000-0005-0000-0000-000075740000}"/>
    <cellStyle name="Linked Cell 28 2 3 2 11" xfId="29814" xr:uid="{00000000-0005-0000-0000-000076740000}"/>
    <cellStyle name="Linked Cell 28 2 3 2 11 2" xfId="29815" xr:uid="{00000000-0005-0000-0000-000077740000}"/>
    <cellStyle name="Linked Cell 28 2 3 2 12" xfId="29816" xr:uid="{00000000-0005-0000-0000-000078740000}"/>
    <cellStyle name="Linked Cell 28 2 3 2 2" xfId="29817" xr:uid="{00000000-0005-0000-0000-000079740000}"/>
    <cellStyle name="Linked Cell 28 2 3 2 2 2" xfId="29818" xr:uid="{00000000-0005-0000-0000-00007A740000}"/>
    <cellStyle name="Linked Cell 28 2 3 2 2 2 2" xfId="29819" xr:uid="{00000000-0005-0000-0000-00007B740000}"/>
    <cellStyle name="Linked Cell 28 2 3 2 2 3" xfId="29820" xr:uid="{00000000-0005-0000-0000-00007C740000}"/>
    <cellStyle name="Linked Cell 28 2 3 2 3" xfId="29821" xr:uid="{00000000-0005-0000-0000-00007D740000}"/>
    <cellStyle name="Linked Cell 28 2 3 2 3 2" xfId="29822" xr:uid="{00000000-0005-0000-0000-00007E740000}"/>
    <cellStyle name="Linked Cell 28 2 3 2 3 2 2" xfId="29823" xr:uid="{00000000-0005-0000-0000-00007F740000}"/>
    <cellStyle name="Linked Cell 28 2 3 2 3 3" xfId="29824" xr:uid="{00000000-0005-0000-0000-000080740000}"/>
    <cellStyle name="Linked Cell 28 2 3 2 4" xfId="29825" xr:uid="{00000000-0005-0000-0000-000081740000}"/>
    <cellStyle name="Linked Cell 28 2 3 2 4 2" xfId="29826" xr:uid="{00000000-0005-0000-0000-000082740000}"/>
    <cellStyle name="Linked Cell 28 2 3 2 4 2 2" xfId="29827" xr:uid="{00000000-0005-0000-0000-000083740000}"/>
    <cellStyle name="Linked Cell 28 2 3 2 4 3" xfId="29828" xr:uid="{00000000-0005-0000-0000-000084740000}"/>
    <cellStyle name="Linked Cell 28 2 3 2 5" xfId="29829" xr:uid="{00000000-0005-0000-0000-000085740000}"/>
    <cellStyle name="Linked Cell 28 2 3 2 5 2" xfId="29830" xr:uid="{00000000-0005-0000-0000-000086740000}"/>
    <cellStyle name="Linked Cell 28 2 3 2 5 2 2" xfId="29831" xr:uid="{00000000-0005-0000-0000-000087740000}"/>
    <cellStyle name="Linked Cell 28 2 3 2 5 3" xfId="29832" xr:uid="{00000000-0005-0000-0000-000088740000}"/>
    <cellStyle name="Linked Cell 28 2 3 2 6" xfId="29833" xr:uid="{00000000-0005-0000-0000-000089740000}"/>
    <cellStyle name="Linked Cell 28 2 3 2 6 2" xfId="29834" xr:uid="{00000000-0005-0000-0000-00008A740000}"/>
    <cellStyle name="Linked Cell 28 2 3 2 6 2 2" xfId="29835" xr:uid="{00000000-0005-0000-0000-00008B740000}"/>
    <cellStyle name="Linked Cell 28 2 3 2 6 3" xfId="29836" xr:uid="{00000000-0005-0000-0000-00008C740000}"/>
    <cellStyle name="Linked Cell 28 2 3 2 7" xfId="29837" xr:uid="{00000000-0005-0000-0000-00008D740000}"/>
    <cellStyle name="Linked Cell 28 2 3 2 7 2" xfId="29838" xr:uid="{00000000-0005-0000-0000-00008E740000}"/>
    <cellStyle name="Linked Cell 28 2 3 2 7 2 2" xfId="29839" xr:uid="{00000000-0005-0000-0000-00008F740000}"/>
    <cellStyle name="Linked Cell 28 2 3 2 7 3" xfId="29840" xr:uid="{00000000-0005-0000-0000-000090740000}"/>
    <cellStyle name="Linked Cell 28 2 3 2 8" xfId="29841" xr:uid="{00000000-0005-0000-0000-000091740000}"/>
    <cellStyle name="Linked Cell 28 2 3 2 8 2" xfId="29842" xr:uid="{00000000-0005-0000-0000-000092740000}"/>
    <cellStyle name="Linked Cell 28 2 3 2 8 2 2" xfId="29843" xr:uid="{00000000-0005-0000-0000-000093740000}"/>
    <cellStyle name="Linked Cell 28 2 3 2 8 3" xfId="29844" xr:uid="{00000000-0005-0000-0000-000094740000}"/>
    <cellStyle name="Linked Cell 28 2 3 2 9" xfId="29845" xr:uid="{00000000-0005-0000-0000-000095740000}"/>
    <cellStyle name="Linked Cell 28 2 3 2 9 2" xfId="29846" xr:uid="{00000000-0005-0000-0000-000096740000}"/>
    <cellStyle name="Linked Cell 28 2 3 2 9 2 2" xfId="29847" xr:uid="{00000000-0005-0000-0000-000097740000}"/>
    <cellStyle name="Linked Cell 28 2 3 2 9 3" xfId="29848" xr:uid="{00000000-0005-0000-0000-000098740000}"/>
    <cellStyle name="Linked Cell 28 2 3 3" xfId="29849" xr:uid="{00000000-0005-0000-0000-000099740000}"/>
    <cellStyle name="Linked Cell 28 2 3 3 10" xfId="29850" xr:uid="{00000000-0005-0000-0000-00009A740000}"/>
    <cellStyle name="Linked Cell 28 2 3 3 10 2" xfId="29851" xr:uid="{00000000-0005-0000-0000-00009B740000}"/>
    <cellStyle name="Linked Cell 28 2 3 3 11" xfId="29852" xr:uid="{00000000-0005-0000-0000-00009C740000}"/>
    <cellStyle name="Linked Cell 28 2 3 3 2" xfId="29853" xr:uid="{00000000-0005-0000-0000-00009D740000}"/>
    <cellStyle name="Linked Cell 28 2 3 3 2 2" xfId="29854" xr:uid="{00000000-0005-0000-0000-00009E740000}"/>
    <cellStyle name="Linked Cell 28 2 3 3 2 2 2" xfId="29855" xr:uid="{00000000-0005-0000-0000-00009F740000}"/>
    <cellStyle name="Linked Cell 28 2 3 3 2 3" xfId="29856" xr:uid="{00000000-0005-0000-0000-0000A0740000}"/>
    <cellStyle name="Linked Cell 28 2 3 3 3" xfId="29857" xr:uid="{00000000-0005-0000-0000-0000A1740000}"/>
    <cellStyle name="Linked Cell 28 2 3 3 3 2" xfId="29858" xr:uid="{00000000-0005-0000-0000-0000A2740000}"/>
    <cellStyle name="Linked Cell 28 2 3 3 3 2 2" xfId="29859" xr:uid="{00000000-0005-0000-0000-0000A3740000}"/>
    <cellStyle name="Linked Cell 28 2 3 3 3 3" xfId="29860" xr:uid="{00000000-0005-0000-0000-0000A4740000}"/>
    <cellStyle name="Linked Cell 28 2 3 3 4" xfId="29861" xr:uid="{00000000-0005-0000-0000-0000A5740000}"/>
    <cellStyle name="Linked Cell 28 2 3 3 4 2" xfId="29862" xr:uid="{00000000-0005-0000-0000-0000A6740000}"/>
    <cellStyle name="Linked Cell 28 2 3 3 4 2 2" xfId="29863" xr:uid="{00000000-0005-0000-0000-0000A7740000}"/>
    <cellStyle name="Linked Cell 28 2 3 3 4 3" xfId="29864" xr:uid="{00000000-0005-0000-0000-0000A8740000}"/>
    <cellStyle name="Linked Cell 28 2 3 3 5" xfId="29865" xr:uid="{00000000-0005-0000-0000-0000A9740000}"/>
    <cellStyle name="Linked Cell 28 2 3 3 5 2" xfId="29866" xr:uid="{00000000-0005-0000-0000-0000AA740000}"/>
    <cellStyle name="Linked Cell 28 2 3 3 5 2 2" xfId="29867" xr:uid="{00000000-0005-0000-0000-0000AB740000}"/>
    <cellStyle name="Linked Cell 28 2 3 3 5 3" xfId="29868" xr:uid="{00000000-0005-0000-0000-0000AC740000}"/>
    <cellStyle name="Linked Cell 28 2 3 3 6" xfId="29869" xr:uid="{00000000-0005-0000-0000-0000AD740000}"/>
    <cellStyle name="Linked Cell 28 2 3 3 6 2" xfId="29870" xr:uid="{00000000-0005-0000-0000-0000AE740000}"/>
    <cellStyle name="Linked Cell 28 2 3 3 6 2 2" xfId="29871" xr:uid="{00000000-0005-0000-0000-0000AF740000}"/>
    <cellStyle name="Linked Cell 28 2 3 3 6 3" xfId="29872" xr:uid="{00000000-0005-0000-0000-0000B0740000}"/>
    <cellStyle name="Linked Cell 28 2 3 3 7" xfId="29873" xr:uid="{00000000-0005-0000-0000-0000B1740000}"/>
    <cellStyle name="Linked Cell 28 2 3 3 7 2" xfId="29874" xr:uid="{00000000-0005-0000-0000-0000B2740000}"/>
    <cellStyle name="Linked Cell 28 2 3 3 7 2 2" xfId="29875" xr:uid="{00000000-0005-0000-0000-0000B3740000}"/>
    <cellStyle name="Linked Cell 28 2 3 3 7 3" xfId="29876" xr:uid="{00000000-0005-0000-0000-0000B4740000}"/>
    <cellStyle name="Linked Cell 28 2 3 3 8" xfId="29877" xr:uid="{00000000-0005-0000-0000-0000B5740000}"/>
    <cellStyle name="Linked Cell 28 2 3 3 8 2" xfId="29878" xr:uid="{00000000-0005-0000-0000-0000B6740000}"/>
    <cellStyle name="Linked Cell 28 2 3 3 8 2 2" xfId="29879" xr:uid="{00000000-0005-0000-0000-0000B7740000}"/>
    <cellStyle name="Linked Cell 28 2 3 3 8 3" xfId="29880" xr:uid="{00000000-0005-0000-0000-0000B8740000}"/>
    <cellStyle name="Linked Cell 28 2 3 3 9" xfId="29881" xr:uid="{00000000-0005-0000-0000-0000B9740000}"/>
    <cellStyle name="Linked Cell 28 2 3 3 9 2" xfId="29882" xr:uid="{00000000-0005-0000-0000-0000BA740000}"/>
    <cellStyle name="Linked Cell 28 2 3 3 9 2 2" xfId="29883" xr:uid="{00000000-0005-0000-0000-0000BB740000}"/>
    <cellStyle name="Linked Cell 28 2 3 3 9 3" xfId="29884" xr:uid="{00000000-0005-0000-0000-0000BC740000}"/>
    <cellStyle name="Linked Cell 28 2 3 4" xfId="29885" xr:uid="{00000000-0005-0000-0000-0000BD740000}"/>
    <cellStyle name="Linked Cell 28 2 3 4 2" xfId="29886" xr:uid="{00000000-0005-0000-0000-0000BE740000}"/>
    <cellStyle name="Linked Cell 28 2 3 4 2 2" xfId="29887" xr:uid="{00000000-0005-0000-0000-0000BF740000}"/>
    <cellStyle name="Linked Cell 28 2 3 4 3" xfId="29888" xr:uid="{00000000-0005-0000-0000-0000C0740000}"/>
    <cellStyle name="Linked Cell 28 2 3 5" xfId="29889" xr:uid="{00000000-0005-0000-0000-0000C1740000}"/>
    <cellStyle name="Linked Cell 28 2 3 5 2" xfId="29890" xr:uid="{00000000-0005-0000-0000-0000C2740000}"/>
    <cellStyle name="Linked Cell 28 2 3 5 2 2" xfId="29891" xr:uid="{00000000-0005-0000-0000-0000C3740000}"/>
    <cellStyle name="Linked Cell 28 2 3 5 3" xfId="29892" xr:uid="{00000000-0005-0000-0000-0000C4740000}"/>
    <cellStyle name="Linked Cell 28 2 3 6" xfId="29893" xr:uid="{00000000-0005-0000-0000-0000C5740000}"/>
    <cellStyle name="Linked Cell 28 2 3 6 2" xfId="29894" xr:uid="{00000000-0005-0000-0000-0000C6740000}"/>
    <cellStyle name="Linked Cell 28 2 3 6 2 2" xfId="29895" xr:uid="{00000000-0005-0000-0000-0000C7740000}"/>
    <cellStyle name="Linked Cell 28 2 3 6 3" xfId="29896" xr:uid="{00000000-0005-0000-0000-0000C8740000}"/>
    <cellStyle name="Linked Cell 28 2 3 7" xfId="29897" xr:uid="{00000000-0005-0000-0000-0000C9740000}"/>
    <cellStyle name="Linked Cell 28 2 3 7 2" xfId="29898" xr:uid="{00000000-0005-0000-0000-0000CA740000}"/>
    <cellStyle name="Linked Cell 28 2 3 7 2 2" xfId="29899" xr:uid="{00000000-0005-0000-0000-0000CB740000}"/>
    <cellStyle name="Linked Cell 28 2 3 7 3" xfId="29900" xr:uid="{00000000-0005-0000-0000-0000CC740000}"/>
    <cellStyle name="Linked Cell 28 2 3 8" xfId="29901" xr:uid="{00000000-0005-0000-0000-0000CD740000}"/>
    <cellStyle name="Linked Cell 28 2 3 8 2" xfId="29902" xr:uid="{00000000-0005-0000-0000-0000CE740000}"/>
    <cellStyle name="Linked Cell 28 2 3 8 2 2" xfId="29903" xr:uid="{00000000-0005-0000-0000-0000CF740000}"/>
    <cellStyle name="Linked Cell 28 2 3 8 3" xfId="29904" xr:uid="{00000000-0005-0000-0000-0000D0740000}"/>
    <cellStyle name="Linked Cell 28 2 3 9" xfId="29905" xr:uid="{00000000-0005-0000-0000-0000D1740000}"/>
    <cellStyle name="Linked Cell 28 2 3 9 2" xfId="29906" xr:uid="{00000000-0005-0000-0000-0000D2740000}"/>
    <cellStyle name="Linked Cell 28 2 3 9 2 2" xfId="29907" xr:uid="{00000000-0005-0000-0000-0000D3740000}"/>
    <cellStyle name="Linked Cell 28 2 3 9 3" xfId="29908" xr:uid="{00000000-0005-0000-0000-0000D4740000}"/>
    <cellStyle name="Linked Cell 28 2 4" xfId="29909" xr:uid="{00000000-0005-0000-0000-0000D5740000}"/>
    <cellStyle name="Linked Cell 28 2 4 10" xfId="29910" xr:uid="{00000000-0005-0000-0000-0000D6740000}"/>
    <cellStyle name="Linked Cell 28 2 4 10 2" xfId="29911" xr:uid="{00000000-0005-0000-0000-0000D7740000}"/>
    <cellStyle name="Linked Cell 28 2 4 10 2 2" xfId="29912" xr:uid="{00000000-0005-0000-0000-0000D8740000}"/>
    <cellStyle name="Linked Cell 28 2 4 10 3" xfId="29913" xr:uid="{00000000-0005-0000-0000-0000D9740000}"/>
    <cellStyle name="Linked Cell 28 2 4 11" xfId="29914" xr:uid="{00000000-0005-0000-0000-0000DA740000}"/>
    <cellStyle name="Linked Cell 28 2 4 11 2" xfId="29915" xr:uid="{00000000-0005-0000-0000-0000DB740000}"/>
    <cellStyle name="Linked Cell 28 2 4 12" xfId="29916" xr:uid="{00000000-0005-0000-0000-0000DC740000}"/>
    <cellStyle name="Linked Cell 28 2 4 2" xfId="29917" xr:uid="{00000000-0005-0000-0000-0000DD740000}"/>
    <cellStyle name="Linked Cell 28 2 4 2 10" xfId="29918" xr:uid="{00000000-0005-0000-0000-0000DE740000}"/>
    <cellStyle name="Linked Cell 28 2 4 2 10 2" xfId="29919" xr:uid="{00000000-0005-0000-0000-0000DF740000}"/>
    <cellStyle name="Linked Cell 28 2 4 2 11" xfId="29920" xr:uid="{00000000-0005-0000-0000-0000E0740000}"/>
    <cellStyle name="Linked Cell 28 2 4 2 2" xfId="29921" xr:uid="{00000000-0005-0000-0000-0000E1740000}"/>
    <cellStyle name="Linked Cell 28 2 4 2 2 2" xfId="29922" xr:uid="{00000000-0005-0000-0000-0000E2740000}"/>
    <cellStyle name="Linked Cell 28 2 4 2 2 2 2" xfId="29923" xr:uid="{00000000-0005-0000-0000-0000E3740000}"/>
    <cellStyle name="Linked Cell 28 2 4 2 2 3" xfId="29924" xr:uid="{00000000-0005-0000-0000-0000E4740000}"/>
    <cellStyle name="Linked Cell 28 2 4 2 3" xfId="29925" xr:uid="{00000000-0005-0000-0000-0000E5740000}"/>
    <cellStyle name="Linked Cell 28 2 4 2 3 2" xfId="29926" xr:uid="{00000000-0005-0000-0000-0000E6740000}"/>
    <cellStyle name="Linked Cell 28 2 4 2 3 2 2" xfId="29927" xr:uid="{00000000-0005-0000-0000-0000E7740000}"/>
    <cellStyle name="Linked Cell 28 2 4 2 3 3" xfId="29928" xr:uid="{00000000-0005-0000-0000-0000E8740000}"/>
    <cellStyle name="Linked Cell 28 2 4 2 4" xfId="29929" xr:uid="{00000000-0005-0000-0000-0000E9740000}"/>
    <cellStyle name="Linked Cell 28 2 4 2 4 2" xfId="29930" xr:uid="{00000000-0005-0000-0000-0000EA740000}"/>
    <cellStyle name="Linked Cell 28 2 4 2 4 2 2" xfId="29931" xr:uid="{00000000-0005-0000-0000-0000EB740000}"/>
    <cellStyle name="Linked Cell 28 2 4 2 4 3" xfId="29932" xr:uid="{00000000-0005-0000-0000-0000EC740000}"/>
    <cellStyle name="Linked Cell 28 2 4 2 5" xfId="29933" xr:uid="{00000000-0005-0000-0000-0000ED740000}"/>
    <cellStyle name="Linked Cell 28 2 4 2 5 2" xfId="29934" xr:uid="{00000000-0005-0000-0000-0000EE740000}"/>
    <cellStyle name="Linked Cell 28 2 4 2 5 2 2" xfId="29935" xr:uid="{00000000-0005-0000-0000-0000EF740000}"/>
    <cellStyle name="Linked Cell 28 2 4 2 5 3" xfId="29936" xr:uid="{00000000-0005-0000-0000-0000F0740000}"/>
    <cellStyle name="Linked Cell 28 2 4 2 6" xfId="29937" xr:uid="{00000000-0005-0000-0000-0000F1740000}"/>
    <cellStyle name="Linked Cell 28 2 4 2 6 2" xfId="29938" xr:uid="{00000000-0005-0000-0000-0000F2740000}"/>
    <cellStyle name="Linked Cell 28 2 4 2 6 2 2" xfId="29939" xr:uid="{00000000-0005-0000-0000-0000F3740000}"/>
    <cellStyle name="Linked Cell 28 2 4 2 6 3" xfId="29940" xr:uid="{00000000-0005-0000-0000-0000F4740000}"/>
    <cellStyle name="Linked Cell 28 2 4 2 7" xfId="29941" xr:uid="{00000000-0005-0000-0000-0000F5740000}"/>
    <cellStyle name="Linked Cell 28 2 4 2 7 2" xfId="29942" xr:uid="{00000000-0005-0000-0000-0000F6740000}"/>
    <cellStyle name="Linked Cell 28 2 4 2 7 2 2" xfId="29943" xr:uid="{00000000-0005-0000-0000-0000F7740000}"/>
    <cellStyle name="Linked Cell 28 2 4 2 7 3" xfId="29944" xr:uid="{00000000-0005-0000-0000-0000F8740000}"/>
    <cellStyle name="Linked Cell 28 2 4 2 8" xfId="29945" xr:uid="{00000000-0005-0000-0000-0000F9740000}"/>
    <cellStyle name="Linked Cell 28 2 4 2 8 2" xfId="29946" xr:uid="{00000000-0005-0000-0000-0000FA740000}"/>
    <cellStyle name="Linked Cell 28 2 4 2 8 2 2" xfId="29947" xr:uid="{00000000-0005-0000-0000-0000FB740000}"/>
    <cellStyle name="Linked Cell 28 2 4 2 8 3" xfId="29948" xr:uid="{00000000-0005-0000-0000-0000FC740000}"/>
    <cellStyle name="Linked Cell 28 2 4 2 9" xfId="29949" xr:uid="{00000000-0005-0000-0000-0000FD740000}"/>
    <cellStyle name="Linked Cell 28 2 4 2 9 2" xfId="29950" xr:uid="{00000000-0005-0000-0000-0000FE740000}"/>
    <cellStyle name="Linked Cell 28 2 4 2 9 2 2" xfId="29951" xr:uid="{00000000-0005-0000-0000-0000FF740000}"/>
    <cellStyle name="Linked Cell 28 2 4 2 9 3" xfId="29952" xr:uid="{00000000-0005-0000-0000-000000750000}"/>
    <cellStyle name="Linked Cell 28 2 4 3" xfId="29953" xr:uid="{00000000-0005-0000-0000-000001750000}"/>
    <cellStyle name="Linked Cell 28 2 4 3 2" xfId="29954" xr:uid="{00000000-0005-0000-0000-000002750000}"/>
    <cellStyle name="Linked Cell 28 2 4 3 2 2" xfId="29955" xr:uid="{00000000-0005-0000-0000-000003750000}"/>
    <cellStyle name="Linked Cell 28 2 4 3 3" xfId="29956" xr:uid="{00000000-0005-0000-0000-000004750000}"/>
    <cellStyle name="Linked Cell 28 2 4 4" xfId="29957" xr:uid="{00000000-0005-0000-0000-000005750000}"/>
    <cellStyle name="Linked Cell 28 2 4 4 2" xfId="29958" xr:uid="{00000000-0005-0000-0000-000006750000}"/>
    <cellStyle name="Linked Cell 28 2 4 4 2 2" xfId="29959" xr:uid="{00000000-0005-0000-0000-000007750000}"/>
    <cellStyle name="Linked Cell 28 2 4 4 3" xfId="29960" xr:uid="{00000000-0005-0000-0000-000008750000}"/>
    <cellStyle name="Linked Cell 28 2 4 5" xfId="29961" xr:uid="{00000000-0005-0000-0000-000009750000}"/>
    <cellStyle name="Linked Cell 28 2 4 5 2" xfId="29962" xr:uid="{00000000-0005-0000-0000-00000A750000}"/>
    <cellStyle name="Linked Cell 28 2 4 5 2 2" xfId="29963" xr:uid="{00000000-0005-0000-0000-00000B750000}"/>
    <cellStyle name="Linked Cell 28 2 4 5 3" xfId="29964" xr:uid="{00000000-0005-0000-0000-00000C750000}"/>
    <cellStyle name="Linked Cell 28 2 4 6" xfId="29965" xr:uid="{00000000-0005-0000-0000-00000D750000}"/>
    <cellStyle name="Linked Cell 28 2 4 6 2" xfId="29966" xr:uid="{00000000-0005-0000-0000-00000E750000}"/>
    <cellStyle name="Linked Cell 28 2 4 6 2 2" xfId="29967" xr:uid="{00000000-0005-0000-0000-00000F750000}"/>
    <cellStyle name="Linked Cell 28 2 4 6 3" xfId="29968" xr:uid="{00000000-0005-0000-0000-000010750000}"/>
    <cellStyle name="Linked Cell 28 2 4 7" xfId="29969" xr:uid="{00000000-0005-0000-0000-000011750000}"/>
    <cellStyle name="Linked Cell 28 2 4 7 2" xfId="29970" xr:uid="{00000000-0005-0000-0000-000012750000}"/>
    <cellStyle name="Linked Cell 28 2 4 7 2 2" xfId="29971" xr:uid="{00000000-0005-0000-0000-000013750000}"/>
    <cellStyle name="Linked Cell 28 2 4 7 3" xfId="29972" xr:uid="{00000000-0005-0000-0000-000014750000}"/>
    <cellStyle name="Linked Cell 28 2 4 8" xfId="29973" xr:uid="{00000000-0005-0000-0000-000015750000}"/>
    <cellStyle name="Linked Cell 28 2 4 8 2" xfId="29974" xr:uid="{00000000-0005-0000-0000-000016750000}"/>
    <cellStyle name="Linked Cell 28 2 4 8 2 2" xfId="29975" xr:uid="{00000000-0005-0000-0000-000017750000}"/>
    <cellStyle name="Linked Cell 28 2 4 8 3" xfId="29976" xr:uid="{00000000-0005-0000-0000-000018750000}"/>
    <cellStyle name="Linked Cell 28 2 4 9" xfId="29977" xr:uid="{00000000-0005-0000-0000-000019750000}"/>
    <cellStyle name="Linked Cell 28 2 4 9 2" xfId="29978" xr:uid="{00000000-0005-0000-0000-00001A750000}"/>
    <cellStyle name="Linked Cell 28 2 4 9 2 2" xfId="29979" xr:uid="{00000000-0005-0000-0000-00001B750000}"/>
    <cellStyle name="Linked Cell 28 2 4 9 3" xfId="29980" xr:uid="{00000000-0005-0000-0000-00001C750000}"/>
    <cellStyle name="Linked Cell 28 2 5" xfId="29981" xr:uid="{00000000-0005-0000-0000-00001D750000}"/>
    <cellStyle name="Linked Cell 28 2 5 10" xfId="29982" xr:uid="{00000000-0005-0000-0000-00001E750000}"/>
    <cellStyle name="Linked Cell 28 2 5 10 2" xfId="29983" xr:uid="{00000000-0005-0000-0000-00001F750000}"/>
    <cellStyle name="Linked Cell 28 2 5 11" xfId="29984" xr:uid="{00000000-0005-0000-0000-000020750000}"/>
    <cellStyle name="Linked Cell 28 2 5 2" xfId="29985" xr:uid="{00000000-0005-0000-0000-000021750000}"/>
    <cellStyle name="Linked Cell 28 2 5 2 2" xfId="29986" xr:uid="{00000000-0005-0000-0000-000022750000}"/>
    <cellStyle name="Linked Cell 28 2 5 2 2 2" xfId="29987" xr:uid="{00000000-0005-0000-0000-000023750000}"/>
    <cellStyle name="Linked Cell 28 2 5 2 3" xfId="29988" xr:uid="{00000000-0005-0000-0000-000024750000}"/>
    <cellStyle name="Linked Cell 28 2 5 3" xfId="29989" xr:uid="{00000000-0005-0000-0000-000025750000}"/>
    <cellStyle name="Linked Cell 28 2 5 3 2" xfId="29990" xr:uid="{00000000-0005-0000-0000-000026750000}"/>
    <cellStyle name="Linked Cell 28 2 5 3 2 2" xfId="29991" xr:uid="{00000000-0005-0000-0000-000027750000}"/>
    <cellStyle name="Linked Cell 28 2 5 3 3" xfId="29992" xr:uid="{00000000-0005-0000-0000-000028750000}"/>
    <cellStyle name="Linked Cell 28 2 5 4" xfId="29993" xr:uid="{00000000-0005-0000-0000-000029750000}"/>
    <cellStyle name="Linked Cell 28 2 5 4 2" xfId="29994" xr:uid="{00000000-0005-0000-0000-00002A750000}"/>
    <cellStyle name="Linked Cell 28 2 5 4 2 2" xfId="29995" xr:uid="{00000000-0005-0000-0000-00002B750000}"/>
    <cellStyle name="Linked Cell 28 2 5 4 3" xfId="29996" xr:uid="{00000000-0005-0000-0000-00002C750000}"/>
    <cellStyle name="Linked Cell 28 2 5 5" xfId="29997" xr:uid="{00000000-0005-0000-0000-00002D750000}"/>
    <cellStyle name="Linked Cell 28 2 5 5 2" xfId="29998" xr:uid="{00000000-0005-0000-0000-00002E750000}"/>
    <cellStyle name="Linked Cell 28 2 5 5 2 2" xfId="29999" xr:uid="{00000000-0005-0000-0000-00002F750000}"/>
    <cellStyle name="Linked Cell 28 2 5 5 3" xfId="30000" xr:uid="{00000000-0005-0000-0000-000030750000}"/>
    <cellStyle name="Linked Cell 28 2 5 6" xfId="30001" xr:uid="{00000000-0005-0000-0000-000031750000}"/>
    <cellStyle name="Linked Cell 28 2 5 6 2" xfId="30002" xr:uid="{00000000-0005-0000-0000-000032750000}"/>
    <cellStyle name="Linked Cell 28 2 5 6 2 2" xfId="30003" xr:uid="{00000000-0005-0000-0000-000033750000}"/>
    <cellStyle name="Linked Cell 28 2 5 6 3" xfId="30004" xr:uid="{00000000-0005-0000-0000-000034750000}"/>
    <cellStyle name="Linked Cell 28 2 5 7" xfId="30005" xr:uid="{00000000-0005-0000-0000-000035750000}"/>
    <cellStyle name="Linked Cell 28 2 5 7 2" xfId="30006" xr:uid="{00000000-0005-0000-0000-000036750000}"/>
    <cellStyle name="Linked Cell 28 2 5 7 2 2" xfId="30007" xr:uid="{00000000-0005-0000-0000-000037750000}"/>
    <cellStyle name="Linked Cell 28 2 5 7 3" xfId="30008" xr:uid="{00000000-0005-0000-0000-000038750000}"/>
    <cellStyle name="Linked Cell 28 2 5 8" xfId="30009" xr:uid="{00000000-0005-0000-0000-000039750000}"/>
    <cellStyle name="Linked Cell 28 2 5 8 2" xfId="30010" xr:uid="{00000000-0005-0000-0000-00003A750000}"/>
    <cellStyle name="Linked Cell 28 2 5 8 2 2" xfId="30011" xr:uid="{00000000-0005-0000-0000-00003B750000}"/>
    <cellStyle name="Linked Cell 28 2 5 8 3" xfId="30012" xr:uid="{00000000-0005-0000-0000-00003C750000}"/>
    <cellStyle name="Linked Cell 28 2 5 9" xfId="30013" xr:uid="{00000000-0005-0000-0000-00003D750000}"/>
    <cellStyle name="Linked Cell 28 2 5 9 2" xfId="30014" xr:uid="{00000000-0005-0000-0000-00003E750000}"/>
    <cellStyle name="Linked Cell 28 2 5 9 2 2" xfId="30015" xr:uid="{00000000-0005-0000-0000-00003F750000}"/>
    <cellStyle name="Linked Cell 28 2 5 9 3" xfId="30016" xr:uid="{00000000-0005-0000-0000-000040750000}"/>
    <cellStyle name="Linked Cell 28 2 6" xfId="30017" xr:uid="{00000000-0005-0000-0000-000041750000}"/>
    <cellStyle name="Linked Cell 28 2 6 2" xfId="30018" xr:uid="{00000000-0005-0000-0000-000042750000}"/>
    <cellStyle name="Linked Cell 28 2 6 2 2" xfId="30019" xr:uid="{00000000-0005-0000-0000-000043750000}"/>
    <cellStyle name="Linked Cell 28 2 6 3" xfId="30020" xr:uid="{00000000-0005-0000-0000-000044750000}"/>
    <cellStyle name="Linked Cell 28 2 7" xfId="30021" xr:uid="{00000000-0005-0000-0000-000045750000}"/>
    <cellStyle name="Linked Cell 28 2 7 2" xfId="30022" xr:uid="{00000000-0005-0000-0000-000046750000}"/>
    <cellStyle name="Linked Cell 28 2 7 2 2" xfId="30023" xr:uid="{00000000-0005-0000-0000-000047750000}"/>
    <cellStyle name="Linked Cell 28 2 7 3" xfId="30024" xr:uid="{00000000-0005-0000-0000-000048750000}"/>
    <cellStyle name="Linked Cell 28 2 8" xfId="30025" xr:uid="{00000000-0005-0000-0000-000049750000}"/>
    <cellStyle name="Linked Cell 28 2 8 2" xfId="30026" xr:uid="{00000000-0005-0000-0000-00004A750000}"/>
    <cellStyle name="Linked Cell 28 2 8 2 2" xfId="30027" xr:uid="{00000000-0005-0000-0000-00004B750000}"/>
    <cellStyle name="Linked Cell 28 2 8 3" xfId="30028" xr:uid="{00000000-0005-0000-0000-00004C750000}"/>
    <cellStyle name="Linked Cell 28 2 9" xfId="30029" xr:uid="{00000000-0005-0000-0000-00004D750000}"/>
    <cellStyle name="Linked Cell 28 2 9 2" xfId="30030" xr:uid="{00000000-0005-0000-0000-00004E750000}"/>
    <cellStyle name="Linked Cell 28 2 9 2 2" xfId="30031" xr:uid="{00000000-0005-0000-0000-00004F750000}"/>
    <cellStyle name="Linked Cell 28 2 9 3" xfId="30032" xr:uid="{00000000-0005-0000-0000-000050750000}"/>
    <cellStyle name="Linked Cell 28 3" xfId="30033" xr:uid="{00000000-0005-0000-0000-000051750000}"/>
    <cellStyle name="Linked Cell 28 3 10" xfId="30034" xr:uid="{00000000-0005-0000-0000-000052750000}"/>
    <cellStyle name="Linked Cell 28 3 10 2" xfId="30035" xr:uid="{00000000-0005-0000-0000-000053750000}"/>
    <cellStyle name="Linked Cell 28 3 10 2 2" xfId="30036" xr:uid="{00000000-0005-0000-0000-000054750000}"/>
    <cellStyle name="Linked Cell 28 3 10 3" xfId="30037" xr:uid="{00000000-0005-0000-0000-000055750000}"/>
    <cellStyle name="Linked Cell 28 3 11" xfId="30038" xr:uid="{00000000-0005-0000-0000-000056750000}"/>
    <cellStyle name="Linked Cell 28 3 11 2" xfId="30039" xr:uid="{00000000-0005-0000-0000-000057750000}"/>
    <cellStyle name="Linked Cell 28 3 11 2 2" xfId="30040" xr:uid="{00000000-0005-0000-0000-000058750000}"/>
    <cellStyle name="Linked Cell 28 3 11 3" xfId="30041" xr:uid="{00000000-0005-0000-0000-000059750000}"/>
    <cellStyle name="Linked Cell 28 3 12" xfId="30042" xr:uid="{00000000-0005-0000-0000-00005A750000}"/>
    <cellStyle name="Linked Cell 28 3 12 2" xfId="30043" xr:uid="{00000000-0005-0000-0000-00005B750000}"/>
    <cellStyle name="Linked Cell 28 3 12 2 2" xfId="30044" xr:uid="{00000000-0005-0000-0000-00005C750000}"/>
    <cellStyle name="Linked Cell 28 3 12 3" xfId="30045" xr:uid="{00000000-0005-0000-0000-00005D750000}"/>
    <cellStyle name="Linked Cell 28 3 13" xfId="30046" xr:uid="{00000000-0005-0000-0000-00005E750000}"/>
    <cellStyle name="Linked Cell 28 3 13 2" xfId="30047" xr:uid="{00000000-0005-0000-0000-00005F750000}"/>
    <cellStyle name="Linked Cell 28 3 14" xfId="30048" xr:uid="{00000000-0005-0000-0000-000060750000}"/>
    <cellStyle name="Linked Cell 28 3 2" xfId="30049" xr:uid="{00000000-0005-0000-0000-000061750000}"/>
    <cellStyle name="Linked Cell 28 3 2 10" xfId="30050" xr:uid="{00000000-0005-0000-0000-000062750000}"/>
    <cellStyle name="Linked Cell 28 3 2 10 2" xfId="30051" xr:uid="{00000000-0005-0000-0000-000063750000}"/>
    <cellStyle name="Linked Cell 28 3 2 10 2 2" xfId="30052" xr:uid="{00000000-0005-0000-0000-000064750000}"/>
    <cellStyle name="Linked Cell 28 3 2 10 3" xfId="30053" xr:uid="{00000000-0005-0000-0000-000065750000}"/>
    <cellStyle name="Linked Cell 28 3 2 11" xfId="30054" xr:uid="{00000000-0005-0000-0000-000066750000}"/>
    <cellStyle name="Linked Cell 28 3 2 11 2" xfId="30055" xr:uid="{00000000-0005-0000-0000-000067750000}"/>
    <cellStyle name="Linked Cell 28 3 2 11 2 2" xfId="30056" xr:uid="{00000000-0005-0000-0000-000068750000}"/>
    <cellStyle name="Linked Cell 28 3 2 11 3" xfId="30057" xr:uid="{00000000-0005-0000-0000-000069750000}"/>
    <cellStyle name="Linked Cell 28 3 2 12" xfId="30058" xr:uid="{00000000-0005-0000-0000-00006A750000}"/>
    <cellStyle name="Linked Cell 28 3 2 12 2" xfId="30059" xr:uid="{00000000-0005-0000-0000-00006B750000}"/>
    <cellStyle name="Linked Cell 28 3 2 13" xfId="30060" xr:uid="{00000000-0005-0000-0000-00006C750000}"/>
    <cellStyle name="Linked Cell 28 3 2 2" xfId="30061" xr:uid="{00000000-0005-0000-0000-00006D750000}"/>
    <cellStyle name="Linked Cell 28 3 2 2 10" xfId="30062" xr:uid="{00000000-0005-0000-0000-00006E750000}"/>
    <cellStyle name="Linked Cell 28 3 2 2 10 2" xfId="30063" xr:uid="{00000000-0005-0000-0000-00006F750000}"/>
    <cellStyle name="Linked Cell 28 3 2 2 10 2 2" xfId="30064" xr:uid="{00000000-0005-0000-0000-000070750000}"/>
    <cellStyle name="Linked Cell 28 3 2 2 10 3" xfId="30065" xr:uid="{00000000-0005-0000-0000-000071750000}"/>
    <cellStyle name="Linked Cell 28 3 2 2 11" xfId="30066" xr:uid="{00000000-0005-0000-0000-000072750000}"/>
    <cellStyle name="Linked Cell 28 3 2 2 11 2" xfId="30067" xr:uid="{00000000-0005-0000-0000-000073750000}"/>
    <cellStyle name="Linked Cell 28 3 2 2 12" xfId="30068" xr:uid="{00000000-0005-0000-0000-000074750000}"/>
    <cellStyle name="Linked Cell 28 3 2 2 2" xfId="30069" xr:uid="{00000000-0005-0000-0000-000075750000}"/>
    <cellStyle name="Linked Cell 28 3 2 2 2 2" xfId="30070" xr:uid="{00000000-0005-0000-0000-000076750000}"/>
    <cellStyle name="Linked Cell 28 3 2 2 2 2 2" xfId="30071" xr:uid="{00000000-0005-0000-0000-000077750000}"/>
    <cellStyle name="Linked Cell 28 3 2 2 2 3" xfId="30072" xr:uid="{00000000-0005-0000-0000-000078750000}"/>
    <cellStyle name="Linked Cell 28 3 2 2 3" xfId="30073" xr:uid="{00000000-0005-0000-0000-000079750000}"/>
    <cellStyle name="Linked Cell 28 3 2 2 3 2" xfId="30074" xr:uid="{00000000-0005-0000-0000-00007A750000}"/>
    <cellStyle name="Linked Cell 28 3 2 2 3 2 2" xfId="30075" xr:uid="{00000000-0005-0000-0000-00007B750000}"/>
    <cellStyle name="Linked Cell 28 3 2 2 3 3" xfId="30076" xr:uid="{00000000-0005-0000-0000-00007C750000}"/>
    <cellStyle name="Linked Cell 28 3 2 2 4" xfId="30077" xr:uid="{00000000-0005-0000-0000-00007D750000}"/>
    <cellStyle name="Linked Cell 28 3 2 2 4 2" xfId="30078" xr:uid="{00000000-0005-0000-0000-00007E750000}"/>
    <cellStyle name="Linked Cell 28 3 2 2 4 2 2" xfId="30079" xr:uid="{00000000-0005-0000-0000-00007F750000}"/>
    <cellStyle name="Linked Cell 28 3 2 2 4 3" xfId="30080" xr:uid="{00000000-0005-0000-0000-000080750000}"/>
    <cellStyle name="Linked Cell 28 3 2 2 5" xfId="30081" xr:uid="{00000000-0005-0000-0000-000081750000}"/>
    <cellStyle name="Linked Cell 28 3 2 2 5 2" xfId="30082" xr:uid="{00000000-0005-0000-0000-000082750000}"/>
    <cellStyle name="Linked Cell 28 3 2 2 5 2 2" xfId="30083" xr:uid="{00000000-0005-0000-0000-000083750000}"/>
    <cellStyle name="Linked Cell 28 3 2 2 5 3" xfId="30084" xr:uid="{00000000-0005-0000-0000-000084750000}"/>
    <cellStyle name="Linked Cell 28 3 2 2 6" xfId="30085" xr:uid="{00000000-0005-0000-0000-000085750000}"/>
    <cellStyle name="Linked Cell 28 3 2 2 6 2" xfId="30086" xr:uid="{00000000-0005-0000-0000-000086750000}"/>
    <cellStyle name="Linked Cell 28 3 2 2 6 2 2" xfId="30087" xr:uid="{00000000-0005-0000-0000-000087750000}"/>
    <cellStyle name="Linked Cell 28 3 2 2 6 3" xfId="30088" xr:uid="{00000000-0005-0000-0000-000088750000}"/>
    <cellStyle name="Linked Cell 28 3 2 2 7" xfId="30089" xr:uid="{00000000-0005-0000-0000-000089750000}"/>
    <cellStyle name="Linked Cell 28 3 2 2 7 2" xfId="30090" xr:uid="{00000000-0005-0000-0000-00008A750000}"/>
    <cellStyle name="Linked Cell 28 3 2 2 7 2 2" xfId="30091" xr:uid="{00000000-0005-0000-0000-00008B750000}"/>
    <cellStyle name="Linked Cell 28 3 2 2 7 3" xfId="30092" xr:uid="{00000000-0005-0000-0000-00008C750000}"/>
    <cellStyle name="Linked Cell 28 3 2 2 8" xfId="30093" xr:uid="{00000000-0005-0000-0000-00008D750000}"/>
    <cellStyle name="Linked Cell 28 3 2 2 8 2" xfId="30094" xr:uid="{00000000-0005-0000-0000-00008E750000}"/>
    <cellStyle name="Linked Cell 28 3 2 2 8 2 2" xfId="30095" xr:uid="{00000000-0005-0000-0000-00008F750000}"/>
    <cellStyle name="Linked Cell 28 3 2 2 8 3" xfId="30096" xr:uid="{00000000-0005-0000-0000-000090750000}"/>
    <cellStyle name="Linked Cell 28 3 2 2 9" xfId="30097" xr:uid="{00000000-0005-0000-0000-000091750000}"/>
    <cellStyle name="Linked Cell 28 3 2 2 9 2" xfId="30098" xr:uid="{00000000-0005-0000-0000-000092750000}"/>
    <cellStyle name="Linked Cell 28 3 2 2 9 2 2" xfId="30099" xr:uid="{00000000-0005-0000-0000-000093750000}"/>
    <cellStyle name="Linked Cell 28 3 2 2 9 3" xfId="30100" xr:uid="{00000000-0005-0000-0000-000094750000}"/>
    <cellStyle name="Linked Cell 28 3 2 3" xfId="30101" xr:uid="{00000000-0005-0000-0000-000095750000}"/>
    <cellStyle name="Linked Cell 28 3 2 3 10" xfId="30102" xr:uid="{00000000-0005-0000-0000-000096750000}"/>
    <cellStyle name="Linked Cell 28 3 2 3 10 2" xfId="30103" xr:uid="{00000000-0005-0000-0000-000097750000}"/>
    <cellStyle name="Linked Cell 28 3 2 3 11" xfId="30104" xr:uid="{00000000-0005-0000-0000-000098750000}"/>
    <cellStyle name="Linked Cell 28 3 2 3 2" xfId="30105" xr:uid="{00000000-0005-0000-0000-000099750000}"/>
    <cellStyle name="Linked Cell 28 3 2 3 2 2" xfId="30106" xr:uid="{00000000-0005-0000-0000-00009A750000}"/>
    <cellStyle name="Linked Cell 28 3 2 3 2 2 2" xfId="30107" xr:uid="{00000000-0005-0000-0000-00009B750000}"/>
    <cellStyle name="Linked Cell 28 3 2 3 2 3" xfId="30108" xr:uid="{00000000-0005-0000-0000-00009C750000}"/>
    <cellStyle name="Linked Cell 28 3 2 3 3" xfId="30109" xr:uid="{00000000-0005-0000-0000-00009D750000}"/>
    <cellStyle name="Linked Cell 28 3 2 3 3 2" xfId="30110" xr:uid="{00000000-0005-0000-0000-00009E750000}"/>
    <cellStyle name="Linked Cell 28 3 2 3 3 2 2" xfId="30111" xr:uid="{00000000-0005-0000-0000-00009F750000}"/>
    <cellStyle name="Linked Cell 28 3 2 3 3 3" xfId="30112" xr:uid="{00000000-0005-0000-0000-0000A0750000}"/>
    <cellStyle name="Linked Cell 28 3 2 3 4" xfId="30113" xr:uid="{00000000-0005-0000-0000-0000A1750000}"/>
    <cellStyle name="Linked Cell 28 3 2 3 4 2" xfId="30114" xr:uid="{00000000-0005-0000-0000-0000A2750000}"/>
    <cellStyle name="Linked Cell 28 3 2 3 4 2 2" xfId="30115" xr:uid="{00000000-0005-0000-0000-0000A3750000}"/>
    <cellStyle name="Linked Cell 28 3 2 3 4 3" xfId="30116" xr:uid="{00000000-0005-0000-0000-0000A4750000}"/>
    <cellStyle name="Linked Cell 28 3 2 3 5" xfId="30117" xr:uid="{00000000-0005-0000-0000-0000A5750000}"/>
    <cellStyle name="Linked Cell 28 3 2 3 5 2" xfId="30118" xr:uid="{00000000-0005-0000-0000-0000A6750000}"/>
    <cellStyle name="Linked Cell 28 3 2 3 5 2 2" xfId="30119" xr:uid="{00000000-0005-0000-0000-0000A7750000}"/>
    <cellStyle name="Linked Cell 28 3 2 3 5 3" xfId="30120" xr:uid="{00000000-0005-0000-0000-0000A8750000}"/>
    <cellStyle name="Linked Cell 28 3 2 3 6" xfId="30121" xr:uid="{00000000-0005-0000-0000-0000A9750000}"/>
    <cellStyle name="Linked Cell 28 3 2 3 6 2" xfId="30122" xr:uid="{00000000-0005-0000-0000-0000AA750000}"/>
    <cellStyle name="Linked Cell 28 3 2 3 6 2 2" xfId="30123" xr:uid="{00000000-0005-0000-0000-0000AB750000}"/>
    <cellStyle name="Linked Cell 28 3 2 3 6 3" xfId="30124" xr:uid="{00000000-0005-0000-0000-0000AC750000}"/>
    <cellStyle name="Linked Cell 28 3 2 3 7" xfId="30125" xr:uid="{00000000-0005-0000-0000-0000AD750000}"/>
    <cellStyle name="Linked Cell 28 3 2 3 7 2" xfId="30126" xr:uid="{00000000-0005-0000-0000-0000AE750000}"/>
    <cellStyle name="Linked Cell 28 3 2 3 7 2 2" xfId="30127" xr:uid="{00000000-0005-0000-0000-0000AF750000}"/>
    <cellStyle name="Linked Cell 28 3 2 3 7 3" xfId="30128" xr:uid="{00000000-0005-0000-0000-0000B0750000}"/>
    <cellStyle name="Linked Cell 28 3 2 3 8" xfId="30129" xr:uid="{00000000-0005-0000-0000-0000B1750000}"/>
    <cellStyle name="Linked Cell 28 3 2 3 8 2" xfId="30130" xr:uid="{00000000-0005-0000-0000-0000B2750000}"/>
    <cellStyle name="Linked Cell 28 3 2 3 8 2 2" xfId="30131" xr:uid="{00000000-0005-0000-0000-0000B3750000}"/>
    <cellStyle name="Linked Cell 28 3 2 3 8 3" xfId="30132" xr:uid="{00000000-0005-0000-0000-0000B4750000}"/>
    <cellStyle name="Linked Cell 28 3 2 3 9" xfId="30133" xr:uid="{00000000-0005-0000-0000-0000B5750000}"/>
    <cellStyle name="Linked Cell 28 3 2 3 9 2" xfId="30134" xr:uid="{00000000-0005-0000-0000-0000B6750000}"/>
    <cellStyle name="Linked Cell 28 3 2 3 9 2 2" xfId="30135" xr:uid="{00000000-0005-0000-0000-0000B7750000}"/>
    <cellStyle name="Linked Cell 28 3 2 3 9 3" xfId="30136" xr:uid="{00000000-0005-0000-0000-0000B8750000}"/>
    <cellStyle name="Linked Cell 28 3 2 4" xfId="30137" xr:uid="{00000000-0005-0000-0000-0000B9750000}"/>
    <cellStyle name="Linked Cell 28 3 2 4 2" xfId="30138" xr:uid="{00000000-0005-0000-0000-0000BA750000}"/>
    <cellStyle name="Linked Cell 28 3 2 4 2 2" xfId="30139" xr:uid="{00000000-0005-0000-0000-0000BB750000}"/>
    <cellStyle name="Linked Cell 28 3 2 4 3" xfId="30140" xr:uid="{00000000-0005-0000-0000-0000BC750000}"/>
    <cellStyle name="Linked Cell 28 3 2 5" xfId="30141" xr:uid="{00000000-0005-0000-0000-0000BD750000}"/>
    <cellStyle name="Linked Cell 28 3 2 5 2" xfId="30142" xr:uid="{00000000-0005-0000-0000-0000BE750000}"/>
    <cellStyle name="Linked Cell 28 3 2 5 2 2" xfId="30143" xr:uid="{00000000-0005-0000-0000-0000BF750000}"/>
    <cellStyle name="Linked Cell 28 3 2 5 3" xfId="30144" xr:uid="{00000000-0005-0000-0000-0000C0750000}"/>
    <cellStyle name="Linked Cell 28 3 2 6" xfId="30145" xr:uid="{00000000-0005-0000-0000-0000C1750000}"/>
    <cellStyle name="Linked Cell 28 3 2 6 2" xfId="30146" xr:uid="{00000000-0005-0000-0000-0000C2750000}"/>
    <cellStyle name="Linked Cell 28 3 2 6 2 2" xfId="30147" xr:uid="{00000000-0005-0000-0000-0000C3750000}"/>
    <cellStyle name="Linked Cell 28 3 2 6 3" xfId="30148" xr:uid="{00000000-0005-0000-0000-0000C4750000}"/>
    <cellStyle name="Linked Cell 28 3 2 7" xfId="30149" xr:uid="{00000000-0005-0000-0000-0000C5750000}"/>
    <cellStyle name="Linked Cell 28 3 2 7 2" xfId="30150" xr:uid="{00000000-0005-0000-0000-0000C6750000}"/>
    <cellStyle name="Linked Cell 28 3 2 7 2 2" xfId="30151" xr:uid="{00000000-0005-0000-0000-0000C7750000}"/>
    <cellStyle name="Linked Cell 28 3 2 7 3" xfId="30152" xr:uid="{00000000-0005-0000-0000-0000C8750000}"/>
    <cellStyle name="Linked Cell 28 3 2 8" xfId="30153" xr:uid="{00000000-0005-0000-0000-0000C9750000}"/>
    <cellStyle name="Linked Cell 28 3 2 8 2" xfId="30154" xr:uid="{00000000-0005-0000-0000-0000CA750000}"/>
    <cellStyle name="Linked Cell 28 3 2 8 2 2" xfId="30155" xr:uid="{00000000-0005-0000-0000-0000CB750000}"/>
    <cellStyle name="Linked Cell 28 3 2 8 3" xfId="30156" xr:uid="{00000000-0005-0000-0000-0000CC750000}"/>
    <cellStyle name="Linked Cell 28 3 2 9" xfId="30157" xr:uid="{00000000-0005-0000-0000-0000CD750000}"/>
    <cellStyle name="Linked Cell 28 3 2 9 2" xfId="30158" xr:uid="{00000000-0005-0000-0000-0000CE750000}"/>
    <cellStyle name="Linked Cell 28 3 2 9 2 2" xfId="30159" xr:uid="{00000000-0005-0000-0000-0000CF750000}"/>
    <cellStyle name="Linked Cell 28 3 2 9 3" xfId="30160" xr:uid="{00000000-0005-0000-0000-0000D0750000}"/>
    <cellStyle name="Linked Cell 28 3 3" xfId="30161" xr:uid="{00000000-0005-0000-0000-0000D1750000}"/>
    <cellStyle name="Linked Cell 28 3 3 10" xfId="30162" xr:uid="{00000000-0005-0000-0000-0000D2750000}"/>
    <cellStyle name="Linked Cell 28 3 3 10 2" xfId="30163" xr:uid="{00000000-0005-0000-0000-0000D3750000}"/>
    <cellStyle name="Linked Cell 28 3 3 10 2 2" xfId="30164" xr:uid="{00000000-0005-0000-0000-0000D4750000}"/>
    <cellStyle name="Linked Cell 28 3 3 10 3" xfId="30165" xr:uid="{00000000-0005-0000-0000-0000D5750000}"/>
    <cellStyle name="Linked Cell 28 3 3 11" xfId="30166" xr:uid="{00000000-0005-0000-0000-0000D6750000}"/>
    <cellStyle name="Linked Cell 28 3 3 11 2" xfId="30167" xr:uid="{00000000-0005-0000-0000-0000D7750000}"/>
    <cellStyle name="Linked Cell 28 3 3 12" xfId="30168" xr:uid="{00000000-0005-0000-0000-0000D8750000}"/>
    <cellStyle name="Linked Cell 28 3 3 2" xfId="30169" xr:uid="{00000000-0005-0000-0000-0000D9750000}"/>
    <cellStyle name="Linked Cell 28 3 3 2 10" xfId="30170" xr:uid="{00000000-0005-0000-0000-0000DA750000}"/>
    <cellStyle name="Linked Cell 28 3 3 2 10 2" xfId="30171" xr:uid="{00000000-0005-0000-0000-0000DB750000}"/>
    <cellStyle name="Linked Cell 28 3 3 2 11" xfId="30172" xr:uid="{00000000-0005-0000-0000-0000DC750000}"/>
    <cellStyle name="Linked Cell 28 3 3 2 2" xfId="30173" xr:uid="{00000000-0005-0000-0000-0000DD750000}"/>
    <cellStyle name="Linked Cell 28 3 3 2 2 2" xfId="30174" xr:uid="{00000000-0005-0000-0000-0000DE750000}"/>
    <cellStyle name="Linked Cell 28 3 3 2 2 2 2" xfId="30175" xr:uid="{00000000-0005-0000-0000-0000DF750000}"/>
    <cellStyle name="Linked Cell 28 3 3 2 2 3" xfId="30176" xr:uid="{00000000-0005-0000-0000-0000E0750000}"/>
    <cellStyle name="Linked Cell 28 3 3 2 3" xfId="30177" xr:uid="{00000000-0005-0000-0000-0000E1750000}"/>
    <cellStyle name="Linked Cell 28 3 3 2 3 2" xfId="30178" xr:uid="{00000000-0005-0000-0000-0000E2750000}"/>
    <cellStyle name="Linked Cell 28 3 3 2 3 2 2" xfId="30179" xr:uid="{00000000-0005-0000-0000-0000E3750000}"/>
    <cellStyle name="Linked Cell 28 3 3 2 3 3" xfId="30180" xr:uid="{00000000-0005-0000-0000-0000E4750000}"/>
    <cellStyle name="Linked Cell 28 3 3 2 4" xfId="30181" xr:uid="{00000000-0005-0000-0000-0000E5750000}"/>
    <cellStyle name="Linked Cell 28 3 3 2 4 2" xfId="30182" xr:uid="{00000000-0005-0000-0000-0000E6750000}"/>
    <cellStyle name="Linked Cell 28 3 3 2 4 2 2" xfId="30183" xr:uid="{00000000-0005-0000-0000-0000E7750000}"/>
    <cellStyle name="Linked Cell 28 3 3 2 4 3" xfId="30184" xr:uid="{00000000-0005-0000-0000-0000E8750000}"/>
    <cellStyle name="Linked Cell 28 3 3 2 5" xfId="30185" xr:uid="{00000000-0005-0000-0000-0000E9750000}"/>
    <cellStyle name="Linked Cell 28 3 3 2 5 2" xfId="30186" xr:uid="{00000000-0005-0000-0000-0000EA750000}"/>
    <cellStyle name="Linked Cell 28 3 3 2 5 2 2" xfId="30187" xr:uid="{00000000-0005-0000-0000-0000EB750000}"/>
    <cellStyle name="Linked Cell 28 3 3 2 5 3" xfId="30188" xr:uid="{00000000-0005-0000-0000-0000EC750000}"/>
    <cellStyle name="Linked Cell 28 3 3 2 6" xfId="30189" xr:uid="{00000000-0005-0000-0000-0000ED750000}"/>
    <cellStyle name="Linked Cell 28 3 3 2 6 2" xfId="30190" xr:uid="{00000000-0005-0000-0000-0000EE750000}"/>
    <cellStyle name="Linked Cell 28 3 3 2 6 2 2" xfId="30191" xr:uid="{00000000-0005-0000-0000-0000EF750000}"/>
    <cellStyle name="Linked Cell 28 3 3 2 6 3" xfId="30192" xr:uid="{00000000-0005-0000-0000-0000F0750000}"/>
    <cellStyle name="Linked Cell 28 3 3 2 7" xfId="30193" xr:uid="{00000000-0005-0000-0000-0000F1750000}"/>
    <cellStyle name="Linked Cell 28 3 3 2 7 2" xfId="30194" xr:uid="{00000000-0005-0000-0000-0000F2750000}"/>
    <cellStyle name="Linked Cell 28 3 3 2 7 2 2" xfId="30195" xr:uid="{00000000-0005-0000-0000-0000F3750000}"/>
    <cellStyle name="Linked Cell 28 3 3 2 7 3" xfId="30196" xr:uid="{00000000-0005-0000-0000-0000F4750000}"/>
    <cellStyle name="Linked Cell 28 3 3 2 8" xfId="30197" xr:uid="{00000000-0005-0000-0000-0000F5750000}"/>
    <cellStyle name="Linked Cell 28 3 3 2 8 2" xfId="30198" xr:uid="{00000000-0005-0000-0000-0000F6750000}"/>
    <cellStyle name="Linked Cell 28 3 3 2 8 2 2" xfId="30199" xr:uid="{00000000-0005-0000-0000-0000F7750000}"/>
    <cellStyle name="Linked Cell 28 3 3 2 8 3" xfId="30200" xr:uid="{00000000-0005-0000-0000-0000F8750000}"/>
    <cellStyle name="Linked Cell 28 3 3 2 9" xfId="30201" xr:uid="{00000000-0005-0000-0000-0000F9750000}"/>
    <cellStyle name="Linked Cell 28 3 3 2 9 2" xfId="30202" xr:uid="{00000000-0005-0000-0000-0000FA750000}"/>
    <cellStyle name="Linked Cell 28 3 3 2 9 2 2" xfId="30203" xr:uid="{00000000-0005-0000-0000-0000FB750000}"/>
    <cellStyle name="Linked Cell 28 3 3 2 9 3" xfId="30204" xr:uid="{00000000-0005-0000-0000-0000FC750000}"/>
    <cellStyle name="Linked Cell 28 3 3 3" xfId="30205" xr:uid="{00000000-0005-0000-0000-0000FD750000}"/>
    <cellStyle name="Linked Cell 28 3 3 3 2" xfId="30206" xr:uid="{00000000-0005-0000-0000-0000FE750000}"/>
    <cellStyle name="Linked Cell 28 3 3 3 2 2" xfId="30207" xr:uid="{00000000-0005-0000-0000-0000FF750000}"/>
    <cellStyle name="Linked Cell 28 3 3 3 3" xfId="30208" xr:uid="{00000000-0005-0000-0000-000000760000}"/>
    <cellStyle name="Linked Cell 28 3 3 4" xfId="30209" xr:uid="{00000000-0005-0000-0000-000001760000}"/>
    <cellStyle name="Linked Cell 28 3 3 4 2" xfId="30210" xr:uid="{00000000-0005-0000-0000-000002760000}"/>
    <cellStyle name="Linked Cell 28 3 3 4 2 2" xfId="30211" xr:uid="{00000000-0005-0000-0000-000003760000}"/>
    <cellStyle name="Linked Cell 28 3 3 4 3" xfId="30212" xr:uid="{00000000-0005-0000-0000-000004760000}"/>
    <cellStyle name="Linked Cell 28 3 3 5" xfId="30213" xr:uid="{00000000-0005-0000-0000-000005760000}"/>
    <cellStyle name="Linked Cell 28 3 3 5 2" xfId="30214" xr:uid="{00000000-0005-0000-0000-000006760000}"/>
    <cellStyle name="Linked Cell 28 3 3 5 2 2" xfId="30215" xr:uid="{00000000-0005-0000-0000-000007760000}"/>
    <cellStyle name="Linked Cell 28 3 3 5 3" xfId="30216" xr:uid="{00000000-0005-0000-0000-000008760000}"/>
    <cellStyle name="Linked Cell 28 3 3 6" xfId="30217" xr:uid="{00000000-0005-0000-0000-000009760000}"/>
    <cellStyle name="Linked Cell 28 3 3 6 2" xfId="30218" xr:uid="{00000000-0005-0000-0000-00000A760000}"/>
    <cellStyle name="Linked Cell 28 3 3 6 2 2" xfId="30219" xr:uid="{00000000-0005-0000-0000-00000B760000}"/>
    <cellStyle name="Linked Cell 28 3 3 6 3" xfId="30220" xr:uid="{00000000-0005-0000-0000-00000C760000}"/>
    <cellStyle name="Linked Cell 28 3 3 7" xfId="30221" xr:uid="{00000000-0005-0000-0000-00000D760000}"/>
    <cellStyle name="Linked Cell 28 3 3 7 2" xfId="30222" xr:uid="{00000000-0005-0000-0000-00000E760000}"/>
    <cellStyle name="Linked Cell 28 3 3 7 2 2" xfId="30223" xr:uid="{00000000-0005-0000-0000-00000F760000}"/>
    <cellStyle name="Linked Cell 28 3 3 7 3" xfId="30224" xr:uid="{00000000-0005-0000-0000-000010760000}"/>
    <cellStyle name="Linked Cell 28 3 3 8" xfId="30225" xr:uid="{00000000-0005-0000-0000-000011760000}"/>
    <cellStyle name="Linked Cell 28 3 3 8 2" xfId="30226" xr:uid="{00000000-0005-0000-0000-000012760000}"/>
    <cellStyle name="Linked Cell 28 3 3 8 2 2" xfId="30227" xr:uid="{00000000-0005-0000-0000-000013760000}"/>
    <cellStyle name="Linked Cell 28 3 3 8 3" xfId="30228" xr:uid="{00000000-0005-0000-0000-000014760000}"/>
    <cellStyle name="Linked Cell 28 3 3 9" xfId="30229" xr:uid="{00000000-0005-0000-0000-000015760000}"/>
    <cellStyle name="Linked Cell 28 3 3 9 2" xfId="30230" xr:uid="{00000000-0005-0000-0000-000016760000}"/>
    <cellStyle name="Linked Cell 28 3 3 9 2 2" xfId="30231" xr:uid="{00000000-0005-0000-0000-000017760000}"/>
    <cellStyle name="Linked Cell 28 3 3 9 3" xfId="30232" xr:uid="{00000000-0005-0000-0000-000018760000}"/>
    <cellStyle name="Linked Cell 28 3 4" xfId="30233" xr:uid="{00000000-0005-0000-0000-000019760000}"/>
    <cellStyle name="Linked Cell 28 3 4 10" xfId="30234" xr:uid="{00000000-0005-0000-0000-00001A760000}"/>
    <cellStyle name="Linked Cell 28 3 4 10 2" xfId="30235" xr:uid="{00000000-0005-0000-0000-00001B760000}"/>
    <cellStyle name="Linked Cell 28 3 4 11" xfId="30236" xr:uid="{00000000-0005-0000-0000-00001C760000}"/>
    <cellStyle name="Linked Cell 28 3 4 2" xfId="30237" xr:uid="{00000000-0005-0000-0000-00001D760000}"/>
    <cellStyle name="Linked Cell 28 3 4 2 2" xfId="30238" xr:uid="{00000000-0005-0000-0000-00001E760000}"/>
    <cellStyle name="Linked Cell 28 3 4 2 2 2" xfId="30239" xr:uid="{00000000-0005-0000-0000-00001F760000}"/>
    <cellStyle name="Linked Cell 28 3 4 2 3" xfId="30240" xr:uid="{00000000-0005-0000-0000-000020760000}"/>
    <cellStyle name="Linked Cell 28 3 4 3" xfId="30241" xr:uid="{00000000-0005-0000-0000-000021760000}"/>
    <cellStyle name="Linked Cell 28 3 4 3 2" xfId="30242" xr:uid="{00000000-0005-0000-0000-000022760000}"/>
    <cellStyle name="Linked Cell 28 3 4 3 2 2" xfId="30243" xr:uid="{00000000-0005-0000-0000-000023760000}"/>
    <cellStyle name="Linked Cell 28 3 4 3 3" xfId="30244" xr:uid="{00000000-0005-0000-0000-000024760000}"/>
    <cellStyle name="Linked Cell 28 3 4 4" xfId="30245" xr:uid="{00000000-0005-0000-0000-000025760000}"/>
    <cellStyle name="Linked Cell 28 3 4 4 2" xfId="30246" xr:uid="{00000000-0005-0000-0000-000026760000}"/>
    <cellStyle name="Linked Cell 28 3 4 4 2 2" xfId="30247" xr:uid="{00000000-0005-0000-0000-000027760000}"/>
    <cellStyle name="Linked Cell 28 3 4 4 3" xfId="30248" xr:uid="{00000000-0005-0000-0000-000028760000}"/>
    <cellStyle name="Linked Cell 28 3 4 5" xfId="30249" xr:uid="{00000000-0005-0000-0000-000029760000}"/>
    <cellStyle name="Linked Cell 28 3 4 5 2" xfId="30250" xr:uid="{00000000-0005-0000-0000-00002A760000}"/>
    <cellStyle name="Linked Cell 28 3 4 5 2 2" xfId="30251" xr:uid="{00000000-0005-0000-0000-00002B760000}"/>
    <cellStyle name="Linked Cell 28 3 4 5 3" xfId="30252" xr:uid="{00000000-0005-0000-0000-00002C760000}"/>
    <cellStyle name="Linked Cell 28 3 4 6" xfId="30253" xr:uid="{00000000-0005-0000-0000-00002D760000}"/>
    <cellStyle name="Linked Cell 28 3 4 6 2" xfId="30254" xr:uid="{00000000-0005-0000-0000-00002E760000}"/>
    <cellStyle name="Linked Cell 28 3 4 6 2 2" xfId="30255" xr:uid="{00000000-0005-0000-0000-00002F760000}"/>
    <cellStyle name="Linked Cell 28 3 4 6 3" xfId="30256" xr:uid="{00000000-0005-0000-0000-000030760000}"/>
    <cellStyle name="Linked Cell 28 3 4 7" xfId="30257" xr:uid="{00000000-0005-0000-0000-000031760000}"/>
    <cellStyle name="Linked Cell 28 3 4 7 2" xfId="30258" xr:uid="{00000000-0005-0000-0000-000032760000}"/>
    <cellStyle name="Linked Cell 28 3 4 7 2 2" xfId="30259" xr:uid="{00000000-0005-0000-0000-000033760000}"/>
    <cellStyle name="Linked Cell 28 3 4 7 3" xfId="30260" xr:uid="{00000000-0005-0000-0000-000034760000}"/>
    <cellStyle name="Linked Cell 28 3 4 8" xfId="30261" xr:uid="{00000000-0005-0000-0000-000035760000}"/>
    <cellStyle name="Linked Cell 28 3 4 8 2" xfId="30262" xr:uid="{00000000-0005-0000-0000-000036760000}"/>
    <cellStyle name="Linked Cell 28 3 4 8 2 2" xfId="30263" xr:uid="{00000000-0005-0000-0000-000037760000}"/>
    <cellStyle name="Linked Cell 28 3 4 8 3" xfId="30264" xr:uid="{00000000-0005-0000-0000-000038760000}"/>
    <cellStyle name="Linked Cell 28 3 4 9" xfId="30265" xr:uid="{00000000-0005-0000-0000-000039760000}"/>
    <cellStyle name="Linked Cell 28 3 4 9 2" xfId="30266" xr:uid="{00000000-0005-0000-0000-00003A760000}"/>
    <cellStyle name="Linked Cell 28 3 4 9 2 2" xfId="30267" xr:uid="{00000000-0005-0000-0000-00003B760000}"/>
    <cellStyle name="Linked Cell 28 3 4 9 3" xfId="30268" xr:uid="{00000000-0005-0000-0000-00003C760000}"/>
    <cellStyle name="Linked Cell 28 3 5" xfId="30269" xr:uid="{00000000-0005-0000-0000-00003D760000}"/>
    <cellStyle name="Linked Cell 28 3 5 2" xfId="30270" xr:uid="{00000000-0005-0000-0000-00003E760000}"/>
    <cellStyle name="Linked Cell 28 3 5 2 2" xfId="30271" xr:uid="{00000000-0005-0000-0000-00003F760000}"/>
    <cellStyle name="Linked Cell 28 3 5 3" xfId="30272" xr:uid="{00000000-0005-0000-0000-000040760000}"/>
    <cellStyle name="Linked Cell 28 3 6" xfId="30273" xr:uid="{00000000-0005-0000-0000-000041760000}"/>
    <cellStyle name="Linked Cell 28 3 6 2" xfId="30274" xr:uid="{00000000-0005-0000-0000-000042760000}"/>
    <cellStyle name="Linked Cell 28 3 6 2 2" xfId="30275" xr:uid="{00000000-0005-0000-0000-000043760000}"/>
    <cellStyle name="Linked Cell 28 3 6 3" xfId="30276" xr:uid="{00000000-0005-0000-0000-000044760000}"/>
    <cellStyle name="Linked Cell 28 3 7" xfId="30277" xr:uid="{00000000-0005-0000-0000-000045760000}"/>
    <cellStyle name="Linked Cell 28 3 7 2" xfId="30278" xr:uid="{00000000-0005-0000-0000-000046760000}"/>
    <cellStyle name="Linked Cell 28 3 7 2 2" xfId="30279" xr:uid="{00000000-0005-0000-0000-000047760000}"/>
    <cellStyle name="Linked Cell 28 3 7 3" xfId="30280" xr:uid="{00000000-0005-0000-0000-000048760000}"/>
    <cellStyle name="Linked Cell 28 3 8" xfId="30281" xr:uid="{00000000-0005-0000-0000-000049760000}"/>
    <cellStyle name="Linked Cell 28 3 8 2" xfId="30282" xr:uid="{00000000-0005-0000-0000-00004A760000}"/>
    <cellStyle name="Linked Cell 28 3 8 2 2" xfId="30283" xr:uid="{00000000-0005-0000-0000-00004B760000}"/>
    <cellStyle name="Linked Cell 28 3 8 3" xfId="30284" xr:uid="{00000000-0005-0000-0000-00004C760000}"/>
    <cellStyle name="Linked Cell 28 3 9" xfId="30285" xr:uid="{00000000-0005-0000-0000-00004D760000}"/>
    <cellStyle name="Linked Cell 28 3 9 2" xfId="30286" xr:uid="{00000000-0005-0000-0000-00004E760000}"/>
    <cellStyle name="Linked Cell 28 3 9 2 2" xfId="30287" xr:uid="{00000000-0005-0000-0000-00004F760000}"/>
    <cellStyle name="Linked Cell 28 3 9 3" xfId="30288" xr:uid="{00000000-0005-0000-0000-000050760000}"/>
    <cellStyle name="Linked Cell 28 4" xfId="30289" xr:uid="{00000000-0005-0000-0000-000051760000}"/>
    <cellStyle name="Linked Cell 28 4 10" xfId="30290" xr:uid="{00000000-0005-0000-0000-000052760000}"/>
    <cellStyle name="Linked Cell 28 4 10 2" xfId="30291" xr:uid="{00000000-0005-0000-0000-000053760000}"/>
    <cellStyle name="Linked Cell 28 4 10 2 2" xfId="30292" xr:uid="{00000000-0005-0000-0000-000054760000}"/>
    <cellStyle name="Linked Cell 28 4 10 3" xfId="30293" xr:uid="{00000000-0005-0000-0000-000055760000}"/>
    <cellStyle name="Linked Cell 28 4 11" xfId="30294" xr:uid="{00000000-0005-0000-0000-000056760000}"/>
    <cellStyle name="Linked Cell 28 4 11 2" xfId="30295" xr:uid="{00000000-0005-0000-0000-000057760000}"/>
    <cellStyle name="Linked Cell 28 4 11 2 2" xfId="30296" xr:uid="{00000000-0005-0000-0000-000058760000}"/>
    <cellStyle name="Linked Cell 28 4 11 3" xfId="30297" xr:uid="{00000000-0005-0000-0000-000059760000}"/>
    <cellStyle name="Linked Cell 28 4 12" xfId="30298" xr:uid="{00000000-0005-0000-0000-00005A760000}"/>
    <cellStyle name="Linked Cell 28 4 12 2" xfId="30299" xr:uid="{00000000-0005-0000-0000-00005B760000}"/>
    <cellStyle name="Linked Cell 28 4 13" xfId="30300" xr:uid="{00000000-0005-0000-0000-00005C760000}"/>
    <cellStyle name="Linked Cell 28 4 2" xfId="30301" xr:uid="{00000000-0005-0000-0000-00005D760000}"/>
    <cellStyle name="Linked Cell 28 4 2 10" xfId="30302" xr:uid="{00000000-0005-0000-0000-00005E760000}"/>
    <cellStyle name="Linked Cell 28 4 2 10 2" xfId="30303" xr:uid="{00000000-0005-0000-0000-00005F760000}"/>
    <cellStyle name="Linked Cell 28 4 2 10 2 2" xfId="30304" xr:uid="{00000000-0005-0000-0000-000060760000}"/>
    <cellStyle name="Linked Cell 28 4 2 10 3" xfId="30305" xr:uid="{00000000-0005-0000-0000-000061760000}"/>
    <cellStyle name="Linked Cell 28 4 2 11" xfId="30306" xr:uid="{00000000-0005-0000-0000-000062760000}"/>
    <cellStyle name="Linked Cell 28 4 2 11 2" xfId="30307" xr:uid="{00000000-0005-0000-0000-000063760000}"/>
    <cellStyle name="Linked Cell 28 4 2 12" xfId="30308" xr:uid="{00000000-0005-0000-0000-000064760000}"/>
    <cellStyle name="Linked Cell 28 4 2 2" xfId="30309" xr:uid="{00000000-0005-0000-0000-000065760000}"/>
    <cellStyle name="Linked Cell 28 4 2 2 2" xfId="30310" xr:uid="{00000000-0005-0000-0000-000066760000}"/>
    <cellStyle name="Linked Cell 28 4 2 2 2 2" xfId="30311" xr:uid="{00000000-0005-0000-0000-000067760000}"/>
    <cellStyle name="Linked Cell 28 4 2 2 3" xfId="30312" xr:uid="{00000000-0005-0000-0000-000068760000}"/>
    <cellStyle name="Linked Cell 28 4 2 3" xfId="30313" xr:uid="{00000000-0005-0000-0000-000069760000}"/>
    <cellStyle name="Linked Cell 28 4 2 3 2" xfId="30314" xr:uid="{00000000-0005-0000-0000-00006A760000}"/>
    <cellStyle name="Linked Cell 28 4 2 3 2 2" xfId="30315" xr:uid="{00000000-0005-0000-0000-00006B760000}"/>
    <cellStyle name="Linked Cell 28 4 2 3 3" xfId="30316" xr:uid="{00000000-0005-0000-0000-00006C760000}"/>
    <cellStyle name="Linked Cell 28 4 2 4" xfId="30317" xr:uid="{00000000-0005-0000-0000-00006D760000}"/>
    <cellStyle name="Linked Cell 28 4 2 4 2" xfId="30318" xr:uid="{00000000-0005-0000-0000-00006E760000}"/>
    <cellStyle name="Linked Cell 28 4 2 4 2 2" xfId="30319" xr:uid="{00000000-0005-0000-0000-00006F760000}"/>
    <cellStyle name="Linked Cell 28 4 2 4 3" xfId="30320" xr:uid="{00000000-0005-0000-0000-000070760000}"/>
    <cellStyle name="Linked Cell 28 4 2 5" xfId="30321" xr:uid="{00000000-0005-0000-0000-000071760000}"/>
    <cellStyle name="Linked Cell 28 4 2 5 2" xfId="30322" xr:uid="{00000000-0005-0000-0000-000072760000}"/>
    <cellStyle name="Linked Cell 28 4 2 5 2 2" xfId="30323" xr:uid="{00000000-0005-0000-0000-000073760000}"/>
    <cellStyle name="Linked Cell 28 4 2 5 3" xfId="30324" xr:uid="{00000000-0005-0000-0000-000074760000}"/>
    <cellStyle name="Linked Cell 28 4 2 6" xfId="30325" xr:uid="{00000000-0005-0000-0000-000075760000}"/>
    <cellStyle name="Linked Cell 28 4 2 6 2" xfId="30326" xr:uid="{00000000-0005-0000-0000-000076760000}"/>
    <cellStyle name="Linked Cell 28 4 2 6 2 2" xfId="30327" xr:uid="{00000000-0005-0000-0000-000077760000}"/>
    <cellStyle name="Linked Cell 28 4 2 6 3" xfId="30328" xr:uid="{00000000-0005-0000-0000-000078760000}"/>
    <cellStyle name="Linked Cell 28 4 2 7" xfId="30329" xr:uid="{00000000-0005-0000-0000-000079760000}"/>
    <cellStyle name="Linked Cell 28 4 2 7 2" xfId="30330" xr:uid="{00000000-0005-0000-0000-00007A760000}"/>
    <cellStyle name="Linked Cell 28 4 2 7 2 2" xfId="30331" xr:uid="{00000000-0005-0000-0000-00007B760000}"/>
    <cellStyle name="Linked Cell 28 4 2 7 3" xfId="30332" xr:uid="{00000000-0005-0000-0000-00007C760000}"/>
    <cellStyle name="Linked Cell 28 4 2 8" xfId="30333" xr:uid="{00000000-0005-0000-0000-00007D760000}"/>
    <cellStyle name="Linked Cell 28 4 2 8 2" xfId="30334" xr:uid="{00000000-0005-0000-0000-00007E760000}"/>
    <cellStyle name="Linked Cell 28 4 2 8 2 2" xfId="30335" xr:uid="{00000000-0005-0000-0000-00007F760000}"/>
    <cellStyle name="Linked Cell 28 4 2 8 3" xfId="30336" xr:uid="{00000000-0005-0000-0000-000080760000}"/>
    <cellStyle name="Linked Cell 28 4 2 9" xfId="30337" xr:uid="{00000000-0005-0000-0000-000081760000}"/>
    <cellStyle name="Linked Cell 28 4 2 9 2" xfId="30338" xr:uid="{00000000-0005-0000-0000-000082760000}"/>
    <cellStyle name="Linked Cell 28 4 2 9 2 2" xfId="30339" xr:uid="{00000000-0005-0000-0000-000083760000}"/>
    <cellStyle name="Linked Cell 28 4 2 9 3" xfId="30340" xr:uid="{00000000-0005-0000-0000-000084760000}"/>
    <cellStyle name="Linked Cell 28 4 3" xfId="30341" xr:uid="{00000000-0005-0000-0000-000085760000}"/>
    <cellStyle name="Linked Cell 28 4 3 10" xfId="30342" xr:uid="{00000000-0005-0000-0000-000086760000}"/>
    <cellStyle name="Linked Cell 28 4 3 10 2" xfId="30343" xr:uid="{00000000-0005-0000-0000-000087760000}"/>
    <cellStyle name="Linked Cell 28 4 3 11" xfId="30344" xr:uid="{00000000-0005-0000-0000-000088760000}"/>
    <cellStyle name="Linked Cell 28 4 3 2" xfId="30345" xr:uid="{00000000-0005-0000-0000-000089760000}"/>
    <cellStyle name="Linked Cell 28 4 3 2 2" xfId="30346" xr:uid="{00000000-0005-0000-0000-00008A760000}"/>
    <cellStyle name="Linked Cell 28 4 3 2 2 2" xfId="30347" xr:uid="{00000000-0005-0000-0000-00008B760000}"/>
    <cellStyle name="Linked Cell 28 4 3 2 3" xfId="30348" xr:uid="{00000000-0005-0000-0000-00008C760000}"/>
    <cellStyle name="Linked Cell 28 4 3 3" xfId="30349" xr:uid="{00000000-0005-0000-0000-00008D760000}"/>
    <cellStyle name="Linked Cell 28 4 3 3 2" xfId="30350" xr:uid="{00000000-0005-0000-0000-00008E760000}"/>
    <cellStyle name="Linked Cell 28 4 3 3 2 2" xfId="30351" xr:uid="{00000000-0005-0000-0000-00008F760000}"/>
    <cellStyle name="Linked Cell 28 4 3 3 3" xfId="30352" xr:uid="{00000000-0005-0000-0000-000090760000}"/>
    <cellStyle name="Linked Cell 28 4 3 4" xfId="30353" xr:uid="{00000000-0005-0000-0000-000091760000}"/>
    <cellStyle name="Linked Cell 28 4 3 4 2" xfId="30354" xr:uid="{00000000-0005-0000-0000-000092760000}"/>
    <cellStyle name="Linked Cell 28 4 3 4 2 2" xfId="30355" xr:uid="{00000000-0005-0000-0000-000093760000}"/>
    <cellStyle name="Linked Cell 28 4 3 4 3" xfId="30356" xr:uid="{00000000-0005-0000-0000-000094760000}"/>
    <cellStyle name="Linked Cell 28 4 3 5" xfId="30357" xr:uid="{00000000-0005-0000-0000-000095760000}"/>
    <cellStyle name="Linked Cell 28 4 3 5 2" xfId="30358" xr:uid="{00000000-0005-0000-0000-000096760000}"/>
    <cellStyle name="Linked Cell 28 4 3 5 2 2" xfId="30359" xr:uid="{00000000-0005-0000-0000-000097760000}"/>
    <cellStyle name="Linked Cell 28 4 3 5 3" xfId="30360" xr:uid="{00000000-0005-0000-0000-000098760000}"/>
    <cellStyle name="Linked Cell 28 4 3 6" xfId="30361" xr:uid="{00000000-0005-0000-0000-000099760000}"/>
    <cellStyle name="Linked Cell 28 4 3 6 2" xfId="30362" xr:uid="{00000000-0005-0000-0000-00009A760000}"/>
    <cellStyle name="Linked Cell 28 4 3 6 2 2" xfId="30363" xr:uid="{00000000-0005-0000-0000-00009B760000}"/>
    <cellStyle name="Linked Cell 28 4 3 6 3" xfId="30364" xr:uid="{00000000-0005-0000-0000-00009C760000}"/>
    <cellStyle name="Linked Cell 28 4 3 7" xfId="30365" xr:uid="{00000000-0005-0000-0000-00009D760000}"/>
    <cellStyle name="Linked Cell 28 4 3 7 2" xfId="30366" xr:uid="{00000000-0005-0000-0000-00009E760000}"/>
    <cellStyle name="Linked Cell 28 4 3 7 2 2" xfId="30367" xr:uid="{00000000-0005-0000-0000-00009F760000}"/>
    <cellStyle name="Linked Cell 28 4 3 7 3" xfId="30368" xr:uid="{00000000-0005-0000-0000-0000A0760000}"/>
    <cellStyle name="Linked Cell 28 4 3 8" xfId="30369" xr:uid="{00000000-0005-0000-0000-0000A1760000}"/>
    <cellStyle name="Linked Cell 28 4 3 8 2" xfId="30370" xr:uid="{00000000-0005-0000-0000-0000A2760000}"/>
    <cellStyle name="Linked Cell 28 4 3 8 2 2" xfId="30371" xr:uid="{00000000-0005-0000-0000-0000A3760000}"/>
    <cellStyle name="Linked Cell 28 4 3 8 3" xfId="30372" xr:uid="{00000000-0005-0000-0000-0000A4760000}"/>
    <cellStyle name="Linked Cell 28 4 3 9" xfId="30373" xr:uid="{00000000-0005-0000-0000-0000A5760000}"/>
    <cellStyle name="Linked Cell 28 4 3 9 2" xfId="30374" xr:uid="{00000000-0005-0000-0000-0000A6760000}"/>
    <cellStyle name="Linked Cell 28 4 3 9 2 2" xfId="30375" xr:uid="{00000000-0005-0000-0000-0000A7760000}"/>
    <cellStyle name="Linked Cell 28 4 3 9 3" xfId="30376" xr:uid="{00000000-0005-0000-0000-0000A8760000}"/>
    <cellStyle name="Linked Cell 28 4 4" xfId="30377" xr:uid="{00000000-0005-0000-0000-0000A9760000}"/>
    <cellStyle name="Linked Cell 28 4 4 2" xfId="30378" xr:uid="{00000000-0005-0000-0000-0000AA760000}"/>
    <cellStyle name="Linked Cell 28 4 4 2 2" xfId="30379" xr:uid="{00000000-0005-0000-0000-0000AB760000}"/>
    <cellStyle name="Linked Cell 28 4 4 3" xfId="30380" xr:uid="{00000000-0005-0000-0000-0000AC760000}"/>
    <cellStyle name="Linked Cell 28 4 5" xfId="30381" xr:uid="{00000000-0005-0000-0000-0000AD760000}"/>
    <cellStyle name="Linked Cell 28 4 5 2" xfId="30382" xr:uid="{00000000-0005-0000-0000-0000AE760000}"/>
    <cellStyle name="Linked Cell 28 4 5 2 2" xfId="30383" xr:uid="{00000000-0005-0000-0000-0000AF760000}"/>
    <cellStyle name="Linked Cell 28 4 5 3" xfId="30384" xr:uid="{00000000-0005-0000-0000-0000B0760000}"/>
    <cellStyle name="Linked Cell 28 4 6" xfId="30385" xr:uid="{00000000-0005-0000-0000-0000B1760000}"/>
    <cellStyle name="Linked Cell 28 4 6 2" xfId="30386" xr:uid="{00000000-0005-0000-0000-0000B2760000}"/>
    <cellStyle name="Linked Cell 28 4 6 2 2" xfId="30387" xr:uid="{00000000-0005-0000-0000-0000B3760000}"/>
    <cellStyle name="Linked Cell 28 4 6 3" xfId="30388" xr:uid="{00000000-0005-0000-0000-0000B4760000}"/>
    <cellStyle name="Linked Cell 28 4 7" xfId="30389" xr:uid="{00000000-0005-0000-0000-0000B5760000}"/>
    <cellStyle name="Linked Cell 28 4 7 2" xfId="30390" xr:uid="{00000000-0005-0000-0000-0000B6760000}"/>
    <cellStyle name="Linked Cell 28 4 7 2 2" xfId="30391" xr:uid="{00000000-0005-0000-0000-0000B7760000}"/>
    <cellStyle name="Linked Cell 28 4 7 3" xfId="30392" xr:uid="{00000000-0005-0000-0000-0000B8760000}"/>
    <cellStyle name="Linked Cell 28 4 8" xfId="30393" xr:uid="{00000000-0005-0000-0000-0000B9760000}"/>
    <cellStyle name="Linked Cell 28 4 8 2" xfId="30394" xr:uid="{00000000-0005-0000-0000-0000BA760000}"/>
    <cellStyle name="Linked Cell 28 4 8 2 2" xfId="30395" xr:uid="{00000000-0005-0000-0000-0000BB760000}"/>
    <cellStyle name="Linked Cell 28 4 8 3" xfId="30396" xr:uid="{00000000-0005-0000-0000-0000BC760000}"/>
    <cellStyle name="Linked Cell 28 4 9" xfId="30397" xr:uid="{00000000-0005-0000-0000-0000BD760000}"/>
    <cellStyle name="Linked Cell 28 4 9 2" xfId="30398" xr:uid="{00000000-0005-0000-0000-0000BE760000}"/>
    <cellStyle name="Linked Cell 28 4 9 2 2" xfId="30399" xr:uid="{00000000-0005-0000-0000-0000BF760000}"/>
    <cellStyle name="Linked Cell 28 4 9 3" xfId="30400" xr:uid="{00000000-0005-0000-0000-0000C0760000}"/>
    <cellStyle name="Linked Cell 29" xfId="30401" xr:uid="{00000000-0005-0000-0000-0000C1760000}"/>
    <cellStyle name="Linked Cell 29 2" xfId="30402" xr:uid="{00000000-0005-0000-0000-0000C2760000}"/>
    <cellStyle name="Linked Cell 29 2 10" xfId="30403" xr:uid="{00000000-0005-0000-0000-0000C3760000}"/>
    <cellStyle name="Linked Cell 29 2 10 2" xfId="30404" xr:uid="{00000000-0005-0000-0000-0000C4760000}"/>
    <cellStyle name="Linked Cell 29 2 10 2 2" xfId="30405" xr:uid="{00000000-0005-0000-0000-0000C5760000}"/>
    <cellStyle name="Linked Cell 29 2 10 3" xfId="30406" xr:uid="{00000000-0005-0000-0000-0000C6760000}"/>
    <cellStyle name="Linked Cell 29 2 11" xfId="30407" xr:uid="{00000000-0005-0000-0000-0000C7760000}"/>
    <cellStyle name="Linked Cell 29 2 11 2" xfId="30408" xr:uid="{00000000-0005-0000-0000-0000C8760000}"/>
    <cellStyle name="Linked Cell 29 2 11 2 2" xfId="30409" xr:uid="{00000000-0005-0000-0000-0000C9760000}"/>
    <cellStyle name="Linked Cell 29 2 11 3" xfId="30410" xr:uid="{00000000-0005-0000-0000-0000CA760000}"/>
    <cellStyle name="Linked Cell 29 2 12" xfId="30411" xr:uid="{00000000-0005-0000-0000-0000CB760000}"/>
    <cellStyle name="Linked Cell 29 2 12 2" xfId="30412" xr:uid="{00000000-0005-0000-0000-0000CC760000}"/>
    <cellStyle name="Linked Cell 29 2 12 2 2" xfId="30413" xr:uid="{00000000-0005-0000-0000-0000CD760000}"/>
    <cellStyle name="Linked Cell 29 2 12 3" xfId="30414" xr:uid="{00000000-0005-0000-0000-0000CE760000}"/>
    <cellStyle name="Linked Cell 29 2 13" xfId="30415" xr:uid="{00000000-0005-0000-0000-0000CF760000}"/>
    <cellStyle name="Linked Cell 29 2 13 2" xfId="30416" xr:uid="{00000000-0005-0000-0000-0000D0760000}"/>
    <cellStyle name="Linked Cell 29 2 13 2 2" xfId="30417" xr:uid="{00000000-0005-0000-0000-0000D1760000}"/>
    <cellStyle name="Linked Cell 29 2 13 3" xfId="30418" xr:uid="{00000000-0005-0000-0000-0000D2760000}"/>
    <cellStyle name="Linked Cell 29 2 14" xfId="30419" xr:uid="{00000000-0005-0000-0000-0000D3760000}"/>
    <cellStyle name="Linked Cell 29 2 14 2" xfId="30420" xr:uid="{00000000-0005-0000-0000-0000D4760000}"/>
    <cellStyle name="Linked Cell 29 2 15" xfId="30421" xr:uid="{00000000-0005-0000-0000-0000D5760000}"/>
    <cellStyle name="Linked Cell 29 2 2" xfId="30422" xr:uid="{00000000-0005-0000-0000-0000D6760000}"/>
    <cellStyle name="Linked Cell 29 2 2 10" xfId="30423" xr:uid="{00000000-0005-0000-0000-0000D7760000}"/>
    <cellStyle name="Linked Cell 29 2 2 10 2" xfId="30424" xr:uid="{00000000-0005-0000-0000-0000D8760000}"/>
    <cellStyle name="Linked Cell 29 2 2 10 2 2" xfId="30425" xr:uid="{00000000-0005-0000-0000-0000D9760000}"/>
    <cellStyle name="Linked Cell 29 2 2 10 3" xfId="30426" xr:uid="{00000000-0005-0000-0000-0000DA760000}"/>
    <cellStyle name="Linked Cell 29 2 2 11" xfId="30427" xr:uid="{00000000-0005-0000-0000-0000DB760000}"/>
    <cellStyle name="Linked Cell 29 2 2 11 2" xfId="30428" xr:uid="{00000000-0005-0000-0000-0000DC760000}"/>
    <cellStyle name="Linked Cell 29 2 2 11 2 2" xfId="30429" xr:uid="{00000000-0005-0000-0000-0000DD760000}"/>
    <cellStyle name="Linked Cell 29 2 2 11 3" xfId="30430" xr:uid="{00000000-0005-0000-0000-0000DE760000}"/>
    <cellStyle name="Linked Cell 29 2 2 12" xfId="30431" xr:uid="{00000000-0005-0000-0000-0000DF760000}"/>
    <cellStyle name="Linked Cell 29 2 2 12 2" xfId="30432" xr:uid="{00000000-0005-0000-0000-0000E0760000}"/>
    <cellStyle name="Linked Cell 29 2 2 12 2 2" xfId="30433" xr:uid="{00000000-0005-0000-0000-0000E1760000}"/>
    <cellStyle name="Linked Cell 29 2 2 12 3" xfId="30434" xr:uid="{00000000-0005-0000-0000-0000E2760000}"/>
    <cellStyle name="Linked Cell 29 2 2 13" xfId="30435" xr:uid="{00000000-0005-0000-0000-0000E3760000}"/>
    <cellStyle name="Linked Cell 29 2 2 13 2" xfId="30436" xr:uid="{00000000-0005-0000-0000-0000E4760000}"/>
    <cellStyle name="Linked Cell 29 2 2 14" xfId="30437" xr:uid="{00000000-0005-0000-0000-0000E5760000}"/>
    <cellStyle name="Linked Cell 29 2 2 2" xfId="30438" xr:uid="{00000000-0005-0000-0000-0000E6760000}"/>
    <cellStyle name="Linked Cell 29 2 2 2 10" xfId="30439" xr:uid="{00000000-0005-0000-0000-0000E7760000}"/>
    <cellStyle name="Linked Cell 29 2 2 2 10 2" xfId="30440" xr:uid="{00000000-0005-0000-0000-0000E8760000}"/>
    <cellStyle name="Linked Cell 29 2 2 2 10 2 2" xfId="30441" xr:uid="{00000000-0005-0000-0000-0000E9760000}"/>
    <cellStyle name="Linked Cell 29 2 2 2 10 3" xfId="30442" xr:uid="{00000000-0005-0000-0000-0000EA760000}"/>
    <cellStyle name="Linked Cell 29 2 2 2 11" xfId="30443" xr:uid="{00000000-0005-0000-0000-0000EB760000}"/>
    <cellStyle name="Linked Cell 29 2 2 2 11 2" xfId="30444" xr:uid="{00000000-0005-0000-0000-0000EC760000}"/>
    <cellStyle name="Linked Cell 29 2 2 2 11 2 2" xfId="30445" xr:uid="{00000000-0005-0000-0000-0000ED760000}"/>
    <cellStyle name="Linked Cell 29 2 2 2 11 3" xfId="30446" xr:uid="{00000000-0005-0000-0000-0000EE760000}"/>
    <cellStyle name="Linked Cell 29 2 2 2 12" xfId="30447" xr:uid="{00000000-0005-0000-0000-0000EF760000}"/>
    <cellStyle name="Linked Cell 29 2 2 2 12 2" xfId="30448" xr:uid="{00000000-0005-0000-0000-0000F0760000}"/>
    <cellStyle name="Linked Cell 29 2 2 2 13" xfId="30449" xr:uid="{00000000-0005-0000-0000-0000F1760000}"/>
    <cellStyle name="Linked Cell 29 2 2 2 2" xfId="30450" xr:uid="{00000000-0005-0000-0000-0000F2760000}"/>
    <cellStyle name="Linked Cell 29 2 2 2 2 10" xfId="30451" xr:uid="{00000000-0005-0000-0000-0000F3760000}"/>
    <cellStyle name="Linked Cell 29 2 2 2 2 10 2" xfId="30452" xr:uid="{00000000-0005-0000-0000-0000F4760000}"/>
    <cellStyle name="Linked Cell 29 2 2 2 2 10 2 2" xfId="30453" xr:uid="{00000000-0005-0000-0000-0000F5760000}"/>
    <cellStyle name="Linked Cell 29 2 2 2 2 10 3" xfId="30454" xr:uid="{00000000-0005-0000-0000-0000F6760000}"/>
    <cellStyle name="Linked Cell 29 2 2 2 2 11" xfId="30455" xr:uid="{00000000-0005-0000-0000-0000F7760000}"/>
    <cellStyle name="Linked Cell 29 2 2 2 2 11 2" xfId="30456" xr:uid="{00000000-0005-0000-0000-0000F8760000}"/>
    <cellStyle name="Linked Cell 29 2 2 2 2 12" xfId="30457" xr:uid="{00000000-0005-0000-0000-0000F9760000}"/>
    <cellStyle name="Linked Cell 29 2 2 2 2 2" xfId="30458" xr:uid="{00000000-0005-0000-0000-0000FA760000}"/>
    <cellStyle name="Linked Cell 29 2 2 2 2 2 2" xfId="30459" xr:uid="{00000000-0005-0000-0000-0000FB760000}"/>
    <cellStyle name="Linked Cell 29 2 2 2 2 2 2 2" xfId="30460" xr:uid="{00000000-0005-0000-0000-0000FC760000}"/>
    <cellStyle name="Linked Cell 29 2 2 2 2 2 3" xfId="30461" xr:uid="{00000000-0005-0000-0000-0000FD760000}"/>
    <cellStyle name="Linked Cell 29 2 2 2 2 3" xfId="30462" xr:uid="{00000000-0005-0000-0000-0000FE760000}"/>
    <cellStyle name="Linked Cell 29 2 2 2 2 3 2" xfId="30463" xr:uid="{00000000-0005-0000-0000-0000FF760000}"/>
    <cellStyle name="Linked Cell 29 2 2 2 2 3 2 2" xfId="30464" xr:uid="{00000000-0005-0000-0000-000000770000}"/>
    <cellStyle name="Linked Cell 29 2 2 2 2 3 3" xfId="30465" xr:uid="{00000000-0005-0000-0000-000001770000}"/>
    <cellStyle name="Linked Cell 29 2 2 2 2 4" xfId="30466" xr:uid="{00000000-0005-0000-0000-000002770000}"/>
    <cellStyle name="Linked Cell 29 2 2 2 2 4 2" xfId="30467" xr:uid="{00000000-0005-0000-0000-000003770000}"/>
    <cellStyle name="Linked Cell 29 2 2 2 2 4 2 2" xfId="30468" xr:uid="{00000000-0005-0000-0000-000004770000}"/>
    <cellStyle name="Linked Cell 29 2 2 2 2 4 3" xfId="30469" xr:uid="{00000000-0005-0000-0000-000005770000}"/>
    <cellStyle name="Linked Cell 29 2 2 2 2 5" xfId="30470" xr:uid="{00000000-0005-0000-0000-000006770000}"/>
    <cellStyle name="Linked Cell 29 2 2 2 2 5 2" xfId="30471" xr:uid="{00000000-0005-0000-0000-000007770000}"/>
    <cellStyle name="Linked Cell 29 2 2 2 2 5 2 2" xfId="30472" xr:uid="{00000000-0005-0000-0000-000008770000}"/>
    <cellStyle name="Linked Cell 29 2 2 2 2 5 3" xfId="30473" xr:uid="{00000000-0005-0000-0000-000009770000}"/>
    <cellStyle name="Linked Cell 29 2 2 2 2 6" xfId="30474" xr:uid="{00000000-0005-0000-0000-00000A770000}"/>
    <cellStyle name="Linked Cell 29 2 2 2 2 6 2" xfId="30475" xr:uid="{00000000-0005-0000-0000-00000B770000}"/>
    <cellStyle name="Linked Cell 29 2 2 2 2 6 2 2" xfId="30476" xr:uid="{00000000-0005-0000-0000-00000C770000}"/>
    <cellStyle name="Linked Cell 29 2 2 2 2 6 3" xfId="30477" xr:uid="{00000000-0005-0000-0000-00000D770000}"/>
    <cellStyle name="Linked Cell 29 2 2 2 2 7" xfId="30478" xr:uid="{00000000-0005-0000-0000-00000E770000}"/>
    <cellStyle name="Linked Cell 29 2 2 2 2 7 2" xfId="30479" xr:uid="{00000000-0005-0000-0000-00000F770000}"/>
    <cellStyle name="Linked Cell 29 2 2 2 2 7 2 2" xfId="30480" xr:uid="{00000000-0005-0000-0000-000010770000}"/>
    <cellStyle name="Linked Cell 29 2 2 2 2 7 3" xfId="30481" xr:uid="{00000000-0005-0000-0000-000011770000}"/>
    <cellStyle name="Linked Cell 29 2 2 2 2 8" xfId="30482" xr:uid="{00000000-0005-0000-0000-000012770000}"/>
    <cellStyle name="Linked Cell 29 2 2 2 2 8 2" xfId="30483" xr:uid="{00000000-0005-0000-0000-000013770000}"/>
    <cellStyle name="Linked Cell 29 2 2 2 2 8 2 2" xfId="30484" xr:uid="{00000000-0005-0000-0000-000014770000}"/>
    <cellStyle name="Linked Cell 29 2 2 2 2 8 3" xfId="30485" xr:uid="{00000000-0005-0000-0000-000015770000}"/>
    <cellStyle name="Linked Cell 29 2 2 2 2 9" xfId="30486" xr:uid="{00000000-0005-0000-0000-000016770000}"/>
    <cellStyle name="Linked Cell 29 2 2 2 2 9 2" xfId="30487" xr:uid="{00000000-0005-0000-0000-000017770000}"/>
    <cellStyle name="Linked Cell 29 2 2 2 2 9 2 2" xfId="30488" xr:uid="{00000000-0005-0000-0000-000018770000}"/>
    <cellStyle name="Linked Cell 29 2 2 2 2 9 3" xfId="30489" xr:uid="{00000000-0005-0000-0000-000019770000}"/>
    <cellStyle name="Linked Cell 29 2 2 2 3" xfId="30490" xr:uid="{00000000-0005-0000-0000-00001A770000}"/>
    <cellStyle name="Linked Cell 29 2 2 2 3 10" xfId="30491" xr:uid="{00000000-0005-0000-0000-00001B770000}"/>
    <cellStyle name="Linked Cell 29 2 2 2 3 10 2" xfId="30492" xr:uid="{00000000-0005-0000-0000-00001C770000}"/>
    <cellStyle name="Linked Cell 29 2 2 2 3 11" xfId="30493" xr:uid="{00000000-0005-0000-0000-00001D770000}"/>
    <cellStyle name="Linked Cell 29 2 2 2 3 2" xfId="30494" xr:uid="{00000000-0005-0000-0000-00001E770000}"/>
    <cellStyle name="Linked Cell 29 2 2 2 3 2 2" xfId="30495" xr:uid="{00000000-0005-0000-0000-00001F770000}"/>
    <cellStyle name="Linked Cell 29 2 2 2 3 2 2 2" xfId="30496" xr:uid="{00000000-0005-0000-0000-000020770000}"/>
    <cellStyle name="Linked Cell 29 2 2 2 3 2 3" xfId="30497" xr:uid="{00000000-0005-0000-0000-000021770000}"/>
    <cellStyle name="Linked Cell 29 2 2 2 3 3" xfId="30498" xr:uid="{00000000-0005-0000-0000-000022770000}"/>
    <cellStyle name="Linked Cell 29 2 2 2 3 3 2" xfId="30499" xr:uid="{00000000-0005-0000-0000-000023770000}"/>
    <cellStyle name="Linked Cell 29 2 2 2 3 3 2 2" xfId="30500" xr:uid="{00000000-0005-0000-0000-000024770000}"/>
    <cellStyle name="Linked Cell 29 2 2 2 3 3 3" xfId="30501" xr:uid="{00000000-0005-0000-0000-000025770000}"/>
    <cellStyle name="Linked Cell 29 2 2 2 3 4" xfId="30502" xr:uid="{00000000-0005-0000-0000-000026770000}"/>
    <cellStyle name="Linked Cell 29 2 2 2 3 4 2" xfId="30503" xr:uid="{00000000-0005-0000-0000-000027770000}"/>
    <cellStyle name="Linked Cell 29 2 2 2 3 4 2 2" xfId="30504" xr:uid="{00000000-0005-0000-0000-000028770000}"/>
    <cellStyle name="Linked Cell 29 2 2 2 3 4 3" xfId="30505" xr:uid="{00000000-0005-0000-0000-000029770000}"/>
    <cellStyle name="Linked Cell 29 2 2 2 3 5" xfId="30506" xr:uid="{00000000-0005-0000-0000-00002A770000}"/>
    <cellStyle name="Linked Cell 29 2 2 2 3 5 2" xfId="30507" xr:uid="{00000000-0005-0000-0000-00002B770000}"/>
    <cellStyle name="Linked Cell 29 2 2 2 3 5 2 2" xfId="30508" xr:uid="{00000000-0005-0000-0000-00002C770000}"/>
    <cellStyle name="Linked Cell 29 2 2 2 3 5 3" xfId="30509" xr:uid="{00000000-0005-0000-0000-00002D770000}"/>
    <cellStyle name="Linked Cell 29 2 2 2 3 6" xfId="30510" xr:uid="{00000000-0005-0000-0000-00002E770000}"/>
    <cellStyle name="Linked Cell 29 2 2 2 3 6 2" xfId="30511" xr:uid="{00000000-0005-0000-0000-00002F770000}"/>
    <cellStyle name="Linked Cell 29 2 2 2 3 6 2 2" xfId="30512" xr:uid="{00000000-0005-0000-0000-000030770000}"/>
    <cellStyle name="Linked Cell 29 2 2 2 3 6 3" xfId="30513" xr:uid="{00000000-0005-0000-0000-000031770000}"/>
    <cellStyle name="Linked Cell 29 2 2 2 3 7" xfId="30514" xr:uid="{00000000-0005-0000-0000-000032770000}"/>
    <cellStyle name="Linked Cell 29 2 2 2 3 7 2" xfId="30515" xr:uid="{00000000-0005-0000-0000-000033770000}"/>
    <cellStyle name="Linked Cell 29 2 2 2 3 7 2 2" xfId="30516" xr:uid="{00000000-0005-0000-0000-000034770000}"/>
    <cellStyle name="Linked Cell 29 2 2 2 3 7 3" xfId="30517" xr:uid="{00000000-0005-0000-0000-000035770000}"/>
    <cellStyle name="Linked Cell 29 2 2 2 3 8" xfId="30518" xr:uid="{00000000-0005-0000-0000-000036770000}"/>
    <cellStyle name="Linked Cell 29 2 2 2 3 8 2" xfId="30519" xr:uid="{00000000-0005-0000-0000-000037770000}"/>
    <cellStyle name="Linked Cell 29 2 2 2 3 8 2 2" xfId="30520" xr:uid="{00000000-0005-0000-0000-000038770000}"/>
    <cellStyle name="Linked Cell 29 2 2 2 3 8 3" xfId="30521" xr:uid="{00000000-0005-0000-0000-000039770000}"/>
    <cellStyle name="Linked Cell 29 2 2 2 3 9" xfId="30522" xr:uid="{00000000-0005-0000-0000-00003A770000}"/>
    <cellStyle name="Linked Cell 29 2 2 2 3 9 2" xfId="30523" xr:uid="{00000000-0005-0000-0000-00003B770000}"/>
    <cellStyle name="Linked Cell 29 2 2 2 3 9 2 2" xfId="30524" xr:uid="{00000000-0005-0000-0000-00003C770000}"/>
    <cellStyle name="Linked Cell 29 2 2 2 3 9 3" xfId="30525" xr:uid="{00000000-0005-0000-0000-00003D770000}"/>
    <cellStyle name="Linked Cell 29 2 2 2 4" xfId="30526" xr:uid="{00000000-0005-0000-0000-00003E770000}"/>
    <cellStyle name="Linked Cell 29 2 2 2 4 2" xfId="30527" xr:uid="{00000000-0005-0000-0000-00003F770000}"/>
    <cellStyle name="Linked Cell 29 2 2 2 4 2 2" xfId="30528" xr:uid="{00000000-0005-0000-0000-000040770000}"/>
    <cellStyle name="Linked Cell 29 2 2 2 4 3" xfId="30529" xr:uid="{00000000-0005-0000-0000-000041770000}"/>
    <cellStyle name="Linked Cell 29 2 2 2 5" xfId="30530" xr:uid="{00000000-0005-0000-0000-000042770000}"/>
    <cellStyle name="Linked Cell 29 2 2 2 5 2" xfId="30531" xr:uid="{00000000-0005-0000-0000-000043770000}"/>
    <cellStyle name="Linked Cell 29 2 2 2 5 2 2" xfId="30532" xr:uid="{00000000-0005-0000-0000-000044770000}"/>
    <cellStyle name="Linked Cell 29 2 2 2 5 3" xfId="30533" xr:uid="{00000000-0005-0000-0000-000045770000}"/>
    <cellStyle name="Linked Cell 29 2 2 2 6" xfId="30534" xr:uid="{00000000-0005-0000-0000-000046770000}"/>
    <cellStyle name="Linked Cell 29 2 2 2 6 2" xfId="30535" xr:uid="{00000000-0005-0000-0000-000047770000}"/>
    <cellStyle name="Linked Cell 29 2 2 2 6 2 2" xfId="30536" xr:uid="{00000000-0005-0000-0000-000048770000}"/>
    <cellStyle name="Linked Cell 29 2 2 2 6 3" xfId="30537" xr:uid="{00000000-0005-0000-0000-000049770000}"/>
    <cellStyle name="Linked Cell 29 2 2 2 7" xfId="30538" xr:uid="{00000000-0005-0000-0000-00004A770000}"/>
    <cellStyle name="Linked Cell 29 2 2 2 7 2" xfId="30539" xr:uid="{00000000-0005-0000-0000-00004B770000}"/>
    <cellStyle name="Linked Cell 29 2 2 2 7 2 2" xfId="30540" xr:uid="{00000000-0005-0000-0000-00004C770000}"/>
    <cellStyle name="Linked Cell 29 2 2 2 7 3" xfId="30541" xr:uid="{00000000-0005-0000-0000-00004D770000}"/>
    <cellStyle name="Linked Cell 29 2 2 2 8" xfId="30542" xr:uid="{00000000-0005-0000-0000-00004E770000}"/>
    <cellStyle name="Linked Cell 29 2 2 2 8 2" xfId="30543" xr:uid="{00000000-0005-0000-0000-00004F770000}"/>
    <cellStyle name="Linked Cell 29 2 2 2 8 2 2" xfId="30544" xr:uid="{00000000-0005-0000-0000-000050770000}"/>
    <cellStyle name="Linked Cell 29 2 2 2 8 3" xfId="30545" xr:uid="{00000000-0005-0000-0000-000051770000}"/>
    <cellStyle name="Linked Cell 29 2 2 2 9" xfId="30546" xr:uid="{00000000-0005-0000-0000-000052770000}"/>
    <cellStyle name="Linked Cell 29 2 2 2 9 2" xfId="30547" xr:uid="{00000000-0005-0000-0000-000053770000}"/>
    <cellStyle name="Linked Cell 29 2 2 2 9 2 2" xfId="30548" xr:uid="{00000000-0005-0000-0000-000054770000}"/>
    <cellStyle name="Linked Cell 29 2 2 2 9 3" xfId="30549" xr:uid="{00000000-0005-0000-0000-000055770000}"/>
    <cellStyle name="Linked Cell 29 2 2 3" xfId="30550" xr:uid="{00000000-0005-0000-0000-000056770000}"/>
    <cellStyle name="Linked Cell 29 2 2 3 10" xfId="30551" xr:uid="{00000000-0005-0000-0000-000057770000}"/>
    <cellStyle name="Linked Cell 29 2 2 3 10 2" xfId="30552" xr:uid="{00000000-0005-0000-0000-000058770000}"/>
    <cellStyle name="Linked Cell 29 2 2 3 10 2 2" xfId="30553" xr:uid="{00000000-0005-0000-0000-000059770000}"/>
    <cellStyle name="Linked Cell 29 2 2 3 10 3" xfId="30554" xr:uid="{00000000-0005-0000-0000-00005A770000}"/>
    <cellStyle name="Linked Cell 29 2 2 3 11" xfId="30555" xr:uid="{00000000-0005-0000-0000-00005B770000}"/>
    <cellStyle name="Linked Cell 29 2 2 3 11 2" xfId="30556" xr:uid="{00000000-0005-0000-0000-00005C770000}"/>
    <cellStyle name="Linked Cell 29 2 2 3 12" xfId="30557" xr:uid="{00000000-0005-0000-0000-00005D770000}"/>
    <cellStyle name="Linked Cell 29 2 2 3 2" xfId="30558" xr:uid="{00000000-0005-0000-0000-00005E770000}"/>
    <cellStyle name="Linked Cell 29 2 2 3 2 10" xfId="30559" xr:uid="{00000000-0005-0000-0000-00005F770000}"/>
    <cellStyle name="Linked Cell 29 2 2 3 2 10 2" xfId="30560" xr:uid="{00000000-0005-0000-0000-000060770000}"/>
    <cellStyle name="Linked Cell 29 2 2 3 2 11" xfId="30561" xr:uid="{00000000-0005-0000-0000-000061770000}"/>
    <cellStyle name="Linked Cell 29 2 2 3 2 2" xfId="30562" xr:uid="{00000000-0005-0000-0000-000062770000}"/>
    <cellStyle name="Linked Cell 29 2 2 3 2 2 2" xfId="30563" xr:uid="{00000000-0005-0000-0000-000063770000}"/>
    <cellStyle name="Linked Cell 29 2 2 3 2 2 2 2" xfId="30564" xr:uid="{00000000-0005-0000-0000-000064770000}"/>
    <cellStyle name="Linked Cell 29 2 2 3 2 2 3" xfId="30565" xr:uid="{00000000-0005-0000-0000-000065770000}"/>
    <cellStyle name="Linked Cell 29 2 2 3 2 3" xfId="30566" xr:uid="{00000000-0005-0000-0000-000066770000}"/>
    <cellStyle name="Linked Cell 29 2 2 3 2 3 2" xfId="30567" xr:uid="{00000000-0005-0000-0000-000067770000}"/>
    <cellStyle name="Linked Cell 29 2 2 3 2 3 2 2" xfId="30568" xr:uid="{00000000-0005-0000-0000-000068770000}"/>
    <cellStyle name="Linked Cell 29 2 2 3 2 3 3" xfId="30569" xr:uid="{00000000-0005-0000-0000-000069770000}"/>
    <cellStyle name="Linked Cell 29 2 2 3 2 4" xfId="30570" xr:uid="{00000000-0005-0000-0000-00006A770000}"/>
    <cellStyle name="Linked Cell 29 2 2 3 2 4 2" xfId="30571" xr:uid="{00000000-0005-0000-0000-00006B770000}"/>
    <cellStyle name="Linked Cell 29 2 2 3 2 4 2 2" xfId="30572" xr:uid="{00000000-0005-0000-0000-00006C770000}"/>
    <cellStyle name="Linked Cell 29 2 2 3 2 4 3" xfId="30573" xr:uid="{00000000-0005-0000-0000-00006D770000}"/>
    <cellStyle name="Linked Cell 29 2 2 3 2 5" xfId="30574" xr:uid="{00000000-0005-0000-0000-00006E770000}"/>
    <cellStyle name="Linked Cell 29 2 2 3 2 5 2" xfId="30575" xr:uid="{00000000-0005-0000-0000-00006F770000}"/>
    <cellStyle name="Linked Cell 29 2 2 3 2 5 2 2" xfId="30576" xr:uid="{00000000-0005-0000-0000-000070770000}"/>
    <cellStyle name="Linked Cell 29 2 2 3 2 5 3" xfId="30577" xr:uid="{00000000-0005-0000-0000-000071770000}"/>
    <cellStyle name="Linked Cell 29 2 2 3 2 6" xfId="30578" xr:uid="{00000000-0005-0000-0000-000072770000}"/>
    <cellStyle name="Linked Cell 29 2 2 3 2 6 2" xfId="30579" xr:uid="{00000000-0005-0000-0000-000073770000}"/>
    <cellStyle name="Linked Cell 29 2 2 3 2 6 2 2" xfId="30580" xr:uid="{00000000-0005-0000-0000-000074770000}"/>
    <cellStyle name="Linked Cell 29 2 2 3 2 6 3" xfId="30581" xr:uid="{00000000-0005-0000-0000-000075770000}"/>
    <cellStyle name="Linked Cell 29 2 2 3 2 7" xfId="30582" xr:uid="{00000000-0005-0000-0000-000076770000}"/>
    <cellStyle name="Linked Cell 29 2 2 3 2 7 2" xfId="30583" xr:uid="{00000000-0005-0000-0000-000077770000}"/>
    <cellStyle name="Linked Cell 29 2 2 3 2 7 2 2" xfId="30584" xr:uid="{00000000-0005-0000-0000-000078770000}"/>
    <cellStyle name="Linked Cell 29 2 2 3 2 7 3" xfId="30585" xr:uid="{00000000-0005-0000-0000-000079770000}"/>
    <cellStyle name="Linked Cell 29 2 2 3 2 8" xfId="30586" xr:uid="{00000000-0005-0000-0000-00007A770000}"/>
    <cellStyle name="Linked Cell 29 2 2 3 2 8 2" xfId="30587" xr:uid="{00000000-0005-0000-0000-00007B770000}"/>
    <cellStyle name="Linked Cell 29 2 2 3 2 8 2 2" xfId="30588" xr:uid="{00000000-0005-0000-0000-00007C770000}"/>
    <cellStyle name="Linked Cell 29 2 2 3 2 8 3" xfId="30589" xr:uid="{00000000-0005-0000-0000-00007D770000}"/>
    <cellStyle name="Linked Cell 29 2 2 3 2 9" xfId="30590" xr:uid="{00000000-0005-0000-0000-00007E770000}"/>
    <cellStyle name="Linked Cell 29 2 2 3 2 9 2" xfId="30591" xr:uid="{00000000-0005-0000-0000-00007F770000}"/>
    <cellStyle name="Linked Cell 29 2 2 3 2 9 2 2" xfId="30592" xr:uid="{00000000-0005-0000-0000-000080770000}"/>
    <cellStyle name="Linked Cell 29 2 2 3 2 9 3" xfId="30593" xr:uid="{00000000-0005-0000-0000-000081770000}"/>
    <cellStyle name="Linked Cell 29 2 2 3 3" xfId="30594" xr:uid="{00000000-0005-0000-0000-000082770000}"/>
    <cellStyle name="Linked Cell 29 2 2 3 3 2" xfId="30595" xr:uid="{00000000-0005-0000-0000-000083770000}"/>
    <cellStyle name="Linked Cell 29 2 2 3 3 2 2" xfId="30596" xr:uid="{00000000-0005-0000-0000-000084770000}"/>
    <cellStyle name="Linked Cell 29 2 2 3 3 3" xfId="30597" xr:uid="{00000000-0005-0000-0000-000085770000}"/>
    <cellStyle name="Linked Cell 29 2 2 3 4" xfId="30598" xr:uid="{00000000-0005-0000-0000-000086770000}"/>
    <cellStyle name="Linked Cell 29 2 2 3 4 2" xfId="30599" xr:uid="{00000000-0005-0000-0000-000087770000}"/>
    <cellStyle name="Linked Cell 29 2 2 3 4 2 2" xfId="30600" xr:uid="{00000000-0005-0000-0000-000088770000}"/>
    <cellStyle name="Linked Cell 29 2 2 3 4 3" xfId="30601" xr:uid="{00000000-0005-0000-0000-000089770000}"/>
    <cellStyle name="Linked Cell 29 2 2 3 5" xfId="30602" xr:uid="{00000000-0005-0000-0000-00008A770000}"/>
    <cellStyle name="Linked Cell 29 2 2 3 5 2" xfId="30603" xr:uid="{00000000-0005-0000-0000-00008B770000}"/>
    <cellStyle name="Linked Cell 29 2 2 3 5 2 2" xfId="30604" xr:uid="{00000000-0005-0000-0000-00008C770000}"/>
    <cellStyle name="Linked Cell 29 2 2 3 5 3" xfId="30605" xr:uid="{00000000-0005-0000-0000-00008D770000}"/>
    <cellStyle name="Linked Cell 29 2 2 3 6" xfId="30606" xr:uid="{00000000-0005-0000-0000-00008E770000}"/>
    <cellStyle name="Linked Cell 29 2 2 3 6 2" xfId="30607" xr:uid="{00000000-0005-0000-0000-00008F770000}"/>
    <cellStyle name="Linked Cell 29 2 2 3 6 2 2" xfId="30608" xr:uid="{00000000-0005-0000-0000-000090770000}"/>
    <cellStyle name="Linked Cell 29 2 2 3 6 3" xfId="30609" xr:uid="{00000000-0005-0000-0000-000091770000}"/>
    <cellStyle name="Linked Cell 29 2 2 3 7" xfId="30610" xr:uid="{00000000-0005-0000-0000-000092770000}"/>
    <cellStyle name="Linked Cell 29 2 2 3 7 2" xfId="30611" xr:uid="{00000000-0005-0000-0000-000093770000}"/>
    <cellStyle name="Linked Cell 29 2 2 3 7 2 2" xfId="30612" xr:uid="{00000000-0005-0000-0000-000094770000}"/>
    <cellStyle name="Linked Cell 29 2 2 3 7 3" xfId="30613" xr:uid="{00000000-0005-0000-0000-000095770000}"/>
    <cellStyle name="Linked Cell 29 2 2 3 8" xfId="30614" xr:uid="{00000000-0005-0000-0000-000096770000}"/>
    <cellStyle name="Linked Cell 29 2 2 3 8 2" xfId="30615" xr:uid="{00000000-0005-0000-0000-000097770000}"/>
    <cellStyle name="Linked Cell 29 2 2 3 8 2 2" xfId="30616" xr:uid="{00000000-0005-0000-0000-000098770000}"/>
    <cellStyle name="Linked Cell 29 2 2 3 8 3" xfId="30617" xr:uid="{00000000-0005-0000-0000-000099770000}"/>
    <cellStyle name="Linked Cell 29 2 2 3 9" xfId="30618" xr:uid="{00000000-0005-0000-0000-00009A770000}"/>
    <cellStyle name="Linked Cell 29 2 2 3 9 2" xfId="30619" xr:uid="{00000000-0005-0000-0000-00009B770000}"/>
    <cellStyle name="Linked Cell 29 2 2 3 9 2 2" xfId="30620" xr:uid="{00000000-0005-0000-0000-00009C770000}"/>
    <cellStyle name="Linked Cell 29 2 2 3 9 3" xfId="30621" xr:uid="{00000000-0005-0000-0000-00009D770000}"/>
    <cellStyle name="Linked Cell 29 2 2 4" xfId="30622" xr:uid="{00000000-0005-0000-0000-00009E770000}"/>
    <cellStyle name="Linked Cell 29 2 2 4 10" xfId="30623" xr:uid="{00000000-0005-0000-0000-00009F770000}"/>
    <cellStyle name="Linked Cell 29 2 2 4 10 2" xfId="30624" xr:uid="{00000000-0005-0000-0000-0000A0770000}"/>
    <cellStyle name="Linked Cell 29 2 2 4 11" xfId="30625" xr:uid="{00000000-0005-0000-0000-0000A1770000}"/>
    <cellStyle name="Linked Cell 29 2 2 4 2" xfId="30626" xr:uid="{00000000-0005-0000-0000-0000A2770000}"/>
    <cellStyle name="Linked Cell 29 2 2 4 2 2" xfId="30627" xr:uid="{00000000-0005-0000-0000-0000A3770000}"/>
    <cellStyle name="Linked Cell 29 2 2 4 2 2 2" xfId="30628" xr:uid="{00000000-0005-0000-0000-0000A4770000}"/>
    <cellStyle name="Linked Cell 29 2 2 4 2 3" xfId="30629" xr:uid="{00000000-0005-0000-0000-0000A5770000}"/>
    <cellStyle name="Linked Cell 29 2 2 4 3" xfId="30630" xr:uid="{00000000-0005-0000-0000-0000A6770000}"/>
    <cellStyle name="Linked Cell 29 2 2 4 3 2" xfId="30631" xr:uid="{00000000-0005-0000-0000-0000A7770000}"/>
    <cellStyle name="Linked Cell 29 2 2 4 3 2 2" xfId="30632" xr:uid="{00000000-0005-0000-0000-0000A8770000}"/>
    <cellStyle name="Linked Cell 29 2 2 4 3 3" xfId="30633" xr:uid="{00000000-0005-0000-0000-0000A9770000}"/>
    <cellStyle name="Linked Cell 29 2 2 4 4" xfId="30634" xr:uid="{00000000-0005-0000-0000-0000AA770000}"/>
    <cellStyle name="Linked Cell 29 2 2 4 4 2" xfId="30635" xr:uid="{00000000-0005-0000-0000-0000AB770000}"/>
    <cellStyle name="Linked Cell 29 2 2 4 4 2 2" xfId="30636" xr:uid="{00000000-0005-0000-0000-0000AC770000}"/>
    <cellStyle name="Linked Cell 29 2 2 4 4 3" xfId="30637" xr:uid="{00000000-0005-0000-0000-0000AD770000}"/>
    <cellStyle name="Linked Cell 29 2 2 4 5" xfId="30638" xr:uid="{00000000-0005-0000-0000-0000AE770000}"/>
    <cellStyle name="Linked Cell 29 2 2 4 5 2" xfId="30639" xr:uid="{00000000-0005-0000-0000-0000AF770000}"/>
    <cellStyle name="Linked Cell 29 2 2 4 5 2 2" xfId="30640" xr:uid="{00000000-0005-0000-0000-0000B0770000}"/>
    <cellStyle name="Linked Cell 29 2 2 4 5 3" xfId="30641" xr:uid="{00000000-0005-0000-0000-0000B1770000}"/>
    <cellStyle name="Linked Cell 29 2 2 4 6" xfId="30642" xr:uid="{00000000-0005-0000-0000-0000B2770000}"/>
    <cellStyle name="Linked Cell 29 2 2 4 6 2" xfId="30643" xr:uid="{00000000-0005-0000-0000-0000B3770000}"/>
    <cellStyle name="Linked Cell 29 2 2 4 6 2 2" xfId="30644" xr:uid="{00000000-0005-0000-0000-0000B4770000}"/>
    <cellStyle name="Linked Cell 29 2 2 4 6 3" xfId="30645" xr:uid="{00000000-0005-0000-0000-0000B5770000}"/>
    <cellStyle name="Linked Cell 29 2 2 4 7" xfId="30646" xr:uid="{00000000-0005-0000-0000-0000B6770000}"/>
    <cellStyle name="Linked Cell 29 2 2 4 7 2" xfId="30647" xr:uid="{00000000-0005-0000-0000-0000B7770000}"/>
    <cellStyle name="Linked Cell 29 2 2 4 7 2 2" xfId="30648" xr:uid="{00000000-0005-0000-0000-0000B8770000}"/>
    <cellStyle name="Linked Cell 29 2 2 4 7 3" xfId="30649" xr:uid="{00000000-0005-0000-0000-0000B9770000}"/>
    <cellStyle name="Linked Cell 29 2 2 4 8" xfId="30650" xr:uid="{00000000-0005-0000-0000-0000BA770000}"/>
    <cellStyle name="Linked Cell 29 2 2 4 8 2" xfId="30651" xr:uid="{00000000-0005-0000-0000-0000BB770000}"/>
    <cellStyle name="Linked Cell 29 2 2 4 8 2 2" xfId="30652" xr:uid="{00000000-0005-0000-0000-0000BC770000}"/>
    <cellStyle name="Linked Cell 29 2 2 4 8 3" xfId="30653" xr:uid="{00000000-0005-0000-0000-0000BD770000}"/>
    <cellStyle name="Linked Cell 29 2 2 4 9" xfId="30654" xr:uid="{00000000-0005-0000-0000-0000BE770000}"/>
    <cellStyle name="Linked Cell 29 2 2 4 9 2" xfId="30655" xr:uid="{00000000-0005-0000-0000-0000BF770000}"/>
    <cellStyle name="Linked Cell 29 2 2 4 9 2 2" xfId="30656" xr:uid="{00000000-0005-0000-0000-0000C0770000}"/>
    <cellStyle name="Linked Cell 29 2 2 4 9 3" xfId="30657" xr:uid="{00000000-0005-0000-0000-0000C1770000}"/>
    <cellStyle name="Linked Cell 29 2 2 5" xfId="30658" xr:uid="{00000000-0005-0000-0000-0000C2770000}"/>
    <cellStyle name="Linked Cell 29 2 2 5 2" xfId="30659" xr:uid="{00000000-0005-0000-0000-0000C3770000}"/>
    <cellStyle name="Linked Cell 29 2 2 5 2 2" xfId="30660" xr:uid="{00000000-0005-0000-0000-0000C4770000}"/>
    <cellStyle name="Linked Cell 29 2 2 5 3" xfId="30661" xr:uid="{00000000-0005-0000-0000-0000C5770000}"/>
    <cellStyle name="Linked Cell 29 2 2 6" xfId="30662" xr:uid="{00000000-0005-0000-0000-0000C6770000}"/>
    <cellStyle name="Linked Cell 29 2 2 6 2" xfId="30663" xr:uid="{00000000-0005-0000-0000-0000C7770000}"/>
    <cellStyle name="Linked Cell 29 2 2 6 2 2" xfId="30664" xr:uid="{00000000-0005-0000-0000-0000C8770000}"/>
    <cellStyle name="Linked Cell 29 2 2 6 3" xfId="30665" xr:uid="{00000000-0005-0000-0000-0000C9770000}"/>
    <cellStyle name="Linked Cell 29 2 2 7" xfId="30666" xr:uid="{00000000-0005-0000-0000-0000CA770000}"/>
    <cellStyle name="Linked Cell 29 2 2 7 2" xfId="30667" xr:uid="{00000000-0005-0000-0000-0000CB770000}"/>
    <cellStyle name="Linked Cell 29 2 2 7 2 2" xfId="30668" xr:uid="{00000000-0005-0000-0000-0000CC770000}"/>
    <cellStyle name="Linked Cell 29 2 2 7 3" xfId="30669" xr:uid="{00000000-0005-0000-0000-0000CD770000}"/>
    <cellStyle name="Linked Cell 29 2 2 8" xfId="30670" xr:uid="{00000000-0005-0000-0000-0000CE770000}"/>
    <cellStyle name="Linked Cell 29 2 2 8 2" xfId="30671" xr:uid="{00000000-0005-0000-0000-0000CF770000}"/>
    <cellStyle name="Linked Cell 29 2 2 8 2 2" xfId="30672" xr:uid="{00000000-0005-0000-0000-0000D0770000}"/>
    <cellStyle name="Linked Cell 29 2 2 8 3" xfId="30673" xr:uid="{00000000-0005-0000-0000-0000D1770000}"/>
    <cellStyle name="Linked Cell 29 2 2 9" xfId="30674" xr:uid="{00000000-0005-0000-0000-0000D2770000}"/>
    <cellStyle name="Linked Cell 29 2 2 9 2" xfId="30675" xr:uid="{00000000-0005-0000-0000-0000D3770000}"/>
    <cellStyle name="Linked Cell 29 2 2 9 2 2" xfId="30676" xr:uid="{00000000-0005-0000-0000-0000D4770000}"/>
    <cellStyle name="Linked Cell 29 2 2 9 3" xfId="30677" xr:uid="{00000000-0005-0000-0000-0000D5770000}"/>
    <cellStyle name="Linked Cell 29 2 3" xfId="30678" xr:uid="{00000000-0005-0000-0000-0000D6770000}"/>
    <cellStyle name="Linked Cell 29 2 3 10" xfId="30679" xr:uid="{00000000-0005-0000-0000-0000D7770000}"/>
    <cellStyle name="Linked Cell 29 2 3 10 2" xfId="30680" xr:uid="{00000000-0005-0000-0000-0000D8770000}"/>
    <cellStyle name="Linked Cell 29 2 3 10 2 2" xfId="30681" xr:uid="{00000000-0005-0000-0000-0000D9770000}"/>
    <cellStyle name="Linked Cell 29 2 3 10 3" xfId="30682" xr:uid="{00000000-0005-0000-0000-0000DA770000}"/>
    <cellStyle name="Linked Cell 29 2 3 11" xfId="30683" xr:uid="{00000000-0005-0000-0000-0000DB770000}"/>
    <cellStyle name="Linked Cell 29 2 3 11 2" xfId="30684" xr:uid="{00000000-0005-0000-0000-0000DC770000}"/>
    <cellStyle name="Linked Cell 29 2 3 11 2 2" xfId="30685" xr:uid="{00000000-0005-0000-0000-0000DD770000}"/>
    <cellStyle name="Linked Cell 29 2 3 11 3" xfId="30686" xr:uid="{00000000-0005-0000-0000-0000DE770000}"/>
    <cellStyle name="Linked Cell 29 2 3 12" xfId="30687" xr:uid="{00000000-0005-0000-0000-0000DF770000}"/>
    <cellStyle name="Linked Cell 29 2 3 12 2" xfId="30688" xr:uid="{00000000-0005-0000-0000-0000E0770000}"/>
    <cellStyle name="Linked Cell 29 2 3 13" xfId="30689" xr:uid="{00000000-0005-0000-0000-0000E1770000}"/>
    <cellStyle name="Linked Cell 29 2 3 2" xfId="30690" xr:uid="{00000000-0005-0000-0000-0000E2770000}"/>
    <cellStyle name="Linked Cell 29 2 3 2 10" xfId="30691" xr:uid="{00000000-0005-0000-0000-0000E3770000}"/>
    <cellStyle name="Linked Cell 29 2 3 2 10 2" xfId="30692" xr:uid="{00000000-0005-0000-0000-0000E4770000}"/>
    <cellStyle name="Linked Cell 29 2 3 2 10 2 2" xfId="30693" xr:uid="{00000000-0005-0000-0000-0000E5770000}"/>
    <cellStyle name="Linked Cell 29 2 3 2 10 3" xfId="30694" xr:uid="{00000000-0005-0000-0000-0000E6770000}"/>
    <cellStyle name="Linked Cell 29 2 3 2 11" xfId="30695" xr:uid="{00000000-0005-0000-0000-0000E7770000}"/>
    <cellStyle name="Linked Cell 29 2 3 2 11 2" xfId="30696" xr:uid="{00000000-0005-0000-0000-0000E8770000}"/>
    <cellStyle name="Linked Cell 29 2 3 2 12" xfId="30697" xr:uid="{00000000-0005-0000-0000-0000E9770000}"/>
    <cellStyle name="Linked Cell 29 2 3 2 2" xfId="30698" xr:uid="{00000000-0005-0000-0000-0000EA770000}"/>
    <cellStyle name="Linked Cell 29 2 3 2 2 2" xfId="30699" xr:uid="{00000000-0005-0000-0000-0000EB770000}"/>
    <cellStyle name="Linked Cell 29 2 3 2 2 2 2" xfId="30700" xr:uid="{00000000-0005-0000-0000-0000EC770000}"/>
    <cellStyle name="Linked Cell 29 2 3 2 2 3" xfId="30701" xr:uid="{00000000-0005-0000-0000-0000ED770000}"/>
    <cellStyle name="Linked Cell 29 2 3 2 3" xfId="30702" xr:uid="{00000000-0005-0000-0000-0000EE770000}"/>
    <cellStyle name="Linked Cell 29 2 3 2 3 2" xfId="30703" xr:uid="{00000000-0005-0000-0000-0000EF770000}"/>
    <cellStyle name="Linked Cell 29 2 3 2 3 2 2" xfId="30704" xr:uid="{00000000-0005-0000-0000-0000F0770000}"/>
    <cellStyle name="Linked Cell 29 2 3 2 3 3" xfId="30705" xr:uid="{00000000-0005-0000-0000-0000F1770000}"/>
    <cellStyle name="Linked Cell 29 2 3 2 4" xfId="30706" xr:uid="{00000000-0005-0000-0000-0000F2770000}"/>
    <cellStyle name="Linked Cell 29 2 3 2 4 2" xfId="30707" xr:uid="{00000000-0005-0000-0000-0000F3770000}"/>
    <cellStyle name="Linked Cell 29 2 3 2 4 2 2" xfId="30708" xr:uid="{00000000-0005-0000-0000-0000F4770000}"/>
    <cellStyle name="Linked Cell 29 2 3 2 4 3" xfId="30709" xr:uid="{00000000-0005-0000-0000-0000F5770000}"/>
    <cellStyle name="Linked Cell 29 2 3 2 5" xfId="30710" xr:uid="{00000000-0005-0000-0000-0000F6770000}"/>
    <cellStyle name="Linked Cell 29 2 3 2 5 2" xfId="30711" xr:uid="{00000000-0005-0000-0000-0000F7770000}"/>
    <cellStyle name="Linked Cell 29 2 3 2 5 2 2" xfId="30712" xr:uid="{00000000-0005-0000-0000-0000F8770000}"/>
    <cellStyle name="Linked Cell 29 2 3 2 5 3" xfId="30713" xr:uid="{00000000-0005-0000-0000-0000F9770000}"/>
    <cellStyle name="Linked Cell 29 2 3 2 6" xfId="30714" xr:uid="{00000000-0005-0000-0000-0000FA770000}"/>
    <cellStyle name="Linked Cell 29 2 3 2 6 2" xfId="30715" xr:uid="{00000000-0005-0000-0000-0000FB770000}"/>
    <cellStyle name="Linked Cell 29 2 3 2 6 2 2" xfId="30716" xr:uid="{00000000-0005-0000-0000-0000FC770000}"/>
    <cellStyle name="Linked Cell 29 2 3 2 6 3" xfId="30717" xr:uid="{00000000-0005-0000-0000-0000FD770000}"/>
    <cellStyle name="Linked Cell 29 2 3 2 7" xfId="30718" xr:uid="{00000000-0005-0000-0000-0000FE770000}"/>
    <cellStyle name="Linked Cell 29 2 3 2 7 2" xfId="30719" xr:uid="{00000000-0005-0000-0000-0000FF770000}"/>
    <cellStyle name="Linked Cell 29 2 3 2 7 2 2" xfId="30720" xr:uid="{00000000-0005-0000-0000-000000780000}"/>
    <cellStyle name="Linked Cell 29 2 3 2 7 3" xfId="30721" xr:uid="{00000000-0005-0000-0000-000001780000}"/>
    <cellStyle name="Linked Cell 29 2 3 2 8" xfId="30722" xr:uid="{00000000-0005-0000-0000-000002780000}"/>
    <cellStyle name="Linked Cell 29 2 3 2 8 2" xfId="30723" xr:uid="{00000000-0005-0000-0000-000003780000}"/>
    <cellStyle name="Linked Cell 29 2 3 2 8 2 2" xfId="30724" xr:uid="{00000000-0005-0000-0000-000004780000}"/>
    <cellStyle name="Linked Cell 29 2 3 2 8 3" xfId="30725" xr:uid="{00000000-0005-0000-0000-000005780000}"/>
    <cellStyle name="Linked Cell 29 2 3 2 9" xfId="30726" xr:uid="{00000000-0005-0000-0000-000006780000}"/>
    <cellStyle name="Linked Cell 29 2 3 2 9 2" xfId="30727" xr:uid="{00000000-0005-0000-0000-000007780000}"/>
    <cellStyle name="Linked Cell 29 2 3 2 9 2 2" xfId="30728" xr:uid="{00000000-0005-0000-0000-000008780000}"/>
    <cellStyle name="Linked Cell 29 2 3 2 9 3" xfId="30729" xr:uid="{00000000-0005-0000-0000-000009780000}"/>
    <cellStyle name="Linked Cell 29 2 3 3" xfId="30730" xr:uid="{00000000-0005-0000-0000-00000A780000}"/>
    <cellStyle name="Linked Cell 29 2 3 3 10" xfId="30731" xr:uid="{00000000-0005-0000-0000-00000B780000}"/>
    <cellStyle name="Linked Cell 29 2 3 3 10 2" xfId="30732" xr:uid="{00000000-0005-0000-0000-00000C780000}"/>
    <cellStyle name="Linked Cell 29 2 3 3 11" xfId="30733" xr:uid="{00000000-0005-0000-0000-00000D780000}"/>
    <cellStyle name="Linked Cell 29 2 3 3 2" xfId="30734" xr:uid="{00000000-0005-0000-0000-00000E780000}"/>
    <cellStyle name="Linked Cell 29 2 3 3 2 2" xfId="30735" xr:uid="{00000000-0005-0000-0000-00000F780000}"/>
    <cellStyle name="Linked Cell 29 2 3 3 2 2 2" xfId="30736" xr:uid="{00000000-0005-0000-0000-000010780000}"/>
    <cellStyle name="Linked Cell 29 2 3 3 2 3" xfId="30737" xr:uid="{00000000-0005-0000-0000-000011780000}"/>
    <cellStyle name="Linked Cell 29 2 3 3 3" xfId="30738" xr:uid="{00000000-0005-0000-0000-000012780000}"/>
    <cellStyle name="Linked Cell 29 2 3 3 3 2" xfId="30739" xr:uid="{00000000-0005-0000-0000-000013780000}"/>
    <cellStyle name="Linked Cell 29 2 3 3 3 2 2" xfId="30740" xr:uid="{00000000-0005-0000-0000-000014780000}"/>
    <cellStyle name="Linked Cell 29 2 3 3 3 3" xfId="30741" xr:uid="{00000000-0005-0000-0000-000015780000}"/>
    <cellStyle name="Linked Cell 29 2 3 3 4" xfId="30742" xr:uid="{00000000-0005-0000-0000-000016780000}"/>
    <cellStyle name="Linked Cell 29 2 3 3 4 2" xfId="30743" xr:uid="{00000000-0005-0000-0000-000017780000}"/>
    <cellStyle name="Linked Cell 29 2 3 3 4 2 2" xfId="30744" xr:uid="{00000000-0005-0000-0000-000018780000}"/>
    <cellStyle name="Linked Cell 29 2 3 3 4 3" xfId="30745" xr:uid="{00000000-0005-0000-0000-000019780000}"/>
    <cellStyle name="Linked Cell 29 2 3 3 5" xfId="30746" xr:uid="{00000000-0005-0000-0000-00001A780000}"/>
    <cellStyle name="Linked Cell 29 2 3 3 5 2" xfId="30747" xr:uid="{00000000-0005-0000-0000-00001B780000}"/>
    <cellStyle name="Linked Cell 29 2 3 3 5 2 2" xfId="30748" xr:uid="{00000000-0005-0000-0000-00001C780000}"/>
    <cellStyle name="Linked Cell 29 2 3 3 5 3" xfId="30749" xr:uid="{00000000-0005-0000-0000-00001D780000}"/>
    <cellStyle name="Linked Cell 29 2 3 3 6" xfId="30750" xr:uid="{00000000-0005-0000-0000-00001E780000}"/>
    <cellStyle name="Linked Cell 29 2 3 3 6 2" xfId="30751" xr:uid="{00000000-0005-0000-0000-00001F780000}"/>
    <cellStyle name="Linked Cell 29 2 3 3 6 2 2" xfId="30752" xr:uid="{00000000-0005-0000-0000-000020780000}"/>
    <cellStyle name="Linked Cell 29 2 3 3 6 3" xfId="30753" xr:uid="{00000000-0005-0000-0000-000021780000}"/>
    <cellStyle name="Linked Cell 29 2 3 3 7" xfId="30754" xr:uid="{00000000-0005-0000-0000-000022780000}"/>
    <cellStyle name="Linked Cell 29 2 3 3 7 2" xfId="30755" xr:uid="{00000000-0005-0000-0000-000023780000}"/>
    <cellStyle name="Linked Cell 29 2 3 3 7 2 2" xfId="30756" xr:uid="{00000000-0005-0000-0000-000024780000}"/>
    <cellStyle name="Linked Cell 29 2 3 3 7 3" xfId="30757" xr:uid="{00000000-0005-0000-0000-000025780000}"/>
    <cellStyle name="Linked Cell 29 2 3 3 8" xfId="30758" xr:uid="{00000000-0005-0000-0000-000026780000}"/>
    <cellStyle name="Linked Cell 29 2 3 3 8 2" xfId="30759" xr:uid="{00000000-0005-0000-0000-000027780000}"/>
    <cellStyle name="Linked Cell 29 2 3 3 8 2 2" xfId="30760" xr:uid="{00000000-0005-0000-0000-000028780000}"/>
    <cellStyle name="Linked Cell 29 2 3 3 8 3" xfId="30761" xr:uid="{00000000-0005-0000-0000-000029780000}"/>
    <cellStyle name="Linked Cell 29 2 3 3 9" xfId="30762" xr:uid="{00000000-0005-0000-0000-00002A780000}"/>
    <cellStyle name="Linked Cell 29 2 3 3 9 2" xfId="30763" xr:uid="{00000000-0005-0000-0000-00002B780000}"/>
    <cellStyle name="Linked Cell 29 2 3 3 9 2 2" xfId="30764" xr:uid="{00000000-0005-0000-0000-00002C780000}"/>
    <cellStyle name="Linked Cell 29 2 3 3 9 3" xfId="30765" xr:uid="{00000000-0005-0000-0000-00002D780000}"/>
    <cellStyle name="Linked Cell 29 2 3 4" xfId="30766" xr:uid="{00000000-0005-0000-0000-00002E780000}"/>
    <cellStyle name="Linked Cell 29 2 3 4 2" xfId="30767" xr:uid="{00000000-0005-0000-0000-00002F780000}"/>
    <cellStyle name="Linked Cell 29 2 3 4 2 2" xfId="30768" xr:uid="{00000000-0005-0000-0000-000030780000}"/>
    <cellStyle name="Linked Cell 29 2 3 4 3" xfId="30769" xr:uid="{00000000-0005-0000-0000-000031780000}"/>
    <cellStyle name="Linked Cell 29 2 3 5" xfId="30770" xr:uid="{00000000-0005-0000-0000-000032780000}"/>
    <cellStyle name="Linked Cell 29 2 3 5 2" xfId="30771" xr:uid="{00000000-0005-0000-0000-000033780000}"/>
    <cellStyle name="Linked Cell 29 2 3 5 2 2" xfId="30772" xr:uid="{00000000-0005-0000-0000-000034780000}"/>
    <cellStyle name="Linked Cell 29 2 3 5 3" xfId="30773" xr:uid="{00000000-0005-0000-0000-000035780000}"/>
    <cellStyle name="Linked Cell 29 2 3 6" xfId="30774" xr:uid="{00000000-0005-0000-0000-000036780000}"/>
    <cellStyle name="Linked Cell 29 2 3 6 2" xfId="30775" xr:uid="{00000000-0005-0000-0000-000037780000}"/>
    <cellStyle name="Linked Cell 29 2 3 6 2 2" xfId="30776" xr:uid="{00000000-0005-0000-0000-000038780000}"/>
    <cellStyle name="Linked Cell 29 2 3 6 3" xfId="30777" xr:uid="{00000000-0005-0000-0000-000039780000}"/>
    <cellStyle name="Linked Cell 29 2 3 7" xfId="30778" xr:uid="{00000000-0005-0000-0000-00003A780000}"/>
    <cellStyle name="Linked Cell 29 2 3 7 2" xfId="30779" xr:uid="{00000000-0005-0000-0000-00003B780000}"/>
    <cellStyle name="Linked Cell 29 2 3 7 2 2" xfId="30780" xr:uid="{00000000-0005-0000-0000-00003C780000}"/>
    <cellStyle name="Linked Cell 29 2 3 7 3" xfId="30781" xr:uid="{00000000-0005-0000-0000-00003D780000}"/>
    <cellStyle name="Linked Cell 29 2 3 8" xfId="30782" xr:uid="{00000000-0005-0000-0000-00003E780000}"/>
    <cellStyle name="Linked Cell 29 2 3 8 2" xfId="30783" xr:uid="{00000000-0005-0000-0000-00003F780000}"/>
    <cellStyle name="Linked Cell 29 2 3 8 2 2" xfId="30784" xr:uid="{00000000-0005-0000-0000-000040780000}"/>
    <cellStyle name="Linked Cell 29 2 3 8 3" xfId="30785" xr:uid="{00000000-0005-0000-0000-000041780000}"/>
    <cellStyle name="Linked Cell 29 2 3 9" xfId="30786" xr:uid="{00000000-0005-0000-0000-000042780000}"/>
    <cellStyle name="Linked Cell 29 2 3 9 2" xfId="30787" xr:uid="{00000000-0005-0000-0000-000043780000}"/>
    <cellStyle name="Linked Cell 29 2 3 9 2 2" xfId="30788" xr:uid="{00000000-0005-0000-0000-000044780000}"/>
    <cellStyle name="Linked Cell 29 2 3 9 3" xfId="30789" xr:uid="{00000000-0005-0000-0000-000045780000}"/>
    <cellStyle name="Linked Cell 29 2 4" xfId="30790" xr:uid="{00000000-0005-0000-0000-000046780000}"/>
    <cellStyle name="Linked Cell 29 2 4 10" xfId="30791" xr:uid="{00000000-0005-0000-0000-000047780000}"/>
    <cellStyle name="Linked Cell 29 2 4 10 2" xfId="30792" xr:uid="{00000000-0005-0000-0000-000048780000}"/>
    <cellStyle name="Linked Cell 29 2 4 10 2 2" xfId="30793" xr:uid="{00000000-0005-0000-0000-000049780000}"/>
    <cellStyle name="Linked Cell 29 2 4 10 3" xfId="30794" xr:uid="{00000000-0005-0000-0000-00004A780000}"/>
    <cellStyle name="Linked Cell 29 2 4 11" xfId="30795" xr:uid="{00000000-0005-0000-0000-00004B780000}"/>
    <cellStyle name="Linked Cell 29 2 4 11 2" xfId="30796" xr:uid="{00000000-0005-0000-0000-00004C780000}"/>
    <cellStyle name="Linked Cell 29 2 4 12" xfId="30797" xr:uid="{00000000-0005-0000-0000-00004D780000}"/>
    <cellStyle name="Linked Cell 29 2 4 2" xfId="30798" xr:uid="{00000000-0005-0000-0000-00004E780000}"/>
    <cellStyle name="Linked Cell 29 2 4 2 10" xfId="30799" xr:uid="{00000000-0005-0000-0000-00004F780000}"/>
    <cellStyle name="Linked Cell 29 2 4 2 10 2" xfId="30800" xr:uid="{00000000-0005-0000-0000-000050780000}"/>
    <cellStyle name="Linked Cell 29 2 4 2 11" xfId="30801" xr:uid="{00000000-0005-0000-0000-000051780000}"/>
    <cellStyle name="Linked Cell 29 2 4 2 2" xfId="30802" xr:uid="{00000000-0005-0000-0000-000052780000}"/>
    <cellStyle name="Linked Cell 29 2 4 2 2 2" xfId="30803" xr:uid="{00000000-0005-0000-0000-000053780000}"/>
    <cellStyle name="Linked Cell 29 2 4 2 2 2 2" xfId="30804" xr:uid="{00000000-0005-0000-0000-000054780000}"/>
    <cellStyle name="Linked Cell 29 2 4 2 2 3" xfId="30805" xr:uid="{00000000-0005-0000-0000-000055780000}"/>
    <cellStyle name="Linked Cell 29 2 4 2 3" xfId="30806" xr:uid="{00000000-0005-0000-0000-000056780000}"/>
    <cellStyle name="Linked Cell 29 2 4 2 3 2" xfId="30807" xr:uid="{00000000-0005-0000-0000-000057780000}"/>
    <cellStyle name="Linked Cell 29 2 4 2 3 2 2" xfId="30808" xr:uid="{00000000-0005-0000-0000-000058780000}"/>
    <cellStyle name="Linked Cell 29 2 4 2 3 3" xfId="30809" xr:uid="{00000000-0005-0000-0000-000059780000}"/>
    <cellStyle name="Linked Cell 29 2 4 2 4" xfId="30810" xr:uid="{00000000-0005-0000-0000-00005A780000}"/>
    <cellStyle name="Linked Cell 29 2 4 2 4 2" xfId="30811" xr:uid="{00000000-0005-0000-0000-00005B780000}"/>
    <cellStyle name="Linked Cell 29 2 4 2 4 2 2" xfId="30812" xr:uid="{00000000-0005-0000-0000-00005C780000}"/>
    <cellStyle name="Linked Cell 29 2 4 2 4 3" xfId="30813" xr:uid="{00000000-0005-0000-0000-00005D780000}"/>
    <cellStyle name="Linked Cell 29 2 4 2 5" xfId="30814" xr:uid="{00000000-0005-0000-0000-00005E780000}"/>
    <cellStyle name="Linked Cell 29 2 4 2 5 2" xfId="30815" xr:uid="{00000000-0005-0000-0000-00005F780000}"/>
    <cellStyle name="Linked Cell 29 2 4 2 5 2 2" xfId="30816" xr:uid="{00000000-0005-0000-0000-000060780000}"/>
    <cellStyle name="Linked Cell 29 2 4 2 5 3" xfId="30817" xr:uid="{00000000-0005-0000-0000-000061780000}"/>
    <cellStyle name="Linked Cell 29 2 4 2 6" xfId="30818" xr:uid="{00000000-0005-0000-0000-000062780000}"/>
    <cellStyle name="Linked Cell 29 2 4 2 6 2" xfId="30819" xr:uid="{00000000-0005-0000-0000-000063780000}"/>
    <cellStyle name="Linked Cell 29 2 4 2 6 2 2" xfId="30820" xr:uid="{00000000-0005-0000-0000-000064780000}"/>
    <cellStyle name="Linked Cell 29 2 4 2 6 3" xfId="30821" xr:uid="{00000000-0005-0000-0000-000065780000}"/>
    <cellStyle name="Linked Cell 29 2 4 2 7" xfId="30822" xr:uid="{00000000-0005-0000-0000-000066780000}"/>
    <cellStyle name="Linked Cell 29 2 4 2 7 2" xfId="30823" xr:uid="{00000000-0005-0000-0000-000067780000}"/>
    <cellStyle name="Linked Cell 29 2 4 2 7 2 2" xfId="30824" xr:uid="{00000000-0005-0000-0000-000068780000}"/>
    <cellStyle name="Linked Cell 29 2 4 2 7 3" xfId="30825" xr:uid="{00000000-0005-0000-0000-000069780000}"/>
    <cellStyle name="Linked Cell 29 2 4 2 8" xfId="30826" xr:uid="{00000000-0005-0000-0000-00006A780000}"/>
    <cellStyle name="Linked Cell 29 2 4 2 8 2" xfId="30827" xr:uid="{00000000-0005-0000-0000-00006B780000}"/>
    <cellStyle name="Linked Cell 29 2 4 2 8 2 2" xfId="30828" xr:uid="{00000000-0005-0000-0000-00006C780000}"/>
    <cellStyle name="Linked Cell 29 2 4 2 8 3" xfId="30829" xr:uid="{00000000-0005-0000-0000-00006D780000}"/>
    <cellStyle name="Linked Cell 29 2 4 2 9" xfId="30830" xr:uid="{00000000-0005-0000-0000-00006E780000}"/>
    <cellStyle name="Linked Cell 29 2 4 2 9 2" xfId="30831" xr:uid="{00000000-0005-0000-0000-00006F780000}"/>
    <cellStyle name="Linked Cell 29 2 4 2 9 2 2" xfId="30832" xr:uid="{00000000-0005-0000-0000-000070780000}"/>
    <cellStyle name="Linked Cell 29 2 4 2 9 3" xfId="30833" xr:uid="{00000000-0005-0000-0000-000071780000}"/>
    <cellStyle name="Linked Cell 29 2 4 3" xfId="30834" xr:uid="{00000000-0005-0000-0000-000072780000}"/>
    <cellStyle name="Linked Cell 29 2 4 3 2" xfId="30835" xr:uid="{00000000-0005-0000-0000-000073780000}"/>
    <cellStyle name="Linked Cell 29 2 4 3 2 2" xfId="30836" xr:uid="{00000000-0005-0000-0000-000074780000}"/>
    <cellStyle name="Linked Cell 29 2 4 3 3" xfId="30837" xr:uid="{00000000-0005-0000-0000-000075780000}"/>
    <cellStyle name="Linked Cell 29 2 4 4" xfId="30838" xr:uid="{00000000-0005-0000-0000-000076780000}"/>
    <cellStyle name="Linked Cell 29 2 4 4 2" xfId="30839" xr:uid="{00000000-0005-0000-0000-000077780000}"/>
    <cellStyle name="Linked Cell 29 2 4 4 2 2" xfId="30840" xr:uid="{00000000-0005-0000-0000-000078780000}"/>
    <cellStyle name="Linked Cell 29 2 4 4 3" xfId="30841" xr:uid="{00000000-0005-0000-0000-000079780000}"/>
    <cellStyle name="Linked Cell 29 2 4 5" xfId="30842" xr:uid="{00000000-0005-0000-0000-00007A780000}"/>
    <cellStyle name="Linked Cell 29 2 4 5 2" xfId="30843" xr:uid="{00000000-0005-0000-0000-00007B780000}"/>
    <cellStyle name="Linked Cell 29 2 4 5 2 2" xfId="30844" xr:uid="{00000000-0005-0000-0000-00007C780000}"/>
    <cellStyle name="Linked Cell 29 2 4 5 3" xfId="30845" xr:uid="{00000000-0005-0000-0000-00007D780000}"/>
    <cellStyle name="Linked Cell 29 2 4 6" xfId="30846" xr:uid="{00000000-0005-0000-0000-00007E780000}"/>
    <cellStyle name="Linked Cell 29 2 4 6 2" xfId="30847" xr:uid="{00000000-0005-0000-0000-00007F780000}"/>
    <cellStyle name="Linked Cell 29 2 4 6 2 2" xfId="30848" xr:uid="{00000000-0005-0000-0000-000080780000}"/>
    <cellStyle name="Linked Cell 29 2 4 6 3" xfId="30849" xr:uid="{00000000-0005-0000-0000-000081780000}"/>
    <cellStyle name="Linked Cell 29 2 4 7" xfId="30850" xr:uid="{00000000-0005-0000-0000-000082780000}"/>
    <cellStyle name="Linked Cell 29 2 4 7 2" xfId="30851" xr:uid="{00000000-0005-0000-0000-000083780000}"/>
    <cellStyle name="Linked Cell 29 2 4 7 2 2" xfId="30852" xr:uid="{00000000-0005-0000-0000-000084780000}"/>
    <cellStyle name="Linked Cell 29 2 4 7 3" xfId="30853" xr:uid="{00000000-0005-0000-0000-000085780000}"/>
    <cellStyle name="Linked Cell 29 2 4 8" xfId="30854" xr:uid="{00000000-0005-0000-0000-000086780000}"/>
    <cellStyle name="Linked Cell 29 2 4 8 2" xfId="30855" xr:uid="{00000000-0005-0000-0000-000087780000}"/>
    <cellStyle name="Linked Cell 29 2 4 8 2 2" xfId="30856" xr:uid="{00000000-0005-0000-0000-000088780000}"/>
    <cellStyle name="Linked Cell 29 2 4 8 3" xfId="30857" xr:uid="{00000000-0005-0000-0000-000089780000}"/>
    <cellStyle name="Linked Cell 29 2 4 9" xfId="30858" xr:uid="{00000000-0005-0000-0000-00008A780000}"/>
    <cellStyle name="Linked Cell 29 2 4 9 2" xfId="30859" xr:uid="{00000000-0005-0000-0000-00008B780000}"/>
    <cellStyle name="Linked Cell 29 2 4 9 2 2" xfId="30860" xr:uid="{00000000-0005-0000-0000-00008C780000}"/>
    <cellStyle name="Linked Cell 29 2 4 9 3" xfId="30861" xr:uid="{00000000-0005-0000-0000-00008D780000}"/>
    <cellStyle name="Linked Cell 29 2 5" xfId="30862" xr:uid="{00000000-0005-0000-0000-00008E780000}"/>
    <cellStyle name="Linked Cell 29 2 5 10" xfId="30863" xr:uid="{00000000-0005-0000-0000-00008F780000}"/>
    <cellStyle name="Linked Cell 29 2 5 10 2" xfId="30864" xr:uid="{00000000-0005-0000-0000-000090780000}"/>
    <cellStyle name="Linked Cell 29 2 5 11" xfId="30865" xr:uid="{00000000-0005-0000-0000-000091780000}"/>
    <cellStyle name="Linked Cell 29 2 5 2" xfId="30866" xr:uid="{00000000-0005-0000-0000-000092780000}"/>
    <cellStyle name="Linked Cell 29 2 5 2 2" xfId="30867" xr:uid="{00000000-0005-0000-0000-000093780000}"/>
    <cellStyle name="Linked Cell 29 2 5 2 2 2" xfId="30868" xr:uid="{00000000-0005-0000-0000-000094780000}"/>
    <cellStyle name="Linked Cell 29 2 5 2 3" xfId="30869" xr:uid="{00000000-0005-0000-0000-000095780000}"/>
    <cellStyle name="Linked Cell 29 2 5 3" xfId="30870" xr:uid="{00000000-0005-0000-0000-000096780000}"/>
    <cellStyle name="Linked Cell 29 2 5 3 2" xfId="30871" xr:uid="{00000000-0005-0000-0000-000097780000}"/>
    <cellStyle name="Linked Cell 29 2 5 3 2 2" xfId="30872" xr:uid="{00000000-0005-0000-0000-000098780000}"/>
    <cellStyle name="Linked Cell 29 2 5 3 3" xfId="30873" xr:uid="{00000000-0005-0000-0000-000099780000}"/>
    <cellStyle name="Linked Cell 29 2 5 4" xfId="30874" xr:uid="{00000000-0005-0000-0000-00009A780000}"/>
    <cellStyle name="Linked Cell 29 2 5 4 2" xfId="30875" xr:uid="{00000000-0005-0000-0000-00009B780000}"/>
    <cellStyle name="Linked Cell 29 2 5 4 2 2" xfId="30876" xr:uid="{00000000-0005-0000-0000-00009C780000}"/>
    <cellStyle name="Linked Cell 29 2 5 4 3" xfId="30877" xr:uid="{00000000-0005-0000-0000-00009D780000}"/>
    <cellStyle name="Linked Cell 29 2 5 5" xfId="30878" xr:uid="{00000000-0005-0000-0000-00009E780000}"/>
    <cellStyle name="Linked Cell 29 2 5 5 2" xfId="30879" xr:uid="{00000000-0005-0000-0000-00009F780000}"/>
    <cellStyle name="Linked Cell 29 2 5 5 2 2" xfId="30880" xr:uid="{00000000-0005-0000-0000-0000A0780000}"/>
    <cellStyle name="Linked Cell 29 2 5 5 3" xfId="30881" xr:uid="{00000000-0005-0000-0000-0000A1780000}"/>
    <cellStyle name="Linked Cell 29 2 5 6" xfId="30882" xr:uid="{00000000-0005-0000-0000-0000A2780000}"/>
    <cellStyle name="Linked Cell 29 2 5 6 2" xfId="30883" xr:uid="{00000000-0005-0000-0000-0000A3780000}"/>
    <cellStyle name="Linked Cell 29 2 5 6 2 2" xfId="30884" xr:uid="{00000000-0005-0000-0000-0000A4780000}"/>
    <cellStyle name="Linked Cell 29 2 5 6 3" xfId="30885" xr:uid="{00000000-0005-0000-0000-0000A5780000}"/>
    <cellStyle name="Linked Cell 29 2 5 7" xfId="30886" xr:uid="{00000000-0005-0000-0000-0000A6780000}"/>
    <cellStyle name="Linked Cell 29 2 5 7 2" xfId="30887" xr:uid="{00000000-0005-0000-0000-0000A7780000}"/>
    <cellStyle name="Linked Cell 29 2 5 7 2 2" xfId="30888" xr:uid="{00000000-0005-0000-0000-0000A8780000}"/>
    <cellStyle name="Linked Cell 29 2 5 7 3" xfId="30889" xr:uid="{00000000-0005-0000-0000-0000A9780000}"/>
    <cellStyle name="Linked Cell 29 2 5 8" xfId="30890" xr:uid="{00000000-0005-0000-0000-0000AA780000}"/>
    <cellStyle name="Linked Cell 29 2 5 8 2" xfId="30891" xr:uid="{00000000-0005-0000-0000-0000AB780000}"/>
    <cellStyle name="Linked Cell 29 2 5 8 2 2" xfId="30892" xr:uid="{00000000-0005-0000-0000-0000AC780000}"/>
    <cellStyle name="Linked Cell 29 2 5 8 3" xfId="30893" xr:uid="{00000000-0005-0000-0000-0000AD780000}"/>
    <cellStyle name="Linked Cell 29 2 5 9" xfId="30894" xr:uid="{00000000-0005-0000-0000-0000AE780000}"/>
    <cellStyle name="Linked Cell 29 2 5 9 2" xfId="30895" xr:uid="{00000000-0005-0000-0000-0000AF780000}"/>
    <cellStyle name="Linked Cell 29 2 5 9 2 2" xfId="30896" xr:uid="{00000000-0005-0000-0000-0000B0780000}"/>
    <cellStyle name="Linked Cell 29 2 5 9 3" xfId="30897" xr:uid="{00000000-0005-0000-0000-0000B1780000}"/>
    <cellStyle name="Linked Cell 29 2 6" xfId="30898" xr:uid="{00000000-0005-0000-0000-0000B2780000}"/>
    <cellStyle name="Linked Cell 29 2 6 2" xfId="30899" xr:uid="{00000000-0005-0000-0000-0000B3780000}"/>
    <cellStyle name="Linked Cell 29 2 6 2 2" xfId="30900" xr:uid="{00000000-0005-0000-0000-0000B4780000}"/>
    <cellStyle name="Linked Cell 29 2 6 3" xfId="30901" xr:uid="{00000000-0005-0000-0000-0000B5780000}"/>
    <cellStyle name="Linked Cell 29 2 7" xfId="30902" xr:uid="{00000000-0005-0000-0000-0000B6780000}"/>
    <cellStyle name="Linked Cell 29 2 7 2" xfId="30903" xr:uid="{00000000-0005-0000-0000-0000B7780000}"/>
    <cellStyle name="Linked Cell 29 2 7 2 2" xfId="30904" xr:uid="{00000000-0005-0000-0000-0000B8780000}"/>
    <cellStyle name="Linked Cell 29 2 7 3" xfId="30905" xr:uid="{00000000-0005-0000-0000-0000B9780000}"/>
    <cellStyle name="Linked Cell 29 2 8" xfId="30906" xr:uid="{00000000-0005-0000-0000-0000BA780000}"/>
    <cellStyle name="Linked Cell 29 2 8 2" xfId="30907" xr:uid="{00000000-0005-0000-0000-0000BB780000}"/>
    <cellStyle name="Linked Cell 29 2 8 2 2" xfId="30908" xr:uid="{00000000-0005-0000-0000-0000BC780000}"/>
    <cellStyle name="Linked Cell 29 2 8 3" xfId="30909" xr:uid="{00000000-0005-0000-0000-0000BD780000}"/>
    <cellStyle name="Linked Cell 29 2 9" xfId="30910" xr:uid="{00000000-0005-0000-0000-0000BE780000}"/>
    <cellStyle name="Linked Cell 29 2 9 2" xfId="30911" xr:uid="{00000000-0005-0000-0000-0000BF780000}"/>
    <cellStyle name="Linked Cell 29 2 9 2 2" xfId="30912" xr:uid="{00000000-0005-0000-0000-0000C0780000}"/>
    <cellStyle name="Linked Cell 29 2 9 3" xfId="30913" xr:uid="{00000000-0005-0000-0000-0000C1780000}"/>
    <cellStyle name="Linked Cell 29 3" xfId="30914" xr:uid="{00000000-0005-0000-0000-0000C2780000}"/>
    <cellStyle name="Linked Cell 29 3 10" xfId="30915" xr:uid="{00000000-0005-0000-0000-0000C3780000}"/>
    <cellStyle name="Linked Cell 29 3 10 2" xfId="30916" xr:uid="{00000000-0005-0000-0000-0000C4780000}"/>
    <cellStyle name="Linked Cell 29 3 10 2 2" xfId="30917" xr:uid="{00000000-0005-0000-0000-0000C5780000}"/>
    <cellStyle name="Linked Cell 29 3 10 3" xfId="30918" xr:uid="{00000000-0005-0000-0000-0000C6780000}"/>
    <cellStyle name="Linked Cell 29 3 11" xfId="30919" xr:uid="{00000000-0005-0000-0000-0000C7780000}"/>
    <cellStyle name="Linked Cell 29 3 11 2" xfId="30920" xr:uid="{00000000-0005-0000-0000-0000C8780000}"/>
    <cellStyle name="Linked Cell 29 3 11 2 2" xfId="30921" xr:uid="{00000000-0005-0000-0000-0000C9780000}"/>
    <cellStyle name="Linked Cell 29 3 11 3" xfId="30922" xr:uid="{00000000-0005-0000-0000-0000CA780000}"/>
    <cellStyle name="Linked Cell 29 3 12" xfId="30923" xr:uid="{00000000-0005-0000-0000-0000CB780000}"/>
    <cellStyle name="Linked Cell 29 3 12 2" xfId="30924" xr:uid="{00000000-0005-0000-0000-0000CC780000}"/>
    <cellStyle name="Linked Cell 29 3 12 2 2" xfId="30925" xr:uid="{00000000-0005-0000-0000-0000CD780000}"/>
    <cellStyle name="Linked Cell 29 3 12 3" xfId="30926" xr:uid="{00000000-0005-0000-0000-0000CE780000}"/>
    <cellStyle name="Linked Cell 29 3 13" xfId="30927" xr:uid="{00000000-0005-0000-0000-0000CF780000}"/>
    <cellStyle name="Linked Cell 29 3 13 2" xfId="30928" xr:uid="{00000000-0005-0000-0000-0000D0780000}"/>
    <cellStyle name="Linked Cell 29 3 14" xfId="30929" xr:uid="{00000000-0005-0000-0000-0000D1780000}"/>
    <cellStyle name="Linked Cell 29 3 2" xfId="30930" xr:uid="{00000000-0005-0000-0000-0000D2780000}"/>
    <cellStyle name="Linked Cell 29 3 2 10" xfId="30931" xr:uid="{00000000-0005-0000-0000-0000D3780000}"/>
    <cellStyle name="Linked Cell 29 3 2 10 2" xfId="30932" xr:uid="{00000000-0005-0000-0000-0000D4780000}"/>
    <cellStyle name="Linked Cell 29 3 2 10 2 2" xfId="30933" xr:uid="{00000000-0005-0000-0000-0000D5780000}"/>
    <cellStyle name="Linked Cell 29 3 2 10 3" xfId="30934" xr:uid="{00000000-0005-0000-0000-0000D6780000}"/>
    <cellStyle name="Linked Cell 29 3 2 11" xfId="30935" xr:uid="{00000000-0005-0000-0000-0000D7780000}"/>
    <cellStyle name="Linked Cell 29 3 2 11 2" xfId="30936" xr:uid="{00000000-0005-0000-0000-0000D8780000}"/>
    <cellStyle name="Linked Cell 29 3 2 11 2 2" xfId="30937" xr:uid="{00000000-0005-0000-0000-0000D9780000}"/>
    <cellStyle name="Linked Cell 29 3 2 11 3" xfId="30938" xr:uid="{00000000-0005-0000-0000-0000DA780000}"/>
    <cellStyle name="Linked Cell 29 3 2 12" xfId="30939" xr:uid="{00000000-0005-0000-0000-0000DB780000}"/>
    <cellStyle name="Linked Cell 29 3 2 12 2" xfId="30940" xr:uid="{00000000-0005-0000-0000-0000DC780000}"/>
    <cellStyle name="Linked Cell 29 3 2 13" xfId="30941" xr:uid="{00000000-0005-0000-0000-0000DD780000}"/>
    <cellStyle name="Linked Cell 29 3 2 2" xfId="30942" xr:uid="{00000000-0005-0000-0000-0000DE780000}"/>
    <cellStyle name="Linked Cell 29 3 2 2 10" xfId="30943" xr:uid="{00000000-0005-0000-0000-0000DF780000}"/>
    <cellStyle name="Linked Cell 29 3 2 2 10 2" xfId="30944" xr:uid="{00000000-0005-0000-0000-0000E0780000}"/>
    <cellStyle name="Linked Cell 29 3 2 2 10 2 2" xfId="30945" xr:uid="{00000000-0005-0000-0000-0000E1780000}"/>
    <cellStyle name="Linked Cell 29 3 2 2 10 3" xfId="30946" xr:uid="{00000000-0005-0000-0000-0000E2780000}"/>
    <cellStyle name="Linked Cell 29 3 2 2 11" xfId="30947" xr:uid="{00000000-0005-0000-0000-0000E3780000}"/>
    <cellStyle name="Linked Cell 29 3 2 2 11 2" xfId="30948" xr:uid="{00000000-0005-0000-0000-0000E4780000}"/>
    <cellStyle name="Linked Cell 29 3 2 2 12" xfId="30949" xr:uid="{00000000-0005-0000-0000-0000E5780000}"/>
    <cellStyle name="Linked Cell 29 3 2 2 2" xfId="30950" xr:uid="{00000000-0005-0000-0000-0000E6780000}"/>
    <cellStyle name="Linked Cell 29 3 2 2 2 2" xfId="30951" xr:uid="{00000000-0005-0000-0000-0000E7780000}"/>
    <cellStyle name="Linked Cell 29 3 2 2 2 2 2" xfId="30952" xr:uid="{00000000-0005-0000-0000-0000E8780000}"/>
    <cellStyle name="Linked Cell 29 3 2 2 2 3" xfId="30953" xr:uid="{00000000-0005-0000-0000-0000E9780000}"/>
    <cellStyle name="Linked Cell 29 3 2 2 3" xfId="30954" xr:uid="{00000000-0005-0000-0000-0000EA780000}"/>
    <cellStyle name="Linked Cell 29 3 2 2 3 2" xfId="30955" xr:uid="{00000000-0005-0000-0000-0000EB780000}"/>
    <cellStyle name="Linked Cell 29 3 2 2 3 2 2" xfId="30956" xr:uid="{00000000-0005-0000-0000-0000EC780000}"/>
    <cellStyle name="Linked Cell 29 3 2 2 3 3" xfId="30957" xr:uid="{00000000-0005-0000-0000-0000ED780000}"/>
    <cellStyle name="Linked Cell 29 3 2 2 4" xfId="30958" xr:uid="{00000000-0005-0000-0000-0000EE780000}"/>
    <cellStyle name="Linked Cell 29 3 2 2 4 2" xfId="30959" xr:uid="{00000000-0005-0000-0000-0000EF780000}"/>
    <cellStyle name="Linked Cell 29 3 2 2 4 2 2" xfId="30960" xr:uid="{00000000-0005-0000-0000-0000F0780000}"/>
    <cellStyle name="Linked Cell 29 3 2 2 4 3" xfId="30961" xr:uid="{00000000-0005-0000-0000-0000F1780000}"/>
    <cellStyle name="Linked Cell 29 3 2 2 5" xfId="30962" xr:uid="{00000000-0005-0000-0000-0000F2780000}"/>
    <cellStyle name="Linked Cell 29 3 2 2 5 2" xfId="30963" xr:uid="{00000000-0005-0000-0000-0000F3780000}"/>
    <cellStyle name="Linked Cell 29 3 2 2 5 2 2" xfId="30964" xr:uid="{00000000-0005-0000-0000-0000F4780000}"/>
    <cellStyle name="Linked Cell 29 3 2 2 5 3" xfId="30965" xr:uid="{00000000-0005-0000-0000-0000F5780000}"/>
    <cellStyle name="Linked Cell 29 3 2 2 6" xfId="30966" xr:uid="{00000000-0005-0000-0000-0000F6780000}"/>
    <cellStyle name="Linked Cell 29 3 2 2 6 2" xfId="30967" xr:uid="{00000000-0005-0000-0000-0000F7780000}"/>
    <cellStyle name="Linked Cell 29 3 2 2 6 2 2" xfId="30968" xr:uid="{00000000-0005-0000-0000-0000F8780000}"/>
    <cellStyle name="Linked Cell 29 3 2 2 6 3" xfId="30969" xr:uid="{00000000-0005-0000-0000-0000F9780000}"/>
    <cellStyle name="Linked Cell 29 3 2 2 7" xfId="30970" xr:uid="{00000000-0005-0000-0000-0000FA780000}"/>
    <cellStyle name="Linked Cell 29 3 2 2 7 2" xfId="30971" xr:uid="{00000000-0005-0000-0000-0000FB780000}"/>
    <cellStyle name="Linked Cell 29 3 2 2 7 2 2" xfId="30972" xr:uid="{00000000-0005-0000-0000-0000FC780000}"/>
    <cellStyle name="Linked Cell 29 3 2 2 7 3" xfId="30973" xr:uid="{00000000-0005-0000-0000-0000FD780000}"/>
    <cellStyle name="Linked Cell 29 3 2 2 8" xfId="30974" xr:uid="{00000000-0005-0000-0000-0000FE780000}"/>
    <cellStyle name="Linked Cell 29 3 2 2 8 2" xfId="30975" xr:uid="{00000000-0005-0000-0000-0000FF780000}"/>
    <cellStyle name="Linked Cell 29 3 2 2 8 2 2" xfId="30976" xr:uid="{00000000-0005-0000-0000-000000790000}"/>
    <cellStyle name="Linked Cell 29 3 2 2 8 3" xfId="30977" xr:uid="{00000000-0005-0000-0000-000001790000}"/>
    <cellStyle name="Linked Cell 29 3 2 2 9" xfId="30978" xr:uid="{00000000-0005-0000-0000-000002790000}"/>
    <cellStyle name="Linked Cell 29 3 2 2 9 2" xfId="30979" xr:uid="{00000000-0005-0000-0000-000003790000}"/>
    <cellStyle name="Linked Cell 29 3 2 2 9 2 2" xfId="30980" xr:uid="{00000000-0005-0000-0000-000004790000}"/>
    <cellStyle name="Linked Cell 29 3 2 2 9 3" xfId="30981" xr:uid="{00000000-0005-0000-0000-000005790000}"/>
    <cellStyle name="Linked Cell 29 3 2 3" xfId="30982" xr:uid="{00000000-0005-0000-0000-000006790000}"/>
    <cellStyle name="Linked Cell 29 3 2 3 10" xfId="30983" xr:uid="{00000000-0005-0000-0000-000007790000}"/>
    <cellStyle name="Linked Cell 29 3 2 3 10 2" xfId="30984" xr:uid="{00000000-0005-0000-0000-000008790000}"/>
    <cellStyle name="Linked Cell 29 3 2 3 11" xfId="30985" xr:uid="{00000000-0005-0000-0000-000009790000}"/>
    <cellStyle name="Linked Cell 29 3 2 3 2" xfId="30986" xr:uid="{00000000-0005-0000-0000-00000A790000}"/>
    <cellStyle name="Linked Cell 29 3 2 3 2 2" xfId="30987" xr:uid="{00000000-0005-0000-0000-00000B790000}"/>
    <cellStyle name="Linked Cell 29 3 2 3 2 2 2" xfId="30988" xr:uid="{00000000-0005-0000-0000-00000C790000}"/>
    <cellStyle name="Linked Cell 29 3 2 3 2 3" xfId="30989" xr:uid="{00000000-0005-0000-0000-00000D790000}"/>
    <cellStyle name="Linked Cell 29 3 2 3 3" xfId="30990" xr:uid="{00000000-0005-0000-0000-00000E790000}"/>
    <cellStyle name="Linked Cell 29 3 2 3 3 2" xfId="30991" xr:uid="{00000000-0005-0000-0000-00000F790000}"/>
    <cellStyle name="Linked Cell 29 3 2 3 3 2 2" xfId="30992" xr:uid="{00000000-0005-0000-0000-000010790000}"/>
    <cellStyle name="Linked Cell 29 3 2 3 3 3" xfId="30993" xr:uid="{00000000-0005-0000-0000-000011790000}"/>
    <cellStyle name="Linked Cell 29 3 2 3 4" xfId="30994" xr:uid="{00000000-0005-0000-0000-000012790000}"/>
    <cellStyle name="Linked Cell 29 3 2 3 4 2" xfId="30995" xr:uid="{00000000-0005-0000-0000-000013790000}"/>
    <cellStyle name="Linked Cell 29 3 2 3 4 2 2" xfId="30996" xr:uid="{00000000-0005-0000-0000-000014790000}"/>
    <cellStyle name="Linked Cell 29 3 2 3 4 3" xfId="30997" xr:uid="{00000000-0005-0000-0000-000015790000}"/>
    <cellStyle name="Linked Cell 29 3 2 3 5" xfId="30998" xr:uid="{00000000-0005-0000-0000-000016790000}"/>
    <cellStyle name="Linked Cell 29 3 2 3 5 2" xfId="30999" xr:uid="{00000000-0005-0000-0000-000017790000}"/>
    <cellStyle name="Linked Cell 29 3 2 3 5 2 2" xfId="31000" xr:uid="{00000000-0005-0000-0000-000018790000}"/>
    <cellStyle name="Linked Cell 29 3 2 3 5 3" xfId="31001" xr:uid="{00000000-0005-0000-0000-000019790000}"/>
    <cellStyle name="Linked Cell 29 3 2 3 6" xfId="31002" xr:uid="{00000000-0005-0000-0000-00001A790000}"/>
    <cellStyle name="Linked Cell 29 3 2 3 6 2" xfId="31003" xr:uid="{00000000-0005-0000-0000-00001B790000}"/>
    <cellStyle name="Linked Cell 29 3 2 3 6 2 2" xfId="31004" xr:uid="{00000000-0005-0000-0000-00001C790000}"/>
    <cellStyle name="Linked Cell 29 3 2 3 6 3" xfId="31005" xr:uid="{00000000-0005-0000-0000-00001D790000}"/>
    <cellStyle name="Linked Cell 29 3 2 3 7" xfId="31006" xr:uid="{00000000-0005-0000-0000-00001E790000}"/>
    <cellStyle name="Linked Cell 29 3 2 3 7 2" xfId="31007" xr:uid="{00000000-0005-0000-0000-00001F790000}"/>
    <cellStyle name="Linked Cell 29 3 2 3 7 2 2" xfId="31008" xr:uid="{00000000-0005-0000-0000-000020790000}"/>
    <cellStyle name="Linked Cell 29 3 2 3 7 3" xfId="31009" xr:uid="{00000000-0005-0000-0000-000021790000}"/>
    <cellStyle name="Linked Cell 29 3 2 3 8" xfId="31010" xr:uid="{00000000-0005-0000-0000-000022790000}"/>
    <cellStyle name="Linked Cell 29 3 2 3 8 2" xfId="31011" xr:uid="{00000000-0005-0000-0000-000023790000}"/>
    <cellStyle name="Linked Cell 29 3 2 3 8 2 2" xfId="31012" xr:uid="{00000000-0005-0000-0000-000024790000}"/>
    <cellStyle name="Linked Cell 29 3 2 3 8 3" xfId="31013" xr:uid="{00000000-0005-0000-0000-000025790000}"/>
    <cellStyle name="Linked Cell 29 3 2 3 9" xfId="31014" xr:uid="{00000000-0005-0000-0000-000026790000}"/>
    <cellStyle name="Linked Cell 29 3 2 3 9 2" xfId="31015" xr:uid="{00000000-0005-0000-0000-000027790000}"/>
    <cellStyle name="Linked Cell 29 3 2 3 9 2 2" xfId="31016" xr:uid="{00000000-0005-0000-0000-000028790000}"/>
    <cellStyle name="Linked Cell 29 3 2 3 9 3" xfId="31017" xr:uid="{00000000-0005-0000-0000-000029790000}"/>
    <cellStyle name="Linked Cell 29 3 2 4" xfId="31018" xr:uid="{00000000-0005-0000-0000-00002A790000}"/>
    <cellStyle name="Linked Cell 29 3 2 4 2" xfId="31019" xr:uid="{00000000-0005-0000-0000-00002B790000}"/>
    <cellStyle name="Linked Cell 29 3 2 4 2 2" xfId="31020" xr:uid="{00000000-0005-0000-0000-00002C790000}"/>
    <cellStyle name="Linked Cell 29 3 2 4 3" xfId="31021" xr:uid="{00000000-0005-0000-0000-00002D790000}"/>
    <cellStyle name="Linked Cell 29 3 2 5" xfId="31022" xr:uid="{00000000-0005-0000-0000-00002E790000}"/>
    <cellStyle name="Linked Cell 29 3 2 5 2" xfId="31023" xr:uid="{00000000-0005-0000-0000-00002F790000}"/>
    <cellStyle name="Linked Cell 29 3 2 5 2 2" xfId="31024" xr:uid="{00000000-0005-0000-0000-000030790000}"/>
    <cellStyle name="Linked Cell 29 3 2 5 3" xfId="31025" xr:uid="{00000000-0005-0000-0000-000031790000}"/>
    <cellStyle name="Linked Cell 29 3 2 6" xfId="31026" xr:uid="{00000000-0005-0000-0000-000032790000}"/>
    <cellStyle name="Linked Cell 29 3 2 6 2" xfId="31027" xr:uid="{00000000-0005-0000-0000-000033790000}"/>
    <cellStyle name="Linked Cell 29 3 2 6 2 2" xfId="31028" xr:uid="{00000000-0005-0000-0000-000034790000}"/>
    <cellStyle name="Linked Cell 29 3 2 6 3" xfId="31029" xr:uid="{00000000-0005-0000-0000-000035790000}"/>
    <cellStyle name="Linked Cell 29 3 2 7" xfId="31030" xr:uid="{00000000-0005-0000-0000-000036790000}"/>
    <cellStyle name="Linked Cell 29 3 2 7 2" xfId="31031" xr:uid="{00000000-0005-0000-0000-000037790000}"/>
    <cellStyle name="Linked Cell 29 3 2 7 2 2" xfId="31032" xr:uid="{00000000-0005-0000-0000-000038790000}"/>
    <cellStyle name="Linked Cell 29 3 2 7 3" xfId="31033" xr:uid="{00000000-0005-0000-0000-000039790000}"/>
    <cellStyle name="Linked Cell 29 3 2 8" xfId="31034" xr:uid="{00000000-0005-0000-0000-00003A790000}"/>
    <cellStyle name="Linked Cell 29 3 2 8 2" xfId="31035" xr:uid="{00000000-0005-0000-0000-00003B790000}"/>
    <cellStyle name="Linked Cell 29 3 2 8 2 2" xfId="31036" xr:uid="{00000000-0005-0000-0000-00003C790000}"/>
    <cellStyle name="Linked Cell 29 3 2 8 3" xfId="31037" xr:uid="{00000000-0005-0000-0000-00003D790000}"/>
    <cellStyle name="Linked Cell 29 3 2 9" xfId="31038" xr:uid="{00000000-0005-0000-0000-00003E790000}"/>
    <cellStyle name="Linked Cell 29 3 2 9 2" xfId="31039" xr:uid="{00000000-0005-0000-0000-00003F790000}"/>
    <cellStyle name="Linked Cell 29 3 2 9 2 2" xfId="31040" xr:uid="{00000000-0005-0000-0000-000040790000}"/>
    <cellStyle name="Linked Cell 29 3 2 9 3" xfId="31041" xr:uid="{00000000-0005-0000-0000-000041790000}"/>
    <cellStyle name="Linked Cell 29 3 3" xfId="31042" xr:uid="{00000000-0005-0000-0000-000042790000}"/>
    <cellStyle name="Linked Cell 29 3 3 10" xfId="31043" xr:uid="{00000000-0005-0000-0000-000043790000}"/>
    <cellStyle name="Linked Cell 29 3 3 10 2" xfId="31044" xr:uid="{00000000-0005-0000-0000-000044790000}"/>
    <cellStyle name="Linked Cell 29 3 3 10 2 2" xfId="31045" xr:uid="{00000000-0005-0000-0000-000045790000}"/>
    <cellStyle name="Linked Cell 29 3 3 10 3" xfId="31046" xr:uid="{00000000-0005-0000-0000-000046790000}"/>
    <cellStyle name="Linked Cell 29 3 3 11" xfId="31047" xr:uid="{00000000-0005-0000-0000-000047790000}"/>
    <cellStyle name="Linked Cell 29 3 3 11 2" xfId="31048" xr:uid="{00000000-0005-0000-0000-000048790000}"/>
    <cellStyle name="Linked Cell 29 3 3 12" xfId="31049" xr:uid="{00000000-0005-0000-0000-000049790000}"/>
    <cellStyle name="Linked Cell 29 3 3 2" xfId="31050" xr:uid="{00000000-0005-0000-0000-00004A790000}"/>
    <cellStyle name="Linked Cell 29 3 3 2 10" xfId="31051" xr:uid="{00000000-0005-0000-0000-00004B790000}"/>
    <cellStyle name="Linked Cell 29 3 3 2 10 2" xfId="31052" xr:uid="{00000000-0005-0000-0000-00004C790000}"/>
    <cellStyle name="Linked Cell 29 3 3 2 11" xfId="31053" xr:uid="{00000000-0005-0000-0000-00004D790000}"/>
    <cellStyle name="Linked Cell 29 3 3 2 2" xfId="31054" xr:uid="{00000000-0005-0000-0000-00004E790000}"/>
    <cellStyle name="Linked Cell 29 3 3 2 2 2" xfId="31055" xr:uid="{00000000-0005-0000-0000-00004F790000}"/>
    <cellStyle name="Linked Cell 29 3 3 2 2 2 2" xfId="31056" xr:uid="{00000000-0005-0000-0000-000050790000}"/>
    <cellStyle name="Linked Cell 29 3 3 2 2 3" xfId="31057" xr:uid="{00000000-0005-0000-0000-000051790000}"/>
    <cellStyle name="Linked Cell 29 3 3 2 3" xfId="31058" xr:uid="{00000000-0005-0000-0000-000052790000}"/>
    <cellStyle name="Linked Cell 29 3 3 2 3 2" xfId="31059" xr:uid="{00000000-0005-0000-0000-000053790000}"/>
    <cellStyle name="Linked Cell 29 3 3 2 3 2 2" xfId="31060" xr:uid="{00000000-0005-0000-0000-000054790000}"/>
    <cellStyle name="Linked Cell 29 3 3 2 3 3" xfId="31061" xr:uid="{00000000-0005-0000-0000-000055790000}"/>
    <cellStyle name="Linked Cell 29 3 3 2 4" xfId="31062" xr:uid="{00000000-0005-0000-0000-000056790000}"/>
    <cellStyle name="Linked Cell 29 3 3 2 4 2" xfId="31063" xr:uid="{00000000-0005-0000-0000-000057790000}"/>
    <cellStyle name="Linked Cell 29 3 3 2 4 2 2" xfId="31064" xr:uid="{00000000-0005-0000-0000-000058790000}"/>
    <cellStyle name="Linked Cell 29 3 3 2 4 3" xfId="31065" xr:uid="{00000000-0005-0000-0000-000059790000}"/>
    <cellStyle name="Linked Cell 29 3 3 2 5" xfId="31066" xr:uid="{00000000-0005-0000-0000-00005A790000}"/>
    <cellStyle name="Linked Cell 29 3 3 2 5 2" xfId="31067" xr:uid="{00000000-0005-0000-0000-00005B790000}"/>
    <cellStyle name="Linked Cell 29 3 3 2 5 2 2" xfId="31068" xr:uid="{00000000-0005-0000-0000-00005C790000}"/>
    <cellStyle name="Linked Cell 29 3 3 2 5 3" xfId="31069" xr:uid="{00000000-0005-0000-0000-00005D790000}"/>
    <cellStyle name="Linked Cell 29 3 3 2 6" xfId="31070" xr:uid="{00000000-0005-0000-0000-00005E790000}"/>
    <cellStyle name="Linked Cell 29 3 3 2 6 2" xfId="31071" xr:uid="{00000000-0005-0000-0000-00005F790000}"/>
    <cellStyle name="Linked Cell 29 3 3 2 6 2 2" xfId="31072" xr:uid="{00000000-0005-0000-0000-000060790000}"/>
    <cellStyle name="Linked Cell 29 3 3 2 6 3" xfId="31073" xr:uid="{00000000-0005-0000-0000-000061790000}"/>
    <cellStyle name="Linked Cell 29 3 3 2 7" xfId="31074" xr:uid="{00000000-0005-0000-0000-000062790000}"/>
    <cellStyle name="Linked Cell 29 3 3 2 7 2" xfId="31075" xr:uid="{00000000-0005-0000-0000-000063790000}"/>
    <cellStyle name="Linked Cell 29 3 3 2 7 2 2" xfId="31076" xr:uid="{00000000-0005-0000-0000-000064790000}"/>
    <cellStyle name="Linked Cell 29 3 3 2 7 3" xfId="31077" xr:uid="{00000000-0005-0000-0000-000065790000}"/>
    <cellStyle name="Linked Cell 29 3 3 2 8" xfId="31078" xr:uid="{00000000-0005-0000-0000-000066790000}"/>
    <cellStyle name="Linked Cell 29 3 3 2 8 2" xfId="31079" xr:uid="{00000000-0005-0000-0000-000067790000}"/>
    <cellStyle name="Linked Cell 29 3 3 2 8 2 2" xfId="31080" xr:uid="{00000000-0005-0000-0000-000068790000}"/>
    <cellStyle name="Linked Cell 29 3 3 2 8 3" xfId="31081" xr:uid="{00000000-0005-0000-0000-000069790000}"/>
    <cellStyle name="Linked Cell 29 3 3 2 9" xfId="31082" xr:uid="{00000000-0005-0000-0000-00006A790000}"/>
    <cellStyle name="Linked Cell 29 3 3 2 9 2" xfId="31083" xr:uid="{00000000-0005-0000-0000-00006B790000}"/>
    <cellStyle name="Linked Cell 29 3 3 2 9 2 2" xfId="31084" xr:uid="{00000000-0005-0000-0000-00006C790000}"/>
    <cellStyle name="Linked Cell 29 3 3 2 9 3" xfId="31085" xr:uid="{00000000-0005-0000-0000-00006D790000}"/>
    <cellStyle name="Linked Cell 29 3 3 3" xfId="31086" xr:uid="{00000000-0005-0000-0000-00006E790000}"/>
    <cellStyle name="Linked Cell 29 3 3 3 2" xfId="31087" xr:uid="{00000000-0005-0000-0000-00006F790000}"/>
    <cellStyle name="Linked Cell 29 3 3 3 2 2" xfId="31088" xr:uid="{00000000-0005-0000-0000-000070790000}"/>
    <cellStyle name="Linked Cell 29 3 3 3 3" xfId="31089" xr:uid="{00000000-0005-0000-0000-000071790000}"/>
    <cellStyle name="Linked Cell 29 3 3 4" xfId="31090" xr:uid="{00000000-0005-0000-0000-000072790000}"/>
    <cellStyle name="Linked Cell 29 3 3 4 2" xfId="31091" xr:uid="{00000000-0005-0000-0000-000073790000}"/>
    <cellStyle name="Linked Cell 29 3 3 4 2 2" xfId="31092" xr:uid="{00000000-0005-0000-0000-000074790000}"/>
    <cellStyle name="Linked Cell 29 3 3 4 3" xfId="31093" xr:uid="{00000000-0005-0000-0000-000075790000}"/>
    <cellStyle name="Linked Cell 29 3 3 5" xfId="31094" xr:uid="{00000000-0005-0000-0000-000076790000}"/>
    <cellStyle name="Linked Cell 29 3 3 5 2" xfId="31095" xr:uid="{00000000-0005-0000-0000-000077790000}"/>
    <cellStyle name="Linked Cell 29 3 3 5 2 2" xfId="31096" xr:uid="{00000000-0005-0000-0000-000078790000}"/>
    <cellStyle name="Linked Cell 29 3 3 5 3" xfId="31097" xr:uid="{00000000-0005-0000-0000-000079790000}"/>
    <cellStyle name="Linked Cell 29 3 3 6" xfId="31098" xr:uid="{00000000-0005-0000-0000-00007A790000}"/>
    <cellStyle name="Linked Cell 29 3 3 6 2" xfId="31099" xr:uid="{00000000-0005-0000-0000-00007B790000}"/>
    <cellStyle name="Linked Cell 29 3 3 6 2 2" xfId="31100" xr:uid="{00000000-0005-0000-0000-00007C790000}"/>
    <cellStyle name="Linked Cell 29 3 3 6 3" xfId="31101" xr:uid="{00000000-0005-0000-0000-00007D790000}"/>
    <cellStyle name="Linked Cell 29 3 3 7" xfId="31102" xr:uid="{00000000-0005-0000-0000-00007E790000}"/>
    <cellStyle name="Linked Cell 29 3 3 7 2" xfId="31103" xr:uid="{00000000-0005-0000-0000-00007F790000}"/>
    <cellStyle name="Linked Cell 29 3 3 7 2 2" xfId="31104" xr:uid="{00000000-0005-0000-0000-000080790000}"/>
    <cellStyle name="Linked Cell 29 3 3 7 3" xfId="31105" xr:uid="{00000000-0005-0000-0000-000081790000}"/>
    <cellStyle name="Linked Cell 29 3 3 8" xfId="31106" xr:uid="{00000000-0005-0000-0000-000082790000}"/>
    <cellStyle name="Linked Cell 29 3 3 8 2" xfId="31107" xr:uid="{00000000-0005-0000-0000-000083790000}"/>
    <cellStyle name="Linked Cell 29 3 3 8 2 2" xfId="31108" xr:uid="{00000000-0005-0000-0000-000084790000}"/>
    <cellStyle name="Linked Cell 29 3 3 8 3" xfId="31109" xr:uid="{00000000-0005-0000-0000-000085790000}"/>
    <cellStyle name="Linked Cell 29 3 3 9" xfId="31110" xr:uid="{00000000-0005-0000-0000-000086790000}"/>
    <cellStyle name="Linked Cell 29 3 3 9 2" xfId="31111" xr:uid="{00000000-0005-0000-0000-000087790000}"/>
    <cellStyle name="Linked Cell 29 3 3 9 2 2" xfId="31112" xr:uid="{00000000-0005-0000-0000-000088790000}"/>
    <cellStyle name="Linked Cell 29 3 3 9 3" xfId="31113" xr:uid="{00000000-0005-0000-0000-000089790000}"/>
    <cellStyle name="Linked Cell 29 3 4" xfId="31114" xr:uid="{00000000-0005-0000-0000-00008A790000}"/>
    <cellStyle name="Linked Cell 29 3 4 10" xfId="31115" xr:uid="{00000000-0005-0000-0000-00008B790000}"/>
    <cellStyle name="Linked Cell 29 3 4 10 2" xfId="31116" xr:uid="{00000000-0005-0000-0000-00008C790000}"/>
    <cellStyle name="Linked Cell 29 3 4 11" xfId="31117" xr:uid="{00000000-0005-0000-0000-00008D790000}"/>
    <cellStyle name="Linked Cell 29 3 4 2" xfId="31118" xr:uid="{00000000-0005-0000-0000-00008E790000}"/>
    <cellStyle name="Linked Cell 29 3 4 2 2" xfId="31119" xr:uid="{00000000-0005-0000-0000-00008F790000}"/>
    <cellStyle name="Linked Cell 29 3 4 2 2 2" xfId="31120" xr:uid="{00000000-0005-0000-0000-000090790000}"/>
    <cellStyle name="Linked Cell 29 3 4 2 3" xfId="31121" xr:uid="{00000000-0005-0000-0000-000091790000}"/>
    <cellStyle name="Linked Cell 29 3 4 3" xfId="31122" xr:uid="{00000000-0005-0000-0000-000092790000}"/>
    <cellStyle name="Linked Cell 29 3 4 3 2" xfId="31123" xr:uid="{00000000-0005-0000-0000-000093790000}"/>
    <cellStyle name="Linked Cell 29 3 4 3 2 2" xfId="31124" xr:uid="{00000000-0005-0000-0000-000094790000}"/>
    <cellStyle name="Linked Cell 29 3 4 3 3" xfId="31125" xr:uid="{00000000-0005-0000-0000-000095790000}"/>
    <cellStyle name="Linked Cell 29 3 4 4" xfId="31126" xr:uid="{00000000-0005-0000-0000-000096790000}"/>
    <cellStyle name="Linked Cell 29 3 4 4 2" xfId="31127" xr:uid="{00000000-0005-0000-0000-000097790000}"/>
    <cellStyle name="Linked Cell 29 3 4 4 2 2" xfId="31128" xr:uid="{00000000-0005-0000-0000-000098790000}"/>
    <cellStyle name="Linked Cell 29 3 4 4 3" xfId="31129" xr:uid="{00000000-0005-0000-0000-000099790000}"/>
    <cellStyle name="Linked Cell 29 3 4 5" xfId="31130" xr:uid="{00000000-0005-0000-0000-00009A790000}"/>
    <cellStyle name="Linked Cell 29 3 4 5 2" xfId="31131" xr:uid="{00000000-0005-0000-0000-00009B790000}"/>
    <cellStyle name="Linked Cell 29 3 4 5 2 2" xfId="31132" xr:uid="{00000000-0005-0000-0000-00009C790000}"/>
    <cellStyle name="Linked Cell 29 3 4 5 3" xfId="31133" xr:uid="{00000000-0005-0000-0000-00009D790000}"/>
    <cellStyle name="Linked Cell 29 3 4 6" xfId="31134" xr:uid="{00000000-0005-0000-0000-00009E790000}"/>
    <cellStyle name="Linked Cell 29 3 4 6 2" xfId="31135" xr:uid="{00000000-0005-0000-0000-00009F790000}"/>
    <cellStyle name="Linked Cell 29 3 4 6 2 2" xfId="31136" xr:uid="{00000000-0005-0000-0000-0000A0790000}"/>
    <cellStyle name="Linked Cell 29 3 4 6 3" xfId="31137" xr:uid="{00000000-0005-0000-0000-0000A1790000}"/>
    <cellStyle name="Linked Cell 29 3 4 7" xfId="31138" xr:uid="{00000000-0005-0000-0000-0000A2790000}"/>
    <cellStyle name="Linked Cell 29 3 4 7 2" xfId="31139" xr:uid="{00000000-0005-0000-0000-0000A3790000}"/>
    <cellStyle name="Linked Cell 29 3 4 7 2 2" xfId="31140" xr:uid="{00000000-0005-0000-0000-0000A4790000}"/>
    <cellStyle name="Linked Cell 29 3 4 7 3" xfId="31141" xr:uid="{00000000-0005-0000-0000-0000A5790000}"/>
    <cellStyle name="Linked Cell 29 3 4 8" xfId="31142" xr:uid="{00000000-0005-0000-0000-0000A6790000}"/>
    <cellStyle name="Linked Cell 29 3 4 8 2" xfId="31143" xr:uid="{00000000-0005-0000-0000-0000A7790000}"/>
    <cellStyle name="Linked Cell 29 3 4 8 2 2" xfId="31144" xr:uid="{00000000-0005-0000-0000-0000A8790000}"/>
    <cellStyle name="Linked Cell 29 3 4 8 3" xfId="31145" xr:uid="{00000000-0005-0000-0000-0000A9790000}"/>
    <cellStyle name="Linked Cell 29 3 4 9" xfId="31146" xr:uid="{00000000-0005-0000-0000-0000AA790000}"/>
    <cellStyle name="Linked Cell 29 3 4 9 2" xfId="31147" xr:uid="{00000000-0005-0000-0000-0000AB790000}"/>
    <cellStyle name="Linked Cell 29 3 4 9 2 2" xfId="31148" xr:uid="{00000000-0005-0000-0000-0000AC790000}"/>
    <cellStyle name="Linked Cell 29 3 4 9 3" xfId="31149" xr:uid="{00000000-0005-0000-0000-0000AD790000}"/>
    <cellStyle name="Linked Cell 29 3 5" xfId="31150" xr:uid="{00000000-0005-0000-0000-0000AE790000}"/>
    <cellStyle name="Linked Cell 29 3 5 2" xfId="31151" xr:uid="{00000000-0005-0000-0000-0000AF790000}"/>
    <cellStyle name="Linked Cell 29 3 5 2 2" xfId="31152" xr:uid="{00000000-0005-0000-0000-0000B0790000}"/>
    <cellStyle name="Linked Cell 29 3 5 3" xfId="31153" xr:uid="{00000000-0005-0000-0000-0000B1790000}"/>
    <cellStyle name="Linked Cell 29 3 6" xfId="31154" xr:uid="{00000000-0005-0000-0000-0000B2790000}"/>
    <cellStyle name="Linked Cell 29 3 6 2" xfId="31155" xr:uid="{00000000-0005-0000-0000-0000B3790000}"/>
    <cellStyle name="Linked Cell 29 3 6 2 2" xfId="31156" xr:uid="{00000000-0005-0000-0000-0000B4790000}"/>
    <cellStyle name="Linked Cell 29 3 6 3" xfId="31157" xr:uid="{00000000-0005-0000-0000-0000B5790000}"/>
    <cellStyle name="Linked Cell 29 3 7" xfId="31158" xr:uid="{00000000-0005-0000-0000-0000B6790000}"/>
    <cellStyle name="Linked Cell 29 3 7 2" xfId="31159" xr:uid="{00000000-0005-0000-0000-0000B7790000}"/>
    <cellStyle name="Linked Cell 29 3 7 2 2" xfId="31160" xr:uid="{00000000-0005-0000-0000-0000B8790000}"/>
    <cellStyle name="Linked Cell 29 3 7 3" xfId="31161" xr:uid="{00000000-0005-0000-0000-0000B9790000}"/>
    <cellStyle name="Linked Cell 29 3 8" xfId="31162" xr:uid="{00000000-0005-0000-0000-0000BA790000}"/>
    <cellStyle name="Linked Cell 29 3 8 2" xfId="31163" xr:uid="{00000000-0005-0000-0000-0000BB790000}"/>
    <cellStyle name="Linked Cell 29 3 8 2 2" xfId="31164" xr:uid="{00000000-0005-0000-0000-0000BC790000}"/>
    <cellStyle name="Linked Cell 29 3 8 3" xfId="31165" xr:uid="{00000000-0005-0000-0000-0000BD790000}"/>
    <cellStyle name="Linked Cell 29 3 9" xfId="31166" xr:uid="{00000000-0005-0000-0000-0000BE790000}"/>
    <cellStyle name="Linked Cell 29 3 9 2" xfId="31167" xr:uid="{00000000-0005-0000-0000-0000BF790000}"/>
    <cellStyle name="Linked Cell 29 3 9 2 2" xfId="31168" xr:uid="{00000000-0005-0000-0000-0000C0790000}"/>
    <cellStyle name="Linked Cell 29 3 9 3" xfId="31169" xr:uid="{00000000-0005-0000-0000-0000C1790000}"/>
    <cellStyle name="Linked Cell 29 4" xfId="31170" xr:uid="{00000000-0005-0000-0000-0000C2790000}"/>
    <cellStyle name="Linked Cell 29 4 10" xfId="31171" xr:uid="{00000000-0005-0000-0000-0000C3790000}"/>
    <cellStyle name="Linked Cell 29 4 10 2" xfId="31172" xr:uid="{00000000-0005-0000-0000-0000C4790000}"/>
    <cellStyle name="Linked Cell 29 4 10 2 2" xfId="31173" xr:uid="{00000000-0005-0000-0000-0000C5790000}"/>
    <cellStyle name="Linked Cell 29 4 10 3" xfId="31174" xr:uid="{00000000-0005-0000-0000-0000C6790000}"/>
    <cellStyle name="Linked Cell 29 4 11" xfId="31175" xr:uid="{00000000-0005-0000-0000-0000C7790000}"/>
    <cellStyle name="Linked Cell 29 4 11 2" xfId="31176" xr:uid="{00000000-0005-0000-0000-0000C8790000}"/>
    <cellStyle name="Linked Cell 29 4 11 2 2" xfId="31177" xr:uid="{00000000-0005-0000-0000-0000C9790000}"/>
    <cellStyle name="Linked Cell 29 4 11 3" xfId="31178" xr:uid="{00000000-0005-0000-0000-0000CA790000}"/>
    <cellStyle name="Linked Cell 29 4 12" xfId="31179" xr:uid="{00000000-0005-0000-0000-0000CB790000}"/>
    <cellStyle name="Linked Cell 29 4 12 2" xfId="31180" xr:uid="{00000000-0005-0000-0000-0000CC790000}"/>
    <cellStyle name="Linked Cell 29 4 13" xfId="31181" xr:uid="{00000000-0005-0000-0000-0000CD790000}"/>
    <cellStyle name="Linked Cell 29 4 2" xfId="31182" xr:uid="{00000000-0005-0000-0000-0000CE790000}"/>
    <cellStyle name="Linked Cell 29 4 2 10" xfId="31183" xr:uid="{00000000-0005-0000-0000-0000CF790000}"/>
    <cellStyle name="Linked Cell 29 4 2 10 2" xfId="31184" xr:uid="{00000000-0005-0000-0000-0000D0790000}"/>
    <cellStyle name="Linked Cell 29 4 2 10 2 2" xfId="31185" xr:uid="{00000000-0005-0000-0000-0000D1790000}"/>
    <cellStyle name="Linked Cell 29 4 2 10 3" xfId="31186" xr:uid="{00000000-0005-0000-0000-0000D2790000}"/>
    <cellStyle name="Linked Cell 29 4 2 11" xfId="31187" xr:uid="{00000000-0005-0000-0000-0000D3790000}"/>
    <cellStyle name="Linked Cell 29 4 2 11 2" xfId="31188" xr:uid="{00000000-0005-0000-0000-0000D4790000}"/>
    <cellStyle name="Linked Cell 29 4 2 12" xfId="31189" xr:uid="{00000000-0005-0000-0000-0000D5790000}"/>
    <cellStyle name="Linked Cell 29 4 2 2" xfId="31190" xr:uid="{00000000-0005-0000-0000-0000D6790000}"/>
    <cellStyle name="Linked Cell 29 4 2 2 2" xfId="31191" xr:uid="{00000000-0005-0000-0000-0000D7790000}"/>
    <cellStyle name="Linked Cell 29 4 2 2 2 2" xfId="31192" xr:uid="{00000000-0005-0000-0000-0000D8790000}"/>
    <cellStyle name="Linked Cell 29 4 2 2 3" xfId="31193" xr:uid="{00000000-0005-0000-0000-0000D9790000}"/>
    <cellStyle name="Linked Cell 29 4 2 3" xfId="31194" xr:uid="{00000000-0005-0000-0000-0000DA790000}"/>
    <cellStyle name="Linked Cell 29 4 2 3 2" xfId="31195" xr:uid="{00000000-0005-0000-0000-0000DB790000}"/>
    <cellStyle name="Linked Cell 29 4 2 3 2 2" xfId="31196" xr:uid="{00000000-0005-0000-0000-0000DC790000}"/>
    <cellStyle name="Linked Cell 29 4 2 3 3" xfId="31197" xr:uid="{00000000-0005-0000-0000-0000DD790000}"/>
    <cellStyle name="Linked Cell 29 4 2 4" xfId="31198" xr:uid="{00000000-0005-0000-0000-0000DE790000}"/>
    <cellStyle name="Linked Cell 29 4 2 4 2" xfId="31199" xr:uid="{00000000-0005-0000-0000-0000DF790000}"/>
    <cellStyle name="Linked Cell 29 4 2 4 2 2" xfId="31200" xr:uid="{00000000-0005-0000-0000-0000E0790000}"/>
    <cellStyle name="Linked Cell 29 4 2 4 3" xfId="31201" xr:uid="{00000000-0005-0000-0000-0000E1790000}"/>
    <cellStyle name="Linked Cell 29 4 2 5" xfId="31202" xr:uid="{00000000-0005-0000-0000-0000E2790000}"/>
    <cellStyle name="Linked Cell 29 4 2 5 2" xfId="31203" xr:uid="{00000000-0005-0000-0000-0000E3790000}"/>
    <cellStyle name="Linked Cell 29 4 2 5 2 2" xfId="31204" xr:uid="{00000000-0005-0000-0000-0000E4790000}"/>
    <cellStyle name="Linked Cell 29 4 2 5 3" xfId="31205" xr:uid="{00000000-0005-0000-0000-0000E5790000}"/>
    <cellStyle name="Linked Cell 29 4 2 6" xfId="31206" xr:uid="{00000000-0005-0000-0000-0000E6790000}"/>
    <cellStyle name="Linked Cell 29 4 2 6 2" xfId="31207" xr:uid="{00000000-0005-0000-0000-0000E7790000}"/>
    <cellStyle name="Linked Cell 29 4 2 6 2 2" xfId="31208" xr:uid="{00000000-0005-0000-0000-0000E8790000}"/>
    <cellStyle name="Linked Cell 29 4 2 6 3" xfId="31209" xr:uid="{00000000-0005-0000-0000-0000E9790000}"/>
    <cellStyle name="Linked Cell 29 4 2 7" xfId="31210" xr:uid="{00000000-0005-0000-0000-0000EA790000}"/>
    <cellStyle name="Linked Cell 29 4 2 7 2" xfId="31211" xr:uid="{00000000-0005-0000-0000-0000EB790000}"/>
    <cellStyle name="Linked Cell 29 4 2 7 2 2" xfId="31212" xr:uid="{00000000-0005-0000-0000-0000EC790000}"/>
    <cellStyle name="Linked Cell 29 4 2 7 3" xfId="31213" xr:uid="{00000000-0005-0000-0000-0000ED790000}"/>
    <cellStyle name="Linked Cell 29 4 2 8" xfId="31214" xr:uid="{00000000-0005-0000-0000-0000EE790000}"/>
    <cellStyle name="Linked Cell 29 4 2 8 2" xfId="31215" xr:uid="{00000000-0005-0000-0000-0000EF790000}"/>
    <cellStyle name="Linked Cell 29 4 2 8 2 2" xfId="31216" xr:uid="{00000000-0005-0000-0000-0000F0790000}"/>
    <cellStyle name="Linked Cell 29 4 2 8 3" xfId="31217" xr:uid="{00000000-0005-0000-0000-0000F1790000}"/>
    <cellStyle name="Linked Cell 29 4 2 9" xfId="31218" xr:uid="{00000000-0005-0000-0000-0000F2790000}"/>
    <cellStyle name="Linked Cell 29 4 2 9 2" xfId="31219" xr:uid="{00000000-0005-0000-0000-0000F3790000}"/>
    <cellStyle name="Linked Cell 29 4 2 9 2 2" xfId="31220" xr:uid="{00000000-0005-0000-0000-0000F4790000}"/>
    <cellStyle name="Linked Cell 29 4 2 9 3" xfId="31221" xr:uid="{00000000-0005-0000-0000-0000F5790000}"/>
    <cellStyle name="Linked Cell 29 4 3" xfId="31222" xr:uid="{00000000-0005-0000-0000-0000F6790000}"/>
    <cellStyle name="Linked Cell 29 4 3 10" xfId="31223" xr:uid="{00000000-0005-0000-0000-0000F7790000}"/>
    <cellStyle name="Linked Cell 29 4 3 10 2" xfId="31224" xr:uid="{00000000-0005-0000-0000-0000F8790000}"/>
    <cellStyle name="Linked Cell 29 4 3 11" xfId="31225" xr:uid="{00000000-0005-0000-0000-0000F9790000}"/>
    <cellStyle name="Linked Cell 29 4 3 2" xfId="31226" xr:uid="{00000000-0005-0000-0000-0000FA790000}"/>
    <cellStyle name="Linked Cell 29 4 3 2 2" xfId="31227" xr:uid="{00000000-0005-0000-0000-0000FB790000}"/>
    <cellStyle name="Linked Cell 29 4 3 2 2 2" xfId="31228" xr:uid="{00000000-0005-0000-0000-0000FC790000}"/>
    <cellStyle name="Linked Cell 29 4 3 2 3" xfId="31229" xr:uid="{00000000-0005-0000-0000-0000FD790000}"/>
    <cellStyle name="Linked Cell 29 4 3 3" xfId="31230" xr:uid="{00000000-0005-0000-0000-0000FE790000}"/>
    <cellStyle name="Linked Cell 29 4 3 3 2" xfId="31231" xr:uid="{00000000-0005-0000-0000-0000FF790000}"/>
    <cellStyle name="Linked Cell 29 4 3 3 2 2" xfId="31232" xr:uid="{00000000-0005-0000-0000-0000007A0000}"/>
    <cellStyle name="Linked Cell 29 4 3 3 3" xfId="31233" xr:uid="{00000000-0005-0000-0000-0000017A0000}"/>
    <cellStyle name="Linked Cell 29 4 3 4" xfId="31234" xr:uid="{00000000-0005-0000-0000-0000027A0000}"/>
    <cellStyle name="Linked Cell 29 4 3 4 2" xfId="31235" xr:uid="{00000000-0005-0000-0000-0000037A0000}"/>
    <cellStyle name="Linked Cell 29 4 3 4 2 2" xfId="31236" xr:uid="{00000000-0005-0000-0000-0000047A0000}"/>
    <cellStyle name="Linked Cell 29 4 3 4 3" xfId="31237" xr:uid="{00000000-0005-0000-0000-0000057A0000}"/>
    <cellStyle name="Linked Cell 29 4 3 5" xfId="31238" xr:uid="{00000000-0005-0000-0000-0000067A0000}"/>
    <cellStyle name="Linked Cell 29 4 3 5 2" xfId="31239" xr:uid="{00000000-0005-0000-0000-0000077A0000}"/>
    <cellStyle name="Linked Cell 29 4 3 5 2 2" xfId="31240" xr:uid="{00000000-0005-0000-0000-0000087A0000}"/>
    <cellStyle name="Linked Cell 29 4 3 5 3" xfId="31241" xr:uid="{00000000-0005-0000-0000-0000097A0000}"/>
    <cellStyle name="Linked Cell 29 4 3 6" xfId="31242" xr:uid="{00000000-0005-0000-0000-00000A7A0000}"/>
    <cellStyle name="Linked Cell 29 4 3 6 2" xfId="31243" xr:uid="{00000000-0005-0000-0000-00000B7A0000}"/>
    <cellStyle name="Linked Cell 29 4 3 6 2 2" xfId="31244" xr:uid="{00000000-0005-0000-0000-00000C7A0000}"/>
    <cellStyle name="Linked Cell 29 4 3 6 3" xfId="31245" xr:uid="{00000000-0005-0000-0000-00000D7A0000}"/>
    <cellStyle name="Linked Cell 29 4 3 7" xfId="31246" xr:uid="{00000000-0005-0000-0000-00000E7A0000}"/>
    <cellStyle name="Linked Cell 29 4 3 7 2" xfId="31247" xr:uid="{00000000-0005-0000-0000-00000F7A0000}"/>
    <cellStyle name="Linked Cell 29 4 3 7 2 2" xfId="31248" xr:uid="{00000000-0005-0000-0000-0000107A0000}"/>
    <cellStyle name="Linked Cell 29 4 3 7 3" xfId="31249" xr:uid="{00000000-0005-0000-0000-0000117A0000}"/>
    <cellStyle name="Linked Cell 29 4 3 8" xfId="31250" xr:uid="{00000000-0005-0000-0000-0000127A0000}"/>
    <cellStyle name="Linked Cell 29 4 3 8 2" xfId="31251" xr:uid="{00000000-0005-0000-0000-0000137A0000}"/>
    <cellStyle name="Linked Cell 29 4 3 8 2 2" xfId="31252" xr:uid="{00000000-0005-0000-0000-0000147A0000}"/>
    <cellStyle name="Linked Cell 29 4 3 8 3" xfId="31253" xr:uid="{00000000-0005-0000-0000-0000157A0000}"/>
    <cellStyle name="Linked Cell 29 4 3 9" xfId="31254" xr:uid="{00000000-0005-0000-0000-0000167A0000}"/>
    <cellStyle name="Linked Cell 29 4 3 9 2" xfId="31255" xr:uid="{00000000-0005-0000-0000-0000177A0000}"/>
    <cellStyle name="Linked Cell 29 4 3 9 2 2" xfId="31256" xr:uid="{00000000-0005-0000-0000-0000187A0000}"/>
    <cellStyle name="Linked Cell 29 4 3 9 3" xfId="31257" xr:uid="{00000000-0005-0000-0000-0000197A0000}"/>
    <cellStyle name="Linked Cell 29 4 4" xfId="31258" xr:uid="{00000000-0005-0000-0000-00001A7A0000}"/>
    <cellStyle name="Linked Cell 29 4 4 2" xfId="31259" xr:uid="{00000000-0005-0000-0000-00001B7A0000}"/>
    <cellStyle name="Linked Cell 29 4 4 2 2" xfId="31260" xr:uid="{00000000-0005-0000-0000-00001C7A0000}"/>
    <cellStyle name="Linked Cell 29 4 4 3" xfId="31261" xr:uid="{00000000-0005-0000-0000-00001D7A0000}"/>
    <cellStyle name="Linked Cell 29 4 5" xfId="31262" xr:uid="{00000000-0005-0000-0000-00001E7A0000}"/>
    <cellStyle name="Linked Cell 29 4 5 2" xfId="31263" xr:uid="{00000000-0005-0000-0000-00001F7A0000}"/>
    <cellStyle name="Linked Cell 29 4 5 2 2" xfId="31264" xr:uid="{00000000-0005-0000-0000-0000207A0000}"/>
    <cellStyle name="Linked Cell 29 4 5 3" xfId="31265" xr:uid="{00000000-0005-0000-0000-0000217A0000}"/>
    <cellStyle name="Linked Cell 29 4 6" xfId="31266" xr:uid="{00000000-0005-0000-0000-0000227A0000}"/>
    <cellStyle name="Linked Cell 29 4 6 2" xfId="31267" xr:uid="{00000000-0005-0000-0000-0000237A0000}"/>
    <cellStyle name="Linked Cell 29 4 6 2 2" xfId="31268" xr:uid="{00000000-0005-0000-0000-0000247A0000}"/>
    <cellStyle name="Linked Cell 29 4 6 3" xfId="31269" xr:uid="{00000000-0005-0000-0000-0000257A0000}"/>
    <cellStyle name="Linked Cell 29 4 7" xfId="31270" xr:uid="{00000000-0005-0000-0000-0000267A0000}"/>
    <cellStyle name="Linked Cell 29 4 7 2" xfId="31271" xr:uid="{00000000-0005-0000-0000-0000277A0000}"/>
    <cellStyle name="Linked Cell 29 4 7 2 2" xfId="31272" xr:uid="{00000000-0005-0000-0000-0000287A0000}"/>
    <cellStyle name="Linked Cell 29 4 7 3" xfId="31273" xr:uid="{00000000-0005-0000-0000-0000297A0000}"/>
    <cellStyle name="Linked Cell 29 4 8" xfId="31274" xr:uid="{00000000-0005-0000-0000-00002A7A0000}"/>
    <cellStyle name="Linked Cell 29 4 8 2" xfId="31275" xr:uid="{00000000-0005-0000-0000-00002B7A0000}"/>
    <cellStyle name="Linked Cell 29 4 8 2 2" xfId="31276" xr:uid="{00000000-0005-0000-0000-00002C7A0000}"/>
    <cellStyle name="Linked Cell 29 4 8 3" xfId="31277" xr:uid="{00000000-0005-0000-0000-00002D7A0000}"/>
    <cellStyle name="Linked Cell 29 4 9" xfId="31278" xr:uid="{00000000-0005-0000-0000-00002E7A0000}"/>
    <cellStyle name="Linked Cell 29 4 9 2" xfId="31279" xr:uid="{00000000-0005-0000-0000-00002F7A0000}"/>
    <cellStyle name="Linked Cell 29 4 9 2 2" xfId="31280" xr:uid="{00000000-0005-0000-0000-0000307A0000}"/>
    <cellStyle name="Linked Cell 29 4 9 3" xfId="31281" xr:uid="{00000000-0005-0000-0000-0000317A0000}"/>
    <cellStyle name="Linked Cell 3" xfId="31282" xr:uid="{00000000-0005-0000-0000-0000327A0000}"/>
    <cellStyle name="Linked Cell 3 2" xfId="31283" xr:uid="{00000000-0005-0000-0000-0000337A0000}"/>
    <cellStyle name="Linked Cell 3 2 10" xfId="31284" xr:uid="{00000000-0005-0000-0000-0000347A0000}"/>
    <cellStyle name="Linked Cell 3 2 10 2" xfId="31285" xr:uid="{00000000-0005-0000-0000-0000357A0000}"/>
    <cellStyle name="Linked Cell 3 2 10 2 2" xfId="31286" xr:uid="{00000000-0005-0000-0000-0000367A0000}"/>
    <cellStyle name="Linked Cell 3 2 10 3" xfId="31287" xr:uid="{00000000-0005-0000-0000-0000377A0000}"/>
    <cellStyle name="Linked Cell 3 2 11" xfId="31288" xr:uid="{00000000-0005-0000-0000-0000387A0000}"/>
    <cellStyle name="Linked Cell 3 2 11 2" xfId="31289" xr:uid="{00000000-0005-0000-0000-0000397A0000}"/>
    <cellStyle name="Linked Cell 3 2 11 2 2" xfId="31290" xr:uid="{00000000-0005-0000-0000-00003A7A0000}"/>
    <cellStyle name="Linked Cell 3 2 11 3" xfId="31291" xr:uid="{00000000-0005-0000-0000-00003B7A0000}"/>
    <cellStyle name="Linked Cell 3 2 12" xfId="31292" xr:uid="{00000000-0005-0000-0000-00003C7A0000}"/>
    <cellStyle name="Linked Cell 3 2 12 2" xfId="31293" xr:uid="{00000000-0005-0000-0000-00003D7A0000}"/>
    <cellStyle name="Linked Cell 3 2 12 2 2" xfId="31294" xr:uid="{00000000-0005-0000-0000-00003E7A0000}"/>
    <cellStyle name="Linked Cell 3 2 12 3" xfId="31295" xr:uid="{00000000-0005-0000-0000-00003F7A0000}"/>
    <cellStyle name="Linked Cell 3 2 13" xfId="31296" xr:uid="{00000000-0005-0000-0000-0000407A0000}"/>
    <cellStyle name="Linked Cell 3 2 13 2" xfId="31297" xr:uid="{00000000-0005-0000-0000-0000417A0000}"/>
    <cellStyle name="Linked Cell 3 2 13 2 2" xfId="31298" xr:uid="{00000000-0005-0000-0000-0000427A0000}"/>
    <cellStyle name="Linked Cell 3 2 13 3" xfId="31299" xr:uid="{00000000-0005-0000-0000-0000437A0000}"/>
    <cellStyle name="Linked Cell 3 2 14" xfId="31300" xr:uid="{00000000-0005-0000-0000-0000447A0000}"/>
    <cellStyle name="Linked Cell 3 2 14 2" xfId="31301" xr:uid="{00000000-0005-0000-0000-0000457A0000}"/>
    <cellStyle name="Linked Cell 3 2 15" xfId="31302" xr:uid="{00000000-0005-0000-0000-0000467A0000}"/>
    <cellStyle name="Linked Cell 3 2 2" xfId="31303" xr:uid="{00000000-0005-0000-0000-0000477A0000}"/>
    <cellStyle name="Linked Cell 3 2 2 10" xfId="31304" xr:uid="{00000000-0005-0000-0000-0000487A0000}"/>
    <cellStyle name="Linked Cell 3 2 2 10 2" xfId="31305" xr:uid="{00000000-0005-0000-0000-0000497A0000}"/>
    <cellStyle name="Linked Cell 3 2 2 10 2 2" xfId="31306" xr:uid="{00000000-0005-0000-0000-00004A7A0000}"/>
    <cellStyle name="Linked Cell 3 2 2 10 3" xfId="31307" xr:uid="{00000000-0005-0000-0000-00004B7A0000}"/>
    <cellStyle name="Linked Cell 3 2 2 11" xfId="31308" xr:uid="{00000000-0005-0000-0000-00004C7A0000}"/>
    <cellStyle name="Linked Cell 3 2 2 11 2" xfId="31309" xr:uid="{00000000-0005-0000-0000-00004D7A0000}"/>
    <cellStyle name="Linked Cell 3 2 2 11 2 2" xfId="31310" xr:uid="{00000000-0005-0000-0000-00004E7A0000}"/>
    <cellStyle name="Linked Cell 3 2 2 11 3" xfId="31311" xr:uid="{00000000-0005-0000-0000-00004F7A0000}"/>
    <cellStyle name="Linked Cell 3 2 2 12" xfId="31312" xr:uid="{00000000-0005-0000-0000-0000507A0000}"/>
    <cellStyle name="Linked Cell 3 2 2 12 2" xfId="31313" xr:uid="{00000000-0005-0000-0000-0000517A0000}"/>
    <cellStyle name="Linked Cell 3 2 2 12 2 2" xfId="31314" xr:uid="{00000000-0005-0000-0000-0000527A0000}"/>
    <cellStyle name="Linked Cell 3 2 2 12 3" xfId="31315" xr:uid="{00000000-0005-0000-0000-0000537A0000}"/>
    <cellStyle name="Linked Cell 3 2 2 13" xfId="31316" xr:uid="{00000000-0005-0000-0000-0000547A0000}"/>
    <cellStyle name="Linked Cell 3 2 2 13 2" xfId="31317" xr:uid="{00000000-0005-0000-0000-0000557A0000}"/>
    <cellStyle name="Linked Cell 3 2 2 14" xfId="31318" xr:uid="{00000000-0005-0000-0000-0000567A0000}"/>
    <cellStyle name="Linked Cell 3 2 2 2" xfId="31319" xr:uid="{00000000-0005-0000-0000-0000577A0000}"/>
    <cellStyle name="Linked Cell 3 2 2 2 10" xfId="31320" xr:uid="{00000000-0005-0000-0000-0000587A0000}"/>
    <cellStyle name="Linked Cell 3 2 2 2 10 2" xfId="31321" xr:uid="{00000000-0005-0000-0000-0000597A0000}"/>
    <cellStyle name="Linked Cell 3 2 2 2 10 2 2" xfId="31322" xr:uid="{00000000-0005-0000-0000-00005A7A0000}"/>
    <cellStyle name="Linked Cell 3 2 2 2 10 3" xfId="31323" xr:uid="{00000000-0005-0000-0000-00005B7A0000}"/>
    <cellStyle name="Linked Cell 3 2 2 2 11" xfId="31324" xr:uid="{00000000-0005-0000-0000-00005C7A0000}"/>
    <cellStyle name="Linked Cell 3 2 2 2 11 2" xfId="31325" xr:uid="{00000000-0005-0000-0000-00005D7A0000}"/>
    <cellStyle name="Linked Cell 3 2 2 2 11 2 2" xfId="31326" xr:uid="{00000000-0005-0000-0000-00005E7A0000}"/>
    <cellStyle name="Linked Cell 3 2 2 2 11 3" xfId="31327" xr:uid="{00000000-0005-0000-0000-00005F7A0000}"/>
    <cellStyle name="Linked Cell 3 2 2 2 12" xfId="31328" xr:uid="{00000000-0005-0000-0000-0000607A0000}"/>
    <cellStyle name="Linked Cell 3 2 2 2 12 2" xfId="31329" xr:uid="{00000000-0005-0000-0000-0000617A0000}"/>
    <cellStyle name="Linked Cell 3 2 2 2 13" xfId="31330" xr:uid="{00000000-0005-0000-0000-0000627A0000}"/>
    <cellStyle name="Linked Cell 3 2 2 2 2" xfId="31331" xr:uid="{00000000-0005-0000-0000-0000637A0000}"/>
    <cellStyle name="Linked Cell 3 2 2 2 2 10" xfId="31332" xr:uid="{00000000-0005-0000-0000-0000647A0000}"/>
    <cellStyle name="Linked Cell 3 2 2 2 2 10 2" xfId="31333" xr:uid="{00000000-0005-0000-0000-0000657A0000}"/>
    <cellStyle name="Linked Cell 3 2 2 2 2 10 2 2" xfId="31334" xr:uid="{00000000-0005-0000-0000-0000667A0000}"/>
    <cellStyle name="Linked Cell 3 2 2 2 2 10 3" xfId="31335" xr:uid="{00000000-0005-0000-0000-0000677A0000}"/>
    <cellStyle name="Linked Cell 3 2 2 2 2 11" xfId="31336" xr:uid="{00000000-0005-0000-0000-0000687A0000}"/>
    <cellStyle name="Linked Cell 3 2 2 2 2 11 2" xfId="31337" xr:uid="{00000000-0005-0000-0000-0000697A0000}"/>
    <cellStyle name="Linked Cell 3 2 2 2 2 12" xfId="31338" xr:uid="{00000000-0005-0000-0000-00006A7A0000}"/>
    <cellStyle name="Linked Cell 3 2 2 2 2 2" xfId="31339" xr:uid="{00000000-0005-0000-0000-00006B7A0000}"/>
    <cellStyle name="Linked Cell 3 2 2 2 2 2 2" xfId="31340" xr:uid="{00000000-0005-0000-0000-00006C7A0000}"/>
    <cellStyle name="Linked Cell 3 2 2 2 2 2 2 2" xfId="31341" xr:uid="{00000000-0005-0000-0000-00006D7A0000}"/>
    <cellStyle name="Linked Cell 3 2 2 2 2 2 3" xfId="31342" xr:uid="{00000000-0005-0000-0000-00006E7A0000}"/>
    <cellStyle name="Linked Cell 3 2 2 2 2 3" xfId="31343" xr:uid="{00000000-0005-0000-0000-00006F7A0000}"/>
    <cellStyle name="Linked Cell 3 2 2 2 2 3 2" xfId="31344" xr:uid="{00000000-0005-0000-0000-0000707A0000}"/>
    <cellStyle name="Linked Cell 3 2 2 2 2 3 2 2" xfId="31345" xr:uid="{00000000-0005-0000-0000-0000717A0000}"/>
    <cellStyle name="Linked Cell 3 2 2 2 2 3 3" xfId="31346" xr:uid="{00000000-0005-0000-0000-0000727A0000}"/>
    <cellStyle name="Linked Cell 3 2 2 2 2 4" xfId="31347" xr:uid="{00000000-0005-0000-0000-0000737A0000}"/>
    <cellStyle name="Linked Cell 3 2 2 2 2 4 2" xfId="31348" xr:uid="{00000000-0005-0000-0000-0000747A0000}"/>
    <cellStyle name="Linked Cell 3 2 2 2 2 4 2 2" xfId="31349" xr:uid="{00000000-0005-0000-0000-0000757A0000}"/>
    <cellStyle name="Linked Cell 3 2 2 2 2 4 3" xfId="31350" xr:uid="{00000000-0005-0000-0000-0000767A0000}"/>
    <cellStyle name="Linked Cell 3 2 2 2 2 5" xfId="31351" xr:uid="{00000000-0005-0000-0000-0000777A0000}"/>
    <cellStyle name="Linked Cell 3 2 2 2 2 5 2" xfId="31352" xr:uid="{00000000-0005-0000-0000-0000787A0000}"/>
    <cellStyle name="Linked Cell 3 2 2 2 2 5 2 2" xfId="31353" xr:uid="{00000000-0005-0000-0000-0000797A0000}"/>
    <cellStyle name="Linked Cell 3 2 2 2 2 5 3" xfId="31354" xr:uid="{00000000-0005-0000-0000-00007A7A0000}"/>
    <cellStyle name="Linked Cell 3 2 2 2 2 6" xfId="31355" xr:uid="{00000000-0005-0000-0000-00007B7A0000}"/>
    <cellStyle name="Linked Cell 3 2 2 2 2 6 2" xfId="31356" xr:uid="{00000000-0005-0000-0000-00007C7A0000}"/>
    <cellStyle name="Linked Cell 3 2 2 2 2 6 2 2" xfId="31357" xr:uid="{00000000-0005-0000-0000-00007D7A0000}"/>
    <cellStyle name="Linked Cell 3 2 2 2 2 6 3" xfId="31358" xr:uid="{00000000-0005-0000-0000-00007E7A0000}"/>
    <cellStyle name="Linked Cell 3 2 2 2 2 7" xfId="31359" xr:uid="{00000000-0005-0000-0000-00007F7A0000}"/>
    <cellStyle name="Linked Cell 3 2 2 2 2 7 2" xfId="31360" xr:uid="{00000000-0005-0000-0000-0000807A0000}"/>
    <cellStyle name="Linked Cell 3 2 2 2 2 7 2 2" xfId="31361" xr:uid="{00000000-0005-0000-0000-0000817A0000}"/>
    <cellStyle name="Linked Cell 3 2 2 2 2 7 3" xfId="31362" xr:uid="{00000000-0005-0000-0000-0000827A0000}"/>
    <cellStyle name="Linked Cell 3 2 2 2 2 8" xfId="31363" xr:uid="{00000000-0005-0000-0000-0000837A0000}"/>
    <cellStyle name="Linked Cell 3 2 2 2 2 8 2" xfId="31364" xr:uid="{00000000-0005-0000-0000-0000847A0000}"/>
    <cellStyle name="Linked Cell 3 2 2 2 2 8 2 2" xfId="31365" xr:uid="{00000000-0005-0000-0000-0000857A0000}"/>
    <cellStyle name="Linked Cell 3 2 2 2 2 8 3" xfId="31366" xr:uid="{00000000-0005-0000-0000-0000867A0000}"/>
    <cellStyle name="Linked Cell 3 2 2 2 2 9" xfId="31367" xr:uid="{00000000-0005-0000-0000-0000877A0000}"/>
    <cellStyle name="Linked Cell 3 2 2 2 2 9 2" xfId="31368" xr:uid="{00000000-0005-0000-0000-0000887A0000}"/>
    <cellStyle name="Linked Cell 3 2 2 2 2 9 2 2" xfId="31369" xr:uid="{00000000-0005-0000-0000-0000897A0000}"/>
    <cellStyle name="Linked Cell 3 2 2 2 2 9 3" xfId="31370" xr:uid="{00000000-0005-0000-0000-00008A7A0000}"/>
    <cellStyle name="Linked Cell 3 2 2 2 3" xfId="31371" xr:uid="{00000000-0005-0000-0000-00008B7A0000}"/>
    <cellStyle name="Linked Cell 3 2 2 2 3 10" xfId="31372" xr:uid="{00000000-0005-0000-0000-00008C7A0000}"/>
    <cellStyle name="Linked Cell 3 2 2 2 3 10 2" xfId="31373" xr:uid="{00000000-0005-0000-0000-00008D7A0000}"/>
    <cellStyle name="Linked Cell 3 2 2 2 3 11" xfId="31374" xr:uid="{00000000-0005-0000-0000-00008E7A0000}"/>
    <cellStyle name="Linked Cell 3 2 2 2 3 2" xfId="31375" xr:uid="{00000000-0005-0000-0000-00008F7A0000}"/>
    <cellStyle name="Linked Cell 3 2 2 2 3 2 2" xfId="31376" xr:uid="{00000000-0005-0000-0000-0000907A0000}"/>
    <cellStyle name="Linked Cell 3 2 2 2 3 2 2 2" xfId="31377" xr:uid="{00000000-0005-0000-0000-0000917A0000}"/>
    <cellStyle name="Linked Cell 3 2 2 2 3 2 3" xfId="31378" xr:uid="{00000000-0005-0000-0000-0000927A0000}"/>
    <cellStyle name="Linked Cell 3 2 2 2 3 3" xfId="31379" xr:uid="{00000000-0005-0000-0000-0000937A0000}"/>
    <cellStyle name="Linked Cell 3 2 2 2 3 3 2" xfId="31380" xr:uid="{00000000-0005-0000-0000-0000947A0000}"/>
    <cellStyle name="Linked Cell 3 2 2 2 3 3 2 2" xfId="31381" xr:uid="{00000000-0005-0000-0000-0000957A0000}"/>
    <cellStyle name="Linked Cell 3 2 2 2 3 3 3" xfId="31382" xr:uid="{00000000-0005-0000-0000-0000967A0000}"/>
    <cellStyle name="Linked Cell 3 2 2 2 3 4" xfId="31383" xr:uid="{00000000-0005-0000-0000-0000977A0000}"/>
    <cellStyle name="Linked Cell 3 2 2 2 3 4 2" xfId="31384" xr:uid="{00000000-0005-0000-0000-0000987A0000}"/>
    <cellStyle name="Linked Cell 3 2 2 2 3 4 2 2" xfId="31385" xr:uid="{00000000-0005-0000-0000-0000997A0000}"/>
    <cellStyle name="Linked Cell 3 2 2 2 3 4 3" xfId="31386" xr:uid="{00000000-0005-0000-0000-00009A7A0000}"/>
    <cellStyle name="Linked Cell 3 2 2 2 3 5" xfId="31387" xr:uid="{00000000-0005-0000-0000-00009B7A0000}"/>
    <cellStyle name="Linked Cell 3 2 2 2 3 5 2" xfId="31388" xr:uid="{00000000-0005-0000-0000-00009C7A0000}"/>
    <cellStyle name="Linked Cell 3 2 2 2 3 5 2 2" xfId="31389" xr:uid="{00000000-0005-0000-0000-00009D7A0000}"/>
    <cellStyle name="Linked Cell 3 2 2 2 3 5 3" xfId="31390" xr:uid="{00000000-0005-0000-0000-00009E7A0000}"/>
    <cellStyle name="Linked Cell 3 2 2 2 3 6" xfId="31391" xr:uid="{00000000-0005-0000-0000-00009F7A0000}"/>
    <cellStyle name="Linked Cell 3 2 2 2 3 6 2" xfId="31392" xr:uid="{00000000-0005-0000-0000-0000A07A0000}"/>
    <cellStyle name="Linked Cell 3 2 2 2 3 6 2 2" xfId="31393" xr:uid="{00000000-0005-0000-0000-0000A17A0000}"/>
    <cellStyle name="Linked Cell 3 2 2 2 3 6 3" xfId="31394" xr:uid="{00000000-0005-0000-0000-0000A27A0000}"/>
    <cellStyle name="Linked Cell 3 2 2 2 3 7" xfId="31395" xr:uid="{00000000-0005-0000-0000-0000A37A0000}"/>
    <cellStyle name="Linked Cell 3 2 2 2 3 7 2" xfId="31396" xr:uid="{00000000-0005-0000-0000-0000A47A0000}"/>
    <cellStyle name="Linked Cell 3 2 2 2 3 7 2 2" xfId="31397" xr:uid="{00000000-0005-0000-0000-0000A57A0000}"/>
    <cellStyle name="Linked Cell 3 2 2 2 3 7 3" xfId="31398" xr:uid="{00000000-0005-0000-0000-0000A67A0000}"/>
    <cellStyle name="Linked Cell 3 2 2 2 3 8" xfId="31399" xr:uid="{00000000-0005-0000-0000-0000A77A0000}"/>
    <cellStyle name="Linked Cell 3 2 2 2 3 8 2" xfId="31400" xr:uid="{00000000-0005-0000-0000-0000A87A0000}"/>
    <cellStyle name="Linked Cell 3 2 2 2 3 8 2 2" xfId="31401" xr:uid="{00000000-0005-0000-0000-0000A97A0000}"/>
    <cellStyle name="Linked Cell 3 2 2 2 3 8 3" xfId="31402" xr:uid="{00000000-0005-0000-0000-0000AA7A0000}"/>
    <cellStyle name="Linked Cell 3 2 2 2 3 9" xfId="31403" xr:uid="{00000000-0005-0000-0000-0000AB7A0000}"/>
    <cellStyle name="Linked Cell 3 2 2 2 3 9 2" xfId="31404" xr:uid="{00000000-0005-0000-0000-0000AC7A0000}"/>
    <cellStyle name="Linked Cell 3 2 2 2 3 9 2 2" xfId="31405" xr:uid="{00000000-0005-0000-0000-0000AD7A0000}"/>
    <cellStyle name="Linked Cell 3 2 2 2 3 9 3" xfId="31406" xr:uid="{00000000-0005-0000-0000-0000AE7A0000}"/>
    <cellStyle name="Linked Cell 3 2 2 2 4" xfId="31407" xr:uid="{00000000-0005-0000-0000-0000AF7A0000}"/>
    <cellStyle name="Linked Cell 3 2 2 2 4 2" xfId="31408" xr:uid="{00000000-0005-0000-0000-0000B07A0000}"/>
    <cellStyle name="Linked Cell 3 2 2 2 4 2 2" xfId="31409" xr:uid="{00000000-0005-0000-0000-0000B17A0000}"/>
    <cellStyle name="Linked Cell 3 2 2 2 4 3" xfId="31410" xr:uid="{00000000-0005-0000-0000-0000B27A0000}"/>
    <cellStyle name="Linked Cell 3 2 2 2 5" xfId="31411" xr:uid="{00000000-0005-0000-0000-0000B37A0000}"/>
    <cellStyle name="Linked Cell 3 2 2 2 5 2" xfId="31412" xr:uid="{00000000-0005-0000-0000-0000B47A0000}"/>
    <cellStyle name="Linked Cell 3 2 2 2 5 2 2" xfId="31413" xr:uid="{00000000-0005-0000-0000-0000B57A0000}"/>
    <cellStyle name="Linked Cell 3 2 2 2 5 3" xfId="31414" xr:uid="{00000000-0005-0000-0000-0000B67A0000}"/>
    <cellStyle name="Linked Cell 3 2 2 2 6" xfId="31415" xr:uid="{00000000-0005-0000-0000-0000B77A0000}"/>
    <cellStyle name="Linked Cell 3 2 2 2 6 2" xfId="31416" xr:uid="{00000000-0005-0000-0000-0000B87A0000}"/>
    <cellStyle name="Linked Cell 3 2 2 2 6 2 2" xfId="31417" xr:uid="{00000000-0005-0000-0000-0000B97A0000}"/>
    <cellStyle name="Linked Cell 3 2 2 2 6 3" xfId="31418" xr:uid="{00000000-0005-0000-0000-0000BA7A0000}"/>
    <cellStyle name="Linked Cell 3 2 2 2 7" xfId="31419" xr:uid="{00000000-0005-0000-0000-0000BB7A0000}"/>
    <cellStyle name="Linked Cell 3 2 2 2 7 2" xfId="31420" xr:uid="{00000000-0005-0000-0000-0000BC7A0000}"/>
    <cellStyle name="Linked Cell 3 2 2 2 7 2 2" xfId="31421" xr:uid="{00000000-0005-0000-0000-0000BD7A0000}"/>
    <cellStyle name="Linked Cell 3 2 2 2 7 3" xfId="31422" xr:uid="{00000000-0005-0000-0000-0000BE7A0000}"/>
    <cellStyle name="Linked Cell 3 2 2 2 8" xfId="31423" xr:uid="{00000000-0005-0000-0000-0000BF7A0000}"/>
    <cellStyle name="Linked Cell 3 2 2 2 8 2" xfId="31424" xr:uid="{00000000-0005-0000-0000-0000C07A0000}"/>
    <cellStyle name="Linked Cell 3 2 2 2 8 2 2" xfId="31425" xr:uid="{00000000-0005-0000-0000-0000C17A0000}"/>
    <cellStyle name="Linked Cell 3 2 2 2 8 3" xfId="31426" xr:uid="{00000000-0005-0000-0000-0000C27A0000}"/>
    <cellStyle name="Linked Cell 3 2 2 2 9" xfId="31427" xr:uid="{00000000-0005-0000-0000-0000C37A0000}"/>
    <cellStyle name="Linked Cell 3 2 2 2 9 2" xfId="31428" xr:uid="{00000000-0005-0000-0000-0000C47A0000}"/>
    <cellStyle name="Linked Cell 3 2 2 2 9 2 2" xfId="31429" xr:uid="{00000000-0005-0000-0000-0000C57A0000}"/>
    <cellStyle name="Linked Cell 3 2 2 2 9 3" xfId="31430" xr:uid="{00000000-0005-0000-0000-0000C67A0000}"/>
    <cellStyle name="Linked Cell 3 2 2 3" xfId="31431" xr:uid="{00000000-0005-0000-0000-0000C77A0000}"/>
    <cellStyle name="Linked Cell 3 2 2 3 10" xfId="31432" xr:uid="{00000000-0005-0000-0000-0000C87A0000}"/>
    <cellStyle name="Linked Cell 3 2 2 3 10 2" xfId="31433" xr:uid="{00000000-0005-0000-0000-0000C97A0000}"/>
    <cellStyle name="Linked Cell 3 2 2 3 10 2 2" xfId="31434" xr:uid="{00000000-0005-0000-0000-0000CA7A0000}"/>
    <cellStyle name="Linked Cell 3 2 2 3 10 3" xfId="31435" xr:uid="{00000000-0005-0000-0000-0000CB7A0000}"/>
    <cellStyle name="Linked Cell 3 2 2 3 11" xfId="31436" xr:uid="{00000000-0005-0000-0000-0000CC7A0000}"/>
    <cellStyle name="Linked Cell 3 2 2 3 11 2" xfId="31437" xr:uid="{00000000-0005-0000-0000-0000CD7A0000}"/>
    <cellStyle name="Linked Cell 3 2 2 3 12" xfId="31438" xr:uid="{00000000-0005-0000-0000-0000CE7A0000}"/>
    <cellStyle name="Linked Cell 3 2 2 3 2" xfId="31439" xr:uid="{00000000-0005-0000-0000-0000CF7A0000}"/>
    <cellStyle name="Linked Cell 3 2 2 3 2 10" xfId="31440" xr:uid="{00000000-0005-0000-0000-0000D07A0000}"/>
    <cellStyle name="Linked Cell 3 2 2 3 2 10 2" xfId="31441" xr:uid="{00000000-0005-0000-0000-0000D17A0000}"/>
    <cellStyle name="Linked Cell 3 2 2 3 2 11" xfId="31442" xr:uid="{00000000-0005-0000-0000-0000D27A0000}"/>
    <cellStyle name="Linked Cell 3 2 2 3 2 2" xfId="31443" xr:uid="{00000000-0005-0000-0000-0000D37A0000}"/>
    <cellStyle name="Linked Cell 3 2 2 3 2 2 2" xfId="31444" xr:uid="{00000000-0005-0000-0000-0000D47A0000}"/>
    <cellStyle name="Linked Cell 3 2 2 3 2 2 2 2" xfId="31445" xr:uid="{00000000-0005-0000-0000-0000D57A0000}"/>
    <cellStyle name="Linked Cell 3 2 2 3 2 2 3" xfId="31446" xr:uid="{00000000-0005-0000-0000-0000D67A0000}"/>
    <cellStyle name="Linked Cell 3 2 2 3 2 3" xfId="31447" xr:uid="{00000000-0005-0000-0000-0000D77A0000}"/>
    <cellStyle name="Linked Cell 3 2 2 3 2 3 2" xfId="31448" xr:uid="{00000000-0005-0000-0000-0000D87A0000}"/>
    <cellStyle name="Linked Cell 3 2 2 3 2 3 2 2" xfId="31449" xr:uid="{00000000-0005-0000-0000-0000D97A0000}"/>
    <cellStyle name="Linked Cell 3 2 2 3 2 3 3" xfId="31450" xr:uid="{00000000-0005-0000-0000-0000DA7A0000}"/>
    <cellStyle name="Linked Cell 3 2 2 3 2 4" xfId="31451" xr:uid="{00000000-0005-0000-0000-0000DB7A0000}"/>
    <cellStyle name="Linked Cell 3 2 2 3 2 4 2" xfId="31452" xr:uid="{00000000-0005-0000-0000-0000DC7A0000}"/>
    <cellStyle name="Linked Cell 3 2 2 3 2 4 2 2" xfId="31453" xr:uid="{00000000-0005-0000-0000-0000DD7A0000}"/>
    <cellStyle name="Linked Cell 3 2 2 3 2 4 3" xfId="31454" xr:uid="{00000000-0005-0000-0000-0000DE7A0000}"/>
    <cellStyle name="Linked Cell 3 2 2 3 2 5" xfId="31455" xr:uid="{00000000-0005-0000-0000-0000DF7A0000}"/>
    <cellStyle name="Linked Cell 3 2 2 3 2 5 2" xfId="31456" xr:uid="{00000000-0005-0000-0000-0000E07A0000}"/>
    <cellStyle name="Linked Cell 3 2 2 3 2 5 2 2" xfId="31457" xr:uid="{00000000-0005-0000-0000-0000E17A0000}"/>
    <cellStyle name="Linked Cell 3 2 2 3 2 5 3" xfId="31458" xr:uid="{00000000-0005-0000-0000-0000E27A0000}"/>
    <cellStyle name="Linked Cell 3 2 2 3 2 6" xfId="31459" xr:uid="{00000000-0005-0000-0000-0000E37A0000}"/>
    <cellStyle name="Linked Cell 3 2 2 3 2 6 2" xfId="31460" xr:uid="{00000000-0005-0000-0000-0000E47A0000}"/>
    <cellStyle name="Linked Cell 3 2 2 3 2 6 2 2" xfId="31461" xr:uid="{00000000-0005-0000-0000-0000E57A0000}"/>
    <cellStyle name="Linked Cell 3 2 2 3 2 6 3" xfId="31462" xr:uid="{00000000-0005-0000-0000-0000E67A0000}"/>
    <cellStyle name="Linked Cell 3 2 2 3 2 7" xfId="31463" xr:uid="{00000000-0005-0000-0000-0000E77A0000}"/>
    <cellStyle name="Linked Cell 3 2 2 3 2 7 2" xfId="31464" xr:uid="{00000000-0005-0000-0000-0000E87A0000}"/>
    <cellStyle name="Linked Cell 3 2 2 3 2 7 2 2" xfId="31465" xr:uid="{00000000-0005-0000-0000-0000E97A0000}"/>
    <cellStyle name="Linked Cell 3 2 2 3 2 7 3" xfId="31466" xr:uid="{00000000-0005-0000-0000-0000EA7A0000}"/>
    <cellStyle name="Linked Cell 3 2 2 3 2 8" xfId="31467" xr:uid="{00000000-0005-0000-0000-0000EB7A0000}"/>
    <cellStyle name="Linked Cell 3 2 2 3 2 8 2" xfId="31468" xr:uid="{00000000-0005-0000-0000-0000EC7A0000}"/>
    <cellStyle name="Linked Cell 3 2 2 3 2 8 2 2" xfId="31469" xr:uid="{00000000-0005-0000-0000-0000ED7A0000}"/>
    <cellStyle name="Linked Cell 3 2 2 3 2 8 3" xfId="31470" xr:uid="{00000000-0005-0000-0000-0000EE7A0000}"/>
    <cellStyle name="Linked Cell 3 2 2 3 2 9" xfId="31471" xr:uid="{00000000-0005-0000-0000-0000EF7A0000}"/>
    <cellStyle name="Linked Cell 3 2 2 3 2 9 2" xfId="31472" xr:uid="{00000000-0005-0000-0000-0000F07A0000}"/>
    <cellStyle name="Linked Cell 3 2 2 3 2 9 2 2" xfId="31473" xr:uid="{00000000-0005-0000-0000-0000F17A0000}"/>
    <cellStyle name="Linked Cell 3 2 2 3 2 9 3" xfId="31474" xr:uid="{00000000-0005-0000-0000-0000F27A0000}"/>
    <cellStyle name="Linked Cell 3 2 2 3 3" xfId="31475" xr:uid="{00000000-0005-0000-0000-0000F37A0000}"/>
    <cellStyle name="Linked Cell 3 2 2 3 3 2" xfId="31476" xr:uid="{00000000-0005-0000-0000-0000F47A0000}"/>
    <cellStyle name="Linked Cell 3 2 2 3 3 2 2" xfId="31477" xr:uid="{00000000-0005-0000-0000-0000F57A0000}"/>
    <cellStyle name="Linked Cell 3 2 2 3 3 3" xfId="31478" xr:uid="{00000000-0005-0000-0000-0000F67A0000}"/>
    <cellStyle name="Linked Cell 3 2 2 3 4" xfId="31479" xr:uid="{00000000-0005-0000-0000-0000F77A0000}"/>
    <cellStyle name="Linked Cell 3 2 2 3 4 2" xfId="31480" xr:uid="{00000000-0005-0000-0000-0000F87A0000}"/>
    <cellStyle name="Linked Cell 3 2 2 3 4 2 2" xfId="31481" xr:uid="{00000000-0005-0000-0000-0000F97A0000}"/>
    <cellStyle name="Linked Cell 3 2 2 3 4 3" xfId="31482" xr:uid="{00000000-0005-0000-0000-0000FA7A0000}"/>
    <cellStyle name="Linked Cell 3 2 2 3 5" xfId="31483" xr:uid="{00000000-0005-0000-0000-0000FB7A0000}"/>
    <cellStyle name="Linked Cell 3 2 2 3 5 2" xfId="31484" xr:uid="{00000000-0005-0000-0000-0000FC7A0000}"/>
    <cellStyle name="Linked Cell 3 2 2 3 5 2 2" xfId="31485" xr:uid="{00000000-0005-0000-0000-0000FD7A0000}"/>
    <cellStyle name="Linked Cell 3 2 2 3 5 3" xfId="31486" xr:uid="{00000000-0005-0000-0000-0000FE7A0000}"/>
    <cellStyle name="Linked Cell 3 2 2 3 6" xfId="31487" xr:uid="{00000000-0005-0000-0000-0000FF7A0000}"/>
    <cellStyle name="Linked Cell 3 2 2 3 6 2" xfId="31488" xr:uid="{00000000-0005-0000-0000-0000007B0000}"/>
    <cellStyle name="Linked Cell 3 2 2 3 6 2 2" xfId="31489" xr:uid="{00000000-0005-0000-0000-0000017B0000}"/>
    <cellStyle name="Linked Cell 3 2 2 3 6 3" xfId="31490" xr:uid="{00000000-0005-0000-0000-0000027B0000}"/>
    <cellStyle name="Linked Cell 3 2 2 3 7" xfId="31491" xr:uid="{00000000-0005-0000-0000-0000037B0000}"/>
    <cellStyle name="Linked Cell 3 2 2 3 7 2" xfId="31492" xr:uid="{00000000-0005-0000-0000-0000047B0000}"/>
    <cellStyle name="Linked Cell 3 2 2 3 7 2 2" xfId="31493" xr:uid="{00000000-0005-0000-0000-0000057B0000}"/>
    <cellStyle name="Linked Cell 3 2 2 3 7 3" xfId="31494" xr:uid="{00000000-0005-0000-0000-0000067B0000}"/>
    <cellStyle name="Linked Cell 3 2 2 3 8" xfId="31495" xr:uid="{00000000-0005-0000-0000-0000077B0000}"/>
    <cellStyle name="Linked Cell 3 2 2 3 8 2" xfId="31496" xr:uid="{00000000-0005-0000-0000-0000087B0000}"/>
    <cellStyle name="Linked Cell 3 2 2 3 8 2 2" xfId="31497" xr:uid="{00000000-0005-0000-0000-0000097B0000}"/>
    <cellStyle name="Linked Cell 3 2 2 3 8 3" xfId="31498" xr:uid="{00000000-0005-0000-0000-00000A7B0000}"/>
    <cellStyle name="Linked Cell 3 2 2 3 9" xfId="31499" xr:uid="{00000000-0005-0000-0000-00000B7B0000}"/>
    <cellStyle name="Linked Cell 3 2 2 3 9 2" xfId="31500" xr:uid="{00000000-0005-0000-0000-00000C7B0000}"/>
    <cellStyle name="Linked Cell 3 2 2 3 9 2 2" xfId="31501" xr:uid="{00000000-0005-0000-0000-00000D7B0000}"/>
    <cellStyle name="Linked Cell 3 2 2 3 9 3" xfId="31502" xr:uid="{00000000-0005-0000-0000-00000E7B0000}"/>
    <cellStyle name="Linked Cell 3 2 2 4" xfId="31503" xr:uid="{00000000-0005-0000-0000-00000F7B0000}"/>
    <cellStyle name="Linked Cell 3 2 2 4 10" xfId="31504" xr:uid="{00000000-0005-0000-0000-0000107B0000}"/>
    <cellStyle name="Linked Cell 3 2 2 4 10 2" xfId="31505" xr:uid="{00000000-0005-0000-0000-0000117B0000}"/>
    <cellStyle name="Linked Cell 3 2 2 4 11" xfId="31506" xr:uid="{00000000-0005-0000-0000-0000127B0000}"/>
    <cellStyle name="Linked Cell 3 2 2 4 2" xfId="31507" xr:uid="{00000000-0005-0000-0000-0000137B0000}"/>
    <cellStyle name="Linked Cell 3 2 2 4 2 2" xfId="31508" xr:uid="{00000000-0005-0000-0000-0000147B0000}"/>
    <cellStyle name="Linked Cell 3 2 2 4 2 2 2" xfId="31509" xr:uid="{00000000-0005-0000-0000-0000157B0000}"/>
    <cellStyle name="Linked Cell 3 2 2 4 2 3" xfId="31510" xr:uid="{00000000-0005-0000-0000-0000167B0000}"/>
    <cellStyle name="Linked Cell 3 2 2 4 3" xfId="31511" xr:uid="{00000000-0005-0000-0000-0000177B0000}"/>
    <cellStyle name="Linked Cell 3 2 2 4 3 2" xfId="31512" xr:uid="{00000000-0005-0000-0000-0000187B0000}"/>
    <cellStyle name="Linked Cell 3 2 2 4 3 2 2" xfId="31513" xr:uid="{00000000-0005-0000-0000-0000197B0000}"/>
    <cellStyle name="Linked Cell 3 2 2 4 3 3" xfId="31514" xr:uid="{00000000-0005-0000-0000-00001A7B0000}"/>
    <cellStyle name="Linked Cell 3 2 2 4 4" xfId="31515" xr:uid="{00000000-0005-0000-0000-00001B7B0000}"/>
    <cellStyle name="Linked Cell 3 2 2 4 4 2" xfId="31516" xr:uid="{00000000-0005-0000-0000-00001C7B0000}"/>
    <cellStyle name="Linked Cell 3 2 2 4 4 2 2" xfId="31517" xr:uid="{00000000-0005-0000-0000-00001D7B0000}"/>
    <cellStyle name="Linked Cell 3 2 2 4 4 3" xfId="31518" xr:uid="{00000000-0005-0000-0000-00001E7B0000}"/>
    <cellStyle name="Linked Cell 3 2 2 4 5" xfId="31519" xr:uid="{00000000-0005-0000-0000-00001F7B0000}"/>
    <cellStyle name="Linked Cell 3 2 2 4 5 2" xfId="31520" xr:uid="{00000000-0005-0000-0000-0000207B0000}"/>
    <cellStyle name="Linked Cell 3 2 2 4 5 2 2" xfId="31521" xr:uid="{00000000-0005-0000-0000-0000217B0000}"/>
    <cellStyle name="Linked Cell 3 2 2 4 5 3" xfId="31522" xr:uid="{00000000-0005-0000-0000-0000227B0000}"/>
    <cellStyle name="Linked Cell 3 2 2 4 6" xfId="31523" xr:uid="{00000000-0005-0000-0000-0000237B0000}"/>
    <cellStyle name="Linked Cell 3 2 2 4 6 2" xfId="31524" xr:uid="{00000000-0005-0000-0000-0000247B0000}"/>
    <cellStyle name="Linked Cell 3 2 2 4 6 2 2" xfId="31525" xr:uid="{00000000-0005-0000-0000-0000257B0000}"/>
    <cellStyle name="Linked Cell 3 2 2 4 6 3" xfId="31526" xr:uid="{00000000-0005-0000-0000-0000267B0000}"/>
    <cellStyle name="Linked Cell 3 2 2 4 7" xfId="31527" xr:uid="{00000000-0005-0000-0000-0000277B0000}"/>
    <cellStyle name="Linked Cell 3 2 2 4 7 2" xfId="31528" xr:uid="{00000000-0005-0000-0000-0000287B0000}"/>
    <cellStyle name="Linked Cell 3 2 2 4 7 2 2" xfId="31529" xr:uid="{00000000-0005-0000-0000-0000297B0000}"/>
    <cellStyle name="Linked Cell 3 2 2 4 7 3" xfId="31530" xr:uid="{00000000-0005-0000-0000-00002A7B0000}"/>
    <cellStyle name="Linked Cell 3 2 2 4 8" xfId="31531" xr:uid="{00000000-0005-0000-0000-00002B7B0000}"/>
    <cellStyle name="Linked Cell 3 2 2 4 8 2" xfId="31532" xr:uid="{00000000-0005-0000-0000-00002C7B0000}"/>
    <cellStyle name="Linked Cell 3 2 2 4 8 2 2" xfId="31533" xr:uid="{00000000-0005-0000-0000-00002D7B0000}"/>
    <cellStyle name="Linked Cell 3 2 2 4 8 3" xfId="31534" xr:uid="{00000000-0005-0000-0000-00002E7B0000}"/>
    <cellStyle name="Linked Cell 3 2 2 4 9" xfId="31535" xr:uid="{00000000-0005-0000-0000-00002F7B0000}"/>
    <cellStyle name="Linked Cell 3 2 2 4 9 2" xfId="31536" xr:uid="{00000000-0005-0000-0000-0000307B0000}"/>
    <cellStyle name="Linked Cell 3 2 2 4 9 2 2" xfId="31537" xr:uid="{00000000-0005-0000-0000-0000317B0000}"/>
    <cellStyle name="Linked Cell 3 2 2 4 9 3" xfId="31538" xr:uid="{00000000-0005-0000-0000-0000327B0000}"/>
    <cellStyle name="Linked Cell 3 2 2 5" xfId="31539" xr:uid="{00000000-0005-0000-0000-0000337B0000}"/>
    <cellStyle name="Linked Cell 3 2 2 5 2" xfId="31540" xr:uid="{00000000-0005-0000-0000-0000347B0000}"/>
    <cellStyle name="Linked Cell 3 2 2 5 2 2" xfId="31541" xr:uid="{00000000-0005-0000-0000-0000357B0000}"/>
    <cellStyle name="Linked Cell 3 2 2 5 3" xfId="31542" xr:uid="{00000000-0005-0000-0000-0000367B0000}"/>
    <cellStyle name="Linked Cell 3 2 2 6" xfId="31543" xr:uid="{00000000-0005-0000-0000-0000377B0000}"/>
    <cellStyle name="Linked Cell 3 2 2 6 2" xfId="31544" xr:uid="{00000000-0005-0000-0000-0000387B0000}"/>
    <cellStyle name="Linked Cell 3 2 2 6 2 2" xfId="31545" xr:uid="{00000000-0005-0000-0000-0000397B0000}"/>
    <cellStyle name="Linked Cell 3 2 2 6 3" xfId="31546" xr:uid="{00000000-0005-0000-0000-00003A7B0000}"/>
    <cellStyle name="Linked Cell 3 2 2 7" xfId="31547" xr:uid="{00000000-0005-0000-0000-00003B7B0000}"/>
    <cellStyle name="Linked Cell 3 2 2 7 2" xfId="31548" xr:uid="{00000000-0005-0000-0000-00003C7B0000}"/>
    <cellStyle name="Linked Cell 3 2 2 7 2 2" xfId="31549" xr:uid="{00000000-0005-0000-0000-00003D7B0000}"/>
    <cellStyle name="Linked Cell 3 2 2 7 3" xfId="31550" xr:uid="{00000000-0005-0000-0000-00003E7B0000}"/>
    <cellStyle name="Linked Cell 3 2 2 8" xfId="31551" xr:uid="{00000000-0005-0000-0000-00003F7B0000}"/>
    <cellStyle name="Linked Cell 3 2 2 8 2" xfId="31552" xr:uid="{00000000-0005-0000-0000-0000407B0000}"/>
    <cellStyle name="Linked Cell 3 2 2 8 2 2" xfId="31553" xr:uid="{00000000-0005-0000-0000-0000417B0000}"/>
    <cellStyle name="Linked Cell 3 2 2 8 3" xfId="31554" xr:uid="{00000000-0005-0000-0000-0000427B0000}"/>
    <cellStyle name="Linked Cell 3 2 2 9" xfId="31555" xr:uid="{00000000-0005-0000-0000-0000437B0000}"/>
    <cellStyle name="Linked Cell 3 2 2 9 2" xfId="31556" xr:uid="{00000000-0005-0000-0000-0000447B0000}"/>
    <cellStyle name="Linked Cell 3 2 2 9 2 2" xfId="31557" xr:uid="{00000000-0005-0000-0000-0000457B0000}"/>
    <cellStyle name="Linked Cell 3 2 2 9 3" xfId="31558" xr:uid="{00000000-0005-0000-0000-0000467B0000}"/>
    <cellStyle name="Linked Cell 3 2 3" xfId="31559" xr:uid="{00000000-0005-0000-0000-0000477B0000}"/>
    <cellStyle name="Linked Cell 3 2 3 10" xfId="31560" xr:uid="{00000000-0005-0000-0000-0000487B0000}"/>
    <cellStyle name="Linked Cell 3 2 3 10 2" xfId="31561" xr:uid="{00000000-0005-0000-0000-0000497B0000}"/>
    <cellStyle name="Linked Cell 3 2 3 10 2 2" xfId="31562" xr:uid="{00000000-0005-0000-0000-00004A7B0000}"/>
    <cellStyle name="Linked Cell 3 2 3 10 3" xfId="31563" xr:uid="{00000000-0005-0000-0000-00004B7B0000}"/>
    <cellStyle name="Linked Cell 3 2 3 11" xfId="31564" xr:uid="{00000000-0005-0000-0000-00004C7B0000}"/>
    <cellStyle name="Linked Cell 3 2 3 11 2" xfId="31565" xr:uid="{00000000-0005-0000-0000-00004D7B0000}"/>
    <cellStyle name="Linked Cell 3 2 3 11 2 2" xfId="31566" xr:uid="{00000000-0005-0000-0000-00004E7B0000}"/>
    <cellStyle name="Linked Cell 3 2 3 11 3" xfId="31567" xr:uid="{00000000-0005-0000-0000-00004F7B0000}"/>
    <cellStyle name="Linked Cell 3 2 3 12" xfId="31568" xr:uid="{00000000-0005-0000-0000-0000507B0000}"/>
    <cellStyle name="Linked Cell 3 2 3 12 2" xfId="31569" xr:uid="{00000000-0005-0000-0000-0000517B0000}"/>
    <cellStyle name="Linked Cell 3 2 3 13" xfId="31570" xr:uid="{00000000-0005-0000-0000-0000527B0000}"/>
    <cellStyle name="Linked Cell 3 2 3 2" xfId="31571" xr:uid="{00000000-0005-0000-0000-0000537B0000}"/>
    <cellStyle name="Linked Cell 3 2 3 2 10" xfId="31572" xr:uid="{00000000-0005-0000-0000-0000547B0000}"/>
    <cellStyle name="Linked Cell 3 2 3 2 10 2" xfId="31573" xr:uid="{00000000-0005-0000-0000-0000557B0000}"/>
    <cellStyle name="Linked Cell 3 2 3 2 10 2 2" xfId="31574" xr:uid="{00000000-0005-0000-0000-0000567B0000}"/>
    <cellStyle name="Linked Cell 3 2 3 2 10 3" xfId="31575" xr:uid="{00000000-0005-0000-0000-0000577B0000}"/>
    <cellStyle name="Linked Cell 3 2 3 2 11" xfId="31576" xr:uid="{00000000-0005-0000-0000-0000587B0000}"/>
    <cellStyle name="Linked Cell 3 2 3 2 11 2" xfId="31577" xr:uid="{00000000-0005-0000-0000-0000597B0000}"/>
    <cellStyle name="Linked Cell 3 2 3 2 12" xfId="31578" xr:uid="{00000000-0005-0000-0000-00005A7B0000}"/>
    <cellStyle name="Linked Cell 3 2 3 2 2" xfId="31579" xr:uid="{00000000-0005-0000-0000-00005B7B0000}"/>
    <cellStyle name="Linked Cell 3 2 3 2 2 2" xfId="31580" xr:uid="{00000000-0005-0000-0000-00005C7B0000}"/>
    <cellStyle name="Linked Cell 3 2 3 2 2 2 2" xfId="31581" xr:uid="{00000000-0005-0000-0000-00005D7B0000}"/>
    <cellStyle name="Linked Cell 3 2 3 2 2 3" xfId="31582" xr:uid="{00000000-0005-0000-0000-00005E7B0000}"/>
    <cellStyle name="Linked Cell 3 2 3 2 3" xfId="31583" xr:uid="{00000000-0005-0000-0000-00005F7B0000}"/>
    <cellStyle name="Linked Cell 3 2 3 2 3 2" xfId="31584" xr:uid="{00000000-0005-0000-0000-0000607B0000}"/>
    <cellStyle name="Linked Cell 3 2 3 2 3 2 2" xfId="31585" xr:uid="{00000000-0005-0000-0000-0000617B0000}"/>
    <cellStyle name="Linked Cell 3 2 3 2 3 3" xfId="31586" xr:uid="{00000000-0005-0000-0000-0000627B0000}"/>
    <cellStyle name="Linked Cell 3 2 3 2 4" xfId="31587" xr:uid="{00000000-0005-0000-0000-0000637B0000}"/>
    <cellStyle name="Linked Cell 3 2 3 2 4 2" xfId="31588" xr:uid="{00000000-0005-0000-0000-0000647B0000}"/>
    <cellStyle name="Linked Cell 3 2 3 2 4 2 2" xfId="31589" xr:uid="{00000000-0005-0000-0000-0000657B0000}"/>
    <cellStyle name="Linked Cell 3 2 3 2 4 3" xfId="31590" xr:uid="{00000000-0005-0000-0000-0000667B0000}"/>
    <cellStyle name="Linked Cell 3 2 3 2 5" xfId="31591" xr:uid="{00000000-0005-0000-0000-0000677B0000}"/>
    <cellStyle name="Linked Cell 3 2 3 2 5 2" xfId="31592" xr:uid="{00000000-0005-0000-0000-0000687B0000}"/>
    <cellStyle name="Linked Cell 3 2 3 2 5 2 2" xfId="31593" xr:uid="{00000000-0005-0000-0000-0000697B0000}"/>
    <cellStyle name="Linked Cell 3 2 3 2 5 3" xfId="31594" xr:uid="{00000000-0005-0000-0000-00006A7B0000}"/>
    <cellStyle name="Linked Cell 3 2 3 2 6" xfId="31595" xr:uid="{00000000-0005-0000-0000-00006B7B0000}"/>
    <cellStyle name="Linked Cell 3 2 3 2 6 2" xfId="31596" xr:uid="{00000000-0005-0000-0000-00006C7B0000}"/>
    <cellStyle name="Linked Cell 3 2 3 2 6 2 2" xfId="31597" xr:uid="{00000000-0005-0000-0000-00006D7B0000}"/>
    <cellStyle name="Linked Cell 3 2 3 2 6 3" xfId="31598" xr:uid="{00000000-0005-0000-0000-00006E7B0000}"/>
    <cellStyle name="Linked Cell 3 2 3 2 7" xfId="31599" xr:uid="{00000000-0005-0000-0000-00006F7B0000}"/>
    <cellStyle name="Linked Cell 3 2 3 2 7 2" xfId="31600" xr:uid="{00000000-0005-0000-0000-0000707B0000}"/>
    <cellStyle name="Linked Cell 3 2 3 2 7 2 2" xfId="31601" xr:uid="{00000000-0005-0000-0000-0000717B0000}"/>
    <cellStyle name="Linked Cell 3 2 3 2 7 3" xfId="31602" xr:uid="{00000000-0005-0000-0000-0000727B0000}"/>
    <cellStyle name="Linked Cell 3 2 3 2 8" xfId="31603" xr:uid="{00000000-0005-0000-0000-0000737B0000}"/>
    <cellStyle name="Linked Cell 3 2 3 2 8 2" xfId="31604" xr:uid="{00000000-0005-0000-0000-0000747B0000}"/>
    <cellStyle name="Linked Cell 3 2 3 2 8 2 2" xfId="31605" xr:uid="{00000000-0005-0000-0000-0000757B0000}"/>
    <cellStyle name="Linked Cell 3 2 3 2 8 3" xfId="31606" xr:uid="{00000000-0005-0000-0000-0000767B0000}"/>
    <cellStyle name="Linked Cell 3 2 3 2 9" xfId="31607" xr:uid="{00000000-0005-0000-0000-0000777B0000}"/>
    <cellStyle name="Linked Cell 3 2 3 2 9 2" xfId="31608" xr:uid="{00000000-0005-0000-0000-0000787B0000}"/>
    <cellStyle name="Linked Cell 3 2 3 2 9 2 2" xfId="31609" xr:uid="{00000000-0005-0000-0000-0000797B0000}"/>
    <cellStyle name="Linked Cell 3 2 3 2 9 3" xfId="31610" xr:uid="{00000000-0005-0000-0000-00007A7B0000}"/>
    <cellStyle name="Linked Cell 3 2 3 3" xfId="31611" xr:uid="{00000000-0005-0000-0000-00007B7B0000}"/>
    <cellStyle name="Linked Cell 3 2 3 3 10" xfId="31612" xr:uid="{00000000-0005-0000-0000-00007C7B0000}"/>
    <cellStyle name="Linked Cell 3 2 3 3 10 2" xfId="31613" xr:uid="{00000000-0005-0000-0000-00007D7B0000}"/>
    <cellStyle name="Linked Cell 3 2 3 3 11" xfId="31614" xr:uid="{00000000-0005-0000-0000-00007E7B0000}"/>
    <cellStyle name="Linked Cell 3 2 3 3 2" xfId="31615" xr:uid="{00000000-0005-0000-0000-00007F7B0000}"/>
    <cellStyle name="Linked Cell 3 2 3 3 2 2" xfId="31616" xr:uid="{00000000-0005-0000-0000-0000807B0000}"/>
    <cellStyle name="Linked Cell 3 2 3 3 2 2 2" xfId="31617" xr:uid="{00000000-0005-0000-0000-0000817B0000}"/>
    <cellStyle name="Linked Cell 3 2 3 3 2 3" xfId="31618" xr:uid="{00000000-0005-0000-0000-0000827B0000}"/>
    <cellStyle name="Linked Cell 3 2 3 3 3" xfId="31619" xr:uid="{00000000-0005-0000-0000-0000837B0000}"/>
    <cellStyle name="Linked Cell 3 2 3 3 3 2" xfId="31620" xr:uid="{00000000-0005-0000-0000-0000847B0000}"/>
    <cellStyle name="Linked Cell 3 2 3 3 3 2 2" xfId="31621" xr:uid="{00000000-0005-0000-0000-0000857B0000}"/>
    <cellStyle name="Linked Cell 3 2 3 3 3 3" xfId="31622" xr:uid="{00000000-0005-0000-0000-0000867B0000}"/>
    <cellStyle name="Linked Cell 3 2 3 3 4" xfId="31623" xr:uid="{00000000-0005-0000-0000-0000877B0000}"/>
    <cellStyle name="Linked Cell 3 2 3 3 4 2" xfId="31624" xr:uid="{00000000-0005-0000-0000-0000887B0000}"/>
    <cellStyle name="Linked Cell 3 2 3 3 4 2 2" xfId="31625" xr:uid="{00000000-0005-0000-0000-0000897B0000}"/>
    <cellStyle name="Linked Cell 3 2 3 3 4 3" xfId="31626" xr:uid="{00000000-0005-0000-0000-00008A7B0000}"/>
    <cellStyle name="Linked Cell 3 2 3 3 5" xfId="31627" xr:uid="{00000000-0005-0000-0000-00008B7B0000}"/>
    <cellStyle name="Linked Cell 3 2 3 3 5 2" xfId="31628" xr:uid="{00000000-0005-0000-0000-00008C7B0000}"/>
    <cellStyle name="Linked Cell 3 2 3 3 5 2 2" xfId="31629" xr:uid="{00000000-0005-0000-0000-00008D7B0000}"/>
    <cellStyle name="Linked Cell 3 2 3 3 5 3" xfId="31630" xr:uid="{00000000-0005-0000-0000-00008E7B0000}"/>
    <cellStyle name="Linked Cell 3 2 3 3 6" xfId="31631" xr:uid="{00000000-0005-0000-0000-00008F7B0000}"/>
    <cellStyle name="Linked Cell 3 2 3 3 6 2" xfId="31632" xr:uid="{00000000-0005-0000-0000-0000907B0000}"/>
    <cellStyle name="Linked Cell 3 2 3 3 6 2 2" xfId="31633" xr:uid="{00000000-0005-0000-0000-0000917B0000}"/>
    <cellStyle name="Linked Cell 3 2 3 3 6 3" xfId="31634" xr:uid="{00000000-0005-0000-0000-0000927B0000}"/>
    <cellStyle name="Linked Cell 3 2 3 3 7" xfId="31635" xr:uid="{00000000-0005-0000-0000-0000937B0000}"/>
    <cellStyle name="Linked Cell 3 2 3 3 7 2" xfId="31636" xr:uid="{00000000-0005-0000-0000-0000947B0000}"/>
    <cellStyle name="Linked Cell 3 2 3 3 7 2 2" xfId="31637" xr:uid="{00000000-0005-0000-0000-0000957B0000}"/>
    <cellStyle name="Linked Cell 3 2 3 3 7 3" xfId="31638" xr:uid="{00000000-0005-0000-0000-0000967B0000}"/>
    <cellStyle name="Linked Cell 3 2 3 3 8" xfId="31639" xr:uid="{00000000-0005-0000-0000-0000977B0000}"/>
    <cellStyle name="Linked Cell 3 2 3 3 8 2" xfId="31640" xr:uid="{00000000-0005-0000-0000-0000987B0000}"/>
    <cellStyle name="Linked Cell 3 2 3 3 8 2 2" xfId="31641" xr:uid="{00000000-0005-0000-0000-0000997B0000}"/>
    <cellStyle name="Linked Cell 3 2 3 3 8 3" xfId="31642" xr:uid="{00000000-0005-0000-0000-00009A7B0000}"/>
    <cellStyle name="Linked Cell 3 2 3 3 9" xfId="31643" xr:uid="{00000000-0005-0000-0000-00009B7B0000}"/>
    <cellStyle name="Linked Cell 3 2 3 3 9 2" xfId="31644" xr:uid="{00000000-0005-0000-0000-00009C7B0000}"/>
    <cellStyle name="Linked Cell 3 2 3 3 9 2 2" xfId="31645" xr:uid="{00000000-0005-0000-0000-00009D7B0000}"/>
    <cellStyle name="Linked Cell 3 2 3 3 9 3" xfId="31646" xr:uid="{00000000-0005-0000-0000-00009E7B0000}"/>
    <cellStyle name="Linked Cell 3 2 3 4" xfId="31647" xr:uid="{00000000-0005-0000-0000-00009F7B0000}"/>
    <cellStyle name="Linked Cell 3 2 3 4 2" xfId="31648" xr:uid="{00000000-0005-0000-0000-0000A07B0000}"/>
    <cellStyle name="Linked Cell 3 2 3 4 2 2" xfId="31649" xr:uid="{00000000-0005-0000-0000-0000A17B0000}"/>
    <cellStyle name="Linked Cell 3 2 3 4 3" xfId="31650" xr:uid="{00000000-0005-0000-0000-0000A27B0000}"/>
    <cellStyle name="Linked Cell 3 2 3 5" xfId="31651" xr:uid="{00000000-0005-0000-0000-0000A37B0000}"/>
    <cellStyle name="Linked Cell 3 2 3 5 2" xfId="31652" xr:uid="{00000000-0005-0000-0000-0000A47B0000}"/>
    <cellStyle name="Linked Cell 3 2 3 5 2 2" xfId="31653" xr:uid="{00000000-0005-0000-0000-0000A57B0000}"/>
    <cellStyle name="Linked Cell 3 2 3 5 3" xfId="31654" xr:uid="{00000000-0005-0000-0000-0000A67B0000}"/>
    <cellStyle name="Linked Cell 3 2 3 6" xfId="31655" xr:uid="{00000000-0005-0000-0000-0000A77B0000}"/>
    <cellStyle name="Linked Cell 3 2 3 6 2" xfId="31656" xr:uid="{00000000-0005-0000-0000-0000A87B0000}"/>
    <cellStyle name="Linked Cell 3 2 3 6 2 2" xfId="31657" xr:uid="{00000000-0005-0000-0000-0000A97B0000}"/>
    <cellStyle name="Linked Cell 3 2 3 6 3" xfId="31658" xr:uid="{00000000-0005-0000-0000-0000AA7B0000}"/>
    <cellStyle name="Linked Cell 3 2 3 7" xfId="31659" xr:uid="{00000000-0005-0000-0000-0000AB7B0000}"/>
    <cellStyle name="Linked Cell 3 2 3 7 2" xfId="31660" xr:uid="{00000000-0005-0000-0000-0000AC7B0000}"/>
    <cellStyle name="Linked Cell 3 2 3 7 2 2" xfId="31661" xr:uid="{00000000-0005-0000-0000-0000AD7B0000}"/>
    <cellStyle name="Linked Cell 3 2 3 7 3" xfId="31662" xr:uid="{00000000-0005-0000-0000-0000AE7B0000}"/>
    <cellStyle name="Linked Cell 3 2 3 8" xfId="31663" xr:uid="{00000000-0005-0000-0000-0000AF7B0000}"/>
    <cellStyle name="Linked Cell 3 2 3 8 2" xfId="31664" xr:uid="{00000000-0005-0000-0000-0000B07B0000}"/>
    <cellStyle name="Linked Cell 3 2 3 8 2 2" xfId="31665" xr:uid="{00000000-0005-0000-0000-0000B17B0000}"/>
    <cellStyle name="Linked Cell 3 2 3 8 3" xfId="31666" xr:uid="{00000000-0005-0000-0000-0000B27B0000}"/>
    <cellStyle name="Linked Cell 3 2 3 9" xfId="31667" xr:uid="{00000000-0005-0000-0000-0000B37B0000}"/>
    <cellStyle name="Linked Cell 3 2 3 9 2" xfId="31668" xr:uid="{00000000-0005-0000-0000-0000B47B0000}"/>
    <cellStyle name="Linked Cell 3 2 3 9 2 2" xfId="31669" xr:uid="{00000000-0005-0000-0000-0000B57B0000}"/>
    <cellStyle name="Linked Cell 3 2 3 9 3" xfId="31670" xr:uid="{00000000-0005-0000-0000-0000B67B0000}"/>
    <cellStyle name="Linked Cell 3 2 4" xfId="31671" xr:uid="{00000000-0005-0000-0000-0000B77B0000}"/>
    <cellStyle name="Linked Cell 3 2 4 10" xfId="31672" xr:uid="{00000000-0005-0000-0000-0000B87B0000}"/>
    <cellStyle name="Linked Cell 3 2 4 10 2" xfId="31673" xr:uid="{00000000-0005-0000-0000-0000B97B0000}"/>
    <cellStyle name="Linked Cell 3 2 4 10 2 2" xfId="31674" xr:uid="{00000000-0005-0000-0000-0000BA7B0000}"/>
    <cellStyle name="Linked Cell 3 2 4 10 3" xfId="31675" xr:uid="{00000000-0005-0000-0000-0000BB7B0000}"/>
    <cellStyle name="Linked Cell 3 2 4 11" xfId="31676" xr:uid="{00000000-0005-0000-0000-0000BC7B0000}"/>
    <cellStyle name="Linked Cell 3 2 4 11 2" xfId="31677" xr:uid="{00000000-0005-0000-0000-0000BD7B0000}"/>
    <cellStyle name="Linked Cell 3 2 4 12" xfId="31678" xr:uid="{00000000-0005-0000-0000-0000BE7B0000}"/>
    <cellStyle name="Linked Cell 3 2 4 2" xfId="31679" xr:uid="{00000000-0005-0000-0000-0000BF7B0000}"/>
    <cellStyle name="Linked Cell 3 2 4 2 10" xfId="31680" xr:uid="{00000000-0005-0000-0000-0000C07B0000}"/>
    <cellStyle name="Linked Cell 3 2 4 2 10 2" xfId="31681" xr:uid="{00000000-0005-0000-0000-0000C17B0000}"/>
    <cellStyle name="Linked Cell 3 2 4 2 11" xfId="31682" xr:uid="{00000000-0005-0000-0000-0000C27B0000}"/>
    <cellStyle name="Linked Cell 3 2 4 2 2" xfId="31683" xr:uid="{00000000-0005-0000-0000-0000C37B0000}"/>
    <cellStyle name="Linked Cell 3 2 4 2 2 2" xfId="31684" xr:uid="{00000000-0005-0000-0000-0000C47B0000}"/>
    <cellStyle name="Linked Cell 3 2 4 2 2 2 2" xfId="31685" xr:uid="{00000000-0005-0000-0000-0000C57B0000}"/>
    <cellStyle name="Linked Cell 3 2 4 2 2 3" xfId="31686" xr:uid="{00000000-0005-0000-0000-0000C67B0000}"/>
    <cellStyle name="Linked Cell 3 2 4 2 3" xfId="31687" xr:uid="{00000000-0005-0000-0000-0000C77B0000}"/>
    <cellStyle name="Linked Cell 3 2 4 2 3 2" xfId="31688" xr:uid="{00000000-0005-0000-0000-0000C87B0000}"/>
    <cellStyle name="Linked Cell 3 2 4 2 3 2 2" xfId="31689" xr:uid="{00000000-0005-0000-0000-0000C97B0000}"/>
    <cellStyle name="Linked Cell 3 2 4 2 3 3" xfId="31690" xr:uid="{00000000-0005-0000-0000-0000CA7B0000}"/>
    <cellStyle name="Linked Cell 3 2 4 2 4" xfId="31691" xr:uid="{00000000-0005-0000-0000-0000CB7B0000}"/>
    <cellStyle name="Linked Cell 3 2 4 2 4 2" xfId="31692" xr:uid="{00000000-0005-0000-0000-0000CC7B0000}"/>
    <cellStyle name="Linked Cell 3 2 4 2 4 2 2" xfId="31693" xr:uid="{00000000-0005-0000-0000-0000CD7B0000}"/>
    <cellStyle name="Linked Cell 3 2 4 2 4 3" xfId="31694" xr:uid="{00000000-0005-0000-0000-0000CE7B0000}"/>
    <cellStyle name="Linked Cell 3 2 4 2 5" xfId="31695" xr:uid="{00000000-0005-0000-0000-0000CF7B0000}"/>
    <cellStyle name="Linked Cell 3 2 4 2 5 2" xfId="31696" xr:uid="{00000000-0005-0000-0000-0000D07B0000}"/>
    <cellStyle name="Linked Cell 3 2 4 2 5 2 2" xfId="31697" xr:uid="{00000000-0005-0000-0000-0000D17B0000}"/>
    <cellStyle name="Linked Cell 3 2 4 2 5 3" xfId="31698" xr:uid="{00000000-0005-0000-0000-0000D27B0000}"/>
    <cellStyle name="Linked Cell 3 2 4 2 6" xfId="31699" xr:uid="{00000000-0005-0000-0000-0000D37B0000}"/>
    <cellStyle name="Linked Cell 3 2 4 2 6 2" xfId="31700" xr:uid="{00000000-0005-0000-0000-0000D47B0000}"/>
    <cellStyle name="Linked Cell 3 2 4 2 6 2 2" xfId="31701" xr:uid="{00000000-0005-0000-0000-0000D57B0000}"/>
    <cellStyle name="Linked Cell 3 2 4 2 6 3" xfId="31702" xr:uid="{00000000-0005-0000-0000-0000D67B0000}"/>
    <cellStyle name="Linked Cell 3 2 4 2 7" xfId="31703" xr:uid="{00000000-0005-0000-0000-0000D77B0000}"/>
    <cellStyle name="Linked Cell 3 2 4 2 7 2" xfId="31704" xr:uid="{00000000-0005-0000-0000-0000D87B0000}"/>
    <cellStyle name="Linked Cell 3 2 4 2 7 2 2" xfId="31705" xr:uid="{00000000-0005-0000-0000-0000D97B0000}"/>
    <cellStyle name="Linked Cell 3 2 4 2 7 3" xfId="31706" xr:uid="{00000000-0005-0000-0000-0000DA7B0000}"/>
    <cellStyle name="Linked Cell 3 2 4 2 8" xfId="31707" xr:uid="{00000000-0005-0000-0000-0000DB7B0000}"/>
    <cellStyle name="Linked Cell 3 2 4 2 8 2" xfId="31708" xr:uid="{00000000-0005-0000-0000-0000DC7B0000}"/>
    <cellStyle name="Linked Cell 3 2 4 2 8 2 2" xfId="31709" xr:uid="{00000000-0005-0000-0000-0000DD7B0000}"/>
    <cellStyle name="Linked Cell 3 2 4 2 8 3" xfId="31710" xr:uid="{00000000-0005-0000-0000-0000DE7B0000}"/>
    <cellStyle name="Linked Cell 3 2 4 2 9" xfId="31711" xr:uid="{00000000-0005-0000-0000-0000DF7B0000}"/>
    <cellStyle name="Linked Cell 3 2 4 2 9 2" xfId="31712" xr:uid="{00000000-0005-0000-0000-0000E07B0000}"/>
    <cellStyle name="Linked Cell 3 2 4 2 9 2 2" xfId="31713" xr:uid="{00000000-0005-0000-0000-0000E17B0000}"/>
    <cellStyle name="Linked Cell 3 2 4 2 9 3" xfId="31714" xr:uid="{00000000-0005-0000-0000-0000E27B0000}"/>
    <cellStyle name="Linked Cell 3 2 4 3" xfId="31715" xr:uid="{00000000-0005-0000-0000-0000E37B0000}"/>
    <cellStyle name="Linked Cell 3 2 4 3 2" xfId="31716" xr:uid="{00000000-0005-0000-0000-0000E47B0000}"/>
    <cellStyle name="Linked Cell 3 2 4 3 2 2" xfId="31717" xr:uid="{00000000-0005-0000-0000-0000E57B0000}"/>
    <cellStyle name="Linked Cell 3 2 4 3 3" xfId="31718" xr:uid="{00000000-0005-0000-0000-0000E67B0000}"/>
    <cellStyle name="Linked Cell 3 2 4 4" xfId="31719" xr:uid="{00000000-0005-0000-0000-0000E77B0000}"/>
    <cellStyle name="Linked Cell 3 2 4 4 2" xfId="31720" xr:uid="{00000000-0005-0000-0000-0000E87B0000}"/>
    <cellStyle name="Linked Cell 3 2 4 4 2 2" xfId="31721" xr:uid="{00000000-0005-0000-0000-0000E97B0000}"/>
    <cellStyle name="Linked Cell 3 2 4 4 3" xfId="31722" xr:uid="{00000000-0005-0000-0000-0000EA7B0000}"/>
    <cellStyle name="Linked Cell 3 2 4 5" xfId="31723" xr:uid="{00000000-0005-0000-0000-0000EB7B0000}"/>
    <cellStyle name="Linked Cell 3 2 4 5 2" xfId="31724" xr:uid="{00000000-0005-0000-0000-0000EC7B0000}"/>
    <cellStyle name="Linked Cell 3 2 4 5 2 2" xfId="31725" xr:uid="{00000000-0005-0000-0000-0000ED7B0000}"/>
    <cellStyle name="Linked Cell 3 2 4 5 3" xfId="31726" xr:uid="{00000000-0005-0000-0000-0000EE7B0000}"/>
    <cellStyle name="Linked Cell 3 2 4 6" xfId="31727" xr:uid="{00000000-0005-0000-0000-0000EF7B0000}"/>
    <cellStyle name="Linked Cell 3 2 4 6 2" xfId="31728" xr:uid="{00000000-0005-0000-0000-0000F07B0000}"/>
    <cellStyle name="Linked Cell 3 2 4 6 2 2" xfId="31729" xr:uid="{00000000-0005-0000-0000-0000F17B0000}"/>
    <cellStyle name="Linked Cell 3 2 4 6 3" xfId="31730" xr:uid="{00000000-0005-0000-0000-0000F27B0000}"/>
    <cellStyle name="Linked Cell 3 2 4 7" xfId="31731" xr:uid="{00000000-0005-0000-0000-0000F37B0000}"/>
    <cellStyle name="Linked Cell 3 2 4 7 2" xfId="31732" xr:uid="{00000000-0005-0000-0000-0000F47B0000}"/>
    <cellStyle name="Linked Cell 3 2 4 7 2 2" xfId="31733" xr:uid="{00000000-0005-0000-0000-0000F57B0000}"/>
    <cellStyle name="Linked Cell 3 2 4 7 3" xfId="31734" xr:uid="{00000000-0005-0000-0000-0000F67B0000}"/>
    <cellStyle name="Linked Cell 3 2 4 8" xfId="31735" xr:uid="{00000000-0005-0000-0000-0000F77B0000}"/>
    <cellStyle name="Linked Cell 3 2 4 8 2" xfId="31736" xr:uid="{00000000-0005-0000-0000-0000F87B0000}"/>
    <cellStyle name="Linked Cell 3 2 4 8 2 2" xfId="31737" xr:uid="{00000000-0005-0000-0000-0000F97B0000}"/>
    <cellStyle name="Linked Cell 3 2 4 8 3" xfId="31738" xr:uid="{00000000-0005-0000-0000-0000FA7B0000}"/>
    <cellStyle name="Linked Cell 3 2 4 9" xfId="31739" xr:uid="{00000000-0005-0000-0000-0000FB7B0000}"/>
    <cellStyle name="Linked Cell 3 2 4 9 2" xfId="31740" xr:uid="{00000000-0005-0000-0000-0000FC7B0000}"/>
    <cellStyle name="Linked Cell 3 2 4 9 2 2" xfId="31741" xr:uid="{00000000-0005-0000-0000-0000FD7B0000}"/>
    <cellStyle name="Linked Cell 3 2 4 9 3" xfId="31742" xr:uid="{00000000-0005-0000-0000-0000FE7B0000}"/>
    <cellStyle name="Linked Cell 3 2 5" xfId="31743" xr:uid="{00000000-0005-0000-0000-0000FF7B0000}"/>
    <cellStyle name="Linked Cell 3 2 5 10" xfId="31744" xr:uid="{00000000-0005-0000-0000-0000007C0000}"/>
    <cellStyle name="Linked Cell 3 2 5 10 2" xfId="31745" xr:uid="{00000000-0005-0000-0000-0000017C0000}"/>
    <cellStyle name="Linked Cell 3 2 5 11" xfId="31746" xr:uid="{00000000-0005-0000-0000-0000027C0000}"/>
    <cellStyle name="Linked Cell 3 2 5 2" xfId="31747" xr:uid="{00000000-0005-0000-0000-0000037C0000}"/>
    <cellStyle name="Linked Cell 3 2 5 2 2" xfId="31748" xr:uid="{00000000-0005-0000-0000-0000047C0000}"/>
    <cellStyle name="Linked Cell 3 2 5 2 2 2" xfId="31749" xr:uid="{00000000-0005-0000-0000-0000057C0000}"/>
    <cellStyle name="Linked Cell 3 2 5 2 3" xfId="31750" xr:uid="{00000000-0005-0000-0000-0000067C0000}"/>
    <cellStyle name="Linked Cell 3 2 5 3" xfId="31751" xr:uid="{00000000-0005-0000-0000-0000077C0000}"/>
    <cellStyle name="Linked Cell 3 2 5 3 2" xfId="31752" xr:uid="{00000000-0005-0000-0000-0000087C0000}"/>
    <cellStyle name="Linked Cell 3 2 5 3 2 2" xfId="31753" xr:uid="{00000000-0005-0000-0000-0000097C0000}"/>
    <cellStyle name="Linked Cell 3 2 5 3 3" xfId="31754" xr:uid="{00000000-0005-0000-0000-00000A7C0000}"/>
    <cellStyle name="Linked Cell 3 2 5 4" xfId="31755" xr:uid="{00000000-0005-0000-0000-00000B7C0000}"/>
    <cellStyle name="Linked Cell 3 2 5 4 2" xfId="31756" xr:uid="{00000000-0005-0000-0000-00000C7C0000}"/>
    <cellStyle name="Linked Cell 3 2 5 4 2 2" xfId="31757" xr:uid="{00000000-0005-0000-0000-00000D7C0000}"/>
    <cellStyle name="Linked Cell 3 2 5 4 3" xfId="31758" xr:uid="{00000000-0005-0000-0000-00000E7C0000}"/>
    <cellStyle name="Linked Cell 3 2 5 5" xfId="31759" xr:uid="{00000000-0005-0000-0000-00000F7C0000}"/>
    <cellStyle name="Linked Cell 3 2 5 5 2" xfId="31760" xr:uid="{00000000-0005-0000-0000-0000107C0000}"/>
    <cellStyle name="Linked Cell 3 2 5 5 2 2" xfId="31761" xr:uid="{00000000-0005-0000-0000-0000117C0000}"/>
    <cellStyle name="Linked Cell 3 2 5 5 3" xfId="31762" xr:uid="{00000000-0005-0000-0000-0000127C0000}"/>
    <cellStyle name="Linked Cell 3 2 5 6" xfId="31763" xr:uid="{00000000-0005-0000-0000-0000137C0000}"/>
    <cellStyle name="Linked Cell 3 2 5 6 2" xfId="31764" xr:uid="{00000000-0005-0000-0000-0000147C0000}"/>
    <cellStyle name="Linked Cell 3 2 5 6 2 2" xfId="31765" xr:uid="{00000000-0005-0000-0000-0000157C0000}"/>
    <cellStyle name="Linked Cell 3 2 5 6 3" xfId="31766" xr:uid="{00000000-0005-0000-0000-0000167C0000}"/>
    <cellStyle name="Linked Cell 3 2 5 7" xfId="31767" xr:uid="{00000000-0005-0000-0000-0000177C0000}"/>
    <cellStyle name="Linked Cell 3 2 5 7 2" xfId="31768" xr:uid="{00000000-0005-0000-0000-0000187C0000}"/>
    <cellStyle name="Linked Cell 3 2 5 7 2 2" xfId="31769" xr:uid="{00000000-0005-0000-0000-0000197C0000}"/>
    <cellStyle name="Linked Cell 3 2 5 7 3" xfId="31770" xr:uid="{00000000-0005-0000-0000-00001A7C0000}"/>
    <cellStyle name="Linked Cell 3 2 5 8" xfId="31771" xr:uid="{00000000-0005-0000-0000-00001B7C0000}"/>
    <cellStyle name="Linked Cell 3 2 5 8 2" xfId="31772" xr:uid="{00000000-0005-0000-0000-00001C7C0000}"/>
    <cellStyle name="Linked Cell 3 2 5 8 2 2" xfId="31773" xr:uid="{00000000-0005-0000-0000-00001D7C0000}"/>
    <cellStyle name="Linked Cell 3 2 5 8 3" xfId="31774" xr:uid="{00000000-0005-0000-0000-00001E7C0000}"/>
    <cellStyle name="Linked Cell 3 2 5 9" xfId="31775" xr:uid="{00000000-0005-0000-0000-00001F7C0000}"/>
    <cellStyle name="Linked Cell 3 2 5 9 2" xfId="31776" xr:uid="{00000000-0005-0000-0000-0000207C0000}"/>
    <cellStyle name="Linked Cell 3 2 5 9 2 2" xfId="31777" xr:uid="{00000000-0005-0000-0000-0000217C0000}"/>
    <cellStyle name="Linked Cell 3 2 5 9 3" xfId="31778" xr:uid="{00000000-0005-0000-0000-0000227C0000}"/>
    <cellStyle name="Linked Cell 3 2 6" xfId="31779" xr:uid="{00000000-0005-0000-0000-0000237C0000}"/>
    <cellStyle name="Linked Cell 3 2 6 2" xfId="31780" xr:uid="{00000000-0005-0000-0000-0000247C0000}"/>
    <cellStyle name="Linked Cell 3 2 6 2 2" xfId="31781" xr:uid="{00000000-0005-0000-0000-0000257C0000}"/>
    <cellStyle name="Linked Cell 3 2 6 3" xfId="31782" xr:uid="{00000000-0005-0000-0000-0000267C0000}"/>
    <cellStyle name="Linked Cell 3 2 7" xfId="31783" xr:uid="{00000000-0005-0000-0000-0000277C0000}"/>
    <cellStyle name="Linked Cell 3 2 7 2" xfId="31784" xr:uid="{00000000-0005-0000-0000-0000287C0000}"/>
    <cellStyle name="Linked Cell 3 2 7 2 2" xfId="31785" xr:uid="{00000000-0005-0000-0000-0000297C0000}"/>
    <cellStyle name="Linked Cell 3 2 7 3" xfId="31786" xr:uid="{00000000-0005-0000-0000-00002A7C0000}"/>
    <cellStyle name="Linked Cell 3 2 8" xfId="31787" xr:uid="{00000000-0005-0000-0000-00002B7C0000}"/>
    <cellStyle name="Linked Cell 3 2 8 2" xfId="31788" xr:uid="{00000000-0005-0000-0000-00002C7C0000}"/>
    <cellStyle name="Linked Cell 3 2 8 2 2" xfId="31789" xr:uid="{00000000-0005-0000-0000-00002D7C0000}"/>
    <cellStyle name="Linked Cell 3 2 8 3" xfId="31790" xr:uid="{00000000-0005-0000-0000-00002E7C0000}"/>
    <cellStyle name="Linked Cell 3 2 9" xfId="31791" xr:uid="{00000000-0005-0000-0000-00002F7C0000}"/>
    <cellStyle name="Linked Cell 3 2 9 2" xfId="31792" xr:uid="{00000000-0005-0000-0000-0000307C0000}"/>
    <cellStyle name="Linked Cell 3 2 9 2 2" xfId="31793" xr:uid="{00000000-0005-0000-0000-0000317C0000}"/>
    <cellStyle name="Linked Cell 3 2 9 3" xfId="31794" xr:uid="{00000000-0005-0000-0000-0000327C0000}"/>
    <cellStyle name="Linked Cell 3 3" xfId="31795" xr:uid="{00000000-0005-0000-0000-0000337C0000}"/>
    <cellStyle name="Linked Cell 3 3 10" xfId="31796" xr:uid="{00000000-0005-0000-0000-0000347C0000}"/>
    <cellStyle name="Linked Cell 3 3 10 2" xfId="31797" xr:uid="{00000000-0005-0000-0000-0000357C0000}"/>
    <cellStyle name="Linked Cell 3 3 10 2 2" xfId="31798" xr:uid="{00000000-0005-0000-0000-0000367C0000}"/>
    <cellStyle name="Linked Cell 3 3 10 3" xfId="31799" xr:uid="{00000000-0005-0000-0000-0000377C0000}"/>
    <cellStyle name="Linked Cell 3 3 11" xfId="31800" xr:uid="{00000000-0005-0000-0000-0000387C0000}"/>
    <cellStyle name="Linked Cell 3 3 11 2" xfId="31801" xr:uid="{00000000-0005-0000-0000-0000397C0000}"/>
    <cellStyle name="Linked Cell 3 3 11 2 2" xfId="31802" xr:uid="{00000000-0005-0000-0000-00003A7C0000}"/>
    <cellStyle name="Linked Cell 3 3 11 3" xfId="31803" xr:uid="{00000000-0005-0000-0000-00003B7C0000}"/>
    <cellStyle name="Linked Cell 3 3 12" xfId="31804" xr:uid="{00000000-0005-0000-0000-00003C7C0000}"/>
    <cellStyle name="Linked Cell 3 3 12 2" xfId="31805" xr:uid="{00000000-0005-0000-0000-00003D7C0000}"/>
    <cellStyle name="Linked Cell 3 3 12 2 2" xfId="31806" xr:uid="{00000000-0005-0000-0000-00003E7C0000}"/>
    <cellStyle name="Linked Cell 3 3 12 3" xfId="31807" xr:uid="{00000000-0005-0000-0000-00003F7C0000}"/>
    <cellStyle name="Linked Cell 3 3 13" xfId="31808" xr:uid="{00000000-0005-0000-0000-0000407C0000}"/>
    <cellStyle name="Linked Cell 3 3 13 2" xfId="31809" xr:uid="{00000000-0005-0000-0000-0000417C0000}"/>
    <cellStyle name="Linked Cell 3 3 14" xfId="31810" xr:uid="{00000000-0005-0000-0000-0000427C0000}"/>
    <cellStyle name="Linked Cell 3 3 2" xfId="31811" xr:uid="{00000000-0005-0000-0000-0000437C0000}"/>
    <cellStyle name="Linked Cell 3 3 2 10" xfId="31812" xr:uid="{00000000-0005-0000-0000-0000447C0000}"/>
    <cellStyle name="Linked Cell 3 3 2 10 2" xfId="31813" xr:uid="{00000000-0005-0000-0000-0000457C0000}"/>
    <cellStyle name="Linked Cell 3 3 2 10 2 2" xfId="31814" xr:uid="{00000000-0005-0000-0000-0000467C0000}"/>
    <cellStyle name="Linked Cell 3 3 2 10 3" xfId="31815" xr:uid="{00000000-0005-0000-0000-0000477C0000}"/>
    <cellStyle name="Linked Cell 3 3 2 11" xfId="31816" xr:uid="{00000000-0005-0000-0000-0000487C0000}"/>
    <cellStyle name="Linked Cell 3 3 2 11 2" xfId="31817" xr:uid="{00000000-0005-0000-0000-0000497C0000}"/>
    <cellStyle name="Linked Cell 3 3 2 11 2 2" xfId="31818" xr:uid="{00000000-0005-0000-0000-00004A7C0000}"/>
    <cellStyle name="Linked Cell 3 3 2 11 3" xfId="31819" xr:uid="{00000000-0005-0000-0000-00004B7C0000}"/>
    <cellStyle name="Linked Cell 3 3 2 12" xfId="31820" xr:uid="{00000000-0005-0000-0000-00004C7C0000}"/>
    <cellStyle name="Linked Cell 3 3 2 12 2" xfId="31821" xr:uid="{00000000-0005-0000-0000-00004D7C0000}"/>
    <cellStyle name="Linked Cell 3 3 2 13" xfId="31822" xr:uid="{00000000-0005-0000-0000-00004E7C0000}"/>
    <cellStyle name="Linked Cell 3 3 2 2" xfId="31823" xr:uid="{00000000-0005-0000-0000-00004F7C0000}"/>
    <cellStyle name="Linked Cell 3 3 2 2 10" xfId="31824" xr:uid="{00000000-0005-0000-0000-0000507C0000}"/>
    <cellStyle name="Linked Cell 3 3 2 2 10 2" xfId="31825" xr:uid="{00000000-0005-0000-0000-0000517C0000}"/>
    <cellStyle name="Linked Cell 3 3 2 2 10 2 2" xfId="31826" xr:uid="{00000000-0005-0000-0000-0000527C0000}"/>
    <cellStyle name="Linked Cell 3 3 2 2 10 3" xfId="31827" xr:uid="{00000000-0005-0000-0000-0000537C0000}"/>
    <cellStyle name="Linked Cell 3 3 2 2 11" xfId="31828" xr:uid="{00000000-0005-0000-0000-0000547C0000}"/>
    <cellStyle name="Linked Cell 3 3 2 2 11 2" xfId="31829" xr:uid="{00000000-0005-0000-0000-0000557C0000}"/>
    <cellStyle name="Linked Cell 3 3 2 2 12" xfId="31830" xr:uid="{00000000-0005-0000-0000-0000567C0000}"/>
    <cellStyle name="Linked Cell 3 3 2 2 2" xfId="31831" xr:uid="{00000000-0005-0000-0000-0000577C0000}"/>
    <cellStyle name="Linked Cell 3 3 2 2 2 2" xfId="31832" xr:uid="{00000000-0005-0000-0000-0000587C0000}"/>
    <cellStyle name="Linked Cell 3 3 2 2 2 2 2" xfId="31833" xr:uid="{00000000-0005-0000-0000-0000597C0000}"/>
    <cellStyle name="Linked Cell 3 3 2 2 2 3" xfId="31834" xr:uid="{00000000-0005-0000-0000-00005A7C0000}"/>
    <cellStyle name="Linked Cell 3 3 2 2 3" xfId="31835" xr:uid="{00000000-0005-0000-0000-00005B7C0000}"/>
    <cellStyle name="Linked Cell 3 3 2 2 3 2" xfId="31836" xr:uid="{00000000-0005-0000-0000-00005C7C0000}"/>
    <cellStyle name="Linked Cell 3 3 2 2 3 2 2" xfId="31837" xr:uid="{00000000-0005-0000-0000-00005D7C0000}"/>
    <cellStyle name="Linked Cell 3 3 2 2 3 3" xfId="31838" xr:uid="{00000000-0005-0000-0000-00005E7C0000}"/>
    <cellStyle name="Linked Cell 3 3 2 2 4" xfId="31839" xr:uid="{00000000-0005-0000-0000-00005F7C0000}"/>
    <cellStyle name="Linked Cell 3 3 2 2 4 2" xfId="31840" xr:uid="{00000000-0005-0000-0000-0000607C0000}"/>
    <cellStyle name="Linked Cell 3 3 2 2 4 2 2" xfId="31841" xr:uid="{00000000-0005-0000-0000-0000617C0000}"/>
    <cellStyle name="Linked Cell 3 3 2 2 4 3" xfId="31842" xr:uid="{00000000-0005-0000-0000-0000627C0000}"/>
    <cellStyle name="Linked Cell 3 3 2 2 5" xfId="31843" xr:uid="{00000000-0005-0000-0000-0000637C0000}"/>
    <cellStyle name="Linked Cell 3 3 2 2 5 2" xfId="31844" xr:uid="{00000000-0005-0000-0000-0000647C0000}"/>
    <cellStyle name="Linked Cell 3 3 2 2 5 2 2" xfId="31845" xr:uid="{00000000-0005-0000-0000-0000657C0000}"/>
    <cellStyle name="Linked Cell 3 3 2 2 5 3" xfId="31846" xr:uid="{00000000-0005-0000-0000-0000667C0000}"/>
    <cellStyle name="Linked Cell 3 3 2 2 6" xfId="31847" xr:uid="{00000000-0005-0000-0000-0000677C0000}"/>
    <cellStyle name="Linked Cell 3 3 2 2 6 2" xfId="31848" xr:uid="{00000000-0005-0000-0000-0000687C0000}"/>
    <cellStyle name="Linked Cell 3 3 2 2 6 2 2" xfId="31849" xr:uid="{00000000-0005-0000-0000-0000697C0000}"/>
    <cellStyle name="Linked Cell 3 3 2 2 6 3" xfId="31850" xr:uid="{00000000-0005-0000-0000-00006A7C0000}"/>
    <cellStyle name="Linked Cell 3 3 2 2 7" xfId="31851" xr:uid="{00000000-0005-0000-0000-00006B7C0000}"/>
    <cellStyle name="Linked Cell 3 3 2 2 7 2" xfId="31852" xr:uid="{00000000-0005-0000-0000-00006C7C0000}"/>
    <cellStyle name="Linked Cell 3 3 2 2 7 2 2" xfId="31853" xr:uid="{00000000-0005-0000-0000-00006D7C0000}"/>
    <cellStyle name="Linked Cell 3 3 2 2 7 3" xfId="31854" xr:uid="{00000000-0005-0000-0000-00006E7C0000}"/>
    <cellStyle name="Linked Cell 3 3 2 2 8" xfId="31855" xr:uid="{00000000-0005-0000-0000-00006F7C0000}"/>
    <cellStyle name="Linked Cell 3 3 2 2 8 2" xfId="31856" xr:uid="{00000000-0005-0000-0000-0000707C0000}"/>
    <cellStyle name="Linked Cell 3 3 2 2 8 2 2" xfId="31857" xr:uid="{00000000-0005-0000-0000-0000717C0000}"/>
    <cellStyle name="Linked Cell 3 3 2 2 8 3" xfId="31858" xr:uid="{00000000-0005-0000-0000-0000727C0000}"/>
    <cellStyle name="Linked Cell 3 3 2 2 9" xfId="31859" xr:uid="{00000000-0005-0000-0000-0000737C0000}"/>
    <cellStyle name="Linked Cell 3 3 2 2 9 2" xfId="31860" xr:uid="{00000000-0005-0000-0000-0000747C0000}"/>
    <cellStyle name="Linked Cell 3 3 2 2 9 2 2" xfId="31861" xr:uid="{00000000-0005-0000-0000-0000757C0000}"/>
    <cellStyle name="Linked Cell 3 3 2 2 9 3" xfId="31862" xr:uid="{00000000-0005-0000-0000-0000767C0000}"/>
    <cellStyle name="Linked Cell 3 3 2 3" xfId="31863" xr:uid="{00000000-0005-0000-0000-0000777C0000}"/>
    <cellStyle name="Linked Cell 3 3 2 3 10" xfId="31864" xr:uid="{00000000-0005-0000-0000-0000787C0000}"/>
    <cellStyle name="Linked Cell 3 3 2 3 10 2" xfId="31865" xr:uid="{00000000-0005-0000-0000-0000797C0000}"/>
    <cellStyle name="Linked Cell 3 3 2 3 11" xfId="31866" xr:uid="{00000000-0005-0000-0000-00007A7C0000}"/>
    <cellStyle name="Linked Cell 3 3 2 3 2" xfId="31867" xr:uid="{00000000-0005-0000-0000-00007B7C0000}"/>
    <cellStyle name="Linked Cell 3 3 2 3 2 2" xfId="31868" xr:uid="{00000000-0005-0000-0000-00007C7C0000}"/>
    <cellStyle name="Linked Cell 3 3 2 3 2 2 2" xfId="31869" xr:uid="{00000000-0005-0000-0000-00007D7C0000}"/>
    <cellStyle name="Linked Cell 3 3 2 3 2 3" xfId="31870" xr:uid="{00000000-0005-0000-0000-00007E7C0000}"/>
    <cellStyle name="Linked Cell 3 3 2 3 3" xfId="31871" xr:uid="{00000000-0005-0000-0000-00007F7C0000}"/>
    <cellStyle name="Linked Cell 3 3 2 3 3 2" xfId="31872" xr:uid="{00000000-0005-0000-0000-0000807C0000}"/>
    <cellStyle name="Linked Cell 3 3 2 3 3 2 2" xfId="31873" xr:uid="{00000000-0005-0000-0000-0000817C0000}"/>
    <cellStyle name="Linked Cell 3 3 2 3 3 3" xfId="31874" xr:uid="{00000000-0005-0000-0000-0000827C0000}"/>
    <cellStyle name="Linked Cell 3 3 2 3 4" xfId="31875" xr:uid="{00000000-0005-0000-0000-0000837C0000}"/>
    <cellStyle name="Linked Cell 3 3 2 3 4 2" xfId="31876" xr:uid="{00000000-0005-0000-0000-0000847C0000}"/>
    <cellStyle name="Linked Cell 3 3 2 3 4 2 2" xfId="31877" xr:uid="{00000000-0005-0000-0000-0000857C0000}"/>
    <cellStyle name="Linked Cell 3 3 2 3 4 3" xfId="31878" xr:uid="{00000000-0005-0000-0000-0000867C0000}"/>
    <cellStyle name="Linked Cell 3 3 2 3 5" xfId="31879" xr:uid="{00000000-0005-0000-0000-0000877C0000}"/>
    <cellStyle name="Linked Cell 3 3 2 3 5 2" xfId="31880" xr:uid="{00000000-0005-0000-0000-0000887C0000}"/>
    <cellStyle name="Linked Cell 3 3 2 3 5 2 2" xfId="31881" xr:uid="{00000000-0005-0000-0000-0000897C0000}"/>
    <cellStyle name="Linked Cell 3 3 2 3 5 3" xfId="31882" xr:uid="{00000000-0005-0000-0000-00008A7C0000}"/>
    <cellStyle name="Linked Cell 3 3 2 3 6" xfId="31883" xr:uid="{00000000-0005-0000-0000-00008B7C0000}"/>
    <cellStyle name="Linked Cell 3 3 2 3 6 2" xfId="31884" xr:uid="{00000000-0005-0000-0000-00008C7C0000}"/>
    <cellStyle name="Linked Cell 3 3 2 3 6 2 2" xfId="31885" xr:uid="{00000000-0005-0000-0000-00008D7C0000}"/>
    <cellStyle name="Linked Cell 3 3 2 3 6 3" xfId="31886" xr:uid="{00000000-0005-0000-0000-00008E7C0000}"/>
    <cellStyle name="Linked Cell 3 3 2 3 7" xfId="31887" xr:uid="{00000000-0005-0000-0000-00008F7C0000}"/>
    <cellStyle name="Linked Cell 3 3 2 3 7 2" xfId="31888" xr:uid="{00000000-0005-0000-0000-0000907C0000}"/>
    <cellStyle name="Linked Cell 3 3 2 3 7 2 2" xfId="31889" xr:uid="{00000000-0005-0000-0000-0000917C0000}"/>
    <cellStyle name="Linked Cell 3 3 2 3 7 3" xfId="31890" xr:uid="{00000000-0005-0000-0000-0000927C0000}"/>
    <cellStyle name="Linked Cell 3 3 2 3 8" xfId="31891" xr:uid="{00000000-0005-0000-0000-0000937C0000}"/>
    <cellStyle name="Linked Cell 3 3 2 3 8 2" xfId="31892" xr:uid="{00000000-0005-0000-0000-0000947C0000}"/>
    <cellStyle name="Linked Cell 3 3 2 3 8 2 2" xfId="31893" xr:uid="{00000000-0005-0000-0000-0000957C0000}"/>
    <cellStyle name="Linked Cell 3 3 2 3 8 3" xfId="31894" xr:uid="{00000000-0005-0000-0000-0000967C0000}"/>
    <cellStyle name="Linked Cell 3 3 2 3 9" xfId="31895" xr:uid="{00000000-0005-0000-0000-0000977C0000}"/>
    <cellStyle name="Linked Cell 3 3 2 3 9 2" xfId="31896" xr:uid="{00000000-0005-0000-0000-0000987C0000}"/>
    <cellStyle name="Linked Cell 3 3 2 3 9 2 2" xfId="31897" xr:uid="{00000000-0005-0000-0000-0000997C0000}"/>
    <cellStyle name="Linked Cell 3 3 2 3 9 3" xfId="31898" xr:uid="{00000000-0005-0000-0000-00009A7C0000}"/>
    <cellStyle name="Linked Cell 3 3 2 4" xfId="31899" xr:uid="{00000000-0005-0000-0000-00009B7C0000}"/>
    <cellStyle name="Linked Cell 3 3 2 4 2" xfId="31900" xr:uid="{00000000-0005-0000-0000-00009C7C0000}"/>
    <cellStyle name="Linked Cell 3 3 2 4 2 2" xfId="31901" xr:uid="{00000000-0005-0000-0000-00009D7C0000}"/>
    <cellStyle name="Linked Cell 3 3 2 4 3" xfId="31902" xr:uid="{00000000-0005-0000-0000-00009E7C0000}"/>
    <cellStyle name="Linked Cell 3 3 2 5" xfId="31903" xr:uid="{00000000-0005-0000-0000-00009F7C0000}"/>
    <cellStyle name="Linked Cell 3 3 2 5 2" xfId="31904" xr:uid="{00000000-0005-0000-0000-0000A07C0000}"/>
    <cellStyle name="Linked Cell 3 3 2 5 2 2" xfId="31905" xr:uid="{00000000-0005-0000-0000-0000A17C0000}"/>
    <cellStyle name="Linked Cell 3 3 2 5 3" xfId="31906" xr:uid="{00000000-0005-0000-0000-0000A27C0000}"/>
    <cellStyle name="Linked Cell 3 3 2 6" xfId="31907" xr:uid="{00000000-0005-0000-0000-0000A37C0000}"/>
    <cellStyle name="Linked Cell 3 3 2 6 2" xfId="31908" xr:uid="{00000000-0005-0000-0000-0000A47C0000}"/>
    <cellStyle name="Linked Cell 3 3 2 6 2 2" xfId="31909" xr:uid="{00000000-0005-0000-0000-0000A57C0000}"/>
    <cellStyle name="Linked Cell 3 3 2 6 3" xfId="31910" xr:uid="{00000000-0005-0000-0000-0000A67C0000}"/>
    <cellStyle name="Linked Cell 3 3 2 7" xfId="31911" xr:uid="{00000000-0005-0000-0000-0000A77C0000}"/>
    <cellStyle name="Linked Cell 3 3 2 7 2" xfId="31912" xr:uid="{00000000-0005-0000-0000-0000A87C0000}"/>
    <cellStyle name="Linked Cell 3 3 2 7 2 2" xfId="31913" xr:uid="{00000000-0005-0000-0000-0000A97C0000}"/>
    <cellStyle name="Linked Cell 3 3 2 7 3" xfId="31914" xr:uid="{00000000-0005-0000-0000-0000AA7C0000}"/>
    <cellStyle name="Linked Cell 3 3 2 8" xfId="31915" xr:uid="{00000000-0005-0000-0000-0000AB7C0000}"/>
    <cellStyle name="Linked Cell 3 3 2 8 2" xfId="31916" xr:uid="{00000000-0005-0000-0000-0000AC7C0000}"/>
    <cellStyle name="Linked Cell 3 3 2 8 2 2" xfId="31917" xr:uid="{00000000-0005-0000-0000-0000AD7C0000}"/>
    <cellStyle name="Linked Cell 3 3 2 8 3" xfId="31918" xr:uid="{00000000-0005-0000-0000-0000AE7C0000}"/>
    <cellStyle name="Linked Cell 3 3 2 9" xfId="31919" xr:uid="{00000000-0005-0000-0000-0000AF7C0000}"/>
    <cellStyle name="Linked Cell 3 3 2 9 2" xfId="31920" xr:uid="{00000000-0005-0000-0000-0000B07C0000}"/>
    <cellStyle name="Linked Cell 3 3 2 9 2 2" xfId="31921" xr:uid="{00000000-0005-0000-0000-0000B17C0000}"/>
    <cellStyle name="Linked Cell 3 3 2 9 3" xfId="31922" xr:uid="{00000000-0005-0000-0000-0000B27C0000}"/>
    <cellStyle name="Linked Cell 3 3 3" xfId="31923" xr:uid="{00000000-0005-0000-0000-0000B37C0000}"/>
    <cellStyle name="Linked Cell 3 3 3 10" xfId="31924" xr:uid="{00000000-0005-0000-0000-0000B47C0000}"/>
    <cellStyle name="Linked Cell 3 3 3 10 2" xfId="31925" xr:uid="{00000000-0005-0000-0000-0000B57C0000}"/>
    <cellStyle name="Linked Cell 3 3 3 10 2 2" xfId="31926" xr:uid="{00000000-0005-0000-0000-0000B67C0000}"/>
    <cellStyle name="Linked Cell 3 3 3 10 3" xfId="31927" xr:uid="{00000000-0005-0000-0000-0000B77C0000}"/>
    <cellStyle name="Linked Cell 3 3 3 11" xfId="31928" xr:uid="{00000000-0005-0000-0000-0000B87C0000}"/>
    <cellStyle name="Linked Cell 3 3 3 11 2" xfId="31929" xr:uid="{00000000-0005-0000-0000-0000B97C0000}"/>
    <cellStyle name="Linked Cell 3 3 3 12" xfId="31930" xr:uid="{00000000-0005-0000-0000-0000BA7C0000}"/>
    <cellStyle name="Linked Cell 3 3 3 2" xfId="31931" xr:uid="{00000000-0005-0000-0000-0000BB7C0000}"/>
    <cellStyle name="Linked Cell 3 3 3 2 10" xfId="31932" xr:uid="{00000000-0005-0000-0000-0000BC7C0000}"/>
    <cellStyle name="Linked Cell 3 3 3 2 10 2" xfId="31933" xr:uid="{00000000-0005-0000-0000-0000BD7C0000}"/>
    <cellStyle name="Linked Cell 3 3 3 2 11" xfId="31934" xr:uid="{00000000-0005-0000-0000-0000BE7C0000}"/>
    <cellStyle name="Linked Cell 3 3 3 2 2" xfId="31935" xr:uid="{00000000-0005-0000-0000-0000BF7C0000}"/>
    <cellStyle name="Linked Cell 3 3 3 2 2 2" xfId="31936" xr:uid="{00000000-0005-0000-0000-0000C07C0000}"/>
    <cellStyle name="Linked Cell 3 3 3 2 2 2 2" xfId="31937" xr:uid="{00000000-0005-0000-0000-0000C17C0000}"/>
    <cellStyle name="Linked Cell 3 3 3 2 2 3" xfId="31938" xr:uid="{00000000-0005-0000-0000-0000C27C0000}"/>
    <cellStyle name="Linked Cell 3 3 3 2 3" xfId="31939" xr:uid="{00000000-0005-0000-0000-0000C37C0000}"/>
    <cellStyle name="Linked Cell 3 3 3 2 3 2" xfId="31940" xr:uid="{00000000-0005-0000-0000-0000C47C0000}"/>
    <cellStyle name="Linked Cell 3 3 3 2 3 2 2" xfId="31941" xr:uid="{00000000-0005-0000-0000-0000C57C0000}"/>
    <cellStyle name="Linked Cell 3 3 3 2 3 3" xfId="31942" xr:uid="{00000000-0005-0000-0000-0000C67C0000}"/>
    <cellStyle name="Linked Cell 3 3 3 2 4" xfId="31943" xr:uid="{00000000-0005-0000-0000-0000C77C0000}"/>
    <cellStyle name="Linked Cell 3 3 3 2 4 2" xfId="31944" xr:uid="{00000000-0005-0000-0000-0000C87C0000}"/>
    <cellStyle name="Linked Cell 3 3 3 2 4 2 2" xfId="31945" xr:uid="{00000000-0005-0000-0000-0000C97C0000}"/>
    <cellStyle name="Linked Cell 3 3 3 2 4 3" xfId="31946" xr:uid="{00000000-0005-0000-0000-0000CA7C0000}"/>
    <cellStyle name="Linked Cell 3 3 3 2 5" xfId="31947" xr:uid="{00000000-0005-0000-0000-0000CB7C0000}"/>
    <cellStyle name="Linked Cell 3 3 3 2 5 2" xfId="31948" xr:uid="{00000000-0005-0000-0000-0000CC7C0000}"/>
    <cellStyle name="Linked Cell 3 3 3 2 5 2 2" xfId="31949" xr:uid="{00000000-0005-0000-0000-0000CD7C0000}"/>
    <cellStyle name="Linked Cell 3 3 3 2 5 3" xfId="31950" xr:uid="{00000000-0005-0000-0000-0000CE7C0000}"/>
    <cellStyle name="Linked Cell 3 3 3 2 6" xfId="31951" xr:uid="{00000000-0005-0000-0000-0000CF7C0000}"/>
    <cellStyle name="Linked Cell 3 3 3 2 6 2" xfId="31952" xr:uid="{00000000-0005-0000-0000-0000D07C0000}"/>
    <cellStyle name="Linked Cell 3 3 3 2 6 2 2" xfId="31953" xr:uid="{00000000-0005-0000-0000-0000D17C0000}"/>
    <cellStyle name="Linked Cell 3 3 3 2 6 3" xfId="31954" xr:uid="{00000000-0005-0000-0000-0000D27C0000}"/>
    <cellStyle name="Linked Cell 3 3 3 2 7" xfId="31955" xr:uid="{00000000-0005-0000-0000-0000D37C0000}"/>
    <cellStyle name="Linked Cell 3 3 3 2 7 2" xfId="31956" xr:uid="{00000000-0005-0000-0000-0000D47C0000}"/>
    <cellStyle name="Linked Cell 3 3 3 2 7 2 2" xfId="31957" xr:uid="{00000000-0005-0000-0000-0000D57C0000}"/>
    <cellStyle name="Linked Cell 3 3 3 2 7 3" xfId="31958" xr:uid="{00000000-0005-0000-0000-0000D67C0000}"/>
    <cellStyle name="Linked Cell 3 3 3 2 8" xfId="31959" xr:uid="{00000000-0005-0000-0000-0000D77C0000}"/>
    <cellStyle name="Linked Cell 3 3 3 2 8 2" xfId="31960" xr:uid="{00000000-0005-0000-0000-0000D87C0000}"/>
    <cellStyle name="Linked Cell 3 3 3 2 8 2 2" xfId="31961" xr:uid="{00000000-0005-0000-0000-0000D97C0000}"/>
    <cellStyle name="Linked Cell 3 3 3 2 8 3" xfId="31962" xr:uid="{00000000-0005-0000-0000-0000DA7C0000}"/>
    <cellStyle name="Linked Cell 3 3 3 2 9" xfId="31963" xr:uid="{00000000-0005-0000-0000-0000DB7C0000}"/>
    <cellStyle name="Linked Cell 3 3 3 2 9 2" xfId="31964" xr:uid="{00000000-0005-0000-0000-0000DC7C0000}"/>
    <cellStyle name="Linked Cell 3 3 3 2 9 2 2" xfId="31965" xr:uid="{00000000-0005-0000-0000-0000DD7C0000}"/>
    <cellStyle name="Linked Cell 3 3 3 2 9 3" xfId="31966" xr:uid="{00000000-0005-0000-0000-0000DE7C0000}"/>
    <cellStyle name="Linked Cell 3 3 3 3" xfId="31967" xr:uid="{00000000-0005-0000-0000-0000DF7C0000}"/>
    <cellStyle name="Linked Cell 3 3 3 3 2" xfId="31968" xr:uid="{00000000-0005-0000-0000-0000E07C0000}"/>
    <cellStyle name="Linked Cell 3 3 3 3 2 2" xfId="31969" xr:uid="{00000000-0005-0000-0000-0000E17C0000}"/>
    <cellStyle name="Linked Cell 3 3 3 3 3" xfId="31970" xr:uid="{00000000-0005-0000-0000-0000E27C0000}"/>
    <cellStyle name="Linked Cell 3 3 3 4" xfId="31971" xr:uid="{00000000-0005-0000-0000-0000E37C0000}"/>
    <cellStyle name="Linked Cell 3 3 3 4 2" xfId="31972" xr:uid="{00000000-0005-0000-0000-0000E47C0000}"/>
    <cellStyle name="Linked Cell 3 3 3 4 2 2" xfId="31973" xr:uid="{00000000-0005-0000-0000-0000E57C0000}"/>
    <cellStyle name="Linked Cell 3 3 3 4 3" xfId="31974" xr:uid="{00000000-0005-0000-0000-0000E67C0000}"/>
    <cellStyle name="Linked Cell 3 3 3 5" xfId="31975" xr:uid="{00000000-0005-0000-0000-0000E77C0000}"/>
    <cellStyle name="Linked Cell 3 3 3 5 2" xfId="31976" xr:uid="{00000000-0005-0000-0000-0000E87C0000}"/>
    <cellStyle name="Linked Cell 3 3 3 5 2 2" xfId="31977" xr:uid="{00000000-0005-0000-0000-0000E97C0000}"/>
    <cellStyle name="Linked Cell 3 3 3 5 3" xfId="31978" xr:uid="{00000000-0005-0000-0000-0000EA7C0000}"/>
    <cellStyle name="Linked Cell 3 3 3 6" xfId="31979" xr:uid="{00000000-0005-0000-0000-0000EB7C0000}"/>
    <cellStyle name="Linked Cell 3 3 3 6 2" xfId="31980" xr:uid="{00000000-0005-0000-0000-0000EC7C0000}"/>
    <cellStyle name="Linked Cell 3 3 3 6 2 2" xfId="31981" xr:uid="{00000000-0005-0000-0000-0000ED7C0000}"/>
    <cellStyle name="Linked Cell 3 3 3 6 3" xfId="31982" xr:uid="{00000000-0005-0000-0000-0000EE7C0000}"/>
    <cellStyle name="Linked Cell 3 3 3 7" xfId="31983" xr:uid="{00000000-0005-0000-0000-0000EF7C0000}"/>
    <cellStyle name="Linked Cell 3 3 3 7 2" xfId="31984" xr:uid="{00000000-0005-0000-0000-0000F07C0000}"/>
    <cellStyle name="Linked Cell 3 3 3 7 2 2" xfId="31985" xr:uid="{00000000-0005-0000-0000-0000F17C0000}"/>
    <cellStyle name="Linked Cell 3 3 3 7 3" xfId="31986" xr:uid="{00000000-0005-0000-0000-0000F27C0000}"/>
    <cellStyle name="Linked Cell 3 3 3 8" xfId="31987" xr:uid="{00000000-0005-0000-0000-0000F37C0000}"/>
    <cellStyle name="Linked Cell 3 3 3 8 2" xfId="31988" xr:uid="{00000000-0005-0000-0000-0000F47C0000}"/>
    <cellStyle name="Linked Cell 3 3 3 8 2 2" xfId="31989" xr:uid="{00000000-0005-0000-0000-0000F57C0000}"/>
    <cellStyle name="Linked Cell 3 3 3 8 3" xfId="31990" xr:uid="{00000000-0005-0000-0000-0000F67C0000}"/>
    <cellStyle name="Linked Cell 3 3 3 9" xfId="31991" xr:uid="{00000000-0005-0000-0000-0000F77C0000}"/>
    <cellStyle name="Linked Cell 3 3 3 9 2" xfId="31992" xr:uid="{00000000-0005-0000-0000-0000F87C0000}"/>
    <cellStyle name="Linked Cell 3 3 3 9 2 2" xfId="31993" xr:uid="{00000000-0005-0000-0000-0000F97C0000}"/>
    <cellStyle name="Linked Cell 3 3 3 9 3" xfId="31994" xr:uid="{00000000-0005-0000-0000-0000FA7C0000}"/>
    <cellStyle name="Linked Cell 3 3 4" xfId="31995" xr:uid="{00000000-0005-0000-0000-0000FB7C0000}"/>
    <cellStyle name="Linked Cell 3 3 4 10" xfId="31996" xr:uid="{00000000-0005-0000-0000-0000FC7C0000}"/>
    <cellStyle name="Linked Cell 3 3 4 10 2" xfId="31997" xr:uid="{00000000-0005-0000-0000-0000FD7C0000}"/>
    <cellStyle name="Linked Cell 3 3 4 11" xfId="31998" xr:uid="{00000000-0005-0000-0000-0000FE7C0000}"/>
    <cellStyle name="Linked Cell 3 3 4 2" xfId="31999" xr:uid="{00000000-0005-0000-0000-0000FF7C0000}"/>
    <cellStyle name="Linked Cell 3 3 4 2 2" xfId="32000" xr:uid="{00000000-0005-0000-0000-0000007D0000}"/>
    <cellStyle name="Linked Cell 3 3 4 2 2 2" xfId="32001" xr:uid="{00000000-0005-0000-0000-0000017D0000}"/>
    <cellStyle name="Linked Cell 3 3 4 2 3" xfId="32002" xr:uid="{00000000-0005-0000-0000-0000027D0000}"/>
    <cellStyle name="Linked Cell 3 3 4 3" xfId="32003" xr:uid="{00000000-0005-0000-0000-0000037D0000}"/>
    <cellStyle name="Linked Cell 3 3 4 3 2" xfId="32004" xr:uid="{00000000-0005-0000-0000-0000047D0000}"/>
    <cellStyle name="Linked Cell 3 3 4 3 2 2" xfId="32005" xr:uid="{00000000-0005-0000-0000-0000057D0000}"/>
    <cellStyle name="Linked Cell 3 3 4 3 3" xfId="32006" xr:uid="{00000000-0005-0000-0000-0000067D0000}"/>
    <cellStyle name="Linked Cell 3 3 4 4" xfId="32007" xr:uid="{00000000-0005-0000-0000-0000077D0000}"/>
    <cellStyle name="Linked Cell 3 3 4 4 2" xfId="32008" xr:uid="{00000000-0005-0000-0000-0000087D0000}"/>
    <cellStyle name="Linked Cell 3 3 4 4 2 2" xfId="32009" xr:uid="{00000000-0005-0000-0000-0000097D0000}"/>
    <cellStyle name="Linked Cell 3 3 4 4 3" xfId="32010" xr:uid="{00000000-0005-0000-0000-00000A7D0000}"/>
    <cellStyle name="Linked Cell 3 3 4 5" xfId="32011" xr:uid="{00000000-0005-0000-0000-00000B7D0000}"/>
    <cellStyle name="Linked Cell 3 3 4 5 2" xfId="32012" xr:uid="{00000000-0005-0000-0000-00000C7D0000}"/>
    <cellStyle name="Linked Cell 3 3 4 5 2 2" xfId="32013" xr:uid="{00000000-0005-0000-0000-00000D7D0000}"/>
    <cellStyle name="Linked Cell 3 3 4 5 3" xfId="32014" xr:uid="{00000000-0005-0000-0000-00000E7D0000}"/>
    <cellStyle name="Linked Cell 3 3 4 6" xfId="32015" xr:uid="{00000000-0005-0000-0000-00000F7D0000}"/>
    <cellStyle name="Linked Cell 3 3 4 6 2" xfId="32016" xr:uid="{00000000-0005-0000-0000-0000107D0000}"/>
    <cellStyle name="Linked Cell 3 3 4 6 2 2" xfId="32017" xr:uid="{00000000-0005-0000-0000-0000117D0000}"/>
    <cellStyle name="Linked Cell 3 3 4 6 3" xfId="32018" xr:uid="{00000000-0005-0000-0000-0000127D0000}"/>
    <cellStyle name="Linked Cell 3 3 4 7" xfId="32019" xr:uid="{00000000-0005-0000-0000-0000137D0000}"/>
    <cellStyle name="Linked Cell 3 3 4 7 2" xfId="32020" xr:uid="{00000000-0005-0000-0000-0000147D0000}"/>
    <cellStyle name="Linked Cell 3 3 4 7 2 2" xfId="32021" xr:uid="{00000000-0005-0000-0000-0000157D0000}"/>
    <cellStyle name="Linked Cell 3 3 4 7 3" xfId="32022" xr:uid="{00000000-0005-0000-0000-0000167D0000}"/>
    <cellStyle name="Linked Cell 3 3 4 8" xfId="32023" xr:uid="{00000000-0005-0000-0000-0000177D0000}"/>
    <cellStyle name="Linked Cell 3 3 4 8 2" xfId="32024" xr:uid="{00000000-0005-0000-0000-0000187D0000}"/>
    <cellStyle name="Linked Cell 3 3 4 8 2 2" xfId="32025" xr:uid="{00000000-0005-0000-0000-0000197D0000}"/>
    <cellStyle name="Linked Cell 3 3 4 8 3" xfId="32026" xr:uid="{00000000-0005-0000-0000-00001A7D0000}"/>
    <cellStyle name="Linked Cell 3 3 4 9" xfId="32027" xr:uid="{00000000-0005-0000-0000-00001B7D0000}"/>
    <cellStyle name="Linked Cell 3 3 4 9 2" xfId="32028" xr:uid="{00000000-0005-0000-0000-00001C7D0000}"/>
    <cellStyle name="Linked Cell 3 3 4 9 2 2" xfId="32029" xr:uid="{00000000-0005-0000-0000-00001D7D0000}"/>
    <cellStyle name="Linked Cell 3 3 4 9 3" xfId="32030" xr:uid="{00000000-0005-0000-0000-00001E7D0000}"/>
    <cellStyle name="Linked Cell 3 3 5" xfId="32031" xr:uid="{00000000-0005-0000-0000-00001F7D0000}"/>
    <cellStyle name="Linked Cell 3 3 5 2" xfId="32032" xr:uid="{00000000-0005-0000-0000-0000207D0000}"/>
    <cellStyle name="Linked Cell 3 3 5 2 2" xfId="32033" xr:uid="{00000000-0005-0000-0000-0000217D0000}"/>
    <cellStyle name="Linked Cell 3 3 5 3" xfId="32034" xr:uid="{00000000-0005-0000-0000-0000227D0000}"/>
    <cellStyle name="Linked Cell 3 3 6" xfId="32035" xr:uid="{00000000-0005-0000-0000-0000237D0000}"/>
    <cellStyle name="Linked Cell 3 3 6 2" xfId="32036" xr:uid="{00000000-0005-0000-0000-0000247D0000}"/>
    <cellStyle name="Linked Cell 3 3 6 2 2" xfId="32037" xr:uid="{00000000-0005-0000-0000-0000257D0000}"/>
    <cellStyle name="Linked Cell 3 3 6 3" xfId="32038" xr:uid="{00000000-0005-0000-0000-0000267D0000}"/>
    <cellStyle name="Linked Cell 3 3 7" xfId="32039" xr:uid="{00000000-0005-0000-0000-0000277D0000}"/>
    <cellStyle name="Linked Cell 3 3 7 2" xfId="32040" xr:uid="{00000000-0005-0000-0000-0000287D0000}"/>
    <cellStyle name="Linked Cell 3 3 7 2 2" xfId="32041" xr:uid="{00000000-0005-0000-0000-0000297D0000}"/>
    <cellStyle name="Linked Cell 3 3 7 3" xfId="32042" xr:uid="{00000000-0005-0000-0000-00002A7D0000}"/>
    <cellStyle name="Linked Cell 3 3 8" xfId="32043" xr:uid="{00000000-0005-0000-0000-00002B7D0000}"/>
    <cellStyle name="Linked Cell 3 3 8 2" xfId="32044" xr:uid="{00000000-0005-0000-0000-00002C7D0000}"/>
    <cellStyle name="Linked Cell 3 3 8 2 2" xfId="32045" xr:uid="{00000000-0005-0000-0000-00002D7D0000}"/>
    <cellStyle name="Linked Cell 3 3 8 3" xfId="32046" xr:uid="{00000000-0005-0000-0000-00002E7D0000}"/>
    <cellStyle name="Linked Cell 3 3 9" xfId="32047" xr:uid="{00000000-0005-0000-0000-00002F7D0000}"/>
    <cellStyle name="Linked Cell 3 3 9 2" xfId="32048" xr:uid="{00000000-0005-0000-0000-0000307D0000}"/>
    <cellStyle name="Linked Cell 3 3 9 2 2" xfId="32049" xr:uid="{00000000-0005-0000-0000-0000317D0000}"/>
    <cellStyle name="Linked Cell 3 3 9 3" xfId="32050" xr:uid="{00000000-0005-0000-0000-0000327D0000}"/>
    <cellStyle name="Linked Cell 3 4" xfId="32051" xr:uid="{00000000-0005-0000-0000-0000337D0000}"/>
    <cellStyle name="Linked Cell 3 4 10" xfId="32052" xr:uid="{00000000-0005-0000-0000-0000347D0000}"/>
    <cellStyle name="Linked Cell 3 4 10 2" xfId="32053" xr:uid="{00000000-0005-0000-0000-0000357D0000}"/>
    <cellStyle name="Linked Cell 3 4 10 2 2" xfId="32054" xr:uid="{00000000-0005-0000-0000-0000367D0000}"/>
    <cellStyle name="Linked Cell 3 4 10 3" xfId="32055" xr:uid="{00000000-0005-0000-0000-0000377D0000}"/>
    <cellStyle name="Linked Cell 3 4 11" xfId="32056" xr:uid="{00000000-0005-0000-0000-0000387D0000}"/>
    <cellStyle name="Linked Cell 3 4 11 2" xfId="32057" xr:uid="{00000000-0005-0000-0000-0000397D0000}"/>
    <cellStyle name="Linked Cell 3 4 11 2 2" xfId="32058" xr:uid="{00000000-0005-0000-0000-00003A7D0000}"/>
    <cellStyle name="Linked Cell 3 4 11 3" xfId="32059" xr:uid="{00000000-0005-0000-0000-00003B7D0000}"/>
    <cellStyle name="Linked Cell 3 4 12" xfId="32060" xr:uid="{00000000-0005-0000-0000-00003C7D0000}"/>
    <cellStyle name="Linked Cell 3 4 12 2" xfId="32061" xr:uid="{00000000-0005-0000-0000-00003D7D0000}"/>
    <cellStyle name="Linked Cell 3 4 13" xfId="32062" xr:uid="{00000000-0005-0000-0000-00003E7D0000}"/>
    <cellStyle name="Linked Cell 3 4 2" xfId="32063" xr:uid="{00000000-0005-0000-0000-00003F7D0000}"/>
    <cellStyle name="Linked Cell 3 4 2 10" xfId="32064" xr:uid="{00000000-0005-0000-0000-0000407D0000}"/>
    <cellStyle name="Linked Cell 3 4 2 10 2" xfId="32065" xr:uid="{00000000-0005-0000-0000-0000417D0000}"/>
    <cellStyle name="Linked Cell 3 4 2 10 2 2" xfId="32066" xr:uid="{00000000-0005-0000-0000-0000427D0000}"/>
    <cellStyle name="Linked Cell 3 4 2 10 3" xfId="32067" xr:uid="{00000000-0005-0000-0000-0000437D0000}"/>
    <cellStyle name="Linked Cell 3 4 2 11" xfId="32068" xr:uid="{00000000-0005-0000-0000-0000447D0000}"/>
    <cellStyle name="Linked Cell 3 4 2 11 2" xfId="32069" xr:uid="{00000000-0005-0000-0000-0000457D0000}"/>
    <cellStyle name="Linked Cell 3 4 2 12" xfId="32070" xr:uid="{00000000-0005-0000-0000-0000467D0000}"/>
    <cellStyle name="Linked Cell 3 4 2 2" xfId="32071" xr:uid="{00000000-0005-0000-0000-0000477D0000}"/>
    <cellStyle name="Linked Cell 3 4 2 2 2" xfId="32072" xr:uid="{00000000-0005-0000-0000-0000487D0000}"/>
    <cellStyle name="Linked Cell 3 4 2 2 2 2" xfId="32073" xr:uid="{00000000-0005-0000-0000-0000497D0000}"/>
    <cellStyle name="Linked Cell 3 4 2 2 3" xfId="32074" xr:uid="{00000000-0005-0000-0000-00004A7D0000}"/>
    <cellStyle name="Linked Cell 3 4 2 3" xfId="32075" xr:uid="{00000000-0005-0000-0000-00004B7D0000}"/>
    <cellStyle name="Linked Cell 3 4 2 3 2" xfId="32076" xr:uid="{00000000-0005-0000-0000-00004C7D0000}"/>
    <cellStyle name="Linked Cell 3 4 2 3 2 2" xfId="32077" xr:uid="{00000000-0005-0000-0000-00004D7D0000}"/>
    <cellStyle name="Linked Cell 3 4 2 3 3" xfId="32078" xr:uid="{00000000-0005-0000-0000-00004E7D0000}"/>
    <cellStyle name="Linked Cell 3 4 2 4" xfId="32079" xr:uid="{00000000-0005-0000-0000-00004F7D0000}"/>
    <cellStyle name="Linked Cell 3 4 2 4 2" xfId="32080" xr:uid="{00000000-0005-0000-0000-0000507D0000}"/>
    <cellStyle name="Linked Cell 3 4 2 4 2 2" xfId="32081" xr:uid="{00000000-0005-0000-0000-0000517D0000}"/>
    <cellStyle name="Linked Cell 3 4 2 4 3" xfId="32082" xr:uid="{00000000-0005-0000-0000-0000527D0000}"/>
    <cellStyle name="Linked Cell 3 4 2 5" xfId="32083" xr:uid="{00000000-0005-0000-0000-0000537D0000}"/>
    <cellStyle name="Linked Cell 3 4 2 5 2" xfId="32084" xr:uid="{00000000-0005-0000-0000-0000547D0000}"/>
    <cellStyle name="Linked Cell 3 4 2 5 2 2" xfId="32085" xr:uid="{00000000-0005-0000-0000-0000557D0000}"/>
    <cellStyle name="Linked Cell 3 4 2 5 3" xfId="32086" xr:uid="{00000000-0005-0000-0000-0000567D0000}"/>
    <cellStyle name="Linked Cell 3 4 2 6" xfId="32087" xr:uid="{00000000-0005-0000-0000-0000577D0000}"/>
    <cellStyle name="Linked Cell 3 4 2 6 2" xfId="32088" xr:uid="{00000000-0005-0000-0000-0000587D0000}"/>
    <cellStyle name="Linked Cell 3 4 2 6 2 2" xfId="32089" xr:uid="{00000000-0005-0000-0000-0000597D0000}"/>
    <cellStyle name="Linked Cell 3 4 2 6 3" xfId="32090" xr:uid="{00000000-0005-0000-0000-00005A7D0000}"/>
    <cellStyle name="Linked Cell 3 4 2 7" xfId="32091" xr:uid="{00000000-0005-0000-0000-00005B7D0000}"/>
    <cellStyle name="Linked Cell 3 4 2 7 2" xfId="32092" xr:uid="{00000000-0005-0000-0000-00005C7D0000}"/>
    <cellStyle name="Linked Cell 3 4 2 7 2 2" xfId="32093" xr:uid="{00000000-0005-0000-0000-00005D7D0000}"/>
    <cellStyle name="Linked Cell 3 4 2 7 3" xfId="32094" xr:uid="{00000000-0005-0000-0000-00005E7D0000}"/>
    <cellStyle name="Linked Cell 3 4 2 8" xfId="32095" xr:uid="{00000000-0005-0000-0000-00005F7D0000}"/>
    <cellStyle name="Linked Cell 3 4 2 8 2" xfId="32096" xr:uid="{00000000-0005-0000-0000-0000607D0000}"/>
    <cellStyle name="Linked Cell 3 4 2 8 2 2" xfId="32097" xr:uid="{00000000-0005-0000-0000-0000617D0000}"/>
    <cellStyle name="Linked Cell 3 4 2 8 3" xfId="32098" xr:uid="{00000000-0005-0000-0000-0000627D0000}"/>
    <cellStyle name="Linked Cell 3 4 2 9" xfId="32099" xr:uid="{00000000-0005-0000-0000-0000637D0000}"/>
    <cellStyle name="Linked Cell 3 4 2 9 2" xfId="32100" xr:uid="{00000000-0005-0000-0000-0000647D0000}"/>
    <cellStyle name="Linked Cell 3 4 2 9 2 2" xfId="32101" xr:uid="{00000000-0005-0000-0000-0000657D0000}"/>
    <cellStyle name="Linked Cell 3 4 2 9 3" xfId="32102" xr:uid="{00000000-0005-0000-0000-0000667D0000}"/>
    <cellStyle name="Linked Cell 3 4 3" xfId="32103" xr:uid="{00000000-0005-0000-0000-0000677D0000}"/>
    <cellStyle name="Linked Cell 3 4 3 10" xfId="32104" xr:uid="{00000000-0005-0000-0000-0000687D0000}"/>
    <cellStyle name="Linked Cell 3 4 3 10 2" xfId="32105" xr:uid="{00000000-0005-0000-0000-0000697D0000}"/>
    <cellStyle name="Linked Cell 3 4 3 11" xfId="32106" xr:uid="{00000000-0005-0000-0000-00006A7D0000}"/>
    <cellStyle name="Linked Cell 3 4 3 2" xfId="32107" xr:uid="{00000000-0005-0000-0000-00006B7D0000}"/>
    <cellStyle name="Linked Cell 3 4 3 2 2" xfId="32108" xr:uid="{00000000-0005-0000-0000-00006C7D0000}"/>
    <cellStyle name="Linked Cell 3 4 3 2 2 2" xfId="32109" xr:uid="{00000000-0005-0000-0000-00006D7D0000}"/>
    <cellStyle name="Linked Cell 3 4 3 2 3" xfId="32110" xr:uid="{00000000-0005-0000-0000-00006E7D0000}"/>
    <cellStyle name="Linked Cell 3 4 3 3" xfId="32111" xr:uid="{00000000-0005-0000-0000-00006F7D0000}"/>
    <cellStyle name="Linked Cell 3 4 3 3 2" xfId="32112" xr:uid="{00000000-0005-0000-0000-0000707D0000}"/>
    <cellStyle name="Linked Cell 3 4 3 3 2 2" xfId="32113" xr:uid="{00000000-0005-0000-0000-0000717D0000}"/>
    <cellStyle name="Linked Cell 3 4 3 3 3" xfId="32114" xr:uid="{00000000-0005-0000-0000-0000727D0000}"/>
    <cellStyle name="Linked Cell 3 4 3 4" xfId="32115" xr:uid="{00000000-0005-0000-0000-0000737D0000}"/>
    <cellStyle name="Linked Cell 3 4 3 4 2" xfId="32116" xr:uid="{00000000-0005-0000-0000-0000747D0000}"/>
    <cellStyle name="Linked Cell 3 4 3 4 2 2" xfId="32117" xr:uid="{00000000-0005-0000-0000-0000757D0000}"/>
    <cellStyle name="Linked Cell 3 4 3 4 3" xfId="32118" xr:uid="{00000000-0005-0000-0000-0000767D0000}"/>
    <cellStyle name="Linked Cell 3 4 3 5" xfId="32119" xr:uid="{00000000-0005-0000-0000-0000777D0000}"/>
    <cellStyle name="Linked Cell 3 4 3 5 2" xfId="32120" xr:uid="{00000000-0005-0000-0000-0000787D0000}"/>
    <cellStyle name="Linked Cell 3 4 3 5 2 2" xfId="32121" xr:uid="{00000000-0005-0000-0000-0000797D0000}"/>
    <cellStyle name="Linked Cell 3 4 3 5 3" xfId="32122" xr:uid="{00000000-0005-0000-0000-00007A7D0000}"/>
    <cellStyle name="Linked Cell 3 4 3 6" xfId="32123" xr:uid="{00000000-0005-0000-0000-00007B7D0000}"/>
    <cellStyle name="Linked Cell 3 4 3 6 2" xfId="32124" xr:uid="{00000000-0005-0000-0000-00007C7D0000}"/>
    <cellStyle name="Linked Cell 3 4 3 6 2 2" xfId="32125" xr:uid="{00000000-0005-0000-0000-00007D7D0000}"/>
    <cellStyle name="Linked Cell 3 4 3 6 3" xfId="32126" xr:uid="{00000000-0005-0000-0000-00007E7D0000}"/>
    <cellStyle name="Linked Cell 3 4 3 7" xfId="32127" xr:uid="{00000000-0005-0000-0000-00007F7D0000}"/>
    <cellStyle name="Linked Cell 3 4 3 7 2" xfId="32128" xr:uid="{00000000-0005-0000-0000-0000807D0000}"/>
    <cellStyle name="Linked Cell 3 4 3 7 2 2" xfId="32129" xr:uid="{00000000-0005-0000-0000-0000817D0000}"/>
    <cellStyle name="Linked Cell 3 4 3 7 3" xfId="32130" xr:uid="{00000000-0005-0000-0000-0000827D0000}"/>
    <cellStyle name="Linked Cell 3 4 3 8" xfId="32131" xr:uid="{00000000-0005-0000-0000-0000837D0000}"/>
    <cellStyle name="Linked Cell 3 4 3 8 2" xfId="32132" xr:uid="{00000000-0005-0000-0000-0000847D0000}"/>
    <cellStyle name="Linked Cell 3 4 3 8 2 2" xfId="32133" xr:uid="{00000000-0005-0000-0000-0000857D0000}"/>
    <cellStyle name="Linked Cell 3 4 3 8 3" xfId="32134" xr:uid="{00000000-0005-0000-0000-0000867D0000}"/>
    <cellStyle name="Linked Cell 3 4 3 9" xfId="32135" xr:uid="{00000000-0005-0000-0000-0000877D0000}"/>
    <cellStyle name="Linked Cell 3 4 3 9 2" xfId="32136" xr:uid="{00000000-0005-0000-0000-0000887D0000}"/>
    <cellStyle name="Linked Cell 3 4 3 9 2 2" xfId="32137" xr:uid="{00000000-0005-0000-0000-0000897D0000}"/>
    <cellStyle name="Linked Cell 3 4 3 9 3" xfId="32138" xr:uid="{00000000-0005-0000-0000-00008A7D0000}"/>
    <cellStyle name="Linked Cell 3 4 4" xfId="32139" xr:uid="{00000000-0005-0000-0000-00008B7D0000}"/>
    <cellStyle name="Linked Cell 3 4 4 2" xfId="32140" xr:uid="{00000000-0005-0000-0000-00008C7D0000}"/>
    <cellStyle name="Linked Cell 3 4 4 2 2" xfId="32141" xr:uid="{00000000-0005-0000-0000-00008D7D0000}"/>
    <cellStyle name="Linked Cell 3 4 4 3" xfId="32142" xr:uid="{00000000-0005-0000-0000-00008E7D0000}"/>
    <cellStyle name="Linked Cell 3 4 5" xfId="32143" xr:uid="{00000000-0005-0000-0000-00008F7D0000}"/>
    <cellStyle name="Linked Cell 3 4 5 2" xfId="32144" xr:uid="{00000000-0005-0000-0000-0000907D0000}"/>
    <cellStyle name="Linked Cell 3 4 5 2 2" xfId="32145" xr:uid="{00000000-0005-0000-0000-0000917D0000}"/>
    <cellStyle name="Linked Cell 3 4 5 3" xfId="32146" xr:uid="{00000000-0005-0000-0000-0000927D0000}"/>
    <cellStyle name="Linked Cell 3 4 6" xfId="32147" xr:uid="{00000000-0005-0000-0000-0000937D0000}"/>
    <cellStyle name="Linked Cell 3 4 6 2" xfId="32148" xr:uid="{00000000-0005-0000-0000-0000947D0000}"/>
    <cellStyle name="Linked Cell 3 4 6 2 2" xfId="32149" xr:uid="{00000000-0005-0000-0000-0000957D0000}"/>
    <cellStyle name="Linked Cell 3 4 6 3" xfId="32150" xr:uid="{00000000-0005-0000-0000-0000967D0000}"/>
    <cellStyle name="Linked Cell 3 4 7" xfId="32151" xr:uid="{00000000-0005-0000-0000-0000977D0000}"/>
    <cellStyle name="Linked Cell 3 4 7 2" xfId="32152" xr:uid="{00000000-0005-0000-0000-0000987D0000}"/>
    <cellStyle name="Linked Cell 3 4 7 2 2" xfId="32153" xr:uid="{00000000-0005-0000-0000-0000997D0000}"/>
    <cellStyle name="Linked Cell 3 4 7 3" xfId="32154" xr:uid="{00000000-0005-0000-0000-00009A7D0000}"/>
    <cellStyle name="Linked Cell 3 4 8" xfId="32155" xr:uid="{00000000-0005-0000-0000-00009B7D0000}"/>
    <cellStyle name="Linked Cell 3 4 8 2" xfId="32156" xr:uid="{00000000-0005-0000-0000-00009C7D0000}"/>
    <cellStyle name="Linked Cell 3 4 8 2 2" xfId="32157" xr:uid="{00000000-0005-0000-0000-00009D7D0000}"/>
    <cellStyle name="Linked Cell 3 4 8 3" xfId="32158" xr:uid="{00000000-0005-0000-0000-00009E7D0000}"/>
    <cellStyle name="Linked Cell 3 4 9" xfId="32159" xr:uid="{00000000-0005-0000-0000-00009F7D0000}"/>
    <cellStyle name="Linked Cell 3 4 9 2" xfId="32160" xr:uid="{00000000-0005-0000-0000-0000A07D0000}"/>
    <cellStyle name="Linked Cell 3 4 9 2 2" xfId="32161" xr:uid="{00000000-0005-0000-0000-0000A17D0000}"/>
    <cellStyle name="Linked Cell 3 4 9 3" xfId="32162" xr:uid="{00000000-0005-0000-0000-0000A27D0000}"/>
    <cellStyle name="Linked Cell 30" xfId="32163" xr:uid="{00000000-0005-0000-0000-0000A37D0000}"/>
    <cellStyle name="Linked Cell 30 2" xfId="32164" xr:uid="{00000000-0005-0000-0000-0000A47D0000}"/>
    <cellStyle name="Linked Cell 30 2 10" xfId="32165" xr:uid="{00000000-0005-0000-0000-0000A57D0000}"/>
    <cellStyle name="Linked Cell 30 2 10 2" xfId="32166" xr:uid="{00000000-0005-0000-0000-0000A67D0000}"/>
    <cellStyle name="Linked Cell 30 2 10 2 2" xfId="32167" xr:uid="{00000000-0005-0000-0000-0000A77D0000}"/>
    <cellStyle name="Linked Cell 30 2 10 3" xfId="32168" xr:uid="{00000000-0005-0000-0000-0000A87D0000}"/>
    <cellStyle name="Linked Cell 30 2 11" xfId="32169" xr:uid="{00000000-0005-0000-0000-0000A97D0000}"/>
    <cellStyle name="Linked Cell 30 2 11 2" xfId="32170" xr:uid="{00000000-0005-0000-0000-0000AA7D0000}"/>
    <cellStyle name="Linked Cell 30 2 11 2 2" xfId="32171" xr:uid="{00000000-0005-0000-0000-0000AB7D0000}"/>
    <cellStyle name="Linked Cell 30 2 11 3" xfId="32172" xr:uid="{00000000-0005-0000-0000-0000AC7D0000}"/>
    <cellStyle name="Linked Cell 30 2 12" xfId="32173" xr:uid="{00000000-0005-0000-0000-0000AD7D0000}"/>
    <cellStyle name="Linked Cell 30 2 12 2" xfId="32174" xr:uid="{00000000-0005-0000-0000-0000AE7D0000}"/>
    <cellStyle name="Linked Cell 30 2 12 2 2" xfId="32175" xr:uid="{00000000-0005-0000-0000-0000AF7D0000}"/>
    <cellStyle name="Linked Cell 30 2 12 3" xfId="32176" xr:uid="{00000000-0005-0000-0000-0000B07D0000}"/>
    <cellStyle name="Linked Cell 30 2 13" xfId="32177" xr:uid="{00000000-0005-0000-0000-0000B17D0000}"/>
    <cellStyle name="Linked Cell 30 2 13 2" xfId="32178" xr:uid="{00000000-0005-0000-0000-0000B27D0000}"/>
    <cellStyle name="Linked Cell 30 2 13 2 2" xfId="32179" xr:uid="{00000000-0005-0000-0000-0000B37D0000}"/>
    <cellStyle name="Linked Cell 30 2 13 3" xfId="32180" xr:uid="{00000000-0005-0000-0000-0000B47D0000}"/>
    <cellStyle name="Linked Cell 30 2 14" xfId="32181" xr:uid="{00000000-0005-0000-0000-0000B57D0000}"/>
    <cellStyle name="Linked Cell 30 2 14 2" xfId="32182" xr:uid="{00000000-0005-0000-0000-0000B67D0000}"/>
    <cellStyle name="Linked Cell 30 2 15" xfId="32183" xr:uid="{00000000-0005-0000-0000-0000B77D0000}"/>
    <cellStyle name="Linked Cell 30 2 2" xfId="32184" xr:uid="{00000000-0005-0000-0000-0000B87D0000}"/>
    <cellStyle name="Linked Cell 30 2 2 10" xfId="32185" xr:uid="{00000000-0005-0000-0000-0000B97D0000}"/>
    <cellStyle name="Linked Cell 30 2 2 10 2" xfId="32186" xr:uid="{00000000-0005-0000-0000-0000BA7D0000}"/>
    <cellStyle name="Linked Cell 30 2 2 10 2 2" xfId="32187" xr:uid="{00000000-0005-0000-0000-0000BB7D0000}"/>
    <cellStyle name="Linked Cell 30 2 2 10 3" xfId="32188" xr:uid="{00000000-0005-0000-0000-0000BC7D0000}"/>
    <cellStyle name="Linked Cell 30 2 2 11" xfId="32189" xr:uid="{00000000-0005-0000-0000-0000BD7D0000}"/>
    <cellStyle name="Linked Cell 30 2 2 11 2" xfId="32190" xr:uid="{00000000-0005-0000-0000-0000BE7D0000}"/>
    <cellStyle name="Linked Cell 30 2 2 11 2 2" xfId="32191" xr:uid="{00000000-0005-0000-0000-0000BF7D0000}"/>
    <cellStyle name="Linked Cell 30 2 2 11 3" xfId="32192" xr:uid="{00000000-0005-0000-0000-0000C07D0000}"/>
    <cellStyle name="Linked Cell 30 2 2 12" xfId="32193" xr:uid="{00000000-0005-0000-0000-0000C17D0000}"/>
    <cellStyle name="Linked Cell 30 2 2 12 2" xfId="32194" xr:uid="{00000000-0005-0000-0000-0000C27D0000}"/>
    <cellStyle name="Linked Cell 30 2 2 12 2 2" xfId="32195" xr:uid="{00000000-0005-0000-0000-0000C37D0000}"/>
    <cellStyle name="Linked Cell 30 2 2 12 3" xfId="32196" xr:uid="{00000000-0005-0000-0000-0000C47D0000}"/>
    <cellStyle name="Linked Cell 30 2 2 13" xfId="32197" xr:uid="{00000000-0005-0000-0000-0000C57D0000}"/>
    <cellStyle name="Linked Cell 30 2 2 13 2" xfId="32198" xr:uid="{00000000-0005-0000-0000-0000C67D0000}"/>
    <cellStyle name="Linked Cell 30 2 2 14" xfId="32199" xr:uid="{00000000-0005-0000-0000-0000C77D0000}"/>
    <cellStyle name="Linked Cell 30 2 2 2" xfId="32200" xr:uid="{00000000-0005-0000-0000-0000C87D0000}"/>
    <cellStyle name="Linked Cell 30 2 2 2 10" xfId="32201" xr:uid="{00000000-0005-0000-0000-0000C97D0000}"/>
    <cellStyle name="Linked Cell 30 2 2 2 10 2" xfId="32202" xr:uid="{00000000-0005-0000-0000-0000CA7D0000}"/>
    <cellStyle name="Linked Cell 30 2 2 2 10 2 2" xfId="32203" xr:uid="{00000000-0005-0000-0000-0000CB7D0000}"/>
    <cellStyle name="Linked Cell 30 2 2 2 10 3" xfId="32204" xr:uid="{00000000-0005-0000-0000-0000CC7D0000}"/>
    <cellStyle name="Linked Cell 30 2 2 2 11" xfId="32205" xr:uid="{00000000-0005-0000-0000-0000CD7D0000}"/>
    <cellStyle name="Linked Cell 30 2 2 2 11 2" xfId="32206" xr:uid="{00000000-0005-0000-0000-0000CE7D0000}"/>
    <cellStyle name="Linked Cell 30 2 2 2 11 2 2" xfId="32207" xr:uid="{00000000-0005-0000-0000-0000CF7D0000}"/>
    <cellStyle name="Linked Cell 30 2 2 2 11 3" xfId="32208" xr:uid="{00000000-0005-0000-0000-0000D07D0000}"/>
    <cellStyle name="Linked Cell 30 2 2 2 12" xfId="32209" xr:uid="{00000000-0005-0000-0000-0000D17D0000}"/>
    <cellStyle name="Linked Cell 30 2 2 2 12 2" xfId="32210" xr:uid="{00000000-0005-0000-0000-0000D27D0000}"/>
    <cellStyle name="Linked Cell 30 2 2 2 13" xfId="32211" xr:uid="{00000000-0005-0000-0000-0000D37D0000}"/>
    <cellStyle name="Linked Cell 30 2 2 2 2" xfId="32212" xr:uid="{00000000-0005-0000-0000-0000D47D0000}"/>
    <cellStyle name="Linked Cell 30 2 2 2 2 10" xfId="32213" xr:uid="{00000000-0005-0000-0000-0000D57D0000}"/>
    <cellStyle name="Linked Cell 30 2 2 2 2 10 2" xfId="32214" xr:uid="{00000000-0005-0000-0000-0000D67D0000}"/>
    <cellStyle name="Linked Cell 30 2 2 2 2 10 2 2" xfId="32215" xr:uid="{00000000-0005-0000-0000-0000D77D0000}"/>
    <cellStyle name="Linked Cell 30 2 2 2 2 10 3" xfId="32216" xr:uid="{00000000-0005-0000-0000-0000D87D0000}"/>
    <cellStyle name="Linked Cell 30 2 2 2 2 11" xfId="32217" xr:uid="{00000000-0005-0000-0000-0000D97D0000}"/>
    <cellStyle name="Linked Cell 30 2 2 2 2 11 2" xfId="32218" xr:uid="{00000000-0005-0000-0000-0000DA7D0000}"/>
    <cellStyle name="Linked Cell 30 2 2 2 2 12" xfId="32219" xr:uid="{00000000-0005-0000-0000-0000DB7D0000}"/>
    <cellStyle name="Linked Cell 30 2 2 2 2 2" xfId="32220" xr:uid="{00000000-0005-0000-0000-0000DC7D0000}"/>
    <cellStyle name="Linked Cell 30 2 2 2 2 2 2" xfId="32221" xr:uid="{00000000-0005-0000-0000-0000DD7D0000}"/>
    <cellStyle name="Linked Cell 30 2 2 2 2 2 2 2" xfId="32222" xr:uid="{00000000-0005-0000-0000-0000DE7D0000}"/>
    <cellStyle name="Linked Cell 30 2 2 2 2 2 3" xfId="32223" xr:uid="{00000000-0005-0000-0000-0000DF7D0000}"/>
    <cellStyle name="Linked Cell 30 2 2 2 2 3" xfId="32224" xr:uid="{00000000-0005-0000-0000-0000E07D0000}"/>
    <cellStyle name="Linked Cell 30 2 2 2 2 3 2" xfId="32225" xr:uid="{00000000-0005-0000-0000-0000E17D0000}"/>
    <cellStyle name="Linked Cell 30 2 2 2 2 3 2 2" xfId="32226" xr:uid="{00000000-0005-0000-0000-0000E27D0000}"/>
    <cellStyle name="Linked Cell 30 2 2 2 2 3 3" xfId="32227" xr:uid="{00000000-0005-0000-0000-0000E37D0000}"/>
    <cellStyle name="Linked Cell 30 2 2 2 2 4" xfId="32228" xr:uid="{00000000-0005-0000-0000-0000E47D0000}"/>
    <cellStyle name="Linked Cell 30 2 2 2 2 4 2" xfId="32229" xr:uid="{00000000-0005-0000-0000-0000E57D0000}"/>
    <cellStyle name="Linked Cell 30 2 2 2 2 4 2 2" xfId="32230" xr:uid="{00000000-0005-0000-0000-0000E67D0000}"/>
    <cellStyle name="Linked Cell 30 2 2 2 2 4 3" xfId="32231" xr:uid="{00000000-0005-0000-0000-0000E77D0000}"/>
    <cellStyle name="Linked Cell 30 2 2 2 2 5" xfId="32232" xr:uid="{00000000-0005-0000-0000-0000E87D0000}"/>
    <cellStyle name="Linked Cell 30 2 2 2 2 5 2" xfId="32233" xr:uid="{00000000-0005-0000-0000-0000E97D0000}"/>
    <cellStyle name="Linked Cell 30 2 2 2 2 5 2 2" xfId="32234" xr:uid="{00000000-0005-0000-0000-0000EA7D0000}"/>
    <cellStyle name="Linked Cell 30 2 2 2 2 5 3" xfId="32235" xr:uid="{00000000-0005-0000-0000-0000EB7D0000}"/>
    <cellStyle name="Linked Cell 30 2 2 2 2 6" xfId="32236" xr:uid="{00000000-0005-0000-0000-0000EC7D0000}"/>
    <cellStyle name="Linked Cell 30 2 2 2 2 6 2" xfId="32237" xr:uid="{00000000-0005-0000-0000-0000ED7D0000}"/>
    <cellStyle name="Linked Cell 30 2 2 2 2 6 2 2" xfId="32238" xr:uid="{00000000-0005-0000-0000-0000EE7D0000}"/>
    <cellStyle name="Linked Cell 30 2 2 2 2 6 3" xfId="32239" xr:uid="{00000000-0005-0000-0000-0000EF7D0000}"/>
    <cellStyle name="Linked Cell 30 2 2 2 2 7" xfId="32240" xr:uid="{00000000-0005-0000-0000-0000F07D0000}"/>
    <cellStyle name="Linked Cell 30 2 2 2 2 7 2" xfId="32241" xr:uid="{00000000-0005-0000-0000-0000F17D0000}"/>
    <cellStyle name="Linked Cell 30 2 2 2 2 7 2 2" xfId="32242" xr:uid="{00000000-0005-0000-0000-0000F27D0000}"/>
    <cellStyle name="Linked Cell 30 2 2 2 2 7 3" xfId="32243" xr:uid="{00000000-0005-0000-0000-0000F37D0000}"/>
    <cellStyle name="Linked Cell 30 2 2 2 2 8" xfId="32244" xr:uid="{00000000-0005-0000-0000-0000F47D0000}"/>
    <cellStyle name="Linked Cell 30 2 2 2 2 8 2" xfId="32245" xr:uid="{00000000-0005-0000-0000-0000F57D0000}"/>
    <cellStyle name="Linked Cell 30 2 2 2 2 8 2 2" xfId="32246" xr:uid="{00000000-0005-0000-0000-0000F67D0000}"/>
    <cellStyle name="Linked Cell 30 2 2 2 2 8 3" xfId="32247" xr:uid="{00000000-0005-0000-0000-0000F77D0000}"/>
    <cellStyle name="Linked Cell 30 2 2 2 2 9" xfId="32248" xr:uid="{00000000-0005-0000-0000-0000F87D0000}"/>
    <cellStyle name="Linked Cell 30 2 2 2 2 9 2" xfId="32249" xr:uid="{00000000-0005-0000-0000-0000F97D0000}"/>
    <cellStyle name="Linked Cell 30 2 2 2 2 9 2 2" xfId="32250" xr:uid="{00000000-0005-0000-0000-0000FA7D0000}"/>
    <cellStyle name="Linked Cell 30 2 2 2 2 9 3" xfId="32251" xr:uid="{00000000-0005-0000-0000-0000FB7D0000}"/>
    <cellStyle name="Linked Cell 30 2 2 2 3" xfId="32252" xr:uid="{00000000-0005-0000-0000-0000FC7D0000}"/>
    <cellStyle name="Linked Cell 30 2 2 2 3 10" xfId="32253" xr:uid="{00000000-0005-0000-0000-0000FD7D0000}"/>
    <cellStyle name="Linked Cell 30 2 2 2 3 10 2" xfId="32254" xr:uid="{00000000-0005-0000-0000-0000FE7D0000}"/>
    <cellStyle name="Linked Cell 30 2 2 2 3 11" xfId="32255" xr:uid="{00000000-0005-0000-0000-0000FF7D0000}"/>
    <cellStyle name="Linked Cell 30 2 2 2 3 2" xfId="32256" xr:uid="{00000000-0005-0000-0000-0000007E0000}"/>
    <cellStyle name="Linked Cell 30 2 2 2 3 2 2" xfId="32257" xr:uid="{00000000-0005-0000-0000-0000017E0000}"/>
    <cellStyle name="Linked Cell 30 2 2 2 3 2 2 2" xfId="32258" xr:uid="{00000000-0005-0000-0000-0000027E0000}"/>
    <cellStyle name="Linked Cell 30 2 2 2 3 2 3" xfId="32259" xr:uid="{00000000-0005-0000-0000-0000037E0000}"/>
    <cellStyle name="Linked Cell 30 2 2 2 3 3" xfId="32260" xr:uid="{00000000-0005-0000-0000-0000047E0000}"/>
    <cellStyle name="Linked Cell 30 2 2 2 3 3 2" xfId="32261" xr:uid="{00000000-0005-0000-0000-0000057E0000}"/>
    <cellStyle name="Linked Cell 30 2 2 2 3 3 2 2" xfId="32262" xr:uid="{00000000-0005-0000-0000-0000067E0000}"/>
    <cellStyle name="Linked Cell 30 2 2 2 3 3 3" xfId="32263" xr:uid="{00000000-0005-0000-0000-0000077E0000}"/>
    <cellStyle name="Linked Cell 30 2 2 2 3 4" xfId="32264" xr:uid="{00000000-0005-0000-0000-0000087E0000}"/>
    <cellStyle name="Linked Cell 30 2 2 2 3 4 2" xfId="32265" xr:uid="{00000000-0005-0000-0000-0000097E0000}"/>
    <cellStyle name="Linked Cell 30 2 2 2 3 4 2 2" xfId="32266" xr:uid="{00000000-0005-0000-0000-00000A7E0000}"/>
    <cellStyle name="Linked Cell 30 2 2 2 3 4 3" xfId="32267" xr:uid="{00000000-0005-0000-0000-00000B7E0000}"/>
    <cellStyle name="Linked Cell 30 2 2 2 3 5" xfId="32268" xr:uid="{00000000-0005-0000-0000-00000C7E0000}"/>
    <cellStyle name="Linked Cell 30 2 2 2 3 5 2" xfId="32269" xr:uid="{00000000-0005-0000-0000-00000D7E0000}"/>
    <cellStyle name="Linked Cell 30 2 2 2 3 5 2 2" xfId="32270" xr:uid="{00000000-0005-0000-0000-00000E7E0000}"/>
    <cellStyle name="Linked Cell 30 2 2 2 3 5 3" xfId="32271" xr:uid="{00000000-0005-0000-0000-00000F7E0000}"/>
    <cellStyle name="Linked Cell 30 2 2 2 3 6" xfId="32272" xr:uid="{00000000-0005-0000-0000-0000107E0000}"/>
    <cellStyle name="Linked Cell 30 2 2 2 3 6 2" xfId="32273" xr:uid="{00000000-0005-0000-0000-0000117E0000}"/>
    <cellStyle name="Linked Cell 30 2 2 2 3 6 2 2" xfId="32274" xr:uid="{00000000-0005-0000-0000-0000127E0000}"/>
    <cellStyle name="Linked Cell 30 2 2 2 3 6 3" xfId="32275" xr:uid="{00000000-0005-0000-0000-0000137E0000}"/>
    <cellStyle name="Linked Cell 30 2 2 2 3 7" xfId="32276" xr:uid="{00000000-0005-0000-0000-0000147E0000}"/>
    <cellStyle name="Linked Cell 30 2 2 2 3 7 2" xfId="32277" xr:uid="{00000000-0005-0000-0000-0000157E0000}"/>
    <cellStyle name="Linked Cell 30 2 2 2 3 7 2 2" xfId="32278" xr:uid="{00000000-0005-0000-0000-0000167E0000}"/>
    <cellStyle name="Linked Cell 30 2 2 2 3 7 3" xfId="32279" xr:uid="{00000000-0005-0000-0000-0000177E0000}"/>
    <cellStyle name="Linked Cell 30 2 2 2 3 8" xfId="32280" xr:uid="{00000000-0005-0000-0000-0000187E0000}"/>
    <cellStyle name="Linked Cell 30 2 2 2 3 8 2" xfId="32281" xr:uid="{00000000-0005-0000-0000-0000197E0000}"/>
    <cellStyle name="Linked Cell 30 2 2 2 3 8 2 2" xfId="32282" xr:uid="{00000000-0005-0000-0000-00001A7E0000}"/>
    <cellStyle name="Linked Cell 30 2 2 2 3 8 3" xfId="32283" xr:uid="{00000000-0005-0000-0000-00001B7E0000}"/>
    <cellStyle name="Linked Cell 30 2 2 2 3 9" xfId="32284" xr:uid="{00000000-0005-0000-0000-00001C7E0000}"/>
    <cellStyle name="Linked Cell 30 2 2 2 3 9 2" xfId="32285" xr:uid="{00000000-0005-0000-0000-00001D7E0000}"/>
    <cellStyle name="Linked Cell 30 2 2 2 3 9 2 2" xfId="32286" xr:uid="{00000000-0005-0000-0000-00001E7E0000}"/>
    <cellStyle name="Linked Cell 30 2 2 2 3 9 3" xfId="32287" xr:uid="{00000000-0005-0000-0000-00001F7E0000}"/>
    <cellStyle name="Linked Cell 30 2 2 2 4" xfId="32288" xr:uid="{00000000-0005-0000-0000-0000207E0000}"/>
    <cellStyle name="Linked Cell 30 2 2 2 4 2" xfId="32289" xr:uid="{00000000-0005-0000-0000-0000217E0000}"/>
    <cellStyle name="Linked Cell 30 2 2 2 4 2 2" xfId="32290" xr:uid="{00000000-0005-0000-0000-0000227E0000}"/>
    <cellStyle name="Linked Cell 30 2 2 2 4 3" xfId="32291" xr:uid="{00000000-0005-0000-0000-0000237E0000}"/>
    <cellStyle name="Linked Cell 30 2 2 2 5" xfId="32292" xr:uid="{00000000-0005-0000-0000-0000247E0000}"/>
    <cellStyle name="Linked Cell 30 2 2 2 5 2" xfId="32293" xr:uid="{00000000-0005-0000-0000-0000257E0000}"/>
    <cellStyle name="Linked Cell 30 2 2 2 5 2 2" xfId="32294" xr:uid="{00000000-0005-0000-0000-0000267E0000}"/>
    <cellStyle name="Linked Cell 30 2 2 2 5 3" xfId="32295" xr:uid="{00000000-0005-0000-0000-0000277E0000}"/>
    <cellStyle name="Linked Cell 30 2 2 2 6" xfId="32296" xr:uid="{00000000-0005-0000-0000-0000287E0000}"/>
    <cellStyle name="Linked Cell 30 2 2 2 6 2" xfId="32297" xr:uid="{00000000-0005-0000-0000-0000297E0000}"/>
    <cellStyle name="Linked Cell 30 2 2 2 6 2 2" xfId="32298" xr:uid="{00000000-0005-0000-0000-00002A7E0000}"/>
    <cellStyle name="Linked Cell 30 2 2 2 6 3" xfId="32299" xr:uid="{00000000-0005-0000-0000-00002B7E0000}"/>
    <cellStyle name="Linked Cell 30 2 2 2 7" xfId="32300" xr:uid="{00000000-0005-0000-0000-00002C7E0000}"/>
    <cellStyle name="Linked Cell 30 2 2 2 7 2" xfId="32301" xr:uid="{00000000-0005-0000-0000-00002D7E0000}"/>
    <cellStyle name="Linked Cell 30 2 2 2 7 2 2" xfId="32302" xr:uid="{00000000-0005-0000-0000-00002E7E0000}"/>
    <cellStyle name="Linked Cell 30 2 2 2 7 3" xfId="32303" xr:uid="{00000000-0005-0000-0000-00002F7E0000}"/>
    <cellStyle name="Linked Cell 30 2 2 2 8" xfId="32304" xr:uid="{00000000-0005-0000-0000-0000307E0000}"/>
    <cellStyle name="Linked Cell 30 2 2 2 8 2" xfId="32305" xr:uid="{00000000-0005-0000-0000-0000317E0000}"/>
    <cellStyle name="Linked Cell 30 2 2 2 8 2 2" xfId="32306" xr:uid="{00000000-0005-0000-0000-0000327E0000}"/>
    <cellStyle name="Linked Cell 30 2 2 2 8 3" xfId="32307" xr:uid="{00000000-0005-0000-0000-0000337E0000}"/>
    <cellStyle name="Linked Cell 30 2 2 2 9" xfId="32308" xr:uid="{00000000-0005-0000-0000-0000347E0000}"/>
    <cellStyle name="Linked Cell 30 2 2 2 9 2" xfId="32309" xr:uid="{00000000-0005-0000-0000-0000357E0000}"/>
    <cellStyle name="Linked Cell 30 2 2 2 9 2 2" xfId="32310" xr:uid="{00000000-0005-0000-0000-0000367E0000}"/>
    <cellStyle name="Linked Cell 30 2 2 2 9 3" xfId="32311" xr:uid="{00000000-0005-0000-0000-0000377E0000}"/>
    <cellStyle name="Linked Cell 30 2 2 3" xfId="32312" xr:uid="{00000000-0005-0000-0000-0000387E0000}"/>
    <cellStyle name="Linked Cell 30 2 2 3 10" xfId="32313" xr:uid="{00000000-0005-0000-0000-0000397E0000}"/>
    <cellStyle name="Linked Cell 30 2 2 3 10 2" xfId="32314" xr:uid="{00000000-0005-0000-0000-00003A7E0000}"/>
    <cellStyle name="Linked Cell 30 2 2 3 10 2 2" xfId="32315" xr:uid="{00000000-0005-0000-0000-00003B7E0000}"/>
    <cellStyle name="Linked Cell 30 2 2 3 10 3" xfId="32316" xr:uid="{00000000-0005-0000-0000-00003C7E0000}"/>
    <cellStyle name="Linked Cell 30 2 2 3 11" xfId="32317" xr:uid="{00000000-0005-0000-0000-00003D7E0000}"/>
    <cellStyle name="Linked Cell 30 2 2 3 11 2" xfId="32318" xr:uid="{00000000-0005-0000-0000-00003E7E0000}"/>
    <cellStyle name="Linked Cell 30 2 2 3 12" xfId="32319" xr:uid="{00000000-0005-0000-0000-00003F7E0000}"/>
    <cellStyle name="Linked Cell 30 2 2 3 2" xfId="32320" xr:uid="{00000000-0005-0000-0000-0000407E0000}"/>
    <cellStyle name="Linked Cell 30 2 2 3 2 10" xfId="32321" xr:uid="{00000000-0005-0000-0000-0000417E0000}"/>
    <cellStyle name="Linked Cell 30 2 2 3 2 10 2" xfId="32322" xr:uid="{00000000-0005-0000-0000-0000427E0000}"/>
    <cellStyle name="Linked Cell 30 2 2 3 2 11" xfId="32323" xr:uid="{00000000-0005-0000-0000-0000437E0000}"/>
    <cellStyle name="Linked Cell 30 2 2 3 2 2" xfId="32324" xr:uid="{00000000-0005-0000-0000-0000447E0000}"/>
    <cellStyle name="Linked Cell 30 2 2 3 2 2 2" xfId="32325" xr:uid="{00000000-0005-0000-0000-0000457E0000}"/>
    <cellStyle name="Linked Cell 30 2 2 3 2 2 2 2" xfId="32326" xr:uid="{00000000-0005-0000-0000-0000467E0000}"/>
    <cellStyle name="Linked Cell 30 2 2 3 2 2 3" xfId="32327" xr:uid="{00000000-0005-0000-0000-0000477E0000}"/>
    <cellStyle name="Linked Cell 30 2 2 3 2 3" xfId="32328" xr:uid="{00000000-0005-0000-0000-0000487E0000}"/>
    <cellStyle name="Linked Cell 30 2 2 3 2 3 2" xfId="32329" xr:uid="{00000000-0005-0000-0000-0000497E0000}"/>
    <cellStyle name="Linked Cell 30 2 2 3 2 3 2 2" xfId="32330" xr:uid="{00000000-0005-0000-0000-00004A7E0000}"/>
    <cellStyle name="Linked Cell 30 2 2 3 2 3 3" xfId="32331" xr:uid="{00000000-0005-0000-0000-00004B7E0000}"/>
    <cellStyle name="Linked Cell 30 2 2 3 2 4" xfId="32332" xr:uid="{00000000-0005-0000-0000-00004C7E0000}"/>
    <cellStyle name="Linked Cell 30 2 2 3 2 4 2" xfId="32333" xr:uid="{00000000-0005-0000-0000-00004D7E0000}"/>
    <cellStyle name="Linked Cell 30 2 2 3 2 4 2 2" xfId="32334" xr:uid="{00000000-0005-0000-0000-00004E7E0000}"/>
    <cellStyle name="Linked Cell 30 2 2 3 2 4 3" xfId="32335" xr:uid="{00000000-0005-0000-0000-00004F7E0000}"/>
    <cellStyle name="Linked Cell 30 2 2 3 2 5" xfId="32336" xr:uid="{00000000-0005-0000-0000-0000507E0000}"/>
    <cellStyle name="Linked Cell 30 2 2 3 2 5 2" xfId="32337" xr:uid="{00000000-0005-0000-0000-0000517E0000}"/>
    <cellStyle name="Linked Cell 30 2 2 3 2 5 2 2" xfId="32338" xr:uid="{00000000-0005-0000-0000-0000527E0000}"/>
    <cellStyle name="Linked Cell 30 2 2 3 2 5 3" xfId="32339" xr:uid="{00000000-0005-0000-0000-0000537E0000}"/>
    <cellStyle name="Linked Cell 30 2 2 3 2 6" xfId="32340" xr:uid="{00000000-0005-0000-0000-0000547E0000}"/>
    <cellStyle name="Linked Cell 30 2 2 3 2 6 2" xfId="32341" xr:uid="{00000000-0005-0000-0000-0000557E0000}"/>
    <cellStyle name="Linked Cell 30 2 2 3 2 6 2 2" xfId="32342" xr:uid="{00000000-0005-0000-0000-0000567E0000}"/>
    <cellStyle name="Linked Cell 30 2 2 3 2 6 3" xfId="32343" xr:uid="{00000000-0005-0000-0000-0000577E0000}"/>
    <cellStyle name="Linked Cell 30 2 2 3 2 7" xfId="32344" xr:uid="{00000000-0005-0000-0000-0000587E0000}"/>
    <cellStyle name="Linked Cell 30 2 2 3 2 7 2" xfId="32345" xr:uid="{00000000-0005-0000-0000-0000597E0000}"/>
    <cellStyle name="Linked Cell 30 2 2 3 2 7 2 2" xfId="32346" xr:uid="{00000000-0005-0000-0000-00005A7E0000}"/>
    <cellStyle name="Linked Cell 30 2 2 3 2 7 3" xfId="32347" xr:uid="{00000000-0005-0000-0000-00005B7E0000}"/>
    <cellStyle name="Linked Cell 30 2 2 3 2 8" xfId="32348" xr:uid="{00000000-0005-0000-0000-00005C7E0000}"/>
    <cellStyle name="Linked Cell 30 2 2 3 2 8 2" xfId="32349" xr:uid="{00000000-0005-0000-0000-00005D7E0000}"/>
    <cellStyle name="Linked Cell 30 2 2 3 2 8 2 2" xfId="32350" xr:uid="{00000000-0005-0000-0000-00005E7E0000}"/>
    <cellStyle name="Linked Cell 30 2 2 3 2 8 3" xfId="32351" xr:uid="{00000000-0005-0000-0000-00005F7E0000}"/>
    <cellStyle name="Linked Cell 30 2 2 3 2 9" xfId="32352" xr:uid="{00000000-0005-0000-0000-0000607E0000}"/>
    <cellStyle name="Linked Cell 30 2 2 3 2 9 2" xfId="32353" xr:uid="{00000000-0005-0000-0000-0000617E0000}"/>
    <cellStyle name="Linked Cell 30 2 2 3 2 9 2 2" xfId="32354" xr:uid="{00000000-0005-0000-0000-0000627E0000}"/>
    <cellStyle name="Linked Cell 30 2 2 3 2 9 3" xfId="32355" xr:uid="{00000000-0005-0000-0000-0000637E0000}"/>
    <cellStyle name="Linked Cell 30 2 2 3 3" xfId="32356" xr:uid="{00000000-0005-0000-0000-0000647E0000}"/>
    <cellStyle name="Linked Cell 30 2 2 3 3 2" xfId="32357" xr:uid="{00000000-0005-0000-0000-0000657E0000}"/>
    <cellStyle name="Linked Cell 30 2 2 3 3 2 2" xfId="32358" xr:uid="{00000000-0005-0000-0000-0000667E0000}"/>
    <cellStyle name="Linked Cell 30 2 2 3 3 3" xfId="32359" xr:uid="{00000000-0005-0000-0000-0000677E0000}"/>
    <cellStyle name="Linked Cell 30 2 2 3 4" xfId="32360" xr:uid="{00000000-0005-0000-0000-0000687E0000}"/>
    <cellStyle name="Linked Cell 30 2 2 3 4 2" xfId="32361" xr:uid="{00000000-0005-0000-0000-0000697E0000}"/>
    <cellStyle name="Linked Cell 30 2 2 3 4 2 2" xfId="32362" xr:uid="{00000000-0005-0000-0000-00006A7E0000}"/>
    <cellStyle name="Linked Cell 30 2 2 3 4 3" xfId="32363" xr:uid="{00000000-0005-0000-0000-00006B7E0000}"/>
    <cellStyle name="Linked Cell 30 2 2 3 5" xfId="32364" xr:uid="{00000000-0005-0000-0000-00006C7E0000}"/>
    <cellStyle name="Linked Cell 30 2 2 3 5 2" xfId="32365" xr:uid="{00000000-0005-0000-0000-00006D7E0000}"/>
    <cellStyle name="Linked Cell 30 2 2 3 5 2 2" xfId="32366" xr:uid="{00000000-0005-0000-0000-00006E7E0000}"/>
    <cellStyle name="Linked Cell 30 2 2 3 5 3" xfId="32367" xr:uid="{00000000-0005-0000-0000-00006F7E0000}"/>
    <cellStyle name="Linked Cell 30 2 2 3 6" xfId="32368" xr:uid="{00000000-0005-0000-0000-0000707E0000}"/>
    <cellStyle name="Linked Cell 30 2 2 3 6 2" xfId="32369" xr:uid="{00000000-0005-0000-0000-0000717E0000}"/>
    <cellStyle name="Linked Cell 30 2 2 3 6 2 2" xfId="32370" xr:uid="{00000000-0005-0000-0000-0000727E0000}"/>
    <cellStyle name="Linked Cell 30 2 2 3 6 3" xfId="32371" xr:uid="{00000000-0005-0000-0000-0000737E0000}"/>
    <cellStyle name="Linked Cell 30 2 2 3 7" xfId="32372" xr:uid="{00000000-0005-0000-0000-0000747E0000}"/>
    <cellStyle name="Linked Cell 30 2 2 3 7 2" xfId="32373" xr:uid="{00000000-0005-0000-0000-0000757E0000}"/>
    <cellStyle name="Linked Cell 30 2 2 3 7 2 2" xfId="32374" xr:uid="{00000000-0005-0000-0000-0000767E0000}"/>
    <cellStyle name="Linked Cell 30 2 2 3 7 3" xfId="32375" xr:uid="{00000000-0005-0000-0000-0000777E0000}"/>
    <cellStyle name="Linked Cell 30 2 2 3 8" xfId="32376" xr:uid="{00000000-0005-0000-0000-0000787E0000}"/>
    <cellStyle name="Linked Cell 30 2 2 3 8 2" xfId="32377" xr:uid="{00000000-0005-0000-0000-0000797E0000}"/>
    <cellStyle name="Linked Cell 30 2 2 3 8 2 2" xfId="32378" xr:uid="{00000000-0005-0000-0000-00007A7E0000}"/>
    <cellStyle name="Linked Cell 30 2 2 3 8 3" xfId="32379" xr:uid="{00000000-0005-0000-0000-00007B7E0000}"/>
    <cellStyle name="Linked Cell 30 2 2 3 9" xfId="32380" xr:uid="{00000000-0005-0000-0000-00007C7E0000}"/>
    <cellStyle name="Linked Cell 30 2 2 3 9 2" xfId="32381" xr:uid="{00000000-0005-0000-0000-00007D7E0000}"/>
    <cellStyle name="Linked Cell 30 2 2 3 9 2 2" xfId="32382" xr:uid="{00000000-0005-0000-0000-00007E7E0000}"/>
    <cellStyle name="Linked Cell 30 2 2 3 9 3" xfId="32383" xr:uid="{00000000-0005-0000-0000-00007F7E0000}"/>
    <cellStyle name="Linked Cell 30 2 2 4" xfId="32384" xr:uid="{00000000-0005-0000-0000-0000807E0000}"/>
    <cellStyle name="Linked Cell 30 2 2 4 10" xfId="32385" xr:uid="{00000000-0005-0000-0000-0000817E0000}"/>
    <cellStyle name="Linked Cell 30 2 2 4 10 2" xfId="32386" xr:uid="{00000000-0005-0000-0000-0000827E0000}"/>
    <cellStyle name="Linked Cell 30 2 2 4 11" xfId="32387" xr:uid="{00000000-0005-0000-0000-0000837E0000}"/>
    <cellStyle name="Linked Cell 30 2 2 4 2" xfId="32388" xr:uid="{00000000-0005-0000-0000-0000847E0000}"/>
    <cellStyle name="Linked Cell 30 2 2 4 2 2" xfId="32389" xr:uid="{00000000-0005-0000-0000-0000857E0000}"/>
    <cellStyle name="Linked Cell 30 2 2 4 2 2 2" xfId="32390" xr:uid="{00000000-0005-0000-0000-0000867E0000}"/>
    <cellStyle name="Linked Cell 30 2 2 4 2 3" xfId="32391" xr:uid="{00000000-0005-0000-0000-0000877E0000}"/>
    <cellStyle name="Linked Cell 30 2 2 4 3" xfId="32392" xr:uid="{00000000-0005-0000-0000-0000887E0000}"/>
    <cellStyle name="Linked Cell 30 2 2 4 3 2" xfId="32393" xr:uid="{00000000-0005-0000-0000-0000897E0000}"/>
    <cellStyle name="Linked Cell 30 2 2 4 3 2 2" xfId="32394" xr:uid="{00000000-0005-0000-0000-00008A7E0000}"/>
    <cellStyle name="Linked Cell 30 2 2 4 3 3" xfId="32395" xr:uid="{00000000-0005-0000-0000-00008B7E0000}"/>
    <cellStyle name="Linked Cell 30 2 2 4 4" xfId="32396" xr:uid="{00000000-0005-0000-0000-00008C7E0000}"/>
    <cellStyle name="Linked Cell 30 2 2 4 4 2" xfId="32397" xr:uid="{00000000-0005-0000-0000-00008D7E0000}"/>
    <cellStyle name="Linked Cell 30 2 2 4 4 2 2" xfId="32398" xr:uid="{00000000-0005-0000-0000-00008E7E0000}"/>
    <cellStyle name="Linked Cell 30 2 2 4 4 3" xfId="32399" xr:uid="{00000000-0005-0000-0000-00008F7E0000}"/>
    <cellStyle name="Linked Cell 30 2 2 4 5" xfId="32400" xr:uid="{00000000-0005-0000-0000-0000907E0000}"/>
    <cellStyle name="Linked Cell 30 2 2 4 5 2" xfId="32401" xr:uid="{00000000-0005-0000-0000-0000917E0000}"/>
    <cellStyle name="Linked Cell 30 2 2 4 5 2 2" xfId="32402" xr:uid="{00000000-0005-0000-0000-0000927E0000}"/>
    <cellStyle name="Linked Cell 30 2 2 4 5 3" xfId="32403" xr:uid="{00000000-0005-0000-0000-0000937E0000}"/>
    <cellStyle name="Linked Cell 30 2 2 4 6" xfId="32404" xr:uid="{00000000-0005-0000-0000-0000947E0000}"/>
    <cellStyle name="Linked Cell 30 2 2 4 6 2" xfId="32405" xr:uid="{00000000-0005-0000-0000-0000957E0000}"/>
    <cellStyle name="Linked Cell 30 2 2 4 6 2 2" xfId="32406" xr:uid="{00000000-0005-0000-0000-0000967E0000}"/>
    <cellStyle name="Linked Cell 30 2 2 4 6 3" xfId="32407" xr:uid="{00000000-0005-0000-0000-0000977E0000}"/>
    <cellStyle name="Linked Cell 30 2 2 4 7" xfId="32408" xr:uid="{00000000-0005-0000-0000-0000987E0000}"/>
    <cellStyle name="Linked Cell 30 2 2 4 7 2" xfId="32409" xr:uid="{00000000-0005-0000-0000-0000997E0000}"/>
    <cellStyle name="Linked Cell 30 2 2 4 7 2 2" xfId="32410" xr:uid="{00000000-0005-0000-0000-00009A7E0000}"/>
    <cellStyle name="Linked Cell 30 2 2 4 7 3" xfId="32411" xr:uid="{00000000-0005-0000-0000-00009B7E0000}"/>
    <cellStyle name="Linked Cell 30 2 2 4 8" xfId="32412" xr:uid="{00000000-0005-0000-0000-00009C7E0000}"/>
    <cellStyle name="Linked Cell 30 2 2 4 8 2" xfId="32413" xr:uid="{00000000-0005-0000-0000-00009D7E0000}"/>
    <cellStyle name="Linked Cell 30 2 2 4 8 2 2" xfId="32414" xr:uid="{00000000-0005-0000-0000-00009E7E0000}"/>
    <cellStyle name="Linked Cell 30 2 2 4 8 3" xfId="32415" xr:uid="{00000000-0005-0000-0000-00009F7E0000}"/>
    <cellStyle name="Linked Cell 30 2 2 4 9" xfId="32416" xr:uid="{00000000-0005-0000-0000-0000A07E0000}"/>
    <cellStyle name="Linked Cell 30 2 2 4 9 2" xfId="32417" xr:uid="{00000000-0005-0000-0000-0000A17E0000}"/>
    <cellStyle name="Linked Cell 30 2 2 4 9 2 2" xfId="32418" xr:uid="{00000000-0005-0000-0000-0000A27E0000}"/>
    <cellStyle name="Linked Cell 30 2 2 4 9 3" xfId="32419" xr:uid="{00000000-0005-0000-0000-0000A37E0000}"/>
    <cellStyle name="Linked Cell 30 2 2 5" xfId="32420" xr:uid="{00000000-0005-0000-0000-0000A47E0000}"/>
    <cellStyle name="Linked Cell 30 2 2 5 2" xfId="32421" xr:uid="{00000000-0005-0000-0000-0000A57E0000}"/>
    <cellStyle name="Linked Cell 30 2 2 5 2 2" xfId="32422" xr:uid="{00000000-0005-0000-0000-0000A67E0000}"/>
    <cellStyle name="Linked Cell 30 2 2 5 3" xfId="32423" xr:uid="{00000000-0005-0000-0000-0000A77E0000}"/>
    <cellStyle name="Linked Cell 30 2 2 6" xfId="32424" xr:uid="{00000000-0005-0000-0000-0000A87E0000}"/>
    <cellStyle name="Linked Cell 30 2 2 6 2" xfId="32425" xr:uid="{00000000-0005-0000-0000-0000A97E0000}"/>
    <cellStyle name="Linked Cell 30 2 2 6 2 2" xfId="32426" xr:uid="{00000000-0005-0000-0000-0000AA7E0000}"/>
    <cellStyle name="Linked Cell 30 2 2 6 3" xfId="32427" xr:uid="{00000000-0005-0000-0000-0000AB7E0000}"/>
    <cellStyle name="Linked Cell 30 2 2 7" xfId="32428" xr:uid="{00000000-0005-0000-0000-0000AC7E0000}"/>
    <cellStyle name="Linked Cell 30 2 2 7 2" xfId="32429" xr:uid="{00000000-0005-0000-0000-0000AD7E0000}"/>
    <cellStyle name="Linked Cell 30 2 2 7 2 2" xfId="32430" xr:uid="{00000000-0005-0000-0000-0000AE7E0000}"/>
    <cellStyle name="Linked Cell 30 2 2 7 3" xfId="32431" xr:uid="{00000000-0005-0000-0000-0000AF7E0000}"/>
    <cellStyle name="Linked Cell 30 2 2 8" xfId="32432" xr:uid="{00000000-0005-0000-0000-0000B07E0000}"/>
    <cellStyle name="Linked Cell 30 2 2 8 2" xfId="32433" xr:uid="{00000000-0005-0000-0000-0000B17E0000}"/>
    <cellStyle name="Linked Cell 30 2 2 8 2 2" xfId="32434" xr:uid="{00000000-0005-0000-0000-0000B27E0000}"/>
    <cellStyle name="Linked Cell 30 2 2 8 3" xfId="32435" xr:uid="{00000000-0005-0000-0000-0000B37E0000}"/>
    <cellStyle name="Linked Cell 30 2 2 9" xfId="32436" xr:uid="{00000000-0005-0000-0000-0000B47E0000}"/>
    <cellStyle name="Linked Cell 30 2 2 9 2" xfId="32437" xr:uid="{00000000-0005-0000-0000-0000B57E0000}"/>
    <cellStyle name="Linked Cell 30 2 2 9 2 2" xfId="32438" xr:uid="{00000000-0005-0000-0000-0000B67E0000}"/>
    <cellStyle name="Linked Cell 30 2 2 9 3" xfId="32439" xr:uid="{00000000-0005-0000-0000-0000B77E0000}"/>
    <cellStyle name="Linked Cell 30 2 3" xfId="32440" xr:uid="{00000000-0005-0000-0000-0000B87E0000}"/>
    <cellStyle name="Linked Cell 30 2 3 10" xfId="32441" xr:uid="{00000000-0005-0000-0000-0000B97E0000}"/>
    <cellStyle name="Linked Cell 30 2 3 10 2" xfId="32442" xr:uid="{00000000-0005-0000-0000-0000BA7E0000}"/>
    <cellStyle name="Linked Cell 30 2 3 10 2 2" xfId="32443" xr:uid="{00000000-0005-0000-0000-0000BB7E0000}"/>
    <cellStyle name="Linked Cell 30 2 3 10 3" xfId="32444" xr:uid="{00000000-0005-0000-0000-0000BC7E0000}"/>
    <cellStyle name="Linked Cell 30 2 3 11" xfId="32445" xr:uid="{00000000-0005-0000-0000-0000BD7E0000}"/>
    <cellStyle name="Linked Cell 30 2 3 11 2" xfId="32446" xr:uid="{00000000-0005-0000-0000-0000BE7E0000}"/>
    <cellStyle name="Linked Cell 30 2 3 11 2 2" xfId="32447" xr:uid="{00000000-0005-0000-0000-0000BF7E0000}"/>
    <cellStyle name="Linked Cell 30 2 3 11 3" xfId="32448" xr:uid="{00000000-0005-0000-0000-0000C07E0000}"/>
    <cellStyle name="Linked Cell 30 2 3 12" xfId="32449" xr:uid="{00000000-0005-0000-0000-0000C17E0000}"/>
    <cellStyle name="Linked Cell 30 2 3 12 2" xfId="32450" xr:uid="{00000000-0005-0000-0000-0000C27E0000}"/>
    <cellStyle name="Linked Cell 30 2 3 13" xfId="32451" xr:uid="{00000000-0005-0000-0000-0000C37E0000}"/>
    <cellStyle name="Linked Cell 30 2 3 2" xfId="32452" xr:uid="{00000000-0005-0000-0000-0000C47E0000}"/>
    <cellStyle name="Linked Cell 30 2 3 2 10" xfId="32453" xr:uid="{00000000-0005-0000-0000-0000C57E0000}"/>
    <cellStyle name="Linked Cell 30 2 3 2 10 2" xfId="32454" xr:uid="{00000000-0005-0000-0000-0000C67E0000}"/>
    <cellStyle name="Linked Cell 30 2 3 2 10 2 2" xfId="32455" xr:uid="{00000000-0005-0000-0000-0000C77E0000}"/>
    <cellStyle name="Linked Cell 30 2 3 2 10 3" xfId="32456" xr:uid="{00000000-0005-0000-0000-0000C87E0000}"/>
    <cellStyle name="Linked Cell 30 2 3 2 11" xfId="32457" xr:uid="{00000000-0005-0000-0000-0000C97E0000}"/>
    <cellStyle name="Linked Cell 30 2 3 2 11 2" xfId="32458" xr:uid="{00000000-0005-0000-0000-0000CA7E0000}"/>
    <cellStyle name="Linked Cell 30 2 3 2 12" xfId="32459" xr:uid="{00000000-0005-0000-0000-0000CB7E0000}"/>
    <cellStyle name="Linked Cell 30 2 3 2 2" xfId="32460" xr:uid="{00000000-0005-0000-0000-0000CC7E0000}"/>
    <cellStyle name="Linked Cell 30 2 3 2 2 2" xfId="32461" xr:uid="{00000000-0005-0000-0000-0000CD7E0000}"/>
    <cellStyle name="Linked Cell 30 2 3 2 2 2 2" xfId="32462" xr:uid="{00000000-0005-0000-0000-0000CE7E0000}"/>
    <cellStyle name="Linked Cell 30 2 3 2 2 3" xfId="32463" xr:uid="{00000000-0005-0000-0000-0000CF7E0000}"/>
    <cellStyle name="Linked Cell 30 2 3 2 3" xfId="32464" xr:uid="{00000000-0005-0000-0000-0000D07E0000}"/>
    <cellStyle name="Linked Cell 30 2 3 2 3 2" xfId="32465" xr:uid="{00000000-0005-0000-0000-0000D17E0000}"/>
    <cellStyle name="Linked Cell 30 2 3 2 3 2 2" xfId="32466" xr:uid="{00000000-0005-0000-0000-0000D27E0000}"/>
    <cellStyle name="Linked Cell 30 2 3 2 3 3" xfId="32467" xr:uid="{00000000-0005-0000-0000-0000D37E0000}"/>
    <cellStyle name="Linked Cell 30 2 3 2 4" xfId="32468" xr:uid="{00000000-0005-0000-0000-0000D47E0000}"/>
    <cellStyle name="Linked Cell 30 2 3 2 4 2" xfId="32469" xr:uid="{00000000-0005-0000-0000-0000D57E0000}"/>
    <cellStyle name="Linked Cell 30 2 3 2 4 2 2" xfId="32470" xr:uid="{00000000-0005-0000-0000-0000D67E0000}"/>
    <cellStyle name="Linked Cell 30 2 3 2 4 3" xfId="32471" xr:uid="{00000000-0005-0000-0000-0000D77E0000}"/>
    <cellStyle name="Linked Cell 30 2 3 2 5" xfId="32472" xr:uid="{00000000-0005-0000-0000-0000D87E0000}"/>
    <cellStyle name="Linked Cell 30 2 3 2 5 2" xfId="32473" xr:uid="{00000000-0005-0000-0000-0000D97E0000}"/>
    <cellStyle name="Linked Cell 30 2 3 2 5 2 2" xfId="32474" xr:uid="{00000000-0005-0000-0000-0000DA7E0000}"/>
    <cellStyle name="Linked Cell 30 2 3 2 5 3" xfId="32475" xr:uid="{00000000-0005-0000-0000-0000DB7E0000}"/>
    <cellStyle name="Linked Cell 30 2 3 2 6" xfId="32476" xr:uid="{00000000-0005-0000-0000-0000DC7E0000}"/>
    <cellStyle name="Linked Cell 30 2 3 2 6 2" xfId="32477" xr:uid="{00000000-0005-0000-0000-0000DD7E0000}"/>
    <cellStyle name="Linked Cell 30 2 3 2 6 2 2" xfId="32478" xr:uid="{00000000-0005-0000-0000-0000DE7E0000}"/>
    <cellStyle name="Linked Cell 30 2 3 2 6 3" xfId="32479" xr:uid="{00000000-0005-0000-0000-0000DF7E0000}"/>
    <cellStyle name="Linked Cell 30 2 3 2 7" xfId="32480" xr:uid="{00000000-0005-0000-0000-0000E07E0000}"/>
    <cellStyle name="Linked Cell 30 2 3 2 7 2" xfId="32481" xr:uid="{00000000-0005-0000-0000-0000E17E0000}"/>
    <cellStyle name="Linked Cell 30 2 3 2 7 2 2" xfId="32482" xr:uid="{00000000-0005-0000-0000-0000E27E0000}"/>
    <cellStyle name="Linked Cell 30 2 3 2 7 3" xfId="32483" xr:uid="{00000000-0005-0000-0000-0000E37E0000}"/>
    <cellStyle name="Linked Cell 30 2 3 2 8" xfId="32484" xr:uid="{00000000-0005-0000-0000-0000E47E0000}"/>
    <cellStyle name="Linked Cell 30 2 3 2 8 2" xfId="32485" xr:uid="{00000000-0005-0000-0000-0000E57E0000}"/>
    <cellStyle name="Linked Cell 30 2 3 2 8 2 2" xfId="32486" xr:uid="{00000000-0005-0000-0000-0000E67E0000}"/>
    <cellStyle name="Linked Cell 30 2 3 2 8 3" xfId="32487" xr:uid="{00000000-0005-0000-0000-0000E77E0000}"/>
    <cellStyle name="Linked Cell 30 2 3 2 9" xfId="32488" xr:uid="{00000000-0005-0000-0000-0000E87E0000}"/>
    <cellStyle name="Linked Cell 30 2 3 2 9 2" xfId="32489" xr:uid="{00000000-0005-0000-0000-0000E97E0000}"/>
    <cellStyle name="Linked Cell 30 2 3 2 9 2 2" xfId="32490" xr:uid="{00000000-0005-0000-0000-0000EA7E0000}"/>
    <cellStyle name="Linked Cell 30 2 3 2 9 3" xfId="32491" xr:uid="{00000000-0005-0000-0000-0000EB7E0000}"/>
    <cellStyle name="Linked Cell 30 2 3 3" xfId="32492" xr:uid="{00000000-0005-0000-0000-0000EC7E0000}"/>
    <cellStyle name="Linked Cell 30 2 3 3 10" xfId="32493" xr:uid="{00000000-0005-0000-0000-0000ED7E0000}"/>
    <cellStyle name="Linked Cell 30 2 3 3 10 2" xfId="32494" xr:uid="{00000000-0005-0000-0000-0000EE7E0000}"/>
    <cellStyle name="Linked Cell 30 2 3 3 11" xfId="32495" xr:uid="{00000000-0005-0000-0000-0000EF7E0000}"/>
    <cellStyle name="Linked Cell 30 2 3 3 2" xfId="32496" xr:uid="{00000000-0005-0000-0000-0000F07E0000}"/>
    <cellStyle name="Linked Cell 30 2 3 3 2 2" xfId="32497" xr:uid="{00000000-0005-0000-0000-0000F17E0000}"/>
    <cellStyle name="Linked Cell 30 2 3 3 2 2 2" xfId="32498" xr:uid="{00000000-0005-0000-0000-0000F27E0000}"/>
    <cellStyle name="Linked Cell 30 2 3 3 2 3" xfId="32499" xr:uid="{00000000-0005-0000-0000-0000F37E0000}"/>
    <cellStyle name="Linked Cell 30 2 3 3 3" xfId="32500" xr:uid="{00000000-0005-0000-0000-0000F47E0000}"/>
    <cellStyle name="Linked Cell 30 2 3 3 3 2" xfId="32501" xr:uid="{00000000-0005-0000-0000-0000F57E0000}"/>
    <cellStyle name="Linked Cell 30 2 3 3 3 2 2" xfId="32502" xr:uid="{00000000-0005-0000-0000-0000F67E0000}"/>
    <cellStyle name="Linked Cell 30 2 3 3 3 3" xfId="32503" xr:uid="{00000000-0005-0000-0000-0000F77E0000}"/>
    <cellStyle name="Linked Cell 30 2 3 3 4" xfId="32504" xr:uid="{00000000-0005-0000-0000-0000F87E0000}"/>
    <cellStyle name="Linked Cell 30 2 3 3 4 2" xfId="32505" xr:uid="{00000000-0005-0000-0000-0000F97E0000}"/>
    <cellStyle name="Linked Cell 30 2 3 3 4 2 2" xfId="32506" xr:uid="{00000000-0005-0000-0000-0000FA7E0000}"/>
    <cellStyle name="Linked Cell 30 2 3 3 4 3" xfId="32507" xr:uid="{00000000-0005-0000-0000-0000FB7E0000}"/>
    <cellStyle name="Linked Cell 30 2 3 3 5" xfId="32508" xr:uid="{00000000-0005-0000-0000-0000FC7E0000}"/>
    <cellStyle name="Linked Cell 30 2 3 3 5 2" xfId="32509" xr:uid="{00000000-0005-0000-0000-0000FD7E0000}"/>
    <cellStyle name="Linked Cell 30 2 3 3 5 2 2" xfId="32510" xr:uid="{00000000-0005-0000-0000-0000FE7E0000}"/>
    <cellStyle name="Linked Cell 30 2 3 3 5 3" xfId="32511" xr:uid="{00000000-0005-0000-0000-0000FF7E0000}"/>
    <cellStyle name="Linked Cell 30 2 3 3 6" xfId="32512" xr:uid="{00000000-0005-0000-0000-0000007F0000}"/>
    <cellStyle name="Linked Cell 30 2 3 3 6 2" xfId="32513" xr:uid="{00000000-0005-0000-0000-0000017F0000}"/>
    <cellStyle name="Linked Cell 30 2 3 3 6 2 2" xfId="32514" xr:uid="{00000000-0005-0000-0000-0000027F0000}"/>
    <cellStyle name="Linked Cell 30 2 3 3 6 3" xfId="32515" xr:uid="{00000000-0005-0000-0000-0000037F0000}"/>
    <cellStyle name="Linked Cell 30 2 3 3 7" xfId="32516" xr:uid="{00000000-0005-0000-0000-0000047F0000}"/>
    <cellStyle name="Linked Cell 30 2 3 3 7 2" xfId="32517" xr:uid="{00000000-0005-0000-0000-0000057F0000}"/>
    <cellStyle name="Linked Cell 30 2 3 3 7 2 2" xfId="32518" xr:uid="{00000000-0005-0000-0000-0000067F0000}"/>
    <cellStyle name="Linked Cell 30 2 3 3 7 3" xfId="32519" xr:uid="{00000000-0005-0000-0000-0000077F0000}"/>
    <cellStyle name="Linked Cell 30 2 3 3 8" xfId="32520" xr:uid="{00000000-0005-0000-0000-0000087F0000}"/>
    <cellStyle name="Linked Cell 30 2 3 3 8 2" xfId="32521" xr:uid="{00000000-0005-0000-0000-0000097F0000}"/>
    <cellStyle name="Linked Cell 30 2 3 3 8 2 2" xfId="32522" xr:uid="{00000000-0005-0000-0000-00000A7F0000}"/>
    <cellStyle name="Linked Cell 30 2 3 3 8 3" xfId="32523" xr:uid="{00000000-0005-0000-0000-00000B7F0000}"/>
    <cellStyle name="Linked Cell 30 2 3 3 9" xfId="32524" xr:uid="{00000000-0005-0000-0000-00000C7F0000}"/>
    <cellStyle name="Linked Cell 30 2 3 3 9 2" xfId="32525" xr:uid="{00000000-0005-0000-0000-00000D7F0000}"/>
    <cellStyle name="Linked Cell 30 2 3 3 9 2 2" xfId="32526" xr:uid="{00000000-0005-0000-0000-00000E7F0000}"/>
    <cellStyle name="Linked Cell 30 2 3 3 9 3" xfId="32527" xr:uid="{00000000-0005-0000-0000-00000F7F0000}"/>
    <cellStyle name="Linked Cell 30 2 3 4" xfId="32528" xr:uid="{00000000-0005-0000-0000-0000107F0000}"/>
    <cellStyle name="Linked Cell 30 2 3 4 2" xfId="32529" xr:uid="{00000000-0005-0000-0000-0000117F0000}"/>
    <cellStyle name="Linked Cell 30 2 3 4 2 2" xfId="32530" xr:uid="{00000000-0005-0000-0000-0000127F0000}"/>
    <cellStyle name="Linked Cell 30 2 3 4 3" xfId="32531" xr:uid="{00000000-0005-0000-0000-0000137F0000}"/>
    <cellStyle name="Linked Cell 30 2 3 5" xfId="32532" xr:uid="{00000000-0005-0000-0000-0000147F0000}"/>
    <cellStyle name="Linked Cell 30 2 3 5 2" xfId="32533" xr:uid="{00000000-0005-0000-0000-0000157F0000}"/>
    <cellStyle name="Linked Cell 30 2 3 5 2 2" xfId="32534" xr:uid="{00000000-0005-0000-0000-0000167F0000}"/>
    <cellStyle name="Linked Cell 30 2 3 5 3" xfId="32535" xr:uid="{00000000-0005-0000-0000-0000177F0000}"/>
    <cellStyle name="Linked Cell 30 2 3 6" xfId="32536" xr:uid="{00000000-0005-0000-0000-0000187F0000}"/>
    <cellStyle name="Linked Cell 30 2 3 6 2" xfId="32537" xr:uid="{00000000-0005-0000-0000-0000197F0000}"/>
    <cellStyle name="Linked Cell 30 2 3 6 2 2" xfId="32538" xr:uid="{00000000-0005-0000-0000-00001A7F0000}"/>
    <cellStyle name="Linked Cell 30 2 3 6 3" xfId="32539" xr:uid="{00000000-0005-0000-0000-00001B7F0000}"/>
    <cellStyle name="Linked Cell 30 2 3 7" xfId="32540" xr:uid="{00000000-0005-0000-0000-00001C7F0000}"/>
    <cellStyle name="Linked Cell 30 2 3 7 2" xfId="32541" xr:uid="{00000000-0005-0000-0000-00001D7F0000}"/>
    <cellStyle name="Linked Cell 30 2 3 7 2 2" xfId="32542" xr:uid="{00000000-0005-0000-0000-00001E7F0000}"/>
    <cellStyle name="Linked Cell 30 2 3 7 3" xfId="32543" xr:uid="{00000000-0005-0000-0000-00001F7F0000}"/>
    <cellStyle name="Linked Cell 30 2 3 8" xfId="32544" xr:uid="{00000000-0005-0000-0000-0000207F0000}"/>
    <cellStyle name="Linked Cell 30 2 3 8 2" xfId="32545" xr:uid="{00000000-0005-0000-0000-0000217F0000}"/>
    <cellStyle name="Linked Cell 30 2 3 8 2 2" xfId="32546" xr:uid="{00000000-0005-0000-0000-0000227F0000}"/>
    <cellStyle name="Linked Cell 30 2 3 8 3" xfId="32547" xr:uid="{00000000-0005-0000-0000-0000237F0000}"/>
    <cellStyle name="Linked Cell 30 2 3 9" xfId="32548" xr:uid="{00000000-0005-0000-0000-0000247F0000}"/>
    <cellStyle name="Linked Cell 30 2 3 9 2" xfId="32549" xr:uid="{00000000-0005-0000-0000-0000257F0000}"/>
    <cellStyle name="Linked Cell 30 2 3 9 2 2" xfId="32550" xr:uid="{00000000-0005-0000-0000-0000267F0000}"/>
    <cellStyle name="Linked Cell 30 2 3 9 3" xfId="32551" xr:uid="{00000000-0005-0000-0000-0000277F0000}"/>
    <cellStyle name="Linked Cell 30 2 4" xfId="32552" xr:uid="{00000000-0005-0000-0000-0000287F0000}"/>
    <cellStyle name="Linked Cell 30 2 4 10" xfId="32553" xr:uid="{00000000-0005-0000-0000-0000297F0000}"/>
    <cellStyle name="Linked Cell 30 2 4 10 2" xfId="32554" xr:uid="{00000000-0005-0000-0000-00002A7F0000}"/>
    <cellStyle name="Linked Cell 30 2 4 10 2 2" xfId="32555" xr:uid="{00000000-0005-0000-0000-00002B7F0000}"/>
    <cellStyle name="Linked Cell 30 2 4 10 3" xfId="32556" xr:uid="{00000000-0005-0000-0000-00002C7F0000}"/>
    <cellStyle name="Linked Cell 30 2 4 11" xfId="32557" xr:uid="{00000000-0005-0000-0000-00002D7F0000}"/>
    <cellStyle name="Linked Cell 30 2 4 11 2" xfId="32558" xr:uid="{00000000-0005-0000-0000-00002E7F0000}"/>
    <cellStyle name="Linked Cell 30 2 4 12" xfId="32559" xr:uid="{00000000-0005-0000-0000-00002F7F0000}"/>
    <cellStyle name="Linked Cell 30 2 4 2" xfId="32560" xr:uid="{00000000-0005-0000-0000-0000307F0000}"/>
    <cellStyle name="Linked Cell 30 2 4 2 10" xfId="32561" xr:uid="{00000000-0005-0000-0000-0000317F0000}"/>
    <cellStyle name="Linked Cell 30 2 4 2 10 2" xfId="32562" xr:uid="{00000000-0005-0000-0000-0000327F0000}"/>
    <cellStyle name="Linked Cell 30 2 4 2 11" xfId="32563" xr:uid="{00000000-0005-0000-0000-0000337F0000}"/>
    <cellStyle name="Linked Cell 30 2 4 2 2" xfId="32564" xr:uid="{00000000-0005-0000-0000-0000347F0000}"/>
    <cellStyle name="Linked Cell 30 2 4 2 2 2" xfId="32565" xr:uid="{00000000-0005-0000-0000-0000357F0000}"/>
    <cellStyle name="Linked Cell 30 2 4 2 2 2 2" xfId="32566" xr:uid="{00000000-0005-0000-0000-0000367F0000}"/>
    <cellStyle name="Linked Cell 30 2 4 2 2 3" xfId="32567" xr:uid="{00000000-0005-0000-0000-0000377F0000}"/>
    <cellStyle name="Linked Cell 30 2 4 2 3" xfId="32568" xr:uid="{00000000-0005-0000-0000-0000387F0000}"/>
    <cellStyle name="Linked Cell 30 2 4 2 3 2" xfId="32569" xr:uid="{00000000-0005-0000-0000-0000397F0000}"/>
    <cellStyle name="Linked Cell 30 2 4 2 3 2 2" xfId="32570" xr:uid="{00000000-0005-0000-0000-00003A7F0000}"/>
    <cellStyle name="Linked Cell 30 2 4 2 3 3" xfId="32571" xr:uid="{00000000-0005-0000-0000-00003B7F0000}"/>
    <cellStyle name="Linked Cell 30 2 4 2 4" xfId="32572" xr:uid="{00000000-0005-0000-0000-00003C7F0000}"/>
    <cellStyle name="Linked Cell 30 2 4 2 4 2" xfId="32573" xr:uid="{00000000-0005-0000-0000-00003D7F0000}"/>
    <cellStyle name="Linked Cell 30 2 4 2 4 2 2" xfId="32574" xr:uid="{00000000-0005-0000-0000-00003E7F0000}"/>
    <cellStyle name="Linked Cell 30 2 4 2 4 3" xfId="32575" xr:uid="{00000000-0005-0000-0000-00003F7F0000}"/>
    <cellStyle name="Linked Cell 30 2 4 2 5" xfId="32576" xr:uid="{00000000-0005-0000-0000-0000407F0000}"/>
    <cellStyle name="Linked Cell 30 2 4 2 5 2" xfId="32577" xr:uid="{00000000-0005-0000-0000-0000417F0000}"/>
    <cellStyle name="Linked Cell 30 2 4 2 5 2 2" xfId="32578" xr:uid="{00000000-0005-0000-0000-0000427F0000}"/>
    <cellStyle name="Linked Cell 30 2 4 2 5 3" xfId="32579" xr:uid="{00000000-0005-0000-0000-0000437F0000}"/>
    <cellStyle name="Linked Cell 30 2 4 2 6" xfId="32580" xr:uid="{00000000-0005-0000-0000-0000447F0000}"/>
    <cellStyle name="Linked Cell 30 2 4 2 6 2" xfId="32581" xr:uid="{00000000-0005-0000-0000-0000457F0000}"/>
    <cellStyle name="Linked Cell 30 2 4 2 6 2 2" xfId="32582" xr:uid="{00000000-0005-0000-0000-0000467F0000}"/>
    <cellStyle name="Linked Cell 30 2 4 2 6 3" xfId="32583" xr:uid="{00000000-0005-0000-0000-0000477F0000}"/>
    <cellStyle name="Linked Cell 30 2 4 2 7" xfId="32584" xr:uid="{00000000-0005-0000-0000-0000487F0000}"/>
    <cellStyle name="Linked Cell 30 2 4 2 7 2" xfId="32585" xr:uid="{00000000-0005-0000-0000-0000497F0000}"/>
    <cellStyle name="Linked Cell 30 2 4 2 7 2 2" xfId="32586" xr:uid="{00000000-0005-0000-0000-00004A7F0000}"/>
    <cellStyle name="Linked Cell 30 2 4 2 7 3" xfId="32587" xr:uid="{00000000-0005-0000-0000-00004B7F0000}"/>
    <cellStyle name="Linked Cell 30 2 4 2 8" xfId="32588" xr:uid="{00000000-0005-0000-0000-00004C7F0000}"/>
    <cellStyle name="Linked Cell 30 2 4 2 8 2" xfId="32589" xr:uid="{00000000-0005-0000-0000-00004D7F0000}"/>
    <cellStyle name="Linked Cell 30 2 4 2 8 2 2" xfId="32590" xr:uid="{00000000-0005-0000-0000-00004E7F0000}"/>
    <cellStyle name="Linked Cell 30 2 4 2 8 3" xfId="32591" xr:uid="{00000000-0005-0000-0000-00004F7F0000}"/>
    <cellStyle name="Linked Cell 30 2 4 2 9" xfId="32592" xr:uid="{00000000-0005-0000-0000-0000507F0000}"/>
    <cellStyle name="Linked Cell 30 2 4 2 9 2" xfId="32593" xr:uid="{00000000-0005-0000-0000-0000517F0000}"/>
    <cellStyle name="Linked Cell 30 2 4 2 9 2 2" xfId="32594" xr:uid="{00000000-0005-0000-0000-0000527F0000}"/>
    <cellStyle name="Linked Cell 30 2 4 2 9 3" xfId="32595" xr:uid="{00000000-0005-0000-0000-0000537F0000}"/>
    <cellStyle name="Linked Cell 30 2 4 3" xfId="32596" xr:uid="{00000000-0005-0000-0000-0000547F0000}"/>
    <cellStyle name="Linked Cell 30 2 4 3 2" xfId="32597" xr:uid="{00000000-0005-0000-0000-0000557F0000}"/>
    <cellStyle name="Linked Cell 30 2 4 3 2 2" xfId="32598" xr:uid="{00000000-0005-0000-0000-0000567F0000}"/>
    <cellStyle name="Linked Cell 30 2 4 3 3" xfId="32599" xr:uid="{00000000-0005-0000-0000-0000577F0000}"/>
    <cellStyle name="Linked Cell 30 2 4 4" xfId="32600" xr:uid="{00000000-0005-0000-0000-0000587F0000}"/>
    <cellStyle name="Linked Cell 30 2 4 4 2" xfId="32601" xr:uid="{00000000-0005-0000-0000-0000597F0000}"/>
    <cellStyle name="Linked Cell 30 2 4 4 2 2" xfId="32602" xr:uid="{00000000-0005-0000-0000-00005A7F0000}"/>
    <cellStyle name="Linked Cell 30 2 4 4 3" xfId="32603" xr:uid="{00000000-0005-0000-0000-00005B7F0000}"/>
    <cellStyle name="Linked Cell 30 2 4 5" xfId="32604" xr:uid="{00000000-0005-0000-0000-00005C7F0000}"/>
    <cellStyle name="Linked Cell 30 2 4 5 2" xfId="32605" xr:uid="{00000000-0005-0000-0000-00005D7F0000}"/>
    <cellStyle name="Linked Cell 30 2 4 5 2 2" xfId="32606" xr:uid="{00000000-0005-0000-0000-00005E7F0000}"/>
    <cellStyle name="Linked Cell 30 2 4 5 3" xfId="32607" xr:uid="{00000000-0005-0000-0000-00005F7F0000}"/>
    <cellStyle name="Linked Cell 30 2 4 6" xfId="32608" xr:uid="{00000000-0005-0000-0000-0000607F0000}"/>
    <cellStyle name="Linked Cell 30 2 4 6 2" xfId="32609" xr:uid="{00000000-0005-0000-0000-0000617F0000}"/>
    <cellStyle name="Linked Cell 30 2 4 6 2 2" xfId="32610" xr:uid="{00000000-0005-0000-0000-0000627F0000}"/>
    <cellStyle name="Linked Cell 30 2 4 6 3" xfId="32611" xr:uid="{00000000-0005-0000-0000-0000637F0000}"/>
    <cellStyle name="Linked Cell 30 2 4 7" xfId="32612" xr:uid="{00000000-0005-0000-0000-0000647F0000}"/>
    <cellStyle name="Linked Cell 30 2 4 7 2" xfId="32613" xr:uid="{00000000-0005-0000-0000-0000657F0000}"/>
    <cellStyle name="Linked Cell 30 2 4 7 2 2" xfId="32614" xr:uid="{00000000-0005-0000-0000-0000667F0000}"/>
    <cellStyle name="Linked Cell 30 2 4 7 3" xfId="32615" xr:uid="{00000000-0005-0000-0000-0000677F0000}"/>
    <cellStyle name="Linked Cell 30 2 4 8" xfId="32616" xr:uid="{00000000-0005-0000-0000-0000687F0000}"/>
    <cellStyle name="Linked Cell 30 2 4 8 2" xfId="32617" xr:uid="{00000000-0005-0000-0000-0000697F0000}"/>
    <cellStyle name="Linked Cell 30 2 4 8 2 2" xfId="32618" xr:uid="{00000000-0005-0000-0000-00006A7F0000}"/>
    <cellStyle name="Linked Cell 30 2 4 8 3" xfId="32619" xr:uid="{00000000-0005-0000-0000-00006B7F0000}"/>
    <cellStyle name="Linked Cell 30 2 4 9" xfId="32620" xr:uid="{00000000-0005-0000-0000-00006C7F0000}"/>
    <cellStyle name="Linked Cell 30 2 4 9 2" xfId="32621" xr:uid="{00000000-0005-0000-0000-00006D7F0000}"/>
    <cellStyle name="Linked Cell 30 2 4 9 2 2" xfId="32622" xr:uid="{00000000-0005-0000-0000-00006E7F0000}"/>
    <cellStyle name="Linked Cell 30 2 4 9 3" xfId="32623" xr:uid="{00000000-0005-0000-0000-00006F7F0000}"/>
    <cellStyle name="Linked Cell 30 2 5" xfId="32624" xr:uid="{00000000-0005-0000-0000-0000707F0000}"/>
    <cellStyle name="Linked Cell 30 2 5 10" xfId="32625" xr:uid="{00000000-0005-0000-0000-0000717F0000}"/>
    <cellStyle name="Linked Cell 30 2 5 10 2" xfId="32626" xr:uid="{00000000-0005-0000-0000-0000727F0000}"/>
    <cellStyle name="Linked Cell 30 2 5 11" xfId="32627" xr:uid="{00000000-0005-0000-0000-0000737F0000}"/>
    <cellStyle name="Linked Cell 30 2 5 2" xfId="32628" xr:uid="{00000000-0005-0000-0000-0000747F0000}"/>
    <cellStyle name="Linked Cell 30 2 5 2 2" xfId="32629" xr:uid="{00000000-0005-0000-0000-0000757F0000}"/>
    <cellStyle name="Linked Cell 30 2 5 2 2 2" xfId="32630" xr:uid="{00000000-0005-0000-0000-0000767F0000}"/>
    <cellStyle name="Linked Cell 30 2 5 2 3" xfId="32631" xr:uid="{00000000-0005-0000-0000-0000777F0000}"/>
    <cellStyle name="Linked Cell 30 2 5 3" xfId="32632" xr:uid="{00000000-0005-0000-0000-0000787F0000}"/>
    <cellStyle name="Linked Cell 30 2 5 3 2" xfId="32633" xr:uid="{00000000-0005-0000-0000-0000797F0000}"/>
    <cellStyle name="Linked Cell 30 2 5 3 2 2" xfId="32634" xr:uid="{00000000-0005-0000-0000-00007A7F0000}"/>
    <cellStyle name="Linked Cell 30 2 5 3 3" xfId="32635" xr:uid="{00000000-0005-0000-0000-00007B7F0000}"/>
    <cellStyle name="Linked Cell 30 2 5 4" xfId="32636" xr:uid="{00000000-0005-0000-0000-00007C7F0000}"/>
    <cellStyle name="Linked Cell 30 2 5 4 2" xfId="32637" xr:uid="{00000000-0005-0000-0000-00007D7F0000}"/>
    <cellStyle name="Linked Cell 30 2 5 4 2 2" xfId="32638" xr:uid="{00000000-0005-0000-0000-00007E7F0000}"/>
    <cellStyle name="Linked Cell 30 2 5 4 3" xfId="32639" xr:uid="{00000000-0005-0000-0000-00007F7F0000}"/>
    <cellStyle name="Linked Cell 30 2 5 5" xfId="32640" xr:uid="{00000000-0005-0000-0000-0000807F0000}"/>
    <cellStyle name="Linked Cell 30 2 5 5 2" xfId="32641" xr:uid="{00000000-0005-0000-0000-0000817F0000}"/>
    <cellStyle name="Linked Cell 30 2 5 5 2 2" xfId="32642" xr:uid="{00000000-0005-0000-0000-0000827F0000}"/>
    <cellStyle name="Linked Cell 30 2 5 5 3" xfId="32643" xr:uid="{00000000-0005-0000-0000-0000837F0000}"/>
    <cellStyle name="Linked Cell 30 2 5 6" xfId="32644" xr:uid="{00000000-0005-0000-0000-0000847F0000}"/>
    <cellStyle name="Linked Cell 30 2 5 6 2" xfId="32645" xr:uid="{00000000-0005-0000-0000-0000857F0000}"/>
    <cellStyle name="Linked Cell 30 2 5 6 2 2" xfId="32646" xr:uid="{00000000-0005-0000-0000-0000867F0000}"/>
    <cellStyle name="Linked Cell 30 2 5 6 3" xfId="32647" xr:uid="{00000000-0005-0000-0000-0000877F0000}"/>
    <cellStyle name="Linked Cell 30 2 5 7" xfId="32648" xr:uid="{00000000-0005-0000-0000-0000887F0000}"/>
    <cellStyle name="Linked Cell 30 2 5 7 2" xfId="32649" xr:uid="{00000000-0005-0000-0000-0000897F0000}"/>
    <cellStyle name="Linked Cell 30 2 5 7 2 2" xfId="32650" xr:uid="{00000000-0005-0000-0000-00008A7F0000}"/>
    <cellStyle name="Linked Cell 30 2 5 7 3" xfId="32651" xr:uid="{00000000-0005-0000-0000-00008B7F0000}"/>
    <cellStyle name="Linked Cell 30 2 5 8" xfId="32652" xr:uid="{00000000-0005-0000-0000-00008C7F0000}"/>
    <cellStyle name="Linked Cell 30 2 5 8 2" xfId="32653" xr:uid="{00000000-0005-0000-0000-00008D7F0000}"/>
    <cellStyle name="Linked Cell 30 2 5 8 2 2" xfId="32654" xr:uid="{00000000-0005-0000-0000-00008E7F0000}"/>
    <cellStyle name="Linked Cell 30 2 5 8 3" xfId="32655" xr:uid="{00000000-0005-0000-0000-00008F7F0000}"/>
    <cellStyle name="Linked Cell 30 2 5 9" xfId="32656" xr:uid="{00000000-0005-0000-0000-0000907F0000}"/>
    <cellStyle name="Linked Cell 30 2 5 9 2" xfId="32657" xr:uid="{00000000-0005-0000-0000-0000917F0000}"/>
    <cellStyle name="Linked Cell 30 2 5 9 2 2" xfId="32658" xr:uid="{00000000-0005-0000-0000-0000927F0000}"/>
    <cellStyle name="Linked Cell 30 2 5 9 3" xfId="32659" xr:uid="{00000000-0005-0000-0000-0000937F0000}"/>
    <cellStyle name="Linked Cell 30 2 6" xfId="32660" xr:uid="{00000000-0005-0000-0000-0000947F0000}"/>
    <cellStyle name="Linked Cell 30 2 6 2" xfId="32661" xr:uid="{00000000-0005-0000-0000-0000957F0000}"/>
    <cellStyle name="Linked Cell 30 2 6 2 2" xfId="32662" xr:uid="{00000000-0005-0000-0000-0000967F0000}"/>
    <cellStyle name="Linked Cell 30 2 6 3" xfId="32663" xr:uid="{00000000-0005-0000-0000-0000977F0000}"/>
    <cellStyle name="Linked Cell 30 2 7" xfId="32664" xr:uid="{00000000-0005-0000-0000-0000987F0000}"/>
    <cellStyle name="Linked Cell 30 2 7 2" xfId="32665" xr:uid="{00000000-0005-0000-0000-0000997F0000}"/>
    <cellStyle name="Linked Cell 30 2 7 2 2" xfId="32666" xr:uid="{00000000-0005-0000-0000-00009A7F0000}"/>
    <cellStyle name="Linked Cell 30 2 7 3" xfId="32667" xr:uid="{00000000-0005-0000-0000-00009B7F0000}"/>
    <cellStyle name="Linked Cell 30 2 8" xfId="32668" xr:uid="{00000000-0005-0000-0000-00009C7F0000}"/>
    <cellStyle name="Linked Cell 30 2 8 2" xfId="32669" xr:uid="{00000000-0005-0000-0000-00009D7F0000}"/>
    <cellStyle name="Linked Cell 30 2 8 2 2" xfId="32670" xr:uid="{00000000-0005-0000-0000-00009E7F0000}"/>
    <cellStyle name="Linked Cell 30 2 8 3" xfId="32671" xr:uid="{00000000-0005-0000-0000-00009F7F0000}"/>
    <cellStyle name="Linked Cell 30 2 9" xfId="32672" xr:uid="{00000000-0005-0000-0000-0000A07F0000}"/>
    <cellStyle name="Linked Cell 30 2 9 2" xfId="32673" xr:uid="{00000000-0005-0000-0000-0000A17F0000}"/>
    <cellStyle name="Linked Cell 30 2 9 2 2" xfId="32674" xr:uid="{00000000-0005-0000-0000-0000A27F0000}"/>
    <cellStyle name="Linked Cell 30 2 9 3" xfId="32675" xr:uid="{00000000-0005-0000-0000-0000A37F0000}"/>
    <cellStyle name="Linked Cell 30 3" xfId="32676" xr:uid="{00000000-0005-0000-0000-0000A47F0000}"/>
    <cellStyle name="Linked Cell 30 3 10" xfId="32677" xr:uid="{00000000-0005-0000-0000-0000A57F0000}"/>
    <cellStyle name="Linked Cell 30 3 10 2" xfId="32678" xr:uid="{00000000-0005-0000-0000-0000A67F0000}"/>
    <cellStyle name="Linked Cell 30 3 10 2 2" xfId="32679" xr:uid="{00000000-0005-0000-0000-0000A77F0000}"/>
    <cellStyle name="Linked Cell 30 3 10 3" xfId="32680" xr:uid="{00000000-0005-0000-0000-0000A87F0000}"/>
    <cellStyle name="Linked Cell 30 3 11" xfId="32681" xr:uid="{00000000-0005-0000-0000-0000A97F0000}"/>
    <cellStyle name="Linked Cell 30 3 11 2" xfId="32682" xr:uid="{00000000-0005-0000-0000-0000AA7F0000}"/>
    <cellStyle name="Linked Cell 30 3 11 2 2" xfId="32683" xr:uid="{00000000-0005-0000-0000-0000AB7F0000}"/>
    <cellStyle name="Linked Cell 30 3 11 3" xfId="32684" xr:uid="{00000000-0005-0000-0000-0000AC7F0000}"/>
    <cellStyle name="Linked Cell 30 3 12" xfId="32685" xr:uid="{00000000-0005-0000-0000-0000AD7F0000}"/>
    <cellStyle name="Linked Cell 30 3 12 2" xfId="32686" xr:uid="{00000000-0005-0000-0000-0000AE7F0000}"/>
    <cellStyle name="Linked Cell 30 3 12 2 2" xfId="32687" xr:uid="{00000000-0005-0000-0000-0000AF7F0000}"/>
    <cellStyle name="Linked Cell 30 3 12 3" xfId="32688" xr:uid="{00000000-0005-0000-0000-0000B07F0000}"/>
    <cellStyle name="Linked Cell 30 3 13" xfId="32689" xr:uid="{00000000-0005-0000-0000-0000B17F0000}"/>
    <cellStyle name="Linked Cell 30 3 13 2" xfId="32690" xr:uid="{00000000-0005-0000-0000-0000B27F0000}"/>
    <cellStyle name="Linked Cell 30 3 14" xfId="32691" xr:uid="{00000000-0005-0000-0000-0000B37F0000}"/>
    <cellStyle name="Linked Cell 30 3 2" xfId="32692" xr:uid="{00000000-0005-0000-0000-0000B47F0000}"/>
    <cellStyle name="Linked Cell 30 3 2 10" xfId="32693" xr:uid="{00000000-0005-0000-0000-0000B57F0000}"/>
    <cellStyle name="Linked Cell 30 3 2 10 2" xfId="32694" xr:uid="{00000000-0005-0000-0000-0000B67F0000}"/>
    <cellStyle name="Linked Cell 30 3 2 10 2 2" xfId="32695" xr:uid="{00000000-0005-0000-0000-0000B77F0000}"/>
    <cellStyle name="Linked Cell 30 3 2 10 3" xfId="32696" xr:uid="{00000000-0005-0000-0000-0000B87F0000}"/>
    <cellStyle name="Linked Cell 30 3 2 11" xfId="32697" xr:uid="{00000000-0005-0000-0000-0000B97F0000}"/>
    <cellStyle name="Linked Cell 30 3 2 11 2" xfId="32698" xr:uid="{00000000-0005-0000-0000-0000BA7F0000}"/>
    <cellStyle name="Linked Cell 30 3 2 11 2 2" xfId="32699" xr:uid="{00000000-0005-0000-0000-0000BB7F0000}"/>
    <cellStyle name="Linked Cell 30 3 2 11 3" xfId="32700" xr:uid="{00000000-0005-0000-0000-0000BC7F0000}"/>
    <cellStyle name="Linked Cell 30 3 2 12" xfId="32701" xr:uid="{00000000-0005-0000-0000-0000BD7F0000}"/>
    <cellStyle name="Linked Cell 30 3 2 12 2" xfId="32702" xr:uid="{00000000-0005-0000-0000-0000BE7F0000}"/>
    <cellStyle name="Linked Cell 30 3 2 13" xfId="32703" xr:uid="{00000000-0005-0000-0000-0000BF7F0000}"/>
    <cellStyle name="Linked Cell 30 3 2 2" xfId="32704" xr:uid="{00000000-0005-0000-0000-0000C07F0000}"/>
    <cellStyle name="Linked Cell 30 3 2 2 10" xfId="32705" xr:uid="{00000000-0005-0000-0000-0000C17F0000}"/>
    <cellStyle name="Linked Cell 30 3 2 2 10 2" xfId="32706" xr:uid="{00000000-0005-0000-0000-0000C27F0000}"/>
    <cellStyle name="Linked Cell 30 3 2 2 10 2 2" xfId="32707" xr:uid="{00000000-0005-0000-0000-0000C37F0000}"/>
    <cellStyle name="Linked Cell 30 3 2 2 10 3" xfId="32708" xr:uid="{00000000-0005-0000-0000-0000C47F0000}"/>
    <cellStyle name="Linked Cell 30 3 2 2 11" xfId="32709" xr:uid="{00000000-0005-0000-0000-0000C57F0000}"/>
    <cellStyle name="Linked Cell 30 3 2 2 11 2" xfId="32710" xr:uid="{00000000-0005-0000-0000-0000C67F0000}"/>
    <cellStyle name="Linked Cell 30 3 2 2 12" xfId="32711" xr:uid="{00000000-0005-0000-0000-0000C77F0000}"/>
    <cellStyle name="Linked Cell 30 3 2 2 2" xfId="32712" xr:uid="{00000000-0005-0000-0000-0000C87F0000}"/>
    <cellStyle name="Linked Cell 30 3 2 2 2 2" xfId="32713" xr:uid="{00000000-0005-0000-0000-0000C97F0000}"/>
    <cellStyle name="Linked Cell 30 3 2 2 2 2 2" xfId="32714" xr:uid="{00000000-0005-0000-0000-0000CA7F0000}"/>
    <cellStyle name="Linked Cell 30 3 2 2 2 3" xfId="32715" xr:uid="{00000000-0005-0000-0000-0000CB7F0000}"/>
    <cellStyle name="Linked Cell 30 3 2 2 3" xfId="32716" xr:uid="{00000000-0005-0000-0000-0000CC7F0000}"/>
    <cellStyle name="Linked Cell 30 3 2 2 3 2" xfId="32717" xr:uid="{00000000-0005-0000-0000-0000CD7F0000}"/>
    <cellStyle name="Linked Cell 30 3 2 2 3 2 2" xfId="32718" xr:uid="{00000000-0005-0000-0000-0000CE7F0000}"/>
    <cellStyle name="Linked Cell 30 3 2 2 3 3" xfId="32719" xr:uid="{00000000-0005-0000-0000-0000CF7F0000}"/>
    <cellStyle name="Linked Cell 30 3 2 2 4" xfId="32720" xr:uid="{00000000-0005-0000-0000-0000D07F0000}"/>
    <cellStyle name="Linked Cell 30 3 2 2 4 2" xfId="32721" xr:uid="{00000000-0005-0000-0000-0000D17F0000}"/>
    <cellStyle name="Linked Cell 30 3 2 2 4 2 2" xfId="32722" xr:uid="{00000000-0005-0000-0000-0000D27F0000}"/>
    <cellStyle name="Linked Cell 30 3 2 2 4 3" xfId="32723" xr:uid="{00000000-0005-0000-0000-0000D37F0000}"/>
    <cellStyle name="Linked Cell 30 3 2 2 5" xfId="32724" xr:uid="{00000000-0005-0000-0000-0000D47F0000}"/>
    <cellStyle name="Linked Cell 30 3 2 2 5 2" xfId="32725" xr:uid="{00000000-0005-0000-0000-0000D57F0000}"/>
    <cellStyle name="Linked Cell 30 3 2 2 5 2 2" xfId="32726" xr:uid="{00000000-0005-0000-0000-0000D67F0000}"/>
    <cellStyle name="Linked Cell 30 3 2 2 5 3" xfId="32727" xr:uid="{00000000-0005-0000-0000-0000D77F0000}"/>
    <cellStyle name="Linked Cell 30 3 2 2 6" xfId="32728" xr:uid="{00000000-0005-0000-0000-0000D87F0000}"/>
    <cellStyle name="Linked Cell 30 3 2 2 6 2" xfId="32729" xr:uid="{00000000-0005-0000-0000-0000D97F0000}"/>
    <cellStyle name="Linked Cell 30 3 2 2 6 2 2" xfId="32730" xr:uid="{00000000-0005-0000-0000-0000DA7F0000}"/>
    <cellStyle name="Linked Cell 30 3 2 2 6 3" xfId="32731" xr:uid="{00000000-0005-0000-0000-0000DB7F0000}"/>
    <cellStyle name="Linked Cell 30 3 2 2 7" xfId="32732" xr:uid="{00000000-0005-0000-0000-0000DC7F0000}"/>
    <cellStyle name="Linked Cell 30 3 2 2 7 2" xfId="32733" xr:uid="{00000000-0005-0000-0000-0000DD7F0000}"/>
    <cellStyle name="Linked Cell 30 3 2 2 7 2 2" xfId="32734" xr:uid="{00000000-0005-0000-0000-0000DE7F0000}"/>
    <cellStyle name="Linked Cell 30 3 2 2 7 3" xfId="32735" xr:uid="{00000000-0005-0000-0000-0000DF7F0000}"/>
    <cellStyle name="Linked Cell 30 3 2 2 8" xfId="32736" xr:uid="{00000000-0005-0000-0000-0000E07F0000}"/>
    <cellStyle name="Linked Cell 30 3 2 2 8 2" xfId="32737" xr:uid="{00000000-0005-0000-0000-0000E17F0000}"/>
    <cellStyle name="Linked Cell 30 3 2 2 8 2 2" xfId="32738" xr:uid="{00000000-0005-0000-0000-0000E27F0000}"/>
    <cellStyle name="Linked Cell 30 3 2 2 8 3" xfId="32739" xr:uid="{00000000-0005-0000-0000-0000E37F0000}"/>
    <cellStyle name="Linked Cell 30 3 2 2 9" xfId="32740" xr:uid="{00000000-0005-0000-0000-0000E47F0000}"/>
    <cellStyle name="Linked Cell 30 3 2 2 9 2" xfId="32741" xr:uid="{00000000-0005-0000-0000-0000E57F0000}"/>
    <cellStyle name="Linked Cell 30 3 2 2 9 2 2" xfId="32742" xr:uid="{00000000-0005-0000-0000-0000E67F0000}"/>
    <cellStyle name="Linked Cell 30 3 2 2 9 3" xfId="32743" xr:uid="{00000000-0005-0000-0000-0000E77F0000}"/>
    <cellStyle name="Linked Cell 30 3 2 3" xfId="32744" xr:uid="{00000000-0005-0000-0000-0000E87F0000}"/>
    <cellStyle name="Linked Cell 30 3 2 3 10" xfId="32745" xr:uid="{00000000-0005-0000-0000-0000E97F0000}"/>
    <cellStyle name="Linked Cell 30 3 2 3 10 2" xfId="32746" xr:uid="{00000000-0005-0000-0000-0000EA7F0000}"/>
    <cellStyle name="Linked Cell 30 3 2 3 11" xfId="32747" xr:uid="{00000000-0005-0000-0000-0000EB7F0000}"/>
    <cellStyle name="Linked Cell 30 3 2 3 2" xfId="32748" xr:uid="{00000000-0005-0000-0000-0000EC7F0000}"/>
    <cellStyle name="Linked Cell 30 3 2 3 2 2" xfId="32749" xr:uid="{00000000-0005-0000-0000-0000ED7F0000}"/>
    <cellStyle name="Linked Cell 30 3 2 3 2 2 2" xfId="32750" xr:uid="{00000000-0005-0000-0000-0000EE7F0000}"/>
    <cellStyle name="Linked Cell 30 3 2 3 2 3" xfId="32751" xr:uid="{00000000-0005-0000-0000-0000EF7F0000}"/>
    <cellStyle name="Linked Cell 30 3 2 3 3" xfId="32752" xr:uid="{00000000-0005-0000-0000-0000F07F0000}"/>
    <cellStyle name="Linked Cell 30 3 2 3 3 2" xfId="32753" xr:uid="{00000000-0005-0000-0000-0000F17F0000}"/>
    <cellStyle name="Linked Cell 30 3 2 3 3 2 2" xfId="32754" xr:uid="{00000000-0005-0000-0000-0000F27F0000}"/>
    <cellStyle name="Linked Cell 30 3 2 3 3 3" xfId="32755" xr:uid="{00000000-0005-0000-0000-0000F37F0000}"/>
    <cellStyle name="Linked Cell 30 3 2 3 4" xfId="32756" xr:uid="{00000000-0005-0000-0000-0000F47F0000}"/>
    <cellStyle name="Linked Cell 30 3 2 3 4 2" xfId="32757" xr:uid="{00000000-0005-0000-0000-0000F57F0000}"/>
    <cellStyle name="Linked Cell 30 3 2 3 4 2 2" xfId="32758" xr:uid="{00000000-0005-0000-0000-0000F67F0000}"/>
    <cellStyle name="Linked Cell 30 3 2 3 4 3" xfId="32759" xr:uid="{00000000-0005-0000-0000-0000F77F0000}"/>
    <cellStyle name="Linked Cell 30 3 2 3 5" xfId="32760" xr:uid="{00000000-0005-0000-0000-0000F87F0000}"/>
    <cellStyle name="Linked Cell 30 3 2 3 5 2" xfId="32761" xr:uid="{00000000-0005-0000-0000-0000F97F0000}"/>
    <cellStyle name="Linked Cell 30 3 2 3 5 2 2" xfId="32762" xr:uid="{00000000-0005-0000-0000-0000FA7F0000}"/>
    <cellStyle name="Linked Cell 30 3 2 3 5 3" xfId="32763" xr:uid="{00000000-0005-0000-0000-0000FB7F0000}"/>
    <cellStyle name="Linked Cell 30 3 2 3 6" xfId="32764" xr:uid="{00000000-0005-0000-0000-0000FC7F0000}"/>
    <cellStyle name="Linked Cell 30 3 2 3 6 2" xfId="32765" xr:uid="{00000000-0005-0000-0000-0000FD7F0000}"/>
    <cellStyle name="Linked Cell 30 3 2 3 6 2 2" xfId="32766" xr:uid="{00000000-0005-0000-0000-0000FE7F0000}"/>
    <cellStyle name="Linked Cell 30 3 2 3 6 3" xfId="32767" xr:uid="{00000000-0005-0000-0000-0000FF7F0000}"/>
    <cellStyle name="Linked Cell 30 3 2 3 7" xfId="32768" xr:uid="{00000000-0005-0000-0000-000000800000}"/>
    <cellStyle name="Linked Cell 30 3 2 3 7 2" xfId="32769" xr:uid="{00000000-0005-0000-0000-000001800000}"/>
    <cellStyle name="Linked Cell 30 3 2 3 7 2 2" xfId="32770" xr:uid="{00000000-0005-0000-0000-000002800000}"/>
    <cellStyle name="Linked Cell 30 3 2 3 7 3" xfId="32771" xr:uid="{00000000-0005-0000-0000-000003800000}"/>
    <cellStyle name="Linked Cell 30 3 2 3 8" xfId="32772" xr:uid="{00000000-0005-0000-0000-000004800000}"/>
    <cellStyle name="Linked Cell 30 3 2 3 8 2" xfId="32773" xr:uid="{00000000-0005-0000-0000-000005800000}"/>
    <cellStyle name="Linked Cell 30 3 2 3 8 2 2" xfId="32774" xr:uid="{00000000-0005-0000-0000-000006800000}"/>
    <cellStyle name="Linked Cell 30 3 2 3 8 3" xfId="32775" xr:uid="{00000000-0005-0000-0000-000007800000}"/>
    <cellStyle name="Linked Cell 30 3 2 3 9" xfId="32776" xr:uid="{00000000-0005-0000-0000-000008800000}"/>
    <cellStyle name="Linked Cell 30 3 2 3 9 2" xfId="32777" xr:uid="{00000000-0005-0000-0000-000009800000}"/>
    <cellStyle name="Linked Cell 30 3 2 3 9 2 2" xfId="32778" xr:uid="{00000000-0005-0000-0000-00000A800000}"/>
    <cellStyle name="Linked Cell 30 3 2 3 9 3" xfId="32779" xr:uid="{00000000-0005-0000-0000-00000B800000}"/>
    <cellStyle name="Linked Cell 30 3 2 4" xfId="32780" xr:uid="{00000000-0005-0000-0000-00000C800000}"/>
    <cellStyle name="Linked Cell 30 3 2 4 2" xfId="32781" xr:uid="{00000000-0005-0000-0000-00000D800000}"/>
    <cellStyle name="Linked Cell 30 3 2 4 2 2" xfId="32782" xr:uid="{00000000-0005-0000-0000-00000E800000}"/>
    <cellStyle name="Linked Cell 30 3 2 4 3" xfId="32783" xr:uid="{00000000-0005-0000-0000-00000F800000}"/>
    <cellStyle name="Linked Cell 30 3 2 5" xfId="32784" xr:uid="{00000000-0005-0000-0000-000010800000}"/>
    <cellStyle name="Linked Cell 30 3 2 5 2" xfId="32785" xr:uid="{00000000-0005-0000-0000-000011800000}"/>
    <cellStyle name="Linked Cell 30 3 2 5 2 2" xfId="32786" xr:uid="{00000000-0005-0000-0000-000012800000}"/>
    <cellStyle name="Linked Cell 30 3 2 5 3" xfId="32787" xr:uid="{00000000-0005-0000-0000-000013800000}"/>
    <cellStyle name="Linked Cell 30 3 2 6" xfId="32788" xr:uid="{00000000-0005-0000-0000-000014800000}"/>
    <cellStyle name="Linked Cell 30 3 2 6 2" xfId="32789" xr:uid="{00000000-0005-0000-0000-000015800000}"/>
    <cellStyle name="Linked Cell 30 3 2 6 2 2" xfId="32790" xr:uid="{00000000-0005-0000-0000-000016800000}"/>
    <cellStyle name="Linked Cell 30 3 2 6 3" xfId="32791" xr:uid="{00000000-0005-0000-0000-000017800000}"/>
    <cellStyle name="Linked Cell 30 3 2 7" xfId="32792" xr:uid="{00000000-0005-0000-0000-000018800000}"/>
    <cellStyle name="Linked Cell 30 3 2 7 2" xfId="32793" xr:uid="{00000000-0005-0000-0000-000019800000}"/>
    <cellStyle name="Linked Cell 30 3 2 7 2 2" xfId="32794" xr:uid="{00000000-0005-0000-0000-00001A800000}"/>
    <cellStyle name="Linked Cell 30 3 2 7 3" xfId="32795" xr:uid="{00000000-0005-0000-0000-00001B800000}"/>
    <cellStyle name="Linked Cell 30 3 2 8" xfId="32796" xr:uid="{00000000-0005-0000-0000-00001C800000}"/>
    <cellStyle name="Linked Cell 30 3 2 8 2" xfId="32797" xr:uid="{00000000-0005-0000-0000-00001D800000}"/>
    <cellStyle name="Linked Cell 30 3 2 8 2 2" xfId="32798" xr:uid="{00000000-0005-0000-0000-00001E800000}"/>
    <cellStyle name="Linked Cell 30 3 2 8 3" xfId="32799" xr:uid="{00000000-0005-0000-0000-00001F800000}"/>
    <cellStyle name="Linked Cell 30 3 2 9" xfId="32800" xr:uid="{00000000-0005-0000-0000-000020800000}"/>
    <cellStyle name="Linked Cell 30 3 2 9 2" xfId="32801" xr:uid="{00000000-0005-0000-0000-000021800000}"/>
    <cellStyle name="Linked Cell 30 3 2 9 2 2" xfId="32802" xr:uid="{00000000-0005-0000-0000-000022800000}"/>
    <cellStyle name="Linked Cell 30 3 2 9 3" xfId="32803" xr:uid="{00000000-0005-0000-0000-000023800000}"/>
    <cellStyle name="Linked Cell 30 3 3" xfId="32804" xr:uid="{00000000-0005-0000-0000-000024800000}"/>
    <cellStyle name="Linked Cell 30 3 3 10" xfId="32805" xr:uid="{00000000-0005-0000-0000-000025800000}"/>
    <cellStyle name="Linked Cell 30 3 3 10 2" xfId="32806" xr:uid="{00000000-0005-0000-0000-000026800000}"/>
    <cellStyle name="Linked Cell 30 3 3 10 2 2" xfId="32807" xr:uid="{00000000-0005-0000-0000-000027800000}"/>
    <cellStyle name="Linked Cell 30 3 3 10 3" xfId="32808" xr:uid="{00000000-0005-0000-0000-000028800000}"/>
    <cellStyle name="Linked Cell 30 3 3 11" xfId="32809" xr:uid="{00000000-0005-0000-0000-000029800000}"/>
    <cellStyle name="Linked Cell 30 3 3 11 2" xfId="32810" xr:uid="{00000000-0005-0000-0000-00002A800000}"/>
    <cellStyle name="Linked Cell 30 3 3 12" xfId="32811" xr:uid="{00000000-0005-0000-0000-00002B800000}"/>
    <cellStyle name="Linked Cell 30 3 3 2" xfId="32812" xr:uid="{00000000-0005-0000-0000-00002C800000}"/>
    <cellStyle name="Linked Cell 30 3 3 2 10" xfId="32813" xr:uid="{00000000-0005-0000-0000-00002D800000}"/>
    <cellStyle name="Linked Cell 30 3 3 2 10 2" xfId="32814" xr:uid="{00000000-0005-0000-0000-00002E800000}"/>
    <cellStyle name="Linked Cell 30 3 3 2 11" xfId="32815" xr:uid="{00000000-0005-0000-0000-00002F800000}"/>
    <cellStyle name="Linked Cell 30 3 3 2 2" xfId="32816" xr:uid="{00000000-0005-0000-0000-000030800000}"/>
    <cellStyle name="Linked Cell 30 3 3 2 2 2" xfId="32817" xr:uid="{00000000-0005-0000-0000-000031800000}"/>
    <cellStyle name="Linked Cell 30 3 3 2 2 2 2" xfId="32818" xr:uid="{00000000-0005-0000-0000-000032800000}"/>
    <cellStyle name="Linked Cell 30 3 3 2 2 3" xfId="32819" xr:uid="{00000000-0005-0000-0000-000033800000}"/>
    <cellStyle name="Linked Cell 30 3 3 2 3" xfId="32820" xr:uid="{00000000-0005-0000-0000-000034800000}"/>
    <cellStyle name="Linked Cell 30 3 3 2 3 2" xfId="32821" xr:uid="{00000000-0005-0000-0000-000035800000}"/>
    <cellStyle name="Linked Cell 30 3 3 2 3 2 2" xfId="32822" xr:uid="{00000000-0005-0000-0000-000036800000}"/>
    <cellStyle name="Linked Cell 30 3 3 2 3 3" xfId="32823" xr:uid="{00000000-0005-0000-0000-000037800000}"/>
    <cellStyle name="Linked Cell 30 3 3 2 4" xfId="32824" xr:uid="{00000000-0005-0000-0000-000038800000}"/>
    <cellStyle name="Linked Cell 30 3 3 2 4 2" xfId="32825" xr:uid="{00000000-0005-0000-0000-000039800000}"/>
    <cellStyle name="Linked Cell 30 3 3 2 4 2 2" xfId="32826" xr:uid="{00000000-0005-0000-0000-00003A800000}"/>
    <cellStyle name="Linked Cell 30 3 3 2 4 3" xfId="32827" xr:uid="{00000000-0005-0000-0000-00003B800000}"/>
    <cellStyle name="Linked Cell 30 3 3 2 5" xfId="32828" xr:uid="{00000000-0005-0000-0000-00003C800000}"/>
    <cellStyle name="Linked Cell 30 3 3 2 5 2" xfId="32829" xr:uid="{00000000-0005-0000-0000-00003D800000}"/>
    <cellStyle name="Linked Cell 30 3 3 2 5 2 2" xfId="32830" xr:uid="{00000000-0005-0000-0000-00003E800000}"/>
    <cellStyle name="Linked Cell 30 3 3 2 5 3" xfId="32831" xr:uid="{00000000-0005-0000-0000-00003F800000}"/>
    <cellStyle name="Linked Cell 30 3 3 2 6" xfId="32832" xr:uid="{00000000-0005-0000-0000-000040800000}"/>
    <cellStyle name="Linked Cell 30 3 3 2 6 2" xfId="32833" xr:uid="{00000000-0005-0000-0000-000041800000}"/>
    <cellStyle name="Linked Cell 30 3 3 2 6 2 2" xfId="32834" xr:uid="{00000000-0005-0000-0000-000042800000}"/>
    <cellStyle name="Linked Cell 30 3 3 2 6 3" xfId="32835" xr:uid="{00000000-0005-0000-0000-000043800000}"/>
    <cellStyle name="Linked Cell 30 3 3 2 7" xfId="32836" xr:uid="{00000000-0005-0000-0000-000044800000}"/>
    <cellStyle name="Linked Cell 30 3 3 2 7 2" xfId="32837" xr:uid="{00000000-0005-0000-0000-000045800000}"/>
    <cellStyle name="Linked Cell 30 3 3 2 7 2 2" xfId="32838" xr:uid="{00000000-0005-0000-0000-000046800000}"/>
    <cellStyle name="Linked Cell 30 3 3 2 7 3" xfId="32839" xr:uid="{00000000-0005-0000-0000-000047800000}"/>
    <cellStyle name="Linked Cell 30 3 3 2 8" xfId="32840" xr:uid="{00000000-0005-0000-0000-000048800000}"/>
    <cellStyle name="Linked Cell 30 3 3 2 8 2" xfId="32841" xr:uid="{00000000-0005-0000-0000-000049800000}"/>
    <cellStyle name="Linked Cell 30 3 3 2 8 2 2" xfId="32842" xr:uid="{00000000-0005-0000-0000-00004A800000}"/>
    <cellStyle name="Linked Cell 30 3 3 2 8 3" xfId="32843" xr:uid="{00000000-0005-0000-0000-00004B800000}"/>
    <cellStyle name="Linked Cell 30 3 3 2 9" xfId="32844" xr:uid="{00000000-0005-0000-0000-00004C800000}"/>
    <cellStyle name="Linked Cell 30 3 3 2 9 2" xfId="32845" xr:uid="{00000000-0005-0000-0000-00004D800000}"/>
    <cellStyle name="Linked Cell 30 3 3 2 9 2 2" xfId="32846" xr:uid="{00000000-0005-0000-0000-00004E800000}"/>
    <cellStyle name="Linked Cell 30 3 3 2 9 3" xfId="32847" xr:uid="{00000000-0005-0000-0000-00004F800000}"/>
    <cellStyle name="Linked Cell 30 3 3 3" xfId="32848" xr:uid="{00000000-0005-0000-0000-000050800000}"/>
    <cellStyle name="Linked Cell 30 3 3 3 2" xfId="32849" xr:uid="{00000000-0005-0000-0000-000051800000}"/>
    <cellStyle name="Linked Cell 30 3 3 3 2 2" xfId="32850" xr:uid="{00000000-0005-0000-0000-000052800000}"/>
    <cellStyle name="Linked Cell 30 3 3 3 3" xfId="32851" xr:uid="{00000000-0005-0000-0000-000053800000}"/>
    <cellStyle name="Linked Cell 30 3 3 4" xfId="32852" xr:uid="{00000000-0005-0000-0000-000054800000}"/>
    <cellStyle name="Linked Cell 30 3 3 4 2" xfId="32853" xr:uid="{00000000-0005-0000-0000-000055800000}"/>
    <cellStyle name="Linked Cell 30 3 3 4 2 2" xfId="32854" xr:uid="{00000000-0005-0000-0000-000056800000}"/>
    <cellStyle name="Linked Cell 30 3 3 4 3" xfId="32855" xr:uid="{00000000-0005-0000-0000-000057800000}"/>
    <cellStyle name="Linked Cell 30 3 3 5" xfId="32856" xr:uid="{00000000-0005-0000-0000-000058800000}"/>
    <cellStyle name="Linked Cell 30 3 3 5 2" xfId="32857" xr:uid="{00000000-0005-0000-0000-000059800000}"/>
    <cellStyle name="Linked Cell 30 3 3 5 2 2" xfId="32858" xr:uid="{00000000-0005-0000-0000-00005A800000}"/>
    <cellStyle name="Linked Cell 30 3 3 5 3" xfId="32859" xr:uid="{00000000-0005-0000-0000-00005B800000}"/>
    <cellStyle name="Linked Cell 30 3 3 6" xfId="32860" xr:uid="{00000000-0005-0000-0000-00005C800000}"/>
    <cellStyle name="Linked Cell 30 3 3 6 2" xfId="32861" xr:uid="{00000000-0005-0000-0000-00005D800000}"/>
    <cellStyle name="Linked Cell 30 3 3 6 2 2" xfId="32862" xr:uid="{00000000-0005-0000-0000-00005E800000}"/>
    <cellStyle name="Linked Cell 30 3 3 6 3" xfId="32863" xr:uid="{00000000-0005-0000-0000-00005F800000}"/>
    <cellStyle name="Linked Cell 30 3 3 7" xfId="32864" xr:uid="{00000000-0005-0000-0000-000060800000}"/>
    <cellStyle name="Linked Cell 30 3 3 7 2" xfId="32865" xr:uid="{00000000-0005-0000-0000-000061800000}"/>
    <cellStyle name="Linked Cell 30 3 3 7 2 2" xfId="32866" xr:uid="{00000000-0005-0000-0000-000062800000}"/>
    <cellStyle name="Linked Cell 30 3 3 7 3" xfId="32867" xr:uid="{00000000-0005-0000-0000-000063800000}"/>
    <cellStyle name="Linked Cell 30 3 3 8" xfId="32868" xr:uid="{00000000-0005-0000-0000-000064800000}"/>
    <cellStyle name="Linked Cell 30 3 3 8 2" xfId="32869" xr:uid="{00000000-0005-0000-0000-000065800000}"/>
    <cellStyle name="Linked Cell 30 3 3 8 2 2" xfId="32870" xr:uid="{00000000-0005-0000-0000-000066800000}"/>
    <cellStyle name="Linked Cell 30 3 3 8 3" xfId="32871" xr:uid="{00000000-0005-0000-0000-000067800000}"/>
    <cellStyle name="Linked Cell 30 3 3 9" xfId="32872" xr:uid="{00000000-0005-0000-0000-000068800000}"/>
    <cellStyle name="Linked Cell 30 3 3 9 2" xfId="32873" xr:uid="{00000000-0005-0000-0000-000069800000}"/>
    <cellStyle name="Linked Cell 30 3 3 9 2 2" xfId="32874" xr:uid="{00000000-0005-0000-0000-00006A800000}"/>
    <cellStyle name="Linked Cell 30 3 3 9 3" xfId="32875" xr:uid="{00000000-0005-0000-0000-00006B800000}"/>
    <cellStyle name="Linked Cell 30 3 4" xfId="32876" xr:uid="{00000000-0005-0000-0000-00006C800000}"/>
    <cellStyle name="Linked Cell 30 3 4 10" xfId="32877" xr:uid="{00000000-0005-0000-0000-00006D800000}"/>
    <cellStyle name="Linked Cell 30 3 4 10 2" xfId="32878" xr:uid="{00000000-0005-0000-0000-00006E800000}"/>
    <cellStyle name="Linked Cell 30 3 4 11" xfId="32879" xr:uid="{00000000-0005-0000-0000-00006F800000}"/>
    <cellStyle name="Linked Cell 30 3 4 2" xfId="32880" xr:uid="{00000000-0005-0000-0000-000070800000}"/>
    <cellStyle name="Linked Cell 30 3 4 2 2" xfId="32881" xr:uid="{00000000-0005-0000-0000-000071800000}"/>
    <cellStyle name="Linked Cell 30 3 4 2 2 2" xfId="32882" xr:uid="{00000000-0005-0000-0000-000072800000}"/>
    <cellStyle name="Linked Cell 30 3 4 2 3" xfId="32883" xr:uid="{00000000-0005-0000-0000-000073800000}"/>
    <cellStyle name="Linked Cell 30 3 4 3" xfId="32884" xr:uid="{00000000-0005-0000-0000-000074800000}"/>
    <cellStyle name="Linked Cell 30 3 4 3 2" xfId="32885" xr:uid="{00000000-0005-0000-0000-000075800000}"/>
    <cellStyle name="Linked Cell 30 3 4 3 2 2" xfId="32886" xr:uid="{00000000-0005-0000-0000-000076800000}"/>
    <cellStyle name="Linked Cell 30 3 4 3 3" xfId="32887" xr:uid="{00000000-0005-0000-0000-000077800000}"/>
    <cellStyle name="Linked Cell 30 3 4 4" xfId="32888" xr:uid="{00000000-0005-0000-0000-000078800000}"/>
    <cellStyle name="Linked Cell 30 3 4 4 2" xfId="32889" xr:uid="{00000000-0005-0000-0000-000079800000}"/>
    <cellStyle name="Linked Cell 30 3 4 4 2 2" xfId="32890" xr:uid="{00000000-0005-0000-0000-00007A800000}"/>
    <cellStyle name="Linked Cell 30 3 4 4 3" xfId="32891" xr:uid="{00000000-0005-0000-0000-00007B800000}"/>
    <cellStyle name="Linked Cell 30 3 4 5" xfId="32892" xr:uid="{00000000-0005-0000-0000-00007C800000}"/>
    <cellStyle name="Linked Cell 30 3 4 5 2" xfId="32893" xr:uid="{00000000-0005-0000-0000-00007D800000}"/>
    <cellStyle name="Linked Cell 30 3 4 5 2 2" xfId="32894" xr:uid="{00000000-0005-0000-0000-00007E800000}"/>
    <cellStyle name="Linked Cell 30 3 4 5 3" xfId="32895" xr:uid="{00000000-0005-0000-0000-00007F800000}"/>
    <cellStyle name="Linked Cell 30 3 4 6" xfId="32896" xr:uid="{00000000-0005-0000-0000-000080800000}"/>
    <cellStyle name="Linked Cell 30 3 4 6 2" xfId="32897" xr:uid="{00000000-0005-0000-0000-000081800000}"/>
    <cellStyle name="Linked Cell 30 3 4 6 2 2" xfId="32898" xr:uid="{00000000-0005-0000-0000-000082800000}"/>
    <cellStyle name="Linked Cell 30 3 4 6 3" xfId="32899" xr:uid="{00000000-0005-0000-0000-000083800000}"/>
    <cellStyle name="Linked Cell 30 3 4 7" xfId="32900" xr:uid="{00000000-0005-0000-0000-000084800000}"/>
    <cellStyle name="Linked Cell 30 3 4 7 2" xfId="32901" xr:uid="{00000000-0005-0000-0000-000085800000}"/>
    <cellStyle name="Linked Cell 30 3 4 7 2 2" xfId="32902" xr:uid="{00000000-0005-0000-0000-000086800000}"/>
    <cellStyle name="Linked Cell 30 3 4 7 3" xfId="32903" xr:uid="{00000000-0005-0000-0000-000087800000}"/>
    <cellStyle name="Linked Cell 30 3 4 8" xfId="32904" xr:uid="{00000000-0005-0000-0000-000088800000}"/>
    <cellStyle name="Linked Cell 30 3 4 8 2" xfId="32905" xr:uid="{00000000-0005-0000-0000-000089800000}"/>
    <cellStyle name="Linked Cell 30 3 4 8 2 2" xfId="32906" xr:uid="{00000000-0005-0000-0000-00008A800000}"/>
    <cellStyle name="Linked Cell 30 3 4 8 3" xfId="32907" xr:uid="{00000000-0005-0000-0000-00008B800000}"/>
    <cellStyle name="Linked Cell 30 3 4 9" xfId="32908" xr:uid="{00000000-0005-0000-0000-00008C800000}"/>
    <cellStyle name="Linked Cell 30 3 4 9 2" xfId="32909" xr:uid="{00000000-0005-0000-0000-00008D800000}"/>
    <cellStyle name="Linked Cell 30 3 4 9 2 2" xfId="32910" xr:uid="{00000000-0005-0000-0000-00008E800000}"/>
    <cellStyle name="Linked Cell 30 3 4 9 3" xfId="32911" xr:uid="{00000000-0005-0000-0000-00008F800000}"/>
    <cellStyle name="Linked Cell 30 3 5" xfId="32912" xr:uid="{00000000-0005-0000-0000-000090800000}"/>
    <cellStyle name="Linked Cell 30 3 5 2" xfId="32913" xr:uid="{00000000-0005-0000-0000-000091800000}"/>
    <cellStyle name="Linked Cell 30 3 5 2 2" xfId="32914" xr:uid="{00000000-0005-0000-0000-000092800000}"/>
    <cellStyle name="Linked Cell 30 3 5 3" xfId="32915" xr:uid="{00000000-0005-0000-0000-000093800000}"/>
    <cellStyle name="Linked Cell 30 3 6" xfId="32916" xr:uid="{00000000-0005-0000-0000-000094800000}"/>
    <cellStyle name="Linked Cell 30 3 6 2" xfId="32917" xr:uid="{00000000-0005-0000-0000-000095800000}"/>
    <cellStyle name="Linked Cell 30 3 6 2 2" xfId="32918" xr:uid="{00000000-0005-0000-0000-000096800000}"/>
    <cellStyle name="Linked Cell 30 3 6 3" xfId="32919" xr:uid="{00000000-0005-0000-0000-000097800000}"/>
    <cellStyle name="Linked Cell 30 3 7" xfId="32920" xr:uid="{00000000-0005-0000-0000-000098800000}"/>
    <cellStyle name="Linked Cell 30 3 7 2" xfId="32921" xr:uid="{00000000-0005-0000-0000-000099800000}"/>
    <cellStyle name="Linked Cell 30 3 7 2 2" xfId="32922" xr:uid="{00000000-0005-0000-0000-00009A800000}"/>
    <cellStyle name="Linked Cell 30 3 7 3" xfId="32923" xr:uid="{00000000-0005-0000-0000-00009B800000}"/>
    <cellStyle name="Linked Cell 30 3 8" xfId="32924" xr:uid="{00000000-0005-0000-0000-00009C800000}"/>
    <cellStyle name="Linked Cell 30 3 8 2" xfId="32925" xr:uid="{00000000-0005-0000-0000-00009D800000}"/>
    <cellStyle name="Linked Cell 30 3 8 2 2" xfId="32926" xr:uid="{00000000-0005-0000-0000-00009E800000}"/>
    <cellStyle name="Linked Cell 30 3 8 3" xfId="32927" xr:uid="{00000000-0005-0000-0000-00009F800000}"/>
    <cellStyle name="Linked Cell 30 3 9" xfId="32928" xr:uid="{00000000-0005-0000-0000-0000A0800000}"/>
    <cellStyle name="Linked Cell 30 3 9 2" xfId="32929" xr:uid="{00000000-0005-0000-0000-0000A1800000}"/>
    <cellStyle name="Linked Cell 30 3 9 2 2" xfId="32930" xr:uid="{00000000-0005-0000-0000-0000A2800000}"/>
    <cellStyle name="Linked Cell 30 3 9 3" xfId="32931" xr:uid="{00000000-0005-0000-0000-0000A3800000}"/>
    <cellStyle name="Linked Cell 30 4" xfId="32932" xr:uid="{00000000-0005-0000-0000-0000A4800000}"/>
    <cellStyle name="Linked Cell 30 4 10" xfId="32933" xr:uid="{00000000-0005-0000-0000-0000A5800000}"/>
    <cellStyle name="Linked Cell 30 4 10 2" xfId="32934" xr:uid="{00000000-0005-0000-0000-0000A6800000}"/>
    <cellStyle name="Linked Cell 30 4 10 2 2" xfId="32935" xr:uid="{00000000-0005-0000-0000-0000A7800000}"/>
    <cellStyle name="Linked Cell 30 4 10 3" xfId="32936" xr:uid="{00000000-0005-0000-0000-0000A8800000}"/>
    <cellStyle name="Linked Cell 30 4 11" xfId="32937" xr:uid="{00000000-0005-0000-0000-0000A9800000}"/>
    <cellStyle name="Linked Cell 30 4 11 2" xfId="32938" xr:uid="{00000000-0005-0000-0000-0000AA800000}"/>
    <cellStyle name="Linked Cell 30 4 11 2 2" xfId="32939" xr:uid="{00000000-0005-0000-0000-0000AB800000}"/>
    <cellStyle name="Linked Cell 30 4 11 3" xfId="32940" xr:uid="{00000000-0005-0000-0000-0000AC800000}"/>
    <cellStyle name="Linked Cell 30 4 12" xfId="32941" xr:uid="{00000000-0005-0000-0000-0000AD800000}"/>
    <cellStyle name="Linked Cell 30 4 12 2" xfId="32942" xr:uid="{00000000-0005-0000-0000-0000AE800000}"/>
    <cellStyle name="Linked Cell 30 4 13" xfId="32943" xr:uid="{00000000-0005-0000-0000-0000AF800000}"/>
    <cellStyle name="Linked Cell 30 4 2" xfId="32944" xr:uid="{00000000-0005-0000-0000-0000B0800000}"/>
    <cellStyle name="Linked Cell 30 4 2 10" xfId="32945" xr:uid="{00000000-0005-0000-0000-0000B1800000}"/>
    <cellStyle name="Linked Cell 30 4 2 10 2" xfId="32946" xr:uid="{00000000-0005-0000-0000-0000B2800000}"/>
    <cellStyle name="Linked Cell 30 4 2 10 2 2" xfId="32947" xr:uid="{00000000-0005-0000-0000-0000B3800000}"/>
    <cellStyle name="Linked Cell 30 4 2 10 3" xfId="32948" xr:uid="{00000000-0005-0000-0000-0000B4800000}"/>
    <cellStyle name="Linked Cell 30 4 2 11" xfId="32949" xr:uid="{00000000-0005-0000-0000-0000B5800000}"/>
    <cellStyle name="Linked Cell 30 4 2 11 2" xfId="32950" xr:uid="{00000000-0005-0000-0000-0000B6800000}"/>
    <cellStyle name="Linked Cell 30 4 2 12" xfId="32951" xr:uid="{00000000-0005-0000-0000-0000B7800000}"/>
    <cellStyle name="Linked Cell 30 4 2 2" xfId="32952" xr:uid="{00000000-0005-0000-0000-0000B8800000}"/>
    <cellStyle name="Linked Cell 30 4 2 2 2" xfId="32953" xr:uid="{00000000-0005-0000-0000-0000B9800000}"/>
    <cellStyle name="Linked Cell 30 4 2 2 2 2" xfId="32954" xr:uid="{00000000-0005-0000-0000-0000BA800000}"/>
    <cellStyle name="Linked Cell 30 4 2 2 3" xfId="32955" xr:uid="{00000000-0005-0000-0000-0000BB800000}"/>
    <cellStyle name="Linked Cell 30 4 2 3" xfId="32956" xr:uid="{00000000-0005-0000-0000-0000BC800000}"/>
    <cellStyle name="Linked Cell 30 4 2 3 2" xfId="32957" xr:uid="{00000000-0005-0000-0000-0000BD800000}"/>
    <cellStyle name="Linked Cell 30 4 2 3 2 2" xfId="32958" xr:uid="{00000000-0005-0000-0000-0000BE800000}"/>
    <cellStyle name="Linked Cell 30 4 2 3 3" xfId="32959" xr:uid="{00000000-0005-0000-0000-0000BF800000}"/>
    <cellStyle name="Linked Cell 30 4 2 4" xfId="32960" xr:uid="{00000000-0005-0000-0000-0000C0800000}"/>
    <cellStyle name="Linked Cell 30 4 2 4 2" xfId="32961" xr:uid="{00000000-0005-0000-0000-0000C1800000}"/>
    <cellStyle name="Linked Cell 30 4 2 4 2 2" xfId="32962" xr:uid="{00000000-0005-0000-0000-0000C2800000}"/>
    <cellStyle name="Linked Cell 30 4 2 4 3" xfId="32963" xr:uid="{00000000-0005-0000-0000-0000C3800000}"/>
    <cellStyle name="Linked Cell 30 4 2 5" xfId="32964" xr:uid="{00000000-0005-0000-0000-0000C4800000}"/>
    <cellStyle name="Linked Cell 30 4 2 5 2" xfId="32965" xr:uid="{00000000-0005-0000-0000-0000C5800000}"/>
    <cellStyle name="Linked Cell 30 4 2 5 2 2" xfId="32966" xr:uid="{00000000-0005-0000-0000-0000C6800000}"/>
    <cellStyle name="Linked Cell 30 4 2 5 3" xfId="32967" xr:uid="{00000000-0005-0000-0000-0000C7800000}"/>
    <cellStyle name="Linked Cell 30 4 2 6" xfId="32968" xr:uid="{00000000-0005-0000-0000-0000C8800000}"/>
    <cellStyle name="Linked Cell 30 4 2 6 2" xfId="32969" xr:uid="{00000000-0005-0000-0000-0000C9800000}"/>
    <cellStyle name="Linked Cell 30 4 2 6 2 2" xfId="32970" xr:uid="{00000000-0005-0000-0000-0000CA800000}"/>
    <cellStyle name="Linked Cell 30 4 2 6 3" xfId="32971" xr:uid="{00000000-0005-0000-0000-0000CB800000}"/>
    <cellStyle name="Linked Cell 30 4 2 7" xfId="32972" xr:uid="{00000000-0005-0000-0000-0000CC800000}"/>
    <cellStyle name="Linked Cell 30 4 2 7 2" xfId="32973" xr:uid="{00000000-0005-0000-0000-0000CD800000}"/>
    <cellStyle name="Linked Cell 30 4 2 7 2 2" xfId="32974" xr:uid="{00000000-0005-0000-0000-0000CE800000}"/>
    <cellStyle name="Linked Cell 30 4 2 7 3" xfId="32975" xr:uid="{00000000-0005-0000-0000-0000CF800000}"/>
    <cellStyle name="Linked Cell 30 4 2 8" xfId="32976" xr:uid="{00000000-0005-0000-0000-0000D0800000}"/>
    <cellStyle name="Linked Cell 30 4 2 8 2" xfId="32977" xr:uid="{00000000-0005-0000-0000-0000D1800000}"/>
    <cellStyle name="Linked Cell 30 4 2 8 2 2" xfId="32978" xr:uid="{00000000-0005-0000-0000-0000D2800000}"/>
    <cellStyle name="Linked Cell 30 4 2 8 3" xfId="32979" xr:uid="{00000000-0005-0000-0000-0000D3800000}"/>
    <cellStyle name="Linked Cell 30 4 2 9" xfId="32980" xr:uid="{00000000-0005-0000-0000-0000D4800000}"/>
    <cellStyle name="Linked Cell 30 4 2 9 2" xfId="32981" xr:uid="{00000000-0005-0000-0000-0000D5800000}"/>
    <cellStyle name="Linked Cell 30 4 2 9 2 2" xfId="32982" xr:uid="{00000000-0005-0000-0000-0000D6800000}"/>
    <cellStyle name="Linked Cell 30 4 2 9 3" xfId="32983" xr:uid="{00000000-0005-0000-0000-0000D7800000}"/>
    <cellStyle name="Linked Cell 30 4 3" xfId="32984" xr:uid="{00000000-0005-0000-0000-0000D8800000}"/>
    <cellStyle name="Linked Cell 30 4 3 10" xfId="32985" xr:uid="{00000000-0005-0000-0000-0000D9800000}"/>
    <cellStyle name="Linked Cell 30 4 3 10 2" xfId="32986" xr:uid="{00000000-0005-0000-0000-0000DA800000}"/>
    <cellStyle name="Linked Cell 30 4 3 11" xfId="32987" xr:uid="{00000000-0005-0000-0000-0000DB800000}"/>
    <cellStyle name="Linked Cell 30 4 3 2" xfId="32988" xr:uid="{00000000-0005-0000-0000-0000DC800000}"/>
    <cellStyle name="Linked Cell 30 4 3 2 2" xfId="32989" xr:uid="{00000000-0005-0000-0000-0000DD800000}"/>
    <cellStyle name="Linked Cell 30 4 3 2 2 2" xfId="32990" xr:uid="{00000000-0005-0000-0000-0000DE800000}"/>
    <cellStyle name="Linked Cell 30 4 3 2 3" xfId="32991" xr:uid="{00000000-0005-0000-0000-0000DF800000}"/>
    <cellStyle name="Linked Cell 30 4 3 3" xfId="32992" xr:uid="{00000000-0005-0000-0000-0000E0800000}"/>
    <cellStyle name="Linked Cell 30 4 3 3 2" xfId="32993" xr:uid="{00000000-0005-0000-0000-0000E1800000}"/>
    <cellStyle name="Linked Cell 30 4 3 3 2 2" xfId="32994" xr:uid="{00000000-0005-0000-0000-0000E2800000}"/>
    <cellStyle name="Linked Cell 30 4 3 3 3" xfId="32995" xr:uid="{00000000-0005-0000-0000-0000E3800000}"/>
    <cellStyle name="Linked Cell 30 4 3 4" xfId="32996" xr:uid="{00000000-0005-0000-0000-0000E4800000}"/>
    <cellStyle name="Linked Cell 30 4 3 4 2" xfId="32997" xr:uid="{00000000-0005-0000-0000-0000E5800000}"/>
    <cellStyle name="Linked Cell 30 4 3 4 2 2" xfId="32998" xr:uid="{00000000-0005-0000-0000-0000E6800000}"/>
    <cellStyle name="Linked Cell 30 4 3 4 3" xfId="32999" xr:uid="{00000000-0005-0000-0000-0000E7800000}"/>
    <cellStyle name="Linked Cell 30 4 3 5" xfId="33000" xr:uid="{00000000-0005-0000-0000-0000E8800000}"/>
    <cellStyle name="Linked Cell 30 4 3 5 2" xfId="33001" xr:uid="{00000000-0005-0000-0000-0000E9800000}"/>
    <cellStyle name="Linked Cell 30 4 3 5 2 2" xfId="33002" xr:uid="{00000000-0005-0000-0000-0000EA800000}"/>
    <cellStyle name="Linked Cell 30 4 3 5 3" xfId="33003" xr:uid="{00000000-0005-0000-0000-0000EB800000}"/>
    <cellStyle name="Linked Cell 30 4 3 6" xfId="33004" xr:uid="{00000000-0005-0000-0000-0000EC800000}"/>
    <cellStyle name="Linked Cell 30 4 3 6 2" xfId="33005" xr:uid="{00000000-0005-0000-0000-0000ED800000}"/>
    <cellStyle name="Linked Cell 30 4 3 6 2 2" xfId="33006" xr:uid="{00000000-0005-0000-0000-0000EE800000}"/>
    <cellStyle name="Linked Cell 30 4 3 6 3" xfId="33007" xr:uid="{00000000-0005-0000-0000-0000EF800000}"/>
    <cellStyle name="Linked Cell 30 4 3 7" xfId="33008" xr:uid="{00000000-0005-0000-0000-0000F0800000}"/>
    <cellStyle name="Linked Cell 30 4 3 7 2" xfId="33009" xr:uid="{00000000-0005-0000-0000-0000F1800000}"/>
    <cellStyle name="Linked Cell 30 4 3 7 2 2" xfId="33010" xr:uid="{00000000-0005-0000-0000-0000F2800000}"/>
    <cellStyle name="Linked Cell 30 4 3 7 3" xfId="33011" xr:uid="{00000000-0005-0000-0000-0000F3800000}"/>
    <cellStyle name="Linked Cell 30 4 3 8" xfId="33012" xr:uid="{00000000-0005-0000-0000-0000F4800000}"/>
    <cellStyle name="Linked Cell 30 4 3 8 2" xfId="33013" xr:uid="{00000000-0005-0000-0000-0000F5800000}"/>
    <cellStyle name="Linked Cell 30 4 3 8 2 2" xfId="33014" xr:uid="{00000000-0005-0000-0000-0000F6800000}"/>
    <cellStyle name="Linked Cell 30 4 3 8 3" xfId="33015" xr:uid="{00000000-0005-0000-0000-0000F7800000}"/>
    <cellStyle name="Linked Cell 30 4 3 9" xfId="33016" xr:uid="{00000000-0005-0000-0000-0000F8800000}"/>
    <cellStyle name="Linked Cell 30 4 3 9 2" xfId="33017" xr:uid="{00000000-0005-0000-0000-0000F9800000}"/>
    <cellStyle name="Linked Cell 30 4 3 9 2 2" xfId="33018" xr:uid="{00000000-0005-0000-0000-0000FA800000}"/>
    <cellStyle name="Linked Cell 30 4 3 9 3" xfId="33019" xr:uid="{00000000-0005-0000-0000-0000FB800000}"/>
    <cellStyle name="Linked Cell 30 4 4" xfId="33020" xr:uid="{00000000-0005-0000-0000-0000FC800000}"/>
    <cellStyle name="Linked Cell 30 4 4 2" xfId="33021" xr:uid="{00000000-0005-0000-0000-0000FD800000}"/>
    <cellStyle name="Linked Cell 30 4 4 2 2" xfId="33022" xr:uid="{00000000-0005-0000-0000-0000FE800000}"/>
    <cellStyle name="Linked Cell 30 4 4 3" xfId="33023" xr:uid="{00000000-0005-0000-0000-0000FF800000}"/>
    <cellStyle name="Linked Cell 30 4 5" xfId="33024" xr:uid="{00000000-0005-0000-0000-000000810000}"/>
    <cellStyle name="Linked Cell 30 4 5 2" xfId="33025" xr:uid="{00000000-0005-0000-0000-000001810000}"/>
    <cellStyle name="Linked Cell 30 4 5 2 2" xfId="33026" xr:uid="{00000000-0005-0000-0000-000002810000}"/>
    <cellStyle name="Linked Cell 30 4 5 3" xfId="33027" xr:uid="{00000000-0005-0000-0000-000003810000}"/>
    <cellStyle name="Linked Cell 30 4 6" xfId="33028" xr:uid="{00000000-0005-0000-0000-000004810000}"/>
    <cellStyle name="Linked Cell 30 4 6 2" xfId="33029" xr:uid="{00000000-0005-0000-0000-000005810000}"/>
    <cellStyle name="Linked Cell 30 4 6 2 2" xfId="33030" xr:uid="{00000000-0005-0000-0000-000006810000}"/>
    <cellStyle name="Linked Cell 30 4 6 3" xfId="33031" xr:uid="{00000000-0005-0000-0000-000007810000}"/>
    <cellStyle name="Linked Cell 30 4 7" xfId="33032" xr:uid="{00000000-0005-0000-0000-000008810000}"/>
    <cellStyle name="Linked Cell 30 4 7 2" xfId="33033" xr:uid="{00000000-0005-0000-0000-000009810000}"/>
    <cellStyle name="Linked Cell 30 4 7 2 2" xfId="33034" xr:uid="{00000000-0005-0000-0000-00000A810000}"/>
    <cellStyle name="Linked Cell 30 4 7 3" xfId="33035" xr:uid="{00000000-0005-0000-0000-00000B810000}"/>
    <cellStyle name="Linked Cell 30 4 8" xfId="33036" xr:uid="{00000000-0005-0000-0000-00000C810000}"/>
    <cellStyle name="Linked Cell 30 4 8 2" xfId="33037" xr:uid="{00000000-0005-0000-0000-00000D810000}"/>
    <cellStyle name="Linked Cell 30 4 8 2 2" xfId="33038" xr:uid="{00000000-0005-0000-0000-00000E810000}"/>
    <cellStyle name="Linked Cell 30 4 8 3" xfId="33039" xr:uid="{00000000-0005-0000-0000-00000F810000}"/>
    <cellStyle name="Linked Cell 30 4 9" xfId="33040" xr:uid="{00000000-0005-0000-0000-000010810000}"/>
    <cellStyle name="Linked Cell 30 4 9 2" xfId="33041" xr:uid="{00000000-0005-0000-0000-000011810000}"/>
    <cellStyle name="Linked Cell 30 4 9 2 2" xfId="33042" xr:uid="{00000000-0005-0000-0000-000012810000}"/>
    <cellStyle name="Linked Cell 30 4 9 3" xfId="33043" xr:uid="{00000000-0005-0000-0000-000013810000}"/>
    <cellStyle name="Linked Cell 31" xfId="33044" xr:uid="{00000000-0005-0000-0000-000014810000}"/>
    <cellStyle name="Linked Cell 31 2" xfId="33045" xr:uid="{00000000-0005-0000-0000-000015810000}"/>
    <cellStyle name="Linked Cell 31 2 10" xfId="33046" xr:uid="{00000000-0005-0000-0000-000016810000}"/>
    <cellStyle name="Linked Cell 31 2 10 2" xfId="33047" xr:uid="{00000000-0005-0000-0000-000017810000}"/>
    <cellStyle name="Linked Cell 31 2 10 2 2" xfId="33048" xr:uid="{00000000-0005-0000-0000-000018810000}"/>
    <cellStyle name="Linked Cell 31 2 10 3" xfId="33049" xr:uid="{00000000-0005-0000-0000-000019810000}"/>
    <cellStyle name="Linked Cell 31 2 11" xfId="33050" xr:uid="{00000000-0005-0000-0000-00001A810000}"/>
    <cellStyle name="Linked Cell 31 2 11 2" xfId="33051" xr:uid="{00000000-0005-0000-0000-00001B810000}"/>
    <cellStyle name="Linked Cell 31 2 11 2 2" xfId="33052" xr:uid="{00000000-0005-0000-0000-00001C810000}"/>
    <cellStyle name="Linked Cell 31 2 11 3" xfId="33053" xr:uid="{00000000-0005-0000-0000-00001D810000}"/>
    <cellStyle name="Linked Cell 31 2 12" xfId="33054" xr:uid="{00000000-0005-0000-0000-00001E810000}"/>
    <cellStyle name="Linked Cell 31 2 12 2" xfId="33055" xr:uid="{00000000-0005-0000-0000-00001F810000}"/>
    <cellStyle name="Linked Cell 31 2 12 2 2" xfId="33056" xr:uid="{00000000-0005-0000-0000-000020810000}"/>
    <cellStyle name="Linked Cell 31 2 12 3" xfId="33057" xr:uid="{00000000-0005-0000-0000-000021810000}"/>
    <cellStyle name="Linked Cell 31 2 13" xfId="33058" xr:uid="{00000000-0005-0000-0000-000022810000}"/>
    <cellStyle name="Linked Cell 31 2 13 2" xfId="33059" xr:uid="{00000000-0005-0000-0000-000023810000}"/>
    <cellStyle name="Linked Cell 31 2 13 2 2" xfId="33060" xr:uid="{00000000-0005-0000-0000-000024810000}"/>
    <cellStyle name="Linked Cell 31 2 13 3" xfId="33061" xr:uid="{00000000-0005-0000-0000-000025810000}"/>
    <cellStyle name="Linked Cell 31 2 14" xfId="33062" xr:uid="{00000000-0005-0000-0000-000026810000}"/>
    <cellStyle name="Linked Cell 31 2 14 2" xfId="33063" xr:uid="{00000000-0005-0000-0000-000027810000}"/>
    <cellStyle name="Linked Cell 31 2 15" xfId="33064" xr:uid="{00000000-0005-0000-0000-000028810000}"/>
    <cellStyle name="Linked Cell 31 2 2" xfId="33065" xr:uid="{00000000-0005-0000-0000-000029810000}"/>
    <cellStyle name="Linked Cell 31 2 2 10" xfId="33066" xr:uid="{00000000-0005-0000-0000-00002A810000}"/>
    <cellStyle name="Linked Cell 31 2 2 10 2" xfId="33067" xr:uid="{00000000-0005-0000-0000-00002B810000}"/>
    <cellStyle name="Linked Cell 31 2 2 10 2 2" xfId="33068" xr:uid="{00000000-0005-0000-0000-00002C810000}"/>
    <cellStyle name="Linked Cell 31 2 2 10 3" xfId="33069" xr:uid="{00000000-0005-0000-0000-00002D810000}"/>
    <cellStyle name="Linked Cell 31 2 2 11" xfId="33070" xr:uid="{00000000-0005-0000-0000-00002E810000}"/>
    <cellStyle name="Linked Cell 31 2 2 11 2" xfId="33071" xr:uid="{00000000-0005-0000-0000-00002F810000}"/>
    <cellStyle name="Linked Cell 31 2 2 11 2 2" xfId="33072" xr:uid="{00000000-0005-0000-0000-000030810000}"/>
    <cellStyle name="Linked Cell 31 2 2 11 3" xfId="33073" xr:uid="{00000000-0005-0000-0000-000031810000}"/>
    <cellStyle name="Linked Cell 31 2 2 12" xfId="33074" xr:uid="{00000000-0005-0000-0000-000032810000}"/>
    <cellStyle name="Linked Cell 31 2 2 12 2" xfId="33075" xr:uid="{00000000-0005-0000-0000-000033810000}"/>
    <cellStyle name="Linked Cell 31 2 2 12 2 2" xfId="33076" xr:uid="{00000000-0005-0000-0000-000034810000}"/>
    <cellStyle name="Linked Cell 31 2 2 12 3" xfId="33077" xr:uid="{00000000-0005-0000-0000-000035810000}"/>
    <cellStyle name="Linked Cell 31 2 2 13" xfId="33078" xr:uid="{00000000-0005-0000-0000-000036810000}"/>
    <cellStyle name="Linked Cell 31 2 2 13 2" xfId="33079" xr:uid="{00000000-0005-0000-0000-000037810000}"/>
    <cellStyle name="Linked Cell 31 2 2 14" xfId="33080" xr:uid="{00000000-0005-0000-0000-000038810000}"/>
    <cellStyle name="Linked Cell 31 2 2 2" xfId="33081" xr:uid="{00000000-0005-0000-0000-000039810000}"/>
    <cellStyle name="Linked Cell 31 2 2 2 10" xfId="33082" xr:uid="{00000000-0005-0000-0000-00003A810000}"/>
    <cellStyle name="Linked Cell 31 2 2 2 10 2" xfId="33083" xr:uid="{00000000-0005-0000-0000-00003B810000}"/>
    <cellStyle name="Linked Cell 31 2 2 2 10 2 2" xfId="33084" xr:uid="{00000000-0005-0000-0000-00003C810000}"/>
    <cellStyle name="Linked Cell 31 2 2 2 10 3" xfId="33085" xr:uid="{00000000-0005-0000-0000-00003D810000}"/>
    <cellStyle name="Linked Cell 31 2 2 2 11" xfId="33086" xr:uid="{00000000-0005-0000-0000-00003E810000}"/>
    <cellStyle name="Linked Cell 31 2 2 2 11 2" xfId="33087" xr:uid="{00000000-0005-0000-0000-00003F810000}"/>
    <cellStyle name="Linked Cell 31 2 2 2 11 2 2" xfId="33088" xr:uid="{00000000-0005-0000-0000-000040810000}"/>
    <cellStyle name="Linked Cell 31 2 2 2 11 3" xfId="33089" xr:uid="{00000000-0005-0000-0000-000041810000}"/>
    <cellStyle name="Linked Cell 31 2 2 2 12" xfId="33090" xr:uid="{00000000-0005-0000-0000-000042810000}"/>
    <cellStyle name="Linked Cell 31 2 2 2 12 2" xfId="33091" xr:uid="{00000000-0005-0000-0000-000043810000}"/>
    <cellStyle name="Linked Cell 31 2 2 2 13" xfId="33092" xr:uid="{00000000-0005-0000-0000-000044810000}"/>
    <cellStyle name="Linked Cell 31 2 2 2 2" xfId="33093" xr:uid="{00000000-0005-0000-0000-000045810000}"/>
    <cellStyle name="Linked Cell 31 2 2 2 2 10" xfId="33094" xr:uid="{00000000-0005-0000-0000-000046810000}"/>
    <cellStyle name="Linked Cell 31 2 2 2 2 10 2" xfId="33095" xr:uid="{00000000-0005-0000-0000-000047810000}"/>
    <cellStyle name="Linked Cell 31 2 2 2 2 10 2 2" xfId="33096" xr:uid="{00000000-0005-0000-0000-000048810000}"/>
    <cellStyle name="Linked Cell 31 2 2 2 2 10 3" xfId="33097" xr:uid="{00000000-0005-0000-0000-000049810000}"/>
    <cellStyle name="Linked Cell 31 2 2 2 2 11" xfId="33098" xr:uid="{00000000-0005-0000-0000-00004A810000}"/>
    <cellStyle name="Linked Cell 31 2 2 2 2 11 2" xfId="33099" xr:uid="{00000000-0005-0000-0000-00004B810000}"/>
    <cellStyle name="Linked Cell 31 2 2 2 2 12" xfId="33100" xr:uid="{00000000-0005-0000-0000-00004C810000}"/>
    <cellStyle name="Linked Cell 31 2 2 2 2 2" xfId="33101" xr:uid="{00000000-0005-0000-0000-00004D810000}"/>
    <cellStyle name="Linked Cell 31 2 2 2 2 2 2" xfId="33102" xr:uid="{00000000-0005-0000-0000-00004E810000}"/>
    <cellStyle name="Linked Cell 31 2 2 2 2 2 2 2" xfId="33103" xr:uid="{00000000-0005-0000-0000-00004F810000}"/>
    <cellStyle name="Linked Cell 31 2 2 2 2 2 3" xfId="33104" xr:uid="{00000000-0005-0000-0000-000050810000}"/>
    <cellStyle name="Linked Cell 31 2 2 2 2 3" xfId="33105" xr:uid="{00000000-0005-0000-0000-000051810000}"/>
    <cellStyle name="Linked Cell 31 2 2 2 2 3 2" xfId="33106" xr:uid="{00000000-0005-0000-0000-000052810000}"/>
    <cellStyle name="Linked Cell 31 2 2 2 2 3 2 2" xfId="33107" xr:uid="{00000000-0005-0000-0000-000053810000}"/>
    <cellStyle name="Linked Cell 31 2 2 2 2 3 3" xfId="33108" xr:uid="{00000000-0005-0000-0000-000054810000}"/>
    <cellStyle name="Linked Cell 31 2 2 2 2 4" xfId="33109" xr:uid="{00000000-0005-0000-0000-000055810000}"/>
    <cellStyle name="Linked Cell 31 2 2 2 2 4 2" xfId="33110" xr:uid="{00000000-0005-0000-0000-000056810000}"/>
    <cellStyle name="Linked Cell 31 2 2 2 2 4 2 2" xfId="33111" xr:uid="{00000000-0005-0000-0000-000057810000}"/>
    <cellStyle name="Linked Cell 31 2 2 2 2 4 3" xfId="33112" xr:uid="{00000000-0005-0000-0000-000058810000}"/>
    <cellStyle name="Linked Cell 31 2 2 2 2 5" xfId="33113" xr:uid="{00000000-0005-0000-0000-000059810000}"/>
    <cellStyle name="Linked Cell 31 2 2 2 2 5 2" xfId="33114" xr:uid="{00000000-0005-0000-0000-00005A810000}"/>
    <cellStyle name="Linked Cell 31 2 2 2 2 5 2 2" xfId="33115" xr:uid="{00000000-0005-0000-0000-00005B810000}"/>
    <cellStyle name="Linked Cell 31 2 2 2 2 5 3" xfId="33116" xr:uid="{00000000-0005-0000-0000-00005C810000}"/>
    <cellStyle name="Linked Cell 31 2 2 2 2 6" xfId="33117" xr:uid="{00000000-0005-0000-0000-00005D810000}"/>
    <cellStyle name="Linked Cell 31 2 2 2 2 6 2" xfId="33118" xr:uid="{00000000-0005-0000-0000-00005E810000}"/>
    <cellStyle name="Linked Cell 31 2 2 2 2 6 2 2" xfId="33119" xr:uid="{00000000-0005-0000-0000-00005F810000}"/>
    <cellStyle name="Linked Cell 31 2 2 2 2 6 3" xfId="33120" xr:uid="{00000000-0005-0000-0000-000060810000}"/>
    <cellStyle name="Linked Cell 31 2 2 2 2 7" xfId="33121" xr:uid="{00000000-0005-0000-0000-000061810000}"/>
    <cellStyle name="Linked Cell 31 2 2 2 2 7 2" xfId="33122" xr:uid="{00000000-0005-0000-0000-000062810000}"/>
    <cellStyle name="Linked Cell 31 2 2 2 2 7 2 2" xfId="33123" xr:uid="{00000000-0005-0000-0000-000063810000}"/>
    <cellStyle name="Linked Cell 31 2 2 2 2 7 3" xfId="33124" xr:uid="{00000000-0005-0000-0000-000064810000}"/>
    <cellStyle name="Linked Cell 31 2 2 2 2 8" xfId="33125" xr:uid="{00000000-0005-0000-0000-000065810000}"/>
    <cellStyle name="Linked Cell 31 2 2 2 2 8 2" xfId="33126" xr:uid="{00000000-0005-0000-0000-000066810000}"/>
    <cellStyle name="Linked Cell 31 2 2 2 2 8 2 2" xfId="33127" xr:uid="{00000000-0005-0000-0000-000067810000}"/>
    <cellStyle name="Linked Cell 31 2 2 2 2 8 3" xfId="33128" xr:uid="{00000000-0005-0000-0000-000068810000}"/>
    <cellStyle name="Linked Cell 31 2 2 2 2 9" xfId="33129" xr:uid="{00000000-0005-0000-0000-000069810000}"/>
    <cellStyle name="Linked Cell 31 2 2 2 2 9 2" xfId="33130" xr:uid="{00000000-0005-0000-0000-00006A810000}"/>
    <cellStyle name="Linked Cell 31 2 2 2 2 9 2 2" xfId="33131" xr:uid="{00000000-0005-0000-0000-00006B810000}"/>
    <cellStyle name="Linked Cell 31 2 2 2 2 9 3" xfId="33132" xr:uid="{00000000-0005-0000-0000-00006C810000}"/>
    <cellStyle name="Linked Cell 31 2 2 2 3" xfId="33133" xr:uid="{00000000-0005-0000-0000-00006D810000}"/>
    <cellStyle name="Linked Cell 31 2 2 2 3 10" xfId="33134" xr:uid="{00000000-0005-0000-0000-00006E810000}"/>
    <cellStyle name="Linked Cell 31 2 2 2 3 10 2" xfId="33135" xr:uid="{00000000-0005-0000-0000-00006F810000}"/>
    <cellStyle name="Linked Cell 31 2 2 2 3 11" xfId="33136" xr:uid="{00000000-0005-0000-0000-000070810000}"/>
    <cellStyle name="Linked Cell 31 2 2 2 3 2" xfId="33137" xr:uid="{00000000-0005-0000-0000-000071810000}"/>
    <cellStyle name="Linked Cell 31 2 2 2 3 2 2" xfId="33138" xr:uid="{00000000-0005-0000-0000-000072810000}"/>
    <cellStyle name="Linked Cell 31 2 2 2 3 2 2 2" xfId="33139" xr:uid="{00000000-0005-0000-0000-000073810000}"/>
    <cellStyle name="Linked Cell 31 2 2 2 3 2 3" xfId="33140" xr:uid="{00000000-0005-0000-0000-000074810000}"/>
    <cellStyle name="Linked Cell 31 2 2 2 3 3" xfId="33141" xr:uid="{00000000-0005-0000-0000-000075810000}"/>
    <cellStyle name="Linked Cell 31 2 2 2 3 3 2" xfId="33142" xr:uid="{00000000-0005-0000-0000-000076810000}"/>
    <cellStyle name="Linked Cell 31 2 2 2 3 3 2 2" xfId="33143" xr:uid="{00000000-0005-0000-0000-000077810000}"/>
    <cellStyle name="Linked Cell 31 2 2 2 3 3 3" xfId="33144" xr:uid="{00000000-0005-0000-0000-000078810000}"/>
    <cellStyle name="Linked Cell 31 2 2 2 3 4" xfId="33145" xr:uid="{00000000-0005-0000-0000-000079810000}"/>
    <cellStyle name="Linked Cell 31 2 2 2 3 4 2" xfId="33146" xr:uid="{00000000-0005-0000-0000-00007A810000}"/>
    <cellStyle name="Linked Cell 31 2 2 2 3 4 2 2" xfId="33147" xr:uid="{00000000-0005-0000-0000-00007B810000}"/>
    <cellStyle name="Linked Cell 31 2 2 2 3 4 3" xfId="33148" xr:uid="{00000000-0005-0000-0000-00007C810000}"/>
    <cellStyle name="Linked Cell 31 2 2 2 3 5" xfId="33149" xr:uid="{00000000-0005-0000-0000-00007D810000}"/>
    <cellStyle name="Linked Cell 31 2 2 2 3 5 2" xfId="33150" xr:uid="{00000000-0005-0000-0000-00007E810000}"/>
    <cellStyle name="Linked Cell 31 2 2 2 3 5 2 2" xfId="33151" xr:uid="{00000000-0005-0000-0000-00007F810000}"/>
    <cellStyle name="Linked Cell 31 2 2 2 3 5 3" xfId="33152" xr:uid="{00000000-0005-0000-0000-000080810000}"/>
    <cellStyle name="Linked Cell 31 2 2 2 3 6" xfId="33153" xr:uid="{00000000-0005-0000-0000-000081810000}"/>
    <cellStyle name="Linked Cell 31 2 2 2 3 6 2" xfId="33154" xr:uid="{00000000-0005-0000-0000-000082810000}"/>
    <cellStyle name="Linked Cell 31 2 2 2 3 6 2 2" xfId="33155" xr:uid="{00000000-0005-0000-0000-000083810000}"/>
    <cellStyle name="Linked Cell 31 2 2 2 3 6 3" xfId="33156" xr:uid="{00000000-0005-0000-0000-000084810000}"/>
    <cellStyle name="Linked Cell 31 2 2 2 3 7" xfId="33157" xr:uid="{00000000-0005-0000-0000-000085810000}"/>
    <cellStyle name="Linked Cell 31 2 2 2 3 7 2" xfId="33158" xr:uid="{00000000-0005-0000-0000-000086810000}"/>
    <cellStyle name="Linked Cell 31 2 2 2 3 7 2 2" xfId="33159" xr:uid="{00000000-0005-0000-0000-000087810000}"/>
    <cellStyle name="Linked Cell 31 2 2 2 3 7 3" xfId="33160" xr:uid="{00000000-0005-0000-0000-000088810000}"/>
    <cellStyle name="Linked Cell 31 2 2 2 3 8" xfId="33161" xr:uid="{00000000-0005-0000-0000-000089810000}"/>
    <cellStyle name="Linked Cell 31 2 2 2 3 8 2" xfId="33162" xr:uid="{00000000-0005-0000-0000-00008A810000}"/>
    <cellStyle name="Linked Cell 31 2 2 2 3 8 2 2" xfId="33163" xr:uid="{00000000-0005-0000-0000-00008B810000}"/>
    <cellStyle name="Linked Cell 31 2 2 2 3 8 3" xfId="33164" xr:uid="{00000000-0005-0000-0000-00008C810000}"/>
    <cellStyle name="Linked Cell 31 2 2 2 3 9" xfId="33165" xr:uid="{00000000-0005-0000-0000-00008D810000}"/>
    <cellStyle name="Linked Cell 31 2 2 2 3 9 2" xfId="33166" xr:uid="{00000000-0005-0000-0000-00008E810000}"/>
    <cellStyle name="Linked Cell 31 2 2 2 3 9 2 2" xfId="33167" xr:uid="{00000000-0005-0000-0000-00008F810000}"/>
    <cellStyle name="Linked Cell 31 2 2 2 3 9 3" xfId="33168" xr:uid="{00000000-0005-0000-0000-000090810000}"/>
    <cellStyle name="Linked Cell 31 2 2 2 4" xfId="33169" xr:uid="{00000000-0005-0000-0000-000091810000}"/>
    <cellStyle name="Linked Cell 31 2 2 2 4 2" xfId="33170" xr:uid="{00000000-0005-0000-0000-000092810000}"/>
    <cellStyle name="Linked Cell 31 2 2 2 4 2 2" xfId="33171" xr:uid="{00000000-0005-0000-0000-000093810000}"/>
    <cellStyle name="Linked Cell 31 2 2 2 4 3" xfId="33172" xr:uid="{00000000-0005-0000-0000-000094810000}"/>
    <cellStyle name="Linked Cell 31 2 2 2 5" xfId="33173" xr:uid="{00000000-0005-0000-0000-000095810000}"/>
    <cellStyle name="Linked Cell 31 2 2 2 5 2" xfId="33174" xr:uid="{00000000-0005-0000-0000-000096810000}"/>
    <cellStyle name="Linked Cell 31 2 2 2 5 2 2" xfId="33175" xr:uid="{00000000-0005-0000-0000-000097810000}"/>
    <cellStyle name="Linked Cell 31 2 2 2 5 3" xfId="33176" xr:uid="{00000000-0005-0000-0000-000098810000}"/>
    <cellStyle name="Linked Cell 31 2 2 2 6" xfId="33177" xr:uid="{00000000-0005-0000-0000-000099810000}"/>
    <cellStyle name="Linked Cell 31 2 2 2 6 2" xfId="33178" xr:uid="{00000000-0005-0000-0000-00009A810000}"/>
    <cellStyle name="Linked Cell 31 2 2 2 6 2 2" xfId="33179" xr:uid="{00000000-0005-0000-0000-00009B810000}"/>
    <cellStyle name="Linked Cell 31 2 2 2 6 3" xfId="33180" xr:uid="{00000000-0005-0000-0000-00009C810000}"/>
    <cellStyle name="Linked Cell 31 2 2 2 7" xfId="33181" xr:uid="{00000000-0005-0000-0000-00009D810000}"/>
    <cellStyle name="Linked Cell 31 2 2 2 7 2" xfId="33182" xr:uid="{00000000-0005-0000-0000-00009E810000}"/>
    <cellStyle name="Linked Cell 31 2 2 2 7 2 2" xfId="33183" xr:uid="{00000000-0005-0000-0000-00009F810000}"/>
    <cellStyle name="Linked Cell 31 2 2 2 7 3" xfId="33184" xr:uid="{00000000-0005-0000-0000-0000A0810000}"/>
    <cellStyle name="Linked Cell 31 2 2 2 8" xfId="33185" xr:uid="{00000000-0005-0000-0000-0000A1810000}"/>
    <cellStyle name="Linked Cell 31 2 2 2 8 2" xfId="33186" xr:uid="{00000000-0005-0000-0000-0000A2810000}"/>
    <cellStyle name="Linked Cell 31 2 2 2 8 2 2" xfId="33187" xr:uid="{00000000-0005-0000-0000-0000A3810000}"/>
    <cellStyle name="Linked Cell 31 2 2 2 8 3" xfId="33188" xr:uid="{00000000-0005-0000-0000-0000A4810000}"/>
    <cellStyle name="Linked Cell 31 2 2 2 9" xfId="33189" xr:uid="{00000000-0005-0000-0000-0000A5810000}"/>
    <cellStyle name="Linked Cell 31 2 2 2 9 2" xfId="33190" xr:uid="{00000000-0005-0000-0000-0000A6810000}"/>
    <cellStyle name="Linked Cell 31 2 2 2 9 2 2" xfId="33191" xr:uid="{00000000-0005-0000-0000-0000A7810000}"/>
    <cellStyle name="Linked Cell 31 2 2 2 9 3" xfId="33192" xr:uid="{00000000-0005-0000-0000-0000A8810000}"/>
    <cellStyle name="Linked Cell 31 2 2 3" xfId="33193" xr:uid="{00000000-0005-0000-0000-0000A9810000}"/>
    <cellStyle name="Linked Cell 31 2 2 3 10" xfId="33194" xr:uid="{00000000-0005-0000-0000-0000AA810000}"/>
    <cellStyle name="Linked Cell 31 2 2 3 10 2" xfId="33195" xr:uid="{00000000-0005-0000-0000-0000AB810000}"/>
    <cellStyle name="Linked Cell 31 2 2 3 10 2 2" xfId="33196" xr:uid="{00000000-0005-0000-0000-0000AC810000}"/>
    <cellStyle name="Linked Cell 31 2 2 3 10 3" xfId="33197" xr:uid="{00000000-0005-0000-0000-0000AD810000}"/>
    <cellStyle name="Linked Cell 31 2 2 3 11" xfId="33198" xr:uid="{00000000-0005-0000-0000-0000AE810000}"/>
    <cellStyle name="Linked Cell 31 2 2 3 11 2" xfId="33199" xr:uid="{00000000-0005-0000-0000-0000AF810000}"/>
    <cellStyle name="Linked Cell 31 2 2 3 12" xfId="33200" xr:uid="{00000000-0005-0000-0000-0000B0810000}"/>
    <cellStyle name="Linked Cell 31 2 2 3 2" xfId="33201" xr:uid="{00000000-0005-0000-0000-0000B1810000}"/>
    <cellStyle name="Linked Cell 31 2 2 3 2 10" xfId="33202" xr:uid="{00000000-0005-0000-0000-0000B2810000}"/>
    <cellStyle name="Linked Cell 31 2 2 3 2 10 2" xfId="33203" xr:uid="{00000000-0005-0000-0000-0000B3810000}"/>
    <cellStyle name="Linked Cell 31 2 2 3 2 11" xfId="33204" xr:uid="{00000000-0005-0000-0000-0000B4810000}"/>
    <cellStyle name="Linked Cell 31 2 2 3 2 2" xfId="33205" xr:uid="{00000000-0005-0000-0000-0000B5810000}"/>
    <cellStyle name="Linked Cell 31 2 2 3 2 2 2" xfId="33206" xr:uid="{00000000-0005-0000-0000-0000B6810000}"/>
    <cellStyle name="Linked Cell 31 2 2 3 2 2 2 2" xfId="33207" xr:uid="{00000000-0005-0000-0000-0000B7810000}"/>
    <cellStyle name="Linked Cell 31 2 2 3 2 2 3" xfId="33208" xr:uid="{00000000-0005-0000-0000-0000B8810000}"/>
    <cellStyle name="Linked Cell 31 2 2 3 2 3" xfId="33209" xr:uid="{00000000-0005-0000-0000-0000B9810000}"/>
    <cellStyle name="Linked Cell 31 2 2 3 2 3 2" xfId="33210" xr:uid="{00000000-0005-0000-0000-0000BA810000}"/>
    <cellStyle name="Linked Cell 31 2 2 3 2 3 2 2" xfId="33211" xr:uid="{00000000-0005-0000-0000-0000BB810000}"/>
    <cellStyle name="Linked Cell 31 2 2 3 2 3 3" xfId="33212" xr:uid="{00000000-0005-0000-0000-0000BC810000}"/>
    <cellStyle name="Linked Cell 31 2 2 3 2 4" xfId="33213" xr:uid="{00000000-0005-0000-0000-0000BD810000}"/>
    <cellStyle name="Linked Cell 31 2 2 3 2 4 2" xfId="33214" xr:uid="{00000000-0005-0000-0000-0000BE810000}"/>
    <cellStyle name="Linked Cell 31 2 2 3 2 4 2 2" xfId="33215" xr:uid="{00000000-0005-0000-0000-0000BF810000}"/>
    <cellStyle name="Linked Cell 31 2 2 3 2 4 3" xfId="33216" xr:uid="{00000000-0005-0000-0000-0000C0810000}"/>
    <cellStyle name="Linked Cell 31 2 2 3 2 5" xfId="33217" xr:uid="{00000000-0005-0000-0000-0000C1810000}"/>
    <cellStyle name="Linked Cell 31 2 2 3 2 5 2" xfId="33218" xr:uid="{00000000-0005-0000-0000-0000C2810000}"/>
    <cellStyle name="Linked Cell 31 2 2 3 2 5 2 2" xfId="33219" xr:uid="{00000000-0005-0000-0000-0000C3810000}"/>
    <cellStyle name="Linked Cell 31 2 2 3 2 5 3" xfId="33220" xr:uid="{00000000-0005-0000-0000-0000C4810000}"/>
    <cellStyle name="Linked Cell 31 2 2 3 2 6" xfId="33221" xr:uid="{00000000-0005-0000-0000-0000C5810000}"/>
    <cellStyle name="Linked Cell 31 2 2 3 2 6 2" xfId="33222" xr:uid="{00000000-0005-0000-0000-0000C6810000}"/>
    <cellStyle name="Linked Cell 31 2 2 3 2 6 2 2" xfId="33223" xr:uid="{00000000-0005-0000-0000-0000C7810000}"/>
    <cellStyle name="Linked Cell 31 2 2 3 2 6 3" xfId="33224" xr:uid="{00000000-0005-0000-0000-0000C8810000}"/>
    <cellStyle name="Linked Cell 31 2 2 3 2 7" xfId="33225" xr:uid="{00000000-0005-0000-0000-0000C9810000}"/>
    <cellStyle name="Linked Cell 31 2 2 3 2 7 2" xfId="33226" xr:uid="{00000000-0005-0000-0000-0000CA810000}"/>
    <cellStyle name="Linked Cell 31 2 2 3 2 7 2 2" xfId="33227" xr:uid="{00000000-0005-0000-0000-0000CB810000}"/>
    <cellStyle name="Linked Cell 31 2 2 3 2 7 3" xfId="33228" xr:uid="{00000000-0005-0000-0000-0000CC810000}"/>
    <cellStyle name="Linked Cell 31 2 2 3 2 8" xfId="33229" xr:uid="{00000000-0005-0000-0000-0000CD810000}"/>
    <cellStyle name="Linked Cell 31 2 2 3 2 8 2" xfId="33230" xr:uid="{00000000-0005-0000-0000-0000CE810000}"/>
    <cellStyle name="Linked Cell 31 2 2 3 2 8 2 2" xfId="33231" xr:uid="{00000000-0005-0000-0000-0000CF810000}"/>
    <cellStyle name="Linked Cell 31 2 2 3 2 8 3" xfId="33232" xr:uid="{00000000-0005-0000-0000-0000D0810000}"/>
    <cellStyle name="Linked Cell 31 2 2 3 2 9" xfId="33233" xr:uid="{00000000-0005-0000-0000-0000D1810000}"/>
    <cellStyle name="Linked Cell 31 2 2 3 2 9 2" xfId="33234" xr:uid="{00000000-0005-0000-0000-0000D2810000}"/>
    <cellStyle name="Linked Cell 31 2 2 3 2 9 2 2" xfId="33235" xr:uid="{00000000-0005-0000-0000-0000D3810000}"/>
    <cellStyle name="Linked Cell 31 2 2 3 2 9 3" xfId="33236" xr:uid="{00000000-0005-0000-0000-0000D4810000}"/>
    <cellStyle name="Linked Cell 31 2 2 3 3" xfId="33237" xr:uid="{00000000-0005-0000-0000-0000D5810000}"/>
    <cellStyle name="Linked Cell 31 2 2 3 3 2" xfId="33238" xr:uid="{00000000-0005-0000-0000-0000D6810000}"/>
    <cellStyle name="Linked Cell 31 2 2 3 3 2 2" xfId="33239" xr:uid="{00000000-0005-0000-0000-0000D7810000}"/>
    <cellStyle name="Linked Cell 31 2 2 3 3 3" xfId="33240" xr:uid="{00000000-0005-0000-0000-0000D8810000}"/>
    <cellStyle name="Linked Cell 31 2 2 3 4" xfId="33241" xr:uid="{00000000-0005-0000-0000-0000D9810000}"/>
    <cellStyle name="Linked Cell 31 2 2 3 4 2" xfId="33242" xr:uid="{00000000-0005-0000-0000-0000DA810000}"/>
    <cellStyle name="Linked Cell 31 2 2 3 4 2 2" xfId="33243" xr:uid="{00000000-0005-0000-0000-0000DB810000}"/>
    <cellStyle name="Linked Cell 31 2 2 3 4 3" xfId="33244" xr:uid="{00000000-0005-0000-0000-0000DC810000}"/>
    <cellStyle name="Linked Cell 31 2 2 3 5" xfId="33245" xr:uid="{00000000-0005-0000-0000-0000DD810000}"/>
    <cellStyle name="Linked Cell 31 2 2 3 5 2" xfId="33246" xr:uid="{00000000-0005-0000-0000-0000DE810000}"/>
    <cellStyle name="Linked Cell 31 2 2 3 5 2 2" xfId="33247" xr:uid="{00000000-0005-0000-0000-0000DF810000}"/>
    <cellStyle name="Linked Cell 31 2 2 3 5 3" xfId="33248" xr:uid="{00000000-0005-0000-0000-0000E0810000}"/>
    <cellStyle name="Linked Cell 31 2 2 3 6" xfId="33249" xr:uid="{00000000-0005-0000-0000-0000E1810000}"/>
    <cellStyle name="Linked Cell 31 2 2 3 6 2" xfId="33250" xr:uid="{00000000-0005-0000-0000-0000E2810000}"/>
    <cellStyle name="Linked Cell 31 2 2 3 6 2 2" xfId="33251" xr:uid="{00000000-0005-0000-0000-0000E3810000}"/>
    <cellStyle name="Linked Cell 31 2 2 3 6 3" xfId="33252" xr:uid="{00000000-0005-0000-0000-0000E4810000}"/>
    <cellStyle name="Linked Cell 31 2 2 3 7" xfId="33253" xr:uid="{00000000-0005-0000-0000-0000E5810000}"/>
    <cellStyle name="Linked Cell 31 2 2 3 7 2" xfId="33254" xr:uid="{00000000-0005-0000-0000-0000E6810000}"/>
    <cellStyle name="Linked Cell 31 2 2 3 7 2 2" xfId="33255" xr:uid="{00000000-0005-0000-0000-0000E7810000}"/>
    <cellStyle name="Linked Cell 31 2 2 3 7 3" xfId="33256" xr:uid="{00000000-0005-0000-0000-0000E8810000}"/>
    <cellStyle name="Linked Cell 31 2 2 3 8" xfId="33257" xr:uid="{00000000-0005-0000-0000-0000E9810000}"/>
    <cellStyle name="Linked Cell 31 2 2 3 8 2" xfId="33258" xr:uid="{00000000-0005-0000-0000-0000EA810000}"/>
    <cellStyle name="Linked Cell 31 2 2 3 8 2 2" xfId="33259" xr:uid="{00000000-0005-0000-0000-0000EB810000}"/>
    <cellStyle name="Linked Cell 31 2 2 3 8 3" xfId="33260" xr:uid="{00000000-0005-0000-0000-0000EC810000}"/>
    <cellStyle name="Linked Cell 31 2 2 3 9" xfId="33261" xr:uid="{00000000-0005-0000-0000-0000ED810000}"/>
    <cellStyle name="Linked Cell 31 2 2 3 9 2" xfId="33262" xr:uid="{00000000-0005-0000-0000-0000EE810000}"/>
    <cellStyle name="Linked Cell 31 2 2 3 9 2 2" xfId="33263" xr:uid="{00000000-0005-0000-0000-0000EF810000}"/>
    <cellStyle name="Linked Cell 31 2 2 3 9 3" xfId="33264" xr:uid="{00000000-0005-0000-0000-0000F0810000}"/>
    <cellStyle name="Linked Cell 31 2 2 4" xfId="33265" xr:uid="{00000000-0005-0000-0000-0000F1810000}"/>
    <cellStyle name="Linked Cell 31 2 2 4 10" xfId="33266" xr:uid="{00000000-0005-0000-0000-0000F2810000}"/>
    <cellStyle name="Linked Cell 31 2 2 4 10 2" xfId="33267" xr:uid="{00000000-0005-0000-0000-0000F3810000}"/>
    <cellStyle name="Linked Cell 31 2 2 4 11" xfId="33268" xr:uid="{00000000-0005-0000-0000-0000F4810000}"/>
    <cellStyle name="Linked Cell 31 2 2 4 2" xfId="33269" xr:uid="{00000000-0005-0000-0000-0000F5810000}"/>
    <cellStyle name="Linked Cell 31 2 2 4 2 2" xfId="33270" xr:uid="{00000000-0005-0000-0000-0000F6810000}"/>
    <cellStyle name="Linked Cell 31 2 2 4 2 2 2" xfId="33271" xr:uid="{00000000-0005-0000-0000-0000F7810000}"/>
    <cellStyle name="Linked Cell 31 2 2 4 2 3" xfId="33272" xr:uid="{00000000-0005-0000-0000-0000F8810000}"/>
    <cellStyle name="Linked Cell 31 2 2 4 3" xfId="33273" xr:uid="{00000000-0005-0000-0000-0000F9810000}"/>
    <cellStyle name="Linked Cell 31 2 2 4 3 2" xfId="33274" xr:uid="{00000000-0005-0000-0000-0000FA810000}"/>
    <cellStyle name="Linked Cell 31 2 2 4 3 2 2" xfId="33275" xr:uid="{00000000-0005-0000-0000-0000FB810000}"/>
    <cellStyle name="Linked Cell 31 2 2 4 3 3" xfId="33276" xr:uid="{00000000-0005-0000-0000-0000FC810000}"/>
    <cellStyle name="Linked Cell 31 2 2 4 4" xfId="33277" xr:uid="{00000000-0005-0000-0000-0000FD810000}"/>
    <cellStyle name="Linked Cell 31 2 2 4 4 2" xfId="33278" xr:uid="{00000000-0005-0000-0000-0000FE810000}"/>
    <cellStyle name="Linked Cell 31 2 2 4 4 2 2" xfId="33279" xr:uid="{00000000-0005-0000-0000-0000FF810000}"/>
    <cellStyle name="Linked Cell 31 2 2 4 4 3" xfId="33280" xr:uid="{00000000-0005-0000-0000-000000820000}"/>
    <cellStyle name="Linked Cell 31 2 2 4 5" xfId="33281" xr:uid="{00000000-0005-0000-0000-000001820000}"/>
    <cellStyle name="Linked Cell 31 2 2 4 5 2" xfId="33282" xr:uid="{00000000-0005-0000-0000-000002820000}"/>
    <cellStyle name="Linked Cell 31 2 2 4 5 2 2" xfId="33283" xr:uid="{00000000-0005-0000-0000-000003820000}"/>
    <cellStyle name="Linked Cell 31 2 2 4 5 3" xfId="33284" xr:uid="{00000000-0005-0000-0000-000004820000}"/>
    <cellStyle name="Linked Cell 31 2 2 4 6" xfId="33285" xr:uid="{00000000-0005-0000-0000-000005820000}"/>
    <cellStyle name="Linked Cell 31 2 2 4 6 2" xfId="33286" xr:uid="{00000000-0005-0000-0000-000006820000}"/>
    <cellStyle name="Linked Cell 31 2 2 4 6 2 2" xfId="33287" xr:uid="{00000000-0005-0000-0000-000007820000}"/>
    <cellStyle name="Linked Cell 31 2 2 4 6 3" xfId="33288" xr:uid="{00000000-0005-0000-0000-000008820000}"/>
    <cellStyle name="Linked Cell 31 2 2 4 7" xfId="33289" xr:uid="{00000000-0005-0000-0000-000009820000}"/>
    <cellStyle name="Linked Cell 31 2 2 4 7 2" xfId="33290" xr:uid="{00000000-0005-0000-0000-00000A820000}"/>
    <cellStyle name="Linked Cell 31 2 2 4 7 2 2" xfId="33291" xr:uid="{00000000-0005-0000-0000-00000B820000}"/>
    <cellStyle name="Linked Cell 31 2 2 4 7 3" xfId="33292" xr:uid="{00000000-0005-0000-0000-00000C820000}"/>
    <cellStyle name="Linked Cell 31 2 2 4 8" xfId="33293" xr:uid="{00000000-0005-0000-0000-00000D820000}"/>
    <cellStyle name="Linked Cell 31 2 2 4 8 2" xfId="33294" xr:uid="{00000000-0005-0000-0000-00000E820000}"/>
    <cellStyle name="Linked Cell 31 2 2 4 8 2 2" xfId="33295" xr:uid="{00000000-0005-0000-0000-00000F820000}"/>
    <cellStyle name="Linked Cell 31 2 2 4 8 3" xfId="33296" xr:uid="{00000000-0005-0000-0000-000010820000}"/>
    <cellStyle name="Linked Cell 31 2 2 4 9" xfId="33297" xr:uid="{00000000-0005-0000-0000-000011820000}"/>
    <cellStyle name="Linked Cell 31 2 2 4 9 2" xfId="33298" xr:uid="{00000000-0005-0000-0000-000012820000}"/>
    <cellStyle name="Linked Cell 31 2 2 4 9 2 2" xfId="33299" xr:uid="{00000000-0005-0000-0000-000013820000}"/>
    <cellStyle name="Linked Cell 31 2 2 4 9 3" xfId="33300" xr:uid="{00000000-0005-0000-0000-000014820000}"/>
    <cellStyle name="Linked Cell 31 2 2 5" xfId="33301" xr:uid="{00000000-0005-0000-0000-000015820000}"/>
    <cellStyle name="Linked Cell 31 2 2 5 2" xfId="33302" xr:uid="{00000000-0005-0000-0000-000016820000}"/>
    <cellStyle name="Linked Cell 31 2 2 5 2 2" xfId="33303" xr:uid="{00000000-0005-0000-0000-000017820000}"/>
    <cellStyle name="Linked Cell 31 2 2 5 3" xfId="33304" xr:uid="{00000000-0005-0000-0000-000018820000}"/>
    <cellStyle name="Linked Cell 31 2 2 6" xfId="33305" xr:uid="{00000000-0005-0000-0000-000019820000}"/>
    <cellStyle name="Linked Cell 31 2 2 6 2" xfId="33306" xr:uid="{00000000-0005-0000-0000-00001A820000}"/>
    <cellStyle name="Linked Cell 31 2 2 6 2 2" xfId="33307" xr:uid="{00000000-0005-0000-0000-00001B820000}"/>
    <cellStyle name="Linked Cell 31 2 2 6 3" xfId="33308" xr:uid="{00000000-0005-0000-0000-00001C820000}"/>
    <cellStyle name="Linked Cell 31 2 2 7" xfId="33309" xr:uid="{00000000-0005-0000-0000-00001D820000}"/>
    <cellStyle name="Linked Cell 31 2 2 7 2" xfId="33310" xr:uid="{00000000-0005-0000-0000-00001E820000}"/>
    <cellStyle name="Linked Cell 31 2 2 7 2 2" xfId="33311" xr:uid="{00000000-0005-0000-0000-00001F820000}"/>
    <cellStyle name="Linked Cell 31 2 2 7 3" xfId="33312" xr:uid="{00000000-0005-0000-0000-000020820000}"/>
    <cellStyle name="Linked Cell 31 2 2 8" xfId="33313" xr:uid="{00000000-0005-0000-0000-000021820000}"/>
    <cellStyle name="Linked Cell 31 2 2 8 2" xfId="33314" xr:uid="{00000000-0005-0000-0000-000022820000}"/>
    <cellStyle name="Linked Cell 31 2 2 8 2 2" xfId="33315" xr:uid="{00000000-0005-0000-0000-000023820000}"/>
    <cellStyle name="Linked Cell 31 2 2 8 3" xfId="33316" xr:uid="{00000000-0005-0000-0000-000024820000}"/>
    <cellStyle name="Linked Cell 31 2 2 9" xfId="33317" xr:uid="{00000000-0005-0000-0000-000025820000}"/>
    <cellStyle name="Linked Cell 31 2 2 9 2" xfId="33318" xr:uid="{00000000-0005-0000-0000-000026820000}"/>
    <cellStyle name="Linked Cell 31 2 2 9 2 2" xfId="33319" xr:uid="{00000000-0005-0000-0000-000027820000}"/>
    <cellStyle name="Linked Cell 31 2 2 9 3" xfId="33320" xr:uid="{00000000-0005-0000-0000-000028820000}"/>
    <cellStyle name="Linked Cell 31 2 3" xfId="33321" xr:uid="{00000000-0005-0000-0000-000029820000}"/>
    <cellStyle name="Linked Cell 31 2 3 10" xfId="33322" xr:uid="{00000000-0005-0000-0000-00002A820000}"/>
    <cellStyle name="Linked Cell 31 2 3 10 2" xfId="33323" xr:uid="{00000000-0005-0000-0000-00002B820000}"/>
    <cellStyle name="Linked Cell 31 2 3 10 2 2" xfId="33324" xr:uid="{00000000-0005-0000-0000-00002C820000}"/>
    <cellStyle name="Linked Cell 31 2 3 10 3" xfId="33325" xr:uid="{00000000-0005-0000-0000-00002D820000}"/>
    <cellStyle name="Linked Cell 31 2 3 11" xfId="33326" xr:uid="{00000000-0005-0000-0000-00002E820000}"/>
    <cellStyle name="Linked Cell 31 2 3 11 2" xfId="33327" xr:uid="{00000000-0005-0000-0000-00002F820000}"/>
    <cellStyle name="Linked Cell 31 2 3 11 2 2" xfId="33328" xr:uid="{00000000-0005-0000-0000-000030820000}"/>
    <cellStyle name="Linked Cell 31 2 3 11 3" xfId="33329" xr:uid="{00000000-0005-0000-0000-000031820000}"/>
    <cellStyle name="Linked Cell 31 2 3 12" xfId="33330" xr:uid="{00000000-0005-0000-0000-000032820000}"/>
    <cellStyle name="Linked Cell 31 2 3 12 2" xfId="33331" xr:uid="{00000000-0005-0000-0000-000033820000}"/>
    <cellStyle name="Linked Cell 31 2 3 13" xfId="33332" xr:uid="{00000000-0005-0000-0000-000034820000}"/>
    <cellStyle name="Linked Cell 31 2 3 2" xfId="33333" xr:uid="{00000000-0005-0000-0000-000035820000}"/>
    <cellStyle name="Linked Cell 31 2 3 2 10" xfId="33334" xr:uid="{00000000-0005-0000-0000-000036820000}"/>
    <cellStyle name="Linked Cell 31 2 3 2 10 2" xfId="33335" xr:uid="{00000000-0005-0000-0000-000037820000}"/>
    <cellStyle name="Linked Cell 31 2 3 2 10 2 2" xfId="33336" xr:uid="{00000000-0005-0000-0000-000038820000}"/>
    <cellStyle name="Linked Cell 31 2 3 2 10 3" xfId="33337" xr:uid="{00000000-0005-0000-0000-000039820000}"/>
    <cellStyle name="Linked Cell 31 2 3 2 11" xfId="33338" xr:uid="{00000000-0005-0000-0000-00003A820000}"/>
    <cellStyle name="Linked Cell 31 2 3 2 11 2" xfId="33339" xr:uid="{00000000-0005-0000-0000-00003B820000}"/>
    <cellStyle name="Linked Cell 31 2 3 2 12" xfId="33340" xr:uid="{00000000-0005-0000-0000-00003C820000}"/>
    <cellStyle name="Linked Cell 31 2 3 2 2" xfId="33341" xr:uid="{00000000-0005-0000-0000-00003D820000}"/>
    <cellStyle name="Linked Cell 31 2 3 2 2 2" xfId="33342" xr:uid="{00000000-0005-0000-0000-00003E820000}"/>
    <cellStyle name="Linked Cell 31 2 3 2 2 2 2" xfId="33343" xr:uid="{00000000-0005-0000-0000-00003F820000}"/>
    <cellStyle name="Linked Cell 31 2 3 2 2 3" xfId="33344" xr:uid="{00000000-0005-0000-0000-000040820000}"/>
    <cellStyle name="Linked Cell 31 2 3 2 3" xfId="33345" xr:uid="{00000000-0005-0000-0000-000041820000}"/>
    <cellStyle name="Linked Cell 31 2 3 2 3 2" xfId="33346" xr:uid="{00000000-0005-0000-0000-000042820000}"/>
    <cellStyle name="Linked Cell 31 2 3 2 3 2 2" xfId="33347" xr:uid="{00000000-0005-0000-0000-000043820000}"/>
    <cellStyle name="Linked Cell 31 2 3 2 3 3" xfId="33348" xr:uid="{00000000-0005-0000-0000-000044820000}"/>
    <cellStyle name="Linked Cell 31 2 3 2 4" xfId="33349" xr:uid="{00000000-0005-0000-0000-000045820000}"/>
    <cellStyle name="Linked Cell 31 2 3 2 4 2" xfId="33350" xr:uid="{00000000-0005-0000-0000-000046820000}"/>
    <cellStyle name="Linked Cell 31 2 3 2 4 2 2" xfId="33351" xr:uid="{00000000-0005-0000-0000-000047820000}"/>
    <cellStyle name="Linked Cell 31 2 3 2 4 3" xfId="33352" xr:uid="{00000000-0005-0000-0000-000048820000}"/>
    <cellStyle name="Linked Cell 31 2 3 2 5" xfId="33353" xr:uid="{00000000-0005-0000-0000-000049820000}"/>
    <cellStyle name="Linked Cell 31 2 3 2 5 2" xfId="33354" xr:uid="{00000000-0005-0000-0000-00004A820000}"/>
    <cellStyle name="Linked Cell 31 2 3 2 5 2 2" xfId="33355" xr:uid="{00000000-0005-0000-0000-00004B820000}"/>
    <cellStyle name="Linked Cell 31 2 3 2 5 3" xfId="33356" xr:uid="{00000000-0005-0000-0000-00004C820000}"/>
    <cellStyle name="Linked Cell 31 2 3 2 6" xfId="33357" xr:uid="{00000000-0005-0000-0000-00004D820000}"/>
    <cellStyle name="Linked Cell 31 2 3 2 6 2" xfId="33358" xr:uid="{00000000-0005-0000-0000-00004E820000}"/>
    <cellStyle name="Linked Cell 31 2 3 2 6 2 2" xfId="33359" xr:uid="{00000000-0005-0000-0000-00004F820000}"/>
    <cellStyle name="Linked Cell 31 2 3 2 6 3" xfId="33360" xr:uid="{00000000-0005-0000-0000-000050820000}"/>
    <cellStyle name="Linked Cell 31 2 3 2 7" xfId="33361" xr:uid="{00000000-0005-0000-0000-000051820000}"/>
    <cellStyle name="Linked Cell 31 2 3 2 7 2" xfId="33362" xr:uid="{00000000-0005-0000-0000-000052820000}"/>
    <cellStyle name="Linked Cell 31 2 3 2 7 2 2" xfId="33363" xr:uid="{00000000-0005-0000-0000-000053820000}"/>
    <cellStyle name="Linked Cell 31 2 3 2 7 3" xfId="33364" xr:uid="{00000000-0005-0000-0000-000054820000}"/>
    <cellStyle name="Linked Cell 31 2 3 2 8" xfId="33365" xr:uid="{00000000-0005-0000-0000-000055820000}"/>
    <cellStyle name="Linked Cell 31 2 3 2 8 2" xfId="33366" xr:uid="{00000000-0005-0000-0000-000056820000}"/>
    <cellStyle name="Linked Cell 31 2 3 2 8 2 2" xfId="33367" xr:uid="{00000000-0005-0000-0000-000057820000}"/>
    <cellStyle name="Linked Cell 31 2 3 2 8 3" xfId="33368" xr:uid="{00000000-0005-0000-0000-000058820000}"/>
    <cellStyle name="Linked Cell 31 2 3 2 9" xfId="33369" xr:uid="{00000000-0005-0000-0000-000059820000}"/>
    <cellStyle name="Linked Cell 31 2 3 2 9 2" xfId="33370" xr:uid="{00000000-0005-0000-0000-00005A820000}"/>
    <cellStyle name="Linked Cell 31 2 3 2 9 2 2" xfId="33371" xr:uid="{00000000-0005-0000-0000-00005B820000}"/>
    <cellStyle name="Linked Cell 31 2 3 2 9 3" xfId="33372" xr:uid="{00000000-0005-0000-0000-00005C820000}"/>
    <cellStyle name="Linked Cell 31 2 3 3" xfId="33373" xr:uid="{00000000-0005-0000-0000-00005D820000}"/>
    <cellStyle name="Linked Cell 31 2 3 3 10" xfId="33374" xr:uid="{00000000-0005-0000-0000-00005E820000}"/>
    <cellStyle name="Linked Cell 31 2 3 3 10 2" xfId="33375" xr:uid="{00000000-0005-0000-0000-00005F820000}"/>
    <cellStyle name="Linked Cell 31 2 3 3 11" xfId="33376" xr:uid="{00000000-0005-0000-0000-000060820000}"/>
    <cellStyle name="Linked Cell 31 2 3 3 2" xfId="33377" xr:uid="{00000000-0005-0000-0000-000061820000}"/>
    <cellStyle name="Linked Cell 31 2 3 3 2 2" xfId="33378" xr:uid="{00000000-0005-0000-0000-000062820000}"/>
    <cellStyle name="Linked Cell 31 2 3 3 2 2 2" xfId="33379" xr:uid="{00000000-0005-0000-0000-000063820000}"/>
    <cellStyle name="Linked Cell 31 2 3 3 2 3" xfId="33380" xr:uid="{00000000-0005-0000-0000-000064820000}"/>
    <cellStyle name="Linked Cell 31 2 3 3 3" xfId="33381" xr:uid="{00000000-0005-0000-0000-000065820000}"/>
    <cellStyle name="Linked Cell 31 2 3 3 3 2" xfId="33382" xr:uid="{00000000-0005-0000-0000-000066820000}"/>
    <cellStyle name="Linked Cell 31 2 3 3 3 2 2" xfId="33383" xr:uid="{00000000-0005-0000-0000-000067820000}"/>
    <cellStyle name="Linked Cell 31 2 3 3 3 3" xfId="33384" xr:uid="{00000000-0005-0000-0000-000068820000}"/>
    <cellStyle name="Linked Cell 31 2 3 3 4" xfId="33385" xr:uid="{00000000-0005-0000-0000-000069820000}"/>
    <cellStyle name="Linked Cell 31 2 3 3 4 2" xfId="33386" xr:uid="{00000000-0005-0000-0000-00006A820000}"/>
    <cellStyle name="Linked Cell 31 2 3 3 4 2 2" xfId="33387" xr:uid="{00000000-0005-0000-0000-00006B820000}"/>
    <cellStyle name="Linked Cell 31 2 3 3 4 3" xfId="33388" xr:uid="{00000000-0005-0000-0000-00006C820000}"/>
    <cellStyle name="Linked Cell 31 2 3 3 5" xfId="33389" xr:uid="{00000000-0005-0000-0000-00006D820000}"/>
    <cellStyle name="Linked Cell 31 2 3 3 5 2" xfId="33390" xr:uid="{00000000-0005-0000-0000-00006E820000}"/>
    <cellStyle name="Linked Cell 31 2 3 3 5 2 2" xfId="33391" xr:uid="{00000000-0005-0000-0000-00006F820000}"/>
    <cellStyle name="Linked Cell 31 2 3 3 5 3" xfId="33392" xr:uid="{00000000-0005-0000-0000-000070820000}"/>
    <cellStyle name="Linked Cell 31 2 3 3 6" xfId="33393" xr:uid="{00000000-0005-0000-0000-000071820000}"/>
    <cellStyle name="Linked Cell 31 2 3 3 6 2" xfId="33394" xr:uid="{00000000-0005-0000-0000-000072820000}"/>
    <cellStyle name="Linked Cell 31 2 3 3 6 2 2" xfId="33395" xr:uid="{00000000-0005-0000-0000-000073820000}"/>
    <cellStyle name="Linked Cell 31 2 3 3 6 3" xfId="33396" xr:uid="{00000000-0005-0000-0000-000074820000}"/>
    <cellStyle name="Linked Cell 31 2 3 3 7" xfId="33397" xr:uid="{00000000-0005-0000-0000-000075820000}"/>
    <cellStyle name="Linked Cell 31 2 3 3 7 2" xfId="33398" xr:uid="{00000000-0005-0000-0000-000076820000}"/>
    <cellStyle name="Linked Cell 31 2 3 3 7 2 2" xfId="33399" xr:uid="{00000000-0005-0000-0000-000077820000}"/>
    <cellStyle name="Linked Cell 31 2 3 3 7 3" xfId="33400" xr:uid="{00000000-0005-0000-0000-000078820000}"/>
    <cellStyle name="Linked Cell 31 2 3 3 8" xfId="33401" xr:uid="{00000000-0005-0000-0000-000079820000}"/>
    <cellStyle name="Linked Cell 31 2 3 3 8 2" xfId="33402" xr:uid="{00000000-0005-0000-0000-00007A820000}"/>
    <cellStyle name="Linked Cell 31 2 3 3 8 2 2" xfId="33403" xr:uid="{00000000-0005-0000-0000-00007B820000}"/>
    <cellStyle name="Linked Cell 31 2 3 3 8 3" xfId="33404" xr:uid="{00000000-0005-0000-0000-00007C820000}"/>
    <cellStyle name="Linked Cell 31 2 3 3 9" xfId="33405" xr:uid="{00000000-0005-0000-0000-00007D820000}"/>
    <cellStyle name="Linked Cell 31 2 3 3 9 2" xfId="33406" xr:uid="{00000000-0005-0000-0000-00007E820000}"/>
    <cellStyle name="Linked Cell 31 2 3 3 9 2 2" xfId="33407" xr:uid="{00000000-0005-0000-0000-00007F820000}"/>
    <cellStyle name="Linked Cell 31 2 3 3 9 3" xfId="33408" xr:uid="{00000000-0005-0000-0000-000080820000}"/>
    <cellStyle name="Linked Cell 31 2 3 4" xfId="33409" xr:uid="{00000000-0005-0000-0000-000081820000}"/>
    <cellStyle name="Linked Cell 31 2 3 4 2" xfId="33410" xr:uid="{00000000-0005-0000-0000-000082820000}"/>
    <cellStyle name="Linked Cell 31 2 3 4 2 2" xfId="33411" xr:uid="{00000000-0005-0000-0000-000083820000}"/>
    <cellStyle name="Linked Cell 31 2 3 4 3" xfId="33412" xr:uid="{00000000-0005-0000-0000-000084820000}"/>
    <cellStyle name="Linked Cell 31 2 3 5" xfId="33413" xr:uid="{00000000-0005-0000-0000-000085820000}"/>
    <cellStyle name="Linked Cell 31 2 3 5 2" xfId="33414" xr:uid="{00000000-0005-0000-0000-000086820000}"/>
    <cellStyle name="Linked Cell 31 2 3 5 2 2" xfId="33415" xr:uid="{00000000-0005-0000-0000-000087820000}"/>
    <cellStyle name="Linked Cell 31 2 3 5 3" xfId="33416" xr:uid="{00000000-0005-0000-0000-000088820000}"/>
    <cellStyle name="Linked Cell 31 2 3 6" xfId="33417" xr:uid="{00000000-0005-0000-0000-000089820000}"/>
    <cellStyle name="Linked Cell 31 2 3 6 2" xfId="33418" xr:uid="{00000000-0005-0000-0000-00008A820000}"/>
    <cellStyle name="Linked Cell 31 2 3 6 2 2" xfId="33419" xr:uid="{00000000-0005-0000-0000-00008B820000}"/>
    <cellStyle name="Linked Cell 31 2 3 6 3" xfId="33420" xr:uid="{00000000-0005-0000-0000-00008C820000}"/>
    <cellStyle name="Linked Cell 31 2 3 7" xfId="33421" xr:uid="{00000000-0005-0000-0000-00008D820000}"/>
    <cellStyle name="Linked Cell 31 2 3 7 2" xfId="33422" xr:uid="{00000000-0005-0000-0000-00008E820000}"/>
    <cellStyle name="Linked Cell 31 2 3 7 2 2" xfId="33423" xr:uid="{00000000-0005-0000-0000-00008F820000}"/>
    <cellStyle name="Linked Cell 31 2 3 7 3" xfId="33424" xr:uid="{00000000-0005-0000-0000-000090820000}"/>
    <cellStyle name="Linked Cell 31 2 3 8" xfId="33425" xr:uid="{00000000-0005-0000-0000-000091820000}"/>
    <cellStyle name="Linked Cell 31 2 3 8 2" xfId="33426" xr:uid="{00000000-0005-0000-0000-000092820000}"/>
    <cellStyle name="Linked Cell 31 2 3 8 2 2" xfId="33427" xr:uid="{00000000-0005-0000-0000-000093820000}"/>
    <cellStyle name="Linked Cell 31 2 3 8 3" xfId="33428" xr:uid="{00000000-0005-0000-0000-000094820000}"/>
    <cellStyle name="Linked Cell 31 2 3 9" xfId="33429" xr:uid="{00000000-0005-0000-0000-000095820000}"/>
    <cellStyle name="Linked Cell 31 2 3 9 2" xfId="33430" xr:uid="{00000000-0005-0000-0000-000096820000}"/>
    <cellStyle name="Linked Cell 31 2 3 9 2 2" xfId="33431" xr:uid="{00000000-0005-0000-0000-000097820000}"/>
    <cellStyle name="Linked Cell 31 2 3 9 3" xfId="33432" xr:uid="{00000000-0005-0000-0000-000098820000}"/>
    <cellStyle name="Linked Cell 31 2 4" xfId="33433" xr:uid="{00000000-0005-0000-0000-000099820000}"/>
    <cellStyle name="Linked Cell 31 2 4 10" xfId="33434" xr:uid="{00000000-0005-0000-0000-00009A820000}"/>
    <cellStyle name="Linked Cell 31 2 4 10 2" xfId="33435" xr:uid="{00000000-0005-0000-0000-00009B820000}"/>
    <cellStyle name="Linked Cell 31 2 4 10 2 2" xfId="33436" xr:uid="{00000000-0005-0000-0000-00009C820000}"/>
    <cellStyle name="Linked Cell 31 2 4 10 3" xfId="33437" xr:uid="{00000000-0005-0000-0000-00009D820000}"/>
    <cellStyle name="Linked Cell 31 2 4 11" xfId="33438" xr:uid="{00000000-0005-0000-0000-00009E820000}"/>
    <cellStyle name="Linked Cell 31 2 4 11 2" xfId="33439" xr:uid="{00000000-0005-0000-0000-00009F820000}"/>
    <cellStyle name="Linked Cell 31 2 4 12" xfId="33440" xr:uid="{00000000-0005-0000-0000-0000A0820000}"/>
    <cellStyle name="Linked Cell 31 2 4 2" xfId="33441" xr:uid="{00000000-0005-0000-0000-0000A1820000}"/>
    <cellStyle name="Linked Cell 31 2 4 2 10" xfId="33442" xr:uid="{00000000-0005-0000-0000-0000A2820000}"/>
    <cellStyle name="Linked Cell 31 2 4 2 10 2" xfId="33443" xr:uid="{00000000-0005-0000-0000-0000A3820000}"/>
    <cellStyle name="Linked Cell 31 2 4 2 11" xfId="33444" xr:uid="{00000000-0005-0000-0000-0000A4820000}"/>
    <cellStyle name="Linked Cell 31 2 4 2 2" xfId="33445" xr:uid="{00000000-0005-0000-0000-0000A5820000}"/>
    <cellStyle name="Linked Cell 31 2 4 2 2 2" xfId="33446" xr:uid="{00000000-0005-0000-0000-0000A6820000}"/>
    <cellStyle name="Linked Cell 31 2 4 2 2 2 2" xfId="33447" xr:uid="{00000000-0005-0000-0000-0000A7820000}"/>
    <cellStyle name="Linked Cell 31 2 4 2 2 3" xfId="33448" xr:uid="{00000000-0005-0000-0000-0000A8820000}"/>
    <cellStyle name="Linked Cell 31 2 4 2 3" xfId="33449" xr:uid="{00000000-0005-0000-0000-0000A9820000}"/>
    <cellStyle name="Linked Cell 31 2 4 2 3 2" xfId="33450" xr:uid="{00000000-0005-0000-0000-0000AA820000}"/>
    <cellStyle name="Linked Cell 31 2 4 2 3 2 2" xfId="33451" xr:uid="{00000000-0005-0000-0000-0000AB820000}"/>
    <cellStyle name="Linked Cell 31 2 4 2 3 3" xfId="33452" xr:uid="{00000000-0005-0000-0000-0000AC820000}"/>
    <cellStyle name="Linked Cell 31 2 4 2 4" xfId="33453" xr:uid="{00000000-0005-0000-0000-0000AD820000}"/>
    <cellStyle name="Linked Cell 31 2 4 2 4 2" xfId="33454" xr:uid="{00000000-0005-0000-0000-0000AE820000}"/>
    <cellStyle name="Linked Cell 31 2 4 2 4 2 2" xfId="33455" xr:uid="{00000000-0005-0000-0000-0000AF820000}"/>
    <cellStyle name="Linked Cell 31 2 4 2 4 3" xfId="33456" xr:uid="{00000000-0005-0000-0000-0000B0820000}"/>
    <cellStyle name="Linked Cell 31 2 4 2 5" xfId="33457" xr:uid="{00000000-0005-0000-0000-0000B1820000}"/>
    <cellStyle name="Linked Cell 31 2 4 2 5 2" xfId="33458" xr:uid="{00000000-0005-0000-0000-0000B2820000}"/>
    <cellStyle name="Linked Cell 31 2 4 2 5 2 2" xfId="33459" xr:uid="{00000000-0005-0000-0000-0000B3820000}"/>
    <cellStyle name="Linked Cell 31 2 4 2 5 3" xfId="33460" xr:uid="{00000000-0005-0000-0000-0000B4820000}"/>
    <cellStyle name="Linked Cell 31 2 4 2 6" xfId="33461" xr:uid="{00000000-0005-0000-0000-0000B5820000}"/>
    <cellStyle name="Linked Cell 31 2 4 2 6 2" xfId="33462" xr:uid="{00000000-0005-0000-0000-0000B6820000}"/>
    <cellStyle name="Linked Cell 31 2 4 2 6 2 2" xfId="33463" xr:uid="{00000000-0005-0000-0000-0000B7820000}"/>
    <cellStyle name="Linked Cell 31 2 4 2 6 3" xfId="33464" xr:uid="{00000000-0005-0000-0000-0000B8820000}"/>
    <cellStyle name="Linked Cell 31 2 4 2 7" xfId="33465" xr:uid="{00000000-0005-0000-0000-0000B9820000}"/>
    <cellStyle name="Linked Cell 31 2 4 2 7 2" xfId="33466" xr:uid="{00000000-0005-0000-0000-0000BA820000}"/>
    <cellStyle name="Linked Cell 31 2 4 2 7 2 2" xfId="33467" xr:uid="{00000000-0005-0000-0000-0000BB820000}"/>
    <cellStyle name="Linked Cell 31 2 4 2 7 3" xfId="33468" xr:uid="{00000000-0005-0000-0000-0000BC820000}"/>
    <cellStyle name="Linked Cell 31 2 4 2 8" xfId="33469" xr:uid="{00000000-0005-0000-0000-0000BD820000}"/>
    <cellStyle name="Linked Cell 31 2 4 2 8 2" xfId="33470" xr:uid="{00000000-0005-0000-0000-0000BE820000}"/>
    <cellStyle name="Linked Cell 31 2 4 2 8 2 2" xfId="33471" xr:uid="{00000000-0005-0000-0000-0000BF820000}"/>
    <cellStyle name="Linked Cell 31 2 4 2 8 3" xfId="33472" xr:uid="{00000000-0005-0000-0000-0000C0820000}"/>
    <cellStyle name="Linked Cell 31 2 4 2 9" xfId="33473" xr:uid="{00000000-0005-0000-0000-0000C1820000}"/>
    <cellStyle name="Linked Cell 31 2 4 2 9 2" xfId="33474" xr:uid="{00000000-0005-0000-0000-0000C2820000}"/>
    <cellStyle name="Linked Cell 31 2 4 2 9 2 2" xfId="33475" xr:uid="{00000000-0005-0000-0000-0000C3820000}"/>
    <cellStyle name="Linked Cell 31 2 4 2 9 3" xfId="33476" xr:uid="{00000000-0005-0000-0000-0000C4820000}"/>
    <cellStyle name="Linked Cell 31 2 4 3" xfId="33477" xr:uid="{00000000-0005-0000-0000-0000C5820000}"/>
    <cellStyle name="Linked Cell 31 2 4 3 2" xfId="33478" xr:uid="{00000000-0005-0000-0000-0000C6820000}"/>
    <cellStyle name="Linked Cell 31 2 4 3 2 2" xfId="33479" xr:uid="{00000000-0005-0000-0000-0000C7820000}"/>
    <cellStyle name="Linked Cell 31 2 4 3 3" xfId="33480" xr:uid="{00000000-0005-0000-0000-0000C8820000}"/>
    <cellStyle name="Linked Cell 31 2 4 4" xfId="33481" xr:uid="{00000000-0005-0000-0000-0000C9820000}"/>
    <cellStyle name="Linked Cell 31 2 4 4 2" xfId="33482" xr:uid="{00000000-0005-0000-0000-0000CA820000}"/>
    <cellStyle name="Linked Cell 31 2 4 4 2 2" xfId="33483" xr:uid="{00000000-0005-0000-0000-0000CB820000}"/>
    <cellStyle name="Linked Cell 31 2 4 4 3" xfId="33484" xr:uid="{00000000-0005-0000-0000-0000CC820000}"/>
    <cellStyle name="Linked Cell 31 2 4 5" xfId="33485" xr:uid="{00000000-0005-0000-0000-0000CD820000}"/>
    <cellStyle name="Linked Cell 31 2 4 5 2" xfId="33486" xr:uid="{00000000-0005-0000-0000-0000CE820000}"/>
    <cellStyle name="Linked Cell 31 2 4 5 2 2" xfId="33487" xr:uid="{00000000-0005-0000-0000-0000CF820000}"/>
    <cellStyle name="Linked Cell 31 2 4 5 3" xfId="33488" xr:uid="{00000000-0005-0000-0000-0000D0820000}"/>
    <cellStyle name="Linked Cell 31 2 4 6" xfId="33489" xr:uid="{00000000-0005-0000-0000-0000D1820000}"/>
    <cellStyle name="Linked Cell 31 2 4 6 2" xfId="33490" xr:uid="{00000000-0005-0000-0000-0000D2820000}"/>
    <cellStyle name="Linked Cell 31 2 4 6 2 2" xfId="33491" xr:uid="{00000000-0005-0000-0000-0000D3820000}"/>
    <cellStyle name="Linked Cell 31 2 4 6 3" xfId="33492" xr:uid="{00000000-0005-0000-0000-0000D4820000}"/>
    <cellStyle name="Linked Cell 31 2 4 7" xfId="33493" xr:uid="{00000000-0005-0000-0000-0000D5820000}"/>
    <cellStyle name="Linked Cell 31 2 4 7 2" xfId="33494" xr:uid="{00000000-0005-0000-0000-0000D6820000}"/>
    <cellStyle name="Linked Cell 31 2 4 7 2 2" xfId="33495" xr:uid="{00000000-0005-0000-0000-0000D7820000}"/>
    <cellStyle name="Linked Cell 31 2 4 7 3" xfId="33496" xr:uid="{00000000-0005-0000-0000-0000D8820000}"/>
    <cellStyle name="Linked Cell 31 2 4 8" xfId="33497" xr:uid="{00000000-0005-0000-0000-0000D9820000}"/>
    <cellStyle name="Linked Cell 31 2 4 8 2" xfId="33498" xr:uid="{00000000-0005-0000-0000-0000DA820000}"/>
    <cellStyle name="Linked Cell 31 2 4 8 2 2" xfId="33499" xr:uid="{00000000-0005-0000-0000-0000DB820000}"/>
    <cellStyle name="Linked Cell 31 2 4 8 3" xfId="33500" xr:uid="{00000000-0005-0000-0000-0000DC820000}"/>
    <cellStyle name="Linked Cell 31 2 4 9" xfId="33501" xr:uid="{00000000-0005-0000-0000-0000DD820000}"/>
    <cellStyle name="Linked Cell 31 2 4 9 2" xfId="33502" xr:uid="{00000000-0005-0000-0000-0000DE820000}"/>
    <cellStyle name="Linked Cell 31 2 4 9 2 2" xfId="33503" xr:uid="{00000000-0005-0000-0000-0000DF820000}"/>
    <cellStyle name="Linked Cell 31 2 4 9 3" xfId="33504" xr:uid="{00000000-0005-0000-0000-0000E0820000}"/>
    <cellStyle name="Linked Cell 31 2 5" xfId="33505" xr:uid="{00000000-0005-0000-0000-0000E1820000}"/>
    <cellStyle name="Linked Cell 31 2 5 10" xfId="33506" xr:uid="{00000000-0005-0000-0000-0000E2820000}"/>
    <cellStyle name="Linked Cell 31 2 5 10 2" xfId="33507" xr:uid="{00000000-0005-0000-0000-0000E3820000}"/>
    <cellStyle name="Linked Cell 31 2 5 11" xfId="33508" xr:uid="{00000000-0005-0000-0000-0000E4820000}"/>
    <cellStyle name="Linked Cell 31 2 5 2" xfId="33509" xr:uid="{00000000-0005-0000-0000-0000E5820000}"/>
    <cellStyle name="Linked Cell 31 2 5 2 2" xfId="33510" xr:uid="{00000000-0005-0000-0000-0000E6820000}"/>
    <cellStyle name="Linked Cell 31 2 5 2 2 2" xfId="33511" xr:uid="{00000000-0005-0000-0000-0000E7820000}"/>
    <cellStyle name="Linked Cell 31 2 5 2 3" xfId="33512" xr:uid="{00000000-0005-0000-0000-0000E8820000}"/>
    <cellStyle name="Linked Cell 31 2 5 3" xfId="33513" xr:uid="{00000000-0005-0000-0000-0000E9820000}"/>
    <cellStyle name="Linked Cell 31 2 5 3 2" xfId="33514" xr:uid="{00000000-0005-0000-0000-0000EA820000}"/>
    <cellStyle name="Linked Cell 31 2 5 3 2 2" xfId="33515" xr:uid="{00000000-0005-0000-0000-0000EB820000}"/>
    <cellStyle name="Linked Cell 31 2 5 3 3" xfId="33516" xr:uid="{00000000-0005-0000-0000-0000EC820000}"/>
    <cellStyle name="Linked Cell 31 2 5 4" xfId="33517" xr:uid="{00000000-0005-0000-0000-0000ED820000}"/>
    <cellStyle name="Linked Cell 31 2 5 4 2" xfId="33518" xr:uid="{00000000-0005-0000-0000-0000EE820000}"/>
    <cellStyle name="Linked Cell 31 2 5 4 2 2" xfId="33519" xr:uid="{00000000-0005-0000-0000-0000EF820000}"/>
    <cellStyle name="Linked Cell 31 2 5 4 3" xfId="33520" xr:uid="{00000000-0005-0000-0000-0000F0820000}"/>
    <cellStyle name="Linked Cell 31 2 5 5" xfId="33521" xr:uid="{00000000-0005-0000-0000-0000F1820000}"/>
    <cellStyle name="Linked Cell 31 2 5 5 2" xfId="33522" xr:uid="{00000000-0005-0000-0000-0000F2820000}"/>
    <cellStyle name="Linked Cell 31 2 5 5 2 2" xfId="33523" xr:uid="{00000000-0005-0000-0000-0000F3820000}"/>
    <cellStyle name="Linked Cell 31 2 5 5 3" xfId="33524" xr:uid="{00000000-0005-0000-0000-0000F4820000}"/>
    <cellStyle name="Linked Cell 31 2 5 6" xfId="33525" xr:uid="{00000000-0005-0000-0000-0000F5820000}"/>
    <cellStyle name="Linked Cell 31 2 5 6 2" xfId="33526" xr:uid="{00000000-0005-0000-0000-0000F6820000}"/>
    <cellStyle name="Linked Cell 31 2 5 6 2 2" xfId="33527" xr:uid="{00000000-0005-0000-0000-0000F7820000}"/>
    <cellStyle name="Linked Cell 31 2 5 6 3" xfId="33528" xr:uid="{00000000-0005-0000-0000-0000F8820000}"/>
    <cellStyle name="Linked Cell 31 2 5 7" xfId="33529" xr:uid="{00000000-0005-0000-0000-0000F9820000}"/>
    <cellStyle name="Linked Cell 31 2 5 7 2" xfId="33530" xr:uid="{00000000-0005-0000-0000-0000FA820000}"/>
    <cellStyle name="Linked Cell 31 2 5 7 2 2" xfId="33531" xr:uid="{00000000-0005-0000-0000-0000FB820000}"/>
    <cellStyle name="Linked Cell 31 2 5 7 3" xfId="33532" xr:uid="{00000000-0005-0000-0000-0000FC820000}"/>
    <cellStyle name="Linked Cell 31 2 5 8" xfId="33533" xr:uid="{00000000-0005-0000-0000-0000FD820000}"/>
    <cellStyle name="Linked Cell 31 2 5 8 2" xfId="33534" xr:uid="{00000000-0005-0000-0000-0000FE820000}"/>
    <cellStyle name="Linked Cell 31 2 5 8 2 2" xfId="33535" xr:uid="{00000000-0005-0000-0000-0000FF820000}"/>
    <cellStyle name="Linked Cell 31 2 5 8 3" xfId="33536" xr:uid="{00000000-0005-0000-0000-000000830000}"/>
    <cellStyle name="Linked Cell 31 2 5 9" xfId="33537" xr:uid="{00000000-0005-0000-0000-000001830000}"/>
    <cellStyle name="Linked Cell 31 2 5 9 2" xfId="33538" xr:uid="{00000000-0005-0000-0000-000002830000}"/>
    <cellStyle name="Linked Cell 31 2 5 9 2 2" xfId="33539" xr:uid="{00000000-0005-0000-0000-000003830000}"/>
    <cellStyle name="Linked Cell 31 2 5 9 3" xfId="33540" xr:uid="{00000000-0005-0000-0000-000004830000}"/>
    <cellStyle name="Linked Cell 31 2 6" xfId="33541" xr:uid="{00000000-0005-0000-0000-000005830000}"/>
    <cellStyle name="Linked Cell 31 2 6 2" xfId="33542" xr:uid="{00000000-0005-0000-0000-000006830000}"/>
    <cellStyle name="Linked Cell 31 2 6 2 2" xfId="33543" xr:uid="{00000000-0005-0000-0000-000007830000}"/>
    <cellStyle name="Linked Cell 31 2 6 3" xfId="33544" xr:uid="{00000000-0005-0000-0000-000008830000}"/>
    <cellStyle name="Linked Cell 31 2 7" xfId="33545" xr:uid="{00000000-0005-0000-0000-000009830000}"/>
    <cellStyle name="Linked Cell 31 2 7 2" xfId="33546" xr:uid="{00000000-0005-0000-0000-00000A830000}"/>
    <cellStyle name="Linked Cell 31 2 7 2 2" xfId="33547" xr:uid="{00000000-0005-0000-0000-00000B830000}"/>
    <cellStyle name="Linked Cell 31 2 7 3" xfId="33548" xr:uid="{00000000-0005-0000-0000-00000C830000}"/>
    <cellStyle name="Linked Cell 31 2 8" xfId="33549" xr:uid="{00000000-0005-0000-0000-00000D830000}"/>
    <cellStyle name="Linked Cell 31 2 8 2" xfId="33550" xr:uid="{00000000-0005-0000-0000-00000E830000}"/>
    <cellStyle name="Linked Cell 31 2 8 2 2" xfId="33551" xr:uid="{00000000-0005-0000-0000-00000F830000}"/>
    <cellStyle name="Linked Cell 31 2 8 3" xfId="33552" xr:uid="{00000000-0005-0000-0000-000010830000}"/>
    <cellStyle name="Linked Cell 31 2 9" xfId="33553" xr:uid="{00000000-0005-0000-0000-000011830000}"/>
    <cellStyle name="Linked Cell 31 2 9 2" xfId="33554" xr:uid="{00000000-0005-0000-0000-000012830000}"/>
    <cellStyle name="Linked Cell 31 2 9 2 2" xfId="33555" xr:uid="{00000000-0005-0000-0000-000013830000}"/>
    <cellStyle name="Linked Cell 31 2 9 3" xfId="33556" xr:uid="{00000000-0005-0000-0000-000014830000}"/>
    <cellStyle name="Linked Cell 31 3" xfId="33557" xr:uid="{00000000-0005-0000-0000-000015830000}"/>
    <cellStyle name="Linked Cell 31 3 10" xfId="33558" xr:uid="{00000000-0005-0000-0000-000016830000}"/>
    <cellStyle name="Linked Cell 31 3 10 2" xfId="33559" xr:uid="{00000000-0005-0000-0000-000017830000}"/>
    <cellStyle name="Linked Cell 31 3 10 2 2" xfId="33560" xr:uid="{00000000-0005-0000-0000-000018830000}"/>
    <cellStyle name="Linked Cell 31 3 10 3" xfId="33561" xr:uid="{00000000-0005-0000-0000-000019830000}"/>
    <cellStyle name="Linked Cell 31 3 11" xfId="33562" xr:uid="{00000000-0005-0000-0000-00001A830000}"/>
    <cellStyle name="Linked Cell 31 3 11 2" xfId="33563" xr:uid="{00000000-0005-0000-0000-00001B830000}"/>
    <cellStyle name="Linked Cell 31 3 11 2 2" xfId="33564" xr:uid="{00000000-0005-0000-0000-00001C830000}"/>
    <cellStyle name="Linked Cell 31 3 11 3" xfId="33565" xr:uid="{00000000-0005-0000-0000-00001D830000}"/>
    <cellStyle name="Linked Cell 31 3 12" xfId="33566" xr:uid="{00000000-0005-0000-0000-00001E830000}"/>
    <cellStyle name="Linked Cell 31 3 12 2" xfId="33567" xr:uid="{00000000-0005-0000-0000-00001F830000}"/>
    <cellStyle name="Linked Cell 31 3 12 2 2" xfId="33568" xr:uid="{00000000-0005-0000-0000-000020830000}"/>
    <cellStyle name="Linked Cell 31 3 12 3" xfId="33569" xr:uid="{00000000-0005-0000-0000-000021830000}"/>
    <cellStyle name="Linked Cell 31 3 13" xfId="33570" xr:uid="{00000000-0005-0000-0000-000022830000}"/>
    <cellStyle name="Linked Cell 31 3 13 2" xfId="33571" xr:uid="{00000000-0005-0000-0000-000023830000}"/>
    <cellStyle name="Linked Cell 31 3 14" xfId="33572" xr:uid="{00000000-0005-0000-0000-000024830000}"/>
    <cellStyle name="Linked Cell 31 3 2" xfId="33573" xr:uid="{00000000-0005-0000-0000-000025830000}"/>
    <cellStyle name="Linked Cell 31 3 2 10" xfId="33574" xr:uid="{00000000-0005-0000-0000-000026830000}"/>
    <cellStyle name="Linked Cell 31 3 2 10 2" xfId="33575" xr:uid="{00000000-0005-0000-0000-000027830000}"/>
    <cellStyle name="Linked Cell 31 3 2 10 2 2" xfId="33576" xr:uid="{00000000-0005-0000-0000-000028830000}"/>
    <cellStyle name="Linked Cell 31 3 2 10 3" xfId="33577" xr:uid="{00000000-0005-0000-0000-000029830000}"/>
    <cellStyle name="Linked Cell 31 3 2 11" xfId="33578" xr:uid="{00000000-0005-0000-0000-00002A830000}"/>
    <cellStyle name="Linked Cell 31 3 2 11 2" xfId="33579" xr:uid="{00000000-0005-0000-0000-00002B830000}"/>
    <cellStyle name="Linked Cell 31 3 2 11 2 2" xfId="33580" xr:uid="{00000000-0005-0000-0000-00002C830000}"/>
    <cellStyle name="Linked Cell 31 3 2 11 3" xfId="33581" xr:uid="{00000000-0005-0000-0000-00002D830000}"/>
    <cellStyle name="Linked Cell 31 3 2 12" xfId="33582" xr:uid="{00000000-0005-0000-0000-00002E830000}"/>
    <cellStyle name="Linked Cell 31 3 2 12 2" xfId="33583" xr:uid="{00000000-0005-0000-0000-00002F830000}"/>
    <cellStyle name="Linked Cell 31 3 2 13" xfId="33584" xr:uid="{00000000-0005-0000-0000-000030830000}"/>
    <cellStyle name="Linked Cell 31 3 2 2" xfId="33585" xr:uid="{00000000-0005-0000-0000-000031830000}"/>
    <cellStyle name="Linked Cell 31 3 2 2 10" xfId="33586" xr:uid="{00000000-0005-0000-0000-000032830000}"/>
    <cellStyle name="Linked Cell 31 3 2 2 10 2" xfId="33587" xr:uid="{00000000-0005-0000-0000-000033830000}"/>
    <cellStyle name="Linked Cell 31 3 2 2 10 2 2" xfId="33588" xr:uid="{00000000-0005-0000-0000-000034830000}"/>
    <cellStyle name="Linked Cell 31 3 2 2 10 3" xfId="33589" xr:uid="{00000000-0005-0000-0000-000035830000}"/>
    <cellStyle name="Linked Cell 31 3 2 2 11" xfId="33590" xr:uid="{00000000-0005-0000-0000-000036830000}"/>
    <cellStyle name="Linked Cell 31 3 2 2 11 2" xfId="33591" xr:uid="{00000000-0005-0000-0000-000037830000}"/>
    <cellStyle name="Linked Cell 31 3 2 2 12" xfId="33592" xr:uid="{00000000-0005-0000-0000-000038830000}"/>
    <cellStyle name="Linked Cell 31 3 2 2 2" xfId="33593" xr:uid="{00000000-0005-0000-0000-000039830000}"/>
    <cellStyle name="Linked Cell 31 3 2 2 2 2" xfId="33594" xr:uid="{00000000-0005-0000-0000-00003A830000}"/>
    <cellStyle name="Linked Cell 31 3 2 2 2 2 2" xfId="33595" xr:uid="{00000000-0005-0000-0000-00003B830000}"/>
    <cellStyle name="Linked Cell 31 3 2 2 2 3" xfId="33596" xr:uid="{00000000-0005-0000-0000-00003C830000}"/>
    <cellStyle name="Linked Cell 31 3 2 2 3" xfId="33597" xr:uid="{00000000-0005-0000-0000-00003D830000}"/>
    <cellStyle name="Linked Cell 31 3 2 2 3 2" xfId="33598" xr:uid="{00000000-0005-0000-0000-00003E830000}"/>
    <cellStyle name="Linked Cell 31 3 2 2 3 2 2" xfId="33599" xr:uid="{00000000-0005-0000-0000-00003F830000}"/>
    <cellStyle name="Linked Cell 31 3 2 2 3 3" xfId="33600" xr:uid="{00000000-0005-0000-0000-000040830000}"/>
    <cellStyle name="Linked Cell 31 3 2 2 4" xfId="33601" xr:uid="{00000000-0005-0000-0000-000041830000}"/>
    <cellStyle name="Linked Cell 31 3 2 2 4 2" xfId="33602" xr:uid="{00000000-0005-0000-0000-000042830000}"/>
    <cellStyle name="Linked Cell 31 3 2 2 4 2 2" xfId="33603" xr:uid="{00000000-0005-0000-0000-000043830000}"/>
    <cellStyle name="Linked Cell 31 3 2 2 4 3" xfId="33604" xr:uid="{00000000-0005-0000-0000-000044830000}"/>
    <cellStyle name="Linked Cell 31 3 2 2 5" xfId="33605" xr:uid="{00000000-0005-0000-0000-000045830000}"/>
    <cellStyle name="Linked Cell 31 3 2 2 5 2" xfId="33606" xr:uid="{00000000-0005-0000-0000-000046830000}"/>
    <cellStyle name="Linked Cell 31 3 2 2 5 2 2" xfId="33607" xr:uid="{00000000-0005-0000-0000-000047830000}"/>
    <cellStyle name="Linked Cell 31 3 2 2 5 3" xfId="33608" xr:uid="{00000000-0005-0000-0000-000048830000}"/>
    <cellStyle name="Linked Cell 31 3 2 2 6" xfId="33609" xr:uid="{00000000-0005-0000-0000-000049830000}"/>
    <cellStyle name="Linked Cell 31 3 2 2 6 2" xfId="33610" xr:uid="{00000000-0005-0000-0000-00004A830000}"/>
    <cellStyle name="Linked Cell 31 3 2 2 6 2 2" xfId="33611" xr:uid="{00000000-0005-0000-0000-00004B830000}"/>
    <cellStyle name="Linked Cell 31 3 2 2 6 3" xfId="33612" xr:uid="{00000000-0005-0000-0000-00004C830000}"/>
    <cellStyle name="Linked Cell 31 3 2 2 7" xfId="33613" xr:uid="{00000000-0005-0000-0000-00004D830000}"/>
    <cellStyle name="Linked Cell 31 3 2 2 7 2" xfId="33614" xr:uid="{00000000-0005-0000-0000-00004E830000}"/>
    <cellStyle name="Linked Cell 31 3 2 2 7 2 2" xfId="33615" xr:uid="{00000000-0005-0000-0000-00004F830000}"/>
    <cellStyle name="Linked Cell 31 3 2 2 7 3" xfId="33616" xr:uid="{00000000-0005-0000-0000-000050830000}"/>
    <cellStyle name="Linked Cell 31 3 2 2 8" xfId="33617" xr:uid="{00000000-0005-0000-0000-000051830000}"/>
    <cellStyle name="Linked Cell 31 3 2 2 8 2" xfId="33618" xr:uid="{00000000-0005-0000-0000-000052830000}"/>
    <cellStyle name="Linked Cell 31 3 2 2 8 2 2" xfId="33619" xr:uid="{00000000-0005-0000-0000-000053830000}"/>
    <cellStyle name="Linked Cell 31 3 2 2 8 3" xfId="33620" xr:uid="{00000000-0005-0000-0000-000054830000}"/>
    <cellStyle name="Linked Cell 31 3 2 2 9" xfId="33621" xr:uid="{00000000-0005-0000-0000-000055830000}"/>
    <cellStyle name="Linked Cell 31 3 2 2 9 2" xfId="33622" xr:uid="{00000000-0005-0000-0000-000056830000}"/>
    <cellStyle name="Linked Cell 31 3 2 2 9 2 2" xfId="33623" xr:uid="{00000000-0005-0000-0000-000057830000}"/>
    <cellStyle name="Linked Cell 31 3 2 2 9 3" xfId="33624" xr:uid="{00000000-0005-0000-0000-000058830000}"/>
    <cellStyle name="Linked Cell 31 3 2 3" xfId="33625" xr:uid="{00000000-0005-0000-0000-000059830000}"/>
    <cellStyle name="Linked Cell 31 3 2 3 10" xfId="33626" xr:uid="{00000000-0005-0000-0000-00005A830000}"/>
    <cellStyle name="Linked Cell 31 3 2 3 10 2" xfId="33627" xr:uid="{00000000-0005-0000-0000-00005B830000}"/>
    <cellStyle name="Linked Cell 31 3 2 3 11" xfId="33628" xr:uid="{00000000-0005-0000-0000-00005C830000}"/>
    <cellStyle name="Linked Cell 31 3 2 3 2" xfId="33629" xr:uid="{00000000-0005-0000-0000-00005D830000}"/>
    <cellStyle name="Linked Cell 31 3 2 3 2 2" xfId="33630" xr:uid="{00000000-0005-0000-0000-00005E830000}"/>
    <cellStyle name="Linked Cell 31 3 2 3 2 2 2" xfId="33631" xr:uid="{00000000-0005-0000-0000-00005F830000}"/>
    <cellStyle name="Linked Cell 31 3 2 3 2 3" xfId="33632" xr:uid="{00000000-0005-0000-0000-000060830000}"/>
    <cellStyle name="Linked Cell 31 3 2 3 3" xfId="33633" xr:uid="{00000000-0005-0000-0000-000061830000}"/>
    <cellStyle name="Linked Cell 31 3 2 3 3 2" xfId="33634" xr:uid="{00000000-0005-0000-0000-000062830000}"/>
    <cellStyle name="Linked Cell 31 3 2 3 3 2 2" xfId="33635" xr:uid="{00000000-0005-0000-0000-000063830000}"/>
    <cellStyle name="Linked Cell 31 3 2 3 3 3" xfId="33636" xr:uid="{00000000-0005-0000-0000-000064830000}"/>
    <cellStyle name="Linked Cell 31 3 2 3 4" xfId="33637" xr:uid="{00000000-0005-0000-0000-000065830000}"/>
    <cellStyle name="Linked Cell 31 3 2 3 4 2" xfId="33638" xr:uid="{00000000-0005-0000-0000-000066830000}"/>
    <cellStyle name="Linked Cell 31 3 2 3 4 2 2" xfId="33639" xr:uid="{00000000-0005-0000-0000-000067830000}"/>
    <cellStyle name="Linked Cell 31 3 2 3 4 3" xfId="33640" xr:uid="{00000000-0005-0000-0000-000068830000}"/>
    <cellStyle name="Linked Cell 31 3 2 3 5" xfId="33641" xr:uid="{00000000-0005-0000-0000-000069830000}"/>
    <cellStyle name="Linked Cell 31 3 2 3 5 2" xfId="33642" xr:uid="{00000000-0005-0000-0000-00006A830000}"/>
    <cellStyle name="Linked Cell 31 3 2 3 5 2 2" xfId="33643" xr:uid="{00000000-0005-0000-0000-00006B830000}"/>
    <cellStyle name="Linked Cell 31 3 2 3 5 3" xfId="33644" xr:uid="{00000000-0005-0000-0000-00006C830000}"/>
    <cellStyle name="Linked Cell 31 3 2 3 6" xfId="33645" xr:uid="{00000000-0005-0000-0000-00006D830000}"/>
    <cellStyle name="Linked Cell 31 3 2 3 6 2" xfId="33646" xr:uid="{00000000-0005-0000-0000-00006E830000}"/>
    <cellStyle name="Linked Cell 31 3 2 3 6 2 2" xfId="33647" xr:uid="{00000000-0005-0000-0000-00006F830000}"/>
    <cellStyle name="Linked Cell 31 3 2 3 6 3" xfId="33648" xr:uid="{00000000-0005-0000-0000-000070830000}"/>
    <cellStyle name="Linked Cell 31 3 2 3 7" xfId="33649" xr:uid="{00000000-0005-0000-0000-000071830000}"/>
    <cellStyle name="Linked Cell 31 3 2 3 7 2" xfId="33650" xr:uid="{00000000-0005-0000-0000-000072830000}"/>
    <cellStyle name="Linked Cell 31 3 2 3 7 2 2" xfId="33651" xr:uid="{00000000-0005-0000-0000-000073830000}"/>
    <cellStyle name="Linked Cell 31 3 2 3 7 3" xfId="33652" xr:uid="{00000000-0005-0000-0000-000074830000}"/>
    <cellStyle name="Linked Cell 31 3 2 3 8" xfId="33653" xr:uid="{00000000-0005-0000-0000-000075830000}"/>
    <cellStyle name="Linked Cell 31 3 2 3 8 2" xfId="33654" xr:uid="{00000000-0005-0000-0000-000076830000}"/>
    <cellStyle name="Linked Cell 31 3 2 3 8 2 2" xfId="33655" xr:uid="{00000000-0005-0000-0000-000077830000}"/>
    <cellStyle name="Linked Cell 31 3 2 3 8 3" xfId="33656" xr:uid="{00000000-0005-0000-0000-000078830000}"/>
    <cellStyle name="Linked Cell 31 3 2 3 9" xfId="33657" xr:uid="{00000000-0005-0000-0000-000079830000}"/>
    <cellStyle name="Linked Cell 31 3 2 3 9 2" xfId="33658" xr:uid="{00000000-0005-0000-0000-00007A830000}"/>
    <cellStyle name="Linked Cell 31 3 2 3 9 2 2" xfId="33659" xr:uid="{00000000-0005-0000-0000-00007B830000}"/>
    <cellStyle name="Linked Cell 31 3 2 3 9 3" xfId="33660" xr:uid="{00000000-0005-0000-0000-00007C830000}"/>
    <cellStyle name="Linked Cell 31 3 2 4" xfId="33661" xr:uid="{00000000-0005-0000-0000-00007D830000}"/>
    <cellStyle name="Linked Cell 31 3 2 4 2" xfId="33662" xr:uid="{00000000-0005-0000-0000-00007E830000}"/>
    <cellStyle name="Linked Cell 31 3 2 4 2 2" xfId="33663" xr:uid="{00000000-0005-0000-0000-00007F830000}"/>
    <cellStyle name="Linked Cell 31 3 2 4 3" xfId="33664" xr:uid="{00000000-0005-0000-0000-000080830000}"/>
    <cellStyle name="Linked Cell 31 3 2 5" xfId="33665" xr:uid="{00000000-0005-0000-0000-000081830000}"/>
    <cellStyle name="Linked Cell 31 3 2 5 2" xfId="33666" xr:uid="{00000000-0005-0000-0000-000082830000}"/>
    <cellStyle name="Linked Cell 31 3 2 5 2 2" xfId="33667" xr:uid="{00000000-0005-0000-0000-000083830000}"/>
    <cellStyle name="Linked Cell 31 3 2 5 3" xfId="33668" xr:uid="{00000000-0005-0000-0000-000084830000}"/>
    <cellStyle name="Linked Cell 31 3 2 6" xfId="33669" xr:uid="{00000000-0005-0000-0000-000085830000}"/>
    <cellStyle name="Linked Cell 31 3 2 6 2" xfId="33670" xr:uid="{00000000-0005-0000-0000-000086830000}"/>
    <cellStyle name="Linked Cell 31 3 2 6 2 2" xfId="33671" xr:uid="{00000000-0005-0000-0000-000087830000}"/>
    <cellStyle name="Linked Cell 31 3 2 6 3" xfId="33672" xr:uid="{00000000-0005-0000-0000-000088830000}"/>
    <cellStyle name="Linked Cell 31 3 2 7" xfId="33673" xr:uid="{00000000-0005-0000-0000-000089830000}"/>
    <cellStyle name="Linked Cell 31 3 2 7 2" xfId="33674" xr:uid="{00000000-0005-0000-0000-00008A830000}"/>
    <cellStyle name="Linked Cell 31 3 2 7 2 2" xfId="33675" xr:uid="{00000000-0005-0000-0000-00008B830000}"/>
    <cellStyle name="Linked Cell 31 3 2 7 3" xfId="33676" xr:uid="{00000000-0005-0000-0000-00008C830000}"/>
    <cellStyle name="Linked Cell 31 3 2 8" xfId="33677" xr:uid="{00000000-0005-0000-0000-00008D830000}"/>
    <cellStyle name="Linked Cell 31 3 2 8 2" xfId="33678" xr:uid="{00000000-0005-0000-0000-00008E830000}"/>
    <cellStyle name="Linked Cell 31 3 2 8 2 2" xfId="33679" xr:uid="{00000000-0005-0000-0000-00008F830000}"/>
    <cellStyle name="Linked Cell 31 3 2 8 3" xfId="33680" xr:uid="{00000000-0005-0000-0000-000090830000}"/>
    <cellStyle name="Linked Cell 31 3 2 9" xfId="33681" xr:uid="{00000000-0005-0000-0000-000091830000}"/>
    <cellStyle name="Linked Cell 31 3 2 9 2" xfId="33682" xr:uid="{00000000-0005-0000-0000-000092830000}"/>
    <cellStyle name="Linked Cell 31 3 2 9 2 2" xfId="33683" xr:uid="{00000000-0005-0000-0000-000093830000}"/>
    <cellStyle name="Linked Cell 31 3 2 9 3" xfId="33684" xr:uid="{00000000-0005-0000-0000-000094830000}"/>
    <cellStyle name="Linked Cell 31 3 3" xfId="33685" xr:uid="{00000000-0005-0000-0000-000095830000}"/>
    <cellStyle name="Linked Cell 31 3 3 10" xfId="33686" xr:uid="{00000000-0005-0000-0000-000096830000}"/>
    <cellStyle name="Linked Cell 31 3 3 10 2" xfId="33687" xr:uid="{00000000-0005-0000-0000-000097830000}"/>
    <cellStyle name="Linked Cell 31 3 3 10 2 2" xfId="33688" xr:uid="{00000000-0005-0000-0000-000098830000}"/>
    <cellStyle name="Linked Cell 31 3 3 10 3" xfId="33689" xr:uid="{00000000-0005-0000-0000-000099830000}"/>
    <cellStyle name="Linked Cell 31 3 3 11" xfId="33690" xr:uid="{00000000-0005-0000-0000-00009A830000}"/>
    <cellStyle name="Linked Cell 31 3 3 11 2" xfId="33691" xr:uid="{00000000-0005-0000-0000-00009B830000}"/>
    <cellStyle name="Linked Cell 31 3 3 12" xfId="33692" xr:uid="{00000000-0005-0000-0000-00009C830000}"/>
    <cellStyle name="Linked Cell 31 3 3 2" xfId="33693" xr:uid="{00000000-0005-0000-0000-00009D830000}"/>
    <cellStyle name="Linked Cell 31 3 3 2 10" xfId="33694" xr:uid="{00000000-0005-0000-0000-00009E830000}"/>
    <cellStyle name="Linked Cell 31 3 3 2 10 2" xfId="33695" xr:uid="{00000000-0005-0000-0000-00009F830000}"/>
    <cellStyle name="Linked Cell 31 3 3 2 11" xfId="33696" xr:uid="{00000000-0005-0000-0000-0000A0830000}"/>
    <cellStyle name="Linked Cell 31 3 3 2 2" xfId="33697" xr:uid="{00000000-0005-0000-0000-0000A1830000}"/>
    <cellStyle name="Linked Cell 31 3 3 2 2 2" xfId="33698" xr:uid="{00000000-0005-0000-0000-0000A2830000}"/>
    <cellStyle name="Linked Cell 31 3 3 2 2 2 2" xfId="33699" xr:uid="{00000000-0005-0000-0000-0000A3830000}"/>
    <cellStyle name="Linked Cell 31 3 3 2 2 3" xfId="33700" xr:uid="{00000000-0005-0000-0000-0000A4830000}"/>
    <cellStyle name="Linked Cell 31 3 3 2 3" xfId="33701" xr:uid="{00000000-0005-0000-0000-0000A5830000}"/>
    <cellStyle name="Linked Cell 31 3 3 2 3 2" xfId="33702" xr:uid="{00000000-0005-0000-0000-0000A6830000}"/>
    <cellStyle name="Linked Cell 31 3 3 2 3 2 2" xfId="33703" xr:uid="{00000000-0005-0000-0000-0000A7830000}"/>
    <cellStyle name="Linked Cell 31 3 3 2 3 3" xfId="33704" xr:uid="{00000000-0005-0000-0000-0000A8830000}"/>
    <cellStyle name="Linked Cell 31 3 3 2 4" xfId="33705" xr:uid="{00000000-0005-0000-0000-0000A9830000}"/>
    <cellStyle name="Linked Cell 31 3 3 2 4 2" xfId="33706" xr:uid="{00000000-0005-0000-0000-0000AA830000}"/>
    <cellStyle name="Linked Cell 31 3 3 2 4 2 2" xfId="33707" xr:uid="{00000000-0005-0000-0000-0000AB830000}"/>
    <cellStyle name="Linked Cell 31 3 3 2 4 3" xfId="33708" xr:uid="{00000000-0005-0000-0000-0000AC830000}"/>
    <cellStyle name="Linked Cell 31 3 3 2 5" xfId="33709" xr:uid="{00000000-0005-0000-0000-0000AD830000}"/>
    <cellStyle name="Linked Cell 31 3 3 2 5 2" xfId="33710" xr:uid="{00000000-0005-0000-0000-0000AE830000}"/>
    <cellStyle name="Linked Cell 31 3 3 2 5 2 2" xfId="33711" xr:uid="{00000000-0005-0000-0000-0000AF830000}"/>
    <cellStyle name="Linked Cell 31 3 3 2 5 3" xfId="33712" xr:uid="{00000000-0005-0000-0000-0000B0830000}"/>
    <cellStyle name="Linked Cell 31 3 3 2 6" xfId="33713" xr:uid="{00000000-0005-0000-0000-0000B1830000}"/>
    <cellStyle name="Linked Cell 31 3 3 2 6 2" xfId="33714" xr:uid="{00000000-0005-0000-0000-0000B2830000}"/>
    <cellStyle name="Linked Cell 31 3 3 2 6 2 2" xfId="33715" xr:uid="{00000000-0005-0000-0000-0000B3830000}"/>
    <cellStyle name="Linked Cell 31 3 3 2 6 3" xfId="33716" xr:uid="{00000000-0005-0000-0000-0000B4830000}"/>
    <cellStyle name="Linked Cell 31 3 3 2 7" xfId="33717" xr:uid="{00000000-0005-0000-0000-0000B5830000}"/>
    <cellStyle name="Linked Cell 31 3 3 2 7 2" xfId="33718" xr:uid="{00000000-0005-0000-0000-0000B6830000}"/>
    <cellStyle name="Linked Cell 31 3 3 2 7 2 2" xfId="33719" xr:uid="{00000000-0005-0000-0000-0000B7830000}"/>
    <cellStyle name="Linked Cell 31 3 3 2 7 3" xfId="33720" xr:uid="{00000000-0005-0000-0000-0000B8830000}"/>
    <cellStyle name="Linked Cell 31 3 3 2 8" xfId="33721" xr:uid="{00000000-0005-0000-0000-0000B9830000}"/>
    <cellStyle name="Linked Cell 31 3 3 2 8 2" xfId="33722" xr:uid="{00000000-0005-0000-0000-0000BA830000}"/>
    <cellStyle name="Linked Cell 31 3 3 2 8 2 2" xfId="33723" xr:uid="{00000000-0005-0000-0000-0000BB830000}"/>
    <cellStyle name="Linked Cell 31 3 3 2 8 3" xfId="33724" xr:uid="{00000000-0005-0000-0000-0000BC830000}"/>
    <cellStyle name="Linked Cell 31 3 3 2 9" xfId="33725" xr:uid="{00000000-0005-0000-0000-0000BD830000}"/>
    <cellStyle name="Linked Cell 31 3 3 2 9 2" xfId="33726" xr:uid="{00000000-0005-0000-0000-0000BE830000}"/>
    <cellStyle name="Linked Cell 31 3 3 2 9 2 2" xfId="33727" xr:uid="{00000000-0005-0000-0000-0000BF830000}"/>
    <cellStyle name="Linked Cell 31 3 3 2 9 3" xfId="33728" xr:uid="{00000000-0005-0000-0000-0000C0830000}"/>
    <cellStyle name="Linked Cell 31 3 3 3" xfId="33729" xr:uid="{00000000-0005-0000-0000-0000C1830000}"/>
    <cellStyle name="Linked Cell 31 3 3 3 2" xfId="33730" xr:uid="{00000000-0005-0000-0000-0000C2830000}"/>
    <cellStyle name="Linked Cell 31 3 3 3 2 2" xfId="33731" xr:uid="{00000000-0005-0000-0000-0000C3830000}"/>
    <cellStyle name="Linked Cell 31 3 3 3 3" xfId="33732" xr:uid="{00000000-0005-0000-0000-0000C4830000}"/>
    <cellStyle name="Linked Cell 31 3 3 4" xfId="33733" xr:uid="{00000000-0005-0000-0000-0000C5830000}"/>
    <cellStyle name="Linked Cell 31 3 3 4 2" xfId="33734" xr:uid="{00000000-0005-0000-0000-0000C6830000}"/>
    <cellStyle name="Linked Cell 31 3 3 4 2 2" xfId="33735" xr:uid="{00000000-0005-0000-0000-0000C7830000}"/>
    <cellStyle name="Linked Cell 31 3 3 4 3" xfId="33736" xr:uid="{00000000-0005-0000-0000-0000C8830000}"/>
    <cellStyle name="Linked Cell 31 3 3 5" xfId="33737" xr:uid="{00000000-0005-0000-0000-0000C9830000}"/>
    <cellStyle name="Linked Cell 31 3 3 5 2" xfId="33738" xr:uid="{00000000-0005-0000-0000-0000CA830000}"/>
    <cellStyle name="Linked Cell 31 3 3 5 2 2" xfId="33739" xr:uid="{00000000-0005-0000-0000-0000CB830000}"/>
    <cellStyle name="Linked Cell 31 3 3 5 3" xfId="33740" xr:uid="{00000000-0005-0000-0000-0000CC830000}"/>
    <cellStyle name="Linked Cell 31 3 3 6" xfId="33741" xr:uid="{00000000-0005-0000-0000-0000CD830000}"/>
    <cellStyle name="Linked Cell 31 3 3 6 2" xfId="33742" xr:uid="{00000000-0005-0000-0000-0000CE830000}"/>
    <cellStyle name="Linked Cell 31 3 3 6 2 2" xfId="33743" xr:uid="{00000000-0005-0000-0000-0000CF830000}"/>
    <cellStyle name="Linked Cell 31 3 3 6 3" xfId="33744" xr:uid="{00000000-0005-0000-0000-0000D0830000}"/>
    <cellStyle name="Linked Cell 31 3 3 7" xfId="33745" xr:uid="{00000000-0005-0000-0000-0000D1830000}"/>
    <cellStyle name="Linked Cell 31 3 3 7 2" xfId="33746" xr:uid="{00000000-0005-0000-0000-0000D2830000}"/>
    <cellStyle name="Linked Cell 31 3 3 7 2 2" xfId="33747" xr:uid="{00000000-0005-0000-0000-0000D3830000}"/>
    <cellStyle name="Linked Cell 31 3 3 7 3" xfId="33748" xr:uid="{00000000-0005-0000-0000-0000D4830000}"/>
    <cellStyle name="Linked Cell 31 3 3 8" xfId="33749" xr:uid="{00000000-0005-0000-0000-0000D5830000}"/>
    <cellStyle name="Linked Cell 31 3 3 8 2" xfId="33750" xr:uid="{00000000-0005-0000-0000-0000D6830000}"/>
    <cellStyle name="Linked Cell 31 3 3 8 2 2" xfId="33751" xr:uid="{00000000-0005-0000-0000-0000D7830000}"/>
    <cellStyle name="Linked Cell 31 3 3 8 3" xfId="33752" xr:uid="{00000000-0005-0000-0000-0000D8830000}"/>
    <cellStyle name="Linked Cell 31 3 3 9" xfId="33753" xr:uid="{00000000-0005-0000-0000-0000D9830000}"/>
    <cellStyle name="Linked Cell 31 3 3 9 2" xfId="33754" xr:uid="{00000000-0005-0000-0000-0000DA830000}"/>
    <cellStyle name="Linked Cell 31 3 3 9 2 2" xfId="33755" xr:uid="{00000000-0005-0000-0000-0000DB830000}"/>
    <cellStyle name="Linked Cell 31 3 3 9 3" xfId="33756" xr:uid="{00000000-0005-0000-0000-0000DC830000}"/>
    <cellStyle name="Linked Cell 31 3 4" xfId="33757" xr:uid="{00000000-0005-0000-0000-0000DD830000}"/>
    <cellStyle name="Linked Cell 31 3 4 10" xfId="33758" xr:uid="{00000000-0005-0000-0000-0000DE830000}"/>
    <cellStyle name="Linked Cell 31 3 4 10 2" xfId="33759" xr:uid="{00000000-0005-0000-0000-0000DF830000}"/>
    <cellStyle name="Linked Cell 31 3 4 11" xfId="33760" xr:uid="{00000000-0005-0000-0000-0000E0830000}"/>
    <cellStyle name="Linked Cell 31 3 4 2" xfId="33761" xr:uid="{00000000-0005-0000-0000-0000E1830000}"/>
    <cellStyle name="Linked Cell 31 3 4 2 2" xfId="33762" xr:uid="{00000000-0005-0000-0000-0000E2830000}"/>
    <cellStyle name="Linked Cell 31 3 4 2 2 2" xfId="33763" xr:uid="{00000000-0005-0000-0000-0000E3830000}"/>
    <cellStyle name="Linked Cell 31 3 4 2 3" xfId="33764" xr:uid="{00000000-0005-0000-0000-0000E4830000}"/>
    <cellStyle name="Linked Cell 31 3 4 3" xfId="33765" xr:uid="{00000000-0005-0000-0000-0000E5830000}"/>
    <cellStyle name="Linked Cell 31 3 4 3 2" xfId="33766" xr:uid="{00000000-0005-0000-0000-0000E6830000}"/>
    <cellStyle name="Linked Cell 31 3 4 3 2 2" xfId="33767" xr:uid="{00000000-0005-0000-0000-0000E7830000}"/>
    <cellStyle name="Linked Cell 31 3 4 3 3" xfId="33768" xr:uid="{00000000-0005-0000-0000-0000E8830000}"/>
    <cellStyle name="Linked Cell 31 3 4 4" xfId="33769" xr:uid="{00000000-0005-0000-0000-0000E9830000}"/>
    <cellStyle name="Linked Cell 31 3 4 4 2" xfId="33770" xr:uid="{00000000-0005-0000-0000-0000EA830000}"/>
    <cellStyle name="Linked Cell 31 3 4 4 2 2" xfId="33771" xr:uid="{00000000-0005-0000-0000-0000EB830000}"/>
    <cellStyle name="Linked Cell 31 3 4 4 3" xfId="33772" xr:uid="{00000000-0005-0000-0000-0000EC830000}"/>
    <cellStyle name="Linked Cell 31 3 4 5" xfId="33773" xr:uid="{00000000-0005-0000-0000-0000ED830000}"/>
    <cellStyle name="Linked Cell 31 3 4 5 2" xfId="33774" xr:uid="{00000000-0005-0000-0000-0000EE830000}"/>
    <cellStyle name="Linked Cell 31 3 4 5 2 2" xfId="33775" xr:uid="{00000000-0005-0000-0000-0000EF830000}"/>
    <cellStyle name="Linked Cell 31 3 4 5 3" xfId="33776" xr:uid="{00000000-0005-0000-0000-0000F0830000}"/>
    <cellStyle name="Linked Cell 31 3 4 6" xfId="33777" xr:uid="{00000000-0005-0000-0000-0000F1830000}"/>
    <cellStyle name="Linked Cell 31 3 4 6 2" xfId="33778" xr:uid="{00000000-0005-0000-0000-0000F2830000}"/>
    <cellStyle name="Linked Cell 31 3 4 6 2 2" xfId="33779" xr:uid="{00000000-0005-0000-0000-0000F3830000}"/>
    <cellStyle name="Linked Cell 31 3 4 6 3" xfId="33780" xr:uid="{00000000-0005-0000-0000-0000F4830000}"/>
    <cellStyle name="Linked Cell 31 3 4 7" xfId="33781" xr:uid="{00000000-0005-0000-0000-0000F5830000}"/>
    <cellStyle name="Linked Cell 31 3 4 7 2" xfId="33782" xr:uid="{00000000-0005-0000-0000-0000F6830000}"/>
    <cellStyle name="Linked Cell 31 3 4 7 2 2" xfId="33783" xr:uid="{00000000-0005-0000-0000-0000F7830000}"/>
    <cellStyle name="Linked Cell 31 3 4 7 3" xfId="33784" xr:uid="{00000000-0005-0000-0000-0000F8830000}"/>
    <cellStyle name="Linked Cell 31 3 4 8" xfId="33785" xr:uid="{00000000-0005-0000-0000-0000F9830000}"/>
    <cellStyle name="Linked Cell 31 3 4 8 2" xfId="33786" xr:uid="{00000000-0005-0000-0000-0000FA830000}"/>
    <cellStyle name="Linked Cell 31 3 4 8 2 2" xfId="33787" xr:uid="{00000000-0005-0000-0000-0000FB830000}"/>
    <cellStyle name="Linked Cell 31 3 4 8 3" xfId="33788" xr:uid="{00000000-0005-0000-0000-0000FC830000}"/>
    <cellStyle name="Linked Cell 31 3 4 9" xfId="33789" xr:uid="{00000000-0005-0000-0000-0000FD830000}"/>
    <cellStyle name="Linked Cell 31 3 4 9 2" xfId="33790" xr:uid="{00000000-0005-0000-0000-0000FE830000}"/>
    <cellStyle name="Linked Cell 31 3 4 9 2 2" xfId="33791" xr:uid="{00000000-0005-0000-0000-0000FF830000}"/>
    <cellStyle name="Linked Cell 31 3 4 9 3" xfId="33792" xr:uid="{00000000-0005-0000-0000-000000840000}"/>
    <cellStyle name="Linked Cell 31 3 5" xfId="33793" xr:uid="{00000000-0005-0000-0000-000001840000}"/>
    <cellStyle name="Linked Cell 31 3 5 2" xfId="33794" xr:uid="{00000000-0005-0000-0000-000002840000}"/>
    <cellStyle name="Linked Cell 31 3 5 2 2" xfId="33795" xr:uid="{00000000-0005-0000-0000-000003840000}"/>
    <cellStyle name="Linked Cell 31 3 5 3" xfId="33796" xr:uid="{00000000-0005-0000-0000-000004840000}"/>
    <cellStyle name="Linked Cell 31 3 6" xfId="33797" xr:uid="{00000000-0005-0000-0000-000005840000}"/>
    <cellStyle name="Linked Cell 31 3 6 2" xfId="33798" xr:uid="{00000000-0005-0000-0000-000006840000}"/>
    <cellStyle name="Linked Cell 31 3 6 2 2" xfId="33799" xr:uid="{00000000-0005-0000-0000-000007840000}"/>
    <cellStyle name="Linked Cell 31 3 6 3" xfId="33800" xr:uid="{00000000-0005-0000-0000-000008840000}"/>
    <cellStyle name="Linked Cell 31 3 7" xfId="33801" xr:uid="{00000000-0005-0000-0000-000009840000}"/>
    <cellStyle name="Linked Cell 31 3 7 2" xfId="33802" xr:uid="{00000000-0005-0000-0000-00000A840000}"/>
    <cellStyle name="Linked Cell 31 3 7 2 2" xfId="33803" xr:uid="{00000000-0005-0000-0000-00000B840000}"/>
    <cellStyle name="Linked Cell 31 3 7 3" xfId="33804" xr:uid="{00000000-0005-0000-0000-00000C840000}"/>
    <cellStyle name="Linked Cell 31 3 8" xfId="33805" xr:uid="{00000000-0005-0000-0000-00000D840000}"/>
    <cellStyle name="Linked Cell 31 3 8 2" xfId="33806" xr:uid="{00000000-0005-0000-0000-00000E840000}"/>
    <cellStyle name="Linked Cell 31 3 8 2 2" xfId="33807" xr:uid="{00000000-0005-0000-0000-00000F840000}"/>
    <cellStyle name="Linked Cell 31 3 8 3" xfId="33808" xr:uid="{00000000-0005-0000-0000-000010840000}"/>
    <cellStyle name="Linked Cell 31 3 9" xfId="33809" xr:uid="{00000000-0005-0000-0000-000011840000}"/>
    <cellStyle name="Linked Cell 31 3 9 2" xfId="33810" xr:uid="{00000000-0005-0000-0000-000012840000}"/>
    <cellStyle name="Linked Cell 31 3 9 2 2" xfId="33811" xr:uid="{00000000-0005-0000-0000-000013840000}"/>
    <cellStyle name="Linked Cell 31 3 9 3" xfId="33812" xr:uid="{00000000-0005-0000-0000-000014840000}"/>
    <cellStyle name="Linked Cell 31 4" xfId="33813" xr:uid="{00000000-0005-0000-0000-000015840000}"/>
    <cellStyle name="Linked Cell 31 4 10" xfId="33814" xr:uid="{00000000-0005-0000-0000-000016840000}"/>
    <cellStyle name="Linked Cell 31 4 10 2" xfId="33815" xr:uid="{00000000-0005-0000-0000-000017840000}"/>
    <cellStyle name="Linked Cell 31 4 10 2 2" xfId="33816" xr:uid="{00000000-0005-0000-0000-000018840000}"/>
    <cellStyle name="Linked Cell 31 4 10 3" xfId="33817" xr:uid="{00000000-0005-0000-0000-000019840000}"/>
    <cellStyle name="Linked Cell 31 4 11" xfId="33818" xr:uid="{00000000-0005-0000-0000-00001A840000}"/>
    <cellStyle name="Linked Cell 31 4 11 2" xfId="33819" xr:uid="{00000000-0005-0000-0000-00001B840000}"/>
    <cellStyle name="Linked Cell 31 4 11 2 2" xfId="33820" xr:uid="{00000000-0005-0000-0000-00001C840000}"/>
    <cellStyle name="Linked Cell 31 4 11 3" xfId="33821" xr:uid="{00000000-0005-0000-0000-00001D840000}"/>
    <cellStyle name="Linked Cell 31 4 12" xfId="33822" xr:uid="{00000000-0005-0000-0000-00001E840000}"/>
    <cellStyle name="Linked Cell 31 4 12 2" xfId="33823" xr:uid="{00000000-0005-0000-0000-00001F840000}"/>
    <cellStyle name="Linked Cell 31 4 13" xfId="33824" xr:uid="{00000000-0005-0000-0000-000020840000}"/>
    <cellStyle name="Linked Cell 31 4 2" xfId="33825" xr:uid="{00000000-0005-0000-0000-000021840000}"/>
    <cellStyle name="Linked Cell 31 4 2 10" xfId="33826" xr:uid="{00000000-0005-0000-0000-000022840000}"/>
    <cellStyle name="Linked Cell 31 4 2 10 2" xfId="33827" xr:uid="{00000000-0005-0000-0000-000023840000}"/>
    <cellStyle name="Linked Cell 31 4 2 10 2 2" xfId="33828" xr:uid="{00000000-0005-0000-0000-000024840000}"/>
    <cellStyle name="Linked Cell 31 4 2 10 3" xfId="33829" xr:uid="{00000000-0005-0000-0000-000025840000}"/>
    <cellStyle name="Linked Cell 31 4 2 11" xfId="33830" xr:uid="{00000000-0005-0000-0000-000026840000}"/>
    <cellStyle name="Linked Cell 31 4 2 11 2" xfId="33831" xr:uid="{00000000-0005-0000-0000-000027840000}"/>
    <cellStyle name="Linked Cell 31 4 2 12" xfId="33832" xr:uid="{00000000-0005-0000-0000-000028840000}"/>
    <cellStyle name="Linked Cell 31 4 2 2" xfId="33833" xr:uid="{00000000-0005-0000-0000-000029840000}"/>
    <cellStyle name="Linked Cell 31 4 2 2 2" xfId="33834" xr:uid="{00000000-0005-0000-0000-00002A840000}"/>
    <cellStyle name="Linked Cell 31 4 2 2 2 2" xfId="33835" xr:uid="{00000000-0005-0000-0000-00002B840000}"/>
    <cellStyle name="Linked Cell 31 4 2 2 3" xfId="33836" xr:uid="{00000000-0005-0000-0000-00002C840000}"/>
    <cellStyle name="Linked Cell 31 4 2 3" xfId="33837" xr:uid="{00000000-0005-0000-0000-00002D840000}"/>
    <cellStyle name="Linked Cell 31 4 2 3 2" xfId="33838" xr:uid="{00000000-0005-0000-0000-00002E840000}"/>
    <cellStyle name="Linked Cell 31 4 2 3 2 2" xfId="33839" xr:uid="{00000000-0005-0000-0000-00002F840000}"/>
    <cellStyle name="Linked Cell 31 4 2 3 3" xfId="33840" xr:uid="{00000000-0005-0000-0000-000030840000}"/>
    <cellStyle name="Linked Cell 31 4 2 4" xfId="33841" xr:uid="{00000000-0005-0000-0000-000031840000}"/>
    <cellStyle name="Linked Cell 31 4 2 4 2" xfId="33842" xr:uid="{00000000-0005-0000-0000-000032840000}"/>
    <cellStyle name="Linked Cell 31 4 2 4 2 2" xfId="33843" xr:uid="{00000000-0005-0000-0000-000033840000}"/>
    <cellStyle name="Linked Cell 31 4 2 4 3" xfId="33844" xr:uid="{00000000-0005-0000-0000-000034840000}"/>
    <cellStyle name="Linked Cell 31 4 2 5" xfId="33845" xr:uid="{00000000-0005-0000-0000-000035840000}"/>
    <cellStyle name="Linked Cell 31 4 2 5 2" xfId="33846" xr:uid="{00000000-0005-0000-0000-000036840000}"/>
    <cellStyle name="Linked Cell 31 4 2 5 2 2" xfId="33847" xr:uid="{00000000-0005-0000-0000-000037840000}"/>
    <cellStyle name="Linked Cell 31 4 2 5 3" xfId="33848" xr:uid="{00000000-0005-0000-0000-000038840000}"/>
    <cellStyle name="Linked Cell 31 4 2 6" xfId="33849" xr:uid="{00000000-0005-0000-0000-000039840000}"/>
    <cellStyle name="Linked Cell 31 4 2 6 2" xfId="33850" xr:uid="{00000000-0005-0000-0000-00003A840000}"/>
    <cellStyle name="Linked Cell 31 4 2 6 2 2" xfId="33851" xr:uid="{00000000-0005-0000-0000-00003B840000}"/>
    <cellStyle name="Linked Cell 31 4 2 6 3" xfId="33852" xr:uid="{00000000-0005-0000-0000-00003C840000}"/>
    <cellStyle name="Linked Cell 31 4 2 7" xfId="33853" xr:uid="{00000000-0005-0000-0000-00003D840000}"/>
    <cellStyle name="Linked Cell 31 4 2 7 2" xfId="33854" xr:uid="{00000000-0005-0000-0000-00003E840000}"/>
    <cellStyle name="Linked Cell 31 4 2 7 2 2" xfId="33855" xr:uid="{00000000-0005-0000-0000-00003F840000}"/>
    <cellStyle name="Linked Cell 31 4 2 7 3" xfId="33856" xr:uid="{00000000-0005-0000-0000-000040840000}"/>
    <cellStyle name="Linked Cell 31 4 2 8" xfId="33857" xr:uid="{00000000-0005-0000-0000-000041840000}"/>
    <cellStyle name="Linked Cell 31 4 2 8 2" xfId="33858" xr:uid="{00000000-0005-0000-0000-000042840000}"/>
    <cellStyle name="Linked Cell 31 4 2 8 2 2" xfId="33859" xr:uid="{00000000-0005-0000-0000-000043840000}"/>
    <cellStyle name="Linked Cell 31 4 2 8 3" xfId="33860" xr:uid="{00000000-0005-0000-0000-000044840000}"/>
    <cellStyle name="Linked Cell 31 4 2 9" xfId="33861" xr:uid="{00000000-0005-0000-0000-000045840000}"/>
    <cellStyle name="Linked Cell 31 4 2 9 2" xfId="33862" xr:uid="{00000000-0005-0000-0000-000046840000}"/>
    <cellStyle name="Linked Cell 31 4 2 9 2 2" xfId="33863" xr:uid="{00000000-0005-0000-0000-000047840000}"/>
    <cellStyle name="Linked Cell 31 4 2 9 3" xfId="33864" xr:uid="{00000000-0005-0000-0000-000048840000}"/>
    <cellStyle name="Linked Cell 31 4 3" xfId="33865" xr:uid="{00000000-0005-0000-0000-000049840000}"/>
    <cellStyle name="Linked Cell 31 4 3 10" xfId="33866" xr:uid="{00000000-0005-0000-0000-00004A840000}"/>
    <cellStyle name="Linked Cell 31 4 3 10 2" xfId="33867" xr:uid="{00000000-0005-0000-0000-00004B840000}"/>
    <cellStyle name="Linked Cell 31 4 3 11" xfId="33868" xr:uid="{00000000-0005-0000-0000-00004C840000}"/>
    <cellStyle name="Linked Cell 31 4 3 2" xfId="33869" xr:uid="{00000000-0005-0000-0000-00004D840000}"/>
    <cellStyle name="Linked Cell 31 4 3 2 2" xfId="33870" xr:uid="{00000000-0005-0000-0000-00004E840000}"/>
    <cellStyle name="Linked Cell 31 4 3 2 2 2" xfId="33871" xr:uid="{00000000-0005-0000-0000-00004F840000}"/>
    <cellStyle name="Linked Cell 31 4 3 2 3" xfId="33872" xr:uid="{00000000-0005-0000-0000-000050840000}"/>
    <cellStyle name="Linked Cell 31 4 3 3" xfId="33873" xr:uid="{00000000-0005-0000-0000-000051840000}"/>
    <cellStyle name="Linked Cell 31 4 3 3 2" xfId="33874" xr:uid="{00000000-0005-0000-0000-000052840000}"/>
    <cellStyle name="Linked Cell 31 4 3 3 2 2" xfId="33875" xr:uid="{00000000-0005-0000-0000-000053840000}"/>
    <cellStyle name="Linked Cell 31 4 3 3 3" xfId="33876" xr:uid="{00000000-0005-0000-0000-000054840000}"/>
    <cellStyle name="Linked Cell 31 4 3 4" xfId="33877" xr:uid="{00000000-0005-0000-0000-000055840000}"/>
    <cellStyle name="Linked Cell 31 4 3 4 2" xfId="33878" xr:uid="{00000000-0005-0000-0000-000056840000}"/>
    <cellStyle name="Linked Cell 31 4 3 4 2 2" xfId="33879" xr:uid="{00000000-0005-0000-0000-000057840000}"/>
    <cellStyle name="Linked Cell 31 4 3 4 3" xfId="33880" xr:uid="{00000000-0005-0000-0000-000058840000}"/>
    <cellStyle name="Linked Cell 31 4 3 5" xfId="33881" xr:uid="{00000000-0005-0000-0000-000059840000}"/>
    <cellStyle name="Linked Cell 31 4 3 5 2" xfId="33882" xr:uid="{00000000-0005-0000-0000-00005A840000}"/>
    <cellStyle name="Linked Cell 31 4 3 5 2 2" xfId="33883" xr:uid="{00000000-0005-0000-0000-00005B840000}"/>
    <cellStyle name="Linked Cell 31 4 3 5 3" xfId="33884" xr:uid="{00000000-0005-0000-0000-00005C840000}"/>
    <cellStyle name="Linked Cell 31 4 3 6" xfId="33885" xr:uid="{00000000-0005-0000-0000-00005D840000}"/>
    <cellStyle name="Linked Cell 31 4 3 6 2" xfId="33886" xr:uid="{00000000-0005-0000-0000-00005E840000}"/>
    <cellStyle name="Linked Cell 31 4 3 6 2 2" xfId="33887" xr:uid="{00000000-0005-0000-0000-00005F840000}"/>
    <cellStyle name="Linked Cell 31 4 3 6 3" xfId="33888" xr:uid="{00000000-0005-0000-0000-000060840000}"/>
    <cellStyle name="Linked Cell 31 4 3 7" xfId="33889" xr:uid="{00000000-0005-0000-0000-000061840000}"/>
    <cellStyle name="Linked Cell 31 4 3 7 2" xfId="33890" xr:uid="{00000000-0005-0000-0000-000062840000}"/>
    <cellStyle name="Linked Cell 31 4 3 7 2 2" xfId="33891" xr:uid="{00000000-0005-0000-0000-000063840000}"/>
    <cellStyle name="Linked Cell 31 4 3 7 3" xfId="33892" xr:uid="{00000000-0005-0000-0000-000064840000}"/>
    <cellStyle name="Linked Cell 31 4 3 8" xfId="33893" xr:uid="{00000000-0005-0000-0000-000065840000}"/>
    <cellStyle name="Linked Cell 31 4 3 8 2" xfId="33894" xr:uid="{00000000-0005-0000-0000-000066840000}"/>
    <cellStyle name="Linked Cell 31 4 3 8 2 2" xfId="33895" xr:uid="{00000000-0005-0000-0000-000067840000}"/>
    <cellStyle name="Linked Cell 31 4 3 8 3" xfId="33896" xr:uid="{00000000-0005-0000-0000-000068840000}"/>
    <cellStyle name="Linked Cell 31 4 3 9" xfId="33897" xr:uid="{00000000-0005-0000-0000-000069840000}"/>
    <cellStyle name="Linked Cell 31 4 3 9 2" xfId="33898" xr:uid="{00000000-0005-0000-0000-00006A840000}"/>
    <cellStyle name="Linked Cell 31 4 3 9 2 2" xfId="33899" xr:uid="{00000000-0005-0000-0000-00006B840000}"/>
    <cellStyle name="Linked Cell 31 4 3 9 3" xfId="33900" xr:uid="{00000000-0005-0000-0000-00006C840000}"/>
    <cellStyle name="Linked Cell 31 4 4" xfId="33901" xr:uid="{00000000-0005-0000-0000-00006D840000}"/>
    <cellStyle name="Linked Cell 31 4 4 2" xfId="33902" xr:uid="{00000000-0005-0000-0000-00006E840000}"/>
    <cellStyle name="Linked Cell 31 4 4 2 2" xfId="33903" xr:uid="{00000000-0005-0000-0000-00006F840000}"/>
    <cellStyle name="Linked Cell 31 4 4 3" xfId="33904" xr:uid="{00000000-0005-0000-0000-000070840000}"/>
    <cellStyle name="Linked Cell 31 4 5" xfId="33905" xr:uid="{00000000-0005-0000-0000-000071840000}"/>
    <cellStyle name="Linked Cell 31 4 5 2" xfId="33906" xr:uid="{00000000-0005-0000-0000-000072840000}"/>
    <cellStyle name="Linked Cell 31 4 5 2 2" xfId="33907" xr:uid="{00000000-0005-0000-0000-000073840000}"/>
    <cellStyle name="Linked Cell 31 4 5 3" xfId="33908" xr:uid="{00000000-0005-0000-0000-000074840000}"/>
    <cellStyle name="Linked Cell 31 4 6" xfId="33909" xr:uid="{00000000-0005-0000-0000-000075840000}"/>
    <cellStyle name="Linked Cell 31 4 6 2" xfId="33910" xr:uid="{00000000-0005-0000-0000-000076840000}"/>
    <cellStyle name="Linked Cell 31 4 6 2 2" xfId="33911" xr:uid="{00000000-0005-0000-0000-000077840000}"/>
    <cellStyle name="Linked Cell 31 4 6 3" xfId="33912" xr:uid="{00000000-0005-0000-0000-000078840000}"/>
    <cellStyle name="Linked Cell 31 4 7" xfId="33913" xr:uid="{00000000-0005-0000-0000-000079840000}"/>
    <cellStyle name="Linked Cell 31 4 7 2" xfId="33914" xr:uid="{00000000-0005-0000-0000-00007A840000}"/>
    <cellStyle name="Linked Cell 31 4 7 2 2" xfId="33915" xr:uid="{00000000-0005-0000-0000-00007B840000}"/>
    <cellStyle name="Linked Cell 31 4 7 3" xfId="33916" xr:uid="{00000000-0005-0000-0000-00007C840000}"/>
    <cellStyle name="Linked Cell 31 4 8" xfId="33917" xr:uid="{00000000-0005-0000-0000-00007D840000}"/>
    <cellStyle name="Linked Cell 31 4 8 2" xfId="33918" xr:uid="{00000000-0005-0000-0000-00007E840000}"/>
    <cellStyle name="Linked Cell 31 4 8 2 2" xfId="33919" xr:uid="{00000000-0005-0000-0000-00007F840000}"/>
    <cellStyle name="Linked Cell 31 4 8 3" xfId="33920" xr:uid="{00000000-0005-0000-0000-000080840000}"/>
    <cellStyle name="Linked Cell 31 4 9" xfId="33921" xr:uid="{00000000-0005-0000-0000-000081840000}"/>
    <cellStyle name="Linked Cell 31 4 9 2" xfId="33922" xr:uid="{00000000-0005-0000-0000-000082840000}"/>
    <cellStyle name="Linked Cell 31 4 9 2 2" xfId="33923" xr:uid="{00000000-0005-0000-0000-000083840000}"/>
    <cellStyle name="Linked Cell 31 4 9 3" xfId="33924" xr:uid="{00000000-0005-0000-0000-000084840000}"/>
    <cellStyle name="Linked Cell 32" xfId="33925" xr:uid="{00000000-0005-0000-0000-000085840000}"/>
    <cellStyle name="Linked Cell 32 2" xfId="33926" xr:uid="{00000000-0005-0000-0000-000086840000}"/>
    <cellStyle name="Linked Cell 32 2 10" xfId="33927" xr:uid="{00000000-0005-0000-0000-000087840000}"/>
    <cellStyle name="Linked Cell 32 2 10 2" xfId="33928" xr:uid="{00000000-0005-0000-0000-000088840000}"/>
    <cellStyle name="Linked Cell 32 2 10 2 2" xfId="33929" xr:uid="{00000000-0005-0000-0000-000089840000}"/>
    <cellStyle name="Linked Cell 32 2 10 3" xfId="33930" xr:uid="{00000000-0005-0000-0000-00008A840000}"/>
    <cellStyle name="Linked Cell 32 2 11" xfId="33931" xr:uid="{00000000-0005-0000-0000-00008B840000}"/>
    <cellStyle name="Linked Cell 32 2 11 2" xfId="33932" xr:uid="{00000000-0005-0000-0000-00008C840000}"/>
    <cellStyle name="Linked Cell 32 2 11 2 2" xfId="33933" xr:uid="{00000000-0005-0000-0000-00008D840000}"/>
    <cellStyle name="Linked Cell 32 2 11 3" xfId="33934" xr:uid="{00000000-0005-0000-0000-00008E840000}"/>
    <cellStyle name="Linked Cell 32 2 12" xfId="33935" xr:uid="{00000000-0005-0000-0000-00008F840000}"/>
    <cellStyle name="Linked Cell 32 2 12 2" xfId="33936" xr:uid="{00000000-0005-0000-0000-000090840000}"/>
    <cellStyle name="Linked Cell 32 2 12 2 2" xfId="33937" xr:uid="{00000000-0005-0000-0000-000091840000}"/>
    <cellStyle name="Linked Cell 32 2 12 3" xfId="33938" xr:uid="{00000000-0005-0000-0000-000092840000}"/>
    <cellStyle name="Linked Cell 32 2 13" xfId="33939" xr:uid="{00000000-0005-0000-0000-000093840000}"/>
    <cellStyle name="Linked Cell 32 2 13 2" xfId="33940" xr:uid="{00000000-0005-0000-0000-000094840000}"/>
    <cellStyle name="Linked Cell 32 2 13 2 2" xfId="33941" xr:uid="{00000000-0005-0000-0000-000095840000}"/>
    <cellStyle name="Linked Cell 32 2 13 3" xfId="33942" xr:uid="{00000000-0005-0000-0000-000096840000}"/>
    <cellStyle name="Linked Cell 32 2 14" xfId="33943" xr:uid="{00000000-0005-0000-0000-000097840000}"/>
    <cellStyle name="Linked Cell 32 2 14 2" xfId="33944" xr:uid="{00000000-0005-0000-0000-000098840000}"/>
    <cellStyle name="Linked Cell 32 2 15" xfId="33945" xr:uid="{00000000-0005-0000-0000-000099840000}"/>
    <cellStyle name="Linked Cell 32 2 2" xfId="33946" xr:uid="{00000000-0005-0000-0000-00009A840000}"/>
    <cellStyle name="Linked Cell 32 2 2 10" xfId="33947" xr:uid="{00000000-0005-0000-0000-00009B840000}"/>
    <cellStyle name="Linked Cell 32 2 2 10 2" xfId="33948" xr:uid="{00000000-0005-0000-0000-00009C840000}"/>
    <cellStyle name="Linked Cell 32 2 2 10 2 2" xfId="33949" xr:uid="{00000000-0005-0000-0000-00009D840000}"/>
    <cellStyle name="Linked Cell 32 2 2 10 3" xfId="33950" xr:uid="{00000000-0005-0000-0000-00009E840000}"/>
    <cellStyle name="Linked Cell 32 2 2 11" xfId="33951" xr:uid="{00000000-0005-0000-0000-00009F840000}"/>
    <cellStyle name="Linked Cell 32 2 2 11 2" xfId="33952" xr:uid="{00000000-0005-0000-0000-0000A0840000}"/>
    <cellStyle name="Linked Cell 32 2 2 11 2 2" xfId="33953" xr:uid="{00000000-0005-0000-0000-0000A1840000}"/>
    <cellStyle name="Linked Cell 32 2 2 11 3" xfId="33954" xr:uid="{00000000-0005-0000-0000-0000A2840000}"/>
    <cellStyle name="Linked Cell 32 2 2 12" xfId="33955" xr:uid="{00000000-0005-0000-0000-0000A3840000}"/>
    <cellStyle name="Linked Cell 32 2 2 12 2" xfId="33956" xr:uid="{00000000-0005-0000-0000-0000A4840000}"/>
    <cellStyle name="Linked Cell 32 2 2 12 2 2" xfId="33957" xr:uid="{00000000-0005-0000-0000-0000A5840000}"/>
    <cellStyle name="Linked Cell 32 2 2 12 3" xfId="33958" xr:uid="{00000000-0005-0000-0000-0000A6840000}"/>
    <cellStyle name="Linked Cell 32 2 2 13" xfId="33959" xr:uid="{00000000-0005-0000-0000-0000A7840000}"/>
    <cellStyle name="Linked Cell 32 2 2 13 2" xfId="33960" xr:uid="{00000000-0005-0000-0000-0000A8840000}"/>
    <cellStyle name="Linked Cell 32 2 2 14" xfId="33961" xr:uid="{00000000-0005-0000-0000-0000A9840000}"/>
    <cellStyle name="Linked Cell 32 2 2 2" xfId="33962" xr:uid="{00000000-0005-0000-0000-0000AA840000}"/>
    <cellStyle name="Linked Cell 32 2 2 2 10" xfId="33963" xr:uid="{00000000-0005-0000-0000-0000AB840000}"/>
    <cellStyle name="Linked Cell 32 2 2 2 10 2" xfId="33964" xr:uid="{00000000-0005-0000-0000-0000AC840000}"/>
    <cellStyle name="Linked Cell 32 2 2 2 10 2 2" xfId="33965" xr:uid="{00000000-0005-0000-0000-0000AD840000}"/>
    <cellStyle name="Linked Cell 32 2 2 2 10 3" xfId="33966" xr:uid="{00000000-0005-0000-0000-0000AE840000}"/>
    <cellStyle name="Linked Cell 32 2 2 2 11" xfId="33967" xr:uid="{00000000-0005-0000-0000-0000AF840000}"/>
    <cellStyle name="Linked Cell 32 2 2 2 11 2" xfId="33968" xr:uid="{00000000-0005-0000-0000-0000B0840000}"/>
    <cellStyle name="Linked Cell 32 2 2 2 11 2 2" xfId="33969" xr:uid="{00000000-0005-0000-0000-0000B1840000}"/>
    <cellStyle name="Linked Cell 32 2 2 2 11 3" xfId="33970" xr:uid="{00000000-0005-0000-0000-0000B2840000}"/>
    <cellStyle name="Linked Cell 32 2 2 2 12" xfId="33971" xr:uid="{00000000-0005-0000-0000-0000B3840000}"/>
    <cellStyle name="Linked Cell 32 2 2 2 12 2" xfId="33972" xr:uid="{00000000-0005-0000-0000-0000B4840000}"/>
    <cellStyle name="Linked Cell 32 2 2 2 13" xfId="33973" xr:uid="{00000000-0005-0000-0000-0000B5840000}"/>
    <cellStyle name="Linked Cell 32 2 2 2 2" xfId="33974" xr:uid="{00000000-0005-0000-0000-0000B6840000}"/>
    <cellStyle name="Linked Cell 32 2 2 2 2 10" xfId="33975" xr:uid="{00000000-0005-0000-0000-0000B7840000}"/>
    <cellStyle name="Linked Cell 32 2 2 2 2 10 2" xfId="33976" xr:uid="{00000000-0005-0000-0000-0000B8840000}"/>
    <cellStyle name="Linked Cell 32 2 2 2 2 10 2 2" xfId="33977" xr:uid="{00000000-0005-0000-0000-0000B9840000}"/>
    <cellStyle name="Linked Cell 32 2 2 2 2 10 3" xfId="33978" xr:uid="{00000000-0005-0000-0000-0000BA840000}"/>
    <cellStyle name="Linked Cell 32 2 2 2 2 11" xfId="33979" xr:uid="{00000000-0005-0000-0000-0000BB840000}"/>
    <cellStyle name="Linked Cell 32 2 2 2 2 11 2" xfId="33980" xr:uid="{00000000-0005-0000-0000-0000BC840000}"/>
    <cellStyle name="Linked Cell 32 2 2 2 2 12" xfId="33981" xr:uid="{00000000-0005-0000-0000-0000BD840000}"/>
    <cellStyle name="Linked Cell 32 2 2 2 2 2" xfId="33982" xr:uid="{00000000-0005-0000-0000-0000BE840000}"/>
    <cellStyle name="Linked Cell 32 2 2 2 2 2 2" xfId="33983" xr:uid="{00000000-0005-0000-0000-0000BF840000}"/>
    <cellStyle name="Linked Cell 32 2 2 2 2 2 2 2" xfId="33984" xr:uid="{00000000-0005-0000-0000-0000C0840000}"/>
    <cellStyle name="Linked Cell 32 2 2 2 2 2 3" xfId="33985" xr:uid="{00000000-0005-0000-0000-0000C1840000}"/>
    <cellStyle name="Linked Cell 32 2 2 2 2 3" xfId="33986" xr:uid="{00000000-0005-0000-0000-0000C2840000}"/>
    <cellStyle name="Linked Cell 32 2 2 2 2 3 2" xfId="33987" xr:uid="{00000000-0005-0000-0000-0000C3840000}"/>
    <cellStyle name="Linked Cell 32 2 2 2 2 3 2 2" xfId="33988" xr:uid="{00000000-0005-0000-0000-0000C4840000}"/>
    <cellStyle name="Linked Cell 32 2 2 2 2 3 3" xfId="33989" xr:uid="{00000000-0005-0000-0000-0000C5840000}"/>
    <cellStyle name="Linked Cell 32 2 2 2 2 4" xfId="33990" xr:uid="{00000000-0005-0000-0000-0000C6840000}"/>
    <cellStyle name="Linked Cell 32 2 2 2 2 4 2" xfId="33991" xr:uid="{00000000-0005-0000-0000-0000C7840000}"/>
    <cellStyle name="Linked Cell 32 2 2 2 2 4 2 2" xfId="33992" xr:uid="{00000000-0005-0000-0000-0000C8840000}"/>
    <cellStyle name="Linked Cell 32 2 2 2 2 4 3" xfId="33993" xr:uid="{00000000-0005-0000-0000-0000C9840000}"/>
    <cellStyle name="Linked Cell 32 2 2 2 2 5" xfId="33994" xr:uid="{00000000-0005-0000-0000-0000CA840000}"/>
    <cellStyle name="Linked Cell 32 2 2 2 2 5 2" xfId="33995" xr:uid="{00000000-0005-0000-0000-0000CB840000}"/>
    <cellStyle name="Linked Cell 32 2 2 2 2 5 2 2" xfId="33996" xr:uid="{00000000-0005-0000-0000-0000CC840000}"/>
    <cellStyle name="Linked Cell 32 2 2 2 2 5 3" xfId="33997" xr:uid="{00000000-0005-0000-0000-0000CD840000}"/>
    <cellStyle name="Linked Cell 32 2 2 2 2 6" xfId="33998" xr:uid="{00000000-0005-0000-0000-0000CE840000}"/>
    <cellStyle name="Linked Cell 32 2 2 2 2 6 2" xfId="33999" xr:uid="{00000000-0005-0000-0000-0000CF840000}"/>
    <cellStyle name="Linked Cell 32 2 2 2 2 6 2 2" xfId="34000" xr:uid="{00000000-0005-0000-0000-0000D0840000}"/>
    <cellStyle name="Linked Cell 32 2 2 2 2 6 3" xfId="34001" xr:uid="{00000000-0005-0000-0000-0000D1840000}"/>
    <cellStyle name="Linked Cell 32 2 2 2 2 7" xfId="34002" xr:uid="{00000000-0005-0000-0000-0000D2840000}"/>
    <cellStyle name="Linked Cell 32 2 2 2 2 7 2" xfId="34003" xr:uid="{00000000-0005-0000-0000-0000D3840000}"/>
    <cellStyle name="Linked Cell 32 2 2 2 2 7 2 2" xfId="34004" xr:uid="{00000000-0005-0000-0000-0000D4840000}"/>
    <cellStyle name="Linked Cell 32 2 2 2 2 7 3" xfId="34005" xr:uid="{00000000-0005-0000-0000-0000D5840000}"/>
    <cellStyle name="Linked Cell 32 2 2 2 2 8" xfId="34006" xr:uid="{00000000-0005-0000-0000-0000D6840000}"/>
    <cellStyle name="Linked Cell 32 2 2 2 2 8 2" xfId="34007" xr:uid="{00000000-0005-0000-0000-0000D7840000}"/>
    <cellStyle name="Linked Cell 32 2 2 2 2 8 2 2" xfId="34008" xr:uid="{00000000-0005-0000-0000-0000D8840000}"/>
    <cellStyle name="Linked Cell 32 2 2 2 2 8 3" xfId="34009" xr:uid="{00000000-0005-0000-0000-0000D9840000}"/>
    <cellStyle name="Linked Cell 32 2 2 2 2 9" xfId="34010" xr:uid="{00000000-0005-0000-0000-0000DA840000}"/>
    <cellStyle name="Linked Cell 32 2 2 2 2 9 2" xfId="34011" xr:uid="{00000000-0005-0000-0000-0000DB840000}"/>
    <cellStyle name="Linked Cell 32 2 2 2 2 9 2 2" xfId="34012" xr:uid="{00000000-0005-0000-0000-0000DC840000}"/>
    <cellStyle name="Linked Cell 32 2 2 2 2 9 3" xfId="34013" xr:uid="{00000000-0005-0000-0000-0000DD840000}"/>
    <cellStyle name="Linked Cell 32 2 2 2 3" xfId="34014" xr:uid="{00000000-0005-0000-0000-0000DE840000}"/>
    <cellStyle name="Linked Cell 32 2 2 2 3 10" xfId="34015" xr:uid="{00000000-0005-0000-0000-0000DF840000}"/>
    <cellStyle name="Linked Cell 32 2 2 2 3 10 2" xfId="34016" xr:uid="{00000000-0005-0000-0000-0000E0840000}"/>
    <cellStyle name="Linked Cell 32 2 2 2 3 11" xfId="34017" xr:uid="{00000000-0005-0000-0000-0000E1840000}"/>
    <cellStyle name="Linked Cell 32 2 2 2 3 2" xfId="34018" xr:uid="{00000000-0005-0000-0000-0000E2840000}"/>
    <cellStyle name="Linked Cell 32 2 2 2 3 2 2" xfId="34019" xr:uid="{00000000-0005-0000-0000-0000E3840000}"/>
    <cellStyle name="Linked Cell 32 2 2 2 3 2 2 2" xfId="34020" xr:uid="{00000000-0005-0000-0000-0000E4840000}"/>
    <cellStyle name="Linked Cell 32 2 2 2 3 2 3" xfId="34021" xr:uid="{00000000-0005-0000-0000-0000E5840000}"/>
    <cellStyle name="Linked Cell 32 2 2 2 3 3" xfId="34022" xr:uid="{00000000-0005-0000-0000-0000E6840000}"/>
    <cellStyle name="Linked Cell 32 2 2 2 3 3 2" xfId="34023" xr:uid="{00000000-0005-0000-0000-0000E7840000}"/>
    <cellStyle name="Linked Cell 32 2 2 2 3 3 2 2" xfId="34024" xr:uid="{00000000-0005-0000-0000-0000E8840000}"/>
    <cellStyle name="Linked Cell 32 2 2 2 3 3 3" xfId="34025" xr:uid="{00000000-0005-0000-0000-0000E9840000}"/>
    <cellStyle name="Linked Cell 32 2 2 2 3 4" xfId="34026" xr:uid="{00000000-0005-0000-0000-0000EA840000}"/>
    <cellStyle name="Linked Cell 32 2 2 2 3 4 2" xfId="34027" xr:uid="{00000000-0005-0000-0000-0000EB840000}"/>
    <cellStyle name="Linked Cell 32 2 2 2 3 4 2 2" xfId="34028" xr:uid="{00000000-0005-0000-0000-0000EC840000}"/>
    <cellStyle name="Linked Cell 32 2 2 2 3 4 3" xfId="34029" xr:uid="{00000000-0005-0000-0000-0000ED840000}"/>
    <cellStyle name="Linked Cell 32 2 2 2 3 5" xfId="34030" xr:uid="{00000000-0005-0000-0000-0000EE840000}"/>
    <cellStyle name="Linked Cell 32 2 2 2 3 5 2" xfId="34031" xr:uid="{00000000-0005-0000-0000-0000EF840000}"/>
    <cellStyle name="Linked Cell 32 2 2 2 3 5 2 2" xfId="34032" xr:uid="{00000000-0005-0000-0000-0000F0840000}"/>
    <cellStyle name="Linked Cell 32 2 2 2 3 5 3" xfId="34033" xr:uid="{00000000-0005-0000-0000-0000F1840000}"/>
    <cellStyle name="Linked Cell 32 2 2 2 3 6" xfId="34034" xr:uid="{00000000-0005-0000-0000-0000F2840000}"/>
    <cellStyle name="Linked Cell 32 2 2 2 3 6 2" xfId="34035" xr:uid="{00000000-0005-0000-0000-0000F3840000}"/>
    <cellStyle name="Linked Cell 32 2 2 2 3 6 2 2" xfId="34036" xr:uid="{00000000-0005-0000-0000-0000F4840000}"/>
    <cellStyle name="Linked Cell 32 2 2 2 3 6 3" xfId="34037" xr:uid="{00000000-0005-0000-0000-0000F5840000}"/>
    <cellStyle name="Linked Cell 32 2 2 2 3 7" xfId="34038" xr:uid="{00000000-0005-0000-0000-0000F6840000}"/>
    <cellStyle name="Linked Cell 32 2 2 2 3 7 2" xfId="34039" xr:uid="{00000000-0005-0000-0000-0000F7840000}"/>
    <cellStyle name="Linked Cell 32 2 2 2 3 7 2 2" xfId="34040" xr:uid="{00000000-0005-0000-0000-0000F8840000}"/>
    <cellStyle name="Linked Cell 32 2 2 2 3 7 3" xfId="34041" xr:uid="{00000000-0005-0000-0000-0000F9840000}"/>
    <cellStyle name="Linked Cell 32 2 2 2 3 8" xfId="34042" xr:uid="{00000000-0005-0000-0000-0000FA840000}"/>
    <cellStyle name="Linked Cell 32 2 2 2 3 8 2" xfId="34043" xr:uid="{00000000-0005-0000-0000-0000FB840000}"/>
    <cellStyle name="Linked Cell 32 2 2 2 3 8 2 2" xfId="34044" xr:uid="{00000000-0005-0000-0000-0000FC840000}"/>
    <cellStyle name="Linked Cell 32 2 2 2 3 8 3" xfId="34045" xr:uid="{00000000-0005-0000-0000-0000FD840000}"/>
    <cellStyle name="Linked Cell 32 2 2 2 3 9" xfId="34046" xr:uid="{00000000-0005-0000-0000-0000FE840000}"/>
    <cellStyle name="Linked Cell 32 2 2 2 3 9 2" xfId="34047" xr:uid="{00000000-0005-0000-0000-0000FF840000}"/>
    <cellStyle name="Linked Cell 32 2 2 2 3 9 2 2" xfId="34048" xr:uid="{00000000-0005-0000-0000-000000850000}"/>
    <cellStyle name="Linked Cell 32 2 2 2 3 9 3" xfId="34049" xr:uid="{00000000-0005-0000-0000-000001850000}"/>
    <cellStyle name="Linked Cell 32 2 2 2 4" xfId="34050" xr:uid="{00000000-0005-0000-0000-000002850000}"/>
    <cellStyle name="Linked Cell 32 2 2 2 4 2" xfId="34051" xr:uid="{00000000-0005-0000-0000-000003850000}"/>
    <cellStyle name="Linked Cell 32 2 2 2 4 2 2" xfId="34052" xr:uid="{00000000-0005-0000-0000-000004850000}"/>
    <cellStyle name="Linked Cell 32 2 2 2 4 3" xfId="34053" xr:uid="{00000000-0005-0000-0000-000005850000}"/>
    <cellStyle name="Linked Cell 32 2 2 2 5" xfId="34054" xr:uid="{00000000-0005-0000-0000-000006850000}"/>
    <cellStyle name="Linked Cell 32 2 2 2 5 2" xfId="34055" xr:uid="{00000000-0005-0000-0000-000007850000}"/>
    <cellStyle name="Linked Cell 32 2 2 2 5 2 2" xfId="34056" xr:uid="{00000000-0005-0000-0000-000008850000}"/>
    <cellStyle name="Linked Cell 32 2 2 2 5 3" xfId="34057" xr:uid="{00000000-0005-0000-0000-000009850000}"/>
    <cellStyle name="Linked Cell 32 2 2 2 6" xfId="34058" xr:uid="{00000000-0005-0000-0000-00000A850000}"/>
    <cellStyle name="Linked Cell 32 2 2 2 6 2" xfId="34059" xr:uid="{00000000-0005-0000-0000-00000B850000}"/>
    <cellStyle name="Linked Cell 32 2 2 2 6 2 2" xfId="34060" xr:uid="{00000000-0005-0000-0000-00000C850000}"/>
    <cellStyle name="Linked Cell 32 2 2 2 6 3" xfId="34061" xr:uid="{00000000-0005-0000-0000-00000D850000}"/>
    <cellStyle name="Linked Cell 32 2 2 2 7" xfId="34062" xr:uid="{00000000-0005-0000-0000-00000E850000}"/>
    <cellStyle name="Linked Cell 32 2 2 2 7 2" xfId="34063" xr:uid="{00000000-0005-0000-0000-00000F850000}"/>
    <cellStyle name="Linked Cell 32 2 2 2 7 2 2" xfId="34064" xr:uid="{00000000-0005-0000-0000-000010850000}"/>
    <cellStyle name="Linked Cell 32 2 2 2 7 3" xfId="34065" xr:uid="{00000000-0005-0000-0000-000011850000}"/>
    <cellStyle name="Linked Cell 32 2 2 2 8" xfId="34066" xr:uid="{00000000-0005-0000-0000-000012850000}"/>
    <cellStyle name="Linked Cell 32 2 2 2 8 2" xfId="34067" xr:uid="{00000000-0005-0000-0000-000013850000}"/>
    <cellStyle name="Linked Cell 32 2 2 2 8 2 2" xfId="34068" xr:uid="{00000000-0005-0000-0000-000014850000}"/>
    <cellStyle name="Linked Cell 32 2 2 2 8 3" xfId="34069" xr:uid="{00000000-0005-0000-0000-000015850000}"/>
    <cellStyle name="Linked Cell 32 2 2 2 9" xfId="34070" xr:uid="{00000000-0005-0000-0000-000016850000}"/>
    <cellStyle name="Linked Cell 32 2 2 2 9 2" xfId="34071" xr:uid="{00000000-0005-0000-0000-000017850000}"/>
    <cellStyle name="Linked Cell 32 2 2 2 9 2 2" xfId="34072" xr:uid="{00000000-0005-0000-0000-000018850000}"/>
    <cellStyle name="Linked Cell 32 2 2 2 9 3" xfId="34073" xr:uid="{00000000-0005-0000-0000-000019850000}"/>
    <cellStyle name="Linked Cell 32 2 2 3" xfId="34074" xr:uid="{00000000-0005-0000-0000-00001A850000}"/>
    <cellStyle name="Linked Cell 32 2 2 3 10" xfId="34075" xr:uid="{00000000-0005-0000-0000-00001B850000}"/>
    <cellStyle name="Linked Cell 32 2 2 3 10 2" xfId="34076" xr:uid="{00000000-0005-0000-0000-00001C850000}"/>
    <cellStyle name="Linked Cell 32 2 2 3 10 2 2" xfId="34077" xr:uid="{00000000-0005-0000-0000-00001D850000}"/>
    <cellStyle name="Linked Cell 32 2 2 3 10 3" xfId="34078" xr:uid="{00000000-0005-0000-0000-00001E850000}"/>
    <cellStyle name="Linked Cell 32 2 2 3 11" xfId="34079" xr:uid="{00000000-0005-0000-0000-00001F850000}"/>
    <cellStyle name="Linked Cell 32 2 2 3 11 2" xfId="34080" xr:uid="{00000000-0005-0000-0000-000020850000}"/>
    <cellStyle name="Linked Cell 32 2 2 3 12" xfId="34081" xr:uid="{00000000-0005-0000-0000-000021850000}"/>
    <cellStyle name="Linked Cell 32 2 2 3 2" xfId="34082" xr:uid="{00000000-0005-0000-0000-000022850000}"/>
    <cellStyle name="Linked Cell 32 2 2 3 2 10" xfId="34083" xr:uid="{00000000-0005-0000-0000-000023850000}"/>
    <cellStyle name="Linked Cell 32 2 2 3 2 10 2" xfId="34084" xr:uid="{00000000-0005-0000-0000-000024850000}"/>
    <cellStyle name="Linked Cell 32 2 2 3 2 11" xfId="34085" xr:uid="{00000000-0005-0000-0000-000025850000}"/>
    <cellStyle name="Linked Cell 32 2 2 3 2 2" xfId="34086" xr:uid="{00000000-0005-0000-0000-000026850000}"/>
    <cellStyle name="Linked Cell 32 2 2 3 2 2 2" xfId="34087" xr:uid="{00000000-0005-0000-0000-000027850000}"/>
    <cellStyle name="Linked Cell 32 2 2 3 2 2 2 2" xfId="34088" xr:uid="{00000000-0005-0000-0000-000028850000}"/>
    <cellStyle name="Linked Cell 32 2 2 3 2 2 3" xfId="34089" xr:uid="{00000000-0005-0000-0000-000029850000}"/>
    <cellStyle name="Linked Cell 32 2 2 3 2 3" xfId="34090" xr:uid="{00000000-0005-0000-0000-00002A850000}"/>
    <cellStyle name="Linked Cell 32 2 2 3 2 3 2" xfId="34091" xr:uid="{00000000-0005-0000-0000-00002B850000}"/>
    <cellStyle name="Linked Cell 32 2 2 3 2 3 2 2" xfId="34092" xr:uid="{00000000-0005-0000-0000-00002C850000}"/>
    <cellStyle name="Linked Cell 32 2 2 3 2 3 3" xfId="34093" xr:uid="{00000000-0005-0000-0000-00002D850000}"/>
    <cellStyle name="Linked Cell 32 2 2 3 2 4" xfId="34094" xr:uid="{00000000-0005-0000-0000-00002E850000}"/>
    <cellStyle name="Linked Cell 32 2 2 3 2 4 2" xfId="34095" xr:uid="{00000000-0005-0000-0000-00002F850000}"/>
    <cellStyle name="Linked Cell 32 2 2 3 2 4 2 2" xfId="34096" xr:uid="{00000000-0005-0000-0000-000030850000}"/>
    <cellStyle name="Linked Cell 32 2 2 3 2 4 3" xfId="34097" xr:uid="{00000000-0005-0000-0000-000031850000}"/>
    <cellStyle name="Linked Cell 32 2 2 3 2 5" xfId="34098" xr:uid="{00000000-0005-0000-0000-000032850000}"/>
    <cellStyle name="Linked Cell 32 2 2 3 2 5 2" xfId="34099" xr:uid="{00000000-0005-0000-0000-000033850000}"/>
    <cellStyle name="Linked Cell 32 2 2 3 2 5 2 2" xfId="34100" xr:uid="{00000000-0005-0000-0000-000034850000}"/>
    <cellStyle name="Linked Cell 32 2 2 3 2 5 3" xfId="34101" xr:uid="{00000000-0005-0000-0000-000035850000}"/>
    <cellStyle name="Linked Cell 32 2 2 3 2 6" xfId="34102" xr:uid="{00000000-0005-0000-0000-000036850000}"/>
    <cellStyle name="Linked Cell 32 2 2 3 2 6 2" xfId="34103" xr:uid="{00000000-0005-0000-0000-000037850000}"/>
    <cellStyle name="Linked Cell 32 2 2 3 2 6 2 2" xfId="34104" xr:uid="{00000000-0005-0000-0000-000038850000}"/>
    <cellStyle name="Linked Cell 32 2 2 3 2 6 3" xfId="34105" xr:uid="{00000000-0005-0000-0000-000039850000}"/>
    <cellStyle name="Linked Cell 32 2 2 3 2 7" xfId="34106" xr:uid="{00000000-0005-0000-0000-00003A850000}"/>
    <cellStyle name="Linked Cell 32 2 2 3 2 7 2" xfId="34107" xr:uid="{00000000-0005-0000-0000-00003B850000}"/>
    <cellStyle name="Linked Cell 32 2 2 3 2 7 2 2" xfId="34108" xr:uid="{00000000-0005-0000-0000-00003C850000}"/>
    <cellStyle name="Linked Cell 32 2 2 3 2 7 3" xfId="34109" xr:uid="{00000000-0005-0000-0000-00003D850000}"/>
    <cellStyle name="Linked Cell 32 2 2 3 2 8" xfId="34110" xr:uid="{00000000-0005-0000-0000-00003E850000}"/>
    <cellStyle name="Linked Cell 32 2 2 3 2 8 2" xfId="34111" xr:uid="{00000000-0005-0000-0000-00003F850000}"/>
    <cellStyle name="Linked Cell 32 2 2 3 2 8 2 2" xfId="34112" xr:uid="{00000000-0005-0000-0000-000040850000}"/>
    <cellStyle name="Linked Cell 32 2 2 3 2 8 3" xfId="34113" xr:uid="{00000000-0005-0000-0000-000041850000}"/>
    <cellStyle name="Linked Cell 32 2 2 3 2 9" xfId="34114" xr:uid="{00000000-0005-0000-0000-000042850000}"/>
    <cellStyle name="Linked Cell 32 2 2 3 2 9 2" xfId="34115" xr:uid="{00000000-0005-0000-0000-000043850000}"/>
    <cellStyle name="Linked Cell 32 2 2 3 2 9 2 2" xfId="34116" xr:uid="{00000000-0005-0000-0000-000044850000}"/>
    <cellStyle name="Linked Cell 32 2 2 3 2 9 3" xfId="34117" xr:uid="{00000000-0005-0000-0000-000045850000}"/>
    <cellStyle name="Linked Cell 32 2 2 3 3" xfId="34118" xr:uid="{00000000-0005-0000-0000-000046850000}"/>
    <cellStyle name="Linked Cell 32 2 2 3 3 2" xfId="34119" xr:uid="{00000000-0005-0000-0000-000047850000}"/>
    <cellStyle name="Linked Cell 32 2 2 3 3 2 2" xfId="34120" xr:uid="{00000000-0005-0000-0000-000048850000}"/>
    <cellStyle name="Linked Cell 32 2 2 3 3 3" xfId="34121" xr:uid="{00000000-0005-0000-0000-000049850000}"/>
    <cellStyle name="Linked Cell 32 2 2 3 4" xfId="34122" xr:uid="{00000000-0005-0000-0000-00004A850000}"/>
    <cellStyle name="Linked Cell 32 2 2 3 4 2" xfId="34123" xr:uid="{00000000-0005-0000-0000-00004B850000}"/>
    <cellStyle name="Linked Cell 32 2 2 3 4 2 2" xfId="34124" xr:uid="{00000000-0005-0000-0000-00004C850000}"/>
    <cellStyle name="Linked Cell 32 2 2 3 4 3" xfId="34125" xr:uid="{00000000-0005-0000-0000-00004D850000}"/>
    <cellStyle name="Linked Cell 32 2 2 3 5" xfId="34126" xr:uid="{00000000-0005-0000-0000-00004E850000}"/>
    <cellStyle name="Linked Cell 32 2 2 3 5 2" xfId="34127" xr:uid="{00000000-0005-0000-0000-00004F850000}"/>
    <cellStyle name="Linked Cell 32 2 2 3 5 2 2" xfId="34128" xr:uid="{00000000-0005-0000-0000-000050850000}"/>
    <cellStyle name="Linked Cell 32 2 2 3 5 3" xfId="34129" xr:uid="{00000000-0005-0000-0000-000051850000}"/>
    <cellStyle name="Linked Cell 32 2 2 3 6" xfId="34130" xr:uid="{00000000-0005-0000-0000-000052850000}"/>
    <cellStyle name="Linked Cell 32 2 2 3 6 2" xfId="34131" xr:uid="{00000000-0005-0000-0000-000053850000}"/>
    <cellStyle name="Linked Cell 32 2 2 3 6 2 2" xfId="34132" xr:uid="{00000000-0005-0000-0000-000054850000}"/>
    <cellStyle name="Linked Cell 32 2 2 3 6 3" xfId="34133" xr:uid="{00000000-0005-0000-0000-000055850000}"/>
    <cellStyle name="Linked Cell 32 2 2 3 7" xfId="34134" xr:uid="{00000000-0005-0000-0000-000056850000}"/>
    <cellStyle name="Linked Cell 32 2 2 3 7 2" xfId="34135" xr:uid="{00000000-0005-0000-0000-000057850000}"/>
    <cellStyle name="Linked Cell 32 2 2 3 7 2 2" xfId="34136" xr:uid="{00000000-0005-0000-0000-000058850000}"/>
    <cellStyle name="Linked Cell 32 2 2 3 7 3" xfId="34137" xr:uid="{00000000-0005-0000-0000-000059850000}"/>
    <cellStyle name="Linked Cell 32 2 2 3 8" xfId="34138" xr:uid="{00000000-0005-0000-0000-00005A850000}"/>
    <cellStyle name="Linked Cell 32 2 2 3 8 2" xfId="34139" xr:uid="{00000000-0005-0000-0000-00005B850000}"/>
    <cellStyle name="Linked Cell 32 2 2 3 8 2 2" xfId="34140" xr:uid="{00000000-0005-0000-0000-00005C850000}"/>
    <cellStyle name="Linked Cell 32 2 2 3 8 3" xfId="34141" xr:uid="{00000000-0005-0000-0000-00005D850000}"/>
    <cellStyle name="Linked Cell 32 2 2 3 9" xfId="34142" xr:uid="{00000000-0005-0000-0000-00005E850000}"/>
    <cellStyle name="Linked Cell 32 2 2 3 9 2" xfId="34143" xr:uid="{00000000-0005-0000-0000-00005F850000}"/>
    <cellStyle name="Linked Cell 32 2 2 3 9 2 2" xfId="34144" xr:uid="{00000000-0005-0000-0000-000060850000}"/>
    <cellStyle name="Linked Cell 32 2 2 3 9 3" xfId="34145" xr:uid="{00000000-0005-0000-0000-000061850000}"/>
    <cellStyle name="Linked Cell 32 2 2 4" xfId="34146" xr:uid="{00000000-0005-0000-0000-000062850000}"/>
    <cellStyle name="Linked Cell 32 2 2 4 10" xfId="34147" xr:uid="{00000000-0005-0000-0000-000063850000}"/>
    <cellStyle name="Linked Cell 32 2 2 4 10 2" xfId="34148" xr:uid="{00000000-0005-0000-0000-000064850000}"/>
    <cellStyle name="Linked Cell 32 2 2 4 11" xfId="34149" xr:uid="{00000000-0005-0000-0000-000065850000}"/>
    <cellStyle name="Linked Cell 32 2 2 4 2" xfId="34150" xr:uid="{00000000-0005-0000-0000-000066850000}"/>
    <cellStyle name="Linked Cell 32 2 2 4 2 2" xfId="34151" xr:uid="{00000000-0005-0000-0000-000067850000}"/>
    <cellStyle name="Linked Cell 32 2 2 4 2 2 2" xfId="34152" xr:uid="{00000000-0005-0000-0000-000068850000}"/>
    <cellStyle name="Linked Cell 32 2 2 4 2 3" xfId="34153" xr:uid="{00000000-0005-0000-0000-000069850000}"/>
    <cellStyle name="Linked Cell 32 2 2 4 3" xfId="34154" xr:uid="{00000000-0005-0000-0000-00006A850000}"/>
    <cellStyle name="Linked Cell 32 2 2 4 3 2" xfId="34155" xr:uid="{00000000-0005-0000-0000-00006B850000}"/>
    <cellStyle name="Linked Cell 32 2 2 4 3 2 2" xfId="34156" xr:uid="{00000000-0005-0000-0000-00006C850000}"/>
    <cellStyle name="Linked Cell 32 2 2 4 3 3" xfId="34157" xr:uid="{00000000-0005-0000-0000-00006D850000}"/>
    <cellStyle name="Linked Cell 32 2 2 4 4" xfId="34158" xr:uid="{00000000-0005-0000-0000-00006E850000}"/>
    <cellStyle name="Linked Cell 32 2 2 4 4 2" xfId="34159" xr:uid="{00000000-0005-0000-0000-00006F850000}"/>
    <cellStyle name="Linked Cell 32 2 2 4 4 2 2" xfId="34160" xr:uid="{00000000-0005-0000-0000-000070850000}"/>
    <cellStyle name="Linked Cell 32 2 2 4 4 3" xfId="34161" xr:uid="{00000000-0005-0000-0000-000071850000}"/>
    <cellStyle name="Linked Cell 32 2 2 4 5" xfId="34162" xr:uid="{00000000-0005-0000-0000-000072850000}"/>
    <cellStyle name="Linked Cell 32 2 2 4 5 2" xfId="34163" xr:uid="{00000000-0005-0000-0000-000073850000}"/>
    <cellStyle name="Linked Cell 32 2 2 4 5 2 2" xfId="34164" xr:uid="{00000000-0005-0000-0000-000074850000}"/>
    <cellStyle name="Linked Cell 32 2 2 4 5 3" xfId="34165" xr:uid="{00000000-0005-0000-0000-000075850000}"/>
    <cellStyle name="Linked Cell 32 2 2 4 6" xfId="34166" xr:uid="{00000000-0005-0000-0000-000076850000}"/>
    <cellStyle name="Linked Cell 32 2 2 4 6 2" xfId="34167" xr:uid="{00000000-0005-0000-0000-000077850000}"/>
    <cellStyle name="Linked Cell 32 2 2 4 6 2 2" xfId="34168" xr:uid="{00000000-0005-0000-0000-000078850000}"/>
    <cellStyle name="Linked Cell 32 2 2 4 6 3" xfId="34169" xr:uid="{00000000-0005-0000-0000-000079850000}"/>
    <cellStyle name="Linked Cell 32 2 2 4 7" xfId="34170" xr:uid="{00000000-0005-0000-0000-00007A850000}"/>
    <cellStyle name="Linked Cell 32 2 2 4 7 2" xfId="34171" xr:uid="{00000000-0005-0000-0000-00007B850000}"/>
    <cellStyle name="Linked Cell 32 2 2 4 7 2 2" xfId="34172" xr:uid="{00000000-0005-0000-0000-00007C850000}"/>
    <cellStyle name="Linked Cell 32 2 2 4 7 3" xfId="34173" xr:uid="{00000000-0005-0000-0000-00007D850000}"/>
    <cellStyle name="Linked Cell 32 2 2 4 8" xfId="34174" xr:uid="{00000000-0005-0000-0000-00007E850000}"/>
    <cellStyle name="Linked Cell 32 2 2 4 8 2" xfId="34175" xr:uid="{00000000-0005-0000-0000-00007F850000}"/>
    <cellStyle name="Linked Cell 32 2 2 4 8 2 2" xfId="34176" xr:uid="{00000000-0005-0000-0000-000080850000}"/>
    <cellStyle name="Linked Cell 32 2 2 4 8 3" xfId="34177" xr:uid="{00000000-0005-0000-0000-000081850000}"/>
    <cellStyle name="Linked Cell 32 2 2 4 9" xfId="34178" xr:uid="{00000000-0005-0000-0000-000082850000}"/>
    <cellStyle name="Linked Cell 32 2 2 4 9 2" xfId="34179" xr:uid="{00000000-0005-0000-0000-000083850000}"/>
    <cellStyle name="Linked Cell 32 2 2 4 9 2 2" xfId="34180" xr:uid="{00000000-0005-0000-0000-000084850000}"/>
    <cellStyle name="Linked Cell 32 2 2 4 9 3" xfId="34181" xr:uid="{00000000-0005-0000-0000-000085850000}"/>
    <cellStyle name="Linked Cell 32 2 2 5" xfId="34182" xr:uid="{00000000-0005-0000-0000-000086850000}"/>
    <cellStyle name="Linked Cell 32 2 2 5 2" xfId="34183" xr:uid="{00000000-0005-0000-0000-000087850000}"/>
    <cellStyle name="Linked Cell 32 2 2 5 2 2" xfId="34184" xr:uid="{00000000-0005-0000-0000-000088850000}"/>
    <cellStyle name="Linked Cell 32 2 2 5 3" xfId="34185" xr:uid="{00000000-0005-0000-0000-000089850000}"/>
    <cellStyle name="Linked Cell 32 2 2 6" xfId="34186" xr:uid="{00000000-0005-0000-0000-00008A850000}"/>
    <cellStyle name="Linked Cell 32 2 2 6 2" xfId="34187" xr:uid="{00000000-0005-0000-0000-00008B850000}"/>
    <cellStyle name="Linked Cell 32 2 2 6 2 2" xfId="34188" xr:uid="{00000000-0005-0000-0000-00008C850000}"/>
    <cellStyle name="Linked Cell 32 2 2 6 3" xfId="34189" xr:uid="{00000000-0005-0000-0000-00008D850000}"/>
    <cellStyle name="Linked Cell 32 2 2 7" xfId="34190" xr:uid="{00000000-0005-0000-0000-00008E850000}"/>
    <cellStyle name="Linked Cell 32 2 2 7 2" xfId="34191" xr:uid="{00000000-0005-0000-0000-00008F850000}"/>
    <cellStyle name="Linked Cell 32 2 2 7 2 2" xfId="34192" xr:uid="{00000000-0005-0000-0000-000090850000}"/>
    <cellStyle name="Linked Cell 32 2 2 7 3" xfId="34193" xr:uid="{00000000-0005-0000-0000-000091850000}"/>
    <cellStyle name="Linked Cell 32 2 2 8" xfId="34194" xr:uid="{00000000-0005-0000-0000-000092850000}"/>
    <cellStyle name="Linked Cell 32 2 2 8 2" xfId="34195" xr:uid="{00000000-0005-0000-0000-000093850000}"/>
    <cellStyle name="Linked Cell 32 2 2 8 2 2" xfId="34196" xr:uid="{00000000-0005-0000-0000-000094850000}"/>
    <cellStyle name="Linked Cell 32 2 2 8 3" xfId="34197" xr:uid="{00000000-0005-0000-0000-000095850000}"/>
    <cellStyle name="Linked Cell 32 2 2 9" xfId="34198" xr:uid="{00000000-0005-0000-0000-000096850000}"/>
    <cellStyle name="Linked Cell 32 2 2 9 2" xfId="34199" xr:uid="{00000000-0005-0000-0000-000097850000}"/>
    <cellStyle name="Linked Cell 32 2 2 9 2 2" xfId="34200" xr:uid="{00000000-0005-0000-0000-000098850000}"/>
    <cellStyle name="Linked Cell 32 2 2 9 3" xfId="34201" xr:uid="{00000000-0005-0000-0000-000099850000}"/>
    <cellStyle name="Linked Cell 32 2 3" xfId="34202" xr:uid="{00000000-0005-0000-0000-00009A850000}"/>
    <cellStyle name="Linked Cell 32 2 3 10" xfId="34203" xr:uid="{00000000-0005-0000-0000-00009B850000}"/>
    <cellStyle name="Linked Cell 32 2 3 10 2" xfId="34204" xr:uid="{00000000-0005-0000-0000-00009C850000}"/>
    <cellStyle name="Linked Cell 32 2 3 10 2 2" xfId="34205" xr:uid="{00000000-0005-0000-0000-00009D850000}"/>
    <cellStyle name="Linked Cell 32 2 3 10 3" xfId="34206" xr:uid="{00000000-0005-0000-0000-00009E850000}"/>
    <cellStyle name="Linked Cell 32 2 3 11" xfId="34207" xr:uid="{00000000-0005-0000-0000-00009F850000}"/>
    <cellStyle name="Linked Cell 32 2 3 11 2" xfId="34208" xr:uid="{00000000-0005-0000-0000-0000A0850000}"/>
    <cellStyle name="Linked Cell 32 2 3 11 2 2" xfId="34209" xr:uid="{00000000-0005-0000-0000-0000A1850000}"/>
    <cellStyle name="Linked Cell 32 2 3 11 3" xfId="34210" xr:uid="{00000000-0005-0000-0000-0000A2850000}"/>
    <cellStyle name="Linked Cell 32 2 3 12" xfId="34211" xr:uid="{00000000-0005-0000-0000-0000A3850000}"/>
    <cellStyle name="Linked Cell 32 2 3 12 2" xfId="34212" xr:uid="{00000000-0005-0000-0000-0000A4850000}"/>
    <cellStyle name="Linked Cell 32 2 3 13" xfId="34213" xr:uid="{00000000-0005-0000-0000-0000A5850000}"/>
    <cellStyle name="Linked Cell 32 2 3 2" xfId="34214" xr:uid="{00000000-0005-0000-0000-0000A6850000}"/>
    <cellStyle name="Linked Cell 32 2 3 2 10" xfId="34215" xr:uid="{00000000-0005-0000-0000-0000A7850000}"/>
    <cellStyle name="Linked Cell 32 2 3 2 10 2" xfId="34216" xr:uid="{00000000-0005-0000-0000-0000A8850000}"/>
    <cellStyle name="Linked Cell 32 2 3 2 10 2 2" xfId="34217" xr:uid="{00000000-0005-0000-0000-0000A9850000}"/>
    <cellStyle name="Linked Cell 32 2 3 2 10 3" xfId="34218" xr:uid="{00000000-0005-0000-0000-0000AA850000}"/>
    <cellStyle name="Linked Cell 32 2 3 2 11" xfId="34219" xr:uid="{00000000-0005-0000-0000-0000AB850000}"/>
    <cellStyle name="Linked Cell 32 2 3 2 11 2" xfId="34220" xr:uid="{00000000-0005-0000-0000-0000AC850000}"/>
    <cellStyle name="Linked Cell 32 2 3 2 12" xfId="34221" xr:uid="{00000000-0005-0000-0000-0000AD850000}"/>
    <cellStyle name="Linked Cell 32 2 3 2 2" xfId="34222" xr:uid="{00000000-0005-0000-0000-0000AE850000}"/>
    <cellStyle name="Linked Cell 32 2 3 2 2 2" xfId="34223" xr:uid="{00000000-0005-0000-0000-0000AF850000}"/>
    <cellStyle name="Linked Cell 32 2 3 2 2 2 2" xfId="34224" xr:uid="{00000000-0005-0000-0000-0000B0850000}"/>
    <cellStyle name="Linked Cell 32 2 3 2 2 3" xfId="34225" xr:uid="{00000000-0005-0000-0000-0000B1850000}"/>
    <cellStyle name="Linked Cell 32 2 3 2 3" xfId="34226" xr:uid="{00000000-0005-0000-0000-0000B2850000}"/>
    <cellStyle name="Linked Cell 32 2 3 2 3 2" xfId="34227" xr:uid="{00000000-0005-0000-0000-0000B3850000}"/>
    <cellStyle name="Linked Cell 32 2 3 2 3 2 2" xfId="34228" xr:uid="{00000000-0005-0000-0000-0000B4850000}"/>
    <cellStyle name="Linked Cell 32 2 3 2 3 3" xfId="34229" xr:uid="{00000000-0005-0000-0000-0000B5850000}"/>
    <cellStyle name="Linked Cell 32 2 3 2 4" xfId="34230" xr:uid="{00000000-0005-0000-0000-0000B6850000}"/>
    <cellStyle name="Linked Cell 32 2 3 2 4 2" xfId="34231" xr:uid="{00000000-0005-0000-0000-0000B7850000}"/>
    <cellStyle name="Linked Cell 32 2 3 2 4 2 2" xfId="34232" xr:uid="{00000000-0005-0000-0000-0000B8850000}"/>
    <cellStyle name="Linked Cell 32 2 3 2 4 3" xfId="34233" xr:uid="{00000000-0005-0000-0000-0000B9850000}"/>
    <cellStyle name="Linked Cell 32 2 3 2 5" xfId="34234" xr:uid="{00000000-0005-0000-0000-0000BA850000}"/>
    <cellStyle name="Linked Cell 32 2 3 2 5 2" xfId="34235" xr:uid="{00000000-0005-0000-0000-0000BB850000}"/>
    <cellStyle name="Linked Cell 32 2 3 2 5 2 2" xfId="34236" xr:uid="{00000000-0005-0000-0000-0000BC850000}"/>
    <cellStyle name="Linked Cell 32 2 3 2 5 3" xfId="34237" xr:uid="{00000000-0005-0000-0000-0000BD850000}"/>
    <cellStyle name="Linked Cell 32 2 3 2 6" xfId="34238" xr:uid="{00000000-0005-0000-0000-0000BE850000}"/>
    <cellStyle name="Linked Cell 32 2 3 2 6 2" xfId="34239" xr:uid="{00000000-0005-0000-0000-0000BF850000}"/>
    <cellStyle name="Linked Cell 32 2 3 2 6 2 2" xfId="34240" xr:uid="{00000000-0005-0000-0000-0000C0850000}"/>
    <cellStyle name="Linked Cell 32 2 3 2 6 3" xfId="34241" xr:uid="{00000000-0005-0000-0000-0000C1850000}"/>
    <cellStyle name="Linked Cell 32 2 3 2 7" xfId="34242" xr:uid="{00000000-0005-0000-0000-0000C2850000}"/>
    <cellStyle name="Linked Cell 32 2 3 2 7 2" xfId="34243" xr:uid="{00000000-0005-0000-0000-0000C3850000}"/>
    <cellStyle name="Linked Cell 32 2 3 2 7 2 2" xfId="34244" xr:uid="{00000000-0005-0000-0000-0000C4850000}"/>
    <cellStyle name="Linked Cell 32 2 3 2 7 3" xfId="34245" xr:uid="{00000000-0005-0000-0000-0000C5850000}"/>
    <cellStyle name="Linked Cell 32 2 3 2 8" xfId="34246" xr:uid="{00000000-0005-0000-0000-0000C6850000}"/>
    <cellStyle name="Linked Cell 32 2 3 2 8 2" xfId="34247" xr:uid="{00000000-0005-0000-0000-0000C7850000}"/>
    <cellStyle name="Linked Cell 32 2 3 2 8 2 2" xfId="34248" xr:uid="{00000000-0005-0000-0000-0000C8850000}"/>
    <cellStyle name="Linked Cell 32 2 3 2 8 3" xfId="34249" xr:uid="{00000000-0005-0000-0000-0000C9850000}"/>
    <cellStyle name="Linked Cell 32 2 3 2 9" xfId="34250" xr:uid="{00000000-0005-0000-0000-0000CA850000}"/>
    <cellStyle name="Linked Cell 32 2 3 2 9 2" xfId="34251" xr:uid="{00000000-0005-0000-0000-0000CB850000}"/>
    <cellStyle name="Linked Cell 32 2 3 2 9 2 2" xfId="34252" xr:uid="{00000000-0005-0000-0000-0000CC850000}"/>
    <cellStyle name="Linked Cell 32 2 3 2 9 3" xfId="34253" xr:uid="{00000000-0005-0000-0000-0000CD850000}"/>
    <cellStyle name="Linked Cell 32 2 3 3" xfId="34254" xr:uid="{00000000-0005-0000-0000-0000CE850000}"/>
    <cellStyle name="Linked Cell 32 2 3 3 10" xfId="34255" xr:uid="{00000000-0005-0000-0000-0000CF850000}"/>
    <cellStyle name="Linked Cell 32 2 3 3 10 2" xfId="34256" xr:uid="{00000000-0005-0000-0000-0000D0850000}"/>
    <cellStyle name="Linked Cell 32 2 3 3 11" xfId="34257" xr:uid="{00000000-0005-0000-0000-0000D1850000}"/>
    <cellStyle name="Linked Cell 32 2 3 3 2" xfId="34258" xr:uid="{00000000-0005-0000-0000-0000D2850000}"/>
    <cellStyle name="Linked Cell 32 2 3 3 2 2" xfId="34259" xr:uid="{00000000-0005-0000-0000-0000D3850000}"/>
    <cellStyle name="Linked Cell 32 2 3 3 2 2 2" xfId="34260" xr:uid="{00000000-0005-0000-0000-0000D4850000}"/>
    <cellStyle name="Linked Cell 32 2 3 3 2 3" xfId="34261" xr:uid="{00000000-0005-0000-0000-0000D5850000}"/>
    <cellStyle name="Linked Cell 32 2 3 3 3" xfId="34262" xr:uid="{00000000-0005-0000-0000-0000D6850000}"/>
    <cellStyle name="Linked Cell 32 2 3 3 3 2" xfId="34263" xr:uid="{00000000-0005-0000-0000-0000D7850000}"/>
    <cellStyle name="Linked Cell 32 2 3 3 3 2 2" xfId="34264" xr:uid="{00000000-0005-0000-0000-0000D8850000}"/>
    <cellStyle name="Linked Cell 32 2 3 3 3 3" xfId="34265" xr:uid="{00000000-0005-0000-0000-0000D9850000}"/>
    <cellStyle name="Linked Cell 32 2 3 3 4" xfId="34266" xr:uid="{00000000-0005-0000-0000-0000DA850000}"/>
    <cellStyle name="Linked Cell 32 2 3 3 4 2" xfId="34267" xr:uid="{00000000-0005-0000-0000-0000DB850000}"/>
    <cellStyle name="Linked Cell 32 2 3 3 4 2 2" xfId="34268" xr:uid="{00000000-0005-0000-0000-0000DC850000}"/>
    <cellStyle name="Linked Cell 32 2 3 3 4 3" xfId="34269" xr:uid="{00000000-0005-0000-0000-0000DD850000}"/>
    <cellStyle name="Linked Cell 32 2 3 3 5" xfId="34270" xr:uid="{00000000-0005-0000-0000-0000DE850000}"/>
    <cellStyle name="Linked Cell 32 2 3 3 5 2" xfId="34271" xr:uid="{00000000-0005-0000-0000-0000DF850000}"/>
    <cellStyle name="Linked Cell 32 2 3 3 5 2 2" xfId="34272" xr:uid="{00000000-0005-0000-0000-0000E0850000}"/>
    <cellStyle name="Linked Cell 32 2 3 3 5 3" xfId="34273" xr:uid="{00000000-0005-0000-0000-0000E1850000}"/>
    <cellStyle name="Linked Cell 32 2 3 3 6" xfId="34274" xr:uid="{00000000-0005-0000-0000-0000E2850000}"/>
    <cellStyle name="Linked Cell 32 2 3 3 6 2" xfId="34275" xr:uid="{00000000-0005-0000-0000-0000E3850000}"/>
    <cellStyle name="Linked Cell 32 2 3 3 6 2 2" xfId="34276" xr:uid="{00000000-0005-0000-0000-0000E4850000}"/>
    <cellStyle name="Linked Cell 32 2 3 3 6 3" xfId="34277" xr:uid="{00000000-0005-0000-0000-0000E5850000}"/>
    <cellStyle name="Linked Cell 32 2 3 3 7" xfId="34278" xr:uid="{00000000-0005-0000-0000-0000E6850000}"/>
    <cellStyle name="Linked Cell 32 2 3 3 7 2" xfId="34279" xr:uid="{00000000-0005-0000-0000-0000E7850000}"/>
    <cellStyle name="Linked Cell 32 2 3 3 7 2 2" xfId="34280" xr:uid="{00000000-0005-0000-0000-0000E8850000}"/>
    <cellStyle name="Linked Cell 32 2 3 3 7 3" xfId="34281" xr:uid="{00000000-0005-0000-0000-0000E9850000}"/>
    <cellStyle name="Linked Cell 32 2 3 3 8" xfId="34282" xr:uid="{00000000-0005-0000-0000-0000EA850000}"/>
    <cellStyle name="Linked Cell 32 2 3 3 8 2" xfId="34283" xr:uid="{00000000-0005-0000-0000-0000EB850000}"/>
    <cellStyle name="Linked Cell 32 2 3 3 8 2 2" xfId="34284" xr:uid="{00000000-0005-0000-0000-0000EC850000}"/>
    <cellStyle name="Linked Cell 32 2 3 3 8 3" xfId="34285" xr:uid="{00000000-0005-0000-0000-0000ED850000}"/>
    <cellStyle name="Linked Cell 32 2 3 3 9" xfId="34286" xr:uid="{00000000-0005-0000-0000-0000EE850000}"/>
    <cellStyle name="Linked Cell 32 2 3 3 9 2" xfId="34287" xr:uid="{00000000-0005-0000-0000-0000EF850000}"/>
    <cellStyle name="Linked Cell 32 2 3 3 9 2 2" xfId="34288" xr:uid="{00000000-0005-0000-0000-0000F0850000}"/>
    <cellStyle name="Linked Cell 32 2 3 3 9 3" xfId="34289" xr:uid="{00000000-0005-0000-0000-0000F1850000}"/>
    <cellStyle name="Linked Cell 32 2 3 4" xfId="34290" xr:uid="{00000000-0005-0000-0000-0000F2850000}"/>
    <cellStyle name="Linked Cell 32 2 3 4 2" xfId="34291" xr:uid="{00000000-0005-0000-0000-0000F3850000}"/>
    <cellStyle name="Linked Cell 32 2 3 4 2 2" xfId="34292" xr:uid="{00000000-0005-0000-0000-0000F4850000}"/>
    <cellStyle name="Linked Cell 32 2 3 4 3" xfId="34293" xr:uid="{00000000-0005-0000-0000-0000F5850000}"/>
    <cellStyle name="Linked Cell 32 2 3 5" xfId="34294" xr:uid="{00000000-0005-0000-0000-0000F6850000}"/>
    <cellStyle name="Linked Cell 32 2 3 5 2" xfId="34295" xr:uid="{00000000-0005-0000-0000-0000F7850000}"/>
    <cellStyle name="Linked Cell 32 2 3 5 2 2" xfId="34296" xr:uid="{00000000-0005-0000-0000-0000F8850000}"/>
    <cellStyle name="Linked Cell 32 2 3 5 3" xfId="34297" xr:uid="{00000000-0005-0000-0000-0000F9850000}"/>
    <cellStyle name="Linked Cell 32 2 3 6" xfId="34298" xr:uid="{00000000-0005-0000-0000-0000FA850000}"/>
    <cellStyle name="Linked Cell 32 2 3 6 2" xfId="34299" xr:uid="{00000000-0005-0000-0000-0000FB850000}"/>
    <cellStyle name="Linked Cell 32 2 3 6 2 2" xfId="34300" xr:uid="{00000000-0005-0000-0000-0000FC850000}"/>
    <cellStyle name="Linked Cell 32 2 3 6 3" xfId="34301" xr:uid="{00000000-0005-0000-0000-0000FD850000}"/>
    <cellStyle name="Linked Cell 32 2 3 7" xfId="34302" xr:uid="{00000000-0005-0000-0000-0000FE850000}"/>
    <cellStyle name="Linked Cell 32 2 3 7 2" xfId="34303" xr:uid="{00000000-0005-0000-0000-0000FF850000}"/>
    <cellStyle name="Linked Cell 32 2 3 7 2 2" xfId="34304" xr:uid="{00000000-0005-0000-0000-000000860000}"/>
    <cellStyle name="Linked Cell 32 2 3 7 3" xfId="34305" xr:uid="{00000000-0005-0000-0000-000001860000}"/>
    <cellStyle name="Linked Cell 32 2 3 8" xfId="34306" xr:uid="{00000000-0005-0000-0000-000002860000}"/>
    <cellStyle name="Linked Cell 32 2 3 8 2" xfId="34307" xr:uid="{00000000-0005-0000-0000-000003860000}"/>
    <cellStyle name="Linked Cell 32 2 3 8 2 2" xfId="34308" xr:uid="{00000000-0005-0000-0000-000004860000}"/>
    <cellStyle name="Linked Cell 32 2 3 8 3" xfId="34309" xr:uid="{00000000-0005-0000-0000-000005860000}"/>
    <cellStyle name="Linked Cell 32 2 3 9" xfId="34310" xr:uid="{00000000-0005-0000-0000-000006860000}"/>
    <cellStyle name="Linked Cell 32 2 3 9 2" xfId="34311" xr:uid="{00000000-0005-0000-0000-000007860000}"/>
    <cellStyle name="Linked Cell 32 2 3 9 2 2" xfId="34312" xr:uid="{00000000-0005-0000-0000-000008860000}"/>
    <cellStyle name="Linked Cell 32 2 3 9 3" xfId="34313" xr:uid="{00000000-0005-0000-0000-000009860000}"/>
    <cellStyle name="Linked Cell 32 2 4" xfId="34314" xr:uid="{00000000-0005-0000-0000-00000A860000}"/>
    <cellStyle name="Linked Cell 32 2 4 10" xfId="34315" xr:uid="{00000000-0005-0000-0000-00000B860000}"/>
    <cellStyle name="Linked Cell 32 2 4 10 2" xfId="34316" xr:uid="{00000000-0005-0000-0000-00000C860000}"/>
    <cellStyle name="Linked Cell 32 2 4 10 2 2" xfId="34317" xr:uid="{00000000-0005-0000-0000-00000D860000}"/>
    <cellStyle name="Linked Cell 32 2 4 10 3" xfId="34318" xr:uid="{00000000-0005-0000-0000-00000E860000}"/>
    <cellStyle name="Linked Cell 32 2 4 11" xfId="34319" xr:uid="{00000000-0005-0000-0000-00000F860000}"/>
    <cellStyle name="Linked Cell 32 2 4 11 2" xfId="34320" xr:uid="{00000000-0005-0000-0000-000010860000}"/>
    <cellStyle name="Linked Cell 32 2 4 12" xfId="34321" xr:uid="{00000000-0005-0000-0000-000011860000}"/>
    <cellStyle name="Linked Cell 32 2 4 2" xfId="34322" xr:uid="{00000000-0005-0000-0000-000012860000}"/>
    <cellStyle name="Linked Cell 32 2 4 2 10" xfId="34323" xr:uid="{00000000-0005-0000-0000-000013860000}"/>
    <cellStyle name="Linked Cell 32 2 4 2 10 2" xfId="34324" xr:uid="{00000000-0005-0000-0000-000014860000}"/>
    <cellStyle name="Linked Cell 32 2 4 2 11" xfId="34325" xr:uid="{00000000-0005-0000-0000-000015860000}"/>
    <cellStyle name="Linked Cell 32 2 4 2 2" xfId="34326" xr:uid="{00000000-0005-0000-0000-000016860000}"/>
    <cellStyle name="Linked Cell 32 2 4 2 2 2" xfId="34327" xr:uid="{00000000-0005-0000-0000-000017860000}"/>
    <cellStyle name="Linked Cell 32 2 4 2 2 2 2" xfId="34328" xr:uid="{00000000-0005-0000-0000-000018860000}"/>
    <cellStyle name="Linked Cell 32 2 4 2 2 3" xfId="34329" xr:uid="{00000000-0005-0000-0000-000019860000}"/>
    <cellStyle name="Linked Cell 32 2 4 2 3" xfId="34330" xr:uid="{00000000-0005-0000-0000-00001A860000}"/>
    <cellStyle name="Linked Cell 32 2 4 2 3 2" xfId="34331" xr:uid="{00000000-0005-0000-0000-00001B860000}"/>
    <cellStyle name="Linked Cell 32 2 4 2 3 2 2" xfId="34332" xr:uid="{00000000-0005-0000-0000-00001C860000}"/>
    <cellStyle name="Linked Cell 32 2 4 2 3 3" xfId="34333" xr:uid="{00000000-0005-0000-0000-00001D860000}"/>
    <cellStyle name="Linked Cell 32 2 4 2 4" xfId="34334" xr:uid="{00000000-0005-0000-0000-00001E860000}"/>
    <cellStyle name="Linked Cell 32 2 4 2 4 2" xfId="34335" xr:uid="{00000000-0005-0000-0000-00001F860000}"/>
    <cellStyle name="Linked Cell 32 2 4 2 4 2 2" xfId="34336" xr:uid="{00000000-0005-0000-0000-000020860000}"/>
    <cellStyle name="Linked Cell 32 2 4 2 4 3" xfId="34337" xr:uid="{00000000-0005-0000-0000-000021860000}"/>
    <cellStyle name="Linked Cell 32 2 4 2 5" xfId="34338" xr:uid="{00000000-0005-0000-0000-000022860000}"/>
    <cellStyle name="Linked Cell 32 2 4 2 5 2" xfId="34339" xr:uid="{00000000-0005-0000-0000-000023860000}"/>
    <cellStyle name="Linked Cell 32 2 4 2 5 2 2" xfId="34340" xr:uid="{00000000-0005-0000-0000-000024860000}"/>
    <cellStyle name="Linked Cell 32 2 4 2 5 3" xfId="34341" xr:uid="{00000000-0005-0000-0000-000025860000}"/>
    <cellStyle name="Linked Cell 32 2 4 2 6" xfId="34342" xr:uid="{00000000-0005-0000-0000-000026860000}"/>
    <cellStyle name="Linked Cell 32 2 4 2 6 2" xfId="34343" xr:uid="{00000000-0005-0000-0000-000027860000}"/>
    <cellStyle name="Linked Cell 32 2 4 2 6 2 2" xfId="34344" xr:uid="{00000000-0005-0000-0000-000028860000}"/>
    <cellStyle name="Linked Cell 32 2 4 2 6 3" xfId="34345" xr:uid="{00000000-0005-0000-0000-000029860000}"/>
    <cellStyle name="Linked Cell 32 2 4 2 7" xfId="34346" xr:uid="{00000000-0005-0000-0000-00002A860000}"/>
    <cellStyle name="Linked Cell 32 2 4 2 7 2" xfId="34347" xr:uid="{00000000-0005-0000-0000-00002B860000}"/>
    <cellStyle name="Linked Cell 32 2 4 2 7 2 2" xfId="34348" xr:uid="{00000000-0005-0000-0000-00002C860000}"/>
    <cellStyle name="Linked Cell 32 2 4 2 7 3" xfId="34349" xr:uid="{00000000-0005-0000-0000-00002D860000}"/>
    <cellStyle name="Linked Cell 32 2 4 2 8" xfId="34350" xr:uid="{00000000-0005-0000-0000-00002E860000}"/>
    <cellStyle name="Linked Cell 32 2 4 2 8 2" xfId="34351" xr:uid="{00000000-0005-0000-0000-00002F860000}"/>
    <cellStyle name="Linked Cell 32 2 4 2 8 2 2" xfId="34352" xr:uid="{00000000-0005-0000-0000-000030860000}"/>
    <cellStyle name="Linked Cell 32 2 4 2 8 3" xfId="34353" xr:uid="{00000000-0005-0000-0000-000031860000}"/>
    <cellStyle name="Linked Cell 32 2 4 2 9" xfId="34354" xr:uid="{00000000-0005-0000-0000-000032860000}"/>
    <cellStyle name="Linked Cell 32 2 4 2 9 2" xfId="34355" xr:uid="{00000000-0005-0000-0000-000033860000}"/>
    <cellStyle name="Linked Cell 32 2 4 2 9 2 2" xfId="34356" xr:uid="{00000000-0005-0000-0000-000034860000}"/>
    <cellStyle name="Linked Cell 32 2 4 2 9 3" xfId="34357" xr:uid="{00000000-0005-0000-0000-000035860000}"/>
    <cellStyle name="Linked Cell 32 2 4 3" xfId="34358" xr:uid="{00000000-0005-0000-0000-000036860000}"/>
    <cellStyle name="Linked Cell 32 2 4 3 2" xfId="34359" xr:uid="{00000000-0005-0000-0000-000037860000}"/>
    <cellStyle name="Linked Cell 32 2 4 3 2 2" xfId="34360" xr:uid="{00000000-0005-0000-0000-000038860000}"/>
    <cellStyle name="Linked Cell 32 2 4 3 3" xfId="34361" xr:uid="{00000000-0005-0000-0000-000039860000}"/>
    <cellStyle name="Linked Cell 32 2 4 4" xfId="34362" xr:uid="{00000000-0005-0000-0000-00003A860000}"/>
    <cellStyle name="Linked Cell 32 2 4 4 2" xfId="34363" xr:uid="{00000000-0005-0000-0000-00003B860000}"/>
    <cellStyle name="Linked Cell 32 2 4 4 2 2" xfId="34364" xr:uid="{00000000-0005-0000-0000-00003C860000}"/>
    <cellStyle name="Linked Cell 32 2 4 4 3" xfId="34365" xr:uid="{00000000-0005-0000-0000-00003D860000}"/>
    <cellStyle name="Linked Cell 32 2 4 5" xfId="34366" xr:uid="{00000000-0005-0000-0000-00003E860000}"/>
    <cellStyle name="Linked Cell 32 2 4 5 2" xfId="34367" xr:uid="{00000000-0005-0000-0000-00003F860000}"/>
    <cellStyle name="Linked Cell 32 2 4 5 2 2" xfId="34368" xr:uid="{00000000-0005-0000-0000-000040860000}"/>
    <cellStyle name="Linked Cell 32 2 4 5 3" xfId="34369" xr:uid="{00000000-0005-0000-0000-000041860000}"/>
    <cellStyle name="Linked Cell 32 2 4 6" xfId="34370" xr:uid="{00000000-0005-0000-0000-000042860000}"/>
    <cellStyle name="Linked Cell 32 2 4 6 2" xfId="34371" xr:uid="{00000000-0005-0000-0000-000043860000}"/>
    <cellStyle name="Linked Cell 32 2 4 6 2 2" xfId="34372" xr:uid="{00000000-0005-0000-0000-000044860000}"/>
    <cellStyle name="Linked Cell 32 2 4 6 3" xfId="34373" xr:uid="{00000000-0005-0000-0000-000045860000}"/>
    <cellStyle name="Linked Cell 32 2 4 7" xfId="34374" xr:uid="{00000000-0005-0000-0000-000046860000}"/>
    <cellStyle name="Linked Cell 32 2 4 7 2" xfId="34375" xr:uid="{00000000-0005-0000-0000-000047860000}"/>
    <cellStyle name="Linked Cell 32 2 4 7 2 2" xfId="34376" xr:uid="{00000000-0005-0000-0000-000048860000}"/>
    <cellStyle name="Linked Cell 32 2 4 7 3" xfId="34377" xr:uid="{00000000-0005-0000-0000-000049860000}"/>
    <cellStyle name="Linked Cell 32 2 4 8" xfId="34378" xr:uid="{00000000-0005-0000-0000-00004A860000}"/>
    <cellStyle name="Linked Cell 32 2 4 8 2" xfId="34379" xr:uid="{00000000-0005-0000-0000-00004B860000}"/>
    <cellStyle name="Linked Cell 32 2 4 8 2 2" xfId="34380" xr:uid="{00000000-0005-0000-0000-00004C860000}"/>
    <cellStyle name="Linked Cell 32 2 4 8 3" xfId="34381" xr:uid="{00000000-0005-0000-0000-00004D860000}"/>
    <cellStyle name="Linked Cell 32 2 4 9" xfId="34382" xr:uid="{00000000-0005-0000-0000-00004E860000}"/>
    <cellStyle name="Linked Cell 32 2 4 9 2" xfId="34383" xr:uid="{00000000-0005-0000-0000-00004F860000}"/>
    <cellStyle name="Linked Cell 32 2 4 9 2 2" xfId="34384" xr:uid="{00000000-0005-0000-0000-000050860000}"/>
    <cellStyle name="Linked Cell 32 2 4 9 3" xfId="34385" xr:uid="{00000000-0005-0000-0000-000051860000}"/>
    <cellStyle name="Linked Cell 32 2 5" xfId="34386" xr:uid="{00000000-0005-0000-0000-000052860000}"/>
    <cellStyle name="Linked Cell 32 2 5 10" xfId="34387" xr:uid="{00000000-0005-0000-0000-000053860000}"/>
    <cellStyle name="Linked Cell 32 2 5 10 2" xfId="34388" xr:uid="{00000000-0005-0000-0000-000054860000}"/>
    <cellStyle name="Linked Cell 32 2 5 11" xfId="34389" xr:uid="{00000000-0005-0000-0000-000055860000}"/>
    <cellStyle name="Linked Cell 32 2 5 2" xfId="34390" xr:uid="{00000000-0005-0000-0000-000056860000}"/>
    <cellStyle name="Linked Cell 32 2 5 2 2" xfId="34391" xr:uid="{00000000-0005-0000-0000-000057860000}"/>
    <cellStyle name="Linked Cell 32 2 5 2 2 2" xfId="34392" xr:uid="{00000000-0005-0000-0000-000058860000}"/>
    <cellStyle name="Linked Cell 32 2 5 2 3" xfId="34393" xr:uid="{00000000-0005-0000-0000-000059860000}"/>
    <cellStyle name="Linked Cell 32 2 5 3" xfId="34394" xr:uid="{00000000-0005-0000-0000-00005A860000}"/>
    <cellStyle name="Linked Cell 32 2 5 3 2" xfId="34395" xr:uid="{00000000-0005-0000-0000-00005B860000}"/>
    <cellStyle name="Linked Cell 32 2 5 3 2 2" xfId="34396" xr:uid="{00000000-0005-0000-0000-00005C860000}"/>
    <cellStyle name="Linked Cell 32 2 5 3 3" xfId="34397" xr:uid="{00000000-0005-0000-0000-00005D860000}"/>
    <cellStyle name="Linked Cell 32 2 5 4" xfId="34398" xr:uid="{00000000-0005-0000-0000-00005E860000}"/>
    <cellStyle name="Linked Cell 32 2 5 4 2" xfId="34399" xr:uid="{00000000-0005-0000-0000-00005F860000}"/>
    <cellStyle name="Linked Cell 32 2 5 4 2 2" xfId="34400" xr:uid="{00000000-0005-0000-0000-000060860000}"/>
    <cellStyle name="Linked Cell 32 2 5 4 3" xfId="34401" xr:uid="{00000000-0005-0000-0000-000061860000}"/>
    <cellStyle name="Linked Cell 32 2 5 5" xfId="34402" xr:uid="{00000000-0005-0000-0000-000062860000}"/>
    <cellStyle name="Linked Cell 32 2 5 5 2" xfId="34403" xr:uid="{00000000-0005-0000-0000-000063860000}"/>
    <cellStyle name="Linked Cell 32 2 5 5 2 2" xfId="34404" xr:uid="{00000000-0005-0000-0000-000064860000}"/>
    <cellStyle name="Linked Cell 32 2 5 5 3" xfId="34405" xr:uid="{00000000-0005-0000-0000-000065860000}"/>
    <cellStyle name="Linked Cell 32 2 5 6" xfId="34406" xr:uid="{00000000-0005-0000-0000-000066860000}"/>
    <cellStyle name="Linked Cell 32 2 5 6 2" xfId="34407" xr:uid="{00000000-0005-0000-0000-000067860000}"/>
    <cellStyle name="Linked Cell 32 2 5 6 2 2" xfId="34408" xr:uid="{00000000-0005-0000-0000-000068860000}"/>
    <cellStyle name="Linked Cell 32 2 5 6 3" xfId="34409" xr:uid="{00000000-0005-0000-0000-000069860000}"/>
    <cellStyle name="Linked Cell 32 2 5 7" xfId="34410" xr:uid="{00000000-0005-0000-0000-00006A860000}"/>
    <cellStyle name="Linked Cell 32 2 5 7 2" xfId="34411" xr:uid="{00000000-0005-0000-0000-00006B860000}"/>
    <cellStyle name="Linked Cell 32 2 5 7 2 2" xfId="34412" xr:uid="{00000000-0005-0000-0000-00006C860000}"/>
    <cellStyle name="Linked Cell 32 2 5 7 3" xfId="34413" xr:uid="{00000000-0005-0000-0000-00006D860000}"/>
    <cellStyle name="Linked Cell 32 2 5 8" xfId="34414" xr:uid="{00000000-0005-0000-0000-00006E860000}"/>
    <cellStyle name="Linked Cell 32 2 5 8 2" xfId="34415" xr:uid="{00000000-0005-0000-0000-00006F860000}"/>
    <cellStyle name="Linked Cell 32 2 5 8 2 2" xfId="34416" xr:uid="{00000000-0005-0000-0000-000070860000}"/>
    <cellStyle name="Linked Cell 32 2 5 8 3" xfId="34417" xr:uid="{00000000-0005-0000-0000-000071860000}"/>
    <cellStyle name="Linked Cell 32 2 5 9" xfId="34418" xr:uid="{00000000-0005-0000-0000-000072860000}"/>
    <cellStyle name="Linked Cell 32 2 5 9 2" xfId="34419" xr:uid="{00000000-0005-0000-0000-000073860000}"/>
    <cellStyle name="Linked Cell 32 2 5 9 2 2" xfId="34420" xr:uid="{00000000-0005-0000-0000-000074860000}"/>
    <cellStyle name="Linked Cell 32 2 5 9 3" xfId="34421" xr:uid="{00000000-0005-0000-0000-000075860000}"/>
    <cellStyle name="Linked Cell 32 2 6" xfId="34422" xr:uid="{00000000-0005-0000-0000-000076860000}"/>
    <cellStyle name="Linked Cell 32 2 6 2" xfId="34423" xr:uid="{00000000-0005-0000-0000-000077860000}"/>
    <cellStyle name="Linked Cell 32 2 6 2 2" xfId="34424" xr:uid="{00000000-0005-0000-0000-000078860000}"/>
    <cellStyle name="Linked Cell 32 2 6 3" xfId="34425" xr:uid="{00000000-0005-0000-0000-000079860000}"/>
    <cellStyle name="Linked Cell 32 2 7" xfId="34426" xr:uid="{00000000-0005-0000-0000-00007A860000}"/>
    <cellStyle name="Linked Cell 32 2 7 2" xfId="34427" xr:uid="{00000000-0005-0000-0000-00007B860000}"/>
    <cellStyle name="Linked Cell 32 2 7 2 2" xfId="34428" xr:uid="{00000000-0005-0000-0000-00007C860000}"/>
    <cellStyle name="Linked Cell 32 2 7 3" xfId="34429" xr:uid="{00000000-0005-0000-0000-00007D860000}"/>
    <cellStyle name="Linked Cell 32 2 8" xfId="34430" xr:uid="{00000000-0005-0000-0000-00007E860000}"/>
    <cellStyle name="Linked Cell 32 2 8 2" xfId="34431" xr:uid="{00000000-0005-0000-0000-00007F860000}"/>
    <cellStyle name="Linked Cell 32 2 8 2 2" xfId="34432" xr:uid="{00000000-0005-0000-0000-000080860000}"/>
    <cellStyle name="Linked Cell 32 2 8 3" xfId="34433" xr:uid="{00000000-0005-0000-0000-000081860000}"/>
    <cellStyle name="Linked Cell 32 2 9" xfId="34434" xr:uid="{00000000-0005-0000-0000-000082860000}"/>
    <cellStyle name="Linked Cell 32 2 9 2" xfId="34435" xr:uid="{00000000-0005-0000-0000-000083860000}"/>
    <cellStyle name="Linked Cell 32 2 9 2 2" xfId="34436" xr:uid="{00000000-0005-0000-0000-000084860000}"/>
    <cellStyle name="Linked Cell 32 2 9 3" xfId="34437" xr:uid="{00000000-0005-0000-0000-000085860000}"/>
    <cellStyle name="Linked Cell 32 3" xfId="34438" xr:uid="{00000000-0005-0000-0000-000086860000}"/>
    <cellStyle name="Linked Cell 32 3 10" xfId="34439" xr:uid="{00000000-0005-0000-0000-000087860000}"/>
    <cellStyle name="Linked Cell 32 3 10 2" xfId="34440" xr:uid="{00000000-0005-0000-0000-000088860000}"/>
    <cellStyle name="Linked Cell 32 3 10 2 2" xfId="34441" xr:uid="{00000000-0005-0000-0000-000089860000}"/>
    <cellStyle name="Linked Cell 32 3 10 3" xfId="34442" xr:uid="{00000000-0005-0000-0000-00008A860000}"/>
    <cellStyle name="Linked Cell 32 3 11" xfId="34443" xr:uid="{00000000-0005-0000-0000-00008B860000}"/>
    <cellStyle name="Linked Cell 32 3 11 2" xfId="34444" xr:uid="{00000000-0005-0000-0000-00008C860000}"/>
    <cellStyle name="Linked Cell 32 3 11 2 2" xfId="34445" xr:uid="{00000000-0005-0000-0000-00008D860000}"/>
    <cellStyle name="Linked Cell 32 3 11 3" xfId="34446" xr:uid="{00000000-0005-0000-0000-00008E860000}"/>
    <cellStyle name="Linked Cell 32 3 12" xfId="34447" xr:uid="{00000000-0005-0000-0000-00008F860000}"/>
    <cellStyle name="Linked Cell 32 3 12 2" xfId="34448" xr:uid="{00000000-0005-0000-0000-000090860000}"/>
    <cellStyle name="Linked Cell 32 3 12 2 2" xfId="34449" xr:uid="{00000000-0005-0000-0000-000091860000}"/>
    <cellStyle name="Linked Cell 32 3 12 3" xfId="34450" xr:uid="{00000000-0005-0000-0000-000092860000}"/>
    <cellStyle name="Linked Cell 32 3 13" xfId="34451" xr:uid="{00000000-0005-0000-0000-000093860000}"/>
    <cellStyle name="Linked Cell 32 3 13 2" xfId="34452" xr:uid="{00000000-0005-0000-0000-000094860000}"/>
    <cellStyle name="Linked Cell 32 3 14" xfId="34453" xr:uid="{00000000-0005-0000-0000-000095860000}"/>
    <cellStyle name="Linked Cell 32 3 2" xfId="34454" xr:uid="{00000000-0005-0000-0000-000096860000}"/>
    <cellStyle name="Linked Cell 32 3 2 10" xfId="34455" xr:uid="{00000000-0005-0000-0000-000097860000}"/>
    <cellStyle name="Linked Cell 32 3 2 10 2" xfId="34456" xr:uid="{00000000-0005-0000-0000-000098860000}"/>
    <cellStyle name="Linked Cell 32 3 2 10 2 2" xfId="34457" xr:uid="{00000000-0005-0000-0000-000099860000}"/>
    <cellStyle name="Linked Cell 32 3 2 10 3" xfId="34458" xr:uid="{00000000-0005-0000-0000-00009A860000}"/>
    <cellStyle name="Linked Cell 32 3 2 11" xfId="34459" xr:uid="{00000000-0005-0000-0000-00009B860000}"/>
    <cellStyle name="Linked Cell 32 3 2 11 2" xfId="34460" xr:uid="{00000000-0005-0000-0000-00009C860000}"/>
    <cellStyle name="Linked Cell 32 3 2 11 2 2" xfId="34461" xr:uid="{00000000-0005-0000-0000-00009D860000}"/>
    <cellStyle name="Linked Cell 32 3 2 11 3" xfId="34462" xr:uid="{00000000-0005-0000-0000-00009E860000}"/>
    <cellStyle name="Linked Cell 32 3 2 12" xfId="34463" xr:uid="{00000000-0005-0000-0000-00009F860000}"/>
    <cellStyle name="Linked Cell 32 3 2 12 2" xfId="34464" xr:uid="{00000000-0005-0000-0000-0000A0860000}"/>
    <cellStyle name="Linked Cell 32 3 2 13" xfId="34465" xr:uid="{00000000-0005-0000-0000-0000A1860000}"/>
    <cellStyle name="Linked Cell 32 3 2 2" xfId="34466" xr:uid="{00000000-0005-0000-0000-0000A2860000}"/>
    <cellStyle name="Linked Cell 32 3 2 2 10" xfId="34467" xr:uid="{00000000-0005-0000-0000-0000A3860000}"/>
    <cellStyle name="Linked Cell 32 3 2 2 10 2" xfId="34468" xr:uid="{00000000-0005-0000-0000-0000A4860000}"/>
    <cellStyle name="Linked Cell 32 3 2 2 10 2 2" xfId="34469" xr:uid="{00000000-0005-0000-0000-0000A5860000}"/>
    <cellStyle name="Linked Cell 32 3 2 2 10 3" xfId="34470" xr:uid="{00000000-0005-0000-0000-0000A6860000}"/>
    <cellStyle name="Linked Cell 32 3 2 2 11" xfId="34471" xr:uid="{00000000-0005-0000-0000-0000A7860000}"/>
    <cellStyle name="Linked Cell 32 3 2 2 11 2" xfId="34472" xr:uid="{00000000-0005-0000-0000-0000A8860000}"/>
    <cellStyle name="Linked Cell 32 3 2 2 12" xfId="34473" xr:uid="{00000000-0005-0000-0000-0000A9860000}"/>
    <cellStyle name="Linked Cell 32 3 2 2 2" xfId="34474" xr:uid="{00000000-0005-0000-0000-0000AA860000}"/>
    <cellStyle name="Linked Cell 32 3 2 2 2 2" xfId="34475" xr:uid="{00000000-0005-0000-0000-0000AB860000}"/>
    <cellStyle name="Linked Cell 32 3 2 2 2 2 2" xfId="34476" xr:uid="{00000000-0005-0000-0000-0000AC860000}"/>
    <cellStyle name="Linked Cell 32 3 2 2 2 3" xfId="34477" xr:uid="{00000000-0005-0000-0000-0000AD860000}"/>
    <cellStyle name="Linked Cell 32 3 2 2 3" xfId="34478" xr:uid="{00000000-0005-0000-0000-0000AE860000}"/>
    <cellStyle name="Linked Cell 32 3 2 2 3 2" xfId="34479" xr:uid="{00000000-0005-0000-0000-0000AF860000}"/>
    <cellStyle name="Linked Cell 32 3 2 2 3 2 2" xfId="34480" xr:uid="{00000000-0005-0000-0000-0000B0860000}"/>
    <cellStyle name="Linked Cell 32 3 2 2 3 3" xfId="34481" xr:uid="{00000000-0005-0000-0000-0000B1860000}"/>
    <cellStyle name="Linked Cell 32 3 2 2 4" xfId="34482" xr:uid="{00000000-0005-0000-0000-0000B2860000}"/>
    <cellStyle name="Linked Cell 32 3 2 2 4 2" xfId="34483" xr:uid="{00000000-0005-0000-0000-0000B3860000}"/>
    <cellStyle name="Linked Cell 32 3 2 2 4 2 2" xfId="34484" xr:uid="{00000000-0005-0000-0000-0000B4860000}"/>
    <cellStyle name="Linked Cell 32 3 2 2 4 3" xfId="34485" xr:uid="{00000000-0005-0000-0000-0000B5860000}"/>
    <cellStyle name="Linked Cell 32 3 2 2 5" xfId="34486" xr:uid="{00000000-0005-0000-0000-0000B6860000}"/>
    <cellStyle name="Linked Cell 32 3 2 2 5 2" xfId="34487" xr:uid="{00000000-0005-0000-0000-0000B7860000}"/>
    <cellStyle name="Linked Cell 32 3 2 2 5 2 2" xfId="34488" xr:uid="{00000000-0005-0000-0000-0000B8860000}"/>
    <cellStyle name="Linked Cell 32 3 2 2 5 3" xfId="34489" xr:uid="{00000000-0005-0000-0000-0000B9860000}"/>
    <cellStyle name="Linked Cell 32 3 2 2 6" xfId="34490" xr:uid="{00000000-0005-0000-0000-0000BA860000}"/>
    <cellStyle name="Linked Cell 32 3 2 2 6 2" xfId="34491" xr:uid="{00000000-0005-0000-0000-0000BB860000}"/>
    <cellStyle name="Linked Cell 32 3 2 2 6 2 2" xfId="34492" xr:uid="{00000000-0005-0000-0000-0000BC860000}"/>
    <cellStyle name="Linked Cell 32 3 2 2 6 3" xfId="34493" xr:uid="{00000000-0005-0000-0000-0000BD860000}"/>
    <cellStyle name="Linked Cell 32 3 2 2 7" xfId="34494" xr:uid="{00000000-0005-0000-0000-0000BE860000}"/>
    <cellStyle name="Linked Cell 32 3 2 2 7 2" xfId="34495" xr:uid="{00000000-0005-0000-0000-0000BF860000}"/>
    <cellStyle name="Linked Cell 32 3 2 2 7 2 2" xfId="34496" xr:uid="{00000000-0005-0000-0000-0000C0860000}"/>
    <cellStyle name="Linked Cell 32 3 2 2 7 3" xfId="34497" xr:uid="{00000000-0005-0000-0000-0000C1860000}"/>
    <cellStyle name="Linked Cell 32 3 2 2 8" xfId="34498" xr:uid="{00000000-0005-0000-0000-0000C2860000}"/>
    <cellStyle name="Linked Cell 32 3 2 2 8 2" xfId="34499" xr:uid="{00000000-0005-0000-0000-0000C3860000}"/>
    <cellStyle name="Linked Cell 32 3 2 2 8 2 2" xfId="34500" xr:uid="{00000000-0005-0000-0000-0000C4860000}"/>
    <cellStyle name="Linked Cell 32 3 2 2 8 3" xfId="34501" xr:uid="{00000000-0005-0000-0000-0000C5860000}"/>
    <cellStyle name="Linked Cell 32 3 2 2 9" xfId="34502" xr:uid="{00000000-0005-0000-0000-0000C6860000}"/>
    <cellStyle name="Linked Cell 32 3 2 2 9 2" xfId="34503" xr:uid="{00000000-0005-0000-0000-0000C7860000}"/>
    <cellStyle name="Linked Cell 32 3 2 2 9 2 2" xfId="34504" xr:uid="{00000000-0005-0000-0000-0000C8860000}"/>
    <cellStyle name="Linked Cell 32 3 2 2 9 3" xfId="34505" xr:uid="{00000000-0005-0000-0000-0000C9860000}"/>
    <cellStyle name="Linked Cell 32 3 2 3" xfId="34506" xr:uid="{00000000-0005-0000-0000-0000CA860000}"/>
    <cellStyle name="Linked Cell 32 3 2 3 10" xfId="34507" xr:uid="{00000000-0005-0000-0000-0000CB860000}"/>
    <cellStyle name="Linked Cell 32 3 2 3 10 2" xfId="34508" xr:uid="{00000000-0005-0000-0000-0000CC860000}"/>
    <cellStyle name="Linked Cell 32 3 2 3 11" xfId="34509" xr:uid="{00000000-0005-0000-0000-0000CD860000}"/>
    <cellStyle name="Linked Cell 32 3 2 3 2" xfId="34510" xr:uid="{00000000-0005-0000-0000-0000CE860000}"/>
    <cellStyle name="Linked Cell 32 3 2 3 2 2" xfId="34511" xr:uid="{00000000-0005-0000-0000-0000CF860000}"/>
    <cellStyle name="Linked Cell 32 3 2 3 2 2 2" xfId="34512" xr:uid="{00000000-0005-0000-0000-0000D0860000}"/>
    <cellStyle name="Linked Cell 32 3 2 3 2 3" xfId="34513" xr:uid="{00000000-0005-0000-0000-0000D1860000}"/>
    <cellStyle name="Linked Cell 32 3 2 3 3" xfId="34514" xr:uid="{00000000-0005-0000-0000-0000D2860000}"/>
    <cellStyle name="Linked Cell 32 3 2 3 3 2" xfId="34515" xr:uid="{00000000-0005-0000-0000-0000D3860000}"/>
    <cellStyle name="Linked Cell 32 3 2 3 3 2 2" xfId="34516" xr:uid="{00000000-0005-0000-0000-0000D4860000}"/>
    <cellStyle name="Linked Cell 32 3 2 3 3 3" xfId="34517" xr:uid="{00000000-0005-0000-0000-0000D5860000}"/>
    <cellStyle name="Linked Cell 32 3 2 3 4" xfId="34518" xr:uid="{00000000-0005-0000-0000-0000D6860000}"/>
    <cellStyle name="Linked Cell 32 3 2 3 4 2" xfId="34519" xr:uid="{00000000-0005-0000-0000-0000D7860000}"/>
    <cellStyle name="Linked Cell 32 3 2 3 4 2 2" xfId="34520" xr:uid="{00000000-0005-0000-0000-0000D8860000}"/>
    <cellStyle name="Linked Cell 32 3 2 3 4 3" xfId="34521" xr:uid="{00000000-0005-0000-0000-0000D9860000}"/>
    <cellStyle name="Linked Cell 32 3 2 3 5" xfId="34522" xr:uid="{00000000-0005-0000-0000-0000DA860000}"/>
    <cellStyle name="Linked Cell 32 3 2 3 5 2" xfId="34523" xr:uid="{00000000-0005-0000-0000-0000DB860000}"/>
    <cellStyle name="Linked Cell 32 3 2 3 5 2 2" xfId="34524" xr:uid="{00000000-0005-0000-0000-0000DC860000}"/>
    <cellStyle name="Linked Cell 32 3 2 3 5 3" xfId="34525" xr:uid="{00000000-0005-0000-0000-0000DD860000}"/>
    <cellStyle name="Linked Cell 32 3 2 3 6" xfId="34526" xr:uid="{00000000-0005-0000-0000-0000DE860000}"/>
    <cellStyle name="Linked Cell 32 3 2 3 6 2" xfId="34527" xr:uid="{00000000-0005-0000-0000-0000DF860000}"/>
    <cellStyle name="Linked Cell 32 3 2 3 6 2 2" xfId="34528" xr:uid="{00000000-0005-0000-0000-0000E0860000}"/>
    <cellStyle name="Linked Cell 32 3 2 3 6 3" xfId="34529" xr:uid="{00000000-0005-0000-0000-0000E1860000}"/>
    <cellStyle name="Linked Cell 32 3 2 3 7" xfId="34530" xr:uid="{00000000-0005-0000-0000-0000E2860000}"/>
    <cellStyle name="Linked Cell 32 3 2 3 7 2" xfId="34531" xr:uid="{00000000-0005-0000-0000-0000E3860000}"/>
    <cellStyle name="Linked Cell 32 3 2 3 7 2 2" xfId="34532" xr:uid="{00000000-0005-0000-0000-0000E4860000}"/>
    <cellStyle name="Linked Cell 32 3 2 3 7 3" xfId="34533" xr:uid="{00000000-0005-0000-0000-0000E5860000}"/>
    <cellStyle name="Linked Cell 32 3 2 3 8" xfId="34534" xr:uid="{00000000-0005-0000-0000-0000E6860000}"/>
    <cellStyle name="Linked Cell 32 3 2 3 8 2" xfId="34535" xr:uid="{00000000-0005-0000-0000-0000E7860000}"/>
    <cellStyle name="Linked Cell 32 3 2 3 8 2 2" xfId="34536" xr:uid="{00000000-0005-0000-0000-0000E8860000}"/>
    <cellStyle name="Linked Cell 32 3 2 3 8 3" xfId="34537" xr:uid="{00000000-0005-0000-0000-0000E9860000}"/>
    <cellStyle name="Linked Cell 32 3 2 3 9" xfId="34538" xr:uid="{00000000-0005-0000-0000-0000EA860000}"/>
    <cellStyle name="Linked Cell 32 3 2 3 9 2" xfId="34539" xr:uid="{00000000-0005-0000-0000-0000EB860000}"/>
    <cellStyle name="Linked Cell 32 3 2 3 9 2 2" xfId="34540" xr:uid="{00000000-0005-0000-0000-0000EC860000}"/>
    <cellStyle name="Linked Cell 32 3 2 3 9 3" xfId="34541" xr:uid="{00000000-0005-0000-0000-0000ED860000}"/>
    <cellStyle name="Linked Cell 32 3 2 4" xfId="34542" xr:uid="{00000000-0005-0000-0000-0000EE860000}"/>
    <cellStyle name="Linked Cell 32 3 2 4 2" xfId="34543" xr:uid="{00000000-0005-0000-0000-0000EF860000}"/>
    <cellStyle name="Linked Cell 32 3 2 4 2 2" xfId="34544" xr:uid="{00000000-0005-0000-0000-0000F0860000}"/>
    <cellStyle name="Linked Cell 32 3 2 4 3" xfId="34545" xr:uid="{00000000-0005-0000-0000-0000F1860000}"/>
    <cellStyle name="Linked Cell 32 3 2 5" xfId="34546" xr:uid="{00000000-0005-0000-0000-0000F2860000}"/>
    <cellStyle name="Linked Cell 32 3 2 5 2" xfId="34547" xr:uid="{00000000-0005-0000-0000-0000F3860000}"/>
    <cellStyle name="Linked Cell 32 3 2 5 2 2" xfId="34548" xr:uid="{00000000-0005-0000-0000-0000F4860000}"/>
    <cellStyle name="Linked Cell 32 3 2 5 3" xfId="34549" xr:uid="{00000000-0005-0000-0000-0000F5860000}"/>
    <cellStyle name="Linked Cell 32 3 2 6" xfId="34550" xr:uid="{00000000-0005-0000-0000-0000F6860000}"/>
    <cellStyle name="Linked Cell 32 3 2 6 2" xfId="34551" xr:uid="{00000000-0005-0000-0000-0000F7860000}"/>
    <cellStyle name="Linked Cell 32 3 2 6 2 2" xfId="34552" xr:uid="{00000000-0005-0000-0000-0000F8860000}"/>
    <cellStyle name="Linked Cell 32 3 2 6 3" xfId="34553" xr:uid="{00000000-0005-0000-0000-0000F9860000}"/>
    <cellStyle name="Linked Cell 32 3 2 7" xfId="34554" xr:uid="{00000000-0005-0000-0000-0000FA860000}"/>
    <cellStyle name="Linked Cell 32 3 2 7 2" xfId="34555" xr:uid="{00000000-0005-0000-0000-0000FB860000}"/>
    <cellStyle name="Linked Cell 32 3 2 7 2 2" xfId="34556" xr:uid="{00000000-0005-0000-0000-0000FC860000}"/>
    <cellStyle name="Linked Cell 32 3 2 7 3" xfId="34557" xr:uid="{00000000-0005-0000-0000-0000FD860000}"/>
    <cellStyle name="Linked Cell 32 3 2 8" xfId="34558" xr:uid="{00000000-0005-0000-0000-0000FE860000}"/>
    <cellStyle name="Linked Cell 32 3 2 8 2" xfId="34559" xr:uid="{00000000-0005-0000-0000-0000FF860000}"/>
    <cellStyle name="Linked Cell 32 3 2 8 2 2" xfId="34560" xr:uid="{00000000-0005-0000-0000-000000870000}"/>
    <cellStyle name="Linked Cell 32 3 2 8 3" xfId="34561" xr:uid="{00000000-0005-0000-0000-000001870000}"/>
    <cellStyle name="Linked Cell 32 3 2 9" xfId="34562" xr:uid="{00000000-0005-0000-0000-000002870000}"/>
    <cellStyle name="Linked Cell 32 3 2 9 2" xfId="34563" xr:uid="{00000000-0005-0000-0000-000003870000}"/>
    <cellStyle name="Linked Cell 32 3 2 9 2 2" xfId="34564" xr:uid="{00000000-0005-0000-0000-000004870000}"/>
    <cellStyle name="Linked Cell 32 3 2 9 3" xfId="34565" xr:uid="{00000000-0005-0000-0000-000005870000}"/>
    <cellStyle name="Linked Cell 32 3 3" xfId="34566" xr:uid="{00000000-0005-0000-0000-000006870000}"/>
    <cellStyle name="Linked Cell 32 3 3 10" xfId="34567" xr:uid="{00000000-0005-0000-0000-000007870000}"/>
    <cellStyle name="Linked Cell 32 3 3 10 2" xfId="34568" xr:uid="{00000000-0005-0000-0000-000008870000}"/>
    <cellStyle name="Linked Cell 32 3 3 10 2 2" xfId="34569" xr:uid="{00000000-0005-0000-0000-000009870000}"/>
    <cellStyle name="Linked Cell 32 3 3 10 3" xfId="34570" xr:uid="{00000000-0005-0000-0000-00000A870000}"/>
    <cellStyle name="Linked Cell 32 3 3 11" xfId="34571" xr:uid="{00000000-0005-0000-0000-00000B870000}"/>
    <cellStyle name="Linked Cell 32 3 3 11 2" xfId="34572" xr:uid="{00000000-0005-0000-0000-00000C870000}"/>
    <cellStyle name="Linked Cell 32 3 3 12" xfId="34573" xr:uid="{00000000-0005-0000-0000-00000D870000}"/>
    <cellStyle name="Linked Cell 32 3 3 2" xfId="34574" xr:uid="{00000000-0005-0000-0000-00000E870000}"/>
    <cellStyle name="Linked Cell 32 3 3 2 10" xfId="34575" xr:uid="{00000000-0005-0000-0000-00000F870000}"/>
    <cellStyle name="Linked Cell 32 3 3 2 10 2" xfId="34576" xr:uid="{00000000-0005-0000-0000-000010870000}"/>
    <cellStyle name="Linked Cell 32 3 3 2 11" xfId="34577" xr:uid="{00000000-0005-0000-0000-000011870000}"/>
    <cellStyle name="Linked Cell 32 3 3 2 2" xfId="34578" xr:uid="{00000000-0005-0000-0000-000012870000}"/>
    <cellStyle name="Linked Cell 32 3 3 2 2 2" xfId="34579" xr:uid="{00000000-0005-0000-0000-000013870000}"/>
    <cellStyle name="Linked Cell 32 3 3 2 2 2 2" xfId="34580" xr:uid="{00000000-0005-0000-0000-000014870000}"/>
    <cellStyle name="Linked Cell 32 3 3 2 2 3" xfId="34581" xr:uid="{00000000-0005-0000-0000-000015870000}"/>
    <cellStyle name="Linked Cell 32 3 3 2 3" xfId="34582" xr:uid="{00000000-0005-0000-0000-000016870000}"/>
    <cellStyle name="Linked Cell 32 3 3 2 3 2" xfId="34583" xr:uid="{00000000-0005-0000-0000-000017870000}"/>
    <cellStyle name="Linked Cell 32 3 3 2 3 2 2" xfId="34584" xr:uid="{00000000-0005-0000-0000-000018870000}"/>
    <cellStyle name="Linked Cell 32 3 3 2 3 3" xfId="34585" xr:uid="{00000000-0005-0000-0000-000019870000}"/>
    <cellStyle name="Linked Cell 32 3 3 2 4" xfId="34586" xr:uid="{00000000-0005-0000-0000-00001A870000}"/>
    <cellStyle name="Linked Cell 32 3 3 2 4 2" xfId="34587" xr:uid="{00000000-0005-0000-0000-00001B870000}"/>
    <cellStyle name="Linked Cell 32 3 3 2 4 2 2" xfId="34588" xr:uid="{00000000-0005-0000-0000-00001C870000}"/>
    <cellStyle name="Linked Cell 32 3 3 2 4 3" xfId="34589" xr:uid="{00000000-0005-0000-0000-00001D870000}"/>
    <cellStyle name="Linked Cell 32 3 3 2 5" xfId="34590" xr:uid="{00000000-0005-0000-0000-00001E870000}"/>
    <cellStyle name="Linked Cell 32 3 3 2 5 2" xfId="34591" xr:uid="{00000000-0005-0000-0000-00001F870000}"/>
    <cellStyle name="Linked Cell 32 3 3 2 5 2 2" xfId="34592" xr:uid="{00000000-0005-0000-0000-000020870000}"/>
    <cellStyle name="Linked Cell 32 3 3 2 5 3" xfId="34593" xr:uid="{00000000-0005-0000-0000-000021870000}"/>
    <cellStyle name="Linked Cell 32 3 3 2 6" xfId="34594" xr:uid="{00000000-0005-0000-0000-000022870000}"/>
    <cellStyle name="Linked Cell 32 3 3 2 6 2" xfId="34595" xr:uid="{00000000-0005-0000-0000-000023870000}"/>
    <cellStyle name="Linked Cell 32 3 3 2 6 2 2" xfId="34596" xr:uid="{00000000-0005-0000-0000-000024870000}"/>
    <cellStyle name="Linked Cell 32 3 3 2 6 3" xfId="34597" xr:uid="{00000000-0005-0000-0000-000025870000}"/>
    <cellStyle name="Linked Cell 32 3 3 2 7" xfId="34598" xr:uid="{00000000-0005-0000-0000-000026870000}"/>
    <cellStyle name="Linked Cell 32 3 3 2 7 2" xfId="34599" xr:uid="{00000000-0005-0000-0000-000027870000}"/>
    <cellStyle name="Linked Cell 32 3 3 2 7 2 2" xfId="34600" xr:uid="{00000000-0005-0000-0000-000028870000}"/>
    <cellStyle name="Linked Cell 32 3 3 2 7 3" xfId="34601" xr:uid="{00000000-0005-0000-0000-000029870000}"/>
    <cellStyle name="Linked Cell 32 3 3 2 8" xfId="34602" xr:uid="{00000000-0005-0000-0000-00002A870000}"/>
    <cellStyle name="Linked Cell 32 3 3 2 8 2" xfId="34603" xr:uid="{00000000-0005-0000-0000-00002B870000}"/>
    <cellStyle name="Linked Cell 32 3 3 2 8 2 2" xfId="34604" xr:uid="{00000000-0005-0000-0000-00002C870000}"/>
    <cellStyle name="Linked Cell 32 3 3 2 8 3" xfId="34605" xr:uid="{00000000-0005-0000-0000-00002D870000}"/>
    <cellStyle name="Linked Cell 32 3 3 2 9" xfId="34606" xr:uid="{00000000-0005-0000-0000-00002E870000}"/>
    <cellStyle name="Linked Cell 32 3 3 2 9 2" xfId="34607" xr:uid="{00000000-0005-0000-0000-00002F870000}"/>
    <cellStyle name="Linked Cell 32 3 3 2 9 2 2" xfId="34608" xr:uid="{00000000-0005-0000-0000-000030870000}"/>
    <cellStyle name="Linked Cell 32 3 3 2 9 3" xfId="34609" xr:uid="{00000000-0005-0000-0000-000031870000}"/>
    <cellStyle name="Linked Cell 32 3 3 3" xfId="34610" xr:uid="{00000000-0005-0000-0000-000032870000}"/>
    <cellStyle name="Linked Cell 32 3 3 3 2" xfId="34611" xr:uid="{00000000-0005-0000-0000-000033870000}"/>
    <cellStyle name="Linked Cell 32 3 3 3 2 2" xfId="34612" xr:uid="{00000000-0005-0000-0000-000034870000}"/>
    <cellStyle name="Linked Cell 32 3 3 3 3" xfId="34613" xr:uid="{00000000-0005-0000-0000-000035870000}"/>
    <cellStyle name="Linked Cell 32 3 3 4" xfId="34614" xr:uid="{00000000-0005-0000-0000-000036870000}"/>
    <cellStyle name="Linked Cell 32 3 3 4 2" xfId="34615" xr:uid="{00000000-0005-0000-0000-000037870000}"/>
    <cellStyle name="Linked Cell 32 3 3 4 2 2" xfId="34616" xr:uid="{00000000-0005-0000-0000-000038870000}"/>
    <cellStyle name="Linked Cell 32 3 3 4 3" xfId="34617" xr:uid="{00000000-0005-0000-0000-000039870000}"/>
    <cellStyle name="Linked Cell 32 3 3 5" xfId="34618" xr:uid="{00000000-0005-0000-0000-00003A870000}"/>
    <cellStyle name="Linked Cell 32 3 3 5 2" xfId="34619" xr:uid="{00000000-0005-0000-0000-00003B870000}"/>
    <cellStyle name="Linked Cell 32 3 3 5 2 2" xfId="34620" xr:uid="{00000000-0005-0000-0000-00003C870000}"/>
    <cellStyle name="Linked Cell 32 3 3 5 3" xfId="34621" xr:uid="{00000000-0005-0000-0000-00003D870000}"/>
    <cellStyle name="Linked Cell 32 3 3 6" xfId="34622" xr:uid="{00000000-0005-0000-0000-00003E870000}"/>
    <cellStyle name="Linked Cell 32 3 3 6 2" xfId="34623" xr:uid="{00000000-0005-0000-0000-00003F870000}"/>
    <cellStyle name="Linked Cell 32 3 3 6 2 2" xfId="34624" xr:uid="{00000000-0005-0000-0000-000040870000}"/>
    <cellStyle name="Linked Cell 32 3 3 6 3" xfId="34625" xr:uid="{00000000-0005-0000-0000-000041870000}"/>
    <cellStyle name="Linked Cell 32 3 3 7" xfId="34626" xr:uid="{00000000-0005-0000-0000-000042870000}"/>
    <cellStyle name="Linked Cell 32 3 3 7 2" xfId="34627" xr:uid="{00000000-0005-0000-0000-000043870000}"/>
    <cellStyle name="Linked Cell 32 3 3 7 2 2" xfId="34628" xr:uid="{00000000-0005-0000-0000-000044870000}"/>
    <cellStyle name="Linked Cell 32 3 3 7 3" xfId="34629" xr:uid="{00000000-0005-0000-0000-000045870000}"/>
    <cellStyle name="Linked Cell 32 3 3 8" xfId="34630" xr:uid="{00000000-0005-0000-0000-000046870000}"/>
    <cellStyle name="Linked Cell 32 3 3 8 2" xfId="34631" xr:uid="{00000000-0005-0000-0000-000047870000}"/>
    <cellStyle name="Linked Cell 32 3 3 8 2 2" xfId="34632" xr:uid="{00000000-0005-0000-0000-000048870000}"/>
    <cellStyle name="Linked Cell 32 3 3 8 3" xfId="34633" xr:uid="{00000000-0005-0000-0000-000049870000}"/>
    <cellStyle name="Linked Cell 32 3 3 9" xfId="34634" xr:uid="{00000000-0005-0000-0000-00004A870000}"/>
    <cellStyle name="Linked Cell 32 3 3 9 2" xfId="34635" xr:uid="{00000000-0005-0000-0000-00004B870000}"/>
    <cellStyle name="Linked Cell 32 3 3 9 2 2" xfId="34636" xr:uid="{00000000-0005-0000-0000-00004C870000}"/>
    <cellStyle name="Linked Cell 32 3 3 9 3" xfId="34637" xr:uid="{00000000-0005-0000-0000-00004D870000}"/>
    <cellStyle name="Linked Cell 32 3 4" xfId="34638" xr:uid="{00000000-0005-0000-0000-00004E870000}"/>
    <cellStyle name="Linked Cell 32 3 4 10" xfId="34639" xr:uid="{00000000-0005-0000-0000-00004F870000}"/>
    <cellStyle name="Linked Cell 32 3 4 10 2" xfId="34640" xr:uid="{00000000-0005-0000-0000-000050870000}"/>
    <cellStyle name="Linked Cell 32 3 4 11" xfId="34641" xr:uid="{00000000-0005-0000-0000-000051870000}"/>
    <cellStyle name="Linked Cell 32 3 4 2" xfId="34642" xr:uid="{00000000-0005-0000-0000-000052870000}"/>
    <cellStyle name="Linked Cell 32 3 4 2 2" xfId="34643" xr:uid="{00000000-0005-0000-0000-000053870000}"/>
    <cellStyle name="Linked Cell 32 3 4 2 2 2" xfId="34644" xr:uid="{00000000-0005-0000-0000-000054870000}"/>
    <cellStyle name="Linked Cell 32 3 4 2 3" xfId="34645" xr:uid="{00000000-0005-0000-0000-000055870000}"/>
    <cellStyle name="Linked Cell 32 3 4 3" xfId="34646" xr:uid="{00000000-0005-0000-0000-000056870000}"/>
    <cellStyle name="Linked Cell 32 3 4 3 2" xfId="34647" xr:uid="{00000000-0005-0000-0000-000057870000}"/>
    <cellStyle name="Linked Cell 32 3 4 3 2 2" xfId="34648" xr:uid="{00000000-0005-0000-0000-000058870000}"/>
    <cellStyle name="Linked Cell 32 3 4 3 3" xfId="34649" xr:uid="{00000000-0005-0000-0000-000059870000}"/>
    <cellStyle name="Linked Cell 32 3 4 4" xfId="34650" xr:uid="{00000000-0005-0000-0000-00005A870000}"/>
    <cellStyle name="Linked Cell 32 3 4 4 2" xfId="34651" xr:uid="{00000000-0005-0000-0000-00005B870000}"/>
    <cellStyle name="Linked Cell 32 3 4 4 2 2" xfId="34652" xr:uid="{00000000-0005-0000-0000-00005C870000}"/>
    <cellStyle name="Linked Cell 32 3 4 4 3" xfId="34653" xr:uid="{00000000-0005-0000-0000-00005D870000}"/>
    <cellStyle name="Linked Cell 32 3 4 5" xfId="34654" xr:uid="{00000000-0005-0000-0000-00005E870000}"/>
    <cellStyle name="Linked Cell 32 3 4 5 2" xfId="34655" xr:uid="{00000000-0005-0000-0000-00005F870000}"/>
    <cellStyle name="Linked Cell 32 3 4 5 2 2" xfId="34656" xr:uid="{00000000-0005-0000-0000-000060870000}"/>
    <cellStyle name="Linked Cell 32 3 4 5 3" xfId="34657" xr:uid="{00000000-0005-0000-0000-000061870000}"/>
    <cellStyle name="Linked Cell 32 3 4 6" xfId="34658" xr:uid="{00000000-0005-0000-0000-000062870000}"/>
    <cellStyle name="Linked Cell 32 3 4 6 2" xfId="34659" xr:uid="{00000000-0005-0000-0000-000063870000}"/>
    <cellStyle name="Linked Cell 32 3 4 6 2 2" xfId="34660" xr:uid="{00000000-0005-0000-0000-000064870000}"/>
    <cellStyle name="Linked Cell 32 3 4 6 3" xfId="34661" xr:uid="{00000000-0005-0000-0000-000065870000}"/>
    <cellStyle name="Linked Cell 32 3 4 7" xfId="34662" xr:uid="{00000000-0005-0000-0000-000066870000}"/>
    <cellStyle name="Linked Cell 32 3 4 7 2" xfId="34663" xr:uid="{00000000-0005-0000-0000-000067870000}"/>
    <cellStyle name="Linked Cell 32 3 4 7 2 2" xfId="34664" xr:uid="{00000000-0005-0000-0000-000068870000}"/>
    <cellStyle name="Linked Cell 32 3 4 7 3" xfId="34665" xr:uid="{00000000-0005-0000-0000-000069870000}"/>
    <cellStyle name="Linked Cell 32 3 4 8" xfId="34666" xr:uid="{00000000-0005-0000-0000-00006A870000}"/>
    <cellStyle name="Linked Cell 32 3 4 8 2" xfId="34667" xr:uid="{00000000-0005-0000-0000-00006B870000}"/>
    <cellStyle name="Linked Cell 32 3 4 8 2 2" xfId="34668" xr:uid="{00000000-0005-0000-0000-00006C870000}"/>
    <cellStyle name="Linked Cell 32 3 4 8 3" xfId="34669" xr:uid="{00000000-0005-0000-0000-00006D870000}"/>
    <cellStyle name="Linked Cell 32 3 4 9" xfId="34670" xr:uid="{00000000-0005-0000-0000-00006E870000}"/>
    <cellStyle name="Linked Cell 32 3 4 9 2" xfId="34671" xr:uid="{00000000-0005-0000-0000-00006F870000}"/>
    <cellStyle name="Linked Cell 32 3 4 9 2 2" xfId="34672" xr:uid="{00000000-0005-0000-0000-000070870000}"/>
    <cellStyle name="Linked Cell 32 3 4 9 3" xfId="34673" xr:uid="{00000000-0005-0000-0000-000071870000}"/>
    <cellStyle name="Linked Cell 32 3 5" xfId="34674" xr:uid="{00000000-0005-0000-0000-000072870000}"/>
    <cellStyle name="Linked Cell 32 3 5 2" xfId="34675" xr:uid="{00000000-0005-0000-0000-000073870000}"/>
    <cellStyle name="Linked Cell 32 3 5 2 2" xfId="34676" xr:uid="{00000000-0005-0000-0000-000074870000}"/>
    <cellStyle name="Linked Cell 32 3 5 3" xfId="34677" xr:uid="{00000000-0005-0000-0000-000075870000}"/>
    <cellStyle name="Linked Cell 32 3 6" xfId="34678" xr:uid="{00000000-0005-0000-0000-000076870000}"/>
    <cellStyle name="Linked Cell 32 3 6 2" xfId="34679" xr:uid="{00000000-0005-0000-0000-000077870000}"/>
    <cellStyle name="Linked Cell 32 3 6 2 2" xfId="34680" xr:uid="{00000000-0005-0000-0000-000078870000}"/>
    <cellStyle name="Linked Cell 32 3 6 3" xfId="34681" xr:uid="{00000000-0005-0000-0000-000079870000}"/>
    <cellStyle name="Linked Cell 32 3 7" xfId="34682" xr:uid="{00000000-0005-0000-0000-00007A870000}"/>
    <cellStyle name="Linked Cell 32 3 7 2" xfId="34683" xr:uid="{00000000-0005-0000-0000-00007B870000}"/>
    <cellStyle name="Linked Cell 32 3 7 2 2" xfId="34684" xr:uid="{00000000-0005-0000-0000-00007C870000}"/>
    <cellStyle name="Linked Cell 32 3 7 3" xfId="34685" xr:uid="{00000000-0005-0000-0000-00007D870000}"/>
    <cellStyle name="Linked Cell 32 3 8" xfId="34686" xr:uid="{00000000-0005-0000-0000-00007E870000}"/>
    <cellStyle name="Linked Cell 32 3 8 2" xfId="34687" xr:uid="{00000000-0005-0000-0000-00007F870000}"/>
    <cellStyle name="Linked Cell 32 3 8 2 2" xfId="34688" xr:uid="{00000000-0005-0000-0000-000080870000}"/>
    <cellStyle name="Linked Cell 32 3 8 3" xfId="34689" xr:uid="{00000000-0005-0000-0000-000081870000}"/>
    <cellStyle name="Linked Cell 32 3 9" xfId="34690" xr:uid="{00000000-0005-0000-0000-000082870000}"/>
    <cellStyle name="Linked Cell 32 3 9 2" xfId="34691" xr:uid="{00000000-0005-0000-0000-000083870000}"/>
    <cellStyle name="Linked Cell 32 3 9 2 2" xfId="34692" xr:uid="{00000000-0005-0000-0000-000084870000}"/>
    <cellStyle name="Linked Cell 32 3 9 3" xfId="34693" xr:uid="{00000000-0005-0000-0000-000085870000}"/>
    <cellStyle name="Linked Cell 32 4" xfId="34694" xr:uid="{00000000-0005-0000-0000-000086870000}"/>
    <cellStyle name="Linked Cell 32 4 10" xfId="34695" xr:uid="{00000000-0005-0000-0000-000087870000}"/>
    <cellStyle name="Linked Cell 32 4 10 2" xfId="34696" xr:uid="{00000000-0005-0000-0000-000088870000}"/>
    <cellStyle name="Linked Cell 32 4 10 2 2" xfId="34697" xr:uid="{00000000-0005-0000-0000-000089870000}"/>
    <cellStyle name="Linked Cell 32 4 10 3" xfId="34698" xr:uid="{00000000-0005-0000-0000-00008A870000}"/>
    <cellStyle name="Linked Cell 32 4 11" xfId="34699" xr:uid="{00000000-0005-0000-0000-00008B870000}"/>
    <cellStyle name="Linked Cell 32 4 11 2" xfId="34700" xr:uid="{00000000-0005-0000-0000-00008C870000}"/>
    <cellStyle name="Linked Cell 32 4 11 2 2" xfId="34701" xr:uid="{00000000-0005-0000-0000-00008D870000}"/>
    <cellStyle name="Linked Cell 32 4 11 3" xfId="34702" xr:uid="{00000000-0005-0000-0000-00008E870000}"/>
    <cellStyle name="Linked Cell 32 4 12" xfId="34703" xr:uid="{00000000-0005-0000-0000-00008F870000}"/>
    <cellStyle name="Linked Cell 32 4 12 2" xfId="34704" xr:uid="{00000000-0005-0000-0000-000090870000}"/>
    <cellStyle name="Linked Cell 32 4 13" xfId="34705" xr:uid="{00000000-0005-0000-0000-000091870000}"/>
    <cellStyle name="Linked Cell 32 4 2" xfId="34706" xr:uid="{00000000-0005-0000-0000-000092870000}"/>
    <cellStyle name="Linked Cell 32 4 2 10" xfId="34707" xr:uid="{00000000-0005-0000-0000-000093870000}"/>
    <cellStyle name="Linked Cell 32 4 2 10 2" xfId="34708" xr:uid="{00000000-0005-0000-0000-000094870000}"/>
    <cellStyle name="Linked Cell 32 4 2 10 2 2" xfId="34709" xr:uid="{00000000-0005-0000-0000-000095870000}"/>
    <cellStyle name="Linked Cell 32 4 2 10 3" xfId="34710" xr:uid="{00000000-0005-0000-0000-000096870000}"/>
    <cellStyle name="Linked Cell 32 4 2 11" xfId="34711" xr:uid="{00000000-0005-0000-0000-000097870000}"/>
    <cellStyle name="Linked Cell 32 4 2 11 2" xfId="34712" xr:uid="{00000000-0005-0000-0000-000098870000}"/>
    <cellStyle name="Linked Cell 32 4 2 12" xfId="34713" xr:uid="{00000000-0005-0000-0000-000099870000}"/>
    <cellStyle name="Linked Cell 32 4 2 2" xfId="34714" xr:uid="{00000000-0005-0000-0000-00009A870000}"/>
    <cellStyle name="Linked Cell 32 4 2 2 2" xfId="34715" xr:uid="{00000000-0005-0000-0000-00009B870000}"/>
    <cellStyle name="Linked Cell 32 4 2 2 2 2" xfId="34716" xr:uid="{00000000-0005-0000-0000-00009C870000}"/>
    <cellStyle name="Linked Cell 32 4 2 2 3" xfId="34717" xr:uid="{00000000-0005-0000-0000-00009D870000}"/>
    <cellStyle name="Linked Cell 32 4 2 3" xfId="34718" xr:uid="{00000000-0005-0000-0000-00009E870000}"/>
    <cellStyle name="Linked Cell 32 4 2 3 2" xfId="34719" xr:uid="{00000000-0005-0000-0000-00009F870000}"/>
    <cellStyle name="Linked Cell 32 4 2 3 2 2" xfId="34720" xr:uid="{00000000-0005-0000-0000-0000A0870000}"/>
    <cellStyle name="Linked Cell 32 4 2 3 3" xfId="34721" xr:uid="{00000000-0005-0000-0000-0000A1870000}"/>
    <cellStyle name="Linked Cell 32 4 2 4" xfId="34722" xr:uid="{00000000-0005-0000-0000-0000A2870000}"/>
    <cellStyle name="Linked Cell 32 4 2 4 2" xfId="34723" xr:uid="{00000000-0005-0000-0000-0000A3870000}"/>
    <cellStyle name="Linked Cell 32 4 2 4 2 2" xfId="34724" xr:uid="{00000000-0005-0000-0000-0000A4870000}"/>
    <cellStyle name="Linked Cell 32 4 2 4 3" xfId="34725" xr:uid="{00000000-0005-0000-0000-0000A5870000}"/>
    <cellStyle name="Linked Cell 32 4 2 5" xfId="34726" xr:uid="{00000000-0005-0000-0000-0000A6870000}"/>
    <cellStyle name="Linked Cell 32 4 2 5 2" xfId="34727" xr:uid="{00000000-0005-0000-0000-0000A7870000}"/>
    <cellStyle name="Linked Cell 32 4 2 5 2 2" xfId="34728" xr:uid="{00000000-0005-0000-0000-0000A8870000}"/>
    <cellStyle name="Linked Cell 32 4 2 5 3" xfId="34729" xr:uid="{00000000-0005-0000-0000-0000A9870000}"/>
    <cellStyle name="Linked Cell 32 4 2 6" xfId="34730" xr:uid="{00000000-0005-0000-0000-0000AA870000}"/>
    <cellStyle name="Linked Cell 32 4 2 6 2" xfId="34731" xr:uid="{00000000-0005-0000-0000-0000AB870000}"/>
    <cellStyle name="Linked Cell 32 4 2 6 2 2" xfId="34732" xr:uid="{00000000-0005-0000-0000-0000AC870000}"/>
    <cellStyle name="Linked Cell 32 4 2 6 3" xfId="34733" xr:uid="{00000000-0005-0000-0000-0000AD870000}"/>
    <cellStyle name="Linked Cell 32 4 2 7" xfId="34734" xr:uid="{00000000-0005-0000-0000-0000AE870000}"/>
    <cellStyle name="Linked Cell 32 4 2 7 2" xfId="34735" xr:uid="{00000000-0005-0000-0000-0000AF870000}"/>
    <cellStyle name="Linked Cell 32 4 2 7 2 2" xfId="34736" xr:uid="{00000000-0005-0000-0000-0000B0870000}"/>
    <cellStyle name="Linked Cell 32 4 2 7 3" xfId="34737" xr:uid="{00000000-0005-0000-0000-0000B1870000}"/>
    <cellStyle name="Linked Cell 32 4 2 8" xfId="34738" xr:uid="{00000000-0005-0000-0000-0000B2870000}"/>
    <cellStyle name="Linked Cell 32 4 2 8 2" xfId="34739" xr:uid="{00000000-0005-0000-0000-0000B3870000}"/>
    <cellStyle name="Linked Cell 32 4 2 8 2 2" xfId="34740" xr:uid="{00000000-0005-0000-0000-0000B4870000}"/>
    <cellStyle name="Linked Cell 32 4 2 8 3" xfId="34741" xr:uid="{00000000-0005-0000-0000-0000B5870000}"/>
    <cellStyle name="Linked Cell 32 4 2 9" xfId="34742" xr:uid="{00000000-0005-0000-0000-0000B6870000}"/>
    <cellStyle name="Linked Cell 32 4 2 9 2" xfId="34743" xr:uid="{00000000-0005-0000-0000-0000B7870000}"/>
    <cellStyle name="Linked Cell 32 4 2 9 2 2" xfId="34744" xr:uid="{00000000-0005-0000-0000-0000B8870000}"/>
    <cellStyle name="Linked Cell 32 4 2 9 3" xfId="34745" xr:uid="{00000000-0005-0000-0000-0000B9870000}"/>
    <cellStyle name="Linked Cell 32 4 3" xfId="34746" xr:uid="{00000000-0005-0000-0000-0000BA870000}"/>
    <cellStyle name="Linked Cell 32 4 3 10" xfId="34747" xr:uid="{00000000-0005-0000-0000-0000BB870000}"/>
    <cellStyle name="Linked Cell 32 4 3 10 2" xfId="34748" xr:uid="{00000000-0005-0000-0000-0000BC870000}"/>
    <cellStyle name="Linked Cell 32 4 3 11" xfId="34749" xr:uid="{00000000-0005-0000-0000-0000BD870000}"/>
    <cellStyle name="Linked Cell 32 4 3 2" xfId="34750" xr:uid="{00000000-0005-0000-0000-0000BE870000}"/>
    <cellStyle name="Linked Cell 32 4 3 2 2" xfId="34751" xr:uid="{00000000-0005-0000-0000-0000BF870000}"/>
    <cellStyle name="Linked Cell 32 4 3 2 2 2" xfId="34752" xr:uid="{00000000-0005-0000-0000-0000C0870000}"/>
    <cellStyle name="Linked Cell 32 4 3 2 3" xfId="34753" xr:uid="{00000000-0005-0000-0000-0000C1870000}"/>
    <cellStyle name="Linked Cell 32 4 3 3" xfId="34754" xr:uid="{00000000-0005-0000-0000-0000C2870000}"/>
    <cellStyle name="Linked Cell 32 4 3 3 2" xfId="34755" xr:uid="{00000000-0005-0000-0000-0000C3870000}"/>
    <cellStyle name="Linked Cell 32 4 3 3 2 2" xfId="34756" xr:uid="{00000000-0005-0000-0000-0000C4870000}"/>
    <cellStyle name="Linked Cell 32 4 3 3 3" xfId="34757" xr:uid="{00000000-0005-0000-0000-0000C5870000}"/>
    <cellStyle name="Linked Cell 32 4 3 4" xfId="34758" xr:uid="{00000000-0005-0000-0000-0000C6870000}"/>
    <cellStyle name="Linked Cell 32 4 3 4 2" xfId="34759" xr:uid="{00000000-0005-0000-0000-0000C7870000}"/>
    <cellStyle name="Linked Cell 32 4 3 4 2 2" xfId="34760" xr:uid="{00000000-0005-0000-0000-0000C8870000}"/>
    <cellStyle name="Linked Cell 32 4 3 4 3" xfId="34761" xr:uid="{00000000-0005-0000-0000-0000C9870000}"/>
    <cellStyle name="Linked Cell 32 4 3 5" xfId="34762" xr:uid="{00000000-0005-0000-0000-0000CA870000}"/>
    <cellStyle name="Linked Cell 32 4 3 5 2" xfId="34763" xr:uid="{00000000-0005-0000-0000-0000CB870000}"/>
    <cellStyle name="Linked Cell 32 4 3 5 2 2" xfId="34764" xr:uid="{00000000-0005-0000-0000-0000CC870000}"/>
    <cellStyle name="Linked Cell 32 4 3 5 3" xfId="34765" xr:uid="{00000000-0005-0000-0000-0000CD870000}"/>
    <cellStyle name="Linked Cell 32 4 3 6" xfId="34766" xr:uid="{00000000-0005-0000-0000-0000CE870000}"/>
    <cellStyle name="Linked Cell 32 4 3 6 2" xfId="34767" xr:uid="{00000000-0005-0000-0000-0000CF870000}"/>
    <cellStyle name="Linked Cell 32 4 3 6 2 2" xfId="34768" xr:uid="{00000000-0005-0000-0000-0000D0870000}"/>
    <cellStyle name="Linked Cell 32 4 3 6 3" xfId="34769" xr:uid="{00000000-0005-0000-0000-0000D1870000}"/>
    <cellStyle name="Linked Cell 32 4 3 7" xfId="34770" xr:uid="{00000000-0005-0000-0000-0000D2870000}"/>
    <cellStyle name="Linked Cell 32 4 3 7 2" xfId="34771" xr:uid="{00000000-0005-0000-0000-0000D3870000}"/>
    <cellStyle name="Linked Cell 32 4 3 7 2 2" xfId="34772" xr:uid="{00000000-0005-0000-0000-0000D4870000}"/>
    <cellStyle name="Linked Cell 32 4 3 7 3" xfId="34773" xr:uid="{00000000-0005-0000-0000-0000D5870000}"/>
    <cellStyle name="Linked Cell 32 4 3 8" xfId="34774" xr:uid="{00000000-0005-0000-0000-0000D6870000}"/>
    <cellStyle name="Linked Cell 32 4 3 8 2" xfId="34775" xr:uid="{00000000-0005-0000-0000-0000D7870000}"/>
    <cellStyle name="Linked Cell 32 4 3 8 2 2" xfId="34776" xr:uid="{00000000-0005-0000-0000-0000D8870000}"/>
    <cellStyle name="Linked Cell 32 4 3 8 3" xfId="34777" xr:uid="{00000000-0005-0000-0000-0000D9870000}"/>
    <cellStyle name="Linked Cell 32 4 3 9" xfId="34778" xr:uid="{00000000-0005-0000-0000-0000DA870000}"/>
    <cellStyle name="Linked Cell 32 4 3 9 2" xfId="34779" xr:uid="{00000000-0005-0000-0000-0000DB870000}"/>
    <cellStyle name="Linked Cell 32 4 3 9 2 2" xfId="34780" xr:uid="{00000000-0005-0000-0000-0000DC870000}"/>
    <cellStyle name="Linked Cell 32 4 3 9 3" xfId="34781" xr:uid="{00000000-0005-0000-0000-0000DD870000}"/>
    <cellStyle name="Linked Cell 32 4 4" xfId="34782" xr:uid="{00000000-0005-0000-0000-0000DE870000}"/>
    <cellStyle name="Linked Cell 32 4 4 2" xfId="34783" xr:uid="{00000000-0005-0000-0000-0000DF870000}"/>
    <cellStyle name="Linked Cell 32 4 4 2 2" xfId="34784" xr:uid="{00000000-0005-0000-0000-0000E0870000}"/>
    <cellStyle name="Linked Cell 32 4 4 3" xfId="34785" xr:uid="{00000000-0005-0000-0000-0000E1870000}"/>
    <cellStyle name="Linked Cell 32 4 5" xfId="34786" xr:uid="{00000000-0005-0000-0000-0000E2870000}"/>
    <cellStyle name="Linked Cell 32 4 5 2" xfId="34787" xr:uid="{00000000-0005-0000-0000-0000E3870000}"/>
    <cellStyle name="Linked Cell 32 4 5 2 2" xfId="34788" xr:uid="{00000000-0005-0000-0000-0000E4870000}"/>
    <cellStyle name="Linked Cell 32 4 5 3" xfId="34789" xr:uid="{00000000-0005-0000-0000-0000E5870000}"/>
    <cellStyle name="Linked Cell 32 4 6" xfId="34790" xr:uid="{00000000-0005-0000-0000-0000E6870000}"/>
    <cellStyle name="Linked Cell 32 4 6 2" xfId="34791" xr:uid="{00000000-0005-0000-0000-0000E7870000}"/>
    <cellStyle name="Linked Cell 32 4 6 2 2" xfId="34792" xr:uid="{00000000-0005-0000-0000-0000E8870000}"/>
    <cellStyle name="Linked Cell 32 4 6 3" xfId="34793" xr:uid="{00000000-0005-0000-0000-0000E9870000}"/>
    <cellStyle name="Linked Cell 32 4 7" xfId="34794" xr:uid="{00000000-0005-0000-0000-0000EA870000}"/>
    <cellStyle name="Linked Cell 32 4 7 2" xfId="34795" xr:uid="{00000000-0005-0000-0000-0000EB870000}"/>
    <cellStyle name="Linked Cell 32 4 7 2 2" xfId="34796" xr:uid="{00000000-0005-0000-0000-0000EC870000}"/>
    <cellStyle name="Linked Cell 32 4 7 3" xfId="34797" xr:uid="{00000000-0005-0000-0000-0000ED870000}"/>
    <cellStyle name="Linked Cell 32 4 8" xfId="34798" xr:uid="{00000000-0005-0000-0000-0000EE870000}"/>
    <cellStyle name="Linked Cell 32 4 8 2" xfId="34799" xr:uid="{00000000-0005-0000-0000-0000EF870000}"/>
    <cellStyle name="Linked Cell 32 4 8 2 2" xfId="34800" xr:uid="{00000000-0005-0000-0000-0000F0870000}"/>
    <cellStyle name="Linked Cell 32 4 8 3" xfId="34801" xr:uid="{00000000-0005-0000-0000-0000F1870000}"/>
    <cellStyle name="Linked Cell 32 4 9" xfId="34802" xr:uid="{00000000-0005-0000-0000-0000F2870000}"/>
    <cellStyle name="Linked Cell 32 4 9 2" xfId="34803" xr:uid="{00000000-0005-0000-0000-0000F3870000}"/>
    <cellStyle name="Linked Cell 32 4 9 2 2" xfId="34804" xr:uid="{00000000-0005-0000-0000-0000F4870000}"/>
    <cellStyle name="Linked Cell 32 4 9 3" xfId="34805" xr:uid="{00000000-0005-0000-0000-0000F5870000}"/>
    <cellStyle name="Linked Cell 33" xfId="34806" xr:uid="{00000000-0005-0000-0000-0000F6870000}"/>
    <cellStyle name="Linked Cell 33 2" xfId="34807" xr:uid="{00000000-0005-0000-0000-0000F7870000}"/>
    <cellStyle name="Linked Cell 33 2 10" xfId="34808" xr:uid="{00000000-0005-0000-0000-0000F8870000}"/>
    <cellStyle name="Linked Cell 33 2 10 2" xfId="34809" xr:uid="{00000000-0005-0000-0000-0000F9870000}"/>
    <cellStyle name="Linked Cell 33 2 10 2 2" xfId="34810" xr:uid="{00000000-0005-0000-0000-0000FA870000}"/>
    <cellStyle name="Linked Cell 33 2 10 3" xfId="34811" xr:uid="{00000000-0005-0000-0000-0000FB870000}"/>
    <cellStyle name="Linked Cell 33 2 11" xfId="34812" xr:uid="{00000000-0005-0000-0000-0000FC870000}"/>
    <cellStyle name="Linked Cell 33 2 11 2" xfId="34813" xr:uid="{00000000-0005-0000-0000-0000FD870000}"/>
    <cellStyle name="Linked Cell 33 2 11 2 2" xfId="34814" xr:uid="{00000000-0005-0000-0000-0000FE870000}"/>
    <cellStyle name="Linked Cell 33 2 11 3" xfId="34815" xr:uid="{00000000-0005-0000-0000-0000FF870000}"/>
    <cellStyle name="Linked Cell 33 2 12" xfId="34816" xr:uid="{00000000-0005-0000-0000-000000880000}"/>
    <cellStyle name="Linked Cell 33 2 12 2" xfId="34817" xr:uid="{00000000-0005-0000-0000-000001880000}"/>
    <cellStyle name="Linked Cell 33 2 12 2 2" xfId="34818" xr:uid="{00000000-0005-0000-0000-000002880000}"/>
    <cellStyle name="Linked Cell 33 2 12 3" xfId="34819" xr:uid="{00000000-0005-0000-0000-000003880000}"/>
    <cellStyle name="Linked Cell 33 2 13" xfId="34820" xr:uid="{00000000-0005-0000-0000-000004880000}"/>
    <cellStyle name="Linked Cell 33 2 13 2" xfId="34821" xr:uid="{00000000-0005-0000-0000-000005880000}"/>
    <cellStyle name="Linked Cell 33 2 13 2 2" xfId="34822" xr:uid="{00000000-0005-0000-0000-000006880000}"/>
    <cellStyle name="Linked Cell 33 2 13 3" xfId="34823" xr:uid="{00000000-0005-0000-0000-000007880000}"/>
    <cellStyle name="Linked Cell 33 2 14" xfId="34824" xr:uid="{00000000-0005-0000-0000-000008880000}"/>
    <cellStyle name="Linked Cell 33 2 14 2" xfId="34825" xr:uid="{00000000-0005-0000-0000-000009880000}"/>
    <cellStyle name="Linked Cell 33 2 15" xfId="34826" xr:uid="{00000000-0005-0000-0000-00000A880000}"/>
    <cellStyle name="Linked Cell 33 2 2" xfId="34827" xr:uid="{00000000-0005-0000-0000-00000B880000}"/>
    <cellStyle name="Linked Cell 33 2 2 10" xfId="34828" xr:uid="{00000000-0005-0000-0000-00000C880000}"/>
    <cellStyle name="Linked Cell 33 2 2 10 2" xfId="34829" xr:uid="{00000000-0005-0000-0000-00000D880000}"/>
    <cellStyle name="Linked Cell 33 2 2 10 2 2" xfId="34830" xr:uid="{00000000-0005-0000-0000-00000E880000}"/>
    <cellStyle name="Linked Cell 33 2 2 10 3" xfId="34831" xr:uid="{00000000-0005-0000-0000-00000F880000}"/>
    <cellStyle name="Linked Cell 33 2 2 11" xfId="34832" xr:uid="{00000000-0005-0000-0000-000010880000}"/>
    <cellStyle name="Linked Cell 33 2 2 11 2" xfId="34833" xr:uid="{00000000-0005-0000-0000-000011880000}"/>
    <cellStyle name="Linked Cell 33 2 2 11 2 2" xfId="34834" xr:uid="{00000000-0005-0000-0000-000012880000}"/>
    <cellStyle name="Linked Cell 33 2 2 11 3" xfId="34835" xr:uid="{00000000-0005-0000-0000-000013880000}"/>
    <cellStyle name="Linked Cell 33 2 2 12" xfId="34836" xr:uid="{00000000-0005-0000-0000-000014880000}"/>
    <cellStyle name="Linked Cell 33 2 2 12 2" xfId="34837" xr:uid="{00000000-0005-0000-0000-000015880000}"/>
    <cellStyle name="Linked Cell 33 2 2 12 2 2" xfId="34838" xr:uid="{00000000-0005-0000-0000-000016880000}"/>
    <cellStyle name="Linked Cell 33 2 2 12 3" xfId="34839" xr:uid="{00000000-0005-0000-0000-000017880000}"/>
    <cellStyle name="Linked Cell 33 2 2 13" xfId="34840" xr:uid="{00000000-0005-0000-0000-000018880000}"/>
    <cellStyle name="Linked Cell 33 2 2 13 2" xfId="34841" xr:uid="{00000000-0005-0000-0000-000019880000}"/>
    <cellStyle name="Linked Cell 33 2 2 14" xfId="34842" xr:uid="{00000000-0005-0000-0000-00001A880000}"/>
    <cellStyle name="Linked Cell 33 2 2 2" xfId="34843" xr:uid="{00000000-0005-0000-0000-00001B880000}"/>
    <cellStyle name="Linked Cell 33 2 2 2 10" xfId="34844" xr:uid="{00000000-0005-0000-0000-00001C880000}"/>
    <cellStyle name="Linked Cell 33 2 2 2 10 2" xfId="34845" xr:uid="{00000000-0005-0000-0000-00001D880000}"/>
    <cellStyle name="Linked Cell 33 2 2 2 10 2 2" xfId="34846" xr:uid="{00000000-0005-0000-0000-00001E880000}"/>
    <cellStyle name="Linked Cell 33 2 2 2 10 3" xfId="34847" xr:uid="{00000000-0005-0000-0000-00001F880000}"/>
    <cellStyle name="Linked Cell 33 2 2 2 11" xfId="34848" xr:uid="{00000000-0005-0000-0000-000020880000}"/>
    <cellStyle name="Linked Cell 33 2 2 2 11 2" xfId="34849" xr:uid="{00000000-0005-0000-0000-000021880000}"/>
    <cellStyle name="Linked Cell 33 2 2 2 11 2 2" xfId="34850" xr:uid="{00000000-0005-0000-0000-000022880000}"/>
    <cellStyle name="Linked Cell 33 2 2 2 11 3" xfId="34851" xr:uid="{00000000-0005-0000-0000-000023880000}"/>
    <cellStyle name="Linked Cell 33 2 2 2 12" xfId="34852" xr:uid="{00000000-0005-0000-0000-000024880000}"/>
    <cellStyle name="Linked Cell 33 2 2 2 12 2" xfId="34853" xr:uid="{00000000-0005-0000-0000-000025880000}"/>
    <cellStyle name="Linked Cell 33 2 2 2 13" xfId="34854" xr:uid="{00000000-0005-0000-0000-000026880000}"/>
    <cellStyle name="Linked Cell 33 2 2 2 2" xfId="34855" xr:uid="{00000000-0005-0000-0000-000027880000}"/>
    <cellStyle name="Linked Cell 33 2 2 2 2 10" xfId="34856" xr:uid="{00000000-0005-0000-0000-000028880000}"/>
    <cellStyle name="Linked Cell 33 2 2 2 2 10 2" xfId="34857" xr:uid="{00000000-0005-0000-0000-000029880000}"/>
    <cellStyle name="Linked Cell 33 2 2 2 2 10 2 2" xfId="34858" xr:uid="{00000000-0005-0000-0000-00002A880000}"/>
    <cellStyle name="Linked Cell 33 2 2 2 2 10 3" xfId="34859" xr:uid="{00000000-0005-0000-0000-00002B880000}"/>
    <cellStyle name="Linked Cell 33 2 2 2 2 11" xfId="34860" xr:uid="{00000000-0005-0000-0000-00002C880000}"/>
    <cellStyle name="Linked Cell 33 2 2 2 2 11 2" xfId="34861" xr:uid="{00000000-0005-0000-0000-00002D880000}"/>
    <cellStyle name="Linked Cell 33 2 2 2 2 12" xfId="34862" xr:uid="{00000000-0005-0000-0000-00002E880000}"/>
    <cellStyle name="Linked Cell 33 2 2 2 2 2" xfId="34863" xr:uid="{00000000-0005-0000-0000-00002F880000}"/>
    <cellStyle name="Linked Cell 33 2 2 2 2 2 2" xfId="34864" xr:uid="{00000000-0005-0000-0000-000030880000}"/>
    <cellStyle name="Linked Cell 33 2 2 2 2 2 2 2" xfId="34865" xr:uid="{00000000-0005-0000-0000-000031880000}"/>
    <cellStyle name="Linked Cell 33 2 2 2 2 2 3" xfId="34866" xr:uid="{00000000-0005-0000-0000-000032880000}"/>
    <cellStyle name="Linked Cell 33 2 2 2 2 3" xfId="34867" xr:uid="{00000000-0005-0000-0000-000033880000}"/>
    <cellStyle name="Linked Cell 33 2 2 2 2 3 2" xfId="34868" xr:uid="{00000000-0005-0000-0000-000034880000}"/>
    <cellStyle name="Linked Cell 33 2 2 2 2 3 2 2" xfId="34869" xr:uid="{00000000-0005-0000-0000-000035880000}"/>
    <cellStyle name="Linked Cell 33 2 2 2 2 3 3" xfId="34870" xr:uid="{00000000-0005-0000-0000-000036880000}"/>
    <cellStyle name="Linked Cell 33 2 2 2 2 4" xfId="34871" xr:uid="{00000000-0005-0000-0000-000037880000}"/>
    <cellStyle name="Linked Cell 33 2 2 2 2 4 2" xfId="34872" xr:uid="{00000000-0005-0000-0000-000038880000}"/>
    <cellStyle name="Linked Cell 33 2 2 2 2 4 2 2" xfId="34873" xr:uid="{00000000-0005-0000-0000-000039880000}"/>
    <cellStyle name="Linked Cell 33 2 2 2 2 4 3" xfId="34874" xr:uid="{00000000-0005-0000-0000-00003A880000}"/>
    <cellStyle name="Linked Cell 33 2 2 2 2 5" xfId="34875" xr:uid="{00000000-0005-0000-0000-00003B880000}"/>
    <cellStyle name="Linked Cell 33 2 2 2 2 5 2" xfId="34876" xr:uid="{00000000-0005-0000-0000-00003C880000}"/>
    <cellStyle name="Linked Cell 33 2 2 2 2 5 2 2" xfId="34877" xr:uid="{00000000-0005-0000-0000-00003D880000}"/>
    <cellStyle name="Linked Cell 33 2 2 2 2 5 3" xfId="34878" xr:uid="{00000000-0005-0000-0000-00003E880000}"/>
    <cellStyle name="Linked Cell 33 2 2 2 2 6" xfId="34879" xr:uid="{00000000-0005-0000-0000-00003F880000}"/>
    <cellStyle name="Linked Cell 33 2 2 2 2 6 2" xfId="34880" xr:uid="{00000000-0005-0000-0000-000040880000}"/>
    <cellStyle name="Linked Cell 33 2 2 2 2 6 2 2" xfId="34881" xr:uid="{00000000-0005-0000-0000-000041880000}"/>
    <cellStyle name="Linked Cell 33 2 2 2 2 6 3" xfId="34882" xr:uid="{00000000-0005-0000-0000-000042880000}"/>
    <cellStyle name="Linked Cell 33 2 2 2 2 7" xfId="34883" xr:uid="{00000000-0005-0000-0000-000043880000}"/>
    <cellStyle name="Linked Cell 33 2 2 2 2 7 2" xfId="34884" xr:uid="{00000000-0005-0000-0000-000044880000}"/>
    <cellStyle name="Linked Cell 33 2 2 2 2 7 2 2" xfId="34885" xr:uid="{00000000-0005-0000-0000-000045880000}"/>
    <cellStyle name="Linked Cell 33 2 2 2 2 7 3" xfId="34886" xr:uid="{00000000-0005-0000-0000-000046880000}"/>
    <cellStyle name="Linked Cell 33 2 2 2 2 8" xfId="34887" xr:uid="{00000000-0005-0000-0000-000047880000}"/>
    <cellStyle name="Linked Cell 33 2 2 2 2 8 2" xfId="34888" xr:uid="{00000000-0005-0000-0000-000048880000}"/>
    <cellStyle name="Linked Cell 33 2 2 2 2 8 2 2" xfId="34889" xr:uid="{00000000-0005-0000-0000-000049880000}"/>
    <cellStyle name="Linked Cell 33 2 2 2 2 8 3" xfId="34890" xr:uid="{00000000-0005-0000-0000-00004A880000}"/>
    <cellStyle name="Linked Cell 33 2 2 2 2 9" xfId="34891" xr:uid="{00000000-0005-0000-0000-00004B880000}"/>
    <cellStyle name="Linked Cell 33 2 2 2 2 9 2" xfId="34892" xr:uid="{00000000-0005-0000-0000-00004C880000}"/>
    <cellStyle name="Linked Cell 33 2 2 2 2 9 2 2" xfId="34893" xr:uid="{00000000-0005-0000-0000-00004D880000}"/>
    <cellStyle name="Linked Cell 33 2 2 2 2 9 3" xfId="34894" xr:uid="{00000000-0005-0000-0000-00004E880000}"/>
    <cellStyle name="Linked Cell 33 2 2 2 3" xfId="34895" xr:uid="{00000000-0005-0000-0000-00004F880000}"/>
    <cellStyle name="Linked Cell 33 2 2 2 3 10" xfId="34896" xr:uid="{00000000-0005-0000-0000-000050880000}"/>
    <cellStyle name="Linked Cell 33 2 2 2 3 10 2" xfId="34897" xr:uid="{00000000-0005-0000-0000-000051880000}"/>
    <cellStyle name="Linked Cell 33 2 2 2 3 11" xfId="34898" xr:uid="{00000000-0005-0000-0000-000052880000}"/>
    <cellStyle name="Linked Cell 33 2 2 2 3 2" xfId="34899" xr:uid="{00000000-0005-0000-0000-000053880000}"/>
    <cellStyle name="Linked Cell 33 2 2 2 3 2 2" xfId="34900" xr:uid="{00000000-0005-0000-0000-000054880000}"/>
    <cellStyle name="Linked Cell 33 2 2 2 3 2 2 2" xfId="34901" xr:uid="{00000000-0005-0000-0000-000055880000}"/>
    <cellStyle name="Linked Cell 33 2 2 2 3 2 3" xfId="34902" xr:uid="{00000000-0005-0000-0000-000056880000}"/>
    <cellStyle name="Linked Cell 33 2 2 2 3 3" xfId="34903" xr:uid="{00000000-0005-0000-0000-000057880000}"/>
    <cellStyle name="Linked Cell 33 2 2 2 3 3 2" xfId="34904" xr:uid="{00000000-0005-0000-0000-000058880000}"/>
    <cellStyle name="Linked Cell 33 2 2 2 3 3 2 2" xfId="34905" xr:uid="{00000000-0005-0000-0000-000059880000}"/>
    <cellStyle name="Linked Cell 33 2 2 2 3 3 3" xfId="34906" xr:uid="{00000000-0005-0000-0000-00005A880000}"/>
    <cellStyle name="Linked Cell 33 2 2 2 3 4" xfId="34907" xr:uid="{00000000-0005-0000-0000-00005B880000}"/>
    <cellStyle name="Linked Cell 33 2 2 2 3 4 2" xfId="34908" xr:uid="{00000000-0005-0000-0000-00005C880000}"/>
    <cellStyle name="Linked Cell 33 2 2 2 3 4 2 2" xfId="34909" xr:uid="{00000000-0005-0000-0000-00005D880000}"/>
    <cellStyle name="Linked Cell 33 2 2 2 3 4 3" xfId="34910" xr:uid="{00000000-0005-0000-0000-00005E880000}"/>
    <cellStyle name="Linked Cell 33 2 2 2 3 5" xfId="34911" xr:uid="{00000000-0005-0000-0000-00005F880000}"/>
    <cellStyle name="Linked Cell 33 2 2 2 3 5 2" xfId="34912" xr:uid="{00000000-0005-0000-0000-000060880000}"/>
    <cellStyle name="Linked Cell 33 2 2 2 3 5 2 2" xfId="34913" xr:uid="{00000000-0005-0000-0000-000061880000}"/>
    <cellStyle name="Linked Cell 33 2 2 2 3 5 3" xfId="34914" xr:uid="{00000000-0005-0000-0000-000062880000}"/>
    <cellStyle name="Linked Cell 33 2 2 2 3 6" xfId="34915" xr:uid="{00000000-0005-0000-0000-000063880000}"/>
    <cellStyle name="Linked Cell 33 2 2 2 3 6 2" xfId="34916" xr:uid="{00000000-0005-0000-0000-000064880000}"/>
    <cellStyle name="Linked Cell 33 2 2 2 3 6 2 2" xfId="34917" xr:uid="{00000000-0005-0000-0000-000065880000}"/>
    <cellStyle name="Linked Cell 33 2 2 2 3 6 3" xfId="34918" xr:uid="{00000000-0005-0000-0000-000066880000}"/>
    <cellStyle name="Linked Cell 33 2 2 2 3 7" xfId="34919" xr:uid="{00000000-0005-0000-0000-000067880000}"/>
    <cellStyle name="Linked Cell 33 2 2 2 3 7 2" xfId="34920" xr:uid="{00000000-0005-0000-0000-000068880000}"/>
    <cellStyle name="Linked Cell 33 2 2 2 3 7 2 2" xfId="34921" xr:uid="{00000000-0005-0000-0000-000069880000}"/>
    <cellStyle name="Linked Cell 33 2 2 2 3 7 3" xfId="34922" xr:uid="{00000000-0005-0000-0000-00006A880000}"/>
    <cellStyle name="Linked Cell 33 2 2 2 3 8" xfId="34923" xr:uid="{00000000-0005-0000-0000-00006B880000}"/>
    <cellStyle name="Linked Cell 33 2 2 2 3 8 2" xfId="34924" xr:uid="{00000000-0005-0000-0000-00006C880000}"/>
    <cellStyle name="Linked Cell 33 2 2 2 3 8 2 2" xfId="34925" xr:uid="{00000000-0005-0000-0000-00006D880000}"/>
    <cellStyle name="Linked Cell 33 2 2 2 3 8 3" xfId="34926" xr:uid="{00000000-0005-0000-0000-00006E880000}"/>
    <cellStyle name="Linked Cell 33 2 2 2 3 9" xfId="34927" xr:uid="{00000000-0005-0000-0000-00006F880000}"/>
    <cellStyle name="Linked Cell 33 2 2 2 3 9 2" xfId="34928" xr:uid="{00000000-0005-0000-0000-000070880000}"/>
    <cellStyle name="Linked Cell 33 2 2 2 3 9 2 2" xfId="34929" xr:uid="{00000000-0005-0000-0000-000071880000}"/>
    <cellStyle name="Linked Cell 33 2 2 2 3 9 3" xfId="34930" xr:uid="{00000000-0005-0000-0000-000072880000}"/>
    <cellStyle name="Linked Cell 33 2 2 2 4" xfId="34931" xr:uid="{00000000-0005-0000-0000-000073880000}"/>
    <cellStyle name="Linked Cell 33 2 2 2 4 2" xfId="34932" xr:uid="{00000000-0005-0000-0000-000074880000}"/>
    <cellStyle name="Linked Cell 33 2 2 2 4 2 2" xfId="34933" xr:uid="{00000000-0005-0000-0000-000075880000}"/>
    <cellStyle name="Linked Cell 33 2 2 2 4 3" xfId="34934" xr:uid="{00000000-0005-0000-0000-000076880000}"/>
    <cellStyle name="Linked Cell 33 2 2 2 5" xfId="34935" xr:uid="{00000000-0005-0000-0000-000077880000}"/>
    <cellStyle name="Linked Cell 33 2 2 2 5 2" xfId="34936" xr:uid="{00000000-0005-0000-0000-000078880000}"/>
    <cellStyle name="Linked Cell 33 2 2 2 5 2 2" xfId="34937" xr:uid="{00000000-0005-0000-0000-000079880000}"/>
    <cellStyle name="Linked Cell 33 2 2 2 5 3" xfId="34938" xr:uid="{00000000-0005-0000-0000-00007A880000}"/>
    <cellStyle name="Linked Cell 33 2 2 2 6" xfId="34939" xr:uid="{00000000-0005-0000-0000-00007B880000}"/>
    <cellStyle name="Linked Cell 33 2 2 2 6 2" xfId="34940" xr:uid="{00000000-0005-0000-0000-00007C880000}"/>
    <cellStyle name="Linked Cell 33 2 2 2 6 2 2" xfId="34941" xr:uid="{00000000-0005-0000-0000-00007D880000}"/>
    <cellStyle name="Linked Cell 33 2 2 2 6 3" xfId="34942" xr:uid="{00000000-0005-0000-0000-00007E880000}"/>
    <cellStyle name="Linked Cell 33 2 2 2 7" xfId="34943" xr:uid="{00000000-0005-0000-0000-00007F880000}"/>
    <cellStyle name="Linked Cell 33 2 2 2 7 2" xfId="34944" xr:uid="{00000000-0005-0000-0000-000080880000}"/>
    <cellStyle name="Linked Cell 33 2 2 2 7 2 2" xfId="34945" xr:uid="{00000000-0005-0000-0000-000081880000}"/>
    <cellStyle name="Linked Cell 33 2 2 2 7 3" xfId="34946" xr:uid="{00000000-0005-0000-0000-000082880000}"/>
    <cellStyle name="Linked Cell 33 2 2 2 8" xfId="34947" xr:uid="{00000000-0005-0000-0000-000083880000}"/>
    <cellStyle name="Linked Cell 33 2 2 2 8 2" xfId="34948" xr:uid="{00000000-0005-0000-0000-000084880000}"/>
    <cellStyle name="Linked Cell 33 2 2 2 8 2 2" xfId="34949" xr:uid="{00000000-0005-0000-0000-000085880000}"/>
    <cellStyle name="Linked Cell 33 2 2 2 8 3" xfId="34950" xr:uid="{00000000-0005-0000-0000-000086880000}"/>
    <cellStyle name="Linked Cell 33 2 2 2 9" xfId="34951" xr:uid="{00000000-0005-0000-0000-000087880000}"/>
    <cellStyle name="Linked Cell 33 2 2 2 9 2" xfId="34952" xr:uid="{00000000-0005-0000-0000-000088880000}"/>
    <cellStyle name="Linked Cell 33 2 2 2 9 2 2" xfId="34953" xr:uid="{00000000-0005-0000-0000-000089880000}"/>
    <cellStyle name="Linked Cell 33 2 2 2 9 3" xfId="34954" xr:uid="{00000000-0005-0000-0000-00008A880000}"/>
    <cellStyle name="Linked Cell 33 2 2 3" xfId="34955" xr:uid="{00000000-0005-0000-0000-00008B880000}"/>
    <cellStyle name="Linked Cell 33 2 2 3 10" xfId="34956" xr:uid="{00000000-0005-0000-0000-00008C880000}"/>
    <cellStyle name="Linked Cell 33 2 2 3 10 2" xfId="34957" xr:uid="{00000000-0005-0000-0000-00008D880000}"/>
    <cellStyle name="Linked Cell 33 2 2 3 10 2 2" xfId="34958" xr:uid="{00000000-0005-0000-0000-00008E880000}"/>
    <cellStyle name="Linked Cell 33 2 2 3 10 3" xfId="34959" xr:uid="{00000000-0005-0000-0000-00008F880000}"/>
    <cellStyle name="Linked Cell 33 2 2 3 11" xfId="34960" xr:uid="{00000000-0005-0000-0000-000090880000}"/>
    <cellStyle name="Linked Cell 33 2 2 3 11 2" xfId="34961" xr:uid="{00000000-0005-0000-0000-000091880000}"/>
    <cellStyle name="Linked Cell 33 2 2 3 12" xfId="34962" xr:uid="{00000000-0005-0000-0000-000092880000}"/>
    <cellStyle name="Linked Cell 33 2 2 3 2" xfId="34963" xr:uid="{00000000-0005-0000-0000-000093880000}"/>
    <cellStyle name="Linked Cell 33 2 2 3 2 10" xfId="34964" xr:uid="{00000000-0005-0000-0000-000094880000}"/>
    <cellStyle name="Linked Cell 33 2 2 3 2 10 2" xfId="34965" xr:uid="{00000000-0005-0000-0000-000095880000}"/>
    <cellStyle name="Linked Cell 33 2 2 3 2 11" xfId="34966" xr:uid="{00000000-0005-0000-0000-000096880000}"/>
    <cellStyle name="Linked Cell 33 2 2 3 2 2" xfId="34967" xr:uid="{00000000-0005-0000-0000-000097880000}"/>
    <cellStyle name="Linked Cell 33 2 2 3 2 2 2" xfId="34968" xr:uid="{00000000-0005-0000-0000-000098880000}"/>
    <cellStyle name="Linked Cell 33 2 2 3 2 2 2 2" xfId="34969" xr:uid="{00000000-0005-0000-0000-000099880000}"/>
    <cellStyle name="Linked Cell 33 2 2 3 2 2 3" xfId="34970" xr:uid="{00000000-0005-0000-0000-00009A880000}"/>
    <cellStyle name="Linked Cell 33 2 2 3 2 3" xfId="34971" xr:uid="{00000000-0005-0000-0000-00009B880000}"/>
    <cellStyle name="Linked Cell 33 2 2 3 2 3 2" xfId="34972" xr:uid="{00000000-0005-0000-0000-00009C880000}"/>
    <cellStyle name="Linked Cell 33 2 2 3 2 3 2 2" xfId="34973" xr:uid="{00000000-0005-0000-0000-00009D880000}"/>
    <cellStyle name="Linked Cell 33 2 2 3 2 3 3" xfId="34974" xr:uid="{00000000-0005-0000-0000-00009E880000}"/>
    <cellStyle name="Linked Cell 33 2 2 3 2 4" xfId="34975" xr:uid="{00000000-0005-0000-0000-00009F880000}"/>
    <cellStyle name="Linked Cell 33 2 2 3 2 4 2" xfId="34976" xr:uid="{00000000-0005-0000-0000-0000A0880000}"/>
    <cellStyle name="Linked Cell 33 2 2 3 2 4 2 2" xfId="34977" xr:uid="{00000000-0005-0000-0000-0000A1880000}"/>
    <cellStyle name="Linked Cell 33 2 2 3 2 4 3" xfId="34978" xr:uid="{00000000-0005-0000-0000-0000A2880000}"/>
    <cellStyle name="Linked Cell 33 2 2 3 2 5" xfId="34979" xr:uid="{00000000-0005-0000-0000-0000A3880000}"/>
    <cellStyle name="Linked Cell 33 2 2 3 2 5 2" xfId="34980" xr:uid="{00000000-0005-0000-0000-0000A4880000}"/>
    <cellStyle name="Linked Cell 33 2 2 3 2 5 2 2" xfId="34981" xr:uid="{00000000-0005-0000-0000-0000A5880000}"/>
    <cellStyle name="Linked Cell 33 2 2 3 2 5 3" xfId="34982" xr:uid="{00000000-0005-0000-0000-0000A6880000}"/>
    <cellStyle name="Linked Cell 33 2 2 3 2 6" xfId="34983" xr:uid="{00000000-0005-0000-0000-0000A7880000}"/>
    <cellStyle name="Linked Cell 33 2 2 3 2 6 2" xfId="34984" xr:uid="{00000000-0005-0000-0000-0000A8880000}"/>
    <cellStyle name="Linked Cell 33 2 2 3 2 6 2 2" xfId="34985" xr:uid="{00000000-0005-0000-0000-0000A9880000}"/>
    <cellStyle name="Linked Cell 33 2 2 3 2 6 3" xfId="34986" xr:uid="{00000000-0005-0000-0000-0000AA880000}"/>
    <cellStyle name="Linked Cell 33 2 2 3 2 7" xfId="34987" xr:uid="{00000000-0005-0000-0000-0000AB880000}"/>
    <cellStyle name="Linked Cell 33 2 2 3 2 7 2" xfId="34988" xr:uid="{00000000-0005-0000-0000-0000AC880000}"/>
    <cellStyle name="Linked Cell 33 2 2 3 2 7 2 2" xfId="34989" xr:uid="{00000000-0005-0000-0000-0000AD880000}"/>
    <cellStyle name="Linked Cell 33 2 2 3 2 7 3" xfId="34990" xr:uid="{00000000-0005-0000-0000-0000AE880000}"/>
    <cellStyle name="Linked Cell 33 2 2 3 2 8" xfId="34991" xr:uid="{00000000-0005-0000-0000-0000AF880000}"/>
    <cellStyle name="Linked Cell 33 2 2 3 2 8 2" xfId="34992" xr:uid="{00000000-0005-0000-0000-0000B0880000}"/>
    <cellStyle name="Linked Cell 33 2 2 3 2 8 2 2" xfId="34993" xr:uid="{00000000-0005-0000-0000-0000B1880000}"/>
    <cellStyle name="Linked Cell 33 2 2 3 2 8 3" xfId="34994" xr:uid="{00000000-0005-0000-0000-0000B2880000}"/>
    <cellStyle name="Linked Cell 33 2 2 3 2 9" xfId="34995" xr:uid="{00000000-0005-0000-0000-0000B3880000}"/>
    <cellStyle name="Linked Cell 33 2 2 3 2 9 2" xfId="34996" xr:uid="{00000000-0005-0000-0000-0000B4880000}"/>
    <cellStyle name="Linked Cell 33 2 2 3 2 9 2 2" xfId="34997" xr:uid="{00000000-0005-0000-0000-0000B5880000}"/>
    <cellStyle name="Linked Cell 33 2 2 3 2 9 3" xfId="34998" xr:uid="{00000000-0005-0000-0000-0000B6880000}"/>
    <cellStyle name="Linked Cell 33 2 2 3 3" xfId="34999" xr:uid="{00000000-0005-0000-0000-0000B7880000}"/>
    <cellStyle name="Linked Cell 33 2 2 3 3 2" xfId="35000" xr:uid="{00000000-0005-0000-0000-0000B8880000}"/>
    <cellStyle name="Linked Cell 33 2 2 3 3 2 2" xfId="35001" xr:uid="{00000000-0005-0000-0000-0000B9880000}"/>
    <cellStyle name="Linked Cell 33 2 2 3 3 3" xfId="35002" xr:uid="{00000000-0005-0000-0000-0000BA880000}"/>
    <cellStyle name="Linked Cell 33 2 2 3 4" xfId="35003" xr:uid="{00000000-0005-0000-0000-0000BB880000}"/>
    <cellStyle name="Linked Cell 33 2 2 3 4 2" xfId="35004" xr:uid="{00000000-0005-0000-0000-0000BC880000}"/>
    <cellStyle name="Linked Cell 33 2 2 3 4 2 2" xfId="35005" xr:uid="{00000000-0005-0000-0000-0000BD880000}"/>
    <cellStyle name="Linked Cell 33 2 2 3 4 3" xfId="35006" xr:uid="{00000000-0005-0000-0000-0000BE880000}"/>
    <cellStyle name="Linked Cell 33 2 2 3 5" xfId="35007" xr:uid="{00000000-0005-0000-0000-0000BF880000}"/>
    <cellStyle name="Linked Cell 33 2 2 3 5 2" xfId="35008" xr:uid="{00000000-0005-0000-0000-0000C0880000}"/>
    <cellStyle name="Linked Cell 33 2 2 3 5 2 2" xfId="35009" xr:uid="{00000000-0005-0000-0000-0000C1880000}"/>
    <cellStyle name="Linked Cell 33 2 2 3 5 3" xfId="35010" xr:uid="{00000000-0005-0000-0000-0000C2880000}"/>
    <cellStyle name="Linked Cell 33 2 2 3 6" xfId="35011" xr:uid="{00000000-0005-0000-0000-0000C3880000}"/>
    <cellStyle name="Linked Cell 33 2 2 3 6 2" xfId="35012" xr:uid="{00000000-0005-0000-0000-0000C4880000}"/>
    <cellStyle name="Linked Cell 33 2 2 3 6 2 2" xfId="35013" xr:uid="{00000000-0005-0000-0000-0000C5880000}"/>
    <cellStyle name="Linked Cell 33 2 2 3 6 3" xfId="35014" xr:uid="{00000000-0005-0000-0000-0000C6880000}"/>
    <cellStyle name="Linked Cell 33 2 2 3 7" xfId="35015" xr:uid="{00000000-0005-0000-0000-0000C7880000}"/>
    <cellStyle name="Linked Cell 33 2 2 3 7 2" xfId="35016" xr:uid="{00000000-0005-0000-0000-0000C8880000}"/>
    <cellStyle name="Linked Cell 33 2 2 3 7 2 2" xfId="35017" xr:uid="{00000000-0005-0000-0000-0000C9880000}"/>
    <cellStyle name="Linked Cell 33 2 2 3 7 3" xfId="35018" xr:uid="{00000000-0005-0000-0000-0000CA880000}"/>
    <cellStyle name="Linked Cell 33 2 2 3 8" xfId="35019" xr:uid="{00000000-0005-0000-0000-0000CB880000}"/>
    <cellStyle name="Linked Cell 33 2 2 3 8 2" xfId="35020" xr:uid="{00000000-0005-0000-0000-0000CC880000}"/>
    <cellStyle name="Linked Cell 33 2 2 3 8 2 2" xfId="35021" xr:uid="{00000000-0005-0000-0000-0000CD880000}"/>
    <cellStyle name="Linked Cell 33 2 2 3 8 3" xfId="35022" xr:uid="{00000000-0005-0000-0000-0000CE880000}"/>
    <cellStyle name="Linked Cell 33 2 2 3 9" xfId="35023" xr:uid="{00000000-0005-0000-0000-0000CF880000}"/>
    <cellStyle name="Linked Cell 33 2 2 3 9 2" xfId="35024" xr:uid="{00000000-0005-0000-0000-0000D0880000}"/>
    <cellStyle name="Linked Cell 33 2 2 3 9 2 2" xfId="35025" xr:uid="{00000000-0005-0000-0000-0000D1880000}"/>
    <cellStyle name="Linked Cell 33 2 2 3 9 3" xfId="35026" xr:uid="{00000000-0005-0000-0000-0000D2880000}"/>
    <cellStyle name="Linked Cell 33 2 2 4" xfId="35027" xr:uid="{00000000-0005-0000-0000-0000D3880000}"/>
    <cellStyle name="Linked Cell 33 2 2 4 10" xfId="35028" xr:uid="{00000000-0005-0000-0000-0000D4880000}"/>
    <cellStyle name="Linked Cell 33 2 2 4 10 2" xfId="35029" xr:uid="{00000000-0005-0000-0000-0000D5880000}"/>
    <cellStyle name="Linked Cell 33 2 2 4 11" xfId="35030" xr:uid="{00000000-0005-0000-0000-0000D6880000}"/>
    <cellStyle name="Linked Cell 33 2 2 4 2" xfId="35031" xr:uid="{00000000-0005-0000-0000-0000D7880000}"/>
    <cellStyle name="Linked Cell 33 2 2 4 2 2" xfId="35032" xr:uid="{00000000-0005-0000-0000-0000D8880000}"/>
    <cellStyle name="Linked Cell 33 2 2 4 2 2 2" xfId="35033" xr:uid="{00000000-0005-0000-0000-0000D9880000}"/>
    <cellStyle name="Linked Cell 33 2 2 4 2 3" xfId="35034" xr:uid="{00000000-0005-0000-0000-0000DA880000}"/>
    <cellStyle name="Linked Cell 33 2 2 4 3" xfId="35035" xr:uid="{00000000-0005-0000-0000-0000DB880000}"/>
    <cellStyle name="Linked Cell 33 2 2 4 3 2" xfId="35036" xr:uid="{00000000-0005-0000-0000-0000DC880000}"/>
    <cellStyle name="Linked Cell 33 2 2 4 3 2 2" xfId="35037" xr:uid="{00000000-0005-0000-0000-0000DD880000}"/>
    <cellStyle name="Linked Cell 33 2 2 4 3 3" xfId="35038" xr:uid="{00000000-0005-0000-0000-0000DE880000}"/>
    <cellStyle name="Linked Cell 33 2 2 4 4" xfId="35039" xr:uid="{00000000-0005-0000-0000-0000DF880000}"/>
    <cellStyle name="Linked Cell 33 2 2 4 4 2" xfId="35040" xr:uid="{00000000-0005-0000-0000-0000E0880000}"/>
    <cellStyle name="Linked Cell 33 2 2 4 4 2 2" xfId="35041" xr:uid="{00000000-0005-0000-0000-0000E1880000}"/>
    <cellStyle name="Linked Cell 33 2 2 4 4 3" xfId="35042" xr:uid="{00000000-0005-0000-0000-0000E2880000}"/>
    <cellStyle name="Linked Cell 33 2 2 4 5" xfId="35043" xr:uid="{00000000-0005-0000-0000-0000E3880000}"/>
    <cellStyle name="Linked Cell 33 2 2 4 5 2" xfId="35044" xr:uid="{00000000-0005-0000-0000-0000E4880000}"/>
    <cellStyle name="Linked Cell 33 2 2 4 5 2 2" xfId="35045" xr:uid="{00000000-0005-0000-0000-0000E5880000}"/>
    <cellStyle name="Linked Cell 33 2 2 4 5 3" xfId="35046" xr:uid="{00000000-0005-0000-0000-0000E6880000}"/>
    <cellStyle name="Linked Cell 33 2 2 4 6" xfId="35047" xr:uid="{00000000-0005-0000-0000-0000E7880000}"/>
    <cellStyle name="Linked Cell 33 2 2 4 6 2" xfId="35048" xr:uid="{00000000-0005-0000-0000-0000E8880000}"/>
    <cellStyle name="Linked Cell 33 2 2 4 6 2 2" xfId="35049" xr:uid="{00000000-0005-0000-0000-0000E9880000}"/>
    <cellStyle name="Linked Cell 33 2 2 4 6 3" xfId="35050" xr:uid="{00000000-0005-0000-0000-0000EA880000}"/>
    <cellStyle name="Linked Cell 33 2 2 4 7" xfId="35051" xr:uid="{00000000-0005-0000-0000-0000EB880000}"/>
    <cellStyle name="Linked Cell 33 2 2 4 7 2" xfId="35052" xr:uid="{00000000-0005-0000-0000-0000EC880000}"/>
    <cellStyle name="Linked Cell 33 2 2 4 7 2 2" xfId="35053" xr:uid="{00000000-0005-0000-0000-0000ED880000}"/>
    <cellStyle name="Linked Cell 33 2 2 4 7 3" xfId="35054" xr:uid="{00000000-0005-0000-0000-0000EE880000}"/>
    <cellStyle name="Linked Cell 33 2 2 4 8" xfId="35055" xr:uid="{00000000-0005-0000-0000-0000EF880000}"/>
    <cellStyle name="Linked Cell 33 2 2 4 8 2" xfId="35056" xr:uid="{00000000-0005-0000-0000-0000F0880000}"/>
    <cellStyle name="Linked Cell 33 2 2 4 8 2 2" xfId="35057" xr:uid="{00000000-0005-0000-0000-0000F1880000}"/>
    <cellStyle name="Linked Cell 33 2 2 4 8 3" xfId="35058" xr:uid="{00000000-0005-0000-0000-0000F2880000}"/>
    <cellStyle name="Linked Cell 33 2 2 4 9" xfId="35059" xr:uid="{00000000-0005-0000-0000-0000F3880000}"/>
    <cellStyle name="Linked Cell 33 2 2 4 9 2" xfId="35060" xr:uid="{00000000-0005-0000-0000-0000F4880000}"/>
    <cellStyle name="Linked Cell 33 2 2 4 9 2 2" xfId="35061" xr:uid="{00000000-0005-0000-0000-0000F5880000}"/>
    <cellStyle name="Linked Cell 33 2 2 4 9 3" xfId="35062" xr:uid="{00000000-0005-0000-0000-0000F6880000}"/>
    <cellStyle name="Linked Cell 33 2 2 5" xfId="35063" xr:uid="{00000000-0005-0000-0000-0000F7880000}"/>
    <cellStyle name="Linked Cell 33 2 2 5 2" xfId="35064" xr:uid="{00000000-0005-0000-0000-0000F8880000}"/>
    <cellStyle name="Linked Cell 33 2 2 5 2 2" xfId="35065" xr:uid="{00000000-0005-0000-0000-0000F9880000}"/>
    <cellStyle name="Linked Cell 33 2 2 5 3" xfId="35066" xr:uid="{00000000-0005-0000-0000-0000FA880000}"/>
    <cellStyle name="Linked Cell 33 2 2 6" xfId="35067" xr:uid="{00000000-0005-0000-0000-0000FB880000}"/>
    <cellStyle name="Linked Cell 33 2 2 6 2" xfId="35068" xr:uid="{00000000-0005-0000-0000-0000FC880000}"/>
    <cellStyle name="Linked Cell 33 2 2 6 2 2" xfId="35069" xr:uid="{00000000-0005-0000-0000-0000FD880000}"/>
    <cellStyle name="Linked Cell 33 2 2 6 3" xfId="35070" xr:uid="{00000000-0005-0000-0000-0000FE880000}"/>
    <cellStyle name="Linked Cell 33 2 2 7" xfId="35071" xr:uid="{00000000-0005-0000-0000-0000FF880000}"/>
    <cellStyle name="Linked Cell 33 2 2 7 2" xfId="35072" xr:uid="{00000000-0005-0000-0000-000000890000}"/>
    <cellStyle name="Linked Cell 33 2 2 7 2 2" xfId="35073" xr:uid="{00000000-0005-0000-0000-000001890000}"/>
    <cellStyle name="Linked Cell 33 2 2 7 3" xfId="35074" xr:uid="{00000000-0005-0000-0000-000002890000}"/>
    <cellStyle name="Linked Cell 33 2 2 8" xfId="35075" xr:uid="{00000000-0005-0000-0000-000003890000}"/>
    <cellStyle name="Linked Cell 33 2 2 8 2" xfId="35076" xr:uid="{00000000-0005-0000-0000-000004890000}"/>
    <cellStyle name="Linked Cell 33 2 2 8 2 2" xfId="35077" xr:uid="{00000000-0005-0000-0000-000005890000}"/>
    <cellStyle name="Linked Cell 33 2 2 8 3" xfId="35078" xr:uid="{00000000-0005-0000-0000-000006890000}"/>
    <cellStyle name="Linked Cell 33 2 2 9" xfId="35079" xr:uid="{00000000-0005-0000-0000-000007890000}"/>
    <cellStyle name="Linked Cell 33 2 2 9 2" xfId="35080" xr:uid="{00000000-0005-0000-0000-000008890000}"/>
    <cellStyle name="Linked Cell 33 2 2 9 2 2" xfId="35081" xr:uid="{00000000-0005-0000-0000-000009890000}"/>
    <cellStyle name="Linked Cell 33 2 2 9 3" xfId="35082" xr:uid="{00000000-0005-0000-0000-00000A890000}"/>
    <cellStyle name="Linked Cell 33 2 3" xfId="35083" xr:uid="{00000000-0005-0000-0000-00000B890000}"/>
    <cellStyle name="Linked Cell 33 2 3 10" xfId="35084" xr:uid="{00000000-0005-0000-0000-00000C890000}"/>
    <cellStyle name="Linked Cell 33 2 3 10 2" xfId="35085" xr:uid="{00000000-0005-0000-0000-00000D890000}"/>
    <cellStyle name="Linked Cell 33 2 3 10 2 2" xfId="35086" xr:uid="{00000000-0005-0000-0000-00000E890000}"/>
    <cellStyle name="Linked Cell 33 2 3 10 3" xfId="35087" xr:uid="{00000000-0005-0000-0000-00000F890000}"/>
    <cellStyle name="Linked Cell 33 2 3 11" xfId="35088" xr:uid="{00000000-0005-0000-0000-000010890000}"/>
    <cellStyle name="Linked Cell 33 2 3 11 2" xfId="35089" xr:uid="{00000000-0005-0000-0000-000011890000}"/>
    <cellStyle name="Linked Cell 33 2 3 11 2 2" xfId="35090" xr:uid="{00000000-0005-0000-0000-000012890000}"/>
    <cellStyle name="Linked Cell 33 2 3 11 3" xfId="35091" xr:uid="{00000000-0005-0000-0000-000013890000}"/>
    <cellStyle name="Linked Cell 33 2 3 12" xfId="35092" xr:uid="{00000000-0005-0000-0000-000014890000}"/>
    <cellStyle name="Linked Cell 33 2 3 12 2" xfId="35093" xr:uid="{00000000-0005-0000-0000-000015890000}"/>
    <cellStyle name="Linked Cell 33 2 3 13" xfId="35094" xr:uid="{00000000-0005-0000-0000-000016890000}"/>
    <cellStyle name="Linked Cell 33 2 3 2" xfId="35095" xr:uid="{00000000-0005-0000-0000-000017890000}"/>
    <cellStyle name="Linked Cell 33 2 3 2 10" xfId="35096" xr:uid="{00000000-0005-0000-0000-000018890000}"/>
    <cellStyle name="Linked Cell 33 2 3 2 10 2" xfId="35097" xr:uid="{00000000-0005-0000-0000-000019890000}"/>
    <cellStyle name="Linked Cell 33 2 3 2 10 2 2" xfId="35098" xr:uid="{00000000-0005-0000-0000-00001A890000}"/>
    <cellStyle name="Linked Cell 33 2 3 2 10 3" xfId="35099" xr:uid="{00000000-0005-0000-0000-00001B890000}"/>
    <cellStyle name="Linked Cell 33 2 3 2 11" xfId="35100" xr:uid="{00000000-0005-0000-0000-00001C890000}"/>
    <cellStyle name="Linked Cell 33 2 3 2 11 2" xfId="35101" xr:uid="{00000000-0005-0000-0000-00001D890000}"/>
    <cellStyle name="Linked Cell 33 2 3 2 12" xfId="35102" xr:uid="{00000000-0005-0000-0000-00001E890000}"/>
    <cellStyle name="Linked Cell 33 2 3 2 2" xfId="35103" xr:uid="{00000000-0005-0000-0000-00001F890000}"/>
    <cellStyle name="Linked Cell 33 2 3 2 2 2" xfId="35104" xr:uid="{00000000-0005-0000-0000-000020890000}"/>
    <cellStyle name="Linked Cell 33 2 3 2 2 2 2" xfId="35105" xr:uid="{00000000-0005-0000-0000-000021890000}"/>
    <cellStyle name="Linked Cell 33 2 3 2 2 3" xfId="35106" xr:uid="{00000000-0005-0000-0000-000022890000}"/>
    <cellStyle name="Linked Cell 33 2 3 2 3" xfId="35107" xr:uid="{00000000-0005-0000-0000-000023890000}"/>
    <cellStyle name="Linked Cell 33 2 3 2 3 2" xfId="35108" xr:uid="{00000000-0005-0000-0000-000024890000}"/>
    <cellStyle name="Linked Cell 33 2 3 2 3 2 2" xfId="35109" xr:uid="{00000000-0005-0000-0000-000025890000}"/>
    <cellStyle name="Linked Cell 33 2 3 2 3 3" xfId="35110" xr:uid="{00000000-0005-0000-0000-000026890000}"/>
    <cellStyle name="Linked Cell 33 2 3 2 4" xfId="35111" xr:uid="{00000000-0005-0000-0000-000027890000}"/>
    <cellStyle name="Linked Cell 33 2 3 2 4 2" xfId="35112" xr:uid="{00000000-0005-0000-0000-000028890000}"/>
    <cellStyle name="Linked Cell 33 2 3 2 4 2 2" xfId="35113" xr:uid="{00000000-0005-0000-0000-000029890000}"/>
    <cellStyle name="Linked Cell 33 2 3 2 4 3" xfId="35114" xr:uid="{00000000-0005-0000-0000-00002A890000}"/>
    <cellStyle name="Linked Cell 33 2 3 2 5" xfId="35115" xr:uid="{00000000-0005-0000-0000-00002B890000}"/>
    <cellStyle name="Linked Cell 33 2 3 2 5 2" xfId="35116" xr:uid="{00000000-0005-0000-0000-00002C890000}"/>
    <cellStyle name="Linked Cell 33 2 3 2 5 2 2" xfId="35117" xr:uid="{00000000-0005-0000-0000-00002D890000}"/>
    <cellStyle name="Linked Cell 33 2 3 2 5 3" xfId="35118" xr:uid="{00000000-0005-0000-0000-00002E890000}"/>
    <cellStyle name="Linked Cell 33 2 3 2 6" xfId="35119" xr:uid="{00000000-0005-0000-0000-00002F890000}"/>
    <cellStyle name="Linked Cell 33 2 3 2 6 2" xfId="35120" xr:uid="{00000000-0005-0000-0000-000030890000}"/>
    <cellStyle name="Linked Cell 33 2 3 2 6 2 2" xfId="35121" xr:uid="{00000000-0005-0000-0000-000031890000}"/>
    <cellStyle name="Linked Cell 33 2 3 2 6 3" xfId="35122" xr:uid="{00000000-0005-0000-0000-000032890000}"/>
    <cellStyle name="Linked Cell 33 2 3 2 7" xfId="35123" xr:uid="{00000000-0005-0000-0000-000033890000}"/>
    <cellStyle name="Linked Cell 33 2 3 2 7 2" xfId="35124" xr:uid="{00000000-0005-0000-0000-000034890000}"/>
    <cellStyle name="Linked Cell 33 2 3 2 7 2 2" xfId="35125" xr:uid="{00000000-0005-0000-0000-000035890000}"/>
    <cellStyle name="Linked Cell 33 2 3 2 7 3" xfId="35126" xr:uid="{00000000-0005-0000-0000-000036890000}"/>
    <cellStyle name="Linked Cell 33 2 3 2 8" xfId="35127" xr:uid="{00000000-0005-0000-0000-000037890000}"/>
    <cellStyle name="Linked Cell 33 2 3 2 8 2" xfId="35128" xr:uid="{00000000-0005-0000-0000-000038890000}"/>
    <cellStyle name="Linked Cell 33 2 3 2 8 2 2" xfId="35129" xr:uid="{00000000-0005-0000-0000-000039890000}"/>
    <cellStyle name="Linked Cell 33 2 3 2 8 3" xfId="35130" xr:uid="{00000000-0005-0000-0000-00003A890000}"/>
    <cellStyle name="Linked Cell 33 2 3 2 9" xfId="35131" xr:uid="{00000000-0005-0000-0000-00003B890000}"/>
    <cellStyle name="Linked Cell 33 2 3 2 9 2" xfId="35132" xr:uid="{00000000-0005-0000-0000-00003C890000}"/>
    <cellStyle name="Linked Cell 33 2 3 2 9 2 2" xfId="35133" xr:uid="{00000000-0005-0000-0000-00003D890000}"/>
    <cellStyle name="Linked Cell 33 2 3 2 9 3" xfId="35134" xr:uid="{00000000-0005-0000-0000-00003E890000}"/>
    <cellStyle name="Linked Cell 33 2 3 3" xfId="35135" xr:uid="{00000000-0005-0000-0000-00003F890000}"/>
    <cellStyle name="Linked Cell 33 2 3 3 10" xfId="35136" xr:uid="{00000000-0005-0000-0000-000040890000}"/>
    <cellStyle name="Linked Cell 33 2 3 3 10 2" xfId="35137" xr:uid="{00000000-0005-0000-0000-000041890000}"/>
    <cellStyle name="Linked Cell 33 2 3 3 11" xfId="35138" xr:uid="{00000000-0005-0000-0000-000042890000}"/>
    <cellStyle name="Linked Cell 33 2 3 3 2" xfId="35139" xr:uid="{00000000-0005-0000-0000-000043890000}"/>
    <cellStyle name="Linked Cell 33 2 3 3 2 2" xfId="35140" xr:uid="{00000000-0005-0000-0000-000044890000}"/>
    <cellStyle name="Linked Cell 33 2 3 3 2 2 2" xfId="35141" xr:uid="{00000000-0005-0000-0000-000045890000}"/>
    <cellStyle name="Linked Cell 33 2 3 3 2 3" xfId="35142" xr:uid="{00000000-0005-0000-0000-000046890000}"/>
    <cellStyle name="Linked Cell 33 2 3 3 3" xfId="35143" xr:uid="{00000000-0005-0000-0000-000047890000}"/>
    <cellStyle name="Linked Cell 33 2 3 3 3 2" xfId="35144" xr:uid="{00000000-0005-0000-0000-000048890000}"/>
    <cellStyle name="Linked Cell 33 2 3 3 3 2 2" xfId="35145" xr:uid="{00000000-0005-0000-0000-000049890000}"/>
    <cellStyle name="Linked Cell 33 2 3 3 3 3" xfId="35146" xr:uid="{00000000-0005-0000-0000-00004A890000}"/>
    <cellStyle name="Linked Cell 33 2 3 3 4" xfId="35147" xr:uid="{00000000-0005-0000-0000-00004B890000}"/>
    <cellStyle name="Linked Cell 33 2 3 3 4 2" xfId="35148" xr:uid="{00000000-0005-0000-0000-00004C890000}"/>
    <cellStyle name="Linked Cell 33 2 3 3 4 2 2" xfId="35149" xr:uid="{00000000-0005-0000-0000-00004D890000}"/>
    <cellStyle name="Linked Cell 33 2 3 3 4 3" xfId="35150" xr:uid="{00000000-0005-0000-0000-00004E890000}"/>
    <cellStyle name="Linked Cell 33 2 3 3 5" xfId="35151" xr:uid="{00000000-0005-0000-0000-00004F890000}"/>
    <cellStyle name="Linked Cell 33 2 3 3 5 2" xfId="35152" xr:uid="{00000000-0005-0000-0000-000050890000}"/>
    <cellStyle name="Linked Cell 33 2 3 3 5 2 2" xfId="35153" xr:uid="{00000000-0005-0000-0000-000051890000}"/>
    <cellStyle name="Linked Cell 33 2 3 3 5 3" xfId="35154" xr:uid="{00000000-0005-0000-0000-000052890000}"/>
    <cellStyle name="Linked Cell 33 2 3 3 6" xfId="35155" xr:uid="{00000000-0005-0000-0000-000053890000}"/>
    <cellStyle name="Linked Cell 33 2 3 3 6 2" xfId="35156" xr:uid="{00000000-0005-0000-0000-000054890000}"/>
    <cellStyle name="Linked Cell 33 2 3 3 6 2 2" xfId="35157" xr:uid="{00000000-0005-0000-0000-000055890000}"/>
    <cellStyle name="Linked Cell 33 2 3 3 6 3" xfId="35158" xr:uid="{00000000-0005-0000-0000-000056890000}"/>
    <cellStyle name="Linked Cell 33 2 3 3 7" xfId="35159" xr:uid="{00000000-0005-0000-0000-000057890000}"/>
    <cellStyle name="Linked Cell 33 2 3 3 7 2" xfId="35160" xr:uid="{00000000-0005-0000-0000-000058890000}"/>
    <cellStyle name="Linked Cell 33 2 3 3 7 2 2" xfId="35161" xr:uid="{00000000-0005-0000-0000-000059890000}"/>
    <cellStyle name="Linked Cell 33 2 3 3 7 3" xfId="35162" xr:uid="{00000000-0005-0000-0000-00005A890000}"/>
    <cellStyle name="Linked Cell 33 2 3 3 8" xfId="35163" xr:uid="{00000000-0005-0000-0000-00005B890000}"/>
    <cellStyle name="Linked Cell 33 2 3 3 8 2" xfId="35164" xr:uid="{00000000-0005-0000-0000-00005C890000}"/>
    <cellStyle name="Linked Cell 33 2 3 3 8 2 2" xfId="35165" xr:uid="{00000000-0005-0000-0000-00005D890000}"/>
    <cellStyle name="Linked Cell 33 2 3 3 8 3" xfId="35166" xr:uid="{00000000-0005-0000-0000-00005E890000}"/>
    <cellStyle name="Linked Cell 33 2 3 3 9" xfId="35167" xr:uid="{00000000-0005-0000-0000-00005F890000}"/>
    <cellStyle name="Linked Cell 33 2 3 3 9 2" xfId="35168" xr:uid="{00000000-0005-0000-0000-000060890000}"/>
    <cellStyle name="Linked Cell 33 2 3 3 9 2 2" xfId="35169" xr:uid="{00000000-0005-0000-0000-000061890000}"/>
    <cellStyle name="Linked Cell 33 2 3 3 9 3" xfId="35170" xr:uid="{00000000-0005-0000-0000-000062890000}"/>
    <cellStyle name="Linked Cell 33 2 3 4" xfId="35171" xr:uid="{00000000-0005-0000-0000-000063890000}"/>
    <cellStyle name="Linked Cell 33 2 3 4 2" xfId="35172" xr:uid="{00000000-0005-0000-0000-000064890000}"/>
    <cellStyle name="Linked Cell 33 2 3 4 2 2" xfId="35173" xr:uid="{00000000-0005-0000-0000-000065890000}"/>
    <cellStyle name="Linked Cell 33 2 3 4 3" xfId="35174" xr:uid="{00000000-0005-0000-0000-000066890000}"/>
    <cellStyle name="Linked Cell 33 2 3 5" xfId="35175" xr:uid="{00000000-0005-0000-0000-000067890000}"/>
    <cellStyle name="Linked Cell 33 2 3 5 2" xfId="35176" xr:uid="{00000000-0005-0000-0000-000068890000}"/>
    <cellStyle name="Linked Cell 33 2 3 5 2 2" xfId="35177" xr:uid="{00000000-0005-0000-0000-000069890000}"/>
    <cellStyle name="Linked Cell 33 2 3 5 3" xfId="35178" xr:uid="{00000000-0005-0000-0000-00006A890000}"/>
    <cellStyle name="Linked Cell 33 2 3 6" xfId="35179" xr:uid="{00000000-0005-0000-0000-00006B890000}"/>
    <cellStyle name="Linked Cell 33 2 3 6 2" xfId="35180" xr:uid="{00000000-0005-0000-0000-00006C890000}"/>
    <cellStyle name="Linked Cell 33 2 3 6 2 2" xfId="35181" xr:uid="{00000000-0005-0000-0000-00006D890000}"/>
    <cellStyle name="Linked Cell 33 2 3 6 3" xfId="35182" xr:uid="{00000000-0005-0000-0000-00006E890000}"/>
    <cellStyle name="Linked Cell 33 2 3 7" xfId="35183" xr:uid="{00000000-0005-0000-0000-00006F890000}"/>
    <cellStyle name="Linked Cell 33 2 3 7 2" xfId="35184" xr:uid="{00000000-0005-0000-0000-000070890000}"/>
    <cellStyle name="Linked Cell 33 2 3 7 2 2" xfId="35185" xr:uid="{00000000-0005-0000-0000-000071890000}"/>
    <cellStyle name="Linked Cell 33 2 3 7 3" xfId="35186" xr:uid="{00000000-0005-0000-0000-000072890000}"/>
    <cellStyle name="Linked Cell 33 2 3 8" xfId="35187" xr:uid="{00000000-0005-0000-0000-000073890000}"/>
    <cellStyle name="Linked Cell 33 2 3 8 2" xfId="35188" xr:uid="{00000000-0005-0000-0000-000074890000}"/>
    <cellStyle name="Linked Cell 33 2 3 8 2 2" xfId="35189" xr:uid="{00000000-0005-0000-0000-000075890000}"/>
    <cellStyle name="Linked Cell 33 2 3 8 3" xfId="35190" xr:uid="{00000000-0005-0000-0000-000076890000}"/>
    <cellStyle name="Linked Cell 33 2 3 9" xfId="35191" xr:uid="{00000000-0005-0000-0000-000077890000}"/>
    <cellStyle name="Linked Cell 33 2 3 9 2" xfId="35192" xr:uid="{00000000-0005-0000-0000-000078890000}"/>
    <cellStyle name="Linked Cell 33 2 3 9 2 2" xfId="35193" xr:uid="{00000000-0005-0000-0000-000079890000}"/>
    <cellStyle name="Linked Cell 33 2 3 9 3" xfId="35194" xr:uid="{00000000-0005-0000-0000-00007A890000}"/>
    <cellStyle name="Linked Cell 33 2 4" xfId="35195" xr:uid="{00000000-0005-0000-0000-00007B890000}"/>
    <cellStyle name="Linked Cell 33 2 4 10" xfId="35196" xr:uid="{00000000-0005-0000-0000-00007C890000}"/>
    <cellStyle name="Linked Cell 33 2 4 10 2" xfId="35197" xr:uid="{00000000-0005-0000-0000-00007D890000}"/>
    <cellStyle name="Linked Cell 33 2 4 10 2 2" xfId="35198" xr:uid="{00000000-0005-0000-0000-00007E890000}"/>
    <cellStyle name="Linked Cell 33 2 4 10 3" xfId="35199" xr:uid="{00000000-0005-0000-0000-00007F890000}"/>
    <cellStyle name="Linked Cell 33 2 4 11" xfId="35200" xr:uid="{00000000-0005-0000-0000-000080890000}"/>
    <cellStyle name="Linked Cell 33 2 4 11 2" xfId="35201" xr:uid="{00000000-0005-0000-0000-000081890000}"/>
    <cellStyle name="Linked Cell 33 2 4 12" xfId="35202" xr:uid="{00000000-0005-0000-0000-000082890000}"/>
    <cellStyle name="Linked Cell 33 2 4 2" xfId="35203" xr:uid="{00000000-0005-0000-0000-000083890000}"/>
    <cellStyle name="Linked Cell 33 2 4 2 10" xfId="35204" xr:uid="{00000000-0005-0000-0000-000084890000}"/>
    <cellStyle name="Linked Cell 33 2 4 2 10 2" xfId="35205" xr:uid="{00000000-0005-0000-0000-000085890000}"/>
    <cellStyle name="Linked Cell 33 2 4 2 11" xfId="35206" xr:uid="{00000000-0005-0000-0000-000086890000}"/>
    <cellStyle name="Linked Cell 33 2 4 2 2" xfId="35207" xr:uid="{00000000-0005-0000-0000-000087890000}"/>
    <cellStyle name="Linked Cell 33 2 4 2 2 2" xfId="35208" xr:uid="{00000000-0005-0000-0000-000088890000}"/>
    <cellStyle name="Linked Cell 33 2 4 2 2 2 2" xfId="35209" xr:uid="{00000000-0005-0000-0000-000089890000}"/>
    <cellStyle name="Linked Cell 33 2 4 2 2 3" xfId="35210" xr:uid="{00000000-0005-0000-0000-00008A890000}"/>
    <cellStyle name="Linked Cell 33 2 4 2 3" xfId="35211" xr:uid="{00000000-0005-0000-0000-00008B890000}"/>
    <cellStyle name="Linked Cell 33 2 4 2 3 2" xfId="35212" xr:uid="{00000000-0005-0000-0000-00008C890000}"/>
    <cellStyle name="Linked Cell 33 2 4 2 3 2 2" xfId="35213" xr:uid="{00000000-0005-0000-0000-00008D890000}"/>
    <cellStyle name="Linked Cell 33 2 4 2 3 3" xfId="35214" xr:uid="{00000000-0005-0000-0000-00008E890000}"/>
    <cellStyle name="Linked Cell 33 2 4 2 4" xfId="35215" xr:uid="{00000000-0005-0000-0000-00008F890000}"/>
    <cellStyle name="Linked Cell 33 2 4 2 4 2" xfId="35216" xr:uid="{00000000-0005-0000-0000-000090890000}"/>
    <cellStyle name="Linked Cell 33 2 4 2 4 2 2" xfId="35217" xr:uid="{00000000-0005-0000-0000-000091890000}"/>
    <cellStyle name="Linked Cell 33 2 4 2 4 3" xfId="35218" xr:uid="{00000000-0005-0000-0000-000092890000}"/>
    <cellStyle name="Linked Cell 33 2 4 2 5" xfId="35219" xr:uid="{00000000-0005-0000-0000-000093890000}"/>
    <cellStyle name="Linked Cell 33 2 4 2 5 2" xfId="35220" xr:uid="{00000000-0005-0000-0000-000094890000}"/>
    <cellStyle name="Linked Cell 33 2 4 2 5 2 2" xfId="35221" xr:uid="{00000000-0005-0000-0000-000095890000}"/>
    <cellStyle name="Linked Cell 33 2 4 2 5 3" xfId="35222" xr:uid="{00000000-0005-0000-0000-000096890000}"/>
    <cellStyle name="Linked Cell 33 2 4 2 6" xfId="35223" xr:uid="{00000000-0005-0000-0000-000097890000}"/>
    <cellStyle name="Linked Cell 33 2 4 2 6 2" xfId="35224" xr:uid="{00000000-0005-0000-0000-000098890000}"/>
    <cellStyle name="Linked Cell 33 2 4 2 6 2 2" xfId="35225" xr:uid="{00000000-0005-0000-0000-000099890000}"/>
    <cellStyle name="Linked Cell 33 2 4 2 6 3" xfId="35226" xr:uid="{00000000-0005-0000-0000-00009A890000}"/>
    <cellStyle name="Linked Cell 33 2 4 2 7" xfId="35227" xr:uid="{00000000-0005-0000-0000-00009B890000}"/>
    <cellStyle name="Linked Cell 33 2 4 2 7 2" xfId="35228" xr:uid="{00000000-0005-0000-0000-00009C890000}"/>
    <cellStyle name="Linked Cell 33 2 4 2 7 2 2" xfId="35229" xr:uid="{00000000-0005-0000-0000-00009D890000}"/>
    <cellStyle name="Linked Cell 33 2 4 2 7 3" xfId="35230" xr:uid="{00000000-0005-0000-0000-00009E890000}"/>
    <cellStyle name="Linked Cell 33 2 4 2 8" xfId="35231" xr:uid="{00000000-0005-0000-0000-00009F890000}"/>
    <cellStyle name="Linked Cell 33 2 4 2 8 2" xfId="35232" xr:uid="{00000000-0005-0000-0000-0000A0890000}"/>
    <cellStyle name="Linked Cell 33 2 4 2 8 2 2" xfId="35233" xr:uid="{00000000-0005-0000-0000-0000A1890000}"/>
    <cellStyle name="Linked Cell 33 2 4 2 8 3" xfId="35234" xr:uid="{00000000-0005-0000-0000-0000A2890000}"/>
    <cellStyle name="Linked Cell 33 2 4 2 9" xfId="35235" xr:uid="{00000000-0005-0000-0000-0000A3890000}"/>
    <cellStyle name="Linked Cell 33 2 4 2 9 2" xfId="35236" xr:uid="{00000000-0005-0000-0000-0000A4890000}"/>
    <cellStyle name="Linked Cell 33 2 4 2 9 2 2" xfId="35237" xr:uid="{00000000-0005-0000-0000-0000A5890000}"/>
    <cellStyle name="Linked Cell 33 2 4 2 9 3" xfId="35238" xr:uid="{00000000-0005-0000-0000-0000A6890000}"/>
    <cellStyle name="Linked Cell 33 2 4 3" xfId="35239" xr:uid="{00000000-0005-0000-0000-0000A7890000}"/>
    <cellStyle name="Linked Cell 33 2 4 3 2" xfId="35240" xr:uid="{00000000-0005-0000-0000-0000A8890000}"/>
    <cellStyle name="Linked Cell 33 2 4 3 2 2" xfId="35241" xr:uid="{00000000-0005-0000-0000-0000A9890000}"/>
    <cellStyle name="Linked Cell 33 2 4 3 3" xfId="35242" xr:uid="{00000000-0005-0000-0000-0000AA890000}"/>
    <cellStyle name="Linked Cell 33 2 4 4" xfId="35243" xr:uid="{00000000-0005-0000-0000-0000AB890000}"/>
    <cellStyle name="Linked Cell 33 2 4 4 2" xfId="35244" xr:uid="{00000000-0005-0000-0000-0000AC890000}"/>
    <cellStyle name="Linked Cell 33 2 4 4 2 2" xfId="35245" xr:uid="{00000000-0005-0000-0000-0000AD890000}"/>
    <cellStyle name="Linked Cell 33 2 4 4 3" xfId="35246" xr:uid="{00000000-0005-0000-0000-0000AE890000}"/>
    <cellStyle name="Linked Cell 33 2 4 5" xfId="35247" xr:uid="{00000000-0005-0000-0000-0000AF890000}"/>
    <cellStyle name="Linked Cell 33 2 4 5 2" xfId="35248" xr:uid="{00000000-0005-0000-0000-0000B0890000}"/>
    <cellStyle name="Linked Cell 33 2 4 5 2 2" xfId="35249" xr:uid="{00000000-0005-0000-0000-0000B1890000}"/>
    <cellStyle name="Linked Cell 33 2 4 5 3" xfId="35250" xr:uid="{00000000-0005-0000-0000-0000B2890000}"/>
    <cellStyle name="Linked Cell 33 2 4 6" xfId="35251" xr:uid="{00000000-0005-0000-0000-0000B3890000}"/>
    <cellStyle name="Linked Cell 33 2 4 6 2" xfId="35252" xr:uid="{00000000-0005-0000-0000-0000B4890000}"/>
    <cellStyle name="Linked Cell 33 2 4 6 2 2" xfId="35253" xr:uid="{00000000-0005-0000-0000-0000B5890000}"/>
    <cellStyle name="Linked Cell 33 2 4 6 3" xfId="35254" xr:uid="{00000000-0005-0000-0000-0000B6890000}"/>
    <cellStyle name="Linked Cell 33 2 4 7" xfId="35255" xr:uid="{00000000-0005-0000-0000-0000B7890000}"/>
    <cellStyle name="Linked Cell 33 2 4 7 2" xfId="35256" xr:uid="{00000000-0005-0000-0000-0000B8890000}"/>
    <cellStyle name="Linked Cell 33 2 4 7 2 2" xfId="35257" xr:uid="{00000000-0005-0000-0000-0000B9890000}"/>
    <cellStyle name="Linked Cell 33 2 4 7 3" xfId="35258" xr:uid="{00000000-0005-0000-0000-0000BA890000}"/>
    <cellStyle name="Linked Cell 33 2 4 8" xfId="35259" xr:uid="{00000000-0005-0000-0000-0000BB890000}"/>
    <cellStyle name="Linked Cell 33 2 4 8 2" xfId="35260" xr:uid="{00000000-0005-0000-0000-0000BC890000}"/>
    <cellStyle name="Linked Cell 33 2 4 8 2 2" xfId="35261" xr:uid="{00000000-0005-0000-0000-0000BD890000}"/>
    <cellStyle name="Linked Cell 33 2 4 8 3" xfId="35262" xr:uid="{00000000-0005-0000-0000-0000BE890000}"/>
    <cellStyle name="Linked Cell 33 2 4 9" xfId="35263" xr:uid="{00000000-0005-0000-0000-0000BF890000}"/>
    <cellStyle name="Linked Cell 33 2 4 9 2" xfId="35264" xr:uid="{00000000-0005-0000-0000-0000C0890000}"/>
    <cellStyle name="Linked Cell 33 2 4 9 2 2" xfId="35265" xr:uid="{00000000-0005-0000-0000-0000C1890000}"/>
    <cellStyle name="Linked Cell 33 2 4 9 3" xfId="35266" xr:uid="{00000000-0005-0000-0000-0000C2890000}"/>
    <cellStyle name="Linked Cell 33 2 5" xfId="35267" xr:uid="{00000000-0005-0000-0000-0000C3890000}"/>
    <cellStyle name="Linked Cell 33 2 5 10" xfId="35268" xr:uid="{00000000-0005-0000-0000-0000C4890000}"/>
    <cellStyle name="Linked Cell 33 2 5 10 2" xfId="35269" xr:uid="{00000000-0005-0000-0000-0000C5890000}"/>
    <cellStyle name="Linked Cell 33 2 5 11" xfId="35270" xr:uid="{00000000-0005-0000-0000-0000C6890000}"/>
    <cellStyle name="Linked Cell 33 2 5 2" xfId="35271" xr:uid="{00000000-0005-0000-0000-0000C7890000}"/>
    <cellStyle name="Linked Cell 33 2 5 2 2" xfId="35272" xr:uid="{00000000-0005-0000-0000-0000C8890000}"/>
    <cellStyle name="Linked Cell 33 2 5 2 2 2" xfId="35273" xr:uid="{00000000-0005-0000-0000-0000C9890000}"/>
    <cellStyle name="Linked Cell 33 2 5 2 3" xfId="35274" xr:uid="{00000000-0005-0000-0000-0000CA890000}"/>
    <cellStyle name="Linked Cell 33 2 5 3" xfId="35275" xr:uid="{00000000-0005-0000-0000-0000CB890000}"/>
    <cellStyle name="Linked Cell 33 2 5 3 2" xfId="35276" xr:uid="{00000000-0005-0000-0000-0000CC890000}"/>
    <cellStyle name="Linked Cell 33 2 5 3 2 2" xfId="35277" xr:uid="{00000000-0005-0000-0000-0000CD890000}"/>
    <cellStyle name="Linked Cell 33 2 5 3 3" xfId="35278" xr:uid="{00000000-0005-0000-0000-0000CE890000}"/>
    <cellStyle name="Linked Cell 33 2 5 4" xfId="35279" xr:uid="{00000000-0005-0000-0000-0000CF890000}"/>
    <cellStyle name="Linked Cell 33 2 5 4 2" xfId="35280" xr:uid="{00000000-0005-0000-0000-0000D0890000}"/>
    <cellStyle name="Linked Cell 33 2 5 4 2 2" xfId="35281" xr:uid="{00000000-0005-0000-0000-0000D1890000}"/>
    <cellStyle name="Linked Cell 33 2 5 4 3" xfId="35282" xr:uid="{00000000-0005-0000-0000-0000D2890000}"/>
    <cellStyle name="Linked Cell 33 2 5 5" xfId="35283" xr:uid="{00000000-0005-0000-0000-0000D3890000}"/>
    <cellStyle name="Linked Cell 33 2 5 5 2" xfId="35284" xr:uid="{00000000-0005-0000-0000-0000D4890000}"/>
    <cellStyle name="Linked Cell 33 2 5 5 2 2" xfId="35285" xr:uid="{00000000-0005-0000-0000-0000D5890000}"/>
    <cellStyle name="Linked Cell 33 2 5 5 3" xfId="35286" xr:uid="{00000000-0005-0000-0000-0000D6890000}"/>
    <cellStyle name="Linked Cell 33 2 5 6" xfId="35287" xr:uid="{00000000-0005-0000-0000-0000D7890000}"/>
    <cellStyle name="Linked Cell 33 2 5 6 2" xfId="35288" xr:uid="{00000000-0005-0000-0000-0000D8890000}"/>
    <cellStyle name="Linked Cell 33 2 5 6 2 2" xfId="35289" xr:uid="{00000000-0005-0000-0000-0000D9890000}"/>
    <cellStyle name="Linked Cell 33 2 5 6 3" xfId="35290" xr:uid="{00000000-0005-0000-0000-0000DA890000}"/>
    <cellStyle name="Linked Cell 33 2 5 7" xfId="35291" xr:uid="{00000000-0005-0000-0000-0000DB890000}"/>
    <cellStyle name="Linked Cell 33 2 5 7 2" xfId="35292" xr:uid="{00000000-0005-0000-0000-0000DC890000}"/>
    <cellStyle name="Linked Cell 33 2 5 7 2 2" xfId="35293" xr:uid="{00000000-0005-0000-0000-0000DD890000}"/>
    <cellStyle name="Linked Cell 33 2 5 7 3" xfId="35294" xr:uid="{00000000-0005-0000-0000-0000DE890000}"/>
    <cellStyle name="Linked Cell 33 2 5 8" xfId="35295" xr:uid="{00000000-0005-0000-0000-0000DF890000}"/>
    <cellStyle name="Linked Cell 33 2 5 8 2" xfId="35296" xr:uid="{00000000-0005-0000-0000-0000E0890000}"/>
    <cellStyle name="Linked Cell 33 2 5 8 2 2" xfId="35297" xr:uid="{00000000-0005-0000-0000-0000E1890000}"/>
    <cellStyle name="Linked Cell 33 2 5 8 3" xfId="35298" xr:uid="{00000000-0005-0000-0000-0000E2890000}"/>
    <cellStyle name="Linked Cell 33 2 5 9" xfId="35299" xr:uid="{00000000-0005-0000-0000-0000E3890000}"/>
    <cellStyle name="Linked Cell 33 2 5 9 2" xfId="35300" xr:uid="{00000000-0005-0000-0000-0000E4890000}"/>
    <cellStyle name="Linked Cell 33 2 5 9 2 2" xfId="35301" xr:uid="{00000000-0005-0000-0000-0000E5890000}"/>
    <cellStyle name="Linked Cell 33 2 5 9 3" xfId="35302" xr:uid="{00000000-0005-0000-0000-0000E6890000}"/>
    <cellStyle name="Linked Cell 33 2 6" xfId="35303" xr:uid="{00000000-0005-0000-0000-0000E7890000}"/>
    <cellStyle name="Linked Cell 33 2 6 2" xfId="35304" xr:uid="{00000000-0005-0000-0000-0000E8890000}"/>
    <cellStyle name="Linked Cell 33 2 6 2 2" xfId="35305" xr:uid="{00000000-0005-0000-0000-0000E9890000}"/>
    <cellStyle name="Linked Cell 33 2 6 3" xfId="35306" xr:uid="{00000000-0005-0000-0000-0000EA890000}"/>
    <cellStyle name="Linked Cell 33 2 7" xfId="35307" xr:uid="{00000000-0005-0000-0000-0000EB890000}"/>
    <cellStyle name="Linked Cell 33 2 7 2" xfId="35308" xr:uid="{00000000-0005-0000-0000-0000EC890000}"/>
    <cellStyle name="Linked Cell 33 2 7 2 2" xfId="35309" xr:uid="{00000000-0005-0000-0000-0000ED890000}"/>
    <cellStyle name="Linked Cell 33 2 7 3" xfId="35310" xr:uid="{00000000-0005-0000-0000-0000EE890000}"/>
    <cellStyle name="Linked Cell 33 2 8" xfId="35311" xr:uid="{00000000-0005-0000-0000-0000EF890000}"/>
    <cellStyle name="Linked Cell 33 2 8 2" xfId="35312" xr:uid="{00000000-0005-0000-0000-0000F0890000}"/>
    <cellStyle name="Linked Cell 33 2 8 2 2" xfId="35313" xr:uid="{00000000-0005-0000-0000-0000F1890000}"/>
    <cellStyle name="Linked Cell 33 2 8 3" xfId="35314" xr:uid="{00000000-0005-0000-0000-0000F2890000}"/>
    <cellStyle name="Linked Cell 33 2 9" xfId="35315" xr:uid="{00000000-0005-0000-0000-0000F3890000}"/>
    <cellStyle name="Linked Cell 33 2 9 2" xfId="35316" xr:uid="{00000000-0005-0000-0000-0000F4890000}"/>
    <cellStyle name="Linked Cell 33 2 9 2 2" xfId="35317" xr:uid="{00000000-0005-0000-0000-0000F5890000}"/>
    <cellStyle name="Linked Cell 33 2 9 3" xfId="35318" xr:uid="{00000000-0005-0000-0000-0000F6890000}"/>
    <cellStyle name="Linked Cell 33 3" xfId="35319" xr:uid="{00000000-0005-0000-0000-0000F7890000}"/>
    <cellStyle name="Linked Cell 33 3 10" xfId="35320" xr:uid="{00000000-0005-0000-0000-0000F8890000}"/>
    <cellStyle name="Linked Cell 33 3 10 2" xfId="35321" xr:uid="{00000000-0005-0000-0000-0000F9890000}"/>
    <cellStyle name="Linked Cell 33 3 10 2 2" xfId="35322" xr:uid="{00000000-0005-0000-0000-0000FA890000}"/>
    <cellStyle name="Linked Cell 33 3 10 3" xfId="35323" xr:uid="{00000000-0005-0000-0000-0000FB890000}"/>
    <cellStyle name="Linked Cell 33 3 11" xfId="35324" xr:uid="{00000000-0005-0000-0000-0000FC890000}"/>
    <cellStyle name="Linked Cell 33 3 11 2" xfId="35325" xr:uid="{00000000-0005-0000-0000-0000FD890000}"/>
    <cellStyle name="Linked Cell 33 3 11 2 2" xfId="35326" xr:uid="{00000000-0005-0000-0000-0000FE890000}"/>
    <cellStyle name="Linked Cell 33 3 11 3" xfId="35327" xr:uid="{00000000-0005-0000-0000-0000FF890000}"/>
    <cellStyle name="Linked Cell 33 3 12" xfId="35328" xr:uid="{00000000-0005-0000-0000-0000008A0000}"/>
    <cellStyle name="Linked Cell 33 3 12 2" xfId="35329" xr:uid="{00000000-0005-0000-0000-0000018A0000}"/>
    <cellStyle name="Linked Cell 33 3 12 2 2" xfId="35330" xr:uid="{00000000-0005-0000-0000-0000028A0000}"/>
    <cellStyle name="Linked Cell 33 3 12 3" xfId="35331" xr:uid="{00000000-0005-0000-0000-0000038A0000}"/>
    <cellStyle name="Linked Cell 33 3 13" xfId="35332" xr:uid="{00000000-0005-0000-0000-0000048A0000}"/>
    <cellStyle name="Linked Cell 33 3 13 2" xfId="35333" xr:uid="{00000000-0005-0000-0000-0000058A0000}"/>
    <cellStyle name="Linked Cell 33 3 14" xfId="35334" xr:uid="{00000000-0005-0000-0000-0000068A0000}"/>
    <cellStyle name="Linked Cell 33 3 2" xfId="35335" xr:uid="{00000000-0005-0000-0000-0000078A0000}"/>
    <cellStyle name="Linked Cell 33 3 2 10" xfId="35336" xr:uid="{00000000-0005-0000-0000-0000088A0000}"/>
    <cellStyle name="Linked Cell 33 3 2 10 2" xfId="35337" xr:uid="{00000000-0005-0000-0000-0000098A0000}"/>
    <cellStyle name="Linked Cell 33 3 2 10 2 2" xfId="35338" xr:uid="{00000000-0005-0000-0000-00000A8A0000}"/>
    <cellStyle name="Linked Cell 33 3 2 10 3" xfId="35339" xr:uid="{00000000-0005-0000-0000-00000B8A0000}"/>
    <cellStyle name="Linked Cell 33 3 2 11" xfId="35340" xr:uid="{00000000-0005-0000-0000-00000C8A0000}"/>
    <cellStyle name="Linked Cell 33 3 2 11 2" xfId="35341" xr:uid="{00000000-0005-0000-0000-00000D8A0000}"/>
    <cellStyle name="Linked Cell 33 3 2 11 2 2" xfId="35342" xr:uid="{00000000-0005-0000-0000-00000E8A0000}"/>
    <cellStyle name="Linked Cell 33 3 2 11 3" xfId="35343" xr:uid="{00000000-0005-0000-0000-00000F8A0000}"/>
    <cellStyle name="Linked Cell 33 3 2 12" xfId="35344" xr:uid="{00000000-0005-0000-0000-0000108A0000}"/>
    <cellStyle name="Linked Cell 33 3 2 12 2" xfId="35345" xr:uid="{00000000-0005-0000-0000-0000118A0000}"/>
    <cellStyle name="Linked Cell 33 3 2 13" xfId="35346" xr:uid="{00000000-0005-0000-0000-0000128A0000}"/>
    <cellStyle name="Linked Cell 33 3 2 2" xfId="35347" xr:uid="{00000000-0005-0000-0000-0000138A0000}"/>
    <cellStyle name="Linked Cell 33 3 2 2 10" xfId="35348" xr:uid="{00000000-0005-0000-0000-0000148A0000}"/>
    <cellStyle name="Linked Cell 33 3 2 2 10 2" xfId="35349" xr:uid="{00000000-0005-0000-0000-0000158A0000}"/>
    <cellStyle name="Linked Cell 33 3 2 2 10 2 2" xfId="35350" xr:uid="{00000000-0005-0000-0000-0000168A0000}"/>
    <cellStyle name="Linked Cell 33 3 2 2 10 3" xfId="35351" xr:uid="{00000000-0005-0000-0000-0000178A0000}"/>
    <cellStyle name="Linked Cell 33 3 2 2 11" xfId="35352" xr:uid="{00000000-0005-0000-0000-0000188A0000}"/>
    <cellStyle name="Linked Cell 33 3 2 2 11 2" xfId="35353" xr:uid="{00000000-0005-0000-0000-0000198A0000}"/>
    <cellStyle name="Linked Cell 33 3 2 2 12" xfId="35354" xr:uid="{00000000-0005-0000-0000-00001A8A0000}"/>
    <cellStyle name="Linked Cell 33 3 2 2 2" xfId="35355" xr:uid="{00000000-0005-0000-0000-00001B8A0000}"/>
    <cellStyle name="Linked Cell 33 3 2 2 2 2" xfId="35356" xr:uid="{00000000-0005-0000-0000-00001C8A0000}"/>
    <cellStyle name="Linked Cell 33 3 2 2 2 2 2" xfId="35357" xr:uid="{00000000-0005-0000-0000-00001D8A0000}"/>
    <cellStyle name="Linked Cell 33 3 2 2 2 3" xfId="35358" xr:uid="{00000000-0005-0000-0000-00001E8A0000}"/>
    <cellStyle name="Linked Cell 33 3 2 2 3" xfId="35359" xr:uid="{00000000-0005-0000-0000-00001F8A0000}"/>
    <cellStyle name="Linked Cell 33 3 2 2 3 2" xfId="35360" xr:uid="{00000000-0005-0000-0000-0000208A0000}"/>
    <cellStyle name="Linked Cell 33 3 2 2 3 2 2" xfId="35361" xr:uid="{00000000-0005-0000-0000-0000218A0000}"/>
    <cellStyle name="Linked Cell 33 3 2 2 3 3" xfId="35362" xr:uid="{00000000-0005-0000-0000-0000228A0000}"/>
    <cellStyle name="Linked Cell 33 3 2 2 4" xfId="35363" xr:uid="{00000000-0005-0000-0000-0000238A0000}"/>
    <cellStyle name="Linked Cell 33 3 2 2 4 2" xfId="35364" xr:uid="{00000000-0005-0000-0000-0000248A0000}"/>
    <cellStyle name="Linked Cell 33 3 2 2 4 2 2" xfId="35365" xr:uid="{00000000-0005-0000-0000-0000258A0000}"/>
    <cellStyle name="Linked Cell 33 3 2 2 4 3" xfId="35366" xr:uid="{00000000-0005-0000-0000-0000268A0000}"/>
    <cellStyle name="Linked Cell 33 3 2 2 5" xfId="35367" xr:uid="{00000000-0005-0000-0000-0000278A0000}"/>
    <cellStyle name="Linked Cell 33 3 2 2 5 2" xfId="35368" xr:uid="{00000000-0005-0000-0000-0000288A0000}"/>
    <cellStyle name="Linked Cell 33 3 2 2 5 2 2" xfId="35369" xr:uid="{00000000-0005-0000-0000-0000298A0000}"/>
    <cellStyle name="Linked Cell 33 3 2 2 5 3" xfId="35370" xr:uid="{00000000-0005-0000-0000-00002A8A0000}"/>
    <cellStyle name="Linked Cell 33 3 2 2 6" xfId="35371" xr:uid="{00000000-0005-0000-0000-00002B8A0000}"/>
    <cellStyle name="Linked Cell 33 3 2 2 6 2" xfId="35372" xr:uid="{00000000-0005-0000-0000-00002C8A0000}"/>
    <cellStyle name="Linked Cell 33 3 2 2 6 2 2" xfId="35373" xr:uid="{00000000-0005-0000-0000-00002D8A0000}"/>
    <cellStyle name="Linked Cell 33 3 2 2 6 3" xfId="35374" xr:uid="{00000000-0005-0000-0000-00002E8A0000}"/>
    <cellStyle name="Linked Cell 33 3 2 2 7" xfId="35375" xr:uid="{00000000-0005-0000-0000-00002F8A0000}"/>
    <cellStyle name="Linked Cell 33 3 2 2 7 2" xfId="35376" xr:uid="{00000000-0005-0000-0000-0000308A0000}"/>
    <cellStyle name="Linked Cell 33 3 2 2 7 2 2" xfId="35377" xr:uid="{00000000-0005-0000-0000-0000318A0000}"/>
    <cellStyle name="Linked Cell 33 3 2 2 7 3" xfId="35378" xr:uid="{00000000-0005-0000-0000-0000328A0000}"/>
    <cellStyle name="Linked Cell 33 3 2 2 8" xfId="35379" xr:uid="{00000000-0005-0000-0000-0000338A0000}"/>
    <cellStyle name="Linked Cell 33 3 2 2 8 2" xfId="35380" xr:uid="{00000000-0005-0000-0000-0000348A0000}"/>
    <cellStyle name="Linked Cell 33 3 2 2 8 2 2" xfId="35381" xr:uid="{00000000-0005-0000-0000-0000358A0000}"/>
    <cellStyle name="Linked Cell 33 3 2 2 8 3" xfId="35382" xr:uid="{00000000-0005-0000-0000-0000368A0000}"/>
    <cellStyle name="Linked Cell 33 3 2 2 9" xfId="35383" xr:uid="{00000000-0005-0000-0000-0000378A0000}"/>
    <cellStyle name="Linked Cell 33 3 2 2 9 2" xfId="35384" xr:uid="{00000000-0005-0000-0000-0000388A0000}"/>
    <cellStyle name="Linked Cell 33 3 2 2 9 2 2" xfId="35385" xr:uid="{00000000-0005-0000-0000-0000398A0000}"/>
    <cellStyle name="Linked Cell 33 3 2 2 9 3" xfId="35386" xr:uid="{00000000-0005-0000-0000-00003A8A0000}"/>
    <cellStyle name="Linked Cell 33 3 2 3" xfId="35387" xr:uid="{00000000-0005-0000-0000-00003B8A0000}"/>
    <cellStyle name="Linked Cell 33 3 2 3 10" xfId="35388" xr:uid="{00000000-0005-0000-0000-00003C8A0000}"/>
    <cellStyle name="Linked Cell 33 3 2 3 10 2" xfId="35389" xr:uid="{00000000-0005-0000-0000-00003D8A0000}"/>
    <cellStyle name="Linked Cell 33 3 2 3 11" xfId="35390" xr:uid="{00000000-0005-0000-0000-00003E8A0000}"/>
    <cellStyle name="Linked Cell 33 3 2 3 2" xfId="35391" xr:uid="{00000000-0005-0000-0000-00003F8A0000}"/>
    <cellStyle name="Linked Cell 33 3 2 3 2 2" xfId="35392" xr:uid="{00000000-0005-0000-0000-0000408A0000}"/>
    <cellStyle name="Linked Cell 33 3 2 3 2 2 2" xfId="35393" xr:uid="{00000000-0005-0000-0000-0000418A0000}"/>
    <cellStyle name="Linked Cell 33 3 2 3 2 3" xfId="35394" xr:uid="{00000000-0005-0000-0000-0000428A0000}"/>
    <cellStyle name="Linked Cell 33 3 2 3 3" xfId="35395" xr:uid="{00000000-0005-0000-0000-0000438A0000}"/>
    <cellStyle name="Linked Cell 33 3 2 3 3 2" xfId="35396" xr:uid="{00000000-0005-0000-0000-0000448A0000}"/>
    <cellStyle name="Linked Cell 33 3 2 3 3 2 2" xfId="35397" xr:uid="{00000000-0005-0000-0000-0000458A0000}"/>
    <cellStyle name="Linked Cell 33 3 2 3 3 3" xfId="35398" xr:uid="{00000000-0005-0000-0000-0000468A0000}"/>
    <cellStyle name="Linked Cell 33 3 2 3 4" xfId="35399" xr:uid="{00000000-0005-0000-0000-0000478A0000}"/>
    <cellStyle name="Linked Cell 33 3 2 3 4 2" xfId="35400" xr:uid="{00000000-0005-0000-0000-0000488A0000}"/>
    <cellStyle name="Linked Cell 33 3 2 3 4 2 2" xfId="35401" xr:uid="{00000000-0005-0000-0000-0000498A0000}"/>
    <cellStyle name="Linked Cell 33 3 2 3 4 3" xfId="35402" xr:uid="{00000000-0005-0000-0000-00004A8A0000}"/>
    <cellStyle name="Linked Cell 33 3 2 3 5" xfId="35403" xr:uid="{00000000-0005-0000-0000-00004B8A0000}"/>
    <cellStyle name="Linked Cell 33 3 2 3 5 2" xfId="35404" xr:uid="{00000000-0005-0000-0000-00004C8A0000}"/>
    <cellStyle name="Linked Cell 33 3 2 3 5 2 2" xfId="35405" xr:uid="{00000000-0005-0000-0000-00004D8A0000}"/>
    <cellStyle name="Linked Cell 33 3 2 3 5 3" xfId="35406" xr:uid="{00000000-0005-0000-0000-00004E8A0000}"/>
    <cellStyle name="Linked Cell 33 3 2 3 6" xfId="35407" xr:uid="{00000000-0005-0000-0000-00004F8A0000}"/>
    <cellStyle name="Linked Cell 33 3 2 3 6 2" xfId="35408" xr:uid="{00000000-0005-0000-0000-0000508A0000}"/>
    <cellStyle name="Linked Cell 33 3 2 3 6 2 2" xfId="35409" xr:uid="{00000000-0005-0000-0000-0000518A0000}"/>
    <cellStyle name="Linked Cell 33 3 2 3 6 3" xfId="35410" xr:uid="{00000000-0005-0000-0000-0000528A0000}"/>
    <cellStyle name="Linked Cell 33 3 2 3 7" xfId="35411" xr:uid="{00000000-0005-0000-0000-0000538A0000}"/>
    <cellStyle name="Linked Cell 33 3 2 3 7 2" xfId="35412" xr:uid="{00000000-0005-0000-0000-0000548A0000}"/>
    <cellStyle name="Linked Cell 33 3 2 3 7 2 2" xfId="35413" xr:uid="{00000000-0005-0000-0000-0000558A0000}"/>
    <cellStyle name="Linked Cell 33 3 2 3 7 3" xfId="35414" xr:uid="{00000000-0005-0000-0000-0000568A0000}"/>
    <cellStyle name="Linked Cell 33 3 2 3 8" xfId="35415" xr:uid="{00000000-0005-0000-0000-0000578A0000}"/>
    <cellStyle name="Linked Cell 33 3 2 3 8 2" xfId="35416" xr:uid="{00000000-0005-0000-0000-0000588A0000}"/>
    <cellStyle name="Linked Cell 33 3 2 3 8 2 2" xfId="35417" xr:uid="{00000000-0005-0000-0000-0000598A0000}"/>
    <cellStyle name="Linked Cell 33 3 2 3 8 3" xfId="35418" xr:uid="{00000000-0005-0000-0000-00005A8A0000}"/>
    <cellStyle name="Linked Cell 33 3 2 3 9" xfId="35419" xr:uid="{00000000-0005-0000-0000-00005B8A0000}"/>
    <cellStyle name="Linked Cell 33 3 2 3 9 2" xfId="35420" xr:uid="{00000000-0005-0000-0000-00005C8A0000}"/>
    <cellStyle name="Linked Cell 33 3 2 3 9 2 2" xfId="35421" xr:uid="{00000000-0005-0000-0000-00005D8A0000}"/>
    <cellStyle name="Linked Cell 33 3 2 3 9 3" xfId="35422" xr:uid="{00000000-0005-0000-0000-00005E8A0000}"/>
    <cellStyle name="Linked Cell 33 3 2 4" xfId="35423" xr:uid="{00000000-0005-0000-0000-00005F8A0000}"/>
    <cellStyle name="Linked Cell 33 3 2 4 2" xfId="35424" xr:uid="{00000000-0005-0000-0000-0000608A0000}"/>
    <cellStyle name="Linked Cell 33 3 2 4 2 2" xfId="35425" xr:uid="{00000000-0005-0000-0000-0000618A0000}"/>
    <cellStyle name="Linked Cell 33 3 2 4 3" xfId="35426" xr:uid="{00000000-0005-0000-0000-0000628A0000}"/>
    <cellStyle name="Linked Cell 33 3 2 5" xfId="35427" xr:uid="{00000000-0005-0000-0000-0000638A0000}"/>
    <cellStyle name="Linked Cell 33 3 2 5 2" xfId="35428" xr:uid="{00000000-0005-0000-0000-0000648A0000}"/>
    <cellStyle name="Linked Cell 33 3 2 5 2 2" xfId="35429" xr:uid="{00000000-0005-0000-0000-0000658A0000}"/>
    <cellStyle name="Linked Cell 33 3 2 5 3" xfId="35430" xr:uid="{00000000-0005-0000-0000-0000668A0000}"/>
    <cellStyle name="Linked Cell 33 3 2 6" xfId="35431" xr:uid="{00000000-0005-0000-0000-0000678A0000}"/>
    <cellStyle name="Linked Cell 33 3 2 6 2" xfId="35432" xr:uid="{00000000-0005-0000-0000-0000688A0000}"/>
    <cellStyle name="Linked Cell 33 3 2 6 2 2" xfId="35433" xr:uid="{00000000-0005-0000-0000-0000698A0000}"/>
    <cellStyle name="Linked Cell 33 3 2 6 3" xfId="35434" xr:uid="{00000000-0005-0000-0000-00006A8A0000}"/>
    <cellStyle name="Linked Cell 33 3 2 7" xfId="35435" xr:uid="{00000000-0005-0000-0000-00006B8A0000}"/>
    <cellStyle name="Linked Cell 33 3 2 7 2" xfId="35436" xr:uid="{00000000-0005-0000-0000-00006C8A0000}"/>
    <cellStyle name="Linked Cell 33 3 2 7 2 2" xfId="35437" xr:uid="{00000000-0005-0000-0000-00006D8A0000}"/>
    <cellStyle name="Linked Cell 33 3 2 7 3" xfId="35438" xr:uid="{00000000-0005-0000-0000-00006E8A0000}"/>
    <cellStyle name="Linked Cell 33 3 2 8" xfId="35439" xr:uid="{00000000-0005-0000-0000-00006F8A0000}"/>
    <cellStyle name="Linked Cell 33 3 2 8 2" xfId="35440" xr:uid="{00000000-0005-0000-0000-0000708A0000}"/>
    <cellStyle name="Linked Cell 33 3 2 8 2 2" xfId="35441" xr:uid="{00000000-0005-0000-0000-0000718A0000}"/>
    <cellStyle name="Linked Cell 33 3 2 8 3" xfId="35442" xr:uid="{00000000-0005-0000-0000-0000728A0000}"/>
    <cellStyle name="Linked Cell 33 3 2 9" xfId="35443" xr:uid="{00000000-0005-0000-0000-0000738A0000}"/>
    <cellStyle name="Linked Cell 33 3 2 9 2" xfId="35444" xr:uid="{00000000-0005-0000-0000-0000748A0000}"/>
    <cellStyle name="Linked Cell 33 3 2 9 2 2" xfId="35445" xr:uid="{00000000-0005-0000-0000-0000758A0000}"/>
    <cellStyle name="Linked Cell 33 3 2 9 3" xfId="35446" xr:uid="{00000000-0005-0000-0000-0000768A0000}"/>
    <cellStyle name="Linked Cell 33 3 3" xfId="35447" xr:uid="{00000000-0005-0000-0000-0000778A0000}"/>
    <cellStyle name="Linked Cell 33 3 3 10" xfId="35448" xr:uid="{00000000-0005-0000-0000-0000788A0000}"/>
    <cellStyle name="Linked Cell 33 3 3 10 2" xfId="35449" xr:uid="{00000000-0005-0000-0000-0000798A0000}"/>
    <cellStyle name="Linked Cell 33 3 3 10 2 2" xfId="35450" xr:uid="{00000000-0005-0000-0000-00007A8A0000}"/>
    <cellStyle name="Linked Cell 33 3 3 10 3" xfId="35451" xr:uid="{00000000-0005-0000-0000-00007B8A0000}"/>
    <cellStyle name="Linked Cell 33 3 3 11" xfId="35452" xr:uid="{00000000-0005-0000-0000-00007C8A0000}"/>
    <cellStyle name="Linked Cell 33 3 3 11 2" xfId="35453" xr:uid="{00000000-0005-0000-0000-00007D8A0000}"/>
    <cellStyle name="Linked Cell 33 3 3 12" xfId="35454" xr:uid="{00000000-0005-0000-0000-00007E8A0000}"/>
    <cellStyle name="Linked Cell 33 3 3 2" xfId="35455" xr:uid="{00000000-0005-0000-0000-00007F8A0000}"/>
    <cellStyle name="Linked Cell 33 3 3 2 10" xfId="35456" xr:uid="{00000000-0005-0000-0000-0000808A0000}"/>
    <cellStyle name="Linked Cell 33 3 3 2 10 2" xfId="35457" xr:uid="{00000000-0005-0000-0000-0000818A0000}"/>
    <cellStyle name="Linked Cell 33 3 3 2 11" xfId="35458" xr:uid="{00000000-0005-0000-0000-0000828A0000}"/>
    <cellStyle name="Linked Cell 33 3 3 2 2" xfId="35459" xr:uid="{00000000-0005-0000-0000-0000838A0000}"/>
    <cellStyle name="Linked Cell 33 3 3 2 2 2" xfId="35460" xr:uid="{00000000-0005-0000-0000-0000848A0000}"/>
    <cellStyle name="Linked Cell 33 3 3 2 2 2 2" xfId="35461" xr:uid="{00000000-0005-0000-0000-0000858A0000}"/>
    <cellStyle name="Linked Cell 33 3 3 2 2 3" xfId="35462" xr:uid="{00000000-0005-0000-0000-0000868A0000}"/>
    <cellStyle name="Linked Cell 33 3 3 2 3" xfId="35463" xr:uid="{00000000-0005-0000-0000-0000878A0000}"/>
    <cellStyle name="Linked Cell 33 3 3 2 3 2" xfId="35464" xr:uid="{00000000-0005-0000-0000-0000888A0000}"/>
    <cellStyle name="Linked Cell 33 3 3 2 3 2 2" xfId="35465" xr:uid="{00000000-0005-0000-0000-0000898A0000}"/>
    <cellStyle name="Linked Cell 33 3 3 2 3 3" xfId="35466" xr:uid="{00000000-0005-0000-0000-00008A8A0000}"/>
    <cellStyle name="Linked Cell 33 3 3 2 4" xfId="35467" xr:uid="{00000000-0005-0000-0000-00008B8A0000}"/>
    <cellStyle name="Linked Cell 33 3 3 2 4 2" xfId="35468" xr:uid="{00000000-0005-0000-0000-00008C8A0000}"/>
    <cellStyle name="Linked Cell 33 3 3 2 4 2 2" xfId="35469" xr:uid="{00000000-0005-0000-0000-00008D8A0000}"/>
    <cellStyle name="Linked Cell 33 3 3 2 4 3" xfId="35470" xr:uid="{00000000-0005-0000-0000-00008E8A0000}"/>
    <cellStyle name="Linked Cell 33 3 3 2 5" xfId="35471" xr:uid="{00000000-0005-0000-0000-00008F8A0000}"/>
    <cellStyle name="Linked Cell 33 3 3 2 5 2" xfId="35472" xr:uid="{00000000-0005-0000-0000-0000908A0000}"/>
    <cellStyle name="Linked Cell 33 3 3 2 5 2 2" xfId="35473" xr:uid="{00000000-0005-0000-0000-0000918A0000}"/>
    <cellStyle name="Linked Cell 33 3 3 2 5 3" xfId="35474" xr:uid="{00000000-0005-0000-0000-0000928A0000}"/>
    <cellStyle name="Linked Cell 33 3 3 2 6" xfId="35475" xr:uid="{00000000-0005-0000-0000-0000938A0000}"/>
    <cellStyle name="Linked Cell 33 3 3 2 6 2" xfId="35476" xr:uid="{00000000-0005-0000-0000-0000948A0000}"/>
    <cellStyle name="Linked Cell 33 3 3 2 6 2 2" xfId="35477" xr:uid="{00000000-0005-0000-0000-0000958A0000}"/>
    <cellStyle name="Linked Cell 33 3 3 2 6 3" xfId="35478" xr:uid="{00000000-0005-0000-0000-0000968A0000}"/>
    <cellStyle name="Linked Cell 33 3 3 2 7" xfId="35479" xr:uid="{00000000-0005-0000-0000-0000978A0000}"/>
    <cellStyle name="Linked Cell 33 3 3 2 7 2" xfId="35480" xr:uid="{00000000-0005-0000-0000-0000988A0000}"/>
    <cellStyle name="Linked Cell 33 3 3 2 7 2 2" xfId="35481" xr:uid="{00000000-0005-0000-0000-0000998A0000}"/>
    <cellStyle name="Linked Cell 33 3 3 2 7 3" xfId="35482" xr:uid="{00000000-0005-0000-0000-00009A8A0000}"/>
    <cellStyle name="Linked Cell 33 3 3 2 8" xfId="35483" xr:uid="{00000000-0005-0000-0000-00009B8A0000}"/>
    <cellStyle name="Linked Cell 33 3 3 2 8 2" xfId="35484" xr:uid="{00000000-0005-0000-0000-00009C8A0000}"/>
    <cellStyle name="Linked Cell 33 3 3 2 8 2 2" xfId="35485" xr:uid="{00000000-0005-0000-0000-00009D8A0000}"/>
    <cellStyle name="Linked Cell 33 3 3 2 8 3" xfId="35486" xr:uid="{00000000-0005-0000-0000-00009E8A0000}"/>
    <cellStyle name="Linked Cell 33 3 3 2 9" xfId="35487" xr:uid="{00000000-0005-0000-0000-00009F8A0000}"/>
    <cellStyle name="Linked Cell 33 3 3 2 9 2" xfId="35488" xr:uid="{00000000-0005-0000-0000-0000A08A0000}"/>
    <cellStyle name="Linked Cell 33 3 3 2 9 2 2" xfId="35489" xr:uid="{00000000-0005-0000-0000-0000A18A0000}"/>
    <cellStyle name="Linked Cell 33 3 3 2 9 3" xfId="35490" xr:uid="{00000000-0005-0000-0000-0000A28A0000}"/>
    <cellStyle name="Linked Cell 33 3 3 3" xfId="35491" xr:uid="{00000000-0005-0000-0000-0000A38A0000}"/>
    <cellStyle name="Linked Cell 33 3 3 3 2" xfId="35492" xr:uid="{00000000-0005-0000-0000-0000A48A0000}"/>
    <cellStyle name="Linked Cell 33 3 3 3 2 2" xfId="35493" xr:uid="{00000000-0005-0000-0000-0000A58A0000}"/>
    <cellStyle name="Linked Cell 33 3 3 3 3" xfId="35494" xr:uid="{00000000-0005-0000-0000-0000A68A0000}"/>
    <cellStyle name="Linked Cell 33 3 3 4" xfId="35495" xr:uid="{00000000-0005-0000-0000-0000A78A0000}"/>
    <cellStyle name="Linked Cell 33 3 3 4 2" xfId="35496" xr:uid="{00000000-0005-0000-0000-0000A88A0000}"/>
    <cellStyle name="Linked Cell 33 3 3 4 2 2" xfId="35497" xr:uid="{00000000-0005-0000-0000-0000A98A0000}"/>
    <cellStyle name="Linked Cell 33 3 3 4 3" xfId="35498" xr:uid="{00000000-0005-0000-0000-0000AA8A0000}"/>
    <cellStyle name="Linked Cell 33 3 3 5" xfId="35499" xr:uid="{00000000-0005-0000-0000-0000AB8A0000}"/>
    <cellStyle name="Linked Cell 33 3 3 5 2" xfId="35500" xr:uid="{00000000-0005-0000-0000-0000AC8A0000}"/>
    <cellStyle name="Linked Cell 33 3 3 5 2 2" xfId="35501" xr:uid="{00000000-0005-0000-0000-0000AD8A0000}"/>
    <cellStyle name="Linked Cell 33 3 3 5 3" xfId="35502" xr:uid="{00000000-0005-0000-0000-0000AE8A0000}"/>
    <cellStyle name="Linked Cell 33 3 3 6" xfId="35503" xr:uid="{00000000-0005-0000-0000-0000AF8A0000}"/>
    <cellStyle name="Linked Cell 33 3 3 6 2" xfId="35504" xr:uid="{00000000-0005-0000-0000-0000B08A0000}"/>
    <cellStyle name="Linked Cell 33 3 3 6 2 2" xfId="35505" xr:uid="{00000000-0005-0000-0000-0000B18A0000}"/>
    <cellStyle name="Linked Cell 33 3 3 6 3" xfId="35506" xr:uid="{00000000-0005-0000-0000-0000B28A0000}"/>
    <cellStyle name="Linked Cell 33 3 3 7" xfId="35507" xr:uid="{00000000-0005-0000-0000-0000B38A0000}"/>
    <cellStyle name="Linked Cell 33 3 3 7 2" xfId="35508" xr:uid="{00000000-0005-0000-0000-0000B48A0000}"/>
    <cellStyle name="Linked Cell 33 3 3 7 2 2" xfId="35509" xr:uid="{00000000-0005-0000-0000-0000B58A0000}"/>
    <cellStyle name="Linked Cell 33 3 3 7 3" xfId="35510" xr:uid="{00000000-0005-0000-0000-0000B68A0000}"/>
    <cellStyle name="Linked Cell 33 3 3 8" xfId="35511" xr:uid="{00000000-0005-0000-0000-0000B78A0000}"/>
    <cellStyle name="Linked Cell 33 3 3 8 2" xfId="35512" xr:uid="{00000000-0005-0000-0000-0000B88A0000}"/>
    <cellStyle name="Linked Cell 33 3 3 8 2 2" xfId="35513" xr:uid="{00000000-0005-0000-0000-0000B98A0000}"/>
    <cellStyle name="Linked Cell 33 3 3 8 3" xfId="35514" xr:uid="{00000000-0005-0000-0000-0000BA8A0000}"/>
    <cellStyle name="Linked Cell 33 3 3 9" xfId="35515" xr:uid="{00000000-0005-0000-0000-0000BB8A0000}"/>
    <cellStyle name="Linked Cell 33 3 3 9 2" xfId="35516" xr:uid="{00000000-0005-0000-0000-0000BC8A0000}"/>
    <cellStyle name="Linked Cell 33 3 3 9 2 2" xfId="35517" xr:uid="{00000000-0005-0000-0000-0000BD8A0000}"/>
    <cellStyle name="Linked Cell 33 3 3 9 3" xfId="35518" xr:uid="{00000000-0005-0000-0000-0000BE8A0000}"/>
    <cellStyle name="Linked Cell 33 3 4" xfId="35519" xr:uid="{00000000-0005-0000-0000-0000BF8A0000}"/>
    <cellStyle name="Linked Cell 33 3 4 10" xfId="35520" xr:uid="{00000000-0005-0000-0000-0000C08A0000}"/>
    <cellStyle name="Linked Cell 33 3 4 10 2" xfId="35521" xr:uid="{00000000-0005-0000-0000-0000C18A0000}"/>
    <cellStyle name="Linked Cell 33 3 4 11" xfId="35522" xr:uid="{00000000-0005-0000-0000-0000C28A0000}"/>
    <cellStyle name="Linked Cell 33 3 4 2" xfId="35523" xr:uid="{00000000-0005-0000-0000-0000C38A0000}"/>
    <cellStyle name="Linked Cell 33 3 4 2 2" xfId="35524" xr:uid="{00000000-0005-0000-0000-0000C48A0000}"/>
    <cellStyle name="Linked Cell 33 3 4 2 2 2" xfId="35525" xr:uid="{00000000-0005-0000-0000-0000C58A0000}"/>
    <cellStyle name="Linked Cell 33 3 4 2 3" xfId="35526" xr:uid="{00000000-0005-0000-0000-0000C68A0000}"/>
    <cellStyle name="Linked Cell 33 3 4 3" xfId="35527" xr:uid="{00000000-0005-0000-0000-0000C78A0000}"/>
    <cellStyle name="Linked Cell 33 3 4 3 2" xfId="35528" xr:uid="{00000000-0005-0000-0000-0000C88A0000}"/>
    <cellStyle name="Linked Cell 33 3 4 3 2 2" xfId="35529" xr:uid="{00000000-0005-0000-0000-0000C98A0000}"/>
    <cellStyle name="Linked Cell 33 3 4 3 3" xfId="35530" xr:uid="{00000000-0005-0000-0000-0000CA8A0000}"/>
    <cellStyle name="Linked Cell 33 3 4 4" xfId="35531" xr:uid="{00000000-0005-0000-0000-0000CB8A0000}"/>
    <cellStyle name="Linked Cell 33 3 4 4 2" xfId="35532" xr:uid="{00000000-0005-0000-0000-0000CC8A0000}"/>
    <cellStyle name="Linked Cell 33 3 4 4 2 2" xfId="35533" xr:uid="{00000000-0005-0000-0000-0000CD8A0000}"/>
    <cellStyle name="Linked Cell 33 3 4 4 3" xfId="35534" xr:uid="{00000000-0005-0000-0000-0000CE8A0000}"/>
    <cellStyle name="Linked Cell 33 3 4 5" xfId="35535" xr:uid="{00000000-0005-0000-0000-0000CF8A0000}"/>
    <cellStyle name="Linked Cell 33 3 4 5 2" xfId="35536" xr:uid="{00000000-0005-0000-0000-0000D08A0000}"/>
    <cellStyle name="Linked Cell 33 3 4 5 2 2" xfId="35537" xr:uid="{00000000-0005-0000-0000-0000D18A0000}"/>
    <cellStyle name="Linked Cell 33 3 4 5 3" xfId="35538" xr:uid="{00000000-0005-0000-0000-0000D28A0000}"/>
    <cellStyle name="Linked Cell 33 3 4 6" xfId="35539" xr:uid="{00000000-0005-0000-0000-0000D38A0000}"/>
    <cellStyle name="Linked Cell 33 3 4 6 2" xfId="35540" xr:uid="{00000000-0005-0000-0000-0000D48A0000}"/>
    <cellStyle name="Linked Cell 33 3 4 6 2 2" xfId="35541" xr:uid="{00000000-0005-0000-0000-0000D58A0000}"/>
    <cellStyle name="Linked Cell 33 3 4 6 3" xfId="35542" xr:uid="{00000000-0005-0000-0000-0000D68A0000}"/>
    <cellStyle name="Linked Cell 33 3 4 7" xfId="35543" xr:uid="{00000000-0005-0000-0000-0000D78A0000}"/>
    <cellStyle name="Linked Cell 33 3 4 7 2" xfId="35544" xr:uid="{00000000-0005-0000-0000-0000D88A0000}"/>
    <cellStyle name="Linked Cell 33 3 4 7 2 2" xfId="35545" xr:uid="{00000000-0005-0000-0000-0000D98A0000}"/>
    <cellStyle name="Linked Cell 33 3 4 7 3" xfId="35546" xr:uid="{00000000-0005-0000-0000-0000DA8A0000}"/>
    <cellStyle name="Linked Cell 33 3 4 8" xfId="35547" xr:uid="{00000000-0005-0000-0000-0000DB8A0000}"/>
    <cellStyle name="Linked Cell 33 3 4 8 2" xfId="35548" xr:uid="{00000000-0005-0000-0000-0000DC8A0000}"/>
    <cellStyle name="Linked Cell 33 3 4 8 2 2" xfId="35549" xr:uid="{00000000-0005-0000-0000-0000DD8A0000}"/>
    <cellStyle name="Linked Cell 33 3 4 8 3" xfId="35550" xr:uid="{00000000-0005-0000-0000-0000DE8A0000}"/>
    <cellStyle name="Linked Cell 33 3 4 9" xfId="35551" xr:uid="{00000000-0005-0000-0000-0000DF8A0000}"/>
    <cellStyle name="Linked Cell 33 3 4 9 2" xfId="35552" xr:uid="{00000000-0005-0000-0000-0000E08A0000}"/>
    <cellStyle name="Linked Cell 33 3 4 9 2 2" xfId="35553" xr:uid="{00000000-0005-0000-0000-0000E18A0000}"/>
    <cellStyle name="Linked Cell 33 3 4 9 3" xfId="35554" xr:uid="{00000000-0005-0000-0000-0000E28A0000}"/>
    <cellStyle name="Linked Cell 33 3 5" xfId="35555" xr:uid="{00000000-0005-0000-0000-0000E38A0000}"/>
    <cellStyle name="Linked Cell 33 3 5 2" xfId="35556" xr:uid="{00000000-0005-0000-0000-0000E48A0000}"/>
    <cellStyle name="Linked Cell 33 3 5 2 2" xfId="35557" xr:uid="{00000000-0005-0000-0000-0000E58A0000}"/>
    <cellStyle name="Linked Cell 33 3 5 3" xfId="35558" xr:uid="{00000000-0005-0000-0000-0000E68A0000}"/>
    <cellStyle name="Linked Cell 33 3 6" xfId="35559" xr:uid="{00000000-0005-0000-0000-0000E78A0000}"/>
    <cellStyle name="Linked Cell 33 3 6 2" xfId="35560" xr:uid="{00000000-0005-0000-0000-0000E88A0000}"/>
    <cellStyle name="Linked Cell 33 3 6 2 2" xfId="35561" xr:uid="{00000000-0005-0000-0000-0000E98A0000}"/>
    <cellStyle name="Linked Cell 33 3 6 3" xfId="35562" xr:uid="{00000000-0005-0000-0000-0000EA8A0000}"/>
    <cellStyle name="Linked Cell 33 3 7" xfId="35563" xr:uid="{00000000-0005-0000-0000-0000EB8A0000}"/>
    <cellStyle name="Linked Cell 33 3 7 2" xfId="35564" xr:uid="{00000000-0005-0000-0000-0000EC8A0000}"/>
    <cellStyle name="Linked Cell 33 3 7 2 2" xfId="35565" xr:uid="{00000000-0005-0000-0000-0000ED8A0000}"/>
    <cellStyle name="Linked Cell 33 3 7 3" xfId="35566" xr:uid="{00000000-0005-0000-0000-0000EE8A0000}"/>
    <cellStyle name="Linked Cell 33 3 8" xfId="35567" xr:uid="{00000000-0005-0000-0000-0000EF8A0000}"/>
    <cellStyle name="Linked Cell 33 3 8 2" xfId="35568" xr:uid="{00000000-0005-0000-0000-0000F08A0000}"/>
    <cellStyle name="Linked Cell 33 3 8 2 2" xfId="35569" xr:uid="{00000000-0005-0000-0000-0000F18A0000}"/>
    <cellStyle name="Linked Cell 33 3 8 3" xfId="35570" xr:uid="{00000000-0005-0000-0000-0000F28A0000}"/>
    <cellStyle name="Linked Cell 33 3 9" xfId="35571" xr:uid="{00000000-0005-0000-0000-0000F38A0000}"/>
    <cellStyle name="Linked Cell 33 3 9 2" xfId="35572" xr:uid="{00000000-0005-0000-0000-0000F48A0000}"/>
    <cellStyle name="Linked Cell 33 3 9 2 2" xfId="35573" xr:uid="{00000000-0005-0000-0000-0000F58A0000}"/>
    <cellStyle name="Linked Cell 33 3 9 3" xfId="35574" xr:uid="{00000000-0005-0000-0000-0000F68A0000}"/>
    <cellStyle name="Linked Cell 33 4" xfId="35575" xr:uid="{00000000-0005-0000-0000-0000F78A0000}"/>
    <cellStyle name="Linked Cell 33 4 10" xfId="35576" xr:uid="{00000000-0005-0000-0000-0000F88A0000}"/>
    <cellStyle name="Linked Cell 33 4 10 2" xfId="35577" xr:uid="{00000000-0005-0000-0000-0000F98A0000}"/>
    <cellStyle name="Linked Cell 33 4 10 2 2" xfId="35578" xr:uid="{00000000-0005-0000-0000-0000FA8A0000}"/>
    <cellStyle name="Linked Cell 33 4 10 3" xfId="35579" xr:uid="{00000000-0005-0000-0000-0000FB8A0000}"/>
    <cellStyle name="Linked Cell 33 4 11" xfId="35580" xr:uid="{00000000-0005-0000-0000-0000FC8A0000}"/>
    <cellStyle name="Linked Cell 33 4 11 2" xfId="35581" xr:uid="{00000000-0005-0000-0000-0000FD8A0000}"/>
    <cellStyle name="Linked Cell 33 4 11 2 2" xfId="35582" xr:uid="{00000000-0005-0000-0000-0000FE8A0000}"/>
    <cellStyle name="Linked Cell 33 4 11 3" xfId="35583" xr:uid="{00000000-0005-0000-0000-0000FF8A0000}"/>
    <cellStyle name="Linked Cell 33 4 12" xfId="35584" xr:uid="{00000000-0005-0000-0000-0000008B0000}"/>
    <cellStyle name="Linked Cell 33 4 12 2" xfId="35585" xr:uid="{00000000-0005-0000-0000-0000018B0000}"/>
    <cellStyle name="Linked Cell 33 4 13" xfId="35586" xr:uid="{00000000-0005-0000-0000-0000028B0000}"/>
    <cellStyle name="Linked Cell 33 4 2" xfId="35587" xr:uid="{00000000-0005-0000-0000-0000038B0000}"/>
    <cellStyle name="Linked Cell 33 4 2 10" xfId="35588" xr:uid="{00000000-0005-0000-0000-0000048B0000}"/>
    <cellStyle name="Linked Cell 33 4 2 10 2" xfId="35589" xr:uid="{00000000-0005-0000-0000-0000058B0000}"/>
    <cellStyle name="Linked Cell 33 4 2 10 2 2" xfId="35590" xr:uid="{00000000-0005-0000-0000-0000068B0000}"/>
    <cellStyle name="Linked Cell 33 4 2 10 3" xfId="35591" xr:uid="{00000000-0005-0000-0000-0000078B0000}"/>
    <cellStyle name="Linked Cell 33 4 2 11" xfId="35592" xr:uid="{00000000-0005-0000-0000-0000088B0000}"/>
    <cellStyle name="Linked Cell 33 4 2 11 2" xfId="35593" xr:uid="{00000000-0005-0000-0000-0000098B0000}"/>
    <cellStyle name="Linked Cell 33 4 2 12" xfId="35594" xr:uid="{00000000-0005-0000-0000-00000A8B0000}"/>
    <cellStyle name="Linked Cell 33 4 2 2" xfId="35595" xr:uid="{00000000-0005-0000-0000-00000B8B0000}"/>
    <cellStyle name="Linked Cell 33 4 2 2 2" xfId="35596" xr:uid="{00000000-0005-0000-0000-00000C8B0000}"/>
    <cellStyle name="Linked Cell 33 4 2 2 2 2" xfId="35597" xr:uid="{00000000-0005-0000-0000-00000D8B0000}"/>
    <cellStyle name="Linked Cell 33 4 2 2 3" xfId="35598" xr:uid="{00000000-0005-0000-0000-00000E8B0000}"/>
    <cellStyle name="Linked Cell 33 4 2 3" xfId="35599" xr:uid="{00000000-0005-0000-0000-00000F8B0000}"/>
    <cellStyle name="Linked Cell 33 4 2 3 2" xfId="35600" xr:uid="{00000000-0005-0000-0000-0000108B0000}"/>
    <cellStyle name="Linked Cell 33 4 2 3 2 2" xfId="35601" xr:uid="{00000000-0005-0000-0000-0000118B0000}"/>
    <cellStyle name="Linked Cell 33 4 2 3 3" xfId="35602" xr:uid="{00000000-0005-0000-0000-0000128B0000}"/>
    <cellStyle name="Linked Cell 33 4 2 4" xfId="35603" xr:uid="{00000000-0005-0000-0000-0000138B0000}"/>
    <cellStyle name="Linked Cell 33 4 2 4 2" xfId="35604" xr:uid="{00000000-0005-0000-0000-0000148B0000}"/>
    <cellStyle name="Linked Cell 33 4 2 4 2 2" xfId="35605" xr:uid="{00000000-0005-0000-0000-0000158B0000}"/>
    <cellStyle name="Linked Cell 33 4 2 4 3" xfId="35606" xr:uid="{00000000-0005-0000-0000-0000168B0000}"/>
    <cellStyle name="Linked Cell 33 4 2 5" xfId="35607" xr:uid="{00000000-0005-0000-0000-0000178B0000}"/>
    <cellStyle name="Linked Cell 33 4 2 5 2" xfId="35608" xr:uid="{00000000-0005-0000-0000-0000188B0000}"/>
    <cellStyle name="Linked Cell 33 4 2 5 2 2" xfId="35609" xr:uid="{00000000-0005-0000-0000-0000198B0000}"/>
    <cellStyle name="Linked Cell 33 4 2 5 3" xfId="35610" xr:uid="{00000000-0005-0000-0000-00001A8B0000}"/>
    <cellStyle name="Linked Cell 33 4 2 6" xfId="35611" xr:uid="{00000000-0005-0000-0000-00001B8B0000}"/>
    <cellStyle name="Linked Cell 33 4 2 6 2" xfId="35612" xr:uid="{00000000-0005-0000-0000-00001C8B0000}"/>
    <cellStyle name="Linked Cell 33 4 2 6 2 2" xfId="35613" xr:uid="{00000000-0005-0000-0000-00001D8B0000}"/>
    <cellStyle name="Linked Cell 33 4 2 6 3" xfId="35614" xr:uid="{00000000-0005-0000-0000-00001E8B0000}"/>
    <cellStyle name="Linked Cell 33 4 2 7" xfId="35615" xr:uid="{00000000-0005-0000-0000-00001F8B0000}"/>
    <cellStyle name="Linked Cell 33 4 2 7 2" xfId="35616" xr:uid="{00000000-0005-0000-0000-0000208B0000}"/>
    <cellStyle name="Linked Cell 33 4 2 7 2 2" xfId="35617" xr:uid="{00000000-0005-0000-0000-0000218B0000}"/>
    <cellStyle name="Linked Cell 33 4 2 7 3" xfId="35618" xr:uid="{00000000-0005-0000-0000-0000228B0000}"/>
    <cellStyle name="Linked Cell 33 4 2 8" xfId="35619" xr:uid="{00000000-0005-0000-0000-0000238B0000}"/>
    <cellStyle name="Linked Cell 33 4 2 8 2" xfId="35620" xr:uid="{00000000-0005-0000-0000-0000248B0000}"/>
    <cellStyle name="Linked Cell 33 4 2 8 2 2" xfId="35621" xr:uid="{00000000-0005-0000-0000-0000258B0000}"/>
    <cellStyle name="Linked Cell 33 4 2 8 3" xfId="35622" xr:uid="{00000000-0005-0000-0000-0000268B0000}"/>
    <cellStyle name="Linked Cell 33 4 2 9" xfId="35623" xr:uid="{00000000-0005-0000-0000-0000278B0000}"/>
    <cellStyle name="Linked Cell 33 4 2 9 2" xfId="35624" xr:uid="{00000000-0005-0000-0000-0000288B0000}"/>
    <cellStyle name="Linked Cell 33 4 2 9 2 2" xfId="35625" xr:uid="{00000000-0005-0000-0000-0000298B0000}"/>
    <cellStyle name="Linked Cell 33 4 2 9 3" xfId="35626" xr:uid="{00000000-0005-0000-0000-00002A8B0000}"/>
    <cellStyle name="Linked Cell 33 4 3" xfId="35627" xr:uid="{00000000-0005-0000-0000-00002B8B0000}"/>
    <cellStyle name="Linked Cell 33 4 3 10" xfId="35628" xr:uid="{00000000-0005-0000-0000-00002C8B0000}"/>
    <cellStyle name="Linked Cell 33 4 3 10 2" xfId="35629" xr:uid="{00000000-0005-0000-0000-00002D8B0000}"/>
    <cellStyle name="Linked Cell 33 4 3 11" xfId="35630" xr:uid="{00000000-0005-0000-0000-00002E8B0000}"/>
    <cellStyle name="Linked Cell 33 4 3 2" xfId="35631" xr:uid="{00000000-0005-0000-0000-00002F8B0000}"/>
    <cellStyle name="Linked Cell 33 4 3 2 2" xfId="35632" xr:uid="{00000000-0005-0000-0000-0000308B0000}"/>
    <cellStyle name="Linked Cell 33 4 3 2 2 2" xfId="35633" xr:uid="{00000000-0005-0000-0000-0000318B0000}"/>
    <cellStyle name="Linked Cell 33 4 3 2 3" xfId="35634" xr:uid="{00000000-0005-0000-0000-0000328B0000}"/>
    <cellStyle name="Linked Cell 33 4 3 3" xfId="35635" xr:uid="{00000000-0005-0000-0000-0000338B0000}"/>
    <cellStyle name="Linked Cell 33 4 3 3 2" xfId="35636" xr:uid="{00000000-0005-0000-0000-0000348B0000}"/>
    <cellStyle name="Linked Cell 33 4 3 3 2 2" xfId="35637" xr:uid="{00000000-0005-0000-0000-0000358B0000}"/>
    <cellStyle name="Linked Cell 33 4 3 3 3" xfId="35638" xr:uid="{00000000-0005-0000-0000-0000368B0000}"/>
    <cellStyle name="Linked Cell 33 4 3 4" xfId="35639" xr:uid="{00000000-0005-0000-0000-0000378B0000}"/>
    <cellStyle name="Linked Cell 33 4 3 4 2" xfId="35640" xr:uid="{00000000-0005-0000-0000-0000388B0000}"/>
    <cellStyle name="Linked Cell 33 4 3 4 2 2" xfId="35641" xr:uid="{00000000-0005-0000-0000-0000398B0000}"/>
    <cellStyle name="Linked Cell 33 4 3 4 3" xfId="35642" xr:uid="{00000000-0005-0000-0000-00003A8B0000}"/>
    <cellStyle name="Linked Cell 33 4 3 5" xfId="35643" xr:uid="{00000000-0005-0000-0000-00003B8B0000}"/>
    <cellStyle name="Linked Cell 33 4 3 5 2" xfId="35644" xr:uid="{00000000-0005-0000-0000-00003C8B0000}"/>
    <cellStyle name="Linked Cell 33 4 3 5 2 2" xfId="35645" xr:uid="{00000000-0005-0000-0000-00003D8B0000}"/>
    <cellStyle name="Linked Cell 33 4 3 5 3" xfId="35646" xr:uid="{00000000-0005-0000-0000-00003E8B0000}"/>
    <cellStyle name="Linked Cell 33 4 3 6" xfId="35647" xr:uid="{00000000-0005-0000-0000-00003F8B0000}"/>
    <cellStyle name="Linked Cell 33 4 3 6 2" xfId="35648" xr:uid="{00000000-0005-0000-0000-0000408B0000}"/>
    <cellStyle name="Linked Cell 33 4 3 6 2 2" xfId="35649" xr:uid="{00000000-0005-0000-0000-0000418B0000}"/>
    <cellStyle name="Linked Cell 33 4 3 6 3" xfId="35650" xr:uid="{00000000-0005-0000-0000-0000428B0000}"/>
    <cellStyle name="Linked Cell 33 4 3 7" xfId="35651" xr:uid="{00000000-0005-0000-0000-0000438B0000}"/>
    <cellStyle name="Linked Cell 33 4 3 7 2" xfId="35652" xr:uid="{00000000-0005-0000-0000-0000448B0000}"/>
    <cellStyle name="Linked Cell 33 4 3 7 2 2" xfId="35653" xr:uid="{00000000-0005-0000-0000-0000458B0000}"/>
    <cellStyle name="Linked Cell 33 4 3 7 3" xfId="35654" xr:uid="{00000000-0005-0000-0000-0000468B0000}"/>
    <cellStyle name="Linked Cell 33 4 3 8" xfId="35655" xr:uid="{00000000-0005-0000-0000-0000478B0000}"/>
    <cellStyle name="Linked Cell 33 4 3 8 2" xfId="35656" xr:uid="{00000000-0005-0000-0000-0000488B0000}"/>
    <cellStyle name="Linked Cell 33 4 3 8 2 2" xfId="35657" xr:uid="{00000000-0005-0000-0000-0000498B0000}"/>
    <cellStyle name="Linked Cell 33 4 3 8 3" xfId="35658" xr:uid="{00000000-0005-0000-0000-00004A8B0000}"/>
    <cellStyle name="Linked Cell 33 4 3 9" xfId="35659" xr:uid="{00000000-0005-0000-0000-00004B8B0000}"/>
    <cellStyle name="Linked Cell 33 4 3 9 2" xfId="35660" xr:uid="{00000000-0005-0000-0000-00004C8B0000}"/>
    <cellStyle name="Linked Cell 33 4 3 9 2 2" xfId="35661" xr:uid="{00000000-0005-0000-0000-00004D8B0000}"/>
    <cellStyle name="Linked Cell 33 4 3 9 3" xfId="35662" xr:uid="{00000000-0005-0000-0000-00004E8B0000}"/>
    <cellStyle name="Linked Cell 33 4 4" xfId="35663" xr:uid="{00000000-0005-0000-0000-00004F8B0000}"/>
    <cellStyle name="Linked Cell 33 4 4 2" xfId="35664" xr:uid="{00000000-0005-0000-0000-0000508B0000}"/>
    <cellStyle name="Linked Cell 33 4 4 2 2" xfId="35665" xr:uid="{00000000-0005-0000-0000-0000518B0000}"/>
    <cellStyle name="Linked Cell 33 4 4 3" xfId="35666" xr:uid="{00000000-0005-0000-0000-0000528B0000}"/>
    <cellStyle name="Linked Cell 33 4 5" xfId="35667" xr:uid="{00000000-0005-0000-0000-0000538B0000}"/>
    <cellStyle name="Linked Cell 33 4 5 2" xfId="35668" xr:uid="{00000000-0005-0000-0000-0000548B0000}"/>
    <cellStyle name="Linked Cell 33 4 5 2 2" xfId="35669" xr:uid="{00000000-0005-0000-0000-0000558B0000}"/>
    <cellStyle name="Linked Cell 33 4 5 3" xfId="35670" xr:uid="{00000000-0005-0000-0000-0000568B0000}"/>
    <cellStyle name="Linked Cell 33 4 6" xfId="35671" xr:uid="{00000000-0005-0000-0000-0000578B0000}"/>
    <cellStyle name="Linked Cell 33 4 6 2" xfId="35672" xr:uid="{00000000-0005-0000-0000-0000588B0000}"/>
    <cellStyle name="Linked Cell 33 4 6 2 2" xfId="35673" xr:uid="{00000000-0005-0000-0000-0000598B0000}"/>
    <cellStyle name="Linked Cell 33 4 6 3" xfId="35674" xr:uid="{00000000-0005-0000-0000-00005A8B0000}"/>
    <cellStyle name="Linked Cell 33 4 7" xfId="35675" xr:uid="{00000000-0005-0000-0000-00005B8B0000}"/>
    <cellStyle name="Linked Cell 33 4 7 2" xfId="35676" xr:uid="{00000000-0005-0000-0000-00005C8B0000}"/>
    <cellStyle name="Linked Cell 33 4 7 2 2" xfId="35677" xr:uid="{00000000-0005-0000-0000-00005D8B0000}"/>
    <cellStyle name="Linked Cell 33 4 7 3" xfId="35678" xr:uid="{00000000-0005-0000-0000-00005E8B0000}"/>
    <cellStyle name="Linked Cell 33 4 8" xfId="35679" xr:uid="{00000000-0005-0000-0000-00005F8B0000}"/>
    <cellStyle name="Linked Cell 33 4 8 2" xfId="35680" xr:uid="{00000000-0005-0000-0000-0000608B0000}"/>
    <cellStyle name="Linked Cell 33 4 8 2 2" xfId="35681" xr:uid="{00000000-0005-0000-0000-0000618B0000}"/>
    <cellStyle name="Linked Cell 33 4 8 3" xfId="35682" xr:uid="{00000000-0005-0000-0000-0000628B0000}"/>
    <cellStyle name="Linked Cell 33 4 9" xfId="35683" xr:uid="{00000000-0005-0000-0000-0000638B0000}"/>
    <cellStyle name="Linked Cell 33 4 9 2" xfId="35684" xr:uid="{00000000-0005-0000-0000-0000648B0000}"/>
    <cellStyle name="Linked Cell 33 4 9 2 2" xfId="35685" xr:uid="{00000000-0005-0000-0000-0000658B0000}"/>
    <cellStyle name="Linked Cell 33 4 9 3" xfId="35686" xr:uid="{00000000-0005-0000-0000-0000668B0000}"/>
    <cellStyle name="Linked Cell 34" xfId="35687" xr:uid="{00000000-0005-0000-0000-0000678B0000}"/>
    <cellStyle name="Linked Cell 34 10" xfId="35688" xr:uid="{00000000-0005-0000-0000-0000688B0000}"/>
    <cellStyle name="Linked Cell 34 10 2" xfId="35689" xr:uid="{00000000-0005-0000-0000-0000698B0000}"/>
    <cellStyle name="Linked Cell 34 10 2 2" xfId="35690" xr:uid="{00000000-0005-0000-0000-00006A8B0000}"/>
    <cellStyle name="Linked Cell 34 10 3" xfId="35691" xr:uid="{00000000-0005-0000-0000-00006B8B0000}"/>
    <cellStyle name="Linked Cell 34 11" xfId="35692" xr:uid="{00000000-0005-0000-0000-00006C8B0000}"/>
    <cellStyle name="Linked Cell 34 11 2" xfId="35693" xr:uid="{00000000-0005-0000-0000-00006D8B0000}"/>
    <cellStyle name="Linked Cell 34 11 2 2" xfId="35694" xr:uid="{00000000-0005-0000-0000-00006E8B0000}"/>
    <cellStyle name="Linked Cell 34 11 3" xfId="35695" xr:uid="{00000000-0005-0000-0000-00006F8B0000}"/>
    <cellStyle name="Linked Cell 34 12" xfId="35696" xr:uid="{00000000-0005-0000-0000-0000708B0000}"/>
    <cellStyle name="Linked Cell 34 12 2" xfId="35697" xr:uid="{00000000-0005-0000-0000-0000718B0000}"/>
    <cellStyle name="Linked Cell 34 12 2 2" xfId="35698" xr:uid="{00000000-0005-0000-0000-0000728B0000}"/>
    <cellStyle name="Linked Cell 34 12 3" xfId="35699" xr:uid="{00000000-0005-0000-0000-0000738B0000}"/>
    <cellStyle name="Linked Cell 34 13" xfId="35700" xr:uid="{00000000-0005-0000-0000-0000748B0000}"/>
    <cellStyle name="Linked Cell 34 13 2" xfId="35701" xr:uid="{00000000-0005-0000-0000-0000758B0000}"/>
    <cellStyle name="Linked Cell 34 13 2 2" xfId="35702" xr:uid="{00000000-0005-0000-0000-0000768B0000}"/>
    <cellStyle name="Linked Cell 34 13 3" xfId="35703" xr:uid="{00000000-0005-0000-0000-0000778B0000}"/>
    <cellStyle name="Linked Cell 34 14" xfId="35704" xr:uid="{00000000-0005-0000-0000-0000788B0000}"/>
    <cellStyle name="Linked Cell 34 14 2" xfId="35705" xr:uid="{00000000-0005-0000-0000-0000798B0000}"/>
    <cellStyle name="Linked Cell 34 15" xfId="35706" xr:uid="{00000000-0005-0000-0000-00007A8B0000}"/>
    <cellStyle name="Linked Cell 34 2" xfId="35707" xr:uid="{00000000-0005-0000-0000-00007B8B0000}"/>
    <cellStyle name="Linked Cell 34 2 10" xfId="35708" xr:uid="{00000000-0005-0000-0000-00007C8B0000}"/>
    <cellStyle name="Linked Cell 34 2 10 2" xfId="35709" xr:uid="{00000000-0005-0000-0000-00007D8B0000}"/>
    <cellStyle name="Linked Cell 34 2 10 2 2" xfId="35710" xr:uid="{00000000-0005-0000-0000-00007E8B0000}"/>
    <cellStyle name="Linked Cell 34 2 10 3" xfId="35711" xr:uid="{00000000-0005-0000-0000-00007F8B0000}"/>
    <cellStyle name="Linked Cell 34 2 11" xfId="35712" xr:uid="{00000000-0005-0000-0000-0000808B0000}"/>
    <cellStyle name="Linked Cell 34 2 11 2" xfId="35713" xr:uid="{00000000-0005-0000-0000-0000818B0000}"/>
    <cellStyle name="Linked Cell 34 2 11 2 2" xfId="35714" xr:uid="{00000000-0005-0000-0000-0000828B0000}"/>
    <cellStyle name="Linked Cell 34 2 11 3" xfId="35715" xr:uid="{00000000-0005-0000-0000-0000838B0000}"/>
    <cellStyle name="Linked Cell 34 2 12" xfId="35716" xr:uid="{00000000-0005-0000-0000-0000848B0000}"/>
    <cellStyle name="Linked Cell 34 2 12 2" xfId="35717" xr:uid="{00000000-0005-0000-0000-0000858B0000}"/>
    <cellStyle name="Linked Cell 34 2 12 2 2" xfId="35718" xr:uid="{00000000-0005-0000-0000-0000868B0000}"/>
    <cellStyle name="Linked Cell 34 2 12 3" xfId="35719" xr:uid="{00000000-0005-0000-0000-0000878B0000}"/>
    <cellStyle name="Linked Cell 34 2 13" xfId="35720" xr:uid="{00000000-0005-0000-0000-0000888B0000}"/>
    <cellStyle name="Linked Cell 34 2 13 2" xfId="35721" xr:uid="{00000000-0005-0000-0000-0000898B0000}"/>
    <cellStyle name="Linked Cell 34 2 14" xfId="35722" xr:uid="{00000000-0005-0000-0000-00008A8B0000}"/>
    <cellStyle name="Linked Cell 34 2 2" xfId="35723" xr:uid="{00000000-0005-0000-0000-00008B8B0000}"/>
    <cellStyle name="Linked Cell 34 2 2 10" xfId="35724" xr:uid="{00000000-0005-0000-0000-00008C8B0000}"/>
    <cellStyle name="Linked Cell 34 2 2 10 2" xfId="35725" xr:uid="{00000000-0005-0000-0000-00008D8B0000}"/>
    <cellStyle name="Linked Cell 34 2 2 10 2 2" xfId="35726" xr:uid="{00000000-0005-0000-0000-00008E8B0000}"/>
    <cellStyle name="Linked Cell 34 2 2 10 3" xfId="35727" xr:uid="{00000000-0005-0000-0000-00008F8B0000}"/>
    <cellStyle name="Linked Cell 34 2 2 11" xfId="35728" xr:uid="{00000000-0005-0000-0000-0000908B0000}"/>
    <cellStyle name="Linked Cell 34 2 2 11 2" xfId="35729" xr:uid="{00000000-0005-0000-0000-0000918B0000}"/>
    <cellStyle name="Linked Cell 34 2 2 11 2 2" xfId="35730" xr:uid="{00000000-0005-0000-0000-0000928B0000}"/>
    <cellStyle name="Linked Cell 34 2 2 11 3" xfId="35731" xr:uid="{00000000-0005-0000-0000-0000938B0000}"/>
    <cellStyle name="Linked Cell 34 2 2 12" xfId="35732" xr:uid="{00000000-0005-0000-0000-0000948B0000}"/>
    <cellStyle name="Linked Cell 34 2 2 12 2" xfId="35733" xr:uid="{00000000-0005-0000-0000-0000958B0000}"/>
    <cellStyle name="Linked Cell 34 2 2 13" xfId="35734" xr:uid="{00000000-0005-0000-0000-0000968B0000}"/>
    <cellStyle name="Linked Cell 34 2 2 2" xfId="35735" xr:uid="{00000000-0005-0000-0000-0000978B0000}"/>
    <cellStyle name="Linked Cell 34 2 2 2 10" xfId="35736" xr:uid="{00000000-0005-0000-0000-0000988B0000}"/>
    <cellStyle name="Linked Cell 34 2 2 2 10 2" xfId="35737" xr:uid="{00000000-0005-0000-0000-0000998B0000}"/>
    <cellStyle name="Linked Cell 34 2 2 2 10 2 2" xfId="35738" xr:uid="{00000000-0005-0000-0000-00009A8B0000}"/>
    <cellStyle name="Linked Cell 34 2 2 2 10 3" xfId="35739" xr:uid="{00000000-0005-0000-0000-00009B8B0000}"/>
    <cellStyle name="Linked Cell 34 2 2 2 11" xfId="35740" xr:uid="{00000000-0005-0000-0000-00009C8B0000}"/>
    <cellStyle name="Linked Cell 34 2 2 2 11 2" xfId="35741" xr:uid="{00000000-0005-0000-0000-00009D8B0000}"/>
    <cellStyle name="Linked Cell 34 2 2 2 12" xfId="35742" xr:uid="{00000000-0005-0000-0000-00009E8B0000}"/>
    <cellStyle name="Linked Cell 34 2 2 2 2" xfId="35743" xr:uid="{00000000-0005-0000-0000-00009F8B0000}"/>
    <cellStyle name="Linked Cell 34 2 2 2 2 2" xfId="35744" xr:uid="{00000000-0005-0000-0000-0000A08B0000}"/>
    <cellStyle name="Linked Cell 34 2 2 2 2 2 2" xfId="35745" xr:uid="{00000000-0005-0000-0000-0000A18B0000}"/>
    <cellStyle name="Linked Cell 34 2 2 2 2 3" xfId="35746" xr:uid="{00000000-0005-0000-0000-0000A28B0000}"/>
    <cellStyle name="Linked Cell 34 2 2 2 3" xfId="35747" xr:uid="{00000000-0005-0000-0000-0000A38B0000}"/>
    <cellStyle name="Linked Cell 34 2 2 2 3 2" xfId="35748" xr:uid="{00000000-0005-0000-0000-0000A48B0000}"/>
    <cellStyle name="Linked Cell 34 2 2 2 3 2 2" xfId="35749" xr:uid="{00000000-0005-0000-0000-0000A58B0000}"/>
    <cellStyle name="Linked Cell 34 2 2 2 3 3" xfId="35750" xr:uid="{00000000-0005-0000-0000-0000A68B0000}"/>
    <cellStyle name="Linked Cell 34 2 2 2 4" xfId="35751" xr:uid="{00000000-0005-0000-0000-0000A78B0000}"/>
    <cellStyle name="Linked Cell 34 2 2 2 4 2" xfId="35752" xr:uid="{00000000-0005-0000-0000-0000A88B0000}"/>
    <cellStyle name="Linked Cell 34 2 2 2 4 2 2" xfId="35753" xr:uid="{00000000-0005-0000-0000-0000A98B0000}"/>
    <cellStyle name="Linked Cell 34 2 2 2 4 3" xfId="35754" xr:uid="{00000000-0005-0000-0000-0000AA8B0000}"/>
    <cellStyle name="Linked Cell 34 2 2 2 5" xfId="35755" xr:uid="{00000000-0005-0000-0000-0000AB8B0000}"/>
    <cellStyle name="Linked Cell 34 2 2 2 5 2" xfId="35756" xr:uid="{00000000-0005-0000-0000-0000AC8B0000}"/>
    <cellStyle name="Linked Cell 34 2 2 2 5 2 2" xfId="35757" xr:uid="{00000000-0005-0000-0000-0000AD8B0000}"/>
    <cellStyle name="Linked Cell 34 2 2 2 5 3" xfId="35758" xr:uid="{00000000-0005-0000-0000-0000AE8B0000}"/>
    <cellStyle name="Linked Cell 34 2 2 2 6" xfId="35759" xr:uid="{00000000-0005-0000-0000-0000AF8B0000}"/>
    <cellStyle name="Linked Cell 34 2 2 2 6 2" xfId="35760" xr:uid="{00000000-0005-0000-0000-0000B08B0000}"/>
    <cellStyle name="Linked Cell 34 2 2 2 6 2 2" xfId="35761" xr:uid="{00000000-0005-0000-0000-0000B18B0000}"/>
    <cellStyle name="Linked Cell 34 2 2 2 6 3" xfId="35762" xr:uid="{00000000-0005-0000-0000-0000B28B0000}"/>
    <cellStyle name="Linked Cell 34 2 2 2 7" xfId="35763" xr:uid="{00000000-0005-0000-0000-0000B38B0000}"/>
    <cellStyle name="Linked Cell 34 2 2 2 7 2" xfId="35764" xr:uid="{00000000-0005-0000-0000-0000B48B0000}"/>
    <cellStyle name="Linked Cell 34 2 2 2 7 2 2" xfId="35765" xr:uid="{00000000-0005-0000-0000-0000B58B0000}"/>
    <cellStyle name="Linked Cell 34 2 2 2 7 3" xfId="35766" xr:uid="{00000000-0005-0000-0000-0000B68B0000}"/>
    <cellStyle name="Linked Cell 34 2 2 2 8" xfId="35767" xr:uid="{00000000-0005-0000-0000-0000B78B0000}"/>
    <cellStyle name="Linked Cell 34 2 2 2 8 2" xfId="35768" xr:uid="{00000000-0005-0000-0000-0000B88B0000}"/>
    <cellStyle name="Linked Cell 34 2 2 2 8 2 2" xfId="35769" xr:uid="{00000000-0005-0000-0000-0000B98B0000}"/>
    <cellStyle name="Linked Cell 34 2 2 2 8 3" xfId="35770" xr:uid="{00000000-0005-0000-0000-0000BA8B0000}"/>
    <cellStyle name="Linked Cell 34 2 2 2 9" xfId="35771" xr:uid="{00000000-0005-0000-0000-0000BB8B0000}"/>
    <cellStyle name="Linked Cell 34 2 2 2 9 2" xfId="35772" xr:uid="{00000000-0005-0000-0000-0000BC8B0000}"/>
    <cellStyle name="Linked Cell 34 2 2 2 9 2 2" xfId="35773" xr:uid="{00000000-0005-0000-0000-0000BD8B0000}"/>
    <cellStyle name="Linked Cell 34 2 2 2 9 3" xfId="35774" xr:uid="{00000000-0005-0000-0000-0000BE8B0000}"/>
    <cellStyle name="Linked Cell 34 2 2 3" xfId="35775" xr:uid="{00000000-0005-0000-0000-0000BF8B0000}"/>
    <cellStyle name="Linked Cell 34 2 2 3 10" xfId="35776" xr:uid="{00000000-0005-0000-0000-0000C08B0000}"/>
    <cellStyle name="Linked Cell 34 2 2 3 10 2" xfId="35777" xr:uid="{00000000-0005-0000-0000-0000C18B0000}"/>
    <cellStyle name="Linked Cell 34 2 2 3 11" xfId="35778" xr:uid="{00000000-0005-0000-0000-0000C28B0000}"/>
    <cellStyle name="Linked Cell 34 2 2 3 2" xfId="35779" xr:uid="{00000000-0005-0000-0000-0000C38B0000}"/>
    <cellStyle name="Linked Cell 34 2 2 3 2 2" xfId="35780" xr:uid="{00000000-0005-0000-0000-0000C48B0000}"/>
    <cellStyle name="Linked Cell 34 2 2 3 2 2 2" xfId="35781" xr:uid="{00000000-0005-0000-0000-0000C58B0000}"/>
    <cellStyle name="Linked Cell 34 2 2 3 2 3" xfId="35782" xr:uid="{00000000-0005-0000-0000-0000C68B0000}"/>
    <cellStyle name="Linked Cell 34 2 2 3 3" xfId="35783" xr:uid="{00000000-0005-0000-0000-0000C78B0000}"/>
    <cellStyle name="Linked Cell 34 2 2 3 3 2" xfId="35784" xr:uid="{00000000-0005-0000-0000-0000C88B0000}"/>
    <cellStyle name="Linked Cell 34 2 2 3 3 2 2" xfId="35785" xr:uid="{00000000-0005-0000-0000-0000C98B0000}"/>
    <cellStyle name="Linked Cell 34 2 2 3 3 3" xfId="35786" xr:uid="{00000000-0005-0000-0000-0000CA8B0000}"/>
    <cellStyle name="Linked Cell 34 2 2 3 4" xfId="35787" xr:uid="{00000000-0005-0000-0000-0000CB8B0000}"/>
    <cellStyle name="Linked Cell 34 2 2 3 4 2" xfId="35788" xr:uid="{00000000-0005-0000-0000-0000CC8B0000}"/>
    <cellStyle name="Linked Cell 34 2 2 3 4 2 2" xfId="35789" xr:uid="{00000000-0005-0000-0000-0000CD8B0000}"/>
    <cellStyle name="Linked Cell 34 2 2 3 4 3" xfId="35790" xr:uid="{00000000-0005-0000-0000-0000CE8B0000}"/>
    <cellStyle name="Linked Cell 34 2 2 3 5" xfId="35791" xr:uid="{00000000-0005-0000-0000-0000CF8B0000}"/>
    <cellStyle name="Linked Cell 34 2 2 3 5 2" xfId="35792" xr:uid="{00000000-0005-0000-0000-0000D08B0000}"/>
    <cellStyle name="Linked Cell 34 2 2 3 5 2 2" xfId="35793" xr:uid="{00000000-0005-0000-0000-0000D18B0000}"/>
    <cellStyle name="Linked Cell 34 2 2 3 5 3" xfId="35794" xr:uid="{00000000-0005-0000-0000-0000D28B0000}"/>
    <cellStyle name="Linked Cell 34 2 2 3 6" xfId="35795" xr:uid="{00000000-0005-0000-0000-0000D38B0000}"/>
    <cellStyle name="Linked Cell 34 2 2 3 6 2" xfId="35796" xr:uid="{00000000-0005-0000-0000-0000D48B0000}"/>
    <cellStyle name="Linked Cell 34 2 2 3 6 2 2" xfId="35797" xr:uid="{00000000-0005-0000-0000-0000D58B0000}"/>
    <cellStyle name="Linked Cell 34 2 2 3 6 3" xfId="35798" xr:uid="{00000000-0005-0000-0000-0000D68B0000}"/>
    <cellStyle name="Linked Cell 34 2 2 3 7" xfId="35799" xr:uid="{00000000-0005-0000-0000-0000D78B0000}"/>
    <cellStyle name="Linked Cell 34 2 2 3 7 2" xfId="35800" xr:uid="{00000000-0005-0000-0000-0000D88B0000}"/>
    <cellStyle name="Linked Cell 34 2 2 3 7 2 2" xfId="35801" xr:uid="{00000000-0005-0000-0000-0000D98B0000}"/>
    <cellStyle name="Linked Cell 34 2 2 3 7 3" xfId="35802" xr:uid="{00000000-0005-0000-0000-0000DA8B0000}"/>
    <cellStyle name="Linked Cell 34 2 2 3 8" xfId="35803" xr:uid="{00000000-0005-0000-0000-0000DB8B0000}"/>
    <cellStyle name="Linked Cell 34 2 2 3 8 2" xfId="35804" xr:uid="{00000000-0005-0000-0000-0000DC8B0000}"/>
    <cellStyle name="Linked Cell 34 2 2 3 8 2 2" xfId="35805" xr:uid="{00000000-0005-0000-0000-0000DD8B0000}"/>
    <cellStyle name="Linked Cell 34 2 2 3 8 3" xfId="35806" xr:uid="{00000000-0005-0000-0000-0000DE8B0000}"/>
    <cellStyle name="Linked Cell 34 2 2 3 9" xfId="35807" xr:uid="{00000000-0005-0000-0000-0000DF8B0000}"/>
    <cellStyle name="Linked Cell 34 2 2 3 9 2" xfId="35808" xr:uid="{00000000-0005-0000-0000-0000E08B0000}"/>
    <cellStyle name="Linked Cell 34 2 2 3 9 2 2" xfId="35809" xr:uid="{00000000-0005-0000-0000-0000E18B0000}"/>
    <cellStyle name="Linked Cell 34 2 2 3 9 3" xfId="35810" xr:uid="{00000000-0005-0000-0000-0000E28B0000}"/>
    <cellStyle name="Linked Cell 34 2 2 4" xfId="35811" xr:uid="{00000000-0005-0000-0000-0000E38B0000}"/>
    <cellStyle name="Linked Cell 34 2 2 4 2" xfId="35812" xr:uid="{00000000-0005-0000-0000-0000E48B0000}"/>
    <cellStyle name="Linked Cell 34 2 2 4 2 2" xfId="35813" xr:uid="{00000000-0005-0000-0000-0000E58B0000}"/>
    <cellStyle name="Linked Cell 34 2 2 4 3" xfId="35814" xr:uid="{00000000-0005-0000-0000-0000E68B0000}"/>
    <cellStyle name="Linked Cell 34 2 2 5" xfId="35815" xr:uid="{00000000-0005-0000-0000-0000E78B0000}"/>
    <cellStyle name="Linked Cell 34 2 2 5 2" xfId="35816" xr:uid="{00000000-0005-0000-0000-0000E88B0000}"/>
    <cellStyle name="Linked Cell 34 2 2 5 2 2" xfId="35817" xr:uid="{00000000-0005-0000-0000-0000E98B0000}"/>
    <cellStyle name="Linked Cell 34 2 2 5 3" xfId="35818" xr:uid="{00000000-0005-0000-0000-0000EA8B0000}"/>
    <cellStyle name="Linked Cell 34 2 2 6" xfId="35819" xr:uid="{00000000-0005-0000-0000-0000EB8B0000}"/>
    <cellStyle name="Linked Cell 34 2 2 6 2" xfId="35820" xr:uid="{00000000-0005-0000-0000-0000EC8B0000}"/>
    <cellStyle name="Linked Cell 34 2 2 6 2 2" xfId="35821" xr:uid="{00000000-0005-0000-0000-0000ED8B0000}"/>
    <cellStyle name="Linked Cell 34 2 2 6 3" xfId="35822" xr:uid="{00000000-0005-0000-0000-0000EE8B0000}"/>
    <cellStyle name="Linked Cell 34 2 2 7" xfId="35823" xr:uid="{00000000-0005-0000-0000-0000EF8B0000}"/>
    <cellStyle name="Linked Cell 34 2 2 7 2" xfId="35824" xr:uid="{00000000-0005-0000-0000-0000F08B0000}"/>
    <cellStyle name="Linked Cell 34 2 2 7 2 2" xfId="35825" xr:uid="{00000000-0005-0000-0000-0000F18B0000}"/>
    <cellStyle name="Linked Cell 34 2 2 7 3" xfId="35826" xr:uid="{00000000-0005-0000-0000-0000F28B0000}"/>
    <cellStyle name="Linked Cell 34 2 2 8" xfId="35827" xr:uid="{00000000-0005-0000-0000-0000F38B0000}"/>
    <cellStyle name="Linked Cell 34 2 2 8 2" xfId="35828" xr:uid="{00000000-0005-0000-0000-0000F48B0000}"/>
    <cellStyle name="Linked Cell 34 2 2 8 2 2" xfId="35829" xr:uid="{00000000-0005-0000-0000-0000F58B0000}"/>
    <cellStyle name="Linked Cell 34 2 2 8 3" xfId="35830" xr:uid="{00000000-0005-0000-0000-0000F68B0000}"/>
    <cellStyle name="Linked Cell 34 2 2 9" xfId="35831" xr:uid="{00000000-0005-0000-0000-0000F78B0000}"/>
    <cellStyle name="Linked Cell 34 2 2 9 2" xfId="35832" xr:uid="{00000000-0005-0000-0000-0000F88B0000}"/>
    <cellStyle name="Linked Cell 34 2 2 9 2 2" xfId="35833" xr:uid="{00000000-0005-0000-0000-0000F98B0000}"/>
    <cellStyle name="Linked Cell 34 2 2 9 3" xfId="35834" xr:uid="{00000000-0005-0000-0000-0000FA8B0000}"/>
    <cellStyle name="Linked Cell 34 2 3" xfId="35835" xr:uid="{00000000-0005-0000-0000-0000FB8B0000}"/>
    <cellStyle name="Linked Cell 34 2 3 10" xfId="35836" xr:uid="{00000000-0005-0000-0000-0000FC8B0000}"/>
    <cellStyle name="Linked Cell 34 2 3 10 2" xfId="35837" xr:uid="{00000000-0005-0000-0000-0000FD8B0000}"/>
    <cellStyle name="Linked Cell 34 2 3 10 2 2" xfId="35838" xr:uid="{00000000-0005-0000-0000-0000FE8B0000}"/>
    <cellStyle name="Linked Cell 34 2 3 10 3" xfId="35839" xr:uid="{00000000-0005-0000-0000-0000FF8B0000}"/>
    <cellStyle name="Linked Cell 34 2 3 11" xfId="35840" xr:uid="{00000000-0005-0000-0000-0000008C0000}"/>
    <cellStyle name="Linked Cell 34 2 3 11 2" xfId="35841" xr:uid="{00000000-0005-0000-0000-0000018C0000}"/>
    <cellStyle name="Linked Cell 34 2 3 12" xfId="35842" xr:uid="{00000000-0005-0000-0000-0000028C0000}"/>
    <cellStyle name="Linked Cell 34 2 3 2" xfId="35843" xr:uid="{00000000-0005-0000-0000-0000038C0000}"/>
    <cellStyle name="Linked Cell 34 2 3 2 10" xfId="35844" xr:uid="{00000000-0005-0000-0000-0000048C0000}"/>
    <cellStyle name="Linked Cell 34 2 3 2 10 2" xfId="35845" xr:uid="{00000000-0005-0000-0000-0000058C0000}"/>
    <cellStyle name="Linked Cell 34 2 3 2 11" xfId="35846" xr:uid="{00000000-0005-0000-0000-0000068C0000}"/>
    <cellStyle name="Linked Cell 34 2 3 2 2" xfId="35847" xr:uid="{00000000-0005-0000-0000-0000078C0000}"/>
    <cellStyle name="Linked Cell 34 2 3 2 2 2" xfId="35848" xr:uid="{00000000-0005-0000-0000-0000088C0000}"/>
    <cellStyle name="Linked Cell 34 2 3 2 2 2 2" xfId="35849" xr:uid="{00000000-0005-0000-0000-0000098C0000}"/>
    <cellStyle name="Linked Cell 34 2 3 2 2 3" xfId="35850" xr:uid="{00000000-0005-0000-0000-00000A8C0000}"/>
    <cellStyle name="Linked Cell 34 2 3 2 3" xfId="35851" xr:uid="{00000000-0005-0000-0000-00000B8C0000}"/>
    <cellStyle name="Linked Cell 34 2 3 2 3 2" xfId="35852" xr:uid="{00000000-0005-0000-0000-00000C8C0000}"/>
    <cellStyle name="Linked Cell 34 2 3 2 3 2 2" xfId="35853" xr:uid="{00000000-0005-0000-0000-00000D8C0000}"/>
    <cellStyle name="Linked Cell 34 2 3 2 3 3" xfId="35854" xr:uid="{00000000-0005-0000-0000-00000E8C0000}"/>
    <cellStyle name="Linked Cell 34 2 3 2 4" xfId="35855" xr:uid="{00000000-0005-0000-0000-00000F8C0000}"/>
    <cellStyle name="Linked Cell 34 2 3 2 4 2" xfId="35856" xr:uid="{00000000-0005-0000-0000-0000108C0000}"/>
    <cellStyle name="Linked Cell 34 2 3 2 4 2 2" xfId="35857" xr:uid="{00000000-0005-0000-0000-0000118C0000}"/>
    <cellStyle name="Linked Cell 34 2 3 2 4 3" xfId="35858" xr:uid="{00000000-0005-0000-0000-0000128C0000}"/>
    <cellStyle name="Linked Cell 34 2 3 2 5" xfId="35859" xr:uid="{00000000-0005-0000-0000-0000138C0000}"/>
    <cellStyle name="Linked Cell 34 2 3 2 5 2" xfId="35860" xr:uid="{00000000-0005-0000-0000-0000148C0000}"/>
    <cellStyle name="Linked Cell 34 2 3 2 5 2 2" xfId="35861" xr:uid="{00000000-0005-0000-0000-0000158C0000}"/>
    <cellStyle name="Linked Cell 34 2 3 2 5 3" xfId="35862" xr:uid="{00000000-0005-0000-0000-0000168C0000}"/>
    <cellStyle name="Linked Cell 34 2 3 2 6" xfId="35863" xr:uid="{00000000-0005-0000-0000-0000178C0000}"/>
    <cellStyle name="Linked Cell 34 2 3 2 6 2" xfId="35864" xr:uid="{00000000-0005-0000-0000-0000188C0000}"/>
    <cellStyle name="Linked Cell 34 2 3 2 6 2 2" xfId="35865" xr:uid="{00000000-0005-0000-0000-0000198C0000}"/>
    <cellStyle name="Linked Cell 34 2 3 2 6 3" xfId="35866" xr:uid="{00000000-0005-0000-0000-00001A8C0000}"/>
    <cellStyle name="Linked Cell 34 2 3 2 7" xfId="35867" xr:uid="{00000000-0005-0000-0000-00001B8C0000}"/>
    <cellStyle name="Linked Cell 34 2 3 2 7 2" xfId="35868" xr:uid="{00000000-0005-0000-0000-00001C8C0000}"/>
    <cellStyle name="Linked Cell 34 2 3 2 7 2 2" xfId="35869" xr:uid="{00000000-0005-0000-0000-00001D8C0000}"/>
    <cellStyle name="Linked Cell 34 2 3 2 7 3" xfId="35870" xr:uid="{00000000-0005-0000-0000-00001E8C0000}"/>
    <cellStyle name="Linked Cell 34 2 3 2 8" xfId="35871" xr:uid="{00000000-0005-0000-0000-00001F8C0000}"/>
    <cellStyle name="Linked Cell 34 2 3 2 8 2" xfId="35872" xr:uid="{00000000-0005-0000-0000-0000208C0000}"/>
    <cellStyle name="Linked Cell 34 2 3 2 8 2 2" xfId="35873" xr:uid="{00000000-0005-0000-0000-0000218C0000}"/>
    <cellStyle name="Linked Cell 34 2 3 2 8 3" xfId="35874" xr:uid="{00000000-0005-0000-0000-0000228C0000}"/>
    <cellStyle name="Linked Cell 34 2 3 2 9" xfId="35875" xr:uid="{00000000-0005-0000-0000-0000238C0000}"/>
    <cellStyle name="Linked Cell 34 2 3 2 9 2" xfId="35876" xr:uid="{00000000-0005-0000-0000-0000248C0000}"/>
    <cellStyle name="Linked Cell 34 2 3 2 9 2 2" xfId="35877" xr:uid="{00000000-0005-0000-0000-0000258C0000}"/>
    <cellStyle name="Linked Cell 34 2 3 2 9 3" xfId="35878" xr:uid="{00000000-0005-0000-0000-0000268C0000}"/>
    <cellStyle name="Linked Cell 34 2 3 3" xfId="35879" xr:uid="{00000000-0005-0000-0000-0000278C0000}"/>
    <cellStyle name="Linked Cell 34 2 3 3 2" xfId="35880" xr:uid="{00000000-0005-0000-0000-0000288C0000}"/>
    <cellStyle name="Linked Cell 34 2 3 3 2 2" xfId="35881" xr:uid="{00000000-0005-0000-0000-0000298C0000}"/>
    <cellStyle name="Linked Cell 34 2 3 3 3" xfId="35882" xr:uid="{00000000-0005-0000-0000-00002A8C0000}"/>
    <cellStyle name="Linked Cell 34 2 3 4" xfId="35883" xr:uid="{00000000-0005-0000-0000-00002B8C0000}"/>
    <cellStyle name="Linked Cell 34 2 3 4 2" xfId="35884" xr:uid="{00000000-0005-0000-0000-00002C8C0000}"/>
    <cellStyle name="Linked Cell 34 2 3 4 2 2" xfId="35885" xr:uid="{00000000-0005-0000-0000-00002D8C0000}"/>
    <cellStyle name="Linked Cell 34 2 3 4 3" xfId="35886" xr:uid="{00000000-0005-0000-0000-00002E8C0000}"/>
    <cellStyle name="Linked Cell 34 2 3 5" xfId="35887" xr:uid="{00000000-0005-0000-0000-00002F8C0000}"/>
    <cellStyle name="Linked Cell 34 2 3 5 2" xfId="35888" xr:uid="{00000000-0005-0000-0000-0000308C0000}"/>
    <cellStyle name="Linked Cell 34 2 3 5 2 2" xfId="35889" xr:uid="{00000000-0005-0000-0000-0000318C0000}"/>
    <cellStyle name="Linked Cell 34 2 3 5 3" xfId="35890" xr:uid="{00000000-0005-0000-0000-0000328C0000}"/>
    <cellStyle name="Linked Cell 34 2 3 6" xfId="35891" xr:uid="{00000000-0005-0000-0000-0000338C0000}"/>
    <cellStyle name="Linked Cell 34 2 3 6 2" xfId="35892" xr:uid="{00000000-0005-0000-0000-0000348C0000}"/>
    <cellStyle name="Linked Cell 34 2 3 6 2 2" xfId="35893" xr:uid="{00000000-0005-0000-0000-0000358C0000}"/>
    <cellStyle name="Linked Cell 34 2 3 6 3" xfId="35894" xr:uid="{00000000-0005-0000-0000-0000368C0000}"/>
    <cellStyle name="Linked Cell 34 2 3 7" xfId="35895" xr:uid="{00000000-0005-0000-0000-0000378C0000}"/>
    <cellStyle name="Linked Cell 34 2 3 7 2" xfId="35896" xr:uid="{00000000-0005-0000-0000-0000388C0000}"/>
    <cellStyle name="Linked Cell 34 2 3 7 2 2" xfId="35897" xr:uid="{00000000-0005-0000-0000-0000398C0000}"/>
    <cellStyle name="Linked Cell 34 2 3 7 3" xfId="35898" xr:uid="{00000000-0005-0000-0000-00003A8C0000}"/>
    <cellStyle name="Linked Cell 34 2 3 8" xfId="35899" xr:uid="{00000000-0005-0000-0000-00003B8C0000}"/>
    <cellStyle name="Linked Cell 34 2 3 8 2" xfId="35900" xr:uid="{00000000-0005-0000-0000-00003C8C0000}"/>
    <cellStyle name="Linked Cell 34 2 3 8 2 2" xfId="35901" xr:uid="{00000000-0005-0000-0000-00003D8C0000}"/>
    <cellStyle name="Linked Cell 34 2 3 8 3" xfId="35902" xr:uid="{00000000-0005-0000-0000-00003E8C0000}"/>
    <cellStyle name="Linked Cell 34 2 3 9" xfId="35903" xr:uid="{00000000-0005-0000-0000-00003F8C0000}"/>
    <cellStyle name="Linked Cell 34 2 3 9 2" xfId="35904" xr:uid="{00000000-0005-0000-0000-0000408C0000}"/>
    <cellStyle name="Linked Cell 34 2 3 9 2 2" xfId="35905" xr:uid="{00000000-0005-0000-0000-0000418C0000}"/>
    <cellStyle name="Linked Cell 34 2 3 9 3" xfId="35906" xr:uid="{00000000-0005-0000-0000-0000428C0000}"/>
    <cellStyle name="Linked Cell 34 2 4" xfId="35907" xr:uid="{00000000-0005-0000-0000-0000438C0000}"/>
    <cellStyle name="Linked Cell 34 2 4 10" xfId="35908" xr:uid="{00000000-0005-0000-0000-0000448C0000}"/>
    <cellStyle name="Linked Cell 34 2 4 10 2" xfId="35909" xr:uid="{00000000-0005-0000-0000-0000458C0000}"/>
    <cellStyle name="Linked Cell 34 2 4 11" xfId="35910" xr:uid="{00000000-0005-0000-0000-0000468C0000}"/>
    <cellStyle name="Linked Cell 34 2 4 2" xfId="35911" xr:uid="{00000000-0005-0000-0000-0000478C0000}"/>
    <cellStyle name="Linked Cell 34 2 4 2 2" xfId="35912" xr:uid="{00000000-0005-0000-0000-0000488C0000}"/>
    <cellStyle name="Linked Cell 34 2 4 2 2 2" xfId="35913" xr:uid="{00000000-0005-0000-0000-0000498C0000}"/>
    <cellStyle name="Linked Cell 34 2 4 2 3" xfId="35914" xr:uid="{00000000-0005-0000-0000-00004A8C0000}"/>
    <cellStyle name="Linked Cell 34 2 4 3" xfId="35915" xr:uid="{00000000-0005-0000-0000-00004B8C0000}"/>
    <cellStyle name="Linked Cell 34 2 4 3 2" xfId="35916" xr:uid="{00000000-0005-0000-0000-00004C8C0000}"/>
    <cellStyle name="Linked Cell 34 2 4 3 2 2" xfId="35917" xr:uid="{00000000-0005-0000-0000-00004D8C0000}"/>
    <cellStyle name="Linked Cell 34 2 4 3 3" xfId="35918" xr:uid="{00000000-0005-0000-0000-00004E8C0000}"/>
    <cellStyle name="Linked Cell 34 2 4 4" xfId="35919" xr:uid="{00000000-0005-0000-0000-00004F8C0000}"/>
    <cellStyle name="Linked Cell 34 2 4 4 2" xfId="35920" xr:uid="{00000000-0005-0000-0000-0000508C0000}"/>
    <cellStyle name="Linked Cell 34 2 4 4 2 2" xfId="35921" xr:uid="{00000000-0005-0000-0000-0000518C0000}"/>
    <cellStyle name="Linked Cell 34 2 4 4 3" xfId="35922" xr:uid="{00000000-0005-0000-0000-0000528C0000}"/>
    <cellStyle name="Linked Cell 34 2 4 5" xfId="35923" xr:uid="{00000000-0005-0000-0000-0000538C0000}"/>
    <cellStyle name="Linked Cell 34 2 4 5 2" xfId="35924" xr:uid="{00000000-0005-0000-0000-0000548C0000}"/>
    <cellStyle name="Linked Cell 34 2 4 5 2 2" xfId="35925" xr:uid="{00000000-0005-0000-0000-0000558C0000}"/>
    <cellStyle name="Linked Cell 34 2 4 5 3" xfId="35926" xr:uid="{00000000-0005-0000-0000-0000568C0000}"/>
    <cellStyle name="Linked Cell 34 2 4 6" xfId="35927" xr:uid="{00000000-0005-0000-0000-0000578C0000}"/>
    <cellStyle name="Linked Cell 34 2 4 6 2" xfId="35928" xr:uid="{00000000-0005-0000-0000-0000588C0000}"/>
    <cellStyle name="Linked Cell 34 2 4 6 2 2" xfId="35929" xr:uid="{00000000-0005-0000-0000-0000598C0000}"/>
    <cellStyle name="Linked Cell 34 2 4 6 3" xfId="35930" xr:uid="{00000000-0005-0000-0000-00005A8C0000}"/>
    <cellStyle name="Linked Cell 34 2 4 7" xfId="35931" xr:uid="{00000000-0005-0000-0000-00005B8C0000}"/>
    <cellStyle name="Linked Cell 34 2 4 7 2" xfId="35932" xr:uid="{00000000-0005-0000-0000-00005C8C0000}"/>
    <cellStyle name="Linked Cell 34 2 4 7 2 2" xfId="35933" xr:uid="{00000000-0005-0000-0000-00005D8C0000}"/>
    <cellStyle name="Linked Cell 34 2 4 7 3" xfId="35934" xr:uid="{00000000-0005-0000-0000-00005E8C0000}"/>
    <cellStyle name="Linked Cell 34 2 4 8" xfId="35935" xr:uid="{00000000-0005-0000-0000-00005F8C0000}"/>
    <cellStyle name="Linked Cell 34 2 4 8 2" xfId="35936" xr:uid="{00000000-0005-0000-0000-0000608C0000}"/>
    <cellStyle name="Linked Cell 34 2 4 8 2 2" xfId="35937" xr:uid="{00000000-0005-0000-0000-0000618C0000}"/>
    <cellStyle name="Linked Cell 34 2 4 8 3" xfId="35938" xr:uid="{00000000-0005-0000-0000-0000628C0000}"/>
    <cellStyle name="Linked Cell 34 2 4 9" xfId="35939" xr:uid="{00000000-0005-0000-0000-0000638C0000}"/>
    <cellStyle name="Linked Cell 34 2 4 9 2" xfId="35940" xr:uid="{00000000-0005-0000-0000-0000648C0000}"/>
    <cellStyle name="Linked Cell 34 2 4 9 2 2" xfId="35941" xr:uid="{00000000-0005-0000-0000-0000658C0000}"/>
    <cellStyle name="Linked Cell 34 2 4 9 3" xfId="35942" xr:uid="{00000000-0005-0000-0000-0000668C0000}"/>
    <cellStyle name="Linked Cell 34 2 5" xfId="35943" xr:uid="{00000000-0005-0000-0000-0000678C0000}"/>
    <cellStyle name="Linked Cell 34 2 5 2" xfId="35944" xr:uid="{00000000-0005-0000-0000-0000688C0000}"/>
    <cellStyle name="Linked Cell 34 2 5 2 2" xfId="35945" xr:uid="{00000000-0005-0000-0000-0000698C0000}"/>
    <cellStyle name="Linked Cell 34 2 5 3" xfId="35946" xr:uid="{00000000-0005-0000-0000-00006A8C0000}"/>
    <cellStyle name="Linked Cell 34 2 6" xfId="35947" xr:uid="{00000000-0005-0000-0000-00006B8C0000}"/>
    <cellStyle name="Linked Cell 34 2 6 2" xfId="35948" xr:uid="{00000000-0005-0000-0000-00006C8C0000}"/>
    <cellStyle name="Linked Cell 34 2 6 2 2" xfId="35949" xr:uid="{00000000-0005-0000-0000-00006D8C0000}"/>
    <cellStyle name="Linked Cell 34 2 6 3" xfId="35950" xr:uid="{00000000-0005-0000-0000-00006E8C0000}"/>
    <cellStyle name="Linked Cell 34 2 7" xfId="35951" xr:uid="{00000000-0005-0000-0000-00006F8C0000}"/>
    <cellStyle name="Linked Cell 34 2 7 2" xfId="35952" xr:uid="{00000000-0005-0000-0000-0000708C0000}"/>
    <cellStyle name="Linked Cell 34 2 7 2 2" xfId="35953" xr:uid="{00000000-0005-0000-0000-0000718C0000}"/>
    <cellStyle name="Linked Cell 34 2 7 3" xfId="35954" xr:uid="{00000000-0005-0000-0000-0000728C0000}"/>
    <cellStyle name="Linked Cell 34 2 8" xfId="35955" xr:uid="{00000000-0005-0000-0000-0000738C0000}"/>
    <cellStyle name="Linked Cell 34 2 8 2" xfId="35956" xr:uid="{00000000-0005-0000-0000-0000748C0000}"/>
    <cellStyle name="Linked Cell 34 2 8 2 2" xfId="35957" xr:uid="{00000000-0005-0000-0000-0000758C0000}"/>
    <cellStyle name="Linked Cell 34 2 8 3" xfId="35958" xr:uid="{00000000-0005-0000-0000-0000768C0000}"/>
    <cellStyle name="Linked Cell 34 2 9" xfId="35959" xr:uid="{00000000-0005-0000-0000-0000778C0000}"/>
    <cellStyle name="Linked Cell 34 2 9 2" xfId="35960" xr:uid="{00000000-0005-0000-0000-0000788C0000}"/>
    <cellStyle name="Linked Cell 34 2 9 2 2" xfId="35961" xr:uid="{00000000-0005-0000-0000-0000798C0000}"/>
    <cellStyle name="Linked Cell 34 2 9 3" xfId="35962" xr:uid="{00000000-0005-0000-0000-00007A8C0000}"/>
    <cellStyle name="Linked Cell 34 3" xfId="35963" xr:uid="{00000000-0005-0000-0000-00007B8C0000}"/>
    <cellStyle name="Linked Cell 34 3 10" xfId="35964" xr:uid="{00000000-0005-0000-0000-00007C8C0000}"/>
    <cellStyle name="Linked Cell 34 3 10 2" xfId="35965" xr:uid="{00000000-0005-0000-0000-00007D8C0000}"/>
    <cellStyle name="Linked Cell 34 3 10 2 2" xfId="35966" xr:uid="{00000000-0005-0000-0000-00007E8C0000}"/>
    <cellStyle name="Linked Cell 34 3 10 3" xfId="35967" xr:uid="{00000000-0005-0000-0000-00007F8C0000}"/>
    <cellStyle name="Linked Cell 34 3 11" xfId="35968" xr:uid="{00000000-0005-0000-0000-0000808C0000}"/>
    <cellStyle name="Linked Cell 34 3 11 2" xfId="35969" xr:uid="{00000000-0005-0000-0000-0000818C0000}"/>
    <cellStyle name="Linked Cell 34 3 11 2 2" xfId="35970" xr:uid="{00000000-0005-0000-0000-0000828C0000}"/>
    <cellStyle name="Linked Cell 34 3 11 3" xfId="35971" xr:uid="{00000000-0005-0000-0000-0000838C0000}"/>
    <cellStyle name="Linked Cell 34 3 12" xfId="35972" xr:uid="{00000000-0005-0000-0000-0000848C0000}"/>
    <cellStyle name="Linked Cell 34 3 12 2" xfId="35973" xr:uid="{00000000-0005-0000-0000-0000858C0000}"/>
    <cellStyle name="Linked Cell 34 3 13" xfId="35974" xr:uid="{00000000-0005-0000-0000-0000868C0000}"/>
    <cellStyle name="Linked Cell 34 3 2" xfId="35975" xr:uid="{00000000-0005-0000-0000-0000878C0000}"/>
    <cellStyle name="Linked Cell 34 3 2 10" xfId="35976" xr:uid="{00000000-0005-0000-0000-0000888C0000}"/>
    <cellStyle name="Linked Cell 34 3 2 10 2" xfId="35977" xr:uid="{00000000-0005-0000-0000-0000898C0000}"/>
    <cellStyle name="Linked Cell 34 3 2 10 2 2" xfId="35978" xr:uid="{00000000-0005-0000-0000-00008A8C0000}"/>
    <cellStyle name="Linked Cell 34 3 2 10 3" xfId="35979" xr:uid="{00000000-0005-0000-0000-00008B8C0000}"/>
    <cellStyle name="Linked Cell 34 3 2 11" xfId="35980" xr:uid="{00000000-0005-0000-0000-00008C8C0000}"/>
    <cellStyle name="Linked Cell 34 3 2 11 2" xfId="35981" xr:uid="{00000000-0005-0000-0000-00008D8C0000}"/>
    <cellStyle name="Linked Cell 34 3 2 12" xfId="35982" xr:uid="{00000000-0005-0000-0000-00008E8C0000}"/>
    <cellStyle name="Linked Cell 34 3 2 2" xfId="35983" xr:uid="{00000000-0005-0000-0000-00008F8C0000}"/>
    <cellStyle name="Linked Cell 34 3 2 2 2" xfId="35984" xr:uid="{00000000-0005-0000-0000-0000908C0000}"/>
    <cellStyle name="Linked Cell 34 3 2 2 2 2" xfId="35985" xr:uid="{00000000-0005-0000-0000-0000918C0000}"/>
    <cellStyle name="Linked Cell 34 3 2 2 3" xfId="35986" xr:uid="{00000000-0005-0000-0000-0000928C0000}"/>
    <cellStyle name="Linked Cell 34 3 2 3" xfId="35987" xr:uid="{00000000-0005-0000-0000-0000938C0000}"/>
    <cellStyle name="Linked Cell 34 3 2 3 2" xfId="35988" xr:uid="{00000000-0005-0000-0000-0000948C0000}"/>
    <cellStyle name="Linked Cell 34 3 2 3 2 2" xfId="35989" xr:uid="{00000000-0005-0000-0000-0000958C0000}"/>
    <cellStyle name="Linked Cell 34 3 2 3 3" xfId="35990" xr:uid="{00000000-0005-0000-0000-0000968C0000}"/>
    <cellStyle name="Linked Cell 34 3 2 4" xfId="35991" xr:uid="{00000000-0005-0000-0000-0000978C0000}"/>
    <cellStyle name="Linked Cell 34 3 2 4 2" xfId="35992" xr:uid="{00000000-0005-0000-0000-0000988C0000}"/>
    <cellStyle name="Linked Cell 34 3 2 4 2 2" xfId="35993" xr:uid="{00000000-0005-0000-0000-0000998C0000}"/>
    <cellStyle name="Linked Cell 34 3 2 4 3" xfId="35994" xr:uid="{00000000-0005-0000-0000-00009A8C0000}"/>
    <cellStyle name="Linked Cell 34 3 2 5" xfId="35995" xr:uid="{00000000-0005-0000-0000-00009B8C0000}"/>
    <cellStyle name="Linked Cell 34 3 2 5 2" xfId="35996" xr:uid="{00000000-0005-0000-0000-00009C8C0000}"/>
    <cellStyle name="Linked Cell 34 3 2 5 2 2" xfId="35997" xr:uid="{00000000-0005-0000-0000-00009D8C0000}"/>
    <cellStyle name="Linked Cell 34 3 2 5 3" xfId="35998" xr:uid="{00000000-0005-0000-0000-00009E8C0000}"/>
    <cellStyle name="Linked Cell 34 3 2 6" xfId="35999" xr:uid="{00000000-0005-0000-0000-00009F8C0000}"/>
    <cellStyle name="Linked Cell 34 3 2 6 2" xfId="36000" xr:uid="{00000000-0005-0000-0000-0000A08C0000}"/>
    <cellStyle name="Linked Cell 34 3 2 6 2 2" xfId="36001" xr:uid="{00000000-0005-0000-0000-0000A18C0000}"/>
    <cellStyle name="Linked Cell 34 3 2 6 3" xfId="36002" xr:uid="{00000000-0005-0000-0000-0000A28C0000}"/>
    <cellStyle name="Linked Cell 34 3 2 7" xfId="36003" xr:uid="{00000000-0005-0000-0000-0000A38C0000}"/>
    <cellStyle name="Linked Cell 34 3 2 7 2" xfId="36004" xr:uid="{00000000-0005-0000-0000-0000A48C0000}"/>
    <cellStyle name="Linked Cell 34 3 2 7 2 2" xfId="36005" xr:uid="{00000000-0005-0000-0000-0000A58C0000}"/>
    <cellStyle name="Linked Cell 34 3 2 7 3" xfId="36006" xr:uid="{00000000-0005-0000-0000-0000A68C0000}"/>
    <cellStyle name="Linked Cell 34 3 2 8" xfId="36007" xr:uid="{00000000-0005-0000-0000-0000A78C0000}"/>
    <cellStyle name="Linked Cell 34 3 2 8 2" xfId="36008" xr:uid="{00000000-0005-0000-0000-0000A88C0000}"/>
    <cellStyle name="Linked Cell 34 3 2 8 2 2" xfId="36009" xr:uid="{00000000-0005-0000-0000-0000A98C0000}"/>
    <cellStyle name="Linked Cell 34 3 2 8 3" xfId="36010" xr:uid="{00000000-0005-0000-0000-0000AA8C0000}"/>
    <cellStyle name="Linked Cell 34 3 2 9" xfId="36011" xr:uid="{00000000-0005-0000-0000-0000AB8C0000}"/>
    <cellStyle name="Linked Cell 34 3 2 9 2" xfId="36012" xr:uid="{00000000-0005-0000-0000-0000AC8C0000}"/>
    <cellStyle name="Linked Cell 34 3 2 9 2 2" xfId="36013" xr:uid="{00000000-0005-0000-0000-0000AD8C0000}"/>
    <cellStyle name="Linked Cell 34 3 2 9 3" xfId="36014" xr:uid="{00000000-0005-0000-0000-0000AE8C0000}"/>
    <cellStyle name="Linked Cell 34 3 3" xfId="36015" xr:uid="{00000000-0005-0000-0000-0000AF8C0000}"/>
    <cellStyle name="Linked Cell 34 3 3 10" xfId="36016" xr:uid="{00000000-0005-0000-0000-0000B08C0000}"/>
    <cellStyle name="Linked Cell 34 3 3 10 2" xfId="36017" xr:uid="{00000000-0005-0000-0000-0000B18C0000}"/>
    <cellStyle name="Linked Cell 34 3 3 11" xfId="36018" xr:uid="{00000000-0005-0000-0000-0000B28C0000}"/>
    <cellStyle name="Linked Cell 34 3 3 2" xfId="36019" xr:uid="{00000000-0005-0000-0000-0000B38C0000}"/>
    <cellStyle name="Linked Cell 34 3 3 2 2" xfId="36020" xr:uid="{00000000-0005-0000-0000-0000B48C0000}"/>
    <cellStyle name="Linked Cell 34 3 3 2 2 2" xfId="36021" xr:uid="{00000000-0005-0000-0000-0000B58C0000}"/>
    <cellStyle name="Linked Cell 34 3 3 2 3" xfId="36022" xr:uid="{00000000-0005-0000-0000-0000B68C0000}"/>
    <cellStyle name="Linked Cell 34 3 3 3" xfId="36023" xr:uid="{00000000-0005-0000-0000-0000B78C0000}"/>
    <cellStyle name="Linked Cell 34 3 3 3 2" xfId="36024" xr:uid="{00000000-0005-0000-0000-0000B88C0000}"/>
    <cellStyle name="Linked Cell 34 3 3 3 2 2" xfId="36025" xr:uid="{00000000-0005-0000-0000-0000B98C0000}"/>
    <cellStyle name="Linked Cell 34 3 3 3 3" xfId="36026" xr:uid="{00000000-0005-0000-0000-0000BA8C0000}"/>
    <cellStyle name="Linked Cell 34 3 3 4" xfId="36027" xr:uid="{00000000-0005-0000-0000-0000BB8C0000}"/>
    <cellStyle name="Linked Cell 34 3 3 4 2" xfId="36028" xr:uid="{00000000-0005-0000-0000-0000BC8C0000}"/>
    <cellStyle name="Linked Cell 34 3 3 4 2 2" xfId="36029" xr:uid="{00000000-0005-0000-0000-0000BD8C0000}"/>
    <cellStyle name="Linked Cell 34 3 3 4 3" xfId="36030" xr:uid="{00000000-0005-0000-0000-0000BE8C0000}"/>
    <cellStyle name="Linked Cell 34 3 3 5" xfId="36031" xr:uid="{00000000-0005-0000-0000-0000BF8C0000}"/>
    <cellStyle name="Linked Cell 34 3 3 5 2" xfId="36032" xr:uid="{00000000-0005-0000-0000-0000C08C0000}"/>
    <cellStyle name="Linked Cell 34 3 3 5 2 2" xfId="36033" xr:uid="{00000000-0005-0000-0000-0000C18C0000}"/>
    <cellStyle name="Linked Cell 34 3 3 5 3" xfId="36034" xr:uid="{00000000-0005-0000-0000-0000C28C0000}"/>
    <cellStyle name="Linked Cell 34 3 3 6" xfId="36035" xr:uid="{00000000-0005-0000-0000-0000C38C0000}"/>
    <cellStyle name="Linked Cell 34 3 3 6 2" xfId="36036" xr:uid="{00000000-0005-0000-0000-0000C48C0000}"/>
    <cellStyle name="Linked Cell 34 3 3 6 2 2" xfId="36037" xr:uid="{00000000-0005-0000-0000-0000C58C0000}"/>
    <cellStyle name="Linked Cell 34 3 3 6 3" xfId="36038" xr:uid="{00000000-0005-0000-0000-0000C68C0000}"/>
    <cellStyle name="Linked Cell 34 3 3 7" xfId="36039" xr:uid="{00000000-0005-0000-0000-0000C78C0000}"/>
    <cellStyle name="Linked Cell 34 3 3 7 2" xfId="36040" xr:uid="{00000000-0005-0000-0000-0000C88C0000}"/>
    <cellStyle name="Linked Cell 34 3 3 7 2 2" xfId="36041" xr:uid="{00000000-0005-0000-0000-0000C98C0000}"/>
    <cellStyle name="Linked Cell 34 3 3 7 3" xfId="36042" xr:uid="{00000000-0005-0000-0000-0000CA8C0000}"/>
    <cellStyle name="Linked Cell 34 3 3 8" xfId="36043" xr:uid="{00000000-0005-0000-0000-0000CB8C0000}"/>
    <cellStyle name="Linked Cell 34 3 3 8 2" xfId="36044" xr:uid="{00000000-0005-0000-0000-0000CC8C0000}"/>
    <cellStyle name="Linked Cell 34 3 3 8 2 2" xfId="36045" xr:uid="{00000000-0005-0000-0000-0000CD8C0000}"/>
    <cellStyle name="Linked Cell 34 3 3 8 3" xfId="36046" xr:uid="{00000000-0005-0000-0000-0000CE8C0000}"/>
    <cellStyle name="Linked Cell 34 3 3 9" xfId="36047" xr:uid="{00000000-0005-0000-0000-0000CF8C0000}"/>
    <cellStyle name="Linked Cell 34 3 3 9 2" xfId="36048" xr:uid="{00000000-0005-0000-0000-0000D08C0000}"/>
    <cellStyle name="Linked Cell 34 3 3 9 2 2" xfId="36049" xr:uid="{00000000-0005-0000-0000-0000D18C0000}"/>
    <cellStyle name="Linked Cell 34 3 3 9 3" xfId="36050" xr:uid="{00000000-0005-0000-0000-0000D28C0000}"/>
    <cellStyle name="Linked Cell 34 3 4" xfId="36051" xr:uid="{00000000-0005-0000-0000-0000D38C0000}"/>
    <cellStyle name="Linked Cell 34 3 4 2" xfId="36052" xr:uid="{00000000-0005-0000-0000-0000D48C0000}"/>
    <cellStyle name="Linked Cell 34 3 4 2 2" xfId="36053" xr:uid="{00000000-0005-0000-0000-0000D58C0000}"/>
    <cellStyle name="Linked Cell 34 3 4 3" xfId="36054" xr:uid="{00000000-0005-0000-0000-0000D68C0000}"/>
    <cellStyle name="Linked Cell 34 3 5" xfId="36055" xr:uid="{00000000-0005-0000-0000-0000D78C0000}"/>
    <cellStyle name="Linked Cell 34 3 5 2" xfId="36056" xr:uid="{00000000-0005-0000-0000-0000D88C0000}"/>
    <cellStyle name="Linked Cell 34 3 5 2 2" xfId="36057" xr:uid="{00000000-0005-0000-0000-0000D98C0000}"/>
    <cellStyle name="Linked Cell 34 3 5 3" xfId="36058" xr:uid="{00000000-0005-0000-0000-0000DA8C0000}"/>
    <cellStyle name="Linked Cell 34 3 6" xfId="36059" xr:uid="{00000000-0005-0000-0000-0000DB8C0000}"/>
    <cellStyle name="Linked Cell 34 3 6 2" xfId="36060" xr:uid="{00000000-0005-0000-0000-0000DC8C0000}"/>
    <cellStyle name="Linked Cell 34 3 6 2 2" xfId="36061" xr:uid="{00000000-0005-0000-0000-0000DD8C0000}"/>
    <cellStyle name="Linked Cell 34 3 6 3" xfId="36062" xr:uid="{00000000-0005-0000-0000-0000DE8C0000}"/>
    <cellStyle name="Linked Cell 34 3 7" xfId="36063" xr:uid="{00000000-0005-0000-0000-0000DF8C0000}"/>
    <cellStyle name="Linked Cell 34 3 7 2" xfId="36064" xr:uid="{00000000-0005-0000-0000-0000E08C0000}"/>
    <cellStyle name="Linked Cell 34 3 7 2 2" xfId="36065" xr:uid="{00000000-0005-0000-0000-0000E18C0000}"/>
    <cellStyle name="Linked Cell 34 3 7 3" xfId="36066" xr:uid="{00000000-0005-0000-0000-0000E28C0000}"/>
    <cellStyle name="Linked Cell 34 3 8" xfId="36067" xr:uid="{00000000-0005-0000-0000-0000E38C0000}"/>
    <cellStyle name="Linked Cell 34 3 8 2" xfId="36068" xr:uid="{00000000-0005-0000-0000-0000E48C0000}"/>
    <cellStyle name="Linked Cell 34 3 8 2 2" xfId="36069" xr:uid="{00000000-0005-0000-0000-0000E58C0000}"/>
    <cellStyle name="Linked Cell 34 3 8 3" xfId="36070" xr:uid="{00000000-0005-0000-0000-0000E68C0000}"/>
    <cellStyle name="Linked Cell 34 3 9" xfId="36071" xr:uid="{00000000-0005-0000-0000-0000E78C0000}"/>
    <cellStyle name="Linked Cell 34 3 9 2" xfId="36072" xr:uid="{00000000-0005-0000-0000-0000E88C0000}"/>
    <cellStyle name="Linked Cell 34 3 9 2 2" xfId="36073" xr:uid="{00000000-0005-0000-0000-0000E98C0000}"/>
    <cellStyle name="Linked Cell 34 3 9 3" xfId="36074" xr:uid="{00000000-0005-0000-0000-0000EA8C0000}"/>
    <cellStyle name="Linked Cell 34 4" xfId="36075" xr:uid="{00000000-0005-0000-0000-0000EB8C0000}"/>
    <cellStyle name="Linked Cell 34 4 10" xfId="36076" xr:uid="{00000000-0005-0000-0000-0000EC8C0000}"/>
    <cellStyle name="Linked Cell 34 4 10 2" xfId="36077" xr:uid="{00000000-0005-0000-0000-0000ED8C0000}"/>
    <cellStyle name="Linked Cell 34 4 10 2 2" xfId="36078" xr:uid="{00000000-0005-0000-0000-0000EE8C0000}"/>
    <cellStyle name="Linked Cell 34 4 10 3" xfId="36079" xr:uid="{00000000-0005-0000-0000-0000EF8C0000}"/>
    <cellStyle name="Linked Cell 34 4 11" xfId="36080" xr:uid="{00000000-0005-0000-0000-0000F08C0000}"/>
    <cellStyle name="Linked Cell 34 4 11 2" xfId="36081" xr:uid="{00000000-0005-0000-0000-0000F18C0000}"/>
    <cellStyle name="Linked Cell 34 4 12" xfId="36082" xr:uid="{00000000-0005-0000-0000-0000F28C0000}"/>
    <cellStyle name="Linked Cell 34 4 2" xfId="36083" xr:uid="{00000000-0005-0000-0000-0000F38C0000}"/>
    <cellStyle name="Linked Cell 34 4 2 10" xfId="36084" xr:uid="{00000000-0005-0000-0000-0000F48C0000}"/>
    <cellStyle name="Linked Cell 34 4 2 10 2" xfId="36085" xr:uid="{00000000-0005-0000-0000-0000F58C0000}"/>
    <cellStyle name="Linked Cell 34 4 2 11" xfId="36086" xr:uid="{00000000-0005-0000-0000-0000F68C0000}"/>
    <cellStyle name="Linked Cell 34 4 2 2" xfId="36087" xr:uid="{00000000-0005-0000-0000-0000F78C0000}"/>
    <cellStyle name="Linked Cell 34 4 2 2 2" xfId="36088" xr:uid="{00000000-0005-0000-0000-0000F88C0000}"/>
    <cellStyle name="Linked Cell 34 4 2 2 2 2" xfId="36089" xr:uid="{00000000-0005-0000-0000-0000F98C0000}"/>
    <cellStyle name="Linked Cell 34 4 2 2 3" xfId="36090" xr:uid="{00000000-0005-0000-0000-0000FA8C0000}"/>
    <cellStyle name="Linked Cell 34 4 2 3" xfId="36091" xr:uid="{00000000-0005-0000-0000-0000FB8C0000}"/>
    <cellStyle name="Linked Cell 34 4 2 3 2" xfId="36092" xr:uid="{00000000-0005-0000-0000-0000FC8C0000}"/>
    <cellStyle name="Linked Cell 34 4 2 3 2 2" xfId="36093" xr:uid="{00000000-0005-0000-0000-0000FD8C0000}"/>
    <cellStyle name="Linked Cell 34 4 2 3 3" xfId="36094" xr:uid="{00000000-0005-0000-0000-0000FE8C0000}"/>
    <cellStyle name="Linked Cell 34 4 2 4" xfId="36095" xr:uid="{00000000-0005-0000-0000-0000FF8C0000}"/>
    <cellStyle name="Linked Cell 34 4 2 4 2" xfId="36096" xr:uid="{00000000-0005-0000-0000-0000008D0000}"/>
    <cellStyle name="Linked Cell 34 4 2 4 2 2" xfId="36097" xr:uid="{00000000-0005-0000-0000-0000018D0000}"/>
    <cellStyle name="Linked Cell 34 4 2 4 3" xfId="36098" xr:uid="{00000000-0005-0000-0000-0000028D0000}"/>
    <cellStyle name="Linked Cell 34 4 2 5" xfId="36099" xr:uid="{00000000-0005-0000-0000-0000038D0000}"/>
    <cellStyle name="Linked Cell 34 4 2 5 2" xfId="36100" xr:uid="{00000000-0005-0000-0000-0000048D0000}"/>
    <cellStyle name="Linked Cell 34 4 2 5 2 2" xfId="36101" xr:uid="{00000000-0005-0000-0000-0000058D0000}"/>
    <cellStyle name="Linked Cell 34 4 2 5 3" xfId="36102" xr:uid="{00000000-0005-0000-0000-0000068D0000}"/>
    <cellStyle name="Linked Cell 34 4 2 6" xfId="36103" xr:uid="{00000000-0005-0000-0000-0000078D0000}"/>
    <cellStyle name="Linked Cell 34 4 2 6 2" xfId="36104" xr:uid="{00000000-0005-0000-0000-0000088D0000}"/>
    <cellStyle name="Linked Cell 34 4 2 6 2 2" xfId="36105" xr:uid="{00000000-0005-0000-0000-0000098D0000}"/>
    <cellStyle name="Linked Cell 34 4 2 6 3" xfId="36106" xr:uid="{00000000-0005-0000-0000-00000A8D0000}"/>
    <cellStyle name="Linked Cell 34 4 2 7" xfId="36107" xr:uid="{00000000-0005-0000-0000-00000B8D0000}"/>
    <cellStyle name="Linked Cell 34 4 2 7 2" xfId="36108" xr:uid="{00000000-0005-0000-0000-00000C8D0000}"/>
    <cellStyle name="Linked Cell 34 4 2 7 2 2" xfId="36109" xr:uid="{00000000-0005-0000-0000-00000D8D0000}"/>
    <cellStyle name="Linked Cell 34 4 2 7 3" xfId="36110" xr:uid="{00000000-0005-0000-0000-00000E8D0000}"/>
    <cellStyle name="Linked Cell 34 4 2 8" xfId="36111" xr:uid="{00000000-0005-0000-0000-00000F8D0000}"/>
    <cellStyle name="Linked Cell 34 4 2 8 2" xfId="36112" xr:uid="{00000000-0005-0000-0000-0000108D0000}"/>
    <cellStyle name="Linked Cell 34 4 2 8 2 2" xfId="36113" xr:uid="{00000000-0005-0000-0000-0000118D0000}"/>
    <cellStyle name="Linked Cell 34 4 2 8 3" xfId="36114" xr:uid="{00000000-0005-0000-0000-0000128D0000}"/>
    <cellStyle name="Linked Cell 34 4 2 9" xfId="36115" xr:uid="{00000000-0005-0000-0000-0000138D0000}"/>
    <cellStyle name="Linked Cell 34 4 2 9 2" xfId="36116" xr:uid="{00000000-0005-0000-0000-0000148D0000}"/>
    <cellStyle name="Linked Cell 34 4 2 9 2 2" xfId="36117" xr:uid="{00000000-0005-0000-0000-0000158D0000}"/>
    <cellStyle name="Linked Cell 34 4 2 9 3" xfId="36118" xr:uid="{00000000-0005-0000-0000-0000168D0000}"/>
    <cellStyle name="Linked Cell 34 4 3" xfId="36119" xr:uid="{00000000-0005-0000-0000-0000178D0000}"/>
    <cellStyle name="Linked Cell 34 4 3 2" xfId="36120" xr:uid="{00000000-0005-0000-0000-0000188D0000}"/>
    <cellStyle name="Linked Cell 34 4 3 2 2" xfId="36121" xr:uid="{00000000-0005-0000-0000-0000198D0000}"/>
    <cellStyle name="Linked Cell 34 4 3 3" xfId="36122" xr:uid="{00000000-0005-0000-0000-00001A8D0000}"/>
    <cellStyle name="Linked Cell 34 4 4" xfId="36123" xr:uid="{00000000-0005-0000-0000-00001B8D0000}"/>
    <cellStyle name="Linked Cell 34 4 4 2" xfId="36124" xr:uid="{00000000-0005-0000-0000-00001C8D0000}"/>
    <cellStyle name="Linked Cell 34 4 4 2 2" xfId="36125" xr:uid="{00000000-0005-0000-0000-00001D8D0000}"/>
    <cellStyle name="Linked Cell 34 4 4 3" xfId="36126" xr:uid="{00000000-0005-0000-0000-00001E8D0000}"/>
    <cellStyle name="Linked Cell 34 4 5" xfId="36127" xr:uid="{00000000-0005-0000-0000-00001F8D0000}"/>
    <cellStyle name="Linked Cell 34 4 5 2" xfId="36128" xr:uid="{00000000-0005-0000-0000-0000208D0000}"/>
    <cellStyle name="Linked Cell 34 4 5 2 2" xfId="36129" xr:uid="{00000000-0005-0000-0000-0000218D0000}"/>
    <cellStyle name="Linked Cell 34 4 5 3" xfId="36130" xr:uid="{00000000-0005-0000-0000-0000228D0000}"/>
    <cellStyle name="Linked Cell 34 4 6" xfId="36131" xr:uid="{00000000-0005-0000-0000-0000238D0000}"/>
    <cellStyle name="Linked Cell 34 4 6 2" xfId="36132" xr:uid="{00000000-0005-0000-0000-0000248D0000}"/>
    <cellStyle name="Linked Cell 34 4 6 2 2" xfId="36133" xr:uid="{00000000-0005-0000-0000-0000258D0000}"/>
    <cellStyle name="Linked Cell 34 4 6 3" xfId="36134" xr:uid="{00000000-0005-0000-0000-0000268D0000}"/>
    <cellStyle name="Linked Cell 34 4 7" xfId="36135" xr:uid="{00000000-0005-0000-0000-0000278D0000}"/>
    <cellStyle name="Linked Cell 34 4 7 2" xfId="36136" xr:uid="{00000000-0005-0000-0000-0000288D0000}"/>
    <cellStyle name="Linked Cell 34 4 7 2 2" xfId="36137" xr:uid="{00000000-0005-0000-0000-0000298D0000}"/>
    <cellStyle name="Linked Cell 34 4 7 3" xfId="36138" xr:uid="{00000000-0005-0000-0000-00002A8D0000}"/>
    <cellStyle name="Linked Cell 34 4 8" xfId="36139" xr:uid="{00000000-0005-0000-0000-00002B8D0000}"/>
    <cellStyle name="Linked Cell 34 4 8 2" xfId="36140" xr:uid="{00000000-0005-0000-0000-00002C8D0000}"/>
    <cellStyle name="Linked Cell 34 4 8 2 2" xfId="36141" xr:uid="{00000000-0005-0000-0000-00002D8D0000}"/>
    <cellStyle name="Linked Cell 34 4 8 3" xfId="36142" xr:uid="{00000000-0005-0000-0000-00002E8D0000}"/>
    <cellStyle name="Linked Cell 34 4 9" xfId="36143" xr:uid="{00000000-0005-0000-0000-00002F8D0000}"/>
    <cellStyle name="Linked Cell 34 4 9 2" xfId="36144" xr:uid="{00000000-0005-0000-0000-0000308D0000}"/>
    <cellStyle name="Linked Cell 34 4 9 2 2" xfId="36145" xr:uid="{00000000-0005-0000-0000-0000318D0000}"/>
    <cellStyle name="Linked Cell 34 4 9 3" xfId="36146" xr:uid="{00000000-0005-0000-0000-0000328D0000}"/>
    <cellStyle name="Linked Cell 34 5" xfId="36147" xr:uid="{00000000-0005-0000-0000-0000338D0000}"/>
    <cellStyle name="Linked Cell 34 5 10" xfId="36148" xr:uid="{00000000-0005-0000-0000-0000348D0000}"/>
    <cellStyle name="Linked Cell 34 5 10 2" xfId="36149" xr:uid="{00000000-0005-0000-0000-0000358D0000}"/>
    <cellStyle name="Linked Cell 34 5 11" xfId="36150" xr:uid="{00000000-0005-0000-0000-0000368D0000}"/>
    <cellStyle name="Linked Cell 34 5 2" xfId="36151" xr:uid="{00000000-0005-0000-0000-0000378D0000}"/>
    <cellStyle name="Linked Cell 34 5 2 2" xfId="36152" xr:uid="{00000000-0005-0000-0000-0000388D0000}"/>
    <cellStyle name="Linked Cell 34 5 2 2 2" xfId="36153" xr:uid="{00000000-0005-0000-0000-0000398D0000}"/>
    <cellStyle name="Linked Cell 34 5 2 3" xfId="36154" xr:uid="{00000000-0005-0000-0000-00003A8D0000}"/>
    <cellStyle name="Linked Cell 34 5 3" xfId="36155" xr:uid="{00000000-0005-0000-0000-00003B8D0000}"/>
    <cellStyle name="Linked Cell 34 5 3 2" xfId="36156" xr:uid="{00000000-0005-0000-0000-00003C8D0000}"/>
    <cellStyle name="Linked Cell 34 5 3 2 2" xfId="36157" xr:uid="{00000000-0005-0000-0000-00003D8D0000}"/>
    <cellStyle name="Linked Cell 34 5 3 3" xfId="36158" xr:uid="{00000000-0005-0000-0000-00003E8D0000}"/>
    <cellStyle name="Linked Cell 34 5 4" xfId="36159" xr:uid="{00000000-0005-0000-0000-00003F8D0000}"/>
    <cellStyle name="Linked Cell 34 5 4 2" xfId="36160" xr:uid="{00000000-0005-0000-0000-0000408D0000}"/>
    <cellStyle name="Linked Cell 34 5 4 2 2" xfId="36161" xr:uid="{00000000-0005-0000-0000-0000418D0000}"/>
    <cellStyle name="Linked Cell 34 5 4 3" xfId="36162" xr:uid="{00000000-0005-0000-0000-0000428D0000}"/>
    <cellStyle name="Linked Cell 34 5 5" xfId="36163" xr:uid="{00000000-0005-0000-0000-0000438D0000}"/>
    <cellStyle name="Linked Cell 34 5 5 2" xfId="36164" xr:uid="{00000000-0005-0000-0000-0000448D0000}"/>
    <cellStyle name="Linked Cell 34 5 5 2 2" xfId="36165" xr:uid="{00000000-0005-0000-0000-0000458D0000}"/>
    <cellStyle name="Linked Cell 34 5 5 3" xfId="36166" xr:uid="{00000000-0005-0000-0000-0000468D0000}"/>
    <cellStyle name="Linked Cell 34 5 6" xfId="36167" xr:uid="{00000000-0005-0000-0000-0000478D0000}"/>
    <cellStyle name="Linked Cell 34 5 6 2" xfId="36168" xr:uid="{00000000-0005-0000-0000-0000488D0000}"/>
    <cellStyle name="Linked Cell 34 5 6 2 2" xfId="36169" xr:uid="{00000000-0005-0000-0000-0000498D0000}"/>
    <cellStyle name="Linked Cell 34 5 6 3" xfId="36170" xr:uid="{00000000-0005-0000-0000-00004A8D0000}"/>
    <cellStyle name="Linked Cell 34 5 7" xfId="36171" xr:uid="{00000000-0005-0000-0000-00004B8D0000}"/>
    <cellStyle name="Linked Cell 34 5 7 2" xfId="36172" xr:uid="{00000000-0005-0000-0000-00004C8D0000}"/>
    <cellStyle name="Linked Cell 34 5 7 2 2" xfId="36173" xr:uid="{00000000-0005-0000-0000-00004D8D0000}"/>
    <cellStyle name="Linked Cell 34 5 7 3" xfId="36174" xr:uid="{00000000-0005-0000-0000-00004E8D0000}"/>
    <cellStyle name="Linked Cell 34 5 8" xfId="36175" xr:uid="{00000000-0005-0000-0000-00004F8D0000}"/>
    <cellStyle name="Linked Cell 34 5 8 2" xfId="36176" xr:uid="{00000000-0005-0000-0000-0000508D0000}"/>
    <cellStyle name="Linked Cell 34 5 8 2 2" xfId="36177" xr:uid="{00000000-0005-0000-0000-0000518D0000}"/>
    <cellStyle name="Linked Cell 34 5 8 3" xfId="36178" xr:uid="{00000000-0005-0000-0000-0000528D0000}"/>
    <cellStyle name="Linked Cell 34 5 9" xfId="36179" xr:uid="{00000000-0005-0000-0000-0000538D0000}"/>
    <cellStyle name="Linked Cell 34 5 9 2" xfId="36180" xr:uid="{00000000-0005-0000-0000-0000548D0000}"/>
    <cellStyle name="Linked Cell 34 5 9 2 2" xfId="36181" xr:uid="{00000000-0005-0000-0000-0000558D0000}"/>
    <cellStyle name="Linked Cell 34 5 9 3" xfId="36182" xr:uid="{00000000-0005-0000-0000-0000568D0000}"/>
    <cellStyle name="Linked Cell 34 6" xfId="36183" xr:uid="{00000000-0005-0000-0000-0000578D0000}"/>
    <cellStyle name="Linked Cell 34 6 2" xfId="36184" xr:uid="{00000000-0005-0000-0000-0000588D0000}"/>
    <cellStyle name="Linked Cell 34 6 2 2" xfId="36185" xr:uid="{00000000-0005-0000-0000-0000598D0000}"/>
    <cellStyle name="Linked Cell 34 6 3" xfId="36186" xr:uid="{00000000-0005-0000-0000-00005A8D0000}"/>
    <cellStyle name="Linked Cell 34 7" xfId="36187" xr:uid="{00000000-0005-0000-0000-00005B8D0000}"/>
    <cellStyle name="Linked Cell 34 7 2" xfId="36188" xr:uid="{00000000-0005-0000-0000-00005C8D0000}"/>
    <cellStyle name="Linked Cell 34 7 2 2" xfId="36189" xr:uid="{00000000-0005-0000-0000-00005D8D0000}"/>
    <cellStyle name="Linked Cell 34 7 3" xfId="36190" xr:uid="{00000000-0005-0000-0000-00005E8D0000}"/>
    <cellStyle name="Linked Cell 34 8" xfId="36191" xr:uid="{00000000-0005-0000-0000-00005F8D0000}"/>
    <cellStyle name="Linked Cell 34 8 2" xfId="36192" xr:uid="{00000000-0005-0000-0000-0000608D0000}"/>
    <cellStyle name="Linked Cell 34 8 2 2" xfId="36193" xr:uid="{00000000-0005-0000-0000-0000618D0000}"/>
    <cellStyle name="Linked Cell 34 8 3" xfId="36194" xr:uid="{00000000-0005-0000-0000-0000628D0000}"/>
    <cellStyle name="Linked Cell 34 9" xfId="36195" xr:uid="{00000000-0005-0000-0000-0000638D0000}"/>
    <cellStyle name="Linked Cell 34 9 2" xfId="36196" xr:uid="{00000000-0005-0000-0000-0000648D0000}"/>
    <cellStyle name="Linked Cell 34 9 2 2" xfId="36197" xr:uid="{00000000-0005-0000-0000-0000658D0000}"/>
    <cellStyle name="Linked Cell 34 9 3" xfId="36198" xr:uid="{00000000-0005-0000-0000-0000668D0000}"/>
    <cellStyle name="Linked Cell 35" xfId="36199" xr:uid="{00000000-0005-0000-0000-0000678D0000}"/>
    <cellStyle name="Linked Cell 35 10" xfId="36200" xr:uid="{00000000-0005-0000-0000-0000688D0000}"/>
    <cellStyle name="Linked Cell 35 10 2" xfId="36201" xr:uid="{00000000-0005-0000-0000-0000698D0000}"/>
    <cellStyle name="Linked Cell 35 10 2 2" xfId="36202" xr:uid="{00000000-0005-0000-0000-00006A8D0000}"/>
    <cellStyle name="Linked Cell 35 10 3" xfId="36203" xr:uid="{00000000-0005-0000-0000-00006B8D0000}"/>
    <cellStyle name="Linked Cell 35 11" xfId="36204" xr:uid="{00000000-0005-0000-0000-00006C8D0000}"/>
    <cellStyle name="Linked Cell 35 11 2" xfId="36205" xr:uid="{00000000-0005-0000-0000-00006D8D0000}"/>
    <cellStyle name="Linked Cell 35 11 2 2" xfId="36206" xr:uid="{00000000-0005-0000-0000-00006E8D0000}"/>
    <cellStyle name="Linked Cell 35 11 3" xfId="36207" xr:uid="{00000000-0005-0000-0000-00006F8D0000}"/>
    <cellStyle name="Linked Cell 35 12" xfId="36208" xr:uid="{00000000-0005-0000-0000-0000708D0000}"/>
    <cellStyle name="Linked Cell 35 12 2" xfId="36209" xr:uid="{00000000-0005-0000-0000-0000718D0000}"/>
    <cellStyle name="Linked Cell 35 12 2 2" xfId="36210" xr:uid="{00000000-0005-0000-0000-0000728D0000}"/>
    <cellStyle name="Linked Cell 35 12 3" xfId="36211" xr:uid="{00000000-0005-0000-0000-0000738D0000}"/>
    <cellStyle name="Linked Cell 35 13" xfId="36212" xr:uid="{00000000-0005-0000-0000-0000748D0000}"/>
    <cellStyle name="Linked Cell 35 13 2" xfId="36213" xr:uid="{00000000-0005-0000-0000-0000758D0000}"/>
    <cellStyle name="Linked Cell 35 14" xfId="36214" xr:uid="{00000000-0005-0000-0000-0000768D0000}"/>
    <cellStyle name="Linked Cell 35 2" xfId="36215" xr:uid="{00000000-0005-0000-0000-0000778D0000}"/>
    <cellStyle name="Linked Cell 35 2 10" xfId="36216" xr:uid="{00000000-0005-0000-0000-0000788D0000}"/>
    <cellStyle name="Linked Cell 35 2 10 2" xfId="36217" xr:uid="{00000000-0005-0000-0000-0000798D0000}"/>
    <cellStyle name="Linked Cell 35 2 10 2 2" xfId="36218" xr:uid="{00000000-0005-0000-0000-00007A8D0000}"/>
    <cellStyle name="Linked Cell 35 2 10 3" xfId="36219" xr:uid="{00000000-0005-0000-0000-00007B8D0000}"/>
    <cellStyle name="Linked Cell 35 2 11" xfId="36220" xr:uid="{00000000-0005-0000-0000-00007C8D0000}"/>
    <cellStyle name="Linked Cell 35 2 11 2" xfId="36221" xr:uid="{00000000-0005-0000-0000-00007D8D0000}"/>
    <cellStyle name="Linked Cell 35 2 11 2 2" xfId="36222" xr:uid="{00000000-0005-0000-0000-00007E8D0000}"/>
    <cellStyle name="Linked Cell 35 2 11 3" xfId="36223" xr:uid="{00000000-0005-0000-0000-00007F8D0000}"/>
    <cellStyle name="Linked Cell 35 2 12" xfId="36224" xr:uid="{00000000-0005-0000-0000-0000808D0000}"/>
    <cellStyle name="Linked Cell 35 2 12 2" xfId="36225" xr:uid="{00000000-0005-0000-0000-0000818D0000}"/>
    <cellStyle name="Linked Cell 35 2 13" xfId="36226" xr:uid="{00000000-0005-0000-0000-0000828D0000}"/>
    <cellStyle name="Linked Cell 35 2 2" xfId="36227" xr:uid="{00000000-0005-0000-0000-0000838D0000}"/>
    <cellStyle name="Linked Cell 35 2 2 10" xfId="36228" xr:uid="{00000000-0005-0000-0000-0000848D0000}"/>
    <cellStyle name="Linked Cell 35 2 2 10 2" xfId="36229" xr:uid="{00000000-0005-0000-0000-0000858D0000}"/>
    <cellStyle name="Linked Cell 35 2 2 10 2 2" xfId="36230" xr:uid="{00000000-0005-0000-0000-0000868D0000}"/>
    <cellStyle name="Linked Cell 35 2 2 10 3" xfId="36231" xr:uid="{00000000-0005-0000-0000-0000878D0000}"/>
    <cellStyle name="Linked Cell 35 2 2 11" xfId="36232" xr:uid="{00000000-0005-0000-0000-0000888D0000}"/>
    <cellStyle name="Linked Cell 35 2 2 11 2" xfId="36233" xr:uid="{00000000-0005-0000-0000-0000898D0000}"/>
    <cellStyle name="Linked Cell 35 2 2 12" xfId="36234" xr:uid="{00000000-0005-0000-0000-00008A8D0000}"/>
    <cellStyle name="Linked Cell 35 2 2 2" xfId="36235" xr:uid="{00000000-0005-0000-0000-00008B8D0000}"/>
    <cellStyle name="Linked Cell 35 2 2 2 2" xfId="36236" xr:uid="{00000000-0005-0000-0000-00008C8D0000}"/>
    <cellStyle name="Linked Cell 35 2 2 2 2 2" xfId="36237" xr:uid="{00000000-0005-0000-0000-00008D8D0000}"/>
    <cellStyle name="Linked Cell 35 2 2 2 3" xfId="36238" xr:uid="{00000000-0005-0000-0000-00008E8D0000}"/>
    <cellStyle name="Linked Cell 35 2 2 3" xfId="36239" xr:uid="{00000000-0005-0000-0000-00008F8D0000}"/>
    <cellStyle name="Linked Cell 35 2 2 3 2" xfId="36240" xr:uid="{00000000-0005-0000-0000-0000908D0000}"/>
    <cellStyle name="Linked Cell 35 2 2 3 2 2" xfId="36241" xr:uid="{00000000-0005-0000-0000-0000918D0000}"/>
    <cellStyle name="Linked Cell 35 2 2 3 3" xfId="36242" xr:uid="{00000000-0005-0000-0000-0000928D0000}"/>
    <cellStyle name="Linked Cell 35 2 2 4" xfId="36243" xr:uid="{00000000-0005-0000-0000-0000938D0000}"/>
    <cellStyle name="Linked Cell 35 2 2 4 2" xfId="36244" xr:uid="{00000000-0005-0000-0000-0000948D0000}"/>
    <cellStyle name="Linked Cell 35 2 2 4 2 2" xfId="36245" xr:uid="{00000000-0005-0000-0000-0000958D0000}"/>
    <cellStyle name="Linked Cell 35 2 2 4 3" xfId="36246" xr:uid="{00000000-0005-0000-0000-0000968D0000}"/>
    <cellStyle name="Linked Cell 35 2 2 5" xfId="36247" xr:uid="{00000000-0005-0000-0000-0000978D0000}"/>
    <cellStyle name="Linked Cell 35 2 2 5 2" xfId="36248" xr:uid="{00000000-0005-0000-0000-0000988D0000}"/>
    <cellStyle name="Linked Cell 35 2 2 5 2 2" xfId="36249" xr:uid="{00000000-0005-0000-0000-0000998D0000}"/>
    <cellStyle name="Linked Cell 35 2 2 5 3" xfId="36250" xr:uid="{00000000-0005-0000-0000-00009A8D0000}"/>
    <cellStyle name="Linked Cell 35 2 2 6" xfId="36251" xr:uid="{00000000-0005-0000-0000-00009B8D0000}"/>
    <cellStyle name="Linked Cell 35 2 2 6 2" xfId="36252" xr:uid="{00000000-0005-0000-0000-00009C8D0000}"/>
    <cellStyle name="Linked Cell 35 2 2 6 2 2" xfId="36253" xr:uid="{00000000-0005-0000-0000-00009D8D0000}"/>
    <cellStyle name="Linked Cell 35 2 2 6 3" xfId="36254" xr:uid="{00000000-0005-0000-0000-00009E8D0000}"/>
    <cellStyle name="Linked Cell 35 2 2 7" xfId="36255" xr:uid="{00000000-0005-0000-0000-00009F8D0000}"/>
    <cellStyle name="Linked Cell 35 2 2 7 2" xfId="36256" xr:uid="{00000000-0005-0000-0000-0000A08D0000}"/>
    <cellStyle name="Linked Cell 35 2 2 7 2 2" xfId="36257" xr:uid="{00000000-0005-0000-0000-0000A18D0000}"/>
    <cellStyle name="Linked Cell 35 2 2 7 3" xfId="36258" xr:uid="{00000000-0005-0000-0000-0000A28D0000}"/>
    <cellStyle name="Linked Cell 35 2 2 8" xfId="36259" xr:uid="{00000000-0005-0000-0000-0000A38D0000}"/>
    <cellStyle name="Linked Cell 35 2 2 8 2" xfId="36260" xr:uid="{00000000-0005-0000-0000-0000A48D0000}"/>
    <cellStyle name="Linked Cell 35 2 2 8 2 2" xfId="36261" xr:uid="{00000000-0005-0000-0000-0000A58D0000}"/>
    <cellStyle name="Linked Cell 35 2 2 8 3" xfId="36262" xr:uid="{00000000-0005-0000-0000-0000A68D0000}"/>
    <cellStyle name="Linked Cell 35 2 2 9" xfId="36263" xr:uid="{00000000-0005-0000-0000-0000A78D0000}"/>
    <cellStyle name="Linked Cell 35 2 2 9 2" xfId="36264" xr:uid="{00000000-0005-0000-0000-0000A88D0000}"/>
    <cellStyle name="Linked Cell 35 2 2 9 2 2" xfId="36265" xr:uid="{00000000-0005-0000-0000-0000A98D0000}"/>
    <cellStyle name="Linked Cell 35 2 2 9 3" xfId="36266" xr:uid="{00000000-0005-0000-0000-0000AA8D0000}"/>
    <cellStyle name="Linked Cell 35 2 3" xfId="36267" xr:uid="{00000000-0005-0000-0000-0000AB8D0000}"/>
    <cellStyle name="Linked Cell 35 2 3 10" xfId="36268" xr:uid="{00000000-0005-0000-0000-0000AC8D0000}"/>
    <cellStyle name="Linked Cell 35 2 3 10 2" xfId="36269" xr:uid="{00000000-0005-0000-0000-0000AD8D0000}"/>
    <cellStyle name="Linked Cell 35 2 3 11" xfId="36270" xr:uid="{00000000-0005-0000-0000-0000AE8D0000}"/>
    <cellStyle name="Linked Cell 35 2 3 2" xfId="36271" xr:uid="{00000000-0005-0000-0000-0000AF8D0000}"/>
    <cellStyle name="Linked Cell 35 2 3 2 2" xfId="36272" xr:uid="{00000000-0005-0000-0000-0000B08D0000}"/>
    <cellStyle name="Linked Cell 35 2 3 2 2 2" xfId="36273" xr:uid="{00000000-0005-0000-0000-0000B18D0000}"/>
    <cellStyle name="Linked Cell 35 2 3 2 3" xfId="36274" xr:uid="{00000000-0005-0000-0000-0000B28D0000}"/>
    <cellStyle name="Linked Cell 35 2 3 3" xfId="36275" xr:uid="{00000000-0005-0000-0000-0000B38D0000}"/>
    <cellStyle name="Linked Cell 35 2 3 3 2" xfId="36276" xr:uid="{00000000-0005-0000-0000-0000B48D0000}"/>
    <cellStyle name="Linked Cell 35 2 3 3 2 2" xfId="36277" xr:uid="{00000000-0005-0000-0000-0000B58D0000}"/>
    <cellStyle name="Linked Cell 35 2 3 3 3" xfId="36278" xr:uid="{00000000-0005-0000-0000-0000B68D0000}"/>
    <cellStyle name="Linked Cell 35 2 3 4" xfId="36279" xr:uid="{00000000-0005-0000-0000-0000B78D0000}"/>
    <cellStyle name="Linked Cell 35 2 3 4 2" xfId="36280" xr:uid="{00000000-0005-0000-0000-0000B88D0000}"/>
    <cellStyle name="Linked Cell 35 2 3 4 2 2" xfId="36281" xr:uid="{00000000-0005-0000-0000-0000B98D0000}"/>
    <cellStyle name="Linked Cell 35 2 3 4 3" xfId="36282" xr:uid="{00000000-0005-0000-0000-0000BA8D0000}"/>
    <cellStyle name="Linked Cell 35 2 3 5" xfId="36283" xr:uid="{00000000-0005-0000-0000-0000BB8D0000}"/>
    <cellStyle name="Linked Cell 35 2 3 5 2" xfId="36284" xr:uid="{00000000-0005-0000-0000-0000BC8D0000}"/>
    <cellStyle name="Linked Cell 35 2 3 5 2 2" xfId="36285" xr:uid="{00000000-0005-0000-0000-0000BD8D0000}"/>
    <cellStyle name="Linked Cell 35 2 3 5 3" xfId="36286" xr:uid="{00000000-0005-0000-0000-0000BE8D0000}"/>
    <cellStyle name="Linked Cell 35 2 3 6" xfId="36287" xr:uid="{00000000-0005-0000-0000-0000BF8D0000}"/>
    <cellStyle name="Linked Cell 35 2 3 6 2" xfId="36288" xr:uid="{00000000-0005-0000-0000-0000C08D0000}"/>
    <cellStyle name="Linked Cell 35 2 3 6 2 2" xfId="36289" xr:uid="{00000000-0005-0000-0000-0000C18D0000}"/>
    <cellStyle name="Linked Cell 35 2 3 6 3" xfId="36290" xr:uid="{00000000-0005-0000-0000-0000C28D0000}"/>
    <cellStyle name="Linked Cell 35 2 3 7" xfId="36291" xr:uid="{00000000-0005-0000-0000-0000C38D0000}"/>
    <cellStyle name="Linked Cell 35 2 3 7 2" xfId="36292" xr:uid="{00000000-0005-0000-0000-0000C48D0000}"/>
    <cellStyle name="Linked Cell 35 2 3 7 2 2" xfId="36293" xr:uid="{00000000-0005-0000-0000-0000C58D0000}"/>
    <cellStyle name="Linked Cell 35 2 3 7 3" xfId="36294" xr:uid="{00000000-0005-0000-0000-0000C68D0000}"/>
    <cellStyle name="Linked Cell 35 2 3 8" xfId="36295" xr:uid="{00000000-0005-0000-0000-0000C78D0000}"/>
    <cellStyle name="Linked Cell 35 2 3 8 2" xfId="36296" xr:uid="{00000000-0005-0000-0000-0000C88D0000}"/>
    <cellStyle name="Linked Cell 35 2 3 8 2 2" xfId="36297" xr:uid="{00000000-0005-0000-0000-0000C98D0000}"/>
    <cellStyle name="Linked Cell 35 2 3 8 3" xfId="36298" xr:uid="{00000000-0005-0000-0000-0000CA8D0000}"/>
    <cellStyle name="Linked Cell 35 2 3 9" xfId="36299" xr:uid="{00000000-0005-0000-0000-0000CB8D0000}"/>
    <cellStyle name="Linked Cell 35 2 3 9 2" xfId="36300" xr:uid="{00000000-0005-0000-0000-0000CC8D0000}"/>
    <cellStyle name="Linked Cell 35 2 3 9 2 2" xfId="36301" xr:uid="{00000000-0005-0000-0000-0000CD8D0000}"/>
    <cellStyle name="Linked Cell 35 2 3 9 3" xfId="36302" xr:uid="{00000000-0005-0000-0000-0000CE8D0000}"/>
    <cellStyle name="Linked Cell 35 2 4" xfId="36303" xr:uid="{00000000-0005-0000-0000-0000CF8D0000}"/>
    <cellStyle name="Linked Cell 35 2 4 2" xfId="36304" xr:uid="{00000000-0005-0000-0000-0000D08D0000}"/>
    <cellStyle name="Linked Cell 35 2 4 2 2" xfId="36305" xr:uid="{00000000-0005-0000-0000-0000D18D0000}"/>
    <cellStyle name="Linked Cell 35 2 4 3" xfId="36306" xr:uid="{00000000-0005-0000-0000-0000D28D0000}"/>
    <cellStyle name="Linked Cell 35 2 5" xfId="36307" xr:uid="{00000000-0005-0000-0000-0000D38D0000}"/>
    <cellStyle name="Linked Cell 35 2 5 2" xfId="36308" xr:uid="{00000000-0005-0000-0000-0000D48D0000}"/>
    <cellStyle name="Linked Cell 35 2 5 2 2" xfId="36309" xr:uid="{00000000-0005-0000-0000-0000D58D0000}"/>
    <cellStyle name="Linked Cell 35 2 5 3" xfId="36310" xr:uid="{00000000-0005-0000-0000-0000D68D0000}"/>
    <cellStyle name="Linked Cell 35 2 6" xfId="36311" xr:uid="{00000000-0005-0000-0000-0000D78D0000}"/>
    <cellStyle name="Linked Cell 35 2 6 2" xfId="36312" xr:uid="{00000000-0005-0000-0000-0000D88D0000}"/>
    <cellStyle name="Linked Cell 35 2 6 2 2" xfId="36313" xr:uid="{00000000-0005-0000-0000-0000D98D0000}"/>
    <cellStyle name="Linked Cell 35 2 6 3" xfId="36314" xr:uid="{00000000-0005-0000-0000-0000DA8D0000}"/>
    <cellStyle name="Linked Cell 35 2 7" xfId="36315" xr:uid="{00000000-0005-0000-0000-0000DB8D0000}"/>
    <cellStyle name="Linked Cell 35 2 7 2" xfId="36316" xr:uid="{00000000-0005-0000-0000-0000DC8D0000}"/>
    <cellStyle name="Linked Cell 35 2 7 2 2" xfId="36317" xr:uid="{00000000-0005-0000-0000-0000DD8D0000}"/>
    <cellStyle name="Linked Cell 35 2 7 3" xfId="36318" xr:uid="{00000000-0005-0000-0000-0000DE8D0000}"/>
    <cellStyle name="Linked Cell 35 2 8" xfId="36319" xr:uid="{00000000-0005-0000-0000-0000DF8D0000}"/>
    <cellStyle name="Linked Cell 35 2 8 2" xfId="36320" xr:uid="{00000000-0005-0000-0000-0000E08D0000}"/>
    <cellStyle name="Linked Cell 35 2 8 2 2" xfId="36321" xr:uid="{00000000-0005-0000-0000-0000E18D0000}"/>
    <cellStyle name="Linked Cell 35 2 8 3" xfId="36322" xr:uid="{00000000-0005-0000-0000-0000E28D0000}"/>
    <cellStyle name="Linked Cell 35 2 9" xfId="36323" xr:uid="{00000000-0005-0000-0000-0000E38D0000}"/>
    <cellStyle name="Linked Cell 35 2 9 2" xfId="36324" xr:uid="{00000000-0005-0000-0000-0000E48D0000}"/>
    <cellStyle name="Linked Cell 35 2 9 2 2" xfId="36325" xr:uid="{00000000-0005-0000-0000-0000E58D0000}"/>
    <cellStyle name="Linked Cell 35 2 9 3" xfId="36326" xr:uid="{00000000-0005-0000-0000-0000E68D0000}"/>
    <cellStyle name="Linked Cell 35 3" xfId="36327" xr:uid="{00000000-0005-0000-0000-0000E78D0000}"/>
    <cellStyle name="Linked Cell 35 3 10" xfId="36328" xr:uid="{00000000-0005-0000-0000-0000E88D0000}"/>
    <cellStyle name="Linked Cell 35 3 10 2" xfId="36329" xr:uid="{00000000-0005-0000-0000-0000E98D0000}"/>
    <cellStyle name="Linked Cell 35 3 10 2 2" xfId="36330" xr:uid="{00000000-0005-0000-0000-0000EA8D0000}"/>
    <cellStyle name="Linked Cell 35 3 10 3" xfId="36331" xr:uid="{00000000-0005-0000-0000-0000EB8D0000}"/>
    <cellStyle name="Linked Cell 35 3 11" xfId="36332" xr:uid="{00000000-0005-0000-0000-0000EC8D0000}"/>
    <cellStyle name="Linked Cell 35 3 11 2" xfId="36333" xr:uid="{00000000-0005-0000-0000-0000ED8D0000}"/>
    <cellStyle name="Linked Cell 35 3 12" xfId="36334" xr:uid="{00000000-0005-0000-0000-0000EE8D0000}"/>
    <cellStyle name="Linked Cell 35 3 2" xfId="36335" xr:uid="{00000000-0005-0000-0000-0000EF8D0000}"/>
    <cellStyle name="Linked Cell 35 3 2 10" xfId="36336" xr:uid="{00000000-0005-0000-0000-0000F08D0000}"/>
    <cellStyle name="Linked Cell 35 3 2 10 2" xfId="36337" xr:uid="{00000000-0005-0000-0000-0000F18D0000}"/>
    <cellStyle name="Linked Cell 35 3 2 11" xfId="36338" xr:uid="{00000000-0005-0000-0000-0000F28D0000}"/>
    <cellStyle name="Linked Cell 35 3 2 2" xfId="36339" xr:uid="{00000000-0005-0000-0000-0000F38D0000}"/>
    <cellStyle name="Linked Cell 35 3 2 2 2" xfId="36340" xr:uid="{00000000-0005-0000-0000-0000F48D0000}"/>
    <cellStyle name="Linked Cell 35 3 2 2 2 2" xfId="36341" xr:uid="{00000000-0005-0000-0000-0000F58D0000}"/>
    <cellStyle name="Linked Cell 35 3 2 2 3" xfId="36342" xr:uid="{00000000-0005-0000-0000-0000F68D0000}"/>
    <cellStyle name="Linked Cell 35 3 2 3" xfId="36343" xr:uid="{00000000-0005-0000-0000-0000F78D0000}"/>
    <cellStyle name="Linked Cell 35 3 2 3 2" xfId="36344" xr:uid="{00000000-0005-0000-0000-0000F88D0000}"/>
    <cellStyle name="Linked Cell 35 3 2 3 2 2" xfId="36345" xr:uid="{00000000-0005-0000-0000-0000F98D0000}"/>
    <cellStyle name="Linked Cell 35 3 2 3 3" xfId="36346" xr:uid="{00000000-0005-0000-0000-0000FA8D0000}"/>
    <cellStyle name="Linked Cell 35 3 2 4" xfId="36347" xr:uid="{00000000-0005-0000-0000-0000FB8D0000}"/>
    <cellStyle name="Linked Cell 35 3 2 4 2" xfId="36348" xr:uid="{00000000-0005-0000-0000-0000FC8D0000}"/>
    <cellStyle name="Linked Cell 35 3 2 4 2 2" xfId="36349" xr:uid="{00000000-0005-0000-0000-0000FD8D0000}"/>
    <cellStyle name="Linked Cell 35 3 2 4 3" xfId="36350" xr:uid="{00000000-0005-0000-0000-0000FE8D0000}"/>
    <cellStyle name="Linked Cell 35 3 2 5" xfId="36351" xr:uid="{00000000-0005-0000-0000-0000FF8D0000}"/>
    <cellStyle name="Linked Cell 35 3 2 5 2" xfId="36352" xr:uid="{00000000-0005-0000-0000-0000008E0000}"/>
    <cellStyle name="Linked Cell 35 3 2 5 2 2" xfId="36353" xr:uid="{00000000-0005-0000-0000-0000018E0000}"/>
    <cellStyle name="Linked Cell 35 3 2 5 3" xfId="36354" xr:uid="{00000000-0005-0000-0000-0000028E0000}"/>
    <cellStyle name="Linked Cell 35 3 2 6" xfId="36355" xr:uid="{00000000-0005-0000-0000-0000038E0000}"/>
    <cellStyle name="Linked Cell 35 3 2 6 2" xfId="36356" xr:uid="{00000000-0005-0000-0000-0000048E0000}"/>
    <cellStyle name="Linked Cell 35 3 2 6 2 2" xfId="36357" xr:uid="{00000000-0005-0000-0000-0000058E0000}"/>
    <cellStyle name="Linked Cell 35 3 2 6 3" xfId="36358" xr:uid="{00000000-0005-0000-0000-0000068E0000}"/>
    <cellStyle name="Linked Cell 35 3 2 7" xfId="36359" xr:uid="{00000000-0005-0000-0000-0000078E0000}"/>
    <cellStyle name="Linked Cell 35 3 2 7 2" xfId="36360" xr:uid="{00000000-0005-0000-0000-0000088E0000}"/>
    <cellStyle name="Linked Cell 35 3 2 7 2 2" xfId="36361" xr:uid="{00000000-0005-0000-0000-0000098E0000}"/>
    <cellStyle name="Linked Cell 35 3 2 7 3" xfId="36362" xr:uid="{00000000-0005-0000-0000-00000A8E0000}"/>
    <cellStyle name="Linked Cell 35 3 2 8" xfId="36363" xr:uid="{00000000-0005-0000-0000-00000B8E0000}"/>
    <cellStyle name="Linked Cell 35 3 2 8 2" xfId="36364" xr:uid="{00000000-0005-0000-0000-00000C8E0000}"/>
    <cellStyle name="Linked Cell 35 3 2 8 2 2" xfId="36365" xr:uid="{00000000-0005-0000-0000-00000D8E0000}"/>
    <cellStyle name="Linked Cell 35 3 2 8 3" xfId="36366" xr:uid="{00000000-0005-0000-0000-00000E8E0000}"/>
    <cellStyle name="Linked Cell 35 3 2 9" xfId="36367" xr:uid="{00000000-0005-0000-0000-00000F8E0000}"/>
    <cellStyle name="Linked Cell 35 3 2 9 2" xfId="36368" xr:uid="{00000000-0005-0000-0000-0000108E0000}"/>
    <cellStyle name="Linked Cell 35 3 2 9 2 2" xfId="36369" xr:uid="{00000000-0005-0000-0000-0000118E0000}"/>
    <cellStyle name="Linked Cell 35 3 2 9 3" xfId="36370" xr:uid="{00000000-0005-0000-0000-0000128E0000}"/>
    <cellStyle name="Linked Cell 35 3 3" xfId="36371" xr:uid="{00000000-0005-0000-0000-0000138E0000}"/>
    <cellStyle name="Linked Cell 35 3 3 2" xfId="36372" xr:uid="{00000000-0005-0000-0000-0000148E0000}"/>
    <cellStyle name="Linked Cell 35 3 3 2 2" xfId="36373" xr:uid="{00000000-0005-0000-0000-0000158E0000}"/>
    <cellStyle name="Linked Cell 35 3 3 3" xfId="36374" xr:uid="{00000000-0005-0000-0000-0000168E0000}"/>
    <cellStyle name="Linked Cell 35 3 4" xfId="36375" xr:uid="{00000000-0005-0000-0000-0000178E0000}"/>
    <cellStyle name="Linked Cell 35 3 4 2" xfId="36376" xr:uid="{00000000-0005-0000-0000-0000188E0000}"/>
    <cellStyle name="Linked Cell 35 3 4 2 2" xfId="36377" xr:uid="{00000000-0005-0000-0000-0000198E0000}"/>
    <cellStyle name="Linked Cell 35 3 4 3" xfId="36378" xr:uid="{00000000-0005-0000-0000-00001A8E0000}"/>
    <cellStyle name="Linked Cell 35 3 5" xfId="36379" xr:uid="{00000000-0005-0000-0000-00001B8E0000}"/>
    <cellStyle name="Linked Cell 35 3 5 2" xfId="36380" xr:uid="{00000000-0005-0000-0000-00001C8E0000}"/>
    <cellStyle name="Linked Cell 35 3 5 2 2" xfId="36381" xr:uid="{00000000-0005-0000-0000-00001D8E0000}"/>
    <cellStyle name="Linked Cell 35 3 5 3" xfId="36382" xr:uid="{00000000-0005-0000-0000-00001E8E0000}"/>
    <cellStyle name="Linked Cell 35 3 6" xfId="36383" xr:uid="{00000000-0005-0000-0000-00001F8E0000}"/>
    <cellStyle name="Linked Cell 35 3 6 2" xfId="36384" xr:uid="{00000000-0005-0000-0000-0000208E0000}"/>
    <cellStyle name="Linked Cell 35 3 6 2 2" xfId="36385" xr:uid="{00000000-0005-0000-0000-0000218E0000}"/>
    <cellStyle name="Linked Cell 35 3 6 3" xfId="36386" xr:uid="{00000000-0005-0000-0000-0000228E0000}"/>
    <cellStyle name="Linked Cell 35 3 7" xfId="36387" xr:uid="{00000000-0005-0000-0000-0000238E0000}"/>
    <cellStyle name="Linked Cell 35 3 7 2" xfId="36388" xr:uid="{00000000-0005-0000-0000-0000248E0000}"/>
    <cellStyle name="Linked Cell 35 3 7 2 2" xfId="36389" xr:uid="{00000000-0005-0000-0000-0000258E0000}"/>
    <cellStyle name="Linked Cell 35 3 7 3" xfId="36390" xr:uid="{00000000-0005-0000-0000-0000268E0000}"/>
    <cellStyle name="Linked Cell 35 3 8" xfId="36391" xr:uid="{00000000-0005-0000-0000-0000278E0000}"/>
    <cellStyle name="Linked Cell 35 3 8 2" xfId="36392" xr:uid="{00000000-0005-0000-0000-0000288E0000}"/>
    <cellStyle name="Linked Cell 35 3 8 2 2" xfId="36393" xr:uid="{00000000-0005-0000-0000-0000298E0000}"/>
    <cellStyle name="Linked Cell 35 3 8 3" xfId="36394" xr:uid="{00000000-0005-0000-0000-00002A8E0000}"/>
    <cellStyle name="Linked Cell 35 3 9" xfId="36395" xr:uid="{00000000-0005-0000-0000-00002B8E0000}"/>
    <cellStyle name="Linked Cell 35 3 9 2" xfId="36396" xr:uid="{00000000-0005-0000-0000-00002C8E0000}"/>
    <cellStyle name="Linked Cell 35 3 9 2 2" xfId="36397" xr:uid="{00000000-0005-0000-0000-00002D8E0000}"/>
    <cellStyle name="Linked Cell 35 3 9 3" xfId="36398" xr:uid="{00000000-0005-0000-0000-00002E8E0000}"/>
    <cellStyle name="Linked Cell 35 4" xfId="36399" xr:uid="{00000000-0005-0000-0000-00002F8E0000}"/>
    <cellStyle name="Linked Cell 35 4 10" xfId="36400" xr:uid="{00000000-0005-0000-0000-0000308E0000}"/>
    <cellStyle name="Linked Cell 35 4 10 2" xfId="36401" xr:uid="{00000000-0005-0000-0000-0000318E0000}"/>
    <cellStyle name="Linked Cell 35 4 11" xfId="36402" xr:uid="{00000000-0005-0000-0000-0000328E0000}"/>
    <cellStyle name="Linked Cell 35 4 2" xfId="36403" xr:uid="{00000000-0005-0000-0000-0000338E0000}"/>
    <cellStyle name="Linked Cell 35 4 2 2" xfId="36404" xr:uid="{00000000-0005-0000-0000-0000348E0000}"/>
    <cellStyle name="Linked Cell 35 4 2 2 2" xfId="36405" xr:uid="{00000000-0005-0000-0000-0000358E0000}"/>
    <cellStyle name="Linked Cell 35 4 2 3" xfId="36406" xr:uid="{00000000-0005-0000-0000-0000368E0000}"/>
    <cellStyle name="Linked Cell 35 4 3" xfId="36407" xr:uid="{00000000-0005-0000-0000-0000378E0000}"/>
    <cellStyle name="Linked Cell 35 4 3 2" xfId="36408" xr:uid="{00000000-0005-0000-0000-0000388E0000}"/>
    <cellStyle name="Linked Cell 35 4 3 2 2" xfId="36409" xr:uid="{00000000-0005-0000-0000-0000398E0000}"/>
    <cellStyle name="Linked Cell 35 4 3 3" xfId="36410" xr:uid="{00000000-0005-0000-0000-00003A8E0000}"/>
    <cellStyle name="Linked Cell 35 4 4" xfId="36411" xr:uid="{00000000-0005-0000-0000-00003B8E0000}"/>
    <cellStyle name="Linked Cell 35 4 4 2" xfId="36412" xr:uid="{00000000-0005-0000-0000-00003C8E0000}"/>
    <cellStyle name="Linked Cell 35 4 4 2 2" xfId="36413" xr:uid="{00000000-0005-0000-0000-00003D8E0000}"/>
    <cellStyle name="Linked Cell 35 4 4 3" xfId="36414" xr:uid="{00000000-0005-0000-0000-00003E8E0000}"/>
    <cellStyle name="Linked Cell 35 4 5" xfId="36415" xr:uid="{00000000-0005-0000-0000-00003F8E0000}"/>
    <cellStyle name="Linked Cell 35 4 5 2" xfId="36416" xr:uid="{00000000-0005-0000-0000-0000408E0000}"/>
    <cellStyle name="Linked Cell 35 4 5 2 2" xfId="36417" xr:uid="{00000000-0005-0000-0000-0000418E0000}"/>
    <cellStyle name="Linked Cell 35 4 5 3" xfId="36418" xr:uid="{00000000-0005-0000-0000-0000428E0000}"/>
    <cellStyle name="Linked Cell 35 4 6" xfId="36419" xr:uid="{00000000-0005-0000-0000-0000438E0000}"/>
    <cellStyle name="Linked Cell 35 4 6 2" xfId="36420" xr:uid="{00000000-0005-0000-0000-0000448E0000}"/>
    <cellStyle name="Linked Cell 35 4 6 2 2" xfId="36421" xr:uid="{00000000-0005-0000-0000-0000458E0000}"/>
    <cellStyle name="Linked Cell 35 4 6 3" xfId="36422" xr:uid="{00000000-0005-0000-0000-0000468E0000}"/>
    <cellStyle name="Linked Cell 35 4 7" xfId="36423" xr:uid="{00000000-0005-0000-0000-0000478E0000}"/>
    <cellStyle name="Linked Cell 35 4 7 2" xfId="36424" xr:uid="{00000000-0005-0000-0000-0000488E0000}"/>
    <cellStyle name="Linked Cell 35 4 7 2 2" xfId="36425" xr:uid="{00000000-0005-0000-0000-0000498E0000}"/>
    <cellStyle name="Linked Cell 35 4 7 3" xfId="36426" xr:uid="{00000000-0005-0000-0000-00004A8E0000}"/>
    <cellStyle name="Linked Cell 35 4 8" xfId="36427" xr:uid="{00000000-0005-0000-0000-00004B8E0000}"/>
    <cellStyle name="Linked Cell 35 4 8 2" xfId="36428" xr:uid="{00000000-0005-0000-0000-00004C8E0000}"/>
    <cellStyle name="Linked Cell 35 4 8 2 2" xfId="36429" xr:uid="{00000000-0005-0000-0000-00004D8E0000}"/>
    <cellStyle name="Linked Cell 35 4 8 3" xfId="36430" xr:uid="{00000000-0005-0000-0000-00004E8E0000}"/>
    <cellStyle name="Linked Cell 35 4 9" xfId="36431" xr:uid="{00000000-0005-0000-0000-00004F8E0000}"/>
    <cellStyle name="Linked Cell 35 4 9 2" xfId="36432" xr:uid="{00000000-0005-0000-0000-0000508E0000}"/>
    <cellStyle name="Linked Cell 35 4 9 2 2" xfId="36433" xr:uid="{00000000-0005-0000-0000-0000518E0000}"/>
    <cellStyle name="Linked Cell 35 4 9 3" xfId="36434" xr:uid="{00000000-0005-0000-0000-0000528E0000}"/>
    <cellStyle name="Linked Cell 35 5" xfId="36435" xr:uid="{00000000-0005-0000-0000-0000538E0000}"/>
    <cellStyle name="Linked Cell 35 5 2" xfId="36436" xr:uid="{00000000-0005-0000-0000-0000548E0000}"/>
    <cellStyle name="Linked Cell 35 5 2 2" xfId="36437" xr:uid="{00000000-0005-0000-0000-0000558E0000}"/>
    <cellStyle name="Linked Cell 35 5 3" xfId="36438" xr:uid="{00000000-0005-0000-0000-0000568E0000}"/>
    <cellStyle name="Linked Cell 35 6" xfId="36439" xr:uid="{00000000-0005-0000-0000-0000578E0000}"/>
    <cellStyle name="Linked Cell 35 6 2" xfId="36440" xr:uid="{00000000-0005-0000-0000-0000588E0000}"/>
    <cellStyle name="Linked Cell 35 6 2 2" xfId="36441" xr:uid="{00000000-0005-0000-0000-0000598E0000}"/>
    <cellStyle name="Linked Cell 35 6 3" xfId="36442" xr:uid="{00000000-0005-0000-0000-00005A8E0000}"/>
    <cellStyle name="Linked Cell 35 7" xfId="36443" xr:uid="{00000000-0005-0000-0000-00005B8E0000}"/>
    <cellStyle name="Linked Cell 35 7 2" xfId="36444" xr:uid="{00000000-0005-0000-0000-00005C8E0000}"/>
    <cellStyle name="Linked Cell 35 7 2 2" xfId="36445" xr:uid="{00000000-0005-0000-0000-00005D8E0000}"/>
    <cellStyle name="Linked Cell 35 7 3" xfId="36446" xr:uid="{00000000-0005-0000-0000-00005E8E0000}"/>
    <cellStyle name="Linked Cell 35 8" xfId="36447" xr:uid="{00000000-0005-0000-0000-00005F8E0000}"/>
    <cellStyle name="Linked Cell 35 8 2" xfId="36448" xr:uid="{00000000-0005-0000-0000-0000608E0000}"/>
    <cellStyle name="Linked Cell 35 8 2 2" xfId="36449" xr:uid="{00000000-0005-0000-0000-0000618E0000}"/>
    <cellStyle name="Linked Cell 35 8 3" xfId="36450" xr:uid="{00000000-0005-0000-0000-0000628E0000}"/>
    <cellStyle name="Linked Cell 35 9" xfId="36451" xr:uid="{00000000-0005-0000-0000-0000638E0000}"/>
    <cellStyle name="Linked Cell 35 9 2" xfId="36452" xr:uid="{00000000-0005-0000-0000-0000648E0000}"/>
    <cellStyle name="Linked Cell 35 9 2 2" xfId="36453" xr:uid="{00000000-0005-0000-0000-0000658E0000}"/>
    <cellStyle name="Linked Cell 35 9 3" xfId="36454" xr:uid="{00000000-0005-0000-0000-0000668E0000}"/>
    <cellStyle name="Linked Cell 36" xfId="36455" xr:uid="{00000000-0005-0000-0000-0000678E0000}"/>
    <cellStyle name="Linked Cell 36 10" xfId="36456" xr:uid="{00000000-0005-0000-0000-0000688E0000}"/>
    <cellStyle name="Linked Cell 36 10 2" xfId="36457" xr:uid="{00000000-0005-0000-0000-0000698E0000}"/>
    <cellStyle name="Linked Cell 36 10 2 2" xfId="36458" xr:uid="{00000000-0005-0000-0000-00006A8E0000}"/>
    <cellStyle name="Linked Cell 36 10 3" xfId="36459" xr:uid="{00000000-0005-0000-0000-00006B8E0000}"/>
    <cellStyle name="Linked Cell 36 11" xfId="36460" xr:uid="{00000000-0005-0000-0000-00006C8E0000}"/>
    <cellStyle name="Linked Cell 36 11 2" xfId="36461" xr:uid="{00000000-0005-0000-0000-00006D8E0000}"/>
    <cellStyle name="Linked Cell 36 11 2 2" xfId="36462" xr:uid="{00000000-0005-0000-0000-00006E8E0000}"/>
    <cellStyle name="Linked Cell 36 11 3" xfId="36463" xr:uid="{00000000-0005-0000-0000-00006F8E0000}"/>
    <cellStyle name="Linked Cell 36 12" xfId="36464" xr:uid="{00000000-0005-0000-0000-0000708E0000}"/>
    <cellStyle name="Linked Cell 36 12 2" xfId="36465" xr:uid="{00000000-0005-0000-0000-0000718E0000}"/>
    <cellStyle name="Linked Cell 36 13" xfId="36466" xr:uid="{00000000-0005-0000-0000-0000728E0000}"/>
    <cellStyle name="Linked Cell 36 2" xfId="36467" xr:uid="{00000000-0005-0000-0000-0000738E0000}"/>
    <cellStyle name="Linked Cell 36 2 10" xfId="36468" xr:uid="{00000000-0005-0000-0000-0000748E0000}"/>
    <cellStyle name="Linked Cell 36 2 10 2" xfId="36469" xr:uid="{00000000-0005-0000-0000-0000758E0000}"/>
    <cellStyle name="Linked Cell 36 2 10 2 2" xfId="36470" xr:uid="{00000000-0005-0000-0000-0000768E0000}"/>
    <cellStyle name="Linked Cell 36 2 10 3" xfId="36471" xr:uid="{00000000-0005-0000-0000-0000778E0000}"/>
    <cellStyle name="Linked Cell 36 2 11" xfId="36472" xr:uid="{00000000-0005-0000-0000-0000788E0000}"/>
    <cellStyle name="Linked Cell 36 2 11 2" xfId="36473" xr:uid="{00000000-0005-0000-0000-0000798E0000}"/>
    <cellStyle name="Linked Cell 36 2 12" xfId="36474" xr:uid="{00000000-0005-0000-0000-00007A8E0000}"/>
    <cellStyle name="Linked Cell 36 2 2" xfId="36475" xr:uid="{00000000-0005-0000-0000-00007B8E0000}"/>
    <cellStyle name="Linked Cell 36 2 2 2" xfId="36476" xr:uid="{00000000-0005-0000-0000-00007C8E0000}"/>
    <cellStyle name="Linked Cell 36 2 2 2 2" xfId="36477" xr:uid="{00000000-0005-0000-0000-00007D8E0000}"/>
    <cellStyle name="Linked Cell 36 2 2 3" xfId="36478" xr:uid="{00000000-0005-0000-0000-00007E8E0000}"/>
    <cellStyle name="Linked Cell 36 2 3" xfId="36479" xr:uid="{00000000-0005-0000-0000-00007F8E0000}"/>
    <cellStyle name="Linked Cell 36 2 3 2" xfId="36480" xr:uid="{00000000-0005-0000-0000-0000808E0000}"/>
    <cellStyle name="Linked Cell 36 2 3 2 2" xfId="36481" xr:uid="{00000000-0005-0000-0000-0000818E0000}"/>
    <cellStyle name="Linked Cell 36 2 3 3" xfId="36482" xr:uid="{00000000-0005-0000-0000-0000828E0000}"/>
    <cellStyle name="Linked Cell 36 2 4" xfId="36483" xr:uid="{00000000-0005-0000-0000-0000838E0000}"/>
    <cellStyle name="Linked Cell 36 2 4 2" xfId="36484" xr:uid="{00000000-0005-0000-0000-0000848E0000}"/>
    <cellStyle name="Linked Cell 36 2 4 2 2" xfId="36485" xr:uid="{00000000-0005-0000-0000-0000858E0000}"/>
    <cellStyle name="Linked Cell 36 2 4 3" xfId="36486" xr:uid="{00000000-0005-0000-0000-0000868E0000}"/>
    <cellStyle name="Linked Cell 36 2 5" xfId="36487" xr:uid="{00000000-0005-0000-0000-0000878E0000}"/>
    <cellStyle name="Linked Cell 36 2 5 2" xfId="36488" xr:uid="{00000000-0005-0000-0000-0000888E0000}"/>
    <cellStyle name="Linked Cell 36 2 5 2 2" xfId="36489" xr:uid="{00000000-0005-0000-0000-0000898E0000}"/>
    <cellStyle name="Linked Cell 36 2 5 3" xfId="36490" xr:uid="{00000000-0005-0000-0000-00008A8E0000}"/>
    <cellStyle name="Linked Cell 36 2 6" xfId="36491" xr:uid="{00000000-0005-0000-0000-00008B8E0000}"/>
    <cellStyle name="Linked Cell 36 2 6 2" xfId="36492" xr:uid="{00000000-0005-0000-0000-00008C8E0000}"/>
    <cellStyle name="Linked Cell 36 2 6 2 2" xfId="36493" xr:uid="{00000000-0005-0000-0000-00008D8E0000}"/>
    <cellStyle name="Linked Cell 36 2 6 3" xfId="36494" xr:uid="{00000000-0005-0000-0000-00008E8E0000}"/>
    <cellStyle name="Linked Cell 36 2 7" xfId="36495" xr:uid="{00000000-0005-0000-0000-00008F8E0000}"/>
    <cellStyle name="Linked Cell 36 2 7 2" xfId="36496" xr:uid="{00000000-0005-0000-0000-0000908E0000}"/>
    <cellStyle name="Linked Cell 36 2 7 2 2" xfId="36497" xr:uid="{00000000-0005-0000-0000-0000918E0000}"/>
    <cellStyle name="Linked Cell 36 2 7 3" xfId="36498" xr:uid="{00000000-0005-0000-0000-0000928E0000}"/>
    <cellStyle name="Linked Cell 36 2 8" xfId="36499" xr:uid="{00000000-0005-0000-0000-0000938E0000}"/>
    <cellStyle name="Linked Cell 36 2 8 2" xfId="36500" xr:uid="{00000000-0005-0000-0000-0000948E0000}"/>
    <cellStyle name="Linked Cell 36 2 8 2 2" xfId="36501" xr:uid="{00000000-0005-0000-0000-0000958E0000}"/>
    <cellStyle name="Linked Cell 36 2 8 3" xfId="36502" xr:uid="{00000000-0005-0000-0000-0000968E0000}"/>
    <cellStyle name="Linked Cell 36 2 9" xfId="36503" xr:uid="{00000000-0005-0000-0000-0000978E0000}"/>
    <cellStyle name="Linked Cell 36 2 9 2" xfId="36504" xr:uid="{00000000-0005-0000-0000-0000988E0000}"/>
    <cellStyle name="Linked Cell 36 2 9 2 2" xfId="36505" xr:uid="{00000000-0005-0000-0000-0000998E0000}"/>
    <cellStyle name="Linked Cell 36 2 9 3" xfId="36506" xr:uid="{00000000-0005-0000-0000-00009A8E0000}"/>
    <cellStyle name="Linked Cell 36 3" xfId="36507" xr:uid="{00000000-0005-0000-0000-00009B8E0000}"/>
    <cellStyle name="Linked Cell 36 3 10" xfId="36508" xr:uid="{00000000-0005-0000-0000-00009C8E0000}"/>
    <cellStyle name="Linked Cell 36 3 10 2" xfId="36509" xr:uid="{00000000-0005-0000-0000-00009D8E0000}"/>
    <cellStyle name="Linked Cell 36 3 11" xfId="36510" xr:uid="{00000000-0005-0000-0000-00009E8E0000}"/>
    <cellStyle name="Linked Cell 36 3 2" xfId="36511" xr:uid="{00000000-0005-0000-0000-00009F8E0000}"/>
    <cellStyle name="Linked Cell 36 3 2 2" xfId="36512" xr:uid="{00000000-0005-0000-0000-0000A08E0000}"/>
    <cellStyle name="Linked Cell 36 3 2 2 2" xfId="36513" xr:uid="{00000000-0005-0000-0000-0000A18E0000}"/>
    <cellStyle name="Linked Cell 36 3 2 3" xfId="36514" xr:uid="{00000000-0005-0000-0000-0000A28E0000}"/>
    <cellStyle name="Linked Cell 36 3 3" xfId="36515" xr:uid="{00000000-0005-0000-0000-0000A38E0000}"/>
    <cellStyle name="Linked Cell 36 3 3 2" xfId="36516" xr:uid="{00000000-0005-0000-0000-0000A48E0000}"/>
    <cellStyle name="Linked Cell 36 3 3 2 2" xfId="36517" xr:uid="{00000000-0005-0000-0000-0000A58E0000}"/>
    <cellStyle name="Linked Cell 36 3 3 3" xfId="36518" xr:uid="{00000000-0005-0000-0000-0000A68E0000}"/>
    <cellStyle name="Linked Cell 36 3 4" xfId="36519" xr:uid="{00000000-0005-0000-0000-0000A78E0000}"/>
    <cellStyle name="Linked Cell 36 3 4 2" xfId="36520" xr:uid="{00000000-0005-0000-0000-0000A88E0000}"/>
    <cellStyle name="Linked Cell 36 3 4 2 2" xfId="36521" xr:uid="{00000000-0005-0000-0000-0000A98E0000}"/>
    <cellStyle name="Linked Cell 36 3 4 3" xfId="36522" xr:uid="{00000000-0005-0000-0000-0000AA8E0000}"/>
    <cellStyle name="Linked Cell 36 3 5" xfId="36523" xr:uid="{00000000-0005-0000-0000-0000AB8E0000}"/>
    <cellStyle name="Linked Cell 36 3 5 2" xfId="36524" xr:uid="{00000000-0005-0000-0000-0000AC8E0000}"/>
    <cellStyle name="Linked Cell 36 3 5 2 2" xfId="36525" xr:uid="{00000000-0005-0000-0000-0000AD8E0000}"/>
    <cellStyle name="Linked Cell 36 3 5 3" xfId="36526" xr:uid="{00000000-0005-0000-0000-0000AE8E0000}"/>
    <cellStyle name="Linked Cell 36 3 6" xfId="36527" xr:uid="{00000000-0005-0000-0000-0000AF8E0000}"/>
    <cellStyle name="Linked Cell 36 3 6 2" xfId="36528" xr:uid="{00000000-0005-0000-0000-0000B08E0000}"/>
    <cellStyle name="Linked Cell 36 3 6 2 2" xfId="36529" xr:uid="{00000000-0005-0000-0000-0000B18E0000}"/>
    <cellStyle name="Linked Cell 36 3 6 3" xfId="36530" xr:uid="{00000000-0005-0000-0000-0000B28E0000}"/>
    <cellStyle name="Linked Cell 36 3 7" xfId="36531" xr:uid="{00000000-0005-0000-0000-0000B38E0000}"/>
    <cellStyle name="Linked Cell 36 3 7 2" xfId="36532" xr:uid="{00000000-0005-0000-0000-0000B48E0000}"/>
    <cellStyle name="Linked Cell 36 3 7 2 2" xfId="36533" xr:uid="{00000000-0005-0000-0000-0000B58E0000}"/>
    <cellStyle name="Linked Cell 36 3 7 3" xfId="36534" xr:uid="{00000000-0005-0000-0000-0000B68E0000}"/>
    <cellStyle name="Linked Cell 36 3 8" xfId="36535" xr:uid="{00000000-0005-0000-0000-0000B78E0000}"/>
    <cellStyle name="Linked Cell 36 3 8 2" xfId="36536" xr:uid="{00000000-0005-0000-0000-0000B88E0000}"/>
    <cellStyle name="Linked Cell 36 3 8 2 2" xfId="36537" xr:uid="{00000000-0005-0000-0000-0000B98E0000}"/>
    <cellStyle name="Linked Cell 36 3 8 3" xfId="36538" xr:uid="{00000000-0005-0000-0000-0000BA8E0000}"/>
    <cellStyle name="Linked Cell 36 3 9" xfId="36539" xr:uid="{00000000-0005-0000-0000-0000BB8E0000}"/>
    <cellStyle name="Linked Cell 36 3 9 2" xfId="36540" xr:uid="{00000000-0005-0000-0000-0000BC8E0000}"/>
    <cellStyle name="Linked Cell 36 3 9 2 2" xfId="36541" xr:uid="{00000000-0005-0000-0000-0000BD8E0000}"/>
    <cellStyle name="Linked Cell 36 3 9 3" xfId="36542" xr:uid="{00000000-0005-0000-0000-0000BE8E0000}"/>
    <cellStyle name="Linked Cell 36 4" xfId="36543" xr:uid="{00000000-0005-0000-0000-0000BF8E0000}"/>
    <cellStyle name="Linked Cell 36 4 2" xfId="36544" xr:uid="{00000000-0005-0000-0000-0000C08E0000}"/>
    <cellStyle name="Linked Cell 36 4 2 2" xfId="36545" xr:uid="{00000000-0005-0000-0000-0000C18E0000}"/>
    <cellStyle name="Linked Cell 36 4 3" xfId="36546" xr:uid="{00000000-0005-0000-0000-0000C28E0000}"/>
    <cellStyle name="Linked Cell 36 5" xfId="36547" xr:uid="{00000000-0005-0000-0000-0000C38E0000}"/>
    <cellStyle name="Linked Cell 36 5 2" xfId="36548" xr:uid="{00000000-0005-0000-0000-0000C48E0000}"/>
    <cellStyle name="Linked Cell 36 5 2 2" xfId="36549" xr:uid="{00000000-0005-0000-0000-0000C58E0000}"/>
    <cellStyle name="Linked Cell 36 5 3" xfId="36550" xr:uid="{00000000-0005-0000-0000-0000C68E0000}"/>
    <cellStyle name="Linked Cell 36 6" xfId="36551" xr:uid="{00000000-0005-0000-0000-0000C78E0000}"/>
    <cellStyle name="Linked Cell 36 6 2" xfId="36552" xr:uid="{00000000-0005-0000-0000-0000C88E0000}"/>
    <cellStyle name="Linked Cell 36 6 2 2" xfId="36553" xr:uid="{00000000-0005-0000-0000-0000C98E0000}"/>
    <cellStyle name="Linked Cell 36 6 3" xfId="36554" xr:uid="{00000000-0005-0000-0000-0000CA8E0000}"/>
    <cellStyle name="Linked Cell 36 7" xfId="36555" xr:uid="{00000000-0005-0000-0000-0000CB8E0000}"/>
    <cellStyle name="Linked Cell 36 7 2" xfId="36556" xr:uid="{00000000-0005-0000-0000-0000CC8E0000}"/>
    <cellStyle name="Linked Cell 36 7 2 2" xfId="36557" xr:uid="{00000000-0005-0000-0000-0000CD8E0000}"/>
    <cellStyle name="Linked Cell 36 7 3" xfId="36558" xr:uid="{00000000-0005-0000-0000-0000CE8E0000}"/>
    <cellStyle name="Linked Cell 36 8" xfId="36559" xr:uid="{00000000-0005-0000-0000-0000CF8E0000}"/>
    <cellStyle name="Linked Cell 36 8 2" xfId="36560" xr:uid="{00000000-0005-0000-0000-0000D08E0000}"/>
    <cellStyle name="Linked Cell 36 8 2 2" xfId="36561" xr:uid="{00000000-0005-0000-0000-0000D18E0000}"/>
    <cellStyle name="Linked Cell 36 8 3" xfId="36562" xr:uid="{00000000-0005-0000-0000-0000D28E0000}"/>
    <cellStyle name="Linked Cell 36 9" xfId="36563" xr:uid="{00000000-0005-0000-0000-0000D38E0000}"/>
    <cellStyle name="Linked Cell 36 9 2" xfId="36564" xr:uid="{00000000-0005-0000-0000-0000D48E0000}"/>
    <cellStyle name="Linked Cell 36 9 2 2" xfId="36565" xr:uid="{00000000-0005-0000-0000-0000D58E0000}"/>
    <cellStyle name="Linked Cell 36 9 3" xfId="36566" xr:uid="{00000000-0005-0000-0000-0000D68E0000}"/>
    <cellStyle name="Linked Cell 4" xfId="36567" xr:uid="{00000000-0005-0000-0000-0000D78E0000}"/>
    <cellStyle name="Linked Cell 4 2" xfId="36568" xr:uid="{00000000-0005-0000-0000-0000D88E0000}"/>
    <cellStyle name="Linked Cell 4 2 10" xfId="36569" xr:uid="{00000000-0005-0000-0000-0000D98E0000}"/>
    <cellStyle name="Linked Cell 4 2 10 2" xfId="36570" xr:uid="{00000000-0005-0000-0000-0000DA8E0000}"/>
    <cellStyle name="Linked Cell 4 2 10 2 2" xfId="36571" xr:uid="{00000000-0005-0000-0000-0000DB8E0000}"/>
    <cellStyle name="Linked Cell 4 2 10 3" xfId="36572" xr:uid="{00000000-0005-0000-0000-0000DC8E0000}"/>
    <cellStyle name="Linked Cell 4 2 11" xfId="36573" xr:uid="{00000000-0005-0000-0000-0000DD8E0000}"/>
    <cellStyle name="Linked Cell 4 2 11 2" xfId="36574" xr:uid="{00000000-0005-0000-0000-0000DE8E0000}"/>
    <cellStyle name="Linked Cell 4 2 11 2 2" xfId="36575" xr:uid="{00000000-0005-0000-0000-0000DF8E0000}"/>
    <cellStyle name="Linked Cell 4 2 11 3" xfId="36576" xr:uid="{00000000-0005-0000-0000-0000E08E0000}"/>
    <cellStyle name="Linked Cell 4 2 12" xfId="36577" xr:uid="{00000000-0005-0000-0000-0000E18E0000}"/>
    <cellStyle name="Linked Cell 4 2 12 2" xfId="36578" xr:uid="{00000000-0005-0000-0000-0000E28E0000}"/>
    <cellStyle name="Linked Cell 4 2 12 2 2" xfId="36579" xr:uid="{00000000-0005-0000-0000-0000E38E0000}"/>
    <cellStyle name="Linked Cell 4 2 12 3" xfId="36580" xr:uid="{00000000-0005-0000-0000-0000E48E0000}"/>
    <cellStyle name="Linked Cell 4 2 13" xfId="36581" xr:uid="{00000000-0005-0000-0000-0000E58E0000}"/>
    <cellStyle name="Linked Cell 4 2 13 2" xfId="36582" xr:uid="{00000000-0005-0000-0000-0000E68E0000}"/>
    <cellStyle name="Linked Cell 4 2 13 2 2" xfId="36583" xr:uid="{00000000-0005-0000-0000-0000E78E0000}"/>
    <cellStyle name="Linked Cell 4 2 13 3" xfId="36584" xr:uid="{00000000-0005-0000-0000-0000E88E0000}"/>
    <cellStyle name="Linked Cell 4 2 14" xfId="36585" xr:uid="{00000000-0005-0000-0000-0000E98E0000}"/>
    <cellStyle name="Linked Cell 4 2 14 2" xfId="36586" xr:uid="{00000000-0005-0000-0000-0000EA8E0000}"/>
    <cellStyle name="Linked Cell 4 2 15" xfId="36587" xr:uid="{00000000-0005-0000-0000-0000EB8E0000}"/>
    <cellStyle name="Linked Cell 4 2 2" xfId="36588" xr:uid="{00000000-0005-0000-0000-0000EC8E0000}"/>
    <cellStyle name="Linked Cell 4 2 2 10" xfId="36589" xr:uid="{00000000-0005-0000-0000-0000ED8E0000}"/>
    <cellStyle name="Linked Cell 4 2 2 10 2" xfId="36590" xr:uid="{00000000-0005-0000-0000-0000EE8E0000}"/>
    <cellStyle name="Linked Cell 4 2 2 10 2 2" xfId="36591" xr:uid="{00000000-0005-0000-0000-0000EF8E0000}"/>
    <cellStyle name="Linked Cell 4 2 2 10 3" xfId="36592" xr:uid="{00000000-0005-0000-0000-0000F08E0000}"/>
    <cellStyle name="Linked Cell 4 2 2 11" xfId="36593" xr:uid="{00000000-0005-0000-0000-0000F18E0000}"/>
    <cellStyle name="Linked Cell 4 2 2 11 2" xfId="36594" xr:uid="{00000000-0005-0000-0000-0000F28E0000}"/>
    <cellStyle name="Linked Cell 4 2 2 11 2 2" xfId="36595" xr:uid="{00000000-0005-0000-0000-0000F38E0000}"/>
    <cellStyle name="Linked Cell 4 2 2 11 3" xfId="36596" xr:uid="{00000000-0005-0000-0000-0000F48E0000}"/>
    <cellStyle name="Linked Cell 4 2 2 12" xfId="36597" xr:uid="{00000000-0005-0000-0000-0000F58E0000}"/>
    <cellStyle name="Linked Cell 4 2 2 12 2" xfId="36598" xr:uid="{00000000-0005-0000-0000-0000F68E0000}"/>
    <cellStyle name="Linked Cell 4 2 2 12 2 2" xfId="36599" xr:uid="{00000000-0005-0000-0000-0000F78E0000}"/>
    <cellStyle name="Linked Cell 4 2 2 12 3" xfId="36600" xr:uid="{00000000-0005-0000-0000-0000F88E0000}"/>
    <cellStyle name="Linked Cell 4 2 2 13" xfId="36601" xr:uid="{00000000-0005-0000-0000-0000F98E0000}"/>
    <cellStyle name="Linked Cell 4 2 2 13 2" xfId="36602" xr:uid="{00000000-0005-0000-0000-0000FA8E0000}"/>
    <cellStyle name="Linked Cell 4 2 2 14" xfId="36603" xr:uid="{00000000-0005-0000-0000-0000FB8E0000}"/>
    <cellStyle name="Linked Cell 4 2 2 2" xfId="36604" xr:uid="{00000000-0005-0000-0000-0000FC8E0000}"/>
    <cellStyle name="Linked Cell 4 2 2 2 10" xfId="36605" xr:uid="{00000000-0005-0000-0000-0000FD8E0000}"/>
    <cellStyle name="Linked Cell 4 2 2 2 10 2" xfId="36606" xr:uid="{00000000-0005-0000-0000-0000FE8E0000}"/>
    <cellStyle name="Linked Cell 4 2 2 2 10 2 2" xfId="36607" xr:uid="{00000000-0005-0000-0000-0000FF8E0000}"/>
    <cellStyle name="Linked Cell 4 2 2 2 10 3" xfId="36608" xr:uid="{00000000-0005-0000-0000-0000008F0000}"/>
    <cellStyle name="Linked Cell 4 2 2 2 11" xfId="36609" xr:uid="{00000000-0005-0000-0000-0000018F0000}"/>
    <cellStyle name="Linked Cell 4 2 2 2 11 2" xfId="36610" xr:uid="{00000000-0005-0000-0000-0000028F0000}"/>
    <cellStyle name="Linked Cell 4 2 2 2 11 2 2" xfId="36611" xr:uid="{00000000-0005-0000-0000-0000038F0000}"/>
    <cellStyle name="Linked Cell 4 2 2 2 11 3" xfId="36612" xr:uid="{00000000-0005-0000-0000-0000048F0000}"/>
    <cellStyle name="Linked Cell 4 2 2 2 12" xfId="36613" xr:uid="{00000000-0005-0000-0000-0000058F0000}"/>
    <cellStyle name="Linked Cell 4 2 2 2 12 2" xfId="36614" xr:uid="{00000000-0005-0000-0000-0000068F0000}"/>
    <cellStyle name="Linked Cell 4 2 2 2 13" xfId="36615" xr:uid="{00000000-0005-0000-0000-0000078F0000}"/>
    <cellStyle name="Linked Cell 4 2 2 2 2" xfId="36616" xr:uid="{00000000-0005-0000-0000-0000088F0000}"/>
    <cellStyle name="Linked Cell 4 2 2 2 2 10" xfId="36617" xr:uid="{00000000-0005-0000-0000-0000098F0000}"/>
    <cellStyle name="Linked Cell 4 2 2 2 2 10 2" xfId="36618" xr:uid="{00000000-0005-0000-0000-00000A8F0000}"/>
    <cellStyle name="Linked Cell 4 2 2 2 2 10 2 2" xfId="36619" xr:uid="{00000000-0005-0000-0000-00000B8F0000}"/>
    <cellStyle name="Linked Cell 4 2 2 2 2 10 3" xfId="36620" xr:uid="{00000000-0005-0000-0000-00000C8F0000}"/>
    <cellStyle name="Linked Cell 4 2 2 2 2 11" xfId="36621" xr:uid="{00000000-0005-0000-0000-00000D8F0000}"/>
    <cellStyle name="Linked Cell 4 2 2 2 2 11 2" xfId="36622" xr:uid="{00000000-0005-0000-0000-00000E8F0000}"/>
    <cellStyle name="Linked Cell 4 2 2 2 2 12" xfId="36623" xr:uid="{00000000-0005-0000-0000-00000F8F0000}"/>
    <cellStyle name="Linked Cell 4 2 2 2 2 2" xfId="36624" xr:uid="{00000000-0005-0000-0000-0000108F0000}"/>
    <cellStyle name="Linked Cell 4 2 2 2 2 2 2" xfId="36625" xr:uid="{00000000-0005-0000-0000-0000118F0000}"/>
    <cellStyle name="Linked Cell 4 2 2 2 2 2 2 2" xfId="36626" xr:uid="{00000000-0005-0000-0000-0000128F0000}"/>
    <cellStyle name="Linked Cell 4 2 2 2 2 2 3" xfId="36627" xr:uid="{00000000-0005-0000-0000-0000138F0000}"/>
    <cellStyle name="Linked Cell 4 2 2 2 2 3" xfId="36628" xr:uid="{00000000-0005-0000-0000-0000148F0000}"/>
    <cellStyle name="Linked Cell 4 2 2 2 2 3 2" xfId="36629" xr:uid="{00000000-0005-0000-0000-0000158F0000}"/>
    <cellStyle name="Linked Cell 4 2 2 2 2 3 2 2" xfId="36630" xr:uid="{00000000-0005-0000-0000-0000168F0000}"/>
    <cellStyle name="Linked Cell 4 2 2 2 2 3 3" xfId="36631" xr:uid="{00000000-0005-0000-0000-0000178F0000}"/>
    <cellStyle name="Linked Cell 4 2 2 2 2 4" xfId="36632" xr:uid="{00000000-0005-0000-0000-0000188F0000}"/>
    <cellStyle name="Linked Cell 4 2 2 2 2 4 2" xfId="36633" xr:uid="{00000000-0005-0000-0000-0000198F0000}"/>
    <cellStyle name="Linked Cell 4 2 2 2 2 4 2 2" xfId="36634" xr:uid="{00000000-0005-0000-0000-00001A8F0000}"/>
    <cellStyle name="Linked Cell 4 2 2 2 2 4 3" xfId="36635" xr:uid="{00000000-0005-0000-0000-00001B8F0000}"/>
    <cellStyle name="Linked Cell 4 2 2 2 2 5" xfId="36636" xr:uid="{00000000-0005-0000-0000-00001C8F0000}"/>
    <cellStyle name="Linked Cell 4 2 2 2 2 5 2" xfId="36637" xr:uid="{00000000-0005-0000-0000-00001D8F0000}"/>
    <cellStyle name="Linked Cell 4 2 2 2 2 5 2 2" xfId="36638" xr:uid="{00000000-0005-0000-0000-00001E8F0000}"/>
    <cellStyle name="Linked Cell 4 2 2 2 2 5 3" xfId="36639" xr:uid="{00000000-0005-0000-0000-00001F8F0000}"/>
    <cellStyle name="Linked Cell 4 2 2 2 2 6" xfId="36640" xr:uid="{00000000-0005-0000-0000-0000208F0000}"/>
    <cellStyle name="Linked Cell 4 2 2 2 2 6 2" xfId="36641" xr:uid="{00000000-0005-0000-0000-0000218F0000}"/>
    <cellStyle name="Linked Cell 4 2 2 2 2 6 2 2" xfId="36642" xr:uid="{00000000-0005-0000-0000-0000228F0000}"/>
    <cellStyle name="Linked Cell 4 2 2 2 2 6 3" xfId="36643" xr:uid="{00000000-0005-0000-0000-0000238F0000}"/>
    <cellStyle name="Linked Cell 4 2 2 2 2 7" xfId="36644" xr:uid="{00000000-0005-0000-0000-0000248F0000}"/>
    <cellStyle name="Linked Cell 4 2 2 2 2 7 2" xfId="36645" xr:uid="{00000000-0005-0000-0000-0000258F0000}"/>
    <cellStyle name="Linked Cell 4 2 2 2 2 7 2 2" xfId="36646" xr:uid="{00000000-0005-0000-0000-0000268F0000}"/>
    <cellStyle name="Linked Cell 4 2 2 2 2 7 3" xfId="36647" xr:uid="{00000000-0005-0000-0000-0000278F0000}"/>
    <cellStyle name="Linked Cell 4 2 2 2 2 8" xfId="36648" xr:uid="{00000000-0005-0000-0000-0000288F0000}"/>
    <cellStyle name="Linked Cell 4 2 2 2 2 8 2" xfId="36649" xr:uid="{00000000-0005-0000-0000-0000298F0000}"/>
    <cellStyle name="Linked Cell 4 2 2 2 2 8 2 2" xfId="36650" xr:uid="{00000000-0005-0000-0000-00002A8F0000}"/>
    <cellStyle name="Linked Cell 4 2 2 2 2 8 3" xfId="36651" xr:uid="{00000000-0005-0000-0000-00002B8F0000}"/>
    <cellStyle name="Linked Cell 4 2 2 2 2 9" xfId="36652" xr:uid="{00000000-0005-0000-0000-00002C8F0000}"/>
    <cellStyle name="Linked Cell 4 2 2 2 2 9 2" xfId="36653" xr:uid="{00000000-0005-0000-0000-00002D8F0000}"/>
    <cellStyle name="Linked Cell 4 2 2 2 2 9 2 2" xfId="36654" xr:uid="{00000000-0005-0000-0000-00002E8F0000}"/>
    <cellStyle name="Linked Cell 4 2 2 2 2 9 3" xfId="36655" xr:uid="{00000000-0005-0000-0000-00002F8F0000}"/>
    <cellStyle name="Linked Cell 4 2 2 2 3" xfId="36656" xr:uid="{00000000-0005-0000-0000-0000308F0000}"/>
    <cellStyle name="Linked Cell 4 2 2 2 3 10" xfId="36657" xr:uid="{00000000-0005-0000-0000-0000318F0000}"/>
    <cellStyle name="Linked Cell 4 2 2 2 3 10 2" xfId="36658" xr:uid="{00000000-0005-0000-0000-0000328F0000}"/>
    <cellStyle name="Linked Cell 4 2 2 2 3 11" xfId="36659" xr:uid="{00000000-0005-0000-0000-0000338F0000}"/>
    <cellStyle name="Linked Cell 4 2 2 2 3 2" xfId="36660" xr:uid="{00000000-0005-0000-0000-0000348F0000}"/>
    <cellStyle name="Linked Cell 4 2 2 2 3 2 2" xfId="36661" xr:uid="{00000000-0005-0000-0000-0000358F0000}"/>
    <cellStyle name="Linked Cell 4 2 2 2 3 2 2 2" xfId="36662" xr:uid="{00000000-0005-0000-0000-0000368F0000}"/>
    <cellStyle name="Linked Cell 4 2 2 2 3 2 3" xfId="36663" xr:uid="{00000000-0005-0000-0000-0000378F0000}"/>
    <cellStyle name="Linked Cell 4 2 2 2 3 3" xfId="36664" xr:uid="{00000000-0005-0000-0000-0000388F0000}"/>
    <cellStyle name="Linked Cell 4 2 2 2 3 3 2" xfId="36665" xr:uid="{00000000-0005-0000-0000-0000398F0000}"/>
    <cellStyle name="Linked Cell 4 2 2 2 3 3 2 2" xfId="36666" xr:uid="{00000000-0005-0000-0000-00003A8F0000}"/>
    <cellStyle name="Linked Cell 4 2 2 2 3 3 3" xfId="36667" xr:uid="{00000000-0005-0000-0000-00003B8F0000}"/>
    <cellStyle name="Linked Cell 4 2 2 2 3 4" xfId="36668" xr:uid="{00000000-0005-0000-0000-00003C8F0000}"/>
    <cellStyle name="Linked Cell 4 2 2 2 3 4 2" xfId="36669" xr:uid="{00000000-0005-0000-0000-00003D8F0000}"/>
    <cellStyle name="Linked Cell 4 2 2 2 3 4 2 2" xfId="36670" xr:uid="{00000000-0005-0000-0000-00003E8F0000}"/>
    <cellStyle name="Linked Cell 4 2 2 2 3 4 3" xfId="36671" xr:uid="{00000000-0005-0000-0000-00003F8F0000}"/>
    <cellStyle name="Linked Cell 4 2 2 2 3 5" xfId="36672" xr:uid="{00000000-0005-0000-0000-0000408F0000}"/>
    <cellStyle name="Linked Cell 4 2 2 2 3 5 2" xfId="36673" xr:uid="{00000000-0005-0000-0000-0000418F0000}"/>
    <cellStyle name="Linked Cell 4 2 2 2 3 5 2 2" xfId="36674" xr:uid="{00000000-0005-0000-0000-0000428F0000}"/>
    <cellStyle name="Linked Cell 4 2 2 2 3 5 3" xfId="36675" xr:uid="{00000000-0005-0000-0000-0000438F0000}"/>
    <cellStyle name="Linked Cell 4 2 2 2 3 6" xfId="36676" xr:uid="{00000000-0005-0000-0000-0000448F0000}"/>
    <cellStyle name="Linked Cell 4 2 2 2 3 6 2" xfId="36677" xr:uid="{00000000-0005-0000-0000-0000458F0000}"/>
    <cellStyle name="Linked Cell 4 2 2 2 3 6 2 2" xfId="36678" xr:uid="{00000000-0005-0000-0000-0000468F0000}"/>
    <cellStyle name="Linked Cell 4 2 2 2 3 6 3" xfId="36679" xr:uid="{00000000-0005-0000-0000-0000478F0000}"/>
    <cellStyle name="Linked Cell 4 2 2 2 3 7" xfId="36680" xr:uid="{00000000-0005-0000-0000-0000488F0000}"/>
    <cellStyle name="Linked Cell 4 2 2 2 3 7 2" xfId="36681" xr:uid="{00000000-0005-0000-0000-0000498F0000}"/>
    <cellStyle name="Linked Cell 4 2 2 2 3 7 2 2" xfId="36682" xr:uid="{00000000-0005-0000-0000-00004A8F0000}"/>
    <cellStyle name="Linked Cell 4 2 2 2 3 7 3" xfId="36683" xr:uid="{00000000-0005-0000-0000-00004B8F0000}"/>
    <cellStyle name="Linked Cell 4 2 2 2 3 8" xfId="36684" xr:uid="{00000000-0005-0000-0000-00004C8F0000}"/>
    <cellStyle name="Linked Cell 4 2 2 2 3 8 2" xfId="36685" xr:uid="{00000000-0005-0000-0000-00004D8F0000}"/>
    <cellStyle name="Linked Cell 4 2 2 2 3 8 2 2" xfId="36686" xr:uid="{00000000-0005-0000-0000-00004E8F0000}"/>
    <cellStyle name="Linked Cell 4 2 2 2 3 8 3" xfId="36687" xr:uid="{00000000-0005-0000-0000-00004F8F0000}"/>
    <cellStyle name="Linked Cell 4 2 2 2 3 9" xfId="36688" xr:uid="{00000000-0005-0000-0000-0000508F0000}"/>
    <cellStyle name="Linked Cell 4 2 2 2 3 9 2" xfId="36689" xr:uid="{00000000-0005-0000-0000-0000518F0000}"/>
    <cellStyle name="Linked Cell 4 2 2 2 3 9 2 2" xfId="36690" xr:uid="{00000000-0005-0000-0000-0000528F0000}"/>
    <cellStyle name="Linked Cell 4 2 2 2 3 9 3" xfId="36691" xr:uid="{00000000-0005-0000-0000-0000538F0000}"/>
    <cellStyle name="Linked Cell 4 2 2 2 4" xfId="36692" xr:uid="{00000000-0005-0000-0000-0000548F0000}"/>
    <cellStyle name="Linked Cell 4 2 2 2 4 2" xfId="36693" xr:uid="{00000000-0005-0000-0000-0000558F0000}"/>
    <cellStyle name="Linked Cell 4 2 2 2 4 2 2" xfId="36694" xr:uid="{00000000-0005-0000-0000-0000568F0000}"/>
    <cellStyle name="Linked Cell 4 2 2 2 4 3" xfId="36695" xr:uid="{00000000-0005-0000-0000-0000578F0000}"/>
    <cellStyle name="Linked Cell 4 2 2 2 5" xfId="36696" xr:uid="{00000000-0005-0000-0000-0000588F0000}"/>
    <cellStyle name="Linked Cell 4 2 2 2 5 2" xfId="36697" xr:uid="{00000000-0005-0000-0000-0000598F0000}"/>
    <cellStyle name="Linked Cell 4 2 2 2 5 2 2" xfId="36698" xr:uid="{00000000-0005-0000-0000-00005A8F0000}"/>
    <cellStyle name="Linked Cell 4 2 2 2 5 3" xfId="36699" xr:uid="{00000000-0005-0000-0000-00005B8F0000}"/>
    <cellStyle name="Linked Cell 4 2 2 2 6" xfId="36700" xr:uid="{00000000-0005-0000-0000-00005C8F0000}"/>
    <cellStyle name="Linked Cell 4 2 2 2 6 2" xfId="36701" xr:uid="{00000000-0005-0000-0000-00005D8F0000}"/>
    <cellStyle name="Linked Cell 4 2 2 2 6 2 2" xfId="36702" xr:uid="{00000000-0005-0000-0000-00005E8F0000}"/>
    <cellStyle name="Linked Cell 4 2 2 2 6 3" xfId="36703" xr:uid="{00000000-0005-0000-0000-00005F8F0000}"/>
    <cellStyle name="Linked Cell 4 2 2 2 7" xfId="36704" xr:uid="{00000000-0005-0000-0000-0000608F0000}"/>
    <cellStyle name="Linked Cell 4 2 2 2 7 2" xfId="36705" xr:uid="{00000000-0005-0000-0000-0000618F0000}"/>
    <cellStyle name="Linked Cell 4 2 2 2 7 2 2" xfId="36706" xr:uid="{00000000-0005-0000-0000-0000628F0000}"/>
    <cellStyle name="Linked Cell 4 2 2 2 7 3" xfId="36707" xr:uid="{00000000-0005-0000-0000-0000638F0000}"/>
    <cellStyle name="Linked Cell 4 2 2 2 8" xfId="36708" xr:uid="{00000000-0005-0000-0000-0000648F0000}"/>
    <cellStyle name="Linked Cell 4 2 2 2 8 2" xfId="36709" xr:uid="{00000000-0005-0000-0000-0000658F0000}"/>
    <cellStyle name="Linked Cell 4 2 2 2 8 2 2" xfId="36710" xr:uid="{00000000-0005-0000-0000-0000668F0000}"/>
    <cellStyle name="Linked Cell 4 2 2 2 8 3" xfId="36711" xr:uid="{00000000-0005-0000-0000-0000678F0000}"/>
    <cellStyle name="Linked Cell 4 2 2 2 9" xfId="36712" xr:uid="{00000000-0005-0000-0000-0000688F0000}"/>
    <cellStyle name="Linked Cell 4 2 2 2 9 2" xfId="36713" xr:uid="{00000000-0005-0000-0000-0000698F0000}"/>
    <cellStyle name="Linked Cell 4 2 2 2 9 2 2" xfId="36714" xr:uid="{00000000-0005-0000-0000-00006A8F0000}"/>
    <cellStyle name="Linked Cell 4 2 2 2 9 3" xfId="36715" xr:uid="{00000000-0005-0000-0000-00006B8F0000}"/>
    <cellStyle name="Linked Cell 4 2 2 3" xfId="36716" xr:uid="{00000000-0005-0000-0000-00006C8F0000}"/>
    <cellStyle name="Linked Cell 4 2 2 3 10" xfId="36717" xr:uid="{00000000-0005-0000-0000-00006D8F0000}"/>
    <cellStyle name="Linked Cell 4 2 2 3 10 2" xfId="36718" xr:uid="{00000000-0005-0000-0000-00006E8F0000}"/>
    <cellStyle name="Linked Cell 4 2 2 3 10 2 2" xfId="36719" xr:uid="{00000000-0005-0000-0000-00006F8F0000}"/>
    <cellStyle name="Linked Cell 4 2 2 3 10 3" xfId="36720" xr:uid="{00000000-0005-0000-0000-0000708F0000}"/>
    <cellStyle name="Linked Cell 4 2 2 3 11" xfId="36721" xr:uid="{00000000-0005-0000-0000-0000718F0000}"/>
    <cellStyle name="Linked Cell 4 2 2 3 11 2" xfId="36722" xr:uid="{00000000-0005-0000-0000-0000728F0000}"/>
    <cellStyle name="Linked Cell 4 2 2 3 12" xfId="36723" xr:uid="{00000000-0005-0000-0000-0000738F0000}"/>
    <cellStyle name="Linked Cell 4 2 2 3 2" xfId="36724" xr:uid="{00000000-0005-0000-0000-0000748F0000}"/>
    <cellStyle name="Linked Cell 4 2 2 3 2 10" xfId="36725" xr:uid="{00000000-0005-0000-0000-0000758F0000}"/>
    <cellStyle name="Linked Cell 4 2 2 3 2 10 2" xfId="36726" xr:uid="{00000000-0005-0000-0000-0000768F0000}"/>
    <cellStyle name="Linked Cell 4 2 2 3 2 11" xfId="36727" xr:uid="{00000000-0005-0000-0000-0000778F0000}"/>
    <cellStyle name="Linked Cell 4 2 2 3 2 2" xfId="36728" xr:uid="{00000000-0005-0000-0000-0000788F0000}"/>
    <cellStyle name="Linked Cell 4 2 2 3 2 2 2" xfId="36729" xr:uid="{00000000-0005-0000-0000-0000798F0000}"/>
    <cellStyle name="Linked Cell 4 2 2 3 2 2 2 2" xfId="36730" xr:uid="{00000000-0005-0000-0000-00007A8F0000}"/>
    <cellStyle name="Linked Cell 4 2 2 3 2 2 3" xfId="36731" xr:uid="{00000000-0005-0000-0000-00007B8F0000}"/>
    <cellStyle name="Linked Cell 4 2 2 3 2 3" xfId="36732" xr:uid="{00000000-0005-0000-0000-00007C8F0000}"/>
    <cellStyle name="Linked Cell 4 2 2 3 2 3 2" xfId="36733" xr:uid="{00000000-0005-0000-0000-00007D8F0000}"/>
    <cellStyle name="Linked Cell 4 2 2 3 2 3 2 2" xfId="36734" xr:uid="{00000000-0005-0000-0000-00007E8F0000}"/>
    <cellStyle name="Linked Cell 4 2 2 3 2 3 3" xfId="36735" xr:uid="{00000000-0005-0000-0000-00007F8F0000}"/>
    <cellStyle name="Linked Cell 4 2 2 3 2 4" xfId="36736" xr:uid="{00000000-0005-0000-0000-0000808F0000}"/>
    <cellStyle name="Linked Cell 4 2 2 3 2 4 2" xfId="36737" xr:uid="{00000000-0005-0000-0000-0000818F0000}"/>
    <cellStyle name="Linked Cell 4 2 2 3 2 4 2 2" xfId="36738" xr:uid="{00000000-0005-0000-0000-0000828F0000}"/>
    <cellStyle name="Linked Cell 4 2 2 3 2 4 3" xfId="36739" xr:uid="{00000000-0005-0000-0000-0000838F0000}"/>
    <cellStyle name="Linked Cell 4 2 2 3 2 5" xfId="36740" xr:uid="{00000000-0005-0000-0000-0000848F0000}"/>
    <cellStyle name="Linked Cell 4 2 2 3 2 5 2" xfId="36741" xr:uid="{00000000-0005-0000-0000-0000858F0000}"/>
    <cellStyle name="Linked Cell 4 2 2 3 2 5 2 2" xfId="36742" xr:uid="{00000000-0005-0000-0000-0000868F0000}"/>
    <cellStyle name="Linked Cell 4 2 2 3 2 5 3" xfId="36743" xr:uid="{00000000-0005-0000-0000-0000878F0000}"/>
    <cellStyle name="Linked Cell 4 2 2 3 2 6" xfId="36744" xr:uid="{00000000-0005-0000-0000-0000888F0000}"/>
    <cellStyle name="Linked Cell 4 2 2 3 2 6 2" xfId="36745" xr:uid="{00000000-0005-0000-0000-0000898F0000}"/>
    <cellStyle name="Linked Cell 4 2 2 3 2 6 2 2" xfId="36746" xr:uid="{00000000-0005-0000-0000-00008A8F0000}"/>
    <cellStyle name="Linked Cell 4 2 2 3 2 6 3" xfId="36747" xr:uid="{00000000-0005-0000-0000-00008B8F0000}"/>
    <cellStyle name="Linked Cell 4 2 2 3 2 7" xfId="36748" xr:uid="{00000000-0005-0000-0000-00008C8F0000}"/>
    <cellStyle name="Linked Cell 4 2 2 3 2 7 2" xfId="36749" xr:uid="{00000000-0005-0000-0000-00008D8F0000}"/>
    <cellStyle name="Linked Cell 4 2 2 3 2 7 2 2" xfId="36750" xr:uid="{00000000-0005-0000-0000-00008E8F0000}"/>
    <cellStyle name="Linked Cell 4 2 2 3 2 7 3" xfId="36751" xr:uid="{00000000-0005-0000-0000-00008F8F0000}"/>
    <cellStyle name="Linked Cell 4 2 2 3 2 8" xfId="36752" xr:uid="{00000000-0005-0000-0000-0000908F0000}"/>
    <cellStyle name="Linked Cell 4 2 2 3 2 8 2" xfId="36753" xr:uid="{00000000-0005-0000-0000-0000918F0000}"/>
    <cellStyle name="Linked Cell 4 2 2 3 2 8 2 2" xfId="36754" xr:uid="{00000000-0005-0000-0000-0000928F0000}"/>
    <cellStyle name="Linked Cell 4 2 2 3 2 8 3" xfId="36755" xr:uid="{00000000-0005-0000-0000-0000938F0000}"/>
    <cellStyle name="Linked Cell 4 2 2 3 2 9" xfId="36756" xr:uid="{00000000-0005-0000-0000-0000948F0000}"/>
    <cellStyle name="Linked Cell 4 2 2 3 2 9 2" xfId="36757" xr:uid="{00000000-0005-0000-0000-0000958F0000}"/>
    <cellStyle name="Linked Cell 4 2 2 3 2 9 2 2" xfId="36758" xr:uid="{00000000-0005-0000-0000-0000968F0000}"/>
    <cellStyle name="Linked Cell 4 2 2 3 2 9 3" xfId="36759" xr:uid="{00000000-0005-0000-0000-0000978F0000}"/>
    <cellStyle name="Linked Cell 4 2 2 3 3" xfId="36760" xr:uid="{00000000-0005-0000-0000-0000988F0000}"/>
    <cellStyle name="Linked Cell 4 2 2 3 3 2" xfId="36761" xr:uid="{00000000-0005-0000-0000-0000998F0000}"/>
    <cellStyle name="Linked Cell 4 2 2 3 3 2 2" xfId="36762" xr:uid="{00000000-0005-0000-0000-00009A8F0000}"/>
    <cellStyle name="Linked Cell 4 2 2 3 3 3" xfId="36763" xr:uid="{00000000-0005-0000-0000-00009B8F0000}"/>
    <cellStyle name="Linked Cell 4 2 2 3 4" xfId="36764" xr:uid="{00000000-0005-0000-0000-00009C8F0000}"/>
    <cellStyle name="Linked Cell 4 2 2 3 4 2" xfId="36765" xr:uid="{00000000-0005-0000-0000-00009D8F0000}"/>
    <cellStyle name="Linked Cell 4 2 2 3 4 2 2" xfId="36766" xr:uid="{00000000-0005-0000-0000-00009E8F0000}"/>
    <cellStyle name="Linked Cell 4 2 2 3 4 3" xfId="36767" xr:uid="{00000000-0005-0000-0000-00009F8F0000}"/>
    <cellStyle name="Linked Cell 4 2 2 3 5" xfId="36768" xr:uid="{00000000-0005-0000-0000-0000A08F0000}"/>
    <cellStyle name="Linked Cell 4 2 2 3 5 2" xfId="36769" xr:uid="{00000000-0005-0000-0000-0000A18F0000}"/>
    <cellStyle name="Linked Cell 4 2 2 3 5 2 2" xfId="36770" xr:uid="{00000000-0005-0000-0000-0000A28F0000}"/>
    <cellStyle name="Linked Cell 4 2 2 3 5 3" xfId="36771" xr:uid="{00000000-0005-0000-0000-0000A38F0000}"/>
    <cellStyle name="Linked Cell 4 2 2 3 6" xfId="36772" xr:uid="{00000000-0005-0000-0000-0000A48F0000}"/>
    <cellStyle name="Linked Cell 4 2 2 3 6 2" xfId="36773" xr:uid="{00000000-0005-0000-0000-0000A58F0000}"/>
    <cellStyle name="Linked Cell 4 2 2 3 6 2 2" xfId="36774" xr:uid="{00000000-0005-0000-0000-0000A68F0000}"/>
    <cellStyle name="Linked Cell 4 2 2 3 6 3" xfId="36775" xr:uid="{00000000-0005-0000-0000-0000A78F0000}"/>
    <cellStyle name="Linked Cell 4 2 2 3 7" xfId="36776" xr:uid="{00000000-0005-0000-0000-0000A88F0000}"/>
    <cellStyle name="Linked Cell 4 2 2 3 7 2" xfId="36777" xr:uid="{00000000-0005-0000-0000-0000A98F0000}"/>
    <cellStyle name="Linked Cell 4 2 2 3 7 2 2" xfId="36778" xr:uid="{00000000-0005-0000-0000-0000AA8F0000}"/>
    <cellStyle name="Linked Cell 4 2 2 3 7 3" xfId="36779" xr:uid="{00000000-0005-0000-0000-0000AB8F0000}"/>
    <cellStyle name="Linked Cell 4 2 2 3 8" xfId="36780" xr:uid="{00000000-0005-0000-0000-0000AC8F0000}"/>
    <cellStyle name="Linked Cell 4 2 2 3 8 2" xfId="36781" xr:uid="{00000000-0005-0000-0000-0000AD8F0000}"/>
    <cellStyle name="Linked Cell 4 2 2 3 8 2 2" xfId="36782" xr:uid="{00000000-0005-0000-0000-0000AE8F0000}"/>
    <cellStyle name="Linked Cell 4 2 2 3 8 3" xfId="36783" xr:uid="{00000000-0005-0000-0000-0000AF8F0000}"/>
    <cellStyle name="Linked Cell 4 2 2 3 9" xfId="36784" xr:uid="{00000000-0005-0000-0000-0000B08F0000}"/>
    <cellStyle name="Linked Cell 4 2 2 3 9 2" xfId="36785" xr:uid="{00000000-0005-0000-0000-0000B18F0000}"/>
    <cellStyle name="Linked Cell 4 2 2 3 9 2 2" xfId="36786" xr:uid="{00000000-0005-0000-0000-0000B28F0000}"/>
    <cellStyle name="Linked Cell 4 2 2 3 9 3" xfId="36787" xr:uid="{00000000-0005-0000-0000-0000B38F0000}"/>
    <cellStyle name="Linked Cell 4 2 2 4" xfId="36788" xr:uid="{00000000-0005-0000-0000-0000B48F0000}"/>
    <cellStyle name="Linked Cell 4 2 2 4 10" xfId="36789" xr:uid="{00000000-0005-0000-0000-0000B58F0000}"/>
    <cellStyle name="Linked Cell 4 2 2 4 10 2" xfId="36790" xr:uid="{00000000-0005-0000-0000-0000B68F0000}"/>
    <cellStyle name="Linked Cell 4 2 2 4 11" xfId="36791" xr:uid="{00000000-0005-0000-0000-0000B78F0000}"/>
    <cellStyle name="Linked Cell 4 2 2 4 2" xfId="36792" xr:uid="{00000000-0005-0000-0000-0000B88F0000}"/>
    <cellStyle name="Linked Cell 4 2 2 4 2 2" xfId="36793" xr:uid="{00000000-0005-0000-0000-0000B98F0000}"/>
    <cellStyle name="Linked Cell 4 2 2 4 2 2 2" xfId="36794" xr:uid="{00000000-0005-0000-0000-0000BA8F0000}"/>
    <cellStyle name="Linked Cell 4 2 2 4 2 3" xfId="36795" xr:uid="{00000000-0005-0000-0000-0000BB8F0000}"/>
    <cellStyle name="Linked Cell 4 2 2 4 3" xfId="36796" xr:uid="{00000000-0005-0000-0000-0000BC8F0000}"/>
    <cellStyle name="Linked Cell 4 2 2 4 3 2" xfId="36797" xr:uid="{00000000-0005-0000-0000-0000BD8F0000}"/>
    <cellStyle name="Linked Cell 4 2 2 4 3 2 2" xfId="36798" xr:uid="{00000000-0005-0000-0000-0000BE8F0000}"/>
    <cellStyle name="Linked Cell 4 2 2 4 3 3" xfId="36799" xr:uid="{00000000-0005-0000-0000-0000BF8F0000}"/>
    <cellStyle name="Linked Cell 4 2 2 4 4" xfId="36800" xr:uid="{00000000-0005-0000-0000-0000C08F0000}"/>
    <cellStyle name="Linked Cell 4 2 2 4 4 2" xfId="36801" xr:uid="{00000000-0005-0000-0000-0000C18F0000}"/>
    <cellStyle name="Linked Cell 4 2 2 4 4 2 2" xfId="36802" xr:uid="{00000000-0005-0000-0000-0000C28F0000}"/>
    <cellStyle name="Linked Cell 4 2 2 4 4 3" xfId="36803" xr:uid="{00000000-0005-0000-0000-0000C38F0000}"/>
    <cellStyle name="Linked Cell 4 2 2 4 5" xfId="36804" xr:uid="{00000000-0005-0000-0000-0000C48F0000}"/>
    <cellStyle name="Linked Cell 4 2 2 4 5 2" xfId="36805" xr:uid="{00000000-0005-0000-0000-0000C58F0000}"/>
    <cellStyle name="Linked Cell 4 2 2 4 5 2 2" xfId="36806" xr:uid="{00000000-0005-0000-0000-0000C68F0000}"/>
    <cellStyle name="Linked Cell 4 2 2 4 5 3" xfId="36807" xr:uid="{00000000-0005-0000-0000-0000C78F0000}"/>
    <cellStyle name="Linked Cell 4 2 2 4 6" xfId="36808" xr:uid="{00000000-0005-0000-0000-0000C88F0000}"/>
    <cellStyle name="Linked Cell 4 2 2 4 6 2" xfId="36809" xr:uid="{00000000-0005-0000-0000-0000C98F0000}"/>
    <cellStyle name="Linked Cell 4 2 2 4 6 2 2" xfId="36810" xr:uid="{00000000-0005-0000-0000-0000CA8F0000}"/>
    <cellStyle name="Linked Cell 4 2 2 4 6 3" xfId="36811" xr:uid="{00000000-0005-0000-0000-0000CB8F0000}"/>
    <cellStyle name="Linked Cell 4 2 2 4 7" xfId="36812" xr:uid="{00000000-0005-0000-0000-0000CC8F0000}"/>
    <cellStyle name="Linked Cell 4 2 2 4 7 2" xfId="36813" xr:uid="{00000000-0005-0000-0000-0000CD8F0000}"/>
    <cellStyle name="Linked Cell 4 2 2 4 7 2 2" xfId="36814" xr:uid="{00000000-0005-0000-0000-0000CE8F0000}"/>
    <cellStyle name="Linked Cell 4 2 2 4 7 3" xfId="36815" xr:uid="{00000000-0005-0000-0000-0000CF8F0000}"/>
    <cellStyle name="Linked Cell 4 2 2 4 8" xfId="36816" xr:uid="{00000000-0005-0000-0000-0000D08F0000}"/>
    <cellStyle name="Linked Cell 4 2 2 4 8 2" xfId="36817" xr:uid="{00000000-0005-0000-0000-0000D18F0000}"/>
    <cellStyle name="Linked Cell 4 2 2 4 8 2 2" xfId="36818" xr:uid="{00000000-0005-0000-0000-0000D28F0000}"/>
    <cellStyle name="Linked Cell 4 2 2 4 8 3" xfId="36819" xr:uid="{00000000-0005-0000-0000-0000D38F0000}"/>
    <cellStyle name="Linked Cell 4 2 2 4 9" xfId="36820" xr:uid="{00000000-0005-0000-0000-0000D48F0000}"/>
    <cellStyle name="Linked Cell 4 2 2 4 9 2" xfId="36821" xr:uid="{00000000-0005-0000-0000-0000D58F0000}"/>
    <cellStyle name="Linked Cell 4 2 2 4 9 2 2" xfId="36822" xr:uid="{00000000-0005-0000-0000-0000D68F0000}"/>
    <cellStyle name="Linked Cell 4 2 2 4 9 3" xfId="36823" xr:uid="{00000000-0005-0000-0000-0000D78F0000}"/>
    <cellStyle name="Linked Cell 4 2 2 5" xfId="36824" xr:uid="{00000000-0005-0000-0000-0000D88F0000}"/>
    <cellStyle name="Linked Cell 4 2 2 5 2" xfId="36825" xr:uid="{00000000-0005-0000-0000-0000D98F0000}"/>
    <cellStyle name="Linked Cell 4 2 2 5 2 2" xfId="36826" xr:uid="{00000000-0005-0000-0000-0000DA8F0000}"/>
    <cellStyle name="Linked Cell 4 2 2 5 3" xfId="36827" xr:uid="{00000000-0005-0000-0000-0000DB8F0000}"/>
    <cellStyle name="Linked Cell 4 2 2 6" xfId="36828" xr:uid="{00000000-0005-0000-0000-0000DC8F0000}"/>
    <cellStyle name="Linked Cell 4 2 2 6 2" xfId="36829" xr:uid="{00000000-0005-0000-0000-0000DD8F0000}"/>
    <cellStyle name="Linked Cell 4 2 2 6 2 2" xfId="36830" xr:uid="{00000000-0005-0000-0000-0000DE8F0000}"/>
    <cellStyle name="Linked Cell 4 2 2 6 3" xfId="36831" xr:uid="{00000000-0005-0000-0000-0000DF8F0000}"/>
    <cellStyle name="Linked Cell 4 2 2 7" xfId="36832" xr:uid="{00000000-0005-0000-0000-0000E08F0000}"/>
    <cellStyle name="Linked Cell 4 2 2 7 2" xfId="36833" xr:uid="{00000000-0005-0000-0000-0000E18F0000}"/>
    <cellStyle name="Linked Cell 4 2 2 7 2 2" xfId="36834" xr:uid="{00000000-0005-0000-0000-0000E28F0000}"/>
    <cellStyle name="Linked Cell 4 2 2 7 3" xfId="36835" xr:uid="{00000000-0005-0000-0000-0000E38F0000}"/>
    <cellStyle name="Linked Cell 4 2 2 8" xfId="36836" xr:uid="{00000000-0005-0000-0000-0000E48F0000}"/>
    <cellStyle name="Linked Cell 4 2 2 8 2" xfId="36837" xr:uid="{00000000-0005-0000-0000-0000E58F0000}"/>
    <cellStyle name="Linked Cell 4 2 2 8 2 2" xfId="36838" xr:uid="{00000000-0005-0000-0000-0000E68F0000}"/>
    <cellStyle name="Linked Cell 4 2 2 8 3" xfId="36839" xr:uid="{00000000-0005-0000-0000-0000E78F0000}"/>
    <cellStyle name="Linked Cell 4 2 2 9" xfId="36840" xr:uid="{00000000-0005-0000-0000-0000E88F0000}"/>
    <cellStyle name="Linked Cell 4 2 2 9 2" xfId="36841" xr:uid="{00000000-0005-0000-0000-0000E98F0000}"/>
    <cellStyle name="Linked Cell 4 2 2 9 2 2" xfId="36842" xr:uid="{00000000-0005-0000-0000-0000EA8F0000}"/>
    <cellStyle name="Linked Cell 4 2 2 9 3" xfId="36843" xr:uid="{00000000-0005-0000-0000-0000EB8F0000}"/>
    <cellStyle name="Linked Cell 4 2 3" xfId="36844" xr:uid="{00000000-0005-0000-0000-0000EC8F0000}"/>
    <cellStyle name="Linked Cell 4 2 3 10" xfId="36845" xr:uid="{00000000-0005-0000-0000-0000ED8F0000}"/>
    <cellStyle name="Linked Cell 4 2 3 10 2" xfId="36846" xr:uid="{00000000-0005-0000-0000-0000EE8F0000}"/>
    <cellStyle name="Linked Cell 4 2 3 10 2 2" xfId="36847" xr:uid="{00000000-0005-0000-0000-0000EF8F0000}"/>
    <cellStyle name="Linked Cell 4 2 3 10 3" xfId="36848" xr:uid="{00000000-0005-0000-0000-0000F08F0000}"/>
    <cellStyle name="Linked Cell 4 2 3 11" xfId="36849" xr:uid="{00000000-0005-0000-0000-0000F18F0000}"/>
    <cellStyle name="Linked Cell 4 2 3 11 2" xfId="36850" xr:uid="{00000000-0005-0000-0000-0000F28F0000}"/>
    <cellStyle name="Linked Cell 4 2 3 11 2 2" xfId="36851" xr:uid="{00000000-0005-0000-0000-0000F38F0000}"/>
    <cellStyle name="Linked Cell 4 2 3 11 3" xfId="36852" xr:uid="{00000000-0005-0000-0000-0000F48F0000}"/>
    <cellStyle name="Linked Cell 4 2 3 12" xfId="36853" xr:uid="{00000000-0005-0000-0000-0000F58F0000}"/>
    <cellStyle name="Linked Cell 4 2 3 12 2" xfId="36854" xr:uid="{00000000-0005-0000-0000-0000F68F0000}"/>
    <cellStyle name="Linked Cell 4 2 3 13" xfId="36855" xr:uid="{00000000-0005-0000-0000-0000F78F0000}"/>
    <cellStyle name="Linked Cell 4 2 3 2" xfId="36856" xr:uid="{00000000-0005-0000-0000-0000F88F0000}"/>
    <cellStyle name="Linked Cell 4 2 3 2 10" xfId="36857" xr:uid="{00000000-0005-0000-0000-0000F98F0000}"/>
    <cellStyle name="Linked Cell 4 2 3 2 10 2" xfId="36858" xr:uid="{00000000-0005-0000-0000-0000FA8F0000}"/>
    <cellStyle name="Linked Cell 4 2 3 2 10 2 2" xfId="36859" xr:uid="{00000000-0005-0000-0000-0000FB8F0000}"/>
    <cellStyle name="Linked Cell 4 2 3 2 10 3" xfId="36860" xr:uid="{00000000-0005-0000-0000-0000FC8F0000}"/>
    <cellStyle name="Linked Cell 4 2 3 2 11" xfId="36861" xr:uid="{00000000-0005-0000-0000-0000FD8F0000}"/>
    <cellStyle name="Linked Cell 4 2 3 2 11 2" xfId="36862" xr:uid="{00000000-0005-0000-0000-0000FE8F0000}"/>
    <cellStyle name="Linked Cell 4 2 3 2 12" xfId="36863" xr:uid="{00000000-0005-0000-0000-0000FF8F0000}"/>
    <cellStyle name="Linked Cell 4 2 3 2 2" xfId="36864" xr:uid="{00000000-0005-0000-0000-000000900000}"/>
    <cellStyle name="Linked Cell 4 2 3 2 2 2" xfId="36865" xr:uid="{00000000-0005-0000-0000-000001900000}"/>
    <cellStyle name="Linked Cell 4 2 3 2 2 2 2" xfId="36866" xr:uid="{00000000-0005-0000-0000-000002900000}"/>
    <cellStyle name="Linked Cell 4 2 3 2 2 3" xfId="36867" xr:uid="{00000000-0005-0000-0000-000003900000}"/>
    <cellStyle name="Linked Cell 4 2 3 2 3" xfId="36868" xr:uid="{00000000-0005-0000-0000-000004900000}"/>
    <cellStyle name="Linked Cell 4 2 3 2 3 2" xfId="36869" xr:uid="{00000000-0005-0000-0000-000005900000}"/>
    <cellStyle name="Linked Cell 4 2 3 2 3 2 2" xfId="36870" xr:uid="{00000000-0005-0000-0000-000006900000}"/>
    <cellStyle name="Linked Cell 4 2 3 2 3 3" xfId="36871" xr:uid="{00000000-0005-0000-0000-000007900000}"/>
    <cellStyle name="Linked Cell 4 2 3 2 4" xfId="36872" xr:uid="{00000000-0005-0000-0000-000008900000}"/>
    <cellStyle name="Linked Cell 4 2 3 2 4 2" xfId="36873" xr:uid="{00000000-0005-0000-0000-000009900000}"/>
    <cellStyle name="Linked Cell 4 2 3 2 4 2 2" xfId="36874" xr:uid="{00000000-0005-0000-0000-00000A900000}"/>
    <cellStyle name="Linked Cell 4 2 3 2 4 3" xfId="36875" xr:uid="{00000000-0005-0000-0000-00000B900000}"/>
    <cellStyle name="Linked Cell 4 2 3 2 5" xfId="36876" xr:uid="{00000000-0005-0000-0000-00000C900000}"/>
    <cellStyle name="Linked Cell 4 2 3 2 5 2" xfId="36877" xr:uid="{00000000-0005-0000-0000-00000D900000}"/>
    <cellStyle name="Linked Cell 4 2 3 2 5 2 2" xfId="36878" xr:uid="{00000000-0005-0000-0000-00000E900000}"/>
    <cellStyle name="Linked Cell 4 2 3 2 5 3" xfId="36879" xr:uid="{00000000-0005-0000-0000-00000F900000}"/>
    <cellStyle name="Linked Cell 4 2 3 2 6" xfId="36880" xr:uid="{00000000-0005-0000-0000-000010900000}"/>
    <cellStyle name="Linked Cell 4 2 3 2 6 2" xfId="36881" xr:uid="{00000000-0005-0000-0000-000011900000}"/>
    <cellStyle name="Linked Cell 4 2 3 2 6 2 2" xfId="36882" xr:uid="{00000000-0005-0000-0000-000012900000}"/>
    <cellStyle name="Linked Cell 4 2 3 2 6 3" xfId="36883" xr:uid="{00000000-0005-0000-0000-000013900000}"/>
    <cellStyle name="Linked Cell 4 2 3 2 7" xfId="36884" xr:uid="{00000000-0005-0000-0000-000014900000}"/>
    <cellStyle name="Linked Cell 4 2 3 2 7 2" xfId="36885" xr:uid="{00000000-0005-0000-0000-000015900000}"/>
    <cellStyle name="Linked Cell 4 2 3 2 7 2 2" xfId="36886" xr:uid="{00000000-0005-0000-0000-000016900000}"/>
    <cellStyle name="Linked Cell 4 2 3 2 7 3" xfId="36887" xr:uid="{00000000-0005-0000-0000-000017900000}"/>
    <cellStyle name="Linked Cell 4 2 3 2 8" xfId="36888" xr:uid="{00000000-0005-0000-0000-000018900000}"/>
    <cellStyle name="Linked Cell 4 2 3 2 8 2" xfId="36889" xr:uid="{00000000-0005-0000-0000-000019900000}"/>
    <cellStyle name="Linked Cell 4 2 3 2 8 2 2" xfId="36890" xr:uid="{00000000-0005-0000-0000-00001A900000}"/>
    <cellStyle name="Linked Cell 4 2 3 2 8 3" xfId="36891" xr:uid="{00000000-0005-0000-0000-00001B900000}"/>
    <cellStyle name="Linked Cell 4 2 3 2 9" xfId="36892" xr:uid="{00000000-0005-0000-0000-00001C900000}"/>
    <cellStyle name="Linked Cell 4 2 3 2 9 2" xfId="36893" xr:uid="{00000000-0005-0000-0000-00001D900000}"/>
    <cellStyle name="Linked Cell 4 2 3 2 9 2 2" xfId="36894" xr:uid="{00000000-0005-0000-0000-00001E900000}"/>
    <cellStyle name="Linked Cell 4 2 3 2 9 3" xfId="36895" xr:uid="{00000000-0005-0000-0000-00001F900000}"/>
    <cellStyle name="Linked Cell 4 2 3 3" xfId="36896" xr:uid="{00000000-0005-0000-0000-000020900000}"/>
    <cellStyle name="Linked Cell 4 2 3 3 10" xfId="36897" xr:uid="{00000000-0005-0000-0000-000021900000}"/>
    <cellStyle name="Linked Cell 4 2 3 3 10 2" xfId="36898" xr:uid="{00000000-0005-0000-0000-000022900000}"/>
    <cellStyle name="Linked Cell 4 2 3 3 11" xfId="36899" xr:uid="{00000000-0005-0000-0000-000023900000}"/>
    <cellStyle name="Linked Cell 4 2 3 3 2" xfId="36900" xr:uid="{00000000-0005-0000-0000-000024900000}"/>
    <cellStyle name="Linked Cell 4 2 3 3 2 2" xfId="36901" xr:uid="{00000000-0005-0000-0000-000025900000}"/>
    <cellStyle name="Linked Cell 4 2 3 3 2 2 2" xfId="36902" xr:uid="{00000000-0005-0000-0000-000026900000}"/>
    <cellStyle name="Linked Cell 4 2 3 3 2 3" xfId="36903" xr:uid="{00000000-0005-0000-0000-000027900000}"/>
    <cellStyle name="Linked Cell 4 2 3 3 3" xfId="36904" xr:uid="{00000000-0005-0000-0000-000028900000}"/>
    <cellStyle name="Linked Cell 4 2 3 3 3 2" xfId="36905" xr:uid="{00000000-0005-0000-0000-000029900000}"/>
    <cellStyle name="Linked Cell 4 2 3 3 3 2 2" xfId="36906" xr:uid="{00000000-0005-0000-0000-00002A900000}"/>
    <cellStyle name="Linked Cell 4 2 3 3 3 3" xfId="36907" xr:uid="{00000000-0005-0000-0000-00002B900000}"/>
    <cellStyle name="Linked Cell 4 2 3 3 4" xfId="36908" xr:uid="{00000000-0005-0000-0000-00002C900000}"/>
    <cellStyle name="Linked Cell 4 2 3 3 4 2" xfId="36909" xr:uid="{00000000-0005-0000-0000-00002D900000}"/>
    <cellStyle name="Linked Cell 4 2 3 3 4 2 2" xfId="36910" xr:uid="{00000000-0005-0000-0000-00002E900000}"/>
    <cellStyle name="Linked Cell 4 2 3 3 4 3" xfId="36911" xr:uid="{00000000-0005-0000-0000-00002F900000}"/>
    <cellStyle name="Linked Cell 4 2 3 3 5" xfId="36912" xr:uid="{00000000-0005-0000-0000-000030900000}"/>
    <cellStyle name="Linked Cell 4 2 3 3 5 2" xfId="36913" xr:uid="{00000000-0005-0000-0000-000031900000}"/>
    <cellStyle name="Linked Cell 4 2 3 3 5 2 2" xfId="36914" xr:uid="{00000000-0005-0000-0000-000032900000}"/>
    <cellStyle name="Linked Cell 4 2 3 3 5 3" xfId="36915" xr:uid="{00000000-0005-0000-0000-000033900000}"/>
    <cellStyle name="Linked Cell 4 2 3 3 6" xfId="36916" xr:uid="{00000000-0005-0000-0000-000034900000}"/>
    <cellStyle name="Linked Cell 4 2 3 3 6 2" xfId="36917" xr:uid="{00000000-0005-0000-0000-000035900000}"/>
    <cellStyle name="Linked Cell 4 2 3 3 6 2 2" xfId="36918" xr:uid="{00000000-0005-0000-0000-000036900000}"/>
    <cellStyle name="Linked Cell 4 2 3 3 6 3" xfId="36919" xr:uid="{00000000-0005-0000-0000-000037900000}"/>
    <cellStyle name="Linked Cell 4 2 3 3 7" xfId="36920" xr:uid="{00000000-0005-0000-0000-000038900000}"/>
    <cellStyle name="Linked Cell 4 2 3 3 7 2" xfId="36921" xr:uid="{00000000-0005-0000-0000-000039900000}"/>
    <cellStyle name="Linked Cell 4 2 3 3 7 2 2" xfId="36922" xr:uid="{00000000-0005-0000-0000-00003A900000}"/>
    <cellStyle name="Linked Cell 4 2 3 3 7 3" xfId="36923" xr:uid="{00000000-0005-0000-0000-00003B900000}"/>
    <cellStyle name="Linked Cell 4 2 3 3 8" xfId="36924" xr:uid="{00000000-0005-0000-0000-00003C900000}"/>
    <cellStyle name="Linked Cell 4 2 3 3 8 2" xfId="36925" xr:uid="{00000000-0005-0000-0000-00003D900000}"/>
    <cellStyle name="Linked Cell 4 2 3 3 8 2 2" xfId="36926" xr:uid="{00000000-0005-0000-0000-00003E900000}"/>
    <cellStyle name="Linked Cell 4 2 3 3 8 3" xfId="36927" xr:uid="{00000000-0005-0000-0000-00003F900000}"/>
    <cellStyle name="Linked Cell 4 2 3 3 9" xfId="36928" xr:uid="{00000000-0005-0000-0000-000040900000}"/>
    <cellStyle name="Linked Cell 4 2 3 3 9 2" xfId="36929" xr:uid="{00000000-0005-0000-0000-000041900000}"/>
    <cellStyle name="Linked Cell 4 2 3 3 9 2 2" xfId="36930" xr:uid="{00000000-0005-0000-0000-000042900000}"/>
    <cellStyle name="Linked Cell 4 2 3 3 9 3" xfId="36931" xr:uid="{00000000-0005-0000-0000-000043900000}"/>
    <cellStyle name="Linked Cell 4 2 3 4" xfId="36932" xr:uid="{00000000-0005-0000-0000-000044900000}"/>
    <cellStyle name="Linked Cell 4 2 3 4 2" xfId="36933" xr:uid="{00000000-0005-0000-0000-000045900000}"/>
    <cellStyle name="Linked Cell 4 2 3 4 2 2" xfId="36934" xr:uid="{00000000-0005-0000-0000-000046900000}"/>
    <cellStyle name="Linked Cell 4 2 3 4 3" xfId="36935" xr:uid="{00000000-0005-0000-0000-000047900000}"/>
    <cellStyle name="Linked Cell 4 2 3 5" xfId="36936" xr:uid="{00000000-0005-0000-0000-000048900000}"/>
    <cellStyle name="Linked Cell 4 2 3 5 2" xfId="36937" xr:uid="{00000000-0005-0000-0000-000049900000}"/>
    <cellStyle name="Linked Cell 4 2 3 5 2 2" xfId="36938" xr:uid="{00000000-0005-0000-0000-00004A900000}"/>
    <cellStyle name="Linked Cell 4 2 3 5 3" xfId="36939" xr:uid="{00000000-0005-0000-0000-00004B900000}"/>
    <cellStyle name="Linked Cell 4 2 3 6" xfId="36940" xr:uid="{00000000-0005-0000-0000-00004C900000}"/>
    <cellStyle name="Linked Cell 4 2 3 6 2" xfId="36941" xr:uid="{00000000-0005-0000-0000-00004D900000}"/>
    <cellStyle name="Linked Cell 4 2 3 6 2 2" xfId="36942" xr:uid="{00000000-0005-0000-0000-00004E900000}"/>
    <cellStyle name="Linked Cell 4 2 3 6 3" xfId="36943" xr:uid="{00000000-0005-0000-0000-00004F900000}"/>
    <cellStyle name="Linked Cell 4 2 3 7" xfId="36944" xr:uid="{00000000-0005-0000-0000-000050900000}"/>
    <cellStyle name="Linked Cell 4 2 3 7 2" xfId="36945" xr:uid="{00000000-0005-0000-0000-000051900000}"/>
    <cellStyle name="Linked Cell 4 2 3 7 2 2" xfId="36946" xr:uid="{00000000-0005-0000-0000-000052900000}"/>
    <cellStyle name="Linked Cell 4 2 3 7 3" xfId="36947" xr:uid="{00000000-0005-0000-0000-000053900000}"/>
    <cellStyle name="Linked Cell 4 2 3 8" xfId="36948" xr:uid="{00000000-0005-0000-0000-000054900000}"/>
    <cellStyle name="Linked Cell 4 2 3 8 2" xfId="36949" xr:uid="{00000000-0005-0000-0000-000055900000}"/>
    <cellStyle name="Linked Cell 4 2 3 8 2 2" xfId="36950" xr:uid="{00000000-0005-0000-0000-000056900000}"/>
    <cellStyle name="Linked Cell 4 2 3 8 3" xfId="36951" xr:uid="{00000000-0005-0000-0000-000057900000}"/>
    <cellStyle name="Linked Cell 4 2 3 9" xfId="36952" xr:uid="{00000000-0005-0000-0000-000058900000}"/>
    <cellStyle name="Linked Cell 4 2 3 9 2" xfId="36953" xr:uid="{00000000-0005-0000-0000-000059900000}"/>
    <cellStyle name="Linked Cell 4 2 3 9 2 2" xfId="36954" xr:uid="{00000000-0005-0000-0000-00005A900000}"/>
    <cellStyle name="Linked Cell 4 2 3 9 3" xfId="36955" xr:uid="{00000000-0005-0000-0000-00005B900000}"/>
    <cellStyle name="Linked Cell 4 2 4" xfId="36956" xr:uid="{00000000-0005-0000-0000-00005C900000}"/>
    <cellStyle name="Linked Cell 4 2 4 10" xfId="36957" xr:uid="{00000000-0005-0000-0000-00005D900000}"/>
    <cellStyle name="Linked Cell 4 2 4 10 2" xfId="36958" xr:uid="{00000000-0005-0000-0000-00005E900000}"/>
    <cellStyle name="Linked Cell 4 2 4 10 2 2" xfId="36959" xr:uid="{00000000-0005-0000-0000-00005F900000}"/>
    <cellStyle name="Linked Cell 4 2 4 10 3" xfId="36960" xr:uid="{00000000-0005-0000-0000-000060900000}"/>
    <cellStyle name="Linked Cell 4 2 4 11" xfId="36961" xr:uid="{00000000-0005-0000-0000-000061900000}"/>
    <cellStyle name="Linked Cell 4 2 4 11 2" xfId="36962" xr:uid="{00000000-0005-0000-0000-000062900000}"/>
    <cellStyle name="Linked Cell 4 2 4 12" xfId="36963" xr:uid="{00000000-0005-0000-0000-000063900000}"/>
    <cellStyle name="Linked Cell 4 2 4 2" xfId="36964" xr:uid="{00000000-0005-0000-0000-000064900000}"/>
    <cellStyle name="Linked Cell 4 2 4 2 10" xfId="36965" xr:uid="{00000000-0005-0000-0000-000065900000}"/>
    <cellStyle name="Linked Cell 4 2 4 2 10 2" xfId="36966" xr:uid="{00000000-0005-0000-0000-000066900000}"/>
    <cellStyle name="Linked Cell 4 2 4 2 11" xfId="36967" xr:uid="{00000000-0005-0000-0000-000067900000}"/>
    <cellStyle name="Linked Cell 4 2 4 2 2" xfId="36968" xr:uid="{00000000-0005-0000-0000-000068900000}"/>
    <cellStyle name="Linked Cell 4 2 4 2 2 2" xfId="36969" xr:uid="{00000000-0005-0000-0000-000069900000}"/>
    <cellStyle name="Linked Cell 4 2 4 2 2 2 2" xfId="36970" xr:uid="{00000000-0005-0000-0000-00006A900000}"/>
    <cellStyle name="Linked Cell 4 2 4 2 2 3" xfId="36971" xr:uid="{00000000-0005-0000-0000-00006B900000}"/>
    <cellStyle name="Linked Cell 4 2 4 2 3" xfId="36972" xr:uid="{00000000-0005-0000-0000-00006C900000}"/>
    <cellStyle name="Linked Cell 4 2 4 2 3 2" xfId="36973" xr:uid="{00000000-0005-0000-0000-00006D900000}"/>
    <cellStyle name="Linked Cell 4 2 4 2 3 2 2" xfId="36974" xr:uid="{00000000-0005-0000-0000-00006E900000}"/>
    <cellStyle name="Linked Cell 4 2 4 2 3 3" xfId="36975" xr:uid="{00000000-0005-0000-0000-00006F900000}"/>
    <cellStyle name="Linked Cell 4 2 4 2 4" xfId="36976" xr:uid="{00000000-0005-0000-0000-000070900000}"/>
    <cellStyle name="Linked Cell 4 2 4 2 4 2" xfId="36977" xr:uid="{00000000-0005-0000-0000-000071900000}"/>
    <cellStyle name="Linked Cell 4 2 4 2 4 2 2" xfId="36978" xr:uid="{00000000-0005-0000-0000-000072900000}"/>
    <cellStyle name="Linked Cell 4 2 4 2 4 3" xfId="36979" xr:uid="{00000000-0005-0000-0000-000073900000}"/>
    <cellStyle name="Linked Cell 4 2 4 2 5" xfId="36980" xr:uid="{00000000-0005-0000-0000-000074900000}"/>
    <cellStyle name="Linked Cell 4 2 4 2 5 2" xfId="36981" xr:uid="{00000000-0005-0000-0000-000075900000}"/>
    <cellStyle name="Linked Cell 4 2 4 2 5 2 2" xfId="36982" xr:uid="{00000000-0005-0000-0000-000076900000}"/>
    <cellStyle name="Linked Cell 4 2 4 2 5 3" xfId="36983" xr:uid="{00000000-0005-0000-0000-000077900000}"/>
    <cellStyle name="Linked Cell 4 2 4 2 6" xfId="36984" xr:uid="{00000000-0005-0000-0000-000078900000}"/>
    <cellStyle name="Linked Cell 4 2 4 2 6 2" xfId="36985" xr:uid="{00000000-0005-0000-0000-000079900000}"/>
    <cellStyle name="Linked Cell 4 2 4 2 6 2 2" xfId="36986" xr:uid="{00000000-0005-0000-0000-00007A900000}"/>
    <cellStyle name="Linked Cell 4 2 4 2 6 3" xfId="36987" xr:uid="{00000000-0005-0000-0000-00007B900000}"/>
    <cellStyle name="Linked Cell 4 2 4 2 7" xfId="36988" xr:uid="{00000000-0005-0000-0000-00007C900000}"/>
    <cellStyle name="Linked Cell 4 2 4 2 7 2" xfId="36989" xr:uid="{00000000-0005-0000-0000-00007D900000}"/>
    <cellStyle name="Linked Cell 4 2 4 2 7 2 2" xfId="36990" xr:uid="{00000000-0005-0000-0000-00007E900000}"/>
    <cellStyle name="Linked Cell 4 2 4 2 7 3" xfId="36991" xr:uid="{00000000-0005-0000-0000-00007F900000}"/>
    <cellStyle name="Linked Cell 4 2 4 2 8" xfId="36992" xr:uid="{00000000-0005-0000-0000-000080900000}"/>
    <cellStyle name="Linked Cell 4 2 4 2 8 2" xfId="36993" xr:uid="{00000000-0005-0000-0000-000081900000}"/>
    <cellStyle name="Linked Cell 4 2 4 2 8 2 2" xfId="36994" xr:uid="{00000000-0005-0000-0000-000082900000}"/>
    <cellStyle name="Linked Cell 4 2 4 2 8 3" xfId="36995" xr:uid="{00000000-0005-0000-0000-000083900000}"/>
    <cellStyle name="Linked Cell 4 2 4 2 9" xfId="36996" xr:uid="{00000000-0005-0000-0000-000084900000}"/>
    <cellStyle name="Linked Cell 4 2 4 2 9 2" xfId="36997" xr:uid="{00000000-0005-0000-0000-000085900000}"/>
    <cellStyle name="Linked Cell 4 2 4 2 9 2 2" xfId="36998" xr:uid="{00000000-0005-0000-0000-000086900000}"/>
    <cellStyle name="Linked Cell 4 2 4 2 9 3" xfId="36999" xr:uid="{00000000-0005-0000-0000-000087900000}"/>
    <cellStyle name="Linked Cell 4 2 4 3" xfId="37000" xr:uid="{00000000-0005-0000-0000-000088900000}"/>
    <cellStyle name="Linked Cell 4 2 4 3 2" xfId="37001" xr:uid="{00000000-0005-0000-0000-000089900000}"/>
    <cellStyle name="Linked Cell 4 2 4 3 2 2" xfId="37002" xr:uid="{00000000-0005-0000-0000-00008A900000}"/>
    <cellStyle name="Linked Cell 4 2 4 3 3" xfId="37003" xr:uid="{00000000-0005-0000-0000-00008B900000}"/>
    <cellStyle name="Linked Cell 4 2 4 4" xfId="37004" xr:uid="{00000000-0005-0000-0000-00008C900000}"/>
    <cellStyle name="Linked Cell 4 2 4 4 2" xfId="37005" xr:uid="{00000000-0005-0000-0000-00008D900000}"/>
    <cellStyle name="Linked Cell 4 2 4 4 2 2" xfId="37006" xr:uid="{00000000-0005-0000-0000-00008E900000}"/>
    <cellStyle name="Linked Cell 4 2 4 4 3" xfId="37007" xr:uid="{00000000-0005-0000-0000-00008F900000}"/>
    <cellStyle name="Linked Cell 4 2 4 5" xfId="37008" xr:uid="{00000000-0005-0000-0000-000090900000}"/>
    <cellStyle name="Linked Cell 4 2 4 5 2" xfId="37009" xr:uid="{00000000-0005-0000-0000-000091900000}"/>
    <cellStyle name="Linked Cell 4 2 4 5 2 2" xfId="37010" xr:uid="{00000000-0005-0000-0000-000092900000}"/>
    <cellStyle name="Linked Cell 4 2 4 5 3" xfId="37011" xr:uid="{00000000-0005-0000-0000-000093900000}"/>
    <cellStyle name="Linked Cell 4 2 4 6" xfId="37012" xr:uid="{00000000-0005-0000-0000-000094900000}"/>
    <cellStyle name="Linked Cell 4 2 4 6 2" xfId="37013" xr:uid="{00000000-0005-0000-0000-000095900000}"/>
    <cellStyle name="Linked Cell 4 2 4 6 2 2" xfId="37014" xr:uid="{00000000-0005-0000-0000-000096900000}"/>
    <cellStyle name="Linked Cell 4 2 4 6 3" xfId="37015" xr:uid="{00000000-0005-0000-0000-000097900000}"/>
    <cellStyle name="Linked Cell 4 2 4 7" xfId="37016" xr:uid="{00000000-0005-0000-0000-000098900000}"/>
    <cellStyle name="Linked Cell 4 2 4 7 2" xfId="37017" xr:uid="{00000000-0005-0000-0000-000099900000}"/>
    <cellStyle name="Linked Cell 4 2 4 7 2 2" xfId="37018" xr:uid="{00000000-0005-0000-0000-00009A900000}"/>
    <cellStyle name="Linked Cell 4 2 4 7 3" xfId="37019" xr:uid="{00000000-0005-0000-0000-00009B900000}"/>
    <cellStyle name="Linked Cell 4 2 4 8" xfId="37020" xr:uid="{00000000-0005-0000-0000-00009C900000}"/>
    <cellStyle name="Linked Cell 4 2 4 8 2" xfId="37021" xr:uid="{00000000-0005-0000-0000-00009D900000}"/>
    <cellStyle name="Linked Cell 4 2 4 8 2 2" xfId="37022" xr:uid="{00000000-0005-0000-0000-00009E900000}"/>
    <cellStyle name="Linked Cell 4 2 4 8 3" xfId="37023" xr:uid="{00000000-0005-0000-0000-00009F900000}"/>
    <cellStyle name="Linked Cell 4 2 4 9" xfId="37024" xr:uid="{00000000-0005-0000-0000-0000A0900000}"/>
    <cellStyle name="Linked Cell 4 2 4 9 2" xfId="37025" xr:uid="{00000000-0005-0000-0000-0000A1900000}"/>
    <cellStyle name="Linked Cell 4 2 4 9 2 2" xfId="37026" xr:uid="{00000000-0005-0000-0000-0000A2900000}"/>
    <cellStyle name="Linked Cell 4 2 4 9 3" xfId="37027" xr:uid="{00000000-0005-0000-0000-0000A3900000}"/>
    <cellStyle name="Linked Cell 4 2 5" xfId="37028" xr:uid="{00000000-0005-0000-0000-0000A4900000}"/>
    <cellStyle name="Linked Cell 4 2 5 10" xfId="37029" xr:uid="{00000000-0005-0000-0000-0000A5900000}"/>
    <cellStyle name="Linked Cell 4 2 5 10 2" xfId="37030" xr:uid="{00000000-0005-0000-0000-0000A6900000}"/>
    <cellStyle name="Linked Cell 4 2 5 11" xfId="37031" xr:uid="{00000000-0005-0000-0000-0000A7900000}"/>
    <cellStyle name="Linked Cell 4 2 5 2" xfId="37032" xr:uid="{00000000-0005-0000-0000-0000A8900000}"/>
    <cellStyle name="Linked Cell 4 2 5 2 2" xfId="37033" xr:uid="{00000000-0005-0000-0000-0000A9900000}"/>
    <cellStyle name="Linked Cell 4 2 5 2 2 2" xfId="37034" xr:uid="{00000000-0005-0000-0000-0000AA900000}"/>
    <cellStyle name="Linked Cell 4 2 5 2 3" xfId="37035" xr:uid="{00000000-0005-0000-0000-0000AB900000}"/>
    <cellStyle name="Linked Cell 4 2 5 3" xfId="37036" xr:uid="{00000000-0005-0000-0000-0000AC900000}"/>
    <cellStyle name="Linked Cell 4 2 5 3 2" xfId="37037" xr:uid="{00000000-0005-0000-0000-0000AD900000}"/>
    <cellStyle name="Linked Cell 4 2 5 3 2 2" xfId="37038" xr:uid="{00000000-0005-0000-0000-0000AE900000}"/>
    <cellStyle name="Linked Cell 4 2 5 3 3" xfId="37039" xr:uid="{00000000-0005-0000-0000-0000AF900000}"/>
    <cellStyle name="Linked Cell 4 2 5 4" xfId="37040" xr:uid="{00000000-0005-0000-0000-0000B0900000}"/>
    <cellStyle name="Linked Cell 4 2 5 4 2" xfId="37041" xr:uid="{00000000-0005-0000-0000-0000B1900000}"/>
    <cellStyle name="Linked Cell 4 2 5 4 2 2" xfId="37042" xr:uid="{00000000-0005-0000-0000-0000B2900000}"/>
    <cellStyle name="Linked Cell 4 2 5 4 3" xfId="37043" xr:uid="{00000000-0005-0000-0000-0000B3900000}"/>
    <cellStyle name="Linked Cell 4 2 5 5" xfId="37044" xr:uid="{00000000-0005-0000-0000-0000B4900000}"/>
    <cellStyle name="Linked Cell 4 2 5 5 2" xfId="37045" xr:uid="{00000000-0005-0000-0000-0000B5900000}"/>
    <cellStyle name="Linked Cell 4 2 5 5 2 2" xfId="37046" xr:uid="{00000000-0005-0000-0000-0000B6900000}"/>
    <cellStyle name="Linked Cell 4 2 5 5 3" xfId="37047" xr:uid="{00000000-0005-0000-0000-0000B7900000}"/>
    <cellStyle name="Linked Cell 4 2 5 6" xfId="37048" xr:uid="{00000000-0005-0000-0000-0000B8900000}"/>
    <cellStyle name="Linked Cell 4 2 5 6 2" xfId="37049" xr:uid="{00000000-0005-0000-0000-0000B9900000}"/>
    <cellStyle name="Linked Cell 4 2 5 6 2 2" xfId="37050" xr:uid="{00000000-0005-0000-0000-0000BA900000}"/>
    <cellStyle name="Linked Cell 4 2 5 6 3" xfId="37051" xr:uid="{00000000-0005-0000-0000-0000BB900000}"/>
    <cellStyle name="Linked Cell 4 2 5 7" xfId="37052" xr:uid="{00000000-0005-0000-0000-0000BC900000}"/>
    <cellStyle name="Linked Cell 4 2 5 7 2" xfId="37053" xr:uid="{00000000-0005-0000-0000-0000BD900000}"/>
    <cellStyle name="Linked Cell 4 2 5 7 2 2" xfId="37054" xr:uid="{00000000-0005-0000-0000-0000BE900000}"/>
    <cellStyle name="Linked Cell 4 2 5 7 3" xfId="37055" xr:uid="{00000000-0005-0000-0000-0000BF900000}"/>
    <cellStyle name="Linked Cell 4 2 5 8" xfId="37056" xr:uid="{00000000-0005-0000-0000-0000C0900000}"/>
    <cellStyle name="Linked Cell 4 2 5 8 2" xfId="37057" xr:uid="{00000000-0005-0000-0000-0000C1900000}"/>
    <cellStyle name="Linked Cell 4 2 5 8 2 2" xfId="37058" xr:uid="{00000000-0005-0000-0000-0000C2900000}"/>
    <cellStyle name="Linked Cell 4 2 5 8 3" xfId="37059" xr:uid="{00000000-0005-0000-0000-0000C3900000}"/>
    <cellStyle name="Linked Cell 4 2 5 9" xfId="37060" xr:uid="{00000000-0005-0000-0000-0000C4900000}"/>
    <cellStyle name="Linked Cell 4 2 5 9 2" xfId="37061" xr:uid="{00000000-0005-0000-0000-0000C5900000}"/>
    <cellStyle name="Linked Cell 4 2 5 9 2 2" xfId="37062" xr:uid="{00000000-0005-0000-0000-0000C6900000}"/>
    <cellStyle name="Linked Cell 4 2 5 9 3" xfId="37063" xr:uid="{00000000-0005-0000-0000-0000C7900000}"/>
    <cellStyle name="Linked Cell 4 2 6" xfId="37064" xr:uid="{00000000-0005-0000-0000-0000C8900000}"/>
    <cellStyle name="Linked Cell 4 2 6 2" xfId="37065" xr:uid="{00000000-0005-0000-0000-0000C9900000}"/>
    <cellStyle name="Linked Cell 4 2 6 2 2" xfId="37066" xr:uid="{00000000-0005-0000-0000-0000CA900000}"/>
    <cellStyle name="Linked Cell 4 2 6 3" xfId="37067" xr:uid="{00000000-0005-0000-0000-0000CB900000}"/>
    <cellStyle name="Linked Cell 4 2 7" xfId="37068" xr:uid="{00000000-0005-0000-0000-0000CC900000}"/>
    <cellStyle name="Linked Cell 4 2 7 2" xfId="37069" xr:uid="{00000000-0005-0000-0000-0000CD900000}"/>
    <cellStyle name="Linked Cell 4 2 7 2 2" xfId="37070" xr:uid="{00000000-0005-0000-0000-0000CE900000}"/>
    <cellStyle name="Linked Cell 4 2 7 3" xfId="37071" xr:uid="{00000000-0005-0000-0000-0000CF900000}"/>
    <cellStyle name="Linked Cell 4 2 8" xfId="37072" xr:uid="{00000000-0005-0000-0000-0000D0900000}"/>
    <cellStyle name="Linked Cell 4 2 8 2" xfId="37073" xr:uid="{00000000-0005-0000-0000-0000D1900000}"/>
    <cellStyle name="Linked Cell 4 2 8 2 2" xfId="37074" xr:uid="{00000000-0005-0000-0000-0000D2900000}"/>
    <cellStyle name="Linked Cell 4 2 8 3" xfId="37075" xr:uid="{00000000-0005-0000-0000-0000D3900000}"/>
    <cellStyle name="Linked Cell 4 2 9" xfId="37076" xr:uid="{00000000-0005-0000-0000-0000D4900000}"/>
    <cellStyle name="Linked Cell 4 2 9 2" xfId="37077" xr:uid="{00000000-0005-0000-0000-0000D5900000}"/>
    <cellStyle name="Linked Cell 4 2 9 2 2" xfId="37078" xr:uid="{00000000-0005-0000-0000-0000D6900000}"/>
    <cellStyle name="Linked Cell 4 2 9 3" xfId="37079" xr:uid="{00000000-0005-0000-0000-0000D7900000}"/>
    <cellStyle name="Linked Cell 4 3" xfId="37080" xr:uid="{00000000-0005-0000-0000-0000D8900000}"/>
    <cellStyle name="Linked Cell 4 3 10" xfId="37081" xr:uid="{00000000-0005-0000-0000-0000D9900000}"/>
    <cellStyle name="Linked Cell 4 3 10 2" xfId="37082" xr:uid="{00000000-0005-0000-0000-0000DA900000}"/>
    <cellStyle name="Linked Cell 4 3 10 2 2" xfId="37083" xr:uid="{00000000-0005-0000-0000-0000DB900000}"/>
    <cellStyle name="Linked Cell 4 3 10 3" xfId="37084" xr:uid="{00000000-0005-0000-0000-0000DC900000}"/>
    <cellStyle name="Linked Cell 4 3 11" xfId="37085" xr:uid="{00000000-0005-0000-0000-0000DD900000}"/>
    <cellStyle name="Linked Cell 4 3 11 2" xfId="37086" xr:uid="{00000000-0005-0000-0000-0000DE900000}"/>
    <cellStyle name="Linked Cell 4 3 11 2 2" xfId="37087" xr:uid="{00000000-0005-0000-0000-0000DF900000}"/>
    <cellStyle name="Linked Cell 4 3 11 3" xfId="37088" xr:uid="{00000000-0005-0000-0000-0000E0900000}"/>
    <cellStyle name="Linked Cell 4 3 12" xfId="37089" xr:uid="{00000000-0005-0000-0000-0000E1900000}"/>
    <cellStyle name="Linked Cell 4 3 12 2" xfId="37090" xr:uid="{00000000-0005-0000-0000-0000E2900000}"/>
    <cellStyle name="Linked Cell 4 3 12 2 2" xfId="37091" xr:uid="{00000000-0005-0000-0000-0000E3900000}"/>
    <cellStyle name="Linked Cell 4 3 12 3" xfId="37092" xr:uid="{00000000-0005-0000-0000-0000E4900000}"/>
    <cellStyle name="Linked Cell 4 3 13" xfId="37093" xr:uid="{00000000-0005-0000-0000-0000E5900000}"/>
    <cellStyle name="Linked Cell 4 3 13 2" xfId="37094" xr:uid="{00000000-0005-0000-0000-0000E6900000}"/>
    <cellStyle name="Linked Cell 4 3 14" xfId="37095" xr:uid="{00000000-0005-0000-0000-0000E7900000}"/>
    <cellStyle name="Linked Cell 4 3 2" xfId="37096" xr:uid="{00000000-0005-0000-0000-0000E8900000}"/>
    <cellStyle name="Linked Cell 4 3 2 10" xfId="37097" xr:uid="{00000000-0005-0000-0000-0000E9900000}"/>
    <cellStyle name="Linked Cell 4 3 2 10 2" xfId="37098" xr:uid="{00000000-0005-0000-0000-0000EA900000}"/>
    <cellStyle name="Linked Cell 4 3 2 10 2 2" xfId="37099" xr:uid="{00000000-0005-0000-0000-0000EB900000}"/>
    <cellStyle name="Linked Cell 4 3 2 10 3" xfId="37100" xr:uid="{00000000-0005-0000-0000-0000EC900000}"/>
    <cellStyle name="Linked Cell 4 3 2 11" xfId="37101" xr:uid="{00000000-0005-0000-0000-0000ED900000}"/>
    <cellStyle name="Linked Cell 4 3 2 11 2" xfId="37102" xr:uid="{00000000-0005-0000-0000-0000EE900000}"/>
    <cellStyle name="Linked Cell 4 3 2 11 2 2" xfId="37103" xr:uid="{00000000-0005-0000-0000-0000EF900000}"/>
    <cellStyle name="Linked Cell 4 3 2 11 3" xfId="37104" xr:uid="{00000000-0005-0000-0000-0000F0900000}"/>
    <cellStyle name="Linked Cell 4 3 2 12" xfId="37105" xr:uid="{00000000-0005-0000-0000-0000F1900000}"/>
    <cellStyle name="Linked Cell 4 3 2 12 2" xfId="37106" xr:uid="{00000000-0005-0000-0000-0000F2900000}"/>
    <cellStyle name="Linked Cell 4 3 2 13" xfId="37107" xr:uid="{00000000-0005-0000-0000-0000F3900000}"/>
    <cellStyle name="Linked Cell 4 3 2 2" xfId="37108" xr:uid="{00000000-0005-0000-0000-0000F4900000}"/>
    <cellStyle name="Linked Cell 4 3 2 2 10" xfId="37109" xr:uid="{00000000-0005-0000-0000-0000F5900000}"/>
    <cellStyle name="Linked Cell 4 3 2 2 10 2" xfId="37110" xr:uid="{00000000-0005-0000-0000-0000F6900000}"/>
    <cellStyle name="Linked Cell 4 3 2 2 10 2 2" xfId="37111" xr:uid="{00000000-0005-0000-0000-0000F7900000}"/>
    <cellStyle name="Linked Cell 4 3 2 2 10 3" xfId="37112" xr:uid="{00000000-0005-0000-0000-0000F8900000}"/>
    <cellStyle name="Linked Cell 4 3 2 2 11" xfId="37113" xr:uid="{00000000-0005-0000-0000-0000F9900000}"/>
    <cellStyle name="Linked Cell 4 3 2 2 11 2" xfId="37114" xr:uid="{00000000-0005-0000-0000-0000FA900000}"/>
    <cellStyle name="Linked Cell 4 3 2 2 12" xfId="37115" xr:uid="{00000000-0005-0000-0000-0000FB900000}"/>
    <cellStyle name="Linked Cell 4 3 2 2 2" xfId="37116" xr:uid="{00000000-0005-0000-0000-0000FC900000}"/>
    <cellStyle name="Linked Cell 4 3 2 2 2 2" xfId="37117" xr:uid="{00000000-0005-0000-0000-0000FD900000}"/>
    <cellStyle name="Linked Cell 4 3 2 2 2 2 2" xfId="37118" xr:uid="{00000000-0005-0000-0000-0000FE900000}"/>
    <cellStyle name="Linked Cell 4 3 2 2 2 3" xfId="37119" xr:uid="{00000000-0005-0000-0000-0000FF900000}"/>
    <cellStyle name="Linked Cell 4 3 2 2 3" xfId="37120" xr:uid="{00000000-0005-0000-0000-000000910000}"/>
    <cellStyle name="Linked Cell 4 3 2 2 3 2" xfId="37121" xr:uid="{00000000-0005-0000-0000-000001910000}"/>
    <cellStyle name="Linked Cell 4 3 2 2 3 2 2" xfId="37122" xr:uid="{00000000-0005-0000-0000-000002910000}"/>
    <cellStyle name="Linked Cell 4 3 2 2 3 3" xfId="37123" xr:uid="{00000000-0005-0000-0000-000003910000}"/>
    <cellStyle name="Linked Cell 4 3 2 2 4" xfId="37124" xr:uid="{00000000-0005-0000-0000-000004910000}"/>
    <cellStyle name="Linked Cell 4 3 2 2 4 2" xfId="37125" xr:uid="{00000000-0005-0000-0000-000005910000}"/>
    <cellStyle name="Linked Cell 4 3 2 2 4 2 2" xfId="37126" xr:uid="{00000000-0005-0000-0000-000006910000}"/>
    <cellStyle name="Linked Cell 4 3 2 2 4 3" xfId="37127" xr:uid="{00000000-0005-0000-0000-000007910000}"/>
    <cellStyle name="Linked Cell 4 3 2 2 5" xfId="37128" xr:uid="{00000000-0005-0000-0000-000008910000}"/>
    <cellStyle name="Linked Cell 4 3 2 2 5 2" xfId="37129" xr:uid="{00000000-0005-0000-0000-000009910000}"/>
    <cellStyle name="Linked Cell 4 3 2 2 5 2 2" xfId="37130" xr:uid="{00000000-0005-0000-0000-00000A910000}"/>
    <cellStyle name="Linked Cell 4 3 2 2 5 3" xfId="37131" xr:uid="{00000000-0005-0000-0000-00000B910000}"/>
    <cellStyle name="Linked Cell 4 3 2 2 6" xfId="37132" xr:uid="{00000000-0005-0000-0000-00000C910000}"/>
    <cellStyle name="Linked Cell 4 3 2 2 6 2" xfId="37133" xr:uid="{00000000-0005-0000-0000-00000D910000}"/>
    <cellStyle name="Linked Cell 4 3 2 2 6 2 2" xfId="37134" xr:uid="{00000000-0005-0000-0000-00000E910000}"/>
    <cellStyle name="Linked Cell 4 3 2 2 6 3" xfId="37135" xr:uid="{00000000-0005-0000-0000-00000F910000}"/>
    <cellStyle name="Linked Cell 4 3 2 2 7" xfId="37136" xr:uid="{00000000-0005-0000-0000-000010910000}"/>
    <cellStyle name="Linked Cell 4 3 2 2 7 2" xfId="37137" xr:uid="{00000000-0005-0000-0000-000011910000}"/>
    <cellStyle name="Linked Cell 4 3 2 2 7 2 2" xfId="37138" xr:uid="{00000000-0005-0000-0000-000012910000}"/>
    <cellStyle name="Linked Cell 4 3 2 2 7 3" xfId="37139" xr:uid="{00000000-0005-0000-0000-000013910000}"/>
    <cellStyle name="Linked Cell 4 3 2 2 8" xfId="37140" xr:uid="{00000000-0005-0000-0000-000014910000}"/>
    <cellStyle name="Linked Cell 4 3 2 2 8 2" xfId="37141" xr:uid="{00000000-0005-0000-0000-000015910000}"/>
    <cellStyle name="Linked Cell 4 3 2 2 8 2 2" xfId="37142" xr:uid="{00000000-0005-0000-0000-000016910000}"/>
    <cellStyle name="Linked Cell 4 3 2 2 8 3" xfId="37143" xr:uid="{00000000-0005-0000-0000-000017910000}"/>
    <cellStyle name="Linked Cell 4 3 2 2 9" xfId="37144" xr:uid="{00000000-0005-0000-0000-000018910000}"/>
    <cellStyle name="Linked Cell 4 3 2 2 9 2" xfId="37145" xr:uid="{00000000-0005-0000-0000-000019910000}"/>
    <cellStyle name="Linked Cell 4 3 2 2 9 2 2" xfId="37146" xr:uid="{00000000-0005-0000-0000-00001A910000}"/>
    <cellStyle name="Linked Cell 4 3 2 2 9 3" xfId="37147" xr:uid="{00000000-0005-0000-0000-00001B910000}"/>
    <cellStyle name="Linked Cell 4 3 2 3" xfId="37148" xr:uid="{00000000-0005-0000-0000-00001C910000}"/>
    <cellStyle name="Linked Cell 4 3 2 3 10" xfId="37149" xr:uid="{00000000-0005-0000-0000-00001D910000}"/>
    <cellStyle name="Linked Cell 4 3 2 3 10 2" xfId="37150" xr:uid="{00000000-0005-0000-0000-00001E910000}"/>
    <cellStyle name="Linked Cell 4 3 2 3 11" xfId="37151" xr:uid="{00000000-0005-0000-0000-00001F910000}"/>
    <cellStyle name="Linked Cell 4 3 2 3 2" xfId="37152" xr:uid="{00000000-0005-0000-0000-000020910000}"/>
    <cellStyle name="Linked Cell 4 3 2 3 2 2" xfId="37153" xr:uid="{00000000-0005-0000-0000-000021910000}"/>
    <cellStyle name="Linked Cell 4 3 2 3 2 2 2" xfId="37154" xr:uid="{00000000-0005-0000-0000-000022910000}"/>
    <cellStyle name="Linked Cell 4 3 2 3 2 3" xfId="37155" xr:uid="{00000000-0005-0000-0000-000023910000}"/>
    <cellStyle name="Linked Cell 4 3 2 3 3" xfId="37156" xr:uid="{00000000-0005-0000-0000-000024910000}"/>
    <cellStyle name="Linked Cell 4 3 2 3 3 2" xfId="37157" xr:uid="{00000000-0005-0000-0000-000025910000}"/>
    <cellStyle name="Linked Cell 4 3 2 3 3 2 2" xfId="37158" xr:uid="{00000000-0005-0000-0000-000026910000}"/>
    <cellStyle name="Linked Cell 4 3 2 3 3 3" xfId="37159" xr:uid="{00000000-0005-0000-0000-000027910000}"/>
    <cellStyle name="Linked Cell 4 3 2 3 4" xfId="37160" xr:uid="{00000000-0005-0000-0000-000028910000}"/>
    <cellStyle name="Linked Cell 4 3 2 3 4 2" xfId="37161" xr:uid="{00000000-0005-0000-0000-000029910000}"/>
    <cellStyle name="Linked Cell 4 3 2 3 4 2 2" xfId="37162" xr:uid="{00000000-0005-0000-0000-00002A910000}"/>
    <cellStyle name="Linked Cell 4 3 2 3 4 3" xfId="37163" xr:uid="{00000000-0005-0000-0000-00002B910000}"/>
    <cellStyle name="Linked Cell 4 3 2 3 5" xfId="37164" xr:uid="{00000000-0005-0000-0000-00002C910000}"/>
    <cellStyle name="Linked Cell 4 3 2 3 5 2" xfId="37165" xr:uid="{00000000-0005-0000-0000-00002D910000}"/>
    <cellStyle name="Linked Cell 4 3 2 3 5 2 2" xfId="37166" xr:uid="{00000000-0005-0000-0000-00002E910000}"/>
    <cellStyle name="Linked Cell 4 3 2 3 5 3" xfId="37167" xr:uid="{00000000-0005-0000-0000-00002F910000}"/>
    <cellStyle name="Linked Cell 4 3 2 3 6" xfId="37168" xr:uid="{00000000-0005-0000-0000-000030910000}"/>
    <cellStyle name="Linked Cell 4 3 2 3 6 2" xfId="37169" xr:uid="{00000000-0005-0000-0000-000031910000}"/>
    <cellStyle name="Linked Cell 4 3 2 3 6 2 2" xfId="37170" xr:uid="{00000000-0005-0000-0000-000032910000}"/>
    <cellStyle name="Linked Cell 4 3 2 3 6 3" xfId="37171" xr:uid="{00000000-0005-0000-0000-000033910000}"/>
    <cellStyle name="Linked Cell 4 3 2 3 7" xfId="37172" xr:uid="{00000000-0005-0000-0000-000034910000}"/>
    <cellStyle name="Linked Cell 4 3 2 3 7 2" xfId="37173" xr:uid="{00000000-0005-0000-0000-000035910000}"/>
    <cellStyle name="Linked Cell 4 3 2 3 7 2 2" xfId="37174" xr:uid="{00000000-0005-0000-0000-000036910000}"/>
    <cellStyle name="Linked Cell 4 3 2 3 7 3" xfId="37175" xr:uid="{00000000-0005-0000-0000-000037910000}"/>
    <cellStyle name="Linked Cell 4 3 2 3 8" xfId="37176" xr:uid="{00000000-0005-0000-0000-000038910000}"/>
    <cellStyle name="Linked Cell 4 3 2 3 8 2" xfId="37177" xr:uid="{00000000-0005-0000-0000-000039910000}"/>
    <cellStyle name="Linked Cell 4 3 2 3 8 2 2" xfId="37178" xr:uid="{00000000-0005-0000-0000-00003A910000}"/>
    <cellStyle name="Linked Cell 4 3 2 3 8 3" xfId="37179" xr:uid="{00000000-0005-0000-0000-00003B910000}"/>
    <cellStyle name="Linked Cell 4 3 2 3 9" xfId="37180" xr:uid="{00000000-0005-0000-0000-00003C910000}"/>
    <cellStyle name="Linked Cell 4 3 2 3 9 2" xfId="37181" xr:uid="{00000000-0005-0000-0000-00003D910000}"/>
    <cellStyle name="Linked Cell 4 3 2 3 9 2 2" xfId="37182" xr:uid="{00000000-0005-0000-0000-00003E910000}"/>
    <cellStyle name="Linked Cell 4 3 2 3 9 3" xfId="37183" xr:uid="{00000000-0005-0000-0000-00003F910000}"/>
    <cellStyle name="Linked Cell 4 3 2 4" xfId="37184" xr:uid="{00000000-0005-0000-0000-000040910000}"/>
    <cellStyle name="Linked Cell 4 3 2 4 2" xfId="37185" xr:uid="{00000000-0005-0000-0000-000041910000}"/>
    <cellStyle name="Linked Cell 4 3 2 4 2 2" xfId="37186" xr:uid="{00000000-0005-0000-0000-000042910000}"/>
    <cellStyle name="Linked Cell 4 3 2 4 3" xfId="37187" xr:uid="{00000000-0005-0000-0000-000043910000}"/>
    <cellStyle name="Linked Cell 4 3 2 5" xfId="37188" xr:uid="{00000000-0005-0000-0000-000044910000}"/>
    <cellStyle name="Linked Cell 4 3 2 5 2" xfId="37189" xr:uid="{00000000-0005-0000-0000-000045910000}"/>
    <cellStyle name="Linked Cell 4 3 2 5 2 2" xfId="37190" xr:uid="{00000000-0005-0000-0000-000046910000}"/>
    <cellStyle name="Linked Cell 4 3 2 5 3" xfId="37191" xr:uid="{00000000-0005-0000-0000-000047910000}"/>
    <cellStyle name="Linked Cell 4 3 2 6" xfId="37192" xr:uid="{00000000-0005-0000-0000-000048910000}"/>
    <cellStyle name="Linked Cell 4 3 2 6 2" xfId="37193" xr:uid="{00000000-0005-0000-0000-000049910000}"/>
    <cellStyle name="Linked Cell 4 3 2 6 2 2" xfId="37194" xr:uid="{00000000-0005-0000-0000-00004A910000}"/>
    <cellStyle name="Linked Cell 4 3 2 6 3" xfId="37195" xr:uid="{00000000-0005-0000-0000-00004B910000}"/>
    <cellStyle name="Linked Cell 4 3 2 7" xfId="37196" xr:uid="{00000000-0005-0000-0000-00004C910000}"/>
    <cellStyle name="Linked Cell 4 3 2 7 2" xfId="37197" xr:uid="{00000000-0005-0000-0000-00004D910000}"/>
    <cellStyle name="Linked Cell 4 3 2 7 2 2" xfId="37198" xr:uid="{00000000-0005-0000-0000-00004E910000}"/>
    <cellStyle name="Linked Cell 4 3 2 7 3" xfId="37199" xr:uid="{00000000-0005-0000-0000-00004F910000}"/>
    <cellStyle name="Linked Cell 4 3 2 8" xfId="37200" xr:uid="{00000000-0005-0000-0000-000050910000}"/>
    <cellStyle name="Linked Cell 4 3 2 8 2" xfId="37201" xr:uid="{00000000-0005-0000-0000-000051910000}"/>
    <cellStyle name="Linked Cell 4 3 2 8 2 2" xfId="37202" xr:uid="{00000000-0005-0000-0000-000052910000}"/>
    <cellStyle name="Linked Cell 4 3 2 8 3" xfId="37203" xr:uid="{00000000-0005-0000-0000-000053910000}"/>
    <cellStyle name="Linked Cell 4 3 2 9" xfId="37204" xr:uid="{00000000-0005-0000-0000-000054910000}"/>
    <cellStyle name="Linked Cell 4 3 2 9 2" xfId="37205" xr:uid="{00000000-0005-0000-0000-000055910000}"/>
    <cellStyle name="Linked Cell 4 3 2 9 2 2" xfId="37206" xr:uid="{00000000-0005-0000-0000-000056910000}"/>
    <cellStyle name="Linked Cell 4 3 2 9 3" xfId="37207" xr:uid="{00000000-0005-0000-0000-000057910000}"/>
    <cellStyle name="Linked Cell 4 3 3" xfId="37208" xr:uid="{00000000-0005-0000-0000-000058910000}"/>
    <cellStyle name="Linked Cell 4 3 3 10" xfId="37209" xr:uid="{00000000-0005-0000-0000-000059910000}"/>
    <cellStyle name="Linked Cell 4 3 3 10 2" xfId="37210" xr:uid="{00000000-0005-0000-0000-00005A910000}"/>
    <cellStyle name="Linked Cell 4 3 3 10 2 2" xfId="37211" xr:uid="{00000000-0005-0000-0000-00005B910000}"/>
    <cellStyle name="Linked Cell 4 3 3 10 3" xfId="37212" xr:uid="{00000000-0005-0000-0000-00005C910000}"/>
    <cellStyle name="Linked Cell 4 3 3 11" xfId="37213" xr:uid="{00000000-0005-0000-0000-00005D910000}"/>
    <cellStyle name="Linked Cell 4 3 3 11 2" xfId="37214" xr:uid="{00000000-0005-0000-0000-00005E910000}"/>
    <cellStyle name="Linked Cell 4 3 3 12" xfId="37215" xr:uid="{00000000-0005-0000-0000-00005F910000}"/>
    <cellStyle name="Linked Cell 4 3 3 2" xfId="37216" xr:uid="{00000000-0005-0000-0000-000060910000}"/>
    <cellStyle name="Linked Cell 4 3 3 2 10" xfId="37217" xr:uid="{00000000-0005-0000-0000-000061910000}"/>
    <cellStyle name="Linked Cell 4 3 3 2 10 2" xfId="37218" xr:uid="{00000000-0005-0000-0000-000062910000}"/>
    <cellStyle name="Linked Cell 4 3 3 2 11" xfId="37219" xr:uid="{00000000-0005-0000-0000-000063910000}"/>
    <cellStyle name="Linked Cell 4 3 3 2 2" xfId="37220" xr:uid="{00000000-0005-0000-0000-000064910000}"/>
    <cellStyle name="Linked Cell 4 3 3 2 2 2" xfId="37221" xr:uid="{00000000-0005-0000-0000-000065910000}"/>
    <cellStyle name="Linked Cell 4 3 3 2 2 2 2" xfId="37222" xr:uid="{00000000-0005-0000-0000-000066910000}"/>
    <cellStyle name="Linked Cell 4 3 3 2 2 3" xfId="37223" xr:uid="{00000000-0005-0000-0000-000067910000}"/>
    <cellStyle name="Linked Cell 4 3 3 2 3" xfId="37224" xr:uid="{00000000-0005-0000-0000-000068910000}"/>
    <cellStyle name="Linked Cell 4 3 3 2 3 2" xfId="37225" xr:uid="{00000000-0005-0000-0000-000069910000}"/>
    <cellStyle name="Linked Cell 4 3 3 2 3 2 2" xfId="37226" xr:uid="{00000000-0005-0000-0000-00006A910000}"/>
    <cellStyle name="Linked Cell 4 3 3 2 3 3" xfId="37227" xr:uid="{00000000-0005-0000-0000-00006B910000}"/>
    <cellStyle name="Linked Cell 4 3 3 2 4" xfId="37228" xr:uid="{00000000-0005-0000-0000-00006C910000}"/>
    <cellStyle name="Linked Cell 4 3 3 2 4 2" xfId="37229" xr:uid="{00000000-0005-0000-0000-00006D910000}"/>
    <cellStyle name="Linked Cell 4 3 3 2 4 2 2" xfId="37230" xr:uid="{00000000-0005-0000-0000-00006E910000}"/>
    <cellStyle name="Linked Cell 4 3 3 2 4 3" xfId="37231" xr:uid="{00000000-0005-0000-0000-00006F910000}"/>
    <cellStyle name="Linked Cell 4 3 3 2 5" xfId="37232" xr:uid="{00000000-0005-0000-0000-000070910000}"/>
    <cellStyle name="Linked Cell 4 3 3 2 5 2" xfId="37233" xr:uid="{00000000-0005-0000-0000-000071910000}"/>
    <cellStyle name="Linked Cell 4 3 3 2 5 2 2" xfId="37234" xr:uid="{00000000-0005-0000-0000-000072910000}"/>
    <cellStyle name="Linked Cell 4 3 3 2 5 3" xfId="37235" xr:uid="{00000000-0005-0000-0000-000073910000}"/>
    <cellStyle name="Linked Cell 4 3 3 2 6" xfId="37236" xr:uid="{00000000-0005-0000-0000-000074910000}"/>
    <cellStyle name="Linked Cell 4 3 3 2 6 2" xfId="37237" xr:uid="{00000000-0005-0000-0000-000075910000}"/>
    <cellStyle name="Linked Cell 4 3 3 2 6 2 2" xfId="37238" xr:uid="{00000000-0005-0000-0000-000076910000}"/>
    <cellStyle name="Linked Cell 4 3 3 2 6 3" xfId="37239" xr:uid="{00000000-0005-0000-0000-000077910000}"/>
    <cellStyle name="Linked Cell 4 3 3 2 7" xfId="37240" xr:uid="{00000000-0005-0000-0000-000078910000}"/>
    <cellStyle name="Linked Cell 4 3 3 2 7 2" xfId="37241" xr:uid="{00000000-0005-0000-0000-000079910000}"/>
    <cellStyle name="Linked Cell 4 3 3 2 7 2 2" xfId="37242" xr:uid="{00000000-0005-0000-0000-00007A910000}"/>
    <cellStyle name="Linked Cell 4 3 3 2 7 3" xfId="37243" xr:uid="{00000000-0005-0000-0000-00007B910000}"/>
    <cellStyle name="Linked Cell 4 3 3 2 8" xfId="37244" xr:uid="{00000000-0005-0000-0000-00007C910000}"/>
    <cellStyle name="Linked Cell 4 3 3 2 8 2" xfId="37245" xr:uid="{00000000-0005-0000-0000-00007D910000}"/>
    <cellStyle name="Linked Cell 4 3 3 2 8 2 2" xfId="37246" xr:uid="{00000000-0005-0000-0000-00007E910000}"/>
    <cellStyle name="Linked Cell 4 3 3 2 8 3" xfId="37247" xr:uid="{00000000-0005-0000-0000-00007F910000}"/>
    <cellStyle name="Linked Cell 4 3 3 2 9" xfId="37248" xr:uid="{00000000-0005-0000-0000-000080910000}"/>
    <cellStyle name="Linked Cell 4 3 3 2 9 2" xfId="37249" xr:uid="{00000000-0005-0000-0000-000081910000}"/>
    <cellStyle name="Linked Cell 4 3 3 2 9 2 2" xfId="37250" xr:uid="{00000000-0005-0000-0000-000082910000}"/>
    <cellStyle name="Linked Cell 4 3 3 2 9 3" xfId="37251" xr:uid="{00000000-0005-0000-0000-000083910000}"/>
    <cellStyle name="Linked Cell 4 3 3 3" xfId="37252" xr:uid="{00000000-0005-0000-0000-000084910000}"/>
    <cellStyle name="Linked Cell 4 3 3 3 2" xfId="37253" xr:uid="{00000000-0005-0000-0000-000085910000}"/>
    <cellStyle name="Linked Cell 4 3 3 3 2 2" xfId="37254" xr:uid="{00000000-0005-0000-0000-000086910000}"/>
    <cellStyle name="Linked Cell 4 3 3 3 3" xfId="37255" xr:uid="{00000000-0005-0000-0000-000087910000}"/>
    <cellStyle name="Linked Cell 4 3 3 4" xfId="37256" xr:uid="{00000000-0005-0000-0000-000088910000}"/>
    <cellStyle name="Linked Cell 4 3 3 4 2" xfId="37257" xr:uid="{00000000-0005-0000-0000-000089910000}"/>
    <cellStyle name="Linked Cell 4 3 3 4 2 2" xfId="37258" xr:uid="{00000000-0005-0000-0000-00008A910000}"/>
    <cellStyle name="Linked Cell 4 3 3 4 3" xfId="37259" xr:uid="{00000000-0005-0000-0000-00008B910000}"/>
    <cellStyle name="Linked Cell 4 3 3 5" xfId="37260" xr:uid="{00000000-0005-0000-0000-00008C910000}"/>
    <cellStyle name="Linked Cell 4 3 3 5 2" xfId="37261" xr:uid="{00000000-0005-0000-0000-00008D910000}"/>
    <cellStyle name="Linked Cell 4 3 3 5 2 2" xfId="37262" xr:uid="{00000000-0005-0000-0000-00008E910000}"/>
    <cellStyle name="Linked Cell 4 3 3 5 3" xfId="37263" xr:uid="{00000000-0005-0000-0000-00008F910000}"/>
    <cellStyle name="Linked Cell 4 3 3 6" xfId="37264" xr:uid="{00000000-0005-0000-0000-000090910000}"/>
    <cellStyle name="Linked Cell 4 3 3 6 2" xfId="37265" xr:uid="{00000000-0005-0000-0000-000091910000}"/>
    <cellStyle name="Linked Cell 4 3 3 6 2 2" xfId="37266" xr:uid="{00000000-0005-0000-0000-000092910000}"/>
    <cellStyle name="Linked Cell 4 3 3 6 3" xfId="37267" xr:uid="{00000000-0005-0000-0000-000093910000}"/>
    <cellStyle name="Linked Cell 4 3 3 7" xfId="37268" xr:uid="{00000000-0005-0000-0000-000094910000}"/>
    <cellStyle name="Linked Cell 4 3 3 7 2" xfId="37269" xr:uid="{00000000-0005-0000-0000-000095910000}"/>
    <cellStyle name="Linked Cell 4 3 3 7 2 2" xfId="37270" xr:uid="{00000000-0005-0000-0000-000096910000}"/>
    <cellStyle name="Linked Cell 4 3 3 7 3" xfId="37271" xr:uid="{00000000-0005-0000-0000-000097910000}"/>
    <cellStyle name="Linked Cell 4 3 3 8" xfId="37272" xr:uid="{00000000-0005-0000-0000-000098910000}"/>
    <cellStyle name="Linked Cell 4 3 3 8 2" xfId="37273" xr:uid="{00000000-0005-0000-0000-000099910000}"/>
    <cellStyle name="Linked Cell 4 3 3 8 2 2" xfId="37274" xr:uid="{00000000-0005-0000-0000-00009A910000}"/>
    <cellStyle name="Linked Cell 4 3 3 8 3" xfId="37275" xr:uid="{00000000-0005-0000-0000-00009B910000}"/>
    <cellStyle name="Linked Cell 4 3 3 9" xfId="37276" xr:uid="{00000000-0005-0000-0000-00009C910000}"/>
    <cellStyle name="Linked Cell 4 3 3 9 2" xfId="37277" xr:uid="{00000000-0005-0000-0000-00009D910000}"/>
    <cellStyle name="Linked Cell 4 3 3 9 2 2" xfId="37278" xr:uid="{00000000-0005-0000-0000-00009E910000}"/>
    <cellStyle name="Linked Cell 4 3 3 9 3" xfId="37279" xr:uid="{00000000-0005-0000-0000-00009F910000}"/>
    <cellStyle name="Linked Cell 4 3 4" xfId="37280" xr:uid="{00000000-0005-0000-0000-0000A0910000}"/>
    <cellStyle name="Linked Cell 4 3 4 10" xfId="37281" xr:uid="{00000000-0005-0000-0000-0000A1910000}"/>
    <cellStyle name="Linked Cell 4 3 4 10 2" xfId="37282" xr:uid="{00000000-0005-0000-0000-0000A2910000}"/>
    <cellStyle name="Linked Cell 4 3 4 11" xfId="37283" xr:uid="{00000000-0005-0000-0000-0000A3910000}"/>
    <cellStyle name="Linked Cell 4 3 4 2" xfId="37284" xr:uid="{00000000-0005-0000-0000-0000A4910000}"/>
    <cellStyle name="Linked Cell 4 3 4 2 2" xfId="37285" xr:uid="{00000000-0005-0000-0000-0000A5910000}"/>
    <cellStyle name="Linked Cell 4 3 4 2 2 2" xfId="37286" xr:uid="{00000000-0005-0000-0000-0000A6910000}"/>
    <cellStyle name="Linked Cell 4 3 4 2 3" xfId="37287" xr:uid="{00000000-0005-0000-0000-0000A7910000}"/>
    <cellStyle name="Linked Cell 4 3 4 3" xfId="37288" xr:uid="{00000000-0005-0000-0000-0000A8910000}"/>
    <cellStyle name="Linked Cell 4 3 4 3 2" xfId="37289" xr:uid="{00000000-0005-0000-0000-0000A9910000}"/>
    <cellStyle name="Linked Cell 4 3 4 3 2 2" xfId="37290" xr:uid="{00000000-0005-0000-0000-0000AA910000}"/>
    <cellStyle name="Linked Cell 4 3 4 3 3" xfId="37291" xr:uid="{00000000-0005-0000-0000-0000AB910000}"/>
    <cellStyle name="Linked Cell 4 3 4 4" xfId="37292" xr:uid="{00000000-0005-0000-0000-0000AC910000}"/>
    <cellStyle name="Linked Cell 4 3 4 4 2" xfId="37293" xr:uid="{00000000-0005-0000-0000-0000AD910000}"/>
    <cellStyle name="Linked Cell 4 3 4 4 2 2" xfId="37294" xr:uid="{00000000-0005-0000-0000-0000AE910000}"/>
    <cellStyle name="Linked Cell 4 3 4 4 3" xfId="37295" xr:uid="{00000000-0005-0000-0000-0000AF910000}"/>
    <cellStyle name="Linked Cell 4 3 4 5" xfId="37296" xr:uid="{00000000-0005-0000-0000-0000B0910000}"/>
    <cellStyle name="Linked Cell 4 3 4 5 2" xfId="37297" xr:uid="{00000000-0005-0000-0000-0000B1910000}"/>
    <cellStyle name="Linked Cell 4 3 4 5 2 2" xfId="37298" xr:uid="{00000000-0005-0000-0000-0000B2910000}"/>
    <cellStyle name="Linked Cell 4 3 4 5 3" xfId="37299" xr:uid="{00000000-0005-0000-0000-0000B3910000}"/>
    <cellStyle name="Linked Cell 4 3 4 6" xfId="37300" xr:uid="{00000000-0005-0000-0000-0000B4910000}"/>
    <cellStyle name="Linked Cell 4 3 4 6 2" xfId="37301" xr:uid="{00000000-0005-0000-0000-0000B5910000}"/>
    <cellStyle name="Linked Cell 4 3 4 6 2 2" xfId="37302" xr:uid="{00000000-0005-0000-0000-0000B6910000}"/>
    <cellStyle name="Linked Cell 4 3 4 6 3" xfId="37303" xr:uid="{00000000-0005-0000-0000-0000B7910000}"/>
    <cellStyle name="Linked Cell 4 3 4 7" xfId="37304" xr:uid="{00000000-0005-0000-0000-0000B8910000}"/>
    <cellStyle name="Linked Cell 4 3 4 7 2" xfId="37305" xr:uid="{00000000-0005-0000-0000-0000B9910000}"/>
    <cellStyle name="Linked Cell 4 3 4 7 2 2" xfId="37306" xr:uid="{00000000-0005-0000-0000-0000BA910000}"/>
    <cellStyle name="Linked Cell 4 3 4 7 3" xfId="37307" xr:uid="{00000000-0005-0000-0000-0000BB910000}"/>
    <cellStyle name="Linked Cell 4 3 4 8" xfId="37308" xr:uid="{00000000-0005-0000-0000-0000BC910000}"/>
    <cellStyle name="Linked Cell 4 3 4 8 2" xfId="37309" xr:uid="{00000000-0005-0000-0000-0000BD910000}"/>
    <cellStyle name="Linked Cell 4 3 4 8 2 2" xfId="37310" xr:uid="{00000000-0005-0000-0000-0000BE910000}"/>
    <cellStyle name="Linked Cell 4 3 4 8 3" xfId="37311" xr:uid="{00000000-0005-0000-0000-0000BF910000}"/>
    <cellStyle name="Linked Cell 4 3 4 9" xfId="37312" xr:uid="{00000000-0005-0000-0000-0000C0910000}"/>
    <cellStyle name="Linked Cell 4 3 4 9 2" xfId="37313" xr:uid="{00000000-0005-0000-0000-0000C1910000}"/>
    <cellStyle name="Linked Cell 4 3 4 9 2 2" xfId="37314" xr:uid="{00000000-0005-0000-0000-0000C2910000}"/>
    <cellStyle name="Linked Cell 4 3 4 9 3" xfId="37315" xr:uid="{00000000-0005-0000-0000-0000C3910000}"/>
    <cellStyle name="Linked Cell 4 3 5" xfId="37316" xr:uid="{00000000-0005-0000-0000-0000C4910000}"/>
    <cellStyle name="Linked Cell 4 3 5 2" xfId="37317" xr:uid="{00000000-0005-0000-0000-0000C5910000}"/>
    <cellStyle name="Linked Cell 4 3 5 2 2" xfId="37318" xr:uid="{00000000-0005-0000-0000-0000C6910000}"/>
    <cellStyle name="Linked Cell 4 3 5 3" xfId="37319" xr:uid="{00000000-0005-0000-0000-0000C7910000}"/>
    <cellStyle name="Linked Cell 4 3 6" xfId="37320" xr:uid="{00000000-0005-0000-0000-0000C8910000}"/>
    <cellStyle name="Linked Cell 4 3 6 2" xfId="37321" xr:uid="{00000000-0005-0000-0000-0000C9910000}"/>
    <cellStyle name="Linked Cell 4 3 6 2 2" xfId="37322" xr:uid="{00000000-0005-0000-0000-0000CA910000}"/>
    <cellStyle name="Linked Cell 4 3 6 3" xfId="37323" xr:uid="{00000000-0005-0000-0000-0000CB910000}"/>
    <cellStyle name="Linked Cell 4 3 7" xfId="37324" xr:uid="{00000000-0005-0000-0000-0000CC910000}"/>
    <cellStyle name="Linked Cell 4 3 7 2" xfId="37325" xr:uid="{00000000-0005-0000-0000-0000CD910000}"/>
    <cellStyle name="Linked Cell 4 3 7 2 2" xfId="37326" xr:uid="{00000000-0005-0000-0000-0000CE910000}"/>
    <cellStyle name="Linked Cell 4 3 7 3" xfId="37327" xr:uid="{00000000-0005-0000-0000-0000CF910000}"/>
    <cellStyle name="Linked Cell 4 3 8" xfId="37328" xr:uid="{00000000-0005-0000-0000-0000D0910000}"/>
    <cellStyle name="Linked Cell 4 3 8 2" xfId="37329" xr:uid="{00000000-0005-0000-0000-0000D1910000}"/>
    <cellStyle name="Linked Cell 4 3 8 2 2" xfId="37330" xr:uid="{00000000-0005-0000-0000-0000D2910000}"/>
    <cellStyle name="Linked Cell 4 3 8 3" xfId="37331" xr:uid="{00000000-0005-0000-0000-0000D3910000}"/>
    <cellStyle name="Linked Cell 4 3 9" xfId="37332" xr:uid="{00000000-0005-0000-0000-0000D4910000}"/>
    <cellStyle name="Linked Cell 4 3 9 2" xfId="37333" xr:uid="{00000000-0005-0000-0000-0000D5910000}"/>
    <cellStyle name="Linked Cell 4 3 9 2 2" xfId="37334" xr:uid="{00000000-0005-0000-0000-0000D6910000}"/>
    <cellStyle name="Linked Cell 4 3 9 3" xfId="37335" xr:uid="{00000000-0005-0000-0000-0000D7910000}"/>
    <cellStyle name="Linked Cell 4 4" xfId="37336" xr:uid="{00000000-0005-0000-0000-0000D8910000}"/>
    <cellStyle name="Linked Cell 4 4 10" xfId="37337" xr:uid="{00000000-0005-0000-0000-0000D9910000}"/>
    <cellStyle name="Linked Cell 4 4 10 2" xfId="37338" xr:uid="{00000000-0005-0000-0000-0000DA910000}"/>
    <cellStyle name="Linked Cell 4 4 10 2 2" xfId="37339" xr:uid="{00000000-0005-0000-0000-0000DB910000}"/>
    <cellStyle name="Linked Cell 4 4 10 3" xfId="37340" xr:uid="{00000000-0005-0000-0000-0000DC910000}"/>
    <cellStyle name="Linked Cell 4 4 11" xfId="37341" xr:uid="{00000000-0005-0000-0000-0000DD910000}"/>
    <cellStyle name="Linked Cell 4 4 11 2" xfId="37342" xr:uid="{00000000-0005-0000-0000-0000DE910000}"/>
    <cellStyle name="Linked Cell 4 4 11 2 2" xfId="37343" xr:uid="{00000000-0005-0000-0000-0000DF910000}"/>
    <cellStyle name="Linked Cell 4 4 11 3" xfId="37344" xr:uid="{00000000-0005-0000-0000-0000E0910000}"/>
    <cellStyle name="Linked Cell 4 4 12" xfId="37345" xr:uid="{00000000-0005-0000-0000-0000E1910000}"/>
    <cellStyle name="Linked Cell 4 4 12 2" xfId="37346" xr:uid="{00000000-0005-0000-0000-0000E2910000}"/>
    <cellStyle name="Linked Cell 4 4 13" xfId="37347" xr:uid="{00000000-0005-0000-0000-0000E3910000}"/>
    <cellStyle name="Linked Cell 4 4 2" xfId="37348" xr:uid="{00000000-0005-0000-0000-0000E4910000}"/>
    <cellStyle name="Linked Cell 4 4 2 10" xfId="37349" xr:uid="{00000000-0005-0000-0000-0000E5910000}"/>
    <cellStyle name="Linked Cell 4 4 2 10 2" xfId="37350" xr:uid="{00000000-0005-0000-0000-0000E6910000}"/>
    <cellStyle name="Linked Cell 4 4 2 10 2 2" xfId="37351" xr:uid="{00000000-0005-0000-0000-0000E7910000}"/>
    <cellStyle name="Linked Cell 4 4 2 10 3" xfId="37352" xr:uid="{00000000-0005-0000-0000-0000E8910000}"/>
    <cellStyle name="Linked Cell 4 4 2 11" xfId="37353" xr:uid="{00000000-0005-0000-0000-0000E9910000}"/>
    <cellStyle name="Linked Cell 4 4 2 11 2" xfId="37354" xr:uid="{00000000-0005-0000-0000-0000EA910000}"/>
    <cellStyle name="Linked Cell 4 4 2 12" xfId="37355" xr:uid="{00000000-0005-0000-0000-0000EB910000}"/>
    <cellStyle name="Linked Cell 4 4 2 2" xfId="37356" xr:uid="{00000000-0005-0000-0000-0000EC910000}"/>
    <cellStyle name="Linked Cell 4 4 2 2 2" xfId="37357" xr:uid="{00000000-0005-0000-0000-0000ED910000}"/>
    <cellStyle name="Linked Cell 4 4 2 2 2 2" xfId="37358" xr:uid="{00000000-0005-0000-0000-0000EE910000}"/>
    <cellStyle name="Linked Cell 4 4 2 2 3" xfId="37359" xr:uid="{00000000-0005-0000-0000-0000EF910000}"/>
    <cellStyle name="Linked Cell 4 4 2 3" xfId="37360" xr:uid="{00000000-0005-0000-0000-0000F0910000}"/>
    <cellStyle name="Linked Cell 4 4 2 3 2" xfId="37361" xr:uid="{00000000-0005-0000-0000-0000F1910000}"/>
    <cellStyle name="Linked Cell 4 4 2 3 2 2" xfId="37362" xr:uid="{00000000-0005-0000-0000-0000F2910000}"/>
    <cellStyle name="Linked Cell 4 4 2 3 3" xfId="37363" xr:uid="{00000000-0005-0000-0000-0000F3910000}"/>
    <cellStyle name="Linked Cell 4 4 2 4" xfId="37364" xr:uid="{00000000-0005-0000-0000-0000F4910000}"/>
    <cellStyle name="Linked Cell 4 4 2 4 2" xfId="37365" xr:uid="{00000000-0005-0000-0000-0000F5910000}"/>
    <cellStyle name="Linked Cell 4 4 2 4 2 2" xfId="37366" xr:uid="{00000000-0005-0000-0000-0000F6910000}"/>
    <cellStyle name="Linked Cell 4 4 2 4 3" xfId="37367" xr:uid="{00000000-0005-0000-0000-0000F7910000}"/>
    <cellStyle name="Linked Cell 4 4 2 5" xfId="37368" xr:uid="{00000000-0005-0000-0000-0000F8910000}"/>
    <cellStyle name="Linked Cell 4 4 2 5 2" xfId="37369" xr:uid="{00000000-0005-0000-0000-0000F9910000}"/>
    <cellStyle name="Linked Cell 4 4 2 5 2 2" xfId="37370" xr:uid="{00000000-0005-0000-0000-0000FA910000}"/>
    <cellStyle name="Linked Cell 4 4 2 5 3" xfId="37371" xr:uid="{00000000-0005-0000-0000-0000FB910000}"/>
    <cellStyle name="Linked Cell 4 4 2 6" xfId="37372" xr:uid="{00000000-0005-0000-0000-0000FC910000}"/>
    <cellStyle name="Linked Cell 4 4 2 6 2" xfId="37373" xr:uid="{00000000-0005-0000-0000-0000FD910000}"/>
    <cellStyle name="Linked Cell 4 4 2 6 2 2" xfId="37374" xr:uid="{00000000-0005-0000-0000-0000FE910000}"/>
    <cellStyle name="Linked Cell 4 4 2 6 3" xfId="37375" xr:uid="{00000000-0005-0000-0000-0000FF910000}"/>
    <cellStyle name="Linked Cell 4 4 2 7" xfId="37376" xr:uid="{00000000-0005-0000-0000-000000920000}"/>
    <cellStyle name="Linked Cell 4 4 2 7 2" xfId="37377" xr:uid="{00000000-0005-0000-0000-000001920000}"/>
    <cellStyle name="Linked Cell 4 4 2 7 2 2" xfId="37378" xr:uid="{00000000-0005-0000-0000-000002920000}"/>
    <cellStyle name="Linked Cell 4 4 2 7 3" xfId="37379" xr:uid="{00000000-0005-0000-0000-000003920000}"/>
    <cellStyle name="Linked Cell 4 4 2 8" xfId="37380" xr:uid="{00000000-0005-0000-0000-000004920000}"/>
    <cellStyle name="Linked Cell 4 4 2 8 2" xfId="37381" xr:uid="{00000000-0005-0000-0000-000005920000}"/>
    <cellStyle name="Linked Cell 4 4 2 8 2 2" xfId="37382" xr:uid="{00000000-0005-0000-0000-000006920000}"/>
    <cellStyle name="Linked Cell 4 4 2 8 3" xfId="37383" xr:uid="{00000000-0005-0000-0000-000007920000}"/>
    <cellStyle name="Linked Cell 4 4 2 9" xfId="37384" xr:uid="{00000000-0005-0000-0000-000008920000}"/>
    <cellStyle name="Linked Cell 4 4 2 9 2" xfId="37385" xr:uid="{00000000-0005-0000-0000-000009920000}"/>
    <cellStyle name="Linked Cell 4 4 2 9 2 2" xfId="37386" xr:uid="{00000000-0005-0000-0000-00000A920000}"/>
    <cellStyle name="Linked Cell 4 4 2 9 3" xfId="37387" xr:uid="{00000000-0005-0000-0000-00000B920000}"/>
    <cellStyle name="Linked Cell 4 4 3" xfId="37388" xr:uid="{00000000-0005-0000-0000-00000C920000}"/>
    <cellStyle name="Linked Cell 4 4 3 10" xfId="37389" xr:uid="{00000000-0005-0000-0000-00000D920000}"/>
    <cellStyle name="Linked Cell 4 4 3 10 2" xfId="37390" xr:uid="{00000000-0005-0000-0000-00000E920000}"/>
    <cellStyle name="Linked Cell 4 4 3 11" xfId="37391" xr:uid="{00000000-0005-0000-0000-00000F920000}"/>
    <cellStyle name="Linked Cell 4 4 3 2" xfId="37392" xr:uid="{00000000-0005-0000-0000-000010920000}"/>
    <cellStyle name="Linked Cell 4 4 3 2 2" xfId="37393" xr:uid="{00000000-0005-0000-0000-000011920000}"/>
    <cellStyle name="Linked Cell 4 4 3 2 2 2" xfId="37394" xr:uid="{00000000-0005-0000-0000-000012920000}"/>
    <cellStyle name="Linked Cell 4 4 3 2 3" xfId="37395" xr:uid="{00000000-0005-0000-0000-000013920000}"/>
    <cellStyle name="Linked Cell 4 4 3 3" xfId="37396" xr:uid="{00000000-0005-0000-0000-000014920000}"/>
    <cellStyle name="Linked Cell 4 4 3 3 2" xfId="37397" xr:uid="{00000000-0005-0000-0000-000015920000}"/>
    <cellStyle name="Linked Cell 4 4 3 3 2 2" xfId="37398" xr:uid="{00000000-0005-0000-0000-000016920000}"/>
    <cellStyle name="Linked Cell 4 4 3 3 3" xfId="37399" xr:uid="{00000000-0005-0000-0000-000017920000}"/>
    <cellStyle name="Linked Cell 4 4 3 4" xfId="37400" xr:uid="{00000000-0005-0000-0000-000018920000}"/>
    <cellStyle name="Linked Cell 4 4 3 4 2" xfId="37401" xr:uid="{00000000-0005-0000-0000-000019920000}"/>
    <cellStyle name="Linked Cell 4 4 3 4 2 2" xfId="37402" xr:uid="{00000000-0005-0000-0000-00001A920000}"/>
    <cellStyle name="Linked Cell 4 4 3 4 3" xfId="37403" xr:uid="{00000000-0005-0000-0000-00001B920000}"/>
    <cellStyle name="Linked Cell 4 4 3 5" xfId="37404" xr:uid="{00000000-0005-0000-0000-00001C920000}"/>
    <cellStyle name="Linked Cell 4 4 3 5 2" xfId="37405" xr:uid="{00000000-0005-0000-0000-00001D920000}"/>
    <cellStyle name="Linked Cell 4 4 3 5 2 2" xfId="37406" xr:uid="{00000000-0005-0000-0000-00001E920000}"/>
    <cellStyle name="Linked Cell 4 4 3 5 3" xfId="37407" xr:uid="{00000000-0005-0000-0000-00001F920000}"/>
    <cellStyle name="Linked Cell 4 4 3 6" xfId="37408" xr:uid="{00000000-0005-0000-0000-000020920000}"/>
    <cellStyle name="Linked Cell 4 4 3 6 2" xfId="37409" xr:uid="{00000000-0005-0000-0000-000021920000}"/>
    <cellStyle name="Linked Cell 4 4 3 6 2 2" xfId="37410" xr:uid="{00000000-0005-0000-0000-000022920000}"/>
    <cellStyle name="Linked Cell 4 4 3 6 3" xfId="37411" xr:uid="{00000000-0005-0000-0000-000023920000}"/>
    <cellStyle name="Linked Cell 4 4 3 7" xfId="37412" xr:uid="{00000000-0005-0000-0000-000024920000}"/>
    <cellStyle name="Linked Cell 4 4 3 7 2" xfId="37413" xr:uid="{00000000-0005-0000-0000-000025920000}"/>
    <cellStyle name="Linked Cell 4 4 3 7 2 2" xfId="37414" xr:uid="{00000000-0005-0000-0000-000026920000}"/>
    <cellStyle name="Linked Cell 4 4 3 7 3" xfId="37415" xr:uid="{00000000-0005-0000-0000-000027920000}"/>
    <cellStyle name="Linked Cell 4 4 3 8" xfId="37416" xr:uid="{00000000-0005-0000-0000-000028920000}"/>
    <cellStyle name="Linked Cell 4 4 3 8 2" xfId="37417" xr:uid="{00000000-0005-0000-0000-000029920000}"/>
    <cellStyle name="Linked Cell 4 4 3 8 2 2" xfId="37418" xr:uid="{00000000-0005-0000-0000-00002A920000}"/>
    <cellStyle name="Linked Cell 4 4 3 8 3" xfId="37419" xr:uid="{00000000-0005-0000-0000-00002B920000}"/>
    <cellStyle name="Linked Cell 4 4 3 9" xfId="37420" xr:uid="{00000000-0005-0000-0000-00002C920000}"/>
    <cellStyle name="Linked Cell 4 4 3 9 2" xfId="37421" xr:uid="{00000000-0005-0000-0000-00002D920000}"/>
    <cellStyle name="Linked Cell 4 4 3 9 2 2" xfId="37422" xr:uid="{00000000-0005-0000-0000-00002E920000}"/>
    <cellStyle name="Linked Cell 4 4 3 9 3" xfId="37423" xr:uid="{00000000-0005-0000-0000-00002F920000}"/>
    <cellStyle name="Linked Cell 4 4 4" xfId="37424" xr:uid="{00000000-0005-0000-0000-000030920000}"/>
    <cellStyle name="Linked Cell 4 4 4 2" xfId="37425" xr:uid="{00000000-0005-0000-0000-000031920000}"/>
    <cellStyle name="Linked Cell 4 4 4 2 2" xfId="37426" xr:uid="{00000000-0005-0000-0000-000032920000}"/>
    <cellStyle name="Linked Cell 4 4 4 3" xfId="37427" xr:uid="{00000000-0005-0000-0000-000033920000}"/>
    <cellStyle name="Linked Cell 4 4 5" xfId="37428" xr:uid="{00000000-0005-0000-0000-000034920000}"/>
    <cellStyle name="Linked Cell 4 4 5 2" xfId="37429" xr:uid="{00000000-0005-0000-0000-000035920000}"/>
    <cellStyle name="Linked Cell 4 4 5 2 2" xfId="37430" xr:uid="{00000000-0005-0000-0000-000036920000}"/>
    <cellStyle name="Linked Cell 4 4 5 3" xfId="37431" xr:uid="{00000000-0005-0000-0000-000037920000}"/>
    <cellStyle name="Linked Cell 4 4 6" xfId="37432" xr:uid="{00000000-0005-0000-0000-000038920000}"/>
    <cellStyle name="Linked Cell 4 4 6 2" xfId="37433" xr:uid="{00000000-0005-0000-0000-000039920000}"/>
    <cellStyle name="Linked Cell 4 4 6 2 2" xfId="37434" xr:uid="{00000000-0005-0000-0000-00003A920000}"/>
    <cellStyle name="Linked Cell 4 4 6 3" xfId="37435" xr:uid="{00000000-0005-0000-0000-00003B920000}"/>
    <cellStyle name="Linked Cell 4 4 7" xfId="37436" xr:uid="{00000000-0005-0000-0000-00003C920000}"/>
    <cellStyle name="Linked Cell 4 4 7 2" xfId="37437" xr:uid="{00000000-0005-0000-0000-00003D920000}"/>
    <cellStyle name="Linked Cell 4 4 7 2 2" xfId="37438" xr:uid="{00000000-0005-0000-0000-00003E920000}"/>
    <cellStyle name="Linked Cell 4 4 7 3" xfId="37439" xr:uid="{00000000-0005-0000-0000-00003F920000}"/>
    <cellStyle name="Linked Cell 4 4 8" xfId="37440" xr:uid="{00000000-0005-0000-0000-000040920000}"/>
    <cellStyle name="Linked Cell 4 4 8 2" xfId="37441" xr:uid="{00000000-0005-0000-0000-000041920000}"/>
    <cellStyle name="Linked Cell 4 4 8 2 2" xfId="37442" xr:uid="{00000000-0005-0000-0000-000042920000}"/>
    <cellStyle name="Linked Cell 4 4 8 3" xfId="37443" xr:uid="{00000000-0005-0000-0000-000043920000}"/>
    <cellStyle name="Linked Cell 4 4 9" xfId="37444" xr:uid="{00000000-0005-0000-0000-000044920000}"/>
    <cellStyle name="Linked Cell 4 4 9 2" xfId="37445" xr:uid="{00000000-0005-0000-0000-000045920000}"/>
    <cellStyle name="Linked Cell 4 4 9 2 2" xfId="37446" xr:uid="{00000000-0005-0000-0000-000046920000}"/>
    <cellStyle name="Linked Cell 4 4 9 3" xfId="37447" xr:uid="{00000000-0005-0000-0000-000047920000}"/>
    <cellStyle name="Linked Cell 5" xfId="37448" xr:uid="{00000000-0005-0000-0000-000048920000}"/>
    <cellStyle name="Linked Cell 5 2" xfId="37449" xr:uid="{00000000-0005-0000-0000-000049920000}"/>
    <cellStyle name="Linked Cell 5 2 10" xfId="37450" xr:uid="{00000000-0005-0000-0000-00004A920000}"/>
    <cellStyle name="Linked Cell 5 2 10 2" xfId="37451" xr:uid="{00000000-0005-0000-0000-00004B920000}"/>
    <cellStyle name="Linked Cell 5 2 10 2 2" xfId="37452" xr:uid="{00000000-0005-0000-0000-00004C920000}"/>
    <cellStyle name="Linked Cell 5 2 10 3" xfId="37453" xr:uid="{00000000-0005-0000-0000-00004D920000}"/>
    <cellStyle name="Linked Cell 5 2 11" xfId="37454" xr:uid="{00000000-0005-0000-0000-00004E920000}"/>
    <cellStyle name="Linked Cell 5 2 11 2" xfId="37455" xr:uid="{00000000-0005-0000-0000-00004F920000}"/>
    <cellStyle name="Linked Cell 5 2 11 2 2" xfId="37456" xr:uid="{00000000-0005-0000-0000-000050920000}"/>
    <cellStyle name="Linked Cell 5 2 11 3" xfId="37457" xr:uid="{00000000-0005-0000-0000-000051920000}"/>
    <cellStyle name="Linked Cell 5 2 12" xfId="37458" xr:uid="{00000000-0005-0000-0000-000052920000}"/>
    <cellStyle name="Linked Cell 5 2 12 2" xfId="37459" xr:uid="{00000000-0005-0000-0000-000053920000}"/>
    <cellStyle name="Linked Cell 5 2 12 2 2" xfId="37460" xr:uid="{00000000-0005-0000-0000-000054920000}"/>
    <cellStyle name="Linked Cell 5 2 12 3" xfId="37461" xr:uid="{00000000-0005-0000-0000-000055920000}"/>
    <cellStyle name="Linked Cell 5 2 13" xfId="37462" xr:uid="{00000000-0005-0000-0000-000056920000}"/>
    <cellStyle name="Linked Cell 5 2 13 2" xfId="37463" xr:uid="{00000000-0005-0000-0000-000057920000}"/>
    <cellStyle name="Linked Cell 5 2 13 2 2" xfId="37464" xr:uid="{00000000-0005-0000-0000-000058920000}"/>
    <cellStyle name="Linked Cell 5 2 13 3" xfId="37465" xr:uid="{00000000-0005-0000-0000-000059920000}"/>
    <cellStyle name="Linked Cell 5 2 14" xfId="37466" xr:uid="{00000000-0005-0000-0000-00005A920000}"/>
    <cellStyle name="Linked Cell 5 2 14 2" xfId="37467" xr:uid="{00000000-0005-0000-0000-00005B920000}"/>
    <cellStyle name="Linked Cell 5 2 15" xfId="37468" xr:uid="{00000000-0005-0000-0000-00005C920000}"/>
    <cellStyle name="Linked Cell 5 2 2" xfId="37469" xr:uid="{00000000-0005-0000-0000-00005D920000}"/>
    <cellStyle name="Linked Cell 5 2 2 10" xfId="37470" xr:uid="{00000000-0005-0000-0000-00005E920000}"/>
    <cellStyle name="Linked Cell 5 2 2 10 2" xfId="37471" xr:uid="{00000000-0005-0000-0000-00005F920000}"/>
    <cellStyle name="Linked Cell 5 2 2 10 2 2" xfId="37472" xr:uid="{00000000-0005-0000-0000-000060920000}"/>
    <cellStyle name="Linked Cell 5 2 2 10 3" xfId="37473" xr:uid="{00000000-0005-0000-0000-000061920000}"/>
    <cellStyle name="Linked Cell 5 2 2 11" xfId="37474" xr:uid="{00000000-0005-0000-0000-000062920000}"/>
    <cellStyle name="Linked Cell 5 2 2 11 2" xfId="37475" xr:uid="{00000000-0005-0000-0000-000063920000}"/>
    <cellStyle name="Linked Cell 5 2 2 11 2 2" xfId="37476" xr:uid="{00000000-0005-0000-0000-000064920000}"/>
    <cellStyle name="Linked Cell 5 2 2 11 3" xfId="37477" xr:uid="{00000000-0005-0000-0000-000065920000}"/>
    <cellStyle name="Linked Cell 5 2 2 12" xfId="37478" xr:uid="{00000000-0005-0000-0000-000066920000}"/>
    <cellStyle name="Linked Cell 5 2 2 12 2" xfId="37479" xr:uid="{00000000-0005-0000-0000-000067920000}"/>
    <cellStyle name="Linked Cell 5 2 2 12 2 2" xfId="37480" xr:uid="{00000000-0005-0000-0000-000068920000}"/>
    <cellStyle name="Linked Cell 5 2 2 12 3" xfId="37481" xr:uid="{00000000-0005-0000-0000-000069920000}"/>
    <cellStyle name="Linked Cell 5 2 2 13" xfId="37482" xr:uid="{00000000-0005-0000-0000-00006A920000}"/>
    <cellStyle name="Linked Cell 5 2 2 13 2" xfId="37483" xr:uid="{00000000-0005-0000-0000-00006B920000}"/>
    <cellStyle name="Linked Cell 5 2 2 14" xfId="37484" xr:uid="{00000000-0005-0000-0000-00006C920000}"/>
    <cellStyle name="Linked Cell 5 2 2 2" xfId="37485" xr:uid="{00000000-0005-0000-0000-00006D920000}"/>
    <cellStyle name="Linked Cell 5 2 2 2 10" xfId="37486" xr:uid="{00000000-0005-0000-0000-00006E920000}"/>
    <cellStyle name="Linked Cell 5 2 2 2 10 2" xfId="37487" xr:uid="{00000000-0005-0000-0000-00006F920000}"/>
    <cellStyle name="Linked Cell 5 2 2 2 10 2 2" xfId="37488" xr:uid="{00000000-0005-0000-0000-000070920000}"/>
    <cellStyle name="Linked Cell 5 2 2 2 10 3" xfId="37489" xr:uid="{00000000-0005-0000-0000-000071920000}"/>
    <cellStyle name="Linked Cell 5 2 2 2 11" xfId="37490" xr:uid="{00000000-0005-0000-0000-000072920000}"/>
    <cellStyle name="Linked Cell 5 2 2 2 11 2" xfId="37491" xr:uid="{00000000-0005-0000-0000-000073920000}"/>
    <cellStyle name="Linked Cell 5 2 2 2 11 2 2" xfId="37492" xr:uid="{00000000-0005-0000-0000-000074920000}"/>
    <cellStyle name="Linked Cell 5 2 2 2 11 3" xfId="37493" xr:uid="{00000000-0005-0000-0000-000075920000}"/>
    <cellStyle name="Linked Cell 5 2 2 2 12" xfId="37494" xr:uid="{00000000-0005-0000-0000-000076920000}"/>
    <cellStyle name="Linked Cell 5 2 2 2 12 2" xfId="37495" xr:uid="{00000000-0005-0000-0000-000077920000}"/>
    <cellStyle name="Linked Cell 5 2 2 2 13" xfId="37496" xr:uid="{00000000-0005-0000-0000-000078920000}"/>
    <cellStyle name="Linked Cell 5 2 2 2 2" xfId="37497" xr:uid="{00000000-0005-0000-0000-000079920000}"/>
    <cellStyle name="Linked Cell 5 2 2 2 2 10" xfId="37498" xr:uid="{00000000-0005-0000-0000-00007A920000}"/>
    <cellStyle name="Linked Cell 5 2 2 2 2 10 2" xfId="37499" xr:uid="{00000000-0005-0000-0000-00007B920000}"/>
    <cellStyle name="Linked Cell 5 2 2 2 2 10 2 2" xfId="37500" xr:uid="{00000000-0005-0000-0000-00007C920000}"/>
    <cellStyle name="Linked Cell 5 2 2 2 2 10 3" xfId="37501" xr:uid="{00000000-0005-0000-0000-00007D920000}"/>
    <cellStyle name="Linked Cell 5 2 2 2 2 11" xfId="37502" xr:uid="{00000000-0005-0000-0000-00007E920000}"/>
    <cellStyle name="Linked Cell 5 2 2 2 2 11 2" xfId="37503" xr:uid="{00000000-0005-0000-0000-00007F920000}"/>
    <cellStyle name="Linked Cell 5 2 2 2 2 12" xfId="37504" xr:uid="{00000000-0005-0000-0000-000080920000}"/>
    <cellStyle name="Linked Cell 5 2 2 2 2 2" xfId="37505" xr:uid="{00000000-0005-0000-0000-000081920000}"/>
    <cellStyle name="Linked Cell 5 2 2 2 2 2 2" xfId="37506" xr:uid="{00000000-0005-0000-0000-000082920000}"/>
    <cellStyle name="Linked Cell 5 2 2 2 2 2 2 2" xfId="37507" xr:uid="{00000000-0005-0000-0000-000083920000}"/>
    <cellStyle name="Linked Cell 5 2 2 2 2 2 3" xfId="37508" xr:uid="{00000000-0005-0000-0000-000084920000}"/>
    <cellStyle name="Linked Cell 5 2 2 2 2 3" xfId="37509" xr:uid="{00000000-0005-0000-0000-000085920000}"/>
    <cellStyle name="Linked Cell 5 2 2 2 2 3 2" xfId="37510" xr:uid="{00000000-0005-0000-0000-000086920000}"/>
    <cellStyle name="Linked Cell 5 2 2 2 2 3 2 2" xfId="37511" xr:uid="{00000000-0005-0000-0000-000087920000}"/>
    <cellStyle name="Linked Cell 5 2 2 2 2 3 3" xfId="37512" xr:uid="{00000000-0005-0000-0000-000088920000}"/>
    <cellStyle name="Linked Cell 5 2 2 2 2 4" xfId="37513" xr:uid="{00000000-0005-0000-0000-000089920000}"/>
    <cellStyle name="Linked Cell 5 2 2 2 2 4 2" xfId="37514" xr:uid="{00000000-0005-0000-0000-00008A920000}"/>
    <cellStyle name="Linked Cell 5 2 2 2 2 4 2 2" xfId="37515" xr:uid="{00000000-0005-0000-0000-00008B920000}"/>
    <cellStyle name="Linked Cell 5 2 2 2 2 4 3" xfId="37516" xr:uid="{00000000-0005-0000-0000-00008C920000}"/>
    <cellStyle name="Linked Cell 5 2 2 2 2 5" xfId="37517" xr:uid="{00000000-0005-0000-0000-00008D920000}"/>
    <cellStyle name="Linked Cell 5 2 2 2 2 5 2" xfId="37518" xr:uid="{00000000-0005-0000-0000-00008E920000}"/>
    <cellStyle name="Linked Cell 5 2 2 2 2 5 2 2" xfId="37519" xr:uid="{00000000-0005-0000-0000-00008F920000}"/>
    <cellStyle name="Linked Cell 5 2 2 2 2 5 3" xfId="37520" xr:uid="{00000000-0005-0000-0000-000090920000}"/>
    <cellStyle name="Linked Cell 5 2 2 2 2 6" xfId="37521" xr:uid="{00000000-0005-0000-0000-000091920000}"/>
    <cellStyle name="Linked Cell 5 2 2 2 2 6 2" xfId="37522" xr:uid="{00000000-0005-0000-0000-000092920000}"/>
    <cellStyle name="Linked Cell 5 2 2 2 2 6 2 2" xfId="37523" xr:uid="{00000000-0005-0000-0000-000093920000}"/>
    <cellStyle name="Linked Cell 5 2 2 2 2 6 3" xfId="37524" xr:uid="{00000000-0005-0000-0000-000094920000}"/>
    <cellStyle name="Linked Cell 5 2 2 2 2 7" xfId="37525" xr:uid="{00000000-0005-0000-0000-000095920000}"/>
    <cellStyle name="Linked Cell 5 2 2 2 2 7 2" xfId="37526" xr:uid="{00000000-0005-0000-0000-000096920000}"/>
    <cellStyle name="Linked Cell 5 2 2 2 2 7 2 2" xfId="37527" xr:uid="{00000000-0005-0000-0000-000097920000}"/>
    <cellStyle name="Linked Cell 5 2 2 2 2 7 3" xfId="37528" xr:uid="{00000000-0005-0000-0000-000098920000}"/>
    <cellStyle name="Linked Cell 5 2 2 2 2 8" xfId="37529" xr:uid="{00000000-0005-0000-0000-000099920000}"/>
    <cellStyle name="Linked Cell 5 2 2 2 2 8 2" xfId="37530" xr:uid="{00000000-0005-0000-0000-00009A920000}"/>
    <cellStyle name="Linked Cell 5 2 2 2 2 8 2 2" xfId="37531" xr:uid="{00000000-0005-0000-0000-00009B920000}"/>
    <cellStyle name="Linked Cell 5 2 2 2 2 8 3" xfId="37532" xr:uid="{00000000-0005-0000-0000-00009C920000}"/>
    <cellStyle name="Linked Cell 5 2 2 2 2 9" xfId="37533" xr:uid="{00000000-0005-0000-0000-00009D920000}"/>
    <cellStyle name="Linked Cell 5 2 2 2 2 9 2" xfId="37534" xr:uid="{00000000-0005-0000-0000-00009E920000}"/>
    <cellStyle name="Linked Cell 5 2 2 2 2 9 2 2" xfId="37535" xr:uid="{00000000-0005-0000-0000-00009F920000}"/>
    <cellStyle name="Linked Cell 5 2 2 2 2 9 3" xfId="37536" xr:uid="{00000000-0005-0000-0000-0000A0920000}"/>
    <cellStyle name="Linked Cell 5 2 2 2 3" xfId="37537" xr:uid="{00000000-0005-0000-0000-0000A1920000}"/>
    <cellStyle name="Linked Cell 5 2 2 2 3 10" xfId="37538" xr:uid="{00000000-0005-0000-0000-0000A2920000}"/>
    <cellStyle name="Linked Cell 5 2 2 2 3 10 2" xfId="37539" xr:uid="{00000000-0005-0000-0000-0000A3920000}"/>
    <cellStyle name="Linked Cell 5 2 2 2 3 11" xfId="37540" xr:uid="{00000000-0005-0000-0000-0000A4920000}"/>
    <cellStyle name="Linked Cell 5 2 2 2 3 2" xfId="37541" xr:uid="{00000000-0005-0000-0000-0000A5920000}"/>
    <cellStyle name="Linked Cell 5 2 2 2 3 2 2" xfId="37542" xr:uid="{00000000-0005-0000-0000-0000A6920000}"/>
    <cellStyle name="Linked Cell 5 2 2 2 3 2 2 2" xfId="37543" xr:uid="{00000000-0005-0000-0000-0000A7920000}"/>
    <cellStyle name="Linked Cell 5 2 2 2 3 2 3" xfId="37544" xr:uid="{00000000-0005-0000-0000-0000A8920000}"/>
    <cellStyle name="Linked Cell 5 2 2 2 3 3" xfId="37545" xr:uid="{00000000-0005-0000-0000-0000A9920000}"/>
    <cellStyle name="Linked Cell 5 2 2 2 3 3 2" xfId="37546" xr:uid="{00000000-0005-0000-0000-0000AA920000}"/>
    <cellStyle name="Linked Cell 5 2 2 2 3 3 2 2" xfId="37547" xr:uid="{00000000-0005-0000-0000-0000AB920000}"/>
    <cellStyle name="Linked Cell 5 2 2 2 3 3 3" xfId="37548" xr:uid="{00000000-0005-0000-0000-0000AC920000}"/>
    <cellStyle name="Linked Cell 5 2 2 2 3 4" xfId="37549" xr:uid="{00000000-0005-0000-0000-0000AD920000}"/>
    <cellStyle name="Linked Cell 5 2 2 2 3 4 2" xfId="37550" xr:uid="{00000000-0005-0000-0000-0000AE920000}"/>
    <cellStyle name="Linked Cell 5 2 2 2 3 4 2 2" xfId="37551" xr:uid="{00000000-0005-0000-0000-0000AF920000}"/>
    <cellStyle name="Linked Cell 5 2 2 2 3 4 3" xfId="37552" xr:uid="{00000000-0005-0000-0000-0000B0920000}"/>
    <cellStyle name="Linked Cell 5 2 2 2 3 5" xfId="37553" xr:uid="{00000000-0005-0000-0000-0000B1920000}"/>
    <cellStyle name="Linked Cell 5 2 2 2 3 5 2" xfId="37554" xr:uid="{00000000-0005-0000-0000-0000B2920000}"/>
    <cellStyle name="Linked Cell 5 2 2 2 3 5 2 2" xfId="37555" xr:uid="{00000000-0005-0000-0000-0000B3920000}"/>
    <cellStyle name="Linked Cell 5 2 2 2 3 5 3" xfId="37556" xr:uid="{00000000-0005-0000-0000-0000B4920000}"/>
    <cellStyle name="Linked Cell 5 2 2 2 3 6" xfId="37557" xr:uid="{00000000-0005-0000-0000-0000B5920000}"/>
    <cellStyle name="Linked Cell 5 2 2 2 3 6 2" xfId="37558" xr:uid="{00000000-0005-0000-0000-0000B6920000}"/>
    <cellStyle name="Linked Cell 5 2 2 2 3 6 2 2" xfId="37559" xr:uid="{00000000-0005-0000-0000-0000B7920000}"/>
    <cellStyle name="Linked Cell 5 2 2 2 3 6 3" xfId="37560" xr:uid="{00000000-0005-0000-0000-0000B8920000}"/>
    <cellStyle name="Linked Cell 5 2 2 2 3 7" xfId="37561" xr:uid="{00000000-0005-0000-0000-0000B9920000}"/>
    <cellStyle name="Linked Cell 5 2 2 2 3 7 2" xfId="37562" xr:uid="{00000000-0005-0000-0000-0000BA920000}"/>
    <cellStyle name="Linked Cell 5 2 2 2 3 7 2 2" xfId="37563" xr:uid="{00000000-0005-0000-0000-0000BB920000}"/>
    <cellStyle name="Linked Cell 5 2 2 2 3 7 3" xfId="37564" xr:uid="{00000000-0005-0000-0000-0000BC920000}"/>
    <cellStyle name="Linked Cell 5 2 2 2 3 8" xfId="37565" xr:uid="{00000000-0005-0000-0000-0000BD920000}"/>
    <cellStyle name="Linked Cell 5 2 2 2 3 8 2" xfId="37566" xr:uid="{00000000-0005-0000-0000-0000BE920000}"/>
    <cellStyle name="Linked Cell 5 2 2 2 3 8 2 2" xfId="37567" xr:uid="{00000000-0005-0000-0000-0000BF920000}"/>
    <cellStyle name="Linked Cell 5 2 2 2 3 8 3" xfId="37568" xr:uid="{00000000-0005-0000-0000-0000C0920000}"/>
    <cellStyle name="Linked Cell 5 2 2 2 3 9" xfId="37569" xr:uid="{00000000-0005-0000-0000-0000C1920000}"/>
    <cellStyle name="Linked Cell 5 2 2 2 3 9 2" xfId="37570" xr:uid="{00000000-0005-0000-0000-0000C2920000}"/>
    <cellStyle name="Linked Cell 5 2 2 2 3 9 2 2" xfId="37571" xr:uid="{00000000-0005-0000-0000-0000C3920000}"/>
    <cellStyle name="Linked Cell 5 2 2 2 3 9 3" xfId="37572" xr:uid="{00000000-0005-0000-0000-0000C4920000}"/>
    <cellStyle name="Linked Cell 5 2 2 2 4" xfId="37573" xr:uid="{00000000-0005-0000-0000-0000C5920000}"/>
    <cellStyle name="Linked Cell 5 2 2 2 4 2" xfId="37574" xr:uid="{00000000-0005-0000-0000-0000C6920000}"/>
    <cellStyle name="Linked Cell 5 2 2 2 4 2 2" xfId="37575" xr:uid="{00000000-0005-0000-0000-0000C7920000}"/>
    <cellStyle name="Linked Cell 5 2 2 2 4 3" xfId="37576" xr:uid="{00000000-0005-0000-0000-0000C8920000}"/>
    <cellStyle name="Linked Cell 5 2 2 2 5" xfId="37577" xr:uid="{00000000-0005-0000-0000-0000C9920000}"/>
    <cellStyle name="Linked Cell 5 2 2 2 5 2" xfId="37578" xr:uid="{00000000-0005-0000-0000-0000CA920000}"/>
    <cellStyle name="Linked Cell 5 2 2 2 5 2 2" xfId="37579" xr:uid="{00000000-0005-0000-0000-0000CB920000}"/>
    <cellStyle name="Linked Cell 5 2 2 2 5 3" xfId="37580" xr:uid="{00000000-0005-0000-0000-0000CC920000}"/>
    <cellStyle name="Linked Cell 5 2 2 2 6" xfId="37581" xr:uid="{00000000-0005-0000-0000-0000CD920000}"/>
    <cellStyle name="Linked Cell 5 2 2 2 6 2" xfId="37582" xr:uid="{00000000-0005-0000-0000-0000CE920000}"/>
    <cellStyle name="Linked Cell 5 2 2 2 6 2 2" xfId="37583" xr:uid="{00000000-0005-0000-0000-0000CF920000}"/>
    <cellStyle name="Linked Cell 5 2 2 2 6 3" xfId="37584" xr:uid="{00000000-0005-0000-0000-0000D0920000}"/>
    <cellStyle name="Linked Cell 5 2 2 2 7" xfId="37585" xr:uid="{00000000-0005-0000-0000-0000D1920000}"/>
    <cellStyle name="Linked Cell 5 2 2 2 7 2" xfId="37586" xr:uid="{00000000-0005-0000-0000-0000D2920000}"/>
    <cellStyle name="Linked Cell 5 2 2 2 7 2 2" xfId="37587" xr:uid="{00000000-0005-0000-0000-0000D3920000}"/>
    <cellStyle name="Linked Cell 5 2 2 2 7 3" xfId="37588" xr:uid="{00000000-0005-0000-0000-0000D4920000}"/>
    <cellStyle name="Linked Cell 5 2 2 2 8" xfId="37589" xr:uid="{00000000-0005-0000-0000-0000D5920000}"/>
    <cellStyle name="Linked Cell 5 2 2 2 8 2" xfId="37590" xr:uid="{00000000-0005-0000-0000-0000D6920000}"/>
    <cellStyle name="Linked Cell 5 2 2 2 8 2 2" xfId="37591" xr:uid="{00000000-0005-0000-0000-0000D7920000}"/>
    <cellStyle name="Linked Cell 5 2 2 2 8 3" xfId="37592" xr:uid="{00000000-0005-0000-0000-0000D8920000}"/>
    <cellStyle name="Linked Cell 5 2 2 2 9" xfId="37593" xr:uid="{00000000-0005-0000-0000-0000D9920000}"/>
    <cellStyle name="Linked Cell 5 2 2 2 9 2" xfId="37594" xr:uid="{00000000-0005-0000-0000-0000DA920000}"/>
    <cellStyle name="Linked Cell 5 2 2 2 9 2 2" xfId="37595" xr:uid="{00000000-0005-0000-0000-0000DB920000}"/>
    <cellStyle name="Linked Cell 5 2 2 2 9 3" xfId="37596" xr:uid="{00000000-0005-0000-0000-0000DC920000}"/>
    <cellStyle name="Linked Cell 5 2 2 3" xfId="37597" xr:uid="{00000000-0005-0000-0000-0000DD920000}"/>
    <cellStyle name="Linked Cell 5 2 2 3 10" xfId="37598" xr:uid="{00000000-0005-0000-0000-0000DE920000}"/>
    <cellStyle name="Linked Cell 5 2 2 3 10 2" xfId="37599" xr:uid="{00000000-0005-0000-0000-0000DF920000}"/>
    <cellStyle name="Linked Cell 5 2 2 3 10 2 2" xfId="37600" xr:uid="{00000000-0005-0000-0000-0000E0920000}"/>
    <cellStyle name="Linked Cell 5 2 2 3 10 3" xfId="37601" xr:uid="{00000000-0005-0000-0000-0000E1920000}"/>
    <cellStyle name="Linked Cell 5 2 2 3 11" xfId="37602" xr:uid="{00000000-0005-0000-0000-0000E2920000}"/>
    <cellStyle name="Linked Cell 5 2 2 3 11 2" xfId="37603" xr:uid="{00000000-0005-0000-0000-0000E3920000}"/>
    <cellStyle name="Linked Cell 5 2 2 3 12" xfId="37604" xr:uid="{00000000-0005-0000-0000-0000E4920000}"/>
    <cellStyle name="Linked Cell 5 2 2 3 2" xfId="37605" xr:uid="{00000000-0005-0000-0000-0000E5920000}"/>
    <cellStyle name="Linked Cell 5 2 2 3 2 10" xfId="37606" xr:uid="{00000000-0005-0000-0000-0000E6920000}"/>
    <cellStyle name="Linked Cell 5 2 2 3 2 10 2" xfId="37607" xr:uid="{00000000-0005-0000-0000-0000E7920000}"/>
    <cellStyle name="Linked Cell 5 2 2 3 2 11" xfId="37608" xr:uid="{00000000-0005-0000-0000-0000E8920000}"/>
    <cellStyle name="Linked Cell 5 2 2 3 2 2" xfId="37609" xr:uid="{00000000-0005-0000-0000-0000E9920000}"/>
    <cellStyle name="Linked Cell 5 2 2 3 2 2 2" xfId="37610" xr:uid="{00000000-0005-0000-0000-0000EA920000}"/>
    <cellStyle name="Linked Cell 5 2 2 3 2 2 2 2" xfId="37611" xr:uid="{00000000-0005-0000-0000-0000EB920000}"/>
    <cellStyle name="Linked Cell 5 2 2 3 2 2 3" xfId="37612" xr:uid="{00000000-0005-0000-0000-0000EC920000}"/>
    <cellStyle name="Linked Cell 5 2 2 3 2 3" xfId="37613" xr:uid="{00000000-0005-0000-0000-0000ED920000}"/>
    <cellStyle name="Linked Cell 5 2 2 3 2 3 2" xfId="37614" xr:uid="{00000000-0005-0000-0000-0000EE920000}"/>
    <cellStyle name="Linked Cell 5 2 2 3 2 3 2 2" xfId="37615" xr:uid="{00000000-0005-0000-0000-0000EF920000}"/>
    <cellStyle name="Linked Cell 5 2 2 3 2 3 3" xfId="37616" xr:uid="{00000000-0005-0000-0000-0000F0920000}"/>
    <cellStyle name="Linked Cell 5 2 2 3 2 4" xfId="37617" xr:uid="{00000000-0005-0000-0000-0000F1920000}"/>
    <cellStyle name="Linked Cell 5 2 2 3 2 4 2" xfId="37618" xr:uid="{00000000-0005-0000-0000-0000F2920000}"/>
    <cellStyle name="Linked Cell 5 2 2 3 2 4 2 2" xfId="37619" xr:uid="{00000000-0005-0000-0000-0000F3920000}"/>
    <cellStyle name="Linked Cell 5 2 2 3 2 4 3" xfId="37620" xr:uid="{00000000-0005-0000-0000-0000F4920000}"/>
    <cellStyle name="Linked Cell 5 2 2 3 2 5" xfId="37621" xr:uid="{00000000-0005-0000-0000-0000F5920000}"/>
    <cellStyle name="Linked Cell 5 2 2 3 2 5 2" xfId="37622" xr:uid="{00000000-0005-0000-0000-0000F6920000}"/>
    <cellStyle name="Linked Cell 5 2 2 3 2 5 2 2" xfId="37623" xr:uid="{00000000-0005-0000-0000-0000F7920000}"/>
    <cellStyle name="Linked Cell 5 2 2 3 2 5 3" xfId="37624" xr:uid="{00000000-0005-0000-0000-0000F8920000}"/>
    <cellStyle name="Linked Cell 5 2 2 3 2 6" xfId="37625" xr:uid="{00000000-0005-0000-0000-0000F9920000}"/>
    <cellStyle name="Linked Cell 5 2 2 3 2 6 2" xfId="37626" xr:uid="{00000000-0005-0000-0000-0000FA920000}"/>
    <cellStyle name="Linked Cell 5 2 2 3 2 6 2 2" xfId="37627" xr:uid="{00000000-0005-0000-0000-0000FB920000}"/>
    <cellStyle name="Linked Cell 5 2 2 3 2 6 3" xfId="37628" xr:uid="{00000000-0005-0000-0000-0000FC920000}"/>
    <cellStyle name="Linked Cell 5 2 2 3 2 7" xfId="37629" xr:uid="{00000000-0005-0000-0000-0000FD920000}"/>
    <cellStyle name="Linked Cell 5 2 2 3 2 7 2" xfId="37630" xr:uid="{00000000-0005-0000-0000-0000FE920000}"/>
    <cellStyle name="Linked Cell 5 2 2 3 2 7 2 2" xfId="37631" xr:uid="{00000000-0005-0000-0000-0000FF920000}"/>
    <cellStyle name="Linked Cell 5 2 2 3 2 7 3" xfId="37632" xr:uid="{00000000-0005-0000-0000-000000930000}"/>
    <cellStyle name="Linked Cell 5 2 2 3 2 8" xfId="37633" xr:uid="{00000000-0005-0000-0000-000001930000}"/>
    <cellStyle name="Linked Cell 5 2 2 3 2 8 2" xfId="37634" xr:uid="{00000000-0005-0000-0000-000002930000}"/>
    <cellStyle name="Linked Cell 5 2 2 3 2 8 2 2" xfId="37635" xr:uid="{00000000-0005-0000-0000-000003930000}"/>
    <cellStyle name="Linked Cell 5 2 2 3 2 8 3" xfId="37636" xr:uid="{00000000-0005-0000-0000-000004930000}"/>
    <cellStyle name="Linked Cell 5 2 2 3 2 9" xfId="37637" xr:uid="{00000000-0005-0000-0000-000005930000}"/>
    <cellStyle name="Linked Cell 5 2 2 3 2 9 2" xfId="37638" xr:uid="{00000000-0005-0000-0000-000006930000}"/>
    <cellStyle name="Linked Cell 5 2 2 3 2 9 2 2" xfId="37639" xr:uid="{00000000-0005-0000-0000-000007930000}"/>
    <cellStyle name="Linked Cell 5 2 2 3 2 9 3" xfId="37640" xr:uid="{00000000-0005-0000-0000-000008930000}"/>
    <cellStyle name="Linked Cell 5 2 2 3 3" xfId="37641" xr:uid="{00000000-0005-0000-0000-000009930000}"/>
    <cellStyle name="Linked Cell 5 2 2 3 3 2" xfId="37642" xr:uid="{00000000-0005-0000-0000-00000A930000}"/>
    <cellStyle name="Linked Cell 5 2 2 3 3 2 2" xfId="37643" xr:uid="{00000000-0005-0000-0000-00000B930000}"/>
    <cellStyle name="Linked Cell 5 2 2 3 3 3" xfId="37644" xr:uid="{00000000-0005-0000-0000-00000C930000}"/>
    <cellStyle name="Linked Cell 5 2 2 3 4" xfId="37645" xr:uid="{00000000-0005-0000-0000-00000D930000}"/>
    <cellStyle name="Linked Cell 5 2 2 3 4 2" xfId="37646" xr:uid="{00000000-0005-0000-0000-00000E930000}"/>
    <cellStyle name="Linked Cell 5 2 2 3 4 2 2" xfId="37647" xr:uid="{00000000-0005-0000-0000-00000F930000}"/>
    <cellStyle name="Linked Cell 5 2 2 3 4 3" xfId="37648" xr:uid="{00000000-0005-0000-0000-000010930000}"/>
    <cellStyle name="Linked Cell 5 2 2 3 5" xfId="37649" xr:uid="{00000000-0005-0000-0000-000011930000}"/>
    <cellStyle name="Linked Cell 5 2 2 3 5 2" xfId="37650" xr:uid="{00000000-0005-0000-0000-000012930000}"/>
    <cellStyle name="Linked Cell 5 2 2 3 5 2 2" xfId="37651" xr:uid="{00000000-0005-0000-0000-000013930000}"/>
    <cellStyle name="Linked Cell 5 2 2 3 5 3" xfId="37652" xr:uid="{00000000-0005-0000-0000-000014930000}"/>
    <cellStyle name="Linked Cell 5 2 2 3 6" xfId="37653" xr:uid="{00000000-0005-0000-0000-000015930000}"/>
    <cellStyle name="Linked Cell 5 2 2 3 6 2" xfId="37654" xr:uid="{00000000-0005-0000-0000-000016930000}"/>
    <cellStyle name="Linked Cell 5 2 2 3 6 2 2" xfId="37655" xr:uid="{00000000-0005-0000-0000-000017930000}"/>
    <cellStyle name="Linked Cell 5 2 2 3 6 3" xfId="37656" xr:uid="{00000000-0005-0000-0000-000018930000}"/>
    <cellStyle name="Linked Cell 5 2 2 3 7" xfId="37657" xr:uid="{00000000-0005-0000-0000-000019930000}"/>
    <cellStyle name="Linked Cell 5 2 2 3 7 2" xfId="37658" xr:uid="{00000000-0005-0000-0000-00001A930000}"/>
    <cellStyle name="Linked Cell 5 2 2 3 7 2 2" xfId="37659" xr:uid="{00000000-0005-0000-0000-00001B930000}"/>
    <cellStyle name="Linked Cell 5 2 2 3 7 3" xfId="37660" xr:uid="{00000000-0005-0000-0000-00001C930000}"/>
    <cellStyle name="Linked Cell 5 2 2 3 8" xfId="37661" xr:uid="{00000000-0005-0000-0000-00001D930000}"/>
    <cellStyle name="Linked Cell 5 2 2 3 8 2" xfId="37662" xr:uid="{00000000-0005-0000-0000-00001E930000}"/>
    <cellStyle name="Linked Cell 5 2 2 3 8 2 2" xfId="37663" xr:uid="{00000000-0005-0000-0000-00001F930000}"/>
    <cellStyle name="Linked Cell 5 2 2 3 8 3" xfId="37664" xr:uid="{00000000-0005-0000-0000-000020930000}"/>
    <cellStyle name="Linked Cell 5 2 2 3 9" xfId="37665" xr:uid="{00000000-0005-0000-0000-000021930000}"/>
    <cellStyle name="Linked Cell 5 2 2 3 9 2" xfId="37666" xr:uid="{00000000-0005-0000-0000-000022930000}"/>
    <cellStyle name="Linked Cell 5 2 2 3 9 2 2" xfId="37667" xr:uid="{00000000-0005-0000-0000-000023930000}"/>
    <cellStyle name="Linked Cell 5 2 2 3 9 3" xfId="37668" xr:uid="{00000000-0005-0000-0000-000024930000}"/>
    <cellStyle name="Linked Cell 5 2 2 4" xfId="37669" xr:uid="{00000000-0005-0000-0000-000025930000}"/>
    <cellStyle name="Linked Cell 5 2 2 4 10" xfId="37670" xr:uid="{00000000-0005-0000-0000-000026930000}"/>
    <cellStyle name="Linked Cell 5 2 2 4 10 2" xfId="37671" xr:uid="{00000000-0005-0000-0000-000027930000}"/>
    <cellStyle name="Linked Cell 5 2 2 4 11" xfId="37672" xr:uid="{00000000-0005-0000-0000-000028930000}"/>
    <cellStyle name="Linked Cell 5 2 2 4 2" xfId="37673" xr:uid="{00000000-0005-0000-0000-000029930000}"/>
    <cellStyle name="Linked Cell 5 2 2 4 2 2" xfId="37674" xr:uid="{00000000-0005-0000-0000-00002A930000}"/>
    <cellStyle name="Linked Cell 5 2 2 4 2 2 2" xfId="37675" xr:uid="{00000000-0005-0000-0000-00002B930000}"/>
    <cellStyle name="Linked Cell 5 2 2 4 2 3" xfId="37676" xr:uid="{00000000-0005-0000-0000-00002C930000}"/>
    <cellStyle name="Linked Cell 5 2 2 4 3" xfId="37677" xr:uid="{00000000-0005-0000-0000-00002D930000}"/>
    <cellStyle name="Linked Cell 5 2 2 4 3 2" xfId="37678" xr:uid="{00000000-0005-0000-0000-00002E930000}"/>
    <cellStyle name="Linked Cell 5 2 2 4 3 2 2" xfId="37679" xr:uid="{00000000-0005-0000-0000-00002F930000}"/>
    <cellStyle name="Linked Cell 5 2 2 4 3 3" xfId="37680" xr:uid="{00000000-0005-0000-0000-000030930000}"/>
    <cellStyle name="Linked Cell 5 2 2 4 4" xfId="37681" xr:uid="{00000000-0005-0000-0000-000031930000}"/>
    <cellStyle name="Linked Cell 5 2 2 4 4 2" xfId="37682" xr:uid="{00000000-0005-0000-0000-000032930000}"/>
    <cellStyle name="Linked Cell 5 2 2 4 4 2 2" xfId="37683" xr:uid="{00000000-0005-0000-0000-000033930000}"/>
    <cellStyle name="Linked Cell 5 2 2 4 4 3" xfId="37684" xr:uid="{00000000-0005-0000-0000-000034930000}"/>
    <cellStyle name="Linked Cell 5 2 2 4 5" xfId="37685" xr:uid="{00000000-0005-0000-0000-000035930000}"/>
    <cellStyle name="Linked Cell 5 2 2 4 5 2" xfId="37686" xr:uid="{00000000-0005-0000-0000-000036930000}"/>
    <cellStyle name="Linked Cell 5 2 2 4 5 2 2" xfId="37687" xr:uid="{00000000-0005-0000-0000-000037930000}"/>
    <cellStyle name="Linked Cell 5 2 2 4 5 3" xfId="37688" xr:uid="{00000000-0005-0000-0000-000038930000}"/>
    <cellStyle name="Linked Cell 5 2 2 4 6" xfId="37689" xr:uid="{00000000-0005-0000-0000-000039930000}"/>
    <cellStyle name="Linked Cell 5 2 2 4 6 2" xfId="37690" xr:uid="{00000000-0005-0000-0000-00003A930000}"/>
    <cellStyle name="Linked Cell 5 2 2 4 6 2 2" xfId="37691" xr:uid="{00000000-0005-0000-0000-00003B930000}"/>
    <cellStyle name="Linked Cell 5 2 2 4 6 3" xfId="37692" xr:uid="{00000000-0005-0000-0000-00003C930000}"/>
    <cellStyle name="Linked Cell 5 2 2 4 7" xfId="37693" xr:uid="{00000000-0005-0000-0000-00003D930000}"/>
    <cellStyle name="Linked Cell 5 2 2 4 7 2" xfId="37694" xr:uid="{00000000-0005-0000-0000-00003E930000}"/>
    <cellStyle name="Linked Cell 5 2 2 4 7 2 2" xfId="37695" xr:uid="{00000000-0005-0000-0000-00003F930000}"/>
    <cellStyle name="Linked Cell 5 2 2 4 7 3" xfId="37696" xr:uid="{00000000-0005-0000-0000-000040930000}"/>
    <cellStyle name="Linked Cell 5 2 2 4 8" xfId="37697" xr:uid="{00000000-0005-0000-0000-000041930000}"/>
    <cellStyle name="Linked Cell 5 2 2 4 8 2" xfId="37698" xr:uid="{00000000-0005-0000-0000-000042930000}"/>
    <cellStyle name="Linked Cell 5 2 2 4 8 2 2" xfId="37699" xr:uid="{00000000-0005-0000-0000-000043930000}"/>
    <cellStyle name="Linked Cell 5 2 2 4 8 3" xfId="37700" xr:uid="{00000000-0005-0000-0000-000044930000}"/>
    <cellStyle name="Linked Cell 5 2 2 4 9" xfId="37701" xr:uid="{00000000-0005-0000-0000-000045930000}"/>
    <cellStyle name="Linked Cell 5 2 2 4 9 2" xfId="37702" xr:uid="{00000000-0005-0000-0000-000046930000}"/>
    <cellStyle name="Linked Cell 5 2 2 4 9 2 2" xfId="37703" xr:uid="{00000000-0005-0000-0000-000047930000}"/>
    <cellStyle name="Linked Cell 5 2 2 4 9 3" xfId="37704" xr:uid="{00000000-0005-0000-0000-000048930000}"/>
    <cellStyle name="Linked Cell 5 2 2 5" xfId="37705" xr:uid="{00000000-0005-0000-0000-000049930000}"/>
    <cellStyle name="Linked Cell 5 2 2 5 2" xfId="37706" xr:uid="{00000000-0005-0000-0000-00004A930000}"/>
    <cellStyle name="Linked Cell 5 2 2 5 2 2" xfId="37707" xr:uid="{00000000-0005-0000-0000-00004B930000}"/>
    <cellStyle name="Linked Cell 5 2 2 5 3" xfId="37708" xr:uid="{00000000-0005-0000-0000-00004C930000}"/>
    <cellStyle name="Linked Cell 5 2 2 6" xfId="37709" xr:uid="{00000000-0005-0000-0000-00004D930000}"/>
    <cellStyle name="Linked Cell 5 2 2 6 2" xfId="37710" xr:uid="{00000000-0005-0000-0000-00004E930000}"/>
    <cellStyle name="Linked Cell 5 2 2 6 2 2" xfId="37711" xr:uid="{00000000-0005-0000-0000-00004F930000}"/>
    <cellStyle name="Linked Cell 5 2 2 6 3" xfId="37712" xr:uid="{00000000-0005-0000-0000-000050930000}"/>
    <cellStyle name="Linked Cell 5 2 2 7" xfId="37713" xr:uid="{00000000-0005-0000-0000-000051930000}"/>
    <cellStyle name="Linked Cell 5 2 2 7 2" xfId="37714" xr:uid="{00000000-0005-0000-0000-000052930000}"/>
    <cellStyle name="Linked Cell 5 2 2 7 2 2" xfId="37715" xr:uid="{00000000-0005-0000-0000-000053930000}"/>
    <cellStyle name="Linked Cell 5 2 2 7 3" xfId="37716" xr:uid="{00000000-0005-0000-0000-000054930000}"/>
    <cellStyle name="Linked Cell 5 2 2 8" xfId="37717" xr:uid="{00000000-0005-0000-0000-000055930000}"/>
    <cellStyle name="Linked Cell 5 2 2 8 2" xfId="37718" xr:uid="{00000000-0005-0000-0000-000056930000}"/>
    <cellStyle name="Linked Cell 5 2 2 8 2 2" xfId="37719" xr:uid="{00000000-0005-0000-0000-000057930000}"/>
    <cellStyle name="Linked Cell 5 2 2 8 3" xfId="37720" xr:uid="{00000000-0005-0000-0000-000058930000}"/>
    <cellStyle name="Linked Cell 5 2 2 9" xfId="37721" xr:uid="{00000000-0005-0000-0000-000059930000}"/>
    <cellStyle name="Linked Cell 5 2 2 9 2" xfId="37722" xr:uid="{00000000-0005-0000-0000-00005A930000}"/>
    <cellStyle name="Linked Cell 5 2 2 9 2 2" xfId="37723" xr:uid="{00000000-0005-0000-0000-00005B930000}"/>
    <cellStyle name="Linked Cell 5 2 2 9 3" xfId="37724" xr:uid="{00000000-0005-0000-0000-00005C930000}"/>
    <cellStyle name="Linked Cell 5 2 3" xfId="37725" xr:uid="{00000000-0005-0000-0000-00005D930000}"/>
    <cellStyle name="Linked Cell 5 2 3 10" xfId="37726" xr:uid="{00000000-0005-0000-0000-00005E930000}"/>
    <cellStyle name="Linked Cell 5 2 3 10 2" xfId="37727" xr:uid="{00000000-0005-0000-0000-00005F930000}"/>
    <cellStyle name="Linked Cell 5 2 3 10 2 2" xfId="37728" xr:uid="{00000000-0005-0000-0000-000060930000}"/>
    <cellStyle name="Linked Cell 5 2 3 10 3" xfId="37729" xr:uid="{00000000-0005-0000-0000-000061930000}"/>
    <cellStyle name="Linked Cell 5 2 3 11" xfId="37730" xr:uid="{00000000-0005-0000-0000-000062930000}"/>
    <cellStyle name="Linked Cell 5 2 3 11 2" xfId="37731" xr:uid="{00000000-0005-0000-0000-000063930000}"/>
    <cellStyle name="Linked Cell 5 2 3 11 2 2" xfId="37732" xr:uid="{00000000-0005-0000-0000-000064930000}"/>
    <cellStyle name="Linked Cell 5 2 3 11 3" xfId="37733" xr:uid="{00000000-0005-0000-0000-000065930000}"/>
    <cellStyle name="Linked Cell 5 2 3 12" xfId="37734" xr:uid="{00000000-0005-0000-0000-000066930000}"/>
    <cellStyle name="Linked Cell 5 2 3 12 2" xfId="37735" xr:uid="{00000000-0005-0000-0000-000067930000}"/>
    <cellStyle name="Linked Cell 5 2 3 13" xfId="37736" xr:uid="{00000000-0005-0000-0000-000068930000}"/>
    <cellStyle name="Linked Cell 5 2 3 2" xfId="37737" xr:uid="{00000000-0005-0000-0000-000069930000}"/>
    <cellStyle name="Linked Cell 5 2 3 2 10" xfId="37738" xr:uid="{00000000-0005-0000-0000-00006A930000}"/>
    <cellStyle name="Linked Cell 5 2 3 2 10 2" xfId="37739" xr:uid="{00000000-0005-0000-0000-00006B930000}"/>
    <cellStyle name="Linked Cell 5 2 3 2 10 2 2" xfId="37740" xr:uid="{00000000-0005-0000-0000-00006C930000}"/>
    <cellStyle name="Linked Cell 5 2 3 2 10 3" xfId="37741" xr:uid="{00000000-0005-0000-0000-00006D930000}"/>
    <cellStyle name="Linked Cell 5 2 3 2 11" xfId="37742" xr:uid="{00000000-0005-0000-0000-00006E930000}"/>
    <cellStyle name="Linked Cell 5 2 3 2 11 2" xfId="37743" xr:uid="{00000000-0005-0000-0000-00006F930000}"/>
    <cellStyle name="Linked Cell 5 2 3 2 12" xfId="37744" xr:uid="{00000000-0005-0000-0000-000070930000}"/>
    <cellStyle name="Linked Cell 5 2 3 2 2" xfId="37745" xr:uid="{00000000-0005-0000-0000-000071930000}"/>
    <cellStyle name="Linked Cell 5 2 3 2 2 2" xfId="37746" xr:uid="{00000000-0005-0000-0000-000072930000}"/>
    <cellStyle name="Linked Cell 5 2 3 2 2 2 2" xfId="37747" xr:uid="{00000000-0005-0000-0000-000073930000}"/>
    <cellStyle name="Linked Cell 5 2 3 2 2 3" xfId="37748" xr:uid="{00000000-0005-0000-0000-000074930000}"/>
    <cellStyle name="Linked Cell 5 2 3 2 3" xfId="37749" xr:uid="{00000000-0005-0000-0000-000075930000}"/>
    <cellStyle name="Linked Cell 5 2 3 2 3 2" xfId="37750" xr:uid="{00000000-0005-0000-0000-000076930000}"/>
    <cellStyle name="Linked Cell 5 2 3 2 3 2 2" xfId="37751" xr:uid="{00000000-0005-0000-0000-000077930000}"/>
    <cellStyle name="Linked Cell 5 2 3 2 3 3" xfId="37752" xr:uid="{00000000-0005-0000-0000-000078930000}"/>
    <cellStyle name="Linked Cell 5 2 3 2 4" xfId="37753" xr:uid="{00000000-0005-0000-0000-000079930000}"/>
    <cellStyle name="Linked Cell 5 2 3 2 4 2" xfId="37754" xr:uid="{00000000-0005-0000-0000-00007A930000}"/>
    <cellStyle name="Linked Cell 5 2 3 2 4 2 2" xfId="37755" xr:uid="{00000000-0005-0000-0000-00007B930000}"/>
    <cellStyle name="Linked Cell 5 2 3 2 4 3" xfId="37756" xr:uid="{00000000-0005-0000-0000-00007C930000}"/>
    <cellStyle name="Linked Cell 5 2 3 2 5" xfId="37757" xr:uid="{00000000-0005-0000-0000-00007D930000}"/>
    <cellStyle name="Linked Cell 5 2 3 2 5 2" xfId="37758" xr:uid="{00000000-0005-0000-0000-00007E930000}"/>
    <cellStyle name="Linked Cell 5 2 3 2 5 2 2" xfId="37759" xr:uid="{00000000-0005-0000-0000-00007F930000}"/>
    <cellStyle name="Linked Cell 5 2 3 2 5 3" xfId="37760" xr:uid="{00000000-0005-0000-0000-000080930000}"/>
    <cellStyle name="Linked Cell 5 2 3 2 6" xfId="37761" xr:uid="{00000000-0005-0000-0000-000081930000}"/>
    <cellStyle name="Linked Cell 5 2 3 2 6 2" xfId="37762" xr:uid="{00000000-0005-0000-0000-000082930000}"/>
    <cellStyle name="Linked Cell 5 2 3 2 6 2 2" xfId="37763" xr:uid="{00000000-0005-0000-0000-000083930000}"/>
    <cellStyle name="Linked Cell 5 2 3 2 6 3" xfId="37764" xr:uid="{00000000-0005-0000-0000-000084930000}"/>
    <cellStyle name="Linked Cell 5 2 3 2 7" xfId="37765" xr:uid="{00000000-0005-0000-0000-000085930000}"/>
    <cellStyle name="Linked Cell 5 2 3 2 7 2" xfId="37766" xr:uid="{00000000-0005-0000-0000-000086930000}"/>
    <cellStyle name="Linked Cell 5 2 3 2 7 2 2" xfId="37767" xr:uid="{00000000-0005-0000-0000-000087930000}"/>
    <cellStyle name="Linked Cell 5 2 3 2 7 3" xfId="37768" xr:uid="{00000000-0005-0000-0000-000088930000}"/>
    <cellStyle name="Linked Cell 5 2 3 2 8" xfId="37769" xr:uid="{00000000-0005-0000-0000-000089930000}"/>
    <cellStyle name="Linked Cell 5 2 3 2 8 2" xfId="37770" xr:uid="{00000000-0005-0000-0000-00008A930000}"/>
    <cellStyle name="Linked Cell 5 2 3 2 8 2 2" xfId="37771" xr:uid="{00000000-0005-0000-0000-00008B930000}"/>
    <cellStyle name="Linked Cell 5 2 3 2 8 3" xfId="37772" xr:uid="{00000000-0005-0000-0000-00008C930000}"/>
    <cellStyle name="Linked Cell 5 2 3 2 9" xfId="37773" xr:uid="{00000000-0005-0000-0000-00008D930000}"/>
    <cellStyle name="Linked Cell 5 2 3 2 9 2" xfId="37774" xr:uid="{00000000-0005-0000-0000-00008E930000}"/>
    <cellStyle name="Linked Cell 5 2 3 2 9 2 2" xfId="37775" xr:uid="{00000000-0005-0000-0000-00008F930000}"/>
    <cellStyle name="Linked Cell 5 2 3 2 9 3" xfId="37776" xr:uid="{00000000-0005-0000-0000-000090930000}"/>
    <cellStyle name="Linked Cell 5 2 3 3" xfId="37777" xr:uid="{00000000-0005-0000-0000-000091930000}"/>
    <cellStyle name="Linked Cell 5 2 3 3 10" xfId="37778" xr:uid="{00000000-0005-0000-0000-000092930000}"/>
    <cellStyle name="Linked Cell 5 2 3 3 10 2" xfId="37779" xr:uid="{00000000-0005-0000-0000-000093930000}"/>
    <cellStyle name="Linked Cell 5 2 3 3 11" xfId="37780" xr:uid="{00000000-0005-0000-0000-000094930000}"/>
    <cellStyle name="Linked Cell 5 2 3 3 2" xfId="37781" xr:uid="{00000000-0005-0000-0000-000095930000}"/>
    <cellStyle name="Linked Cell 5 2 3 3 2 2" xfId="37782" xr:uid="{00000000-0005-0000-0000-000096930000}"/>
    <cellStyle name="Linked Cell 5 2 3 3 2 2 2" xfId="37783" xr:uid="{00000000-0005-0000-0000-000097930000}"/>
    <cellStyle name="Linked Cell 5 2 3 3 2 3" xfId="37784" xr:uid="{00000000-0005-0000-0000-000098930000}"/>
    <cellStyle name="Linked Cell 5 2 3 3 3" xfId="37785" xr:uid="{00000000-0005-0000-0000-000099930000}"/>
    <cellStyle name="Linked Cell 5 2 3 3 3 2" xfId="37786" xr:uid="{00000000-0005-0000-0000-00009A930000}"/>
    <cellStyle name="Linked Cell 5 2 3 3 3 2 2" xfId="37787" xr:uid="{00000000-0005-0000-0000-00009B930000}"/>
    <cellStyle name="Linked Cell 5 2 3 3 3 3" xfId="37788" xr:uid="{00000000-0005-0000-0000-00009C930000}"/>
    <cellStyle name="Linked Cell 5 2 3 3 4" xfId="37789" xr:uid="{00000000-0005-0000-0000-00009D930000}"/>
    <cellStyle name="Linked Cell 5 2 3 3 4 2" xfId="37790" xr:uid="{00000000-0005-0000-0000-00009E930000}"/>
    <cellStyle name="Linked Cell 5 2 3 3 4 2 2" xfId="37791" xr:uid="{00000000-0005-0000-0000-00009F930000}"/>
    <cellStyle name="Linked Cell 5 2 3 3 4 3" xfId="37792" xr:uid="{00000000-0005-0000-0000-0000A0930000}"/>
    <cellStyle name="Linked Cell 5 2 3 3 5" xfId="37793" xr:uid="{00000000-0005-0000-0000-0000A1930000}"/>
    <cellStyle name="Linked Cell 5 2 3 3 5 2" xfId="37794" xr:uid="{00000000-0005-0000-0000-0000A2930000}"/>
    <cellStyle name="Linked Cell 5 2 3 3 5 2 2" xfId="37795" xr:uid="{00000000-0005-0000-0000-0000A3930000}"/>
    <cellStyle name="Linked Cell 5 2 3 3 5 3" xfId="37796" xr:uid="{00000000-0005-0000-0000-0000A4930000}"/>
    <cellStyle name="Linked Cell 5 2 3 3 6" xfId="37797" xr:uid="{00000000-0005-0000-0000-0000A5930000}"/>
    <cellStyle name="Linked Cell 5 2 3 3 6 2" xfId="37798" xr:uid="{00000000-0005-0000-0000-0000A6930000}"/>
    <cellStyle name="Linked Cell 5 2 3 3 6 2 2" xfId="37799" xr:uid="{00000000-0005-0000-0000-0000A7930000}"/>
    <cellStyle name="Linked Cell 5 2 3 3 6 3" xfId="37800" xr:uid="{00000000-0005-0000-0000-0000A8930000}"/>
    <cellStyle name="Linked Cell 5 2 3 3 7" xfId="37801" xr:uid="{00000000-0005-0000-0000-0000A9930000}"/>
    <cellStyle name="Linked Cell 5 2 3 3 7 2" xfId="37802" xr:uid="{00000000-0005-0000-0000-0000AA930000}"/>
    <cellStyle name="Linked Cell 5 2 3 3 7 2 2" xfId="37803" xr:uid="{00000000-0005-0000-0000-0000AB930000}"/>
    <cellStyle name="Linked Cell 5 2 3 3 7 3" xfId="37804" xr:uid="{00000000-0005-0000-0000-0000AC930000}"/>
    <cellStyle name="Linked Cell 5 2 3 3 8" xfId="37805" xr:uid="{00000000-0005-0000-0000-0000AD930000}"/>
    <cellStyle name="Linked Cell 5 2 3 3 8 2" xfId="37806" xr:uid="{00000000-0005-0000-0000-0000AE930000}"/>
    <cellStyle name="Linked Cell 5 2 3 3 8 2 2" xfId="37807" xr:uid="{00000000-0005-0000-0000-0000AF930000}"/>
    <cellStyle name="Linked Cell 5 2 3 3 8 3" xfId="37808" xr:uid="{00000000-0005-0000-0000-0000B0930000}"/>
    <cellStyle name="Linked Cell 5 2 3 3 9" xfId="37809" xr:uid="{00000000-0005-0000-0000-0000B1930000}"/>
    <cellStyle name="Linked Cell 5 2 3 3 9 2" xfId="37810" xr:uid="{00000000-0005-0000-0000-0000B2930000}"/>
    <cellStyle name="Linked Cell 5 2 3 3 9 2 2" xfId="37811" xr:uid="{00000000-0005-0000-0000-0000B3930000}"/>
    <cellStyle name="Linked Cell 5 2 3 3 9 3" xfId="37812" xr:uid="{00000000-0005-0000-0000-0000B4930000}"/>
    <cellStyle name="Linked Cell 5 2 3 4" xfId="37813" xr:uid="{00000000-0005-0000-0000-0000B5930000}"/>
    <cellStyle name="Linked Cell 5 2 3 4 2" xfId="37814" xr:uid="{00000000-0005-0000-0000-0000B6930000}"/>
    <cellStyle name="Linked Cell 5 2 3 4 2 2" xfId="37815" xr:uid="{00000000-0005-0000-0000-0000B7930000}"/>
    <cellStyle name="Linked Cell 5 2 3 4 3" xfId="37816" xr:uid="{00000000-0005-0000-0000-0000B8930000}"/>
    <cellStyle name="Linked Cell 5 2 3 5" xfId="37817" xr:uid="{00000000-0005-0000-0000-0000B9930000}"/>
    <cellStyle name="Linked Cell 5 2 3 5 2" xfId="37818" xr:uid="{00000000-0005-0000-0000-0000BA930000}"/>
    <cellStyle name="Linked Cell 5 2 3 5 2 2" xfId="37819" xr:uid="{00000000-0005-0000-0000-0000BB930000}"/>
    <cellStyle name="Linked Cell 5 2 3 5 3" xfId="37820" xr:uid="{00000000-0005-0000-0000-0000BC930000}"/>
    <cellStyle name="Linked Cell 5 2 3 6" xfId="37821" xr:uid="{00000000-0005-0000-0000-0000BD930000}"/>
    <cellStyle name="Linked Cell 5 2 3 6 2" xfId="37822" xr:uid="{00000000-0005-0000-0000-0000BE930000}"/>
    <cellStyle name="Linked Cell 5 2 3 6 2 2" xfId="37823" xr:uid="{00000000-0005-0000-0000-0000BF930000}"/>
    <cellStyle name="Linked Cell 5 2 3 6 3" xfId="37824" xr:uid="{00000000-0005-0000-0000-0000C0930000}"/>
    <cellStyle name="Linked Cell 5 2 3 7" xfId="37825" xr:uid="{00000000-0005-0000-0000-0000C1930000}"/>
    <cellStyle name="Linked Cell 5 2 3 7 2" xfId="37826" xr:uid="{00000000-0005-0000-0000-0000C2930000}"/>
    <cellStyle name="Linked Cell 5 2 3 7 2 2" xfId="37827" xr:uid="{00000000-0005-0000-0000-0000C3930000}"/>
    <cellStyle name="Linked Cell 5 2 3 7 3" xfId="37828" xr:uid="{00000000-0005-0000-0000-0000C4930000}"/>
    <cellStyle name="Linked Cell 5 2 3 8" xfId="37829" xr:uid="{00000000-0005-0000-0000-0000C5930000}"/>
    <cellStyle name="Linked Cell 5 2 3 8 2" xfId="37830" xr:uid="{00000000-0005-0000-0000-0000C6930000}"/>
    <cellStyle name="Linked Cell 5 2 3 8 2 2" xfId="37831" xr:uid="{00000000-0005-0000-0000-0000C7930000}"/>
    <cellStyle name="Linked Cell 5 2 3 8 3" xfId="37832" xr:uid="{00000000-0005-0000-0000-0000C8930000}"/>
    <cellStyle name="Linked Cell 5 2 3 9" xfId="37833" xr:uid="{00000000-0005-0000-0000-0000C9930000}"/>
    <cellStyle name="Linked Cell 5 2 3 9 2" xfId="37834" xr:uid="{00000000-0005-0000-0000-0000CA930000}"/>
    <cellStyle name="Linked Cell 5 2 3 9 2 2" xfId="37835" xr:uid="{00000000-0005-0000-0000-0000CB930000}"/>
    <cellStyle name="Linked Cell 5 2 3 9 3" xfId="37836" xr:uid="{00000000-0005-0000-0000-0000CC930000}"/>
    <cellStyle name="Linked Cell 5 2 4" xfId="37837" xr:uid="{00000000-0005-0000-0000-0000CD930000}"/>
    <cellStyle name="Linked Cell 5 2 4 10" xfId="37838" xr:uid="{00000000-0005-0000-0000-0000CE930000}"/>
    <cellStyle name="Linked Cell 5 2 4 10 2" xfId="37839" xr:uid="{00000000-0005-0000-0000-0000CF930000}"/>
    <cellStyle name="Linked Cell 5 2 4 10 2 2" xfId="37840" xr:uid="{00000000-0005-0000-0000-0000D0930000}"/>
    <cellStyle name="Linked Cell 5 2 4 10 3" xfId="37841" xr:uid="{00000000-0005-0000-0000-0000D1930000}"/>
    <cellStyle name="Linked Cell 5 2 4 11" xfId="37842" xr:uid="{00000000-0005-0000-0000-0000D2930000}"/>
    <cellStyle name="Linked Cell 5 2 4 11 2" xfId="37843" xr:uid="{00000000-0005-0000-0000-0000D3930000}"/>
    <cellStyle name="Linked Cell 5 2 4 12" xfId="37844" xr:uid="{00000000-0005-0000-0000-0000D4930000}"/>
    <cellStyle name="Linked Cell 5 2 4 2" xfId="37845" xr:uid="{00000000-0005-0000-0000-0000D5930000}"/>
    <cellStyle name="Linked Cell 5 2 4 2 10" xfId="37846" xr:uid="{00000000-0005-0000-0000-0000D6930000}"/>
    <cellStyle name="Linked Cell 5 2 4 2 10 2" xfId="37847" xr:uid="{00000000-0005-0000-0000-0000D7930000}"/>
    <cellStyle name="Linked Cell 5 2 4 2 11" xfId="37848" xr:uid="{00000000-0005-0000-0000-0000D8930000}"/>
    <cellStyle name="Linked Cell 5 2 4 2 2" xfId="37849" xr:uid="{00000000-0005-0000-0000-0000D9930000}"/>
    <cellStyle name="Linked Cell 5 2 4 2 2 2" xfId="37850" xr:uid="{00000000-0005-0000-0000-0000DA930000}"/>
    <cellStyle name="Linked Cell 5 2 4 2 2 2 2" xfId="37851" xr:uid="{00000000-0005-0000-0000-0000DB930000}"/>
    <cellStyle name="Linked Cell 5 2 4 2 2 3" xfId="37852" xr:uid="{00000000-0005-0000-0000-0000DC930000}"/>
    <cellStyle name="Linked Cell 5 2 4 2 3" xfId="37853" xr:uid="{00000000-0005-0000-0000-0000DD930000}"/>
    <cellStyle name="Linked Cell 5 2 4 2 3 2" xfId="37854" xr:uid="{00000000-0005-0000-0000-0000DE930000}"/>
    <cellStyle name="Linked Cell 5 2 4 2 3 2 2" xfId="37855" xr:uid="{00000000-0005-0000-0000-0000DF930000}"/>
    <cellStyle name="Linked Cell 5 2 4 2 3 3" xfId="37856" xr:uid="{00000000-0005-0000-0000-0000E0930000}"/>
    <cellStyle name="Linked Cell 5 2 4 2 4" xfId="37857" xr:uid="{00000000-0005-0000-0000-0000E1930000}"/>
    <cellStyle name="Linked Cell 5 2 4 2 4 2" xfId="37858" xr:uid="{00000000-0005-0000-0000-0000E2930000}"/>
    <cellStyle name="Linked Cell 5 2 4 2 4 2 2" xfId="37859" xr:uid="{00000000-0005-0000-0000-0000E3930000}"/>
    <cellStyle name="Linked Cell 5 2 4 2 4 3" xfId="37860" xr:uid="{00000000-0005-0000-0000-0000E4930000}"/>
    <cellStyle name="Linked Cell 5 2 4 2 5" xfId="37861" xr:uid="{00000000-0005-0000-0000-0000E5930000}"/>
    <cellStyle name="Linked Cell 5 2 4 2 5 2" xfId="37862" xr:uid="{00000000-0005-0000-0000-0000E6930000}"/>
    <cellStyle name="Linked Cell 5 2 4 2 5 2 2" xfId="37863" xr:uid="{00000000-0005-0000-0000-0000E7930000}"/>
    <cellStyle name="Linked Cell 5 2 4 2 5 3" xfId="37864" xr:uid="{00000000-0005-0000-0000-0000E8930000}"/>
    <cellStyle name="Linked Cell 5 2 4 2 6" xfId="37865" xr:uid="{00000000-0005-0000-0000-0000E9930000}"/>
    <cellStyle name="Linked Cell 5 2 4 2 6 2" xfId="37866" xr:uid="{00000000-0005-0000-0000-0000EA930000}"/>
    <cellStyle name="Linked Cell 5 2 4 2 6 2 2" xfId="37867" xr:uid="{00000000-0005-0000-0000-0000EB930000}"/>
    <cellStyle name="Linked Cell 5 2 4 2 6 3" xfId="37868" xr:uid="{00000000-0005-0000-0000-0000EC930000}"/>
    <cellStyle name="Linked Cell 5 2 4 2 7" xfId="37869" xr:uid="{00000000-0005-0000-0000-0000ED930000}"/>
    <cellStyle name="Linked Cell 5 2 4 2 7 2" xfId="37870" xr:uid="{00000000-0005-0000-0000-0000EE930000}"/>
    <cellStyle name="Linked Cell 5 2 4 2 7 2 2" xfId="37871" xr:uid="{00000000-0005-0000-0000-0000EF930000}"/>
    <cellStyle name="Linked Cell 5 2 4 2 7 3" xfId="37872" xr:uid="{00000000-0005-0000-0000-0000F0930000}"/>
    <cellStyle name="Linked Cell 5 2 4 2 8" xfId="37873" xr:uid="{00000000-0005-0000-0000-0000F1930000}"/>
    <cellStyle name="Linked Cell 5 2 4 2 8 2" xfId="37874" xr:uid="{00000000-0005-0000-0000-0000F2930000}"/>
    <cellStyle name="Linked Cell 5 2 4 2 8 2 2" xfId="37875" xr:uid="{00000000-0005-0000-0000-0000F3930000}"/>
    <cellStyle name="Linked Cell 5 2 4 2 8 3" xfId="37876" xr:uid="{00000000-0005-0000-0000-0000F4930000}"/>
    <cellStyle name="Linked Cell 5 2 4 2 9" xfId="37877" xr:uid="{00000000-0005-0000-0000-0000F5930000}"/>
    <cellStyle name="Linked Cell 5 2 4 2 9 2" xfId="37878" xr:uid="{00000000-0005-0000-0000-0000F6930000}"/>
    <cellStyle name="Linked Cell 5 2 4 2 9 2 2" xfId="37879" xr:uid="{00000000-0005-0000-0000-0000F7930000}"/>
    <cellStyle name="Linked Cell 5 2 4 2 9 3" xfId="37880" xr:uid="{00000000-0005-0000-0000-0000F8930000}"/>
    <cellStyle name="Linked Cell 5 2 4 3" xfId="37881" xr:uid="{00000000-0005-0000-0000-0000F9930000}"/>
    <cellStyle name="Linked Cell 5 2 4 3 2" xfId="37882" xr:uid="{00000000-0005-0000-0000-0000FA930000}"/>
    <cellStyle name="Linked Cell 5 2 4 3 2 2" xfId="37883" xr:uid="{00000000-0005-0000-0000-0000FB930000}"/>
    <cellStyle name="Linked Cell 5 2 4 3 3" xfId="37884" xr:uid="{00000000-0005-0000-0000-0000FC930000}"/>
    <cellStyle name="Linked Cell 5 2 4 4" xfId="37885" xr:uid="{00000000-0005-0000-0000-0000FD930000}"/>
    <cellStyle name="Linked Cell 5 2 4 4 2" xfId="37886" xr:uid="{00000000-0005-0000-0000-0000FE930000}"/>
    <cellStyle name="Linked Cell 5 2 4 4 2 2" xfId="37887" xr:uid="{00000000-0005-0000-0000-0000FF930000}"/>
    <cellStyle name="Linked Cell 5 2 4 4 3" xfId="37888" xr:uid="{00000000-0005-0000-0000-000000940000}"/>
    <cellStyle name="Linked Cell 5 2 4 5" xfId="37889" xr:uid="{00000000-0005-0000-0000-000001940000}"/>
    <cellStyle name="Linked Cell 5 2 4 5 2" xfId="37890" xr:uid="{00000000-0005-0000-0000-000002940000}"/>
    <cellStyle name="Linked Cell 5 2 4 5 2 2" xfId="37891" xr:uid="{00000000-0005-0000-0000-000003940000}"/>
    <cellStyle name="Linked Cell 5 2 4 5 3" xfId="37892" xr:uid="{00000000-0005-0000-0000-000004940000}"/>
    <cellStyle name="Linked Cell 5 2 4 6" xfId="37893" xr:uid="{00000000-0005-0000-0000-000005940000}"/>
    <cellStyle name="Linked Cell 5 2 4 6 2" xfId="37894" xr:uid="{00000000-0005-0000-0000-000006940000}"/>
    <cellStyle name="Linked Cell 5 2 4 6 2 2" xfId="37895" xr:uid="{00000000-0005-0000-0000-000007940000}"/>
    <cellStyle name="Linked Cell 5 2 4 6 3" xfId="37896" xr:uid="{00000000-0005-0000-0000-000008940000}"/>
    <cellStyle name="Linked Cell 5 2 4 7" xfId="37897" xr:uid="{00000000-0005-0000-0000-000009940000}"/>
    <cellStyle name="Linked Cell 5 2 4 7 2" xfId="37898" xr:uid="{00000000-0005-0000-0000-00000A940000}"/>
    <cellStyle name="Linked Cell 5 2 4 7 2 2" xfId="37899" xr:uid="{00000000-0005-0000-0000-00000B940000}"/>
    <cellStyle name="Linked Cell 5 2 4 7 3" xfId="37900" xr:uid="{00000000-0005-0000-0000-00000C940000}"/>
    <cellStyle name="Linked Cell 5 2 4 8" xfId="37901" xr:uid="{00000000-0005-0000-0000-00000D940000}"/>
    <cellStyle name="Linked Cell 5 2 4 8 2" xfId="37902" xr:uid="{00000000-0005-0000-0000-00000E940000}"/>
    <cellStyle name="Linked Cell 5 2 4 8 2 2" xfId="37903" xr:uid="{00000000-0005-0000-0000-00000F940000}"/>
    <cellStyle name="Linked Cell 5 2 4 8 3" xfId="37904" xr:uid="{00000000-0005-0000-0000-000010940000}"/>
    <cellStyle name="Linked Cell 5 2 4 9" xfId="37905" xr:uid="{00000000-0005-0000-0000-000011940000}"/>
    <cellStyle name="Linked Cell 5 2 4 9 2" xfId="37906" xr:uid="{00000000-0005-0000-0000-000012940000}"/>
    <cellStyle name="Linked Cell 5 2 4 9 2 2" xfId="37907" xr:uid="{00000000-0005-0000-0000-000013940000}"/>
    <cellStyle name="Linked Cell 5 2 4 9 3" xfId="37908" xr:uid="{00000000-0005-0000-0000-000014940000}"/>
    <cellStyle name="Linked Cell 5 2 5" xfId="37909" xr:uid="{00000000-0005-0000-0000-000015940000}"/>
    <cellStyle name="Linked Cell 5 2 5 10" xfId="37910" xr:uid="{00000000-0005-0000-0000-000016940000}"/>
    <cellStyle name="Linked Cell 5 2 5 10 2" xfId="37911" xr:uid="{00000000-0005-0000-0000-000017940000}"/>
    <cellStyle name="Linked Cell 5 2 5 11" xfId="37912" xr:uid="{00000000-0005-0000-0000-000018940000}"/>
    <cellStyle name="Linked Cell 5 2 5 2" xfId="37913" xr:uid="{00000000-0005-0000-0000-000019940000}"/>
    <cellStyle name="Linked Cell 5 2 5 2 2" xfId="37914" xr:uid="{00000000-0005-0000-0000-00001A940000}"/>
    <cellStyle name="Linked Cell 5 2 5 2 2 2" xfId="37915" xr:uid="{00000000-0005-0000-0000-00001B940000}"/>
    <cellStyle name="Linked Cell 5 2 5 2 3" xfId="37916" xr:uid="{00000000-0005-0000-0000-00001C940000}"/>
    <cellStyle name="Linked Cell 5 2 5 3" xfId="37917" xr:uid="{00000000-0005-0000-0000-00001D940000}"/>
    <cellStyle name="Linked Cell 5 2 5 3 2" xfId="37918" xr:uid="{00000000-0005-0000-0000-00001E940000}"/>
    <cellStyle name="Linked Cell 5 2 5 3 2 2" xfId="37919" xr:uid="{00000000-0005-0000-0000-00001F940000}"/>
    <cellStyle name="Linked Cell 5 2 5 3 3" xfId="37920" xr:uid="{00000000-0005-0000-0000-000020940000}"/>
    <cellStyle name="Linked Cell 5 2 5 4" xfId="37921" xr:uid="{00000000-0005-0000-0000-000021940000}"/>
    <cellStyle name="Linked Cell 5 2 5 4 2" xfId="37922" xr:uid="{00000000-0005-0000-0000-000022940000}"/>
    <cellStyle name="Linked Cell 5 2 5 4 2 2" xfId="37923" xr:uid="{00000000-0005-0000-0000-000023940000}"/>
    <cellStyle name="Linked Cell 5 2 5 4 3" xfId="37924" xr:uid="{00000000-0005-0000-0000-000024940000}"/>
    <cellStyle name="Linked Cell 5 2 5 5" xfId="37925" xr:uid="{00000000-0005-0000-0000-000025940000}"/>
    <cellStyle name="Linked Cell 5 2 5 5 2" xfId="37926" xr:uid="{00000000-0005-0000-0000-000026940000}"/>
    <cellStyle name="Linked Cell 5 2 5 5 2 2" xfId="37927" xr:uid="{00000000-0005-0000-0000-000027940000}"/>
    <cellStyle name="Linked Cell 5 2 5 5 3" xfId="37928" xr:uid="{00000000-0005-0000-0000-000028940000}"/>
    <cellStyle name="Linked Cell 5 2 5 6" xfId="37929" xr:uid="{00000000-0005-0000-0000-000029940000}"/>
    <cellStyle name="Linked Cell 5 2 5 6 2" xfId="37930" xr:uid="{00000000-0005-0000-0000-00002A940000}"/>
    <cellStyle name="Linked Cell 5 2 5 6 2 2" xfId="37931" xr:uid="{00000000-0005-0000-0000-00002B940000}"/>
    <cellStyle name="Linked Cell 5 2 5 6 3" xfId="37932" xr:uid="{00000000-0005-0000-0000-00002C940000}"/>
    <cellStyle name="Linked Cell 5 2 5 7" xfId="37933" xr:uid="{00000000-0005-0000-0000-00002D940000}"/>
    <cellStyle name="Linked Cell 5 2 5 7 2" xfId="37934" xr:uid="{00000000-0005-0000-0000-00002E940000}"/>
    <cellStyle name="Linked Cell 5 2 5 7 2 2" xfId="37935" xr:uid="{00000000-0005-0000-0000-00002F940000}"/>
    <cellStyle name="Linked Cell 5 2 5 7 3" xfId="37936" xr:uid="{00000000-0005-0000-0000-000030940000}"/>
    <cellStyle name="Linked Cell 5 2 5 8" xfId="37937" xr:uid="{00000000-0005-0000-0000-000031940000}"/>
    <cellStyle name="Linked Cell 5 2 5 8 2" xfId="37938" xr:uid="{00000000-0005-0000-0000-000032940000}"/>
    <cellStyle name="Linked Cell 5 2 5 8 2 2" xfId="37939" xr:uid="{00000000-0005-0000-0000-000033940000}"/>
    <cellStyle name="Linked Cell 5 2 5 8 3" xfId="37940" xr:uid="{00000000-0005-0000-0000-000034940000}"/>
    <cellStyle name="Linked Cell 5 2 5 9" xfId="37941" xr:uid="{00000000-0005-0000-0000-000035940000}"/>
    <cellStyle name="Linked Cell 5 2 5 9 2" xfId="37942" xr:uid="{00000000-0005-0000-0000-000036940000}"/>
    <cellStyle name="Linked Cell 5 2 5 9 2 2" xfId="37943" xr:uid="{00000000-0005-0000-0000-000037940000}"/>
    <cellStyle name="Linked Cell 5 2 5 9 3" xfId="37944" xr:uid="{00000000-0005-0000-0000-000038940000}"/>
    <cellStyle name="Linked Cell 5 2 6" xfId="37945" xr:uid="{00000000-0005-0000-0000-000039940000}"/>
    <cellStyle name="Linked Cell 5 2 6 2" xfId="37946" xr:uid="{00000000-0005-0000-0000-00003A940000}"/>
    <cellStyle name="Linked Cell 5 2 6 2 2" xfId="37947" xr:uid="{00000000-0005-0000-0000-00003B940000}"/>
    <cellStyle name="Linked Cell 5 2 6 3" xfId="37948" xr:uid="{00000000-0005-0000-0000-00003C940000}"/>
    <cellStyle name="Linked Cell 5 2 7" xfId="37949" xr:uid="{00000000-0005-0000-0000-00003D940000}"/>
    <cellStyle name="Linked Cell 5 2 7 2" xfId="37950" xr:uid="{00000000-0005-0000-0000-00003E940000}"/>
    <cellStyle name="Linked Cell 5 2 7 2 2" xfId="37951" xr:uid="{00000000-0005-0000-0000-00003F940000}"/>
    <cellStyle name="Linked Cell 5 2 7 3" xfId="37952" xr:uid="{00000000-0005-0000-0000-000040940000}"/>
    <cellStyle name="Linked Cell 5 2 8" xfId="37953" xr:uid="{00000000-0005-0000-0000-000041940000}"/>
    <cellStyle name="Linked Cell 5 2 8 2" xfId="37954" xr:uid="{00000000-0005-0000-0000-000042940000}"/>
    <cellStyle name="Linked Cell 5 2 8 2 2" xfId="37955" xr:uid="{00000000-0005-0000-0000-000043940000}"/>
    <cellStyle name="Linked Cell 5 2 8 3" xfId="37956" xr:uid="{00000000-0005-0000-0000-000044940000}"/>
    <cellStyle name="Linked Cell 5 2 9" xfId="37957" xr:uid="{00000000-0005-0000-0000-000045940000}"/>
    <cellStyle name="Linked Cell 5 2 9 2" xfId="37958" xr:uid="{00000000-0005-0000-0000-000046940000}"/>
    <cellStyle name="Linked Cell 5 2 9 2 2" xfId="37959" xr:uid="{00000000-0005-0000-0000-000047940000}"/>
    <cellStyle name="Linked Cell 5 2 9 3" xfId="37960" xr:uid="{00000000-0005-0000-0000-000048940000}"/>
    <cellStyle name="Linked Cell 5 3" xfId="37961" xr:uid="{00000000-0005-0000-0000-000049940000}"/>
    <cellStyle name="Linked Cell 5 3 10" xfId="37962" xr:uid="{00000000-0005-0000-0000-00004A940000}"/>
    <cellStyle name="Linked Cell 5 3 10 2" xfId="37963" xr:uid="{00000000-0005-0000-0000-00004B940000}"/>
    <cellStyle name="Linked Cell 5 3 10 2 2" xfId="37964" xr:uid="{00000000-0005-0000-0000-00004C940000}"/>
    <cellStyle name="Linked Cell 5 3 10 3" xfId="37965" xr:uid="{00000000-0005-0000-0000-00004D940000}"/>
    <cellStyle name="Linked Cell 5 3 11" xfId="37966" xr:uid="{00000000-0005-0000-0000-00004E940000}"/>
    <cellStyle name="Linked Cell 5 3 11 2" xfId="37967" xr:uid="{00000000-0005-0000-0000-00004F940000}"/>
    <cellStyle name="Linked Cell 5 3 11 2 2" xfId="37968" xr:uid="{00000000-0005-0000-0000-000050940000}"/>
    <cellStyle name="Linked Cell 5 3 11 3" xfId="37969" xr:uid="{00000000-0005-0000-0000-000051940000}"/>
    <cellStyle name="Linked Cell 5 3 12" xfId="37970" xr:uid="{00000000-0005-0000-0000-000052940000}"/>
    <cellStyle name="Linked Cell 5 3 12 2" xfId="37971" xr:uid="{00000000-0005-0000-0000-000053940000}"/>
    <cellStyle name="Linked Cell 5 3 12 2 2" xfId="37972" xr:uid="{00000000-0005-0000-0000-000054940000}"/>
    <cellStyle name="Linked Cell 5 3 12 3" xfId="37973" xr:uid="{00000000-0005-0000-0000-000055940000}"/>
    <cellStyle name="Linked Cell 5 3 13" xfId="37974" xr:uid="{00000000-0005-0000-0000-000056940000}"/>
    <cellStyle name="Linked Cell 5 3 13 2" xfId="37975" xr:uid="{00000000-0005-0000-0000-000057940000}"/>
    <cellStyle name="Linked Cell 5 3 14" xfId="37976" xr:uid="{00000000-0005-0000-0000-000058940000}"/>
    <cellStyle name="Linked Cell 5 3 2" xfId="37977" xr:uid="{00000000-0005-0000-0000-000059940000}"/>
    <cellStyle name="Linked Cell 5 3 2 10" xfId="37978" xr:uid="{00000000-0005-0000-0000-00005A940000}"/>
    <cellStyle name="Linked Cell 5 3 2 10 2" xfId="37979" xr:uid="{00000000-0005-0000-0000-00005B940000}"/>
    <cellStyle name="Linked Cell 5 3 2 10 2 2" xfId="37980" xr:uid="{00000000-0005-0000-0000-00005C940000}"/>
    <cellStyle name="Linked Cell 5 3 2 10 3" xfId="37981" xr:uid="{00000000-0005-0000-0000-00005D940000}"/>
    <cellStyle name="Linked Cell 5 3 2 11" xfId="37982" xr:uid="{00000000-0005-0000-0000-00005E940000}"/>
    <cellStyle name="Linked Cell 5 3 2 11 2" xfId="37983" xr:uid="{00000000-0005-0000-0000-00005F940000}"/>
    <cellStyle name="Linked Cell 5 3 2 11 2 2" xfId="37984" xr:uid="{00000000-0005-0000-0000-000060940000}"/>
    <cellStyle name="Linked Cell 5 3 2 11 3" xfId="37985" xr:uid="{00000000-0005-0000-0000-000061940000}"/>
    <cellStyle name="Linked Cell 5 3 2 12" xfId="37986" xr:uid="{00000000-0005-0000-0000-000062940000}"/>
    <cellStyle name="Linked Cell 5 3 2 12 2" xfId="37987" xr:uid="{00000000-0005-0000-0000-000063940000}"/>
    <cellStyle name="Linked Cell 5 3 2 13" xfId="37988" xr:uid="{00000000-0005-0000-0000-000064940000}"/>
    <cellStyle name="Linked Cell 5 3 2 2" xfId="37989" xr:uid="{00000000-0005-0000-0000-000065940000}"/>
    <cellStyle name="Linked Cell 5 3 2 2 10" xfId="37990" xr:uid="{00000000-0005-0000-0000-000066940000}"/>
    <cellStyle name="Linked Cell 5 3 2 2 10 2" xfId="37991" xr:uid="{00000000-0005-0000-0000-000067940000}"/>
    <cellStyle name="Linked Cell 5 3 2 2 10 2 2" xfId="37992" xr:uid="{00000000-0005-0000-0000-000068940000}"/>
    <cellStyle name="Linked Cell 5 3 2 2 10 3" xfId="37993" xr:uid="{00000000-0005-0000-0000-000069940000}"/>
    <cellStyle name="Linked Cell 5 3 2 2 11" xfId="37994" xr:uid="{00000000-0005-0000-0000-00006A940000}"/>
    <cellStyle name="Linked Cell 5 3 2 2 11 2" xfId="37995" xr:uid="{00000000-0005-0000-0000-00006B940000}"/>
    <cellStyle name="Linked Cell 5 3 2 2 12" xfId="37996" xr:uid="{00000000-0005-0000-0000-00006C940000}"/>
    <cellStyle name="Linked Cell 5 3 2 2 2" xfId="37997" xr:uid="{00000000-0005-0000-0000-00006D940000}"/>
    <cellStyle name="Linked Cell 5 3 2 2 2 2" xfId="37998" xr:uid="{00000000-0005-0000-0000-00006E940000}"/>
    <cellStyle name="Linked Cell 5 3 2 2 2 2 2" xfId="37999" xr:uid="{00000000-0005-0000-0000-00006F940000}"/>
    <cellStyle name="Linked Cell 5 3 2 2 2 3" xfId="38000" xr:uid="{00000000-0005-0000-0000-000070940000}"/>
    <cellStyle name="Linked Cell 5 3 2 2 3" xfId="38001" xr:uid="{00000000-0005-0000-0000-000071940000}"/>
    <cellStyle name="Linked Cell 5 3 2 2 3 2" xfId="38002" xr:uid="{00000000-0005-0000-0000-000072940000}"/>
    <cellStyle name="Linked Cell 5 3 2 2 3 2 2" xfId="38003" xr:uid="{00000000-0005-0000-0000-000073940000}"/>
    <cellStyle name="Linked Cell 5 3 2 2 3 3" xfId="38004" xr:uid="{00000000-0005-0000-0000-000074940000}"/>
    <cellStyle name="Linked Cell 5 3 2 2 4" xfId="38005" xr:uid="{00000000-0005-0000-0000-000075940000}"/>
    <cellStyle name="Linked Cell 5 3 2 2 4 2" xfId="38006" xr:uid="{00000000-0005-0000-0000-000076940000}"/>
    <cellStyle name="Linked Cell 5 3 2 2 4 2 2" xfId="38007" xr:uid="{00000000-0005-0000-0000-000077940000}"/>
    <cellStyle name="Linked Cell 5 3 2 2 4 3" xfId="38008" xr:uid="{00000000-0005-0000-0000-000078940000}"/>
    <cellStyle name="Linked Cell 5 3 2 2 5" xfId="38009" xr:uid="{00000000-0005-0000-0000-000079940000}"/>
    <cellStyle name="Linked Cell 5 3 2 2 5 2" xfId="38010" xr:uid="{00000000-0005-0000-0000-00007A940000}"/>
    <cellStyle name="Linked Cell 5 3 2 2 5 2 2" xfId="38011" xr:uid="{00000000-0005-0000-0000-00007B940000}"/>
    <cellStyle name="Linked Cell 5 3 2 2 5 3" xfId="38012" xr:uid="{00000000-0005-0000-0000-00007C940000}"/>
    <cellStyle name="Linked Cell 5 3 2 2 6" xfId="38013" xr:uid="{00000000-0005-0000-0000-00007D940000}"/>
    <cellStyle name="Linked Cell 5 3 2 2 6 2" xfId="38014" xr:uid="{00000000-0005-0000-0000-00007E940000}"/>
    <cellStyle name="Linked Cell 5 3 2 2 6 2 2" xfId="38015" xr:uid="{00000000-0005-0000-0000-00007F940000}"/>
    <cellStyle name="Linked Cell 5 3 2 2 6 3" xfId="38016" xr:uid="{00000000-0005-0000-0000-000080940000}"/>
    <cellStyle name="Linked Cell 5 3 2 2 7" xfId="38017" xr:uid="{00000000-0005-0000-0000-000081940000}"/>
    <cellStyle name="Linked Cell 5 3 2 2 7 2" xfId="38018" xr:uid="{00000000-0005-0000-0000-000082940000}"/>
    <cellStyle name="Linked Cell 5 3 2 2 7 2 2" xfId="38019" xr:uid="{00000000-0005-0000-0000-000083940000}"/>
    <cellStyle name="Linked Cell 5 3 2 2 7 3" xfId="38020" xr:uid="{00000000-0005-0000-0000-000084940000}"/>
    <cellStyle name="Linked Cell 5 3 2 2 8" xfId="38021" xr:uid="{00000000-0005-0000-0000-000085940000}"/>
    <cellStyle name="Linked Cell 5 3 2 2 8 2" xfId="38022" xr:uid="{00000000-0005-0000-0000-000086940000}"/>
    <cellStyle name="Linked Cell 5 3 2 2 8 2 2" xfId="38023" xr:uid="{00000000-0005-0000-0000-000087940000}"/>
    <cellStyle name="Linked Cell 5 3 2 2 8 3" xfId="38024" xr:uid="{00000000-0005-0000-0000-000088940000}"/>
    <cellStyle name="Linked Cell 5 3 2 2 9" xfId="38025" xr:uid="{00000000-0005-0000-0000-000089940000}"/>
    <cellStyle name="Linked Cell 5 3 2 2 9 2" xfId="38026" xr:uid="{00000000-0005-0000-0000-00008A940000}"/>
    <cellStyle name="Linked Cell 5 3 2 2 9 2 2" xfId="38027" xr:uid="{00000000-0005-0000-0000-00008B940000}"/>
    <cellStyle name="Linked Cell 5 3 2 2 9 3" xfId="38028" xr:uid="{00000000-0005-0000-0000-00008C940000}"/>
    <cellStyle name="Linked Cell 5 3 2 3" xfId="38029" xr:uid="{00000000-0005-0000-0000-00008D940000}"/>
    <cellStyle name="Linked Cell 5 3 2 3 10" xfId="38030" xr:uid="{00000000-0005-0000-0000-00008E940000}"/>
    <cellStyle name="Linked Cell 5 3 2 3 10 2" xfId="38031" xr:uid="{00000000-0005-0000-0000-00008F940000}"/>
    <cellStyle name="Linked Cell 5 3 2 3 11" xfId="38032" xr:uid="{00000000-0005-0000-0000-000090940000}"/>
    <cellStyle name="Linked Cell 5 3 2 3 2" xfId="38033" xr:uid="{00000000-0005-0000-0000-000091940000}"/>
    <cellStyle name="Linked Cell 5 3 2 3 2 2" xfId="38034" xr:uid="{00000000-0005-0000-0000-000092940000}"/>
    <cellStyle name="Linked Cell 5 3 2 3 2 2 2" xfId="38035" xr:uid="{00000000-0005-0000-0000-000093940000}"/>
    <cellStyle name="Linked Cell 5 3 2 3 2 3" xfId="38036" xr:uid="{00000000-0005-0000-0000-000094940000}"/>
    <cellStyle name="Linked Cell 5 3 2 3 3" xfId="38037" xr:uid="{00000000-0005-0000-0000-000095940000}"/>
    <cellStyle name="Linked Cell 5 3 2 3 3 2" xfId="38038" xr:uid="{00000000-0005-0000-0000-000096940000}"/>
    <cellStyle name="Linked Cell 5 3 2 3 3 2 2" xfId="38039" xr:uid="{00000000-0005-0000-0000-000097940000}"/>
    <cellStyle name="Linked Cell 5 3 2 3 3 3" xfId="38040" xr:uid="{00000000-0005-0000-0000-000098940000}"/>
    <cellStyle name="Linked Cell 5 3 2 3 4" xfId="38041" xr:uid="{00000000-0005-0000-0000-000099940000}"/>
    <cellStyle name="Linked Cell 5 3 2 3 4 2" xfId="38042" xr:uid="{00000000-0005-0000-0000-00009A940000}"/>
    <cellStyle name="Linked Cell 5 3 2 3 4 2 2" xfId="38043" xr:uid="{00000000-0005-0000-0000-00009B940000}"/>
    <cellStyle name="Linked Cell 5 3 2 3 4 3" xfId="38044" xr:uid="{00000000-0005-0000-0000-00009C940000}"/>
    <cellStyle name="Linked Cell 5 3 2 3 5" xfId="38045" xr:uid="{00000000-0005-0000-0000-00009D940000}"/>
    <cellStyle name="Linked Cell 5 3 2 3 5 2" xfId="38046" xr:uid="{00000000-0005-0000-0000-00009E940000}"/>
    <cellStyle name="Linked Cell 5 3 2 3 5 2 2" xfId="38047" xr:uid="{00000000-0005-0000-0000-00009F940000}"/>
    <cellStyle name="Linked Cell 5 3 2 3 5 3" xfId="38048" xr:uid="{00000000-0005-0000-0000-0000A0940000}"/>
    <cellStyle name="Linked Cell 5 3 2 3 6" xfId="38049" xr:uid="{00000000-0005-0000-0000-0000A1940000}"/>
    <cellStyle name="Linked Cell 5 3 2 3 6 2" xfId="38050" xr:uid="{00000000-0005-0000-0000-0000A2940000}"/>
    <cellStyle name="Linked Cell 5 3 2 3 6 2 2" xfId="38051" xr:uid="{00000000-0005-0000-0000-0000A3940000}"/>
    <cellStyle name="Linked Cell 5 3 2 3 6 3" xfId="38052" xr:uid="{00000000-0005-0000-0000-0000A4940000}"/>
    <cellStyle name="Linked Cell 5 3 2 3 7" xfId="38053" xr:uid="{00000000-0005-0000-0000-0000A5940000}"/>
    <cellStyle name="Linked Cell 5 3 2 3 7 2" xfId="38054" xr:uid="{00000000-0005-0000-0000-0000A6940000}"/>
    <cellStyle name="Linked Cell 5 3 2 3 7 2 2" xfId="38055" xr:uid="{00000000-0005-0000-0000-0000A7940000}"/>
    <cellStyle name="Linked Cell 5 3 2 3 7 3" xfId="38056" xr:uid="{00000000-0005-0000-0000-0000A8940000}"/>
    <cellStyle name="Linked Cell 5 3 2 3 8" xfId="38057" xr:uid="{00000000-0005-0000-0000-0000A9940000}"/>
    <cellStyle name="Linked Cell 5 3 2 3 8 2" xfId="38058" xr:uid="{00000000-0005-0000-0000-0000AA940000}"/>
    <cellStyle name="Linked Cell 5 3 2 3 8 2 2" xfId="38059" xr:uid="{00000000-0005-0000-0000-0000AB940000}"/>
    <cellStyle name="Linked Cell 5 3 2 3 8 3" xfId="38060" xr:uid="{00000000-0005-0000-0000-0000AC940000}"/>
    <cellStyle name="Linked Cell 5 3 2 3 9" xfId="38061" xr:uid="{00000000-0005-0000-0000-0000AD940000}"/>
    <cellStyle name="Linked Cell 5 3 2 3 9 2" xfId="38062" xr:uid="{00000000-0005-0000-0000-0000AE940000}"/>
    <cellStyle name="Linked Cell 5 3 2 3 9 2 2" xfId="38063" xr:uid="{00000000-0005-0000-0000-0000AF940000}"/>
    <cellStyle name="Linked Cell 5 3 2 3 9 3" xfId="38064" xr:uid="{00000000-0005-0000-0000-0000B0940000}"/>
    <cellStyle name="Linked Cell 5 3 2 4" xfId="38065" xr:uid="{00000000-0005-0000-0000-0000B1940000}"/>
    <cellStyle name="Linked Cell 5 3 2 4 2" xfId="38066" xr:uid="{00000000-0005-0000-0000-0000B2940000}"/>
    <cellStyle name="Linked Cell 5 3 2 4 2 2" xfId="38067" xr:uid="{00000000-0005-0000-0000-0000B3940000}"/>
    <cellStyle name="Linked Cell 5 3 2 4 3" xfId="38068" xr:uid="{00000000-0005-0000-0000-0000B4940000}"/>
    <cellStyle name="Linked Cell 5 3 2 5" xfId="38069" xr:uid="{00000000-0005-0000-0000-0000B5940000}"/>
    <cellStyle name="Linked Cell 5 3 2 5 2" xfId="38070" xr:uid="{00000000-0005-0000-0000-0000B6940000}"/>
    <cellStyle name="Linked Cell 5 3 2 5 2 2" xfId="38071" xr:uid="{00000000-0005-0000-0000-0000B7940000}"/>
    <cellStyle name="Linked Cell 5 3 2 5 3" xfId="38072" xr:uid="{00000000-0005-0000-0000-0000B8940000}"/>
    <cellStyle name="Linked Cell 5 3 2 6" xfId="38073" xr:uid="{00000000-0005-0000-0000-0000B9940000}"/>
    <cellStyle name="Linked Cell 5 3 2 6 2" xfId="38074" xr:uid="{00000000-0005-0000-0000-0000BA940000}"/>
    <cellStyle name="Linked Cell 5 3 2 6 2 2" xfId="38075" xr:uid="{00000000-0005-0000-0000-0000BB940000}"/>
    <cellStyle name="Linked Cell 5 3 2 6 3" xfId="38076" xr:uid="{00000000-0005-0000-0000-0000BC940000}"/>
    <cellStyle name="Linked Cell 5 3 2 7" xfId="38077" xr:uid="{00000000-0005-0000-0000-0000BD940000}"/>
    <cellStyle name="Linked Cell 5 3 2 7 2" xfId="38078" xr:uid="{00000000-0005-0000-0000-0000BE940000}"/>
    <cellStyle name="Linked Cell 5 3 2 7 2 2" xfId="38079" xr:uid="{00000000-0005-0000-0000-0000BF940000}"/>
    <cellStyle name="Linked Cell 5 3 2 7 3" xfId="38080" xr:uid="{00000000-0005-0000-0000-0000C0940000}"/>
    <cellStyle name="Linked Cell 5 3 2 8" xfId="38081" xr:uid="{00000000-0005-0000-0000-0000C1940000}"/>
    <cellStyle name="Linked Cell 5 3 2 8 2" xfId="38082" xr:uid="{00000000-0005-0000-0000-0000C2940000}"/>
    <cellStyle name="Linked Cell 5 3 2 8 2 2" xfId="38083" xr:uid="{00000000-0005-0000-0000-0000C3940000}"/>
    <cellStyle name="Linked Cell 5 3 2 8 3" xfId="38084" xr:uid="{00000000-0005-0000-0000-0000C4940000}"/>
    <cellStyle name="Linked Cell 5 3 2 9" xfId="38085" xr:uid="{00000000-0005-0000-0000-0000C5940000}"/>
    <cellStyle name="Linked Cell 5 3 2 9 2" xfId="38086" xr:uid="{00000000-0005-0000-0000-0000C6940000}"/>
    <cellStyle name="Linked Cell 5 3 2 9 2 2" xfId="38087" xr:uid="{00000000-0005-0000-0000-0000C7940000}"/>
    <cellStyle name="Linked Cell 5 3 2 9 3" xfId="38088" xr:uid="{00000000-0005-0000-0000-0000C8940000}"/>
    <cellStyle name="Linked Cell 5 3 3" xfId="38089" xr:uid="{00000000-0005-0000-0000-0000C9940000}"/>
    <cellStyle name="Linked Cell 5 3 3 10" xfId="38090" xr:uid="{00000000-0005-0000-0000-0000CA940000}"/>
    <cellStyle name="Linked Cell 5 3 3 10 2" xfId="38091" xr:uid="{00000000-0005-0000-0000-0000CB940000}"/>
    <cellStyle name="Linked Cell 5 3 3 10 2 2" xfId="38092" xr:uid="{00000000-0005-0000-0000-0000CC940000}"/>
    <cellStyle name="Linked Cell 5 3 3 10 3" xfId="38093" xr:uid="{00000000-0005-0000-0000-0000CD940000}"/>
    <cellStyle name="Linked Cell 5 3 3 11" xfId="38094" xr:uid="{00000000-0005-0000-0000-0000CE940000}"/>
    <cellStyle name="Linked Cell 5 3 3 11 2" xfId="38095" xr:uid="{00000000-0005-0000-0000-0000CF940000}"/>
    <cellStyle name="Linked Cell 5 3 3 12" xfId="38096" xr:uid="{00000000-0005-0000-0000-0000D0940000}"/>
    <cellStyle name="Linked Cell 5 3 3 2" xfId="38097" xr:uid="{00000000-0005-0000-0000-0000D1940000}"/>
    <cellStyle name="Linked Cell 5 3 3 2 10" xfId="38098" xr:uid="{00000000-0005-0000-0000-0000D2940000}"/>
    <cellStyle name="Linked Cell 5 3 3 2 10 2" xfId="38099" xr:uid="{00000000-0005-0000-0000-0000D3940000}"/>
    <cellStyle name="Linked Cell 5 3 3 2 11" xfId="38100" xr:uid="{00000000-0005-0000-0000-0000D4940000}"/>
    <cellStyle name="Linked Cell 5 3 3 2 2" xfId="38101" xr:uid="{00000000-0005-0000-0000-0000D5940000}"/>
    <cellStyle name="Linked Cell 5 3 3 2 2 2" xfId="38102" xr:uid="{00000000-0005-0000-0000-0000D6940000}"/>
    <cellStyle name="Linked Cell 5 3 3 2 2 2 2" xfId="38103" xr:uid="{00000000-0005-0000-0000-0000D7940000}"/>
    <cellStyle name="Linked Cell 5 3 3 2 2 3" xfId="38104" xr:uid="{00000000-0005-0000-0000-0000D8940000}"/>
    <cellStyle name="Linked Cell 5 3 3 2 3" xfId="38105" xr:uid="{00000000-0005-0000-0000-0000D9940000}"/>
    <cellStyle name="Linked Cell 5 3 3 2 3 2" xfId="38106" xr:uid="{00000000-0005-0000-0000-0000DA940000}"/>
    <cellStyle name="Linked Cell 5 3 3 2 3 2 2" xfId="38107" xr:uid="{00000000-0005-0000-0000-0000DB940000}"/>
    <cellStyle name="Linked Cell 5 3 3 2 3 3" xfId="38108" xr:uid="{00000000-0005-0000-0000-0000DC940000}"/>
    <cellStyle name="Linked Cell 5 3 3 2 4" xfId="38109" xr:uid="{00000000-0005-0000-0000-0000DD940000}"/>
    <cellStyle name="Linked Cell 5 3 3 2 4 2" xfId="38110" xr:uid="{00000000-0005-0000-0000-0000DE940000}"/>
    <cellStyle name="Linked Cell 5 3 3 2 4 2 2" xfId="38111" xr:uid="{00000000-0005-0000-0000-0000DF940000}"/>
    <cellStyle name="Linked Cell 5 3 3 2 4 3" xfId="38112" xr:uid="{00000000-0005-0000-0000-0000E0940000}"/>
    <cellStyle name="Linked Cell 5 3 3 2 5" xfId="38113" xr:uid="{00000000-0005-0000-0000-0000E1940000}"/>
    <cellStyle name="Linked Cell 5 3 3 2 5 2" xfId="38114" xr:uid="{00000000-0005-0000-0000-0000E2940000}"/>
    <cellStyle name="Linked Cell 5 3 3 2 5 2 2" xfId="38115" xr:uid="{00000000-0005-0000-0000-0000E3940000}"/>
    <cellStyle name="Linked Cell 5 3 3 2 5 3" xfId="38116" xr:uid="{00000000-0005-0000-0000-0000E4940000}"/>
    <cellStyle name="Linked Cell 5 3 3 2 6" xfId="38117" xr:uid="{00000000-0005-0000-0000-0000E5940000}"/>
    <cellStyle name="Linked Cell 5 3 3 2 6 2" xfId="38118" xr:uid="{00000000-0005-0000-0000-0000E6940000}"/>
    <cellStyle name="Linked Cell 5 3 3 2 6 2 2" xfId="38119" xr:uid="{00000000-0005-0000-0000-0000E7940000}"/>
    <cellStyle name="Linked Cell 5 3 3 2 6 3" xfId="38120" xr:uid="{00000000-0005-0000-0000-0000E8940000}"/>
    <cellStyle name="Linked Cell 5 3 3 2 7" xfId="38121" xr:uid="{00000000-0005-0000-0000-0000E9940000}"/>
    <cellStyle name="Linked Cell 5 3 3 2 7 2" xfId="38122" xr:uid="{00000000-0005-0000-0000-0000EA940000}"/>
    <cellStyle name="Linked Cell 5 3 3 2 7 2 2" xfId="38123" xr:uid="{00000000-0005-0000-0000-0000EB940000}"/>
    <cellStyle name="Linked Cell 5 3 3 2 7 3" xfId="38124" xr:uid="{00000000-0005-0000-0000-0000EC940000}"/>
    <cellStyle name="Linked Cell 5 3 3 2 8" xfId="38125" xr:uid="{00000000-0005-0000-0000-0000ED940000}"/>
    <cellStyle name="Linked Cell 5 3 3 2 8 2" xfId="38126" xr:uid="{00000000-0005-0000-0000-0000EE940000}"/>
    <cellStyle name="Linked Cell 5 3 3 2 8 2 2" xfId="38127" xr:uid="{00000000-0005-0000-0000-0000EF940000}"/>
    <cellStyle name="Linked Cell 5 3 3 2 8 3" xfId="38128" xr:uid="{00000000-0005-0000-0000-0000F0940000}"/>
    <cellStyle name="Linked Cell 5 3 3 2 9" xfId="38129" xr:uid="{00000000-0005-0000-0000-0000F1940000}"/>
    <cellStyle name="Linked Cell 5 3 3 2 9 2" xfId="38130" xr:uid="{00000000-0005-0000-0000-0000F2940000}"/>
    <cellStyle name="Linked Cell 5 3 3 2 9 2 2" xfId="38131" xr:uid="{00000000-0005-0000-0000-0000F3940000}"/>
    <cellStyle name="Linked Cell 5 3 3 2 9 3" xfId="38132" xr:uid="{00000000-0005-0000-0000-0000F4940000}"/>
    <cellStyle name="Linked Cell 5 3 3 3" xfId="38133" xr:uid="{00000000-0005-0000-0000-0000F5940000}"/>
    <cellStyle name="Linked Cell 5 3 3 3 2" xfId="38134" xr:uid="{00000000-0005-0000-0000-0000F6940000}"/>
    <cellStyle name="Linked Cell 5 3 3 3 2 2" xfId="38135" xr:uid="{00000000-0005-0000-0000-0000F7940000}"/>
    <cellStyle name="Linked Cell 5 3 3 3 3" xfId="38136" xr:uid="{00000000-0005-0000-0000-0000F8940000}"/>
    <cellStyle name="Linked Cell 5 3 3 4" xfId="38137" xr:uid="{00000000-0005-0000-0000-0000F9940000}"/>
    <cellStyle name="Linked Cell 5 3 3 4 2" xfId="38138" xr:uid="{00000000-0005-0000-0000-0000FA940000}"/>
    <cellStyle name="Linked Cell 5 3 3 4 2 2" xfId="38139" xr:uid="{00000000-0005-0000-0000-0000FB940000}"/>
    <cellStyle name="Linked Cell 5 3 3 4 3" xfId="38140" xr:uid="{00000000-0005-0000-0000-0000FC940000}"/>
    <cellStyle name="Linked Cell 5 3 3 5" xfId="38141" xr:uid="{00000000-0005-0000-0000-0000FD940000}"/>
    <cellStyle name="Linked Cell 5 3 3 5 2" xfId="38142" xr:uid="{00000000-0005-0000-0000-0000FE940000}"/>
    <cellStyle name="Linked Cell 5 3 3 5 2 2" xfId="38143" xr:uid="{00000000-0005-0000-0000-0000FF940000}"/>
    <cellStyle name="Linked Cell 5 3 3 5 3" xfId="38144" xr:uid="{00000000-0005-0000-0000-000000950000}"/>
    <cellStyle name="Linked Cell 5 3 3 6" xfId="38145" xr:uid="{00000000-0005-0000-0000-000001950000}"/>
    <cellStyle name="Linked Cell 5 3 3 6 2" xfId="38146" xr:uid="{00000000-0005-0000-0000-000002950000}"/>
    <cellStyle name="Linked Cell 5 3 3 6 2 2" xfId="38147" xr:uid="{00000000-0005-0000-0000-000003950000}"/>
    <cellStyle name="Linked Cell 5 3 3 6 3" xfId="38148" xr:uid="{00000000-0005-0000-0000-000004950000}"/>
    <cellStyle name="Linked Cell 5 3 3 7" xfId="38149" xr:uid="{00000000-0005-0000-0000-000005950000}"/>
    <cellStyle name="Linked Cell 5 3 3 7 2" xfId="38150" xr:uid="{00000000-0005-0000-0000-000006950000}"/>
    <cellStyle name="Linked Cell 5 3 3 7 2 2" xfId="38151" xr:uid="{00000000-0005-0000-0000-000007950000}"/>
    <cellStyle name="Linked Cell 5 3 3 7 3" xfId="38152" xr:uid="{00000000-0005-0000-0000-000008950000}"/>
    <cellStyle name="Linked Cell 5 3 3 8" xfId="38153" xr:uid="{00000000-0005-0000-0000-000009950000}"/>
    <cellStyle name="Linked Cell 5 3 3 8 2" xfId="38154" xr:uid="{00000000-0005-0000-0000-00000A950000}"/>
    <cellStyle name="Linked Cell 5 3 3 8 2 2" xfId="38155" xr:uid="{00000000-0005-0000-0000-00000B950000}"/>
    <cellStyle name="Linked Cell 5 3 3 8 3" xfId="38156" xr:uid="{00000000-0005-0000-0000-00000C950000}"/>
    <cellStyle name="Linked Cell 5 3 3 9" xfId="38157" xr:uid="{00000000-0005-0000-0000-00000D950000}"/>
    <cellStyle name="Linked Cell 5 3 3 9 2" xfId="38158" xr:uid="{00000000-0005-0000-0000-00000E950000}"/>
    <cellStyle name="Linked Cell 5 3 3 9 2 2" xfId="38159" xr:uid="{00000000-0005-0000-0000-00000F950000}"/>
    <cellStyle name="Linked Cell 5 3 3 9 3" xfId="38160" xr:uid="{00000000-0005-0000-0000-000010950000}"/>
    <cellStyle name="Linked Cell 5 3 4" xfId="38161" xr:uid="{00000000-0005-0000-0000-000011950000}"/>
    <cellStyle name="Linked Cell 5 3 4 10" xfId="38162" xr:uid="{00000000-0005-0000-0000-000012950000}"/>
    <cellStyle name="Linked Cell 5 3 4 10 2" xfId="38163" xr:uid="{00000000-0005-0000-0000-000013950000}"/>
    <cellStyle name="Linked Cell 5 3 4 11" xfId="38164" xr:uid="{00000000-0005-0000-0000-000014950000}"/>
    <cellStyle name="Linked Cell 5 3 4 2" xfId="38165" xr:uid="{00000000-0005-0000-0000-000015950000}"/>
    <cellStyle name="Linked Cell 5 3 4 2 2" xfId="38166" xr:uid="{00000000-0005-0000-0000-000016950000}"/>
    <cellStyle name="Linked Cell 5 3 4 2 2 2" xfId="38167" xr:uid="{00000000-0005-0000-0000-000017950000}"/>
    <cellStyle name="Linked Cell 5 3 4 2 3" xfId="38168" xr:uid="{00000000-0005-0000-0000-000018950000}"/>
    <cellStyle name="Linked Cell 5 3 4 3" xfId="38169" xr:uid="{00000000-0005-0000-0000-000019950000}"/>
    <cellStyle name="Linked Cell 5 3 4 3 2" xfId="38170" xr:uid="{00000000-0005-0000-0000-00001A950000}"/>
    <cellStyle name="Linked Cell 5 3 4 3 2 2" xfId="38171" xr:uid="{00000000-0005-0000-0000-00001B950000}"/>
    <cellStyle name="Linked Cell 5 3 4 3 3" xfId="38172" xr:uid="{00000000-0005-0000-0000-00001C950000}"/>
    <cellStyle name="Linked Cell 5 3 4 4" xfId="38173" xr:uid="{00000000-0005-0000-0000-00001D950000}"/>
    <cellStyle name="Linked Cell 5 3 4 4 2" xfId="38174" xr:uid="{00000000-0005-0000-0000-00001E950000}"/>
    <cellStyle name="Linked Cell 5 3 4 4 2 2" xfId="38175" xr:uid="{00000000-0005-0000-0000-00001F950000}"/>
    <cellStyle name="Linked Cell 5 3 4 4 3" xfId="38176" xr:uid="{00000000-0005-0000-0000-000020950000}"/>
    <cellStyle name="Linked Cell 5 3 4 5" xfId="38177" xr:uid="{00000000-0005-0000-0000-000021950000}"/>
    <cellStyle name="Linked Cell 5 3 4 5 2" xfId="38178" xr:uid="{00000000-0005-0000-0000-000022950000}"/>
    <cellStyle name="Linked Cell 5 3 4 5 2 2" xfId="38179" xr:uid="{00000000-0005-0000-0000-000023950000}"/>
    <cellStyle name="Linked Cell 5 3 4 5 3" xfId="38180" xr:uid="{00000000-0005-0000-0000-000024950000}"/>
    <cellStyle name="Linked Cell 5 3 4 6" xfId="38181" xr:uid="{00000000-0005-0000-0000-000025950000}"/>
    <cellStyle name="Linked Cell 5 3 4 6 2" xfId="38182" xr:uid="{00000000-0005-0000-0000-000026950000}"/>
    <cellStyle name="Linked Cell 5 3 4 6 2 2" xfId="38183" xr:uid="{00000000-0005-0000-0000-000027950000}"/>
    <cellStyle name="Linked Cell 5 3 4 6 3" xfId="38184" xr:uid="{00000000-0005-0000-0000-000028950000}"/>
    <cellStyle name="Linked Cell 5 3 4 7" xfId="38185" xr:uid="{00000000-0005-0000-0000-000029950000}"/>
    <cellStyle name="Linked Cell 5 3 4 7 2" xfId="38186" xr:uid="{00000000-0005-0000-0000-00002A950000}"/>
    <cellStyle name="Linked Cell 5 3 4 7 2 2" xfId="38187" xr:uid="{00000000-0005-0000-0000-00002B950000}"/>
    <cellStyle name="Linked Cell 5 3 4 7 3" xfId="38188" xr:uid="{00000000-0005-0000-0000-00002C950000}"/>
    <cellStyle name="Linked Cell 5 3 4 8" xfId="38189" xr:uid="{00000000-0005-0000-0000-00002D950000}"/>
    <cellStyle name="Linked Cell 5 3 4 8 2" xfId="38190" xr:uid="{00000000-0005-0000-0000-00002E950000}"/>
    <cellStyle name="Linked Cell 5 3 4 8 2 2" xfId="38191" xr:uid="{00000000-0005-0000-0000-00002F950000}"/>
    <cellStyle name="Linked Cell 5 3 4 8 3" xfId="38192" xr:uid="{00000000-0005-0000-0000-000030950000}"/>
    <cellStyle name="Linked Cell 5 3 4 9" xfId="38193" xr:uid="{00000000-0005-0000-0000-000031950000}"/>
    <cellStyle name="Linked Cell 5 3 4 9 2" xfId="38194" xr:uid="{00000000-0005-0000-0000-000032950000}"/>
    <cellStyle name="Linked Cell 5 3 4 9 2 2" xfId="38195" xr:uid="{00000000-0005-0000-0000-000033950000}"/>
    <cellStyle name="Linked Cell 5 3 4 9 3" xfId="38196" xr:uid="{00000000-0005-0000-0000-000034950000}"/>
    <cellStyle name="Linked Cell 5 3 5" xfId="38197" xr:uid="{00000000-0005-0000-0000-000035950000}"/>
    <cellStyle name="Linked Cell 5 3 5 2" xfId="38198" xr:uid="{00000000-0005-0000-0000-000036950000}"/>
    <cellStyle name="Linked Cell 5 3 5 2 2" xfId="38199" xr:uid="{00000000-0005-0000-0000-000037950000}"/>
    <cellStyle name="Linked Cell 5 3 5 3" xfId="38200" xr:uid="{00000000-0005-0000-0000-000038950000}"/>
    <cellStyle name="Linked Cell 5 3 6" xfId="38201" xr:uid="{00000000-0005-0000-0000-000039950000}"/>
    <cellStyle name="Linked Cell 5 3 6 2" xfId="38202" xr:uid="{00000000-0005-0000-0000-00003A950000}"/>
    <cellStyle name="Linked Cell 5 3 6 2 2" xfId="38203" xr:uid="{00000000-0005-0000-0000-00003B950000}"/>
    <cellStyle name="Linked Cell 5 3 6 3" xfId="38204" xr:uid="{00000000-0005-0000-0000-00003C950000}"/>
    <cellStyle name="Linked Cell 5 3 7" xfId="38205" xr:uid="{00000000-0005-0000-0000-00003D950000}"/>
    <cellStyle name="Linked Cell 5 3 7 2" xfId="38206" xr:uid="{00000000-0005-0000-0000-00003E950000}"/>
    <cellStyle name="Linked Cell 5 3 7 2 2" xfId="38207" xr:uid="{00000000-0005-0000-0000-00003F950000}"/>
    <cellStyle name="Linked Cell 5 3 7 3" xfId="38208" xr:uid="{00000000-0005-0000-0000-000040950000}"/>
    <cellStyle name="Linked Cell 5 3 8" xfId="38209" xr:uid="{00000000-0005-0000-0000-000041950000}"/>
    <cellStyle name="Linked Cell 5 3 8 2" xfId="38210" xr:uid="{00000000-0005-0000-0000-000042950000}"/>
    <cellStyle name="Linked Cell 5 3 8 2 2" xfId="38211" xr:uid="{00000000-0005-0000-0000-000043950000}"/>
    <cellStyle name="Linked Cell 5 3 8 3" xfId="38212" xr:uid="{00000000-0005-0000-0000-000044950000}"/>
    <cellStyle name="Linked Cell 5 3 9" xfId="38213" xr:uid="{00000000-0005-0000-0000-000045950000}"/>
    <cellStyle name="Linked Cell 5 3 9 2" xfId="38214" xr:uid="{00000000-0005-0000-0000-000046950000}"/>
    <cellStyle name="Linked Cell 5 3 9 2 2" xfId="38215" xr:uid="{00000000-0005-0000-0000-000047950000}"/>
    <cellStyle name="Linked Cell 5 3 9 3" xfId="38216" xr:uid="{00000000-0005-0000-0000-000048950000}"/>
    <cellStyle name="Linked Cell 5 4" xfId="38217" xr:uid="{00000000-0005-0000-0000-000049950000}"/>
    <cellStyle name="Linked Cell 5 4 10" xfId="38218" xr:uid="{00000000-0005-0000-0000-00004A950000}"/>
    <cellStyle name="Linked Cell 5 4 10 2" xfId="38219" xr:uid="{00000000-0005-0000-0000-00004B950000}"/>
    <cellStyle name="Linked Cell 5 4 10 2 2" xfId="38220" xr:uid="{00000000-0005-0000-0000-00004C950000}"/>
    <cellStyle name="Linked Cell 5 4 10 3" xfId="38221" xr:uid="{00000000-0005-0000-0000-00004D950000}"/>
    <cellStyle name="Linked Cell 5 4 11" xfId="38222" xr:uid="{00000000-0005-0000-0000-00004E950000}"/>
    <cellStyle name="Linked Cell 5 4 11 2" xfId="38223" xr:uid="{00000000-0005-0000-0000-00004F950000}"/>
    <cellStyle name="Linked Cell 5 4 11 2 2" xfId="38224" xr:uid="{00000000-0005-0000-0000-000050950000}"/>
    <cellStyle name="Linked Cell 5 4 11 3" xfId="38225" xr:uid="{00000000-0005-0000-0000-000051950000}"/>
    <cellStyle name="Linked Cell 5 4 12" xfId="38226" xr:uid="{00000000-0005-0000-0000-000052950000}"/>
    <cellStyle name="Linked Cell 5 4 12 2" xfId="38227" xr:uid="{00000000-0005-0000-0000-000053950000}"/>
    <cellStyle name="Linked Cell 5 4 13" xfId="38228" xr:uid="{00000000-0005-0000-0000-000054950000}"/>
    <cellStyle name="Linked Cell 5 4 2" xfId="38229" xr:uid="{00000000-0005-0000-0000-000055950000}"/>
    <cellStyle name="Linked Cell 5 4 2 10" xfId="38230" xr:uid="{00000000-0005-0000-0000-000056950000}"/>
    <cellStyle name="Linked Cell 5 4 2 10 2" xfId="38231" xr:uid="{00000000-0005-0000-0000-000057950000}"/>
    <cellStyle name="Linked Cell 5 4 2 10 2 2" xfId="38232" xr:uid="{00000000-0005-0000-0000-000058950000}"/>
    <cellStyle name="Linked Cell 5 4 2 10 3" xfId="38233" xr:uid="{00000000-0005-0000-0000-000059950000}"/>
    <cellStyle name="Linked Cell 5 4 2 11" xfId="38234" xr:uid="{00000000-0005-0000-0000-00005A950000}"/>
    <cellStyle name="Linked Cell 5 4 2 11 2" xfId="38235" xr:uid="{00000000-0005-0000-0000-00005B950000}"/>
    <cellStyle name="Linked Cell 5 4 2 12" xfId="38236" xr:uid="{00000000-0005-0000-0000-00005C950000}"/>
    <cellStyle name="Linked Cell 5 4 2 2" xfId="38237" xr:uid="{00000000-0005-0000-0000-00005D950000}"/>
    <cellStyle name="Linked Cell 5 4 2 2 2" xfId="38238" xr:uid="{00000000-0005-0000-0000-00005E950000}"/>
    <cellStyle name="Linked Cell 5 4 2 2 2 2" xfId="38239" xr:uid="{00000000-0005-0000-0000-00005F950000}"/>
    <cellStyle name="Linked Cell 5 4 2 2 3" xfId="38240" xr:uid="{00000000-0005-0000-0000-000060950000}"/>
    <cellStyle name="Linked Cell 5 4 2 3" xfId="38241" xr:uid="{00000000-0005-0000-0000-000061950000}"/>
    <cellStyle name="Linked Cell 5 4 2 3 2" xfId="38242" xr:uid="{00000000-0005-0000-0000-000062950000}"/>
    <cellStyle name="Linked Cell 5 4 2 3 2 2" xfId="38243" xr:uid="{00000000-0005-0000-0000-000063950000}"/>
    <cellStyle name="Linked Cell 5 4 2 3 3" xfId="38244" xr:uid="{00000000-0005-0000-0000-000064950000}"/>
    <cellStyle name="Linked Cell 5 4 2 4" xfId="38245" xr:uid="{00000000-0005-0000-0000-000065950000}"/>
    <cellStyle name="Linked Cell 5 4 2 4 2" xfId="38246" xr:uid="{00000000-0005-0000-0000-000066950000}"/>
    <cellStyle name="Linked Cell 5 4 2 4 2 2" xfId="38247" xr:uid="{00000000-0005-0000-0000-000067950000}"/>
    <cellStyle name="Linked Cell 5 4 2 4 3" xfId="38248" xr:uid="{00000000-0005-0000-0000-000068950000}"/>
    <cellStyle name="Linked Cell 5 4 2 5" xfId="38249" xr:uid="{00000000-0005-0000-0000-000069950000}"/>
    <cellStyle name="Linked Cell 5 4 2 5 2" xfId="38250" xr:uid="{00000000-0005-0000-0000-00006A950000}"/>
    <cellStyle name="Linked Cell 5 4 2 5 2 2" xfId="38251" xr:uid="{00000000-0005-0000-0000-00006B950000}"/>
    <cellStyle name="Linked Cell 5 4 2 5 3" xfId="38252" xr:uid="{00000000-0005-0000-0000-00006C950000}"/>
    <cellStyle name="Linked Cell 5 4 2 6" xfId="38253" xr:uid="{00000000-0005-0000-0000-00006D950000}"/>
    <cellStyle name="Linked Cell 5 4 2 6 2" xfId="38254" xr:uid="{00000000-0005-0000-0000-00006E950000}"/>
    <cellStyle name="Linked Cell 5 4 2 6 2 2" xfId="38255" xr:uid="{00000000-0005-0000-0000-00006F950000}"/>
    <cellStyle name="Linked Cell 5 4 2 6 3" xfId="38256" xr:uid="{00000000-0005-0000-0000-000070950000}"/>
    <cellStyle name="Linked Cell 5 4 2 7" xfId="38257" xr:uid="{00000000-0005-0000-0000-000071950000}"/>
    <cellStyle name="Linked Cell 5 4 2 7 2" xfId="38258" xr:uid="{00000000-0005-0000-0000-000072950000}"/>
    <cellStyle name="Linked Cell 5 4 2 7 2 2" xfId="38259" xr:uid="{00000000-0005-0000-0000-000073950000}"/>
    <cellStyle name="Linked Cell 5 4 2 7 3" xfId="38260" xr:uid="{00000000-0005-0000-0000-000074950000}"/>
    <cellStyle name="Linked Cell 5 4 2 8" xfId="38261" xr:uid="{00000000-0005-0000-0000-000075950000}"/>
    <cellStyle name="Linked Cell 5 4 2 8 2" xfId="38262" xr:uid="{00000000-0005-0000-0000-000076950000}"/>
    <cellStyle name="Linked Cell 5 4 2 8 2 2" xfId="38263" xr:uid="{00000000-0005-0000-0000-000077950000}"/>
    <cellStyle name="Linked Cell 5 4 2 8 3" xfId="38264" xr:uid="{00000000-0005-0000-0000-000078950000}"/>
    <cellStyle name="Linked Cell 5 4 2 9" xfId="38265" xr:uid="{00000000-0005-0000-0000-000079950000}"/>
    <cellStyle name="Linked Cell 5 4 2 9 2" xfId="38266" xr:uid="{00000000-0005-0000-0000-00007A950000}"/>
    <cellStyle name="Linked Cell 5 4 2 9 2 2" xfId="38267" xr:uid="{00000000-0005-0000-0000-00007B950000}"/>
    <cellStyle name="Linked Cell 5 4 2 9 3" xfId="38268" xr:uid="{00000000-0005-0000-0000-00007C950000}"/>
    <cellStyle name="Linked Cell 5 4 3" xfId="38269" xr:uid="{00000000-0005-0000-0000-00007D950000}"/>
    <cellStyle name="Linked Cell 5 4 3 10" xfId="38270" xr:uid="{00000000-0005-0000-0000-00007E950000}"/>
    <cellStyle name="Linked Cell 5 4 3 10 2" xfId="38271" xr:uid="{00000000-0005-0000-0000-00007F950000}"/>
    <cellStyle name="Linked Cell 5 4 3 11" xfId="38272" xr:uid="{00000000-0005-0000-0000-000080950000}"/>
    <cellStyle name="Linked Cell 5 4 3 2" xfId="38273" xr:uid="{00000000-0005-0000-0000-000081950000}"/>
    <cellStyle name="Linked Cell 5 4 3 2 2" xfId="38274" xr:uid="{00000000-0005-0000-0000-000082950000}"/>
    <cellStyle name="Linked Cell 5 4 3 2 2 2" xfId="38275" xr:uid="{00000000-0005-0000-0000-000083950000}"/>
    <cellStyle name="Linked Cell 5 4 3 2 3" xfId="38276" xr:uid="{00000000-0005-0000-0000-000084950000}"/>
    <cellStyle name="Linked Cell 5 4 3 3" xfId="38277" xr:uid="{00000000-0005-0000-0000-000085950000}"/>
    <cellStyle name="Linked Cell 5 4 3 3 2" xfId="38278" xr:uid="{00000000-0005-0000-0000-000086950000}"/>
    <cellStyle name="Linked Cell 5 4 3 3 2 2" xfId="38279" xr:uid="{00000000-0005-0000-0000-000087950000}"/>
    <cellStyle name="Linked Cell 5 4 3 3 3" xfId="38280" xr:uid="{00000000-0005-0000-0000-000088950000}"/>
    <cellStyle name="Linked Cell 5 4 3 4" xfId="38281" xr:uid="{00000000-0005-0000-0000-000089950000}"/>
    <cellStyle name="Linked Cell 5 4 3 4 2" xfId="38282" xr:uid="{00000000-0005-0000-0000-00008A950000}"/>
    <cellStyle name="Linked Cell 5 4 3 4 2 2" xfId="38283" xr:uid="{00000000-0005-0000-0000-00008B950000}"/>
    <cellStyle name="Linked Cell 5 4 3 4 3" xfId="38284" xr:uid="{00000000-0005-0000-0000-00008C950000}"/>
    <cellStyle name="Linked Cell 5 4 3 5" xfId="38285" xr:uid="{00000000-0005-0000-0000-00008D950000}"/>
    <cellStyle name="Linked Cell 5 4 3 5 2" xfId="38286" xr:uid="{00000000-0005-0000-0000-00008E950000}"/>
    <cellStyle name="Linked Cell 5 4 3 5 2 2" xfId="38287" xr:uid="{00000000-0005-0000-0000-00008F950000}"/>
    <cellStyle name="Linked Cell 5 4 3 5 3" xfId="38288" xr:uid="{00000000-0005-0000-0000-000090950000}"/>
    <cellStyle name="Linked Cell 5 4 3 6" xfId="38289" xr:uid="{00000000-0005-0000-0000-000091950000}"/>
    <cellStyle name="Linked Cell 5 4 3 6 2" xfId="38290" xr:uid="{00000000-0005-0000-0000-000092950000}"/>
    <cellStyle name="Linked Cell 5 4 3 6 2 2" xfId="38291" xr:uid="{00000000-0005-0000-0000-000093950000}"/>
    <cellStyle name="Linked Cell 5 4 3 6 3" xfId="38292" xr:uid="{00000000-0005-0000-0000-000094950000}"/>
    <cellStyle name="Linked Cell 5 4 3 7" xfId="38293" xr:uid="{00000000-0005-0000-0000-000095950000}"/>
    <cellStyle name="Linked Cell 5 4 3 7 2" xfId="38294" xr:uid="{00000000-0005-0000-0000-000096950000}"/>
    <cellStyle name="Linked Cell 5 4 3 7 2 2" xfId="38295" xr:uid="{00000000-0005-0000-0000-000097950000}"/>
    <cellStyle name="Linked Cell 5 4 3 7 3" xfId="38296" xr:uid="{00000000-0005-0000-0000-000098950000}"/>
    <cellStyle name="Linked Cell 5 4 3 8" xfId="38297" xr:uid="{00000000-0005-0000-0000-000099950000}"/>
    <cellStyle name="Linked Cell 5 4 3 8 2" xfId="38298" xr:uid="{00000000-0005-0000-0000-00009A950000}"/>
    <cellStyle name="Linked Cell 5 4 3 8 2 2" xfId="38299" xr:uid="{00000000-0005-0000-0000-00009B950000}"/>
    <cellStyle name="Linked Cell 5 4 3 8 3" xfId="38300" xr:uid="{00000000-0005-0000-0000-00009C950000}"/>
    <cellStyle name="Linked Cell 5 4 3 9" xfId="38301" xr:uid="{00000000-0005-0000-0000-00009D950000}"/>
    <cellStyle name="Linked Cell 5 4 3 9 2" xfId="38302" xr:uid="{00000000-0005-0000-0000-00009E950000}"/>
    <cellStyle name="Linked Cell 5 4 3 9 2 2" xfId="38303" xr:uid="{00000000-0005-0000-0000-00009F950000}"/>
    <cellStyle name="Linked Cell 5 4 3 9 3" xfId="38304" xr:uid="{00000000-0005-0000-0000-0000A0950000}"/>
    <cellStyle name="Linked Cell 5 4 4" xfId="38305" xr:uid="{00000000-0005-0000-0000-0000A1950000}"/>
    <cellStyle name="Linked Cell 5 4 4 2" xfId="38306" xr:uid="{00000000-0005-0000-0000-0000A2950000}"/>
    <cellStyle name="Linked Cell 5 4 4 2 2" xfId="38307" xr:uid="{00000000-0005-0000-0000-0000A3950000}"/>
    <cellStyle name="Linked Cell 5 4 4 3" xfId="38308" xr:uid="{00000000-0005-0000-0000-0000A4950000}"/>
    <cellStyle name="Linked Cell 5 4 5" xfId="38309" xr:uid="{00000000-0005-0000-0000-0000A5950000}"/>
    <cellStyle name="Linked Cell 5 4 5 2" xfId="38310" xr:uid="{00000000-0005-0000-0000-0000A6950000}"/>
    <cellStyle name="Linked Cell 5 4 5 2 2" xfId="38311" xr:uid="{00000000-0005-0000-0000-0000A7950000}"/>
    <cellStyle name="Linked Cell 5 4 5 3" xfId="38312" xr:uid="{00000000-0005-0000-0000-0000A8950000}"/>
    <cellStyle name="Linked Cell 5 4 6" xfId="38313" xr:uid="{00000000-0005-0000-0000-0000A9950000}"/>
    <cellStyle name="Linked Cell 5 4 6 2" xfId="38314" xr:uid="{00000000-0005-0000-0000-0000AA950000}"/>
    <cellStyle name="Linked Cell 5 4 6 2 2" xfId="38315" xr:uid="{00000000-0005-0000-0000-0000AB950000}"/>
    <cellStyle name="Linked Cell 5 4 6 3" xfId="38316" xr:uid="{00000000-0005-0000-0000-0000AC950000}"/>
    <cellStyle name="Linked Cell 5 4 7" xfId="38317" xr:uid="{00000000-0005-0000-0000-0000AD950000}"/>
    <cellStyle name="Linked Cell 5 4 7 2" xfId="38318" xr:uid="{00000000-0005-0000-0000-0000AE950000}"/>
    <cellStyle name="Linked Cell 5 4 7 2 2" xfId="38319" xr:uid="{00000000-0005-0000-0000-0000AF950000}"/>
    <cellStyle name="Linked Cell 5 4 7 3" xfId="38320" xr:uid="{00000000-0005-0000-0000-0000B0950000}"/>
    <cellStyle name="Linked Cell 5 4 8" xfId="38321" xr:uid="{00000000-0005-0000-0000-0000B1950000}"/>
    <cellStyle name="Linked Cell 5 4 8 2" xfId="38322" xr:uid="{00000000-0005-0000-0000-0000B2950000}"/>
    <cellStyle name="Linked Cell 5 4 8 2 2" xfId="38323" xr:uid="{00000000-0005-0000-0000-0000B3950000}"/>
    <cellStyle name="Linked Cell 5 4 8 3" xfId="38324" xr:uid="{00000000-0005-0000-0000-0000B4950000}"/>
    <cellStyle name="Linked Cell 5 4 9" xfId="38325" xr:uid="{00000000-0005-0000-0000-0000B5950000}"/>
    <cellStyle name="Linked Cell 5 4 9 2" xfId="38326" xr:uid="{00000000-0005-0000-0000-0000B6950000}"/>
    <cellStyle name="Linked Cell 5 4 9 2 2" xfId="38327" xr:uid="{00000000-0005-0000-0000-0000B7950000}"/>
    <cellStyle name="Linked Cell 5 4 9 3" xfId="38328" xr:uid="{00000000-0005-0000-0000-0000B8950000}"/>
    <cellStyle name="Linked Cell 6" xfId="38329" xr:uid="{00000000-0005-0000-0000-0000B9950000}"/>
    <cellStyle name="Linked Cell 6 2" xfId="38330" xr:uid="{00000000-0005-0000-0000-0000BA950000}"/>
    <cellStyle name="Linked Cell 6 2 10" xfId="38331" xr:uid="{00000000-0005-0000-0000-0000BB950000}"/>
    <cellStyle name="Linked Cell 6 2 10 2" xfId="38332" xr:uid="{00000000-0005-0000-0000-0000BC950000}"/>
    <cellStyle name="Linked Cell 6 2 10 2 2" xfId="38333" xr:uid="{00000000-0005-0000-0000-0000BD950000}"/>
    <cellStyle name="Linked Cell 6 2 10 3" xfId="38334" xr:uid="{00000000-0005-0000-0000-0000BE950000}"/>
    <cellStyle name="Linked Cell 6 2 11" xfId="38335" xr:uid="{00000000-0005-0000-0000-0000BF950000}"/>
    <cellStyle name="Linked Cell 6 2 11 2" xfId="38336" xr:uid="{00000000-0005-0000-0000-0000C0950000}"/>
    <cellStyle name="Linked Cell 6 2 11 2 2" xfId="38337" xr:uid="{00000000-0005-0000-0000-0000C1950000}"/>
    <cellStyle name="Linked Cell 6 2 11 3" xfId="38338" xr:uid="{00000000-0005-0000-0000-0000C2950000}"/>
    <cellStyle name="Linked Cell 6 2 12" xfId="38339" xr:uid="{00000000-0005-0000-0000-0000C3950000}"/>
    <cellStyle name="Linked Cell 6 2 12 2" xfId="38340" xr:uid="{00000000-0005-0000-0000-0000C4950000}"/>
    <cellStyle name="Linked Cell 6 2 12 2 2" xfId="38341" xr:uid="{00000000-0005-0000-0000-0000C5950000}"/>
    <cellStyle name="Linked Cell 6 2 12 3" xfId="38342" xr:uid="{00000000-0005-0000-0000-0000C6950000}"/>
    <cellStyle name="Linked Cell 6 2 13" xfId="38343" xr:uid="{00000000-0005-0000-0000-0000C7950000}"/>
    <cellStyle name="Linked Cell 6 2 13 2" xfId="38344" xr:uid="{00000000-0005-0000-0000-0000C8950000}"/>
    <cellStyle name="Linked Cell 6 2 13 2 2" xfId="38345" xr:uid="{00000000-0005-0000-0000-0000C9950000}"/>
    <cellStyle name="Linked Cell 6 2 13 3" xfId="38346" xr:uid="{00000000-0005-0000-0000-0000CA950000}"/>
    <cellStyle name="Linked Cell 6 2 14" xfId="38347" xr:uid="{00000000-0005-0000-0000-0000CB950000}"/>
    <cellStyle name="Linked Cell 6 2 14 2" xfId="38348" xr:uid="{00000000-0005-0000-0000-0000CC950000}"/>
    <cellStyle name="Linked Cell 6 2 15" xfId="38349" xr:uid="{00000000-0005-0000-0000-0000CD950000}"/>
    <cellStyle name="Linked Cell 6 2 2" xfId="38350" xr:uid="{00000000-0005-0000-0000-0000CE950000}"/>
    <cellStyle name="Linked Cell 6 2 2 10" xfId="38351" xr:uid="{00000000-0005-0000-0000-0000CF950000}"/>
    <cellStyle name="Linked Cell 6 2 2 10 2" xfId="38352" xr:uid="{00000000-0005-0000-0000-0000D0950000}"/>
    <cellStyle name="Linked Cell 6 2 2 10 2 2" xfId="38353" xr:uid="{00000000-0005-0000-0000-0000D1950000}"/>
    <cellStyle name="Linked Cell 6 2 2 10 3" xfId="38354" xr:uid="{00000000-0005-0000-0000-0000D2950000}"/>
    <cellStyle name="Linked Cell 6 2 2 11" xfId="38355" xr:uid="{00000000-0005-0000-0000-0000D3950000}"/>
    <cellStyle name="Linked Cell 6 2 2 11 2" xfId="38356" xr:uid="{00000000-0005-0000-0000-0000D4950000}"/>
    <cellStyle name="Linked Cell 6 2 2 11 2 2" xfId="38357" xr:uid="{00000000-0005-0000-0000-0000D5950000}"/>
    <cellStyle name="Linked Cell 6 2 2 11 3" xfId="38358" xr:uid="{00000000-0005-0000-0000-0000D6950000}"/>
    <cellStyle name="Linked Cell 6 2 2 12" xfId="38359" xr:uid="{00000000-0005-0000-0000-0000D7950000}"/>
    <cellStyle name="Linked Cell 6 2 2 12 2" xfId="38360" xr:uid="{00000000-0005-0000-0000-0000D8950000}"/>
    <cellStyle name="Linked Cell 6 2 2 12 2 2" xfId="38361" xr:uid="{00000000-0005-0000-0000-0000D9950000}"/>
    <cellStyle name="Linked Cell 6 2 2 12 3" xfId="38362" xr:uid="{00000000-0005-0000-0000-0000DA950000}"/>
    <cellStyle name="Linked Cell 6 2 2 13" xfId="38363" xr:uid="{00000000-0005-0000-0000-0000DB950000}"/>
    <cellStyle name="Linked Cell 6 2 2 13 2" xfId="38364" xr:uid="{00000000-0005-0000-0000-0000DC950000}"/>
    <cellStyle name="Linked Cell 6 2 2 14" xfId="38365" xr:uid="{00000000-0005-0000-0000-0000DD950000}"/>
    <cellStyle name="Linked Cell 6 2 2 2" xfId="38366" xr:uid="{00000000-0005-0000-0000-0000DE950000}"/>
    <cellStyle name="Linked Cell 6 2 2 2 10" xfId="38367" xr:uid="{00000000-0005-0000-0000-0000DF950000}"/>
    <cellStyle name="Linked Cell 6 2 2 2 10 2" xfId="38368" xr:uid="{00000000-0005-0000-0000-0000E0950000}"/>
    <cellStyle name="Linked Cell 6 2 2 2 10 2 2" xfId="38369" xr:uid="{00000000-0005-0000-0000-0000E1950000}"/>
    <cellStyle name="Linked Cell 6 2 2 2 10 3" xfId="38370" xr:uid="{00000000-0005-0000-0000-0000E2950000}"/>
    <cellStyle name="Linked Cell 6 2 2 2 11" xfId="38371" xr:uid="{00000000-0005-0000-0000-0000E3950000}"/>
    <cellStyle name="Linked Cell 6 2 2 2 11 2" xfId="38372" xr:uid="{00000000-0005-0000-0000-0000E4950000}"/>
    <cellStyle name="Linked Cell 6 2 2 2 11 2 2" xfId="38373" xr:uid="{00000000-0005-0000-0000-0000E5950000}"/>
    <cellStyle name="Linked Cell 6 2 2 2 11 3" xfId="38374" xr:uid="{00000000-0005-0000-0000-0000E6950000}"/>
    <cellStyle name="Linked Cell 6 2 2 2 12" xfId="38375" xr:uid="{00000000-0005-0000-0000-0000E7950000}"/>
    <cellStyle name="Linked Cell 6 2 2 2 12 2" xfId="38376" xr:uid="{00000000-0005-0000-0000-0000E8950000}"/>
    <cellStyle name="Linked Cell 6 2 2 2 13" xfId="38377" xr:uid="{00000000-0005-0000-0000-0000E9950000}"/>
    <cellStyle name="Linked Cell 6 2 2 2 2" xfId="38378" xr:uid="{00000000-0005-0000-0000-0000EA950000}"/>
    <cellStyle name="Linked Cell 6 2 2 2 2 10" xfId="38379" xr:uid="{00000000-0005-0000-0000-0000EB950000}"/>
    <cellStyle name="Linked Cell 6 2 2 2 2 10 2" xfId="38380" xr:uid="{00000000-0005-0000-0000-0000EC950000}"/>
    <cellStyle name="Linked Cell 6 2 2 2 2 10 2 2" xfId="38381" xr:uid="{00000000-0005-0000-0000-0000ED950000}"/>
    <cellStyle name="Linked Cell 6 2 2 2 2 10 3" xfId="38382" xr:uid="{00000000-0005-0000-0000-0000EE950000}"/>
    <cellStyle name="Linked Cell 6 2 2 2 2 11" xfId="38383" xr:uid="{00000000-0005-0000-0000-0000EF950000}"/>
    <cellStyle name="Linked Cell 6 2 2 2 2 11 2" xfId="38384" xr:uid="{00000000-0005-0000-0000-0000F0950000}"/>
    <cellStyle name="Linked Cell 6 2 2 2 2 12" xfId="38385" xr:uid="{00000000-0005-0000-0000-0000F1950000}"/>
    <cellStyle name="Linked Cell 6 2 2 2 2 2" xfId="38386" xr:uid="{00000000-0005-0000-0000-0000F2950000}"/>
    <cellStyle name="Linked Cell 6 2 2 2 2 2 2" xfId="38387" xr:uid="{00000000-0005-0000-0000-0000F3950000}"/>
    <cellStyle name="Linked Cell 6 2 2 2 2 2 2 2" xfId="38388" xr:uid="{00000000-0005-0000-0000-0000F4950000}"/>
    <cellStyle name="Linked Cell 6 2 2 2 2 2 3" xfId="38389" xr:uid="{00000000-0005-0000-0000-0000F5950000}"/>
    <cellStyle name="Linked Cell 6 2 2 2 2 3" xfId="38390" xr:uid="{00000000-0005-0000-0000-0000F6950000}"/>
    <cellStyle name="Linked Cell 6 2 2 2 2 3 2" xfId="38391" xr:uid="{00000000-0005-0000-0000-0000F7950000}"/>
    <cellStyle name="Linked Cell 6 2 2 2 2 3 2 2" xfId="38392" xr:uid="{00000000-0005-0000-0000-0000F8950000}"/>
    <cellStyle name="Linked Cell 6 2 2 2 2 3 3" xfId="38393" xr:uid="{00000000-0005-0000-0000-0000F9950000}"/>
    <cellStyle name="Linked Cell 6 2 2 2 2 4" xfId="38394" xr:uid="{00000000-0005-0000-0000-0000FA950000}"/>
    <cellStyle name="Linked Cell 6 2 2 2 2 4 2" xfId="38395" xr:uid="{00000000-0005-0000-0000-0000FB950000}"/>
    <cellStyle name="Linked Cell 6 2 2 2 2 4 2 2" xfId="38396" xr:uid="{00000000-0005-0000-0000-0000FC950000}"/>
    <cellStyle name="Linked Cell 6 2 2 2 2 4 3" xfId="38397" xr:uid="{00000000-0005-0000-0000-0000FD950000}"/>
    <cellStyle name="Linked Cell 6 2 2 2 2 5" xfId="38398" xr:uid="{00000000-0005-0000-0000-0000FE950000}"/>
    <cellStyle name="Linked Cell 6 2 2 2 2 5 2" xfId="38399" xr:uid="{00000000-0005-0000-0000-0000FF950000}"/>
    <cellStyle name="Linked Cell 6 2 2 2 2 5 2 2" xfId="38400" xr:uid="{00000000-0005-0000-0000-000000960000}"/>
    <cellStyle name="Linked Cell 6 2 2 2 2 5 3" xfId="38401" xr:uid="{00000000-0005-0000-0000-000001960000}"/>
    <cellStyle name="Linked Cell 6 2 2 2 2 6" xfId="38402" xr:uid="{00000000-0005-0000-0000-000002960000}"/>
    <cellStyle name="Linked Cell 6 2 2 2 2 6 2" xfId="38403" xr:uid="{00000000-0005-0000-0000-000003960000}"/>
    <cellStyle name="Linked Cell 6 2 2 2 2 6 2 2" xfId="38404" xr:uid="{00000000-0005-0000-0000-000004960000}"/>
    <cellStyle name="Linked Cell 6 2 2 2 2 6 3" xfId="38405" xr:uid="{00000000-0005-0000-0000-000005960000}"/>
    <cellStyle name="Linked Cell 6 2 2 2 2 7" xfId="38406" xr:uid="{00000000-0005-0000-0000-000006960000}"/>
    <cellStyle name="Linked Cell 6 2 2 2 2 7 2" xfId="38407" xr:uid="{00000000-0005-0000-0000-000007960000}"/>
    <cellStyle name="Linked Cell 6 2 2 2 2 7 2 2" xfId="38408" xr:uid="{00000000-0005-0000-0000-000008960000}"/>
    <cellStyle name="Linked Cell 6 2 2 2 2 7 3" xfId="38409" xr:uid="{00000000-0005-0000-0000-000009960000}"/>
    <cellStyle name="Linked Cell 6 2 2 2 2 8" xfId="38410" xr:uid="{00000000-0005-0000-0000-00000A960000}"/>
    <cellStyle name="Linked Cell 6 2 2 2 2 8 2" xfId="38411" xr:uid="{00000000-0005-0000-0000-00000B960000}"/>
    <cellStyle name="Linked Cell 6 2 2 2 2 8 2 2" xfId="38412" xr:uid="{00000000-0005-0000-0000-00000C960000}"/>
    <cellStyle name="Linked Cell 6 2 2 2 2 8 3" xfId="38413" xr:uid="{00000000-0005-0000-0000-00000D960000}"/>
    <cellStyle name="Linked Cell 6 2 2 2 2 9" xfId="38414" xr:uid="{00000000-0005-0000-0000-00000E960000}"/>
    <cellStyle name="Linked Cell 6 2 2 2 2 9 2" xfId="38415" xr:uid="{00000000-0005-0000-0000-00000F960000}"/>
    <cellStyle name="Linked Cell 6 2 2 2 2 9 2 2" xfId="38416" xr:uid="{00000000-0005-0000-0000-000010960000}"/>
    <cellStyle name="Linked Cell 6 2 2 2 2 9 3" xfId="38417" xr:uid="{00000000-0005-0000-0000-000011960000}"/>
    <cellStyle name="Linked Cell 6 2 2 2 3" xfId="38418" xr:uid="{00000000-0005-0000-0000-000012960000}"/>
    <cellStyle name="Linked Cell 6 2 2 2 3 10" xfId="38419" xr:uid="{00000000-0005-0000-0000-000013960000}"/>
    <cellStyle name="Linked Cell 6 2 2 2 3 10 2" xfId="38420" xr:uid="{00000000-0005-0000-0000-000014960000}"/>
    <cellStyle name="Linked Cell 6 2 2 2 3 11" xfId="38421" xr:uid="{00000000-0005-0000-0000-000015960000}"/>
    <cellStyle name="Linked Cell 6 2 2 2 3 2" xfId="38422" xr:uid="{00000000-0005-0000-0000-000016960000}"/>
    <cellStyle name="Linked Cell 6 2 2 2 3 2 2" xfId="38423" xr:uid="{00000000-0005-0000-0000-000017960000}"/>
    <cellStyle name="Linked Cell 6 2 2 2 3 2 2 2" xfId="38424" xr:uid="{00000000-0005-0000-0000-000018960000}"/>
    <cellStyle name="Linked Cell 6 2 2 2 3 2 3" xfId="38425" xr:uid="{00000000-0005-0000-0000-000019960000}"/>
    <cellStyle name="Linked Cell 6 2 2 2 3 3" xfId="38426" xr:uid="{00000000-0005-0000-0000-00001A960000}"/>
    <cellStyle name="Linked Cell 6 2 2 2 3 3 2" xfId="38427" xr:uid="{00000000-0005-0000-0000-00001B960000}"/>
    <cellStyle name="Linked Cell 6 2 2 2 3 3 2 2" xfId="38428" xr:uid="{00000000-0005-0000-0000-00001C960000}"/>
    <cellStyle name="Linked Cell 6 2 2 2 3 3 3" xfId="38429" xr:uid="{00000000-0005-0000-0000-00001D960000}"/>
    <cellStyle name="Linked Cell 6 2 2 2 3 4" xfId="38430" xr:uid="{00000000-0005-0000-0000-00001E960000}"/>
    <cellStyle name="Linked Cell 6 2 2 2 3 4 2" xfId="38431" xr:uid="{00000000-0005-0000-0000-00001F960000}"/>
    <cellStyle name="Linked Cell 6 2 2 2 3 4 2 2" xfId="38432" xr:uid="{00000000-0005-0000-0000-000020960000}"/>
    <cellStyle name="Linked Cell 6 2 2 2 3 4 3" xfId="38433" xr:uid="{00000000-0005-0000-0000-000021960000}"/>
    <cellStyle name="Linked Cell 6 2 2 2 3 5" xfId="38434" xr:uid="{00000000-0005-0000-0000-000022960000}"/>
    <cellStyle name="Linked Cell 6 2 2 2 3 5 2" xfId="38435" xr:uid="{00000000-0005-0000-0000-000023960000}"/>
    <cellStyle name="Linked Cell 6 2 2 2 3 5 2 2" xfId="38436" xr:uid="{00000000-0005-0000-0000-000024960000}"/>
    <cellStyle name="Linked Cell 6 2 2 2 3 5 3" xfId="38437" xr:uid="{00000000-0005-0000-0000-000025960000}"/>
    <cellStyle name="Linked Cell 6 2 2 2 3 6" xfId="38438" xr:uid="{00000000-0005-0000-0000-000026960000}"/>
    <cellStyle name="Linked Cell 6 2 2 2 3 6 2" xfId="38439" xr:uid="{00000000-0005-0000-0000-000027960000}"/>
    <cellStyle name="Linked Cell 6 2 2 2 3 6 2 2" xfId="38440" xr:uid="{00000000-0005-0000-0000-000028960000}"/>
    <cellStyle name="Linked Cell 6 2 2 2 3 6 3" xfId="38441" xr:uid="{00000000-0005-0000-0000-000029960000}"/>
    <cellStyle name="Linked Cell 6 2 2 2 3 7" xfId="38442" xr:uid="{00000000-0005-0000-0000-00002A960000}"/>
    <cellStyle name="Linked Cell 6 2 2 2 3 7 2" xfId="38443" xr:uid="{00000000-0005-0000-0000-00002B960000}"/>
    <cellStyle name="Linked Cell 6 2 2 2 3 7 2 2" xfId="38444" xr:uid="{00000000-0005-0000-0000-00002C960000}"/>
    <cellStyle name="Linked Cell 6 2 2 2 3 7 3" xfId="38445" xr:uid="{00000000-0005-0000-0000-00002D960000}"/>
    <cellStyle name="Linked Cell 6 2 2 2 3 8" xfId="38446" xr:uid="{00000000-0005-0000-0000-00002E960000}"/>
    <cellStyle name="Linked Cell 6 2 2 2 3 8 2" xfId="38447" xr:uid="{00000000-0005-0000-0000-00002F960000}"/>
    <cellStyle name="Linked Cell 6 2 2 2 3 8 2 2" xfId="38448" xr:uid="{00000000-0005-0000-0000-000030960000}"/>
    <cellStyle name="Linked Cell 6 2 2 2 3 8 3" xfId="38449" xr:uid="{00000000-0005-0000-0000-000031960000}"/>
    <cellStyle name="Linked Cell 6 2 2 2 3 9" xfId="38450" xr:uid="{00000000-0005-0000-0000-000032960000}"/>
    <cellStyle name="Linked Cell 6 2 2 2 3 9 2" xfId="38451" xr:uid="{00000000-0005-0000-0000-000033960000}"/>
    <cellStyle name="Linked Cell 6 2 2 2 3 9 2 2" xfId="38452" xr:uid="{00000000-0005-0000-0000-000034960000}"/>
    <cellStyle name="Linked Cell 6 2 2 2 3 9 3" xfId="38453" xr:uid="{00000000-0005-0000-0000-000035960000}"/>
    <cellStyle name="Linked Cell 6 2 2 2 4" xfId="38454" xr:uid="{00000000-0005-0000-0000-000036960000}"/>
    <cellStyle name="Linked Cell 6 2 2 2 4 2" xfId="38455" xr:uid="{00000000-0005-0000-0000-000037960000}"/>
    <cellStyle name="Linked Cell 6 2 2 2 4 2 2" xfId="38456" xr:uid="{00000000-0005-0000-0000-000038960000}"/>
    <cellStyle name="Linked Cell 6 2 2 2 4 3" xfId="38457" xr:uid="{00000000-0005-0000-0000-000039960000}"/>
    <cellStyle name="Linked Cell 6 2 2 2 5" xfId="38458" xr:uid="{00000000-0005-0000-0000-00003A960000}"/>
    <cellStyle name="Linked Cell 6 2 2 2 5 2" xfId="38459" xr:uid="{00000000-0005-0000-0000-00003B960000}"/>
    <cellStyle name="Linked Cell 6 2 2 2 5 2 2" xfId="38460" xr:uid="{00000000-0005-0000-0000-00003C960000}"/>
    <cellStyle name="Linked Cell 6 2 2 2 5 3" xfId="38461" xr:uid="{00000000-0005-0000-0000-00003D960000}"/>
    <cellStyle name="Linked Cell 6 2 2 2 6" xfId="38462" xr:uid="{00000000-0005-0000-0000-00003E960000}"/>
    <cellStyle name="Linked Cell 6 2 2 2 6 2" xfId="38463" xr:uid="{00000000-0005-0000-0000-00003F960000}"/>
    <cellStyle name="Linked Cell 6 2 2 2 6 2 2" xfId="38464" xr:uid="{00000000-0005-0000-0000-000040960000}"/>
    <cellStyle name="Linked Cell 6 2 2 2 6 3" xfId="38465" xr:uid="{00000000-0005-0000-0000-000041960000}"/>
    <cellStyle name="Linked Cell 6 2 2 2 7" xfId="38466" xr:uid="{00000000-0005-0000-0000-000042960000}"/>
    <cellStyle name="Linked Cell 6 2 2 2 7 2" xfId="38467" xr:uid="{00000000-0005-0000-0000-000043960000}"/>
    <cellStyle name="Linked Cell 6 2 2 2 7 2 2" xfId="38468" xr:uid="{00000000-0005-0000-0000-000044960000}"/>
    <cellStyle name="Linked Cell 6 2 2 2 7 3" xfId="38469" xr:uid="{00000000-0005-0000-0000-000045960000}"/>
    <cellStyle name="Linked Cell 6 2 2 2 8" xfId="38470" xr:uid="{00000000-0005-0000-0000-000046960000}"/>
    <cellStyle name="Linked Cell 6 2 2 2 8 2" xfId="38471" xr:uid="{00000000-0005-0000-0000-000047960000}"/>
    <cellStyle name="Linked Cell 6 2 2 2 8 2 2" xfId="38472" xr:uid="{00000000-0005-0000-0000-000048960000}"/>
    <cellStyle name="Linked Cell 6 2 2 2 8 3" xfId="38473" xr:uid="{00000000-0005-0000-0000-000049960000}"/>
    <cellStyle name="Linked Cell 6 2 2 2 9" xfId="38474" xr:uid="{00000000-0005-0000-0000-00004A960000}"/>
    <cellStyle name="Linked Cell 6 2 2 2 9 2" xfId="38475" xr:uid="{00000000-0005-0000-0000-00004B960000}"/>
    <cellStyle name="Linked Cell 6 2 2 2 9 2 2" xfId="38476" xr:uid="{00000000-0005-0000-0000-00004C960000}"/>
    <cellStyle name="Linked Cell 6 2 2 2 9 3" xfId="38477" xr:uid="{00000000-0005-0000-0000-00004D960000}"/>
    <cellStyle name="Linked Cell 6 2 2 3" xfId="38478" xr:uid="{00000000-0005-0000-0000-00004E960000}"/>
    <cellStyle name="Linked Cell 6 2 2 3 10" xfId="38479" xr:uid="{00000000-0005-0000-0000-00004F960000}"/>
    <cellStyle name="Linked Cell 6 2 2 3 10 2" xfId="38480" xr:uid="{00000000-0005-0000-0000-000050960000}"/>
    <cellStyle name="Linked Cell 6 2 2 3 10 2 2" xfId="38481" xr:uid="{00000000-0005-0000-0000-000051960000}"/>
    <cellStyle name="Linked Cell 6 2 2 3 10 3" xfId="38482" xr:uid="{00000000-0005-0000-0000-000052960000}"/>
    <cellStyle name="Linked Cell 6 2 2 3 11" xfId="38483" xr:uid="{00000000-0005-0000-0000-000053960000}"/>
    <cellStyle name="Linked Cell 6 2 2 3 11 2" xfId="38484" xr:uid="{00000000-0005-0000-0000-000054960000}"/>
    <cellStyle name="Linked Cell 6 2 2 3 12" xfId="38485" xr:uid="{00000000-0005-0000-0000-000055960000}"/>
    <cellStyle name="Linked Cell 6 2 2 3 2" xfId="38486" xr:uid="{00000000-0005-0000-0000-000056960000}"/>
    <cellStyle name="Linked Cell 6 2 2 3 2 10" xfId="38487" xr:uid="{00000000-0005-0000-0000-000057960000}"/>
    <cellStyle name="Linked Cell 6 2 2 3 2 10 2" xfId="38488" xr:uid="{00000000-0005-0000-0000-000058960000}"/>
    <cellStyle name="Linked Cell 6 2 2 3 2 11" xfId="38489" xr:uid="{00000000-0005-0000-0000-000059960000}"/>
    <cellStyle name="Linked Cell 6 2 2 3 2 2" xfId="38490" xr:uid="{00000000-0005-0000-0000-00005A960000}"/>
    <cellStyle name="Linked Cell 6 2 2 3 2 2 2" xfId="38491" xr:uid="{00000000-0005-0000-0000-00005B960000}"/>
    <cellStyle name="Linked Cell 6 2 2 3 2 2 2 2" xfId="38492" xr:uid="{00000000-0005-0000-0000-00005C960000}"/>
    <cellStyle name="Linked Cell 6 2 2 3 2 2 3" xfId="38493" xr:uid="{00000000-0005-0000-0000-00005D960000}"/>
    <cellStyle name="Linked Cell 6 2 2 3 2 3" xfId="38494" xr:uid="{00000000-0005-0000-0000-00005E960000}"/>
    <cellStyle name="Linked Cell 6 2 2 3 2 3 2" xfId="38495" xr:uid="{00000000-0005-0000-0000-00005F960000}"/>
    <cellStyle name="Linked Cell 6 2 2 3 2 3 2 2" xfId="38496" xr:uid="{00000000-0005-0000-0000-000060960000}"/>
    <cellStyle name="Linked Cell 6 2 2 3 2 3 3" xfId="38497" xr:uid="{00000000-0005-0000-0000-000061960000}"/>
    <cellStyle name="Linked Cell 6 2 2 3 2 4" xfId="38498" xr:uid="{00000000-0005-0000-0000-000062960000}"/>
    <cellStyle name="Linked Cell 6 2 2 3 2 4 2" xfId="38499" xr:uid="{00000000-0005-0000-0000-000063960000}"/>
    <cellStyle name="Linked Cell 6 2 2 3 2 4 2 2" xfId="38500" xr:uid="{00000000-0005-0000-0000-000064960000}"/>
    <cellStyle name="Linked Cell 6 2 2 3 2 4 3" xfId="38501" xr:uid="{00000000-0005-0000-0000-000065960000}"/>
    <cellStyle name="Linked Cell 6 2 2 3 2 5" xfId="38502" xr:uid="{00000000-0005-0000-0000-000066960000}"/>
    <cellStyle name="Linked Cell 6 2 2 3 2 5 2" xfId="38503" xr:uid="{00000000-0005-0000-0000-000067960000}"/>
    <cellStyle name="Linked Cell 6 2 2 3 2 5 2 2" xfId="38504" xr:uid="{00000000-0005-0000-0000-000068960000}"/>
    <cellStyle name="Linked Cell 6 2 2 3 2 5 3" xfId="38505" xr:uid="{00000000-0005-0000-0000-000069960000}"/>
    <cellStyle name="Linked Cell 6 2 2 3 2 6" xfId="38506" xr:uid="{00000000-0005-0000-0000-00006A960000}"/>
    <cellStyle name="Linked Cell 6 2 2 3 2 6 2" xfId="38507" xr:uid="{00000000-0005-0000-0000-00006B960000}"/>
    <cellStyle name="Linked Cell 6 2 2 3 2 6 2 2" xfId="38508" xr:uid="{00000000-0005-0000-0000-00006C960000}"/>
    <cellStyle name="Linked Cell 6 2 2 3 2 6 3" xfId="38509" xr:uid="{00000000-0005-0000-0000-00006D960000}"/>
    <cellStyle name="Linked Cell 6 2 2 3 2 7" xfId="38510" xr:uid="{00000000-0005-0000-0000-00006E960000}"/>
    <cellStyle name="Linked Cell 6 2 2 3 2 7 2" xfId="38511" xr:uid="{00000000-0005-0000-0000-00006F960000}"/>
    <cellStyle name="Linked Cell 6 2 2 3 2 7 2 2" xfId="38512" xr:uid="{00000000-0005-0000-0000-000070960000}"/>
    <cellStyle name="Linked Cell 6 2 2 3 2 7 3" xfId="38513" xr:uid="{00000000-0005-0000-0000-000071960000}"/>
    <cellStyle name="Linked Cell 6 2 2 3 2 8" xfId="38514" xr:uid="{00000000-0005-0000-0000-000072960000}"/>
    <cellStyle name="Linked Cell 6 2 2 3 2 8 2" xfId="38515" xr:uid="{00000000-0005-0000-0000-000073960000}"/>
    <cellStyle name="Linked Cell 6 2 2 3 2 8 2 2" xfId="38516" xr:uid="{00000000-0005-0000-0000-000074960000}"/>
    <cellStyle name="Linked Cell 6 2 2 3 2 8 3" xfId="38517" xr:uid="{00000000-0005-0000-0000-000075960000}"/>
    <cellStyle name="Linked Cell 6 2 2 3 2 9" xfId="38518" xr:uid="{00000000-0005-0000-0000-000076960000}"/>
    <cellStyle name="Linked Cell 6 2 2 3 2 9 2" xfId="38519" xr:uid="{00000000-0005-0000-0000-000077960000}"/>
    <cellStyle name="Linked Cell 6 2 2 3 2 9 2 2" xfId="38520" xr:uid="{00000000-0005-0000-0000-000078960000}"/>
    <cellStyle name="Linked Cell 6 2 2 3 2 9 3" xfId="38521" xr:uid="{00000000-0005-0000-0000-000079960000}"/>
    <cellStyle name="Linked Cell 6 2 2 3 3" xfId="38522" xr:uid="{00000000-0005-0000-0000-00007A960000}"/>
    <cellStyle name="Linked Cell 6 2 2 3 3 2" xfId="38523" xr:uid="{00000000-0005-0000-0000-00007B960000}"/>
    <cellStyle name="Linked Cell 6 2 2 3 3 2 2" xfId="38524" xr:uid="{00000000-0005-0000-0000-00007C960000}"/>
    <cellStyle name="Linked Cell 6 2 2 3 3 3" xfId="38525" xr:uid="{00000000-0005-0000-0000-00007D960000}"/>
    <cellStyle name="Linked Cell 6 2 2 3 4" xfId="38526" xr:uid="{00000000-0005-0000-0000-00007E960000}"/>
    <cellStyle name="Linked Cell 6 2 2 3 4 2" xfId="38527" xr:uid="{00000000-0005-0000-0000-00007F960000}"/>
    <cellStyle name="Linked Cell 6 2 2 3 4 2 2" xfId="38528" xr:uid="{00000000-0005-0000-0000-000080960000}"/>
    <cellStyle name="Linked Cell 6 2 2 3 4 3" xfId="38529" xr:uid="{00000000-0005-0000-0000-000081960000}"/>
    <cellStyle name="Linked Cell 6 2 2 3 5" xfId="38530" xr:uid="{00000000-0005-0000-0000-000082960000}"/>
    <cellStyle name="Linked Cell 6 2 2 3 5 2" xfId="38531" xr:uid="{00000000-0005-0000-0000-000083960000}"/>
    <cellStyle name="Linked Cell 6 2 2 3 5 2 2" xfId="38532" xr:uid="{00000000-0005-0000-0000-000084960000}"/>
    <cellStyle name="Linked Cell 6 2 2 3 5 3" xfId="38533" xr:uid="{00000000-0005-0000-0000-000085960000}"/>
    <cellStyle name="Linked Cell 6 2 2 3 6" xfId="38534" xr:uid="{00000000-0005-0000-0000-000086960000}"/>
    <cellStyle name="Linked Cell 6 2 2 3 6 2" xfId="38535" xr:uid="{00000000-0005-0000-0000-000087960000}"/>
    <cellStyle name="Linked Cell 6 2 2 3 6 2 2" xfId="38536" xr:uid="{00000000-0005-0000-0000-000088960000}"/>
    <cellStyle name="Linked Cell 6 2 2 3 6 3" xfId="38537" xr:uid="{00000000-0005-0000-0000-000089960000}"/>
    <cellStyle name="Linked Cell 6 2 2 3 7" xfId="38538" xr:uid="{00000000-0005-0000-0000-00008A960000}"/>
    <cellStyle name="Linked Cell 6 2 2 3 7 2" xfId="38539" xr:uid="{00000000-0005-0000-0000-00008B960000}"/>
    <cellStyle name="Linked Cell 6 2 2 3 7 2 2" xfId="38540" xr:uid="{00000000-0005-0000-0000-00008C960000}"/>
    <cellStyle name="Linked Cell 6 2 2 3 7 3" xfId="38541" xr:uid="{00000000-0005-0000-0000-00008D960000}"/>
    <cellStyle name="Linked Cell 6 2 2 3 8" xfId="38542" xr:uid="{00000000-0005-0000-0000-00008E960000}"/>
    <cellStyle name="Linked Cell 6 2 2 3 8 2" xfId="38543" xr:uid="{00000000-0005-0000-0000-00008F960000}"/>
    <cellStyle name="Linked Cell 6 2 2 3 8 2 2" xfId="38544" xr:uid="{00000000-0005-0000-0000-000090960000}"/>
    <cellStyle name="Linked Cell 6 2 2 3 8 3" xfId="38545" xr:uid="{00000000-0005-0000-0000-000091960000}"/>
    <cellStyle name="Linked Cell 6 2 2 3 9" xfId="38546" xr:uid="{00000000-0005-0000-0000-000092960000}"/>
    <cellStyle name="Linked Cell 6 2 2 3 9 2" xfId="38547" xr:uid="{00000000-0005-0000-0000-000093960000}"/>
    <cellStyle name="Linked Cell 6 2 2 3 9 2 2" xfId="38548" xr:uid="{00000000-0005-0000-0000-000094960000}"/>
    <cellStyle name="Linked Cell 6 2 2 3 9 3" xfId="38549" xr:uid="{00000000-0005-0000-0000-000095960000}"/>
    <cellStyle name="Linked Cell 6 2 2 4" xfId="38550" xr:uid="{00000000-0005-0000-0000-000096960000}"/>
    <cellStyle name="Linked Cell 6 2 2 4 10" xfId="38551" xr:uid="{00000000-0005-0000-0000-000097960000}"/>
    <cellStyle name="Linked Cell 6 2 2 4 10 2" xfId="38552" xr:uid="{00000000-0005-0000-0000-000098960000}"/>
    <cellStyle name="Linked Cell 6 2 2 4 11" xfId="38553" xr:uid="{00000000-0005-0000-0000-000099960000}"/>
    <cellStyle name="Linked Cell 6 2 2 4 2" xfId="38554" xr:uid="{00000000-0005-0000-0000-00009A960000}"/>
    <cellStyle name="Linked Cell 6 2 2 4 2 2" xfId="38555" xr:uid="{00000000-0005-0000-0000-00009B960000}"/>
    <cellStyle name="Linked Cell 6 2 2 4 2 2 2" xfId="38556" xr:uid="{00000000-0005-0000-0000-00009C960000}"/>
    <cellStyle name="Linked Cell 6 2 2 4 2 3" xfId="38557" xr:uid="{00000000-0005-0000-0000-00009D960000}"/>
    <cellStyle name="Linked Cell 6 2 2 4 3" xfId="38558" xr:uid="{00000000-0005-0000-0000-00009E960000}"/>
    <cellStyle name="Linked Cell 6 2 2 4 3 2" xfId="38559" xr:uid="{00000000-0005-0000-0000-00009F960000}"/>
    <cellStyle name="Linked Cell 6 2 2 4 3 2 2" xfId="38560" xr:uid="{00000000-0005-0000-0000-0000A0960000}"/>
    <cellStyle name="Linked Cell 6 2 2 4 3 3" xfId="38561" xr:uid="{00000000-0005-0000-0000-0000A1960000}"/>
    <cellStyle name="Linked Cell 6 2 2 4 4" xfId="38562" xr:uid="{00000000-0005-0000-0000-0000A2960000}"/>
    <cellStyle name="Linked Cell 6 2 2 4 4 2" xfId="38563" xr:uid="{00000000-0005-0000-0000-0000A3960000}"/>
    <cellStyle name="Linked Cell 6 2 2 4 4 2 2" xfId="38564" xr:uid="{00000000-0005-0000-0000-0000A4960000}"/>
    <cellStyle name="Linked Cell 6 2 2 4 4 3" xfId="38565" xr:uid="{00000000-0005-0000-0000-0000A5960000}"/>
    <cellStyle name="Linked Cell 6 2 2 4 5" xfId="38566" xr:uid="{00000000-0005-0000-0000-0000A6960000}"/>
    <cellStyle name="Linked Cell 6 2 2 4 5 2" xfId="38567" xr:uid="{00000000-0005-0000-0000-0000A7960000}"/>
    <cellStyle name="Linked Cell 6 2 2 4 5 2 2" xfId="38568" xr:uid="{00000000-0005-0000-0000-0000A8960000}"/>
    <cellStyle name="Linked Cell 6 2 2 4 5 3" xfId="38569" xr:uid="{00000000-0005-0000-0000-0000A9960000}"/>
    <cellStyle name="Linked Cell 6 2 2 4 6" xfId="38570" xr:uid="{00000000-0005-0000-0000-0000AA960000}"/>
    <cellStyle name="Linked Cell 6 2 2 4 6 2" xfId="38571" xr:uid="{00000000-0005-0000-0000-0000AB960000}"/>
    <cellStyle name="Linked Cell 6 2 2 4 6 2 2" xfId="38572" xr:uid="{00000000-0005-0000-0000-0000AC960000}"/>
    <cellStyle name="Linked Cell 6 2 2 4 6 3" xfId="38573" xr:uid="{00000000-0005-0000-0000-0000AD960000}"/>
    <cellStyle name="Linked Cell 6 2 2 4 7" xfId="38574" xr:uid="{00000000-0005-0000-0000-0000AE960000}"/>
    <cellStyle name="Linked Cell 6 2 2 4 7 2" xfId="38575" xr:uid="{00000000-0005-0000-0000-0000AF960000}"/>
    <cellStyle name="Linked Cell 6 2 2 4 7 2 2" xfId="38576" xr:uid="{00000000-0005-0000-0000-0000B0960000}"/>
    <cellStyle name="Linked Cell 6 2 2 4 7 3" xfId="38577" xr:uid="{00000000-0005-0000-0000-0000B1960000}"/>
    <cellStyle name="Linked Cell 6 2 2 4 8" xfId="38578" xr:uid="{00000000-0005-0000-0000-0000B2960000}"/>
    <cellStyle name="Linked Cell 6 2 2 4 8 2" xfId="38579" xr:uid="{00000000-0005-0000-0000-0000B3960000}"/>
    <cellStyle name="Linked Cell 6 2 2 4 8 2 2" xfId="38580" xr:uid="{00000000-0005-0000-0000-0000B4960000}"/>
    <cellStyle name="Linked Cell 6 2 2 4 8 3" xfId="38581" xr:uid="{00000000-0005-0000-0000-0000B5960000}"/>
    <cellStyle name="Linked Cell 6 2 2 4 9" xfId="38582" xr:uid="{00000000-0005-0000-0000-0000B6960000}"/>
    <cellStyle name="Linked Cell 6 2 2 4 9 2" xfId="38583" xr:uid="{00000000-0005-0000-0000-0000B7960000}"/>
    <cellStyle name="Linked Cell 6 2 2 4 9 2 2" xfId="38584" xr:uid="{00000000-0005-0000-0000-0000B8960000}"/>
    <cellStyle name="Linked Cell 6 2 2 4 9 3" xfId="38585" xr:uid="{00000000-0005-0000-0000-0000B9960000}"/>
    <cellStyle name="Linked Cell 6 2 2 5" xfId="38586" xr:uid="{00000000-0005-0000-0000-0000BA960000}"/>
    <cellStyle name="Linked Cell 6 2 2 5 2" xfId="38587" xr:uid="{00000000-0005-0000-0000-0000BB960000}"/>
    <cellStyle name="Linked Cell 6 2 2 5 2 2" xfId="38588" xr:uid="{00000000-0005-0000-0000-0000BC960000}"/>
    <cellStyle name="Linked Cell 6 2 2 5 3" xfId="38589" xr:uid="{00000000-0005-0000-0000-0000BD960000}"/>
    <cellStyle name="Linked Cell 6 2 2 6" xfId="38590" xr:uid="{00000000-0005-0000-0000-0000BE960000}"/>
    <cellStyle name="Linked Cell 6 2 2 6 2" xfId="38591" xr:uid="{00000000-0005-0000-0000-0000BF960000}"/>
    <cellStyle name="Linked Cell 6 2 2 6 2 2" xfId="38592" xr:uid="{00000000-0005-0000-0000-0000C0960000}"/>
    <cellStyle name="Linked Cell 6 2 2 6 3" xfId="38593" xr:uid="{00000000-0005-0000-0000-0000C1960000}"/>
    <cellStyle name="Linked Cell 6 2 2 7" xfId="38594" xr:uid="{00000000-0005-0000-0000-0000C2960000}"/>
    <cellStyle name="Linked Cell 6 2 2 7 2" xfId="38595" xr:uid="{00000000-0005-0000-0000-0000C3960000}"/>
    <cellStyle name="Linked Cell 6 2 2 7 2 2" xfId="38596" xr:uid="{00000000-0005-0000-0000-0000C4960000}"/>
    <cellStyle name="Linked Cell 6 2 2 7 3" xfId="38597" xr:uid="{00000000-0005-0000-0000-0000C5960000}"/>
    <cellStyle name="Linked Cell 6 2 2 8" xfId="38598" xr:uid="{00000000-0005-0000-0000-0000C6960000}"/>
    <cellStyle name="Linked Cell 6 2 2 8 2" xfId="38599" xr:uid="{00000000-0005-0000-0000-0000C7960000}"/>
    <cellStyle name="Linked Cell 6 2 2 8 2 2" xfId="38600" xr:uid="{00000000-0005-0000-0000-0000C8960000}"/>
    <cellStyle name="Linked Cell 6 2 2 8 3" xfId="38601" xr:uid="{00000000-0005-0000-0000-0000C9960000}"/>
    <cellStyle name="Linked Cell 6 2 2 9" xfId="38602" xr:uid="{00000000-0005-0000-0000-0000CA960000}"/>
    <cellStyle name="Linked Cell 6 2 2 9 2" xfId="38603" xr:uid="{00000000-0005-0000-0000-0000CB960000}"/>
    <cellStyle name="Linked Cell 6 2 2 9 2 2" xfId="38604" xr:uid="{00000000-0005-0000-0000-0000CC960000}"/>
    <cellStyle name="Linked Cell 6 2 2 9 3" xfId="38605" xr:uid="{00000000-0005-0000-0000-0000CD960000}"/>
    <cellStyle name="Linked Cell 6 2 3" xfId="38606" xr:uid="{00000000-0005-0000-0000-0000CE960000}"/>
    <cellStyle name="Linked Cell 6 2 3 10" xfId="38607" xr:uid="{00000000-0005-0000-0000-0000CF960000}"/>
    <cellStyle name="Linked Cell 6 2 3 10 2" xfId="38608" xr:uid="{00000000-0005-0000-0000-0000D0960000}"/>
    <cellStyle name="Linked Cell 6 2 3 10 2 2" xfId="38609" xr:uid="{00000000-0005-0000-0000-0000D1960000}"/>
    <cellStyle name="Linked Cell 6 2 3 10 3" xfId="38610" xr:uid="{00000000-0005-0000-0000-0000D2960000}"/>
    <cellStyle name="Linked Cell 6 2 3 11" xfId="38611" xr:uid="{00000000-0005-0000-0000-0000D3960000}"/>
    <cellStyle name="Linked Cell 6 2 3 11 2" xfId="38612" xr:uid="{00000000-0005-0000-0000-0000D4960000}"/>
    <cellStyle name="Linked Cell 6 2 3 11 2 2" xfId="38613" xr:uid="{00000000-0005-0000-0000-0000D5960000}"/>
    <cellStyle name="Linked Cell 6 2 3 11 3" xfId="38614" xr:uid="{00000000-0005-0000-0000-0000D6960000}"/>
    <cellStyle name="Linked Cell 6 2 3 12" xfId="38615" xr:uid="{00000000-0005-0000-0000-0000D7960000}"/>
    <cellStyle name="Linked Cell 6 2 3 12 2" xfId="38616" xr:uid="{00000000-0005-0000-0000-0000D8960000}"/>
    <cellStyle name="Linked Cell 6 2 3 13" xfId="38617" xr:uid="{00000000-0005-0000-0000-0000D9960000}"/>
    <cellStyle name="Linked Cell 6 2 3 2" xfId="38618" xr:uid="{00000000-0005-0000-0000-0000DA960000}"/>
    <cellStyle name="Linked Cell 6 2 3 2 10" xfId="38619" xr:uid="{00000000-0005-0000-0000-0000DB960000}"/>
    <cellStyle name="Linked Cell 6 2 3 2 10 2" xfId="38620" xr:uid="{00000000-0005-0000-0000-0000DC960000}"/>
    <cellStyle name="Linked Cell 6 2 3 2 10 2 2" xfId="38621" xr:uid="{00000000-0005-0000-0000-0000DD960000}"/>
    <cellStyle name="Linked Cell 6 2 3 2 10 3" xfId="38622" xr:uid="{00000000-0005-0000-0000-0000DE960000}"/>
    <cellStyle name="Linked Cell 6 2 3 2 11" xfId="38623" xr:uid="{00000000-0005-0000-0000-0000DF960000}"/>
    <cellStyle name="Linked Cell 6 2 3 2 11 2" xfId="38624" xr:uid="{00000000-0005-0000-0000-0000E0960000}"/>
    <cellStyle name="Linked Cell 6 2 3 2 12" xfId="38625" xr:uid="{00000000-0005-0000-0000-0000E1960000}"/>
    <cellStyle name="Linked Cell 6 2 3 2 2" xfId="38626" xr:uid="{00000000-0005-0000-0000-0000E2960000}"/>
    <cellStyle name="Linked Cell 6 2 3 2 2 2" xfId="38627" xr:uid="{00000000-0005-0000-0000-0000E3960000}"/>
    <cellStyle name="Linked Cell 6 2 3 2 2 2 2" xfId="38628" xr:uid="{00000000-0005-0000-0000-0000E4960000}"/>
    <cellStyle name="Linked Cell 6 2 3 2 2 3" xfId="38629" xr:uid="{00000000-0005-0000-0000-0000E5960000}"/>
    <cellStyle name="Linked Cell 6 2 3 2 3" xfId="38630" xr:uid="{00000000-0005-0000-0000-0000E6960000}"/>
    <cellStyle name="Linked Cell 6 2 3 2 3 2" xfId="38631" xr:uid="{00000000-0005-0000-0000-0000E7960000}"/>
    <cellStyle name="Linked Cell 6 2 3 2 3 2 2" xfId="38632" xr:uid="{00000000-0005-0000-0000-0000E8960000}"/>
    <cellStyle name="Linked Cell 6 2 3 2 3 3" xfId="38633" xr:uid="{00000000-0005-0000-0000-0000E9960000}"/>
    <cellStyle name="Linked Cell 6 2 3 2 4" xfId="38634" xr:uid="{00000000-0005-0000-0000-0000EA960000}"/>
    <cellStyle name="Linked Cell 6 2 3 2 4 2" xfId="38635" xr:uid="{00000000-0005-0000-0000-0000EB960000}"/>
    <cellStyle name="Linked Cell 6 2 3 2 4 2 2" xfId="38636" xr:uid="{00000000-0005-0000-0000-0000EC960000}"/>
    <cellStyle name="Linked Cell 6 2 3 2 4 3" xfId="38637" xr:uid="{00000000-0005-0000-0000-0000ED960000}"/>
    <cellStyle name="Linked Cell 6 2 3 2 5" xfId="38638" xr:uid="{00000000-0005-0000-0000-0000EE960000}"/>
    <cellStyle name="Linked Cell 6 2 3 2 5 2" xfId="38639" xr:uid="{00000000-0005-0000-0000-0000EF960000}"/>
    <cellStyle name="Linked Cell 6 2 3 2 5 2 2" xfId="38640" xr:uid="{00000000-0005-0000-0000-0000F0960000}"/>
    <cellStyle name="Linked Cell 6 2 3 2 5 3" xfId="38641" xr:uid="{00000000-0005-0000-0000-0000F1960000}"/>
    <cellStyle name="Linked Cell 6 2 3 2 6" xfId="38642" xr:uid="{00000000-0005-0000-0000-0000F2960000}"/>
    <cellStyle name="Linked Cell 6 2 3 2 6 2" xfId="38643" xr:uid="{00000000-0005-0000-0000-0000F3960000}"/>
    <cellStyle name="Linked Cell 6 2 3 2 6 2 2" xfId="38644" xr:uid="{00000000-0005-0000-0000-0000F4960000}"/>
    <cellStyle name="Linked Cell 6 2 3 2 6 3" xfId="38645" xr:uid="{00000000-0005-0000-0000-0000F5960000}"/>
    <cellStyle name="Linked Cell 6 2 3 2 7" xfId="38646" xr:uid="{00000000-0005-0000-0000-0000F6960000}"/>
    <cellStyle name="Linked Cell 6 2 3 2 7 2" xfId="38647" xr:uid="{00000000-0005-0000-0000-0000F7960000}"/>
    <cellStyle name="Linked Cell 6 2 3 2 7 2 2" xfId="38648" xr:uid="{00000000-0005-0000-0000-0000F8960000}"/>
    <cellStyle name="Linked Cell 6 2 3 2 7 3" xfId="38649" xr:uid="{00000000-0005-0000-0000-0000F9960000}"/>
    <cellStyle name="Linked Cell 6 2 3 2 8" xfId="38650" xr:uid="{00000000-0005-0000-0000-0000FA960000}"/>
    <cellStyle name="Linked Cell 6 2 3 2 8 2" xfId="38651" xr:uid="{00000000-0005-0000-0000-0000FB960000}"/>
    <cellStyle name="Linked Cell 6 2 3 2 8 2 2" xfId="38652" xr:uid="{00000000-0005-0000-0000-0000FC960000}"/>
    <cellStyle name="Linked Cell 6 2 3 2 8 3" xfId="38653" xr:uid="{00000000-0005-0000-0000-0000FD960000}"/>
    <cellStyle name="Linked Cell 6 2 3 2 9" xfId="38654" xr:uid="{00000000-0005-0000-0000-0000FE960000}"/>
    <cellStyle name="Linked Cell 6 2 3 2 9 2" xfId="38655" xr:uid="{00000000-0005-0000-0000-0000FF960000}"/>
    <cellStyle name="Linked Cell 6 2 3 2 9 2 2" xfId="38656" xr:uid="{00000000-0005-0000-0000-000000970000}"/>
    <cellStyle name="Linked Cell 6 2 3 2 9 3" xfId="38657" xr:uid="{00000000-0005-0000-0000-000001970000}"/>
    <cellStyle name="Linked Cell 6 2 3 3" xfId="38658" xr:uid="{00000000-0005-0000-0000-000002970000}"/>
    <cellStyle name="Linked Cell 6 2 3 3 10" xfId="38659" xr:uid="{00000000-0005-0000-0000-000003970000}"/>
    <cellStyle name="Linked Cell 6 2 3 3 10 2" xfId="38660" xr:uid="{00000000-0005-0000-0000-000004970000}"/>
    <cellStyle name="Linked Cell 6 2 3 3 11" xfId="38661" xr:uid="{00000000-0005-0000-0000-000005970000}"/>
    <cellStyle name="Linked Cell 6 2 3 3 2" xfId="38662" xr:uid="{00000000-0005-0000-0000-000006970000}"/>
    <cellStyle name="Linked Cell 6 2 3 3 2 2" xfId="38663" xr:uid="{00000000-0005-0000-0000-000007970000}"/>
    <cellStyle name="Linked Cell 6 2 3 3 2 2 2" xfId="38664" xr:uid="{00000000-0005-0000-0000-000008970000}"/>
    <cellStyle name="Linked Cell 6 2 3 3 2 3" xfId="38665" xr:uid="{00000000-0005-0000-0000-000009970000}"/>
    <cellStyle name="Linked Cell 6 2 3 3 3" xfId="38666" xr:uid="{00000000-0005-0000-0000-00000A970000}"/>
    <cellStyle name="Linked Cell 6 2 3 3 3 2" xfId="38667" xr:uid="{00000000-0005-0000-0000-00000B970000}"/>
    <cellStyle name="Linked Cell 6 2 3 3 3 2 2" xfId="38668" xr:uid="{00000000-0005-0000-0000-00000C970000}"/>
    <cellStyle name="Linked Cell 6 2 3 3 3 3" xfId="38669" xr:uid="{00000000-0005-0000-0000-00000D970000}"/>
    <cellStyle name="Linked Cell 6 2 3 3 4" xfId="38670" xr:uid="{00000000-0005-0000-0000-00000E970000}"/>
    <cellStyle name="Linked Cell 6 2 3 3 4 2" xfId="38671" xr:uid="{00000000-0005-0000-0000-00000F970000}"/>
    <cellStyle name="Linked Cell 6 2 3 3 4 2 2" xfId="38672" xr:uid="{00000000-0005-0000-0000-000010970000}"/>
    <cellStyle name="Linked Cell 6 2 3 3 4 3" xfId="38673" xr:uid="{00000000-0005-0000-0000-000011970000}"/>
    <cellStyle name="Linked Cell 6 2 3 3 5" xfId="38674" xr:uid="{00000000-0005-0000-0000-000012970000}"/>
    <cellStyle name="Linked Cell 6 2 3 3 5 2" xfId="38675" xr:uid="{00000000-0005-0000-0000-000013970000}"/>
    <cellStyle name="Linked Cell 6 2 3 3 5 2 2" xfId="38676" xr:uid="{00000000-0005-0000-0000-000014970000}"/>
    <cellStyle name="Linked Cell 6 2 3 3 5 3" xfId="38677" xr:uid="{00000000-0005-0000-0000-000015970000}"/>
    <cellStyle name="Linked Cell 6 2 3 3 6" xfId="38678" xr:uid="{00000000-0005-0000-0000-000016970000}"/>
    <cellStyle name="Linked Cell 6 2 3 3 6 2" xfId="38679" xr:uid="{00000000-0005-0000-0000-000017970000}"/>
    <cellStyle name="Linked Cell 6 2 3 3 6 2 2" xfId="38680" xr:uid="{00000000-0005-0000-0000-000018970000}"/>
    <cellStyle name="Linked Cell 6 2 3 3 6 3" xfId="38681" xr:uid="{00000000-0005-0000-0000-000019970000}"/>
    <cellStyle name="Linked Cell 6 2 3 3 7" xfId="38682" xr:uid="{00000000-0005-0000-0000-00001A970000}"/>
    <cellStyle name="Linked Cell 6 2 3 3 7 2" xfId="38683" xr:uid="{00000000-0005-0000-0000-00001B970000}"/>
    <cellStyle name="Linked Cell 6 2 3 3 7 2 2" xfId="38684" xr:uid="{00000000-0005-0000-0000-00001C970000}"/>
    <cellStyle name="Linked Cell 6 2 3 3 7 3" xfId="38685" xr:uid="{00000000-0005-0000-0000-00001D970000}"/>
    <cellStyle name="Linked Cell 6 2 3 3 8" xfId="38686" xr:uid="{00000000-0005-0000-0000-00001E970000}"/>
    <cellStyle name="Linked Cell 6 2 3 3 8 2" xfId="38687" xr:uid="{00000000-0005-0000-0000-00001F970000}"/>
    <cellStyle name="Linked Cell 6 2 3 3 8 2 2" xfId="38688" xr:uid="{00000000-0005-0000-0000-000020970000}"/>
    <cellStyle name="Linked Cell 6 2 3 3 8 3" xfId="38689" xr:uid="{00000000-0005-0000-0000-000021970000}"/>
    <cellStyle name="Linked Cell 6 2 3 3 9" xfId="38690" xr:uid="{00000000-0005-0000-0000-000022970000}"/>
    <cellStyle name="Linked Cell 6 2 3 3 9 2" xfId="38691" xr:uid="{00000000-0005-0000-0000-000023970000}"/>
    <cellStyle name="Linked Cell 6 2 3 3 9 2 2" xfId="38692" xr:uid="{00000000-0005-0000-0000-000024970000}"/>
    <cellStyle name="Linked Cell 6 2 3 3 9 3" xfId="38693" xr:uid="{00000000-0005-0000-0000-000025970000}"/>
    <cellStyle name="Linked Cell 6 2 3 4" xfId="38694" xr:uid="{00000000-0005-0000-0000-000026970000}"/>
    <cellStyle name="Linked Cell 6 2 3 4 2" xfId="38695" xr:uid="{00000000-0005-0000-0000-000027970000}"/>
    <cellStyle name="Linked Cell 6 2 3 4 2 2" xfId="38696" xr:uid="{00000000-0005-0000-0000-000028970000}"/>
    <cellStyle name="Linked Cell 6 2 3 4 3" xfId="38697" xr:uid="{00000000-0005-0000-0000-000029970000}"/>
    <cellStyle name="Linked Cell 6 2 3 5" xfId="38698" xr:uid="{00000000-0005-0000-0000-00002A970000}"/>
    <cellStyle name="Linked Cell 6 2 3 5 2" xfId="38699" xr:uid="{00000000-0005-0000-0000-00002B970000}"/>
    <cellStyle name="Linked Cell 6 2 3 5 2 2" xfId="38700" xr:uid="{00000000-0005-0000-0000-00002C970000}"/>
    <cellStyle name="Linked Cell 6 2 3 5 3" xfId="38701" xr:uid="{00000000-0005-0000-0000-00002D970000}"/>
    <cellStyle name="Linked Cell 6 2 3 6" xfId="38702" xr:uid="{00000000-0005-0000-0000-00002E970000}"/>
    <cellStyle name="Linked Cell 6 2 3 6 2" xfId="38703" xr:uid="{00000000-0005-0000-0000-00002F970000}"/>
    <cellStyle name="Linked Cell 6 2 3 6 2 2" xfId="38704" xr:uid="{00000000-0005-0000-0000-000030970000}"/>
    <cellStyle name="Linked Cell 6 2 3 6 3" xfId="38705" xr:uid="{00000000-0005-0000-0000-000031970000}"/>
    <cellStyle name="Linked Cell 6 2 3 7" xfId="38706" xr:uid="{00000000-0005-0000-0000-000032970000}"/>
    <cellStyle name="Linked Cell 6 2 3 7 2" xfId="38707" xr:uid="{00000000-0005-0000-0000-000033970000}"/>
    <cellStyle name="Linked Cell 6 2 3 7 2 2" xfId="38708" xr:uid="{00000000-0005-0000-0000-000034970000}"/>
    <cellStyle name="Linked Cell 6 2 3 7 3" xfId="38709" xr:uid="{00000000-0005-0000-0000-000035970000}"/>
    <cellStyle name="Linked Cell 6 2 3 8" xfId="38710" xr:uid="{00000000-0005-0000-0000-000036970000}"/>
    <cellStyle name="Linked Cell 6 2 3 8 2" xfId="38711" xr:uid="{00000000-0005-0000-0000-000037970000}"/>
    <cellStyle name="Linked Cell 6 2 3 8 2 2" xfId="38712" xr:uid="{00000000-0005-0000-0000-000038970000}"/>
    <cellStyle name="Linked Cell 6 2 3 8 3" xfId="38713" xr:uid="{00000000-0005-0000-0000-000039970000}"/>
    <cellStyle name="Linked Cell 6 2 3 9" xfId="38714" xr:uid="{00000000-0005-0000-0000-00003A970000}"/>
    <cellStyle name="Linked Cell 6 2 3 9 2" xfId="38715" xr:uid="{00000000-0005-0000-0000-00003B970000}"/>
    <cellStyle name="Linked Cell 6 2 3 9 2 2" xfId="38716" xr:uid="{00000000-0005-0000-0000-00003C970000}"/>
    <cellStyle name="Linked Cell 6 2 3 9 3" xfId="38717" xr:uid="{00000000-0005-0000-0000-00003D970000}"/>
    <cellStyle name="Linked Cell 6 2 4" xfId="38718" xr:uid="{00000000-0005-0000-0000-00003E970000}"/>
    <cellStyle name="Linked Cell 6 2 4 10" xfId="38719" xr:uid="{00000000-0005-0000-0000-00003F970000}"/>
    <cellStyle name="Linked Cell 6 2 4 10 2" xfId="38720" xr:uid="{00000000-0005-0000-0000-000040970000}"/>
    <cellStyle name="Linked Cell 6 2 4 10 2 2" xfId="38721" xr:uid="{00000000-0005-0000-0000-000041970000}"/>
    <cellStyle name="Linked Cell 6 2 4 10 3" xfId="38722" xr:uid="{00000000-0005-0000-0000-000042970000}"/>
    <cellStyle name="Linked Cell 6 2 4 11" xfId="38723" xr:uid="{00000000-0005-0000-0000-000043970000}"/>
    <cellStyle name="Linked Cell 6 2 4 11 2" xfId="38724" xr:uid="{00000000-0005-0000-0000-000044970000}"/>
    <cellStyle name="Linked Cell 6 2 4 12" xfId="38725" xr:uid="{00000000-0005-0000-0000-000045970000}"/>
    <cellStyle name="Linked Cell 6 2 4 2" xfId="38726" xr:uid="{00000000-0005-0000-0000-000046970000}"/>
    <cellStyle name="Linked Cell 6 2 4 2 10" xfId="38727" xr:uid="{00000000-0005-0000-0000-000047970000}"/>
    <cellStyle name="Linked Cell 6 2 4 2 10 2" xfId="38728" xr:uid="{00000000-0005-0000-0000-000048970000}"/>
    <cellStyle name="Linked Cell 6 2 4 2 11" xfId="38729" xr:uid="{00000000-0005-0000-0000-000049970000}"/>
    <cellStyle name="Linked Cell 6 2 4 2 2" xfId="38730" xr:uid="{00000000-0005-0000-0000-00004A970000}"/>
    <cellStyle name="Linked Cell 6 2 4 2 2 2" xfId="38731" xr:uid="{00000000-0005-0000-0000-00004B970000}"/>
    <cellStyle name="Linked Cell 6 2 4 2 2 2 2" xfId="38732" xr:uid="{00000000-0005-0000-0000-00004C970000}"/>
    <cellStyle name="Linked Cell 6 2 4 2 2 3" xfId="38733" xr:uid="{00000000-0005-0000-0000-00004D970000}"/>
    <cellStyle name="Linked Cell 6 2 4 2 3" xfId="38734" xr:uid="{00000000-0005-0000-0000-00004E970000}"/>
    <cellStyle name="Linked Cell 6 2 4 2 3 2" xfId="38735" xr:uid="{00000000-0005-0000-0000-00004F970000}"/>
    <cellStyle name="Linked Cell 6 2 4 2 3 2 2" xfId="38736" xr:uid="{00000000-0005-0000-0000-000050970000}"/>
    <cellStyle name="Linked Cell 6 2 4 2 3 3" xfId="38737" xr:uid="{00000000-0005-0000-0000-000051970000}"/>
    <cellStyle name="Linked Cell 6 2 4 2 4" xfId="38738" xr:uid="{00000000-0005-0000-0000-000052970000}"/>
    <cellStyle name="Linked Cell 6 2 4 2 4 2" xfId="38739" xr:uid="{00000000-0005-0000-0000-000053970000}"/>
    <cellStyle name="Linked Cell 6 2 4 2 4 2 2" xfId="38740" xr:uid="{00000000-0005-0000-0000-000054970000}"/>
    <cellStyle name="Linked Cell 6 2 4 2 4 3" xfId="38741" xr:uid="{00000000-0005-0000-0000-000055970000}"/>
    <cellStyle name="Linked Cell 6 2 4 2 5" xfId="38742" xr:uid="{00000000-0005-0000-0000-000056970000}"/>
    <cellStyle name="Linked Cell 6 2 4 2 5 2" xfId="38743" xr:uid="{00000000-0005-0000-0000-000057970000}"/>
    <cellStyle name="Linked Cell 6 2 4 2 5 2 2" xfId="38744" xr:uid="{00000000-0005-0000-0000-000058970000}"/>
    <cellStyle name="Linked Cell 6 2 4 2 5 3" xfId="38745" xr:uid="{00000000-0005-0000-0000-000059970000}"/>
    <cellStyle name="Linked Cell 6 2 4 2 6" xfId="38746" xr:uid="{00000000-0005-0000-0000-00005A970000}"/>
    <cellStyle name="Linked Cell 6 2 4 2 6 2" xfId="38747" xr:uid="{00000000-0005-0000-0000-00005B970000}"/>
    <cellStyle name="Linked Cell 6 2 4 2 6 2 2" xfId="38748" xr:uid="{00000000-0005-0000-0000-00005C970000}"/>
    <cellStyle name="Linked Cell 6 2 4 2 6 3" xfId="38749" xr:uid="{00000000-0005-0000-0000-00005D970000}"/>
    <cellStyle name="Linked Cell 6 2 4 2 7" xfId="38750" xr:uid="{00000000-0005-0000-0000-00005E970000}"/>
    <cellStyle name="Linked Cell 6 2 4 2 7 2" xfId="38751" xr:uid="{00000000-0005-0000-0000-00005F970000}"/>
    <cellStyle name="Linked Cell 6 2 4 2 7 2 2" xfId="38752" xr:uid="{00000000-0005-0000-0000-000060970000}"/>
    <cellStyle name="Linked Cell 6 2 4 2 7 3" xfId="38753" xr:uid="{00000000-0005-0000-0000-000061970000}"/>
    <cellStyle name="Linked Cell 6 2 4 2 8" xfId="38754" xr:uid="{00000000-0005-0000-0000-000062970000}"/>
    <cellStyle name="Linked Cell 6 2 4 2 8 2" xfId="38755" xr:uid="{00000000-0005-0000-0000-000063970000}"/>
    <cellStyle name="Linked Cell 6 2 4 2 8 2 2" xfId="38756" xr:uid="{00000000-0005-0000-0000-000064970000}"/>
    <cellStyle name="Linked Cell 6 2 4 2 8 3" xfId="38757" xr:uid="{00000000-0005-0000-0000-000065970000}"/>
    <cellStyle name="Linked Cell 6 2 4 2 9" xfId="38758" xr:uid="{00000000-0005-0000-0000-000066970000}"/>
    <cellStyle name="Linked Cell 6 2 4 2 9 2" xfId="38759" xr:uid="{00000000-0005-0000-0000-000067970000}"/>
    <cellStyle name="Linked Cell 6 2 4 2 9 2 2" xfId="38760" xr:uid="{00000000-0005-0000-0000-000068970000}"/>
    <cellStyle name="Linked Cell 6 2 4 2 9 3" xfId="38761" xr:uid="{00000000-0005-0000-0000-000069970000}"/>
    <cellStyle name="Linked Cell 6 2 4 3" xfId="38762" xr:uid="{00000000-0005-0000-0000-00006A970000}"/>
    <cellStyle name="Linked Cell 6 2 4 3 2" xfId="38763" xr:uid="{00000000-0005-0000-0000-00006B970000}"/>
    <cellStyle name="Linked Cell 6 2 4 3 2 2" xfId="38764" xr:uid="{00000000-0005-0000-0000-00006C970000}"/>
    <cellStyle name="Linked Cell 6 2 4 3 3" xfId="38765" xr:uid="{00000000-0005-0000-0000-00006D970000}"/>
    <cellStyle name="Linked Cell 6 2 4 4" xfId="38766" xr:uid="{00000000-0005-0000-0000-00006E970000}"/>
    <cellStyle name="Linked Cell 6 2 4 4 2" xfId="38767" xr:uid="{00000000-0005-0000-0000-00006F970000}"/>
    <cellStyle name="Linked Cell 6 2 4 4 2 2" xfId="38768" xr:uid="{00000000-0005-0000-0000-000070970000}"/>
    <cellStyle name="Linked Cell 6 2 4 4 3" xfId="38769" xr:uid="{00000000-0005-0000-0000-000071970000}"/>
    <cellStyle name="Linked Cell 6 2 4 5" xfId="38770" xr:uid="{00000000-0005-0000-0000-000072970000}"/>
    <cellStyle name="Linked Cell 6 2 4 5 2" xfId="38771" xr:uid="{00000000-0005-0000-0000-000073970000}"/>
    <cellStyle name="Linked Cell 6 2 4 5 2 2" xfId="38772" xr:uid="{00000000-0005-0000-0000-000074970000}"/>
    <cellStyle name="Linked Cell 6 2 4 5 3" xfId="38773" xr:uid="{00000000-0005-0000-0000-000075970000}"/>
    <cellStyle name="Linked Cell 6 2 4 6" xfId="38774" xr:uid="{00000000-0005-0000-0000-000076970000}"/>
    <cellStyle name="Linked Cell 6 2 4 6 2" xfId="38775" xr:uid="{00000000-0005-0000-0000-000077970000}"/>
    <cellStyle name="Linked Cell 6 2 4 6 2 2" xfId="38776" xr:uid="{00000000-0005-0000-0000-000078970000}"/>
    <cellStyle name="Linked Cell 6 2 4 6 3" xfId="38777" xr:uid="{00000000-0005-0000-0000-000079970000}"/>
    <cellStyle name="Linked Cell 6 2 4 7" xfId="38778" xr:uid="{00000000-0005-0000-0000-00007A970000}"/>
    <cellStyle name="Linked Cell 6 2 4 7 2" xfId="38779" xr:uid="{00000000-0005-0000-0000-00007B970000}"/>
    <cellStyle name="Linked Cell 6 2 4 7 2 2" xfId="38780" xr:uid="{00000000-0005-0000-0000-00007C970000}"/>
    <cellStyle name="Linked Cell 6 2 4 7 3" xfId="38781" xr:uid="{00000000-0005-0000-0000-00007D970000}"/>
    <cellStyle name="Linked Cell 6 2 4 8" xfId="38782" xr:uid="{00000000-0005-0000-0000-00007E970000}"/>
    <cellStyle name="Linked Cell 6 2 4 8 2" xfId="38783" xr:uid="{00000000-0005-0000-0000-00007F970000}"/>
    <cellStyle name="Linked Cell 6 2 4 8 2 2" xfId="38784" xr:uid="{00000000-0005-0000-0000-000080970000}"/>
    <cellStyle name="Linked Cell 6 2 4 8 3" xfId="38785" xr:uid="{00000000-0005-0000-0000-000081970000}"/>
    <cellStyle name="Linked Cell 6 2 4 9" xfId="38786" xr:uid="{00000000-0005-0000-0000-000082970000}"/>
    <cellStyle name="Linked Cell 6 2 4 9 2" xfId="38787" xr:uid="{00000000-0005-0000-0000-000083970000}"/>
    <cellStyle name="Linked Cell 6 2 4 9 2 2" xfId="38788" xr:uid="{00000000-0005-0000-0000-000084970000}"/>
    <cellStyle name="Linked Cell 6 2 4 9 3" xfId="38789" xr:uid="{00000000-0005-0000-0000-000085970000}"/>
    <cellStyle name="Linked Cell 6 2 5" xfId="38790" xr:uid="{00000000-0005-0000-0000-000086970000}"/>
    <cellStyle name="Linked Cell 6 2 5 10" xfId="38791" xr:uid="{00000000-0005-0000-0000-000087970000}"/>
    <cellStyle name="Linked Cell 6 2 5 10 2" xfId="38792" xr:uid="{00000000-0005-0000-0000-000088970000}"/>
    <cellStyle name="Linked Cell 6 2 5 11" xfId="38793" xr:uid="{00000000-0005-0000-0000-000089970000}"/>
    <cellStyle name="Linked Cell 6 2 5 2" xfId="38794" xr:uid="{00000000-0005-0000-0000-00008A970000}"/>
    <cellStyle name="Linked Cell 6 2 5 2 2" xfId="38795" xr:uid="{00000000-0005-0000-0000-00008B970000}"/>
    <cellStyle name="Linked Cell 6 2 5 2 2 2" xfId="38796" xr:uid="{00000000-0005-0000-0000-00008C970000}"/>
    <cellStyle name="Linked Cell 6 2 5 2 3" xfId="38797" xr:uid="{00000000-0005-0000-0000-00008D970000}"/>
    <cellStyle name="Linked Cell 6 2 5 3" xfId="38798" xr:uid="{00000000-0005-0000-0000-00008E970000}"/>
    <cellStyle name="Linked Cell 6 2 5 3 2" xfId="38799" xr:uid="{00000000-0005-0000-0000-00008F970000}"/>
    <cellStyle name="Linked Cell 6 2 5 3 2 2" xfId="38800" xr:uid="{00000000-0005-0000-0000-000090970000}"/>
    <cellStyle name="Linked Cell 6 2 5 3 3" xfId="38801" xr:uid="{00000000-0005-0000-0000-000091970000}"/>
    <cellStyle name="Linked Cell 6 2 5 4" xfId="38802" xr:uid="{00000000-0005-0000-0000-000092970000}"/>
    <cellStyle name="Linked Cell 6 2 5 4 2" xfId="38803" xr:uid="{00000000-0005-0000-0000-000093970000}"/>
    <cellStyle name="Linked Cell 6 2 5 4 2 2" xfId="38804" xr:uid="{00000000-0005-0000-0000-000094970000}"/>
    <cellStyle name="Linked Cell 6 2 5 4 3" xfId="38805" xr:uid="{00000000-0005-0000-0000-000095970000}"/>
    <cellStyle name="Linked Cell 6 2 5 5" xfId="38806" xr:uid="{00000000-0005-0000-0000-000096970000}"/>
    <cellStyle name="Linked Cell 6 2 5 5 2" xfId="38807" xr:uid="{00000000-0005-0000-0000-000097970000}"/>
    <cellStyle name="Linked Cell 6 2 5 5 2 2" xfId="38808" xr:uid="{00000000-0005-0000-0000-000098970000}"/>
    <cellStyle name="Linked Cell 6 2 5 5 3" xfId="38809" xr:uid="{00000000-0005-0000-0000-000099970000}"/>
    <cellStyle name="Linked Cell 6 2 5 6" xfId="38810" xr:uid="{00000000-0005-0000-0000-00009A970000}"/>
    <cellStyle name="Linked Cell 6 2 5 6 2" xfId="38811" xr:uid="{00000000-0005-0000-0000-00009B970000}"/>
    <cellStyle name="Linked Cell 6 2 5 6 2 2" xfId="38812" xr:uid="{00000000-0005-0000-0000-00009C970000}"/>
    <cellStyle name="Linked Cell 6 2 5 6 3" xfId="38813" xr:uid="{00000000-0005-0000-0000-00009D970000}"/>
    <cellStyle name="Linked Cell 6 2 5 7" xfId="38814" xr:uid="{00000000-0005-0000-0000-00009E970000}"/>
    <cellStyle name="Linked Cell 6 2 5 7 2" xfId="38815" xr:uid="{00000000-0005-0000-0000-00009F970000}"/>
    <cellStyle name="Linked Cell 6 2 5 7 2 2" xfId="38816" xr:uid="{00000000-0005-0000-0000-0000A0970000}"/>
    <cellStyle name="Linked Cell 6 2 5 7 3" xfId="38817" xr:uid="{00000000-0005-0000-0000-0000A1970000}"/>
    <cellStyle name="Linked Cell 6 2 5 8" xfId="38818" xr:uid="{00000000-0005-0000-0000-0000A2970000}"/>
    <cellStyle name="Linked Cell 6 2 5 8 2" xfId="38819" xr:uid="{00000000-0005-0000-0000-0000A3970000}"/>
    <cellStyle name="Linked Cell 6 2 5 8 2 2" xfId="38820" xr:uid="{00000000-0005-0000-0000-0000A4970000}"/>
    <cellStyle name="Linked Cell 6 2 5 8 3" xfId="38821" xr:uid="{00000000-0005-0000-0000-0000A5970000}"/>
    <cellStyle name="Linked Cell 6 2 5 9" xfId="38822" xr:uid="{00000000-0005-0000-0000-0000A6970000}"/>
    <cellStyle name="Linked Cell 6 2 5 9 2" xfId="38823" xr:uid="{00000000-0005-0000-0000-0000A7970000}"/>
    <cellStyle name="Linked Cell 6 2 5 9 2 2" xfId="38824" xr:uid="{00000000-0005-0000-0000-0000A8970000}"/>
    <cellStyle name="Linked Cell 6 2 5 9 3" xfId="38825" xr:uid="{00000000-0005-0000-0000-0000A9970000}"/>
    <cellStyle name="Linked Cell 6 2 6" xfId="38826" xr:uid="{00000000-0005-0000-0000-0000AA970000}"/>
    <cellStyle name="Linked Cell 6 2 6 2" xfId="38827" xr:uid="{00000000-0005-0000-0000-0000AB970000}"/>
    <cellStyle name="Linked Cell 6 2 6 2 2" xfId="38828" xr:uid="{00000000-0005-0000-0000-0000AC970000}"/>
    <cellStyle name="Linked Cell 6 2 6 3" xfId="38829" xr:uid="{00000000-0005-0000-0000-0000AD970000}"/>
    <cellStyle name="Linked Cell 6 2 7" xfId="38830" xr:uid="{00000000-0005-0000-0000-0000AE970000}"/>
    <cellStyle name="Linked Cell 6 2 7 2" xfId="38831" xr:uid="{00000000-0005-0000-0000-0000AF970000}"/>
    <cellStyle name="Linked Cell 6 2 7 2 2" xfId="38832" xr:uid="{00000000-0005-0000-0000-0000B0970000}"/>
    <cellStyle name="Linked Cell 6 2 7 3" xfId="38833" xr:uid="{00000000-0005-0000-0000-0000B1970000}"/>
    <cellStyle name="Linked Cell 6 2 8" xfId="38834" xr:uid="{00000000-0005-0000-0000-0000B2970000}"/>
    <cellStyle name="Linked Cell 6 2 8 2" xfId="38835" xr:uid="{00000000-0005-0000-0000-0000B3970000}"/>
    <cellStyle name="Linked Cell 6 2 8 2 2" xfId="38836" xr:uid="{00000000-0005-0000-0000-0000B4970000}"/>
    <cellStyle name="Linked Cell 6 2 8 3" xfId="38837" xr:uid="{00000000-0005-0000-0000-0000B5970000}"/>
    <cellStyle name="Linked Cell 6 2 9" xfId="38838" xr:uid="{00000000-0005-0000-0000-0000B6970000}"/>
    <cellStyle name="Linked Cell 6 2 9 2" xfId="38839" xr:uid="{00000000-0005-0000-0000-0000B7970000}"/>
    <cellStyle name="Linked Cell 6 2 9 2 2" xfId="38840" xr:uid="{00000000-0005-0000-0000-0000B8970000}"/>
    <cellStyle name="Linked Cell 6 2 9 3" xfId="38841" xr:uid="{00000000-0005-0000-0000-0000B9970000}"/>
    <cellStyle name="Linked Cell 6 3" xfId="38842" xr:uid="{00000000-0005-0000-0000-0000BA970000}"/>
    <cellStyle name="Linked Cell 6 3 10" xfId="38843" xr:uid="{00000000-0005-0000-0000-0000BB970000}"/>
    <cellStyle name="Linked Cell 6 3 10 2" xfId="38844" xr:uid="{00000000-0005-0000-0000-0000BC970000}"/>
    <cellStyle name="Linked Cell 6 3 10 2 2" xfId="38845" xr:uid="{00000000-0005-0000-0000-0000BD970000}"/>
    <cellStyle name="Linked Cell 6 3 10 3" xfId="38846" xr:uid="{00000000-0005-0000-0000-0000BE970000}"/>
    <cellStyle name="Linked Cell 6 3 11" xfId="38847" xr:uid="{00000000-0005-0000-0000-0000BF970000}"/>
    <cellStyle name="Linked Cell 6 3 11 2" xfId="38848" xr:uid="{00000000-0005-0000-0000-0000C0970000}"/>
    <cellStyle name="Linked Cell 6 3 11 2 2" xfId="38849" xr:uid="{00000000-0005-0000-0000-0000C1970000}"/>
    <cellStyle name="Linked Cell 6 3 11 3" xfId="38850" xr:uid="{00000000-0005-0000-0000-0000C2970000}"/>
    <cellStyle name="Linked Cell 6 3 12" xfId="38851" xr:uid="{00000000-0005-0000-0000-0000C3970000}"/>
    <cellStyle name="Linked Cell 6 3 12 2" xfId="38852" xr:uid="{00000000-0005-0000-0000-0000C4970000}"/>
    <cellStyle name="Linked Cell 6 3 12 2 2" xfId="38853" xr:uid="{00000000-0005-0000-0000-0000C5970000}"/>
    <cellStyle name="Linked Cell 6 3 12 3" xfId="38854" xr:uid="{00000000-0005-0000-0000-0000C6970000}"/>
    <cellStyle name="Linked Cell 6 3 13" xfId="38855" xr:uid="{00000000-0005-0000-0000-0000C7970000}"/>
    <cellStyle name="Linked Cell 6 3 13 2" xfId="38856" xr:uid="{00000000-0005-0000-0000-0000C8970000}"/>
    <cellStyle name="Linked Cell 6 3 14" xfId="38857" xr:uid="{00000000-0005-0000-0000-0000C9970000}"/>
    <cellStyle name="Linked Cell 6 3 2" xfId="38858" xr:uid="{00000000-0005-0000-0000-0000CA970000}"/>
    <cellStyle name="Linked Cell 6 3 2 10" xfId="38859" xr:uid="{00000000-0005-0000-0000-0000CB970000}"/>
    <cellStyle name="Linked Cell 6 3 2 10 2" xfId="38860" xr:uid="{00000000-0005-0000-0000-0000CC970000}"/>
    <cellStyle name="Linked Cell 6 3 2 10 2 2" xfId="38861" xr:uid="{00000000-0005-0000-0000-0000CD970000}"/>
    <cellStyle name="Linked Cell 6 3 2 10 3" xfId="38862" xr:uid="{00000000-0005-0000-0000-0000CE970000}"/>
    <cellStyle name="Linked Cell 6 3 2 11" xfId="38863" xr:uid="{00000000-0005-0000-0000-0000CF970000}"/>
    <cellStyle name="Linked Cell 6 3 2 11 2" xfId="38864" xr:uid="{00000000-0005-0000-0000-0000D0970000}"/>
    <cellStyle name="Linked Cell 6 3 2 11 2 2" xfId="38865" xr:uid="{00000000-0005-0000-0000-0000D1970000}"/>
    <cellStyle name="Linked Cell 6 3 2 11 3" xfId="38866" xr:uid="{00000000-0005-0000-0000-0000D2970000}"/>
    <cellStyle name="Linked Cell 6 3 2 12" xfId="38867" xr:uid="{00000000-0005-0000-0000-0000D3970000}"/>
    <cellStyle name="Linked Cell 6 3 2 12 2" xfId="38868" xr:uid="{00000000-0005-0000-0000-0000D4970000}"/>
    <cellStyle name="Linked Cell 6 3 2 13" xfId="38869" xr:uid="{00000000-0005-0000-0000-0000D5970000}"/>
    <cellStyle name="Linked Cell 6 3 2 2" xfId="38870" xr:uid="{00000000-0005-0000-0000-0000D6970000}"/>
    <cellStyle name="Linked Cell 6 3 2 2 10" xfId="38871" xr:uid="{00000000-0005-0000-0000-0000D7970000}"/>
    <cellStyle name="Linked Cell 6 3 2 2 10 2" xfId="38872" xr:uid="{00000000-0005-0000-0000-0000D8970000}"/>
    <cellStyle name="Linked Cell 6 3 2 2 10 2 2" xfId="38873" xr:uid="{00000000-0005-0000-0000-0000D9970000}"/>
    <cellStyle name="Linked Cell 6 3 2 2 10 3" xfId="38874" xr:uid="{00000000-0005-0000-0000-0000DA970000}"/>
    <cellStyle name="Linked Cell 6 3 2 2 11" xfId="38875" xr:uid="{00000000-0005-0000-0000-0000DB970000}"/>
    <cellStyle name="Linked Cell 6 3 2 2 11 2" xfId="38876" xr:uid="{00000000-0005-0000-0000-0000DC970000}"/>
    <cellStyle name="Linked Cell 6 3 2 2 12" xfId="38877" xr:uid="{00000000-0005-0000-0000-0000DD970000}"/>
    <cellStyle name="Linked Cell 6 3 2 2 2" xfId="38878" xr:uid="{00000000-0005-0000-0000-0000DE970000}"/>
    <cellStyle name="Linked Cell 6 3 2 2 2 2" xfId="38879" xr:uid="{00000000-0005-0000-0000-0000DF970000}"/>
    <cellStyle name="Linked Cell 6 3 2 2 2 2 2" xfId="38880" xr:uid="{00000000-0005-0000-0000-0000E0970000}"/>
    <cellStyle name="Linked Cell 6 3 2 2 2 3" xfId="38881" xr:uid="{00000000-0005-0000-0000-0000E1970000}"/>
    <cellStyle name="Linked Cell 6 3 2 2 3" xfId="38882" xr:uid="{00000000-0005-0000-0000-0000E2970000}"/>
    <cellStyle name="Linked Cell 6 3 2 2 3 2" xfId="38883" xr:uid="{00000000-0005-0000-0000-0000E3970000}"/>
    <cellStyle name="Linked Cell 6 3 2 2 3 2 2" xfId="38884" xr:uid="{00000000-0005-0000-0000-0000E4970000}"/>
    <cellStyle name="Linked Cell 6 3 2 2 3 3" xfId="38885" xr:uid="{00000000-0005-0000-0000-0000E5970000}"/>
    <cellStyle name="Linked Cell 6 3 2 2 4" xfId="38886" xr:uid="{00000000-0005-0000-0000-0000E6970000}"/>
    <cellStyle name="Linked Cell 6 3 2 2 4 2" xfId="38887" xr:uid="{00000000-0005-0000-0000-0000E7970000}"/>
    <cellStyle name="Linked Cell 6 3 2 2 4 2 2" xfId="38888" xr:uid="{00000000-0005-0000-0000-0000E8970000}"/>
    <cellStyle name="Linked Cell 6 3 2 2 4 3" xfId="38889" xr:uid="{00000000-0005-0000-0000-0000E9970000}"/>
    <cellStyle name="Linked Cell 6 3 2 2 5" xfId="38890" xr:uid="{00000000-0005-0000-0000-0000EA970000}"/>
    <cellStyle name="Linked Cell 6 3 2 2 5 2" xfId="38891" xr:uid="{00000000-0005-0000-0000-0000EB970000}"/>
    <cellStyle name="Linked Cell 6 3 2 2 5 2 2" xfId="38892" xr:uid="{00000000-0005-0000-0000-0000EC970000}"/>
    <cellStyle name="Linked Cell 6 3 2 2 5 3" xfId="38893" xr:uid="{00000000-0005-0000-0000-0000ED970000}"/>
    <cellStyle name="Linked Cell 6 3 2 2 6" xfId="38894" xr:uid="{00000000-0005-0000-0000-0000EE970000}"/>
    <cellStyle name="Linked Cell 6 3 2 2 6 2" xfId="38895" xr:uid="{00000000-0005-0000-0000-0000EF970000}"/>
    <cellStyle name="Linked Cell 6 3 2 2 6 2 2" xfId="38896" xr:uid="{00000000-0005-0000-0000-0000F0970000}"/>
    <cellStyle name="Linked Cell 6 3 2 2 6 3" xfId="38897" xr:uid="{00000000-0005-0000-0000-0000F1970000}"/>
    <cellStyle name="Linked Cell 6 3 2 2 7" xfId="38898" xr:uid="{00000000-0005-0000-0000-0000F2970000}"/>
    <cellStyle name="Linked Cell 6 3 2 2 7 2" xfId="38899" xr:uid="{00000000-0005-0000-0000-0000F3970000}"/>
    <cellStyle name="Linked Cell 6 3 2 2 7 2 2" xfId="38900" xr:uid="{00000000-0005-0000-0000-0000F4970000}"/>
    <cellStyle name="Linked Cell 6 3 2 2 7 3" xfId="38901" xr:uid="{00000000-0005-0000-0000-0000F5970000}"/>
    <cellStyle name="Linked Cell 6 3 2 2 8" xfId="38902" xr:uid="{00000000-0005-0000-0000-0000F6970000}"/>
    <cellStyle name="Linked Cell 6 3 2 2 8 2" xfId="38903" xr:uid="{00000000-0005-0000-0000-0000F7970000}"/>
    <cellStyle name="Linked Cell 6 3 2 2 8 2 2" xfId="38904" xr:uid="{00000000-0005-0000-0000-0000F8970000}"/>
    <cellStyle name="Linked Cell 6 3 2 2 8 3" xfId="38905" xr:uid="{00000000-0005-0000-0000-0000F9970000}"/>
    <cellStyle name="Linked Cell 6 3 2 2 9" xfId="38906" xr:uid="{00000000-0005-0000-0000-0000FA970000}"/>
    <cellStyle name="Linked Cell 6 3 2 2 9 2" xfId="38907" xr:uid="{00000000-0005-0000-0000-0000FB970000}"/>
    <cellStyle name="Linked Cell 6 3 2 2 9 2 2" xfId="38908" xr:uid="{00000000-0005-0000-0000-0000FC970000}"/>
    <cellStyle name="Linked Cell 6 3 2 2 9 3" xfId="38909" xr:uid="{00000000-0005-0000-0000-0000FD970000}"/>
    <cellStyle name="Linked Cell 6 3 2 3" xfId="38910" xr:uid="{00000000-0005-0000-0000-0000FE970000}"/>
    <cellStyle name="Linked Cell 6 3 2 3 10" xfId="38911" xr:uid="{00000000-0005-0000-0000-0000FF970000}"/>
    <cellStyle name="Linked Cell 6 3 2 3 10 2" xfId="38912" xr:uid="{00000000-0005-0000-0000-000000980000}"/>
    <cellStyle name="Linked Cell 6 3 2 3 11" xfId="38913" xr:uid="{00000000-0005-0000-0000-000001980000}"/>
    <cellStyle name="Linked Cell 6 3 2 3 2" xfId="38914" xr:uid="{00000000-0005-0000-0000-000002980000}"/>
    <cellStyle name="Linked Cell 6 3 2 3 2 2" xfId="38915" xr:uid="{00000000-0005-0000-0000-000003980000}"/>
    <cellStyle name="Linked Cell 6 3 2 3 2 2 2" xfId="38916" xr:uid="{00000000-0005-0000-0000-000004980000}"/>
    <cellStyle name="Linked Cell 6 3 2 3 2 3" xfId="38917" xr:uid="{00000000-0005-0000-0000-000005980000}"/>
    <cellStyle name="Linked Cell 6 3 2 3 3" xfId="38918" xr:uid="{00000000-0005-0000-0000-000006980000}"/>
    <cellStyle name="Linked Cell 6 3 2 3 3 2" xfId="38919" xr:uid="{00000000-0005-0000-0000-000007980000}"/>
    <cellStyle name="Linked Cell 6 3 2 3 3 2 2" xfId="38920" xr:uid="{00000000-0005-0000-0000-000008980000}"/>
    <cellStyle name="Linked Cell 6 3 2 3 3 3" xfId="38921" xr:uid="{00000000-0005-0000-0000-000009980000}"/>
    <cellStyle name="Linked Cell 6 3 2 3 4" xfId="38922" xr:uid="{00000000-0005-0000-0000-00000A980000}"/>
    <cellStyle name="Linked Cell 6 3 2 3 4 2" xfId="38923" xr:uid="{00000000-0005-0000-0000-00000B980000}"/>
    <cellStyle name="Linked Cell 6 3 2 3 4 2 2" xfId="38924" xr:uid="{00000000-0005-0000-0000-00000C980000}"/>
    <cellStyle name="Linked Cell 6 3 2 3 4 3" xfId="38925" xr:uid="{00000000-0005-0000-0000-00000D980000}"/>
    <cellStyle name="Linked Cell 6 3 2 3 5" xfId="38926" xr:uid="{00000000-0005-0000-0000-00000E980000}"/>
    <cellStyle name="Linked Cell 6 3 2 3 5 2" xfId="38927" xr:uid="{00000000-0005-0000-0000-00000F980000}"/>
    <cellStyle name="Linked Cell 6 3 2 3 5 2 2" xfId="38928" xr:uid="{00000000-0005-0000-0000-000010980000}"/>
    <cellStyle name="Linked Cell 6 3 2 3 5 3" xfId="38929" xr:uid="{00000000-0005-0000-0000-000011980000}"/>
    <cellStyle name="Linked Cell 6 3 2 3 6" xfId="38930" xr:uid="{00000000-0005-0000-0000-000012980000}"/>
    <cellStyle name="Linked Cell 6 3 2 3 6 2" xfId="38931" xr:uid="{00000000-0005-0000-0000-000013980000}"/>
    <cellStyle name="Linked Cell 6 3 2 3 6 2 2" xfId="38932" xr:uid="{00000000-0005-0000-0000-000014980000}"/>
    <cellStyle name="Linked Cell 6 3 2 3 6 3" xfId="38933" xr:uid="{00000000-0005-0000-0000-000015980000}"/>
    <cellStyle name="Linked Cell 6 3 2 3 7" xfId="38934" xr:uid="{00000000-0005-0000-0000-000016980000}"/>
    <cellStyle name="Linked Cell 6 3 2 3 7 2" xfId="38935" xr:uid="{00000000-0005-0000-0000-000017980000}"/>
    <cellStyle name="Linked Cell 6 3 2 3 7 2 2" xfId="38936" xr:uid="{00000000-0005-0000-0000-000018980000}"/>
    <cellStyle name="Linked Cell 6 3 2 3 7 3" xfId="38937" xr:uid="{00000000-0005-0000-0000-000019980000}"/>
    <cellStyle name="Linked Cell 6 3 2 3 8" xfId="38938" xr:uid="{00000000-0005-0000-0000-00001A980000}"/>
    <cellStyle name="Linked Cell 6 3 2 3 8 2" xfId="38939" xr:uid="{00000000-0005-0000-0000-00001B980000}"/>
    <cellStyle name="Linked Cell 6 3 2 3 8 2 2" xfId="38940" xr:uid="{00000000-0005-0000-0000-00001C980000}"/>
    <cellStyle name="Linked Cell 6 3 2 3 8 3" xfId="38941" xr:uid="{00000000-0005-0000-0000-00001D980000}"/>
    <cellStyle name="Linked Cell 6 3 2 3 9" xfId="38942" xr:uid="{00000000-0005-0000-0000-00001E980000}"/>
    <cellStyle name="Linked Cell 6 3 2 3 9 2" xfId="38943" xr:uid="{00000000-0005-0000-0000-00001F980000}"/>
    <cellStyle name="Linked Cell 6 3 2 3 9 2 2" xfId="38944" xr:uid="{00000000-0005-0000-0000-000020980000}"/>
    <cellStyle name="Linked Cell 6 3 2 3 9 3" xfId="38945" xr:uid="{00000000-0005-0000-0000-000021980000}"/>
    <cellStyle name="Linked Cell 6 3 2 4" xfId="38946" xr:uid="{00000000-0005-0000-0000-000022980000}"/>
    <cellStyle name="Linked Cell 6 3 2 4 2" xfId="38947" xr:uid="{00000000-0005-0000-0000-000023980000}"/>
    <cellStyle name="Linked Cell 6 3 2 4 2 2" xfId="38948" xr:uid="{00000000-0005-0000-0000-000024980000}"/>
    <cellStyle name="Linked Cell 6 3 2 4 3" xfId="38949" xr:uid="{00000000-0005-0000-0000-000025980000}"/>
    <cellStyle name="Linked Cell 6 3 2 5" xfId="38950" xr:uid="{00000000-0005-0000-0000-000026980000}"/>
    <cellStyle name="Linked Cell 6 3 2 5 2" xfId="38951" xr:uid="{00000000-0005-0000-0000-000027980000}"/>
    <cellStyle name="Linked Cell 6 3 2 5 2 2" xfId="38952" xr:uid="{00000000-0005-0000-0000-000028980000}"/>
    <cellStyle name="Linked Cell 6 3 2 5 3" xfId="38953" xr:uid="{00000000-0005-0000-0000-000029980000}"/>
    <cellStyle name="Linked Cell 6 3 2 6" xfId="38954" xr:uid="{00000000-0005-0000-0000-00002A980000}"/>
    <cellStyle name="Linked Cell 6 3 2 6 2" xfId="38955" xr:uid="{00000000-0005-0000-0000-00002B980000}"/>
    <cellStyle name="Linked Cell 6 3 2 6 2 2" xfId="38956" xr:uid="{00000000-0005-0000-0000-00002C980000}"/>
    <cellStyle name="Linked Cell 6 3 2 6 3" xfId="38957" xr:uid="{00000000-0005-0000-0000-00002D980000}"/>
    <cellStyle name="Linked Cell 6 3 2 7" xfId="38958" xr:uid="{00000000-0005-0000-0000-00002E980000}"/>
    <cellStyle name="Linked Cell 6 3 2 7 2" xfId="38959" xr:uid="{00000000-0005-0000-0000-00002F980000}"/>
    <cellStyle name="Linked Cell 6 3 2 7 2 2" xfId="38960" xr:uid="{00000000-0005-0000-0000-000030980000}"/>
    <cellStyle name="Linked Cell 6 3 2 7 3" xfId="38961" xr:uid="{00000000-0005-0000-0000-000031980000}"/>
    <cellStyle name="Linked Cell 6 3 2 8" xfId="38962" xr:uid="{00000000-0005-0000-0000-000032980000}"/>
    <cellStyle name="Linked Cell 6 3 2 8 2" xfId="38963" xr:uid="{00000000-0005-0000-0000-000033980000}"/>
    <cellStyle name="Linked Cell 6 3 2 8 2 2" xfId="38964" xr:uid="{00000000-0005-0000-0000-000034980000}"/>
    <cellStyle name="Linked Cell 6 3 2 8 3" xfId="38965" xr:uid="{00000000-0005-0000-0000-000035980000}"/>
    <cellStyle name="Linked Cell 6 3 2 9" xfId="38966" xr:uid="{00000000-0005-0000-0000-000036980000}"/>
    <cellStyle name="Linked Cell 6 3 2 9 2" xfId="38967" xr:uid="{00000000-0005-0000-0000-000037980000}"/>
    <cellStyle name="Linked Cell 6 3 2 9 2 2" xfId="38968" xr:uid="{00000000-0005-0000-0000-000038980000}"/>
    <cellStyle name="Linked Cell 6 3 2 9 3" xfId="38969" xr:uid="{00000000-0005-0000-0000-000039980000}"/>
    <cellStyle name="Linked Cell 6 3 3" xfId="38970" xr:uid="{00000000-0005-0000-0000-00003A980000}"/>
    <cellStyle name="Linked Cell 6 3 3 10" xfId="38971" xr:uid="{00000000-0005-0000-0000-00003B980000}"/>
    <cellStyle name="Linked Cell 6 3 3 10 2" xfId="38972" xr:uid="{00000000-0005-0000-0000-00003C980000}"/>
    <cellStyle name="Linked Cell 6 3 3 10 2 2" xfId="38973" xr:uid="{00000000-0005-0000-0000-00003D980000}"/>
    <cellStyle name="Linked Cell 6 3 3 10 3" xfId="38974" xr:uid="{00000000-0005-0000-0000-00003E980000}"/>
    <cellStyle name="Linked Cell 6 3 3 11" xfId="38975" xr:uid="{00000000-0005-0000-0000-00003F980000}"/>
    <cellStyle name="Linked Cell 6 3 3 11 2" xfId="38976" xr:uid="{00000000-0005-0000-0000-000040980000}"/>
    <cellStyle name="Linked Cell 6 3 3 12" xfId="38977" xr:uid="{00000000-0005-0000-0000-000041980000}"/>
    <cellStyle name="Linked Cell 6 3 3 2" xfId="38978" xr:uid="{00000000-0005-0000-0000-000042980000}"/>
    <cellStyle name="Linked Cell 6 3 3 2 10" xfId="38979" xr:uid="{00000000-0005-0000-0000-000043980000}"/>
    <cellStyle name="Linked Cell 6 3 3 2 10 2" xfId="38980" xr:uid="{00000000-0005-0000-0000-000044980000}"/>
    <cellStyle name="Linked Cell 6 3 3 2 11" xfId="38981" xr:uid="{00000000-0005-0000-0000-000045980000}"/>
    <cellStyle name="Linked Cell 6 3 3 2 2" xfId="38982" xr:uid="{00000000-0005-0000-0000-000046980000}"/>
    <cellStyle name="Linked Cell 6 3 3 2 2 2" xfId="38983" xr:uid="{00000000-0005-0000-0000-000047980000}"/>
    <cellStyle name="Linked Cell 6 3 3 2 2 2 2" xfId="38984" xr:uid="{00000000-0005-0000-0000-000048980000}"/>
    <cellStyle name="Linked Cell 6 3 3 2 2 3" xfId="38985" xr:uid="{00000000-0005-0000-0000-000049980000}"/>
    <cellStyle name="Linked Cell 6 3 3 2 3" xfId="38986" xr:uid="{00000000-0005-0000-0000-00004A980000}"/>
    <cellStyle name="Linked Cell 6 3 3 2 3 2" xfId="38987" xr:uid="{00000000-0005-0000-0000-00004B980000}"/>
    <cellStyle name="Linked Cell 6 3 3 2 3 2 2" xfId="38988" xr:uid="{00000000-0005-0000-0000-00004C980000}"/>
    <cellStyle name="Linked Cell 6 3 3 2 3 3" xfId="38989" xr:uid="{00000000-0005-0000-0000-00004D980000}"/>
    <cellStyle name="Linked Cell 6 3 3 2 4" xfId="38990" xr:uid="{00000000-0005-0000-0000-00004E980000}"/>
    <cellStyle name="Linked Cell 6 3 3 2 4 2" xfId="38991" xr:uid="{00000000-0005-0000-0000-00004F980000}"/>
    <cellStyle name="Linked Cell 6 3 3 2 4 2 2" xfId="38992" xr:uid="{00000000-0005-0000-0000-000050980000}"/>
    <cellStyle name="Linked Cell 6 3 3 2 4 3" xfId="38993" xr:uid="{00000000-0005-0000-0000-000051980000}"/>
    <cellStyle name="Linked Cell 6 3 3 2 5" xfId="38994" xr:uid="{00000000-0005-0000-0000-000052980000}"/>
    <cellStyle name="Linked Cell 6 3 3 2 5 2" xfId="38995" xr:uid="{00000000-0005-0000-0000-000053980000}"/>
    <cellStyle name="Linked Cell 6 3 3 2 5 2 2" xfId="38996" xr:uid="{00000000-0005-0000-0000-000054980000}"/>
    <cellStyle name="Linked Cell 6 3 3 2 5 3" xfId="38997" xr:uid="{00000000-0005-0000-0000-000055980000}"/>
    <cellStyle name="Linked Cell 6 3 3 2 6" xfId="38998" xr:uid="{00000000-0005-0000-0000-000056980000}"/>
    <cellStyle name="Linked Cell 6 3 3 2 6 2" xfId="38999" xr:uid="{00000000-0005-0000-0000-000057980000}"/>
    <cellStyle name="Linked Cell 6 3 3 2 6 2 2" xfId="39000" xr:uid="{00000000-0005-0000-0000-000058980000}"/>
    <cellStyle name="Linked Cell 6 3 3 2 6 3" xfId="39001" xr:uid="{00000000-0005-0000-0000-000059980000}"/>
    <cellStyle name="Linked Cell 6 3 3 2 7" xfId="39002" xr:uid="{00000000-0005-0000-0000-00005A980000}"/>
    <cellStyle name="Linked Cell 6 3 3 2 7 2" xfId="39003" xr:uid="{00000000-0005-0000-0000-00005B980000}"/>
    <cellStyle name="Linked Cell 6 3 3 2 7 2 2" xfId="39004" xr:uid="{00000000-0005-0000-0000-00005C980000}"/>
    <cellStyle name="Linked Cell 6 3 3 2 7 3" xfId="39005" xr:uid="{00000000-0005-0000-0000-00005D980000}"/>
    <cellStyle name="Linked Cell 6 3 3 2 8" xfId="39006" xr:uid="{00000000-0005-0000-0000-00005E980000}"/>
    <cellStyle name="Linked Cell 6 3 3 2 8 2" xfId="39007" xr:uid="{00000000-0005-0000-0000-00005F980000}"/>
    <cellStyle name="Linked Cell 6 3 3 2 8 2 2" xfId="39008" xr:uid="{00000000-0005-0000-0000-000060980000}"/>
    <cellStyle name="Linked Cell 6 3 3 2 8 3" xfId="39009" xr:uid="{00000000-0005-0000-0000-000061980000}"/>
    <cellStyle name="Linked Cell 6 3 3 2 9" xfId="39010" xr:uid="{00000000-0005-0000-0000-000062980000}"/>
    <cellStyle name="Linked Cell 6 3 3 2 9 2" xfId="39011" xr:uid="{00000000-0005-0000-0000-000063980000}"/>
    <cellStyle name="Linked Cell 6 3 3 2 9 2 2" xfId="39012" xr:uid="{00000000-0005-0000-0000-000064980000}"/>
    <cellStyle name="Linked Cell 6 3 3 2 9 3" xfId="39013" xr:uid="{00000000-0005-0000-0000-000065980000}"/>
    <cellStyle name="Linked Cell 6 3 3 3" xfId="39014" xr:uid="{00000000-0005-0000-0000-000066980000}"/>
    <cellStyle name="Linked Cell 6 3 3 3 2" xfId="39015" xr:uid="{00000000-0005-0000-0000-000067980000}"/>
    <cellStyle name="Linked Cell 6 3 3 3 2 2" xfId="39016" xr:uid="{00000000-0005-0000-0000-000068980000}"/>
    <cellStyle name="Linked Cell 6 3 3 3 3" xfId="39017" xr:uid="{00000000-0005-0000-0000-000069980000}"/>
    <cellStyle name="Linked Cell 6 3 3 4" xfId="39018" xr:uid="{00000000-0005-0000-0000-00006A980000}"/>
    <cellStyle name="Linked Cell 6 3 3 4 2" xfId="39019" xr:uid="{00000000-0005-0000-0000-00006B980000}"/>
    <cellStyle name="Linked Cell 6 3 3 4 2 2" xfId="39020" xr:uid="{00000000-0005-0000-0000-00006C980000}"/>
    <cellStyle name="Linked Cell 6 3 3 4 3" xfId="39021" xr:uid="{00000000-0005-0000-0000-00006D980000}"/>
    <cellStyle name="Linked Cell 6 3 3 5" xfId="39022" xr:uid="{00000000-0005-0000-0000-00006E980000}"/>
    <cellStyle name="Linked Cell 6 3 3 5 2" xfId="39023" xr:uid="{00000000-0005-0000-0000-00006F980000}"/>
    <cellStyle name="Linked Cell 6 3 3 5 2 2" xfId="39024" xr:uid="{00000000-0005-0000-0000-000070980000}"/>
    <cellStyle name="Linked Cell 6 3 3 5 3" xfId="39025" xr:uid="{00000000-0005-0000-0000-000071980000}"/>
    <cellStyle name="Linked Cell 6 3 3 6" xfId="39026" xr:uid="{00000000-0005-0000-0000-000072980000}"/>
    <cellStyle name="Linked Cell 6 3 3 6 2" xfId="39027" xr:uid="{00000000-0005-0000-0000-000073980000}"/>
    <cellStyle name="Linked Cell 6 3 3 6 2 2" xfId="39028" xr:uid="{00000000-0005-0000-0000-000074980000}"/>
    <cellStyle name="Linked Cell 6 3 3 6 3" xfId="39029" xr:uid="{00000000-0005-0000-0000-000075980000}"/>
    <cellStyle name="Linked Cell 6 3 3 7" xfId="39030" xr:uid="{00000000-0005-0000-0000-000076980000}"/>
    <cellStyle name="Linked Cell 6 3 3 7 2" xfId="39031" xr:uid="{00000000-0005-0000-0000-000077980000}"/>
    <cellStyle name="Linked Cell 6 3 3 7 2 2" xfId="39032" xr:uid="{00000000-0005-0000-0000-000078980000}"/>
    <cellStyle name="Linked Cell 6 3 3 7 3" xfId="39033" xr:uid="{00000000-0005-0000-0000-000079980000}"/>
    <cellStyle name="Linked Cell 6 3 3 8" xfId="39034" xr:uid="{00000000-0005-0000-0000-00007A980000}"/>
    <cellStyle name="Linked Cell 6 3 3 8 2" xfId="39035" xr:uid="{00000000-0005-0000-0000-00007B980000}"/>
    <cellStyle name="Linked Cell 6 3 3 8 2 2" xfId="39036" xr:uid="{00000000-0005-0000-0000-00007C980000}"/>
    <cellStyle name="Linked Cell 6 3 3 8 3" xfId="39037" xr:uid="{00000000-0005-0000-0000-00007D980000}"/>
    <cellStyle name="Linked Cell 6 3 3 9" xfId="39038" xr:uid="{00000000-0005-0000-0000-00007E980000}"/>
    <cellStyle name="Linked Cell 6 3 3 9 2" xfId="39039" xr:uid="{00000000-0005-0000-0000-00007F980000}"/>
    <cellStyle name="Linked Cell 6 3 3 9 2 2" xfId="39040" xr:uid="{00000000-0005-0000-0000-000080980000}"/>
    <cellStyle name="Linked Cell 6 3 3 9 3" xfId="39041" xr:uid="{00000000-0005-0000-0000-000081980000}"/>
    <cellStyle name="Linked Cell 6 3 4" xfId="39042" xr:uid="{00000000-0005-0000-0000-000082980000}"/>
    <cellStyle name="Linked Cell 6 3 4 10" xfId="39043" xr:uid="{00000000-0005-0000-0000-000083980000}"/>
    <cellStyle name="Linked Cell 6 3 4 10 2" xfId="39044" xr:uid="{00000000-0005-0000-0000-000084980000}"/>
    <cellStyle name="Linked Cell 6 3 4 11" xfId="39045" xr:uid="{00000000-0005-0000-0000-000085980000}"/>
    <cellStyle name="Linked Cell 6 3 4 2" xfId="39046" xr:uid="{00000000-0005-0000-0000-000086980000}"/>
    <cellStyle name="Linked Cell 6 3 4 2 2" xfId="39047" xr:uid="{00000000-0005-0000-0000-000087980000}"/>
    <cellStyle name="Linked Cell 6 3 4 2 2 2" xfId="39048" xr:uid="{00000000-0005-0000-0000-000088980000}"/>
    <cellStyle name="Linked Cell 6 3 4 2 3" xfId="39049" xr:uid="{00000000-0005-0000-0000-000089980000}"/>
    <cellStyle name="Linked Cell 6 3 4 3" xfId="39050" xr:uid="{00000000-0005-0000-0000-00008A980000}"/>
    <cellStyle name="Linked Cell 6 3 4 3 2" xfId="39051" xr:uid="{00000000-0005-0000-0000-00008B980000}"/>
    <cellStyle name="Linked Cell 6 3 4 3 2 2" xfId="39052" xr:uid="{00000000-0005-0000-0000-00008C980000}"/>
    <cellStyle name="Linked Cell 6 3 4 3 3" xfId="39053" xr:uid="{00000000-0005-0000-0000-00008D980000}"/>
    <cellStyle name="Linked Cell 6 3 4 4" xfId="39054" xr:uid="{00000000-0005-0000-0000-00008E980000}"/>
    <cellStyle name="Linked Cell 6 3 4 4 2" xfId="39055" xr:uid="{00000000-0005-0000-0000-00008F980000}"/>
    <cellStyle name="Linked Cell 6 3 4 4 2 2" xfId="39056" xr:uid="{00000000-0005-0000-0000-000090980000}"/>
    <cellStyle name="Linked Cell 6 3 4 4 3" xfId="39057" xr:uid="{00000000-0005-0000-0000-000091980000}"/>
    <cellStyle name="Linked Cell 6 3 4 5" xfId="39058" xr:uid="{00000000-0005-0000-0000-000092980000}"/>
    <cellStyle name="Linked Cell 6 3 4 5 2" xfId="39059" xr:uid="{00000000-0005-0000-0000-000093980000}"/>
    <cellStyle name="Linked Cell 6 3 4 5 2 2" xfId="39060" xr:uid="{00000000-0005-0000-0000-000094980000}"/>
    <cellStyle name="Linked Cell 6 3 4 5 3" xfId="39061" xr:uid="{00000000-0005-0000-0000-000095980000}"/>
    <cellStyle name="Linked Cell 6 3 4 6" xfId="39062" xr:uid="{00000000-0005-0000-0000-000096980000}"/>
    <cellStyle name="Linked Cell 6 3 4 6 2" xfId="39063" xr:uid="{00000000-0005-0000-0000-000097980000}"/>
    <cellStyle name="Linked Cell 6 3 4 6 2 2" xfId="39064" xr:uid="{00000000-0005-0000-0000-000098980000}"/>
    <cellStyle name="Linked Cell 6 3 4 6 3" xfId="39065" xr:uid="{00000000-0005-0000-0000-000099980000}"/>
    <cellStyle name="Linked Cell 6 3 4 7" xfId="39066" xr:uid="{00000000-0005-0000-0000-00009A980000}"/>
    <cellStyle name="Linked Cell 6 3 4 7 2" xfId="39067" xr:uid="{00000000-0005-0000-0000-00009B980000}"/>
    <cellStyle name="Linked Cell 6 3 4 7 2 2" xfId="39068" xr:uid="{00000000-0005-0000-0000-00009C980000}"/>
    <cellStyle name="Linked Cell 6 3 4 7 3" xfId="39069" xr:uid="{00000000-0005-0000-0000-00009D980000}"/>
    <cellStyle name="Linked Cell 6 3 4 8" xfId="39070" xr:uid="{00000000-0005-0000-0000-00009E980000}"/>
    <cellStyle name="Linked Cell 6 3 4 8 2" xfId="39071" xr:uid="{00000000-0005-0000-0000-00009F980000}"/>
    <cellStyle name="Linked Cell 6 3 4 8 2 2" xfId="39072" xr:uid="{00000000-0005-0000-0000-0000A0980000}"/>
    <cellStyle name="Linked Cell 6 3 4 8 3" xfId="39073" xr:uid="{00000000-0005-0000-0000-0000A1980000}"/>
    <cellStyle name="Linked Cell 6 3 4 9" xfId="39074" xr:uid="{00000000-0005-0000-0000-0000A2980000}"/>
    <cellStyle name="Linked Cell 6 3 4 9 2" xfId="39075" xr:uid="{00000000-0005-0000-0000-0000A3980000}"/>
    <cellStyle name="Linked Cell 6 3 4 9 2 2" xfId="39076" xr:uid="{00000000-0005-0000-0000-0000A4980000}"/>
    <cellStyle name="Linked Cell 6 3 4 9 3" xfId="39077" xr:uid="{00000000-0005-0000-0000-0000A5980000}"/>
    <cellStyle name="Linked Cell 6 3 5" xfId="39078" xr:uid="{00000000-0005-0000-0000-0000A6980000}"/>
    <cellStyle name="Linked Cell 6 3 5 2" xfId="39079" xr:uid="{00000000-0005-0000-0000-0000A7980000}"/>
    <cellStyle name="Linked Cell 6 3 5 2 2" xfId="39080" xr:uid="{00000000-0005-0000-0000-0000A8980000}"/>
    <cellStyle name="Linked Cell 6 3 5 3" xfId="39081" xr:uid="{00000000-0005-0000-0000-0000A9980000}"/>
    <cellStyle name="Linked Cell 6 3 6" xfId="39082" xr:uid="{00000000-0005-0000-0000-0000AA980000}"/>
    <cellStyle name="Linked Cell 6 3 6 2" xfId="39083" xr:uid="{00000000-0005-0000-0000-0000AB980000}"/>
    <cellStyle name="Linked Cell 6 3 6 2 2" xfId="39084" xr:uid="{00000000-0005-0000-0000-0000AC980000}"/>
    <cellStyle name="Linked Cell 6 3 6 3" xfId="39085" xr:uid="{00000000-0005-0000-0000-0000AD980000}"/>
    <cellStyle name="Linked Cell 6 3 7" xfId="39086" xr:uid="{00000000-0005-0000-0000-0000AE980000}"/>
    <cellStyle name="Linked Cell 6 3 7 2" xfId="39087" xr:uid="{00000000-0005-0000-0000-0000AF980000}"/>
    <cellStyle name="Linked Cell 6 3 7 2 2" xfId="39088" xr:uid="{00000000-0005-0000-0000-0000B0980000}"/>
    <cellStyle name="Linked Cell 6 3 7 3" xfId="39089" xr:uid="{00000000-0005-0000-0000-0000B1980000}"/>
    <cellStyle name="Linked Cell 6 3 8" xfId="39090" xr:uid="{00000000-0005-0000-0000-0000B2980000}"/>
    <cellStyle name="Linked Cell 6 3 8 2" xfId="39091" xr:uid="{00000000-0005-0000-0000-0000B3980000}"/>
    <cellStyle name="Linked Cell 6 3 8 2 2" xfId="39092" xr:uid="{00000000-0005-0000-0000-0000B4980000}"/>
    <cellStyle name="Linked Cell 6 3 8 3" xfId="39093" xr:uid="{00000000-0005-0000-0000-0000B5980000}"/>
    <cellStyle name="Linked Cell 6 3 9" xfId="39094" xr:uid="{00000000-0005-0000-0000-0000B6980000}"/>
    <cellStyle name="Linked Cell 6 3 9 2" xfId="39095" xr:uid="{00000000-0005-0000-0000-0000B7980000}"/>
    <cellStyle name="Linked Cell 6 3 9 2 2" xfId="39096" xr:uid="{00000000-0005-0000-0000-0000B8980000}"/>
    <cellStyle name="Linked Cell 6 3 9 3" xfId="39097" xr:uid="{00000000-0005-0000-0000-0000B9980000}"/>
    <cellStyle name="Linked Cell 6 4" xfId="39098" xr:uid="{00000000-0005-0000-0000-0000BA980000}"/>
    <cellStyle name="Linked Cell 6 4 10" xfId="39099" xr:uid="{00000000-0005-0000-0000-0000BB980000}"/>
    <cellStyle name="Linked Cell 6 4 10 2" xfId="39100" xr:uid="{00000000-0005-0000-0000-0000BC980000}"/>
    <cellStyle name="Linked Cell 6 4 10 2 2" xfId="39101" xr:uid="{00000000-0005-0000-0000-0000BD980000}"/>
    <cellStyle name="Linked Cell 6 4 10 3" xfId="39102" xr:uid="{00000000-0005-0000-0000-0000BE980000}"/>
    <cellStyle name="Linked Cell 6 4 11" xfId="39103" xr:uid="{00000000-0005-0000-0000-0000BF980000}"/>
    <cellStyle name="Linked Cell 6 4 11 2" xfId="39104" xr:uid="{00000000-0005-0000-0000-0000C0980000}"/>
    <cellStyle name="Linked Cell 6 4 11 2 2" xfId="39105" xr:uid="{00000000-0005-0000-0000-0000C1980000}"/>
    <cellStyle name="Linked Cell 6 4 11 3" xfId="39106" xr:uid="{00000000-0005-0000-0000-0000C2980000}"/>
    <cellStyle name="Linked Cell 6 4 12" xfId="39107" xr:uid="{00000000-0005-0000-0000-0000C3980000}"/>
    <cellStyle name="Linked Cell 6 4 12 2" xfId="39108" xr:uid="{00000000-0005-0000-0000-0000C4980000}"/>
    <cellStyle name="Linked Cell 6 4 13" xfId="39109" xr:uid="{00000000-0005-0000-0000-0000C5980000}"/>
    <cellStyle name="Linked Cell 6 4 2" xfId="39110" xr:uid="{00000000-0005-0000-0000-0000C6980000}"/>
    <cellStyle name="Linked Cell 6 4 2 10" xfId="39111" xr:uid="{00000000-0005-0000-0000-0000C7980000}"/>
    <cellStyle name="Linked Cell 6 4 2 10 2" xfId="39112" xr:uid="{00000000-0005-0000-0000-0000C8980000}"/>
    <cellStyle name="Linked Cell 6 4 2 10 2 2" xfId="39113" xr:uid="{00000000-0005-0000-0000-0000C9980000}"/>
    <cellStyle name="Linked Cell 6 4 2 10 3" xfId="39114" xr:uid="{00000000-0005-0000-0000-0000CA980000}"/>
    <cellStyle name="Linked Cell 6 4 2 11" xfId="39115" xr:uid="{00000000-0005-0000-0000-0000CB980000}"/>
    <cellStyle name="Linked Cell 6 4 2 11 2" xfId="39116" xr:uid="{00000000-0005-0000-0000-0000CC980000}"/>
    <cellStyle name="Linked Cell 6 4 2 12" xfId="39117" xr:uid="{00000000-0005-0000-0000-0000CD980000}"/>
    <cellStyle name="Linked Cell 6 4 2 2" xfId="39118" xr:uid="{00000000-0005-0000-0000-0000CE980000}"/>
    <cellStyle name="Linked Cell 6 4 2 2 2" xfId="39119" xr:uid="{00000000-0005-0000-0000-0000CF980000}"/>
    <cellStyle name="Linked Cell 6 4 2 2 2 2" xfId="39120" xr:uid="{00000000-0005-0000-0000-0000D0980000}"/>
    <cellStyle name="Linked Cell 6 4 2 2 3" xfId="39121" xr:uid="{00000000-0005-0000-0000-0000D1980000}"/>
    <cellStyle name="Linked Cell 6 4 2 3" xfId="39122" xr:uid="{00000000-0005-0000-0000-0000D2980000}"/>
    <cellStyle name="Linked Cell 6 4 2 3 2" xfId="39123" xr:uid="{00000000-0005-0000-0000-0000D3980000}"/>
    <cellStyle name="Linked Cell 6 4 2 3 2 2" xfId="39124" xr:uid="{00000000-0005-0000-0000-0000D4980000}"/>
    <cellStyle name="Linked Cell 6 4 2 3 3" xfId="39125" xr:uid="{00000000-0005-0000-0000-0000D5980000}"/>
    <cellStyle name="Linked Cell 6 4 2 4" xfId="39126" xr:uid="{00000000-0005-0000-0000-0000D6980000}"/>
    <cellStyle name="Linked Cell 6 4 2 4 2" xfId="39127" xr:uid="{00000000-0005-0000-0000-0000D7980000}"/>
    <cellStyle name="Linked Cell 6 4 2 4 2 2" xfId="39128" xr:uid="{00000000-0005-0000-0000-0000D8980000}"/>
    <cellStyle name="Linked Cell 6 4 2 4 3" xfId="39129" xr:uid="{00000000-0005-0000-0000-0000D9980000}"/>
    <cellStyle name="Linked Cell 6 4 2 5" xfId="39130" xr:uid="{00000000-0005-0000-0000-0000DA980000}"/>
    <cellStyle name="Linked Cell 6 4 2 5 2" xfId="39131" xr:uid="{00000000-0005-0000-0000-0000DB980000}"/>
    <cellStyle name="Linked Cell 6 4 2 5 2 2" xfId="39132" xr:uid="{00000000-0005-0000-0000-0000DC980000}"/>
    <cellStyle name="Linked Cell 6 4 2 5 3" xfId="39133" xr:uid="{00000000-0005-0000-0000-0000DD980000}"/>
    <cellStyle name="Linked Cell 6 4 2 6" xfId="39134" xr:uid="{00000000-0005-0000-0000-0000DE980000}"/>
    <cellStyle name="Linked Cell 6 4 2 6 2" xfId="39135" xr:uid="{00000000-0005-0000-0000-0000DF980000}"/>
    <cellStyle name="Linked Cell 6 4 2 6 2 2" xfId="39136" xr:uid="{00000000-0005-0000-0000-0000E0980000}"/>
    <cellStyle name="Linked Cell 6 4 2 6 3" xfId="39137" xr:uid="{00000000-0005-0000-0000-0000E1980000}"/>
    <cellStyle name="Linked Cell 6 4 2 7" xfId="39138" xr:uid="{00000000-0005-0000-0000-0000E2980000}"/>
    <cellStyle name="Linked Cell 6 4 2 7 2" xfId="39139" xr:uid="{00000000-0005-0000-0000-0000E3980000}"/>
    <cellStyle name="Linked Cell 6 4 2 7 2 2" xfId="39140" xr:uid="{00000000-0005-0000-0000-0000E4980000}"/>
    <cellStyle name="Linked Cell 6 4 2 7 3" xfId="39141" xr:uid="{00000000-0005-0000-0000-0000E5980000}"/>
    <cellStyle name="Linked Cell 6 4 2 8" xfId="39142" xr:uid="{00000000-0005-0000-0000-0000E6980000}"/>
    <cellStyle name="Linked Cell 6 4 2 8 2" xfId="39143" xr:uid="{00000000-0005-0000-0000-0000E7980000}"/>
    <cellStyle name="Linked Cell 6 4 2 8 2 2" xfId="39144" xr:uid="{00000000-0005-0000-0000-0000E8980000}"/>
    <cellStyle name="Linked Cell 6 4 2 8 3" xfId="39145" xr:uid="{00000000-0005-0000-0000-0000E9980000}"/>
    <cellStyle name="Linked Cell 6 4 2 9" xfId="39146" xr:uid="{00000000-0005-0000-0000-0000EA980000}"/>
    <cellStyle name="Linked Cell 6 4 2 9 2" xfId="39147" xr:uid="{00000000-0005-0000-0000-0000EB980000}"/>
    <cellStyle name="Linked Cell 6 4 2 9 2 2" xfId="39148" xr:uid="{00000000-0005-0000-0000-0000EC980000}"/>
    <cellStyle name="Linked Cell 6 4 2 9 3" xfId="39149" xr:uid="{00000000-0005-0000-0000-0000ED980000}"/>
    <cellStyle name="Linked Cell 6 4 3" xfId="39150" xr:uid="{00000000-0005-0000-0000-0000EE980000}"/>
    <cellStyle name="Linked Cell 6 4 3 10" xfId="39151" xr:uid="{00000000-0005-0000-0000-0000EF980000}"/>
    <cellStyle name="Linked Cell 6 4 3 10 2" xfId="39152" xr:uid="{00000000-0005-0000-0000-0000F0980000}"/>
    <cellStyle name="Linked Cell 6 4 3 11" xfId="39153" xr:uid="{00000000-0005-0000-0000-0000F1980000}"/>
    <cellStyle name="Linked Cell 6 4 3 2" xfId="39154" xr:uid="{00000000-0005-0000-0000-0000F2980000}"/>
    <cellStyle name="Linked Cell 6 4 3 2 2" xfId="39155" xr:uid="{00000000-0005-0000-0000-0000F3980000}"/>
    <cellStyle name="Linked Cell 6 4 3 2 2 2" xfId="39156" xr:uid="{00000000-0005-0000-0000-0000F4980000}"/>
    <cellStyle name="Linked Cell 6 4 3 2 3" xfId="39157" xr:uid="{00000000-0005-0000-0000-0000F5980000}"/>
    <cellStyle name="Linked Cell 6 4 3 3" xfId="39158" xr:uid="{00000000-0005-0000-0000-0000F6980000}"/>
    <cellStyle name="Linked Cell 6 4 3 3 2" xfId="39159" xr:uid="{00000000-0005-0000-0000-0000F7980000}"/>
    <cellStyle name="Linked Cell 6 4 3 3 2 2" xfId="39160" xr:uid="{00000000-0005-0000-0000-0000F8980000}"/>
    <cellStyle name="Linked Cell 6 4 3 3 3" xfId="39161" xr:uid="{00000000-0005-0000-0000-0000F9980000}"/>
    <cellStyle name="Linked Cell 6 4 3 4" xfId="39162" xr:uid="{00000000-0005-0000-0000-0000FA980000}"/>
    <cellStyle name="Linked Cell 6 4 3 4 2" xfId="39163" xr:uid="{00000000-0005-0000-0000-0000FB980000}"/>
    <cellStyle name="Linked Cell 6 4 3 4 2 2" xfId="39164" xr:uid="{00000000-0005-0000-0000-0000FC980000}"/>
    <cellStyle name="Linked Cell 6 4 3 4 3" xfId="39165" xr:uid="{00000000-0005-0000-0000-0000FD980000}"/>
    <cellStyle name="Linked Cell 6 4 3 5" xfId="39166" xr:uid="{00000000-0005-0000-0000-0000FE980000}"/>
    <cellStyle name="Linked Cell 6 4 3 5 2" xfId="39167" xr:uid="{00000000-0005-0000-0000-0000FF980000}"/>
    <cellStyle name="Linked Cell 6 4 3 5 2 2" xfId="39168" xr:uid="{00000000-0005-0000-0000-000000990000}"/>
    <cellStyle name="Linked Cell 6 4 3 5 3" xfId="39169" xr:uid="{00000000-0005-0000-0000-000001990000}"/>
    <cellStyle name="Linked Cell 6 4 3 6" xfId="39170" xr:uid="{00000000-0005-0000-0000-000002990000}"/>
    <cellStyle name="Linked Cell 6 4 3 6 2" xfId="39171" xr:uid="{00000000-0005-0000-0000-000003990000}"/>
    <cellStyle name="Linked Cell 6 4 3 6 2 2" xfId="39172" xr:uid="{00000000-0005-0000-0000-000004990000}"/>
    <cellStyle name="Linked Cell 6 4 3 6 3" xfId="39173" xr:uid="{00000000-0005-0000-0000-000005990000}"/>
    <cellStyle name="Linked Cell 6 4 3 7" xfId="39174" xr:uid="{00000000-0005-0000-0000-000006990000}"/>
    <cellStyle name="Linked Cell 6 4 3 7 2" xfId="39175" xr:uid="{00000000-0005-0000-0000-000007990000}"/>
    <cellStyle name="Linked Cell 6 4 3 7 2 2" xfId="39176" xr:uid="{00000000-0005-0000-0000-000008990000}"/>
    <cellStyle name="Linked Cell 6 4 3 7 3" xfId="39177" xr:uid="{00000000-0005-0000-0000-000009990000}"/>
    <cellStyle name="Linked Cell 6 4 3 8" xfId="39178" xr:uid="{00000000-0005-0000-0000-00000A990000}"/>
    <cellStyle name="Linked Cell 6 4 3 8 2" xfId="39179" xr:uid="{00000000-0005-0000-0000-00000B990000}"/>
    <cellStyle name="Linked Cell 6 4 3 8 2 2" xfId="39180" xr:uid="{00000000-0005-0000-0000-00000C990000}"/>
    <cellStyle name="Linked Cell 6 4 3 8 3" xfId="39181" xr:uid="{00000000-0005-0000-0000-00000D990000}"/>
    <cellStyle name="Linked Cell 6 4 3 9" xfId="39182" xr:uid="{00000000-0005-0000-0000-00000E990000}"/>
    <cellStyle name="Linked Cell 6 4 3 9 2" xfId="39183" xr:uid="{00000000-0005-0000-0000-00000F990000}"/>
    <cellStyle name="Linked Cell 6 4 3 9 2 2" xfId="39184" xr:uid="{00000000-0005-0000-0000-000010990000}"/>
    <cellStyle name="Linked Cell 6 4 3 9 3" xfId="39185" xr:uid="{00000000-0005-0000-0000-000011990000}"/>
    <cellStyle name="Linked Cell 6 4 4" xfId="39186" xr:uid="{00000000-0005-0000-0000-000012990000}"/>
    <cellStyle name="Linked Cell 6 4 4 2" xfId="39187" xr:uid="{00000000-0005-0000-0000-000013990000}"/>
    <cellStyle name="Linked Cell 6 4 4 2 2" xfId="39188" xr:uid="{00000000-0005-0000-0000-000014990000}"/>
    <cellStyle name="Linked Cell 6 4 4 3" xfId="39189" xr:uid="{00000000-0005-0000-0000-000015990000}"/>
    <cellStyle name="Linked Cell 6 4 5" xfId="39190" xr:uid="{00000000-0005-0000-0000-000016990000}"/>
    <cellStyle name="Linked Cell 6 4 5 2" xfId="39191" xr:uid="{00000000-0005-0000-0000-000017990000}"/>
    <cellStyle name="Linked Cell 6 4 5 2 2" xfId="39192" xr:uid="{00000000-0005-0000-0000-000018990000}"/>
    <cellStyle name="Linked Cell 6 4 5 3" xfId="39193" xr:uid="{00000000-0005-0000-0000-000019990000}"/>
    <cellStyle name="Linked Cell 6 4 6" xfId="39194" xr:uid="{00000000-0005-0000-0000-00001A990000}"/>
    <cellStyle name="Linked Cell 6 4 6 2" xfId="39195" xr:uid="{00000000-0005-0000-0000-00001B990000}"/>
    <cellStyle name="Linked Cell 6 4 6 2 2" xfId="39196" xr:uid="{00000000-0005-0000-0000-00001C990000}"/>
    <cellStyle name="Linked Cell 6 4 6 3" xfId="39197" xr:uid="{00000000-0005-0000-0000-00001D990000}"/>
    <cellStyle name="Linked Cell 6 4 7" xfId="39198" xr:uid="{00000000-0005-0000-0000-00001E990000}"/>
    <cellStyle name="Linked Cell 6 4 7 2" xfId="39199" xr:uid="{00000000-0005-0000-0000-00001F990000}"/>
    <cellStyle name="Linked Cell 6 4 7 2 2" xfId="39200" xr:uid="{00000000-0005-0000-0000-000020990000}"/>
    <cellStyle name="Linked Cell 6 4 7 3" xfId="39201" xr:uid="{00000000-0005-0000-0000-000021990000}"/>
    <cellStyle name="Linked Cell 6 4 8" xfId="39202" xr:uid="{00000000-0005-0000-0000-000022990000}"/>
    <cellStyle name="Linked Cell 6 4 8 2" xfId="39203" xr:uid="{00000000-0005-0000-0000-000023990000}"/>
    <cellStyle name="Linked Cell 6 4 8 2 2" xfId="39204" xr:uid="{00000000-0005-0000-0000-000024990000}"/>
    <cellStyle name="Linked Cell 6 4 8 3" xfId="39205" xr:uid="{00000000-0005-0000-0000-000025990000}"/>
    <cellStyle name="Linked Cell 6 4 9" xfId="39206" xr:uid="{00000000-0005-0000-0000-000026990000}"/>
    <cellStyle name="Linked Cell 6 4 9 2" xfId="39207" xr:uid="{00000000-0005-0000-0000-000027990000}"/>
    <cellStyle name="Linked Cell 6 4 9 2 2" xfId="39208" xr:uid="{00000000-0005-0000-0000-000028990000}"/>
    <cellStyle name="Linked Cell 6 4 9 3" xfId="39209" xr:uid="{00000000-0005-0000-0000-000029990000}"/>
    <cellStyle name="Linked Cell 7" xfId="39210" xr:uid="{00000000-0005-0000-0000-00002A990000}"/>
    <cellStyle name="Linked Cell 7 2" xfId="39211" xr:uid="{00000000-0005-0000-0000-00002B990000}"/>
    <cellStyle name="Linked Cell 7 2 10" xfId="39212" xr:uid="{00000000-0005-0000-0000-00002C990000}"/>
    <cellStyle name="Linked Cell 7 2 10 2" xfId="39213" xr:uid="{00000000-0005-0000-0000-00002D990000}"/>
    <cellStyle name="Linked Cell 7 2 10 2 2" xfId="39214" xr:uid="{00000000-0005-0000-0000-00002E990000}"/>
    <cellStyle name="Linked Cell 7 2 10 3" xfId="39215" xr:uid="{00000000-0005-0000-0000-00002F990000}"/>
    <cellStyle name="Linked Cell 7 2 11" xfId="39216" xr:uid="{00000000-0005-0000-0000-000030990000}"/>
    <cellStyle name="Linked Cell 7 2 11 2" xfId="39217" xr:uid="{00000000-0005-0000-0000-000031990000}"/>
    <cellStyle name="Linked Cell 7 2 11 2 2" xfId="39218" xr:uid="{00000000-0005-0000-0000-000032990000}"/>
    <cellStyle name="Linked Cell 7 2 11 3" xfId="39219" xr:uid="{00000000-0005-0000-0000-000033990000}"/>
    <cellStyle name="Linked Cell 7 2 12" xfId="39220" xr:uid="{00000000-0005-0000-0000-000034990000}"/>
    <cellStyle name="Linked Cell 7 2 12 2" xfId="39221" xr:uid="{00000000-0005-0000-0000-000035990000}"/>
    <cellStyle name="Linked Cell 7 2 12 2 2" xfId="39222" xr:uid="{00000000-0005-0000-0000-000036990000}"/>
    <cellStyle name="Linked Cell 7 2 12 3" xfId="39223" xr:uid="{00000000-0005-0000-0000-000037990000}"/>
    <cellStyle name="Linked Cell 7 2 13" xfId="39224" xr:uid="{00000000-0005-0000-0000-000038990000}"/>
    <cellStyle name="Linked Cell 7 2 13 2" xfId="39225" xr:uid="{00000000-0005-0000-0000-000039990000}"/>
    <cellStyle name="Linked Cell 7 2 13 2 2" xfId="39226" xr:uid="{00000000-0005-0000-0000-00003A990000}"/>
    <cellStyle name="Linked Cell 7 2 13 3" xfId="39227" xr:uid="{00000000-0005-0000-0000-00003B990000}"/>
    <cellStyle name="Linked Cell 7 2 14" xfId="39228" xr:uid="{00000000-0005-0000-0000-00003C990000}"/>
    <cellStyle name="Linked Cell 7 2 14 2" xfId="39229" xr:uid="{00000000-0005-0000-0000-00003D990000}"/>
    <cellStyle name="Linked Cell 7 2 15" xfId="39230" xr:uid="{00000000-0005-0000-0000-00003E990000}"/>
    <cellStyle name="Linked Cell 7 2 2" xfId="39231" xr:uid="{00000000-0005-0000-0000-00003F990000}"/>
    <cellStyle name="Linked Cell 7 2 2 10" xfId="39232" xr:uid="{00000000-0005-0000-0000-000040990000}"/>
    <cellStyle name="Linked Cell 7 2 2 10 2" xfId="39233" xr:uid="{00000000-0005-0000-0000-000041990000}"/>
    <cellStyle name="Linked Cell 7 2 2 10 2 2" xfId="39234" xr:uid="{00000000-0005-0000-0000-000042990000}"/>
    <cellStyle name="Linked Cell 7 2 2 10 3" xfId="39235" xr:uid="{00000000-0005-0000-0000-000043990000}"/>
    <cellStyle name="Linked Cell 7 2 2 11" xfId="39236" xr:uid="{00000000-0005-0000-0000-000044990000}"/>
    <cellStyle name="Linked Cell 7 2 2 11 2" xfId="39237" xr:uid="{00000000-0005-0000-0000-000045990000}"/>
    <cellStyle name="Linked Cell 7 2 2 11 2 2" xfId="39238" xr:uid="{00000000-0005-0000-0000-000046990000}"/>
    <cellStyle name="Linked Cell 7 2 2 11 3" xfId="39239" xr:uid="{00000000-0005-0000-0000-000047990000}"/>
    <cellStyle name="Linked Cell 7 2 2 12" xfId="39240" xr:uid="{00000000-0005-0000-0000-000048990000}"/>
    <cellStyle name="Linked Cell 7 2 2 12 2" xfId="39241" xr:uid="{00000000-0005-0000-0000-000049990000}"/>
    <cellStyle name="Linked Cell 7 2 2 12 2 2" xfId="39242" xr:uid="{00000000-0005-0000-0000-00004A990000}"/>
    <cellStyle name="Linked Cell 7 2 2 12 3" xfId="39243" xr:uid="{00000000-0005-0000-0000-00004B990000}"/>
    <cellStyle name="Linked Cell 7 2 2 13" xfId="39244" xr:uid="{00000000-0005-0000-0000-00004C990000}"/>
    <cellStyle name="Linked Cell 7 2 2 13 2" xfId="39245" xr:uid="{00000000-0005-0000-0000-00004D990000}"/>
    <cellStyle name="Linked Cell 7 2 2 14" xfId="39246" xr:uid="{00000000-0005-0000-0000-00004E990000}"/>
    <cellStyle name="Linked Cell 7 2 2 2" xfId="39247" xr:uid="{00000000-0005-0000-0000-00004F990000}"/>
    <cellStyle name="Linked Cell 7 2 2 2 10" xfId="39248" xr:uid="{00000000-0005-0000-0000-000050990000}"/>
    <cellStyle name="Linked Cell 7 2 2 2 10 2" xfId="39249" xr:uid="{00000000-0005-0000-0000-000051990000}"/>
    <cellStyle name="Linked Cell 7 2 2 2 10 2 2" xfId="39250" xr:uid="{00000000-0005-0000-0000-000052990000}"/>
    <cellStyle name="Linked Cell 7 2 2 2 10 3" xfId="39251" xr:uid="{00000000-0005-0000-0000-000053990000}"/>
    <cellStyle name="Linked Cell 7 2 2 2 11" xfId="39252" xr:uid="{00000000-0005-0000-0000-000054990000}"/>
    <cellStyle name="Linked Cell 7 2 2 2 11 2" xfId="39253" xr:uid="{00000000-0005-0000-0000-000055990000}"/>
    <cellStyle name="Linked Cell 7 2 2 2 11 2 2" xfId="39254" xr:uid="{00000000-0005-0000-0000-000056990000}"/>
    <cellStyle name="Linked Cell 7 2 2 2 11 3" xfId="39255" xr:uid="{00000000-0005-0000-0000-000057990000}"/>
    <cellStyle name="Linked Cell 7 2 2 2 12" xfId="39256" xr:uid="{00000000-0005-0000-0000-000058990000}"/>
    <cellStyle name="Linked Cell 7 2 2 2 12 2" xfId="39257" xr:uid="{00000000-0005-0000-0000-000059990000}"/>
    <cellStyle name="Linked Cell 7 2 2 2 13" xfId="39258" xr:uid="{00000000-0005-0000-0000-00005A990000}"/>
    <cellStyle name="Linked Cell 7 2 2 2 2" xfId="39259" xr:uid="{00000000-0005-0000-0000-00005B990000}"/>
    <cellStyle name="Linked Cell 7 2 2 2 2 10" xfId="39260" xr:uid="{00000000-0005-0000-0000-00005C990000}"/>
    <cellStyle name="Linked Cell 7 2 2 2 2 10 2" xfId="39261" xr:uid="{00000000-0005-0000-0000-00005D990000}"/>
    <cellStyle name="Linked Cell 7 2 2 2 2 10 2 2" xfId="39262" xr:uid="{00000000-0005-0000-0000-00005E990000}"/>
    <cellStyle name="Linked Cell 7 2 2 2 2 10 3" xfId="39263" xr:uid="{00000000-0005-0000-0000-00005F990000}"/>
    <cellStyle name="Linked Cell 7 2 2 2 2 11" xfId="39264" xr:uid="{00000000-0005-0000-0000-000060990000}"/>
    <cellStyle name="Linked Cell 7 2 2 2 2 11 2" xfId="39265" xr:uid="{00000000-0005-0000-0000-000061990000}"/>
    <cellStyle name="Linked Cell 7 2 2 2 2 12" xfId="39266" xr:uid="{00000000-0005-0000-0000-000062990000}"/>
    <cellStyle name="Linked Cell 7 2 2 2 2 2" xfId="39267" xr:uid="{00000000-0005-0000-0000-000063990000}"/>
    <cellStyle name="Linked Cell 7 2 2 2 2 2 2" xfId="39268" xr:uid="{00000000-0005-0000-0000-000064990000}"/>
    <cellStyle name="Linked Cell 7 2 2 2 2 2 2 2" xfId="39269" xr:uid="{00000000-0005-0000-0000-000065990000}"/>
    <cellStyle name="Linked Cell 7 2 2 2 2 2 3" xfId="39270" xr:uid="{00000000-0005-0000-0000-000066990000}"/>
    <cellStyle name="Linked Cell 7 2 2 2 2 3" xfId="39271" xr:uid="{00000000-0005-0000-0000-000067990000}"/>
    <cellStyle name="Linked Cell 7 2 2 2 2 3 2" xfId="39272" xr:uid="{00000000-0005-0000-0000-000068990000}"/>
    <cellStyle name="Linked Cell 7 2 2 2 2 3 2 2" xfId="39273" xr:uid="{00000000-0005-0000-0000-000069990000}"/>
    <cellStyle name="Linked Cell 7 2 2 2 2 3 3" xfId="39274" xr:uid="{00000000-0005-0000-0000-00006A990000}"/>
    <cellStyle name="Linked Cell 7 2 2 2 2 4" xfId="39275" xr:uid="{00000000-0005-0000-0000-00006B990000}"/>
    <cellStyle name="Linked Cell 7 2 2 2 2 4 2" xfId="39276" xr:uid="{00000000-0005-0000-0000-00006C990000}"/>
    <cellStyle name="Linked Cell 7 2 2 2 2 4 2 2" xfId="39277" xr:uid="{00000000-0005-0000-0000-00006D990000}"/>
    <cellStyle name="Linked Cell 7 2 2 2 2 4 3" xfId="39278" xr:uid="{00000000-0005-0000-0000-00006E990000}"/>
    <cellStyle name="Linked Cell 7 2 2 2 2 5" xfId="39279" xr:uid="{00000000-0005-0000-0000-00006F990000}"/>
    <cellStyle name="Linked Cell 7 2 2 2 2 5 2" xfId="39280" xr:uid="{00000000-0005-0000-0000-000070990000}"/>
    <cellStyle name="Linked Cell 7 2 2 2 2 5 2 2" xfId="39281" xr:uid="{00000000-0005-0000-0000-000071990000}"/>
    <cellStyle name="Linked Cell 7 2 2 2 2 5 3" xfId="39282" xr:uid="{00000000-0005-0000-0000-000072990000}"/>
    <cellStyle name="Linked Cell 7 2 2 2 2 6" xfId="39283" xr:uid="{00000000-0005-0000-0000-000073990000}"/>
    <cellStyle name="Linked Cell 7 2 2 2 2 6 2" xfId="39284" xr:uid="{00000000-0005-0000-0000-000074990000}"/>
    <cellStyle name="Linked Cell 7 2 2 2 2 6 2 2" xfId="39285" xr:uid="{00000000-0005-0000-0000-000075990000}"/>
    <cellStyle name="Linked Cell 7 2 2 2 2 6 3" xfId="39286" xr:uid="{00000000-0005-0000-0000-000076990000}"/>
    <cellStyle name="Linked Cell 7 2 2 2 2 7" xfId="39287" xr:uid="{00000000-0005-0000-0000-000077990000}"/>
    <cellStyle name="Linked Cell 7 2 2 2 2 7 2" xfId="39288" xr:uid="{00000000-0005-0000-0000-000078990000}"/>
    <cellStyle name="Linked Cell 7 2 2 2 2 7 2 2" xfId="39289" xr:uid="{00000000-0005-0000-0000-000079990000}"/>
    <cellStyle name="Linked Cell 7 2 2 2 2 7 3" xfId="39290" xr:uid="{00000000-0005-0000-0000-00007A990000}"/>
    <cellStyle name="Linked Cell 7 2 2 2 2 8" xfId="39291" xr:uid="{00000000-0005-0000-0000-00007B990000}"/>
    <cellStyle name="Linked Cell 7 2 2 2 2 8 2" xfId="39292" xr:uid="{00000000-0005-0000-0000-00007C990000}"/>
    <cellStyle name="Linked Cell 7 2 2 2 2 8 2 2" xfId="39293" xr:uid="{00000000-0005-0000-0000-00007D990000}"/>
    <cellStyle name="Linked Cell 7 2 2 2 2 8 3" xfId="39294" xr:uid="{00000000-0005-0000-0000-00007E990000}"/>
    <cellStyle name="Linked Cell 7 2 2 2 2 9" xfId="39295" xr:uid="{00000000-0005-0000-0000-00007F990000}"/>
    <cellStyle name="Linked Cell 7 2 2 2 2 9 2" xfId="39296" xr:uid="{00000000-0005-0000-0000-000080990000}"/>
    <cellStyle name="Linked Cell 7 2 2 2 2 9 2 2" xfId="39297" xr:uid="{00000000-0005-0000-0000-000081990000}"/>
    <cellStyle name="Linked Cell 7 2 2 2 2 9 3" xfId="39298" xr:uid="{00000000-0005-0000-0000-000082990000}"/>
    <cellStyle name="Linked Cell 7 2 2 2 3" xfId="39299" xr:uid="{00000000-0005-0000-0000-000083990000}"/>
    <cellStyle name="Linked Cell 7 2 2 2 3 10" xfId="39300" xr:uid="{00000000-0005-0000-0000-000084990000}"/>
    <cellStyle name="Linked Cell 7 2 2 2 3 10 2" xfId="39301" xr:uid="{00000000-0005-0000-0000-000085990000}"/>
    <cellStyle name="Linked Cell 7 2 2 2 3 11" xfId="39302" xr:uid="{00000000-0005-0000-0000-000086990000}"/>
    <cellStyle name="Linked Cell 7 2 2 2 3 2" xfId="39303" xr:uid="{00000000-0005-0000-0000-000087990000}"/>
    <cellStyle name="Linked Cell 7 2 2 2 3 2 2" xfId="39304" xr:uid="{00000000-0005-0000-0000-000088990000}"/>
    <cellStyle name="Linked Cell 7 2 2 2 3 2 2 2" xfId="39305" xr:uid="{00000000-0005-0000-0000-000089990000}"/>
    <cellStyle name="Linked Cell 7 2 2 2 3 2 3" xfId="39306" xr:uid="{00000000-0005-0000-0000-00008A990000}"/>
    <cellStyle name="Linked Cell 7 2 2 2 3 3" xfId="39307" xr:uid="{00000000-0005-0000-0000-00008B990000}"/>
    <cellStyle name="Linked Cell 7 2 2 2 3 3 2" xfId="39308" xr:uid="{00000000-0005-0000-0000-00008C990000}"/>
    <cellStyle name="Linked Cell 7 2 2 2 3 3 2 2" xfId="39309" xr:uid="{00000000-0005-0000-0000-00008D990000}"/>
    <cellStyle name="Linked Cell 7 2 2 2 3 3 3" xfId="39310" xr:uid="{00000000-0005-0000-0000-00008E990000}"/>
    <cellStyle name="Linked Cell 7 2 2 2 3 4" xfId="39311" xr:uid="{00000000-0005-0000-0000-00008F990000}"/>
    <cellStyle name="Linked Cell 7 2 2 2 3 4 2" xfId="39312" xr:uid="{00000000-0005-0000-0000-000090990000}"/>
    <cellStyle name="Linked Cell 7 2 2 2 3 4 2 2" xfId="39313" xr:uid="{00000000-0005-0000-0000-000091990000}"/>
    <cellStyle name="Linked Cell 7 2 2 2 3 4 3" xfId="39314" xr:uid="{00000000-0005-0000-0000-000092990000}"/>
    <cellStyle name="Linked Cell 7 2 2 2 3 5" xfId="39315" xr:uid="{00000000-0005-0000-0000-000093990000}"/>
    <cellStyle name="Linked Cell 7 2 2 2 3 5 2" xfId="39316" xr:uid="{00000000-0005-0000-0000-000094990000}"/>
    <cellStyle name="Linked Cell 7 2 2 2 3 5 2 2" xfId="39317" xr:uid="{00000000-0005-0000-0000-000095990000}"/>
    <cellStyle name="Linked Cell 7 2 2 2 3 5 3" xfId="39318" xr:uid="{00000000-0005-0000-0000-000096990000}"/>
    <cellStyle name="Linked Cell 7 2 2 2 3 6" xfId="39319" xr:uid="{00000000-0005-0000-0000-000097990000}"/>
    <cellStyle name="Linked Cell 7 2 2 2 3 6 2" xfId="39320" xr:uid="{00000000-0005-0000-0000-000098990000}"/>
    <cellStyle name="Linked Cell 7 2 2 2 3 6 2 2" xfId="39321" xr:uid="{00000000-0005-0000-0000-000099990000}"/>
    <cellStyle name="Linked Cell 7 2 2 2 3 6 3" xfId="39322" xr:uid="{00000000-0005-0000-0000-00009A990000}"/>
    <cellStyle name="Linked Cell 7 2 2 2 3 7" xfId="39323" xr:uid="{00000000-0005-0000-0000-00009B990000}"/>
    <cellStyle name="Linked Cell 7 2 2 2 3 7 2" xfId="39324" xr:uid="{00000000-0005-0000-0000-00009C990000}"/>
    <cellStyle name="Linked Cell 7 2 2 2 3 7 2 2" xfId="39325" xr:uid="{00000000-0005-0000-0000-00009D990000}"/>
    <cellStyle name="Linked Cell 7 2 2 2 3 7 3" xfId="39326" xr:uid="{00000000-0005-0000-0000-00009E990000}"/>
    <cellStyle name="Linked Cell 7 2 2 2 3 8" xfId="39327" xr:uid="{00000000-0005-0000-0000-00009F990000}"/>
    <cellStyle name="Linked Cell 7 2 2 2 3 8 2" xfId="39328" xr:uid="{00000000-0005-0000-0000-0000A0990000}"/>
    <cellStyle name="Linked Cell 7 2 2 2 3 8 2 2" xfId="39329" xr:uid="{00000000-0005-0000-0000-0000A1990000}"/>
    <cellStyle name="Linked Cell 7 2 2 2 3 8 3" xfId="39330" xr:uid="{00000000-0005-0000-0000-0000A2990000}"/>
    <cellStyle name="Linked Cell 7 2 2 2 3 9" xfId="39331" xr:uid="{00000000-0005-0000-0000-0000A3990000}"/>
    <cellStyle name="Linked Cell 7 2 2 2 3 9 2" xfId="39332" xr:uid="{00000000-0005-0000-0000-0000A4990000}"/>
    <cellStyle name="Linked Cell 7 2 2 2 3 9 2 2" xfId="39333" xr:uid="{00000000-0005-0000-0000-0000A5990000}"/>
    <cellStyle name="Linked Cell 7 2 2 2 3 9 3" xfId="39334" xr:uid="{00000000-0005-0000-0000-0000A6990000}"/>
    <cellStyle name="Linked Cell 7 2 2 2 4" xfId="39335" xr:uid="{00000000-0005-0000-0000-0000A7990000}"/>
    <cellStyle name="Linked Cell 7 2 2 2 4 2" xfId="39336" xr:uid="{00000000-0005-0000-0000-0000A8990000}"/>
    <cellStyle name="Linked Cell 7 2 2 2 4 2 2" xfId="39337" xr:uid="{00000000-0005-0000-0000-0000A9990000}"/>
    <cellStyle name="Linked Cell 7 2 2 2 4 3" xfId="39338" xr:uid="{00000000-0005-0000-0000-0000AA990000}"/>
    <cellStyle name="Linked Cell 7 2 2 2 5" xfId="39339" xr:uid="{00000000-0005-0000-0000-0000AB990000}"/>
    <cellStyle name="Linked Cell 7 2 2 2 5 2" xfId="39340" xr:uid="{00000000-0005-0000-0000-0000AC990000}"/>
    <cellStyle name="Linked Cell 7 2 2 2 5 2 2" xfId="39341" xr:uid="{00000000-0005-0000-0000-0000AD990000}"/>
    <cellStyle name="Linked Cell 7 2 2 2 5 3" xfId="39342" xr:uid="{00000000-0005-0000-0000-0000AE990000}"/>
    <cellStyle name="Linked Cell 7 2 2 2 6" xfId="39343" xr:uid="{00000000-0005-0000-0000-0000AF990000}"/>
    <cellStyle name="Linked Cell 7 2 2 2 6 2" xfId="39344" xr:uid="{00000000-0005-0000-0000-0000B0990000}"/>
    <cellStyle name="Linked Cell 7 2 2 2 6 2 2" xfId="39345" xr:uid="{00000000-0005-0000-0000-0000B1990000}"/>
    <cellStyle name="Linked Cell 7 2 2 2 6 3" xfId="39346" xr:uid="{00000000-0005-0000-0000-0000B2990000}"/>
    <cellStyle name="Linked Cell 7 2 2 2 7" xfId="39347" xr:uid="{00000000-0005-0000-0000-0000B3990000}"/>
    <cellStyle name="Linked Cell 7 2 2 2 7 2" xfId="39348" xr:uid="{00000000-0005-0000-0000-0000B4990000}"/>
    <cellStyle name="Linked Cell 7 2 2 2 7 2 2" xfId="39349" xr:uid="{00000000-0005-0000-0000-0000B5990000}"/>
    <cellStyle name="Linked Cell 7 2 2 2 7 3" xfId="39350" xr:uid="{00000000-0005-0000-0000-0000B6990000}"/>
    <cellStyle name="Linked Cell 7 2 2 2 8" xfId="39351" xr:uid="{00000000-0005-0000-0000-0000B7990000}"/>
    <cellStyle name="Linked Cell 7 2 2 2 8 2" xfId="39352" xr:uid="{00000000-0005-0000-0000-0000B8990000}"/>
    <cellStyle name="Linked Cell 7 2 2 2 8 2 2" xfId="39353" xr:uid="{00000000-0005-0000-0000-0000B9990000}"/>
    <cellStyle name="Linked Cell 7 2 2 2 8 3" xfId="39354" xr:uid="{00000000-0005-0000-0000-0000BA990000}"/>
    <cellStyle name="Linked Cell 7 2 2 2 9" xfId="39355" xr:uid="{00000000-0005-0000-0000-0000BB990000}"/>
    <cellStyle name="Linked Cell 7 2 2 2 9 2" xfId="39356" xr:uid="{00000000-0005-0000-0000-0000BC990000}"/>
    <cellStyle name="Linked Cell 7 2 2 2 9 2 2" xfId="39357" xr:uid="{00000000-0005-0000-0000-0000BD990000}"/>
    <cellStyle name="Linked Cell 7 2 2 2 9 3" xfId="39358" xr:uid="{00000000-0005-0000-0000-0000BE990000}"/>
    <cellStyle name="Linked Cell 7 2 2 3" xfId="39359" xr:uid="{00000000-0005-0000-0000-0000BF990000}"/>
    <cellStyle name="Linked Cell 7 2 2 3 10" xfId="39360" xr:uid="{00000000-0005-0000-0000-0000C0990000}"/>
    <cellStyle name="Linked Cell 7 2 2 3 10 2" xfId="39361" xr:uid="{00000000-0005-0000-0000-0000C1990000}"/>
    <cellStyle name="Linked Cell 7 2 2 3 10 2 2" xfId="39362" xr:uid="{00000000-0005-0000-0000-0000C2990000}"/>
    <cellStyle name="Linked Cell 7 2 2 3 10 3" xfId="39363" xr:uid="{00000000-0005-0000-0000-0000C3990000}"/>
    <cellStyle name="Linked Cell 7 2 2 3 11" xfId="39364" xr:uid="{00000000-0005-0000-0000-0000C4990000}"/>
    <cellStyle name="Linked Cell 7 2 2 3 11 2" xfId="39365" xr:uid="{00000000-0005-0000-0000-0000C5990000}"/>
    <cellStyle name="Linked Cell 7 2 2 3 12" xfId="39366" xr:uid="{00000000-0005-0000-0000-0000C6990000}"/>
    <cellStyle name="Linked Cell 7 2 2 3 2" xfId="39367" xr:uid="{00000000-0005-0000-0000-0000C7990000}"/>
    <cellStyle name="Linked Cell 7 2 2 3 2 10" xfId="39368" xr:uid="{00000000-0005-0000-0000-0000C8990000}"/>
    <cellStyle name="Linked Cell 7 2 2 3 2 10 2" xfId="39369" xr:uid="{00000000-0005-0000-0000-0000C9990000}"/>
    <cellStyle name="Linked Cell 7 2 2 3 2 11" xfId="39370" xr:uid="{00000000-0005-0000-0000-0000CA990000}"/>
    <cellStyle name="Linked Cell 7 2 2 3 2 2" xfId="39371" xr:uid="{00000000-0005-0000-0000-0000CB990000}"/>
    <cellStyle name="Linked Cell 7 2 2 3 2 2 2" xfId="39372" xr:uid="{00000000-0005-0000-0000-0000CC990000}"/>
    <cellStyle name="Linked Cell 7 2 2 3 2 2 2 2" xfId="39373" xr:uid="{00000000-0005-0000-0000-0000CD990000}"/>
    <cellStyle name="Linked Cell 7 2 2 3 2 2 3" xfId="39374" xr:uid="{00000000-0005-0000-0000-0000CE990000}"/>
    <cellStyle name="Linked Cell 7 2 2 3 2 3" xfId="39375" xr:uid="{00000000-0005-0000-0000-0000CF990000}"/>
    <cellStyle name="Linked Cell 7 2 2 3 2 3 2" xfId="39376" xr:uid="{00000000-0005-0000-0000-0000D0990000}"/>
    <cellStyle name="Linked Cell 7 2 2 3 2 3 2 2" xfId="39377" xr:uid="{00000000-0005-0000-0000-0000D1990000}"/>
    <cellStyle name="Linked Cell 7 2 2 3 2 3 3" xfId="39378" xr:uid="{00000000-0005-0000-0000-0000D2990000}"/>
    <cellStyle name="Linked Cell 7 2 2 3 2 4" xfId="39379" xr:uid="{00000000-0005-0000-0000-0000D3990000}"/>
    <cellStyle name="Linked Cell 7 2 2 3 2 4 2" xfId="39380" xr:uid="{00000000-0005-0000-0000-0000D4990000}"/>
    <cellStyle name="Linked Cell 7 2 2 3 2 4 2 2" xfId="39381" xr:uid="{00000000-0005-0000-0000-0000D5990000}"/>
    <cellStyle name="Linked Cell 7 2 2 3 2 4 3" xfId="39382" xr:uid="{00000000-0005-0000-0000-0000D6990000}"/>
    <cellStyle name="Linked Cell 7 2 2 3 2 5" xfId="39383" xr:uid="{00000000-0005-0000-0000-0000D7990000}"/>
    <cellStyle name="Linked Cell 7 2 2 3 2 5 2" xfId="39384" xr:uid="{00000000-0005-0000-0000-0000D8990000}"/>
    <cellStyle name="Linked Cell 7 2 2 3 2 5 2 2" xfId="39385" xr:uid="{00000000-0005-0000-0000-0000D9990000}"/>
    <cellStyle name="Linked Cell 7 2 2 3 2 5 3" xfId="39386" xr:uid="{00000000-0005-0000-0000-0000DA990000}"/>
    <cellStyle name="Linked Cell 7 2 2 3 2 6" xfId="39387" xr:uid="{00000000-0005-0000-0000-0000DB990000}"/>
    <cellStyle name="Linked Cell 7 2 2 3 2 6 2" xfId="39388" xr:uid="{00000000-0005-0000-0000-0000DC990000}"/>
    <cellStyle name="Linked Cell 7 2 2 3 2 6 2 2" xfId="39389" xr:uid="{00000000-0005-0000-0000-0000DD990000}"/>
    <cellStyle name="Linked Cell 7 2 2 3 2 6 3" xfId="39390" xr:uid="{00000000-0005-0000-0000-0000DE990000}"/>
    <cellStyle name="Linked Cell 7 2 2 3 2 7" xfId="39391" xr:uid="{00000000-0005-0000-0000-0000DF990000}"/>
    <cellStyle name="Linked Cell 7 2 2 3 2 7 2" xfId="39392" xr:uid="{00000000-0005-0000-0000-0000E0990000}"/>
    <cellStyle name="Linked Cell 7 2 2 3 2 7 2 2" xfId="39393" xr:uid="{00000000-0005-0000-0000-0000E1990000}"/>
    <cellStyle name="Linked Cell 7 2 2 3 2 7 3" xfId="39394" xr:uid="{00000000-0005-0000-0000-0000E2990000}"/>
    <cellStyle name="Linked Cell 7 2 2 3 2 8" xfId="39395" xr:uid="{00000000-0005-0000-0000-0000E3990000}"/>
    <cellStyle name="Linked Cell 7 2 2 3 2 8 2" xfId="39396" xr:uid="{00000000-0005-0000-0000-0000E4990000}"/>
    <cellStyle name="Linked Cell 7 2 2 3 2 8 2 2" xfId="39397" xr:uid="{00000000-0005-0000-0000-0000E5990000}"/>
    <cellStyle name="Linked Cell 7 2 2 3 2 8 3" xfId="39398" xr:uid="{00000000-0005-0000-0000-0000E6990000}"/>
    <cellStyle name="Linked Cell 7 2 2 3 2 9" xfId="39399" xr:uid="{00000000-0005-0000-0000-0000E7990000}"/>
    <cellStyle name="Linked Cell 7 2 2 3 2 9 2" xfId="39400" xr:uid="{00000000-0005-0000-0000-0000E8990000}"/>
    <cellStyle name="Linked Cell 7 2 2 3 2 9 2 2" xfId="39401" xr:uid="{00000000-0005-0000-0000-0000E9990000}"/>
    <cellStyle name="Linked Cell 7 2 2 3 2 9 3" xfId="39402" xr:uid="{00000000-0005-0000-0000-0000EA990000}"/>
    <cellStyle name="Linked Cell 7 2 2 3 3" xfId="39403" xr:uid="{00000000-0005-0000-0000-0000EB990000}"/>
    <cellStyle name="Linked Cell 7 2 2 3 3 2" xfId="39404" xr:uid="{00000000-0005-0000-0000-0000EC990000}"/>
    <cellStyle name="Linked Cell 7 2 2 3 3 2 2" xfId="39405" xr:uid="{00000000-0005-0000-0000-0000ED990000}"/>
    <cellStyle name="Linked Cell 7 2 2 3 3 3" xfId="39406" xr:uid="{00000000-0005-0000-0000-0000EE990000}"/>
    <cellStyle name="Linked Cell 7 2 2 3 4" xfId="39407" xr:uid="{00000000-0005-0000-0000-0000EF990000}"/>
    <cellStyle name="Linked Cell 7 2 2 3 4 2" xfId="39408" xr:uid="{00000000-0005-0000-0000-0000F0990000}"/>
    <cellStyle name="Linked Cell 7 2 2 3 4 2 2" xfId="39409" xr:uid="{00000000-0005-0000-0000-0000F1990000}"/>
    <cellStyle name="Linked Cell 7 2 2 3 4 3" xfId="39410" xr:uid="{00000000-0005-0000-0000-0000F2990000}"/>
    <cellStyle name="Linked Cell 7 2 2 3 5" xfId="39411" xr:uid="{00000000-0005-0000-0000-0000F3990000}"/>
    <cellStyle name="Linked Cell 7 2 2 3 5 2" xfId="39412" xr:uid="{00000000-0005-0000-0000-0000F4990000}"/>
    <cellStyle name="Linked Cell 7 2 2 3 5 2 2" xfId="39413" xr:uid="{00000000-0005-0000-0000-0000F5990000}"/>
    <cellStyle name="Linked Cell 7 2 2 3 5 3" xfId="39414" xr:uid="{00000000-0005-0000-0000-0000F6990000}"/>
    <cellStyle name="Linked Cell 7 2 2 3 6" xfId="39415" xr:uid="{00000000-0005-0000-0000-0000F7990000}"/>
    <cellStyle name="Linked Cell 7 2 2 3 6 2" xfId="39416" xr:uid="{00000000-0005-0000-0000-0000F8990000}"/>
    <cellStyle name="Linked Cell 7 2 2 3 6 2 2" xfId="39417" xr:uid="{00000000-0005-0000-0000-0000F9990000}"/>
    <cellStyle name="Linked Cell 7 2 2 3 6 3" xfId="39418" xr:uid="{00000000-0005-0000-0000-0000FA990000}"/>
    <cellStyle name="Linked Cell 7 2 2 3 7" xfId="39419" xr:uid="{00000000-0005-0000-0000-0000FB990000}"/>
    <cellStyle name="Linked Cell 7 2 2 3 7 2" xfId="39420" xr:uid="{00000000-0005-0000-0000-0000FC990000}"/>
    <cellStyle name="Linked Cell 7 2 2 3 7 2 2" xfId="39421" xr:uid="{00000000-0005-0000-0000-0000FD990000}"/>
    <cellStyle name="Linked Cell 7 2 2 3 7 3" xfId="39422" xr:uid="{00000000-0005-0000-0000-0000FE990000}"/>
    <cellStyle name="Linked Cell 7 2 2 3 8" xfId="39423" xr:uid="{00000000-0005-0000-0000-0000FF990000}"/>
    <cellStyle name="Linked Cell 7 2 2 3 8 2" xfId="39424" xr:uid="{00000000-0005-0000-0000-0000009A0000}"/>
    <cellStyle name="Linked Cell 7 2 2 3 8 2 2" xfId="39425" xr:uid="{00000000-0005-0000-0000-0000019A0000}"/>
    <cellStyle name="Linked Cell 7 2 2 3 8 3" xfId="39426" xr:uid="{00000000-0005-0000-0000-0000029A0000}"/>
    <cellStyle name="Linked Cell 7 2 2 3 9" xfId="39427" xr:uid="{00000000-0005-0000-0000-0000039A0000}"/>
    <cellStyle name="Linked Cell 7 2 2 3 9 2" xfId="39428" xr:uid="{00000000-0005-0000-0000-0000049A0000}"/>
    <cellStyle name="Linked Cell 7 2 2 3 9 2 2" xfId="39429" xr:uid="{00000000-0005-0000-0000-0000059A0000}"/>
    <cellStyle name="Linked Cell 7 2 2 3 9 3" xfId="39430" xr:uid="{00000000-0005-0000-0000-0000069A0000}"/>
    <cellStyle name="Linked Cell 7 2 2 4" xfId="39431" xr:uid="{00000000-0005-0000-0000-0000079A0000}"/>
    <cellStyle name="Linked Cell 7 2 2 4 10" xfId="39432" xr:uid="{00000000-0005-0000-0000-0000089A0000}"/>
    <cellStyle name="Linked Cell 7 2 2 4 10 2" xfId="39433" xr:uid="{00000000-0005-0000-0000-0000099A0000}"/>
    <cellStyle name="Linked Cell 7 2 2 4 11" xfId="39434" xr:uid="{00000000-0005-0000-0000-00000A9A0000}"/>
    <cellStyle name="Linked Cell 7 2 2 4 2" xfId="39435" xr:uid="{00000000-0005-0000-0000-00000B9A0000}"/>
    <cellStyle name="Linked Cell 7 2 2 4 2 2" xfId="39436" xr:uid="{00000000-0005-0000-0000-00000C9A0000}"/>
    <cellStyle name="Linked Cell 7 2 2 4 2 2 2" xfId="39437" xr:uid="{00000000-0005-0000-0000-00000D9A0000}"/>
    <cellStyle name="Linked Cell 7 2 2 4 2 3" xfId="39438" xr:uid="{00000000-0005-0000-0000-00000E9A0000}"/>
    <cellStyle name="Linked Cell 7 2 2 4 3" xfId="39439" xr:uid="{00000000-0005-0000-0000-00000F9A0000}"/>
    <cellStyle name="Linked Cell 7 2 2 4 3 2" xfId="39440" xr:uid="{00000000-0005-0000-0000-0000109A0000}"/>
    <cellStyle name="Linked Cell 7 2 2 4 3 2 2" xfId="39441" xr:uid="{00000000-0005-0000-0000-0000119A0000}"/>
    <cellStyle name="Linked Cell 7 2 2 4 3 3" xfId="39442" xr:uid="{00000000-0005-0000-0000-0000129A0000}"/>
    <cellStyle name="Linked Cell 7 2 2 4 4" xfId="39443" xr:uid="{00000000-0005-0000-0000-0000139A0000}"/>
    <cellStyle name="Linked Cell 7 2 2 4 4 2" xfId="39444" xr:uid="{00000000-0005-0000-0000-0000149A0000}"/>
    <cellStyle name="Linked Cell 7 2 2 4 4 2 2" xfId="39445" xr:uid="{00000000-0005-0000-0000-0000159A0000}"/>
    <cellStyle name="Linked Cell 7 2 2 4 4 3" xfId="39446" xr:uid="{00000000-0005-0000-0000-0000169A0000}"/>
    <cellStyle name="Linked Cell 7 2 2 4 5" xfId="39447" xr:uid="{00000000-0005-0000-0000-0000179A0000}"/>
    <cellStyle name="Linked Cell 7 2 2 4 5 2" xfId="39448" xr:uid="{00000000-0005-0000-0000-0000189A0000}"/>
    <cellStyle name="Linked Cell 7 2 2 4 5 2 2" xfId="39449" xr:uid="{00000000-0005-0000-0000-0000199A0000}"/>
    <cellStyle name="Linked Cell 7 2 2 4 5 3" xfId="39450" xr:uid="{00000000-0005-0000-0000-00001A9A0000}"/>
    <cellStyle name="Linked Cell 7 2 2 4 6" xfId="39451" xr:uid="{00000000-0005-0000-0000-00001B9A0000}"/>
    <cellStyle name="Linked Cell 7 2 2 4 6 2" xfId="39452" xr:uid="{00000000-0005-0000-0000-00001C9A0000}"/>
    <cellStyle name="Linked Cell 7 2 2 4 6 2 2" xfId="39453" xr:uid="{00000000-0005-0000-0000-00001D9A0000}"/>
    <cellStyle name="Linked Cell 7 2 2 4 6 3" xfId="39454" xr:uid="{00000000-0005-0000-0000-00001E9A0000}"/>
    <cellStyle name="Linked Cell 7 2 2 4 7" xfId="39455" xr:uid="{00000000-0005-0000-0000-00001F9A0000}"/>
    <cellStyle name="Linked Cell 7 2 2 4 7 2" xfId="39456" xr:uid="{00000000-0005-0000-0000-0000209A0000}"/>
    <cellStyle name="Linked Cell 7 2 2 4 7 2 2" xfId="39457" xr:uid="{00000000-0005-0000-0000-0000219A0000}"/>
    <cellStyle name="Linked Cell 7 2 2 4 7 3" xfId="39458" xr:uid="{00000000-0005-0000-0000-0000229A0000}"/>
    <cellStyle name="Linked Cell 7 2 2 4 8" xfId="39459" xr:uid="{00000000-0005-0000-0000-0000239A0000}"/>
    <cellStyle name="Linked Cell 7 2 2 4 8 2" xfId="39460" xr:uid="{00000000-0005-0000-0000-0000249A0000}"/>
    <cellStyle name="Linked Cell 7 2 2 4 8 2 2" xfId="39461" xr:uid="{00000000-0005-0000-0000-0000259A0000}"/>
    <cellStyle name="Linked Cell 7 2 2 4 8 3" xfId="39462" xr:uid="{00000000-0005-0000-0000-0000269A0000}"/>
    <cellStyle name="Linked Cell 7 2 2 4 9" xfId="39463" xr:uid="{00000000-0005-0000-0000-0000279A0000}"/>
    <cellStyle name="Linked Cell 7 2 2 4 9 2" xfId="39464" xr:uid="{00000000-0005-0000-0000-0000289A0000}"/>
    <cellStyle name="Linked Cell 7 2 2 4 9 2 2" xfId="39465" xr:uid="{00000000-0005-0000-0000-0000299A0000}"/>
    <cellStyle name="Linked Cell 7 2 2 4 9 3" xfId="39466" xr:uid="{00000000-0005-0000-0000-00002A9A0000}"/>
    <cellStyle name="Linked Cell 7 2 2 5" xfId="39467" xr:uid="{00000000-0005-0000-0000-00002B9A0000}"/>
    <cellStyle name="Linked Cell 7 2 2 5 2" xfId="39468" xr:uid="{00000000-0005-0000-0000-00002C9A0000}"/>
    <cellStyle name="Linked Cell 7 2 2 5 2 2" xfId="39469" xr:uid="{00000000-0005-0000-0000-00002D9A0000}"/>
    <cellStyle name="Linked Cell 7 2 2 5 3" xfId="39470" xr:uid="{00000000-0005-0000-0000-00002E9A0000}"/>
    <cellStyle name="Linked Cell 7 2 2 6" xfId="39471" xr:uid="{00000000-0005-0000-0000-00002F9A0000}"/>
    <cellStyle name="Linked Cell 7 2 2 6 2" xfId="39472" xr:uid="{00000000-0005-0000-0000-0000309A0000}"/>
    <cellStyle name="Linked Cell 7 2 2 6 2 2" xfId="39473" xr:uid="{00000000-0005-0000-0000-0000319A0000}"/>
    <cellStyle name="Linked Cell 7 2 2 6 3" xfId="39474" xr:uid="{00000000-0005-0000-0000-0000329A0000}"/>
    <cellStyle name="Linked Cell 7 2 2 7" xfId="39475" xr:uid="{00000000-0005-0000-0000-0000339A0000}"/>
    <cellStyle name="Linked Cell 7 2 2 7 2" xfId="39476" xr:uid="{00000000-0005-0000-0000-0000349A0000}"/>
    <cellStyle name="Linked Cell 7 2 2 7 2 2" xfId="39477" xr:uid="{00000000-0005-0000-0000-0000359A0000}"/>
    <cellStyle name="Linked Cell 7 2 2 7 3" xfId="39478" xr:uid="{00000000-0005-0000-0000-0000369A0000}"/>
    <cellStyle name="Linked Cell 7 2 2 8" xfId="39479" xr:uid="{00000000-0005-0000-0000-0000379A0000}"/>
    <cellStyle name="Linked Cell 7 2 2 8 2" xfId="39480" xr:uid="{00000000-0005-0000-0000-0000389A0000}"/>
    <cellStyle name="Linked Cell 7 2 2 8 2 2" xfId="39481" xr:uid="{00000000-0005-0000-0000-0000399A0000}"/>
    <cellStyle name="Linked Cell 7 2 2 8 3" xfId="39482" xr:uid="{00000000-0005-0000-0000-00003A9A0000}"/>
    <cellStyle name="Linked Cell 7 2 2 9" xfId="39483" xr:uid="{00000000-0005-0000-0000-00003B9A0000}"/>
    <cellStyle name="Linked Cell 7 2 2 9 2" xfId="39484" xr:uid="{00000000-0005-0000-0000-00003C9A0000}"/>
    <cellStyle name="Linked Cell 7 2 2 9 2 2" xfId="39485" xr:uid="{00000000-0005-0000-0000-00003D9A0000}"/>
    <cellStyle name="Linked Cell 7 2 2 9 3" xfId="39486" xr:uid="{00000000-0005-0000-0000-00003E9A0000}"/>
    <cellStyle name="Linked Cell 7 2 3" xfId="39487" xr:uid="{00000000-0005-0000-0000-00003F9A0000}"/>
    <cellStyle name="Linked Cell 7 2 3 10" xfId="39488" xr:uid="{00000000-0005-0000-0000-0000409A0000}"/>
    <cellStyle name="Linked Cell 7 2 3 10 2" xfId="39489" xr:uid="{00000000-0005-0000-0000-0000419A0000}"/>
    <cellStyle name="Linked Cell 7 2 3 10 2 2" xfId="39490" xr:uid="{00000000-0005-0000-0000-0000429A0000}"/>
    <cellStyle name="Linked Cell 7 2 3 10 3" xfId="39491" xr:uid="{00000000-0005-0000-0000-0000439A0000}"/>
    <cellStyle name="Linked Cell 7 2 3 11" xfId="39492" xr:uid="{00000000-0005-0000-0000-0000449A0000}"/>
    <cellStyle name="Linked Cell 7 2 3 11 2" xfId="39493" xr:uid="{00000000-0005-0000-0000-0000459A0000}"/>
    <cellStyle name="Linked Cell 7 2 3 11 2 2" xfId="39494" xr:uid="{00000000-0005-0000-0000-0000469A0000}"/>
    <cellStyle name="Linked Cell 7 2 3 11 3" xfId="39495" xr:uid="{00000000-0005-0000-0000-0000479A0000}"/>
    <cellStyle name="Linked Cell 7 2 3 12" xfId="39496" xr:uid="{00000000-0005-0000-0000-0000489A0000}"/>
    <cellStyle name="Linked Cell 7 2 3 12 2" xfId="39497" xr:uid="{00000000-0005-0000-0000-0000499A0000}"/>
    <cellStyle name="Linked Cell 7 2 3 13" xfId="39498" xr:uid="{00000000-0005-0000-0000-00004A9A0000}"/>
    <cellStyle name="Linked Cell 7 2 3 2" xfId="39499" xr:uid="{00000000-0005-0000-0000-00004B9A0000}"/>
    <cellStyle name="Linked Cell 7 2 3 2 10" xfId="39500" xr:uid="{00000000-0005-0000-0000-00004C9A0000}"/>
    <cellStyle name="Linked Cell 7 2 3 2 10 2" xfId="39501" xr:uid="{00000000-0005-0000-0000-00004D9A0000}"/>
    <cellStyle name="Linked Cell 7 2 3 2 10 2 2" xfId="39502" xr:uid="{00000000-0005-0000-0000-00004E9A0000}"/>
    <cellStyle name="Linked Cell 7 2 3 2 10 3" xfId="39503" xr:uid="{00000000-0005-0000-0000-00004F9A0000}"/>
    <cellStyle name="Linked Cell 7 2 3 2 11" xfId="39504" xr:uid="{00000000-0005-0000-0000-0000509A0000}"/>
    <cellStyle name="Linked Cell 7 2 3 2 11 2" xfId="39505" xr:uid="{00000000-0005-0000-0000-0000519A0000}"/>
    <cellStyle name="Linked Cell 7 2 3 2 12" xfId="39506" xr:uid="{00000000-0005-0000-0000-0000529A0000}"/>
    <cellStyle name="Linked Cell 7 2 3 2 2" xfId="39507" xr:uid="{00000000-0005-0000-0000-0000539A0000}"/>
    <cellStyle name="Linked Cell 7 2 3 2 2 2" xfId="39508" xr:uid="{00000000-0005-0000-0000-0000549A0000}"/>
    <cellStyle name="Linked Cell 7 2 3 2 2 2 2" xfId="39509" xr:uid="{00000000-0005-0000-0000-0000559A0000}"/>
    <cellStyle name="Linked Cell 7 2 3 2 2 3" xfId="39510" xr:uid="{00000000-0005-0000-0000-0000569A0000}"/>
    <cellStyle name="Linked Cell 7 2 3 2 3" xfId="39511" xr:uid="{00000000-0005-0000-0000-0000579A0000}"/>
    <cellStyle name="Linked Cell 7 2 3 2 3 2" xfId="39512" xr:uid="{00000000-0005-0000-0000-0000589A0000}"/>
    <cellStyle name="Linked Cell 7 2 3 2 3 2 2" xfId="39513" xr:uid="{00000000-0005-0000-0000-0000599A0000}"/>
    <cellStyle name="Linked Cell 7 2 3 2 3 3" xfId="39514" xr:uid="{00000000-0005-0000-0000-00005A9A0000}"/>
    <cellStyle name="Linked Cell 7 2 3 2 4" xfId="39515" xr:uid="{00000000-0005-0000-0000-00005B9A0000}"/>
    <cellStyle name="Linked Cell 7 2 3 2 4 2" xfId="39516" xr:uid="{00000000-0005-0000-0000-00005C9A0000}"/>
    <cellStyle name="Linked Cell 7 2 3 2 4 2 2" xfId="39517" xr:uid="{00000000-0005-0000-0000-00005D9A0000}"/>
    <cellStyle name="Linked Cell 7 2 3 2 4 3" xfId="39518" xr:uid="{00000000-0005-0000-0000-00005E9A0000}"/>
    <cellStyle name="Linked Cell 7 2 3 2 5" xfId="39519" xr:uid="{00000000-0005-0000-0000-00005F9A0000}"/>
    <cellStyle name="Linked Cell 7 2 3 2 5 2" xfId="39520" xr:uid="{00000000-0005-0000-0000-0000609A0000}"/>
    <cellStyle name="Linked Cell 7 2 3 2 5 2 2" xfId="39521" xr:uid="{00000000-0005-0000-0000-0000619A0000}"/>
    <cellStyle name="Linked Cell 7 2 3 2 5 3" xfId="39522" xr:uid="{00000000-0005-0000-0000-0000629A0000}"/>
    <cellStyle name="Linked Cell 7 2 3 2 6" xfId="39523" xr:uid="{00000000-0005-0000-0000-0000639A0000}"/>
    <cellStyle name="Linked Cell 7 2 3 2 6 2" xfId="39524" xr:uid="{00000000-0005-0000-0000-0000649A0000}"/>
    <cellStyle name="Linked Cell 7 2 3 2 6 2 2" xfId="39525" xr:uid="{00000000-0005-0000-0000-0000659A0000}"/>
    <cellStyle name="Linked Cell 7 2 3 2 6 3" xfId="39526" xr:uid="{00000000-0005-0000-0000-0000669A0000}"/>
    <cellStyle name="Linked Cell 7 2 3 2 7" xfId="39527" xr:uid="{00000000-0005-0000-0000-0000679A0000}"/>
    <cellStyle name="Linked Cell 7 2 3 2 7 2" xfId="39528" xr:uid="{00000000-0005-0000-0000-0000689A0000}"/>
    <cellStyle name="Linked Cell 7 2 3 2 7 2 2" xfId="39529" xr:uid="{00000000-0005-0000-0000-0000699A0000}"/>
    <cellStyle name="Linked Cell 7 2 3 2 7 3" xfId="39530" xr:uid="{00000000-0005-0000-0000-00006A9A0000}"/>
    <cellStyle name="Linked Cell 7 2 3 2 8" xfId="39531" xr:uid="{00000000-0005-0000-0000-00006B9A0000}"/>
    <cellStyle name="Linked Cell 7 2 3 2 8 2" xfId="39532" xr:uid="{00000000-0005-0000-0000-00006C9A0000}"/>
    <cellStyle name="Linked Cell 7 2 3 2 8 2 2" xfId="39533" xr:uid="{00000000-0005-0000-0000-00006D9A0000}"/>
    <cellStyle name="Linked Cell 7 2 3 2 8 3" xfId="39534" xr:uid="{00000000-0005-0000-0000-00006E9A0000}"/>
    <cellStyle name="Linked Cell 7 2 3 2 9" xfId="39535" xr:uid="{00000000-0005-0000-0000-00006F9A0000}"/>
    <cellStyle name="Linked Cell 7 2 3 2 9 2" xfId="39536" xr:uid="{00000000-0005-0000-0000-0000709A0000}"/>
    <cellStyle name="Linked Cell 7 2 3 2 9 2 2" xfId="39537" xr:uid="{00000000-0005-0000-0000-0000719A0000}"/>
    <cellStyle name="Linked Cell 7 2 3 2 9 3" xfId="39538" xr:uid="{00000000-0005-0000-0000-0000729A0000}"/>
    <cellStyle name="Linked Cell 7 2 3 3" xfId="39539" xr:uid="{00000000-0005-0000-0000-0000739A0000}"/>
    <cellStyle name="Linked Cell 7 2 3 3 10" xfId="39540" xr:uid="{00000000-0005-0000-0000-0000749A0000}"/>
    <cellStyle name="Linked Cell 7 2 3 3 10 2" xfId="39541" xr:uid="{00000000-0005-0000-0000-0000759A0000}"/>
    <cellStyle name="Linked Cell 7 2 3 3 11" xfId="39542" xr:uid="{00000000-0005-0000-0000-0000769A0000}"/>
    <cellStyle name="Linked Cell 7 2 3 3 2" xfId="39543" xr:uid="{00000000-0005-0000-0000-0000779A0000}"/>
    <cellStyle name="Linked Cell 7 2 3 3 2 2" xfId="39544" xr:uid="{00000000-0005-0000-0000-0000789A0000}"/>
    <cellStyle name="Linked Cell 7 2 3 3 2 2 2" xfId="39545" xr:uid="{00000000-0005-0000-0000-0000799A0000}"/>
    <cellStyle name="Linked Cell 7 2 3 3 2 3" xfId="39546" xr:uid="{00000000-0005-0000-0000-00007A9A0000}"/>
    <cellStyle name="Linked Cell 7 2 3 3 3" xfId="39547" xr:uid="{00000000-0005-0000-0000-00007B9A0000}"/>
    <cellStyle name="Linked Cell 7 2 3 3 3 2" xfId="39548" xr:uid="{00000000-0005-0000-0000-00007C9A0000}"/>
    <cellStyle name="Linked Cell 7 2 3 3 3 2 2" xfId="39549" xr:uid="{00000000-0005-0000-0000-00007D9A0000}"/>
    <cellStyle name="Linked Cell 7 2 3 3 3 3" xfId="39550" xr:uid="{00000000-0005-0000-0000-00007E9A0000}"/>
    <cellStyle name="Linked Cell 7 2 3 3 4" xfId="39551" xr:uid="{00000000-0005-0000-0000-00007F9A0000}"/>
    <cellStyle name="Linked Cell 7 2 3 3 4 2" xfId="39552" xr:uid="{00000000-0005-0000-0000-0000809A0000}"/>
    <cellStyle name="Linked Cell 7 2 3 3 4 2 2" xfId="39553" xr:uid="{00000000-0005-0000-0000-0000819A0000}"/>
    <cellStyle name="Linked Cell 7 2 3 3 4 3" xfId="39554" xr:uid="{00000000-0005-0000-0000-0000829A0000}"/>
    <cellStyle name="Linked Cell 7 2 3 3 5" xfId="39555" xr:uid="{00000000-0005-0000-0000-0000839A0000}"/>
    <cellStyle name="Linked Cell 7 2 3 3 5 2" xfId="39556" xr:uid="{00000000-0005-0000-0000-0000849A0000}"/>
    <cellStyle name="Linked Cell 7 2 3 3 5 2 2" xfId="39557" xr:uid="{00000000-0005-0000-0000-0000859A0000}"/>
    <cellStyle name="Linked Cell 7 2 3 3 5 3" xfId="39558" xr:uid="{00000000-0005-0000-0000-0000869A0000}"/>
    <cellStyle name="Linked Cell 7 2 3 3 6" xfId="39559" xr:uid="{00000000-0005-0000-0000-0000879A0000}"/>
    <cellStyle name="Linked Cell 7 2 3 3 6 2" xfId="39560" xr:uid="{00000000-0005-0000-0000-0000889A0000}"/>
    <cellStyle name="Linked Cell 7 2 3 3 6 2 2" xfId="39561" xr:uid="{00000000-0005-0000-0000-0000899A0000}"/>
    <cellStyle name="Linked Cell 7 2 3 3 6 3" xfId="39562" xr:uid="{00000000-0005-0000-0000-00008A9A0000}"/>
    <cellStyle name="Linked Cell 7 2 3 3 7" xfId="39563" xr:uid="{00000000-0005-0000-0000-00008B9A0000}"/>
    <cellStyle name="Linked Cell 7 2 3 3 7 2" xfId="39564" xr:uid="{00000000-0005-0000-0000-00008C9A0000}"/>
    <cellStyle name="Linked Cell 7 2 3 3 7 2 2" xfId="39565" xr:uid="{00000000-0005-0000-0000-00008D9A0000}"/>
    <cellStyle name="Linked Cell 7 2 3 3 7 3" xfId="39566" xr:uid="{00000000-0005-0000-0000-00008E9A0000}"/>
    <cellStyle name="Linked Cell 7 2 3 3 8" xfId="39567" xr:uid="{00000000-0005-0000-0000-00008F9A0000}"/>
    <cellStyle name="Linked Cell 7 2 3 3 8 2" xfId="39568" xr:uid="{00000000-0005-0000-0000-0000909A0000}"/>
    <cellStyle name="Linked Cell 7 2 3 3 8 2 2" xfId="39569" xr:uid="{00000000-0005-0000-0000-0000919A0000}"/>
    <cellStyle name="Linked Cell 7 2 3 3 8 3" xfId="39570" xr:uid="{00000000-0005-0000-0000-0000929A0000}"/>
    <cellStyle name="Linked Cell 7 2 3 3 9" xfId="39571" xr:uid="{00000000-0005-0000-0000-0000939A0000}"/>
    <cellStyle name="Linked Cell 7 2 3 3 9 2" xfId="39572" xr:uid="{00000000-0005-0000-0000-0000949A0000}"/>
    <cellStyle name="Linked Cell 7 2 3 3 9 2 2" xfId="39573" xr:uid="{00000000-0005-0000-0000-0000959A0000}"/>
    <cellStyle name="Linked Cell 7 2 3 3 9 3" xfId="39574" xr:uid="{00000000-0005-0000-0000-0000969A0000}"/>
    <cellStyle name="Linked Cell 7 2 3 4" xfId="39575" xr:uid="{00000000-0005-0000-0000-0000979A0000}"/>
    <cellStyle name="Linked Cell 7 2 3 4 2" xfId="39576" xr:uid="{00000000-0005-0000-0000-0000989A0000}"/>
    <cellStyle name="Linked Cell 7 2 3 4 2 2" xfId="39577" xr:uid="{00000000-0005-0000-0000-0000999A0000}"/>
    <cellStyle name="Linked Cell 7 2 3 4 3" xfId="39578" xr:uid="{00000000-0005-0000-0000-00009A9A0000}"/>
    <cellStyle name="Linked Cell 7 2 3 5" xfId="39579" xr:uid="{00000000-0005-0000-0000-00009B9A0000}"/>
    <cellStyle name="Linked Cell 7 2 3 5 2" xfId="39580" xr:uid="{00000000-0005-0000-0000-00009C9A0000}"/>
    <cellStyle name="Linked Cell 7 2 3 5 2 2" xfId="39581" xr:uid="{00000000-0005-0000-0000-00009D9A0000}"/>
    <cellStyle name="Linked Cell 7 2 3 5 3" xfId="39582" xr:uid="{00000000-0005-0000-0000-00009E9A0000}"/>
    <cellStyle name="Linked Cell 7 2 3 6" xfId="39583" xr:uid="{00000000-0005-0000-0000-00009F9A0000}"/>
    <cellStyle name="Linked Cell 7 2 3 6 2" xfId="39584" xr:uid="{00000000-0005-0000-0000-0000A09A0000}"/>
    <cellStyle name="Linked Cell 7 2 3 6 2 2" xfId="39585" xr:uid="{00000000-0005-0000-0000-0000A19A0000}"/>
    <cellStyle name="Linked Cell 7 2 3 6 3" xfId="39586" xr:uid="{00000000-0005-0000-0000-0000A29A0000}"/>
    <cellStyle name="Linked Cell 7 2 3 7" xfId="39587" xr:uid="{00000000-0005-0000-0000-0000A39A0000}"/>
    <cellStyle name="Linked Cell 7 2 3 7 2" xfId="39588" xr:uid="{00000000-0005-0000-0000-0000A49A0000}"/>
    <cellStyle name="Linked Cell 7 2 3 7 2 2" xfId="39589" xr:uid="{00000000-0005-0000-0000-0000A59A0000}"/>
    <cellStyle name="Linked Cell 7 2 3 7 3" xfId="39590" xr:uid="{00000000-0005-0000-0000-0000A69A0000}"/>
    <cellStyle name="Linked Cell 7 2 3 8" xfId="39591" xr:uid="{00000000-0005-0000-0000-0000A79A0000}"/>
    <cellStyle name="Linked Cell 7 2 3 8 2" xfId="39592" xr:uid="{00000000-0005-0000-0000-0000A89A0000}"/>
    <cellStyle name="Linked Cell 7 2 3 8 2 2" xfId="39593" xr:uid="{00000000-0005-0000-0000-0000A99A0000}"/>
    <cellStyle name="Linked Cell 7 2 3 8 3" xfId="39594" xr:uid="{00000000-0005-0000-0000-0000AA9A0000}"/>
    <cellStyle name="Linked Cell 7 2 3 9" xfId="39595" xr:uid="{00000000-0005-0000-0000-0000AB9A0000}"/>
    <cellStyle name="Linked Cell 7 2 3 9 2" xfId="39596" xr:uid="{00000000-0005-0000-0000-0000AC9A0000}"/>
    <cellStyle name="Linked Cell 7 2 3 9 2 2" xfId="39597" xr:uid="{00000000-0005-0000-0000-0000AD9A0000}"/>
    <cellStyle name="Linked Cell 7 2 3 9 3" xfId="39598" xr:uid="{00000000-0005-0000-0000-0000AE9A0000}"/>
    <cellStyle name="Linked Cell 7 2 4" xfId="39599" xr:uid="{00000000-0005-0000-0000-0000AF9A0000}"/>
    <cellStyle name="Linked Cell 7 2 4 10" xfId="39600" xr:uid="{00000000-0005-0000-0000-0000B09A0000}"/>
    <cellStyle name="Linked Cell 7 2 4 10 2" xfId="39601" xr:uid="{00000000-0005-0000-0000-0000B19A0000}"/>
    <cellStyle name="Linked Cell 7 2 4 10 2 2" xfId="39602" xr:uid="{00000000-0005-0000-0000-0000B29A0000}"/>
    <cellStyle name="Linked Cell 7 2 4 10 3" xfId="39603" xr:uid="{00000000-0005-0000-0000-0000B39A0000}"/>
    <cellStyle name="Linked Cell 7 2 4 11" xfId="39604" xr:uid="{00000000-0005-0000-0000-0000B49A0000}"/>
    <cellStyle name="Linked Cell 7 2 4 11 2" xfId="39605" xr:uid="{00000000-0005-0000-0000-0000B59A0000}"/>
    <cellStyle name="Linked Cell 7 2 4 12" xfId="39606" xr:uid="{00000000-0005-0000-0000-0000B69A0000}"/>
    <cellStyle name="Linked Cell 7 2 4 2" xfId="39607" xr:uid="{00000000-0005-0000-0000-0000B79A0000}"/>
    <cellStyle name="Linked Cell 7 2 4 2 10" xfId="39608" xr:uid="{00000000-0005-0000-0000-0000B89A0000}"/>
    <cellStyle name="Linked Cell 7 2 4 2 10 2" xfId="39609" xr:uid="{00000000-0005-0000-0000-0000B99A0000}"/>
    <cellStyle name="Linked Cell 7 2 4 2 11" xfId="39610" xr:uid="{00000000-0005-0000-0000-0000BA9A0000}"/>
    <cellStyle name="Linked Cell 7 2 4 2 2" xfId="39611" xr:uid="{00000000-0005-0000-0000-0000BB9A0000}"/>
    <cellStyle name="Linked Cell 7 2 4 2 2 2" xfId="39612" xr:uid="{00000000-0005-0000-0000-0000BC9A0000}"/>
    <cellStyle name="Linked Cell 7 2 4 2 2 2 2" xfId="39613" xr:uid="{00000000-0005-0000-0000-0000BD9A0000}"/>
    <cellStyle name="Linked Cell 7 2 4 2 2 3" xfId="39614" xr:uid="{00000000-0005-0000-0000-0000BE9A0000}"/>
    <cellStyle name="Linked Cell 7 2 4 2 3" xfId="39615" xr:uid="{00000000-0005-0000-0000-0000BF9A0000}"/>
    <cellStyle name="Linked Cell 7 2 4 2 3 2" xfId="39616" xr:uid="{00000000-0005-0000-0000-0000C09A0000}"/>
    <cellStyle name="Linked Cell 7 2 4 2 3 2 2" xfId="39617" xr:uid="{00000000-0005-0000-0000-0000C19A0000}"/>
    <cellStyle name="Linked Cell 7 2 4 2 3 3" xfId="39618" xr:uid="{00000000-0005-0000-0000-0000C29A0000}"/>
    <cellStyle name="Linked Cell 7 2 4 2 4" xfId="39619" xr:uid="{00000000-0005-0000-0000-0000C39A0000}"/>
    <cellStyle name="Linked Cell 7 2 4 2 4 2" xfId="39620" xr:uid="{00000000-0005-0000-0000-0000C49A0000}"/>
    <cellStyle name="Linked Cell 7 2 4 2 4 2 2" xfId="39621" xr:uid="{00000000-0005-0000-0000-0000C59A0000}"/>
    <cellStyle name="Linked Cell 7 2 4 2 4 3" xfId="39622" xr:uid="{00000000-0005-0000-0000-0000C69A0000}"/>
    <cellStyle name="Linked Cell 7 2 4 2 5" xfId="39623" xr:uid="{00000000-0005-0000-0000-0000C79A0000}"/>
    <cellStyle name="Linked Cell 7 2 4 2 5 2" xfId="39624" xr:uid="{00000000-0005-0000-0000-0000C89A0000}"/>
    <cellStyle name="Linked Cell 7 2 4 2 5 2 2" xfId="39625" xr:uid="{00000000-0005-0000-0000-0000C99A0000}"/>
    <cellStyle name="Linked Cell 7 2 4 2 5 3" xfId="39626" xr:uid="{00000000-0005-0000-0000-0000CA9A0000}"/>
    <cellStyle name="Linked Cell 7 2 4 2 6" xfId="39627" xr:uid="{00000000-0005-0000-0000-0000CB9A0000}"/>
    <cellStyle name="Linked Cell 7 2 4 2 6 2" xfId="39628" xr:uid="{00000000-0005-0000-0000-0000CC9A0000}"/>
    <cellStyle name="Linked Cell 7 2 4 2 6 2 2" xfId="39629" xr:uid="{00000000-0005-0000-0000-0000CD9A0000}"/>
    <cellStyle name="Linked Cell 7 2 4 2 6 3" xfId="39630" xr:uid="{00000000-0005-0000-0000-0000CE9A0000}"/>
    <cellStyle name="Linked Cell 7 2 4 2 7" xfId="39631" xr:uid="{00000000-0005-0000-0000-0000CF9A0000}"/>
    <cellStyle name="Linked Cell 7 2 4 2 7 2" xfId="39632" xr:uid="{00000000-0005-0000-0000-0000D09A0000}"/>
    <cellStyle name="Linked Cell 7 2 4 2 7 2 2" xfId="39633" xr:uid="{00000000-0005-0000-0000-0000D19A0000}"/>
    <cellStyle name="Linked Cell 7 2 4 2 7 3" xfId="39634" xr:uid="{00000000-0005-0000-0000-0000D29A0000}"/>
    <cellStyle name="Linked Cell 7 2 4 2 8" xfId="39635" xr:uid="{00000000-0005-0000-0000-0000D39A0000}"/>
    <cellStyle name="Linked Cell 7 2 4 2 8 2" xfId="39636" xr:uid="{00000000-0005-0000-0000-0000D49A0000}"/>
    <cellStyle name="Linked Cell 7 2 4 2 8 2 2" xfId="39637" xr:uid="{00000000-0005-0000-0000-0000D59A0000}"/>
    <cellStyle name="Linked Cell 7 2 4 2 8 3" xfId="39638" xr:uid="{00000000-0005-0000-0000-0000D69A0000}"/>
    <cellStyle name="Linked Cell 7 2 4 2 9" xfId="39639" xr:uid="{00000000-0005-0000-0000-0000D79A0000}"/>
    <cellStyle name="Linked Cell 7 2 4 2 9 2" xfId="39640" xr:uid="{00000000-0005-0000-0000-0000D89A0000}"/>
    <cellStyle name="Linked Cell 7 2 4 2 9 2 2" xfId="39641" xr:uid="{00000000-0005-0000-0000-0000D99A0000}"/>
    <cellStyle name="Linked Cell 7 2 4 2 9 3" xfId="39642" xr:uid="{00000000-0005-0000-0000-0000DA9A0000}"/>
    <cellStyle name="Linked Cell 7 2 4 3" xfId="39643" xr:uid="{00000000-0005-0000-0000-0000DB9A0000}"/>
    <cellStyle name="Linked Cell 7 2 4 3 2" xfId="39644" xr:uid="{00000000-0005-0000-0000-0000DC9A0000}"/>
    <cellStyle name="Linked Cell 7 2 4 3 2 2" xfId="39645" xr:uid="{00000000-0005-0000-0000-0000DD9A0000}"/>
    <cellStyle name="Linked Cell 7 2 4 3 3" xfId="39646" xr:uid="{00000000-0005-0000-0000-0000DE9A0000}"/>
    <cellStyle name="Linked Cell 7 2 4 4" xfId="39647" xr:uid="{00000000-0005-0000-0000-0000DF9A0000}"/>
    <cellStyle name="Linked Cell 7 2 4 4 2" xfId="39648" xr:uid="{00000000-0005-0000-0000-0000E09A0000}"/>
    <cellStyle name="Linked Cell 7 2 4 4 2 2" xfId="39649" xr:uid="{00000000-0005-0000-0000-0000E19A0000}"/>
    <cellStyle name="Linked Cell 7 2 4 4 3" xfId="39650" xr:uid="{00000000-0005-0000-0000-0000E29A0000}"/>
    <cellStyle name="Linked Cell 7 2 4 5" xfId="39651" xr:uid="{00000000-0005-0000-0000-0000E39A0000}"/>
    <cellStyle name="Linked Cell 7 2 4 5 2" xfId="39652" xr:uid="{00000000-0005-0000-0000-0000E49A0000}"/>
    <cellStyle name="Linked Cell 7 2 4 5 2 2" xfId="39653" xr:uid="{00000000-0005-0000-0000-0000E59A0000}"/>
    <cellStyle name="Linked Cell 7 2 4 5 3" xfId="39654" xr:uid="{00000000-0005-0000-0000-0000E69A0000}"/>
    <cellStyle name="Linked Cell 7 2 4 6" xfId="39655" xr:uid="{00000000-0005-0000-0000-0000E79A0000}"/>
    <cellStyle name="Linked Cell 7 2 4 6 2" xfId="39656" xr:uid="{00000000-0005-0000-0000-0000E89A0000}"/>
    <cellStyle name="Linked Cell 7 2 4 6 2 2" xfId="39657" xr:uid="{00000000-0005-0000-0000-0000E99A0000}"/>
    <cellStyle name="Linked Cell 7 2 4 6 3" xfId="39658" xr:uid="{00000000-0005-0000-0000-0000EA9A0000}"/>
    <cellStyle name="Linked Cell 7 2 4 7" xfId="39659" xr:uid="{00000000-0005-0000-0000-0000EB9A0000}"/>
    <cellStyle name="Linked Cell 7 2 4 7 2" xfId="39660" xr:uid="{00000000-0005-0000-0000-0000EC9A0000}"/>
    <cellStyle name="Linked Cell 7 2 4 7 2 2" xfId="39661" xr:uid="{00000000-0005-0000-0000-0000ED9A0000}"/>
    <cellStyle name="Linked Cell 7 2 4 7 3" xfId="39662" xr:uid="{00000000-0005-0000-0000-0000EE9A0000}"/>
    <cellStyle name="Linked Cell 7 2 4 8" xfId="39663" xr:uid="{00000000-0005-0000-0000-0000EF9A0000}"/>
    <cellStyle name="Linked Cell 7 2 4 8 2" xfId="39664" xr:uid="{00000000-0005-0000-0000-0000F09A0000}"/>
    <cellStyle name="Linked Cell 7 2 4 8 2 2" xfId="39665" xr:uid="{00000000-0005-0000-0000-0000F19A0000}"/>
    <cellStyle name="Linked Cell 7 2 4 8 3" xfId="39666" xr:uid="{00000000-0005-0000-0000-0000F29A0000}"/>
    <cellStyle name="Linked Cell 7 2 4 9" xfId="39667" xr:uid="{00000000-0005-0000-0000-0000F39A0000}"/>
    <cellStyle name="Linked Cell 7 2 4 9 2" xfId="39668" xr:uid="{00000000-0005-0000-0000-0000F49A0000}"/>
    <cellStyle name="Linked Cell 7 2 4 9 2 2" xfId="39669" xr:uid="{00000000-0005-0000-0000-0000F59A0000}"/>
    <cellStyle name="Linked Cell 7 2 4 9 3" xfId="39670" xr:uid="{00000000-0005-0000-0000-0000F69A0000}"/>
    <cellStyle name="Linked Cell 7 2 5" xfId="39671" xr:uid="{00000000-0005-0000-0000-0000F79A0000}"/>
    <cellStyle name="Linked Cell 7 2 5 10" xfId="39672" xr:uid="{00000000-0005-0000-0000-0000F89A0000}"/>
    <cellStyle name="Linked Cell 7 2 5 10 2" xfId="39673" xr:uid="{00000000-0005-0000-0000-0000F99A0000}"/>
    <cellStyle name="Linked Cell 7 2 5 11" xfId="39674" xr:uid="{00000000-0005-0000-0000-0000FA9A0000}"/>
    <cellStyle name="Linked Cell 7 2 5 2" xfId="39675" xr:uid="{00000000-0005-0000-0000-0000FB9A0000}"/>
    <cellStyle name="Linked Cell 7 2 5 2 2" xfId="39676" xr:uid="{00000000-0005-0000-0000-0000FC9A0000}"/>
    <cellStyle name="Linked Cell 7 2 5 2 2 2" xfId="39677" xr:uid="{00000000-0005-0000-0000-0000FD9A0000}"/>
    <cellStyle name="Linked Cell 7 2 5 2 3" xfId="39678" xr:uid="{00000000-0005-0000-0000-0000FE9A0000}"/>
    <cellStyle name="Linked Cell 7 2 5 3" xfId="39679" xr:uid="{00000000-0005-0000-0000-0000FF9A0000}"/>
    <cellStyle name="Linked Cell 7 2 5 3 2" xfId="39680" xr:uid="{00000000-0005-0000-0000-0000009B0000}"/>
    <cellStyle name="Linked Cell 7 2 5 3 2 2" xfId="39681" xr:uid="{00000000-0005-0000-0000-0000019B0000}"/>
    <cellStyle name="Linked Cell 7 2 5 3 3" xfId="39682" xr:uid="{00000000-0005-0000-0000-0000029B0000}"/>
    <cellStyle name="Linked Cell 7 2 5 4" xfId="39683" xr:uid="{00000000-0005-0000-0000-0000039B0000}"/>
    <cellStyle name="Linked Cell 7 2 5 4 2" xfId="39684" xr:uid="{00000000-0005-0000-0000-0000049B0000}"/>
    <cellStyle name="Linked Cell 7 2 5 4 2 2" xfId="39685" xr:uid="{00000000-0005-0000-0000-0000059B0000}"/>
    <cellStyle name="Linked Cell 7 2 5 4 3" xfId="39686" xr:uid="{00000000-0005-0000-0000-0000069B0000}"/>
    <cellStyle name="Linked Cell 7 2 5 5" xfId="39687" xr:uid="{00000000-0005-0000-0000-0000079B0000}"/>
    <cellStyle name="Linked Cell 7 2 5 5 2" xfId="39688" xr:uid="{00000000-0005-0000-0000-0000089B0000}"/>
    <cellStyle name="Linked Cell 7 2 5 5 2 2" xfId="39689" xr:uid="{00000000-0005-0000-0000-0000099B0000}"/>
    <cellStyle name="Linked Cell 7 2 5 5 3" xfId="39690" xr:uid="{00000000-0005-0000-0000-00000A9B0000}"/>
    <cellStyle name="Linked Cell 7 2 5 6" xfId="39691" xr:uid="{00000000-0005-0000-0000-00000B9B0000}"/>
    <cellStyle name="Linked Cell 7 2 5 6 2" xfId="39692" xr:uid="{00000000-0005-0000-0000-00000C9B0000}"/>
    <cellStyle name="Linked Cell 7 2 5 6 2 2" xfId="39693" xr:uid="{00000000-0005-0000-0000-00000D9B0000}"/>
    <cellStyle name="Linked Cell 7 2 5 6 3" xfId="39694" xr:uid="{00000000-0005-0000-0000-00000E9B0000}"/>
    <cellStyle name="Linked Cell 7 2 5 7" xfId="39695" xr:uid="{00000000-0005-0000-0000-00000F9B0000}"/>
    <cellStyle name="Linked Cell 7 2 5 7 2" xfId="39696" xr:uid="{00000000-0005-0000-0000-0000109B0000}"/>
    <cellStyle name="Linked Cell 7 2 5 7 2 2" xfId="39697" xr:uid="{00000000-0005-0000-0000-0000119B0000}"/>
    <cellStyle name="Linked Cell 7 2 5 7 3" xfId="39698" xr:uid="{00000000-0005-0000-0000-0000129B0000}"/>
    <cellStyle name="Linked Cell 7 2 5 8" xfId="39699" xr:uid="{00000000-0005-0000-0000-0000139B0000}"/>
    <cellStyle name="Linked Cell 7 2 5 8 2" xfId="39700" xr:uid="{00000000-0005-0000-0000-0000149B0000}"/>
    <cellStyle name="Linked Cell 7 2 5 8 2 2" xfId="39701" xr:uid="{00000000-0005-0000-0000-0000159B0000}"/>
    <cellStyle name="Linked Cell 7 2 5 8 3" xfId="39702" xr:uid="{00000000-0005-0000-0000-0000169B0000}"/>
    <cellStyle name="Linked Cell 7 2 5 9" xfId="39703" xr:uid="{00000000-0005-0000-0000-0000179B0000}"/>
    <cellStyle name="Linked Cell 7 2 5 9 2" xfId="39704" xr:uid="{00000000-0005-0000-0000-0000189B0000}"/>
    <cellStyle name="Linked Cell 7 2 5 9 2 2" xfId="39705" xr:uid="{00000000-0005-0000-0000-0000199B0000}"/>
    <cellStyle name="Linked Cell 7 2 5 9 3" xfId="39706" xr:uid="{00000000-0005-0000-0000-00001A9B0000}"/>
    <cellStyle name="Linked Cell 7 2 6" xfId="39707" xr:uid="{00000000-0005-0000-0000-00001B9B0000}"/>
    <cellStyle name="Linked Cell 7 2 6 2" xfId="39708" xr:uid="{00000000-0005-0000-0000-00001C9B0000}"/>
    <cellStyle name="Linked Cell 7 2 6 2 2" xfId="39709" xr:uid="{00000000-0005-0000-0000-00001D9B0000}"/>
    <cellStyle name="Linked Cell 7 2 6 3" xfId="39710" xr:uid="{00000000-0005-0000-0000-00001E9B0000}"/>
    <cellStyle name="Linked Cell 7 2 7" xfId="39711" xr:uid="{00000000-0005-0000-0000-00001F9B0000}"/>
    <cellStyle name="Linked Cell 7 2 7 2" xfId="39712" xr:uid="{00000000-0005-0000-0000-0000209B0000}"/>
    <cellStyle name="Linked Cell 7 2 7 2 2" xfId="39713" xr:uid="{00000000-0005-0000-0000-0000219B0000}"/>
    <cellStyle name="Linked Cell 7 2 7 3" xfId="39714" xr:uid="{00000000-0005-0000-0000-0000229B0000}"/>
    <cellStyle name="Linked Cell 7 2 8" xfId="39715" xr:uid="{00000000-0005-0000-0000-0000239B0000}"/>
    <cellStyle name="Linked Cell 7 2 8 2" xfId="39716" xr:uid="{00000000-0005-0000-0000-0000249B0000}"/>
    <cellStyle name="Linked Cell 7 2 8 2 2" xfId="39717" xr:uid="{00000000-0005-0000-0000-0000259B0000}"/>
    <cellStyle name="Linked Cell 7 2 8 3" xfId="39718" xr:uid="{00000000-0005-0000-0000-0000269B0000}"/>
    <cellStyle name="Linked Cell 7 2 9" xfId="39719" xr:uid="{00000000-0005-0000-0000-0000279B0000}"/>
    <cellStyle name="Linked Cell 7 2 9 2" xfId="39720" xr:uid="{00000000-0005-0000-0000-0000289B0000}"/>
    <cellStyle name="Linked Cell 7 2 9 2 2" xfId="39721" xr:uid="{00000000-0005-0000-0000-0000299B0000}"/>
    <cellStyle name="Linked Cell 7 2 9 3" xfId="39722" xr:uid="{00000000-0005-0000-0000-00002A9B0000}"/>
    <cellStyle name="Linked Cell 7 3" xfId="39723" xr:uid="{00000000-0005-0000-0000-00002B9B0000}"/>
    <cellStyle name="Linked Cell 7 3 10" xfId="39724" xr:uid="{00000000-0005-0000-0000-00002C9B0000}"/>
    <cellStyle name="Linked Cell 7 3 10 2" xfId="39725" xr:uid="{00000000-0005-0000-0000-00002D9B0000}"/>
    <cellStyle name="Linked Cell 7 3 10 2 2" xfId="39726" xr:uid="{00000000-0005-0000-0000-00002E9B0000}"/>
    <cellStyle name="Linked Cell 7 3 10 3" xfId="39727" xr:uid="{00000000-0005-0000-0000-00002F9B0000}"/>
    <cellStyle name="Linked Cell 7 3 11" xfId="39728" xr:uid="{00000000-0005-0000-0000-0000309B0000}"/>
    <cellStyle name="Linked Cell 7 3 11 2" xfId="39729" xr:uid="{00000000-0005-0000-0000-0000319B0000}"/>
    <cellStyle name="Linked Cell 7 3 11 2 2" xfId="39730" xr:uid="{00000000-0005-0000-0000-0000329B0000}"/>
    <cellStyle name="Linked Cell 7 3 11 3" xfId="39731" xr:uid="{00000000-0005-0000-0000-0000339B0000}"/>
    <cellStyle name="Linked Cell 7 3 12" xfId="39732" xr:uid="{00000000-0005-0000-0000-0000349B0000}"/>
    <cellStyle name="Linked Cell 7 3 12 2" xfId="39733" xr:uid="{00000000-0005-0000-0000-0000359B0000}"/>
    <cellStyle name="Linked Cell 7 3 12 2 2" xfId="39734" xr:uid="{00000000-0005-0000-0000-0000369B0000}"/>
    <cellStyle name="Linked Cell 7 3 12 3" xfId="39735" xr:uid="{00000000-0005-0000-0000-0000379B0000}"/>
    <cellStyle name="Linked Cell 7 3 13" xfId="39736" xr:uid="{00000000-0005-0000-0000-0000389B0000}"/>
    <cellStyle name="Linked Cell 7 3 13 2" xfId="39737" xr:uid="{00000000-0005-0000-0000-0000399B0000}"/>
    <cellStyle name="Linked Cell 7 3 14" xfId="39738" xr:uid="{00000000-0005-0000-0000-00003A9B0000}"/>
    <cellStyle name="Linked Cell 7 3 2" xfId="39739" xr:uid="{00000000-0005-0000-0000-00003B9B0000}"/>
    <cellStyle name="Linked Cell 7 3 2 10" xfId="39740" xr:uid="{00000000-0005-0000-0000-00003C9B0000}"/>
    <cellStyle name="Linked Cell 7 3 2 10 2" xfId="39741" xr:uid="{00000000-0005-0000-0000-00003D9B0000}"/>
    <cellStyle name="Linked Cell 7 3 2 10 2 2" xfId="39742" xr:uid="{00000000-0005-0000-0000-00003E9B0000}"/>
    <cellStyle name="Linked Cell 7 3 2 10 3" xfId="39743" xr:uid="{00000000-0005-0000-0000-00003F9B0000}"/>
    <cellStyle name="Linked Cell 7 3 2 11" xfId="39744" xr:uid="{00000000-0005-0000-0000-0000409B0000}"/>
    <cellStyle name="Linked Cell 7 3 2 11 2" xfId="39745" xr:uid="{00000000-0005-0000-0000-0000419B0000}"/>
    <cellStyle name="Linked Cell 7 3 2 11 2 2" xfId="39746" xr:uid="{00000000-0005-0000-0000-0000429B0000}"/>
    <cellStyle name="Linked Cell 7 3 2 11 3" xfId="39747" xr:uid="{00000000-0005-0000-0000-0000439B0000}"/>
    <cellStyle name="Linked Cell 7 3 2 12" xfId="39748" xr:uid="{00000000-0005-0000-0000-0000449B0000}"/>
    <cellStyle name="Linked Cell 7 3 2 12 2" xfId="39749" xr:uid="{00000000-0005-0000-0000-0000459B0000}"/>
    <cellStyle name="Linked Cell 7 3 2 13" xfId="39750" xr:uid="{00000000-0005-0000-0000-0000469B0000}"/>
    <cellStyle name="Linked Cell 7 3 2 2" xfId="39751" xr:uid="{00000000-0005-0000-0000-0000479B0000}"/>
    <cellStyle name="Linked Cell 7 3 2 2 10" xfId="39752" xr:uid="{00000000-0005-0000-0000-0000489B0000}"/>
    <cellStyle name="Linked Cell 7 3 2 2 10 2" xfId="39753" xr:uid="{00000000-0005-0000-0000-0000499B0000}"/>
    <cellStyle name="Linked Cell 7 3 2 2 10 2 2" xfId="39754" xr:uid="{00000000-0005-0000-0000-00004A9B0000}"/>
    <cellStyle name="Linked Cell 7 3 2 2 10 3" xfId="39755" xr:uid="{00000000-0005-0000-0000-00004B9B0000}"/>
    <cellStyle name="Linked Cell 7 3 2 2 11" xfId="39756" xr:uid="{00000000-0005-0000-0000-00004C9B0000}"/>
    <cellStyle name="Linked Cell 7 3 2 2 11 2" xfId="39757" xr:uid="{00000000-0005-0000-0000-00004D9B0000}"/>
    <cellStyle name="Linked Cell 7 3 2 2 12" xfId="39758" xr:uid="{00000000-0005-0000-0000-00004E9B0000}"/>
    <cellStyle name="Linked Cell 7 3 2 2 2" xfId="39759" xr:uid="{00000000-0005-0000-0000-00004F9B0000}"/>
    <cellStyle name="Linked Cell 7 3 2 2 2 2" xfId="39760" xr:uid="{00000000-0005-0000-0000-0000509B0000}"/>
    <cellStyle name="Linked Cell 7 3 2 2 2 2 2" xfId="39761" xr:uid="{00000000-0005-0000-0000-0000519B0000}"/>
    <cellStyle name="Linked Cell 7 3 2 2 2 3" xfId="39762" xr:uid="{00000000-0005-0000-0000-0000529B0000}"/>
    <cellStyle name="Linked Cell 7 3 2 2 3" xfId="39763" xr:uid="{00000000-0005-0000-0000-0000539B0000}"/>
    <cellStyle name="Linked Cell 7 3 2 2 3 2" xfId="39764" xr:uid="{00000000-0005-0000-0000-0000549B0000}"/>
    <cellStyle name="Linked Cell 7 3 2 2 3 2 2" xfId="39765" xr:uid="{00000000-0005-0000-0000-0000559B0000}"/>
    <cellStyle name="Linked Cell 7 3 2 2 3 3" xfId="39766" xr:uid="{00000000-0005-0000-0000-0000569B0000}"/>
    <cellStyle name="Linked Cell 7 3 2 2 4" xfId="39767" xr:uid="{00000000-0005-0000-0000-0000579B0000}"/>
    <cellStyle name="Linked Cell 7 3 2 2 4 2" xfId="39768" xr:uid="{00000000-0005-0000-0000-0000589B0000}"/>
    <cellStyle name="Linked Cell 7 3 2 2 4 2 2" xfId="39769" xr:uid="{00000000-0005-0000-0000-0000599B0000}"/>
    <cellStyle name="Linked Cell 7 3 2 2 4 3" xfId="39770" xr:uid="{00000000-0005-0000-0000-00005A9B0000}"/>
    <cellStyle name="Linked Cell 7 3 2 2 5" xfId="39771" xr:uid="{00000000-0005-0000-0000-00005B9B0000}"/>
    <cellStyle name="Linked Cell 7 3 2 2 5 2" xfId="39772" xr:uid="{00000000-0005-0000-0000-00005C9B0000}"/>
    <cellStyle name="Linked Cell 7 3 2 2 5 2 2" xfId="39773" xr:uid="{00000000-0005-0000-0000-00005D9B0000}"/>
    <cellStyle name="Linked Cell 7 3 2 2 5 3" xfId="39774" xr:uid="{00000000-0005-0000-0000-00005E9B0000}"/>
    <cellStyle name="Linked Cell 7 3 2 2 6" xfId="39775" xr:uid="{00000000-0005-0000-0000-00005F9B0000}"/>
    <cellStyle name="Linked Cell 7 3 2 2 6 2" xfId="39776" xr:uid="{00000000-0005-0000-0000-0000609B0000}"/>
    <cellStyle name="Linked Cell 7 3 2 2 6 2 2" xfId="39777" xr:uid="{00000000-0005-0000-0000-0000619B0000}"/>
    <cellStyle name="Linked Cell 7 3 2 2 6 3" xfId="39778" xr:uid="{00000000-0005-0000-0000-0000629B0000}"/>
    <cellStyle name="Linked Cell 7 3 2 2 7" xfId="39779" xr:uid="{00000000-0005-0000-0000-0000639B0000}"/>
    <cellStyle name="Linked Cell 7 3 2 2 7 2" xfId="39780" xr:uid="{00000000-0005-0000-0000-0000649B0000}"/>
    <cellStyle name="Linked Cell 7 3 2 2 7 2 2" xfId="39781" xr:uid="{00000000-0005-0000-0000-0000659B0000}"/>
    <cellStyle name="Linked Cell 7 3 2 2 7 3" xfId="39782" xr:uid="{00000000-0005-0000-0000-0000669B0000}"/>
    <cellStyle name="Linked Cell 7 3 2 2 8" xfId="39783" xr:uid="{00000000-0005-0000-0000-0000679B0000}"/>
    <cellStyle name="Linked Cell 7 3 2 2 8 2" xfId="39784" xr:uid="{00000000-0005-0000-0000-0000689B0000}"/>
    <cellStyle name="Linked Cell 7 3 2 2 8 2 2" xfId="39785" xr:uid="{00000000-0005-0000-0000-0000699B0000}"/>
    <cellStyle name="Linked Cell 7 3 2 2 8 3" xfId="39786" xr:uid="{00000000-0005-0000-0000-00006A9B0000}"/>
    <cellStyle name="Linked Cell 7 3 2 2 9" xfId="39787" xr:uid="{00000000-0005-0000-0000-00006B9B0000}"/>
    <cellStyle name="Linked Cell 7 3 2 2 9 2" xfId="39788" xr:uid="{00000000-0005-0000-0000-00006C9B0000}"/>
    <cellStyle name="Linked Cell 7 3 2 2 9 2 2" xfId="39789" xr:uid="{00000000-0005-0000-0000-00006D9B0000}"/>
    <cellStyle name="Linked Cell 7 3 2 2 9 3" xfId="39790" xr:uid="{00000000-0005-0000-0000-00006E9B0000}"/>
    <cellStyle name="Linked Cell 7 3 2 3" xfId="39791" xr:uid="{00000000-0005-0000-0000-00006F9B0000}"/>
    <cellStyle name="Linked Cell 7 3 2 3 10" xfId="39792" xr:uid="{00000000-0005-0000-0000-0000709B0000}"/>
    <cellStyle name="Linked Cell 7 3 2 3 10 2" xfId="39793" xr:uid="{00000000-0005-0000-0000-0000719B0000}"/>
    <cellStyle name="Linked Cell 7 3 2 3 11" xfId="39794" xr:uid="{00000000-0005-0000-0000-0000729B0000}"/>
    <cellStyle name="Linked Cell 7 3 2 3 2" xfId="39795" xr:uid="{00000000-0005-0000-0000-0000739B0000}"/>
    <cellStyle name="Linked Cell 7 3 2 3 2 2" xfId="39796" xr:uid="{00000000-0005-0000-0000-0000749B0000}"/>
    <cellStyle name="Linked Cell 7 3 2 3 2 2 2" xfId="39797" xr:uid="{00000000-0005-0000-0000-0000759B0000}"/>
    <cellStyle name="Linked Cell 7 3 2 3 2 3" xfId="39798" xr:uid="{00000000-0005-0000-0000-0000769B0000}"/>
    <cellStyle name="Linked Cell 7 3 2 3 3" xfId="39799" xr:uid="{00000000-0005-0000-0000-0000779B0000}"/>
    <cellStyle name="Linked Cell 7 3 2 3 3 2" xfId="39800" xr:uid="{00000000-0005-0000-0000-0000789B0000}"/>
    <cellStyle name="Linked Cell 7 3 2 3 3 2 2" xfId="39801" xr:uid="{00000000-0005-0000-0000-0000799B0000}"/>
    <cellStyle name="Linked Cell 7 3 2 3 3 3" xfId="39802" xr:uid="{00000000-0005-0000-0000-00007A9B0000}"/>
    <cellStyle name="Linked Cell 7 3 2 3 4" xfId="39803" xr:uid="{00000000-0005-0000-0000-00007B9B0000}"/>
    <cellStyle name="Linked Cell 7 3 2 3 4 2" xfId="39804" xr:uid="{00000000-0005-0000-0000-00007C9B0000}"/>
    <cellStyle name="Linked Cell 7 3 2 3 4 2 2" xfId="39805" xr:uid="{00000000-0005-0000-0000-00007D9B0000}"/>
    <cellStyle name="Linked Cell 7 3 2 3 4 3" xfId="39806" xr:uid="{00000000-0005-0000-0000-00007E9B0000}"/>
    <cellStyle name="Linked Cell 7 3 2 3 5" xfId="39807" xr:uid="{00000000-0005-0000-0000-00007F9B0000}"/>
    <cellStyle name="Linked Cell 7 3 2 3 5 2" xfId="39808" xr:uid="{00000000-0005-0000-0000-0000809B0000}"/>
    <cellStyle name="Linked Cell 7 3 2 3 5 2 2" xfId="39809" xr:uid="{00000000-0005-0000-0000-0000819B0000}"/>
    <cellStyle name="Linked Cell 7 3 2 3 5 3" xfId="39810" xr:uid="{00000000-0005-0000-0000-0000829B0000}"/>
    <cellStyle name="Linked Cell 7 3 2 3 6" xfId="39811" xr:uid="{00000000-0005-0000-0000-0000839B0000}"/>
    <cellStyle name="Linked Cell 7 3 2 3 6 2" xfId="39812" xr:uid="{00000000-0005-0000-0000-0000849B0000}"/>
    <cellStyle name="Linked Cell 7 3 2 3 6 2 2" xfId="39813" xr:uid="{00000000-0005-0000-0000-0000859B0000}"/>
    <cellStyle name="Linked Cell 7 3 2 3 6 3" xfId="39814" xr:uid="{00000000-0005-0000-0000-0000869B0000}"/>
    <cellStyle name="Linked Cell 7 3 2 3 7" xfId="39815" xr:uid="{00000000-0005-0000-0000-0000879B0000}"/>
    <cellStyle name="Linked Cell 7 3 2 3 7 2" xfId="39816" xr:uid="{00000000-0005-0000-0000-0000889B0000}"/>
    <cellStyle name="Linked Cell 7 3 2 3 7 2 2" xfId="39817" xr:uid="{00000000-0005-0000-0000-0000899B0000}"/>
    <cellStyle name="Linked Cell 7 3 2 3 7 3" xfId="39818" xr:uid="{00000000-0005-0000-0000-00008A9B0000}"/>
    <cellStyle name="Linked Cell 7 3 2 3 8" xfId="39819" xr:uid="{00000000-0005-0000-0000-00008B9B0000}"/>
    <cellStyle name="Linked Cell 7 3 2 3 8 2" xfId="39820" xr:uid="{00000000-0005-0000-0000-00008C9B0000}"/>
    <cellStyle name="Linked Cell 7 3 2 3 8 2 2" xfId="39821" xr:uid="{00000000-0005-0000-0000-00008D9B0000}"/>
    <cellStyle name="Linked Cell 7 3 2 3 8 3" xfId="39822" xr:uid="{00000000-0005-0000-0000-00008E9B0000}"/>
    <cellStyle name="Linked Cell 7 3 2 3 9" xfId="39823" xr:uid="{00000000-0005-0000-0000-00008F9B0000}"/>
    <cellStyle name="Linked Cell 7 3 2 3 9 2" xfId="39824" xr:uid="{00000000-0005-0000-0000-0000909B0000}"/>
    <cellStyle name="Linked Cell 7 3 2 3 9 2 2" xfId="39825" xr:uid="{00000000-0005-0000-0000-0000919B0000}"/>
    <cellStyle name="Linked Cell 7 3 2 3 9 3" xfId="39826" xr:uid="{00000000-0005-0000-0000-0000929B0000}"/>
    <cellStyle name="Linked Cell 7 3 2 4" xfId="39827" xr:uid="{00000000-0005-0000-0000-0000939B0000}"/>
    <cellStyle name="Linked Cell 7 3 2 4 2" xfId="39828" xr:uid="{00000000-0005-0000-0000-0000949B0000}"/>
    <cellStyle name="Linked Cell 7 3 2 4 2 2" xfId="39829" xr:uid="{00000000-0005-0000-0000-0000959B0000}"/>
    <cellStyle name="Linked Cell 7 3 2 4 3" xfId="39830" xr:uid="{00000000-0005-0000-0000-0000969B0000}"/>
    <cellStyle name="Linked Cell 7 3 2 5" xfId="39831" xr:uid="{00000000-0005-0000-0000-0000979B0000}"/>
    <cellStyle name="Linked Cell 7 3 2 5 2" xfId="39832" xr:uid="{00000000-0005-0000-0000-0000989B0000}"/>
    <cellStyle name="Linked Cell 7 3 2 5 2 2" xfId="39833" xr:uid="{00000000-0005-0000-0000-0000999B0000}"/>
    <cellStyle name="Linked Cell 7 3 2 5 3" xfId="39834" xr:uid="{00000000-0005-0000-0000-00009A9B0000}"/>
    <cellStyle name="Linked Cell 7 3 2 6" xfId="39835" xr:uid="{00000000-0005-0000-0000-00009B9B0000}"/>
    <cellStyle name="Linked Cell 7 3 2 6 2" xfId="39836" xr:uid="{00000000-0005-0000-0000-00009C9B0000}"/>
    <cellStyle name="Linked Cell 7 3 2 6 2 2" xfId="39837" xr:uid="{00000000-0005-0000-0000-00009D9B0000}"/>
    <cellStyle name="Linked Cell 7 3 2 6 3" xfId="39838" xr:uid="{00000000-0005-0000-0000-00009E9B0000}"/>
    <cellStyle name="Linked Cell 7 3 2 7" xfId="39839" xr:uid="{00000000-0005-0000-0000-00009F9B0000}"/>
    <cellStyle name="Linked Cell 7 3 2 7 2" xfId="39840" xr:uid="{00000000-0005-0000-0000-0000A09B0000}"/>
    <cellStyle name="Linked Cell 7 3 2 7 2 2" xfId="39841" xr:uid="{00000000-0005-0000-0000-0000A19B0000}"/>
    <cellStyle name="Linked Cell 7 3 2 7 3" xfId="39842" xr:uid="{00000000-0005-0000-0000-0000A29B0000}"/>
    <cellStyle name="Linked Cell 7 3 2 8" xfId="39843" xr:uid="{00000000-0005-0000-0000-0000A39B0000}"/>
    <cellStyle name="Linked Cell 7 3 2 8 2" xfId="39844" xr:uid="{00000000-0005-0000-0000-0000A49B0000}"/>
    <cellStyle name="Linked Cell 7 3 2 8 2 2" xfId="39845" xr:uid="{00000000-0005-0000-0000-0000A59B0000}"/>
    <cellStyle name="Linked Cell 7 3 2 8 3" xfId="39846" xr:uid="{00000000-0005-0000-0000-0000A69B0000}"/>
    <cellStyle name="Linked Cell 7 3 2 9" xfId="39847" xr:uid="{00000000-0005-0000-0000-0000A79B0000}"/>
    <cellStyle name="Linked Cell 7 3 2 9 2" xfId="39848" xr:uid="{00000000-0005-0000-0000-0000A89B0000}"/>
    <cellStyle name="Linked Cell 7 3 2 9 2 2" xfId="39849" xr:uid="{00000000-0005-0000-0000-0000A99B0000}"/>
    <cellStyle name="Linked Cell 7 3 2 9 3" xfId="39850" xr:uid="{00000000-0005-0000-0000-0000AA9B0000}"/>
    <cellStyle name="Linked Cell 7 3 3" xfId="39851" xr:uid="{00000000-0005-0000-0000-0000AB9B0000}"/>
    <cellStyle name="Linked Cell 7 3 3 10" xfId="39852" xr:uid="{00000000-0005-0000-0000-0000AC9B0000}"/>
    <cellStyle name="Linked Cell 7 3 3 10 2" xfId="39853" xr:uid="{00000000-0005-0000-0000-0000AD9B0000}"/>
    <cellStyle name="Linked Cell 7 3 3 10 2 2" xfId="39854" xr:uid="{00000000-0005-0000-0000-0000AE9B0000}"/>
    <cellStyle name="Linked Cell 7 3 3 10 3" xfId="39855" xr:uid="{00000000-0005-0000-0000-0000AF9B0000}"/>
    <cellStyle name="Linked Cell 7 3 3 11" xfId="39856" xr:uid="{00000000-0005-0000-0000-0000B09B0000}"/>
    <cellStyle name="Linked Cell 7 3 3 11 2" xfId="39857" xr:uid="{00000000-0005-0000-0000-0000B19B0000}"/>
    <cellStyle name="Linked Cell 7 3 3 12" xfId="39858" xr:uid="{00000000-0005-0000-0000-0000B29B0000}"/>
    <cellStyle name="Linked Cell 7 3 3 2" xfId="39859" xr:uid="{00000000-0005-0000-0000-0000B39B0000}"/>
    <cellStyle name="Linked Cell 7 3 3 2 10" xfId="39860" xr:uid="{00000000-0005-0000-0000-0000B49B0000}"/>
    <cellStyle name="Linked Cell 7 3 3 2 10 2" xfId="39861" xr:uid="{00000000-0005-0000-0000-0000B59B0000}"/>
    <cellStyle name="Linked Cell 7 3 3 2 11" xfId="39862" xr:uid="{00000000-0005-0000-0000-0000B69B0000}"/>
    <cellStyle name="Linked Cell 7 3 3 2 2" xfId="39863" xr:uid="{00000000-0005-0000-0000-0000B79B0000}"/>
    <cellStyle name="Linked Cell 7 3 3 2 2 2" xfId="39864" xr:uid="{00000000-0005-0000-0000-0000B89B0000}"/>
    <cellStyle name="Linked Cell 7 3 3 2 2 2 2" xfId="39865" xr:uid="{00000000-0005-0000-0000-0000B99B0000}"/>
    <cellStyle name="Linked Cell 7 3 3 2 2 3" xfId="39866" xr:uid="{00000000-0005-0000-0000-0000BA9B0000}"/>
    <cellStyle name="Linked Cell 7 3 3 2 3" xfId="39867" xr:uid="{00000000-0005-0000-0000-0000BB9B0000}"/>
    <cellStyle name="Linked Cell 7 3 3 2 3 2" xfId="39868" xr:uid="{00000000-0005-0000-0000-0000BC9B0000}"/>
    <cellStyle name="Linked Cell 7 3 3 2 3 2 2" xfId="39869" xr:uid="{00000000-0005-0000-0000-0000BD9B0000}"/>
    <cellStyle name="Linked Cell 7 3 3 2 3 3" xfId="39870" xr:uid="{00000000-0005-0000-0000-0000BE9B0000}"/>
    <cellStyle name="Linked Cell 7 3 3 2 4" xfId="39871" xr:uid="{00000000-0005-0000-0000-0000BF9B0000}"/>
    <cellStyle name="Linked Cell 7 3 3 2 4 2" xfId="39872" xr:uid="{00000000-0005-0000-0000-0000C09B0000}"/>
    <cellStyle name="Linked Cell 7 3 3 2 4 2 2" xfId="39873" xr:uid="{00000000-0005-0000-0000-0000C19B0000}"/>
    <cellStyle name="Linked Cell 7 3 3 2 4 3" xfId="39874" xr:uid="{00000000-0005-0000-0000-0000C29B0000}"/>
    <cellStyle name="Linked Cell 7 3 3 2 5" xfId="39875" xr:uid="{00000000-0005-0000-0000-0000C39B0000}"/>
    <cellStyle name="Linked Cell 7 3 3 2 5 2" xfId="39876" xr:uid="{00000000-0005-0000-0000-0000C49B0000}"/>
    <cellStyle name="Linked Cell 7 3 3 2 5 2 2" xfId="39877" xr:uid="{00000000-0005-0000-0000-0000C59B0000}"/>
    <cellStyle name="Linked Cell 7 3 3 2 5 3" xfId="39878" xr:uid="{00000000-0005-0000-0000-0000C69B0000}"/>
    <cellStyle name="Linked Cell 7 3 3 2 6" xfId="39879" xr:uid="{00000000-0005-0000-0000-0000C79B0000}"/>
    <cellStyle name="Linked Cell 7 3 3 2 6 2" xfId="39880" xr:uid="{00000000-0005-0000-0000-0000C89B0000}"/>
    <cellStyle name="Linked Cell 7 3 3 2 6 2 2" xfId="39881" xr:uid="{00000000-0005-0000-0000-0000C99B0000}"/>
    <cellStyle name="Linked Cell 7 3 3 2 6 3" xfId="39882" xr:uid="{00000000-0005-0000-0000-0000CA9B0000}"/>
    <cellStyle name="Linked Cell 7 3 3 2 7" xfId="39883" xr:uid="{00000000-0005-0000-0000-0000CB9B0000}"/>
    <cellStyle name="Linked Cell 7 3 3 2 7 2" xfId="39884" xr:uid="{00000000-0005-0000-0000-0000CC9B0000}"/>
    <cellStyle name="Linked Cell 7 3 3 2 7 2 2" xfId="39885" xr:uid="{00000000-0005-0000-0000-0000CD9B0000}"/>
    <cellStyle name="Linked Cell 7 3 3 2 7 3" xfId="39886" xr:uid="{00000000-0005-0000-0000-0000CE9B0000}"/>
    <cellStyle name="Linked Cell 7 3 3 2 8" xfId="39887" xr:uid="{00000000-0005-0000-0000-0000CF9B0000}"/>
    <cellStyle name="Linked Cell 7 3 3 2 8 2" xfId="39888" xr:uid="{00000000-0005-0000-0000-0000D09B0000}"/>
    <cellStyle name="Linked Cell 7 3 3 2 8 2 2" xfId="39889" xr:uid="{00000000-0005-0000-0000-0000D19B0000}"/>
    <cellStyle name="Linked Cell 7 3 3 2 8 3" xfId="39890" xr:uid="{00000000-0005-0000-0000-0000D29B0000}"/>
    <cellStyle name="Linked Cell 7 3 3 2 9" xfId="39891" xr:uid="{00000000-0005-0000-0000-0000D39B0000}"/>
    <cellStyle name="Linked Cell 7 3 3 2 9 2" xfId="39892" xr:uid="{00000000-0005-0000-0000-0000D49B0000}"/>
    <cellStyle name="Linked Cell 7 3 3 2 9 2 2" xfId="39893" xr:uid="{00000000-0005-0000-0000-0000D59B0000}"/>
    <cellStyle name="Linked Cell 7 3 3 2 9 3" xfId="39894" xr:uid="{00000000-0005-0000-0000-0000D69B0000}"/>
    <cellStyle name="Linked Cell 7 3 3 3" xfId="39895" xr:uid="{00000000-0005-0000-0000-0000D79B0000}"/>
    <cellStyle name="Linked Cell 7 3 3 3 2" xfId="39896" xr:uid="{00000000-0005-0000-0000-0000D89B0000}"/>
    <cellStyle name="Linked Cell 7 3 3 3 2 2" xfId="39897" xr:uid="{00000000-0005-0000-0000-0000D99B0000}"/>
    <cellStyle name="Linked Cell 7 3 3 3 3" xfId="39898" xr:uid="{00000000-0005-0000-0000-0000DA9B0000}"/>
    <cellStyle name="Linked Cell 7 3 3 4" xfId="39899" xr:uid="{00000000-0005-0000-0000-0000DB9B0000}"/>
    <cellStyle name="Linked Cell 7 3 3 4 2" xfId="39900" xr:uid="{00000000-0005-0000-0000-0000DC9B0000}"/>
    <cellStyle name="Linked Cell 7 3 3 4 2 2" xfId="39901" xr:uid="{00000000-0005-0000-0000-0000DD9B0000}"/>
    <cellStyle name="Linked Cell 7 3 3 4 3" xfId="39902" xr:uid="{00000000-0005-0000-0000-0000DE9B0000}"/>
    <cellStyle name="Linked Cell 7 3 3 5" xfId="39903" xr:uid="{00000000-0005-0000-0000-0000DF9B0000}"/>
    <cellStyle name="Linked Cell 7 3 3 5 2" xfId="39904" xr:uid="{00000000-0005-0000-0000-0000E09B0000}"/>
    <cellStyle name="Linked Cell 7 3 3 5 2 2" xfId="39905" xr:uid="{00000000-0005-0000-0000-0000E19B0000}"/>
    <cellStyle name="Linked Cell 7 3 3 5 3" xfId="39906" xr:uid="{00000000-0005-0000-0000-0000E29B0000}"/>
    <cellStyle name="Linked Cell 7 3 3 6" xfId="39907" xr:uid="{00000000-0005-0000-0000-0000E39B0000}"/>
    <cellStyle name="Linked Cell 7 3 3 6 2" xfId="39908" xr:uid="{00000000-0005-0000-0000-0000E49B0000}"/>
    <cellStyle name="Linked Cell 7 3 3 6 2 2" xfId="39909" xr:uid="{00000000-0005-0000-0000-0000E59B0000}"/>
    <cellStyle name="Linked Cell 7 3 3 6 3" xfId="39910" xr:uid="{00000000-0005-0000-0000-0000E69B0000}"/>
    <cellStyle name="Linked Cell 7 3 3 7" xfId="39911" xr:uid="{00000000-0005-0000-0000-0000E79B0000}"/>
    <cellStyle name="Linked Cell 7 3 3 7 2" xfId="39912" xr:uid="{00000000-0005-0000-0000-0000E89B0000}"/>
    <cellStyle name="Linked Cell 7 3 3 7 2 2" xfId="39913" xr:uid="{00000000-0005-0000-0000-0000E99B0000}"/>
    <cellStyle name="Linked Cell 7 3 3 7 3" xfId="39914" xr:uid="{00000000-0005-0000-0000-0000EA9B0000}"/>
    <cellStyle name="Linked Cell 7 3 3 8" xfId="39915" xr:uid="{00000000-0005-0000-0000-0000EB9B0000}"/>
    <cellStyle name="Linked Cell 7 3 3 8 2" xfId="39916" xr:uid="{00000000-0005-0000-0000-0000EC9B0000}"/>
    <cellStyle name="Linked Cell 7 3 3 8 2 2" xfId="39917" xr:uid="{00000000-0005-0000-0000-0000ED9B0000}"/>
    <cellStyle name="Linked Cell 7 3 3 8 3" xfId="39918" xr:uid="{00000000-0005-0000-0000-0000EE9B0000}"/>
    <cellStyle name="Linked Cell 7 3 3 9" xfId="39919" xr:uid="{00000000-0005-0000-0000-0000EF9B0000}"/>
    <cellStyle name="Linked Cell 7 3 3 9 2" xfId="39920" xr:uid="{00000000-0005-0000-0000-0000F09B0000}"/>
    <cellStyle name="Linked Cell 7 3 3 9 2 2" xfId="39921" xr:uid="{00000000-0005-0000-0000-0000F19B0000}"/>
    <cellStyle name="Linked Cell 7 3 3 9 3" xfId="39922" xr:uid="{00000000-0005-0000-0000-0000F29B0000}"/>
    <cellStyle name="Linked Cell 7 3 4" xfId="39923" xr:uid="{00000000-0005-0000-0000-0000F39B0000}"/>
    <cellStyle name="Linked Cell 7 3 4 10" xfId="39924" xr:uid="{00000000-0005-0000-0000-0000F49B0000}"/>
    <cellStyle name="Linked Cell 7 3 4 10 2" xfId="39925" xr:uid="{00000000-0005-0000-0000-0000F59B0000}"/>
    <cellStyle name="Linked Cell 7 3 4 11" xfId="39926" xr:uid="{00000000-0005-0000-0000-0000F69B0000}"/>
    <cellStyle name="Linked Cell 7 3 4 2" xfId="39927" xr:uid="{00000000-0005-0000-0000-0000F79B0000}"/>
    <cellStyle name="Linked Cell 7 3 4 2 2" xfId="39928" xr:uid="{00000000-0005-0000-0000-0000F89B0000}"/>
    <cellStyle name="Linked Cell 7 3 4 2 2 2" xfId="39929" xr:uid="{00000000-0005-0000-0000-0000F99B0000}"/>
    <cellStyle name="Linked Cell 7 3 4 2 3" xfId="39930" xr:uid="{00000000-0005-0000-0000-0000FA9B0000}"/>
    <cellStyle name="Linked Cell 7 3 4 3" xfId="39931" xr:uid="{00000000-0005-0000-0000-0000FB9B0000}"/>
    <cellStyle name="Linked Cell 7 3 4 3 2" xfId="39932" xr:uid="{00000000-0005-0000-0000-0000FC9B0000}"/>
    <cellStyle name="Linked Cell 7 3 4 3 2 2" xfId="39933" xr:uid="{00000000-0005-0000-0000-0000FD9B0000}"/>
    <cellStyle name="Linked Cell 7 3 4 3 3" xfId="39934" xr:uid="{00000000-0005-0000-0000-0000FE9B0000}"/>
    <cellStyle name="Linked Cell 7 3 4 4" xfId="39935" xr:uid="{00000000-0005-0000-0000-0000FF9B0000}"/>
    <cellStyle name="Linked Cell 7 3 4 4 2" xfId="39936" xr:uid="{00000000-0005-0000-0000-0000009C0000}"/>
    <cellStyle name="Linked Cell 7 3 4 4 2 2" xfId="39937" xr:uid="{00000000-0005-0000-0000-0000019C0000}"/>
    <cellStyle name="Linked Cell 7 3 4 4 3" xfId="39938" xr:uid="{00000000-0005-0000-0000-0000029C0000}"/>
    <cellStyle name="Linked Cell 7 3 4 5" xfId="39939" xr:uid="{00000000-0005-0000-0000-0000039C0000}"/>
    <cellStyle name="Linked Cell 7 3 4 5 2" xfId="39940" xr:uid="{00000000-0005-0000-0000-0000049C0000}"/>
    <cellStyle name="Linked Cell 7 3 4 5 2 2" xfId="39941" xr:uid="{00000000-0005-0000-0000-0000059C0000}"/>
    <cellStyle name="Linked Cell 7 3 4 5 3" xfId="39942" xr:uid="{00000000-0005-0000-0000-0000069C0000}"/>
    <cellStyle name="Linked Cell 7 3 4 6" xfId="39943" xr:uid="{00000000-0005-0000-0000-0000079C0000}"/>
    <cellStyle name="Linked Cell 7 3 4 6 2" xfId="39944" xr:uid="{00000000-0005-0000-0000-0000089C0000}"/>
    <cellStyle name="Linked Cell 7 3 4 6 2 2" xfId="39945" xr:uid="{00000000-0005-0000-0000-0000099C0000}"/>
    <cellStyle name="Linked Cell 7 3 4 6 3" xfId="39946" xr:uid="{00000000-0005-0000-0000-00000A9C0000}"/>
    <cellStyle name="Linked Cell 7 3 4 7" xfId="39947" xr:uid="{00000000-0005-0000-0000-00000B9C0000}"/>
    <cellStyle name="Linked Cell 7 3 4 7 2" xfId="39948" xr:uid="{00000000-0005-0000-0000-00000C9C0000}"/>
    <cellStyle name="Linked Cell 7 3 4 7 2 2" xfId="39949" xr:uid="{00000000-0005-0000-0000-00000D9C0000}"/>
    <cellStyle name="Linked Cell 7 3 4 7 3" xfId="39950" xr:uid="{00000000-0005-0000-0000-00000E9C0000}"/>
    <cellStyle name="Linked Cell 7 3 4 8" xfId="39951" xr:uid="{00000000-0005-0000-0000-00000F9C0000}"/>
    <cellStyle name="Linked Cell 7 3 4 8 2" xfId="39952" xr:uid="{00000000-0005-0000-0000-0000109C0000}"/>
    <cellStyle name="Linked Cell 7 3 4 8 2 2" xfId="39953" xr:uid="{00000000-0005-0000-0000-0000119C0000}"/>
    <cellStyle name="Linked Cell 7 3 4 8 3" xfId="39954" xr:uid="{00000000-0005-0000-0000-0000129C0000}"/>
    <cellStyle name="Linked Cell 7 3 4 9" xfId="39955" xr:uid="{00000000-0005-0000-0000-0000139C0000}"/>
    <cellStyle name="Linked Cell 7 3 4 9 2" xfId="39956" xr:uid="{00000000-0005-0000-0000-0000149C0000}"/>
    <cellStyle name="Linked Cell 7 3 4 9 2 2" xfId="39957" xr:uid="{00000000-0005-0000-0000-0000159C0000}"/>
    <cellStyle name="Linked Cell 7 3 4 9 3" xfId="39958" xr:uid="{00000000-0005-0000-0000-0000169C0000}"/>
    <cellStyle name="Linked Cell 7 3 5" xfId="39959" xr:uid="{00000000-0005-0000-0000-0000179C0000}"/>
    <cellStyle name="Linked Cell 7 3 5 2" xfId="39960" xr:uid="{00000000-0005-0000-0000-0000189C0000}"/>
    <cellStyle name="Linked Cell 7 3 5 2 2" xfId="39961" xr:uid="{00000000-0005-0000-0000-0000199C0000}"/>
    <cellStyle name="Linked Cell 7 3 5 3" xfId="39962" xr:uid="{00000000-0005-0000-0000-00001A9C0000}"/>
    <cellStyle name="Linked Cell 7 3 6" xfId="39963" xr:uid="{00000000-0005-0000-0000-00001B9C0000}"/>
    <cellStyle name="Linked Cell 7 3 6 2" xfId="39964" xr:uid="{00000000-0005-0000-0000-00001C9C0000}"/>
    <cellStyle name="Linked Cell 7 3 6 2 2" xfId="39965" xr:uid="{00000000-0005-0000-0000-00001D9C0000}"/>
    <cellStyle name="Linked Cell 7 3 6 3" xfId="39966" xr:uid="{00000000-0005-0000-0000-00001E9C0000}"/>
    <cellStyle name="Linked Cell 7 3 7" xfId="39967" xr:uid="{00000000-0005-0000-0000-00001F9C0000}"/>
    <cellStyle name="Linked Cell 7 3 7 2" xfId="39968" xr:uid="{00000000-0005-0000-0000-0000209C0000}"/>
    <cellStyle name="Linked Cell 7 3 7 2 2" xfId="39969" xr:uid="{00000000-0005-0000-0000-0000219C0000}"/>
    <cellStyle name="Linked Cell 7 3 7 3" xfId="39970" xr:uid="{00000000-0005-0000-0000-0000229C0000}"/>
    <cellStyle name="Linked Cell 7 3 8" xfId="39971" xr:uid="{00000000-0005-0000-0000-0000239C0000}"/>
    <cellStyle name="Linked Cell 7 3 8 2" xfId="39972" xr:uid="{00000000-0005-0000-0000-0000249C0000}"/>
    <cellStyle name="Linked Cell 7 3 8 2 2" xfId="39973" xr:uid="{00000000-0005-0000-0000-0000259C0000}"/>
    <cellStyle name="Linked Cell 7 3 8 3" xfId="39974" xr:uid="{00000000-0005-0000-0000-0000269C0000}"/>
    <cellStyle name="Linked Cell 7 3 9" xfId="39975" xr:uid="{00000000-0005-0000-0000-0000279C0000}"/>
    <cellStyle name="Linked Cell 7 3 9 2" xfId="39976" xr:uid="{00000000-0005-0000-0000-0000289C0000}"/>
    <cellStyle name="Linked Cell 7 3 9 2 2" xfId="39977" xr:uid="{00000000-0005-0000-0000-0000299C0000}"/>
    <cellStyle name="Linked Cell 7 3 9 3" xfId="39978" xr:uid="{00000000-0005-0000-0000-00002A9C0000}"/>
    <cellStyle name="Linked Cell 7 4" xfId="39979" xr:uid="{00000000-0005-0000-0000-00002B9C0000}"/>
    <cellStyle name="Linked Cell 7 4 10" xfId="39980" xr:uid="{00000000-0005-0000-0000-00002C9C0000}"/>
    <cellStyle name="Linked Cell 7 4 10 2" xfId="39981" xr:uid="{00000000-0005-0000-0000-00002D9C0000}"/>
    <cellStyle name="Linked Cell 7 4 10 2 2" xfId="39982" xr:uid="{00000000-0005-0000-0000-00002E9C0000}"/>
    <cellStyle name="Linked Cell 7 4 10 3" xfId="39983" xr:uid="{00000000-0005-0000-0000-00002F9C0000}"/>
    <cellStyle name="Linked Cell 7 4 11" xfId="39984" xr:uid="{00000000-0005-0000-0000-0000309C0000}"/>
    <cellStyle name="Linked Cell 7 4 11 2" xfId="39985" xr:uid="{00000000-0005-0000-0000-0000319C0000}"/>
    <cellStyle name="Linked Cell 7 4 11 2 2" xfId="39986" xr:uid="{00000000-0005-0000-0000-0000329C0000}"/>
    <cellStyle name="Linked Cell 7 4 11 3" xfId="39987" xr:uid="{00000000-0005-0000-0000-0000339C0000}"/>
    <cellStyle name="Linked Cell 7 4 12" xfId="39988" xr:uid="{00000000-0005-0000-0000-0000349C0000}"/>
    <cellStyle name="Linked Cell 7 4 12 2" xfId="39989" xr:uid="{00000000-0005-0000-0000-0000359C0000}"/>
    <cellStyle name="Linked Cell 7 4 13" xfId="39990" xr:uid="{00000000-0005-0000-0000-0000369C0000}"/>
    <cellStyle name="Linked Cell 7 4 2" xfId="39991" xr:uid="{00000000-0005-0000-0000-0000379C0000}"/>
    <cellStyle name="Linked Cell 7 4 2 10" xfId="39992" xr:uid="{00000000-0005-0000-0000-0000389C0000}"/>
    <cellStyle name="Linked Cell 7 4 2 10 2" xfId="39993" xr:uid="{00000000-0005-0000-0000-0000399C0000}"/>
    <cellStyle name="Linked Cell 7 4 2 10 2 2" xfId="39994" xr:uid="{00000000-0005-0000-0000-00003A9C0000}"/>
    <cellStyle name="Linked Cell 7 4 2 10 3" xfId="39995" xr:uid="{00000000-0005-0000-0000-00003B9C0000}"/>
    <cellStyle name="Linked Cell 7 4 2 11" xfId="39996" xr:uid="{00000000-0005-0000-0000-00003C9C0000}"/>
    <cellStyle name="Linked Cell 7 4 2 11 2" xfId="39997" xr:uid="{00000000-0005-0000-0000-00003D9C0000}"/>
    <cellStyle name="Linked Cell 7 4 2 12" xfId="39998" xr:uid="{00000000-0005-0000-0000-00003E9C0000}"/>
    <cellStyle name="Linked Cell 7 4 2 2" xfId="39999" xr:uid="{00000000-0005-0000-0000-00003F9C0000}"/>
    <cellStyle name="Linked Cell 7 4 2 2 2" xfId="40000" xr:uid="{00000000-0005-0000-0000-0000409C0000}"/>
    <cellStyle name="Linked Cell 7 4 2 2 2 2" xfId="40001" xr:uid="{00000000-0005-0000-0000-0000419C0000}"/>
    <cellStyle name="Linked Cell 7 4 2 2 3" xfId="40002" xr:uid="{00000000-0005-0000-0000-0000429C0000}"/>
    <cellStyle name="Linked Cell 7 4 2 3" xfId="40003" xr:uid="{00000000-0005-0000-0000-0000439C0000}"/>
    <cellStyle name="Linked Cell 7 4 2 3 2" xfId="40004" xr:uid="{00000000-0005-0000-0000-0000449C0000}"/>
    <cellStyle name="Linked Cell 7 4 2 3 2 2" xfId="40005" xr:uid="{00000000-0005-0000-0000-0000459C0000}"/>
    <cellStyle name="Linked Cell 7 4 2 3 3" xfId="40006" xr:uid="{00000000-0005-0000-0000-0000469C0000}"/>
    <cellStyle name="Linked Cell 7 4 2 4" xfId="40007" xr:uid="{00000000-0005-0000-0000-0000479C0000}"/>
    <cellStyle name="Linked Cell 7 4 2 4 2" xfId="40008" xr:uid="{00000000-0005-0000-0000-0000489C0000}"/>
    <cellStyle name="Linked Cell 7 4 2 4 2 2" xfId="40009" xr:uid="{00000000-0005-0000-0000-0000499C0000}"/>
    <cellStyle name="Linked Cell 7 4 2 4 3" xfId="40010" xr:uid="{00000000-0005-0000-0000-00004A9C0000}"/>
    <cellStyle name="Linked Cell 7 4 2 5" xfId="40011" xr:uid="{00000000-0005-0000-0000-00004B9C0000}"/>
    <cellStyle name="Linked Cell 7 4 2 5 2" xfId="40012" xr:uid="{00000000-0005-0000-0000-00004C9C0000}"/>
    <cellStyle name="Linked Cell 7 4 2 5 2 2" xfId="40013" xr:uid="{00000000-0005-0000-0000-00004D9C0000}"/>
    <cellStyle name="Linked Cell 7 4 2 5 3" xfId="40014" xr:uid="{00000000-0005-0000-0000-00004E9C0000}"/>
    <cellStyle name="Linked Cell 7 4 2 6" xfId="40015" xr:uid="{00000000-0005-0000-0000-00004F9C0000}"/>
    <cellStyle name="Linked Cell 7 4 2 6 2" xfId="40016" xr:uid="{00000000-0005-0000-0000-0000509C0000}"/>
    <cellStyle name="Linked Cell 7 4 2 6 2 2" xfId="40017" xr:uid="{00000000-0005-0000-0000-0000519C0000}"/>
    <cellStyle name="Linked Cell 7 4 2 6 3" xfId="40018" xr:uid="{00000000-0005-0000-0000-0000529C0000}"/>
    <cellStyle name="Linked Cell 7 4 2 7" xfId="40019" xr:uid="{00000000-0005-0000-0000-0000539C0000}"/>
    <cellStyle name="Linked Cell 7 4 2 7 2" xfId="40020" xr:uid="{00000000-0005-0000-0000-0000549C0000}"/>
    <cellStyle name="Linked Cell 7 4 2 7 2 2" xfId="40021" xr:uid="{00000000-0005-0000-0000-0000559C0000}"/>
    <cellStyle name="Linked Cell 7 4 2 7 3" xfId="40022" xr:uid="{00000000-0005-0000-0000-0000569C0000}"/>
    <cellStyle name="Linked Cell 7 4 2 8" xfId="40023" xr:uid="{00000000-0005-0000-0000-0000579C0000}"/>
    <cellStyle name="Linked Cell 7 4 2 8 2" xfId="40024" xr:uid="{00000000-0005-0000-0000-0000589C0000}"/>
    <cellStyle name="Linked Cell 7 4 2 8 2 2" xfId="40025" xr:uid="{00000000-0005-0000-0000-0000599C0000}"/>
    <cellStyle name="Linked Cell 7 4 2 8 3" xfId="40026" xr:uid="{00000000-0005-0000-0000-00005A9C0000}"/>
    <cellStyle name="Linked Cell 7 4 2 9" xfId="40027" xr:uid="{00000000-0005-0000-0000-00005B9C0000}"/>
    <cellStyle name="Linked Cell 7 4 2 9 2" xfId="40028" xr:uid="{00000000-0005-0000-0000-00005C9C0000}"/>
    <cellStyle name="Linked Cell 7 4 2 9 2 2" xfId="40029" xr:uid="{00000000-0005-0000-0000-00005D9C0000}"/>
    <cellStyle name="Linked Cell 7 4 2 9 3" xfId="40030" xr:uid="{00000000-0005-0000-0000-00005E9C0000}"/>
    <cellStyle name="Linked Cell 7 4 3" xfId="40031" xr:uid="{00000000-0005-0000-0000-00005F9C0000}"/>
    <cellStyle name="Linked Cell 7 4 3 10" xfId="40032" xr:uid="{00000000-0005-0000-0000-0000609C0000}"/>
    <cellStyle name="Linked Cell 7 4 3 10 2" xfId="40033" xr:uid="{00000000-0005-0000-0000-0000619C0000}"/>
    <cellStyle name="Linked Cell 7 4 3 11" xfId="40034" xr:uid="{00000000-0005-0000-0000-0000629C0000}"/>
    <cellStyle name="Linked Cell 7 4 3 2" xfId="40035" xr:uid="{00000000-0005-0000-0000-0000639C0000}"/>
    <cellStyle name="Linked Cell 7 4 3 2 2" xfId="40036" xr:uid="{00000000-0005-0000-0000-0000649C0000}"/>
    <cellStyle name="Linked Cell 7 4 3 2 2 2" xfId="40037" xr:uid="{00000000-0005-0000-0000-0000659C0000}"/>
    <cellStyle name="Linked Cell 7 4 3 2 3" xfId="40038" xr:uid="{00000000-0005-0000-0000-0000669C0000}"/>
    <cellStyle name="Linked Cell 7 4 3 3" xfId="40039" xr:uid="{00000000-0005-0000-0000-0000679C0000}"/>
    <cellStyle name="Linked Cell 7 4 3 3 2" xfId="40040" xr:uid="{00000000-0005-0000-0000-0000689C0000}"/>
    <cellStyle name="Linked Cell 7 4 3 3 2 2" xfId="40041" xr:uid="{00000000-0005-0000-0000-0000699C0000}"/>
    <cellStyle name="Linked Cell 7 4 3 3 3" xfId="40042" xr:uid="{00000000-0005-0000-0000-00006A9C0000}"/>
    <cellStyle name="Linked Cell 7 4 3 4" xfId="40043" xr:uid="{00000000-0005-0000-0000-00006B9C0000}"/>
    <cellStyle name="Linked Cell 7 4 3 4 2" xfId="40044" xr:uid="{00000000-0005-0000-0000-00006C9C0000}"/>
    <cellStyle name="Linked Cell 7 4 3 4 2 2" xfId="40045" xr:uid="{00000000-0005-0000-0000-00006D9C0000}"/>
    <cellStyle name="Linked Cell 7 4 3 4 3" xfId="40046" xr:uid="{00000000-0005-0000-0000-00006E9C0000}"/>
    <cellStyle name="Linked Cell 7 4 3 5" xfId="40047" xr:uid="{00000000-0005-0000-0000-00006F9C0000}"/>
    <cellStyle name="Linked Cell 7 4 3 5 2" xfId="40048" xr:uid="{00000000-0005-0000-0000-0000709C0000}"/>
    <cellStyle name="Linked Cell 7 4 3 5 2 2" xfId="40049" xr:uid="{00000000-0005-0000-0000-0000719C0000}"/>
    <cellStyle name="Linked Cell 7 4 3 5 3" xfId="40050" xr:uid="{00000000-0005-0000-0000-0000729C0000}"/>
    <cellStyle name="Linked Cell 7 4 3 6" xfId="40051" xr:uid="{00000000-0005-0000-0000-0000739C0000}"/>
    <cellStyle name="Linked Cell 7 4 3 6 2" xfId="40052" xr:uid="{00000000-0005-0000-0000-0000749C0000}"/>
    <cellStyle name="Linked Cell 7 4 3 6 2 2" xfId="40053" xr:uid="{00000000-0005-0000-0000-0000759C0000}"/>
    <cellStyle name="Linked Cell 7 4 3 6 3" xfId="40054" xr:uid="{00000000-0005-0000-0000-0000769C0000}"/>
    <cellStyle name="Linked Cell 7 4 3 7" xfId="40055" xr:uid="{00000000-0005-0000-0000-0000779C0000}"/>
    <cellStyle name="Linked Cell 7 4 3 7 2" xfId="40056" xr:uid="{00000000-0005-0000-0000-0000789C0000}"/>
    <cellStyle name="Linked Cell 7 4 3 7 2 2" xfId="40057" xr:uid="{00000000-0005-0000-0000-0000799C0000}"/>
    <cellStyle name="Linked Cell 7 4 3 7 3" xfId="40058" xr:uid="{00000000-0005-0000-0000-00007A9C0000}"/>
    <cellStyle name="Linked Cell 7 4 3 8" xfId="40059" xr:uid="{00000000-0005-0000-0000-00007B9C0000}"/>
    <cellStyle name="Linked Cell 7 4 3 8 2" xfId="40060" xr:uid="{00000000-0005-0000-0000-00007C9C0000}"/>
    <cellStyle name="Linked Cell 7 4 3 8 2 2" xfId="40061" xr:uid="{00000000-0005-0000-0000-00007D9C0000}"/>
    <cellStyle name="Linked Cell 7 4 3 8 3" xfId="40062" xr:uid="{00000000-0005-0000-0000-00007E9C0000}"/>
    <cellStyle name="Linked Cell 7 4 3 9" xfId="40063" xr:uid="{00000000-0005-0000-0000-00007F9C0000}"/>
    <cellStyle name="Linked Cell 7 4 3 9 2" xfId="40064" xr:uid="{00000000-0005-0000-0000-0000809C0000}"/>
    <cellStyle name="Linked Cell 7 4 3 9 2 2" xfId="40065" xr:uid="{00000000-0005-0000-0000-0000819C0000}"/>
    <cellStyle name="Linked Cell 7 4 3 9 3" xfId="40066" xr:uid="{00000000-0005-0000-0000-0000829C0000}"/>
    <cellStyle name="Linked Cell 7 4 4" xfId="40067" xr:uid="{00000000-0005-0000-0000-0000839C0000}"/>
    <cellStyle name="Linked Cell 7 4 4 2" xfId="40068" xr:uid="{00000000-0005-0000-0000-0000849C0000}"/>
    <cellStyle name="Linked Cell 7 4 4 2 2" xfId="40069" xr:uid="{00000000-0005-0000-0000-0000859C0000}"/>
    <cellStyle name="Linked Cell 7 4 4 3" xfId="40070" xr:uid="{00000000-0005-0000-0000-0000869C0000}"/>
    <cellStyle name="Linked Cell 7 4 5" xfId="40071" xr:uid="{00000000-0005-0000-0000-0000879C0000}"/>
    <cellStyle name="Linked Cell 7 4 5 2" xfId="40072" xr:uid="{00000000-0005-0000-0000-0000889C0000}"/>
    <cellStyle name="Linked Cell 7 4 5 2 2" xfId="40073" xr:uid="{00000000-0005-0000-0000-0000899C0000}"/>
    <cellStyle name="Linked Cell 7 4 5 3" xfId="40074" xr:uid="{00000000-0005-0000-0000-00008A9C0000}"/>
    <cellStyle name="Linked Cell 7 4 6" xfId="40075" xr:uid="{00000000-0005-0000-0000-00008B9C0000}"/>
    <cellStyle name="Linked Cell 7 4 6 2" xfId="40076" xr:uid="{00000000-0005-0000-0000-00008C9C0000}"/>
    <cellStyle name="Linked Cell 7 4 6 2 2" xfId="40077" xr:uid="{00000000-0005-0000-0000-00008D9C0000}"/>
    <cellStyle name="Linked Cell 7 4 6 3" xfId="40078" xr:uid="{00000000-0005-0000-0000-00008E9C0000}"/>
    <cellStyle name="Linked Cell 7 4 7" xfId="40079" xr:uid="{00000000-0005-0000-0000-00008F9C0000}"/>
    <cellStyle name="Linked Cell 7 4 7 2" xfId="40080" xr:uid="{00000000-0005-0000-0000-0000909C0000}"/>
    <cellStyle name="Linked Cell 7 4 7 2 2" xfId="40081" xr:uid="{00000000-0005-0000-0000-0000919C0000}"/>
    <cellStyle name="Linked Cell 7 4 7 3" xfId="40082" xr:uid="{00000000-0005-0000-0000-0000929C0000}"/>
    <cellStyle name="Linked Cell 7 4 8" xfId="40083" xr:uid="{00000000-0005-0000-0000-0000939C0000}"/>
    <cellStyle name="Linked Cell 7 4 8 2" xfId="40084" xr:uid="{00000000-0005-0000-0000-0000949C0000}"/>
    <cellStyle name="Linked Cell 7 4 8 2 2" xfId="40085" xr:uid="{00000000-0005-0000-0000-0000959C0000}"/>
    <cellStyle name="Linked Cell 7 4 8 3" xfId="40086" xr:uid="{00000000-0005-0000-0000-0000969C0000}"/>
    <cellStyle name="Linked Cell 7 4 9" xfId="40087" xr:uid="{00000000-0005-0000-0000-0000979C0000}"/>
    <cellStyle name="Linked Cell 7 4 9 2" xfId="40088" xr:uid="{00000000-0005-0000-0000-0000989C0000}"/>
    <cellStyle name="Linked Cell 7 4 9 2 2" xfId="40089" xr:uid="{00000000-0005-0000-0000-0000999C0000}"/>
    <cellStyle name="Linked Cell 7 4 9 3" xfId="40090" xr:uid="{00000000-0005-0000-0000-00009A9C0000}"/>
    <cellStyle name="Linked Cell 8" xfId="40091" xr:uid="{00000000-0005-0000-0000-00009B9C0000}"/>
    <cellStyle name="Linked Cell 8 2" xfId="40092" xr:uid="{00000000-0005-0000-0000-00009C9C0000}"/>
    <cellStyle name="Linked Cell 8 2 10" xfId="40093" xr:uid="{00000000-0005-0000-0000-00009D9C0000}"/>
    <cellStyle name="Linked Cell 8 2 10 2" xfId="40094" xr:uid="{00000000-0005-0000-0000-00009E9C0000}"/>
    <cellStyle name="Linked Cell 8 2 10 2 2" xfId="40095" xr:uid="{00000000-0005-0000-0000-00009F9C0000}"/>
    <cellStyle name="Linked Cell 8 2 10 3" xfId="40096" xr:uid="{00000000-0005-0000-0000-0000A09C0000}"/>
    <cellStyle name="Linked Cell 8 2 11" xfId="40097" xr:uid="{00000000-0005-0000-0000-0000A19C0000}"/>
    <cellStyle name="Linked Cell 8 2 11 2" xfId="40098" xr:uid="{00000000-0005-0000-0000-0000A29C0000}"/>
    <cellStyle name="Linked Cell 8 2 11 2 2" xfId="40099" xr:uid="{00000000-0005-0000-0000-0000A39C0000}"/>
    <cellStyle name="Linked Cell 8 2 11 3" xfId="40100" xr:uid="{00000000-0005-0000-0000-0000A49C0000}"/>
    <cellStyle name="Linked Cell 8 2 12" xfId="40101" xr:uid="{00000000-0005-0000-0000-0000A59C0000}"/>
    <cellStyle name="Linked Cell 8 2 12 2" xfId="40102" xr:uid="{00000000-0005-0000-0000-0000A69C0000}"/>
    <cellStyle name="Linked Cell 8 2 12 2 2" xfId="40103" xr:uid="{00000000-0005-0000-0000-0000A79C0000}"/>
    <cellStyle name="Linked Cell 8 2 12 3" xfId="40104" xr:uid="{00000000-0005-0000-0000-0000A89C0000}"/>
    <cellStyle name="Linked Cell 8 2 13" xfId="40105" xr:uid="{00000000-0005-0000-0000-0000A99C0000}"/>
    <cellStyle name="Linked Cell 8 2 13 2" xfId="40106" xr:uid="{00000000-0005-0000-0000-0000AA9C0000}"/>
    <cellStyle name="Linked Cell 8 2 13 2 2" xfId="40107" xr:uid="{00000000-0005-0000-0000-0000AB9C0000}"/>
    <cellStyle name="Linked Cell 8 2 13 3" xfId="40108" xr:uid="{00000000-0005-0000-0000-0000AC9C0000}"/>
    <cellStyle name="Linked Cell 8 2 14" xfId="40109" xr:uid="{00000000-0005-0000-0000-0000AD9C0000}"/>
    <cellStyle name="Linked Cell 8 2 14 2" xfId="40110" xr:uid="{00000000-0005-0000-0000-0000AE9C0000}"/>
    <cellStyle name="Linked Cell 8 2 15" xfId="40111" xr:uid="{00000000-0005-0000-0000-0000AF9C0000}"/>
    <cellStyle name="Linked Cell 8 2 2" xfId="40112" xr:uid="{00000000-0005-0000-0000-0000B09C0000}"/>
    <cellStyle name="Linked Cell 8 2 2 10" xfId="40113" xr:uid="{00000000-0005-0000-0000-0000B19C0000}"/>
    <cellStyle name="Linked Cell 8 2 2 10 2" xfId="40114" xr:uid="{00000000-0005-0000-0000-0000B29C0000}"/>
    <cellStyle name="Linked Cell 8 2 2 10 2 2" xfId="40115" xr:uid="{00000000-0005-0000-0000-0000B39C0000}"/>
    <cellStyle name="Linked Cell 8 2 2 10 3" xfId="40116" xr:uid="{00000000-0005-0000-0000-0000B49C0000}"/>
    <cellStyle name="Linked Cell 8 2 2 11" xfId="40117" xr:uid="{00000000-0005-0000-0000-0000B59C0000}"/>
    <cellStyle name="Linked Cell 8 2 2 11 2" xfId="40118" xr:uid="{00000000-0005-0000-0000-0000B69C0000}"/>
    <cellStyle name="Linked Cell 8 2 2 11 2 2" xfId="40119" xr:uid="{00000000-0005-0000-0000-0000B79C0000}"/>
    <cellStyle name="Linked Cell 8 2 2 11 3" xfId="40120" xr:uid="{00000000-0005-0000-0000-0000B89C0000}"/>
    <cellStyle name="Linked Cell 8 2 2 12" xfId="40121" xr:uid="{00000000-0005-0000-0000-0000B99C0000}"/>
    <cellStyle name="Linked Cell 8 2 2 12 2" xfId="40122" xr:uid="{00000000-0005-0000-0000-0000BA9C0000}"/>
    <cellStyle name="Linked Cell 8 2 2 12 2 2" xfId="40123" xr:uid="{00000000-0005-0000-0000-0000BB9C0000}"/>
    <cellStyle name="Linked Cell 8 2 2 12 3" xfId="40124" xr:uid="{00000000-0005-0000-0000-0000BC9C0000}"/>
    <cellStyle name="Linked Cell 8 2 2 13" xfId="40125" xr:uid="{00000000-0005-0000-0000-0000BD9C0000}"/>
    <cellStyle name="Linked Cell 8 2 2 13 2" xfId="40126" xr:uid="{00000000-0005-0000-0000-0000BE9C0000}"/>
    <cellStyle name="Linked Cell 8 2 2 14" xfId="40127" xr:uid="{00000000-0005-0000-0000-0000BF9C0000}"/>
    <cellStyle name="Linked Cell 8 2 2 2" xfId="40128" xr:uid="{00000000-0005-0000-0000-0000C09C0000}"/>
    <cellStyle name="Linked Cell 8 2 2 2 10" xfId="40129" xr:uid="{00000000-0005-0000-0000-0000C19C0000}"/>
    <cellStyle name="Linked Cell 8 2 2 2 10 2" xfId="40130" xr:uid="{00000000-0005-0000-0000-0000C29C0000}"/>
    <cellStyle name="Linked Cell 8 2 2 2 10 2 2" xfId="40131" xr:uid="{00000000-0005-0000-0000-0000C39C0000}"/>
    <cellStyle name="Linked Cell 8 2 2 2 10 3" xfId="40132" xr:uid="{00000000-0005-0000-0000-0000C49C0000}"/>
    <cellStyle name="Linked Cell 8 2 2 2 11" xfId="40133" xr:uid="{00000000-0005-0000-0000-0000C59C0000}"/>
    <cellStyle name="Linked Cell 8 2 2 2 11 2" xfId="40134" xr:uid="{00000000-0005-0000-0000-0000C69C0000}"/>
    <cellStyle name="Linked Cell 8 2 2 2 11 2 2" xfId="40135" xr:uid="{00000000-0005-0000-0000-0000C79C0000}"/>
    <cellStyle name="Linked Cell 8 2 2 2 11 3" xfId="40136" xr:uid="{00000000-0005-0000-0000-0000C89C0000}"/>
    <cellStyle name="Linked Cell 8 2 2 2 12" xfId="40137" xr:uid="{00000000-0005-0000-0000-0000C99C0000}"/>
    <cellStyle name="Linked Cell 8 2 2 2 12 2" xfId="40138" xr:uid="{00000000-0005-0000-0000-0000CA9C0000}"/>
    <cellStyle name="Linked Cell 8 2 2 2 13" xfId="40139" xr:uid="{00000000-0005-0000-0000-0000CB9C0000}"/>
    <cellStyle name="Linked Cell 8 2 2 2 2" xfId="40140" xr:uid="{00000000-0005-0000-0000-0000CC9C0000}"/>
    <cellStyle name="Linked Cell 8 2 2 2 2 10" xfId="40141" xr:uid="{00000000-0005-0000-0000-0000CD9C0000}"/>
    <cellStyle name="Linked Cell 8 2 2 2 2 10 2" xfId="40142" xr:uid="{00000000-0005-0000-0000-0000CE9C0000}"/>
    <cellStyle name="Linked Cell 8 2 2 2 2 10 2 2" xfId="40143" xr:uid="{00000000-0005-0000-0000-0000CF9C0000}"/>
    <cellStyle name="Linked Cell 8 2 2 2 2 10 3" xfId="40144" xr:uid="{00000000-0005-0000-0000-0000D09C0000}"/>
    <cellStyle name="Linked Cell 8 2 2 2 2 11" xfId="40145" xr:uid="{00000000-0005-0000-0000-0000D19C0000}"/>
    <cellStyle name="Linked Cell 8 2 2 2 2 11 2" xfId="40146" xr:uid="{00000000-0005-0000-0000-0000D29C0000}"/>
    <cellStyle name="Linked Cell 8 2 2 2 2 12" xfId="40147" xr:uid="{00000000-0005-0000-0000-0000D39C0000}"/>
    <cellStyle name="Linked Cell 8 2 2 2 2 2" xfId="40148" xr:uid="{00000000-0005-0000-0000-0000D49C0000}"/>
    <cellStyle name="Linked Cell 8 2 2 2 2 2 2" xfId="40149" xr:uid="{00000000-0005-0000-0000-0000D59C0000}"/>
    <cellStyle name="Linked Cell 8 2 2 2 2 2 2 2" xfId="40150" xr:uid="{00000000-0005-0000-0000-0000D69C0000}"/>
    <cellStyle name="Linked Cell 8 2 2 2 2 2 3" xfId="40151" xr:uid="{00000000-0005-0000-0000-0000D79C0000}"/>
    <cellStyle name="Linked Cell 8 2 2 2 2 3" xfId="40152" xr:uid="{00000000-0005-0000-0000-0000D89C0000}"/>
    <cellStyle name="Linked Cell 8 2 2 2 2 3 2" xfId="40153" xr:uid="{00000000-0005-0000-0000-0000D99C0000}"/>
    <cellStyle name="Linked Cell 8 2 2 2 2 3 2 2" xfId="40154" xr:uid="{00000000-0005-0000-0000-0000DA9C0000}"/>
    <cellStyle name="Linked Cell 8 2 2 2 2 3 3" xfId="40155" xr:uid="{00000000-0005-0000-0000-0000DB9C0000}"/>
    <cellStyle name="Linked Cell 8 2 2 2 2 4" xfId="40156" xr:uid="{00000000-0005-0000-0000-0000DC9C0000}"/>
    <cellStyle name="Linked Cell 8 2 2 2 2 4 2" xfId="40157" xr:uid="{00000000-0005-0000-0000-0000DD9C0000}"/>
    <cellStyle name="Linked Cell 8 2 2 2 2 4 2 2" xfId="40158" xr:uid="{00000000-0005-0000-0000-0000DE9C0000}"/>
    <cellStyle name="Linked Cell 8 2 2 2 2 4 3" xfId="40159" xr:uid="{00000000-0005-0000-0000-0000DF9C0000}"/>
    <cellStyle name="Linked Cell 8 2 2 2 2 5" xfId="40160" xr:uid="{00000000-0005-0000-0000-0000E09C0000}"/>
    <cellStyle name="Linked Cell 8 2 2 2 2 5 2" xfId="40161" xr:uid="{00000000-0005-0000-0000-0000E19C0000}"/>
    <cellStyle name="Linked Cell 8 2 2 2 2 5 2 2" xfId="40162" xr:uid="{00000000-0005-0000-0000-0000E29C0000}"/>
    <cellStyle name="Linked Cell 8 2 2 2 2 5 3" xfId="40163" xr:uid="{00000000-0005-0000-0000-0000E39C0000}"/>
    <cellStyle name="Linked Cell 8 2 2 2 2 6" xfId="40164" xr:uid="{00000000-0005-0000-0000-0000E49C0000}"/>
    <cellStyle name="Linked Cell 8 2 2 2 2 6 2" xfId="40165" xr:uid="{00000000-0005-0000-0000-0000E59C0000}"/>
    <cellStyle name="Linked Cell 8 2 2 2 2 6 2 2" xfId="40166" xr:uid="{00000000-0005-0000-0000-0000E69C0000}"/>
    <cellStyle name="Linked Cell 8 2 2 2 2 6 3" xfId="40167" xr:uid="{00000000-0005-0000-0000-0000E79C0000}"/>
    <cellStyle name="Linked Cell 8 2 2 2 2 7" xfId="40168" xr:uid="{00000000-0005-0000-0000-0000E89C0000}"/>
    <cellStyle name="Linked Cell 8 2 2 2 2 7 2" xfId="40169" xr:uid="{00000000-0005-0000-0000-0000E99C0000}"/>
    <cellStyle name="Linked Cell 8 2 2 2 2 7 2 2" xfId="40170" xr:uid="{00000000-0005-0000-0000-0000EA9C0000}"/>
    <cellStyle name="Linked Cell 8 2 2 2 2 7 3" xfId="40171" xr:uid="{00000000-0005-0000-0000-0000EB9C0000}"/>
    <cellStyle name="Linked Cell 8 2 2 2 2 8" xfId="40172" xr:uid="{00000000-0005-0000-0000-0000EC9C0000}"/>
    <cellStyle name="Linked Cell 8 2 2 2 2 8 2" xfId="40173" xr:uid="{00000000-0005-0000-0000-0000ED9C0000}"/>
    <cellStyle name="Linked Cell 8 2 2 2 2 8 2 2" xfId="40174" xr:uid="{00000000-0005-0000-0000-0000EE9C0000}"/>
    <cellStyle name="Linked Cell 8 2 2 2 2 8 3" xfId="40175" xr:uid="{00000000-0005-0000-0000-0000EF9C0000}"/>
    <cellStyle name="Linked Cell 8 2 2 2 2 9" xfId="40176" xr:uid="{00000000-0005-0000-0000-0000F09C0000}"/>
    <cellStyle name="Linked Cell 8 2 2 2 2 9 2" xfId="40177" xr:uid="{00000000-0005-0000-0000-0000F19C0000}"/>
    <cellStyle name="Linked Cell 8 2 2 2 2 9 2 2" xfId="40178" xr:uid="{00000000-0005-0000-0000-0000F29C0000}"/>
    <cellStyle name="Linked Cell 8 2 2 2 2 9 3" xfId="40179" xr:uid="{00000000-0005-0000-0000-0000F39C0000}"/>
    <cellStyle name="Linked Cell 8 2 2 2 3" xfId="40180" xr:uid="{00000000-0005-0000-0000-0000F49C0000}"/>
    <cellStyle name="Linked Cell 8 2 2 2 3 10" xfId="40181" xr:uid="{00000000-0005-0000-0000-0000F59C0000}"/>
    <cellStyle name="Linked Cell 8 2 2 2 3 10 2" xfId="40182" xr:uid="{00000000-0005-0000-0000-0000F69C0000}"/>
    <cellStyle name="Linked Cell 8 2 2 2 3 11" xfId="40183" xr:uid="{00000000-0005-0000-0000-0000F79C0000}"/>
    <cellStyle name="Linked Cell 8 2 2 2 3 2" xfId="40184" xr:uid="{00000000-0005-0000-0000-0000F89C0000}"/>
    <cellStyle name="Linked Cell 8 2 2 2 3 2 2" xfId="40185" xr:uid="{00000000-0005-0000-0000-0000F99C0000}"/>
    <cellStyle name="Linked Cell 8 2 2 2 3 2 2 2" xfId="40186" xr:uid="{00000000-0005-0000-0000-0000FA9C0000}"/>
    <cellStyle name="Linked Cell 8 2 2 2 3 2 3" xfId="40187" xr:uid="{00000000-0005-0000-0000-0000FB9C0000}"/>
    <cellStyle name="Linked Cell 8 2 2 2 3 3" xfId="40188" xr:uid="{00000000-0005-0000-0000-0000FC9C0000}"/>
    <cellStyle name="Linked Cell 8 2 2 2 3 3 2" xfId="40189" xr:uid="{00000000-0005-0000-0000-0000FD9C0000}"/>
    <cellStyle name="Linked Cell 8 2 2 2 3 3 2 2" xfId="40190" xr:uid="{00000000-0005-0000-0000-0000FE9C0000}"/>
    <cellStyle name="Linked Cell 8 2 2 2 3 3 3" xfId="40191" xr:uid="{00000000-0005-0000-0000-0000FF9C0000}"/>
    <cellStyle name="Linked Cell 8 2 2 2 3 4" xfId="40192" xr:uid="{00000000-0005-0000-0000-0000009D0000}"/>
    <cellStyle name="Linked Cell 8 2 2 2 3 4 2" xfId="40193" xr:uid="{00000000-0005-0000-0000-0000019D0000}"/>
    <cellStyle name="Linked Cell 8 2 2 2 3 4 2 2" xfId="40194" xr:uid="{00000000-0005-0000-0000-0000029D0000}"/>
    <cellStyle name="Linked Cell 8 2 2 2 3 4 3" xfId="40195" xr:uid="{00000000-0005-0000-0000-0000039D0000}"/>
    <cellStyle name="Linked Cell 8 2 2 2 3 5" xfId="40196" xr:uid="{00000000-0005-0000-0000-0000049D0000}"/>
    <cellStyle name="Linked Cell 8 2 2 2 3 5 2" xfId="40197" xr:uid="{00000000-0005-0000-0000-0000059D0000}"/>
    <cellStyle name="Linked Cell 8 2 2 2 3 5 2 2" xfId="40198" xr:uid="{00000000-0005-0000-0000-0000069D0000}"/>
    <cellStyle name="Linked Cell 8 2 2 2 3 5 3" xfId="40199" xr:uid="{00000000-0005-0000-0000-0000079D0000}"/>
    <cellStyle name="Linked Cell 8 2 2 2 3 6" xfId="40200" xr:uid="{00000000-0005-0000-0000-0000089D0000}"/>
    <cellStyle name="Linked Cell 8 2 2 2 3 6 2" xfId="40201" xr:uid="{00000000-0005-0000-0000-0000099D0000}"/>
    <cellStyle name="Linked Cell 8 2 2 2 3 6 2 2" xfId="40202" xr:uid="{00000000-0005-0000-0000-00000A9D0000}"/>
    <cellStyle name="Linked Cell 8 2 2 2 3 6 3" xfId="40203" xr:uid="{00000000-0005-0000-0000-00000B9D0000}"/>
    <cellStyle name="Linked Cell 8 2 2 2 3 7" xfId="40204" xr:uid="{00000000-0005-0000-0000-00000C9D0000}"/>
    <cellStyle name="Linked Cell 8 2 2 2 3 7 2" xfId="40205" xr:uid="{00000000-0005-0000-0000-00000D9D0000}"/>
    <cellStyle name="Linked Cell 8 2 2 2 3 7 2 2" xfId="40206" xr:uid="{00000000-0005-0000-0000-00000E9D0000}"/>
    <cellStyle name="Linked Cell 8 2 2 2 3 7 3" xfId="40207" xr:uid="{00000000-0005-0000-0000-00000F9D0000}"/>
    <cellStyle name="Linked Cell 8 2 2 2 3 8" xfId="40208" xr:uid="{00000000-0005-0000-0000-0000109D0000}"/>
    <cellStyle name="Linked Cell 8 2 2 2 3 8 2" xfId="40209" xr:uid="{00000000-0005-0000-0000-0000119D0000}"/>
    <cellStyle name="Linked Cell 8 2 2 2 3 8 2 2" xfId="40210" xr:uid="{00000000-0005-0000-0000-0000129D0000}"/>
    <cellStyle name="Linked Cell 8 2 2 2 3 8 3" xfId="40211" xr:uid="{00000000-0005-0000-0000-0000139D0000}"/>
    <cellStyle name="Linked Cell 8 2 2 2 3 9" xfId="40212" xr:uid="{00000000-0005-0000-0000-0000149D0000}"/>
    <cellStyle name="Linked Cell 8 2 2 2 3 9 2" xfId="40213" xr:uid="{00000000-0005-0000-0000-0000159D0000}"/>
    <cellStyle name="Linked Cell 8 2 2 2 3 9 2 2" xfId="40214" xr:uid="{00000000-0005-0000-0000-0000169D0000}"/>
    <cellStyle name="Linked Cell 8 2 2 2 3 9 3" xfId="40215" xr:uid="{00000000-0005-0000-0000-0000179D0000}"/>
    <cellStyle name="Linked Cell 8 2 2 2 4" xfId="40216" xr:uid="{00000000-0005-0000-0000-0000189D0000}"/>
    <cellStyle name="Linked Cell 8 2 2 2 4 2" xfId="40217" xr:uid="{00000000-0005-0000-0000-0000199D0000}"/>
    <cellStyle name="Linked Cell 8 2 2 2 4 2 2" xfId="40218" xr:uid="{00000000-0005-0000-0000-00001A9D0000}"/>
    <cellStyle name="Linked Cell 8 2 2 2 4 3" xfId="40219" xr:uid="{00000000-0005-0000-0000-00001B9D0000}"/>
    <cellStyle name="Linked Cell 8 2 2 2 5" xfId="40220" xr:uid="{00000000-0005-0000-0000-00001C9D0000}"/>
    <cellStyle name="Linked Cell 8 2 2 2 5 2" xfId="40221" xr:uid="{00000000-0005-0000-0000-00001D9D0000}"/>
    <cellStyle name="Linked Cell 8 2 2 2 5 2 2" xfId="40222" xr:uid="{00000000-0005-0000-0000-00001E9D0000}"/>
    <cellStyle name="Linked Cell 8 2 2 2 5 3" xfId="40223" xr:uid="{00000000-0005-0000-0000-00001F9D0000}"/>
    <cellStyle name="Linked Cell 8 2 2 2 6" xfId="40224" xr:uid="{00000000-0005-0000-0000-0000209D0000}"/>
    <cellStyle name="Linked Cell 8 2 2 2 6 2" xfId="40225" xr:uid="{00000000-0005-0000-0000-0000219D0000}"/>
    <cellStyle name="Linked Cell 8 2 2 2 6 2 2" xfId="40226" xr:uid="{00000000-0005-0000-0000-0000229D0000}"/>
    <cellStyle name="Linked Cell 8 2 2 2 6 3" xfId="40227" xr:uid="{00000000-0005-0000-0000-0000239D0000}"/>
    <cellStyle name="Linked Cell 8 2 2 2 7" xfId="40228" xr:uid="{00000000-0005-0000-0000-0000249D0000}"/>
    <cellStyle name="Linked Cell 8 2 2 2 7 2" xfId="40229" xr:uid="{00000000-0005-0000-0000-0000259D0000}"/>
    <cellStyle name="Linked Cell 8 2 2 2 7 2 2" xfId="40230" xr:uid="{00000000-0005-0000-0000-0000269D0000}"/>
    <cellStyle name="Linked Cell 8 2 2 2 7 3" xfId="40231" xr:uid="{00000000-0005-0000-0000-0000279D0000}"/>
    <cellStyle name="Linked Cell 8 2 2 2 8" xfId="40232" xr:uid="{00000000-0005-0000-0000-0000289D0000}"/>
    <cellStyle name="Linked Cell 8 2 2 2 8 2" xfId="40233" xr:uid="{00000000-0005-0000-0000-0000299D0000}"/>
    <cellStyle name="Linked Cell 8 2 2 2 8 2 2" xfId="40234" xr:uid="{00000000-0005-0000-0000-00002A9D0000}"/>
    <cellStyle name="Linked Cell 8 2 2 2 8 3" xfId="40235" xr:uid="{00000000-0005-0000-0000-00002B9D0000}"/>
    <cellStyle name="Linked Cell 8 2 2 2 9" xfId="40236" xr:uid="{00000000-0005-0000-0000-00002C9D0000}"/>
    <cellStyle name="Linked Cell 8 2 2 2 9 2" xfId="40237" xr:uid="{00000000-0005-0000-0000-00002D9D0000}"/>
    <cellStyle name="Linked Cell 8 2 2 2 9 2 2" xfId="40238" xr:uid="{00000000-0005-0000-0000-00002E9D0000}"/>
    <cellStyle name="Linked Cell 8 2 2 2 9 3" xfId="40239" xr:uid="{00000000-0005-0000-0000-00002F9D0000}"/>
    <cellStyle name="Linked Cell 8 2 2 3" xfId="40240" xr:uid="{00000000-0005-0000-0000-0000309D0000}"/>
    <cellStyle name="Linked Cell 8 2 2 3 10" xfId="40241" xr:uid="{00000000-0005-0000-0000-0000319D0000}"/>
    <cellStyle name="Linked Cell 8 2 2 3 10 2" xfId="40242" xr:uid="{00000000-0005-0000-0000-0000329D0000}"/>
    <cellStyle name="Linked Cell 8 2 2 3 10 2 2" xfId="40243" xr:uid="{00000000-0005-0000-0000-0000339D0000}"/>
    <cellStyle name="Linked Cell 8 2 2 3 10 3" xfId="40244" xr:uid="{00000000-0005-0000-0000-0000349D0000}"/>
    <cellStyle name="Linked Cell 8 2 2 3 11" xfId="40245" xr:uid="{00000000-0005-0000-0000-0000359D0000}"/>
    <cellStyle name="Linked Cell 8 2 2 3 11 2" xfId="40246" xr:uid="{00000000-0005-0000-0000-0000369D0000}"/>
    <cellStyle name="Linked Cell 8 2 2 3 12" xfId="40247" xr:uid="{00000000-0005-0000-0000-0000379D0000}"/>
    <cellStyle name="Linked Cell 8 2 2 3 2" xfId="40248" xr:uid="{00000000-0005-0000-0000-0000389D0000}"/>
    <cellStyle name="Linked Cell 8 2 2 3 2 10" xfId="40249" xr:uid="{00000000-0005-0000-0000-0000399D0000}"/>
    <cellStyle name="Linked Cell 8 2 2 3 2 10 2" xfId="40250" xr:uid="{00000000-0005-0000-0000-00003A9D0000}"/>
    <cellStyle name="Linked Cell 8 2 2 3 2 11" xfId="40251" xr:uid="{00000000-0005-0000-0000-00003B9D0000}"/>
    <cellStyle name="Linked Cell 8 2 2 3 2 2" xfId="40252" xr:uid="{00000000-0005-0000-0000-00003C9D0000}"/>
    <cellStyle name="Linked Cell 8 2 2 3 2 2 2" xfId="40253" xr:uid="{00000000-0005-0000-0000-00003D9D0000}"/>
    <cellStyle name="Linked Cell 8 2 2 3 2 2 2 2" xfId="40254" xr:uid="{00000000-0005-0000-0000-00003E9D0000}"/>
    <cellStyle name="Linked Cell 8 2 2 3 2 2 3" xfId="40255" xr:uid="{00000000-0005-0000-0000-00003F9D0000}"/>
    <cellStyle name="Linked Cell 8 2 2 3 2 3" xfId="40256" xr:uid="{00000000-0005-0000-0000-0000409D0000}"/>
    <cellStyle name="Linked Cell 8 2 2 3 2 3 2" xfId="40257" xr:uid="{00000000-0005-0000-0000-0000419D0000}"/>
    <cellStyle name="Linked Cell 8 2 2 3 2 3 2 2" xfId="40258" xr:uid="{00000000-0005-0000-0000-0000429D0000}"/>
    <cellStyle name="Linked Cell 8 2 2 3 2 3 3" xfId="40259" xr:uid="{00000000-0005-0000-0000-0000439D0000}"/>
    <cellStyle name="Linked Cell 8 2 2 3 2 4" xfId="40260" xr:uid="{00000000-0005-0000-0000-0000449D0000}"/>
    <cellStyle name="Linked Cell 8 2 2 3 2 4 2" xfId="40261" xr:uid="{00000000-0005-0000-0000-0000459D0000}"/>
    <cellStyle name="Linked Cell 8 2 2 3 2 4 2 2" xfId="40262" xr:uid="{00000000-0005-0000-0000-0000469D0000}"/>
    <cellStyle name="Linked Cell 8 2 2 3 2 4 3" xfId="40263" xr:uid="{00000000-0005-0000-0000-0000479D0000}"/>
    <cellStyle name="Linked Cell 8 2 2 3 2 5" xfId="40264" xr:uid="{00000000-0005-0000-0000-0000489D0000}"/>
    <cellStyle name="Linked Cell 8 2 2 3 2 5 2" xfId="40265" xr:uid="{00000000-0005-0000-0000-0000499D0000}"/>
    <cellStyle name="Linked Cell 8 2 2 3 2 5 2 2" xfId="40266" xr:uid="{00000000-0005-0000-0000-00004A9D0000}"/>
    <cellStyle name="Linked Cell 8 2 2 3 2 5 3" xfId="40267" xr:uid="{00000000-0005-0000-0000-00004B9D0000}"/>
    <cellStyle name="Linked Cell 8 2 2 3 2 6" xfId="40268" xr:uid="{00000000-0005-0000-0000-00004C9D0000}"/>
    <cellStyle name="Linked Cell 8 2 2 3 2 6 2" xfId="40269" xr:uid="{00000000-0005-0000-0000-00004D9D0000}"/>
    <cellStyle name="Linked Cell 8 2 2 3 2 6 2 2" xfId="40270" xr:uid="{00000000-0005-0000-0000-00004E9D0000}"/>
    <cellStyle name="Linked Cell 8 2 2 3 2 6 3" xfId="40271" xr:uid="{00000000-0005-0000-0000-00004F9D0000}"/>
    <cellStyle name="Linked Cell 8 2 2 3 2 7" xfId="40272" xr:uid="{00000000-0005-0000-0000-0000509D0000}"/>
    <cellStyle name="Linked Cell 8 2 2 3 2 7 2" xfId="40273" xr:uid="{00000000-0005-0000-0000-0000519D0000}"/>
    <cellStyle name="Linked Cell 8 2 2 3 2 7 2 2" xfId="40274" xr:uid="{00000000-0005-0000-0000-0000529D0000}"/>
    <cellStyle name="Linked Cell 8 2 2 3 2 7 3" xfId="40275" xr:uid="{00000000-0005-0000-0000-0000539D0000}"/>
    <cellStyle name="Linked Cell 8 2 2 3 2 8" xfId="40276" xr:uid="{00000000-0005-0000-0000-0000549D0000}"/>
    <cellStyle name="Linked Cell 8 2 2 3 2 8 2" xfId="40277" xr:uid="{00000000-0005-0000-0000-0000559D0000}"/>
    <cellStyle name="Linked Cell 8 2 2 3 2 8 2 2" xfId="40278" xr:uid="{00000000-0005-0000-0000-0000569D0000}"/>
    <cellStyle name="Linked Cell 8 2 2 3 2 8 3" xfId="40279" xr:uid="{00000000-0005-0000-0000-0000579D0000}"/>
    <cellStyle name="Linked Cell 8 2 2 3 2 9" xfId="40280" xr:uid="{00000000-0005-0000-0000-0000589D0000}"/>
    <cellStyle name="Linked Cell 8 2 2 3 2 9 2" xfId="40281" xr:uid="{00000000-0005-0000-0000-0000599D0000}"/>
    <cellStyle name="Linked Cell 8 2 2 3 2 9 2 2" xfId="40282" xr:uid="{00000000-0005-0000-0000-00005A9D0000}"/>
    <cellStyle name="Linked Cell 8 2 2 3 2 9 3" xfId="40283" xr:uid="{00000000-0005-0000-0000-00005B9D0000}"/>
    <cellStyle name="Linked Cell 8 2 2 3 3" xfId="40284" xr:uid="{00000000-0005-0000-0000-00005C9D0000}"/>
    <cellStyle name="Linked Cell 8 2 2 3 3 2" xfId="40285" xr:uid="{00000000-0005-0000-0000-00005D9D0000}"/>
    <cellStyle name="Linked Cell 8 2 2 3 3 2 2" xfId="40286" xr:uid="{00000000-0005-0000-0000-00005E9D0000}"/>
    <cellStyle name="Linked Cell 8 2 2 3 3 3" xfId="40287" xr:uid="{00000000-0005-0000-0000-00005F9D0000}"/>
    <cellStyle name="Linked Cell 8 2 2 3 4" xfId="40288" xr:uid="{00000000-0005-0000-0000-0000609D0000}"/>
    <cellStyle name="Linked Cell 8 2 2 3 4 2" xfId="40289" xr:uid="{00000000-0005-0000-0000-0000619D0000}"/>
    <cellStyle name="Linked Cell 8 2 2 3 4 2 2" xfId="40290" xr:uid="{00000000-0005-0000-0000-0000629D0000}"/>
    <cellStyle name="Linked Cell 8 2 2 3 4 3" xfId="40291" xr:uid="{00000000-0005-0000-0000-0000639D0000}"/>
    <cellStyle name="Linked Cell 8 2 2 3 5" xfId="40292" xr:uid="{00000000-0005-0000-0000-0000649D0000}"/>
    <cellStyle name="Linked Cell 8 2 2 3 5 2" xfId="40293" xr:uid="{00000000-0005-0000-0000-0000659D0000}"/>
    <cellStyle name="Linked Cell 8 2 2 3 5 2 2" xfId="40294" xr:uid="{00000000-0005-0000-0000-0000669D0000}"/>
    <cellStyle name="Linked Cell 8 2 2 3 5 3" xfId="40295" xr:uid="{00000000-0005-0000-0000-0000679D0000}"/>
    <cellStyle name="Linked Cell 8 2 2 3 6" xfId="40296" xr:uid="{00000000-0005-0000-0000-0000689D0000}"/>
    <cellStyle name="Linked Cell 8 2 2 3 6 2" xfId="40297" xr:uid="{00000000-0005-0000-0000-0000699D0000}"/>
    <cellStyle name="Linked Cell 8 2 2 3 6 2 2" xfId="40298" xr:uid="{00000000-0005-0000-0000-00006A9D0000}"/>
    <cellStyle name="Linked Cell 8 2 2 3 6 3" xfId="40299" xr:uid="{00000000-0005-0000-0000-00006B9D0000}"/>
    <cellStyle name="Linked Cell 8 2 2 3 7" xfId="40300" xr:uid="{00000000-0005-0000-0000-00006C9D0000}"/>
    <cellStyle name="Linked Cell 8 2 2 3 7 2" xfId="40301" xr:uid="{00000000-0005-0000-0000-00006D9D0000}"/>
    <cellStyle name="Linked Cell 8 2 2 3 7 2 2" xfId="40302" xr:uid="{00000000-0005-0000-0000-00006E9D0000}"/>
    <cellStyle name="Linked Cell 8 2 2 3 7 3" xfId="40303" xr:uid="{00000000-0005-0000-0000-00006F9D0000}"/>
    <cellStyle name="Linked Cell 8 2 2 3 8" xfId="40304" xr:uid="{00000000-0005-0000-0000-0000709D0000}"/>
    <cellStyle name="Linked Cell 8 2 2 3 8 2" xfId="40305" xr:uid="{00000000-0005-0000-0000-0000719D0000}"/>
    <cellStyle name="Linked Cell 8 2 2 3 8 2 2" xfId="40306" xr:uid="{00000000-0005-0000-0000-0000729D0000}"/>
    <cellStyle name="Linked Cell 8 2 2 3 8 3" xfId="40307" xr:uid="{00000000-0005-0000-0000-0000739D0000}"/>
    <cellStyle name="Linked Cell 8 2 2 3 9" xfId="40308" xr:uid="{00000000-0005-0000-0000-0000749D0000}"/>
    <cellStyle name="Linked Cell 8 2 2 3 9 2" xfId="40309" xr:uid="{00000000-0005-0000-0000-0000759D0000}"/>
    <cellStyle name="Linked Cell 8 2 2 3 9 2 2" xfId="40310" xr:uid="{00000000-0005-0000-0000-0000769D0000}"/>
    <cellStyle name="Linked Cell 8 2 2 3 9 3" xfId="40311" xr:uid="{00000000-0005-0000-0000-0000779D0000}"/>
    <cellStyle name="Linked Cell 8 2 2 4" xfId="40312" xr:uid="{00000000-0005-0000-0000-0000789D0000}"/>
    <cellStyle name="Linked Cell 8 2 2 4 10" xfId="40313" xr:uid="{00000000-0005-0000-0000-0000799D0000}"/>
    <cellStyle name="Linked Cell 8 2 2 4 10 2" xfId="40314" xr:uid="{00000000-0005-0000-0000-00007A9D0000}"/>
    <cellStyle name="Linked Cell 8 2 2 4 11" xfId="40315" xr:uid="{00000000-0005-0000-0000-00007B9D0000}"/>
    <cellStyle name="Linked Cell 8 2 2 4 2" xfId="40316" xr:uid="{00000000-0005-0000-0000-00007C9D0000}"/>
    <cellStyle name="Linked Cell 8 2 2 4 2 2" xfId="40317" xr:uid="{00000000-0005-0000-0000-00007D9D0000}"/>
    <cellStyle name="Linked Cell 8 2 2 4 2 2 2" xfId="40318" xr:uid="{00000000-0005-0000-0000-00007E9D0000}"/>
    <cellStyle name="Linked Cell 8 2 2 4 2 3" xfId="40319" xr:uid="{00000000-0005-0000-0000-00007F9D0000}"/>
    <cellStyle name="Linked Cell 8 2 2 4 3" xfId="40320" xr:uid="{00000000-0005-0000-0000-0000809D0000}"/>
    <cellStyle name="Linked Cell 8 2 2 4 3 2" xfId="40321" xr:uid="{00000000-0005-0000-0000-0000819D0000}"/>
    <cellStyle name="Linked Cell 8 2 2 4 3 2 2" xfId="40322" xr:uid="{00000000-0005-0000-0000-0000829D0000}"/>
    <cellStyle name="Linked Cell 8 2 2 4 3 3" xfId="40323" xr:uid="{00000000-0005-0000-0000-0000839D0000}"/>
    <cellStyle name="Linked Cell 8 2 2 4 4" xfId="40324" xr:uid="{00000000-0005-0000-0000-0000849D0000}"/>
    <cellStyle name="Linked Cell 8 2 2 4 4 2" xfId="40325" xr:uid="{00000000-0005-0000-0000-0000859D0000}"/>
    <cellStyle name="Linked Cell 8 2 2 4 4 2 2" xfId="40326" xr:uid="{00000000-0005-0000-0000-0000869D0000}"/>
    <cellStyle name="Linked Cell 8 2 2 4 4 3" xfId="40327" xr:uid="{00000000-0005-0000-0000-0000879D0000}"/>
    <cellStyle name="Linked Cell 8 2 2 4 5" xfId="40328" xr:uid="{00000000-0005-0000-0000-0000889D0000}"/>
    <cellStyle name="Linked Cell 8 2 2 4 5 2" xfId="40329" xr:uid="{00000000-0005-0000-0000-0000899D0000}"/>
    <cellStyle name="Linked Cell 8 2 2 4 5 2 2" xfId="40330" xr:uid="{00000000-0005-0000-0000-00008A9D0000}"/>
    <cellStyle name="Linked Cell 8 2 2 4 5 3" xfId="40331" xr:uid="{00000000-0005-0000-0000-00008B9D0000}"/>
    <cellStyle name="Linked Cell 8 2 2 4 6" xfId="40332" xr:uid="{00000000-0005-0000-0000-00008C9D0000}"/>
    <cellStyle name="Linked Cell 8 2 2 4 6 2" xfId="40333" xr:uid="{00000000-0005-0000-0000-00008D9D0000}"/>
    <cellStyle name="Linked Cell 8 2 2 4 6 2 2" xfId="40334" xr:uid="{00000000-0005-0000-0000-00008E9D0000}"/>
    <cellStyle name="Linked Cell 8 2 2 4 6 3" xfId="40335" xr:uid="{00000000-0005-0000-0000-00008F9D0000}"/>
    <cellStyle name="Linked Cell 8 2 2 4 7" xfId="40336" xr:uid="{00000000-0005-0000-0000-0000909D0000}"/>
    <cellStyle name="Linked Cell 8 2 2 4 7 2" xfId="40337" xr:uid="{00000000-0005-0000-0000-0000919D0000}"/>
    <cellStyle name="Linked Cell 8 2 2 4 7 2 2" xfId="40338" xr:uid="{00000000-0005-0000-0000-0000929D0000}"/>
    <cellStyle name="Linked Cell 8 2 2 4 7 3" xfId="40339" xr:uid="{00000000-0005-0000-0000-0000939D0000}"/>
    <cellStyle name="Linked Cell 8 2 2 4 8" xfId="40340" xr:uid="{00000000-0005-0000-0000-0000949D0000}"/>
    <cellStyle name="Linked Cell 8 2 2 4 8 2" xfId="40341" xr:uid="{00000000-0005-0000-0000-0000959D0000}"/>
    <cellStyle name="Linked Cell 8 2 2 4 8 2 2" xfId="40342" xr:uid="{00000000-0005-0000-0000-0000969D0000}"/>
    <cellStyle name="Linked Cell 8 2 2 4 8 3" xfId="40343" xr:uid="{00000000-0005-0000-0000-0000979D0000}"/>
    <cellStyle name="Linked Cell 8 2 2 4 9" xfId="40344" xr:uid="{00000000-0005-0000-0000-0000989D0000}"/>
    <cellStyle name="Linked Cell 8 2 2 4 9 2" xfId="40345" xr:uid="{00000000-0005-0000-0000-0000999D0000}"/>
    <cellStyle name="Linked Cell 8 2 2 4 9 2 2" xfId="40346" xr:uid="{00000000-0005-0000-0000-00009A9D0000}"/>
    <cellStyle name="Linked Cell 8 2 2 4 9 3" xfId="40347" xr:uid="{00000000-0005-0000-0000-00009B9D0000}"/>
    <cellStyle name="Linked Cell 8 2 2 5" xfId="40348" xr:uid="{00000000-0005-0000-0000-00009C9D0000}"/>
    <cellStyle name="Linked Cell 8 2 2 5 2" xfId="40349" xr:uid="{00000000-0005-0000-0000-00009D9D0000}"/>
    <cellStyle name="Linked Cell 8 2 2 5 2 2" xfId="40350" xr:uid="{00000000-0005-0000-0000-00009E9D0000}"/>
    <cellStyle name="Linked Cell 8 2 2 5 3" xfId="40351" xr:uid="{00000000-0005-0000-0000-00009F9D0000}"/>
    <cellStyle name="Linked Cell 8 2 2 6" xfId="40352" xr:uid="{00000000-0005-0000-0000-0000A09D0000}"/>
    <cellStyle name="Linked Cell 8 2 2 6 2" xfId="40353" xr:uid="{00000000-0005-0000-0000-0000A19D0000}"/>
    <cellStyle name="Linked Cell 8 2 2 6 2 2" xfId="40354" xr:uid="{00000000-0005-0000-0000-0000A29D0000}"/>
    <cellStyle name="Linked Cell 8 2 2 6 3" xfId="40355" xr:uid="{00000000-0005-0000-0000-0000A39D0000}"/>
    <cellStyle name="Linked Cell 8 2 2 7" xfId="40356" xr:uid="{00000000-0005-0000-0000-0000A49D0000}"/>
    <cellStyle name="Linked Cell 8 2 2 7 2" xfId="40357" xr:uid="{00000000-0005-0000-0000-0000A59D0000}"/>
    <cellStyle name="Linked Cell 8 2 2 7 2 2" xfId="40358" xr:uid="{00000000-0005-0000-0000-0000A69D0000}"/>
    <cellStyle name="Linked Cell 8 2 2 7 3" xfId="40359" xr:uid="{00000000-0005-0000-0000-0000A79D0000}"/>
    <cellStyle name="Linked Cell 8 2 2 8" xfId="40360" xr:uid="{00000000-0005-0000-0000-0000A89D0000}"/>
    <cellStyle name="Linked Cell 8 2 2 8 2" xfId="40361" xr:uid="{00000000-0005-0000-0000-0000A99D0000}"/>
    <cellStyle name="Linked Cell 8 2 2 8 2 2" xfId="40362" xr:uid="{00000000-0005-0000-0000-0000AA9D0000}"/>
    <cellStyle name="Linked Cell 8 2 2 8 3" xfId="40363" xr:uid="{00000000-0005-0000-0000-0000AB9D0000}"/>
    <cellStyle name="Linked Cell 8 2 2 9" xfId="40364" xr:uid="{00000000-0005-0000-0000-0000AC9D0000}"/>
    <cellStyle name="Linked Cell 8 2 2 9 2" xfId="40365" xr:uid="{00000000-0005-0000-0000-0000AD9D0000}"/>
    <cellStyle name="Linked Cell 8 2 2 9 2 2" xfId="40366" xr:uid="{00000000-0005-0000-0000-0000AE9D0000}"/>
    <cellStyle name="Linked Cell 8 2 2 9 3" xfId="40367" xr:uid="{00000000-0005-0000-0000-0000AF9D0000}"/>
    <cellStyle name="Linked Cell 8 2 3" xfId="40368" xr:uid="{00000000-0005-0000-0000-0000B09D0000}"/>
    <cellStyle name="Linked Cell 8 2 3 10" xfId="40369" xr:uid="{00000000-0005-0000-0000-0000B19D0000}"/>
    <cellStyle name="Linked Cell 8 2 3 10 2" xfId="40370" xr:uid="{00000000-0005-0000-0000-0000B29D0000}"/>
    <cellStyle name="Linked Cell 8 2 3 10 2 2" xfId="40371" xr:uid="{00000000-0005-0000-0000-0000B39D0000}"/>
    <cellStyle name="Linked Cell 8 2 3 10 3" xfId="40372" xr:uid="{00000000-0005-0000-0000-0000B49D0000}"/>
    <cellStyle name="Linked Cell 8 2 3 11" xfId="40373" xr:uid="{00000000-0005-0000-0000-0000B59D0000}"/>
    <cellStyle name="Linked Cell 8 2 3 11 2" xfId="40374" xr:uid="{00000000-0005-0000-0000-0000B69D0000}"/>
    <cellStyle name="Linked Cell 8 2 3 11 2 2" xfId="40375" xr:uid="{00000000-0005-0000-0000-0000B79D0000}"/>
    <cellStyle name="Linked Cell 8 2 3 11 3" xfId="40376" xr:uid="{00000000-0005-0000-0000-0000B89D0000}"/>
    <cellStyle name="Linked Cell 8 2 3 12" xfId="40377" xr:uid="{00000000-0005-0000-0000-0000B99D0000}"/>
    <cellStyle name="Linked Cell 8 2 3 12 2" xfId="40378" xr:uid="{00000000-0005-0000-0000-0000BA9D0000}"/>
    <cellStyle name="Linked Cell 8 2 3 13" xfId="40379" xr:uid="{00000000-0005-0000-0000-0000BB9D0000}"/>
    <cellStyle name="Linked Cell 8 2 3 2" xfId="40380" xr:uid="{00000000-0005-0000-0000-0000BC9D0000}"/>
    <cellStyle name="Linked Cell 8 2 3 2 10" xfId="40381" xr:uid="{00000000-0005-0000-0000-0000BD9D0000}"/>
    <cellStyle name="Linked Cell 8 2 3 2 10 2" xfId="40382" xr:uid="{00000000-0005-0000-0000-0000BE9D0000}"/>
    <cellStyle name="Linked Cell 8 2 3 2 10 2 2" xfId="40383" xr:uid="{00000000-0005-0000-0000-0000BF9D0000}"/>
    <cellStyle name="Linked Cell 8 2 3 2 10 3" xfId="40384" xr:uid="{00000000-0005-0000-0000-0000C09D0000}"/>
    <cellStyle name="Linked Cell 8 2 3 2 11" xfId="40385" xr:uid="{00000000-0005-0000-0000-0000C19D0000}"/>
    <cellStyle name="Linked Cell 8 2 3 2 11 2" xfId="40386" xr:uid="{00000000-0005-0000-0000-0000C29D0000}"/>
    <cellStyle name="Linked Cell 8 2 3 2 12" xfId="40387" xr:uid="{00000000-0005-0000-0000-0000C39D0000}"/>
    <cellStyle name="Linked Cell 8 2 3 2 2" xfId="40388" xr:uid="{00000000-0005-0000-0000-0000C49D0000}"/>
    <cellStyle name="Linked Cell 8 2 3 2 2 2" xfId="40389" xr:uid="{00000000-0005-0000-0000-0000C59D0000}"/>
    <cellStyle name="Linked Cell 8 2 3 2 2 2 2" xfId="40390" xr:uid="{00000000-0005-0000-0000-0000C69D0000}"/>
    <cellStyle name="Linked Cell 8 2 3 2 2 3" xfId="40391" xr:uid="{00000000-0005-0000-0000-0000C79D0000}"/>
    <cellStyle name="Linked Cell 8 2 3 2 3" xfId="40392" xr:uid="{00000000-0005-0000-0000-0000C89D0000}"/>
    <cellStyle name="Linked Cell 8 2 3 2 3 2" xfId="40393" xr:uid="{00000000-0005-0000-0000-0000C99D0000}"/>
    <cellStyle name="Linked Cell 8 2 3 2 3 2 2" xfId="40394" xr:uid="{00000000-0005-0000-0000-0000CA9D0000}"/>
    <cellStyle name="Linked Cell 8 2 3 2 3 3" xfId="40395" xr:uid="{00000000-0005-0000-0000-0000CB9D0000}"/>
    <cellStyle name="Linked Cell 8 2 3 2 4" xfId="40396" xr:uid="{00000000-0005-0000-0000-0000CC9D0000}"/>
    <cellStyle name="Linked Cell 8 2 3 2 4 2" xfId="40397" xr:uid="{00000000-0005-0000-0000-0000CD9D0000}"/>
    <cellStyle name="Linked Cell 8 2 3 2 4 2 2" xfId="40398" xr:uid="{00000000-0005-0000-0000-0000CE9D0000}"/>
    <cellStyle name="Linked Cell 8 2 3 2 4 3" xfId="40399" xr:uid="{00000000-0005-0000-0000-0000CF9D0000}"/>
    <cellStyle name="Linked Cell 8 2 3 2 5" xfId="40400" xr:uid="{00000000-0005-0000-0000-0000D09D0000}"/>
    <cellStyle name="Linked Cell 8 2 3 2 5 2" xfId="40401" xr:uid="{00000000-0005-0000-0000-0000D19D0000}"/>
    <cellStyle name="Linked Cell 8 2 3 2 5 2 2" xfId="40402" xr:uid="{00000000-0005-0000-0000-0000D29D0000}"/>
    <cellStyle name="Linked Cell 8 2 3 2 5 3" xfId="40403" xr:uid="{00000000-0005-0000-0000-0000D39D0000}"/>
    <cellStyle name="Linked Cell 8 2 3 2 6" xfId="40404" xr:uid="{00000000-0005-0000-0000-0000D49D0000}"/>
    <cellStyle name="Linked Cell 8 2 3 2 6 2" xfId="40405" xr:uid="{00000000-0005-0000-0000-0000D59D0000}"/>
    <cellStyle name="Linked Cell 8 2 3 2 6 2 2" xfId="40406" xr:uid="{00000000-0005-0000-0000-0000D69D0000}"/>
    <cellStyle name="Linked Cell 8 2 3 2 6 3" xfId="40407" xr:uid="{00000000-0005-0000-0000-0000D79D0000}"/>
    <cellStyle name="Linked Cell 8 2 3 2 7" xfId="40408" xr:uid="{00000000-0005-0000-0000-0000D89D0000}"/>
    <cellStyle name="Linked Cell 8 2 3 2 7 2" xfId="40409" xr:uid="{00000000-0005-0000-0000-0000D99D0000}"/>
    <cellStyle name="Linked Cell 8 2 3 2 7 2 2" xfId="40410" xr:uid="{00000000-0005-0000-0000-0000DA9D0000}"/>
    <cellStyle name="Linked Cell 8 2 3 2 7 3" xfId="40411" xr:uid="{00000000-0005-0000-0000-0000DB9D0000}"/>
    <cellStyle name="Linked Cell 8 2 3 2 8" xfId="40412" xr:uid="{00000000-0005-0000-0000-0000DC9D0000}"/>
    <cellStyle name="Linked Cell 8 2 3 2 8 2" xfId="40413" xr:uid="{00000000-0005-0000-0000-0000DD9D0000}"/>
    <cellStyle name="Linked Cell 8 2 3 2 8 2 2" xfId="40414" xr:uid="{00000000-0005-0000-0000-0000DE9D0000}"/>
    <cellStyle name="Linked Cell 8 2 3 2 8 3" xfId="40415" xr:uid="{00000000-0005-0000-0000-0000DF9D0000}"/>
    <cellStyle name="Linked Cell 8 2 3 2 9" xfId="40416" xr:uid="{00000000-0005-0000-0000-0000E09D0000}"/>
    <cellStyle name="Linked Cell 8 2 3 2 9 2" xfId="40417" xr:uid="{00000000-0005-0000-0000-0000E19D0000}"/>
    <cellStyle name="Linked Cell 8 2 3 2 9 2 2" xfId="40418" xr:uid="{00000000-0005-0000-0000-0000E29D0000}"/>
    <cellStyle name="Linked Cell 8 2 3 2 9 3" xfId="40419" xr:uid="{00000000-0005-0000-0000-0000E39D0000}"/>
    <cellStyle name="Linked Cell 8 2 3 3" xfId="40420" xr:uid="{00000000-0005-0000-0000-0000E49D0000}"/>
    <cellStyle name="Linked Cell 8 2 3 3 10" xfId="40421" xr:uid="{00000000-0005-0000-0000-0000E59D0000}"/>
    <cellStyle name="Linked Cell 8 2 3 3 10 2" xfId="40422" xr:uid="{00000000-0005-0000-0000-0000E69D0000}"/>
    <cellStyle name="Linked Cell 8 2 3 3 11" xfId="40423" xr:uid="{00000000-0005-0000-0000-0000E79D0000}"/>
    <cellStyle name="Linked Cell 8 2 3 3 2" xfId="40424" xr:uid="{00000000-0005-0000-0000-0000E89D0000}"/>
    <cellStyle name="Linked Cell 8 2 3 3 2 2" xfId="40425" xr:uid="{00000000-0005-0000-0000-0000E99D0000}"/>
    <cellStyle name="Linked Cell 8 2 3 3 2 2 2" xfId="40426" xr:uid="{00000000-0005-0000-0000-0000EA9D0000}"/>
    <cellStyle name="Linked Cell 8 2 3 3 2 3" xfId="40427" xr:uid="{00000000-0005-0000-0000-0000EB9D0000}"/>
    <cellStyle name="Linked Cell 8 2 3 3 3" xfId="40428" xr:uid="{00000000-0005-0000-0000-0000EC9D0000}"/>
    <cellStyle name="Linked Cell 8 2 3 3 3 2" xfId="40429" xr:uid="{00000000-0005-0000-0000-0000ED9D0000}"/>
    <cellStyle name="Linked Cell 8 2 3 3 3 2 2" xfId="40430" xr:uid="{00000000-0005-0000-0000-0000EE9D0000}"/>
    <cellStyle name="Linked Cell 8 2 3 3 3 3" xfId="40431" xr:uid="{00000000-0005-0000-0000-0000EF9D0000}"/>
    <cellStyle name="Linked Cell 8 2 3 3 4" xfId="40432" xr:uid="{00000000-0005-0000-0000-0000F09D0000}"/>
    <cellStyle name="Linked Cell 8 2 3 3 4 2" xfId="40433" xr:uid="{00000000-0005-0000-0000-0000F19D0000}"/>
    <cellStyle name="Linked Cell 8 2 3 3 4 2 2" xfId="40434" xr:uid="{00000000-0005-0000-0000-0000F29D0000}"/>
    <cellStyle name="Linked Cell 8 2 3 3 4 3" xfId="40435" xr:uid="{00000000-0005-0000-0000-0000F39D0000}"/>
    <cellStyle name="Linked Cell 8 2 3 3 5" xfId="40436" xr:uid="{00000000-0005-0000-0000-0000F49D0000}"/>
    <cellStyle name="Linked Cell 8 2 3 3 5 2" xfId="40437" xr:uid="{00000000-0005-0000-0000-0000F59D0000}"/>
    <cellStyle name="Linked Cell 8 2 3 3 5 2 2" xfId="40438" xr:uid="{00000000-0005-0000-0000-0000F69D0000}"/>
    <cellStyle name="Linked Cell 8 2 3 3 5 3" xfId="40439" xr:uid="{00000000-0005-0000-0000-0000F79D0000}"/>
    <cellStyle name="Linked Cell 8 2 3 3 6" xfId="40440" xr:uid="{00000000-0005-0000-0000-0000F89D0000}"/>
    <cellStyle name="Linked Cell 8 2 3 3 6 2" xfId="40441" xr:uid="{00000000-0005-0000-0000-0000F99D0000}"/>
    <cellStyle name="Linked Cell 8 2 3 3 6 2 2" xfId="40442" xr:uid="{00000000-0005-0000-0000-0000FA9D0000}"/>
    <cellStyle name="Linked Cell 8 2 3 3 6 3" xfId="40443" xr:uid="{00000000-0005-0000-0000-0000FB9D0000}"/>
    <cellStyle name="Linked Cell 8 2 3 3 7" xfId="40444" xr:uid="{00000000-0005-0000-0000-0000FC9D0000}"/>
    <cellStyle name="Linked Cell 8 2 3 3 7 2" xfId="40445" xr:uid="{00000000-0005-0000-0000-0000FD9D0000}"/>
    <cellStyle name="Linked Cell 8 2 3 3 7 2 2" xfId="40446" xr:uid="{00000000-0005-0000-0000-0000FE9D0000}"/>
    <cellStyle name="Linked Cell 8 2 3 3 7 3" xfId="40447" xr:uid="{00000000-0005-0000-0000-0000FF9D0000}"/>
    <cellStyle name="Linked Cell 8 2 3 3 8" xfId="40448" xr:uid="{00000000-0005-0000-0000-0000009E0000}"/>
    <cellStyle name="Linked Cell 8 2 3 3 8 2" xfId="40449" xr:uid="{00000000-0005-0000-0000-0000019E0000}"/>
    <cellStyle name="Linked Cell 8 2 3 3 8 2 2" xfId="40450" xr:uid="{00000000-0005-0000-0000-0000029E0000}"/>
    <cellStyle name="Linked Cell 8 2 3 3 8 3" xfId="40451" xr:uid="{00000000-0005-0000-0000-0000039E0000}"/>
    <cellStyle name="Linked Cell 8 2 3 3 9" xfId="40452" xr:uid="{00000000-0005-0000-0000-0000049E0000}"/>
    <cellStyle name="Linked Cell 8 2 3 3 9 2" xfId="40453" xr:uid="{00000000-0005-0000-0000-0000059E0000}"/>
    <cellStyle name="Linked Cell 8 2 3 3 9 2 2" xfId="40454" xr:uid="{00000000-0005-0000-0000-0000069E0000}"/>
    <cellStyle name="Linked Cell 8 2 3 3 9 3" xfId="40455" xr:uid="{00000000-0005-0000-0000-0000079E0000}"/>
    <cellStyle name="Linked Cell 8 2 3 4" xfId="40456" xr:uid="{00000000-0005-0000-0000-0000089E0000}"/>
    <cellStyle name="Linked Cell 8 2 3 4 2" xfId="40457" xr:uid="{00000000-0005-0000-0000-0000099E0000}"/>
    <cellStyle name="Linked Cell 8 2 3 4 2 2" xfId="40458" xr:uid="{00000000-0005-0000-0000-00000A9E0000}"/>
    <cellStyle name="Linked Cell 8 2 3 4 3" xfId="40459" xr:uid="{00000000-0005-0000-0000-00000B9E0000}"/>
    <cellStyle name="Linked Cell 8 2 3 5" xfId="40460" xr:uid="{00000000-0005-0000-0000-00000C9E0000}"/>
    <cellStyle name="Linked Cell 8 2 3 5 2" xfId="40461" xr:uid="{00000000-0005-0000-0000-00000D9E0000}"/>
    <cellStyle name="Linked Cell 8 2 3 5 2 2" xfId="40462" xr:uid="{00000000-0005-0000-0000-00000E9E0000}"/>
    <cellStyle name="Linked Cell 8 2 3 5 3" xfId="40463" xr:uid="{00000000-0005-0000-0000-00000F9E0000}"/>
    <cellStyle name="Linked Cell 8 2 3 6" xfId="40464" xr:uid="{00000000-0005-0000-0000-0000109E0000}"/>
    <cellStyle name="Linked Cell 8 2 3 6 2" xfId="40465" xr:uid="{00000000-0005-0000-0000-0000119E0000}"/>
    <cellStyle name="Linked Cell 8 2 3 6 2 2" xfId="40466" xr:uid="{00000000-0005-0000-0000-0000129E0000}"/>
    <cellStyle name="Linked Cell 8 2 3 6 3" xfId="40467" xr:uid="{00000000-0005-0000-0000-0000139E0000}"/>
    <cellStyle name="Linked Cell 8 2 3 7" xfId="40468" xr:uid="{00000000-0005-0000-0000-0000149E0000}"/>
    <cellStyle name="Linked Cell 8 2 3 7 2" xfId="40469" xr:uid="{00000000-0005-0000-0000-0000159E0000}"/>
    <cellStyle name="Linked Cell 8 2 3 7 2 2" xfId="40470" xr:uid="{00000000-0005-0000-0000-0000169E0000}"/>
    <cellStyle name="Linked Cell 8 2 3 7 3" xfId="40471" xr:uid="{00000000-0005-0000-0000-0000179E0000}"/>
    <cellStyle name="Linked Cell 8 2 3 8" xfId="40472" xr:uid="{00000000-0005-0000-0000-0000189E0000}"/>
    <cellStyle name="Linked Cell 8 2 3 8 2" xfId="40473" xr:uid="{00000000-0005-0000-0000-0000199E0000}"/>
    <cellStyle name="Linked Cell 8 2 3 8 2 2" xfId="40474" xr:uid="{00000000-0005-0000-0000-00001A9E0000}"/>
    <cellStyle name="Linked Cell 8 2 3 8 3" xfId="40475" xr:uid="{00000000-0005-0000-0000-00001B9E0000}"/>
    <cellStyle name="Linked Cell 8 2 3 9" xfId="40476" xr:uid="{00000000-0005-0000-0000-00001C9E0000}"/>
    <cellStyle name="Linked Cell 8 2 3 9 2" xfId="40477" xr:uid="{00000000-0005-0000-0000-00001D9E0000}"/>
    <cellStyle name="Linked Cell 8 2 3 9 2 2" xfId="40478" xr:uid="{00000000-0005-0000-0000-00001E9E0000}"/>
    <cellStyle name="Linked Cell 8 2 3 9 3" xfId="40479" xr:uid="{00000000-0005-0000-0000-00001F9E0000}"/>
    <cellStyle name="Linked Cell 8 2 4" xfId="40480" xr:uid="{00000000-0005-0000-0000-0000209E0000}"/>
    <cellStyle name="Linked Cell 8 2 4 10" xfId="40481" xr:uid="{00000000-0005-0000-0000-0000219E0000}"/>
    <cellStyle name="Linked Cell 8 2 4 10 2" xfId="40482" xr:uid="{00000000-0005-0000-0000-0000229E0000}"/>
    <cellStyle name="Linked Cell 8 2 4 10 2 2" xfId="40483" xr:uid="{00000000-0005-0000-0000-0000239E0000}"/>
    <cellStyle name="Linked Cell 8 2 4 10 3" xfId="40484" xr:uid="{00000000-0005-0000-0000-0000249E0000}"/>
    <cellStyle name="Linked Cell 8 2 4 11" xfId="40485" xr:uid="{00000000-0005-0000-0000-0000259E0000}"/>
    <cellStyle name="Linked Cell 8 2 4 11 2" xfId="40486" xr:uid="{00000000-0005-0000-0000-0000269E0000}"/>
    <cellStyle name="Linked Cell 8 2 4 12" xfId="40487" xr:uid="{00000000-0005-0000-0000-0000279E0000}"/>
    <cellStyle name="Linked Cell 8 2 4 2" xfId="40488" xr:uid="{00000000-0005-0000-0000-0000289E0000}"/>
    <cellStyle name="Linked Cell 8 2 4 2 10" xfId="40489" xr:uid="{00000000-0005-0000-0000-0000299E0000}"/>
    <cellStyle name="Linked Cell 8 2 4 2 10 2" xfId="40490" xr:uid="{00000000-0005-0000-0000-00002A9E0000}"/>
    <cellStyle name="Linked Cell 8 2 4 2 11" xfId="40491" xr:uid="{00000000-0005-0000-0000-00002B9E0000}"/>
    <cellStyle name="Linked Cell 8 2 4 2 2" xfId="40492" xr:uid="{00000000-0005-0000-0000-00002C9E0000}"/>
    <cellStyle name="Linked Cell 8 2 4 2 2 2" xfId="40493" xr:uid="{00000000-0005-0000-0000-00002D9E0000}"/>
    <cellStyle name="Linked Cell 8 2 4 2 2 2 2" xfId="40494" xr:uid="{00000000-0005-0000-0000-00002E9E0000}"/>
    <cellStyle name="Linked Cell 8 2 4 2 2 3" xfId="40495" xr:uid="{00000000-0005-0000-0000-00002F9E0000}"/>
    <cellStyle name="Linked Cell 8 2 4 2 3" xfId="40496" xr:uid="{00000000-0005-0000-0000-0000309E0000}"/>
    <cellStyle name="Linked Cell 8 2 4 2 3 2" xfId="40497" xr:uid="{00000000-0005-0000-0000-0000319E0000}"/>
    <cellStyle name="Linked Cell 8 2 4 2 3 2 2" xfId="40498" xr:uid="{00000000-0005-0000-0000-0000329E0000}"/>
    <cellStyle name="Linked Cell 8 2 4 2 3 3" xfId="40499" xr:uid="{00000000-0005-0000-0000-0000339E0000}"/>
    <cellStyle name="Linked Cell 8 2 4 2 4" xfId="40500" xr:uid="{00000000-0005-0000-0000-0000349E0000}"/>
    <cellStyle name="Linked Cell 8 2 4 2 4 2" xfId="40501" xr:uid="{00000000-0005-0000-0000-0000359E0000}"/>
    <cellStyle name="Linked Cell 8 2 4 2 4 2 2" xfId="40502" xr:uid="{00000000-0005-0000-0000-0000369E0000}"/>
    <cellStyle name="Linked Cell 8 2 4 2 4 3" xfId="40503" xr:uid="{00000000-0005-0000-0000-0000379E0000}"/>
    <cellStyle name="Linked Cell 8 2 4 2 5" xfId="40504" xr:uid="{00000000-0005-0000-0000-0000389E0000}"/>
    <cellStyle name="Linked Cell 8 2 4 2 5 2" xfId="40505" xr:uid="{00000000-0005-0000-0000-0000399E0000}"/>
    <cellStyle name="Linked Cell 8 2 4 2 5 2 2" xfId="40506" xr:uid="{00000000-0005-0000-0000-00003A9E0000}"/>
    <cellStyle name="Linked Cell 8 2 4 2 5 3" xfId="40507" xr:uid="{00000000-0005-0000-0000-00003B9E0000}"/>
    <cellStyle name="Linked Cell 8 2 4 2 6" xfId="40508" xr:uid="{00000000-0005-0000-0000-00003C9E0000}"/>
    <cellStyle name="Linked Cell 8 2 4 2 6 2" xfId="40509" xr:uid="{00000000-0005-0000-0000-00003D9E0000}"/>
    <cellStyle name="Linked Cell 8 2 4 2 6 2 2" xfId="40510" xr:uid="{00000000-0005-0000-0000-00003E9E0000}"/>
    <cellStyle name="Linked Cell 8 2 4 2 6 3" xfId="40511" xr:uid="{00000000-0005-0000-0000-00003F9E0000}"/>
    <cellStyle name="Linked Cell 8 2 4 2 7" xfId="40512" xr:uid="{00000000-0005-0000-0000-0000409E0000}"/>
    <cellStyle name="Linked Cell 8 2 4 2 7 2" xfId="40513" xr:uid="{00000000-0005-0000-0000-0000419E0000}"/>
    <cellStyle name="Linked Cell 8 2 4 2 7 2 2" xfId="40514" xr:uid="{00000000-0005-0000-0000-0000429E0000}"/>
    <cellStyle name="Linked Cell 8 2 4 2 7 3" xfId="40515" xr:uid="{00000000-0005-0000-0000-0000439E0000}"/>
    <cellStyle name="Linked Cell 8 2 4 2 8" xfId="40516" xr:uid="{00000000-0005-0000-0000-0000449E0000}"/>
    <cellStyle name="Linked Cell 8 2 4 2 8 2" xfId="40517" xr:uid="{00000000-0005-0000-0000-0000459E0000}"/>
    <cellStyle name="Linked Cell 8 2 4 2 8 2 2" xfId="40518" xr:uid="{00000000-0005-0000-0000-0000469E0000}"/>
    <cellStyle name="Linked Cell 8 2 4 2 8 3" xfId="40519" xr:uid="{00000000-0005-0000-0000-0000479E0000}"/>
    <cellStyle name="Linked Cell 8 2 4 2 9" xfId="40520" xr:uid="{00000000-0005-0000-0000-0000489E0000}"/>
    <cellStyle name="Linked Cell 8 2 4 2 9 2" xfId="40521" xr:uid="{00000000-0005-0000-0000-0000499E0000}"/>
    <cellStyle name="Linked Cell 8 2 4 2 9 2 2" xfId="40522" xr:uid="{00000000-0005-0000-0000-00004A9E0000}"/>
    <cellStyle name="Linked Cell 8 2 4 2 9 3" xfId="40523" xr:uid="{00000000-0005-0000-0000-00004B9E0000}"/>
    <cellStyle name="Linked Cell 8 2 4 3" xfId="40524" xr:uid="{00000000-0005-0000-0000-00004C9E0000}"/>
    <cellStyle name="Linked Cell 8 2 4 3 2" xfId="40525" xr:uid="{00000000-0005-0000-0000-00004D9E0000}"/>
    <cellStyle name="Linked Cell 8 2 4 3 2 2" xfId="40526" xr:uid="{00000000-0005-0000-0000-00004E9E0000}"/>
    <cellStyle name="Linked Cell 8 2 4 3 3" xfId="40527" xr:uid="{00000000-0005-0000-0000-00004F9E0000}"/>
    <cellStyle name="Linked Cell 8 2 4 4" xfId="40528" xr:uid="{00000000-0005-0000-0000-0000509E0000}"/>
    <cellStyle name="Linked Cell 8 2 4 4 2" xfId="40529" xr:uid="{00000000-0005-0000-0000-0000519E0000}"/>
    <cellStyle name="Linked Cell 8 2 4 4 2 2" xfId="40530" xr:uid="{00000000-0005-0000-0000-0000529E0000}"/>
    <cellStyle name="Linked Cell 8 2 4 4 3" xfId="40531" xr:uid="{00000000-0005-0000-0000-0000539E0000}"/>
    <cellStyle name="Linked Cell 8 2 4 5" xfId="40532" xr:uid="{00000000-0005-0000-0000-0000549E0000}"/>
    <cellStyle name="Linked Cell 8 2 4 5 2" xfId="40533" xr:uid="{00000000-0005-0000-0000-0000559E0000}"/>
    <cellStyle name="Linked Cell 8 2 4 5 2 2" xfId="40534" xr:uid="{00000000-0005-0000-0000-0000569E0000}"/>
    <cellStyle name="Linked Cell 8 2 4 5 3" xfId="40535" xr:uid="{00000000-0005-0000-0000-0000579E0000}"/>
    <cellStyle name="Linked Cell 8 2 4 6" xfId="40536" xr:uid="{00000000-0005-0000-0000-0000589E0000}"/>
    <cellStyle name="Linked Cell 8 2 4 6 2" xfId="40537" xr:uid="{00000000-0005-0000-0000-0000599E0000}"/>
    <cellStyle name="Linked Cell 8 2 4 6 2 2" xfId="40538" xr:uid="{00000000-0005-0000-0000-00005A9E0000}"/>
    <cellStyle name="Linked Cell 8 2 4 6 3" xfId="40539" xr:uid="{00000000-0005-0000-0000-00005B9E0000}"/>
    <cellStyle name="Linked Cell 8 2 4 7" xfId="40540" xr:uid="{00000000-0005-0000-0000-00005C9E0000}"/>
    <cellStyle name="Linked Cell 8 2 4 7 2" xfId="40541" xr:uid="{00000000-0005-0000-0000-00005D9E0000}"/>
    <cellStyle name="Linked Cell 8 2 4 7 2 2" xfId="40542" xr:uid="{00000000-0005-0000-0000-00005E9E0000}"/>
    <cellStyle name="Linked Cell 8 2 4 7 3" xfId="40543" xr:uid="{00000000-0005-0000-0000-00005F9E0000}"/>
    <cellStyle name="Linked Cell 8 2 4 8" xfId="40544" xr:uid="{00000000-0005-0000-0000-0000609E0000}"/>
    <cellStyle name="Linked Cell 8 2 4 8 2" xfId="40545" xr:uid="{00000000-0005-0000-0000-0000619E0000}"/>
    <cellStyle name="Linked Cell 8 2 4 8 2 2" xfId="40546" xr:uid="{00000000-0005-0000-0000-0000629E0000}"/>
    <cellStyle name="Linked Cell 8 2 4 8 3" xfId="40547" xr:uid="{00000000-0005-0000-0000-0000639E0000}"/>
    <cellStyle name="Linked Cell 8 2 4 9" xfId="40548" xr:uid="{00000000-0005-0000-0000-0000649E0000}"/>
    <cellStyle name="Linked Cell 8 2 4 9 2" xfId="40549" xr:uid="{00000000-0005-0000-0000-0000659E0000}"/>
    <cellStyle name="Linked Cell 8 2 4 9 2 2" xfId="40550" xr:uid="{00000000-0005-0000-0000-0000669E0000}"/>
    <cellStyle name="Linked Cell 8 2 4 9 3" xfId="40551" xr:uid="{00000000-0005-0000-0000-0000679E0000}"/>
    <cellStyle name="Linked Cell 8 2 5" xfId="40552" xr:uid="{00000000-0005-0000-0000-0000689E0000}"/>
    <cellStyle name="Linked Cell 8 2 5 10" xfId="40553" xr:uid="{00000000-0005-0000-0000-0000699E0000}"/>
    <cellStyle name="Linked Cell 8 2 5 10 2" xfId="40554" xr:uid="{00000000-0005-0000-0000-00006A9E0000}"/>
    <cellStyle name="Linked Cell 8 2 5 11" xfId="40555" xr:uid="{00000000-0005-0000-0000-00006B9E0000}"/>
    <cellStyle name="Linked Cell 8 2 5 2" xfId="40556" xr:uid="{00000000-0005-0000-0000-00006C9E0000}"/>
    <cellStyle name="Linked Cell 8 2 5 2 2" xfId="40557" xr:uid="{00000000-0005-0000-0000-00006D9E0000}"/>
    <cellStyle name="Linked Cell 8 2 5 2 2 2" xfId="40558" xr:uid="{00000000-0005-0000-0000-00006E9E0000}"/>
    <cellStyle name="Linked Cell 8 2 5 2 3" xfId="40559" xr:uid="{00000000-0005-0000-0000-00006F9E0000}"/>
    <cellStyle name="Linked Cell 8 2 5 3" xfId="40560" xr:uid="{00000000-0005-0000-0000-0000709E0000}"/>
    <cellStyle name="Linked Cell 8 2 5 3 2" xfId="40561" xr:uid="{00000000-0005-0000-0000-0000719E0000}"/>
    <cellStyle name="Linked Cell 8 2 5 3 2 2" xfId="40562" xr:uid="{00000000-0005-0000-0000-0000729E0000}"/>
    <cellStyle name="Linked Cell 8 2 5 3 3" xfId="40563" xr:uid="{00000000-0005-0000-0000-0000739E0000}"/>
    <cellStyle name="Linked Cell 8 2 5 4" xfId="40564" xr:uid="{00000000-0005-0000-0000-0000749E0000}"/>
    <cellStyle name="Linked Cell 8 2 5 4 2" xfId="40565" xr:uid="{00000000-0005-0000-0000-0000759E0000}"/>
    <cellStyle name="Linked Cell 8 2 5 4 2 2" xfId="40566" xr:uid="{00000000-0005-0000-0000-0000769E0000}"/>
    <cellStyle name="Linked Cell 8 2 5 4 3" xfId="40567" xr:uid="{00000000-0005-0000-0000-0000779E0000}"/>
    <cellStyle name="Linked Cell 8 2 5 5" xfId="40568" xr:uid="{00000000-0005-0000-0000-0000789E0000}"/>
    <cellStyle name="Linked Cell 8 2 5 5 2" xfId="40569" xr:uid="{00000000-0005-0000-0000-0000799E0000}"/>
    <cellStyle name="Linked Cell 8 2 5 5 2 2" xfId="40570" xr:uid="{00000000-0005-0000-0000-00007A9E0000}"/>
    <cellStyle name="Linked Cell 8 2 5 5 3" xfId="40571" xr:uid="{00000000-0005-0000-0000-00007B9E0000}"/>
    <cellStyle name="Linked Cell 8 2 5 6" xfId="40572" xr:uid="{00000000-0005-0000-0000-00007C9E0000}"/>
    <cellStyle name="Linked Cell 8 2 5 6 2" xfId="40573" xr:uid="{00000000-0005-0000-0000-00007D9E0000}"/>
    <cellStyle name="Linked Cell 8 2 5 6 2 2" xfId="40574" xr:uid="{00000000-0005-0000-0000-00007E9E0000}"/>
    <cellStyle name="Linked Cell 8 2 5 6 3" xfId="40575" xr:uid="{00000000-0005-0000-0000-00007F9E0000}"/>
    <cellStyle name="Linked Cell 8 2 5 7" xfId="40576" xr:uid="{00000000-0005-0000-0000-0000809E0000}"/>
    <cellStyle name="Linked Cell 8 2 5 7 2" xfId="40577" xr:uid="{00000000-0005-0000-0000-0000819E0000}"/>
    <cellStyle name="Linked Cell 8 2 5 7 2 2" xfId="40578" xr:uid="{00000000-0005-0000-0000-0000829E0000}"/>
    <cellStyle name="Linked Cell 8 2 5 7 3" xfId="40579" xr:uid="{00000000-0005-0000-0000-0000839E0000}"/>
    <cellStyle name="Linked Cell 8 2 5 8" xfId="40580" xr:uid="{00000000-0005-0000-0000-0000849E0000}"/>
    <cellStyle name="Linked Cell 8 2 5 8 2" xfId="40581" xr:uid="{00000000-0005-0000-0000-0000859E0000}"/>
    <cellStyle name="Linked Cell 8 2 5 8 2 2" xfId="40582" xr:uid="{00000000-0005-0000-0000-0000869E0000}"/>
    <cellStyle name="Linked Cell 8 2 5 8 3" xfId="40583" xr:uid="{00000000-0005-0000-0000-0000879E0000}"/>
    <cellStyle name="Linked Cell 8 2 5 9" xfId="40584" xr:uid="{00000000-0005-0000-0000-0000889E0000}"/>
    <cellStyle name="Linked Cell 8 2 5 9 2" xfId="40585" xr:uid="{00000000-0005-0000-0000-0000899E0000}"/>
    <cellStyle name="Linked Cell 8 2 5 9 2 2" xfId="40586" xr:uid="{00000000-0005-0000-0000-00008A9E0000}"/>
    <cellStyle name="Linked Cell 8 2 5 9 3" xfId="40587" xr:uid="{00000000-0005-0000-0000-00008B9E0000}"/>
    <cellStyle name="Linked Cell 8 2 6" xfId="40588" xr:uid="{00000000-0005-0000-0000-00008C9E0000}"/>
    <cellStyle name="Linked Cell 8 2 6 2" xfId="40589" xr:uid="{00000000-0005-0000-0000-00008D9E0000}"/>
    <cellStyle name="Linked Cell 8 2 6 2 2" xfId="40590" xr:uid="{00000000-0005-0000-0000-00008E9E0000}"/>
    <cellStyle name="Linked Cell 8 2 6 3" xfId="40591" xr:uid="{00000000-0005-0000-0000-00008F9E0000}"/>
    <cellStyle name="Linked Cell 8 2 7" xfId="40592" xr:uid="{00000000-0005-0000-0000-0000909E0000}"/>
    <cellStyle name="Linked Cell 8 2 7 2" xfId="40593" xr:uid="{00000000-0005-0000-0000-0000919E0000}"/>
    <cellStyle name="Linked Cell 8 2 7 2 2" xfId="40594" xr:uid="{00000000-0005-0000-0000-0000929E0000}"/>
    <cellStyle name="Linked Cell 8 2 7 3" xfId="40595" xr:uid="{00000000-0005-0000-0000-0000939E0000}"/>
    <cellStyle name="Linked Cell 8 2 8" xfId="40596" xr:uid="{00000000-0005-0000-0000-0000949E0000}"/>
    <cellStyle name="Linked Cell 8 2 8 2" xfId="40597" xr:uid="{00000000-0005-0000-0000-0000959E0000}"/>
    <cellStyle name="Linked Cell 8 2 8 2 2" xfId="40598" xr:uid="{00000000-0005-0000-0000-0000969E0000}"/>
    <cellStyle name="Linked Cell 8 2 8 3" xfId="40599" xr:uid="{00000000-0005-0000-0000-0000979E0000}"/>
    <cellStyle name="Linked Cell 8 2 9" xfId="40600" xr:uid="{00000000-0005-0000-0000-0000989E0000}"/>
    <cellStyle name="Linked Cell 8 2 9 2" xfId="40601" xr:uid="{00000000-0005-0000-0000-0000999E0000}"/>
    <cellStyle name="Linked Cell 8 2 9 2 2" xfId="40602" xr:uid="{00000000-0005-0000-0000-00009A9E0000}"/>
    <cellStyle name="Linked Cell 8 2 9 3" xfId="40603" xr:uid="{00000000-0005-0000-0000-00009B9E0000}"/>
    <cellStyle name="Linked Cell 8 3" xfId="40604" xr:uid="{00000000-0005-0000-0000-00009C9E0000}"/>
    <cellStyle name="Linked Cell 8 3 10" xfId="40605" xr:uid="{00000000-0005-0000-0000-00009D9E0000}"/>
    <cellStyle name="Linked Cell 8 3 10 2" xfId="40606" xr:uid="{00000000-0005-0000-0000-00009E9E0000}"/>
    <cellStyle name="Linked Cell 8 3 10 2 2" xfId="40607" xr:uid="{00000000-0005-0000-0000-00009F9E0000}"/>
    <cellStyle name="Linked Cell 8 3 10 3" xfId="40608" xr:uid="{00000000-0005-0000-0000-0000A09E0000}"/>
    <cellStyle name="Linked Cell 8 3 11" xfId="40609" xr:uid="{00000000-0005-0000-0000-0000A19E0000}"/>
    <cellStyle name="Linked Cell 8 3 11 2" xfId="40610" xr:uid="{00000000-0005-0000-0000-0000A29E0000}"/>
    <cellStyle name="Linked Cell 8 3 11 2 2" xfId="40611" xr:uid="{00000000-0005-0000-0000-0000A39E0000}"/>
    <cellStyle name="Linked Cell 8 3 11 3" xfId="40612" xr:uid="{00000000-0005-0000-0000-0000A49E0000}"/>
    <cellStyle name="Linked Cell 8 3 12" xfId="40613" xr:uid="{00000000-0005-0000-0000-0000A59E0000}"/>
    <cellStyle name="Linked Cell 8 3 12 2" xfId="40614" xr:uid="{00000000-0005-0000-0000-0000A69E0000}"/>
    <cellStyle name="Linked Cell 8 3 12 2 2" xfId="40615" xr:uid="{00000000-0005-0000-0000-0000A79E0000}"/>
    <cellStyle name="Linked Cell 8 3 12 3" xfId="40616" xr:uid="{00000000-0005-0000-0000-0000A89E0000}"/>
    <cellStyle name="Linked Cell 8 3 13" xfId="40617" xr:uid="{00000000-0005-0000-0000-0000A99E0000}"/>
    <cellStyle name="Linked Cell 8 3 13 2" xfId="40618" xr:uid="{00000000-0005-0000-0000-0000AA9E0000}"/>
    <cellStyle name="Linked Cell 8 3 14" xfId="40619" xr:uid="{00000000-0005-0000-0000-0000AB9E0000}"/>
    <cellStyle name="Linked Cell 8 3 2" xfId="40620" xr:uid="{00000000-0005-0000-0000-0000AC9E0000}"/>
    <cellStyle name="Linked Cell 8 3 2 10" xfId="40621" xr:uid="{00000000-0005-0000-0000-0000AD9E0000}"/>
    <cellStyle name="Linked Cell 8 3 2 10 2" xfId="40622" xr:uid="{00000000-0005-0000-0000-0000AE9E0000}"/>
    <cellStyle name="Linked Cell 8 3 2 10 2 2" xfId="40623" xr:uid="{00000000-0005-0000-0000-0000AF9E0000}"/>
    <cellStyle name="Linked Cell 8 3 2 10 3" xfId="40624" xr:uid="{00000000-0005-0000-0000-0000B09E0000}"/>
    <cellStyle name="Linked Cell 8 3 2 11" xfId="40625" xr:uid="{00000000-0005-0000-0000-0000B19E0000}"/>
    <cellStyle name="Linked Cell 8 3 2 11 2" xfId="40626" xr:uid="{00000000-0005-0000-0000-0000B29E0000}"/>
    <cellStyle name="Linked Cell 8 3 2 11 2 2" xfId="40627" xr:uid="{00000000-0005-0000-0000-0000B39E0000}"/>
    <cellStyle name="Linked Cell 8 3 2 11 3" xfId="40628" xr:uid="{00000000-0005-0000-0000-0000B49E0000}"/>
    <cellStyle name="Linked Cell 8 3 2 12" xfId="40629" xr:uid="{00000000-0005-0000-0000-0000B59E0000}"/>
    <cellStyle name="Linked Cell 8 3 2 12 2" xfId="40630" xr:uid="{00000000-0005-0000-0000-0000B69E0000}"/>
    <cellStyle name="Linked Cell 8 3 2 13" xfId="40631" xr:uid="{00000000-0005-0000-0000-0000B79E0000}"/>
    <cellStyle name="Linked Cell 8 3 2 2" xfId="40632" xr:uid="{00000000-0005-0000-0000-0000B89E0000}"/>
    <cellStyle name="Linked Cell 8 3 2 2 10" xfId="40633" xr:uid="{00000000-0005-0000-0000-0000B99E0000}"/>
    <cellStyle name="Linked Cell 8 3 2 2 10 2" xfId="40634" xr:uid="{00000000-0005-0000-0000-0000BA9E0000}"/>
    <cellStyle name="Linked Cell 8 3 2 2 10 2 2" xfId="40635" xr:uid="{00000000-0005-0000-0000-0000BB9E0000}"/>
    <cellStyle name="Linked Cell 8 3 2 2 10 3" xfId="40636" xr:uid="{00000000-0005-0000-0000-0000BC9E0000}"/>
    <cellStyle name="Linked Cell 8 3 2 2 11" xfId="40637" xr:uid="{00000000-0005-0000-0000-0000BD9E0000}"/>
    <cellStyle name="Linked Cell 8 3 2 2 11 2" xfId="40638" xr:uid="{00000000-0005-0000-0000-0000BE9E0000}"/>
    <cellStyle name="Linked Cell 8 3 2 2 12" xfId="40639" xr:uid="{00000000-0005-0000-0000-0000BF9E0000}"/>
    <cellStyle name="Linked Cell 8 3 2 2 2" xfId="40640" xr:uid="{00000000-0005-0000-0000-0000C09E0000}"/>
    <cellStyle name="Linked Cell 8 3 2 2 2 2" xfId="40641" xr:uid="{00000000-0005-0000-0000-0000C19E0000}"/>
    <cellStyle name="Linked Cell 8 3 2 2 2 2 2" xfId="40642" xr:uid="{00000000-0005-0000-0000-0000C29E0000}"/>
    <cellStyle name="Linked Cell 8 3 2 2 2 3" xfId="40643" xr:uid="{00000000-0005-0000-0000-0000C39E0000}"/>
    <cellStyle name="Linked Cell 8 3 2 2 3" xfId="40644" xr:uid="{00000000-0005-0000-0000-0000C49E0000}"/>
    <cellStyle name="Linked Cell 8 3 2 2 3 2" xfId="40645" xr:uid="{00000000-0005-0000-0000-0000C59E0000}"/>
    <cellStyle name="Linked Cell 8 3 2 2 3 2 2" xfId="40646" xr:uid="{00000000-0005-0000-0000-0000C69E0000}"/>
    <cellStyle name="Linked Cell 8 3 2 2 3 3" xfId="40647" xr:uid="{00000000-0005-0000-0000-0000C79E0000}"/>
    <cellStyle name="Linked Cell 8 3 2 2 4" xfId="40648" xr:uid="{00000000-0005-0000-0000-0000C89E0000}"/>
    <cellStyle name="Linked Cell 8 3 2 2 4 2" xfId="40649" xr:uid="{00000000-0005-0000-0000-0000C99E0000}"/>
    <cellStyle name="Linked Cell 8 3 2 2 4 2 2" xfId="40650" xr:uid="{00000000-0005-0000-0000-0000CA9E0000}"/>
    <cellStyle name="Linked Cell 8 3 2 2 4 3" xfId="40651" xr:uid="{00000000-0005-0000-0000-0000CB9E0000}"/>
    <cellStyle name="Linked Cell 8 3 2 2 5" xfId="40652" xr:uid="{00000000-0005-0000-0000-0000CC9E0000}"/>
    <cellStyle name="Linked Cell 8 3 2 2 5 2" xfId="40653" xr:uid="{00000000-0005-0000-0000-0000CD9E0000}"/>
    <cellStyle name="Linked Cell 8 3 2 2 5 2 2" xfId="40654" xr:uid="{00000000-0005-0000-0000-0000CE9E0000}"/>
    <cellStyle name="Linked Cell 8 3 2 2 5 3" xfId="40655" xr:uid="{00000000-0005-0000-0000-0000CF9E0000}"/>
    <cellStyle name="Linked Cell 8 3 2 2 6" xfId="40656" xr:uid="{00000000-0005-0000-0000-0000D09E0000}"/>
    <cellStyle name="Linked Cell 8 3 2 2 6 2" xfId="40657" xr:uid="{00000000-0005-0000-0000-0000D19E0000}"/>
    <cellStyle name="Linked Cell 8 3 2 2 6 2 2" xfId="40658" xr:uid="{00000000-0005-0000-0000-0000D29E0000}"/>
    <cellStyle name="Linked Cell 8 3 2 2 6 3" xfId="40659" xr:uid="{00000000-0005-0000-0000-0000D39E0000}"/>
    <cellStyle name="Linked Cell 8 3 2 2 7" xfId="40660" xr:uid="{00000000-0005-0000-0000-0000D49E0000}"/>
    <cellStyle name="Linked Cell 8 3 2 2 7 2" xfId="40661" xr:uid="{00000000-0005-0000-0000-0000D59E0000}"/>
    <cellStyle name="Linked Cell 8 3 2 2 7 2 2" xfId="40662" xr:uid="{00000000-0005-0000-0000-0000D69E0000}"/>
    <cellStyle name="Linked Cell 8 3 2 2 7 3" xfId="40663" xr:uid="{00000000-0005-0000-0000-0000D79E0000}"/>
    <cellStyle name="Linked Cell 8 3 2 2 8" xfId="40664" xr:uid="{00000000-0005-0000-0000-0000D89E0000}"/>
    <cellStyle name="Linked Cell 8 3 2 2 8 2" xfId="40665" xr:uid="{00000000-0005-0000-0000-0000D99E0000}"/>
    <cellStyle name="Linked Cell 8 3 2 2 8 2 2" xfId="40666" xr:uid="{00000000-0005-0000-0000-0000DA9E0000}"/>
    <cellStyle name="Linked Cell 8 3 2 2 8 3" xfId="40667" xr:uid="{00000000-0005-0000-0000-0000DB9E0000}"/>
    <cellStyle name="Linked Cell 8 3 2 2 9" xfId="40668" xr:uid="{00000000-0005-0000-0000-0000DC9E0000}"/>
    <cellStyle name="Linked Cell 8 3 2 2 9 2" xfId="40669" xr:uid="{00000000-0005-0000-0000-0000DD9E0000}"/>
    <cellStyle name="Linked Cell 8 3 2 2 9 2 2" xfId="40670" xr:uid="{00000000-0005-0000-0000-0000DE9E0000}"/>
    <cellStyle name="Linked Cell 8 3 2 2 9 3" xfId="40671" xr:uid="{00000000-0005-0000-0000-0000DF9E0000}"/>
    <cellStyle name="Linked Cell 8 3 2 3" xfId="40672" xr:uid="{00000000-0005-0000-0000-0000E09E0000}"/>
    <cellStyle name="Linked Cell 8 3 2 3 10" xfId="40673" xr:uid="{00000000-0005-0000-0000-0000E19E0000}"/>
    <cellStyle name="Linked Cell 8 3 2 3 10 2" xfId="40674" xr:uid="{00000000-0005-0000-0000-0000E29E0000}"/>
    <cellStyle name="Linked Cell 8 3 2 3 11" xfId="40675" xr:uid="{00000000-0005-0000-0000-0000E39E0000}"/>
    <cellStyle name="Linked Cell 8 3 2 3 2" xfId="40676" xr:uid="{00000000-0005-0000-0000-0000E49E0000}"/>
    <cellStyle name="Linked Cell 8 3 2 3 2 2" xfId="40677" xr:uid="{00000000-0005-0000-0000-0000E59E0000}"/>
    <cellStyle name="Linked Cell 8 3 2 3 2 2 2" xfId="40678" xr:uid="{00000000-0005-0000-0000-0000E69E0000}"/>
    <cellStyle name="Linked Cell 8 3 2 3 2 3" xfId="40679" xr:uid="{00000000-0005-0000-0000-0000E79E0000}"/>
    <cellStyle name="Linked Cell 8 3 2 3 3" xfId="40680" xr:uid="{00000000-0005-0000-0000-0000E89E0000}"/>
    <cellStyle name="Linked Cell 8 3 2 3 3 2" xfId="40681" xr:uid="{00000000-0005-0000-0000-0000E99E0000}"/>
    <cellStyle name="Linked Cell 8 3 2 3 3 2 2" xfId="40682" xr:uid="{00000000-0005-0000-0000-0000EA9E0000}"/>
    <cellStyle name="Linked Cell 8 3 2 3 3 3" xfId="40683" xr:uid="{00000000-0005-0000-0000-0000EB9E0000}"/>
    <cellStyle name="Linked Cell 8 3 2 3 4" xfId="40684" xr:uid="{00000000-0005-0000-0000-0000EC9E0000}"/>
    <cellStyle name="Linked Cell 8 3 2 3 4 2" xfId="40685" xr:uid="{00000000-0005-0000-0000-0000ED9E0000}"/>
    <cellStyle name="Linked Cell 8 3 2 3 4 2 2" xfId="40686" xr:uid="{00000000-0005-0000-0000-0000EE9E0000}"/>
    <cellStyle name="Linked Cell 8 3 2 3 4 3" xfId="40687" xr:uid="{00000000-0005-0000-0000-0000EF9E0000}"/>
    <cellStyle name="Linked Cell 8 3 2 3 5" xfId="40688" xr:uid="{00000000-0005-0000-0000-0000F09E0000}"/>
    <cellStyle name="Linked Cell 8 3 2 3 5 2" xfId="40689" xr:uid="{00000000-0005-0000-0000-0000F19E0000}"/>
    <cellStyle name="Linked Cell 8 3 2 3 5 2 2" xfId="40690" xr:uid="{00000000-0005-0000-0000-0000F29E0000}"/>
    <cellStyle name="Linked Cell 8 3 2 3 5 3" xfId="40691" xr:uid="{00000000-0005-0000-0000-0000F39E0000}"/>
    <cellStyle name="Linked Cell 8 3 2 3 6" xfId="40692" xr:uid="{00000000-0005-0000-0000-0000F49E0000}"/>
    <cellStyle name="Linked Cell 8 3 2 3 6 2" xfId="40693" xr:uid="{00000000-0005-0000-0000-0000F59E0000}"/>
    <cellStyle name="Linked Cell 8 3 2 3 6 2 2" xfId="40694" xr:uid="{00000000-0005-0000-0000-0000F69E0000}"/>
    <cellStyle name="Linked Cell 8 3 2 3 6 3" xfId="40695" xr:uid="{00000000-0005-0000-0000-0000F79E0000}"/>
    <cellStyle name="Linked Cell 8 3 2 3 7" xfId="40696" xr:uid="{00000000-0005-0000-0000-0000F89E0000}"/>
    <cellStyle name="Linked Cell 8 3 2 3 7 2" xfId="40697" xr:uid="{00000000-0005-0000-0000-0000F99E0000}"/>
    <cellStyle name="Linked Cell 8 3 2 3 7 2 2" xfId="40698" xr:uid="{00000000-0005-0000-0000-0000FA9E0000}"/>
    <cellStyle name="Linked Cell 8 3 2 3 7 3" xfId="40699" xr:uid="{00000000-0005-0000-0000-0000FB9E0000}"/>
    <cellStyle name="Linked Cell 8 3 2 3 8" xfId="40700" xr:uid="{00000000-0005-0000-0000-0000FC9E0000}"/>
    <cellStyle name="Linked Cell 8 3 2 3 8 2" xfId="40701" xr:uid="{00000000-0005-0000-0000-0000FD9E0000}"/>
    <cellStyle name="Linked Cell 8 3 2 3 8 2 2" xfId="40702" xr:uid="{00000000-0005-0000-0000-0000FE9E0000}"/>
    <cellStyle name="Linked Cell 8 3 2 3 8 3" xfId="40703" xr:uid="{00000000-0005-0000-0000-0000FF9E0000}"/>
    <cellStyle name="Linked Cell 8 3 2 3 9" xfId="40704" xr:uid="{00000000-0005-0000-0000-0000009F0000}"/>
    <cellStyle name="Linked Cell 8 3 2 3 9 2" xfId="40705" xr:uid="{00000000-0005-0000-0000-0000019F0000}"/>
    <cellStyle name="Linked Cell 8 3 2 3 9 2 2" xfId="40706" xr:uid="{00000000-0005-0000-0000-0000029F0000}"/>
    <cellStyle name="Linked Cell 8 3 2 3 9 3" xfId="40707" xr:uid="{00000000-0005-0000-0000-0000039F0000}"/>
    <cellStyle name="Linked Cell 8 3 2 4" xfId="40708" xr:uid="{00000000-0005-0000-0000-0000049F0000}"/>
    <cellStyle name="Linked Cell 8 3 2 4 2" xfId="40709" xr:uid="{00000000-0005-0000-0000-0000059F0000}"/>
    <cellStyle name="Linked Cell 8 3 2 4 2 2" xfId="40710" xr:uid="{00000000-0005-0000-0000-0000069F0000}"/>
    <cellStyle name="Linked Cell 8 3 2 4 3" xfId="40711" xr:uid="{00000000-0005-0000-0000-0000079F0000}"/>
    <cellStyle name="Linked Cell 8 3 2 5" xfId="40712" xr:uid="{00000000-0005-0000-0000-0000089F0000}"/>
    <cellStyle name="Linked Cell 8 3 2 5 2" xfId="40713" xr:uid="{00000000-0005-0000-0000-0000099F0000}"/>
    <cellStyle name="Linked Cell 8 3 2 5 2 2" xfId="40714" xr:uid="{00000000-0005-0000-0000-00000A9F0000}"/>
    <cellStyle name="Linked Cell 8 3 2 5 3" xfId="40715" xr:uid="{00000000-0005-0000-0000-00000B9F0000}"/>
    <cellStyle name="Linked Cell 8 3 2 6" xfId="40716" xr:uid="{00000000-0005-0000-0000-00000C9F0000}"/>
    <cellStyle name="Linked Cell 8 3 2 6 2" xfId="40717" xr:uid="{00000000-0005-0000-0000-00000D9F0000}"/>
    <cellStyle name="Linked Cell 8 3 2 6 2 2" xfId="40718" xr:uid="{00000000-0005-0000-0000-00000E9F0000}"/>
    <cellStyle name="Linked Cell 8 3 2 6 3" xfId="40719" xr:uid="{00000000-0005-0000-0000-00000F9F0000}"/>
    <cellStyle name="Linked Cell 8 3 2 7" xfId="40720" xr:uid="{00000000-0005-0000-0000-0000109F0000}"/>
    <cellStyle name="Linked Cell 8 3 2 7 2" xfId="40721" xr:uid="{00000000-0005-0000-0000-0000119F0000}"/>
    <cellStyle name="Linked Cell 8 3 2 7 2 2" xfId="40722" xr:uid="{00000000-0005-0000-0000-0000129F0000}"/>
    <cellStyle name="Linked Cell 8 3 2 7 3" xfId="40723" xr:uid="{00000000-0005-0000-0000-0000139F0000}"/>
    <cellStyle name="Linked Cell 8 3 2 8" xfId="40724" xr:uid="{00000000-0005-0000-0000-0000149F0000}"/>
    <cellStyle name="Linked Cell 8 3 2 8 2" xfId="40725" xr:uid="{00000000-0005-0000-0000-0000159F0000}"/>
    <cellStyle name="Linked Cell 8 3 2 8 2 2" xfId="40726" xr:uid="{00000000-0005-0000-0000-0000169F0000}"/>
    <cellStyle name="Linked Cell 8 3 2 8 3" xfId="40727" xr:uid="{00000000-0005-0000-0000-0000179F0000}"/>
    <cellStyle name="Linked Cell 8 3 2 9" xfId="40728" xr:uid="{00000000-0005-0000-0000-0000189F0000}"/>
    <cellStyle name="Linked Cell 8 3 2 9 2" xfId="40729" xr:uid="{00000000-0005-0000-0000-0000199F0000}"/>
    <cellStyle name="Linked Cell 8 3 2 9 2 2" xfId="40730" xr:uid="{00000000-0005-0000-0000-00001A9F0000}"/>
    <cellStyle name="Linked Cell 8 3 2 9 3" xfId="40731" xr:uid="{00000000-0005-0000-0000-00001B9F0000}"/>
    <cellStyle name="Linked Cell 8 3 3" xfId="40732" xr:uid="{00000000-0005-0000-0000-00001C9F0000}"/>
    <cellStyle name="Linked Cell 8 3 3 10" xfId="40733" xr:uid="{00000000-0005-0000-0000-00001D9F0000}"/>
    <cellStyle name="Linked Cell 8 3 3 10 2" xfId="40734" xr:uid="{00000000-0005-0000-0000-00001E9F0000}"/>
    <cellStyle name="Linked Cell 8 3 3 10 2 2" xfId="40735" xr:uid="{00000000-0005-0000-0000-00001F9F0000}"/>
    <cellStyle name="Linked Cell 8 3 3 10 3" xfId="40736" xr:uid="{00000000-0005-0000-0000-0000209F0000}"/>
    <cellStyle name="Linked Cell 8 3 3 11" xfId="40737" xr:uid="{00000000-0005-0000-0000-0000219F0000}"/>
    <cellStyle name="Linked Cell 8 3 3 11 2" xfId="40738" xr:uid="{00000000-0005-0000-0000-0000229F0000}"/>
    <cellStyle name="Linked Cell 8 3 3 12" xfId="40739" xr:uid="{00000000-0005-0000-0000-0000239F0000}"/>
    <cellStyle name="Linked Cell 8 3 3 2" xfId="40740" xr:uid="{00000000-0005-0000-0000-0000249F0000}"/>
    <cellStyle name="Linked Cell 8 3 3 2 10" xfId="40741" xr:uid="{00000000-0005-0000-0000-0000259F0000}"/>
    <cellStyle name="Linked Cell 8 3 3 2 10 2" xfId="40742" xr:uid="{00000000-0005-0000-0000-0000269F0000}"/>
    <cellStyle name="Linked Cell 8 3 3 2 11" xfId="40743" xr:uid="{00000000-0005-0000-0000-0000279F0000}"/>
    <cellStyle name="Linked Cell 8 3 3 2 2" xfId="40744" xr:uid="{00000000-0005-0000-0000-0000289F0000}"/>
    <cellStyle name="Linked Cell 8 3 3 2 2 2" xfId="40745" xr:uid="{00000000-0005-0000-0000-0000299F0000}"/>
    <cellStyle name="Linked Cell 8 3 3 2 2 2 2" xfId="40746" xr:uid="{00000000-0005-0000-0000-00002A9F0000}"/>
    <cellStyle name="Linked Cell 8 3 3 2 2 3" xfId="40747" xr:uid="{00000000-0005-0000-0000-00002B9F0000}"/>
    <cellStyle name="Linked Cell 8 3 3 2 3" xfId="40748" xr:uid="{00000000-0005-0000-0000-00002C9F0000}"/>
    <cellStyle name="Linked Cell 8 3 3 2 3 2" xfId="40749" xr:uid="{00000000-0005-0000-0000-00002D9F0000}"/>
    <cellStyle name="Linked Cell 8 3 3 2 3 2 2" xfId="40750" xr:uid="{00000000-0005-0000-0000-00002E9F0000}"/>
    <cellStyle name="Linked Cell 8 3 3 2 3 3" xfId="40751" xr:uid="{00000000-0005-0000-0000-00002F9F0000}"/>
    <cellStyle name="Linked Cell 8 3 3 2 4" xfId="40752" xr:uid="{00000000-0005-0000-0000-0000309F0000}"/>
    <cellStyle name="Linked Cell 8 3 3 2 4 2" xfId="40753" xr:uid="{00000000-0005-0000-0000-0000319F0000}"/>
    <cellStyle name="Linked Cell 8 3 3 2 4 2 2" xfId="40754" xr:uid="{00000000-0005-0000-0000-0000329F0000}"/>
    <cellStyle name="Linked Cell 8 3 3 2 4 3" xfId="40755" xr:uid="{00000000-0005-0000-0000-0000339F0000}"/>
    <cellStyle name="Linked Cell 8 3 3 2 5" xfId="40756" xr:uid="{00000000-0005-0000-0000-0000349F0000}"/>
    <cellStyle name="Linked Cell 8 3 3 2 5 2" xfId="40757" xr:uid="{00000000-0005-0000-0000-0000359F0000}"/>
    <cellStyle name="Linked Cell 8 3 3 2 5 2 2" xfId="40758" xr:uid="{00000000-0005-0000-0000-0000369F0000}"/>
    <cellStyle name="Linked Cell 8 3 3 2 5 3" xfId="40759" xr:uid="{00000000-0005-0000-0000-0000379F0000}"/>
    <cellStyle name="Linked Cell 8 3 3 2 6" xfId="40760" xr:uid="{00000000-0005-0000-0000-0000389F0000}"/>
    <cellStyle name="Linked Cell 8 3 3 2 6 2" xfId="40761" xr:uid="{00000000-0005-0000-0000-0000399F0000}"/>
    <cellStyle name="Linked Cell 8 3 3 2 6 2 2" xfId="40762" xr:uid="{00000000-0005-0000-0000-00003A9F0000}"/>
    <cellStyle name="Linked Cell 8 3 3 2 6 3" xfId="40763" xr:uid="{00000000-0005-0000-0000-00003B9F0000}"/>
    <cellStyle name="Linked Cell 8 3 3 2 7" xfId="40764" xr:uid="{00000000-0005-0000-0000-00003C9F0000}"/>
    <cellStyle name="Linked Cell 8 3 3 2 7 2" xfId="40765" xr:uid="{00000000-0005-0000-0000-00003D9F0000}"/>
    <cellStyle name="Linked Cell 8 3 3 2 7 2 2" xfId="40766" xr:uid="{00000000-0005-0000-0000-00003E9F0000}"/>
    <cellStyle name="Linked Cell 8 3 3 2 7 3" xfId="40767" xr:uid="{00000000-0005-0000-0000-00003F9F0000}"/>
    <cellStyle name="Linked Cell 8 3 3 2 8" xfId="40768" xr:uid="{00000000-0005-0000-0000-0000409F0000}"/>
    <cellStyle name="Linked Cell 8 3 3 2 8 2" xfId="40769" xr:uid="{00000000-0005-0000-0000-0000419F0000}"/>
    <cellStyle name="Linked Cell 8 3 3 2 8 2 2" xfId="40770" xr:uid="{00000000-0005-0000-0000-0000429F0000}"/>
    <cellStyle name="Linked Cell 8 3 3 2 8 3" xfId="40771" xr:uid="{00000000-0005-0000-0000-0000439F0000}"/>
    <cellStyle name="Linked Cell 8 3 3 2 9" xfId="40772" xr:uid="{00000000-0005-0000-0000-0000449F0000}"/>
    <cellStyle name="Linked Cell 8 3 3 2 9 2" xfId="40773" xr:uid="{00000000-0005-0000-0000-0000459F0000}"/>
    <cellStyle name="Linked Cell 8 3 3 2 9 2 2" xfId="40774" xr:uid="{00000000-0005-0000-0000-0000469F0000}"/>
    <cellStyle name="Linked Cell 8 3 3 2 9 3" xfId="40775" xr:uid="{00000000-0005-0000-0000-0000479F0000}"/>
    <cellStyle name="Linked Cell 8 3 3 3" xfId="40776" xr:uid="{00000000-0005-0000-0000-0000489F0000}"/>
    <cellStyle name="Linked Cell 8 3 3 3 2" xfId="40777" xr:uid="{00000000-0005-0000-0000-0000499F0000}"/>
    <cellStyle name="Linked Cell 8 3 3 3 2 2" xfId="40778" xr:uid="{00000000-0005-0000-0000-00004A9F0000}"/>
    <cellStyle name="Linked Cell 8 3 3 3 3" xfId="40779" xr:uid="{00000000-0005-0000-0000-00004B9F0000}"/>
    <cellStyle name="Linked Cell 8 3 3 4" xfId="40780" xr:uid="{00000000-0005-0000-0000-00004C9F0000}"/>
    <cellStyle name="Linked Cell 8 3 3 4 2" xfId="40781" xr:uid="{00000000-0005-0000-0000-00004D9F0000}"/>
    <cellStyle name="Linked Cell 8 3 3 4 2 2" xfId="40782" xr:uid="{00000000-0005-0000-0000-00004E9F0000}"/>
    <cellStyle name="Linked Cell 8 3 3 4 3" xfId="40783" xr:uid="{00000000-0005-0000-0000-00004F9F0000}"/>
    <cellStyle name="Linked Cell 8 3 3 5" xfId="40784" xr:uid="{00000000-0005-0000-0000-0000509F0000}"/>
    <cellStyle name="Linked Cell 8 3 3 5 2" xfId="40785" xr:uid="{00000000-0005-0000-0000-0000519F0000}"/>
    <cellStyle name="Linked Cell 8 3 3 5 2 2" xfId="40786" xr:uid="{00000000-0005-0000-0000-0000529F0000}"/>
    <cellStyle name="Linked Cell 8 3 3 5 3" xfId="40787" xr:uid="{00000000-0005-0000-0000-0000539F0000}"/>
    <cellStyle name="Linked Cell 8 3 3 6" xfId="40788" xr:uid="{00000000-0005-0000-0000-0000549F0000}"/>
    <cellStyle name="Linked Cell 8 3 3 6 2" xfId="40789" xr:uid="{00000000-0005-0000-0000-0000559F0000}"/>
    <cellStyle name="Linked Cell 8 3 3 6 2 2" xfId="40790" xr:uid="{00000000-0005-0000-0000-0000569F0000}"/>
    <cellStyle name="Linked Cell 8 3 3 6 3" xfId="40791" xr:uid="{00000000-0005-0000-0000-0000579F0000}"/>
    <cellStyle name="Linked Cell 8 3 3 7" xfId="40792" xr:uid="{00000000-0005-0000-0000-0000589F0000}"/>
    <cellStyle name="Linked Cell 8 3 3 7 2" xfId="40793" xr:uid="{00000000-0005-0000-0000-0000599F0000}"/>
    <cellStyle name="Linked Cell 8 3 3 7 2 2" xfId="40794" xr:uid="{00000000-0005-0000-0000-00005A9F0000}"/>
    <cellStyle name="Linked Cell 8 3 3 7 3" xfId="40795" xr:uid="{00000000-0005-0000-0000-00005B9F0000}"/>
    <cellStyle name="Linked Cell 8 3 3 8" xfId="40796" xr:uid="{00000000-0005-0000-0000-00005C9F0000}"/>
    <cellStyle name="Linked Cell 8 3 3 8 2" xfId="40797" xr:uid="{00000000-0005-0000-0000-00005D9F0000}"/>
    <cellStyle name="Linked Cell 8 3 3 8 2 2" xfId="40798" xr:uid="{00000000-0005-0000-0000-00005E9F0000}"/>
    <cellStyle name="Linked Cell 8 3 3 8 3" xfId="40799" xr:uid="{00000000-0005-0000-0000-00005F9F0000}"/>
    <cellStyle name="Linked Cell 8 3 3 9" xfId="40800" xr:uid="{00000000-0005-0000-0000-0000609F0000}"/>
    <cellStyle name="Linked Cell 8 3 3 9 2" xfId="40801" xr:uid="{00000000-0005-0000-0000-0000619F0000}"/>
    <cellStyle name="Linked Cell 8 3 3 9 2 2" xfId="40802" xr:uid="{00000000-0005-0000-0000-0000629F0000}"/>
    <cellStyle name="Linked Cell 8 3 3 9 3" xfId="40803" xr:uid="{00000000-0005-0000-0000-0000639F0000}"/>
    <cellStyle name="Linked Cell 8 3 4" xfId="40804" xr:uid="{00000000-0005-0000-0000-0000649F0000}"/>
    <cellStyle name="Linked Cell 8 3 4 10" xfId="40805" xr:uid="{00000000-0005-0000-0000-0000659F0000}"/>
    <cellStyle name="Linked Cell 8 3 4 10 2" xfId="40806" xr:uid="{00000000-0005-0000-0000-0000669F0000}"/>
    <cellStyle name="Linked Cell 8 3 4 11" xfId="40807" xr:uid="{00000000-0005-0000-0000-0000679F0000}"/>
    <cellStyle name="Linked Cell 8 3 4 2" xfId="40808" xr:uid="{00000000-0005-0000-0000-0000689F0000}"/>
    <cellStyle name="Linked Cell 8 3 4 2 2" xfId="40809" xr:uid="{00000000-0005-0000-0000-0000699F0000}"/>
    <cellStyle name="Linked Cell 8 3 4 2 2 2" xfId="40810" xr:uid="{00000000-0005-0000-0000-00006A9F0000}"/>
    <cellStyle name="Linked Cell 8 3 4 2 3" xfId="40811" xr:uid="{00000000-0005-0000-0000-00006B9F0000}"/>
    <cellStyle name="Linked Cell 8 3 4 3" xfId="40812" xr:uid="{00000000-0005-0000-0000-00006C9F0000}"/>
    <cellStyle name="Linked Cell 8 3 4 3 2" xfId="40813" xr:uid="{00000000-0005-0000-0000-00006D9F0000}"/>
    <cellStyle name="Linked Cell 8 3 4 3 2 2" xfId="40814" xr:uid="{00000000-0005-0000-0000-00006E9F0000}"/>
    <cellStyle name="Linked Cell 8 3 4 3 3" xfId="40815" xr:uid="{00000000-0005-0000-0000-00006F9F0000}"/>
    <cellStyle name="Linked Cell 8 3 4 4" xfId="40816" xr:uid="{00000000-0005-0000-0000-0000709F0000}"/>
    <cellStyle name="Linked Cell 8 3 4 4 2" xfId="40817" xr:uid="{00000000-0005-0000-0000-0000719F0000}"/>
    <cellStyle name="Linked Cell 8 3 4 4 2 2" xfId="40818" xr:uid="{00000000-0005-0000-0000-0000729F0000}"/>
    <cellStyle name="Linked Cell 8 3 4 4 3" xfId="40819" xr:uid="{00000000-0005-0000-0000-0000739F0000}"/>
    <cellStyle name="Linked Cell 8 3 4 5" xfId="40820" xr:uid="{00000000-0005-0000-0000-0000749F0000}"/>
    <cellStyle name="Linked Cell 8 3 4 5 2" xfId="40821" xr:uid="{00000000-0005-0000-0000-0000759F0000}"/>
    <cellStyle name="Linked Cell 8 3 4 5 2 2" xfId="40822" xr:uid="{00000000-0005-0000-0000-0000769F0000}"/>
    <cellStyle name="Linked Cell 8 3 4 5 3" xfId="40823" xr:uid="{00000000-0005-0000-0000-0000779F0000}"/>
    <cellStyle name="Linked Cell 8 3 4 6" xfId="40824" xr:uid="{00000000-0005-0000-0000-0000789F0000}"/>
    <cellStyle name="Linked Cell 8 3 4 6 2" xfId="40825" xr:uid="{00000000-0005-0000-0000-0000799F0000}"/>
    <cellStyle name="Linked Cell 8 3 4 6 2 2" xfId="40826" xr:uid="{00000000-0005-0000-0000-00007A9F0000}"/>
    <cellStyle name="Linked Cell 8 3 4 6 3" xfId="40827" xr:uid="{00000000-0005-0000-0000-00007B9F0000}"/>
    <cellStyle name="Linked Cell 8 3 4 7" xfId="40828" xr:uid="{00000000-0005-0000-0000-00007C9F0000}"/>
    <cellStyle name="Linked Cell 8 3 4 7 2" xfId="40829" xr:uid="{00000000-0005-0000-0000-00007D9F0000}"/>
    <cellStyle name="Linked Cell 8 3 4 7 2 2" xfId="40830" xr:uid="{00000000-0005-0000-0000-00007E9F0000}"/>
    <cellStyle name="Linked Cell 8 3 4 7 3" xfId="40831" xr:uid="{00000000-0005-0000-0000-00007F9F0000}"/>
    <cellStyle name="Linked Cell 8 3 4 8" xfId="40832" xr:uid="{00000000-0005-0000-0000-0000809F0000}"/>
    <cellStyle name="Linked Cell 8 3 4 8 2" xfId="40833" xr:uid="{00000000-0005-0000-0000-0000819F0000}"/>
    <cellStyle name="Linked Cell 8 3 4 8 2 2" xfId="40834" xr:uid="{00000000-0005-0000-0000-0000829F0000}"/>
    <cellStyle name="Linked Cell 8 3 4 8 3" xfId="40835" xr:uid="{00000000-0005-0000-0000-0000839F0000}"/>
    <cellStyle name="Linked Cell 8 3 4 9" xfId="40836" xr:uid="{00000000-0005-0000-0000-0000849F0000}"/>
    <cellStyle name="Linked Cell 8 3 4 9 2" xfId="40837" xr:uid="{00000000-0005-0000-0000-0000859F0000}"/>
    <cellStyle name="Linked Cell 8 3 4 9 2 2" xfId="40838" xr:uid="{00000000-0005-0000-0000-0000869F0000}"/>
    <cellStyle name="Linked Cell 8 3 4 9 3" xfId="40839" xr:uid="{00000000-0005-0000-0000-0000879F0000}"/>
    <cellStyle name="Linked Cell 8 3 5" xfId="40840" xr:uid="{00000000-0005-0000-0000-0000889F0000}"/>
    <cellStyle name="Linked Cell 8 3 5 2" xfId="40841" xr:uid="{00000000-0005-0000-0000-0000899F0000}"/>
    <cellStyle name="Linked Cell 8 3 5 2 2" xfId="40842" xr:uid="{00000000-0005-0000-0000-00008A9F0000}"/>
    <cellStyle name="Linked Cell 8 3 5 3" xfId="40843" xr:uid="{00000000-0005-0000-0000-00008B9F0000}"/>
    <cellStyle name="Linked Cell 8 3 6" xfId="40844" xr:uid="{00000000-0005-0000-0000-00008C9F0000}"/>
    <cellStyle name="Linked Cell 8 3 6 2" xfId="40845" xr:uid="{00000000-0005-0000-0000-00008D9F0000}"/>
    <cellStyle name="Linked Cell 8 3 6 2 2" xfId="40846" xr:uid="{00000000-0005-0000-0000-00008E9F0000}"/>
    <cellStyle name="Linked Cell 8 3 6 3" xfId="40847" xr:uid="{00000000-0005-0000-0000-00008F9F0000}"/>
    <cellStyle name="Linked Cell 8 3 7" xfId="40848" xr:uid="{00000000-0005-0000-0000-0000909F0000}"/>
    <cellStyle name="Linked Cell 8 3 7 2" xfId="40849" xr:uid="{00000000-0005-0000-0000-0000919F0000}"/>
    <cellStyle name="Linked Cell 8 3 7 2 2" xfId="40850" xr:uid="{00000000-0005-0000-0000-0000929F0000}"/>
    <cellStyle name="Linked Cell 8 3 7 3" xfId="40851" xr:uid="{00000000-0005-0000-0000-0000939F0000}"/>
    <cellStyle name="Linked Cell 8 3 8" xfId="40852" xr:uid="{00000000-0005-0000-0000-0000949F0000}"/>
    <cellStyle name="Linked Cell 8 3 8 2" xfId="40853" xr:uid="{00000000-0005-0000-0000-0000959F0000}"/>
    <cellStyle name="Linked Cell 8 3 8 2 2" xfId="40854" xr:uid="{00000000-0005-0000-0000-0000969F0000}"/>
    <cellStyle name="Linked Cell 8 3 8 3" xfId="40855" xr:uid="{00000000-0005-0000-0000-0000979F0000}"/>
    <cellStyle name="Linked Cell 8 3 9" xfId="40856" xr:uid="{00000000-0005-0000-0000-0000989F0000}"/>
    <cellStyle name="Linked Cell 8 3 9 2" xfId="40857" xr:uid="{00000000-0005-0000-0000-0000999F0000}"/>
    <cellStyle name="Linked Cell 8 3 9 2 2" xfId="40858" xr:uid="{00000000-0005-0000-0000-00009A9F0000}"/>
    <cellStyle name="Linked Cell 8 3 9 3" xfId="40859" xr:uid="{00000000-0005-0000-0000-00009B9F0000}"/>
    <cellStyle name="Linked Cell 8 4" xfId="40860" xr:uid="{00000000-0005-0000-0000-00009C9F0000}"/>
    <cellStyle name="Linked Cell 8 4 10" xfId="40861" xr:uid="{00000000-0005-0000-0000-00009D9F0000}"/>
    <cellStyle name="Linked Cell 8 4 10 2" xfId="40862" xr:uid="{00000000-0005-0000-0000-00009E9F0000}"/>
    <cellStyle name="Linked Cell 8 4 10 2 2" xfId="40863" xr:uid="{00000000-0005-0000-0000-00009F9F0000}"/>
    <cellStyle name="Linked Cell 8 4 10 3" xfId="40864" xr:uid="{00000000-0005-0000-0000-0000A09F0000}"/>
    <cellStyle name="Linked Cell 8 4 11" xfId="40865" xr:uid="{00000000-0005-0000-0000-0000A19F0000}"/>
    <cellStyle name="Linked Cell 8 4 11 2" xfId="40866" xr:uid="{00000000-0005-0000-0000-0000A29F0000}"/>
    <cellStyle name="Linked Cell 8 4 11 2 2" xfId="40867" xr:uid="{00000000-0005-0000-0000-0000A39F0000}"/>
    <cellStyle name="Linked Cell 8 4 11 3" xfId="40868" xr:uid="{00000000-0005-0000-0000-0000A49F0000}"/>
    <cellStyle name="Linked Cell 8 4 12" xfId="40869" xr:uid="{00000000-0005-0000-0000-0000A59F0000}"/>
    <cellStyle name="Linked Cell 8 4 12 2" xfId="40870" xr:uid="{00000000-0005-0000-0000-0000A69F0000}"/>
    <cellStyle name="Linked Cell 8 4 13" xfId="40871" xr:uid="{00000000-0005-0000-0000-0000A79F0000}"/>
    <cellStyle name="Linked Cell 8 4 2" xfId="40872" xr:uid="{00000000-0005-0000-0000-0000A89F0000}"/>
    <cellStyle name="Linked Cell 8 4 2 10" xfId="40873" xr:uid="{00000000-0005-0000-0000-0000A99F0000}"/>
    <cellStyle name="Linked Cell 8 4 2 10 2" xfId="40874" xr:uid="{00000000-0005-0000-0000-0000AA9F0000}"/>
    <cellStyle name="Linked Cell 8 4 2 10 2 2" xfId="40875" xr:uid="{00000000-0005-0000-0000-0000AB9F0000}"/>
    <cellStyle name="Linked Cell 8 4 2 10 3" xfId="40876" xr:uid="{00000000-0005-0000-0000-0000AC9F0000}"/>
    <cellStyle name="Linked Cell 8 4 2 11" xfId="40877" xr:uid="{00000000-0005-0000-0000-0000AD9F0000}"/>
    <cellStyle name="Linked Cell 8 4 2 11 2" xfId="40878" xr:uid="{00000000-0005-0000-0000-0000AE9F0000}"/>
    <cellStyle name="Linked Cell 8 4 2 12" xfId="40879" xr:uid="{00000000-0005-0000-0000-0000AF9F0000}"/>
    <cellStyle name="Linked Cell 8 4 2 2" xfId="40880" xr:uid="{00000000-0005-0000-0000-0000B09F0000}"/>
    <cellStyle name="Linked Cell 8 4 2 2 2" xfId="40881" xr:uid="{00000000-0005-0000-0000-0000B19F0000}"/>
    <cellStyle name="Linked Cell 8 4 2 2 2 2" xfId="40882" xr:uid="{00000000-0005-0000-0000-0000B29F0000}"/>
    <cellStyle name="Linked Cell 8 4 2 2 3" xfId="40883" xr:uid="{00000000-0005-0000-0000-0000B39F0000}"/>
    <cellStyle name="Linked Cell 8 4 2 3" xfId="40884" xr:uid="{00000000-0005-0000-0000-0000B49F0000}"/>
    <cellStyle name="Linked Cell 8 4 2 3 2" xfId="40885" xr:uid="{00000000-0005-0000-0000-0000B59F0000}"/>
    <cellStyle name="Linked Cell 8 4 2 3 2 2" xfId="40886" xr:uid="{00000000-0005-0000-0000-0000B69F0000}"/>
    <cellStyle name="Linked Cell 8 4 2 3 3" xfId="40887" xr:uid="{00000000-0005-0000-0000-0000B79F0000}"/>
    <cellStyle name="Linked Cell 8 4 2 4" xfId="40888" xr:uid="{00000000-0005-0000-0000-0000B89F0000}"/>
    <cellStyle name="Linked Cell 8 4 2 4 2" xfId="40889" xr:uid="{00000000-0005-0000-0000-0000B99F0000}"/>
    <cellStyle name="Linked Cell 8 4 2 4 2 2" xfId="40890" xr:uid="{00000000-0005-0000-0000-0000BA9F0000}"/>
    <cellStyle name="Linked Cell 8 4 2 4 3" xfId="40891" xr:uid="{00000000-0005-0000-0000-0000BB9F0000}"/>
    <cellStyle name="Linked Cell 8 4 2 5" xfId="40892" xr:uid="{00000000-0005-0000-0000-0000BC9F0000}"/>
    <cellStyle name="Linked Cell 8 4 2 5 2" xfId="40893" xr:uid="{00000000-0005-0000-0000-0000BD9F0000}"/>
    <cellStyle name="Linked Cell 8 4 2 5 2 2" xfId="40894" xr:uid="{00000000-0005-0000-0000-0000BE9F0000}"/>
    <cellStyle name="Linked Cell 8 4 2 5 3" xfId="40895" xr:uid="{00000000-0005-0000-0000-0000BF9F0000}"/>
    <cellStyle name="Linked Cell 8 4 2 6" xfId="40896" xr:uid="{00000000-0005-0000-0000-0000C09F0000}"/>
    <cellStyle name="Linked Cell 8 4 2 6 2" xfId="40897" xr:uid="{00000000-0005-0000-0000-0000C19F0000}"/>
    <cellStyle name="Linked Cell 8 4 2 6 2 2" xfId="40898" xr:uid="{00000000-0005-0000-0000-0000C29F0000}"/>
    <cellStyle name="Linked Cell 8 4 2 6 3" xfId="40899" xr:uid="{00000000-0005-0000-0000-0000C39F0000}"/>
    <cellStyle name="Linked Cell 8 4 2 7" xfId="40900" xr:uid="{00000000-0005-0000-0000-0000C49F0000}"/>
    <cellStyle name="Linked Cell 8 4 2 7 2" xfId="40901" xr:uid="{00000000-0005-0000-0000-0000C59F0000}"/>
    <cellStyle name="Linked Cell 8 4 2 7 2 2" xfId="40902" xr:uid="{00000000-0005-0000-0000-0000C69F0000}"/>
    <cellStyle name="Linked Cell 8 4 2 7 3" xfId="40903" xr:uid="{00000000-0005-0000-0000-0000C79F0000}"/>
    <cellStyle name="Linked Cell 8 4 2 8" xfId="40904" xr:uid="{00000000-0005-0000-0000-0000C89F0000}"/>
    <cellStyle name="Linked Cell 8 4 2 8 2" xfId="40905" xr:uid="{00000000-0005-0000-0000-0000C99F0000}"/>
    <cellStyle name="Linked Cell 8 4 2 8 2 2" xfId="40906" xr:uid="{00000000-0005-0000-0000-0000CA9F0000}"/>
    <cellStyle name="Linked Cell 8 4 2 8 3" xfId="40907" xr:uid="{00000000-0005-0000-0000-0000CB9F0000}"/>
    <cellStyle name="Linked Cell 8 4 2 9" xfId="40908" xr:uid="{00000000-0005-0000-0000-0000CC9F0000}"/>
    <cellStyle name="Linked Cell 8 4 2 9 2" xfId="40909" xr:uid="{00000000-0005-0000-0000-0000CD9F0000}"/>
    <cellStyle name="Linked Cell 8 4 2 9 2 2" xfId="40910" xr:uid="{00000000-0005-0000-0000-0000CE9F0000}"/>
    <cellStyle name="Linked Cell 8 4 2 9 3" xfId="40911" xr:uid="{00000000-0005-0000-0000-0000CF9F0000}"/>
    <cellStyle name="Linked Cell 8 4 3" xfId="40912" xr:uid="{00000000-0005-0000-0000-0000D09F0000}"/>
    <cellStyle name="Linked Cell 8 4 3 10" xfId="40913" xr:uid="{00000000-0005-0000-0000-0000D19F0000}"/>
    <cellStyle name="Linked Cell 8 4 3 10 2" xfId="40914" xr:uid="{00000000-0005-0000-0000-0000D29F0000}"/>
    <cellStyle name="Linked Cell 8 4 3 11" xfId="40915" xr:uid="{00000000-0005-0000-0000-0000D39F0000}"/>
    <cellStyle name="Linked Cell 8 4 3 2" xfId="40916" xr:uid="{00000000-0005-0000-0000-0000D49F0000}"/>
    <cellStyle name="Linked Cell 8 4 3 2 2" xfId="40917" xr:uid="{00000000-0005-0000-0000-0000D59F0000}"/>
    <cellStyle name="Linked Cell 8 4 3 2 2 2" xfId="40918" xr:uid="{00000000-0005-0000-0000-0000D69F0000}"/>
    <cellStyle name="Linked Cell 8 4 3 2 3" xfId="40919" xr:uid="{00000000-0005-0000-0000-0000D79F0000}"/>
    <cellStyle name="Linked Cell 8 4 3 3" xfId="40920" xr:uid="{00000000-0005-0000-0000-0000D89F0000}"/>
    <cellStyle name="Linked Cell 8 4 3 3 2" xfId="40921" xr:uid="{00000000-0005-0000-0000-0000D99F0000}"/>
    <cellStyle name="Linked Cell 8 4 3 3 2 2" xfId="40922" xr:uid="{00000000-0005-0000-0000-0000DA9F0000}"/>
    <cellStyle name="Linked Cell 8 4 3 3 3" xfId="40923" xr:uid="{00000000-0005-0000-0000-0000DB9F0000}"/>
    <cellStyle name="Linked Cell 8 4 3 4" xfId="40924" xr:uid="{00000000-0005-0000-0000-0000DC9F0000}"/>
    <cellStyle name="Linked Cell 8 4 3 4 2" xfId="40925" xr:uid="{00000000-0005-0000-0000-0000DD9F0000}"/>
    <cellStyle name="Linked Cell 8 4 3 4 2 2" xfId="40926" xr:uid="{00000000-0005-0000-0000-0000DE9F0000}"/>
    <cellStyle name="Linked Cell 8 4 3 4 3" xfId="40927" xr:uid="{00000000-0005-0000-0000-0000DF9F0000}"/>
    <cellStyle name="Linked Cell 8 4 3 5" xfId="40928" xr:uid="{00000000-0005-0000-0000-0000E09F0000}"/>
    <cellStyle name="Linked Cell 8 4 3 5 2" xfId="40929" xr:uid="{00000000-0005-0000-0000-0000E19F0000}"/>
    <cellStyle name="Linked Cell 8 4 3 5 2 2" xfId="40930" xr:uid="{00000000-0005-0000-0000-0000E29F0000}"/>
    <cellStyle name="Linked Cell 8 4 3 5 3" xfId="40931" xr:uid="{00000000-0005-0000-0000-0000E39F0000}"/>
    <cellStyle name="Linked Cell 8 4 3 6" xfId="40932" xr:uid="{00000000-0005-0000-0000-0000E49F0000}"/>
    <cellStyle name="Linked Cell 8 4 3 6 2" xfId="40933" xr:uid="{00000000-0005-0000-0000-0000E59F0000}"/>
    <cellStyle name="Linked Cell 8 4 3 6 2 2" xfId="40934" xr:uid="{00000000-0005-0000-0000-0000E69F0000}"/>
    <cellStyle name="Linked Cell 8 4 3 6 3" xfId="40935" xr:uid="{00000000-0005-0000-0000-0000E79F0000}"/>
    <cellStyle name="Linked Cell 8 4 3 7" xfId="40936" xr:uid="{00000000-0005-0000-0000-0000E89F0000}"/>
    <cellStyle name="Linked Cell 8 4 3 7 2" xfId="40937" xr:uid="{00000000-0005-0000-0000-0000E99F0000}"/>
    <cellStyle name="Linked Cell 8 4 3 7 2 2" xfId="40938" xr:uid="{00000000-0005-0000-0000-0000EA9F0000}"/>
    <cellStyle name="Linked Cell 8 4 3 7 3" xfId="40939" xr:uid="{00000000-0005-0000-0000-0000EB9F0000}"/>
    <cellStyle name="Linked Cell 8 4 3 8" xfId="40940" xr:uid="{00000000-0005-0000-0000-0000EC9F0000}"/>
    <cellStyle name="Linked Cell 8 4 3 8 2" xfId="40941" xr:uid="{00000000-0005-0000-0000-0000ED9F0000}"/>
    <cellStyle name="Linked Cell 8 4 3 8 2 2" xfId="40942" xr:uid="{00000000-0005-0000-0000-0000EE9F0000}"/>
    <cellStyle name="Linked Cell 8 4 3 8 3" xfId="40943" xr:uid="{00000000-0005-0000-0000-0000EF9F0000}"/>
    <cellStyle name="Linked Cell 8 4 3 9" xfId="40944" xr:uid="{00000000-0005-0000-0000-0000F09F0000}"/>
    <cellStyle name="Linked Cell 8 4 3 9 2" xfId="40945" xr:uid="{00000000-0005-0000-0000-0000F19F0000}"/>
    <cellStyle name="Linked Cell 8 4 3 9 2 2" xfId="40946" xr:uid="{00000000-0005-0000-0000-0000F29F0000}"/>
    <cellStyle name="Linked Cell 8 4 3 9 3" xfId="40947" xr:uid="{00000000-0005-0000-0000-0000F39F0000}"/>
    <cellStyle name="Linked Cell 8 4 4" xfId="40948" xr:uid="{00000000-0005-0000-0000-0000F49F0000}"/>
    <cellStyle name="Linked Cell 8 4 4 2" xfId="40949" xr:uid="{00000000-0005-0000-0000-0000F59F0000}"/>
    <cellStyle name="Linked Cell 8 4 4 2 2" xfId="40950" xr:uid="{00000000-0005-0000-0000-0000F69F0000}"/>
    <cellStyle name="Linked Cell 8 4 4 3" xfId="40951" xr:uid="{00000000-0005-0000-0000-0000F79F0000}"/>
    <cellStyle name="Linked Cell 8 4 5" xfId="40952" xr:uid="{00000000-0005-0000-0000-0000F89F0000}"/>
    <cellStyle name="Linked Cell 8 4 5 2" xfId="40953" xr:uid="{00000000-0005-0000-0000-0000F99F0000}"/>
    <cellStyle name="Linked Cell 8 4 5 2 2" xfId="40954" xr:uid="{00000000-0005-0000-0000-0000FA9F0000}"/>
    <cellStyle name="Linked Cell 8 4 5 3" xfId="40955" xr:uid="{00000000-0005-0000-0000-0000FB9F0000}"/>
    <cellStyle name="Linked Cell 8 4 6" xfId="40956" xr:uid="{00000000-0005-0000-0000-0000FC9F0000}"/>
    <cellStyle name="Linked Cell 8 4 6 2" xfId="40957" xr:uid="{00000000-0005-0000-0000-0000FD9F0000}"/>
    <cellStyle name="Linked Cell 8 4 6 2 2" xfId="40958" xr:uid="{00000000-0005-0000-0000-0000FE9F0000}"/>
    <cellStyle name="Linked Cell 8 4 6 3" xfId="40959" xr:uid="{00000000-0005-0000-0000-0000FF9F0000}"/>
    <cellStyle name="Linked Cell 8 4 7" xfId="40960" xr:uid="{00000000-0005-0000-0000-000000A00000}"/>
    <cellStyle name="Linked Cell 8 4 7 2" xfId="40961" xr:uid="{00000000-0005-0000-0000-000001A00000}"/>
    <cellStyle name="Linked Cell 8 4 7 2 2" xfId="40962" xr:uid="{00000000-0005-0000-0000-000002A00000}"/>
    <cellStyle name="Linked Cell 8 4 7 3" xfId="40963" xr:uid="{00000000-0005-0000-0000-000003A00000}"/>
    <cellStyle name="Linked Cell 8 4 8" xfId="40964" xr:uid="{00000000-0005-0000-0000-000004A00000}"/>
    <cellStyle name="Linked Cell 8 4 8 2" xfId="40965" xr:uid="{00000000-0005-0000-0000-000005A00000}"/>
    <cellStyle name="Linked Cell 8 4 8 2 2" xfId="40966" xr:uid="{00000000-0005-0000-0000-000006A00000}"/>
    <cellStyle name="Linked Cell 8 4 8 3" xfId="40967" xr:uid="{00000000-0005-0000-0000-000007A00000}"/>
    <cellStyle name="Linked Cell 8 4 9" xfId="40968" xr:uid="{00000000-0005-0000-0000-000008A00000}"/>
    <cellStyle name="Linked Cell 8 4 9 2" xfId="40969" xr:uid="{00000000-0005-0000-0000-000009A00000}"/>
    <cellStyle name="Linked Cell 8 4 9 2 2" xfId="40970" xr:uid="{00000000-0005-0000-0000-00000AA00000}"/>
    <cellStyle name="Linked Cell 8 4 9 3" xfId="40971" xr:uid="{00000000-0005-0000-0000-00000BA00000}"/>
    <cellStyle name="Linked Cell 9" xfId="40972" xr:uid="{00000000-0005-0000-0000-00000CA00000}"/>
    <cellStyle name="Linked Cell 9 2" xfId="40973" xr:uid="{00000000-0005-0000-0000-00000DA00000}"/>
    <cellStyle name="Linked Cell 9 2 10" xfId="40974" xr:uid="{00000000-0005-0000-0000-00000EA00000}"/>
    <cellStyle name="Linked Cell 9 2 10 2" xfId="40975" xr:uid="{00000000-0005-0000-0000-00000FA00000}"/>
    <cellStyle name="Linked Cell 9 2 10 2 2" xfId="40976" xr:uid="{00000000-0005-0000-0000-000010A00000}"/>
    <cellStyle name="Linked Cell 9 2 10 3" xfId="40977" xr:uid="{00000000-0005-0000-0000-000011A00000}"/>
    <cellStyle name="Linked Cell 9 2 11" xfId="40978" xr:uid="{00000000-0005-0000-0000-000012A00000}"/>
    <cellStyle name="Linked Cell 9 2 11 2" xfId="40979" xr:uid="{00000000-0005-0000-0000-000013A00000}"/>
    <cellStyle name="Linked Cell 9 2 11 2 2" xfId="40980" xr:uid="{00000000-0005-0000-0000-000014A00000}"/>
    <cellStyle name="Linked Cell 9 2 11 3" xfId="40981" xr:uid="{00000000-0005-0000-0000-000015A00000}"/>
    <cellStyle name="Linked Cell 9 2 12" xfId="40982" xr:uid="{00000000-0005-0000-0000-000016A00000}"/>
    <cellStyle name="Linked Cell 9 2 12 2" xfId="40983" xr:uid="{00000000-0005-0000-0000-000017A00000}"/>
    <cellStyle name="Linked Cell 9 2 12 2 2" xfId="40984" xr:uid="{00000000-0005-0000-0000-000018A00000}"/>
    <cellStyle name="Linked Cell 9 2 12 3" xfId="40985" xr:uid="{00000000-0005-0000-0000-000019A00000}"/>
    <cellStyle name="Linked Cell 9 2 13" xfId="40986" xr:uid="{00000000-0005-0000-0000-00001AA00000}"/>
    <cellStyle name="Linked Cell 9 2 13 2" xfId="40987" xr:uid="{00000000-0005-0000-0000-00001BA00000}"/>
    <cellStyle name="Linked Cell 9 2 13 2 2" xfId="40988" xr:uid="{00000000-0005-0000-0000-00001CA00000}"/>
    <cellStyle name="Linked Cell 9 2 13 3" xfId="40989" xr:uid="{00000000-0005-0000-0000-00001DA00000}"/>
    <cellStyle name="Linked Cell 9 2 14" xfId="40990" xr:uid="{00000000-0005-0000-0000-00001EA00000}"/>
    <cellStyle name="Linked Cell 9 2 14 2" xfId="40991" xr:uid="{00000000-0005-0000-0000-00001FA00000}"/>
    <cellStyle name="Linked Cell 9 2 15" xfId="40992" xr:uid="{00000000-0005-0000-0000-000020A00000}"/>
    <cellStyle name="Linked Cell 9 2 2" xfId="40993" xr:uid="{00000000-0005-0000-0000-000021A00000}"/>
    <cellStyle name="Linked Cell 9 2 2 10" xfId="40994" xr:uid="{00000000-0005-0000-0000-000022A00000}"/>
    <cellStyle name="Linked Cell 9 2 2 10 2" xfId="40995" xr:uid="{00000000-0005-0000-0000-000023A00000}"/>
    <cellStyle name="Linked Cell 9 2 2 10 2 2" xfId="40996" xr:uid="{00000000-0005-0000-0000-000024A00000}"/>
    <cellStyle name="Linked Cell 9 2 2 10 3" xfId="40997" xr:uid="{00000000-0005-0000-0000-000025A00000}"/>
    <cellStyle name="Linked Cell 9 2 2 11" xfId="40998" xr:uid="{00000000-0005-0000-0000-000026A00000}"/>
    <cellStyle name="Linked Cell 9 2 2 11 2" xfId="40999" xr:uid="{00000000-0005-0000-0000-000027A00000}"/>
    <cellStyle name="Linked Cell 9 2 2 11 2 2" xfId="41000" xr:uid="{00000000-0005-0000-0000-000028A00000}"/>
    <cellStyle name="Linked Cell 9 2 2 11 3" xfId="41001" xr:uid="{00000000-0005-0000-0000-000029A00000}"/>
    <cellStyle name="Linked Cell 9 2 2 12" xfId="41002" xr:uid="{00000000-0005-0000-0000-00002AA00000}"/>
    <cellStyle name="Linked Cell 9 2 2 12 2" xfId="41003" xr:uid="{00000000-0005-0000-0000-00002BA00000}"/>
    <cellStyle name="Linked Cell 9 2 2 12 2 2" xfId="41004" xr:uid="{00000000-0005-0000-0000-00002CA00000}"/>
    <cellStyle name="Linked Cell 9 2 2 12 3" xfId="41005" xr:uid="{00000000-0005-0000-0000-00002DA00000}"/>
    <cellStyle name="Linked Cell 9 2 2 13" xfId="41006" xr:uid="{00000000-0005-0000-0000-00002EA00000}"/>
    <cellStyle name="Linked Cell 9 2 2 13 2" xfId="41007" xr:uid="{00000000-0005-0000-0000-00002FA00000}"/>
    <cellStyle name="Linked Cell 9 2 2 14" xfId="41008" xr:uid="{00000000-0005-0000-0000-000030A00000}"/>
    <cellStyle name="Linked Cell 9 2 2 2" xfId="41009" xr:uid="{00000000-0005-0000-0000-000031A00000}"/>
    <cellStyle name="Linked Cell 9 2 2 2 10" xfId="41010" xr:uid="{00000000-0005-0000-0000-000032A00000}"/>
    <cellStyle name="Linked Cell 9 2 2 2 10 2" xfId="41011" xr:uid="{00000000-0005-0000-0000-000033A00000}"/>
    <cellStyle name="Linked Cell 9 2 2 2 10 2 2" xfId="41012" xr:uid="{00000000-0005-0000-0000-000034A00000}"/>
    <cellStyle name="Linked Cell 9 2 2 2 10 3" xfId="41013" xr:uid="{00000000-0005-0000-0000-000035A00000}"/>
    <cellStyle name="Linked Cell 9 2 2 2 11" xfId="41014" xr:uid="{00000000-0005-0000-0000-000036A00000}"/>
    <cellStyle name="Linked Cell 9 2 2 2 11 2" xfId="41015" xr:uid="{00000000-0005-0000-0000-000037A00000}"/>
    <cellStyle name="Linked Cell 9 2 2 2 11 2 2" xfId="41016" xr:uid="{00000000-0005-0000-0000-000038A00000}"/>
    <cellStyle name="Linked Cell 9 2 2 2 11 3" xfId="41017" xr:uid="{00000000-0005-0000-0000-000039A00000}"/>
    <cellStyle name="Linked Cell 9 2 2 2 12" xfId="41018" xr:uid="{00000000-0005-0000-0000-00003AA00000}"/>
    <cellStyle name="Linked Cell 9 2 2 2 12 2" xfId="41019" xr:uid="{00000000-0005-0000-0000-00003BA00000}"/>
    <cellStyle name="Linked Cell 9 2 2 2 13" xfId="41020" xr:uid="{00000000-0005-0000-0000-00003CA00000}"/>
    <cellStyle name="Linked Cell 9 2 2 2 2" xfId="41021" xr:uid="{00000000-0005-0000-0000-00003DA00000}"/>
    <cellStyle name="Linked Cell 9 2 2 2 2 10" xfId="41022" xr:uid="{00000000-0005-0000-0000-00003EA00000}"/>
    <cellStyle name="Linked Cell 9 2 2 2 2 10 2" xfId="41023" xr:uid="{00000000-0005-0000-0000-00003FA00000}"/>
    <cellStyle name="Linked Cell 9 2 2 2 2 10 2 2" xfId="41024" xr:uid="{00000000-0005-0000-0000-000040A00000}"/>
    <cellStyle name="Linked Cell 9 2 2 2 2 10 3" xfId="41025" xr:uid="{00000000-0005-0000-0000-000041A00000}"/>
    <cellStyle name="Linked Cell 9 2 2 2 2 11" xfId="41026" xr:uid="{00000000-0005-0000-0000-000042A00000}"/>
    <cellStyle name="Linked Cell 9 2 2 2 2 11 2" xfId="41027" xr:uid="{00000000-0005-0000-0000-000043A00000}"/>
    <cellStyle name="Linked Cell 9 2 2 2 2 12" xfId="41028" xr:uid="{00000000-0005-0000-0000-000044A00000}"/>
    <cellStyle name="Linked Cell 9 2 2 2 2 2" xfId="41029" xr:uid="{00000000-0005-0000-0000-000045A00000}"/>
    <cellStyle name="Linked Cell 9 2 2 2 2 2 2" xfId="41030" xr:uid="{00000000-0005-0000-0000-000046A00000}"/>
    <cellStyle name="Linked Cell 9 2 2 2 2 2 2 2" xfId="41031" xr:uid="{00000000-0005-0000-0000-000047A00000}"/>
    <cellStyle name="Linked Cell 9 2 2 2 2 2 3" xfId="41032" xr:uid="{00000000-0005-0000-0000-000048A00000}"/>
    <cellStyle name="Linked Cell 9 2 2 2 2 3" xfId="41033" xr:uid="{00000000-0005-0000-0000-000049A00000}"/>
    <cellStyle name="Linked Cell 9 2 2 2 2 3 2" xfId="41034" xr:uid="{00000000-0005-0000-0000-00004AA00000}"/>
    <cellStyle name="Linked Cell 9 2 2 2 2 3 2 2" xfId="41035" xr:uid="{00000000-0005-0000-0000-00004BA00000}"/>
    <cellStyle name="Linked Cell 9 2 2 2 2 3 3" xfId="41036" xr:uid="{00000000-0005-0000-0000-00004CA00000}"/>
    <cellStyle name="Linked Cell 9 2 2 2 2 4" xfId="41037" xr:uid="{00000000-0005-0000-0000-00004DA00000}"/>
    <cellStyle name="Linked Cell 9 2 2 2 2 4 2" xfId="41038" xr:uid="{00000000-0005-0000-0000-00004EA00000}"/>
    <cellStyle name="Linked Cell 9 2 2 2 2 4 2 2" xfId="41039" xr:uid="{00000000-0005-0000-0000-00004FA00000}"/>
    <cellStyle name="Linked Cell 9 2 2 2 2 4 3" xfId="41040" xr:uid="{00000000-0005-0000-0000-000050A00000}"/>
    <cellStyle name="Linked Cell 9 2 2 2 2 5" xfId="41041" xr:uid="{00000000-0005-0000-0000-000051A00000}"/>
    <cellStyle name="Linked Cell 9 2 2 2 2 5 2" xfId="41042" xr:uid="{00000000-0005-0000-0000-000052A00000}"/>
    <cellStyle name="Linked Cell 9 2 2 2 2 5 2 2" xfId="41043" xr:uid="{00000000-0005-0000-0000-000053A00000}"/>
    <cellStyle name="Linked Cell 9 2 2 2 2 5 3" xfId="41044" xr:uid="{00000000-0005-0000-0000-000054A00000}"/>
    <cellStyle name="Linked Cell 9 2 2 2 2 6" xfId="41045" xr:uid="{00000000-0005-0000-0000-000055A00000}"/>
    <cellStyle name="Linked Cell 9 2 2 2 2 6 2" xfId="41046" xr:uid="{00000000-0005-0000-0000-000056A00000}"/>
    <cellStyle name="Linked Cell 9 2 2 2 2 6 2 2" xfId="41047" xr:uid="{00000000-0005-0000-0000-000057A00000}"/>
    <cellStyle name="Linked Cell 9 2 2 2 2 6 3" xfId="41048" xr:uid="{00000000-0005-0000-0000-000058A00000}"/>
    <cellStyle name="Linked Cell 9 2 2 2 2 7" xfId="41049" xr:uid="{00000000-0005-0000-0000-000059A00000}"/>
    <cellStyle name="Linked Cell 9 2 2 2 2 7 2" xfId="41050" xr:uid="{00000000-0005-0000-0000-00005AA00000}"/>
    <cellStyle name="Linked Cell 9 2 2 2 2 7 2 2" xfId="41051" xr:uid="{00000000-0005-0000-0000-00005BA00000}"/>
    <cellStyle name="Linked Cell 9 2 2 2 2 7 3" xfId="41052" xr:uid="{00000000-0005-0000-0000-00005CA00000}"/>
    <cellStyle name="Linked Cell 9 2 2 2 2 8" xfId="41053" xr:uid="{00000000-0005-0000-0000-00005DA00000}"/>
    <cellStyle name="Linked Cell 9 2 2 2 2 8 2" xfId="41054" xr:uid="{00000000-0005-0000-0000-00005EA00000}"/>
    <cellStyle name="Linked Cell 9 2 2 2 2 8 2 2" xfId="41055" xr:uid="{00000000-0005-0000-0000-00005FA00000}"/>
    <cellStyle name="Linked Cell 9 2 2 2 2 8 3" xfId="41056" xr:uid="{00000000-0005-0000-0000-000060A00000}"/>
    <cellStyle name="Linked Cell 9 2 2 2 2 9" xfId="41057" xr:uid="{00000000-0005-0000-0000-000061A00000}"/>
    <cellStyle name="Linked Cell 9 2 2 2 2 9 2" xfId="41058" xr:uid="{00000000-0005-0000-0000-000062A00000}"/>
    <cellStyle name="Linked Cell 9 2 2 2 2 9 2 2" xfId="41059" xr:uid="{00000000-0005-0000-0000-000063A00000}"/>
    <cellStyle name="Linked Cell 9 2 2 2 2 9 3" xfId="41060" xr:uid="{00000000-0005-0000-0000-000064A00000}"/>
    <cellStyle name="Linked Cell 9 2 2 2 3" xfId="41061" xr:uid="{00000000-0005-0000-0000-000065A00000}"/>
    <cellStyle name="Linked Cell 9 2 2 2 3 10" xfId="41062" xr:uid="{00000000-0005-0000-0000-000066A00000}"/>
    <cellStyle name="Linked Cell 9 2 2 2 3 10 2" xfId="41063" xr:uid="{00000000-0005-0000-0000-000067A00000}"/>
    <cellStyle name="Linked Cell 9 2 2 2 3 11" xfId="41064" xr:uid="{00000000-0005-0000-0000-000068A00000}"/>
    <cellStyle name="Linked Cell 9 2 2 2 3 2" xfId="41065" xr:uid="{00000000-0005-0000-0000-000069A00000}"/>
    <cellStyle name="Linked Cell 9 2 2 2 3 2 2" xfId="41066" xr:uid="{00000000-0005-0000-0000-00006AA00000}"/>
    <cellStyle name="Linked Cell 9 2 2 2 3 2 2 2" xfId="41067" xr:uid="{00000000-0005-0000-0000-00006BA00000}"/>
    <cellStyle name="Linked Cell 9 2 2 2 3 2 3" xfId="41068" xr:uid="{00000000-0005-0000-0000-00006CA00000}"/>
    <cellStyle name="Linked Cell 9 2 2 2 3 3" xfId="41069" xr:uid="{00000000-0005-0000-0000-00006DA00000}"/>
    <cellStyle name="Linked Cell 9 2 2 2 3 3 2" xfId="41070" xr:uid="{00000000-0005-0000-0000-00006EA00000}"/>
    <cellStyle name="Linked Cell 9 2 2 2 3 3 2 2" xfId="41071" xr:uid="{00000000-0005-0000-0000-00006FA00000}"/>
    <cellStyle name="Linked Cell 9 2 2 2 3 3 3" xfId="41072" xr:uid="{00000000-0005-0000-0000-000070A00000}"/>
    <cellStyle name="Linked Cell 9 2 2 2 3 4" xfId="41073" xr:uid="{00000000-0005-0000-0000-000071A00000}"/>
    <cellStyle name="Linked Cell 9 2 2 2 3 4 2" xfId="41074" xr:uid="{00000000-0005-0000-0000-000072A00000}"/>
    <cellStyle name="Linked Cell 9 2 2 2 3 4 2 2" xfId="41075" xr:uid="{00000000-0005-0000-0000-000073A00000}"/>
    <cellStyle name="Linked Cell 9 2 2 2 3 4 3" xfId="41076" xr:uid="{00000000-0005-0000-0000-000074A00000}"/>
    <cellStyle name="Linked Cell 9 2 2 2 3 5" xfId="41077" xr:uid="{00000000-0005-0000-0000-000075A00000}"/>
    <cellStyle name="Linked Cell 9 2 2 2 3 5 2" xfId="41078" xr:uid="{00000000-0005-0000-0000-000076A00000}"/>
    <cellStyle name="Linked Cell 9 2 2 2 3 5 2 2" xfId="41079" xr:uid="{00000000-0005-0000-0000-000077A00000}"/>
    <cellStyle name="Linked Cell 9 2 2 2 3 5 3" xfId="41080" xr:uid="{00000000-0005-0000-0000-000078A00000}"/>
    <cellStyle name="Linked Cell 9 2 2 2 3 6" xfId="41081" xr:uid="{00000000-0005-0000-0000-000079A00000}"/>
    <cellStyle name="Linked Cell 9 2 2 2 3 6 2" xfId="41082" xr:uid="{00000000-0005-0000-0000-00007AA00000}"/>
    <cellStyle name="Linked Cell 9 2 2 2 3 6 2 2" xfId="41083" xr:uid="{00000000-0005-0000-0000-00007BA00000}"/>
    <cellStyle name="Linked Cell 9 2 2 2 3 6 3" xfId="41084" xr:uid="{00000000-0005-0000-0000-00007CA00000}"/>
    <cellStyle name="Linked Cell 9 2 2 2 3 7" xfId="41085" xr:uid="{00000000-0005-0000-0000-00007DA00000}"/>
    <cellStyle name="Linked Cell 9 2 2 2 3 7 2" xfId="41086" xr:uid="{00000000-0005-0000-0000-00007EA00000}"/>
    <cellStyle name="Linked Cell 9 2 2 2 3 7 2 2" xfId="41087" xr:uid="{00000000-0005-0000-0000-00007FA00000}"/>
    <cellStyle name="Linked Cell 9 2 2 2 3 7 3" xfId="41088" xr:uid="{00000000-0005-0000-0000-000080A00000}"/>
    <cellStyle name="Linked Cell 9 2 2 2 3 8" xfId="41089" xr:uid="{00000000-0005-0000-0000-000081A00000}"/>
    <cellStyle name="Linked Cell 9 2 2 2 3 8 2" xfId="41090" xr:uid="{00000000-0005-0000-0000-000082A00000}"/>
    <cellStyle name="Linked Cell 9 2 2 2 3 8 2 2" xfId="41091" xr:uid="{00000000-0005-0000-0000-000083A00000}"/>
    <cellStyle name="Linked Cell 9 2 2 2 3 8 3" xfId="41092" xr:uid="{00000000-0005-0000-0000-000084A00000}"/>
    <cellStyle name="Linked Cell 9 2 2 2 3 9" xfId="41093" xr:uid="{00000000-0005-0000-0000-000085A00000}"/>
    <cellStyle name="Linked Cell 9 2 2 2 3 9 2" xfId="41094" xr:uid="{00000000-0005-0000-0000-000086A00000}"/>
    <cellStyle name="Linked Cell 9 2 2 2 3 9 2 2" xfId="41095" xr:uid="{00000000-0005-0000-0000-000087A00000}"/>
    <cellStyle name="Linked Cell 9 2 2 2 3 9 3" xfId="41096" xr:uid="{00000000-0005-0000-0000-000088A00000}"/>
    <cellStyle name="Linked Cell 9 2 2 2 4" xfId="41097" xr:uid="{00000000-0005-0000-0000-000089A00000}"/>
    <cellStyle name="Linked Cell 9 2 2 2 4 2" xfId="41098" xr:uid="{00000000-0005-0000-0000-00008AA00000}"/>
    <cellStyle name="Linked Cell 9 2 2 2 4 2 2" xfId="41099" xr:uid="{00000000-0005-0000-0000-00008BA00000}"/>
    <cellStyle name="Linked Cell 9 2 2 2 4 3" xfId="41100" xr:uid="{00000000-0005-0000-0000-00008CA00000}"/>
    <cellStyle name="Linked Cell 9 2 2 2 5" xfId="41101" xr:uid="{00000000-0005-0000-0000-00008DA00000}"/>
    <cellStyle name="Linked Cell 9 2 2 2 5 2" xfId="41102" xr:uid="{00000000-0005-0000-0000-00008EA00000}"/>
    <cellStyle name="Linked Cell 9 2 2 2 5 2 2" xfId="41103" xr:uid="{00000000-0005-0000-0000-00008FA00000}"/>
    <cellStyle name="Linked Cell 9 2 2 2 5 3" xfId="41104" xr:uid="{00000000-0005-0000-0000-000090A00000}"/>
    <cellStyle name="Linked Cell 9 2 2 2 6" xfId="41105" xr:uid="{00000000-0005-0000-0000-000091A00000}"/>
    <cellStyle name="Linked Cell 9 2 2 2 6 2" xfId="41106" xr:uid="{00000000-0005-0000-0000-000092A00000}"/>
    <cellStyle name="Linked Cell 9 2 2 2 6 2 2" xfId="41107" xr:uid="{00000000-0005-0000-0000-000093A00000}"/>
    <cellStyle name="Linked Cell 9 2 2 2 6 3" xfId="41108" xr:uid="{00000000-0005-0000-0000-000094A00000}"/>
    <cellStyle name="Linked Cell 9 2 2 2 7" xfId="41109" xr:uid="{00000000-0005-0000-0000-000095A00000}"/>
    <cellStyle name="Linked Cell 9 2 2 2 7 2" xfId="41110" xr:uid="{00000000-0005-0000-0000-000096A00000}"/>
    <cellStyle name="Linked Cell 9 2 2 2 7 2 2" xfId="41111" xr:uid="{00000000-0005-0000-0000-000097A00000}"/>
    <cellStyle name="Linked Cell 9 2 2 2 7 3" xfId="41112" xr:uid="{00000000-0005-0000-0000-000098A00000}"/>
    <cellStyle name="Linked Cell 9 2 2 2 8" xfId="41113" xr:uid="{00000000-0005-0000-0000-000099A00000}"/>
    <cellStyle name="Linked Cell 9 2 2 2 8 2" xfId="41114" xr:uid="{00000000-0005-0000-0000-00009AA00000}"/>
    <cellStyle name="Linked Cell 9 2 2 2 8 2 2" xfId="41115" xr:uid="{00000000-0005-0000-0000-00009BA00000}"/>
    <cellStyle name="Linked Cell 9 2 2 2 8 3" xfId="41116" xr:uid="{00000000-0005-0000-0000-00009CA00000}"/>
    <cellStyle name="Linked Cell 9 2 2 2 9" xfId="41117" xr:uid="{00000000-0005-0000-0000-00009DA00000}"/>
    <cellStyle name="Linked Cell 9 2 2 2 9 2" xfId="41118" xr:uid="{00000000-0005-0000-0000-00009EA00000}"/>
    <cellStyle name="Linked Cell 9 2 2 2 9 2 2" xfId="41119" xr:uid="{00000000-0005-0000-0000-00009FA00000}"/>
    <cellStyle name="Linked Cell 9 2 2 2 9 3" xfId="41120" xr:uid="{00000000-0005-0000-0000-0000A0A00000}"/>
    <cellStyle name="Linked Cell 9 2 2 3" xfId="41121" xr:uid="{00000000-0005-0000-0000-0000A1A00000}"/>
    <cellStyle name="Linked Cell 9 2 2 3 10" xfId="41122" xr:uid="{00000000-0005-0000-0000-0000A2A00000}"/>
    <cellStyle name="Linked Cell 9 2 2 3 10 2" xfId="41123" xr:uid="{00000000-0005-0000-0000-0000A3A00000}"/>
    <cellStyle name="Linked Cell 9 2 2 3 10 2 2" xfId="41124" xr:uid="{00000000-0005-0000-0000-0000A4A00000}"/>
    <cellStyle name="Linked Cell 9 2 2 3 10 3" xfId="41125" xr:uid="{00000000-0005-0000-0000-0000A5A00000}"/>
    <cellStyle name="Linked Cell 9 2 2 3 11" xfId="41126" xr:uid="{00000000-0005-0000-0000-0000A6A00000}"/>
    <cellStyle name="Linked Cell 9 2 2 3 11 2" xfId="41127" xr:uid="{00000000-0005-0000-0000-0000A7A00000}"/>
    <cellStyle name="Linked Cell 9 2 2 3 12" xfId="41128" xr:uid="{00000000-0005-0000-0000-0000A8A00000}"/>
    <cellStyle name="Linked Cell 9 2 2 3 2" xfId="41129" xr:uid="{00000000-0005-0000-0000-0000A9A00000}"/>
    <cellStyle name="Linked Cell 9 2 2 3 2 10" xfId="41130" xr:uid="{00000000-0005-0000-0000-0000AAA00000}"/>
    <cellStyle name="Linked Cell 9 2 2 3 2 10 2" xfId="41131" xr:uid="{00000000-0005-0000-0000-0000ABA00000}"/>
    <cellStyle name="Linked Cell 9 2 2 3 2 11" xfId="41132" xr:uid="{00000000-0005-0000-0000-0000ACA00000}"/>
    <cellStyle name="Linked Cell 9 2 2 3 2 2" xfId="41133" xr:uid="{00000000-0005-0000-0000-0000ADA00000}"/>
    <cellStyle name="Linked Cell 9 2 2 3 2 2 2" xfId="41134" xr:uid="{00000000-0005-0000-0000-0000AEA00000}"/>
    <cellStyle name="Linked Cell 9 2 2 3 2 2 2 2" xfId="41135" xr:uid="{00000000-0005-0000-0000-0000AFA00000}"/>
    <cellStyle name="Linked Cell 9 2 2 3 2 2 3" xfId="41136" xr:uid="{00000000-0005-0000-0000-0000B0A00000}"/>
    <cellStyle name="Linked Cell 9 2 2 3 2 3" xfId="41137" xr:uid="{00000000-0005-0000-0000-0000B1A00000}"/>
    <cellStyle name="Linked Cell 9 2 2 3 2 3 2" xfId="41138" xr:uid="{00000000-0005-0000-0000-0000B2A00000}"/>
    <cellStyle name="Linked Cell 9 2 2 3 2 3 2 2" xfId="41139" xr:uid="{00000000-0005-0000-0000-0000B3A00000}"/>
    <cellStyle name="Linked Cell 9 2 2 3 2 3 3" xfId="41140" xr:uid="{00000000-0005-0000-0000-0000B4A00000}"/>
    <cellStyle name="Linked Cell 9 2 2 3 2 4" xfId="41141" xr:uid="{00000000-0005-0000-0000-0000B5A00000}"/>
    <cellStyle name="Linked Cell 9 2 2 3 2 4 2" xfId="41142" xr:uid="{00000000-0005-0000-0000-0000B6A00000}"/>
    <cellStyle name="Linked Cell 9 2 2 3 2 4 2 2" xfId="41143" xr:uid="{00000000-0005-0000-0000-0000B7A00000}"/>
    <cellStyle name="Linked Cell 9 2 2 3 2 4 3" xfId="41144" xr:uid="{00000000-0005-0000-0000-0000B8A00000}"/>
    <cellStyle name="Linked Cell 9 2 2 3 2 5" xfId="41145" xr:uid="{00000000-0005-0000-0000-0000B9A00000}"/>
    <cellStyle name="Linked Cell 9 2 2 3 2 5 2" xfId="41146" xr:uid="{00000000-0005-0000-0000-0000BAA00000}"/>
    <cellStyle name="Linked Cell 9 2 2 3 2 5 2 2" xfId="41147" xr:uid="{00000000-0005-0000-0000-0000BBA00000}"/>
    <cellStyle name="Linked Cell 9 2 2 3 2 5 3" xfId="41148" xr:uid="{00000000-0005-0000-0000-0000BCA00000}"/>
    <cellStyle name="Linked Cell 9 2 2 3 2 6" xfId="41149" xr:uid="{00000000-0005-0000-0000-0000BDA00000}"/>
    <cellStyle name="Linked Cell 9 2 2 3 2 6 2" xfId="41150" xr:uid="{00000000-0005-0000-0000-0000BEA00000}"/>
    <cellStyle name="Linked Cell 9 2 2 3 2 6 2 2" xfId="41151" xr:uid="{00000000-0005-0000-0000-0000BFA00000}"/>
    <cellStyle name="Linked Cell 9 2 2 3 2 6 3" xfId="41152" xr:uid="{00000000-0005-0000-0000-0000C0A00000}"/>
    <cellStyle name="Linked Cell 9 2 2 3 2 7" xfId="41153" xr:uid="{00000000-0005-0000-0000-0000C1A00000}"/>
    <cellStyle name="Linked Cell 9 2 2 3 2 7 2" xfId="41154" xr:uid="{00000000-0005-0000-0000-0000C2A00000}"/>
    <cellStyle name="Linked Cell 9 2 2 3 2 7 2 2" xfId="41155" xr:uid="{00000000-0005-0000-0000-0000C3A00000}"/>
    <cellStyle name="Linked Cell 9 2 2 3 2 7 3" xfId="41156" xr:uid="{00000000-0005-0000-0000-0000C4A00000}"/>
    <cellStyle name="Linked Cell 9 2 2 3 2 8" xfId="41157" xr:uid="{00000000-0005-0000-0000-0000C5A00000}"/>
    <cellStyle name="Linked Cell 9 2 2 3 2 8 2" xfId="41158" xr:uid="{00000000-0005-0000-0000-0000C6A00000}"/>
    <cellStyle name="Linked Cell 9 2 2 3 2 8 2 2" xfId="41159" xr:uid="{00000000-0005-0000-0000-0000C7A00000}"/>
    <cellStyle name="Linked Cell 9 2 2 3 2 8 3" xfId="41160" xr:uid="{00000000-0005-0000-0000-0000C8A00000}"/>
    <cellStyle name="Linked Cell 9 2 2 3 2 9" xfId="41161" xr:uid="{00000000-0005-0000-0000-0000C9A00000}"/>
    <cellStyle name="Linked Cell 9 2 2 3 2 9 2" xfId="41162" xr:uid="{00000000-0005-0000-0000-0000CAA00000}"/>
    <cellStyle name="Linked Cell 9 2 2 3 2 9 2 2" xfId="41163" xr:uid="{00000000-0005-0000-0000-0000CBA00000}"/>
    <cellStyle name="Linked Cell 9 2 2 3 2 9 3" xfId="41164" xr:uid="{00000000-0005-0000-0000-0000CCA00000}"/>
    <cellStyle name="Linked Cell 9 2 2 3 3" xfId="41165" xr:uid="{00000000-0005-0000-0000-0000CDA00000}"/>
    <cellStyle name="Linked Cell 9 2 2 3 3 2" xfId="41166" xr:uid="{00000000-0005-0000-0000-0000CEA00000}"/>
    <cellStyle name="Linked Cell 9 2 2 3 3 2 2" xfId="41167" xr:uid="{00000000-0005-0000-0000-0000CFA00000}"/>
    <cellStyle name="Linked Cell 9 2 2 3 3 3" xfId="41168" xr:uid="{00000000-0005-0000-0000-0000D0A00000}"/>
    <cellStyle name="Linked Cell 9 2 2 3 4" xfId="41169" xr:uid="{00000000-0005-0000-0000-0000D1A00000}"/>
    <cellStyle name="Linked Cell 9 2 2 3 4 2" xfId="41170" xr:uid="{00000000-0005-0000-0000-0000D2A00000}"/>
    <cellStyle name="Linked Cell 9 2 2 3 4 2 2" xfId="41171" xr:uid="{00000000-0005-0000-0000-0000D3A00000}"/>
    <cellStyle name="Linked Cell 9 2 2 3 4 3" xfId="41172" xr:uid="{00000000-0005-0000-0000-0000D4A00000}"/>
    <cellStyle name="Linked Cell 9 2 2 3 5" xfId="41173" xr:uid="{00000000-0005-0000-0000-0000D5A00000}"/>
    <cellStyle name="Linked Cell 9 2 2 3 5 2" xfId="41174" xr:uid="{00000000-0005-0000-0000-0000D6A00000}"/>
    <cellStyle name="Linked Cell 9 2 2 3 5 2 2" xfId="41175" xr:uid="{00000000-0005-0000-0000-0000D7A00000}"/>
    <cellStyle name="Linked Cell 9 2 2 3 5 3" xfId="41176" xr:uid="{00000000-0005-0000-0000-0000D8A00000}"/>
    <cellStyle name="Linked Cell 9 2 2 3 6" xfId="41177" xr:uid="{00000000-0005-0000-0000-0000D9A00000}"/>
    <cellStyle name="Linked Cell 9 2 2 3 6 2" xfId="41178" xr:uid="{00000000-0005-0000-0000-0000DAA00000}"/>
    <cellStyle name="Linked Cell 9 2 2 3 6 2 2" xfId="41179" xr:uid="{00000000-0005-0000-0000-0000DBA00000}"/>
    <cellStyle name="Linked Cell 9 2 2 3 6 3" xfId="41180" xr:uid="{00000000-0005-0000-0000-0000DCA00000}"/>
    <cellStyle name="Linked Cell 9 2 2 3 7" xfId="41181" xr:uid="{00000000-0005-0000-0000-0000DDA00000}"/>
    <cellStyle name="Linked Cell 9 2 2 3 7 2" xfId="41182" xr:uid="{00000000-0005-0000-0000-0000DEA00000}"/>
    <cellStyle name="Linked Cell 9 2 2 3 7 2 2" xfId="41183" xr:uid="{00000000-0005-0000-0000-0000DFA00000}"/>
    <cellStyle name="Linked Cell 9 2 2 3 7 3" xfId="41184" xr:uid="{00000000-0005-0000-0000-0000E0A00000}"/>
    <cellStyle name="Linked Cell 9 2 2 3 8" xfId="41185" xr:uid="{00000000-0005-0000-0000-0000E1A00000}"/>
    <cellStyle name="Linked Cell 9 2 2 3 8 2" xfId="41186" xr:uid="{00000000-0005-0000-0000-0000E2A00000}"/>
    <cellStyle name="Linked Cell 9 2 2 3 8 2 2" xfId="41187" xr:uid="{00000000-0005-0000-0000-0000E3A00000}"/>
    <cellStyle name="Linked Cell 9 2 2 3 8 3" xfId="41188" xr:uid="{00000000-0005-0000-0000-0000E4A00000}"/>
    <cellStyle name="Linked Cell 9 2 2 3 9" xfId="41189" xr:uid="{00000000-0005-0000-0000-0000E5A00000}"/>
    <cellStyle name="Linked Cell 9 2 2 3 9 2" xfId="41190" xr:uid="{00000000-0005-0000-0000-0000E6A00000}"/>
    <cellStyle name="Linked Cell 9 2 2 3 9 2 2" xfId="41191" xr:uid="{00000000-0005-0000-0000-0000E7A00000}"/>
    <cellStyle name="Linked Cell 9 2 2 3 9 3" xfId="41192" xr:uid="{00000000-0005-0000-0000-0000E8A00000}"/>
    <cellStyle name="Linked Cell 9 2 2 4" xfId="41193" xr:uid="{00000000-0005-0000-0000-0000E9A00000}"/>
    <cellStyle name="Linked Cell 9 2 2 4 10" xfId="41194" xr:uid="{00000000-0005-0000-0000-0000EAA00000}"/>
    <cellStyle name="Linked Cell 9 2 2 4 10 2" xfId="41195" xr:uid="{00000000-0005-0000-0000-0000EBA00000}"/>
    <cellStyle name="Linked Cell 9 2 2 4 11" xfId="41196" xr:uid="{00000000-0005-0000-0000-0000ECA00000}"/>
    <cellStyle name="Linked Cell 9 2 2 4 2" xfId="41197" xr:uid="{00000000-0005-0000-0000-0000EDA00000}"/>
    <cellStyle name="Linked Cell 9 2 2 4 2 2" xfId="41198" xr:uid="{00000000-0005-0000-0000-0000EEA00000}"/>
    <cellStyle name="Linked Cell 9 2 2 4 2 2 2" xfId="41199" xr:uid="{00000000-0005-0000-0000-0000EFA00000}"/>
    <cellStyle name="Linked Cell 9 2 2 4 2 3" xfId="41200" xr:uid="{00000000-0005-0000-0000-0000F0A00000}"/>
    <cellStyle name="Linked Cell 9 2 2 4 3" xfId="41201" xr:uid="{00000000-0005-0000-0000-0000F1A00000}"/>
    <cellStyle name="Linked Cell 9 2 2 4 3 2" xfId="41202" xr:uid="{00000000-0005-0000-0000-0000F2A00000}"/>
    <cellStyle name="Linked Cell 9 2 2 4 3 2 2" xfId="41203" xr:uid="{00000000-0005-0000-0000-0000F3A00000}"/>
    <cellStyle name="Linked Cell 9 2 2 4 3 3" xfId="41204" xr:uid="{00000000-0005-0000-0000-0000F4A00000}"/>
    <cellStyle name="Linked Cell 9 2 2 4 4" xfId="41205" xr:uid="{00000000-0005-0000-0000-0000F5A00000}"/>
    <cellStyle name="Linked Cell 9 2 2 4 4 2" xfId="41206" xr:uid="{00000000-0005-0000-0000-0000F6A00000}"/>
    <cellStyle name="Linked Cell 9 2 2 4 4 2 2" xfId="41207" xr:uid="{00000000-0005-0000-0000-0000F7A00000}"/>
    <cellStyle name="Linked Cell 9 2 2 4 4 3" xfId="41208" xr:uid="{00000000-0005-0000-0000-0000F8A00000}"/>
    <cellStyle name="Linked Cell 9 2 2 4 5" xfId="41209" xr:uid="{00000000-0005-0000-0000-0000F9A00000}"/>
    <cellStyle name="Linked Cell 9 2 2 4 5 2" xfId="41210" xr:uid="{00000000-0005-0000-0000-0000FAA00000}"/>
    <cellStyle name="Linked Cell 9 2 2 4 5 2 2" xfId="41211" xr:uid="{00000000-0005-0000-0000-0000FBA00000}"/>
    <cellStyle name="Linked Cell 9 2 2 4 5 3" xfId="41212" xr:uid="{00000000-0005-0000-0000-0000FCA00000}"/>
    <cellStyle name="Linked Cell 9 2 2 4 6" xfId="41213" xr:uid="{00000000-0005-0000-0000-0000FDA00000}"/>
    <cellStyle name="Linked Cell 9 2 2 4 6 2" xfId="41214" xr:uid="{00000000-0005-0000-0000-0000FEA00000}"/>
    <cellStyle name="Linked Cell 9 2 2 4 6 2 2" xfId="41215" xr:uid="{00000000-0005-0000-0000-0000FFA00000}"/>
    <cellStyle name="Linked Cell 9 2 2 4 6 3" xfId="41216" xr:uid="{00000000-0005-0000-0000-000000A10000}"/>
    <cellStyle name="Linked Cell 9 2 2 4 7" xfId="41217" xr:uid="{00000000-0005-0000-0000-000001A10000}"/>
    <cellStyle name="Linked Cell 9 2 2 4 7 2" xfId="41218" xr:uid="{00000000-0005-0000-0000-000002A10000}"/>
    <cellStyle name="Linked Cell 9 2 2 4 7 2 2" xfId="41219" xr:uid="{00000000-0005-0000-0000-000003A10000}"/>
    <cellStyle name="Linked Cell 9 2 2 4 7 3" xfId="41220" xr:uid="{00000000-0005-0000-0000-000004A10000}"/>
    <cellStyle name="Linked Cell 9 2 2 4 8" xfId="41221" xr:uid="{00000000-0005-0000-0000-000005A10000}"/>
    <cellStyle name="Linked Cell 9 2 2 4 8 2" xfId="41222" xr:uid="{00000000-0005-0000-0000-000006A10000}"/>
    <cellStyle name="Linked Cell 9 2 2 4 8 2 2" xfId="41223" xr:uid="{00000000-0005-0000-0000-000007A10000}"/>
    <cellStyle name="Linked Cell 9 2 2 4 8 3" xfId="41224" xr:uid="{00000000-0005-0000-0000-000008A10000}"/>
    <cellStyle name="Linked Cell 9 2 2 4 9" xfId="41225" xr:uid="{00000000-0005-0000-0000-000009A10000}"/>
    <cellStyle name="Linked Cell 9 2 2 4 9 2" xfId="41226" xr:uid="{00000000-0005-0000-0000-00000AA10000}"/>
    <cellStyle name="Linked Cell 9 2 2 4 9 2 2" xfId="41227" xr:uid="{00000000-0005-0000-0000-00000BA10000}"/>
    <cellStyle name="Linked Cell 9 2 2 4 9 3" xfId="41228" xr:uid="{00000000-0005-0000-0000-00000CA10000}"/>
    <cellStyle name="Linked Cell 9 2 2 5" xfId="41229" xr:uid="{00000000-0005-0000-0000-00000DA10000}"/>
    <cellStyle name="Linked Cell 9 2 2 5 2" xfId="41230" xr:uid="{00000000-0005-0000-0000-00000EA10000}"/>
    <cellStyle name="Linked Cell 9 2 2 5 2 2" xfId="41231" xr:uid="{00000000-0005-0000-0000-00000FA10000}"/>
    <cellStyle name="Linked Cell 9 2 2 5 3" xfId="41232" xr:uid="{00000000-0005-0000-0000-000010A10000}"/>
    <cellStyle name="Linked Cell 9 2 2 6" xfId="41233" xr:uid="{00000000-0005-0000-0000-000011A10000}"/>
    <cellStyle name="Linked Cell 9 2 2 6 2" xfId="41234" xr:uid="{00000000-0005-0000-0000-000012A10000}"/>
    <cellStyle name="Linked Cell 9 2 2 6 2 2" xfId="41235" xr:uid="{00000000-0005-0000-0000-000013A10000}"/>
    <cellStyle name="Linked Cell 9 2 2 6 3" xfId="41236" xr:uid="{00000000-0005-0000-0000-000014A10000}"/>
    <cellStyle name="Linked Cell 9 2 2 7" xfId="41237" xr:uid="{00000000-0005-0000-0000-000015A10000}"/>
    <cellStyle name="Linked Cell 9 2 2 7 2" xfId="41238" xr:uid="{00000000-0005-0000-0000-000016A10000}"/>
    <cellStyle name="Linked Cell 9 2 2 7 2 2" xfId="41239" xr:uid="{00000000-0005-0000-0000-000017A10000}"/>
    <cellStyle name="Linked Cell 9 2 2 7 3" xfId="41240" xr:uid="{00000000-0005-0000-0000-000018A10000}"/>
    <cellStyle name="Linked Cell 9 2 2 8" xfId="41241" xr:uid="{00000000-0005-0000-0000-000019A10000}"/>
    <cellStyle name="Linked Cell 9 2 2 8 2" xfId="41242" xr:uid="{00000000-0005-0000-0000-00001AA10000}"/>
    <cellStyle name="Linked Cell 9 2 2 8 2 2" xfId="41243" xr:uid="{00000000-0005-0000-0000-00001BA10000}"/>
    <cellStyle name="Linked Cell 9 2 2 8 3" xfId="41244" xr:uid="{00000000-0005-0000-0000-00001CA10000}"/>
    <cellStyle name="Linked Cell 9 2 2 9" xfId="41245" xr:uid="{00000000-0005-0000-0000-00001DA10000}"/>
    <cellStyle name="Linked Cell 9 2 2 9 2" xfId="41246" xr:uid="{00000000-0005-0000-0000-00001EA10000}"/>
    <cellStyle name="Linked Cell 9 2 2 9 2 2" xfId="41247" xr:uid="{00000000-0005-0000-0000-00001FA10000}"/>
    <cellStyle name="Linked Cell 9 2 2 9 3" xfId="41248" xr:uid="{00000000-0005-0000-0000-000020A10000}"/>
    <cellStyle name="Linked Cell 9 2 3" xfId="41249" xr:uid="{00000000-0005-0000-0000-000021A10000}"/>
    <cellStyle name="Linked Cell 9 2 3 10" xfId="41250" xr:uid="{00000000-0005-0000-0000-000022A10000}"/>
    <cellStyle name="Linked Cell 9 2 3 10 2" xfId="41251" xr:uid="{00000000-0005-0000-0000-000023A10000}"/>
    <cellStyle name="Linked Cell 9 2 3 10 2 2" xfId="41252" xr:uid="{00000000-0005-0000-0000-000024A10000}"/>
    <cellStyle name="Linked Cell 9 2 3 10 3" xfId="41253" xr:uid="{00000000-0005-0000-0000-000025A10000}"/>
    <cellStyle name="Linked Cell 9 2 3 11" xfId="41254" xr:uid="{00000000-0005-0000-0000-000026A10000}"/>
    <cellStyle name="Linked Cell 9 2 3 11 2" xfId="41255" xr:uid="{00000000-0005-0000-0000-000027A10000}"/>
    <cellStyle name="Linked Cell 9 2 3 11 2 2" xfId="41256" xr:uid="{00000000-0005-0000-0000-000028A10000}"/>
    <cellStyle name="Linked Cell 9 2 3 11 3" xfId="41257" xr:uid="{00000000-0005-0000-0000-000029A10000}"/>
    <cellStyle name="Linked Cell 9 2 3 12" xfId="41258" xr:uid="{00000000-0005-0000-0000-00002AA10000}"/>
    <cellStyle name="Linked Cell 9 2 3 12 2" xfId="41259" xr:uid="{00000000-0005-0000-0000-00002BA10000}"/>
    <cellStyle name="Linked Cell 9 2 3 13" xfId="41260" xr:uid="{00000000-0005-0000-0000-00002CA10000}"/>
    <cellStyle name="Linked Cell 9 2 3 2" xfId="41261" xr:uid="{00000000-0005-0000-0000-00002DA10000}"/>
    <cellStyle name="Linked Cell 9 2 3 2 10" xfId="41262" xr:uid="{00000000-0005-0000-0000-00002EA10000}"/>
    <cellStyle name="Linked Cell 9 2 3 2 10 2" xfId="41263" xr:uid="{00000000-0005-0000-0000-00002FA10000}"/>
    <cellStyle name="Linked Cell 9 2 3 2 10 2 2" xfId="41264" xr:uid="{00000000-0005-0000-0000-000030A10000}"/>
    <cellStyle name="Linked Cell 9 2 3 2 10 3" xfId="41265" xr:uid="{00000000-0005-0000-0000-000031A10000}"/>
    <cellStyle name="Linked Cell 9 2 3 2 11" xfId="41266" xr:uid="{00000000-0005-0000-0000-000032A10000}"/>
    <cellStyle name="Linked Cell 9 2 3 2 11 2" xfId="41267" xr:uid="{00000000-0005-0000-0000-000033A10000}"/>
    <cellStyle name="Linked Cell 9 2 3 2 12" xfId="41268" xr:uid="{00000000-0005-0000-0000-000034A10000}"/>
    <cellStyle name="Linked Cell 9 2 3 2 2" xfId="41269" xr:uid="{00000000-0005-0000-0000-000035A10000}"/>
    <cellStyle name="Linked Cell 9 2 3 2 2 2" xfId="41270" xr:uid="{00000000-0005-0000-0000-000036A10000}"/>
    <cellStyle name="Linked Cell 9 2 3 2 2 2 2" xfId="41271" xr:uid="{00000000-0005-0000-0000-000037A10000}"/>
    <cellStyle name="Linked Cell 9 2 3 2 2 3" xfId="41272" xr:uid="{00000000-0005-0000-0000-000038A10000}"/>
    <cellStyle name="Linked Cell 9 2 3 2 3" xfId="41273" xr:uid="{00000000-0005-0000-0000-000039A10000}"/>
    <cellStyle name="Linked Cell 9 2 3 2 3 2" xfId="41274" xr:uid="{00000000-0005-0000-0000-00003AA10000}"/>
    <cellStyle name="Linked Cell 9 2 3 2 3 2 2" xfId="41275" xr:uid="{00000000-0005-0000-0000-00003BA10000}"/>
    <cellStyle name="Linked Cell 9 2 3 2 3 3" xfId="41276" xr:uid="{00000000-0005-0000-0000-00003CA10000}"/>
    <cellStyle name="Linked Cell 9 2 3 2 4" xfId="41277" xr:uid="{00000000-0005-0000-0000-00003DA10000}"/>
    <cellStyle name="Linked Cell 9 2 3 2 4 2" xfId="41278" xr:uid="{00000000-0005-0000-0000-00003EA10000}"/>
    <cellStyle name="Linked Cell 9 2 3 2 4 2 2" xfId="41279" xr:uid="{00000000-0005-0000-0000-00003FA10000}"/>
    <cellStyle name="Linked Cell 9 2 3 2 4 3" xfId="41280" xr:uid="{00000000-0005-0000-0000-000040A10000}"/>
    <cellStyle name="Linked Cell 9 2 3 2 5" xfId="41281" xr:uid="{00000000-0005-0000-0000-000041A10000}"/>
    <cellStyle name="Linked Cell 9 2 3 2 5 2" xfId="41282" xr:uid="{00000000-0005-0000-0000-000042A10000}"/>
    <cellStyle name="Linked Cell 9 2 3 2 5 2 2" xfId="41283" xr:uid="{00000000-0005-0000-0000-000043A10000}"/>
    <cellStyle name="Linked Cell 9 2 3 2 5 3" xfId="41284" xr:uid="{00000000-0005-0000-0000-000044A10000}"/>
    <cellStyle name="Linked Cell 9 2 3 2 6" xfId="41285" xr:uid="{00000000-0005-0000-0000-000045A10000}"/>
    <cellStyle name="Linked Cell 9 2 3 2 6 2" xfId="41286" xr:uid="{00000000-0005-0000-0000-000046A10000}"/>
    <cellStyle name="Linked Cell 9 2 3 2 6 2 2" xfId="41287" xr:uid="{00000000-0005-0000-0000-000047A10000}"/>
    <cellStyle name="Linked Cell 9 2 3 2 6 3" xfId="41288" xr:uid="{00000000-0005-0000-0000-000048A10000}"/>
    <cellStyle name="Linked Cell 9 2 3 2 7" xfId="41289" xr:uid="{00000000-0005-0000-0000-000049A10000}"/>
    <cellStyle name="Linked Cell 9 2 3 2 7 2" xfId="41290" xr:uid="{00000000-0005-0000-0000-00004AA10000}"/>
    <cellStyle name="Linked Cell 9 2 3 2 7 2 2" xfId="41291" xr:uid="{00000000-0005-0000-0000-00004BA10000}"/>
    <cellStyle name="Linked Cell 9 2 3 2 7 3" xfId="41292" xr:uid="{00000000-0005-0000-0000-00004CA10000}"/>
    <cellStyle name="Linked Cell 9 2 3 2 8" xfId="41293" xr:uid="{00000000-0005-0000-0000-00004DA10000}"/>
    <cellStyle name="Linked Cell 9 2 3 2 8 2" xfId="41294" xr:uid="{00000000-0005-0000-0000-00004EA10000}"/>
    <cellStyle name="Linked Cell 9 2 3 2 8 2 2" xfId="41295" xr:uid="{00000000-0005-0000-0000-00004FA10000}"/>
    <cellStyle name="Linked Cell 9 2 3 2 8 3" xfId="41296" xr:uid="{00000000-0005-0000-0000-000050A10000}"/>
    <cellStyle name="Linked Cell 9 2 3 2 9" xfId="41297" xr:uid="{00000000-0005-0000-0000-000051A10000}"/>
    <cellStyle name="Linked Cell 9 2 3 2 9 2" xfId="41298" xr:uid="{00000000-0005-0000-0000-000052A10000}"/>
    <cellStyle name="Linked Cell 9 2 3 2 9 2 2" xfId="41299" xr:uid="{00000000-0005-0000-0000-000053A10000}"/>
    <cellStyle name="Linked Cell 9 2 3 2 9 3" xfId="41300" xr:uid="{00000000-0005-0000-0000-000054A10000}"/>
    <cellStyle name="Linked Cell 9 2 3 3" xfId="41301" xr:uid="{00000000-0005-0000-0000-000055A10000}"/>
    <cellStyle name="Linked Cell 9 2 3 3 10" xfId="41302" xr:uid="{00000000-0005-0000-0000-000056A10000}"/>
    <cellStyle name="Linked Cell 9 2 3 3 10 2" xfId="41303" xr:uid="{00000000-0005-0000-0000-000057A10000}"/>
    <cellStyle name="Linked Cell 9 2 3 3 11" xfId="41304" xr:uid="{00000000-0005-0000-0000-000058A10000}"/>
    <cellStyle name="Linked Cell 9 2 3 3 2" xfId="41305" xr:uid="{00000000-0005-0000-0000-000059A10000}"/>
    <cellStyle name="Linked Cell 9 2 3 3 2 2" xfId="41306" xr:uid="{00000000-0005-0000-0000-00005AA10000}"/>
    <cellStyle name="Linked Cell 9 2 3 3 2 2 2" xfId="41307" xr:uid="{00000000-0005-0000-0000-00005BA10000}"/>
    <cellStyle name="Linked Cell 9 2 3 3 2 3" xfId="41308" xr:uid="{00000000-0005-0000-0000-00005CA10000}"/>
    <cellStyle name="Linked Cell 9 2 3 3 3" xfId="41309" xr:uid="{00000000-0005-0000-0000-00005DA10000}"/>
    <cellStyle name="Linked Cell 9 2 3 3 3 2" xfId="41310" xr:uid="{00000000-0005-0000-0000-00005EA10000}"/>
    <cellStyle name="Linked Cell 9 2 3 3 3 2 2" xfId="41311" xr:uid="{00000000-0005-0000-0000-00005FA10000}"/>
    <cellStyle name="Linked Cell 9 2 3 3 3 3" xfId="41312" xr:uid="{00000000-0005-0000-0000-000060A10000}"/>
    <cellStyle name="Linked Cell 9 2 3 3 4" xfId="41313" xr:uid="{00000000-0005-0000-0000-000061A10000}"/>
    <cellStyle name="Linked Cell 9 2 3 3 4 2" xfId="41314" xr:uid="{00000000-0005-0000-0000-000062A10000}"/>
    <cellStyle name="Linked Cell 9 2 3 3 4 2 2" xfId="41315" xr:uid="{00000000-0005-0000-0000-000063A10000}"/>
    <cellStyle name="Linked Cell 9 2 3 3 4 3" xfId="41316" xr:uid="{00000000-0005-0000-0000-000064A10000}"/>
    <cellStyle name="Linked Cell 9 2 3 3 5" xfId="41317" xr:uid="{00000000-0005-0000-0000-000065A10000}"/>
    <cellStyle name="Linked Cell 9 2 3 3 5 2" xfId="41318" xr:uid="{00000000-0005-0000-0000-000066A10000}"/>
    <cellStyle name="Linked Cell 9 2 3 3 5 2 2" xfId="41319" xr:uid="{00000000-0005-0000-0000-000067A10000}"/>
    <cellStyle name="Linked Cell 9 2 3 3 5 3" xfId="41320" xr:uid="{00000000-0005-0000-0000-000068A10000}"/>
    <cellStyle name="Linked Cell 9 2 3 3 6" xfId="41321" xr:uid="{00000000-0005-0000-0000-000069A10000}"/>
    <cellStyle name="Linked Cell 9 2 3 3 6 2" xfId="41322" xr:uid="{00000000-0005-0000-0000-00006AA10000}"/>
    <cellStyle name="Linked Cell 9 2 3 3 6 2 2" xfId="41323" xr:uid="{00000000-0005-0000-0000-00006BA10000}"/>
    <cellStyle name="Linked Cell 9 2 3 3 6 3" xfId="41324" xr:uid="{00000000-0005-0000-0000-00006CA10000}"/>
    <cellStyle name="Linked Cell 9 2 3 3 7" xfId="41325" xr:uid="{00000000-0005-0000-0000-00006DA10000}"/>
    <cellStyle name="Linked Cell 9 2 3 3 7 2" xfId="41326" xr:uid="{00000000-0005-0000-0000-00006EA10000}"/>
    <cellStyle name="Linked Cell 9 2 3 3 7 2 2" xfId="41327" xr:uid="{00000000-0005-0000-0000-00006FA10000}"/>
    <cellStyle name="Linked Cell 9 2 3 3 7 3" xfId="41328" xr:uid="{00000000-0005-0000-0000-000070A10000}"/>
    <cellStyle name="Linked Cell 9 2 3 3 8" xfId="41329" xr:uid="{00000000-0005-0000-0000-000071A10000}"/>
    <cellStyle name="Linked Cell 9 2 3 3 8 2" xfId="41330" xr:uid="{00000000-0005-0000-0000-000072A10000}"/>
    <cellStyle name="Linked Cell 9 2 3 3 8 2 2" xfId="41331" xr:uid="{00000000-0005-0000-0000-000073A10000}"/>
    <cellStyle name="Linked Cell 9 2 3 3 8 3" xfId="41332" xr:uid="{00000000-0005-0000-0000-000074A10000}"/>
    <cellStyle name="Linked Cell 9 2 3 3 9" xfId="41333" xr:uid="{00000000-0005-0000-0000-000075A10000}"/>
    <cellStyle name="Linked Cell 9 2 3 3 9 2" xfId="41334" xr:uid="{00000000-0005-0000-0000-000076A10000}"/>
    <cellStyle name="Linked Cell 9 2 3 3 9 2 2" xfId="41335" xr:uid="{00000000-0005-0000-0000-000077A10000}"/>
    <cellStyle name="Linked Cell 9 2 3 3 9 3" xfId="41336" xr:uid="{00000000-0005-0000-0000-000078A10000}"/>
    <cellStyle name="Linked Cell 9 2 3 4" xfId="41337" xr:uid="{00000000-0005-0000-0000-000079A10000}"/>
    <cellStyle name="Linked Cell 9 2 3 4 2" xfId="41338" xr:uid="{00000000-0005-0000-0000-00007AA10000}"/>
    <cellStyle name="Linked Cell 9 2 3 4 2 2" xfId="41339" xr:uid="{00000000-0005-0000-0000-00007BA10000}"/>
    <cellStyle name="Linked Cell 9 2 3 4 3" xfId="41340" xr:uid="{00000000-0005-0000-0000-00007CA10000}"/>
    <cellStyle name="Linked Cell 9 2 3 5" xfId="41341" xr:uid="{00000000-0005-0000-0000-00007DA10000}"/>
    <cellStyle name="Linked Cell 9 2 3 5 2" xfId="41342" xr:uid="{00000000-0005-0000-0000-00007EA10000}"/>
    <cellStyle name="Linked Cell 9 2 3 5 2 2" xfId="41343" xr:uid="{00000000-0005-0000-0000-00007FA10000}"/>
    <cellStyle name="Linked Cell 9 2 3 5 3" xfId="41344" xr:uid="{00000000-0005-0000-0000-000080A10000}"/>
    <cellStyle name="Linked Cell 9 2 3 6" xfId="41345" xr:uid="{00000000-0005-0000-0000-000081A10000}"/>
    <cellStyle name="Linked Cell 9 2 3 6 2" xfId="41346" xr:uid="{00000000-0005-0000-0000-000082A10000}"/>
    <cellStyle name="Linked Cell 9 2 3 6 2 2" xfId="41347" xr:uid="{00000000-0005-0000-0000-000083A10000}"/>
    <cellStyle name="Linked Cell 9 2 3 6 3" xfId="41348" xr:uid="{00000000-0005-0000-0000-000084A10000}"/>
    <cellStyle name="Linked Cell 9 2 3 7" xfId="41349" xr:uid="{00000000-0005-0000-0000-000085A10000}"/>
    <cellStyle name="Linked Cell 9 2 3 7 2" xfId="41350" xr:uid="{00000000-0005-0000-0000-000086A10000}"/>
    <cellStyle name="Linked Cell 9 2 3 7 2 2" xfId="41351" xr:uid="{00000000-0005-0000-0000-000087A10000}"/>
    <cellStyle name="Linked Cell 9 2 3 7 3" xfId="41352" xr:uid="{00000000-0005-0000-0000-000088A10000}"/>
    <cellStyle name="Linked Cell 9 2 3 8" xfId="41353" xr:uid="{00000000-0005-0000-0000-000089A10000}"/>
    <cellStyle name="Linked Cell 9 2 3 8 2" xfId="41354" xr:uid="{00000000-0005-0000-0000-00008AA10000}"/>
    <cellStyle name="Linked Cell 9 2 3 8 2 2" xfId="41355" xr:uid="{00000000-0005-0000-0000-00008BA10000}"/>
    <cellStyle name="Linked Cell 9 2 3 8 3" xfId="41356" xr:uid="{00000000-0005-0000-0000-00008CA10000}"/>
    <cellStyle name="Linked Cell 9 2 3 9" xfId="41357" xr:uid="{00000000-0005-0000-0000-00008DA10000}"/>
    <cellStyle name="Linked Cell 9 2 3 9 2" xfId="41358" xr:uid="{00000000-0005-0000-0000-00008EA10000}"/>
    <cellStyle name="Linked Cell 9 2 3 9 2 2" xfId="41359" xr:uid="{00000000-0005-0000-0000-00008FA10000}"/>
    <cellStyle name="Linked Cell 9 2 3 9 3" xfId="41360" xr:uid="{00000000-0005-0000-0000-000090A10000}"/>
    <cellStyle name="Linked Cell 9 2 4" xfId="41361" xr:uid="{00000000-0005-0000-0000-000091A10000}"/>
    <cellStyle name="Linked Cell 9 2 4 10" xfId="41362" xr:uid="{00000000-0005-0000-0000-000092A10000}"/>
    <cellStyle name="Linked Cell 9 2 4 10 2" xfId="41363" xr:uid="{00000000-0005-0000-0000-000093A10000}"/>
    <cellStyle name="Linked Cell 9 2 4 10 2 2" xfId="41364" xr:uid="{00000000-0005-0000-0000-000094A10000}"/>
    <cellStyle name="Linked Cell 9 2 4 10 3" xfId="41365" xr:uid="{00000000-0005-0000-0000-000095A10000}"/>
    <cellStyle name="Linked Cell 9 2 4 11" xfId="41366" xr:uid="{00000000-0005-0000-0000-000096A10000}"/>
    <cellStyle name="Linked Cell 9 2 4 11 2" xfId="41367" xr:uid="{00000000-0005-0000-0000-000097A10000}"/>
    <cellStyle name="Linked Cell 9 2 4 12" xfId="41368" xr:uid="{00000000-0005-0000-0000-000098A10000}"/>
    <cellStyle name="Linked Cell 9 2 4 2" xfId="41369" xr:uid="{00000000-0005-0000-0000-000099A10000}"/>
    <cellStyle name="Linked Cell 9 2 4 2 10" xfId="41370" xr:uid="{00000000-0005-0000-0000-00009AA10000}"/>
    <cellStyle name="Linked Cell 9 2 4 2 10 2" xfId="41371" xr:uid="{00000000-0005-0000-0000-00009BA10000}"/>
    <cellStyle name="Linked Cell 9 2 4 2 11" xfId="41372" xr:uid="{00000000-0005-0000-0000-00009CA10000}"/>
    <cellStyle name="Linked Cell 9 2 4 2 2" xfId="41373" xr:uid="{00000000-0005-0000-0000-00009DA10000}"/>
    <cellStyle name="Linked Cell 9 2 4 2 2 2" xfId="41374" xr:uid="{00000000-0005-0000-0000-00009EA10000}"/>
    <cellStyle name="Linked Cell 9 2 4 2 2 2 2" xfId="41375" xr:uid="{00000000-0005-0000-0000-00009FA10000}"/>
    <cellStyle name="Linked Cell 9 2 4 2 2 3" xfId="41376" xr:uid="{00000000-0005-0000-0000-0000A0A10000}"/>
    <cellStyle name="Linked Cell 9 2 4 2 3" xfId="41377" xr:uid="{00000000-0005-0000-0000-0000A1A10000}"/>
    <cellStyle name="Linked Cell 9 2 4 2 3 2" xfId="41378" xr:uid="{00000000-0005-0000-0000-0000A2A10000}"/>
    <cellStyle name="Linked Cell 9 2 4 2 3 2 2" xfId="41379" xr:uid="{00000000-0005-0000-0000-0000A3A10000}"/>
    <cellStyle name="Linked Cell 9 2 4 2 3 3" xfId="41380" xr:uid="{00000000-0005-0000-0000-0000A4A10000}"/>
    <cellStyle name="Linked Cell 9 2 4 2 4" xfId="41381" xr:uid="{00000000-0005-0000-0000-0000A5A10000}"/>
    <cellStyle name="Linked Cell 9 2 4 2 4 2" xfId="41382" xr:uid="{00000000-0005-0000-0000-0000A6A10000}"/>
    <cellStyle name="Linked Cell 9 2 4 2 4 2 2" xfId="41383" xr:uid="{00000000-0005-0000-0000-0000A7A10000}"/>
    <cellStyle name="Linked Cell 9 2 4 2 4 3" xfId="41384" xr:uid="{00000000-0005-0000-0000-0000A8A10000}"/>
    <cellStyle name="Linked Cell 9 2 4 2 5" xfId="41385" xr:uid="{00000000-0005-0000-0000-0000A9A10000}"/>
    <cellStyle name="Linked Cell 9 2 4 2 5 2" xfId="41386" xr:uid="{00000000-0005-0000-0000-0000AAA10000}"/>
    <cellStyle name="Linked Cell 9 2 4 2 5 2 2" xfId="41387" xr:uid="{00000000-0005-0000-0000-0000ABA10000}"/>
    <cellStyle name="Linked Cell 9 2 4 2 5 3" xfId="41388" xr:uid="{00000000-0005-0000-0000-0000ACA10000}"/>
    <cellStyle name="Linked Cell 9 2 4 2 6" xfId="41389" xr:uid="{00000000-0005-0000-0000-0000ADA10000}"/>
    <cellStyle name="Linked Cell 9 2 4 2 6 2" xfId="41390" xr:uid="{00000000-0005-0000-0000-0000AEA10000}"/>
    <cellStyle name="Linked Cell 9 2 4 2 6 2 2" xfId="41391" xr:uid="{00000000-0005-0000-0000-0000AFA10000}"/>
    <cellStyle name="Linked Cell 9 2 4 2 6 3" xfId="41392" xr:uid="{00000000-0005-0000-0000-0000B0A10000}"/>
    <cellStyle name="Linked Cell 9 2 4 2 7" xfId="41393" xr:uid="{00000000-0005-0000-0000-0000B1A10000}"/>
    <cellStyle name="Linked Cell 9 2 4 2 7 2" xfId="41394" xr:uid="{00000000-0005-0000-0000-0000B2A10000}"/>
    <cellStyle name="Linked Cell 9 2 4 2 7 2 2" xfId="41395" xr:uid="{00000000-0005-0000-0000-0000B3A10000}"/>
    <cellStyle name="Linked Cell 9 2 4 2 7 3" xfId="41396" xr:uid="{00000000-0005-0000-0000-0000B4A10000}"/>
    <cellStyle name="Linked Cell 9 2 4 2 8" xfId="41397" xr:uid="{00000000-0005-0000-0000-0000B5A10000}"/>
    <cellStyle name="Linked Cell 9 2 4 2 8 2" xfId="41398" xr:uid="{00000000-0005-0000-0000-0000B6A10000}"/>
    <cellStyle name="Linked Cell 9 2 4 2 8 2 2" xfId="41399" xr:uid="{00000000-0005-0000-0000-0000B7A10000}"/>
    <cellStyle name="Linked Cell 9 2 4 2 8 3" xfId="41400" xr:uid="{00000000-0005-0000-0000-0000B8A10000}"/>
    <cellStyle name="Linked Cell 9 2 4 2 9" xfId="41401" xr:uid="{00000000-0005-0000-0000-0000B9A10000}"/>
    <cellStyle name="Linked Cell 9 2 4 2 9 2" xfId="41402" xr:uid="{00000000-0005-0000-0000-0000BAA10000}"/>
    <cellStyle name="Linked Cell 9 2 4 2 9 2 2" xfId="41403" xr:uid="{00000000-0005-0000-0000-0000BBA10000}"/>
    <cellStyle name="Linked Cell 9 2 4 2 9 3" xfId="41404" xr:uid="{00000000-0005-0000-0000-0000BCA10000}"/>
    <cellStyle name="Linked Cell 9 2 4 3" xfId="41405" xr:uid="{00000000-0005-0000-0000-0000BDA10000}"/>
    <cellStyle name="Linked Cell 9 2 4 3 2" xfId="41406" xr:uid="{00000000-0005-0000-0000-0000BEA10000}"/>
    <cellStyle name="Linked Cell 9 2 4 3 2 2" xfId="41407" xr:uid="{00000000-0005-0000-0000-0000BFA10000}"/>
    <cellStyle name="Linked Cell 9 2 4 3 3" xfId="41408" xr:uid="{00000000-0005-0000-0000-0000C0A10000}"/>
    <cellStyle name="Linked Cell 9 2 4 4" xfId="41409" xr:uid="{00000000-0005-0000-0000-0000C1A10000}"/>
    <cellStyle name="Linked Cell 9 2 4 4 2" xfId="41410" xr:uid="{00000000-0005-0000-0000-0000C2A10000}"/>
    <cellStyle name="Linked Cell 9 2 4 4 2 2" xfId="41411" xr:uid="{00000000-0005-0000-0000-0000C3A10000}"/>
    <cellStyle name="Linked Cell 9 2 4 4 3" xfId="41412" xr:uid="{00000000-0005-0000-0000-0000C4A10000}"/>
    <cellStyle name="Linked Cell 9 2 4 5" xfId="41413" xr:uid="{00000000-0005-0000-0000-0000C5A10000}"/>
    <cellStyle name="Linked Cell 9 2 4 5 2" xfId="41414" xr:uid="{00000000-0005-0000-0000-0000C6A10000}"/>
    <cellStyle name="Linked Cell 9 2 4 5 2 2" xfId="41415" xr:uid="{00000000-0005-0000-0000-0000C7A10000}"/>
    <cellStyle name="Linked Cell 9 2 4 5 3" xfId="41416" xr:uid="{00000000-0005-0000-0000-0000C8A10000}"/>
    <cellStyle name="Linked Cell 9 2 4 6" xfId="41417" xr:uid="{00000000-0005-0000-0000-0000C9A10000}"/>
    <cellStyle name="Linked Cell 9 2 4 6 2" xfId="41418" xr:uid="{00000000-0005-0000-0000-0000CAA10000}"/>
    <cellStyle name="Linked Cell 9 2 4 6 2 2" xfId="41419" xr:uid="{00000000-0005-0000-0000-0000CBA10000}"/>
    <cellStyle name="Linked Cell 9 2 4 6 3" xfId="41420" xr:uid="{00000000-0005-0000-0000-0000CCA10000}"/>
    <cellStyle name="Linked Cell 9 2 4 7" xfId="41421" xr:uid="{00000000-0005-0000-0000-0000CDA10000}"/>
    <cellStyle name="Linked Cell 9 2 4 7 2" xfId="41422" xr:uid="{00000000-0005-0000-0000-0000CEA10000}"/>
    <cellStyle name="Linked Cell 9 2 4 7 2 2" xfId="41423" xr:uid="{00000000-0005-0000-0000-0000CFA10000}"/>
    <cellStyle name="Linked Cell 9 2 4 7 3" xfId="41424" xr:uid="{00000000-0005-0000-0000-0000D0A10000}"/>
    <cellStyle name="Linked Cell 9 2 4 8" xfId="41425" xr:uid="{00000000-0005-0000-0000-0000D1A10000}"/>
    <cellStyle name="Linked Cell 9 2 4 8 2" xfId="41426" xr:uid="{00000000-0005-0000-0000-0000D2A10000}"/>
    <cellStyle name="Linked Cell 9 2 4 8 2 2" xfId="41427" xr:uid="{00000000-0005-0000-0000-0000D3A10000}"/>
    <cellStyle name="Linked Cell 9 2 4 8 3" xfId="41428" xr:uid="{00000000-0005-0000-0000-0000D4A10000}"/>
    <cellStyle name="Linked Cell 9 2 4 9" xfId="41429" xr:uid="{00000000-0005-0000-0000-0000D5A10000}"/>
    <cellStyle name="Linked Cell 9 2 4 9 2" xfId="41430" xr:uid="{00000000-0005-0000-0000-0000D6A10000}"/>
    <cellStyle name="Linked Cell 9 2 4 9 2 2" xfId="41431" xr:uid="{00000000-0005-0000-0000-0000D7A10000}"/>
    <cellStyle name="Linked Cell 9 2 4 9 3" xfId="41432" xr:uid="{00000000-0005-0000-0000-0000D8A10000}"/>
    <cellStyle name="Linked Cell 9 2 5" xfId="41433" xr:uid="{00000000-0005-0000-0000-0000D9A10000}"/>
    <cellStyle name="Linked Cell 9 2 5 10" xfId="41434" xr:uid="{00000000-0005-0000-0000-0000DAA10000}"/>
    <cellStyle name="Linked Cell 9 2 5 10 2" xfId="41435" xr:uid="{00000000-0005-0000-0000-0000DBA10000}"/>
    <cellStyle name="Linked Cell 9 2 5 11" xfId="41436" xr:uid="{00000000-0005-0000-0000-0000DCA10000}"/>
    <cellStyle name="Linked Cell 9 2 5 2" xfId="41437" xr:uid="{00000000-0005-0000-0000-0000DDA10000}"/>
    <cellStyle name="Linked Cell 9 2 5 2 2" xfId="41438" xr:uid="{00000000-0005-0000-0000-0000DEA10000}"/>
    <cellStyle name="Linked Cell 9 2 5 2 2 2" xfId="41439" xr:uid="{00000000-0005-0000-0000-0000DFA10000}"/>
    <cellStyle name="Linked Cell 9 2 5 2 3" xfId="41440" xr:uid="{00000000-0005-0000-0000-0000E0A10000}"/>
    <cellStyle name="Linked Cell 9 2 5 3" xfId="41441" xr:uid="{00000000-0005-0000-0000-0000E1A10000}"/>
    <cellStyle name="Linked Cell 9 2 5 3 2" xfId="41442" xr:uid="{00000000-0005-0000-0000-0000E2A10000}"/>
    <cellStyle name="Linked Cell 9 2 5 3 2 2" xfId="41443" xr:uid="{00000000-0005-0000-0000-0000E3A10000}"/>
    <cellStyle name="Linked Cell 9 2 5 3 3" xfId="41444" xr:uid="{00000000-0005-0000-0000-0000E4A10000}"/>
    <cellStyle name="Linked Cell 9 2 5 4" xfId="41445" xr:uid="{00000000-0005-0000-0000-0000E5A10000}"/>
    <cellStyle name="Linked Cell 9 2 5 4 2" xfId="41446" xr:uid="{00000000-0005-0000-0000-0000E6A10000}"/>
    <cellStyle name="Linked Cell 9 2 5 4 2 2" xfId="41447" xr:uid="{00000000-0005-0000-0000-0000E7A10000}"/>
    <cellStyle name="Linked Cell 9 2 5 4 3" xfId="41448" xr:uid="{00000000-0005-0000-0000-0000E8A10000}"/>
    <cellStyle name="Linked Cell 9 2 5 5" xfId="41449" xr:uid="{00000000-0005-0000-0000-0000E9A10000}"/>
    <cellStyle name="Linked Cell 9 2 5 5 2" xfId="41450" xr:uid="{00000000-0005-0000-0000-0000EAA10000}"/>
    <cellStyle name="Linked Cell 9 2 5 5 2 2" xfId="41451" xr:uid="{00000000-0005-0000-0000-0000EBA10000}"/>
    <cellStyle name="Linked Cell 9 2 5 5 3" xfId="41452" xr:uid="{00000000-0005-0000-0000-0000ECA10000}"/>
    <cellStyle name="Linked Cell 9 2 5 6" xfId="41453" xr:uid="{00000000-0005-0000-0000-0000EDA10000}"/>
    <cellStyle name="Linked Cell 9 2 5 6 2" xfId="41454" xr:uid="{00000000-0005-0000-0000-0000EEA10000}"/>
    <cellStyle name="Linked Cell 9 2 5 6 2 2" xfId="41455" xr:uid="{00000000-0005-0000-0000-0000EFA10000}"/>
    <cellStyle name="Linked Cell 9 2 5 6 3" xfId="41456" xr:uid="{00000000-0005-0000-0000-0000F0A10000}"/>
    <cellStyle name="Linked Cell 9 2 5 7" xfId="41457" xr:uid="{00000000-0005-0000-0000-0000F1A10000}"/>
    <cellStyle name="Linked Cell 9 2 5 7 2" xfId="41458" xr:uid="{00000000-0005-0000-0000-0000F2A10000}"/>
    <cellStyle name="Linked Cell 9 2 5 7 2 2" xfId="41459" xr:uid="{00000000-0005-0000-0000-0000F3A10000}"/>
    <cellStyle name="Linked Cell 9 2 5 7 3" xfId="41460" xr:uid="{00000000-0005-0000-0000-0000F4A10000}"/>
    <cellStyle name="Linked Cell 9 2 5 8" xfId="41461" xr:uid="{00000000-0005-0000-0000-0000F5A10000}"/>
    <cellStyle name="Linked Cell 9 2 5 8 2" xfId="41462" xr:uid="{00000000-0005-0000-0000-0000F6A10000}"/>
    <cellStyle name="Linked Cell 9 2 5 8 2 2" xfId="41463" xr:uid="{00000000-0005-0000-0000-0000F7A10000}"/>
    <cellStyle name="Linked Cell 9 2 5 8 3" xfId="41464" xr:uid="{00000000-0005-0000-0000-0000F8A10000}"/>
    <cellStyle name="Linked Cell 9 2 5 9" xfId="41465" xr:uid="{00000000-0005-0000-0000-0000F9A10000}"/>
    <cellStyle name="Linked Cell 9 2 5 9 2" xfId="41466" xr:uid="{00000000-0005-0000-0000-0000FAA10000}"/>
    <cellStyle name="Linked Cell 9 2 5 9 2 2" xfId="41467" xr:uid="{00000000-0005-0000-0000-0000FBA10000}"/>
    <cellStyle name="Linked Cell 9 2 5 9 3" xfId="41468" xr:uid="{00000000-0005-0000-0000-0000FCA10000}"/>
    <cellStyle name="Linked Cell 9 2 6" xfId="41469" xr:uid="{00000000-0005-0000-0000-0000FDA10000}"/>
    <cellStyle name="Linked Cell 9 2 6 2" xfId="41470" xr:uid="{00000000-0005-0000-0000-0000FEA10000}"/>
    <cellStyle name="Linked Cell 9 2 6 2 2" xfId="41471" xr:uid="{00000000-0005-0000-0000-0000FFA10000}"/>
    <cellStyle name="Linked Cell 9 2 6 3" xfId="41472" xr:uid="{00000000-0005-0000-0000-000000A20000}"/>
    <cellStyle name="Linked Cell 9 2 7" xfId="41473" xr:uid="{00000000-0005-0000-0000-000001A20000}"/>
    <cellStyle name="Linked Cell 9 2 7 2" xfId="41474" xr:uid="{00000000-0005-0000-0000-000002A20000}"/>
    <cellStyle name="Linked Cell 9 2 7 2 2" xfId="41475" xr:uid="{00000000-0005-0000-0000-000003A20000}"/>
    <cellStyle name="Linked Cell 9 2 7 3" xfId="41476" xr:uid="{00000000-0005-0000-0000-000004A20000}"/>
    <cellStyle name="Linked Cell 9 2 8" xfId="41477" xr:uid="{00000000-0005-0000-0000-000005A20000}"/>
    <cellStyle name="Linked Cell 9 2 8 2" xfId="41478" xr:uid="{00000000-0005-0000-0000-000006A20000}"/>
    <cellStyle name="Linked Cell 9 2 8 2 2" xfId="41479" xr:uid="{00000000-0005-0000-0000-000007A20000}"/>
    <cellStyle name="Linked Cell 9 2 8 3" xfId="41480" xr:uid="{00000000-0005-0000-0000-000008A20000}"/>
    <cellStyle name="Linked Cell 9 2 9" xfId="41481" xr:uid="{00000000-0005-0000-0000-000009A20000}"/>
    <cellStyle name="Linked Cell 9 2 9 2" xfId="41482" xr:uid="{00000000-0005-0000-0000-00000AA20000}"/>
    <cellStyle name="Linked Cell 9 2 9 2 2" xfId="41483" xr:uid="{00000000-0005-0000-0000-00000BA20000}"/>
    <cellStyle name="Linked Cell 9 2 9 3" xfId="41484" xr:uid="{00000000-0005-0000-0000-00000CA20000}"/>
    <cellStyle name="Linked Cell 9 3" xfId="41485" xr:uid="{00000000-0005-0000-0000-00000DA20000}"/>
    <cellStyle name="Linked Cell 9 3 10" xfId="41486" xr:uid="{00000000-0005-0000-0000-00000EA20000}"/>
    <cellStyle name="Linked Cell 9 3 10 2" xfId="41487" xr:uid="{00000000-0005-0000-0000-00000FA20000}"/>
    <cellStyle name="Linked Cell 9 3 10 2 2" xfId="41488" xr:uid="{00000000-0005-0000-0000-000010A20000}"/>
    <cellStyle name="Linked Cell 9 3 10 3" xfId="41489" xr:uid="{00000000-0005-0000-0000-000011A20000}"/>
    <cellStyle name="Linked Cell 9 3 11" xfId="41490" xr:uid="{00000000-0005-0000-0000-000012A20000}"/>
    <cellStyle name="Linked Cell 9 3 11 2" xfId="41491" xr:uid="{00000000-0005-0000-0000-000013A20000}"/>
    <cellStyle name="Linked Cell 9 3 11 2 2" xfId="41492" xr:uid="{00000000-0005-0000-0000-000014A20000}"/>
    <cellStyle name="Linked Cell 9 3 11 3" xfId="41493" xr:uid="{00000000-0005-0000-0000-000015A20000}"/>
    <cellStyle name="Linked Cell 9 3 12" xfId="41494" xr:uid="{00000000-0005-0000-0000-000016A20000}"/>
    <cellStyle name="Linked Cell 9 3 12 2" xfId="41495" xr:uid="{00000000-0005-0000-0000-000017A20000}"/>
    <cellStyle name="Linked Cell 9 3 12 2 2" xfId="41496" xr:uid="{00000000-0005-0000-0000-000018A20000}"/>
    <cellStyle name="Linked Cell 9 3 12 3" xfId="41497" xr:uid="{00000000-0005-0000-0000-000019A20000}"/>
    <cellStyle name="Linked Cell 9 3 13" xfId="41498" xr:uid="{00000000-0005-0000-0000-00001AA20000}"/>
    <cellStyle name="Linked Cell 9 3 13 2" xfId="41499" xr:uid="{00000000-0005-0000-0000-00001BA20000}"/>
    <cellStyle name="Linked Cell 9 3 14" xfId="41500" xr:uid="{00000000-0005-0000-0000-00001CA20000}"/>
    <cellStyle name="Linked Cell 9 3 2" xfId="41501" xr:uid="{00000000-0005-0000-0000-00001DA20000}"/>
    <cellStyle name="Linked Cell 9 3 2 10" xfId="41502" xr:uid="{00000000-0005-0000-0000-00001EA20000}"/>
    <cellStyle name="Linked Cell 9 3 2 10 2" xfId="41503" xr:uid="{00000000-0005-0000-0000-00001FA20000}"/>
    <cellStyle name="Linked Cell 9 3 2 10 2 2" xfId="41504" xr:uid="{00000000-0005-0000-0000-000020A20000}"/>
    <cellStyle name="Linked Cell 9 3 2 10 3" xfId="41505" xr:uid="{00000000-0005-0000-0000-000021A20000}"/>
    <cellStyle name="Linked Cell 9 3 2 11" xfId="41506" xr:uid="{00000000-0005-0000-0000-000022A20000}"/>
    <cellStyle name="Linked Cell 9 3 2 11 2" xfId="41507" xr:uid="{00000000-0005-0000-0000-000023A20000}"/>
    <cellStyle name="Linked Cell 9 3 2 11 2 2" xfId="41508" xr:uid="{00000000-0005-0000-0000-000024A20000}"/>
    <cellStyle name="Linked Cell 9 3 2 11 3" xfId="41509" xr:uid="{00000000-0005-0000-0000-000025A20000}"/>
    <cellStyle name="Linked Cell 9 3 2 12" xfId="41510" xr:uid="{00000000-0005-0000-0000-000026A20000}"/>
    <cellStyle name="Linked Cell 9 3 2 12 2" xfId="41511" xr:uid="{00000000-0005-0000-0000-000027A20000}"/>
    <cellStyle name="Linked Cell 9 3 2 13" xfId="41512" xr:uid="{00000000-0005-0000-0000-000028A20000}"/>
    <cellStyle name="Linked Cell 9 3 2 2" xfId="41513" xr:uid="{00000000-0005-0000-0000-000029A20000}"/>
    <cellStyle name="Linked Cell 9 3 2 2 10" xfId="41514" xr:uid="{00000000-0005-0000-0000-00002AA20000}"/>
    <cellStyle name="Linked Cell 9 3 2 2 10 2" xfId="41515" xr:uid="{00000000-0005-0000-0000-00002BA20000}"/>
    <cellStyle name="Linked Cell 9 3 2 2 10 2 2" xfId="41516" xr:uid="{00000000-0005-0000-0000-00002CA20000}"/>
    <cellStyle name="Linked Cell 9 3 2 2 10 3" xfId="41517" xr:uid="{00000000-0005-0000-0000-00002DA20000}"/>
    <cellStyle name="Linked Cell 9 3 2 2 11" xfId="41518" xr:uid="{00000000-0005-0000-0000-00002EA20000}"/>
    <cellStyle name="Linked Cell 9 3 2 2 11 2" xfId="41519" xr:uid="{00000000-0005-0000-0000-00002FA20000}"/>
    <cellStyle name="Linked Cell 9 3 2 2 12" xfId="41520" xr:uid="{00000000-0005-0000-0000-000030A20000}"/>
    <cellStyle name="Linked Cell 9 3 2 2 2" xfId="41521" xr:uid="{00000000-0005-0000-0000-000031A20000}"/>
    <cellStyle name="Linked Cell 9 3 2 2 2 2" xfId="41522" xr:uid="{00000000-0005-0000-0000-000032A20000}"/>
    <cellStyle name="Linked Cell 9 3 2 2 2 2 2" xfId="41523" xr:uid="{00000000-0005-0000-0000-000033A20000}"/>
    <cellStyle name="Linked Cell 9 3 2 2 2 3" xfId="41524" xr:uid="{00000000-0005-0000-0000-000034A20000}"/>
    <cellStyle name="Linked Cell 9 3 2 2 3" xfId="41525" xr:uid="{00000000-0005-0000-0000-000035A20000}"/>
    <cellStyle name="Linked Cell 9 3 2 2 3 2" xfId="41526" xr:uid="{00000000-0005-0000-0000-000036A20000}"/>
    <cellStyle name="Linked Cell 9 3 2 2 3 2 2" xfId="41527" xr:uid="{00000000-0005-0000-0000-000037A20000}"/>
    <cellStyle name="Linked Cell 9 3 2 2 3 3" xfId="41528" xr:uid="{00000000-0005-0000-0000-000038A20000}"/>
    <cellStyle name="Linked Cell 9 3 2 2 4" xfId="41529" xr:uid="{00000000-0005-0000-0000-000039A20000}"/>
    <cellStyle name="Linked Cell 9 3 2 2 4 2" xfId="41530" xr:uid="{00000000-0005-0000-0000-00003AA20000}"/>
    <cellStyle name="Linked Cell 9 3 2 2 4 2 2" xfId="41531" xr:uid="{00000000-0005-0000-0000-00003BA20000}"/>
    <cellStyle name="Linked Cell 9 3 2 2 4 3" xfId="41532" xr:uid="{00000000-0005-0000-0000-00003CA20000}"/>
    <cellStyle name="Linked Cell 9 3 2 2 5" xfId="41533" xr:uid="{00000000-0005-0000-0000-00003DA20000}"/>
    <cellStyle name="Linked Cell 9 3 2 2 5 2" xfId="41534" xr:uid="{00000000-0005-0000-0000-00003EA20000}"/>
    <cellStyle name="Linked Cell 9 3 2 2 5 2 2" xfId="41535" xr:uid="{00000000-0005-0000-0000-00003FA20000}"/>
    <cellStyle name="Linked Cell 9 3 2 2 5 3" xfId="41536" xr:uid="{00000000-0005-0000-0000-000040A20000}"/>
    <cellStyle name="Linked Cell 9 3 2 2 6" xfId="41537" xr:uid="{00000000-0005-0000-0000-000041A20000}"/>
    <cellStyle name="Linked Cell 9 3 2 2 6 2" xfId="41538" xr:uid="{00000000-0005-0000-0000-000042A20000}"/>
    <cellStyle name="Linked Cell 9 3 2 2 6 2 2" xfId="41539" xr:uid="{00000000-0005-0000-0000-000043A20000}"/>
    <cellStyle name="Linked Cell 9 3 2 2 6 3" xfId="41540" xr:uid="{00000000-0005-0000-0000-000044A20000}"/>
    <cellStyle name="Linked Cell 9 3 2 2 7" xfId="41541" xr:uid="{00000000-0005-0000-0000-000045A20000}"/>
    <cellStyle name="Linked Cell 9 3 2 2 7 2" xfId="41542" xr:uid="{00000000-0005-0000-0000-000046A20000}"/>
    <cellStyle name="Linked Cell 9 3 2 2 7 2 2" xfId="41543" xr:uid="{00000000-0005-0000-0000-000047A20000}"/>
    <cellStyle name="Linked Cell 9 3 2 2 7 3" xfId="41544" xr:uid="{00000000-0005-0000-0000-000048A20000}"/>
    <cellStyle name="Linked Cell 9 3 2 2 8" xfId="41545" xr:uid="{00000000-0005-0000-0000-000049A20000}"/>
    <cellStyle name="Linked Cell 9 3 2 2 8 2" xfId="41546" xr:uid="{00000000-0005-0000-0000-00004AA20000}"/>
    <cellStyle name="Linked Cell 9 3 2 2 8 2 2" xfId="41547" xr:uid="{00000000-0005-0000-0000-00004BA20000}"/>
    <cellStyle name="Linked Cell 9 3 2 2 8 3" xfId="41548" xr:uid="{00000000-0005-0000-0000-00004CA20000}"/>
    <cellStyle name="Linked Cell 9 3 2 2 9" xfId="41549" xr:uid="{00000000-0005-0000-0000-00004DA20000}"/>
    <cellStyle name="Linked Cell 9 3 2 2 9 2" xfId="41550" xr:uid="{00000000-0005-0000-0000-00004EA20000}"/>
    <cellStyle name="Linked Cell 9 3 2 2 9 2 2" xfId="41551" xr:uid="{00000000-0005-0000-0000-00004FA20000}"/>
    <cellStyle name="Linked Cell 9 3 2 2 9 3" xfId="41552" xr:uid="{00000000-0005-0000-0000-000050A20000}"/>
    <cellStyle name="Linked Cell 9 3 2 3" xfId="41553" xr:uid="{00000000-0005-0000-0000-000051A20000}"/>
    <cellStyle name="Linked Cell 9 3 2 3 10" xfId="41554" xr:uid="{00000000-0005-0000-0000-000052A20000}"/>
    <cellStyle name="Linked Cell 9 3 2 3 10 2" xfId="41555" xr:uid="{00000000-0005-0000-0000-000053A20000}"/>
    <cellStyle name="Linked Cell 9 3 2 3 11" xfId="41556" xr:uid="{00000000-0005-0000-0000-000054A20000}"/>
    <cellStyle name="Linked Cell 9 3 2 3 2" xfId="41557" xr:uid="{00000000-0005-0000-0000-000055A20000}"/>
    <cellStyle name="Linked Cell 9 3 2 3 2 2" xfId="41558" xr:uid="{00000000-0005-0000-0000-000056A20000}"/>
    <cellStyle name="Linked Cell 9 3 2 3 2 2 2" xfId="41559" xr:uid="{00000000-0005-0000-0000-000057A20000}"/>
    <cellStyle name="Linked Cell 9 3 2 3 2 3" xfId="41560" xr:uid="{00000000-0005-0000-0000-000058A20000}"/>
    <cellStyle name="Linked Cell 9 3 2 3 3" xfId="41561" xr:uid="{00000000-0005-0000-0000-000059A20000}"/>
    <cellStyle name="Linked Cell 9 3 2 3 3 2" xfId="41562" xr:uid="{00000000-0005-0000-0000-00005AA20000}"/>
    <cellStyle name="Linked Cell 9 3 2 3 3 2 2" xfId="41563" xr:uid="{00000000-0005-0000-0000-00005BA20000}"/>
    <cellStyle name="Linked Cell 9 3 2 3 3 3" xfId="41564" xr:uid="{00000000-0005-0000-0000-00005CA20000}"/>
    <cellStyle name="Linked Cell 9 3 2 3 4" xfId="41565" xr:uid="{00000000-0005-0000-0000-00005DA20000}"/>
    <cellStyle name="Linked Cell 9 3 2 3 4 2" xfId="41566" xr:uid="{00000000-0005-0000-0000-00005EA20000}"/>
    <cellStyle name="Linked Cell 9 3 2 3 4 2 2" xfId="41567" xr:uid="{00000000-0005-0000-0000-00005FA20000}"/>
    <cellStyle name="Linked Cell 9 3 2 3 4 3" xfId="41568" xr:uid="{00000000-0005-0000-0000-000060A20000}"/>
    <cellStyle name="Linked Cell 9 3 2 3 5" xfId="41569" xr:uid="{00000000-0005-0000-0000-000061A20000}"/>
    <cellStyle name="Linked Cell 9 3 2 3 5 2" xfId="41570" xr:uid="{00000000-0005-0000-0000-000062A20000}"/>
    <cellStyle name="Linked Cell 9 3 2 3 5 2 2" xfId="41571" xr:uid="{00000000-0005-0000-0000-000063A20000}"/>
    <cellStyle name="Linked Cell 9 3 2 3 5 3" xfId="41572" xr:uid="{00000000-0005-0000-0000-000064A20000}"/>
    <cellStyle name="Linked Cell 9 3 2 3 6" xfId="41573" xr:uid="{00000000-0005-0000-0000-000065A20000}"/>
    <cellStyle name="Linked Cell 9 3 2 3 6 2" xfId="41574" xr:uid="{00000000-0005-0000-0000-000066A20000}"/>
    <cellStyle name="Linked Cell 9 3 2 3 6 2 2" xfId="41575" xr:uid="{00000000-0005-0000-0000-000067A20000}"/>
    <cellStyle name="Linked Cell 9 3 2 3 6 3" xfId="41576" xr:uid="{00000000-0005-0000-0000-000068A20000}"/>
    <cellStyle name="Linked Cell 9 3 2 3 7" xfId="41577" xr:uid="{00000000-0005-0000-0000-000069A20000}"/>
    <cellStyle name="Linked Cell 9 3 2 3 7 2" xfId="41578" xr:uid="{00000000-0005-0000-0000-00006AA20000}"/>
    <cellStyle name="Linked Cell 9 3 2 3 7 2 2" xfId="41579" xr:uid="{00000000-0005-0000-0000-00006BA20000}"/>
    <cellStyle name="Linked Cell 9 3 2 3 7 3" xfId="41580" xr:uid="{00000000-0005-0000-0000-00006CA20000}"/>
    <cellStyle name="Linked Cell 9 3 2 3 8" xfId="41581" xr:uid="{00000000-0005-0000-0000-00006DA20000}"/>
    <cellStyle name="Linked Cell 9 3 2 3 8 2" xfId="41582" xr:uid="{00000000-0005-0000-0000-00006EA20000}"/>
    <cellStyle name="Linked Cell 9 3 2 3 8 2 2" xfId="41583" xr:uid="{00000000-0005-0000-0000-00006FA20000}"/>
    <cellStyle name="Linked Cell 9 3 2 3 8 3" xfId="41584" xr:uid="{00000000-0005-0000-0000-000070A20000}"/>
    <cellStyle name="Linked Cell 9 3 2 3 9" xfId="41585" xr:uid="{00000000-0005-0000-0000-000071A20000}"/>
    <cellStyle name="Linked Cell 9 3 2 3 9 2" xfId="41586" xr:uid="{00000000-0005-0000-0000-000072A20000}"/>
    <cellStyle name="Linked Cell 9 3 2 3 9 2 2" xfId="41587" xr:uid="{00000000-0005-0000-0000-000073A20000}"/>
    <cellStyle name="Linked Cell 9 3 2 3 9 3" xfId="41588" xr:uid="{00000000-0005-0000-0000-000074A20000}"/>
    <cellStyle name="Linked Cell 9 3 2 4" xfId="41589" xr:uid="{00000000-0005-0000-0000-000075A20000}"/>
    <cellStyle name="Linked Cell 9 3 2 4 2" xfId="41590" xr:uid="{00000000-0005-0000-0000-000076A20000}"/>
    <cellStyle name="Linked Cell 9 3 2 4 2 2" xfId="41591" xr:uid="{00000000-0005-0000-0000-000077A20000}"/>
    <cellStyle name="Linked Cell 9 3 2 4 3" xfId="41592" xr:uid="{00000000-0005-0000-0000-000078A20000}"/>
    <cellStyle name="Linked Cell 9 3 2 5" xfId="41593" xr:uid="{00000000-0005-0000-0000-000079A20000}"/>
    <cellStyle name="Linked Cell 9 3 2 5 2" xfId="41594" xr:uid="{00000000-0005-0000-0000-00007AA20000}"/>
    <cellStyle name="Linked Cell 9 3 2 5 2 2" xfId="41595" xr:uid="{00000000-0005-0000-0000-00007BA20000}"/>
    <cellStyle name="Linked Cell 9 3 2 5 3" xfId="41596" xr:uid="{00000000-0005-0000-0000-00007CA20000}"/>
    <cellStyle name="Linked Cell 9 3 2 6" xfId="41597" xr:uid="{00000000-0005-0000-0000-00007DA20000}"/>
    <cellStyle name="Linked Cell 9 3 2 6 2" xfId="41598" xr:uid="{00000000-0005-0000-0000-00007EA20000}"/>
    <cellStyle name="Linked Cell 9 3 2 6 2 2" xfId="41599" xr:uid="{00000000-0005-0000-0000-00007FA20000}"/>
    <cellStyle name="Linked Cell 9 3 2 6 3" xfId="41600" xr:uid="{00000000-0005-0000-0000-000080A20000}"/>
    <cellStyle name="Linked Cell 9 3 2 7" xfId="41601" xr:uid="{00000000-0005-0000-0000-000081A20000}"/>
    <cellStyle name="Linked Cell 9 3 2 7 2" xfId="41602" xr:uid="{00000000-0005-0000-0000-000082A20000}"/>
    <cellStyle name="Linked Cell 9 3 2 7 2 2" xfId="41603" xr:uid="{00000000-0005-0000-0000-000083A20000}"/>
    <cellStyle name="Linked Cell 9 3 2 7 3" xfId="41604" xr:uid="{00000000-0005-0000-0000-000084A20000}"/>
    <cellStyle name="Linked Cell 9 3 2 8" xfId="41605" xr:uid="{00000000-0005-0000-0000-000085A20000}"/>
    <cellStyle name="Linked Cell 9 3 2 8 2" xfId="41606" xr:uid="{00000000-0005-0000-0000-000086A20000}"/>
    <cellStyle name="Linked Cell 9 3 2 8 2 2" xfId="41607" xr:uid="{00000000-0005-0000-0000-000087A20000}"/>
    <cellStyle name="Linked Cell 9 3 2 8 3" xfId="41608" xr:uid="{00000000-0005-0000-0000-000088A20000}"/>
    <cellStyle name="Linked Cell 9 3 2 9" xfId="41609" xr:uid="{00000000-0005-0000-0000-000089A20000}"/>
    <cellStyle name="Linked Cell 9 3 2 9 2" xfId="41610" xr:uid="{00000000-0005-0000-0000-00008AA20000}"/>
    <cellStyle name="Linked Cell 9 3 2 9 2 2" xfId="41611" xr:uid="{00000000-0005-0000-0000-00008BA20000}"/>
    <cellStyle name="Linked Cell 9 3 2 9 3" xfId="41612" xr:uid="{00000000-0005-0000-0000-00008CA20000}"/>
    <cellStyle name="Linked Cell 9 3 3" xfId="41613" xr:uid="{00000000-0005-0000-0000-00008DA20000}"/>
    <cellStyle name="Linked Cell 9 3 3 10" xfId="41614" xr:uid="{00000000-0005-0000-0000-00008EA20000}"/>
    <cellStyle name="Linked Cell 9 3 3 10 2" xfId="41615" xr:uid="{00000000-0005-0000-0000-00008FA20000}"/>
    <cellStyle name="Linked Cell 9 3 3 10 2 2" xfId="41616" xr:uid="{00000000-0005-0000-0000-000090A20000}"/>
    <cellStyle name="Linked Cell 9 3 3 10 3" xfId="41617" xr:uid="{00000000-0005-0000-0000-000091A20000}"/>
    <cellStyle name="Linked Cell 9 3 3 11" xfId="41618" xr:uid="{00000000-0005-0000-0000-000092A20000}"/>
    <cellStyle name="Linked Cell 9 3 3 11 2" xfId="41619" xr:uid="{00000000-0005-0000-0000-000093A20000}"/>
    <cellStyle name="Linked Cell 9 3 3 12" xfId="41620" xr:uid="{00000000-0005-0000-0000-000094A20000}"/>
    <cellStyle name="Linked Cell 9 3 3 2" xfId="41621" xr:uid="{00000000-0005-0000-0000-000095A20000}"/>
    <cellStyle name="Linked Cell 9 3 3 2 10" xfId="41622" xr:uid="{00000000-0005-0000-0000-000096A20000}"/>
    <cellStyle name="Linked Cell 9 3 3 2 10 2" xfId="41623" xr:uid="{00000000-0005-0000-0000-000097A20000}"/>
    <cellStyle name="Linked Cell 9 3 3 2 11" xfId="41624" xr:uid="{00000000-0005-0000-0000-000098A20000}"/>
    <cellStyle name="Linked Cell 9 3 3 2 2" xfId="41625" xr:uid="{00000000-0005-0000-0000-000099A20000}"/>
    <cellStyle name="Linked Cell 9 3 3 2 2 2" xfId="41626" xr:uid="{00000000-0005-0000-0000-00009AA20000}"/>
    <cellStyle name="Linked Cell 9 3 3 2 2 2 2" xfId="41627" xr:uid="{00000000-0005-0000-0000-00009BA20000}"/>
    <cellStyle name="Linked Cell 9 3 3 2 2 3" xfId="41628" xr:uid="{00000000-0005-0000-0000-00009CA20000}"/>
    <cellStyle name="Linked Cell 9 3 3 2 3" xfId="41629" xr:uid="{00000000-0005-0000-0000-00009DA20000}"/>
    <cellStyle name="Linked Cell 9 3 3 2 3 2" xfId="41630" xr:uid="{00000000-0005-0000-0000-00009EA20000}"/>
    <cellStyle name="Linked Cell 9 3 3 2 3 2 2" xfId="41631" xr:uid="{00000000-0005-0000-0000-00009FA20000}"/>
    <cellStyle name="Linked Cell 9 3 3 2 3 3" xfId="41632" xr:uid="{00000000-0005-0000-0000-0000A0A20000}"/>
    <cellStyle name="Linked Cell 9 3 3 2 4" xfId="41633" xr:uid="{00000000-0005-0000-0000-0000A1A20000}"/>
    <cellStyle name="Linked Cell 9 3 3 2 4 2" xfId="41634" xr:uid="{00000000-0005-0000-0000-0000A2A20000}"/>
    <cellStyle name="Linked Cell 9 3 3 2 4 2 2" xfId="41635" xr:uid="{00000000-0005-0000-0000-0000A3A20000}"/>
    <cellStyle name="Linked Cell 9 3 3 2 4 3" xfId="41636" xr:uid="{00000000-0005-0000-0000-0000A4A20000}"/>
    <cellStyle name="Linked Cell 9 3 3 2 5" xfId="41637" xr:uid="{00000000-0005-0000-0000-0000A5A20000}"/>
    <cellStyle name="Linked Cell 9 3 3 2 5 2" xfId="41638" xr:uid="{00000000-0005-0000-0000-0000A6A20000}"/>
    <cellStyle name="Linked Cell 9 3 3 2 5 2 2" xfId="41639" xr:uid="{00000000-0005-0000-0000-0000A7A20000}"/>
    <cellStyle name="Linked Cell 9 3 3 2 5 3" xfId="41640" xr:uid="{00000000-0005-0000-0000-0000A8A20000}"/>
    <cellStyle name="Linked Cell 9 3 3 2 6" xfId="41641" xr:uid="{00000000-0005-0000-0000-0000A9A20000}"/>
    <cellStyle name="Linked Cell 9 3 3 2 6 2" xfId="41642" xr:uid="{00000000-0005-0000-0000-0000AAA20000}"/>
    <cellStyle name="Linked Cell 9 3 3 2 6 2 2" xfId="41643" xr:uid="{00000000-0005-0000-0000-0000ABA20000}"/>
    <cellStyle name="Linked Cell 9 3 3 2 6 3" xfId="41644" xr:uid="{00000000-0005-0000-0000-0000ACA20000}"/>
    <cellStyle name="Linked Cell 9 3 3 2 7" xfId="41645" xr:uid="{00000000-0005-0000-0000-0000ADA20000}"/>
    <cellStyle name="Linked Cell 9 3 3 2 7 2" xfId="41646" xr:uid="{00000000-0005-0000-0000-0000AEA20000}"/>
    <cellStyle name="Linked Cell 9 3 3 2 7 2 2" xfId="41647" xr:uid="{00000000-0005-0000-0000-0000AFA20000}"/>
    <cellStyle name="Linked Cell 9 3 3 2 7 3" xfId="41648" xr:uid="{00000000-0005-0000-0000-0000B0A20000}"/>
    <cellStyle name="Linked Cell 9 3 3 2 8" xfId="41649" xr:uid="{00000000-0005-0000-0000-0000B1A20000}"/>
    <cellStyle name="Linked Cell 9 3 3 2 8 2" xfId="41650" xr:uid="{00000000-0005-0000-0000-0000B2A20000}"/>
    <cellStyle name="Linked Cell 9 3 3 2 8 2 2" xfId="41651" xr:uid="{00000000-0005-0000-0000-0000B3A20000}"/>
    <cellStyle name="Linked Cell 9 3 3 2 8 3" xfId="41652" xr:uid="{00000000-0005-0000-0000-0000B4A20000}"/>
    <cellStyle name="Linked Cell 9 3 3 2 9" xfId="41653" xr:uid="{00000000-0005-0000-0000-0000B5A20000}"/>
    <cellStyle name="Linked Cell 9 3 3 2 9 2" xfId="41654" xr:uid="{00000000-0005-0000-0000-0000B6A20000}"/>
    <cellStyle name="Linked Cell 9 3 3 2 9 2 2" xfId="41655" xr:uid="{00000000-0005-0000-0000-0000B7A20000}"/>
    <cellStyle name="Linked Cell 9 3 3 2 9 3" xfId="41656" xr:uid="{00000000-0005-0000-0000-0000B8A20000}"/>
    <cellStyle name="Linked Cell 9 3 3 3" xfId="41657" xr:uid="{00000000-0005-0000-0000-0000B9A20000}"/>
    <cellStyle name="Linked Cell 9 3 3 3 2" xfId="41658" xr:uid="{00000000-0005-0000-0000-0000BAA20000}"/>
    <cellStyle name="Linked Cell 9 3 3 3 2 2" xfId="41659" xr:uid="{00000000-0005-0000-0000-0000BBA20000}"/>
    <cellStyle name="Linked Cell 9 3 3 3 3" xfId="41660" xr:uid="{00000000-0005-0000-0000-0000BCA20000}"/>
    <cellStyle name="Linked Cell 9 3 3 4" xfId="41661" xr:uid="{00000000-0005-0000-0000-0000BDA20000}"/>
    <cellStyle name="Linked Cell 9 3 3 4 2" xfId="41662" xr:uid="{00000000-0005-0000-0000-0000BEA20000}"/>
    <cellStyle name="Linked Cell 9 3 3 4 2 2" xfId="41663" xr:uid="{00000000-0005-0000-0000-0000BFA20000}"/>
    <cellStyle name="Linked Cell 9 3 3 4 3" xfId="41664" xr:uid="{00000000-0005-0000-0000-0000C0A20000}"/>
    <cellStyle name="Linked Cell 9 3 3 5" xfId="41665" xr:uid="{00000000-0005-0000-0000-0000C1A20000}"/>
    <cellStyle name="Linked Cell 9 3 3 5 2" xfId="41666" xr:uid="{00000000-0005-0000-0000-0000C2A20000}"/>
    <cellStyle name="Linked Cell 9 3 3 5 2 2" xfId="41667" xr:uid="{00000000-0005-0000-0000-0000C3A20000}"/>
    <cellStyle name="Linked Cell 9 3 3 5 3" xfId="41668" xr:uid="{00000000-0005-0000-0000-0000C4A20000}"/>
    <cellStyle name="Linked Cell 9 3 3 6" xfId="41669" xr:uid="{00000000-0005-0000-0000-0000C5A20000}"/>
    <cellStyle name="Linked Cell 9 3 3 6 2" xfId="41670" xr:uid="{00000000-0005-0000-0000-0000C6A20000}"/>
    <cellStyle name="Linked Cell 9 3 3 6 2 2" xfId="41671" xr:uid="{00000000-0005-0000-0000-0000C7A20000}"/>
    <cellStyle name="Linked Cell 9 3 3 6 3" xfId="41672" xr:uid="{00000000-0005-0000-0000-0000C8A20000}"/>
    <cellStyle name="Linked Cell 9 3 3 7" xfId="41673" xr:uid="{00000000-0005-0000-0000-0000C9A20000}"/>
    <cellStyle name="Linked Cell 9 3 3 7 2" xfId="41674" xr:uid="{00000000-0005-0000-0000-0000CAA20000}"/>
    <cellStyle name="Linked Cell 9 3 3 7 2 2" xfId="41675" xr:uid="{00000000-0005-0000-0000-0000CBA20000}"/>
    <cellStyle name="Linked Cell 9 3 3 7 3" xfId="41676" xr:uid="{00000000-0005-0000-0000-0000CCA20000}"/>
    <cellStyle name="Linked Cell 9 3 3 8" xfId="41677" xr:uid="{00000000-0005-0000-0000-0000CDA20000}"/>
    <cellStyle name="Linked Cell 9 3 3 8 2" xfId="41678" xr:uid="{00000000-0005-0000-0000-0000CEA20000}"/>
    <cellStyle name="Linked Cell 9 3 3 8 2 2" xfId="41679" xr:uid="{00000000-0005-0000-0000-0000CFA20000}"/>
    <cellStyle name="Linked Cell 9 3 3 8 3" xfId="41680" xr:uid="{00000000-0005-0000-0000-0000D0A20000}"/>
    <cellStyle name="Linked Cell 9 3 3 9" xfId="41681" xr:uid="{00000000-0005-0000-0000-0000D1A20000}"/>
    <cellStyle name="Linked Cell 9 3 3 9 2" xfId="41682" xr:uid="{00000000-0005-0000-0000-0000D2A20000}"/>
    <cellStyle name="Linked Cell 9 3 3 9 2 2" xfId="41683" xr:uid="{00000000-0005-0000-0000-0000D3A20000}"/>
    <cellStyle name="Linked Cell 9 3 3 9 3" xfId="41684" xr:uid="{00000000-0005-0000-0000-0000D4A20000}"/>
    <cellStyle name="Linked Cell 9 3 4" xfId="41685" xr:uid="{00000000-0005-0000-0000-0000D5A20000}"/>
    <cellStyle name="Linked Cell 9 3 4 10" xfId="41686" xr:uid="{00000000-0005-0000-0000-0000D6A20000}"/>
    <cellStyle name="Linked Cell 9 3 4 10 2" xfId="41687" xr:uid="{00000000-0005-0000-0000-0000D7A20000}"/>
    <cellStyle name="Linked Cell 9 3 4 11" xfId="41688" xr:uid="{00000000-0005-0000-0000-0000D8A20000}"/>
    <cellStyle name="Linked Cell 9 3 4 2" xfId="41689" xr:uid="{00000000-0005-0000-0000-0000D9A20000}"/>
    <cellStyle name="Linked Cell 9 3 4 2 2" xfId="41690" xr:uid="{00000000-0005-0000-0000-0000DAA20000}"/>
    <cellStyle name="Linked Cell 9 3 4 2 2 2" xfId="41691" xr:uid="{00000000-0005-0000-0000-0000DBA20000}"/>
    <cellStyle name="Linked Cell 9 3 4 2 3" xfId="41692" xr:uid="{00000000-0005-0000-0000-0000DCA20000}"/>
    <cellStyle name="Linked Cell 9 3 4 3" xfId="41693" xr:uid="{00000000-0005-0000-0000-0000DDA20000}"/>
    <cellStyle name="Linked Cell 9 3 4 3 2" xfId="41694" xr:uid="{00000000-0005-0000-0000-0000DEA20000}"/>
    <cellStyle name="Linked Cell 9 3 4 3 2 2" xfId="41695" xr:uid="{00000000-0005-0000-0000-0000DFA20000}"/>
    <cellStyle name="Linked Cell 9 3 4 3 3" xfId="41696" xr:uid="{00000000-0005-0000-0000-0000E0A20000}"/>
    <cellStyle name="Linked Cell 9 3 4 4" xfId="41697" xr:uid="{00000000-0005-0000-0000-0000E1A20000}"/>
    <cellStyle name="Linked Cell 9 3 4 4 2" xfId="41698" xr:uid="{00000000-0005-0000-0000-0000E2A20000}"/>
    <cellStyle name="Linked Cell 9 3 4 4 2 2" xfId="41699" xr:uid="{00000000-0005-0000-0000-0000E3A20000}"/>
    <cellStyle name="Linked Cell 9 3 4 4 3" xfId="41700" xr:uid="{00000000-0005-0000-0000-0000E4A20000}"/>
    <cellStyle name="Linked Cell 9 3 4 5" xfId="41701" xr:uid="{00000000-0005-0000-0000-0000E5A20000}"/>
    <cellStyle name="Linked Cell 9 3 4 5 2" xfId="41702" xr:uid="{00000000-0005-0000-0000-0000E6A20000}"/>
    <cellStyle name="Linked Cell 9 3 4 5 2 2" xfId="41703" xr:uid="{00000000-0005-0000-0000-0000E7A20000}"/>
    <cellStyle name="Linked Cell 9 3 4 5 3" xfId="41704" xr:uid="{00000000-0005-0000-0000-0000E8A20000}"/>
    <cellStyle name="Linked Cell 9 3 4 6" xfId="41705" xr:uid="{00000000-0005-0000-0000-0000E9A20000}"/>
    <cellStyle name="Linked Cell 9 3 4 6 2" xfId="41706" xr:uid="{00000000-0005-0000-0000-0000EAA20000}"/>
    <cellStyle name="Linked Cell 9 3 4 6 2 2" xfId="41707" xr:uid="{00000000-0005-0000-0000-0000EBA20000}"/>
    <cellStyle name="Linked Cell 9 3 4 6 3" xfId="41708" xr:uid="{00000000-0005-0000-0000-0000ECA20000}"/>
    <cellStyle name="Linked Cell 9 3 4 7" xfId="41709" xr:uid="{00000000-0005-0000-0000-0000EDA20000}"/>
    <cellStyle name="Linked Cell 9 3 4 7 2" xfId="41710" xr:uid="{00000000-0005-0000-0000-0000EEA20000}"/>
    <cellStyle name="Linked Cell 9 3 4 7 2 2" xfId="41711" xr:uid="{00000000-0005-0000-0000-0000EFA20000}"/>
    <cellStyle name="Linked Cell 9 3 4 7 3" xfId="41712" xr:uid="{00000000-0005-0000-0000-0000F0A20000}"/>
    <cellStyle name="Linked Cell 9 3 4 8" xfId="41713" xr:uid="{00000000-0005-0000-0000-0000F1A20000}"/>
    <cellStyle name="Linked Cell 9 3 4 8 2" xfId="41714" xr:uid="{00000000-0005-0000-0000-0000F2A20000}"/>
    <cellStyle name="Linked Cell 9 3 4 8 2 2" xfId="41715" xr:uid="{00000000-0005-0000-0000-0000F3A20000}"/>
    <cellStyle name="Linked Cell 9 3 4 8 3" xfId="41716" xr:uid="{00000000-0005-0000-0000-0000F4A20000}"/>
    <cellStyle name="Linked Cell 9 3 4 9" xfId="41717" xr:uid="{00000000-0005-0000-0000-0000F5A20000}"/>
    <cellStyle name="Linked Cell 9 3 4 9 2" xfId="41718" xr:uid="{00000000-0005-0000-0000-0000F6A20000}"/>
    <cellStyle name="Linked Cell 9 3 4 9 2 2" xfId="41719" xr:uid="{00000000-0005-0000-0000-0000F7A20000}"/>
    <cellStyle name="Linked Cell 9 3 4 9 3" xfId="41720" xr:uid="{00000000-0005-0000-0000-0000F8A20000}"/>
    <cellStyle name="Linked Cell 9 3 5" xfId="41721" xr:uid="{00000000-0005-0000-0000-0000F9A20000}"/>
    <cellStyle name="Linked Cell 9 3 5 2" xfId="41722" xr:uid="{00000000-0005-0000-0000-0000FAA20000}"/>
    <cellStyle name="Linked Cell 9 3 5 2 2" xfId="41723" xr:uid="{00000000-0005-0000-0000-0000FBA20000}"/>
    <cellStyle name="Linked Cell 9 3 5 3" xfId="41724" xr:uid="{00000000-0005-0000-0000-0000FCA20000}"/>
    <cellStyle name="Linked Cell 9 3 6" xfId="41725" xr:uid="{00000000-0005-0000-0000-0000FDA20000}"/>
    <cellStyle name="Linked Cell 9 3 6 2" xfId="41726" xr:uid="{00000000-0005-0000-0000-0000FEA20000}"/>
    <cellStyle name="Linked Cell 9 3 6 2 2" xfId="41727" xr:uid="{00000000-0005-0000-0000-0000FFA20000}"/>
    <cellStyle name="Linked Cell 9 3 6 3" xfId="41728" xr:uid="{00000000-0005-0000-0000-000000A30000}"/>
    <cellStyle name="Linked Cell 9 3 7" xfId="41729" xr:uid="{00000000-0005-0000-0000-000001A30000}"/>
    <cellStyle name="Linked Cell 9 3 7 2" xfId="41730" xr:uid="{00000000-0005-0000-0000-000002A30000}"/>
    <cellStyle name="Linked Cell 9 3 7 2 2" xfId="41731" xr:uid="{00000000-0005-0000-0000-000003A30000}"/>
    <cellStyle name="Linked Cell 9 3 7 3" xfId="41732" xr:uid="{00000000-0005-0000-0000-000004A30000}"/>
    <cellStyle name="Linked Cell 9 3 8" xfId="41733" xr:uid="{00000000-0005-0000-0000-000005A30000}"/>
    <cellStyle name="Linked Cell 9 3 8 2" xfId="41734" xr:uid="{00000000-0005-0000-0000-000006A30000}"/>
    <cellStyle name="Linked Cell 9 3 8 2 2" xfId="41735" xr:uid="{00000000-0005-0000-0000-000007A30000}"/>
    <cellStyle name="Linked Cell 9 3 8 3" xfId="41736" xr:uid="{00000000-0005-0000-0000-000008A30000}"/>
    <cellStyle name="Linked Cell 9 3 9" xfId="41737" xr:uid="{00000000-0005-0000-0000-000009A30000}"/>
    <cellStyle name="Linked Cell 9 3 9 2" xfId="41738" xr:uid="{00000000-0005-0000-0000-00000AA30000}"/>
    <cellStyle name="Linked Cell 9 3 9 2 2" xfId="41739" xr:uid="{00000000-0005-0000-0000-00000BA30000}"/>
    <cellStyle name="Linked Cell 9 3 9 3" xfId="41740" xr:uid="{00000000-0005-0000-0000-00000CA30000}"/>
    <cellStyle name="Linked Cell 9 4" xfId="41741" xr:uid="{00000000-0005-0000-0000-00000DA30000}"/>
    <cellStyle name="Linked Cell 9 4 10" xfId="41742" xr:uid="{00000000-0005-0000-0000-00000EA30000}"/>
    <cellStyle name="Linked Cell 9 4 10 2" xfId="41743" xr:uid="{00000000-0005-0000-0000-00000FA30000}"/>
    <cellStyle name="Linked Cell 9 4 10 2 2" xfId="41744" xr:uid="{00000000-0005-0000-0000-000010A30000}"/>
    <cellStyle name="Linked Cell 9 4 10 3" xfId="41745" xr:uid="{00000000-0005-0000-0000-000011A30000}"/>
    <cellStyle name="Linked Cell 9 4 11" xfId="41746" xr:uid="{00000000-0005-0000-0000-000012A30000}"/>
    <cellStyle name="Linked Cell 9 4 11 2" xfId="41747" xr:uid="{00000000-0005-0000-0000-000013A30000}"/>
    <cellStyle name="Linked Cell 9 4 11 2 2" xfId="41748" xr:uid="{00000000-0005-0000-0000-000014A30000}"/>
    <cellStyle name="Linked Cell 9 4 11 3" xfId="41749" xr:uid="{00000000-0005-0000-0000-000015A30000}"/>
    <cellStyle name="Linked Cell 9 4 12" xfId="41750" xr:uid="{00000000-0005-0000-0000-000016A30000}"/>
    <cellStyle name="Linked Cell 9 4 12 2" xfId="41751" xr:uid="{00000000-0005-0000-0000-000017A30000}"/>
    <cellStyle name="Linked Cell 9 4 13" xfId="41752" xr:uid="{00000000-0005-0000-0000-000018A30000}"/>
    <cellStyle name="Linked Cell 9 4 2" xfId="41753" xr:uid="{00000000-0005-0000-0000-000019A30000}"/>
    <cellStyle name="Linked Cell 9 4 2 10" xfId="41754" xr:uid="{00000000-0005-0000-0000-00001AA30000}"/>
    <cellStyle name="Linked Cell 9 4 2 10 2" xfId="41755" xr:uid="{00000000-0005-0000-0000-00001BA30000}"/>
    <cellStyle name="Linked Cell 9 4 2 10 2 2" xfId="41756" xr:uid="{00000000-0005-0000-0000-00001CA30000}"/>
    <cellStyle name="Linked Cell 9 4 2 10 3" xfId="41757" xr:uid="{00000000-0005-0000-0000-00001DA30000}"/>
    <cellStyle name="Linked Cell 9 4 2 11" xfId="41758" xr:uid="{00000000-0005-0000-0000-00001EA30000}"/>
    <cellStyle name="Linked Cell 9 4 2 11 2" xfId="41759" xr:uid="{00000000-0005-0000-0000-00001FA30000}"/>
    <cellStyle name="Linked Cell 9 4 2 12" xfId="41760" xr:uid="{00000000-0005-0000-0000-000020A30000}"/>
    <cellStyle name="Linked Cell 9 4 2 2" xfId="41761" xr:uid="{00000000-0005-0000-0000-000021A30000}"/>
    <cellStyle name="Linked Cell 9 4 2 2 2" xfId="41762" xr:uid="{00000000-0005-0000-0000-000022A30000}"/>
    <cellStyle name="Linked Cell 9 4 2 2 2 2" xfId="41763" xr:uid="{00000000-0005-0000-0000-000023A30000}"/>
    <cellStyle name="Linked Cell 9 4 2 2 3" xfId="41764" xr:uid="{00000000-0005-0000-0000-000024A30000}"/>
    <cellStyle name="Linked Cell 9 4 2 3" xfId="41765" xr:uid="{00000000-0005-0000-0000-000025A30000}"/>
    <cellStyle name="Linked Cell 9 4 2 3 2" xfId="41766" xr:uid="{00000000-0005-0000-0000-000026A30000}"/>
    <cellStyle name="Linked Cell 9 4 2 3 2 2" xfId="41767" xr:uid="{00000000-0005-0000-0000-000027A30000}"/>
    <cellStyle name="Linked Cell 9 4 2 3 3" xfId="41768" xr:uid="{00000000-0005-0000-0000-000028A30000}"/>
    <cellStyle name="Linked Cell 9 4 2 4" xfId="41769" xr:uid="{00000000-0005-0000-0000-000029A30000}"/>
    <cellStyle name="Linked Cell 9 4 2 4 2" xfId="41770" xr:uid="{00000000-0005-0000-0000-00002AA30000}"/>
    <cellStyle name="Linked Cell 9 4 2 4 2 2" xfId="41771" xr:uid="{00000000-0005-0000-0000-00002BA30000}"/>
    <cellStyle name="Linked Cell 9 4 2 4 3" xfId="41772" xr:uid="{00000000-0005-0000-0000-00002CA30000}"/>
    <cellStyle name="Linked Cell 9 4 2 5" xfId="41773" xr:uid="{00000000-0005-0000-0000-00002DA30000}"/>
    <cellStyle name="Linked Cell 9 4 2 5 2" xfId="41774" xr:uid="{00000000-0005-0000-0000-00002EA30000}"/>
    <cellStyle name="Linked Cell 9 4 2 5 2 2" xfId="41775" xr:uid="{00000000-0005-0000-0000-00002FA30000}"/>
    <cellStyle name="Linked Cell 9 4 2 5 3" xfId="41776" xr:uid="{00000000-0005-0000-0000-000030A30000}"/>
    <cellStyle name="Linked Cell 9 4 2 6" xfId="41777" xr:uid="{00000000-0005-0000-0000-000031A30000}"/>
    <cellStyle name="Linked Cell 9 4 2 6 2" xfId="41778" xr:uid="{00000000-0005-0000-0000-000032A30000}"/>
    <cellStyle name="Linked Cell 9 4 2 6 2 2" xfId="41779" xr:uid="{00000000-0005-0000-0000-000033A30000}"/>
    <cellStyle name="Linked Cell 9 4 2 6 3" xfId="41780" xr:uid="{00000000-0005-0000-0000-000034A30000}"/>
    <cellStyle name="Linked Cell 9 4 2 7" xfId="41781" xr:uid="{00000000-0005-0000-0000-000035A30000}"/>
    <cellStyle name="Linked Cell 9 4 2 7 2" xfId="41782" xr:uid="{00000000-0005-0000-0000-000036A30000}"/>
    <cellStyle name="Linked Cell 9 4 2 7 2 2" xfId="41783" xr:uid="{00000000-0005-0000-0000-000037A30000}"/>
    <cellStyle name="Linked Cell 9 4 2 7 3" xfId="41784" xr:uid="{00000000-0005-0000-0000-000038A30000}"/>
    <cellStyle name="Linked Cell 9 4 2 8" xfId="41785" xr:uid="{00000000-0005-0000-0000-000039A30000}"/>
    <cellStyle name="Linked Cell 9 4 2 8 2" xfId="41786" xr:uid="{00000000-0005-0000-0000-00003AA30000}"/>
    <cellStyle name="Linked Cell 9 4 2 8 2 2" xfId="41787" xr:uid="{00000000-0005-0000-0000-00003BA30000}"/>
    <cellStyle name="Linked Cell 9 4 2 8 3" xfId="41788" xr:uid="{00000000-0005-0000-0000-00003CA30000}"/>
    <cellStyle name="Linked Cell 9 4 2 9" xfId="41789" xr:uid="{00000000-0005-0000-0000-00003DA30000}"/>
    <cellStyle name="Linked Cell 9 4 2 9 2" xfId="41790" xr:uid="{00000000-0005-0000-0000-00003EA30000}"/>
    <cellStyle name="Linked Cell 9 4 2 9 2 2" xfId="41791" xr:uid="{00000000-0005-0000-0000-00003FA30000}"/>
    <cellStyle name="Linked Cell 9 4 2 9 3" xfId="41792" xr:uid="{00000000-0005-0000-0000-000040A30000}"/>
    <cellStyle name="Linked Cell 9 4 3" xfId="41793" xr:uid="{00000000-0005-0000-0000-000041A30000}"/>
    <cellStyle name="Linked Cell 9 4 3 10" xfId="41794" xr:uid="{00000000-0005-0000-0000-000042A30000}"/>
    <cellStyle name="Linked Cell 9 4 3 10 2" xfId="41795" xr:uid="{00000000-0005-0000-0000-000043A30000}"/>
    <cellStyle name="Linked Cell 9 4 3 11" xfId="41796" xr:uid="{00000000-0005-0000-0000-000044A30000}"/>
    <cellStyle name="Linked Cell 9 4 3 2" xfId="41797" xr:uid="{00000000-0005-0000-0000-000045A30000}"/>
    <cellStyle name="Linked Cell 9 4 3 2 2" xfId="41798" xr:uid="{00000000-0005-0000-0000-000046A30000}"/>
    <cellStyle name="Linked Cell 9 4 3 2 2 2" xfId="41799" xr:uid="{00000000-0005-0000-0000-000047A30000}"/>
    <cellStyle name="Linked Cell 9 4 3 2 3" xfId="41800" xr:uid="{00000000-0005-0000-0000-000048A30000}"/>
    <cellStyle name="Linked Cell 9 4 3 3" xfId="41801" xr:uid="{00000000-0005-0000-0000-000049A30000}"/>
    <cellStyle name="Linked Cell 9 4 3 3 2" xfId="41802" xr:uid="{00000000-0005-0000-0000-00004AA30000}"/>
    <cellStyle name="Linked Cell 9 4 3 3 2 2" xfId="41803" xr:uid="{00000000-0005-0000-0000-00004BA30000}"/>
    <cellStyle name="Linked Cell 9 4 3 3 3" xfId="41804" xr:uid="{00000000-0005-0000-0000-00004CA30000}"/>
    <cellStyle name="Linked Cell 9 4 3 4" xfId="41805" xr:uid="{00000000-0005-0000-0000-00004DA30000}"/>
    <cellStyle name="Linked Cell 9 4 3 4 2" xfId="41806" xr:uid="{00000000-0005-0000-0000-00004EA30000}"/>
    <cellStyle name="Linked Cell 9 4 3 4 2 2" xfId="41807" xr:uid="{00000000-0005-0000-0000-00004FA30000}"/>
    <cellStyle name="Linked Cell 9 4 3 4 3" xfId="41808" xr:uid="{00000000-0005-0000-0000-000050A30000}"/>
    <cellStyle name="Linked Cell 9 4 3 5" xfId="41809" xr:uid="{00000000-0005-0000-0000-000051A30000}"/>
    <cellStyle name="Linked Cell 9 4 3 5 2" xfId="41810" xr:uid="{00000000-0005-0000-0000-000052A30000}"/>
    <cellStyle name="Linked Cell 9 4 3 5 2 2" xfId="41811" xr:uid="{00000000-0005-0000-0000-000053A30000}"/>
    <cellStyle name="Linked Cell 9 4 3 5 3" xfId="41812" xr:uid="{00000000-0005-0000-0000-000054A30000}"/>
    <cellStyle name="Linked Cell 9 4 3 6" xfId="41813" xr:uid="{00000000-0005-0000-0000-000055A30000}"/>
    <cellStyle name="Linked Cell 9 4 3 6 2" xfId="41814" xr:uid="{00000000-0005-0000-0000-000056A30000}"/>
    <cellStyle name="Linked Cell 9 4 3 6 2 2" xfId="41815" xr:uid="{00000000-0005-0000-0000-000057A30000}"/>
    <cellStyle name="Linked Cell 9 4 3 6 3" xfId="41816" xr:uid="{00000000-0005-0000-0000-000058A30000}"/>
    <cellStyle name="Linked Cell 9 4 3 7" xfId="41817" xr:uid="{00000000-0005-0000-0000-000059A30000}"/>
    <cellStyle name="Linked Cell 9 4 3 7 2" xfId="41818" xr:uid="{00000000-0005-0000-0000-00005AA30000}"/>
    <cellStyle name="Linked Cell 9 4 3 7 2 2" xfId="41819" xr:uid="{00000000-0005-0000-0000-00005BA30000}"/>
    <cellStyle name="Linked Cell 9 4 3 7 3" xfId="41820" xr:uid="{00000000-0005-0000-0000-00005CA30000}"/>
    <cellStyle name="Linked Cell 9 4 3 8" xfId="41821" xr:uid="{00000000-0005-0000-0000-00005DA30000}"/>
    <cellStyle name="Linked Cell 9 4 3 8 2" xfId="41822" xr:uid="{00000000-0005-0000-0000-00005EA30000}"/>
    <cellStyle name="Linked Cell 9 4 3 8 2 2" xfId="41823" xr:uid="{00000000-0005-0000-0000-00005FA30000}"/>
    <cellStyle name="Linked Cell 9 4 3 8 3" xfId="41824" xr:uid="{00000000-0005-0000-0000-000060A30000}"/>
    <cellStyle name="Linked Cell 9 4 3 9" xfId="41825" xr:uid="{00000000-0005-0000-0000-000061A30000}"/>
    <cellStyle name="Linked Cell 9 4 3 9 2" xfId="41826" xr:uid="{00000000-0005-0000-0000-000062A30000}"/>
    <cellStyle name="Linked Cell 9 4 3 9 2 2" xfId="41827" xr:uid="{00000000-0005-0000-0000-000063A30000}"/>
    <cellStyle name="Linked Cell 9 4 3 9 3" xfId="41828" xr:uid="{00000000-0005-0000-0000-000064A30000}"/>
    <cellStyle name="Linked Cell 9 4 4" xfId="41829" xr:uid="{00000000-0005-0000-0000-000065A30000}"/>
    <cellStyle name="Linked Cell 9 4 4 2" xfId="41830" xr:uid="{00000000-0005-0000-0000-000066A30000}"/>
    <cellStyle name="Linked Cell 9 4 4 2 2" xfId="41831" xr:uid="{00000000-0005-0000-0000-000067A30000}"/>
    <cellStyle name="Linked Cell 9 4 4 3" xfId="41832" xr:uid="{00000000-0005-0000-0000-000068A30000}"/>
    <cellStyle name="Linked Cell 9 4 5" xfId="41833" xr:uid="{00000000-0005-0000-0000-000069A30000}"/>
    <cellStyle name="Linked Cell 9 4 5 2" xfId="41834" xr:uid="{00000000-0005-0000-0000-00006AA30000}"/>
    <cellStyle name="Linked Cell 9 4 5 2 2" xfId="41835" xr:uid="{00000000-0005-0000-0000-00006BA30000}"/>
    <cellStyle name="Linked Cell 9 4 5 3" xfId="41836" xr:uid="{00000000-0005-0000-0000-00006CA30000}"/>
    <cellStyle name="Linked Cell 9 4 6" xfId="41837" xr:uid="{00000000-0005-0000-0000-00006DA30000}"/>
    <cellStyle name="Linked Cell 9 4 6 2" xfId="41838" xr:uid="{00000000-0005-0000-0000-00006EA30000}"/>
    <cellStyle name="Linked Cell 9 4 6 2 2" xfId="41839" xr:uid="{00000000-0005-0000-0000-00006FA30000}"/>
    <cellStyle name="Linked Cell 9 4 6 3" xfId="41840" xr:uid="{00000000-0005-0000-0000-000070A30000}"/>
    <cellStyle name="Linked Cell 9 4 7" xfId="41841" xr:uid="{00000000-0005-0000-0000-000071A30000}"/>
    <cellStyle name="Linked Cell 9 4 7 2" xfId="41842" xr:uid="{00000000-0005-0000-0000-000072A30000}"/>
    <cellStyle name="Linked Cell 9 4 7 2 2" xfId="41843" xr:uid="{00000000-0005-0000-0000-000073A30000}"/>
    <cellStyle name="Linked Cell 9 4 7 3" xfId="41844" xr:uid="{00000000-0005-0000-0000-000074A30000}"/>
    <cellStyle name="Linked Cell 9 4 8" xfId="41845" xr:uid="{00000000-0005-0000-0000-000075A30000}"/>
    <cellStyle name="Linked Cell 9 4 8 2" xfId="41846" xr:uid="{00000000-0005-0000-0000-000076A30000}"/>
    <cellStyle name="Linked Cell 9 4 8 2 2" xfId="41847" xr:uid="{00000000-0005-0000-0000-000077A30000}"/>
    <cellStyle name="Linked Cell 9 4 8 3" xfId="41848" xr:uid="{00000000-0005-0000-0000-000078A30000}"/>
    <cellStyle name="Linked Cell 9 4 9" xfId="41849" xr:uid="{00000000-0005-0000-0000-000079A30000}"/>
    <cellStyle name="Linked Cell 9 4 9 2" xfId="41850" xr:uid="{00000000-0005-0000-0000-00007AA30000}"/>
    <cellStyle name="Linked Cell 9 4 9 2 2" xfId="41851" xr:uid="{00000000-0005-0000-0000-00007BA30000}"/>
    <cellStyle name="Linked Cell 9 4 9 3" xfId="41852" xr:uid="{00000000-0005-0000-0000-00007CA30000}"/>
    <cellStyle name="MAND_x000a_CHECK.COMMAND_x000e_RENAME.COMMAND_x0008_SHOW.BAR_x000b_DELETE.MENU_x000e_DELETE.COMMAND_x000e_GET.CHA" xfId="890" xr:uid="{00000000-0005-0000-0000-00007A030000}"/>
    <cellStyle name="MAND_x000a_CHECK.COMMAND_x000e_RENAME.COMMAND_x0008_SHOW.BAR_x000b_DELETE.MENU_x000e_DELETE.COMMAND_x000e_GET.CHA 2" xfId="891" xr:uid="{00000000-0005-0000-0000-00007B030000}"/>
    <cellStyle name="MAND_x000a_CHECK.COMMAND_x000e_RENAME.COMMAND_x0008_SHOW.BAR_x000b_DELETE.MENU_x000e_DELETE.COMMAND_x000e_GET.CHA 3" xfId="1502" xr:uid="{00000000-0005-0000-0000-0000DE050000}"/>
    <cellStyle name="Migliaia (0)_A2" xfId="892" xr:uid="{00000000-0005-0000-0000-00007C030000}"/>
    <cellStyle name="Migliaia [0]_MONTH_REP_12_03" xfId="893" xr:uid="{00000000-0005-0000-0000-00007D030000}"/>
    <cellStyle name="Migliaia_BCC FORNACETTE" xfId="41853" xr:uid="{00000000-0005-0000-0000-00007DA30000}"/>
    <cellStyle name="Milliers" xfId="894" xr:uid="{00000000-0005-0000-0000-00007E030000}"/>
    <cellStyle name="Milliers 10" xfId="895" xr:uid="{00000000-0005-0000-0000-00007F030000}"/>
    <cellStyle name="Milliers 10 2" xfId="896" xr:uid="{00000000-0005-0000-0000-000080030000}"/>
    <cellStyle name="Milliers 10 2 2" xfId="897" xr:uid="{00000000-0005-0000-0000-000081030000}"/>
    <cellStyle name="Milliers 10 2 3" xfId="1504" xr:uid="{00000000-0005-0000-0000-0000E0050000}"/>
    <cellStyle name="Milliers 10 3" xfId="898" xr:uid="{00000000-0005-0000-0000-000082030000}"/>
    <cellStyle name="Milliers 10 3 2" xfId="899" xr:uid="{00000000-0005-0000-0000-000083030000}"/>
    <cellStyle name="Milliers 10 3 3" xfId="1505" xr:uid="{00000000-0005-0000-0000-0000E1050000}"/>
    <cellStyle name="Milliers 10 4" xfId="900" xr:uid="{00000000-0005-0000-0000-000084030000}"/>
    <cellStyle name="Milliers 10 5" xfId="1503" xr:uid="{00000000-0005-0000-0000-0000DF050000}"/>
    <cellStyle name="Milliers 11" xfId="901" xr:uid="{00000000-0005-0000-0000-000085030000}"/>
    <cellStyle name="Milliers 11 2" xfId="902" xr:uid="{00000000-0005-0000-0000-000086030000}"/>
    <cellStyle name="Milliers 11 3" xfId="1506" xr:uid="{00000000-0005-0000-0000-0000E2050000}"/>
    <cellStyle name="Milliers 12" xfId="903" xr:uid="{00000000-0005-0000-0000-000087030000}"/>
    <cellStyle name="Milliers 12 2" xfId="904" xr:uid="{00000000-0005-0000-0000-000088030000}"/>
    <cellStyle name="Milliers 12 2 2" xfId="905" xr:uid="{00000000-0005-0000-0000-000089030000}"/>
    <cellStyle name="Milliers 12 3" xfId="906" xr:uid="{00000000-0005-0000-0000-00008A030000}"/>
    <cellStyle name="Milliers 12 3 2" xfId="907" xr:uid="{00000000-0005-0000-0000-00008B030000}"/>
    <cellStyle name="Milliers 12 3 3" xfId="1508" xr:uid="{00000000-0005-0000-0000-0000E4050000}"/>
    <cellStyle name="Milliers 12 4" xfId="908" xr:uid="{00000000-0005-0000-0000-00008C030000}"/>
    <cellStyle name="Milliers 12 5" xfId="1507" xr:uid="{00000000-0005-0000-0000-0000E3050000}"/>
    <cellStyle name="Milliers 13" xfId="909" xr:uid="{00000000-0005-0000-0000-00008D030000}"/>
    <cellStyle name="Milliers 13 2" xfId="910" xr:uid="{00000000-0005-0000-0000-00008E030000}"/>
    <cellStyle name="Milliers 13 2 2" xfId="1721" xr:uid="{00000000-0005-0000-0000-0000B9060000}"/>
    <cellStyle name="Milliers 13 2 3" xfId="1510" xr:uid="{00000000-0005-0000-0000-0000E6050000}"/>
    <cellStyle name="Milliers 13 2 4" xfId="41854" xr:uid="{00000000-0005-0000-0000-00007EA30000}"/>
    <cellStyle name="Milliers 13 3" xfId="1720" xr:uid="{00000000-0005-0000-0000-0000B8060000}"/>
    <cellStyle name="Milliers 13 4" xfId="1509" xr:uid="{00000000-0005-0000-0000-0000E5050000}"/>
    <cellStyle name="Milliers 13 5" xfId="41855" xr:uid="{00000000-0005-0000-0000-00007FA30000}"/>
    <cellStyle name="Milliers 14" xfId="911" xr:uid="{00000000-0005-0000-0000-00008F030000}"/>
    <cellStyle name="Milliers 14 2" xfId="912" xr:uid="{00000000-0005-0000-0000-000090030000}"/>
    <cellStyle name="Milliers 14 2 2" xfId="913" xr:uid="{00000000-0005-0000-0000-000091030000}"/>
    <cellStyle name="Milliers 14 3" xfId="914" xr:uid="{00000000-0005-0000-0000-000092030000}"/>
    <cellStyle name="Milliers 14 4" xfId="915" xr:uid="{00000000-0005-0000-0000-000093030000}"/>
    <cellStyle name="Milliers 14 5" xfId="41856" xr:uid="{00000000-0005-0000-0000-000080A30000}"/>
    <cellStyle name="Milliers 15" xfId="916" xr:uid="{00000000-0005-0000-0000-000094030000}"/>
    <cellStyle name="Milliers 15 2" xfId="917" xr:uid="{00000000-0005-0000-0000-000095030000}"/>
    <cellStyle name="Milliers 15 2 2" xfId="41857" xr:uid="{00000000-0005-0000-0000-000081A30000}"/>
    <cellStyle name="Milliers 15 3" xfId="1511" xr:uid="{00000000-0005-0000-0000-0000E7050000}"/>
    <cellStyle name="Milliers 15 4" xfId="41858" xr:uid="{00000000-0005-0000-0000-000082A30000}"/>
    <cellStyle name="Milliers 16" xfId="918" xr:uid="{00000000-0005-0000-0000-000096030000}"/>
    <cellStyle name="Milliers 16 2" xfId="919" xr:uid="{00000000-0005-0000-0000-000097030000}"/>
    <cellStyle name="Milliers 16 2 2" xfId="920" xr:uid="{00000000-0005-0000-0000-000098030000}"/>
    <cellStyle name="Milliers 16 2 3" xfId="1929" xr:uid="{00000000-0005-0000-0000-000089070000}"/>
    <cellStyle name="Milliers 16 2 4" xfId="1722" xr:uid="{00000000-0005-0000-0000-0000BA060000}"/>
    <cellStyle name="Milliers 16 3" xfId="921" xr:uid="{00000000-0005-0000-0000-000099030000}"/>
    <cellStyle name="Milliers 16 3 2" xfId="922" xr:uid="{00000000-0005-0000-0000-00009A030000}"/>
    <cellStyle name="Milliers 16 4" xfId="923" xr:uid="{00000000-0005-0000-0000-00009B030000}"/>
    <cellStyle name="Milliers 16 5" xfId="924" xr:uid="{00000000-0005-0000-0000-00009C030000}"/>
    <cellStyle name="Milliers 17" xfId="925" xr:uid="{00000000-0005-0000-0000-00009D030000}"/>
    <cellStyle name="Milliers 17 2" xfId="926" xr:uid="{00000000-0005-0000-0000-00009E030000}"/>
    <cellStyle name="Milliers 17 2 2" xfId="927" xr:uid="{00000000-0005-0000-0000-00009F030000}"/>
    <cellStyle name="Milliers 17 3" xfId="928" xr:uid="{00000000-0005-0000-0000-0000A0030000}"/>
    <cellStyle name="Milliers 18" xfId="929" xr:uid="{00000000-0005-0000-0000-0000A1030000}"/>
    <cellStyle name="Milliers 18 2" xfId="1930" xr:uid="{00000000-0005-0000-0000-00008A070000}"/>
    <cellStyle name="Milliers 18 3" xfId="1320" xr:uid="{00000000-0005-0000-0000-000028050000}"/>
    <cellStyle name="Milliers 19" xfId="930" xr:uid="{00000000-0005-0000-0000-0000A2030000}"/>
    <cellStyle name="Milliers 19 2" xfId="1931" xr:uid="{00000000-0005-0000-0000-00008B070000}"/>
    <cellStyle name="Milliers 19 3" xfId="1719" xr:uid="{00000000-0005-0000-0000-0000B7060000}"/>
    <cellStyle name="Milliers 2" xfId="931" xr:uid="{00000000-0005-0000-0000-0000A3030000}"/>
    <cellStyle name="Milliers 2 2" xfId="932" xr:uid="{00000000-0005-0000-0000-0000A4030000}"/>
    <cellStyle name="Milliers 2 2 2" xfId="933" xr:uid="{00000000-0005-0000-0000-0000A5030000}"/>
    <cellStyle name="Milliers 2 2 3" xfId="1513" xr:uid="{00000000-0005-0000-0000-0000E9050000}"/>
    <cellStyle name="Milliers 2 3" xfId="934" xr:uid="{00000000-0005-0000-0000-0000A6030000}"/>
    <cellStyle name="Milliers 2 4" xfId="1512" xr:uid="{00000000-0005-0000-0000-0000E8050000}"/>
    <cellStyle name="Milliers 2 4 2" xfId="41859" xr:uid="{00000000-0005-0000-0000-000083A30000}"/>
    <cellStyle name="Milliers 2 5" xfId="1939" xr:uid="{00000000-0005-0000-0000-000093070000}"/>
    <cellStyle name="Milliers 2_ManagementReport - Model" xfId="935" xr:uid="{00000000-0005-0000-0000-0000A7030000}"/>
    <cellStyle name="Milliers 20" xfId="936" xr:uid="{00000000-0005-0000-0000-0000A8030000}"/>
    <cellStyle name="Milliers 21" xfId="937" xr:uid="{00000000-0005-0000-0000-0000A9030000}"/>
    <cellStyle name="Milliers 22" xfId="938" xr:uid="{00000000-0005-0000-0000-0000AA030000}"/>
    <cellStyle name="Milliers 23" xfId="1928" xr:uid="{00000000-0005-0000-0000-000088070000}"/>
    <cellStyle name="Milliers 24" xfId="1940" xr:uid="{00000000-0005-0000-0000-000094070000}"/>
    <cellStyle name="Milliers 25" xfId="1943" xr:uid="{00000000-0005-0000-0000-000097070000}"/>
    <cellStyle name="Milliers 26" xfId="1944" xr:uid="{00000000-0005-0000-0000-000098070000}"/>
    <cellStyle name="Milliers 27" xfId="1942" xr:uid="{00000000-0005-0000-0000-000096070000}"/>
    <cellStyle name="Milliers 28" xfId="46798" xr:uid="{00000000-0005-0000-0000-0000CEB60000}"/>
    <cellStyle name="Milliers 29" xfId="46801" xr:uid="{00000000-0005-0000-0000-0000D1B60000}"/>
    <cellStyle name="Milliers 3" xfId="939" xr:uid="{00000000-0005-0000-0000-0000AB030000}"/>
    <cellStyle name="Milliers 3 2" xfId="940" xr:uid="{00000000-0005-0000-0000-0000AC030000}"/>
    <cellStyle name="Milliers 3 2 2" xfId="41860" xr:uid="{00000000-0005-0000-0000-000084A30000}"/>
    <cellStyle name="Milliers 3 3" xfId="1514" xr:uid="{00000000-0005-0000-0000-0000EA050000}"/>
    <cellStyle name="Milliers 30" xfId="46802" xr:uid="{00000000-0005-0000-0000-0000D2B60000}"/>
    <cellStyle name="Milliers 31" xfId="46804" xr:uid="{00000000-0005-0000-0000-0000D4B60000}"/>
    <cellStyle name="Milliers 32" xfId="46806" xr:uid="{00000000-0005-0000-0000-0000D6B60000}"/>
    <cellStyle name="Milliers 33" xfId="46808" xr:uid="{00000000-0005-0000-0000-0000D8B60000}"/>
    <cellStyle name="Milliers 34" xfId="46810" xr:uid="{00000000-0005-0000-0000-0000DAB60000}"/>
    <cellStyle name="Milliers 35" xfId="46818" xr:uid="{00000000-0005-0000-0000-0000E2B60000}"/>
    <cellStyle name="Milliers 4" xfId="941" xr:uid="{00000000-0005-0000-0000-0000AD030000}"/>
    <cellStyle name="Milliers 4 2" xfId="942" xr:uid="{00000000-0005-0000-0000-0000AE030000}"/>
    <cellStyle name="Milliers 4 3" xfId="1515" xr:uid="{00000000-0005-0000-0000-0000EB050000}"/>
    <cellStyle name="Milliers 5" xfId="943" xr:uid="{00000000-0005-0000-0000-0000AF030000}"/>
    <cellStyle name="Milliers 5 2" xfId="944" xr:uid="{00000000-0005-0000-0000-0000B0030000}"/>
    <cellStyle name="Milliers 5 3" xfId="1516" xr:uid="{00000000-0005-0000-0000-0000EC050000}"/>
    <cellStyle name="Milliers 6" xfId="945" xr:uid="{00000000-0005-0000-0000-0000B1030000}"/>
    <cellStyle name="Milliers 6 2" xfId="946" xr:uid="{00000000-0005-0000-0000-0000B2030000}"/>
    <cellStyle name="Milliers 7" xfId="947" xr:uid="{00000000-0005-0000-0000-0000B3030000}"/>
    <cellStyle name="Milliers 7 2" xfId="948" xr:uid="{00000000-0005-0000-0000-0000B4030000}"/>
    <cellStyle name="Milliers 7 2 2" xfId="949" xr:uid="{00000000-0005-0000-0000-0000B5030000}"/>
    <cellStyle name="Milliers 7 2 3" xfId="1518" xr:uid="{00000000-0005-0000-0000-0000EE050000}"/>
    <cellStyle name="Milliers 7 3" xfId="950" xr:uid="{00000000-0005-0000-0000-0000B6030000}"/>
    <cellStyle name="Milliers 7 3 2" xfId="951" xr:uid="{00000000-0005-0000-0000-0000B7030000}"/>
    <cellStyle name="Milliers 7 3 3" xfId="1519" xr:uid="{00000000-0005-0000-0000-0000EF050000}"/>
    <cellStyle name="Milliers 7 4" xfId="952" xr:uid="{00000000-0005-0000-0000-0000B8030000}"/>
    <cellStyle name="Milliers 7 4 2" xfId="953" xr:uid="{00000000-0005-0000-0000-0000B9030000}"/>
    <cellStyle name="Milliers 7 4 3" xfId="1520" xr:uid="{00000000-0005-0000-0000-0000F0050000}"/>
    <cellStyle name="Milliers 7 5" xfId="954" xr:uid="{00000000-0005-0000-0000-0000BA030000}"/>
    <cellStyle name="Milliers 7 6" xfId="1517" xr:uid="{00000000-0005-0000-0000-0000ED050000}"/>
    <cellStyle name="Milliers 8" xfId="955" xr:uid="{00000000-0005-0000-0000-0000BB030000}"/>
    <cellStyle name="Milliers 8 2" xfId="956" xr:uid="{00000000-0005-0000-0000-0000BC030000}"/>
    <cellStyle name="Milliers 8 2 2" xfId="957" xr:uid="{00000000-0005-0000-0000-0000BD030000}"/>
    <cellStyle name="Milliers 8 2 3" xfId="1522" xr:uid="{00000000-0005-0000-0000-0000F2050000}"/>
    <cellStyle name="Milliers 8 3" xfId="958" xr:uid="{00000000-0005-0000-0000-0000BE030000}"/>
    <cellStyle name="Milliers 8 3 2" xfId="959" xr:uid="{00000000-0005-0000-0000-0000BF030000}"/>
    <cellStyle name="Milliers 8 3 3" xfId="1523" xr:uid="{00000000-0005-0000-0000-0000F3050000}"/>
    <cellStyle name="Milliers 8 4" xfId="960" xr:uid="{00000000-0005-0000-0000-0000C0030000}"/>
    <cellStyle name="Milliers 8 5" xfId="1521" xr:uid="{00000000-0005-0000-0000-0000F1050000}"/>
    <cellStyle name="Milliers 9" xfId="961" xr:uid="{00000000-0005-0000-0000-0000C1030000}"/>
    <cellStyle name="Milliers 9 2" xfId="962" xr:uid="{00000000-0005-0000-0000-0000C2030000}"/>
    <cellStyle name="Milliers 9 2 2" xfId="963" xr:uid="{00000000-0005-0000-0000-0000C3030000}"/>
    <cellStyle name="Milliers 9 2 3" xfId="1525" xr:uid="{00000000-0005-0000-0000-0000F5050000}"/>
    <cellStyle name="Milliers 9 3" xfId="964" xr:uid="{00000000-0005-0000-0000-0000C4030000}"/>
    <cellStyle name="Milliers 9 3 2" xfId="965" xr:uid="{00000000-0005-0000-0000-0000C5030000}"/>
    <cellStyle name="Milliers 9 3 3" xfId="1526" xr:uid="{00000000-0005-0000-0000-0000F6050000}"/>
    <cellStyle name="Milliers 9 4" xfId="966" xr:uid="{00000000-0005-0000-0000-0000C6030000}"/>
    <cellStyle name="Milliers 9 5" xfId="1524" xr:uid="{00000000-0005-0000-0000-0000F4050000}"/>
    <cellStyle name="Milliers_Maquette au 08 01 2007" xfId="967" xr:uid="{00000000-0005-0000-0000-0000C7030000}"/>
    <cellStyle name="Milliers_OD DAILY 04 2005 2" xfId="968" xr:uid="{00000000-0005-0000-0000-0000C8030000}"/>
    <cellStyle name="Millions" xfId="969" xr:uid="{00000000-0005-0000-0000-0000C9030000}"/>
    <cellStyle name="Monétaire 2" xfId="41861" xr:uid="{00000000-0005-0000-0000-000085A30000}"/>
    <cellStyle name="Monétaire 2 2" xfId="41862" xr:uid="{00000000-0005-0000-0000-000086A30000}"/>
    <cellStyle name="MS_COL_STYLE" xfId="970" xr:uid="{00000000-0005-0000-0000-0000CA030000}"/>
    <cellStyle name="Multiple" xfId="41863" xr:uid="{00000000-0005-0000-0000-000087A30000}"/>
    <cellStyle name="NavStyleDefault" xfId="971" xr:uid="{00000000-0005-0000-0000-0000CB030000}"/>
    <cellStyle name="NavStyleDefault 2" xfId="972" xr:uid="{00000000-0005-0000-0000-0000CC030000}"/>
    <cellStyle name="NavStyleDefault 3" xfId="1527" xr:uid="{00000000-0005-0000-0000-0000F7050000}"/>
    <cellStyle name="Neutral" xfId="973" xr:uid="{00000000-0005-0000-0000-0000CD030000}"/>
    <cellStyle name="Neutral 10" xfId="974" xr:uid="{00000000-0005-0000-0000-0000CE030000}"/>
    <cellStyle name="Neutral 11" xfId="975" xr:uid="{00000000-0005-0000-0000-0000CF030000}"/>
    <cellStyle name="Neutral 12" xfId="976" xr:uid="{00000000-0005-0000-0000-0000D0030000}"/>
    <cellStyle name="Neutral 13" xfId="977" xr:uid="{00000000-0005-0000-0000-0000D1030000}"/>
    <cellStyle name="Neutral 14" xfId="978" xr:uid="{00000000-0005-0000-0000-0000D2030000}"/>
    <cellStyle name="Neutral 15" xfId="979" xr:uid="{00000000-0005-0000-0000-0000D3030000}"/>
    <cellStyle name="Neutral 16" xfId="980" xr:uid="{00000000-0005-0000-0000-0000D4030000}"/>
    <cellStyle name="Neutral 17" xfId="981" xr:uid="{00000000-0005-0000-0000-0000D5030000}"/>
    <cellStyle name="Neutral 18" xfId="982" xr:uid="{00000000-0005-0000-0000-0000D6030000}"/>
    <cellStyle name="Neutral 19" xfId="983" xr:uid="{00000000-0005-0000-0000-0000D7030000}"/>
    <cellStyle name="Neutral 2" xfId="984" xr:uid="{00000000-0005-0000-0000-0000D8030000}"/>
    <cellStyle name="Neutral 20" xfId="985" xr:uid="{00000000-0005-0000-0000-0000D9030000}"/>
    <cellStyle name="Neutral 21" xfId="986" xr:uid="{00000000-0005-0000-0000-0000DA030000}"/>
    <cellStyle name="Neutral 22" xfId="987" xr:uid="{00000000-0005-0000-0000-0000DB030000}"/>
    <cellStyle name="Neutral 23" xfId="988" xr:uid="{00000000-0005-0000-0000-0000DC030000}"/>
    <cellStyle name="Neutral 24" xfId="989" xr:uid="{00000000-0005-0000-0000-0000DD030000}"/>
    <cellStyle name="Neutral 25" xfId="990" xr:uid="{00000000-0005-0000-0000-0000DE030000}"/>
    <cellStyle name="Neutral 26" xfId="991" xr:uid="{00000000-0005-0000-0000-0000DF030000}"/>
    <cellStyle name="Neutral 27" xfId="992" xr:uid="{00000000-0005-0000-0000-0000E0030000}"/>
    <cellStyle name="Neutral 28" xfId="41864" xr:uid="{00000000-0005-0000-0000-000088A30000}"/>
    <cellStyle name="Neutral 29" xfId="41865" xr:uid="{00000000-0005-0000-0000-000089A30000}"/>
    <cellStyle name="Neutral 3" xfId="993" xr:uid="{00000000-0005-0000-0000-0000E1030000}"/>
    <cellStyle name="Neutral 30" xfId="41866" xr:uid="{00000000-0005-0000-0000-00008AA30000}"/>
    <cellStyle name="Neutral 31" xfId="41867" xr:uid="{00000000-0005-0000-0000-00008BA30000}"/>
    <cellStyle name="Neutral 32" xfId="41868" xr:uid="{00000000-0005-0000-0000-00008CA30000}"/>
    <cellStyle name="Neutral 33" xfId="41869" xr:uid="{00000000-0005-0000-0000-00008DA30000}"/>
    <cellStyle name="Neutral 4" xfId="994" xr:uid="{00000000-0005-0000-0000-0000E2030000}"/>
    <cellStyle name="Neutral 5" xfId="995" xr:uid="{00000000-0005-0000-0000-0000E3030000}"/>
    <cellStyle name="Neutral 6" xfId="996" xr:uid="{00000000-0005-0000-0000-0000E4030000}"/>
    <cellStyle name="Neutral 7" xfId="997" xr:uid="{00000000-0005-0000-0000-0000E5030000}"/>
    <cellStyle name="Neutral 8" xfId="998" xr:uid="{00000000-0005-0000-0000-0000E6030000}"/>
    <cellStyle name="Neutral 9" xfId="999" xr:uid="{00000000-0005-0000-0000-0000E7030000}"/>
    <cellStyle name="Neutrale" xfId="1000" xr:uid="{00000000-0005-0000-0000-0000E8030000}"/>
    <cellStyle name="Neutre 2" xfId="1001" xr:uid="{00000000-0005-0000-0000-0000E9030000}"/>
    <cellStyle name="Neutre 2 2" xfId="41870" xr:uid="{00000000-0005-0000-0000-00008EA30000}"/>
    <cellStyle name="Neutre 3" xfId="1002" xr:uid="{00000000-0005-0000-0000-0000EA030000}"/>
    <cellStyle name="Neutre 4" xfId="41871" xr:uid="{00000000-0005-0000-0000-00008FA30000}"/>
    <cellStyle name="NEW" xfId="1003" xr:uid="{00000000-0005-0000-0000-0000EB030000}"/>
    <cellStyle name="NEW 2" xfId="1004" xr:uid="{00000000-0005-0000-0000-0000EC030000}"/>
    <cellStyle name="NEW 3" xfId="1528" xr:uid="{00000000-0005-0000-0000-0000F8050000}"/>
    <cellStyle name="no dec" xfId="1005" xr:uid="{00000000-0005-0000-0000-0000ED030000}"/>
    <cellStyle name="Normal" xfId="0" builtinId="0"/>
    <cellStyle name="Normal - Style1" xfId="41872" xr:uid="{00000000-0005-0000-0000-000090A30000}"/>
    <cellStyle name="Normal 10" xfId="1006" xr:uid="{00000000-0005-0000-0000-0000EE030000}"/>
    <cellStyle name="Normal 10 2" xfId="1007" xr:uid="{00000000-0005-0000-0000-0000EF030000}"/>
    <cellStyle name="Normal 10 2 2" xfId="41873" xr:uid="{00000000-0005-0000-0000-000091A30000}"/>
    <cellStyle name="Normal 10 3" xfId="1529" xr:uid="{00000000-0005-0000-0000-0000F9050000}"/>
    <cellStyle name="Normal 10 3 2" xfId="1946" xr:uid="{00000000-0005-0000-0000-00009A070000}"/>
    <cellStyle name="Normal 10 4" xfId="41874" xr:uid="{00000000-0005-0000-0000-000092A30000}"/>
    <cellStyle name="Normal 10 4 2" xfId="41875" xr:uid="{00000000-0005-0000-0000-000093A30000}"/>
    <cellStyle name="Normal 10 4 2 2" xfId="41876" xr:uid="{00000000-0005-0000-0000-000094A30000}"/>
    <cellStyle name="Normal 10 4 3" xfId="41877" xr:uid="{00000000-0005-0000-0000-000095A30000}"/>
    <cellStyle name="Normal 10 5" xfId="41878" xr:uid="{00000000-0005-0000-0000-000096A30000}"/>
    <cellStyle name="Normal 10 5 2" xfId="41879" xr:uid="{00000000-0005-0000-0000-000097A30000}"/>
    <cellStyle name="Normal 10 5 2 2" xfId="41880" xr:uid="{00000000-0005-0000-0000-000098A30000}"/>
    <cellStyle name="Normal 10 5 3" xfId="41881" xr:uid="{00000000-0005-0000-0000-000099A30000}"/>
    <cellStyle name="Normal 10 6" xfId="41882" xr:uid="{00000000-0005-0000-0000-00009AA30000}"/>
    <cellStyle name="Normal 10 6 2" xfId="41883" xr:uid="{00000000-0005-0000-0000-00009BA30000}"/>
    <cellStyle name="Normal 10 6 2 2" xfId="41884" xr:uid="{00000000-0005-0000-0000-00009CA30000}"/>
    <cellStyle name="Normal 10 6 3" xfId="41885" xr:uid="{00000000-0005-0000-0000-00009DA30000}"/>
    <cellStyle name="Normal 10 7" xfId="41886" xr:uid="{00000000-0005-0000-0000-00009EA30000}"/>
    <cellStyle name="Normal 10 7 2" xfId="41887" xr:uid="{00000000-0005-0000-0000-00009FA30000}"/>
    <cellStyle name="Normal 10 7 2 2" xfId="41888" xr:uid="{00000000-0005-0000-0000-0000A0A30000}"/>
    <cellStyle name="Normal 10 7 3" xfId="41889" xr:uid="{00000000-0005-0000-0000-0000A1A30000}"/>
    <cellStyle name="Normal 10 8" xfId="41890" xr:uid="{00000000-0005-0000-0000-0000A2A30000}"/>
    <cellStyle name="Normal 100" xfId="41891" xr:uid="{00000000-0005-0000-0000-0000A3A30000}"/>
    <cellStyle name="Normal 100 2" xfId="41892" xr:uid="{00000000-0005-0000-0000-0000A4A30000}"/>
    <cellStyle name="Normal 101" xfId="41893" xr:uid="{00000000-0005-0000-0000-0000A5A30000}"/>
    <cellStyle name="Normal 101 2" xfId="41894" xr:uid="{00000000-0005-0000-0000-0000A6A30000}"/>
    <cellStyle name="Normal 102" xfId="41895" xr:uid="{00000000-0005-0000-0000-0000A7A30000}"/>
    <cellStyle name="Normal 102 2" xfId="41896" xr:uid="{00000000-0005-0000-0000-0000A8A30000}"/>
    <cellStyle name="Normal 103" xfId="46803" xr:uid="{00000000-0005-0000-0000-0000D3B60000}"/>
    <cellStyle name="Normal 104" xfId="46805" xr:uid="{00000000-0005-0000-0000-0000D5B60000}"/>
    <cellStyle name="Normal 105" xfId="46807" xr:uid="{00000000-0005-0000-0000-0000D7B60000}"/>
    <cellStyle name="Normal 106" xfId="41897" xr:uid="{00000000-0005-0000-0000-0000A9A30000}"/>
    <cellStyle name="Normal 106 2" xfId="41898" xr:uid="{00000000-0005-0000-0000-0000AAA30000}"/>
    <cellStyle name="Normal 107" xfId="41899" xr:uid="{00000000-0005-0000-0000-0000ABA30000}"/>
    <cellStyle name="Normal 107 2" xfId="41900" xr:uid="{00000000-0005-0000-0000-0000ACA30000}"/>
    <cellStyle name="Normal 108" xfId="41901" xr:uid="{00000000-0005-0000-0000-0000ADA30000}"/>
    <cellStyle name="Normal 108 2" xfId="41902" xr:uid="{00000000-0005-0000-0000-0000AEA30000}"/>
    <cellStyle name="Normal 109" xfId="41903" xr:uid="{00000000-0005-0000-0000-0000AFA30000}"/>
    <cellStyle name="Normal 109 2" xfId="41904" xr:uid="{00000000-0005-0000-0000-0000B0A30000}"/>
    <cellStyle name="Normal 11" xfId="1008" xr:uid="{00000000-0005-0000-0000-0000F0030000}"/>
    <cellStyle name="Normal 11 2" xfId="1009" xr:uid="{00000000-0005-0000-0000-0000F1030000}"/>
    <cellStyle name="Normal 11 2 2" xfId="41905" xr:uid="{00000000-0005-0000-0000-0000B1A30000}"/>
    <cellStyle name="Normal 11 3" xfId="1530" xr:uid="{00000000-0005-0000-0000-0000FA050000}"/>
    <cellStyle name="Normal 11 3 2" xfId="41906" xr:uid="{00000000-0005-0000-0000-0000B2A30000}"/>
    <cellStyle name="Normal 11 4" xfId="41907" xr:uid="{00000000-0005-0000-0000-0000B3A30000}"/>
    <cellStyle name="Normal 11 4 2" xfId="41908" xr:uid="{00000000-0005-0000-0000-0000B4A30000}"/>
    <cellStyle name="Normal 11 4 2 2" xfId="41909" xr:uid="{00000000-0005-0000-0000-0000B5A30000}"/>
    <cellStyle name="Normal 11 4 3" xfId="41910" xr:uid="{00000000-0005-0000-0000-0000B6A30000}"/>
    <cellStyle name="Normal 11 5" xfId="41911" xr:uid="{00000000-0005-0000-0000-0000B7A30000}"/>
    <cellStyle name="Normal 11 5 2" xfId="41912" xr:uid="{00000000-0005-0000-0000-0000B8A30000}"/>
    <cellStyle name="Normal 11 5 2 2" xfId="41913" xr:uid="{00000000-0005-0000-0000-0000B9A30000}"/>
    <cellStyle name="Normal 11 5 3" xfId="41914" xr:uid="{00000000-0005-0000-0000-0000BAA30000}"/>
    <cellStyle name="Normal 11 6" xfId="41915" xr:uid="{00000000-0005-0000-0000-0000BBA30000}"/>
    <cellStyle name="Normal 11 6 2" xfId="41916" xr:uid="{00000000-0005-0000-0000-0000BCA30000}"/>
    <cellStyle name="Normal 11 6 2 2" xfId="41917" xr:uid="{00000000-0005-0000-0000-0000BDA30000}"/>
    <cellStyle name="Normal 11 6 3" xfId="41918" xr:uid="{00000000-0005-0000-0000-0000BEA30000}"/>
    <cellStyle name="Normal 11 7" xfId="41919" xr:uid="{00000000-0005-0000-0000-0000BFA30000}"/>
    <cellStyle name="Normal 11 7 2" xfId="41920" xr:uid="{00000000-0005-0000-0000-0000C0A30000}"/>
    <cellStyle name="Normal 11 7 2 2" xfId="41921" xr:uid="{00000000-0005-0000-0000-0000C1A30000}"/>
    <cellStyle name="Normal 11 7 3" xfId="41922" xr:uid="{00000000-0005-0000-0000-0000C2A30000}"/>
    <cellStyle name="Normal 11 8" xfId="41923" xr:uid="{00000000-0005-0000-0000-0000C3A30000}"/>
    <cellStyle name="Normal 110" xfId="41924" xr:uid="{00000000-0005-0000-0000-0000C4A30000}"/>
    <cellStyle name="Normal 110 2" xfId="41925" xr:uid="{00000000-0005-0000-0000-0000C5A30000}"/>
    <cellStyle name="Normal 111" xfId="41926" xr:uid="{00000000-0005-0000-0000-0000C6A30000}"/>
    <cellStyle name="Normal 111 2" xfId="41927" xr:uid="{00000000-0005-0000-0000-0000C7A30000}"/>
    <cellStyle name="Normal 112" xfId="46809" xr:uid="{00000000-0005-0000-0000-0000D9B60000}"/>
    <cellStyle name="Normal 113" xfId="46811" xr:uid="{00000000-0005-0000-0000-0000DBB60000}"/>
    <cellStyle name="Normal 114" xfId="46837" xr:uid="{00000000-0005-0000-0000-0000F5B60000}"/>
    <cellStyle name="Normal 115" xfId="46838" xr:uid="{08CBC69F-EA90-4BD6-AFF9-77134B4FCD30}"/>
    <cellStyle name="Normal 12" xfId="1010" xr:uid="{00000000-0005-0000-0000-0000F2030000}"/>
    <cellStyle name="Normal 12 2" xfId="1011" xr:uid="{00000000-0005-0000-0000-0000F3030000}"/>
    <cellStyle name="Normal 12 2 2" xfId="41928" xr:uid="{00000000-0005-0000-0000-0000C8A30000}"/>
    <cellStyle name="Normal 12 3" xfId="1531" xr:uid="{00000000-0005-0000-0000-0000FB050000}"/>
    <cellStyle name="Normal 12 3 2" xfId="41929" xr:uid="{00000000-0005-0000-0000-0000C9A30000}"/>
    <cellStyle name="Normal 12 4" xfId="41930" xr:uid="{00000000-0005-0000-0000-0000CAA30000}"/>
    <cellStyle name="Normal 126" xfId="41931" xr:uid="{00000000-0005-0000-0000-0000CBA30000}"/>
    <cellStyle name="Normal 126 2" xfId="41932" xr:uid="{00000000-0005-0000-0000-0000CCA30000}"/>
    <cellStyle name="Normal 13" xfId="1012" xr:uid="{00000000-0005-0000-0000-0000F4030000}"/>
    <cellStyle name="Normal 13 2" xfId="1013" xr:uid="{00000000-0005-0000-0000-0000F5030000}"/>
    <cellStyle name="Normal 13 2 2" xfId="41933" xr:uid="{00000000-0005-0000-0000-0000CDA30000}"/>
    <cellStyle name="Normal 13 2 3" xfId="41934" xr:uid="{00000000-0005-0000-0000-0000CEA30000}"/>
    <cellStyle name="Normal 13 3" xfId="1532" xr:uid="{00000000-0005-0000-0000-0000FC050000}"/>
    <cellStyle name="Normal 136" xfId="41935" xr:uid="{00000000-0005-0000-0000-0000CFA30000}"/>
    <cellStyle name="Normal 136 2" xfId="41936" xr:uid="{00000000-0005-0000-0000-0000D0A30000}"/>
    <cellStyle name="Normal 137" xfId="41937" xr:uid="{00000000-0005-0000-0000-0000D1A30000}"/>
    <cellStyle name="Normal 137 2" xfId="41938" xr:uid="{00000000-0005-0000-0000-0000D2A30000}"/>
    <cellStyle name="Normal 138" xfId="41939" xr:uid="{00000000-0005-0000-0000-0000D3A30000}"/>
    <cellStyle name="Normal 138 2" xfId="41940" xr:uid="{00000000-0005-0000-0000-0000D4A30000}"/>
    <cellStyle name="Normal 139" xfId="41941" xr:uid="{00000000-0005-0000-0000-0000D5A30000}"/>
    <cellStyle name="Normal 139 2" xfId="41942" xr:uid="{00000000-0005-0000-0000-0000D6A30000}"/>
    <cellStyle name="Normal 14" xfId="1014" xr:uid="{00000000-0005-0000-0000-0000F6030000}"/>
    <cellStyle name="Normal 14 2" xfId="1015" xr:uid="{00000000-0005-0000-0000-0000F7030000}"/>
    <cellStyle name="Normal 14 2 2" xfId="41943" xr:uid="{00000000-0005-0000-0000-0000D7A30000}"/>
    <cellStyle name="Normal 14 2 3" xfId="41944" xr:uid="{00000000-0005-0000-0000-0000D8A30000}"/>
    <cellStyle name="Normal 14 3" xfId="1533" xr:uid="{00000000-0005-0000-0000-0000FD050000}"/>
    <cellStyle name="Normal 140" xfId="41945" xr:uid="{00000000-0005-0000-0000-0000D9A30000}"/>
    <cellStyle name="Normal 140 2" xfId="41946" xr:uid="{00000000-0005-0000-0000-0000DAA30000}"/>
    <cellStyle name="Normal 141" xfId="41947" xr:uid="{00000000-0005-0000-0000-0000DBA30000}"/>
    <cellStyle name="Normal 141 2" xfId="41948" xr:uid="{00000000-0005-0000-0000-0000DCA30000}"/>
    <cellStyle name="Normal 142" xfId="41949" xr:uid="{00000000-0005-0000-0000-0000DDA30000}"/>
    <cellStyle name="Normal 142 2" xfId="41950" xr:uid="{00000000-0005-0000-0000-0000DEA30000}"/>
    <cellStyle name="Normal 143" xfId="41951" xr:uid="{00000000-0005-0000-0000-0000DFA30000}"/>
    <cellStyle name="Normal 143 2" xfId="41952" xr:uid="{00000000-0005-0000-0000-0000E0A30000}"/>
    <cellStyle name="Normal 144" xfId="41953" xr:uid="{00000000-0005-0000-0000-0000E1A30000}"/>
    <cellStyle name="Normal 144 2" xfId="41954" xr:uid="{00000000-0005-0000-0000-0000E2A30000}"/>
    <cellStyle name="Normal 145" xfId="41955" xr:uid="{00000000-0005-0000-0000-0000E3A30000}"/>
    <cellStyle name="Normal 145 2" xfId="41956" xr:uid="{00000000-0005-0000-0000-0000E4A30000}"/>
    <cellStyle name="Normal 146" xfId="41957" xr:uid="{00000000-0005-0000-0000-0000E5A30000}"/>
    <cellStyle name="Normal 146 2" xfId="41958" xr:uid="{00000000-0005-0000-0000-0000E6A30000}"/>
    <cellStyle name="Normal 147" xfId="41959" xr:uid="{00000000-0005-0000-0000-0000E7A30000}"/>
    <cellStyle name="Normal 147 2" xfId="41960" xr:uid="{00000000-0005-0000-0000-0000E8A30000}"/>
    <cellStyle name="Normal 148" xfId="41961" xr:uid="{00000000-0005-0000-0000-0000E9A30000}"/>
    <cellStyle name="Normal 148 2" xfId="41962" xr:uid="{00000000-0005-0000-0000-0000EAA30000}"/>
    <cellStyle name="Normal 149" xfId="41963" xr:uid="{00000000-0005-0000-0000-0000EBA30000}"/>
    <cellStyle name="Normal 149 2" xfId="41964" xr:uid="{00000000-0005-0000-0000-0000ECA30000}"/>
    <cellStyle name="Normal 15" xfId="1016" xr:uid="{00000000-0005-0000-0000-0000F8030000}"/>
    <cellStyle name="Normal 15 2" xfId="1017" xr:uid="{00000000-0005-0000-0000-0000F9030000}"/>
    <cellStyle name="Normal 15 2 2" xfId="41965" xr:uid="{00000000-0005-0000-0000-0000EDA30000}"/>
    <cellStyle name="Normal 15 2 3" xfId="41966" xr:uid="{00000000-0005-0000-0000-0000EEA30000}"/>
    <cellStyle name="Normal 15 3" xfId="1534" xr:uid="{00000000-0005-0000-0000-0000FE050000}"/>
    <cellStyle name="Normal 150" xfId="41967" xr:uid="{00000000-0005-0000-0000-0000EFA30000}"/>
    <cellStyle name="Normal 150 2" xfId="41968" xr:uid="{00000000-0005-0000-0000-0000F0A30000}"/>
    <cellStyle name="Normal 151" xfId="41969" xr:uid="{00000000-0005-0000-0000-0000F1A30000}"/>
    <cellStyle name="Normal 151 2" xfId="41970" xr:uid="{00000000-0005-0000-0000-0000F2A30000}"/>
    <cellStyle name="Normal 152" xfId="41971" xr:uid="{00000000-0005-0000-0000-0000F3A30000}"/>
    <cellStyle name="Normal 152 2" xfId="41972" xr:uid="{00000000-0005-0000-0000-0000F4A30000}"/>
    <cellStyle name="Normal 153" xfId="41973" xr:uid="{00000000-0005-0000-0000-0000F5A30000}"/>
    <cellStyle name="Normal 153 2" xfId="41974" xr:uid="{00000000-0005-0000-0000-0000F6A30000}"/>
    <cellStyle name="Normal 154" xfId="41975" xr:uid="{00000000-0005-0000-0000-0000F7A30000}"/>
    <cellStyle name="Normal 154 2" xfId="41976" xr:uid="{00000000-0005-0000-0000-0000F8A30000}"/>
    <cellStyle name="Normal 155" xfId="41977" xr:uid="{00000000-0005-0000-0000-0000F9A30000}"/>
    <cellStyle name="Normal 155 2" xfId="41978" xr:uid="{00000000-0005-0000-0000-0000FAA30000}"/>
    <cellStyle name="Normal 156" xfId="41979" xr:uid="{00000000-0005-0000-0000-0000FBA30000}"/>
    <cellStyle name="Normal 156 2" xfId="41980" xr:uid="{00000000-0005-0000-0000-0000FCA30000}"/>
    <cellStyle name="Normal 157" xfId="41981" xr:uid="{00000000-0005-0000-0000-0000FDA30000}"/>
    <cellStyle name="Normal 157 2" xfId="41982" xr:uid="{00000000-0005-0000-0000-0000FEA30000}"/>
    <cellStyle name="Normal 159" xfId="41983" xr:uid="{00000000-0005-0000-0000-0000FFA30000}"/>
    <cellStyle name="Normal 159 2" xfId="41984" xr:uid="{00000000-0005-0000-0000-000000A40000}"/>
    <cellStyle name="Normal 16" xfId="1018" xr:uid="{00000000-0005-0000-0000-0000FA030000}"/>
    <cellStyle name="Normal 16 2" xfId="1019" xr:uid="{00000000-0005-0000-0000-0000FB030000}"/>
    <cellStyle name="Normal 16 2 2" xfId="41985" xr:uid="{00000000-0005-0000-0000-000001A40000}"/>
    <cellStyle name="Normal 16 2 3" xfId="41986" xr:uid="{00000000-0005-0000-0000-000002A40000}"/>
    <cellStyle name="Normal 16 2 4" xfId="46833" xr:uid="{00000000-0005-0000-0000-0000F1B60000}"/>
    <cellStyle name="Normal 16 3" xfId="1535" xr:uid="{00000000-0005-0000-0000-0000FF050000}"/>
    <cellStyle name="Normal 160" xfId="41987" xr:uid="{00000000-0005-0000-0000-000003A40000}"/>
    <cellStyle name="Normal 160 2" xfId="41988" xr:uid="{00000000-0005-0000-0000-000004A40000}"/>
    <cellStyle name="Normal 161" xfId="41989" xr:uid="{00000000-0005-0000-0000-000005A40000}"/>
    <cellStyle name="Normal 161 2" xfId="41990" xr:uid="{00000000-0005-0000-0000-000006A40000}"/>
    <cellStyle name="Normal 162" xfId="41991" xr:uid="{00000000-0005-0000-0000-000007A40000}"/>
    <cellStyle name="Normal 162 2" xfId="41992" xr:uid="{00000000-0005-0000-0000-000008A40000}"/>
    <cellStyle name="Normal 163" xfId="41993" xr:uid="{00000000-0005-0000-0000-000009A40000}"/>
    <cellStyle name="Normal 163 2" xfId="41994" xr:uid="{00000000-0005-0000-0000-00000AA40000}"/>
    <cellStyle name="Normal 164" xfId="41995" xr:uid="{00000000-0005-0000-0000-00000BA40000}"/>
    <cellStyle name="Normal 164 2" xfId="41996" xr:uid="{00000000-0005-0000-0000-00000CA40000}"/>
    <cellStyle name="Normal 165" xfId="41997" xr:uid="{00000000-0005-0000-0000-00000DA40000}"/>
    <cellStyle name="Normal 165 2" xfId="41998" xr:uid="{00000000-0005-0000-0000-00000EA40000}"/>
    <cellStyle name="Normal 166" xfId="41999" xr:uid="{00000000-0005-0000-0000-00000FA40000}"/>
    <cellStyle name="Normal 166 2" xfId="42000" xr:uid="{00000000-0005-0000-0000-000010A40000}"/>
    <cellStyle name="Normal 167" xfId="42001" xr:uid="{00000000-0005-0000-0000-000011A40000}"/>
    <cellStyle name="Normal 167 2" xfId="42002" xr:uid="{00000000-0005-0000-0000-000012A40000}"/>
    <cellStyle name="Normal 168" xfId="42003" xr:uid="{00000000-0005-0000-0000-000013A40000}"/>
    <cellStyle name="Normal 168 2" xfId="42004" xr:uid="{00000000-0005-0000-0000-000014A40000}"/>
    <cellStyle name="Normal 169" xfId="42005" xr:uid="{00000000-0005-0000-0000-000015A40000}"/>
    <cellStyle name="Normal 169 2" xfId="42006" xr:uid="{00000000-0005-0000-0000-000016A40000}"/>
    <cellStyle name="Normal 17" xfId="1020" xr:uid="{00000000-0005-0000-0000-0000FC030000}"/>
    <cellStyle name="Normal 17 2" xfId="1021" xr:uid="{00000000-0005-0000-0000-0000FD030000}"/>
    <cellStyle name="Normal 17 2 2" xfId="42007" xr:uid="{00000000-0005-0000-0000-000017A40000}"/>
    <cellStyle name="Normal 17 2 3" xfId="42008" xr:uid="{00000000-0005-0000-0000-000018A40000}"/>
    <cellStyle name="Normal 17 3" xfId="1536" xr:uid="{00000000-0005-0000-0000-000000060000}"/>
    <cellStyle name="Normal 170" xfId="42009" xr:uid="{00000000-0005-0000-0000-000019A40000}"/>
    <cellStyle name="Normal 170 2" xfId="42010" xr:uid="{00000000-0005-0000-0000-00001AA40000}"/>
    <cellStyle name="Normal 171" xfId="42011" xr:uid="{00000000-0005-0000-0000-00001BA40000}"/>
    <cellStyle name="Normal 171 2" xfId="42012" xr:uid="{00000000-0005-0000-0000-00001CA40000}"/>
    <cellStyle name="Normal 172" xfId="42013" xr:uid="{00000000-0005-0000-0000-00001DA40000}"/>
    <cellStyle name="Normal 172 2" xfId="42014" xr:uid="{00000000-0005-0000-0000-00001EA40000}"/>
    <cellStyle name="Normal 173" xfId="42015" xr:uid="{00000000-0005-0000-0000-00001FA40000}"/>
    <cellStyle name="Normal 173 2" xfId="42016" xr:uid="{00000000-0005-0000-0000-000020A40000}"/>
    <cellStyle name="Normal 174" xfId="42017" xr:uid="{00000000-0005-0000-0000-000021A40000}"/>
    <cellStyle name="Normal 174 2" xfId="42018" xr:uid="{00000000-0005-0000-0000-000022A40000}"/>
    <cellStyle name="Normal 175" xfId="42019" xr:uid="{00000000-0005-0000-0000-000023A40000}"/>
    <cellStyle name="Normal 175 2" xfId="42020" xr:uid="{00000000-0005-0000-0000-000024A40000}"/>
    <cellStyle name="Normal 176" xfId="42021" xr:uid="{00000000-0005-0000-0000-000025A40000}"/>
    <cellStyle name="Normal 176 2" xfId="42022" xr:uid="{00000000-0005-0000-0000-000026A40000}"/>
    <cellStyle name="Normal 177" xfId="42023" xr:uid="{00000000-0005-0000-0000-000027A40000}"/>
    <cellStyle name="Normal 177 2" xfId="42024" xr:uid="{00000000-0005-0000-0000-000028A40000}"/>
    <cellStyle name="Normal 178" xfId="42025" xr:uid="{00000000-0005-0000-0000-000029A40000}"/>
    <cellStyle name="Normal 178 2" xfId="42026" xr:uid="{00000000-0005-0000-0000-00002AA40000}"/>
    <cellStyle name="Normal 179" xfId="42027" xr:uid="{00000000-0005-0000-0000-00002BA40000}"/>
    <cellStyle name="Normal 179 2" xfId="42028" xr:uid="{00000000-0005-0000-0000-00002CA40000}"/>
    <cellStyle name="Normal 18" xfId="1022" xr:uid="{00000000-0005-0000-0000-0000FE030000}"/>
    <cellStyle name="Normal 18 2" xfId="1023" xr:uid="{00000000-0005-0000-0000-0000FF030000}"/>
    <cellStyle name="Normal 18 2 2" xfId="42029" xr:uid="{00000000-0005-0000-0000-00002DA40000}"/>
    <cellStyle name="Normal 18 2 3" xfId="42030" xr:uid="{00000000-0005-0000-0000-00002EA40000}"/>
    <cellStyle name="Normal 18 3" xfId="1537" xr:uid="{00000000-0005-0000-0000-000001060000}"/>
    <cellStyle name="Normal 180" xfId="42031" xr:uid="{00000000-0005-0000-0000-00002FA40000}"/>
    <cellStyle name="Normal 180 2" xfId="42032" xr:uid="{00000000-0005-0000-0000-000030A40000}"/>
    <cellStyle name="Normal 181" xfId="42033" xr:uid="{00000000-0005-0000-0000-000031A40000}"/>
    <cellStyle name="Normal 181 2" xfId="42034" xr:uid="{00000000-0005-0000-0000-000032A40000}"/>
    <cellStyle name="Normal 182" xfId="42035" xr:uid="{00000000-0005-0000-0000-000033A40000}"/>
    <cellStyle name="Normal 182 2" xfId="42036" xr:uid="{00000000-0005-0000-0000-000034A40000}"/>
    <cellStyle name="Normal 183" xfId="42037" xr:uid="{00000000-0005-0000-0000-000035A40000}"/>
    <cellStyle name="Normal 183 2" xfId="42038" xr:uid="{00000000-0005-0000-0000-000036A40000}"/>
    <cellStyle name="Normal 184" xfId="42039" xr:uid="{00000000-0005-0000-0000-000037A40000}"/>
    <cellStyle name="Normal 184 2" xfId="42040" xr:uid="{00000000-0005-0000-0000-000038A40000}"/>
    <cellStyle name="Normal 185" xfId="42041" xr:uid="{00000000-0005-0000-0000-000039A40000}"/>
    <cellStyle name="Normal 185 2" xfId="42042" xr:uid="{00000000-0005-0000-0000-00003AA40000}"/>
    <cellStyle name="Normal 186" xfId="42043" xr:uid="{00000000-0005-0000-0000-00003BA40000}"/>
    <cellStyle name="Normal 186 2" xfId="42044" xr:uid="{00000000-0005-0000-0000-00003CA40000}"/>
    <cellStyle name="Normal 187" xfId="42045" xr:uid="{00000000-0005-0000-0000-00003DA40000}"/>
    <cellStyle name="Normal 187 2" xfId="42046" xr:uid="{00000000-0005-0000-0000-00003EA40000}"/>
    <cellStyle name="Normal 188" xfId="42047" xr:uid="{00000000-0005-0000-0000-00003FA40000}"/>
    <cellStyle name="Normal 188 2" xfId="42048" xr:uid="{00000000-0005-0000-0000-000040A40000}"/>
    <cellStyle name="Normal 189" xfId="42049" xr:uid="{00000000-0005-0000-0000-000041A40000}"/>
    <cellStyle name="Normal 189 2" xfId="42050" xr:uid="{00000000-0005-0000-0000-000042A40000}"/>
    <cellStyle name="Normal 19" xfId="1024" xr:uid="{00000000-0005-0000-0000-000000040000}"/>
    <cellStyle name="Normal 19 2" xfId="1025" xr:uid="{00000000-0005-0000-0000-000001040000}"/>
    <cellStyle name="Normal 19 2 2" xfId="42051" xr:uid="{00000000-0005-0000-0000-000043A40000}"/>
    <cellStyle name="Normal 19 2 3" xfId="42052" xr:uid="{00000000-0005-0000-0000-000044A40000}"/>
    <cellStyle name="Normal 19 3" xfId="1538" xr:uid="{00000000-0005-0000-0000-000002060000}"/>
    <cellStyle name="Normal 190" xfId="42053" xr:uid="{00000000-0005-0000-0000-000045A40000}"/>
    <cellStyle name="Normal 190 2" xfId="42054" xr:uid="{00000000-0005-0000-0000-000046A40000}"/>
    <cellStyle name="Normal 191" xfId="42055" xr:uid="{00000000-0005-0000-0000-000047A40000}"/>
    <cellStyle name="Normal 191 2" xfId="42056" xr:uid="{00000000-0005-0000-0000-000048A40000}"/>
    <cellStyle name="Normal 192" xfId="42057" xr:uid="{00000000-0005-0000-0000-000049A40000}"/>
    <cellStyle name="Normal 192 2" xfId="42058" xr:uid="{00000000-0005-0000-0000-00004AA40000}"/>
    <cellStyle name="Normal 195" xfId="42059" xr:uid="{00000000-0005-0000-0000-00004BA40000}"/>
    <cellStyle name="Normal 195 2" xfId="42060" xr:uid="{00000000-0005-0000-0000-00004CA40000}"/>
    <cellStyle name="Normal 196" xfId="42061" xr:uid="{00000000-0005-0000-0000-00004DA40000}"/>
    <cellStyle name="Normal 196 2" xfId="42062" xr:uid="{00000000-0005-0000-0000-00004EA40000}"/>
    <cellStyle name="Normal 197" xfId="42063" xr:uid="{00000000-0005-0000-0000-00004FA40000}"/>
    <cellStyle name="Normal 197 2" xfId="42064" xr:uid="{00000000-0005-0000-0000-000050A40000}"/>
    <cellStyle name="Normal 199" xfId="42065" xr:uid="{00000000-0005-0000-0000-000051A40000}"/>
    <cellStyle name="Normal 199 2" xfId="42066" xr:uid="{00000000-0005-0000-0000-000052A40000}"/>
    <cellStyle name="Normal 2" xfId="1026" xr:uid="{00000000-0005-0000-0000-000002040000}"/>
    <cellStyle name="Normal 2 2" xfId="1027" xr:uid="{00000000-0005-0000-0000-000003040000}"/>
    <cellStyle name="Normal 2 2 2" xfId="1028" xr:uid="{00000000-0005-0000-0000-000004040000}"/>
    <cellStyle name="Normal 2 2 3" xfId="1540" xr:uid="{00000000-0005-0000-0000-000004060000}"/>
    <cellStyle name="Normal 2 3" xfId="1029" xr:uid="{00000000-0005-0000-0000-000005040000}"/>
    <cellStyle name="Normal 2 3 2" xfId="42067" xr:uid="{00000000-0005-0000-0000-000053A40000}"/>
    <cellStyle name="Normal 2 3 3" xfId="42068" xr:uid="{00000000-0005-0000-0000-000054A40000}"/>
    <cellStyle name="Normal 2 4" xfId="1539" xr:uid="{00000000-0005-0000-0000-000003060000}"/>
    <cellStyle name="Normal 2 4 2" xfId="42069" xr:uid="{00000000-0005-0000-0000-000055A40000}"/>
    <cellStyle name="Normal 2 5" xfId="42070" xr:uid="{00000000-0005-0000-0000-000056A40000}"/>
    <cellStyle name="Normal 2 6" xfId="42071" xr:uid="{00000000-0005-0000-0000-000057A40000}"/>
    <cellStyle name="Normal 2 7" xfId="42072" xr:uid="{00000000-0005-0000-0000-000058A40000}"/>
    <cellStyle name="Normal 2 8" xfId="46839" xr:uid="{560B0895-174E-40CF-81C5-959EC9333CFF}"/>
    <cellStyle name="Normal 2_2012.02.15 Premier Foods Daily Report examples v2" xfId="46819" xr:uid="{00000000-0005-0000-0000-0000E3B60000}"/>
    <cellStyle name="Normal 20" xfId="1030" xr:uid="{00000000-0005-0000-0000-000006040000}"/>
    <cellStyle name="Normal 20 2" xfId="1031" xr:uid="{00000000-0005-0000-0000-000007040000}"/>
    <cellStyle name="Normal 20 2 2" xfId="42073" xr:uid="{00000000-0005-0000-0000-000059A40000}"/>
    <cellStyle name="Normal 20 2 3" xfId="42074" xr:uid="{00000000-0005-0000-0000-00005AA40000}"/>
    <cellStyle name="Normal 20 3" xfId="42075" xr:uid="{00000000-0005-0000-0000-00005BA40000}"/>
    <cellStyle name="Normal 200" xfId="42076" xr:uid="{00000000-0005-0000-0000-00005CA40000}"/>
    <cellStyle name="Normal 200 2" xfId="42077" xr:uid="{00000000-0005-0000-0000-00005DA40000}"/>
    <cellStyle name="Normal 201" xfId="42078" xr:uid="{00000000-0005-0000-0000-00005EA40000}"/>
    <cellStyle name="Normal 201 2" xfId="42079" xr:uid="{00000000-0005-0000-0000-00005FA40000}"/>
    <cellStyle name="Normal 202" xfId="42080" xr:uid="{00000000-0005-0000-0000-000060A40000}"/>
    <cellStyle name="Normal 202 2" xfId="42081" xr:uid="{00000000-0005-0000-0000-000061A40000}"/>
    <cellStyle name="Normal 203" xfId="42082" xr:uid="{00000000-0005-0000-0000-000062A40000}"/>
    <cellStyle name="Normal 203 2" xfId="42083" xr:uid="{00000000-0005-0000-0000-000063A40000}"/>
    <cellStyle name="Normal 204" xfId="42084" xr:uid="{00000000-0005-0000-0000-000064A40000}"/>
    <cellStyle name="Normal 204 2" xfId="42085" xr:uid="{00000000-0005-0000-0000-000065A40000}"/>
    <cellStyle name="Normal 205" xfId="42086" xr:uid="{00000000-0005-0000-0000-000066A40000}"/>
    <cellStyle name="Normal 205 2" xfId="42087" xr:uid="{00000000-0005-0000-0000-000067A40000}"/>
    <cellStyle name="Normal 206" xfId="42088" xr:uid="{00000000-0005-0000-0000-000068A40000}"/>
    <cellStyle name="Normal 206 2" xfId="42089" xr:uid="{00000000-0005-0000-0000-000069A40000}"/>
    <cellStyle name="Normal 207" xfId="42090" xr:uid="{00000000-0005-0000-0000-00006AA40000}"/>
    <cellStyle name="Normal 207 2" xfId="42091" xr:uid="{00000000-0005-0000-0000-00006BA40000}"/>
    <cellStyle name="Normal 208" xfId="42092" xr:uid="{00000000-0005-0000-0000-00006CA40000}"/>
    <cellStyle name="Normal 208 2" xfId="42093" xr:uid="{00000000-0005-0000-0000-00006DA40000}"/>
    <cellStyle name="Normal 209" xfId="42094" xr:uid="{00000000-0005-0000-0000-00006EA40000}"/>
    <cellStyle name="Normal 209 2" xfId="42095" xr:uid="{00000000-0005-0000-0000-00006FA40000}"/>
    <cellStyle name="Normal 21" xfId="1032" xr:uid="{00000000-0005-0000-0000-000008040000}"/>
    <cellStyle name="Normal 21 2" xfId="1033" xr:uid="{00000000-0005-0000-0000-000009040000}"/>
    <cellStyle name="Normal 21 2 2" xfId="42096" xr:uid="{00000000-0005-0000-0000-000070A40000}"/>
    <cellStyle name="Normal 21 2 3" xfId="42097" xr:uid="{00000000-0005-0000-0000-000071A40000}"/>
    <cellStyle name="Normal 21 3" xfId="1541" xr:uid="{00000000-0005-0000-0000-000005060000}"/>
    <cellStyle name="Normal 210" xfId="42098" xr:uid="{00000000-0005-0000-0000-000072A40000}"/>
    <cellStyle name="Normal 210 2" xfId="42099" xr:uid="{00000000-0005-0000-0000-000073A40000}"/>
    <cellStyle name="Normal 22" xfId="1034" xr:uid="{00000000-0005-0000-0000-00000A040000}"/>
    <cellStyle name="Normal 22 2" xfId="1035" xr:uid="{00000000-0005-0000-0000-00000B040000}"/>
    <cellStyle name="Normal 22 2 2" xfId="42100" xr:uid="{00000000-0005-0000-0000-000074A40000}"/>
    <cellStyle name="Normal 22 2 3" xfId="42101" xr:uid="{00000000-0005-0000-0000-000075A40000}"/>
    <cellStyle name="Normal 22 3" xfId="1542" xr:uid="{00000000-0005-0000-0000-000006060000}"/>
    <cellStyle name="Normal 23" xfId="1036" xr:uid="{00000000-0005-0000-0000-00000C040000}"/>
    <cellStyle name="Normal 23 2" xfId="1037" xr:uid="{00000000-0005-0000-0000-00000D040000}"/>
    <cellStyle name="Normal 23 2 2" xfId="42102" xr:uid="{00000000-0005-0000-0000-000076A40000}"/>
    <cellStyle name="Normal 23 2 3" xfId="42103" xr:uid="{00000000-0005-0000-0000-000077A40000}"/>
    <cellStyle name="Normal 23 3" xfId="1543" xr:uid="{00000000-0005-0000-0000-000007060000}"/>
    <cellStyle name="Normal 24" xfId="1038" xr:uid="{00000000-0005-0000-0000-00000E040000}"/>
    <cellStyle name="Normal 24 2" xfId="1039" xr:uid="{00000000-0005-0000-0000-00000F040000}"/>
    <cellStyle name="Normal 24 2 2" xfId="42104" xr:uid="{00000000-0005-0000-0000-000078A40000}"/>
    <cellStyle name="Normal 24 2 3" xfId="42105" xr:uid="{00000000-0005-0000-0000-000079A40000}"/>
    <cellStyle name="Normal 24 3" xfId="1544" xr:uid="{00000000-0005-0000-0000-000008060000}"/>
    <cellStyle name="Normal 25" xfId="1040" xr:uid="{00000000-0005-0000-0000-000010040000}"/>
    <cellStyle name="Normal 25 2" xfId="1041" xr:uid="{00000000-0005-0000-0000-000011040000}"/>
    <cellStyle name="Normal 25 2 2" xfId="42106" xr:uid="{00000000-0005-0000-0000-00007AA40000}"/>
    <cellStyle name="Normal 25 3" xfId="1545" xr:uid="{00000000-0005-0000-0000-000009060000}"/>
    <cellStyle name="Normal 26" xfId="1042" xr:uid="{00000000-0005-0000-0000-000012040000}"/>
    <cellStyle name="Normal 26 2" xfId="1043" xr:uid="{00000000-0005-0000-0000-000013040000}"/>
    <cellStyle name="Normal 26 3" xfId="1546" xr:uid="{00000000-0005-0000-0000-00000A060000}"/>
    <cellStyle name="Normal 27" xfId="1044" xr:uid="{00000000-0005-0000-0000-000014040000}"/>
    <cellStyle name="Normal 27 2" xfId="1045" xr:uid="{00000000-0005-0000-0000-000015040000}"/>
    <cellStyle name="Normal 27 3" xfId="1547" xr:uid="{00000000-0005-0000-0000-00000B060000}"/>
    <cellStyle name="Normal 28" xfId="1046" xr:uid="{00000000-0005-0000-0000-000016040000}"/>
    <cellStyle name="Normal 28 2" xfId="1047" xr:uid="{00000000-0005-0000-0000-000017040000}"/>
    <cellStyle name="Normal 28 3" xfId="1548" xr:uid="{00000000-0005-0000-0000-00000C060000}"/>
    <cellStyle name="Normal 29" xfId="1048" xr:uid="{00000000-0005-0000-0000-000018040000}"/>
    <cellStyle name="Normal 29 2" xfId="1049" xr:uid="{00000000-0005-0000-0000-000019040000}"/>
    <cellStyle name="Normal 29 3" xfId="1549" xr:uid="{00000000-0005-0000-0000-00000D060000}"/>
    <cellStyle name="Normal 3" xfId="1050" xr:uid="{00000000-0005-0000-0000-00001A040000}"/>
    <cellStyle name="Normal 3 2" xfId="1051" xr:uid="{00000000-0005-0000-0000-00001B040000}"/>
    <cellStyle name="Normal 3 2 2" xfId="42107" xr:uid="{00000000-0005-0000-0000-00007BA40000}"/>
    <cellStyle name="Normal 3 3" xfId="1550" xr:uid="{00000000-0005-0000-0000-00000E060000}"/>
    <cellStyle name="Normal 3 3 10" xfId="42108" xr:uid="{00000000-0005-0000-0000-00007CA40000}"/>
    <cellStyle name="Normal 3 3 10 2" xfId="42109" xr:uid="{00000000-0005-0000-0000-00007DA40000}"/>
    <cellStyle name="Normal 3 3 11" xfId="42110" xr:uid="{00000000-0005-0000-0000-00007EA40000}"/>
    <cellStyle name="Normal 3 3 12" xfId="42111" xr:uid="{00000000-0005-0000-0000-00007FA40000}"/>
    <cellStyle name="Normal 3 3 2" xfId="42112" xr:uid="{00000000-0005-0000-0000-000080A40000}"/>
    <cellStyle name="Normal 3 3 2 10" xfId="42113" xr:uid="{00000000-0005-0000-0000-000081A40000}"/>
    <cellStyle name="Normal 3 3 2 2" xfId="42114" xr:uid="{00000000-0005-0000-0000-000082A40000}"/>
    <cellStyle name="Normal 3 3 2 2 2" xfId="42115" xr:uid="{00000000-0005-0000-0000-000083A40000}"/>
    <cellStyle name="Normal 3 3 2 2 2 2" xfId="42116" xr:uid="{00000000-0005-0000-0000-000084A40000}"/>
    <cellStyle name="Normal 3 3 2 2 2 2 2" xfId="42117" xr:uid="{00000000-0005-0000-0000-000085A40000}"/>
    <cellStyle name="Normal 3 3 2 2 2 2 2 2" xfId="42118" xr:uid="{00000000-0005-0000-0000-000086A40000}"/>
    <cellStyle name="Normal 3 3 2 2 2 2 3" xfId="42119" xr:uid="{00000000-0005-0000-0000-000087A40000}"/>
    <cellStyle name="Normal 3 3 2 2 2 3" xfId="42120" xr:uid="{00000000-0005-0000-0000-000088A40000}"/>
    <cellStyle name="Normal 3 3 2 2 2 3 2" xfId="42121" xr:uid="{00000000-0005-0000-0000-000089A40000}"/>
    <cellStyle name="Normal 3 3 2 2 2 3 2 2" xfId="42122" xr:uid="{00000000-0005-0000-0000-00008AA40000}"/>
    <cellStyle name="Normal 3 3 2 2 2 3 3" xfId="42123" xr:uid="{00000000-0005-0000-0000-00008BA40000}"/>
    <cellStyle name="Normal 3 3 2 2 2 4" xfId="42124" xr:uid="{00000000-0005-0000-0000-00008CA40000}"/>
    <cellStyle name="Normal 3 3 2 2 2 4 2" xfId="42125" xr:uid="{00000000-0005-0000-0000-00008DA40000}"/>
    <cellStyle name="Normal 3 3 2 2 2 5" xfId="42126" xr:uid="{00000000-0005-0000-0000-00008EA40000}"/>
    <cellStyle name="Normal 3 3 2 2 3" xfId="42127" xr:uid="{00000000-0005-0000-0000-00008FA40000}"/>
    <cellStyle name="Normal 3 3 2 2 3 2" xfId="42128" xr:uid="{00000000-0005-0000-0000-000090A40000}"/>
    <cellStyle name="Normal 3 3 2 2 3 2 2" xfId="42129" xr:uid="{00000000-0005-0000-0000-000091A40000}"/>
    <cellStyle name="Normal 3 3 2 2 3 2 2 2" xfId="42130" xr:uid="{00000000-0005-0000-0000-000092A40000}"/>
    <cellStyle name="Normal 3 3 2 2 3 2 3" xfId="42131" xr:uid="{00000000-0005-0000-0000-000093A40000}"/>
    <cellStyle name="Normal 3 3 2 2 3 3" xfId="42132" xr:uid="{00000000-0005-0000-0000-000094A40000}"/>
    <cellStyle name="Normal 3 3 2 2 3 3 2" xfId="42133" xr:uid="{00000000-0005-0000-0000-000095A40000}"/>
    <cellStyle name="Normal 3 3 2 2 3 3 2 2" xfId="42134" xr:uid="{00000000-0005-0000-0000-000096A40000}"/>
    <cellStyle name="Normal 3 3 2 2 3 3 3" xfId="42135" xr:uid="{00000000-0005-0000-0000-000097A40000}"/>
    <cellStyle name="Normal 3 3 2 2 3 4" xfId="42136" xr:uid="{00000000-0005-0000-0000-000098A40000}"/>
    <cellStyle name="Normal 3 3 2 2 3 4 2" xfId="42137" xr:uid="{00000000-0005-0000-0000-000099A40000}"/>
    <cellStyle name="Normal 3 3 2 2 3 5" xfId="42138" xr:uid="{00000000-0005-0000-0000-00009AA40000}"/>
    <cellStyle name="Normal 3 3 2 2 4" xfId="42139" xr:uid="{00000000-0005-0000-0000-00009BA40000}"/>
    <cellStyle name="Normal 3 3 2 2 4 2" xfId="42140" xr:uid="{00000000-0005-0000-0000-00009CA40000}"/>
    <cellStyle name="Normal 3 3 2 2 4 2 2" xfId="42141" xr:uid="{00000000-0005-0000-0000-00009DA40000}"/>
    <cellStyle name="Normal 3 3 2 2 4 3" xfId="42142" xr:uid="{00000000-0005-0000-0000-00009EA40000}"/>
    <cellStyle name="Normal 3 3 2 2 5" xfId="42143" xr:uid="{00000000-0005-0000-0000-00009FA40000}"/>
    <cellStyle name="Normal 3 3 2 2 5 2" xfId="42144" xr:uid="{00000000-0005-0000-0000-0000A0A40000}"/>
    <cellStyle name="Normal 3 3 2 2 5 2 2" xfId="42145" xr:uid="{00000000-0005-0000-0000-0000A1A40000}"/>
    <cellStyle name="Normal 3 3 2 2 5 3" xfId="42146" xr:uid="{00000000-0005-0000-0000-0000A2A40000}"/>
    <cellStyle name="Normal 3 3 2 2 6" xfId="42147" xr:uid="{00000000-0005-0000-0000-0000A3A40000}"/>
    <cellStyle name="Normal 3 3 2 2 6 2" xfId="42148" xr:uid="{00000000-0005-0000-0000-0000A4A40000}"/>
    <cellStyle name="Normal 3 3 2 2 7" xfId="42149" xr:uid="{00000000-0005-0000-0000-0000A5A40000}"/>
    <cellStyle name="Normal 3 3 2 3" xfId="42150" xr:uid="{00000000-0005-0000-0000-0000A6A40000}"/>
    <cellStyle name="Normal 3 3 2 3 2" xfId="42151" xr:uid="{00000000-0005-0000-0000-0000A7A40000}"/>
    <cellStyle name="Normal 3 3 2 3 2 2" xfId="42152" xr:uid="{00000000-0005-0000-0000-0000A8A40000}"/>
    <cellStyle name="Normal 3 3 2 3 2 2 2" xfId="42153" xr:uid="{00000000-0005-0000-0000-0000A9A40000}"/>
    <cellStyle name="Normal 3 3 2 3 2 2 2 2" xfId="42154" xr:uid="{00000000-0005-0000-0000-0000AAA40000}"/>
    <cellStyle name="Normal 3 3 2 3 2 2 3" xfId="42155" xr:uid="{00000000-0005-0000-0000-0000ABA40000}"/>
    <cellStyle name="Normal 3 3 2 3 2 3" xfId="42156" xr:uid="{00000000-0005-0000-0000-0000ACA40000}"/>
    <cellStyle name="Normal 3 3 2 3 2 3 2" xfId="42157" xr:uid="{00000000-0005-0000-0000-0000ADA40000}"/>
    <cellStyle name="Normal 3 3 2 3 2 3 2 2" xfId="42158" xr:uid="{00000000-0005-0000-0000-0000AEA40000}"/>
    <cellStyle name="Normal 3 3 2 3 2 3 3" xfId="42159" xr:uid="{00000000-0005-0000-0000-0000AFA40000}"/>
    <cellStyle name="Normal 3 3 2 3 2 4" xfId="42160" xr:uid="{00000000-0005-0000-0000-0000B0A40000}"/>
    <cellStyle name="Normal 3 3 2 3 2 4 2" xfId="42161" xr:uid="{00000000-0005-0000-0000-0000B1A40000}"/>
    <cellStyle name="Normal 3 3 2 3 2 5" xfId="42162" xr:uid="{00000000-0005-0000-0000-0000B2A40000}"/>
    <cellStyle name="Normal 3 3 2 3 3" xfId="42163" xr:uid="{00000000-0005-0000-0000-0000B3A40000}"/>
    <cellStyle name="Normal 3 3 2 3 3 2" xfId="42164" xr:uid="{00000000-0005-0000-0000-0000B4A40000}"/>
    <cellStyle name="Normal 3 3 2 3 3 2 2" xfId="42165" xr:uid="{00000000-0005-0000-0000-0000B5A40000}"/>
    <cellStyle name="Normal 3 3 2 3 3 2 2 2" xfId="42166" xr:uid="{00000000-0005-0000-0000-0000B6A40000}"/>
    <cellStyle name="Normal 3 3 2 3 3 2 3" xfId="42167" xr:uid="{00000000-0005-0000-0000-0000B7A40000}"/>
    <cellStyle name="Normal 3 3 2 3 3 3" xfId="42168" xr:uid="{00000000-0005-0000-0000-0000B8A40000}"/>
    <cellStyle name="Normal 3 3 2 3 3 3 2" xfId="42169" xr:uid="{00000000-0005-0000-0000-0000B9A40000}"/>
    <cellStyle name="Normal 3 3 2 3 3 3 2 2" xfId="42170" xr:uid="{00000000-0005-0000-0000-0000BAA40000}"/>
    <cellStyle name="Normal 3 3 2 3 3 3 3" xfId="42171" xr:uid="{00000000-0005-0000-0000-0000BBA40000}"/>
    <cellStyle name="Normal 3 3 2 3 3 4" xfId="42172" xr:uid="{00000000-0005-0000-0000-0000BCA40000}"/>
    <cellStyle name="Normal 3 3 2 3 3 4 2" xfId="42173" xr:uid="{00000000-0005-0000-0000-0000BDA40000}"/>
    <cellStyle name="Normal 3 3 2 3 3 5" xfId="42174" xr:uid="{00000000-0005-0000-0000-0000BEA40000}"/>
    <cellStyle name="Normal 3 3 2 3 4" xfId="42175" xr:uid="{00000000-0005-0000-0000-0000BFA40000}"/>
    <cellStyle name="Normal 3 3 2 3 4 2" xfId="42176" xr:uid="{00000000-0005-0000-0000-0000C0A40000}"/>
    <cellStyle name="Normal 3 3 2 3 4 2 2" xfId="42177" xr:uid="{00000000-0005-0000-0000-0000C1A40000}"/>
    <cellStyle name="Normal 3 3 2 3 4 3" xfId="42178" xr:uid="{00000000-0005-0000-0000-0000C2A40000}"/>
    <cellStyle name="Normal 3 3 2 3 5" xfId="42179" xr:uid="{00000000-0005-0000-0000-0000C3A40000}"/>
    <cellStyle name="Normal 3 3 2 3 5 2" xfId="42180" xr:uid="{00000000-0005-0000-0000-0000C4A40000}"/>
    <cellStyle name="Normal 3 3 2 3 5 2 2" xfId="42181" xr:uid="{00000000-0005-0000-0000-0000C5A40000}"/>
    <cellStyle name="Normal 3 3 2 3 5 3" xfId="42182" xr:uid="{00000000-0005-0000-0000-0000C6A40000}"/>
    <cellStyle name="Normal 3 3 2 3 6" xfId="42183" xr:uid="{00000000-0005-0000-0000-0000C7A40000}"/>
    <cellStyle name="Normal 3 3 2 3 6 2" xfId="42184" xr:uid="{00000000-0005-0000-0000-0000C8A40000}"/>
    <cellStyle name="Normal 3 3 2 3 7" xfId="42185" xr:uid="{00000000-0005-0000-0000-0000C9A40000}"/>
    <cellStyle name="Normal 3 3 2 4" xfId="42186" xr:uid="{00000000-0005-0000-0000-0000CAA40000}"/>
    <cellStyle name="Normal 3 3 2 4 2" xfId="42187" xr:uid="{00000000-0005-0000-0000-0000CBA40000}"/>
    <cellStyle name="Normal 3 3 2 4 2 2" xfId="42188" xr:uid="{00000000-0005-0000-0000-0000CCA40000}"/>
    <cellStyle name="Normal 3 3 2 4 2 2 2" xfId="42189" xr:uid="{00000000-0005-0000-0000-0000CDA40000}"/>
    <cellStyle name="Normal 3 3 2 4 2 3" xfId="42190" xr:uid="{00000000-0005-0000-0000-0000CEA40000}"/>
    <cellStyle name="Normal 3 3 2 4 3" xfId="42191" xr:uid="{00000000-0005-0000-0000-0000CFA40000}"/>
    <cellStyle name="Normal 3 3 2 4 3 2" xfId="42192" xr:uid="{00000000-0005-0000-0000-0000D0A40000}"/>
    <cellStyle name="Normal 3 3 2 4 3 2 2" xfId="42193" xr:uid="{00000000-0005-0000-0000-0000D1A40000}"/>
    <cellStyle name="Normal 3 3 2 4 3 3" xfId="42194" xr:uid="{00000000-0005-0000-0000-0000D2A40000}"/>
    <cellStyle name="Normal 3 3 2 4 4" xfId="42195" xr:uid="{00000000-0005-0000-0000-0000D3A40000}"/>
    <cellStyle name="Normal 3 3 2 4 4 2" xfId="42196" xr:uid="{00000000-0005-0000-0000-0000D4A40000}"/>
    <cellStyle name="Normal 3 3 2 4 5" xfId="42197" xr:uid="{00000000-0005-0000-0000-0000D5A40000}"/>
    <cellStyle name="Normal 3 3 2 5" xfId="42198" xr:uid="{00000000-0005-0000-0000-0000D6A40000}"/>
    <cellStyle name="Normal 3 3 2 5 2" xfId="42199" xr:uid="{00000000-0005-0000-0000-0000D7A40000}"/>
    <cellStyle name="Normal 3 3 2 5 2 2" xfId="42200" xr:uid="{00000000-0005-0000-0000-0000D8A40000}"/>
    <cellStyle name="Normal 3 3 2 5 2 2 2" xfId="42201" xr:uid="{00000000-0005-0000-0000-0000D9A40000}"/>
    <cellStyle name="Normal 3 3 2 5 2 3" xfId="42202" xr:uid="{00000000-0005-0000-0000-0000DAA40000}"/>
    <cellStyle name="Normal 3 3 2 5 3" xfId="42203" xr:uid="{00000000-0005-0000-0000-0000DBA40000}"/>
    <cellStyle name="Normal 3 3 2 5 3 2" xfId="42204" xr:uid="{00000000-0005-0000-0000-0000DCA40000}"/>
    <cellStyle name="Normal 3 3 2 5 3 2 2" xfId="42205" xr:uid="{00000000-0005-0000-0000-0000DDA40000}"/>
    <cellStyle name="Normal 3 3 2 5 3 3" xfId="42206" xr:uid="{00000000-0005-0000-0000-0000DEA40000}"/>
    <cellStyle name="Normal 3 3 2 5 4" xfId="42207" xr:uid="{00000000-0005-0000-0000-0000DFA40000}"/>
    <cellStyle name="Normal 3 3 2 5 4 2" xfId="42208" xr:uid="{00000000-0005-0000-0000-0000E0A40000}"/>
    <cellStyle name="Normal 3 3 2 5 5" xfId="42209" xr:uid="{00000000-0005-0000-0000-0000E1A40000}"/>
    <cellStyle name="Normal 3 3 2 6" xfId="42210" xr:uid="{00000000-0005-0000-0000-0000E2A40000}"/>
    <cellStyle name="Normal 3 3 2 6 2" xfId="42211" xr:uid="{00000000-0005-0000-0000-0000E3A40000}"/>
    <cellStyle name="Normal 3 3 2 6 2 2" xfId="42212" xr:uid="{00000000-0005-0000-0000-0000E4A40000}"/>
    <cellStyle name="Normal 3 3 2 6 2 2 2" xfId="42213" xr:uid="{00000000-0005-0000-0000-0000E5A40000}"/>
    <cellStyle name="Normal 3 3 2 6 2 3" xfId="42214" xr:uid="{00000000-0005-0000-0000-0000E6A40000}"/>
    <cellStyle name="Normal 3 3 2 6 3" xfId="42215" xr:uid="{00000000-0005-0000-0000-0000E7A40000}"/>
    <cellStyle name="Normal 3 3 2 6 3 2" xfId="42216" xr:uid="{00000000-0005-0000-0000-0000E8A40000}"/>
    <cellStyle name="Normal 3 3 2 6 3 2 2" xfId="42217" xr:uid="{00000000-0005-0000-0000-0000E9A40000}"/>
    <cellStyle name="Normal 3 3 2 6 3 3" xfId="42218" xr:uid="{00000000-0005-0000-0000-0000EAA40000}"/>
    <cellStyle name="Normal 3 3 2 6 4" xfId="42219" xr:uid="{00000000-0005-0000-0000-0000EBA40000}"/>
    <cellStyle name="Normal 3 3 2 6 4 2" xfId="42220" xr:uid="{00000000-0005-0000-0000-0000ECA40000}"/>
    <cellStyle name="Normal 3 3 2 6 5" xfId="42221" xr:uid="{00000000-0005-0000-0000-0000EDA40000}"/>
    <cellStyle name="Normal 3 3 2 7" xfId="42222" xr:uid="{00000000-0005-0000-0000-0000EEA40000}"/>
    <cellStyle name="Normal 3 3 2 7 2" xfId="42223" xr:uid="{00000000-0005-0000-0000-0000EFA40000}"/>
    <cellStyle name="Normal 3 3 2 7 2 2" xfId="42224" xr:uid="{00000000-0005-0000-0000-0000F0A40000}"/>
    <cellStyle name="Normal 3 3 2 7 3" xfId="42225" xr:uid="{00000000-0005-0000-0000-0000F1A40000}"/>
    <cellStyle name="Normal 3 3 2 8" xfId="42226" xr:uid="{00000000-0005-0000-0000-0000F2A40000}"/>
    <cellStyle name="Normal 3 3 2 8 2" xfId="42227" xr:uid="{00000000-0005-0000-0000-0000F3A40000}"/>
    <cellStyle name="Normal 3 3 2 8 2 2" xfId="42228" xr:uid="{00000000-0005-0000-0000-0000F4A40000}"/>
    <cellStyle name="Normal 3 3 2 8 3" xfId="42229" xr:uid="{00000000-0005-0000-0000-0000F5A40000}"/>
    <cellStyle name="Normal 3 3 2 9" xfId="42230" xr:uid="{00000000-0005-0000-0000-0000F6A40000}"/>
    <cellStyle name="Normal 3 3 2 9 2" xfId="42231" xr:uid="{00000000-0005-0000-0000-0000F7A40000}"/>
    <cellStyle name="Normal 3 3 3" xfId="42232" xr:uid="{00000000-0005-0000-0000-0000F8A40000}"/>
    <cellStyle name="Normal 3 3 3 2" xfId="42233" xr:uid="{00000000-0005-0000-0000-0000F9A40000}"/>
    <cellStyle name="Normal 3 3 3 2 2" xfId="42234" xr:uid="{00000000-0005-0000-0000-0000FAA40000}"/>
    <cellStyle name="Normal 3 3 3 2 2 2" xfId="42235" xr:uid="{00000000-0005-0000-0000-0000FBA40000}"/>
    <cellStyle name="Normal 3 3 3 2 2 2 2" xfId="42236" xr:uid="{00000000-0005-0000-0000-0000FCA40000}"/>
    <cellStyle name="Normal 3 3 3 2 2 3" xfId="42237" xr:uid="{00000000-0005-0000-0000-0000FDA40000}"/>
    <cellStyle name="Normal 3 3 3 2 3" xfId="42238" xr:uid="{00000000-0005-0000-0000-0000FEA40000}"/>
    <cellStyle name="Normal 3 3 3 2 3 2" xfId="42239" xr:uid="{00000000-0005-0000-0000-0000FFA40000}"/>
    <cellStyle name="Normal 3 3 3 2 3 2 2" xfId="42240" xr:uid="{00000000-0005-0000-0000-000000A50000}"/>
    <cellStyle name="Normal 3 3 3 2 3 3" xfId="42241" xr:uid="{00000000-0005-0000-0000-000001A50000}"/>
    <cellStyle name="Normal 3 3 3 2 4" xfId="42242" xr:uid="{00000000-0005-0000-0000-000002A50000}"/>
    <cellStyle name="Normal 3 3 3 2 4 2" xfId="42243" xr:uid="{00000000-0005-0000-0000-000003A50000}"/>
    <cellStyle name="Normal 3 3 3 2 5" xfId="42244" xr:uid="{00000000-0005-0000-0000-000004A50000}"/>
    <cellStyle name="Normal 3 3 3 3" xfId="42245" xr:uid="{00000000-0005-0000-0000-000005A50000}"/>
    <cellStyle name="Normal 3 3 3 3 2" xfId="42246" xr:uid="{00000000-0005-0000-0000-000006A50000}"/>
    <cellStyle name="Normal 3 3 3 3 2 2" xfId="42247" xr:uid="{00000000-0005-0000-0000-000007A50000}"/>
    <cellStyle name="Normal 3 3 3 3 2 2 2" xfId="42248" xr:uid="{00000000-0005-0000-0000-000008A50000}"/>
    <cellStyle name="Normal 3 3 3 3 2 3" xfId="42249" xr:uid="{00000000-0005-0000-0000-000009A50000}"/>
    <cellStyle name="Normal 3 3 3 3 3" xfId="42250" xr:uid="{00000000-0005-0000-0000-00000AA50000}"/>
    <cellStyle name="Normal 3 3 3 3 3 2" xfId="42251" xr:uid="{00000000-0005-0000-0000-00000BA50000}"/>
    <cellStyle name="Normal 3 3 3 3 3 2 2" xfId="42252" xr:uid="{00000000-0005-0000-0000-00000CA50000}"/>
    <cellStyle name="Normal 3 3 3 3 3 3" xfId="42253" xr:uid="{00000000-0005-0000-0000-00000DA50000}"/>
    <cellStyle name="Normal 3 3 3 3 4" xfId="42254" xr:uid="{00000000-0005-0000-0000-00000EA50000}"/>
    <cellStyle name="Normal 3 3 3 3 4 2" xfId="42255" xr:uid="{00000000-0005-0000-0000-00000FA50000}"/>
    <cellStyle name="Normal 3 3 3 3 5" xfId="42256" xr:uid="{00000000-0005-0000-0000-000010A50000}"/>
    <cellStyle name="Normal 3 3 3 4" xfId="42257" xr:uid="{00000000-0005-0000-0000-000011A50000}"/>
    <cellStyle name="Normal 3 3 3 4 2" xfId="42258" xr:uid="{00000000-0005-0000-0000-000012A50000}"/>
    <cellStyle name="Normal 3 3 3 4 2 2" xfId="42259" xr:uid="{00000000-0005-0000-0000-000013A50000}"/>
    <cellStyle name="Normal 3 3 3 4 3" xfId="42260" xr:uid="{00000000-0005-0000-0000-000014A50000}"/>
    <cellStyle name="Normal 3 3 3 5" xfId="42261" xr:uid="{00000000-0005-0000-0000-000015A50000}"/>
    <cellStyle name="Normal 3 3 3 5 2" xfId="42262" xr:uid="{00000000-0005-0000-0000-000016A50000}"/>
    <cellStyle name="Normal 3 3 3 5 2 2" xfId="42263" xr:uid="{00000000-0005-0000-0000-000017A50000}"/>
    <cellStyle name="Normal 3 3 3 5 3" xfId="42264" xr:uid="{00000000-0005-0000-0000-000018A50000}"/>
    <cellStyle name="Normal 3 3 3 6" xfId="42265" xr:uid="{00000000-0005-0000-0000-000019A50000}"/>
    <cellStyle name="Normal 3 3 3 6 2" xfId="42266" xr:uid="{00000000-0005-0000-0000-00001AA50000}"/>
    <cellStyle name="Normal 3 3 3 7" xfId="42267" xr:uid="{00000000-0005-0000-0000-00001BA50000}"/>
    <cellStyle name="Normal 3 3 4" xfId="42268" xr:uid="{00000000-0005-0000-0000-00001CA50000}"/>
    <cellStyle name="Normal 3 3 4 2" xfId="42269" xr:uid="{00000000-0005-0000-0000-00001DA50000}"/>
    <cellStyle name="Normal 3 3 4 2 2" xfId="42270" xr:uid="{00000000-0005-0000-0000-00001EA50000}"/>
    <cellStyle name="Normal 3 3 4 2 2 2" xfId="42271" xr:uid="{00000000-0005-0000-0000-00001FA50000}"/>
    <cellStyle name="Normal 3 3 4 2 2 2 2" xfId="42272" xr:uid="{00000000-0005-0000-0000-000020A50000}"/>
    <cellStyle name="Normal 3 3 4 2 2 3" xfId="42273" xr:uid="{00000000-0005-0000-0000-000021A50000}"/>
    <cellStyle name="Normal 3 3 4 2 3" xfId="42274" xr:uid="{00000000-0005-0000-0000-000022A50000}"/>
    <cellStyle name="Normal 3 3 4 2 3 2" xfId="42275" xr:uid="{00000000-0005-0000-0000-000023A50000}"/>
    <cellStyle name="Normal 3 3 4 2 3 2 2" xfId="42276" xr:uid="{00000000-0005-0000-0000-000024A50000}"/>
    <cellStyle name="Normal 3 3 4 2 3 3" xfId="42277" xr:uid="{00000000-0005-0000-0000-000025A50000}"/>
    <cellStyle name="Normal 3 3 4 2 4" xfId="42278" xr:uid="{00000000-0005-0000-0000-000026A50000}"/>
    <cellStyle name="Normal 3 3 4 2 4 2" xfId="42279" xr:uid="{00000000-0005-0000-0000-000027A50000}"/>
    <cellStyle name="Normal 3 3 4 2 5" xfId="42280" xr:uid="{00000000-0005-0000-0000-000028A50000}"/>
    <cellStyle name="Normal 3 3 4 3" xfId="42281" xr:uid="{00000000-0005-0000-0000-000029A50000}"/>
    <cellStyle name="Normal 3 3 4 3 2" xfId="42282" xr:uid="{00000000-0005-0000-0000-00002AA50000}"/>
    <cellStyle name="Normal 3 3 4 3 2 2" xfId="42283" xr:uid="{00000000-0005-0000-0000-00002BA50000}"/>
    <cellStyle name="Normal 3 3 4 3 2 2 2" xfId="42284" xr:uid="{00000000-0005-0000-0000-00002CA50000}"/>
    <cellStyle name="Normal 3 3 4 3 2 3" xfId="42285" xr:uid="{00000000-0005-0000-0000-00002DA50000}"/>
    <cellStyle name="Normal 3 3 4 3 3" xfId="42286" xr:uid="{00000000-0005-0000-0000-00002EA50000}"/>
    <cellStyle name="Normal 3 3 4 3 3 2" xfId="42287" xr:uid="{00000000-0005-0000-0000-00002FA50000}"/>
    <cellStyle name="Normal 3 3 4 3 3 2 2" xfId="42288" xr:uid="{00000000-0005-0000-0000-000030A50000}"/>
    <cellStyle name="Normal 3 3 4 3 3 3" xfId="42289" xr:uid="{00000000-0005-0000-0000-000031A50000}"/>
    <cellStyle name="Normal 3 3 4 3 4" xfId="42290" xr:uid="{00000000-0005-0000-0000-000032A50000}"/>
    <cellStyle name="Normal 3 3 4 3 4 2" xfId="42291" xr:uid="{00000000-0005-0000-0000-000033A50000}"/>
    <cellStyle name="Normal 3 3 4 3 5" xfId="42292" xr:uid="{00000000-0005-0000-0000-000034A50000}"/>
    <cellStyle name="Normal 3 3 4 4" xfId="42293" xr:uid="{00000000-0005-0000-0000-000035A50000}"/>
    <cellStyle name="Normal 3 3 4 4 2" xfId="42294" xr:uid="{00000000-0005-0000-0000-000036A50000}"/>
    <cellStyle name="Normal 3 3 4 4 2 2" xfId="42295" xr:uid="{00000000-0005-0000-0000-000037A50000}"/>
    <cellStyle name="Normal 3 3 4 4 3" xfId="42296" xr:uid="{00000000-0005-0000-0000-000038A50000}"/>
    <cellStyle name="Normal 3 3 4 5" xfId="42297" xr:uid="{00000000-0005-0000-0000-000039A50000}"/>
    <cellStyle name="Normal 3 3 4 5 2" xfId="42298" xr:uid="{00000000-0005-0000-0000-00003AA50000}"/>
    <cellStyle name="Normal 3 3 4 5 2 2" xfId="42299" xr:uid="{00000000-0005-0000-0000-00003BA50000}"/>
    <cellStyle name="Normal 3 3 4 5 3" xfId="42300" xr:uid="{00000000-0005-0000-0000-00003CA50000}"/>
    <cellStyle name="Normal 3 3 4 6" xfId="42301" xr:uid="{00000000-0005-0000-0000-00003DA50000}"/>
    <cellStyle name="Normal 3 3 4 6 2" xfId="42302" xr:uid="{00000000-0005-0000-0000-00003EA50000}"/>
    <cellStyle name="Normal 3 3 4 7" xfId="42303" xr:uid="{00000000-0005-0000-0000-00003FA50000}"/>
    <cellStyle name="Normal 3 3 5" xfId="42304" xr:uid="{00000000-0005-0000-0000-000040A50000}"/>
    <cellStyle name="Normal 3 3 5 2" xfId="42305" xr:uid="{00000000-0005-0000-0000-000041A50000}"/>
    <cellStyle name="Normal 3 3 5 2 2" xfId="42306" xr:uid="{00000000-0005-0000-0000-000042A50000}"/>
    <cellStyle name="Normal 3 3 5 2 2 2" xfId="42307" xr:uid="{00000000-0005-0000-0000-000043A50000}"/>
    <cellStyle name="Normal 3 3 5 2 3" xfId="42308" xr:uid="{00000000-0005-0000-0000-000044A50000}"/>
    <cellStyle name="Normal 3 3 5 3" xfId="42309" xr:uid="{00000000-0005-0000-0000-000045A50000}"/>
    <cellStyle name="Normal 3 3 5 3 2" xfId="42310" xr:uid="{00000000-0005-0000-0000-000046A50000}"/>
    <cellStyle name="Normal 3 3 5 3 2 2" xfId="42311" xr:uid="{00000000-0005-0000-0000-000047A50000}"/>
    <cellStyle name="Normal 3 3 5 3 3" xfId="42312" xr:uid="{00000000-0005-0000-0000-000048A50000}"/>
    <cellStyle name="Normal 3 3 5 4" xfId="42313" xr:uid="{00000000-0005-0000-0000-000049A50000}"/>
    <cellStyle name="Normal 3 3 5 4 2" xfId="42314" xr:uid="{00000000-0005-0000-0000-00004AA50000}"/>
    <cellStyle name="Normal 3 3 5 5" xfId="42315" xr:uid="{00000000-0005-0000-0000-00004BA50000}"/>
    <cellStyle name="Normal 3 3 6" xfId="42316" xr:uid="{00000000-0005-0000-0000-00004CA50000}"/>
    <cellStyle name="Normal 3 3 6 2" xfId="42317" xr:uid="{00000000-0005-0000-0000-00004DA50000}"/>
    <cellStyle name="Normal 3 3 6 2 2" xfId="42318" xr:uid="{00000000-0005-0000-0000-00004EA50000}"/>
    <cellStyle name="Normal 3 3 6 2 2 2" xfId="42319" xr:uid="{00000000-0005-0000-0000-00004FA50000}"/>
    <cellStyle name="Normal 3 3 6 2 3" xfId="42320" xr:uid="{00000000-0005-0000-0000-000050A50000}"/>
    <cellStyle name="Normal 3 3 6 3" xfId="42321" xr:uid="{00000000-0005-0000-0000-000051A50000}"/>
    <cellStyle name="Normal 3 3 6 3 2" xfId="42322" xr:uid="{00000000-0005-0000-0000-000052A50000}"/>
    <cellStyle name="Normal 3 3 6 3 2 2" xfId="42323" xr:uid="{00000000-0005-0000-0000-000053A50000}"/>
    <cellStyle name="Normal 3 3 6 3 3" xfId="42324" xr:uid="{00000000-0005-0000-0000-000054A50000}"/>
    <cellStyle name="Normal 3 3 6 4" xfId="42325" xr:uid="{00000000-0005-0000-0000-000055A50000}"/>
    <cellStyle name="Normal 3 3 6 4 2" xfId="42326" xr:uid="{00000000-0005-0000-0000-000056A50000}"/>
    <cellStyle name="Normal 3 3 6 5" xfId="42327" xr:uid="{00000000-0005-0000-0000-000057A50000}"/>
    <cellStyle name="Normal 3 3 7" xfId="42328" xr:uid="{00000000-0005-0000-0000-000058A50000}"/>
    <cellStyle name="Normal 3 3 7 2" xfId="42329" xr:uid="{00000000-0005-0000-0000-000059A50000}"/>
    <cellStyle name="Normal 3 3 7 2 2" xfId="42330" xr:uid="{00000000-0005-0000-0000-00005AA50000}"/>
    <cellStyle name="Normal 3 3 7 2 2 2" xfId="42331" xr:uid="{00000000-0005-0000-0000-00005BA50000}"/>
    <cellStyle name="Normal 3 3 7 2 3" xfId="42332" xr:uid="{00000000-0005-0000-0000-00005CA50000}"/>
    <cellStyle name="Normal 3 3 7 3" xfId="42333" xr:uid="{00000000-0005-0000-0000-00005DA50000}"/>
    <cellStyle name="Normal 3 3 7 3 2" xfId="42334" xr:uid="{00000000-0005-0000-0000-00005EA50000}"/>
    <cellStyle name="Normal 3 3 7 3 2 2" xfId="42335" xr:uid="{00000000-0005-0000-0000-00005FA50000}"/>
    <cellStyle name="Normal 3 3 7 3 3" xfId="42336" xr:uid="{00000000-0005-0000-0000-000060A50000}"/>
    <cellStyle name="Normal 3 3 7 4" xfId="42337" xr:uid="{00000000-0005-0000-0000-000061A50000}"/>
    <cellStyle name="Normal 3 3 7 4 2" xfId="42338" xr:uid="{00000000-0005-0000-0000-000062A50000}"/>
    <cellStyle name="Normal 3 3 7 5" xfId="42339" xr:uid="{00000000-0005-0000-0000-000063A50000}"/>
    <cellStyle name="Normal 3 3 8" xfId="42340" xr:uid="{00000000-0005-0000-0000-000064A50000}"/>
    <cellStyle name="Normal 3 3 8 2" xfId="42341" xr:uid="{00000000-0005-0000-0000-000065A50000}"/>
    <cellStyle name="Normal 3 3 8 2 2" xfId="42342" xr:uid="{00000000-0005-0000-0000-000066A50000}"/>
    <cellStyle name="Normal 3 3 8 3" xfId="42343" xr:uid="{00000000-0005-0000-0000-000067A50000}"/>
    <cellStyle name="Normal 3 3 9" xfId="42344" xr:uid="{00000000-0005-0000-0000-000068A50000}"/>
    <cellStyle name="Normal 3 3 9 2" xfId="42345" xr:uid="{00000000-0005-0000-0000-000069A50000}"/>
    <cellStyle name="Normal 3 3 9 2 2" xfId="42346" xr:uid="{00000000-0005-0000-0000-00006AA50000}"/>
    <cellStyle name="Normal 3 3 9 3" xfId="42347" xr:uid="{00000000-0005-0000-0000-00006BA50000}"/>
    <cellStyle name="Normal 3 4" xfId="42348" xr:uid="{00000000-0005-0000-0000-00006CA50000}"/>
    <cellStyle name="Normal 3 5" xfId="42349" xr:uid="{00000000-0005-0000-0000-00006DA50000}"/>
    <cellStyle name="Normal 3 5 2" xfId="42350" xr:uid="{00000000-0005-0000-0000-00006EA50000}"/>
    <cellStyle name="Normal 3 5 2 2" xfId="42351" xr:uid="{00000000-0005-0000-0000-00006FA50000}"/>
    <cellStyle name="Normal 3 5 3" xfId="42352" xr:uid="{00000000-0005-0000-0000-000070A50000}"/>
    <cellStyle name="Normal 3 6" xfId="42353" xr:uid="{00000000-0005-0000-0000-000071A50000}"/>
    <cellStyle name="Normal 3 6 2" xfId="42354" xr:uid="{00000000-0005-0000-0000-000072A50000}"/>
    <cellStyle name="Normal 3 6 2 2" xfId="42355" xr:uid="{00000000-0005-0000-0000-000073A50000}"/>
    <cellStyle name="Normal 3 6 3" xfId="42356" xr:uid="{00000000-0005-0000-0000-000074A50000}"/>
    <cellStyle name="Normal 3 7" xfId="42357" xr:uid="{00000000-0005-0000-0000-000075A50000}"/>
    <cellStyle name="Normal 3 7 2" xfId="42358" xr:uid="{00000000-0005-0000-0000-000076A50000}"/>
    <cellStyle name="Normal 3 7 2 2" xfId="42359" xr:uid="{00000000-0005-0000-0000-000077A50000}"/>
    <cellStyle name="Normal 3 7 3" xfId="42360" xr:uid="{00000000-0005-0000-0000-000078A50000}"/>
    <cellStyle name="Normal 3 8" xfId="42361" xr:uid="{00000000-0005-0000-0000-000079A50000}"/>
    <cellStyle name="Normal 3_Extended Management Report - FCT RED &amp; Black - Cut off 2012 09 30 - V05" xfId="42362" xr:uid="{00000000-0005-0000-0000-00007AA50000}"/>
    <cellStyle name="Normal 30" xfId="1052" xr:uid="{00000000-0005-0000-0000-00001C040000}"/>
    <cellStyle name="Normal 30 2" xfId="1053" xr:uid="{00000000-0005-0000-0000-00001D040000}"/>
    <cellStyle name="Normal 30 3" xfId="1551" xr:uid="{00000000-0005-0000-0000-00000F060000}"/>
    <cellStyle name="Normal 31" xfId="1054" xr:uid="{00000000-0005-0000-0000-00001E040000}"/>
    <cellStyle name="Normal 31 2" xfId="1055" xr:uid="{00000000-0005-0000-0000-00001F040000}"/>
    <cellStyle name="Normal 31 3" xfId="1552" xr:uid="{00000000-0005-0000-0000-000010060000}"/>
    <cellStyle name="Normal 32" xfId="1056" xr:uid="{00000000-0005-0000-0000-000020040000}"/>
    <cellStyle name="Normal 32 2" xfId="1057" xr:uid="{00000000-0005-0000-0000-000021040000}"/>
    <cellStyle name="Normal 32 3" xfId="1553" xr:uid="{00000000-0005-0000-0000-000011060000}"/>
    <cellStyle name="Normal 33" xfId="1058" xr:uid="{00000000-0005-0000-0000-000022040000}"/>
    <cellStyle name="Normal 33 2" xfId="1059" xr:uid="{00000000-0005-0000-0000-000023040000}"/>
    <cellStyle name="Normal 34" xfId="1060" xr:uid="{00000000-0005-0000-0000-000024040000}"/>
    <cellStyle name="Normal 34 2" xfId="1061" xr:uid="{00000000-0005-0000-0000-000025040000}"/>
    <cellStyle name="Normal 34 3" xfId="1554" xr:uid="{00000000-0005-0000-0000-000012060000}"/>
    <cellStyle name="Normal 35" xfId="1062" xr:uid="{00000000-0005-0000-0000-000026040000}"/>
    <cellStyle name="Normal 35 2" xfId="1063" xr:uid="{00000000-0005-0000-0000-000027040000}"/>
    <cellStyle name="Normal 35 3" xfId="1555" xr:uid="{00000000-0005-0000-0000-000013060000}"/>
    <cellStyle name="Normal 36" xfId="1064" xr:uid="{00000000-0005-0000-0000-000028040000}"/>
    <cellStyle name="Normal 36 2" xfId="1065" xr:uid="{00000000-0005-0000-0000-000029040000}"/>
    <cellStyle name="Normal 36 2 2" xfId="42363" xr:uid="{00000000-0005-0000-0000-00007BA50000}"/>
    <cellStyle name="Normal 36 2 3" xfId="42364" xr:uid="{00000000-0005-0000-0000-00007CA50000}"/>
    <cellStyle name="Normal 36 3" xfId="1556" xr:uid="{00000000-0005-0000-0000-000014060000}"/>
    <cellStyle name="Normal 37" xfId="1066" xr:uid="{00000000-0005-0000-0000-00002A040000}"/>
    <cellStyle name="Normal 37 2" xfId="1067" xr:uid="{00000000-0005-0000-0000-00002B040000}"/>
    <cellStyle name="Normal 37 3" xfId="1557" xr:uid="{00000000-0005-0000-0000-000015060000}"/>
    <cellStyle name="Normal 38" xfId="1068" xr:uid="{00000000-0005-0000-0000-00002C040000}"/>
    <cellStyle name="Normal 38 2" xfId="1069" xr:uid="{00000000-0005-0000-0000-00002D040000}"/>
    <cellStyle name="Normal 38 2 2" xfId="1070" xr:uid="{00000000-0005-0000-0000-00002E040000}"/>
    <cellStyle name="Normal 38 2 2 2" xfId="42365" xr:uid="{00000000-0005-0000-0000-00007DA50000}"/>
    <cellStyle name="Normal 38 2 2 2 2" xfId="46820" xr:uid="{00000000-0005-0000-0000-0000E4B60000}"/>
    <cellStyle name="Normal 38 2 2 3" xfId="42366" xr:uid="{00000000-0005-0000-0000-00007EA50000}"/>
    <cellStyle name="Normal 38 2 3" xfId="1933" xr:uid="{00000000-0005-0000-0000-00008D070000}"/>
    <cellStyle name="Normal 38 2 3 2" xfId="42367" xr:uid="{00000000-0005-0000-0000-00007FA50000}"/>
    <cellStyle name="Normal 38 2 3 2 2" xfId="46821" xr:uid="{00000000-0005-0000-0000-0000E5B60000}"/>
    <cellStyle name="Normal 38 2 3 3" xfId="42368" xr:uid="{00000000-0005-0000-0000-000080A50000}"/>
    <cellStyle name="Normal 38 2 4" xfId="42369" xr:uid="{00000000-0005-0000-0000-000081A50000}"/>
    <cellStyle name="Normal 38 2 4 2" xfId="42370" xr:uid="{00000000-0005-0000-0000-000082A50000}"/>
    <cellStyle name="Normal 38 2 5" xfId="42371" xr:uid="{00000000-0005-0000-0000-000083A50000}"/>
    <cellStyle name="Normal 38 3" xfId="1071" xr:uid="{00000000-0005-0000-0000-00002F040000}"/>
    <cellStyle name="Normal 38 3 2" xfId="1072" xr:uid="{00000000-0005-0000-0000-000030040000}"/>
    <cellStyle name="Normal 38 3 2 2" xfId="42372" xr:uid="{00000000-0005-0000-0000-000084A50000}"/>
    <cellStyle name="Normal 38 3 2 2 2" xfId="46822" xr:uid="{00000000-0005-0000-0000-0000E6B60000}"/>
    <cellStyle name="Normal 38 3 2 3" xfId="42373" xr:uid="{00000000-0005-0000-0000-000085A50000}"/>
    <cellStyle name="Normal 38 3 3" xfId="1934" xr:uid="{00000000-0005-0000-0000-00008E070000}"/>
    <cellStyle name="Normal 38 3 3 2" xfId="42374" xr:uid="{00000000-0005-0000-0000-000086A50000}"/>
    <cellStyle name="Normal 38 3 3 2 2" xfId="46823" xr:uid="{00000000-0005-0000-0000-0000E7B60000}"/>
    <cellStyle name="Normal 38 3 3 3" xfId="42375" xr:uid="{00000000-0005-0000-0000-000087A50000}"/>
    <cellStyle name="Normal 38 3 4" xfId="42376" xr:uid="{00000000-0005-0000-0000-000088A50000}"/>
    <cellStyle name="Normal 38 3 4 2" xfId="46824" xr:uid="{00000000-0005-0000-0000-0000E8B60000}"/>
    <cellStyle name="Normal 38 3 5" xfId="42377" xr:uid="{00000000-0005-0000-0000-000089A50000}"/>
    <cellStyle name="Normal 38 4" xfId="1073" xr:uid="{00000000-0005-0000-0000-000031040000}"/>
    <cellStyle name="Normal 38 4 2" xfId="1935" xr:uid="{00000000-0005-0000-0000-00008F070000}"/>
    <cellStyle name="Normal 38 4 2 2" xfId="42378" xr:uid="{00000000-0005-0000-0000-00008AA50000}"/>
    <cellStyle name="Normal 38 4 2 2 2" xfId="46825" xr:uid="{00000000-0005-0000-0000-0000E9B60000}"/>
    <cellStyle name="Normal 38 4 2 3" xfId="42379" xr:uid="{00000000-0005-0000-0000-00008BA50000}"/>
    <cellStyle name="Normal 38 4 3" xfId="1558" xr:uid="{00000000-0005-0000-0000-000016060000}"/>
    <cellStyle name="Normal 38 4 4" xfId="42380" xr:uid="{00000000-0005-0000-0000-00008CA50000}"/>
    <cellStyle name="Normal 38 5" xfId="1932" xr:uid="{00000000-0005-0000-0000-00008C070000}"/>
    <cellStyle name="Normal 38 5 2" xfId="42381" xr:uid="{00000000-0005-0000-0000-00008DA50000}"/>
    <cellStyle name="Normal 38 5 2 2" xfId="46826" xr:uid="{00000000-0005-0000-0000-0000EAB60000}"/>
    <cellStyle name="Normal 38 5 3" xfId="42382" xr:uid="{00000000-0005-0000-0000-00008EA50000}"/>
    <cellStyle name="Normal 38 6" xfId="1938" xr:uid="{00000000-0005-0000-0000-000092070000}"/>
    <cellStyle name="Normal 38 6 2" xfId="42383" xr:uid="{00000000-0005-0000-0000-00008FA50000}"/>
    <cellStyle name="Normal 38 6 2 2" xfId="46827" xr:uid="{00000000-0005-0000-0000-0000EBB60000}"/>
    <cellStyle name="Normal 38 6 3" xfId="42384" xr:uid="{00000000-0005-0000-0000-000090A50000}"/>
    <cellStyle name="Normal 38 7" xfId="1317" xr:uid="{00000000-0005-0000-0000-000025050000}"/>
    <cellStyle name="Normal 38 8" xfId="42385" xr:uid="{00000000-0005-0000-0000-000091A50000}"/>
    <cellStyle name="Normal 38 9" xfId="42386" xr:uid="{00000000-0005-0000-0000-000092A50000}"/>
    <cellStyle name="Normal 39" xfId="1074" xr:uid="{00000000-0005-0000-0000-000032040000}"/>
    <cellStyle name="Normal 39 2" xfId="42387" xr:uid="{00000000-0005-0000-0000-000093A50000}"/>
    <cellStyle name="Normal 39 2 2" xfId="42388" xr:uid="{00000000-0005-0000-0000-000094A50000}"/>
    <cellStyle name="Normal 39 3" xfId="42389" xr:uid="{00000000-0005-0000-0000-000095A50000}"/>
    <cellStyle name="Normal 39 4" xfId="42390" xr:uid="{00000000-0005-0000-0000-000096A50000}"/>
    <cellStyle name="Normal 4" xfId="1075" xr:uid="{00000000-0005-0000-0000-000033040000}"/>
    <cellStyle name="Normal 4 2" xfId="1076" xr:uid="{00000000-0005-0000-0000-000034040000}"/>
    <cellStyle name="Normal 4 2 2" xfId="1723" xr:uid="{00000000-0005-0000-0000-0000BB060000}"/>
    <cellStyle name="Normal 4 2 2 2" xfId="42391" xr:uid="{00000000-0005-0000-0000-000097A50000}"/>
    <cellStyle name="Normal 4 2 3" xfId="1318" xr:uid="{00000000-0005-0000-0000-000026050000}"/>
    <cellStyle name="Normal 4 2 4" xfId="42392" xr:uid="{00000000-0005-0000-0000-000098A50000}"/>
    <cellStyle name="Normal 4 3" xfId="1077" xr:uid="{00000000-0005-0000-0000-000035040000}"/>
    <cellStyle name="Normal 4 3 10" xfId="42393" xr:uid="{00000000-0005-0000-0000-000099A50000}"/>
    <cellStyle name="Normal 4 3 10 2" xfId="42394" xr:uid="{00000000-0005-0000-0000-00009AA50000}"/>
    <cellStyle name="Normal 4 3 11" xfId="42395" xr:uid="{00000000-0005-0000-0000-00009BA50000}"/>
    <cellStyle name="Normal 4 3 12" xfId="42396" xr:uid="{00000000-0005-0000-0000-00009CA50000}"/>
    <cellStyle name="Normal 4 3 2" xfId="42397" xr:uid="{00000000-0005-0000-0000-00009DA50000}"/>
    <cellStyle name="Normal 4 3 2 10" xfId="42398" xr:uid="{00000000-0005-0000-0000-00009EA50000}"/>
    <cellStyle name="Normal 4 3 2 2" xfId="42399" xr:uid="{00000000-0005-0000-0000-00009FA50000}"/>
    <cellStyle name="Normal 4 3 2 2 2" xfId="42400" xr:uid="{00000000-0005-0000-0000-0000A0A50000}"/>
    <cellStyle name="Normal 4 3 2 2 2 2" xfId="42401" xr:uid="{00000000-0005-0000-0000-0000A1A50000}"/>
    <cellStyle name="Normal 4 3 2 2 2 2 2" xfId="42402" xr:uid="{00000000-0005-0000-0000-0000A2A50000}"/>
    <cellStyle name="Normal 4 3 2 2 2 2 2 2" xfId="42403" xr:uid="{00000000-0005-0000-0000-0000A3A50000}"/>
    <cellStyle name="Normal 4 3 2 2 2 2 3" xfId="42404" xr:uid="{00000000-0005-0000-0000-0000A4A50000}"/>
    <cellStyle name="Normal 4 3 2 2 2 3" xfId="42405" xr:uid="{00000000-0005-0000-0000-0000A5A50000}"/>
    <cellStyle name="Normal 4 3 2 2 2 3 2" xfId="42406" xr:uid="{00000000-0005-0000-0000-0000A6A50000}"/>
    <cellStyle name="Normal 4 3 2 2 2 3 2 2" xfId="42407" xr:uid="{00000000-0005-0000-0000-0000A7A50000}"/>
    <cellStyle name="Normal 4 3 2 2 2 3 3" xfId="42408" xr:uid="{00000000-0005-0000-0000-0000A8A50000}"/>
    <cellStyle name="Normal 4 3 2 2 2 4" xfId="42409" xr:uid="{00000000-0005-0000-0000-0000A9A50000}"/>
    <cellStyle name="Normal 4 3 2 2 2 4 2" xfId="42410" xr:uid="{00000000-0005-0000-0000-0000AAA50000}"/>
    <cellStyle name="Normal 4 3 2 2 2 5" xfId="42411" xr:uid="{00000000-0005-0000-0000-0000ABA50000}"/>
    <cellStyle name="Normal 4 3 2 2 3" xfId="42412" xr:uid="{00000000-0005-0000-0000-0000ACA50000}"/>
    <cellStyle name="Normal 4 3 2 2 3 2" xfId="42413" xr:uid="{00000000-0005-0000-0000-0000ADA50000}"/>
    <cellStyle name="Normal 4 3 2 2 3 2 2" xfId="42414" xr:uid="{00000000-0005-0000-0000-0000AEA50000}"/>
    <cellStyle name="Normal 4 3 2 2 3 2 2 2" xfId="42415" xr:uid="{00000000-0005-0000-0000-0000AFA50000}"/>
    <cellStyle name="Normal 4 3 2 2 3 2 3" xfId="42416" xr:uid="{00000000-0005-0000-0000-0000B0A50000}"/>
    <cellStyle name="Normal 4 3 2 2 3 3" xfId="42417" xr:uid="{00000000-0005-0000-0000-0000B1A50000}"/>
    <cellStyle name="Normal 4 3 2 2 3 3 2" xfId="42418" xr:uid="{00000000-0005-0000-0000-0000B2A50000}"/>
    <cellStyle name="Normal 4 3 2 2 3 3 2 2" xfId="42419" xr:uid="{00000000-0005-0000-0000-0000B3A50000}"/>
    <cellStyle name="Normal 4 3 2 2 3 3 3" xfId="42420" xr:uid="{00000000-0005-0000-0000-0000B4A50000}"/>
    <cellStyle name="Normal 4 3 2 2 3 4" xfId="42421" xr:uid="{00000000-0005-0000-0000-0000B5A50000}"/>
    <cellStyle name="Normal 4 3 2 2 3 4 2" xfId="42422" xr:uid="{00000000-0005-0000-0000-0000B6A50000}"/>
    <cellStyle name="Normal 4 3 2 2 3 5" xfId="42423" xr:uid="{00000000-0005-0000-0000-0000B7A50000}"/>
    <cellStyle name="Normal 4 3 2 2 4" xfId="42424" xr:uid="{00000000-0005-0000-0000-0000B8A50000}"/>
    <cellStyle name="Normal 4 3 2 2 4 2" xfId="42425" xr:uid="{00000000-0005-0000-0000-0000B9A50000}"/>
    <cellStyle name="Normal 4 3 2 2 4 2 2" xfId="42426" xr:uid="{00000000-0005-0000-0000-0000BAA50000}"/>
    <cellStyle name="Normal 4 3 2 2 4 3" xfId="42427" xr:uid="{00000000-0005-0000-0000-0000BBA50000}"/>
    <cellStyle name="Normal 4 3 2 2 5" xfId="42428" xr:uid="{00000000-0005-0000-0000-0000BCA50000}"/>
    <cellStyle name="Normal 4 3 2 2 5 2" xfId="42429" xr:uid="{00000000-0005-0000-0000-0000BDA50000}"/>
    <cellStyle name="Normal 4 3 2 2 5 2 2" xfId="42430" xr:uid="{00000000-0005-0000-0000-0000BEA50000}"/>
    <cellStyle name="Normal 4 3 2 2 5 3" xfId="42431" xr:uid="{00000000-0005-0000-0000-0000BFA50000}"/>
    <cellStyle name="Normal 4 3 2 2 6" xfId="42432" xr:uid="{00000000-0005-0000-0000-0000C0A50000}"/>
    <cellStyle name="Normal 4 3 2 2 6 2" xfId="42433" xr:uid="{00000000-0005-0000-0000-0000C1A50000}"/>
    <cellStyle name="Normal 4 3 2 2 7" xfId="42434" xr:uid="{00000000-0005-0000-0000-0000C2A50000}"/>
    <cellStyle name="Normal 4 3 2 3" xfId="42435" xr:uid="{00000000-0005-0000-0000-0000C3A50000}"/>
    <cellStyle name="Normal 4 3 2 3 2" xfId="42436" xr:uid="{00000000-0005-0000-0000-0000C4A50000}"/>
    <cellStyle name="Normal 4 3 2 3 2 2" xfId="42437" xr:uid="{00000000-0005-0000-0000-0000C5A50000}"/>
    <cellStyle name="Normal 4 3 2 3 2 2 2" xfId="42438" xr:uid="{00000000-0005-0000-0000-0000C6A50000}"/>
    <cellStyle name="Normal 4 3 2 3 2 2 2 2" xfId="42439" xr:uid="{00000000-0005-0000-0000-0000C7A50000}"/>
    <cellStyle name="Normal 4 3 2 3 2 2 3" xfId="42440" xr:uid="{00000000-0005-0000-0000-0000C8A50000}"/>
    <cellStyle name="Normal 4 3 2 3 2 3" xfId="42441" xr:uid="{00000000-0005-0000-0000-0000C9A50000}"/>
    <cellStyle name="Normal 4 3 2 3 2 3 2" xfId="42442" xr:uid="{00000000-0005-0000-0000-0000CAA50000}"/>
    <cellStyle name="Normal 4 3 2 3 2 3 2 2" xfId="42443" xr:uid="{00000000-0005-0000-0000-0000CBA50000}"/>
    <cellStyle name="Normal 4 3 2 3 2 3 3" xfId="42444" xr:uid="{00000000-0005-0000-0000-0000CCA50000}"/>
    <cellStyle name="Normal 4 3 2 3 2 4" xfId="42445" xr:uid="{00000000-0005-0000-0000-0000CDA50000}"/>
    <cellStyle name="Normal 4 3 2 3 2 4 2" xfId="42446" xr:uid="{00000000-0005-0000-0000-0000CEA50000}"/>
    <cellStyle name="Normal 4 3 2 3 2 5" xfId="42447" xr:uid="{00000000-0005-0000-0000-0000CFA50000}"/>
    <cellStyle name="Normal 4 3 2 3 3" xfId="42448" xr:uid="{00000000-0005-0000-0000-0000D0A50000}"/>
    <cellStyle name="Normal 4 3 2 3 3 2" xfId="42449" xr:uid="{00000000-0005-0000-0000-0000D1A50000}"/>
    <cellStyle name="Normal 4 3 2 3 3 2 2" xfId="42450" xr:uid="{00000000-0005-0000-0000-0000D2A50000}"/>
    <cellStyle name="Normal 4 3 2 3 3 2 2 2" xfId="42451" xr:uid="{00000000-0005-0000-0000-0000D3A50000}"/>
    <cellStyle name="Normal 4 3 2 3 3 2 3" xfId="42452" xr:uid="{00000000-0005-0000-0000-0000D4A50000}"/>
    <cellStyle name="Normal 4 3 2 3 3 3" xfId="42453" xr:uid="{00000000-0005-0000-0000-0000D5A50000}"/>
    <cellStyle name="Normal 4 3 2 3 3 3 2" xfId="42454" xr:uid="{00000000-0005-0000-0000-0000D6A50000}"/>
    <cellStyle name="Normal 4 3 2 3 3 3 2 2" xfId="42455" xr:uid="{00000000-0005-0000-0000-0000D7A50000}"/>
    <cellStyle name="Normal 4 3 2 3 3 3 3" xfId="42456" xr:uid="{00000000-0005-0000-0000-0000D8A50000}"/>
    <cellStyle name="Normal 4 3 2 3 3 4" xfId="42457" xr:uid="{00000000-0005-0000-0000-0000D9A50000}"/>
    <cellStyle name="Normal 4 3 2 3 3 4 2" xfId="42458" xr:uid="{00000000-0005-0000-0000-0000DAA50000}"/>
    <cellStyle name="Normal 4 3 2 3 3 5" xfId="42459" xr:uid="{00000000-0005-0000-0000-0000DBA50000}"/>
    <cellStyle name="Normal 4 3 2 3 4" xfId="42460" xr:uid="{00000000-0005-0000-0000-0000DCA50000}"/>
    <cellStyle name="Normal 4 3 2 3 4 2" xfId="42461" xr:uid="{00000000-0005-0000-0000-0000DDA50000}"/>
    <cellStyle name="Normal 4 3 2 3 4 2 2" xfId="42462" xr:uid="{00000000-0005-0000-0000-0000DEA50000}"/>
    <cellStyle name="Normal 4 3 2 3 4 3" xfId="42463" xr:uid="{00000000-0005-0000-0000-0000DFA50000}"/>
    <cellStyle name="Normal 4 3 2 3 5" xfId="42464" xr:uid="{00000000-0005-0000-0000-0000E0A50000}"/>
    <cellStyle name="Normal 4 3 2 3 5 2" xfId="42465" xr:uid="{00000000-0005-0000-0000-0000E1A50000}"/>
    <cellStyle name="Normal 4 3 2 3 5 2 2" xfId="42466" xr:uid="{00000000-0005-0000-0000-0000E2A50000}"/>
    <cellStyle name="Normal 4 3 2 3 5 3" xfId="42467" xr:uid="{00000000-0005-0000-0000-0000E3A50000}"/>
    <cellStyle name="Normal 4 3 2 3 6" xfId="42468" xr:uid="{00000000-0005-0000-0000-0000E4A50000}"/>
    <cellStyle name="Normal 4 3 2 3 6 2" xfId="42469" xr:uid="{00000000-0005-0000-0000-0000E5A50000}"/>
    <cellStyle name="Normal 4 3 2 3 7" xfId="42470" xr:uid="{00000000-0005-0000-0000-0000E6A50000}"/>
    <cellStyle name="Normal 4 3 2 4" xfId="42471" xr:uid="{00000000-0005-0000-0000-0000E7A50000}"/>
    <cellStyle name="Normal 4 3 2 4 2" xfId="42472" xr:uid="{00000000-0005-0000-0000-0000E8A50000}"/>
    <cellStyle name="Normal 4 3 2 4 2 2" xfId="42473" xr:uid="{00000000-0005-0000-0000-0000E9A50000}"/>
    <cellStyle name="Normal 4 3 2 4 2 2 2" xfId="42474" xr:uid="{00000000-0005-0000-0000-0000EAA50000}"/>
    <cellStyle name="Normal 4 3 2 4 2 3" xfId="42475" xr:uid="{00000000-0005-0000-0000-0000EBA50000}"/>
    <cellStyle name="Normal 4 3 2 4 3" xfId="42476" xr:uid="{00000000-0005-0000-0000-0000ECA50000}"/>
    <cellStyle name="Normal 4 3 2 4 3 2" xfId="42477" xr:uid="{00000000-0005-0000-0000-0000EDA50000}"/>
    <cellStyle name="Normal 4 3 2 4 3 2 2" xfId="42478" xr:uid="{00000000-0005-0000-0000-0000EEA50000}"/>
    <cellStyle name="Normal 4 3 2 4 3 3" xfId="42479" xr:uid="{00000000-0005-0000-0000-0000EFA50000}"/>
    <cellStyle name="Normal 4 3 2 4 4" xfId="42480" xr:uid="{00000000-0005-0000-0000-0000F0A50000}"/>
    <cellStyle name="Normal 4 3 2 4 4 2" xfId="42481" xr:uid="{00000000-0005-0000-0000-0000F1A50000}"/>
    <cellStyle name="Normal 4 3 2 4 5" xfId="42482" xr:uid="{00000000-0005-0000-0000-0000F2A50000}"/>
    <cellStyle name="Normal 4 3 2 5" xfId="42483" xr:uid="{00000000-0005-0000-0000-0000F3A50000}"/>
    <cellStyle name="Normal 4 3 2 5 2" xfId="42484" xr:uid="{00000000-0005-0000-0000-0000F4A50000}"/>
    <cellStyle name="Normal 4 3 2 5 2 2" xfId="42485" xr:uid="{00000000-0005-0000-0000-0000F5A50000}"/>
    <cellStyle name="Normal 4 3 2 5 2 2 2" xfId="42486" xr:uid="{00000000-0005-0000-0000-0000F6A50000}"/>
    <cellStyle name="Normal 4 3 2 5 2 3" xfId="42487" xr:uid="{00000000-0005-0000-0000-0000F7A50000}"/>
    <cellStyle name="Normal 4 3 2 5 3" xfId="42488" xr:uid="{00000000-0005-0000-0000-0000F8A50000}"/>
    <cellStyle name="Normal 4 3 2 5 3 2" xfId="42489" xr:uid="{00000000-0005-0000-0000-0000F9A50000}"/>
    <cellStyle name="Normal 4 3 2 5 3 2 2" xfId="42490" xr:uid="{00000000-0005-0000-0000-0000FAA50000}"/>
    <cellStyle name="Normal 4 3 2 5 3 3" xfId="42491" xr:uid="{00000000-0005-0000-0000-0000FBA50000}"/>
    <cellStyle name="Normal 4 3 2 5 4" xfId="42492" xr:uid="{00000000-0005-0000-0000-0000FCA50000}"/>
    <cellStyle name="Normal 4 3 2 5 4 2" xfId="42493" xr:uid="{00000000-0005-0000-0000-0000FDA50000}"/>
    <cellStyle name="Normal 4 3 2 5 5" xfId="42494" xr:uid="{00000000-0005-0000-0000-0000FEA50000}"/>
    <cellStyle name="Normal 4 3 2 6" xfId="42495" xr:uid="{00000000-0005-0000-0000-0000FFA50000}"/>
    <cellStyle name="Normal 4 3 2 6 2" xfId="42496" xr:uid="{00000000-0005-0000-0000-000000A60000}"/>
    <cellStyle name="Normal 4 3 2 6 2 2" xfId="42497" xr:uid="{00000000-0005-0000-0000-000001A60000}"/>
    <cellStyle name="Normal 4 3 2 6 2 2 2" xfId="42498" xr:uid="{00000000-0005-0000-0000-000002A60000}"/>
    <cellStyle name="Normal 4 3 2 6 2 3" xfId="42499" xr:uid="{00000000-0005-0000-0000-000003A60000}"/>
    <cellStyle name="Normal 4 3 2 6 3" xfId="42500" xr:uid="{00000000-0005-0000-0000-000004A60000}"/>
    <cellStyle name="Normal 4 3 2 6 3 2" xfId="42501" xr:uid="{00000000-0005-0000-0000-000005A60000}"/>
    <cellStyle name="Normal 4 3 2 6 3 2 2" xfId="42502" xr:uid="{00000000-0005-0000-0000-000006A60000}"/>
    <cellStyle name="Normal 4 3 2 6 3 3" xfId="42503" xr:uid="{00000000-0005-0000-0000-000007A60000}"/>
    <cellStyle name="Normal 4 3 2 6 4" xfId="42504" xr:uid="{00000000-0005-0000-0000-000008A60000}"/>
    <cellStyle name="Normal 4 3 2 6 4 2" xfId="42505" xr:uid="{00000000-0005-0000-0000-000009A60000}"/>
    <cellStyle name="Normal 4 3 2 6 5" xfId="42506" xr:uid="{00000000-0005-0000-0000-00000AA60000}"/>
    <cellStyle name="Normal 4 3 2 7" xfId="42507" xr:uid="{00000000-0005-0000-0000-00000BA60000}"/>
    <cellStyle name="Normal 4 3 2 7 2" xfId="42508" xr:uid="{00000000-0005-0000-0000-00000CA60000}"/>
    <cellStyle name="Normal 4 3 2 7 2 2" xfId="42509" xr:uid="{00000000-0005-0000-0000-00000DA60000}"/>
    <cellStyle name="Normal 4 3 2 7 3" xfId="42510" xr:uid="{00000000-0005-0000-0000-00000EA60000}"/>
    <cellStyle name="Normal 4 3 2 8" xfId="42511" xr:uid="{00000000-0005-0000-0000-00000FA60000}"/>
    <cellStyle name="Normal 4 3 2 8 2" xfId="42512" xr:uid="{00000000-0005-0000-0000-000010A60000}"/>
    <cellStyle name="Normal 4 3 2 8 2 2" xfId="42513" xr:uid="{00000000-0005-0000-0000-000011A60000}"/>
    <cellStyle name="Normal 4 3 2 8 3" xfId="42514" xr:uid="{00000000-0005-0000-0000-000012A60000}"/>
    <cellStyle name="Normal 4 3 2 9" xfId="42515" xr:uid="{00000000-0005-0000-0000-000013A60000}"/>
    <cellStyle name="Normal 4 3 2 9 2" xfId="42516" xr:uid="{00000000-0005-0000-0000-000014A60000}"/>
    <cellStyle name="Normal 4 3 3" xfId="42517" xr:uid="{00000000-0005-0000-0000-000015A60000}"/>
    <cellStyle name="Normal 4 3 3 2" xfId="42518" xr:uid="{00000000-0005-0000-0000-000016A60000}"/>
    <cellStyle name="Normal 4 3 3 2 2" xfId="42519" xr:uid="{00000000-0005-0000-0000-000017A60000}"/>
    <cellStyle name="Normal 4 3 3 2 2 2" xfId="42520" xr:uid="{00000000-0005-0000-0000-000018A60000}"/>
    <cellStyle name="Normal 4 3 3 2 2 2 2" xfId="42521" xr:uid="{00000000-0005-0000-0000-000019A60000}"/>
    <cellStyle name="Normal 4 3 3 2 2 3" xfId="42522" xr:uid="{00000000-0005-0000-0000-00001AA60000}"/>
    <cellStyle name="Normal 4 3 3 2 3" xfId="42523" xr:uid="{00000000-0005-0000-0000-00001BA60000}"/>
    <cellStyle name="Normal 4 3 3 2 3 2" xfId="42524" xr:uid="{00000000-0005-0000-0000-00001CA60000}"/>
    <cellStyle name="Normal 4 3 3 2 3 2 2" xfId="42525" xr:uid="{00000000-0005-0000-0000-00001DA60000}"/>
    <cellStyle name="Normal 4 3 3 2 3 3" xfId="42526" xr:uid="{00000000-0005-0000-0000-00001EA60000}"/>
    <cellStyle name="Normal 4 3 3 2 4" xfId="42527" xr:uid="{00000000-0005-0000-0000-00001FA60000}"/>
    <cellStyle name="Normal 4 3 3 2 4 2" xfId="42528" xr:uid="{00000000-0005-0000-0000-000020A60000}"/>
    <cellStyle name="Normal 4 3 3 2 5" xfId="42529" xr:uid="{00000000-0005-0000-0000-000021A60000}"/>
    <cellStyle name="Normal 4 3 3 3" xfId="42530" xr:uid="{00000000-0005-0000-0000-000022A60000}"/>
    <cellStyle name="Normal 4 3 3 3 2" xfId="42531" xr:uid="{00000000-0005-0000-0000-000023A60000}"/>
    <cellStyle name="Normal 4 3 3 3 2 2" xfId="42532" xr:uid="{00000000-0005-0000-0000-000024A60000}"/>
    <cellStyle name="Normal 4 3 3 3 2 2 2" xfId="42533" xr:uid="{00000000-0005-0000-0000-000025A60000}"/>
    <cellStyle name="Normal 4 3 3 3 2 3" xfId="42534" xr:uid="{00000000-0005-0000-0000-000026A60000}"/>
    <cellStyle name="Normal 4 3 3 3 3" xfId="42535" xr:uid="{00000000-0005-0000-0000-000027A60000}"/>
    <cellStyle name="Normal 4 3 3 3 3 2" xfId="42536" xr:uid="{00000000-0005-0000-0000-000028A60000}"/>
    <cellStyle name="Normal 4 3 3 3 3 2 2" xfId="42537" xr:uid="{00000000-0005-0000-0000-000029A60000}"/>
    <cellStyle name="Normal 4 3 3 3 3 3" xfId="42538" xr:uid="{00000000-0005-0000-0000-00002AA60000}"/>
    <cellStyle name="Normal 4 3 3 3 4" xfId="42539" xr:uid="{00000000-0005-0000-0000-00002BA60000}"/>
    <cellStyle name="Normal 4 3 3 3 4 2" xfId="42540" xr:uid="{00000000-0005-0000-0000-00002CA60000}"/>
    <cellStyle name="Normal 4 3 3 3 5" xfId="42541" xr:uid="{00000000-0005-0000-0000-00002DA60000}"/>
    <cellStyle name="Normal 4 3 3 4" xfId="42542" xr:uid="{00000000-0005-0000-0000-00002EA60000}"/>
    <cellStyle name="Normal 4 3 3 4 2" xfId="42543" xr:uid="{00000000-0005-0000-0000-00002FA60000}"/>
    <cellStyle name="Normal 4 3 3 4 2 2" xfId="42544" xr:uid="{00000000-0005-0000-0000-000030A60000}"/>
    <cellStyle name="Normal 4 3 3 4 3" xfId="42545" xr:uid="{00000000-0005-0000-0000-000031A60000}"/>
    <cellStyle name="Normal 4 3 3 5" xfId="42546" xr:uid="{00000000-0005-0000-0000-000032A60000}"/>
    <cellStyle name="Normal 4 3 3 5 2" xfId="42547" xr:uid="{00000000-0005-0000-0000-000033A60000}"/>
    <cellStyle name="Normal 4 3 3 5 2 2" xfId="42548" xr:uid="{00000000-0005-0000-0000-000034A60000}"/>
    <cellStyle name="Normal 4 3 3 5 3" xfId="42549" xr:uid="{00000000-0005-0000-0000-000035A60000}"/>
    <cellStyle name="Normal 4 3 3 6" xfId="42550" xr:uid="{00000000-0005-0000-0000-000036A60000}"/>
    <cellStyle name="Normal 4 3 3 6 2" xfId="42551" xr:uid="{00000000-0005-0000-0000-000037A60000}"/>
    <cellStyle name="Normal 4 3 3 7" xfId="42552" xr:uid="{00000000-0005-0000-0000-000038A60000}"/>
    <cellStyle name="Normal 4 3 4" xfId="42553" xr:uid="{00000000-0005-0000-0000-000039A60000}"/>
    <cellStyle name="Normal 4 3 4 2" xfId="42554" xr:uid="{00000000-0005-0000-0000-00003AA60000}"/>
    <cellStyle name="Normal 4 3 4 2 2" xfId="42555" xr:uid="{00000000-0005-0000-0000-00003BA60000}"/>
    <cellStyle name="Normal 4 3 4 2 2 2" xfId="42556" xr:uid="{00000000-0005-0000-0000-00003CA60000}"/>
    <cellStyle name="Normal 4 3 4 2 2 2 2" xfId="42557" xr:uid="{00000000-0005-0000-0000-00003DA60000}"/>
    <cellStyle name="Normal 4 3 4 2 2 3" xfId="42558" xr:uid="{00000000-0005-0000-0000-00003EA60000}"/>
    <cellStyle name="Normal 4 3 4 2 3" xfId="42559" xr:uid="{00000000-0005-0000-0000-00003FA60000}"/>
    <cellStyle name="Normal 4 3 4 2 3 2" xfId="42560" xr:uid="{00000000-0005-0000-0000-000040A60000}"/>
    <cellStyle name="Normal 4 3 4 2 3 2 2" xfId="42561" xr:uid="{00000000-0005-0000-0000-000041A60000}"/>
    <cellStyle name="Normal 4 3 4 2 3 3" xfId="42562" xr:uid="{00000000-0005-0000-0000-000042A60000}"/>
    <cellStyle name="Normal 4 3 4 2 4" xfId="42563" xr:uid="{00000000-0005-0000-0000-000043A60000}"/>
    <cellStyle name="Normal 4 3 4 2 4 2" xfId="42564" xr:uid="{00000000-0005-0000-0000-000044A60000}"/>
    <cellStyle name="Normal 4 3 4 2 5" xfId="42565" xr:uid="{00000000-0005-0000-0000-000045A60000}"/>
    <cellStyle name="Normal 4 3 4 3" xfId="42566" xr:uid="{00000000-0005-0000-0000-000046A60000}"/>
    <cellStyle name="Normal 4 3 4 3 2" xfId="42567" xr:uid="{00000000-0005-0000-0000-000047A60000}"/>
    <cellStyle name="Normal 4 3 4 3 2 2" xfId="42568" xr:uid="{00000000-0005-0000-0000-000048A60000}"/>
    <cellStyle name="Normal 4 3 4 3 2 2 2" xfId="42569" xr:uid="{00000000-0005-0000-0000-000049A60000}"/>
    <cellStyle name="Normal 4 3 4 3 2 3" xfId="42570" xr:uid="{00000000-0005-0000-0000-00004AA60000}"/>
    <cellStyle name="Normal 4 3 4 3 3" xfId="42571" xr:uid="{00000000-0005-0000-0000-00004BA60000}"/>
    <cellStyle name="Normal 4 3 4 3 3 2" xfId="42572" xr:uid="{00000000-0005-0000-0000-00004CA60000}"/>
    <cellStyle name="Normal 4 3 4 3 3 2 2" xfId="42573" xr:uid="{00000000-0005-0000-0000-00004DA60000}"/>
    <cellStyle name="Normal 4 3 4 3 3 3" xfId="42574" xr:uid="{00000000-0005-0000-0000-00004EA60000}"/>
    <cellStyle name="Normal 4 3 4 3 4" xfId="42575" xr:uid="{00000000-0005-0000-0000-00004FA60000}"/>
    <cellStyle name="Normal 4 3 4 3 4 2" xfId="42576" xr:uid="{00000000-0005-0000-0000-000050A60000}"/>
    <cellStyle name="Normal 4 3 4 3 5" xfId="42577" xr:uid="{00000000-0005-0000-0000-000051A60000}"/>
    <cellStyle name="Normal 4 3 4 4" xfId="42578" xr:uid="{00000000-0005-0000-0000-000052A60000}"/>
    <cellStyle name="Normal 4 3 4 4 2" xfId="42579" xr:uid="{00000000-0005-0000-0000-000053A60000}"/>
    <cellStyle name="Normal 4 3 4 4 2 2" xfId="42580" xr:uid="{00000000-0005-0000-0000-000054A60000}"/>
    <cellStyle name="Normal 4 3 4 4 3" xfId="42581" xr:uid="{00000000-0005-0000-0000-000055A60000}"/>
    <cellStyle name="Normal 4 3 4 5" xfId="42582" xr:uid="{00000000-0005-0000-0000-000056A60000}"/>
    <cellStyle name="Normal 4 3 4 5 2" xfId="42583" xr:uid="{00000000-0005-0000-0000-000057A60000}"/>
    <cellStyle name="Normal 4 3 4 5 2 2" xfId="42584" xr:uid="{00000000-0005-0000-0000-000058A60000}"/>
    <cellStyle name="Normal 4 3 4 5 3" xfId="42585" xr:uid="{00000000-0005-0000-0000-000059A60000}"/>
    <cellStyle name="Normal 4 3 4 6" xfId="42586" xr:uid="{00000000-0005-0000-0000-00005AA60000}"/>
    <cellStyle name="Normal 4 3 4 6 2" xfId="42587" xr:uid="{00000000-0005-0000-0000-00005BA60000}"/>
    <cellStyle name="Normal 4 3 4 7" xfId="42588" xr:uid="{00000000-0005-0000-0000-00005CA60000}"/>
    <cellStyle name="Normal 4 3 5" xfId="42589" xr:uid="{00000000-0005-0000-0000-00005DA60000}"/>
    <cellStyle name="Normal 4 3 5 2" xfId="42590" xr:uid="{00000000-0005-0000-0000-00005EA60000}"/>
    <cellStyle name="Normal 4 3 5 2 2" xfId="42591" xr:uid="{00000000-0005-0000-0000-00005FA60000}"/>
    <cellStyle name="Normal 4 3 5 2 2 2" xfId="42592" xr:uid="{00000000-0005-0000-0000-000060A60000}"/>
    <cellStyle name="Normal 4 3 5 2 3" xfId="42593" xr:uid="{00000000-0005-0000-0000-000061A60000}"/>
    <cellStyle name="Normal 4 3 5 3" xfId="42594" xr:uid="{00000000-0005-0000-0000-000062A60000}"/>
    <cellStyle name="Normal 4 3 5 3 2" xfId="42595" xr:uid="{00000000-0005-0000-0000-000063A60000}"/>
    <cellStyle name="Normal 4 3 5 3 2 2" xfId="42596" xr:uid="{00000000-0005-0000-0000-000064A60000}"/>
    <cellStyle name="Normal 4 3 5 3 3" xfId="42597" xr:uid="{00000000-0005-0000-0000-000065A60000}"/>
    <cellStyle name="Normal 4 3 5 4" xfId="42598" xr:uid="{00000000-0005-0000-0000-000066A60000}"/>
    <cellStyle name="Normal 4 3 5 4 2" xfId="42599" xr:uid="{00000000-0005-0000-0000-000067A60000}"/>
    <cellStyle name="Normal 4 3 5 5" xfId="42600" xr:uid="{00000000-0005-0000-0000-000068A60000}"/>
    <cellStyle name="Normal 4 3 6" xfId="42601" xr:uid="{00000000-0005-0000-0000-000069A60000}"/>
    <cellStyle name="Normal 4 3 6 2" xfId="42602" xr:uid="{00000000-0005-0000-0000-00006AA60000}"/>
    <cellStyle name="Normal 4 3 6 2 2" xfId="42603" xr:uid="{00000000-0005-0000-0000-00006BA60000}"/>
    <cellStyle name="Normal 4 3 6 2 2 2" xfId="42604" xr:uid="{00000000-0005-0000-0000-00006CA60000}"/>
    <cellStyle name="Normal 4 3 6 2 3" xfId="42605" xr:uid="{00000000-0005-0000-0000-00006DA60000}"/>
    <cellStyle name="Normal 4 3 6 3" xfId="42606" xr:uid="{00000000-0005-0000-0000-00006EA60000}"/>
    <cellStyle name="Normal 4 3 6 3 2" xfId="42607" xr:uid="{00000000-0005-0000-0000-00006FA60000}"/>
    <cellStyle name="Normal 4 3 6 3 2 2" xfId="42608" xr:uid="{00000000-0005-0000-0000-000070A60000}"/>
    <cellStyle name="Normal 4 3 6 3 3" xfId="42609" xr:uid="{00000000-0005-0000-0000-000071A60000}"/>
    <cellStyle name="Normal 4 3 6 4" xfId="42610" xr:uid="{00000000-0005-0000-0000-000072A60000}"/>
    <cellStyle name="Normal 4 3 6 4 2" xfId="42611" xr:uid="{00000000-0005-0000-0000-000073A60000}"/>
    <cellStyle name="Normal 4 3 6 5" xfId="42612" xr:uid="{00000000-0005-0000-0000-000074A60000}"/>
    <cellStyle name="Normal 4 3 7" xfId="42613" xr:uid="{00000000-0005-0000-0000-000075A60000}"/>
    <cellStyle name="Normal 4 3 7 2" xfId="42614" xr:uid="{00000000-0005-0000-0000-000076A60000}"/>
    <cellStyle name="Normal 4 3 7 2 2" xfId="42615" xr:uid="{00000000-0005-0000-0000-000077A60000}"/>
    <cellStyle name="Normal 4 3 7 2 2 2" xfId="42616" xr:uid="{00000000-0005-0000-0000-000078A60000}"/>
    <cellStyle name="Normal 4 3 7 2 3" xfId="42617" xr:uid="{00000000-0005-0000-0000-000079A60000}"/>
    <cellStyle name="Normal 4 3 7 3" xfId="42618" xr:uid="{00000000-0005-0000-0000-00007AA60000}"/>
    <cellStyle name="Normal 4 3 7 3 2" xfId="42619" xr:uid="{00000000-0005-0000-0000-00007BA60000}"/>
    <cellStyle name="Normal 4 3 7 3 2 2" xfId="42620" xr:uid="{00000000-0005-0000-0000-00007CA60000}"/>
    <cellStyle name="Normal 4 3 7 3 3" xfId="42621" xr:uid="{00000000-0005-0000-0000-00007DA60000}"/>
    <cellStyle name="Normal 4 3 7 4" xfId="42622" xr:uid="{00000000-0005-0000-0000-00007EA60000}"/>
    <cellStyle name="Normal 4 3 7 4 2" xfId="42623" xr:uid="{00000000-0005-0000-0000-00007FA60000}"/>
    <cellStyle name="Normal 4 3 7 5" xfId="42624" xr:uid="{00000000-0005-0000-0000-000080A60000}"/>
    <cellStyle name="Normal 4 3 8" xfId="42625" xr:uid="{00000000-0005-0000-0000-000081A60000}"/>
    <cellStyle name="Normal 4 3 8 2" xfId="42626" xr:uid="{00000000-0005-0000-0000-000082A60000}"/>
    <cellStyle name="Normal 4 3 8 2 2" xfId="42627" xr:uid="{00000000-0005-0000-0000-000083A60000}"/>
    <cellStyle name="Normal 4 3 8 3" xfId="42628" xr:uid="{00000000-0005-0000-0000-000084A60000}"/>
    <cellStyle name="Normal 4 3 9" xfId="42629" xr:uid="{00000000-0005-0000-0000-000085A60000}"/>
    <cellStyle name="Normal 4 3 9 2" xfId="42630" xr:uid="{00000000-0005-0000-0000-000086A60000}"/>
    <cellStyle name="Normal 4 3 9 2 2" xfId="42631" xr:uid="{00000000-0005-0000-0000-000087A60000}"/>
    <cellStyle name="Normal 4 3 9 3" xfId="42632" xr:uid="{00000000-0005-0000-0000-000088A60000}"/>
    <cellStyle name="Normal 4 4" xfId="1559" xr:uid="{00000000-0005-0000-0000-000017060000}"/>
    <cellStyle name="Normal 40" xfId="1078" xr:uid="{00000000-0005-0000-0000-000036040000}"/>
    <cellStyle name="Normal 40 2" xfId="1079" xr:uid="{00000000-0005-0000-0000-000037040000}"/>
    <cellStyle name="Normal 41" xfId="1080" xr:uid="{00000000-0005-0000-0000-000038040000}"/>
    <cellStyle name="Normal 41 10" xfId="42633" xr:uid="{00000000-0005-0000-0000-000089A60000}"/>
    <cellStyle name="Normal 41 10 2" xfId="42634" xr:uid="{00000000-0005-0000-0000-00008AA60000}"/>
    <cellStyle name="Normal 41 11" xfId="42635" xr:uid="{00000000-0005-0000-0000-00008BA60000}"/>
    <cellStyle name="Normal 41 12" xfId="42636" xr:uid="{00000000-0005-0000-0000-00008CA60000}"/>
    <cellStyle name="Normal 41 2" xfId="1936" xr:uid="{00000000-0005-0000-0000-000090070000}"/>
    <cellStyle name="Normal 41 2 10" xfId="42637" xr:uid="{00000000-0005-0000-0000-00008DA60000}"/>
    <cellStyle name="Normal 41 2 11" xfId="42638" xr:uid="{00000000-0005-0000-0000-00008EA60000}"/>
    <cellStyle name="Normal 41 2 2" xfId="42639" xr:uid="{00000000-0005-0000-0000-00008FA60000}"/>
    <cellStyle name="Normal 41 2 2 2" xfId="42640" xr:uid="{00000000-0005-0000-0000-000090A60000}"/>
    <cellStyle name="Normal 41 2 2 2 2" xfId="42641" xr:uid="{00000000-0005-0000-0000-000091A60000}"/>
    <cellStyle name="Normal 41 2 2 2 2 2" xfId="42642" xr:uid="{00000000-0005-0000-0000-000092A60000}"/>
    <cellStyle name="Normal 41 2 2 2 2 2 2" xfId="42643" xr:uid="{00000000-0005-0000-0000-000093A60000}"/>
    <cellStyle name="Normal 41 2 2 2 2 3" xfId="42644" xr:uid="{00000000-0005-0000-0000-000094A60000}"/>
    <cellStyle name="Normal 41 2 2 2 3" xfId="42645" xr:uid="{00000000-0005-0000-0000-000095A60000}"/>
    <cellStyle name="Normal 41 2 2 2 3 2" xfId="42646" xr:uid="{00000000-0005-0000-0000-000096A60000}"/>
    <cellStyle name="Normal 41 2 2 2 3 2 2" xfId="42647" xr:uid="{00000000-0005-0000-0000-000097A60000}"/>
    <cellStyle name="Normal 41 2 2 2 3 3" xfId="42648" xr:uid="{00000000-0005-0000-0000-000098A60000}"/>
    <cellStyle name="Normal 41 2 2 2 4" xfId="42649" xr:uid="{00000000-0005-0000-0000-000099A60000}"/>
    <cellStyle name="Normal 41 2 2 2 4 2" xfId="42650" xr:uid="{00000000-0005-0000-0000-00009AA60000}"/>
    <cellStyle name="Normal 41 2 2 2 5" xfId="42651" xr:uid="{00000000-0005-0000-0000-00009BA60000}"/>
    <cellStyle name="Normal 41 2 2 3" xfId="42652" xr:uid="{00000000-0005-0000-0000-00009CA60000}"/>
    <cellStyle name="Normal 41 2 2 3 2" xfId="42653" xr:uid="{00000000-0005-0000-0000-00009DA60000}"/>
    <cellStyle name="Normal 41 2 2 3 2 2" xfId="42654" xr:uid="{00000000-0005-0000-0000-00009EA60000}"/>
    <cellStyle name="Normal 41 2 2 3 2 2 2" xfId="42655" xr:uid="{00000000-0005-0000-0000-00009FA60000}"/>
    <cellStyle name="Normal 41 2 2 3 2 3" xfId="42656" xr:uid="{00000000-0005-0000-0000-0000A0A60000}"/>
    <cellStyle name="Normal 41 2 2 3 3" xfId="42657" xr:uid="{00000000-0005-0000-0000-0000A1A60000}"/>
    <cellStyle name="Normal 41 2 2 3 3 2" xfId="42658" xr:uid="{00000000-0005-0000-0000-0000A2A60000}"/>
    <cellStyle name="Normal 41 2 2 3 3 2 2" xfId="42659" xr:uid="{00000000-0005-0000-0000-0000A3A60000}"/>
    <cellStyle name="Normal 41 2 2 3 3 3" xfId="42660" xr:uid="{00000000-0005-0000-0000-0000A4A60000}"/>
    <cellStyle name="Normal 41 2 2 3 4" xfId="42661" xr:uid="{00000000-0005-0000-0000-0000A5A60000}"/>
    <cellStyle name="Normal 41 2 2 3 4 2" xfId="42662" xr:uid="{00000000-0005-0000-0000-0000A6A60000}"/>
    <cellStyle name="Normal 41 2 2 3 5" xfId="42663" xr:uid="{00000000-0005-0000-0000-0000A7A60000}"/>
    <cellStyle name="Normal 41 2 2 4" xfId="42664" xr:uid="{00000000-0005-0000-0000-0000A8A60000}"/>
    <cellStyle name="Normal 41 2 2 4 2" xfId="42665" xr:uid="{00000000-0005-0000-0000-0000A9A60000}"/>
    <cellStyle name="Normal 41 2 2 4 2 2" xfId="42666" xr:uid="{00000000-0005-0000-0000-0000AAA60000}"/>
    <cellStyle name="Normal 41 2 2 4 3" xfId="42667" xr:uid="{00000000-0005-0000-0000-0000ABA60000}"/>
    <cellStyle name="Normal 41 2 2 5" xfId="42668" xr:uid="{00000000-0005-0000-0000-0000ACA60000}"/>
    <cellStyle name="Normal 41 2 2 5 2" xfId="42669" xr:uid="{00000000-0005-0000-0000-0000ADA60000}"/>
    <cellStyle name="Normal 41 2 2 5 2 2" xfId="42670" xr:uid="{00000000-0005-0000-0000-0000AEA60000}"/>
    <cellStyle name="Normal 41 2 2 5 3" xfId="42671" xr:uid="{00000000-0005-0000-0000-0000AFA60000}"/>
    <cellStyle name="Normal 41 2 2 6" xfId="42672" xr:uid="{00000000-0005-0000-0000-0000B0A60000}"/>
    <cellStyle name="Normal 41 2 2 6 2" xfId="42673" xr:uid="{00000000-0005-0000-0000-0000B1A60000}"/>
    <cellStyle name="Normal 41 2 2 7" xfId="42674" xr:uid="{00000000-0005-0000-0000-0000B2A60000}"/>
    <cellStyle name="Normal 41 2 3" xfId="42675" xr:uid="{00000000-0005-0000-0000-0000B3A60000}"/>
    <cellStyle name="Normal 41 2 3 2" xfId="42676" xr:uid="{00000000-0005-0000-0000-0000B4A60000}"/>
    <cellStyle name="Normal 41 2 3 2 2" xfId="42677" xr:uid="{00000000-0005-0000-0000-0000B5A60000}"/>
    <cellStyle name="Normal 41 2 3 2 2 2" xfId="42678" xr:uid="{00000000-0005-0000-0000-0000B6A60000}"/>
    <cellStyle name="Normal 41 2 3 2 2 2 2" xfId="42679" xr:uid="{00000000-0005-0000-0000-0000B7A60000}"/>
    <cellStyle name="Normal 41 2 3 2 2 3" xfId="42680" xr:uid="{00000000-0005-0000-0000-0000B8A60000}"/>
    <cellStyle name="Normal 41 2 3 2 3" xfId="42681" xr:uid="{00000000-0005-0000-0000-0000B9A60000}"/>
    <cellStyle name="Normal 41 2 3 2 3 2" xfId="42682" xr:uid="{00000000-0005-0000-0000-0000BAA60000}"/>
    <cellStyle name="Normal 41 2 3 2 3 2 2" xfId="42683" xr:uid="{00000000-0005-0000-0000-0000BBA60000}"/>
    <cellStyle name="Normal 41 2 3 2 3 3" xfId="42684" xr:uid="{00000000-0005-0000-0000-0000BCA60000}"/>
    <cellStyle name="Normal 41 2 3 2 4" xfId="42685" xr:uid="{00000000-0005-0000-0000-0000BDA60000}"/>
    <cellStyle name="Normal 41 2 3 2 4 2" xfId="42686" xr:uid="{00000000-0005-0000-0000-0000BEA60000}"/>
    <cellStyle name="Normal 41 2 3 2 5" xfId="42687" xr:uid="{00000000-0005-0000-0000-0000BFA60000}"/>
    <cellStyle name="Normal 41 2 3 3" xfId="42688" xr:uid="{00000000-0005-0000-0000-0000C0A60000}"/>
    <cellStyle name="Normal 41 2 3 3 2" xfId="42689" xr:uid="{00000000-0005-0000-0000-0000C1A60000}"/>
    <cellStyle name="Normal 41 2 3 3 2 2" xfId="42690" xr:uid="{00000000-0005-0000-0000-0000C2A60000}"/>
    <cellStyle name="Normal 41 2 3 3 2 2 2" xfId="42691" xr:uid="{00000000-0005-0000-0000-0000C3A60000}"/>
    <cellStyle name="Normal 41 2 3 3 2 3" xfId="42692" xr:uid="{00000000-0005-0000-0000-0000C4A60000}"/>
    <cellStyle name="Normal 41 2 3 3 3" xfId="42693" xr:uid="{00000000-0005-0000-0000-0000C5A60000}"/>
    <cellStyle name="Normal 41 2 3 3 3 2" xfId="42694" xr:uid="{00000000-0005-0000-0000-0000C6A60000}"/>
    <cellStyle name="Normal 41 2 3 3 3 2 2" xfId="42695" xr:uid="{00000000-0005-0000-0000-0000C7A60000}"/>
    <cellStyle name="Normal 41 2 3 3 3 3" xfId="42696" xr:uid="{00000000-0005-0000-0000-0000C8A60000}"/>
    <cellStyle name="Normal 41 2 3 3 4" xfId="42697" xr:uid="{00000000-0005-0000-0000-0000C9A60000}"/>
    <cellStyle name="Normal 41 2 3 3 4 2" xfId="42698" xr:uid="{00000000-0005-0000-0000-0000CAA60000}"/>
    <cellStyle name="Normal 41 2 3 3 5" xfId="42699" xr:uid="{00000000-0005-0000-0000-0000CBA60000}"/>
    <cellStyle name="Normal 41 2 3 4" xfId="42700" xr:uid="{00000000-0005-0000-0000-0000CCA60000}"/>
    <cellStyle name="Normal 41 2 3 4 2" xfId="42701" xr:uid="{00000000-0005-0000-0000-0000CDA60000}"/>
    <cellStyle name="Normal 41 2 3 4 2 2" xfId="42702" xr:uid="{00000000-0005-0000-0000-0000CEA60000}"/>
    <cellStyle name="Normal 41 2 3 4 3" xfId="42703" xr:uid="{00000000-0005-0000-0000-0000CFA60000}"/>
    <cellStyle name="Normal 41 2 3 5" xfId="42704" xr:uid="{00000000-0005-0000-0000-0000D0A60000}"/>
    <cellStyle name="Normal 41 2 3 5 2" xfId="42705" xr:uid="{00000000-0005-0000-0000-0000D1A60000}"/>
    <cellStyle name="Normal 41 2 3 5 2 2" xfId="42706" xr:uid="{00000000-0005-0000-0000-0000D2A60000}"/>
    <cellStyle name="Normal 41 2 3 5 3" xfId="42707" xr:uid="{00000000-0005-0000-0000-0000D3A60000}"/>
    <cellStyle name="Normal 41 2 3 6" xfId="42708" xr:uid="{00000000-0005-0000-0000-0000D4A60000}"/>
    <cellStyle name="Normal 41 2 3 6 2" xfId="42709" xr:uid="{00000000-0005-0000-0000-0000D5A60000}"/>
    <cellStyle name="Normal 41 2 3 7" xfId="42710" xr:uid="{00000000-0005-0000-0000-0000D6A60000}"/>
    <cellStyle name="Normal 41 2 4" xfId="42711" xr:uid="{00000000-0005-0000-0000-0000D7A60000}"/>
    <cellStyle name="Normal 41 2 4 2" xfId="42712" xr:uid="{00000000-0005-0000-0000-0000D8A60000}"/>
    <cellStyle name="Normal 41 2 4 2 2" xfId="42713" xr:uid="{00000000-0005-0000-0000-0000D9A60000}"/>
    <cellStyle name="Normal 41 2 4 2 2 2" xfId="42714" xr:uid="{00000000-0005-0000-0000-0000DAA60000}"/>
    <cellStyle name="Normal 41 2 4 2 3" xfId="42715" xr:uid="{00000000-0005-0000-0000-0000DBA60000}"/>
    <cellStyle name="Normal 41 2 4 3" xfId="42716" xr:uid="{00000000-0005-0000-0000-0000DCA60000}"/>
    <cellStyle name="Normal 41 2 4 3 2" xfId="42717" xr:uid="{00000000-0005-0000-0000-0000DDA60000}"/>
    <cellStyle name="Normal 41 2 4 3 2 2" xfId="42718" xr:uid="{00000000-0005-0000-0000-0000DEA60000}"/>
    <cellStyle name="Normal 41 2 4 3 3" xfId="42719" xr:uid="{00000000-0005-0000-0000-0000DFA60000}"/>
    <cellStyle name="Normal 41 2 4 4" xfId="42720" xr:uid="{00000000-0005-0000-0000-0000E0A60000}"/>
    <cellStyle name="Normal 41 2 4 4 2" xfId="42721" xr:uid="{00000000-0005-0000-0000-0000E1A60000}"/>
    <cellStyle name="Normal 41 2 4 5" xfId="42722" xr:uid="{00000000-0005-0000-0000-0000E2A60000}"/>
    <cellStyle name="Normal 41 2 5" xfId="42723" xr:uid="{00000000-0005-0000-0000-0000E3A60000}"/>
    <cellStyle name="Normal 41 2 5 2" xfId="42724" xr:uid="{00000000-0005-0000-0000-0000E4A60000}"/>
    <cellStyle name="Normal 41 2 5 2 2" xfId="42725" xr:uid="{00000000-0005-0000-0000-0000E5A60000}"/>
    <cellStyle name="Normal 41 2 5 2 2 2" xfId="42726" xr:uid="{00000000-0005-0000-0000-0000E6A60000}"/>
    <cellStyle name="Normal 41 2 5 2 3" xfId="42727" xr:uid="{00000000-0005-0000-0000-0000E7A60000}"/>
    <cellStyle name="Normal 41 2 5 3" xfId="42728" xr:uid="{00000000-0005-0000-0000-0000E8A60000}"/>
    <cellStyle name="Normal 41 2 5 3 2" xfId="42729" xr:uid="{00000000-0005-0000-0000-0000E9A60000}"/>
    <cellStyle name="Normal 41 2 5 3 2 2" xfId="42730" xr:uid="{00000000-0005-0000-0000-0000EAA60000}"/>
    <cellStyle name="Normal 41 2 5 3 3" xfId="42731" xr:uid="{00000000-0005-0000-0000-0000EBA60000}"/>
    <cellStyle name="Normal 41 2 5 4" xfId="42732" xr:uid="{00000000-0005-0000-0000-0000ECA60000}"/>
    <cellStyle name="Normal 41 2 5 4 2" xfId="42733" xr:uid="{00000000-0005-0000-0000-0000EDA60000}"/>
    <cellStyle name="Normal 41 2 5 5" xfId="42734" xr:uid="{00000000-0005-0000-0000-0000EEA60000}"/>
    <cellStyle name="Normal 41 2 6" xfId="42735" xr:uid="{00000000-0005-0000-0000-0000EFA60000}"/>
    <cellStyle name="Normal 41 2 6 2" xfId="42736" xr:uid="{00000000-0005-0000-0000-0000F0A60000}"/>
    <cellStyle name="Normal 41 2 6 2 2" xfId="42737" xr:uid="{00000000-0005-0000-0000-0000F1A60000}"/>
    <cellStyle name="Normal 41 2 6 2 2 2" xfId="42738" xr:uid="{00000000-0005-0000-0000-0000F2A60000}"/>
    <cellStyle name="Normal 41 2 6 2 3" xfId="42739" xr:uid="{00000000-0005-0000-0000-0000F3A60000}"/>
    <cellStyle name="Normal 41 2 6 3" xfId="42740" xr:uid="{00000000-0005-0000-0000-0000F4A60000}"/>
    <cellStyle name="Normal 41 2 6 3 2" xfId="42741" xr:uid="{00000000-0005-0000-0000-0000F5A60000}"/>
    <cellStyle name="Normal 41 2 6 3 2 2" xfId="42742" xr:uid="{00000000-0005-0000-0000-0000F6A60000}"/>
    <cellStyle name="Normal 41 2 6 3 3" xfId="42743" xr:uid="{00000000-0005-0000-0000-0000F7A60000}"/>
    <cellStyle name="Normal 41 2 6 4" xfId="42744" xr:uid="{00000000-0005-0000-0000-0000F8A60000}"/>
    <cellStyle name="Normal 41 2 6 4 2" xfId="42745" xr:uid="{00000000-0005-0000-0000-0000F9A60000}"/>
    <cellStyle name="Normal 41 2 6 5" xfId="42746" xr:uid="{00000000-0005-0000-0000-0000FAA60000}"/>
    <cellStyle name="Normal 41 2 7" xfId="42747" xr:uid="{00000000-0005-0000-0000-0000FBA60000}"/>
    <cellStyle name="Normal 41 2 7 2" xfId="42748" xr:uid="{00000000-0005-0000-0000-0000FCA60000}"/>
    <cellStyle name="Normal 41 2 7 2 2" xfId="42749" xr:uid="{00000000-0005-0000-0000-0000FDA60000}"/>
    <cellStyle name="Normal 41 2 7 3" xfId="42750" xr:uid="{00000000-0005-0000-0000-0000FEA60000}"/>
    <cellStyle name="Normal 41 2 8" xfId="42751" xr:uid="{00000000-0005-0000-0000-0000FFA60000}"/>
    <cellStyle name="Normal 41 2 8 2" xfId="42752" xr:uid="{00000000-0005-0000-0000-000000A70000}"/>
    <cellStyle name="Normal 41 2 8 2 2" xfId="42753" xr:uid="{00000000-0005-0000-0000-000001A70000}"/>
    <cellStyle name="Normal 41 2 8 3" xfId="42754" xr:uid="{00000000-0005-0000-0000-000002A70000}"/>
    <cellStyle name="Normal 41 2 9" xfId="42755" xr:uid="{00000000-0005-0000-0000-000003A70000}"/>
    <cellStyle name="Normal 41 2 9 2" xfId="42756" xr:uid="{00000000-0005-0000-0000-000004A70000}"/>
    <cellStyle name="Normal 41 3" xfId="42757" xr:uid="{00000000-0005-0000-0000-000005A70000}"/>
    <cellStyle name="Normal 41 3 2" xfId="42758" xr:uid="{00000000-0005-0000-0000-000006A70000}"/>
    <cellStyle name="Normal 41 3 2 2" xfId="42759" xr:uid="{00000000-0005-0000-0000-000007A70000}"/>
    <cellStyle name="Normal 41 3 2 2 2" xfId="42760" xr:uid="{00000000-0005-0000-0000-000008A70000}"/>
    <cellStyle name="Normal 41 3 2 2 2 2" xfId="42761" xr:uid="{00000000-0005-0000-0000-000009A70000}"/>
    <cellStyle name="Normal 41 3 2 2 3" xfId="42762" xr:uid="{00000000-0005-0000-0000-00000AA70000}"/>
    <cellStyle name="Normal 41 3 2 3" xfId="42763" xr:uid="{00000000-0005-0000-0000-00000BA70000}"/>
    <cellStyle name="Normal 41 3 2 3 2" xfId="42764" xr:uid="{00000000-0005-0000-0000-00000CA70000}"/>
    <cellStyle name="Normal 41 3 2 3 2 2" xfId="42765" xr:uid="{00000000-0005-0000-0000-00000DA70000}"/>
    <cellStyle name="Normal 41 3 2 3 3" xfId="42766" xr:uid="{00000000-0005-0000-0000-00000EA70000}"/>
    <cellStyle name="Normal 41 3 2 4" xfId="42767" xr:uid="{00000000-0005-0000-0000-00000FA70000}"/>
    <cellStyle name="Normal 41 3 2 4 2" xfId="42768" xr:uid="{00000000-0005-0000-0000-000010A70000}"/>
    <cellStyle name="Normal 41 3 2 5" xfId="42769" xr:uid="{00000000-0005-0000-0000-000011A70000}"/>
    <cellStyle name="Normal 41 3 3" xfId="42770" xr:uid="{00000000-0005-0000-0000-000012A70000}"/>
    <cellStyle name="Normal 41 3 3 2" xfId="42771" xr:uid="{00000000-0005-0000-0000-000013A70000}"/>
    <cellStyle name="Normal 41 3 3 2 2" xfId="42772" xr:uid="{00000000-0005-0000-0000-000014A70000}"/>
    <cellStyle name="Normal 41 3 3 2 2 2" xfId="42773" xr:uid="{00000000-0005-0000-0000-000015A70000}"/>
    <cellStyle name="Normal 41 3 3 2 3" xfId="42774" xr:uid="{00000000-0005-0000-0000-000016A70000}"/>
    <cellStyle name="Normal 41 3 3 3" xfId="42775" xr:uid="{00000000-0005-0000-0000-000017A70000}"/>
    <cellStyle name="Normal 41 3 3 3 2" xfId="42776" xr:uid="{00000000-0005-0000-0000-000018A70000}"/>
    <cellStyle name="Normal 41 3 3 3 2 2" xfId="42777" xr:uid="{00000000-0005-0000-0000-000019A70000}"/>
    <cellStyle name="Normal 41 3 3 3 3" xfId="42778" xr:uid="{00000000-0005-0000-0000-00001AA70000}"/>
    <cellStyle name="Normal 41 3 3 4" xfId="42779" xr:uid="{00000000-0005-0000-0000-00001BA70000}"/>
    <cellStyle name="Normal 41 3 3 4 2" xfId="42780" xr:uid="{00000000-0005-0000-0000-00001CA70000}"/>
    <cellStyle name="Normal 41 3 3 5" xfId="42781" xr:uid="{00000000-0005-0000-0000-00001DA70000}"/>
    <cellStyle name="Normal 41 3 4" xfId="42782" xr:uid="{00000000-0005-0000-0000-00001EA70000}"/>
    <cellStyle name="Normal 41 3 4 2" xfId="42783" xr:uid="{00000000-0005-0000-0000-00001FA70000}"/>
    <cellStyle name="Normal 41 3 4 2 2" xfId="42784" xr:uid="{00000000-0005-0000-0000-000020A70000}"/>
    <cellStyle name="Normal 41 3 4 3" xfId="42785" xr:uid="{00000000-0005-0000-0000-000021A70000}"/>
    <cellStyle name="Normal 41 3 5" xfId="42786" xr:uid="{00000000-0005-0000-0000-000022A70000}"/>
    <cellStyle name="Normal 41 3 5 2" xfId="42787" xr:uid="{00000000-0005-0000-0000-000023A70000}"/>
    <cellStyle name="Normal 41 3 5 2 2" xfId="42788" xr:uid="{00000000-0005-0000-0000-000024A70000}"/>
    <cellStyle name="Normal 41 3 5 3" xfId="42789" xr:uid="{00000000-0005-0000-0000-000025A70000}"/>
    <cellStyle name="Normal 41 3 6" xfId="42790" xr:uid="{00000000-0005-0000-0000-000026A70000}"/>
    <cellStyle name="Normal 41 3 6 2" xfId="42791" xr:uid="{00000000-0005-0000-0000-000027A70000}"/>
    <cellStyle name="Normal 41 3 7" xfId="42792" xr:uid="{00000000-0005-0000-0000-000028A70000}"/>
    <cellStyle name="Normal 41 4" xfId="42793" xr:uid="{00000000-0005-0000-0000-000029A70000}"/>
    <cellStyle name="Normal 41 4 2" xfId="42794" xr:uid="{00000000-0005-0000-0000-00002AA70000}"/>
    <cellStyle name="Normal 41 4 2 2" xfId="42795" xr:uid="{00000000-0005-0000-0000-00002BA70000}"/>
    <cellStyle name="Normal 41 4 2 2 2" xfId="42796" xr:uid="{00000000-0005-0000-0000-00002CA70000}"/>
    <cellStyle name="Normal 41 4 2 2 2 2" xfId="42797" xr:uid="{00000000-0005-0000-0000-00002DA70000}"/>
    <cellStyle name="Normal 41 4 2 2 3" xfId="42798" xr:uid="{00000000-0005-0000-0000-00002EA70000}"/>
    <cellStyle name="Normal 41 4 2 3" xfId="42799" xr:uid="{00000000-0005-0000-0000-00002FA70000}"/>
    <cellStyle name="Normal 41 4 2 3 2" xfId="42800" xr:uid="{00000000-0005-0000-0000-000030A70000}"/>
    <cellStyle name="Normal 41 4 2 3 2 2" xfId="42801" xr:uid="{00000000-0005-0000-0000-000031A70000}"/>
    <cellStyle name="Normal 41 4 2 3 3" xfId="42802" xr:uid="{00000000-0005-0000-0000-000032A70000}"/>
    <cellStyle name="Normal 41 4 2 4" xfId="42803" xr:uid="{00000000-0005-0000-0000-000033A70000}"/>
    <cellStyle name="Normal 41 4 2 4 2" xfId="42804" xr:uid="{00000000-0005-0000-0000-000034A70000}"/>
    <cellStyle name="Normal 41 4 2 5" xfId="42805" xr:uid="{00000000-0005-0000-0000-000035A70000}"/>
    <cellStyle name="Normal 41 4 3" xfId="42806" xr:uid="{00000000-0005-0000-0000-000036A70000}"/>
    <cellStyle name="Normal 41 4 3 2" xfId="42807" xr:uid="{00000000-0005-0000-0000-000037A70000}"/>
    <cellStyle name="Normal 41 4 3 2 2" xfId="42808" xr:uid="{00000000-0005-0000-0000-000038A70000}"/>
    <cellStyle name="Normal 41 4 3 2 2 2" xfId="42809" xr:uid="{00000000-0005-0000-0000-000039A70000}"/>
    <cellStyle name="Normal 41 4 3 2 3" xfId="42810" xr:uid="{00000000-0005-0000-0000-00003AA70000}"/>
    <cellStyle name="Normal 41 4 3 3" xfId="42811" xr:uid="{00000000-0005-0000-0000-00003BA70000}"/>
    <cellStyle name="Normal 41 4 3 3 2" xfId="42812" xr:uid="{00000000-0005-0000-0000-00003CA70000}"/>
    <cellStyle name="Normal 41 4 3 3 2 2" xfId="42813" xr:uid="{00000000-0005-0000-0000-00003DA70000}"/>
    <cellStyle name="Normal 41 4 3 3 3" xfId="42814" xr:uid="{00000000-0005-0000-0000-00003EA70000}"/>
    <cellStyle name="Normal 41 4 3 4" xfId="42815" xr:uid="{00000000-0005-0000-0000-00003FA70000}"/>
    <cellStyle name="Normal 41 4 3 4 2" xfId="42816" xr:uid="{00000000-0005-0000-0000-000040A70000}"/>
    <cellStyle name="Normal 41 4 3 5" xfId="42817" xr:uid="{00000000-0005-0000-0000-000041A70000}"/>
    <cellStyle name="Normal 41 4 4" xfId="42818" xr:uid="{00000000-0005-0000-0000-000042A70000}"/>
    <cellStyle name="Normal 41 4 4 2" xfId="42819" xr:uid="{00000000-0005-0000-0000-000043A70000}"/>
    <cellStyle name="Normal 41 4 4 2 2" xfId="42820" xr:uid="{00000000-0005-0000-0000-000044A70000}"/>
    <cellStyle name="Normal 41 4 4 3" xfId="42821" xr:uid="{00000000-0005-0000-0000-000045A70000}"/>
    <cellStyle name="Normal 41 4 5" xfId="42822" xr:uid="{00000000-0005-0000-0000-000046A70000}"/>
    <cellStyle name="Normal 41 4 5 2" xfId="42823" xr:uid="{00000000-0005-0000-0000-000047A70000}"/>
    <cellStyle name="Normal 41 4 5 2 2" xfId="42824" xr:uid="{00000000-0005-0000-0000-000048A70000}"/>
    <cellStyle name="Normal 41 4 5 3" xfId="42825" xr:uid="{00000000-0005-0000-0000-000049A70000}"/>
    <cellStyle name="Normal 41 4 6" xfId="42826" xr:uid="{00000000-0005-0000-0000-00004AA70000}"/>
    <cellStyle name="Normal 41 4 6 2" xfId="42827" xr:uid="{00000000-0005-0000-0000-00004BA70000}"/>
    <cellStyle name="Normal 41 4 7" xfId="42828" xr:uid="{00000000-0005-0000-0000-00004CA70000}"/>
    <cellStyle name="Normal 41 5" xfId="42829" xr:uid="{00000000-0005-0000-0000-00004DA70000}"/>
    <cellStyle name="Normal 41 5 2" xfId="42830" xr:uid="{00000000-0005-0000-0000-00004EA70000}"/>
    <cellStyle name="Normal 41 5 2 2" xfId="42831" xr:uid="{00000000-0005-0000-0000-00004FA70000}"/>
    <cellStyle name="Normal 41 5 2 2 2" xfId="42832" xr:uid="{00000000-0005-0000-0000-000050A70000}"/>
    <cellStyle name="Normal 41 5 2 3" xfId="42833" xr:uid="{00000000-0005-0000-0000-000051A70000}"/>
    <cellStyle name="Normal 41 5 3" xfId="42834" xr:uid="{00000000-0005-0000-0000-000052A70000}"/>
    <cellStyle name="Normal 41 5 3 2" xfId="42835" xr:uid="{00000000-0005-0000-0000-000053A70000}"/>
    <cellStyle name="Normal 41 5 3 2 2" xfId="42836" xr:uid="{00000000-0005-0000-0000-000054A70000}"/>
    <cellStyle name="Normal 41 5 3 3" xfId="42837" xr:uid="{00000000-0005-0000-0000-000055A70000}"/>
    <cellStyle name="Normal 41 5 4" xfId="42838" xr:uid="{00000000-0005-0000-0000-000056A70000}"/>
    <cellStyle name="Normal 41 5 4 2" xfId="42839" xr:uid="{00000000-0005-0000-0000-000057A70000}"/>
    <cellStyle name="Normal 41 5 5" xfId="42840" xr:uid="{00000000-0005-0000-0000-000058A70000}"/>
    <cellStyle name="Normal 41 6" xfId="42841" xr:uid="{00000000-0005-0000-0000-000059A70000}"/>
    <cellStyle name="Normal 41 6 2" xfId="42842" xr:uid="{00000000-0005-0000-0000-00005AA70000}"/>
    <cellStyle name="Normal 41 6 2 2" xfId="42843" xr:uid="{00000000-0005-0000-0000-00005BA70000}"/>
    <cellStyle name="Normal 41 6 2 2 2" xfId="42844" xr:uid="{00000000-0005-0000-0000-00005CA70000}"/>
    <cellStyle name="Normal 41 6 2 3" xfId="42845" xr:uid="{00000000-0005-0000-0000-00005DA70000}"/>
    <cellStyle name="Normal 41 6 3" xfId="42846" xr:uid="{00000000-0005-0000-0000-00005EA70000}"/>
    <cellStyle name="Normal 41 6 3 2" xfId="42847" xr:uid="{00000000-0005-0000-0000-00005FA70000}"/>
    <cellStyle name="Normal 41 6 3 2 2" xfId="42848" xr:uid="{00000000-0005-0000-0000-000060A70000}"/>
    <cellStyle name="Normal 41 6 3 3" xfId="42849" xr:uid="{00000000-0005-0000-0000-000061A70000}"/>
    <cellStyle name="Normal 41 6 4" xfId="42850" xr:uid="{00000000-0005-0000-0000-000062A70000}"/>
    <cellStyle name="Normal 41 6 4 2" xfId="42851" xr:uid="{00000000-0005-0000-0000-000063A70000}"/>
    <cellStyle name="Normal 41 6 5" xfId="42852" xr:uid="{00000000-0005-0000-0000-000064A70000}"/>
    <cellStyle name="Normal 41 7" xfId="42853" xr:uid="{00000000-0005-0000-0000-000065A70000}"/>
    <cellStyle name="Normal 41 7 2" xfId="42854" xr:uid="{00000000-0005-0000-0000-000066A70000}"/>
    <cellStyle name="Normal 41 7 2 2" xfId="42855" xr:uid="{00000000-0005-0000-0000-000067A70000}"/>
    <cellStyle name="Normal 41 7 2 2 2" xfId="42856" xr:uid="{00000000-0005-0000-0000-000068A70000}"/>
    <cellStyle name="Normal 41 7 2 3" xfId="42857" xr:uid="{00000000-0005-0000-0000-000069A70000}"/>
    <cellStyle name="Normal 41 7 3" xfId="42858" xr:uid="{00000000-0005-0000-0000-00006AA70000}"/>
    <cellStyle name="Normal 41 7 3 2" xfId="42859" xr:uid="{00000000-0005-0000-0000-00006BA70000}"/>
    <cellStyle name="Normal 41 7 3 2 2" xfId="42860" xr:uid="{00000000-0005-0000-0000-00006CA70000}"/>
    <cellStyle name="Normal 41 7 3 3" xfId="42861" xr:uid="{00000000-0005-0000-0000-00006DA70000}"/>
    <cellStyle name="Normal 41 7 4" xfId="42862" xr:uid="{00000000-0005-0000-0000-00006EA70000}"/>
    <cellStyle name="Normal 41 7 4 2" xfId="42863" xr:uid="{00000000-0005-0000-0000-00006FA70000}"/>
    <cellStyle name="Normal 41 7 5" xfId="42864" xr:uid="{00000000-0005-0000-0000-000070A70000}"/>
    <cellStyle name="Normal 41 8" xfId="42865" xr:uid="{00000000-0005-0000-0000-000071A70000}"/>
    <cellStyle name="Normal 41 8 2" xfId="42866" xr:uid="{00000000-0005-0000-0000-000072A70000}"/>
    <cellStyle name="Normal 41 8 2 2" xfId="42867" xr:uid="{00000000-0005-0000-0000-000073A70000}"/>
    <cellStyle name="Normal 41 8 3" xfId="42868" xr:uid="{00000000-0005-0000-0000-000074A70000}"/>
    <cellStyle name="Normal 41 9" xfId="42869" xr:uid="{00000000-0005-0000-0000-000075A70000}"/>
    <cellStyle name="Normal 41 9 2" xfId="42870" xr:uid="{00000000-0005-0000-0000-000076A70000}"/>
    <cellStyle name="Normal 41 9 2 2" xfId="42871" xr:uid="{00000000-0005-0000-0000-000077A70000}"/>
    <cellStyle name="Normal 41 9 3" xfId="42872" xr:uid="{00000000-0005-0000-0000-000078A70000}"/>
    <cellStyle name="Normal 42" xfId="1729" xr:uid="{00000000-0005-0000-0000-0000C1060000}"/>
    <cellStyle name="Normal 42 10" xfId="42873" xr:uid="{00000000-0005-0000-0000-000079A70000}"/>
    <cellStyle name="Normal 42 10 2" xfId="42874" xr:uid="{00000000-0005-0000-0000-00007AA70000}"/>
    <cellStyle name="Normal 42 11" xfId="42875" xr:uid="{00000000-0005-0000-0000-00007BA70000}"/>
    <cellStyle name="Normal 42 12" xfId="42876" xr:uid="{00000000-0005-0000-0000-00007CA70000}"/>
    <cellStyle name="Normal 42 2" xfId="42877" xr:uid="{00000000-0005-0000-0000-00007DA70000}"/>
    <cellStyle name="Normal 42 2 10" xfId="42878" xr:uid="{00000000-0005-0000-0000-00007EA70000}"/>
    <cellStyle name="Normal 42 2 11" xfId="42879" xr:uid="{00000000-0005-0000-0000-00007FA70000}"/>
    <cellStyle name="Normal 42 2 2" xfId="42880" xr:uid="{00000000-0005-0000-0000-000080A70000}"/>
    <cellStyle name="Normal 42 2 2 2" xfId="42881" xr:uid="{00000000-0005-0000-0000-000081A70000}"/>
    <cellStyle name="Normal 42 2 2 2 2" xfId="42882" xr:uid="{00000000-0005-0000-0000-000082A70000}"/>
    <cellStyle name="Normal 42 2 2 2 2 2" xfId="42883" xr:uid="{00000000-0005-0000-0000-000083A70000}"/>
    <cellStyle name="Normal 42 2 2 2 2 2 2" xfId="42884" xr:uid="{00000000-0005-0000-0000-000084A70000}"/>
    <cellStyle name="Normal 42 2 2 2 2 3" xfId="42885" xr:uid="{00000000-0005-0000-0000-000085A70000}"/>
    <cellStyle name="Normal 42 2 2 2 3" xfId="42886" xr:uid="{00000000-0005-0000-0000-000086A70000}"/>
    <cellStyle name="Normal 42 2 2 2 3 2" xfId="42887" xr:uid="{00000000-0005-0000-0000-000087A70000}"/>
    <cellStyle name="Normal 42 2 2 2 3 2 2" xfId="42888" xr:uid="{00000000-0005-0000-0000-000088A70000}"/>
    <cellStyle name="Normal 42 2 2 2 3 3" xfId="42889" xr:uid="{00000000-0005-0000-0000-000089A70000}"/>
    <cellStyle name="Normal 42 2 2 2 4" xfId="42890" xr:uid="{00000000-0005-0000-0000-00008AA70000}"/>
    <cellStyle name="Normal 42 2 2 2 4 2" xfId="42891" xr:uid="{00000000-0005-0000-0000-00008BA70000}"/>
    <cellStyle name="Normal 42 2 2 2 5" xfId="42892" xr:uid="{00000000-0005-0000-0000-00008CA70000}"/>
    <cellStyle name="Normal 42 2 2 3" xfId="42893" xr:uid="{00000000-0005-0000-0000-00008DA70000}"/>
    <cellStyle name="Normal 42 2 2 3 2" xfId="42894" xr:uid="{00000000-0005-0000-0000-00008EA70000}"/>
    <cellStyle name="Normal 42 2 2 3 2 2" xfId="42895" xr:uid="{00000000-0005-0000-0000-00008FA70000}"/>
    <cellStyle name="Normal 42 2 2 3 2 2 2" xfId="42896" xr:uid="{00000000-0005-0000-0000-000090A70000}"/>
    <cellStyle name="Normal 42 2 2 3 2 3" xfId="42897" xr:uid="{00000000-0005-0000-0000-000091A70000}"/>
    <cellStyle name="Normal 42 2 2 3 3" xfId="42898" xr:uid="{00000000-0005-0000-0000-000092A70000}"/>
    <cellStyle name="Normal 42 2 2 3 3 2" xfId="42899" xr:uid="{00000000-0005-0000-0000-000093A70000}"/>
    <cellStyle name="Normal 42 2 2 3 3 2 2" xfId="42900" xr:uid="{00000000-0005-0000-0000-000094A70000}"/>
    <cellStyle name="Normal 42 2 2 3 3 3" xfId="42901" xr:uid="{00000000-0005-0000-0000-000095A70000}"/>
    <cellStyle name="Normal 42 2 2 3 4" xfId="42902" xr:uid="{00000000-0005-0000-0000-000096A70000}"/>
    <cellStyle name="Normal 42 2 2 3 4 2" xfId="42903" xr:uid="{00000000-0005-0000-0000-000097A70000}"/>
    <cellStyle name="Normal 42 2 2 3 5" xfId="42904" xr:uid="{00000000-0005-0000-0000-000098A70000}"/>
    <cellStyle name="Normal 42 2 2 4" xfId="42905" xr:uid="{00000000-0005-0000-0000-000099A70000}"/>
    <cellStyle name="Normal 42 2 2 4 2" xfId="42906" xr:uid="{00000000-0005-0000-0000-00009AA70000}"/>
    <cellStyle name="Normal 42 2 2 4 2 2" xfId="42907" xr:uid="{00000000-0005-0000-0000-00009BA70000}"/>
    <cellStyle name="Normal 42 2 2 4 3" xfId="42908" xr:uid="{00000000-0005-0000-0000-00009CA70000}"/>
    <cellStyle name="Normal 42 2 2 5" xfId="42909" xr:uid="{00000000-0005-0000-0000-00009DA70000}"/>
    <cellStyle name="Normal 42 2 2 5 2" xfId="42910" xr:uid="{00000000-0005-0000-0000-00009EA70000}"/>
    <cellStyle name="Normal 42 2 2 5 2 2" xfId="42911" xr:uid="{00000000-0005-0000-0000-00009FA70000}"/>
    <cellStyle name="Normal 42 2 2 5 3" xfId="42912" xr:uid="{00000000-0005-0000-0000-0000A0A70000}"/>
    <cellStyle name="Normal 42 2 2 6" xfId="42913" xr:uid="{00000000-0005-0000-0000-0000A1A70000}"/>
    <cellStyle name="Normal 42 2 2 6 2" xfId="42914" xr:uid="{00000000-0005-0000-0000-0000A2A70000}"/>
    <cellStyle name="Normal 42 2 2 7" xfId="42915" xr:uid="{00000000-0005-0000-0000-0000A3A70000}"/>
    <cellStyle name="Normal 42 2 3" xfId="42916" xr:uid="{00000000-0005-0000-0000-0000A4A70000}"/>
    <cellStyle name="Normal 42 2 3 2" xfId="42917" xr:uid="{00000000-0005-0000-0000-0000A5A70000}"/>
    <cellStyle name="Normal 42 2 3 2 2" xfId="42918" xr:uid="{00000000-0005-0000-0000-0000A6A70000}"/>
    <cellStyle name="Normal 42 2 3 2 2 2" xfId="42919" xr:uid="{00000000-0005-0000-0000-0000A7A70000}"/>
    <cellStyle name="Normal 42 2 3 2 2 2 2" xfId="42920" xr:uid="{00000000-0005-0000-0000-0000A8A70000}"/>
    <cellStyle name="Normal 42 2 3 2 2 3" xfId="42921" xr:uid="{00000000-0005-0000-0000-0000A9A70000}"/>
    <cellStyle name="Normal 42 2 3 2 3" xfId="42922" xr:uid="{00000000-0005-0000-0000-0000AAA70000}"/>
    <cellStyle name="Normal 42 2 3 2 3 2" xfId="42923" xr:uid="{00000000-0005-0000-0000-0000ABA70000}"/>
    <cellStyle name="Normal 42 2 3 2 3 2 2" xfId="42924" xr:uid="{00000000-0005-0000-0000-0000ACA70000}"/>
    <cellStyle name="Normal 42 2 3 2 3 3" xfId="42925" xr:uid="{00000000-0005-0000-0000-0000ADA70000}"/>
    <cellStyle name="Normal 42 2 3 2 4" xfId="42926" xr:uid="{00000000-0005-0000-0000-0000AEA70000}"/>
    <cellStyle name="Normal 42 2 3 2 4 2" xfId="42927" xr:uid="{00000000-0005-0000-0000-0000AFA70000}"/>
    <cellStyle name="Normal 42 2 3 2 5" xfId="42928" xr:uid="{00000000-0005-0000-0000-0000B0A70000}"/>
    <cellStyle name="Normal 42 2 3 3" xfId="42929" xr:uid="{00000000-0005-0000-0000-0000B1A70000}"/>
    <cellStyle name="Normal 42 2 3 3 2" xfId="42930" xr:uid="{00000000-0005-0000-0000-0000B2A70000}"/>
    <cellStyle name="Normal 42 2 3 3 2 2" xfId="42931" xr:uid="{00000000-0005-0000-0000-0000B3A70000}"/>
    <cellStyle name="Normal 42 2 3 3 2 2 2" xfId="42932" xr:uid="{00000000-0005-0000-0000-0000B4A70000}"/>
    <cellStyle name="Normal 42 2 3 3 2 3" xfId="42933" xr:uid="{00000000-0005-0000-0000-0000B5A70000}"/>
    <cellStyle name="Normal 42 2 3 3 3" xfId="42934" xr:uid="{00000000-0005-0000-0000-0000B6A70000}"/>
    <cellStyle name="Normal 42 2 3 3 3 2" xfId="42935" xr:uid="{00000000-0005-0000-0000-0000B7A70000}"/>
    <cellStyle name="Normal 42 2 3 3 3 2 2" xfId="42936" xr:uid="{00000000-0005-0000-0000-0000B8A70000}"/>
    <cellStyle name="Normal 42 2 3 3 3 3" xfId="42937" xr:uid="{00000000-0005-0000-0000-0000B9A70000}"/>
    <cellStyle name="Normal 42 2 3 3 4" xfId="42938" xr:uid="{00000000-0005-0000-0000-0000BAA70000}"/>
    <cellStyle name="Normal 42 2 3 3 4 2" xfId="42939" xr:uid="{00000000-0005-0000-0000-0000BBA70000}"/>
    <cellStyle name="Normal 42 2 3 3 5" xfId="42940" xr:uid="{00000000-0005-0000-0000-0000BCA70000}"/>
    <cellStyle name="Normal 42 2 3 4" xfId="42941" xr:uid="{00000000-0005-0000-0000-0000BDA70000}"/>
    <cellStyle name="Normal 42 2 3 4 2" xfId="42942" xr:uid="{00000000-0005-0000-0000-0000BEA70000}"/>
    <cellStyle name="Normal 42 2 3 4 2 2" xfId="42943" xr:uid="{00000000-0005-0000-0000-0000BFA70000}"/>
    <cellStyle name="Normal 42 2 3 4 3" xfId="42944" xr:uid="{00000000-0005-0000-0000-0000C0A70000}"/>
    <cellStyle name="Normal 42 2 3 5" xfId="42945" xr:uid="{00000000-0005-0000-0000-0000C1A70000}"/>
    <cellStyle name="Normal 42 2 3 5 2" xfId="42946" xr:uid="{00000000-0005-0000-0000-0000C2A70000}"/>
    <cellStyle name="Normal 42 2 3 5 2 2" xfId="42947" xr:uid="{00000000-0005-0000-0000-0000C3A70000}"/>
    <cellStyle name="Normal 42 2 3 5 3" xfId="42948" xr:uid="{00000000-0005-0000-0000-0000C4A70000}"/>
    <cellStyle name="Normal 42 2 3 6" xfId="42949" xr:uid="{00000000-0005-0000-0000-0000C5A70000}"/>
    <cellStyle name="Normal 42 2 3 6 2" xfId="42950" xr:uid="{00000000-0005-0000-0000-0000C6A70000}"/>
    <cellStyle name="Normal 42 2 3 7" xfId="42951" xr:uid="{00000000-0005-0000-0000-0000C7A70000}"/>
    <cellStyle name="Normal 42 2 4" xfId="42952" xr:uid="{00000000-0005-0000-0000-0000C8A70000}"/>
    <cellStyle name="Normal 42 2 4 2" xfId="42953" xr:uid="{00000000-0005-0000-0000-0000C9A70000}"/>
    <cellStyle name="Normal 42 2 4 2 2" xfId="42954" xr:uid="{00000000-0005-0000-0000-0000CAA70000}"/>
    <cellStyle name="Normal 42 2 4 2 2 2" xfId="42955" xr:uid="{00000000-0005-0000-0000-0000CBA70000}"/>
    <cellStyle name="Normal 42 2 4 2 3" xfId="42956" xr:uid="{00000000-0005-0000-0000-0000CCA70000}"/>
    <cellStyle name="Normal 42 2 4 3" xfId="42957" xr:uid="{00000000-0005-0000-0000-0000CDA70000}"/>
    <cellStyle name="Normal 42 2 4 3 2" xfId="42958" xr:uid="{00000000-0005-0000-0000-0000CEA70000}"/>
    <cellStyle name="Normal 42 2 4 3 2 2" xfId="42959" xr:uid="{00000000-0005-0000-0000-0000CFA70000}"/>
    <cellStyle name="Normal 42 2 4 3 3" xfId="42960" xr:uid="{00000000-0005-0000-0000-0000D0A70000}"/>
    <cellStyle name="Normal 42 2 4 4" xfId="42961" xr:uid="{00000000-0005-0000-0000-0000D1A70000}"/>
    <cellStyle name="Normal 42 2 4 4 2" xfId="42962" xr:uid="{00000000-0005-0000-0000-0000D2A70000}"/>
    <cellStyle name="Normal 42 2 4 5" xfId="42963" xr:uid="{00000000-0005-0000-0000-0000D3A70000}"/>
    <cellStyle name="Normal 42 2 5" xfId="42964" xr:uid="{00000000-0005-0000-0000-0000D4A70000}"/>
    <cellStyle name="Normal 42 2 5 2" xfId="42965" xr:uid="{00000000-0005-0000-0000-0000D5A70000}"/>
    <cellStyle name="Normal 42 2 5 2 2" xfId="42966" xr:uid="{00000000-0005-0000-0000-0000D6A70000}"/>
    <cellStyle name="Normal 42 2 5 2 2 2" xfId="42967" xr:uid="{00000000-0005-0000-0000-0000D7A70000}"/>
    <cellStyle name="Normal 42 2 5 2 3" xfId="42968" xr:uid="{00000000-0005-0000-0000-0000D8A70000}"/>
    <cellStyle name="Normal 42 2 5 3" xfId="42969" xr:uid="{00000000-0005-0000-0000-0000D9A70000}"/>
    <cellStyle name="Normal 42 2 5 3 2" xfId="42970" xr:uid="{00000000-0005-0000-0000-0000DAA70000}"/>
    <cellStyle name="Normal 42 2 5 3 2 2" xfId="42971" xr:uid="{00000000-0005-0000-0000-0000DBA70000}"/>
    <cellStyle name="Normal 42 2 5 3 3" xfId="42972" xr:uid="{00000000-0005-0000-0000-0000DCA70000}"/>
    <cellStyle name="Normal 42 2 5 4" xfId="42973" xr:uid="{00000000-0005-0000-0000-0000DDA70000}"/>
    <cellStyle name="Normal 42 2 5 4 2" xfId="42974" xr:uid="{00000000-0005-0000-0000-0000DEA70000}"/>
    <cellStyle name="Normal 42 2 5 5" xfId="42975" xr:uid="{00000000-0005-0000-0000-0000DFA70000}"/>
    <cellStyle name="Normal 42 2 6" xfId="42976" xr:uid="{00000000-0005-0000-0000-0000E0A70000}"/>
    <cellStyle name="Normal 42 2 6 2" xfId="42977" xr:uid="{00000000-0005-0000-0000-0000E1A70000}"/>
    <cellStyle name="Normal 42 2 6 2 2" xfId="42978" xr:uid="{00000000-0005-0000-0000-0000E2A70000}"/>
    <cellStyle name="Normal 42 2 6 2 2 2" xfId="42979" xr:uid="{00000000-0005-0000-0000-0000E3A70000}"/>
    <cellStyle name="Normal 42 2 6 2 3" xfId="42980" xr:uid="{00000000-0005-0000-0000-0000E4A70000}"/>
    <cellStyle name="Normal 42 2 6 3" xfId="42981" xr:uid="{00000000-0005-0000-0000-0000E5A70000}"/>
    <cellStyle name="Normal 42 2 6 3 2" xfId="42982" xr:uid="{00000000-0005-0000-0000-0000E6A70000}"/>
    <cellStyle name="Normal 42 2 6 3 2 2" xfId="42983" xr:uid="{00000000-0005-0000-0000-0000E7A70000}"/>
    <cellStyle name="Normal 42 2 6 3 3" xfId="42984" xr:uid="{00000000-0005-0000-0000-0000E8A70000}"/>
    <cellStyle name="Normal 42 2 6 4" xfId="42985" xr:uid="{00000000-0005-0000-0000-0000E9A70000}"/>
    <cellStyle name="Normal 42 2 6 4 2" xfId="42986" xr:uid="{00000000-0005-0000-0000-0000EAA70000}"/>
    <cellStyle name="Normal 42 2 6 5" xfId="42987" xr:uid="{00000000-0005-0000-0000-0000EBA70000}"/>
    <cellStyle name="Normal 42 2 7" xfId="42988" xr:uid="{00000000-0005-0000-0000-0000ECA70000}"/>
    <cellStyle name="Normal 42 2 7 2" xfId="42989" xr:uid="{00000000-0005-0000-0000-0000EDA70000}"/>
    <cellStyle name="Normal 42 2 7 2 2" xfId="42990" xr:uid="{00000000-0005-0000-0000-0000EEA70000}"/>
    <cellStyle name="Normal 42 2 7 3" xfId="42991" xr:uid="{00000000-0005-0000-0000-0000EFA70000}"/>
    <cellStyle name="Normal 42 2 8" xfId="42992" xr:uid="{00000000-0005-0000-0000-0000F0A70000}"/>
    <cellStyle name="Normal 42 2 8 2" xfId="42993" xr:uid="{00000000-0005-0000-0000-0000F1A70000}"/>
    <cellStyle name="Normal 42 2 8 2 2" xfId="42994" xr:uid="{00000000-0005-0000-0000-0000F2A70000}"/>
    <cellStyle name="Normal 42 2 8 3" xfId="42995" xr:uid="{00000000-0005-0000-0000-0000F3A70000}"/>
    <cellStyle name="Normal 42 2 9" xfId="42996" xr:uid="{00000000-0005-0000-0000-0000F4A70000}"/>
    <cellStyle name="Normal 42 2 9 2" xfId="42997" xr:uid="{00000000-0005-0000-0000-0000F5A70000}"/>
    <cellStyle name="Normal 42 3" xfId="42998" xr:uid="{00000000-0005-0000-0000-0000F6A70000}"/>
    <cellStyle name="Normal 42 3 2" xfId="42999" xr:uid="{00000000-0005-0000-0000-0000F7A70000}"/>
    <cellStyle name="Normal 42 3 2 2" xfId="43000" xr:uid="{00000000-0005-0000-0000-0000F8A70000}"/>
    <cellStyle name="Normal 42 3 2 2 2" xfId="43001" xr:uid="{00000000-0005-0000-0000-0000F9A70000}"/>
    <cellStyle name="Normal 42 3 2 2 2 2" xfId="43002" xr:uid="{00000000-0005-0000-0000-0000FAA70000}"/>
    <cellStyle name="Normal 42 3 2 2 3" xfId="43003" xr:uid="{00000000-0005-0000-0000-0000FBA70000}"/>
    <cellStyle name="Normal 42 3 2 3" xfId="43004" xr:uid="{00000000-0005-0000-0000-0000FCA70000}"/>
    <cellStyle name="Normal 42 3 2 3 2" xfId="43005" xr:uid="{00000000-0005-0000-0000-0000FDA70000}"/>
    <cellStyle name="Normal 42 3 2 3 2 2" xfId="43006" xr:uid="{00000000-0005-0000-0000-0000FEA70000}"/>
    <cellStyle name="Normal 42 3 2 3 3" xfId="43007" xr:uid="{00000000-0005-0000-0000-0000FFA70000}"/>
    <cellStyle name="Normal 42 3 2 4" xfId="43008" xr:uid="{00000000-0005-0000-0000-000000A80000}"/>
    <cellStyle name="Normal 42 3 2 4 2" xfId="43009" xr:uid="{00000000-0005-0000-0000-000001A80000}"/>
    <cellStyle name="Normal 42 3 2 5" xfId="43010" xr:uid="{00000000-0005-0000-0000-000002A80000}"/>
    <cellStyle name="Normal 42 3 3" xfId="43011" xr:uid="{00000000-0005-0000-0000-000003A80000}"/>
    <cellStyle name="Normal 42 3 3 2" xfId="43012" xr:uid="{00000000-0005-0000-0000-000004A80000}"/>
    <cellStyle name="Normal 42 3 3 2 2" xfId="43013" xr:uid="{00000000-0005-0000-0000-000005A80000}"/>
    <cellStyle name="Normal 42 3 3 2 2 2" xfId="43014" xr:uid="{00000000-0005-0000-0000-000006A80000}"/>
    <cellStyle name="Normal 42 3 3 2 3" xfId="43015" xr:uid="{00000000-0005-0000-0000-000007A80000}"/>
    <cellStyle name="Normal 42 3 3 3" xfId="43016" xr:uid="{00000000-0005-0000-0000-000008A80000}"/>
    <cellStyle name="Normal 42 3 3 3 2" xfId="43017" xr:uid="{00000000-0005-0000-0000-000009A80000}"/>
    <cellStyle name="Normal 42 3 3 3 2 2" xfId="43018" xr:uid="{00000000-0005-0000-0000-00000AA80000}"/>
    <cellStyle name="Normal 42 3 3 3 3" xfId="43019" xr:uid="{00000000-0005-0000-0000-00000BA80000}"/>
    <cellStyle name="Normal 42 3 3 4" xfId="43020" xr:uid="{00000000-0005-0000-0000-00000CA80000}"/>
    <cellStyle name="Normal 42 3 3 4 2" xfId="43021" xr:uid="{00000000-0005-0000-0000-00000DA80000}"/>
    <cellStyle name="Normal 42 3 3 5" xfId="43022" xr:uid="{00000000-0005-0000-0000-00000EA80000}"/>
    <cellStyle name="Normal 42 3 4" xfId="43023" xr:uid="{00000000-0005-0000-0000-00000FA80000}"/>
    <cellStyle name="Normal 42 3 4 2" xfId="43024" xr:uid="{00000000-0005-0000-0000-000010A80000}"/>
    <cellStyle name="Normal 42 3 4 2 2" xfId="43025" xr:uid="{00000000-0005-0000-0000-000011A80000}"/>
    <cellStyle name="Normal 42 3 4 3" xfId="43026" xr:uid="{00000000-0005-0000-0000-000012A80000}"/>
    <cellStyle name="Normal 42 3 5" xfId="43027" xr:uid="{00000000-0005-0000-0000-000013A80000}"/>
    <cellStyle name="Normal 42 3 5 2" xfId="43028" xr:uid="{00000000-0005-0000-0000-000014A80000}"/>
    <cellStyle name="Normal 42 3 5 2 2" xfId="43029" xr:uid="{00000000-0005-0000-0000-000015A80000}"/>
    <cellStyle name="Normal 42 3 5 3" xfId="43030" xr:uid="{00000000-0005-0000-0000-000016A80000}"/>
    <cellStyle name="Normal 42 3 6" xfId="43031" xr:uid="{00000000-0005-0000-0000-000017A80000}"/>
    <cellStyle name="Normal 42 3 6 2" xfId="43032" xr:uid="{00000000-0005-0000-0000-000018A80000}"/>
    <cellStyle name="Normal 42 3 7" xfId="43033" xr:uid="{00000000-0005-0000-0000-000019A80000}"/>
    <cellStyle name="Normal 42 4" xfId="43034" xr:uid="{00000000-0005-0000-0000-00001AA80000}"/>
    <cellStyle name="Normal 42 4 2" xfId="43035" xr:uid="{00000000-0005-0000-0000-00001BA80000}"/>
    <cellStyle name="Normal 42 4 2 2" xfId="43036" xr:uid="{00000000-0005-0000-0000-00001CA80000}"/>
    <cellStyle name="Normal 42 4 2 2 2" xfId="43037" xr:uid="{00000000-0005-0000-0000-00001DA80000}"/>
    <cellStyle name="Normal 42 4 2 2 2 2" xfId="43038" xr:uid="{00000000-0005-0000-0000-00001EA80000}"/>
    <cellStyle name="Normal 42 4 2 2 3" xfId="43039" xr:uid="{00000000-0005-0000-0000-00001FA80000}"/>
    <cellStyle name="Normal 42 4 2 3" xfId="43040" xr:uid="{00000000-0005-0000-0000-000020A80000}"/>
    <cellStyle name="Normal 42 4 2 3 2" xfId="43041" xr:uid="{00000000-0005-0000-0000-000021A80000}"/>
    <cellStyle name="Normal 42 4 2 3 2 2" xfId="43042" xr:uid="{00000000-0005-0000-0000-000022A80000}"/>
    <cellStyle name="Normal 42 4 2 3 3" xfId="43043" xr:uid="{00000000-0005-0000-0000-000023A80000}"/>
    <cellStyle name="Normal 42 4 2 4" xfId="43044" xr:uid="{00000000-0005-0000-0000-000024A80000}"/>
    <cellStyle name="Normal 42 4 2 4 2" xfId="43045" xr:uid="{00000000-0005-0000-0000-000025A80000}"/>
    <cellStyle name="Normal 42 4 2 5" xfId="43046" xr:uid="{00000000-0005-0000-0000-000026A80000}"/>
    <cellStyle name="Normal 42 4 3" xfId="43047" xr:uid="{00000000-0005-0000-0000-000027A80000}"/>
    <cellStyle name="Normal 42 4 3 2" xfId="43048" xr:uid="{00000000-0005-0000-0000-000028A80000}"/>
    <cellStyle name="Normal 42 4 3 2 2" xfId="43049" xr:uid="{00000000-0005-0000-0000-000029A80000}"/>
    <cellStyle name="Normal 42 4 3 2 2 2" xfId="43050" xr:uid="{00000000-0005-0000-0000-00002AA80000}"/>
    <cellStyle name="Normal 42 4 3 2 3" xfId="43051" xr:uid="{00000000-0005-0000-0000-00002BA80000}"/>
    <cellStyle name="Normal 42 4 3 3" xfId="43052" xr:uid="{00000000-0005-0000-0000-00002CA80000}"/>
    <cellStyle name="Normal 42 4 3 3 2" xfId="43053" xr:uid="{00000000-0005-0000-0000-00002DA80000}"/>
    <cellStyle name="Normal 42 4 3 3 2 2" xfId="43054" xr:uid="{00000000-0005-0000-0000-00002EA80000}"/>
    <cellStyle name="Normal 42 4 3 3 3" xfId="43055" xr:uid="{00000000-0005-0000-0000-00002FA80000}"/>
    <cellStyle name="Normal 42 4 3 4" xfId="43056" xr:uid="{00000000-0005-0000-0000-000030A80000}"/>
    <cellStyle name="Normal 42 4 3 4 2" xfId="43057" xr:uid="{00000000-0005-0000-0000-000031A80000}"/>
    <cellStyle name="Normal 42 4 3 5" xfId="43058" xr:uid="{00000000-0005-0000-0000-000032A80000}"/>
    <cellStyle name="Normal 42 4 4" xfId="43059" xr:uid="{00000000-0005-0000-0000-000033A80000}"/>
    <cellStyle name="Normal 42 4 4 2" xfId="43060" xr:uid="{00000000-0005-0000-0000-000034A80000}"/>
    <cellStyle name="Normal 42 4 4 2 2" xfId="43061" xr:uid="{00000000-0005-0000-0000-000035A80000}"/>
    <cellStyle name="Normal 42 4 4 3" xfId="43062" xr:uid="{00000000-0005-0000-0000-000036A80000}"/>
    <cellStyle name="Normal 42 4 5" xfId="43063" xr:uid="{00000000-0005-0000-0000-000037A80000}"/>
    <cellStyle name="Normal 42 4 5 2" xfId="43064" xr:uid="{00000000-0005-0000-0000-000038A80000}"/>
    <cellStyle name="Normal 42 4 5 2 2" xfId="43065" xr:uid="{00000000-0005-0000-0000-000039A80000}"/>
    <cellStyle name="Normal 42 4 5 3" xfId="43066" xr:uid="{00000000-0005-0000-0000-00003AA80000}"/>
    <cellStyle name="Normal 42 4 6" xfId="43067" xr:uid="{00000000-0005-0000-0000-00003BA80000}"/>
    <cellStyle name="Normal 42 4 6 2" xfId="43068" xr:uid="{00000000-0005-0000-0000-00003CA80000}"/>
    <cellStyle name="Normal 42 4 7" xfId="43069" xr:uid="{00000000-0005-0000-0000-00003DA80000}"/>
    <cellStyle name="Normal 42 5" xfId="43070" xr:uid="{00000000-0005-0000-0000-00003EA80000}"/>
    <cellStyle name="Normal 42 5 2" xfId="43071" xr:uid="{00000000-0005-0000-0000-00003FA80000}"/>
    <cellStyle name="Normal 42 5 2 2" xfId="43072" xr:uid="{00000000-0005-0000-0000-000040A80000}"/>
    <cellStyle name="Normal 42 5 2 2 2" xfId="43073" xr:uid="{00000000-0005-0000-0000-000041A80000}"/>
    <cellStyle name="Normal 42 5 2 3" xfId="43074" xr:uid="{00000000-0005-0000-0000-000042A80000}"/>
    <cellStyle name="Normal 42 5 3" xfId="43075" xr:uid="{00000000-0005-0000-0000-000043A80000}"/>
    <cellStyle name="Normal 42 5 3 2" xfId="43076" xr:uid="{00000000-0005-0000-0000-000044A80000}"/>
    <cellStyle name="Normal 42 5 3 2 2" xfId="43077" xr:uid="{00000000-0005-0000-0000-000045A80000}"/>
    <cellStyle name="Normal 42 5 3 3" xfId="43078" xr:uid="{00000000-0005-0000-0000-000046A80000}"/>
    <cellStyle name="Normal 42 5 4" xfId="43079" xr:uid="{00000000-0005-0000-0000-000047A80000}"/>
    <cellStyle name="Normal 42 5 4 2" xfId="43080" xr:uid="{00000000-0005-0000-0000-000048A80000}"/>
    <cellStyle name="Normal 42 5 5" xfId="43081" xr:uid="{00000000-0005-0000-0000-000049A80000}"/>
    <cellStyle name="Normal 42 6" xfId="43082" xr:uid="{00000000-0005-0000-0000-00004AA80000}"/>
    <cellStyle name="Normal 42 6 2" xfId="43083" xr:uid="{00000000-0005-0000-0000-00004BA80000}"/>
    <cellStyle name="Normal 42 6 2 2" xfId="43084" xr:uid="{00000000-0005-0000-0000-00004CA80000}"/>
    <cellStyle name="Normal 42 6 2 2 2" xfId="43085" xr:uid="{00000000-0005-0000-0000-00004DA80000}"/>
    <cellStyle name="Normal 42 6 2 3" xfId="43086" xr:uid="{00000000-0005-0000-0000-00004EA80000}"/>
    <cellStyle name="Normal 42 6 3" xfId="43087" xr:uid="{00000000-0005-0000-0000-00004FA80000}"/>
    <cellStyle name="Normal 42 6 3 2" xfId="43088" xr:uid="{00000000-0005-0000-0000-000050A80000}"/>
    <cellStyle name="Normal 42 6 3 2 2" xfId="43089" xr:uid="{00000000-0005-0000-0000-000051A80000}"/>
    <cellStyle name="Normal 42 6 3 3" xfId="43090" xr:uid="{00000000-0005-0000-0000-000052A80000}"/>
    <cellStyle name="Normal 42 6 4" xfId="43091" xr:uid="{00000000-0005-0000-0000-000053A80000}"/>
    <cellStyle name="Normal 42 6 4 2" xfId="43092" xr:uid="{00000000-0005-0000-0000-000054A80000}"/>
    <cellStyle name="Normal 42 6 5" xfId="43093" xr:uid="{00000000-0005-0000-0000-000055A80000}"/>
    <cellStyle name="Normal 42 7" xfId="43094" xr:uid="{00000000-0005-0000-0000-000056A80000}"/>
    <cellStyle name="Normal 42 7 2" xfId="43095" xr:uid="{00000000-0005-0000-0000-000057A80000}"/>
    <cellStyle name="Normal 42 7 2 2" xfId="43096" xr:uid="{00000000-0005-0000-0000-000058A80000}"/>
    <cellStyle name="Normal 42 7 2 2 2" xfId="43097" xr:uid="{00000000-0005-0000-0000-000059A80000}"/>
    <cellStyle name="Normal 42 7 2 3" xfId="43098" xr:uid="{00000000-0005-0000-0000-00005AA80000}"/>
    <cellStyle name="Normal 42 7 3" xfId="43099" xr:uid="{00000000-0005-0000-0000-00005BA80000}"/>
    <cellStyle name="Normal 42 7 3 2" xfId="43100" xr:uid="{00000000-0005-0000-0000-00005CA80000}"/>
    <cellStyle name="Normal 42 7 3 2 2" xfId="43101" xr:uid="{00000000-0005-0000-0000-00005DA80000}"/>
    <cellStyle name="Normal 42 7 3 3" xfId="43102" xr:uid="{00000000-0005-0000-0000-00005EA80000}"/>
    <cellStyle name="Normal 42 7 4" xfId="43103" xr:uid="{00000000-0005-0000-0000-00005FA80000}"/>
    <cellStyle name="Normal 42 7 4 2" xfId="43104" xr:uid="{00000000-0005-0000-0000-000060A80000}"/>
    <cellStyle name="Normal 42 7 5" xfId="43105" xr:uid="{00000000-0005-0000-0000-000061A80000}"/>
    <cellStyle name="Normal 42 8" xfId="43106" xr:uid="{00000000-0005-0000-0000-000062A80000}"/>
    <cellStyle name="Normal 42 8 2" xfId="43107" xr:uid="{00000000-0005-0000-0000-000063A80000}"/>
    <cellStyle name="Normal 42 8 2 2" xfId="43108" xr:uid="{00000000-0005-0000-0000-000064A80000}"/>
    <cellStyle name="Normal 42 8 3" xfId="43109" xr:uid="{00000000-0005-0000-0000-000065A80000}"/>
    <cellStyle name="Normal 42 9" xfId="43110" xr:uid="{00000000-0005-0000-0000-000066A80000}"/>
    <cellStyle name="Normal 42 9 2" xfId="43111" xr:uid="{00000000-0005-0000-0000-000067A80000}"/>
    <cellStyle name="Normal 42 9 2 2" xfId="43112" xr:uid="{00000000-0005-0000-0000-000068A80000}"/>
    <cellStyle name="Normal 42 9 3" xfId="43113" xr:uid="{00000000-0005-0000-0000-000069A80000}"/>
    <cellStyle name="Normal 43" xfId="1314" xr:uid="{00000000-0005-0000-0000-000022050000}"/>
    <cellStyle name="Normal 43 10" xfId="43114" xr:uid="{00000000-0005-0000-0000-00006AA80000}"/>
    <cellStyle name="Normal 43 10 2" xfId="43115" xr:uid="{00000000-0005-0000-0000-00006BA80000}"/>
    <cellStyle name="Normal 43 11" xfId="43116" xr:uid="{00000000-0005-0000-0000-00006CA80000}"/>
    <cellStyle name="Normal 43 12" xfId="43117" xr:uid="{00000000-0005-0000-0000-00006DA80000}"/>
    <cellStyle name="Normal 43 2" xfId="1941" xr:uid="{00000000-0005-0000-0000-000095070000}"/>
    <cellStyle name="Normal 43 2 10" xfId="43118" xr:uid="{00000000-0005-0000-0000-00006EA80000}"/>
    <cellStyle name="Normal 43 2 2" xfId="43119" xr:uid="{00000000-0005-0000-0000-00006FA80000}"/>
    <cellStyle name="Normal 43 2 2 2" xfId="43120" xr:uid="{00000000-0005-0000-0000-000070A80000}"/>
    <cellStyle name="Normal 43 2 2 2 2" xfId="43121" xr:uid="{00000000-0005-0000-0000-000071A80000}"/>
    <cellStyle name="Normal 43 2 2 2 2 2" xfId="43122" xr:uid="{00000000-0005-0000-0000-000072A80000}"/>
    <cellStyle name="Normal 43 2 2 2 2 2 2" xfId="43123" xr:uid="{00000000-0005-0000-0000-000073A80000}"/>
    <cellStyle name="Normal 43 2 2 2 2 3" xfId="43124" xr:uid="{00000000-0005-0000-0000-000074A80000}"/>
    <cellStyle name="Normal 43 2 2 2 3" xfId="43125" xr:uid="{00000000-0005-0000-0000-000075A80000}"/>
    <cellStyle name="Normal 43 2 2 2 3 2" xfId="43126" xr:uid="{00000000-0005-0000-0000-000076A80000}"/>
    <cellStyle name="Normal 43 2 2 2 3 2 2" xfId="43127" xr:uid="{00000000-0005-0000-0000-000077A80000}"/>
    <cellStyle name="Normal 43 2 2 2 3 3" xfId="43128" xr:uid="{00000000-0005-0000-0000-000078A80000}"/>
    <cellStyle name="Normal 43 2 2 2 4" xfId="43129" xr:uid="{00000000-0005-0000-0000-000079A80000}"/>
    <cellStyle name="Normal 43 2 2 2 4 2" xfId="43130" xr:uid="{00000000-0005-0000-0000-00007AA80000}"/>
    <cellStyle name="Normal 43 2 2 2 5" xfId="43131" xr:uid="{00000000-0005-0000-0000-00007BA80000}"/>
    <cellStyle name="Normal 43 2 2 3" xfId="43132" xr:uid="{00000000-0005-0000-0000-00007CA80000}"/>
    <cellStyle name="Normal 43 2 2 3 2" xfId="43133" xr:uid="{00000000-0005-0000-0000-00007DA80000}"/>
    <cellStyle name="Normal 43 2 2 3 2 2" xfId="43134" xr:uid="{00000000-0005-0000-0000-00007EA80000}"/>
    <cellStyle name="Normal 43 2 2 3 2 2 2" xfId="43135" xr:uid="{00000000-0005-0000-0000-00007FA80000}"/>
    <cellStyle name="Normal 43 2 2 3 2 3" xfId="43136" xr:uid="{00000000-0005-0000-0000-000080A80000}"/>
    <cellStyle name="Normal 43 2 2 3 3" xfId="43137" xr:uid="{00000000-0005-0000-0000-000081A80000}"/>
    <cellStyle name="Normal 43 2 2 3 3 2" xfId="43138" xr:uid="{00000000-0005-0000-0000-000082A80000}"/>
    <cellStyle name="Normal 43 2 2 3 3 2 2" xfId="43139" xr:uid="{00000000-0005-0000-0000-000083A80000}"/>
    <cellStyle name="Normal 43 2 2 3 3 3" xfId="43140" xr:uid="{00000000-0005-0000-0000-000084A80000}"/>
    <cellStyle name="Normal 43 2 2 3 4" xfId="43141" xr:uid="{00000000-0005-0000-0000-000085A80000}"/>
    <cellStyle name="Normal 43 2 2 3 4 2" xfId="43142" xr:uid="{00000000-0005-0000-0000-000086A80000}"/>
    <cellStyle name="Normal 43 2 2 3 5" xfId="43143" xr:uid="{00000000-0005-0000-0000-000087A80000}"/>
    <cellStyle name="Normal 43 2 2 4" xfId="43144" xr:uid="{00000000-0005-0000-0000-000088A80000}"/>
    <cellStyle name="Normal 43 2 2 4 2" xfId="43145" xr:uid="{00000000-0005-0000-0000-000089A80000}"/>
    <cellStyle name="Normal 43 2 2 4 2 2" xfId="43146" xr:uid="{00000000-0005-0000-0000-00008AA80000}"/>
    <cellStyle name="Normal 43 2 2 4 3" xfId="43147" xr:uid="{00000000-0005-0000-0000-00008BA80000}"/>
    <cellStyle name="Normal 43 2 2 5" xfId="43148" xr:uid="{00000000-0005-0000-0000-00008CA80000}"/>
    <cellStyle name="Normal 43 2 2 5 2" xfId="43149" xr:uid="{00000000-0005-0000-0000-00008DA80000}"/>
    <cellStyle name="Normal 43 2 2 5 2 2" xfId="43150" xr:uid="{00000000-0005-0000-0000-00008EA80000}"/>
    <cellStyle name="Normal 43 2 2 5 3" xfId="43151" xr:uid="{00000000-0005-0000-0000-00008FA80000}"/>
    <cellStyle name="Normal 43 2 2 6" xfId="43152" xr:uid="{00000000-0005-0000-0000-000090A80000}"/>
    <cellStyle name="Normal 43 2 2 6 2" xfId="43153" xr:uid="{00000000-0005-0000-0000-000091A80000}"/>
    <cellStyle name="Normal 43 2 2 7" xfId="43154" xr:uid="{00000000-0005-0000-0000-000092A80000}"/>
    <cellStyle name="Normal 43 2 3" xfId="43155" xr:uid="{00000000-0005-0000-0000-000093A80000}"/>
    <cellStyle name="Normal 43 2 3 2" xfId="43156" xr:uid="{00000000-0005-0000-0000-000094A80000}"/>
    <cellStyle name="Normal 43 2 3 2 2" xfId="43157" xr:uid="{00000000-0005-0000-0000-000095A80000}"/>
    <cellStyle name="Normal 43 2 3 2 2 2" xfId="43158" xr:uid="{00000000-0005-0000-0000-000096A80000}"/>
    <cellStyle name="Normal 43 2 3 2 2 2 2" xfId="43159" xr:uid="{00000000-0005-0000-0000-000097A80000}"/>
    <cellStyle name="Normal 43 2 3 2 2 3" xfId="43160" xr:uid="{00000000-0005-0000-0000-000098A80000}"/>
    <cellStyle name="Normal 43 2 3 2 3" xfId="43161" xr:uid="{00000000-0005-0000-0000-000099A80000}"/>
    <cellStyle name="Normal 43 2 3 2 3 2" xfId="43162" xr:uid="{00000000-0005-0000-0000-00009AA80000}"/>
    <cellStyle name="Normal 43 2 3 2 3 2 2" xfId="43163" xr:uid="{00000000-0005-0000-0000-00009BA80000}"/>
    <cellStyle name="Normal 43 2 3 2 3 3" xfId="43164" xr:uid="{00000000-0005-0000-0000-00009CA80000}"/>
    <cellStyle name="Normal 43 2 3 2 4" xfId="43165" xr:uid="{00000000-0005-0000-0000-00009DA80000}"/>
    <cellStyle name="Normal 43 2 3 2 4 2" xfId="43166" xr:uid="{00000000-0005-0000-0000-00009EA80000}"/>
    <cellStyle name="Normal 43 2 3 2 5" xfId="43167" xr:uid="{00000000-0005-0000-0000-00009FA80000}"/>
    <cellStyle name="Normal 43 2 3 3" xfId="43168" xr:uid="{00000000-0005-0000-0000-0000A0A80000}"/>
    <cellStyle name="Normal 43 2 3 3 2" xfId="43169" xr:uid="{00000000-0005-0000-0000-0000A1A80000}"/>
    <cellStyle name="Normal 43 2 3 3 2 2" xfId="43170" xr:uid="{00000000-0005-0000-0000-0000A2A80000}"/>
    <cellStyle name="Normal 43 2 3 3 2 2 2" xfId="43171" xr:uid="{00000000-0005-0000-0000-0000A3A80000}"/>
    <cellStyle name="Normal 43 2 3 3 2 3" xfId="43172" xr:uid="{00000000-0005-0000-0000-0000A4A80000}"/>
    <cellStyle name="Normal 43 2 3 3 3" xfId="43173" xr:uid="{00000000-0005-0000-0000-0000A5A80000}"/>
    <cellStyle name="Normal 43 2 3 3 3 2" xfId="43174" xr:uid="{00000000-0005-0000-0000-0000A6A80000}"/>
    <cellStyle name="Normal 43 2 3 3 3 2 2" xfId="43175" xr:uid="{00000000-0005-0000-0000-0000A7A80000}"/>
    <cellStyle name="Normal 43 2 3 3 3 3" xfId="43176" xr:uid="{00000000-0005-0000-0000-0000A8A80000}"/>
    <cellStyle name="Normal 43 2 3 3 4" xfId="43177" xr:uid="{00000000-0005-0000-0000-0000A9A80000}"/>
    <cellStyle name="Normal 43 2 3 3 4 2" xfId="43178" xr:uid="{00000000-0005-0000-0000-0000AAA80000}"/>
    <cellStyle name="Normal 43 2 3 3 5" xfId="43179" xr:uid="{00000000-0005-0000-0000-0000ABA80000}"/>
    <cellStyle name="Normal 43 2 3 4" xfId="43180" xr:uid="{00000000-0005-0000-0000-0000ACA80000}"/>
    <cellStyle name="Normal 43 2 3 4 2" xfId="43181" xr:uid="{00000000-0005-0000-0000-0000ADA80000}"/>
    <cellStyle name="Normal 43 2 3 4 2 2" xfId="43182" xr:uid="{00000000-0005-0000-0000-0000AEA80000}"/>
    <cellStyle name="Normal 43 2 3 4 3" xfId="43183" xr:uid="{00000000-0005-0000-0000-0000AFA80000}"/>
    <cellStyle name="Normal 43 2 3 5" xfId="43184" xr:uid="{00000000-0005-0000-0000-0000B0A80000}"/>
    <cellStyle name="Normal 43 2 3 5 2" xfId="43185" xr:uid="{00000000-0005-0000-0000-0000B1A80000}"/>
    <cellStyle name="Normal 43 2 3 5 2 2" xfId="43186" xr:uid="{00000000-0005-0000-0000-0000B2A80000}"/>
    <cellStyle name="Normal 43 2 3 5 3" xfId="43187" xr:uid="{00000000-0005-0000-0000-0000B3A80000}"/>
    <cellStyle name="Normal 43 2 3 6" xfId="43188" xr:uid="{00000000-0005-0000-0000-0000B4A80000}"/>
    <cellStyle name="Normal 43 2 3 6 2" xfId="43189" xr:uid="{00000000-0005-0000-0000-0000B5A80000}"/>
    <cellStyle name="Normal 43 2 3 7" xfId="43190" xr:uid="{00000000-0005-0000-0000-0000B6A80000}"/>
    <cellStyle name="Normal 43 2 4" xfId="43191" xr:uid="{00000000-0005-0000-0000-0000B7A80000}"/>
    <cellStyle name="Normal 43 2 4 2" xfId="43192" xr:uid="{00000000-0005-0000-0000-0000B8A80000}"/>
    <cellStyle name="Normal 43 2 4 2 2" xfId="43193" xr:uid="{00000000-0005-0000-0000-0000B9A80000}"/>
    <cellStyle name="Normal 43 2 4 2 2 2" xfId="43194" xr:uid="{00000000-0005-0000-0000-0000BAA80000}"/>
    <cellStyle name="Normal 43 2 4 2 3" xfId="43195" xr:uid="{00000000-0005-0000-0000-0000BBA80000}"/>
    <cellStyle name="Normal 43 2 4 3" xfId="43196" xr:uid="{00000000-0005-0000-0000-0000BCA80000}"/>
    <cellStyle name="Normal 43 2 4 3 2" xfId="43197" xr:uid="{00000000-0005-0000-0000-0000BDA80000}"/>
    <cellStyle name="Normal 43 2 4 3 2 2" xfId="43198" xr:uid="{00000000-0005-0000-0000-0000BEA80000}"/>
    <cellStyle name="Normal 43 2 4 3 3" xfId="43199" xr:uid="{00000000-0005-0000-0000-0000BFA80000}"/>
    <cellStyle name="Normal 43 2 4 4" xfId="43200" xr:uid="{00000000-0005-0000-0000-0000C0A80000}"/>
    <cellStyle name="Normal 43 2 4 4 2" xfId="43201" xr:uid="{00000000-0005-0000-0000-0000C1A80000}"/>
    <cellStyle name="Normal 43 2 4 5" xfId="43202" xr:uid="{00000000-0005-0000-0000-0000C2A80000}"/>
    <cellStyle name="Normal 43 2 5" xfId="43203" xr:uid="{00000000-0005-0000-0000-0000C3A80000}"/>
    <cellStyle name="Normal 43 2 5 2" xfId="43204" xr:uid="{00000000-0005-0000-0000-0000C4A80000}"/>
    <cellStyle name="Normal 43 2 5 2 2" xfId="43205" xr:uid="{00000000-0005-0000-0000-0000C5A80000}"/>
    <cellStyle name="Normal 43 2 5 2 2 2" xfId="43206" xr:uid="{00000000-0005-0000-0000-0000C6A80000}"/>
    <cellStyle name="Normal 43 2 5 2 3" xfId="43207" xr:uid="{00000000-0005-0000-0000-0000C7A80000}"/>
    <cellStyle name="Normal 43 2 5 3" xfId="43208" xr:uid="{00000000-0005-0000-0000-0000C8A80000}"/>
    <cellStyle name="Normal 43 2 5 3 2" xfId="43209" xr:uid="{00000000-0005-0000-0000-0000C9A80000}"/>
    <cellStyle name="Normal 43 2 5 3 2 2" xfId="43210" xr:uid="{00000000-0005-0000-0000-0000CAA80000}"/>
    <cellStyle name="Normal 43 2 5 3 3" xfId="43211" xr:uid="{00000000-0005-0000-0000-0000CBA80000}"/>
    <cellStyle name="Normal 43 2 5 4" xfId="43212" xr:uid="{00000000-0005-0000-0000-0000CCA80000}"/>
    <cellStyle name="Normal 43 2 5 4 2" xfId="43213" xr:uid="{00000000-0005-0000-0000-0000CDA80000}"/>
    <cellStyle name="Normal 43 2 5 5" xfId="43214" xr:uid="{00000000-0005-0000-0000-0000CEA80000}"/>
    <cellStyle name="Normal 43 2 6" xfId="43215" xr:uid="{00000000-0005-0000-0000-0000CFA80000}"/>
    <cellStyle name="Normal 43 2 6 2" xfId="43216" xr:uid="{00000000-0005-0000-0000-0000D0A80000}"/>
    <cellStyle name="Normal 43 2 6 2 2" xfId="43217" xr:uid="{00000000-0005-0000-0000-0000D1A80000}"/>
    <cellStyle name="Normal 43 2 6 2 2 2" xfId="43218" xr:uid="{00000000-0005-0000-0000-0000D2A80000}"/>
    <cellStyle name="Normal 43 2 6 2 3" xfId="43219" xr:uid="{00000000-0005-0000-0000-0000D3A80000}"/>
    <cellStyle name="Normal 43 2 6 3" xfId="43220" xr:uid="{00000000-0005-0000-0000-0000D4A80000}"/>
    <cellStyle name="Normal 43 2 6 3 2" xfId="43221" xr:uid="{00000000-0005-0000-0000-0000D5A80000}"/>
    <cellStyle name="Normal 43 2 6 3 2 2" xfId="43222" xr:uid="{00000000-0005-0000-0000-0000D6A80000}"/>
    <cellStyle name="Normal 43 2 6 3 3" xfId="43223" xr:uid="{00000000-0005-0000-0000-0000D7A80000}"/>
    <cellStyle name="Normal 43 2 6 4" xfId="43224" xr:uid="{00000000-0005-0000-0000-0000D8A80000}"/>
    <cellStyle name="Normal 43 2 6 4 2" xfId="43225" xr:uid="{00000000-0005-0000-0000-0000D9A80000}"/>
    <cellStyle name="Normal 43 2 6 5" xfId="43226" xr:uid="{00000000-0005-0000-0000-0000DAA80000}"/>
    <cellStyle name="Normal 43 2 7" xfId="43227" xr:uid="{00000000-0005-0000-0000-0000DBA80000}"/>
    <cellStyle name="Normal 43 2 7 2" xfId="43228" xr:uid="{00000000-0005-0000-0000-0000DCA80000}"/>
    <cellStyle name="Normal 43 2 7 2 2" xfId="43229" xr:uid="{00000000-0005-0000-0000-0000DDA80000}"/>
    <cellStyle name="Normal 43 2 7 3" xfId="43230" xr:uid="{00000000-0005-0000-0000-0000DEA80000}"/>
    <cellStyle name="Normal 43 2 8" xfId="43231" xr:uid="{00000000-0005-0000-0000-0000DFA80000}"/>
    <cellStyle name="Normal 43 2 8 2" xfId="43232" xr:uid="{00000000-0005-0000-0000-0000E0A80000}"/>
    <cellStyle name="Normal 43 2 8 2 2" xfId="43233" xr:uid="{00000000-0005-0000-0000-0000E1A80000}"/>
    <cellStyle name="Normal 43 2 8 3" xfId="43234" xr:uid="{00000000-0005-0000-0000-0000E2A80000}"/>
    <cellStyle name="Normal 43 2 9" xfId="43235" xr:uid="{00000000-0005-0000-0000-0000E3A80000}"/>
    <cellStyle name="Normal 43 2 9 2" xfId="43236" xr:uid="{00000000-0005-0000-0000-0000E4A80000}"/>
    <cellStyle name="Normal 43 3" xfId="43237" xr:uid="{00000000-0005-0000-0000-0000E5A80000}"/>
    <cellStyle name="Normal 43 3 2" xfId="43238" xr:uid="{00000000-0005-0000-0000-0000E6A80000}"/>
    <cellStyle name="Normal 43 3 2 2" xfId="43239" xr:uid="{00000000-0005-0000-0000-0000E7A80000}"/>
    <cellStyle name="Normal 43 3 2 2 2" xfId="43240" xr:uid="{00000000-0005-0000-0000-0000E8A80000}"/>
    <cellStyle name="Normal 43 3 2 2 2 2" xfId="43241" xr:uid="{00000000-0005-0000-0000-0000E9A80000}"/>
    <cellStyle name="Normal 43 3 2 2 3" xfId="43242" xr:uid="{00000000-0005-0000-0000-0000EAA80000}"/>
    <cellStyle name="Normal 43 3 2 3" xfId="43243" xr:uid="{00000000-0005-0000-0000-0000EBA80000}"/>
    <cellStyle name="Normal 43 3 2 3 2" xfId="43244" xr:uid="{00000000-0005-0000-0000-0000ECA80000}"/>
    <cellStyle name="Normal 43 3 2 3 2 2" xfId="43245" xr:uid="{00000000-0005-0000-0000-0000EDA80000}"/>
    <cellStyle name="Normal 43 3 2 3 3" xfId="43246" xr:uid="{00000000-0005-0000-0000-0000EEA80000}"/>
    <cellStyle name="Normal 43 3 2 4" xfId="43247" xr:uid="{00000000-0005-0000-0000-0000EFA80000}"/>
    <cellStyle name="Normal 43 3 2 4 2" xfId="43248" xr:uid="{00000000-0005-0000-0000-0000F0A80000}"/>
    <cellStyle name="Normal 43 3 2 5" xfId="43249" xr:uid="{00000000-0005-0000-0000-0000F1A80000}"/>
    <cellStyle name="Normal 43 3 3" xfId="43250" xr:uid="{00000000-0005-0000-0000-0000F2A80000}"/>
    <cellStyle name="Normal 43 3 3 2" xfId="43251" xr:uid="{00000000-0005-0000-0000-0000F3A80000}"/>
    <cellStyle name="Normal 43 3 3 2 2" xfId="43252" xr:uid="{00000000-0005-0000-0000-0000F4A80000}"/>
    <cellStyle name="Normal 43 3 3 2 2 2" xfId="43253" xr:uid="{00000000-0005-0000-0000-0000F5A80000}"/>
    <cellStyle name="Normal 43 3 3 2 3" xfId="43254" xr:uid="{00000000-0005-0000-0000-0000F6A80000}"/>
    <cellStyle name="Normal 43 3 3 3" xfId="43255" xr:uid="{00000000-0005-0000-0000-0000F7A80000}"/>
    <cellStyle name="Normal 43 3 3 3 2" xfId="43256" xr:uid="{00000000-0005-0000-0000-0000F8A80000}"/>
    <cellStyle name="Normal 43 3 3 3 2 2" xfId="43257" xr:uid="{00000000-0005-0000-0000-0000F9A80000}"/>
    <cellStyle name="Normal 43 3 3 3 3" xfId="43258" xr:uid="{00000000-0005-0000-0000-0000FAA80000}"/>
    <cellStyle name="Normal 43 3 3 4" xfId="43259" xr:uid="{00000000-0005-0000-0000-0000FBA80000}"/>
    <cellStyle name="Normal 43 3 3 4 2" xfId="43260" xr:uid="{00000000-0005-0000-0000-0000FCA80000}"/>
    <cellStyle name="Normal 43 3 3 5" xfId="43261" xr:uid="{00000000-0005-0000-0000-0000FDA80000}"/>
    <cellStyle name="Normal 43 3 4" xfId="43262" xr:uid="{00000000-0005-0000-0000-0000FEA80000}"/>
    <cellStyle name="Normal 43 3 4 2" xfId="43263" xr:uid="{00000000-0005-0000-0000-0000FFA80000}"/>
    <cellStyle name="Normal 43 3 4 2 2" xfId="43264" xr:uid="{00000000-0005-0000-0000-000000A90000}"/>
    <cellStyle name="Normal 43 3 4 3" xfId="43265" xr:uid="{00000000-0005-0000-0000-000001A90000}"/>
    <cellStyle name="Normal 43 3 5" xfId="43266" xr:uid="{00000000-0005-0000-0000-000002A90000}"/>
    <cellStyle name="Normal 43 3 5 2" xfId="43267" xr:uid="{00000000-0005-0000-0000-000003A90000}"/>
    <cellStyle name="Normal 43 3 5 2 2" xfId="43268" xr:uid="{00000000-0005-0000-0000-000004A90000}"/>
    <cellStyle name="Normal 43 3 5 3" xfId="43269" xr:uid="{00000000-0005-0000-0000-000005A90000}"/>
    <cellStyle name="Normal 43 3 6" xfId="43270" xr:uid="{00000000-0005-0000-0000-000006A90000}"/>
    <cellStyle name="Normal 43 3 6 2" xfId="43271" xr:uid="{00000000-0005-0000-0000-000007A90000}"/>
    <cellStyle name="Normal 43 3 7" xfId="43272" xr:uid="{00000000-0005-0000-0000-000008A90000}"/>
    <cellStyle name="Normal 43 4" xfId="43273" xr:uid="{00000000-0005-0000-0000-000009A90000}"/>
    <cellStyle name="Normal 43 4 2" xfId="43274" xr:uid="{00000000-0005-0000-0000-00000AA90000}"/>
    <cellStyle name="Normal 43 4 2 2" xfId="43275" xr:uid="{00000000-0005-0000-0000-00000BA90000}"/>
    <cellStyle name="Normal 43 4 2 2 2" xfId="43276" xr:uid="{00000000-0005-0000-0000-00000CA90000}"/>
    <cellStyle name="Normal 43 4 2 2 2 2" xfId="43277" xr:uid="{00000000-0005-0000-0000-00000DA90000}"/>
    <cellStyle name="Normal 43 4 2 2 3" xfId="43278" xr:uid="{00000000-0005-0000-0000-00000EA90000}"/>
    <cellStyle name="Normal 43 4 2 3" xfId="43279" xr:uid="{00000000-0005-0000-0000-00000FA90000}"/>
    <cellStyle name="Normal 43 4 2 3 2" xfId="43280" xr:uid="{00000000-0005-0000-0000-000010A90000}"/>
    <cellStyle name="Normal 43 4 2 3 2 2" xfId="43281" xr:uid="{00000000-0005-0000-0000-000011A90000}"/>
    <cellStyle name="Normal 43 4 2 3 3" xfId="43282" xr:uid="{00000000-0005-0000-0000-000012A90000}"/>
    <cellStyle name="Normal 43 4 2 4" xfId="43283" xr:uid="{00000000-0005-0000-0000-000013A90000}"/>
    <cellStyle name="Normal 43 4 2 4 2" xfId="43284" xr:uid="{00000000-0005-0000-0000-000014A90000}"/>
    <cellStyle name="Normal 43 4 2 5" xfId="43285" xr:uid="{00000000-0005-0000-0000-000015A90000}"/>
    <cellStyle name="Normal 43 4 3" xfId="43286" xr:uid="{00000000-0005-0000-0000-000016A90000}"/>
    <cellStyle name="Normal 43 4 3 2" xfId="43287" xr:uid="{00000000-0005-0000-0000-000017A90000}"/>
    <cellStyle name="Normal 43 4 3 2 2" xfId="43288" xr:uid="{00000000-0005-0000-0000-000018A90000}"/>
    <cellStyle name="Normal 43 4 3 2 2 2" xfId="43289" xr:uid="{00000000-0005-0000-0000-000019A90000}"/>
    <cellStyle name="Normal 43 4 3 2 3" xfId="43290" xr:uid="{00000000-0005-0000-0000-00001AA90000}"/>
    <cellStyle name="Normal 43 4 3 3" xfId="43291" xr:uid="{00000000-0005-0000-0000-00001BA90000}"/>
    <cellStyle name="Normal 43 4 3 3 2" xfId="43292" xr:uid="{00000000-0005-0000-0000-00001CA90000}"/>
    <cellStyle name="Normal 43 4 3 3 2 2" xfId="43293" xr:uid="{00000000-0005-0000-0000-00001DA90000}"/>
    <cellStyle name="Normal 43 4 3 3 3" xfId="43294" xr:uid="{00000000-0005-0000-0000-00001EA90000}"/>
    <cellStyle name="Normal 43 4 3 4" xfId="43295" xr:uid="{00000000-0005-0000-0000-00001FA90000}"/>
    <cellStyle name="Normal 43 4 3 4 2" xfId="43296" xr:uid="{00000000-0005-0000-0000-000020A90000}"/>
    <cellStyle name="Normal 43 4 3 5" xfId="43297" xr:uid="{00000000-0005-0000-0000-000021A90000}"/>
    <cellStyle name="Normal 43 4 4" xfId="43298" xr:uid="{00000000-0005-0000-0000-000022A90000}"/>
    <cellStyle name="Normal 43 4 4 2" xfId="43299" xr:uid="{00000000-0005-0000-0000-000023A90000}"/>
    <cellStyle name="Normal 43 4 4 2 2" xfId="43300" xr:uid="{00000000-0005-0000-0000-000024A90000}"/>
    <cellStyle name="Normal 43 4 4 3" xfId="43301" xr:uid="{00000000-0005-0000-0000-000025A90000}"/>
    <cellStyle name="Normal 43 4 5" xfId="43302" xr:uid="{00000000-0005-0000-0000-000026A90000}"/>
    <cellStyle name="Normal 43 4 5 2" xfId="43303" xr:uid="{00000000-0005-0000-0000-000027A90000}"/>
    <cellStyle name="Normal 43 4 5 2 2" xfId="43304" xr:uid="{00000000-0005-0000-0000-000028A90000}"/>
    <cellStyle name="Normal 43 4 5 3" xfId="43305" xr:uid="{00000000-0005-0000-0000-000029A90000}"/>
    <cellStyle name="Normal 43 4 6" xfId="43306" xr:uid="{00000000-0005-0000-0000-00002AA90000}"/>
    <cellStyle name="Normal 43 4 6 2" xfId="43307" xr:uid="{00000000-0005-0000-0000-00002BA90000}"/>
    <cellStyle name="Normal 43 4 7" xfId="43308" xr:uid="{00000000-0005-0000-0000-00002CA90000}"/>
    <cellStyle name="Normal 43 5" xfId="43309" xr:uid="{00000000-0005-0000-0000-00002DA90000}"/>
    <cellStyle name="Normal 43 5 2" xfId="43310" xr:uid="{00000000-0005-0000-0000-00002EA90000}"/>
    <cellStyle name="Normal 43 5 2 2" xfId="43311" xr:uid="{00000000-0005-0000-0000-00002FA90000}"/>
    <cellStyle name="Normal 43 5 2 2 2" xfId="43312" xr:uid="{00000000-0005-0000-0000-000030A90000}"/>
    <cellStyle name="Normal 43 5 2 3" xfId="43313" xr:uid="{00000000-0005-0000-0000-000031A90000}"/>
    <cellStyle name="Normal 43 5 3" xfId="43314" xr:uid="{00000000-0005-0000-0000-000032A90000}"/>
    <cellStyle name="Normal 43 5 3 2" xfId="43315" xr:uid="{00000000-0005-0000-0000-000033A90000}"/>
    <cellStyle name="Normal 43 5 3 2 2" xfId="43316" xr:uid="{00000000-0005-0000-0000-000034A90000}"/>
    <cellStyle name="Normal 43 5 3 3" xfId="43317" xr:uid="{00000000-0005-0000-0000-000035A90000}"/>
    <cellStyle name="Normal 43 5 4" xfId="43318" xr:uid="{00000000-0005-0000-0000-000036A90000}"/>
    <cellStyle name="Normal 43 5 4 2" xfId="43319" xr:uid="{00000000-0005-0000-0000-000037A90000}"/>
    <cellStyle name="Normal 43 5 5" xfId="43320" xr:uid="{00000000-0005-0000-0000-000038A90000}"/>
    <cellStyle name="Normal 43 6" xfId="43321" xr:uid="{00000000-0005-0000-0000-000039A90000}"/>
    <cellStyle name="Normal 43 6 2" xfId="43322" xr:uid="{00000000-0005-0000-0000-00003AA90000}"/>
    <cellStyle name="Normal 43 6 2 2" xfId="43323" xr:uid="{00000000-0005-0000-0000-00003BA90000}"/>
    <cellStyle name="Normal 43 6 2 2 2" xfId="43324" xr:uid="{00000000-0005-0000-0000-00003CA90000}"/>
    <cellStyle name="Normal 43 6 2 3" xfId="43325" xr:uid="{00000000-0005-0000-0000-00003DA90000}"/>
    <cellStyle name="Normal 43 6 3" xfId="43326" xr:uid="{00000000-0005-0000-0000-00003EA90000}"/>
    <cellStyle name="Normal 43 6 3 2" xfId="43327" xr:uid="{00000000-0005-0000-0000-00003FA90000}"/>
    <cellStyle name="Normal 43 6 3 2 2" xfId="43328" xr:uid="{00000000-0005-0000-0000-000040A90000}"/>
    <cellStyle name="Normal 43 6 3 3" xfId="43329" xr:uid="{00000000-0005-0000-0000-000041A90000}"/>
    <cellStyle name="Normal 43 6 4" xfId="43330" xr:uid="{00000000-0005-0000-0000-000042A90000}"/>
    <cellStyle name="Normal 43 6 4 2" xfId="43331" xr:uid="{00000000-0005-0000-0000-000043A90000}"/>
    <cellStyle name="Normal 43 6 5" xfId="43332" xr:uid="{00000000-0005-0000-0000-000044A90000}"/>
    <cellStyle name="Normal 43 7" xfId="43333" xr:uid="{00000000-0005-0000-0000-000045A90000}"/>
    <cellStyle name="Normal 43 7 2" xfId="43334" xr:uid="{00000000-0005-0000-0000-000046A90000}"/>
    <cellStyle name="Normal 43 7 2 2" xfId="43335" xr:uid="{00000000-0005-0000-0000-000047A90000}"/>
    <cellStyle name="Normal 43 7 2 2 2" xfId="43336" xr:uid="{00000000-0005-0000-0000-000048A90000}"/>
    <cellStyle name="Normal 43 7 2 3" xfId="43337" xr:uid="{00000000-0005-0000-0000-000049A90000}"/>
    <cellStyle name="Normal 43 7 3" xfId="43338" xr:uid="{00000000-0005-0000-0000-00004AA90000}"/>
    <cellStyle name="Normal 43 7 3 2" xfId="43339" xr:uid="{00000000-0005-0000-0000-00004BA90000}"/>
    <cellStyle name="Normal 43 7 3 2 2" xfId="43340" xr:uid="{00000000-0005-0000-0000-00004CA90000}"/>
    <cellStyle name="Normal 43 7 3 3" xfId="43341" xr:uid="{00000000-0005-0000-0000-00004DA90000}"/>
    <cellStyle name="Normal 43 7 4" xfId="43342" xr:uid="{00000000-0005-0000-0000-00004EA90000}"/>
    <cellStyle name="Normal 43 7 4 2" xfId="43343" xr:uid="{00000000-0005-0000-0000-00004FA90000}"/>
    <cellStyle name="Normal 43 7 5" xfId="43344" xr:uid="{00000000-0005-0000-0000-000050A90000}"/>
    <cellStyle name="Normal 43 8" xfId="43345" xr:uid="{00000000-0005-0000-0000-000051A90000}"/>
    <cellStyle name="Normal 43 8 2" xfId="43346" xr:uid="{00000000-0005-0000-0000-000052A90000}"/>
    <cellStyle name="Normal 43 8 2 2" xfId="43347" xr:uid="{00000000-0005-0000-0000-000053A90000}"/>
    <cellStyle name="Normal 43 8 3" xfId="43348" xr:uid="{00000000-0005-0000-0000-000054A90000}"/>
    <cellStyle name="Normal 43 9" xfId="43349" xr:uid="{00000000-0005-0000-0000-000055A90000}"/>
    <cellStyle name="Normal 43 9 2" xfId="43350" xr:uid="{00000000-0005-0000-0000-000056A90000}"/>
    <cellStyle name="Normal 43 9 2 2" xfId="43351" xr:uid="{00000000-0005-0000-0000-000057A90000}"/>
    <cellStyle name="Normal 43 9 3" xfId="43352" xr:uid="{00000000-0005-0000-0000-000058A90000}"/>
    <cellStyle name="Normal 44" xfId="1945" xr:uid="{00000000-0005-0000-0000-000099070000}"/>
    <cellStyle name="Normal 44 10" xfId="43353" xr:uid="{00000000-0005-0000-0000-000059A90000}"/>
    <cellStyle name="Normal 44 10 2" xfId="43354" xr:uid="{00000000-0005-0000-0000-00005AA90000}"/>
    <cellStyle name="Normal 44 11" xfId="43355" xr:uid="{00000000-0005-0000-0000-00005BA90000}"/>
    <cellStyle name="Normal 44 12" xfId="43356" xr:uid="{00000000-0005-0000-0000-00005CA90000}"/>
    <cellStyle name="Normal 44 2" xfId="43357" xr:uid="{00000000-0005-0000-0000-00005DA90000}"/>
    <cellStyle name="Normal 44 2 10" xfId="43358" xr:uid="{00000000-0005-0000-0000-00005EA90000}"/>
    <cellStyle name="Normal 44 2 2" xfId="43359" xr:uid="{00000000-0005-0000-0000-00005FA90000}"/>
    <cellStyle name="Normal 44 2 2 2" xfId="43360" xr:uid="{00000000-0005-0000-0000-000060A90000}"/>
    <cellStyle name="Normal 44 2 2 2 2" xfId="43361" xr:uid="{00000000-0005-0000-0000-000061A90000}"/>
    <cellStyle name="Normal 44 2 2 2 2 2" xfId="43362" xr:uid="{00000000-0005-0000-0000-000062A90000}"/>
    <cellStyle name="Normal 44 2 2 2 2 2 2" xfId="43363" xr:uid="{00000000-0005-0000-0000-000063A90000}"/>
    <cellStyle name="Normal 44 2 2 2 2 3" xfId="43364" xr:uid="{00000000-0005-0000-0000-000064A90000}"/>
    <cellStyle name="Normal 44 2 2 2 3" xfId="43365" xr:uid="{00000000-0005-0000-0000-000065A90000}"/>
    <cellStyle name="Normal 44 2 2 2 3 2" xfId="43366" xr:uid="{00000000-0005-0000-0000-000066A90000}"/>
    <cellStyle name="Normal 44 2 2 2 3 2 2" xfId="43367" xr:uid="{00000000-0005-0000-0000-000067A90000}"/>
    <cellStyle name="Normal 44 2 2 2 3 3" xfId="43368" xr:uid="{00000000-0005-0000-0000-000068A90000}"/>
    <cellStyle name="Normal 44 2 2 2 4" xfId="43369" xr:uid="{00000000-0005-0000-0000-000069A90000}"/>
    <cellStyle name="Normal 44 2 2 2 4 2" xfId="43370" xr:uid="{00000000-0005-0000-0000-00006AA90000}"/>
    <cellStyle name="Normal 44 2 2 2 5" xfId="43371" xr:uid="{00000000-0005-0000-0000-00006BA90000}"/>
    <cellStyle name="Normal 44 2 2 3" xfId="43372" xr:uid="{00000000-0005-0000-0000-00006CA90000}"/>
    <cellStyle name="Normal 44 2 2 3 2" xfId="43373" xr:uid="{00000000-0005-0000-0000-00006DA90000}"/>
    <cellStyle name="Normal 44 2 2 3 2 2" xfId="43374" xr:uid="{00000000-0005-0000-0000-00006EA90000}"/>
    <cellStyle name="Normal 44 2 2 3 2 2 2" xfId="43375" xr:uid="{00000000-0005-0000-0000-00006FA90000}"/>
    <cellStyle name="Normal 44 2 2 3 2 3" xfId="43376" xr:uid="{00000000-0005-0000-0000-000070A90000}"/>
    <cellStyle name="Normal 44 2 2 3 3" xfId="43377" xr:uid="{00000000-0005-0000-0000-000071A90000}"/>
    <cellStyle name="Normal 44 2 2 3 3 2" xfId="43378" xr:uid="{00000000-0005-0000-0000-000072A90000}"/>
    <cellStyle name="Normal 44 2 2 3 3 2 2" xfId="43379" xr:uid="{00000000-0005-0000-0000-000073A90000}"/>
    <cellStyle name="Normal 44 2 2 3 3 3" xfId="43380" xr:uid="{00000000-0005-0000-0000-000074A90000}"/>
    <cellStyle name="Normal 44 2 2 3 4" xfId="43381" xr:uid="{00000000-0005-0000-0000-000075A90000}"/>
    <cellStyle name="Normal 44 2 2 3 4 2" xfId="43382" xr:uid="{00000000-0005-0000-0000-000076A90000}"/>
    <cellStyle name="Normal 44 2 2 3 5" xfId="43383" xr:uid="{00000000-0005-0000-0000-000077A90000}"/>
    <cellStyle name="Normal 44 2 2 4" xfId="43384" xr:uid="{00000000-0005-0000-0000-000078A90000}"/>
    <cellStyle name="Normal 44 2 2 4 2" xfId="43385" xr:uid="{00000000-0005-0000-0000-000079A90000}"/>
    <cellStyle name="Normal 44 2 2 4 2 2" xfId="43386" xr:uid="{00000000-0005-0000-0000-00007AA90000}"/>
    <cellStyle name="Normal 44 2 2 4 3" xfId="43387" xr:uid="{00000000-0005-0000-0000-00007BA90000}"/>
    <cellStyle name="Normal 44 2 2 5" xfId="43388" xr:uid="{00000000-0005-0000-0000-00007CA90000}"/>
    <cellStyle name="Normal 44 2 2 5 2" xfId="43389" xr:uid="{00000000-0005-0000-0000-00007DA90000}"/>
    <cellStyle name="Normal 44 2 2 5 2 2" xfId="43390" xr:uid="{00000000-0005-0000-0000-00007EA90000}"/>
    <cellStyle name="Normal 44 2 2 5 3" xfId="43391" xr:uid="{00000000-0005-0000-0000-00007FA90000}"/>
    <cellStyle name="Normal 44 2 2 6" xfId="43392" xr:uid="{00000000-0005-0000-0000-000080A90000}"/>
    <cellStyle name="Normal 44 2 2 6 2" xfId="43393" xr:uid="{00000000-0005-0000-0000-000081A90000}"/>
    <cellStyle name="Normal 44 2 2 7" xfId="43394" xr:uid="{00000000-0005-0000-0000-000082A90000}"/>
    <cellStyle name="Normal 44 2 3" xfId="43395" xr:uid="{00000000-0005-0000-0000-000083A90000}"/>
    <cellStyle name="Normal 44 2 3 2" xfId="43396" xr:uid="{00000000-0005-0000-0000-000084A90000}"/>
    <cellStyle name="Normal 44 2 3 2 2" xfId="43397" xr:uid="{00000000-0005-0000-0000-000085A90000}"/>
    <cellStyle name="Normal 44 2 3 2 2 2" xfId="43398" xr:uid="{00000000-0005-0000-0000-000086A90000}"/>
    <cellStyle name="Normal 44 2 3 2 2 2 2" xfId="43399" xr:uid="{00000000-0005-0000-0000-000087A90000}"/>
    <cellStyle name="Normal 44 2 3 2 2 3" xfId="43400" xr:uid="{00000000-0005-0000-0000-000088A90000}"/>
    <cellStyle name="Normal 44 2 3 2 3" xfId="43401" xr:uid="{00000000-0005-0000-0000-000089A90000}"/>
    <cellStyle name="Normal 44 2 3 2 3 2" xfId="43402" xr:uid="{00000000-0005-0000-0000-00008AA90000}"/>
    <cellStyle name="Normal 44 2 3 2 3 2 2" xfId="43403" xr:uid="{00000000-0005-0000-0000-00008BA90000}"/>
    <cellStyle name="Normal 44 2 3 2 3 3" xfId="43404" xr:uid="{00000000-0005-0000-0000-00008CA90000}"/>
    <cellStyle name="Normal 44 2 3 2 4" xfId="43405" xr:uid="{00000000-0005-0000-0000-00008DA90000}"/>
    <cellStyle name="Normal 44 2 3 2 4 2" xfId="43406" xr:uid="{00000000-0005-0000-0000-00008EA90000}"/>
    <cellStyle name="Normal 44 2 3 2 5" xfId="43407" xr:uid="{00000000-0005-0000-0000-00008FA90000}"/>
    <cellStyle name="Normal 44 2 3 3" xfId="43408" xr:uid="{00000000-0005-0000-0000-000090A90000}"/>
    <cellStyle name="Normal 44 2 3 3 2" xfId="43409" xr:uid="{00000000-0005-0000-0000-000091A90000}"/>
    <cellStyle name="Normal 44 2 3 3 2 2" xfId="43410" xr:uid="{00000000-0005-0000-0000-000092A90000}"/>
    <cellStyle name="Normal 44 2 3 3 2 2 2" xfId="43411" xr:uid="{00000000-0005-0000-0000-000093A90000}"/>
    <cellStyle name="Normal 44 2 3 3 2 3" xfId="43412" xr:uid="{00000000-0005-0000-0000-000094A90000}"/>
    <cellStyle name="Normal 44 2 3 3 3" xfId="43413" xr:uid="{00000000-0005-0000-0000-000095A90000}"/>
    <cellStyle name="Normal 44 2 3 3 3 2" xfId="43414" xr:uid="{00000000-0005-0000-0000-000096A90000}"/>
    <cellStyle name="Normal 44 2 3 3 3 2 2" xfId="43415" xr:uid="{00000000-0005-0000-0000-000097A90000}"/>
    <cellStyle name="Normal 44 2 3 3 3 3" xfId="43416" xr:uid="{00000000-0005-0000-0000-000098A90000}"/>
    <cellStyle name="Normal 44 2 3 3 4" xfId="43417" xr:uid="{00000000-0005-0000-0000-000099A90000}"/>
    <cellStyle name="Normal 44 2 3 3 4 2" xfId="43418" xr:uid="{00000000-0005-0000-0000-00009AA90000}"/>
    <cellStyle name="Normal 44 2 3 3 5" xfId="43419" xr:uid="{00000000-0005-0000-0000-00009BA90000}"/>
    <cellStyle name="Normal 44 2 3 4" xfId="43420" xr:uid="{00000000-0005-0000-0000-00009CA90000}"/>
    <cellStyle name="Normal 44 2 3 4 2" xfId="43421" xr:uid="{00000000-0005-0000-0000-00009DA90000}"/>
    <cellStyle name="Normal 44 2 3 4 2 2" xfId="43422" xr:uid="{00000000-0005-0000-0000-00009EA90000}"/>
    <cellStyle name="Normal 44 2 3 4 3" xfId="43423" xr:uid="{00000000-0005-0000-0000-00009FA90000}"/>
    <cellStyle name="Normal 44 2 3 5" xfId="43424" xr:uid="{00000000-0005-0000-0000-0000A0A90000}"/>
    <cellStyle name="Normal 44 2 3 5 2" xfId="43425" xr:uid="{00000000-0005-0000-0000-0000A1A90000}"/>
    <cellStyle name="Normal 44 2 3 5 2 2" xfId="43426" xr:uid="{00000000-0005-0000-0000-0000A2A90000}"/>
    <cellStyle name="Normal 44 2 3 5 3" xfId="43427" xr:uid="{00000000-0005-0000-0000-0000A3A90000}"/>
    <cellStyle name="Normal 44 2 3 6" xfId="43428" xr:uid="{00000000-0005-0000-0000-0000A4A90000}"/>
    <cellStyle name="Normal 44 2 3 6 2" xfId="43429" xr:uid="{00000000-0005-0000-0000-0000A5A90000}"/>
    <cellStyle name="Normal 44 2 3 7" xfId="43430" xr:uid="{00000000-0005-0000-0000-0000A6A90000}"/>
    <cellStyle name="Normal 44 2 4" xfId="43431" xr:uid="{00000000-0005-0000-0000-0000A7A90000}"/>
    <cellStyle name="Normal 44 2 4 2" xfId="43432" xr:uid="{00000000-0005-0000-0000-0000A8A90000}"/>
    <cellStyle name="Normal 44 2 4 2 2" xfId="43433" xr:uid="{00000000-0005-0000-0000-0000A9A90000}"/>
    <cellStyle name="Normal 44 2 4 2 2 2" xfId="43434" xr:uid="{00000000-0005-0000-0000-0000AAA90000}"/>
    <cellStyle name="Normal 44 2 4 2 3" xfId="43435" xr:uid="{00000000-0005-0000-0000-0000ABA90000}"/>
    <cellStyle name="Normal 44 2 4 3" xfId="43436" xr:uid="{00000000-0005-0000-0000-0000ACA90000}"/>
    <cellStyle name="Normal 44 2 4 3 2" xfId="43437" xr:uid="{00000000-0005-0000-0000-0000ADA90000}"/>
    <cellStyle name="Normal 44 2 4 3 2 2" xfId="43438" xr:uid="{00000000-0005-0000-0000-0000AEA90000}"/>
    <cellStyle name="Normal 44 2 4 3 3" xfId="43439" xr:uid="{00000000-0005-0000-0000-0000AFA90000}"/>
    <cellStyle name="Normal 44 2 4 4" xfId="43440" xr:uid="{00000000-0005-0000-0000-0000B0A90000}"/>
    <cellStyle name="Normal 44 2 4 4 2" xfId="43441" xr:uid="{00000000-0005-0000-0000-0000B1A90000}"/>
    <cellStyle name="Normal 44 2 4 5" xfId="43442" xr:uid="{00000000-0005-0000-0000-0000B2A90000}"/>
    <cellStyle name="Normal 44 2 5" xfId="43443" xr:uid="{00000000-0005-0000-0000-0000B3A90000}"/>
    <cellStyle name="Normal 44 2 5 2" xfId="43444" xr:uid="{00000000-0005-0000-0000-0000B4A90000}"/>
    <cellStyle name="Normal 44 2 5 2 2" xfId="43445" xr:uid="{00000000-0005-0000-0000-0000B5A90000}"/>
    <cellStyle name="Normal 44 2 5 2 2 2" xfId="43446" xr:uid="{00000000-0005-0000-0000-0000B6A90000}"/>
    <cellStyle name="Normal 44 2 5 2 3" xfId="43447" xr:uid="{00000000-0005-0000-0000-0000B7A90000}"/>
    <cellStyle name="Normal 44 2 5 3" xfId="43448" xr:uid="{00000000-0005-0000-0000-0000B8A90000}"/>
    <cellStyle name="Normal 44 2 5 3 2" xfId="43449" xr:uid="{00000000-0005-0000-0000-0000B9A90000}"/>
    <cellStyle name="Normal 44 2 5 3 2 2" xfId="43450" xr:uid="{00000000-0005-0000-0000-0000BAA90000}"/>
    <cellStyle name="Normal 44 2 5 3 3" xfId="43451" xr:uid="{00000000-0005-0000-0000-0000BBA90000}"/>
    <cellStyle name="Normal 44 2 5 4" xfId="43452" xr:uid="{00000000-0005-0000-0000-0000BCA90000}"/>
    <cellStyle name="Normal 44 2 5 4 2" xfId="43453" xr:uid="{00000000-0005-0000-0000-0000BDA90000}"/>
    <cellStyle name="Normal 44 2 5 5" xfId="43454" xr:uid="{00000000-0005-0000-0000-0000BEA90000}"/>
    <cellStyle name="Normal 44 2 6" xfId="43455" xr:uid="{00000000-0005-0000-0000-0000BFA90000}"/>
    <cellStyle name="Normal 44 2 6 2" xfId="43456" xr:uid="{00000000-0005-0000-0000-0000C0A90000}"/>
    <cellStyle name="Normal 44 2 6 2 2" xfId="43457" xr:uid="{00000000-0005-0000-0000-0000C1A90000}"/>
    <cellStyle name="Normal 44 2 6 2 2 2" xfId="43458" xr:uid="{00000000-0005-0000-0000-0000C2A90000}"/>
    <cellStyle name="Normal 44 2 6 2 3" xfId="43459" xr:uid="{00000000-0005-0000-0000-0000C3A90000}"/>
    <cellStyle name="Normal 44 2 6 3" xfId="43460" xr:uid="{00000000-0005-0000-0000-0000C4A90000}"/>
    <cellStyle name="Normal 44 2 6 3 2" xfId="43461" xr:uid="{00000000-0005-0000-0000-0000C5A90000}"/>
    <cellStyle name="Normal 44 2 6 3 2 2" xfId="43462" xr:uid="{00000000-0005-0000-0000-0000C6A90000}"/>
    <cellStyle name="Normal 44 2 6 3 3" xfId="43463" xr:uid="{00000000-0005-0000-0000-0000C7A90000}"/>
    <cellStyle name="Normal 44 2 6 4" xfId="43464" xr:uid="{00000000-0005-0000-0000-0000C8A90000}"/>
    <cellStyle name="Normal 44 2 6 4 2" xfId="43465" xr:uid="{00000000-0005-0000-0000-0000C9A90000}"/>
    <cellStyle name="Normal 44 2 6 5" xfId="43466" xr:uid="{00000000-0005-0000-0000-0000CAA90000}"/>
    <cellStyle name="Normal 44 2 7" xfId="43467" xr:uid="{00000000-0005-0000-0000-0000CBA90000}"/>
    <cellStyle name="Normal 44 2 7 2" xfId="43468" xr:uid="{00000000-0005-0000-0000-0000CCA90000}"/>
    <cellStyle name="Normal 44 2 7 2 2" xfId="43469" xr:uid="{00000000-0005-0000-0000-0000CDA90000}"/>
    <cellStyle name="Normal 44 2 7 3" xfId="43470" xr:uid="{00000000-0005-0000-0000-0000CEA90000}"/>
    <cellStyle name="Normal 44 2 8" xfId="43471" xr:uid="{00000000-0005-0000-0000-0000CFA90000}"/>
    <cellStyle name="Normal 44 2 8 2" xfId="43472" xr:uid="{00000000-0005-0000-0000-0000D0A90000}"/>
    <cellStyle name="Normal 44 2 8 2 2" xfId="43473" xr:uid="{00000000-0005-0000-0000-0000D1A90000}"/>
    <cellStyle name="Normal 44 2 8 3" xfId="43474" xr:uid="{00000000-0005-0000-0000-0000D2A90000}"/>
    <cellStyle name="Normal 44 2 9" xfId="43475" xr:uid="{00000000-0005-0000-0000-0000D3A90000}"/>
    <cellStyle name="Normal 44 2 9 2" xfId="43476" xr:uid="{00000000-0005-0000-0000-0000D4A90000}"/>
    <cellStyle name="Normal 44 3" xfId="43477" xr:uid="{00000000-0005-0000-0000-0000D5A90000}"/>
    <cellStyle name="Normal 44 3 2" xfId="43478" xr:uid="{00000000-0005-0000-0000-0000D6A90000}"/>
    <cellStyle name="Normal 44 3 2 2" xfId="43479" xr:uid="{00000000-0005-0000-0000-0000D7A90000}"/>
    <cellStyle name="Normal 44 3 2 2 2" xfId="43480" xr:uid="{00000000-0005-0000-0000-0000D8A90000}"/>
    <cellStyle name="Normal 44 3 2 2 2 2" xfId="43481" xr:uid="{00000000-0005-0000-0000-0000D9A90000}"/>
    <cellStyle name="Normal 44 3 2 2 3" xfId="43482" xr:uid="{00000000-0005-0000-0000-0000DAA90000}"/>
    <cellStyle name="Normal 44 3 2 3" xfId="43483" xr:uid="{00000000-0005-0000-0000-0000DBA90000}"/>
    <cellStyle name="Normal 44 3 2 3 2" xfId="43484" xr:uid="{00000000-0005-0000-0000-0000DCA90000}"/>
    <cellStyle name="Normal 44 3 2 3 2 2" xfId="43485" xr:uid="{00000000-0005-0000-0000-0000DDA90000}"/>
    <cellStyle name="Normal 44 3 2 3 3" xfId="43486" xr:uid="{00000000-0005-0000-0000-0000DEA90000}"/>
    <cellStyle name="Normal 44 3 2 4" xfId="43487" xr:uid="{00000000-0005-0000-0000-0000DFA90000}"/>
    <cellStyle name="Normal 44 3 2 4 2" xfId="43488" xr:uid="{00000000-0005-0000-0000-0000E0A90000}"/>
    <cellStyle name="Normal 44 3 2 5" xfId="43489" xr:uid="{00000000-0005-0000-0000-0000E1A90000}"/>
    <cellStyle name="Normal 44 3 3" xfId="43490" xr:uid="{00000000-0005-0000-0000-0000E2A90000}"/>
    <cellStyle name="Normal 44 3 3 2" xfId="43491" xr:uid="{00000000-0005-0000-0000-0000E3A90000}"/>
    <cellStyle name="Normal 44 3 3 2 2" xfId="43492" xr:uid="{00000000-0005-0000-0000-0000E4A90000}"/>
    <cellStyle name="Normal 44 3 3 2 2 2" xfId="43493" xr:uid="{00000000-0005-0000-0000-0000E5A90000}"/>
    <cellStyle name="Normal 44 3 3 2 3" xfId="43494" xr:uid="{00000000-0005-0000-0000-0000E6A90000}"/>
    <cellStyle name="Normal 44 3 3 3" xfId="43495" xr:uid="{00000000-0005-0000-0000-0000E7A90000}"/>
    <cellStyle name="Normal 44 3 3 3 2" xfId="43496" xr:uid="{00000000-0005-0000-0000-0000E8A90000}"/>
    <cellStyle name="Normal 44 3 3 3 2 2" xfId="43497" xr:uid="{00000000-0005-0000-0000-0000E9A90000}"/>
    <cellStyle name="Normal 44 3 3 3 3" xfId="43498" xr:uid="{00000000-0005-0000-0000-0000EAA90000}"/>
    <cellStyle name="Normal 44 3 3 4" xfId="43499" xr:uid="{00000000-0005-0000-0000-0000EBA90000}"/>
    <cellStyle name="Normal 44 3 3 4 2" xfId="43500" xr:uid="{00000000-0005-0000-0000-0000ECA90000}"/>
    <cellStyle name="Normal 44 3 3 5" xfId="43501" xr:uid="{00000000-0005-0000-0000-0000EDA90000}"/>
    <cellStyle name="Normal 44 3 4" xfId="43502" xr:uid="{00000000-0005-0000-0000-0000EEA90000}"/>
    <cellStyle name="Normal 44 3 4 2" xfId="43503" xr:uid="{00000000-0005-0000-0000-0000EFA90000}"/>
    <cellStyle name="Normal 44 3 4 2 2" xfId="43504" xr:uid="{00000000-0005-0000-0000-0000F0A90000}"/>
    <cellStyle name="Normal 44 3 4 3" xfId="43505" xr:uid="{00000000-0005-0000-0000-0000F1A90000}"/>
    <cellStyle name="Normal 44 3 5" xfId="43506" xr:uid="{00000000-0005-0000-0000-0000F2A90000}"/>
    <cellStyle name="Normal 44 3 5 2" xfId="43507" xr:uid="{00000000-0005-0000-0000-0000F3A90000}"/>
    <cellStyle name="Normal 44 3 5 2 2" xfId="43508" xr:uid="{00000000-0005-0000-0000-0000F4A90000}"/>
    <cellStyle name="Normal 44 3 5 3" xfId="43509" xr:uid="{00000000-0005-0000-0000-0000F5A90000}"/>
    <cellStyle name="Normal 44 3 6" xfId="43510" xr:uid="{00000000-0005-0000-0000-0000F6A90000}"/>
    <cellStyle name="Normal 44 3 6 2" xfId="43511" xr:uid="{00000000-0005-0000-0000-0000F7A90000}"/>
    <cellStyle name="Normal 44 3 7" xfId="43512" xr:uid="{00000000-0005-0000-0000-0000F8A90000}"/>
    <cellStyle name="Normal 44 4" xfId="43513" xr:uid="{00000000-0005-0000-0000-0000F9A90000}"/>
    <cellStyle name="Normal 44 4 2" xfId="43514" xr:uid="{00000000-0005-0000-0000-0000FAA90000}"/>
    <cellStyle name="Normal 44 4 2 2" xfId="43515" xr:uid="{00000000-0005-0000-0000-0000FBA90000}"/>
    <cellStyle name="Normal 44 4 2 2 2" xfId="43516" xr:uid="{00000000-0005-0000-0000-0000FCA90000}"/>
    <cellStyle name="Normal 44 4 2 2 2 2" xfId="43517" xr:uid="{00000000-0005-0000-0000-0000FDA90000}"/>
    <cellStyle name="Normal 44 4 2 2 3" xfId="43518" xr:uid="{00000000-0005-0000-0000-0000FEA90000}"/>
    <cellStyle name="Normal 44 4 2 3" xfId="43519" xr:uid="{00000000-0005-0000-0000-0000FFA90000}"/>
    <cellStyle name="Normal 44 4 2 3 2" xfId="43520" xr:uid="{00000000-0005-0000-0000-000000AA0000}"/>
    <cellStyle name="Normal 44 4 2 3 2 2" xfId="43521" xr:uid="{00000000-0005-0000-0000-000001AA0000}"/>
    <cellStyle name="Normal 44 4 2 3 3" xfId="43522" xr:uid="{00000000-0005-0000-0000-000002AA0000}"/>
    <cellStyle name="Normal 44 4 2 4" xfId="43523" xr:uid="{00000000-0005-0000-0000-000003AA0000}"/>
    <cellStyle name="Normal 44 4 2 4 2" xfId="43524" xr:uid="{00000000-0005-0000-0000-000004AA0000}"/>
    <cellStyle name="Normal 44 4 2 5" xfId="43525" xr:uid="{00000000-0005-0000-0000-000005AA0000}"/>
    <cellStyle name="Normal 44 4 3" xfId="43526" xr:uid="{00000000-0005-0000-0000-000006AA0000}"/>
    <cellStyle name="Normal 44 4 3 2" xfId="43527" xr:uid="{00000000-0005-0000-0000-000007AA0000}"/>
    <cellStyle name="Normal 44 4 3 2 2" xfId="43528" xr:uid="{00000000-0005-0000-0000-000008AA0000}"/>
    <cellStyle name="Normal 44 4 3 2 2 2" xfId="43529" xr:uid="{00000000-0005-0000-0000-000009AA0000}"/>
    <cellStyle name="Normal 44 4 3 2 3" xfId="43530" xr:uid="{00000000-0005-0000-0000-00000AAA0000}"/>
    <cellStyle name="Normal 44 4 3 3" xfId="43531" xr:uid="{00000000-0005-0000-0000-00000BAA0000}"/>
    <cellStyle name="Normal 44 4 3 3 2" xfId="43532" xr:uid="{00000000-0005-0000-0000-00000CAA0000}"/>
    <cellStyle name="Normal 44 4 3 3 2 2" xfId="43533" xr:uid="{00000000-0005-0000-0000-00000DAA0000}"/>
    <cellStyle name="Normal 44 4 3 3 3" xfId="43534" xr:uid="{00000000-0005-0000-0000-00000EAA0000}"/>
    <cellStyle name="Normal 44 4 3 4" xfId="43535" xr:uid="{00000000-0005-0000-0000-00000FAA0000}"/>
    <cellStyle name="Normal 44 4 3 4 2" xfId="43536" xr:uid="{00000000-0005-0000-0000-000010AA0000}"/>
    <cellStyle name="Normal 44 4 3 5" xfId="43537" xr:uid="{00000000-0005-0000-0000-000011AA0000}"/>
    <cellStyle name="Normal 44 4 4" xfId="43538" xr:uid="{00000000-0005-0000-0000-000012AA0000}"/>
    <cellStyle name="Normal 44 4 4 2" xfId="43539" xr:uid="{00000000-0005-0000-0000-000013AA0000}"/>
    <cellStyle name="Normal 44 4 4 2 2" xfId="43540" xr:uid="{00000000-0005-0000-0000-000014AA0000}"/>
    <cellStyle name="Normal 44 4 4 3" xfId="43541" xr:uid="{00000000-0005-0000-0000-000015AA0000}"/>
    <cellStyle name="Normal 44 4 5" xfId="43542" xr:uid="{00000000-0005-0000-0000-000016AA0000}"/>
    <cellStyle name="Normal 44 4 5 2" xfId="43543" xr:uid="{00000000-0005-0000-0000-000017AA0000}"/>
    <cellStyle name="Normal 44 4 5 2 2" xfId="43544" xr:uid="{00000000-0005-0000-0000-000018AA0000}"/>
    <cellStyle name="Normal 44 4 5 3" xfId="43545" xr:uid="{00000000-0005-0000-0000-000019AA0000}"/>
    <cellStyle name="Normal 44 4 6" xfId="43546" xr:uid="{00000000-0005-0000-0000-00001AAA0000}"/>
    <cellStyle name="Normal 44 4 6 2" xfId="43547" xr:uid="{00000000-0005-0000-0000-00001BAA0000}"/>
    <cellStyle name="Normal 44 4 7" xfId="43548" xr:uid="{00000000-0005-0000-0000-00001CAA0000}"/>
    <cellStyle name="Normal 44 5" xfId="43549" xr:uid="{00000000-0005-0000-0000-00001DAA0000}"/>
    <cellStyle name="Normal 44 5 2" xfId="43550" xr:uid="{00000000-0005-0000-0000-00001EAA0000}"/>
    <cellStyle name="Normal 44 5 2 2" xfId="43551" xr:uid="{00000000-0005-0000-0000-00001FAA0000}"/>
    <cellStyle name="Normal 44 5 2 2 2" xfId="43552" xr:uid="{00000000-0005-0000-0000-000020AA0000}"/>
    <cellStyle name="Normal 44 5 2 3" xfId="43553" xr:uid="{00000000-0005-0000-0000-000021AA0000}"/>
    <cellStyle name="Normal 44 5 3" xfId="43554" xr:uid="{00000000-0005-0000-0000-000022AA0000}"/>
    <cellStyle name="Normal 44 5 3 2" xfId="43555" xr:uid="{00000000-0005-0000-0000-000023AA0000}"/>
    <cellStyle name="Normal 44 5 3 2 2" xfId="43556" xr:uid="{00000000-0005-0000-0000-000024AA0000}"/>
    <cellStyle name="Normal 44 5 3 3" xfId="43557" xr:uid="{00000000-0005-0000-0000-000025AA0000}"/>
    <cellStyle name="Normal 44 5 4" xfId="43558" xr:uid="{00000000-0005-0000-0000-000026AA0000}"/>
    <cellStyle name="Normal 44 5 4 2" xfId="43559" xr:uid="{00000000-0005-0000-0000-000027AA0000}"/>
    <cellStyle name="Normal 44 5 5" xfId="43560" xr:uid="{00000000-0005-0000-0000-000028AA0000}"/>
    <cellStyle name="Normal 44 6" xfId="43561" xr:uid="{00000000-0005-0000-0000-000029AA0000}"/>
    <cellStyle name="Normal 44 6 2" xfId="43562" xr:uid="{00000000-0005-0000-0000-00002AAA0000}"/>
    <cellStyle name="Normal 44 6 2 2" xfId="43563" xr:uid="{00000000-0005-0000-0000-00002BAA0000}"/>
    <cellStyle name="Normal 44 6 2 2 2" xfId="43564" xr:uid="{00000000-0005-0000-0000-00002CAA0000}"/>
    <cellStyle name="Normal 44 6 2 3" xfId="43565" xr:uid="{00000000-0005-0000-0000-00002DAA0000}"/>
    <cellStyle name="Normal 44 6 3" xfId="43566" xr:uid="{00000000-0005-0000-0000-00002EAA0000}"/>
    <cellStyle name="Normal 44 6 3 2" xfId="43567" xr:uid="{00000000-0005-0000-0000-00002FAA0000}"/>
    <cellStyle name="Normal 44 6 3 2 2" xfId="43568" xr:uid="{00000000-0005-0000-0000-000030AA0000}"/>
    <cellStyle name="Normal 44 6 3 3" xfId="43569" xr:uid="{00000000-0005-0000-0000-000031AA0000}"/>
    <cellStyle name="Normal 44 6 4" xfId="43570" xr:uid="{00000000-0005-0000-0000-000032AA0000}"/>
    <cellStyle name="Normal 44 6 4 2" xfId="43571" xr:uid="{00000000-0005-0000-0000-000033AA0000}"/>
    <cellStyle name="Normal 44 6 5" xfId="43572" xr:uid="{00000000-0005-0000-0000-000034AA0000}"/>
    <cellStyle name="Normal 44 7" xfId="43573" xr:uid="{00000000-0005-0000-0000-000035AA0000}"/>
    <cellStyle name="Normal 44 7 2" xfId="43574" xr:uid="{00000000-0005-0000-0000-000036AA0000}"/>
    <cellStyle name="Normal 44 7 2 2" xfId="43575" xr:uid="{00000000-0005-0000-0000-000037AA0000}"/>
    <cellStyle name="Normal 44 7 2 2 2" xfId="43576" xr:uid="{00000000-0005-0000-0000-000038AA0000}"/>
    <cellStyle name="Normal 44 7 2 3" xfId="43577" xr:uid="{00000000-0005-0000-0000-000039AA0000}"/>
    <cellStyle name="Normal 44 7 3" xfId="43578" xr:uid="{00000000-0005-0000-0000-00003AAA0000}"/>
    <cellStyle name="Normal 44 7 3 2" xfId="43579" xr:uid="{00000000-0005-0000-0000-00003BAA0000}"/>
    <cellStyle name="Normal 44 7 3 2 2" xfId="43580" xr:uid="{00000000-0005-0000-0000-00003CAA0000}"/>
    <cellStyle name="Normal 44 7 3 3" xfId="43581" xr:uid="{00000000-0005-0000-0000-00003DAA0000}"/>
    <cellStyle name="Normal 44 7 4" xfId="43582" xr:uid="{00000000-0005-0000-0000-00003EAA0000}"/>
    <cellStyle name="Normal 44 7 4 2" xfId="43583" xr:uid="{00000000-0005-0000-0000-00003FAA0000}"/>
    <cellStyle name="Normal 44 7 5" xfId="43584" xr:uid="{00000000-0005-0000-0000-000040AA0000}"/>
    <cellStyle name="Normal 44 8" xfId="43585" xr:uid="{00000000-0005-0000-0000-000041AA0000}"/>
    <cellStyle name="Normal 44 8 2" xfId="43586" xr:uid="{00000000-0005-0000-0000-000042AA0000}"/>
    <cellStyle name="Normal 44 8 2 2" xfId="43587" xr:uid="{00000000-0005-0000-0000-000043AA0000}"/>
    <cellStyle name="Normal 44 8 3" xfId="43588" xr:uid="{00000000-0005-0000-0000-000044AA0000}"/>
    <cellStyle name="Normal 44 9" xfId="43589" xr:uid="{00000000-0005-0000-0000-000045AA0000}"/>
    <cellStyle name="Normal 44 9 2" xfId="43590" xr:uid="{00000000-0005-0000-0000-000046AA0000}"/>
    <cellStyle name="Normal 44 9 2 2" xfId="43591" xr:uid="{00000000-0005-0000-0000-000047AA0000}"/>
    <cellStyle name="Normal 44 9 3" xfId="43592" xr:uid="{00000000-0005-0000-0000-000048AA0000}"/>
    <cellStyle name="Normal 45" xfId="1947" xr:uid="{00000000-0005-0000-0000-00009B070000}"/>
    <cellStyle name="Normal 45 10" xfId="43593" xr:uid="{00000000-0005-0000-0000-000049AA0000}"/>
    <cellStyle name="Normal 45 10 2" xfId="43594" xr:uid="{00000000-0005-0000-0000-00004AAA0000}"/>
    <cellStyle name="Normal 45 11" xfId="43595" xr:uid="{00000000-0005-0000-0000-00004BAA0000}"/>
    <cellStyle name="Normal 45 2" xfId="43596" xr:uid="{00000000-0005-0000-0000-00004CAA0000}"/>
    <cellStyle name="Normal 45 2 10" xfId="43597" xr:uid="{00000000-0005-0000-0000-00004DAA0000}"/>
    <cellStyle name="Normal 45 2 2" xfId="43598" xr:uid="{00000000-0005-0000-0000-00004EAA0000}"/>
    <cellStyle name="Normal 45 2 2 2" xfId="43599" xr:uid="{00000000-0005-0000-0000-00004FAA0000}"/>
    <cellStyle name="Normal 45 2 2 2 2" xfId="43600" xr:uid="{00000000-0005-0000-0000-000050AA0000}"/>
    <cellStyle name="Normal 45 2 2 2 2 2" xfId="43601" xr:uid="{00000000-0005-0000-0000-000051AA0000}"/>
    <cellStyle name="Normal 45 2 2 2 2 2 2" xfId="43602" xr:uid="{00000000-0005-0000-0000-000052AA0000}"/>
    <cellStyle name="Normal 45 2 2 2 2 3" xfId="43603" xr:uid="{00000000-0005-0000-0000-000053AA0000}"/>
    <cellStyle name="Normal 45 2 2 2 3" xfId="43604" xr:uid="{00000000-0005-0000-0000-000054AA0000}"/>
    <cellStyle name="Normal 45 2 2 2 3 2" xfId="43605" xr:uid="{00000000-0005-0000-0000-000055AA0000}"/>
    <cellStyle name="Normal 45 2 2 2 3 2 2" xfId="43606" xr:uid="{00000000-0005-0000-0000-000056AA0000}"/>
    <cellStyle name="Normal 45 2 2 2 3 3" xfId="43607" xr:uid="{00000000-0005-0000-0000-000057AA0000}"/>
    <cellStyle name="Normal 45 2 2 2 4" xfId="43608" xr:uid="{00000000-0005-0000-0000-000058AA0000}"/>
    <cellStyle name="Normal 45 2 2 2 4 2" xfId="43609" xr:uid="{00000000-0005-0000-0000-000059AA0000}"/>
    <cellStyle name="Normal 45 2 2 2 5" xfId="43610" xr:uid="{00000000-0005-0000-0000-00005AAA0000}"/>
    <cellStyle name="Normal 45 2 2 3" xfId="43611" xr:uid="{00000000-0005-0000-0000-00005BAA0000}"/>
    <cellStyle name="Normal 45 2 2 3 2" xfId="43612" xr:uid="{00000000-0005-0000-0000-00005CAA0000}"/>
    <cellStyle name="Normal 45 2 2 3 2 2" xfId="43613" xr:uid="{00000000-0005-0000-0000-00005DAA0000}"/>
    <cellStyle name="Normal 45 2 2 3 2 2 2" xfId="43614" xr:uid="{00000000-0005-0000-0000-00005EAA0000}"/>
    <cellStyle name="Normal 45 2 2 3 2 3" xfId="43615" xr:uid="{00000000-0005-0000-0000-00005FAA0000}"/>
    <cellStyle name="Normal 45 2 2 3 3" xfId="43616" xr:uid="{00000000-0005-0000-0000-000060AA0000}"/>
    <cellStyle name="Normal 45 2 2 3 3 2" xfId="43617" xr:uid="{00000000-0005-0000-0000-000061AA0000}"/>
    <cellStyle name="Normal 45 2 2 3 3 2 2" xfId="43618" xr:uid="{00000000-0005-0000-0000-000062AA0000}"/>
    <cellStyle name="Normal 45 2 2 3 3 3" xfId="43619" xr:uid="{00000000-0005-0000-0000-000063AA0000}"/>
    <cellStyle name="Normal 45 2 2 3 4" xfId="43620" xr:uid="{00000000-0005-0000-0000-000064AA0000}"/>
    <cellStyle name="Normal 45 2 2 3 4 2" xfId="43621" xr:uid="{00000000-0005-0000-0000-000065AA0000}"/>
    <cellStyle name="Normal 45 2 2 3 5" xfId="43622" xr:uid="{00000000-0005-0000-0000-000066AA0000}"/>
    <cellStyle name="Normal 45 2 2 4" xfId="43623" xr:uid="{00000000-0005-0000-0000-000067AA0000}"/>
    <cellStyle name="Normal 45 2 2 4 2" xfId="43624" xr:uid="{00000000-0005-0000-0000-000068AA0000}"/>
    <cellStyle name="Normal 45 2 2 4 2 2" xfId="43625" xr:uid="{00000000-0005-0000-0000-000069AA0000}"/>
    <cellStyle name="Normal 45 2 2 4 3" xfId="43626" xr:uid="{00000000-0005-0000-0000-00006AAA0000}"/>
    <cellStyle name="Normal 45 2 2 5" xfId="43627" xr:uid="{00000000-0005-0000-0000-00006BAA0000}"/>
    <cellStyle name="Normal 45 2 2 5 2" xfId="43628" xr:uid="{00000000-0005-0000-0000-00006CAA0000}"/>
    <cellStyle name="Normal 45 2 2 5 2 2" xfId="43629" xr:uid="{00000000-0005-0000-0000-00006DAA0000}"/>
    <cellStyle name="Normal 45 2 2 5 3" xfId="43630" xr:uid="{00000000-0005-0000-0000-00006EAA0000}"/>
    <cellStyle name="Normal 45 2 2 6" xfId="43631" xr:uid="{00000000-0005-0000-0000-00006FAA0000}"/>
    <cellStyle name="Normal 45 2 2 6 2" xfId="43632" xr:uid="{00000000-0005-0000-0000-000070AA0000}"/>
    <cellStyle name="Normal 45 2 2 7" xfId="43633" xr:uid="{00000000-0005-0000-0000-000071AA0000}"/>
    <cellStyle name="Normal 45 2 3" xfId="43634" xr:uid="{00000000-0005-0000-0000-000072AA0000}"/>
    <cellStyle name="Normal 45 2 3 2" xfId="43635" xr:uid="{00000000-0005-0000-0000-000073AA0000}"/>
    <cellStyle name="Normal 45 2 3 2 2" xfId="43636" xr:uid="{00000000-0005-0000-0000-000074AA0000}"/>
    <cellStyle name="Normal 45 2 3 2 2 2" xfId="43637" xr:uid="{00000000-0005-0000-0000-000075AA0000}"/>
    <cellStyle name="Normal 45 2 3 2 2 2 2" xfId="43638" xr:uid="{00000000-0005-0000-0000-000076AA0000}"/>
    <cellStyle name="Normal 45 2 3 2 2 3" xfId="43639" xr:uid="{00000000-0005-0000-0000-000077AA0000}"/>
    <cellStyle name="Normal 45 2 3 2 3" xfId="43640" xr:uid="{00000000-0005-0000-0000-000078AA0000}"/>
    <cellStyle name="Normal 45 2 3 2 3 2" xfId="43641" xr:uid="{00000000-0005-0000-0000-000079AA0000}"/>
    <cellStyle name="Normal 45 2 3 2 3 2 2" xfId="43642" xr:uid="{00000000-0005-0000-0000-00007AAA0000}"/>
    <cellStyle name="Normal 45 2 3 2 3 3" xfId="43643" xr:uid="{00000000-0005-0000-0000-00007BAA0000}"/>
    <cellStyle name="Normal 45 2 3 2 4" xfId="43644" xr:uid="{00000000-0005-0000-0000-00007CAA0000}"/>
    <cellStyle name="Normal 45 2 3 2 4 2" xfId="43645" xr:uid="{00000000-0005-0000-0000-00007DAA0000}"/>
    <cellStyle name="Normal 45 2 3 2 5" xfId="43646" xr:uid="{00000000-0005-0000-0000-00007EAA0000}"/>
    <cellStyle name="Normal 45 2 3 3" xfId="43647" xr:uid="{00000000-0005-0000-0000-00007FAA0000}"/>
    <cellStyle name="Normal 45 2 3 3 2" xfId="43648" xr:uid="{00000000-0005-0000-0000-000080AA0000}"/>
    <cellStyle name="Normal 45 2 3 3 2 2" xfId="43649" xr:uid="{00000000-0005-0000-0000-000081AA0000}"/>
    <cellStyle name="Normal 45 2 3 3 2 2 2" xfId="43650" xr:uid="{00000000-0005-0000-0000-000082AA0000}"/>
    <cellStyle name="Normal 45 2 3 3 2 3" xfId="43651" xr:uid="{00000000-0005-0000-0000-000083AA0000}"/>
    <cellStyle name="Normal 45 2 3 3 3" xfId="43652" xr:uid="{00000000-0005-0000-0000-000084AA0000}"/>
    <cellStyle name="Normal 45 2 3 3 3 2" xfId="43653" xr:uid="{00000000-0005-0000-0000-000085AA0000}"/>
    <cellStyle name="Normal 45 2 3 3 3 2 2" xfId="43654" xr:uid="{00000000-0005-0000-0000-000086AA0000}"/>
    <cellStyle name="Normal 45 2 3 3 3 3" xfId="43655" xr:uid="{00000000-0005-0000-0000-000087AA0000}"/>
    <cellStyle name="Normal 45 2 3 3 4" xfId="43656" xr:uid="{00000000-0005-0000-0000-000088AA0000}"/>
    <cellStyle name="Normal 45 2 3 3 4 2" xfId="43657" xr:uid="{00000000-0005-0000-0000-000089AA0000}"/>
    <cellStyle name="Normal 45 2 3 3 5" xfId="43658" xr:uid="{00000000-0005-0000-0000-00008AAA0000}"/>
    <cellStyle name="Normal 45 2 3 4" xfId="43659" xr:uid="{00000000-0005-0000-0000-00008BAA0000}"/>
    <cellStyle name="Normal 45 2 3 4 2" xfId="43660" xr:uid="{00000000-0005-0000-0000-00008CAA0000}"/>
    <cellStyle name="Normal 45 2 3 4 2 2" xfId="43661" xr:uid="{00000000-0005-0000-0000-00008DAA0000}"/>
    <cellStyle name="Normal 45 2 3 4 3" xfId="43662" xr:uid="{00000000-0005-0000-0000-00008EAA0000}"/>
    <cellStyle name="Normal 45 2 3 5" xfId="43663" xr:uid="{00000000-0005-0000-0000-00008FAA0000}"/>
    <cellStyle name="Normal 45 2 3 5 2" xfId="43664" xr:uid="{00000000-0005-0000-0000-000090AA0000}"/>
    <cellStyle name="Normal 45 2 3 5 2 2" xfId="43665" xr:uid="{00000000-0005-0000-0000-000091AA0000}"/>
    <cellStyle name="Normal 45 2 3 5 3" xfId="43666" xr:uid="{00000000-0005-0000-0000-000092AA0000}"/>
    <cellStyle name="Normal 45 2 3 6" xfId="43667" xr:uid="{00000000-0005-0000-0000-000093AA0000}"/>
    <cellStyle name="Normal 45 2 3 6 2" xfId="43668" xr:uid="{00000000-0005-0000-0000-000094AA0000}"/>
    <cellStyle name="Normal 45 2 3 7" xfId="43669" xr:uid="{00000000-0005-0000-0000-000095AA0000}"/>
    <cellStyle name="Normal 45 2 4" xfId="43670" xr:uid="{00000000-0005-0000-0000-000096AA0000}"/>
    <cellStyle name="Normal 45 2 4 2" xfId="43671" xr:uid="{00000000-0005-0000-0000-000097AA0000}"/>
    <cellStyle name="Normal 45 2 4 2 2" xfId="43672" xr:uid="{00000000-0005-0000-0000-000098AA0000}"/>
    <cellStyle name="Normal 45 2 4 2 2 2" xfId="43673" xr:uid="{00000000-0005-0000-0000-000099AA0000}"/>
    <cellStyle name="Normal 45 2 4 2 3" xfId="43674" xr:uid="{00000000-0005-0000-0000-00009AAA0000}"/>
    <cellStyle name="Normal 45 2 4 3" xfId="43675" xr:uid="{00000000-0005-0000-0000-00009BAA0000}"/>
    <cellStyle name="Normal 45 2 4 3 2" xfId="43676" xr:uid="{00000000-0005-0000-0000-00009CAA0000}"/>
    <cellStyle name="Normal 45 2 4 3 2 2" xfId="43677" xr:uid="{00000000-0005-0000-0000-00009DAA0000}"/>
    <cellStyle name="Normal 45 2 4 3 3" xfId="43678" xr:uid="{00000000-0005-0000-0000-00009EAA0000}"/>
    <cellStyle name="Normal 45 2 4 4" xfId="43679" xr:uid="{00000000-0005-0000-0000-00009FAA0000}"/>
    <cellStyle name="Normal 45 2 4 4 2" xfId="43680" xr:uid="{00000000-0005-0000-0000-0000A0AA0000}"/>
    <cellStyle name="Normal 45 2 4 5" xfId="43681" xr:uid="{00000000-0005-0000-0000-0000A1AA0000}"/>
    <cellStyle name="Normal 45 2 5" xfId="43682" xr:uid="{00000000-0005-0000-0000-0000A2AA0000}"/>
    <cellStyle name="Normal 45 2 5 2" xfId="43683" xr:uid="{00000000-0005-0000-0000-0000A3AA0000}"/>
    <cellStyle name="Normal 45 2 5 2 2" xfId="43684" xr:uid="{00000000-0005-0000-0000-0000A4AA0000}"/>
    <cellStyle name="Normal 45 2 5 2 2 2" xfId="43685" xr:uid="{00000000-0005-0000-0000-0000A5AA0000}"/>
    <cellStyle name="Normal 45 2 5 2 3" xfId="43686" xr:uid="{00000000-0005-0000-0000-0000A6AA0000}"/>
    <cellStyle name="Normal 45 2 5 3" xfId="43687" xr:uid="{00000000-0005-0000-0000-0000A7AA0000}"/>
    <cellStyle name="Normal 45 2 5 3 2" xfId="43688" xr:uid="{00000000-0005-0000-0000-0000A8AA0000}"/>
    <cellStyle name="Normal 45 2 5 3 2 2" xfId="43689" xr:uid="{00000000-0005-0000-0000-0000A9AA0000}"/>
    <cellStyle name="Normal 45 2 5 3 3" xfId="43690" xr:uid="{00000000-0005-0000-0000-0000AAAA0000}"/>
    <cellStyle name="Normal 45 2 5 4" xfId="43691" xr:uid="{00000000-0005-0000-0000-0000ABAA0000}"/>
    <cellStyle name="Normal 45 2 5 4 2" xfId="43692" xr:uid="{00000000-0005-0000-0000-0000ACAA0000}"/>
    <cellStyle name="Normal 45 2 5 5" xfId="43693" xr:uid="{00000000-0005-0000-0000-0000ADAA0000}"/>
    <cellStyle name="Normal 45 2 6" xfId="43694" xr:uid="{00000000-0005-0000-0000-0000AEAA0000}"/>
    <cellStyle name="Normal 45 2 6 2" xfId="43695" xr:uid="{00000000-0005-0000-0000-0000AFAA0000}"/>
    <cellStyle name="Normal 45 2 6 2 2" xfId="43696" xr:uid="{00000000-0005-0000-0000-0000B0AA0000}"/>
    <cellStyle name="Normal 45 2 6 2 2 2" xfId="43697" xr:uid="{00000000-0005-0000-0000-0000B1AA0000}"/>
    <cellStyle name="Normal 45 2 6 2 3" xfId="43698" xr:uid="{00000000-0005-0000-0000-0000B2AA0000}"/>
    <cellStyle name="Normal 45 2 6 3" xfId="43699" xr:uid="{00000000-0005-0000-0000-0000B3AA0000}"/>
    <cellStyle name="Normal 45 2 6 3 2" xfId="43700" xr:uid="{00000000-0005-0000-0000-0000B4AA0000}"/>
    <cellStyle name="Normal 45 2 6 3 2 2" xfId="43701" xr:uid="{00000000-0005-0000-0000-0000B5AA0000}"/>
    <cellStyle name="Normal 45 2 6 3 3" xfId="43702" xr:uid="{00000000-0005-0000-0000-0000B6AA0000}"/>
    <cellStyle name="Normal 45 2 6 4" xfId="43703" xr:uid="{00000000-0005-0000-0000-0000B7AA0000}"/>
    <cellStyle name="Normal 45 2 6 4 2" xfId="43704" xr:uid="{00000000-0005-0000-0000-0000B8AA0000}"/>
    <cellStyle name="Normal 45 2 6 5" xfId="43705" xr:uid="{00000000-0005-0000-0000-0000B9AA0000}"/>
    <cellStyle name="Normal 45 2 7" xfId="43706" xr:uid="{00000000-0005-0000-0000-0000BAAA0000}"/>
    <cellStyle name="Normal 45 2 7 2" xfId="43707" xr:uid="{00000000-0005-0000-0000-0000BBAA0000}"/>
    <cellStyle name="Normal 45 2 7 2 2" xfId="43708" xr:uid="{00000000-0005-0000-0000-0000BCAA0000}"/>
    <cellStyle name="Normal 45 2 7 3" xfId="43709" xr:uid="{00000000-0005-0000-0000-0000BDAA0000}"/>
    <cellStyle name="Normal 45 2 8" xfId="43710" xr:uid="{00000000-0005-0000-0000-0000BEAA0000}"/>
    <cellStyle name="Normal 45 2 8 2" xfId="43711" xr:uid="{00000000-0005-0000-0000-0000BFAA0000}"/>
    <cellStyle name="Normal 45 2 8 2 2" xfId="43712" xr:uid="{00000000-0005-0000-0000-0000C0AA0000}"/>
    <cellStyle name="Normal 45 2 8 3" xfId="43713" xr:uid="{00000000-0005-0000-0000-0000C1AA0000}"/>
    <cellStyle name="Normal 45 2 9" xfId="43714" xr:uid="{00000000-0005-0000-0000-0000C2AA0000}"/>
    <cellStyle name="Normal 45 2 9 2" xfId="43715" xr:uid="{00000000-0005-0000-0000-0000C3AA0000}"/>
    <cellStyle name="Normal 45 3" xfId="43716" xr:uid="{00000000-0005-0000-0000-0000C4AA0000}"/>
    <cellStyle name="Normal 45 3 2" xfId="43717" xr:uid="{00000000-0005-0000-0000-0000C5AA0000}"/>
    <cellStyle name="Normal 45 3 2 2" xfId="43718" xr:uid="{00000000-0005-0000-0000-0000C6AA0000}"/>
    <cellStyle name="Normal 45 3 2 2 2" xfId="43719" xr:uid="{00000000-0005-0000-0000-0000C7AA0000}"/>
    <cellStyle name="Normal 45 3 2 2 2 2" xfId="43720" xr:uid="{00000000-0005-0000-0000-0000C8AA0000}"/>
    <cellStyle name="Normal 45 3 2 2 3" xfId="43721" xr:uid="{00000000-0005-0000-0000-0000C9AA0000}"/>
    <cellStyle name="Normal 45 3 2 3" xfId="43722" xr:uid="{00000000-0005-0000-0000-0000CAAA0000}"/>
    <cellStyle name="Normal 45 3 2 3 2" xfId="43723" xr:uid="{00000000-0005-0000-0000-0000CBAA0000}"/>
    <cellStyle name="Normal 45 3 2 3 2 2" xfId="43724" xr:uid="{00000000-0005-0000-0000-0000CCAA0000}"/>
    <cellStyle name="Normal 45 3 2 3 3" xfId="43725" xr:uid="{00000000-0005-0000-0000-0000CDAA0000}"/>
    <cellStyle name="Normal 45 3 2 4" xfId="43726" xr:uid="{00000000-0005-0000-0000-0000CEAA0000}"/>
    <cellStyle name="Normal 45 3 2 4 2" xfId="43727" xr:uid="{00000000-0005-0000-0000-0000CFAA0000}"/>
    <cellStyle name="Normal 45 3 2 5" xfId="43728" xr:uid="{00000000-0005-0000-0000-0000D0AA0000}"/>
    <cellStyle name="Normal 45 3 3" xfId="43729" xr:uid="{00000000-0005-0000-0000-0000D1AA0000}"/>
    <cellStyle name="Normal 45 3 3 2" xfId="43730" xr:uid="{00000000-0005-0000-0000-0000D2AA0000}"/>
    <cellStyle name="Normal 45 3 3 2 2" xfId="43731" xr:uid="{00000000-0005-0000-0000-0000D3AA0000}"/>
    <cellStyle name="Normal 45 3 3 2 2 2" xfId="43732" xr:uid="{00000000-0005-0000-0000-0000D4AA0000}"/>
    <cellStyle name="Normal 45 3 3 2 3" xfId="43733" xr:uid="{00000000-0005-0000-0000-0000D5AA0000}"/>
    <cellStyle name="Normal 45 3 3 3" xfId="43734" xr:uid="{00000000-0005-0000-0000-0000D6AA0000}"/>
    <cellStyle name="Normal 45 3 3 3 2" xfId="43735" xr:uid="{00000000-0005-0000-0000-0000D7AA0000}"/>
    <cellStyle name="Normal 45 3 3 3 2 2" xfId="43736" xr:uid="{00000000-0005-0000-0000-0000D8AA0000}"/>
    <cellStyle name="Normal 45 3 3 3 3" xfId="43737" xr:uid="{00000000-0005-0000-0000-0000D9AA0000}"/>
    <cellStyle name="Normal 45 3 3 4" xfId="43738" xr:uid="{00000000-0005-0000-0000-0000DAAA0000}"/>
    <cellStyle name="Normal 45 3 3 4 2" xfId="43739" xr:uid="{00000000-0005-0000-0000-0000DBAA0000}"/>
    <cellStyle name="Normal 45 3 3 5" xfId="43740" xr:uid="{00000000-0005-0000-0000-0000DCAA0000}"/>
    <cellStyle name="Normal 45 3 4" xfId="43741" xr:uid="{00000000-0005-0000-0000-0000DDAA0000}"/>
    <cellStyle name="Normal 45 3 4 2" xfId="43742" xr:uid="{00000000-0005-0000-0000-0000DEAA0000}"/>
    <cellStyle name="Normal 45 3 4 2 2" xfId="43743" xr:uid="{00000000-0005-0000-0000-0000DFAA0000}"/>
    <cellStyle name="Normal 45 3 4 3" xfId="43744" xr:uid="{00000000-0005-0000-0000-0000E0AA0000}"/>
    <cellStyle name="Normal 45 3 5" xfId="43745" xr:uid="{00000000-0005-0000-0000-0000E1AA0000}"/>
    <cellStyle name="Normal 45 3 5 2" xfId="43746" xr:uid="{00000000-0005-0000-0000-0000E2AA0000}"/>
    <cellStyle name="Normal 45 3 5 2 2" xfId="43747" xr:uid="{00000000-0005-0000-0000-0000E3AA0000}"/>
    <cellStyle name="Normal 45 3 5 3" xfId="43748" xr:uid="{00000000-0005-0000-0000-0000E4AA0000}"/>
    <cellStyle name="Normal 45 3 6" xfId="43749" xr:uid="{00000000-0005-0000-0000-0000E5AA0000}"/>
    <cellStyle name="Normal 45 3 6 2" xfId="43750" xr:uid="{00000000-0005-0000-0000-0000E6AA0000}"/>
    <cellStyle name="Normal 45 3 7" xfId="43751" xr:uid="{00000000-0005-0000-0000-0000E7AA0000}"/>
    <cellStyle name="Normal 45 4" xfId="43752" xr:uid="{00000000-0005-0000-0000-0000E8AA0000}"/>
    <cellStyle name="Normal 45 4 2" xfId="43753" xr:uid="{00000000-0005-0000-0000-0000E9AA0000}"/>
    <cellStyle name="Normal 45 4 2 2" xfId="43754" xr:uid="{00000000-0005-0000-0000-0000EAAA0000}"/>
    <cellStyle name="Normal 45 4 2 2 2" xfId="43755" xr:uid="{00000000-0005-0000-0000-0000EBAA0000}"/>
    <cellStyle name="Normal 45 4 2 2 2 2" xfId="43756" xr:uid="{00000000-0005-0000-0000-0000ECAA0000}"/>
    <cellStyle name="Normal 45 4 2 2 3" xfId="43757" xr:uid="{00000000-0005-0000-0000-0000EDAA0000}"/>
    <cellStyle name="Normal 45 4 2 3" xfId="43758" xr:uid="{00000000-0005-0000-0000-0000EEAA0000}"/>
    <cellStyle name="Normal 45 4 2 3 2" xfId="43759" xr:uid="{00000000-0005-0000-0000-0000EFAA0000}"/>
    <cellStyle name="Normal 45 4 2 3 2 2" xfId="43760" xr:uid="{00000000-0005-0000-0000-0000F0AA0000}"/>
    <cellStyle name="Normal 45 4 2 3 3" xfId="43761" xr:uid="{00000000-0005-0000-0000-0000F1AA0000}"/>
    <cellStyle name="Normal 45 4 2 4" xfId="43762" xr:uid="{00000000-0005-0000-0000-0000F2AA0000}"/>
    <cellStyle name="Normal 45 4 2 4 2" xfId="43763" xr:uid="{00000000-0005-0000-0000-0000F3AA0000}"/>
    <cellStyle name="Normal 45 4 2 5" xfId="43764" xr:uid="{00000000-0005-0000-0000-0000F4AA0000}"/>
    <cellStyle name="Normal 45 4 3" xfId="43765" xr:uid="{00000000-0005-0000-0000-0000F5AA0000}"/>
    <cellStyle name="Normal 45 4 3 2" xfId="43766" xr:uid="{00000000-0005-0000-0000-0000F6AA0000}"/>
    <cellStyle name="Normal 45 4 3 2 2" xfId="43767" xr:uid="{00000000-0005-0000-0000-0000F7AA0000}"/>
    <cellStyle name="Normal 45 4 3 2 2 2" xfId="43768" xr:uid="{00000000-0005-0000-0000-0000F8AA0000}"/>
    <cellStyle name="Normal 45 4 3 2 3" xfId="43769" xr:uid="{00000000-0005-0000-0000-0000F9AA0000}"/>
    <cellStyle name="Normal 45 4 3 3" xfId="43770" xr:uid="{00000000-0005-0000-0000-0000FAAA0000}"/>
    <cellStyle name="Normal 45 4 3 3 2" xfId="43771" xr:uid="{00000000-0005-0000-0000-0000FBAA0000}"/>
    <cellStyle name="Normal 45 4 3 3 2 2" xfId="43772" xr:uid="{00000000-0005-0000-0000-0000FCAA0000}"/>
    <cellStyle name="Normal 45 4 3 3 3" xfId="43773" xr:uid="{00000000-0005-0000-0000-0000FDAA0000}"/>
    <cellStyle name="Normal 45 4 3 4" xfId="43774" xr:uid="{00000000-0005-0000-0000-0000FEAA0000}"/>
    <cellStyle name="Normal 45 4 3 4 2" xfId="43775" xr:uid="{00000000-0005-0000-0000-0000FFAA0000}"/>
    <cellStyle name="Normal 45 4 3 5" xfId="43776" xr:uid="{00000000-0005-0000-0000-000000AB0000}"/>
    <cellStyle name="Normal 45 4 4" xfId="43777" xr:uid="{00000000-0005-0000-0000-000001AB0000}"/>
    <cellStyle name="Normal 45 4 4 2" xfId="43778" xr:uid="{00000000-0005-0000-0000-000002AB0000}"/>
    <cellStyle name="Normal 45 4 4 2 2" xfId="43779" xr:uid="{00000000-0005-0000-0000-000003AB0000}"/>
    <cellStyle name="Normal 45 4 4 3" xfId="43780" xr:uid="{00000000-0005-0000-0000-000004AB0000}"/>
    <cellStyle name="Normal 45 4 5" xfId="43781" xr:uid="{00000000-0005-0000-0000-000005AB0000}"/>
    <cellStyle name="Normal 45 4 5 2" xfId="43782" xr:uid="{00000000-0005-0000-0000-000006AB0000}"/>
    <cellStyle name="Normal 45 4 5 2 2" xfId="43783" xr:uid="{00000000-0005-0000-0000-000007AB0000}"/>
    <cellStyle name="Normal 45 4 5 3" xfId="43784" xr:uid="{00000000-0005-0000-0000-000008AB0000}"/>
    <cellStyle name="Normal 45 4 6" xfId="43785" xr:uid="{00000000-0005-0000-0000-000009AB0000}"/>
    <cellStyle name="Normal 45 4 6 2" xfId="43786" xr:uid="{00000000-0005-0000-0000-00000AAB0000}"/>
    <cellStyle name="Normal 45 4 7" xfId="43787" xr:uid="{00000000-0005-0000-0000-00000BAB0000}"/>
    <cellStyle name="Normal 45 5" xfId="43788" xr:uid="{00000000-0005-0000-0000-00000CAB0000}"/>
    <cellStyle name="Normal 45 5 2" xfId="43789" xr:uid="{00000000-0005-0000-0000-00000DAB0000}"/>
    <cellStyle name="Normal 45 5 2 2" xfId="43790" xr:uid="{00000000-0005-0000-0000-00000EAB0000}"/>
    <cellStyle name="Normal 45 5 2 2 2" xfId="43791" xr:uid="{00000000-0005-0000-0000-00000FAB0000}"/>
    <cellStyle name="Normal 45 5 2 3" xfId="43792" xr:uid="{00000000-0005-0000-0000-000010AB0000}"/>
    <cellStyle name="Normal 45 5 3" xfId="43793" xr:uid="{00000000-0005-0000-0000-000011AB0000}"/>
    <cellStyle name="Normal 45 5 3 2" xfId="43794" xr:uid="{00000000-0005-0000-0000-000012AB0000}"/>
    <cellStyle name="Normal 45 5 3 2 2" xfId="43795" xr:uid="{00000000-0005-0000-0000-000013AB0000}"/>
    <cellStyle name="Normal 45 5 3 3" xfId="43796" xr:uid="{00000000-0005-0000-0000-000014AB0000}"/>
    <cellStyle name="Normal 45 5 4" xfId="43797" xr:uid="{00000000-0005-0000-0000-000015AB0000}"/>
    <cellStyle name="Normal 45 5 4 2" xfId="43798" xr:uid="{00000000-0005-0000-0000-000016AB0000}"/>
    <cellStyle name="Normal 45 5 5" xfId="43799" xr:uid="{00000000-0005-0000-0000-000017AB0000}"/>
    <cellStyle name="Normal 45 6" xfId="43800" xr:uid="{00000000-0005-0000-0000-000018AB0000}"/>
    <cellStyle name="Normal 45 6 2" xfId="43801" xr:uid="{00000000-0005-0000-0000-000019AB0000}"/>
    <cellStyle name="Normal 45 6 2 2" xfId="43802" xr:uid="{00000000-0005-0000-0000-00001AAB0000}"/>
    <cellStyle name="Normal 45 6 2 2 2" xfId="43803" xr:uid="{00000000-0005-0000-0000-00001BAB0000}"/>
    <cellStyle name="Normal 45 6 2 3" xfId="43804" xr:uid="{00000000-0005-0000-0000-00001CAB0000}"/>
    <cellStyle name="Normal 45 6 3" xfId="43805" xr:uid="{00000000-0005-0000-0000-00001DAB0000}"/>
    <cellStyle name="Normal 45 6 3 2" xfId="43806" xr:uid="{00000000-0005-0000-0000-00001EAB0000}"/>
    <cellStyle name="Normal 45 6 3 2 2" xfId="43807" xr:uid="{00000000-0005-0000-0000-00001FAB0000}"/>
    <cellStyle name="Normal 45 6 3 3" xfId="43808" xr:uid="{00000000-0005-0000-0000-000020AB0000}"/>
    <cellStyle name="Normal 45 6 4" xfId="43809" xr:uid="{00000000-0005-0000-0000-000021AB0000}"/>
    <cellStyle name="Normal 45 6 4 2" xfId="43810" xr:uid="{00000000-0005-0000-0000-000022AB0000}"/>
    <cellStyle name="Normal 45 6 5" xfId="43811" xr:uid="{00000000-0005-0000-0000-000023AB0000}"/>
    <cellStyle name="Normal 45 7" xfId="43812" xr:uid="{00000000-0005-0000-0000-000024AB0000}"/>
    <cellStyle name="Normal 45 7 2" xfId="43813" xr:uid="{00000000-0005-0000-0000-000025AB0000}"/>
    <cellStyle name="Normal 45 7 2 2" xfId="43814" xr:uid="{00000000-0005-0000-0000-000026AB0000}"/>
    <cellStyle name="Normal 45 7 2 2 2" xfId="43815" xr:uid="{00000000-0005-0000-0000-000027AB0000}"/>
    <cellStyle name="Normal 45 7 2 3" xfId="43816" xr:uid="{00000000-0005-0000-0000-000028AB0000}"/>
    <cellStyle name="Normal 45 7 3" xfId="43817" xr:uid="{00000000-0005-0000-0000-000029AB0000}"/>
    <cellStyle name="Normal 45 7 3 2" xfId="43818" xr:uid="{00000000-0005-0000-0000-00002AAB0000}"/>
    <cellStyle name="Normal 45 7 3 2 2" xfId="43819" xr:uid="{00000000-0005-0000-0000-00002BAB0000}"/>
    <cellStyle name="Normal 45 7 3 3" xfId="43820" xr:uid="{00000000-0005-0000-0000-00002CAB0000}"/>
    <cellStyle name="Normal 45 7 4" xfId="43821" xr:uid="{00000000-0005-0000-0000-00002DAB0000}"/>
    <cellStyle name="Normal 45 7 4 2" xfId="43822" xr:uid="{00000000-0005-0000-0000-00002EAB0000}"/>
    <cellStyle name="Normal 45 7 5" xfId="43823" xr:uid="{00000000-0005-0000-0000-00002FAB0000}"/>
    <cellStyle name="Normal 45 8" xfId="43824" xr:uid="{00000000-0005-0000-0000-000030AB0000}"/>
    <cellStyle name="Normal 45 8 2" xfId="43825" xr:uid="{00000000-0005-0000-0000-000031AB0000}"/>
    <cellStyle name="Normal 45 8 2 2" xfId="43826" xr:uid="{00000000-0005-0000-0000-000032AB0000}"/>
    <cellStyle name="Normal 45 8 3" xfId="43827" xr:uid="{00000000-0005-0000-0000-000033AB0000}"/>
    <cellStyle name="Normal 45 9" xfId="43828" xr:uid="{00000000-0005-0000-0000-000034AB0000}"/>
    <cellStyle name="Normal 45 9 2" xfId="43829" xr:uid="{00000000-0005-0000-0000-000035AB0000}"/>
    <cellStyle name="Normal 45 9 2 2" xfId="43830" xr:uid="{00000000-0005-0000-0000-000036AB0000}"/>
    <cellStyle name="Normal 45 9 3" xfId="43831" xr:uid="{00000000-0005-0000-0000-000037AB0000}"/>
    <cellStyle name="Normal 46" xfId="1949" xr:uid="{00000000-0005-0000-0000-00009D070000}"/>
    <cellStyle name="Normal 46 2" xfId="43832" xr:uid="{00000000-0005-0000-0000-000038AB0000}"/>
    <cellStyle name="Normal 47" xfId="43833" xr:uid="{00000000-0005-0000-0000-000039AB0000}"/>
    <cellStyle name="Normal 47 2" xfId="43834" xr:uid="{00000000-0005-0000-0000-00003AAB0000}"/>
    <cellStyle name="Normal 48" xfId="43835" xr:uid="{00000000-0005-0000-0000-00003BAB0000}"/>
    <cellStyle name="Normal 48 2" xfId="43836" xr:uid="{00000000-0005-0000-0000-00003CAB0000}"/>
    <cellStyle name="Normal 49" xfId="43837" xr:uid="{00000000-0005-0000-0000-00003DAB0000}"/>
    <cellStyle name="Normal 49 2" xfId="43838" xr:uid="{00000000-0005-0000-0000-00003EAB0000}"/>
    <cellStyle name="Normal 5" xfId="1081" xr:uid="{00000000-0005-0000-0000-000039040000}"/>
    <cellStyle name="Normal 5 2" xfId="1082" xr:uid="{00000000-0005-0000-0000-00003A040000}"/>
    <cellStyle name="Normal 5 2 2" xfId="43839" xr:uid="{00000000-0005-0000-0000-00003FAB0000}"/>
    <cellStyle name="Normal 5 2 3" xfId="43840" xr:uid="{00000000-0005-0000-0000-000040AB0000}"/>
    <cellStyle name="Normal 5 3" xfId="1083" xr:uid="{00000000-0005-0000-0000-00003B040000}"/>
    <cellStyle name="Normal 5 3 2" xfId="43841" xr:uid="{00000000-0005-0000-0000-000041AB0000}"/>
    <cellStyle name="Normal 5 4" xfId="1560" xr:uid="{00000000-0005-0000-0000-000018060000}"/>
    <cellStyle name="Normal 5 5" xfId="43842" xr:uid="{00000000-0005-0000-0000-000042AB0000}"/>
    <cellStyle name="Normal 5 6" xfId="46840" xr:uid="{2DE31600-3B1D-4899-9D78-788D8435F4E7}"/>
    <cellStyle name="Normal 50" xfId="43843" xr:uid="{00000000-0005-0000-0000-000043AB0000}"/>
    <cellStyle name="Normal 50 2" xfId="43844" xr:uid="{00000000-0005-0000-0000-000044AB0000}"/>
    <cellStyle name="Normal 51" xfId="43845" xr:uid="{00000000-0005-0000-0000-000045AB0000}"/>
    <cellStyle name="Normal 51 2" xfId="43846" xr:uid="{00000000-0005-0000-0000-000046AB0000}"/>
    <cellStyle name="Normal 52" xfId="43847" xr:uid="{00000000-0005-0000-0000-000047AB0000}"/>
    <cellStyle name="Normal 52 2" xfId="43848" xr:uid="{00000000-0005-0000-0000-000048AB0000}"/>
    <cellStyle name="Normal 53" xfId="43849" xr:uid="{00000000-0005-0000-0000-000049AB0000}"/>
    <cellStyle name="Normal 54" xfId="43850" xr:uid="{00000000-0005-0000-0000-00004AAB0000}"/>
    <cellStyle name="Normal 55" xfId="43851" xr:uid="{00000000-0005-0000-0000-00004BAB0000}"/>
    <cellStyle name="Normal 55 2" xfId="43852" xr:uid="{00000000-0005-0000-0000-00004CAB0000}"/>
    <cellStyle name="Normal 56" xfId="43853" xr:uid="{00000000-0005-0000-0000-00004DAB0000}"/>
    <cellStyle name="Normal 56 2" xfId="43854" xr:uid="{00000000-0005-0000-0000-00004EAB0000}"/>
    <cellStyle name="Normal 57" xfId="43855" xr:uid="{00000000-0005-0000-0000-00004FAB0000}"/>
    <cellStyle name="Normal 57 2" xfId="43856" xr:uid="{00000000-0005-0000-0000-000050AB0000}"/>
    <cellStyle name="Normal 58" xfId="43857" xr:uid="{00000000-0005-0000-0000-000051AB0000}"/>
    <cellStyle name="Normal 58 2" xfId="43858" xr:uid="{00000000-0005-0000-0000-000052AB0000}"/>
    <cellStyle name="Normal 59" xfId="43859" xr:uid="{00000000-0005-0000-0000-000053AB0000}"/>
    <cellStyle name="Normal 59 2" xfId="43860" xr:uid="{00000000-0005-0000-0000-000054AB0000}"/>
    <cellStyle name="Normal 6" xfId="1084" xr:uid="{00000000-0005-0000-0000-00003C040000}"/>
    <cellStyle name="Normal 6 10" xfId="46841" xr:uid="{839BF781-35A6-4064-BD3B-00E077362259}"/>
    <cellStyle name="Normal 6 2" xfId="1085" xr:uid="{00000000-0005-0000-0000-00003D040000}"/>
    <cellStyle name="Normal 6 2 2" xfId="43861" xr:uid="{00000000-0005-0000-0000-000055AB0000}"/>
    <cellStyle name="Normal 6 2 3" xfId="43862" xr:uid="{00000000-0005-0000-0000-000056AB0000}"/>
    <cellStyle name="Normal 6 2 4" xfId="43863" xr:uid="{00000000-0005-0000-0000-000057AB0000}"/>
    <cellStyle name="Normal 6 2 5" xfId="43864" xr:uid="{00000000-0005-0000-0000-000058AB0000}"/>
    <cellStyle name="Normal 6 2 6" xfId="43865" xr:uid="{00000000-0005-0000-0000-000059AB0000}"/>
    <cellStyle name="Normal 6 2 7" xfId="43866" xr:uid="{00000000-0005-0000-0000-00005AAB0000}"/>
    <cellStyle name="Normal 6 2 8" xfId="43867" xr:uid="{00000000-0005-0000-0000-00005BAB0000}"/>
    <cellStyle name="Normal 6 3" xfId="1086" xr:uid="{00000000-0005-0000-0000-00003E040000}"/>
    <cellStyle name="Normal 6 3 2" xfId="43868" xr:uid="{00000000-0005-0000-0000-00005CAB0000}"/>
    <cellStyle name="Normal 6 4" xfId="1561" xr:uid="{00000000-0005-0000-0000-000019060000}"/>
    <cellStyle name="Normal 6 4 2" xfId="43869" xr:uid="{00000000-0005-0000-0000-00005DAB0000}"/>
    <cellStyle name="Normal 6 5" xfId="43870" xr:uid="{00000000-0005-0000-0000-00005EAB0000}"/>
    <cellStyle name="Normal 6 6" xfId="43871" xr:uid="{00000000-0005-0000-0000-00005FAB0000}"/>
    <cellStyle name="Normal 6 7" xfId="43872" xr:uid="{00000000-0005-0000-0000-000060AB0000}"/>
    <cellStyle name="Normal 6 8" xfId="43873" xr:uid="{00000000-0005-0000-0000-000061AB0000}"/>
    <cellStyle name="Normal 6 9" xfId="43874" xr:uid="{00000000-0005-0000-0000-000062AB0000}"/>
    <cellStyle name="Normal 60" xfId="43875" xr:uid="{00000000-0005-0000-0000-000063AB0000}"/>
    <cellStyle name="Normal 60 2" xfId="43876" xr:uid="{00000000-0005-0000-0000-000064AB0000}"/>
    <cellStyle name="Normal 61" xfId="43877" xr:uid="{00000000-0005-0000-0000-000065AB0000}"/>
    <cellStyle name="Normal 62" xfId="43878" xr:uid="{00000000-0005-0000-0000-000066AB0000}"/>
    <cellStyle name="Normal 62 2" xfId="43879" xr:uid="{00000000-0005-0000-0000-000067AB0000}"/>
    <cellStyle name="Normal 63" xfId="43880" xr:uid="{00000000-0005-0000-0000-000068AB0000}"/>
    <cellStyle name="Normal 63 2" xfId="43881" xr:uid="{00000000-0005-0000-0000-000069AB0000}"/>
    <cellStyle name="Normal 64" xfId="43882" xr:uid="{00000000-0005-0000-0000-00006AAB0000}"/>
    <cellStyle name="Normal 64 2" xfId="43883" xr:uid="{00000000-0005-0000-0000-00006BAB0000}"/>
    <cellStyle name="Normal 65" xfId="43884" xr:uid="{00000000-0005-0000-0000-00006CAB0000}"/>
    <cellStyle name="Normal 66" xfId="43885" xr:uid="{00000000-0005-0000-0000-00006DAB0000}"/>
    <cellStyle name="Normal 66 2" xfId="43886" xr:uid="{00000000-0005-0000-0000-00006EAB0000}"/>
    <cellStyle name="Normal 67" xfId="43887" xr:uid="{00000000-0005-0000-0000-00006FAB0000}"/>
    <cellStyle name="Normal 67 2" xfId="43888" xr:uid="{00000000-0005-0000-0000-000070AB0000}"/>
    <cellStyle name="Normal 68" xfId="43889" xr:uid="{00000000-0005-0000-0000-000071AB0000}"/>
    <cellStyle name="Normal 68 2" xfId="43890" xr:uid="{00000000-0005-0000-0000-000072AB0000}"/>
    <cellStyle name="Normal 69" xfId="43891" xr:uid="{00000000-0005-0000-0000-000073AB0000}"/>
    <cellStyle name="Normal 7" xfId="1087" xr:uid="{00000000-0005-0000-0000-00003F040000}"/>
    <cellStyle name="Normal 7 2" xfId="1088" xr:uid="{00000000-0005-0000-0000-000040040000}"/>
    <cellStyle name="Normal 7 2 2" xfId="43892" xr:uid="{00000000-0005-0000-0000-000074AB0000}"/>
    <cellStyle name="Normal 7 2 3" xfId="43893" xr:uid="{00000000-0005-0000-0000-000075AB0000}"/>
    <cellStyle name="Normal 7 2 4" xfId="43894" xr:uid="{00000000-0005-0000-0000-000076AB0000}"/>
    <cellStyle name="Normal 7 2 5" xfId="43895" xr:uid="{00000000-0005-0000-0000-000077AB0000}"/>
    <cellStyle name="Normal 7 2 6" xfId="43896" xr:uid="{00000000-0005-0000-0000-000078AB0000}"/>
    <cellStyle name="Normal 7 2 7" xfId="43897" xr:uid="{00000000-0005-0000-0000-000079AB0000}"/>
    <cellStyle name="Normal 7 3" xfId="1562" xr:uid="{00000000-0005-0000-0000-00001A060000}"/>
    <cellStyle name="Normal 7 3 2" xfId="43898" xr:uid="{00000000-0005-0000-0000-00007AAB0000}"/>
    <cellStyle name="Normal 7 4" xfId="43899" xr:uid="{00000000-0005-0000-0000-00007BAB0000}"/>
    <cellStyle name="Normal 7 5" xfId="43900" xr:uid="{00000000-0005-0000-0000-00007CAB0000}"/>
    <cellStyle name="Normal 7 6" xfId="43901" xr:uid="{00000000-0005-0000-0000-00007DAB0000}"/>
    <cellStyle name="Normal 7 7" xfId="43902" xr:uid="{00000000-0005-0000-0000-00007EAB0000}"/>
    <cellStyle name="Normal 7 8" xfId="43903" xr:uid="{00000000-0005-0000-0000-00007FAB0000}"/>
    <cellStyle name="Normal 7 9" xfId="43904" xr:uid="{00000000-0005-0000-0000-000080AB0000}"/>
    <cellStyle name="Normal 70" xfId="43905" xr:uid="{00000000-0005-0000-0000-000081AB0000}"/>
    <cellStyle name="Normal 70 2" xfId="43906" xr:uid="{00000000-0005-0000-0000-000082AB0000}"/>
    <cellStyle name="Normal 71" xfId="43907" xr:uid="{00000000-0005-0000-0000-000083AB0000}"/>
    <cellStyle name="Normal 71 2" xfId="43908" xr:uid="{00000000-0005-0000-0000-000084AB0000}"/>
    <cellStyle name="Normal 72" xfId="43909" xr:uid="{00000000-0005-0000-0000-000085AB0000}"/>
    <cellStyle name="Normal 73" xfId="43910" xr:uid="{00000000-0005-0000-0000-000086AB0000}"/>
    <cellStyle name="Normal 73 2" xfId="43911" xr:uid="{00000000-0005-0000-0000-000087AB0000}"/>
    <cellStyle name="Normal 74" xfId="43912" xr:uid="{00000000-0005-0000-0000-000088AB0000}"/>
    <cellStyle name="Normal 75" xfId="43913" xr:uid="{00000000-0005-0000-0000-000089AB0000}"/>
    <cellStyle name="Normal 75 2" xfId="43914" xr:uid="{00000000-0005-0000-0000-00008AAB0000}"/>
    <cellStyle name="Normal 76" xfId="43915" xr:uid="{00000000-0005-0000-0000-00008BAB0000}"/>
    <cellStyle name="Normal 77" xfId="43916" xr:uid="{00000000-0005-0000-0000-00008CAB0000}"/>
    <cellStyle name="Normal 77 2" xfId="43917" xr:uid="{00000000-0005-0000-0000-00008DAB0000}"/>
    <cellStyle name="Normal 78" xfId="43918" xr:uid="{00000000-0005-0000-0000-00008EAB0000}"/>
    <cellStyle name="Normal 78 2" xfId="43919" xr:uid="{00000000-0005-0000-0000-00008FAB0000}"/>
    <cellStyle name="Normal 79" xfId="43920" xr:uid="{00000000-0005-0000-0000-000090AB0000}"/>
    <cellStyle name="Normal 79 2" xfId="43921" xr:uid="{00000000-0005-0000-0000-000091AB0000}"/>
    <cellStyle name="Normal 8" xfId="1089" xr:uid="{00000000-0005-0000-0000-000041040000}"/>
    <cellStyle name="Normal 8 2" xfId="1090" xr:uid="{00000000-0005-0000-0000-000042040000}"/>
    <cellStyle name="Normal 8 2 2" xfId="43922" xr:uid="{00000000-0005-0000-0000-000092AB0000}"/>
    <cellStyle name="Normal 8 3" xfId="1563" xr:uid="{00000000-0005-0000-0000-00001B060000}"/>
    <cellStyle name="Normal 8 3 2" xfId="43923" xr:uid="{00000000-0005-0000-0000-000093AB0000}"/>
    <cellStyle name="Normal 8 4" xfId="43924" xr:uid="{00000000-0005-0000-0000-000094AB0000}"/>
    <cellStyle name="Normal 8 4 2" xfId="43925" xr:uid="{00000000-0005-0000-0000-000095AB0000}"/>
    <cellStyle name="Normal 8 4 2 2" xfId="43926" xr:uid="{00000000-0005-0000-0000-000096AB0000}"/>
    <cellStyle name="Normal 8 4 3" xfId="43927" xr:uid="{00000000-0005-0000-0000-000097AB0000}"/>
    <cellStyle name="Normal 8 5" xfId="43928" xr:uid="{00000000-0005-0000-0000-000098AB0000}"/>
    <cellStyle name="Normal 8 5 2" xfId="43929" xr:uid="{00000000-0005-0000-0000-000099AB0000}"/>
    <cellStyle name="Normal 8 5 2 2" xfId="43930" xr:uid="{00000000-0005-0000-0000-00009AAB0000}"/>
    <cellStyle name="Normal 8 5 3" xfId="43931" xr:uid="{00000000-0005-0000-0000-00009BAB0000}"/>
    <cellStyle name="Normal 8 6" xfId="43932" xr:uid="{00000000-0005-0000-0000-00009CAB0000}"/>
    <cellStyle name="Normal 8 6 2" xfId="43933" xr:uid="{00000000-0005-0000-0000-00009DAB0000}"/>
    <cellStyle name="Normal 8 6 2 2" xfId="43934" xr:uid="{00000000-0005-0000-0000-00009EAB0000}"/>
    <cellStyle name="Normal 8 6 3" xfId="43935" xr:uid="{00000000-0005-0000-0000-00009FAB0000}"/>
    <cellStyle name="Normal 8 7" xfId="43936" xr:uid="{00000000-0005-0000-0000-0000A0AB0000}"/>
    <cellStyle name="Normal 8 7 2" xfId="43937" xr:uid="{00000000-0005-0000-0000-0000A1AB0000}"/>
    <cellStyle name="Normal 8 7 2 2" xfId="43938" xr:uid="{00000000-0005-0000-0000-0000A2AB0000}"/>
    <cellStyle name="Normal 8 7 3" xfId="43939" xr:uid="{00000000-0005-0000-0000-0000A3AB0000}"/>
    <cellStyle name="Normal 8 8" xfId="43940" xr:uid="{00000000-0005-0000-0000-0000A4AB0000}"/>
    <cellStyle name="Normal 80" xfId="43941" xr:uid="{00000000-0005-0000-0000-0000A5AB0000}"/>
    <cellStyle name="Normal 80 2" xfId="43942" xr:uid="{00000000-0005-0000-0000-0000A6AB0000}"/>
    <cellStyle name="Normal 81" xfId="43943" xr:uid="{00000000-0005-0000-0000-0000A7AB0000}"/>
    <cellStyle name="Normal 81 2" xfId="43944" xr:uid="{00000000-0005-0000-0000-0000A8AB0000}"/>
    <cellStyle name="Normal 82" xfId="43945" xr:uid="{00000000-0005-0000-0000-0000A9AB0000}"/>
    <cellStyle name="Normal 82 2" xfId="43946" xr:uid="{00000000-0005-0000-0000-0000AAAB0000}"/>
    <cellStyle name="Normal 83" xfId="43947" xr:uid="{00000000-0005-0000-0000-0000ABAB0000}"/>
    <cellStyle name="Normal 83 2" xfId="43948" xr:uid="{00000000-0005-0000-0000-0000ACAB0000}"/>
    <cellStyle name="Normal 84" xfId="43949" xr:uid="{00000000-0005-0000-0000-0000ADAB0000}"/>
    <cellStyle name="Normal 85" xfId="43950" xr:uid="{00000000-0005-0000-0000-0000AEAB0000}"/>
    <cellStyle name="Normal 86" xfId="43951" xr:uid="{00000000-0005-0000-0000-0000AFAB0000}"/>
    <cellStyle name="Normal 87" xfId="43952" xr:uid="{00000000-0005-0000-0000-0000B0AB0000}"/>
    <cellStyle name="Normal 88" xfId="43953" xr:uid="{00000000-0005-0000-0000-0000B1AB0000}"/>
    <cellStyle name="Normal 89" xfId="43954" xr:uid="{00000000-0005-0000-0000-0000B2AB0000}"/>
    <cellStyle name="Normal 9" xfId="1091" xr:uid="{00000000-0005-0000-0000-000043040000}"/>
    <cellStyle name="Normal 9 2" xfId="1092" xr:uid="{00000000-0005-0000-0000-000044040000}"/>
    <cellStyle name="Normal 9 2 2" xfId="43955" xr:uid="{00000000-0005-0000-0000-0000B3AB0000}"/>
    <cellStyle name="Normal 9 3" xfId="1319" xr:uid="{00000000-0005-0000-0000-000027050000}"/>
    <cellStyle name="Normal 90" xfId="43956" xr:uid="{00000000-0005-0000-0000-0000B4AB0000}"/>
    <cellStyle name="Normal 91" xfId="46796" xr:uid="{00000000-0005-0000-0000-0000CCB60000}"/>
    <cellStyle name="Normal 91 3 2" xfId="46836" xr:uid="{00000000-0005-0000-0000-0000F4B60000}"/>
    <cellStyle name="Normal 91 5" xfId="46832" xr:uid="{00000000-0005-0000-0000-0000F0B60000}"/>
    <cellStyle name="Normal 92" xfId="46797" xr:uid="{00000000-0005-0000-0000-0000CDB60000}"/>
    <cellStyle name="Normal 92 2 2" xfId="46834" xr:uid="{00000000-0005-0000-0000-0000F2B60000}"/>
    <cellStyle name="Normal 92 2 2 2" xfId="46835" xr:uid="{00000000-0005-0000-0000-0000F3B60000}"/>
    <cellStyle name="Normal 93" xfId="46800" xr:uid="{00000000-0005-0000-0000-0000D0B60000}"/>
    <cellStyle name="Normal 94" xfId="43957" xr:uid="{00000000-0005-0000-0000-0000B5AB0000}"/>
    <cellStyle name="Normal 94 2" xfId="43958" xr:uid="{00000000-0005-0000-0000-0000B6AB0000}"/>
    <cellStyle name="Normal 95" xfId="43959" xr:uid="{00000000-0005-0000-0000-0000B7AB0000}"/>
    <cellStyle name="Normal 95 2" xfId="43960" xr:uid="{00000000-0005-0000-0000-0000B8AB0000}"/>
    <cellStyle name="Normal 96" xfId="43961" xr:uid="{00000000-0005-0000-0000-0000B9AB0000}"/>
    <cellStyle name="Normal 96 2" xfId="43962" xr:uid="{00000000-0005-0000-0000-0000BAAB0000}"/>
    <cellStyle name="Normal 97" xfId="43963" xr:uid="{00000000-0005-0000-0000-0000BBAB0000}"/>
    <cellStyle name="Normal 97 2" xfId="43964" xr:uid="{00000000-0005-0000-0000-0000BCAB0000}"/>
    <cellStyle name="Normal 98" xfId="43965" xr:uid="{00000000-0005-0000-0000-0000BDAB0000}"/>
    <cellStyle name="Normal 98 2" xfId="43966" xr:uid="{00000000-0005-0000-0000-0000BEAB0000}"/>
    <cellStyle name="Normal 99" xfId="43967" xr:uid="{00000000-0005-0000-0000-0000BFAB0000}"/>
    <cellStyle name="Normal 99 2" xfId="43968" xr:uid="{00000000-0005-0000-0000-0000C0AB0000}"/>
    <cellStyle name="Normal_Characteristics" xfId="1093" xr:uid="{00000000-0005-0000-0000-000045040000}"/>
    <cellStyle name="Normal_FCT MERCURY MR - Payment Date 20 01 2011 2" xfId="1094" xr:uid="{00000000-0005-0000-0000-000046040000}"/>
    <cellStyle name="Normal_Sheet1" xfId="1095" xr:uid="{00000000-0005-0000-0000-000047040000}"/>
    <cellStyle name="Normal_Stratifications" xfId="1096" xr:uid="{00000000-0005-0000-0000-000048040000}"/>
    <cellStyle name="Normal_Temp" xfId="1097" xr:uid="{00000000-0005-0000-0000-000049040000}"/>
    <cellStyle name="Normale_DATABOOK_Comifin (Finanziamenti)2" xfId="43969" xr:uid="{00000000-0005-0000-0000-0000C1AB0000}"/>
    <cellStyle name="Nota" xfId="1098" xr:uid="{00000000-0005-0000-0000-00004A040000}"/>
    <cellStyle name="Nota 2" xfId="43970" xr:uid="{00000000-0005-0000-0000-0000C2AB0000}"/>
    <cellStyle name="Notas" xfId="1099" xr:uid="{00000000-0005-0000-0000-00004B040000}"/>
    <cellStyle name="Notas 2" xfId="1100" xr:uid="{00000000-0005-0000-0000-00004C040000}"/>
    <cellStyle name="Notas 2 2" xfId="1101" xr:uid="{00000000-0005-0000-0000-00004D040000}"/>
    <cellStyle name="Notas 2 2 2" xfId="1102" xr:uid="{00000000-0005-0000-0000-00004E040000}"/>
    <cellStyle name="Notas 2 2 2 2" xfId="43971" xr:uid="{00000000-0005-0000-0000-0000C3AB0000}"/>
    <cellStyle name="Notas 2 2 3" xfId="1566" xr:uid="{00000000-0005-0000-0000-00001E060000}"/>
    <cellStyle name="Notas 2 3" xfId="1103" xr:uid="{00000000-0005-0000-0000-00004F040000}"/>
    <cellStyle name="Notas 2 3 2" xfId="1104" xr:uid="{00000000-0005-0000-0000-000050040000}"/>
    <cellStyle name="Notas 2 3 2 2" xfId="43972" xr:uid="{00000000-0005-0000-0000-0000C4AB0000}"/>
    <cellStyle name="Notas 2 3 3" xfId="1567" xr:uid="{00000000-0005-0000-0000-00001F060000}"/>
    <cellStyle name="Notas 2 4" xfId="1105" xr:uid="{00000000-0005-0000-0000-000051040000}"/>
    <cellStyle name="Notas 2 4 2" xfId="43973" xr:uid="{00000000-0005-0000-0000-0000C5AB0000}"/>
    <cellStyle name="Notas 2 5" xfId="1565" xr:uid="{00000000-0005-0000-0000-00001D060000}"/>
    <cellStyle name="Notas 3" xfId="1106" xr:uid="{00000000-0005-0000-0000-000052040000}"/>
    <cellStyle name="Notas 3 2" xfId="1107" xr:uid="{00000000-0005-0000-0000-000053040000}"/>
    <cellStyle name="Notas 3 2 2" xfId="43974" xr:uid="{00000000-0005-0000-0000-0000C6AB0000}"/>
    <cellStyle name="Notas 3 3" xfId="1568" xr:uid="{00000000-0005-0000-0000-000020060000}"/>
    <cellStyle name="Notas 4" xfId="1108" xr:uid="{00000000-0005-0000-0000-000054040000}"/>
    <cellStyle name="Notas 4 2" xfId="1109" xr:uid="{00000000-0005-0000-0000-000055040000}"/>
    <cellStyle name="Notas 4 2 2" xfId="43975" xr:uid="{00000000-0005-0000-0000-0000C7AB0000}"/>
    <cellStyle name="Notas 4 3" xfId="1569" xr:uid="{00000000-0005-0000-0000-000021060000}"/>
    <cellStyle name="Notas 5" xfId="1110" xr:uid="{00000000-0005-0000-0000-000056040000}"/>
    <cellStyle name="Notas 5 2" xfId="1111" xr:uid="{00000000-0005-0000-0000-000057040000}"/>
    <cellStyle name="Notas 5 2 2" xfId="1112" xr:uid="{00000000-0005-0000-0000-000058040000}"/>
    <cellStyle name="Notas 5 2 3" xfId="1571" xr:uid="{00000000-0005-0000-0000-000023060000}"/>
    <cellStyle name="Notas 5 3" xfId="1113" xr:uid="{00000000-0005-0000-0000-000059040000}"/>
    <cellStyle name="Notas 5 3 2" xfId="1114" xr:uid="{00000000-0005-0000-0000-00005A040000}"/>
    <cellStyle name="Notas 5 3 3" xfId="1572" xr:uid="{00000000-0005-0000-0000-000024060000}"/>
    <cellStyle name="Notas 5 4" xfId="1115" xr:uid="{00000000-0005-0000-0000-00005B040000}"/>
    <cellStyle name="Notas 5 5" xfId="1570" xr:uid="{00000000-0005-0000-0000-000022060000}"/>
    <cellStyle name="Notas 6" xfId="1116" xr:uid="{00000000-0005-0000-0000-00005C040000}"/>
    <cellStyle name="Notas 6 2" xfId="1117" xr:uid="{00000000-0005-0000-0000-00005D040000}"/>
    <cellStyle name="Notas 6 2 2" xfId="43976" xr:uid="{00000000-0005-0000-0000-0000C8AB0000}"/>
    <cellStyle name="Notas 6 3" xfId="1724" xr:uid="{00000000-0005-0000-0000-0000BC060000}"/>
    <cellStyle name="Notas 6 4" xfId="1573" xr:uid="{00000000-0005-0000-0000-000025060000}"/>
    <cellStyle name="Notas 7" xfId="1118" xr:uid="{00000000-0005-0000-0000-00005E040000}"/>
    <cellStyle name="Notas 7 2" xfId="1119" xr:uid="{00000000-0005-0000-0000-00005F040000}"/>
    <cellStyle name="Notas 7 2 2" xfId="1120" xr:uid="{00000000-0005-0000-0000-000060040000}"/>
    <cellStyle name="Notas 7 3" xfId="1121" xr:uid="{00000000-0005-0000-0000-000061040000}"/>
    <cellStyle name="Notas 8" xfId="1122" xr:uid="{00000000-0005-0000-0000-000062040000}"/>
    <cellStyle name="Notas 9" xfId="1564" xr:uid="{00000000-0005-0000-0000-00001C060000}"/>
    <cellStyle name="Note" xfId="1123" xr:uid="{00000000-0005-0000-0000-000063040000}"/>
    <cellStyle name="Note 10" xfId="43977" xr:uid="{00000000-0005-0000-0000-0000C9AB0000}"/>
    <cellStyle name="Note 10 2" xfId="43978" xr:uid="{00000000-0005-0000-0000-0000CAAB0000}"/>
    <cellStyle name="Note 10 2 2" xfId="43979" xr:uid="{00000000-0005-0000-0000-0000CBAB0000}"/>
    <cellStyle name="Note 10 3" xfId="43980" xr:uid="{00000000-0005-0000-0000-0000CCAB0000}"/>
    <cellStyle name="Note 11" xfId="43981" xr:uid="{00000000-0005-0000-0000-0000CDAB0000}"/>
    <cellStyle name="Note 11 2" xfId="43982" xr:uid="{00000000-0005-0000-0000-0000CEAB0000}"/>
    <cellStyle name="Note 11 2 2" xfId="43983" xr:uid="{00000000-0005-0000-0000-0000CFAB0000}"/>
    <cellStyle name="Note 11 3" xfId="43984" xr:uid="{00000000-0005-0000-0000-0000D0AB0000}"/>
    <cellStyle name="Note 12" xfId="43985" xr:uid="{00000000-0005-0000-0000-0000D1AB0000}"/>
    <cellStyle name="Note 12 2" xfId="43986" xr:uid="{00000000-0005-0000-0000-0000D2AB0000}"/>
    <cellStyle name="Note 12 2 2" xfId="43987" xr:uid="{00000000-0005-0000-0000-0000D3AB0000}"/>
    <cellStyle name="Note 12 3" xfId="43988" xr:uid="{00000000-0005-0000-0000-0000D4AB0000}"/>
    <cellStyle name="Note 13" xfId="43989" xr:uid="{00000000-0005-0000-0000-0000D5AB0000}"/>
    <cellStyle name="Note 13 2" xfId="43990" xr:uid="{00000000-0005-0000-0000-0000D6AB0000}"/>
    <cellStyle name="Note 13 2 2" xfId="43991" xr:uid="{00000000-0005-0000-0000-0000D7AB0000}"/>
    <cellStyle name="Note 13 3" xfId="43992" xr:uid="{00000000-0005-0000-0000-0000D8AB0000}"/>
    <cellStyle name="Note 14" xfId="43993" xr:uid="{00000000-0005-0000-0000-0000D9AB0000}"/>
    <cellStyle name="Note 14 2" xfId="43994" xr:uid="{00000000-0005-0000-0000-0000DAAB0000}"/>
    <cellStyle name="Note 14 2 2" xfId="43995" xr:uid="{00000000-0005-0000-0000-0000DBAB0000}"/>
    <cellStyle name="Note 14 3" xfId="43996" xr:uid="{00000000-0005-0000-0000-0000DCAB0000}"/>
    <cellStyle name="Note 15" xfId="43997" xr:uid="{00000000-0005-0000-0000-0000DDAB0000}"/>
    <cellStyle name="Note 15 2" xfId="43998" xr:uid="{00000000-0005-0000-0000-0000DEAB0000}"/>
    <cellStyle name="Note 15 2 2" xfId="43999" xr:uid="{00000000-0005-0000-0000-0000DFAB0000}"/>
    <cellStyle name="Note 15 3" xfId="44000" xr:uid="{00000000-0005-0000-0000-0000E0AB0000}"/>
    <cellStyle name="Note 16" xfId="44001" xr:uid="{00000000-0005-0000-0000-0000E1AB0000}"/>
    <cellStyle name="Note 16 2" xfId="44002" xr:uid="{00000000-0005-0000-0000-0000E2AB0000}"/>
    <cellStyle name="Note 16 2 2" xfId="44003" xr:uid="{00000000-0005-0000-0000-0000E3AB0000}"/>
    <cellStyle name="Note 16 3" xfId="44004" xr:uid="{00000000-0005-0000-0000-0000E4AB0000}"/>
    <cellStyle name="Note 17" xfId="44005" xr:uid="{00000000-0005-0000-0000-0000E5AB0000}"/>
    <cellStyle name="Note 17 2" xfId="44006" xr:uid="{00000000-0005-0000-0000-0000E6AB0000}"/>
    <cellStyle name="Note 17 2 2" xfId="44007" xr:uid="{00000000-0005-0000-0000-0000E7AB0000}"/>
    <cellStyle name="Note 17 3" xfId="44008" xr:uid="{00000000-0005-0000-0000-0000E8AB0000}"/>
    <cellStyle name="Note 18" xfId="44009" xr:uid="{00000000-0005-0000-0000-0000E9AB0000}"/>
    <cellStyle name="Note 18 2" xfId="44010" xr:uid="{00000000-0005-0000-0000-0000EAAB0000}"/>
    <cellStyle name="Note 18 2 2" xfId="44011" xr:uid="{00000000-0005-0000-0000-0000EBAB0000}"/>
    <cellStyle name="Note 18 3" xfId="44012" xr:uid="{00000000-0005-0000-0000-0000ECAB0000}"/>
    <cellStyle name="Note 19" xfId="44013" xr:uid="{00000000-0005-0000-0000-0000EDAB0000}"/>
    <cellStyle name="Note 2" xfId="1124" xr:uid="{00000000-0005-0000-0000-000064040000}"/>
    <cellStyle name="Note 2 2" xfId="44014" xr:uid="{00000000-0005-0000-0000-0000EEAB0000}"/>
    <cellStyle name="Note 2 2 2" xfId="44015" xr:uid="{00000000-0005-0000-0000-0000EFAB0000}"/>
    <cellStyle name="Note 2 3" xfId="44016" xr:uid="{00000000-0005-0000-0000-0000F0AB0000}"/>
    <cellStyle name="Note 2 3 2" xfId="44017" xr:uid="{00000000-0005-0000-0000-0000F1AB0000}"/>
    <cellStyle name="Note 2 4" xfId="44018" xr:uid="{00000000-0005-0000-0000-0000F2AB0000}"/>
    <cellStyle name="Note 2 5" xfId="44019" xr:uid="{00000000-0005-0000-0000-0000F3AB0000}"/>
    <cellStyle name="Note 2 6" xfId="44020" xr:uid="{00000000-0005-0000-0000-0000F4AB0000}"/>
    <cellStyle name="Note 2 7" xfId="44021" xr:uid="{00000000-0005-0000-0000-0000F5AB0000}"/>
    <cellStyle name="Note 2 8" xfId="44022" xr:uid="{00000000-0005-0000-0000-0000F6AB0000}"/>
    <cellStyle name="Note 20" xfId="44023" xr:uid="{00000000-0005-0000-0000-0000F7AB0000}"/>
    <cellStyle name="Note 3" xfId="1574" xr:uid="{00000000-0005-0000-0000-000026060000}"/>
    <cellStyle name="Note 3 2" xfId="44024" xr:uid="{00000000-0005-0000-0000-0000F8AB0000}"/>
    <cellStyle name="Note 3 2 2" xfId="44025" xr:uid="{00000000-0005-0000-0000-0000F9AB0000}"/>
    <cellStyle name="Note 3 3" xfId="44026" xr:uid="{00000000-0005-0000-0000-0000FAAB0000}"/>
    <cellStyle name="Note 3 4" xfId="44027" xr:uid="{00000000-0005-0000-0000-0000FBAB0000}"/>
    <cellStyle name="Note 3 5" xfId="44028" xr:uid="{00000000-0005-0000-0000-0000FCAB0000}"/>
    <cellStyle name="Note 3 6" xfId="44029" xr:uid="{00000000-0005-0000-0000-0000FDAB0000}"/>
    <cellStyle name="Note 3 7" xfId="44030" xr:uid="{00000000-0005-0000-0000-0000FEAB0000}"/>
    <cellStyle name="Note 3 8" xfId="44031" xr:uid="{00000000-0005-0000-0000-0000FFAB0000}"/>
    <cellStyle name="Note 3 9" xfId="44032" xr:uid="{00000000-0005-0000-0000-000000AC0000}"/>
    <cellStyle name="Note 4" xfId="44033" xr:uid="{00000000-0005-0000-0000-000001AC0000}"/>
    <cellStyle name="Note 4 2" xfId="44034" xr:uid="{00000000-0005-0000-0000-000002AC0000}"/>
    <cellStyle name="Note 4 2 2" xfId="44035" xr:uid="{00000000-0005-0000-0000-000003AC0000}"/>
    <cellStyle name="Note 4 3" xfId="44036" xr:uid="{00000000-0005-0000-0000-000004AC0000}"/>
    <cellStyle name="Note 4 4" xfId="44037" xr:uid="{00000000-0005-0000-0000-000005AC0000}"/>
    <cellStyle name="Note 4 5" xfId="44038" xr:uid="{00000000-0005-0000-0000-000006AC0000}"/>
    <cellStyle name="Note 4 6" xfId="44039" xr:uid="{00000000-0005-0000-0000-000007AC0000}"/>
    <cellStyle name="Note 4 7" xfId="44040" xr:uid="{00000000-0005-0000-0000-000008AC0000}"/>
    <cellStyle name="Note 4 8" xfId="44041" xr:uid="{00000000-0005-0000-0000-000009AC0000}"/>
    <cellStyle name="Note 5" xfId="44042" xr:uid="{00000000-0005-0000-0000-00000AAC0000}"/>
    <cellStyle name="Note 5 2" xfId="44043" xr:uid="{00000000-0005-0000-0000-00000BAC0000}"/>
    <cellStyle name="Note 5 2 2" xfId="44044" xr:uid="{00000000-0005-0000-0000-00000CAC0000}"/>
    <cellStyle name="Note 5 3" xfId="44045" xr:uid="{00000000-0005-0000-0000-00000DAC0000}"/>
    <cellStyle name="Note 5 4" xfId="44046" xr:uid="{00000000-0005-0000-0000-00000EAC0000}"/>
    <cellStyle name="Note 5 5" xfId="44047" xr:uid="{00000000-0005-0000-0000-00000FAC0000}"/>
    <cellStyle name="Note 5 6" xfId="44048" xr:uid="{00000000-0005-0000-0000-000010AC0000}"/>
    <cellStyle name="Note 5 7" xfId="44049" xr:uid="{00000000-0005-0000-0000-000011AC0000}"/>
    <cellStyle name="Note 5 8" xfId="44050" xr:uid="{00000000-0005-0000-0000-000012AC0000}"/>
    <cellStyle name="Note 6" xfId="44051" xr:uid="{00000000-0005-0000-0000-000013AC0000}"/>
    <cellStyle name="Note 6 2" xfId="44052" xr:uid="{00000000-0005-0000-0000-000014AC0000}"/>
    <cellStyle name="Note 6 2 2" xfId="44053" xr:uid="{00000000-0005-0000-0000-000015AC0000}"/>
    <cellStyle name="Note 6 3" xfId="44054" xr:uid="{00000000-0005-0000-0000-000016AC0000}"/>
    <cellStyle name="Note 7" xfId="44055" xr:uid="{00000000-0005-0000-0000-000017AC0000}"/>
    <cellStyle name="Note 7 2" xfId="44056" xr:uid="{00000000-0005-0000-0000-000018AC0000}"/>
    <cellStyle name="Note 7 2 2" xfId="44057" xr:uid="{00000000-0005-0000-0000-000019AC0000}"/>
    <cellStyle name="Note 7 3" xfId="44058" xr:uid="{00000000-0005-0000-0000-00001AAC0000}"/>
    <cellStyle name="Note 8" xfId="44059" xr:uid="{00000000-0005-0000-0000-00001BAC0000}"/>
    <cellStyle name="Note 8 2" xfId="44060" xr:uid="{00000000-0005-0000-0000-00001CAC0000}"/>
    <cellStyle name="Note 8 2 2" xfId="44061" xr:uid="{00000000-0005-0000-0000-00001DAC0000}"/>
    <cellStyle name="Note 8 3" xfId="44062" xr:uid="{00000000-0005-0000-0000-00001EAC0000}"/>
    <cellStyle name="Note 9" xfId="44063" xr:uid="{00000000-0005-0000-0000-00001FAC0000}"/>
    <cellStyle name="Note 9 2" xfId="44064" xr:uid="{00000000-0005-0000-0000-000020AC0000}"/>
    <cellStyle name="Note 9 2 2" xfId="44065" xr:uid="{00000000-0005-0000-0000-000021AC0000}"/>
    <cellStyle name="Note 9 3" xfId="44066" xr:uid="{00000000-0005-0000-0000-000022AC0000}"/>
    <cellStyle name="Notiz" xfId="1125" xr:uid="{00000000-0005-0000-0000-000065040000}"/>
    <cellStyle name="Notiz 2" xfId="44067" xr:uid="{00000000-0005-0000-0000-000023AC0000}"/>
    <cellStyle name="Number" xfId="1126" xr:uid="{00000000-0005-0000-0000-000066040000}"/>
    <cellStyle name="Number 2" xfId="1127" xr:uid="{00000000-0005-0000-0000-000067040000}"/>
    <cellStyle name="Number 2 2" xfId="1128" xr:uid="{00000000-0005-0000-0000-000068040000}"/>
    <cellStyle name="Number 2 2 2" xfId="1129" xr:uid="{00000000-0005-0000-0000-000069040000}"/>
    <cellStyle name="Number 2 2 3" xfId="1576" xr:uid="{00000000-0005-0000-0000-000028060000}"/>
    <cellStyle name="Number 2 3" xfId="1130" xr:uid="{00000000-0005-0000-0000-00006A040000}"/>
    <cellStyle name="Number 2 3 2" xfId="1131" xr:uid="{00000000-0005-0000-0000-00006B040000}"/>
    <cellStyle name="Number 2 3 3" xfId="1577" xr:uid="{00000000-0005-0000-0000-000029060000}"/>
    <cellStyle name="Number 2 4" xfId="1132" xr:uid="{00000000-0005-0000-0000-00006C040000}"/>
    <cellStyle name="Number 2 5" xfId="1575" xr:uid="{00000000-0005-0000-0000-000027060000}"/>
    <cellStyle name="Number 3" xfId="1133" xr:uid="{00000000-0005-0000-0000-00006D040000}"/>
    <cellStyle name="Number 3 2" xfId="1134" xr:uid="{00000000-0005-0000-0000-00006E040000}"/>
    <cellStyle name="Number 3 3" xfId="1578" xr:uid="{00000000-0005-0000-0000-00002A060000}"/>
    <cellStyle name="Number 4" xfId="1135" xr:uid="{00000000-0005-0000-0000-00006F040000}"/>
    <cellStyle name="Number 4 2" xfId="1136" xr:uid="{00000000-0005-0000-0000-000070040000}"/>
    <cellStyle name="Number 4 3" xfId="1579" xr:uid="{00000000-0005-0000-0000-00002B060000}"/>
    <cellStyle name="Number 5" xfId="1137" xr:uid="{00000000-0005-0000-0000-000071040000}"/>
    <cellStyle name="Number 5 2" xfId="1138" xr:uid="{00000000-0005-0000-0000-000072040000}"/>
    <cellStyle name="Number 5 2 2" xfId="1139" xr:uid="{00000000-0005-0000-0000-000073040000}"/>
    <cellStyle name="Number 5 2 3" xfId="1581" xr:uid="{00000000-0005-0000-0000-00002D060000}"/>
    <cellStyle name="Number 5 3" xfId="1140" xr:uid="{00000000-0005-0000-0000-000074040000}"/>
    <cellStyle name="Number 5 3 2" xfId="1141" xr:uid="{00000000-0005-0000-0000-000075040000}"/>
    <cellStyle name="Number 5 3 3" xfId="1582" xr:uid="{00000000-0005-0000-0000-00002E060000}"/>
    <cellStyle name="Number 5 4" xfId="1142" xr:uid="{00000000-0005-0000-0000-000076040000}"/>
    <cellStyle name="Number 5 5" xfId="1580" xr:uid="{00000000-0005-0000-0000-00002C060000}"/>
    <cellStyle name="Number 6" xfId="1143" xr:uid="{00000000-0005-0000-0000-000077040000}"/>
    <cellStyle name="Number 6 2" xfId="1144" xr:uid="{00000000-0005-0000-0000-000078040000}"/>
    <cellStyle name="Number 6 3" xfId="1725" xr:uid="{00000000-0005-0000-0000-0000BD060000}"/>
    <cellStyle name="Number 6 4" xfId="1583" xr:uid="{00000000-0005-0000-0000-00002F060000}"/>
    <cellStyle name="Number 7" xfId="1145" xr:uid="{00000000-0005-0000-0000-000079040000}"/>
    <cellStyle name="Number 7 2" xfId="1146" xr:uid="{00000000-0005-0000-0000-00007A040000}"/>
    <cellStyle name="Number 7 2 2" xfId="1147" xr:uid="{00000000-0005-0000-0000-00007B040000}"/>
    <cellStyle name="Number 7 3" xfId="1148" xr:uid="{00000000-0005-0000-0000-00007C040000}"/>
    <cellStyle name="Number 8" xfId="1149" xr:uid="{00000000-0005-0000-0000-00007D040000}"/>
    <cellStyle name="Output" xfId="1150" xr:uid="{00000000-0005-0000-0000-00007E040000}"/>
    <cellStyle name="Output 10" xfId="44068" xr:uid="{00000000-0005-0000-0000-000024AC0000}"/>
    <cellStyle name="Output 10 2" xfId="44069" xr:uid="{00000000-0005-0000-0000-000025AC0000}"/>
    <cellStyle name="Output 11" xfId="44070" xr:uid="{00000000-0005-0000-0000-000026AC0000}"/>
    <cellStyle name="Output 11 2" xfId="44071" xr:uid="{00000000-0005-0000-0000-000027AC0000}"/>
    <cellStyle name="Output 12" xfId="44072" xr:uid="{00000000-0005-0000-0000-000028AC0000}"/>
    <cellStyle name="Output 12 2" xfId="44073" xr:uid="{00000000-0005-0000-0000-000029AC0000}"/>
    <cellStyle name="Output 13" xfId="44074" xr:uid="{00000000-0005-0000-0000-00002AAC0000}"/>
    <cellStyle name="Output 13 2" xfId="44075" xr:uid="{00000000-0005-0000-0000-00002BAC0000}"/>
    <cellStyle name="Output 14" xfId="44076" xr:uid="{00000000-0005-0000-0000-00002CAC0000}"/>
    <cellStyle name="Output 14 2" xfId="44077" xr:uid="{00000000-0005-0000-0000-00002DAC0000}"/>
    <cellStyle name="Output 15" xfId="44078" xr:uid="{00000000-0005-0000-0000-00002EAC0000}"/>
    <cellStyle name="Output 15 2" xfId="44079" xr:uid="{00000000-0005-0000-0000-00002FAC0000}"/>
    <cellStyle name="Output 16" xfId="44080" xr:uid="{00000000-0005-0000-0000-000030AC0000}"/>
    <cellStyle name="Output 16 2" xfId="44081" xr:uid="{00000000-0005-0000-0000-000031AC0000}"/>
    <cellStyle name="Output 17" xfId="44082" xr:uid="{00000000-0005-0000-0000-000032AC0000}"/>
    <cellStyle name="Output 17 2" xfId="44083" xr:uid="{00000000-0005-0000-0000-000033AC0000}"/>
    <cellStyle name="Output 18" xfId="44084" xr:uid="{00000000-0005-0000-0000-000034AC0000}"/>
    <cellStyle name="Output 18 2" xfId="44085" xr:uid="{00000000-0005-0000-0000-000035AC0000}"/>
    <cellStyle name="Output 19" xfId="44086" xr:uid="{00000000-0005-0000-0000-000036AC0000}"/>
    <cellStyle name="Output 19 2" xfId="44087" xr:uid="{00000000-0005-0000-0000-000037AC0000}"/>
    <cellStyle name="Output 2" xfId="44088" xr:uid="{00000000-0005-0000-0000-000038AC0000}"/>
    <cellStyle name="Output 2 2" xfId="44089" xr:uid="{00000000-0005-0000-0000-000039AC0000}"/>
    <cellStyle name="Output 20" xfId="44090" xr:uid="{00000000-0005-0000-0000-00003AAC0000}"/>
    <cellStyle name="Output 20 2" xfId="44091" xr:uid="{00000000-0005-0000-0000-00003BAC0000}"/>
    <cellStyle name="Output 21" xfId="44092" xr:uid="{00000000-0005-0000-0000-00003CAC0000}"/>
    <cellStyle name="Output 21 2" xfId="44093" xr:uid="{00000000-0005-0000-0000-00003DAC0000}"/>
    <cellStyle name="Output 22" xfId="44094" xr:uid="{00000000-0005-0000-0000-00003EAC0000}"/>
    <cellStyle name="Output 22 2" xfId="44095" xr:uid="{00000000-0005-0000-0000-00003FAC0000}"/>
    <cellStyle name="Output 23" xfId="44096" xr:uid="{00000000-0005-0000-0000-000040AC0000}"/>
    <cellStyle name="Output 23 2" xfId="44097" xr:uid="{00000000-0005-0000-0000-000041AC0000}"/>
    <cellStyle name="Output 24" xfId="44098" xr:uid="{00000000-0005-0000-0000-000042AC0000}"/>
    <cellStyle name="Output 24 2" xfId="44099" xr:uid="{00000000-0005-0000-0000-000043AC0000}"/>
    <cellStyle name="Output 25" xfId="44100" xr:uid="{00000000-0005-0000-0000-000044AC0000}"/>
    <cellStyle name="Output 25 2" xfId="44101" xr:uid="{00000000-0005-0000-0000-000045AC0000}"/>
    <cellStyle name="Output 26" xfId="44102" xr:uid="{00000000-0005-0000-0000-000046AC0000}"/>
    <cellStyle name="Output 26 2" xfId="44103" xr:uid="{00000000-0005-0000-0000-000047AC0000}"/>
    <cellStyle name="Output 27" xfId="44104" xr:uid="{00000000-0005-0000-0000-000048AC0000}"/>
    <cellStyle name="Output 27 2" xfId="44105" xr:uid="{00000000-0005-0000-0000-000049AC0000}"/>
    <cellStyle name="Output 28" xfId="44106" xr:uid="{00000000-0005-0000-0000-00004AAC0000}"/>
    <cellStyle name="Output 28 2" xfId="44107" xr:uid="{00000000-0005-0000-0000-00004BAC0000}"/>
    <cellStyle name="Output 29" xfId="44108" xr:uid="{00000000-0005-0000-0000-00004CAC0000}"/>
    <cellStyle name="Output 29 2" xfId="44109" xr:uid="{00000000-0005-0000-0000-00004DAC0000}"/>
    <cellStyle name="Output 3" xfId="44110" xr:uid="{00000000-0005-0000-0000-00004EAC0000}"/>
    <cellStyle name="Output 3 2" xfId="44111" xr:uid="{00000000-0005-0000-0000-00004FAC0000}"/>
    <cellStyle name="Output 30" xfId="44112" xr:uid="{00000000-0005-0000-0000-000050AC0000}"/>
    <cellStyle name="Output 30 2" xfId="44113" xr:uid="{00000000-0005-0000-0000-000051AC0000}"/>
    <cellStyle name="Output 31" xfId="44114" xr:uid="{00000000-0005-0000-0000-000052AC0000}"/>
    <cellStyle name="Output 31 2" xfId="44115" xr:uid="{00000000-0005-0000-0000-000053AC0000}"/>
    <cellStyle name="Output 32" xfId="44116" xr:uid="{00000000-0005-0000-0000-000054AC0000}"/>
    <cellStyle name="Output 32 2" xfId="44117" xr:uid="{00000000-0005-0000-0000-000055AC0000}"/>
    <cellStyle name="Output 33" xfId="44118" xr:uid="{00000000-0005-0000-0000-000056AC0000}"/>
    <cellStyle name="Output 33 2" xfId="44119" xr:uid="{00000000-0005-0000-0000-000057AC0000}"/>
    <cellStyle name="Output 34" xfId="44120" xr:uid="{00000000-0005-0000-0000-000058AC0000}"/>
    <cellStyle name="Output 4" xfId="44121" xr:uid="{00000000-0005-0000-0000-000059AC0000}"/>
    <cellStyle name="Output 4 2" xfId="44122" xr:uid="{00000000-0005-0000-0000-00005AAC0000}"/>
    <cellStyle name="Output 5" xfId="44123" xr:uid="{00000000-0005-0000-0000-00005BAC0000}"/>
    <cellStyle name="Output 5 2" xfId="44124" xr:uid="{00000000-0005-0000-0000-00005CAC0000}"/>
    <cellStyle name="Output 6" xfId="44125" xr:uid="{00000000-0005-0000-0000-00005DAC0000}"/>
    <cellStyle name="Output 6 2" xfId="44126" xr:uid="{00000000-0005-0000-0000-00005EAC0000}"/>
    <cellStyle name="Output 7" xfId="44127" xr:uid="{00000000-0005-0000-0000-00005FAC0000}"/>
    <cellStyle name="Output 7 2" xfId="44128" xr:uid="{00000000-0005-0000-0000-000060AC0000}"/>
    <cellStyle name="Output 8" xfId="44129" xr:uid="{00000000-0005-0000-0000-000061AC0000}"/>
    <cellStyle name="Output 8 2" xfId="44130" xr:uid="{00000000-0005-0000-0000-000062AC0000}"/>
    <cellStyle name="Output 9" xfId="44131" xr:uid="{00000000-0005-0000-0000-000063AC0000}"/>
    <cellStyle name="Output 9 2" xfId="44132" xr:uid="{00000000-0005-0000-0000-000064AC0000}"/>
    <cellStyle name="Page Heading Large" xfId="44133" xr:uid="{00000000-0005-0000-0000-000065AC0000}"/>
    <cellStyle name="Page Heading Small" xfId="44134" xr:uid="{00000000-0005-0000-0000-000066AC0000}"/>
    <cellStyle name="PB Table Heading" xfId="1151" xr:uid="{00000000-0005-0000-0000-00007F040000}"/>
    <cellStyle name="PB Table Highlight1" xfId="1152" xr:uid="{00000000-0005-0000-0000-000080040000}"/>
    <cellStyle name="PB Table Highlight2" xfId="1153" xr:uid="{00000000-0005-0000-0000-000081040000}"/>
    <cellStyle name="PB Table Highlight3" xfId="1154" xr:uid="{00000000-0005-0000-0000-000082040000}"/>
    <cellStyle name="PB Table Standard Row" xfId="1155" xr:uid="{00000000-0005-0000-0000-000083040000}"/>
    <cellStyle name="PB Table Standard Row 2" xfId="44135" xr:uid="{00000000-0005-0000-0000-000067AC0000}"/>
    <cellStyle name="PB Table Standard Row 2 2" xfId="44136" xr:uid="{00000000-0005-0000-0000-000068AC0000}"/>
    <cellStyle name="PB Table Standard Row 3" xfId="44137" xr:uid="{00000000-0005-0000-0000-000069AC0000}"/>
    <cellStyle name="PB Table Standard Row 3 2" xfId="44138" xr:uid="{00000000-0005-0000-0000-00006AAC0000}"/>
    <cellStyle name="PB Table Standard Row 4" xfId="44139" xr:uid="{00000000-0005-0000-0000-00006BAC0000}"/>
    <cellStyle name="PB Table Subtotal Row" xfId="1156" xr:uid="{00000000-0005-0000-0000-000084040000}"/>
    <cellStyle name="PB Table Subtotal Row 2" xfId="44140" xr:uid="{00000000-0005-0000-0000-00006CAC0000}"/>
    <cellStyle name="PB Table Subtotal Row 2 2" xfId="44141" xr:uid="{00000000-0005-0000-0000-00006DAC0000}"/>
    <cellStyle name="PB Table Subtotal Row 2 2 2" xfId="44142" xr:uid="{00000000-0005-0000-0000-00006EAC0000}"/>
    <cellStyle name="PB Table Subtotal Row 2 3" xfId="44143" xr:uid="{00000000-0005-0000-0000-00006FAC0000}"/>
    <cellStyle name="PB Table Subtotal Row 3" xfId="44144" xr:uid="{00000000-0005-0000-0000-000070AC0000}"/>
    <cellStyle name="PB Table Subtotal Row 3 2" xfId="44145" xr:uid="{00000000-0005-0000-0000-000071AC0000}"/>
    <cellStyle name="PB Table Subtotal Row 3 2 2" xfId="44146" xr:uid="{00000000-0005-0000-0000-000072AC0000}"/>
    <cellStyle name="PB Table Subtotal Row 3 3" xfId="44147" xr:uid="{00000000-0005-0000-0000-000073AC0000}"/>
    <cellStyle name="PB Table Subtotal Row 4" xfId="44148" xr:uid="{00000000-0005-0000-0000-000074AC0000}"/>
    <cellStyle name="PB Table Subtotal Row 4 2" xfId="44149" xr:uid="{00000000-0005-0000-0000-000075AC0000}"/>
    <cellStyle name="PB Table Subtotal Row 4 2 2" xfId="44150" xr:uid="{00000000-0005-0000-0000-000076AC0000}"/>
    <cellStyle name="PB Table Subtotal Row 4 3" xfId="44151" xr:uid="{00000000-0005-0000-0000-000077AC0000}"/>
    <cellStyle name="PB Table Subtotal Row 5" xfId="44152" xr:uid="{00000000-0005-0000-0000-000078AC0000}"/>
    <cellStyle name="PB Table Subtotal Row 5 2" xfId="44153" xr:uid="{00000000-0005-0000-0000-000079AC0000}"/>
    <cellStyle name="PB Table Subtotal Row 6" xfId="44154" xr:uid="{00000000-0005-0000-0000-00007AAC0000}"/>
    <cellStyle name="PB Table Total Row" xfId="1157" xr:uid="{00000000-0005-0000-0000-000085040000}"/>
    <cellStyle name="PB Table Total Row 2" xfId="44155" xr:uid="{00000000-0005-0000-0000-00007BAC0000}"/>
    <cellStyle name="PB Table Total Row 2 10" xfId="44156" xr:uid="{00000000-0005-0000-0000-00007CAC0000}"/>
    <cellStyle name="PB Table Total Row 2 10 2" xfId="44157" xr:uid="{00000000-0005-0000-0000-00007DAC0000}"/>
    <cellStyle name="PB Table Total Row 2 10 2 2" xfId="44158" xr:uid="{00000000-0005-0000-0000-00007EAC0000}"/>
    <cellStyle name="PB Table Total Row 2 10 3" xfId="44159" xr:uid="{00000000-0005-0000-0000-00007FAC0000}"/>
    <cellStyle name="PB Table Total Row 2 11" xfId="44160" xr:uid="{00000000-0005-0000-0000-000080AC0000}"/>
    <cellStyle name="PB Table Total Row 2 11 2" xfId="44161" xr:uid="{00000000-0005-0000-0000-000081AC0000}"/>
    <cellStyle name="PB Table Total Row 2 11 2 2" xfId="44162" xr:uid="{00000000-0005-0000-0000-000082AC0000}"/>
    <cellStyle name="PB Table Total Row 2 11 3" xfId="44163" xr:uid="{00000000-0005-0000-0000-000083AC0000}"/>
    <cellStyle name="PB Table Total Row 2 12" xfId="44164" xr:uid="{00000000-0005-0000-0000-000084AC0000}"/>
    <cellStyle name="PB Table Total Row 2 12 2" xfId="44165" xr:uid="{00000000-0005-0000-0000-000085AC0000}"/>
    <cellStyle name="PB Table Total Row 2 12 2 2" xfId="44166" xr:uid="{00000000-0005-0000-0000-000086AC0000}"/>
    <cellStyle name="PB Table Total Row 2 12 3" xfId="44167" xr:uid="{00000000-0005-0000-0000-000087AC0000}"/>
    <cellStyle name="PB Table Total Row 2 13" xfId="44168" xr:uid="{00000000-0005-0000-0000-000088AC0000}"/>
    <cellStyle name="PB Table Total Row 2 13 2" xfId="44169" xr:uid="{00000000-0005-0000-0000-000089AC0000}"/>
    <cellStyle name="PB Table Total Row 2 13 2 2" xfId="44170" xr:uid="{00000000-0005-0000-0000-00008AAC0000}"/>
    <cellStyle name="PB Table Total Row 2 13 3" xfId="44171" xr:uid="{00000000-0005-0000-0000-00008BAC0000}"/>
    <cellStyle name="PB Table Total Row 2 14" xfId="44172" xr:uid="{00000000-0005-0000-0000-00008CAC0000}"/>
    <cellStyle name="PB Table Total Row 2 14 2" xfId="44173" xr:uid="{00000000-0005-0000-0000-00008DAC0000}"/>
    <cellStyle name="PB Table Total Row 2 15" xfId="44174" xr:uid="{00000000-0005-0000-0000-00008EAC0000}"/>
    <cellStyle name="PB Table Total Row 2 2" xfId="44175" xr:uid="{00000000-0005-0000-0000-00008FAC0000}"/>
    <cellStyle name="PB Table Total Row 2 2 10" xfId="44176" xr:uid="{00000000-0005-0000-0000-000090AC0000}"/>
    <cellStyle name="PB Table Total Row 2 2 10 2" xfId="44177" xr:uid="{00000000-0005-0000-0000-000091AC0000}"/>
    <cellStyle name="PB Table Total Row 2 2 10 2 2" xfId="44178" xr:uid="{00000000-0005-0000-0000-000092AC0000}"/>
    <cellStyle name="PB Table Total Row 2 2 10 3" xfId="44179" xr:uid="{00000000-0005-0000-0000-000093AC0000}"/>
    <cellStyle name="PB Table Total Row 2 2 11" xfId="44180" xr:uid="{00000000-0005-0000-0000-000094AC0000}"/>
    <cellStyle name="PB Table Total Row 2 2 11 2" xfId="44181" xr:uid="{00000000-0005-0000-0000-000095AC0000}"/>
    <cellStyle name="PB Table Total Row 2 2 11 2 2" xfId="44182" xr:uid="{00000000-0005-0000-0000-000096AC0000}"/>
    <cellStyle name="PB Table Total Row 2 2 11 3" xfId="44183" xr:uid="{00000000-0005-0000-0000-000097AC0000}"/>
    <cellStyle name="PB Table Total Row 2 2 12" xfId="44184" xr:uid="{00000000-0005-0000-0000-000098AC0000}"/>
    <cellStyle name="PB Table Total Row 2 2 12 2" xfId="44185" xr:uid="{00000000-0005-0000-0000-000099AC0000}"/>
    <cellStyle name="PB Table Total Row 2 2 12 2 2" xfId="44186" xr:uid="{00000000-0005-0000-0000-00009AAC0000}"/>
    <cellStyle name="PB Table Total Row 2 2 12 3" xfId="44187" xr:uid="{00000000-0005-0000-0000-00009BAC0000}"/>
    <cellStyle name="PB Table Total Row 2 2 13" xfId="44188" xr:uid="{00000000-0005-0000-0000-00009CAC0000}"/>
    <cellStyle name="PB Table Total Row 2 2 13 2" xfId="44189" xr:uid="{00000000-0005-0000-0000-00009DAC0000}"/>
    <cellStyle name="PB Table Total Row 2 2 14" xfId="44190" xr:uid="{00000000-0005-0000-0000-00009EAC0000}"/>
    <cellStyle name="PB Table Total Row 2 2 2" xfId="44191" xr:uid="{00000000-0005-0000-0000-00009FAC0000}"/>
    <cellStyle name="PB Table Total Row 2 2 2 10" xfId="44192" xr:uid="{00000000-0005-0000-0000-0000A0AC0000}"/>
    <cellStyle name="PB Table Total Row 2 2 2 10 2" xfId="44193" xr:uid="{00000000-0005-0000-0000-0000A1AC0000}"/>
    <cellStyle name="PB Table Total Row 2 2 2 10 2 2" xfId="44194" xr:uid="{00000000-0005-0000-0000-0000A2AC0000}"/>
    <cellStyle name="PB Table Total Row 2 2 2 10 3" xfId="44195" xr:uid="{00000000-0005-0000-0000-0000A3AC0000}"/>
    <cellStyle name="PB Table Total Row 2 2 2 11" xfId="44196" xr:uid="{00000000-0005-0000-0000-0000A4AC0000}"/>
    <cellStyle name="PB Table Total Row 2 2 2 11 2" xfId="44197" xr:uid="{00000000-0005-0000-0000-0000A5AC0000}"/>
    <cellStyle name="PB Table Total Row 2 2 2 11 2 2" xfId="44198" xr:uid="{00000000-0005-0000-0000-0000A6AC0000}"/>
    <cellStyle name="PB Table Total Row 2 2 2 11 3" xfId="44199" xr:uid="{00000000-0005-0000-0000-0000A7AC0000}"/>
    <cellStyle name="PB Table Total Row 2 2 2 12" xfId="44200" xr:uid="{00000000-0005-0000-0000-0000A8AC0000}"/>
    <cellStyle name="PB Table Total Row 2 2 2 12 2" xfId="44201" xr:uid="{00000000-0005-0000-0000-0000A9AC0000}"/>
    <cellStyle name="PB Table Total Row 2 2 2 13" xfId="44202" xr:uid="{00000000-0005-0000-0000-0000AAAC0000}"/>
    <cellStyle name="PB Table Total Row 2 2 2 2" xfId="44203" xr:uid="{00000000-0005-0000-0000-0000ABAC0000}"/>
    <cellStyle name="PB Table Total Row 2 2 2 2 10" xfId="44204" xr:uid="{00000000-0005-0000-0000-0000ACAC0000}"/>
    <cellStyle name="PB Table Total Row 2 2 2 2 10 2" xfId="44205" xr:uid="{00000000-0005-0000-0000-0000ADAC0000}"/>
    <cellStyle name="PB Table Total Row 2 2 2 2 10 2 2" xfId="44206" xr:uid="{00000000-0005-0000-0000-0000AEAC0000}"/>
    <cellStyle name="PB Table Total Row 2 2 2 2 10 3" xfId="44207" xr:uid="{00000000-0005-0000-0000-0000AFAC0000}"/>
    <cellStyle name="PB Table Total Row 2 2 2 2 11" xfId="44208" xr:uid="{00000000-0005-0000-0000-0000B0AC0000}"/>
    <cellStyle name="PB Table Total Row 2 2 2 2 11 2" xfId="44209" xr:uid="{00000000-0005-0000-0000-0000B1AC0000}"/>
    <cellStyle name="PB Table Total Row 2 2 2 2 12" xfId="44210" xr:uid="{00000000-0005-0000-0000-0000B2AC0000}"/>
    <cellStyle name="PB Table Total Row 2 2 2 2 2" xfId="44211" xr:uid="{00000000-0005-0000-0000-0000B3AC0000}"/>
    <cellStyle name="PB Table Total Row 2 2 2 2 2 2" xfId="44212" xr:uid="{00000000-0005-0000-0000-0000B4AC0000}"/>
    <cellStyle name="PB Table Total Row 2 2 2 2 2 2 2" xfId="44213" xr:uid="{00000000-0005-0000-0000-0000B5AC0000}"/>
    <cellStyle name="PB Table Total Row 2 2 2 2 2 3" xfId="44214" xr:uid="{00000000-0005-0000-0000-0000B6AC0000}"/>
    <cellStyle name="PB Table Total Row 2 2 2 2 3" xfId="44215" xr:uid="{00000000-0005-0000-0000-0000B7AC0000}"/>
    <cellStyle name="PB Table Total Row 2 2 2 2 3 2" xfId="44216" xr:uid="{00000000-0005-0000-0000-0000B8AC0000}"/>
    <cellStyle name="PB Table Total Row 2 2 2 2 3 2 2" xfId="44217" xr:uid="{00000000-0005-0000-0000-0000B9AC0000}"/>
    <cellStyle name="PB Table Total Row 2 2 2 2 3 3" xfId="44218" xr:uid="{00000000-0005-0000-0000-0000BAAC0000}"/>
    <cellStyle name="PB Table Total Row 2 2 2 2 4" xfId="44219" xr:uid="{00000000-0005-0000-0000-0000BBAC0000}"/>
    <cellStyle name="PB Table Total Row 2 2 2 2 4 2" xfId="44220" xr:uid="{00000000-0005-0000-0000-0000BCAC0000}"/>
    <cellStyle name="PB Table Total Row 2 2 2 2 4 2 2" xfId="44221" xr:uid="{00000000-0005-0000-0000-0000BDAC0000}"/>
    <cellStyle name="PB Table Total Row 2 2 2 2 4 3" xfId="44222" xr:uid="{00000000-0005-0000-0000-0000BEAC0000}"/>
    <cellStyle name="PB Table Total Row 2 2 2 2 5" xfId="44223" xr:uid="{00000000-0005-0000-0000-0000BFAC0000}"/>
    <cellStyle name="PB Table Total Row 2 2 2 2 5 2" xfId="44224" xr:uid="{00000000-0005-0000-0000-0000C0AC0000}"/>
    <cellStyle name="PB Table Total Row 2 2 2 2 5 2 2" xfId="44225" xr:uid="{00000000-0005-0000-0000-0000C1AC0000}"/>
    <cellStyle name="PB Table Total Row 2 2 2 2 5 3" xfId="44226" xr:uid="{00000000-0005-0000-0000-0000C2AC0000}"/>
    <cellStyle name="PB Table Total Row 2 2 2 2 6" xfId="44227" xr:uid="{00000000-0005-0000-0000-0000C3AC0000}"/>
    <cellStyle name="PB Table Total Row 2 2 2 2 6 2" xfId="44228" xr:uid="{00000000-0005-0000-0000-0000C4AC0000}"/>
    <cellStyle name="PB Table Total Row 2 2 2 2 6 2 2" xfId="44229" xr:uid="{00000000-0005-0000-0000-0000C5AC0000}"/>
    <cellStyle name="PB Table Total Row 2 2 2 2 6 3" xfId="44230" xr:uid="{00000000-0005-0000-0000-0000C6AC0000}"/>
    <cellStyle name="PB Table Total Row 2 2 2 2 7" xfId="44231" xr:uid="{00000000-0005-0000-0000-0000C7AC0000}"/>
    <cellStyle name="PB Table Total Row 2 2 2 2 7 2" xfId="44232" xr:uid="{00000000-0005-0000-0000-0000C8AC0000}"/>
    <cellStyle name="PB Table Total Row 2 2 2 2 7 2 2" xfId="44233" xr:uid="{00000000-0005-0000-0000-0000C9AC0000}"/>
    <cellStyle name="PB Table Total Row 2 2 2 2 7 3" xfId="44234" xr:uid="{00000000-0005-0000-0000-0000CAAC0000}"/>
    <cellStyle name="PB Table Total Row 2 2 2 2 8" xfId="44235" xr:uid="{00000000-0005-0000-0000-0000CBAC0000}"/>
    <cellStyle name="PB Table Total Row 2 2 2 2 8 2" xfId="44236" xr:uid="{00000000-0005-0000-0000-0000CCAC0000}"/>
    <cellStyle name="PB Table Total Row 2 2 2 2 8 2 2" xfId="44237" xr:uid="{00000000-0005-0000-0000-0000CDAC0000}"/>
    <cellStyle name="PB Table Total Row 2 2 2 2 8 3" xfId="44238" xr:uid="{00000000-0005-0000-0000-0000CEAC0000}"/>
    <cellStyle name="PB Table Total Row 2 2 2 2 9" xfId="44239" xr:uid="{00000000-0005-0000-0000-0000CFAC0000}"/>
    <cellStyle name="PB Table Total Row 2 2 2 2 9 2" xfId="44240" xr:uid="{00000000-0005-0000-0000-0000D0AC0000}"/>
    <cellStyle name="PB Table Total Row 2 2 2 2 9 2 2" xfId="44241" xr:uid="{00000000-0005-0000-0000-0000D1AC0000}"/>
    <cellStyle name="PB Table Total Row 2 2 2 2 9 3" xfId="44242" xr:uid="{00000000-0005-0000-0000-0000D2AC0000}"/>
    <cellStyle name="PB Table Total Row 2 2 2 3" xfId="44243" xr:uid="{00000000-0005-0000-0000-0000D3AC0000}"/>
    <cellStyle name="PB Table Total Row 2 2 2 3 10" xfId="44244" xr:uid="{00000000-0005-0000-0000-0000D4AC0000}"/>
    <cellStyle name="PB Table Total Row 2 2 2 3 10 2" xfId="44245" xr:uid="{00000000-0005-0000-0000-0000D5AC0000}"/>
    <cellStyle name="PB Table Total Row 2 2 2 3 11" xfId="44246" xr:uid="{00000000-0005-0000-0000-0000D6AC0000}"/>
    <cellStyle name="PB Table Total Row 2 2 2 3 2" xfId="44247" xr:uid="{00000000-0005-0000-0000-0000D7AC0000}"/>
    <cellStyle name="PB Table Total Row 2 2 2 3 2 2" xfId="44248" xr:uid="{00000000-0005-0000-0000-0000D8AC0000}"/>
    <cellStyle name="PB Table Total Row 2 2 2 3 2 2 2" xfId="44249" xr:uid="{00000000-0005-0000-0000-0000D9AC0000}"/>
    <cellStyle name="PB Table Total Row 2 2 2 3 2 3" xfId="44250" xr:uid="{00000000-0005-0000-0000-0000DAAC0000}"/>
    <cellStyle name="PB Table Total Row 2 2 2 3 3" xfId="44251" xr:uid="{00000000-0005-0000-0000-0000DBAC0000}"/>
    <cellStyle name="PB Table Total Row 2 2 2 3 3 2" xfId="44252" xr:uid="{00000000-0005-0000-0000-0000DCAC0000}"/>
    <cellStyle name="PB Table Total Row 2 2 2 3 3 2 2" xfId="44253" xr:uid="{00000000-0005-0000-0000-0000DDAC0000}"/>
    <cellStyle name="PB Table Total Row 2 2 2 3 3 3" xfId="44254" xr:uid="{00000000-0005-0000-0000-0000DEAC0000}"/>
    <cellStyle name="PB Table Total Row 2 2 2 3 4" xfId="44255" xr:uid="{00000000-0005-0000-0000-0000DFAC0000}"/>
    <cellStyle name="PB Table Total Row 2 2 2 3 4 2" xfId="44256" xr:uid="{00000000-0005-0000-0000-0000E0AC0000}"/>
    <cellStyle name="PB Table Total Row 2 2 2 3 4 2 2" xfId="44257" xr:uid="{00000000-0005-0000-0000-0000E1AC0000}"/>
    <cellStyle name="PB Table Total Row 2 2 2 3 4 3" xfId="44258" xr:uid="{00000000-0005-0000-0000-0000E2AC0000}"/>
    <cellStyle name="PB Table Total Row 2 2 2 3 5" xfId="44259" xr:uid="{00000000-0005-0000-0000-0000E3AC0000}"/>
    <cellStyle name="PB Table Total Row 2 2 2 3 5 2" xfId="44260" xr:uid="{00000000-0005-0000-0000-0000E4AC0000}"/>
    <cellStyle name="PB Table Total Row 2 2 2 3 5 2 2" xfId="44261" xr:uid="{00000000-0005-0000-0000-0000E5AC0000}"/>
    <cellStyle name="PB Table Total Row 2 2 2 3 5 3" xfId="44262" xr:uid="{00000000-0005-0000-0000-0000E6AC0000}"/>
    <cellStyle name="PB Table Total Row 2 2 2 3 6" xfId="44263" xr:uid="{00000000-0005-0000-0000-0000E7AC0000}"/>
    <cellStyle name="PB Table Total Row 2 2 2 3 6 2" xfId="44264" xr:uid="{00000000-0005-0000-0000-0000E8AC0000}"/>
    <cellStyle name="PB Table Total Row 2 2 2 3 6 2 2" xfId="44265" xr:uid="{00000000-0005-0000-0000-0000E9AC0000}"/>
    <cellStyle name="PB Table Total Row 2 2 2 3 6 3" xfId="44266" xr:uid="{00000000-0005-0000-0000-0000EAAC0000}"/>
    <cellStyle name="PB Table Total Row 2 2 2 3 7" xfId="44267" xr:uid="{00000000-0005-0000-0000-0000EBAC0000}"/>
    <cellStyle name="PB Table Total Row 2 2 2 3 7 2" xfId="44268" xr:uid="{00000000-0005-0000-0000-0000ECAC0000}"/>
    <cellStyle name="PB Table Total Row 2 2 2 3 7 2 2" xfId="44269" xr:uid="{00000000-0005-0000-0000-0000EDAC0000}"/>
    <cellStyle name="PB Table Total Row 2 2 2 3 7 3" xfId="44270" xr:uid="{00000000-0005-0000-0000-0000EEAC0000}"/>
    <cellStyle name="PB Table Total Row 2 2 2 3 8" xfId="44271" xr:uid="{00000000-0005-0000-0000-0000EFAC0000}"/>
    <cellStyle name="PB Table Total Row 2 2 2 3 8 2" xfId="44272" xr:uid="{00000000-0005-0000-0000-0000F0AC0000}"/>
    <cellStyle name="PB Table Total Row 2 2 2 3 8 2 2" xfId="44273" xr:uid="{00000000-0005-0000-0000-0000F1AC0000}"/>
    <cellStyle name="PB Table Total Row 2 2 2 3 8 3" xfId="44274" xr:uid="{00000000-0005-0000-0000-0000F2AC0000}"/>
    <cellStyle name="PB Table Total Row 2 2 2 3 9" xfId="44275" xr:uid="{00000000-0005-0000-0000-0000F3AC0000}"/>
    <cellStyle name="PB Table Total Row 2 2 2 3 9 2" xfId="44276" xr:uid="{00000000-0005-0000-0000-0000F4AC0000}"/>
    <cellStyle name="PB Table Total Row 2 2 2 3 9 2 2" xfId="44277" xr:uid="{00000000-0005-0000-0000-0000F5AC0000}"/>
    <cellStyle name="PB Table Total Row 2 2 2 3 9 3" xfId="44278" xr:uid="{00000000-0005-0000-0000-0000F6AC0000}"/>
    <cellStyle name="PB Table Total Row 2 2 2 4" xfId="44279" xr:uid="{00000000-0005-0000-0000-0000F7AC0000}"/>
    <cellStyle name="PB Table Total Row 2 2 2 4 2" xfId="44280" xr:uid="{00000000-0005-0000-0000-0000F8AC0000}"/>
    <cellStyle name="PB Table Total Row 2 2 2 4 2 2" xfId="44281" xr:uid="{00000000-0005-0000-0000-0000F9AC0000}"/>
    <cellStyle name="PB Table Total Row 2 2 2 4 3" xfId="44282" xr:uid="{00000000-0005-0000-0000-0000FAAC0000}"/>
    <cellStyle name="PB Table Total Row 2 2 2 5" xfId="44283" xr:uid="{00000000-0005-0000-0000-0000FBAC0000}"/>
    <cellStyle name="PB Table Total Row 2 2 2 5 2" xfId="44284" xr:uid="{00000000-0005-0000-0000-0000FCAC0000}"/>
    <cellStyle name="PB Table Total Row 2 2 2 5 2 2" xfId="44285" xr:uid="{00000000-0005-0000-0000-0000FDAC0000}"/>
    <cellStyle name="PB Table Total Row 2 2 2 5 3" xfId="44286" xr:uid="{00000000-0005-0000-0000-0000FEAC0000}"/>
    <cellStyle name="PB Table Total Row 2 2 2 6" xfId="44287" xr:uid="{00000000-0005-0000-0000-0000FFAC0000}"/>
    <cellStyle name="PB Table Total Row 2 2 2 6 2" xfId="44288" xr:uid="{00000000-0005-0000-0000-000000AD0000}"/>
    <cellStyle name="PB Table Total Row 2 2 2 6 2 2" xfId="44289" xr:uid="{00000000-0005-0000-0000-000001AD0000}"/>
    <cellStyle name="PB Table Total Row 2 2 2 6 3" xfId="44290" xr:uid="{00000000-0005-0000-0000-000002AD0000}"/>
    <cellStyle name="PB Table Total Row 2 2 2 7" xfId="44291" xr:uid="{00000000-0005-0000-0000-000003AD0000}"/>
    <cellStyle name="PB Table Total Row 2 2 2 7 2" xfId="44292" xr:uid="{00000000-0005-0000-0000-000004AD0000}"/>
    <cellStyle name="PB Table Total Row 2 2 2 7 2 2" xfId="44293" xr:uid="{00000000-0005-0000-0000-000005AD0000}"/>
    <cellStyle name="PB Table Total Row 2 2 2 7 3" xfId="44294" xr:uid="{00000000-0005-0000-0000-000006AD0000}"/>
    <cellStyle name="PB Table Total Row 2 2 2 8" xfId="44295" xr:uid="{00000000-0005-0000-0000-000007AD0000}"/>
    <cellStyle name="PB Table Total Row 2 2 2 8 2" xfId="44296" xr:uid="{00000000-0005-0000-0000-000008AD0000}"/>
    <cellStyle name="PB Table Total Row 2 2 2 8 2 2" xfId="44297" xr:uid="{00000000-0005-0000-0000-000009AD0000}"/>
    <cellStyle name="PB Table Total Row 2 2 2 8 3" xfId="44298" xr:uid="{00000000-0005-0000-0000-00000AAD0000}"/>
    <cellStyle name="PB Table Total Row 2 2 2 9" xfId="44299" xr:uid="{00000000-0005-0000-0000-00000BAD0000}"/>
    <cellStyle name="PB Table Total Row 2 2 2 9 2" xfId="44300" xr:uid="{00000000-0005-0000-0000-00000CAD0000}"/>
    <cellStyle name="PB Table Total Row 2 2 2 9 2 2" xfId="44301" xr:uid="{00000000-0005-0000-0000-00000DAD0000}"/>
    <cellStyle name="PB Table Total Row 2 2 2 9 3" xfId="44302" xr:uid="{00000000-0005-0000-0000-00000EAD0000}"/>
    <cellStyle name="PB Table Total Row 2 2 3" xfId="44303" xr:uid="{00000000-0005-0000-0000-00000FAD0000}"/>
    <cellStyle name="PB Table Total Row 2 2 3 10" xfId="44304" xr:uid="{00000000-0005-0000-0000-000010AD0000}"/>
    <cellStyle name="PB Table Total Row 2 2 3 10 2" xfId="44305" xr:uid="{00000000-0005-0000-0000-000011AD0000}"/>
    <cellStyle name="PB Table Total Row 2 2 3 10 2 2" xfId="44306" xr:uid="{00000000-0005-0000-0000-000012AD0000}"/>
    <cellStyle name="PB Table Total Row 2 2 3 10 3" xfId="44307" xr:uid="{00000000-0005-0000-0000-000013AD0000}"/>
    <cellStyle name="PB Table Total Row 2 2 3 11" xfId="44308" xr:uid="{00000000-0005-0000-0000-000014AD0000}"/>
    <cellStyle name="PB Table Total Row 2 2 3 11 2" xfId="44309" xr:uid="{00000000-0005-0000-0000-000015AD0000}"/>
    <cellStyle name="PB Table Total Row 2 2 3 12" xfId="44310" xr:uid="{00000000-0005-0000-0000-000016AD0000}"/>
    <cellStyle name="PB Table Total Row 2 2 3 2" xfId="44311" xr:uid="{00000000-0005-0000-0000-000017AD0000}"/>
    <cellStyle name="PB Table Total Row 2 2 3 2 10" xfId="44312" xr:uid="{00000000-0005-0000-0000-000018AD0000}"/>
    <cellStyle name="PB Table Total Row 2 2 3 2 10 2" xfId="44313" xr:uid="{00000000-0005-0000-0000-000019AD0000}"/>
    <cellStyle name="PB Table Total Row 2 2 3 2 11" xfId="44314" xr:uid="{00000000-0005-0000-0000-00001AAD0000}"/>
    <cellStyle name="PB Table Total Row 2 2 3 2 2" xfId="44315" xr:uid="{00000000-0005-0000-0000-00001BAD0000}"/>
    <cellStyle name="PB Table Total Row 2 2 3 2 2 2" xfId="44316" xr:uid="{00000000-0005-0000-0000-00001CAD0000}"/>
    <cellStyle name="PB Table Total Row 2 2 3 2 2 2 2" xfId="44317" xr:uid="{00000000-0005-0000-0000-00001DAD0000}"/>
    <cellStyle name="PB Table Total Row 2 2 3 2 2 3" xfId="44318" xr:uid="{00000000-0005-0000-0000-00001EAD0000}"/>
    <cellStyle name="PB Table Total Row 2 2 3 2 3" xfId="44319" xr:uid="{00000000-0005-0000-0000-00001FAD0000}"/>
    <cellStyle name="PB Table Total Row 2 2 3 2 3 2" xfId="44320" xr:uid="{00000000-0005-0000-0000-000020AD0000}"/>
    <cellStyle name="PB Table Total Row 2 2 3 2 3 2 2" xfId="44321" xr:uid="{00000000-0005-0000-0000-000021AD0000}"/>
    <cellStyle name="PB Table Total Row 2 2 3 2 3 3" xfId="44322" xr:uid="{00000000-0005-0000-0000-000022AD0000}"/>
    <cellStyle name="PB Table Total Row 2 2 3 2 4" xfId="44323" xr:uid="{00000000-0005-0000-0000-000023AD0000}"/>
    <cellStyle name="PB Table Total Row 2 2 3 2 4 2" xfId="44324" xr:uid="{00000000-0005-0000-0000-000024AD0000}"/>
    <cellStyle name="PB Table Total Row 2 2 3 2 4 2 2" xfId="44325" xr:uid="{00000000-0005-0000-0000-000025AD0000}"/>
    <cellStyle name="PB Table Total Row 2 2 3 2 4 3" xfId="44326" xr:uid="{00000000-0005-0000-0000-000026AD0000}"/>
    <cellStyle name="PB Table Total Row 2 2 3 2 5" xfId="44327" xr:uid="{00000000-0005-0000-0000-000027AD0000}"/>
    <cellStyle name="PB Table Total Row 2 2 3 2 5 2" xfId="44328" xr:uid="{00000000-0005-0000-0000-000028AD0000}"/>
    <cellStyle name="PB Table Total Row 2 2 3 2 5 2 2" xfId="44329" xr:uid="{00000000-0005-0000-0000-000029AD0000}"/>
    <cellStyle name="PB Table Total Row 2 2 3 2 5 3" xfId="44330" xr:uid="{00000000-0005-0000-0000-00002AAD0000}"/>
    <cellStyle name="PB Table Total Row 2 2 3 2 6" xfId="44331" xr:uid="{00000000-0005-0000-0000-00002BAD0000}"/>
    <cellStyle name="PB Table Total Row 2 2 3 2 6 2" xfId="44332" xr:uid="{00000000-0005-0000-0000-00002CAD0000}"/>
    <cellStyle name="PB Table Total Row 2 2 3 2 6 2 2" xfId="44333" xr:uid="{00000000-0005-0000-0000-00002DAD0000}"/>
    <cellStyle name="PB Table Total Row 2 2 3 2 6 3" xfId="44334" xr:uid="{00000000-0005-0000-0000-00002EAD0000}"/>
    <cellStyle name="PB Table Total Row 2 2 3 2 7" xfId="44335" xr:uid="{00000000-0005-0000-0000-00002FAD0000}"/>
    <cellStyle name="PB Table Total Row 2 2 3 2 7 2" xfId="44336" xr:uid="{00000000-0005-0000-0000-000030AD0000}"/>
    <cellStyle name="PB Table Total Row 2 2 3 2 7 2 2" xfId="44337" xr:uid="{00000000-0005-0000-0000-000031AD0000}"/>
    <cellStyle name="PB Table Total Row 2 2 3 2 7 3" xfId="44338" xr:uid="{00000000-0005-0000-0000-000032AD0000}"/>
    <cellStyle name="PB Table Total Row 2 2 3 2 8" xfId="44339" xr:uid="{00000000-0005-0000-0000-000033AD0000}"/>
    <cellStyle name="PB Table Total Row 2 2 3 2 8 2" xfId="44340" xr:uid="{00000000-0005-0000-0000-000034AD0000}"/>
    <cellStyle name="PB Table Total Row 2 2 3 2 8 2 2" xfId="44341" xr:uid="{00000000-0005-0000-0000-000035AD0000}"/>
    <cellStyle name="PB Table Total Row 2 2 3 2 8 3" xfId="44342" xr:uid="{00000000-0005-0000-0000-000036AD0000}"/>
    <cellStyle name="PB Table Total Row 2 2 3 2 9" xfId="44343" xr:uid="{00000000-0005-0000-0000-000037AD0000}"/>
    <cellStyle name="PB Table Total Row 2 2 3 2 9 2" xfId="44344" xr:uid="{00000000-0005-0000-0000-000038AD0000}"/>
    <cellStyle name="PB Table Total Row 2 2 3 2 9 2 2" xfId="44345" xr:uid="{00000000-0005-0000-0000-000039AD0000}"/>
    <cellStyle name="PB Table Total Row 2 2 3 2 9 3" xfId="44346" xr:uid="{00000000-0005-0000-0000-00003AAD0000}"/>
    <cellStyle name="PB Table Total Row 2 2 3 3" xfId="44347" xr:uid="{00000000-0005-0000-0000-00003BAD0000}"/>
    <cellStyle name="PB Table Total Row 2 2 3 3 2" xfId="44348" xr:uid="{00000000-0005-0000-0000-00003CAD0000}"/>
    <cellStyle name="PB Table Total Row 2 2 3 3 2 2" xfId="44349" xr:uid="{00000000-0005-0000-0000-00003DAD0000}"/>
    <cellStyle name="PB Table Total Row 2 2 3 3 3" xfId="44350" xr:uid="{00000000-0005-0000-0000-00003EAD0000}"/>
    <cellStyle name="PB Table Total Row 2 2 3 4" xfId="44351" xr:uid="{00000000-0005-0000-0000-00003FAD0000}"/>
    <cellStyle name="PB Table Total Row 2 2 3 4 2" xfId="44352" xr:uid="{00000000-0005-0000-0000-000040AD0000}"/>
    <cellStyle name="PB Table Total Row 2 2 3 4 2 2" xfId="44353" xr:uid="{00000000-0005-0000-0000-000041AD0000}"/>
    <cellStyle name="PB Table Total Row 2 2 3 4 3" xfId="44354" xr:uid="{00000000-0005-0000-0000-000042AD0000}"/>
    <cellStyle name="PB Table Total Row 2 2 3 5" xfId="44355" xr:uid="{00000000-0005-0000-0000-000043AD0000}"/>
    <cellStyle name="PB Table Total Row 2 2 3 5 2" xfId="44356" xr:uid="{00000000-0005-0000-0000-000044AD0000}"/>
    <cellStyle name="PB Table Total Row 2 2 3 5 2 2" xfId="44357" xr:uid="{00000000-0005-0000-0000-000045AD0000}"/>
    <cellStyle name="PB Table Total Row 2 2 3 5 3" xfId="44358" xr:uid="{00000000-0005-0000-0000-000046AD0000}"/>
    <cellStyle name="PB Table Total Row 2 2 3 6" xfId="44359" xr:uid="{00000000-0005-0000-0000-000047AD0000}"/>
    <cellStyle name="PB Table Total Row 2 2 3 6 2" xfId="44360" xr:uid="{00000000-0005-0000-0000-000048AD0000}"/>
    <cellStyle name="PB Table Total Row 2 2 3 6 2 2" xfId="44361" xr:uid="{00000000-0005-0000-0000-000049AD0000}"/>
    <cellStyle name="PB Table Total Row 2 2 3 6 3" xfId="44362" xr:uid="{00000000-0005-0000-0000-00004AAD0000}"/>
    <cellStyle name="PB Table Total Row 2 2 3 7" xfId="44363" xr:uid="{00000000-0005-0000-0000-00004BAD0000}"/>
    <cellStyle name="PB Table Total Row 2 2 3 7 2" xfId="44364" xr:uid="{00000000-0005-0000-0000-00004CAD0000}"/>
    <cellStyle name="PB Table Total Row 2 2 3 7 2 2" xfId="44365" xr:uid="{00000000-0005-0000-0000-00004DAD0000}"/>
    <cellStyle name="PB Table Total Row 2 2 3 7 3" xfId="44366" xr:uid="{00000000-0005-0000-0000-00004EAD0000}"/>
    <cellStyle name="PB Table Total Row 2 2 3 8" xfId="44367" xr:uid="{00000000-0005-0000-0000-00004FAD0000}"/>
    <cellStyle name="PB Table Total Row 2 2 3 8 2" xfId="44368" xr:uid="{00000000-0005-0000-0000-000050AD0000}"/>
    <cellStyle name="PB Table Total Row 2 2 3 8 2 2" xfId="44369" xr:uid="{00000000-0005-0000-0000-000051AD0000}"/>
    <cellStyle name="PB Table Total Row 2 2 3 8 3" xfId="44370" xr:uid="{00000000-0005-0000-0000-000052AD0000}"/>
    <cellStyle name="PB Table Total Row 2 2 3 9" xfId="44371" xr:uid="{00000000-0005-0000-0000-000053AD0000}"/>
    <cellStyle name="PB Table Total Row 2 2 3 9 2" xfId="44372" xr:uid="{00000000-0005-0000-0000-000054AD0000}"/>
    <cellStyle name="PB Table Total Row 2 2 3 9 2 2" xfId="44373" xr:uid="{00000000-0005-0000-0000-000055AD0000}"/>
    <cellStyle name="PB Table Total Row 2 2 3 9 3" xfId="44374" xr:uid="{00000000-0005-0000-0000-000056AD0000}"/>
    <cellStyle name="PB Table Total Row 2 2 4" xfId="44375" xr:uid="{00000000-0005-0000-0000-000057AD0000}"/>
    <cellStyle name="PB Table Total Row 2 2 4 10" xfId="44376" xr:uid="{00000000-0005-0000-0000-000058AD0000}"/>
    <cellStyle name="PB Table Total Row 2 2 4 10 2" xfId="44377" xr:uid="{00000000-0005-0000-0000-000059AD0000}"/>
    <cellStyle name="PB Table Total Row 2 2 4 11" xfId="44378" xr:uid="{00000000-0005-0000-0000-00005AAD0000}"/>
    <cellStyle name="PB Table Total Row 2 2 4 2" xfId="44379" xr:uid="{00000000-0005-0000-0000-00005BAD0000}"/>
    <cellStyle name="PB Table Total Row 2 2 4 2 2" xfId="44380" xr:uid="{00000000-0005-0000-0000-00005CAD0000}"/>
    <cellStyle name="PB Table Total Row 2 2 4 2 2 2" xfId="44381" xr:uid="{00000000-0005-0000-0000-00005DAD0000}"/>
    <cellStyle name="PB Table Total Row 2 2 4 2 3" xfId="44382" xr:uid="{00000000-0005-0000-0000-00005EAD0000}"/>
    <cellStyle name="PB Table Total Row 2 2 4 3" xfId="44383" xr:uid="{00000000-0005-0000-0000-00005FAD0000}"/>
    <cellStyle name="PB Table Total Row 2 2 4 3 2" xfId="44384" xr:uid="{00000000-0005-0000-0000-000060AD0000}"/>
    <cellStyle name="PB Table Total Row 2 2 4 3 2 2" xfId="44385" xr:uid="{00000000-0005-0000-0000-000061AD0000}"/>
    <cellStyle name="PB Table Total Row 2 2 4 3 3" xfId="44386" xr:uid="{00000000-0005-0000-0000-000062AD0000}"/>
    <cellStyle name="PB Table Total Row 2 2 4 4" xfId="44387" xr:uid="{00000000-0005-0000-0000-000063AD0000}"/>
    <cellStyle name="PB Table Total Row 2 2 4 4 2" xfId="44388" xr:uid="{00000000-0005-0000-0000-000064AD0000}"/>
    <cellStyle name="PB Table Total Row 2 2 4 4 2 2" xfId="44389" xr:uid="{00000000-0005-0000-0000-000065AD0000}"/>
    <cellStyle name="PB Table Total Row 2 2 4 4 3" xfId="44390" xr:uid="{00000000-0005-0000-0000-000066AD0000}"/>
    <cellStyle name="PB Table Total Row 2 2 4 5" xfId="44391" xr:uid="{00000000-0005-0000-0000-000067AD0000}"/>
    <cellStyle name="PB Table Total Row 2 2 4 5 2" xfId="44392" xr:uid="{00000000-0005-0000-0000-000068AD0000}"/>
    <cellStyle name="PB Table Total Row 2 2 4 5 2 2" xfId="44393" xr:uid="{00000000-0005-0000-0000-000069AD0000}"/>
    <cellStyle name="PB Table Total Row 2 2 4 5 3" xfId="44394" xr:uid="{00000000-0005-0000-0000-00006AAD0000}"/>
    <cellStyle name="PB Table Total Row 2 2 4 6" xfId="44395" xr:uid="{00000000-0005-0000-0000-00006BAD0000}"/>
    <cellStyle name="PB Table Total Row 2 2 4 6 2" xfId="44396" xr:uid="{00000000-0005-0000-0000-00006CAD0000}"/>
    <cellStyle name="PB Table Total Row 2 2 4 6 2 2" xfId="44397" xr:uid="{00000000-0005-0000-0000-00006DAD0000}"/>
    <cellStyle name="PB Table Total Row 2 2 4 6 3" xfId="44398" xr:uid="{00000000-0005-0000-0000-00006EAD0000}"/>
    <cellStyle name="PB Table Total Row 2 2 4 7" xfId="44399" xr:uid="{00000000-0005-0000-0000-00006FAD0000}"/>
    <cellStyle name="PB Table Total Row 2 2 4 7 2" xfId="44400" xr:uid="{00000000-0005-0000-0000-000070AD0000}"/>
    <cellStyle name="PB Table Total Row 2 2 4 7 2 2" xfId="44401" xr:uid="{00000000-0005-0000-0000-000071AD0000}"/>
    <cellStyle name="PB Table Total Row 2 2 4 7 3" xfId="44402" xr:uid="{00000000-0005-0000-0000-000072AD0000}"/>
    <cellStyle name="PB Table Total Row 2 2 4 8" xfId="44403" xr:uid="{00000000-0005-0000-0000-000073AD0000}"/>
    <cellStyle name="PB Table Total Row 2 2 4 8 2" xfId="44404" xr:uid="{00000000-0005-0000-0000-000074AD0000}"/>
    <cellStyle name="PB Table Total Row 2 2 4 8 2 2" xfId="44405" xr:uid="{00000000-0005-0000-0000-000075AD0000}"/>
    <cellStyle name="PB Table Total Row 2 2 4 8 3" xfId="44406" xr:uid="{00000000-0005-0000-0000-000076AD0000}"/>
    <cellStyle name="PB Table Total Row 2 2 4 9" xfId="44407" xr:uid="{00000000-0005-0000-0000-000077AD0000}"/>
    <cellStyle name="PB Table Total Row 2 2 4 9 2" xfId="44408" xr:uid="{00000000-0005-0000-0000-000078AD0000}"/>
    <cellStyle name="PB Table Total Row 2 2 4 9 2 2" xfId="44409" xr:uid="{00000000-0005-0000-0000-000079AD0000}"/>
    <cellStyle name="PB Table Total Row 2 2 4 9 3" xfId="44410" xr:uid="{00000000-0005-0000-0000-00007AAD0000}"/>
    <cellStyle name="PB Table Total Row 2 2 5" xfId="44411" xr:uid="{00000000-0005-0000-0000-00007BAD0000}"/>
    <cellStyle name="PB Table Total Row 2 2 5 2" xfId="44412" xr:uid="{00000000-0005-0000-0000-00007CAD0000}"/>
    <cellStyle name="PB Table Total Row 2 2 5 2 2" xfId="44413" xr:uid="{00000000-0005-0000-0000-00007DAD0000}"/>
    <cellStyle name="PB Table Total Row 2 2 5 3" xfId="44414" xr:uid="{00000000-0005-0000-0000-00007EAD0000}"/>
    <cellStyle name="PB Table Total Row 2 2 6" xfId="44415" xr:uid="{00000000-0005-0000-0000-00007FAD0000}"/>
    <cellStyle name="PB Table Total Row 2 2 6 2" xfId="44416" xr:uid="{00000000-0005-0000-0000-000080AD0000}"/>
    <cellStyle name="PB Table Total Row 2 2 6 2 2" xfId="44417" xr:uid="{00000000-0005-0000-0000-000081AD0000}"/>
    <cellStyle name="PB Table Total Row 2 2 6 3" xfId="44418" xr:uid="{00000000-0005-0000-0000-000082AD0000}"/>
    <cellStyle name="PB Table Total Row 2 2 7" xfId="44419" xr:uid="{00000000-0005-0000-0000-000083AD0000}"/>
    <cellStyle name="PB Table Total Row 2 2 7 2" xfId="44420" xr:uid="{00000000-0005-0000-0000-000084AD0000}"/>
    <cellStyle name="PB Table Total Row 2 2 7 2 2" xfId="44421" xr:uid="{00000000-0005-0000-0000-000085AD0000}"/>
    <cellStyle name="PB Table Total Row 2 2 7 3" xfId="44422" xr:uid="{00000000-0005-0000-0000-000086AD0000}"/>
    <cellStyle name="PB Table Total Row 2 2 8" xfId="44423" xr:uid="{00000000-0005-0000-0000-000087AD0000}"/>
    <cellStyle name="PB Table Total Row 2 2 8 2" xfId="44424" xr:uid="{00000000-0005-0000-0000-000088AD0000}"/>
    <cellStyle name="PB Table Total Row 2 2 8 2 2" xfId="44425" xr:uid="{00000000-0005-0000-0000-000089AD0000}"/>
    <cellStyle name="PB Table Total Row 2 2 8 3" xfId="44426" xr:uid="{00000000-0005-0000-0000-00008AAD0000}"/>
    <cellStyle name="PB Table Total Row 2 2 9" xfId="44427" xr:uid="{00000000-0005-0000-0000-00008BAD0000}"/>
    <cellStyle name="PB Table Total Row 2 2 9 2" xfId="44428" xr:uid="{00000000-0005-0000-0000-00008CAD0000}"/>
    <cellStyle name="PB Table Total Row 2 2 9 2 2" xfId="44429" xr:uid="{00000000-0005-0000-0000-00008DAD0000}"/>
    <cellStyle name="PB Table Total Row 2 2 9 3" xfId="44430" xr:uid="{00000000-0005-0000-0000-00008EAD0000}"/>
    <cellStyle name="PB Table Total Row 2 3" xfId="44431" xr:uid="{00000000-0005-0000-0000-00008FAD0000}"/>
    <cellStyle name="PB Table Total Row 2 3 10" xfId="44432" xr:uid="{00000000-0005-0000-0000-000090AD0000}"/>
    <cellStyle name="PB Table Total Row 2 3 10 2" xfId="44433" xr:uid="{00000000-0005-0000-0000-000091AD0000}"/>
    <cellStyle name="PB Table Total Row 2 3 10 2 2" xfId="44434" xr:uid="{00000000-0005-0000-0000-000092AD0000}"/>
    <cellStyle name="PB Table Total Row 2 3 10 3" xfId="44435" xr:uid="{00000000-0005-0000-0000-000093AD0000}"/>
    <cellStyle name="PB Table Total Row 2 3 11" xfId="44436" xr:uid="{00000000-0005-0000-0000-000094AD0000}"/>
    <cellStyle name="PB Table Total Row 2 3 11 2" xfId="44437" xr:uid="{00000000-0005-0000-0000-000095AD0000}"/>
    <cellStyle name="PB Table Total Row 2 3 11 2 2" xfId="44438" xr:uid="{00000000-0005-0000-0000-000096AD0000}"/>
    <cellStyle name="PB Table Total Row 2 3 11 3" xfId="44439" xr:uid="{00000000-0005-0000-0000-000097AD0000}"/>
    <cellStyle name="PB Table Total Row 2 3 12" xfId="44440" xr:uid="{00000000-0005-0000-0000-000098AD0000}"/>
    <cellStyle name="PB Table Total Row 2 3 12 2" xfId="44441" xr:uid="{00000000-0005-0000-0000-000099AD0000}"/>
    <cellStyle name="PB Table Total Row 2 3 13" xfId="44442" xr:uid="{00000000-0005-0000-0000-00009AAD0000}"/>
    <cellStyle name="PB Table Total Row 2 3 2" xfId="44443" xr:uid="{00000000-0005-0000-0000-00009BAD0000}"/>
    <cellStyle name="PB Table Total Row 2 3 2 10" xfId="44444" xr:uid="{00000000-0005-0000-0000-00009CAD0000}"/>
    <cellStyle name="PB Table Total Row 2 3 2 10 2" xfId="44445" xr:uid="{00000000-0005-0000-0000-00009DAD0000}"/>
    <cellStyle name="PB Table Total Row 2 3 2 10 2 2" xfId="44446" xr:uid="{00000000-0005-0000-0000-00009EAD0000}"/>
    <cellStyle name="PB Table Total Row 2 3 2 10 3" xfId="44447" xr:uid="{00000000-0005-0000-0000-00009FAD0000}"/>
    <cellStyle name="PB Table Total Row 2 3 2 11" xfId="44448" xr:uid="{00000000-0005-0000-0000-0000A0AD0000}"/>
    <cellStyle name="PB Table Total Row 2 3 2 11 2" xfId="44449" xr:uid="{00000000-0005-0000-0000-0000A1AD0000}"/>
    <cellStyle name="PB Table Total Row 2 3 2 12" xfId="44450" xr:uid="{00000000-0005-0000-0000-0000A2AD0000}"/>
    <cellStyle name="PB Table Total Row 2 3 2 2" xfId="44451" xr:uid="{00000000-0005-0000-0000-0000A3AD0000}"/>
    <cellStyle name="PB Table Total Row 2 3 2 2 2" xfId="44452" xr:uid="{00000000-0005-0000-0000-0000A4AD0000}"/>
    <cellStyle name="PB Table Total Row 2 3 2 2 2 2" xfId="44453" xr:uid="{00000000-0005-0000-0000-0000A5AD0000}"/>
    <cellStyle name="PB Table Total Row 2 3 2 2 3" xfId="44454" xr:uid="{00000000-0005-0000-0000-0000A6AD0000}"/>
    <cellStyle name="PB Table Total Row 2 3 2 3" xfId="44455" xr:uid="{00000000-0005-0000-0000-0000A7AD0000}"/>
    <cellStyle name="PB Table Total Row 2 3 2 3 2" xfId="44456" xr:uid="{00000000-0005-0000-0000-0000A8AD0000}"/>
    <cellStyle name="PB Table Total Row 2 3 2 3 2 2" xfId="44457" xr:uid="{00000000-0005-0000-0000-0000A9AD0000}"/>
    <cellStyle name="PB Table Total Row 2 3 2 3 3" xfId="44458" xr:uid="{00000000-0005-0000-0000-0000AAAD0000}"/>
    <cellStyle name="PB Table Total Row 2 3 2 4" xfId="44459" xr:uid="{00000000-0005-0000-0000-0000ABAD0000}"/>
    <cellStyle name="PB Table Total Row 2 3 2 4 2" xfId="44460" xr:uid="{00000000-0005-0000-0000-0000ACAD0000}"/>
    <cellStyle name="PB Table Total Row 2 3 2 4 2 2" xfId="44461" xr:uid="{00000000-0005-0000-0000-0000ADAD0000}"/>
    <cellStyle name="PB Table Total Row 2 3 2 4 3" xfId="44462" xr:uid="{00000000-0005-0000-0000-0000AEAD0000}"/>
    <cellStyle name="PB Table Total Row 2 3 2 5" xfId="44463" xr:uid="{00000000-0005-0000-0000-0000AFAD0000}"/>
    <cellStyle name="PB Table Total Row 2 3 2 5 2" xfId="44464" xr:uid="{00000000-0005-0000-0000-0000B0AD0000}"/>
    <cellStyle name="PB Table Total Row 2 3 2 5 2 2" xfId="44465" xr:uid="{00000000-0005-0000-0000-0000B1AD0000}"/>
    <cellStyle name="PB Table Total Row 2 3 2 5 3" xfId="44466" xr:uid="{00000000-0005-0000-0000-0000B2AD0000}"/>
    <cellStyle name="PB Table Total Row 2 3 2 6" xfId="44467" xr:uid="{00000000-0005-0000-0000-0000B3AD0000}"/>
    <cellStyle name="PB Table Total Row 2 3 2 6 2" xfId="44468" xr:uid="{00000000-0005-0000-0000-0000B4AD0000}"/>
    <cellStyle name="PB Table Total Row 2 3 2 6 2 2" xfId="44469" xr:uid="{00000000-0005-0000-0000-0000B5AD0000}"/>
    <cellStyle name="PB Table Total Row 2 3 2 6 3" xfId="44470" xr:uid="{00000000-0005-0000-0000-0000B6AD0000}"/>
    <cellStyle name="PB Table Total Row 2 3 2 7" xfId="44471" xr:uid="{00000000-0005-0000-0000-0000B7AD0000}"/>
    <cellStyle name="PB Table Total Row 2 3 2 7 2" xfId="44472" xr:uid="{00000000-0005-0000-0000-0000B8AD0000}"/>
    <cellStyle name="PB Table Total Row 2 3 2 7 2 2" xfId="44473" xr:uid="{00000000-0005-0000-0000-0000B9AD0000}"/>
    <cellStyle name="PB Table Total Row 2 3 2 7 3" xfId="44474" xr:uid="{00000000-0005-0000-0000-0000BAAD0000}"/>
    <cellStyle name="PB Table Total Row 2 3 2 8" xfId="44475" xr:uid="{00000000-0005-0000-0000-0000BBAD0000}"/>
    <cellStyle name="PB Table Total Row 2 3 2 8 2" xfId="44476" xr:uid="{00000000-0005-0000-0000-0000BCAD0000}"/>
    <cellStyle name="PB Table Total Row 2 3 2 8 2 2" xfId="44477" xr:uid="{00000000-0005-0000-0000-0000BDAD0000}"/>
    <cellStyle name="PB Table Total Row 2 3 2 8 3" xfId="44478" xr:uid="{00000000-0005-0000-0000-0000BEAD0000}"/>
    <cellStyle name="PB Table Total Row 2 3 2 9" xfId="44479" xr:uid="{00000000-0005-0000-0000-0000BFAD0000}"/>
    <cellStyle name="PB Table Total Row 2 3 2 9 2" xfId="44480" xr:uid="{00000000-0005-0000-0000-0000C0AD0000}"/>
    <cellStyle name="PB Table Total Row 2 3 2 9 2 2" xfId="44481" xr:uid="{00000000-0005-0000-0000-0000C1AD0000}"/>
    <cellStyle name="PB Table Total Row 2 3 2 9 3" xfId="44482" xr:uid="{00000000-0005-0000-0000-0000C2AD0000}"/>
    <cellStyle name="PB Table Total Row 2 3 3" xfId="44483" xr:uid="{00000000-0005-0000-0000-0000C3AD0000}"/>
    <cellStyle name="PB Table Total Row 2 3 3 10" xfId="44484" xr:uid="{00000000-0005-0000-0000-0000C4AD0000}"/>
    <cellStyle name="PB Table Total Row 2 3 3 10 2" xfId="44485" xr:uid="{00000000-0005-0000-0000-0000C5AD0000}"/>
    <cellStyle name="PB Table Total Row 2 3 3 11" xfId="44486" xr:uid="{00000000-0005-0000-0000-0000C6AD0000}"/>
    <cellStyle name="PB Table Total Row 2 3 3 2" xfId="44487" xr:uid="{00000000-0005-0000-0000-0000C7AD0000}"/>
    <cellStyle name="PB Table Total Row 2 3 3 2 2" xfId="44488" xr:uid="{00000000-0005-0000-0000-0000C8AD0000}"/>
    <cellStyle name="PB Table Total Row 2 3 3 2 2 2" xfId="44489" xr:uid="{00000000-0005-0000-0000-0000C9AD0000}"/>
    <cellStyle name="PB Table Total Row 2 3 3 2 3" xfId="44490" xr:uid="{00000000-0005-0000-0000-0000CAAD0000}"/>
    <cellStyle name="PB Table Total Row 2 3 3 3" xfId="44491" xr:uid="{00000000-0005-0000-0000-0000CBAD0000}"/>
    <cellStyle name="PB Table Total Row 2 3 3 3 2" xfId="44492" xr:uid="{00000000-0005-0000-0000-0000CCAD0000}"/>
    <cellStyle name="PB Table Total Row 2 3 3 3 2 2" xfId="44493" xr:uid="{00000000-0005-0000-0000-0000CDAD0000}"/>
    <cellStyle name="PB Table Total Row 2 3 3 3 3" xfId="44494" xr:uid="{00000000-0005-0000-0000-0000CEAD0000}"/>
    <cellStyle name="PB Table Total Row 2 3 3 4" xfId="44495" xr:uid="{00000000-0005-0000-0000-0000CFAD0000}"/>
    <cellStyle name="PB Table Total Row 2 3 3 4 2" xfId="44496" xr:uid="{00000000-0005-0000-0000-0000D0AD0000}"/>
    <cellStyle name="PB Table Total Row 2 3 3 4 2 2" xfId="44497" xr:uid="{00000000-0005-0000-0000-0000D1AD0000}"/>
    <cellStyle name="PB Table Total Row 2 3 3 4 3" xfId="44498" xr:uid="{00000000-0005-0000-0000-0000D2AD0000}"/>
    <cellStyle name="PB Table Total Row 2 3 3 5" xfId="44499" xr:uid="{00000000-0005-0000-0000-0000D3AD0000}"/>
    <cellStyle name="PB Table Total Row 2 3 3 5 2" xfId="44500" xr:uid="{00000000-0005-0000-0000-0000D4AD0000}"/>
    <cellStyle name="PB Table Total Row 2 3 3 5 2 2" xfId="44501" xr:uid="{00000000-0005-0000-0000-0000D5AD0000}"/>
    <cellStyle name="PB Table Total Row 2 3 3 5 3" xfId="44502" xr:uid="{00000000-0005-0000-0000-0000D6AD0000}"/>
    <cellStyle name="PB Table Total Row 2 3 3 6" xfId="44503" xr:uid="{00000000-0005-0000-0000-0000D7AD0000}"/>
    <cellStyle name="PB Table Total Row 2 3 3 6 2" xfId="44504" xr:uid="{00000000-0005-0000-0000-0000D8AD0000}"/>
    <cellStyle name="PB Table Total Row 2 3 3 6 2 2" xfId="44505" xr:uid="{00000000-0005-0000-0000-0000D9AD0000}"/>
    <cellStyle name="PB Table Total Row 2 3 3 6 3" xfId="44506" xr:uid="{00000000-0005-0000-0000-0000DAAD0000}"/>
    <cellStyle name="PB Table Total Row 2 3 3 7" xfId="44507" xr:uid="{00000000-0005-0000-0000-0000DBAD0000}"/>
    <cellStyle name="PB Table Total Row 2 3 3 7 2" xfId="44508" xr:uid="{00000000-0005-0000-0000-0000DCAD0000}"/>
    <cellStyle name="PB Table Total Row 2 3 3 7 2 2" xfId="44509" xr:uid="{00000000-0005-0000-0000-0000DDAD0000}"/>
    <cellStyle name="PB Table Total Row 2 3 3 7 3" xfId="44510" xr:uid="{00000000-0005-0000-0000-0000DEAD0000}"/>
    <cellStyle name="PB Table Total Row 2 3 3 8" xfId="44511" xr:uid="{00000000-0005-0000-0000-0000DFAD0000}"/>
    <cellStyle name="PB Table Total Row 2 3 3 8 2" xfId="44512" xr:uid="{00000000-0005-0000-0000-0000E0AD0000}"/>
    <cellStyle name="PB Table Total Row 2 3 3 8 2 2" xfId="44513" xr:uid="{00000000-0005-0000-0000-0000E1AD0000}"/>
    <cellStyle name="PB Table Total Row 2 3 3 8 3" xfId="44514" xr:uid="{00000000-0005-0000-0000-0000E2AD0000}"/>
    <cellStyle name="PB Table Total Row 2 3 3 9" xfId="44515" xr:uid="{00000000-0005-0000-0000-0000E3AD0000}"/>
    <cellStyle name="PB Table Total Row 2 3 3 9 2" xfId="44516" xr:uid="{00000000-0005-0000-0000-0000E4AD0000}"/>
    <cellStyle name="PB Table Total Row 2 3 3 9 2 2" xfId="44517" xr:uid="{00000000-0005-0000-0000-0000E5AD0000}"/>
    <cellStyle name="PB Table Total Row 2 3 3 9 3" xfId="44518" xr:uid="{00000000-0005-0000-0000-0000E6AD0000}"/>
    <cellStyle name="PB Table Total Row 2 3 4" xfId="44519" xr:uid="{00000000-0005-0000-0000-0000E7AD0000}"/>
    <cellStyle name="PB Table Total Row 2 3 4 2" xfId="44520" xr:uid="{00000000-0005-0000-0000-0000E8AD0000}"/>
    <cellStyle name="PB Table Total Row 2 3 4 2 2" xfId="44521" xr:uid="{00000000-0005-0000-0000-0000E9AD0000}"/>
    <cellStyle name="PB Table Total Row 2 3 4 3" xfId="44522" xr:uid="{00000000-0005-0000-0000-0000EAAD0000}"/>
    <cellStyle name="PB Table Total Row 2 3 5" xfId="44523" xr:uid="{00000000-0005-0000-0000-0000EBAD0000}"/>
    <cellStyle name="PB Table Total Row 2 3 5 2" xfId="44524" xr:uid="{00000000-0005-0000-0000-0000ECAD0000}"/>
    <cellStyle name="PB Table Total Row 2 3 5 2 2" xfId="44525" xr:uid="{00000000-0005-0000-0000-0000EDAD0000}"/>
    <cellStyle name="PB Table Total Row 2 3 5 3" xfId="44526" xr:uid="{00000000-0005-0000-0000-0000EEAD0000}"/>
    <cellStyle name="PB Table Total Row 2 3 6" xfId="44527" xr:uid="{00000000-0005-0000-0000-0000EFAD0000}"/>
    <cellStyle name="PB Table Total Row 2 3 6 2" xfId="44528" xr:uid="{00000000-0005-0000-0000-0000F0AD0000}"/>
    <cellStyle name="PB Table Total Row 2 3 6 2 2" xfId="44529" xr:uid="{00000000-0005-0000-0000-0000F1AD0000}"/>
    <cellStyle name="PB Table Total Row 2 3 6 3" xfId="44530" xr:uid="{00000000-0005-0000-0000-0000F2AD0000}"/>
    <cellStyle name="PB Table Total Row 2 3 7" xfId="44531" xr:uid="{00000000-0005-0000-0000-0000F3AD0000}"/>
    <cellStyle name="PB Table Total Row 2 3 7 2" xfId="44532" xr:uid="{00000000-0005-0000-0000-0000F4AD0000}"/>
    <cellStyle name="PB Table Total Row 2 3 7 2 2" xfId="44533" xr:uid="{00000000-0005-0000-0000-0000F5AD0000}"/>
    <cellStyle name="PB Table Total Row 2 3 7 3" xfId="44534" xr:uid="{00000000-0005-0000-0000-0000F6AD0000}"/>
    <cellStyle name="PB Table Total Row 2 3 8" xfId="44535" xr:uid="{00000000-0005-0000-0000-0000F7AD0000}"/>
    <cellStyle name="PB Table Total Row 2 3 8 2" xfId="44536" xr:uid="{00000000-0005-0000-0000-0000F8AD0000}"/>
    <cellStyle name="PB Table Total Row 2 3 8 2 2" xfId="44537" xr:uid="{00000000-0005-0000-0000-0000F9AD0000}"/>
    <cellStyle name="PB Table Total Row 2 3 8 3" xfId="44538" xr:uid="{00000000-0005-0000-0000-0000FAAD0000}"/>
    <cellStyle name="PB Table Total Row 2 3 9" xfId="44539" xr:uid="{00000000-0005-0000-0000-0000FBAD0000}"/>
    <cellStyle name="PB Table Total Row 2 3 9 2" xfId="44540" xr:uid="{00000000-0005-0000-0000-0000FCAD0000}"/>
    <cellStyle name="PB Table Total Row 2 3 9 2 2" xfId="44541" xr:uid="{00000000-0005-0000-0000-0000FDAD0000}"/>
    <cellStyle name="PB Table Total Row 2 3 9 3" xfId="44542" xr:uid="{00000000-0005-0000-0000-0000FEAD0000}"/>
    <cellStyle name="PB Table Total Row 2 4" xfId="44543" xr:uid="{00000000-0005-0000-0000-0000FFAD0000}"/>
    <cellStyle name="PB Table Total Row 2 4 10" xfId="44544" xr:uid="{00000000-0005-0000-0000-000000AE0000}"/>
    <cellStyle name="PB Table Total Row 2 4 10 2" xfId="44545" xr:uid="{00000000-0005-0000-0000-000001AE0000}"/>
    <cellStyle name="PB Table Total Row 2 4 10 2 2" xfId="44546" xr:uid="{00000000-0005-0000-0000-000002AE0000}"/>
    <cellStyle name="PB Table Total Row 2 4 10 3" xfId="44547" xr:uid="{00000000-0005-0000-0000-000003AE0000}"/>
    <cellStyle name="PB Table Total Row 2 4 11" xfId="44548" xr:uid="{00000000-0005-0000-0000-000004AE0000}"/>
    <cellStyle name="PB Table Total Row 2 4 11 2" xfId="44549" xr:uid="{00000000-0005-0000-0000-000005AE0000}"/>
    <cellStyle name="PB Table Total Row 2 4 12" xfId="44550" xr:uid="{00000000-0005-0000-0000-000006AE0000}"/>
    <cellStyle name="PB Table Total Row 2 4 2" xfId="44551" xr:uid="{00000000-0005-0000-0000-000007AE0000}"/>
    <cellStyle name="PB Table Total Row 2 4 2 10" xfId="44552" xr:uid="{00000000-0005-0000-0000-000008AE0000}"/>
    <cellStyle name="PB Table Total Row 2 4 2 10 2" xfId="44553" xr:uid="{00000000-0005-0000-0000-000009AE0000}"/>
    <cellStyle name="PB Table Total Row 2 4 2 11" xfId="44554" xr:uid="{00000000-0005-0000-0000-00000AAE0000}"/>
    <cellStyle name="PB Table Total Row 2 4 2 2" xfId="44555" xr:uid="{00000000-0005-0000-0000-00000BAE0000}"/>
    <cellStyle name="PB Table Total Row 2 4 2 2 2" xfId="44556" xr:uid="{00000000-0005-0000-0000-00000CAE0000}"/>
    <cellStyle name="PB Table Total Row 2 4 2 2 2 2" xfId="44557" xr:uid="{00000000-0005-0000-0000-00000DAE0000}"/>
    <cellStyle name="PB Table Total Row 2 4 2 2 3" xfId="44558" xr:uid="{00000000-0005-0000-0000-00000EAE0000}"/>
    <cellStyle name="PB Table Total Row 2 4 2 3" xfId="44559" xr:uid="{00000000-0005-0000-0000-00000FAE0000}"/>
    <cellStyle name="PB Table Total Row 2 4 2 3 2" xfId="44560" xr:uid="{00000000-0005-0000-0000-000010AE0000}"/>
    <cellStyle name="PB Table Total Row 2 4 2 3 2 2" xfId="44561" xr:uid="{00000000-0005-0000-0000-000011AE0000}"/>
    <cellStyle name="PB Table Total Row 2 4 2 3 3" xfId="44562" xr:uid="{00000000-0005-0000-0000-000012AE0000}"/>
    <cellStyle name="PB Table Total Row 2 4 2 4" xfId="44563" xr:uid="{00000000-0005-0000-0000-000013AE0000}"/>
    <cellStyle name="PB Table Total Row 2 4 2 4 2" xfId="44564" xr:uid="{00000000-0005-0000-0000-000014AE0000}"/>
    <cellStyle name="PB Table Total Row 2 4 2 4 2 2" xfId="44565" xr:uid="{00000000-0005-0000-0000-000015AE0000}"/>
    <cellStyle name="PB Table Total Row 2 4 2 4 3" xfId="44566" xr:uid="{00000000-0005-0000-0000-000016AE0000}"/>
    <cellStyle name="PB Table Total Row 2 4 2 5" xfId="44567" xr:uid="{00000000-0005-0000-0000-000017AE0000}"/>
    <cellStyle name="PB Table Total Row 2 4 2 5 2" xfId="44568" xr:uid="{00000000-0005-0000-0000-000018AE0000}"/>
    <cellStyle name="PB Table Total Row 2 4 2 5 2 2" xfId="44569" xr:uid="{00000000-0005-0000-0000-000019AE0000}"/>
    <cellStyle name="PB Table Total Row 2 4 2 5 3" xfId="44570" xr:uid="{00000000-0005-0000-0000-00001AAE0000}"/>
    <cellStyle name="PB Table Total Row 2 4 2 6" xfId="44571" xr:uid="{00000000-0005-0000-0000-00001BAE0000}"/>
    <cellStyle name="PB Table Total Row 2 4 2 6 2" xfId="44572" xr:uid="{00000000-0005-0000-0000-00001CAE0000}"/>
    <cellStyle name="PB Table Total Row 2 4 2 6 2 2" xfId="44573" xr:uid="{00000000-0005-0000-0000-00001DAE0000}"/>
    <cellStyle name="PB Table Total Row 2 4 2 6 3" xfId="44574" xr:uid="{00000000-0005-0000-0000-00001EAE0000}"/>
    <cellStyle name="PB Table Total Row 2 4 2 7" xfId="44575" xr:uid="{00000000-0005-0000-0000-00001FAE0000}"/>
    <cellStyle name="PB Table Total Row 2 4 2 7 2" xfId="44576" xr:uid="{00000000-0005-0000-0000-000020AE0000}"/>
    <cellStyle name="PB Table Total Row 2 4 2 7 2 2" xfId="44577" xr:uid="{00000000-0005-0000-0000-000021AE0000}"/>
    <cellStyle name="PB Table Total Row 2 4 2 7 3" xfId="44578" xr:uid="{00000000-0005-0000-0000-000022AE0000}"/>
    <cellStyle name="PB Table Total Row 2 4 2 8" xfId="44579" xr:uid="{00000000-0005-0000-0000-000023AE0000}"/>
    <cellStyle name="PB Table Total Row 2 4 2 8 2" xfId="44580" xr:uid="{00000000-0005-0000-0000-000024AE0000}"/>
    <cellStyle name="PB Table Total Row 2 4 2 8 2 2" xfId="44581" xr:uid="{00000000-0005-0000-0000-000025AE0000}"/>
    <cellStyle name="PB Table Total Row 2 4 2 8 3" xfId="44582" xr:uid="{00000000-0005-0000-0000-000026AE0000}"/>
    <cellStyle name="PB Table Total Row 2 4 2 9" xfId="44583" xr:uid="{00000000-0005-0000-0000-000027AE0000}"/>
    <cellStyle name="PB Table Total Row 2 4 2 9 2" xfId="44584" xr:uid="{00000000-0005-0000-0000-000028AE0000}"/>
    <cellStyle name="PB Table Total Row 2 4 2 9 2 2" xfId="44585" xr:uid="{00000000-0005-0000-0000-000029AE0000}"/>
    <cellStyle name="PB Table Total Row 2 4 2 9 3" xfId="44586" xr:uid="{00000000-0005-0000-0000-00002AAE0000}"/>
    <cellStyle name="PB Table Total Row 2 4 3" xfId="44587" xr:uid="{00000000-0005-0000-0000-00002BAE0000}"/>
    <cellStyle name="PB Table Total Row 2 4 3 2" xfId="44588" xr:uid="{00000000-0005-0000-0000-00002CAE0000}"/>
    <cellStyle name="PB Table Total Row 2 4 3 2 2" xfId="44589" xr:uid="{00000000-0005-0000-0000-00002DAE0000}"/>
    <cellStyle name="PB Table Total Row 2 4 3 3" xfId="44590" xr:uid="{00000000-0005-0000-0000-00002EAE0000}"/>
    <cellStyle name="PB Table Total Row 2 4 4" xfId="44591" xr:uid="{00000000-0005-0000-0000-00002FAE0000}"/>
    <cellStyle name="PB Table Total Row 2 4 4 2" xfId="44592" xr:uid="{00000000-0005-0000-0000-000030AE0000}"/>
    <cellStyle name="PB Table Total Row 2 4 4 2 2" xfId="44593" xr:uid="{00000000-0005-0000-0000-000031AE0000}"/>
    <cellStyle name="PB Table Total Row 2 4 4 3" xfId="44594" xr:uid="{00000000-0005-0000-0000-000032AE0000}"/>
    <cellStyle name="PB Table Total Row 2 4 5" xfId="44595" xr:uid="{00000000-0005-0000-0000-000033AE0000}"/>
    <cellStyle name="PB Table Total Row 2 4 5 2" xfId="44596" xr:uid="{00000000-0005-0000-0000-000034AE0000}"/>
    <cellStyle name="PB Table Total Row 2 4 5 2 2" xfId="44597" xr:uid="{00000000-0005-0000-0000-000035AE0000}"/>
    <cellStyle name="PB Table Total Row 2 4 5 3" xfId="44598" xr:uid="{00000000-0005-0000-0000-000036AE0000}"/>
    <cellStyle name="PB Table Total Row 2 4 6" xfId="44599" xr:uid="{00000000-0005-0000-0000-000037AE0000}"/>
    <cellStyle name="PB Table Total Row 2 4 6 2" xfId="44600" xr:uid="{00000000-0005-0000-0000-000038AE0000}"/>
    <cellStyle name="PB Table Total Row 2 4 6 2 2" xfId="44601" xr:uid="{00000000-0005-0000-0000-000039AE0000}"/>
    <cellStyle name="PB Table Total Row 2 4 6 3" xfId="44602" xr:uid="{00000000-0005-0000-0000-00003AAE0000}"/>
    <cellStyle name="PB Table Total Row 2 4 7" xfId="44603" xr:uid="{00000000-0005-0000-0000-00003BAE0000}"/>
    <cellStyle name="PB Table Total Row 2 4 7 2" xfId="44604" xr:uid="{00000000-0005-0000-0000-00003CAE0000}"/>
    <cellStyle name="PB Table Total Row 2 4 7 2 2" xfId="44605" xr:uid="{00000000-0005-0000-0000-00003DAE0000}"/>
    <cellStyle name="PB Table Total Row 2 4 7 3" xfId="44606" xr:uid="{00000000-0005-0000-0000-00003EAE0000}"/>
    <cellStyle name="PB Table Total Row 2 4 8" xfId="44607" xr:uid="{00000000-0005-0000-0000-00003FAE0000}"/>
    <cellStyle name="PB Table Total Row 2 4 8 2" xfId="44608" xr:uid="{00000000-0005-0000-0000-000040AE0000}"/>
    <cellStyle name="PB Table Total Row 2 4 8 2 2" xfId="44609" xr:uid="{00000000-0005-0000-0000-000041AE0000}"/>
    <cellStyle name="PB Table Total Row 2 4 8 3" xfId="44610" xr:uid="{00000000-0005-0000-0000-000042AE0000}"/>
    <cellStyle name="PB Table Total Row 2 4 9" xfId="44611" xr:uid="{00000000-0005-0000-0000-000043AE0000}"/>
    <cellStyle name="PB Table Total Row 2 4 9 2" xfId="44612" xr:uid="{00000000-0005-0000-0000-000044AE0000}"/>
    <cellStyle name="PB Table Total Row 2 4 9 2 2" xfId="44613" xr:uid="{00000000-0005-0000-0000-000045AE0000}"/>
    <cellStyle name="PB Table Total Row 2 4 9 3" xfId="44614" xr:uid="{00000000-0005-0000-0000-000046AE0000}"/>
    <cellStyle name="PB Table Total Row 2 5" xfId="44615" xr:uid="{00000000-0005-0000-0000-000047AE0000}"/>
    <cellStyle name="PB Table Total Row 2 5 10" xfId="44616" xr:uid="{00000000-0005-0000-0000-000048AE0000}"/>
    <cellStyle name="PB Table Total Row 2 5 10 2" xfId="44617" xr:uid="{00000000-0005-0000-0000-000049AE0000}"/>
    <cellStyle name="PB Table Total Row 2 5 11" xfId="44618" xr:uid="{00000000-0005-0000-0000-00004AAE0000}"/>
    <cellStyle name="PB Table Total Row 2 5 2" xfId="44619" xr:uid="{00000000-0005-0000-0000-00004BAE0000}"/>
    <cellStyle name="PB Table Total Row 2 5 2 2" xfId="44620" xr:uid="{00000000-0005-0000-0000-00004CAE0000}"/>
    <cellStyle name="PB Table Total Row 2 5 2 2 2" xfId="44621" xr:uid="{00000000-0005-0000-0000-00004DAE0000}"/>
    <cellStyle name="PB Table Total Row 2 5 2 3" xfId="44622" xr:uid="{00000000-0005-0000-0000-00004EAE0000}"/>
    <cellStyle name="PB Table Total Row 2 5 3" xfId="44623" xr:uid="{00000000-0005-0000-0000-00004FAE0000}"/>
    <cellStyle name="PB Table Total Row 2 5 3 2" xfId="44624" xr:uid="{00000000-0005-0000-0000-000050AE0000}"/>
    <cellStyle name="PB Table Total Row 2 5 3 2 2" xfId="44625" xr:uid="{00000000-0005-0000-0000-000051AE0000}"/>
    <cellStyle name="PB Table Total Row 2 5 3 3" xfId="44626" xr:uid="{00000000-0005-0000-0000-000052AE0000}"/>
    <cellStyle name="PB Table Total Row 2 5 4" xfId="44627" xr:uid="{00000000-0005-0000-0000-000053AE0000}"/>
    <cellStyle name="PB Table Total Row 2 5 4 2" xfId="44628" xr:uid="{00000000-0005-0000-0000-000054AE0000}"/>
    <cellStyle name="PB Table Total Row 2 5 4 2 2" xfId="44629" xr:uid="{00000000-0005-0000-0000-000055AE0000}"/>
    <cellStyle name="PB Table Total Row 2 5 4 3" xfId="44630" xr:uid="{00000000-0005-0000-0000-000056AE0000}"/>
    <cellStyle name="PB Table Total Row 2 5 5" xfId="44631" xr:uid="{00000000-0005-0000-0000-000057AE0000}"/>
    <cellStyle name="PB Table Total Row 2 5 5 2" xfId="44632" xr:uid="{00000000-0005-0000-0000-000058AE0000}"/>
    <cellStyle name="PB Table Total Row 2 5 5 2 2" xfId="44633" xr:uid="{00000000-0005-0000-0000-000059AE0000}"/>
    <cellStyle name="PB Table Total Row 2 5 5 3" xfId="44634" xr:uid="{00000000-0005-0000-0000-00005AAE0000}"/>
    <cellStyle name="PB Table Total Row 2 5 6" xfId="44635" xr:uid="{00000000-0005-0000-0000-00005BAE0000}"/>
    <cellStyle name="PB Table Total Row 2 5 6 2" xfId="44636" xr:uid="{00000000-0005-0000-0000-00005CAE0000}"/>
    <cellStyle name="PB Table Total Row 2 5 6 2 2" xfId="44637" xr:uid="{00000000-0005-0000-0000-00005DAE0000}"/>
    <cellStyle name="PB Table Total Row 2 5 6 3" xfId="44638" xr:uid="{00000000-0005-0000-0000-00005EAE0000}"/>
    <cellStyle name="PB Table Total Row 2 5 7" xfId="44639" xr:uid="{00000000-0005-0000-0000-00005FAE0000}"/>
    <cellStyle name="PB Table Total Row 2 5 7 2" xfId="44640" xr:uid="{00000000-0005-0000-0000-000060AE0000}"/>
    <cellStyle name="PB Table Total Row 2 5 7 2 2" xfId="44641" xr:uid="{00000000-0005-0000-0000-000061AE0000}"/>
    <cellStyle name="PB Table Total Row 2 5 7 3" xfId="44642" xr:uid="{00000000-0005-0000-0000-000062AE0000}"/>
    <cellStyle name="PB Table Total Row 2 5 8" xfId="44643" xr:uid="{00000000-0005-0000-0000-000063AE0000}"/>
    <cellStyle name="PB Table Total Row 2 5 8 2" xfId="44644" xr:uid="{00000000-0005-0000-0000-000064AE0000}"/>
    <cellStyle name="PB Table Total Row 2 5 8 2 2" xfId="44645" xr:uid="{00000000-0005-0000-0000-000065AE0000}"/>
    <cellStyle name="PB Table Total Row 2 5 8 3" xfId="44646" xr:uid="{00000000-0005-0000-0000-000066AE0000}"/>
    <cellStyle name="PB Table Total Row 2 5 9" xfId="44647" xr:uid="{00000000-0005-0000-0000-000067AE0000}"/>
    <cellStyle name="PB Table Total Row 2 5 9 2" xfId="44648" xr:uid="{00000000-0005-0000-0000-000068AE0000}"/>
    <cellStyle name="PB Table Total Row 2 5 9 2 2" xfId="44649" xr:uid="{00000000-0005-0000-0000-000069AE0000}"/>
    <cellStyle name="PB Table Total Row 2 5 9 3" xfId="44650" xr:uid="{00000000-0005-0000-0000-00006AAE0000}"/>
    <cellStyle name="PB Table Total Row 2 6" xfId="44651" xr:uid="{00000000-0005-0000-0000-00006BAE0000}"/>
    <cellStyle name="PB Table Total Row 2 6 2" xfId="44652" xr:uid="{00000000-0005-0000-0000-00006CAE0000}"/>
    <cellStyle name="PB Table Total Row 2 6 2 2" xfId="44653" xr:uid="{00000000-0005-0000-0000-00006DAE0000}"/>
    <cellStyle name="PB Table Total Row 2 6 3" xfId="44654" xr:uid="{00000000-0005-0000-0000-00006EAE0000}"/>
    <cellStyle name="PB Table Total Row 2 7" xfId="44655" xr:uid="{00000000-0005-0000-0000-00006FAE0000}"/>
    <cellStyle name="PB Table Total Row 2 7 2" xfId="44656" xr:uid="{00000000-0005-0000-0000-000070AE0000}"/>
    <cellStyle name="PB Table Total Row 2 7 2 2" xfId="44657" xr:uid="{00000000-0005-0000-0000-000071AE0000}"/>
    <cellStyle name="PB Table Total Row 2 7 3" xfId="44658" xr:uid="{00000000-0005-0000-0000-000072AE0000}"/>
    <cellStyle name="PB Table Total Row 2 8" xfId="44659" xr:uid="{00000000-0005-0000-0000-000073AE0000}"/>
    <cellStyle name="PB Table Total Row 2 8 2" xfId="44660" xr:uid="{00000000-0005-0000-0000-000074AE0000}"/>
    <cellStyle name="PB Table Total Row 2 8 2 2" xfId="44661" xr:uid="{00000000-0005-0000-0000-000075AE0000}"/>
    <cellStyle name="PB Table Total Row 2 8 3" xfId="44662" xr:uid="{00000000-0005-0000-0000-000076AE0000}"/>
    <cellStyle name="PB Table Total Row 2 9" xfId="44663" xr:uid="{00000000-0005-0000-0000-000077AE0000}"/>
    <cellStyle name="PB Table Total Row 2 9 2" xfId="44664" xr:uid="{00000000-0005-0000-0000-000078AE0000}"/>
    <cellStyle name="PB Table Total Row 2 9 2 2" xfId="44665" xr:uid="{00000000-0005-0000-0000-000079AE0000}"/>
    <cellStyle name="PB Table Total Row 2 9 3" xfId="44666" xr:uid="{00000000-0005-0000-0000-00007AAE0000}"/>
    <cellStyle name="PB Table Total Row 3" xfId="44667" xr:uid="{00000000-0005-0000-0000-00007BAE0000}"/>
    <cellStyle name="PB Table Total Row 3 10" xfId="44668" xr:uid="{00000000-0005-0000-0000-00007CAE0000}"/>
    <cellStyle name="PB Table Total Row 3 10 2" xfId="44669" xr:uid="{00000000-0005-0000-0000-00007DAE0000}"/>
    <cellStyle name="PB Table Total Row 3 10 2 2" xfId="44670" xr:uid="{00000000-0005-0000-0000-00007EAE0000}"/>
    <cellStyle name="PB Table Total Row 3 10 3" xfId="44671" xr:uid="{00000000-0005-0000-0000-00007FAE0000}"/>
    <cellStyle name="PB Table Total Row 3 11" xfId="44672" xr:uid="{00000000-0005-0000-0000-000080AE0000}"/>
    <cellStyle name="PB Table Total Row 3 11 2" xfId="44673" xr:uid="{00000000-0005-0000-0000-000081AE0000}"/>
    <cellStyle name="PB Table Total Row 3 11 2 2" xfId="44674" xr:uid="{00000000-0005-0000-0000-000082AE0000}"/>
    <cellStyle name="PB Table Total Row 3 11 3" xfId="44675" xr:uid="{00000000-0005-0000-0000-000083AE0000}"/>
    <cellStyle name="PB Table Total Row 3 12" xfId="44676" xr:uid="{00000000-0005-0000-0000-000084AE0000}"/>
    <cellStyle name="PB Table Total Row 3 12 2" xfId="44677" xr:uid="{00000000-0005-0000-0000-000085AE0000}"/>
    <cellStyle name="PB Table Total Row 3 12 2 2" xfId="44678" xr:uid="{00000000-0005-0000-0000-000086AE0000}"/>
    <cellStyle name="PB Table Total Row 3 12 3" xfId="44679" xr:uid="{00000000-0005-0000-0000-000087AE0000}"/>
    <cellStyle name="PB Table Total Row 3 13" xfId="44680" xr:uid="{00000000-0005-0000-0000-000088AE0000}"/>
    <cellStyle name="PB Table Total Row 3 13 2" xfId="44681" xr:uid="{00000000-0005-0000-0000-000089AE0000}"/>
    <cellStyle name="PB Table Total Row 3 14" xfId="44682" xr:uid="{00000000-0005-0000-0000-00008AAE0000}"/>
    <cellStyle name="PB Table Total Row 3 2" xfId="44683" xr:uid="{00000000-0005-0000-0000-00008BAE0000}"/>
    <cellStyle name="PB Table Total Row 3 2 10" xfId="44684" xr:uid="{00000000-0005-0000-0000-00008CAE0000}"/>
    <cellStyle name="PB Table Total Row 3 2 10 2" xfId="44685" xr:uid="{00000000-0005-0000-0000-00008DAE0000}"/>
    <cellStyle name="PB Table Total Row 3 2 10 2 2" xfId="44686" xr:uid="{00000000-0005-0000-0000-00008EAE0000}"/>
    <cellStyle name="PB Table Total Row 3 2 10 3" xfId="44687" xr:uid="{00000000-0005-0000-0000-00008FAE0000}"/>
    <cellStyle name="PB Table Total Row 3 2 11" xfId="44688" xr:uid="{00000000-0005-0000-0000-000090AE0000}"/>
    <cellStyle name="PB Table Total Row 3 2 11 2" xfId="44689" xr:uid="{00000000-0005-0000-0000-000091AE0000}"/>
    <cellStyle name="PB Table Total Row 3 2 11 2 2" xfId="44690" xr:uid="{00000000-0005-0000-0000-000092AE0000}"/>
    <cellStyle name="PB Table Total Row 3 2 11 3" xfId="44691" xr:uid="{00000000-0005-0000-0000-000093AE0000}"/>
    <cellStyle name="PB Table Total Row 3 2 12" xfId="44692" xr:uid="{00000000-0005-0000-0000-000094AE0000}"/>
    <cellStyle name="PB Table Total Row 3 2 12 2" xfId="44693" xr:uid="{00000000-0005-0000-0000-000095AE0000}"/>
    <cellStyle name="PB Table Total Row 3 2 13" xfId="44694" xr:uid="{00000000-0005-0000-0000-000096AE0000}"/>
    <cellStyle name="PB Table Total Row 3 2 2" xfId="44695" xr:uid="{00000000-0005-0000-0000-000097AE0000}"/>
    <cellStyle name="PB Table Total Row 3 2 2 10" xfId="44696" xr:uid="{00000000-0005-0000-0000-000098AE0000}"/>
    <cellStyle name="PB Table Total Row 3 2 2 10 2" xfId="44697" xr:uid="{00000000-0005-0000-0000-000099AE0000}"/>
    <cellStyle name="PB Table Total Row 3 2 2 10 2 2" xfId="44698" xr:uid="{00000000-0005-0000-0000-00009AAE0000}"/>
    <cellStyle name="PB Table Total Row 3 2 2 10 3" xfId="44699" xr:uid="{00000000-0005-0000-0000-00009BAE0000}"/>
    <cellStyle name="PB Table Total Row 3 2 2 11" xfId="44700" xr:uid="{00000000-0005-0000-0000-00009CAE0000}"/>
    <cellStyle name="PB Table Total Row 3 2 2 11 2" xfId="44701" xr:uid="{00000000-0005-0000-0000-00009DAE0000}"/>
    <cellStyle name="PB Table Total Row 3 2 2 12" xfId="44702" xr:uid="{00000000-0005-0000-0000-00009EAE0000}"/>
    <cellStyle name="PB Table Total Row 3 2 2 2" xfId="44703" xr:uid="{00000000-0005-0000-0000-00009FAE0000}"/>
    <cellStyle name="PB Table Total Row 3 2 2 2 2" xfId="44704" xr:uid="{00000000-0005-0000-0000-0000A0AE0000}"/>
    <cellStyle name="PB Table Total Row 3 2 2 2 2 2" xfId="44705" xr:uid="{00000000-0005-0000-0000-0000A1AE0000}"/>
    <cellStyle name="PB Table Total Row 3 2 2 2 3" xfId="44706" xr:uid="{00000000-0005-0000-0000-0000A2AE0000}"/>
    <cellStyle name="PB Table Total Row 3 2 2 3" xfId="44707" xr:uid="{00000000-0005-0000-0000-0000A3AE0000}"/>
    <cellStyle name="PB Table Total Row 3 2 2 3 2" xfId="44708" xr:uid="{00000000-0005-0000-0000-0000A4AE0000}"/>
    <cellStyle name="PB Table Total Row 3 2 2 3 2 2" xfId="44709" xr:uid="{00000000-0005-0000-0000-0000A5AE0000}"/>
    <cellStyle name="PB Table Total Row 3 2 2 3 3" xfId="44710" xr:uid="{00000000-0005-0000-0000-0000A6AE0000}"/>
    <cellStyle name="PB Table Total Row 3 2 2 4" xfId="44711" xr:uid="{00000000-0005-0000-0000-0000A7AE0000}"/>
    <cellStyle name="PB Table Total Row 3 2 2 4 2" xfId="44712" xr:uid="{00000000-0005-0000-0000-0000A8AE0000}"/>
    <cellStyle name="PB Table Total Row 3 2 2 4 2 2" xfId="44713" xr:uid="{00000000-0005-0000-0000-0000A9AE0000}"/>
    <cellStyle name="PB Table Total Row 3 2 2 4 3" xfId="44714" xr:uid="{00000000-0005-0000-0000-0000AAAE0000}"/>
    <cellStyle name="PB Table Total Row 3 2 2 5" xfId="44715" xr:uid="{00000000-0005-0000-0000-0000ABAE0000}"/>
    <cellStyle name="PB Table Total Row 3 2 2 5 2" xfId="44716" xr:uid="{00000000-0005-0000-0000-0000ACAE0000}"/>
    <cellStyle name="PB Table Total Row 3 2 2 5 2 2" xfId="44717" xr:uid="{00000000-0005-0000-0000-0000ADAE0000}"/>
    <cellStyle name="PB Table Total Row 3 2 2 5 3" xfId="44718" xr:uid="{00000000-0005-0000-0000-0000AEAE0000}"/>
    <cellStyle name="PB Table Total Row 3 2 2 6" xfId="44719" xr:uid="{00000000-0005-0000-0000-0000AFAE0000}"/>
    <cellStyle name="PB Table Total Row 3 2 2 6 2" xfId="44720" xr:uid="{00000000-0005-0000-0000-0000B0AE0000}"/>
    <cellStyle name="PB Table Total Row 3 2 2 6 2 2" xfId="44721" xr:uid="{00000000-0005-0000-0000-0000B1AE0000}"/>
    <cellStyle name="PB Table Total Row 3 2 2 6 3" xfId="44722" xr:uid="{00000000-0005-0000-0000-0000B2AE0000}"/>
    <cellStyle name="PB Table Total Row 3 2 2 7" xfId="44723" xr:uid="{00000000-0005-0000-0000-0000B3AE0000}"/>
    <cellStyle name="PB Table Total Row 3 2 2 7 2" xfId="44724" xr:uid="{00000000-0005-0000-0000-0000B4AE0000}"/>
    <cellStyle name="PB Table Total Row 3 2 2 7 2 2" xfId="44725" xr:uid="{00000000-0005-0000-0000-0000B5AE0000}"/>
    <cellStyle name="PB Table Total Row 3 2 2 7 3" xfId="44726" xr:uid="{00000000-0005-0000-0000-0000B6AE0000}"/>
    <cellStyle name="PB Table Total Row 3 2 2 8" xfId="44727" xr:uid="{00000000-0005-0000-0000-0000B7AE0000}"/>
    <cellStyle name="PB Table Total Row 3 2 2 8 2" xfId="44728" xr:uid="{00000000-0005-0000-0000-0000B8AE0000}"/>
    <cellStyle name="PB Table Total Row 3 2 2 8 2 2" xfId="44729" xr:uid="{00000000-0005-0000-0000-0000B9AE0000}"/>
    <cellStyle name="PB Table Total Row 3 2 2 8 3" xfId="44730" xr:uid="{00000000-0005-0000-0000-0000BAAE0000}"/>
    <cellStyle name="PB Table Total Row 3 2 2 9" xfId="44731" xr:uid="{00000000-0005-0000-0000-0000BBAE0000}"/>
    <cellStyle name="PB Table Total Row 3 2 2 9 2" xfId="44732" xr:uid="{00000000-0005-0000-0000-0000BCAE0000}"/>
    <cellStyle name="PB Table Total Row 3 2 2 9 2 2" xfId="44733" xr:uid="{00000000-0005-0000-0000-0000BDAE0000}"/>
    <cellStyle name="PB Table Total Row 3 2 2 9 3" xfId="44734" xr:uid="{00000000-0005-0000-0000-0000BEAE0000}"/>
    <cellStyle name="PB Table Total Row 3 2 3" xfId="44735" xr:uid="{00000000-0005-0000-0000-0000BFAE0000}"/>
    <cellStyle name="PB Table Total Row 3 2 3 10" xfId="44736" xr:uid="{00000000-0005-0000-0000-0000C0AE0000}"/>
    <cellStyle name="PB Table Total Row 3 2 3 10 2" xfId="44737" xr:uid="{00000000-0005-0000-0000-0000C1AE0000}"/>
    <cellStyle name="PB Table Total Row 3 2 3 11" xfId="44738" xr:uid="{00000000-0005-0000-0000-0000C2AE0000}"/>
    <cellStyle name="PB Table Total Row 3 2 3 2" xfId="44739" xr:uid="{00000000-0005-0000-0000-0000C3AE0000}"/>
    <cellStyle name="PB Table Total Row 3 2 3 2 2" xfId="44740" xr:uid="{00000000-0005-0000-0000-0000C4AE0000}"/>
    <cellStyle name="PB Table Total Row 3 2 3 2 2 2" xfId="44741" xr:uid="{00000000-0005-0000-0000-0000C5AE0000}"/>
    <cellStyle name="PB Table Total Row 3 2 3 2 3" xfId="44742" xr:uid="{00000000-0005-0000-0000-0000C6AE0000}"/>
    <cellStyle name="PB Table Total Row 3 2 3 3" xfId="44743" xr:uid="{00000000-0005-0000-0000-0000C7AE0000}"/>
    <cellStyle name="PB Table Total Row 3 2 3 3 2" xfId="44744" xr:uid="{00000000-0005-0000-0000-0000C8AE0000}"/>
    <cellStyle name="PB Table Total Row 3 2 3 3 2 2" xfId="44745" xr:uid="{00000000-0005-0000-0000-0000C9AE0000}"/>
    <cellStyle name="PB Table Total Row 3 2 3 3 3" xfId="44746" xr:uid="{00000000-0005-0000-0000-0000CAAE0000}"/>
    <cellStyle name="PB Table Total Row 3 2 3 4" xfId="44747" xr:uid="{00000000-0005-0000-0000-0000CBAE0000}"/>
    <cellStyle name="PB Table Total Row 3 2 3 4 2" xfId="44748" xr:uid="{00000000-0005-0000-0000-0000CCAE0000}"/>
    <cellStyle name="PB Table Total Row 3 2 3 4 2 2" xfId="44749" xr:uid="{00000000-0005-0000-0000-0000CDAE0000}"/>
    <cellStyle name="PB Table Total Row 3 2 3 4 3" xfId="44750" xr:uid="{00000000-0005-0000-0000-0000CEAE0000}"/>
    <cellStyle name="PB Table Total Row 3 2 3 5" xfId="44751" xr:uid="{00000000-0005-0000-0000-0000CFAE0000}"/>
    <cellStyle name="PB Table Total Row 3 2 3 5 2" xfId="44752" xr:uid="{00000000-0005-0000-0000-0000D0AE0000}"/>
    <cellStyle name="PB Table Total Row 3 2 3 5 2 2" xfId="44753" xr:uid="{00000000-0005-0000-0000-0000D1AE0000}"/>
    <cellStyle name="PB Table Total Row 3 2 3 5 3" xfId="44754" xr:uid="{00000000-0005-0000-0000-0000D2AE0000}"/>
    <cellStyle name="PB Table Total Row 3 2 3 6" xfId="44755" xr:uid="{00000000-0005-0000-0000-0000D3AE0000}"/>
    <cellStyle name="PB Table Total Row 3 2 3 6 2" xfId="44756" xr:uid="{00000000-0005-0000-0000-0000D4AE0000}"/>
    <cellStyle name="PB Table Total Row 3 2 3 6 2 2" xfId="44757" xr:uid="{00000000-0005-0000-0000-0000D5AE0000}"/>
    <cellStyle name="PB Table Total Row 3 2 3 6 3" xfId="44758" xr:uid="{00000000-0005-0000-0000-0000D6AE0000}"/>
    <cellStyle name="PB Table Total Row 3 2 3 7" xfId="44759" xr:uid="{00000000-0005-0000-0000-0000D7AE0000}"/>
    <cellStyle name="PB Table Total Row 3 2 3 7 2" xfId="44760" xr:uid="{00000000-0005-0000-0000-0000D8AE0000}"/>
    <cellStyle name="PB Table Total Row 3 2 3 7 2 2" xfId="44761" xr:uid="{00000000-0005-0000-0000-0000D9AE0000}"/>
    <cellStyle name="PB Table Total Row 3 2 3 7 3" xfId="44762" xr:uid="{00000000-0005-0000-0000-0000DAAE0000}"/>
    <cellStyle name="PB Table Total Row 3 2 3 8" xfId="44763" xr:uid="{00000000-0005-0000-0000-0000DBAE0000}"/>
    <cellStyle name="PB Table Total Row 3 2 3 8 2" xfId="44764" xr:uid="{00000000-0005-0000-0000-0000DCAE0000}"/>
    <cellStyle name="PB Table Total Row 3 2 3 8 2 2" xfId="44765" xr:uid="{00000000-0005-0000-0000-0000DDAE0000}"/>
    <cellStyle name="PB Table Total Row 3 2 3 8 3" xfId="44766" xr:uid="{00000000-0005-0000-0000-0000DEAE0000}"/>
    <cellStyle name="PB Table Total Row 3 2 3 9" xfId="44767" xr:uid="{00000000-0005-0000-0000-0000DFAE0000}"/>
    <cellStyle name="PB Table Total Row 3 2 3 9 2" xfId="44768" xr:uid="{00000000-0005-0000-0000-0000E0AE0000}"/>
    <cellStyle name="PB Table Total Row 3 2 3 9 2 2" xfId="44769" xr:uid="{00000000-0005-0000-0000-0000E1AE0000}"/>
    <cellStyle name="PB Table Total Row 3 2 3 9 3" xfId="44770" xr:uid="{00000000-0005-0000-0000-0000E2AE0000}"/>
    <cellStyle name="PB Table Total Row 3 2 4" xfId="44771" xr:uid="{00000000-0005-0000-0000-0000E3AE0000}"/>
    <cellStyle name="PB Table Total Row 3 2 4 2" xfId="44772" xr:uid="{00000000-0005-0000-0000-0000E4AE0000}"/>
    <cellStyle name="PB Table Total Row 3 2 4 2 2" xfId="44773" xr:uid="{00000000-0005-0000-0000-0000E5AE0000}"/>
    <cellStyle name="PB Table Total Row 3 2 4 3" xfId="44774" xr:uid="{00000000-0005-0000-0000-0000E6AE0000}"/>
    <cellStyle name="PB Table Total Row 3 2 5" xfId="44775" xr:uid="{00000000-0005-0000-0000-0000E7AE0000}"/>
    <cellStyle name="PB Table Total Row 3 2 5 2" xfId="44776" xr:uid="{00000000-0005-0000-0000-0000E8AE0000}"/>
    <cellStyle name="PB Table Total Row 3 2 5 2 2" xfId="44777" xr:uid="{00000000-0005-0000-0000-0000E9AE0000}"/>
    <cellStyle name="PB Table Total Row 3 2 5 3" xfId="44778" xr:uid="{00000000-0005-0000-0000-0000EAAE0000}"/>
    <cellStyle name="PB Table Total Row 3 2 6" xfId="44779" xr:uid="{00000000-0005-0000-0000-0000EBAE0000}"/>
    <cellStyle name="PB Table Total Row 3 2 6 2" xfId="44780" xr:uid="{00000000-0005-0000-0000-0000ECAE0000}"/>
    <cellStyle name="PB Table Total Row 3 2 6 2 2" xfId="44781" xr:uid="{00000000-0005-0000-0000-0000EDAE0000}"/>
    <cellStyle name="PB Table Total Row 3 2 6 3" xfId="44782" xr:uid="{00000000-0005-0000-0000-0000EEAE0000}"/>
    <cellStyle name="PB Table Total Row 3 2 7" xfId="44783" xr:uid="{00000000-0005-0000-0000-0000EFAE0000}"/>
    <cellStyle name="PB Table Total Row 3 2 7 2" xfId="44784" xr:uid="{00000000-0005-0000-0000-0000F0AE0000}"/>
    <cellStyle name="PB Table Total Row 3 2 7 2 2" xfId="44785" xr:uid="{00000000-0005-0000-0000-0000F1AE0000}"/>
    <cellStyle name="PB Table Total Row 3 2 7 3" xfId="44786" xr:uid="{00000000-0005-0000-0000-0000F2AE0000}"/>
    <cellStyle name="PB Table Total Row 3 2 8" xfId="44787" xr:uid="{00000000-0005-0000-0000-0000F3AE0000}"/>
    <cellStyle name="PB Table Total Row 3 2 8 2" xfId="44788" xr:uid="{00000000-0005-0000-0000-0000F4AE0000}"/>
    <cellStyle name="PB Table Total Row 3 2 8 2 2" xfId="44789" xr:uid="{00000000-0005-0000-0000-0000F5AE0000}"/>
    <cellStyle name="PB Table Total Row 3 2 8 3" xfId="44790" xr:uid="{00000000-0005-0000-0000-0000F6AE0000}"/>
    <cellStyle name="PB Table Total Row 3 2 9" xfId="44791" xr:uid="{00000000-0005-0000-0000-0000F7AE0000}"/>
    <cellStyle name="PB Table Total Row 3 2 9 2" xfId="44792" xr:uid="{00000000-0005-0000-0000-0000F8AE0000}"/>
    <cellStyle name="PB Table Total Row 3 2 9 2 2" xfId="44793" xr:uid="{00000000-0005-0000-0000-0000F9AE0000}"/>
    <cellStyle name="PB Table Total Row 3 2 9 3" xfId="44794" xr:uid="{00000000-0005-0000-0000-0000FAAE0000}"/>
    <cellStyle name="PB Table Total Row 3 3" xfId="44795" xr:uid="{00000000-0005-0000-0000-0000FBAE0000}"/>
    <cellStyle name="PB Table Total Row 3 3 10" xfId="44796" xr:uid="{00000000-0005-0000-0000-0000FCAE0000}"/>
    <cellStyle name="PB Table Total Row 3 3 10 2" xfId="44797" xr:uid="{00000000-0005-0000-0000-0000FDAE0000}"/>
    <cellStyle name="PB Table Total Row 3 3 10 2 2" xfId="44798" xr:uid="{00000000-0005-0000-0000-0000FEAE0000}"/>
    <cellStyle name="PB Table Total Row 3 3 10 3" xfId="44799" xr:uid="{00000000-0005-0000-0000-0000FFAE0000}"/>
    <cellStyle name="PB Table Total Row 3 3 11" xfId="44800" xr:uid="{00000000-0005-0000-0000-000000AF0000}"/>
    <cellStyle name="PB Table Total Row 3 3 11 2" xfId="44801" xr:uid="{00000000-0005-0000-0000-000001AF0000}"/>
    <cellStyle name="PB Table Total Row 3 3 12" xfId="44802" xr:uid="{00000000-0005-0000-0000-000002AF0000}"/>
    <cellStyle name="PB Table Total Row 3 3 2" xfId="44803" xr:uid="{00000000-0005-0000-0000-000003AF0000}"/>
    <cellStyle name="PB Table Total Row 3 3 2 10" xfId="44804" xr:uid="{00000000-0005-0000-0000-000004AF0000}"/>
    <cellStyle name="PB Table Total Row 3 3 2 10 2" xfId="44805" xr:uid="{00000000-0005-0000-0000-000005AF0000}"/>
    <cellStyle name="PB Table Total Row 3 3 2 11" xfId="44806" xr:uid="{00000000-0005-0000-0000-000006AF0000}"/>
    <cellStyle name="PB Table Total Row 3 3 2 2" xfId="44807" xr:uid="{00000000-0005-0000-0000-000007AF0000}"/>
    <cellStyle name="PB Table Total Row 3 3 2 2 2" xfId="44808" xr:uid="{00000000-0005-0000-0000-000008AF0000}"/>
    <cellStyle name="PB Table Total Row 3 3 2 2 2 2" xfId="44809" xr:uid="{00000000-0005-0000-0000-000009AF0000}"/>
    <cellStyle name="PB Table Total Row 3 3 2 2 3" xfId="44810" xr:uid="{00000000-0005-0000-0000-00000AAF0000}"/>
    <cellStyle name="PB Table Total Row 3 3 2 3" xfId="44811" xr:uid="{00000000-0005-0000-0000-00000BAF0000}"/>
    <cellStyle name="PB Table Total Row 3 3 2 3 2" xfId="44812" xr:uid="{00000000-0005-0000-0000-00000CAF0000}"/>
    <cellStyle name="PB Table Total Row 3 3 2 3 2 2" xfId="44813" xr:uid="{00000000-0005-0000-0000-00000DAF0000}"/>
    <cellStyle name="PB Table Total Row 3 3 2 3 3" xfId="44814" xr:uid="{00000000-0005-0000-0000-00000EAF0000}"/>
    <cellStyle name="PB Table Total Row 3 3 2 4" xfId="44815" xr:uid="{00000000-0005-0000-0000-00000FAF0000}"/>
    <cellStyle name="PB Table Total Row 3 3 2 4 2" xfId="44816" xr:uid="{00000000-0005-0000-0000-000010AF0000}"/>
    <cellStyle name="PB Table Total Row 3 3 2 4 2 2" xfId="44817" xr:uid="{00000000-0005-0000-0000-000011AF0000}"/>
    <cellStyle name="PB Table Total Row 3 3 2 4 3" xfId="44818" xr:uid="{00000000-0005-0000-0000-000012AF0000}"/>
    <cellStyle name="PB Table Total Row 3 3 2 5" xfId="44819" xr:uid="{00000000-0005-0000-0000-000013AF0000}"/>
    <cellStyle name="PB Table Total Row 3 3 2 5 2" xfId="44820" xr:uid="{00000000-0005-0000-0000-000014AF0000}"/>
    <cellStyle name="PB Table Total Row 3 3 2 5 2 2" xfId="44821" xr:uid="{00000000-0005-0000-0000-000015AF0000}"/>
    <cellStyle name="PB Table Total Row 3 3 2 5 3" xfId="44822" xr:uid="{00000000-0005-0000-0000-000016AF0000}"/>
    <cellStyle name="PB Table Total Row 3 3 2 6" xfId="44823" xr:uid="{00000000-0005-0000-0000-000017AF0000}"/>
    <cellStyle name="PB Table Total Row 3 3 2 6 2" xfId="44824" xr:uid="{00000000-0005-0000-0000-000018AF0000}"/>
    <cellStyle name="PB Table Total Row 3 3 2 6 2 2" xfId="44825" xr:uid="{00000000-0005-0000-0000-000019AF0000}"/>
    <cellStyle name="PB Table Total Row 3 3 2 6 3" xfId="44826" xr:uid="{00000000-0005-0000-0000-00001AAF0000}"/>
    <cellStyle name="PB Table Total Row 3 3 2 7" xfId="44827" xr:uid="{00000000-0005-0000-0000-00001BAF0000}"/>
    <cellStyle name="PB Table Total Row 3 3 2 7 2" xfId="44828" xr:uid="{00000000-0005-0000-0000-00001CAF0000}"/>
    <cellStyle name="PB Table Total Row 3 3 2 7 2 2" xfId="44829" xr:uid="{00000000-0005-0000-0000-00001DAF0000}"/>
    <cellStyle name="PB Table Total Row 3 3 2 7 3" xfId="44830" xr:uid="{00000000-0005-0000-0000-00001EAF0000}"/>
    <cellStyle name="PB Table Total Row 3 3 2 8" xfId="44831" xr:uid="{00000000-0005-0000-0000-00001FAF0000}"/>
    <cellStyle name="PB Table Total Row 3 3 2 8 2" xfId="44832" xr:uid="{00000000-0005-0000-0000-000020AF0000}"/>
    <cellStyle name="PB Table Total Row 3 3 2 8 2 2" xfId="44833" xr:uid="{00000000-0005-0000-0000-000021AF0000}"/>
    <cellStyle name="PB Table Total Row 3 3 2 8 3" xfId="44834" xr:uid="{00000000-0005-0000-0000-000022AF0000}"/>
    <cellStyle name="PB Table Total Row 3 3 2 9" xfId="44835" xr:uid="{00000000-0005-0000-0000-000023AF0000}"/>
    <cellStyle name="PB Table Total Row 3 3 2 9 2" xfId="44836" xr:uid="{00000000-0005-0000-0000-000024AF0000}"/>
    <cellStyle name="PB Table Total Row 3 3 2 9 2 2" xfId="44837" xr:uid="{00000000-0005-0000-0000-000025AF0000}"/>
    <cellStyle name="PB Table Total Row 3 3 2 9 3" xfId="44838" xr:uid="{00000000-0005-0000-0000-000026AF0000}"/>
    <cellStyle name="PB Table Total Row 3 3 3" xfId="44839" xr:uid="{00000000-0005-0000-0000-000027AF0000}"/>
    <cellStyle name="PB Table Total Row 3 3 3 2" xfId="44840" xr:uid="{00000000-0005-0000-0000-000028AF0000}"/>
    <cellStyle name="PB Table Total Row 3 3 3 2 2" xfId="44841" xr:uid="{00000000-0005-0000-0000-000029AF0000}"/>
    <cellStyle name="PB Table Total Row 3 3 3 3" xfId="44842" xr:uid="{00000000-0005-0000-0000-00002AAF0000}"/>
    <cellStyle name="PB Table Total Row 3 3 4" xfId="44843" xr:uid="{00000000-0005-0000-0000-00002BAF0000}"/>
    <cellStyle name="PB Table Total Row 3 3 4 2" xfId="44844" xr:uid="{00000000-0005-0000-0000-00002CAF0000}"/>
    <cellStyle name="PB Table Total Row 3 3 4 2 2" xfId="44845" xr:uid="{00000000-0005-0000-0000-00002DAF0000}"/>
    <cellStyle name="PB Table Total Row 3 3 4 3" xfId="44846" xr:uid="{00000000-0005-0000-0000-00002EAF0000}"/>
    <cellStyle name="PB Table Total Row 3 3 5" xfId="44847" xr:uid="{00000000-0005-0000-0000-00002FAF0000}"/>
    <cellStyle name="PB Table Total Row 3 3 5 2" xfId="44848" xr:uid="{00000000-0005-0000-0000-000030AF0000}"/>
    <cellStyle name="PB Table Total Row 3 3 5 2 2" xfId="44849" xr:uid="{00000000-0005-0000-0000-000031AF0000}"/>
    <cellStyle name="PB Table Total Row 3 3 5 3" xfId="44850" xr:uid="{00000000-0005-0000-0000-000032AF0000}"/>
    <cellStyle name="PB Table Total Row 3 3 6" xfId="44851" xr:uid="{00000000-0005-0000-0000-000033AF0000}"/>
    <cellStyle name="PB Table Total Row 3 3 6 2" xfId="44852" xr:uid="{00000000-0005-0000-0000-000034AF0000}"/>
    <cellStyle name="PB Table Total Row 3 3 6 2 2" xfId="44853" xr:uid="{00000000-0005-0000-0000-000035AF0000}"/>
    <cellStyle name="PB Table Total Row 3 3 6 3" xfId="44854" xr:uid="{00000000-0005-0000-0000-000036AF0000}"/>
    <cellStyle name="PB Table Total Row 3 3 7" xfId="44855" xr:uid="{00000000-0005-0000-0000-000037AF0000}"/>
    <cellStyle name="PB Table Total Row 3 3 7 2" xfId="44856" xr:uid="{00000000-0005-0000-0000-000038AF0000}"/>
    <cellStyle name="PB Table Total Row 3 3 7 2 2" xfId="44857" xr:uid="{00000000-0005-0000-0000-000039AF0000}"/>
    <cellStyle name="PB Table Total Row 3 3 7 3" xfId="44858" xr:uid="{00000000-0005-0000-0000-00003AAF0000}"/>
    <cellStyle name="PB Table Total Row 3 3 8" xfId="44859" xr:uid="{00000000-0005-0000-0000-00003BAF0000}"/>
    <cellStyle name="PB Table Total Row 3 3 8 2" xfId="44860" xr:uid="{00000000-0005-0000-0000-00003CAF0000}"/>
    <cellStyle name="PB Table Total Row 3 3 8 2 2" xfId="44861" xr:uid="{00000000-0005-0000-0000-00003DAF0000}"/>
    <cellStyle name="PB Table Total Row 3 3 8 3" xfId="44862" xr:uid="{00000000-0005-0000-0000-00003EAF0000}"/>
    <cellStyle name="PB Table Total Row 3 3 9" xfId="44863" xr:uid="{00000000-0005-0000-0000-00003FAF0000}"/>
    <cellStyle name="PB Table Total Row 3 3 9 2" xfId="44864" xr:uid="{00000000-0005-0000-0000-000040AF0000}"/>
    <cellStyle name="PB Table Total Row 3 3 9 2 2" xfId="44865" xr:uid="{00000000-0005-0000-0000-000041AF0000}"/>
    <cellStyle name="PB Table Total Row 3 3 9 3" xfId="44866" xr:uid="{00000000-0005-0000-0000-000042AF0000}"/>
    <cellStyle name="PB Table Total Row 3 4" xfId="44867" xr:uid="{00000000-0005-0000-0000-000043AF0000}"/>
    <cellStyle name="PB Table Total Row 3 4 10" xfId="44868" xr:uid="{00000000-0005-0000-0000-000044AF0000}"/>
    <cellStyle name="PB Table Total Row 3 4 10 2" xfId="44869" xr:uid="{00000000-0005-0000-0000-000045AF0000}"/>
    <cellStyle name="PB Table Total Row 3 4 11" xfId="44870" xr:uid="{00000000-0005-0000-0000-000046AF0000}"/>
    <cellStyle name="PB Table Total Row 3 4 2" xfId="44871" xr:uid="{00000000-0005-0000-0000-000047AF0000}"/>
    <cellStyle name="PB Table Total Row 3 4 2 2" xfId="44872" xr:uid="{00000000-0005-0000-0000-000048AF0000}"/>
    <cellStyle name="PB Table Total Row 3 4 2 2 2" xfId="44873" xr:uid="{00000000-0005-0000-0000-000049AF0000}"/>
    <cellStyle name="PB Table Total Row 3 4 2 3" xfId="44874" xr:uid="{00000000-0005-0000-0000-00004AAF0000}"/>
    <cellStyle name="PB Table Total Row 3 4 3" xfId="44875" xr:uid="{00000000-0005-0000-0000-00004BAF0000}"/>
    <cellStyle name="PB Table Total Row 3 4 3 2" xfId="44876" xr:uid="{00000000-0005-0000-0000-00004CAF0000}"/>
    <cellStyle name="PB Table Total Row 3 4 3 2 2" xfId="44877" xr:uid="{00000000-0005-0000-0000-00004DAF0000}"/>
    <cellStyle name="PB Table Total Row 3 4 3 3" xfId="44878" xr:uid="{00000000-0005-0000-0000-00004EAF0000}"/>
    <cellStyle name="PB Table Total Row 3 4 4" xfId="44879" xr:uid="{00000000-0005-0000-0000-00004FAF0000}"/>
    <cellStyle name="PB Table Total Row 3 4 4 2" xfId="44880" xr:uid="{00000000-0005-0000-0000-000050AF0000}"/>
    <cellStyle name="PB Table Total Row 3 4 4 2 2" xfId="44881" xr:uid="{00000000-0005-0000-0000-000051AF0000}"/>
    <cellStyle name="PB Table Total Row 3 4 4 3" xfId="44882" xr:uid="{00000000-0005-0000-0000-000052AF0000}"/>
    <cellStyle name="PB Table Total Row 3 4 5" xfId="44883" xr:uid="{00000000-0005-0000-0000-000053AF0000}"/>
    <cellStyle name="PB Table Total Row 3 4 5 2" xfId="44884" xr:uid="{00000000-0005-0000-0000-000054AF0000}"/>
    <cellStyle name="PB Table Total Row 3 4 5 2 2" xfId="44885" xr:uid="{00000000-0005-0000-0000-000055AF0000}"/>
    <cellStyle name="PB Table Total Row 3 4 5 3" xfId="44886" xr:uid="{00000000-0005-0000-0000-000056AF0000}"/>
    <cellStyle name="PB Table Total Row 3 4 6" xfId="44887" xr:uid="{00000000-0005-0000-0000-000057AF0000}"/>
    <cellStyle name="PB Table Total Row 3 4 6 2" xfId="44888" xr:uid="{00000000-0005-0000-0000-000058AF0000}"/>
    <cellStyle name="PB Table Total Row 3 4 6 2 2" xfId="44889" xr:uid="{00000000-0005-0000-0000-000059AF0000}"/>
    <cellStyle name="PB Table Total Row 3 4 6 3" xfId="44890" xr:uid="{00000000-0005-0000-0000-00005AAF0000}"/>
    <cellStyle name="PB Table Total Row 3 4 7" xfId="44891" xr:uid="{00000000-0005-0000-0000-00005BAF0000}"/>
    <cellStyle name="PB Table Total Row 3 4 7 2" xfId="44892" xr:uid="{00000000-0005-0000-0000-00005CAF0000}"/>
    <cellStyle name="PB Table Total Row 3 4 7 2 2" xfId="44893" xr:uid="{00000000-0005-0000-0000-00005DAF0000}"/>
    <cellStyle name="PB Table Total Row 3 4 7 3" xfId="44894" xr:uid="{00000000-0005-0000-0000-00005EAF0000}"/>
    <cellStyle name="PB Table Total Row 3 4 8" xfId="44895" xr:uid="{00000000-0005-0000-0000-00005FAF0000}"/>
    <cellStyle name="PB Table Total Row 3 4 8 2" xfId="44896" xr:uid="{00000000-0005-0000-0000-000060AF0000}"/>
    <cellStyle name="PB Table Total Row 3 4 8 2 2" xfId="44897" xr:uid="{00000000-0005-0000-0000-000061AF0000}"/>
    <cellStyle name="PB Table Total Row 3 4 8 3" xfId="44898" xr:uid="{00000000-0005-0000-0000-000062AF0000}"/>
    <cellStyle name="PB Table Total Row 3 4 9" xfId="44899" xr:uid="{00000000-0005-0000-0000-000063AF0000}"/>
    <cellStyle name="PB Table Total Row 3 4 9 2" xfId="44900" xr:uid="{00000000-0005-0000-0000-000064AF0000}"/>
    <cellStyle name="PB Table Total Row 3 4 9 2 2" xfId="44901" xr:uid="{00000000-0005-0000-0000-000065AF0000}"/>
    <cellStyle name="PB Table Total Row 3 4 9 3" xfId="44902" xr:uid="{00000000-0005-0000-0000-000066AF0000}"/>
    <cellStyle name="PB Table Total Row 3 5" xfId="44903" xr:uid="{00000000-0005-0000-0000-000067AF0000}"/>
    <cellStyle name="PB Table Total Row 3 5 2" xfId="44904" xr:uid="{00000000-0005-0000-0000-000068AF0000}"/>
    <cellStyle name="PB Table Total Row 3 5 2 2" xfId="44905" xr:uid="{00000000-0005-0000-0000-000069AF0000}"/>
    <cellStyle name="PB Table Total Row 3 5 3" xfId="44906" xr:uid="{00000000-0005-0000-0000-00006AAF0000}"/>
    <cellStyle name="PB Table Total Row 3 6" xfId="44907" xr:uid="{00000000-0005-0000-0000-00006BAF0000}"/>
    <cellStyle name="PB Table Total Row 3 6 2" xfId="44908" xr:uid="{00000000-0005-0000-0000-00006CAF0000}"/>
    <cellStyle name="PB Table Total Row 3 6 2 2" xfId="44909" xr:uid="{00000000-0005-0000-0000-00006DAF0000}"/>
    <cellStyle name="PB Table Total Row 3 6 3" xfId="44910" xr:uid="{00000000-0005-0000-0000-00006EAF0000}"/>
    <cellStyle name="PB Table Total Row 3 7" xfId="44911" xr:uid="{00000000-0005-0000-0000-00006FAF0000}"/>
    <cellStyle name="PB Table Total Row 3 7 2" xfId="44912" xr:uid="{00000000-0005-0000-0000-000070AF0000}"/>
    <cellStyle name="PB Table Total Row 3 7 2 2" xfId="44913" xr:uid="{00000000-0005-0000-0000-000071AF0000}"/>
    <cellStyle name="PB Table Total Row 3 7 3" xfId="44914" xr:uid="{00000000-0005-0000-0000-000072AF0000}"/>
    <cellStyle name="PB Table Total Row 3 8" xfId="44915" xr:uid="{00000000-0005-0000-0000-000073AF0000}"/>
    <cellStyle name="PB Table Total Row 3 8 2" xfId="44916" xr:uid="{00000000-0005-0000-0000-000074AF0000}"/>
    <cellStyle name="PB Table Total Row 3 8 2 2" xfId="44917" xr:uid="{00000000-0005-0000-0000-000075AF0000}"/>
    <cellStyle name="PB Table Total Row 3 8 3" xfId="44918" xr:uid="{00000000-0005-0000-0000-000076AF0000}"/>
    <cellStyle name="PB Table Total Row 3 9" xfId="44919" xr:uid="{00000000-0005-0000-0000-000077AF0000}"/>
    <cellStyle name="PB Table Total Row 3 9 2" xfId="44920" xr:uid="{00000000-0005-0000-0000-000078AF0000}"/>
    <cellStyle name="PB Table Total Row 3 9 2 2" xfId="44921" xr:uid="{00000000-0005-0000-0000-000079AF0000}"/>
    <cellStyle name="PB Table Total Row 3 9 3" xfId="44922" xr:uid="{00000000-0005-0000-0000-00007AAF0000}"/>
    <cellStyle name="PB Table Total Row 4" xfId="44923" xr:uid="{00000000-0005-0000-0000-00007BAF0000}"/>
    <cellStyle name="PB Table Total Row 4 10" xfId="44924" xr:uid="{00000000-0005-0000-0000-00007CAF0000}"/>
    <cellStyle name="PB Table Total Row 4 10 2" xfId="44925" xr:uid="{00000000-0005-0000-0000-00007DAF0000}"/>
    <cellStyle name="PB Table Total Row 4 10 2 2" xfId="44926" xr:uid="{00000000-0005-0000-0000-00007EAF0000}"/>
    <cellStyle name="PB Table Total Row 4 10 3" xfId="44927" xr:uid="{00000000-0005-0000-0000-00007FAF0000}"/>
    <cellStyle name="PB Table Total Row 4 11" xfId="44928" xr:uid="{00000000-0005-0000-0000-000080AF0000}"/>
    <cellStyle name="PB Table Total Row 4 11 2" xfId="44929" xr:uid="{00000000-0005-0000-0000-000081AF0000}"/>
    <cellStyle name="PB Table Total Row 4 11 2 2" xfId="44930" xr:uid="{00000000-0005-0000-0000-000082AF0000}"/>
    <cellStyle name="PB Table Total Row 4 11 3" xfId="44931" xr:uid="{00000000-0005-0000-0000-000083AF0000}"/>
    <cellStyle name="PB Table Total Row 4 12" xfId="44932" xr:uid="{00000000-0005-0000-0000-000084AF0000}"/>
    <cellStyle name="PB Table Total Row 4 12 2" xfId="44933" xr:uid="{00000000-0005-0000-0000-000085AF0000}"/>
    <cellStyle name="PB Table Total Row 4 13" xfId="44934" xr:uid="{00000000-0005-0000-0000-000086AF0000}"/>
    <cellStyle name="PB Table Total Row 4 2" xfId="44935" xr:uid="{00000000-0005-0000-0000-000087AF0000}"/>
    <cellStyle name="PB Table Total Row 4 2 10" xfId="44936" xr:uid="{00000000-0005-0000-0000-000088AF0000}"/>
    <cellStyle name="PB Table Total Row 4 2 10 2" xfId="44937" xr:uid="{00000000-0005-0000-0000-000089AF0000}"/>
    <cellStyle name="PB Table Total Row 4 2 10 2 2" xfId="44938" xr:uid="{00000000-0005-0000-0000-00008AAF0000}"/>
    <cellStyle name="PB Table Total Row 4 2 10 3" xfId="44939" xr:uid="{00000000-0005-0000-0000-00008BAF0000}"/>
    <cellStyle name="PB Table Total Row 4 2 11" xfId="44940" xr:uid="{00000000-0005-0000-0000-00008CAF0000}"/>
    <cellStyle name="PB Table Total Row 4 2 11 2" xfId="44941" xr:uid="{00000000-0005-0000-0000-00008DAF0000}"/>
    <cellStyle name="PB Table Total Row 4 2 12" xfId="44942" xr:uid="{00000000-0005-0000-0000-00008EAF0000}"/>
    <cellStyle name="PB Table Total Row 4 2 2" xfId="44943" xr:uid="{00000000-0005-0000-0000-00008FAF0000}"/>
    <cellStyle name="PB Table Total Row 4 2 2 2" xfId="44944" xr:uid="{00000000-0005-0000-0000-000090AF0000}"/>
    <cellStyle name="PB Table Total Row 4 2 2 2 2" xfId="44945" xr:uid="{00000000-0005-0000-0000-000091AF0000}"/>
    <cellStyle name="PB Table Total Row 4 2 2 3" xfId="44946" xr:uid="{00000000-0005-0000-0000-000092AF0000}"/>
    <cellStyle name="PB Table Total Row 4 2 3" xfId="44947" xr:uid="{00000000-0005-0000-0000-000093AF0000}"/>
    <cellStyle name="PB Table Total Row 4 2 3 2" xfId="44948" xr:uid="{00000000-0005-0000-0000-000094AF0000}"/>
    <cellStyle name="PB Table Total Row 4 2 3 2 2" xfId="44949" xr:uid="{00000000-0005-0000-0000-000095AF0000}"/>
    <cellStyle name="PB Table Total Row 4 2 3 3" xfId="44950" xr:uid="{00000000-0005-0000-0000-000096AF0000}"/>
    <cellStyle name="PB Table Total Row 4 2 4" xfId="44951" xr:uid="{00000000-0005-0000-0000-000097AF0000}"/>
    <cellStyle name="PB Table Total Row 4 2 4 2" xfId="44952" xr:uid="{00000000-0005-0000-0000-000098AF0000}"/>
    <cellStyle name="PB Table Total Row 4 2 4 2 2" xfId="44953" xr:uid="{00000000-0005-0000-0000-000099AF0000}"/>
    <cellStyle name="PB Table Total Row 4 2 4 3" xfId="44954" xr:uid="{00000000-0005-0000-0000-00009AAF0000}"/>
    <cellStyle name="PB Table Total Row 4 2 5" xfId="44955" xr:uid="{00000000-0005-0000-0000-00009BAF0000}"/>
    <cellStyle name="PB Table Total Row 4 2 5 2" xfId="44956" xr:uid="{00000000-0005-0000-0000-00009CAF0000}"/>
    <cellStyle name="PB Table Total Row 4 2 5 2 2" xfId="44957" xr:uid="{00000000-0005-0000-0000-00009DAF0000}"/>
    <cellStyle name="PB Table Total Row 4 2 5 3" xfId="44958" xr:uid="{00000000-0005-0000-0000-00009EAF0000}"/>
    <cellStyle name="PB Table Total Row 4 2 6" xfId="44959" xr:uid="{00000000-0005-0000-0000-00009FAF0000}"/>
    <cellStyle name="PB Table Total Row 4 2 6 2" xfId="44960" xr:uid="{00000000-0005-0000-0000-0000A0AF0000}"/>
    <cellStyle name="PB Table Total Row 4 2 6 2 2" xfId="44961" xr:uid="{00000000-0005-0000-0000-0000A1AF0000}"/>
    <cellStyle name="PB Table Total Row 4 2 6 3" xfId="44962" xr:uid="{00000000-0005-0000-0000-0000A2AF0000}"/>
    <cellStyle name="PB Table Total Row 4 2 7" xfId="44963" xr:uid="{00000000-0005-0000-0000-0000A3AF0000}"/>
    <cellStyle name="PB Table Total Row 4 2 7 2" xfId="44964" xr:uid="{00000000-0005-0000-0000-0000A4AF0000}"/>
    <cellStyle name="PB Table Total Row 4 2 7 2 2" xfId="44965" xr:uid="{00000000-0005-0000-0000-0000A5AF0000}"/>
    <cellStyle name="PB Table Total Row 4 2 7 3" xfId="44966" xr:uid="{00000000-0005-0000-0000-0000A6AF0000}"/>
    <cellStyle name="PB Table Total Row 4 2 8" xfId="44967" xr:uid="{00000000-0005-0000-0000-0000A7AF0000}"/>
    <cellStyle name="PB Table Total Row 4 2 8 2" xfId="44968" xr:uid="{00000000-0005-0000-0000-0000A8AF0000}"/>
    <cellStyle name="PB Table Total Row 4 2 8 2 2" xfId="44969" xr:uid="{00000000-0005-0000-0000-0000A9AF0000}"/>
    <cellStyle name="PB Table Total Row 4 2 8 3" xfId="44970" xr:uid="{00000000-0005-0000-0000-0000AAAF0000}"/>
    <cellStyle name="PB Table Total Row 4 2 9" xfId="44971" xr:uid="{00000000-0005-0000-0000-0000ABAF0000}"/>
    <cellStyle name="PB Table Total Row 4 2 9 2" xfId="44972" xr:uid="{00000000-0005-0000-0000-0000ACAF0000}"/>
    <cellStyle name="PB Table Total Row 4 2 9 2 2" xfId="44973" xr:uid="{00000000-0005-0000-0000-0000ADAF0000}"/>
    <cellStyle name="PB Table Total Row 4 2 9 3" xfId="44974" xr:uid="{00000000-0005-0000-0000-0000AEAF0000}"/>
    <cellStyle name="PB Table Total Row 4 3" xfId="44975" xr:uid="{00000000-0005-0000-0000-0000AFAF0000}"/>
    <cellStyle name="PB Table Total Row 4 3 10" xfId="44976" xr:uid="{00000000-0005-0000-0000-0000B0AF0000}"/>
    <cellStyle name="PB Table Total Row 4 3 10 2" xfId="44977" xr:uid="{00000000-0005-0000-0000-0000B1AF0000}"/>
    <cellStyle name="PB Table Total Row 4 3 11" xfId="44978" xr:uid="{00000000-0005-0000-0000-0000B2AF0000}"/>
    <cellStyle name="PB Table Total Row 4 3 2" xfId="44979" xr:uid="{00000000-0005-0000-0000-0000B3AF0000}"/>
    <cellStyle name="PB Table Total Row 4 3 2 2" xfId="44980" xr:uid="{00000000-0005-0000-0000-0000B4AF0000}"/>
    <cellStyle name="PB Table Total Row 4 3 2 2 2" xfId="44981" xr:uid="{00000000-0005-0000-0000-0000B5AF0000}"/>
    <cellStyle name="PB Table Total Row 4 3 2 3" xfId="44982" xr:uid="{00000000-0005-0000-0000-0000B6AF0000}"/>
    <cellStyle name="PB Table Total Row 4 3 3" xfId="44983" xr:uid="{00000000-0005-0000-0000-0000B7AF0000}"/>
    <cellStyle name="PB Table Total Row 4 3 3 2" xfId="44984" xr:uid="{00000000-0005-0000-0000-0000B8AF0000}"/>
    <cellStyle name="PB Table Total Row 4 3 3 2 2" xfId="44985" xr:uid="{00000000-0005-0000-0000-0000B9AF0000}"/>
    <cellStyle name="PB Table Total Row 4 3 3 3" xfId="44986" xr:uid="{00000000-0005-0000-0000-0000BAAF0000}"/>
    <cellStyle name="PB Table Total Row 4 3 4" xfId="44987" xr:uid="{00000000-0005-0000-0000-0000BBAF0000}"/>
    <cellStyle name="PB Table Total Row 4 3 4 2" xfId="44988" xr:uid="{00000000-0005-0000-0000-0000BCAF0000}"/>
    <cellStyle name="PB Table Total Row 4 3 4 2 2" xfId="44989" xr:uid="{00000000-0005-0000-0000-0000BDAF0000}"/>
    <cellStyle name="PB Table Total Row 4 3 4 3" xfId="44990" xr:uid="{00000000-0005-0000-0000-0000BEAF0000}"/>
    <cellStyle name="PB Table Total Row 4 3 5" xfId="44991" xr:uid="{00000000-0005-0000-0000-0000BFAF0000}"/>
    <cellStyle name="PB Table Total Row 4 3 5 2" xfId="44992" xr:uid="{00000000-0005-0000-0000-0000C0AF0000}"/>
    <cellStyle name="PB Table Total Row 4 3 5 2 2" xfId="44993" xr:uid="{00000000-0005-0000-0000-0000C1AF0000}"/>
    <cellStyle name="PB Table Total Row 4 3 5 3" xfId="44994" xr:uid="{00000000-0005-0000-0000-0000C2AF0000}"/>
    <cellStyle name="PB Table Total Row 4 3 6" xfId="44995" xr:uid="{00000000-0005-0000-0000-0000C3AF0000}"/>
    <cellStyle name="PB Table Total Row 4 3 6 2" xfId="44996" xr:uid="{00000000-0005-0000-0000-0000C4AF0000}"/>
    <cellStyle name="PB Table Total Row 4 3 6 2 2" xfId="44997" xr:uid="{00000000-0005-0000-0000-0000C5AF0000}"/>
    <cellStyle name="PB Table Total Row 4 3 6 3" xfId="44998" xr:uid="{00000000-0005-0000-0000-0000C6AF0000}"/>
    <cellStyle name="PB Table Total Row 4 3 7" xfId="44999" xr:uid="{00000000-0005-0000-0000-0000C7AF0000}"/>
    <cellStyle name="PB Table Total Row 4 3 7 2" xfId="45000" xr:uid="{00000000-0005-0000-0000-0000C8AF0000}"/>
    <cellStyle name="PB Table Total Row 4 3 7 2 2" xfId="45001" xr:uid="{00000000-0005-0000-0000-0000C9AF0000}"/>
    <cellStyle name="PB Table Total Row 4 3 7 3" xfId="45002" xr:uid="{00000000-0005-0000-0000-0000CAAF0000}"/>
    <cellStyle name="PB Table Total Row 4 3 8" xfId="45003" xr:uid="{00000000-0005-0000-0000-0000CBAF0000}"/>
    <cellStyle name="PB Table Total Row 4 3 8 2" xfId="45004" xr:uid="{00000000-0005-0000-0000-0000CCAF0000}"/>
    <cellStyle name="PB Table Total Row 4 3 8 2 2" xfId="45005" xr:uid="{00000000-0005-0000-0000-0000CDAF0000}"/>
    <cellStyle name="PB Table Total Row 4 3 8 3" xfId="45006" xr:uid="{00000000-0005-0000-0000-0000CEAF0000}"/>
    <cellStyle name="PB Table Total Row 4 3 9" xfId="45007" xr:uid="{00000000-0005-0000-0000-0000CFAF0000}"/>
    <cellStyle name="PB Table Total Row 4 3 9 2" xfId="45008" xr:uid="{00000000-0005-0000-0000-0000D0AF0000}"/>
    <cellStyle name="PB Table Total Row 4 3 9 2 2" xfId="45009" xr:uid="{00000000-0005-0000-0000-0000D1AF0000}"/>
    <cellStyle name="PB Table Total Row 4 3 9 3" xfId="45010" xr:uid="{00000000-0005-0000-0000-0000D2AF0000}"/>
    <cellStyle name="PB Table Total Row 4 4" xfId="45011" xr:uid="{00000000-0005-0000-0000-0000D3AF0000}"/>
    <cellStyle name="PB Table Total Row 4 4 2" xfId="45012" xr:uid="{00000000-0005-0000-0000-0000D4AF0000}"/>
    <cellStyle name="PB Table Total Row 4 4 2 2" xfId="45013" xr:uid="{00000000-0005-0000-0000-0000D5AF0000}"/>
    <cellStyle name="PB Table Total Row 4 4 3" xfId="45014" xr:uid="{00000000-0005-0000-0000-0000D6AF0000}"/>
    <cellStyle name="PB Table Total Row 4 5" xfId="45015" xr:uid="{00000000-0005-0000-0000-0000D7AF0000}"/>
    <cellStyle name="PB Table Total Row 4 5 2" xfId="45016" xr:uid="{00000000-0005-0000-0000-0000D8AF0000}"/>
    <cellStyle name="PB Table Total Row 4 5 2 2" xfId="45017" xr:uid="{00000000-0005-0000-0000-0000D9AF0000}"/>
    <cellStyle name="PB Table Total Row 4 5 3" xfId="45018" xr:uid="{00000000-0005-0000-0000-0000DAAF0000}"/>
    <cellStyle name="PB Table Total Row 4 6" xfId="45019" xr:uid="{00000000-0005-0000-0000-0000DBAF0000}"/>
    <cellStyle name="PB Table Total Row 4 6 2" xfId="45020" xr:uid="{00000000-0005-0000-0000-0000DCAF0000}"/>
    <cellStyle name="PB Table Total Row 4 6 2 2" xfId="45021" xr:uid="{00000000-0005-0000-0000-0000DDAF0000}"/>
    <cellStyle name="PB Table Total Row 4 6 3" xfId="45022" xr:uid="{00000000-0005-0000-0000-0000DEAF0000}"/>
    <cellStyle name="PB Table Total Row 4 7" xfId="45023" xr:uid="{00000000-0005-0000-0000-0000DFAF0000}"/>
    <cellStyle name="PB Table Total Row 4 7 2" xfId="45024" xr:uid="{00000000-0005-0000-0000-0000E0AF0000}"/>
    <cellStyle name="PB Table Total Row 4 7 2 2" xfId="45025" xr:uid="{00000000-0005-0000-0000-0000E1AF0000}"/>
    <cellStyle name="PB Table Total Row 4 7 3" xfId="45026" xr:uid="{00000000-0005-0000-0000-0000E2AF0000}"/>
    <cellStyle name="PB Table Total Row 4 8" xfId="45027" xr:uid="{00000000-0005-0000-0000-0000E3AF0000}"/>
    <cellStyle name="PB Table Total Row 4 8 2" xfId="45028" xr:uid="{00000000-0005-0000-0000-0000E4AF0000}"/>
    <cellStyle name="PB Table Total Row 4 8 2 2" xfId="45029" xr:uid="{00000000-0005-0000-0000-0000E5AF0000}"/>
    <cellStyle name="PB Table Total Row 4 8 3" xfId="45030" xr:uid="{00000000-0005-0000-0000-0000E6AF0000}"/>
    <cellStyle name="PB Table Total Row 4 9" xfId="45031" xr:uid="{00000000-0005-0000-0000-0000E7AF0000}"/>
    <cellStyle name="PB Table Total Row 4 9 2" xfId="45032" xr:uid="{00000000-0005-0000-0000-0000E8AF0000}"/>
    <cellStyle name="PB Table Total Row 4 9 2 2" xfId="45033" xr:uid="{00000000-0005-0000-0000-0000E9AF0000}"/>
    <cellStyle name="PB Table Total Row 4 9 3" xfId="45034" xr:uid="{00000000-0005-0000-0000-0000EAAF0000}"/>
    <cellStyle name="Percent" xfId="1" xr:uid="{00000000-0005-0000-0000-000001000000}"/>
    <cellStyle name="Percent 00" xfId="45035" xr:uid="{00000000-0005-0000-0000-0000EBAF0000}"/>
    <cellStyle name="Percent 00 10" xfId="45036" xr:uid="{00000000-0005-0000-0000-0000ECAF0000}"/>
    <cellStyle name="Percent 00 11" xfId="45037" xr:uid="{00000000-0005-0000-0000-0000EDAF0000}"/>
    <cellStyle name="Percent 00 12" xfId="45038" xr:uid="{00000000-0005-0000-0000-0000EEAF0000}"/>
    <cellStyle name="Percent 00 13" xfId="45039" xr:uid="{00000000-0005-0000-0000-0000EFAF0000}"/>
    <cellStyle name="Percent 00 14" xfId="45040" xr:uid="{00000000-0005-0000-0000-0000F0AF0000}"/>
    <cellStyle name="Percent 00 15" xfId="45041" xr:uid="{00000000-0005-0000-0000-0000F1AF0000}"/>
    <cellStyle name="Percent 00 16" xfId="45042" xr:uid="{00000000-0005-0000-0000-0000F2AF0000}"/>
    <cellStyle name="Percent 00 17" xfId="45043" xr:uid="{00000000-0005-0000-0000-0000F3AF0000}"/>
    <cellStyle name="Percent 00 18" xfId="45044" xr:uid="{00000000-0005-0000-0000-0000F4AF0000}"/>
    <cellStyle name="Percent 00 2" xfId="45045" xr:uid="{00000000-0005-0000-0000-0000F5AF0000}"/>
    <cellStyle name="Percent 00 3" xfId="45046" xr:uid="{00000000-0005-0000-0000-0000F6AF0000}"/>
    <cellStyle name="Percent 00 4" xfId="45047" xr:uid="{00000000-0005-0000-0000-0000F7AF0000}"/>
    <cellStyle name="Percent 00 5" xfId="45048" xr:uid="{00000000-0005-0000-0000-0000F8AF0000}"/>
    <cellStyle name="Percent 00 6" xfId="45049" xr:uid="{00000000-0005-0000-0000-0000F9AF0000}"/>
    <cellStyle name="Percent 00 7" xfId="45050" xr:uid="{00000000-0005-0000-0000-0000FAAF0000}"/>
    <cellStyle name="Percent 00 8" xfId="45051" xr:uid="{00000000-0005-0000-0000-0000FBAF0000}"/>
    <cellStyle name="Percent 00 9" xfId="45052" xr:uid="{00000000-0005-0000-0000-0000FCAF0000}"/>
    <cellStyle name="Percent 2" xfId="1158" xr:uid="{00000000-0005-0000-0000-000086040000}"/>
    <cellStyle name="Percent 2 2" xfId="1159" xr:uid="{00000000-0005-0000-0000-000087040000}"/>
    <cellStyle name="Percent 2 2 2" xfId="45053" xr:uid="{00000000-0005-0000-0000-0000FDAF0000}"/>
    <cellStyle name="Percent 2 2 3" xfId="45054" xr:uid="{00000000-0005-0000-0000-0000FEAF0000}"/>
    <cellStyle name="Percent 2 3" xfId="1584" xr:uid="{00000000-0005-0000-0000-000030060000}"/>
    <cellStyle name="Percent 2 4" xfId="45055" xr:uid="{00000000-0005-0000-0000-0000FFAF0000}"/>
    <cellStyle name="Percent 2 5" xfId="45056" xr:uid="{00000000-0005-0000-0000-000000B00000}"/>
    <cellStyle name="Percent 2 6" xfId="45057" xr:uid="{00000000-0005-0000-0000-000001B00000}"/>
    <cellStyle name="Percent 2 7" xfId="45058" xr:uid="{00000000-0005-0000-0000-000002B00000}"/>
    <cellStyle name="Percent 3" xfId="45059" xr:uid="{00000000-0005-0000-0000-000003B00000}"/>
    <cellStyle name="Percent 3 2" xfId="45060" xr:uid="{00000000-0005-0000-0000-000004B00000}"/>
    <cellStyle name="Percent 4" xfId="45061" xr:uid="{00000000-0005-0000-0000-000005B00000}"/>
    <cellStyle name="Percent 4 2" xfId="45062" xr:uid="{00000000-0005-0000-0000-000006B00000}"/>
    <cellStyle name="Percent 4 2 2" xfId="45063" xr:uid="{00000000-0005-0000-0000-000007B00000}"/>
    <cellStyle name="Percent 4 2 3" xfId="45064" xr:uid="{00000000-0005-0000-0000-000008B00000}"/>
    <cellStyle name="Percent 4 2 4" xfId="45065" xr:uid="{00000000-0005-0000-0000-000009B00000}"/>
    <cellStyle name="Percent 4 2 5" xfId="45066" xr:uid="{00000000-0005-0000-0000-00000AB00000}"/>
    <cellStyle name="Percent 4 2 6" xfId="45067" xr:uid="{00000000-0005-0000-0000-00000BB00000}"/>
    <cellStyle name="Percent 4 2 7" xfId="45068" xr:uid="{00000000-0005-0000-0000-00000CB00000}"/>
    <cellStyle name="Percent 4 3" xfId="45069" xr:uid="{00000000-0005-0000-0000-00000DB00000}"/>
    <cellStyle name="Percent 4 4" xfId="45070" xr:uid="{00000000-0005-0000-0000-00000EB00000}"/>
    <cellStyle name="Percent 4 5" xfId="45071" xr:uid="{00000000-0005-0000-0000-00000FB00000}"/>
    <cellStyle name="Percent 4 6" xfId="45072" xr:uid="{00000000-0005-0000-0000-000010B00000}"/>
    <cellStyle name="Percent 4 7" xfId="45073" xr:uid="{00000000-0005-0000-0000-000011B00000}"/>
    <cellStyle name="Percent 4 8" xfId="45074" xr:uid="{00000000-0005-0000-0000-000012B00000}"/>
    <cellStyle name="Percent 5" xfId="45075" xr:uid="{00000000-0005-0000-0000-000013B00000}"/>
    <cellStyle name="Percent 5 2" xfId="45076" xr:uid="{00000000-0005-0000-0000-000014B00000}"/>
    <cellStyle name="Percent 7" xfId="45077" xr:uid="{00000000-0005-0000-0000-000015B00000}"/>
    <cellStyle name="Percent 7 2" xfId="45078" xr:uid="{00000000-0005-0000-0000-000016B00000}"/>
    <cellStyle name="Percent 7 2 2" xfId="45079" xr:uid="{00000000-0005-0000-0000-000017B00000}"/>
    <cellStyle name="Percent 7 2 3" xfId="45080" xr:uid="{00000000-0005-0000-0000-000018B00000}"/>
    <cellStyle name="Percent 7 2 4" xfId="45081" xr:uid="{00000000-0005-0000-0000-000019B00000}"/>
    <cellStyle name="Percent 7 2 5" xfId="45082" xr:uid="{00000000-0005-0000-0000-00001AB00000}"/>
    <cellStyle name="Percent 7 2 6" xfId="45083" xr:uid="{00000000-0005-0000-0000-00001BB00000}"/>
    <cellStyle name="Percent 7 2 7" xfId="45084" xr:uid="{00000000-0005-0000-0000-00001CB00000}"/>
    <cellStyle name="Percent 7 3" xfId="45085" xr:uid="{00000000-0005-0000-0000-00001DB00000}"/>
    <cellStyle name="Percent 7 4" xfId="45086" xr:uid="{00000000-0005-0000-0000-00001EB00000}"/>
    <cellStyle name="Percent 7 5" xfId="45087" xr:uid="{00000000-0005-0000-0000-00001FB00000}"/>
    <cellStyle name="Percent 7 6" xfId="45088" xr:uid="{00000000-0005-0000-0000-000020B00000}"/>
    <cellStyle name="Percent 7 7" xfId="45089" xr:uid="{00000000-0005-0000-0000-000021B00000}"/>
    <cellStyle name="Percent 7 8" xfId="45090" xr:uid="{00000000-0005-0000-0000-000022B00000}"/>
    <cellStyle name="Percent 8" xfId="45091" xr:uid="{00000000-0005-0000-0000-000023B00000}"/>
    <cellStyle name="Percent 8 2" xfId="45092" xr:uid="{00000000-0005-0000-0000-000024B00000}"/>
    <cellStyle name="Percent 8 3" xfId="45093" xr:uid="{00000000-0005-0000-0000-000025B00000}"/>
    <cellStyle name="Percent 8 4" xfId="45094" xr:uid="{00000000-0005-0000-0000-000026B00000}"/>
    <cellStyle name="Percent 8 5" xfId="45095" xr:uid="{00000000-0005-0000-0000-000027B00000}"/>
    <cellStyle name="Percent 8 6" xfId="45096" xr:uid="{00000000-0005-0000-0000-000028B00000}"/>
    <cellStyle name="Percent 8 7" xfId="45097" xr:uid="{00000000-0005-0000-0000-000029B00000}"/>
    <cellStyle name="Percent 9" xfId="45098" xr:uid="{00000000-0005-0000-0000-00002AB00000}"/>
    <cellStyle name="Percent 9 2" xfId="45099" xr:uid="{00000000-0005-0000-0000-00002BB00000}"/>
    <cellStyle name="Percent 9 3" xfId="45100" xr:uid="{00000000-0005-0000-0000-00002CB00000}"/>
    <cellStyle name="Percent 9 4" xfId="45101" xr:uid="{00000000-0005-0000-0000-00002DB00000}"/>
    <cellStyle name="Percent 9 5" xfId="45102" xr:uid="{00000000-0005-0000-0000-00002EB00000}"/>
    <cellStyle name="Percent 9 6" xfId="45103" xr:uid="{00000000-0005-0000-0000-00002FB00000}"/>
    <cellStyle name="Percent 9 7" xfId="45104" xr:uid="{00000000-0005-0000-0000-000030B00000}"/>
    <cellStyle name="Percent Hard" xfId="45105" xr:uid="{00000000-0005-0000-0000-000031B00000}"/>
    <cellStyle name="Percent Hard 10" xfId="45106" xr:uid="{00000000-0005-0000-0000-000032B00000}"/>
    <cellStyle name="Percent Hard 11" xfId="45107" xr:uid="{00000000-0005-0000-0000-000033B00000}"/>
    <cellStyle name="Percent Hard 12" xfId="45108" xr:uid="{00000000-0005-0000-0000-000034B00000}"/>
    <cellStyle name="Percent Hard 2" xfId="45109" xr:uid="{00000000-0005-0000-0000-000035B00000}"/>
    <cellStyle name="Percent Hard 3" xfId="45110" xr:uid="{00000000-0005-0000-0000-000036B00000}"/>
    <cellStyle name="Percent Hard 4" xfId="45111" xr:uid="{00000000-0005-0000-0000-000037B00000}"/>
    <cellStyle name="Percent Hard 5" xfId="45112" xr:uid="{00000000-0005-0000-0000-000038B00000}"/>
    <cellStyle name="Percent Hard 6" xfId="45113" xr:uid="{00000000-0005-0000-0000-000039B00000}"/>
    <cellStyle name="Percent Hard 7" xfId="45114" xr:uid="{00000000-0005-0000-0000-00003AB00000}"/>
    <cellStyle name="Percent Hard 8" xfId="45115" xr:uid="{00000000-0005-0000-0000-00003BB00000}"/>
    <cellStyle name="Percent Hard 9" xfId="45116" xr:uid="{00000000-0005-0000-0000-00003CB00000}"/>
    <cellStyle name="Pourcentage" xfId="1160" xr:uid="{00000000-0005-0000-0000-000088040000}"/>
    <cellStyle name="Pourcentage 10" xfId="1161" xr:uid="{00000000-0005-0000-0000-000089040000}"/>
    <cellStyle name="Pourcentage 11" xfId="1162" xr:uid="{00000000-0005-0000-0000-00008A040000}"/>
    <cellStyle name="Pourcentage 12" xfId="1163" xr:uid="{00000000-0005-0000-0000-00008B040000}"/>
    <cellStyle name="Pourcentage 13" xfId="1937" xr:uid="{00000000-0005-0000-0000-000091070000}"/>
    <cellStyle name="Pourcentage 14" xfId="46799" xr:uid="{00000000-0005-0000-0000-0000CFB60000}"/>
    <cellStyle name="Pourcentage 15" xfId="46828" xr:uid="{00000000-0005-0000-0000-0000ECB60000}"/>
    <cellStyle name="Pourcentage 16" xfId="46829" xr:uid="{00000000-0005-0000-0000-0000EDB60000}"/>
    <cellStyle name="Pourcentage 191" xfId="45117" xr:uid="{00000000-0005-0000-0000-00003DB00000}"/>
    <cellStyle name="Pourcentage 191 2" xfId="45118" xr:uid="{00000000-0005-0000-0000-00003EB00000}"/>
    <cellStyle name="Pourcentage 192" xfId="45119" xr:uid="{00000000-0005-0000-0000-00003FB00000}"/>
    <cellStyle name="Pourcentage 192 2" xfId="45120" xr:uid="{00000000-0005-0000-0000-000040B00000}"/>
    <cellStyle name="Pourcentage 2" xfId="1164" xr:uid="{00000000-0005-0000-0000-00008C040000}"/>
    <cellStyle name="Pourcentage 2 2" xfId="1165" xr:uid="{00000000-0005-0000-0000-00008D040000}"/>
    <cellStyle name="Pourcentage 2 2 2" xfId="1166" xr:uid="{00000000-0005-0000-0000-00008E040000}"/>
    <cellStyle name="Pourcentage 2 2 3" xfId="1586" xr:uid="{00000000-0005-0000-0000-000032060000}"/>
    <cellStyle name="Pourcentage 2 3" xfId="1167" xr:uid="{00000000-0005-0000-0000-00008F040000}"/>
    <cellStyle name="Pourcentage 2 4" xfId="1585" xr:uid="{00000000-0005-0000-0000-000031060000}"/>
    <cellStyle name="Pourcentage 209" xfId="45121" xr:uid="{00000000-0005-0000-0000-000041B00000}"/>
    <cellStyle name="Pourcentage 209 2" xfId="45122" xr:uid="{00000000-0005-0000-0000-000042B00000}"/>
    <cellStyle name="Pourcentage 3" xfId="1168" xr:uid="{00000000-0005-0000-0000-000090040000}"/>
    <cellStyle name="Pourcentage 3 2" xfId="1169" xr:uid="{00000000-0005-0000-0000-000091040000}"/>
    <cellStyle name="Pourcentage 3 2 2" xfId="45123" xr:uid="{00000000-0005-0000-0000-000043B00000}"/>
    <cellStyle name="Pourcentage 3 3" xfId="1587" xr:uid="{00000000-0005-0000-0000-000033060000}"/>
    <cellStyle name="Pourcentage 4" xfId="1170" xr:uid="{00000000-0005-0000-0000-000092040000}"/>
    <cellStyle name="Pourcentage 4 2" xfId="1171" xr:uid="{00000000-0005-0000-0000-000093040000}"/>
    <cellStyle name="Pourcentage 4 2 2" xfId="1172" xr:uid="{00000000-0005-0000-0000-000094040000}"/>
    <cellStyle name="Pourcentage 4 2 3" xfId="1588" xr:uid="{00000000-0005-0000-0000-000034060000}"/>
    <cellStyle name="Pourcentage 4 3" xfId="1173" xr:uid="{00000000-0005-0000-0000-000095040000}"/>
    <cellStyle name="Pourcentage 4 3 2" xfId="1174" xr:uid="{00000000-0005-0000-0000-000096040000}"/>
    <cellStyle name="Pourcentage 4 3 3" xfId="1589" xr:uid="{00000000-0005-0000-0000-000035060000}"/>
    <cellStyle name="Pourcentage 4 4" xfId="1175" xr:uid="{00000000-0005-0000-0000-000097040000}"/>
    <cellStyle name="Pourcentage 5" xfId="1176" xr:uid="{00000000-0005-0000-0000-000098040000}"/>
    <cellStyle name="Pourcentage 5 2" xfId="1177" xr:uid="{00000000-0005-0000-0000-000099040000}"/>
    <cellStyle name="Pourcentage 5 3" xfId="1590" xr:uid="{00000000-0005-0000-0000-000036060000}"/>
    <cellStyle name="Pourcentage 6" xfId="1178" xr:uid="{00000000-0005-0000-0000-00009A040000}"/>
    <cellStyle name="Pourcentage 6 2" xfId="1179" xr:uid="{00000000-0005-0000-0000-00009B040000}"/>
    <cellStyle name="Pourcentage 6 2 2" xfId="1180" xr:uid="{00000000-0005-0000-0000-00009C040000}"/>
    <cellStyle name="Pourcentage 6 2 3" xfId="1592" xr:uid="{00000000-0005-0000-0000-000038060000}"/>
    <cellStyle name="Pourcentage 6 3" xfId="1181" xr:uid="{00000000-0005-0000-0000-00009D040000}"/>
    <cellStyle name="Pourcentage 6 3 2" xfId="1182" xr:uid="{00000000-0005-0000-0000-00009E040000}"/>
    <cellStyle name="Pourcentage 6 3 3" xfId="1593" xr:uid="{00000000-0005-0000-0000-000039060000}"/>
    <cellStyle name="Pourcentage 6 4" xfId="1183" xr:uid="{00000000-0005-0000-0000-00009F040000}"/>
    <cellStyle name="Pourcentage 6 5" xfId="1591" xr:uid="{00000000-0005-0000-0000-000037060000}"/>
    <cellStyle name="Pourcentage 7" xfId="1184" xr:uid="{00000000-0005-0000-0000-0000A0040000}"/>
    <cellStyle name="Pourcentage 7 2" xfId="1185" xr:uid="{00000000-0005-0000-0000-0000A1040000}"/>
    <cellStyle name="Pourcentage 7 2 2" xfId="1727" xr:uid="{00000000-0005-0000-0000-0000BF060000}"/>
    <cellStyle name="Pourcentage 7 2 3" xfId="1595" xr:uid="{00000000-0005-0000-0000-00003B060000}"/>
    <cellStyle name="Pourcentage 7 2 4" xfId="45124" xr:uid="{00000000-0005-0000-0000-000044B00000}"/>
    <cellStyle name="Pourcentage 7 3" xfId="1726" xr:uid="{00000000-0005-0000-0000-0000BE060000}"/>
    <cellStyle name="Pourcentage 7 4" xfId="1594" xr:uid="{00000000-0005-0000-0000-00003A060000}"/>
    <cellStyle name="Pourcentage 7 5" xfId="45125" xr:uid="{00000000-0005-0000-0000-000045B00000}"/>
    <cellStyle name="Pourcentage 8" xfId="1186" xr:uid="{00000000-0005-0000-0000-0000A2040000}"/>
    <cellStyle name="Pourcentage 8 2" xfId="1187" xr:uid="{00000000-0005-0000-0000-0000A3040000}"/>
    <cellStyle name="Pourcentage 8 2 2" xfId="1188" xr:uid="{00000000-0005-0000-0000-0000A4040000}"/>
    <cellStyle name="Pourcentage 8 3" xfId="1189" xr:uid="{00000000-0005-0000-0000-0000A5040000}"/>
    <cellStyle name="Pourcentage 8 4" xfId="1190" xr:uid="{00000000-0005-0000-0000-0000A6040000}"/>
    <cellStyle name="Pourcentage 9" xfId="1191" xr:uid="{00000000-0005-0000-0000-0000A7040000}"/>
    <cellStyle name="Pourcentage 9 2" xfId="1192" xr:uid="{00000000-0005-0000-0000-0000A8040000}"/>
    <cellStyle name="Pourcentage 9 2 2" xfId="1193" xr:uid="{00000000-0005-0000-0000-0000A9040000}"/>
    <cellStyle name="Pourcentage 9 3" xfId="1194" xr:uid="{00000000-0005-0000-0000-0000AA040000}"/>
    <cellStyle name="PSChar" xfId="45126" xr:uid="{00000000-0005-0000-0000-000046B00000}"/>
    <cellStyle name="Salida" xfId="1195" xr:uid="{00000000-0005-0000-0000-0000AB040000}"/>
    <cellStyle name="Salida 2" xfId="45127" xr:uid="{00000000-0005-0000-0000-000047B00000}"/>
    <cellStyle name="SAPBEXaggData" xfId="45128" xr:uid="{00000000-0005-0000-0000-000048B00000}"/>
    <cellStyle name="SAPBEXaggDataEmph" xfId="45129" xr:uid="{00000000-0005-0000-0000-000049B00000}"/>
    <cellStyle name="SAPBEXaggItem" xfId="45130" xr:uid="{00000000-0005-0000-0000-00004AB00000}"/>
    <cellStyle name="SAPBEXaggItemX" xfId="45131" xr:uid="{00000000-0005-0000-0000-00004BB00000}"/>
    <cellStyle name="SAPBEXchaText" xfId="45132" xr:uid="{00000000-0005-0000-0000-00004CB00000}"/>
    <cellStyle name="SAPBEXexcBad7" xfId="45133" xr:uid="{00000000-0005-0000-0000-00004DB00000}"/>
    <cellStyle name="SAPBEXexcBad8" xfId="45134" xr:uid="{00000000-0005-0000-0000-00004EB00000}"/>
    <cellStyle name="SAPBEXexcBad9" xfId="45135" xr:uid="{00000000-0005-0000-0000-00004FB00000}"/>
    <cellStyle name="SAPBEXexcCritical4" xfId="45136" xr:uid="{00000000-0005-0000-0000-000050B00000}"/>
    <cellStyle name="SAPBEXexcCritical5" xfId="45137" xr:uid="{00000000-0005-0000-0000-000051B00000}"/>
    <cellStyle name="SAPBEXexcCritical6" xfId="45138" xr:uid="{00000000-0005-0000-0000-000052B00000}"/>
    <cellStyle name="SAPBEXexcGood1" xfId="45139" xr:uid="{00000000-0005-0000-0000-000053B00000}"/>
    <cellStyle name="SAPBEXexcGood2" xfId="45140" xr:uid="{00000000-0005-0000-0000-000054B00000}"/>
    <cellStyle name="SAPBEXexcGood3" xfId="45141" xr:uid="{00000000-0005-0000-0000-000055B00000}"/>
    <cellStyle name="SAPBEXfilterDrill" xfId="45142" xr:uid="{00000000-0005-0000-0000-000056B00000}"/>
    <cellStyle name="SAPBEXfilterDrill 2" xfId="45143" xr:uid="{00000000-0005-0000-0000-000057B00000}"/>
    <cellStyle name="SAPBEXfilterDrill 2 2" xfId="45144" xr:uid="{00000000-0005-0000-0000-000058B00000}"/>
    <cellStyle name="SAPBEXfilterDrill 2 2 2" xfId="45145" xr:uid="{00000000-0005-0000-0000-000059B00000}"/>
    <cellStyle name="SAPBEXfilterDrill 2 3" xfId="45146" xr:uid="{00000000-0005-0000-0000-00005AB00000}"/>
    <cellStyle name="SAPBEXfilterDrill 3" xfId="45147" xr:uid="{00000000-0005-0000-0000-00005BB00000}"/>
    <cellStyle name="SAPBEXfilterDrill 3 2" xfId="45148" xr:uid="{00000000-0005-0000-0000-00005CB00000}"/>
    <cellStyle name="SAPBEXfilterDrill 3 2 2" xfId="45149" xr:uid="{00000000-0005-0000-0000-00005DB00000}"/>
    <cellStyle name="SAPBEXfilterDrill 3 3" xfId="45150" xr:uid="{00000000-0005-0000-0000-00005EB00000}"/>
    <cellStyle name="SAPBEXfilterDrill 4" xfId="45151" xr:uid="{00000000-0005-0000-0000-00005FB00000}"/>
    <cellStyle name="SAPBEXfilterDrill 4 2" xfId="45152" xr:uid="{00000000-0005-0000-0000-000060B00000}"/>
    <cellStyle name="SAPBEXfilterDrill 4 2 2" xfId="45153" xr:uid="{00000000-0005-0000-0000-000061B00000}"/>
    <cellStyle name="SAPBEXfilterDrill 4 3" xfId="45154" xr:uid="{00000000-0005-0000-0000-000062B00000}"/>
    <cellStyle name="SAPBEXfilterDrill 5" xfId="45155" xr:uid="{00000000-0005-0000-0000-000063B00000}"/>
    <cellStyle name="SAPBEXfilterDrill 5 2" xfId="45156" xr:uid="{00000000-0005-0000-0000-000064B00000}"/>
    <cellStyle name="SAPBEXfilterDrill 6" xfId="45157" xr:uid="{00000000-0005-0000-0000-000065B00000}"/>
    <cellStyle name="SAPBEXfilterItem" xfId="45158" xr:uid="{00000000-0005-0000-0000-000066B00000}"/>
    <cellStyle name="SAPBEXfilterText" xfId="45159" xr:uid="{00000000-0005-0000-0000-000067B00000}"/>
    <cellStyle name="SAPBEXformats" xfId="45160" xr:uid="{00000000-0005-0000-0000-000068B00000}"/>
    <cellStyle name="SAPBEXheaderItem" xfId="45161" xr:uid="{00000000-0005-0000-0000-000069B00000}"/>
    <cellStyle name="SAPBEXheaderItem 10" xfId="45162" xr:uid="{00000000-0005-0000-0000-00006AB00000}"/>
    <cellStyle name="SAPBEXheaderItem 11" xfId="45163" xr:uid="{00000000-0005-0000-0000-00006BB00000}"/>
    <cellStyle name="SAPBEXheaderItem 12" xfId="45164" xr:uid="{00000000-0005-0000-0000-00006CB00000}"/>
    <cellStyle name="SAPBEXheaderItem 2" xfId="45165" xr:uid="{00000000-0005-0000-0000-00006DB00000}"/>
    <cellStyle name="SAPBEXheaderItem 3" xfId="45166" xr:uid="{00000000-0005-0000-0000-00006EB00000}"/>
    <cellStyle name="SAPBEXheaderItem 4" xfId="45167" xr:uid="{00000000-0005-0000-0000-00006FB00000}"/>
    <cellStyle name="SAPBEXheaderItem 5" xfId="45168" xr:uid="{00000000-0005-0000-0000-000070B00000}"/>
    <cellStyle name="SAPBEXheaderItem 6" xfId="45169" xr:uid="{00000000-0005-0000-0000-000071B00000}"/>
    <cellStyle name="SAPBEXheaderItem 7" xfId="45170" xr:uid="{00000000-0005-0000-0000-000072B00000}"/>
    <cellStyle name="SAPBEXheaderItem 8" xfId="45171" xr:uid="{00000000-0005-0000-0000-000073B00000}"/>
    <cellStyle name="SAPBEXheaderItem 9" xfId="45172" xr:uid="{00000000-0005-0000-0000-000074B00000}"/>
    <cellStyle name="SAPBEXheaderText" xfId="45173" xr:uid="{00000000-0005-0000-0000-000075B00000}"/>
    <cellStyle name="SAPBEXheaderText 10" xfId="45174" xr:uid="{00000000-0005-0000-0000-000076B00000}"/>
    <cellStyle name="SAPBEXheaderText 11" xfId="45175" xr:uid="{00000000-0005-0000-0000-000077B00000}"/>
    <cellStyle name="SAPBEXheaderText 12" xfId="45176" xr:uid="{00000000-0005-0000-0000-000078B00000}"/>
    <cellStyle name="SAPBEXheaderText 2" xfId="45177" xr:uid="{00000000-0005-0000-0000-000079B00000}"/>
    <cellStyle name="SAPBEXheaderText 3" xfId="45178" xr:uid="{00000000-0005-0000-0000-00007AB00000}"/>
    <cellStyle name="SAPBEXheaderText 4" xfId="45179" xr:uid="{00000000-0005-0000-0000-00007BB00000}"/>
    <cellStyle name="SAPBEXheaderText 5" xfId="45180" xr:uid="{00000000-0005-0000-0000-00007CB00000}"/>
    <cellStyle name="SAPBEXheaderText 6" xfId="45181" xr:uid="{00000000-0005-0000-0000-00007DB00000}"/>
    <cellStyle name="SAPBEXheaderText 7" xfId="45182" xr:uid="{00000000-0005-0000-0000-00007EB00000}"/>
    <cellStyle name="SAPBEXheaderText 8" xfId="45183" xr:uid="{00000000-0005-0000-0000-00007FB00000}"/>
    <cellStyle name="SAPBEXheaderText 9" xfId="45184" xr:uid="{00000000-0005-0000-0000-000080B00000}"/>
    <cellStyle name="SAPBEXHLevel0" xfId="45185" xr:uid="{00000000-0005-0000-0000-000081B00000}"/>
    <cellStyle name="SAPBEXHLevel0 2" xfId="45186" xr:uid="{00000000-0005-0000-0000-000082B00000}"/>
    <cellStyle name="SAPBEXHLevel0 2 2" xfId="45187" xr:uid="{00000000-0005-0000-0000-000083B00000}"/>
    <cellStyle name="SAPBEXHLevel0 2 3" xfId="45188" xr:uid="{00000000-0005-0000-0000-000084B00000}"/>
    <cellStyle name="SAPBEXHLevel0 2 4" xfId="45189" xr:uid="{00000000-0005-0000-0000-000085B00000}"/>
    <cellStyle name="SAPBEXHLevel0 2 5" xfId="45190" xr:uid="{00000000-0005-0000-0000-000086B00000}"/>
    <cellStyle name="SAPBEXHLevel0 2 6" xfId="45191" xr:uid="{00000000-0005-0000-0000-000087B00000}"/>
    <cellStyle name="SAPBEXHLevel0 2 7" xfId="45192" xr:uid="{00000000-0005-0000-0000-000088B00000}"/>
    <cellStyle name="SAPBEXHLevel0 3" xfId="45193" xr:uid="{00000000-0005-0000-0000-000089B00000}"/>
    <cellStyle name="SAPBEXHLevel0 3 2" xfId="45194" xr:uid="{00000000-0005-0000-0000-00008AB00000}"/>
    <cellStyle name="SAPBEXHLevel0 3 3" xfId="45195" xr:uid="{00000000-0005-0000-0000-00008BB00000}"/>
    <cellStyle name="SAPBEXHLevel0 3 4" xfId="45196" xr:uid="{00000000-0005-0000-0000-00008CB00000}"/>
    <cellStyle name="SAPBEXHLevel0 3 5" xfId="45197" xr:uid="{00000000-0005-0000-0000-00008DB00000}"/>
    <cellStyle name="SAPBEXHLevel0 3 6" xfId="45198" xr:uid="{00000000-0005-0000-0000-00008EB00000}"/>
    <cellStyle name="SAPBEXHLevel0 3 7" xfId="45199" xr:uid="{00000000-0005-0000-0000-00008FB00000}"/>
    <cellStyle name="SAPBEXHLevel0 4" xfId="45200" xr:uid="{00000000-0005-0000-0000-000090B00000}"/>
    <cellStyle name="SAPBEXHLevel0 4 2" xfId="45201" xr:uid="{00000000-0005-0000-0000-000091B00000}"/>
    <cellStyle name="SAPBEXHLevel0 4 3" xfId="45202" xr:uid="{00000000-0005-0000-0000-000092B00000}"/>
    <cellStyle name="SAPBEXHLevel0 4 4" xfId="45203" xr:uid="{00000000-0005-0000-0000-000093B00000}"/>
    <cellStyle name="SAPBEXHLevel0 4 5" xfId="45204" xr:uid="{00000000-0005-0000-0000-000094B00000}"/>
    <cellStyle name="SAPBEXHLevel0 4 6" xfId="45205" xr:uid="{00000000-0005-0000-0000-000095B00000}"/>
    <cellStyle name="SAPBEXHLevel0 4 7" xfId="45206" xr:uid="{00000000-0005-0000-0000-000096B00000}"/>
    <cellStyle name="SAPBEXHLevel0 5" xfId="45207" xr:uid="{00000000-0005-0000-0000-000097B00000}"/>
    <cellStyle name="SAPBEXHLevel0 5 2" xfId="45208" xr:uid="{00000000-0005-0000-0000-000098B00000}"/>
    <cellStyle name="SAPBEXHLevel0 5 3" xfId="45209" xr:uid="{00000000-0005-0000-0000-000099B00000}"/>
    <cellStyle name="SAPBEXHLevel0 5 4" xfId="45210" xr:uid="{00000000-0005-0000-0000-00009AB00000}"/>
    <cellStyle name="SAPBEXHLevel0 5 5" xfId="45211" xr:uid="{00000000-0005-0000-0000-00009BB00000}"/>
    <cellStyle name="SAPBEXHLevel0 5 6" xfId="45212" xr:uid="{00000000-0005-0000-0000-00009CB00000}"/>
    <cellStyle name="SAPBEXHLevel0 5 7" xfId="45213" xr:uid="{00000000-0005-0000-0000-00009DB00000}"/>
    <cellStyle name="SAPBEXHLevel0 6" xfId="45214" xr:uid="{00000000-0005-0000-0000-00009EB00000}"/>
    <cellStyle name="SAPBEXHLevel0 6 2" xfId="45215" xr:uid="{00000000-0005-0000-0000-00009FB00000}"/>
    <cellStyle name="SAPBEXHLevel0 6 3" xfId="45216" xr:uid="{00000000-0005-0000-0000-0000A0B00000}"/>
    <cellStyle name="SAPBEXHLevel0 6 4" xfId="45217" xr:uid="{00000000-0005-0000-0000-0000A1B00000}"/>
    <cellStyle name="SAPBEXHLevel0 6 5" xfId="45218" xr:uid="{00000000-0005-0000-0000-0000A2B00000}"/>
    <cellStyle name="SAPBEXHLevel0 6 6" xfId="45219" xr:uid="{00000000-0005-0000-0000-0000A3B00000}"/>
    <cellStyle name="SAPBEXHLevel0 6 7" xfId="45220" xr:uid="{00000000-0005-0000-0000-0000A4B00000}"/>
    <cellStyle name="SAPBEXHLevel0X" xfId="45221" xr:uid="{00000000-0005-0000-0000-0000A5B00000}"/>
    <cellStyle name="SAPBEXHLevel0X 2" xfId="45222" xr:uid="{00000000-0005-0000-0000-0000A6B00000}"/>
    <cellStyle name="SAPBEXHLevel0X 2 2" xfId="45223" xr:uid="{00000000-0005-0000-0000-0000A7B00000}"/>
    <cellStyle name="SAPBEXHLevel0X 2 3" xfId="45224" xr:uid="{00000000-0005-0000-0000-0000A8B00000}"/>
    <cellStyle name="SAPBEXHLevel0X 2 4" xfId="45225" xr:uid="{00000000-0005-0000-0000-0000A9B00000}"/>
    <cellStyle name="SAPBEXHLevel0X 2 5" xfId="45226" xr:uid="{00000000-0005-0000-0000-0000AAB00000}"/>
    <cellStyle name="SAPBEXHLevel0X 2 6" xfId="45227" xr:uid="{00000000-0005-0000-0000-0000ABB00000}"/>
    <cellStyle name="SAPBEXHLevel0X 2 7" xfId="45228" xr:uid="{00000000-0005-0000-0000-0000ACB00000}"/>
    <cellStyle name="SAPBEXHLevel0X 3" xfId="45229" xr:uid="{00000000-0005-0000-0000-0000ADB00000}"/>
    <cellStyle name="SAPBEXHLevel0X 3 2" xfId="45230" xr:uid="{00000000-0005-0000-0000-0000AEB00000}"/>
    <cellStyle name="SAPBEXHLevel0X 3 3" xfId="45231" xr:uid="{00000000-0005-0000-0000-0000AFB00000}"/>
    <cellStyle name="SAPBEXHLevel0X 3 4" xfId="45232" xr:uid="{00000000-0005-0000-0000-0000B0B00000}"/>
    <cellStyle name="SAPBEXHLevel0X 3 5" xfId="45233" xr:uid="{00000000-0005-0000-0000-0000B1B00000}"/>
    <cellStyle name="SAPBEXHLevel0X 3 6" xfId="45234" xr:uid="{00000000-0005-0000-0000-0000B2B00000}"/>
    <cellStyle name="SAPBEXHLevel0X 3 7" xfId="45235" xr:uid="{00000000-0005-0000-0000-0000B3B00000}"/>
    <cellStyle name="SAPBEXHLevel0X 4" xfId="45236" xr:uid="{00000000-0005-0000-0000-0000B4B00000}"/>
    <cellStyle name="SAPBEXHLevel0X 4 2" xfId="45237" xr:uid="{00000000-0005-0000-0000-0000B5B00000}"/>
    <cellStyle name="SAPBEXHLevel0X 4 3" xfId="45238" xr:uid="{00000000-0005-0000-0000-0000B6B00000}"/>
    <cellStyle name="SAPBEXHLevel0X 4 4" xfId="45239" xr:uid="{00000000-0005-0000-0000-0000B7B00000}"/>
    <cellStyle name="SAPBEXHLevel0X 4 5" xfId="45240" xr:uid="{00000000-0005-0000-0000-0000B8B00000}"/>
    <cellStyle name="SAPBEXHLevel0X 4 6" xfId="45241" xr:uid="{00000000-0005-0000-0000-0000B9B00000}"/>
    <cellStyle name="SAPBEXHLevel0X 4 7" xfId="45242" xr:uid="{00000000-0005-0000-0000-0000BAB00000}"/>
    <cellStyle name="SAPBEXHLevel0X 5" xfId="45243" xr:uid="{00000000-0005-0000-0000-0000BBB00000}"/>
    <cellStyle name="SAPBEXHLevel0X 5 2" xfId="45244" xr:uid="{00000000-0005-0000-0000-0000BCB00000}"/>
    <cellStyle name="SAPBEXHLevel0X 5 3" xfId="45245" xr:uid="{00000000-0005-0000-0000-0000BDB00000}"/>
    <cellStyle name="SAPBEXHLevel0X 5 4" xfId="45246" xr:uid="{00000000-0005-0000-0000-0000BEB00000}"/>
    <cellStyle name="SAPBEXHLevel0X 5 5" xfId="45247" xr:uid="{00000000-0005-0000-0000-0000BFB00000}"/>
    <cellStyle name="SAPBEXHLevel0X 5 6" xfId="45248" xr:uid="{00000000-0005-0000-0000-0000C0B00000}"/>
    <cellStyle name="SAPBEXHLevel0X 5 7" xfId="45249" xr:uid="{00000000-0005-0000-0000-0000C1B00000}"/>
    <cellStyle name="SAPBEXHLevel0X 6" xfId="45250" xr:uid="{00000000-0005-0000-0000-0000C2B00000}"/>
    <cellStyle name="SAPBEXHLevel0X 6 2" xfId="45251" xr:uid="{00000000-0005-0000-0000-0000C3B00000}"/>
    <cellStyle name="SAPBEXHLevel0X 6 3" xfId="45252" xr:uid="{00000000-0005-0000-0000-0000C4B00000}"/>
    <cellStyle name="SAPBEXHLevel0X 6 4" xfId="45253" xr:uid="{00000000-0005-0000-0000-0000C5B00000}"/>
    <cellStyle name="SAPBEXHLevel0X 6 5" xfId="45254" xr:uid="{00000000-0005-0000-0000-0000C6B00000}"/>
    <cellStyle name="SAPBEXHLevel0X 6 6" xfId="45255" xr:uid="{00000000-0005-0000-0000-0000C7B00000}"/>
    <cellStyle name="SAPBEXHLevel0X 6 7" xfId="45256" xr:uid="{00000000-0005-0000-0000-0000C8B00000}"/>
    <cellStyle name="SAPBEXHLevel1" xfId="45257" xr:uid="{00000000-0005-0000-0000-0000C9B00000}"/>
    <cellStyle name="SAPBEXHLevel1 2" xfId="45258" xr:uid="{00000000-0005-0000-0000-0000CAB00000}"/>
    <cellStyle name="SAPBEXHLevel1 2 2" xfId="45259" xr:uid="{00000000-0005-0000-0000-0000CBB00000}"/>
    <cellStyle name="SAPBEXHLevel1 2 3" xfId="45260" xr:uid="{00000000-0005-0000-0000-0000CCB00000}"/>
    <cellStyle name="SAPBEXHLevel1 2 4" xfId="45261" xr:uid="{00000000-0005-0000-0000-0000CDB00000}"/>
    <cellStyle name="SAPBEXHLevel1 2 5" xfId="45262" xr:uid="{00000000-0005-0000-0000-0000CEB00000}"/>
    <cellStyle name="SAPBEXHLevel1 2 6" xfId="45263" xr:uid="{00000000-0005-0000-0000-0000CFB00000}"/>
    <cellStyle name="SAPBEXHLevel1 2 7" xfId="45264" xr:uid="{00000000-0005-0000-0000-0000D0B00000}"/>
    <cellStyle name="SAPBEXHLevel1 3" xfId="45265" xr:uid="{00000000-0005-0000-0000-0000D1B00000}"/>
    <cellStyle name="SAPBEXHLevel1 3 2" xfId="45266" xr:uid="{00000000-0005-0000-0000-0000D2B00000}"/>
    <cellStyle name="SAPBEXHLevel1 3 3" xfId="45267" xr:uid="{00000000-0005-0000-0000-0000D3B00000}"/>
    <cellStyle name="SAPBEXHLevel1 3 4" xfId="45268" xr:uid="{00000000-0005-0000-0000-0000D4B00000}"/>
    <cellStyle name="SAPBEXHLevel1 3 5" xfId="45269" xr:uid="{00000000-0005-0000-0000-0000D5B00000}"/>
    <cellStyle name="SAPBEXHLevel1 3 6" xfId="45270" xr:uid="{00000000-0005-0000-0000-0000D6B00000}"/>
    <cellStyle name="SAPBEXHLevel1 3 7" xfId="45271" xr:uid="{00000000-0005-0000-0000-0000D7B00000}"/>
    <cellStyle name="SAPBEXHLevel1 4" xfId="45272" xr:uid="{00000000-0005-0000-0000-0000D8B00000}"/>
    <cellStyle name="SAPBEXHLevel1 4 2" xfId="45273" xr:uid="{00000000-0005-0000-0000-0000D9B00000}"/>
    <cellStyle name="SAPBEXHLevel1 4 3" xfId="45274" xr:uid="{00000000-0005-0000-0000-0000DAB00000}"/>
    <cellStyle name="SAPBEXHLevel1 4 4" xfId="45275" xr:uid="{00000000-0005-0000-0000-0000DBB00000}"/>
    <cellStyle name="SAPBEXHLevel1 4 5" xfId="45276" xr:uid="{00000000-0005-0000-0000-0000DCB00000}"/>
    <cellStyle name="SAPBEXHLevel1 4 6" xfId="45277" xr:uid="{00000000-0005-0000-0000-0000DDB00000}"/>
    <cellStyle name="SAPBEXHLevel1 4 7" xfId="45278" xr:uid="{00000000-0005-0000-0000-0000DEB00000}"/>
    <cellStyle name="SAPBEXHLevel1 5" xfId="45279" xr:uid="{00000000-0005-0000-0000-0000DFB00000}"/>
    <cellStyle name="SAPBEXHLevel1 5 2" xfId="45280" xr:uid="{00000000-0005-0000-0000-0000E0B00000}"/>
    <cellStyle name="SAPBEXHLevel1 5 3" xfId="45281" xr:uid="{00000000-0005-0000-0000-0000E1B00000}"/>
    <cellStyle name="SAPBEXHLevel1 5 4" xfId="45282" xr:uid="{00000000-0005-0000-0000-0000E2B00000}"/>
    <cellStyle name="SAPBEXHLevel1 5 5" xfId="45283" xr:uid="{00000000-0005-0000-0000-0000E3B00000}"/>
    <cellStyle name="SAPBEXHLevel1 5 6" xfId="45284" xr:uid="{00000000-0005-0000-0000-0000E4B00000}"/>
    <cellStyle name="SAPBEXHLevel1 5 7" xfId="45285" xr:uid="{00000000-0005-0000-0000-0000E5B00000}"/>
    <cellStyle name="SAPBEXHLevel1 6" xfId="45286" xr:uid="{00000000-0005-0000-0000-0000E6B00000}"/>
    <cellStyle name="SAPBEXHLevel1 6 2" xfId="45287" xr:uid="{00000000-0005-0000-0000-0000E7B00000}"/>
    <cellStyle name="SAPBEXHLevel1 6 3" xfId="45288" xr:uid="{00000000-0005-0000-0000-0000E8B00000}"/>
    <cellStyle name="SAPBEXHLevel1 6 4" xfId="45289" xr:uid="{00000000-0005-0000-0000-0000E9B00000}"/>
    <cellStyle name="SAPBEXHLevel1 6 5" xfId="45290" xr:uid="{00000000-0005-0000-0000-0000EAB00000}"/>
    <cellStyle name="SAPBEXHLevel1 6 6" xfId="45291" xr:uid="{00000000-0005-0000-0000-0000EBB00000}"/>
    <cellStyle name="SAPBEXHLevel1 6 7" xfId="45292" xr:uid="{00000000-0005-0000-0000-0000ECB00000}"/>
    <cellStyle name="SAPBEXHLevel1X" xfId="45293" xr:uid="{00000000-0005-0000-0000-0000EDB00000}"/>
    <cellStyle name="SAPBEXHLevel1X 2" xfId="45294" xr:uid="{00000000-0005-0000-0000-0000EEB00000}"/>
    <cellStyle name="SAPBEXHLevel1X 2 2" xfId="45295" xr:uid="{00000000-0005-0000-0000-0000EFB00000}"/>
    <cellStyle name="SAPBEXHLevel1X 2 3" xfId="45296" xr:uid="{00000000-0005-0000-0000-0000F0B00000}"/>
    <cellStyle name="SAPBEXHLevel1X 2 4" xfId="45297" xr:uid="{00000000-0005-0000-0000-0000F1B00000}"/>
    <cellStyle name="SAPBEXHLevel1X 2 5" xfId="45298" xr:uid="{00000000-0005-0000-0000-0000F2B00000}"/>
    <cellStyle name="SAPBEXHLevel1X 2 6" xfId="45299" xr:uid="{00000000-0005-0000-0000-0000F3B00000}"/>
    <cellStyle name="SAPBEXHLevel1X 2 7" xfId="45300" xr:uid="{00000000-0005-0000-0000-0000F4B00000}"/>
    <cellStyle name="SAPBEXHLevel1X 3" xfId="45301" xr:uid="{00000000-0005-0000-0000-0000F5B00000}"/>
    <cellStyle name="SAPBEXHLevel1X 3 2" xfId="45302" xr:uid="{00000000-0005-0000-0000-0000F6B00000}"/>
    <cellStyle name="SAPBEXHLevel1X 3 3" xfId="45303" xr:uid="{00000000-0005-0000-0000-0000F7B00000}"/>
    <cellStyle name="SAPBEXHLevel1X 3 4" xfId="45304" xr:uid="{00000000-0005-0000-0000-0000F8B00000}"/>
    <cellStyle name="SAPBEXHLevel1X 3 5" xfId="45305" xr:uid="{00000000-0005-0000-0000-0000F9B00000}"/>
    <cellStyle name="SAPBEXHLevel1X 3 6" xfId="45306" xr:uid="{00000000-0005-0000-0000-0000FAB00000}"/>
    <cellStyle name="SAPBEXHLevel1X 3 7" xfId="45307" xr:uid="{00000000-0005-0000-0000-0000FBB00000}"/>
    <cellStyle name="SAPBEXHLevel1X 4" xfId="45308" xr:uid="{00000000-0005-0000-0000-0000FCB00000}"/>
    <cellStyle name="SAPBEXHLevel1X 4 2" xfId="45309" xr:uid="{00000000-0005-0000-0000-0000FDB00000}"/>
    <cellStyle name="SAPBEXHLevel1X 4 3" xfId="45310" xr:uid="{00000000-0005-0000-0000-0000FEB00000}"/>
    <cellStyle name="SAPBEXHLevel1X 4 4" xfId="45311" xr:uid="{00000000-0005-0000-0000-0000FFB00000}"/>
    <cellStyle name="SAPBEXHLevel1X 4 5" xfId="45312" xr:uid="{00000000-0005-0000-0000-000000B10000}"/>
    <cellStyle name="SAPBEXHLevel1X 4 6" xfId="45313" xr:uid="{00000000-0005-0000-0000-000001B10000}"/>
    <cellStyle name="SAPBEXHLevel1X 4 7" xfId="45314" xr:uid="{00000000-0005-0000-0000-000002B10000}"/>
    <cellStyle name="SAPBEXHLevel1X 5" xfId="45315" xr:uid="{00000000-0005-0000-0000-000003B10000}"/>
    <cellStyle name="SAPBEXHLevel1X 5 2" xfId="45316" xr:uid="{00000000-0005-0000-0000-000004B10000}"/>
    <cellStyle name="SAPBEXHLevel1X 5 3" xfId="45317" xr:uid="{00000000-0005-0000-0000-000005B10000}"/>
    <cellStyle name="SAPBEXHLevel1X 5 4" xfId="45318" xr:uid="{00000000-0005-0000-0000-000006B10000}"/>
    <cellStyle name="SAPBEXHLevel1X 5 5" xfId="45319" xr:uid="{00000000-0005-0000-0000-000007B10000}"/>
    <cellStyle name="SAPBEXHLevel1X 5 6" xfId="45320" xr:uid="{00000000-0005-0000-0000-000008B10000}"/>
    <cellStyle name="SAPBEXHLevel1X 5 7" xfId="45321" xr:uid="{00000000-0005-0000-0000-000009B10000}"/>
    <cellStyle name="SAPBEXHLevel1X 6" xfId="45322" xr:uid="{00000000-0005-0000-0000-00000AB10000}"/>
    <cellStyle name="SAPBEXHLevel1X 6 2" xfId="45323" xr:uid="{00000000-0005-0000-0000-00000BB10000}"/>
    <cellStyle name="SAPBEXHLevel1X 6 3" xfId="45324" xr:uid="{00000000-0005-0000-0000-00000CB10000}"/>
    <cellStyle name="SAPBEXHLevel1X 6 4" xfId="45325" xr:uid="{00000000-0005-0000-0000-00000DB10000}"/>
    <cellStyle name="SAPBEXHLevel1X 6 5" xfId="45326" xr:uid="{00000000-0005-0000-0000-00000EB10000}"/>
    <cellStyle name="SAPBEXHLevel1X 6 6" xfId="45327" xr:uid="{00000000-0005-0000-0000-00000FB10000}"/>
    <cellStyle name="SAPBEXHLevel1X 6 7" xfId="45328" xr:uid="{00000000-0005-0000-0000-000010B10000}"/>
    <cellStyle name="SAPBEXHLevel2" xfId="45329" xr:uid="{00000000-0005-0000-0000-000011B10000}"/>
    <cellStyle name="SAPBEXHLevel2 2" xfId="45330" xr:uid="{00000000-0005-0000-0000-000012B10000}"/>
    <cellStyle name="SAPBEXHLevel2 2 2" xfId="45331" xr:uid="{00000000-0005-0000-0000-000013B10000}"/>
    <cellStyle name="SAPBEXHLevel2 2 3" xfId="45332" xr:uid="{00000000-0005-0000-0000-000014B10000}"/>
    <cellStyle name="SAPBEXHLevel2 2 4" xfId="45333" xr:uid="{00000000-0005-0000-0000-000015B10000}"/>
    <cellStyle name="SAPBEXHLevel2 2 5" xfId="45334" xr:uid="{00000000-0005-0000-0000-000016B10000}"/>
    <cellStyle name="SAPBEXHLevel2 2 6" xfId="45335" xr:uid="{00000000-0005-0000-0000-000017B10000}"/>
    <cellStyle name="SAPBEXHLevel2 2 7" xfId="45336" xr:uid="{00000000-0005-0000-0000-000018B10000}"/>
    <cellStyle name="SAPBEXHLevel2 3" xfId="45337" xr:uid="{00000000-0005-0000-0000-000019B10000}"/>
    <cellStyle name="SAPBEXHLevel2 3 2" xfId="45338" xr:uid="{00000000-0005-0000-0000-00001AB10000}"/>
    <cellStyle name="SAPBEXHLevel2 3 3" xfId="45339" xr:uid="{00000000-0005-0000-0000-00001BB10000}"/>
    <cellStyle name="SAPBEXHLevel2 3 4" xfId="45340" xr:uid="{00000000-0005-0000-0000-00001CB10000}"/>
    <cellStyle name="SAPBEXHLevel2 3 5" xfId="45341" xr:uid="{00000000-0005-0000-0000-00001DB10000}"/>
    <cellStyle name="SAPBEXHLevel2 3 6" xfId="45342" xr:uid="{00000000-0005-0000-0000-00001EB10000}"/>
    <cellStyle name="SAPBEXHLevel2 3 7" xfId="45343" xr:uid="{00000000-0005-0000-0000-00001FB10000}"/>
    <cellStyle name="SAPBEXHLevel2 4" xfId="45344" xr:uid="{00000000-0005-0000-0000-000020B10000}"/>
    <cellStyle name="SAPBEXHLevel2 4 2" xfId="45345" xr:uid="{00000000-0005-0000-0000-000021B10000}"/>
    <cellStyle name="SAPBEXHLevel2 4 3" xfId="45346" xr:uid="{00000000-0005-0000-0000-000022B10000}"/>
    <cellStyle name="SAPBEXHLevel2 4 4" xfId="45347" xr:uid="{00000000-0005-0000-0000-000023B10000}"/>
    <cellStyle name="SAPBEXHLevel2 4 5" xfId="45348" xr:uid="{00000000-0005-0000-0000-000024B10000}"/>
    <cellStyle name="SAPBEXHLevel2 4 6" xfId="45349" xr:uid="{00000000-0005-0000-0000-000025B10000}"/>
    <cellStyle name="SAPBEXHLevel2 4 7" xfId="45350" xr:uid="{00000000-0005-0000-0000-000026B10000}"/>
    <cellStyle name="SAPBEXHLevel2 5" xfId="45351" xr:uid="{00000000-0005-0000-0000-000027B10000}"/>
    <cellStyle name="SAPBEXHLevel2 5 2" xfId="45352" xr:uid="{00000000-0005-0000-0000-000028B10000}"/>
    <cellStyle name="SAPBEXHLevel2 5 3" xfId="45353" xr:uid="{00000000-0005-0000-0000-000029B10000}"/>
    <cellStyle name="SAPBEXHLevel2 5 4" xfId="45354" xr:uid="{00000000-0005-0000-0000-00002AB10000}"/>
    <cellStyle name="SAPBEXHLevel2 5 5" xfId="45355" xr:uid="{00000000-0005-0000-0000-00002BB10000}"/>
    <cellStyle name="SAPBEXHLevel2 5 6" xfId="45356" xr:uid="{00000000-0005-0000-0000-00002CB10000}"/>
    <cellStyle name="SAPBEXHLevel2 5 7" xfId="45357" xr:uid="{00000000-0005-0000-0000-00002DB10000}"/>
    <cellStyle name="SAPBEXHLevel2 6" xfId="45358" xr:uid="{00000000-0005-0000-0000-00002EB10000}"/>
    <cellStyle name="SAPBEXHLevel2 6 2" xfId="45359" xr:uid="{00000000-0005-0000-0000-00002FB10000}"/>
    <cellStyle name="SAPBEXHLevel2 6 3" xfId="45360" xr:uid="{00000000-0005-0000-0000-000030B10000}"/>
    <cellStyle name="SAPBEXHLevel2 6 4" xfId="45361" xr:uid="{00000000-0005-0000-0000-000031B10000}"/>
    <cellStyle name="SAPBEXHLevel2 6 5" xfId="45362" xr:uid="{00000000-0005-0000-0000-000032B10000}"/>
    <cellStyle name="SAPBEXHLevel2 6 6" xfId="45363" xr:uid="{00000000-0005-0000-0000-000033B10000}"/>
    <cellStyle name="SAPBEXHLevel2 6 7" xfId="45364" xr:uid="{00000000-0005-0000-0000-000034B10000}"/>
    <cellStyle name="SAPBEXHLevel2X" xfId="45365" xr:uid="{00000000-0005-0000-0000-000035B10000}"/>
    <cellStyle name="SAPBEXHLevel2X 2" xfId="45366" xr:uid="{00000000-0005-0000-0000-000036B10000}"/>
    <cellStyle name="SAPBEXHLevel2X 2 2" xfId="45367" xr:uid="{00000000-0005-0000-0000-000037B10000}"/>
    <cellStyle name="SAPBEXHLevel2X 2 3" xfId="45368" xr:uid="{00000000-0005-0000-0000-000038B10000}"/>
    <cellStyle name="SAPBEXHLevel2X 2 4" xfId="45369" xr:uid="{00000000-0005-0000-0000-000039B10000}"/>
    <cellStyle name="SAPBEXHLevel2X 2 5" xfId="45370" xr:uid="{00000000-0005-0000-0000-00003AB10000}"/>
    <cellStyle name="SAPBEXHLevel2X 2 6" xfId="45371" xr:uid="{00000000-0005-0000-0000-00003BB10000}"/>
    <cellStyle name="SAPBEXHLevel2X 2 7" xfId="45372" xr:uid="{00000000-0005-0000-0000-00003CB10000}"/>
    <cellStyle name="SAPBEXHLevel2X 3" xfId="45373" xr:uid="{00000000-0005-0000-0000-00003DB10000}"/>
    <cellStyle name="SAPBEXHLevel2X 3 2" xfId="45374" xr:uid="{00000000-0005-0000-0000-00003EB10000}"/>
    <cellStyle name="SAPBEXHLevel2X 3 3" xfId="45375" xr:uid="{00000000-0005-0000-0000-00003FB10000}"/>
    <cellStyle name="SAPBEXHLevel2X 3 4" xfId="45376" xr:uid="{00000000-0005-0000-0000-000040B10000}"/>
    <cellStyle name="SAPBEXHLevel2X 3 5" xfId="45377" xr:uid="{00000000-0005-0000-0000-000041B10000}"/>
    <cellStyle name="SAPBEXHLevel2X 3 6" xfId="45378" xr:uid="{00000000-0005-0000-0000-000042B10000}"/>
    <cellStyle name="SAPBEXHLevel2X 3 7" xfId="45379" xr:uid="{00000000-0005-0000-0000-000043B10000}"/>
    <cellStyle name="SAPBEXHLevel2X 4" xfId="45380" xr:uid="{00000000-0005-0000-0000-000044B10000}"/>
    <cellStyle name="SAPBEXHLevel2X 4 2" xfId="45381" xr:uid="{00000000-0005-0000-0000-000045B10000}"/>
    <cellStyle name="SAPBEXHLevel2X 4 3" xfId="45382" xr:uid="{00000000-0005-0000-0000-000046B10000}"/>
    <cellStyle name="SAPBEXHLevel2X 4 4" xfId="45383" xr:uid="{00000000-0005-0000-0000-000047B10000}"/>
    <cellStyle name="SAPBEXHLevel2X 4 5" xfId="45384" xr:uid="{00000000-0005-0000-0000-000048B10000}"/>
    <cellStyle name="SAPBEXHLevel2X 4 6" xfId="45385" xr:uid="{00000000-0005-0000-0000-000049B10000}"/>
    <cellStyle name="SAPBEXHLevel2X 4 7" xfId="45386" xr:uid="{00000000-0005-0000-0000-00004AB10000}"/>
    <cellStyle name="SAPBEXHLevel2X 5" xfId="45387" xr:uid="{00000000-0005-0000-0000-00004BB10000}"/>
    <cellStyle name="SAPBEXHLevel2X 5 2" xfId="45388" xr:uid="{00000000-0005-0000-0000-00004CB10000}"/>
    <cellStyle name="SAPBEXHLevel2X 5 3" xfId="45389" xr:uid="{00000000-0005-0000-0000-00004DB10000}"/>
    <cellStyle name="SAPBEXHLevel2X 5 4" xfId="45390" xr:uid="{00000000-0005-0000-0000-00004EB10000}"/>
    <cellStyle name="SAPBEXHLevel2X 5 5" xfId="45391" xr:uid="{00000000-0005-0000-0000-00004FB10000}"/>
    <cellStyle name="SAPBEXHLevel2X 5 6" xfId="45392" xr:uid="{00000000-0005-0000-0000-000050B10000}"/>
    <cellStyle name="SAPBEXHLevel2X 5 7" xfId="45393" xr:uid="{00000000-0005-0000-0000-000051B10000}"/>
    <cellStyle name="SAPBEXHLevel2X 6" xfId="45394" xr:uid="{00000000-0005-0000-0000-000052B10000}"/>
    <cellStyle name="SAPBEXHLevel2X 6 2" xfId="45395" xr:uid="{00000000-0005-0000-0000-000053B10000}"/>
    <cellStyle name="SAPBEXHLevel2X 6 3" xfId="45396" xr:uid="{00000000-0005-0000-0000-000054B10000}"/>
    <cellStyle name="SAPBEXHLevel2X 6 4" xfId="45397" xr:uid="{00000000-0005-0000-0000-000055B10000}"/>
    <cellStyle name="SAPBEXHLevel2X 6 5" xfId="45398" xr:uid="{00000000-0005-0000-0000-000056B10000}"/>
    <cellStyle name="SAPBEXHLevel2X 6 6" xfId="45399" xr:uid="{00000000-0005-0000-0000-000057B10000}"/>
    <cellStyle name="SAPBEXHLevel2X 6 7" xfId="45400" xr:uid="{00000000-0005-0000-0000-000058B10000}"/>
    <cellStyle name="SAPBEXHLevel3" xfId="45401" xr:uid="{00000000-0005-0000-0000-000059B10000}"/>
    <cellStyle name="SAPBEXHLevel3 2" xfId="45402" xr:uid="{00000000-0005-0000-0000-00005AB10000}"/>
    <cellStyle name="SAPBEXHLevel3 2 2" xfId="45403" xr:uid="{00000000-0005-0000-0000-00005BB10000}"/>
    <cellStyle name="SAPBEXHLevel3 2 3" xfId="45404" xr:uid="{00000000-0005-0000-0000-00005CB10000}"/>
    <cellStyle name="SAPBEXHLevel3 2 4" xfId="45405" xr:uid="{00000000-0005-0000-0000-00005DB10000}"/>
    <cellStyle name="SAPBEXHLevel3 2 5" xfId="45406" xr:uid="{00000000-0005-0000-0000-00005EB10000}"/>
    <cellStyle name="SAPBEXHLevel3 2 6" xfId="45407" xr:uid="{00000000-0005-0000-0000-00005FB10000}"/>
    <cellStyle name="SAPBEXHLevel3 2 7" xfId="45408" xr:uid="{00000000-0005-0000-0000-000060B10000}"/>
    <cellStyle name="SAPBEXHLevel3 3" xfId="45409" xr:uid="{00000000-0005-0000-0000-000061B10000}"/>
    <cellStyle name="SAPBEXHLevel3 3 2" xfId="45410" xr:uid="{00000000-0005-0000-0000-000062B10000}"/>
    <cellStyle name="SAPBEXHLevel3 3 3" xfId="45411" xr:uid="{00000000-0005-0000-0000-000063B10000}"/>
    <cellStyle name="SAPBEXHLevel3 3 4" xfId="45412" xr:uid="{00000000-0005-0000-0000-000064B10000}"/>
    <cellStyle name="SAPBEXHLevel3 3 5" xfId="45413" xr:uid="{00000000-0005-0000-0000-000065B10000}"/>
    <cellStyle name="SAPBEXHLevel3 3 6" xfId="45414" xr:uid="{00000000-0005-0000-0000-000066B10000}"/>
    <cellStyle name="SAPBEXHLevel3 3 7" xfId="45415" xr:uid="{00000000-0005-0000-0000-000067B10000}"/>
    <cellStyle name="SAPBEXHLevel3 4" xfId="45416" xr:uid="{00000000-0005-0000-0000-000068B10000}"/>
    <cellStyle name="SAPBEXHLevel3 4 2" xfId="45417" xr:uid="{00000000-0005-0000-0000-000069B10000}"/>
    <cellStyle name="SAPBEXHLevel3 4 3" xfId="45418" xr:uid="{00000000-0005-0000-0000-00006AB10000}"/>
    <cellStyle name="SAPBEXHLevel3 4 4" xfId="45419" xr:uid="{00000000-0005-0000-0000-00006BB10000}"/>
    <cellStyle name="SAPBEXHLevel3 4 5" xfId="45420" xr:uid="{00000000-0005-0000-0000-00006CB10000}"/>
    <cellStyle name="SAPBEXHLevel3 4 6" xfId="45421" xr:uid="{00000000-0005-0000-0000-00006DB10000}"/>
    <cellStyle name="SAPBEXHLevel3 4 7" xfId="45422" xr:uid="{00000000-0005-0000-0000-00006EB10000}"/>
    <cellStyle name="SAPBEXHLevel3 5" xfId="45423" xr:uid="{00000000-0005-0000-0000-00006FB10000}"/>
    <cellStyle name="SAPBEXHLevel3 5 2" xfId="45424" xr:uid="{00000000-0005-0000-0000-000070B10000}"/>
    <cellStyle name="SAPBEXHLevel3 5 3" xfId="45425" xr:uid="{00000000-0005-0000-0000-000071B10000}"/>
    <cellStyle name="SAPBEXHLevel3 5 4" xfId="45426" xr:uid="{00000000-0005-0000-0000-000072B10000}"/>
    <cellStyle name="SAPBEXHLevel3 5 5" xfId="45427" xr:uid="{00000000-0005-0000-0000-000073B10000}"/>
    <cellStyle name="SAPBEXHLevel3 5 6" xfId="45428" xr:uid="{00000000-0005-0000-0000-000074B10000}"/>
    <cellStyle name="SAPBEXHLevel3 5 7" xfId="45429" xr:uid="{00000000-0005-0000-0000-000075B10000}"/>
    <cellStyle name="SAPBEXHLevel3 6" xfId="45430" xr:uid="{00000000-0005-0000-0000-000076B10000}"/>
    <cellStyle name="SAPBEXHLevel3 6 2" xfId="45431" xr:uid="{00000000-0005-0000-0000-000077B10000}"/>
    <cellStyle name="SAPBEXHLevel3 6 3" xfId="45432" xr:uid="{00000000-0005-0000-0000-000078B10000}"/>
    <cellStyle name="SAPBEXHLevel3 6 4" xfId="45433" xr:uid="{00000000-0005-0000-0000-000079B10000}"/>
    <cellStyle name="SAPBEXHLevel3 6 5" xfId="45434" xr:uid="{00000000-0005-0000-0000-00007AB10000}"/>
    <cellStyle name="SAPBEXHLevel3 6 6" xfId="45435" xr:uid="{00000000-0005-0000-0000-00007BB10000}"/>
    <cellStyle name="SAPBEXHLevel3 6 7" xfId="45436" xr:uid="{00000000-0005-0000-0000-00007CB10000}"/>
    <cellStyle name="SAPBEXHLevel3X" xfId="45437" xr:uid="{00000000-0005-0000-0000-00007DB10000}"/>
    <cellStyle name="SAPBEXHLevel3X 2" xfId="45438" xr:uid="{00000000-0005-0000-0000-00007EB10000}"/>
    <cellStyle name="SAPBEXHLevel3X 2 2" xfId="45439" xr:uid="{00000000-0005-0000-0000-00007FB10000}"/>
    <cellStyle name="SAPBEXHLevel3X 2 3" xfId="45440" xr:uid="{00000000-0005-0000-0000-000080B10000}"/>
    <cellStyle name="SAPBEXHLevel3X 2 4" xfId="45441" xr:uid="{00000000-0005-0000-0000-000081B10000}"/>
    <cellStyle name="SAPBEXHLevel3X 2 5" xfId="45442" xr:uid="{00000000-0005-0000-0000-000082B10000}"/>
    <cellStyle name="SAPBEXHLevel3X 2 6" xfId="45443" xr:uid="{00000000-0005-0000-0000-000083B10000}"/>
    <cellStyle name="SAPBEXHLevel3X 2 7" xfId="45444" xr:uid="{00000000-0005-0000-0000-000084B10000}"/>
    <cellStyle name="SAPBEXHLevel3X 3" xfId="45445" xr:uid="{00000000-0005-0000-0000-000085B10000}"/>
    <cellStyle name="SAPBEXHLevel3X 3 2" xfId="45446" xr:uid="{00000000-0005-0000-0000-000086B10000}"/>
    <cellStyle name="SAPBEXHLevel3X 3 3" xfId="45447" xr:uid="{00000000-0005-0000-0000-000087B10000}"/>
    <cellStyle name="SAPBEXHLevel3X 3 4" xfId="45448" xr:uid="{00000000-0005-0000-0000-000088B10000}"/>
    <cellStyle name="SAPBEXHLevel3X 3 5" xfId="45449" xr:uid="{00000000-0005-0000-0000-000089B10000}"/>
    <cellStyle name="SAPBEXHLevel3X 3 6" xfId="45450" xr:uid="{00000000-0005-0000-0000-00008AB10000}"/>
    <cellStyle name="SAPBEXHLevel3X 3 7" xfId="45451" xr:uid="{00000000-0005-0000-0000-00008BB10000}"/>
    <cellStyle name="SAPBEXHLevel3X 4" xfId="45452" xr:uid="{00000000-0005-0000-0000-00008CB10000}"/>
    <cellStyle name="SAPBEXHLevel3X 4 2" xfId="45453" xr:uid="{00000000-0005-0000-0000-00008DB10000}"/>
    <cellStyle name="SAPBEXHLevel3X 4 3" xfId="45454" xr:uid="{00000000-0005-0000-0000-00008EB10000}"/>
    <cellStyle name="SAPBEXHLevel3X 4 4" xfId="45455" xr:uid="{00000000-0005-0000-0000-00008FB10000}"/>
    <cellStyle name="SAPBEXHLevel3X 4 5" xfId="45456" xr:uid="{00000000-0005-0000-0000-000090B10000}"/>
    <cellStyle name="SAPBEXHLevel3X 4 6" xfId="45457" xr:uid="{00000000-0005-0000-0000-000091B10000}"/>
    <cellStyle name="SAPBEXHLevel3X 4 7" xfId="45458" xr:uid="{00000000-0005-0000-0000-000092B10000}"/>
    <cellStyle name="SAPBEXHLevel3X 5" xfId="45459" xr:uid="{00000000-0005-0000-0000-000093B10000}"/>
    <cellStyle name="SAPBEXHLevel3X 5 2" xfId="45460" xr:uid="{00000000-0005-0000-0000-000094B10000}"/>
    <cellStyle name="SAPBEXHLevel3X 5 3" xfId="45461" xr:uid="{00000000-0005-0000-0000-000095B10000}"/>
    <cellStyle name="SAPBEXHLevel3X 5 4" xfId="45462" xr:uid="{00000000-0005-0000-0000-000096B10000}"/>
    <cellStyle name="SAPBEXHLevel3X 5 5" xfId="45463" xr:uid="{00000000-0005-0000-0000-000097B10000}"/>
    <cellStyle name="SAPBEXHLevel3X 5 6" xfId="45464" xr:uid="{00000000-0005-0000-0000-000098B10000}"/>
    <cellStyle name="SAPBEXHLevel3X 5 7" xfId="45465" xr:uid="{00000000-0005-0000-0000-000099B10000}"/>
    <cellStyle name="SAPBEXHLevel3X 6" xfId="45466" xr:uid="{00000000-0005-0000-0000-00009AB10000}"/>
    <cellStyle name="SAPBEXHLevel3X 6 2" xfId="45467" xr:uid="{00000000-0005-0000-0000-00009BB10000}"/>
    <cellStyle name="SAPBEXHLevel3X 6 3" xfId="45468" xr:uid="{00000000-0005-0000-0000-00009CB10000}"/>
    <cellStyle name="SAPBEXHLevel3X 6 4" xfId="45469" xr:uid="{00000000-0005-0000-0000-00009DB10000}"/>
    <cellStyle name="SAPBEXHLevel3X 6 5" xfId="45470" xr:uid="{00000000-0005-0000-0000-00009EB10000}"/>
    <cellStyle name="SAPBEXHLevel3X 6 6" xfId="45471" xr:uid="{00000000-0005-0000-0000-00009FB10000}"/>
    <cellStyle name="SAPBEXHLevel3X 6 7" xfId="45472" xr:uid="{00000000-0005-0000-0000-0000A0B10000}"/>
    <cellStyle name="SAPBEXresData" xfId="45473" xr:uid="{00000000-0005-0000-0000-0000A1B10000}"/>
    <cellStyle name="SAPBEXresDataEmph" xfId="45474" xr:uid="{00000000-0005-0000-0000-0000A2B10000}"/>
    <cellStyle name="SAPBEXresItem" xfId="45475" xr:uid="{00000000-0005-0000-0000-0000A3B10000}"/>
    <cellStyle name="SAPBEXresItemX" xfId="45476" xr:uid="{00000000-0005-0000-0000-0000A4B10000}"/>
    <cellStyle name="SAPBEXstdData" xfId="45477" xr:uid="{00000000-0005-0000-0000-0000A5B10000}"/>
    <cellStyle name="SAPBEXstdDataEmph" xfId="45478" xr:uid="{00000000-0005-0000-0000-0000A6B10000}"/>
    <cellStyle name="SAPBEXstdItem" xfId="45479" xr:uid="{00000000-0005-0000-0000-0000A7B10000}"/>
    <cellStyle name="SAPBEXstdItemX" xfId="45480" xr:uid="{00000000-0005-0000-0000-0000A8B10000}"/>
    <cellStyle name="SAPBEXtitle" xfId="45481" xr:uid="{00000000-0005-0000-0000-0000A9B10000}"/>
    <cellStyle name="SAPBEXundefined" xfId="45482" xr:uid="{00000000-0005-0000-0000-0000AAB10000}"/>
    <cellStyle name="Satisfaisant 2" xfId="1196" xr:uid="{00000000-0005-0000-0000-0000AC040000}"/>
    <cellStyle name="Satisfaisant 2 2" xfId="45483" xr:uid="{00000000-0005-0000-0000-0000ABB10000}"/>
    <cellStyle name="Satisfaisant 3" xfId="1197" xr:uid="{00000000-0005-0000-0000-0000AD040000}"/>
    <cellStyle name="Satisfaisant 4" xfId="45484" xr:uid="{00000000-0005-0000-0000-0000ACB10000}"/>
    <cellStyle name="Schlecht" xfId="1198" xr:uid="{00000000-0005-0000-0000-0000AE040000}"/>
    <cellStyle name="Shaded" xfId="45485" xr:uid="{00000000-0005-0000-0000-0000ADB10000}"/>
    <cellStyle name="Sortie 2" xfId="1199" xr:uid="{00000000-0005-0000-0000-0000AF040000}"/>
    <cellStyle name="Sortie 2 2" xfId="45486" xr:uid="{00000000-0005-0000-0000-0000AEB10000}"/>
    <cellStyle name="Sortie 2 3" xfId="45487" xr:uid="{00000000-0005-0000-0000-0000AFB10000}"/>
    <cellStyle name="Sortie 3" xfId="1200" xr:uid="{00000000-0005-0000-0000-0000B0040000}"/>
    <cellStyle name="Sortie 4" xfId="45488" xr:uid="{00000000-0005-0000-0000-0000B0B10000}"/>
    <cellStyle name="SS Col Hdr" xfId="1201" xr:uid="{00000000-0005-0000-0000-0000B1040000}"/>
    <cellStyle name="SS Col Hdr 2" xfId="1202" xr:uid="{00000000-0005-0000-0000-0000B2040000}"/>
    <cellStyle name="SS Col Hdr 3" xfId="1728" xr:uid="{00000000-0005-0000-0000-0000C0060000}"/>
    <cellStyle name="SS Col Hdr 4" xfId="1596" xr:uid="{00000000-0005-0000-0000-00003C060000}"/>
    <cellStyle name="SS Dim 1 Blank" xfId="1203" xr:uid="{00000000-0005-0000-0000-0000B3040000}"/>
    <cellStyle name="SS Dim 1 Blank 2" xfId="1204" xr:uid="{00000000-0005-0000-0000-0000B4040000}"/>
    <cellStyle name="SS Dim 1 Blank 3" xfId="1597" xr:uid="{00000000-0005-0000-0000-00003D060000}"/>
    <cellStyle name="SS Dim 1 Title" xfId="1205" xr:uid="{00000000-0005-0000-0000-0000B5040000}"/>
    <cellStyle name="SS Dim 1 Title 2" xfId="1206" xr:uid="{00000000-0005-0000-0000-0000B6040000}"/>
    <cellStyle name="SS Dim 1 Value" xfId="1207" xr:uid="{00000000-0005-0000-0000-0000B7040000}"/>
    <cellStyle name="SS Dim 1 Value 2" xfId="1208" xr:uid="{00000000-0005-0000-0000-0000B8040000}"/>
    <cellStyle name="SS Dim 2 Blank" xfId="1209" xr:uid="{00000000-0005-0000-0000-0000B9040000}"/>
    <cellStyle name="SS Dim 2 Blank 2" xfId="1210" xr:uid="{00000000-0005-0000-0000-0000BA040000}"/>
    <cellStyle name="SS Dim 2 Blank 2 2" xfId="1211" xr:uid="{00000000-0005-0000-0000-0000BB040000}"/>
    <cellStyle name="SS Dim 2 Blank 2 3" xfId="1599" xr:uid="{00000000-0005-0000-0000-00003F060000}"/>
    <cellStyle name="SS Dim 2 Blank 3" xfId="1212" xr:uid="{00000000-0005-0000-0000-0000BC040000}"/>
    <cellStyle name="SS Dim 2 Blank 4" xfId="1598" xr:uid="{00000000-0005-0000-0000-00003E060000}"/>
    <cellStyle name="SS Dim 2 Title" xfId="1213" xr:uid="{00000000-0005-0000-0000-0000BD040000}"/>
    <cellStyle name="SS Dim 2 Title 2" xfId="1214" xr:uid="{00000000-0005-0000-0000-0000BE040000}"/>
    <cellStyle name="SS Dim 2 Value" xfId="1215" xr:uid="{00000000-0005-0000-0000-0000BF040000}"/>
    <cellStyle name="SS Dim 2 Value 2" xfId="1216" xr:uid="{00000000-0005-0000-0000-0000C0040000}"/>
    <cellStyle name="SS Dim 3 Blank" xfId="1217" xr:uid="{00000000-0005-0000-0000-0000C1040000}"/>
    <cellStyle name="SS Dim 3 Blank 2" xfId="1218" xr:uid="{00000000-0005-0000-0000-0000C2040000}"/>
    <cellStyle name="SS Dim 3 Blank 2 2" xfId="1219" xr:uid="{00000000-0005-0000-0000-0000C3040000}"/>
    <cellStyle name="SS Dim 3 Blank 2 3" xfId="1601" xr:uid="{00000000-0005-0000-0000-000041060000}"/>
    <cellStyle name="SS Dim 3 Blank 3" xfId="1220" xr:uid="{00000000-0005-0000-0000-0000C4040000}"/>
    <cellStyle name="SS Dim 3 Blank 4" xfId="1600" xr:uid="{00000000-0005-0000-0000-000040060000}"/>
    <cellStyle name="SS Dim 3 Title" xfId="1221" xr:uid="{00000000-0005-0000-0000-0000C5040000}"/>
    <cellStyle name="SS Dim 3 Title 2" xfId="1222" xr:uid="{00000000-0005-0000-0000-0000C6040000}"/>
    <cellStyle name="SS Dim 3 Title 2 2" xfId="1223" xr:uid="{00000000-0005-0000-0000-0000C7040000}"/>
    <cellStyle name="SS Dim 3 Title 2 3" xfId="1603" xr:uid="{00000000-0005-0000-0000-000043060000}"/>
    <cellStyle name="SS Dim 3 Title 3" xfId="1224" xr:uid="{00000000-0005-0000-0000-0000C8040000}"/>
    <cellStyle name="SS Dim 3 Title 4" xfId="1602" xr:uid="{00000000-0005-0000-0000-000042060000}"/>
    <cellStyle name="SS Dim 3 Value" xfId="1225" xr:uid="{00000000-0005-0000-0000-0000C9040000}"/>
    <cellStyle name="SS Dim 3 Value 2" xfId="1226" xr:uid="{00000000-0005-0000-0000-0000CA040000}"/>
    <cellStyle name="SS Dim 4 Blank" xfId="1227" xr:uid="{00000000-0005-0000-0000-0000CB040000}"/>
    <cellStyle name="SS Dim 4 Blank 2" xfId="1228" xr:uid="{00000000-0005-0000-0000-0000CC040000}"/>
    <cellStyle name="SS Dim 4 Blank 2 2" xfId="1229" xr:uid="{00000000-0005-0000-0000-0000CD040000}"/>
    <cellStyle name="SS Dim 4 Blank 2 3" xfId="1605" xr:uid="{00000000-0005-0000-0000-000045060000}"/>
    <cellStyle name="SS Dim 4 Blank 3" xfId="1230" xr:uid="{00000000-0005-0000-0000-0000CE040000}"/>
    <cellStyle name="SS Dim 4 Blank 4" xfId="1604" xr:uid="{00000000-0005-0000-0000-000044060000}"/>
    <cellStyle name="SS Dim 4 Title" xfId="1231" xr:uid="{00000000-0005-0000-0000-0000CF040000}"/>
    <cellStyle name="SS Dim 4 Title 2" xfId="1232" xr:uid="{00000000-0005-0000-0000-0000D0040000}"/>
    <cellStyle name="SS Dim 4 Value" xfId="1233" xr:uid="{00000000-0005-0000-0000-0000D1040000}"/>
    <cellStyle name="SS Dim 4 Value 2" xfId="1234" xr:uid="{00000000-0005-0000-0000-0000D2040000}"/>
    <cellStyle name="SS Dim 5 Blank" xfId="1235" xr:uid="{00000000-0005-0000-0000-0000D3040000}"/>
    <cellStyle name="SS Dim 5 Blank 2" xfId="1236" xr:uid="{00000000-0005-0000-0000-0000D4040000}"/>
    <cellStyle name="SS Dim 5 Blank 2 2" xfId="1237" xr:uid="{00000000-0005-0000-0000-0000D5040000}"/>
    <cellStyle name="SS Dim 5 Blank 2 3" xfId="1607" xr:uid="{00000000-0005-0000-0000-000047060000}"/>
    <cellStyle name="SS Dim 5 Blank 3" xfId="1238" xr:uid="{00000000-0005-0000-0000-0000D6040000}"/>
    <cellStyle name="SS Dim 5 Blank 4" xfId="1606" xr:uid="{00000000-0005-0000-0000-000046060000}"/>
    <cellStyle name="SS Dim 5 Title" xfId="1239" xr:uid="{00000000-0005-0000-0000-0000D7040000}"/>
    <cellStyle name="SS Dim 5 Title 2" xfId="1240" xr:uid="{00000000-0005-0000-0000-0000D8040000}"/>
    <cellStyle name="SS Dim 5 Value" xfId="1241" xr:uid="{00000000-0005-0000-0000-0000D9040000}"/>
    <cellStyle name="SS Dim 5 Value 2" xfId="1242" xr:uid="{00000000-0005-0000-0000-0000DA040000}"/>
    <cellStyle name="SS Other Measure" xfId="1243" xr:uid="{00000000-0005-0000-0000-0000DB040000}"/>
    <cellStyle name="SS Other Measure 2" xfId="1244" xr:uid="{00000000-0005-0000-0000-0000DC040000}"/>
    <cellStyle name="SS Other Measure 3" xfId="1608" xr:uid="{00000000-0005-0000-0000-000048060000}"/>
    <cellStyle name="SS Sum Measure" xfId="1245" xr:uid="{00000000-0005-0000-0000-0000DD040000}"/>
    <cellStyle name="SS Sum Measure 2" xfId="1246" xr:uid="{00000000-0005-0000-0000-0000DE040000}"/>
    <cellStyle name="SS Sum Measure 3" xfId="1609" xr:uid="{00000000-0005-0000-0000-000049060000}"/>
    <cellStyle name="SS Unbound Dim" xfId="1247" xr:uid="{00000000-0005-0000-0000-0000DF040000}"/>
    <cellStyle name="SS Unbound Dim 2" xfId="1248" xr:uid="{00000000-0005-0000-0000-0000E0040000}"/>
    <cellStyle name="SS Unbound Dim 3" xfId="1610" xr:uid="{00000000-0005-0000-0000-00004A060000}"/>
    <cellStyle name="SS WAvg Measure" xfId="1249" xr:uid="{00000000-0005-0000-0000-0000E1040000}"/>
    <cellStyle name="SS WAvg Measure 2" xfId="1250" xr:uid="{00000000-0005-0000-0000-0000E2040000}"/>
    <cellStyle name="SS WAvg Measure 3" xfId="1611" xr:uid="{00000000-0005-0000-0000-00004B060000}"/>
    <cellStyle name="Standard 2" xfId="1251" xr:uid="{00000000-0005-0000-0000-0000E3040000}"/>
    <cellStyle name="Standard 2 2" xfId="1252" xr:uid="{00000000-0005-0000-0000-0000E4040000}"/>
    <cellStyle name="Standard 2 3" xfId="1612" xr:uid="{00000000-0005-0000-0000-00004C060000}"/>
    <cellStyle name="Standard_311299 freie Spitze" xfId="45489" xr:uid="{00000000-0005-0000-0000-0000B1B10000}"/>
    <cellStyle name="Style 1" xfId="1253" xr:uid="{00000000-0005-0000-0000-0000E5040000}"/>
    <cellStyle name="Style 1 10" xfId="45490" xr:uid="{00000000-0005-0000-0000-0000B2B10000}"/>
    <cellStyle name="Style 1 10 2" xfId="45491" xr:uid="{00000000-0005-0000-0000-0000B3B10000}"/>
    <cellStyle name="Style 1 11" xfId="45492" xr:uid="{00000000-0005-0000-0000-0000B4B10000}"/>
    <cellStyle name="Style 1 11 2" xfId="45493" xr:uid="{00000000-0005-0000-0000-0000B5B10000}"/>
    <cellStyle name="Style 1 12" xfId="45494" xr:uid="{00000000-0005-0000-0000-0000B6B10000}"/>
    <cellStyle name="Style 1 12 2" xfId="45495" xr:uid="{00000000-0005-0000-0000-0000B7B10000}"/>
    <cellStyle name="Style 1 13" xfId="45496" xr:uid="{00000000-0005-0000-0000-0000B8B10000}"/>
    <cellStyle name="Style 1 13 2" xfId="45497" xr:uid="{00000000-0005-0000-0000-0000B9B10000}"/>
    <cellStyle name="Style 1 14" xfId="45498" xr:uid="{00000000-0005-0000-0000-0000BAB10000}"/>
    <cellStyle name="Style 1 14 2" xfId="45499" xr:uid="{00000000-0005-0000-0000-0000BBB10000}"/>
    <cellStyle name="Style 1 15" xfId="45500" xr:uid="{00000000-0005-0000-0000-0000BCB10000}"/>
    <cellStyle name="Style 1 15 2" xfId="45501" xr:uid="{00000000-0005-0000-0000-0000BDB10000}"/>
    <cellStyle name="Style 1 16" xfId="45502" xr:uid="{00000000-0005-0000-0000-0000BEB10000}"/>
    <cellStyle name="Style 1 16 2" xfId="45503" xr:uid="{00000000-0005-0000-0000-0000BFB10000}"/>
    <cellStyle name="Style 1 17" xfId="45504" xr:uid="{00000000-0005-0000-0000-0000C0B10000}"/>
    <cellStyle name="Style 1 17 2" xfId="45505" xr:uid="{00000000-0005-0000-0000-0000C1B10000}"/>
    <cellStyle name="Style 1 18" xfId="45506" xr:uid="{00000000-0005-0000-0000-0000C2B10000}"/>
    <cellStyle name="Style 1 18 2" xfId="45507" xr:uid="{00000000-0005-0000-0000-0000C3B10000}"/>
    <cellStyle name="Style 1 19" xfId="45508" xr:uid="{00000000-0005-0000-0000-0000C4B10000}"/>
    <cellStyle name="Style 1 2" xfId="1254" xr:uid="{00000000-0005-0000-0000-0000E6040000}"/>
    <cellStyle name="Style 1 2 2" xfId="1255" xr:uid="{00000000-0005-0000-0000-0000E7040000}"/>
    <cellStyle name="Style 1 2 2 2" xfId="1256" xr:uid="{00000000-0005-0000-0000-0000E8040000}"/>
    <cellStyle name="Style 1 2 2 3" xfId="1615" xr:uid="{00000000-0005-0000-0000-00004F060000}"/>
    <cellStyle name="Style 1 2 3" xfId="1257" xr:uid="{00000000-0005-0000-0000-0000E9040000}"/>
    <cellStyle name="Style 1 2 4" xfId="1614" xr:uid="{00000000-0005-0000-0000-00004E060000}"/>
    <cellStyle name="Style 1 3" xfId="1258" xr:uid="{00000000-0005-0000-0000-0000EA040000}"/>
    <cellStyle name="Style 1 3 2" xfId="1259" xr:uid="{00000000-0005-0000-0000-0000EB040000}"/>
    <cellStyle name="Style 1 3 2 2" xfId="1260" xr:uid="{00000000-0005-0000-0000-0000EC040000}"/>
    <cellStyle name="Style 1 3 2 3" xfId="1617" xr:uid="{00000000-0005-0000-0000-000051060000}"/>
    <cellStyle name="Style 1 3 3" xfId="1261" xr:uid="{00000000-0005-0000-0000-0000ED040000}"/>
    <cellStyle name="Style 1 3 4" xfId="1616" xr:uid="{00000000-0005-0000-0000-000050060000}"/>
    <cellStyle name="Style 1 4" xfId="1262" xr:uid="{00000000-0005-0000-0000-0000EE040000}"/>
    <cellStyle name="Style 1 4 2" xfId="1263" xr:uid="{00000000-0005-0000-0000-0000EF040000}"/>
    <cellStyle name="Style 1 4 3" xfId="1618" xr:uid="{00000000-0005-0000-0000-000052060000}"/>
    <cellStyle name="Style 1 5" xfId="1264" xr:uid="{00000000-0005-0000-0000-0000F0040000}"/>
    <cellStyle name="Style 1 5 2" xfId="45509" xr:uid="{00000000-0005-0000-0000-0000C5B10000}"/>
    <cellStyle name="Style 1 6" xfId="1613" xr:uid="{00000000-0005-0000-0000-00004D060000}"/>
    <cellStyle name="Style 1 6 2" xfId="45510" xr:uid="{00000000-0005-0000-0000-0000C6B10000}"/>
    <cellStyle name="Style 1 7" xfId="45511" xr:uid="{00000000-0005-0000-0000-0000C7B10000}"/>
    <cellStyle name="Style 1 7 2" xfId="45512" xr:uid="{00000000-0005-0000-0000-0000C8B10000}"/>
    <cellStyle name="Style 1 8" xfId="45513" xr:uid="{00000000-0005-0000-0000-0000C9B10000}"/>
    <cellStyle name="Style 1 8 2" xfId="45514" xr:uid="{00000000-0005-0000-0000-0000CAB10000}"/>
    <cellStyle name="Style 1 9" xfId="45515" xr:uid="{00000000-0005-0000-0000-0000CBB10000}"/>
    <cellStyle name="Style 1 9 2" xfId="45516" xr:uid="{00000000-0005-0000-0000-0000CCB10000}"/>
    <cellStyle name="Table Col Head" xfId="45517" xr:uid="{00000000-0005-0000-0000-0000CDB10000}"/>
    <cellStyle name="Table Sub Head" xfId="45518" xr:uid="{00000000-0005-0000-0000-0000CEB10000}"/>
    <cellStyle name="Table Title" xfId="45519" xr:uid="{00000000-0005-0000-0000-0000CFB10000}"/>
    <cellStyle name="Table Units" xfId="45520" xr:uid="{00000000-0005-0000-0000-0000D0B10000}"/>
    <cellStyle name="Testo avviso" xfId="1265" xr:uid="{00000000-0005-0000-0000-0000F1040000}"/>
    <cellStyle name="Testo descrittivo" xfId="1266" xr:uid="{00000000-0005-0000-0000-0000F2040000}"/>
    <cellStyle name="Texte explicatif 2" xfId="1267" xr:uid="{00000000-0005-0000-0000-0000F3040000}"/>
    <cellStyle name="Texte explicatif 2 2" xfId="45521" xr:uid="{00000000-0005-0000-0000-0000D1B10000}"/>
    <cellStyle name="Texte explicatif 3" xfId="1268" xr:uid="{00000000-0005-0000-0000-0000F4040000}"/>
    <cellStyle name="Texte explicatif 4" xfId="46830" xr:uid="{00000000-0005-0000-0000-0000EEB60000}"/>
    <cellStyle name="Texto de advertencia" xfId="1269" xr:uid="{00000000-0005-0000-0000-0000F5040000}"/>
    <cellStyle name="Texto explicativo" xfId="1270" xr:uid="{00000000-0005-0000-0000-0000F6040000}"/>
    <cellStyle name="TH" xfId="1271" xr:uid="{00000000-0005-0000-0000-0000F7040000}"/>
    <cellStyle name="Title" xfId="1272" xr:uid="{00000000-0005-0000-0000-0000F8040000}"/>
    <cellStyle name="Title 2" xfId="45522" xr:uid="{00000000-0005-0000-0000-0000D2B10000}"/>
    <cellStyle name="Title 3" xfId="45523" xr:uid="{00000000-0005-0000-0000-0000D3B10000}"/>
    <cellStyle name="Title 4" xfId="45524" xr:uid="{00000000-0005-0000-0000-0000D4B10000}"/>
    <cellStyle name="Title 5" xfId="45525" xr:uid="{00000000-0005-0000-0000-0000D5B10000}"/>
    <cellStyle name="Titolo" xfId="1273" xr:uid="{00000000-0005-0000-0000-0000F9040000}"/>
    <cellStyle name="Titolo 1" xfId="1274" xr:uid="{00000000-0005-0000-0000-0000FA040000}"/>
    <cellStyle name="Titolo 2" xfId="1275" xr:uid="{00000000-0005-0000-0000-0000FB040000}"/>
    <cellStyle name="Titolo 3" xfId="1276" xr:uid="{00000000-0005-0000-0000-0000FC040000}"/>
    <cellStyle name="Titolo 4" xfId="1277" xr:uid="{00000000-0005-0000-0000-0000FD040000}"/>
    <cellStyle name="Titre 2" xfId="1278" xr:uid="{00000000-0005-0000-0000-0000FE040000}"/>
    <cellStyle name="Titre 3" xfId="1279" xr:uid="{00000000-0005-0000-0000-0000FF040000}"/>
    <cellStyle name="Titre 4" xfId="45526" xr:uid="{00000000-0005-0000-0000-0000D6B10000}"/>
    <cellStyle name="Titre 1 2" xfId="1280" xr:uid="{00000000-0005-0000-0000-000000050000}"/>
    <cellStyle name="Titre 1 3" xfId="1281" xr:uid="{00000000-0005-0000-0000-000001050000}"/>
    <cellStyle name="Titre 1 4" xfId="45527" xr:uid="{00000000-0005-0000-0000-0000D7B10000}"/>
    <cellStyle name="Titre 2 2" xfId="1282" xr:uid="{00000000-0005-0000-0000-000002050000}"/>
    <cellStyle name="Titre 2 3" xfId="1283" xr:uid="{00000000-0005-0000-0000-000003050000}"/>
    <cellStyle name="Titre 2 4" xfId="45528" xr:uid="{00000000-0005-0000-0000-0000D8B10000}"/>
    <cellStyle name="Titre 3 2" xfId="1284" xr:uid="{00000000-0005-0000-0000-000004050000}"/>
    <cellStyle name="Titre 3 3" xfId="1285" xr:uid="{00000000-0005-0000-0000-000005050000}"/>
    <cellStyle name="Titre 3 4" xfId="45529" xr:uid="{00000000-0005-0000-0000-0000D9B10000}"/>
    <cellStyle name="Titre 4 2" xfId="1286" xr:uid="{00000000-0005-0000-0000-000006050000}"/>
    <cellStyle name="Titre 4 3" xfId="1287" xr:uid="{00000000-0005-0000-0000-000007050000}"/>
    <cellStyle name="Titre 4 4" xfId="45530" xr:uid="{00000000-0005-0000-0000-0000DAB10000}"/>
    <cellStyle name="Título" xfId="1288" xr:uid="{00000000-0005-0000-0000-000008050000}"/>
    <cellStyle name="Título 1" xfId="1289" xr:uid="{00000000-0005-0000-0000-000009050000}"/>
    <cellStyle name="Título 2" xfId="1290" xr:uid="{00000000-0005-0000-0000-00000A050000}"/>
    <cellStyle name="Título 3" xfId="1291" xr:uid="{00000000-0005-0000-0000-00000B050000}"/>
    <cellStyle name="Total 2" xfId="1292" xr:uid="{00000000-0005-0000-0000-00000C050000}"/>
    <cellStyle name="Total 2 2" xfId="45531" xr:uid="{00000000-0005-0000-0000-0000DBB10000}"/>
    <cellStyle name="Total 2 3" xfId="45532" xr:uid="{00000000-0005-0000-0000-0000DCB10000}"/>
    <cellStyle name="Total 3" xfId="1293" xr:uid="{00000000-0005-0000-0000-00000D050000}"/>
    <cellStyle name="Total 3 2" xfId="45533" xr:uid="{00000000-0005-0000-0000-0000DDB10000}"/>
    <cellStyle name="Total 4" xfId="45534" xr:uid="{00000000-0005-0000-0000-0000DEB10000}"/>
    <cellStyle name="Total 5" xfId="45535" xr:uid="{00000000-0005-0000-0000-0000DFB10000}"/>
    <cellStyle name="Total 6" xfId="45536" xr:uid="{00000000-0005-0000-0000-0000E0B10000}"/>
    <cellStyle name="Totale" xfId="1294" xr:uid="{00000000-0005-0000-0000-00000E050000}"/>
    <cellStyle name="Totale 2" xfId="45537" xr:uid="{00000000-0005-0000-0000-0000E1B10000}"/>
    <cellStyle name="Überschrift" xfId="1295" xr:uid="{00000000-0005-0000-0000-00000F050000}"/>
    <cellStyle name="Überschrift 1" xfId="1296" xr:uid="{00000000-0005-0000-0000-000010050000}"/>
    <cellStyle name="Überschrift 2" xfId="1297" xr:uid="{00000000-0005-0000-0000-000011050000}"/>
    <cellStyle name="Überschrift 3" xfId="1298" xr:uid="{00000000-0005-0000-0000-000012050000}"/>
    <cellStyle name="Überschrift 4" xfId="1299" xr:uid="{00000000-0005-0000-0000-000013050000}"/>
    <cellStyle name="Valore non valido" xfId="1300" xr:uid="{00000000-0005-0000-0000-000014050000}"/>
    <cellStyle name="Valore valido" xfId="1301" xr:uid="{00000000-0005-0000-0000-000015050000}"/>
    <cellStyle name="Valuta (0)_A2" xfId="1302" xr:uid="{00000000-0005-0000-0000-000016050000}"/>
    <cellStyle name="Vérification 2" xfId="1303" xr:uid="{00000000-0005-0000-0000-000017050000}"/>
    <cellStyle name="Vérification 2 2" xfId="45538" xr:uid="{00000000-0005-0000-0000-0000E2B10000}"/>
    <cellStyle name="Vérification 2 2 10" xfId="45539" xr:uid="{00000000-0005-0000-0000-0000E3B10000}"/>
    <cellStyle name="Vérification 2 2 10 2" xfId="45540" xr:uid="{00000000-0005-0000-0000-0000E4B10000}"/>
    <cellStyle name="Vérification 2 2 10 2 2" xfId="45541" xr:uid="{00000000-0005-0000-0000-0000E5B10000}"/>
    <cellStyle name="Vérification 2 2 10 3" xfId="45542" xr:uid="{00000000-0005-0000-0000-0000E6B10000}"/>
    <cellStyle name="Vérification 2 2 11" xfId="45543" xr:uid="{00000000-0005-0000-0000-0000E7B10000}"/>
    <cellStyle name="Vérification 2 2 11 2" xfId="45544" xr:uid="{00000000-0005-0000-0000-0000E8B10000}"/>
    <cellStyle name="Vérification 2 2 11 2 2" xfId="45545" xr:uid="{00000000-0005-0000-0000-0000E9B10000}"/>
    <cellStyle name="Vérification 2 2 11 3" xfId="45546" xr:uid="{00000000-0005-0000-0000-0000EAB10000}"/>
    <cellStyle name="Vérification 2 2 12" xfId="45547" xr:uid="{00000000-0005-0000-0000-0000EBB10000}"/>
    <cellStyle name="Vérification 2 2 12 2" xfId="45548" xr:uid="{00000000-0005-0000-0000-0000ECB10000}"/>
    <cellStyle name="Vérification 2 2 12 2 2" xfId="45549" xr:uid="{00000000-0005-0000-0000-0000EDB10000}"/>
    <cellStyle name="Vérification 2 2 12 3" xfId="45550" xr:uid="{00000000-0005-0000-0000-0000EEB10000}"/>
    <cellStyle name="Vérification 2 2 13" xfId="45551" xr:uid="{00000000-0005-0000-0000-0000EFB10000}"/>
    <cellStyle name="Vérification 2 2 13 2" xfId="45552" xr:uid="{00000000-0005-0000-0000-0000F0B10000}"/>
    <cellStyle name="Vérification 2 2 13 2 2" xfId="45553" xr:uid="{00000000-0005-0000-0000-0000F1B10000}"/>
    <cellStyle name="Vérification 2 2 13 3" xfId="45554" xr:uid="{00000000-0005-0000-0000-0000F2B10000}"/>
    <cellStyle name="Vérification 2 2 2" xfId="45555" xr:uid="{00000000-0005-0000-0000-0000F3B10000}"/>
    <cellStyle name="Vérification 2 2 2 2" xfId="45556" xr:uid="{00000000-0005-0000-0000-0000F4B10000}"/>
    <cellStyle name="Vérification 2 2 2 2 2" xfId="45557" xr:uid="{00000000-0005-0000-0000-0000F5B10000}"/>
    <cellStyle name="Vérification 2 2 2 2 2 2" xfId="45558" xr:uid="{00000000-0005-0000-0000-0000F6B10000}"/>
    <cellStyle name="Vérification 2 2 2 2 3" xfId="45559" xr:uid="{00000000-0005-0000-0000-0000F7B10000}"/>
    <cellStyle name="Vérification 2 2 2 3" xfId="45560" xr:uid="{00000000-0005-0000-0000-0000F8B10000}"/>
    <cellStyle name="Vérification 2 2 2 3 2" xfId="45561" xr:uid="{00000000-0005-0000-0000-0000F9B10000}"/>
    <cellStyle name="Vérification 2 2 2 3 2 2" xfId="45562" xr:uid="{00000000-0005-0000-0000-0000FAB10000}"/>
    <cellStyle name="Vérification 2 2 2 3 3" xfId="45563" xr:uid="{00000000-0005-0000-0000-0000FBB10000}"/>
    <cellStyle name="Vérification 2 2 2 4" xfId="45564" xr:uid="{00000000-0005-0000-0000-0000FCB10000}"/>
    <cellStyle name="Vérification 2 2 2 4 2" xfId="45565" xr:uid="{00000000-0005-0000-0000-0000FDB10000}"/>
    <cellStyle name="Vérification 2 2 2 4 2 2" xfId="45566" xr:uid="{00000000-0005-0000-0000-0000FEB10000}"/>
    <cellStyle name="Vérification 2 2 2 4 3" xfId="45567" xr:uid="{00000000-0005-0000-0000-0000FFB10000}"/>
    <cellStyle name="Vérification 2 2 2 5" xfId="45568" xr:uid="{00000000-0005-0000-0000-000000B20000}"/>
    <cellStyle name="Vérification 2 2 2 5 2" xfId="45569" xr:uid="{00000000-0005-0000-0000-000001B20000}"/>
    <cellStyle name="Vérification 2 2 2 5 2 2" xfId="45570" xr:uid="{00000000-0005-0000-0000-000002B20000}"/>
    <cellStyle name="Vérification 2 2 2 5 3" xfId="45571" xr:uid="{00000000-0005-0000-0000-000003B20000}"/>
    <cellStyle name="Vérification 2 2 2 6" xfId="45572" xr:uid="{00000000-0005-0000-0000-000004B20000}"/>
    <cellStyle name="Vérification 2 2 2 6 2" xfId="45573" xr:uid="{00000000-0005-0000-0000-000005B20000}"/>
    <cellStyle name="Vérification 2 2 2 6 2 2" xfId="45574" xr:uid="{00000000-0005-0000-0000-000006B20000}"/>
    <cellStyle name="Vérification 2 2 2 6 3" xfId="45575" xr:uid="{00000000-0005-0000-0000-000007B20000}"/>
    <cellStyle name="Vérification 2 2 2 7" xfId="45576" xr:uid="{00000000-0005-0000-0000-000008B20000}"/>
    <cellStyle name="Vérification 2 2 2 7 2" xfId="45577" xr:uid="{00000000-0005-0000-0000-000009B20000}"/>
    <cellStyle name="Vérification 2 2 2 7 2 2" xfId="45578" xr:uid="{00000000-0005-0000-0000-00000AB20000}"/>
    <cellStyle name="Vérification 2 2 2 7 3" xfId="45579" xr:uid="{00000000-0005-0000-0000-00000BB20000}"/>
    <cellStyle name="Vérification 2 2 2 8" xfId="45580" xr:uid="{00000000-0005-0000-0000-00000CB20000}"/>
    <cellStyle name="Vérification 2 2 2 8 2" xfId="45581" xr:uid="{00000000-0005-0000-0000-00000DB20000}"/>
    <cellStyle name="Vérification 2 2 2 8 2 2" xfId="45582" xr:uid="{00000000-0005-0000-0000-00000EB20000}"/>
    <cellStyle name="Vérification 2 2 2 8 3" xfId="45583" xr:uid="{00000000-0005-0000-0000-00000FB20000}"/>
    <cellStyle name="Vérification 2 2 2 9" xfId="45584" xr:uid="{00000000-0005-0000-0000-000010B20000}"/>
    <cellStyle name="Vérification 2 2 2 9 2" xfId="45585" xr:uid="{00000000-0005-0000-0000-000011B20000}"/>
    <cellStyle name="Vérification 2 2 2 9 2 2" xfId="45586" xr:uid="{00000000-0005-0000-0000-000012B20000}"/>
    <cellStyle name="Vérification 2 2 2 9 3" xfId="45587" xr:uid="{00000000-0005-0000-0000-000013B20000}"/>
    <cellStyle name="Vérification 2 2 3" xfId="45588" xr:uid="{00000000-0005-0000-0000-000014B20000}"/>
    <cellStyle name="Vérification 2 2 3 2" xfId="45589" xr:uid="{00000000-0005-0000-0000-000015B20000}"/>
    <cellStyle name="Vérification 2 2 3 2 2" xfId="45590" xr:uid="{00000000-0005-0000-0000-000016B20000}"/>
    <cellStyle name="Vérification 2 2 3 2 2 2" xfId="45591" xr:uid="{00000000-0005-0000-0000-000017B20000}"/>
    <cellStyle name="Vérification 2 2 3 2 3" xfId="45592" xr:uid="{00000000-0005-0000-0000-000018B20000}"/>
    <cellStyle name="Vérification 2 2 3 3" xfId="45593" xr:uid="{00000000-0005-0000-0000-000019B20000}"/>
    <cellStyle name="Vérification 2 2 3 3 2" xfId="45594" xr:uid="{00000000-0005-0000-0000-00001AB20000}"/>
    <cellStyle name="Vérification 2 2 3 3 2 2" xfId="45595" xr:uid="{00000000-0005-0000-0000-00001BB20000}"/>
    <cellStyle name="Vérification 2 2 3 3 3" xfId="45596" xr:uid="{00000000-0005-0000-0000-00001CB20000}"/>
    <cellStyle name="Vérification 2 2 3 4" xfId="45597" xr:uid="{00000000-0005-0000-0000-00001DB20000}"/>
    <cellStyle name="Vérification 2 2 3 4 2" xfId="45598" xr:uid="{00000000-0005-0000-0000-00001EB20000}"/>
    <cellStyle name="Vérification 2 2 3 4 2 2" xfId="45599" xr:uid="{00000000-0005-0000-0000-00001FB20000}"/>
    <cellStyle name="Vérification 2 2 3 4 3" xfId="45600" xr:uid="{00000000-0005-0000-0000-000020B20000}"/>
    <cellStyle name="Vérification 2 2 3 5" xfId="45601" xr:uid="{00000000-0005-0000-0000-000021B20000}"/>
    <cellStyle name="Vérification 2 2 3 5 2" xfId="45602" xr:uid="{00000000-0005-0000-0000-000022B20000}"/>
    <cellStyle name="Vérification 2 2 3 5 2 2" xfId="45603" xr:uid="{00000000-0005-0000-0000-000023B20000}"/>
    <cellStyle name="Vérification 2 2 3 5 3" xfId="45604" xr:uid="{00000000-0005-0000-0000-000024B20000}"/>
    <cellStyle name="Vérification 2 2 3 6" xfId="45605" xr:uid="{00000000-0005-0000-0000-000025B20000}"/>
    <cellStyle name="Vérification 2 2 3 6 2" xfId="45606" xr:uid="{00000000-0005-0000-0000-000026B20000}"/>
    <cellStyle name="Vérification 2 2 3 6 2 2" xfId="45607" xr:uid="{00000000-0005-0000-0000-000027B20000}"/>
    <cellStyle name="Vérification 2 2 3 6 3" xfId="45608" xr:uid="{00000000-0005-0000-0000-000028B20000}"/>
    <cellStyle name="Vérification 2 2 3 7" xfId="45609" xr:uid="{00000000-0005-0000-0000-000029B20000}"/>
    <cellStyle name="Vérification 2 2 3 7 2" xfId="45610" xr:uid="{00000000-0005-0000-0000-00002AB20000}"/>
    <cellStyle name="Vérification 2 2 3 7 2 2" xfId="45611" xr:uid="{00000000-0005-0000-0000-00002BB20000}"/>
    <cellStyle name="Vérification 2 2 3 7 3" xfId="45612" xr:uid="{00000000-0005-0000-0000-00002CB20000}"/>
    <cellStyle name="Vérification 2 2 3 8" xfId="45613" xr:uid="{00000000-0005-0000-0000-00002DB20000}"/>
    <cellStyle name="Vérification 2 2 3 8 2" xfId="45614" xr:uid="{00000000-0005-0000-0000-00002EB20000}"/>
    <cellStyle name="Vérification 2 2 3 8 2 2" xfId="45615" xr:uid="{00000000-0005-0000-0000-00002FB20000}"/>
    <cellStyle name="Vérification 2 2 3 8 3" xfId="45616" xr:uid="{00000000-0005-0000-0000-000030B20000}"/>
    <cellStyle name="Vérification 2 2 3 9" xfId="45617" xr:uid="{00000000-0005-0000-0000-000031B20000}"/>
    <cellStyle name="Vérification 2 2 3 9 2" xfId="45618" xr:uid="{00000000-0005-0000-0000-000032B20000}"/>
    <cellStyle name="Vérification 2 2 3 9 2 2" xfId="45619" xr:uid="{00000000-0005-0000-0000-000033B20000}"/>
    <cellStyle name="Vérification 2 2 3 9 3" xfId="45620" xr:uid="{00000000-0005-0000-0000-000034B20000}"/>
    <cellStyle name="Vérification 2 2 4" xfId="45621" xr:uid="{00000000-0005-0000-0000-000035B20000}"/>
    <cellStyle name="Vérification 2 2 4 2" xfId="45622" xr:uid="{00000000-0005-0000-0000-000036B20000}"/>
    <cellStyle name="Vérification 2 2 4 2 2" xfId="45623" xr:uid="{00000000-0005-0000-0000-000037B20000}"/>
    <cellStyle name="Vérification 2 2 4 2 2 2" xfId="45624" xr:uid="{00000000-0005-0000-0000-000038B20000}"/>
    <cellStyle name="Vérification 2 2 4 2 3" xfId="45625" xr:uid="{00000000-0005-0000-0000-000039B20000}"/>
    <cellStyle name="Vérification 2 2 4 3" xfId="45626" xr:uid="{00000000-0005-0000-0000-00003AB20000}"/>
    <cellStyle name="Vérification 2 2 4 3 2" xfId="45627" xr:uid="{00000000-0005-0000-0000-00003BB20000}"/>
    <cellStyle name="Vérification 2 2 4 3 2 2" xfId="45628" xr:uid="{00000000-0005-0000-0000-00003CB20000}"/>
    <cellStyle name="Vérification 2 2 4 3 3" xfId="45629" xr:uid="{00000000-0005-0000-0000-00003DB20000}"/>
    <cellStyle name="Vérification 2 2 4 4" xfId="45630" xr:uid="{00000000-0005-0000-0000-00003EB20000}"/>
    <cellStyle name="Vérification 2 2 4 4 2" xfId="45631" xr:uid="{00000000-0005-0000-0000-00003FB20000}"/>
    <cellStyle name="Vérification 2 2 4 4 2 2" xfId="45632" xr:uid="{00000000-0005-0000-0000-000040B20000}"/>
    <cellStyle name="Vérification 2 2 4 4 3" xfId="45633" xr:uid="{00000000-0005-0000-0000-000041B20000}"/>
    <cellStyle name="Vérification 2 2 4 5" xfId="45634" xr:uid="{00000000-0005-0000-0000-000042B20000}"/>
    <cellStyle name="Vérification 2 2 4 5 2" xfId="45635" xr:uid="{00000000-0005-0000-0000-000043B20000}"/>
    <cellStyle name="Vérification 2 2 4 5 2 2" xfId="45636" xr:uid="{00000000-0005-0000-0000-000044B20000}"/>
    <cellStyle name="Vérification 2 2 4 5 3" xfId="45637" xr:uid="{00000000-0005-0000-0000-000045B20000}"/>
    <cellStyle name="Vérification 2 2 4 6" xfId="45638" xr:uid="{00000000-0005-0000-0000-000046B20000}"/>
    <cellStyle name="Vérification 2 2 4 6 2" xfId="45639" xr:uid="{00000000-0005-0000-0000-000047B20000}"/>
    <cellStyle name="Vérification 2 2 4 6 2 2" xfId="45640" xr:uid="{00000000-0005-0000-0000-000048B20000}"/>
    <cellStyle name="Vérification 2 2 4 6 3" xfId="45641" xr:uid="{00000000-0005-0000-0000-000049B20000}"/>
    <cellStyle name="Vérification 2 2 4 7" xfId="45642" xr:uid="{00000000-0005-0000-0000-00004AB20000}"/>
    <cellStyle name="Vérification 2 2 4 7 2" xfId="45643" xr:uid="{00000000-0005-0000-0000-00004BB20000}"/>
    <cellStyle name="Vérification 2 2 4 7 2 2" xfId="45644" xr:uid="{00000000-0005-0000-0000-00004CB20000}"/>
    <cellStyle name="Vérification 2 2 4 7 3" xfId="45645" xr:uid="{00000000-0005-0000-0000-00004DB20000}"/>
    <cellStyle name="Vérification 2 2 4 8" xfId="45646" xr:uid="{00000000-0005-0000-0000-00004EB20000}"/>
    <cellStyle name="Vérification 2 2 4 8 2" xfId="45647" xr:uid="{00000000-0005-0000-0000-00004FB20000}"/>
    <cellStyle name="Vérification 2 2 4 8 2 2" xfId="45648" xr:uid="{00000000-0005-0000-0000-000050B20000}"/>
    <cellStyle name="Vérification 2 2 4 8 3" xfId="45649" xr:uid="{00000000-0005-0000-0000-000051B20000}"/>
    <cellStyle name="Vérification 2 2 4 9" xfId="45650" xr:uid="{00000000-0005-0000-0000-000052B20000}"/>
    <cellStyle name="Vérification 2 2 4 9 2" xfId="45651" xr:uid="{00000000-0005-0000-0000-000053B20000}"/>
    <cellStyle name="Vérification 2 2 4 9 2 2" xfId="45652" xr:uid="{00000000-0005-0000-0000-000054B20000}"/>
    <cellStyle name="Vérification 2 2 4 9 3" xfId="45653" xr:uid="{00000000-0005-0000-0000-000055B20000}"/>
    <cellStyle name="Vérification 2 2 5" xfId="45654" xr:uid="{00000000-0005-0000-0000-000056B20000}"/>
    <cellStyle name="Vérification 2 2 5 2" xfId="45655" xr:uid="{00000000-0005-0000-0000-000057B20000}"/>
    <cellStyle name="Vérification 2 2 5 2 2" xfId="45656" xr:uid="{00000000-0005-0000-0000-000058B20000}"/>
    <cellStyle name="Vérification 2 2 5 2 2 2" xfId="45657" xr:uid="{00000000-0005-0000-0000-000059B20000}"/>
    <cellStyle name="Vérification 2 2 5 2 3" xfId="45658" xr:uid="{00000000-0005-0000-0000-00005AB20000}"/>
    <cellStyle name="Vérification 2 2 5 3" xfId="45659" xr:uid="{00000000-0005-0000-0000-00005BB20000}"/>
    <cellStyle name="Vérification 2 2 5 3 2" xfId="45660" xr:uid="{00000000-0005-0000-0000-00005CB20000}"/>
    <cellStyle name="Vérification 2 2 5 3 2 2" xfId="45661" xr:uid="{00000000-0005-0000-0000-00005DB20000}"/>
    <cellStyle name="Vérification 2 2 5 3 3" xfId="45662" xr:uid="{00000000-0005-0000-0000-00005EB20000}"/>
    <cellStyle name="Vérification 2 2 5 4" xfId="45663" xr:uid="{00000000-0005-0000-0000-00005FB20000}"/>
    <cellStyle name="Vérification 2 2 5 4 2" xfId="45664" xr:uid="{00000000-0005-0000-0000-000060B20000}"/>
    <cellStyle name="Vérification 2 2 5 4 2 2" xfId="45665" xr:uid="{00000000-0005-0000-0000-000061B20000}"/>
    <cellStyle name="Vérification 2 2 5 4 3" xfId="45666" xr:uid="{00000000-0005-0000-0000-000062B20000}"/>
    <cellStyle name="Vérification 2 2 5 5" xfId="45667" xr:uid="{00000000-0005-0000-0000-000063B20000}"/>
    <cellStyle name="Vérification 2 2 5 5 2" xfId="45668" xr:uid="{00000000-0005-0000-0000-000064B20000}"/>
    <cellStyle name="Vérification 2 2 5 5 2 2" xfId="45669" xr:uid="{00000000-0005-0000-0000-000065B20000}"/>
    <cellStyle name="Vérification 2 2 5 5 3" xfId="45670" xr:uid="{00000000-0005-0000-0000-000066B20000}"/>
    <cellStyle name="Vérification 2 2 5 6" xfId="45671" xr:uid="{00000000-0005-0000-0000-000067B20000}"/>
    <cellStyle name="Vérification 2 2 5 6 2" xfId="45672" xr:uid="{00000000-0005-0000-0000-000068B20000}"/>
    <cellStyle name="Vérification 2 2 5 6 2 2" xfId="45673" xr:uid="{00000000-0005-0000-0000-000069B20000}"/>
    <cellStyle name="Vérification 2 2 5 6 3" xfId="45674" xr:uid="{00000000-0005-0000-0000-00006AB20000}"/>
    <cellStyle name="Vérification 2 2 5 7" xfId="45675" xr:uid="{00000000-0005-0000-0000-00006BB20000}"/>
    <cellStyle name="Vérification 2 2 5 7 2" xfId="45676" xr:uid="{00000000-0005-0000-0000-00006CB20000}"/>
    <cellStyle name="Vérification 2 2 5 7 2 2" xfId="45677" xr:uid="{00000000-0005-0000-0000-00006DB20000}"/>
    <cellStyle name="Vérification 2 2 5 7 3" xfId="45678" xr:uid="{00000000-0005-0000-0000-00006EB20000}"/>
    <cellStyle name="Vérification 2 2 5 8" xfId="45679" xr:uid="{00000000-0005-0000-0000-00006FB20000}"/>
    <cellStyle name="Vérification 2 2 5 8 2" xfId="45680" xr:uid="{00000000-0005-0000-0000-000070B20000}"/>
    <cellStyle name="Vérification 2 2 5 8 2 2" xfId="45681" xr:uid="{00000000-0005-0000-0000-000071B20000}"/>
    <cellStyle name="Vérification 2 2 5 8 3" xfId="45682" xr:uid="{00000000-0005-0000-0000-000072B20000}"/>
    <cellStyle name="Vérification 2 2 5 9" xfId="45683" xr:uid="{00000000-0005-0000-0000-000073B20000}"/>
    <cellStyle name="Vérification 2 2 5 9 2" xfId="45684" xr:uid="{00000000-0005-0000-0000-000074B20000}"/>
    <cellStyle name="Vérification 2 2 5 9 2 2" xfId="45685" xr:uid="{00000000-0005-0000-0000-000075B20000}"/>
    <cellStyle name="Vérification 2 2 5 9 3" xfId="45686" xr:uid="{00000000-0005-0000-0000-000076B20000}"/>
    <cellStyle name="Vérification 2 2 6" xfId="45687" xr:uid="{00000000-0005-0000-0000-000077B20000}"/>
    <cellStyle name="Vérification 2 2 6 2" xfId="45688" xr:uid="{00000000-0005-0000-0000-000078B20000}"/>
    <cellStyle name="Vérification 2 2 6 2 2" xfId="45689" xr:uid="{00000000-0005-0000-0000-000079B20000}"/>
    <cellStyle name="Vérification 2 2 6 3" xfId="45690" xr:uid="{00000000-0005-0000-0000-00007AB20000}"/>
    <cellStyle name="Vérification 2 2 7" xfId="45691" xr:uid="{00000000-0005-0000-0000-00007BB20000}"/>
    <cellStyle name="Vérification 2 2 7 2" xfId="45692" xr:uid="{00000000-0005-0000-0000-00007CB20000}"/>
    <cellStyle name="Vérification 2 2 7 2 2" xfId="45693" xr:uid="{00000000-0005-0000-0000-00007DB20000}"/>
    <cellStyle name="Vérification 2 2 7 3" xfId="45694" xr:uid="{00000000-0005-0000-0000-00007EB20000}"/>
    <cellStyle name="Vérification 2 2 8" xfId="45695" xr:uid="{00000000-0005-0000-0000-00007FB20000}"/>
    <cellStyle name="Vérification 2 2 8 2" xfId="45696" xr:uid="{00000000-0005-0000-0000-000080B20000}"/>
    <cellStyle name="Vérification 2 2 8 2 2" xfId="45697" xr:uid="{00000000-0005-0000-0000-000081B20000}"/>
    <cellStyle name="Vérification 2 2 8 3" xfId="45698" xr:uid="{00000000-0005-0000-0000-000082B20000}"/>
    <cellStyle name="Vérification 2 2 9" xfId="45699" xr:uid="{00000000-0005-0000-0000-000083B20000}"/>
    <cellStyle name="Vérification 2 2 9 2" xfId="45700" xr:uid="{00000000-0005-0000-0000-000084B20000}"/>
    <cellStyle name="Vérification 2 2 9 2 2" xfId="45701" xr:uid="{00000000-0005-0000-0000-000085B20000}"/>
    <cellStyle name="Vérification 2 2 9 3" xfId="45702" xr:uid="{00000000-0005-0000-0000-000086B20000}"/>
    <cellStyle name="Vérification 2 3" xfId="45703" xr:uid="{00000000-0005-0000-0000-000087B20000}"/>
    <cellStyle name="Vérification 2 3 2" xfId="45704" xr:uid="{00000000-0005-0000-0000-000088B20000}"/>
    <cellStyle name="Vérification 2 3 2 2" xfId="45705" xr:uid="{00000000-0005-0000-0000-000089B20000}"/>
    <cellStyle name="Vérification 2 3 3" xfId="45706" xr:uid="{00000000-0005-0000-0000-00008AB20000}"/>
    <cellStyle name="Vérification 2 4" xfId="45707" xr:uid="{00000000-0005-0000-0000-00008BB20000}"/>
    <cellStyle name="Vérification 2 4 2" xfId="45708" xr:uid="{00000000-0005-0000-0000-00008CB20000}"/>
    <cellStyle name="Vérification 2 5" xfId="45709" xr:uid="{00000000-0005-0000-0000-00008DB20000}"/>
    <cellStyle name="Vérification 3" xfId="1304" xr:uid="{00000000-0005-0000-0000-000018050000}"/>
    <cellStyle name="Vérification 4" xfId="46831" xr:uid="{00000000-0005-0000-0000-0000EFB60000}"/>
    <cellStyle name="Verknüpfte Zelle" xfId="1305" xr:uid="{00000000-0005-0000-0000-000019050000}"/>
    <cellStyle name="Verknüpfte Zelle 2" xfId="45710" xr:uid="{00000000-0005-0000-0000-00008EB20000}"/>
    <cellStyle name="Verknüpfte Zelle 2 10" xfId="45711" xr:uid="{00000000-0005-0000-0000-00008FB20000}"/>
    <cellStyle name="Verknüpfte Zelle 2 10 2" xfId="45712" xr:uid="{00000000-0005-0000-0000-000090B20000}"/>
    <cellStyle name="Verknüpfte Zelle 2 10 2 2" xfId="45713" xr:uid="{00000000-0005-0000-0000-000091B20000}"/>
    <cellStyle name="Verknüpfte Zelle 2 10 3" xfId="45714" xr:uid="{00000000-0005-0000-0000-000092B20000}"/>
    <cellStyle name="Verknüpfte Zelle 2 11" xfId="45715" xr:uid="{00000000-0005-0000-0000-000093B20000}"/>
    <cellStyle name="Verknüpfte Zelle 2 11 2" xfId="45716" xr:uid="{00000000-0005-0000-0000-000094B20000}"/>
    <cellStyle name="Verknüpfte Zelle 2 11 2 2" xfId="45717" xr:uid="{00000000-0005-0000-0000-000095B20000}"/>
    <cellStyle name="Verknüpfte Zelle 2 11 3" xfId="45718" xr:uid="{00000000-0005-0000-0000-000096B20000}"/>
    <cellStyle name="Verknüpfte Zelle 2 12" xfId="45719" xr:uid="{00000000-0005-0000-0000-000097B20000}"/>
    <cellStyle name="Verknüpfte Zelle 2 12 2" xfId="45720" xr:uid="{00000000-0005-0000-0000-000098B20000}"/>
    <cellStyle name="Verknüpfte Zelle 2 12 2 2" xfId="45721" xr:uid="{00000000-0005-0000-0000-000099B20000}"/>
    <cellStyle name="Verknüpfte Zelle 2 12 3" xfId="45722" xr:uid="{00000000-0005-0000-0000-00009AB20000}"/>
    <cellStyle name="Verknüpfte Zelle 2 13" xfId="45723" xr:uid="{00000000-0005-0000-0000-00009BB20000}"/>
    <cellStyle name="Verknüpfte Zelle 2 13 2" xfId="45724" xr:uid="{00000000-0005-0000-0000-00009CB20000}"/>
    <cellStyle name="Verknüpfte Zelle 2 13 2 2" xfId="45725" xr:uid="{00000000-0005-0000-0000-00009DB20000}"/>
    <cellStyle name="Verknüpfte Zelle 2 13 3" xfId="45726" xr:uid="{00000000-0005-0000-0000-00009EB20000}"/>
    <cellStyle name="Verknüpfte Zelle 2 14" xfId="45727" xr:uid="{00000000-0005-0000-0000-00009FB20000}"/>
    <cellStyle name="Verknüpfte Zelle 2 14 2" xfId="45728" xr:uid="{00000000-0005-0000-0000-0000A0B20000}"/>
    <cellStyle name="Verknüpfte Zelle 2 15" xfId="45729" xr:uid="{00000000-0005-0000-0000-0000A1B20000}"/>
    <cellStyle name="Verknüpfte Zelle 2 2" xfId="45730" xr:uid="{00000000-0005-0000-0000-0000A2B20000}"/>
    <cellStyle name="Verknüpfte Zelle 2 2 10" xfId="45731" xr:uid="{00000000-0005-0000-0000-0000A3B20000}"/>
    <cellStyle name="Verknüpfte Zelle 2 2 10 2" xfId="45732" xr:uid="{00000000-0005-0000-0000-0000A4B20000}"/>
    <cellStyle name="Verknüpfte Zelle 2 2 10 2 2" xfId="45733" xr:uid="{00000000-0005-0000-0000-0000A5B20000}"/>
    <cellStyle name="Verknüpfte Zelle 2 2 10 3" xfId="45734" xr:uid="{00000000-0005-0000-0000-0000A6B20000}"/>
    <cellStyle name="Verknüpfte Zelle 2 2 11" xfId="45735" xr:uid="{00000000-0005-0000-0000-0000A7B20000}"/>
    <cellStyle name="Verknüpfte Zelle 2 2 11 2" xfId="45736" xr:uid="{00000000-0005-0000-0000-0000A8B20000}"/>
    <cellStyle name="Verknüpfte Zelle 2 2 11 2 2" xfId="45737" xr:uid="{00000000-0005-0000-0000-0000A9B20000}"/>
    <cellStyle name="Verknüpfte Zelle 2 2 11 3" xfId="45738" xr:uid="{00000000-0005-0000-0000-0000AAB20000}"/>
    <cellStyle name="Verknüpfte Zelle 2 2 12" xfId="45739" xr:uid="{00000000-0005-0000-0000-0000ABB20000}"/>
    <cellStyle name="Verknüpfte Zelle 2 2 12 2" xfId="45740" xr:uid="{00000000-0005-0000-0000-0000ACB20000}"/>
    <cellStyle name="Verknüpfte Zelle 2 2 12 2 2" xfId="45741" xr:uid="{00000000-0005-0000-0000-0000ADB20000}"/>
    <cellStyle name="Verknüpfte Zelle 2 2 12 3" xfId="45742" xr:uid="{00000000-0005-0000-0000-0000AEB20000}"/>
    <cellStyle name="Verknüpfte Zelle 2 2 13" xfId="45743" xr:uid="{00000000-0005-0000-0000-0000AFB20000}"/>
    <cellStyle name="Verknüpfte Zelle 2 2 13 2" xfId="45744" xr:uid="{00000000-0005-0000-0000-0000B0B20000}"/>
    <cellStyle name="Verknüpfte Zelle 2 2 14" xfId="45745" xr:uid="{00000000-0005-0000-0000-0000B1B20000}"/>
    <cellStyle name="Verknüpfte Zelle 2 2 2" xfId="45746" xr:uid="{00000000-0005-0000-0000-0000B2B20000}"/>
    <cellStyle name="Verknüpfte Zelle 2 2 2 10" xfId="45747" xr:uid="{00000000-0005-0000-0000-0000B3B20000}"/>
    <cellStyle name="Verknüpfte Zelle 2 2 2 10 2" xfId="45748" xr:uid="{00000000-0005-0000-0000-0000B4B20000}"/>
    <cellStyle name="Verknüpfte Zelle 2 2 2 10 2 2" xfId="45749" xr:uid="{00000000-0005-0000-0000-0000B5B20000}"/>
    <cellStyle name="Verknüpfte Zelle 2 2 2 10 3" xfId="45750" xr:uid="{00000000-0005-0000-0000-0000B6B20000}"/>
    <cellStyle name="Verknüpfte Zelle 2 2 2 11" xfId="45751" xr:uid="{00000000-0005-0000-0000-0000B7B20000}"/>
    <cellStyle name="Verknüpfte Zelle 2 2 2 11 2" xfId="45752" xr:uid="{00000000-0005-0000-0000-0000B8B20000}"/>
    <cellStyle name="Verknüpfte Zelle 2 2 2 11 2 2" xfId="45753" xr:uid="{00000000-0005-0000-0000-0000B9B20000}"/>
    <cellStyle name="Verknüpfte Zelle 2 2 2 11 3" xfId="45754" xr:uid="{00000000-0005-0000-0000-0000BAB20000}"/>
    <cellStyle name="Verknüpfte Zelle 2 2 2 12" xfId="45755" xr:uid="{00000000-0005-0000-0000-0000BBB20000}"/>
    <cellStyle name="Verknüpfte Zelle 2 2 2 12 2" xfId="45756" xr:uid="{00000000-0005-0000-0000-0000BCB20000}"/>
    <cellStyle name="Verknüpfte Zelle 2 2 2 13" xfId="45757" xr:uid="{00000000-0005-0000-0000-0000BDB20000}"/>
    <cellStyle name="Verknüpfte Zelle 2 2 2 2" xfId="45758" xr:uid="{00000000-0005-0000-0000-0000BEB20000}"/>
    <cellStyle name="Verknüpfte Zelle 2 2 2 2 10" xfId="45759" xr:uid="{00000000-0005-0000-0000-0000BFB20000}"/>
    <cellStyle name="Verknüpfte Zelle 2 2 2 2 10 2" xfId="45760" xr:uid="{00000000-0005-0000-0000-0000C0B20000}"/>
    <cellStyle name="Verknüpfte Zelle 2 2 2 2 10 2 2" xfId="45761" xr:uid="{00000000-0005-0000-0000-0000C1B20000}"/>
    <cellStyle name="Verknüpfte Zelle 2 2 2 2 10 3" xfId="45762" xr:uid="{00000000-0005-0000-0000-0000C2B20000}"/>
    <cellStyle name="Verknüpfte Zelle 2 2 2 2 11" xfId="45763" xr:uid="{00000000-0005-0000-0000-0000C3B20000}"/>
    <cellStyle name="Verknüpfte Zelle 2 2 2 2 11 2" xfId="45764" xr:uid="{00000000-0005-0000-0000-0000C4B20000}"/>
    <cellStyle name="Verknüpfte Zelle 2 2 2 2 12" xfId="45765" xr:uid="{00000000-0005-0000-0000-0000C5B20000}"/>
    <cellStyle name="Verknüpfte Zelle 2 2 2 2 2" xfId="45766" xr:uid="{00000000-0005-0000-0000-0000C6B20000}"/>
    <cellStyle name="Verknüpfte Zelle 2 2 2 2 2 2" xfId="45767" xr:uid="{00000000-0005-0000-0000-0000C7B20000}"/>
    <cellStyle name="Verknüpfte Zelle 2 2 2 2 2 2 2" xfId="45768" xr:uid="{00000000-0005-0000-0000-0000C8B20000}"/>
    <cellStyle name="Verknüpfte Zelle 2 2 2 2 2 3" xfId="45769" xr:uid="{00000000-0005-0000-0000-0000C9B20000}"/>
    <cellStyle name="Verknüpfte Zelle 2 2 2 2 3" xfId="45770" xr:uid="{00000000-0005-0000-0000-0000CAB20000}"/>
    <cellStyle name="Verknüpfte Zelle 2 2 2 2 3 2" xfId="45771" xr:uid="{00000000-0005-0000-0000-0000CBB20000}"/>
    <cellStyle name="Verknüpfte Zelle 2 2 2 2 3 2 2" xfId="45772" xr:uid="{00000000-0005-0000-0000-0000CCB20000}"/>
    <cellStyle name="Verknüpfte Zelle 2 2 2 2 3 3" xfId="45773" xr:uid="{00000000-0005-0000-0000-0000CDB20000}"/>
    <cellStyle name="Verknüpfte Zelle 2 2 2 2 4" xfId="45774" xr:uid="{00000000-0005-0000-0000-0000CEB20000}"/>
    <cellStyle name="Verknüpfte Zelle 2 2 2 2 4 2" xfId="45775" xr:uid="{00000000-0005-0000-0000-0000CFB20000}"/>
    <cellStyle name="Verknüpfte Zelle 2 2 2 2 4 2 2" xfId="45776" xr:uid="{00000000-0005-0000-0000-0000D0B20000}"/>
    <cellStyle name="Verknüpfte Zelle 2 2 2 2 4 3" xfId="45777" xr:uid="{00000000-0005-0000-0000-0000D1B20000}"/>
    <cellStyle name="Verknüpfte Zelle 2 2 2 2 5" xfId="45778" xr:uid="{00000000-0005-0000-0000-0000D2B20000}"/>
    <cellStyle name="Verknüpfte Zelle 2 2 2 2 5 2" xfId="45779" xr:uid="{00000000-0005-0000-0000-0000D3B20000}"/>
    <cellStyle name="Verknüpfte Zelle 2 2 2 2 5 2 2" xfId="45780" xr:uid="{00000000-0005-0000-0000-0000D4B20000}"/>
    <cellStyle name="Verknüpfte Zelle 2 2 2 2 5 3" xfId="45781" xr:uid="{00000000-0005-0000-0000-0000D5B20000}"/>
    <cellStyle name="Verknüpfte Zelle 2 2 2 2 6" xfId="45782" xr:uid="{00000000-0005-0000-0000-0000D6B20000}"/>
    <cellStyle name="Verknüpfte Zelle 2 2 2 2 6 2" xfId="45783" xr:uid="{00000000-0005-0000-0000-0000D7B20000}"/>
    <cellStyle name="Verknüpfte Zelle 2 2 2 2 6 2 2" xfId="45784" xr:uid="{00000000-0005-0000-0000-0000D8B20000}"/>
    <cellStyle name="Verknüpfte Zelle 2 2 2 2 6 3" xfId="45785" xr:uid="{00000000-0005-0000-0000-0000D9B20000}"/>
    <cellStyle name="Verknüpfte Zelle 2 2 2 2 7" xfId="45786" xr:uid="{00000000-0005-0000-0000-0000DAB20000}"/>
    <cellStyle name="Verknüpfte Zelle 2 2 2 2 7 2" xfId="45787" xr:uid="{00000000-0005-0000-0000-0000DBB20000}"/>
    <cellStyle name="Verknüpfte Zelle 2 2 2 2 7 2 2" xfId="45788" xr:uid="{00000000-0005-0000-0000-0000DCB20000}"/>
    <cellStyle name="Verknüpfte Zelle 2 2 2 2 7 3" xfId="45789" xr:uid="{00000000-0005-0000-0000-0000DDB20000}"/>
    <cellStyle name="Verknüpfte Zelle 2 2 2 2 8" xfId="45790" xr:uid="{00000000-0005-0000-0000-0000DEB20000}"/>
    <cellStyle name="Verknüpfte Zelle 2 2 2 2 8 2" xfId="45791" xr:uid="{00000000-0005-0000-0000-0000DFB20000}"/>
    <cellStyle name="Verknüpfte Zelle 2 2 2 2 8 2 2" xfId="45792" xr:uid="{00000000-0005-0000-0000-0000E0B20000}"/>
    <cellStyle name="Verknüpfte Zelle 2 2 2 2 8 3" xfId="45793" xr:uid="{00000000-0005-0000-0000-0000E1B20000}"/>
    <cellStyle name="Verknüpfte Zelle 2 2 2 2 9" xfId="45794" xr:uid="{00000000-0005-0000-0000-0000E2B20000}"/>
    <cellStyle name="Verknüpfte Zelle 2 2 2 2 9 2" xfId="45795" xr:uid="{00000000-0005-0000-0000-0000E3B20000}"/>
    <cellStyle name="Verknüpfte Zelle 2 2 2 2 9 2 2" xfId="45796" xr:uid="{00000000-0005-0000-0000-0000E4B20000}"/>
    <cellStyle name="Verknüpfte Zelle 2 2 2 2 9 3" xfId="45797" xr:uid="{00000000-0005-0000-0000-0000E5B20000}"/>
    <cellStyle name="Verknüpfte Zelle 2 2 2 3" xfId="45798" xr:uid="{00000000-0005-0000-0000-0000E6B20000}"/>
    <cellStyle name="Verknüpfte Zelle 2 2 2 3 10" xfId="45799" xr:uid="{00000000-0005-0000-0000-0000E7B20000}"/>
    <cellStyle name="Verknüpfte Zelle 2 2 2 3 10 2" xfId="45800" xr:uid="{00000000-0005-0000-0000-0000E8B20000}"/>
    <cellStyle name="Verknüpfte Zelle 2 2 2 3 11" xfId="45801" xr:uid="{00000000-0005-0000-0000-0000E9B20000}"/>
    <cellStyle name="Verknüpfte Zelle 2 2 2 3 2" xfId="45802" xr:uid="{00000000-0005-0000-0000-0000EAB20000}"/>
    <cellStyle name="Verknüpfte Zelle 2 2 2 3 2 2" xfId="45803" xr:uid="{00000000-0005-0000-0000-0000EBB20000}"/>
    <cellStyle name="Verknüpfte Zelle 2 2 2 3 2 2 2" xfId="45804" xr:uid="{00000000-0005-0000-0000-0000ECB20000}"/>
    <cellStyle name="Verknüpfte Zelle 2 2 2 3 2 3" xfId="45805" xr:uid="{00000000-0005-0000-0000-0000EDB20000}"/>
    <cellStyle name="Verknüpfte Zelle 2 2 2 3 3" xfId="45806" xr:uid="{00000000-0005-0000-0000-0000EEB20000}"/>
    <cellStyle name="Verknüpfte Zelle 2 2 2 3 3 2" xfId="45807" xr:uid="{00000000-0005-0000-0000-0000EFB20000}"/>
    <cellStyle name="Verknüpfte Zelle 2 2 2 3 3 2 2" xfId="45808" xr:uid="{00000000-0005-0000-0000-0000F0B20000}"/>
    <cellStyle name="Verknüpfte Zelle 2 2 2 3 3 3" xfId="45809" xr:uid="{00000000-0005-0000-0000-0000F1B20000}"/>
    <cellStyle name="Verknüpfte Zelle 2 2 2 3 4" xfId="45810" xr:uid="{00000000-0005-0000-0000-0000F2B20000}"/>
    <cellStyle name="Verknüpfte Zelle 2 2 2 3 4 2" xfId="45811" xr:uid="{00000000-0005-0000-0000-0000F3B20000}"/>
    <cellStyle name="Verknüpfte Zelle 2 2 2 3 4 2 2" xfId="45812" xr:uid="{00000000-0005-0000-0000-0000F4B20000}"/>
    <cellStyle name="Verknüpfte Zelle 2 2 2 3 4 3" xfId="45813" xr:uid="{00000000-0005-0000-0000-0000F5B20000}"/>
    <cellStyle name="Verknüpfte Zelle 2 2 2 3 5" xfId="45814" xr:uid="{00000000-0005-0000-0000-0000F6B20000}"/>
    <cellStyle name="Verknüpfte Zelle 2 2 2 3 5 2" xfId="45815" xr:uid="{00000000-0005-0000-0000-0000F7B20000}"/>
    <cellStyle name="Verknüpfte Zelle 2 2 2 3 5 2 2" xfId="45816" xr:uid="{00000000-0005-0000-0000-0000F8B20000}"/>
    <cellStyle name="Verknüpfte Zelle 2 2 2 3 5 3" xfId="45817" xr:uid="{00000000-0005-0000-0000-0000F9B20000}"/>
    <cellStyle name="Verknüpfte Zelle 2 2 2 3 6" xfId="45818" xr:uid="{00000000-0005-0000-0000-0000FAB20000}"/>
    <cellStyle name="Verknüpfte Zelle 2 2 2 3 6 2" xfId="45819" xr:uid="{00000000-0005-0000-0000-0000FBB20000}"/>
    <cellStyle name="Verknüpfte Zelle 2 2 2 3 6 2 2" xfId="45820" xr:uid="{00000000-0005-0000-0000-0000FCB20000}"/>
    <cellStyle name="Verknüpfte Zelle 2 2 2 3 6 3" xfId="45821" xr:uid="{00000000-0005-0000-0000-0000FDB20000}"/>
    <cellStyle name="Verknüpfte Zelle 2 2 2 3 7" xfId="45822" xr:uid="{00000000-0005-0000-0000-0000FEB20000}"/>
    <cellStyle name="Verknüpfte Zelle 2 2 2 3 7 2" xfId="45823" xr:uid="{00000000-0005-0000-0000-0000FFB20000}"/>
    <cellStyle name="Verknüpfte Zelle 2 2 2 3 7 2 2" xfId="45824" xr:uid="{00000000-0005-0000-0000-000000B30000}"/>
    <cellStyle name="Verknüpfte Zelle 2 2 2 3 7 3" xfId="45825" xr:uid="{00000000-0005-0000-0000-000001B30000}"/>
    <cellStyle name="Verknüpfte Zelle 2 2 2 3 8" xfId="45826" xr:uid="{00000000-0005-0000-0000-000002B30000}"/>
    <cellStyle name="Verknüpfte Zelle 2 2 2 3 8 2" xfId="45827" xr:uid="{00000000-0005-0000-0000-000003B30000}"/>
    <cellStyle name="Verknüpfte Zelle 2 2 2 3 8 2 2" xfId="45828" xr:uid="{00000000-0005-0000-0000-000004B30000}"/>
    <cellStyle name="Verknüpfte Zelle 2 2 2 3 8 3" xfId="45829" xr:uid="{00000000-0005-0000-0000-000005B30000}"/>
    <cellStyle name="Verknüpfte Zelle 2 2 2 3 9" xfId="45830" xr:uid="{00000000-0005-0000-0000-000006B30000}"/>
    <cellStyle name="Verknüpfte Zelle 2 2 2 3 9 2" xfId="45831" xr:uid="{00000000-0005-0000-0000-000007B30000}"/>
    <cellStyle name="Verknüpfte Zelle 2 2 2 3 9 2 2" xfId="45832" xr:uid="{00000000-0005-0000-0000-000008B30000}"/>
    <cellStyle name="Verknüpfte Zelle 2 2 2 3 9 3" xfId="45833" xr:uid="{00000000-0005-0000-0000-000009B30000}"/>
    <cellStyle name="Verknüpfte Zelle 2 2 2 4" xfId="45834" xr:uid="{00000000-0005-0000-0000-00000AB30000}"/>
    <cellStyle name="Verknüpfte Zelle 2 2 2 4 2" xfId="45835" xr:uid="{00000000-0005-0000-0000-00000BB30000}"/>
    <cellStyle name="Verknüpfte Zelle 2 2 2 4 2 2" xfId="45836" xr:uid="{00000000-0005-0000-0000-00000CB30000}"/>
    <cellStyle name="Verknüpfte Zelle 2 2 2 4 3" xfId="45837" xr:uid="{00000000-0005-0000-0000-00000DB30000}"/>
    <cellStyle name="Verknüpfte Zelle 2 2 2 5" xfId="45838" xr:uid="{00000000-0005-0000-0000-00000EB30000}"/>
    <cellStyle name="Verknüpfte Zelle 2 2 2 5 2" xfId="45839" xr:uid="{00000000-0005-0000-0000-00000FB30000}"/>
    <cellStyle name="Verknüpfte Zelle 2 2 2 5 2 2" xfId="45840" xr:uid="{00000000-0005-0000-0000-000010B30000}"/>
    <cellStyle name="Verknüpfte Zelle 2 2 2 5 3" xfId="45841" xr:uid="{00000000-0005-0000-0000-000011B30000}"/>
    <cellStyle name="Verknüpfte Zelle 2 2 2 6" xfId="45842" xr:uid="{00000000-0005-0000-0000-000012B30000}"/>
    <cellStyle name="Verknüpfte Zelle 2 2 2 6 2" xfId="45843" xr:uid="{00000000-0005-0000-0000-000013B30000}"/>
    <cellStyle name="Verknüpfte Zelle 2 2 2 6 2 2" xfId="45844" xr:uid="{00000000-0005-0000-0000-000014B30000}"/>
    <cellStyle name="Verknüpfte Zelle 2 2 2 6 3" xfId="45845" xr:uid="{00000000-0005-0000-0000-000015B30000}"/>
    <cellStyle name="Verknüpfte Zelle 2 2 2 7" xfId="45846" xr:uid="{00000000-0005-0000-0000-000016B30000}"/>
    <cellStyle name="Verknüpfte Zelle 2 2 2 7 2" xfId="45847" xr:uid="{00000000-0005-0000-0000-000017B30000}"/>
    <cellStyle name="Verknüpfte Zelle 2 2 2 7 2 2" xfId="45848" xr:uid="{00000000-0005-0000-0000-000018B30000}"/>
    <cellStyle name="Verknüpfte Zelle 2 2 2 7 3" xfId="45849" xr:uid="{00000000-0005-0000-0000-000019B30000}"/>
    <cellStyle name="Verknüpfte Zelle 2 2 2 8" xfId="45850" xr:uid="{00000000-0005-0000-0000-00001AB30000}"/>
    <cellStyle name="Verknüpfte Zelle 2 2 2 8 2" xfId="45851" xr:uid="{00000000-0005-0000-0000-00001BB30000}"/>
    <cellStyle name="Verknüpfte Zelle 2 2 2 8 2 2" xfId="45852" xr:uid="{00000000-0005-0000-0000-00001CB30000}"/>
    <cellStyle name="Verknüpfte Zelle 2 2 2 8 3" xfId="45853" xr:uid="{00000000-0005-0000-0000-00001DB30000}"/>
    <cellStyle name="Verknüpfte Zelle 2 2 2 9" xfId="45854" xr:uid="{00000000-0005-0000-0000-00001EB30000}"/>
    <cellStyle name="Verknüpfte Zelle 2 2 2 9 2" xfId="45855" xr:uid="{00000000-0005-0000-0000-00001FB30000}"/>
    <cellStyle name="Verknüpfte Zelle 2 2 2 9 2 2" xfId="45856" xr:uid="{00000000-0005-0000-0000-000020B30000}"/>
    <cellStyle name="Verknüpfte Zelle 2 2 2 9 3" xfId="45857" xr:uid="{00000000-0005-0000-0000-000021B30000}"/>
    <cellStyle name="Verknüpfte Zelle 2 2 3" xfId="45858" xr:uid="{00000000-0005-0000-0000-000022B30000}"/>
    <cellStyle name="Verknüpfte Zelle 2 2 3 10" xfId="45859" xr:uid="{00000000-0005-0000-0000-000023B30000}"/>
    <cellStyle name="Verknüpfte Zelle 2 2 3 10 2" xfId="45860" xr:uid="{00000000-0005-0000-0000-000024B30000}"/>
    <cellStyle name="Verknüpfte Zelle 2 2 3 10 2 2" xfId="45861" xr:uid="{00000000-0005-0000-0000-000025B30000}"/>
    <cellStyle name="Verknüpfte Zelle 2 2 3 10 3" xfId="45862" xr:uid="{00000000-0005-0000-0000-000026B30000}"/>
    <cellStyle name="Verknüpfte Zelle 2 2 3 11" xfId="45863" xr:uid="{00000000-0005-0000-0000-000027B30000}"/>
    <cellStyle name="Verknüpfte Zelle 2 2 3 11 2" xfId="45864" xr:uid="{00000000-0005-0000-0000-000028B30000}"/>
    <cellStyle name="Verknüpfte Zelle 2 2 3 12" xfId="45865" xr:uid="{00000000-0005-0000-0000-000029B30000}"/>
    <cellStyle name="Verknüpfte Zelle 2 2 3 2" xfId="45866" xr:uid="{00000000-0005-0000-0000-00002AB30000}"/>
    <cellStyle name="Verknüpfte Zelle 2 2 3 2 10" xfId="45867" xr:uid="{00000000-0005-0000-0000-00002BB30000}"/>
    <cellStyle name="Verknüpfte Zelle 2 2 3 2 10 2" xfId="45868" xr:uid="{00000000-0005-0000-0000-00002CB30000}"/>
    <cellStyle name="Verknüpfte Zelle 2 2 3 2 11" xfId="45869" xr:uid="{00000000-0005-0000-0000-00002DB30000}"/>
    <cellStyle name="Verknüpfte Zelle 2 2 3 2 2" xfId="45870" xr:uid="{00000000-0005-0000-0000-00002EB30000}"/>
    <cellStyle name="Verknüpfte Zelle 2 2 3 2 2 2" xfId="45871" xr:uid="{00000000-0005-0000-0000-00002FB30000}"/>
    <cellStyle name="Verknüpfte Zelle 2 2 3 2 2 2 2" xfId="45872" xr:uid="{00000000-0005-0000-0000-000030B30000}"/>
    <cellStyle name="Verknüpfte Zelle 2 2 3 2 2 3" xfId="45873" xr:uid="{00000000-0005-0000-0000-000031B30000}"/>
    <cellStyle name="Verknüpfte Zelle 2 2 3 2 3" xfId="45874" xr:uid="{00000000-0005-0000-0000-000032B30000}"/>
    <cellStyle name="Verknüpfte Zelle 2 2 3 2 3 2" xfId="45875" xr:uid="{00000000-0005-0000-0000-000033B30000}"/>
    <cellStyle name="Verknüpfte Zelle 2 2 3 2 3 2 2" xfId="45876" xr:uid="{00000000-0005-0000-0000-000034B30000}"/>
    <cellStyle name="Verknüpfte Zelle 2 2 3 2 3 3" xfId="45877" xr:uid="{00000000-0005-0000-0000-000035B30000}"/>
    <cellStyle name="Verknüpfte Zelle 2 2 3 2 4" xfId="45878" xr:uid="{00000000-0005-0000-0000-000036B30000}"/>
    <cellStyle name="Verknüpfte Zelle 2 2 3 2 4 2" xfId="45879" xr:uid="{00000000-0005-0000-0000-000037B30000}"/>
    <cellStyle name="Verknüpfte Zelle 2 2 3 2 4 2 2" xfId="45880" xr:uid="{00000000-0005-0000-0000-000038B30000}"/>
    <cellStyle name="Verknüpfte Zelle 2 2 3 2 4 3" xfId="45881" xr:uid="{00000000-0005-0000-0000-000039B30000}"/>
    <cellStyle name="Verknüpfte Zelle 2 2 3 2 5" xfId="45882" xr:uid="{00000000-0005-0000-0000-00003AB30000}"/>
    <cellStyle name="Verknüpfte Zelle 2 2 3 2 5 2" xfId="45883" xr:uid="{00000000-0005-0000-0000-00003BB30000}"/>
    <cellStyle name="Verknüpfte Zelle 2 2 3 2 5 2 2" xfId="45884" xr:uid="{00000000-0005-0000-0000-00003CB30000}"/>
    <cellStyle name="Verknüpfte Zelle 2 2 3 2 5 3" xfId="45885" xr:uid="{00000000-0005-0000-0000-00003DB30000}"/>
    <cellStyle name="Verknüpfte Zelle 2 2 3 2 6" xfId="45886" xr:uid="{00000000-0005-0000-0000-00003EB30000}"/>
    <cellStyle name="Verknüpfte Zelle 2 2 3 2 6 2" xfId="45887" xr:uid="{00000000-0005-0000-0000-00003FB30000}"/>
    <cellStyle name="Verknüpfte Zelle 2 2 3 2 6 2 2" xfId="45888" xr:uid="{00000000-0005-0000-0000-000040B30000}"/>
    <cellStyle name="Verknüpfte Zelle 2 2 3 2 6 3" xfId="45889" xr:uid="{00000000-0005-0000-0000-000041B30000}"/>
    <cellStyle name="Verknüpfte Zelle 2 2 3 2 7" xfId="45890" xr:uid="{00000000-0005-0000-0000-000042B30000}"/>
    <cellStyle name="Verknüpfte Zelle 2 2 3 2 7 2" xfId="45891" xr:uid="{00000000-0005-0000-0000-000043B30000}"/>
    <cellStyle name="Verknüpfte Zelle 2 2 3 2 7 2 2" xfId="45892" xr:uid="{00000000-0005-0000-0000-000044B30000}"/>
    <cellStyle name="Verknüpfte Zelle 2 2 3 2 7 3" xfId="45893" xr:uid="{00000000-0005-0000-0000-000045B30000}"/>
    <cellStyle name="Verknüpfte Zelle 2 2 3 2 8" xfId="45894" xr:uid="{00000000-0005-0000-0000-000046B30000}"/>
    <cellStyle name="Verknüpfte Zelle 2 2 3 2 8 2" xfId="45895" xr:uid="{00000000-0005-0000-0000-000047B30000}"/>
    <cellStyle name="Verknüpfte Zelle 2 2 3 2 8 2 2" xfId="45896" xr:uid="{00000000-0005-0000-0000-000048B30000}"/>
    <cellStyle name="Verknüpfte Zelle 2 2 3 2 8 3" xfId="45897" xr:uid="{00000000-0005-0000-0000-000049B30000}"/>
    <cellStyle name="Verknüpfte Zelle 2 2 3 2 9" xfId="45898" xr:uid="{00000000-0005-0000-0000-00004AB30000}"/>
    <cellStyle name="Verknüpfte Zelle 2 2 3 2 9 2" xfId="45899" xr:uid="{00000000-0005-0000-0000-00004BB30000}"/>
    <cellStyle name="Verknüpfte Zelle 2 2 3 2 9 2 2" xfId="45900" xr:uid="{00000000-0005-0000-0000-00004CB30000}"/>
    <cellStyle name="Verknüpfte Zelle 2 2 3 2 9 3" xfId="45901" xr:uid="{00000000-0005-0000-0000-00004DB30000}"/>
    <cellStyle name="Verknüpfte Zelle 2 2 3 3" xfId="45902" xr:uid="{00000000-0005-0000-0000-00004EB30000}"/>
    <cellStyle name="Verknüpfte Zelle 2 2 3 3 2" xfId="45903" xr:uid="{00000000-0005-0000-0000-00004FB30000}"/>
    <cellStyle name="Verknüpfte Zelle 2 2 3 3 2 2" xfId="45904" xr:uid="{00000000-0005-0000-0000-000050B30000}"/>
    <cellStyle name="Verknüpfte Zelle 2 2 3 3 3" xfId="45905" xr:uid="{00000000-0005-0000-0000-000051B30000}"/>
    <cellStyle name="Verknüpfte Zelle 2 2 3 4" xfId="45906" xr:uid="{00000000-0005-0000-0000-000052B30000}"/>
    <cellStyle name="Verknüpfte Zelle 2 2 3 4 2" xfId="45907" xr:uid="{00000000-0005-0000-0000-000053B30000}"/>
    <cellStyle name="Verknüpfte Zelle 2 2 3 4 2 2" xfId="45908" xr:uid="{00000000-0005-0000-0000-000054B30000}"/>
    <cellStyle name="Verknüpfte Zelle 2 2 3 4 3" xfId="45909" xr:uid="{00000000-0005-0000-0000-000055B30000}"/>
    <cellStyle name="Verknüpfte Zelle 2 2 3 5" xfId="45910" xr:uid="{00000000-0005-0000-0000-000056B30000}"/>
    <cellStyle name="Verknüpfte Zelle 2 2 3 5 2" xfId="45911" xr:uid="{00000000-0005-0000-0000-000057B30000}"/>
    <cellStyle name="Verknüpfte Zelle 2 2 3 5 2 2" xfId="45912" xr:uid="{00000000-0005-0000-0000-000058B30000}"/>
    <cellStyle name="Verknüpfte Zelle 2 2 3 5 3" xfId="45913" xr:uid="{00000000-0005-0000-0000-000059B30000}"/>
    <cellStyle name="Verknüpfte Zelle 2 2 3 6" xfId="45914" xr:uid="{00000000-0005-0000-0000-00005AB30000}"/>
    <cellStyle name="Verknüpfte Zelle 2 2 3 6 2" xfId="45915" xr:uid="{00000000-0005-0000-0000-00005BB30000}"/>
    <cellStyle name="Verknüpfte Zelle 2 2 3 6 2 2" xfId="45916" xr:uid="{00000000-0005-0000-0000-00005CB30000}"/>
    <cellStyle name="Verknüpfte Zelle 2 2 3 6 3" xfId="45917" xr:uid="{00000000-0005-0000-0000-00005DB30000}"/>
    <cellStyle name="Verknüpfte Zelle 2 2 3 7" xfId="45918" xr:uid="{00000000-0005-0000-0000-00005EB30000}"/>
    <cellStyle name="Verknüpfte Zelle 2 2 3 7 2" xfId="45919" xr:uid="{00000000-0005-0000-0000-00005FB30000}"/>
    <cellStyle name="Verknüpfte Zelle 2 2 3 7 2 2" xfId="45920" xr:uid="{00000000-0005-0000-0000-000060B30000}"/>
    <cellStyle name="Verknüpfte Zelle 2 2 3 7 3" xfId="45921" xr:uid="{00000000-0005-0000-0000-000061B30000}"/>
    <cellStyle name="Verknüpfte Zelle 2 2 3 8" xfId="45922" xr:uid="{00000000-0005-0000-0000-000062B30000}"/>
    <cellStyle name="Verknüpfte Zelle 2 2 3 8 2" xfId="45923" xr:uid="{00000000-0005-0000-0000-000063B30000}"/>
    <cellStyle name="Verknüpfte Zelle 2 2 3 8 2 2" xfId="45924" xr:uid="{00000000-0005-0000-0000-000064B30000}"/>
    <cellStyle name="Verknüpfte Zelle 2 2 3 8 3" xfId="45925" xr:uid="{00000000-0005-0000-0000-000065B30000}"/>
    <cellStyle name="Verknüpfte Zelle 2 2 3 9" xfId="45926" xr:uid="{00000000-0005-0000-0000-000066B30000}"/>
    <cellStyle name="Verknüpfte Zelle 2 2 3 9 2" xfId="45927" xr:uid="{00000000-0005-0000-0000-000067B30000}"/>
    <cellStyle name="Verknüpfte Zelle 2 2 3 9 2 2" xfId="45928" xr:uid="{00000000-0005-0000-0000-000068B30000}"/>
    <cellStyle name="Verknüpfte Zelle 2 2 3 9 3" xfId="45929" xr:uid="{00000000-0005-0000-0000-000069B30000}"/>
    <cellStyle name="Verknüpfte Zelle 2 2 4" xfId="45930" xr:uid="{00000000-0005-0000-0000-00006AB30000}"/>
    <cellStyle name="Verknüpfte Zelle 2 2 4 10" xfId="45931" xr:uid="{00000000-0005-0000-0000-00006BB30000}"/>
    <cellStyle name="Verknüpfte Zelle 2 2 4 10 2" xfId="45932" xr:uid="{00000000-0005-0000-0000-00006CB30000}"/>
    <cellStyle name="Verknüpfte Zelle 2 2 4 11" xfId="45933" xr:uid="{00000000-0005-0000-0000-00006DB30000}"/>
    <cellStyle name="Verknüpfte Zelle 2 2 4 2" xfId="45934" xr:uid="{00000000-0005-0000-0000-00006EB30000}"/>
    <cellStyle name="Verknüpfte Zelle 2 2 4 2 2" xfId="45935" xr:uid="{00000000-0005-0000-0000-00006FB30000}"/>
    <cellStyle name="Verknüpfte Zelle 2 2 4 2 2 2" xfId="45936" xr:uid="{00000000-0005-0000-0000-000070B30000}"/>
    <cellStyle name="Verknüpfte Zelle 2 2 4 2 3" xfId="45937" xr:uid="{00000000-0005-0000-0000-000071B30000}"/>
    <cellStyle name="Verknüpfte Zelle 2 2 4 3" xfId="45938" xr:uid="{00000000-0005-0000-0000-000072B30000}"/>
    <cellStyle name="Verknüpfte Zelle 2 2 4 3 2" xfId="45939" xr:uid="{00000000-0005-0000-0000-000073B30000}"/>
    <cellStyle name="Verknüpfte Zelle 2 2 4 3 2 2" xfId="45940" xr:uid="{00000000-0005-0000-0000-000074B30000}"/>
    <cellStyle name="Verknüpfte Zelle 2 2 4 3 3" xfId="45941" xr:uid="{00000000-0005-0000-0000-000075B30000}"/>
    <cellStyle name="Verknüpfte Zelle 2 2 4 4" xfId="45942" xr:uid="{00000000-0005-0000-0000-000076B30000}"/>
    <cellStyle name="Verknüpfte Zelle 2 2 4 4 2" xfId="45943" xr:uid="{00000000-0005-0000-0000-000077B30000}"/>
    <cellStyle name="Verknüpfte Zelle 2 2 4 4 2 2" xfId="45944" xr:uid="{00000000-0005-0000-0000-000078B30000}"/>
    <cellStyle name="Verknüpfte Zelle 2 2 4 4 3" xfId="45945" xr:uid="{00000000-0005-0000-0000-000079B30000}"/>
    <cellStyle name="Verknüpfte Zelle 2 2 4 5" xfId="45946" xr:uid="{00000000-0005-0000-0000-00007AB30000}"/>
    <cellStyle name="Verknüpfte Zelle 2 2 4 5 2" xfId="45947" xr:uid="{00000000-0005-0000-0000-00007BB30000}"/>
    <cellStyle name="Verknüpfte Zelle 2 2 4 5 2 2" xfId="45948" xr:uid="{00000000-0005-0000-0000-00007CB30000}"/>
    <cellStyle name="Verknüpfte Zelle 2 2 4 5 3" xfId="45949" xr:uid="{00000000-0005-0000-0000-00007DB30000}"/>
    <cellStyle name="Verknüpfte Zelle 2 2 4 6" xfId="45950" xr:uid="{00000000-0005-0000-0000-00007EB30000}"/>
    <cellStyle name="Verknüpfte Zelle 2 2 4 6 2" xfId="45951" xr:uid="{00000000-0005-0000-0000-00007FB30000}"/>
    <cellStyle name="Verknüpfte Zelle 2 2 4 6 2 2" xfId="45952" xr:uid="{00000000-0005-0000-0000-000080B30000}"/>
    <cellStyle name="Verknüpfte Zelle 2 2 4 6 3" xfId="45953" xr:uid="{00000000-0005-0000-0000-000081B30000}"/>
    <cellStyle name="Verknüpfte Zelle 2 2 4 7" xfId="45954" xr:uid="{00000000-0005-0000-0000-000082B30000}"/>
    <cellStyle name="Verknüpfte Zelle 2 2 4 7 2" xfId="45955" xr:uid="{00000000-0005-0000-0000-000083B30000}"/>
    <cellStyle name="Verknüpfte Zelle 2 2 4 7 2 2" xfId="45956" xr:uid="{00000000-0005-0000-0000-000084B30000}"/>
    <cellStyle name="Verknüpfte Zelle 2 2 4 7 3" xfId="45957" xr:uid="{00000000-0005-0000-0000-000085B30000}"/>
    <cellStyle name="Verknüpfte Zelle 2 2 4 8" xfId="45958" xr:uid="{00000000-0005-0000-0000-000086B30000}"/>
    <cellStyle name="Verknüpfte Zelle 2 2 4 8 2" xfId="45959" xr:uid="{00000000-0005-0000-0000-000087B30000}"/>
    <cellStyle name="Verknüpfte Zelle 2 2 4 8 2 2" xfId="45960" xr:uid="{00000000-0005-0000-0000-000088B30000}"/>
    <cellStyle name="Verknüpfte Zelle 2 2 4 8 3" xfId="45961" xr:uid="{00000000-0005-0000-0000-000089B30000}"/>
    <cellStyle name="Verknüpfte Zelle 2 2 4 9" xfId="45962" xr:uid="{00000000-0005-0000-0000-00008AB30000}"/>
    <cellStyle name="Verknüpfte Zelle 2 2 4 9 2" xfId="45963" xr:uid="{00000000-0005-0000-0000-00008BB30000}"/>
    <cellStyle name="Verknüpfte Zelle 2 2 4 9 2 2" xfId="45964" xr:uid="{00000000-0005-0000-0000-00008CB30000}"/>
    <cellStyle name="Verknüpfte Zelle 2 2 4 9 3" xfId="45965" xr:uid="{00000000-0005-0000-0000-00008DB30000}"/>
    <cellStyle name="Verknüpfte Zelle 2 2 5" xfId="45966" xr:uid="{00000000-0005-0000-0000-00008EB30000}"/>
    <cellStyle name="Verknüpfte Zelle 2 2 5 2" xfId="45967" xr:uid="{00000000-0005-0000-0000-00008FB30000}"/>
    <cellStyle name="Verknüpfte Zelle 2 2 5 2 2" xfId="45968" xr:uid="{00000000-0005-0000-0000-000090B30000}"/>
    <cellStyle name="Verknüpfte Zelle 2 2 5 3" xfId="45969" xr:uid="{00000000-0005-0000-0000-000091B30000}"/>
    <cellStyle name="Verknüpfte Zelle 2 2 6" xfId="45970" xr:uid="{00000000-0005-0000-0000-000092B30000}"/>
    <cellStyle name="Verknüpfte Zelle 2 2 6 2" xfId="45971" xr:uid="{00000000-0005-0000-0000-000093B30000}"/>
    <cellStyle name="Verknüpfte Zelle 2 2 6 2 2" xfId="45972" xr:uid="{00000000-0005-0000-0000-000094B30000}"/>
    <cellStyle name="Verknüpfte Zelle 2 2 6 3" xfId="45973" xr:uid="{00000000-0005-0000-0000-000095B30000}"/>
    <cellStyle name="Verknüpfte Zelle 2 2 7" xfId="45974" xr:uid="{00000000-0005-0000-0000-000096B30000}"/>
    <cellStyle name="Verknüpfte Zelle 2 2 7 2" xfId="45975" xr:uid="{00000000-0005-0000-0000-000097B30000}"/>
    <cellStyle name="Verknüpfte Zelle 2 2 7 2 2" xfId="45976" xr:uid="{00000000-0005-0000-0000-000098B30000}"/>
    <cellStyle name="Verknüpfte Zelle 2 2 7 3" xfId="45977" xr:uid="{00000000-0005-0000-0000-000099B30000}"/>
    <cellStyle name="Verknüpfte Zelle 2 2 8" xfId="45978" xr:uid="{00000000-0005-0000-0000-00009AB30000}"/>
    <cellStyle name="Verknüpfte Zelle 2 2 8 2" xfId="45979" xr:uid="{00000000-0005-0000-0000-00009BB30000}"/>
    <cellStyle name="Verknüpfte Zelle 2 2 8 2 2" xfId="45980" xr:uid="{00000000-0005-0000-0000-00009CB30000}"/>
    <cellStyle name="Verknüpfte Zelle 2 2 8 3" xfId="45981" xr:uid="{00000000-0005-0000-0000-00009DB30000}"/>
    <cellStyle name="Verknüpfte Zelle 2 2 9" xfId="45982" xr:uid="{00000000-0005-0000-0000-00009EB30000}"/>
    <cellStyle name="Verknüpfte Zelle 2 2 9 2" xfId="45983" xr:uid="{00000000-0005-0000-0000-00009FB30000}"/>
    <cellStyle name="Verknüpfte Zelle 2 2 9 2 2" xfId="45984" xr:uid="{00000000-0005-0000-0000-0000A0B30000}"/>
    <cellStyle name="Verknüpfte Zelle 2 2 9 3" xfId="45985" xr:uid="{00000000-0005-0000-0000-0000A1B30000}"/>
    <cellStyle name="Verknüpfte Zelle 2 3" xfId="45986" xr:uid="{00000000-0005-0000-0000-0000A2B30000}"/>
    <cellStyle name="Verknüpfte Zelle 2 3 10" xfId="45987" xr:uid="{00000000-0005-0000-0000-0000A3B30000}"/>
    <cellStyle name="Verknüpfte Zelle 2 3 10 2" xfId="45988" xr:uid="{00000000-0005-0000-0000-0000A4B30000}"/>
    <cellStyle name="Verknüpfte Zelle 2 3 10 2 2" xfId="45989" xr:uid="{00000000-0005-0000-0000-0000A5B30000}"/>
    <cellStyle name="Verknüpfte Zelle 2 3 10 3" xfId="45990" xr:uid="{00000000-0005-0000-0000-0000A6B30000}"/>
    <cellStyle name="Verknüpfte Zelle 2 3 11" xfId="45991" xr:uid="{00000000-0005-0000-0000-0000A7B30000}"/>
    <cellStyle name="Verknüpfte Zelle 2 3 11 2" xfId="45992" xr:uid="{00000000-0005-0000-0000-0000A8B30000}"/>
    <cellStyle name="Verknüpfte Zelle 2 3 11 2 2" xfId="45993" xr:uid="{00000000-0005-0000-0000-0000A9B30000}"/>
    <cellStyle name="Verknüpfte Zelle 2 3 11 3" xfId="45994" xr:uid="{00000000-0005-0000-0000-0000AAB30000}"/>
    <cellStyle name="Verknüpfte Zelle 2 3 12" xfId="45995" xr:uid="{00000000-0005-0000-0000-0000ABB30000}"/>
    <cellStyle name="Verknüpfte Zelle 2 3 12 2" xfId="45996" xr:uid="{00000000-0005-0000-0000-0000ACB30000}"/>
    <cellStyle name="Verknüpfte Zelle 2 3 13" xfId="45997" xr:uid="{00000000-0005-0000-0000-0000ADB30000}"/>
    <cellStyle name="Verknüpfte Zelle 2 3 2" xfId="45998" xr:uid="{00000000-0005-0000-0000-0000AEB30000}"/>
    <cellStyle name="Verknüpfte Zelle 2 3 2 10" xfId="45999" xr:uid="{00000000-0005-0000-0000-0000AFB30000}"/>
    <cellStyle name="Verknüpfte Zelle 2 3 2 10 2" xfId="46000" xr:uid="{00000000-0005-0000-0000-0000B0B30000}"/>
    <cellStyle name="Verknüpfte Zelle 2 3 2 10 2 2" xfId="46001" xr:uid="{00000000-0005-0000-0000-0000B1B30000}"/>
    <cellStyle name="Verknüpfte Zelle 2 3 2 10 3" xfId="46002" xr:uid="{00000000-0005-0000-0000-0000B2B30000}"/>
    <cellStyle name="Verknüpfte Zelle 2 3 2 11" xfId="46003" xr:uid="{00000000-0005-0000-0000-0000B3B30000}"/>
    <cellStyle name="Verknüpfte Zelle 2 3 2 11 2" xfId="46004" xr:uid="{00000000-0005-0000-0000-0000B4B30000}"/>
    <cellStyle name="Verknüpfte Zelle 2 3 2 12" xfId="46005" xr:uid="{00000000-0005-0000-0000-0000B5B30000}"/>
    <cellStyle name="Verknüpfte Zelle 2 3 2 2" xfId="46006" xr:uid="{00000000-0005-0000-0000-0000B6B30000}"/>
    <cellStyle name="Verknüpfte Zelle 2 3 2 2 2" xfId="46007" xr:uid="{00000000-0005-0000-0000-0000B7B30000}"/>
    <cellStyle name="Verknüpfte Zelle 2 3 2 2 2 2" xfId="46008" xr:uid="{00000000-0005-0000-0000-0000B8B30000}"/>
    <cellStyle name="Verknüpfte Zelle 2 3 2 2 3" xfId="46009" xr:uid="{00000000-0005-0000-0000-0000B9B30000}"/>
    <cellStyle name="Verknüpfte Zelle 2 3 2 3" xfId="46010" xr:uid="{00000000-0005-0000-0000-0000BAB30000}"/>
    <cellStyle name="Verknüpfte Zelle 2 3 2 3 2" xfId="46011" xr:uid="{00000000-0005-0000-0000-0000BBB30000}"/>
    <cellStyle name="Verknüpfte Zelle 2 3 2 3 2 2" xfId="46012" xr:uid="{00000000-0005-0000-0000-0000BCB30000}"/>
    <cellStyle name="Verknüpfte Zelle 2 3 2 3 3" xfId="46013" xr:uid="{00000000-0005-0000-0000-0000BDB30000}"/>
    <cellStyle name="Verknüpfte Zelle 2 3 2 4" xfId="46014" xr:uid="{00000000-0005-0000-0000-0000BEB30000}"/>
    <cellStyle name="Verknüpfte Zelle 2 3 2 4 2" xfId="46015" xr:uid="{00000000-0005-0000-0000-0000BFB30000}"/>
    <cellStyle name="Verknüpfte Zelle 2 3 2 4 2 2" xfId="46016" xr:uid="{00000000-0005-0000-0000-0000C0B30000}"/>
    <cellStyle name="Verknüpfte Zelle 2 3 2 4 3" xfId="46017" xr:uid="{00000000-0005-0000-0000-0000C1B30000}"/>
    <cellStyle name="Verknüpfte Zelle 2 3 2 5" xfId="46018" xr:uid="{00000000-0005-0000-0000-0000C2B30000}"/>
    <cellStyle name="Verknüpfte Zelle 2 3 2 5 2" xfId="46019" xr:uid="{00000000-0005-0000-0000-0000C3B30000}"/>
    <cellStyle name="Verknüpfte Zelle 2 3 2 5 2 2" xfId="46020" xr:uid="{00000000-0005-0000-0000-0000C4B30000}"/>
    <cellStyle name="Verknüpfte Zelle 2 3 2 5 3" xfId="46021" xr:uid="{00000000-0005-0000-0000-0000C5B30000}"/>
    <cellStyle name="Verknüpfte Zelle 2 3 2 6" xfId="46022" xr:uid="{00000000-0005-0000-0000-0000C6B30000}"/>
    <cellStyle name="Verknüpfte Zelle 2 3 2 6 2" xfId="46023" xr:uid="{00000000-0005-0000-0000-0000C7B30000}"/>
    <cellStyle name="Verknüpfte Zelle 2 3 2 6 2 2" xfId="46024" xr:uid="{00000000-0005-0000-0000-0000C8B30000}"/>
    <cellStyle name="Verknüpfte Zelle 2 3 2 6 3" xfId="46025" xr:uid="{00000000-0005-0000-0000-0000C9B30000}"/>
    <cellStyle name="Verknüpfte Zelle 2 3 2 7" xfId="46026" xr:uid="{00000000-0005-0000-0000-0000CAB30000}"/>
    <cellStyle name="Verknüpfte Zelle 2 3 2 7 2" xfId="46027" xr:uid="{00000000-0005-0000-0000-0000CBB30000}"/>
    <cellStyle name="Verknüpfte Zelle 2 3 2 7 2 2" xfId="46028" xr:uid="{00000000-0005-0000-0000-0000CCB30000}"/>
    <cellStyle name="Verknüpfte Zelle 2 3 2 7 3" xfId="46029" xr:uid="{00000000-0005-0000-0000-0000CDB30000}"/>
    <cellStyle name="Verknüpfte Zelle 2 3 2 8" xfId="46030" xr:uid="{00000000-0005-0000-0000-0000CEB30000}"/>
    <cellStyle name="Verknüpfte Zelle 2 3 2 8 2" xfId="46031" xr:uid="{00000000-0005-0000-0000-0000CFB30000}"/>
    <cellStyle name="Verknüpfte Zelle 2 3 2 8 2 2" xfId="46032" xr:uid="{00000000-0005-0000-0000-0000D0B30000}"/>
    <cellStyle name="Verknüpfte Zelle 2 3 2 8 3" xfId="46033" xr:uid="{00000000-0005-0000-0000-0000D1B30000}"/>
    <cellStyle name="Verknüpfte Zelle 2 3 2 9" xfId="46034" xr:uid="{00000000-0005-0000-0000-0000D2B30000}"/>
    <cellStyle name="Verknüpfte Zelle 2 3 2 9 2" xfId="46035" xr:uid="{00000000-0005-0000-0000-0000D3B30000}"/>
    <cellStyle name="Verknüpfte Zelle 2 3 2 9 2 2" xfId="46036" xr:uid="{00000000-0005-0000-0000-0000D4B30000}"/>
    <cellStyle name="Verknüpfte Zelle 2 3 2 9 3" xfId="46037" xr:uid="{00000000-0005-0000-0000-0000D5B30000}"/>
    <cellStyle name="Verknüpfte Zelle 2 3 3" xfId="46038" xr:uid="{00000000-0005-0000-0000-0000D6B30000}"/>
    <cellStyle name="Verknüpfte Zelle 2 3 3 10" xfId="46039" xr:uid="{00000000-0005-0000-0000-0000D7B30000}"/>
    <cellStyle name="Verknüpfte Zelle 2 3 3 10 2" xfId="46040" xr:uid="{00000000-0005-0000-0000-0000D8B30000}"/>
    <cellStyle name="Verknüpfte Zelle 2 3 3 11" xfId="46041" xr:uid="{00000000-0005-0000-0000-0000D9B30000}"/>
    <cellStyle name="Verknüpfte Zelle 2 3 3 2" xfId="46042" xr:uid="{00000000-0005-0000-0000-0000DAB30000}"/>
    <cellStyle name="Verknüpfte Zelle 2 3 3 2 2" xfId="46043" xr:uid="{00000000-0005-0000-0000-0000DBB30000}"/>
    <cellStyle name="Verknüpfte Zelle 2 3 3 2 2 2" xfId="46044" xr:uid="{00000000-0005-0000-0000-0000DCB30000}"/>
    <cellStyle name="Verknüpfte Zelle 2 3 3 2 3" xfId="46045" xr:uid="{00000000-0005-0000-0000-0000DDB30000}"/>
    <cellStyle name="Verknüpfte Zelle 2 3 3 3" xfId="46046" xr:uid="{00000000-0005-0000-0000-0000DEB30000}"/>
    <cellStyle name="Verknüpfte Zelle 2 3 3 3 2" xfId="46047" xr:uid="{00000000-0005-0000-0000-0000DFB30000}"/>
    <cellStyle name="Verknüpfte Zelle 2 3 3 3 2 2" xfId="46048" xr:uid="{00000000-0005-0000-0000-0000E0B30000}"/>
    <cellStyle name="Verknüpfte Zelle 2 3 3 3 3" xfId="46049" xr:uid="{00000000-0005-0000-0000-0000E1B30000}"/>
    <cellStyle name="Verknüpfte Zelle 2 3 3 4" xfId="46050" xr:uid="{00000000-0005-0000-0000-0000E2B30000}"/>
    <cellStyle name="Verknüpfte Zelle 2 3 3 4 2" xfId="46051" xr:uid="{00000000-0005-0000-0000-0000E3B30000}"/>
    <cellStyle name="Verknüpfte Zelle 2 3 3 4 2 2" xfId="46052" xr:uid="{00000000-0005-0000-0000-0000E4B30000}"/>
    <cellStyle name="Verknüpfte Zelle 2 3 3 4 3" xfId="46053" xr:uid="{00000000-0005-0000-0000-0000E5B30000}"/>
    <cellStyle name="Verknüpfte Zelle 2 3 3 5" xfId="46054" xr:uid="{00000000-0005-0000-0000-0000E6B30000}"/>
    <cellStyle name="Verknüpfte Zelle 2 3 3 5 2" xfId="46055" xr:uid="{00000000-0005-0000-0000-0000E7B30000}"/>
    <cellStyle name="Verknüpfte Zelle 2 3 3 5 2 2" xfId="46056" xr:uid="{00000000-0005-0000-0000-0000E8B30000}"/>
    <cellStyle name="Verknüpfte Zelle 2 3 3 5 3" xfId="46057" xr:uid="{00000000-0005-0000-0000-0000E9B30000}"/>
    <cellStyle name="Verknüpfte Zelle 2 3 3 6" xfId="46058" xr:uid="{00000000-0005-0000-0000-0000EAB30000}"/>
    <cellStyle name="Verknüpfte Zelle 2 3 3 6 2" xfId="46059" xr:uid="{00000000-0005-0000-0000-0000EBB30000}"/>
    <cellStyle name="Verknüpfte Zelle 2 3 3 6 2 2" xfId="46060" xr:uid="{00000000-0005-0000-0000-0000ECB30000}"/>
    <cellStyle name="Verknüpfte Zelle 2 3 3 6 3" xfId="46061" xr:uid="{00000000-0005-0000-0000-0000EDB30000}"/>
    <cellStyle name="Verknüpfte Zelle 2 3 3 7" xfId="46062" xr:uid="{00000000-0005-0000-0000-0000EEB30000}"/>
    <cellStyle name="Verknüpfte Zelle 2 3 3 7 2" xfId="46063" xr:uid="{00000000-0005-0000-0000-0000EFB30000}"/>
    <cellStyle name="Verknüpfte Zelle 2 3 3 7 2 2" xfId="46064" xr:uid="{00000000-0005-0000-0000-0000F0B30000}"/>
    <cellStyle name="Verknüpfte Zelle 2 3 3 7 3" xfId="46065" xr:uid="{00000000-0005-0000-0000-0000F1B30000}"/>
    <cellStyle name="Verknüpfte Zelle 2 3 3 8" xfId="46066" xr:uid="{00000000-0005-0000-0000-0000F2B30000}"/>
    <cellStyle name="Verknüpfte Zelle 2 3 3 8 2" xfId="46067" xr:uid="{00000000-0005-0000-0000-0000F3B30000}"/>
    <cellStyle name="Verknüpfte Zelle 2 3 3 8 2 2" xfId="46068" xr:uid="{00000000-0005-0000-0000-0000F4B30000}"/>
    <cellStyle name="Verknüpfte Zelle 2 3 3 8 3" xfId="46069" xr:uid="{00000000-0005-0000-0000-0000F5B30000}"/>
    <cellStyle name="Verknüpfte Zelle 2 3 3 9" xfId="46070" xr:uid="{00000000-0005-0000-0000-0000F6B30000}"/>
    <cellStyle name="Verknüpfte Zelle 2 3 3 9 2" xfId="46071" xr:uid="{00000000-0005-0000-0000-0000F7B30000}"/>
    <cellStyle name="Verknüpfte Zelle 2 3 3 9 2 2" xfId="46072" xr:uid="{00000000-0005-0000-0000-0000F8B30000}"/>
    <cellStyle name="Verknüpfte Zelle 2 3 3 9 3" xfId="46073" xr:uid="{00000000-0005-0000-0000-0000F9B30000}"/>
    <cellStyle name="Verknüpfte Zelle 2 3 4" xfId="46074" xr:uid="{00000000-0005-0000-0000-0000FAB30000}"/>
    <cellStyle name="Verknüpfte Zelle 2 3 4 2" xfId="46075" xr:uid="{00000000-0005-0000-0000-0000FBB30000}"/>
    <cellStyle name="Verknüpfte Zelle 2 3 4 2 2" xfId="46076" xr:uid="{00000000-0005-0000-0000-0000FCB30000}"/>
    <cellStyle name="Verknüpfte Zelle 2 3 4 3" xfId="46077" xr:uid="{00000000-0005-0000-0000-0000FDB30000}"/>
    <cellStyle name="Verknüpfte Zelle 2 3 5" xfId="46078" xr:uid="{00000000-0005-0000-0000-0000FEB30000}"/>
    <cellStyle name="Verknüpfte Zelle 2 3 5 2" xfId="46079" xr:uid="{00000000-0005-0000-0000-0000FFB30000}"/>
    <cellStyle name="Verknüpfte Zelle 2 3 5 2 2" xfId="46080" xr:uid="{00000000-0005-0000-0000-000000B40000}"/>
    <cellStyle name="Verknüpfte Zelle 2 3 5 3" xfId="46081" xr:uid="{00000000-0005-0000-0000-000001B40000}"/>
    <cellStyle name="Verknüpfte Zelle 2 3 6" xfId="46082" xr:uid="{00000000-0005-0000-0000-000002B40000}"/>
    <cellStyle name="Verknüpfte Zelle 2 3 6 2" xfId="46083" xr:uid="{00000000-0005-0000-0000-000003B40000}"/>
    <cellStyle name="Verknüpfte Zelle 2 3 6 2 2" xfId="46084" xr:uid="{00000000-0005-0000-0000-000004B40000}"/>
    <cellStyle name="Verknüpfte Zelle 2 3 6 3" xfId="46085" xr:uid="{00000000-0005-0000-0000-000005B40000}"/>
    <cellStyle name="Verknüpfte Zelle 2 3 7" xfId="46086" xr:uid="{00000000-0005-0000-0000-000006B40000}"/>
    <cellStyle name="Verknüpfte Zelle 2 3 7 2" xfId="46087" xr:uid="{00000000-0005-0000-0000-000007B40000}"/>
    <cellStyle name="Verknüpfte Zelle 2 3 7 2 2" xfId="46088" xr:uid="{00000000-0005-0000-0000-000008B40000}"/>
    <cellStyle name="Verknüpfte Zelle 2 3 7 3" xfId="46089" xr:uid="{00000000-0005-0000-0000-000009B40000}"/>
    <cellStyle name="Verknüpfte Zelle 2 3 8" xfId="46090" xr:uid="{00000000-0005-0000-0000-00000AB40000}"/>
    <cellStyle name="Verknüpfte Zelle 2 3 8 2" xfId="46091" xr:uid="{00000000-0005-0000-0000-00000BB40000}"/>
    <cellStyle name="Verknüpfte Zelle 2 3 8 2 2" xfId="46092" xr:uid="{00000000-0005-0000-0000-00000CB40000}"/>
    <cellStyle name="Verknüpfte Zelle 2 3 8 3" xfId="46093" xr:uid="{00000000-0005-0000-0000-00000DB40000}"/>
    <cellStyle name="Verknüpfte Zelle 2 3 9" xfId="46094" xr:uid="{00000000-0005-0000-0000-00000EB40000}"/>
    <cellStyle name="Verknüpfte Zelle 2 3 9 2" xfId="46095" xr:uid="{00000000-0005-0000-0000-00000FB40000}"/>
    <cellStyle name="Verknüpfte Zelle 2 3 9 2 2" xfId="46096" xr:uid="{00000000-0005-0000-0000-000010B40000}"/>
    <cellStyle name="Verknüpfte Zelle 2 3 9 3" xfId="46097" xr:uid="{00000000-0005-0000-0000-000011B40000}"/>
    <cellStyle name="Verknüpfte Zelle 2 4" xfId="46098" xr:uid="{00000000-0005-0000-0000-000012B40000}"/>
    <cellStyle name="Verknüpfte Zelle 2 4 10" xfId="46099" xr:uid="{00000000-0005-0000-0000-000013B40000}"/>
    <cellStyle name="Verknüpfte Zelle 2 4 10 2" xfId="46100" xr:uid="{00000000-0005-0000-0000-000014B40000}"/>
    <cellStyle name="Verknüpfte Zelle 2 4 10 2 2" xfId="46101" xr:uid="{00000000-0005-0000-0000-000015B40000}"/>
    <cellStyle name="Verknüpfte Zelle 2 4 10 3" xfId="46102" xr:uid="{00000000-0005-0000-0000-000016B40000}"/>
    <cellStyle name="Verknüpfte Zelle 2 4 11" xfId="46103" xr:uid="{00000000-0005-0000-0000-000017B40000}"/>
    <cellStyle name="Verknüpfte Zelle 2 4 11 2" xfId="46104" xr:uid="{00000000-0005-0000-0000-000018B40000}"/>
    <cellStyle name="Verknüpfte Zelle 2 4 12" xfId="46105" xr:uid="{00000000-0005-0000-0000-000019B40000}"/>
    <cellStyle name="Verknüpfte Zelle 2 4 2" xfId="46106" xr:uid="{00000000-0005-0000-0000-00001AB40000}"/>
    <cellStyle name="Verknüpfte Zelle 2 4 2 10" xfId="46107" xr:uid="{00000000-0005-0000-0000-00001BB40000}"/>
    <cellStyle name="Verknüpfte Zelle 2 4 2 10 2" xfId="46108" xr:uid="{00000000-0005-0000-0000-00001CB40000}"/>
    <cellStyle name="Verknüpfte Zelle 2 4 2 11" xfId="46109" xr:uid="{00000000-0005-0000-0000-00001DB40000}"/>
    <cellStyle name="Verknüpfte Zelle 2 4 2 2" xfId="46110" xr:uid="{00000000-0005-0000-0000-00001EB40000}"/>
    <cellStyle name="Verknüpfte Zelle 2 4 2 2 2" xfId="46111" xr:uid="{00000000-0005-0000-0000-00001FB40000}"/>
    <cellStyle name="Verknüpfte Zelle 2 4 2 2 2 2" xfId="46112" xr:uid="{00000000-0005-0000-0000-000020B40000}"/>
    <cellStyle name="Verknüpfte Zelle 2 4 2 2 3" xfId="46113" xr:uid="{00000000-0005-0000-0000-000021B40000}"/>
    <cellStyle name="Verknüpfte Zelle 2 4 2 3" xfId="46114" xr:uid="{00000000-0005-0000-0000-000022B40000}"/>
    <cellStyle name="Verknüpfte Zelle 2 4 2 3 2" xfId="46115" xr:uid="{00000000-0005-0000-0000-000023B40000}"/>
    <cellStyle name="Verknüpfte Zelle 2 4 2 3 2 2" xfId="46116" xr:uid="{00000000-0005-0000-0000-000024B40000}"/>
    <cellStyle name="Verknüpfte Zelle 2 4 2 3 3" xfId="46117" xr:uid="{00000000-0005-0000-0000-000025B40000}"/>
    <cellStyle name="Verknüpfte Zelle 2 4 2 4" xfId="46118" xr:uid="{00000000-0005-0000-0000-000026B40000}"/>
    <cellStyle name="Verknüpfte Zelle 2 4 2 4 2" xfId="46119" xr:uid="{00000000-0005-0000-0000-000027B40000}"/>
    <cellStyle name="Verknüpfte Zelle 2 4 2 4 2 2" xfId="46120" xr:uid="{00000000-0005-0000-0000-000028B40000}"/>
    <cellStyle name="Verknüpfte Zelle 2 4 2 4 3" xfId="46121" xr:uid="{00000000-0005-0000-0000-000029B40000}"/>
    <cellStyle name="Verknüpfte Zelle 2 4 2 5" xfId="46122" xr:uid="{00000000-0005-0000-0000-00002AB40000}"/>
    <cellStyle name="Verknüpfte Zelle 2 4 2 5 2" xfId="46123" xr:uid="{00000000-0005-0000-0000-00002BB40000}"/>
    <cellStyle name="Verknüpfte Zelle 2 4 2 5 2 2" xfId="46124" xr:uid="{00000000-0005-0000-0000-00002CB40000}"/>
    <cellStyle name="Verknüpfte Zelle 2 4 2 5 3" xfId="46125" xr:uid="{00000000-0005-0000-0000-00002DB40000}"/>
    <cellStyle name="Verknüpfte Zelle 2 4 2 6" xfId="46126" xr:uid="{00000000-0005-0000-0000-00002EB40000}"/>
    <cellStyle name="Verknüpfte Zelle 2 4 2 6 2" xfId="46127" xr:uid="{00000000-0005-0000-0000-00002FB40000}"/>
    <cellStyle name="Verknüpfte Zelle 2 4 2 6 2 2" xfId="46128" xr:uid="{00000000-0005-0000-0000-000030B40000}"/>
    <cellStyle name="Verknüpfte Zelle 2 4 2 6 3" xfId="46129" xr:uid="{00000000-0005-0000-0000-000031B40000}"/>
    <cellStyle name="Verknüpfte Zelle 2 4 2 7" xfId="46130" xr:uid="{00000000-0005-0000-0000-000032B40000}"/>
    <cellStyle name="Verknüpfte Zelle 2 4 2 7 2" xfId="46131" xr:uid="{00000000-0005-0000-0000-000033B40000}"/>
    <cellStyle name="Verknüpfte Zelle 2 4 2 7 2 2" xfId="46132" xr:uid="{00000000-0005-0000-0000-000034B40000}"/>
    <cellStyle name="Verknüpfte Zelle 2 4 2 7 3" xfId="46133" xr:uid="{00000000-0005-0000-0000-000035B40000}"/>
    <cellStyle name="Verknüpfte Zelle 2 4 2 8" xfId="46134" xr:uid="{00000000-0005-0000-0000-000036B40000}"/>
    <cellStyle name="Verknüpfte Zelle 2 4 2 8 2" xfId="46135" xr:uid="{00000000-0005-0000-0000-000037B40000}"/>
    <cellStyle name="Verknüpfte Zelle 2 4 2 8 2 2" xfId="46136" xr:uid="{00000000-0005-0000-0000-000038B40000}"/>
    <cellStyle name="Verknüpfte Zelle 2 4 2 8 3" xfId="46137" xr:uid="{00000000-0005-0000-0000-000039B40000}"/>
    <cellStyle name="Verknüpfte Zelle 2 4 2 9" xfId="46138" xr:uid="{00000000-0005-0000-0000-00003AB40000}"/>
    <cellStyle name="Verknüpfte Zelle 2 4 2 9 2" xfId="46139" xr:uid="{00000000-0005-0000-0000-00003BB40000}"/>
    <cellStyle name="Verknüpfte Zelle 2 4 2 9 2 2" xfId="46140" xr:uid="{00000000-0005-0000-0000-00003CB40000}"/>
    <cellStyle name="Verknüpfte Zelle 2 4 2 9 3" xfId="46141" xr:uid="{00000000-0005-0000-0000-00003DB40000}"/>
    <cellStyle name="Verknüpfte Zelle 2 4 3" xfId="46142" xr:uid="{00000000-0005-0000-0000-00003EB40000}"/>
    <cellStyle name="Verknüpfte Zelle 2 4 3 2" xfId="46143" xr:uid="{00000000-0005-0000-0000-00003FB40000}"/>
    <cellStyle name="Verknüpfte Zelle 2 4 3 2 2" xfId="46144" xr:uid="{00000000-0005-0000-0000-000040B40000}"/>
    <cellStyle name="Verknüpfte Zelle 2 4 3 3" xfId="46145" xr:uid="{00000000-0005-0000-0000-000041B40000}"/>
    <cellStyle name="Verknüpfte Zelle 2 4 4" xfId="46146" xr:uid="{00000000-0005-0000-0000-000042B40000}"/>
    <cellStyle name="Verknüpfte Zelle 2 4 4 2" xfId="46147" xr:uid="{00000000-0005-0000-0000-000043B40000}"/>
    <cellStyle name="Verknüpfte Zelle 2 4 4 2 2" xfId="46148" xr:uid="{00000000-0005-0000-0000-000044B40000}"/>
    <cellStyle name="Verknüpfte Zelle 2 4 4 3" xfId="46149" xr:uid="{00000000-0005-0000-0000-000045B40000}"/>
    <cellStyle name="Verknüpfte Zelle 2 4 5" xfId="46150" xr:uid="{00000000-0005-0000-0000-000046B40000}"/>
    <cellStyle name="Verknüpfte Zelle 2 4 5 2" xfId="46151" xr:uid="{00000000-0005-0000-0000-000047B40000}"/>
    <cellStyle name="Verknüpfte Zelle 2 4 5 2 2" xfId="46152" xr:uid="{00000000-0005-0000-0000-000048B40000}"/>
    <cellStyle name="Verknüpfte Zelle 2 4 5 3" xfId="46153" xr:uid="{00000000-0005-0000-0000-000049B40000}"/>
    <cellStyle name="Verknüpfte Zelle 2 4 6" xfId="46154" xr:uid="{00000000-0005-0000-0000-00004AB40000}"/>
    <cellStyle name="Verknüpfte Zelle 2 4 6 2" xfId="46155" xr:uid="{00000000-0005-0000-0000-00004BB40000}"/>
    <cellStyle name="Verknüpfte Zelle 2 4 6 2 2" xfId="46156" xr:uid="{00000000-0005-0000-0000-00004CB40000}"/>
    <cellStyle name="Verknüpfte Zelle 2 4 6 3" xfId="46157" xr:uid="{00000000-0005-0000-0000-00004DB40000}"/>
    <cellStyle name="Verknüpfte Zelle 2 4 7" xfId="46158" xr:uid="{00000000-0005-0000-0000-00004EB40000}"/>
    <cellStyle name="Verknüpfte Zelle 2 4 7 2" xfId="46159" xr:uid="{00000000-0005-0000-0000-00004FB40000}"/>
    <cellStyle name="Verknüpfte Zelle 2 4 7 2 2" xfId="46160" xr:uid="{00000000-0005-0000-0000-000050B40000}"/>
    <cellStyle name="Verknüpfte Zelle 2 4 7 3" xfId="46161" xr:uid="{00000000-0005-0000-0000-000051B40000}"/>
    <cellStyle name="Verknüpfte Zelle 2 4 8" xfId="46162" xr:uid="{00000000-0005-0000-0000-000052B40000}"/>
    <cellStyle name="Verknüpfte Zelle 2 4 8 2" xfId="46163" xr:uid="{00000000-0005-0000-0000-000053B40000}"/>
    <cellStyle name="Verknüpfte Zelle 2 4 8 2 2" xfId="46164" xr:uid="{00000000-0005-0000-0000-000054B40000}"/>
    <cellStyle name="Verknüpfte Zelle 2 4 8 3" xfId="46165" xr:uid="{00000000-0005-0000-0000-000055B40000}"/>
    <cellStyle name="Verknüpfte Zelle 2 4 9" xfId="46166" xr:uid="{00000000-0005-0000-0000-000056B40000}"/>
    <cellStyle name="Verknüpfte Zelle 2 4 9 2" xfId="46167" xr:uid="{00000000-0005-0000-0000-000057B40000}"/>
    <cellStyle name="Verknüpfte Zelle 2 4 9 2 2" xfId="46168" xr:uid="{00000000-0005-0000-0000-000058B40000}"/>
    <cellStyle name="Verknüpfte Zelle 2 4 9 3" xfId="46169" xr:uid="{00000000-0005-0000-0000-000059B40000}"/>
    <cellStyle name="Verknüpfte Zelle 2 5" xfId="46170" xr:uid="{00000000-0005-0000-0000-00005AB40000}"/>
    <cellStyle name="Verknüpfte Zelle 2 5 10" xfId="46171" xr:uid="{00000000-0005-0000-0000-00005BB40000}"/>
    <cellStyle name="Verknüpfte Zelle 2 5 10 2" xfId="46172" xr:uid="{00000000-0005-0000-0000-00005CB40000}"/>
    <cellStyle name="Verknüpfte Zelle 2 5 11" xfId="46173" xr:uid="{00000000-0005-0000-0000-00005DB40000}"/>
    <cellStyle name="Verknüpfte Zelle 2 5 2" xfId="46174" xr:uid="{00000000-0005-0000-0000-00005EB40000}"/>
    <cellStyle name="Verknüpfte Zelle 2 5 2 2" xfId="46175" xr:uid="{00000000-0005-0000-0000-00005FB40000}"/>
    <cellStyle name="Verknüpfte Zelle 2 5 2 2 2" xfId="46176" xr:uid="{00000000-0005-0000-0000-000060B40000}"/>
    <cellStyle name="Verknüpfte Zelle 2 5 2 3" xfId="46177" xr:uid="{00000000-0005-0000-0000-000061B40000}"/>
    <cellStyle name="Verknüpfte Zelle 2 5 3" xfId="46178" xr:uid="{00000000-0005-0000-0000-000062B40000}"/>
    <cellStyle name="Verknüpfte Zelle 2 5 3 2" xfId="46179" xr:uid="{00000000-0005-0000-0000-000063B40000}"/>
    <cellStyle name="Verknüpfte Zelle 2 5 3 2 2" xfId="46180" xr:uid="{00000000-0005-0000-0000-000064B40000}"/>
    <cellStyle name="Verknüpfte Zelle 2 5 3 3" xfId="46181" xr:uid="{00000000-0005-0000-0000-000065B40000}"/>
    <cellStyle name="Verknüpfte Zelle 2 5 4" xfId="46182" xr:uid="{00000000-0005-0000-0000-000066B40000}"/>
    <cellStyle name="Verknüpfte Zelle 2 5 4 2" xfId="46183" xr:uid="{00000000-0005-0000-0000-000067B40000}"/>
    <cellStyle name="Verknüpfte Zelle 2 5 4 2 2" xfId="46184" xr:uid="{00000000-0005-0000-0000-000068B40000}"/>
    <cellStyle name="Verknüpfte Zelle 2 5 4 3" xfId="46185" xr:uid="{00000000-0005-0000-0000-000069B40000}"/>
    <cellStyle name="Verknüpfte Zelle 2 5 5" xfId="46186" xr:uid="{00000000-0005-0000-0000-00006AB40000}"/>
    <cellStyle name="Verknüpfte Zelle 2 5 5 2" xfId="46187" xr:uid="{00000000-0005-0000-0000-00006BB40000}"/>
    <cellStyle name="Verknüpfte Zelle 2 5 5 2 2" xfId="46188" xr:uid="{00000000-0005-0000-0000-00006CB40000}"/>
    <cellStyle name="Verknüpfte Zelle 2 5 5 3" xfId="46189" xr:uid="{00000000-0005-0000-0000-00006DB40000}"/>
    <cellStyle name="Verknüpfte Zelle 2 5 6" xfId="46190" xr:uid="{00000000-0005-0000-0000-00006EB40000}"/>
    <cellStyle name="Verknüpfte Zelle 2 5 6 2" xfId="46191" xr:uid="{00000000-0005-0000-0000-00006FB40000}"/>
    <cellStyle name="Verknüpfte Zelle 2 5 6 2 2" xfId="46192" xr:uid="{00000000-0005-0000-0000-000070B40000}"/>
    <cellStyle name="Verknüpfte Zelle 2 5 6 3" xfId="46193" xr:uid="{00000000-0005-0000-0000-000071B40000}"/>
    <cellStyle name="Verknüpfte Zelle 2 5 7" xfId="46194" xr:uid="{00000000-0005-0000-0000-000072B40000}"/>
    <cellStyle name="Verknüpfte Zelle 2 5 7 2" xfId="46195" xr:uid="{00000000-0005-0000-0000-000073B40000}"/>
    <cellStyle name="Verknüpfte Zelle 2 5 7 2 2" xfId="46196" xr:uid="{00000000-0005-0000-0000-000074B40000}"/>
    <cellStyle name="Verknüpfte Zelle 2 5 7 3" xfId="46197" xr:uid="{00000000-0005-0000-0000-000075B40000}"/>
    <cellStyle name="Verknüpfte Zelle 2 5 8" xfId="46198" xr:uid="{00000000-0005-0000-0000-000076B40000}"/>
    <cellStyle name="Verknüpfte Zelle 2 5 8 2" xfId="46199" xr:uid="{00000000-0005-0000-0000-000077B40000}"/>
    <cellStyle name="Verknüpfte Zelle 2 5 8 2 2" xfId="46200" xr:uid="{00000000-0005-0000-0000-000078B40000}"/>
    <cellStyle name="Verknüpfte Zelle 2 5 8 3" xfId="46201" xr:uid="{00000000-0005-0000-0000-000079B40000}"/>
    <cellStyle name="Verknüpfte Zelle 2 5 9" xfId="46202" xr:uid="{00000000-0005-0000-0000-00007AB40000}"/>
    <cellStyle name="Verknüpfte Zelle 2 5 9 2" xfId="46203" xr:uid="{00000000-0005-0000-0000-00007BB40000}"/>
    <cellStyle name="Verknüpfte Zelle 2 5 9 2 2" xfId="46204" xr:uid="{00000000-0005-0000-0000-00007CB40000}"/>
    <cellStyle name="Verknüpfte Zelle 2 5 9 3" xfId="46205" xr:uid="{00000000-0005-0000-0000-00007DB40000}"/>
    <cellStyle name="Verknüpfte Zelle 2 6" xfId="46206" xr:uid="{00000000-0005-0000-0000-00007EB40000}"/>
    <cellStyle name="Verknüpfte Zelle 2 6 2" xfId="46207" xr:uid="{00000000-0005-0000-0000-00007FB40000}"/>
    <cellStyle name="Verknüpfte Zelle 2 6 2 2" xfId="46208" xr:uid="{00000000-0005-0000-0000-000080B40000}"/>
    <cellStyle name="Verknüpfte Zelle 2 6 3" xfId="46209" xr:uid="{00000000-0005-0000-0000-000081B40000}"/>
    <cellStyle name="Verknüpfte Zelle 2 7" xfId="46210" xr:uid="{00000000-0005-0000-0000-000082B40000}"/>
    <cellStyle name="Verknüpfte Zelle 2 7 2" xfId="46211" xr:uid="{00000000-0005-0000-0000-000083B40000}"/>
    <cellStyle name="Verknüpfte Zelle 2 7 2 2" xfId="46212" xr:uid="{00000000-0005-0000-0000-000084B40000}"/>
    <cellStyle name="Verknüpfte Zelle 2 7 3" xfId="46213" xr:uid="{00000000-0005-0000-0000-000085B40000}"/>
    <cellStyle name="Verknüpfte Zelle 2 8" xfId="46214" xr:uid="{00000000-0005-0000-0000-000086B40000}"/>
    <cellStyle name="Verknüpfte Zelle 2 8 2" xfId="46215" xr:uid="{00000000-0005-0000-0000-000087B40000}"/>
    <cellStyle name="Verknüpfte Zelle 2 8 2 2" xfId="46216" xr:uid="{00000000-0005-0000-0000-000088B40000}"/>
    <cellStyle name="Verknüpfte Zelle 2 8 3" xfId="46217" xr:uid="{00000000-0005-0000-0000-000089B40000}"/>
    <cellStyle name="Verknüpfte Zelle 2 9" xfId="46218" xr:uid="{00000000-0005-0000-0000-00008AB40000}"/>
    <cellStyle name="Verknüpfte Zelle 2 9 2" xfId="46219" xr:uid="{00000000-0005-0000-0000-00008BB40000}"/>
    <cellStyle name="Verknüpfte Zelle 2 9 2 2" xfId="46220" xr:uid="{00000000-0005-0000-0000-00008CB40000}"/>
    <cellStyle name="Verknüpfte Zelle 2 9 3" xfId="46221" xr:uid="{00000000-0005-0000-0000-00008DB40000}"/>
    <cellStyle name="Verknüpfte Zelle 3" xfId="46222" xr:uid="{00000000-0005-0000-0000-00008EB40000}"/>
    <cellStyle name="Verknüpfte Zelle 3 10" xfId="46223" xr:uid="{00000000-0005-0000-0000-00008FB40000}"/>
    <cellStyle name="Verknüpfte Zelle 3 10 2" xfId="46224" xr:uid="{00000000-0005-0000-0000-000090B40000}"/>
    <cellStyle name="Verknüpfte Zelle 3 10 2 2" xfId="46225" xr:uid="{00000000-0005-0000-0000-000091B40000}"/>
    <cellStyle name="Verknüpfte Zelle 3 10 3" xfId="46226" xr:uid="{00000000-0005-0000-0000-000092B40000}"/>
    <cellStyle name="Verknüpfte Zelle 3 11" xfId="46227" xr:uid="{00000000-0005-0000-0000-000093B40000}"/>
    <cellStyle name="Verknüpfte Zelle 3 11 2" xfId="46228" xr:uid="{00000000-0005-0000-0000-000094B40000}"/>
    <cellStyle name="Verknüpfte Zelle 3 11 2 2" xfId="46229" xr:uid="{00000000-0005-0000-0000-000095B40000}"/>
    <cellStyle name="Verknüpfte Zelle 3 11 3" xfId="46230" xr:uid="{00000000-0005-0000-0000-000096B40000}"/>
    <cellStyle name="Verknüpfte Zelle 3 12" xfId="46231" xr:uid="{00000000-0005-0000-0000-000097B40000}"/>
    <cellStyle name="Verknüpfte Zelle 3 12 2" xfId="46232" xr:uid="{00000000-0005-0000-0000-000098B40000}"/>
    <cellStyle name="Verknüpfte Zelle 3 12 2 2" xfId="46233" xr:uid="{00000000-0005-0000-0000-000099B40000}"/>
    <cellStyle name="Verknüpfte Zelle 3 12 3" xfId="46234" xr:uid="{00000000-0005-0000-0000-00009AB40000}"/>
    <cellStyle name="Verknüpfte Zelle 3 13" xfId="46235" xr:uid="{00000000-0005-0000-0000-00009BB40000}"/>
    <cellStyle name="Verknüpfte Zelle 3 13 2" xfId="46236" xr:uid="{00000000-0005-0000-0000-00009CB40000}"/>
    <cellStyle name="Verknüpfte Zelle 3 14" xfId="46237" xr:uid="{00000000-0005-0000-0000-00009DB40000}"/>
    <cellStyle name="Verknüpfte Zelle 3 2" xfId="46238" xr:uid="{00000000-0005-0000-0000-00009EB40000}"/>
    <cellStyle name="Verknüpfte Zelle 3 2 10" xfId="46239" xr:uid="{00000000-0005-0000-0000-00009FB40000}"/>
    <cellStyle name="Verknüpfte Zelle 3 2 10 2" xfId="46240" xr:uid="{00000000-0005-0000-0000-0000A0B40000}"/>
    <cellStyle name="Verknüpfte Zelle 3 2 10 2 2" xfId="46241" xr:uid="{00000000-0005-0000-0000-0000A1B40000}"/>
    <cellStyle name="Verknüpfte Zelle 3 2 10 3" xfId="46242" xr:uid="{00000000-0005-0000-0000-0000A2B40000}"/>
    <cellStyle name="Verknüpfte Zelle 3 2 11" xfId="46243" xr:uid="{00000000-0005-0000-0000-0000A3B40000}"/>
    <cellStyle name="Verknüpfte Zelle 3 2 11 2" xfId="46244" xr:uid="{00000000-0005-0000-0000-0000A4B40000}"/>
    <cellStyle name="Verknüpfte Zelle 3 2 11 2 2" xfId="46245" xr:uid="{00000000-0005-0000-0000-0000A5B40000}"/>
    <cellStyle name="Verknüpfte Zelle 3 2 11 3" xfId="46246" xr:uid="{00000000-0005-0000-0000-0000A6B40000}"/>
    <cellStyle name="Verknüpfte Zelle 3 2 12" xfId="46247" xr:uid="{00000000-0005-0000-0000-0000A7B40000}"/>
    <cellStyle name="Verknüpfte Zelle 3 2 12 2" xfId="46248" xr:uid="{00000000-0005-0000-0000-0000A8B40000}"/>
    <cellStyle name="Verknüpfte Zelle 3 2 13" xfId="46249" xr:uid="{00000000-0005-0000-0000-0000A9B40000}"/>
    <cellStyle name="Verknüpfte Zelle 3 2 2" xfId="46250" xr:uid="{00000000-0005-0000-0000-0000AAB40000}"/>
    <cellStyle name="Verknüpfte Zelle 3 2 2 10" xfId="46251" xr:uid="{00000000-0005-0000-0000-0000ABB40000}"/>
    <cellStyle name="Verknüpfte Zelle 3 2 2 10 2" xfId="46252" xr:uid="{00000000-0005-0000-0000-0000ACB40000}"/>
    <cellStyle name="Verknüpfte Zelle 3 2 2 10 2 2" xfId="46253" xr:uid="{00000000-0005-0000-0000-0000ADB40000}"/>
    <cellStyle name="Verknüpfte Zelle 3 2 2 10 3" xfId="46254" xr:uid="{00000000-0005-0000-0000-0000AEB40000}"/>
    <cellStyle name="Verknüpfte Zelle 3 2 2 11" xfId="46255" xr:uid="{00000000-0005-0000-0000-0000AFB40000}"/>
    <cellStyle name="Verknüpfte Zelle 3 2 2 11 2" xfId="46256" xr:uid="{00000000-0005-0000-0000-0000B0B40000}"/>
    <cellStyle name="Verknüpfte Zelle 3 2 2 12" xfId="46257" xr:uid="{00000000-0005-0000-0000-0000B1B40000}"/>
    <cellStyle name="Verknüpfte Zelle 3 2 2 2" xfId="46258" xr:uid="{00000000-0005-0000-0000-0000B2B40000}"/>
    <cellStyle name="Verknüpfte Zelle 3 2 2 2 2" xfId="46259" xr:uid="{00000000-0005-0000-0000-0000B3B40000}"/>
    <cellStyle name="Verknüpfte Zelle 3 2 2 2 2 2" xfId="46260" xr:uid="{00000000-0005-0000-0000-0000B4B40000}"/>
    <cellStyle name="Verknüpfte Zelle 3 2 2 2 3" xfId="46261" xr:uid="{00000000-0005-0000-0000-0000B5B40000}"/>
    <cellStyle name="Verknüpfte Zelle 3 2 2 3" xfId="46262" xr:uid="{00000000-0005-0000-0000-0000B6B40000}"/>
    <cellStyle name="Verknüpfte Zelle 3 2 2 3 2" xfId="46263" xr:uid="{00000000-0005-0000-0000-0000B7B40000}"/>
    <cellStyle name="Verknüpfte Zelle 3 2 2 3 2 2" xfId="46264" xr:uid="{00000000-0005-0000-0000-0000B8B40000}"/>
    <cellStyle name="Verknüpfte Zelle 3 2 2 3 3" xfId="46265" xr:uid="{00000000-0005-0000-0000-0000B9B40000}"/>
    <cellStyle name="Verknüpfte Zelle 3 2 2 4" xfId="46266" xr:uid="{00000000-0005-0000-0000-0000BAB40000}"/>
    <cellStyle name="Verknüpfte Zelle 3 2 2 4 2" xfId="46267" xr:uid="{00000000-0005-0000-0000-0000BBB40000}"/>
    <cellStyle name="Verknüpfte Zelle 3 2 2 4 2 2" xfId="46268" xr:uid="{00000000-0005-0000-0000-0000BCB40000}"/>
    <cellStyle name="Verknüpfte Zelle 3 2 2 4 3" xfId="46269" xr:uid="{00000000-0005-0000-0000-0000BDB40000}"/>
    <cellStyle name="Verknüpfte Zelle 3 2 2 5" xfId="46270" xr:uid="{00000000-0005-0000-0000-0000BEB40000}"/>
    <cellStyle name="Verknüpfte Zelle 3 2 2 5 2" xfId="46271" xr:uid="{00000000-0005-0000-0000-0000BFB40000}"/>
    <cellStyle name="Verknüpfte Zelle 3 2 2 5 2 2" xfId="46272" xr:uid="{00000000-0005-0000-0000-0000C0B40000}"/>
    <cellStyle name="Verknüpfte Zelle 3 2 2 5 3" xfId="46273" xr:uid="{00000000-0005-0000-0000-0000C1B40000}"/>
    <cellStyle name="Verknüpfte Zelle 3 2 2 6" xfId="46274" xr:uid="{00000000-0005-0000-0000-0000C2B40000}"/>
    <cellStyle name="Verknüpfte Zelle 3 2 2 6 2" xfId="46275" xr:uid="{00000000-0005-0000-0000-0000C3B40000}"/>
    <cellStyle name="Verknüpfte Zelle 3 2 2 6 2 2" xfId="46276" xr:uid="{00000000-0005-0000-0000-0000C4B40000}"/>
    <cellStyle name="Verknüpfte Zelle 3 2 2 6 3" xfId="46277" xr:uid="{00000000-0005-0000-0000-0000C5B40000}"/>
    <cellStyle name="Verknüpfte Zelle 3 2 2 7" xfId="46278" xr:uid="{00000000-0005-0000-0000-0000C6B40000}"/>
    <cellStyle name="Verknüpfte Zelle 3 2 2 7 2" xfId="46279" xr:uid="{00000000-0005-0000-0000-0000C7B40000}"/>
    <cellStyle name="Verknüpfte Zelle 3 2 2 7 2 2" xfId="46280" xr:uid="{00000000-0005-0000-0000-0000C8B40000}"/>
    <cellStyle name="Verknüpfte Zelle 3 2 2 7 3" xfId="46281" xr:uid="{00000000-0005-0000-0000-0000C9B40000}"/>
    <cellStyle name="Verknüpfte Zelle 3 2 2 8" xfId="46282" xr:uid="{00000000-0005-0000-0000-0000CAB40000}"/>
    <cellStyle name="Verknüpfte Zelle 3 2 2 8 2" xfId="46283" xr:uid="{00000000-0005-0000-0000-0000CBB40000}"/>
    <cellStyle name="Verknüpfte Zelle 3 2 2 8 2 2" xfId="46284" xr:uid="{00000000-0005-0000-0000-0000CCB40000}"/>
    <cellStyle name="Verknüpfte Zelle 3 2 2 8 3" xfId="46285" xr:uid="{00000000-0005-0000-0000-0000CDB40000}"/>
    <cellStyle name="Verknüpfte Zelle 3 2 2 9" xfId="46286" xr:uid="{00000000-0005-0000-0000-0000CEB40000}"/>
    <cellStyle name="Verknüpfte Zelle 3 2 2 9 2" xfId="46287" xr:uid="{00000000-0005-0000-0000-0000CFB40000}"/>
    <cellStyle name="Verknüpfte Zelle 3 2 2 9 2 2" xfId="46288" xr:uid="{00000000-0005-0000-0000-0000D0B40000}"/>
    <cellStyle name="Verknüpfte Zelle 3 2 2 9 3" xfId="46289" xr:uid="{00000000-0005-0000-0000-0000D1B40000}"/>
    <cellStyle name="Verknüpfte Zelle 3 2 3" xfId="46290" xr:uid="{00000000-0005-0000-0000-0000D2B40000}"/>
    <cellStyle name="Verknüpfte Zelle 3 2 3 10" xfId="46291" xr:uid="{00000000-0005-0000-0000-0000D3B40000}"/>
    <cellStyle name="Verknüpfte Zelle 3 2 3 10 2" xfId="46292" xr:uid="{00000000-0005-0000-0000-0000D4B40000}"/>
    <cellStyle name="Verknüpfte Zelle 3 2 3 11" xfId="46293" xr:uid="{00000000-0005-0000-0000-0000D5B40000}"/>
    <cellStyle name="Verknüpfte Zelle 3 2 3 2" xfId="46294" xr:uid="{00000000-0005-0000-0000-0000D6B40000}"/>
    <cellStyle name="Verknüpfte Zelle 3 2 3 2 2" xfId="46295" xr:uid="{00000000-0005-0000-0000-0000D7B40000}"/>
    <cellStyle name="Verknüpfte Zelle 3 2 3 2 2 2" xfId="46296" xr:uid="{00000000-0005-0000-0000-0000D8B40000}"/>
    <cellStyle name="Verknüpfte Zelle 3 2 3 2 3" xfId="46297" xr:uid="{00000000-0005-0000-0000-0000D9B40000}"/>
    <cellStyle name="Verknüpfte Zelle 3 2 3 3" xfId="46298" xr:uid="{00000000-0005-0000-0000-0000DAB40000}"/>
    <cellStyle name="Verknüpfte Zelle 3 2 3 3 2" xfId="46299" xr:uid="{00000000-0005-0000-0000-0000DBB40000}"/>
    <cellStyle name="Verknüpfte Zelle 3 2 3 3 2 2" xfId="46300" xr:uid="{00000000-0005-0000-0000-0000DCB40000}"/>
    <cellStyle name="Verknüpfte Zelle 3 2 3 3 3" xfId="46301" xr:uid="{00000000-0005-0000-0000-0000DDB40000}"/>
    <cellStyle name="Verknüpfte Zelle 3 2 3 4" xfId="46302" xr:uid="{00000000-0005-0000-0000-0000DEB40000}"/>
    <cellStyle name="Verknüpfte Zelle 3 2 3 4 2" xfId="46303" xr:uid="{00000000-0005-0000-0000-0000DFB40000}"/>
    <cellStyle name="Verknüpfte Zelle 3 2 3 4 2 2" xfId="46304" xr:uid="{00000000-0005-0000-0000-0000E0B40000}"/>
    <cellStyle name="Verknüpfte Zelle 3 2 3 4 3" xfId="46305" xr:uid="{00000000-0005-0000-0000-0000E1B40000}"/>
    <cellStyle name="Verknüpfte Zelle 3 2 3 5" xfId="46306" xr:uid="{00000000-0005-0000-0000-0000E2B40000}"/>
    <cellStyle name="Verknüpfte Zelle 3 2 3 5 2" xfId="46307" xr:uid="{00000000-0005-0000-0000-0000E3B40000}"/>
    <cellStyle name="Verknüpfte Zelle 3 2 3 5 2 2" xfId="46308" xr:uid="{00000000-0005-0000-0000-0000E4B40000}"/>
    <cellStyle name="Verknüpfte Zelle 3 2 3 5 3" xfId="46309" xr:uid="{00000000-0005-0000-0000-0000E5B40000}"/>
    <cellStyle name="Verknüpfte Zelle 3 2 3 6" xfId="46310" xr:uid="{00000000-0005-0000-0000-0000E6B40000}"/>
    <cellStyle name="Verknüpfte Zelle 3 2 3 6 2" xfId="46311" xr:uid="{00000000-0005-0000-0000-0000E7B40000}"/>
    <cellStyle name="Verknüpfte Zelle 3 2 3 6 2 2" xfId="46312" xr:uid="{00000000-0005-0000-0000-0000E8B40000}"/>
    <cellStyle name="Verknüpfte Zelle 3 2 3 6 3" xfId="46313" xr:uid="{00000000-0005-0000-0000-0000E9B40000}"/>
    <cellStyle name="Verknüpfte Zelle 3 2 3 7" xfId="46314" xr:uid="{00000000-0005-0000-0000-0000EAB40000}"/>
    <cellStyle name="Verknüpfte Zelle 3 2 3 7 2" xfId="46315" xr:uid="{00000000-0005-0000-0000-0000EBB40000}"/>
    <cellStyle name="Verknüpfte Zelle 3 2 3 7 2 2" xfId="46316" xr:uid="{00000000-0005-0000-0000-0000ECB40000}"/>
    <cellStyle name="Verknüpfte Zelle 3 2 3 7 3" xfId="46317" xr:uid="{00000000-0005-0000-0000-0000EDB40000}"/>
    <cellStyle name="Verknüpfte Zelle 3 2 3 8" xfId="46318" xr:uid="{00000000-0005-0000-0000-0000EEB40000}"/>
    <cellStyle name="Verknüpfte Zelle 3 2 3 8 2" xfId="46319" xr:uid="{00000000-0005-0000-0000-0000EFB40000}"/>
    <cellStyle name="Verknüpfte Zelle 3 2 3 8 2 2" xfId="46320" xr:uid="{00000000-0005-0000-0000-0000F0B40000}"/>
    <cellStyle name="Verknüpfte Zelle 3 2 3 8 3" xfId="46321" xr:uid="{00000000-0005-0000-0000-0000F1B40000}"/>
    <cellStyle name="Verknüpfte Zelle 3 2 3 9" xfId="46322" xr:uid="{00000000-0005-0000-0000-0000F2B40000}"/>
    <cellStyle name="Verknüpfte Zelle 3 2 3 9 2" xfId="46323" xr:uid="{00000000-0005-0000-0000-0000F3B40000}"/>
    <cellStyle name="Verknüpfte Zelle 3 2 3 9 2 2" xfId="46324" xr:uid="{00000000-0005-0000-0000-0000F4B40000}"/>
    <cellStyle name="Verknüpfte Zelle 3 2 3 9 3" xfId="46325" xr:uid="{00000000-0005-0000-0000-0000F5B40000}"/>
    <cellStyle name="Verknüpfte Zelle 3 2 4" xfId="46326" xr:uid="{00000000-0005-0000-0000-0000F6B40000}"/>
    <cellStyle name="Verknüpfte Zelle 3 2 4 2" xfId="46327" xr:uid="{00000000-0005-0000-0000-0000F7B40000}"/>
    <cellStyle name="Verknüpfte Zelle 3 2 4 2 2" xfId="46328" xr:uid="{00000000-0005-0000-0000-0000F8B40000}"/>
    <cellStyle name="Verknüpfte Zelle 3 2 4 3" xfId="46329" xr:uid="{00000000-0005-0000-0000-0000F9B40000}"/>
    <cellStyle name="Verknüpfte Zelle 3 2 5" xfId="46330" xr:uid="{00000000-0005-0000-0000-0000FAB40000}"/>
    <cellStyle name="Verknüpfte Zelle 3 2 5 2" xfId="46331" xr:uid="{00000000-0005-0000-0000-0000FBB40000}"/>
    <cellStyle name="Verknüpfte Zelle 3 2 5 2 2" xfId="46332" xr:uid="{00000000-0005-0000-0000-0000FCB40000}"/>
    <cellStyle name="Verknüpfte Zelle 3 2 5 3" xfId="46333" xr:uid="{00000000-0005-0000-0000-0000FDB40000}"/>
    <cellStyle name="Verknüpfte Zelle 3 2 6" xfId="46334" xr:uid="{00000000-0005-0000-0000-0000FEB40000}"/>
    <cellStyle name="Verknüpfte Zelle 3 2 6 2" xfId="46335" xr:uid="{00000000-0005-0000-0000-0000FFB40000}"/>
    <cellStyle name="Verknüpfte Zelle 3 2 6 2 2" xfId="46336" xr:uid="{00000000-0005-0000-0000-000000B50000}"/>
    <cellStyle name="Verknüpfte Zelle 3 2 6 3" xfId="46337" xr:uid="{00000000-0005-0000-0000-000001B50000}"/>
    <cellStyle name="Verknüpfte Zelle 3 2 7" xfId="46338" xr:uid="{00000000-0005-0000-0000-000002B50000}"/>
    <cellStyle name="Verknüpfte Zelle 3 2 7 2" xfId="46339" xr:uid="{00000000-0005-0000-0000-000003B50000}"/>
    <cellStyle name="Verknüpfte Zelle 3 2 7 2 2" xfId="46340" xr:uid="{00000000-0005-0000-0000-000004B50000}"/>
    <cellStyle name="Verknüpfte Zelle 3 2 7 3" xfId="46341" xr:uid="{00000000-0005-0000-0000-000005B50000}"/>
    <cellStyle name="Verknüpfte Zelle 3 2 8" xfId="46342" xr:uid="{00000000-0005-0000-0000-000006B50000}"/>
    <cellStyle name="Verknüpfte Zelle 3 2 8 2" xfId="46343" xr:uid="{00000000-0005-0000-0000-000007B50000}"/>
    <cellStyle name="Verknüpfte Zelle 3 2 8 2 2" xfId="46344" xr:uid="{00000000-0005-0000-0000-000008B50000}"/>
    <cellStyle name="Verknüpfte Zelle 3 2 8 3" xfId="46345" xr:uid="{00000000-0005-0000-0000-000009B50000}"/>
    <cellStyle name="Verknüpfte Zelle 3 2 9" xfId="46346" xr:uid="{00000000-0005-0000-0000-00000AB50000}"/>
    <cellStyle name="Verknüpfte Zelle 3 2 9 2" xfId="46347" xr:uid="{00000000-0005-0000-0000-00000BB50000}"/>
    <cellStyle name="Verknüpfte Zelle 3 2 9 2 2" xfId="46348" xr:uid="{00000000-0005-0000-0000-00000CB50000}"/>
    <cellStyle name="Verknüpfte Zelle 3 2 9 3" xfId="46349" xr:uid="{00000000-0005-0000-0000-00000DB50000}"/>
    <cellStyle name="Verknüpfte Zelle 3 3" xfId="46350" xr:uid="{00000000-0005-0000-0000-00000EB50000}"/>
    <cellStyle name="Verknüpfte Zelle 3 3 10" xfId="46351" xr:uid="{00000000-0005-0000-0000-00000FB50000}"/>
    <cellStyle name="Verknüpfte Zelle 3 3 10 2" xfId="46352" xr:uid="{00000000-0005-0000-0000-000010B50000}"/>
    <cellStyle name="Verknüpfte Zelle 3 3 10 2 2" xfId="46353" xr:uid="{00000000-0005-0000-0000-000011B50000}"/>
    <cellStyle name="Verknüpfte Zelle 3 3 10 3" xfId="46354" xr:uid="{00000000-0005-0000-0000-000012B50000}"/>
    <cellStyle name="Verknüpfte Zelle 3 3 11" xfId="46355" xr:uid="{00000000-0005-0000-0000-000013B50000}"/>
    <cellStyle name="Verknüpfte Zelle 3 3 11 2" xfId="46356" xr:uid="{00000000-0005-0000-0000-000014B50000}"/>
    <cellStyle name="Verknüpfte Zelle 3 3 12" xfId="46357" xr:uid="{00000000-0005-0000-0000-000015B50000}"/>
    <cellStyle name="Verknüpfte Zelle 3 3 2" xfId="46358" xr:uid="{00000000-0005-0000-0000-000016B50000}"/>
    <cellStyle name="Verknüpfte Zelle 3 3 2 10" xfId="46359" xr:uid="{00000000-0005-0000-0000-000017B50000}"/>
    <cellStyle name="Verknüpfte Zelle 3 3 2 10 2" xfId="46360" xr:uid="{00000000-0005-0000-0000-000018B50000}"/>
    <cellStyle name="Verknüpfte Zelle 3 3 2 11" xfId="46361" xr:uid="{00000000-0005-0000-0000-000019B50000}"/>
    <cellStyle name="Verknüpfte Zelle 3 3 2 2" xfId="46362" xr:uid="{00000000-0005-0000-0000-00001AB50000}"/>
    <cellStyle name="Verknüpfte Zelle 3 3 2 2 2" xfId="46363" xr:uid="{00000000-0005-0000-0000-00001BB50000}"/>
    <cellStyle name="Verknüpfte Zelle 3 3 2 2 2 2" xfId="46364" xr:uid="{00000000-0005-0000-0000-00001CB50000}"/>
    <cellStyle name="Verknüpfte Zelle 3 3 2 2 3" xfId="46365" xr:uid="{00000000-0005-0000-0000-00001DB50000}"/>
    <cellStyle name="Verknüpfte Zelle 3 3 2 3" xfId="46366" xr:uid="{00000000-0005-0000-0000-00001EB50000}"/>
    <cellStyle name="Verknüpfte Zelle 3 3 2 3 2" xfId="46367" xr:uid="{00000000-0005-0000-0000-00001FB50000}"/>
    <cellStyle name="Verknüpfte Zelle 3 3 2 3 2 2" xfId="46368" xr:uid="{00000000-0005-0000-0000-000020B50000}"/>
    <cellStyle name="Verknüpfte Zelle 3 3 2 3 3" xfId="46369" xr:uid="{00000000-0005-0000-0000-000021B50000}"/>
    <cellStyle name="Verknüpfte Zelle 3 3 2 4" xfId="46370" xr:uid="{00000000-0005-0000-0000-000022B50000}"/>
    <cellStyle name="Verknüpfte Zelle 3 3 2 4 2" xfId="46371" xr:uid="{00000000-0005-0000-0000-000023B50000}"/>
    <cellStyle name="Verknüpfte Zelle 3 3 2 4 2 2" xfId="46372" xr:uid="{00000000-0005-0000-0000-000024B50000}"/>
    <cellStyle name="Verknüpfte Zelle 3 3 2 4 3" xfId="46373" xr:uid="{00000000-0005-0000-0000-000025B50000}"/>
    <cellStyle name="Verknüpfte Zelle 3 3 2 5" xfId="46374" xr:uid="{00000000-0005-0000-0000-000026B50000}"/>
    <cellStyle name="Verknüpfte Zelle 3 3 2 5 2" xfId="46375" xr:uid="{00000000-0005-0000-0000-000027B50000}"/>
    <cellStyle name="Verknüpfte Zelle 3 3 2 5 2 2" xfId="46376" xr:uid="{00000000-0005-0000-0000-000028B50000}"/>
    <cellStyle name="Verknüpfte Zelle 3 3 2 5 3" xfId="46377" xr:uid="{00000000-0005-0000-0000-000029B50000}"/>
    <cellStyle name="Verknüpfte Zelle 3 3 2 6" xfId="46378" xr:uid="{00000000-0005-0000-0000-00002AB50000}"/>
    <cellStyle name="Verknüpfte Zelle 3 3 2 6 2" xfId="46379" xr:uid="{00000000-0005-0000-0000-00002BB50000}"/>
    <cellStyle name="Verknüpfte Zelle 3 3 2 6 2 2" xfId="46380" xr:uid="{00000000-0005-0000-0000-00002CB50000}"/>
    <cellStyle name="Verknüpfte Zelle 3 3 2 6 3" xfId="46381" xr:uid="{00000000-0005-0000-0000-00002DB50000}"/>
    <cellStyle name="Verknüpfte Zelle 3 3 2 7" xfId="46382" xr:uid="{00000000-0005-0000-0000-00002EB50000}"/>
    <cellStyle name="Verknüpfte Zelle 3 3 2 7 2" xfId="46383" xr:uid="{00000000-0005-0000-0000-00002FB50000}"/>
    <cellStyle name="Verknüpfte Zelle 3 3 2 7 2 2" xfId="46384" xr:uid="{00000000-0005-0000-0000-000030B50000}"/>
    <cellStyle name="Verknüpfte Zelle 3 3 2 7 3" xfId="46385" xr:uid="{00000000-0005-0000-0000-000031B50000}"/>
    <cellStyle name="Verknüpfte Zelle 3 3 2 8" xfId="46386" xr:uid="{00000000-0005-0000-0000-000032B50000}"/>
    <cellStyle name="Verknüpfte Zelle 3 3 2 8 2" xfId="46387" xr:uid="{00000000-0005-0000-0000-000033B50000}"/>
    <cellStyle name="Verknüpfte Zelle 3 3 2 8 2 2" xfId="46388" xr:uid="{00000000-0005-0000-0000-000034B50000}"/>
    <cellStyle name="Verknüpfte Zelle 3 3 2 8 3" xfId="46389" xr:uid="{00000000-0005-0000-0000-000035B50000}"/>
    <cellStyle name="Verknüpfte Zelle 3 3 2 9" xfId="46390" xr:uid="{00000000-0005-0000-0000-000036B50000}"/>
    <cellStyle name="Verknüpfte Zelle 3 3 2 9 2" xfId="46391" xr:uid="{00000000-0005-0000-0000-000037B50000}"/>
    <cellStyle name="Verknüpfte Zelle 3 3 2 9 2 2" xfId="46392" xr:uid="{00000000-0005-0000-0000-000038B50000}"/>
    <cellStyle name="Verknüpfte Zelle 3 3 2 9 3" xfId="46393" xr:uid="{00000000-0005-0000-0000-000039B50000}"/>
    <cellStyle name="Verknüpfte Zelle 3 3 3" xfId="46394" xr:uid="{00000000-0005-0000-0000-00003AB50000}"/>
    <cellStyle name="Verknüpfte Zelle 3 3 3 2" xfId="46395" xr:uid="{00000000-0005-0000-0000-00003BB50000}"/>
    <cellStyle name="Verknüpfte Zelle 3 3 3 2 2" xfId="46396" xr:uid="{00000000-0005-0000-0000-00003CB50000}"/>
    <cellStyle name="Verknüpfte Zelle 3 3 3 3" xfId="46397" xr:uid="{00000000-0005-0000-0000-00003DB50000}"/>
    <cellStyle name="Verknüpfte Zelle 3 3 4" xfId="46398" xr:uid="{00000000-0005-0000-0000-00003EB50000}"/>
    <cellStyle name="Verknüpfte Zelle 3 3 4 2" xfId="46399" xr:uid="{00000000-0005-0000-0000-00003FB50000}"/>
    <cellStyle name="Verknüpfte Zelle 3 3 4 2 2" xfId="46400" xr:uid="{00000000-0005-0000-0000-000040B50000}"/>
    <cellStyle name="Verknüpfte Zelle 3 3 4 3" xfId="46401" xr:uid="{00000000-0005-0000-0000-000041B50000}"/>
    <cellStyle name="Verknüpfte Zelle 3 3 5" xfId="46402" xr:uid="{00000000-0005-0000-0000-000042B50000}"/>
    <cellStyle name="Verknüpfte Zelle 3 3 5 2" xfId="46403" xr:uid="{00000000-0005-0000-0000-000043B50000}"/>
    <cellStyle name="Verknüpfte Zelle 3 3 5 2 2" xfId="46404" xr:uid="{00000000-0005-0000-0000-000044B50000}"/>
    <cellStyle name="Verknüpfte Zelle 3 3 5 3" xfId="46405" xr:uid="{00000000-0005-0000-0000-000045B50000}"/>
    <cellStyle name="Verknüpfte Zelle 3 3 6" xfId="46406" xr:uid="{00000000-0005-0000-0000-000046B50000}"/>
    <cellStyle name="Verknüpfte Zelle 3 3 6 2" xfId="46407" xr:uid="{00000000-0005-0000-0000-000047B50000}"/>
    <cellStyle name="Verknüpfte Zelle 3 3 6 2 2" xfId="46408" xr:uid="{00000000-0005-0000-0000-000048B50000}"/>
    <cellStyle name="Verknüpfte Zelle 3 3 6 3" xfId="46409" xr:uid="{00000000-0005-0000-0000-000049B50000}"/>
    <cellStyle name="Verknüpfte Zelle 3 3 7" xfId="46410" xr:uid="{00000000-0005-0000-0000-00004AB50000}"/>
    <cellStyle name="Verknüpfte Zelle 3 3 7 2" xfId="46411" xr:uid="{00000000-0005-0000-0000-00004BB50000}"/>
    <cellStyle name="Verknüpfte Zelle 3 3 7 2 2" xfId="46412" xr:uid="{00000000-0005-0000-0000-00004CB50000}"/>
    <cellStyle name="Verknüpfte Zelle 3 3 7 3" xfId="46413" xr:uid="{00000000-0005-0000-0000-00004DB50000}"/>
    <cellStyle name="Verknüpfte Zelle 3 3 8" xfId="46414" xr:uid="{00000000-0005-0000-0000-00004EB50000}"/>
    <cellStyle name="Verknüpfte Zelle 3 3 8 2" xfId="46415" xr:uid="{00000000-0005-0000-0000-00004FB50000}"/>
    <cellStyle name="Verknüpfte Zelle 3 3 8 2 2" xfId="46416" xr:uid="{00000000-0005-0000-0000-000050B50000}"/>
    <cellStyle name="Verknüpfte Zelle 3 3 8 3" xfId="46417" xr:uid="{00000000-0005-0000-0000-000051B50000}"/>
    <cellStyle name="Verknüpfte Zelle 3 3 9" xfId="46418" xr:uid="{00000000-0005-0000-0000-000052B50000}"/>
    <cellStyle name="Verknüpfte Zelle 3 3 9 2" xfId="46419" xr:uid="{00000000-0005-0000-0000-000053B50000}"/>
    <cellStyle name="Verknüpfte Zelle 3 3 9 2 2" xfId="46420" xr:uid="{00000000-0005-0000-0000-000054B50000}"/>
    <cellStyle name="Verknüpfte Zelle 3 3 9 3" xfId="46421" xr:uid="{00000000-0005-0000-0000-000055B50000}"/>
    <cellStyle name="Verknüpfte Zelle 3 4" xfId="46422" xr:uid="{00000000-0005-0000-0000-000056B50000}"/>
    <cellStyle name="Verknüpfte Zelle 3 4 10" xfId="46423" xr:uid="{00000000-0005-0000-0000-000057B50000}"/>
    <cellStyle name="Verknüpfte Zelle 3 4 10 2" xfId="46424" xr:uid="{00000000-0005-0000-0000-000058B50000}"/>
    <cellStyle name="Verknüpfte Zelle 3 4 11" xfId="46425" xr:uid="{00000000-0005-0000-0000-000059B50000}"/>
    <cellStyle name="Verknüpfte Zelle 3 4 2" xfId="46426" xr:uid="{00000000-0005-0000-0000-00005AB50000}"/>
    <cellStyle name="Verknüpfte Zelle 3 4 2 2" xfId="46427" xr:uid="{00000000-0005-0000-0000-00005BB50000}"/>
    <cellStyle name="Verknüpfte Zelle 3 4 2 2 2" xfId="46428" xr:uid="{00000000-0005-0000-0000-00005CB50000}"/>
    <cellStyle name="Verknüpfte Zelle 3 4 2 3" xfId="46429" xr:uid="{00000000-0005-0000-0000-00005DB50000}"/>
    <cellStyle name="Verknüpfte Zelle 3 4 3" xfId="46430" xr:uid="{00000000-0005-0000-0000-00005EB50000}"/>
    <cellStyle name="Verknüpfte Zelle 3 4 3 2" xfId="46431" xr:uid="{00000000-0005-0000-0000-00005FB50000}"/>
    <cellStyle name="Verknüpfte Zelle 3 4 3 2 2" xfId="46432" xr:uid="{00000000-0005-0000-0000-000060B50000}"/>
    <cellStyle name="Verknüpfte Zelle 3 4 3 3" xfId="46433" xr:uid="{00000000-0005-0000-0000-000061B50000}"/>
    <cellStyle name="Verknüpfte Zelle 3 4 4" xfId="46434" xr:uid="{00000000-0005-0000-0000-000062B50000}"/>
    <cellStyle name="Verknüpfte Zelle 3 4 4 2" xfId="46435" xr:uid="{00000000-0005-0000-0000-000063B50000}"/>
    <cellStyle name="Verknüpfte Zelle 3 4 4 2 2" xfId="46436" xr:uid="{00000000-0005-0000-0000-000064B50000}"/>
    <cellStyle name="Verknüpfte Zelle 3 4 4 3" xfId="46437" xr:uid="{00000000-0005-0000-0000-000065B50000}"/>
    <cellStyle name="Verknüpfte Zelle 3 4 5" xfId="46438" xr:uid="{00000000-0005-0000-0000-000066B50000}"/>
    <cellStyle name="Verknüpfte Zelle 3 4 5 2" xfId="46439" xr:uid="{00000000-0005-0000-0000-000067B50000}"/>
    <cellStyle name="Verknüpfte Zelle 3 4 5 2 2" xfId="46440" xr:uid="{00000000-0005-0000-0000-000068B50000}"/>
    <cellStyle name="Verknüpfte Zelle 3 4 5 3" xfId="46441" xr:uid="{00000000-0005-0000-0000-000069B50000}"/>
    <cellStyle name="Verknüpfte Zelle 3 4 6" xfId="46442" xr:uid="{00000000-0005-0000-0000-00006AB50000}"/>
    <cellStyle name="Verknüpfte Zelle 3 4 6 2" xfId="46443" xr:uid="{00000000-0005-0000-0000-00006BB50000}"/>
    <cellStyle name="Verknüpfte Zelle 3 4 6 2 2" xfId="46444" xr:uid="{00000000-0005-0000-0000-00006CB50000}"/>
    <cellStyle name="Verknüpfte Zelle 3 4 6 3" xfId="46445" xr:uid="{00000000-0005-0000-0000-00006DB50000}"/>
    <cellStyle name="Verknüpfte Zelle 3 4 7" xfId="46446" xr:uid="{00000000-0005-0000-0000-00006EB50000}"/>
    <cellStyle name="Verknüpfte Zelle 3 4 7 2" xfId="46447" xr:uid="{00000000-0005-0000-0000-00006FB50000}"/>
    <cellStyle name="Verknüpfte Zelle 3 4 7 2 2" xfId="46448" xr:uid="{00000000-0005-0000-0000-000070B50000}"/>
    <cellStyle name="Verknüpfte Zelle 3 4 7 3" xfId="46449" xr:uid="{00000000-0005-0000-0000-000071B50000}"/>
    <cellStyle name="Verknüpfte Zelle 3 4 8" xfId="46450" xr:uid="{00000000-0005-0000-0000-000072B50000}"/>
    <cellStyle name="Verknüpfte Zelle 3 4 8 2" xfId="46451" xr:uid="{00000000-0005-0000-0000-000073B50000}"/>
    <cellStyle name="Verknüpfte Zelle 3 4 8 2 2" xfId="46452" xr:uid="{00000000-0005-0000-0000-000074B50000}"/>
    <cellStyle name="Verknüpfte Zelle 3 4 8 3" xfId="46453" xr:uid="{00000000-0005-0000-0000-000075B50000}"/>
    <cellStyle name="Verknüpfte Zelle 3 4 9" xfId="46454" xr:uid="{00000000-0005-0000-0000-000076B50000}"/>
    <cellStyle name="Verknüpfte Zelle 3 4 9 2" xfId="46455" xr:uid="{00000000-0005-0000-0000-000077B50000}"/>
    <cellStyle name="Verknüpfte Zelle 3 4 9 2 2" xfId="46456" xr:uid="{00000000-0005-0000-0000-000078B50000}"/>
    <cellStyle name="Verknüpfte Zelle 3 4 9 3" xfId="46457" xr:uid="{00000000-0005-0000-0000-000079B50000}"/>
    <cellStyle name="Verknüpfte Zelle 3 5" xfId="46458" xr:uid="{00000000-0005-0000-0000-00007AB50000}"/>
    <cellStyle name="Verknüpfte Zelle 3 5 2" xfId="46459" xr:uid="{00000000-0005-0000-0000-00007BB50000}"/>
    <cellStyle name="Verknüpfte Zelle 3 5 2 2" xfId="46460" xr:uid="{00000000-0005-0000-0000-00007CB50000}"/>
    <cellStyle name="Verknüpfte Zelle 3 5 3" xfId="46461" xr:uid="{00000000-0005-0000-0000-00007DB50000}"/>
    <cellStyle name="Verknüpfte Zelle 3 6" xfId="46462" xr:uid="{00000000-0005-0000-0000-00007EB50000}"/>
    <cellStyle name="Verknüpfte Zelle 3 6 2" xfId="46463" xr:uid="{00000000-0005-0000-0000-00007FB50000}"/>
    <cellStyle name="Verknüpfte Zelle 3 6 2 2" xfId="46464" xr:uid="{00000000-0005-0000-0000-000080B50000}"/>
    <cellStyle name="Verknüpfte Zelle 3 6 3" xfId="46465" xr:uid="{00000000-0005-0000-0000-000081B50000}"/>
    <cellStyle name="Verknüpfte Zelle 3 7" xfId="46466" xr:uid="{00000000-0005-0000-0000-000082B50000}"/>
    <cellStyle name="Verknüpfte Zelle 3 7 2" xfId="46467" xr:uid="{00000000-0005-0000-0000-000083B50000}"/>
    <cellStyle name="Verknüpfte Zelle 3 7 2 2" xfId="46468" xr:uid="{00000000-0005-0000-0000-000084B50000}"/>
    <cellStyle name="Verknüpfte Zelle 3 7 3" xfId="46469" xr:uid="{00000000-0005-0000-0000-000085B50000}"/>
    <cellStyle name="Verknüpfte Zelle 3 8" xfId="46470" xr:uid="{00000000-0005-0000-0000-000086B50000}"/>
    <cellStyle name="Verknüpfte Zelle 3 8 2" xfId="46471" xr:uid="{00000000-0005-0000-0000-000087B50000}"/>
    <cellStyle name="Verknüpfte Zelle 3 8 2 2" xfId="46472" xr:uid="{00000000-0005-0000-0000-000088B50000}"/>
    <cellStyle name="Verknüpfte Zelle 3 8 3" xfId="46473" xr:uid="{00000000-0005-0000-0000-000089B50000}"/>
    <cellStyle name="Verknüpfte Zelle 3 9" xfId="46474" xr:uid="{00000000-0005-0000-0000-00008AB50000}"/>
    <cellStyle name="Verknüpfte Zelle 3 9 2" xfId="46475" xr:uid="{00000000-0005-0000-0000-00008BB50000}"/>
    <cellStyle name="Verknüpfte Zelle 3 9 2 2" xfId="46476" xr:uid="{00000000-0005-0000-0000-00008CB50000}"/>
    <cellStyle name="Verknüpfte Zelle 3 9 3" xfId="46477" xr:uid="{00000000-0005-0000-0000-00008DB50000}"/>
    <cellStyle name="Verknüpfte Zelle 4" xfId="46478" xr:uid="{00000000-0005-0000-0000-00008EB50000}"/>
    <cellStyle name="Verknüpfte Zelle 4 10" xfId="46479" xr:uid="{00000000-0005-0000-0000-00008FB50000}"/>
    <cellStyle name="Verknüpfte Zelle 4 10 2" xfId="46480" xr:uid="{00000000-0005-0000-0000-000090B50000}"/>
    <cellStyle name="Verknüpfte Zelle 4 10 2 2" xfId="46481" xr:uid="{00000000-0005-0000-0000-000091B50000}"/>
    <cellStyle name="Verknüpfte Zelle 4 10 3" xfId="46482" xr:uid="{00000000-0005-0000-0000-000092B50000}"/>
    <cellStyle name="Verknüpfte Zelle 4 11" xfId="46483" xr:uid="{00000000-0005-0000-0000-000093B50000}"/>
    <cellStyle name="Verknüpfte Zelle 4 11 2" xfId="46484" xr:uid="{00000000-0005-0000-0000-000094B50000}"/>
    <cellStyle name="Verknüpfte Zelle 4 11 2 2" xfId="46485" xr:uid="{00000000-0005-0000-0000-000095B50000}"/>
    <cellStyle name="Verknüpfte Zelle 4 11 3" xfId="46486" xr:uid="{00000000-0005-0000-0000-000096B50000}"/>
    <cellStyle name="Verknüpfte Zelle 4 12" xfId="46487" xr:uid="{00000000-0005-0000-0000-000097B50000}"/>
    <cellStyle name="Verknüpfte Zelle 4 12 2" xfId="46488" xr:uid="{00000000-0005-0000-0000-000098B50000}"/>
    <cellStyle name="Verknüpfte Zelle 4 13" xfId="46489" xr:uid="{00000000-0005-0000-0000-000099B50000}"/>
    <cellStyle name="Verknüpfte Zelle 4 2" xfId="46490" xr:uid="{00000000-0005-0000-0000-00009AB50000}"/>
    <cellStyle name="Verknüpfte Zelle 4 2 10" xfId="46491" xr:uid="{00000000-0005-0000-0000-00009BB50000}"/>
    <cellStyle name="Verknüpfte Zelle 4 2 10 2" xfId="46492" xr:uid="{00000000-0005-0000-0000-00009CB50000}"/>
    <cellStyle name="Verknüpfte Zelle 4 2 10 2 2" xfId="46493" xr:uid="{00000000-0005-0000-0000-00009DB50000}"/>
    <cellStyle name="Verknüpfte Zelle 4 2 10 3" xfId="46494" xr:uid="{00000000-0005-0000-0000-00009EB50000}"/>
    <cellStyle name="Verknüpfte Zelle 4 2 11" xfId="46495" xr:uid="{00000000-0005-0000-0000-00009FB50000}"/>
    <cellStyle name="Verknüpfte Zelle 4 2 11 2" xfId="46496" xr:uid="{00000000-0005-0000-0000-0000A0B50000}"/>
    <cellStyle name="Verknüpfte Zelle 4 2 12" xfId="46497" xr:uid="{00000000-0005-0000-0000-0000A1B50000}"/>
    <cellStyle name="Verknüpfte Zelle 4 2 2" xfId="46498" xr:uid="{00000000-0005-0000-0000-0000A2B50000}"/>
    <cellStyle name="Verknüpfte Zelle 4 2 2 2" xfId="46499" xr:uid="{00000000-0005-0000-0000-0000A3B50000}"/>
    <cellStyle name="Verknüpfte Zelle 4 2 2 2 2" xfId="46500" xr:uid="{00000000-0005-0000-0000-0000A4B50000}"/>
    <cellStyle name="Verknüpfte Zelle 4 2 2 3" xfId="46501" xr:uid="{00000000-0005-0000-0000-0000A5B50000}"/>
    <cellStyle name="Verknüpfte Zelle 4 2 3" xfId="46502" xr:uid="{00000000-0005-0000-0000-0000A6B50000}"/>
    <cellStyle name="Verknüpfte Zelle 4 2 3 2" xfId="46503" xr:uid="{00000000-0005-0000-0000-0000A7B50000}"/>
    <cellStyle name="Verknüpfte Zelle 4 2 3 2 2" xfId="46504" xr:uid="{00000000-0005-0000-0000-0000A8B50000}"/>
    <cellStyle name="Verknüpfte Zelle 4 2 3 3" xfId="46505" xr:uid="{00000000-0005-0000-0000-0000A9B50000}"/>
    <cellStyle name="Verknüpfte Zelle 4 2 4" xfId="46506" xr:uid="{00000000-0005-0000-0000-0000AAB50000}"/>
    <cellStyle name="Verknüpfte Zelle 4 2 4 2" xfId="46507" xr:uid="{00000000-0005-0000-0000-0000ABB50000}"/>
    <cellStyle name="Verknüpfte Zelle 4 2 4 2 2" xfId="46508" xr:uid="{00000000-0005-0000-0000-0000ACB50000}"/>
    <cellStyle name="Verknüpfte Zelle 4 2 4 3" xfId="46509" xr:uid="{00000000-0005-0000-0000-0000ADB50000}"/>
    <cellStyle name="Verknüpfte Zelle 4 2 5" xfId="46510" xr:uid="{00000000-0005-0000-0000-0000AEB50000}"/>
    <cellStyle name="Verknüpfte Zelle 4 2 5 2" xfId="46511" xr:uid="{00000000-0005-0000-0000-0000AFB50000}"/>
    <cellStyle name="Verknüpfte Zelle 4 2 5 2 2" xfId="46512" xr:uid="{00000000-0005-0000-0000-0000B0B50000}"/>
    <cellStyle name="Verknüpfte Zelle 4 2 5 3" xfId="46513" xr:uid="{00000000-0005-0000-0000-0000B1B50000}"/>
    <cellStyle name="Verknüpfte Zelle 4 2 6" xfId="46514" xr:uid="{00000000-0005-0000-0000-0000B2B50000}"/>
    <cellStyle name="Verknüpfte Zelle 4 2 6 2" xfId="46515" xr:uid="{00000000-0005-0000-0000-0000B3B50000}"/>
    <cellStyle name="Verknüpfte Zelle 4 2 6 2 2" xfId="46516" xr:uid="{00000000-0005-0000-0000-0000B4B50000}"/>
    <cellStyle name="Verknüpfte Zelle 4 2 6 3" xfId="46517" xr:uid="{00000000-0005-0000-0000-0000B5B50000}"/>
    <cellStyle name="Verknüpfte Zelle 4 2 7" xfId="46518" xr:uid="{00000000-0005-0000-0000-0000B6B50000}"/>
    <cellStyle name="Verknüpfte Zelle 4 2 7 2" xfId="46519" xr:uid="{00000000-0005-0000-0000-0000B7B50000}"/>
    <cellStyle name="Verknüpfte Zelle 4 2 7 2 2" xfId="46520" xr:uid="{00000000-0005-0000-0000-0000B8B50000}"/>
    <cellStyle name="Verknüpfte Zelle 4 2 7 3" xfId="46521" xr:uid="{00000000-0005-0000-0000-0000B9B50000}"/>
    <cellStyle name="Verknüpfte Zelle 4 2 8" xfId="46522" xr:uid="{00000000-0005-0000-0000-0000BAB50000}"/>
    <cellStyle name="Verknüpfte Zelle 4 2 8 2" xfId="46523" xr:uid="{00000000-0005-0000-0000-0000BBB50000}"/>
    <cellStyle name="Verknüpfte Zelle 4 2 8 2 2" xfId="46524" xr:uid="{00000000-0005-0000-0000-0000BCB50000}"/>
    <cellStyle name="Verknüpfte Zelle 4 2 8 3" xfId="46525" xr:uid="{00000000-0005-0000-0000-0000BDB50000}"/>
    <cellStyle name="Verknüpfte Zelle 4 2 9" xfId="46526" xr:uid="{00000000-0005-0000-0000-0000BEB50000}"/>
    <cellStyle name="Verknüpfte Zelle 4 2 9 2" xfId="46527" xr:uid="{00000000-0005-0000-0000-0000BFB50000}"/>
    <cellStyle name="Verknüpfte Zelle 4 2 9 2 2" xfId="46528" xr:uid="{00000000-0005-0000-0000-0000C0B50000}"/>
    <cellStyle name="Verknüpfte Zelle 4 2 9 3" xfId="46529" xr:uid="{00000000-0005-0000-0000-0000C1B50000}"/>
    <cellStyle name="Verknüpfte Zelle 4 3" xfId="46530" xr:uid="{00000000-0005-0000-0000-0000C2B50000}"/>
    <cellStyle name="Verknüpfte Zelle 4 3 10" xfId="46531" xr:uid="{00000000-0005-0000-0000-0000C3B50000}"/>
    <cellStyle name="Verknüpfte Zelle 4 3 10 2" xfId="46532" xr:uid="{00000000-0005-0000-0000-0000C4B50000}"/>
    <cellStyle name="Verknüpfte Zelle 4 3 11" xfId="46533" xr:uid="{00000000-0005-0000-0000-0000C5B50000}"/>
    <cellStyle name="Verknüpfte Zelle 4 3 2" xfId="46534" xr:uid="{00000000-0005-0000-0000-0000C6B50000}"/>
    <cellStyle name="Verknüpfte Zelle 4 3 2 2" xfId="46535" xr:uid="{00000000-0005-0000-0000-0000C7B50000}"/>
    <cellStyle name="Verknüpfte Zelle 4 3 2 2 2" xfId="46536" xr:uid="{00000000-0005-0000-0000-0000C8B50000}"/>
    <cellStyle name="Verknüpfte Zelle 4 3 2 3" xfId="46537" xr:uid="{00000000-0005-0000-0000-0000C9B50000}"/>
    <cellStyle name="Verknüpfte Zelle 4 3 3" xfId="46538" xr:uid="{00000000-0005-0000-0000-0000CAB50000}"/>
    <cellStyle name="Verknüpfte Zelle 4 3 3 2" xfId="46539" xr:uid="{00000000-0005-0000-0000-0000CBB50000}"/>
    <cellStyle name="Verknüpfte Zelle 4 3 3 2 2" xfId="46540" xr:uid="{00000000-0005-0000-0000-0000CCB50000}"/>
    <cellStyle name="Verknüpfte Zelle 4 3 3 3" xfId="46541" xr:uid="{00000000-0005-0000-0000-0000CDB50000}"/>
    <cellStyle name="Verknüpfte Zelle 4 3 4" xfId="46542" xr:uid="{00000000-0005-0000-0000-0000CEB50000}"/>
    <cellStyle name="Verknüpfte Zelle 4 3 4 2" xfId="46543" xr:uid="{00000000-0005-0000-0000-0000CFB50000}"/>
    <cellStyle name="Verknüpfte Zelle 4 3 4 2 2" xfId="46544" xr:uid="{00000000-0005-0000-0000-0000D0B50000}"/>
    <cellStyle name="Verknüpfte Zelle 4 3 4 3" xfId="46545" xr:uid="{00000000-0005-0000-0000-0000D1B50000}"/>
    <cellStyle name="Verknüpfte Zelle 4 3 5" xfId="46546" xr:uid="{00000000-0005-0000-0000-0000D2B50000}"/>
    <cellStyle name="Verknüpfte Zelle 4 3 5 2" xfId="46547" xr:uid="{00000000-0005-0000-0000-0000D3B50000}"/>
    <cellStyle name="Verknüpfte Zelle 4 3 5 2 2" xfId="46548" xr:uid="{00000000-0005-0000-0000-0000D4B50000}"/>
    <cellStyle name="Verknüpfte Zelle 4 3 5 3" xfId="46549" xr:uid="{00000000-0005-0000-0000-0000D5B50000}"/>
    <cellStyle name="Verknüpfte Zelle 4 3 6" xfId="46550" xr:uid="{00000000-0005-0000-0000-0000D6B50000}"/>
    <cellStyle name="Verknüpfte Zelle 4 3 6 2" xfId="46551" xr:uid="{00000000-0005-0000-0000-0000D7B50000}"/>
    <cellStyle name="Verknüpfte Zelle 4 3 6 2 2" xfId="46552" xr:uid="{00000000-0005-0000-0000-0000D8B50000}"/>
    <cellStyle name="Verknüpfte Zelle 4 3 6 3" xfId="46553" xr:uid="{00000000-0005-0000-0000-0000D9B50000}"/>
    <cellStyle name="Verknüpfte Zelle 4 3 7" xfId="46554" xr:uid="{00000000-0005-0000-0000-0000DAB50000}"/>
    <cellStyle name="Verknüpfte Zelle 4 3 7 2" xfId="46555" xr:uid="{00000000-0005-0000-0000-0000DBB50000}"/>
    <cellStyle name="Verknüpfte Zelle 4 3 7 2 2" xfId="46556" xr:uid="{00000000-0005-0000-0000-0000DCB50000}"/>
    <cellStyle name="Verknüpfte Zelle 4 3 7 3" xfId="46557" xr:uid="{00000000-0005-0000-0000-0000DDB50000}"/>
    <cellStyle name="Verknüpfte Zelle 4 3 8" xfId="46558" xr:uid="{00000000-0005-0000-0000-0000DEB50000}"/>
    <cellStyle name="Verknüpfte Zelle 4 3 8 2" xfId="46559" xr:uid="{00000000-0005-0000-0000-0000DFB50000}"/>
    <cellStyle name="Verknüpfte Zelle 4 3 8 2 2" xfId="46560" xr:uid="{00000000-0005-0000-0000-0000E0B50000}"/>
    <cellStyle name="Verknüpfte Zelle 4 3 8 3" xfId="46561" xr:uid="{00000000-0005-0000-0000-0000E1B50000}"/>
    <cellStyle name="Verknüpfte Zelle 4 3 9" xfId="46562" xr:uid="{00000000-0005-0000-0000-0000E2B50000}"/>
    <cellStyle name="Verknüpfte Zelle 4 3 9 2" xfId="46563" xr:uid="{00000000-0005-0000-0000-0000E3B50000}"/>
    <cellStyle name="Verknüpfte Zelle 4 3 9 2 2" xfId="46564" xr:uid="{00000000-0005-0000-0000-0000E4B50000}"/>
    <cellStyle name="Verknüpfte Zelle 4 3 9 3" xfId="46565" xr:uid="{00000000-0005-0000-0000-0000E5B50000}"/>
    <cellStyle name="Verknüpfte Zelle 4 4" xfId="46566" xr:uid="{00000000-0005-0000-0000-0000E6B50000}"/>
    <cellStyle name="Verknüpfte Zelle 4 4 2" xfId="46567" xr:uid="{00000000-0005-0000-0000-0000E7B50000}"/>
    <cellStyle name="Verknüpfte Zelle 4 4 2 2" xfId="46568" xr:uid="{00000000-0005-0000-0000-0000E8B50000}"/>
    <cellStyle name="Verknüpfte Zelle 4 4 3" xfId="46569" xr:uid="{00000000-0005-0000-0000-0000E9B50000}"/>
    <cellStyle name="Verknüpfte Zelle 4 5" xfId="46570" xr:uid="{00000000-0005-0000-0000-0000EAB50000}"/>
    <cellStyle name="Verknüpfte Zelle 4 5 2" xfId="46571" xr:uid="{00000000-0005-0000-0000-0000EBB50000}"/>
    <cellStyle name="Verknüpfte Zelle 4 5 2 2" xfId="46572" xr:uid="{00000000-0005-0000-0000-0000ECB50000}"/>
    <cellStyle name="Verknüpfte Zelle 4 5 3" xfId="46573" xr:uid="{00000000-0005-0000-0000-0000EDB50000}"/>
    <cellStyle name="Verknüpfte Zelle 4 6" xfId="46574" xr:uid="{00000000-0005-0000-0000-0000EEB50000}"/>
    <cellStyle name="Verknüpfte Zelle 4 6 2" xfId="46575" xr:uid="{00000000-0005-0000-0000-0000EFB50000}"/>
    <cellStyle name="Verknüpfte Zelle 4 6 2 2" xfId="46576" xr:uid="{00000000-0005-0000-0000-0000F0B50000}"/>
    <cellStyle name="Verknüpfte Zelle 4 6 3" xfId="46577" xr:uid="{00000000-0005-0000-0000-0000F1B50000}"/>
    <cellStyle name="Verknüpfte Zelle 4 7" xfId="46578" xr:uid="{00000000-0005-0000-0000-0000F2B50000}"/>
    <cellStyle name="Verknüpfte Zelle 4 7 2" xfId="46579" xr:uid="{00000000-0005-0000-0000-0000F3B50000}"/>
    <cellStyle name="Verknüpfte Zelle 4 7 2 2" xfId="46580" xr:uid="{00000000-0005-0000-0000-0000F4B50000}"/>
    <cellStyle name="Verknüpfte Zelle 4 7 3" xfId="46581" xr:uid="{00000000-0005-0000-0000-0000F5B50000}"/>
    <cellStyle name="Verknüpfte Zelle 4 8" xfId="46582" xr:uid="{00000000-0005-0000-0000-0000F6B50000}"/>
    <cellStyle name="Verknüpfte Zelle 4 8 2" xfId="46583" xr:uid="{00000000-0005-0000-0000-0000F7B50000}"/>
    <cellStyle name="Verknüpfte Zelle 4 8 2 2" xfId="46584" xr:uid="{00000000-0005-0000-0000-0000F8B50000}"/>
    <cellStyle name="Verknüpfte Zelle 4 8 3" xfId="46585" xr:uid="{00000000-0005-0000-0000-0000F9B50000}"/>
    <cellStyle name="Verknüpfte Zelle 4 9" xfId="46586" xr:uid="{00000000-0005-0000-0000-0000FAB50000}"/>
    <cellStyle name="Verknüpfte Zelle 4 9 2" xfId="46587" xr:uid="{00000000-0005-0000-0000-0000FBB50000}"/>
    <cellStyle name="Verknüpfte Zelle 4 9 2 2" xfId="46588" xr:uid="{00000000-0005-0000-0000-0000FCB50000}"/>
    <cellStyle name="Verknüpfte Zelle 4 9 3" xfId="46589" xr:uid="{00000000-0005-0000-0000-0000FDB50000}"/>
    <cellStyle name="Währung [0]_Aktuell - Vertragsverlängerungen etc" xfId="46590" xr:uid="{00000000-0005-0000-0000-0000FEB50000}"/>
    <cellStyle name="Währung_Aktuell - Vertragsverlängerungen etc" xfId="46591" xr:uid="{00000000-0005-0000-0000-0000FFB50000}"/>
    <cellStyle name="Warnender Text" xfId="1306" xr:uid="{00000000-0005-0000-0000-00001A050000}"/>
    <cellStyle name="Warning Text" xfId="1307" xr:uid="{00000000-0005-0000-0000-00001B050000}"/>
    <cellStyle name="Warning Text 10" xfId="46592" xr:uid="{00000000-0005-0000-0000-000000B60000}"/>
    <cellStyle name="Warning Text 11" xfId="46593" xr:uid="{00000000-0005-0000-0000-000001B60000}"/>
    <cellStyle name="Warning Text 12" xfId="46594" xr:uid="{00000000-0005-0000-0000-000002B60000}"/>
    <cellStyle name="Warning Text 13" xfId="46595" xr:uid="{00000000-0005-0000-0000-000003B60000}"/>
    <cellStyle name="Warning Text 14" xfId="46596" xr:uid="{00000000-0005-0000-0000-000004B60000}"/>
    <cellStyle name="Warning Text 15" xfId="46597" xr:uid="{00000000-0005-0000-0000-000005B60000}"/>
    <cellStyle name="Warning Text 16" xfId="46598" xr:uid="{00000000-0005-0000-0000-000006B60000}"/>
    <cellStyle name="Warning Text 17" xfId="46599" xr:uid="{00000000-0005-0000-0000-000007B60000}"/>
    <cellStyle name="Warning Text 18" xfId="46600" xr:uid="{00000000-0005-0000-0000-000008B60000}"/>
    <cellStyle name="Warning Text 19" xfId="46601" xr:uid="{00000000-0005-0000-0000-000009B60000}"/>
    <cellStyle name="Warning Text 2" xfId="46602" xr:uid="{00000000-0005-0000-0000-00000AB60000}"/>
    <cellStyle name="Warning Text 20" xfId="46603" xr:uid="{00000000-0005-0000-0000-00000BB60000}"/>
    <cellStyle name="Warning Text 21" xfId="46604" xr:uid="{00000000-0005-0000-0000-00000CB60000}"/>
    <cellStyle name="Warning Text 22" xfId="46605" xr:uid="{00000000-0005-0000-0000-00000DB60000}"/>
    <cellStyle name="Warning Text 23" xfId="46606" xr:uid="{00000000-0005-0000-0000-00000EB60000}"/>
    <cellStyle name="Warning Text 24" xfId="46607" xr:uid="{00000000-0005-0000-0000-00000FB60000}"/>
    <cellStyle name="Warning Text 25" xfId="46608" xr:uid="{00000000-0005-0000-0000-000010B60000}"/>
    <cellStyle name="Warning Text 26" xfId="46609" xr:uid="{00000000-0005-0000-0000-000011B60000}"/>
    <cellStyle name="Warning Text 27" xfId="46610" xr:uid="{00000000-0005-0000-0000-000012B60000}"/>
    <cellStyle name="Warning Text 28" xfId="46611" xr:uid="{00000000-0005-0000-0000-000013B60000}"/>
    <cellStyle name="Warning Text 29" xfId="46612" xr:uid="{00000000-0005-0000-0000-000014B60000}"/>
    <cellStyle name="Warning Text 3" xfId="46613" xr:uid="{00000000-0005-0000-0000-000015B60000}"/>
    <cellStyle name="Warning Text 30" xfId="46614" xr:uid="{00000000-0005-0000-0000-000016B60000}"/>
    <cellStyle name="Warning Text 31" xfId="46615" xr:uid="{00000000-0005-0000-0000-000017B60000}"/>
    <cellStyle name="Warning Text 32" xfId="46616" xr:uid="{00000000-0005-0000-0000-000018B60000}"/>
    <cellStyle name="Warning Text 33" xfId="46617" xr:uid="{00000000-0005-0000-0000-000019B60000}"/>
    <cellStyle name="Warning Text 4" xfId="46618" xr:uid="{00000000-0005-0000-0000-00001AB60000}"/>
    <cellStyle name="Warning Text 5" xfId="46619" xr:uid="{00000000-0005-0000-0000-00001BB60000}"/>
    <cellStyle name="Warning Text 6" xfId="46620" xr:uid="{00000000-0005-0000-0000-00001CB60000}"/>
    <cellStyle name="Warning Text 7" xfId="46621" xr:uid="{00000000-0005-0000-0000-00001DB60000}"/>
    <cellStyle name="Warning Text 8" xfId="46622" xr:uid="{00000000-0005-0000-0000-00001EB60000}"/>
    <cellStyle name="Warning Text 9" xfId="46623" xr:uid="{00000000-0005-0000-0000-00001FB60000}"/>
    <cellStyle name="Year" xfId="46624" xr:uid="{00000000-0005-0000-0000-000020B60000}"/>
    <cellStyle name="Zelle überprüfen" xfId="1308" xr:uid="{00000000-0005-0000-0000-00001C050000}"/>
    <cellStyle name="Zelle überprüfen 2" xfId="46625" xr:uid="{00000000-0005-0000-0000-000021B60000}"/>
    <cellStyle name="Zelle überprüfen 2 10" xfId="46626" xr:uid="{00000000-0005-0000-0000-000022B60000}"/>
    <cellStyle name="Zelle überprüfen 2 10 2" xfId="46627" xr:uid="{00000000-0005-0000-0000-000023B60000}"/>
    <cellStyle name="Zelle überprüfen 2 10 2 2" xfId="46628" xr:uid="{00000000-0005-0000-0000-000024B60000}"/>
    <cellStyle name="Zelle überprüfen 2 10 3" xfId="46629" xr:uid="{00000000-0005-0000-0000-000025B60000}"/>
    <cellStyle name="Zelle überprüfen 2 11" xfId="46630" xr:uid="{00000000-0005-0000-0000-000026B60000}"/>
    <cellStyle name="Zelle überprüfen 2 11 2" xfId="46631" xr:uid="{00000000-0005-0000-0000-000027B60000}"/>
    <cellStyle name="Zelle überprüfen 2 11 2 2" xfId="46632" xr:uid="{00000000-0005-0000-0000-000028B60000}"/>
    <cellStyle name="Zelle überprüfen 2 11 3" xfId="46633" xr:uid="{00000000-0005-0000-0000-000029B60000}"/>
    <cellStyle name="Zelle überprüfen 2 12" xfId="46634" xr:uid="{00000000-0005-0000-0000-00002AB60000}"/>
    <cellStyle name="Zelle überprüfen 2 12 2" xfId="46635" xr:uid="{00000000-0005-0000-0000-00002BB60000}"/>
    <cellStyle name="Zelle überprüfen 2 12 2 2" xfId="46636" xr:uid="{00000000-0005-0000-0000-00002CB60000}"/>
    <cellStyle name="Zelle überprüfen 2 12 3" xfId="46637" xr:uid="{00000000-0005-0000-0000-00002DB60000}"/>
    <cellStyle name="Zelle überprüfen 2 13" xfId="46638" xr:uid="{00000000-0005-0000-0000-00002EB60000}"/>
    <cellStyle name="Zelle überprüfen 2 13 2" xfId="46639" xr:uid="{00000000-0005-0000-0000-00002FB60000}"/>
    <cellStyle name="Zelle überprüfen 2 13 2 2" xfId="46640" xr:uid="{00000000-0005-0000-0000-000030B60000}"/>
    <cellStyle name="Zelle überprüfen 2 13 3" xfId="46641" xr:uid="{00000000-0005-0000-0000-000031B60000}"/>
    <cellStyle name="Zelle überprüfen 2 2" xfId="46642" xr:uid="{00000000-0005-0000-0000-000032B60000}"/>
    <cellStyle name="Zelle überprüfen 2 2 2" xfId="46643" xr:uid="{00000000-0005-0000-0000-000033B60000}"/>
    <cellStyle name="Zelle überprüfen 2 2 2 2" xfId="46644" xr:uid="{00000000-0005-0000-0000-000034B60000}"/>
    <cellStyle name="Zelle überprüfen 2 2 2 2 2" xfId="46645" xr:uid="{00000000-0005-0000-0000-000035B60000}"/>
    <cellStyle name="Zelle überprüfen 2 2 2 3" xfId="46646" xr:uid="{00000000-0005-0000-0000-000036B60000}"/>
    <cellStyle name="Zelle überprüfen 2 2 3" xfId="46647" xr:uid="{00000000-0005-0000-0000-000037B60000}"/>
    <cellStyle name="Zelle überprüfen 2 2 3 2" xfId="46648" xr:uid="{00000000-0005-0000-0000-000038B60000}"/>
    <cellStyle name="Zelle überprüfen 2 2 3 2 2" xfId="46649" xr:uid="{00000000-0005-0000-0000-000039B60000}"/>
    <cellStyle name="Zelle überprüfen 2 2 3 3" xfId="46650" xr:uid="{00000000-0005-0000-0000-00003AB60000}"/>
    <cellStyle name="Zelle überprüfen 2 2 4" xfId="46651" xr:uid="{00000000-0005-0000-0000-00003BB60000}"/>
    <cellStyle name="Zelle überprüfen 2 2 4 2" xfId="46652" xr:uid="{00000000-0005-0000-0000-00003CB60000}"/>
    <cellStyle name="Zelle überprüfen 2 2 4 2 2" xfId="46653" xr:uid="{00000000-0005-0000-0000-00003DB60000}"/>
    <cellStyle name="Zelle überprüfen 2 2 4 3" xfId="46654" xr:uid="{00000000-0005-0000-0000-00003EB60000}"/>
    <cellStyle name="Zelle überprüfen 2 2 5" xfId="46655" xr:uid="{00000000-0005-0000-0000-00003FB60000}"/>
    <cellStyle name="Zelle überprüfen 2 2 5 2" xfId="46656" xr:uid="{00000000-0005-0000-0000-000040B60000}"/>
    <cellStyle name="Zelle überprüfen 2 2 5 2 2" xfId="46657" xr:uid="{00000000-0005-0000-0000-000041B60000}"/>
    <cellStyle name="Zelle überprüfen 2 2 5 3" xfId="46658" xr:uid="{00000000-0005-0000-0000-000042B60000}"/>
    <cellStyle name="Zelle überprüfen 2 2 6" xfId="46659" xr:uid="{00000000-0005-0000-0000-000043B60000}"/>
    <cellStyle name="Zelle überprüfen 2 2 6 2" xfId="46660" xr:uid="{00000000-0005-0000-0000-000044B60000}"/>
    <cellStyle name="Zelle überprüfen 2 2 6 2 2" xfId="46661" xr:uid="{00000000-0005-0000-0000-000045B60000}"/>
    <cellStyle name="Zelle überprüfen 2 2 6 3" xfId="46662" xr:uid="{00000000-0005-0000-0000-000046B60000}"/>
    <cellStyle name="Zelle überprüfen 2 2 7" xfId="46663" xr:uid="{00000000-0005-0000-0000-000047B60000}"/>
    <cellStyle name="Zelle überprüfen 2 2 7 2" xfId="46664" xr:uid="{00000000-0005-0000-0000-000048B60000}"/>
    <cellStyle name="Zelle überprüfen 2 2 7 2 2" xfId="46665" xr:uid="{00000000-0005-0000-0000-000049B60000}"/>
    <cellStyle name="Zelle überprüfen 2 2 7 3" xfId="46666" xr:uid="{00000000-0005-0000-0000-00004AB60000}"/>
    <cellStyle name="Zelle überprüfen 2 2 8" xfId="46667" xr:uid="{00000000-0005-0000-0000-00004BB60000}"/>
    <cellStyle name="Zelle überprüfen 2 2 8 2" xfId="46668" xr:uid="{00000000-0005-0000-0000-00004CB60000}"/>
    <cellStyle name="Zelle überprüfen 2 2 8 2 2" xfId="46669" xr:uid="{00000000-0005-0000-0000-00004DB60000}"/>
    <cellStyle name="Zelle überprüfen 2 2 8 3" xfId="46670" xr:uid="{00000000-0005-0000-0000-00004EB60000}"/>
    <cellStyle name="Zelle überprüfen 2 2 9" xfId="46671" xr:uid="{00000000-0005-0000-0000-00004FB60000}"/>
    <cellStyle name="Zelle überprüfen 2 2 9 2" xfId="46672" xr:uid="{00000000-0005-0000-0000-000050B60000}"/>
    <cellStyle name="Zelle überprüfen 2 2 9 2 2" xfId="46673" xr:uid="{00000000-0005-0000-0000-000051B60000}"/>
    <cellStyle name="Zelle überprüfen 2 2 9 3" xfId="46674" xr:uid="{00000000-0005-0000-0000-000052B60000}"/>
    <cellStyle name="Zelle überprüfen 2 3" xfId="46675" xr:uid="{00000000-0005-0000-0000-000053B60000}"/>
    <cellStyle name="Zelle überprüfen 2 3 2" xfId="46676" xr:uid="{00000000-0005-0000-0000-000054B60000}"/>
    <cellStyle name="Zelle überprüfen 2 3 2 2" xfId="46677" xr:uid="{00000000-0005-0000-0000-000055B60000}"/>
    <cellStyle name="Zelle überprüfen 2 3 2 2 2" xfId="46678" xr:uid="{00000000-0005-0000-0000-000056B60000}"/>
    <cellStyle name="Zelle überprüfen 2 3 2 3" xfId="46679" xr:uid="{00000000-0005-0000-0000-000057B60000}"/>
    <cellStyle name="Zelle überprüfen 2 3 3" xfId="46680" xr:uid="{00000000-0005-0000-0000-000058B60000}"/>
    <cellStyle name="Zelle überprüfen 2 3 3 2" xfId="46681" xr:uid="{00000000-0005-0000-0000-000059B60000}"/>
    <cellStyle name="Zelle überprüfen 2 3 3 2 2" xfId="46682" xr:uid="{00000000-0005-0000-0000-00005AB60000}"/>
    <cellStyle name="Zelle überprüfen 2 3 3 3" xfId="46683" xr:uid="{00000000-0005-0000-0000-00005BB60000}"/>
    <cellStyle name="Zelle überprüfen 2 3 4" xfId="46684" xr:uid="{00000000-0005-0000-0000-00005CB60000}"/>
    <cellStyle name="Zelle überprüfen 2 3 4 2" xfId="46685" xr:uid="{00000000-0005-0000-0000-00005DB60000}"/>
    <cellStyle name="Zelle überprüfen 2 3 4 2 2" xfId="46686" xr:uid="{00000000-0005-0000-0000-00005EB60000}"/>
    <cellStyle name="Zelle überprüfen 2 3 4 3" xfId="46687" xr:uid="{00000000-0005-0000-0000-00005FB60000}"/>
    <cellStyle name="Zelle überprüfen 2 3 5" xfId="46688" xr:uid="{00000000-0005-0000-0000-000060B60000}"/>
    <cellStyle name="Zelle überprüfen 2 3 5 2" xfId="46689" xr:uid="{00000000-0005-0000-0000-000061B60000}"/>
    <cellStyle name="Zelle überprüfen 2 3 5 2 2" xfId="46690" xr:uid="{00000000-0005-0000-0000-000062B60000}"/>
    <cellStyle name="Zelle überprüfen 2 3 5 3" xfId="46691" xr:uid="{00000000-0005-0000-0000-000063B60000}"/>
    <cellStyle name="Zelle überprüfen 2 3 6" xfId="46692" xr:uid="{00000000-0005-0000-0000-000064B60000}"/>
    <cellStyle name="Zelle überprüfen 2 3 6 2" xfId="46693" xr:uid="{00000000-0005-0000-0000-000065B60000}"/>
    <cellStyle name="Zelle überprüfen 2 3 6 2 2" xfId="46694" xr:uid="{00000000-0005-0000-0000-000066B60000}"/>
    <cellStyle name="Zelle überprüfen 2 3 6 3" xfId="46695" xr:uid="{00000000-0005-0000-0000-000067B60000}"/>
    <cellStyle name="Zelle überprüfen 2 3 7" xfId="46696" xr:uid="{00000000-0005-0000-0000-000068B60000}"/>
    <cellStyle name="Zelle überprüfen 2 3 7 2" xfId="46697" xr:uid="{00000000-0005-0000-0000-000069B60000}"/>
    <cellStyle name="Zelle überprüfen 2 3 7 2 2" xfId="46698" xr:uid="{00000000-0005-0000-0000-00006AB60000}"/>
    <cellStyle name="Zelle überprüfen 2 3 7 3" xfId="46699" xr:uid="{00000000-0005-0000-0000-00006BB60000}"/>
    <cellStyle name="Zelle überprüfen 2 3 8" xfId="46700" xr:uid="{00000000-0005-0000-0000-00006CB60000}"/>
    <cellStyle name="Zelle überprüfen 2 3 8 2" xfId="46701" xr:uid="{00000000-0005-0000-0000-00006DB60000}"/>
    <cellStyle name="Zelle überprüfen 2 3 8 2 2" xfId="46702" xr:uid="{00000000-0005-0000-0000-00006EB60000}"/>
    <cellStyle name="Zelle überprüfen 2 3 8 3" xfId="46703" xr:uid="{00000000-0005-0000-0000-00006FB60000}"/>
    <cellStyle name="Zelle überprüfen 2 3 9" xfId="46704" xr:uid="{00000000-0005-0000-0000-000070B60000}"/>
    <cellStyle name="Zelle überprüfen 2 3 9 2" xfId="46705" xr:uid="{00000000-0005-0000-0000-000071B60000}"/>
    <cellStyle name="Zelle überprüfen 2 3 9 2 2" xfId="46706" xr:uid="{00000000-0005-0000-0000-000072B60000}"/>
    <cellStyle name="Zelle überprüfen 2 3 9 3" xfId="46707" xr:uid="{00000000-0005-0000-0000-000073B60000}"/>
    <cellStyle name="Zelle überprüfen 2 4" xfId="46708" xr:uid="{00000000-0005-0000-0000-000074B60000}"/>
    <cellStyle name="Zelle überprüfen 2 4 2" xfId="46709" xr:uid="{00000000-0005-0000-0000-000075B60000}"/>
    <cellStyle name="Zelle überprüfen 2 4 2 2" xfId="46710" xr:uid="{00000000-0005-0000-0000-000076B60000}"/>
    <cellStyle name="Zelle überprüfen 2 4 2 2 2" xfId="46711" xr:uid="{00000000-0005-0000-0000-000077B60000}"/>
    <cellStyle name="Zelle überprüfen 2 4 2 3" xfId="46712" xr:uid="{00000000-0005-0000-0000-000078B60000}"/>
    <cellStyle name="Zelle überprüfen 2 4 3" xfId="46713" xr:uid="{00000000-0005-0000-0000-000079B60000}"/>
    <cellStyle name="Zelle überprüfen 2 4 3 2" xfId="46714" xr:uid="{00000000-0005-0000-0000-00007AB60000}"/>
    <cellStyle name="Zelle überprüfen 2 4 3 2 2" xfId="46715" xr:uid="{00000000-0005-0000-0000-00007BB60000}"/>
    <cellStyle name="Zelle überprüfen 2 4 3 3" xfId="46716" xr:uid="{00000000-0005-0000-0000-00007CB60000}"/>
    <cellStyle name="Zelle überprüfen 2 4 4" xfId="46717" xr:uid="{00000000-0005-0000-0000-00007DB60000}"/>
    <cellStyle name="Zelle überprüfen 2 4 4 2" xfId="46718" xr:uid="{00000000-0005-0000-0000-00007EB60000}"/>
    <cellStyle name="Zelle überprüfen 2 4 4 2 2" xfId="46719" xr:uid="{00000000-0005-0000-0000-00007FB60000}"/>
    <cellStyle name="Zelle überprüfen 2 4 4 3" xfId="46720" xr:uid="{00000000-0005-0000-0000-000080B60000}"/>
    <cellStyle name="Zelle überprüfen 2 4 5" xfId="46721" xr:uid="{00000000-0005-0000-0000-000081B60000}"/>
    <cellStyle name="Zelle überprüfen 2 4 5 2" xfId="46722" xr:uid="{00000000-0005-0000-0000-000082B60000}"/>
    <cellStyle name="Zelle überprüfen 2 4 5 2 2" xfId="46723" xr:uid="{00000000-0005-0000-0000-000083B60000}"/>
    <cellStyle name="Zelle überprüfen 2 4 5 3" xfId="46724" xr:uid="{00000000-0005-0000-0000-000084B60000}"/>
    <cellStyle name="Zelle überprüfen 2 4 6" xfId="46725" xr:uid="{00000000-0005-0000-0000-000085B60000}"/>
    <cellStyle name="Zelle überprüfen 2 4 6 2" xfId="46726" xr:uid="{00000000-0005-0000-0000-000086B60000}"/>
    <cellStyle name="Zelle überprüfen 2 4 6 2 2" xfId="46727" xr:uid="{00000000-0005-0000-0000-000087B60000}"/>
    <cellStyle name="Zelle überprüfen 2 4 6 3" xfId="46728" xr:uid="{00000000-0005-0000-0000-000088B60000}"/>
    <cellStyle name="Zelle überprüfen 2 4 7" xfId="46729" xr:uid="{00000000-0005-0000-0000-000089B60000}"/>
    <cellStyle name="Zelle überprüfen 2 4 7 2" xfId="46730" xr:uid="{00000000-0005-0000-0000-00008AB60000}"/>
    <cellStyle name="Zelle überprüfen 2 4 7 2 2" xfId="46731" xr:uid="{00000000-0005-0000-0000-00008BB60000}"/>
    <cellStyle name="Zelle überprüfen 2 4 7 3" xfId="46732" xr:uid="{00000000-0005-0000-0000-00008CB60000}"/>
    <cellStyle name="Zelle überprüfen 2 4 8" xfId="46733" xr:uid="{00000000-0005-0000-0000-00008DB60000}"/>
    <cellStyle name="Zelle überprüfen 2 4 8 2" xfId="46734" xr:uid="{00000000-0005-0000-0000-00008EB60000}"/>
    <cellStyle name="Zelle überprüfen 2 4 8 2 2" xfId="46735" xr:uid="{00000000-0005-0000-0000-00008FB60000}"/>
    <cellStyle name="Zelle überprüfen 2 4 8 3" xfId="46736" xr:uid="{00000000-0005-0000-0000-000090B60000}"/>
    <cellStyle name="Zelle überprüfen 2 4 9" xfId="46737" xr:uid="{00000000-0005-0000-0000-000091B60000}"/>
    <cellStyle name="Zelle überprüfen 2 4 9 2" xfId="46738" xr:uid="{00000000-0005-0000-0000-000092B60000}"/>
    <cellStyle name="Zelle überprüfen 2 4 9 2 2" xfId="46739" xr:uid="{00000000-0005-0000-0000-000093B60000}"/>
    <cellStyle name="Zelle überprüfen 2 4 9 3" xfId="46740" xr:uid="{00000000-0005-0000-0000-000094B60000}"/>
    <cellStyle name="Zelle überprüfen 2 5" xfId="46741" xr:uid="{00000000-0005-0000-0000-000095B60000}"/>
    <cellStyle name="Zelle überprüfen 2 5 2" xfId="46742" xr:uid="{00000000-0005-0000-0000-000096B60000}"/>
    <cellStyle name="Zelle überprüfen 2 5 2 2" xfId="46743" xr:uid="{00000000-0005-0000-0000-000097B60000}"/>
    <cellStyle name="Zelle überprüfen 2 5 2 2 2" xfId="46744" xr:uid="{00000000-0005-0000-0000-000098B60000}"/>
    <cellStyle name="Zelle überprüfen 2 5 2 3" xfId="46745" xr:uid="{00000000-0005-0000-0000-000099B60000}"/>
    <cellStyle name="Zelle überprüfen 2 5 3" xfId="46746" xr:uid="{00000000-0005-0000-0000-00009AB60000}"/>
    <cellStyle name="Zelle überprüfen 2 5 3 2" xfId="46747" xr:uid="{00000000-0005-0000-0000-00009BB60000}"/>
    <cellStyle name="Zelle überprüfen 2 5 3 2 2" xfId="46748" xr:uid="{00000000-0005-0000-0000-00009CB60000}"/>
    <cellStyle name="Zelle überprüfen 2 5 3 3" xfId="46749" xr:uid="{00000000-0005-0000-0000-00009DB60000}"/>
    <cellStyle name="Zelle überprüfen 2 5 4" xfId="46750" xr:uid="{00000000-0005-0000-0000-00009EB60000}"/>
    <cellStyle name="Zelle überprüfen 2 5 4 2" xfId="46751" xr:uid="{00000000-0005-0000-0000-00009FB60000}"/>
    <cellStyle name="Zelle überprüfen 2 5 4 2 2" xfId="46752" xr:uid="{00000000-0005-0000-0000-0000A0B60000}"/>
    <cellStyle name="Zelle überprüfen 2 5 4 3" xfId="46753" xr:uid="{00000000-0005-0000-0000-0000A1B60000}"/>
    <cellStyle name="Zelle überprüfen 2 5 5" xfId="46754" xr:uid="{00000000-0005-0000-0000-0000A2B60000}"/>
    <cellStyle name="Zelle überprüfen 2 5 5 2" xfId="46755" xr:uid="{00000000-0005-0000-0000-0000A3B60000}"/>
    <cellStyle name="Zelle überprüfen 2 5 5 2 2" xfId="46756" xr:uid="{00000000-0005-0000-0000-0000A4B60000}"/>
    <cellStyle name="Zelle überprüfen 2 5 5 3" xfId="46757" xr:uid="{00000000-0005-0000-0000-0000A5B60000}"/>
    <cellStyle name="Zelle überprüfen 2 5 6" xfId="46758" xr:uid="{00000000-0005-0000-0000-0000A6B60000}"/>
    <cellStyle name="Zelle überprüfen 2 5 6 2" xfId="46759" xr:uid="{00000000-0005-0000-0000-0000A7B60000}"/>
    <cellStyle name="Zelle überprüfen 2 5 6 2 2" xfId="46760" xr:uid="{00000000-0005-0000-0000-0000A8B60000}"/>
    <cellStyle name="Zelle überprüfen 2 5 6 3" xfId="46761" xr:uid="{00000000-0005-0000-0000-0000A9B60000}"/>
    <cellStyle name="Zelle überprüfen 2 5 7" xfId="46762" xr:uid="{00000000-0005-0000-0000-0000AAB60000}"/>
    <cellStyle name="Zelle überprüfen 2 5 7 2" xfId="46763" xr:uid="{00000000-0005-0000-0000-0000ABB60000}"/>
    <cellStyle name="Zelle überprüfen 2 5 7 2 2" xfId="46764" xr:uid="{00000000-0005-0000-0000-0000ACB60000}"/>
    <cellStyle name="Zelle überprüfen 2 5 7 3" xfId="46765" xr:uid="{00000000-0005-0000-0000-0000ADB60000}"/>
    <cellStyle name="Zelle überprüfen 2 5 8" xfId="46766" xr:uid="{00000000-0005-0000-0000-0000AEB60000}"/>
    <cellStyle name="Zelle überprüfen 2 5 8 2" xfId="46767" xr:uid="{00000000-0005-0000-0000-0000AFB60000}"/>
    <cellStyle name="Zelle überprüfen 2 5 8 2 2" xfId="46768" xr:uid="{00000000-0005-0000-0000-0000B0B60000}"/>
    <cellStyle name="Zelle überprüfen 2 5 8 3" xfId="46769" xr:uid="{00000000-0005-0000-0000-0000B1B60000}"/>
    <cellStyle name="Zelle überprüfen 2 5 9" xfId="46770" xr:uid="{00000000-0005-0000-0000-0000B2B60000}"/>
    <cellStyle name="Zelle überprüfen 2 5 9 2" xfId="46771" xr:uid="{00000000-0005-0000-0000-0000B3B60000}"/>
    <cellStyle name="Zelle überprüfen 2 5 9 2 2" xfId="46772" xr:uid="{00000000-0005-0000-0000-0000B4B60000}"/>
    <cellStyle name="Zelle überprüfen 2 5 9 3" xfId="46773" xr:uid="{00000000-0005-0000-0000-0000B5B60000}"/>
    <cellStyle name="Zelle überprüfen 2 6" xfId="46774" xr:uid="{00000000-0005-0000-0000-0000B6B60000}"/>
    <cellStyle name="Zelle überprüfen 2 6 2" xfId="46775" xr:uid="{00000000-0005-0000-0000-0000B7B60000}"/>
    <cellStyle name="Zelle überprüfen 2 6 2 2" xfId="46776" xr:uid="{00000000-0005-0000-0000-0000B8B60000}"/>
    <cellStyle name="Zelle überprüfen 2 6 3" xfId="46777" xr:uid="{00000000-0005-0000-0000-0000B9B60000}"/>
    <cellStyle name="Zelle überprüfen 2 7" xfId="46778" xr:uid="{00000000-0005-0000-0000-0000BAB60000}"/>
    <cellStyle name="Zelle überprüfen 2 7 2" xfId="46779" xr:uid="{00000000-0005-0000-0000-0000BBB60000}"/>
    <cellStyle name="Zelle überprüfen 2 7 2 2" xfId="46780" xr:uid="{00000000-0005-0000-0000-0000BCB60000}"/>
    <cellStyle name="Zelle überprüfen 2 7 3" xfId="46781" xr:uid="{00000000-0005-0000-0000-0000BDB60000}"/>
    <cellStyle name="Zelle überprüfen 2 8" xfId="46782" xr:uid="{00000000-0005-0000-0000-0000BEB60000}"/>
    <cellStyle name="Zelle überprüfen 2 8 2" xfId="46783" xr:uid="{00000000-0005-0000-0000-0000BFB60000}"/>
    <cellStyle name="Zelle überprüfen 2 8 2 2" xfId="46784" xr:uid="{00000000-0005-0000-0000-0000C0B60000}"/>
    <cellStyle name="Zelle überprüfen 2 8 3" xfId="46785" xr:uid="{00000000-0005-0000-0000-0000C1B60000}"/>
    <cellStyle name="Zelle überprüfen 2 9" xfId="46786" xr:uid="{00000000-0005-0000-0000-0000C2B60000}"/>
    <cellStyle name="Zelle überprüfen 2 9 2" xfId="46787" xr:uid="{00000000-0005-0000-0000-0000C3B60000}"/>
    <cellStyle name="Zelle überprüfen 2 9 2 2" xfId="46788" xr:uid="{00000000-0005-0000-0000-0000C4B60000}"/>
    <cellStyle name="Zelle überprüfen 2 9 3" xfId="46789" xr:uid="{00000000-0005-0000-0000-0000C5B60000}"/>
    <cellStyle name="Zelle überprüfen 3" xfId="46790" xr:uid="{00000000-0005-0000-0000-0000C6B60000}"/>
    <cellStyle name="Zelle überprüfen 3 2" xfId="46791" xr:uid="{00000000-0005-0000-0000-0000C7B60000}"/>
    <cellStyle name="Zelle überprüfen 3 2 2" xfId="46792" xr:uid="{00000000-0005-0000-0000-0000C8B60000}"/>
    <cellStyle name="Zelle überprüfen 3 3" xfId="46793" xr:uid="{00000000-0005-0000-0000-0000C9B60000}"/>
    <cellStyle name="Zelle überprüfen 4" xfId="46794" xr:uid="{00000000-0005-0000-0000-0000CAB60000}"/>
    <cellStyle name="Zelle überprüfen 4 2" xfId="46795" xr:uid="{00000000-0005-0000-0000-0000CBB60000}"/>
    <cellStyle name="桁区切り [0.00]_Admin Report - sample" xfId="1309" xr:uid="{00000000-0005-0000-0000-00001D050000}"/>
    <cellStyle name="桁区切り_Admin Report - sample" xfId="1310" xr:uid="{00000000-0005-0000-0000-00001E050000}"/>
    <cellStyle name="標準_Admin Report - sample" xfId="1311" xr:uid="{00000000-0005-0000-0000-00001F050000}"/>
    <cellStyle name="通貨 [0.00]_3.20 FRN Note" xfId="1312" xr:uid="{00000000-0005-0000-0000-000020050000}"/>
    <cellStyle name="通貨_3.20 FRN Note" xfId="1313" xr:uid="{00000000-0005-0000-0000-000021050000}"/>
  </cellStyles>
  <dxfs count="784">
    <dxf>
      <fill>
        <patternFill>
          <bgColor rgb="FF92D050"/>
        </patternFill>
      </fill>
    </dxf>
    <dxf>
      <fill>
        <patternFill>
          <bgColor indexed="10"/>
        </patternFill>
      </fill>
    </dxf>
    <dxf>
      <fill>
        <gradientFill degree="90">
          <stop position="0">
            <color theme="0"/>
          </stop>
          <stop position="0.5">
            <color theme="4"/>
          </stop>
          <stop position="1">
            <color theme="0"/>
          </stop>
        </gradientFill>
      </fill>
    </dxf>
    <dxf>
      <fill>
        <gradientFill degree="90">
          <stop position="0">
            <color theme="0"/>
          </stop>
          <stop position="0.5">
            <color rgb="FF92D050"/>
          </stop>
          <stop position="1">
            <color theme="0"/>
          </stop>
        </gradientFill>
      </fill>
    </dxf>
    <dxf>
      <fill>
        <gradientFill degree="90">
          <stop position="0">
            <color theme="0"/>
          </stop>
          <stop position="1">
            <color rgb="FFFF0000"/>
          </stop>
        </gradientFill>
      </fill>
    </dxf>
    <dxf>
      <fill>
        <gradientFill degree="90">
          <stop position="0">
            <color theme="0"/>
          </stop>
          <stop position="1">
            <color rgb="FF92D050"/>
          </stop>
        </gradientFill>
      </fill>
    </dxf>
    <dxf>
      <font>
        <b/>
        <i val="0"/>
        <color theme="0"/>
      </font>
      <fill>
        <gradientFill degree="90">
          <stop position="0">
            <color theme="0"/>
          </stop>
          <stop position="1">
            <color rgb="FFFF0000"/>
          </stop>
        </gradientFill>
      </fill>
    </dxf>
    <dxf>
      <font>
        <color rgb="FFFF0000"/>
      </font>
      <fill>
        <patternFill>
          <bgColor rgb="FFFFFF00"/>
        </patternFill>
      </fill>
    </dxf>
    <dxf>
      <font>
        <color theme="1"/>
      </font>
      <fill>
        <patternFill>
          <bgColor rgb="FF92D050"/>
        </patternFill>
      </fill>
    </dxf>
    <dxf>
      <font>
        <color rgb="FFFF0000"/>
      </font>
      <fill>
        <patternFill>
          <bgColor rgb="FFFFFF00"/>
        </patternFill>
      </fill>
    </dxf>
    <dxf>
      <fill>
        <patternFill>
          <bgColor rgb="FF92D050"/>
        </patternFill>
      </fill>
    </dxf>
    <dxf>
      <fill>
        <patternFill>
          <bgColor indexed="10"/>
        </patternFill>
      </fill>
    </dxf>
    <dxf>
      <fill>
        <gradientFill degree="90">
          <stop position="0">
            <color theme="0"/>
          </stop>
          <stop position="0.5">
            <color theme="4"/>
          </stop>
          <stop position="1">
            <color theme="0"/>
          </stop>
        </gradientFill>
      </fill>
    </dxf>
    <dxf>
      <fill>
        <gradientFill degree="90">
          <stop position="0">
            <color theme="0"/>
          </stop>
          <stop position="0.5">
            <color rgb="FF92D050"/>
          </stop>
          <stop position="1">
            <color theme="0"/>
          </stop>
        </gradientFill>
      </fill>
    </dxf>
    <dxf>
      <fill>
        <gradientFill degree="90">
          <stop position="0">
            <color theme="0"/>
          </stop>
          <stop position="1">
            <color rgb="FFFF0000"/>
          </stop>
        </gradientFill>
      </fill>
    </dxf>
    <dxf>
      <fill>
        <gradientFill degree="90">
          <stop position="0">
            <color theme="0"/>
          </stop>
          <stop position="1">
            <color rgb="FF92D050"/>
          </stop>
        </gradientFill>
      </fill>
    </dxf>
    <dxf>
      <font>
        <b/>
        <i val="0"/>
        <color theme="0"/>
      </font>
      <fill>
        <gradientFill degree="90">
          <stop position="0">
            <color theme="0"/>
          </stop>
          <stop position="1">
            <color rgb="FFFF0000"/>
          </stop>
        </gradientFill>
      </fill>
    </dxf>
    <dxf>
      <fill>
        <patternFill>
          <bgColor indexed="10"/>
        </patternFill>
      </fill>
    </dxf>
    <dxf>
      <fill>
        <patternFill>
          <bgColor indexed="10"/>
        </patternFill>
      </fill>
    </dxf>
    <dxf>
      <fill>
        <patternFill>
          <bgColor rgb="FF92D050"/>
        </patternFill>
      </fill>
    </dxf>
    <dxf>
      <fill>
        <patternFill>
          <bgColor indexed="10"/>
        </patternFill>
      </fill>
    </dxf>
    <dxf>
      <fill>
        <patternFill>
          <bgColor rgb="FF92D050"/>
        </patternFill>
      </fill>
    </dxf>
    <dxf>
      <fill>
        <patternFill>
          <bgColor indexed="10"/>
        </patternFill>
      </fill>
    </dxf>
    <dxf>
      <font>
        <b/>
        <i val="0"/>
        <color rgb="FF0000FF"/>
      </font>
      <fill>
        <patternFill>
          <bgColor rgb="FF00FF00"/>
        </patternFill>
      </fill>
    </dxf>
    <dxf>
      <font>
        <b/>
        <i val="0"/>
        <color rgb="FFFFFF00"/>
      </font>
      <fill>
        <patternFill>
          <bgColor rgb="FFFF0000"/>
        </patternFill>
      </fill>
    </dxf>
    <dxf>
      <fill>
        <gradientFill degree="90">
          <stop position="0">
            <color theme="0"/>
          </stop>
          <stop position="1">
            <color theme="6"/>
          </stop>
        </gradientFill>
      </fill>
    </dxf>
    <dxf>
      <fill>
        <gradientFill degree="90">
          <stop position="0">
            <color theme="0"/>
          </stop>
          <stop position="1">
            <color rgb="FFFF0000"/>
          </stop>
        </gradientFill>
      </fill>
    </dxf>
    <dxf>
      <font>
        <b/>
        <i val="0"/>
        <color rgb="FF0000FF"/>
      </font>
      <fill>
        <patternFill>
          <bgColor rgb="FF00FF00"/>
        </patternFill>
      </fill>
    </dxf>
    <dxf>
      <font>
        <b/>
        <i val="0"/>
        <color rgb="FFFFFF00"/>
      </font>
      <fill>
        <patternFill>
          <bgColor rgb="FFFF0000"/>
        </patternFill>
      </fill>
    </dxf>
    <dxf>
      <fill>
        <gradientFill degree="90">
          <stop position="0">
            <color theme="0"/>
          </stop>
          <stop position="1">
            <color theme="6"/>
          </stop>
        </gradientFill>
      </fill>
    </dxf>
    <dxf>
      <fill>
        <gradientFill degree="90">
          <stop position="0">
            <color theme="0"/>
          </stop>
          <stop position="1">
            <color rgb="FFFF0000"/>
          </stop>
        </gradientFill>
      </fill>
    </dxf>
    <dxf>
      <font>
        <b/>
        <i val="0"/>
        <color rgb="FF0000FF"/>
      </font>
      <fill>
        <patternFill>
          <bgColor rgb="FF00FF00"/>
        </patternFill>
      </fill>
    </dxf>
    <dxf>
      <font>
        <b/>
        <i val="0"/>
        <color rgb="FFFFFF00"/>
      </font>
      <fill>
        <patternFill>
          <bgColor rgb="FFFF0000"/>
        </patternFill>
      </fill>
    </dxf>
    <dxf>
      <fill>
        <gradientFill degree="90">
          <stop position="0">
            <color theme="0"/>
          </stop>
          <stop position="1">
            <color theme="6"/>
          </stop>
        </gradientFill>
      </fill>
    </dxf>
    <dxf>
      <fill>
        <gradientFill degree="90">
          <stop position="0">
            <color theme="0"/>
          </stop>
          <stop position="1">
            <color rgb="FFFF0000"/>
          </stop>
        </gradientFill>
      </fill>
    </dxf>
    <dxf>
      <font>
        <b/>
        <i val="0"/>
        <color rgb="FF0000FF"/>
      </font>
      <fill>
        <patternFill>
          <bgColor rgb="FF00FF00"/>
        </patternFill>
      </fill>
    </dxf>
    <dxf>
      <font>
        <b/>
        <i val="0"/>
        <color rgb="FFFFFF00"/>
      </font>
      <fill>
        <patternFill>
          <bgColor rgb="FFFF0000"/>
        </patternFill>
      </fill>
    </dxf>
    <dxf>
      <fill>
        <gradientFill degree="90">
          <stop position="0">
            <color theme="0"/>
          </stop>
          <stop position="1">
            <color theme="6"/>
          </stop>
        </gradientFill>
      </fill>
    </dxf>
    <dxf>
      <fill>
        <gradientFill degree="90">
          <stop position="0">
            <color theme="0"/>
          </stop>
          <stop position="1">
            <color rgb="FFFF0000"/>
          </stop>
        </gradientFill>
      </fill>
    </dxf>
    <dxf>
      <fill>
        <gradientFill degree="90">
          <stop position="0">
            <color theme="0"/>
          </stop>
          <stop position="1">
            <color rgb="FF92D050"/>
          </stop>
        </gradientFill>
      </fill>
    </dxf>
    <dxf>
      <font>
        <b/>
        <i val="0"/>
        <color theme="1" tint="4.9989318521683403E-2"/>
      </font>
      <fill>
        <gradientFill degree="90">
          <stop position="0">
            <color theme="0"/>
          </stop>
          <stop position="1">
            <color rgb="FF92D050"/>
          </stop>
        </gradientFill>
      </fill>
    </dxf>
    <dxf>
      <font>
        <b/>
        <i val="0"/>
        <color theme="1" tint="4.9989318521683403E-2"/>
      </font>
      <fill>
        <gradientFill degree="90">
          <stop position="0">
            <color theme="0"/>
          </stop>
          <stop position="1">
            <color rgb="FFFF0000"/>
          </stop>
        </gradientFill>
      </fill>
    </dxf>
    <dxf>
      <fill>
        <gradientFill degree="90">
          <stop position="0">
            <color theme="0"/>
          </stop>
          <stop position="1">
            <color rgb="FF92D050"/>
          </stop>
        </gradientFill>
      </fill>
    </dxf>
    <dxf>
      <font>
        <b/>
        <i val="0"/>
        <color theme="1" tint="4.9989318521683403E-2"/>
      </font>
      <fill>
        <gradientFill degree="90">
          <stop position="0">
            <color theme="0"/>
          </stop>
          <stop position="1">
            <color rgb="FF92D050"/>
          </stop>
        </gradientFill>
      </fill>
    </dxf>
    <dxf>
      <font>
        <b/>
        <i val="0"/>
        <color theme="1" tint="4.9989318521683403E-2"/>
      </font>
      <fill>
        <gradientFill degree="90">
          <stop position="0">
            <color theme="0"/>
          </stop>
          <stop position="1">
            <color rgb="FFFF0000"/>
          </stop>
        </gradientFill>
      </fill>
    </dxf>
    <dxf>
      <fill>
        <patternFill>
          <bgColor rgb="FF92D050"/>
        </patternFill>
      </fill>
    </dxf>
    <dxf>
      <fill>
        <patternFill>
          <bgColor indexed="10"/>
        </patternFill>
      </fill>
    </dxf>
    <dxf>
      <fill>
        <gradientFill degree="90">
          <stop position="0">
            <color theme="0"/>
          </stop>
          <stop position="0.5">
            <color theme="4"/>
          </stop>
          <stop position="1">
            <color theme="0"/>
          </stop>
        </gradientFill>
      </fill>
    </dxf>
    <dxf>
      <fill>
        <gradientFill degree="90">
          <stop position="0">
            <color theme="0"/>
          </stop>
          <stop position="0.5">
            <color rgb="FF92D050"/>
          </stop>
          <stop position="1">
            <color theme="0"/>
          </stop>
        </gradientFill>
      </fill>
    </dxf>
    <dxf>
      <fill>
        <gradientFill degree="90">
          <stop position="0">
            <color theme="0"/>
          </stop>
          <stop position="1">
            <color rgb="FFFF0000"/>
          </stop>
        </gradientFill>
      </fill>
    </dxf>
    <dxf>
      <fill>
        <gradientFill degree="90">
          <stop position="0">
            <color theme="0"/>
          </stop>
          <stop position="1">
            <color rgb="FF92D050"/>
          </stop>
        </gradientFill>
      </fill>
    </dxf>
    <dxf>
      <fill>
        <patternFill>
          <bgColor rgb="FF92D050"/>
        </patternFill>
      </fill>
    </dxf>
    <dxf>
      <fill>
        <patternFill>
          <bgColor indexed="10"/>
        </patternFill>
      </fill>
    </dxf>
    <dxf>
      <fill>
        <gradientFill degree="90">
          <stop position="0">
            <color theme="0"/>
          </stop>
          <stop position="0.5">
            <color theme="4"/>
          </stop>
          <stop position="1">
            <color theme="0"/>
          </stop>
        </gradientFill>
      </fill>
    </dxf>
    <dxf>
      <fill>
        <gradientFill degree="90">
          <stop position="0">
            <color theme="0"/>
          </stop>
          <stop position="0.5">
            <color rgb="FF92D050"/>
          </stop>
          <stop position="1">
            <color theme="0"/>
          </stop>
        </gradientFill>
      </fill>
    </dxf>
    <dxf>
      <fill>
        <gradientFill degree="90">
          <stop position="0">
            <color theme="0"/>
          </stop>
          <stop position="1">
            <color rgb="FFFF0000"/>
          </stop>
        </gradientFill>
      </fill>
    </dxf>
    <dxf>
      <fill>
        <gradientFill degree="90">
          <stop position="0">
            <color theme="0"/>
          </stop>
          <stop position="1">
            <color rgb="FF92D050"/>
          </stop>
        </gradientFill>
      </fill>
    </dxf>
    <dxf>
      <fill>
        <patternFill>
          <bgColor rgb="FF92D050"/>
        </patternFill>
      </fill>
    </dxf>
    <dxf>
      <fill>
        <patternFill>
          <bgColor indexed="10"/>
        </patternFill>
      </fill>
    </dxf>
    <dxf>
      <fill>
        <gradientFill degree="90">
          <stop position="0">
            <color theme="0"/>
          </stop>
          <stop position="0.5">
            <color theme="4"/>
          </stop>
          <stop position="1">
            <color theme="0"/>
          </stop>
        </gradientFill>
      </fill>
    </dxf>
    <dxf>
      <fill>
        <gradientFill degree="90">
          <stop position="0">
            <color theme="0"/>
          </stop>
          <stop position="0.5">
            <color rgb="FF92D050"/>
          </stop>
          <stop position="1">
            <color theme="0"/>
          </stop>
        </gradientFill>
      </fill>
    </dxf>
    <dxf>
      <fill>
        <gradientFill degree="90">
          <stop position="0">
            <color theme="0"/>
          </stop>
          <stop position="1">
            <color rgb="FFFF0000"/>
          </stop>
        </gradientFill>
      </fill>
    </dxf>
    <dxf>
      <fill>
        <gradientFill degree="90">
          <stop position="0">
            <color theme="0"/>
          </stop>
          <stop position="1">
            <color rgb="FF92D050"/>
          </stop>
        </gradientFill>
      </fill>
    </dxf>
    <dxf>
      <font>
        <b/>
        <i val="0"/>
        <color theme="1" tint="4.9989318521683403E-2"/>
      </font>
      <fill>
        <gradientFill degree="90">
          <stop position="0">
            <color theme="0"/>
          </stop>
          <stop position="1">
            <color rgb="FF92D050"/>
          </stop>
        </gradientFill>
      </fill>
    </dxf>
    <dxf>
      <font>
        <b/>
        <i val="0"/>
        <color theme="1" tint="4.9989318521683403E-2"/>
      </font>
      <fill>
        <gradientFill degree="90">
          <stop position="0">
            <color theme="0"/>
          </stop>
          <stop position="1">
            <color rgb="FFFF0000"/>
          </stop>
        </gradientFill>
      </fill>
    </dxf>
    <dxf>
      <fill>
        <patternFill>
          <bgColor rgb="FF92D050"/>
        </patternFill>
      </fill>
    </dxf>
    <dxf>
      <fill>
        <patternFill>
          <bgColor indexed="10"/>
        </patternFill>
      </fill>
    </dxf>
    <dxf>
      <fill>
        <gradientFill degree="90">
          <stop position="0">
            <color theme="0"/>
          </stop>
          <stop position="0.5">
            <color theme="4"/>
          </stop>
          <stop position="1">
            <color theme="0"/>
          </stop>
        </gradientFill>
      </fill>
    </dxf>
    <dxf>
      <fill>
        <gradientFill degree="90">
          <stop position="0">
            <color theme="0"/>
          </stop>
          <stop position="0.5">
            <color rgb="FF92D050"/>
          </stop>
          <stop position="1">
            <color theme="0"/>
          </stop>
        </gradientFill>
      </fill>
    </dxf>
    <dxf>
      <fill>
        <gradientFill degree="90">
          <stop position="0">
            <color theme="0"/>
          </stop>
          <stop position="1">
            <color rgb="FFFF0000"/>
          </stop>
        </gradientFill>
      </fill>
    </dxf>
    <dxf>
      <fill>
        <gradientFill degree="90">
          <stop position="0">
            <color theme="0"/>
          </stop>
          <stop position="1">
            <color rgb="FF92D050"/>
          </stop>
        </gradientFill>
      </fill>
    </dxf>
    <dxf>
      <fill>
        <patternFill>
          <bgColor rgb="FF92D050"/>
        </patternFill>
      </fill>
    </dxf>
    <dxf>
      <fill>
        <patternFill>
          <bgColor indexed="10"/>
        </patternFill>
      </fill>
    </dxf>
    <dxf>
      <fill>
        <gradientFill degree="90">
          <stop position="0">
            <color theme="0"/>
          </stop>
          <stop position="0.5">
            <color theme="4"/>
          </stop>
          <stop position="1">
            <color theme="0"/>
          </stop>
        </gradientFill>
      </fill>
    </dxf>
    <dxf>
      <fill>
        <gradientFill degree="90">
          <stop position="0">
            <color theme="0"/>
          </stop>
          <stop position="0.5">
            <color rgb="FF92D050"/>
          </stop>
          <stop position="1">
            <color theme="0"/>
          </stop>
        </gradientFill>
      </fill>
    </dxf>
    <dxf>
      <fill>
        <gradientFill degree="90">
          <stop position="0">
            <color theme="0"/>
          </stop>
          <stop position="1">
            <color rgb="FFFF0000"/>
          </stop>
        </gradientFill>
      </fill>
    </dxf>
    <dxf>
      <fill>
        <gradientFill degree="90">
          <stop position="0">
            <color theme="0"/>
          </stop>
          <stop position="1">
            <color rgb="FF92D050"/>
          </stop>
        </gradientFill>
      </fill>
    </dxf>
    <dxf>
      <fill>
        <patternFill>
          <bgColor rgb="FF92D050"/>
        </patternFill>
      </fill>
    </dxf>
    <dxf>
      <fill>
        <gradientFill degree="90">
          <stop position="0">
            <color theme="0"/>
          </stop>
          <stop position="1">
            <color rgb="FF92D050"/>
          </stop>
        </gradientFill>
      </fill>
    </dxf>
    <dxf>
      <fill>
        <gradientFill degree="90">
          <stop position="0">
            <color theme="0"/>
          </stop>
          <stop position="1">
            <color rgb="FF92D050"/>
          </stop>
        </gradientFill>
      </fill>
    </dxf>
    <dxf>
      <fill>
        <patternFill>
          <bgColor rgb="FF92D050"/>
        </patternFill>
      </fill>
    </dxf>
    <dxf>
      <fill>
        <patternFill>
          <bgColor rgb="FF92D050"/>
        </patternFill>
      </fill>
    </dxf>
    <dxf>
      <fill>
        <gradientFill degree="90">
          <stop position="0">
            <color theme="0"/>
          </stop>
          <stop position="1">
            <color rgb="FF92D050"/>
          </stop>
        </gradientFill>
      </fill>
    </dxf>
    <dxf>
      <fill>
        <gradientFill degree="90">
          <stop position="0">
            <color theme="0"/>
          </stop>
          <stop position="1">
            <color rgb="FF92D050"/>
          </stop>
        </gradientFill>
      </fill>
    </dxf>
    <dxf>
      <fill>
        <patternFill>
          <bgColor rgb="FF92D050"/>
        </patternFill>
      </fill>
    </dxf>
    <dxf>
      <fill>
        <patternFill>
          <bgColor rgb="FF92D050"/>
        </patternFill>
      </fill>
    </dxf>
    <dxf>
      <fill>
        <gradientFill degree="90">
          <stop position="0">
            <color theme="0"/>
          </stop>
          <stop position="1">
            <color rgb="FF92D050"/>
          </stop>
        </gradientFill>
      </fill>
    </dxf>
    <dxf>
      <fill>
        <gradientFill degree="90">
          <stop position="0">
            <color theme="0"/>
          </stop>
          <stop position="1">
            <color rgb="FF92D050"/>
          </stop>
        </gradientFill>
      </fill>
    </dxf>
    <dxf>
      <fill>
        <patternFill>
          <bgColor rgb="FF92D050"/>
        </patternFill>
      </fill>
    </dxf>
    <dxf>
      <fill>
        <gradientFill degree="90">
          <stop position="0">
            <color theme="0"/>
          </stop>
          <stop position="1">
            <color rgb="FF92D050"/>
          </stop>
        </gradientFill>
      </fill>
    </dxf>
    <dxf>
      <fill>
        <patternFill>
          <bgColor rgb="FF92D050"/>
        </patternFill>
      </fill>
    </dxf>
    <dxf>
      <fill>
        <patternFill>
          <bgColor rgb="FF92D050"/>
        </patternFill>
      </fill>
    </dxf>
    <dxf>
      <fill>
        <gradientFill degree="90">
          <stop position="0">
            <color theme="0"/>
          </stop>
          <stop position="1">
            <color rgb="FF92D050"/>
          </stop>
        </gradientFill>
      </fill>
    </dxf>
    <dxf>
      <fill>
        <patternFill>
          <bgColor rgb="FF92D050"/>
        </patternFill>
      </fill>
    </dxf>
    <dxf>
      <fill>
        <gradientFill degree="90">
          <stop position="0">
            <color theme="0"/>
          </stop>
          <stop position="1">
            <color rgb="FF92D050"/>
          </stop>
        </gradientFill>
      </fill>
    </dxf>
    <dxf>
      <fill>
        <patternFill>
          <bgColor rgb="FF92D050"/>
        </patternFill>
      </fill>
    </dxf>
    <dxf>
      <fill>
        <gradientFill degree="90">
          <stop position="0">
            <color theme="0"/>
          </stop>
          <stop position="1">
            <color rgb="FF92D050"/>
          </stop>
        </gradientFill>
      </fill>
    </dxf>
    <dxf>
      <fill>
        <gradientFill degree="90">
          <stop position="0">
            <color theme="0"/>
          </stop>
          <stop position="1">
            <color rgb="FF92D050"/>
          </stop>
        </gradientFill>
      </fill>
    </dxf>
    <dxf>
      <fill>
        <patternFill>
          <bgColor rgb="FF92D050"/>
        </patternFill>
      </fill>
    </dxf>
    <dxf>
      <fill>
        <gradientFill degree="90">
          <stop position="0">
            <color theme="0"/>
          </stop>
          <stop position="1">
            <color rgb="FF92D050"/>
          </stop>
        </gradientFill>
      </fill>
    </dxf>
    <dxf>
      <fill>
        <patternFill>
          <bgColor rgb="FF92D050"/>
        </patternFill>
      </fill>
    </dxf>
    <dxf>
      <fill>
        <patternFill>
          <bgColor rgb="FF92D050"/>
        </patternFill>
      </fill>
    </dxf>
    <dxf>
      <fill>
        <gradientFill degree="90">
          <stop position="0">
            <color theme="0"/>
          </stop>
          <stop position="1">
            <color rgb="FF92D050"/>
          </stop>
        </gradientFill>
      </fill>
    </dxf>
    <dxf>
      <fill>
        <patternFill>
          <bgColor rgb="FF92D050"/>
        </patternFill>
      </fill>
    </dxf>
    <dxf>
      <fill>
        <gradientFill degree="90">
          <stop position="0">
            <color theme="0"/>
          </stop>
          <stop position="1">
            <color rgb="FF92D050"/>
          </stop>
        </gradientFill>
      </fill>
    </dxf>
    <dxf>
      <fill>
        <gradientFill degree="90">
          <stop position="0">
            <color theme="0"/>
          </stop>
          <stop position="1">
            <color rgb="FF92D050"/>
          </stop>
        </gradientFill>
      </fill>
    </dxf>
    <dxf>
      <fill>
        <patternFill>
          <bgColor rgb="FF92D050"/>
        </patternFill>
      </fill>
    </dxf>
    <dxf>
      <fill>
        <patternFill>
          <bgColor rgb="FF92D050"/>
        </patternFill>
      </fill>
    </dxf>
    <dxf>
      <fill>
        <gradientFill degree="90">
          <stop position="0">
            <color theme="0"/>
          </stop>
          <stop position="1">
            <color rgb="FF92D050"/>
          </stop>
        </gradientFill>
      </fill>
    </dxf>
    <dxf>
      <fill>
        <gradientFill degree="90">
          <stop position="0">
            <color theme="0"/>
          </stop>
          <stop position="1">
            <color rgb="FF92D050"/>
          </stop>
        </gradientFill>
      </fill>
    </dxf>
    <dxf>
      <fill>
        <patternFill>
          <bgColor rgb="FF92D050"/>
        </patternFill>
      </fill>
    </dxf>
    <dxf>
      <fill>
        <patternFill>
          <bgColor rgb="FF92D050"/>
        </patternFill>
      </fill>
    </dxf>
    <dxf>
      <fill>
        <gradientFill degree="90">
          <stop position="0">
            <color theme="0"/>
          </stop>
          <stop position="1">
            <color rgb="FF92D050"/>
          </stop>
        </gradientFill>
      </fill>
    </dxf>
    <dxf>
      <fill>
        <gradientFill degree="90">
          <stop position="0">
            <color theme="0"/>
          </stop>
          <stop position="1">
            <color rgb="FF92D050"/>
          </stop>
        </gradientFill>
      </fill>
    </dxf>
    <dxf>
      <fill>
        <patternFill>
          <bgColor rgb="FF92D050"/>
        </patternFill>
      </fill>
    </dxf>
    <dxf>
      <fill>
        <gradientFill degree="90">
          <stop position="0">
            <color theme="0"/>
          </stop>
          <stop position="1">
            <color rgb="FF92D050"/>
          </stop>
        </gradientFill>
      </fill>
    </dxf>
    <dxf>
      <fill>
        <patternFill>
          <bgColor rgb="FF92D050"/>
        </patternFill>
      </fill>
    </dxf>
    <dxf>
      <fill>
        <gradientFill degree="90">
          <stop position="0">
            <color theme="0"/>
          </stop>
          <stop position="1">
            <color rgb="FF92D050"/>
          </stop>
        </gradientFill>
      </fill>
    </dxf>
    <dxf>
      <fill>
        <patternFill>
          <bgColor rgb="FF92D050"/>
        </patternFill>
      </fill>
    </dxf>
    <dxf>
      <fill>
        <gradientFill degree="90">
          <stop position="0">
            <color theme="0"/>
          </stop>
          <stop position="1">
            <color rgb="FF92D050"/>
          </stop>
        </gradientFill>
      </fill>
    </dxf>
    <dxf>
      <fill>
        <patternFill>
          <bgColor rgb="FF92D050"/>
        </patternFill>
      </fill>
    </dxf>
    <dxf>
      <fill>
        <gradientFill degree="90">
          <stop position="0">
            <color theme="0"/>
          </stop>
          <stop position="1">
            <color rgb="FF92D050"/>
          </stop>
        </gradientFill>
      </fill>
    </dxf>
    <dxf>
      <fill>
        <patternFill>
          <bgColor rgb="FF92D050"/>
        </patternFill>
      </fill>
    </dxf>
    <dxf>
      <fill>
        <patternFill>
          <bgColor rgb="FF92D050"/>
        </patternFill>
      </fill>
    </dxf>
    <dxf>
      <fill>
        <gradientFill degree="90">
          <stop position="0">
            <color theme="0"/>
          </stop>
          <stop position="1">
            <color rgb="FF92D050"/>
          </stop>
        </gradientFill>
      </fill>
    </dxf>
    <dxf>
      <fill>
        <patternFill>
          <bgColor rgb="FF92D050"/>
        </patternFill>
      </fill>
    </dxf>
    <dxf>
      <fill>
        <gradientFill degree="90">
          <stop position="0">
            <color theme="0"/>
          </stop>
          <stop position="1">
            <color rgb="FF92D050"/>
          </stop>
        </gradientFill>
      </fill>
    </dxf>
    <dxf>
      <fill>
        <patternFill>
          <bgColor rgb="FF92D050"/>
        </patternFill>
      </fill>
    </dxf>
    <dxf>
      <fill>
        <gradientFill degree="90">
          <stop position="0">
            <color theme="0"/>
          </stop>
          <stop position="1">
            <color rgb="FF92D050"/>
          </stop>
        </gradientFill>
      </fill>
    </dxf>
    <dxf>
      <fill>
        <patternFill>
          <bgColor rgb="FF92D050"/>
        </patternFill>
      </fill>
    </dxf>
    <dxf>
      <fill>
        <gradientFill degree="90">
          <stop position="0">
            <color theme="0"/>
          </stop>
          <stop position="1">
            <color rgb="FF92D050"/>
          </stop>
        </gradientFill>
      </fill>
    </dxf>
    <dxf>
      <fill>
        <patternFill>
          <bgColor rgb="FF92D050"/>
        </patternFill>
      </fill>
    </dxf>
    <dxf>
      <fill>
        <gradientFill degree="90">
          <stop position="0">
            <color theme="0"/>
          </stop>
          <stop position="1">
            <color rgb="FF92D050"/>
          </stop>
        </gradientFill>
      </fill>
    </dxf>
    <dxf>
      <fill>
        <patternFill>
          <bgColor rgb="FF92D050"/>
        </patternFill>
      </fill>
    </dxf>
    <dxf>
      <fill>
        <gradientFill degree="90">
          <stop position="0">
            <color theme="0"/>
          </stop>
          <stop position="1">
            <color rgb="FF92D050"/>
          </stop>
        </gradientFill>
      </fill>
    </dxf>
    <dxf>
      <fill>
        <patternFill>
          <bgColor rgb="FF92D050"/>
        </patternFill>
      </fill>
    </dxf>
    <dxf>
      <fill>
        <gradientFill degree="90">
          <stop position="0">
            <color theme="0"/>
          </stop>
          <stop position="1">
            <color rgb="FF92D050"/>
          </stop>
        </gradientFill>
      </fill>
    </dxf>
    <dxf>
      <fill>
        <patternFill>
          <bgColor rgb="FF92D050"/>
        </patternFill>
      </fill>
    </dxf>
    <dxf>
      <fill>
        <gradientFill degree="90">
          <stop position="0">
            <color theme="0"/>
          </stop>
          <stop position="1">
            <color rgb="FF92D050"/>
          </stop>
        </gradientFill>
      </fill>
    </dxf>
    <dxf>
      <fill>
        <patternFill>
          <bgColor rgb="FF92D050"/>
        </patternFill>
      </fill>
    </dxf>
    <dxf>
      <fill>
        <gradientFill degree="90">
          <stop position="0">
            <color theme="0"/>
          </stop>
          <stop position="1">
            <color rgb="FF92D050"/>
          </stop>
        </gradientFill>
      </fill>
    </dxf>
    <dxf>
      <fill>
        <patternFill>
          <bgColor rgb="FF92D050"/>
        </patternFill>
      </fill>
    </dxf>
    <dxf>
      <fill>
        <gradientFill degree="90">
          <stop position="0">
            <color theme="0"/>
          </stop>
          <stop position="1">
            <color rgb="FF92D050"/>
          </stop>
        </gradientFill>
      </fill>
    </dxf>
    <dxf>
      <fill>
        <patternFill>
          <bgColor rgb="FF92D050"/>
        </patternFill>
      </fill>
    </dxf>
    <dxf>
      <fill>
        <gradientFill degree="90">
          <stop position="0">
            <color theme="0"/>
          </stop>
          <stop position="1">
            <color rgb="FF92D050"/>
          </stop>
        </gradientFill>
      </fill>
    </dxf>
    <dxf>
      <fill>
        <patternFill>
          <bgColor rgb="FF92D050"/>
        </patternFill>
      </fill>
    </dxf>
    <dxf>
      <fill>
        <gradientFill degree="90">
          <stop position="0">
            <color theme="0"/>
          </stop>
          <stop position="1">
            <color rgb="FF92D050"/>
          </stop>
        </gradientFill>
      </fill>
    </dxf>
    <dxf>
      <fill>
        <patternFill>
          <bgColor rgb="FF92D050"/>
        </patternFill>
      </fill>
    </dxf>
    <dxf>
      <fill>
        <gradientFill degree="90">
          <stop position="0">
            <color theme="0"/>
          </stop>
          <stop position="1">
            <color rgb="FF92D050"/>
          </stop>
        </gradientFill>
      </fill>
    </dxf>
    <dxf>
      <fill>
        <patternFill>
          <bgColor rgb="FF92D050"/>
        </patternFill>
      </fill>
    </dxf>
    <dxf>
      <fill>
        <gradientFill degree="90">
          <stop position="0">
            <color theme="0"/>
          </stop>
          <stop position="1">
            <color rgb="FF92D050"/>
          </stop>
        </gradientFill>
      </fill>
    </dxf>
    <dxf>
      <fill>
        <patternFill>
          <bgColor rgb="FF92D050"/>
        </patternFill>
      </fill>
    </dxf>
    <dxf>
      <fill>
        <gradientFill degree="90">
          <stop position="0">
            <color theme="0"/>
          </stop>
          <stop position="1">
            <color rgb="FF92D050"/>
          </stop>
        </gradientFill>
      </fill>
    </dxf>
    <dxf>
      <fill>
        <patternFill>
          <bgColor rgb="FF92D050"/>
        </patternFill>
      </fill>
    </dxf>
    <dxf>
      <fill>
        <gradientFill degree="90">
          <stop position="0">
            <color theme="0"/>
          </stop>
          <stop position="1">
            <color rgb="FF92D050"/>
          </stop>
        </gradientFill>
      </fill>
    </dxf>
    <dxf>
      <fill>
        <patternFill>
          <bgColor rgb="FF92D050"/>
        </patternFill>
      </fill>
    </dxf>
    <dxf>
      <fill>
        <patternFill>
          <bgColor indexed="10"/>
        </patternFill>
      </fill>
    </dxf>
    <dxf>
      <fill>
        <gradientFill degree="90">
          <stop position="0">
            <color theme="0"/>
          </stop>
          <stop position="0.5">
            <color theme="4"/>
          </stop>
          <stop position="1">
            <color theme="0"/>
          </stop>
        </gradientFill>
      </fill>
    </dxf>
    <dxf>
      <fill>
        <gradientFill degree="90">
          <stop position="0">
            <color theme="0"/>
          </stop>
          <stop position="0.5">
            <color rgb="FF92D050"/>
          </stop>
          <stop position="1">
            <color theme="0"/>
          </stop>
        </gradientFill>
      </fill>
    </dxf>
    <dxf>
      <fill>
        <gradientFill degree="90">
          <stop position="0">
            <color theme="0"/>
          </stop>
          <stop position="1">
            <color rgb="FFFF0000"/>
          </stop>
        </gradientFill>
      </fill>
    </dxf>
    <dxf>
      <fill>
        <gradientFill degree="90">
          <stop position="0">
            <color theme="0"/>
          </stop>
          <stop position="1">
            <color rgb="FF92D050"/>
          </stop>
        </gradientFill>
      </fill>
    </dxf>
    <dxf>
      <fill>
        <gradientFill degree="90">
          <stop position="0">
            <color theme="0"/>
          </stop>
          <stop position="1">
            <color rgb="FFFF0000"/>
          </stop>
        </gradientFill>
      </fill>
    </dxf>
    <dxf>
      <fill>
        <gradientFill degree="90">
          <stop position="0">
            <color theme="0"/>
          </stop>
          <stop position="1">
            <color rgb="FFFF0000"/>
          </stop>
        </gradientFill>
      </fill>
    </dxf>
    <dxf>
      <fill>
        <gradientFill degree="90">
          <stop position="0">
            <color theme="0"/>
          </stop>
          <stop position="1">
            <color rgb="FF9BBB59"/>
          </stop>
        </gradientFill>
      </fill>
    </dxf>
    <dxf>
      <fill>
        <gradientFill degree="90">
          <stop position="0">
            <color theme="0"/>
          </stop>
          <stop position="1">
            <color rgb="FF9BBB59"/>
          </stop>
        </gradientFill>
      </fill>
    </dxf>
    <dxf>
      <fill>
        <gradientFill degree="90">
          <stop position="0">
            <color theme="0"/>
          </stop>
          <stop position="1">
            <color rgb="FFFF0000"/>
          </stop>
        </gradientFill>
      </fill>
    </dxf>
    <dxf>
      <fill>
        <gradientFill degree="90">
          <stop position="0">
            <color theme="0"/>
          </stop>
          <stop position="1">
            <color rgb="FF9BBB59"/>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rgb="FF92D050"/>
          </stop>
        </gradientFill>
      </fill>
    </dxf>
    <dxf>
      <fill>
        <patternFill>
          <bgColor indexed="10"/>
        </patternFill>
      </fill>
    </dxf>
    <dxf>
      <font>
        <b/>
        <i val="0"/>
        <color theme="0"/>
      </font>
      <fill>
        <gradientFill degree="90">
          <stop position="0">
            <color theme="0"/>
          </stop>
          <stop position="1">
            <color rgb="FFFF0000"/>
          </stop>
        </gradientFill>
      </fill>
    </dxf>
    <dxf>
      <fill>
        <gradientFill degree="90">
          <stop position="0">
            <color theme="0"/>
          </stop>
          <stop position="1">
            <color rgb="FF92D050"/>
          </stop>
        </gradientFill>
      </fill>
    </dxf>
    <dxf>
      <fill>
        <gradientFill degree="90">
          <stop position="0">
            <color theme="0"/>
          </stop>
          <stop position="1">
            <color rgb="FFFF0000"/>
          </stop>
        </gradientFill>
      </fill>
    </dxf>
    <dxf>
      <fill>
        <gradientFill degree="90">
          <stop position="0">
            <color theme="0"/>
          </stop>
          <stop position="0.5">
            <color rgb="FF92D050"/>
          </stop>
          <stop position="1">
            <color theme="0"/>
          </stop>
        </gradientFill>
      </fill>
    </dxf>
    <dxf>
      <fill>
        <gradientFill degree="90">
          <stop position="0">
            <color theme="0"/>
          </stop>
          <stop position="0.5">
            <color theme="4"/>
          </stop>
          <stop position="1">
            <color theme="0"/>
          </stop>
        </gradientFill>
      </fill>
    </dxf>
    <dxf>
      <fill>
        <patternFill>
          <bgColor rgb="FF92D050"/>
        </patternFill>
      </fill>
    </dxf>
    <dxf>
      <fill>
        <patternFill>
          <bgColor rgb="FF92D050"/>
        </patternFill>
      </fill>
    </dxf>
    <dxf>
      <fill>
        <patternFill>
          <bgColor indexed="10"/>
        </patternFill>
      </fill>
    </dxf>
    <dxf>
      <fill>
        <gradientFill degree="90">
          <stop position="0">
            <color theme="0"/>
          </stop>
          <stop position="0.5">
            <color rgb="FF92D050"/>
          </stop>
          <stop position="1">
            <color theme="0"/>
          </stop>
        </gradientFill>
      </fill>
    </dxf>
    <dxf>
      <fill>
        <gradientFill degree="90">
          <stop position="0">
            <color theme="0"/>
          </stop>
          <stop position="0.5">
            <color theme="4"/>
          </stop>
          <stop position="1">
            <color theme="0"/>
          </stop>
        </gradientFill>
      </fill>
    </dxf>
    <dxf>
      <font>
        <b/>
        <i val="0"/>
        <color theme="0"/>
      </font>
      <fill>
        <gradientFill degree="90">
          <stop position="0">
            <color theme="0"/>
          </stop>
          <stop position="1">
            <color rgb="FFFF0000"/>
          </stop>
        </gradientFill>
      </fill>
    </dxf>
    <dxf>
      <fill>
        <gradientFill degree="90">
          <stop position="0">
            <color theme="0"/>
          </stop>
          <stop position="1">
            <color rgb="FF92D050"/>
          </stop>
        </gradientFill>
      </fill>
    </dxf>
    <dxf>
      <fill>
        <gradientFill degree="90">
          <stop position="0">
            <color theme="0"/>
          </stop>
          <stop position="1">
            <color rgb="FFFF0000"/>
          </stop>
        </gradientFill>
      </fill>
    </dxf>
    <dxf>
      <font>
        <b/>
        <i val="0"/>
        <color theme="0"/>
      </font>
      <fill>
        <gradientFill degree="90">
          <stop position="0">
            <color theme="0"/>
          </stop>
          <stop position="1">
            <color rgb="FFFF0000"/>
          </stop>
        </gradientFill>
      </fill>
    </dxf>
    <dxf>
      <fill>
        <gradientFill degree="90">
          <stop position="0">
            <color theme="0"/>
          </stop>
          <stop position="1">
            <color rgb="FF92D050"/>
          </stop>
        </gradientFill>
      </fill>
    </dxf>
    <dxf>
      <fill>
        <gradientFill degree="90">
          <stop position="0">
            <color theme="0"/>
          </stop>
          <stop position="1">
            <color rgb="FFFF0000"/>
          </stop>
        </gradientFill>
      </fill>
    </dxf>
    <dxf>
      <fill>
        <gradientFill degree="90">
          <stop position="0">
            <color theme="0"/>
          </stop>
          <stop position="0.5">
            <color rgb="FF92D050"/>
          </stop>
          <stop position="1">
            <color theme="0"/>
          </stop>
        </gradientFill>
      </fill>
    </dxf>
    <dxf>
      <fill>
        <gradientFill degree="90">
          <stop position="0">
            <color theme="0"/>
          </stop>
          <stop position="0.5">
            <color theme="4"/>
          </stop>
          <stop position="1">
            <color theme="0"/>
          </stop>
        </gradientFill>
      </fill>
    </dxf>
    <dxf>
      <fill>
        <patternFill>
          <bgColor indexed="10"/>
        </patternFill>
      </fill>
    </dxf>
    <dxf>
      <fill>
        <patternFill>
          <bgColor rgb="FF92D050"/>
        </patternFill>
      </fill>
    </dxf>
    <dxf>
      <fill>
        <gradientFill degree="90">
          <stop position="0">
            <color theme="0"/>
          </stop>
          <stop position="1">
            <color rgb="FF92D050"/>
          </stop>
        </gradientFill>
      </fill>
    </dxf>
    <dxf>
      <fill>
        <patternFill>
          <bgColor rgb="FF92D050"/>
        </patternFill>
      </fill>
    </dxf>
    <dxf>
      <font>
        <b/>
        <i val="0"/>
        <color theme="0"/>
      </font>
      <fill>
        <gradientFill degree="90">
          <stop position="0">
            <color theme="0"/>
          </stop>
          <stop position="1">
            <color rgb="FFFF0000"/>
          </stop>
        </gradientFill>
      </fill>
    </dxf>
    <dxf>
      <fill>
        <gradientFill degree="90">
          <stop position="0">
            <color theme="0"/>
          </stop>
          <stop position="1">
            <color rgb="FFFF0000"/>
          </stop>
        </gradientFill>
      </fill>
    </dxf>
    <dxf>
      <fill>
        <gradientFill degree="90">
          <stop position="0">
            <color theme="0"/>
          </stop>
          <stop position="0.5">
            <color rgb="FF92D050"/>
          </stop>
          <stop position="1">
            <color theme="0"/>
          </stop>
        </gradientFill>
      </fill>
    </dxf>
    <dxf>
      <fill>
        <gradientFill degree="90">
          <stop position="0">
            <color theme="0"/>
          </stop>
          <stop position="0.5">
            <color theme="4"/>
          </stop>
          <stop position="1">
            <color theme="0"/>
          </stop>
        </gradientFill>
      </fill>
    </dxf>
    <dxf>
      <fill>
        <patternFill>
          <bgColor indexed="10"/>
        </patternFill>
      </fill>
    </dxf>
    <dxf>
      <fill>
        <patternFill>
          <bgColor rgb="FF92D050"/>
        </patternFill>
      </fill>
    </dxf>
    <dxf>
      <fill>
        <gradientFill degree="90">
          <stop position="0">
            <color theme="0"/>
          </stop>
          <stop position="1">
            <color rgb="FF92D050"/>
          </stop>
        </gradientFill>
      </fill>
    </dxf>
    <dxf>
      <fill>
        <patternFill>
          <bgColor indexed="10"/>
        </patternFill>
      </fill>
    </dxf>
    <dxf>
      <fill>
        <gradientFill degree="90">
          <stop position="0">
            <color theme="0"/>
          </stop>
          <stop position="0.5">
            <color theme="4"/>
          </stop>
          <stop position="1">
            <color theme="0"/>
          </stop>
        </gradientFill>
      </fill>
    </dxf>
    <dxf>
      <fill>
        <gradientFill degree="90">
          <stop position="0">
            <color theme="0"/>
          </stop>
          <stop position="1">
            <color rgb="FFFF0000"/>
          </stop>
        </gradientFill>
      </fill>
    </dxf>
    <dxf>
      <font>
        <b/>
        <i val="0"/>
        <color theme="0"/>
      </font>
      <fill>
        <gradientFill degree="90">
          <stop position="0">
            <color theme="0"/>
          </stop>
          <stop position="1">
            <color rgb="FFFF0000"/>
          </stop>
        </gradientFill>
      </fill>
    </dxf>
    <dxf>
      <fill>
        <gradientFill degree="90">
          <stop position="0">
            <color theme="0"/>
          </stop>
          <stop position="0.5">
            <color rgb="FF92D050"/>
          </stop>
          <stop position="1">
            <color theme="0"/>
          </stop>
        </gradientFill>
      </fill>
    </dxf>
    <dxf>
      <fill>
        <gradientFill degree="90">
          <stop position="0">
            <color theme="0"/>
          </stop>
          <stop position="1">
            <color rgb="FFFF0000"/>
          </stop>
        </gradientFill>
      </fill>
    </dxf>
    <dxf>
      <fill>
        <gradientFill degree="90">
          <stop position="0">
            <color theme="0"/>
          </stop>
          <stop position="1">
            <color rgb="FF92D050"/>
          </stop>
        </gradientFill>
      </fill>
    </dxf>
    <dxf>
      <font>
        <b/>
        <i val="0"/>
        <color theme="0"/>
      </font>
      <fill>
        <gradientFill degree="90">
          <stop position="0">
            <color theme="0"/>
          </stop>
          <stop position="1">
            <color rgb="FFFF0000"/>
          </stop>
        </gradientFill>
      </fill>
    </dxf>
    <dxf>
      <fill>
        <patternFill>
          <bgColor rgb="FF92D050"/>
        </patternFill>
      </fill>
    </dxf>
    <dxf>
      <fill>
        <patternFill>
          <bgColor indexed="10"/>
        </patternFill>
      </fill>
    </dxf>
    <dxf>
      <fill>
        <gradientFill degree="90">
          <stop position="0">
            <color theme="0"/>
          </stop>
          <stop position="0.5">
            <color theme="4"/>
          </stop>
          <stop position="1">
            <color theme="0"/>
          </stop>
        </gradientFill>
      </fill>
    </dxf>
    <dxf>
      <fill>
        <gradientFill degree="90">
          <stop position="0">
            <color theme="0"/>
          </stop>
          <stop position="0.5">
            <color rgb="FF92D050"/>
          </stop>
          <stop position="1">
            <color theme="0"/>
          </stop>
        </gradientFill>
      </fill>
    </dxf>
    <dxf>
      <fill>
        <gradientFill degree="90">
          <stop position="0">
            <color theme="0"/>
          </stop>
          <stop position="1">
            <color rgb="FFFF0000"/>
          </stop>
        </gradientFill>
      </fill>
    </dxf>
    <dxf>
      <font>
        <b/>
        <i val="0"/>
        <color theme="0"/>
      </font>
      <fill>
        <gradientFill degree="90">
          <stop position="0">
            <color theme="0"/>
          </stop>
          <stop position="1">
            <color rgb="FFFF0000"/>
          </stop>
        </gradientFill>
      </fill>
    </dxf>
    <dxf>
      <fill>
        <gradientFill degree="90">
          <stop position="0">
            <color theme="0"/>
          </stop>
          <stop position="1">
            <color rgb="FF92D050"/>
          </stop>
        </gradientFill>
      </fill>
    </dxf>
    <dxf>
      <fill>
        <patternFill>
          <bgColor rgb="FF92D050"/>
        </patternFill>
      </fill>
    </dxf>
    <dxf>
      <fill>
        <gradientFill degree="90">
          <stop position="0">
            <color theme="0"/>
          </stop>
          <stop position="0.5">
            <color rgb="FF92D050"/>
          </stop>
          <stop position="1">
            <color theme="0"/>
          </stop>
        </gradientFill>
      </fill>
    </dxf>
    <dxf>
      <fill>
        <gradientFill degree="90">
          <stop position="0">
            <color theme="0"/>
          </stop>
          <stop position="0.5">
            <color theme="4"/>
          </stop>
          <stop position="1">
            <color theme="0"/>
          </stop>
        </gradientFill>
      </fill>
    </dxf>
    <dxf>
      <fill>
        <patternFill>
          <bgColor indexed="10"/>
        </patternFill>
      </fill>
    </dxf>
    <dxf>
      <fill>
        <gradientFill degree="90">
          <stop position="0">
            <color theme="0"/>
          </stop>
          <stop position="0.5">
            <color theme="4"/>
          </stop>
          <stop position="1">
            <color theme="0"/>
          </stop>
        </gradientFill>
      </fill>
    </dxf>
    <dxf>
      <fill>
        <patternFill>
          <bgColor indexed="10"/>
        </patternFill>
      </fill>
    </dxf>
    <dxf>
      <fill>
        <gradientFill degree="90">
          <stop position="0">
            <color theme="0"/>
          </stop>
          <stop position="0.5">
            <color rgb="FF92D050"/>
          </stop>
          <stop position="1">
            <color theme="0"/>
          </stop>
        </gradientFill>
      </fill>
    </dxf>
    <dxf>
      <fill>
        <patternFill>
          <bgColor rgb="FF92D050"/>
        </patternFill>
      </fill>
    </dxf>
    <dxf>
      <font>
        <b/>
        <i val="0"/>
        <color theme="0"/>
      </font>
      <fill>
        <gradientFill degree="90">
          <stop position="0">
            <color theme="0"/>
          </stop>
          <stop position="1">
            <color rgb="FFFF0000"/>
          </stop>
        </gradientFill>
      </fill>
    </dxf>
    <dxf>
      <fill>
        <gradientFill degree="90">
          <stop position="0">
            <color theme="0"/>
          </stop>
          <stop position="1">
            <color rgb="FF92D050"/>
          </stop>
        </gradientFill>
      </fill>
    </dxf>
    <dxf>
      <fill>
        <gradientFill degree="90">
          <stop position="0">
            <color theme="0"/>
          </stop>
          <stop position="1">
            <color rgb="FFFF0000"/>
          </stop>
        </gradientFill>
      </fill>
    </dxf>
    <dxf>
      <fill>
        <gradientFill degree="90">
          <stop position="0">
            <color theme="0"/>
          </stop>
          <stop position="0.5">
            <color theme="4"/>
          </stop>
          <stop position="1">
            <color theme="0"/>
          </stop>
        </gradientFill>
      </fill>
    </dxf>
    <dxf>
      <fill>
        <patternFill>
          <bgColor indexed="10"/>
        </patternFill>
      </fill>
    </dxf>
    <dxf>
      <fill>
        <patternFill>
          <bgColor rgb="FF92D050"/>
        </patternFill>
      </fill>
    </dxf>
    <dxf>
      <font>
        <b/>
        <i val="0"/>
        <color theme="0"/>
      </font>
      <fill>
        <gradientFill degree="90">
          <stop position="0">
            <color theme="0"/>
          </stop>
          <stop position="1">
            <color rgb="FFFF0000"/>
          </stop>
        </gradientFill>
      </fill>
    </dxf>
    <dxf>
      <fill>
        <gradientFill degree="90">
          <stop position="0">
            <color theme="0"/>
          </stop>
          <stop position="1">
            <color rgb="FF92D050"/>
          </stop>
        </gradientFill>
      </fill>
    </dxf>
    <dxf>
      <fill>
        <gradientFill degree="90">
          <stop position="0">
            <color theme="0"/>
          </stop>
          <stop position="1">
            <color rgb="FFFF0000"/>
          </stop>
        </gradientFill>
      </fill>
    </dxf>
    <dxf>
      <fill>
        <gradientFill degree="90">
          <stop position="0">
            <color theme="0"/>
          </stop>
          <stop position="0.5">
            <color rgb="FF92D050"/>
          </stop>
          <stop position="1">
            <color theme="0"/>
          </stop>
        </gradientFill>
      </fill>
    </dxf>
    <dxf>
      <fill>
        <gradientFill degree="90">
          <stop position="0">
            <color theme="0"/>
          </stop>
          <stop position="1">
            <color rgb="FFFF0000"/>
          </stop>
        </gradientFill>
      </fill>
    </dxf>
    <dxf>
      <font>
        <b/>
        <i val="0"/>
        <color theme="0"/>
      </font>
      <fill>
        <gradientFill degree="90">
          <stop position="0">
            <color theme="0"/>
          </stop>
          <stop position="1">
            <color rgb="FFFF0000"/>
          </stop>
        </gradientFill>
      </fill>
    </dxf>
    <dxf>
      <fill>
        <gradientFill degree="90">
          <stop position="0">
            <color theme="0"/>
          </stop>
          <stop position="1">
            <color rgb="FF92D050"/>
          </stop>
        </gradientFill>
      </fill>
    </dxf>
    <dxf>
      <fill>
        <gradientFill degree="90">
          <stop position="0">
            <color theme="0"/>
          </stop>
          <stop position="0.5">
            <color rgb="FF92D050"/>
          </stop>
          <stop position="1">
            <color theme="0"/>
          </stop>
        </gradientFill>
      </fill>
    </dxf>
    <dxf>
      <fill>
        <gradientFill degree="90">
          <stop position="0">
            <color theme="0"/>
          </stop>
          <stop position="0.5">
            <color theme="4"/>
          </stop>
          <stop position="1">
            <color theme="0"/>
          </stop>
        </gradientFill>
      </fill>
    </dxf>
    <dxf>
      <fill>
        <patternFill>
          <bgColor indexed="10"/>
        </patternFill>
      </fill>
    </dxf>
    <dxf>
      <fill>
        <patternFill>
          <bgColor rgb="FF92D050"/>
        </patternFill>
      </fill>
    </dxf>
    <dxf>
      <fill>
        <gradientFill degree="90">
          <stop position="0">
            <color theme="0"/>
          </stop>
          <stop position="1">
            <color rgb="FFFF0000"/>
          </stop>
        </gradientFill>
      </fill>
    </dxf>
    <dxf>
      <fill>
        <gradientFill degree="90">
          <stop position="0">
            <color theme="0"/>
          </stop>
          <stop position="1">
            <color rgb="FF9BBB59"/>
          </stop>
        </gradientFill>
      </fill>
    </dxf>
    <dxf>
      <fill>
        <patternFill>
          <bgColor rgb="FF92D050"/>
        </patternFill>
      </fill>
    </dxf>
    <dxf>
      <font>
        <b/>
        <i val="0"/>
        <color theme="0"/>
      </font>
      <fill>
        <gradientFill degree="90">
          <stop position="0">
            <color theme="0"/>
          </stop>
          <stop position="1">
            <color rgb="FFFF0000"/>
          </stop>
        </gradientFill>
      </fill>
    </dxf>
    <dxf>
      <fill>
        <gradientFill degree="90">
          <stop position="0">
            <color theme="0"/>
          </stop>
          <stop position="1">
            <color rgb="FF92D050"/>
          </stop>
        </gradientFill>
      </fill>
    </dxf>
    <dxf>
      <fill>
        <gradientFill degree="90">
          <stop position="0">
            <color theme="0"/>
          </stop>
          <stop position="1">
            <color rgb="FFFF0000"/>
          </stop>
        </gradientFill>
      </fill>
    </dxf>
    <dxf>
      <fill>
        <gradientFill degree="90">
          <stop position="0">
            <color theme="0"/>
          </stop>
          <stop position="0.5">
            <color rgb="FF92D050"/>
          </stop>
          <stop position="1">
            <color theme="0"/>
          </stop>
        </gradientFill>
      </fill>
    </dxf>
    <dxf>
      <fill>
        <gradientFill degree="90">
          <stop position="0">
            <color theme="0"/>
          </stop>
          <stop position="0.5">
            <color theme="4"/>
          </stop>
          <stop position="1">
            <color theme="0"/>
          </stop>
        </gradientFill>
      </fill>
    </dxf>
    <dxf>
      <fill>
        <patternFill>
          <bgColor indexed="10"/>
        </patternFill>
      </fill>
    </dxf>
    <dxf>
      <fill>
        <patternFill>
          <bgColor rgb="FF92D050"/>
        </patternFill>
      </fill>
    </dxf>
    <dxf>
      <font>
        <b/>
        <i val="0"/>
        <color theme="0"/>
      </font>
      <fill>
        <gradientFill degree="90">
          <stop position="0">
            <color theme="0"/>
          </stop>
          <stop position="1">
            <color rgb="FFFF0000"/>
          </stop>
        </gradientFill>
      </fill>
    </dxf>
    <dxf>
      <fill>
        <gradientFill degree="90">
          <stop position="0">
            <color theme="0"/>
          </stop>
          <stop position="1">
            <color rgb="FF92D050"/>
          </stop>
        </gradientFill>
      </fill>
    </dxf>
    <dxf>
      <fill>
        <gradientFill degree="90">
          <stop position="0">
            <color theme="0"/>
          </stop>
          <stop position="1">
            <color rgb="FFFF0000"/>
          </stop>
        </gradientFill>
      </fill>
    </dxf>
    <dxf>
      <fill>
        <gradientFill degree="90">
          <stop position="0">
            <color theme="0"/>
          </stop>
          <stop position="0.5">
            <color rgb="FF92D050"/>
          </stop>
          <stop position="1">
            <color theme="0"/>
          </stop>
        </gradientFill>
      </fill>
    </dxf>
    <dxf>
      <fill>
        <gradientFill degree="90">
          <stop position="0">
            <color theme="0"/>
          </stop>
          <stop position="0.5">
            <color theme="4"/>
          </stop>
          <stop position="1">
            <color theme="0"/>
          </stop>
        </gradientFill>
      </fill>
    </dxf>
    <dxf>
      <fill>
        <patternFill>
          <bgColor indexed="10"/>
        </patternFill>
      </fill>
    </dxf>
    <dxf>
      <fill>
        <gradientFill degree="90">
          <stop position="0">
            <color theme="0"/>
          </stop>
          <stop position="1">
            <color rgb="FF92D050"/>
          </stop>
        </gradientFill>
      </fill>
    </dxf>
    <dxf>
      <fill>
        <patternFill>
          <bgColor rgb="FF92D050"/>
        </patternFill>
      </fill>
    </dxf>
    <dxf>
      <fill>
        <patternFill>
          <bgColor indexed="10"/>
        </patternFill>
      </fill>
    </dxf>
    <dxf>
      <fill>
        <gradientFill degree="90">
          <stop position="0">
            <color theme="0"/>
          </stop>
          <stop position="0.5">
            <color theme="4"/>
          </stop>
          <stop position="1">
            <color theme="0"/>
          </stop>
        </gradientFill>
      </fill>
    </dxf>
    <dxf>
      <fill>
        <gradientFill degree="90">
          <stop position="0">
            <color theme="0"/>
          </stop>
          <stop position="0.5">
            <color rgb="FF92D050"/>
          </stop>
          <stop position="1">
            <color theme="0"/>
          </stop>
        </gradientFill>
      </fill>
    </dxf>
    <dxf>
      <fill>
        <gradientFill degree="90">
          <stop position="0">
            <color theme="0"/>
          </stop>
          <stop position="1">
            <color rgb="FFFF0000"/>
          </stop>
        </gradientFill>
      </fill>
    </dxf>
    <dxf>
      <fill>
        <gradientFill degree="90">
          <stop position="0">
            <color theme="0"/>
          </stop>
          <stop position="1">
            <color rgb="FF9BBB59"/>
          </stop>
        </gradientFill>
      </fill>
    </dxf>
    <dxf>
      <fill>
        <gradientFill degree="90">
          <stop position="0">
            <color theme="0"/>
          </stop>
          <stop position="1">
            <color rgb="FFFF0000"/>
          </stop>
        </gradientFill>
      </fill>
    </dxf>
    <dxf>
      <fill>
        <gradientFill degree="90">
          <stop position="0">
            <color theme="0"/>
          </stop>
          <stop position="1">
            <color rgb="FF9BBB59"/>
          </stop>
        </gradientFill>
      </fill>
    </dxf>
    <dxf>
      <fill>
        <gradientFill degree="90">
          <stop position="0">
            <color theme="0"/>
          </stop>
          <stop position="1">
            <color rgb="FFFF0000"/>
          </stop>
        </gradientFill>
      </fill>
    </dxf>
    <dxf>
      <fill>
        <gradientFill degree="90">
          <stop position="0">
            <color theme="0"/>
          </stop>
          <stop position="1">
            <color rgb="FF9BBB59"/>
          </stop>
        </gradientFill>
      </fill>
    </dxf>
    <dxf>
      <fill>
        <gradientFill degree="90">
          <stop position="0">
            <color theme="0"/>
          </stop>
          <stop position="1">
            <color rgb="FFFF0000"/>
          </stop>
        </gradientFill>
      </fill>
    </dxf>
    <dxf>
      <fill>
        <gradientFill degree="90">
          <stop position="0">
            <color theme="0"/>
          </stop>
          <stop position="1">
            <color rgb="FF9BBB59"/>
          </stop>
        </gradientFill>
      </fill>
    </dxf>
    <dxf>
      <fill>
        <gradientFill degree="90">
          <stop position="0">
            <color theme="0"/>
          </stop>
          <stop position="1">
            <color rgb="FFFF0000"/>
          </stop>
        </gradientFill>
      </fill>
    </dxf>
    <dxf>
      <fill>
        <patternFill>
          <bgColor rgb="FF92D050"/>
        </patternFill>
      </fill>
    </dxf>
    <dxf>
      <fill>
        <patternFill>
          <bgColor indexed="10"/>
        </patternFill>
      </fill>
    </dxf>
    <dxf>
      <fill>
        <gradientFill degree="90">
          <stop position="0">
            <color theme="0"/>
          </stop>
          <stop position="0.5">
            <color theme="4"/>
          </stop>
          <stop position="1">
            <color theme="0"/>
          </stop>
        </gradientFill>
      </fill>
    </dxf>
    <dxf>
      <fill>
        <gradientFill degree="90">
          <stop position="0">
            <color theme="0"/>
          </stop>
          <stop position="0.5">
            <color rgb="FF92D050"/>
          </stop>
          <stop position="1">
            <color theme="0"/>
          </stop>
        </gradientFill>
      </fill>
    </dxf>
    <dxf>
      <fill>
        <gradientFill degree="90">
          <stop position="0">
            <color theme="0"/>
          </stop>
          <stop position="1">
            <color rgb="FFFF0000"/>
          </stop>
        </gradientFill>
      </fill>
    </dxf>
    <dxf>
      <fill>
        <gradientFill degree="90">
          <stop position="0">
            <color theme="0"/>
          </stop>
          <stop position="1">
            <color rgb="FF92D050"/>
          </stop>
        </gradientFill>
      </fill>
    </dxf>
    <dxf>
      <fill>
        <gradientFill degree="90">
          <stop position="0">
            <color theme="0"/>
          </stop>
          <stop position="1">
            <color rgb="FFFF0000"/>
          </stop>
        </gradientFill>
      </fill>
    </dxf>
    <dxf>
      <fill>
        <gradientFill degree="90">
          <stop position="0">
            <color theme="0"/>
          </stop>
          <stop position="1">
            <color rgb="FF92D050"/>
          </stop>
        </gradientFill>
      </fill>
    </dxf>
    <dxf>
      <fill>
        <patternFill>
          <bgColor rgb="FF92D050"/>
        </patternFill>
      </fill>
    </dxf>
    <dxf>
      <fill>
        <patternFill>
          <bgColor indexed="10"/>
        </patternFill>
      </fill>
    </dxf>
    <dxf>
      <fill>
        <gradientFill degree="90">
          <stop position="0">
            <color theme="0"/>
          </stop>
          <stop position="0.5">
            <color theme="4"/>
          </stop>
          <stop position="1">
            <color theme="0"/>
          </stop>
        </gradientFill>
      </fill>
    </dxf>
    <dxf>
      <fill>
        <gradientFill degree="90">
          <stop position="0">
            <color theme="0"/>
          </stop>
          <stop position="0.5">
            <color rgb="FF92D050"/>
          </stop>
          <stop position="1">
            <color theme="0"/>
          </stop>
        </gradientFill>
      </fill>
    </dxf>
    <dxf>
      <fill>
        <patternFill>
          <bgColor rgb="FF92D050"/>
        </patternFill>
      </fill>
    </dxf>
    <dxf>
      <fill>
        <patternFill>
          <bgColor indexed="10"/>
        </patternFill>
      </fill>
    </dxf>
    <dxf>
      <fill>
        <gradientFill degree="90">
          <stop position="0">
            <color theme="0"/>
          </stop>
          <stop position="0.5">
            <color theme="4"/>
          </stop>
          <stop position="1">
            <color theme="0"/>
          </stop>
        </gradientFill>
      </fill>
    </dxf>
    <dxf>
      <fill>
        <gradientFill degree="90">
          <stop position="0">
            <color theme="0"/>
          </stop>
          <stop position="0.5">
            <color rgb="FF92D050"/>
          </stop>
          <stop position="1">
            <color theme="0"/>
          </stop>
        </gradientFill>
      </fill>
    </dxf>
    <dxf>
      <fill>
        <gradientFill degree="90">
          <stop position="0">
            <color theme="0"/>
          </stop>
          <stop position="1">
            <color rgb="FFFF0000"/>
          </stop>
        </gradientFill>
      </fill>
    </dxf>
    <dxf>
      <fill>
        <gradientFill degree="90">
          <stop position="0">
            <color theme="0"/>
          </stop>
          <stop position="1">
            <color rgb="FF92D050"/>
          </stop>
        </gradientFill>
      </fill>
    </dxf>
    <dxf>
      <font>
        <b/>
        <i val="0"/>
        <color theme="0"/>
      </font>
      <fill>
        <gradientFill degree="90">
          <stop position="0">
            <color theme="0"/>
          </stop>
          <stop position="1">
            <color rgb="FFFF0000"/>
          </stop>
        </gradientFill>
      </fill>
    </dxf>
    <dxf>
      <fill>
        <patternFill>
          <bgColor rgb="FF92D050"/>
        </patternFill>
      </fill>
    </dxf>
    <dxf>
      <fill>
        <patternFill>
          <bgColor indexed="10"/>
        </patternFill>
      </fill>
    </dxf>
    <dxf>
      <fill>
        <gradientFill degree="90">
          <stop position="0">
            <color theme="0"/>
          </stop>
          <stop position="0.5">
            <color theme="4"/>
          </stop>
          <stop position="1">
            <color theme="0"/>
          </stop>
        </gradientFill>
      </fill>
    </dxf>
    <dxf>
      <fill>
        <gradientFill degree="90">
          <stop position="0">
            <color theme="0"/>
          </stop>
          <stop position="0.5">
            <color rgb="FF92D050"/>
          </stop>
          <stop position="1">
            <color theme="0"/>
          </stop>
        </gradientFill>
      </fill>
    </dxf>
    <dxf>
      <fill>
        <gradientFill degree="90">
          <stop position="0">
            <color theme="0"/>
          </stop>
          <stop position="1">
            <color rgb="FFFF0000"/>
          </stop>
        </gradientFill>
      </fill>
    </dxf>
    <dxf>
      <fill>
        <gradientFill degree="90">
          <stop position="0">
            <color theme="0"/>
          </stop>
          <stop position="1">
            <color rgb="FF92D050"/>
          </stop>
        </gradientFill>
      </fill>
    </dxf>
    <dxf>
      <font>
        <b/>
        <i val="0"/>
        <color theme="0"/>
      </font>
      <fill>
        <gradientFill degree="90">
          <stop position="0">
            <color theme="0"/>
          </stop>
          <stop position="1">
            <color rgb="FFFF0000"/>
          </stop>
        </gradientFill>
      </fill>
    </dxf>
    <dxf>
      <font>
        <b/>
        <i val="0"/>
        <color theme="0"/>
      </font>
      <fill>
        <gradientFill degree="90">
          <stop position="0">
            <color theme="0"/>
          </stop>
          <stop position="1">
            <color rgb="FFFF0000"/>
          </stop>
        </gradientFill>
      </fill>
    </dxf>
    <dxf>
      <fill>
        <patternFill>
          <bgColor rgb="FF92D050"/>
        </patternFill>
      </fill>
    </dxf>
    <dxf>
      <fill>
        <patternFill>
          <bgColor indexed="10"/>
        </patternFill>
      </fill>
    </dxf>
    <dxf>
      <fill>
        <gradientFill degree="90">
          <stop position="0">
            <color theme="0"/>
          </stop>
          <stop position="0.5">
            <color theme="4"/>
          </stop>
          <stop position="1">
            <color theme="0"/>
          </stop>
        </gradientFill>
      </fill>
    </dxf>
    <dxf>
      <fill>
        <gradientFill degree="90">
          <stop position="0">
            <color theme="0"/>
          </stop>
          <stop position="0.5">
            <color rgb="FF92D050"/>
          </stop>
          <stop position="1">
            <color theme="0"/>
          </stop>
        </gradientFill>
      </fill>
    </dxf>
    <dxf>
      <fill>
        <gradientFill degree="90">
          <stop position="0">
            <color theme="0"/>
          </stop>
          <stop position="1">
            <color rgb="FFFF0000"/>
          </stop>
        </gradientFill>
      </fill>
    </dxf>
    <dxf>
      <fill>
        <gradientFill degree="90">
          <stop position="0">
            <color theme="0"/>
          </stop>
          <stop position="1">
            <color rgb="FF92D050"/>
          </stop>
        </gradientFill>
      </fill>
    </dxf>
    <dxf>
      <font>
        <b/>
        <i val="0"/>
        <color theme="0"/>
      </font>
      <fill>
        <gradientFill degree="90">
          <stop position="0">
            <color theme="0"/>
          </stop>
          <stop position="1">
            <color rgb="FFFF0000"/>
          </stop>
        </gradientFill>
      </fill>
    </dxf>
    <dxf>
      <font>
        <b/>
        <i val="0"/>
        <color theme="0"/>
      </font>
      <fill>
        <gradientFill degree="90">
          <stop position="0">
            <color theme="0"/>
          </stop>
          <stop position="1">
            <color rgb="FFFF0000"/>
          </stop>
        </gradientFill>
      </fill>
    </dxf>
    <dxf>
      <fill>
        <patternFill>
          <bgColor rgb="FF92D050"/>
        </patternFill>
      </fill>
    </dxf>
    <dxf>
      <fill>
        <patternFill>
          <bgColor indexed="10"/>
        </patternFill>
      </fill>
    </dxf>
    <dxf>
      <fill>
        <gradientFill degree="90">
          <stop position="0">
            <color theme="0"/>
          </stop>
          <stop position="0.5">
            <color theme="4"/>
          </stop>
          <stop position="1">
            <color theme="0"/>
          </stop>
        </gradientFill>
      </fill>
    </dxf>
    <dxf>
      <fill>
        <gradientFill degree="90">
          <stop position="0">
            <color theme="0"/>
          </stop>
          <stop position="0.5">
            <color rgb="FF92D050"/>
          </stop>
          <stop position="1">
            <color theme="0"/>
          </stop>
        </gradientFill>
      </fill>
    </dxf>
    <dxf>
      <fill>
        <gradientFill degree="90">
          <stop position="0">
            <color theme="0"/>
          </stop>
          <stop position="1">
            <color rgb="FFFF0000"/>
          </stop>
        </gradientFill>
      </fill>
    </dxf>
    <dxf>
      <fill>
        <gradientFill degree="90">
          <stop position="0">
            <color theme="0"/>
          </stop>
          <stop position="1">
            <color rgb="FF92D050"/>
          </stop>
        </gradientFill>
      </fill>
    </dxf>
    <dxf>
      <font>
        <b/>
        <i val="0"/>
        <color theme="0"/>
      </font>
      <fill>
        <gradientFill degree="90">
          <stop position="0">
            <color theme="0"/>
          </stop>
          <stop position="1">
            <color rgb="FFFF0000"/>
          </stop>
        </gradientFill>
      </fill>
    </dxf>
    <dxf>
      <font>
        <b/>
        <i val="0"/>
        <color theme="0"/>
      </font>
      <fill>
        <gradientFill degree="90">
          <stop position="0">
            <color theme="0"/>
          </stop>
          <stop position="1">
            <color rgb="FFFF0000"/>
          </stop>
        </gradientFill>
      </fill>
    </dxf>
    <dxf>
      <fill>
        <patternFill>
          <bgColor rgb="FF92D050"/>
        </patternFill>
      </fill>
    </dxf>
    <dxf>
      <fill>
        <patternFill>
          <bgColor indexed="10"/>
        </patternFill>
      </fill>
    </dxf>
    <dxf>
      <fill>
        <gradientFill degree="90">
          <stop position="0">
            <color theme="0"/>
          </stop>
          <stop position="0.5">
            <color theme="4"/>
          </stop>
          <stop position="1">
            <color theme="0"/>
          </stop>
        </gradientFill>
      </fill>
    </dxf>
    <dxf>
      <fill>
        <gradientFill degree="90">
          <stop position="0">
            <color theme="0"/>
          </stop>
          <stop position="0.5">
            <color rgb="FF92D050"/>
          </stop>
          <stop position="1">
            <color theme="0"/>
          </stop>
        </gradientFill>
      </fill>
    </dxf>
    <dxf>
      <fill>
        <gradientFill degree="90">
          <stop position="0">
            <color theme="0"/>
          </stop>
          <stop position="1">
            <color rgb="FFFF0000"/>
          </stop>
        </gradientFill>
      </fill>
    </dxf>
    <dxf>
      <fill>
        <gradientFill degree="90">
          <stop position="0">
            <color theme="0"/>
          </stop>
          <stop position="1">
            <color rgb="FF92D050"/>
          </stop>
        </gradientFill>
      </fill>
    </dxf>
    <dxf>
      <font>
        <b/>
        <i val="0"/>
        <color theme="0"/>
      </font>
      <fill>
        <gradientFill degree="90">
          <stop position="0">
            <color theme="0"/>
          </stop>
          <stop position="1">
            <color rgb="FFFF0000"/>
          </stop>
        </gradientFill>
      </fill>
    </dxf>
    <dxf>
      <font>
        <b/>
        <i val="0"/>
        <color theme="0"/>
      </font>
      <fill>
        <gradientFill degree="90">
          <stop position="0">
            <color theme="0"/>
          </stop>
          <stop position="1">
            <color rgb="FFFF0000"/>
          </stop>
        </gradientFill>
      </fill>
    </dxf>
    <dxf>
      <fill>
        <patternFill>
          <bgColor rgb="FF92D050"/>
        </patternFill>
      </fill>
    </dxf>
    <dxf>
      <fill>
        <patternFill>
          <bgColor indexed="10"/>
        </patternFill>
      </fill>
    </dxf>
    <dxf>
      <fill>
        <gradientFill degree="90">
          <stop position="0">
            <color theme="0"/>
          </stop>
          <stop position="0.5">
            <color theme="4"/>
          </stop>
          <stop position="1">
            <color theme="0"/>
          </stop>
        </gradientFill>
      </fill>
    </dxf>
    <dxf>
      <fill>
        <gradientFill degree="90">
          <stop position="0">
            <color theme="0"/>
          </stop>
          <stop position="0.5">
            <color rgb="FF92D050"/>
          </stop>
          <stop position="1">
            <color theme="0"/>
          </stop>
        </gradientFill>
      </fill>
    </dxf>
    <dxf>
      <fill>
        <gradientFill degree="90">
          <stop position="0">
            <color theme="0"/>
          </stop>
          <stop position="1">
            <color rgb="FFFF0000"/>
          </stop>
        </gradientFill>
      </fill>
    </dxf>
    <dxf>
      <fill>
        <gradientFill degree="90">
          <stop position="0">
            <color theme="0"/>
          </stop>
          <stop position="1">
            <color rgb="FF92D050"/>
          </stop>
        </gradientFill>
      </fill>
    </dxf>
    <dxf>
      <font>
        <b/>
        <i val="0"/>
        <color theme="0"/>
      </font>
      <fill>
        <gradientFill degree="90">
          <stop position="0">
            <color theme="0"/>
          </stop>
          <stop position="1">
            <color rgb="FFFF0000"/>
          </stop>
        </gradientFill>
      </fill>
    </dxf>
    <dxf>
      <font>
        <b/>
        <i val="0"/>
        <color theme="0"/>
      </font>
      <fill>
        <gradientFill degree="90">
          <stop position="0">
            <color theme="0"/>
          </stop>
          <stop position="1">
            <color rgb="FFFF0000"/>
          </stop>
        </gradientFill>
      </fill>
    </dxf>
    <dxf>
      <fill>
        <patternFill>
          <bgColor rgb="FF92D050"/>
        </patternFill>
      </fill>
    </dxf>
    <dxf>
      <fill>
        <patternFill>
          <bgColor indexed="10"/>
        </patternFill>
      </fill>
    </dxf>
    <dxf>
      <fill>
        <gradientFill degree="90">
          <stop position="0">
            <color theme="0"/>
          </stop>
          <stop position="0.5">
            <color theme="4"/>
          </stop>
          <stop position="1">
            <color theme="0"/>
          </stop>
        </gradientFill>
      </fill>
    </dxf>
    <dxf>
      <fill>
        <gradientFill degree="90">
          <stop position="0">
            <color theme="0"/>
          </stop>
          <stop position="0.5">
            <color rgb="FF92D050"/>
          </stop>
          <stop position="1">
            <color theme="0"/>
          </stop>
        </gradientFill>
      </fill>
    </dxf>
    <dxf>
      <fill>
        <gradientFill degree="90">
          <stop position="0">
            <color theme="0"/>
          </stop>
          <stop position="1">
            <color rgb="FFFF0000"/>
          </stop>
        </gradientFill>
      </fill>
    </dxf>
    <dxf>
      <fill>
        <gradientFill degree="90">
          <stop position="0">
            <color theme="0"/>
          </stop>
          <stop position="1">
            <color rgb="FF92D050"/>
          </stop>
        </gradientFill>
      </fill>
    </dxf>
    <dxf>
      <font>
        <b/>
        <i val="0"/>
        <color theme="0"/>
      </font>
      <fill>
        <gradientFill degree="90">
          <stop position="0">
            <color theme="0"/>
          </stop>
          <stop position="1">
            <color rgb="FFFF0000"/>
          </stop>
        </gradientFill>
      </fill>
    </dxf>
    <dxf>
      <font>
        <b/>
        <i val="0"/>
        <color theme="0"/>
      </font>
      <fill>
        <gradientFill degree="90">
          <stop position="0">
            <color theme="0"/>
          </stop>
          <stop position="1">
            <color rgb="FFFF0000"/>
          </stop>
        </gradientFill>
      </fill>
    </dxf>
    <dxf>
      <fill>
        <patternFill>
          <bgColor rgb="FF92D050"/>
        </patternFill>
      </fill>
    </dxf>
    <dxf>
      <fill>
        <patternFill>
          <bgColor indexed="10"/>
        </patternFill>
      </fill>
    </dxf>
    <dxf>
      <fill>
        <gradientFill degree="90">
          <stop position="0">
            <color theme="0"/>
          </stop>
          <stop position="0.5">
            <color theme="4"/>
          </stop>
          <stop position="1">
            <color theme="0"/>
          </stop>
        </gradientFill>
      </fill>
    </dxf>
    <dxf>
      <fill>
        <gradientFill degree="90">
          <stop position="0">
            <color theme="0"/>
          </stop>
          <stop position="0.5">
            <color rgb="FF92D050"/>
          </stop>
          <stop position="1">
            <color theme="0"/>
          </stop>
        </gradientFill>
      </fill>
    </dxf>
    <dxf>
      <fill>
        <gradientFill degree="90">
          <stop position="0">
            <color theme="0"/>
          </stop>
          <stop position="1">
            <color rgb="FFFF0000"/>
          </stop>
        </gradientFill>
      </fill>
    </dxf>
    <dxf>
      <fill>
        <gradientFill degree="90">
          <stop position="0">
            <color theme="0"/>
          </stop>
          <stop position="1">
            <color rgb="FF92D050"/>
          </stop>
        </gradientFill>
      </fill>
    </dxf>
    <dxf>
      <font>
        <b/>
        <i val="0"/>
        <color theme="0"/>
      </font>
      <fill>
        <gradientFill degree="90">
          <stop position="0">
            <color theme="0"/>
          </stop>
          <stop position="1">
            <color rgb="FFFF0000"/>
          </stop>
        </gradientFill>
      </fill>
    </dxf>
    <dxf>
      <font>
        <b/>
        <i val="0"/>
        <color theme="0"/>
      </font>
      <fill>
        <gradientFill degree="90">
          <stop position="0">
            <color theme="0"/>
          </stop>
          <stop position="1">
            <color rgb="FFFF0000"/>
          </stop>
        </gradientFill>
      </fill>
    </dxf>
    <dxf>
      <fill>
        <patternFill>
          <bgColor rgb="FF92D050"/>
        </patternFill>
      </fill>
    </dxf>
    <dxf>
      <fill>
        <patternFill>
          <bgColor indexed="10"/>
        </patternFill>
      </fill>
    </dxf>
    <dxf>
      <fill>
        <gradientFill degree="90">
          <stop position="0">
            <color theme="0"/>
          </stop>
          <stop position="0.5">
            <color theme="4"/>
          </stop>
          <stop position="1">
            <color theme="0"/>
          </stop>
        </gradientFill>
      </fill>
    </dxf>
    <dxf>
      <fill>
        <gradientFill degree="90">
          <stop position="0">
            <color theme="0"/>
          </stop>
          <stop position="0.5">
            <color rgb="FF92D050"/>
          </stop>
          <stop position="1">
            <color theme="0"/>
          </stop>
        </gradientFill>
      </fill>
    </dxf>
    <dxf>
      <fill>
        <gradientFill degree="90">
          <stop position="0">
            <color theme="0"/>
          </stop>
          <stop position="1">
            <color rgb="FFFF0000"/>
          </stop>
        </gradientFill>
      </fill>
    </dxf>
    <dxf>
      <fill>
        <gradientFill degree="90">
          <stop position="0">
            <color theme="0"/>
          </stop>
          <stop position="1">
            <color rgb="FF92D050"/>
          </stop>
        </gradientFill>
      </fill>
    </dxf>
    <dxf>
      <font>
        <b/>
        <i val="0"/>
        <color theme="0"/>
      </font>
      <fill>
        <gradientFill degree="90">
          <stop position="0">
            <color theme="0"/>
          </stop>
          <stop position="1">
            <color rgb="FFFF0000"/>
          </stop>
        </gradientFill>
      </fill>
    </dxf>
    <dxf>
      <font>
        <b/>
        <i val="0"/>
        <color theme="0"/>
      </font>
      <fill>
        <gradientFill degree="90">
          <stop position="0">
            <color theme="0"/>
          </stop>
          <stop position="1">
            <color rgb="FFFF0000"/>
          </stop>
        </gradientFill>
      </fill>
    </dxf>
    <dxf>
      <fill>
        <gradientFill degree="90">
          <stop position="0">
            <color theme="0"/>
          </stop>
          <stop position="1">
            <color rgb="FF9BBB59"/>
          </stop>
        </gradientFill>
      </fill>
    </dxf>
    <dxf>
      <fill>
        <gradientFill degree="90">
          <stop position="0">
            <color theme="0"/>
          </stop>
          <stop position="1">
            <color rgb="FF9BBB59"/>
          </stop>
        </gradientFill>
      </fill>
    </dxf>
    <dxf>
      <fill>
        <gradientFill degree="90">
          <stop position="0">
            <color theme="0"/>
          </stop>
          <stop position="1">
            <color rgb="FFFF0000"/>
          </stop>
        </gradient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gradientFill degree="90">
          <stop position="0">
            <color theme="0"/>
          </stop>
          <stop position="1">
            <color rgb="FF92D050"/>
          </stop>
        </gradientFill>
      </fill>
    </dxf>
    <dxf>
      <font>
        <b/>
        <i val="0"/>
        <color theme="1" tint="4.9989318521683403E-2"/>
      </font>
      <fill>
        <gradientFill degree="90">
          <stop position="0">
            <color theme="0"/>
          </stop>
          <stop position="1">
            <color rgb="FF92D050"/>
          </stop>
        </gradientFill>
      </fill>
    </dxf>
    <dxf>
      <font>
        <b/>
        <i val="0"/>
        <color theme="1" tint="4.9989318521683403E-2"/>
      </font>
      <fill>
        <gradientFill degree="90">
          <stop position="0">
            <color theme="0"/>
          </stop>
          <stop position="1">
            <color rgb="FFFF0000"/>
          </stop>
        </gradientFill>
      </fill>
    </dxf>
    <dxf>
      <font>
        <b/>
        <i val="0"/>
        <color theme="1" tint="4.9989318521683403E-2"/>
      </font>
      <fill>
        <gradientFill degree="90">
          <stop position="0">
            <color theme="0"/>
          </stop>
          <stop position="1">
            <color rgb="FFFF0000"/>
          </stop>
        </gradientFill>
      </fill>
    </dxf>
    <dxf>
      <fill>
        <gradientFill degree="90">
          <stop position="0">
            <color theme="0"/>
          </stop>
          <stop position="1">
            <color rgb="FF92D050"/>
          </stop>
        </gradientFill>
      </fill>
    </dxf>
    <dxf>
      <font>
        <b/>
        <i val="0"/>
        <color theme="1" tint="4.9989318521683403E-2"/>
      </font>
      <fill>
        <gradientFill degree="90">
          <stop position="0">
            <color theme="0"/>
          </stop>
          <stop position="1">
            <color rgb="FF92D050"/>
          </stop>
        </gradientFill>
      </fill>
    </dxf>
    <dxf>
      <font>
        <b/>
        <i val="0"/>
        <color theme="1" tint="4.9989318521683403E-2"/>
      </font>
      <fill>
        <gradientFill degree="90">
          <stop position="0">
            <color theme="0"/>
          </stop>
          <stop position="1">
            <color rgb="FFFF0000"/>
          </stop>
        </gradientFill>
      </fill>
    </dxf>
    <dxf>
      <font>
        <b/>
        <i val="0"/>
        <color theme="1" tint="4.9989318521683403E-2"/>
      </font>
      <fill>
        <gradientFill degree="90">
          <stop position="0">
            <color theme="0"/>
          </stop>
          <stop position="1">
            <color rgb="FF92D050"/>
          </stop>
        </gradientFill>
      </fill>
    </dxf>
    <dxf>
      <fill>
        <gradientFill degree="90">
          <stop position="0">
            <color theme="0"/>
          </stop>
          <stop position="1">
            <color rgb="FF92D050"/>
          </stop>
        </gradientFill>
      </fill>
    </dxf>
    <dxf>
      <font>
        <b/>
        <i val="0"/>
        <color theme="1" tint="4.9989318521683403E-2"/>
      </font>
      <fill>
        <gradientFill degree="90">
          <stop position="0">
            <color theme="0"/>
          </stop>
          <stop position="1">
            <color rgb="FFFF0000"/>
          </stop>
        </gradientFill>
      </fill>
    </dxf>
    <dxf>
      <font>
        <b/>
        <i val="0"/>
        <color theme="1" tint="4.9989318521683403E-2"/>
      </font>
      <fill>
        <gradientFill degree="90">
          <stop position="0">
            <color theme="0"/>
          </stop>
          <stop position="1">
            <color rgb="FF92D050"/>
          </stop>
        </gradientFill>
      </fill>
    </dxf>
    <dxf>
      <fill>
        <gradientFill degree="90">
          <stop position="0">
            <color theme="0"/>
          </stop>
          <stop position="1">
            <color rgb="FF92D050"/>
          </stop>
        </gradientFill>
      </fill>
    </dxf>
    <dxf>
      <font>
        <b/>
        <i val="0"/>
        <color theme="1" tint="4.9989318521683403E-2"/>
      </font>
      <fill>
        <gradientFill degree="90">
          <stop position="0">
            <color theme="0"/>
          </stop>
          <stop position="1">
            <color rgb="FFFF0000"/>
          </stop>
        </gradientFill>
      </fill>
    </dxf>
    <dxf>
      <font>
        <b/>
        <i val="0"/>
        <color theme="1" tint="4.9989318521683403E-2"/>
      </font>
      <fill>
        <gradientFill degree="90">
          <stop position="0">
            <color theme="0"/>
          </stop>
          <stop position="1">
            <color rgb="FF92D050"/>
          </stop>
        </gradientFill>
      </fill>
    </dxf>
    <dxf>
      <fill>
        <gradientFill degree="90">
          <stop position="0">
            <color theme="0"/>
          </stop>
          <stop position="1">
            <color rgb="FF92D050"/>
          </stop>
        </gradientFill>
      </fill>
    </dxf>
    <dxf>
      <font>
        <b/>
        <i val="0"/>
        <color theme="1" tint="4.9989318521683403E-2"/>
      </font>
      <fill>
        <gradientFill degree="90">
          <stop position="0">
            <color theme="0"/>
          </stop>
          <stop position="1">
            <color rgb="FFFF0000"/>
          </stop>
        </gradientFill>
      </fill>
    </dxf>
    <dxf>
      <font>
        <b/>
        <i val="0"/>
        <color theme="1" tint="4.9989318521683403E-2"/>
      </font>
      <fill>
        <gradientFill degree="90">
          <stop position="0">
            <color theme="0"/>
          </stop>
          <stop position="1">
            <color rgb="FF92D050"/>
          </stop>
        </gradientFill>
      </fill>
    </dxf>
    <dxf>
      <fill>
        <gradientFill degree="90">
          <stop position="0">
            <color theme="0"/>
          </stop>
          <stop position="1">
            <color rgb="FF92D050"/>
          </stop>
        </gradientFill>
      </fill>
    </dxf>
    <dxf>
      <font>
        <b/>
        <i val="0"/>
        <color theme="1" tint="4.9989318521683403E-2"/>
      </font>
      <fill>
        <gradientFill degree="90">
          <stop position="0">
            <color theme="0"/>
          </stop>
          <stop position="1">
            <color rgb="FFFF0000"/>
          </stop>
        </gradientFill>
      </fill>
    </dxf>
    <dxf>
      <font>
        <b/>
        <i val="0"/>
        <color theme="1" tint="4.9989318521683403E-2"/>
      </font>
      <fill>
        <gradientFill degree="90">
          <stop position="0">
            <color theme="0"/>
          </stop>
          <stop position="1">
            <color rgb="FF92D050"/>
          </stop>
        </gradientFill>
      </fill>
    </dxf>
    <dxf>
      <fill>
        <gradientFill degree="90">
          <stop position="0">
            <color theme="0"/>
          </stop>
          <stop position="1">
            <color rgb="FF92D050"/>
          </stop>
        </gradientFill>
      </fill>
    </dxf>
    <dxf>
      <font>
        <b/>
        <i val="0"/>
        <color theme="1" tint="4.9989318521683403E-2"/>
      </font>
      <fill>
        <gradientFill degree="90">
          <stop position="0">
            <color theme="0"/>
          </stop>
          <stop position="1">
            <color rgb="FFFF0000"/>
          </stop>
        </gradientFill>
      </fill>
    </dxf>
    <dxf>
      <font>
        <b/>
        <i val="0"/>
        <color theme="1" tint="4.9989318521683403E-2"/>
      </font>
      <fill>
        <gradientFill degree="90">
          <stop position="0">
            <color theme="0"/>
          </stop>
          <stop position="1">
            <color rgb="FF92D050"/>
          </stop>
        </gradientFill>
      </fill>
    </dxf>
    <dxf>
      <fill>
        <gradientFill degree="90">
          <stop position="0">
            <color theme="0"/>
          </stop>
          <stop position="1">
            <color rgb="FF92D050"/>
          </stop>
        </gradientFill>
      </fill>
    </dxf>
    <dxf>
      <font>
        <b/>
        <i val="0"/>
        <color theme="1" tint="4.9989318521683403E-2"/>
      </font>
      <fill>
        <gradientFill degree="90">
          <stop position="0">
            <color theme="0"/>
          </stop>
          <stop position="1">
            <color rgb="FFFF0000"/>
          </stop>
        </gradientFill>
      </fill>
    </dxf>
    <dxf>
      <font>
        <b/>
        <i val="0"/>
        <color theme="1" tint="4.9989318521683403E-2"/>
      </font>
      <fill>
        <gradientFill degree="90">
          <stop position="0">
            <color theme="0"/>
          </stop>
          <stop position="1">
            <color rgb="FF92D050"/>
          </stop>
        </gradientFill>
      </fill>
    </dxf>
    <dxf>
      <fill>
        <gradientFill degree="90">
          <stop position="0">
            <color theme="0"/>
          </stop>
          <stop position="1">
            <color rgb="FF92D050"/>
          </stop>
        </gradientFill>
      </fill>
    </dxf>
    <dxf>
      <font>
        <b/>
        <i val="0"/>
        <color theme="1" tint="4.9989318521683403E-2"/>
      </font>
      <fill>
        <gradientFill degree="90">
          <stop position="0">
            <color theme="0"/>
          </stop>
          <stop position="1">
            <color rgb="FF92D050"/>
          </stop>
        </gradientFill>
      </fill>
    </dxf>
    <dxf>
      <font>
        <b/>
        <i val="0"/>
        <color theme="1" tint="4.9989318521683403E-2"/>
      </font>
      <fill>
        <gradientFill degree="90">
          <stop position="0">
            <color theme="0"/>
          </stop>
          <stop position="1">
            <color rgb="FFFF0000"/>
          </stop>
        </gradientFill>
      </fill>
    </dxf>
    <dxf>
      <fill>
        <gradientFill degree="90">
          <stop position="0">
            <color theme="0"/>
          </stop>
          <stop position="1">
            <color rgb="FF92D050"/>
          </stop>
        </gradientFill>
      </fill>
    </dxf>
    <dxf>
      <font>
        <b/>
        <i val="0"/>
        <color theme="1" tint="4.9989318521683403E-2"/>
      </font>
      <fill>
        <gradientFill degree="90">
          <stop position="0">
            <color theme="0"/>
          </stop>
          <stop position="1">
            <color rgb="FF92D050"/>
          </stop>
        </gradientFill>
      </fill>
    </dxf>
    <dxf>
      <font>
        <b/>
        <i val="0"/>
        <color theme="1" tint="4.9989318521683403E-2"/>
      </font>
      <fill>
        <gradientFill degree="90">
          <stop position="0">
            <color theme="0"/>
          </stop>
          <stop position="1">
            <color rgb="FFFF0000"/>
          </stop>
        </gradientFill>
      </fill>
    </dxf>
    <dxf>
      <fill>
        <gradientFill degree="90">
          <stop position="0">
            <color theme="0"/>
          </stop>
          <stop position="1">
            <color rgb="FF92D050"/>
          </stop>
        </gradientFill>
      </fill>
    </dxf>
    <dxf>
      <fill>
        <gradientFill degree="90">
          <stop position="0">
            <color theme="0"/>
          </stop>
          <stop position="1">
            <color rgb="FF92D050"/>
          </stop>
        </gradientFill>
      </fill>
    </dxf>
    <dxf>
      <font>
        <b/>
        <i val="0"/>
        <color theme="1" tint="4.9989318521683403E-2"/>
      </font>
      <fill>
        <gradientFill degree="90">
          <stop position="0">
            <color theme="0"/>
          </stop>
          <stop position="1">
            <color rgb="FF92D050"/>
          </stop>
        </gradientFill>
      </fill>
    </dxf>
    <dxf>
      <font>
        <b/>
        <i val="0"/>
        <color theme="1" tint="4.9989318521683403E-2"/>
      </font>
      <fill>
        <gradientFill degree="90">
          <stop position="0">
            <color theme="0"/>
          </stop>
          <stop position="1">
            <color rgb="FFFF0000"/>
          </stop>
        </gradientFill>
      </fill>
    </dxf>
    <dxf>
      <fill>
        <gradientFill degree="90">
          <stop position="0">
            <color theme="0"/>
          </stop>
          <stop position="1">
            <color rgb="FF92D050"/>
          </stop>
        </gradientFill>
      </fill>
    </dxf>
    <dxf>
      <font>
        <b/>
        <i val="0"/>
        <color theme="1" tint="4.9989318521683403E-2"/>
      </font>
      <fill>
        <gradientFill degree="90">
          <stop position="0">
            <color theme="0"/>
          </stop>
          <stop position="1">
            <color rgb="FFFF0000"/>
          </stop>
        </gradientFill>
      </fill>
    </dxf>
    <dxf>
      <font>
        <b/>
        <i val="0"/>
        <color theme="1" tint="4.9989318521683403E-2"/>
      </font>
      <fill>
        <gradientFill degree="90">
          <stop position="0">
            <color theme="0"/>
          </stop>
          <stop position="1">
            <color rgb="FF92D050"/>
          </stop>
        </gradientFill>
      </fill>
    </dxf>
    <dxf>
      <fill>
        <gradientFill degree="90">
          <stop position="0">
            <color theme="0"/>
          </stop>
          <stop position="1">
            <color rgb="FF92D050"/>
          </stop>
        </gradientFill>
      </fill>
    </dxf>
    <dxf>
      <font>
        <b/>
        <i val="0"/>
        <color theme="1" tint="4.9989318521683403E-2"/>
      </font>
      <fill>
        <gradientFill degree="90">
          <stop position="0">
            <color theme="0"/>
          </stop>
          <stop position="1">
            <color rgb="FF92D050"/>
          </stop>
        </gradientFill>
      </fill>
    </dxf>
    <dxf>
      <font>
        <b/>
        <i val="0"/>
        <color theme="1" tint="4.9989318521683403E-2"/>
      </font>
      <fill>
        <gradientFill degree="90">
          <stop position="0">
            <color theme="0"/>
          </stop>
          <stop position="1">
            <color rgb="FFFF0000"/>
          </stop>
        </gradientFill>
      </fill>
    </dxf>
    <dxf>
      <font>
        <b/>
        <i val="0"/>
        <color theme="1" tint="4.9989318521683403E-2"/>
      </font>
      <fill>
        <gradientFill degree="90">
          <stop position="0">
            <color theme="0"/>
          </stop>
          <stop position="1">
            <color rgb="FF92D050"/>
          </stop>
        </gradientFill>
      </fill>
    </dxf>
    <dxf>
      <fill>
        <gradientFill degree="90">
          <stop position="0">
            <color theme="0"/>
          </stop>
          <stop position="1">
            <color rgb="FF92D050"/>
          </stop>
        </gradientFill>
      </fill>
    </dxf>
    <dxf>
      <font>
        <b/>
        <i val="0"/>
        <color theme="1" tint="4.9989318521683403E-2"/>
      </font>
      <fill>
        <gradientFill degree="90">
          <stop position="0">
            <color theme="0"/>
          </stop>
          <stop position="1">
            <color rgb="FFFF0000"/>
          </stop>
        </gradientFill>
      </fill>
    </dxf>
    <dxf>
      <font>
        <b/>
        <i val="0"/>
        <color theme="1" tint="4.9989318521683403E-2"/>
      </font>
      <fill>
        <gradientFill degree="90">
          <stop position="0">
            <color theme="0"/>
          </stop>
          <stop position="1">
            <color rgb="FFFF0000"/>
          </stop>
        </gradientFill>
      </fill>
    </dxf>
    <dxf>
      <fill>
        <gradientFill degree="90">
          <stop position="0">
            <color theme="0"/>
          </stop>
          <stop position="1">
            <color rgb="FF92D050"/>
          </stop>
        </gradientFill>
      </fill>
    </dxf>
    <dxf>
      <font>
        <b/>
        <i val="0"/>
        <color theme="1" tint="4.9989318521683403E-2"/>
      </font>
      <fill>
        <gradientFill degree="90">
          <stop position="0">
            <color theme="0"/>
          </stop>
          <stop position="1">
            <color rgb="FF92D050"/>
          </stop>
        </gradientFill>
      </fill>
    </dxf>
    <dxf>
      <font>
        <b/>
        <i val="0"/>
        <color theme="1" tint="4.9989318521683403E-2"/>
      </font>
      <fill>
        <gradientFill degree="90">
          <stop position="0">
            <color theme="0"/>
          </stop>
          <stop position="1">
            <color rgb="FFFF0000"/>
          </stop>
        </gradientFill>
      </fill>
    </dxf>
    <dxf>
      <fill>
        <gradientFill degree="90">
          <stop position="0">
            <color theme="0"/>
          </stop>
          <stop position="1">
            <color rgb="FF92D050"/>
          </stop>
        </gradientFill>
      </fill>
    </dxf>
    <dxf>
      <font>
        <b/>
        <i val="0"/>
        <color theme="1" tint="4.9989318521683403E-2"/>
      </font>
      <fill>
        <gradientFill degree="90">
          <stop position="0">
            <color theme="0"/>
          </stop>
          <stop position="1">
            <color rgb="FF92D050"/>
          </stop>
        </gradientFill>
      </fill>
    </dxf>
    <dxf>
      <fill>
        <gradientFill degree="90">
          <stop position="0">
            <color theme="0"/>
          </stop>
          <stop position="1">
            <color rgb="FF92D050"/>
          </stop>
        </gradientFill>
      </fill>
    </dxf>
    <dxf>
      <font>
        <b/>
        <i val="0"/>
        <color theme="1" tint="4.9989318521683403E-2"/>
      </font>
      <fill>
        <gradientFill degree="90">
          <stop position="0">
            <color theme="0"/>
          </stop>
          <stop position="1">
            <color rgb="FF92D050"/>
          </stop>
        </gradientFill>
      </fill>
    </dxf>
    <dxf>
      <font>
        <b/>
        <i val="0"/>
        <color theme="1" tint="4.9989318521683403E-2"/>
      </font>
      <fill>
        <gradientFill degree="90">
          <stop position="0">
            <color theme="0"/>
          </stop>
          <stop position="1">
            <color rgb="FFFF0000"/>
          </stop>
        </gradientFill>
      </fill>
    </dxf>
    <dxf>
      <font>
        <b/>
        <i val="0"/>
        <color theme="1" tint="4.9989318521683403E-2"/>
      </font>
      <fill>
        <gradientFill degree="90">
          <stop position="0">
            <color theme="0"/>
          </stop>
          <stop position="1">
            <color rgb="FF92D050"/>
          </stop>
        </gradientFill>
      </fill>
    </dxf>
    <dxf>
      <fill>
        <gradientFill degree="90">
          <stop position="0">
            <color theme="0"/>
          </stop>
          <stop position="1">
            <color rgb="FF92D050"/>
          </stop>
        </gradientFill>
      </fill>
    </dxf>
    <dxf>
      <font>
        <b/>
        <i val="0"/>
        <color theme="1" tint="4.9989318521683403E-2"/>
      </font>
      <fill>
        <gradientFill degree="90">
          <stop position="0">
            <color theme="0"/>
          </stop>
          <stop position="1">
            <color rgb="FFFF0000"/>
          </stop>
        </gradientFill>
      </fill>
    </dxf>
    <dxf>
      <font>
        <b/>
        <i val="0"/>
        <color theme="1" tint="4.9989318521683403E-2"/>
      </font>
      <fill>
        <gradientFill degree="90">
          <stop position="0">
            <color theme="0"/>
          </stop>
          <stop position="1">
            <color rgb="FFFF0000"/>
          </stop>
        </gradientFill>
      </fill>
    </dxf>
    <dxf>
      <fill>
        <gradientFill degree="90">
          <stop position="0">
            <color theme="0"/>
          </stop>
          <stop position="1">
            <color rgb="FF92D050"/>
          </stop>
        </gradientFill>
      </fill>
    </dxf>
    <dxf>
      <font>
        <b/>
        <i val="0"/>
        <color theme="1" tint="4.9989318521683403E-2"/>
      </font>
      <fill>
        <gradientFill degree="90">
          <stop position="0">
            <color theme="0"/>
          </stop>
          <stop position="1">
            <color rgb="FF92D050"/>
          </stop>
        </gradientFill>
      </fill>
    </dxf>
    <dxf>
      <font>
        <b/>
        <i val="0"/>
        <color theme="1" tint="4.9989318521683403E-2"/>
      </font>
      <fill>
        <gradientFill degree="90">
          <stop position="0">
            <color theme="0"/>
          </stop>
          <stop position="1">
            <color rgb="FFFF0000"/>
          </stop>
        </gradientFill>
      </fill>
    </dxf>
    <dxf>
      <fill>
        <gradientFill degree="90">
          <stop position="0">
            <color theme="0"/>
          </stop>
          <stop position="1">
            <color rgb="FF92D050"/>
          </stop>
        </gradientFill>
      </fill>
    </dxf>
    <dxf>
      <font>
        <b/>
        <i val="0"/>
        <color theme="1" tint="4.9989318521683403E-2"/>
      </font>
      <fill>
        <gradientFill degree="90">
          <stop position="0">
            <color theme="0"/>
          </stop>
          <stop position="1">
            <color rgb="FF92D050"/>
          </stop>
        </gradientFill>
      </fill>
    </dxf>
    <dxf>
      <font>
        <b/>
        <i val="0"/>
        <color theme="1" tint="4.9989318521683403E-2"/>
      </font>
      <fill>
        <gradientFill degree="90">
          <stop position="0">
            <color theme="0"/>
          </stop>
          <stop position="1">
            <color rgb="FFFF0000"/>
          </stop>
        </gradientFill>
      </fill>
    </dxf>
    <dxf>
      <font>
        <b/>
        <i val="0"/>
        <color theme="1" tint="4.9989318521683403E-2"/>
      </font>
      <fill>
        <gradientFill degree="90">
          <stop position="0">
            <color theme="0"/>
          </stop>
          <stop position="1">
            <color rgb="FF92D050"/>
          </stop>
        </gradientFill>
      </fill>
    </dxf>
    <dxf>
      <fill>
        <gradientFill degree="90">
          <stop position="0">
            <color theme="0"/>
          </stop>
          <stop position="1">
            <color rgb="FF92D050"/>
          </stop>
        </gradientFill>
      </fill>
    </dxf>
    <dxf>
      <font>
        <b/>
        <i val="0"/>
        <color theme="1" tint="4.9989318521683403E-2"/>
      </font>
      <fill>
        <gradientFill degree="90">
          <stop position="0">
            <color theme="0"/>
          </stop>
          <stop position="1">
            <color rgb="FFFF0000"/>
          </stop>
        </gradientFill>
      </fill>
    </dxf>
    <dxf>
      <font>
        <b/>
        <i val="0"/>
        <color theme="1" tint="4.9989318521683403E-2"/>
      </font>
      <fill>
        <gradientFill degree="90">
          <stop position="0">
            <color theme="0"/>
          </stop>
          <stop position="1">
            <color rgb="FF92D050"/>
          </stop>
        </gradientFill>
      </fill>
    </dxf>
    <dxf>
      <fill>
        <gradientFill degree="90">
          <stop position="0">
            <color theme="0"/>
          </stop>
          <stop position="1">
            <color rgb="FF92D050"/>
          </stop>
        </gradientFill>
      </fill>
    </dxf>
    <dxf>
      <fill>
        <gradientFill degree="90">
          <stop position="0">
            <color theme="0"/>
          </stop>
          <stop position="1">
            <color rgb="FF92D050"/>
          </stop>
        </gradientFill>
      </fill>
    </dxf>
    <dxf>
      <font>
        <b/>
        <i val="0"/>
        <color theme="1" tint="4.9989318521683403E-2"/>
      </font>
      <fill>
        <gradientFill degree="90">
          <stop position="0">
            <color theme="0"/>
          </stop>
          <stop position="1">
            <color rgb="FF92D050"/>
          </stop>
        </gradientFill>
      </fill>
    </dxf>
    <dxf>
      <font>
        <b/>
        <i val="0"/>
        <color theme="1" tint="4.9989318521683403E-2"/>
      </font>
      <fill>
        <gradientFill degree="90">
          <stop position="0">
            <color theme="0"/>
          </stop>
          <stop position="1">
            <color rgb="FFFF0000"/>
          </stop>
        </gradientFill>
      </fill>
    </dxf>
    <dxf>
      <fill>
        <gradientFill degree="90">
          <stop position="0">
            <color theme="0"/>
          </stop>
          <stop position="1">
            <color rgb="FF92D050"/>
          </stop>
        </gradientFill>
      </fill>
    </dxf>
    <dxf>
      <font>
        <b/>
        <i val="0"/>
        <color theme="1" tint="4.9989318521683403E-2"/>
      </font>
      <fill>
        <gradientFill degree="90">
          <stop position="0">
            <color theme="0"/>
          </stop>
          <stop position="1">
            <color rgb="FFFF0000"/>
          </stop>
        </gradientFill>
      </fill>
    </dxf>
    <dxf>
      <font>
        <b/>
        <i val="0"/>
        <color theme="1" tint="4.9989318521683403E-2"/>
      </font>
      <fill>
        <gradientFill degree="90">
          <stop position="0">
            <color theme="0"/>
          </stop>
          <stop position="1">
            <color rgb="FF92D050"/>
          </stop>
        </gradientFill>
      </fill>
    </dxf>
    <dxf>
      <font>
        <b/>
        <i val="0"/>
        <color theme="1" tint="4.9989318521683403E-2"/>
      </font>
      <fill>
        <gradientFill degree="90">
          <stop position="0">
            <color theme="0"/>
          </stop>
          <stop position="1">
            <color rgb="FFFF0000"/>
          </stop>
        </gradientFill>
      </fill>
    </dxf>
    <dxf>
      <font>
        <b/>
        <i val="0"/>
        <color theme="1" tint="4.9989318521683403E-2"/>
      </font>
      <fill>
        <gradientFill degree="90">
          <stop position="0">
            <color theme="0"/>
          </stop>
          <stop position="1">
            <color rgb="FF92D050"/>
          </stop>
        </gradientFill>
      </fill>
    </dxf>
    <dxf>
      <fill>
        <gradientFill degree="90">
          <stop position="0">
            <color theme="0"/>
          </stop>
          <stop position="1">
            <color rgb="FF92D050"/>
          </stop>
        </gradientFill>
      </fill>
    </dxf>
    <dxf>
      <font>
        <b/>
        <i val="0"/>
        <color theme="1" tint="4.9989318521683403E-2"/>
      </font>
      <fill>
        <gradientFill degree="90">
          <stop position="0">
            <color theme="0"/>
          </stop>
          <stop position="1">
            <color rgb="FFFF0000"/>
          </stop>
        </gradientFill>
      </fill>
    </dxf>
    <dxf>
      <font>
        <b/>
        <i val="0"/>
        <color theme="1" tint="4.9989318521683403E-2"/>
      </font>
      <fill>
        <gradientFill degree="90">
          <stop position="0">
            <color theme="0"/>
          </stop>
          <stop position="1">
            <color rgb="FF92D050"/>
          </stop>
        </gradientFill>
      </fill>
    </dxf>
    <dxf>
      <fill>
        <gradientFill degree="90">
          <stop position="0">
            <color theme="0"/>
          </stop>
          <stop position="1">
            <color rgb="FF92D050"/>
          </stop>
        </gradientFill>
      </fill>
    </dxf>
    <dxf>
      <fill>
        <gradientFill degree="90">
          <stop position="0">
            <color theme="0"/>
          </stop>
          <stop position="1">
            <color rgb="FF92D050"/>
          </stop>
        </gradientFill>
      </fill>
    </dxf>
    <dxf>
      <font>
        <b/>
        <i val="0"/>
        <color theme="1" tint="4.9989318521683403E-2"/>
      </font>
      <fill>
        <gradientFill degree="90">
          <stop position="0">
            <color theme="0"/>
          </stop>
          <stop position="1">
            <color rgb="FF92D050"/>
          </stop>
        </gradientFill>
      </fill>
    </dxf>
    <dxf>
      <font>
        <b/>
        <i val="0"/>
        <color theme="1" tint="4.9989318521683403E-2"/>
      </font>
      <fill>
        <gradientFill degree="90">
          <stop position="0">
            <color theme="0"/>
          </stop>
          <stop position="1">
            <color rgb="FFFF0000"/>
          </stop>
        </gradientFill>
      </fill>
    </dxf>
    <dxf>
      <fill>
        <gradientFill degree="90">
          <stop position="0">
            <color theme="0"/>
          </stop>
          <stop position="1">
            <color rgb="FF92D050"/>
          </stop>
        </gradientFill>
      </fill>
    </dxf>
    <dxf>
      <font>
        <b/>
        <i val="0"/>
        <color theme="1" tint="4.9989318521683403E-2"/>
      </font>
      <fill>
        <gradientFill degree="90">
          <stop position="0">
            <color theme="0"/>
          </stop>
          <stop position="1">
            <color rgb="FFFF0000"/>
          </stop>
        </gradientFill>
      </fill>
    </dxf>
    <dxf>
      <font>
        <b/>
        <i val="0"/>
        <color theme="1" tint="4.9989318521683403E-2"/>
      </font>
      <fill>
        <gradientFill degree="90">
          <stop position="0">
            <color theme="0"/>
          </stop>
          <stop position="1">
            <color rgb="FF92D050"/>
          </stop>
        </gradientFill>
      </fill>
    </dxf>
    <dxf>
      <fill>
        <gradientFill degree="90">
          <stop position="0">
            <color theme="0"/>
          </stop>
          <stop position="1">
            <color rgb="FF92D050"/>
          </stop>
        </gradientFill>
      </fill>
    </dxf>
    <dxf>
      <font>
        <b/>
        <i val="0"/>
        <color theme="1" tint="4.9989318521683403E-2"/>
      </font>
      <fill>
        <gradientFill degree="90">
          <stop position="0">
            <color theme="0"/>
          </stop>
          <stop position="1">
            <color rgb="FF92D050"/>
          </stop>
        </gradientFill>
      </fill>
    </dxf>
    <dxf>
      <font>
        <b/>
        <i val="0"/>
        <color theme="1" tint="4.9989318521683403E-2"/>
      </font>
      <fill>
        <gradientFill degree="90">
          <stop position="0">
            <color theme="0"/>
          </stop>
          <stop position="1">
            <color rgb="FFFF0000"/>
          </stop>
        </gradientFill>
      </fill>
    </dxf>
    <dxf>
      <font>
        <b/>
        <i val="0"/>
        <color theme="1" tint="4.9989318521683403E-2"/>
      </font>
      <fill>
        <gradientFill degree="90">
          <stop position="0">
            <color theme="0"/>
          </stop>
          <stop position="1">
            <color rgb="FF92D050"/>
          </stop>
        </gradientFill>
      </fill>
    </dxf>
    <dxf>
      <fill>
        <gradientFill degree="90">
          <stop position="0">
            <color theme="0"/>
          </stop>
          <stop position="1">
            <color rgb="FF92D050"/>
          </stop>
        </gradientFill>
      </fill>
    </dxf>
    <dxf>
      <font>
        <b/>
        <i val="0"/>
        <color theme="1" tint="4.9989318521683403E-2"/>
      </font>
      <fill>
        <gradientFill degree="90">
          <stop position="0">
            <color theme="0"/>
          </stop>
          <stop position="1">
            <color rgb="FFFF0000"/>
          </stop>
        </gradientFill>
      </fill>
    </dxf>
    <dxf>
      <fill>
        <gradientFill degree="90">
          <stop position="0">
            <color theme="0"/>
          </stop>
          <stop position="1">
            <color rgb="FF92D050"/>
          </stop>
        </gradientFill>
      </fill>
    </dxf>
    <dxf>
      <font>
        <b/>
        <i val="0"/>
        <color theme="1" tint="4.9989318521683403E-2"/>
      </font>
      <fill>
        <gradientFill degree="90">
          <stop position="0">
            <color theme="0"/>
          </stop>
          <stop position="1">
            <color rgb="FF92D050"/>
          </stop>
        </gradientFill>
      </fill>
    </dxf>
    <dxf>
      <font>
        <b/>
        <i val="0"/>
        <color theme="1" tint="4.9989318521683403E-2"/>
      </font>
      <fill>
        <gradientFill degree="90">
          <stop position="0">
            <color theme="0"/>
          </stop>
          <stop position="1">
            <color rgb="FFFF0000"/>
          </stop>
        </gradientFill>
      </fill>
    </dxf>
    <dxf>
      <fill>
        <gradientFill degree="90">
          <stop position="0">
            <color theme="0"/>
          </stop>
          <stop position="1">
            <color rgb="FF92D050"/>
          </stop>
        </gradientFill>
      </fill>
    </dxf>
    <dxf>
      <font>
        <b/>
        <i val="0"/>
        <color theme="1" tint="4.9989318521683403E-2"/>
      </font>
      <fill>
        <gradientFill degree="90">
          <stop position="0">
            <color theme="0"/>
          </stop>
          <stop position="1">
            <color rgb="FF92D050"/>
          </stop>
        </gradientFill>
      </fill>
    </dxf>
    <dxf>
      <font>
        <b/>
        <i val="0"/>
        <color theme="1" tint="4.9989318521683403E-2"/>
      </font>
      <fill>
        <gradientFill degree="90">
          <stop position="0">
            <color theme="0"/>
          </stop>
          <stop position="1">
            <color rgb="FFFF0000"/>
          </stop>
        </gradientFill>
      </fill>
    </dxf>
    <dxf>
      <fill>
        <gradientFill degree="90">
          <stop position="0">
            <color theme="0"/>
          </stop>
          <stop position="1">
            <color rgb="FF92D050"/>
          </stop>
        </gradientFill>
      </fill>
    </dxf>
    <dxf>
      <font>
        <b/>
        <i val="0"/>
        <color theme="1" tint="4.9989318521683403E-2"/>
      </font>
      <fill>
        <gradientFill degree="90">
          <stop position="0">
            <color theme="0"/>
          </stop>
          <stop position="1">
            <color rgb="FF92D050"/>
          </stop>
        </gradientFill>
      </fill>
    </dxf>
    <dxf>
      <font>
        <b/>
        <i val="0"/>
        <color theme="1" tint="4.9989318521683403E-2"/>
      </font>
      <fill>
        <gradientFill degree="90">
          <stop position="0">
            <color theme="0"/>
          </stop>
          <stop position="1">
            <color rgb="FFFF0000"/>
          </stop>
        </gradientFill>
      </fill>
    </dxf>
    <dxf>
      <fill>
        <patternFill>
          <bgColor rgb="FF92D050"/>
        </patternFill>
      </fill>
    </dxf>
    <dxf>
      <fill>
        <patternFill>
          <bgColor indexed="10"/>
        </patternFill>
      </fill>
    </dxf>
    <dxf>
      <fill>
        <gradientFill degree="90">
          <stop position="0">
            <color theme="0"/>
          </stop>
          <stop position="0.5">
            <color theme="4"/>
          </stop>
          <stop position="1">
            <color theme="0"/>
          </stop>
        </gradientFill>
      </fill>
    </dxf>
    <dxf>
      <fill>
        <gradientFill degree="90">
          <stop position="0">
            <color theme="0"/>
          </stop>
          <stop position="0.5">
            <color rgb="FF92D050"/>
          </stop>
          <stop position="1">
            <color theme="0"/>
          </stop>
        </gradientFill>
      </fill>
    </dxf>
    <dxf>
      <fill>
        <gradientFill degree="90">
          <stop position="0">
            <color theme="0"/>
          </stop>
          <stop position="1">
            <color rgb="FFFF0000"/>
          </stop>
        </gradientFill>
      </fill>
    </dxf>
    <dxf>
      <fill>
        <gradientFill degree="90">
          <stop position="0">
            <color theme="0"/>
          </stop>
          <stop position="1">
            <color rgb="FF92D050"/>
          </stop>
        </gradientFill>
      </fill>
    </dxf>
    <dxf>
      <fill>
        <patternFill>
          <bgColor rgb="FF92D050"/>
        </patternFill>
      </fill>
    </dxf>
    <dxf>
      <fill>
        <gradientFill degree="90">
          <stop position="0">
            <color theme="0"/>
          </stop>
          <stop position="1">
            <color rgb="FF92D050"/>
          </stop>
        </gradientFill>
      </fill>
    </dxf>
    <dxf>
      <fill>
        <patternFill>
          <bgColor rgb="FF92D050"/>
        </patternFill>
      </fill>
    </dxf>
    <dxf>
      <fill>
        <gradientFill degree="90">
          <stop position="0">
            <color theme="0"/>
          </stop>
          <stop position="1">
            <color rgb="FF92D050"/>
          </stop>
        </gradientFill>
      </fill>
    </dxf>
    <dxf>
      <fill>
        <gradientFill degree="90">
          <stop position="0">
            <color theme="0"/>
          </stop>
          <stop position="1">
            <color rgb="FF9BBB59"/>
          </stop>
        </gradientFill>
      </fill>
    </dxf>
    <dxf>
      <fill>
        <gradientFill degree="90">
          <stop position="0">
            <color theme="0"/>
          </stop>
          <stop position="1">
            <color rgb="FFFF0000"/>
          </stop>
        </gradientFill>
      </fill>
    </dxf>
    <dxf>
      <fill>
        <gradientFill degree="90">
          <stop position="0">
            <color theme="0"/>
          </stop>
          <stop position="1">
            <color rgb="FF9BBB59"/>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rgb="FF92D050"/>
          </stop>
        </gradientFill>
      </fill>
    </dxf>
    <dxf>
      <fill>
        <gradientFill degree="90">
          <stop position="0">
            <color theme="0"/>
          </stop>
          <stop position="1">
            <color rgb="FF9BBB59"/>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rgb="FF92D050"/>
          </stop>
        </gradientFill>
      </fill>
    </dxf>
    <dxf>
      <fill>
        <patternFill>
          <bgColor indexed="10"/>
        </patternFill>
      </fill>
    </dxf>
    <dxf>
      <fill>
        <patternFill>
          <bgColor rgb="FF92D050"/>
        </patternFill>
      </fill>
    </dxf>
    <dxf>
      <fill>
        <gradientFill degree="90">
          <stop position="0">
            <color theme="0"/>
          </stop>
          <stop position="1">
            <color rgb="FF92D050"/>
          </stop>
        </gradientFill>
      </fill>
    </dxf>
    <dxf>
      <fill>
        <patternFill>
          <bgColor rgb="FF92D050"/>
        </patternFill>
      </fill>
    </dxf>
    <dxf>
      <fill>
        <gradientFill degree="90">
          <stop position="0">
            <color theme="0"/>
          </stop>
          <stop position="1">
            <color rgb="FF92D050"/>
          </stop>
        </gradientFill>
      </fill>
    </dxf>
    <dxf>
      <fill>
        <gradientFill degree="90">
          <stop position="0">
            <color theme="0"/>
          </stop>
          <stop position="1">
            <color rgb="FF9BBB59"/>
          </stop>
        </gradientFill>
      </fill>
    </dxf>
    <dxf>
      <fill>
        <gradientFill degree="90">
          <stop position="0">
            <color theme="0"/>
          </stop>
          <stop position="1">
            <color rgb="FF9BBB59"/>
          </stop>
        </gradientFill>
      </fill>
    </dxf>
    <dxf>
      <fill>
        <gradientFill degree="90">
          <stop position="0">
            <color theme="0"/>
          </stop>
          <stop position="1">
            <color rgb="FFFFC000"/>
          </stop>
        </gradientFill>
      </fill>
    </dxf>
    <dxf>
      <fill>
        <gradientFill degree="90">
          <stop position="0">
            <color theme="0"/>
          </stop>
          <stop position="1">
            <color rgb="FF9BBB59"/>
          </stop>
        </gradientFill>
      </fill>
    </dxf>
    <dxf>
      <fill>
        <gradientFill degree="90">
          <stop position="0">
            <color theme="0"/>
          </stop>
          <stop position="1">
            <color rgb="FFFF0000"/>
          </stop>
        </gradientFill>
      </fill>
    </dxf>
    <dxf>
      <fill>
        <gradientFill degree="90">
          <stop position="0">
            <color theme="0"/>
          </stop>
          <stop position="1">
            <color rgb="FF9BBB59"/>
          </stop>
        </gradientFill>
      </fill>
    </dxf>
    <dxf>
      <fill>
        <gradientFill degree="90">
          <stop position="0">
            <color theme="0"/>
          </stop>
          <stop position="1">
            <color rgb="FF9BBB59"/>
          </stop>
        </gradientFill>
      </fill>
    </dxf>
    <dxf>
      <fill>
        <gradientFill degree="90">
          <stop position="0">
            <color theme="0"/>
          </stop>
          <stop position="1">
            <color rgb="FFFFC000"/>
          </stop>
        </gradientFill>
      </fill>
    </dxf>
    <dxf>
      <fill>
        <gradientFill degree="90">
          <stop position="0">
            <color theme="0"/>
          </stop>
          <stop position="1">
            <color rgb="FF9BBB59"/>
          </stop>
        </gradientFill>
      </fill>
    </dxf>
    <dxf>
      <fill>
        <gradientFill degree="90">
          <stop position="0">
            <color theme="0"/>
          </stop>
          <stop position="1">
            <color rgb="FF9BBB59"/>
          </stop>
        </gradientFill>
      </fill>
    </dxf>
    <dxf>
      <fill>
        <gradientFill degree="90">
          <stop position="0">
            <color theme="0"/>
          </stop>
          <stop position="1">
            <color rgb="FFFFC000"/>
          </stop>
        </gradientFill>
      </fill>
    </dxf>
    <dxf>
      <fill>
        <gradientFill degree="90">
          <stop position="0">
            <color theme="0"/>
          </stop>
          <stop position="1">
            <color rgb="FF9BBB59"/>
          </stop>
        </gradientFill>
      </fill>
    </dxf>
    <dxf>
      <fill>
        <gradientFill degree="90">
          <stop position="0">
            <color theme="0"/>
          </stop>
          <stop position="1">
            <color rgb="FF9BBB59"/>
          </stop>
        </gradientFill>
      </fill>
    </dxf>
    <dxf>
      <fill>
        <gradientFill degree="90">
          <stop position="0">
            <color theme="0"/>
          </stop>
          <stop position="1">
            <color rgb="FFFFC000"/>
          </stop>
        </gradientFill>
      </fill>
    </dxf>
    <dxf>
      <fill>
        <patternFill>
          <bgColor rgb="FF92D050"/>
        </patternFill>
      </fill>
    </dxf>
    <dxf>
      <fill>
        <patternFill>
          <bgColor indexed="10"/>
        </patternFill>
      </fill>
    </dxf>
    <dxf>
      <fill>
        <gradientFill degree="90">
          <stop position="0">
            <color theme="0"/>
          </stop>
          <stop position="0.5">
            <color theme="4"/>
          </stop>
          <stop position="1">
            <color theme="0"/>
          </stop>
        </gradientFill>
      </fill>
    </dxf>
    <dxf>
      <fill>
        <gradientFill degree="90">
          <stop position="0">
            <color theme="0"/>
          </stop>
          <stop position="0.5">
            <color rgb="FF92D050"/>
          </stop>
          <stop position="1">
            <color theme="0"/>
          </stop>
        </gradientFill>
      </fill>
    </dxf>
    <dxf>
      <fill>
        <gradientFill degree="90">
          <stop position="0">
            <color theme="0"/>
          </stop>
          <stop position="1">
            <color rgb="FFFF0000"/>
          </stop>
        </gradientFill>
      </fill>
    </dxf>
    <dxf>
      <fill>
        <gradientFill degree="90">
          <stop position="0">
            <color theme="0"/>
          </stop>
          <stop position="1">
            <color rgb="FF92D050"/>
          </stop>
        </gradientFill>
      </fill>
    </dxf>
    <dxf>
      <fill>
        <patternFill>
          <bgColor rgb="FF92D050"/>
        </patternFill>
      </fill>
    </dxf>
    <dxf>
      <fill>
        <patternFill>
          <bgColor indexed="10"/>
        </patternFill>
      </fill>
    </dxf>
    <dxf>
      <fill>
        <gradientFill degree="90">
          <stop position="0">
            <color theme="0"/>
          </stop>
          <stop position="0.5">
            <color theme="4"/>
          </stop>
          <stop position="1">
            <color theme="0"/>
          </stop>
        </gradientFill>
      </fill>
    </dxf>
    <dxf>
      <fill>
        <gradientFill degree="90">
          <stop position="0">
            <color theme="0"/>
          </stop>
          <stop position="0.5">
            <color rgb="FF92D050"/>
          </stop>
          <stop position="1">
            <color theme="0"/>
          </stop>
        </gradientFill>
      </fill>
    </dxf>
    <dxf>
      <fill>
        <gradientFill degree="90">
          <stop position="0">
            <color theme="0"/>
          </stop>
          <stop position="1">
            <color rgb="FFFF0000"/>
          </stop>
        </gradientFill>
      </fill>
    </dxf>
    <dxf>
      <fill>
        <gradientFill degree="90">
          <stop position="0">
            <color theme="0"/>
          </stop>
          <stop position="1">
            <color rgb="FF92D050"/>
          </stop>
        </gradientFill>
      </fill>
    </dxf>
    <dxf>
      <fill>
        <patternFill>
          <bgColor rgb="FF92D050"/>
        </patternFill>
      </fill>
    </dxf>
    <dxf>
      <fill>
        <patternFill>
          <bgColor indexed="10"/>
        </patternFill>
      </fill>
    </dxf>
    <dxf>
      <fill>
        <gradientFill degree="90">
          <stop position="0">
            <color theme="0"/>
          </stop>
          <stop position="0.5">
            <color theme="4"/>
          </stop>
          <stop position="1">
            <color theme="0"/>
          </stop>
        </gradientFill>
      </fill>
    </dxf>
    <dxf>
      <fill>
        <gradientFill degree="90">
          <stop position="0">
            <color theme="0"/>
          </stop>
          <stop position="0.5">
            <color rgb="FF92D050"/>
          </stop>
          <stop position="1">
            <color theme="0"/>
          </stop>
        </gradientFill>
      </fill>
    </dxf>
    <dxf>
      <fill>
        <gradientFill degree="90">
          <stop position="0">
            <color theme="0"/>
          </stop>
          <stop position="1">
            <color rgb="FFFF0000"/>
          </stop>
        </gradientFill>
      </fill>
    </dxf>
    <dxf>
      <fill>
        <gradientFill degree="90">
          <stop position="0">
            <color theme="0"/>
          </stop>
          <stop position="1">
            <color rgb="FF92D050"/>
          </stop>
        </gradientFill>
      </fill>
    </dxf>
    <dxf>
      <fill>
        <gradientFill degree="90">
          <stop position="0">
            <color theme="0"/>
          </stop>
          <stop position="1">
            <color rgb="FF92D050"/>
          </stop>
        </gradientFill>
      </fill>
    </dxf>
    <dxf>
      <font>
        <b/>
        <i val="0"/>
        <color theme="1" tint="4.9989318521683403E-2"/>
      </font>
      <fill>
        <gradientFill degree="90">
          <stop position="0">
            <color theme="0"/>
          </stop>
          <stop position="1">
            <color rgb="FF92D050"/>
          </stop>
        </gradientFill>
      </fill>
    </dxf>
    <dxf>
      <font>
        <b/>
        <i val="0"/>
        <color theme="1" tint="4.9989318521683403E-2"/>
      </font>
      <fill>
        <gradientFill degree="90">
          <stop position="0">
            <color theme="0"/>
          </stop>
          <stop position="1">
            <color rgb="FFFF0000"/>
          </stop>
        </gradientFill>
      </fill>
    </dxf>
    <dxf>
      <fill>
        <gradientFill degree="90">
          <stop position="0">
            <color theme="0"/>
          </stop>
          <stop position="1">
            <color rgb="FF92D050"/>
          </stop>
        </gradientFill>
      </fill>
    </dxf>
    <dxf>
      <font>
        <b/>
        <i val="0"/>
        <color theme="1" tint="4.9989318521683403E-2"/>
      </font>
      <fill>
        <gradientFill degree="90">
          <stop position="0">
            <color theme="0"/>
          </stop>
          <stop position="1">
            <color rgb="FF92D050"/>
          </stop>
        </gradientFill>
      </fill>
    </dxf>
    <dxf>
      <font>
        <b/>
        <i val="0"/>
        <color theme="1" tint="4.9989318521683403E-2"/>
      </font>
      <fill>
        <gradientFill degree="90">
          <stop position="0">
            <color theme="0"/>
          </stop>
          <stop position="1">
            <color rgb="FFFF0000"/>
          </stop>
        </gradientFill>
      </fill>
    </dxf>
    <dxf>
      <fill>
        <gradientFill degree="90">
          <stop position="0">
            <color theme="0"/>
          </stop>
          <stop position="1">
            <color rgb="FF92D050"/>
          </stop>
        </gradientFill>
      </fill>
    </dxf>
    <dxf>
      <font>
        <b/>
        <i val="0"/>
        <color theme="1" tint="4.9989318521683403E-2"/>
      </font>
      <fill>
        <gradientFill degree="90">
          <stop position="0">
            <color theme="0"/>
          </stop>
          <stop position="1">
            <color rgb="FF92D050"/>
          </stop>
        </gradientFill>
      </fill>
    </dxf>
    <dxf>
      <font>
        <b/>
        <i val="0"/>
        <color theme="1" tint="4.9989318521683403E-2"/>
      </font>
      <fill>
        <gradientFill degree="90">
          <stop position="0">
            <color theme="0"/>
          </stop>
          <stop position="1">
            <color rgb="FFFF0000"/>
          </stop>
        </gradientFill>
      </fill>
    </dxf>
    <dxf>
      <fill>
        <gradientFill degree="90">
          <stop position="0">
            <color theme="0"/>
          </stop>
          <stop position="1">
            <color rgb="FF92D050"/>
          </stop>
        </gradientFill>
      </fill>
    </dxf>
    <dxf>
      <font>
        <b/>
        <i val="0"/>
        <color theme="1" tint="4.9989318521683403E-2"/>
      </font>
      <fill>
        <gradientFill degree="90">
          <stop position="0">
            <color theme="0"/>
          </stop>
          <stop position="1">
            <color rgb="FF92D050"/>
          </stop>
        </gradientFill>
      </fill>
    </dxf>
    <dxf>
      <font>
        <b/>
        <i val="0"/>
        <color theme="1" tint="4.9989318521683403E-2"/>
      </font>
      <fill>
        <gradientFill degree="90">
          <stop position="0">
            <color theme="0"/>
          </stop>
          <stop position="1">
            <color rgb="FFFF0000"/>
          </stop>
        </gradientFill>
      </fill>
    </dxf>
    <dxf>
      <fill>
        <gradientFill degree="90">
          <stop position="0">
            <color theme="0"/>
          </stop>
          <stop position="1">
            <color rgb="FF92D050"/>
          </stop>
        </gradientFill>
      </fill>
    </dxf>
    <dxf>
      <font>
        <b/>
        <i val="0"/>
        <color theme="1" tint="4.9989318521683403E-2"/>
      </font>
      <fill>
        <gradientFill degree="90">
          <stop position="0">
            <color theme="0"/>
          </stop>
          <stop position="1">
            <color rgb="FF92D050"/>
          </stop>
        </gradientFill>
      </fill>
    </dxf>
    <dxf>
      <font>
        <b/>
        <i val="0"/>
        <color theme="1" tint="4.9989318521683403E-2"/>
      </font>
      <fill>
        <gradientFill degree="90">
          <stop position="0">
            <color theme="0"/>
          </stop>
          <stop position="1">
            <color rgb="FFFF0000"/>
          </stop>
        </gradientFill>
      </fill>
    </dxf>
    <dxf>
      <fill>
        <gradientFill degree="90">
          <stop position="0">
            <color theme="0"/>
          </stop>
          <stop position="1">
            <color rgb="FF92D050"/>
          </stop>
        </gradientFill>
      </fill>
    </dxf>
    <dxf>
      <font>
        <b/>
        <i val="0"/>
        <color theme="1" tint="4.9989318521683403E-2"/>
      </font>
      <fill>
        <gradientFill degree="90">
          <stop position="0">
            <color theme="0"/>
          </stop>
          <stop position="1">
            <color rgb="FF92D050"/>
          </stop>
        </gradientFill>
      </fill>
    </dxf>
    <dxf>
      <font>
        <b/>
        <i val="0"/>
        <color theme="1" tint="4.9989318521683403E-2"/>
      </font>
      <fill>
        <gradientFill degree="90">
          <stop position="0">
            <color theme="0"/>
          </stop>
          <stop position="1">
            <color rgb="FFFF0000"/>
          </stop>
        </gradientFill>
      </fill>
    </dxf>
    <dxf>
      <fill>
        <gradientFill degree="90">
          <stop position="0">
            <color theme="0"/>
          </stop>
          <stop position="1">
            <color rgb="FF92D050"/>
          </stop>
        </gradientFill>
      </fill>
    </dxf>
    <dxf>
      <font>
        <b/>
        <i val="0"/>
        <color theme="1" tint="4.9989318521683403E-2"/>
      </font>
      <fill>
        <gradientFill degree="90">
          <stop position="0">
            <color theme="0"/>
          </stop>
          <stop position="1">
            <color rgb="FF92D050"/>
          </stop>
        </gradientFill>
      </fill>
    </dxf>
    <dxf>
      <font>
        <b/>
        <i val="0"/>
        <color theme="1" tint="4.9989318521683403E-2"/>
      </font>
      <fill>
        <gradientFill degree="90">
          <stop position="0">
            <color theme="0"/>
          </stop>
          <stop position="1">
            <color rgb="FFFF0000"/>
          </stop>
        </gradientFill>
      </fill>
    </dxf>
    <dxf>
      <fill>
        <gradientFill degree="90">
          <stop position="0">
            <color theme="0"/>
          </stop>
          <stop position="1">
            <color rgb="FF92D050"/>
          </stop>
        </gradientFill>
      </fill>
    </dxf>
    <dxf>
      <font>
        <b/>
        <i val="0"/>
        <color theme="1" tint="4.9989318521683403E-2"/>
      </font>
      <fill>
        <gradientFill degree="90">
          <stop position="0">
            <color theme="0"/>
          </stop>
          <stop position="1">
            <color rgb="FF92D050"/>
          </stop>
        </gradientFill>
      </fill>
    </dxf>
    <dxf>
      <font>
        <b/>
        <i val="0"/>
        <color theme="1" tint="4.9989318521683403E-2"/>
      </font>
      <fill>
        <gradientFill degree="90">
          <stop position="0">
            <color theme="0"/>
          </stop>
          <stop position="1">
            <color rgb="FFFF0000"/>
          </stop>
        </gradientFill>
      </fill>
    </dxf>
    <dxf>
      <fill>
        <gradientFill degree="90">
          <stop position="0">
            <color theme="0"/>
          </stop>
          <stop position="1">
            <color rgb="FF92D050"/>
          </stop>
        </gradientFill>
      </fill>
    </dxf>
    <dxf>
      <font>
        <b/>
        <i val="0"/>
        <color theme="1" tint="4.9989318521683403E-2"/>
      </font>
      <fill>
        <gradientFill degree="90">
          <stop position="0">
            <color theme="0"/>
          </stop>
          <stop position="1">
            <color rgb="FF92D050"/>
          </stop>
        </gradientFill>
      </fill>
    </dxf>
    <dxf>
      <font>
        <b/>
        <i val="0"/>
        <color theme="1" tint="4.9989318521683403E-2"/>
      </font>
      <fill>
        <gradientFill degree="90">
          <stop position="0">
            <color theme="0"/>
          </stop>
          <stop position="1">
            <color rgb="FFFF0000"/>
          </stop>
        </gradientFill>
      </fill>
    </dxf>
    <dxf>
      <font>
        <b/>
        <i val="0"/>
        <color theme="1"/>
      </font>
      <fill>
        <patternFill>
          <bgColor rgb="FF00B050"/>
        </patternFill>
      </fill>
    </dxf>
    <dxf>
      <font>
        <b/>
        <i val="0"/>
        <color theme="1"/>
      </font>
      <fill>
        <patternFill>
          <bgColor rgb="FFFF0000"/>
        </patternFill>
      </fill>
    </dxf>
    <dxf>
      <font>
        <b/>
        <i val="0"/>
        <color theme="1"/>
      </font>
      <fill>
        <patternFill>
          <bgColor rgb="FF00B050"/>
        </patternFill>
      </fill>
    </dxf>
    <dxf>
      <font>
        <b/>
        <i val="0"/>
        <color theme="1"/>
      </font>
      <fill>
        <patternFill>
          <bgColor rgb="FFFF0000"/>
        </patternFill>
      </fill>
    </dxf>
    <dxf>
      <fill>
        <gradientFill degree="90">
          <stop position="0">
            <color theme="0"/>
          </stop>
          <stop position="1">
            <color rgb="FF92D050"/>
          </stop>
        </gradientFill>
      </fill>
    </dxf>
    <dxf>
      <fill>
        <gradientFill degree="90">
          <stop position="0">
            <color theme="0"/>
          </stop>
          <stop position="1">
            <color rgb="FFFF0000"/>
          </stop>
        </gradientFill>
      </fill>
    </dxf>
    <dxf>
      <font>
        <b/>
        <i val="0"/>
        <color theme="1"/>
      </font>
      <fill>
        <patternFill>
          <bgColor rgb="FF00B050"/>
        </patternFill>
      </fill>
    </dxf>
    <dxf>
      <font>
        <b/>
        <i val="0"/>
        <color theme="1"/>
      </font>
      <fill>
        <patternFill>
          <bgColor rgb="FFFF0000"/>
        </patternFill>
      </fill>
    </dxf>
    <dxf>
      <font>
        <b/>
        <i val="0"/>
        <color theme="1"/>
      </font>
      <fill>
        <patternFill>
          <bgColor rgb="FF00B050"/>
        </patternFill>
      </fill>
    </dxf>
    <dxf>
      <font>
        <b/>
        <i val="0"/>
        <color theme="1"/>
      </font>
      <fill>
        <patternFill>
          <bgColor rgb="FFFF0000"/>
        </patternFill>
      </fill>
    </dxf>
    <dxf>
      <fill>
        <gradientFill degree="90">
          <stop position="0">
            <color theme="0"/>
          </stop>
          <stop position="1">
            <color rgb="FF92D050"/>
          </stop>
        </gradientFill>
      </fill>
    </dxf>
    <dxf>
      <fill>
        <gradientFill degree="90">
          <stop position="0">
            <color theme="0"/>
          </stop>
          <stop position="1">
            <color rgb="FFFF0000"/>
          </stop>
        </gradientFill>
      </fill>
    </dxf>
    <dxf>
      <font>
        <b/>
        <i val="0"/>
        <color theme="1"/>
      </font>
      <fill>
        <patternFill>
          <bgColor rgb="FF00B050"/>
        </patternFill>
      </fill>
    </dxf>
    <dxf>
      <font>
        <b/>
        <i val="0"/>
        <color theme="1"/>
      </font>
      <fill>
        <patternFill>
          <bgColor rgb="FFFF0000"/>
        </patternFill>
      </fill>
    </dxf>
    <dxf>
      <fill>
        <gradientFill degree="90">
          <stop position="0">
            <color theme="0"/>
          </stop>
          <stop position="1">
            <color rgb="FF92D050"/>
          </stop>
        </gradientFill>
      </fill>
    </dxf>
    <dxf>
      <fill>
        <gradientFill degree="90">
          <stop position="0">
            <color theme="0"/>
          </stop>
          <stop position="1">
            <color rgb="FFFF0000"/>
          </stop>
        </gradientFill>
      </fill>
    </dxf>
    <dxf>
      <font>
        <b/>
        <i val="0"/>
        <color theme="1"/>
      </font>
      <fill>
        <patternFill>
          <bgColor rgb="FF00B050"/>
        </patternFill>
      </fill>
    </dxf>
    <dxf>
      <font>
        <b/>
        <i val="0"/>
        <color theme="1"/>
      </font>
      <fill>
        <patternFill>
          <bgColor rgb="FFFF0000"/>
        </patternFill>
      </fill>
    </dxf>
    <dxf>
      <font>
        <b/>
        <i val="0"/>
        <color theme="1"/>
      </font>
      <fill>
        <patternFill>
          <bgColor rgb="FF00B050"/>
        </patternFill>
      </fill>
    </dxf>
    <dxf>
      <font>
        <b/>
        <i val="0"/>
        <color theme="1"/>
      </font>
      <fill>
        <patternFill>
          <bgColor rgb="FFFF0000"/>
        </patternFill>
      </fill>
    </dxf>
    <dxf>
      <fill>
        <gradientFill degree="90">
          <stop position="0">
            <color theme="0"/>
          </stop>
          <stop position="1">
            <color rgb="FF92D050"/>
          </stop>
        </gradientFill>
      </fill>
    </dxf>
    <dxf>
      <fill>
        <gradientFill degree="90">
          <stop position="0">
            <color theme="0"/>
          </stop>
          <stop position="1">
            <color rgb="FFFF0000"/>
          </stop>
        </gradientFill>
      </fill>
    </dxf>
    <dxf>
      <font>
        <b/>
        <i val="0"/>
        <color theme="1"/>
      </font>
      <fill>
        <patternFill>
          <bgColor rgb="FF00B050"/>
        </patternFill>
      </fill>
    </dxf>
    <dxf>
      <font>
        <b/>
        <i val="0"/>
        <color theme="1"/>
      </font>
      <fill>
        <patternFill>
          <bgColor rgb="FFFF0000"/>
        </patternFill>
      </fill>
    </dxf>
    <dxf>
      <fill>
        <gradientFill degree="90">
          <stop position="0">
            <color theme="0"/>
          </stop>
          <stop position="1">
            <color rgb="FF92D050"/>
          </stop>
        </gradientFill>
      </fill>
    </dxf>
    <dxf>
      <fill>
        <gradientFill degree="90">
          <stop position="0">
            <color theme="0"/>
          </stop>
          <stop position="1">
            <color rgb="FFFF0000"/>
          </stop>
        </gradientFill>
      </fill>
    </dxf>
    <dxf>
      <fill>
        <gradientFill degree="90">
          <stop position="0">
            <color theme="0"/>
          </stop>
          <stop position="1">
            <color rgb="FF92D050"/>
          </stop>
        </gradientFill>
      </fill>
    </dxf>
    <dxf>
      <fill>
        <patternFill>
          <bgColor rgb="FF92D050"/>
        </patternFill>
      </fill>
    </dxf>
    <dxf>
      <fill>
        <patternFill>
          <bgColor rgb="FF92D050"/>
        </patternFill>
      </fill>
    </dxf>
    <dxf>
      <fill>
        <gradientFill degree="90">
          <stop position="0">
            <color theme="0"/>
          </stop>
          <stop position="1">
            <color rgb="FFFF0000"/>
          </stop>
        </gradientFill>
      </fill>
    </dxf>
    <dxf>
      <fill>
        <gradientFill degree="90">
          <stop position="0">
            <color theme="0"/>
          </stop>
          <stop position="1">
            <color rgb="FF92D050"/>
          </stop>
        </gradientFill>
      </fill>
    </dxf>
    <dxf>
      <fill>
        <gradientFill degree="90">
          <stop position="0">
            <color theme="0"/>
          </stop>
          <stop position="1">
            <color rgb="FF92D050"/>
          </stop>
        </gradientFill>
      </fill>
    </dxf>
    <dxf>
      <fill>
        <patternFill>
          <bgColor rgb="FF92D050"/>
        </pattern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rgb="FFFF0000"/>
          </stop>
        </gradientFill>
      </fill>
    </dxf>
    <dxf>
      <fill>
        <gradientFill degree="90">
          <stop position="0">
            <color theme="0"/>
          </stop>
          <stop position="1">
            <color rgb="FF92D050"/>
          </stop>
        </gradientFill>
      </fill>
    </dxf>
    <dxf>
      <fill>
        <gradientFill degree="90">
          <stop position="0">
            <color theme="0"/>
          </stop>
          <stop position="1">
            <color rgb="FFFF0000"/>
          </stop>
        </gradientFill>
      </fill>
    </dxf>
    <dxf>
      <fill>
        <gradientFill degree="90">
          <stop position="0">
            <color theme="0"/>
          </stop>
          <stop position="1">
            <color rgb="FF92D050"/>
          </stop>
        </gradientFill>
      </fill>
    </dxf>
    <dxf>
      <fill>
        <gradientFill degree="90">
          <stop position="0">
            <color theme="0"/>
          </stop>
          <stop position="1">
            <color rgb="FFFF0000"/>
          </stop>
        </gradientFill>
      </fill>
    </dxf>
    <dxf>
      <fill>
        <gradientFill degree="90">
          <stop position="0">
            <color theme="0"/>
          </stop>
          <stop position="0.5">
            <color rgb="FF92D050"/>
          </stop>
          <stop position="1">
            <color theme="0"/>
          </stop>
        </gradientFill>
      </fill>
    </dxf>
    <dxf>
      <fill>
        <patternFill>
          <bgColor indexed="10"/>
        </patternFill>
      </fill>
    </dxf>
    <dxf>
      <fill>
        <patternFill>
          <bgColor rgb="FF92D050"/>
        </patternFill>
      </fill>
    </dxf>
    <dxf>
      <fill>
        <gradientFill degree="90">
          <stop position="0">
            <color theme="0"/>
          </stop>
          <stop position="0.5">
            <color theme="4"/>
          </stop>
          <stop position="1">
            <color theme="0"/>
          </stop>
        </gradientFill>
      </fill>
    </dxf>
    <dxf>
      <fill>
        <patternFill>
          <bgColor rgb="FF92D050"/>
        </patternFill>
      </fill>
    </dxf>
    <dxf>
      <fill>
        <patternFill>
          <bgColor indexed="10"/>
        </patternFill>
      </fill>
    </dxf>
    <dxf>
      <fill>
        <gradientFill degree="90">
          <stop position="0">
            <color theme="0"/>
          </stop>
          <stop position="1">
            <color rgb="FF92D050"/>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0.5">
            <color rgb="FF92D050"/>
          </stop>
          <stop position="1">
            <color theme="0"/>
          </stop>
        </gradientFill>
      </fill>
    </dxf>
    <dxf>
      <fill>
        <gradientFill degree="90">
          <stop position="0">
            <color theme="0"/>
          </stop>
          <stop position="0.5">
            <color theme="4"/>
          </stop>
          <stop position="1">
            <color theme="0"/>
          </stop>
        </gradientFill>
      </fill>
    </dxf>
    <dxf>
      <fill>
        <gradientFill degree="90">
          <stop position="0">
            <color theme="0"/>
          </stop>
          <stop position="1">
            <color rgb="FFFF0000"/>
          </stop>
        </gradientFill>
      </fill>
    </dxf>
    <dxf>
      <fill>
        <gradientFill degree="90">
          <stop position="0">
            <color theme="0"/>
          </stop>
          <stop position="1">
            <color rgb="FF92D050"/>
          </stop>
        </gradientFill>
      </fill>
    </dxf>
    <dxf>
      <fill>
        <gradientFill degree="90">
          <stop position="0">
            <color theme="0"/>
          </stop>
          <stop position="1">
            <color rgb="FFFF0000"/>
          </stop>
        </gradientFill>
      </fill>
    </dxf>
    <dxf>
      <fill>
        <patternFill>
          <bgColor indexed="10"/>
        </patternFill>
      </fill>
    </dxf>
    <dxf>
      <fill>
        <gradientFill degree="90">
          <stop position="0">
            <color theme="0"/>
          </stop>
          <stop position="0.5">
            <color theme="4"/>
          </stop>
          <stop position="1">
            <color theme="0"/>
          </stop>
        </gradientFill>
      </fill>
    </dxf>
    <dxf>
      <fill>
        <gradientFill degree="90">
          <stop position="0">
            <color theme="0"/>
          </stop>
          <stop position="0.5">
            <color rgb="FF92D050"/>
          </stop>
          <stop position="1">
            <color theme="0"/>
          </stop>
        </gradientFill>
      </fill>
    </dxf>
    <dxf>
      <fill>
        <gradientFill degree="90">
          <stop position="0">
            <color theme="0"/>
          </stop>
          <stop position="1">
            <color rgb="FFFF0000"/>
          </stop>
        </gradientFill>
      </fill>
    </dxf>
    <dxf>
      <fill>
        <gradientFill degree="90">
          <stop position="0">
            <color theme="0"/>
          </stop>
          <stop position="1">
            <color rgb="FFFF0000"/>
          </stop>
        </gradientFill>
      </fill>
    </dxf>
    <dxf>
      <fill>
        <gradientFill degree="90">
          <stop position="0">
            <color theme="0"/>
          </stop>
          <stop position="1">
            <color rgb="FFFF0000"/>
          </stop>
        </gradientFill>
      </fill>
    </dxf>
    <dxf>
      <fill>
        <gradientFill degree="90">
          <stop position="0">
            <color theme="0"/>
          </stop>
          <stop position="1">
            <color rgb="FF92D050"/>
          </stop>
        </gradientFill>
      </fill>
    </dxf>
    <dxf>
      <fill>
        <patternFill>
          <bgColor indexed="10"/>
        </patternFill>
      </fill>
    </dxf>
    <dxf>
      <fill>
        <patternFill>
          <bgColor rgb="FF92D050"/>
        </patternFill>
      </fill>
    </dxf>
    <dxf>
      <fill>
        <gradientFill degree="90">
          <stop position="0">
            <color theme="0"/>
          </stop>
          <stop position="0.5">
            <color theme="4"/>
          </stop>
          <stop position="1">
            <color theme="0"/>
          </stop>
        </gradientFill>
      </fill>
    </dxf>
    <dxf>
      <fill>
        <gradientFill degree="90">
          <stop position="0">
            <color theme="0"/>
          </stop>
          <stop position="0.5">
            <color rgb="FF92D050"/>
          </stop>
          <stop position="1">
            <color theme="0"/>
          </stop>
        </gradientFill>
      </fill>
    </dxf>
    <dxf>
      <fill>
        <gradientFill degree="90">
          <stop position="0">
            <color theme="0"/>
          </stop>
          <stop position="0.5">
            <color rgb="FF92D050"/>
          </stop>
          <stop position="1">
            <color theme="0"/>
          </stop>
        </gradientFill>
      </fill>
    </dxf>
    <dxf>
      <fill>
        <gradientFill degree="90">
          <stop position="0">
            <color theme="0"/>
          </stop>
          <stop position="0.5">
            <color theme="4"/>
          </stop>
          <stop position="1">
            <color theme="0"/>
          </stop>
        </gradientFill>
      </fill>
    </dxf>
    <dxf>
      <fill>
        <patternFill>
          <bgColor indexed="10"/>
        </patternFill>
      </fill>
    </dxf>
    <dxf>
      <fill>
        <patternFill>
          <bgColor rgb="FF92D050"/>
        </patternFill>
      </fill>
    </dxf>
    <dxf>
      <fill>
        <gradientFill degree="90">
          <stop position="0">
            <color theme="0"/>
          </stop>
          <stop position="1">
            <color rgb="FFFF0000"/>
          </stop>
        </gradientFill>
      </fill>
    </dxf>
    <dxf>
      <fill>
        <gradientFill degree="90">
          <stop position="0">
            <color theme="0"/>
          </stop>
          <stop position="1">
            <color rgb="FF92D050"/>
          </stop>
        </gradientFill>
      </fill>
    </dxf>
    <dxf>
      <fill>
        <gradientFill degree="90">
          <stop position="0">
            <color theme="0"/>
          </stop>
          <stop position="1">
            <color rgb="FFFF0000"/>
          </stop>
        </gradientFill>
      </fill>
    </dxf>
    <dxf>
      <fill>
        <patternFill>
          <bgColor indexed="10"/>
        </patternFill>
      </fill>
    </dxf>
    <dxf>
      <fill>
        <patternFill>
          <bgColor rgb="FF92D050"/>
        </patternFill>
      </fill>
    </dxf>
    <dxf>
      <fill>
        <gradientFill degree="90">
          <stop position="0">
            <color theme="0"/>
          </stop>
          <stop position="1">
            <color rgb="FFFF0000"/>
          </stop>
        </gradientFill>
      </fill>
    </dxf>
    <dxf>
      <fill>
        <gradientFill degree="90">
          <stop position="0">
            <color theme="0"/>
          </stop>
          <stop position="1">
            <color rgb="FFFF0000"/>
          </stop>
        </gradientFill>
      </fill>
    </dxf>
    <dxf>
      <fill>
        <gradientFill degree="90">
          <stop position="0">
            <color theme="0"/>
          </stop>
          <stop position="1">
            <color rgb="FF92D050"/>
          </stop>
        </gradientFill>
      </fill>
    </dxf>
    <dxf>
      <fill>
        <gradientFill degree="90">
          <stop position="0">
            <color theme="0"/>
          </stop>
          <stop position="0.5">
            <color rgb="FF92D050"/>
          </stop>
          <stop position="1">
            <color theme="0"/>
          </stop>
        </gradientFill>
      </fill>
    </dxf>
    <dxf>
      <fill>
        <gradientFill degree="90">
          <stop position="0">
            <color theme="0"/>
          </stop>
          <stop position="0.5">
            <color theme="4"/>
          </stop>
          <stop position="1">
            <color theme="0"/>
          </stop>
        </gradientFill>
      </fill>
    </dxf>
    <dxf>
      <fill>
        <gradientFill degree="90">
          <stop position="0">
            <color theme="0"/>
          </stop>
          <stop position="1">
            <color rgb="FFFF0000"/>
          </stop>
        </gradientFill>
      </fill>
    </dxf>
    <dxf>
      <fill>
        <gradientFill degree="90">
          <stop position="0">
            <color theme="0"/>
          </stop>
          <stop position="1">
            <color rgb="FF92D050"/>
          </stop>
        </gradientFill>
      </fill>
    </dxf>
    <dxf>
      <fill>
        <gradientFill degree="90">
          <stop position="0">
            <color theme="0"/>
          </stop>
          <stop position="1">
            <color rgb="FFFF0000"/>
          </stop>
        </gradientFill>
      </fill>
    </dxf>
    <dxf>
      <fill>
        <gradientFill degree="90">
          <stop position="0">
            <color theme="0"/>
          </stop>
          <stop position="0.5">
            <color rgb="FF92D050"/>
          </stop>
          <stop position="1">
            <color theme="0"/>
          </stop>
        </gradientFill>
      </fill>
    </dxf>
    <dxf>
      <fill>
        <gradientFill degree="90">
          <stop position="0">
            <color theme="0"/>
          </stop>
          <stop position="0.5">
            <color theme="4"/>
          </stop>
          <stop position="1">
            <color theme="0"/>
          </stop>
        </gradientFill>
      </fill>
    </dxf>
    <dxf>
      <fill>
        <patternFill>
          <bgColor indexed="10"/>
        </patternFill>
      </fill>
    </dxf>
    <dxf>
      <fill>
        <patternFill>
          <bgColor rgb="FF92D050"/>
        </patternFill>
      </fill>
    </dxf>
    <dxf>
      <fill>
        <patternFill>
          <bgColor rgb="FF92D050"/>
        </patternFill>
      </fill>
    </dxf>
    <dxf>
      <fill>
        <gradientFill degree="90">
          <stop position="0">
            <color theme="0"/>
          </stop>
          <stop position="0.5">
            <color theme="4"/>
          </stop>
          <stop position="1">
            <color theme="0"/>
          </stop>
        </gradientFill>
      </fill>
    </dxf>
    <dxf>
      <fill>
        <gradientFill degree="90">
          <stop position="0">
            <color theme="0"/>
          </stop>
          <stop position="1">
            <color rgb="FFFF0000"/>
          </stop>
        </gradientFill>
      </fill>
    </dxf>
    <dxf>
      <fill>
        <gradientFill degree="90">
          <stop position="0">
            <color theme="0"/>
          </stop>
          <stop position="1">
            <color rgb="FF92D050"/>
          </stop>
        </gradientFill>
      </fill>
    </dxf>
    <dxf>
      <fill>
        <gradientFill degree="90">
          <stop position="0">
            <color theme="0"/>
          </stop>
          <stop position="1">
            <color rgb="FFFF0000"/>
          </stop>
        </gradientFill>
      </fill>
    </dxf>
    <dxf>
      <fill>
        <gradientFill degree="90">
          <stop position="0">
            <color theme="0"/>
          </stop>
          <stop position="0.5">
            <color rgb="FF92D050"/>
          </stop>
          <stop position="1">
            <color theme="0"/>
          </stop>
        </gradientFill>
      </fill>
    </dxf>
    <dxf>
      <fill>
        <patternFill>
          <bgColor indexed="10"/>
        </patternFill>
      </fill>
    </dxf>
    <dxf>
      <fill>
        <gradientFill degree="90">
          <stop position="0">
            <color theme="0"/>
          </stop>
          <stop position="1">
            <color rgb="FFFF0000"/>
          </stop>
        </gradientFill>
      </fill>
    </dxf>
    <dxf>
      <fill>
        <gradientFill degree="90">
          <stop position="0">
            <color theme="0"/>
          </stop>
          <stop position="1">
            <color rgb="FF92D050"/>
          </stop>
        </gradientFill>
      </fill>
    </dxf>
    <dxf>
      <fill>
        <gradientFill degree="90">
          <stop position="0">
            <color theme="0"/>
          </stop>
          <stop position="1">
            <color rgb="FFFF0000"/>
          </stop>
        </gradientFill>
      </fill>
    </dxf>
    <dxf>
      <fill>
        <gradientFill degree="90">
          <stop position="0">
            <color theme="0"/>
          </stop>
          <stop position="0.5">
            <color rgb="FF92D050"/>
          </stop>
          <stop position="1">
            <color theme="0"/>
          </stop>
        </gradientFill>
      </fill>
    </dxf>
    <dxf>
      <fill>
        <gradientFill degree="90">
          <stop position="0">
            <color theme="0"/>
          </stop>
          <stop position="0.5">
            <color theme="4"/>
          </stop>
          <stop position="1">
            <color theme="0"/>
          </stop>
        </gradientFill>
      </fill>
    </dxf>
    <dxf>
      <fill>
        <patternFill>
          <bgColor indexed="10"/>
        </patternFill>
      </fill>
    </dxf>
    <dxf>
      <fill>
        <patternFill>
          <bgColor rgb="FF92D050"/>
        </patternFill>
      </fill>
    </dxf>
    <dxf>
      <fill>
        <gradientFill degree="90">
          <stop position="0">
            <color theme="0"/>
          </stop>
          <stop position="1">
            <color rgb="FFFF0000"/>
          </stop>
        </gradientFill>
      </fill>
    </dxf>
    <dxf>
      <fill>
        <gradientFill degree="90">
          <stop position="0">
            <color theme="0"/>
          </stop>
          <stop position="1">
            <color rgb="FF92D050"/>
          </stop>
        </gradientFill>
      </fill>
    </dxf>
    <dxf>
      <fill>
        <gradientFill degree="90">
          <stop position="0">
            <color theme="0"/>
          </stop>
          <stop position="1">
            <color rgb="FFFF0000"/>
          </stop>
        </gradientFill>
      </fill>
    </dxf>
    <dxf>
      <fill>
        <gradientFill degree="90">
          <stop position="0">
            <color theme="0"/>
          </stop>
          <stop position="0.5">
            <color rgb="FF92D050"/>
          </stop>
          <stop position="1">
            <color theme="0"/>
          </stop>
        </gradientFill>
      </fill>
    </dxf>
    <dxf>
      <fill>
        <gradientFill degree="90">
          <stop position="0">
            <color theme="0"/>
          </stop>
          <stop position="0.5">
            <color theme="4"/>
          </stop>
          <stop position="1">
            <color theme="0"/>
          </stop>
        </gradientFill>
      </fill>
    </dxf>
    <dxf>
      <fill>
        <patternFill>
          <bgColor rgb="FF92D050"/>
        </patternFill>
      </fill>
    </dxf>
    <dxf>
      <fill>
        <patternFill>
          <bgColor indexed="10"/>
        </patternFill>
      </fill>
    </dxf>
    <dxf>
      <fill>
        <gradientFill degree="90">
          <stop position="0">
            <color theme="0"/>
          </stop>
          <stop position="1">
            <color rgb="FF92D050"/>
          </stop>
        </gradientFill>
      </fill>
    </dxf>
    <dxf>
      <fill>
        <gradientFill degree="90">
          <stop position="0">
            <color theme="0"/>
          </stop>
          <stop position="1">
            <color rgb="FFFF0000"/>
          </stop>
        </gradientFill>
      </fill>
    </dxf>
    <dxf>
      <fill>
        <patternFill>
          <bgColor rgb="FF92D050"/>
        </patternFill>
      </fill>
    </dxf>
    <dxf>
      <fill>
        <patternFill>
          <bgColor indexed="10"/>
        </patternFill>
      </fill>
    </dxf>
    <dxf>
      <fill>
        <gradientFill degree="90">
          <stop position="0">
            <color theme="0"/>
          </stop>
          <stop position="0.5">
            <color theme="4"/>
          </stop>
          <stop position="1">
            <color theme="0"/>
          </stop>
        </gradientFill>
      </fill>
    </dxf>
    <dxf>
      <fill>
        <gradientFill degree="90">
          <stop position="0">
            <color theme="0"/>
          </stop>
          <stop position="0.5">
            <color rgb="FF92D050"/>
          </stop>
          <stop position="1">
            <color theme="0"/>
          </stop>
        </gradientFill>
      </fill>
    </dxf>
    <dxf>
      <fill>
        <gradientFill degree="90">
          <stop position="0">
            <color theme="0"/>
          </stop>
          <stop position="1">
            <color rgb="FFFF0000"/>
          </stop>
        </gradientFill>
      </fill>
    </dxf>
    <dxf>
      <fill>
        <patternFill>
          <bgColor rgb="FF92D050"/>
        </patternFill>
      </fill>
    </dxf>
    <dxf>
      <fill>
        <patternFill>
          <bgColor indexed="10"/>
        </patternFill>
      </fill>
    </dxf>
    <dxf>
      <fill>
        <gradientFill degree="90">
          <stop position="0">
            <color theme="0"/>
          </stop>
          <stop position="0.5">
            <color rgb="FF92D050"/>
          </stop>
          <stop position="1">
            <color theme="0"/>
          </stop>
        </gradientFill>
      </fill>
    </dxf>
    <dxf>
      <fill>
        <gradientFill degree="90">
          <stop position="0">
            <color theme="0"/>
          </stop>
          <stop position="1">
            <color rgb="FFFF0000"/>
          </stop>
        </gradientFill>
      </fill>
    </dxf>
    <dxf>
      <fill>
        <gradientFill degree="90">
          <stop position="0">
            <color theme="0"/>
          </stop>
          <stop position="0.5">
            <color theme="4"/>
          </stop>
          <stop position="1">
            <color theme="0"/>
          </stop>
        </gradientFill>
      </fill>
    </dxf>
    <dxf>
      <fill>
        <gradientFill degree="90">
          <stop position="0">
            <color theme="0"/>
          </stop>
          <stop position="1">
            <color rgb="FF92D050"/>
          </stop>
        </gradientFill>
      </fill>
    </dxf>
    <dxf>
      <fill>
        <gradientFill degree="90">
          <stop position="0">
            <color theme="0"/>
          </stop>
          <stop position="1">
            <color rgb="FFFF0000"/>
          </stop>
        </gradientFill>
      </fill>
    </dxf>
    <dxf>
      <fill>
        <patternFill>
          <bgColor rgb="FF92D050"/>
        </patternFill>
      </fill>
    </dxf>
    <dxf>
      <fill>
        <gradientFill degree="90">
          <stop position="0">
            <color theme="0"/>
          </stop>
          <stop position="1">
            <color rgb="FF92D050"/>
          </stop>
        </gradientFill>
      </fill>
    </dxf>
    <dxf>
      <fill>
        <gradientFill degree="90">
          <stop position="0">
            <color theme="0"/>
          </stop>
          <stop position="1">
            <color rgb="FF92D050"/>
          </stop>
        </gradientFill>
      </fill>
    </dxf>
    <dxf>
      <fill>
        <patternFill>
          <bgColor rgb="FF92D050"/>
        </patternFill>
      </fill>
    </dxf>
    <dxf>
      <fill>
        <gradientFill degree="90">
          <stop position="0">
            <color theme="0"/>
          </stop>
          <stop position="1">
            <color rgb="FFFF0000"/>
          </stop>
        </gradientFill>
      </fill>
    </dxf>
    <dxf>
      <fill>
        <gradientFill degree="90">
          <stop position="0">
            <color theme="0"/>
          </stop>
          <stop position="1">
            <color rgb="FF92D050"/>
          </stop>
        </gradientFill>
      </fill>
    </dxf>
    <dxf>
      <fill>
        <patternFill>
          <bgColor rgb="FF92D050"/>
        </patternFill>
      </fill>
    </dxf>
    <dxf>
      <fill>
        <gradientFill degree="90">
          <stop position="0">
            <color theme="0"/>
          </stop>
          <stop position="1">
            <color rgb="FFFF0000"/>
          </stop>
        </gradientFill>
      </fill>
    </dxf>
    <dxf>
      <fill>
        <gradientFill degree="90">
          <stop position="0">
            <color theme="0"/>
          </stop>
          <stop position="1">
            <color rgb="FF92D050"/>
          </stop>
        </gradientFill>
      </fill>
    </dxf>
    <dxf>
      <fill>
        <patternFill>
          <bgColor rgb="FF92D050"/>
        </patternFill>
      </fill>
    </dxf>
    <dxf>
      <fill>
        <gradientFill degree="90">
          <stop position="0">
            <color theme="0"/>
          </stop>
          <stop position="1">
            <color rgb="FFFF0000"/>
          </stop>
        </gradientFill>
      </fill>
    </dxf>
    <dxf>
      <fill>
        <gradientFill degree="90">
          <stop position="0">
            <color theme="0"/>
          </stop>
          <stop position="1">
            <color rgb="FF92D050"/>
          </stop>
        </gradientFill>
      </fill>
    </dxf>
    <dxf>
      <fill>
        <patternFill>
          <bgColor rgb="FF92D050"/>
        </patternFill>
      </fill>
    </dxf>
    <dxf>
      <fill>
        <gradientFill degree="90">
          <stop position="0">
            <color theme="0"/>
          </stop>
          <stop position="1">
            <color rgb="FF92D050"/>
          </stop>
        </gradientFill>
      </fill>
    </dxf>
    <dxf>
      <fill>
        <gradientFill degree="90">
          <stop position="0">
            <color theme="0"/>
          </stop>
          <stop position="1">
            <color rgb="FFFF0000"/>
          </stop>
        </gradientFill>
      </fill>
    </dxf>
    <dxf>
      <fill>
        <patternFill>
          <bgColor rgb="FF92D050"/>
        </patternFill>
      </fill>
    </dxf>
    <dxf>
      <fill>
        <patternFill>
          <bgColor rgb="FF92D050"/>
        </patternFill>
      </fill>
    </dxf>
    <dxf>
      <fill>
        <patternFill>
          <bgColor indexed="10"/>
        </patternFill>
      </fill>
    </dxf>
    <dxf>
      <fill>
        <gradientFill degree="90">
          <stop position="0">
            <color theme="0"/>
          </stop>
          <stop position="0.5">
            <color theme="4"/>
          </stop>
          <stop position="1">
            <color theme="0"/>
          </stop>
        </gradientFill>
      </fill>
    </dxf>
    <dxf>
      <fill>
        <gradientFill degree="90">
          <stop position="0">
            <color theme="0"/>
          </stop>
          <stop position="1">
            <color rgb="FFFF0000"/>
          </stop>
        </gradientFill>
      </fill>
    </dxf>
    <dxf>
      <fill>
        <gradientFill degree="90">
          <stop position="0">
            <color theme="0"/>
          </stop>
          <stop position="0.5">
            <color rgb="FF92D050"/>
          </stop>
          <stop position="1">
            <color theme="0"/>
          </stop>
        </gradientFill>
      </fill>
    </dxf>
    <dxf>
      <fill>
        <gradientFill degree="90">
          <stop position="0">
            <color theme="0"/>
          </stop>
          <stop position="1">
            <color rgb="FFFF0000"/>
          </stop>
        </gradientFill>
      </fill>
    </dxf>
    <dxf>
      <fill>
        <gradientFill degree="90">
          <stop position="0">
            <color theme="0"/>
          </stop>
          <stop position="1">
            <color rgb="FF92D050"/>
          </stop>
        </gradientFill>
      </fill>
    </dxf>
    <dxf>
      <fill>
        <patternFill>
          <bgColor rgb="FF92D050"/>
        </patternFill>
      </fill>
    </dxf>
    <dxf>
      <fill>
        <gradientFill degree="90">
          <stop position="0">
            <color theme="0"/>
          </stop>
          <stop position="1">
            <color rgb="FF92D050"/>
          </stop>
        </gradientFill>
      </fill>
    </dxf>
    <dxf>
      <fill>
        <gradientFill degree="90">
          <stop position="0">
            <color theme="0"/>
          </stop>
          <stop position="1">
            <color rgb="FF92D050"/>
          </stop>
        </gradientFill>
      </fill>
    </dxf>
    <dxf>
      <fill>
        <patternFill>
          <bgColor rgb="FF92D050"/>
        </patternFill>
      </fill>
    </dxf>
    <dxf>
      <fill>
        <gradientFill degree="90">
          <stop position="0">
            <color theme="0"/>
          </stop>
          <stop position="1">
            <color rgb="FFFF0000"/>
          </stop>
        </gradientFill>
      </fill>
    </dxf>
    <dxf>
      <fill>
        <gradientFill degree="90">
          <stop position="0">
            <color theme="0"/>
          </stop>
          <stop position="1">
            <color rgb="FF92D050"/>
          </stop>
        </gradientFill>
      </fill>
    </dxf>
    <dxf>
      <fill>
        <patternFill>
          <bgColor rgb="FF92D050"/>
        </patternFill>
      </fill>
    </dxf>
    <dxf>
      <fill>
        <gradientFill degree="90">
          <stop position="0">
            <color theme="0"/>
          </stop>
          <stop position="1">
            <color rgb="FFFF0000"/>
          </stop>
        </gradientFill>
      </fill>
    </dxf>
    <dxf>
      <fill>
        <gradientFill degree="90">
          <stop position="0">
            <color theme="0"/>
          </stop>
          <stop position="1">
            <color rgb="FF92D050"/>
          </stop>
        </gradientFill>
      </fill>
    </dxf>
    <dxf>
      <fill>
        <patternFill>
          <bgColor rgb="FF92D050"/>
        </patternFill>
      </fill>
    </dxf>
    <dxf>
      <fill>
        <gradientFill degree="90">
          <stop position="0">
            <color theme="0"/>
          </stop>
          <stop position="1">
            <color rgb="FF92D050"/>
          </stop>
        </gradientFill>
      </fill>
    </dxf>
    <dxf>
      <fill>
        <patternFill>
          <bgColor rgb="FF92D050"/>
        </patternFill>
      </fill>
    </dxf>
    <dxf>
      <fill>
        <patternFill>
          <bgColor rgb="FF92D050"/>
        </patternFill>
      </fill>
    </dxf>
    <dxf>
      <fill>
        <gradientFill degree="90">
          <stop position="0">
            <color theme="0"/>
          </stop>
          <stop position="1">
            <color rgb="FF92D050"/>
          </stop>
        </gradientFill>
      </fill>
    </dxf>
    <dxf>
      <fill>
        <patternFill>
          <bgColor rgb="FF92D050"/>
        </patternFill>
      </fill>
    </dxf>
    <dxf>
      <fill>
        <gradientFill degree="90">
          <stop position="0">
            <color theme="0"/>
          </stop>
          <stop position="1">
            <color rgb="FFFF0000"/>
          </stop>
        </gradientFill>
      </fill>
    </dxf>
    <dxf>
      <fill>
        <gradientFill degree="90">
          <stop position="0">
            <color theme="0"/>
          </stop>
          <stop position="1">
            <color rgb="FF92D050"/>
          </stop>
        </gradientFill>
      </fill>
    </dxf>
    <dxf>
      <fill>
        <gradientFill degree="90">
          <stop position="0">
            <color theme="0"/>
          </stop>
          <stop position="0.5">
            <color rgb="FF92D050"/>
          </stop>
          <stop position="1">
            <color theme="0"/>
          </stop>
        </gradientFill>
      </fill>
    </dxf>
    <dxf>
      <fill>
        <gradientFill degree="90">
          <stop position="0">
            <color theme="0"/>
          </stop>
          <stop position="0.5">
            <color theme="4"/>
          </stop>
          <stop position="1">
            <color theme="0"/>
          </stop>
        </gradientFill>
      </fill>
    </dxf>
    <dxf>
      <fill>
        <patternFill>
          <bgColor indexed="10"/>
        </patternFill>
      </fill>
    </dxf>
    <dxf>
      <fill>
        <patternFill>
          <bgColor rgb="FF92D050"/>
        </patternFill>
      </fill>
    </dxf>
    <dxf>
      <fill>
        <gradientFill degree="90">
          <stop position="0">
            <color theme="0"/>
          </stop>
          <stop position="1">
            <color rgb="FF92D050"/>
          </stop>
        </gradientFill>
      </fill>
    </dxf>
    <dxf>
      <fill>
        <gradientFill degree="90">
          <stop position="0">
            <color theme="0"/>
          </stop>
          <stop position="1">
            <color rgb="FF92D050"/>
          </stop>
        </gradientFill>
      </fill>
    </dxf>
    <dxf>
      <fill>
        <patternFill>
          <bgColor rgb="FF92D050"/>
        </patternFill>
      </fill>
    </dxf>
    <dxf>
      <fill>
        <gradientFill degree="90">
          <stop position="0">
            <color theme="0"/>
          </stop>
          <stop position="1">
            <color rgb="FF92D050"/>
          </stop>
        </gradientFill>
      </fill>
    </dxf>
    <dxf>
      <fill>
        <patternFill>
          <bgColor rgb="FF92D050"/>
        </patternFill>
      </fill>
    </dxf>
    <dxf>
      <fill>
        <patternFill>
          <bgColor rgb="FF92D050"/>
        </patternFill>
      </fill>
    </dxf>
    <dxf>
      <fill>
        <gradientFill degree="90">
          <stop position="0">
            <color theme="0"/>
          </stop>
          <stop position="1">
            <color rgb="FF92D050"/>
          </stop>
        </gradientFill>
      </fill>
    </dxf>
    <dxf>
      <fill>
        <gradientFill degree="90">
          <stop position="0">
            <color theme="0"/>
          </stop>
          <stop position="1">
            <color rgb="FF92D050"/>
          </stop>
        </gradientFill>
      </fill>
    </dxf>
    <dxf>
      <fill>
        <patternFill>
          <bgColor rgb="FF92D050"/>
        </patternFill>
      </fill>
    </dxf>
    <dxf>
      <fill>
        <gradientFill degree="90">
          <stop position="0">
            <color theme="0"/>
          </stop>
          <stop position="1">
            <color rgb="FF92D050"/>
          </stop>
        </gradientFill>
      </fill>
    </dxf>
    <dxf>
      <fill>
        <patternFill>
          <bgColor rgb="FF92D050"/>
        </patternFill>
      </fill>
    </dxf>
    <dxf>
      <fill>
        <patternFill>
          <bgColor rgb="FF92D050"/>
        </patternFill>
      </fill>
    </dxf>
    <dxf>
      <fill>
        <patternFill>
          <bgColor indexed="10"/>
        </patternFill>
      </fill>
    </dxf>
    <dxf>
      <fill>
        <patternFill>
          <bgColor rgb="FF92D050"/>
        </patternFill>
      </fill>
    </dxf>
    <dxf>
      <fill>
        <gradientFill degree="90">
          <stop position="0">
            <color theme="0"/>
          </stop>
          <stop position="1">
            <color rgb="FF92D050"/>
          </stop>
        </gradientFill>
      </fill>
    </dxf>
    <dxf>
      <fill>
        <gradientFill degree="90">
          <stop position="0">
            <color theme="0"/>
          </stop>
          <stop position="1">
            <color rgb="FF92D050"/>
          </stop>
        </gradientFill>
      </fill>
    </dxf>
    <dxf>
      <font>
        <b/>
        <i val="0"/>
        <color theme="1" tint="4.9989318521683403E-2"/>
      </font>
      <fill>
        <gradientFill degree="90">
          <stop position="0">
            <color theme="0"/>
          </stop>
          <stop position="1">
            <color rgb="FF92D050"/>
          </stop>
        </gradientFill>
      </fill>
    </dxf>
    <dxf>
      <font>
        <b/>
        <i val="0"/>
        <color theme="1" tint="4.9989318521683403E-2"/>
      </font>
      <fill>
        <gradientFill degree="90">
          <stop position="0">
            <color theme="0"/>
          </stop>
          <stop position="1">
            <color rgb="FFFF0000"/>
          </stop>
        </gradientFill>
      </fill>
    </dxf>
    <dxf>
      <fill>
        <gradientFill degree="90">
          <stop position="0">
            <color theme="0"/>
          </stop>
          <stop position="1">
            <color rgb="FF92D050"/>
          </stop>
        </gradientFill>
      </fill>
    </dxf>
    <dxf>
      <font>
        <b/>
        <i val="0"/>
        <color theme="1" tint="4.9989318521683403E-2"/>
      </font>
      <fill>
        <gradientFill degree="90">
          <stop position="0">
            <color theme="0"/>
          </stop>
          <stop position="1">
            <color rgb="FF92D050"/>
          </stop>
        </gradientFill>
      </fill>
    </dxf>
    <dxf>
      <font>
        <b/>
        <i val="0"/>
        <color theme="1" tint="4.9989318521683403E-2"/>
      </font>
      <fill>
        <gradientFill degree="90">
          <stop position="0">
            <color theme="0"/>
          </stop>
          <stop position="1">
            <color rgb="FFFF0000"/>
          </stop>
        </gradientFill>
      </fill>
    </dxf>
    <dxf>
      <fill>
        <gradientFill degree="90">
          <stop position="0">
            <color theme="0"/>
          </stop>
          <stop position="1">
            <color rgb="FF92D050"/>
          </stop>
        </gradientFill>
      </fill>
    </dxf>
    <dxf>
      <font>
        <b/>
        <i val="0"/>
        <color theme="1" tint="4.9989318521683403E-2"/>
      </font>
      <fill>
        <gradientFill degree="90">
          <stop position="0">
            <color theme="0"/>
          </stop>
          <stop position="1">
            <color rgb="FF92D050"/>
          </stop>
        </gradientFill>
      </fill>
    </dxf>
    <dxf>
      <font>
        <b/>
        <i val="0"/>
        <color theme="1" tint="4.9989318521683403E-2"/>
      </font>
      <fill>
        <gradientFill degree="90">
          <stop position="0">
            <color theme="0"/>
          </stop>
          <stop position="1">
            <color rgb="FFFF0000"/>
          </stop>
        </gradientFill>
      </fill>
    </dxf>
    <dxf>
      <fill>
        <gradientFill degree="90">
          <stop position="0">
            <color theme="0"/>
          </stop>
          <stop position="1">
            <color rgb="FF92D050"/>
          </stop>
        </gradientFill>
      </fill>
    </dxf>
    <dxf>
      <font>
        <b/>
        <i val="0"/>
        <color theme="1" tint="4.9989318521683403E-2"/>
      </font>
      <fill>
        <gradientFill degree="90">
          <stop position="0">
            <color theme="0"/>
          </stop>
          <stop position="1">
            <color rgb="FF92D050"/>
          </stop>
        </gradientFill>
      </fill>
    </dxf>
    <dxf>
      <font>
        <b/>
        <i val="0"/>
        <color theme="1" tint="4.9989318521683403E-2"/>
      </font>
      <fill>
        <gradientFill degree="90">
          <stop position="0">
            <color theme="0"/>
          </stop>
          <stop position="1">
            <color rgb="FFFF0000"/>
          </stop>
        </gradientFill>
      </fill>
    </dxf>
    <dxf>
      <fill>
        <gradientFill degree="90">
          <stop position="0">
            <color theme="0"/>
          </stop>
          <stop position="1">
            <color rgb="FF92D050"/>
          </stop>
        </gradientFill>
      </fill>
    </dxf>
    <dxf>
      <font>
        <b/>
        <i val="0"/>
        <color theme="1" tint="4.9989318521683403E-2"/>
      </font>
      <fill>
        <gradientFill degree="90">
          <stop position="0">
            <color theme="0"/>
          </stop>
          <stop position="1">
            <color rgb="FF92D050"/>
          </stop>
        </gradientFill>
      </fill>
    </dxf>
    <dxf>
      <font>
        <b/>
        <i val="0"/>
        <color theme="1" tint="4.9989318521683403E-2"/>
      </font>
      <fill>
        <gradientFill degree="90">
          <stop position="0">
            <color theme="0"/>
          </stop>
          <stop position="1">
            <color rgb="FFFF0000"/>
          </stop>
        </gradientFill>
      </fill>
    </dxf>
    <dxf>
      <fill>
        <gradientFill degree="90">
          <stop position="0">
            <color theme="0"/>
          </stop>
          <stop position="1">
            <color rgb="FF92D050"/>
          </stop>
        </gradientFill>
      </fill>
    </dxf>
    <dxf>
      <font>
        <b/>
        <i val="0"/>
        <color theme="1" tint="4.9989318521683403E-2"/>
      </font>
      <fill>
        <gradientFill degree="90">
          <stop position="0">
            <color theme="0"/>
          </stop>
          <stop position="1">
            <color rgb="FF92D050"/>
          </stop>
        </gradientFill>
      </fill>
    </dxf>
    <dxf>
      <font>
        <b/>
        <i val="0"/>
        <color theme="1" tint="4.9989318521683403E-2"/>
      </font>
      <fill>
        <gradientFill degree="90">
          <stop position="0">
            <color theme="0"/>
          </stop>
          <stop position="1">
            <color rgb="FFFF0000"/>
          </stop>
        </gradientFill>
      </fill>
    </dxf>
    <dxf>
      <fill>
        <gradientFill degree="90">
          <stop position="0">
            <color theme="0"/>
          </stop>
          <stop position="1">
            <color rgb="FF92D050"/>
          </stop>
        </gradientFill>
      </fill>
    </dxf>
    <dxf>
      <font>
        <b/>
        <i val="0"/>
        <color theme="1" tint="4.9989318521683403E-2"/>
      </font>
      <fill>
        <gradientFill degree="90">
          <stop position="0">
            <color theme="0"/>
          </stop>
          <stop position="1">
            <color rgb="FF92D050"/>
          </stop>
        </gradientFill>
      </fill>
    </dxf>
    <dxf>
      <font>
        <b/>
        <i val="0"/>
        <color theme="1" tint="4.9989318521683403E-2"/>
      </font>
      <fill>
        <gradientFill degree="90">
          <stop position="0">
            <color theme="0"/>
          </stop>
          <stop position="1">
            <color rgb="FFFF0000"/>
          </stop>
        </gradientFill>
      </fill>
    </dxf>
    <dxf>
      <font>
        <b/>
        <i val="0"/>
      </font>
      <fill>
        <patternFill>
          <bgColor rgb="FF00B050"/>
        </patternFill>
      </fill>
    </dxf>
    <dxf>
      <font>
        <b/>
        <i val="0"/>
      </font>
      <fill>
        <patternFill>
          <bgColor rgb="FFFF0000"/>
        </patternFill>
      </fill>
    </dxf>
    <dxf>
      <fill>
        <gradientFill degree="90">
          <stop position="0">
            <color theme="0"/>
          </stop>
          <stop position="1">
            <color theme="6"/>
          </stop>
        </gradientFill>
      </fill>
    </dxf>
    <dxf>
      <fill>
        <gradientFill degree="90">
          <stop position="0">
            <color theme="0"/>
          </stop>
          <stop position="1">
            <color rgb="FFFF0000"/>
          </stop>
        </gradientFill>
      </fill>
    </dxf>
    <dxf>
      <font>
        <b/>
        <i val="0"/>
      </font>
      <fill>
        <patternFill>
          <bgColor rgb="FF00B050"/>
        </patternFill>
      </fill>
    </dxf>
    <dxf>
      <font>
        <b/>
        <i val="0"/>
      </font>
      <fill>
        <patternFill>
          <bgColor rgb="FFFF0000"/>
        </patternFill>
      </fill>
    </dxf>
    <dxf>
      <fill>
        <gradientFill degree="90">
          <stop position="0">
            <color theme="0"/>
          </stop>
          <stop position="1">
            <color theme="6"/>
          </stop>
        </gradientFill>
      </fill>
    </dxf>
    <dxf>
      <fill>
        <gradientFill degree="90">
          <stop position="0">
            <color theme="0"/>
          </stop>
          <stop position="1">
            <color rgb="FFFF0000"/>
          </stop>
        </gradientFill>
      </fill>
    </dxf>
    <dxf>
      <fill>
        <gradientFill degree="90">
          <stop position="0">
            <color theme="0"/>
          </stop>
          <stop position="1">
            <color rgb="FF92D050"/>
          </stop>
        </gradientFill>
      </fill>
    </dxf>
    <dxf>
      <font>
        <b/>
        <i val="0"/>
        <color theme="1" tint="4.9989318521683403E-2"/>
      </font>
      <fill>
        <gradientFill degree="90">
          <stop position="0">
            <color theme="0"/>
          </stop>
          <stop position="1">
            <color rgb="FF92D050"/>
          </stop>
        </gradientFill>
      </fill>
    </dxf>
    <dxf>
      <font>
        <b/>
        <i val="0"/>
        <color theme="1" tint="4.9989318521683403E-2"/>
      </font>
      <fill>
        <gradientFill degree="90">
          <stop position="0">
            <color theme="0"/>
          </stop>
          <stop position="1">
            <color rgb="FFFF0000"/>
          </stop>
        </gradientFill>
      </fill>
    </dxf>
    <dxf>
      <fill>
        <patternFill>
          <bgColor rgb="FF92D050"/>
        </patternFill>
      </fill>
    </dxf>
    <dxf>
      <fill>
        <patternFill>
          <bgColor indexed="10"/>
        </patternFill>
      </fill>
    </dxf>
    <dxf>
      <fill>
        <patternFill>
          <bgColor rgb="FF92D050"/>
        </patternFill>
      </fill>
    </dxf>
    <dxf>
      <fill>
        <gradientFill degree="90">
          <stop position="0">
            <color theme="0"/>
          </stop>
          <stop position="1">
            <color rgb="FF92D050"/>
          </stop>
        </gradientFill>
      </fill>
    </dxf>
    <dxf>
      <fill>
        <gradientFill degree="90">
          <stop position="0">
            <color theme="0"/>
          </stop>
          <stop position="1">
            <color rgb="FF9BBB59"/>
          </stop>
        </gradientFill>
      </fill>
    </dxf>
    <dxf>
      <numFmt numFmtId="0" formatCode="General"/>
    </dxf>
    <dxf>
      <numFmt numFmtId="1" formatCode="0"/>
    </dxf>
    <dxf>
      <numFmt numFmtId="0" formatCode="General"/>
    </dxf>
    <dxf>
      <numFmt numFmtId="226" formatCode="m/d/yyyy"/>
    </dxf>
    <dxf>
      <font>
        <b/>
      </font>
      <alignment horizontal="center" vertical="bottom" textRotation="0" wrapText="1" shrinkToFit="1" readingOrder="0"/>
    </dxf>
    <dxf>
      <font>
        <b/>
      </font>
      <alignment horizontal="center" vertical="bottom" textRotation="0" wrapText="1" shrinkToFit="1" readingOrder="0"/>
    </dxf>
    <dxf>
      <font>
        <b/>
      </font>
      <numFmt numFmtId="0" formatCode="General"/>
      <alignment horizontal="center" vertical="bottom" textRotation="0" wrapText="1" shrinkToFit="1" readingOrder="0"/>
    </dxf>
    <dxf>
      <font>
        <b/>
      </font>
      <alignment horizontal="center" vertical="bottom" textRotation="0" wrapText="1" shrinkToFit="1" readingOrder="0"/>
    </dxf>
    <dxf>
      <numFmt numFmtId="1" formatCode="0"/>
    </dxf>
    <dxf>
      <numFmt numFmtId="0" formatCode="General"/>
    </dxf>
    <dxf>
      <numFmt numFmtId="0" formatCode="Genera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nchor="ctr"/>
          <a:lstStyle/>
          <a:p>
            <a:pPr algn="ctr">
              <a:defRPr/>
            </a:pPr>
            <a:r>
              <a:rPr lang="en-US" sz="1200" b="1" i="0" u="none" cap="none" baseline="0">
                <a:solidFill>
                  <a:srgbClr val="000000"/>
                </a:solidFill>
                <a:latin typeface="Calibri"/>
                <a:ea typeface="Calibri"/>
                <a:cs typeface="Calibri"/>
              </a:rPr>
              <a:t>Portfolio Performance - Cumulative Gross Non performing Rate
</a:t>
            </a:r>
          </a:p>
        </c:rich>
      </c:tx>
      <c:layout>
        <c:manualLayout>
          <c:xMode val="edge"/>
          <c:yMode val="edge"/>
          <c:x val="7.4249999999999997E-2"/>
          <c:y val="1.025E-2"/>
        </c:manualLayout>
      </c:layout>
      <c:overlay val="0"/>
      <c:spPr>
        <a:noFill/>
        <a:ln w="25400">
          <a:noFill/>
        </a:ln>
      </c:spPr>
    </c:title>
    <c:autoTitleDeleted val="0"/>
    <c:plotArea>
      <c:layout>
        <c:manualLayout>
          <c:layoutTarget val="inner"/>
          <c:xMode val="edge"/>
          <c:yMode val="edge"/>
          <c:x val="5.1999999999999998E-2"/>
          <c:y val="0.106"/>
          <c:w val="0.84624999999999995"/>
          <c:h val="0.67949999999999999"/>
        </c:manualLayout>
      </c:layout>
      <c:lineChart>
        <c:grouping val="standard"/>
        <c:varyColors val="0"/>
        <c:ser>
          <c:idx val="0"/>
          <c:order val="0"/>
          <c:spPr>
            <a:ln w="25400">
              <a:solidFill>
                <a:srgbClr val="666699"/>
              </a:solidFill>
              <a:prstDash val="solid"/>
            </a:ln>
          </c:spPr>
          <c:marker>
            <c:symbol val="diamond"/>
            <c:size val="5"/>
            <c:spPr>
              <a:solidFill>
                <a:srgbClr val="666699"/>
              </a:solidFill>
              <a:ln>
                <a:solidFill>
                  <a:srgbClr val="666699"/>
                </a:solidFill>
                <a:prstDash val="solid"/>
              </a:ln>
            </c:spPr>
          </c:marker>
          <c:cat>
            <c:strRef>
              <c:f>'17. Default &amp; Recovery Stats'!$B$11:$B$36</c:f>
              <c:strCache>
                <c:ptCount val="1"/>
                <c:pt idx="0">
                  <c:v>30-nov-24</c:v>
                </c:pt>
              </c:strCache>
            </c:strRef>
          </c:cat>
          <c:val>
            <c:numRef>
              <c:f>'17. Default &amp; Recovery Stats'!$G$11:$G$29</c:f>
              <c:numCache>
                <c:formatCode>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mooth val="0"/>
          <c:extLst>
            <c:ext xmlns:c16="http://schemas.microsoft.com/office/drawing/2014/chart" uri="{C3380CC4-5D6E-409C-BE32-E72D297353CC}">
              <c16:uniqueId val="{00000000-F024-4F50-93C9-197BC94DFD96}"/>
            </c:ext>
          </c:extLst>
        </c:ser>
        <c:dLbls>
          <c:showLegendKey val="0"/>
          <c:showVal val="0"/>
          <c:showCatName val="0"/>
          <c:showSerName val="0"/>
          <c:showPercent val="0"/>
          <c:showBubbleSize val="0"/>
        </c:dLbls>
        <c:marker val="1"/>
        <c:smooth val="0"/>
        <c:axId val="19594077"/>
        <c:axId val="42128973"/>
      </c:lineChart>
      <c:catAx>
        <c:axId val="19594077"/>
        <c:scaling>
          <c:orientation val="maxMin"/>
        </c:scaling>
        <c:delete val="0"/>
        <c:axPos val="b"/>
        <c:numFmt formatCode="m/d/yyyy" sourceLinked="0"/>
        <c:majorTickMark val="out"/>
        <c:minorTickMark val="none"/>
        <c:tickLblPos val="nextTo"/>
        <c:spPr>
          <a:ln w="25400">
            <a:solidFill>
              <a:srgbClr val="808080"/>
            </a:solidFill>
            <a:prstDash val="solid"/>
          </a:ln>
        </c:spPr>
        <c:txPr>
          <a:bodyPr rot="-5400000" vert="horz"/>
          <a:lstStyle/>
          <a:p>
            <a:pPr>
              <a:defRPr lang="en-US" sz="1000" b="0" i="0" u="none" cap="none" baseline="0">
                <a:solidFill>
                  <a:srgbClr val="000000"/>
                </a:solidFill>
                <a:latin typeface="Calibri"/>
                <a:ea typeface="Calibri"/>
                <a:cs typeface="Calibri"/>
              </a:defRPr>
            </a:pPr>
            <a:endParaRPr lang="fr-FR"/>
          </a:p>
        </c:txPr>
        <c:crossAx val="42128973"/>
        <c:crosses val="autoZero"/>
        <c:auto val="0"/>
        <c:lblAlgn val="ctr"/>
        <c:lblOffset val="100"/>
        <c:tickLblSkip val="1"/>
        <c:noMultiLvlLbl val="0"/>
      </c:catAx>
      <c:valAx>
        <c:axId val="42128973"/>
        <c:scaling>
          <c:orientation val="minMax"/>
          <c:max val="0.04"/>
          <c:min val="0"/>
        </c:scaling>
        <c:delete val="0"/>
        <c:axPos val="r"/>
        <c:majorGridlines>
          <c:spPr>
            <a:ln w="3175">
              <a:solidFill>
                <a:srgbClr val="808080"/>
              </a:solidFill>
              <a:prstDash val="solid"/>
            </a:ln>
          </c:spPr>
        </c:majorGridlines>
        <c:numFmt formatCode="0.00%" sourceLinked="1"/>
        <c:majorTickMark val="in"/>
        <c:minorTickMark val="in"/>
        <c:tickLblPos val="low"/>
        <c:spPr>
          <a:ln w="3175">
            <a:solidFill>
              <a:srgbClr val="808080"/>
            </a:solidFill>
            <a:prstDash val="solid"/>
          </a:ln>
        </c:spPr>
        <c:crossAx val="19594077"/>
        <c:crosses val="autoZero"/>
        <c:crossBetween val="between"/>
        <c:majorUnit val="5.0000000000000001E-3"/>
        <c:minorUnit val="1E-3"/>
      </c:valAx>
      <c:spPr>
        <a:solidFill>
          <a:schemeClr val="accent5">
            <a:lumMod val="20000"/>
            <a:lumOff val="80000"/>
          </a:schemeClr>
        </a:solidFill>
        <a:ln w="25400">
          <a:noFill/>
        </a:ln>
      </c:spPr>
    </c:plotArea>
    <c:legend>
      <c:legendPos val="r"/>
      <c:layout>
        <c:manualLayout>
          <c:xMode val="edge"/>
          <c:yMode val="edge"/>
          <c:x val="0.57650000000000001"/>
          <c:y val="0.90825"/>
          <c:w val="0.41649999999999998"/>
          <c:h val="7.7499999999999999E-2"/>
        </c:manualLayout>
      </c:layout>
      <c:overlay val="0"/>
      <c:spPr>
        <a:noFill/>
        <a:ln w="25400">
          <a:noFill/>
        </a:ln>
      </c:spPr>
      <c:txPr>
        <a:bodyPr rot="0" vert="horz"/>
        <a:lstStyle/>
        <a:p>
          <a:pPr>
            <a:defRPr lang="en-US" sz="200" b="1" i="0" u="none" cap="none" baseline="0">
              <a:solidFill>
                <a:srgbClr val="000000"/>
              </a:solidFill>
              <a:latin typeface="Calibri"/>
              <a:ea typeface="Calibri"/>
              <a:cs typeface="Calibri"/>
            </a:defRPr>
          </a:pPr>
          <a:endParaRPr lang="fr-FR"/>
        </a:p>
      </c:txPr>
    </c:legend>
    <c:plotVisOnly val="1"/>
    <c:dispBlanksAs val="gap"/>
    <c:showDLblsOverMax val="0"/>
  </c:chart>
  <c:spPr>
    <a:solidFill>
      <a:srgbClr val="FFFFFF"/>
    </a:solidFill>
    <a:ln w="3175">
      <a:solidFill>
        <a:srgbClr val="000000"/>
      </a:solidFill>
      <a:prstDash val="solid"/>
    </a:ln>
  </c:spPr>
  <c:txPr>
    <a:bodyPr rot="0" vert="horz"/>
    <a:lstStyle/>
    <a:p>
      <a:pPr>
        <a:defRPr lang="en-US" sz="1000" b="0" i="0" u="none" cap="none" baseline="0">
          <a:solidFill>
            <a:srgbClr val="000000"/>
          </a:solidFill>
          <a:latin typeface="Calibri"/>
          <a:ea typeface="Calibri"/>
          <a:cs typeface="Calibri"/>
        </a:defRPr>
      </a:pPr>
      <a:endParaRPr lang="fr-FR"/>
    </a:p>
  </c:txPr>
  <c:printSettings>
    <c:headerFooter alignWithMargins="0"/>
    <c:pageMargins b="0.75000000000000011" l="0.70000000000000007" r="0.70000000000000007" t="0.75000000000000011" header="0.30000000000000004" footer="0.30000000000000004"/>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nchor="ctr"/>
          <a:lstStyle/>
          <a:p>
            <a:pPr algn="ctr">
              <a:defRPr/>
            </a:pPr>
            <a:r>
              <a:rPr lang="en-US" sz="800" b="1" i="0" u="none" cap="none" baseline="0">
                <a:solidFill>
                  <a:srgbClr val="000000"/>
                </a:solidFill>
                <a:latin typeface="Arial"/>
                <a:ea typeface="Arial"/>
                <a:cs typeface="Arial"/>
              </a:rPr>
              <a:t>Distribution by total receivables  </a:t>
            </a:r>
          </a:p>
        </c:rich>
      </c:tx>
      <c:layout>
        <c:manualLayout>
          <c:xMode val="edge"/>
          <c:yMode val="edge"/>
          <c:x val="0.2495"/>
          <c:y val="2.0500000000000001E-2"/>
        </c:manualLayout>
      </c:layout>
      <c:overlay val="0"/>
      <c:spPr>
        <a:noFill/>
        <a:ln w="25400">
          <a:noFill/>
        </a:ln>
      </c:spPr>
    </c:title>
    <c:autoTitleDeleted val="0"/>
    <c:plotArea>
      <c:layout>
        <c:manualLayout>
          <c:layoutTarget val="inner"/>
          <c:xMode val="edge"/>
          <c:yMode val="edge"/>
          <c:x val="0.10050000000000001"/>
          <c:y val="9.8000000000000004E-2"/>
          <c:w val="0.88700000000000001"/>
          <c:h val="0.73875000000000002"/>
        </c:manualLayout>
      </c:layout>
      <c:barChart>
        <c:barDir val="col"/>
        <c:grouping val="stacked"/>
        <c:varyColors val="0"/>
        <c:ser>
          <c:idx val="1"/>
          <c:order val="0"/>
          <c:spPr>
            <a:solidFill>
              <a:srgbClr val="9999FF"/>
            </a:solidFill>
            <a:ln w="12700">
              <a:solidFill>
                <a:srgbClr val="000000"/>
              </a:solidFill>
              <a:prstDash val="solid"/>
            </a:ln>
          </c:spPr>
          <c:invertIfNegative val="0"/>
          <c:cat>
            <c:strRef>
              <c:f>'16. Break Down Statistics'!$B$150:$B$159</c:f>
              <c:strCache>
                <c:ptCount val="10"/>
                <c:pt idx="0">
                  <c:v>0%-5%</c:v>
                </c:pt>
                <c:pt idx="1">
                  <c:v>5%-6%</c:v>
                </c:pt>
                <c:pt idx="2">
                  <c:v>6%-7%</c:v>
                </c:pt>
                <c:pt idx="3">
                  <c:v>7%-8%</c:v>
                </c:pt>
                <c:pt idx="4">
                  <c:v>8%-9%</c:v>
                </c:pt>
                <c:pt idx="5">
                  <c:v>9%-10%</c:v>
                </c:pt>
                <c:pt idx="6">
                  <c:v>10%-11%</c:v>
                </c:pt>
                <c:pt idx="7">
                  <c:v>11%-12%</c:v>
                </c:pt>
                <c:pt idx="8">
                  <c:v>12%-13%</c:v>
                </c:pt>
                <c:pt idx="9">
                  <c:v>&gt;= 13%</c:v>
                </c:pt>
              </c:strCache>
            </c:strRef>
          </c:cat>
          <c:val>
            <c:numRef>
              <c:f>'16. Break Down Statistics'!$D$150:$D$159</c:f>
              <c:numCache>
                <c:formatCode>0.00%</c:formatCode>
                <c:ptCount val="10"/>
                <c:pt idx="0">
                  <c:v>0.27272605025626556</c:v>
                </c:pt>
                <c:pt idx="1">
                  <c:v>0.24638564694957873</c:v>
                </c:pt>
                <c:pt idx="2">
                  <c:v>0.30822847954751936</c:v>
                </c:pt>
                <c:pt idx="3">
                  <c:v>0.14970062629494246</c:v>
                </c:pt>
                <c:pt idx="4">
                  <c:v>5.117315065173364E-3</c:v>
                </c:pt>
                <c:pt idx="5">
                  <c:v>1.2491200455702406E-2</c:v>
                </c:pt>
                <c:pt idx="6">
                  <c:v>1.186361317914274E-3</c:v>
                </c:pt>
                <c:pt idx="7">
                  <c:v>1.0431947729424816E-3</c:v>
                </c:pt>
                <c:pt idx="8">
                  <c:v>1.1632262856085458E-3</c:v>
                </c:pt>
                <c:pt idx="9">
                  <c:v>1.9578990543525922E-3</c:v>
                </c:pt>
              </c:numCache>
            </c:numRef>
          </c:val>
          <c:extLst>
            <c:ext xmlns:c16="http://schemas.microsoft.com/office/drawing/2014/chart" uri="{C3380CC4-5D6E-409C-BE32-E72D297353CC}">
              <c16:uniqueId val="{00000000-39C2-4B37-8A3E-5768950E51BD}"/>
            </c:ext>
          </c:extLst>
        </c:ser>
        <c:dLbls>
          <c:showLegendKey val="0"/>
          <c:showVal val="0"/>
          <c:showCatName val="0"/>
          <c:showSerName val="0"/>
          <c:showPercent val="0"/>
          <c:showBubbleSize val="0"/>
        </c:dLbls>
        <c:gapWidth val="150"/>
        <c:overlap val="100"/>
        <c:axId val="55351348"/>
        <c:axId val="28400087"/>
      </c:barChart>
      <c:catAx>
        <c:axId val="55351348"/>
        <c:scaling>
          <c:orientation val="minMax"/>
        </c:scaling>
        <c:delete val="0"/>
        <c:axPos val="b"/>
        <c:numFmt formatCode="#,##0_ ;[Red]\-#,##0\ " sourceLinked="0"/>
        <c:majorTickMark val="out"/>
        <c:minorTickMark val="none"/>
        <c:tickLblPos val="nextTo"/>
        <c:spPr>
          <a:ln w="3175">
            <a:solidFill>
              <a:srgbClr val="000000"/>
            </a:solidFill>
            <a:prstDash val="solid"/>
          </a:ln>
        </c:spPr>
        <c:txPr>
          <a:bodyPr/>
          <a:lstStyle/>
          <a:p>
            <a:pPr>
              <a:defRPr lang="en-US" sz="800" b="0" i="0" u="none" cap="none" baseline="0">
                <a:solidFill>
                  <a:srgbClr val="000000"/>
                </a:solidFill>
                <a:latin typeface="Arial"/>
                <a:ea typeface="Arial"/>
                <a:cs typeface="Arial"/>
              </a:defRPr>
            </a:pPr>
            <a:endParaRPr lang="fr-FR"/>
          </a:p>
        </c:txPr>
        <c:crossAx val="28400087"/>
        <c:crossesAt val="0"/>
        <c:auto val="0"/>
        <c:lblAlgn val="ctr"/>
        <c:lblOffset val="100"/>
        <c:tickLblSkip val="1"/>
        <c:noMultiLvlLbl val="0"/>
      </c:catAx>
      <c:valAx>
        <c:axId val="28400087"/>
        <c:scaling>
          <c:orientation val="minMax"/>
          <c:max val="1"/>
          <c:min val="0"/>
        </c:scaling>
        <c:delete val="0"/>
        <c:axPos val="l"/>
        <c:majorGridlines>
          <c:spPr>
            <a:ln w="3175">
              <a:solidFill>
                <a:schemeClr val="tx1"/>
              </a:solidFill>
              <a:prstDash val="sysDash"/>
            </a:ln>
          </c:spPr>
        </c:majorGridlines>
        <c:title>
          <c:tx>
            <c:rich>
              <a:bodyPr rot="-5400000" vert="horz" anchor="ctr"/>
              <a:lstStyle/>
              <a:p>
                <a:pPr algn="ctr">
                  <a:defRPr/>
                </a:pPr>
                <a:r>
                  <a:rPr lang="en-US" sz="700" b="1" i="0" u="none" cap="none" baseline="0">
                    <a:solidFill>
                      <a:srgbClr val="000000"/>
                    </a:solidFill>
                    <a:latin typeface="Arial"/>
                    <a:ea typeface="Arial"/>
                    <a:cs typeface="Arial"/>
                  </a:rPr>
                  <a:t>% of total Outstanding</a:t>
                </a:r>
              </a:p>
            </c:rich>
          </c:tx>
          <c:layout>
            <c:manualLayout>
              <c:xMode val="edge"/>
              <c:yMode val="edge"/>
              <c:x val="8.9999999999999993E-3"/>
              <c:y val="2.0500000000000001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a:lstStyle/>
          <a:p>
            <a:pPr>
              <a:defRPr lang="en-US" sz="625" b="0" i="0" u="none" cap="none" baseline="0">
                <a:solidFill>
                  <a:srgbClr val="000000"/>
                </a:solidFill>
                <a:latin typeface="Arial"/>
                <a:ea typeface="Arial"/>
                <a:cs typeface="Arial"/>
              </a:defRPr>
            </a:pPr>
            <a:endParaRPr lang="fr-FR"/>
          </a:p>
        </c:txPr>
        <c:crossAx val="55351348"/>
        <c:crosses val="autoZero"/>
        <c:crossBetween val="between"/>
        <c:majorUnit val="0.1"/>
        <c:minorUnit val="0.05"/>
      </c:valAx>
      <c:spPr>
        <a:solidFill>
          <a:schemeClr val="accent3">
            <a:lumMod val="60000"/>
            <a:lumOff val="40000"/>
          </a:schemeClr>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rot="0" vert="horz"/>
    <a:lstStyle/>
    <a:p>
      <a:pPr>
        <a:defRPr lang="en-US" sz="1000" b="0" i="0" u="none" cap="non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4921259845" footer="0.492125984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nchor="ctr"/>
          <a:lstStyle/>
          <a:p>
            <a:pPr algn="ctr">
              <a:defRPr/>
            </a:pPr>
            <a:r>
              <a:rPr lang="en-US" sz="800" b="1" i="0" u="none" cap="none" baseline="0">
                <a:solidFill>
                  <a:srgbClr val="000000"/>
                </a:solidFill>
                <a:latin typeface="Arial"/>
                <a:ea typeface="Arial"/>
                <a:cs typeface="Arial"/>
              </a:rPr>
              <a:t>Distribution by GL
 </a:t>
            </a:r>
          </a:p>
        </c:rich>
      </c:tx>
      <c:layout>
        <c:manualLayout>
          <c:xMode val="edge"/>
          <c:yMode val="edge"/>
          <c:x val="0.38950000000000001"/>
          <c:y val="2.0500000000000001E-2"/>
        </c:manualLayout>
      </c:layout>
      <c:overlay val="0"/>
      <c:spPr>
        <a:noFill/>
        <a:ln w="25400">
          <a:noFill/>
        </a:ln>
      </c:spPr>
    </c:title>
    <c:autoTitleDeleted val="0"/>
    <c:plotArea>
      <c:layout>
        <c:manualLayout>
          <c:layoutTarget val="inner"/>
          <c:xMode val="edge"/>
          <c:yMode val="edge"/>
          <c:x val="0.12575"/>
          <c:y val="8.5750000000000007E-2"/>
          <c:w val="0.85824999999999996"/>
          <c:h val="0.70199999999999996"/>
        </c:manualLayout>
      </c:layout>
      <c:barChart>
        <c:barDir val="col"/>
        <c:grouping val="stacked"/>
        <c:varyColors val="0"/>
        <c:ser>
          <c:idx val="1"/>
          <c:order val="0"/>
          <c:spPr>
            <a:solidFill>
              <a:srgbClr val="9999FF"/>
            </a:solidFill>
            <a:ln w="12700">
              <a:solidFill>
                <a:srgbClr val="000000"/>
              </a:solidFill>
              <a:prstDash val="solid"/>
            </a:ln>
          </c:spPr>
          <c:invertIfNegative val="0"/>
          <c:cat>
            <c:strRef>
              <c:f>'16. Break Down Statistics'!$B$193:$B$202</c:f>
              <c:strCache>
                <c:ptCount val="10"/>
                <c:pt idx="0">
                  <c:v>0-1</c:v>
                </c:pt>
                <c:pt idx="1">
                  <c:v>1-2</c:v>
                </c:pt>
                <c:pt idx="2">
                  <c:v>2-3</c:v>
                </c:pt>
                <c:pt idx="3">
                  <c:v>3-4</c:v>
                </c:pt>
                <c:pt idx="4">
                  <c:v>4-5</c:v>
                </c:pt>
                <c:pt idx="5">
                  <c:v>5-6</c:v>
                </c:pt>
                <c:pt idx="6">
                  <c:v>6-7</c:v>
                </c:pt>
                <c:pt idx="7">
                  <c:v>7-8</c:v>
                </c:pt>
                <c:pt idx="8">
                  <c:v>8-9</c:v>
                </c:pt>
                <c:pt idx="9">
                  <c:v>&gt;=9</c:v>
                </c:pt>
              </c:strCache>
            </c:strRef>
          </c:cat>
          <c:val>
            <c:numRef>
              <c:f>'16. Break Down Statistics'!$D$193:$D$202</c:f>
              <c:numCache>
                <c:formatCode>0.00%</c:formatCode>
                <c:ptCount val="10"/>
                <c:pt idx="0">
                  <c:v>1</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F60-483D-8106-F119C40D817C}"/>
            </c:ext>
          </c:extLst>
        </c:ser>
        <c:dLbls>
          <c:showLegendKey val="0"/>
          <c:showVal val="0"/>
          <c:showCatName val="0"/>
          <c:showSerName val="0"/>
          <c:showPercent val="0"/>
          <c:showBubbleSize val="0"/>
        </c:dLbls>
        <c:gapWidth val="150"/>
        <c:overlap val="100"/>
        <c:axId val="54274192"/>
        <c:axId val="18705680"/>
      </c:barChart>
      <c:catAx>
        <c:axId val="54274192"/>
        <c:scaling>
          <c:orientation val="minMax"/>
        </c:scaling>
        <c:delete val="0"/>
        <c:axPos val="b"/>
        <c:numFmt formatCode="#,##0_ ;[Red]\-#,##0\ " sourceLinked="0"/>
        <c:majorTickMark val="out"/>
        <c:minorTickMark val="none"/>
        <c:tickLblPos val="nextTo"/>
        <c:spPr>
          <a:ln w="3175">
            <a:solidFill>
              <a:srgbClr val="000000"/>
            </a:solidFill>
            <a:prstDash val="solid"/>
          </a:ln>
        </c:spPr>
        <c:txPr>
          <a:bodyPr/>
          <a:lstStyle/>
          <a:p>
            <a:pPr>
              <a:defRPr lang="en-US" sz="800" b="0" i="0" u="none" cap="none" baseline="0">
                <a:solidFill>
                  <a:srgbClr val="000000"/>
                </a:solidFill>
                <a:latin typeface="Arial"/>
                <a:ea typeface="Arial"/>
                <a:cs typeface="Arial"/>
              </a:defRPr>
            </a:pPr>
            <a:endParaRPr lang="fr-FR"/>
          </a:p>
        </c:txPr>
        <c:crossAx val="18705680"/>
        <c:crossesAt val="0"/>
        <c:auto val="0"/>
        <c:lblAlgn val="ctr"/>
        <c:lblOffset val="100"/>
        <c:tickLblSkip val="1"/>
        <c:noMultiLvlLbl val="0"/>
      </c:catAx>
      <c:valAx>
        <c:axId val="18705680"/>
        <c:scaling>
          <c:orientation val="minMax"/>
          <c:max val="1"/>
          <c:min val="0"/>
        </c:scaling>
        <c:delete val="0"/>
        <c:axPos val="l"/>
        <c:majorGridlines>
          <c:spPr>
            <a:ln w="3175">
              <a:solidFill>
                <a:srgbClr val="000000"/>
              </a:solidFill>
              <a:prstDash val="sysDash"/>
            </a:ln>
          </c:spPr>
        </c:majorGridlines>
        <c:title>
          <c:tx>
            <c:rich>
              <a:bodyPr rot="-5400000" vert="horz" anchor="ctr"/>
              <a:lstStyle/>
              <a:p>
                <a:pPr algn="ctr">
                  <a:defRPr/>
                </a:pPr>
                <a:r>
                  <a:rPr lang="en-US" sz="700" b="1" i="0" u="none" cap="none" baseline="0">
                    <a:solidFill>
                      <a:srgbClr val="000000"/>
                    </a:solidFill>
                    <a:latin typeface="Arial"/>
                    <a:ea typeface="Arial"/>
                    <a:cs typeface="Arial"/>
                  </a:rPr>
                  <a:t>% of total Outstanding</a:t>
                </a:r>
              </a:p>
            </c:rich>
          </c:tx>
          <c:layout>
            <c:manualLayout>
              <c:xMode val="edge"/>
              <c:yMode val="edge"/>
              <c:x val="8.9999999999999993E-3"/>
              <c:y val="2.0500000000000001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a:lstStyle/>
          <a:p>
            <a:pPr>
              <a:defRPr lang="en-US" sz="625" b="0" i="0" u="none" cap="none" baseline="0">
                <a:solidFill>
                  <a:srgbClr val="000000"/>
                </a:solidFill>
                <a:latin typeface="Arial"/>
                <a:ea typeface="Arial"/>
                <a:cs typeface="Arial"/>
              </a:defRPr>
            </a:pPr>
            <a:endParaRPr lang="fr-FR"/>
          </a:p>
        </c:txPr>
        <c:crossAx val="54274192"/>
        <c:crosses val="autoZero"/>
        <c:crossBetween val="between"/>
        <c:majorUnit val="0.1"/>
        <c:minorUnit val="0.05"/>
      </c:valAx>
      <c:spPr>
        <a:solidFill>
          <a:schemeClr val="accent3">
            <a:lumMod val="60000"/>
            <a:lumOff val="40000"/>
          </a:schemeClr>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rot="0" vert="horz"/>
    <a:lstStyle/>
    <a:p>
      <a:pPr>
        <a:defRPr lang="en-US" sz="1000" b="0" i="0" u="none" cap="non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4921259845" footer="0.492125984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nchor="ctr"/>
          <a:lstStyle/>
          <a:p>
            <a:pPr algn="ctr">
              <a:defRPr/>
            </a:pPr>
            <a:r>
              <a:rPr lang="en-US" sz="800" b="1" i="0" u="none" cap="none" baseline="0">
                <a:solidFill>
                  <a:srgbClr val="000000"/>
                </a:solidFill>
                <a:latin typeface="Arial"/>
                <a:ea typeface="Arial"/>
                <a:cs typeface="Arial"/>
              </a:rPr>
              <a:t>Distribution by PP </a:t>
            </a:r>
          </a:p>
        </c:rich>
      </c:tx>
      <c:overlay val="0"/>
      <c:spPr>
        <a:noFill/>
        <a:ln w="25400">
          <a:noFill/>
        </a:ln>
      </c:spPr>
    </c:title>
    <c:autoTitleDeleted val="0"/>
    <c:plotArea>
      <c:layout/>
      <c:barChart>
        <c:barDir val="col"/>
        <c:grouping val="stacked"/>
        <c:varyColors val="0"/>
        <c:ser>
          <c:idx val="1"/>
          <c:order val="0"/>
          <c:spPr>
            <a:solidFill>
              <a:srgbClr val="9999FF"/>
            </a:solidFill>
            <a:ln w="12700">
              <a:solidFill>
                <a:srgbClr val="000000"/>
              </a:solidFill>
              <a:prstDash val="solid"/>
            </a:ln>
          </c:spPr>
          <c:invertIfNegative val="0"/>
          <c:extLst>
            <c:ext xmlns:c16="http://schemas.microsoft.com/office/drawing/2014/chart" uri="{C3380CC4-5D6E-409C-BE32-E72D297353CC}">
              <c16:uniqueId val="{00000000-26FA-4745-909B-235CC0E1DEA1}"/>
            </c:ext>
          </c:extLst>
        </c:ser>
        <c:dLbls>
          <c:showLegendKey val="0"/>
          <c:showVal val="0"/>
          <c:showCatName val="0"/>
          <c:showSerName val="0"/>
          <c:showPercent val="0"/>
          <c:showBubbleSize val="0"/>
        </c:dLbls>
        <c:gapWidth val="150"/>
        <c:overlap val="100"/>
        <c:axId val="34133392"/>
        <c:axId val="38765073"/>
      </c:barChart>
      <c:catAx>
        <c:axId val="34133392"/>
        <c:scaling>
          <c:orientation val="minMax"/>
        </c:scaling>
        <c:delete val="0"/>
        <c:axPos val="b"/>
        <c:numFmt formatCode="#,##0_ ;[Red]\-#,##0\ " sourceLinked="0"/>
        <c:majorTickMark val="out"/>
        <c:minorTickMark val="none"/>
        <c:tickLblPos val="nextTo"/>
        <c:spPr>
          <a:ln w="3175">
            <a:solidFill>
              <a:srgbClr val="000000"/>
            </a:solidFill>
            <a:prstDash val="solid"/>
          </a:ln>
        </c:spPr>
        <c:txPr>
          <a:bodyPr/>
          <a:lstStyle/>
          <a:p>
            <a:pPr>
              <a:defRPr lang="en-US" sz="825" b="0" i="0" u="none" cap="none" baseline="0">
                <a:solidFill>
                  <a:srgbClr val="000000"/>
                </a:solidFill>
                <a:latin typeface="Arial"/>
                <a:ea typeface="Arial"/>
                <a:cs typeface="Arial"/>
              </a:defRPr>
            </a:pPr>
            <a:endParaRPr lang="fr-FR"/>
          </a:p>
        </c:txPr>
        <c:crossAx val="38765073"/>
        <c:crossesAt val="0"/>
        <c:auto val="0"/>
        <c:lblAlgn val="ctr"/>
        <c:lblOffset val="100"/>
        <c:tickLblSkip val="1"/>
        <c:noMultiLvlLbl val="0"/>
      </c:catAx>
      <c:valAx>
        <c:axId val="38765073"/>
        <c:scaling>
          <c:orientation val="minMax"/>
          <c:max val="1"/>
          <c:min val="0"/>
        </c:scaling>
        <c:delete val="0"/>
        <c:axPos val="l"/>
        <c:majorGridlines>
          <c:spPr>
            <a:ln w="3175">
              <a:solidFill>
                <a:srgbClr val="000000"/>
              </a:solidFill>
              <a:prstDash val="sysDash"/>
            </a:ln>
          </c:spPr>
        </c:majorGridlines>
        <c:title>
          <c:tx>
            <c:rich>
              <a:bodyPr rot="-5400000" vert="horz" anchor="ctr"/>
              <a:lstStyle/>
              <a:p>
                <a:pPr algn="ctr">
                  <a:defRPr/>
                </a:pPr>
                <a:r>
                  <a:rPr lang="en-US" sz="725" b="1" i="0" u="none" cap="none" baseline="0">
                    <a:solidFill>
                      <a:srgbClr val="000000"/>
                    </a:solidFill>
                    <a:latin typeface="Arial"/>
                    <a:ea typeface="Arial"/>
                    <a:cs typeface="Arial"/>
                  </a:rPr>
                  <a:t>% of total Outstanding</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a:lstStyle/>
          <a:p>
            <a:pPr>
              <a:defRPr lang="en-US" sz="650" b="0" i="0" u="none" cap="none" baseline="0">
                <a:solidFill>
                  <a:srgbClr val="000000"/>
                </a:solidFill>
                <a:latin typeface="Arial"/>
                <a:ea typeface="Arial"/>
                <a:cs typeface="Arial"/>
              </a:defRPr>
            </a:pPr>
            <a:endParaRPr lang="fr-FR"/>
          </a:p>
        </c:txPr>
        <c:crossAx val="34133392"/>
        <c:crosses val="autoZero"/>
        <c:crossBetween val="between"/>
        <c:majorUnit val="0.1"/>
        <c:minorUnit val="0.05"/>
      </c:valAx>
      <c:spPr>
        <a:solidFill>
          <a:srgbClr val="FFFF99"/>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rot="0" vert="horz"/>
    <a:lstStyle/>
    <a:p>
      <a:pPr>
        <a:defRPr lang="en-US" sz="1000" b="0" i="0" u="none" cap="non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4921259845" footer="0.492125984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nchor="ctr"/>
          <a:lstStyle/>
          <a:p>
            <a:pPr algn="ctr">
              <a:defRPr/>
            </a:pPr>
            <a:r>
              <a:rPr lang="en-US" sz="800" b="1" i="0" u="none" cap="none" baseline="0">
                <a:solidFill>
                  <a:srgbClr val="000000"/>
                </a:solidFill>
                <a:latin typeface="Arial"/>
                <a:ea typeface="Arial"/>
                <a:cs typeface="Arial"/>
              </a:rPr>
              <a:t>Distribution by Main Concentration </a:t>
            </a:r>
          </a:p>
        </c:rich>
      </c:tx>
      <c:layout>
        <c:manualLayout>
          <c:xMode val="edge"/>
          <c:yMode val="edge"/>
          <c:x val="0.23300000000000001"/>
          <c:y val="3.125E-2"/>
        </c:manualLayout>
      </c:layout>
      <c:overlay val="0"/>
      <c:spPr>
        <a:noFill/>
        <a:ln w="25400">
          <a:noFill/>
        </a:ln>
      </c:spPr>
    </c:title>
    <c:autoTitleDeleted val="0"/>
    <c:plotArea>
      <c:layout>
        <c:manualLayout>
          <c:layoutTarget val="inner"/>
          <c:xMode val="edge"/>
          <c:yMode val="edge"/>
          <c:x val="0.16825000000000001"/>
          <c:y val="0.125"/>
          <c:w val="0.82799999999999996"/>
          <c:h val="0.64375000000000004"/>
        </c:manualLayout>
      </c:layout>
      <c:barChart>
        <c:barDir val="col"/>
        <c:grouping val="stacked"/>
        <c:varyColors val="0"/>
        <c:ser>
          <c:idx val="1"/>
          <c:order val="0"/>
          <c:spPr>
            <a:solidFill>
              <a:srgbClr val="9999FF"/>
            </a:solidFill>
            <a:ln w="12700">
              <a:solidFill>
                <a:srgbClr val="000000"/>
              </a:solidFill>
              <a:prstDash val="solid"/>
            </a:ln>
          </c:spPr>
          <c:invertIfNegative val="0"/>
          <c:cat>
            <c:strRef>
              <c:f>'16. Break Down Statistics'!$B$240:$B$243</c:f>
              <c:strCache>
                <c:ptCount val="4"/>
                <c:pt idx="0">
                  <c:v>EM</c:v>
                </c:pt>
                <c:pt idx="1">
                  <c:v>GL</c:v>
                </c:pt>
                <c:pt idx="2">
                  <c:v>VN</c:v>
                </c:pt>
                <c:pt idx="3">
                  <c:v>VO</c:v>
                </c:pt>
              </c:strCache>
            </c:strRef>
          </c:cat>
          <c:val>
            <c:numRef>
              <c:f>'16. Break Down Statistics'!$D$240:$D$243</c:f>
              <c:numCache>
                <c:formatCode>0.00%</c:formatCode>
                <c:ptCount val="4"/>
                <c:pt idx="0">
                  <c:v>0.65997149810675249</c:v>
                </c:pt>
                <c:pt idx="1">
                  <c:v>0.17612006090083673</c:v>
                </c:pt>
                <c:pt idx="2">
                  <c:v>4.0342111266630558E-2</c:v>
                </c:pt>
                <c:pt idx="3">
                  <c:v>0.12356632972578011</c:v>
                </c:pt>
              </c:numCache>
            </c:numRef>
          </c:val>
          <c:extLst>
            <c:ext xmlns:c16="http://schemas.microsoft.com/office/drawing/2014/chart" uri="{C3380CC4-5D6E-409C-BE32-E72D297353CC}">
              <c16:uniqueId val="{00000000-0B27-4F5E-BAAE-196ECA4BB442}"/>
            </c:ext>
          </c:extLst>
        </c:ser>
        <c:dLbls>
          <c:showLegendKey val="0"/>
          <c:showVal val="0"/>
          <c:showCatName val="0"/>
          <c:showSerName val="0"/>
          <c:showPercent val="0"/>
          <c:showBubbleSize val="0"/>
        </c:dLbls>
        <c:gapWidth val="150"/>
        <c:overlap val="100"/>
        <c:axId val="13341340"/>
        <c:axId val="52963203"/>
      </c:barChart>
      <c:catAx>
        <c:axId val="13341340"/>
        <c:scaling>
          <c:orientation val="minMax"/>
        </c:scaling>
        <c:delete val="0"/>
        <c:axPos val="b"/>
        <c:numFmt formatCode="#,##0_ ;[Red]\-#,##0\ " sourceLinked="0"/>
        <c:majorTickMark val="out"/>
        <c:minorTickMark val="none"/>
        <c:tickLblPos val="nextTo"/>
        <c:spPr>
          <a:ln w="3175">
            <a:solidFill>
              <a:srgbClr val="000000"/>
            </a:solidFill>
            <a:prstDash val="solid"/>
          </a:ln>
        </c:spPr>
        <c:crossAx val="52963203"/>
        <c:crossesAt val="0"/>
        <c:auto val="0"/>
        <c:lblAlgn val="ctr"/>
        <c:lblOffset val="100"/>
        <c:tickLblSkip val="1"/>
        <c:noMultiLvlLbl val="0"/>
      </c:catAx>
      <c:valAx>
        <c:axId val="52963203"/>
        <c:scaling>
          <c:orientation val="minMax"/>
          <c:max val="1"/>
          <c:min val="0"/>
        </c:scaling>
        <c:delete val="0"/>
        <c:axPos val="l"/>
        <c:majorGridlines>
          <c:spPr>
            <a:ln w="3175">
              <a:solidFill>
                <a:srgbClr val="000000"/>
              </a:solidFill>
              <a:prstDash val="sysDash"/>
            </a:ln>
          </c:spPr>
        </c:majorGridlines>
        <c:title>
          <c:tx>
            <c:rich>
              <a:bodyPr rot="-5400000" vert="horz" anchor="ctr"/>
              <a:lstStyle/>
              <a:p>
                <a:pPr algn="ctr">
                  <a:defRPr/>
                </a:pPr>
                <a:r>
                  <a:rPr lang="en-US" sz="700" b="1" i="0" u="none" cap="none" baseline="0">
                    <a:solidFill>
                      <a:srgbClr val="000000"/>
                    </a:solidFill>
                    <a:latin typeface="Arial"/>
                    <a:ea typeface="Arial"/>
                    <a:cs typeface="Arial"/>
                  </a:rPr>
                  <a:t>% of total Outstanding</a:t>
                </a:r>
              </a:p>
            </c:rich>
          </c:tx>
          <c:layout>
            <c:manualLayout>
              <c:xMode val="edge"/>
              <c:yMode val="edge"/>
              <c:x val="9.2499999999999995E-3"/>
              <c:y val="3.125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a:lstStyle/>
          <a:p>
            <a:pPr>
              <a:defRPr lang="en-US" sz="550" b="0" i="0" u="none" cap="none" baseline="0">
                <a:solidFill>
                  <a:srgbClr val="000000"/>
                </a:solidFill>
                <a:latin typeface="Arial"/>
                <a:ea typeface="Arial"/>
                <a:cs typeface="Arial"/>
              </a:defRPr>
            </a:pPr>
            <a:endParaRPr lang="fr-FR"/>
          </a:p>
        </c:txPr>
        <c:crossAx val="13341340"/>
        <c:crosses val="autoZero"/>
        <c:crossBetween val="between"/>
        <c:majorUnit val="0.1"/>
        <c:minorUnit val="2E-3"/>
      </c:valAx>
      <c:spPr>
        <a:solidFill>
          <a:schemeClr val="accent3">
            <a:lumMod val="60000"/>
            <a:lumOff val="40000"/>
          </a:schemeClr>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rot="0" vert="horz"/>
    <a:lstStyle/>
    <a:p>
      <a:pPr>
        <a:defRPr lang="en-US" sz="800" b="0" i="0" u="none" cap="non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4921259845" footer="0.4921259845"/>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nchor="ctr"/>
          <a:lstStyle/>
          <a:p>
            <a:pPr algn="ctr">
              <a:defRPr/>
            </a:pPr>
            <a:r>
              <a:rPr lang="en-US" sz="900" b="1" i="0" u="none" cap="none" baseline="0">
                <a:solidFill>
                  <a:srgbClr val="000000"/>
                </a:solidFill>
                <a:latin typeface="Arial"/>
                <a:ea typeface="Arial"/>
                <a:cs typeface="Arial"/>
              </a:rPr>
              <a:t>Non Performing </a:t>
            </a:r>
          </a:p>
        </c:rich>
      </c:tx>
      <c:layout>
        <c:manualLayout>
          <c:xMode val="edge"/>
          <c:yMode val="edge"/>
          <c:x val="0.45950000000000002"/>
          <c:y val="3.6249999999999998E-2"/>
        </c:manualLayout>
      </c:layout>
      <c:overlay val="0"/>
      <c:spPr>
        <a:noFill/>
        <a:ln w="25400">
          <a:noFill/>
        </a:ln>
      </c:spPr>
    </c:title>
    <c:autoTitleDeleted val="0"/>
    <c:plotArea>
      <c:layout>
        <c:manualLayout>
          <c:layoutTarget val="inner"/>
          <c:xMode val="edge"/>
          <c:yMode val="edge"/>
          <c:x val="0.14399999999999999"/>
          <c:y val="0.17449999999999999"/>
          <c:w val="0.82650000000000001"/>
          <c:h val="0.60375000000000001"/>
        </c:manualLayout>
      </c:layout>
      <c:barChart>
        <c:barDir val="col"/>
        <c:grouping val="stacked"/>
        <c:varyColors val="0"/>
        <c:ser>
          <c:idx val="1"/>
          <c:order val="0"/>
          <c:spPr>
            <a:solidFill>
              <a:srgbClr val="3366FF"/>
            </a:solidFill>
            <a:ln w="12700">
              <a:solidFill>
                <a:srgbClr val="000000"/>
              </a:solidFill>
              <a:prstDash val="solid"/>
            </a:ln>
          </c:spPr>
          <c:invertIfNegative val="0"/>
          <c:cat>
            <c:strRef>
              <c:f>'16. Break Down Statistics'!$B$250:$B$253</c:f>
              <c:strCache>
                <c:ptCount val="4"/>
                <c:pt idx="0">
                  <c:v>EM</c:v>
                </c:pt>
                <c:pt idx="1">
                  <c:v>GL</c:v>
                </c:pt>
                <c:pt idx="2">
                  <c:v>VN</c:v>
                </c:pt>
                <c:pt idx="3">
                  <c:v>VO</c:v>
                </c:pt>
              </c:strCache>
            </c:strRef>
          </c:cat>
          <c:val>
            <c:numRef>
              <c:f>'16. Break Down Statistics'!$D$250:$D$253</c:f>
              <c:numCache>
                <c:formatCode>0.00%</c:formatCode>
                <c:ptCount val="4"/>
                <c:pt idx="0">
                  <c:v>0</c:v>
                </c:pt>
                <c:pt idx="1">
                  <c:v>0</c:v>
                </c:pt>
                <c:pt idx="2">
                  <c:v>0</c:v>
                </c:pt>
                <c:pt idx="3">
                  <c:v>0</c:v>
                </c:pt>
              </c:numCache>
            </c:numRef>
          </c:val>
          <c:extLst>
            <c:ext xmlns:c16="http://schemas.microsoft.com/office/drawing/2014/chart" uri="{C3380CC4-5D6E-409C-BE32-E72D297353CC}">
              <c16:uniqueId val="{00000000-A0A6-419F-93DF-E01325685DFD}"/>
            </c:ext>
          </c:extLst>
        </c:ser>
        <c:dLbls>
          <c:showLegendKey val="0"/>
          <c:showVal val="0"/>
          <c:showCatName val="0"/>
          <c:showSerName val="0"/>
          <c:showPercent val="0"/>
          <c:showBubbleSize val="0"/>
        </c:dLbls>
        <c:gapWidth val="150"/>
        <c:overlap val="100"/>
        <c:axId val="6906781"/>
        <c:axId val="62161037"/>
      </c:barChart>
      <c:catAx>
        <c:axId val="6906781"/>
        <c:scaling>
          <c:orientation val="maxMin"/>
        </c:scaling>
        <c:delete val="0"/>
        <c:axPos val="b"/>
        <c:numFmt formatCode="[$-40C]mmm\-yy;@" sourceLinked="0"/>
        <c:majorTickMark val="out"/>
        <c:minorTickMark val="none"/>
        <c:tickLblPos val="nextTo"/>
        <c:spPr>
          <a:ln w="3175">
            <a:solidFill>
              <a:srgbClr val="000000"/>
            </a:solidFill>
            <a:prstDash val="solid"/>
          </a:ln>
        </c:spPr>
        <c:txPr>
          <a:bodyPr rot="-5400000" vert="horz"/>
          <a:lstStyle/>
          <a:p>
            <a:pPr>
              <a:defRPr lang="en-US" sz="1000" b="0" i="0" u="none" cap="none" baseline="0">
                <a:solidFill>
                  <a:srgbClr val="000000"/>
                </a:solidFill>
                <a:latin typeface="Arial"/>
                <a:ea typeface="Arial"/>
                <a:cs typeface="Arial"/>
              </a:defRPr>
            </a:pPr>
            <a:endParaRPr lang="fr-FR"/>
          </a:p>
        </c:txPr>
        <c:crossAx val="62161037"/>
        <c:crossesAt val="0"/>
        <c:auto val="0"/>
        <c:lblAlgn val="ctr"/>
        <c:lblOffset val="100"/>
        <c:tickLblSkip val="1"/>
        <c:noMultiLvlLbl val="0"/>
      </c:catAx>
      <c:valAx>
        <c:axId val="62161037"/>
        <c:scaling>
          <c:orientation val="minMax"/>
          <c:max val="0.04"/>
          <c:min val="0"/>
        </c:scaling>
        <c:delete val="0"/>
        <c:axPos val="r"/>
        <c:majorGridlines>
          <c:spPr>
            <a:ln w="3175">
              <a:solidFill>
                <a:srgbClr val="000000"/>
              </a:solidFill>
              <a:prstDash val="sysDash"/>
            </a:ln>
          </c:spPr>
        </c:majorGridlines>
        <c:title>
          <c:tx>
            <c:rich>
              <a:bodyPr rot="-5400000" vert="horz" anchor="ctr"/>
              <a:lstStyle/>
              <a:p>
                <a:pPr algn="ctr">
                  <a:defRPr/>
                </a:pPr>
                <a:r>
                  <a:rPr lang="en-US" sz="975" b="1" i="0" u="none" cap="none" baseline="0">
                    <a:solidFill>
                      <a:srgbClr val="000000"/>
                    </a:solidFill>
                    <a:latin typeface="Arial"/>
                    <a:ea typeface="Arial"/>
                    <a:cs typeface="Arial"/>
                  </a:rPr>
                  <a:t>% of total </a:t>
                </a:r>
                <a:r>
                  <a:rPr lang="en-US" sz="800" b="1" i="0" u="none" cap="none" baseline="0">
                    <a:solidFill>
                      <a:srgbClr val="000000"/>
                    </a:solidFill>
                    <a:latin typeface="Arial"/>
                    <a:ea typeface="Arial"/>
                    <a:cs typeface="Arial"/>
                  </a:rPr>
                  <a:t>Outstandi</a:t>
                </a:r>
                <a:r>
                  <a:rPr lang="en-US" sz="975" b="1" i="0" u="none" cap="none" baseline="0">
                    <a:solidFill>
                      <a:srgbClr val="000000"/>
                    </a:solidFill>
                    <a:latin typeface="Arial"/>
                    <a:ea typeface="Arial"/>
                    <a:cs typeface="Arial"/>
                  </a:rPr>
                  <a:t>ng</a:t>
                </a:r>
              </a:p>
            </c:rich>
          </c:tx>
          <c:layout>
            <c:manualLayout>
              <c:xMode val="edge"/>
              <c:yMode val="edge"/>
              <c:x val="2E-3"/>
              <c:y val="0.18375"/>
            </c:manualLayout>
          </c:layout>
          <c:overlay val="0"/>
          <c:spPr>
            <a:noFill/>
            <a:ln w="25400">
              <a:noFill/>
            </a:ln>
          </c:spPr>
        </c:title>
        <c:numFmt formatCode="0.00%" sourceLinked="0"/>
        <c:majorTickMark val="out"/>
        <c:minorTickMark val="none"/>
        <c:tickLblPos val="high"/>
        <c:spPr>
          <a:ln w="3175">
            <a:solidFill>
              <a:srgbClr val="99CCFF"/>
            </a:solidFill>
            <a:prstDash val="solid"/>
          </a:ln>
        </c:spPr>
        <c:txPr>
          <a:bodyPr/>
          <a:lstStyle/>
          <a:p>
            <a:pPr>
              <a:defRPr lang="en-US" sz="775" b="0" i="0" u="none" cap="none" baseline="0">
                <a:solidFill>
                  <a:srgbClr val="000000"/>
                </a:solidFill>
                <a:latin typeface="Arial"/>
                <a:ea typeface="Arial"/>
                <a:cs typeface="Arial"/>
              </a:defRPr>
            </a:pPr>
            <a:endParaRPr lang="fr-FR"/>
          </a:p>
        </c:txPr>
        <c:crossAx val="6906781"/>
        <c:crosses val="autoZero"/>
        <c:crossBetween val="between"/>
        <c:majorUnit val="0.01"/>
        <c:minorUnit val="1E-4"/>
      </c:valAx>
      <c:spPr>
        <a:solidFill>
          <a:schemeClr val="accent3">
            <a:lumMod val="60000"/>
            <a:lumOff val="40000"/>
          </a:schemeClr>
        </a:solidFill>
        <a:ln w="12700">
          <a:solidFill>
            <a:srgbClr val="666699"/>
          </a:solidFill>
          <a:prstDash val="solid"/>
        </a:ln>
      </c:spPr>
    </c:plotArea>
    <c:plotVisOnly val="1"/>
    <c:dispBlanksAs val="zero"/>
    <c:showDLblsOverMax val="0"/>
  </c:chart>
  <c:spPr>
    <a:solidFill>
      <a:srgbClr val="FFFFFF"/>
    </a:solidFill>
    <a:ln w="3175">
      <a:solidFill>
        <a:srgbClr val="000000"/>
      </a:solidFill>
      <a:prstDash val="solid"/>
    </a:ln>
  </c:spPr>
  <c:txPr>
    <a:bodyPr rot="0" vert="horz"/>
    <a:lstStyle/>
    <a:p>
      <a:pPr>
        <a:defRPr lang="en-US" sz="1025" b="0" i="0" u="none" cap="non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4921259845" footer="0.492125984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nchor="ctr"/>
          <a:lstStyle/>
          <a:p>
            <a:pPr algn="ctr">
              <a:defRPr/>
            </a:pPr>
            <a:r>
              <a:rPr lang="en-US" sz="800" b="1" i="0" u="none" cap="none" baseline="0">
                <a:solidFill>
                  <a:srgbClr val="000000"/>
                </a:solidFill>
                <a:latin typeface="Arial"/>
                <a:ea typeface="Arial"/>
                <a:cs typeface="Arial"/>
              </a:rPr>
              <a:t>Distribution Total Receivables
 </a:t>
            </a:r>
          </a:p>
        </c:rich>
      </c:tx>
      <c:layout>
        <c:manualLayout>
          <c:xMode val="edge"/>
          <c:yMode val="edge"/>
          <c:x val="0.40749999999999997"/>
          <c:y val="1.6250000000000001E-2"/>
        </c:manualLayout>
      </c:layout>
      <c:overlay val="0"/>
      <c:spPr>
        <a:noFill/>
        <a:ln w="25400">
          <a:noFill/>
        </a:ln>
      </c:spPr>
    </c:title>
    <c:autoTitleDeleted val="0"/>
    <c:plotArea>
      <c:layout>
        <c:manualLayout>
          <c:layoutTarget val="inner"/>
          <c:xMode val="edge"/>
          <c:yMode val="edge"/>
          <c:x val="0.12575"/>
          <c:y val="8.6999999999999994E-2"/>
          <c:w val="0.85824999999999996"/>
          <c:h val="0.7"/>
        </c:manualLayout>
      </c:layout>
      <c:barChart>
        <c:barDir val="col"/>
        <c:grouping val="stacked"/>
        <c:varyColors val="0"/>
        <c:ser>
          <c:idx val="1"/>
          <c:order val="0"/>
          <c:spPr>
            <a:solidFill>
              <a:srgbClr val="9999FF"/>
            </a:solidFill>
            <a:ln w="12700">
              <a:solidFill>
                <a:srgbClr val="000000"/>
              </a:solidFill>
              <a:prstDash val="solid"/>
            </a:ln>
          </c:spPr>
          <c:invertIfNegative val="0"/>
          <c:cat>
            <c:strRef>
              <c:f>'16. Break Down Statistics'!$B$165:$B$174</c:f>
              <c:strCache>
                <c:ptCount val="10"/>
                <c:pt idx="0">
                  <c:v>0-1</c:v>
                </c:pt>
                <c:pt idx="1">
                  <c:v>1-2</c:v>
                </c:pt>
                <c:pt idx="2">
                  <c:v>2-3</c:v>
                </c:pt>
                <c:pt idx="3">
                  <c:v>3-4</c:v>
                </c:pt>
                <c:pt idx="4">
                  <c:v>4-5</c:v>
                </c:pt>
                <c:pt idx="5">
                  <c:v>5-6</c:v>
                </c:pt>
                <c:pt idx="6">
                  <c:v>6-7</c:v>
                </c:pt>
                <c:pt idx="7">
                  <c:v>7-8</c:v>
                </c:pt>
                <c:pt idx="8">
                  <c:v>8-9</c:v>
                </c:pt>
                <c:pt idx="9">
                  <c:v>&gt;=9</c:v>
                </c:pt>
              </c:strCache>
            </c:strRef>
          </c:cat>
          <c:val>
            <c:numRef>
              <c:f>'16. Break Down Statistics'!$D$165:$D$174</c:f>
              <c:numCache>
                <c:formatCode>0.00%</c:formatCode>
                <c:ptCount val="10"/>
                <c:pt idx="0">
                  <c:v>1</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733-4713-B505-D2D5298C3A6D}"/>
            </c:ext>
          </c:extLst>
        </c:ser>
        <c:dLbls>
          <c:showLegendKey val="0"/>
          <c:showVal val="0"/>
          <c:showCatName val="0"/>
          <c:showSerName val="0"/>
          <c:showPercent val="0"/>
          <c:showBubbleSize val="0"/>
        </c:dLbls>
        <c:gapWidth val="150"/>
        <c:overlap val="100"/>
        <c:axId val="22578427"/>
        <c:axId val="1879256"/>
      </c:barChart>
      <c:catAx>
        <c:axId val="22578427"/>
        <c:scaling>
          <c:orientation val="minMax"/>
        </c:scaling>
        <c:delete val="0"/>
        <c:axPos val="b"/>
        <c:numFmt formatCode="#,##0_ ;[Red]\-#,##0\ " sourceLinked="0"/>
        <c:majorTickMark val="out"/>
        <c:minorTickMark val="none"/>
        <c:tickLblPos val="nextTo"/>
        <c:spPr>
          <a:ln w="3175">
            <a:solidFill>
              <a:srgbClr val="000000"/>
            </a:solidFill>
            <a:prstDash val="solid"/>
          </a:ln>
        </c:spPr>
        <c:txPr>
          <a:bodyPr/>
          <a:lstStyle/>
          <a:p>
            <a:pPr>
              <a:defRPr lang="en-US" sz="800" b="0" i="0" u="none" cap="none" baseline="0">
                <a:solidFill>
                  <a:srgbClr val="000000"/>
                </a:solidFill>
                <a:latin typeface="Arial"/>
                <a:ea typeface="Arial"/>
                <a:cs typeface="Arial"/>
              </a:defRPr>
            </a:pPr>
            <a:endParaRPr lang="fr-FR"/>
          </a:p>
        </c:txPr>
        <c:crossAx val="1879256"/>
        <c:crossesAt val="0"/>
        <c:auto val="0"/>
        <c:lblAlgn val="ctr"/>
        <c:lblOffset val="100"/>
        <c:tickLblSkip val="1"/>
        <c:noMultiLvlLbl val="0"/>
      </c:catAx>
      <c:valAx>
        <c:axId val="1879256"/>
        <c:scaling>
          <c:orientation val="minMax"/>
          <c:max val="1"/>
          <c:min val="0"/>
        </c:scaling>
        <c:delete val="0"/>
        <c:axPos val="l"/>
        <c:majorGridlines>
          <c:spPr>
            <a:ln w="3175">
              <a:solidFill>
                <a:srgbClr val="000000"/>
              </a:solidFill>
              <a:prstDash val="sysDash"/>
            </a:ln>
          </c:spPr>
        </c:majorGridlines>
        <c:title>
          <c:tx>
            <c:rich>
              <a:bodyPr rot="-5400000" vert="horz" anchor="ctr"/>
              <a:lstStyle/>
              <a:p>
                <a:pPr algn="ctr">
                  <a:defRPr/>
                </a:pPr>
                <a:r>
                  <a:rPr lang="en-US" sz="700" b="1" i="0" u="none" cap="none" baseline="0">
                    <a:solidFill>
                      <a:srgbClr val="000000"/>
                    </a:solidFill>
                    <a:latin typeface="Arial"/>
                    <a:ea typeface="Arial"/>
                    <a:cs typeface="Arial"/>
                  </a:rPr>
                  <a:t>% of total Outstanding</a:t>
                </a:r>
              </a:p>
            </c:rich>
          </c:tx>
          <c:layout>
            <c:manualLayout>
              <c:xMode val="edge"/>
              <c:yMode val="edge"/>
              <c:x val="8.9999999999999993E-3"/>
              <c:y val="1.925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a:lstStyle/>
          <a:p>
            <a:pPr>
              <a:defRPr lang="en-US" sz="625" b="0" i="0" u="none" cap="none" baseline="0">
                <a:solidFill>
                  <a:srgbClr val="000000"/>
                </a:solidFill>
                <a:latin typeface="Arial"/>
                <a:ea typeface="Arial"/>
                <a:cs typeface="Arial"/>
              </a:defRPr>
            </a:pPr>
            <a:endParaRPr lang="fr-FR"/>
          </a:p>
        </c:txPr>
        <c:crossAx val="22578427"/>
        <c:crosses val="autoZero"/>
        <c:crossBetween val="between"/>
        <c:majorUnit val="0.1"/>
        <c:minorUnit val="0.05"/>
      </c:valAx>
      <c:spPr>
        <a:solidFill>
          <a:schemeClr val="accent3">
            <a:lumMod val="60000"/>
            <a:lumOff val="40000"/>
          </a:schemeClr>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rot="0" vert="horz"/>
    <a:lstStyle/>
    <a:p>
      <a:pPr>
        <a:defRPr lang="en-US" sz="1000" b="0" i="0" u="none" cap="non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4921259845" footer="0.492125984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nchor="ctr"/>
          <a:lstStyle/>
          <a:p>
            <a:pPr algn="ctr">
              <a:defRPr/>
            </a:pPr>
            <a:r>
              <a:rPr lang="en-US" sz="800" b="1" i="0" u="none" cap="none" baseline="0">
                <a:solidFill>
                  <a:srgbClr val="000000"/>
                </a:solidFill>
                <a:latin typeface="Arial"/>
                <a:ea typeface="Arial"/>
                <a:cs typeface="Arial"/>
              </a:rPr>
              <a:t>Distribution by GL </a:t>
            </a:r>
          </a:p>
        </c:rich>
      </c:tx>
      <c:layout>
        <c:manualLayout>
          <c:xMode val="edge"/>
          <c:yMode val="edge"/>
          <c:x val="0.38950000000000001"/>
          <c:y val="1.8749999999999999E-2"/>
        </c:manualLayout>
      </c:layout>
      <c:overlay val="0"/>
      <c:spPr>
        <a:noFill/>
        <a:ln w="25400">
          <a:noFill/>
        </a:ln>
      </c:spPr>
    </c:title>
    <c:autoTitleDeleted val="0"/>
    <c:plotArea>
      <c:layout>
        <c:manualLayout>
          <c:layoutTarget val="inner"/>
          <c:xMode val="edge"/>
          <c:yMode val="edge"/>
          <c:x val="0.12575"/>
          <c:y val="8.6999999999999994E-2"/>
          <c:w val="0.85824999999999996"/>
          <c:h val="0.70174999999999998"/>
        </c:manualLayout>
      </c:layout>
      <c:barChart>
        <c:barDir val="col"/>
        <c:grouping val="stacked"/>
        <c:varyColors val="0"/>
        <c:ser>
          <c:idx val="1"/>
          <c:order val="0"/>
          <c:spPr>
            <a:solidFill>
              <a:srgbClr val="9999FF"/>
            </a:solidFill>
            <a:ln w="12700">
              <a:solidFill>
                <a:srgbClr val="000000"/>
              </a:solidFill>
              <a:prstDash val="solid"/>
            </a:ln>
          </c:spPr>
          <c:invertIfNegative val="0"/>
          <c:cat>
            <c:strRef>
              <c:f>'16. Break Down Statistics'!$B$179:$B$188</c:f>
              <c:strCache>
                <c:ptCount val="10"/>
                <c:pt idx="0">
                  <c:v>0-1</c:v>
                </c:pt>
                <c:pt idx="1">
                  <c:v>1-2</c:v>
                </c:pt>
                <c:pt idx="2">
                  <c:v>2-3</c:v>
                </c:pt>
                <c:pt idx="3">
                  <c:v>3-4</c:v>
                </c:pt>
                <c:pt idx="4">
                  <c:v>4-5</c:v>
                </c:pt>
                <c:pt idx="5">
                  <c:v>5-6</c:v>
                </c:pt>
                <c:pt idx="6">
                  <c:v>6-7</c:v>
                </c:pt>
                <c:pt idx="7">
                  <c:v>7-8</c:v>
                </c:pt>
                <c:pt idx="8">
                  <c:v>8-9</c:v>
                </c:pt>
                <c:pt idx="9">
                  <c:v>&gt;=9</c:v>
                </c:pt>
              </c:strCache>
            </c:strRef>
          </c:cat>
          <c:val>
            <c:numRef>
              <c:f>'16. Break Down Statistics'!$D$179:$D$188</c:f>
              <c:numCache>
                <c:formatCode>0.00%</c:formatCode>
                <c:ptCount val="10"/>
                <c:pt idx="0">
                  <c:v>1</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AF3-479C-9BC9-2C15E9741E42}"/>
            </c:ext>
          </c:extLst>
        </c:ser>
        <c:dLbls>
          <c:showLegendKey val="0"/>
          <c:showVal val="0"/>
          <c:showCatName val="0"/>
          <c:showSerName val="0"/>
          <c:showPercent val="0"/>
          <c:showBubbleSize val="0"/>
        </c:dLbls>
        <c:gapWidth val="150"/>
        <c:overlap val="100"/>
        <c:axId val="16913309"/>
        <c:axId val="18002060"/>
      </c:barChart>
      <c:catAx>
        <c:axId val="16913309"/>
        <c:scaling>
          <c:orientation val="minMax"/>
        </c:scaling>
        <c:delete val="0"/>
        <c:axPos val="b"/>
        <c:numFmt formatCode="#,##0_ ;[Red]\-#,##0\ " sourceLinked="0"/>
        <c:majorTickMark val="out"/>
        <c:minorTickMark val="none"/>
        <c:tickLblPos val="nextTo"/>
        <c:spPr>
          <a:ln w="3175">
            <a:solidFill>
              <a:srgbClr val="000000"/>
            </a:solidFill>
            <a:prstDash val="solid"/>
          </a:ln>
        </c:spPr>
        <c:txPr>
          <a:bodyPr/>
          <a:lstStyle/>
          <a:p>
            <a:pPr>
              <a:defRPr lang="en-US" sz="800" b="0" i="0" u="none" cap="none" baseline="0">
                <a:solidFill>
                  <a:srgbClr val="000000"/>
                </a:solidFill>
                <a:latin typeface="Arial"/>
                <a:ea typeface="Arial"/>
                <a:cs typeface="Arial"/>
              </a:defRPr>
            </a:pPr>
            <a:endParaRPr lang="fr-FR"/>
          </a:p>
        </c:txPr>
        <c:crossAx val="18002060"/>
        <c:crossesAt val="0"/>
        <c:auto val="0"/>
        <c:lblAlgn val="ctr"/>
        <c:lblOffset val="100"/>
        <c:tickLblSkip val="1"/>
        <c:noMultiLvlLbl val="0"/>
      </c:catAx>
      <c:valAx>
        <c:axId val="18002060"/>
        <c:scaling>
          <c:orientation val="minMax"/>
          <c:max val="1"/>
          <c:min val="0"/>
        </c:scaling>
        <c:delete val="0"/>
        <c:axPos val="l"/>
        <c:majorGridlines>
          <c:spPr>
            <a:ln w="3175">
              <a:solidFill>
                <a:srgbClr val="000000"/>
              </a:solidFill>
              <a:prstDash val="sysDash"/>
            </a:ln>
          </c:spPr>
        </c:majorGridlines>
        <c:title>
          <c:tx>
            <c:rich>
              <a:bodyPr rot="-5400000" vert="horz" anchor="ctr"/>
              <a:lstStyle/>
              <a:p>
                <a:pPr algn="ctr">
                  <a:defRPr/>
                </a:pPr>
                <a:r>
                  <a:rPr lang="en-US" sz="700" b="1" i="0" u="none" cap="none" baseline="0">
                    <a:solidFill>
                      <a:srgbClr val="000000"/>
                    </a:solidFill>
                    <a:latin typeface="Arial"/>
                    <a:ea typeface="Arial"/>
                    <a:cs typeface="Arial"/>
                  </a:rPr>
                  <a:t>% of total Outstanding</a:t>
                </a:r>
              </a:p>
            </c:rich>
          </c:tx>
          <c:layout>
            <c:manualLayout>
              <c:xMode val="edge"/>
              <c:yMode val="edge"/>
              <c:x val="8.9999999999999993E-3"/>
              <c:y val="2.4750000000000001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a:lstStyle/>
          <a:p>
            <a:pPr>
              <a:defRPr lang="en-US" sz="625" b="0" i="0" u="none" cap="none" baseline="0">
                <a:solidFill>
                  <a:srgbClr val="000000"/>
                </a:solidFill>
                <a:latin typeface="Arial"/>
                <a:ea typeface="Arial"/>
                <a:cs typeface="Arial"/>
              </a:defRPr>
            </a:pPr>
            <a:endParaRPr lang="fr-FR"/>
          </a:p>
        </c:txPr>
        <c:crossAx val="16913309"/>
        <c:crosses val="autoZero"/>
        <c:crossBetween val="between"/>
        <c:majorUnit val="0.1"/>
        <c:minorUnit val="0.05"/>
      </c:valAx>
      <c:spPr>
        <a:solidFill>
          <a:srgbClr val="FFFF99"/>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rot="0" vert="horz"/>
    <a:lstStyle/>
    <a:p>
      <a:pPr>
        <a:defRPr lang="en-US" sz="1000" b="0" i="0" u="none" cap="non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4921259845" footer="0.492125984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nchor="ctr"/>
          <a:lstStyle/>
          <a:p>
            <a:pPr algn="ctr">
              <a:defRPr/>
            </a:pPr>
            <a:r>
              <a:rPr lang="en-US" sz="800" b="1" i="0" u="none" cap="none" baseline="0">
                <a:solidFill>
                  <a:srgbClr val="000000"/>
                </a:solidFill>
                <a:latin typeface="Arial"/>
                <a:ea typeface="Arial"/>
                <a:cs typeface="Arial"/>
              </a:rPr>
              <a:t>Distribution by VN
 </a:t>
            </a:r>
          </a:p>
        </c:rich>
      </c:tx>
      <c:layout>
        <c:manualLayout>
          <c:xMode val="edge"/>
          <c:yMode val="edge"/>
          <c:x val="0.38950000000000001"/>
          <c:y val="2.0500000000000001E-2"/>
        </c:manualLayout>
      </c:layout>
      <c:overlay val="0"/>
      <c:spPr>
        <a:noFill/>
        <a:ln w="25400">
          <a:noFill/>
        </a:ln>
      </c:spPr>
    </c:title>
    <c:autoTitleDeleted val="0"/>
    <c:plotArea>
      <c:layout>
        <c:manualLayout>
          <c:layoutTarget val="inner"/>
          <c:xMode val="edge"/>
          <c:yMode val="edge"/>
          <c:x val="0.12575"/>
          <c:y val="8.5750000000000007E-2"/>
          <c:w val="0.85824999999999996"/>
          <c:h val="0.70199999999999996"/>
        </c:manualLayout>
      </c:layout>
      <c:barChart>
        <c:barDir val="col"/>
        <c:grouping val="stacked"/>
        <c:varyColors val="0"/>
        <c:ser>
          <c:idx val="1"/>
          <c:order val="0"/>
          <c:spPr>
            <a:solidFill>
              <a:srgbClr val="9999FF"/>
            </a:solidFill>
            <a:ln w="12700">
              <a:solidFill>
                <a:srgbClr val="000000"/>
              </a:solidFill>
              <a:prstDash val="solid"/>
            </a:ln>
          </c:spPr>
          <c:invertIfNegative val="0"/>
          <c:cat>
            <c:strRef>
              <c:f>'16. Break Down Statistics'!$B$208:$B$217</c:f>
              <c:strCache>
                <c:ptCount val="10"/>
                <c:pt idx="0">
                  <c:v>0-1</c:v>
                </c:pt>
                <c:pt idx="1">
                  <c:v>1-2</c:v>
                </c:pt>
                <c:pt idx="2">
                  <c:v>2-3</c:v>
                </c:pt>
                <c:pt idx="3">
                  <c:v>3-4</c:v>
                </c:pt>
                <c:pt idx="4">
                  <c:v>4-5</c:v>
                </c:pt>
                <c:pt idx="5">
                  <c:v>5-6</c:v>
                </c:pt>
                <c:pt idx="6">
                  <c:v>6-7</c:v>
                </c:pt>
                <c:pt idx="7">
                  <c:v>7-8</c:v>
                </c:pt>
                <c:pt idx="8">
                  <c:v>8-9</c:v>
                </c:pt>
                <c:pt idx="9">
                  <c:v>&gt;=9</c:v>
                </c:pt>
              </c:strCache>
            </c:strRef>
          </c:cat>
          <c:val>
            <c:numRef>
              <c:f>'16. Break Down Statistics'!$D$208:$D$217</c:f>
              <c:numCache>
                <c:formatCode>0.00%</c:formatCode>
                <c:ptCount val="10"/>
                <c:pt idx="0">
                  <c:v>1</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C0CD-4DE1-82F5-5CD72B98DFF6}"/>
            </c:ext>
          </c:extLst>
        </c:ser>
        <c:dLbls>
          <c:showLegendKey val="0"/>
          <c:showVal val="0"/>
          <c:showCatName val="0"/>
          <c:showSerName val="0"/>
          <c:showPercent val="0"/>
          <c:showBubbleSize val="0"/>
        </c:dLbls>
        <c:gapWidth val="150"/>
        <c:overlap val="100"/>
        <c:axId val="27800812"/>
        <c:axId val="48880719"/>
      </c:barChart>
      <c:catAx>
        <c:axId val="27800812"/>
        <c:scaling>
          <c:orientation val="minMax"/>
        </c:scaling>
        <c:delete val="0"/>
        <c:axPos val="b"/>
        <c:numFmt formatCode="#,##0_ ;[Red]\-#,##0\ " sourceLinked="0"/>
        <c:majorTickMark val="out"/>
        <c:minorTickMark val="none"/>
        <c:tickLblPos val="nextTo"/>
        <c:spPr>
          <a:ln w="3175">
            <a:solidFill>
              <a:srgbClr val="000000"/>
            </a:solidFill>
            <a:prstDash val="solid"/>
          </a:ln>
        </c:spPr>
        <c:txPr>
          <a:bodyPr/>
          <a:lstStyle/>
          <a:p>
            <a:pPr>
              <a:defRPr lang="en-US" sz="800" b="0" i="0" u="none" cap="none" baseline="0">
                <a:solidFill>
                  <a:srgbClr val="000000"/>
                </a:solidFill>
                <a:latin typeface="Arial"/>
                <a:ea typeface="Arial"/>
                <a:cs typeface="Arial"/>
              </a:defRPr>
            </a:pPr>
            <a:endParaRPr lang="fr-FR"/>
          </a:p>
        </c:txPr>
        <c:crossAx val="48880719"/>
        <c:crossesAt val="0"/>
        <c:auto val="0"/>
        <c:lblAlgn val="ctr"/>
        <c:lblOffset val="100"/>
        <c:tickLblSkip val="1"/>
        <c:noMultiLvlLbl val="0"/>
      </c:catAx>
      <c:valAx>
        <c:axId val="48880719"/>
        <c:scaling>
          <c:orientation val="minMax"/>
          <c:max val="1"/>
          <c:min val="0"/>
        </c:scaling>
        <c:delete val="0"/>
        <c:axPos val="l"/>
        <c:majorGridlines>
          <c:spPr>
            <a:ln w="3175">
              <a:solidFill>
                <a:srgbClr val="000000"/>
              </a:solidFill>
              <a:prstDash val="sysDash"/>
            </a:ln>
          </c:spPr>
        </c:majorGridlines>
        <c:title>
          <c:tx>
            <c:rich>
              <a:bodyPr rot="-5400000" vert="horz" anchor="ctr"/>
              <a:lstStyle/>
              <a:p>
                <a:pPr algn="ctr">
                  <a:defRPr/>
                </a:pPr>
                <a:r>
                  <a:rPr lang="en-US" sz="700" b="1" i="0" u="none" cap="none" baseline="0">
                    <a:solidFill>
                      <a:srgbClr val="000000"/>
                    </a:solidFill>
                    <a:latin typeface="Arial"/>
                    <a:ea typeface="Arial"/>
                    <a:cs typeface="Arial"/>
                  </a:rPr>
                  <a:t>% of total Outstanding</a:t>
                </a:r>
              </a:p>
            </c:rich>
          </c:tx>
          <c:layout>
            <c:manualLayout>
              <c:xMode val="edge"/>
              <c:yMode val="edge"/>
              <c:x val="8.9999999999999993E-3"/>
              <c:y val="2.0500000000000001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a:lstStyle/>
          <a:p>
            <a:pPr>
              <a:defRPr lang="en-US" sz="625" b="0" i="0" u="none" cap="none" baseline="0">
                <a:solidFill>
                  <a:srgbClr val="000000"/>
                </a:solidFill>
                <a:latin typeface="Arial"/>
                <a:ea typeface="Arial"/>
                <a:cs typeface="Arial"/>
              </a:defRPr>
            </a:pPr>
            <a:endParaRPr lang="fr-FR"/>
          </a:p>
        </c:txPr>
        <c:crossAx val="27800812"/>
        <c:crosses val="autoZero"/>
        <c:crossBetween val="between"/>
        <c:majorUnit val="0.1"/>
        <c:minorUnit val="0.05"/>
      </c:valAx>
      <c:spPr>
        <a:solidFill>
          <a:schemeClr val="accent3">
            <a:lumMod val="60000"/>
            <a:lumOff val="40000"/>
          </a:schemeClr>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rot="0" vert="horz"/>
    <a:lstStyle/>
    <a:p>
      <a:pPr>
        <a:defRPr lang="en-US" sz="1000" b="0" i="0" u="none" cap="non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4921259845" footer="0.492125984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nchor="ctr"/>
          <a:lstStyle/>
          <a:p>
            <a:pPr algn="ctr">
              <a:defRPr/>
            </a:pPr>
            <a:r>
              <a:rPr lang="en-US" sz="800" b="1" i="0" u="none" cap="none" baseline="0">
                <a:solidFill>
                  <a:srgbClr val="000000"/>
                </a:solidFill>
                <a:latin typeface="Arial"/>
                <a:ea typeface="Arial"/>
                <a:cs typeface="Arial"/>
              </a:rPr>
              <a:t>Distribution by VO
 </a:t>
            </a:r>
          </a:p>
        </c:rich>
      </c:tx>
      <c:layout>
        <c:manualLayout>
          <c:xMode val="edge"/>
          <c:yMode val="edge"/>
          <c:x val="0.38950000000000001"/>
          <c:y val="2.0500000000000001E-2"/>
        </c:manualLayout>
      </c:layout>
      <c:overlay val="0"/>
      <c:spPr>
        <a:noFill/>
        <a:ln w="25400">
          <a:noFill/>
        </a:ln>
      </c:spPr>
    </c:title>
    <c:autoTitleDeleted val="0"/>
    <c:plotArea>
      <c:layout>
        <c:manualLayout>
          <c:layoutTarget val="inner"/>
          <c:xMode val="edge"/>
          <c:yMode val="edge"/>
          <c:x val="0.12575"/>
          <c:y val="8.5750000000000007E-2"/>
          <c:w val="0.85824999999999996"/>
          <c:h val="0.70199999999999996"/>
        </c:manualLayout>
      </c:layout>
      <c:barChart>
        <c:barDir val="col"/>
        <c:grouping val="stacked"/>
        <c:varyColors val="0"/>
        <c:ser>
          <c:idx val="1"/>
          <c:order val="0"/>
          <c:spPr>
            <a:solidFill>
              <a:srgbClr val="9999FF"/>
            </a:solidFill>
            <a:ln w="12700">
              <a:solidFill>
                <a:srgbClr val="000000"/>
              </a:solidFill>
              <a:prstDash val="solid"/>
            </a:ln>
          </c:spPr>
          <c:invertIfNegative val="0"/>
          <c:cat>
            <c:strRef>
              <c:f>'16. Break Down Statistics'!$B$224:$B$233</c:f>
              <c:strCache>
                <c:ptCount val="10"/>
                <c:pt idx="0">
                  <c:v>0-1</c:v>
                </c:pt>
                <c:pt idx="1">
                  <c:v>1-2</c:v>
                </c:pt>
                <c:pt idx="2">
                  <c:v>2-3</c:v>
                </c:pt>
                <c:pt idx="3">
                  <c:v>3-4</c:v>
                </c:pt>
                <c:pt idx="4">
                  <c:v>4-5</c:v>
                </c:pt>
                <c:pt idx="5">
                  <c:v>5-6</c:v>
                </c:pt>
                <c:pt idx="6">
                  <c:v>6-7</c:v>
                </c:pt>
                <c:pt idx="7">
                  <c:v>7-8</c:v>
                </c:pt>
                <c:pt idx="8">
                  <c:v>8-9</c:v>
                </c:pt>
                <c:pt idx="9">
                  <c:v>&gt;=9</c:v>
                </c:pt>
              </c:strCache>
            </c:strRef>
          </c:cat>
          <c:val>
            <c:numRef>
              <c:f>'16. Break Down Statistics'!$D$224:$D$233</c:f>
              <c:numCache>
                <c:formatCode>0.00%</c:formatCode>
                <c:ptCount val="10"/>
                <c:pt idx="0">
                  <c:v>1</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4FD-4175-AB7E-74BD25A637DD}"/>
            </c:ext>
          </c:extLst>
        </c:ser>
        <c:dLbls>
          <c:showLegendKey val="0"/>
          <c:showVal val="0"/>
          <c:showCatName val="0"/>
          <c:showSerName val="0"/>
          <c:showPercent val="0"/>
          <c:showBubbleSize val="0"/>
        </c:dLbls>
        <c:gapWidth val="150"/>
        <c:overlap val="100"/>
        <c:axId val="37273295"/>
        <c:axId val="67024204"/>
      </c:barChart>
      <c:catAx>
        <c:axId val="37273295"/>
        <c:scaling>
          <c:orientation val="minMax"/>
        </c:scaling>
        <c:delete val="0"/>
        <c:axPos val="b"/>
        <c:numFmt formatCode="#,##0_ ;[Red]\-#,##0\ " sourceLinked="0"/>
        <c:majorTickMark val="out"/>
        <c:minorTickMark val="none"/>
        <c:tickLblPos val="nextTo"/>
        <c:spPr>
          <a:ln w="3175">
            <a:solidFill>
              <a:srgbClr val="000000"/>
            </a:solidFill>
            <a:prstDash val="solid"/>
          </a:ln>
        </c:spPr>
        <c:txPr>
          <a:bodyPr/>
          <a:lstStyle/>
          <a:p>
            <a:pPr>
              <a:defRPr lang="en-US" sz="800" b="0" i="0" u="none" cap="none" baseline="0">
                <a:solidFill>
                  <a:srgbClr val="000000"/>
                </a:solidFill>
                <a:latin typeface="Arial"/>
                <a:ea typeface="Arial"/>
                <a:cs typeface="Arial"/>
              </a:defRPr>
            </a:pPr>
            <a:endParaRPr lang="fr-FR"/>
          </a:p>
        </c:txPr>
        <c:crossAx val="67024204"/>
        <c:crossesAt val="0"/>
        <c:auto val="0"/>
        <c:lblAlgn val="ctr"/>
        <c:lblOffset val="100"/>
        <c:tickLblSkip val="1"/>
        <c:noMultiLvlLbl val="0"/>
      </c:catAx>
      <c:valAx>
        <c:axId val="67024204"/>
        <c:scaling>
          <c:orientation val="minMax"/>
          <c:max val="1"/>
          <c:min val="0"/>
        </c:scaling>
        <c:delete val="0"/>
        <c:axPos val="l"/>
        <c:majorGridlines>
          <c:spPr>
            <a:ln w="3175">
              <a:solidFill>
                <a:srgbClr val="000000"/>
              </a:solidFill>
              <a:prstDash val="sysDash"/>
            </a:ln>
          </c:spPr>
        </c:majorGridlines>
        <c:title>
          <c:tx>
            <c:rich>
              <a:bodyPr rot="-5400000" vert="horz" anchor="ctr"/>
              <a:lstStyle/>
              <a:p>
                <a:pPr algn="ctr">
                  <a:defRPr/>
                </a:pPr>
                <a:r>
                  <a:rPr lang="en-US" sz="700" b="1" i="0" u="none" cap="none" baseline="0">
                    <a:solidFill>
                      <a:srgbClr val="000000"/>
                    </a:solidFill>
                    <a:latin typeface="Arial"/>
                    <a:ea typeface="Arial"/>
                    <a:cs typeface="Arial"/>
                  </a:rPr>
                  <a:t>% of total Outstanding</a:t>
                </a:r>
              </a:p>
            </c:rich>
          </c:tx>
          <c:layout>
            <c:manualLayout>
              <c:xMode val="edge"/>
              <c:yMode val="edge"/>
              <c:x val="8.9999999999999993E-3"/>
              <c:y val="2.0500000000000001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a:lstStyle/>
          <a:p>
            <a:pPr>
              <a:defRPr lang="en-US" sz="625" b="0" i="0" u="none" cap="none" baseline="0">
                <a:solidFill>
                  <a:srgbClr val="000000"/>
                </a:solidFill>
                <a:latin typeface="Arial"/>
                <a:ea typeface="Arial"/>
                <a:cs typeface="Arial"/>
              </a:defRPr>
            </a:pPr>
            <a:endParaRPr lang="fr-FR"/>
          </a:p>
        </c:txPr>
        <c:crossAx val="37273295"/>
        <c:crosses val="autoZero"/>
        <c:crossBetween val="between"/>
        <c:majorUnit val="0.1"/>
        <c:minorUnit val="0.05"/>
      </c:valAx>
      <c:spPr>
        <a:solidFill>
          <a:schemeClr val="accent3">
            <a:lumMod val="60000"/>
            <a:lumOff val="40000"/>
          </a:schemeClr>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rot="0" vert="horz"/>
    <a:lstStyle/>
    <a:p>
      <a:pPr>
        <a:defRPr lang="en-US" sz="1000" b="0" i="0" u="none" cap="non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4921259845" footer="0.492125984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nchor="ctr"/>
          <a:lstStyle/>
          <a:p>
            <a:pPr algn="ctr">
              <a:defRPr/>
            </a:pPr>
            <a:r>
              <a:rPr lang="en-US" sz="1025" b="1" i="0" u="none" cap="none" baseline="0">
                <a:solidFill>
                  <a:srgbClr val="000000"/>
                </a:solidFill>
                <a:latin typeface="Arial"/>
                <a:ea typeface="Arial"/>
                <a:cs typeface="Arial"/>
              </a:rPr>
              <a:t>Deliquency Ratio</a:t>
            </a:r>
          </a:p>
        </c:rich>
      </c:tx>
      <c:layout>
        <c:manualLayout>
          <c:xMode val="edge"/>
          <c:yMode val="edge"/>
          <c:x val="0.42899999999999999"/>
          <c:y val="7.1999999999999995E-2"/>
        </c:manualLayout>
      </c:layout>
      <c:overlay val="0"/>
      <c:spPr>
        <a:noFill/>
        <a:ln w="25400">
          <a:noFill/>
        </a:ln>
      </c:spPr>
    </c:title>
    <c:autoTitleDeleted val="0"/>
    <c:plotArea>
      <c:layout>
        <c:manualLayout>
          <c:layoutTarget val="inner"/>
          <c:xMode val="edge"/>
          <c:yMode val="edge"/>
          <c:x val="5.8999999999999997E-2"/>
          <c:y val="0.1845"/>
          <c:w val="0.84199999999999997"/>
          <c:h val="0.63749999999999996"/>
        </c:manualLayout>
      </c:layout>
      <c:lineChart>
        <c:grouping val="standard"/>
        <c:varyColors val="0"/>
        <c:ser>
          <c:idx val="2"/>
          <c:order val="0"/>
          <c:spPr>
            <a:ln w="25400">
              <a:solidFill>
                <a:srgbClr val="FF0000"/>
              </a:solidFill>
              <a:prstDash val="solid"/>
            </a:ln>
          </c:spPr>
          <c:marker>
            <c:symbol val="none"/>
          </c:marker>
          <c:cat>
            <c:strRef>
              <c:f>'19. Performance Trigger'!$B$11:$B$31</c:f>
              <c:strCache>
                <c:ptCount val="1"/>
                <c:pt idx="0">
                  <c:v>30/11/2024</c:v>
                </c:pt>
              </c:strCache>
            </c:strRef>
          </c:cat>
          <c:val>
            <c:numRef>
              <c:f>'19. Performance Trigger'!$D$11:$D$31</c:f>
              <c:numCache>
                <c:formatCode>0.00%</c:formatCode>
                <c:ptCount val="21"/>
                <c:pt idx="0">
                  <c:v>3.2000000000000001E-2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0-2DE1-4259-9746-D2619BDE3015}"/>
            </c:ext>
          </c:extLst>
        </c:ser>
        <c:ser>
          <c:idx val="0"/>
          <c:order val="1"/>
          <c:marker>
            <c:symbol val="none"/>
          </c:marker>
          <c:cat>
            <c:strRef>
              <c:f>'19. Performance Trigger'!$B$11:$B$31</c:f>
              <c:strCache>
                <c:ptCount val="1"/>
                <c:pt idx="0">
                  <c:v>30/11/2024</c:v>
                </c:pt>
              </c:strCache>
            </c:strRef>
          </c:cat>
          <c:val>
            <c:numRef>
              <c:f>'19. Performance Trigger'!$C$11:$C$31</c:f>
              <c:numCache>
                <c:formatCode>0.00%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1-2DE1-4259-9746-D2619BDE3015}"/>
            </c:ext>
          </c:extLst>
        </c:ser>
        <c:dLbls>
          <c:showLegendKey val="0"/>
          <c:showVal val="0"/>
          <c:showCatName val="0"/>
          <c:showSerName val="0"/>
          <c:showPercent val="0"/>
          <c:showBubbleSize val="0"/>
        </c:dLbls>
        <c:smooth val="0"/>
        <c:axId val="66346927"/>
        <c:axId val="60251433"/>
      </c:lineChart>
      <c:dateAx>
        <c:axId val="66346927"/>
        <c:scaling>
          <c:orientation val="minMax"/>
          <c:max val="-1239"/>
          <c:min val="-1604"/>
        </c:scaling>
        <c:delete val="0"/>
        <c:axPos val="b"/>
        <c:numFmt formatCode="[$-40C]mmm\-yy;@" sourceLinked="0"/>
        <c:majorTickMark val="out"/>
        <c:minorTickMark val="none"/>
        <c:tickLblPos val="nextTo"/>
        <c:txPr>
          <a:bodyPr/>
          <a:lstStyle/>
          <a:p>
            <a:pPr>
              <a:defRPr lang="en-US" sz="900" b="0" i="0" u="none" cap="none" baseline="0">
                <a:latin typeface="Arial"/>
                <a:ea typeface="Arial"/>
                <a:cs typeface="Arial"/>
              </a:defRPr>
            </a:pPr>
            <a:endParaRPr lang="fr-FR"/>
          </a:p>
        </c:txPr>
        <c:crossAx val="60251433"/>
        <c:crossesAt val="0"/>
        <c:auto val="1"/>
        <c:lblOffset val="100"/>
        <c:baseTimeUnit val="days"/>
        <c:majorUnit val="1"/>
        <c:minorUnit val="3"/>
      </c:dateAx>
      <c:valAx>
        <c:axId val="60251433"/>
        <c:scaling>
          <c:orientation val="minMax"/>
          <c:max val="7.4999999999999997E-2"/>
          <c:min val="0"/>
        </c:scaling>
        <c:delete val="0"/>
        <c:axPos val="r"/>
        <c:numFmt formatCode="0.00%" sourceLinked="1"/>
        <c:majorTickMark val="out"/>
        <c:minorTickMark val="none"/>
        <c:tickLblPos val="nextTo"/>
        <c:spPr>
          <a:ln w="3175">
            <a:solidFill>
              <a:srgbClr val="000000"/>
            </a:solidFill>
            <a:prstDash val="solid"/>
          </a:ln>
        </c:spPr>
        <c:txPr>
          <a:bodyPr/>
          <a:lstStyle/>
          <a:p>
            <a:pPr>
              <a:defRPr lang="en-US" sz="1000" b="0" i="0" u="none" cap="none" baseline="0">
                <a:solidFill>
                  <a:srgbClr val="000000"/>
                </a:solidFill>
                <a:latin typeface="Arial"/>
                <a:ea typeface="Arial"/>
                <a:cs typeface="Arial"/>
              </a:defRPr>
            </a:pPr>
            <a:endParaRPr lang="fr-FR"/>
          </a:p>
        </c:txPr>
        <c:crossAx val="66346927"/>
        <c:crosses val="max"/>
        <c:crossBetween val="between"/>
        <c:majorUnit val="5.0000000000000001E-3"/>
      </c:valAx>
      <c:spPr>
        <a:gradFill rotWithShape="1">
          <a:gsLst>
            <a:gs pos="37000">
              <a:srgbClr val="CCFFCC"/>
            </a:gs>
            <a:gs pos="100000">
              <a:srgbClr val="CCCCFF"/>
            </a:gs>
          </a:gsLst>
          <a:lin ang="5400000" scaled="1"/>
        </a:gradFill>
        <a:ln w="12700">
          <a:solidFill>
            <a:srgbClr val="808080"/>
          </a:solidFill>
          <a:prstDash val="solid"/>
        </a:ln>
      </c:spPr>
    </c:plotArea>
    <c:plotVisOnly val="1"/>
    <c:dispBlanksAs val="gap"/>
    <c:showDLblsOverMax val="0"/>
  </c:chart>
  <c:spPr>
    <a:noFill/>
    <a:ln w="38100">
      <a:solidFill>
        <a:srgbClr val="C0C0C0"/>
      </a:solidFill>
      <a:prstDash val="solid"/>
    </a:ln>
  </c:spPr>
  <c:txPr>
    <a:bodyPr rot="0" vert="horz"/>
    <a:lstStyle/>
    <a:p>
      <a:pPr>
        <a:defRPr lang="en-US" sz="1150" b="0" i="0" u="none" cap="none" baseline="0">
          <a:solidFill>
            <a:srgbClr val="000000"/>
          </a:solidFill>
          <a:latin typeface="Arial"/>
          <a:ea typeface="Arial"/>
          <a:cs typeface="Arial"/>
        </a:defRPr>
      </a:pPr>
      <a:endParaRPr lang="fr-FR"/>
    </a:p>
  </c:txPr>
  <c:printSettings>
    <c:headerFooter alignWithMargins="0"/>
    <c:pageMargins b="0.98425196899999978" l="0.78740157499999996" r="0.78740157499999996" t="0.98425196899999978" header="0.49212598450000011" footer="0.49212598450000011"/>
    <c:pageSetup paperSize="9" orientation="landscape" horizontalDpi="1200" verticalDpi="12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nchor="ctr"/>
          <a:lstStyle/>
          <a:p>
            <a:pPr algn="ctr">
              <a:defRPr/>
            </a:pPr>
            <a:r>
              <a:rPr lang="en-US" sz="800" b="1" i="0" u="none" cap="none" baseline="0">
                <a:solidFill>
                  <a:srgbClr val="000000"/>
                </a:solidFill>
                <a:latin typeface="Arial"/>
                <a:ea typeface="Arial"/>
                <a:cs typeface="Arial"/>
              </a:rPr>
              <a:t>Distribution by Eligible Product Category </a:t>
            </a:r>
          </a:p>
        </c:rich>
      </c:tx>
      <c:layout>
        <c:manualLayout>
          <c:xMode val="edge"/>
          <c:yMode val="edge"/>
          <c:x val="0.22575000000000001"/>
          <c:y val="2.8750000000000001E-2"/>
        </c:manualLayout>
      </c:layout>
      <c:overlay val="0"/>
      <c:spPr>
        <a:noFill/>
        <a:ln w="25400">
          <a:noFill/>
        </a:ln>
      </c:spPr>
    </c:title>
    <c:autoTitleDeleted val="0"/>
    <c:plotArea>
      <c:layout>
        <c:manualLayout>
          <c:layoutTarget val="inner"/>
          <c:xMode val="edge"/>
          <c:yMode val="edge"/>
          <c:x val="0.11824999999999999"/>
          <c:y val="9.7000000000000003E-2"/>
          <c:w val="0.8155"/>
          <c:h val="0.80225000000000002"/>
        </c:manualLayout>
      </c:layout>
      <c:barChart>
        <c:barDir val="col"/>
        <c:grouping val="stacked"/>
        <c:varyColors val="0"/>
        <c:ser>
          <c:idx val="1"/>
          <c:order val="0"/>
          <c:spPr>
            <a:solidFill>
              <a:srgbClr val="9999FF"/>
            </a:solidFill>
            <a:ln w="12700">
              <a:solidFill>
                <a:srgbClr val="000000"/>
              </a:solidFill>
              <a:prstDash val="solid"/>
            </a:ln>
          </c:spPr>
          <c:invertIfNegative val="0"/>
          <c:cat>
            <c:strRef>
              <c:f>'16. Break Down Statistics'!$B$13:$B$14</c:f>
              <c:strCache>
                <c:ptCount val="2"/>
                <c:pt idx="0">
                  <c:v>EM</c:v>
                </c:pt>
                <c:pt idx="1">
                  <c:v>GL</c:v>
                </c:pt>
              </c:strCache>
            </c:strRef>
          </c:cat>
          <c:val>
            <c:numRef>
              <c:f>'16. Break Down Statistics'!$D$13:$D$14</c:f>
              <c:numCache>
                <c:formatCode>0.0%</c:formatCode>
                <c:ptCount val="2"/>
                <c:pt idx="0">
                  <c:v>0.65997149810675249</c:v>
                </c:pt>
                <c:pt idx="1">
                  <c:v>0.17612006090083673</c:v>
                </c:pt>
              </c:numCache>
            </c:numRef>
          </c:val>
          <c:extLst>
            <c:ext xmlns:c16="http://schemas.microsoft.com/office/drawing/2014/chart" uri="{C3380CC4-5D6E-409C-BE32-E72D297353CC}">
              <c16:uniqueId val="{00000000-BA2B-4CD3-98E2-EE89D765DAD8}"/>
            </c:ext>
          </c:extLst>
        </c:ser>
        <c:dLbls>
          <c:showLegendKey val="0"/>
          <c:showVal val="0"/>
          <c:showCatName val="0"/>
          <c:showSerName val="0"/>
          <c:showPercent val="0"/>
          <c:showBubbleSize val="0"/>
        </c:dLbls>
        <c:gapWidth val="150"/>
        <c:overlap val="100"/>
        <c:axId val="43616441"/>
        <c:axId val="57003649"/>
      </c:barChart>
      <c:catAx>
        <c:axId val="43616441"/>
        <c:scaling>
          <c:orientation val="minMax"/>
        </c:scaling>
        <c:delete val="0"/>
        <c:axPos val="b"/>
        <c:numFmt formatCode="dd\-mm\-yy" sourceLinked="0"/>
        <c:majorTickMark val="out"/>
        <c:minorTickMark val="none"/>
        <c:tickLblPos val="nextTo"/>
        <c:spPr>
          <a:ln w="3175">
            <a:solidFill>
              <a:srgbClr val="000000"/>
            </a:solidFill>
            <a:prstDash val="solid"/>
          </a:ln>
        </c:spPr>
        <c:txPr>
          <a:bodyPr/>
          <a:lstStyle/>
          <a:p>
            <a:pPr>
              <a:defRPr lang="en-US" sz="700" b="0" i="0" u="none" cap="none" baseline="0">
                <a:solidFill>
                  <a:srgbClr val="000000"/>
                </a:solidFill>
                <a:latin typeface="Arial"/>
                <a:ea typeface="Arial"/>
                <a:cs typeface="Arial"/>
              </a:defRPr>
            </a:pPr>
            <a:endParaRPr lang="fr-FR"/>
          </a:p>
        </c:txPr>
        <c:crossAx val="57003649"/>
        <c:crossesAt val="0"/>
        <c:auto val="0"/>
        <c:lblAlgn val="ctr"/>
        <c:lblOffset val="100"/>
        <c:tickLblSkip val="1"/>
        <c:noMultiLvlLbl val="0"/>
      </c:catAx>
      <c:valAx>
        <c:axId val="57003649"/>
        <c:scaling>
          <c:orientation val="minMax"/>
          <c:max val="0.7"/>
          <c:min val="0"/>
        </c:scaling>
        <c:delete val="0"/>
        <c:axPos val="l"/>
        <c:majorGridlines>
          <c:spPr>
            <a:ln w="3175">
              <a:solidFill>
                <a:srgbClr val="000000"/>
              </a:solidFill>
              <a:prstDash val="sysDash"/>
            </a:ln>
          </c:spPr>
        </c:majorGridlines>
        <c:title>
          <c:tx>
            <c:rich>
              <a:bodyPr rot="-5400000" vert="horz" anchor="ctr"/>
              <a:lstStyle/>
              <a:p>
                <a:pPr algn="ctr">
                  <a:defRPr/>
                </a:pPr>
                <a:r>
                  <a:rPr lang="en-US" sz="700" b="1" i="0" u="none" cap="none" baseline="0">
                    <a:solidFill>
                      <a:srgbClr val="000000"/>
                    </a:solidFill>
                    <a:latin typeface="Arial"/>
                    <a:ea typeface="Arial"/>
                    <a:cs typeface="Arial"/>
                  </a:rPr>
                  <a:t>% of total Outstanding</a:t>
                </a:r>
              </a:p>
            </c:rich>
          </c:tx>
          <c:layout>
            <c:manualLayout>
              <c:xMode val="edge"/>
              <c:yMode val="edge"/>
              <c:x val="8.9999999999999993E-3"/>
              <c:y val="1.7999999999999999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a:lstStyle/>
          <a:p>
            <a:pPr>
              <a:defRPr lang="en-US" sz="600" b="0" i="0" u="none" cap="none" baseline="0">
                <a:solidFill>
                  <a:srgbClr val="000000"/>
                </a:solidFill>
                <a:latin typeface="Arial"/>
                <a:ea typeface="Arial"/>
                <a:cs typeface="Arial"/>
              </a:defRPr>
            </a:pPr>
            <a:endParaRPr lang="fr-FR"/>
          </a:p>
        </c:txPr>
        <c:crossAx val="43616441"/>
        <c:crosses val="autoZero"/>
        <c:crossBetween val="between"/>
        <c:majorUnit val="0.1"/>
        <c:minorUnit val="0.05"/>
      </c:valAx>
      <c:spPr>
        <a:solidFill>
          <a:schemeClr val="accent3">
            <a:lumMod val="40000"/>
            <a:lumOff val="60000"/>
          </a:schemeClr>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rot="0" vert="horz"/>
    <a:lstStyle/>
    <a:p>
      <a:pPr>
        <a:defRPr lang="en-US" sz="800" b="0" i="0" u="none" cap="non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4921259845" footer="0.492125984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nchor="ctr"/>
          <a:lstStyle/>
          <a:p>
            <a:pPr algn="ctr">
              <a:defRPr/>
            </a:pPr>
            <a:r>
              <a:rPr lang="en-US" sz="1025" b="1" i="0" u="none" cap="none" baseline="0">
                <a:solidFill>
                  <a:srgbClr val="000000"/>
                </a:solidFill>
                <a:latin typeface="Arial"/>
                <a:ea typeface="Arial"/>
                <a:cs typeface="Arial"/>
              </a:rPr>
              <a:t>Cumulative Gross Loss Ratio</a:t>
            </a:r>
          </a:p>
        </c:rich>
      </c:tx>
      <c:layout>
        <c:manualLayout>
          <c:xMode val="edge"/>
          <c:yMode val="edge"/>
          <c:x val="0.36349999999999999"/>
          <c:y val="7.1999999999999995E-2"/>
        </c:manualLayout>
      </c:layout>
      <c:overlay val="0"/>
      <c:spPr>
        <a:noFill/>
        <a:ln w="25400">
          <a:noFill/>
        </a:ln>
      </c:spPr>
    </c:title>
    <c:autoTitleDeleted val="0"/>
    <c:plotArea>
      <c:layout>
        <c:manualLayout>
          <c:layoutTarget val="inner"/>
          <c:xMode val="edge"/>
          <c:yMode val="edge"/>
          <c:x val="7.1249999999999994E-2"/>
          <c:y val="0.15225"/>
          <c:w val="0.84199999999999997"/>
          <c:h val="0.66649999999999998"/>
        </c:manualLayout>
      </c:layout>
      <c:lineChart>
        <c:grouping val="standard"/>
        <c:varyColors val="0"/>
        <c:ser>
          <c:idx val="2"/>
          <c:order val="0"/>
          <c:spPr>
            <a:ln w="25400">
              <a:solidFill>
                <a:srgbClr val="FF0000"/>
              </a:solidFill>
              <a:prstDash val="solid"/>
            </a:ln>
          </c:spPr>
          <c:marker>
            <c:symbol val="none"/>
          </c:marker>
          <c:cat>
            <c:strRef>
              <c:f>'19. Performance Trigger'!$B$34:$B$54</c:f>
              <c:strCache>
                <c:ptCount val="1"/>
                <c:pt idx="0">
                  <c:v>30/11/2024</c:v>
                </c:pt>
              </c:strCache>
            </c:strRef>
          </c:cat>
          <c:val>
            <c:numRef>
              <c:f>'19. Performance Trigger'!$D$34:$D$54</c:f>
              <c:numCache>
                <c:formatCode>0%</c:formatCode>
                <c:ptCount val="21"/>
                <c:pt idx="0" formatCode="0.00%">
                  <c:v>5.0000000000000001E-3</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0-2C23-40E2-B84F-D2DFD18507B0}"/>
            </c:ext>
          </c:extLst>
        </c:ser>
        <c:ser>
          <c:idx val="0"/>
          <c:order val="1"/>
          <c:marker>
            <c:symbol val="none"/>
          </c:marker>
          <c:cat>
            <c:strRef>
              <c:f>'19. Performance Trigger'!$B$34:$B$54</c:f>
              <c:strCache>
                <c:ptCount val="1"/>
                <c:pt idx="0">
                  <c:v>30/11/2024</c:v>
                </c:pt>
              </c:strCache>
            </c:strRef>
          </c:cat>
          <c:val>
            <c:numRef>
              <c:f>'19. Performance Trigger'!$C$34:$C$54</c:f>
              <c:numCache>
                <c:formatCode>0.00%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1-2C23-40E2-B84F-D2DFD18507B0}"/>
            </c:ext>
          </c:extLst>
        </c:ser>
        <c:dLbls>
          <c:showLegendKey val="0"/>
          <c:showVal val="0"/>
          <c:showCatName val="0"/>
          <c:showSerName val="0"/>
          <c:showPercent val="0"/>
          <c:showBubbleSize val="0"/>
        </c:dLbls>
        <c:smooth val="0"/>
        <c:axId val="34097796"/>
        <c:axId val="38444708"/>
      </c:lineChart>
      <c:dateAx>
        <c:axId val="34097796"/>
        <c:scaling>
          <c:orientation val="minMax"/>
          <c:max val="-1239"/>
          <c:min val="-1604"/>
        </c:scaling>
        <c:delete val="0"/>
        <c:axPos val="b"/>
        <c:numFmt formatCode="[$-40C]mmm\-yy;@" sourceLinked="0"/>
        <c:majorTickMark val="out"/>
        <c:minorTickMark val="none"/>
        <c:tickLblPos val="nextTo"/>
        <c:txPr>
          <a:bodyPr/>
          <a:lstStyle/>
          <a:p>
            <a:pPr>
              <a:defRPr lang="en-US" sz="900" b="0" i="0" u="none" cap="none" baseline="0">
                <a:latin typeface="Arial"/>
                <a:ea typeface="Arial"/>
                <a:cs typeface="Arial"/>
              </a:defRPr>
            </a:pPr>
            <a:endParaRPr lang="fr-FR"/>
          </a:p>
        </c:txPr>
        <c:crossAx val="38444708"/>
        <c:crossesAt val="0"/>
        <c:auto val="1"/>
        <c:lblOffset val="100"/>
        <c:baseTimeUnit val="days"/>
        <c:majorUnit val="1"/>
        <c:minorUnit val="3"/>
      </c:dateAx>
      <c:valAx>
        <c:axId val="38444708"/>
        <c:scaling>
          <c:orientation val="minMax"/>
          <c:max val="7.4999999999999997E-2"/>
          <c:min val="0"/>
        </c:scaling>
        <c:delete val="0"/>
        <c:axPos val="r"/>
        <c:numFmt formatCode="0.0000%" sourceLinked="0"/>
        <c:majorTickMark val="out"/>
        <c:minorTickMark val="none"/>
        <c:tickLblPos val="nextTo"/>
        <c:spPr>
          <a:ln w="3175">
            <a:solidFill>
              <a:srgbClr val="000000"/>
            </a:solidFill>
            <a:prstDash val="solid"/>
          </a:ln>
        </c:spPr>
        <c:txPr>
          <a:bodyPr/>
          <a:lstStyle/>
          <a:p>
            <a:pPr>
              <a:defRPr lang="en-US" sz="1000" b="0" i="0" u="none" cap="none" baseline="0">
                <a:solidFill>
                  <a:srgbClr val="000000"/>
                </a:solidFill>
                <a:latin typeface="Arial"/>
                <a:ea typeface="Arial"/>
                <a:cs typeface="Arial"/>
              </a:defRPr>
            </a:pPr>
            <a:endParaRPr lang="fr-FR"/>
          </a:p>
        </c:txPr>
        <c:crossAx val="34097796"/>
        <c:crosses val="max"/>
        <c:crossBetween val="between"/>
        <c:majorUnit val="5.0000000000000001E-3"/>
      </c:valAx>
      <c:spPr>
        <a:gradFill rotWithShape="1">
          <a:gsLst>
            <a:gs pos="37000">
              <a:srgbClr val="CCFFCC"/>
            </a:gs>
            <a:gs pos="100000">
              <a:srgbClr val="CCCCFF"/>
            </a:gs>
          </a:gsLst>
          <a:lin ang="5400000" scaled="1"/>
        </a:gradFill>
        <a:ln w="12700">
          <a:solidFill>
            <a:srgbClr val="808080"/>
          </a:solidFill>
          <a:prstDash val="solid"/>
        </a:ln>
      </c:spPr>
    </c:plotArea>
    <c:plotVisOnly val="1"/>
    <c:dispBlanksAs val="gap"/>
    <c:showDLblsOverMax val="0"/>
  </c:chart>
  <c:spPr>
    <a:noFill/>
    <a:ln w="38100">
      <a:solidFill>
        <a:srgbClr val="C0C0C0"/>
      </a:solidFill>
      <a:prstDash val="solid"/>
    </a:ln>
  </c:spPr>
  <c:txPr>
    <a:bodyPr rot="0" vert="horz"/>
    <a:lstStyle/>
    <a:p>
      <a:pPr>
        <a:defRPr lang="en-US" sz="1150" b="0" i="0" u="none" cap="none" baseline="0">
          <a:solidFill>
            <a:srgbClr val="000000"/>
          </a:solidFill>
          <a:latin typeface="Arial"/>
          <a:ea typeface="Arial"/>
          <a:cs typeface="Arial"/>
        </a:defRPr>
      </a:pPr>
      <a:endParaRPr lang="fr-FR"/>
    </a:p>
  </c:txPr>
  <c:printSettings>
    <c:headerFooter alignWithMargins="0"/>
    <c:pageMargins b="0.98425196899999978" l="0.78740157499999996" r="0.78740157499999996" t="0.98425196899999978" header="0.49212598450000011" footer="0.49212598450000011"/>
    <c:pageSetup paperSize="9" orientation="landscape" horizontalDpi="1200" verticalDpi="120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nchor="ctr"/>
          <a:lstStyle/>
          <a:p>
            <a:pPr algn="ctr">
              <a:defRPr/>
            </a:pPr>
            <a:r>
              <a:rPr lang="en-US" sz="1025" b="1" i="0" u="none" cap="none" baseline="0">
                <a:solidFill>
                  <a:srgbClr val="000000"/>
                </a:solidFill>
                <a:latin typeface="Arial"/>
                <a:ea typeface="Arial"/>
                <a:cs typeface="Arial"/>
              </a:rPr>
              <a:t>Over-Indebtedness Receivables Ratio</a:t>
            </a:r>
          </a:p>
        </c:rich>
      </c:tx>
      <c:layout>
        <c:manualLayout>
          <c:xMode val="edge"/>
          <c:yMode val="edge"/>
          <c:x val="0.23225000000000001"/>
          <c:y val="6.9250000000000006E-2"/>
        </c:manualLayout>
      </c:layout>
      <c:overlay val="0"/>
      <c:spPr>
        <a:noFill/>
        <a:ln w="25400">
          <a:noFill/>
        </a:ln>
      </c:spPr>
    </c:title>
    <c:autoTitleDeleted val="0"/>
    <c:plotArea>
      <c:layout>
        <c:manualLayout>
          <c:layoutTarget val="inner"/>
          <c:xMode val="edge"/>
          <c:yMode val="edge"/>
          <c:x val="5.8999999999999997E-2"/>
          <c:y val="0.1845"/>
          <c:w val="0.84199999999999997"/>
          <c:h val="0.63749999999999996"/>
        </c:manualLayout>
      </c:layout>
      <c:lineChart>
        <c:grouping val="standard"/>
        <c:varyColors val="0"/>
        <c:ser>
          <c:idx val="2"/>
          <c:order val="0"/>
          <c:spPr>
            <a:ln w="25400">
              <a:solidFill>
                <a:srgbClr val="FF0000"/>
              </a:solidFill>
              <a:prstDash val="solid"/>
            </a:ln>
          </c:spPr>
          <c:marker>
            <c:symbol val="none"/>
          </c:marker>
          <c:cat>
            <c:multiLvlStrRef>
              <c:f>'19. Performance Trigger'!$B$83:$B$103</c:f>
            </c:multiLvlStrRef>
          </c:cat>
          <c:val>
            <c:numRef>
              <c:f>'19. Performance Trigger'!$C$83:$C$103</c:f>
            </c:numRef>
          </c:val>
          <c:smooth val="0"/>
          <c:extLst>
            <c:ext xmlns:c16="http://schemas.microsoft.com/office/drawing/2014/chart" uri="{C3380CC4-5D6E-409C-BE32-E72D297353CC}">
              <c16:uniqueId val="{00000000-260C-419C-B864-26E5FE3CF72A}"/>
            </c:ext>
          </c:extLst>
        </c:ser>
        <c:ser>
          <c:idx val="0"/>
          <c:order val="1"/>
          <c:marker>
            <c:symbol val="none"/>
          </c:marker>
          <c:cat>
            <c:multiLvlStrRef>
              <c:f>'19. Performance Trigger'!$B$83:$B$103</c:f>
            </c:multiLvlStrRef>
          </c:cat>
          <c:val>
            <c:numRef>
              <c:f>'19. Performance Trigger'!$C$83:$C$103</c:f>
            </c:numRef>
          </c:val>
          <c:smooth val="0"/>
          <c:extLst>
            <c:ext xmlns:c16="http://schemas.microsoft.com/office/drawing/2014/chart" uri="{C3380CC4-5D6E-409C-BE32-E72D297353CC}">
              <c16:uniqueId val="{00000001-260C-419C-B864-26E5FE3CF72A}"/>
            </c:ext>
          </c:extLst>
        </c:ser>
        <c:dLbls>
          <c:showLegendKey val="0"/>
          <c:showVal val="0"/>
          <c:showCatName val="0"/>
          <c:showSerName val="0"/>
          <c:showPercent val="0"/>
          <c:showBubbleSize val="0"/>
        </c:dLbls>
        <c:marker val="1"/>
        <c:smooth val="0"/>
        <c:axId val="10458057"/>
        <c:axId val="27013650"/>
      </c:lineChart>
      <c:catAx>
        <c:axId val="10458057"/>
        <c:scaling>
          <c:orientation val="minMax"/>
          <c:max val="-364"/>
          <c:min val="-790"/>
        </c:scaling>
        <c:delete val="0"/>
        <c:axPos val="b"/>
        <c:numFmt formatCode="[$-40C]mmm\-yy;@" sourceLinked="0"/>
        <c:majorTickMark val="out"/>
        <c:minorTickMark val="none"/>
        <c:tickLblPos val="nextTo"/>
        <c:txPr>
          <a:bodyPr/>
          <a:lstStyle/>
          <a:p>
            <a:pPr>
              <a:defRPr lang="en-US" sz="900" b="0" i="0" u="none" cap="none" baseline="0">
                <a:latin typeface="Arial"/>
                <a:ea typeface="Arial"/>
                <a:cs typeface="Arial"/>
              </a:defRPr>
            </a:pPr>
            <a:endParaRPr lang="fr-FR"/>
          </a:p>
        </c:txPr>
        <c:crossAx val="27013650"/>
        <c:crossesAt val="0"/>
        <c:auto val="1"/>
        <c:lblAlgn val="ctr"/>
        <c:lblOffset val="100"/>
        <c:tickLblSkip val="1"/>
        <c:tickMarkSkip val="3"/>
        <c:noMultiLvlLbl val="1"/>
      </c:catAx>
      <c:valAx>
        <c:axId val="27013650"/>
        <c:scaling>
          <c:orientation val="minMax"/>
          <c:max val="7.4999999999999997E-2"/>
          <c:min val="0"/>
        </c:scaling>
        <c:delete val="0"/>
        <c:axPos val="r"/>
        <c:numFmt formatCode="0.00%" sourceLinked="1"/>
        <c:majorTickMark val="out"/>
        <c:minorTickMark val="none"/>
        <c:tickLblPos val="nextTo"/>
        <c:spPr>
          <a:ln w="3175">
            <a:solidFill>
              <a:srgbClr val="000000"/>
            </a:solidFill>
            <a:prstDash val="solid"/>
          </a:ln>
        </c:spPr>
        <c:txPr>
          <a:bodyPr/>
          <a:lstStyle/>
          <a:p>
            <a:pPr>
              <a:defRPr lang="en-US" sz="1000" b="0" i="0" u="none" cap="none" baseline="0">
                <a:solidFill>
                  <a:srgbClr val="000000"/>
                </a:solidFill>
                <a:latin typeface="Arial"/>
                <a:ea typeface="Arial"/>
                <a:cs typeface="Arial"/>
              </a:defRPr>
            </a:pPr>
            <a:endParaRPr lang="fr-FR"/>
          </a:p>
        </c:txPr>
        <c:crossAx val="10458057"/>
        <c:crosses val="max"/>
        <c:crossBetween val="between"/>
        <c:majorUnit val="5.0000000000000001E-3"/>
      </c:valAx>
      <c:spPr>
        <a:gradFill rotWithShape="1">
          <a:gsLst>
            <a:gs pos="37000">
              <a:srgbClr val="CCFFCC"/>
            </a:gs>
            <a:gs pos="100000">
              <a:srgbClr val="CCCCFF"/>
            </a:gs>
          </a:gsLst>
          <a:lin ang="5400000" scaled="1"/>
        </a:gradFill>
        <a:ln w="12700">
          <a:solidFill>
            <a:srgbClr val="808080"/>
          </a:solidFill>
          <a:prstDash val="solid"/>
        </a:ln>
      </c:spPr>
    </c:plotArea>
    <c:plotVisOnly val="1"/>
    <c:dispBlanksAs val="gap"/>
    <c:showDLblsOverMax val="0"/>
  </c:chart>
  <c:spPr>
    <a:noFill/>
    <a:ln w="38100">
      <a:solidFill>
        <a:srgbClr val="C0C0C0"/>
      </a:solidFill>
      <a:prstDash val="solid"/>
    </a:ln>
  </c:spPr>
  <c:txPr>
    <a:bodyPr rot="0" vert="horz"/>
    <a:lstStyle/>
    <a:p>
      <a:pPr>
        <a:defRPr lang="en-US" sz="1150" b="0" i="0" u="none" cap="none" baseline="0">
          <a:solidFill>
            <a:srgbClr val="000000"/>
          </a:solidFill>
          <a:latin typeface="Arial"/>
          <a:ea typeface="Arial"/>
          <a:cs typeface="Arial"/>
        </a:defRPr>
      </a:pPr>
      <a:endParaRPr lang="fr-FR"/>
    </a:p>
  </c:txPr>
  <c:printSettings>
    <c:headerFooter alignWithMargins="0"/>
    <c:pageMargins b="0.98425196899999978" l="0.78740157499999996" r="0.78740157499999996" t="0.98425196899999978" header="0.49212598450000011" footer="0.49212598450000011"/>
    <c:pageSetup paperSize="9" orientation="landscape" horizontalDpi="1200" verticalDpi="120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nchor="ctr"/>
          <a:lstStyle/>
          <a:p>
            <a:pPr algn="ctr">
              <a:defRPr/>
            </a:pPr>
            <a:r>
              <a:rPr lang="en-US" sz="1025" b="1" i="0" u="none" cap="none" baseline="0">
                <a:solidFill>
                  <a:srgbClr val="000000"/>
                </a:solidFill>
                <a:latin typeface="Arial"/>
                <a:ea typeface="Arial"/>
                <a:cs typeface="Arial"/>
              </a:rPr>
              <a:t>Defaulted Ratio</a:t>
            </a:r>
          </a:p>
        </c:rich>
      </c:tx>
      <c:layout>
        <c:manualLayout>
          <c:xMode val="edge"/>
          <c:yMode val="edge"/>
          <c:x val="0.42899999999999999"/>
          <c:y val="7.1999999999999995E-2"/>
        </c:manualLayout>
      </c:layout>
      <c:overlay val="0"/>
      <c:spPr>
        <a:noFill/>
        <a:ln w="25400">
          <a:noFill/>
        </a:ln>
      </c:spPr>
    </c:title>
    <c:autoTitleDeleted val="0"/>
    <c:plotArea>
      <c:layout>
        <c:manualLayout>
          <c:layoutTarget val="inner"/>
          <c:xMode val="edge"/>
          <c:yMode val="edge"/>
          <c:x val="5.8999999999999997E-2"/>
          <c:y val="0.1845"/>
          <c:w val="0.84199999999999997"/>
          <c:h val="0.63749999999999996"/>
        </c:manualLayout>
      </c:layout>
      <c:lineChart>
        <c:grouping val="standard"/>
        <c:varyColors val="0"/>
        <c:ser>
          <c:idx val="2"/>
          <c:order val="0"/>
          <c:spPr>
            <a:ln w="25400">
              <a:solidFill>
                <a:srgbClr val="FF0000"/>
              </a:solidFill>
              <a:prstDash val="solid"/>
            </a:ln>
          </c:spPr>
          <c:marker>
            <c:symbol val="none"/>
          </c:marker>
          <c:cat>
            <c:multiLvlStrRef>
              <c:f>'19. Performance Trigger'!$B$59:$B$79</c:f>
            </c:multiLvlStrRef>
          </c:cat>
          <c:val>
            <c:numRef>
              <c:f>'19. Performance Trigger'!$D$59:$D$79</c:f>
            </c:numRef>
          </c:val>
          <c:smooth val="0"/>
          <c:extLst>
            <c:ext xmlns:c16="http://schemas.microsoft.com/office/drawing/2014/chart" uri="{C3380CC4-5D6E-409C-BE32-E72D297353CC}">
              <c16:uniqueId val="{00000000-FF75-4566-8B75-DF435AD5D9A7}"/>
            </c:ext>
          </c:extLst>
        </c:ser>
        <c:ser>
          <c:idx val="0"/>
          <c:order val="1"/>
          <c:marker>
            <c:symbol val="none"/>
          </c:marker>
          <c:cat>
            <c:multiLvlStrRef>
              <c:f>'19. Performance Trigger'!$B$59:$B$79</c:f>
            </c:multiLvlStrRef>
          </c:cat>
          <c:val>
            <c:numRef>
              <c:f>'19. Performance Trigger'!$C$59:$C$79</c:f>
            </c:numRef>
          </c:val>
          <c:smooth val="0"/>
          <c:extLst>
            <c:ext xmlns:c16="http://schemas.microsoft.com/office/drawing/2014/chart" uri="{C3380CC4-5D6E-409C-BE32-E72D297353CC}">
              <c16:uniqueId val="{00000001-FF75-4566-8B75-DF435AD5D9A7}"/>
            </c:ext>
          </c:extLst>
        </c:ser>
        <c:dLbls>
          <c:showLegendKey val="0"/>
          <c:showVal val="0"/>
          <c:showCatName val="0"/>
          <c:showSerName val="0"/>
          <c:showPercent val="0"/>
          <c:showBubbleSize val="0"/>
        </c:dLbls>
        <c:marker val="1"/>
        <c:smooth val="0"/>
        <c:axId val="41796266"/>
        <c:axId val="40622081"/>
      </c:lineChart>
      <c:catAx>
        <c:axId val="41796266"/>
        <c:scaling>
          <c:orientation val="minMax"/>
          <c:max val="-608"/>
          <c:min val="-973"/>
        </c:scaling>
        <c:delete val="0"/>
        <c:axPos val="b"/>
        <c:numFmt formatCode="[$-40C]mmm\-yy;@" sourceLinked="0"/>
        <c:majorTickMark val="out"/>
        <c:minorTickMark val="none"/>
        <c:tickLblPos val="nextTo"/>
        <c:txPr>
          <a:bodyPr/>
          <a:lstStyle/>
          <a:p>
            <a:pPr>
              <a:defRPr lang="en-US" sz="900" b="0" i="0" u="none" cap="none" baseline="0">
                <a:latin typeface="Arial"/>
                <a:ea typeface="Arial"/>
                <a:cs typeface="Arial"/>
              </a:defRPr>
            </a:pPr>
            <a:endParaRPr lang="fr-FR"/>
          </a:p>
        </c:txPr>
        <c:crossAx val="40622081"/>
        <c:crossesAt val="0"/>
        <c:auto val="1"/>
        <c:lblAlgn val="ctr"/>
        <c:lblOffset val="100"/>
        <c:tickLblSkip val="1"/>
        <c:tickMarkSkip val="3"/>
        <c:noMultiLvlLbl val="1"/>
      </c:catAx>
      <c:valAx>
        <c:axId val="40622081"/>
        <c:scaling>
          <c:orientation val="minMax"/>
          <c:max val="7.4999999999999997E-2"/>
          <c:min val="0"/>
        </c:scaling>
        <c:delete val="0"/>
        <c:axPos val="r"/>
        <c:numFmt formatCode="0.0000%" sourceLinked="0"/>
        <c:majorTickMark val="out"/>
        <c:minorTickMark val="none"/>
        <c:tickLblPos val="nextTo"/>
        <c:spPr>
          <a:ln w="3175">
            <a:solidFill>
              <a:srgbClr val="000000"/>
            </a:solidFill>
            <a:prstDash val="solid"/>
          </a:ln>
        </c:spPr>
        <c:txPr>
          <a:bodyPr/>
          <a:lstStyle/>
          <a:p>
            <a:pPr>
              <a:defRPr lang="en-US" sz="1000" b="0" i="0" u="none" cap="none" baseline="0">
                <a:solidFill>
                  <a:srgbClr val="000000"/>
                </a:solidFill>
                <a:latin typeface="Arial"/>
                <a:ea typeface="Arial"/>
                <a:cs typeface="Arial"/>
              </a:defRPr>
            </a:pPr>
            <a:endParaRPr lang="fr-FR"/>
          </a:p>
        </c:txPr>
        <c:crossAx val="41796266"/>
        <c:crosses val="max"/>
        <c:crossBetween val="between"/>
        <c:majorUnit val="5.0000000000000001E-3"/>
      </c:valAx>
      <c:spPr>
        <a:gradFill rotWithShape="1">
          <a:gsLst>
            <a:gs pos="37000">
              <a:srgbClr val="CCFFCC"/>
            </a:gs>
            <a:gs pos="100000">
              <a:srgbClr val="CCCCFF"/>
            </a:gs>
          </a:gsLst>
          <a:lin ang="5400000" scaled="1"/>
        </a:gradFill>
        <a:ln w="12700">
          <a:solidFill>
            <a:srgbClr val="808080"/>
          </a:solidFill>
          <a:prstDash val="solid"/>
        </a:ln>
      </c:spPr>
    </c:plotArea>
    <c:plotVisOnly val="1"/>
    <c:dispBlanksAs val="gap"/>
    <c:showDLblsOverMax val="0"/>
  </c:chart>
  <c:spPr>
    <a:noFill/>
    <a:ln w="38100">
      <a:solidFill>
        <a:srgbClr val="C0C0C0"/>
      </a:solidFill>
      <a:prstDash val="solid"/>
    </a:ln>
  </c:spPr>
  <c:txPr>
    <a:bodyPr rot="0" vert="horz"/>
    <a:lstStyle/>
    <a:p>
      <a:pPr>
        <a:defRPr lang="en-US" sz="1150" b="0" i="0" u="none" cap="none" baseline="0">
          <a:solidFill>
            <a:srgbClr val="000000"/>
          </a:solidFill>
          <a:latin typeface="Arial"/>
          <a:ea typeface="Arial"/>
          <a:cs typeface="Arial"/>
        </a:defRPr>
      </a:pPr>
      <a:endParaRPr lang="fr-FR"/>
    </a:p>
  </c:txPr>
  <c:printSettings>
    <c:headerFooter alignWithMargins="0"/>
    <c:pageMargins b="0.98425196899999978" l="0.78740157499999996" r="0.78740157499999996" t="0.98425196899999978" header="0.49212598450000011" footer="0.49212598450000011"/>
    <c:pageSetup paperSize="9" orientation="landscape" horizontalDpi="1200" verticalDpi="12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nchor="ctr"/>
          <a:lstStyle/>
          <a:p>
            <a:pPr algn="ctr">
              <a:defRPr/>
            </a:pPr>
            <a:r>
              <a:rPr lang="en-US" sz="800" b="1" i="0" u="none" cap="none" baseline="0">
                <a:solidFill>
                  <a:srgbClr val="000000"/>
                </a:solidFill>
                <a:latin typeface="Arial"/>
                <a:ea typeface="Arial"/>
                <a:cs typeface="Arial"/>
              </a:rPr>
              <a:t>Distribution by original Balance </a:t>
            </a:r>
          </a:p>
        </c:rich>
      </c:tx>
      <c:layout>
        <c:manualLayout>
          <c:xMode val="edge"/>
          <c:yMode val="edge"/>
          <c:x val="0.30199999999999999"/>
          <c:y val="1.7999999999999999E-2"/>
        </c:manualLayout>
      </c:layout>
      <c:overlay val="0"/>
      <c:spPr>
        <a:noFill/>
        <a:ln w="25400">
          <a:noFill/>
        </a:ln>
      </c:spPr>
    </c:title>
    <c:autoTitleDeleted val="0"/>
    <c:plotArea>
      <c:layout>
        <c:manualLayout>
          <c:layoutTarget val="inner"/>
          <c:xMode val="edge"/>
          <c:yMode val="edge"/>
          <c:x val="9.425E-2"/>
          <c:y val="0.12675"/>
          <c:w val="0.86150000000000004"/>
          <c:h val="0.55074999999999996"/>
        </c:manualLayout>
      </c:layout>
      <c:barChart>
        <c:barDir val="col"/>
        <c:grouping val="stacked"/>
        <c:varyColors val="0"/>
        <c:ser>
          <c:idx val="1"/>
          <c:order val="0"/>
          <c:spPr>
            <a:solidFill>
              <a:srgbClr val="9999FF"/>
            </a:solidFill>
            <a:ln w="12700">
              <a:solidFill>
                <a:srgbClr val="000000"/>
              </a:solidFill>
              <a:prstDash val="solid"/>
            </a:ln>
          </c:spPr>
          <c:invertIfNegative val="0"/>
          <c:cat>
            <c:strRef>
              <c:f>'16. Break Down Statistics'!$B$22:$B$33</c:f>
              <c:strCache>
                <c:ptCount val="12"/>
                <c:pt idx="0">
                  <c:v>[0-500[</c:v>
                </c:pt>
                <c:pt idx="1">
                  <c:v>[500-1000[</c:v>
                </c:pt>
                <c:pt idx="2">
                  <c:v>[1000-1500[</c:v>
                </c:pt>
                <c:pt idx="3">
                  <c:v>[1500-2000[</c:v>
                </c:pt>
                <c:pt idx="4">
                  <c:v>[2000-3000[</c:v>
                </c:pt>
                <c:pt idx="5">
                  <c:v>[3000-4000[</c:v>
                </c:pt>
                <c:pt idx="6">
                  <c:v>[4000-6000[</c:v>
                </c:pt>
                <c:pt idx="7">
                  <c:v>[6000-8000[</c:v>
                </c:pt>
                <c:pt idx="8">
                  <c:v>[8000-10000[</c:v>
                </c:pt>
                <c:pt idx="9">
                  <c:v>[10000-15000[</c:v>
                </c:pt>
                <c:pt idx="10">
                  <c:v>[15000-20000[</c:v>
                </c:pt>
                <c:pt idx="11">
                  <c:v>&gt;=20000</c:v>
                </c:pt>
              </c:strCache>
            </c:strRef>
          </c:cat>
          <c:val>
            <c:numRef>
              <c:f>'16. Break Down Statistics'!$D$22:$D$33</c:f>
              <c:numCache>
                <c:formatCode>0.00%</c:formatCode>
                <c:ptCount val="12"/>
                <c:pt idx="0">
                  <c:v>2.973480188927608E-4</c:v>
                </c:pt>
                <c:pt idx="1">
                  <c:v>1.7479190191371614E-3</c:v>
                </c:pt>
                <c:pt idx="2">
                  <c:v>4.4979013074041025E-3</c:v>
                </c:pt>
                <c:pt idx="3">
                  <c:v>9.4781364945284788E-3</c:v>
                </c:pt>
                <c:pt idx="4">
                  <c:v>4.2544807926934783E-2</c:v>
                </c:pt>
                <c:pt idx="5">
                  <c:v>3.958865681201084E-2</c:v>
                </c:pt>
                <c:pt idx="6">
                  <c:v>6.0326992114002942E-2</c:v>
                </c:pt>
                <c:pt idx="7">
                  <c:v>5.449412078706016E-2</c:v>
                </c:pt>
                <c:pt idx="8">
                  <c:v>5.0742309616148285E-2</c:v>
                </c:pt>
                <c:pt idx="9">
                  <c:v>0.12512105195563891</c:v>
                </c:pt>
                <c:pt idx="10">
                  <c:v>0.13091754391340579</c:v>
                </c:pt>
                <c:pt idx="11">
                  <c:v>0.48024321203483583</c:v>
                </c:pt>
              </c:numCache>
            </c:numRef>
          </c:val>
          <c:extLst>
            <c:ext xmlns:c16="http://schemas.microsoft.com/office/drawing/2014/chart" uri="{C3380CC4-5D6E-409C-BE32-E72D297353CC}">
              <c16:uniqueId val="{00000000-C9A7-4710-BC08-0BC6743506A1}"/>
            </c:ext>
          </c:extLst>
        </c:ser>
        <c:dLbls>
          <c:showLegendKey val="0"/>
          <c:showVal val="0"/>
          <c:showCatName val="0"/>
          <c:showSerName val="0"/>
          <c:showPercent val="0"/>
          <c:showBubbleSize val="0"/>
        </c:dLbls>
        <c:gapWidth val="150"/>
        <c:overlap val="100"/>
        <c:axId val="43270800"/>
        <c:axId val="53892886"/>
      </c:barChart>
      <c:catAx>
        <c:axId val="43270800"/>
        <c:scaling>
          <c:orientation val="minMax"/>
        </c:scaling>
        <c:delete val="0"/>
        <c:axPos val="b"/>
        <c:numFmt formatCode="#,##0_ ;[Red]\-#,##0\ " sourceLinked="0"/>
        <c:majorTickMark val="out"/>
        <c:minorTickMark val="none"/>
        <c:tickLblPos val="nextTo"/>
        <c:spPr>
          <a:ln w="3175">
            <a:solidFill>
              <a:srgbClr val="000000"/>
            </a:solidFill>
            <a:prstDash val="solid"/>
          </a:ln>
        </c:spPr>
        <c:txPr>
          <a:bodyPr rot="-5400000" vert="horz"/>
          <a:lstStyle/>
          <a:p>
            <a:pPr>
              <a:defRPr lang="en-US" sz="1150" b="0" i="0" u="none" cap="none" baseline="0">
                <a:solidFill>
                  <a:srgbClr val="000000"/>
                </a:solidFill>
                <a:latin typeface="Arial"/>
                <a:ea typeface="Arial"/>
                <a:cs typeface="Arial"/>
              </a:defRPr>
            </a:pPr>
            <a:endParaRPr lang="fr-FR"/>
          </a:p>
        </c:txPr>
        <c:crossAx val="53892886"/>
        <c:crossesAt val="0"/>
        <c:auto val="0"/>
        <c:lblAlgn val="ctr"/>
        <c:lblOffset val="100"/>
        <c:tickLblSkip val="1"/>
        <c:noMultiLvlLbl val="0"/>
      </c:catAx>
      <c:valAx>
        <c:axId val="53892886"/>
        <c:scaling>
          <c:orientation val="minMax"/>
          <c:max val="0.5"/>
          <c:min val="0"/>
        </c:scaling>
        <c:delete val="0"/>
        <c:axPos val="l"/>
        <c:majorGridlines>
          <c:spPr>
            <a:ln w="3175">
              <a:solidFill>
                <a:srgbClr val="000000"/>
              </a:solidFill>
              <a:prstDash val="sysDash"/>
            </a:ln>
          </c:spPr>
        </c:majorGridlines>
        <c:title>
          <c:tx>
            <c:rich>
              <a:bodyPr rot="-5400000" vert="horz" anchor="ctr"/>
              <a:lstStyle/>
              <a:p>
                <a:pPr algn="ctr">
                  <a:defRPr/>
                </a:pPr>
                <a:r>
                  <a:rPr lang="en-US" sz="1050" b="1" i="0" u="none" cap="none" baseline="0">
                    <a:solidFill>
                      <a:srgbClr val="000000"/>
                    </a:solidFill>
                    <a:latin typeface="Arial"/>
                    <a:ea typeface="Arial"/>
                    <a:cs typeface="Arial"/>
                  </a:rPr>
                  <a:t>% of total Outstanding</a:t>
                </a:r>
              </a:p>
            </c:rich>
          </c:tx>
          <c:layout>
            <c:manualLayout>
              <c:xMode val="edge"/>
              <c:yMode val="edge"/>
              <c:x val="8.9999999999999993E-3"/>
              <c:y val="0.19575000000000001"/>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a:lstStyle/>
          <a:p>
            <a:pPr>
              <a:defRPr lang="en-US" sz="850" b="0" i="0" u="none" cap="none" baseline="0">
                <a:solidFill>
                  <a:srgbClr val="000000"/>
                </a:solidFill>
                <a:latin typeface="Arial"/>
                <a:ea typeface="Arial"/>
                <a:cs typeface="Arial"/>
              </a:defRPr>
            </a:pPr>
            <a:endParaRPr lang="fr-FR"/>
          </a:p>
        </c:txPr>
        <c:crossAx val="43270800"/>
        <c:crosses val="autoZero"/>
        <c:crossBetween val="between"/>
        <c:majorUnit val="0.1"/>
        <c:minorUnit val="0.05"/>
      </c:valAx>
      <c:spPr>
        <a:solidFill>
          <a:schemeClr val="accent3">
            <a:lumMod val="60000"/>
            <a:lumOff val="40000"/>
          </a:schemeClr>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rot="0" vert="horz"/>
    <a:lstStyle/>
    <a:p>
      <a:pPr>
        <a:defRPr lang="en-US" sz="1175" b="0" i="0" u="none" cap="non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4921259845" footer="0.492125984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nchor="ctr"/>
          <a:lstStyle/>
          <a:p>
            <a:pPr algn="ctr">
              <a:defRPr/>
            </a:pPr>
            <a:r>
              <a:rPr lang="en-US" sz="800" b="1" i="0" u="none" cap="none" baseline="0">
                <a:solidFill>
                  <a:srgbClr val="000000"/>
                </a:solidFill>
                <a:latin typeface="Arial"/>
                <a:ea typeface="Arial"/>
                <a:cs typeface="Arial"/>
              </a:rPr>
              <a:t>Distribution by current balance </a:t>
            </a:r>
          </a:p>
        </c:rich>
      </c:tx>
      <c:layout>
        <c:manualLayout>
          <c:xMode val="edge"/>
          <c:yMode val="edge"/>
          <c:x val="0.27900000000000003"/>
          <c:y val="1.7749999999999998E-2"/>
        </c:manualLayout>
      </c:layout>
      <c:overlay val="0"/>
      <c:spPr>
        <a:noFill/>
        <a:ln w="25400">
          <a:noFill/>
        </a:ln>
      </c:spPr>
    </c:title>
    <c:autoTitleDeleted val="0"/>
    <c:plotArea>
      <c:layout>
        <c:manualLayout>
          <c:layoutTarget val="inner"/>
          <c:xMode val="edge"/>
          <c:yMode val="edge"/>
          <c:x val="8.1500000000000003E-2"/>
          <c:y val="0.13925000000000001"/>
          <c:w val="0.88549999999999995"/>
          <c:h val="0.48575000000000002"/>
        </c:manualLayout>
      </c:layout>
      <c:barChart>
        <c:barDir val="col"/>
        <c:grouping val="stacked"/>
        <c:varyColors val="0"/>
        <c:ser>
          <c:idx val="1"/>
          <c:order val="0"/>
          <c:spPr>
            <a:solidFill>
              <a:srgbClr val="9999FF"/>
            </a:solidFill>
            <a:ln w="12700">
              <a:solidFill>
                <a:srgbClr val="000000"/>
              </a:solidFill>
              <a:prstDash val="solid"/>
            </a:ln>
          </c:spPr>
          <c:invertIfNegative val="0"/>
          <c:cat>
            <c:strRef>
              <c:f>'16. Break Down Statistics'!$B$39:$B$52</c:f>
              <c:strCache>
                <c:ptCount val="14"/>
                <c:pt idx="0">
                  <c:v>[0-500[</c:v>
                </c:pt>
                <c:pt idx="1">
                  <c:v>[500-1000[</c:v>
                </c:pt>
                <c:pt idx="2">
                  <c:v>[1000-1500[</c:v>
                </c:pt>
                <c:pt idx="3">
                  <c:v>[1500-2000[</c:v>
                </c:pt>
                <c:pt idx="4">
                  <c:v>[2000-3000[</c:v>
                </c:pt>
                <c:pt idx="5">
                  <c:v>[3000-4000[</c:v>
                </c:pt>
                <c:pt idx="6">
                  <c:v>[4000-6000[</c:v>
                </c:pt>
                <c:pt idx="7">
                  <c:v>[6000-8000[</c:v>
                </c:pt>
                <c:pt idx="8">
                  <c:v>[8000-10000[</c:v>
                </c:pt>
                <c:pt idx="9">
                  <c:v>[10000-15000[</c:v>
                </c:pt>
                <c:pt idx="10">
                  <c:v>[15000-20000[</c:v>
                </c:pt>
                <c:pt idx="11">
                  <c:v>[20000-25000[</c:v>
                </c:pt>
                <c:pt idx="12">
                  <c:v>[25000-30000[</c:v>
                </c:pt>
                <c:pt idx="13">
                  <c:v>&gt;=30000</c:v>
                </c:pt>
              </c:strCache>
            </c:strRef>
          </c:cat>
          <c:val>
            <c:numRef>
              <c:f>'16. Break Down Statistics'!$D$39:$D$52</c:f>
              <c:numCache>
                <c:formatCode>0.00%</c:formatCode>
                <c:ptCount val="14"/>
                <c:pt idx="0">
                  <c:v>1.6647628153579077E-3</c:v>
                </c:pt>
                <c:pt idx="1">
                  <c:v>5.1148511715147183E-3</c:v>
                </c:pt>
                <c:pt idx="2">
                  <c:v>8.5510944529695529E-3</c:v>
                </c:pt>
                <c:pt idx="3">
                  <c:v>1.5761450521587055E-2</c:v>
                </c:pt>
                <c:pt idx="4">
                  <c:v>4.0850276062449342E-2</c:v>
                </c:pt>
                <c:pt idx="5">
                  <c:v>3.598303239511761E-2</c:v>
                </c:pt>
                <c:pt idx="6">
                  <c:v>6.3174309726817049E-2</c:v>
                </c:pt>
                <c:pt idx="7">
                  <c:v>5.114668609809507E-2</c:v>
                </c:pt>
                <c:pt idx="8">
                  <c:v>5.7331500883430031E-2</c:v>
                </c:pt>
                <c:pt idx="9">
                  <c:v>0.1352540814338668</c:v>
                </c:pt>
                <c:pt idx="10">
                  <c:v>0.14583738730414647</c:v>
                </c:pt>
                <c:pt idx="11">
                  <c:v>0.13777902381694776</c:v>
                </c:pt>
                <c:pt idx="12">
                  <c:v>0.10925472164357974</c:v>
                </c:pt>
                <c:pt idx="13">
                  <c:v>0.19229682167412074</c:v>
                </c:pt>
              </c:numCache>
            </c:numRef>
          </c:val>
          <c:extLst>
            <c:ext xmlns:c16="http://schemas.microsoft.com/office/drawing/2014/chart" uri="{C3380CC4-5D6E-409C-BE32-E72D297353CC}">
              <c16:uniqueId val="{00000000-3BAB-4190-B855-F7EF0C882ADC}"/>
            </c:ext>
          </c:extLst>
        </c:ser>
        <c:dLbls>
          <c:showLegendKey val="0"/>
          <c:showVal val="0"/>
          <c:showCatName val="0"/>
          <c:showSerName val="0"/>
          <c:showPercent val="0"/>
          <c:showBubbleSize val="0"/>
        </c:dLbls>
        <c:gapWidth val="150"/>
        <c:overlap val="100"/>
        <c:axId val="15273932"/>
        <c:axId val="3247668"/>
      </c:barChart>
      <c:catAx>
        <c:axId val="15273932"/>
        <c:scaling>
          <c:orientation val="minMax"/>
        </c:scaling>
        <c:delete val="0"/>
        <c:axPos val="b"/>
        <c:numFmt formatCode="#,##0_ ;[Red]\-#,##0\ " sourceLinked="0"/>
        <c:majorTickMark val="out"/>
        <c:minorTickMark val="none"/>
        <c:tickLblPos val="nextTo"/>
        <c:spPr>
          <a:ln w="3175">
            <a:solidFill>
              <a:srgbClr val="000000"/>
            </a:solidFill>
            <a:prstDash val="solid"/>
          </a:ln>
        </c:spPr>
        <c:txPr>
          <a:bodyPr rot="-5400000" vert="horz"/>
          <a:lstStyle/>
          <a:p>
            <a:pPr>
              <a:defRPr lang="en-US" sz="900" b="0" i="0" u="none" cap="none" baseline="0">
                <a:solidFill>
                  <a:srgbClr val="000000"/>
                </a:solidFill>
                <a:latin typeface="Arial"/>
                <a:ea typeface="Arial"/>
                <a:cs typeface="Arial"/>
              </a:defRPr>
            </a:pPr>
            <a:endParaRPr lang="fr-FR"/>
          </a:p>
        </c:txPr>
        <c:crossAx val="3247668"/>
        <c:crossesAt val="0"/>
        <c:auto val="0"/>
        <c:lblAlgn val="ctr"/>
        <c:lblOffset val="100"/>
        <c:tickLblSkip val="1"/>
        <c:noMultiLvlLbl val="0"/>
      </c:catAx>
      <c:valAx>
        <c:axId val="3247668"/>
        <c:scaling>
          <c:orientation val="minMax"/>
          <c:max val="0.3"/>
          <c:min val="0"/>
        </c:scaling>
        <c:delete val="0"/>
        <c:axPos val="l"/>
        <c:majorGridlines>
          <c:spPr>
            <a:ln w="3175">
              <a:solidFill>
                <a:srgbClr val="000000"/>
              </a:solidFill>
              <a:prstDash val="sysDash"/>
            </a:ln>
          </c:spPr>
        </c:majorGridlines>
        <c:title>
          <c:tx>
            <c:rich>
              <a:bodyPr rot="-5400000" vert="horz" anchor="ctr"/>
              <a:lstStyle/>
              <a:p>
                <a:pPr algn="ctr">
                  <a:defRPr/>
                </a:pPr>
                <a:r>
                  <a:rPr lang="en-US" sz="800" b="1" i="0" u="none" cap="none" baseline="0">
                    <a:solidFill>
                      <a:srgbClr val="000000"/>
                    </a:solidFill>
                    <a:latin typeface="Arial"/>
                    <a:ea typeface="Arial"/>
                    <a:cs typeface="Arial"/>
                  </a:rPr>
                  <a:t>% of total Outstanding</a:t>
                </a:r>
              </a:p>
            </c:rich>
          </c:tx>
          <c:layout>
            <c:manualLayout>
              <c:xMode val="edge"/>
              <c:yMode val="edge"/>
              <c:x val="8.2500000000000004E-3"/>
              <c:y val="0.1034999999999999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a:lstStyle/>
          <a:p>
            <a:pPr>
              <a:defRPr lang="en-US" sz="700" b="0" i="0" u="none" cap="none" baseline="0">
                <a:solidFill>
                  <a:srgbClr val="000000"/>
                </a:solidFill>
                <a:latin typeface="Arial"/>
                <a:ea typeface="Arial"/>
                <a:cs typeface="Arial"/>
              </a:defRPr>
            </a:pPr>
            <a:endParaRPr lang="fr-FR"/>
          </a:p>
        </c:txPr>
        <c:crossAx val="15273932"/>
        <c:crosses val="autoZero"/>
        <c:crossBetween val="between"/>
        <c:majorUnit val="0.1"/>
        <c:minorUnit val="0.05"/>
      </c:valAx>
      <c:spPr>
        <a:solidFill>
          <a:schemeClr val="accent3">
            <a:lumMod val="60000"/>
            <a:lumOff val="40000"/>
          </a:schemeClr>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rot="0" vert="horz"/>
    <a:lstStyle/>
    <a:p>
      <a:pPr>
        <a:defRPr lang="en-US" sz="1125" b="0" i="0" u="none" cap="non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4921259845" footer="0.492125984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nchor="ctr"/>
          <a:lstStyle/>
          <a:p>
            <a:pPr algn="ctr">
              <a:defRPr/>
            </a:pPr>
            <a:r>
              <a:rPr lang="en-US" sz="800" b="1" i="0" u="none" cap="none" baseline="0">
                <a:solidFill>
                  <a:srgbClr val="000000"/>
                </a:solidFill>
                <a:latin typeface="Arial"/>
                <a:ea typeface="Arial"/>
                <a:cs typeface="Arial"/>
              </a:rPr>
              <a:t>Distribution by initial maturity </a:t>
            </a:r>
            <a:r>
              <a:rPr lang="en-US" sz="800" b="0" i="0" u="none" cap="none" baseline="0">
                <a:solidFill>
                  <a:srgbClr val="000000"/>
                </a:solidFill>
                <a:latin typeface="Arial"/>
                <a:ea typeface="Arial"/>
                <a:cs typeface="Arial"/>
              </a:rPr>
              <a:t>(months)</a:t>
            </a:r>
            <a:r>
              <a:rPr lang="en-US" sz="800" b="1" i="0" u="none" cap="none" baseline="0">
                <a:solidFill>
                  <a:srgbClr val="000000"/>
                </a:solidFill>
                <a:latin typeface="Arial"/>
                <a:ea typeface="Arial"/>
                <a:cs typeface="Arial"/>
              </a:rPr>
              <a:t> </a:t>
            </a:r>
          </a:p>
        </c:rich>
      </c:tx>
      <c:layout>
        <c:manualLayout>
          <c:xMode val="edge"/>
          <c:yMode val="edge"/>
          <c:x val="0.25674999999999998"/>
          <c:y val="1.95E-2"/>
        </c:manualLayout>
      </c:layout>
      <c:overlay val="0"/>
      <c:spPr>
        <a:noFill/>
        <a:ln w="25400">
          <a:noFill/>
        </a:ln>
      </c:spPr>
    </c:title>
    <c:autoTitleDeleted val="0"/>
    <c:plotArea>
      <c:layout>
        <c:manualLayout>
          <c:layoutTarget val="inner"/>
          <c:xMode val="edge"/>
          <c:yMode val="edge"/>
          <c:x val="7.3499999999999996E-2"/>
          <c:y val="0.12025"/>
          <c:w val="0.90849999999999997"/>
          <c:h val="0.67449999999999999"/>
        </c:manualLayout>
      </c:layout>
      <c:barChart>
        <c:barDir val="col"/>
        <c:grouping val="stacked"/>
        <c:varyColors val="0"/>
        <c:ser>
          <c:idx val="1"/>
          <c:order val="0"/>
          <c:spPr>
            <a:solidFill>
              <a:srgbClr val="9999FF"/>
            </a:solidFill>
            <a:ln w="12700">
              <a:solidFill>
                <a:srgbClr val="000000"/>
              </a:solidFill>
              <a:prstDash val="solid"/>
            </a:ln>
          </c:spPr>
          <c:invertIfNegative val="0"/>
          <c:cat>
            <c:strRef>
              <c:f>'16. Break Down Statistics'!$B$58:$B$68</c:f>
              <c:strCache>
                <c:ptCount val="11"/>
                <c:pt idx="0">
                  <c:v>0-12</c:v>
                </c:pt>
                <c:pt idx="1">
                  <c:v>12-24</c:v>
                </c:pt>
                <c:pt idx="2">
                  <c:v>24-36</c:v>
                </c:pt>
                <c:pt idx="3">
                  <c:v>36-48</c:v>
                </c:pt>
                <c:pt idx="4">
                  <c:v>48-60</c:v>
                </c:pt>
                <c:pt idx="5">
                  <c:v>60-72</c:v>
                </c:pt>
                <c:pt idx="6">
                  <c:v>72-84</c:v>
                </c:pt>
                <c:pt idx="7">
                  <c:v>84-96</c:v>
                </c:pt>
                <c:pt idx="8">
                  <c:v>96-108</c:v>
                </c:pt>
                <c:pt idx="9">
                  <c:v>108-120</c:v>
                </c:pt>
                <c:pt idx="10">
                  <c:v>&gt;=120</c:v>
                </c:pt>
              </c:strCache>
            </c:strRef>
          </c:cat>
          <c:val>
            <c:numRef>
              <c:f>'16. Break Down Statistics'!$D$58:$D$68</c:f>
              <c:numCache>
                <c:formatCode>0.00%</c:formatCode>
                <c:ptCount val="11"/>
                <c:pt idx="0">
                  <c:v>1.954102286203345E-2</c:v>
                </c:pt>
                <c:pt idx="1">
                  <c:v>2.5070239583101492E-2</c:v>
                </c:pt>
                <c:pt idx="2">
                  <c:v>3.6095653514041461E-2</c:v>
                </c:pt>
                <c:pt idx="3">
                  <c:v>5.8921877325190865E-2</c:v>
                </c:pt>
                <c:pt idx="4">
                  <c:v>9.6204784955034026E-2</c:v>
                </c:pt>
                <c:pt idx="5">
                  <c:v>8.3147282585509408E-2</c:v>
                </c:pt>
                <c:pt idx="6">
                  <c:v>4.6205987652926682E-2</c:v>
                </c:pt>
                <c:pt idx="7">
                  <c:v>3.8809570283293592E-2</c:v>
                </c:pt>
                <c:pt idx="8">
                  <c:v>7.3979574164676223E-2</c:v>
                </c:pt>
                <c:pt idx="9">
                  <c:v>7.8748022553743191E-2</c:v>
                </c:pt>
                <c:pt idx="10">
                  <c:v>0.44327598452044964</c:v>
                </c:pt>
              </c:numCache>
            </c:numRef>
          </c:val>
          <c:extLst>
            <c:ext xmlns:c16="http://schemas.microsoft.com/office/drawing/2014/chart" uri="{C3380CC4-5D6E-409C-BE32-E72D297353CC}">
              <c16:uniqueId val="{00000000-71CD-4750-AA25-E361F06E074F}"/>
            </c:ext>
          </c:extLst>
        </c:ser>
        <c:dLbls>
          <c:showLegendKey val="0"/>
          <c:showVal val="0"/>
          <c:showCatName val="0"/>
          <c:showSerName val="0"/>
          <c:showPercent val="0"/>
          <c:showBubbleSize val="0"/>
        </c:dLbls>
        <c:gapWidth val="150"/>
        <c:overlap val="100"/>
        <c:axId val="29229013"/>
        <c:axId val="61734530"/>
      </c:barChart>
      <c:catAx>
        <c:axId val="29229013"/>
        <c:scaling>
          <c:orientation val="minMax"/>
        </c:scaling>
        <c:delete val="0"/>
        <c:axPos val="b"/>
        <c:numFmt formatCode="#,##0_ ;[Red]\-#,##0\ " sourceLinked="0"/>
        <c:majorTickMark val="out"/>
        <c:minorTickMark val="none"/>
        <c:tickLblPos val="nextTo"/>
        <c:spPr>
          <a:ln w="3175">
            <a:solidFill>
              <a:srgbClr val="000000"/>
            </a:solidFill>
            <a:prstDash val="solid"/>
          </a:ln>
        </c:spPr>
        <c:txPr>
          <a:bodyPr rot="-5400000" vert="horz"/>
          <a:lstStyle/>
          <a:p>
            <a:pPr>
              <a:defRPr lang="en-US" sz="800" b="0" i="0" u="none" cap="none" baseline="0">
                <a:solidFill>
                  <a:srgbClr val="000000"/>
                </a:solidFill>
                <a:latin typeface="Arial"/>
                <a:ea typeface="Arial"/>
                <a:cs typeface="Arial"/>
              </a:defRPr>
            </a:pPr>
            <a:endParaRPr lang="fr-FR"/>
          </a:p>
        </c:txPr>
        <c:crossAx val="61734530"/>
        <c:crossesAt val="0"/>
        <c:auto val="0"/>
        <c:lblAlgn val="ctr"/>
        <c:lblOffset val="100"/>
        <c:tickLblSkip val="1"/>
        <c:noMultiLvlLbl val="0"/>
      </c:catAx>
      <c:valAx>
        <c:axId val="61734530"/>
        <c:scaling>
          <c:orientation val="minMax"/>
          <c:max val="0.5"/>
          <c:min val="0"/>
        </c:scaling>
        <c:delete val="0"/>
        <c:axPos val="l"/>
        <c:majorGridlines>
          <c:spPr>
            <a:ln w="3175">
              <a:solidFill>
                <a:srgbClr val="000000"/>
              </a:solidFill>
              <a:prstDash val="sysDash"/>
            </a:ln>
          </c:spPr>
        </c:majorGridlines>
        <c:title>
          <c:tx>
            <c:rich>
              <a:bodyPr rot="-5400000" vert="horz" anchor="ctr"/>
              <a:lstStyle/>
              <a:p>
                <a:pPr algn="ctr">
                  <a:defRPr/>
                </a:pPr>
                <a:r>
                  <a:rPr lang="en-US" sz="750" b="1" i="0" u="none" cap="none" baseline="0">
                    <a:solidFill>
                      <a:srgbClr val="000000"/>
                    </a:solidFill>
                    <a:latin typeface="Arial"/>
                    <a:ea typeface="Arial"/>
                    <a:cs typeface="Arial"/>
                  </a:rPr>
                  <a:t>% of total Outstanding</a:t>
                </a:r>
              </a:p>
            </c:rich>
          </c:tx>
          <c:layout>
            <c:manualLayout>
              <c:xMode val="edge"/>
              <c:yMode val="edge"/>
              <c:x val="8.9999999999999993E-3"/>
              <c:y val="1.95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a:lstStyle/>
          <a:p>
            <a:pPr>
              <a:defRPr lang="en-US" sz="675" b="0" i="0" u="none" cap="none" baseline="0">
                <a:solidFill>
                  <a:srgbClr val="000000"/>
                </a:solidFill>
                <a:latin typeface="Arial"/>
                <a:ea typeface="Arial"/>
                <a:cs typeface="Arial"/>
              </a:defRPr>
            </a:pPr>
            <a:endParaRPr lang="fr-FR"/>
          </a:p>
        </c:txPr>
        <c:crossAx val="29229013"/>
        <c:crosses val="autoZero"/>
        <c:crossBetween val="between"/>
        <c:majorUnit val="0.1"/>
        <c:minorUnit val="0.05"/>
      </c:valAx>
      <c:spPr>
        <a:solidFill>
          <a:schemeClr val="accent3">
            <a:lumMod val="60000"/>
            <a:lumOff val="40000"/>
          </a:schemeClr>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rot="0" vert="horz"/>
    <a:lstStyle/>
    <a:p>
      <a:pPr>
        <a:defRPr lang="en-US" sz="1050" b="0" i="0" u="none" cap="non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4921259845" footer="0.492125984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nchor="ctr"/>
          <a:lstStyle/>
          <a:p>
            <a:pPr algn="ctr">
              <a:defRPr/>
            </a:pPr>
            <a:r>
              <a:rPr lang="en-US" sz="800" b="1" i="0" u="none" cap="none" baseline="0">
                <a:solidFill>
                  <a:srgbClr val="000000"/>
                </a:solidFill>
                <a:latin typeface="Arial"/>
                <a:ea typeface="Arial"/>
                <a:cs typeface="Arial"/>
              </a:rPr>
              <a:t>Distribution by residual maturity </a:t>
            </a:r>
            <a:r>
              <a:rPr lang="en-US" sz="800" b="0" i="0" u="none" cap="none" baseline="0">
                <a:solidFill>
                  <a:srgbClr val="000000"/>
                </a:solidFill>
                <a:latin typeface="Arial"/>
                <a:ea typeface="Arial"/>
                <a:cs typeface="Arial"/>
              </a:rPr>
              <a:t>(months) </a:t>
            </a:r>
          </a:p>
        </c:rich>
      </c:tx>
      <c:layout>
        <c:manualLayout>
          <c:xMode val="edge"/>
          <c:yMode val="edge"/>
          <c:x val="0.20649999999999999"/>
          <c:y val="1.975E-2"/>
        </c:manualLayout>
      </c:layout>
      <c:overlay val="0"/>
      <c:spPr>
        <a:noFill/>
        <a:ln w="25400">
          <a:noFill/>
        </a:ln>
      </c:spPr>
    </c:title>
    <c:autoTitleDeleted val="0"/>
    <c:plotArea>
      <c:layout>
        <c:manualLayout>
          <c:layoutTarget val="inner"/>
          <c:xMode val="edge"/>
          <c:yMode val="edge"/>
          <c:x val="6.8250000000000005E-2"/>
          <c:y val="0.11425"/>
          <c:w val="0.91025"/>
          <c:h val="0.60624999999999996"/>
        </c:manualLayout>
      </c:layout>
      <c:barChart>
        <c:barDir val="col"/>
        <c:grouping val="stacked"/>
        <c:varyColors val="0"/>
        <c:ser>
          <c:idx val="1"/>
          <c:order val="0"/>
          <c:spPr>
            <a:solidFill>
              <a:srgbClr val="9999FF"/>
            </a:solidFill>
            <a:ln w="12700">
              <a:solidFill>
                <a:srgbClr val="000000"/>
              </a:solidFill>
              <a:prstDash val="solid"/>
            </a:ln>
          </c:spPr>
          <c:invertIfNegative val="0"/>
          <c:cat>
            <c:strRef>
              <c:f>'16. Break Down Statistics'!$B$76:$B$86</c:f>
              <c:strCache>
                <c:ptCount val="11"/>
                <c:pt idx="0">
                  <c:v>0-12</c:v>
                </c:pt>
                <c:pt idx="1">
                  <c:v>12-24</c:v>
                </c:pt>
                <c:pt idx="2">
                  <c:v>24-36</c:v>
                </c:pt>
                <c:pt idx="3">
                  <c:v>36-48</c:v>
                </c:pt>
                <c:pt idx="4">
                  <c:v>48-60</c:v>
                </c:pt>
                <c:pt idx="5">
                  <c:v>60-72</c:v>
                </c:pt>
                <c:pt idx="6">
                  <c:v>72-84</c:v>
                </c:pt>
                <c:pt idx="7">
                  <c:v>84-96</c:v>
                </c:pt>
                <c:pt idx="8">
                  <c:v>96-108</c:v>
                </c:pt>
                <c:pt idx="9">
                  <c:v>108-120</c:v>
                </c:pt>
                <c:pt idx="10">
                  <c:v>&gt;=120</c:v>
                </c:pt>
              </c:strCache>
            </c:strRef>
          </c:cat>
          <c:val>
            <c:numRef>
              <c:f>'16. Break Down Statistics'!$D$76:$D$86</c:f>
              <c:numCache>
                <c:formatCode>0.00%</c:formatCode>
                <c:ptCount val="11"/>
                <c:pt idx="0">
                  <c:v>1.811653062520267E-2</c:v>
                </c:pt>
                <c:pt idx="1">
                  <c:v>2.4499463222395188E-2</c:v>
                </c:pt>
                <c:pt idx="2">
                  <c:v>3.4755527087146569E-2</c:v>
                </c:pt>
                <c:pt idx="3">
                  <c:v>5.7058090304343063E-2</c:v>
                </c:pt>
                <c:pt idx="4">
                  <c:v>9.6763751783625951E-2</c:v>
                </c:pt>
                <c:pt idx="5">
                  <c:v>8.4824398475544099E-2</c:v>
                </c:pt>
                <c:pt idx="6">
                  <c:v>4.6240884419473667E-2</c:v>
                </c:pt>
                <c:pt idx="7">
                  <c:v>3.714281112747643E-2</c:v>
                </c:pt>
                <c:pt idx="8">
                  <c:v>7.2442550117433724E-2</c:v>
                </c:pt>
                <c:pt idx="9">
                  <c:v>8.2953926635434425E-2</c:v>
                </c:pt>
                <c:pt idx="10">
                  <c:v>0.44520206620192437</c:v>
                </c:pt>
              </c:numCache>
            </c:numRef>
          </c:val>
          <c:extLst>
            <c:ext xmlns:c16="http://schemas.microsoft.com/office/drawing/2014/chart" uri="{C3380CC4-5D6E-409C-BE32-E72D297353CC}">
              <c16:uniqueId val="{00000000-4C23-4C93-9B9E-237D8A8A6B18}"/>
            </c:ext>
          </c:extLst>
        </c:ser>
        <c:dLbls>
          <c:showLegendKey val="0"/>
          <c:showVal val="0"/>
          <c:showCatName val="0"/>
          <c:showSerName val="0"/>
          <c:showPercent val="0"/>
          <c:showBubbleSize val="0"/>
        </c:dLbls>
        <c:gapWidth val="150"/>
        <c:overlap val="100"/>
        <c:axId val="18739858"/>
        <c:axId val="34441000"/>
      </c:barChart>
      <c:catAx>
        <c:axId val="18739858"/>
        <c:scaling>
          <c:orientation val="minMax"/>
        </c:scaling>
        <c:delete val="0"/>
        <c:axPos val="b"/>
        <c:numFmt formatCode="#,##0_ ;[Red]\-#,##0\ " sourceLinked="0"/>
        <c:majorTickMark val="out"/>
        <c:minorTickMark val="none"/>
        <c:tickLblPos val="nextTo"/>
        <c:spPr>
          <a:ln w="3175">
            <a:solidFill>
              <a:srgbClr val="000000"/>
            </a:solidFill>
            <a:prstDash val="solid"/>
          </a:ln>
        </c:spPr>
        <c:txPr>
          <a:bodyPr rot="-5400000" vert="horz"/>
          <a:lstStyle/>
          <a:p>
            <a:pPr>
              <a:defRPr lang="en-US" sz="800" b="0" i="0" u="none" cap="none" baseline="0">
                <a:solidFill>
                  <a:srgbClr val="000000"/>
                </a:solidFill>
                <a:latin typeface="Arial"/>
                <a:ea typeface="Arial"/>
                <a:cs typeface="Arial"/>
              </a:defRPr>
            </a:pPr>
            <a:endParaRPr lang="fr-FR"/>
          </a:p>
        </c:txPr>
        <c:crossAx val="34441000"/>
        <c:crossesAt val="0"/>
        <c:auto val="0"/>
        <c:lblAlgn val="ctr"/>
        <c:lblOffset val="100"/>
        <c:tickLblSkip val="1"/>
        <c:noMultiLvlLbl val="0"/>
      </c:catAx>
      <c:valAx>
        <c:axId val="34441000"/>
        <c:scaling>
          <c:orientation val="minMax"/>
          <c:max val="0.5"/>
          <c:min val="0"/>
        </c:scaling>
        <c:delete val="0"/>
        <c:axPos val="l"/>
        <c:majorGridlines>
          <c:spPr>
            <a:ln w="3175">
              <a:solidFill>
                <a:srgbClr val="000000"/>
              </a:solidFill>
              <a:prstDash val="sysDash"/>
            </a:ln>
          </c:spPr>
        </c:majorGridlines>
        <c:title>
          <c:tx>
            <c:rich>
              <a:bodyPr rot="-5400000" vert="horz" anchor="ctr"/>
              <a:lstStyle/>
              <a:p>
                <a:pPr algn="ctr">
                  <a:defRPr/>
                </a:pPr>
                <a:r>
                  <a:rPr lang="en-US" sz="700" b="1" i="0" u="none" cap="none" baseline="0">
                    <a:solidFill>
                      <a:srgbClr val="000000"/>
                    </a:solidFill>
                    <a:latin typeface="Arial"/>
                    <a:ea typeface="Arial"/>
                    <a:cs typeface="Arial"/>
                  </a:rPr>
                  <a:t>% of total Outstanding</a:t>
                </a:r>
              </a:p>
            </c:rich>
          </c:tx>
          <c:layout>
            <c:manualLayout>
              <c:xMode val="edge"/>
              <c:yMode val="edge"/>
              <c:x val="8.9999999999999993E-3"/>
              <c:y val="1.975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a:lstStyle/>
          <a:p>
            <a:pPr>
              <a:defRPr lang="en-US" sz="600" b="0" i="0" u="none" cap="none" baseline="0">
                <a:solidFill>
                  <a:srgbClr val="000000"/>
                </a:solidFill>
                <a:latin typeface="Arial"/>
                <a:ea typeface="Arial"/>
                <a:cs typeface="Arial"/>
              </a:defRPr>
            </a:pPr>
            <a:endParaRPr lang="fr-FR"/>
          </a:p>
        </c:txPr>
        <c:crossAx val="18739858"/>
        <c:crosses val="autoZero"/>
        <c:crossBetween val="between"/>
        <c:majorUnit val="0.1"/>
        <c:minorUnit val="0.05"/>
      </c:valAx>
      <c:spPr>
        <a:solidFill>
          <a:schemeClr val="accent3">
            <a:lumMod val="60000"/>
            <a:lumOff val="40000"/>
          </a:schemeClr>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rot="0" vert="horz"/>
    <a:lstStyle/>
    <a:p>
      <a:pPr>
        <a:defRPr lang="en-US" sz="1025" b="0" i="0" u="none" cap="non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4921259845" footer="0.492125984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nchor="ctr"/>
          <a:lstStyle/>
          <a:p>
            <a:pPr algn="ctr">
              <a:defRPr/>
            </a:pPr>
            <a:r>
              <a:rPr lang="en-US" sz="800" b="1" i="0" u="none" cap="none" baseline="0">
                <a:solidFill>
                  <a:srgbClr val="000000"/>
                </a:solidFill>
                <a:latin typeface="Arial"/>
                <a:ea typeface="Arial"/>
                <a:cs typeface="Arial"/>
              </a:rPr>
              <a:t>Distribution by seasoning </a:t>
            </a:r>
            <a:r>
              <a:rPr lang="en-US" sz="800" b="0" i="0" u="none" cap="none" baseline="0">
                <a:solidFill>
                  <a:srgbClr val="000000"/>
                </a:solidFill>
                <a:latin typeface="Arial"/>
                <a:ea typeface="Arial"/>
                <a:cs typeface="Arial"/>
              </a:rPr>
              <a:t>(months)</a:t>
            </a:r>
            <a:r>
              <a:rPr lang="en-US" sz="800" b="1" i="0" u="none" cap="none" baseline="0">
                <a:solidFill>
                  <a:srgbClr val="000000"/>
                </a:solidFill>
                <a:latin typeface="Arial"/>
                <a:ea typeface="Arial"/>
                <a:cs typeface="Arial"/>
              </a:rPr>
              <a:t> </a:t>
            </a:r>
          </a:p>
        </c:rich>
      </c:tx>
      <c:layout>
        <c:manualLayout>
          <c:xMode val="edge"/>
          <c:yMode val="edge"/>
          <c:x val="0.27424999999999999"/>
          <c:y val="1.7749999999999998E-2"/>
        </c:manualLayout>
      </c:layout>
      <c:overlay val="0"/>
      <c:spPr>
        <a:noFill/>
        <a:ln w="25400">
          <a:noFill/>
        </a:ln>
      </c:spPr>
    </c:title>
    <c:autoTitleDeleted val="0"/>
    <c:plotArea>
      <c:layout>
        <c:manualLayout>
          <c:layoutTarget val="inner"/>
          <c:xMode val="edge"/>
          <c:yMode val="edge"/>
          <c:x val="7.8750000000000001E-2"/>
          <c:y val="8.8749999999999996E-2"/>
          <c:w val="0.90849999999999997"/>
          <c:h val="0.71975"/>
        </c:manualLayout>
      </c:layout>
      <c:barChart>
        <c:barDir val="col"/>
        <c:grouping val="stacked"/>
        <c:varyColors val="0"/>
        <c:ser>
          <c:idx val="1"/>
          <c:order val="0"/>
          <c:spPr>
            <a:solidFill>
              <a:srgbClr val="9999FF"/>
            </a:solidFill>
            <a:ln w="12700">
              <a:solidFill>
                <a:srgbClr val="000000"/>
              </a:solidFill>
              <a:prstDash val="solid"/>
            </a:ln>
          </c:spPr>
          <c:invertIfNegative val="0"/>
          <c:cat>
            <c:strRef>
              <c:f>'16. Break Down Statistics'!$B$94:$B$107</c:f>
              <c:strCache>
                <c:ptCount val="14"/>
                <c:pt idx="0">
                  <c:v>0-6</c:v>
                </c:pt>
                <c:pt idx="1">
                  <c:v>6-12</c:v>
                </c:pt>
                <c:pt idx="2">
                  <c:v>12-18</c:v>
                </c:pt>
                <c:pt idx="3">
                  <c:v>18-24</c:v>
                </c:pt>
                <c:pt idx="4">
                  <c:v>24-30</c:v>
                </c:pt>
                <c:pt idx="5">
                  <c:v>30-36</c:v>
                </c:pt>
                <c:pt idx="6">
                  <c:v>36-42</c:v>
                </c:pt>
                <c:pt idx="7">
                  <c:v>48-54</c:v>
                </c:pt>
                <c:pt idx="8">
                  <c:v>42-48</c:v>
                </c:pt>
                <c:pt idx="9">
                  <c:v>54-60</c:v>
                </c:pt>
                <c:pt idx="10">
                  <c:v>60-66</c:v>
                </c:pt>
                <c:pt idx="11">
                  <c:v>66-72</c:v>
                </c:pt>
                <c:pt idx="12">
                  <c:v>72-78</c:v>
                </c:pt>
                <c:pt idx="13">
                  <c:v>&gt;=78</c:v>
                </c:pt>
              </c:strCache>
            </c:strRef>
          </c:cat>
          <c:val>
            <c:numRef>
              <c:f>'16. Break Down Statistics'!$D$94:$D$107</c:f>
              <c:numCache>
                <c:formatCode>0.00%</c:formatCode>
                <c:ptCount val="14"/>
                <c:pt idx="0">
                  <c:v>0.25903275362068101</c:v>
                </c:pt>
                <c:pt idx="1">
                  <c:v>0.28673839071638907</c:v>
                </c:pt>
                <c:pt idx="2">
                  <c:v>0.2184572788607464</c:v>
                </c:pt>
                <c:pt idx="3">
                  <c:v>0.16002314426719952</c:v>
                </c:pt>
                <c:pt idx="4">
                  <c:v>6.8410140815269194E-2</c:v>
                </c:pt>
                <c:pt idx="5">
                  <c:v>7.2874271656641959E-3</c:v>
                </c:pt>
                <c:pt idx="6">
                  <c:v>5.0864554050775663E-5</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0269-4066-95EF-D1D9A372380D}"/>
            </c:ext>
          </c:extLst>
        </c:ser>
        <c:dLbls>
          <c:showLegendKey val="0"/>
          <c:showVal val="0"/>
          <c:showCatName val="0"/>
          <c:showSerName val="0"/>
          <c:showPercent val="0"/>
          <c:showBubbleSize val="0"/>
        </c:dLbls>
        <c:gapWidth val="150"/>
        <c:overlap val="100"/>
        <c:axId val="41533548"/>
        <c:axId val="38257615"/>
      </c:barChart>
      <c:catAx>
        <c:axId val="41533548"/>
        <c:scaling>
          <c:orientation val="minMax"/>
        </c:scaling>
        <c:delete val="0"/>
        <c:axPos val="b"/>
        <c:numFmt formatCode="#,##0_ ;[Red]\-#,##0\ " sourceLinked="0"/>
        <c:majorTickMark val="out"/>
        <c:minorTickMark val="none"/>
        <c:tickLblPos val="nextTo"/>
        <c:spPr>
          <a:ln w="3175">
            <a:solidFill>
              <a:srgbClr val="000000"/>
            </a:solidFill>
            <a:prstDash val="solid"/>
          </a:ln>
        </c:spPr>
        <c:txPr>
          <a:bodyPr rot="-5400000" vert="horz"/>
          <a:lstStyle/>
          <a:p>
            <a:pPr>
              <a:defRPr lang="en-US" sz="800" b="0" i="0" u="none" cap="none" baseline="0">
                <a:solidFill>
                  <a:srgbClr val="000000"/>
                </a:solidFill>
                <a:latin typeface="Arial"/>
                <a:ea typeface="Arial"/>
                <a:cs typeface="Arial"/>
              </a:defRPr>
            </a:pPr>
            <a:endParaRPr lang="fr-FR"/>
          </a:p>
        </c:txPr>
        <c:crossAx val="38257615"/>
        <c:crossesAt val="0"/>
        <c:auto val="0"/>
        <c:lblAlgn val="ctr"/>
        <c:lblOffset val="100"/>
        <c:tickLblSkip val="1"/>
        <c:noMultiLvlLbl val="0"/>
      </c:catAx>
      <c:valAx>
        <c:axId val="38257615"/>
        <c:scaling>
          <c:orientation val="minMax"/>
          <c:max val="0.5"/>
          <c:min val="0"/>
        </c:scaling>
        <c:delete val="0"/>
        <c:axPos val="l"/>
        <c:majorGridlines>
          <c:spPr>
            <a:ln w="3175">
              <a:solidFill>
                <a:srgbClr val="000000"/>
              </a:solidFill>
              <a:prstDash val="sysDash"/>
            </a:ln>
          </c:spPr>
        </c:majorGridlines>
        <c:title>
          <c:tx>
            <c:rich>
              <a:bodyPr rot="-5400000" vert="horz" anchor="ctr"/>
              <a:lstStyle/>
              <a:p>
                <a:pPr algn="ctr">
                  <a:defRPr/>
                </a:pPr>
                <a:r>
                  <a:rPr lang="en-US" sz="775" b="1" i="0" u="none" cap="none" baseline="0">
                    <a:solidFill>
                      <a:srgbClr val="000000"/>
                    </a:solidFill>
                    <a:latin typeface="Arial"/>
                    <a:ea typeface="Arial"/>
                    <a:cs typeface="Arial"/>
                  </a:rPr>
                  <a:t>% of total Outstanding</a:t>
                </a:r>
              </a:p>
            </c:rich>
          </c:tx>
          <c:layout>
            <c:manualLayout>
              <c:xMode val="edge"/>
              <c:yMode val="edge"/>
              <c:x val="8.9999999999999993E-3"/>
              <c:y val="5.3249999999999999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a:lstStyle/>
          <a:p>
            <a:pPr>
              <a:defRPr lang="en-US" sz="675" b="0" i="0" u="none" cap="none" baseline="0">
                <a:solidFill>
                  <a:srgbClr val="000000"/>
                </a:solidFill>
                <a:latin typeface="Arial"/>
                <a:ea typeface="Arial"/>
                <a:cs typeface="Arial"/>
              </a:defRPr>
            </a:pPr>
            <a:endParaRPr lang="fr-FR"/>
          </a:p>
        </c:txPr>
        <c:crossAx val="41533548"/>
        <c:crosses val="autoZero"/>
        <c:crossBetween val="between"/>
        <c:majorUnit val="0.1"/>
        <c:minorUnit val="0.05"/>
      </c:valAx>
      <c:spPr>
        <a:solidFill>
          <a:schemeClr val="accent3">
            <a:lumMod val="60000"/>
            <a:lumOff val="40000"/>
          </a:schemeClr>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rot="0" vert="horz"/>
    <a:lstStyle/>
    <a:p>
      <a:pPr>
        <a:defRPr lang="en-US" sz="1125" b="0" i="0" u="none" cap="non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4921259845" footer="0.492125984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nchor="ctr"/>
          <a:lstStyle/>
          <a:p>
            <a:pPr algn="ctr">
              <a:defRPr/>
            </a:pPr>
            <a:r>
              <a:rPr lang="en-US" sz="800" b="1" i="0" u="none" cap="none" baseline="0">
                <a:solidFill>
                  <a:srgbClr val="000000"/>
                </a:solidFill>
                <a:latin typeface="Arial"/>
                <a:ea typeface="Arial"/>
                <a:cs typeface="Arial"/>
              </a:rPr>
              <a:t>Distribution by year of origination </a:t>
            </a:r>
          </a:p>
        </c:rich>
      </c:tx>
      <c:layout>
        <c:manualLayout>
          <c:xMode val="edge"/>
          <c:yMode val="edge"/>
          <c:x val="0.26024999999999998"/>
          <c:y val="0.02"/>
        </c:manualLayout>
      </c:layout>
      <c:overlay val="0"/>
      <c:spPr>
        <a:noFill/>
        <a:ln w="25400">
          <a:noFill/>
        </a:ln>
      </c:spPr>
    </c:title>
    <c:autoTitleDeleted val="0"/>
    <c:plotArea>
      <c:layout>
        <c:manualLayout>
          <c:layoutTarget val="inner"/>
          <c:xMode val="edge"/>
          <c:yMode val="edge"/>
          <c:x val="8.0750000000000002E-2"/>
          <c:y val="8.9749999999999996E-2"/>
          <c:w val="0.91025"/>
          <c:h val="0.70099999999999996"/>
        </c:manualLayout>
      </c:layout>
      <c:barChart>
        <c:barDir val="col"/>
        <c:grouping val="stacked"/>
        <c:varyColors val="0"/>
        <c:ser>
          <c:idx val="1"/>
          <c:order val="0"/>
          <c:spPr>
            <a:solidFill>
              <a:srgbClr val="9999FF"/>
            </a:solidFill>
            <a:ln w="12700">
              <a:solidFill>
                <a:srgbClr val="000000"/>
              </a:solidFill>
              <a:prstDash val="solid"/>
            </a:ln>
          </c:spPr>
          <c:invertIfNegative val="0"/>
          <c:cat>
            <c:numRef>
              <c:f>'16. Break Down Statistics'!$B$113:$B$129</c:f>
              <c:numCache>
                <c:formatCode>General</c:formatCode>
                <c:ptCount val="17"/>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numCache>
            </c:numRef>
          </c:cat>
          <c:val>
            <c:numRef>
              <c:f>'16. Break Down Statistics'!$D$113:$D$129</c:f>
              <c:numCache>
                <c:formatCode>0.00%</c:formatCode>
                <c:ptCount val="17"/>
                <c:pt idx="0">
                  <c:v>0</c:v>
                </c:pt>
                <c:pt idx="1">
                  <c:v>0</c:v>
                </c:pt>
                <c:pt idx="2">
                  <c:v>0</c:v>
                </c:pt>
                <c:pt idx="3">
                  <c:v>0</c:v>
                </c:pt>
                <c:pt idx="4">
                  <c:v>0</c:v>
                </c:pt>
                <c:pt idx="5">
                  <c:v>5.6787334363598806E-3</c:v>
                </c:pt>
                <c:pt idx="6">
                  <c:v>0.19387463400928637</c:v>
                </c:pt>
                <c:pt idx="7">
                  <c:v>0.43793209738761885</c:v>
                </c:pt>
                <c:pt idx="8">
                  <c:v>0.36251453516673499</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0-CDBF-4B42-B800-A3CAC341114A}"/>
            </c:ext>
          </c:extLst>
        </c:ser>
        <c:dLbls>
          <c:showLegendKey val="0"/>
          <c:showVal val="0"/>
          <c:showCatName val="0"/>
          <c:showSerName val="0"/>
          <c:showPercent val="0"/>
          <c:showBubbleSize val="0"/>
        </c:dLbls>
        <c:gapWidth val="150"/>
        <c:overlap val="100"/>
        <c:axId val="8774218"/>
        <c:axId val="11859102"/>
      </c:barChart>
      <c:catAx>
        <c:axId val="8774218"/>
        <c:scaling>
          <c:orientation val="minMax"/>
        </c:scaling>
        <c:delete val="0"/>
        <c:axPos val="b"/>
        <c:numFmt formatCode="#,##0_ ;[Red]\-#,##0\ " sourceLinked="0"/>
        <c:majorTickMark val="out"/>
        <c:minorTickMark val="none"/>
        <c:tickLblPos val="nextTo"/>
        <c:spPr>
          <a:ln w="3175">
            <a:solidFill>
              <a:srgbClr val="000000"/>
            </a:solidFill>
            <a:prstDash val="solid"/>
          </a:ln>
        </c:spPr>
        <c:txPr>
          <a:bodyPr rot="-5400000" vert="horz"/>
          <a:lstStyle/>
          <a:p>
            <a:pPr>
              <a:defRPr lang="en-US" sz="800" b="0" i="0" u="none" cap="none" baseline="0">
                <a:solidFill>
                  <a:srgbClr val="000000"/>
                </a:solidFill>
                <a:latin typeface="Arial"/>
                <a:ea typeface="Arial"/>
                <a:cs typeface="Arial"/>
              </a:defRPr>
            </a:pPr>
            <a:endParaRPr lang="fr-FR"/>
          </a:p>
        </c:txPr>
        <c:crossAx val="11859102"/>
        <c:crossesAt val="0"/>
        <c:auto val="0"/>
        <c:lblAlgn val="ctr"/>
        <c:lblOffset val="100"/>
        <c:tickLblSkip val="1"/>
        <c:noMultiLvlLbl val="0"/>
      </c:catAx>
      <c:valAx>
        <c:axId val="11859102"/>
        <c:scaling>
          <c:orientation val="minMax"/>
        </c:scaling>
        <c:delete val="0"/>
        <c:axPos val="l"/>
        <c:majorGridlines>
          <c:spPr>
            <a:ln w="3175">
              <a:solidFill>
                <a:srgbClr val="000000"/>
              </a:solidFill>
              <a:prstDash val="sysDash"/>
            </a:ln>
          </c:spPr>
        </c:majorGridlines>
        <c:title>
          <c:tx>
            <c:rich>
              <a:bodyPr rot="-5400000" vert="horz" anchor="ctr"/>
              <a:lstStyle/>
              <a:p>
                <a:pPr algn="ctr">
                  <a:defRPr/>
                </a:pPr>
                <a:r>
                  <a:rPr lang="en-US" sz="775" b="1" i="0" u="none" cap="none" baseline="0">
                    <a:solidFill>
                      <a:srgbClr val="000000"/>
                    </a:solidFill>
                    <a:latin typeface="Arial"/>
                    <a:ea typeface="Arial"/>
                    <a:cs typeface="Arial"/>
                  </a:rPr>
                  <a:t>% of total Outstanding</a:t>
                </a:r>
              </a:p>
            </c:rich>
          </c:tx>
          <c:layout>
            <c:manualLayout>
              <c:xMode val="edge"/>
              <c:yMode val="edge"/>
              <c:x val="8.9999999999999993E-3"/>
              <c:y val="5.9749999999999998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a:lstStyle/>
          <a:p>
            <a:pPr>
              <a:defRPr lang="en-US" sz="675" b="0" i="0" u="none" cap="none" baseline="0">
                <a:solidFill>
                  <a:srgbClr val="000000"/>
                </a:solidFill>
                <a:latin typeface="Arial"/>
                <a:ea typeface="Arial"/>
                <a:cs typeface="Arial"/>
              </a:defRPr>
            </a:pPr>
            <a:endParaRPr lang="fr-FR"/>
          </a:p>
        </c:txPr>
        <c:crossAx val="8774218"/>
        <c:crosses val="autoZero"/>
        <c:crossBetween val="between"/>
      </c:valAx>
      <c:spPr>
        <a:solidFill>
          <a:schemeClr val="accent3">
            <a:lumMod val="60000"/>
            <a:lumOff val="40000"/>
          </a:schemeClr>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rot="0" vert="horz"/>
    <a:lstStyle/>
    <a:p>
      <a:pPr>
        <a:defRPr lang="en-US" sz="1150" b="0" i="0" u="none" cap="non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4921259845" footer="0.492125984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nchor="ctr"/>
          <a:lstStyle/>
          <a:p>
            <a:pPr algn="ctr">
              <a:defRPr/>
            </a:pPr>
            <a:r>
              <a:rPr lang="en-US" sz="800" b="1" i="0" u="none" cap="none" baseline="0">
                <a:solidFill>
                  <a:srgbClr val="000000"/>
                </a:solidFill>
                <a:latin typeface="Arial"/>
                <a:ea typeface="Arial"/>
                <a:cs typeface="Arial"/>
              </a:rPr>
              <a:t>Distribution by nominal interest rate </a:t>
            </a:r>
          </a:p>
        </c:rich>
      </c:tx>
      <c:layout>
        <c:manualLayout>
          <c:xMode val="edge"/>
          <c:yMode val="edge"/>
          <c:x val="0.21425"/>
          <c:y val="2.1999999999999999E-2"/>
        </c:manualLayout>
      </c:layout>
      <c:overlay val="0"/>
      <c:spPr>
        <a:noFill/>
        <a:ln w="25400">
          <a:noFill/>
        </a:ln>
      </c:spPr>
    </c:title>
    <c:autoTitleDeleted val="0"/>
    <c:plotArea>
      <c:layout>
        <c:manualLayout>
          <c:layoutTarget val="inner"/>
          <c:xMode val="edge"/>
          <c:yMode val="edge"/>
          <c:x val="6.9000000000000006E-2"/>
          <c:y val="0.11025"/>
          <c:w val="0.92049999999999998"/>
          <c:h val="0.62549999999999994"/>
        </c:manualLayout>
      </c:layout>
      <c:barChart>
        <c:barDir val="col"/>
        <c:grouping val="stacked"/>
        <c:varyColors val="0"/>
        <c:ser>
          <c:idx val="1"/>
          <c:order val="0"/>
          <c:spPr>
            <a:solidFill>
              <a:srgbClr val="9999FF"/>
            </a:solidFill>
            <a:ln w="12700">
              <a:solidFill>
                <a:srgbClr val="000000"/>
              </a:solidFill>
              <a:prstDash val="solid"/>
            </a:ln>
          </c:spPr>
          <c:invertIfNegative val="0"/>
          <c:cat>
            <c:strRef>
              <c:f>'16. Break Down Statistics'!$B$135:$B$144</c:f>
              <c:strCache>
                <c:ptCount val="10"/>
                <c:pt idx="0">
                  <c:v>0%-5%</c:v>
                </c:pt>
                <c:pt idx="1">
                  <c:v>5%-6%</c:v>
                </c:pt>
                <c:pt idx="2">
                  <c:v>6%-7%</c:v>
                </c:pt>
                <c:pt idx="3">
                  <c:v>7%-8%</c:v>
                </c:pt>
                <c:pt idx="4">
                  <c:v>8%-9%</c:v>
                </c:pt>
                <c:pt idx="5">
                  <c:v>9%-10%</c:v>
                </c:pt>
                <c:pt idx="6">
                  <c:v>10%-11%</c:v>
                </c:pt>
                <c:pt idx="7">
                  <c:v>11%-12%</c:v>
                </c:pt>
                <c:pt idx="8">
                  <c:v>12%-13%</c:v>
                </c:pt>
                <c:pt idx="9">
                  <c:v>&gt;= 13%</c:v>
                </c:pt>
              </c:strCache>
            </c:strRef>
          </c:cat>
          <c:val>
            <c:numRef>
              <c:f>'16. Break Down Statistics'!$D$135:$D$144</c:f>
              <c:numCache>
                <c:formatCode>0.00%</c:formatCode>
                <c:ptCount val="10"/>
                <c:pt idx="0">
                  <c:v>0.30319862749446186</c:v>
                </c:pt>
                <c:pt idx="1">
                  <c:v>0.23424047722312633</c:v>
                </c:pt>
                <c:pt idx="2">
                  <c:v>0.30227135915964803</c:v>
                </c:pt>
                <c:pt idx="3">
                  <c:v>0.14641654422882416</c:v>
                </c:pt>
                <c:pt idx="4">
                  <c:v>2.6159732888741019E-3</c:v>
                </c:pt>
                <c:pt idx="5">
                  <c:v>1.0328441568101756E-2</c:v>
                </c:pt>
                <c:pt idx="6">
                  <c:v>5.5043405185201348E-6</c:v>
                </c:pt>
                <c:pt idx="7">
                  <c:v>1.4904715145411569E-4</c:v>
                </c:pt>
                <c:pt idx="8">
                  <c:v>6.587510217669852E-4</c:v>
                </c:pt>
                <c:pt idx="9">
                  <c:v>1.1527452322399939E-4</c:v>
                </c:pt>
              </c:numCache>
            </c:numRef>
          </c:val>
          <c:extLst>
            <c:ext xmlns:c16="http://schemas.microsoft.com/office/drawing/2014/chart" uri="{C3380CC4-5D6E-409C-BE32-E72D297353CC}">
              <c16:uniqueId val="{00000000-FE5E-43BE-A656-CC008A7D6AE4}"/>
            </c:ext>
          </c:extLst>
        </c:ser>
        <c:dLbls>
          <c:showLegendKey val="0"/>
          <c:showVal val="0"/>
          <c:showCatName val="0"/>
          <c:showSerName val="0"/>
          <c:showPercent val="0"/>
          <c:showBubbleSize val="0"/>
        </c:dLbls>
        <c:gapWidth val="150"/>
        <c:overlap val="100"/>
        <c:axId val="39623061"/>
        <c:axId val="21063230"/>
      </c:barChart>
      <c:catAx>
        <c:axId val="39623061"/>
        <c:scaling>
          <c:orientation val="minMax"/>
        </c:scaling>
        <c:delete val="0"/>
        <c:axPos val="b"/>
        <c:numFmt formatCode="#,##0_ ;[Red]\-#,##0\ " sourceLinked="0"/>
        <c:majorTickMark val="out"/>
        <c:minorTickMark val="none"/>
        <c:tickLblPos val="nextTo"/>
        <c:spPr>
          <a:ln w="3175">
            <a:solidFill>
              <a:srgbClr val="000000"/>
            </a:solidFill>
            <a:prstDash val="solid"/>
          </a:ln>
        </c:spPr>
        <c:txPr>
          <a:bodyPr rot="-5400000" vert="horz"/>
          <a:lstStyle/>
          <a:p>
            <a:pPr>
              <a:defRPr lang="en-US" sz="800" b="0" i="0" u="none" cap="none" baseline="0">
                <a:solidFill>
                  <a:srgbClr val="000000"/>
                </a:solidFill>
                <a:latin typeface="Arial"/>
                <a:ea typeface="Arial"/>
                <a:cs typeface="Arial"/>
              </a:defRPr>
            </a:pPr>
            <a:endParaRPr lang="fr-FR"/>
          </a:p>
        </c:txPr>
        <c:crossAx val="21063230"/>
        <c:crossesAt val="0"/>
        <c:auto val="0"/>
        <c:lblAlgn val="ctr"/>
        <c:lblOffset val="100"/>
        <c:tickLblSkip val="1"/>
        <c:noMultiLvlLbl val="0"/>
      </c:catAx>
      <c:valAx>
        <c:axId val="21063230"/>
        <c:scaling>
          <c:orientation val="minMax"/>
          <c:max val="0.9"/>
          <c:min val="0"/>
        </c:scaling>
        <c:delete val="0"/>
        <c:axPos val="l"/>
        <c:majorGridlines>
          <c:spPr>
            <a:ln w="3175">
              <a:solidFill>
                <a:srgbClr val="000000"/>
              </a:solidFill>
              <a:prstDash val="sysDash"/>
            </a:ln>
          </c:spPr>
        </c:majorGridlines>
        <c:title>
          <c:tx>
            <c:rich>
              <a:bodyPr rot="-5400000" vert="horz" anchor="ctr"/>
              <a:lstStyle/>
              <a:p>
                <a:pPr algn="ctr">
                  <a:defRPr/>
                </a:pPr>
                <a:r>
                  <a:rPr lang="en-US" sz="675" b="1" i="0" u="none" cap="none" baseline="0">
                    <a:solidFill>
                      <a:srgbClr val="000000"/>
                    </a:solidFill>
                    <a:latin typeface="Arial"/>
                    <a:ea typeface="Arial"/>
                    <a:cs typeface="Arial"/>
                  </a:rPr>
                  <a:t>% of total Outstanding</a:t>
                </a:r>
              </a:p>
            </c:rich>
          </c:tx>
          <c:layout>
            <c:manualLayout>
              <c:xMode val="edge"/>
              <c:yMode val="edge"/>
              <c:x val="8.7500000000000008E-3"/>
              <c:y val="2.1999999999999999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a:lstStyle/>
          <a:p>
            <a:pPr>
              <a:defRPr lang="en-US" sz="625" b="0" i="0" u="none" cap="none" baseline="0">
                <a:solidFill>
                  <a:srgbClr val="000000"/>
                </a:solidFill>
                <a:latin typeface="Arial"/>
                <a:ea typeface="Arial"/>
                <a:cs typeface="Arial"/>
              </a:defRPr>
            </a:pPr>
            <a:endParaRPr lang="fr-FR"/>
          </a:p>
        </c:txPr>
        <c:crossAx val="39623061"/>
        <c:crosses val="autoZero"/>
        <c:crossBetween val="between"/>
        <c:majorUnit val="0.1"/>
        <c:minorUnit val="0.05"/>
      </c:valAx>
      <c:spPr>
        <a:solidFill>
          <a:schemeClr val="accent3">
            <a:lumMod val="60000"/>
            <a:lumOff val="40000"/>
          </a:schemeClr>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rot="0" vert="horz"/>
    <a:lstStyle/>
    <a:p>
      <a:pPr>
        <a:defRPr lang="en-US" sz="925" b="0" i="0" u="none" cap="non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4921259845" footer="0.4921259845"/>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xml"/><Relationship Id="rId1" Type="http://schemas.openxmlformats.org/officeDocument/2006/relationships/image" Target="../media/image14.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4.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4.jpeg"/><Relationship Id="rId1" Type="http://schemas.openxmlformats.org/officeDocument/2006/relationships/image" Target="../media/image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4.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4.png"/></Relationships>
</file>

<file path=xl/drawings/_rels/drawing19.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6.png"/></Relationships>
</file>

<file path=xl/drawings/_rels/drawing21.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4.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6.png"/></Relationships>
</file>

<file path=xl/drawings/_rels/drawing2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5.png"/></Relationships>
</file>

<file path=xl/drawings/_rels/drawing24.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4.jpeg"/></Relationships>
</file>

<file path=xl/drawings/_rels/drawing25.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7.png"/></Relationships>
</file>

<file path=xl/drawings/_rels/drawing26.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4.jpeg"/></Relationships>
</file>

<file path=xl/drawings/_rels/drawing27.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4.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16.png"/></Relationships>
</file>

<file path=xl/drawings/_rels/drawing29.xml.rels><?xml version="1.0" encoding="UTF-8" standalone="yes"?>
<Relationships xmlns="http://schemas.openxmlformats.org/package/2006/relationships"><Relationship Id="rId2" Type="http://schemas.openxmlformats.org/officeDocument/2006/relationships/image" Target="../media/image19.jpeg"/><Relationship Id="rId1" Type="http://schemas.openxmlformats.org/officeDocument/2006/relationships/image" Target="../media/image18.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30.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9.png"/></Relationships>
</file>

<file path=xl/drawings/_rels/drawing31.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7.xml"/><Relationship Id="rId3" Type="http://schemas.openxmlformats.org/officeDocument/2006/relationships/chart" Target="../charts/chart4.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image" Target="../media/image15.png"/><Relationship Id="rId2" Type="http://schemas.openxmlformats.org/officeDocument/2006/relationships/chart" Target="../charts/chart3.xml"/><Relationship Id="rId16" Type="http://schemas.openxmlformats.org/officeDocument/2006/relationships/image" Target="../media/image4.jpeg"/><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chart" Target="../charts/chart18.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s>
</file>

<file path=xl/drawings/_rels/drawing3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3.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4.jpeg"/></Relationships>
</file>

<file path=xl/drawings/_rels/drawing34.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9.png"/></Relationships>
</file>

<file path=xl/drawings/_rels/drawing35.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image" Target="../media/image20.png"/><Relationship Id="rId5" Type="http://schemas.openxmlformats.org/officeDocument/2006/relationships/chart" Target="../charts/chart22.xml"/><Relationship Id="rId4" Type="http://schemas.openxmlformats.org/officeDocument/2006/relationships/chart" Target="../charts/chart21.xml"/></Relationships>
</file>

<file path=xl/drawings/_rels/drawing36.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9.png"/><Relationship Id="rId1" Type="http://schemas.openxmlformats.org/officeDocument/2006/relationships/image" Target="../media/image21.png"/></Relationships>
</file>

<file path=xl/drawings/_rels/drawing37.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 Id="rId4" Type="http://schemas.openxmlformats.org/officeDocument/2006/relationships/image" Target="../media/image15.png"/></Relationships>
</file>

<file path=xl/drawings/_rels/drawing38.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25.png"/></Relationships>
</file>

<file path=xl/drawings/_rels/drawing39.xml.rels><?xml version="1.0" encoding="UTF-8" standalone="yes"?>
<Relationships xmlns="http://schemas.openxmlformats.org/package/2006/relationships"><Relationship Id="rId1" Type="http://schemas.openxmlformats.org/officeDocument/2006/relationships/image" Target="../media/image26.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8.png"/></Relationships>
</file>

<file path=xl/drawings/_rels/drawing40.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27.png"/></Relationships>
</file>

<file path=xl/drawings/_rels/drawing41.xml.rels><?xml version="1.0" encoding="UTF-8" standalone="yes"?>
<Relationships xmlns="http://schemas.openxmlformats.org/package/2006/relationships"><Relationship Id="rId2" Type="http://schemas.openxmlformats.org/officeDocument/2006/relationships/image" Target="../media/image19.jpeg"/><Relationship Id="rId1" Type="http://schemas.openxmlformats.org/officeDocument/2006/relationships/image" Target="../media/image28.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9.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23.png"/></Relationships>
</file>

<file path=xl/drawings/_rels/drawing5.xml.rels><?xml version="1.0" encoding="UTF-8" standalone="yes"?>
<Relationships xmlns="http://schemas.openxmlformats.org/package/2006/relationships"><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1" Type="http://schemas.openxmlformats.org/officeDocument/2006/relationships/image" Target="../media/image13.png"/></Relationships>
</file>

<file path=xl/drawings/_rels/drawing8.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4.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5</xdr:col>
      <xdr:colOff>47625</xdr:colOff>
      <xdr:row>6</xdr:row>
      <xdr:rowOff>114300</xdr:rowOff>
    </xdr:from>
    <xdr:to>
      <xdr:col>6</xdr:col>
      <xdr:colOff>66675</xdr:colOff>
      <xdr:row>14</xdr:row>
      <xdr:rowOff>9525</xdr:rowOff>
    </xdr:to>
    <xdr:pic>
      <xdr:nvPicPr>
        <xdr:cNvPr id="5732221" name="Picture 12">
          <a:extLst>
            <a:ext uri="{FF2B5EF4-FFF2-40B4-BE49-F238E27FC236}">
              <a16:creationId xmlns:a16="http://schemas.microsoft.com/office/drawing/2014/main" id="{00000000-0008-0000-0200-00007D7757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7867650" y="1295400"/>
          <a:ext cx="1638300" cy="1419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twoCellAnchor editAs="oneCell">
    <xdr:from>
      <xdr:col>1</xdr:col>
      <xdr:colOff>1733550</xdr:colOff>
      <xdr:row>21</xdr:row>
      <xdr:rowOff>285750</xdr:rowOff>
    </xdr:from>
    <xdr:to>
      <xdr:col>4</xdr:col>
      <xdr:colOff>1047750</xdr:colOff>
      <xdr:row>23</xdr:row>
      <xdr:rowOff>152400</xdr:rowOff>
    </xdr:to>
    <xdr:pic>
      <xdr:nvPicPr>
        <xdr:cNvPr id="5732224" name="Picture 80">
          <a:extLst>
            <a:ext uri="{FF2B5EF4-FFF2-40B4-BE49-F238E27FC236}">
              <a16:creationId xmlns:a16="http://schemas.microsoft.com/office/drawing/2014/main" id="{00000000-0008-0000-0200-0000807757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2143125" y="4743450"/>
          <a:ext cx="5514975" cy="990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twoCellAnchor>
    <xdr:from>
      <xdr:col>9</xdr:col>
      <xdr:colOff>0</xdr:colOff>
      <xdr:row>18</xdr:row>
      <xdr:rowOff>57150</xdr:rowOff>
    </xdr:from>
    <xdr:to>
      <xdr:col>9</xdr:col>
      <xdr:colOff>0</xdr:colOff>
      <xdr:row>21</xdr:row>
      <xdr:rowOff>85725</xdr:rowOff>
    </xdr:to>
    <xdr:sp macro="" textlink="">
      <xdr:nvSpPr>
        <xdr:cNvPr id="10" name="Button 4" hidden="1">
          <a:extLst>
            <a:ext uri="{FF2B5EF4-FFF2-40B4-BE49-F238E27FC236}">
              <a16:creationId xmlns:a16="http://schemas.microsoft.com/office/drawing/2014/main" id="{00000000-0008-0000-0200-00000A000000}"/>
            </a:ext>
          </a:extLst>
        </xdr:cNvPr>
        <xdr:cNvSpPr/>
      </xdr:nvSpPr>
      <xdr:spPr>
        <a:xfrm>
          <a:off x="13068300" y="3524250"/>
          <a:ext cx="0" cy="1019175"/>
        </a:xfrm>
        <a:prstGeom prst="rect">
          <a:avLst/>
        </a:prstGeom>
        <a:ln>
          <a:noFill/>
        </a:ln>
      </xdr:spPr>
      <xdr:txBody>
        <a:bodyPr vertOverflow="clip" wrap="square" lIns="45720" tIns="41148" rIns="45720" bIns="41148" anchor="ctr" upright="1"/>
        <a:lstStyle/>
        <a:p>
          <a:pPr algn="ctr" rtl="0">
            <a:defRPr sz="1000"/>
          </a:pPr>
          <a:r>
            <a:rPr lang="fr-FR" sz="2200" b="1" i="0" u="none" strike="noStrike" baseline="0">
              <a:solidFill>
                <a:srgbClr val="000000"/>
              </a:solidFill>
              <a:latin typeface="Arial"/>
              <a:cs typeface="Arial"/>
            </a:rPr>
            <a:t>Création de l'INVESTORS</a:t>
          </a:r>
          <a:endParaRPr lang="fr-FR" sz="1000" b="1" i="0" u="none" strike="noStrike" baseline="0">
            <a:solidFill>
              <a:srgbClr val="000000"/>
            </a:solidFill>
            <a:latin typeface="Arial"/>
            <a:cs typeface="Arial"/>
          </a:endParaRPr>
        </a:p>
        <a:p>
          <a:pPr algn="ctr" rtl="0">
            <a:defRPr sz="1000"/>
          </a:pPr>
          <a:endParaRPr lang="fr-FR" sz="1000" b="1" i="0" u="none" strike="noStrike" baseline="0">
            <a:solidFill>
              <a:srgbClr val="000000"/>
            </a:solidFill>
            <a:latin typeface="Arial"/>
            <a:cs typeface="Arial"/>
          </a:endParaRPr>
        </a:p>
        <a:p>
          <a:pPr algn="ctr" rtl="0">
            <a:defRPr sz="1000"/>
          </a:pPr>
          <a:endParaRPr lang="fr-FR" sz="1000" b="1" i="0" u="none" strike="noStrike" baseline="0">
            <a:solidFill>
              <a:srgbClr val="000000"/>
            </a:solidFill>
            <a:latin typeface="Arial"/>
            <a:cs typeface="Arial"/>
          </a:endParaRPr>
        </a:p>
      </xdr:txBody>
    </xdr:sp>
    <xdr:clientData fPrintsWithSheet="0"/>
  </xdr:twoCellAnchor>
  <xdr:twoCellAnchor>
    <xdr:from>
      <xdr:col>1</xdr:col>
      <xdr:colOff>2124075</xdr:colOff>
      <xdr:row>4</xdr:row>
      <xdr:rowOff>104775</xdr:rowOff>
    </xdr:from>
    <xdr:to>
      <xdr:col>4</xdr:col>
      <xdr:colOff>57150</xdr:colOff>
      <xdr:row>13</xdr:row>
      <xdr:rowOff>142875</xdr:rowOff>
    </xdr:to>
    <xdr:pic>
      <xdr:nvPicPr>
        <xdr:cNvPr id="12" name="Image 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bwMode="auto">
        <a:xfrm>
          <a:off x="2533650" y="904875"/>
          <a:ext cx="4133850" cy="175260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85725</xdr:colOff>
      <xdr:row>16</xdr:row>
      <xdr:rowOff>9525</xdr:rowOff>
    </xdr:from>
    <xdr:to>
      <xdr:col>6</xdr:col>
      <xdr:colOff>485775</xdr:colOff>
      <xdr:row>20</xdr:row>
      <xdr:rowOff>200025</xdr:rowOff>
    </xdr:to>
    <xdr:sp macro="" textlink="">
      <xdr:nvSpPr>
        <xdr:cNvPr id="7" name="Rectangle 6">
          <a:extLst>
            <a:ext uri="{FF2B5EF4-FFF2-40B4-BE49-F238E27FC236}">
              <a16:creationId xmlns:a16="http://schemas.microsoft.com/office/drawing/2014/main" id="{00000000-0008-0000-0200-000007000000}"/>
            </a:ext>
          </a:extLst>
        </xdr:cNvPr>
        <xdr:cNvSpPr/>
      </xdr:nvSpPr>
      <xdr:spPr>
        <a:xfrm>
          <a:off x="85725" y="3095625"/>
          <a:ext cx="9839325" cy="1162050"/>
        </a:xfrm>
        <a:prstGeom prst="rect">
          <a:avLst/>
        </a:prstGeom>
        <a:solidFill>
          <a:srgbClr val="FFFFFF"/>
        </a:solidFill>
        <a:ln w="25400" cap="flat" cmpd="sng" algn="ctr">
          <a:solidFill>
            <a:sysClr val="window" lastClr="FFFFFF"/>
          </a:solidFill>
          <a:prstDash val="solid"/>
          <a:headEnd type="none"/>
          <a:tailEnd type="none"/>
        </a:ln>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3600">
              <a:solidFill>
                <a:schemeClr val="accent1">
                  <a:lumMod val="50000"/>
                </a:schemeClr>
              </a:solidFill>
              <a:latin typeface="Amasis MT Pro Black" panose="02040A04050005020304" pitchFamily="18" charset="0"/>
            </a:rPr>
            <a:t>FCT GINKGO SALES FINANCE 2024</a:t>
          </a:r>
          <a:endParaRPr kumimoji="0" lang="fr-FR" sz="3600" b="1" i="0" u="none" strike="noStrike" kern="0" cap="none" spc="0" normalizeH="0" baseline="0" noProof="0">
            <a:ln>
              <a:noFill/>
            </a:ln>
            <a:solidFill>
              <a:schemeClr val="accent1">
                <a:lumMod val="50000"/>
              </a:schemeClr>
            </a:solidFill>
            <a:effectLst/>
            <a:uLnTx/>
            <a:uFillTx/>
            <a:latin typeface="Amasis MT Pro Black" panose="02040A04050005020304" pitchFamily="18" charset="0"/>
            <a:ea typeface="KaiTi" panose="02010609060101010101" pitchFamily="49" charset="-122"/>
            <a:cs typeface="Aharoni" panose="02010803020104030203" pitchFamily="2" charset="-79"/>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638175</xdr:colOff>
      <xdr:row>1</xdr:row>
      <xdr:rowOff>161925</xdr:rowOff>
    </xdr:from>
    <xdr:to>
      <xdr:col>1</xdr:col>
      <xdr:colOff>2543175</xdr:colOff>
      <xdr:row>5</xdr:row>
      <xdr:rowOff>57150</xdr:rowOff>
    </xdr:to>
    <xdr:pic>
      <xdr:nvPicPr>
        <xdr:cNvPr id="3" name="Imag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a:stretch>
          <a:fillRect/>
        </a:stretch>
      </xdr:blipFill>
      <xdr:spPr>
        <a:xfrm>
          <a:off x="762000" y="323850"/>
          <a:ext cx="1905000" cy="609600"/>
        </a:xfrm>
        <a:prstGeom prst="rect">
          <a:avLst/>
        </a:prstGeom>
        <a:ln>
          <a:noFill/>
        </a:ln>
      </xdr:spPr>
    </xdr:pic>
    <xdr:clientData/>
  </xdr:twoCellAnchor>
  <xdr:twoCellAnchor>
    <xdr:from>
      <xdr:col>1</xdr:col>
      <xdr:colOff>3276600</xdr:colOff>
      <xdr:row>1</xdr:row>
      <xdr:rowOff>57150</xdr:rowOff>
    </xdr:from>
    <xdr:to>
      <xdr:col>2</xdr:col>
      <xdr:colOff>1552575</xdr:colOff>
      <xdr:row>5</xdr:row>
      <xdr:rowOff>57150</xdr:rowOff>
    </xdr:to>
    <xdr:sp macro="" textlink="">
      <xdr:nvSpPr>
        <xdr:cNvPr id="4" name="Rectangle 3">
          <a:extLst>
            <a:ext uri="{FF2B5EF4-FFF2-40B4-BE49-F238E27FC236}">
              <a16:creationId xmlns:a16="http://schemas.microsoft.com/office/drawing/2014/main" id="{00000000-0008-0000-0B00-000004000000}"/>
            </a:ext>
          </a:extLst>
        </xdr:cNvPr>
        <xdr:cNvSpPr/>
      </xdr:nvSpPr>
      <xdr:spPr>
        <a:xfrm>
          <a:off x="3400425" y="219075"/>
          <a:ext cx="4657725" cy="714375"/>
        </a:xfrm>
        <a:prstGeom prst="rect">
          <a:avLst/>
        </a:prstGeom>
        <a:solidFill>
          <a:srgbClr val="FFFFFF"/>
        </a:solidFill>
        <a:ln w="25400" cap="flat" cmpd="sng" algn="ctr">
          <a:solidFill>
            <a:sysClr val="window" lastClr="FFFFFF"/>
          </a:solidFill>
          <a:prstDash val="solid"/>
          <a:headEnd type="none"/>
          <a:tailEnd type="none"/>
        </a:ln>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2000">
              <a:solidFill>
                <a:schemeClr val="accent1">
                  <a:lumMod val="50000"/>
                </a:schemeClr>
              </a:solidFill>
              <a:latin typeface="Amasis MT Pro Black" panose="02040A04050005020304" pitchFamily="18" charset="0"/>
            </a:rPr>
            <a:t>FCT GINKGO SALES FINANCE 2022</a:t>
          </a:r>
          <a:endParaRPr kumimoji="0" lang="fr-FR" sz="2000" b="1" i="0" u="none" strike="noStrike" kern="0" cap="none" spc="0" normalizeH="0" baseline="0" noProof="0">
            <a:ln>
              <a:noFill/>
            </a:ln>
            <a:solidFill>
              <a:schemeClr val="accent1">
                <a:lumMod val="50000"/>
              </a:schemeClr>
            </a:solidFill>
            <a:effectLst/>
            <a:uLnTx/>
            <a:uFillTx/>
            <a:latin typeface="Amasis MT Pro Black" panose="02040A04050005020304" pitchFamily="18" charset="0"/>
            <a:ea typeface="KaiTi" panose="02010609060101010101" pitchFamily="49" charset="-122"/>
            <a:cs typeface="Aharoni" panose="02010803020104030203" pitchFamily="2" charset="-79"/>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790575</xdr:colOff>
      <xdr:row>1</xdr:row>
      <xdr:rowOff>133350</xdr:rowOff>
    </xdr:from>
    <xdr:to>
      <xdr:col>1</xdr:col>
      <xdr:colOff>2114550</xdr:colOff>
      <xdr:row>4</xdr:row>
      <xdr:rowOff>95250</xdr:rowOff>
    </xdr:to>
    <xdr:pic>
      <xdr:nvPicPr>
        <xdr:cNvPr id="5" name="Image 4">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1"/>
        <a:stretch>
          <a:fillRect/>
        </a:stretch>
      </xdr:blipFill>
      <xdr:spPr>
        <a:xfrm>
          <a:off x="1066800" y="342900"/>
          <a:ext cx="1323975" cy="590550"/>
        </a:xfrm>
        <a:prstGeom prst="rect">
          <a:avLst/>
        </a:prstGeom>
        <a:ln>
          <a:noFill/>
        </a:ln>
      </xdr:spPr>
    </xdr:pic>
    <xdr:clientData/>
  </xdr:twoCellAnchor>
  <xdr:twoCellAnchor>
    <xdr:from>
      <xdr:col>1</xdr:col>
      <xdr:colOff>3552825</xdr:colOff>
      <xdr:row>1</xdr:row>
      <xdr:rowOff>57150</xdr:rowOff>
    </xdr:from>
    <xdr:to>
      <xdr:col>1</xdr:col>
      <xdr:colOff>9286875</xdr:colOff>
      <xdr:row>4</xdr:row>
      <xdr:rowOff>171450</xdr:rowOff>
    </xdr:to>
    <xdr:sp macro="" textlink="">
      <xdr:nvSpPr>
        <xdr:cNvPr id="4" name="Rectangle 3">
          <a:extLst>
            <a:ext uri="{FF2B5EF4-FFF2-40B4-BE49-F238E27FC236}">
              <a16:creationId xmlns:a16="http://schemas.microsoft.com/office/drawing/2014/main" id="{00000000-0008-0000-0C00-000004000000}"/>
            </a:ext>
          </a:extLst>
        </xdr:cNvPr>
        <xdr:cNvSpPr/>
      </xdr:nvSpPr>
      <xdr:spPr>
        <a:xfrm>
          <a:off x="3829050" y="266700"/>
          <a:ext cx="5734050" cy="742950"/>
        </a:xfrm>
        <a:prstGeom prst="rect">
          <a:avLst/>
        </a:prstGeom>
        <a:solidFill>
          <a:srgbClr val="FFFFFF"/>
        </a:solidFill>
        <a:ln w="25400" cap="flat" cmpd="sng" algn="ctr">
          <a:solidFill>
            <a:sysClr val="window" lastClr="FFFFFF"/>
          </a:solidFill>
          <a:prstDash val="solid"/>
          <a:headEnd type="none"/>
          <a:tailEnd type="none"/>
        </a:ln>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2000">
              <a:solidFill>
                <a:schemeClr val="accent1">
                  <a:lumMod val="50000"/>
                </a:schemeClr>
              </a:solidFill>
              <a:latin typeface="Amasis MT Pro Black" panose="02040A04050005020304" pitchFamily="18" charset="0"/>
            </a:rPr>
            <a:t>FCT GINKGO SALES FINANCE 2024</a:t>
          </a:r>
          <a:endParaRPr kumimoji="0" lang="fr-FR" sz="2000" b="1" i="0" u="none" strike="noStrike" kern="0" cap="none" spc="0" normalizeH="0" baseline="0" noProof="0">
            <a:ln>
              <a:noFill/>
            </a:ln>
            <a:solidFill>
              <a:schemeClr val="accent1">
                <a:lumMod val="50000"/>
              </a:schemeClr>
            </a:solidFill>
            <a:effectLst/>
            <a:uLnTx/>
            <a:uFillTx/>
            <a:latin typeface="Amasis MT Pro Black" panose="02040A04050005020304" pitchFamily="18" charset="0"/>
            <a:ea typeface="KaiTi" panose="02010609060101010101" pitchFamily="49" charset="-122"/>
            <a:cs typeface="Aharoni" panose="02010803020104030203" pitchFamily="2" charset="-79"/>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10</xdr:col>
      <xdr:colOff>533400</xdr:colOff>
      <xdr:row>1</xdr:row>
      <xdr:rowOff>133350</xdr:rowOff>
    </xdr:from>
    <xdr:to>
      <xdr:col>11</xdr:col>
      <xdr:colOff>1352550</xdr:colOff>
      <xdr:row>3</xdr:row>
      <xdr:rowOff>285750</xdr:rowOff>
    </xdr:to>
    <xdr:pic>
      <xdr:nvPicPr>
        <xdr:cNvPr id="5791602" name="Picture 12">
          <a:extLst>
            <a:ext uri="{FF2B5EF4-FFF2-40B4-BE49-F238E27FC236}">
              <a16:creationId xmlns:a16="http://schemas.microsoft.com/office/drawing/2014/main" id="{00000000-0008-0000-1000-0000725F58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5630525" y="323850"/>
          <a:ext cx="2533650" cy="933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twoCellAnchor>
    <xdr:from>
      <xdr:col>1</xdr:col>
      <xdr:colOff>0</xdr:colOff>
      <xdr:row>105</xdr:row>
      <xdr:rowOff>38100</xdr:rowOff>
    </xdr:from>
    <xdr:to>
      <xdr:col>5</xdr:col>
      <xdr:colOff>161925</xdr:colOff>
      <xdr:row>132</xdr:row>
      <xdr:rowOff>123825</xdr:rowOff>
    </xdr:to>
    <xdr:graphicFrame macro="">
      <xdr:nvGraphicFramePr>
        <xdr:cNvPr id="5791605" name="Chart 6">
          <a:extLst>
            <a:ext uri="{FF2B5EF4-FFF2-40B4-BE49-F238E27FC236}">
              <a16:creationId xmlns:a16="http://schemas.microsoft.com/office/drawing/2014/main" id="{00000000-0008-0000-1000-0000755F58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400050</xdr:colOff>
      <xdr:row>1</xdr:row>
      <xdr:rowOff>171450</xdr:rowOff>
    </xdr:from>
    <xdr:to>
      <xdr:col>1</xdr:col>
      <xdr:colOff>4000500</xdr:colOff>
      <xdr:row>3</xdr:row>
      <xdr:rowOff>190500</xdr:rowOff>
    </xdr:to>
    <xdr:pic>
      <xdr:nvPicPr>
        <xdr:cNvPr id="10" name="Image 1">
          <a:extLst>
            <a:ext uri="{FF2B5EF4-FFF2-40B4-BE49-F238E27FC236}">
              <a16:creationId xmlns:a16="http://schemas.microsoft.com/office/drawing/2014/main" id="{00000000-0008-0000-1000-00000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bwMode="auto">
        <a:xfrm>
          <a:off x="571500" y="361950"/>
          <a:ext cx="3600450" cy="80010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2</xdr:row>
      <xdr:rowOff>0</xdr:rowOff>
    </xdr:from>
    <xdr:to>
      <xdr:col>6</xdr:col>
      <xdr:colOff>228600</xdr:colOff>
      <xdr:row>3</xdr:row>
      <xdr:rowOff>314325</xdr:rowOff>
    </xdr:to>
    <xdr:sp macro="" textlink="">
      <xdr:nvSpPr>
        <xdr:cNvPr id="7" name="Rectangle 6">
          <a:extLst>
            <a:ext uri="{FF2B5EF4-FFF2-40B4-BE49-F238E27FC236}">
              <a16:creationId xmlns:a16="http://schemas.microsoft.com/office/drawing/2014/main" id="{00000000-0008-0000-1000-000007000000}"/>
            </a:ext>
          </a:extLst>
        </xdr:cNvPr>
        <xdr:cNvSpPr/>
      </xdr:nvSpPr>
      <xdr:spPr>
        <a:xfrm>
          <a:off x="6162675" y="581025"/>
          <a:ext cx="4714875" cy="704850"/>
        </a:xfrm>
        <a:prstGeom prst="rect">
          <a:avLst/>
        </a:prstGeom>
        <a:solidFill>
          <a:srgbClr val="FFFFFF"/>
        </a:solidFill>
        <a:ln w="25400" cap="flat" cmpd="sng" algn="ctr">
          <a:solidFill>
            <a:sysClr val="window" lastClr="FFFFFF"/>
          </a:solidFill>
          <a:prstDash val="solid"/>
          <a:headEnd type="none"/>
          <a:tailEnd type="none"/>
        </a:ln>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2000">
              <a:solidFill>
                <a:schemeClr val="accent1">
                  <a:lumMod val="50000"/>
                </a:schemeClr>
              </a:solidFill>
              <a:latin typeface="Amasis MT Pro Black" panose="02040A04050005020304" pitchFamily="18" charset="0"/>
            </a:rPr>
            <a:t>FCT GINKGO SALES FINANCE 2024</a:t>
          </a:r>
          <a:endParaRPr kumimoji="0" lang="fr-FR" sz="2000" b="1" i="0" u="none" strike="noStrike" kern="0" cap="none" spc="0" normalizeH="0" baseline="0" noProof="0">
            <a:ln>
              <a:noFill/>
            </a:ln>
            <a:solidFill>
              <a:schemeClr val="accent1">
                <a:lumMod val="50000"/>
              </a:schemeClr>
            </a:solidFill>
            <a:effectLst/>
            <a:uLnTx/>
            <a:uFillTx/>
            <a:latin typeface="Amasis MT Pro Black" panose="02040A04050005020304" pitchFamily="18" charset="0"/>
            <a:ea typeface="KaiTi" panose="02010609060101010101" pitchFamily="49" charset="-122"/>
            <a:cs typeface="Aharoni" panose="02010803020104030203" pitchFamily="2" charset="-79"/>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247650</xdr:colOff>
      <xdr:row>2</xdr:row>
      <xdr:rowOff>47625</xdr:rowOff>
    </xdr:from>
    <xdr:to>
      <xdr:col>1</xdr:col>
      <xdr:colOff>2305050</xdr:colOff>
      <xdr:row>4</xdr:row>
      <xdr:rowOff>38100</xdr:rowOff>
    </xdr:to>
    <xdr:pic>
      <xdr:nvPicPr>
        <xdr:cNvPr id="5" name="Image 4">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1"/>
        <a:stretch>
          <a:fillRect/>
        </a:stretch>
      </xdr:blipFill>
      <xdr:spPr>
        <a:xfrm>
          <a:off x="381000" y="390525"/>
          <a:ext cx="2057400" cy="409575"/>
        </a:xfrm>
        <a:prstGeom prst="rect">
          <a:avLst/>
        </a:prstGeom>
        <a:ln>
          <a:noFill/>
        </a:ln>
      </xdr:spPr>
    </xdr:pic>
    <xdr:clientData/>
  </xdr:twoCellAnchor>
  <xdr:twoCellAnchor>
    <xdr:from>
      <xdr:col>1</xdr:col>
      <xdr:colOff>2466975</xdr:colOff>
      <xdr:row>1</xdr:row>
      <xdr:rowOff>57150</xdr:rowOff>
    </xdr:from>
    <xdr:to>
      <xdr:col>2</xdr:col>
      <xdr:colOff>3762375</xdr:colOff>
      <xdr:row>4</xdr:row>
      <xdr:rowOff>76200</xdr:rowOff>
    </xdr:to>
    <xdr:sp macro="" textlink="">
      <xdr:nvSpPr>
        <xdr:cNvPr id="4" name="Rectangle 3">
          <a:extLst>
            <a:ext uri="{FF2B5EF4-FFF2-40B4-BE49-F238E27FC236}">
              <a16:creationId xmlns:a16="http://schemas.microsoft.com/office/drawing/2014/main" id="{00000000-0008-0000-1100-000004000000}"/>
            </a:ext>
          </a:extLst>
        </xdr:cNvPr>
        <xdr:cNvSpPr/>
      </xdr:nvSpPr>
      <xdr:spPr>
        <a:xfrm>
          <a:off x="2600325" y="295275"/>
          <a:ext cx="4695825" cy="542925"/>
        </a:xfrm>
        <a:prstGeom prst="rect">
          <a:avLst/>
        </a:prstGeom>
        <a:solidFill>
          <a:srgbClr val="FFFFFF"/>
        </a:solidFill>
        <a:ln w="25400" cap="flat" cmpd="sng" algn="ctr">
          <a:solidFill>
            <a:sysClr val="window" lastClr="FFFFFF"/>
          </a:solidFill>
          <a:prstDash val="solid"/>
          <a:headEnd type="none"/>
          <a:tailEnd type="none"/>
        </a:ln>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2000">
              <a:solidFill>
                <a:schemeClr val="accent1">
                  <a:lumMod val="50000"/>
                </a:schemeClr>
              </a:solidFill>
              <a:latin typeface="Amasis MT Pro Black" panose="02040A04050005020304" pitchFamily="18" charset="0"/>
            </a:rPr>
            <a:t>FCT GINKGO SALES FINANCE 2024</a:t>
          </a:r>
          <a:endParaRPr kumimoji="0" lang="fr-FR" sz="2000" b="1" i="0" u="none" strike="noStrike" kern="0" cap="none" spc="0" normalizeH="0" baseline="0" noProof="0">
            <a:ln>
              <a:noFill/>
            </a:ln>
            <a:solidFill>
              <a:schemeClr val="accent1">
                <a:lumMod val="50000"/>
              </a:schemeClr>
            </a:solidFill>
            <a:effectLst/>
            <a:uLnTx/>
            <a:uFillTx/>
            <a:latin typeface="Amasis MT Pro Black" panose="02040A04050005020304" pitchFamily="18" charset="0"/>
            <a:ea typeface="KaiTi" panose="02010609060101010101" pitchFamily="49" charset="-122"/>
            <a:cs typeface="Aharoni" panose="02010803020104030203" pitchFamily="2" charset="-79"/>
          </a:endParaRPr>
        </a:p>
      </xdr:txBody>
    </xdr:sp>
    <xdr:clientData/>
  </xdr:twoCellAnchor>
  <xdr:twoCellAnchor editAs="oneCell">
    <xdr:from>
      <xdr:col>2</xdr:col>
      <xdr:colOff>4057650</xdr:colOff>
      <xdr:row>2</xdr:row>
      <xdr:rowOff>38100</xdr:rowOff>
    </xdr:from>
    <xdr:to>
      <xdr:col>2</xdr:col>
      <xdr:colOff>5334000</xdr:colOff>
      <xdr:row>4</xdr:row>
      <xdr:rowOff>38100</xdr:rowOff>
    </xdr:to>
    <xdr:pic>
      <xdr:nvPicPr>
        <xdr:cNvPr id="2" name="Picture 12">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7591425" y="381000"/>
          <a:ext cx="1276350" cy="4191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342900</xdr:colOff>
      <xdr:row>1</xdr:row>
      <xdr:rowOff>209550</xdr:rowOff>
    </xdr:from>
    <xdr:to>
      <xdr:col>1</xdr:col>
      <xdr:colOff>1209675</xdr:colOff>
      <xdr:row>3</xdr:row>
      <xdr:rowOff>209550</xdr:rowOff>
    </xdr:to>
    <xdr:pic>
      <xdr:nvPicPr>
        <xdr:cNvPr id="3" name="Image 1">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438150" y="400050"/>
          <a:ext cx="866775" cy="41910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xdr:from>
      <xdr:col>2</xdr:col>
      <xdr:colOff>952500</xdr:colOff>
      <xdr:row>1</xdr:row>
      <xdr:rowOff>47625</xdr:rowOff>
    </xdr:from>
    <xdr:to>
      <xdr:col>2</xdr:col>
      <xdr:colOff>5791200</xdr:colOff>
      <xdr:row>4</xdr:row>
      <xdr:rowOff>123825</xdr:rowOff>
    </xdr:to>
    <xdr:sp macro="" textlink="">
      <xdr:nvSpPr>
        <xdr:cNvPr id="5" name="Rectangle 4">
          <a:extLst>
            <a:ext uri="{FF2B5EF4-FFF2-40B4-BE49-F238E27FC236}">
              <a16:creationId xmlns:a16="http://schemas.microsoft.com/office/drawing/2014/main" id="{00000000-0008-0000-1200-000005000000}"/>
            </a:ext>
          </a:extLst>
        </xdr:cNvPr>
        <xdr:cNvSpPr/>
      </xdr:nvSpPr>
      <xdr:spPr>
        <a:xfrm>
          <a:off x="2257425" y="238125"/>
          <a:ext cx="4838700" cy="704850"/>
        </a:xfrm>
        <a:prstGeom prst="rect">
          <a:avLst/>
        </a:prstGeom>
        <a:solidFill>
          <a:srgbClr val="FFFFFF"/>
        </a:solidFill>
        <a:ln w="25400" cap="flat" cmpd="sng" algn="ctr">
          <a:solidFill>
            <a:sysClr val="window" lastClr="FFFFFF"/>
          </a:solidFill>
          <a:prstDash val="solid"/>
          <a:headEnd type="none"/>
          <a:tailEnd type="none"/>
        </a:ln>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2000">
              <a:solidFill>
                <a:schemeClr val="accent1">
                  <a:lumMod val="50000"/>
                </a:schemeClr>
              </a:solidFill>
              <a:latin typeface="Amasis MT Pro Black" panose="02040A04050005020304" pitchFamily="18" charset="0"/>
            </a:rPr>
            <a:t>FCT GINKGO SALES FINANCE 2024</a:t>
          </a:r>
          <a:endParaRPr kumimoji="0" lang="fr-FR" sz="2000" b="1" i="0" u="none" strike="noStrike" kern="0" cap="none" spc="0" normalizeH="0" baseline="0" noProof="0">
            <a:ln>
              <a:noFill/>
            </a:ln>
            <a:solidFill>
              <a:schemeClr val="accent1">
                <a:lumMod val="50000"/>
              </a:schemeClr>
            </a:solidFill>
            <a:effectLst/>
            <a:uLnTx/>
            <a:uFillTx/>
            <a:latin typeface="Amasis MT Pro Black" panose="02040A04050005020304" pitchFamily="18" charset="0"/>
            <a:ea typeface="KaiTi" panose="02010609060101010101" pitchFamily="49" charset="-122"/>
            <a:cs typeface="Aharoni" panose="02010803020104030203" pitchFamily="2" charset="-79"/>
          </a:endParaRPr>
        </a:p>
      </xdr:txBody>
    </xdr:sp>
    <xdr:clientData/>
  </xdr:twoCellAnchor>
  <xdr:twoCellAnchor editAs="oneCell">
    <xdr:from>
      <xdr:col>2</xdr:col>
      <xdr:colOff>6696075</xdr:colOff>
      <xdr:row>2</xdr:row>
      <xdr:rowOff>9525</xdr:rowOff>
    </xdr:from>
    <xdr:to>
      <xdr:col>2</xdr:col>
      <xdr:colOff>8096250</xdr:colOff>
      <xdr:row>4</xdr:row>
      <xdr:rowOff>38100</xdr:rowOff>
    </xdr:to>
    <xdr:pic>
      <xdr:nvPicPr>
        <xdr:cNvPr id="2" name="Picture 12">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8001000" y="409575"/>
          <a:ext cx="1400175" cy="447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1</xdr:row>
      <xdr:rowOff>276225</xdr:rowOff>
    </xdr:from>
    <xdr:to>
      <xdr:col>1</xdr:col>
      <xdr:colOff>0</xdr:colOff>
      <xdr:row>3</xdr:row>
      <xdr:rowOff>161925</xdr:rowOff>
    </xdr:to>
    <xdr:pic>
      <xdr:nvPicPr>
        <xdr:cNvPr id="8" name="Image 1">
          <a:extLst>
            <a:ext uri="{FF2B5EF4-FFF2-40B4-BE49-F238E27FC236}">
              <a16:creationId xmlns:a16="http://schemas.microsoft.com/office/drawing/2014/main" id="{00000000-0008-0000-1300-00000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52400" y="542925"/>
          <a:ext cx="0" cy="37147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457200</xdr:colOff>
      <xdr:row>1</xdr:row>
      <xdr:rowOff>161925</xdr:rowOff>
    </xdr:from>
    <xdr:to>
      <xdr:col>3</xdr:col>
      <xdr:colOff>666750</xdr:colOff>
      <xdr:row>4</xdr:row>
      <xdr:rowOff>95250</xdr:rowOff>
    </xdr:to>
    <xdr:pic>
      <xdr:nvPicPr>
        <xdr:cNvPr id="10" name="Image 9">
          <a:extLst>
            <a:ext uri="{FF2B5EF4-FFF2-40B4-BE49-F238E27FC236}">
              <a16:creationId xmlns:a16="http://schemas.microsoft.com/office/drawing/2014/main" id="{00000000-0008-0000-1300-00000A000000}"/>
            </a:ext>
          </a:extLst>
        </xdr:cNvPr>
        <xdr:cNvPicPr>
          <a:picLocks noChangeAspect="1"/>
        </xdr:cNvPicPr>
      </xdr:nvPicPr>
      <xdr:blipFill>
        <a:blip xmlns:r="http://schemas.openxmlformats.org/officeDocument/2006/relationships" r:embed="rId2"/>
        <a:stretch>
          <a:fillRect/>
        </a:stretch>
      </xdr:blipFill>
      <xdr:spPr>
        <a:xfrm>
          <a:off x="609600" y="428625"/>
          <a:ext cx="1905000" cy="581025"/>
        </a:xfrm>
        <a:prstGeom prst="rect">
          <a:avLst/>
        </a:prstGeom>
        <a:ln>
          <a:noFill/>
        </a:ln>
      </xdr:spPr>
    </xdr:pic>
    <xdr:clientData/>
  </xdr:twoCellAnchor>
  <xdr:twoCellAnchor>
    <xdr:from>
      <xdr:col>3</xdr:col>
      <xdr:colOff>895350</xdr:colOff>
      <xdr:row>1</xdr:row>
      <xdr:rowOff>57150</xdr:rowOff>
    </xdr:from>
    <xdr:to>
      <xdr:col>3</xdr:col>
      <xdr:colOff>5734050</xdr:colOff>
      <xdr:row>4</xdr:row>
      <xdr:rowOff>114300</xdr:rowOff>
    </xdr:to>
    <xdr:sp macro="" textlink="">
      <xdr:nvSpPr>
        <xdr:cNvPr id="5" name="Rectangle 4">
          <a:extLst>
            <a:ext uri="{FF2B5EF4-FFF2-40B4-BE49-F238E27FC236}">
              <a16:creationId xmlns:a16="http://schemas.microsoft.com/office/drawing/2014/main" id="{00000000-0008-0000-1300-000005000000}"/>
            </a:ext>
          </a:extLst>
        </xdr:cNvPr>
        <xdr:cNvSpPr/>
      </xdr:nvSpPr>
      <xdr:spPr>
        <a:xfrm>
          <a:off x="2743200" y="323850"/>
          <a:ext cx="4838700" cy="704850"/>
        </a:xfrm>
        <a:prstGeom prst="rect">
          <a:avLst/>
        </a:prstGeom>
        <a:solidFill>
          <a:srgbClr val="FFFFFF"/>
        </a:solidFill>
        <a:ln w="25400" cap="flat" cmpd="sng" algn="ctr">
          <a:solidFill>
            <a:sysClr val="window" lastClr="FFFFFF"/>
          </a:solidFill>
          <a:prstDash val="solid"/>
          <a:headEnd type="none"/>
          <a:tailEnd type="none"/>
        </a:ln>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2000">
              <a:solidFill>
                <a:schemeClr val="accent1">
                  <a:lumMod val="50000"/>
                </a:schemeClr>
              </a:solidFill>
              <a:latin typeface="Amasis MT Pro Black" panose="02040A04050005020304" pitchFamily="18" charset="0"/>
            </a:rPr>
            <a:t>FCT GINKGO SALES FINANCE 2024</a:t>
          </a:r>
          <a:endParaRPr kumimoji="0" lang="fr-FR" sz="2000" b="1" i="0" u="none" strike="noStrike" kern="0" cap="none" spc="0" normalizeH="0" baseline="0" noProof="0">
            <a:ln>
              <a:noFill/>
            </a:ln>
            <a:solidFill>
              <a:schemeClr val="accent1">
                <a:lumMod val="50000"/>
              </a:schemeClr>
            </a:solidFill>
            <a:effectLst/>
            <a:uLnTx/>
            <a:uFillTx/>
            <a:latin typeface="Amasis MT Pro Black" panose="02040A04050005020304" pitchFamily="18" charset="0"/>
            <a:ea typeface="KaiTi" panose="02010609060101010101" pitchFamily="49" charset="-122"/>
            <a:cs typeface="Aharoni" panose="02010803020104030203" pitchFamily="2" charset="-79"/>
          </a:endParaRPr>
        </a:p>
      </xdr:txBody>
    </xdr:sp>
    <xdr:clientData/>
  </xdr:twoCellAnchor>
  <xdr:twoCellAnchor editAs="oneCell">
    <xdr:from>
      <xdr:col>4</xdr:col>
      <xdr:colOff>933450</xdr:colOff>
      <xdr:row>1</xdr:row>
      <xdr:rowOff>190500</xdr:rowOff>
    </xdr:from>
    <xdr:to>
      <xdr:col>5</xdr:col>
      <xdr:colOff>1066800</xdr:colOff>
      <xdr:row>4</xdr:row>
      <xdr:rowOff>47625</xdr:rowOff>
    </xdr:to>
    <xdr:pic>
      <xdr:nvPicPr>
        <xdr:cNvPr id="2" name="Picture 12">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bwMode="auto">
        <a:xfrm>
          <a:off x="8629650" y="457200"/>
          <a:ext cx="1400175" cy="504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542925</xdr:colOff>
      <xdr:row>1</xdr:row>
      <xdr:rowOff>19050</xdr:rowOff>
    </xdr:from>
    <xdr:to>
      <xdr:col>2</xdr:col>
      <xdr:colOff>304800</xdr:colOff>
      <xdr:row>4</xdr:row>
      <xdr:rowOff>0</xdr:rowOff>
    </xdr:to>
    <xdr:pic>
      <xdr:nvPicPr>
        <xdr:cNvPr id="2" name="Image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666750" y="123825"/>
          <a:ext cx="1895475" cy="495300"/>
        </a:xfrm>
        <a:prstGeom prst="rect">
          <a:avLst/>
        </a:prstGeom>
        <a:ln>
          <a:noFill/>
        </a:ln>
      </xdr:spPr>
    </xdr:pic>
    <xdr:clientData/>
  </xdr:twoCellAnchor>
  <xdr:twoCellAnchor>
    <xdr:from>
      <xdr:col>2</xdr:col>
      <xdr:colOff>1581150</xdr:colOff>
      <xdr:row>1</xdr:row>
      <xdr:rowOff>76200</xdr:rowOff>
    </xdr:from>
    <xdr:to>
      <xdr:col>4</xdr:col>
      <xdr:colOff>419100</xdr:colOff>
      <xdr:row>4</xdr:row>
      <xdr:rowOff>95250</xdr:rowOff>
    </xdr:to>
    <xdr:sp macro="" textlink="">
      <xdr:nvSpPr>
        <xdr:cNvPr id="5" name="Rectangle 4">
          <a:extLst>
            <a:ext uri="{FF2B5EF4-FFF2-40B4-BE49-F238E27FC236}">
              <a16:creationId xmlns:a16="http://schemas.microsoft.com/office/drawing/2014/main" id="{00000000-0008-0000-1400-000005000000}"/>
            </a:ext>
          </a:extLst>
        </xdr:cNvPr>
        <xdr:cNvSpPr/>
      </xdr:nvSpPr>
      <xdr:spPr>
        <a:xfrm>
          <a:off x="3838575" y="180975"/>
          <a:ext cx="4781550" cy="533400"/>
        </a:xfrm>
        <a:prstGeom prst="rect">
          <a:avLst/>
        </a:prstGeom>
        <a:solidFill>
          <a:srgbClr val="FFFFFF"/>
        </a:solidFill>
        <a:ln w="25400" cap="flat" cmpd="sng" algn="ctr">
          <a:solidFill>
            <a:sysClr val="window" lastClr="FFFFFF"/>
          </a:solidFill>
          <a:prstDash val="solid"/>
          <a:headEnd type="none"/>
          <a:tailEnd type="none"/>
        </a:ln>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2000">
              <a:solidFill>
                <a:schemeClr val="accent1">
                  <a:lumMod val="50000"/>
                </a:schemeClr>
              </a:solidFill>
              <a:latin typeface="Amasis MT Pro Black" panose="02040A04050005020304" pitchFamily="18" charset="0"/>
            </a:rPr>
            <a:t>FCT GINKGO SALES FINANCE 2024</a:t>
          </a:r>
          <a:endParaRPr kumimoji="0" lang="fr-FR" sz="2000" b="1" i="0" u="none" strike="noStrike" kern="0" cap="none" spc="0" normalizeH="0" baseline="0" noProof="0">
            <a:ln>
              <a:noFill/>
            </a:ln>
            <a:solidFill>
              <a:schemeClr val="accent1">
                <a:lumMod val="50000"/>
              </a:schemeClr>
            </a:solidFill>
            <a:effectLst/>
            <a:uLnTx/>
            <a:uFillTx/>
            <a:latin typeface="Amasis MT Pro Black" panose="02040A04050005020304" pitchFamily="18" charset="0"/>
            <a:ea typeface="KaiTi" panose="02010609060101010101" pitchFamily="49" charset="-122"/>
            <a:cs typeface="Aharoni" panose="02010803020104030203" pitchFamily="2" charset="-79"/>
          </a:endParaRPr>
        </a:p>
      </xdr:txBody>
    </xdr:sp>
    <xdr:clientData/>
  </xdr:twoCellAnchor>
  <xdr:twoCellAnchor editAs="oneCell">
    <xdr:from>
      <xdr:col>4</xdr:col>
      <xdr:colOff>752475</xdr:colOff>
      <xdr:row>1</xdr:row>
      <xdr:rowOff>28575</xdr:rowOff>
    </xdr:from>
    <xdr:to>
      <xdr:col>5</xdr:col>
      <xdr:colOff>781050</xdr:colOff>
      <xdr:row>4</xdr:row>
      <xdr:rowOff>9525</xdr:rowOff>
    </xdr:to>
    <xdr:pic>
      <xdr:nvPicPr>
        <xdr:cNvPr id="3" name="Picture 1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8953500" y="133350"/>
          <a:ext cx="1400175" cy="495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2</xdr:col>
      <xdr:colOff>0</xdr:colOff>
      <xdr:row>2</xdr:row>
      <xdr:rowOff>0</xdr:rowOff>
    </xdr:from>
    <xdr:to>
      <xdr:col>2</xdr:col>
      <xdr:colOff>1905000</xdr:colOff>
      <xdr:row>4</xdr:row>
      <xdr:rowOff>104775</xdr:rowOff>
    </xdr:to>
    <xdr:pic>
      <xdr:nvPicPr>
        <xdr:cNvPr id="2" name="Image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219075" y="171450"/>
          <a:ext cx="1905000" cy="438150"/>
        </a:xfrm>
        <a:prstGeom prst="rect">
          <a:avLst/>
        </a:prstGeom>
        <a:ln>
          <a:noFill/>
        </a:ln>
      </xdr:spPr>
    </xdr:pic>
    <xdr:clientData/>
  </xdr:twoCellAnchor>
  <xdr:twoCellAnchor>
    <xdr:from>
      <xdr:col>2</xdr:col>
      <xdr:colOff>2466975</xdr:colOff>
      <xdr:row>2</xdr:row>
      <xdr:rowOff>19050</xdr:rowOff>
    </xdr:from>
    <xdr:to>
      <xdr:col>3</xdr:col>
      <xdr:colOff>4343400</xdr:colOff>
      <xdr:row>5</xdr:row>
      <xdr:rowOff>104775</xdr:rowOff>
    </xdr:to>
    <xdr:sp macro="" textlink="">
      <xdr:nvSpPr>
        <xdr:cNvPr id="4" name="Rectangle 3">
          <a:extLst>
            <a:ext uri="{FF2B5EF4-FFF2-40B4-BE49-F238E27FC236}">
              <a16:creationId xmlns:a16="http://schemas.microsoft.com/office/drawing/2014/main" id="{00000000-0008-0000-1500-000004000000}"/>
            </a:ext>
          </a:extLst>
        </xdr:cNvPr>
        <xdr:cNvSpPr/>
      </xdr:nvSpPr>
      <xdr:spPr>
        <a:xfrm>
          <a:off x="2686050" y="190500"/>
          <a:ext cx="5372100" cy="609600"/>
        </a:xfrm>
        <a:prstGeom prst="rect">
          <a:avLst/>
        </a:prstGeom>
        <a:solidFill>
          <a:srgbClr val="FFFFFF"/>
        </a:solidFill>
        <a:ln w="25400" cap="flat" cmpd="sng" algn="ctr">
          <a:solidFill>
            <a:sysClr val="window" lastClr="FFFFFF"/>
          </a:solidFill>
          <a:prstDash val="solid"/>
          <a:headEnd type="none"/>
          <a:tailEnd type="none"/>
        </a:ln>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2000">
              <a:solidFill>
                <a:schemeClr val="accent1">
                  <a:lumMod val="50000"/>
                </a:schemeClr>
              </a:solidFill>
              <a:latin typeface="Amasis MT Pro Black" panose="02040A04050005020304" pitchFamily="18" charset="0"/>
            </a:rPr>
            <a:t>FCT GINKGO SALES FINANCE 2024</a:t>
          </a:r>
          <a:endParaRPr kumimoji="0" lang="fr-FR" sz="2000" b="1" i="0" u="none" strike="noStrike" kern="0" cap="none" spc="0" normalizeH="0" baseline="0" noProof="0">
            <a:ln>
              <a:noFill/>
            </a:ln>
            <a:solidFill>
              <a:schemeClr val="accent1">
                <a:lumMod val="50000"/>
              </a:schemeClr>
            </a:solidFill>
            <a:effectLst/>
            <a:uLnTx/>
            <a:uFillTx/>
            <a:latin typeface="Amasis MT Pro Black" panose="02040A04050005020304" pitchFamily="18" charset="0"/>
            <a:ea typeface="KaiTi" panose="02010609060101010101" pitchFamily="49" charset="-122"/>
            <a:cs typeface="Aharoni" panose="02010803020104030203" pitchFamily="2" charset="-79"/>
          </a:endParaRP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4</xdr:col>
      <xdr:colOff>0</xdr:colOff>
      <xdr:row>3</xdr:row>
      <xdr:rowOff>9525</xdr:rowOff>
    </xdr:from>
    <xdr:to>
      <xdr:col>4</xdr:col>
      <xdr:colOff>0</xdr:colOff>
      <xdr:row>6</xdr:row>
      <xdr:rowOff>57150</xdr:rowOff>
    </xdr:to>
    <xdr:pic>
      <xdr:nvPicPr>
        <xdr:cNvPr id="9859179" name="Picture 12">
          <a:extLst>
            <a:ext uri="{FF2B5EF4-FFF2-40B4-BE49-F238E27FC236}">
              <a16:creationId xmlns:a16="http://schemas.microsoft.com/office/drawing/2014/main" id="{00000000-0008-0000-1600-00006B7096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077325" y="419100"/>
          <a:ext cx="0" cy="514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twoCellAnchor editAs="oneCell">
    <xdr:from>
      <xdr:col>1</xdr:col>
      <xdr:colOff>161925</xdr:colOff>
      <xdr:row>1</xdr:row>
      <xdr:rowOff>95250</xdr:rowOff>
    </xdr:from>
    <xdr:to>
      <xdr:col>1</xdr:col>
      <xdr:colOff>1181100</xdr:colOff>
      <xdr:row>4</xdr:row>
      <xdr:rowOff>95250</xdr:rowOff>
    </xdr:to>
    <xdr:pic>
      <xdr:nvPicPr>
        <xdr:cNvPr id="2" name="Image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a:stretch>
          <a:fillRect/>
        </a:stretch>
      </xdr:blipFill>
      <xdr:spPr>
        <a:xfrm>
          <a:off x="247650" y="180975"/>
          <a:ext cx="1019175" cy="466725"/>
        </a:xfrm>
        <a:prstGeom prst="rect">
          <a:avLst/>
        </a:prstGeom>
        <a:ln>
          <a:noFill/>
        </a:ln>
      </xdr:spPr>
    </xdr:pic>
    <xdr:clientData/>
  </xdr:twoCellAnchor>
  <xdr:twoCellAnchor>
    <xdr:from>
      <xdr:col>1</xdr:col>
      <xdr:colOff>1657350</xdr:colOff>
      <xdr:row>1</xdr:row>
      <xdr:rowOff>104775</xdr:rowOff>
    </xdr:from>
    <xdr:to>
      <xdr:col>2</xdr:col>
      <xdr:colOff>1724025</xdr:colOff>
      <xdr:row>5</xdr:row>
      <xdr:rowOff>66675</xdr:rowOff>
    </xdr:to>
    <xdr:sp macro="" textlink="">
      <xdr:nvSpPr>
        <xdr:cNvPr id="5" name="Rectangle 4">
          <a:extLst>
            <a:ext uri="{FF2B5EF4-FFF2-40B4-BE49-F238E27FC236}">
              <a16:creationId xmlns:a16="http://schemas.microsoft.com/office/drawing/2014/main" id="{00000000-0008-0000-1600-000005000000}"/>
            </a:ext>
          </a:extLst>
        </xdr:cNvPr>
        <xdr:cNvSpPr/>
      </xdr:nvSpPr>
      <xdr:spPr>
        <a:xfrm>
          <a:off x="1743075" y="190500"/>
          <a:ext cx="3810000" cy="590550"/>
        </a:xfrm>
        <a:prstGeom prst="rect">
          <a:avLst/>
        </a:prstGeom>
        <a:solidFill>
          <a:srgbClr val="FFFFFF"/>
        </a:solidFill>
        <a:ln w="25400" cap="flat" cmpd="sng" algn="ctr">
          <a:solidFill>
            <a:sysClr val="window" lastClr="FFFFFF"/>
          </a:solidFill>
          <a:prstDash val="solid"/>
          <a:headEnd type="none"/>
          <a:tailEnd type="none"/>
        </a:ln>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600">
              <a:solidFill>
                <a:schemeClr val="accent1">
                  <a:lumMod val="50000"/>
                </a:schemeClr>
              </a:solidFill>
              <a:latin typeface="Amasis MT Pro Black" panose="02040A04050005020304" pitchFamily="18" charset="0"/>
            </a:rPr>
            <a:t>FCT GINKGO SALES FINANCE 2024</a:t>
          </a:r>
          <a:endParaRPr kumimoji="0" lang="fr-FR" sz="1600" b="1" i="0" u="none" strike="noStrike" kern="0" cap="none" spc="0" normalizeH="0" baseline="0" noProof="0">
            <a:ln>
              <a:noFill/>
            </a:ln>
            <a:solidFill>
              <a:schemeClr val="accent1">
                <a:lumMod val="50000"/>
              </a:schemeClr>
            </a:solidFill>
            <a:effectLst/>
            <a:uLnTx/>
            <a:uFillTx/>
            <a:latin typeface="Amasis MT Pro Black" panose="02040A04050005020304" pitchFamily="18" charset="0"/>
            <a:ea typeface="KaiTi" panose="02010609060101010101" pitchFamily="49" charset="-122"/>
            <a:cs typeface="Aharoni" panose="02010803020104030203" pitchFamily="2" charset="-79"/>
          </a:endParaRP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247650</xdr:colOff>
      <xdr:row>1</xdr:row>
      <xdr:rowOff>9525</xdr:rowOff>
    </xdr:from>
    <xdr:to>
      <xdr:col>2</xdr:col>
      <xdr:colOff>819150</xdr:colOff>
      <xdr:row>4</xdr:row>
      <xdr:rowOff>171450</xdr:rowOff>
    </xdr:to>
    <xdr:pic>
      <xdr:nvPicPr>
        <xdr:cNvPr id="2" name="Image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390525" y="114300"/>
          <a:ext cx="1752600" cy="733425"/>
        </a:xfrm>
        <a:prstGeom prst="rect">
          <a:avLst/>
        </a:prstGeom>
        <a:ln>
          <a:noFill/>
        </a:ln>
      </xdr:spPr>
    </xdr:pic>
    <xdr:clientData/>
  </xdr:twoCellAnchor>
  <xdr:twoCellAnchor>
    <xdr:from>
      <xdr:col>2</xdr:col>
      <xdr:colOff>990600</xdr:colOff>
      <xdr:row>1</xdr:row>
      <xdr:rowOff>142875</xdr:rowOff>
    </xdr:from>
    <xdr:to>
      <xdr:col>4</xdr:col>
      <xdr:colOff>514350</xdr:colOff>
      <xdr:row>5</xdr:row>
      <xdr:rowOff>66675</xdr:rowOff>
    </xdr:to>
    <xdr:sp macro="" textlink="">
      <xdr:nvSpPr>
        <xdr:cNvPr id="5" name="Rectangle 4">
          <a:extLst>
            <a:ext uri="{FF2B5EF4-FFF2-40B4-BE49-F238E27FC236}">
              <a16:creationId xmlns:a16="http://schemas.microsoft.com/office/drawing/2014/main" id="{00000000-0008-0000-1700-000005000000}"/>
            </a:ext>
          </a:extLst>
        </xdr:cNvPr>
        <xdr:cNvSpPr/>
      </xdr:nvSpPr>
      <xdr:spPr>
        <a:xfrm>
          <a:off x="2314575" y="247650"/>
          <a:ext cx="4124325" cy="685800"/>
        </a:xfrm>
        <a:prstGeom prst="rect">
          <a:avLst/>
        </a:prstGeom>
        <a:solidFill>
          <a:srgbClr val="FFFFFF"/>
        </a:solidFill>
        <a:ln w="25400" cap="flat" cmpd="sng" algn="ctr">
          <a:solidFill>
            <a:sysClr val="window" lastClr="FFFFFF"/>
          </a:solidFill>
          <a:prstDash val="solid"/>
          <a:headEnd type="none"/>
          <a:tailEnd type="none"/>
        </a:ln>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600">
              <a:solidFill>
                <a:schemeClr val="accent1">
                  <a:lumMod val="50000"/>
                </a:schemeClr>
              </a:solidFill>
              <a:latin typeface="Amasis MT Pro Black" panose="02040A04050005020304" pitchFamily="18" charset="0"/>
            </a:rPr>
            <a:t>FCT GINKGO SALES FINANCE 2024</a:t>
          </a:r>
          <a:endParaRPr kumimoji="0" lang="fr-FR" sz="1600" b="1" i="0" u="none" strike="noStrike" kern="0" cap="none" spc="0" normalizeH="0" baseline="0" noProof="0">
            <a:ln>
              <a:noFill/>
            </a:ln>
            <a:solidFill>
              <a:schemeClr val="accent1">
                <a:lumMod val="50000"/>
              </a:schemeClr>
            </a:solidFill>
            <a:effectLst/>
            <a:uLnTx/>
            <a:uFillTx/>
            <a:latin typeface="Amasis MT Pro Black" panose="02040A04050005020304" pitchFamily="18" charset="0"/>
            <a:ea typeface="KaiTi" panose="02010609060101010101" pitchFamily="49" charset="-122"/>
            <a:cs typeface="Aharoni" panose="02010803020104030203" pitchFamily="2" charset="-79"/>
          </a:endParaRPr>
        </a:p>
      </xdr:txBody>
    </xdr:sp>
    <xdr:clientData/>
  </xdr:twoCellAnchor>
  <xdr:twoCellAnchor editAs="oneCell">
    <xdr:from>
      <xdr:col>4</xdr:col>
      <xdr:colOff>495300</xdr:colOff>
      <xdr:row>2</xdr:row>
      <xdr:rowOff>47625</xdr:rowOff>
    </xdr:from>
    <xdr:to>
      <xdr:col>4</xdr:col>
      <xdr:colOff>1685925</xdr:colOff>
      <xdr:row>4</xdr:row>
      <xdr:rowOff>85725</xdr:rowOff>
    </xdr:to>
    <xdr:pic>
      <xdr:nvPicPr>
        <xdr:cNvPr id="3" name="Picture 1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6419850" y="342900"/>
          <a:ext cx="1190625" cy="4191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485775</xdr:colOff>
      <xdr:row>2</xdr:row>
      <xdr:rowOff>19050</xdr:rowOff>
    </xdr:from>
    <xdr:to>
      <xdr:col>1</xdr:col>
      <xdr:colOff>2381250</xdr:colOff>
      <xdr:row>5</xdr:row>
      <xdr:rowOff>47625</xdr:rowOff>
    </xdr:to>
    <xdr:pic>
      <xdr:nvPicPr>
        <xdr:cNvPr id="2" name="Imag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609600" y="352425"/>
          <a:ext cx="1895475" cy="571500"/>
        </a:xfrm>
        <a:prstGeom prst="rect">
          <a:avLst/>
        </a:prstGeom>
        <a:ln>
          <a:noFill/>
        </a:ln>
      </xdr:spPr>
    </xdr:pic>
    <xdr:clientData/>
  </xdr:twoCellAnchor>
  <xdr:twoCellAnchor>
    <xdr:from>
      <xdr:col>1</xdr:col>
      <xdr:colOff>3371850</xdr:colOff>
      <xdr:row>1</xdr:row>
      <xdr:rowOff>85725</xdr:rowOff>
    </xdr:from>
    <xdr:to>
      <xdr:col>2</xdr:col>
      <xdr:colOff>1647825</xdr:colOff>
      <xdr:row>5</xdr:row>
      <xdr:rowOff>95250</xdr:rowOff>
    </xdr:to>
    <xdr:sp macro="" textlink="">
      <xdr:nvSpPr>
        <xdr:cNvPr id="3" name="Rectangle 2">
          <a:extLst>
            <a:ext uri="{FF2B5EF4-FFF2-40B4-BE49-F238E27FC236}">
              <a16:creationId xmlns:a16="http://schemas.microsoft.com/office/drawing/2014/main" id="{00000000-0008-0000-0300-000003000000}"/>
            </a:ext>
          </a:extLst>
        </xdr:cNvPr>
        <xdr:cNvSpPr/>
      </xdr:nvSpPr>
      <xdr:spPr>
        <a:xfrm>
          <a:off x="3495675" y="247650"/>
          <a:ext cx="4657725" cy="723900"/>
        </a:xfrm>
        <a:prstGeom prst="rect">
          <a:avLst/>
        </a:prstGeom>
        <a:solidFill>
          <a:srgbClr val="FFFFFF"/>
        </a:solidFill>
        <a:ln w="25400" cap="flat" cmpd="sng" algn="ctr">
          <a:solidFill>
            <a:sysClr val="window" lastClr="FFFFFF"/>
          </a:solidFill>
          <a:prstDash val="solid"/>
          <a:headEnd type="none"/>
          <a:tailEnd type="none"/>
        </a:ln>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2000">
              <a:solidFill>
                <a:schemeClr val="accent1">
                  <a:lumMod val="50000"/>
                </a:schemeClr>
              </a:solidFill>
              <a:latin typeface="Amasis MT Pro Black" panose="02040A04050005020304" pitchFamily="18" charset="0"/>
            </a:rPr>
            <a:t>FCT GINKGO SALES FINANCE 2022</a:t>
          </a:r>
          <a:endParaRPr kumimoji="0" lang="fr-FR" sz="2000" b="1" i="0" u="none" strike="noStrike" kern="0" cap="none" spc="0" normalizeH="0" baseline="0" noProof="0">
            <a:ln>
              <a:noFill/>
            </a:ln>
            <a:solidFill>
              <a:schemeClr val="accent1">
                <a:lumMod val="50000"/>
              </a:schemeClr>
            </a:solidFill>
            <a:effectLst/>
            <a:uLnTx/>
            <a:uFillTx/>
            <a:latin typeface="Amasis MT Pro Black" panose="02040A04050005020304" pitchFamily="18" charset="0"/>
            <a:ea typeface="KaiTi" panose="02010609060101010101" pitchFamily="49" charset="-122"/>
            <a:cs typeface="Aharoni" panose="02010803020104030203" pitchFamily="2" charset="-79"/>
          </a:endParaRP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476250</xdr:colOff>
      <xdr:row>2</xdr:row>
      <xdr:rowOff>9525</xdr:rowOff>
    </xdr:from>
    <xdr:to>
      <xdr:col>2</xdr:col>
      <xdr:colOff>447675</xdr:colOff>
      <xdr:row>4</xdr:row>
      <xdr:rowOff>19050</xdr:rowOff>
    </xdr:to>
    <xdr:pic>
      <xdr:nvPicPr>
        <xdr:cNvPr id="2" name="Image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542925" y="314325"/>
          <a:ext cx="1333500" cy="371475"/>
        </a:xfrm>
        <a:prstGeom prst="rect">
          <a:avLst/>
        </a:prstGeom>
        <a:ln>
          <a:noFill/>
        </a:ln>
      </xdr:spPr>
    </xdr:pic>
    <xdr:clientData/>
  </xdr:twoCellAnchor>
  <xdr:twoCellAnchor>
    <xdr:from>
      <xdr:col>2</xdr:col>
      <xdr:colOff>1295400</xdr:colOff>
      <xdr:row>1</xdr:row>
      <xdr:rowOff>76200</xdr:rowOff>
    </xdr:from>
    <xdr:to>
      <xdr:col>3</xdr:col>
      <xdr:colOff>4829175</xdr:colOff>
      <xdr:row>5</xdr:row>
      <xdr:rowOff>123825</xdr:rowOff>
    </xdr:to>
    <xdr:sp macro="" textlink="">
      <xdr:nvSpPr>
        <xdr:cNvPr id="4" name="Rectangle 3">
          <a:extLst>
            <a:ext uri="{FF2B5EF4-FFF2-40B4-BE49-F238E27FC236}">
              <a16:creationId xmlns:a16="http://schemas.microsoft.com/office/drawing/2014/main" id="{00000000-0008-0000-1800-000004000000}"/>
            </a:ext>
          </a:extLst>
        </xdr:cNvPr>
        <xdr:cNvSpPr/>
      </xdr:nvSpPr>
      <xdr:spPr>
        <a:xfrm>
          <a:off x="2724150" y="276225"/>
          <a:ext cx="4829175" cy="714375"/>
        </a:xfrm>
        <a:prstGeom prst="rect">
          <a:avLst/>
        </a:prstGeom>
        <a:solidFill>
          <a:srgbClr val="FFFFFF"/>
        </a:solidFill>
        <a:ln w="25400" cap="flat" cmpd="sng" algn="ctr">
          <a:solidFill>
            <a:sysClr val="window" lastClr="FFFFFF"/>
          </a:solidFill>
          <a:prstDash val="solid"/>
          <a:headEnd type="none"/>
          <a:tailEnd type="none"/>
        </a:ln>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2000">
              <a:solidFill>
                <a:schemeClr val="accent1">
                  <a:lumMod val="50000"/>
                </a:schemeClr>
              </a:solidFill>
              <a:latin typeface="Amasis MT Pro Black" panose="02040A04050005020304" pitchFamily="18" charset="0"/>
            </a:rPr>
            <a:t>FCT GINKGO SALES FINANCE 2022</a:t>
          </a:r>
          <a:endParaRPr kumimoji="0" lang="fr-FR" sz="2000" b="1" i="0" u="none" strike="noStrike" kern="0" cap="none" spc="0" normalizeH="0" baseline="0" noProof="0">
            <a:ln>
              <a:noFill/>
            </a:ln>
            <a:solidFill>
              <a:schemeClr val="accent1">
                <a:lumMod val="50000"/>
              </a:schemeClr>
            </a:solidFill>
            <a:effectLst/>
            <a:uLnTx/>
            <a:uFillTx/>
            <a:latin typeface="Amasis MT Pro Black" panose="02040A04050005020304" pitchFamily="18" charset="0"/>
            <a:ea typeface="KaiTi" panose="02010609060101010101" pitchFamily="49" charset="-122"/>
            <a:cs typeface="Aharoni" panose="02010803020104030203" pitchFamily="2" charset="-79"/>
          </a:endParaRP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142875</xdr:colOff>
      <xdr:row>2</xdr:row>
      <xdr:rowOff>0</xdr:rowOff>
    </xdr:from>
    <xdr:to>
      <xdr:col>2</xdr:col>
      <xdr:colOff>104775</xdr:colOff>
      <xdr:row>4</xdr:row>
      <xdr:rowOff>180975</xdr:rowOff>
    </xdr:to>
    <xdr:pic>
      <xdr:nvPicPr>
        <xdr:cNvPr id="6" name="Image 5">
          <a:extLst>
            <a:ext uri="{FF2B5EF4-FFF2-40B4-BE49-F238E27FC236}">
              <a16:creationId xmlns:a16="http://schemas.microsoft.com/office/drawing/2014/main" id="{00000000-0008-0000-1900-000006000000}"/>
            </a:ext>
          </a:extLst>
        </xdr:cNvPr>
        <xdr:cNvPicPr>
          <a:picLocks noChangeAspect="1"/>
        </xdr:cNvPicPr>
      </xdr:nvPicPr>
      <xdr:blipFill>
        <a:blip xmlns:r="http://schemas.openxmlformats.org/officeDocument/2006/relationships" r:embed="rId1"/>
        <a:stretch>
          <a:fillRect/>
        </a:stretch>
      </xdr:blipFill>
      <xdr:spPr>
        <a:xfrm>
          <a:off x="295275" y="361950"/>
          <a:ext cx="1323975" cy="533400"/>
        </a:xfrm>
        <a:prstGeom prst="rect">
          <a:avLst/>
        </a:prstGeom>
        <a:ln>
          <a:noFill/>
        </a:ln>
      </xdr:spPr>
    </xdr:pic>
    <xdr:clientData/>
  </xdr:twoCellAnchor>
  <xdr:twoCellAnchor>
    <xdr:from>
      <xdr:col>2</xdr:col>
      <xdr:colOff>295275</xdr:colOff>
      <xdr:row>1</xdr:row>
      <xdr:rowOff>114300</xdr:rowOff>
    </xdr:from>
    <xdr:to>
      <xdr:col>2</xdr:col>
      <xdr:colOff>5133975</xdr:colOff>
      <xdr:row>5</xdr:row>
      <xdr:rowOff>95250</xdr:rowOff>
    </xdr:to>
    <xdr:sp macro="" textlink="">
      <xdr:nvSpPr>
        <xdr:cNvPr id="4" name="Rectangle 3">
          <a:extLst>
            <a:ext uri="{FF2B5EF4-FFF2-40B4-BE49-F238E27FC236}">
              <a16:creationId xmlns:a16="http://schemas.microsoft.com/office/drawing/2014/main" id="{00000000-0008-0000-1900-000004000000}"/>
            </a:ext>
          </a:extLst>
        </xdr:cNvPr>
        <xdr:cNvSpPr/>
      </xdr:nvSpPr>
      <xdr:spPr>
        <a:xfrm>
          <a:off x="1809750" y="285750"/>
          <a:ext cx="4838700" cy="723900"/>
        </a:xfrm>
        <a:prstGeom prst="rect">
          <a:avLst/>
        </a:prstGeom>
        <a:solidFill>
          <a:srgbClr val="FFFFFF"/>
        </a:solidFill>
        <a:ln w="25400" cap="flat" cmpd="sng" algn="ctr">
          <a:solidFill>
            <a:sysClr val="window" lastClr="FFFFFF"/>
          </a:solidFill>
          <a:prstDash val="solid"/>
          <a:headEnd type="none"/>
          <a:tailEnd type="none"/>
        </a:ln>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800">
              <a:solidFill>
                <a:schemeClr val="accent1">
                  <a:lumMod val="50000"/>
                </a:schemeClr>
              </a:solidFill>
              <a:latin typeface="Amasis MT Pro Black" panose="02040A04050005020304" pitchFamily="18" charset="0"/>
            </a:rPr>
            <a:t>FCT GINKGO SALES FINANCE 2024</a:t>
          </a:r>
          <a:endParaRPr kumimoji="0" lang="fr-FR" sz="1800" b="1" i="0" u="none" strike="noStrike" kern="0" cap="none" spc="0" normalizeH="0" baseline="0" noProof="0">
            <a:ln>
              <a:noFill/>
            </a:ln>
            <a:solidFill>
              <a:schemeClr val="accent1">
                <a:lumMod val="50000"/>
              </a:schemeClr>
            </a:solidFill>
            <a:effectLst/>
            <a:uLnTx/>
            <a:uFillTx/>
            <a:latin typeface="Amasis MT Pro Black" panose="02040A04050005020304" pitchFamily="18" charset="0"/>
            <a:ea typeface="KaiTi" panose="02010609060101010101" pitchFamily="49" charset="-122"/>
            <a:cs typeface="Aharoni" panose="02010803020104030203" pitchFamily="2" charset="-79"/>
          </a:endParaRPr>
        </a:p>
      </xdr:txBody>
    </xdr:sp>
    <xdr:clientData/>
  </xdr:twoCellAnchor>
  <xdr:twoCellAnchor editAs="oneCell">
    <xdr:from>
      <xdr:col>2</xdr:col>
      <xdr:colOff>5114925</xdr:colOff>
      <xdr:row>2</xdr:row>
      <xdr:rowOff>76200</xdr:rowOff>
    </xdr:from>
    <xdr:to>
      <xdr:col>2</xdr:col>
      <xdr:colOff>6334125</xdr:colOff>
      <xdr:row>4</xdr:row>
      <xdr:rowOff>152400</xdr:rowOff>
    </xdr:to>
    <xdr:pic>
      <xdr:nvPicPr>
        <xdr:cNvPr id="2" name="Picture 12">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6629400" y="438150"/>
          <a:ext cx="1219200" cy="428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oneCellAnchor>
    <xdr:from>
      <xdr:col>1</xdr:col>
      <xdr:colOff>742950</xdr:colOff>
      <xdr:row>1</xdr:row>
      <xdr:rowOff>104775</xdr:rowOff>
    </xdr:from>
    <xdr:ext cx="1809750" cy="657225"/>
    <xdr:pic>
      <xdr:nvPicPr>
        <xdr:cNvPr id="2" name="Image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923925" y="295275"/>
          <a:ext cx="1809750" cy="657225"/>
        </a:xfrm>
        <a:prstGeom prst="rect">
          <a:avLst/>
        </a:prstGeom>
        <a:ln>
          <a:noFill/>
        </a:ln>
      </xdr:spPr>
    </xdr:pic>
    <xdr:clientData/>
  </xdr:oneCellAnchor>
  <xdr:twoCellAnchor>
    <xdr:from>
      <xdr:col>4</xdr:col>
      <xdr:colOff>876300</xdr:colOff>
      <xdr:row>1</xdr:row>
      <xdr:rowOff>133350</xdr:rowOff>
    </xdr:from>
    <xdr:to>
      <xdr:col>10</xdr:col>
      <xdr:colOff>676275</xdr:colOff>
      <xdr:row>5</xdr:row>
      <xdr:rowOff>95250</xdr:rowOff>
    </xdr:to>
    <xdr:sp macro="" textlink="">
      <xdr:nvSpPr>
        <xdr:cNvPr id="4" name="Rectangle 3">
          <a:extLst>
            <a:ext uri="{FF2B5EF4-FFF2-40B4-BE49-F238E27FC236}">
              <a16:creationId xmlns:a16="http://schemas.microsoft.com/office/drawing/2014/main" id="{00000000-0008-0000-1A00-000004000000}"/>
            </a:ext>
          </a:extLst>
        </xdr:cNvPr>
        <xdr:cNvSpPr/>
      </xdr:nvSpPr>
      <xdr:spPr>
        <a:xfrm>
          <a:off x="4219575" y="323850"/>
          <a:ext cx="6296025" cy="723900"/>
        </a:xfrm>
        <a:prstGeom prst="rect">
          <a:avLst/>
        </a:prstGeom>
        <a:solidFill>
          <a:srgbClr val="FFFFFF"/>
        </a:solidFill>
        <a:ln w="25400" cap="flat" cmpd="sng" algn="ctr">
          <a:solidFill>
            <a:sysClr val="window" lastClr="FFFFFF"/>
          </a:solidFill>
          <a:prstDash val="solid"/>
          <a:headEnd type="none"/>
          <a:tailEnd type="none"/>
        </a:ln>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2000">
              <a:solidFill>
                <a:schemeClr val="accent1">
                  <a:lumMod val="50000"/>
                </a:schemeClr>
              </a:solidFill>
              <a:latin typeface="Amasis MT Pro Black" panose="02040A04050005020304" pitchFamily="18" charset="0"/>
            </a:rPr>
            <a:t>FCT GINKGO SALES FINANCE 2024</a:t>
          </a:r>
          <a:endParaRPr kumimoji="0" lang="fr-FR" sz="2000" b="1" i="0" u="none" strike="noStrike" kern="0" cap="none" spc="0" normalizeH="0" baseline="0" noProof="0">
            <a:ln>
              <a:noFill/>
            </a:ln>
            <a:solidFill>
              <a:schemeClr val="accent1">
                <a:lumMod val="50000"/>
              </a:schemeClr>
            </a:solidFill>
            <a:effectLst/>
            <a:uLnTx/>
            <a:uFillTx/>
            <a:latin typeface="Amasis MT Pro Black" panose="02040A04050005020304" pitchFamily="18" charset="0"/>
            <a:ea typeface="KaiTi" panose="02010609060101010101" pitchFamily="49" charset="-122"/>
            <a:cs typeface="Aharoni" panose="02010803020104030203" pitchFamily="2" charset="-79"/>
          </a:endParaRPr>
        </a:p>
      </xdr:txBody>
    </xdr:sp>
    <xdr:clientData/>
  </xdr:twoCellAnchor>
  <xdr:twoCellAnchor editAs="oneCell">
    <xdr:from>
      <xdr:col>11</xdr:col>
      <xdr:colOff>419100</xdr:colOff>
      <xdr:row>2</xdr:row>
      <xdr:rowOff>85725</xdr:rowOff>
    </xdr:from>
    <xdr:to>
      <xdr:col>12</xdr:col>
      <xdr:colOff>638175</xdr:colOff>
      <xdr:row>5</xdr:row>
      <xdr:rowOff>9525</xdr:rowOff>
    </xdr:to>
    <xdr:pic>
      <xdr:nvPicPr>
        <xdr:cNvPr id="5" name="Picture 12">
          <a:extLst>
            <a:ext uri="{FF2B5EF4-FFF2-40B4-BE49-F238E27FC236}">
              <a16:creationId xmlns:a16="http://schemas.microsoft.com/office/drawing/2014/main" id="{00000000-0008-0000-1A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11506200" y="466725"/>
          <a:ext cx="1400175" cy="495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8</xdr:col>
      <xdr:colOff>628650</xdr:colOff>
      <xdr:row>2</xdr:row>
      <xdr:rowOff>19050</xdr:rowOff>
    </xdr:from>
    <xdr:to>
      <xdr:col>10</xdr:col>
      <xdr:colOff>209550</xdr:colOff>
      <xdr:row>5</xdr:row>
      <xdr:rowOff>57150</xdr:rowOff>
    </xdr:to>
    <xdr:pic>
      <xdr:nvPicPr>
        <xdr:cNvPr id="9860203" name="Picture 12">
          <a:extLst>
            <a:ext uri="{FF2B5EF4-FFF2-40B4-BE49-F238E27FC236}">
              <a16:creationId xmlns:a16="http://schemas.microsoft.com/office/drawing/2014/main" id="{00000000-0008-0000-1B00-00006B7496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544300" y="190500"/>
          <a:ext cx="1400175"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twoCellAnchor editAs="oneCell">
    <xdr:from>
      <xdr:col>1</xdr:col>
      <xdr:colOff>838200</xdr:colOff>
      <xdr:row>1</xdr:row>
      <xdr:rowOff>38100</xdr:rowOff>
    </xdr:from>
    <xdr:to>
      <xdr:col>3</xdr:col>
      <xdr:colOff>180975</xdr:colOff>
      <xdr:row>5</xdr:row>
      <xdr:rowOff>152400</xdr:rowOff>
    </xdr:to>
    <xdr:pic>
      <xdr:nvPicPr>
        <xdr:cNvPr id="2" name="Image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2"/>
        <a:stretch>
          <a:fillRect/>
        </a:stretch>
      </xdr:blipFill>
      <xdr:spPr>
        <a:xfrm>
          <a:off x="914400" y="114300"/>
          <a:ext cx="2200275" cy="657225"/>
        </a:xfrm>
        <a:prstGeom prst="rect">
          <a:avLst/>
        </a:prstGeom>
        <a:ln>
          <a:noFill/>
        </a:ln>
      </xdr:spPr>
    </xdr:pic>
    <xdr:clientData/>
  </xdr:twoCellAnchor>
  <xdr:twoCellAnchor>
    <xdr:from>
      <xdr:col>4</xdr:col>
      <xdr:colOff>781050</xdr:colOff>
      <xdr:row>1</xdr:row>
      <xdr:rowOff>76200</xdr:rowOff>
    </xdr:from>
    <xdr:to>
      <xdr:col>6</xdr:col>
      <xdr:colOff>2286000</xdr:colOff>
      <xdr:row>5</xdr:row>
      <xdr:rowOff>85725</xdr:rowOff>
    </xdr:to>
    <xdr:sp macro="" textlink="">
      <xdr:nvSpPr>
        <xdr:cNvPr id="5" name="Rectangle 4">
          <a:extLst>
            <a:ext uri="{FF2B5EF4-FFF2-40B4-BE49-F238E27FC236}">
              <a16:creationId xmlns:a16="http://schemas.microsoft.com/office/drawing/2014/main" id="{00000000-0008-0000-1B00-000005000000}"/>
            </a:ext>
          </a:extLst>
        </xdr:cNvPr>
        <xdr:cNvSpPr/>
      </xdr:nvSpPr>
      <xdr:spPr>
        <a:xfrm>
          <a:off x="5057775" y="152400"/>
          <a:ext cx="4762500" cy="552450"/>
        </a:xfrm>
        <a:prstGeom prst="rect">
          <a:avLst/>
        </a:prstGeom>
        <a:solidFill>
          <a:srgbClr val="FFFFFF"/>
        </a:solidFill>
        <a:ln w="25400" cap="flat" cmpd="sng" algn="ctr">
          <a:solidFill>
            <a:sysClr val="window" lastClr="FFFFFF"/>
          </a:solidFill>
          <a:prstDash val="solid"/>
          <a:headEnd type="none"/>
          <a:tailEnd type="none"/>
        </a:ln>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2000">
              <a:solidFill>
                <a:schemeClr val="accent1">
                  <a:lumMod val="50000"/>
                </a:schemeClr>
              </a:solidFill>
              <a:latin typeface="Amasis MT Pro Black" panose="02040A04050005020304" pitchFamily="18" charset="0"/>
            </a:rPr>
            <a:t>FCT GINKGO SALES FINANCE 2024</a:t>
          </a:r>
          <a:endParaRPr kumimoji="0" lang="fr-FR" sz="2000" b="1" i="0" u="none" strike="noStrike" kern="0" cap="none" spc="0" normalizeH="0" baseline="0" noProof="0">
            <a:ln>
              <a:noFill/>
            </a:ln>
            <a:solidFill>
              <a:schemeClr val="accent1">
                <a:lumMod val="50000"/>
              </a:schemeClr>
            </a:solidFill>
            <a:effectLst/>
            <a:uLnTx/>
            <a:uFillTx/>
            <a:latin typeface="Amasis MT Pro Black" panose="02040A04050005020304" pitchFamily="18" charset="0"/>
            <a:ea typeface="KaiTi" panose="02010609060101010101" pitchFamily="49" charset="-122"/>
            <a:cs typeface="Aharoni" panose="02010803020104030203" pitchFamily="2" charset="-79"/>
          </a:endParaRPr>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2</xdr:col>
      <xdr:colOff>161925</xdr:colOff>
      <xdr:row>0</xdr:row>
      <xdr:rowOff>66675</xdr:rowOff>
    </xdr:from>
    <xdr:to>
      <xdr:col>4</xdr:col>
      <xdr:colOff>190500</xdr:colOff>
      <xdr:row>4</xdr:row>
      <xdr:rowOff>95250</xdr:rowOff>
    </xdr:to>
    <xdr:pic>
      <xdr:nvPicPr>
        <xdr:cNvPr id="2" name="Image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xfrm>
          <a:off x="476250" y="66675"/>
          <a:ext cx="2162175" cy="647700"/>
        </a:xfrm>
        <a:prstGeom prst="rect">
          <a:avLst/>
        </a:prstGeom>
        <a:ln>
          <a:noFill/>
        </a:ln>
      </xdr:spPr>
    </xdr:pic>
    <xdr:clientData/>
  </xdr:twoCellAnchor>
  <xdr:twoCellAnchor>
    <xdr:from>
      <xdr:col>7</xdr:col>
      <xdr:colOff>438150</xdr:colOff>
      <xdr:row>1</xdr:row>
      <xdr:rowOff>95250</xdr:rowOff>
    </xdr:from>
    <xdr:to>
      <xdr:col>11</xdr:col>
      <xdr:colOff>266700</xdr:colOff>
      <xdr:row>5</xdr:row>
      <xdr:rowOff>114300</xdr:rowOff>
    </xdr:to>
    <xdr:sp macro="" textlink="">
      <xdr:nvSpPr>
        <xdr:cNvPr id="5" name="Rectangle 4">
          <a:extLst>
            <a:ext uri="{FF2B5EF4-FFF2-40B4-BE49-F238E27FC236}">
              <a16:creationId xmlns:a16="http://schemas.microsoft.com/office/drawing/2014/main" id="{00000000-0008-0000-1C00-000005000000}"/>
            </a:ext>
          </a:extLst>
        </xdr:cNvPr>
        <xdr:cNvSpPr/>
      </xdr:nvSpPr>
      <xdr:spPr>
        <a:xfrm>
          <a:off x="6743700" y="171450"/>
          <a:ext cx="4705350" cy="742950"/>
        </a:xfrm>
        <a:prstGeom prst="rect">
          <a:avLst/>
        </a:prstGeom>
        <a:solidFill>
          <a:srgbClr val="FFFFFF"/>
        </a:solidFill>
        <a:ln w="25400" cap="flat" cmpd="sng" algn="ctr">
          <a:solidFill>
            <a:sysClr val="window" lastClr="FFFFFF"/>
          </a:solidFill>
          <a:prstDash val="solid"/>
          <a:headEnd type="none"/>
          <a:tailEnd type="none"/>
        </a:ln>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2000">
              <a:solidFill>
                <a:schemeClr val="accent1">
                  <a:lumMod val="50000"/>
                </a:schemeClr>
              </a:solidFill>
              <a:latin typeface="Amasis MT Pro Black" panose="02040A04050005020304" pitchFamily="18" charset="0"/>
            </a:rPr>
            <a:t>FCT GINKGO SALES FINANCE 2024</a:t>
          </a:r>
          <a:endParaRPr kumimoji="0" lang="fr-FR" sz="2000" b="1" i="0" u="none" strike="noStrike" kern="0" cap="none" spc="0" normalizeH="0" baseline="0" noProof="0">
            <a:ln>
              <a:noFill/>
            </a:ln>
            <a:solidFill>
              <a:schemeClr val="accent1">
                <a:lumMod val="50000"/>
              </a:schemeClr>
            </a:solidFill>
            <a:effectLst/>
            <a:uLnTx/>
            <a:uFillTx/>
            <a:latin typeface="Amasis MT Pro Black" panose="02040A04050005020304" pitchFamily="18" charset="0"/>
            <a:ea typeface="KaiTi" panose="02010609060101010101" pitchFamily="49" charset="-122"/>
            <a:cs typeface="Aharoni" panose="02010803020104030203" pitchFamily="2" charset="-79"/>
          </a:endParaRPr>
        </a:p>
      </xdr:txBody>
    </xdr:sp>
    <xdr:clientData/>
  </xdr:twoCellAnchor>
  <xdr:twoCellAnchor editAs="oneCell">
    <xdr:from>
      <xdr:col>12</xdr:col>
      <xdr:colOff>885825</xdr:colOff>
      <xdr:row>1</xdr:row>
      <xdr:rowOff>104775</xdr:rowOff>
    </xdr:from>
    <xdr:to>
      <xdr:col>13</xdr:col>
      <xdr:colOff>657225</xdr:colOff>
      <xdr:row>4</xdr:row>
      <xdr:rowOff>57150</xdr:rowOff>
    </xdr:to>
    <xdr:pic>
      <xdr:nvPicPr>
        <xdr:cNvPr id="3" name="Picture 12">
          <a:extLst>
            <a:ext uri="{FF2B5EF4-FFF2-40B4-BE49-F238E27FC236}">
              <a16:creationId xmlns:a16="http://schemas.microsoft.com/office/drawing/2014/main" id="{00000000-0008-0000-1C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13363575" y="180975"/>
          <a:ext cx="1409700" cy="495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66675</xdr:colOff>
      <xdr:row>2</xdr:row>
      <xdr:rowOff>28575</xdr:rowOff>
    </xdr:from>
    <xdr:to>
      <xdr:col>4</xdr:col>
      <xdr:colOff>381000</xdr:colOff>
      <xdr:row>4</xdr:row>
      <xdr:rowOff>180975</xdr:rowOff>
    </xdr:to>
    <xdr:pic>
      <xdr:nvPicPr>
        <xdr:cNvPr id="2" name="Picture 17">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33375" y="381000"/>
          <a:ext cx="158115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xdr:row>
      <xdr:rowOff>0</xdr:rowOff>
    </xdr:from>
    <xdr:to>
      <xdr:col>8</xdr:col>
      <xdr:colOff>419100</xdr:colOff>
      <xdr:row>5</xdr:row>
      <xdr:rowOff>123825</xdr:rowOff>
    </xdr:to>
    <xdr:sp macro="" textlink="">
      <xdr:nvSpPr>
        <xdr:cNvPr id="4" name="Rectangle 3">
          <a:extLst>
            <a:ext uri="{FF2B5EF4-FFF2-40B4-BE49-F238E27FC236}">
              <a16:creationId xmlns:a16="http://schemas.microsoft.com/office/drawing/2014/main" id="{00000000-0008-0000-1D00-000004000000}"/>
            </a:ext>
          </a:extLst>
        </xdr:cNvPr>
        <xdr:cNvSpPr/>
      </xdr:nvSpPr>
      <xdr:spPr>
        <a:xfrm>
          <a:off x="3067050" y="352425"/>
          <a:ext cx="4705350" cy="733425"/>
        </a:xfrm>
        <a:prstGeom prst="rect">
          <a:avLst/>
        </a:prstGeom>
        <a:solidFill>
          <a:srgbClr val="FFFFFF"/>
        </a:solidFill>
        <a:ln w="25400" cap="flat" cmpd="sng" algn="ctr">
          <a:solidFill>
            <a:sysClr val="window" lastClr="FFFFFF"/>
          </a:solidFill>
          <a:prstDash val="solid"/>
          <a:headEnd type="none"/>
          <a:tailEnd type="none"/>
        </a:ln>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2000">
              <a:solidFill>
                <a:schemeClr val="accent1">
                  <a:lumMod val="50000"/>
                </a:schemeClr>
              </a:solidFill>
              <a:latin typeface="Amasis MT Pro Black" panose="02040A04050005020304" pitchFamily="18" charset="0"/>
            </a:rPr>
            <a:t>FCT GINKGO SALES FINANCE 2024</a:t>
          </a:r>
          <a:endParaRPr kumimoji="0" lang="fr-FR" sz="2000" b="1" i="0" u="none" strike="noStrike" kern="0" cap="none" spc="0" normalizeH="0" baseline="0" noProof="0">
            <a:ln>
              <a:noFill/>
            </a:ln>
            <a:solidFill>
              <a:schemeClr val="accent1">
                <a:lumMod val="50000"/>
              </a:schemeClr>
            </a:solidFill>
            <a:effectLst/>
            <a:uLnTx/>
            <a:uFillTx/>
            <a:latin typeface="Amasis MT Pro Black" panose="02040A04050005020304" pitchFamily="18" charset="0"/>
            <a:ea typeface="KaiTi" panose="02010609060101010101" pitchFamily="49" charset="-122"/>
            <a:cs typeface="Aharoni" panose="02010803020104030203" pitchFamily="2" charset="-79"/>
          </a:endParaRPr>
        </a:p>
      </xdr:txBody>
    </xdr:sp>
    <xdr:clientData/>
  </xdr:twoCellAnchor>
  <xdr:twoCellAnchor editAs="oneCell">
    <xdr:from>
      <xdr:col>8</xdr:col>
      <xdr:colOff>1152525</xdr:colOff>
      <xdr:row>2</xdr:row>
      <xdr:rowOff>47625</xdr:rowOff>
    </xdr:from>
    <xdr:to>
      <xdr:col>11</xdr:col>
      <xdr:colOff>257175</xdr:colOff>
      <xdr:row>4</xdr:row>
      <xdr:rowOff>180975</xdr:rowOff>
    </xdr:to>
    <xdr:pic>
      <xdr:nvPicPr>
        <xdr:cNvPr id="3" name="Picture 12">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8505825" y="400050"/>
          <a:ext cx="1400175" cy="495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152400</xdr:colOff>
      <xdr:row>2</xdr:row>
      <xdr:rowOff>57150</xdr:rowOff>
    </xdr:from>
    <xdr:to>
      <xdr:col>1</xdr:col>
      <xdr:colOff>1790700</xdr:colOff>
      <xdr:row>5</xdr:row>
      <xdr:rowOff>57150</xdr:rowOff>
    </xdr:to>
    <xdr:pic>
      <xdr:nvPicPr>
        <xdr:cNvPr id="2" name="Image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stretch>
          <a:fillRect/>
        </a:stretch>
      </xdr:blipFill>
      <xdr:spPr>
        <a:xfrm>
          <a:off x="361950" y="314325"/>
          <a:ext cx="1638300" cy="485775"/>
        </a:xfrm>
        <a:prstGeom prst="rect">
          <a:avLst/>
        </a:prstGeom>
        <a:ln>
          <a:noFill/>
        </a:ln>
      </xdr:spPr>
    </xdr:pic>
    <xdr:clientData/>
  </xdr:twoCellAnchor>
  <xdr:twoCellAnchor>
    <xdr:from>
      <xdr:col>1</xdr:col>
      <xdr:colOff>2190750</xdr:colOff>
      <xdr:row>2</xdr:row>
      <xdr:rowOff>57150</xdr:rowOff>
    </xdr:from>
    <xdr:to>
      <xdr:col>4</xdr:col>
      <xdr:colOff>895350</xdr:colOff>
      <xdr:row>4</xdr:row>
      <xdr:rowOff>152400</xdr:rowOff>
    </xdr:to>
    <xdr:sp macro="" textlink="">
      <xdr:nvSpPr>
        <xdr:cNvPr id="4" name="Rectangle 3">
          <a:extLst>
            <a:ext uri="{FF2B5EF4-FFF2-40B4-BE49-F238E27FC236}">
              <a16:creationId xmlns:a16="http://schemas.microsoft.com/office/drawing/2014/main" id="{00000000-0008-0000-1E00-000004000000}"/>
            </a:ext>
          </a:extLst>
        </xdr:cNvPr>
        <xdr:cNvSpPr/>
      </xdr:nvSpPr>
      <xdr:spPr>
        <a:xfrm>
          <a:off x="2400300" y="314325"/>
          <a:ext cx="6000750" cy="419100"/>
        </a:xfrm>
        <a:prstGeom prst="rect">
          <a:avLst/>
        </a:prstGeom>
        <a:solidFill>
          <a:srgbClr val="FFFFFF"/>
        </a:solidFill>
        <a:ln w="25400" cap="flat" cmpd="sng" algn="ctr">
          <a:solidFill>
            <a:sysClr val="window" lastClr="FFFFFF"/>
          </a:solidFill>
          <a:prstDash val="solid"/>
          <a:headEnd type="none"/>
          <a:tailEnd type="none"/>
        </a:ln>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2000">
              <a:solidFill>
                <a:schemeClr val="accent1">
                  <a:lumMod val="50000"/>
                </a:schemeClr>
              </a:solidFill>
              <a:latin typeface="Amasis MT Pro Black" panose="02040A04050005020304" pitchFamily="18" charset="0"/>
            </a:rPr>
            <a:t>FCT GINKGO SALES FINANCE 2024</a:t>
          </a:r>
          <a:endParaRPr kumimoji="0" lang="fr-FR" sz="2000" b="1" i="0" u="none" strike="noStrike" kern="0" cap="none" spc="0" normalizeH="0" baseline="0" noProof="0">
            <a:ln>
              <a:noFill/>
            </a:ln>
            <a:solidFill>
              <a:schemeClr val="accent1">
                <a:lumMod val="50000"/>
              </a:schemeClr>
            </a:solidFill>
            <a:effectLst/>
            <a:uLnTx/>
            <a:uFillTx/>
            <a:latin typeface="Amasis MT Pro Black" panose="02040A04050005020304" pitchFamily="18" charset="0"/>
            <a:ea typeface="KaiTi" panose="02010609060101010101" pitchFamily="49" charset="-122"/>
            <a:cs typeface="Aharoni" panose="02010803020104030203" pitchFamily="2" charset="-79"/>
          </a:endParaRPr>
        </a:p>
      </xdr:txBody>
    </xdr:sp>
    <xdr:clientData/>
  </xdr:twoCellAnchor>
  <xdr:twoCellAnchor editAs="oneCell">
    <xdr:from>
      <xdr:col>4</xdr:col>
      <xdr:colOff>962025</xdr:colOff>
      <xdr:row>2</xdr:row>
      <xdr:rowOff>38100</xdr:rowOff>
    </xdr:from>
    <xdr:to>
      <xdr:col>6</xdr:col>
      <xdr:colOff>390525</xdr:colOff>
      <xdr:row>5</xdr:row>
      <xdr:rowOff>28575</xdr:rowOff>
    </xdr:to>
    <xdr:pic>
      <xdr:nvPicPr>
        <xdr:cNvPr id="3" name="Picture 12">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8467725" y="295275"/>
          <a:ext cx="1400175" cy="4762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419100</xdr:colOff>
      <xdr:row>1</xdr:row>
      <xdr:rowOff>123825</xdr:rowOff>
    </xdr:from>
    <xdr:to>
      <xdr:col>3</xdr:col>
      <xdr:colOff>304800</xdr:colOff>
      <xdr:row>4</xdr:row>
      <xdr:rowOff>38100</xdr:rowOff>
    </xdr:to>
    <xdr:pic>
      <xdr:nvPicPr>
        <xdr:cNvPr id="2" name="Image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a:stretch>
          <a:fillRect/>
        </a:stretch>
      </xdr:blipFill>
      <xdr:spPr>
        <a:xfrm>
          <a:off x="542925" y="285750"/>
          <a:ext cx="1419225" cy="457200"/>
        </a:xfrm>
        <a:prstGeom prst="rect">
          <a:avLst/>
        </a:prstGeom>
        <a:ln>
          <a:noFill/>
        </a:ln>
      </xdr:spPr>
    </xdr:pic>
    <xdr:clientData/>
  </xdr:twoCellAnchor>
  <xdr:twoCellAnchor>
    <xdr:from>
      <xdr:col>3</xdr:col>
      <xdr:colOff>1514475</xdr:colOff>
      <xdr:row>1</xdr:row>
      <xdr:rowOff>76200</xdr:rowOff>
    </xdr:from>
    <xdr:to>
      <xdr:col>3</xdr:col>
      <xdr:colOff>6296025</xdr:colOff>
      <xdr:row>5</xdr:row>
      <xdr:rowOff>9525</xdr:rowOff>
    </xdr:to>
    <xdr:sp macro="" textlink="">
      <xdr:nvSpPr>
        <xdr:cNvPr id="4" name="Rectangle 3">
          <a:extLst>
            <a:ext uri="{FF2B5EF4-FFF2-40B4-BE49-F238E27FC236}">
              <a16:creationId xmlns:a16="http://schemas.microsoft.com/office/drawing/2014/main" id="{00000000-0008-0000-1F00-000004000000}"/>
            </a:ext>
          </a:extLst>
        </xdr:cNvPr>
        <xdr:cNvSpPr/>
      </xdr:nvSpPr>
      <xdr:spPr>
        <a:xfrm>
          <a:off x="3171825" y="238125"/>
          <a:ext cx="4781550" cy="657225"/>
        </a:xfrm>
        <a:prstGeom prst="rect">
          <a:avLst/>
        </a:prstGeom>
        <a:solidFill>
          <a:srgbClr val="FFFFFF"/>
        </a:solidFill>
        <a:ln w="25400" cap="flat" cmpd="sng" algn="ctr">
          <a:solidFill>
            <a:sysClr val="window" lastClr="FFFFFF"/>
          </a:solidFill>
          <a:prstDash val="solid"/>
          <a:headEnd type="none"/>
          <a:tailEnd type="none"/>
        </a:ln>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2000">
              <a:solidFill>
                <a:schemeClr val="accent1">
                  <a:lumMod val="50000"/>
                </a:schemeClr>
              </a:solidFill>
              <a:latin typeface="Amasis MT Pro Black" panose="02040A04050005020304" pitchFamily="18" charset="0"/>
            </a:rPr>
            <a:t>FCT GINKGO SALES FINANCE 2024</a:t>
          </a:r>
          <a:endParaRPr kumimoji="0" lang="fr-FR" sz="2000" b="1" i="0" u="none" strike="noStrike" kern="0" cap="none" spc="0" normalizeH="0" baseline="0" noProof="0">
            <a:ln>
              <a:noFill/>
            </a:ln>
            <a:solidFill>
              <a:schemeClr val="accent1">
                <a:lumMod val="50000"/>
              </a:schemeClr>
            </a:solidFill>
            <a:effectLst/>
            <a:uLnTx/>
            <a:uFillTx/>
            <a:latin typeface="Amasis MT Pro Black" panose="02040A04050005020304" pitchFamily="18" charset="0"/>
            <a:ea typeface="KaiTi" panose="02010609060101010101" pitchFamily="49" charset="-122"/>
            <a:cs typeface="Aharoni" panose="02010803020104030203" pitchFamily="2" charset="-79"/>
          </a:endParaRPr>
        </a:p>
      </xdr:txBody>
    </xdr:sp>
    <xdr:clientData/>
  </xdr:twoCellAnchor>
  <xdr:twoCellAnchor editAs="oneCell">
    <xdr:from>
      <xdr:col>4</xdr:col>
      <xdr:colOff>104775</xdr:colOff>
      <xdr:row>1</xdr:row>
      <xdr:rowOff>152400</xdr:rowOff>
    </xdr:from>
    <xdr:to>
      <xdr:col>4</xdr:col>
      <xdr:colOff>1504950</xdr:colOff>
      <xdr:row>4</xdr:row>
      <xdr:rowOff>114300</xdr:rowOff>
    </xdr:to>
    <xdr:pic>
      <xdr:nvPicPr>
        <xdr:cNvPr id="3" name="Picture 12">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9248775" y="314325"/>
          <a:ext cx="1400175" cy="504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762000</xdr:colOff>
      <xdr:row>1</xdr:row>
      <xdr:rowOff>171450</xdr:rowOff>
    </xdr:from>
    <xdr:to>
      <xdr:col>2</xdr:col>
      <xdr:colOff>666750</xdr:colOff>
      <xdr:row>3</xdr:row>
      <xdr:rowOff>152400</xdr:rowOff>
    </xdr:to>
    <xdr:pic>
      <xdr:nvPicPr>
        <xdr:cNvPr id="2" name="Image 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a:stretch>
          <a:fillRect/>
        </a:stretch>
      </xdr:blipFill>
      <xdr:spPr>
        <a:xfrm>
          <a:off x="847725" y="361950"/>
          <a:ext cx="1076325" cy="400050"/>
        </a:xfrm>
        <a:prstGeom prst="rect">
          <a:avLst/>
        </a:prstGeom>
        <a:ln>
          <a:noFill/>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6</xdr:col>
      <xdr:colOff>561975</xdr:colOff>
      <xdr:row>1</xdr:row>
      <xdr:rowOff>66675</xdr:rowOff>
    </xdr:from>
    <xdr:to>
      <xdr:col>7</xdr:col>
      <xdr:colOff>228600</xdr:colOff>
      <xdr:row>4</xdr:row>
      <xdr:rowOff>66675</xdr:rowOff>
    </xdr:to>
    <xdr:pic>
      <xdr:nvPicPr>
        <xdr:cNvPr id="9768057" name="Picture 12">
          <a:extLst>
            <a:ext uri="{FF2B5EF4-FFF2-40B4-BE49-F238E27FC236}">
              <a16:creationId xmlns:a16="http://schemas.microsoft.com/office/drawing/2014/main" id="{00000000-0008-0000-2400-0000790C95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982450" y="257175"/>
          <a:ext cx="942975" cy="4000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twoCellAnchor editAs="oneCell">
    <xdr:from>
      <xdr:col>1</xdr:col>
      <xdr:colOff>638175</xdr:colOff>
      <xdr:row>1</xdr:row>
      <xdr:rowOff>38100</xdr:rowOff>
    </xdr:from>
    <xdr:to>
      <xdr:col>1</xdr:col>
      <xdr:colOff>2552700</xdr:colOff>
      <xdr:row>5</xdr:row>
      <xdr:rowOff>38100</xdr:rowOff>
    </xdr:to>
    <xdr:pic>
      <xdr:nvPicPr>
        <xdr:cNvPr id="2" name="Image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2"/>
        <a:stretch>
          <a:fillRect/>
        </a:stretch>
      </xdr:blipFill>
      <xdr:spPr>
        <a:xfrm>
          <a:off x="2114550" y="228600"/>
          <a:ext cx="1914525" cy="542925"/>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342900</xdr:colOff>
      <xdr:row>1</xdr:row>
      <xdr:rowOff>95250</xdr:rowOff>
    </xdr:from>
    <xdr:to>
      <xdr:col>8</xdr:col>
      <xdr:colOff>1866900</xdr:colOff>
      <xdr:row>4</xdr:row>
      <xdr:rowOff>38100</xdr:rowOff>
    </xdr:to>
    <xdr:pic>
      <xdr:nvPicPr>
        <xdr:cNvPr id="2" name="Picture 12">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629900" y="200025"/>
          <a:ext cx="1524000" cy="7048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twoCellAnchor>
    <xdr:from>
      <xdr:col>1</xdr:col>
      <xdr:colOff>742950</xdr:colOff>
      <xdr:row>1</xdr:row>
      <xdr:rowOff>76200</xdr:rowOff>
    </xdr:from>
    <xdr:to>
      <xdr:col>2</xdr:col>
      <xdr:colOff>600075</xdr:colOff>
      <xdr:row>4</xdr:row>
      <xdr:rowOff>85725</xdr:rowOff>
    </xdr:to>
    <xdr:pic>
      <xdr:nvPicPr>
        <xdr:cNvPr id="3" name="Image 1">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962025" y="180975"/>
          <a:ext cx="1743075" cy="77152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695325</xdr:colOff>
      <xdr:row>1</xdr:row>
      <xdr:rowOff>123825</xdr:rowOff>
    </xdr:from>
    <xdr:to>
      <xdr:col>6</xdr:col>
      <xdr:colOff>1829521</xdr:colOff>
      <xdr:row>4</xdr:row>
      <xdr:rowOff>47721</xdr:rowOff>
    </xdr:to>
    <xdr:pic>
      <xdr:nvPicPr>
        <xdr:cNvPr id="5" name="Image 4">
          <a:extLst>
            <a:ext uri="{FF2B5EF4-FFF2-40B4-BE49-F238E27FC236}">
              <a16:creationId xmlns:a16="http://schemas.microsoft.com/office/drawing/2014/main" id="{C5B63005-77CA-0419-77CB-1FC9CE5F63B8}"/>
            </a:ext>
          </a:extLst>
        </xdr:cNvPr>
        <xdr:cNvPicPr>
          <a:picLocks noChangeAspect="1"/>
        </xdr:cNvPicPr>
      </xdr:nvPicPr>
      <xdr:blipFill>
        <a:blip xmlns:r="http://schemas.openxmlformats.org/officeDocument/2006/relationships" r:embed="rId3"/>
        <a:stretch>
          <a:fillRect/>
        </a:stretch>
      </xdr:blipFill>
      <xdr:spPr>
        <a:xfrm>
          <a:off x="4257675" y="228600"/>
          <a:ext cx="5163271" cy="685896"/>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1</xdr:col>
      <xdr:colOff>76200</xdr:colOff>
      <xdr:row>2</xdr:row>
      <xdr:rowOff>38100</xdr:rowOff>
    </xdr:from>
    <xdr:to>
      <xdr:col>1</xdr:col>
      <xdr:colOff>1905000</xdr:colOff>
      <xdr:row>4</xdr:row>
      <xdr:rowOff>28575</xdr:rowOff>
    </xdr:to>
    <xdr:pic>
      <xdr:nvPicPr>
        <xdr:cNvPr id="3" name="Image 1">
          <a:extLst>
            <a:ext uri="{FF2B5EF4-FFF2-40B4-BE49-F238E27FC236}">
              <a16:creationId xmlns:a16="http://schemas.microsoft.com/office/drawing/2014/main" id="{00000000-0008-0000-2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71450" y="295275"/>
          <a:ext cx="1828800" cy="33337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2343150</xdr:colOff>
      <xdr:row>2</xdr:row>
      <xdr:rowOff>38100</xdr:rowOff>
    </xdr:from>
    <xdr:to>
      <xdr:col>4</xdr:col>
      <xdr:colOff>2066925</xdr:colOff>
      <xdr:row>4</xdr:row>
      <xdr:rowOff>19050</xdr:rowOff>
    </xdr:to>
    <xdr:sp macro="" textlink="">
      <xdr:nvSpPr>
        <xdr:cNvPr id="5" name="Rectangle 4">
          <a:extLst>
            <a:ext uri="{FF2B5EF4-FFF2-40B4-BE49-F238E27FC236}">
              <a16:creationId xmlns:a16="http://schemas.microsoft.com/office/drawing/2014/main" id="{00000000-0008-0000-2500-000005000000}"/>
            </a:ext>
          </a:extLst>
        </xdr:cNvPr>
        <xdr:cNvSpPr/>
      </xdr:nvSpPr>
      <xdr:spPr>
        <a:xfrm>
          <a:off x="2438400" y="295275"/>
          <a:ext cx="5286375" cy="323850"/>
        </a:xfrm>
        <a:prstGeom prst="rect">
          <a:avLst/>
        </a:prstGeom>
        <a:solidFill>
          <a:srgbClr val="FFFFFF"/>
        </a:solidFill>
        <a:ln w="25400" cap="flat" cmpd="sng" algn="ctr">
          <a:solidFill>
            <a:sysClr val="window" lastClr="FFFFFF"/>
          </a:solidFill>
          <a:prstDash val="solid"/>
          <a:headEnd type="none"/>
          <a:tailEnd type="none"/>
        </a:ln>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2000">
              <a:solidFill>
                <a:schemeClr val="accent1">
                  <a:lumMod val="50000"/>
                </a:schemeClr>
              </a:solidFill>
              <a:latin typeface="Amasis MT Pro Black" panose="02040A04050005020304" pitchFamily="18" charset="0"/>
            </a:rPr>
            <a:t>FCT GINKGO SALES FINANCE 2024</a:t>
          </a:r>
          <a:endParaRPr kumimoji="0" lang="fr-FR" sz="2000" b="1" i="0" u="none" strike="noStrike" kern="0" cap="none" spc="0" normalizeH="0" baseline="0" noProof="0">
            <a:ln>
              <a:noFill/>
            </a:ln>
            <a:solidFill>
              <a:schemeClr val="accent1">
                <a:lumMod val="50000"/>
              </a:schemeClr>
            </a:solidFill>
            <a:effectLst/>
            <a:uLnTx/>
            <a:uFillTx/>
            <a:latin typeface="Amasis MT Pro Black" panose="02040A04050005020304" pitchFamily="18" charset="0"/>
            <a:ea typeface="KaiTi" panose="02010609060101010101" pitchFamily="49" charset="-122"/>
            <a:cs typeface="Aharoni" panose="02010803020104030203" pitchFamily="2" charset="-79"/>
          </a:endParaRPr>
        </a:p>
      </xdr:txBody>
    </xdr:sp>
    <xdr:clientData/>
  </xdr:twoCellAnchor>
  <xdr:twoCellAnchor editAs="oneCell">
    <xdr:from>
      <xdr:col>4</xdr:col>
      <xdr:colOff>2247900</xdr:colOff>
      <xdr:row>1</xdr:row>
      <xdr:rowOff>38100</xdr:rowOff>
    </xdr:from>
    <xdr:to>
      <xdr:col>4</xdr:col>
      <xdr:colOff>3648075</xdr:colOff>
      <xdr:row>4</xdr:row>
      <xdr:rowOff>85725</xdr:rowOff>
    </xdr:to>
    <xdr:pic>
      <xdr:nvPicPr>
        <xdr:cNvPr id="2" name="Picture 12">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7905750" y="200025"/>
          <a:ext cx="1400175"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6</xdr:col>
      <xdr:colOff>66675</xdr:colOff>
      <xdr:row>10</xdr:row>
      <xdr:rowOff>142875</xdr:rowOff>
    </xdr:from>
    <xdr:to>
      <xdr:col>11</xdr:col>
      <xdr:colOff>9525</xdr:colOff>
      <xdr:row>16</xdr:row>
      <xdr:rowOff>190500</xdr:rowOff>
    </xdr:to>
    <xdr:graphicFrame macro="">
      <xdr:nvGraphicFramePr>
        <xdr:cNvPr id="10822788" name="Chart 83">
          <a:extLst>
            <a:ext uri="{FF2B5EF4-FFF2-40B4-BE49-F238E27FC236}">
              <a16:creationId xmlns:a16="http://schemas.microsoft.com/office/drawing/2014/main" id="{00000000-0008-0000-2600-00008424A5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66675</xdr:colOff>
      <xdr:row>20</xdr:row>
      <xdr:rowOff>38100</xdr:rowOff>
    </xdr:from>
    <xdr:to>
      <xdr:col>11</xdr:col>
      <xdr:colOff>57150</xdr:colOff>
      <xdr:row>33</xdr:row>
      <xdr:rowOff>57150</xdr:rowOff>
    </xdr:to>
    <xdr:graphicFrame macro="">
      <xdr:nvGraphicFramePr>
        <xdr:cNvPr id="10822789" name="Chart 84">
          <a:extLst>
            <a:ext uri="{FF2B5EF4-FFF2-40B4-BE49-F238E27FC236}">
              <a16:creationId xmlns:a16="http://schemas.microsoft.com/office/drawing/2014/main" id="{00000000-0008-0000-2600-00008524A5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9525</xdr:colOff>
      <xdr:row>37</xdr:row>
      <xdr:rowOff>95250</xdr:rowOff>
    </xdr:from>
    <xdr:to>
      <xdr:col>11</xdr:col>
      <xdr:colOff>0</xdr:colOff>
      <xdr:row>52</xdr:row>
      <xdr:rowOff>133350</xdr:rowOff>
    </xdr:to>
    <xdr:graphicFrame macro="">
      <xdr:nvGraphicFramePr>
        <xdr:cNvPr id="10822790" name="Chart 85">
          <a:extLst>
            <a:ext uri="{FF2B5EF4-FFF2-40B4-BE49-F238E27FC236}">
              <a16:creationId xmlns:a16="http://schemas.microsoft.com/office/drawing/2014/main" id="{00000000-0008-0000-2600-00008624A5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190500</xdr:colOff>
      <xdr:row>55</xdr:row>
      <xdr:rowOff>142875</xdr:rowOff>
    </xdr:from>
    <xdr:to>
      <xdr:col>12</xdr:col>
      <xdr:colOff>0</xdr:colOff>
      <xdr:row>69</xdr:row>
      <xdr:rowOff>104775</xdr:rowOff>
    </xdr:to>
    <xdr:graphicFrame macro="">
      <xdr:nvGraphicFramePr>
        <xdr:cNvPr id="10822791" name="Chart 86">
          <a:extLst>
            <a:ext uri="{FF2B5EF4-FFF2-40B4-BE49-F238E27FC236}">
              <a16:creationId xmlns:a16="http://schemas.microsoft.com/office/drawing/2014/main" id="{00000000-0008-0000-2600-00008724A5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114300</xdr:colOff>
      <xdr:row>74</xdr:row>
      <xdr:rowOff>19050</xdr:rowOff>
    </xdr:from>
    <xdr:to>
      <xdr:col>12</xdr:col>
      <xdr:colOff>0</xdr:colOff>
      <xdr:row>87</xdr:row>
      <xdr:rowOff>114300</xdr:rowOff>
    </xdr:to>
    <xdr:graphicFrame macro="">
      <xdr:nvGraphicFramePr>
        <xdr:cNvPr id="10822792" name="Chart 87">
          <a:extLst>
            <a:ext uri="{FF2B5EF4-FFF2-40B4-BE49-F238E27FC236}">
              <a16:creationId xmlns:a16="http://schemas.microsoft.com/office/drawing/2014/main" id="{00000000-0008-0000-2600-00008824A5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95250</xdr:colOff>
      <xdr:row>92</xdr:row>
      <xdr:rowOff>28575</xdr:rowOff>
    </xdr:from>
    <xdr:to>
      <xdr:col>12</xdr:col>
      <xdr:colOff>0</xdr:colOff>
      <xdr:row>107</xdr:row>
      <xdr:rowOff>85725</xdr:rowOff>
    </xdr:to>
    <xdr:graphicFrame macro="">
      <xdr:nvGraphicFramePr>
        <xdr:cNvPr id="10822793" name="Chart 88">
          <a:extLst>
            <a:ext uri="{FF2B5EF4-FFF2-40B4-BE49-F238E27FC236}">
              <a16:creationId xmlns:a16="http://schemas.microsoft.com/office/drawing/2014/main" id="{00000000-0008-0000-2600-00008924A5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133350</xdr:colOff>
      <xdr:row>111</xdr:row>
      <xdr:rowOff>28575</xdr:rowOff>
    </xdr:from>
    <xdr:to>
      <xdr:col>12</xdr:col>
      <xdr:colOff>0</xdr:colOff>
      <xdr:row>129</xdr:row>
      <xdr:rowOff>104775</xdr:rowOff>
    </xdr:to>
    <xdr:graphicFrame macro="">
      <xdr:nvGraphicFramePr>
        <xdr:cNvPr id="10822794" name="Chart 89">
          <a:extLst>
            <a:ext uri="{FF2B5EF4-FFF2-40B4-BE49-F238E27FC236}">
              <a16:creationId xmlns:a16="http://schemas.microsoft.com/office/drawing/2014/main" id="{00000000-0008-0000-2600-00008A24A5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47625</xdr:colOff>
      <xdr:row>133</xdr:row>
      <xdr:rowOff>38100</xdr:rowOff>
    </xdr:from>
    <xdr:to>
      <xdr:col>12</xdr:col>
      <xdr:colOff>0</xdr:colOff>
      <xdr:row>145</xdr:row>
      <xdr:rowOff>38100</xdr:rowOff>
    </xdr:to>
    <xdr:graphicFrame macro="">
      <xdr:nvGraphicFramePr>
        <xdr:cNvPr id="10822795" name="Chart 90">
          <a:extLst>
            <a:ext uri="{FF2B5EF4-FFF2-40B4-BE49-F238E27FC236}">
              <a16:creationId xmlns:a16="http://schemas.microsoft.com/office/drawing/2014/main" id="{00000000-0008-0000-2600-00008B24A5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142875</xdr:colOff>
      <xdr:row>148</xdr:row>
      <xdr:rowOff>0</xdr:rowOff>
    </xdr:from>
    <xdr:to>
      <xdr:col>12</xdr:col>
      <xdr:colOff>0</xdr:colOff>
      <xdr:row>159</xdr:row>
      <xdr:rowOff>95250</xdr:rowOff>
    </xdr:to>
    <xdr:graphicFrame macro="">
      <xdr:nvGraphicFramePr>
        <xdr:cNvPr id="10822796" name="Chart 91">
          <a:extLst>
            <a:ext uri="{FF2B5EF4-FFF2-40B4-BE49-F238E27FC236}">
              <a16:creationId xmlns:a16="http://schemas.microsoft.com/office/drawing/2014/main" id="{00000000-0008-0000-2600-00008C24A5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142875</xdr:colOff>
      <xdr:row>190</xdr:row>
      <xdr:rowOff>123825</xdr:rowOff>
    </xdr:from>
    <xdr:to>
      <xdr:col>12</xdr:col>
      <xdr:colOff>0</xdr:colOff>
      <xdr:row>203</xdr:row>
      <xdr:rowOff>0</xdr:rowOff>
    </xdr:to>
    <xdr:graphicFrame macro="">
      <xdr:nvGraphicFramePr>
        <xdr:cNvPr id="10822797" name="Chart 92">
          <a:extLst>
            <a:ext uri="{FF2B5EF4-FFF2-40B4-BE49-F238E27FC236}">
              <a16:creationId xmlns:a16="http://schemas.microsoft.com/office/drawing/2014/main" id="{00000000-0008-0000-2600-00008D24A5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0</xdr:colOff>
      <xdr:row>236</xdr:row>
      <xdr:rowOff>0</xdr:rowOff>
    </xdr:from>
    <xdr:to>
      <xdr:col>11</xdr:col>
      <xdr:colOff>38100</xdr:colOff>
      <xdr:row>236</xdr:row>
      <xdr:rowOff>0</xdr:rowOff>
    </xdr:to>
    <xdr:graphicFrame macro="">
      <xdr:nvGraphicFramePr>
        <xdr:cNvPr id="10822799" name="Chart 94">
          <a:extLst>
            <a:ext uri="{FF2B5EF4-FFF2-40B4-BE49-F238E27FC236}">
              <a16:creationId xmlns:a16="http://schemas.microsoft.com/office/drawing/2014/main" id="{00000000-0008-0000-2600-00008F24A5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57150</xdr:colOff>
      <xdr:row>237</xdr:row>
      <xdr:rowOff>114300</xdr:rowOff>
    </xdr:from>
    <xdr:to>
      <xdr:col>10</xdr:col>
      <xdr:colOff>95250</xdr:colOff>
      <xdr:row>244</xdr:row>
      <xdr:rowOff>28575</xdr:rowOff>
    </xdr:to>
    <xdr:graphicFrame macro="">
      <xdr:nvGraphicFramePr>
        <xdr:cNvPr id="10822800" name="Chart 98">
          <a:extLst>
            <a:ext uri="{FF2B5EF4-FFF2-40B4-BE49-F238E27FC236}">
              <a16:creationId xmlns:a16="http://schemas.microsoft.com/office/drawing/2014/main" id="{00000000-0008-0000-2600-00009024A5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76200</xdr:colOff>
      <xdr:row>247</xdr:row>
      <xdr:rowOff>76200</xdr:rowOff>
    </xdr:from>
    <xdr:to>
      <xdr:col>11</xdr:col>
      <xdr:colOff>47625</xdr:colOff>
      <xdr:row>254</xdr:row>
      <xdr:rowOff>152400</xdr:rowOff>
    </xdr:to>
    <xdr:graphicFrame macro="">
      <xdr:nvGraphicFramePr>
        <xdr:cNvPr id="10822802" name="Chart 101">
          <a:extLst>
            <a:ext uri="{FF2B5EF4-FFF2-40B4-BE49-F238E27FC236}">
              <a16:creationId xmlns:a16="http://schemas.microsoft.com/office/drawing/2014/main" id="{00000000-0008-0000-2600-00009224A5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133350</xdr:colOff>
      <xdr:row>162</xdr:row>
      <xdr:rowOff>9525</xdr:rowOff>
    </xdr:from>
    <xdr:to>
      <xdr:col>12</xdr:col>
      <xdr:colOff>47625</xdr:colOff>
      <xdr:row>175</xdr:row>
      <xdr:rowOff>152400</xdr:rowOff>
    </xdr:to>
    <xdr:graphicFrame macro="">
      <xdr:nvGraphicFramePr>
        <xdr:cNvPr id="10822807" name="Chart 93">
          <a:extLst>
            <a:ext uri="{FF2B5EF4-FFF2-40B4-BE49-F238E27FC236}">
              <a16:creationId xmlns:a16="http://schemas.microsoft.com/office/drawing/2014/main" id="{00000000-0008-0000-2600-00009724A5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142875</xdr:colOff>
      <xdr:row>176</xdr:row>
      <xdr:rowOff>114300</xdr:rowOff>
    </xdr:from>
    <xdr:to>
      <xdr:col>12</xdr:col>
      <xdr:colOff>19050</xdr:colOff>
      <xdr:row>189</xdr:row>
      <xdr:rowOff>95250</xdr:rowOff>
    </xdr:to>
    <xdr:graphicFrame macro="">
      <xdr:nvGraphicFramePr>
        <xdr:cNvPr id="10822808" name="Chart 93">
          <a:extLst>
            <a:ext uri="{FF2B5EF4-FFF2-40B4-BE49-F238E27FC236}">
              <a16:creationId xmlns:a16="http://schemas.microsoft.com/office/drawing/2014/main" id="{00000000-0008-0000-2600-00009824A5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1</xdr:col>
      <xdr:colOff>466725</xdr:colOff>
      <xdr:row>2</xdr:row>
      <xdr:rowOff>19050</xdr:rowOff>
    </xdr:from>
    <xdr:to>
      <xdr:col>2</xdr:col>
      <xdr:colOff>838200</xdr:colOff>
      <xdr:row>5</xdr:row>
      <xdr:rowOff>0</xdr:rowOff>
    </xdr:to>
    <xdr:pic>
      <xdr:nvPicPr>
        <xdr:cNvPr id="2" name="Image 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6"/>
        <a:stretch>
          <a:fillRect/>
        </a:stretch>
      </xdr:blipFill>
      <xdr:spPr>
        <a:xfrm>
          <a:off x="600075" y="190500"/>
          <a:ext cx="1657350" cy="428625"/>
        </a:xfrm>
        <a:prstGeom prst="rect">
          <a:avLst/>
        </a:prstGeom>
        <a:ln>
          <a:noFill/>
        </a:ln>
      </xdr:spPr>
    </xdr:pic>
    <xdr:clientData/>
  </xdr:twoCellAnchor>
  <xdr:twoCellAnchor>
    <xdr:from>
      <xdr:col>2</xdr:col>
      <xdr:colOff>1209675</xdr:colOff>
      <xdr:row>2</xdr:row>
      <xdr:rowOff>0</xdr:rowOff>
    </xdr:from>
    <xdr:to>
      <xdr:col>5</xdr:col>
      <xdr:colOff>1314450</xdr:colOff>
      <xdr:row>5</xdr:row>
      <xdr:rowOff>0</xdr:rowOff>
    </xdr:to>
    <xdr:sp macro="" textlink="">
      <xdr:nvSpPr>
        <xdr:cNvPr id="19" name="Rectangle 18">
          <a:extLst>
            <a:ext uri="{FF2B5EF4-FFF2-40B4-BE49-F238E27FC236}">
              <a16:creationId xmlns:a16="http://schemas.microsoft.com/office/drawing/2014/main" id="{00000000-0008-0000-2600-000013000000}"/>
            </a:ext>
          </a:extLst>
        </xdr:cNvPr>
        <xdr:cNvSpPr/>
      </xdr:nvSpPr>
      <xdr:spPr>
        <a:xfrm>
          <a:off x="2628900" y="171450"/>
          <a:ext cx="4562475" cy="447675"/>
        </a:xfrm>
        <a:prstGeom prst="rect">
          <a:avLst/>
        </a:prstGeom>
        <a:solidFill>
          <a:srgbClr val="FFFFFF"/>
        </a:solidFill>
        <a:ln w="25400" cap="flat" cmpd="sng" algn="ctr">
          <a:solidFill>
            <a:sysClr val="window" lastClr="FFFFFF"/>
          </a:solidFill>
          <a:prstDash val="solid"/>
          <a:headEnd type="none"/>
          <a:tailEnd type="none"/>
        </a:ln>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800">
              <a:solidFill>
                <a:schemeClr val="accent1">
                  <a:lumMod val="50000"/>
                </a:schemeClr>
              </a:solidFill>
              <a:latin typeface="Amasis MT Pro Black" panose="02040A04050005020304" pitchFamily="18" charset="0"/>
            </a:rPr>
            <a:t>FCT GINKGO SALES FINANCE 2024</a:t>
          </a:r>
          <a:endParaRPr kumimoji="0" lang="fr-FR" sz="1800" b="1" i="0" u="none" strike="noStrike" kern="0" cap="none" spc="0" normalizeH="0" baseline="0" noProof="0">
            <a:ln>
              <a:noFill/>
            </a:ln>
            <a:solidFill>
              <a:schemeClr val="accent1">
                <a:lumMod val="50000"/>
              </a:schemeClr>
            </a:solidFill>
            <a:effectLst/>
            <a:uLnTx/>
            <a:uFillTx/>
            <a:latin typeface="Amasis MT Pro Black" panose="02040A04050005020304" pitchFamily="18" charset="0"/>
            <a:ea typeface="KaiTi" panose="02010609060101010101" pitchFamily="49" charset="-122"/>
            <a:cs typeface="Aharoni" panose="02010803020104030203" pitchFamily="2" charset="-79"/>
          </a:endParaRPr>
        </a:p>
      </xdr:txBody>
    </xdr:sp>
    <xdr:clientData/>
  </xdr:twoCellAnchor>
  <xdr:twoCellAnchor editAs="oneCell">
    <xdr:from>
      <xdr:col>5</xdr:col>
      <xdr:colOff>1304925</xdr:colOff>
      <xdr:row>1</xdr:row>
      <xdr:rowOff>66675</xdr:rowOff>
    </xdr:from>
    <xdr:to>
      <xdr:col>7</xdr:col>
      <xdr:colOff>1181100</xdr:colOff>
      <xdr:row>5</xdr:row>
      <xdr:rowOff>19050</xdr:rowOff>
    </xdr:to>
    <xdr:pic>
      <xdr:nvPicPr>
        <xdr:cNvPr id="3" name="Picture 12">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bwMode="auto">
        <a:xfrm>
          <a:off x="7181850" y="142875"/>
          <a:ext cx="1400175" cy="495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twoCellAnchor>
    <xdr:from>
      <xdr:col>7</xdr:col>
      <xdr:colOff>142875</xdr:colOff>
      <xdr:row>205</xdr:row>
      <xdr:rowOff>123825</xdr:rowOff>
    </xdr:from>
    <xdr:to>
      <xdr:col>12</xdr:col>
      <xdr:colOff>0</xdr:colOff>
      <xdr:row>218</xdr:row>
      <xdr:rowOff>0</xdr:rowOff>
    </xdr:to>
    <xdr:graphicFrame macro="">
      <xdr:nvGraphicFramePr>
        <xdr:cNvPr id="4" name="Chart 92">
          <a:extLst>
            <a:ext uri="{FF2B5EF4-FFF2-40B4-BE49-F238E27FC236}">
              <a16:creationId xmlns:a16="http://schemas.microsoft.com/office/drawing/2014/main" id="{00000000-0008-0000-26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7</xdr:col>
      <xdr:colOff>142875</xdr:colOff>
      <xdr:row>221</xdr:row>
      <xdr:rowOff>123825</xdr:rowOff>
    </xdr:from>
    <xdr:to>
      <xdr:col>12</xdr:col>
      <xdr:colOff>0</xdr:colOff>
      <xdr:row>234</xdr:row>
      <xdr:rowOff>0</xdr:rowOff>
    </xdr:to>
    <xdr:graphicFrame macro="">
      <xdr:nvGraphicFramePr>
        <xdr:cNvPr id="6" name="Chart 92">
          <a:extLst>
            <a:ext uri="{FF2B5EF4-FFF2-40B4-BE49-F238E27FC236}">
              <a16:creationId xmlns:a16="http://schemas.microsoft.com/office/drawing/2014/main" id="{00000000-0008-0000-26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editAs="oneCell">
    <xdr:from>
      <xdr:col>2</xdr:col>
      <xdr:colOff>38100</xdr:colOff>
      <xdr:row>1</xdr:row>
      <xdr:rowOff>95250</xdr:rowOff>
    </xdr:from>
    <xdr:to>
      <xdr:col>2</xdr:col>
      <xdr:colOff>1943100</xdr:colOff>
      <xdr:row>4</xdr:row>
      <xdr:rowOff>228600</xdr:rowOff>
    </xdr:to>
    <xdr:pic>
      <xdr:nvPicPr>
        <xdr:cNvPr id="2" name="Image 1">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1"/>
        <a:stretch>
          <a:fillRect/>
        </a:stretch>
      </xdr:blipFill>
      <xdr:spPr>
        <a:xfrm>
          <a:off x="409575" y="228600"/>
          <a:ext cx="1905000" cy="561975"/>
        </a:xfrm>
        <a:prstGeom prst="rect">
          <a:avLst/>
        </a:prstGeom>
        <a:ln>
          <a:noFill/>
        </a:ln>
      </xdr:spPr>
    </xdr:pic>
    <xdr:clientData/>
  </xdr:twoCellAnchor>
  <xdr:twoCellAnchor>
    <xdr:from>
      <xdr:col>2</xdr:col>
      <xdr:colOff>2533650</xdr:colOff>
      <xdr:row>0</xdr:row>
      <xdr:rowOff>114300</xdr:rowOff>
    </xdr:from>
    <xdr:to>
      <xdr:col>5</xdr:col>
      <xdr:colOff>857250</xdr:colOff>
      <xdr:row>4</xdr:row>
      <xdr:rowOff>276225</xdr:rowOff>
    </xdr:to>
    <xdr:sp macro="" textlink="">
      <xdr:nvSpPr>
        <xdr:cNvPr id="4" name="Rectangle 3">
          <a:extLst>
            <a:ext uri="{FF2B5EF4-FFF2-40B4-BE49-F238E27FC236}">
              <a16:creationId xmlns:a16="http://schemas.microsoft.com/office/drawing/2014/main" id="{00000000-0008-0000-3300-000004000000}"/>
            </a:ext>
          </a:extLst>
        </xdr:cNvPr>
        <xdr:cNvSpPr/>
      </xdr:nvSpPr>
      <xdr:spPr>
        <a:xfrm>
          <a:off x="2905125" y="114300"/>
          <a:ext cx="4648200" cy="723900"/>
        </a:xfrm>
        <a:prstGeom prst="rect">
          <a:avLst/>
        </a:prstGeom>
        <a:solidFill>
          <a:srgbClr val="FFFFFF"/>
        </a:solidFill>
        <a:ln w="25400" cap="flat" cmpd="sng" algn="ctr">
          <a:solidFill>
            <a:sysClr val="window" lastClr="FFFFFF"/>
          </a:solidFill>
          <a:prstDash val="solid"/>
          <a:headEnd type="none"/>
          <a:tailEnd type="none"/>
        </a:ln>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2000">
              <a:solidFill>
                <a:schemeClr val="accent1">
                  <a:lumMod val="50000"/>
                </a:schemeClr>
              </a:solidFill>
              <a:latin typeface="Amasis MT Pro Black" panose="02040A04050005020304" pitchFamily="18" charset="0"/>
            </a:rPr>
            <a:t>FCT GINKGO SALES FINANCE 2024</a:t>
          </a:r>
          <a:endParaRPr kumimoji="0" lang="fr-FR" sz="2000" b="1" i="0" u="none" strike="noStrike" kern="0" cap="none" spc="0" normalizeH="0" baseline="0" noProof="0">
            <a:ln>
              <a:noFill/>
            </a:ln>
            <a:solidFill>
              <a:schemeClr val="accent1">
                <a:lumMod val="50000"/>
              </a:schemeClr>
            </a:solidFill>
            <a:effectLst/>
            <a:uLnTx/>
            <a:uFillTx/>
            <a:latin typeface="Amasis MT Pro Black" panose="02040A04050005020304" pitchFamily="18" charset="0"/>
            <a:ea typeface="KaiTi" panose="02010609060101010101" pitchFamily="49" charset="-122"/>
            <a:cs typeface="Aharoni" panose="02010803020104030203" pitchFamily="2" charset="-79"/>
          </a:endParaRPr>
        </a:p>
      </xdr:txBody>
    </xdr:sp>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285750</xdr:colOff>
      <xdr:row>0</xdr:row>
      <xdr:rowOff>133350</xdr:rowOff>
    </xdr:from>
    <xdr:to>
      <xdr:col>2</xdr:col>
      <xdr:colOff>57150</xdr:colOff>
      <xdr:row>3</xdr:row>
      <xdr:rowOff>133350</xdr:rowOff>
    </xdr:to>
    <xdr:pic>
      <xdr:nvPicPr>
        <xdr:cNvPr id="4" name="Image 3">
          <a:extLst>
            <a:ext uri="{FF2B5EF4-FFF2-40B4-BE49-F238E27FC236}">
              <a16:creationId xmlns:a16="http://schemas.microsoft.com/office/drawing/2014/main" id="{00000000-0008-0000-2700-000004000000}"/>
            </a:ext>
          </a:extLst>
        </xdr:cNvPr>
        <xdr:cNvPicPr>
          <a:picLocks noChangeAspect="1"/>
        </xdr:cNvPicPr>
      </xdr:nvPicPr>
      <xdr:blipFill>
        <a:blip xmlns:r="http://schemas.openxmlformats.org/officeDocument/2006/relationships" r:embed="rId1"/>
        <a:stretch>
          <a:fillRect/>
        </a:stretch>
      </xdr:blipFill>
      <xdr:spPr>
        <a:xfrm>
          <a:off x="323850" y="133350"/>
          <a:ext cx="1571625" cy="514350"/>
        </a:xfrm>
        <a:prstGeom prst="rect">
          <a:avLst/>
        </a:prstGeom>
        <a:ln>
          <a:noFill/>
        </a:ln>
      </xdr:spPr>
    </xdr:pic>
    <xdr:clientData/>
  </xdr:twoCellAnchor>
  <xdr:twoCellAnchor>
    <xdr:from>
      <xdr:col>2</xdr:col>
      <xdr:colOff>419100</xdr:colOff>
      <xdr:row>1</xdr:row>
      <xdr:rowOff>123825</xdr:rowOff>
    </xdr:from>
    <xdr:to>
      <xdr:col>6</xdr:col>
      <xdr:colOff>714375</xdr:colOff>
      <xdr:row>3</xdr:row>
      <xdr:rowOff>85725</xdr:rowOff>
    </xdr:to>
    <xdr:sp macro="" textlink="">
      <xdr:nvSpPr>
        <xdr:cNvPr id="6" name="Rectangle 5">
          <a:extLst>
            <a:ext uri="{FF2B5EF4-FFF2-40B4-BE49-F238E27FC236}">
              <a16:creationId xmlns:a16="http://schemas.microsoft.com/office/drawing/2014/main" id="{00000000-0008-0000-2700-000006000000}"/>
            </a:ext>
          </a:extLst>
        </xdr:cNvPr>
        <xdr:cNvSpPr/>
      </xdr:nvSpPr>
      <xdr:spPr>
        <a:xfrm>
          <a:off x="2257425" y="285750"/>
          <a:ext cx="5695950" cy="314325"/>
        </a:xfrm>
        <a:prstGeom prst="rect">
          <a:avLst/>
        </a:prstGeom>
        <a:solidFill>
          <a:srgbClr val="FFFFFF"/>
        </a:solidFill>
        <a:ln w="25400" cap="flat" cmpd="sng" algn="ctr">
          <a:solidFill>
            <a:sysClr val="window" lastClr="FFFFFF"/>
          </a:solidFill>
          <a:prstDash val="solid"/>
          <a:headEnd type="none"/>
          <a:tailEnd type="none"/>
        </a:ln>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2000">
              <a:solidFill>
                <a:schemeClr val="accent1">
                  <a:lumMod val="50000"/>
                </a:schemeClr>
              </a:solidFill>
              <a:latin typeface="Amasis MT Pro Black" panose="02040A04050005020304" pitchFamily="18" charset="0"/>
            </a:rPr>
            <a:t>FCT GINKGO SALES FINANCE 2024</a:t>
          </a:r>
          <a:endParaRPr kumimoji="0" lang="fr-FR" sz="2000" b="1" i="0" u="none" strike="noStrike" kern="0" cap="none" spc="0" normalizeH="0" baseline="0" noProof="0">
            <a:ln>
              <a:noFill/>
            </a:ln>
            <a:solidFill>
              <a:schemeClr val="accent1">
                <a:lumMod val="50000"/>
              </a:schemeClr>
            </a:solidFill>
            <a:effectLst/>
            <a:uLnTx/>
            <a:uFillTx/>
            <a:latin typeface="Amasis MT Pro Black" panose="02040A04050005020304" pitchFamily="18" charset="0"/>
            <a:ea typeface="KaiTi" panose="02010609060101010101" pitchFamily="49" charset="-122"/>
            <a:cs typeface="Aharoni" panose="02010803020104030203" pitchFamily="2" charset="-79"/>
          </a:endParaRPr>
        </a:p>
      </xdr:txBody>
    </xdr:sp>
    <xdr:clientData/>
  </xdr:twoCellAnchor>
  <xdr:twoCellAnchor editAs="oneCell">
    <xdr:from>
      <xdr:col>6</xdr:col>
      <xdr:colOff>1085850</xdr:colOff>
      <xdr:row>1</xdr:row>
      <xdr:rowOff>19050</xdr:rowOff>
    </xdr:from>
    <xdr:to>
      <xdr:col>7</xdr:col>
      <xdr:colOff>1181100</xdr:colOff>
      <xdr:row>3</xdr:row>
      <xdr:rowOff>161925</xdr:rowOff>
    </xdr:to>
    <xdr:pic>
      <xdr:nvPicPr>
        <xdr:cNvPr id="2" name="Picture 12">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8324850" y="180975"/>
          <a:ext cx="1400175" cy="495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xdr:from>
      <xdr:col>1</xdr:col>
      <xdr:colOff>342900</xdr:colOff>
      <xdr:row>1</xdr:row>
      <xdr:rowOff>180975</xdr:rowOff>
    </xdr:from>
    <xdr:to>
      <xdr:col>1</xdr:col>
      <xdr:colOff>1304925</xdr:colOff>
      <xdr:row>3</xdr:row>
      <xdr:rowOff>200025</xdr:rowOff>
    </xdr:to>
    <xdr:pic>
      <xdr:nvPicPr>
        <xdr:cNvPr id="2" name="Image 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504825" y="371475"/>
          <a:ext cx="962025" cy="3619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66675</xdr:colOff>
      <xdr:row>1</xdr:row>
      <xdr:rowOff>171450</xdr:rowOff>
    </xdr:from>
    <xdr:to>
      <xdr:col>4</xdr:col>
      <xdr:colOff>942975</xdr:colOff>
      <xdr:row>4</xdr:row>
      <xdr:rowOff>57150</xdr:rowOff>
    </xdr:to>
    <xdr:sp macro="" textlink="">
      <xdr:nvSpPr>
        <xdr:cNvPr id="4" name="Rectangle 3">
          <a:extLst>
            <a:ext uri="{FF2B5EF4-FFF2-40B4-BE49-F238E27FC236}">
              <a16:creationId xmlns:a16="http://schemas.microsoft.com/office/drawing/2014/main" id="{00000000-0008-0000-2800-000004000000}"/>
            </a:ext>
          </a:extLst>
        </xdr:cNvPr>
        <xdr:cNvSpPr/>
      </xdr:nvSpPr>
      <xdr:spPr>
        <a:xfrm>
          <a:off x="1533525" y="361950"/>
          <a:ext cx="5543550" cy="428625"/>
        </a:xfrm>
        <a:prstGeom prst="rect">
          <a:avLst/>
        </a:prstGeom>
        <a:solidFill>
          <a:srgbClr val="FFFFFF"/>
        </a:solidFill>
        <a:ln w="25400" cap="flat" cmpd="sng" algn="ctr">
          <a:solidFill>
            <a:sysClr val="window" lastClr="FFFFFF"/>
          </a:solidFill>
          <a:prstDash val="solid"/>
          <a:headEnd type="none"/>
          <a:tailEnd type="none"/>
        </a:ln>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2000">
              <a:solidFill>
                <a:schemeClr val="accent1">
                  <a:lumMod val="50000"/>
                </a:schemeClr>
              </a:solidFill>
              <a:latin typeface="Amasis MT Pro Black" panose="02040A04050005020304" pitchFamily="18" charset="0"/>
            </a:rPr>
            <a:t>FCT GINKGO SALES FINANCE 2024</a:t>
          </a:r>
          <a:endParaRPr kumimoji="0" lang="fr-FR" sz="2000" b="1" i="0" u="none" strike="noStrike" kern="0" cap="none" spc="0" normalizeH="0" baseline="0" noProof="0">
            <a:ln>
              <a:noFill/>
            </a:ln>
            <a:solidFill>
              <a:schemeClr val="accent1">
                <a:lumMod val="50000"/>
              </a:schemeClr>
            </a:solidFill>
            <a:effectLst/>
            <a:uLnTx/>
            <a:uFillTx/>
            <a:latin typeface="Amasis MT Pro Black" panose="02040A04050005020304" pitchFamily="18" charset="0"/>
            <a:ea typeface="KaiTi" panose="02010609060101010101" pitchFamily="49" charset="-122"/>
            <a:cs typeface="Aharoni" panose="02010803020104030203" pitchFamily="2" charset="-79"/>
          </a:endParaRPr>
        </a:p>
      </xdr:txBody>
    </xdr:sp>
    <xdr:clientData/>
  </xdr:twoCellAnchor>
  <xdr:twoCellAnchor editAs="oneCell">
    <xdr:from>
      <xdr:col>4</xdr:col>
      <xdr:colOff>714375</xdr:colOff>
      <xdr:row>1</xdr:row>
      <xdr:rowOff>76200</xdr:rowOff>
    </xdr:from>
    <xdr:to>
      <xdr:col>4</xdr:col>
      <xdr:colOff>2114550</xdr:colOff>
      <xdr:row>4</xdr:row>
      <xdr:rowOff>28575</xdr:rowOff>
    </xdr:to>
    <xdr:pic>
      <xdr:nvPicPr>
        <xdr:cNvPr id="3" name="Picture 12">
          <a:extLst>
            <a:ext uri="{FF2B5EF4-FFF2-40B4-BE49-F238E27FC236}">
              <a16:creationId xmlns:a16="http://schemas.microsoft.com/office/drawing/2014/main" id="{00000000-0008-0000-28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6848475" y="266700"/>
          <a:ext cx="1400175" cy="495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447675</xdr:colOff>
      <xdr:row>1</xdr:row>
      <xdr:rowOff>123825</xdr:rowOff>
    </xdr:from>
    <xdr:to>
      <xdr:col>2</xdr:col>
      <xdr:colOff>57150</xdr:colOff>
      <xdr:row>4</xdr:row>
      <xdr:rowOff>66675</xdr:rowOff>
    </xdr:to>
    <xdr:pic>
      <xdr:nvPicPr>
        <xdr:cNvPr id="2" name="Picture 4">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561975" y="314325"/>
          <a:ext cx="1524000" cy="57150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5</xdr:col>
      <xdr:colOff>104775</xdr:colOff>
      <xdr:row>9</xdr:row>
      <xdr:rowOff>76200</xdr:rowOff>
    </xdr:from>
    <xdr:to>
      <xdr:col>7</xdr:col>
      <xdr:colOff>409575</xdr:colOff>
      <xdr:row>30</xdr:row>
      <xdr:rowOff>19050</xdr:rowOff>
    </xdr:to>
    <xdr:graphicFrame macro="">
      <xdr:nvGraphicFramePr>
        <xdr:cNvPr id="5" name="Chart 154">
          <a:extLst>
            <a:ext uri="{FF2B5EF4-FFF2-40B4-BE49-F238E27FC236}">
              <a16:creationId xmlns:a16="http://schemas.microsoft.com/office/drawing/2014/main" id="{00000000-0008-0000-29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209550</xdr:colOff>
      <xdr:row>32</xdr:row>
      <xdr:rowOff>123825</xdr:rowOff>
    </xdr:from>
    <xdr:to>
      <xdr:col>7</xdr:col>
      <xdr:colOff>485775</xdr:colOff>
      <xdr:row>53</xdr:row>
      <xdr:rowOff>66675</xdr:rowOff>
    </xdr:to>
    <xdr:graphicFrame macro="">
      <xdr:nvGraphicFramePr>
        <xdr:cNvPr id="21" name="Chart 154">
          <a:extLst>
            <a:ext uri="{FF2B5EF4-FFF2-40B4-BE49-F238E27FC236}">
              <a16:creationId xmlns:a16="http://schemas.microsoft.com/office/drawing/2014/main" id="{00000000-0008-0000-2900-00001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257175</xdr:colOff>
      <xdr:row>81</xdr:row>
      <xdr:rowOff>9525</xdr:rowOff>
    </xdr:from>
    <xdr:to>
      <xdr:col>5</xdr:col>
      <xdr:colOff>4438650</xdr:colOff>
      <xdr:row>102</xdr:row>
      <xdr:rowOff>38100</xdr:rowOff>
    </xdr:to>
    <xdr:graphicFrame macro="">
      <xdr:nvGraphicFramePr>
        <xdr:cNvPr id="7" name="Chart 154">
          <a:extLst>
            <a:ext uri="{FF2B5EF4-FFF2-40B4-BE49-F238E27FC236}">
              <a16:creationId xmlns:a16="http://schemas.microsoft.com/office/drawing/2014/main" id="{00000000-0008-0000-29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419100</xdr:colOff>
      <xdr:row>57</xdr:row>
      <xdr:rowOff>104775</xdr:rowOff>
    </xdr:from>
    <xdr:to>
      <xdr:col>5</xdr:col>
      <xdr:colOff>4600575</xdr:colOff>
      <xdr:row>78</xdr:row>
      <xdr:rowOff>76200</xdr:rowOff>
    </xdr:to>
    <xdr:graphicFrame macro="">
      <xdr:nvGraphicFramePr>
        <xdr:cNvPr id="8" name="Chart 154">
          <a:extLst>
            <a:ext uri="{FF2B5EF4-FFF2-40B4-BE49-F238E27FC236}">
              <a16:creationId xmlns:a16="http://schemas.microsoft.com/office/drawing/2014/main" id="{00000000-0008-0000-29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47625</xdr:colOff>
      <xdr:row>1</xdr:row>
      <xdr:rowOff>95250</xdr:rowOff>
    </xdr:from>
    <xdr:to>
      <xdr:col>5</xdr:col>
      <xdr:colOff>1057275</xdr:colOff>
      <xdr:row>4</xdr:row>
      <xdr:rowOff>171450</xdr:rowOff>
    </xdr:to>
    <xdr:sp macro="" textlink="">
      <xdr:nvSpPr>
        <xdr:cNvPr id="17" name="Rectangle 16">
          <a:extLst>
            <a:ext uri="{FF2B5EF4-FFF2-40B4-BE49-F238E27FC236}">
              <a16:creationId xmlns:a16="http://schemas.microsoft.com/office/drawing/2014/main" id="{00000000-0008-0000-2900-000011000000}"/>
            </a:ext>
          </a:extLst>
        </xdr:cNvPr>
        <xdr:cNvSpPr/>
      </xdr:nvSpPr>
      <xdr:spPr>
        <a:xfrm>
          <a:off x="3514725" y="285750"/>
          <a:ext cx="4724400" cy="704850"/>
        </a:xfrm>
        <a:prstGeom prst="rect">
          <a:avLst/>
        </a:prstGeom>
        <a:solidFill>
          <a:srgbClr val="FFFFFF"/>
        </a:solidFill>
        <a:ln w="25400" cap="flat" cmpd="sng" algn="ctr">
          <a:solidFill>
            <a:sysClr val="window" lastClr="FFFFFF"/>
          </a:solidFill>
          <a:prstDash val="solid"/>
          <a:headEnd type="none"/>
          <a:tailEnd type="none"/>
        </a:ln>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2000">
              <a:solidFill>
                <a:schemeClr val="accent1">
                  <a:lumMod val="50000"/>
                </a:schemeClr>
              </a:solidFill>
              <a:latin typeface="Amasis MT Pro Black" panose="02040A04050005020304" pitchFamily="18" charset="0"/>
            </a:rPr>
            <a:t>FCT GINKGO SALES FINANCE 2022</a:t>
          </a:r>
          <a:endParaRPr kumimoji="0" lang="fr-FR" sz="2000" b="1" i="0" u="none" strike="noStrike" kern="0" cap="none" spc="0" normalizeH="0" baseline="0" noProof="0">
            <a:ln>
              <a:noFill/>
            </a:ln>
            <a:solidFill>
              <a:schemeClr val="accent1">
                <a:lumMod val="50000"/>
              </a:schemeClr>
            </a:solidFill>
            <a:effectLst/>
            <a:uLnTx/>
            <a:uFillTx/>
            <a:latin typeface="Amasis MT Pro Black" panose="02040A04050005020304" pitchFamily="18" charset="0"/>
            <a:ea typeface="KaiTi" panose="02010609060101010101" pitchFamily="49" charset="-122"/>
            <a:cs typeface="Aharoni" panose="02010803020104030203" pitchFamily="2" charset="-79"/>
          </a:endParaRPr>
        </a:p>
      </xdr:txBody>
    </xdr:sp>
    <xdr:clientData/>
  </xdr:twoCellAnchor>
</xdr:wsDr>
</file>

<file path=xl/drawings/drawing36.xml><?xml version="1.0" encoding="utf-8"?>
<xdr:wsDr xmlns:xdr="http://schemas.openxmlformats.org/drawingml/2006/spreadsheetDrawing" xmlns:a="http://schemas.openxmlformats.org/drawingml/2006/main">
  <xdr:twoCellAnchor editAs="oneCell">
    <xdr:from>
      <xdr:col>12</xdr:col>
      <xdr:colOff>323850</xdr:colOff>
      <xdr:row>1</xdr:row>
      <xdr:rowOff>85725</xdr:rowOff>
    </xdr:from>
    <xdr:to>
      <xdr:col>14</xdr:col>
      <xdr:colOff>571500</xdr:colOff>
      <xdr:row>4</xdr:row>
      <xdr:rowOff>57150</xdr:rowOff>
    </xdr:to>
    <xdr:pic>
      <xdr:nvPicPr>
        <xdr:cNvPr id="9926870" name="Picture 12">
          <a:extLst>
            <a:ext uri="{FF2B5EF4-FFF2-40B4-BE49-F238E27FC236}">
              <a16:creationId xmlns:a16="http://schemas.microsoft.com/office/drawing/2014/main" id="{00000000-0008-0000-2A00-0000D67897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8611850" y="276225"/>
          <a:ext cx="1771650" cy="600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twoCellAnchor>
    <xdr:from>
      <xdr:col>1</xdr:col>
      <xdr:colOff>342900</xdr:colOff>
      <xdr:row>1</xdr:row>
      <xdr:rowOff>95250</xdr:rowOff>
    </xdr:from>
    <xdr:to>
      <xdr:col>2</xdr:col>
      <xdr:colOff>333375</xdr:colOff>
      <xdr:row>4</xdr:row>
      <xdr:rowOff>66675</xdr:rowOff>
    </xdr:to>
    <xdr:pic>
      <xdr:nvPicPr>
        <xdr:cNvPr id="4" name="Image 1">
          <a:extLst>
            <a:ext uri="{FF2B5EF4-FFF2-40B4-BE49-F238E27FC236}">
              <a16:creationId xmlns:a16="http://schemas.microsoft.com/office/drawing/2014/main" id="{00000000-0008-0000-2A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400050" y="285750"/>
          <a:ext cx="1123950" cy="60007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561975</xdr:colOff>
      <xdr:row>1</xdr:row>
      <xdr:rowOff>66675</xdr:rowOff>
    </xdr:from>
    <xdr:to>
      <xdr:col>6</xdr:col>
      <xdr:colOff>114300</xdr:colOff>
      <xdr:row>4</xdr:row>
      <xdr:rowOff>133350</xdr:rowOff>
    </xdr:to>
    <xdr:sp macro="" textlink="">
      <xdr:nvSpPr>
        <xdr:cNvPr id="6" name="Rectangle 5">
          <a:extLst>
            <a:ext uri="{FF2B5EF4-FFF2-40B4-BE49-F238E27FC236}">
              <a16:creationId xmlns:a16="http://schemas.microsoft.com/office/drawing/2014/main" id="{00000000-0008-0000-2A00-000006000000}"/>
            </a:ext>
          </a:extLst>
        </xdr:cNvPr>
        <xdr:cNvSpPr/>
      </xdr:nvSpPr>
      <xdr:spPr>
        <a:xfrm>
          <a:off x="3467100" y="257175"/>
          <a:ext cx="4695825" cy="695325"/>
        </a:xfrm>
        <a:prstGeom prst="rect">
          <a:avLst/>
        </a:prstGeom>
        <a:solidFill>
          <a:srgbClr val="FFFFFF"/>
        </a:solidFill>
        <a:ln w="25400" cap="flat" cmpd="sng" algn="ctr">
          <a:solidFill>
            <a:sysClr val="window" lastClr="FFFFFF"/>
          </a:solidFill>
          <a:prstDash val="solid"/>
          <a:headEnd type="none"/>
          <a:tailEnd type="none"/>
        </a:ln>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2000">
              <a:solidFill>
                <a:schemeClr val="accent1">
                  <a:lumMod val="50000"/>
                </a:schemeClr>
              </a:solidFill>
              <a:latin typeface="Amasis MT Pro Black" panose="02040A04050005020304" pitchFamily="18" charset="0"/>
            </a:rPr>
            <a:t>FCT GINKGO SALES FINANCE 2024</a:t>
          </a:r>
          <a:endParaRPr kumimoji="0" lang="fr-FR" sz="2000" b="1" i="0" u="none" strike="noStrike" kern="0" cap="none" spc="0" normalizeH="0" baseline="0" noProof="0">
            <a:ln>
              <a:noFill/>
            </a:ln>
            <a:solidFill>
              <a:schemeClr val="accent1">
                <a:lumMod val="50000"/>
              </a:schemeClr>
            </a:solidFill>
            <a:effectLst/>
            <a:uLnTx/>
            <a:uFillTx/>
            <a:latin typeface="Amasis MT Pro Black" panose="02040A04050005020304" pitchFamily="18" charset="0"/>
            <a:ea typeface="KaiTi" panose="02010609060101010101" pitchFamily="49" charset="-122"/>
            <a:cs typeface="Aharoni" panose="02010803020104030203" pitchFamily="2" charset="-79"/>
          </a:endParaRPr>
        </a:p>
      </xdr:txBody>
    </xdr:sp>
    <xdr:clientData/>
  </xdr:twoCellAnchor>
  <xdr:twoCellAnchor editAs="oneCell">
    <xdr:from>
      <xdr:col>6</xdr:col>
      <xdr:colOff>1466850</xdr:colOff>
      <xdr:row>1</xdr:row>
      <xdr:rowOff>171450</xdr:rowOff>
    </xdr:from>
    <xdr:to>
      <xdr:col>7</xdr:col>
      <xdr:colOff>1152525</xdr:colOff>
      <xdr:row>4</xdr:row>
      <xdr:rowOff>38100</xdr:rowOff>
    </xdr:to>
    <xdr:pic>
      <xdr:nvPicPr>
        <xdr:cNvPr id="2" name="Picture 12">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bwMode="auto">
        <a:xfrm>
          <a:off x="9515475" y="361950"/>
          <a:ext cx="1400175" cy="495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123825</xdr:colOff>
      <xdr:row>1</xdr:row>
      <xdr:rowOff>180975</xdr:rowOff>
    </xdr:from>
    <xdr:to>
      <xdr:col>2</xdr:col>
      <xdr:colOff>1409700</xdr:colOff>
      <xdr:row>4</xdr:row>
      <xdr:rowOff>57150</xdr:rowOff>
    </xdr:to>
    <xdr:pic>
      <xdr:nvPicPr>
        <xdr:cNvPr id="2" name="Picture 4">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209550" y="314325"/>
          <a:ext cx="1647825" cy="50482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2</xdr:col>
      <xdr:colOff>2762250</xdr:colOff>
      <xdr:row>1</xdr:row>
      <xdr:rowOff>38100</xdr:rowOff>
    </xdr:from>
    <xdr:to>
      <xdr:col>2</xdr:col>
      <xdr:colOff>7600950</xdr:colOff>
      <xdr:row>4</xdr:row>
      <xdr:rowOff>114300</xdr:rowOff>
    </xdr:to>
    <xdr:sp macro="" textlink="">
      <xdr:nvSpPr>
        <xdr:cNvPr id="6" name="Rectangle 5">
          <a:extLst>
            <a:ext uri="{FF2B5EF4-FFF2-40B4-BE49-F238E27FC236}">
              <a16:creationId xmlns:a16="http://schemas.microsoft.com/office/drawing/2014/main" id="{00000000-0008-0000-2B00-000006000000}"/>
            </a:ext>
          </a:extLst>
        </xdr:cNvPr>
        <xdr:cNvSpPr/>
      </xdr:nvSpPr>
      <xdr:spPr>
        <a:xfrm>
          <a:off x="3209925" y="171450"/>
          <a:ext cx="4838700" cy="704850"/>
        </a:xfrm>
        <a:prstGeom prst="rect">
          <a:avLst/>
        </a:prstGeom>
        <a:solidFill>
          <a:srgbClr val="FFFFFF"/>
        </a:solidFill>
        <a:ln w="25400" cap="flat" cmpd="sng" algn="ctr">
          <a:solidFill>
            <a:sysClr val="window" lastClr="FFFFFF"/>
          </a:solidFill>
          <a:prstDash val="solid"/>
          <a:headEnd type="none"/>
          <a:tailEnd type="none"/>
        </a:ln>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2000">
              <a:solidFill>
                <a:schemeClr val="accent1">
                  <a:lumMod val="50000"/>
                </a:schemeClr>
              </a:solidFill>
              <a:latin typeface="Amasis MT Pro Black" panose="02040A04050005020304" pitchFamily="18" charset="0"/>
            </a:rPr>
            <a:t>FCT GINKGO SALES FINANCE 2022</a:t>
          </a:r>
          <a:endParaRPr kumimoji="0" lang="fr-FR" sz="2000" b="1" i="0" u="none" strike="noStrike" kern="0" cap="none" spc="0" normalizeH="0" baseline="0" noProof="0">
            <a:ln>
              <a:noFill/>
            </a:ln>
            <a:solidFill>
              <a:schemeClr val="accent1">
                <a:lumMod val="50000"/>
              </a:schemeClr>
            </a:solidFill>
            <a:effectLst/>
            <a:uLnTx/>
            <a:uFillTx/>
            <a:latin typeface="Amasis MT Pro Black" panose="02040A04050005020304" pitchFamily="18" charset="0"/>
            <a:ea typeface="KaiTi" panose="02010609060101010101" pitchFamily="49" charset="-122"/>
            <a:cs typeface="Aharoni" panose="02010803020104030203" pitchFamily="2" charset="-79"/>
          </a:endParaRPr>
        </a:p>
      </xdr:txBody>
    </xdr:sp>
    <xdr:clientData/>
  </xdr:twoCellAnchor>
  <xdr:twoCellAnchor editAs="oneCell">
    <xdr:from>
      <xdr:col>1</xdr:col>
      <xdr:colOff>123825</xdr:colOff>
      <xdr:row>1</xdr:row>
      <xdr:rowOff>180975</xdr:rowOff>
    </xdr:from>
    <xdr:to>
      <xdr:col>2</xdr:col>
      <xdr:colOff>1428750</xdr:colOff>
      <xdr:row>4</xdr:row>
      <xdr:rowOff>57150</xdr:rowOff>
    </xdr:to>
    <xdr:pic>
      <xdr:nvPicPr>
        <xdr:cNvPr id="4" name="Picture 4">
          <a:extLst>
            <a:ext uri="{FF2B5EF4-FFF2-40B4-BE49-F238E27FC236}">
              <a16:creationId xmlns:a16="http://schemas.microsoft.com/office/drawing/2014/main" id="{00000000-0008-0000-2B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209550" y="314325"/>
          <a:ext cx="1666875" cy="50482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1</xdr:col>
      <xdr:colOff>123825</xdr:colOff>
      <xdr:row>1</xdr:row>
      <xdr:rowOff>180975</xdr:rowOff>
    </xdr:from>
    <xdr:to>
      <xdr:col>2</xdr:col>
      <xdr:colOff>1409700</xdr:colOff>
      <xdr:row>4</xdr:row>
      <xdr:rowOff>57150</xdr:rowOff>
    </xdr:to>
    <xdr:pic>
      <xdr:nvPicPr>
        <xdr:cNvPr id="5" name="Picture 4">
          <a:extLst>
            <a:ext uri="{FF2B5EF4-FFF2-40B4-BE49-F238E27FC236}">
              <a16:creationId xmlns:a16="http://schemas.microsoft.com/office/drawing/2014/main" id="{00000000-0008-0000-2B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bwMode="auto">
        <a:xfrm>
          <a:off x="209550" y="314325"/>
          <a:ext cx="1647825" cy="50482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2</xdr:col>
      <xdr:colOff>2762250</xdr:colOff>
      <xdr:row>1</xdr:row>
      <xdr:rowOff>38100</xdr:rowOff>
    </xdr:from>
    <xdr:to>
      <xdr:col>2</xdr:col>
      <xdr:colOff>7600950</xdr:colOff>
      <xdr:row>4</xdr:row>
      <xdr:rowOff>114300</xdr:rowOff>
    </xdr:to>
    <xdr:sp macro="" textlink="">
      <xdr:nvSpPr>
        <xdr:cNvPr id="7" name="Rectangle 6">
          <a:extLst>
            <a:ext uri="{FF2B5EF4-FFF2-40B4-BE49-F238E27FC236}">
              <a16:creationId xmlns:a16="http://schemas.microsoft.com/office/drawing/2014/main" id="{00000000-0008-0000-2B00-000007000000}"/>
            </a:ext>
          </a:extLst>
        </xdr:cNvPr>
        <xdr:cNvSpPr/>
      </xdr:nvSpPr>
      <xdr:spPr>
        <a:xfrm>
          <a:off x="3209925" y="171450"/>
          <a:ext cx="4838700" cy="704850"/>
        </a:xfrm>
        <a:prstGeom prst="rect">
          <a:avLst/>
        </a:prstGeom>
        <a:solidFill>
          <a:srgbClr val="FFFFFF"/>
        </a:solidFill>
        <a:ln w="25400" cap="flat" cmpd="sng" algn="ctr">
          <a:solidFill>
            <a:sysClr val="window" lastClr="FFFFFF"/>
          </a:solidFill>
          <a:prstDash val="solid"/>
          <a:headEnd type="none"/>
          <a:tailEnd type="none"/>
        </a:ln>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2000">
              <a:solidFill>
                <a:schemeClr val="accent1">
                  <a:lumMod val="50000"/>
                </a:schemeClr>
              </a:solidFill>
              <a:latin typeface="Amasis MT Pro Black" panose="02040A04050005020304" pitchFamily="18" charset="0"/>
            </a:rPr>
            <a:t>FCT GINKGO SALES FINANCE 2024</a:t>
          </a:r>
          <a:endParaRPr kumimoji="0" lang="fr-FR" sz="2000" b="1" i="0" u="none" strike="noStrike" kern="0" cap="none" spc="0" normalizeH="0" baseline="0" noProof="0">
            <a:ln>
              <a:noFill/>
            </a:ln>
            <a:solidFill>
              <a:schemeClr val="accent1">
                <a:lumMod val="50000"/>
              </a:schemeClr>
            </a:solidFill>
            <a:effectLst/>
            <a:uLnTx/>
            <a:uFillTx/>
            <a:latin typeface="Amasis MT Pro Black" panose="02040A04050005020304" pitchFamily="18" charset="0"/>
            <a:ea typeface="KaiTi" panose="02010609060101010101" pitchFamily="49" charset="-122"/>
            <a:cs typeface="Aharoni" panose="02010803020104030203" pitchFamily="2" charset="-79"/>
          </a:endParaRPr>
        </a:p>
      </xdr:txBody>
    </xdr:sp>
    <xdr:clientData/>
  </xdr:twoCellAnchor>
  <xdr:twoCellAnchor editAs="oneCell">
    <xdr:from>
      <xdr:col>1</xdr:col>
      <xdr:colOff>123825</xdr:colOff>
      <xdr:row>1</xdr:row>
      <xdr:rowOff>180975</xdr:rowOff>
    </xdr:from>
    <xdr:to>
      <xdr:col>2</xdr:col>
      <xdr:colOff>1428750</xdr:colOff>
      <xdr:row>4</xdr:row>
      <xdr:rowOff>57150</xdr:rowOff>
    </xdr:to>
    <xdr:pic>
      <xdr:nvPicPr>
        <xdr:cNvPr id="8" name="Picture 4">
          <a:extLst>
            <a:ext uri="{FF2B5EF4-FFF2-40B4-BE49-F238E27FC236}">
              <a16:creationId xmlns:a16="http://schemas.microsoft.com/office/drawing/2014/main" id="{00000000-0008-0000-2B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209550" y="314325"/>
          <a:ext cx="1666875" cy="50482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2</xdr:col>
      <xdr:colOff>7943850</xdr:colOff>
      <xdr:row>1</xdr:row>
      <xdr:rowOff>123825</xdr:rowOff>
    </xdr:from>
    <xdr:to>
      <xdr:col>2</xdr:col>
      <xdr:colOff>9353550</xdr:colOff>
      <xdr:row>3</xdr:row>
      <xdr:rowOff>200025</xdr:rowOff>
    </xdr:to>
    <xdr:pic>
      <xdr:nvPicPr>
        <xdr:cNvPr id="3" name="Picture 12">
          <a:extLst>
            <a:ext uri="{FF2B5EF4-FFF2-40B4-BE49-F238E27FC236}">
              <a16:creationId xmlns:a16="http://schemas.microsoft.com/office/drawing/2014/main" id="{00000000-0008-0000-2B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bwMode="auto">
        <a:xfrm>
          <a:off x="8391525" y="257175"/>
          <a:ext cx="1409700" cy="495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161925</xdr:colOff>
      <xdr:row>1</xdr:row>
      <xdr:rowOff>114300</xdr:rowOff>
    </xdr:from>
    <xdr:to>
      <xdr:col>1</xdr:col>
      <xdr:colOff>1809750</xdr:colOff>
      <xdr:row>4</xdr:row>
      <xdr:rowOff>123825</xdr:rowOff>
    </xdr:to>
    <xdr:pic>
      <xdr:nvPicPr>
        <xdr:cNvPr id="2" name="Picture 4">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552450" y="190500"/>
          <a:ext cx="1647825" cy="50482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2</xdr:col>
      <xdr:colOff>12125325</xdr:colOff>
      <xdr:row>1</xdr:row>
      <xdr:rowOff>123825</xdr:rowOff>
    </xdr:from>
    <xdr:to>
      <xdr:col>2</xdr:col>
      <xdr:colOff>13525500</xdr:colOff>
      <xdr:row>4</xdr:row>
      <xdr:rowOff>66675</xdr:rowOff>
    </xdr:to>
    <xdr:pic>
      <xdr:nvPicPr>
        <xdr:cNvPr id="4" name="Picture 12">
          <a:extLst>
            <a:ext uri="{FF2B5EF4-FFF2-40B4-BE49-F238E27FC236}">
              <a16:creationId xmlns:a16="http://schemas.microsoft.com/office/drawing/2014/main" id="{00000000-0008-0000-2C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15506700" y="200025"/>
          <a:ext cx="139065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twoCellAnchor>
    <xdr:from>
      <xdr:col>2</xdr:col>
      <xdr:colOff>0</xdr:colOff>
      <xdr:row>2</xdr:row>
      <xdr:rowOff>0</xdr:rowOff>
    </xdr:from>
    <xdr:to>
      <xdr:col>2</xdr:col>
      <xdr:colOff>9791700</xdr:colOff>
      <xdr:row>4</xdr:row>
      <xdr:rowOff>85725</xdr:rowOff>
    </xdr:to>
    <xdr:sp macro="" textlink="">
      <xdr:nvSpPr>
        <xdr:cNvPr id="5" name="Rectangle 4">
          <a:extLst>
            <a:ext uri="{FF2B5EF4-FFF2-40B4-BE49-F238E27FC236}">
              <a16:creationId xmlns:a16="http://schemas.microsoft.com/office/drawing/2014/main" id="{00000000-0008-0000-2C00-000005000000}"/>
            </a:ext>
          </a:extLst>
        </xdr:cNvPr>
        <xdr:cNvSpPr/>
      </xdr:nvSpPr>
      <xdr:spPr>
        <a:xfrm>
          <a:off x="3381375" y="238125"/>
          <a:ext cx="9791700" cy="419100"/>
        </a:xfrm>
        <a:prstGeom prst="rect">
          <a:avLst/>
        </a:prstGeom>
        <a:solidFill>
          <a:srgbClr val="FFFFFF"/>
        </a:solidFill>
        <a:ln w="25400" cap="flat" cmpd="sng" algn="ctr">
          <a:solidFill>
            <a:sysClr val="window" lastClr="FFFFFF"/>
          </a:solidFill>
          <a:prstDash val="solid"/>
          <a:headEnd type="none"/>
          <a:tailEnd type="none"/>
        </a:ln>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2000">
              <a:solidFill>
                <a:schemeClr val="accent1">
                  <a:lumMod val="50000"/>
                </a:schemeClr>
              </a:solidFill>
              <a:latin typeface="Amasis MT Pro Black" panose="02040A04050005020304" pitchFamily="18" charset="0"/>
            </a:rPr>
            <a:t>FCT GINKGO SALES FINANCE 2024</a:t>
          </a:r>
          <a:endParaRPr kumimoji="0" lang="fr-FR" sz="2000" b="1" i="0" u="none" strike="noStrike" kern="0" cap="none" spc="0" normalizeH="0" baseline="0" noProof="0">
            <a:ln>
              <a:noFill/>
            </a:ln>
            <a:solidFill>
              <a:schemeClr val="accent1">
                <a:lumMod val="50000"/>
              </a:schemeClr>
            </a:solidFill>
            <a:effectLst/>
            <a:uLnTx/>
            <a:uFillTx/>
            <a:latin typeface="Amasis MT Pro Black" panose="02040A04050005020304" pitchFamily="18" charset="0"/>
            <a:ea typeface="KaiTi" panose="02010609060101010101" pitchFamily="49" charset="-122"/>
            <a:cs typeface="Aharoni" panose="02010803020104030203" pitchFamily="2" charset="-79"/>
          </a:endParaRPr>
        </a:p>
      </xdr:txBody>
    </xdr:sp>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285750</xdr:colOff>
      <xdr:row>1</xdr:row>
      <xdr:rowOff>28575</xdr:rowOff>
    </xdr:from>
    <xdr:to>
      <xdr:col>1</xdr:col>
      <xdr:colOff>1990725</xdr:colOff>
      <xdr:row>5</xdr:row>
      <xdr:rowOff>9525</xdr:rowOff>
    </xdr:to>
    <xdr:pic>
      <xdr:nvPicPr>
        <xdr:cNvPr id="2" name="Picture 4">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71475" y="161925"/>
          <a:ext cx="1704975" cy="8191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3</xdr:col>
      <xdr:colOff>504825</xdr:colOff>
      <xdr:row>2</xdr:row>
      <xdr:rowOff>28574</xdr:rowOff>
    </xdr:from>
    <xdr:to>
      <xdr:col>9</xdr:col>
      <xdr:colOff>561975</xdr:colOff>
      <xdr:row>3</xdr:row>
      <xdr:rowOff>190499</xdr:rowOff>
    </xdr:to>
    <xdr:sp macro="" textlink="">
      <xdr:nvSpPr>
        <xdr:cNvPr id="3" name="Rectangle 2">
          <a:extLst>
            <a:ext uri="{FF2B5EF4-FFF2-40B4-BE49-F238E27FC236}">
              <a16:creationId xmlns:a16="http://schemas.microsoft.com/office/drawing/2014/main" id="{00000000-0008-0000-0F00-000003000000}"/>
            </a:ext>
          </a:extLst>
        </xdr:cNvPr>
        <xdr:cNvSpPr/>
      </xdr:nvSpPr>
      <xdr:spPr>
        <a:xfrm>
          <a:off x="5219700" y="371474"/>
          <a:ext cx="7267575" cy="371475"/>
        </a:xfrm>
        <a:prstGeom prst="rect">
          <a:avLst/>
        </a:prstGeom>
        <a:solidFill>
          <a:srgbClr val="FFFFFF"/>
        </a:solidFill>
        <a:ln w="25400" cap="flat" cmpd="sng" algn="ctr">
          <a:solidFill>
            <a:sysClr val="window" lastClr="FFFFFF"/>
          </a:solidFill>
          <a:prstDash val="solid"/>
          <a:headEnd type="none"/>
          <a:tailEnd type="none"/>
        </a:ln>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2400">
              <a:solidFill>
                <a:schemeClr val="accent1">
                  <a:lumMod val="50000"/>
                </a:schemeClr>
              </a:solidFill>
              <a:latin typeface="Amasis MT Pro Black" panose="02040A04050005020304" pitchFamily="18" charset="0"/>
            </a:rPr>
            <a:t>FCT GINKGO SALES FINANCE 2024</a:t>
          </a:r>
          <a:endParaRPr kumimoji="0" lang="fr-FR" sz="2400" b="1" i="0" u="none" strike="noStrike" kern="0" cap="none" spc="0" normalizeH="0" baseline="0" noProof="0">
            <a:ln>
              <a:noFill/>
            </a:ln>
            <a:solidFill>
              <a:schemeClr val="accent1">
                <a:lumMod val="50000"/>
              </a:schemeClr>
            </a:solidFill>
            <a:effectLst/>
            <a:uLnTx/>
            <a:uFillTx/>
            <a:latin typeface="Amasis MT Pro Black" panose="02040A04050005020304" pitchFamily="18" charset="0"/>
            <a:ea typeface="KaiTi" panose="02010609060101010101" pitchFamily="49" charset="-122"/>
            <a:cs typeface="Aharoni" panose="02010803020104030203" pitchFamily="2" charset="-79"/>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3781425</xdr:colOff>
      <xdr:row>2</xdr:row>
      <xdr:rowOff>85725</xdr:rowOff>
    </xdr:from>
    <xdr:to>
      <xdr:col>3</xdr:col>
      <xdr:colOff>3648075</xdr:colOff>
      <xdr:row>4</xdr:row>
      <xdr:rowOff>161925</xdr:rowOff>
    </xdr:to>
    <xdr:pic>
      <xdr:nvPicPr>
        <xdr:cNvPr id="4" name="Imag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4543425" y="466725"/>
          <a:ext cx="4438650" cy="457200"/>
        </a:xfrm>
        <a:prstGeom prst="rect">
          <a:avLst/>
        </a:prstGeom>
        <a:ln>
          <a:noFill/>
        </a:ln>
      </xdr:spPr>
    </xdr:pic>
    <xdr:clientData/>
  </xdr:twoCellAnchor>
  <xdr:twoCellAnchor>
    <xdr:from>
      <xdr:col>1</xdr:col>
      <xdr:colOff>552450</xdr:colOff>
      <xdr:row>1</xdr:row>
      <xdr:rowOff>66675</xdr:rowOff>
    </xdr:from>
    <xdr:to>
      <xdr:col>1</xdr:col>
      <xdr:colOff>3028950</xdr:colOff>
      <xdr:row>5</xdr:row>
      <xdr:rowOff>95250</xdr:rowOff>
    </xdr:to>
    <xdr:pic>
      <xdr:nvPicPr>
        <xdr:cNvPr id="6" name="Image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314450" y="257175"/>
          <a:ext cx="2476500" cy="79057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161925</xdr:colOff>
      <xdr:row>0</xdr:row>
      <xdr:rowOff>114300</xdr:rowOff>
    </xdr:from>
    <xdr:to>
      <xdr:col>1</xdr:col>
      <xdr:colOff>1809750</xdr:colOff>
      <xdr:row>3</xdr:row>
      <xdr:rowOff>47625</xdr:rowOff>
    </xdr:to>
    <xdr:pic>
      <xdr:nvPicPr>
        <xdr:cNvPr id="2" name="Picture 4">
          <a:extLst>
            <a:ext uri="{FF2B5EF4-FFF2-40B4-BE49-F238E27FC236}">
              <a16:creationId xmlns:a16="http://schemas.microsoft.com/office/drawing/2014/main" id="{298477BF-3B64-4DEA-8A67-25AE57EADC7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52450" y="190500"/>
          <a:ext cx="1647825" cy="50482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2</xdr:col>
      <xdr:colOff>12125325</xdr:colOff>
      <xdr:row>0</xdr:row>
      <xdr:rowOff>123825</xdr:rowOff>
    </xdr:from>
    <xdr:to>
      <xdr:col>3</xdr:col>
      <xdr:colOff>1400175</xdr:colOff>
      <xdr:row>3</xdr:row>
      <xdr:rowOff>0</xdr:rowOff>
    </xdr:to>
    <xdr:pic>
      <xdr:nvPicPr>
        <xdr:cNvPr id="3" name="Picture 12">
          <a:extLst>
            <a:ext uri="{FF2B5EF4-FFF2-40B4-BE49-F238E27FC236}">
              <a16:creationId xmlns:a16="http://schemas.microsoft.com/office/drawing/2014/main" id="{BC43B663-257B-4EEA-9514-583284E1B89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15506700" y="200025"/>
          <a:ext cx="1400175"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twoCellAnchor>
    <xdr:from>
      <xdr:col>2</xdr:col>
      <xdr:colOff>0</xdr:colOff>
      <xdr:row>1</xdr:row>
      <xdr:rowOff>0</xdr:rowOff>
    </xdr:from>
    <xdr:to>
      <xdr:col>2</xdr:col>
      <xdr:colOff>9791700</xdr:colOff>
      <xdr:row>3</xdr:row>
      <xdr:rowOff>85725</xdr:rowOff>
    </xdr:to>
    <xdr:sp macro="" textlink="">
      <xdr:nvSpPr>
        <xdr:cNvPr id="4" name="Rectangle 3">
          <a:extLst>
            <a:ext uri="{FF2B5EF4-FFF2-40B4-BE49-F238E27FC236}">
              <a16:creationId xmlns:a16="http://schemas.microsoft.com/office/drawing/2014/main" id="{3F4A265D-7385-4EEE-94A5-E739B64D7B0C}"/>
            </a:ext>
          </a:extLst>
        </xdr:cNvPr>
        <xdr:cNvSpPr/>
      </xdr:nvSpPr>
      <xdr:spPr>
        <a:xfrm>
          <a:off x="3381375" y="238125"/>
          <a:ext cx="9791700" cy="419100"/>
        </a:xfrm>
        <a:prstGeom prst="rect">
          <a:avLst/>
        </a:prstGeom>
        <a:solidFill>
          <a:srgbClr val="FFFFFF"/>
        </a:solidFill>
        <a:ln w="25400" cap="flat" cmpd="sng" algn="ctr">
          <a:solidFill>
            <a:sysClr val="window" lastClr="FFFFFF"/>
          </a:solidFill>
          <a:prstDash val="solid"/>
          <a:headEnd type="none"/>
          <a:tailEnd type="none"/>
        </a:ln>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2000">
              <a:solidFill>
                <a:schemeClr val="accent1">
                  <a:lumMod val="50000"/>
                </a:schemeClr>
              </a:solidFill>
              <a:latin typeface="Amasis MT Pro Black" panose="02040A04050005020304" pitchFamily="18" charset="0"/>
            </a:rPr>
            <a:t>FCT GINKGO SALES FINANCE 2024</a:t>
          </a:r>
          <a:endParaRPr kumimoji="0" lang="fr-FR" sz="2000" b="1" i="0" u="none" strike="noStrike" kern="0" cap="none" spc="0" normalizeH="0" baseline="0" noProof="0">
            <a:ln>
              <a:noFill/>
            </a:ln>
            <a:solidFill>
              <a:schemeClr val="accent1">
                <a:lumMod val="50000"/>
              </a:schemeClr>
            </a:solidFill>
            <a:effectLst/>
            <a:uLnTx/>
            <a:uFillTx/>
            <a:latin typeface="Amasis MT Pro Black" panose="02040A04050005020304" pitchFamily="18" charset="0"/>
            <a:ea typeface="KaiTi" panose="02010609060101010101" pitchFamily="49" charset="-122"/>
            <a:cs typeface="Aharoni" panose="02010803020104030203" pitchFamily="2" charset="-79"/>
          </a:endParaRPr>
        </a:p>
      </xdr:txBody>
    </xdr:sp>
    <xdr:clientData/>
  </xdr:twoCellAnchor>
</xdr:wsDr>
</file>

<file path=xl/drawings/drawing41.xml><?xml version="1.0" encoding="utf-8"?>
<xdr:wsDr xmlns:xdr="http://schemas.openxmlformats.org/drawingml/2006/spreadsheetDrawing" xmlns:a="http://schemas.openxmlformats.org/drawingml/2006/main">
  <xdr:twoCellAnchor editAs="oneCell">
    <xdr:from>
      <xdr:col>8</xdr:col>
      <xdr:colOff>28575</xdr:colOff>
      <xdr:row>1</xdr:row>
      <xdr:rowOff>104775</xdr:rowOff>
    </xdr:from>
    <xdr:to>
      <xdr:col>9</xdr:col>
      <xdr:colOff>1028700</xdr:colOff>
      <xdr:row>5</xdr:row>
      <xdr:rowOff>38100</xdr:rowOff>
    </xdr:to>
    <xdr:pic>
      <xdr:nvPicPr>
        <xdr:cNvPr id="10159408" name="Picture 12">
          <a:extLst>
            <a:ext uri="{FF2B5EF4-FFF2-40B4-BE49-F238E27FC236}">
              <a16:creationId xmlns:a16="http://schemas.microsoft.com/office/drawing/2014/main" id="{00000000-0008-0000-2F00-000030059B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7943850" y="295275"/>
          <a:ext cx="2133600" cy="695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twoCellAnchor editAs="oneCell">
    <xdr:from>
      <xdr:col>2</xdr:col>
      <xdr:colOff>66675</xdr:colOff>
      <xdr:row>1</xdr:row>
      <xdr:rowOff>171450</xdr:rowOff>
    </xdr:from>
    <xdr:to>
      <xdr:col>2</xdr:col>
      <xdr:colOff>1962150</xdr:colOff>
      <xdr:row>5</xdr:row>
      <xdr:rowOff>38100</xdr:rowOff>
    </xdr:to>
    <xdr:pic>
      <xdr:nvPicPr>
        <xdr:cNvPr id="2" name="Image 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2"/>
        <a:stretch>
          <a:fillRect/>
        </a:stretch>
      </xdr:blipFill>
      <xdr:spPr>
        <a:xfrm>
          <a:off x="981075" y="361950"/>
          <a:ext cx="1895475" cy="628650"/>
        </a:xfrm>
        <a:prstGeom prst="rect">
          <a:avLst/>
        </a:prstGeom>
        <a:ln>
          <a:noFill/>
        </a:ln>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361950</xdr:colOff>
      <xdr:row>1</xdr:row>
      <xdr:rowOff>190500</xdr:rowOff>
    </xdr:from>
    <xdr:to>
      <xdr:col>1</xdr:col>
      <xdr:colOff>2266950</xdr:colOff>
      <xdr:row>5</xdr:row>
      <xdr:rowOff>57150</xdr:rowOff>
    </xdr:to>
    <xdr:pic>
      <xdr:nvPicPr>
        <xdr:cNvPr id="2" name="Image 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a:stretch>
          <a:fillRect/>
        </a:stretch>
      </xdr:blipFill>
      <xdr:spPr>
        <a:xfrm>
          <a:off x="495300" y="381000"/>
          <a:ext cx="1905000" cy="628650"/>
        </a:xfrm>
        <a:prstGeom prst="rect">
          <a:avLst/>
        </a:prstGeom>
        <a:ln>
          <a:noFill/>
        </a:ln>
      </xdr:spPr>
    </xdr:pic>
    <xdr:clientData/>
  </xdr:twoCellAnchor>
  <xdr:twoCellAnchor>
    <xdr:from>
      <xdr:col>1</xdr:col>
      <xdr:colOff>2162175</xdr:colOff>
      <xdr:row>2</xdr:row>
      <xdr:rowOff>152400</xdr:rowOff>
    </xdr:from>
    <xdr:to>
      <xdr:col>3</xdr:col>
      <xdr:colOff>38100</xdr:colOff>
      <xdr:row>4</xdr:row>
      <xdr:rowOff>114300</xdr:rowOff>
    </xdr:to>
    <xdr:sp macro="" textlink="">
      <xdr:nvSpPr>
        <xdr:cNvPr id="4" name="Rectangle 3">
          <a:extLst>
            <a:ext uri="{FF2B5EF4-FFF2-40B4-BE49-F238E27FC236}">
              <a16:creationId xmlns:a16="http://schemas.microsoft.com/office/drawing/2014/main" id="{00000000-0008-0000-3000-000004000000}"/>
            </a:ext>
          </a:extLst>
        </xdr:cNvPr>
        <xdr:cNvSpPr/>
      </xdr:nvSpPr>
      <xdr:spPr>
        <a:xfrm>
          <a:off x="2295525" y="533400"/>
          <a:ext cx="4791075" cy="342900"/>
        </a:xfrm>
        <a:prstGeom prst="rect">
          <a:avLst/>
        </a:prstGeom>
        <a:solidFill>
          <a:srgbClr val="FFFFFF"/>
        </a:solidFill>
        <a:ln w="25400" cap="flat" cmpd="sng" algn="ctr">
          <a:solidFill>
            <a:sysClr val="window" lastClr="FFFFFF"/>
          </a:solidFill>
          <a:prstDash val="solid"/>
          <a:headEnd type="none"/>
          <a:tailEnd type="none"/>
        </a:ln>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2000">
              <a:solidFill>
                <a:schemeClr val="accent1">
                  <a:lumMod val="50000"/>
                </a:schemeClr>
              </a:solidFill>
              <a:latin typeface="Amasis MT Pro Black" panose="02040A04050005020304" pitchFamily="18" charset="0"/>
            </a:rPr>
            <a:t>FCT GINKGO AUTO LOANS 2022</a:t>
          </a:r>
          <a:endParaRPr kumimoji="0" lang="fr-FR" sz="2000" b="1" i="0" u="none" strike="noStrike" kern="0" cap="none" spc="0" normalizeH="0" baseline="0" noProof="0">
            <a:ln>
              <a:noFill/>
            </a:ln>
            <a:solidFill>
              <a:schemeClr val="accent1">
                <a:lumMod val="50000"/>
              </a:schemeClr>
            </a:solidFill>
            <a:effectLst/>
            <a:uLnTx/>
            <a:uFillTx/>
            <a:latin typeface="Amasis MT Pro Black" panose="02040A04050005020304" pitchFamily="18" charset="0"/>
            <a:ea typeface="KaiTi" panose="02010609060101010101" pitchFamily="49" charset="-122"/>
            <a:cs typeface="Aharoni" panose="02010803020104030203" pitchFamily="2" charset="-79"/>
          </a:endParaRPr>
        </a:p>
      </xdr:txBody>
    </xdr:sp>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85725</xdr:colOff>
      <xdr:row>1</xdr:row>
      <xdr:rowOff>161925</xdr:rowOff>
    </xdr:from>
    <xdr:to>
      <xdr:col>1</xdr:col>
      <xdr:colOff>1743075</xdr:colOff>
      <xdr:row>4</xdr:row>
      <xdr:rowOff>123825</xdr:rowOff>
    </xdr:to>
    <xdr:pic>
      <xdr:nvPicPr>
        <xdr:cNvPr id="2" name="Picture 4">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409575" y="352425"/>
          <a:ext cx="1657350" cy="5905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1</xdr:col>
      <xdr:colOff>1657350</xdr:colOff>
      <xdr:row>1</xdr:row>
      <xdr:rowOff>76200</xdr:rowOff>
    </xdr:from>
    <xdr:to>
      <xdr:col>3</xdr:col>
      <xdr:colOff>1143000</xdr:colOff>
      <xdr:row>4</xdr:row>
      <xdr:rowOff>114300</xdr:rowOff>
    </xdr:to>
    <xdr:sp macro="" textlink="">
      <xdr:nvSpPr>
        <xdr:cNvPr id="5" name="Rectangle 4">
          <a:extLst>
            <a:ext uri="{FF2B5EF4-FFF2-40B4-BE49-F238E27FC236}">
              <a16:creationId xmlns:a16="http://schemas.microsoft.com/office/drawing/2014/main" id="{00000000-0008-0000-2200-000005000000}"/>
            </a:ext>
          </a:extLst>
        </xdr:cNvPr>
        <xdr:cNvSpPr/>
      </xdr:nvSpPr>
      <xdr:spPr>
        <a:xfrm>
          <a:off x="1981200" y="266700"/>
          <a:ext cx="5038725" cy="666750"/>
        </a:xfrm>
        <a:prstGeom prst="rect">
          <a:avLst/>
        </a:prstGeom>
        <a:solidFill>
          <a:srgbClr val="FFFFFF"/>
        </a:solidFill>
        <a:ln w="25400" cap="flat" cmpd="sng" algn="ctr">
          <a:solidFill>
            <a:sysClr val="window" lastClr="FFFFFF"/>
          </a:solidFill>
          <a:prstDash val="solid"/>
          <a:headEnd type="none"/>
          <a:tailEnd type="none"/>
        </a:ln>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500">
              <a:solidFill>
                <a:schemeClr val="accent1">
                  <a:lumMod val="50000"/>
                </a:schemeClr>
              </a:solidFill>
              <a:latin typeface="Amasis MT Pro Black" panose="02040A04050005020304" pitchFamily="18" charset="0"/>
            </a:rPr>
            <a:t>FCT GINKGO SALES FINANCE 2022</a:t>
          </a:r>
          <a:endParaRPr kumimoji="0" lang="fr-FR" sz="1500" b="1" i="0" u="none" strike="noStrike" kern="0" cap="none" spc="0" normalizeH="0" baseline="0" noProof="0">
            <a:ln>
              <a:noFill/>
            </a:ln>
            <a:solidFill>
              <a:schemeClr val="accent1">
                <a:lumMod val="50000"/>
              </a:schemeClr>
            </a:solidFill>
            <a:effectLst/>
            <a:uLnTx/>
            <a:uFillTx/>
            <a:latin typeface="Amasis MT Pro Black" panose="02040A04050005020304" pitchFamily="18" charset="0"/>
            <a:ea typeface="KaiTi" panose="02010609060101010101" pitchFamily="49" charset="-122"/>
            <a:cs typeface="Aharoni" panose="02010803020104030203" pitchFamily="2" charset="-79"/>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19050</xdr:colOff>
      <xdr:row>2</xdr:row>
      <xdr:rowOff>0</xdr:rowOff>
    </xdr:from>
    <xdr:to>
      <xdr:col>6</xdr:col>
      <xdr:colOff>28575</xdr:colOff>
      <xdr:row>3</xdr:row>
      <xdr:rowOff>123825</xdr:rowOff>
    </xdr:to>
    <xdr:pic>
      <xdr:nvPicPr>
        <xdr:cNvPr id="4" name="Image 1">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4876800" y="400050"/>
          <a:ext cx="1219200" cy="33337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247650</xdr:colOff>
      <xdr:row>0</xdr:row>
      <xdr:rowOff>161925</xdr:rowOff>
    </xdr:from>
    <xdr:to>
      <xdr:col>11</xdr:col>
      <xdr:colOff>333375</xdr:colOff>
      <xdr:row>4</xdr:row>
      <xdr:rowOff>57150</xdr:rowOff>
    </xdr:to>
    <xdr:sp macro="" textlink="">
      <xdr:nvSpPr>
        <xdr:cNvPr id="6" name="Rectangle 5">
          <a:extLst>
            <a:ext uri="{FF2B5EF4-FFF2-40B4-BE49-F238E27FC236}">
              <a16:creationId xmlns:a16="http://schemas.microsoft.com/office/drawing/2014/main" id="{00000000-0008-0000-0600-000006000000}"/>
            </a:ext>
          </a:extLst>
        </xdr:cNvPr>
        <xdr:cNvSpPr/>
      </xdr:nvSpPr>
      <xdr:spPr>
        <a:xfrm>
          <a:off x="6315075" y="161925"/>
          <a:ext cx="5191125" cy="847725"/>
        </a:xfrm>
        <a:prstGeom prst="rect">
          <a:avLst/>
        </a:prstGeom>
        <a:solidFill>
          <a:srgbClr val="FFFFFF"/>
        </a:solidFill>
        <a:ln w="25400" cap="flat" cmpd="sng" algn="ctr">
          <a:solidFill>
            <a:sysClr val="window" lastClr="FFFFFF"/>
          </a:solidFill>
          <a:prstDash val="solid"/>
          <a:headEnd type="none"/>
          <a:tailEnd type="none"/>
        </a:ln>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2000">
              <a:solidFill>
                <a:schemeClr val="accent1">
                  <a:lumMod val="50000"/>
                </a:schemeClr>
              </a:solidFill>
              <a:latin typeface="Amasis MT Pro Black" panose="02040A04050005020304" pitchFamily="18" charset="0"/>
            </a:rPr>
            <a:t>FCT GINKGO SALES FINANCE 2024</a:t>
          </a:r>
          <a:endParaRPr kumimoji="0" lang="fr-FR" sz="2000" b="1" i="0" u="none" strike="noStrike" kern="0" cap="none" spc="0" normalizeH="0" baseline="0" noProof="0">
            <a:ln>
              <a:noFill/>
            </a:ln>
            <a:solidFill>
              <a:schemeClr val="accent1">
                <a:lumMod val="50000"/>
              </a:schemeClr>
            </a:solidFill>
            <a:effectLst/>
            <a:uLnTx/>
            <a:uFillTx/>
            <a:latin typeface="Amasis MT Pro Black" panose="02040A04050005020304" pitchFamily="18" charset="0"/>
            <a:ea typeface="KaiTi" panose="02010609060101010101" pitchFamily="49" charset="-122"/>
            <a:cs typeface="Aharoni" panose="02010803020104030203" pitchFamily="2" charset="-79"/>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11</xdr:col>
      <xdr:colOff>19050</xdr:colOff>
      <xdr:row>2</xdr:row>
      <xdr:rowOff>142875</xdr:rowOff>
    </xdr:from>
    <xdr:to>
      <xdr:col>13</xdr:col>
      <xdr:colOff>514350</xdr:colOff>
      <xdr:row>4</xdr:row>
      <xdr:rowOff>85725</xdr:rowOff>
    </xdr:to>
    <xdr:pic>
      <xdr:nvPicPr>
        <xdr:cNvPr id="2" name="Picture 12">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401050" y="523875"/>
          <a:ext cx="2019300" cy="561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twoCellAnchor>
    <xdr:from>
      <xdr:col>3</xdr:col>
      <xdr:colOff>0</xdr:colOff>
      <xdr:row>1</xdr:row>
      <xdr:rowOff>142875</xdr:rowOff>
    </xdr:from>
    <xdr:to>
      <xdr:col>5</xdr:col>
      <xdr:colOff>142875</xdr:colOff>
      <xdr:row>4</xdr:row>
      <xdr:rowOff>114300</xdr:rowOff>
    </xdr:to>
    <xdr:pic>
      <xdr:nvPicPr>
        <xdr:cNvPr id="3" name="Image 1">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2286000" y="333375"/>
          <a:ext cx="1666875" cy="7810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704850</xdr:colOff>
      <xdr:row>11</xdr:row>
      <xdr:rowOff>161925</xdr:rowOff>
    </xdr:from>
    <xdr:to>
      <xdr:col>12</xdr:col>
      <xdr:colOff>647700</xdr:colOff>
      <xdr:row>46</xdr:row>
      <xdr:rowOff>161925</xdr:rowOff>
    </xdr:to>
    <xdr:pic>
      <xdr:nvPicPr>
        <xdr:cNvPr id="5" name="Imag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3"/>
        <a:stretch>
          <a:fillRect/>
        </a:stretch>
      </xdr:blipFill>
      <xdr:spPr>
        <a:xfrm>
          <a:off x="1466850" y="2590800"/>
          <a:ext cx="8324850" cy="6667500"/>
        </a:xfrm>
        <a:prstGeom prst="rect">
          <a:avLst/>
        </a:prstGeom>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38100</xdr:colOff>
      <xdr:row>0</xdr:row>
      <xdr:rowOff>123825</xdr:rowOff>
    </xdr:from>
    <xdr:to>
      <xdr:col>3</xdr:col>
      <xdr:colOff>1990725</xdr:colOff>
      <xdr:row>3</xdr:row>
      <xdr:rowOff>180975</xdr:rowOff>
    </xdr:to>
    <xdr:pic>
      <xdr:nvPicPr>
        <xdr:cNvPr id="4" name="Imag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stretch>
          <a:fillRect/>
        </a:stretch>
      </xdr:blipFill>
      <xdr:spPr>
        <a:xfrm>
          <a:off x="800100" y="123825"/>
          <a:ext cx="6467475" cy="1019175"/>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0</xdr:colOff>
      <xdr:row>3</xdr:row>
      <xdr:rowOff>9525</xdr:rowOff>
    </xdr:from>
    <xdr:to>
      <xdr:col>4</xdr:col>
      <xdr:colOff>0</xdr:colOff>
      <xdr:row>6</xdr:row>
      <xdr:rowOff>114300</xdr:rowOff>
    </xdr:to>
    <xdr:pic>
      <xdr:nvPicPr>
        <xdr:cNvPr id="9391262" name="Picture 12">
          <a:extLst>
            <a:ext uri="{FF2B5EF4-FFF2-40B4-BE49-F238E27FC236}">
              <a16:creationId xmlns:a16="http://schemas.microsoft.com/office/drawing/2014/main" id="{00000000-0008-0000-0900-00009E4C8F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7239000" y="495300"/>
          <a:ext cx="0" cy="638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twoCellAnchor editAs="oneCell">
    <xdr:from>
      <xdr:col>1</xdr:col>
      <xdr:colOff>47625</xdr:colOff>
      <xdr:row>1</xdr:row>
      <xdr:rowOff>133350</xdr:rowOff>
    </xdr:from>
    <xdr:to>
      <xdr:col>1</xdr:col>
      <xdr:colOff>1228725</xdr:colOff>
      <xdr:row>4</xdr:row>
      <xdr:rowOff>104775</xdr:rowOff>
    </xdr:to>
    <xdr:pic>
      <xdr:nvPicPr>
        <xdr:cNvPr id="2" name="Imag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2"/>
        <a:stretch>
          <a:fillRect/>
        </a:stretch>
      </xdr:blipFill>
      <xdr:spPr>
        <a:xfrm>
          <a:off x="152400" y="295275"/>
          <a:ext cx="1181100" cy="504825"/>
        </a:xfrm>
        <a:prstGeom prst="rect">
          <a:avLst/>
        </a:prstGeom>
        <a:ln>
          <a:noFill/>
        </a:ln>
      </xdr:spPr>
    </xdr:pic>
    <xdr:clientData/>
  </xdr:twoCellAnchor>
  <xdr:twoCellAnchor>
    <xdr:from>
      <xdr:col>1</xdr:col>
      <xdr:colOff>1266825</xdr:colOff>
      <xdr:row>1</xdr:row>
      <xdr:rowOff>123825</xdr:rowOff>
    </xdr:from>
    <xdr:to>
      <xdr:col>2</xdr:col>
      <xdr:colOff>2981325</xdr:colOff>
      <xdr:row>5</xdr:row>
      <xdr:rowOff>0</xdr:rowOff>
    </xdr:to>
    <xdr:sp macro="" textlink="">
      <xdr:nvSpPr>
        <xdr:cNvPr id="5" name="Rectangle 4">
          <a:extLst>
            <a:ext uri="{FF2B5EF4-FFF2-40B4-BE49-F238E27FC236}">
              <a16:creationId xmlns:a16="http://schemas.microsoft.com/office/drawing/2014/main" id="{00000000-0008-0000-0900-000005000000}"/>
            </a:ext>
          </a:extLst>
        </xdr:cNvPr>
        <xdr:cNvSpPr/>
      </xdr:nvSpPr>
      <xdr:spPr>
        <a:xfrm>
          <a:off x="1371600" y="285750"/>
          <a:ext cx="3743325" cy="571500"/>
        </a:xfrm>
        <a:prstGeom prst="rect">
          <a:avLst/>
        </a:prstGeom>
        <a:solidFill>
          <a:srgbClr val="FFFFFF"/>
        </a:solidFill>
        <a:ln w="25400" cap="flat" cmpd="sng" algn="ctr">
          <a:solidFill>
            <a:sysClr val="window" lastClr="FFFFFF"/>
          </a:solidFill>
          <a:prstDash val="solid"/>
          <a:headEnd type="none"/>
          <a:tailEnd type="none"/>
        </a:ln>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200">
              <a:solidFill>
                <a:schemeClr val="accent1">
                  <a:lumMod val="50000"/>
                </a:schemeClr>
              </a:solidFill>
              <a:latin typeface="Amasis MT Pro Black" panose="02040A04050005020304" pitchFamily="18" charset="0"/>
            </a:rPr>
            <a:t>FCT GINKGO SALES FINANCE 2024</a:t>
          </a:r>
          <a:endParaRPr kumimoji="0" lang="fr-FR" sz="1200" b="1" i="0" u="none" strike="noStrike" kern="0" cap="none" spc="0" normalizeH="0" baseline="0" noProof="0">
            <a:ln>
              <a:noFill/>
            </a:ln>
            <a:solidFill>
              <a:schemeClr val="accent1">
                <a:lumMod val="50000"/>
              </a:schemeClr>
            </a:solidFill>
            <a:effectLst/>
            <a:uLnTx/>
            <a:uFillTx/>
            <a:latin typeface="Amasis MT Pro Black" panose="02040A04050005020304" pitchFamily="18" charset="0"/>
            <a:ea typeface="KaiTi" panose="02010609060101010101" pitchFamily="49" charset="-122"/>
            <a:cs typeface="Aharoni" panose="02010803020104030203" pitchFamily="2" charset="-79"/>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228600</xdr:colOff>
      <xdr:row>1</xdr:row>
      <xdr:rowOff>209550</xdr:rowOff>
    </xdr:from>
    <xdr:to>
      <xdr:col>2</xdr:col>
      <xdr:colOff>933450</xdr:colOff>
      <xdr:row>3</xdr:row>
      <xdr:rowOff>209550</xdr:rowOff>
    </xdr:to>
    <xdr:pic>
      <xdr:nvPicPr>
        <xdr:cNvPr id="4" name="Image 1">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485775" y="409575"/>
          <a:ext cx="933450" cy="41910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1581150</xdr:colOff>
      <xdr:row>1</xdr:row>
      <xdr:rowOff>85725</xdr:rowOff>
    </xdr:from>
    <xdr:to>
      <xdr:col>3</xdr:col>
      <xdr:colOff>1524000</xdr:colOff>
      <xdr:row>4</xdr:row>
      <xdr:rowOff>171450</xdr:rowOff>
    </xdr:to>
    <xdr:sp macro="" textlink="">
      <xdr:nvSpPr>
        <xdr:cNvPr id="6" name="Rectangle 5">
          <a:extLst>
            <a:ext uri="{FF2B5EF4-FFF2-40B4-BE49-F238E27FC236}">
              <a16:creationId xmlns:a16="http://schemas.microsoft.com/office/drawing/2014/main" id="{00000000-0008-0000-0A00-000006000000}"/>
            </a:ext>
          </a:extLst>
        </xdr:cNvPr>
        <xdr:cNvSpPr/>
      </xdr:nvSpPr>
      <xdr:spPr>
        <a:xfrm>
          <a:off x="2066925" y="285750"/>
          <a:ext cx="4695825" cy="714375"/>
        </a:xfrm>
        <a:prstGeom prst="rect">
          <a:avLst/>
        </a:prstGeom>
        <a:solidFill>
          <a:srgbClr val="FFFFFF"/>
        </a:solidFill>
        <a:ln w="25400" cap="flat" cmpd="sng" algn="ctr">
          <a:solidFill>
            <a:sysClr val="window" lastClr="FFFFFF"/>
          </a:solidFill>
          <a:prstDash val="solid"/>
          <a:headEnd type="none"/>
          <a:tailEnd type="none"/>
        </a:ln>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2000">
              <a:solidFill>
                <a:schemeClr val="accent1">
                  <a:lumMod val="50000"/>
                </a:schemeClr>
              </a:solidFill>
              <a:latin typeface="Amasis MT Pro Black" panose="02040A04050005020304" pitchFamily="18" charset="0"/>
            </a:rPr>
            <a:t>FCT GINKGO SALES FINANCE 2024</a:t>
          </a:r>
          <a:endParaRPr kumimoji="0" lang="fr-FR" sz="2000" b="1" i="0" u="none" strike="noStrike" kern="0" cap="none" spc="0" normalizeH="0" baseline="0" noProof="0">
            <a:ln>
              <a:noFill/>
            </a:ln>
            <a:solidFill>
              <a:schemeClr val="accent1">
                <a:lumMod val="50000"/>
              </a:schemeClr>
            </a:solidFill>
            <a:effectLst/>
            <a:uLnTx/>
            <a:uFillTx/>
            <a:latin typeface="Amasis MT Pro Black" panose="02040A04050005020304" pitchFamily="18" charset="0"/>
            <a:ea typeface="KaiTi" panose="02010609060101010101" pitchFamily="49" charset="-122"/>
            <a:cs typeface="Aharoni" panose="02010803020104030203" pitchFamily="2" charset="-79"/>
          </a:endParaRP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G:\2.2%20-%20F%20C%20T\FCT%20GINKGO%20DEBT%20CONSO%202024\02%20-%20Gestion\Management%20Report\2024\09\FCT%20GINKGO%20DEBT%20CONSO%202024%20-%20Management%20Report%202024%2008%2031.xlsx" TargetMode="External"/><Relationship Id="rId1" Type="http://schemas.openxmlformats.org/officeDocument/2006/relationships/externalLinkPath" Target="/2.2%20-%20F%20C%20T/FCT%20GINKGO%20DEBT%20CONSO%202024/02%20-%20Gestion/Management%20Report/2024/09/FCT%20GINKGO%20DEBT%20CONSO%202024%20-%20Management%20Report%202024%2008%20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PUT"/>
      <sheetName val="INPUT_STAT"/>
      <sheetName val="Cover"/>
      <sheetName val="IT-Consistency tests"/>
      <sheetName val="CONTROLES"/>
      <sheetName val="Consistency TEST ALL"/>
      <sheetName val="Table of Contents"/>
      <sheetName val="Seller’s Undertakings control."/>
      <sheetName val="Seller’s Undertakings control"/>
      <sheetName val="Contacts"/>
      <sheetName val="Calendar"/>
      <sheetName val=" DIAGRAM"/>
      <sheetName val="Account List"/>
      <sheetName val="01. Key Figures"/>
      <sheetName val="02.b Eligibility Criteria"/>
      <sheetName val="CONSISTENCY TEST Asset"/>
      <sheetName val="02a.Eligibility Criteria"/>
      <sheetName val="02b. Portfolio Criteria"/>
      <sheetName val="03. Asset follow up"/>
      <sheetName val="04. Available Funds Called-up"/>
      <sheetName val="05. Reserves Required Levels"/>
      <sheetName val="06. Purchase Price"/>
      <sheetName val="07. Asset Amortisation Profile"/>
      <sheetName val="8. Amortisation Calculation"/>
      <sheetName val="09. Principal Deficiency Ledger"/>
      <sheetName val="10. Notes Interests"/>
      <sheetName val="11. Notes Follow-up"/>
      <sheetName val="12. Swap"/>
      <sheetName val="13. Fees calculations"/>
      <sheetName val="SAISIES"/>
      <sheetName val="14. Priority of Payments "/>
      <sheetName val="INPUT_OUTPUT"/>
      <sheetName val="15.  Soft Balance Sheet &amp; Flows"/>
      <sheetName val="16. Break Down Statistics"/>
      <sheetName val="16.Bis CONSISTENCY TEST Stat"/>
      <sheetName val="Input Gestion"/>
      <sheetName val="17. Default &amp; Recovery Stats"/>
      <sheetName val="18. Deliquent Receivables Stats"/>
      <sheetName val="19. Performance Trigger"/>
      <sheetName val="21.Portfolio Events"/>
      <sheetName val="22. Triggers Tables Events"/>
      <sheetName val="24. Covenant"/>
      <sheetName val="OUTPUT"/>
      <sheetName val="21. Concentration"/>
      <sheetName val="Ratings"/>
      <sheetName val="23. Historical Assets"/>
      <sheetName val="Stat_agregat"/>
      <sheetName val="INPUT_IT_SELR_UNDERTAKING"/>
      <sheetName val="rescission"/>
      <sheetName val="Triggers tables"/>
      <sheetName val="24.Ratings"/>
      <sheetName val="FLUX"/>
      <sheetName val="INSTRUCTIONS"/>
      <sheetName val="Annex12"/>
      <sheetName val="Annex14"/>
      <sheetName val="OD"/>
    </sheetNames>
    <sheetDataSet>
      <sheetData sheetId="0"/>
      <sheetData sheetId="1"/>
      <sheetData sheetId="2">
        <row r="41">
          <cell r="F41">
            <v>45588</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persons/person.xml><?xml version="1.0" encoding="utf-8"?>
<personList xmlns="http://schemas.microsoft.com/office/spreadsheetml/2018/threadedcomments" xmlns:x="http://schemas.openxmlformats.org/spreadsheetml/2006/main">
  <person displayName="Sébastien LOUIS" id="{7BE932A2-EEDC-41AE-9472-85C942283CAA}" userId="S::sebastien.louis@eurotitrisation.fr::fadc9297-f99e-4f29-8e12-df037cff21ae"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0000000}" name="Tableau46" displayName="Tableau46" ref="O2:P16" totalsRowShown="0">
  <autoFilter ref="O2:P16" xr:uid="{00000000-0009-0000-0100-000005000000}"/>
  <tableColumns count="2">
    <tableColumn id="1" xr3:uid="{00000000-0010-0000-0000-000001000000}" name="Status" dataDxfId="783">
      <calculatedColumnFormula>IF($N3 = 0,"OK","KO")</calculatedColumnFormula>
    </tableColumn>
    <tableColumn id="2" xr3:uid="{00000000-0010-0000-0000-000002000000}" name="CHECKED" dataDxfId="782"/>
  </tableColumns>
  <tableStyleInfo name="TableStyleLight1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leau6" displayName="Tableau6" ref="G2:I3" totalsRowShown="0">
  <autoFilter ref="G2:I3" xr:uid="{00000000-0009-0000-0100-000003000000}"/>
  <tableColumns count="3">
    <tableColumn id="1" xr3:uid="{00000000-0010-0000-0100-000001000000}" name="Cut-off date:">
      <calculatedColumnFormula>INPUT!B19</calculatedColumnFormula>
    </tableColumn>
    <tableColumn id="3" xr3:uid="{00000000-0010-0000-0100-000003000000}" name="Number of file loaded:"/>
    <tableColumn id="4" xr3:uid="{00000000-0010-0000-0100-000004000000}" name="Number of files  received:" dataDxfId="781"/>
  </tableColumns>
  <tableStyleInfo name="TableStyleLight1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leau4" displayName="Tableau4" ref="E2:E4" totalsRowShown="0" dataDxfId="780">
  <autoFilter ref="E2:E4" xr:uid="{00000000-0009-0000-0100-000002000000}"/>
  <tableColumns count="1">
    <tableColumn id="1" xr3:uid="{00000000-0010-0000-0200-000001000000}" name="Status" dataDxfId="779">
      <calculatedColumnFormula>IF($C3 = $D3,"OK","KO")</calculatedColumnFormula>
    </tableColumn>
  </tableColumns>
  <tableStyleInfo name="TableStyleLight1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au8" displayName="Tableau8" ref="J2:J3" totalsRowShown="0" dataDxfId="778">
  <autoFilter ref="J2:J3" xr:uid="{00000000-0009-0000-0100-000004000000}"/>
  <tableColumns count="1">
    <tableColumn id="1" xr3:uid="{00000000-0010-0000-0300-000001000000}" name="Status" dataDxfId="777">
      <calculatedColumnFormula>IF($H3 = $I3,"OK","KO")</calculatedColumnFormula>
    </tableColumn>
  </tableColumns>
  <tableStyleInfo name="TableStyleLight1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eau2" displayName="Tableau2" ref="A2:D4" totalsRowShown="0">
  <autoFilter ref="A2:D4" xr:uid="{00000000-0009-0000-0100-000001000000}"/>
  <tableColumns count="4">
    <tableColumn id="1" xr3:uid="{00000000-0010-0000-0400-000001000000}" name="Cut-off date:" dataDxfId="776">
      <calculatedColumnFormula>INPUT!$B$19</calculatedColumnFormula>
    </tableColumn>
    <tableColumn id="2" xr3:uid="{00000000-0010-0000-0400-000002000000}" name="File name:" dataDxfId="775"/>
    <tableColumn id="3" xr3:uid="{00000000-0010-0000-0400-000003000000}" name="Numer of lines in database:" dataDxfId="774"/>
    <tableColumn id="4" xr3:uid="{00000000-0010-0000-0400-000004000000}" name="Number of lines in file:" dataDxfId="773"/>
  </tableColumns>
  <tableStyleInfo name="TableStyleLight13"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ableau9" displayName="Tableau9" ref="A1:CT1048576" totalsRowShown="0">
  <autoFilter ref="A1:CT1048576" xr:uid="{00000000-0009-0000-0100-000006000000}"/>
  <tableColumns count="98">
    <tableColumn id="1" xr3:uid="{00000000-0010-0000-0500-000001000000}" name="date_rescission"/>
    <tableColumn id="2" xr3:uid="{00000000-0010-0000-0500-000002000000}" name="date_info"/>
    <tableColumn id="3" xr3:uid="{00000000-0010-0000-0500-000003000000}" name="c_art"/>
    <tableColumn id="4" xr3:uid="{00000000-0010-0000-0500-000004000000}" name="c_ste_gest"/>
    <tableColumn id="5" xr3:uid="{00000000-0010-0000-0500-000005000000}" name="no_ctrat"/>
    <tableColumn id="6" xr3:uid="{00000000-0010-0000-0500-000006000000}" name="cat_ctrat"/>
    <tableColumn id="7" xr3:uid="{00000000-0010-0000-0500-000007000000}" name="d_prod"/>
    <tableColumn id="8" xr3:uid="{00000000-0010-0000-0500-000008000000}" name="dd_titri"/>
    <tableColumn id="9" xr3:uid="{00000000-0010-0000-0500-000009000000}" name="c_appli_gest"/>
    <tableColumn id="10" xr3:uid="{00000000-0010-0000-0500-00000A000000}" name="perd"/>
    <tableColumn id="11" xr3:uid="{00000000-0010-0000-0500-00000B000000}" name="c_dev"/>
    <tableColumn id="12" xr3:uid="{00000000-0010-0000-0500-00000C000000}" name="c_pays"/>
    <tableColumn id="13" xr3:uid="{00000000-0010-0000-0500-00000D000000}" name="c_dept_cli"/>
    <tableColumn id="14" xr3:uid="{00000000-0010-0000-0500-00000E000000}" name="c_ageco"/>
    <tableColumn id="15" xr3:uid="{00000000-0010-0000-0500-00000F000000}" name="e_personl"/>
    <tableColumn id="16" xr3:uid="{00000000-0010-0000-0500-000010000000}" name="typ_taux"/>
    <tableColumn id="17" xr3:uid="{00000000-0010-0000-0500-000011000000}" name="top_ech_cste"/>
    <tableColumn id="18" xr3:uid="{00000000-0010-0000-0500-000012000000}" name="c_typ_encours"/>
    <tableColumn id="19" xr3:uid="{00000000-0010-0000-0500-000013000000}" name="d_der_ech_ctrat"/>
    <tableColumn id="20" xr3:uid="{00000000-0010-0000-0500-000014000000}" name="typ_agios"/>
    <tableColumn id="21" xr3:uid="{00000000-0010-0000-0500-000015000000}" name="tx_rdt"/>
    <tableColumn id="22" xr3:uid="{00000000-0010-0000-0500-000016000000}" name="tx_agio_cli"/>
    <tableColumn id="23" xr3:uid="{00000000-0010-0000-0500-000017000000}" name="tx_agio_appr"/>
    <tableColumn id="24" xr3:uid="{00000000-0010-0000-0500-000018000000}" name="nb_imp_arithm"/>
    <tableColumn id="25" xr3:uid="{00000000-0010-0000-0500-000019000000}" name="sin_ec"/>
    <tableColumn id="26" xr3:uid="{00000000-0010-0000-0500-00001A000000}" name="df_gest"/>
    <tableColumn id="27" xr3:uid="{00000000-0010-0000-0500-00001B000000}" name="c_mot_fin_gest"/>
    <tableColumn id="28" xr3:uid="{00000000-0010-0000-0500-00001C000000}" name="dd_brc"/>
    <tableColumn id="29" xr3:uid="{00000000-0010-0000-0500-00001D000000}" name="c_etat_doss"/>
    <tableColumn id="30" xr3:uid="{00000000-0010-0000-0500-00001E000000}" name="no_ctrat_conso"/>
    <tableColumn id="31" xr3:uid="{00000000-0010-0000-0500-00001F000000}" name="mt_agio_appr_init"/>
    <tableColumn id="32" xr3:uid="{00000000-0010-0000-0500-000020000000}" name="mt_agio_appr_aech"/>
    <tableColumn id="33" xr3:uid="{00000000-0010-0000-0500-000021000000}" name="mt_ech_aech"/>
    <tableColumn id="34" xr3:uid="{00000000-0010-0000-0500-000022000000}" name="cump_cap_aech_m1"/>
    <tableColumn id="35" xr3:uid="{00000000-0010-0000-0500-000023000000}" name="cump_cap_aech"/>
    <tableColumn id="36" xr3:uid="{00000000-0010-0000-0500-000024000000}" name="mt_cap_echimp"/>
    <tableColumn id="37" xr3:uid="{00000000-0010-0000-0500-000025000000}" name="mt_ag_echimp"/>
    <tableColumn id="38" xr3:uid="{00000000-0010-0000-0500-000026000000}" name="mt_ass_echimp"/>
    <tableColumn id="39" xr3:uid="{00000000-0010-0000-0500-000027000000}" name="mt_fr_doss_echimp"/>
    <tableColumn id="40" xr3:uid="{00000000-0010-0000-0500-000028000000}" name="mt_icne_init"/>
    <tableColumn id="41" xr3:uid="{00000000-0010-0000-0500-000029000000}" name="mt_perte"/>
    <tableColumn id="42" xr3:uid="{00000000-0010-0000-0500-00002A000000}" name="top_prp"/>
    <tableColumn id="43" xr3:uid="{00000000-0010-0000-0500-00002B000000}" name="nb_ech_echu_pay"/>
    <tableColumn id="44" xr3:uid="{00000000-0010-0000-0500-00002C000000}" name="nb_ech_aech"/>
    <tableColumn id="45" xr3:uid="{00000000-0010-0000-0500-00002D000000}" name="ratio"/>
    <tableColumn id="46" xr3:uid="{00000000-0010-0000-0500-00002E000000}" name="mt_pay_avan_cli"/>
    <tableColumn id="47" xr3:uid="{00000000-0010-0000-0500-00002F000000}" name="mt_pay_avan_gsin"/>
    <tableColumn id="48" xr3:uid="{00000000-0010-0000-0500-000030000000}" name="maturite"/>
    <tableColumn id="49" xr3:uid="{00000000-0010-0000-0500-000031000000}" name="age"/>
    <tableColumn id="50" xr3:uid="{00000000-0010-0000-0500-000032000000}" name="cum_fr_doss_aech"/>
    <tableColumn id="51" xr3:uid="{00000000-0010-0000-0500-000033000000}" name="mt_cap_ech"/>
    <tableColumn id="52" xr3:uid="{00000000-0010-0000-0500-000034000000}" name="crd_ajust"/>
    <tableColumn id="53" xr3:uid="{00000000-0010-0000-0500-000035000000}" name="mt_credac"/>
    <tableColumn id="54" xr3:uid="{00000000-0010-0000-0500-000036000000}" name="e_ouv_repn"/>
    <tableColumn id="55" xr3:uid="{00000000-0010-0000-0500-000037000000}" name="e_repn_payt"/>
    <tableColumn id="56" xr3:uid="{00000000-0010-0000-0500-000038000000}" name="no_cli"/>
    <tableColumn id="57" xr3:uid="{00000000-0010-0000-0500-000039000000}" name="no_cli_t"/>
    <tableColumn id="58" xr3:uid="{00000000-0010-0000-0500-00003A000000}" name="top_repor_cial"/>
    <tableColumn id="59" xr3:uid="{00000000-0010-0000-0500-00003B000000}" name="c_fct"/>
    <tableColumn id="60" xr3:uid="{00000000-0010-0000-0500-00003C000000}" name="mt_cap_ra"/>
    <tableColumn id="61" xr3:uid="{00000000-0010-0000-0500-00003D000000}" name="mt_ag_ech"/>
    <tableColumn id="62" xr3:uid="{00000000-0010-0000-0500-00003E000000}" name="mt_ass_ech"/>
    <tableColumn id="63" xr3:uid="{00000000-0010-0000-0500-00003F000000}" name="mt_fr_doss_ech"/>
    <tableColumn id="64" xr3:uid="{00000000-0010-0000-0500-000040000000}" name="d_ech_aech"/>
    <tableColumn id="65" xr3:uid="{00000000-0010-0000-0500-000041000000}" name="mt_cap_ech_aech"/>
    <tableColumn id="66" xr3:uid="{00000000-0010-0000-0500-000042000000}" name="mt_ag_ech_aech"/>
    <tableColumn id="67" xr3:uid="{00000000-0010-0000-0500-000043000000}" name="mt_ass_ech_aech"/>
    <tableColumn id="68" xr3:uid="{00000000-0010-0000-0500-000044000000}" name="mt_fr_doss_ech_aech"/>
    <tableColumn id="69" xr3:uid="{00000000-0010-0000-0500-000045000000}" name="mt_fr_autres"/>
    <tableColumn id="70" xr3:uid="{00000000-0010-0000-0500-000046000000}" name="mat_ini"/>
    <tableColumn id="71" xr3:uid="{00000000-0010-0000-0500-000047000000}" name="c_csp"/>
    <tableColumn id="72" xr3:uid="{00000000-0010-0000-0500-000048000000}" name="m_revenu"/>
    <tableColumn id="73" xr3:uid="{00000000-0010-0000-0500-000049000000}" name="c_sais"/>
    <tableColumn id="74" xr3:uid="{00000000-0010-0000-0500-00004A000000}" name="typ_trav"/>
    <tableColumn id="75" xr3:uid="{00000000-0010-0000-0500-00004B000000}" name="typ_cli"/>
    <tableColumn id="76" xr3:uid="{00000000-0010-0000-0500-00004C000000}" name="d_offre"/>
    <tableColumn id="77" xr3:uid="{00000000-0010-0000-0500-00004D000000}" name="prod"/>
    <tableColumn id="78" xr3:uid="{00000000-0010-0000-0500-00004E000000}" name="sprod"/>
    <tableColumn id="79" xr3:uid="{00000000-0010-0000-0500-00004F000000}" name="mt_cli_cr"/>
    <tableColumn id="80" xr3:uid="{00000000-0010-0000-0500-000050000000}" name="sign_cap"/>
    <tableColumn id="81" xr3:uid="{00000000-0010-0000-0500-000051000000}" name="mt_recupcap"/>
    <tableColumn id="82" xr3:uid="{00000000-0010-0000-0500-000052000000}" name="sign_int"/>
    <tableColumn id="83" xr3:uid="{00000000-0010-0000-0500-000053000000}" name="mt_recupint"/>
    <tableColumn id="84" xr3:uid="{00000000-0010-0000-0500-000054000000}" name="mt_agio_ech"/>
    <tableColumn id="85" xr3:uid="{00000000-0010-0000-0500-000055000000}" name="mt_app"/>
    <tableColumn id="86" xr3:uid="{00000000-0010-0000-0500-000056000000}" name="mt_cde"/>
    <tableColumn id="87" xr3:uid="{00000000-0010-0000-0500-000057000000}" name="c_marqvh"/>
    <tableColumn id="88" xr3:uid="{00000000-0010-0000-0500-000058000000}" name="l_marqvh"/>
    <tableColumn id="89" xr3:uid="{00000000-0010-0000-0500-000059000000}" name="l_model"/>
    <tableColumn id="90" xr3:uid="{00000000-0010-0000-0500-00005A000000}" name="val_cyl_veh"/>
    <tableColumn id="91" xr3:uid="{00000000-0010-0000-0500-00005B000000}" name="c_anc_mat"/>
    <tableColumn id="92" xr3:uid="{00000000-0010-0000-0500-00005C000000}" name="dd_circul_veh"/>
    <tableColumn id="93" xr3:uid="{00000000-0010-0000-0500-00005D000000}" name="mt_v_vh"/>
    <tableColumn id="94" xr3:uid="{00000000-0010-0000-0500-00005E000000}" name="tx_rdt_nv"/>
    <tableColumn id="95" xr3:uid="{00000000-0010-0000-0500-00005F000000}" name="cred_impair"/>
    <tableColumn id="96" xr3:uid="{00000000-0010-0000-0500-000060000000}" name="prob_defaut"/>
    <tableColumn id="97" xr3:uid="{00000000-0010-0000-0500-000061000000}" name="motif_defaut"/>
    <tableColumn id="98" xr3:uid="{00000000-0010-0000-0500-000062000000}" name="top_reneg_cial"/>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F17" dT="2024-10-15T09:24:59.16" personId="{7BE932A2-EEDC-41AE-9472-85C942283CAA}" id="{9E0D275B-59EF-42A0-8326-F3D24E896EC5}">
    <text>upon the occurrence of any exceptional events requiring an exceptional action form the Management
Company to protect the interests of the Issuer or the Securityholders, the daily fees of the
Management Company's personnel at the following daily rate:
(i) EUR 3,000 (for personnel member of the groupe de direction);
(ii) EUR 2,500 (for personnel cadre confirmé); and
(iii) EUR 2,000 (for other personnel);</text>
  </threadedComment>
  <threadedComment ref="F18" dT="2024-10-15T09:25:13.95" personId="{7BE932A2-EEDC-41AE-9472-85C942283CAA}" id="{AB71709F-ECF9-43B8-AD01-C88070910749}">
    <text>a fee of EUR 15,000 (excluding VAT, if any) with respect to the liquidation of the Issuer or a fee of
EUR 20,000 (excluding VAT, if any) with respect to the early liquidation of the Issuer within the first
three years following the Issuer Establishment Date;</text>
  </threadedComment>
</ThreadedComments>
</file>

<file path=xl/threadedComments/threadedComment2.xml><?xml version="1.0" encoding="utf-8"?>
<ThreadedComments xmlns="http://schemas.microsoft.com/office/spreadsheetml/2018/threadedcomments" xmlns:x="http://schemas.openxmlformats.org/spreadsheetml/2006/main">
  <threadedComment ref="F57" dT="2024-10-21T14:15:40.84" personId="{7BE932A2-EEDC-41AE-9472-85C942283CAA}" id="{5602248C-599F-4742-849A-E8BB7888F21F}">
    <text>Mettre condition si class a = 0 : ...</text>
  </threadedComment>
</ThreadedComments>
</file>

<file path=xl/threadedComments/threadedComment3.xml><?xml version="1.0" encoding="utf-8"?>
<ThreadedComments xmlns="http://schemas.microsoft.com/office/spreadsheetml/2018/threadedcomments" xmlns:x="http://schemas.openxmlformats.org/spreadsheetml/2006/main">
  <threadedComment ref="C23" dT="2024-10-25T08:30:42.29" personId="{7BE932A2-EEDC-41AE-9472-85C942283CAA}" id="{6F110459-E278-48DF-9A51-A1CB0C055F6A}">
    <text>Changer le chiffres</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5.xml"/><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6.xml"/><Relationship Id="rId1" Type="http://schemas.openxmlformats.org/officeDocument/2006/relationships/printerSettings" Target="../printerSettings/printerSettings12.bin"/><Relationship Id="rId4" Type="http://schemas.openxmlformats.org/officeDocument/2006/relationships/comments" Target="../comments4.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6.xml"/><Relationship Id="rId1" Type="http://schemas.openxmlformats.org/officeDocument/2006/relationships/printerSettings" Target="../printerSettings/printerSettings21.bin"/><Relationship Id="rId5" Type="http://schemas.microsoft.com/office/2017/10/relationships/threadedComment" Target="../threadedComments/threadedComment1.xml"/><Relationship Id="rId4" Type="http://schemas.openxmlformats.org/officeDocument/2006/relationships/comments" Target="../comments6.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mailto:fctginkgosf2024@eurotitrisation,fr" TargetMode="Externa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7.xml"/><Relationship Id="rId1" Type="http://schemas.openxmlformats.org/officeDocument/2006/relationships/printerSettings" Target="../printerSettings/printerSettings22.bin"/><Relationship Id="rId5" Type="http://schemas.microsoft.com/office/2017/10/relationships/threadedComment" Target="../threadedComments/threadedComment2.xml"/><Relationship Id="rId4" Type="http://schemas.openxmlformats.org/officeDocument/2006/relationships/comments" Target="../comments7.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9.xml"/><Relationship Id="rId1" Type="http://schemas.openxmlformats.org/officeDocument/2006/relationships/printerSettings" Target="../printerSettings/printerSettings24.bin"/><Relationship Id="rId4" Type="http://schemas.openxmlformats.org/officeDocument/2006/relationships/comments" Target="../comments8.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38.xml"/><Relationship Id="rId1" Type="http://schemas.openxmlformats.org/officeDocument/2006/relationships/printerSettings" Target="../printerSettings/printerSettings32.bin"/><Relationship Id="rId5" Type="http://schemas.microsoft.com/office/2017/10/relationships/threadedComment" Target="../threadedComments/threadedComment3.xml"/><Relationship Id="rId4" Type="http://schemas.openxmlformats.org/officeDocument/2006/relationships/comments" Target="../comments9.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41.xml"/><Relationship Id="rId1" Type="http://schemas.openxmlformats.org/officeDocument/2006/relationships/printerSettings" Target="../printerSettings/printerSettings35.bin"/><Relationship Id="rId4" Type="http://schemas.openxmlformats.org/officeDocument/2006/relationships/comments" Target="../comments10.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38.bin"/><Relationship Id="rId6" Type="http://schemas.openxmlformats.org/officeDocument/2006/relationships/table" Target="../tables/table5.xml"/><Relationship Id="rId5" Type="http://schemas.openxmlformats.org/officeDocument/2006/relationships/table" Target="../tables/table4.xml"/><Relationship Id="rId4" Type="http://schemas.openxmlformats.org/officeDocument/2006/relationships/table" Target="../tables/table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1.xml.rels><?xml version="1.0" encoding="UTF-8" standalone="yes"?>
<Relationships xmlns="http://schemas.openxmlformats.org/package/2006/relationships"><Relationship Id="rId1" Type="http://schemas.openxmlformats.org/officeDocument/2006/relationships/table" Target="../tables/table6.xml"/></Relationships>
</file>

<file path=xl/worksheets/_rels/sheet5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40.bin"/></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43.xml"/><Relationship Id="rId1" Type="http://schemas.openxmlformats.org/officeDocument/2006/relationships/printerSettings" Target="../printerSettings/printerSettings41.bin"/><Relationship Id="rId4" Type="http://schemas.openxmlformats.org/officeDocument/2006/relationships/comments" Target="../comments12.xml"/></Relationships>
</file>

<file path=xl/worksheets/_rels/sheet54.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mailto:kbriand@ca-cf.fr"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623AF-1C26-4CD5-BE10-80419C63F793}">
  <sheetPr>
    <tabColor rgb="FFFF0000"/>
  </sheetPr>
  <dimension ref="A1:AJ17"/>
  <sheetViews>
    <sheetView showGridLines="0" workbookViewId="0">
      <selection activeCell="A2" sqref="A2"/>
    </sheetView>
  </sheetViews>
  <sheetFormatPr baseColWidth="10" defaultColWidth="11.42578125" defaultRowHeight="15"/>
  <cols>
    <col min="1" max="1" width="20.140625" customWidth="1"/>
    <col min="2" max="2" width="23.7109375" customWidth="1"/>
    <col min="3" max="3" width="23.42578125" customWidth="1"/>
    <col min="4" max="5" width="22.28515625" customWidth="1"/>
    <col min="6" max="6" width="20.140625" customWidth="1"/>
    <col min="7" max="7" width="18" customWidth="1"/>
    <col min="8" max="9" width="20" customWidth="1"/>
    <col min="10" max="21" width="17.42578125" customWidth="1"/>
    <col min="22" max="22" width="18.28515625" customWidth="1"/>
    <col min="23" max="23" width="19.7109375" customWidth="1"/>
    <col min="24" max="24" width="21.42578125" customWidth="1"/>
    <col min="25" max="25" width="15.140625" customWidth="1"/>
    <col min="35" max="35" width="19.7109375" customWidth="1"/>
  </cols>
  <sheetData>
    <row r="1" spans="1:36" s="1820" customFormat="1" ht="89.25" customHeight="1">
      <c r="A1" s="2329" t="s">
        <v>3134</v>
      </c>
      <c r="B1" s="2330" t="s">
        <v>2941</v>
      </c>
      <c r="C1" s="2330" t="s">
        <v>2942</v>
      </c>
      <c r="D1" s="2330" t="s">
        <v>2943</v>
      </c>
      <c r="E1" s="2330" t="s">
        <v>3404</v>
      </c>
      <c r="F1" s="2330" t="s">
        <v>3229</v>
      </c>
      <c r="G1" s="2330" t="s">
        <v>3230</v>
      </c>
      <c r="H1" s="2330" t="s">
        <v>3231</v>
      </c>
      <c r="I1" s="2330" t="s">
        <v>3135</v>
      </c>
      <c r="J1" s="2330" t="s">
        <v>3136</v>
      </c>
      <c r="K1" s="2330" t="s">
        <v>3238</v>
      </c>
      <c r="L1" s="2330" t="s">
        <v>3413</v>
      </c>
      <c r="M1" s="2330" t="s">
        <v>3414</v>
      </c>
      <c r="N1" s="2330" t="s">
        <v>3415</v>
      </c>
      <c r="O1" s="2330" t="s">
        <v>3416</v>
      </c>
      <c r="P1" s="2330" t="s">
        <v>3417</v>
      </c>
      <c r="Q1" s="2330" t="s">
        <v>3418</v>
      </c>
      <c r="R1" s="2330" t="s">
        <v>3419</v>
      </c>
      <c r="S1" s="2330" t="s">
        <v>3420</v>
      </c>
      <c r="T1" s="2330" t="s">
        <v>3421</v>
      </c>
      <c r="U1" s="2330" t="s">
        <v>3422</v>
      </c>
      <c r="V1" s="2331" t="s">
        <v>2787</v>
      </c>
      <c r="W1" s="2331" t="s">
        <v>2786</v>
      </c>
      <c r="X1" s="2331" t="s">
        <v>2785</v>
      </c>
      <c r="Y1" s="2331" t="s">
        <v>2784</v>
      </c>
      <c r="Z1" s="2331" t="s">
        <v>2783</v>
      </c>
      <c r="AA1" s="2332" t="s">
        <v>617</v>
      </c>
      <c r="AB1" s="2333" t="s">
        <v>3137</v>
      </c>
      <c r="AC1" s="2333" t="s">
        <v>3138</v>
      </c>
      <c r="AD1" s="2333" t="s">
        <v>3139</v>
      </c>
      <c r="AE1" s="2333" t="s">
        <v>3140</v>
      </c>
      <c r="AF1" s="2333" t="s">
        <v>3141</v>
      </c>
      <c r="AG1" s="2333" t="s">
        <v>3142</v>
      </c>
      <c r="AH1" s="2333" t="s">
        <v>3143</v>
      </c>
      <c r="AI1" s="2333" t="s">
        <v>3144</v>
      </c>
      <c r="AJ1" s="2333" t="s">
        <v>3221</v>
      </c>
    </row>
    <row r="2" spans="1:36" s="2341" customFormat="1" ht="29.25" customHeight="1" thickBot="1">
      <c r="A2" s="2334">
        <v>0</v>
      </c>
      <c r="B2" s="2335"/>
      <c r="C2" s="2335"/>
      <c r="D2" s="2336"/>
      <c r="E2" s="2336"/>
      <c r="F2" s="2336"/>
      <c r="G2" s="2336"/>
      <c r="H2" s="2336"/>
      <c r="I2" s="2335"/>
      <c r="J2" s="2335"/>
      <c r="K2" s="2335"/>
      <c r="L2" s="2335">
        <v>0</v>
      </c>
      <c r="M2" s="2335">
        <v>0</v>
      </c>
      <c r="N2" s="2335">
        <v>0</v>
      </c>
      <c r="O2" s="2335">
        <v>0</v>
      </c>
      <c r="P2" s="2335">
        <v>0</v>
      </c>
      <c r="Q2" s="2335">
        <v>0</v>
      </c>
      <c r="R2" s="2335">
        <v>0</v>
      </c>
      <c r="S2" s="2335">
        <v>0</v>
      </c>
      <c r="T2" s="2335">
        <v>0</v>
      </c>
      <c r="U2" s="2335">
        <v>0</v>
      </c>
      <c r="V2" s="2337"/>
      <c r="W2" s="2338"/>
      <c r="X2" s="2338"/>
      <c r="Y2" s="2338"/>
      <c r="Z2" s="2338"/>
      <c r="AA2" s="2339"/>
      <c r="AB2" s="2335"/>
      <c r="AC2" s="2335"/>
      <c r="AD2" s="2335"/>
      <c r="AE2" s="2335"/>
      <c r="AF2" s="2335"/>
      <c r="AG2" s="2335"/>
      <c r="AH2" s="2335"/>
      <c r="AI2" s="2340"/>
      <c r="AJ2" s="2340"/>
    </row>
    <row r="8" spans="1:36">
      <c r="M8" s="2805"/>
      <c r="N8" s="2805"/>
    </row>
    <row r="9" spans="1:36">
      <c r="M9" s="2805"/>
      <c r="N9" s="2805"/>
    </row>
    <row r="10" spans="1:36">
      <c r="M10" s="2805"/>
      <c r="N10" s="2805"/>
    </row>
    <row r="11" spans="1:36">
      <c r="M11" s="2805"/>
      <c r="N11" s="2805"/>
    </row>
    <row r="12" spans="1:36">
      <c r="M12" s="2805"/>
      <c r="N12" s="2805"/>
    </row>
    <row r="13" spans="1:36">
      <c r="M13" s="2805"/>
      <c r="N13" s="2805"/>
    </row>
    <row r="14" spans="1:36">
      <c r="M14" s="2805"/>
      <c r="N14" s="2805"/>
    </row>
    <row r="15" spans="1:36">
      <c r="M15" s="2805"/>
      <c r="N15" s="2805"/>
    </row>
    <row r="16" spans="1:36">
      <c r="M16" s="2805"/>
      <c r="N16" s="2805"/>
    </row>
    <row r="17" spans="13:14">
      <c r="M17" s="2805"/>
      <c r="N17" s="2805"/>
    </row>
  </sheetData>
  <sheetProtection formatCells="0" formatColumns="0" formatRows="0" insertColumns="0" insertRows="0" insertHyperlinks="0" deleteColumns="0" deleteRows="0" sort="0" autoFilter="0" pivotTables="0"/>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39997558519241921"/>
  </sheetPr>
  <dimension ref="A2:E17"/>
  <sheetViews>
    <sheetView showGridLines="0" workbookViewId="0">
      <selection activeCell="C15" sqref="C15"/>
    </sheetView>
  </sheetViews>
  <sheetFormatPr baseColWidth="10" defaultColWidth="11.42578125" defaultRowHeight="12.75"/>
  <cols>
    <col min="1" max="1" width="1.5703125" style="957" customWidth="1"/>
    <col min="2" max="2" width="30.42578125" style="957" customWidth="1"/>
    <col min="3" max="3" width="53.140625" style="957" customWidth="1"/>
    <col min="4" max="4" width="23.42578125" style="957" customWidth="1"/>
    <col min="5" max="5" width="16" style="957" customWidth="1"/>
    <col min="6" max="6" width="11.42578125" style="957" customWidth="1"/>
    <col min="7" max="16384" width="11.42578125" style="957"/>
  </cols>
  <sheetData>
    <row r="2" spans="1:5">
      <c r="A2" s="1176"/>
      <c r="B2" s="1734"/>
      <c r="C2" s="1735"/>
      <c r="D2" s="1735"/>
      <c r="E2" s="1736"/>
    </row>
    <row r="3" spans="1:5">
      <c r="A3" s="1176"/>
      <c r="B3" s="1737"/>
      <c r="C3" s="1176"/>
      <c r="D3" s="1107" t="s">
        <v>322</v>
      </c>
      <c r="E3" s="1718">
        <f>Cover!$F$37</f>
        <v>45626</v>
      </c>
    </row>
    <row r="4" spans="1:5" ht="16.5" customHeight="1">
      <c r="A4" s="1176"/>
      <c r="B4" s="1737"/>
      <c r="C4" s="1176"/>
      <c r="D4" s="1107" t="s">
        <v>324</v>
      </c>
      <c r="E4" s="1718" t="e">
        <f>Cover!$F$39</f>
        <v>#N/A</v>
      </c>
    </row>
    <row r="5" spans="1:5">
      <c r="A5" s="1176"/>
      <c r="B5" s="1737"/>
      <c r="C5" s="1176"/>
      <c r="D5" s="1107" t="s">
        <v>325</v>
      </c>
      <c r="E5" s="1718">
        <f>Cover!$F$41</f>
        <v>45645</v>
      </c>
    </row>
    <row r="6" spans="1:5">
      <c r="A6" s="1176"/>
      <c r="B6" s="1739"/>
      <c r="C6" s="1740"/>
      <c r="D6" s="1741"/>
      <c r="E6" s="1742"/>
    </row>
    <row r="7" spans="1:5">
      <c r="A7" s="1110"/>
      <c r="B7" s="1110"/>
      <c r="C7" s="1110"/>
      <c r="D7" s="1110"/>
      <c r="E7" s="1110"/>
    </row>
    <row r="8" spans="1:5" ht="15.75" thickBot="1">
      <c r="B8" s="1113" t="s">
        <v>796</v>
      </c>
      <c r="C8" s="1033"/>
      <c r="D8" s="1033"/>
      <c r="E8" s="1111" t="str">
        <f>+IF(AND(C10="OK",C11="OK",C12="OK",C13="OK",C14="OK",C15="OK",C16="OK"),"OK","KO")</f>
        <v>OK</v>
      </c>
    </row>
    <row r="9" spans="1:5" ht="13.5" thickTop="1"/>
    <row r="10" spans="1:5">
      <c r="B10" s="982" t="s">
        <v>801</v>
      </c>
      <c r="C10" s="1114" t="str">
        <f>IF(AND('02a. Portfolio Criteria'!F10="OK",'02a. Portfolio Criteria'!F11="OK"),"OK","KO")</f>
        <v>OK</v>
      </c>
    </row>
    <row r="11" spans="1:5">
      <c r="B11" s="982" t="s">
        <v>797</v>
      </c>
      <c r="C11" s="1114" t="str">
        <f>IF('CONSISTENCY TEST Asset'!F7="OK","OK","KO")</f>
        <v>OK</v>
      </c>
    </row>
    <row r="12" spans="1:5">
      <c r="B12" s="982" t="s">
        <v>802</v>
      </c>
      <c r="C12" s="2733" t="str">
        <f>IF('05. Reserves Required Levels'!H10="OK","OK","KO")</f>
        <v>OK</v>
      </c>
    </row>
    <row r="13" spans="1:5">
      <c r="B13" s="982" t="s">
        <v>798</v>
      </c>
      <c r="C13" s="1114" t="str">
        <f>IF('07. Asset Amortisation Profile'!I8="OK","OK","KO")</f>
        <v>OK</v>
      </c>
    </row>
    <row r="14" spans="1:5">
      <c r="B14" s="982" t="s">
        <v>803</v>
      </c>
      <c r="C14" s="2734" t="str">
        <f>IF(COUNTIF('14. Priority of Payments '!J10:J175,"OK")=COUNTA('14. Priority of Payments '!J10:J175),"OK","KO")</f>
        <v>OK</v>
      </c>
      <c r="E14" s="1112"/>
    </row>
    <row r="15" spans="1:5">
      <c r="B15" s="982" t="s">
        <v>799</v>
      </c>
      <c r="C15" s="1114" t="str">
        <f>IF('15.  Soft Balance Sheet &amp; Flows'!G31="OK","OK","KO")</f>
        <v>OK</v>
      </c>
      <c r="E15" s="1047"/>
    </row>
    <row r="16" spans="1:5">
      <c r="B16" s="982" t="s">
        <v>800</v>
      </c>
      <c r="C16" s="1114" t="str">
        <f>IF(AND('16.Bis CONSISTENCY TEST Stat'!H8="OK",'16.Bis CONSISTENCY TEST Stat'!I8="OK",'16.Bis CONSISTENCY TEST Stat'!H49="OK",'16.Bis CONSISTENCY TEST Stat'!I49="OK",'16.Bis CONSISTENCY TEST Stat'!H77="OK",'16.Bis CONSISTENCY TEST Stat'!I77="OK",'16.Bis CONSISTENCY TEST Stat'!H114="OK",'16.Bis CONSISTENCY TEST Stat'!I114="OK",'16.Bis CONSISTENCY TEST Stat'!H206="OK",'16.Bis CONSISTENCY TEST Stat'!I206="OK"),"OK","KO")</f>
        <v>OK</v>
      </c>
      <c r="E16" s="1047"/>
    </row>
    <row r="17" spans="5:5">
      <c r="E17" s="1047"/>
    </row>
  </sheetData>
  <conditionalFormatting sqref="C10:C11 C13:C16">
    <cfRule type="cellIs" dxfId="767" priority="5" operator="equal">
      <formula>"BREACH"</formula>
    </cfRule>
    <cfRule type="cellIs" dxfId="766" priority="6" operator="equal">
      <formula>"OK"</formula>
    </cfRule>
    <cfRule type="cellIs" dxfId="765" priority="7" operator="equal">
      <formula>"OK"</formula>
    </cfRule>
  </conditionalFormatting>
  <conditionalFormatting sqref="C12">
    <cfRule type="cellIs" dxfId="764" priority="1" operator="equal">
      <formula>"ko"</formula>
    </cfRule>
    <cfRule type="cellIs" dxfId="763" priority="2" operator="equal">
      <formula>"ok"</formula>
    </cfRule>
    <cfRule type="cellIs" dxfId="762" priority="3" operator="notEqual">
      <formula>"OK"</formula>
    </cfRule>
    <cfRule type="cellIs" dxfId="761" priority="4" operator="equal">
      <formula>"OK"</formula>
    </cfRule>
  </conditionalFormatting>
  <conditionalFormatting sqref="E8">
    <cfRule type="cellIs" dxfId="760" priority="11" operator="equal">
      <formula>"ko"</formula>
    </cfRule>
    <cfRule type="cellIs" dxfId="759" priority="12" operator="equal">
      <formula>"ok"</formula>
    </cfRule>
    <cfRule type="cellIs" dxfId="758" priority="13" operator="notEqual">
      <formula>"OK"</formula>
    </cfRule>
    <cfRule type="cellIs" dxfId="757" priority="14" operator="equal">
      <formula>"OK"</formula>
    </cfRule>
  </conditionalFormatting>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39997558519241921"/>
  </sheetPr>
  <dimension ref="A2:L51"/>
  <sheetViews>
    <sheetView showGridLines="0" topLeftCell="A15" workbookViewId="0">
      <selection activeCell="C15" sqref="C15"/>
    </sheetView>
  </sheetViews>
  <sheetFormatPr baseColWidth="10" defaultColWidth="11.42578125" defaultRowHeight="15.75"/>
  <cols>
    <col min="1" max="1" width="3.85546875" style="165" customWidth="1"/>
    <col min="2" max="2" width="3.42578125" style="168" customWidth="1"/>
    <col min="3" max="3" width="71.28515625" style="168" customWidth="1"/>
    <col min="4" max="4" width="29.42578125" style="296" customWidth="1"/>
    <col min="5" max="5" width="22.42578125" style="296" customWidth="1"/>
    <col min="6" max="6" width="22.42578125" style="172" customWidth="1"/>
    <col min="7" max="7" width="1" style="168" customWidth="1"/>
    <col min="8" max="8" width="22.42578125" customWidth="1"/>
    <col min="9" max="9" width="22.42578125" style="165" customWidth="1"/>
    <col min="11" max="12" width="11.42578125" style="165" customWidth="1"/>
  </cols>
  <sheetData>
    <row r="2" spans="1:11" ht="16.5">
      <c r="B2" s="1467"/>
      <c r="C2" s="1468"/>
      <c r="D2" s="1469"/>
      <c r="E2" s="1469"/>
      <c r="F2" s="1609"/>
    </row>
    <row r="3" spans="1:11" ht="16.5">
      <c r="B3" s="1473"/>
      <c r="C3"/>
      <c r="D3"/>
      <c r="E3" s="1107" t="s">
        <v>322</v>
      </c>
      <c r="F3" s="1718">
        <f>Cover!$F$37</f>
        <v>45626</v>
      </c>
    </row>
    <row r="4" spans="1:11" ht="16.5">
      <c r="B4" s="1473"/>
      <c r="E4" s="1107" t="s">
        <v>325</v>
      </c>
      <c r="F4" s="1718">
        <f>Cover!$F$41</f>
        <v>45645</v>
      </c>
      <c r="G4" s="166"/>
      <c r="H4" s="165"/>
    </row>
    <row r="5" spans="1:11" ht="16.5">
      <c r="B5" s="1475"/>
      <c r="C5" s="1476"/>
      <c r="D5" s="1476"/>
      <c r="E5" s="1476"/>
      <c r="F5" s="1480"/>
      <c r="G5" s="166"/>
      <c r="H5" s="165"/>
    </row>
    <row r="6" spans="1:11" ht="17.25" thickBot="1">
      <c r="B6" s="1461"/>
      <c r="C6" s="1461"/>
      <c r="D6" s="1461"/>
      <c r="F6" s="1462"/>
      <c r="G6" s="166"/>
      <c r="H6" s="165"/>
    </row>
    <row r="7" spans="1:11" ht="24" thickTop="1" thickBot="1">
      <c r="B7" s="721" t="s">
        <v>486</v>
      </c>
      <c r="C7" s="722"/>
      <c r="D7" s="723"/>
      <c r="E7" s="723"/>
      <c r="F7" s="1114" t="str">
        <f>IF(AND(F43="OK",F40="OK",F39="OK",F35="OK",F34="OK",F33="OK",F29="OK",F28="OK",F27="OK",F23="OK",F22="OK",F21="OK",F17="OK",F16="OK",F15="OK",F14="OK",F13="OK",F12="OK"),"OK","KO")</f>
        <v>OK</v>
      </c>
      <c r="G7" s="723"/>
      <c r="H7" s="165"/>
      <c r="J7" s="165"/>
    </row>
    <row r="8" spans="1:11" ht="16.5" thickTop="1">
      <c r="B8" s="166"/>
      <c r="C8" s="166"/>
      <c r="D8" s="295"/>
      <c r="E8" s="295"/>
      <c r="F8" s="167"/>
      <c r="G8" s="166"/>
      <c r="H8" s="165"/>
      <c r="J8" s="165"/>
    </row>
    <row r="9" spans="1:11" ht="15">
      <c r="A9" s="1110"/>
      <c r="B9" s="1620"/>
      <c r="C9" s="1622" t="s">
        <v>487</v>
      </c>
      <c r="D9" s="1623" t="s">
        <v>488</v>
      </c>
      <c r="E9" s="1623" t="s">
        <v>489</v>
      </c>
      <c r="F9" s="1624" t="s">
        <v>485</v>
      </c>
      <c r="G9" s="1620"/>
      <c r="H9" s="1110"/>
      <c r="I9" s="1110"/>
      <c r="J9" s="1110"/>
      <c r="K9" s="1110"/>
    </row>
    <row r="10" spans="1:11" ht="15">
      <c r="A10" s="1110"/>
      <c r="B10" s="1621"/>
      <c r="C10" s="1611" t="s">
        <v>490</v>
      </c>
      <c r="D10" s="1613"/>
      <c r="E10" s="1613"/>
      <c r="F10" s="1614"/>
      <c r="G10" s="1621"/>
      <c r="H10" s="1110"/>
      <c r="I10" s="1110"/>
      <c r="J10" s="1110"/>
      <c r="K10" s="1110"/>
    </row>
    <row r="11" spans="1:11" ht="15">
      <c r="A11" s="1110"/>
      <c r="B11" s="1621"/>
      <c r="C11" s="1615" t="s">
        <v>491</v>
      </c>
      <c r="D11" s="1613" t="s">
        <v>425</v>
      </c>
      <c r="E11" s="1613" t="s">
        <v>425</v>
      </c>
      <c r="F11" s="1614" t="s">
        <v>425</v>
      </c>
      <c r="G11" s="1621"/>
      <c r="H11" s="1110"/>
      <c r="I11" s="1110"/>
      <c r="J11" s="1110"/>
      <c r="K11" s="1110"/>
    </row>
    <row r="12" spans="1:11" ht="15">
      <c r="A12" s="1110"/>
      <c r="B12" s="1621"/>
      <c r="C12" s="1615" t="s">
        <v>431</v>
      </c>
      <c r="D12" s="1613">
        <f>INPUT!BQ19</f>
        <v>0</v>
      </c>
      <c r="E12" s="1613">
        <f>'03. Asset follow up'!F10</f>
        <v>0</v>
      </c>
      <c r="F12" s="1114" t="str">
        <f t="shared" ref="F12:F17" si="0">IF(D12=E12,"OK","BREACH")</f>
        <v>OK</v>
      </c>
      <c r="G12" s="1621"/>
      <c r="H12" s="1110"/>
      <c r="I12" s="1110"/>
      <c r="J12" s="1110"/>
      <c r="K12" s="1110"/>
    </row>
    <row r="13" spans="1:11" ht="15">
      <c r="A13" s="1110"/>
      <c r="B13" s="1621"/>
      <c r="C13" s="1615" t="s">
        <v>492</v>
      </c>
      <c r="D13" s="1613">
        <f>INPUT!BR19</f>
        <v>939999984.12</v>
      </c>
      <c r="E13" s="1613">
        <f>'03. Asset follow up'!F11</f>
        <v>939999984.12</v>
      </c>
      <c r="F13" s="1114" t="str">
        <f t="shared" si="0"/>
        <v>OK</v>
      </c>
      <c r="G13" s="1621"/>
      <c r="H13" s="1110"/>
      <c r="I13" s="1110"/>
      <c r="J13" s="1110"/>
      <c r="K13" s="1110"/>
    </row>
    <row r="14" spans="1:11" ht="15">
      <c r="A14" s="1110"/>
      <c r="B14" s="1621"/>
      <c r="C14" s="1615" t="s">
        <v>493</v>
      </c>
      <c r="D14" s="1613">
        <f>INPUT!BU19</f>
        <v>0</v>
      </c>
      <c r="E14" s="1613">
        <f>(-1)*'03. Asset follow up'!F17</f>
        <v>0</v>
      </c>
      <c r="F14" s="1114" t="str">
        <f t="shared" si="0"/>
        <v>OK</v>
      </c>
      <c r="G14" s="1621"/>
      <c r="H14" s="169"/>
      <c r="I14" s="1110"/>
      <c r="J14" s="1110"/>
      <c r="K14" s="1110"/>
    </row>
    <row r="15" spans="1:11" ht="15">
      <c r="A15" s="1110"/>
      <c r="B15" s="1621"/>
      <c r="C15" s="1615" t="s">
        <v>494</v>
      </c>
      <c r="D15" s="1613">
        <f>INPUT!BV19</f>
        <v>0</v>
      </c>
      <c r="E15" s="1613">
        <f>'03. Asset follow up'!F18*(-1)</f>
        <v>0</v>
      </c>
      <c r="F15" s="1114" t="str">
        <f t="shared" si="0"/>
        <v>OK</v>
      </c>
      <c r="G15" s="1621"/>
      <c r="H15" s="170"/>
      <c r="I15" s="1110"/>
      <c r="J15" s="1110"/>
      <c r="K15" s="1110"/>
    </row>
    <row r="16" spans="1:11" ht="15">
      <c r="A16" s="1110"/>
      <c r="B16" s="1621"/>
      <c r="C16" s="1615" t="s">
        <v>495</v>
      </c>
      <c r="D16" s="1613">
        <f>INPUT!BW19</f>
        <v>0</v>
      </c>
      <c r="E16" s="1613">
        <f>(-1)*'03. Asset follow up'!F19</f>
        <v>0</v>
      </c>
      <c r="F16" s="1114" t="str">
        <f t="shared" si="0"/>
        <v>OK</v>
      </c>
      <c r="G16" s="1621"/>
      <c r="H16" s="170"/>
      <c r="I16" s="1110"/>
      <c r="J16" s="1110"/>
      <c r="K16" s="1110"/>
    </row>
    <row r="17" spans="1:11" ht="15">
      <c r="A17" s="1110"/>
      <c r="B17" s="1621"/>
      <c r="C17" s="1615" t="s">
        <v>496</v>
      </c>
      <c r="D17" s="1613">
        <f>INPUT!BX19</f>
        <v>939999984.12</v>
      </c>
      <c r="E17" s="1613">
        <f>'03. Asset follow up'!F20</f>
        <v>939999984.12</v>
      </c>
      <c r="F17" s="1114" t="str">
        <f t="shared" si="0"/>
        <v>OK</v>
      </c>
      <c r="G17" s="1621"/>
      <c r="H17" s="171">
        <f>D17-E17</f>
        <v>0</v>
      </c>
      <c r="I17" s="1110"/>
      <c r="J17" s="1110"/>
      <c r="K17" s="1110"/>
    </row>
    <row r="18" spans="1:11" ht="15">
      <c r="A18" s="1110"/>
      <c r="B18" s="1621"/>
      <c r="C18" s="1610"/>
      <c r="D18" s="1613"/>
      <c r="E18" s="1613"/>
      <c r="F18" s="1614"/>
      <c r="G18" s="1621"/>
      <c r="H18" s="171">
        <f>H17/2</f>
        <v>0</v>
      </c>
      <c r="I18" s="1110"/>
      <c r="J18" s="1110"/>
      <c r="K18" s="1110"/>
    </row>
    <row r="19" spans="1:11" ht="15">
      <c r="A19" s="1110"/>
      <c r="B19" s="1621"/>
      <c r="C19" s="1611" t="s">
        <v>497</v>
      </c>
      <c r="D19" s="1616"/>
      <c r="E19" s="1613" t="s">
        <v>332</v>
      </c>
      <c r="F19" s="1614"/>
      <c r="G19" s="1621"/>
      <c r="H19" s="170"/>
      <c r="I19" s="1110"/>
      <c r="J19" s="1110"/>
      <c r="K19" s="1110"/>
    </row>
    <row r="20" spans="1:11" ht="15">
      <c r="A20" s="1110"/>
      <c r="B20" s="1621"/>
      <c r="C20" s="1615" t="s">
        <v>498</v>
      </c>
      <c r="D20" s="1613" t="s">
        <v>425</v>
      </c>
      <c r="E20" s="1613" t="s">
        <v>425</v>
      </c>
      <c r="F20" s="1614" t="s">
        <v>425</v>
      </c>
      <c r="G20" s="1621"/>
      <c r="H20" s="170"/>
      <c r="I20" s="1110"/>
      <c r="J20" s="1110"/>
      <c r="K20" s="1110"/>
    </row>
    <row r="21" spans="1:11" ht="15">
      <c r="A21" s="1110"/>
      <c r="B21" s="1621"/>
      <c r="C21" s="1615" t="s">
        <v>464</v>
      </c>
      <c r="D21" s="1613">
        <f>INPUT!BZ19</f>
        <v>0</v>
      </c>
      <c r="E21" s="1613">
        <f>'03. Asset follow up'!F42</f>
        <v>0</v>
      </c>
      <c r="F21" s="1114" t="str">
        <f>IF(D21=E21,"OK","BREACH")</f>
        <v>OK</v>
      </c>
      <c r="G21" s="1621"/>
      <c r="H21" s="170"/>
      <c r="I21" s="1110"/>
      <c r="J21" s="1110"/>
      <c r="K21" s="1110"/>
    </row>
    <row r="22" spans="1:11" ht="15">
      <c r="A22" s="1110"/>
      <c r="B22" s="1621"/>
      <c r="C22" s="1615" t="s">
        <v>465</v>
      </c>
      <c r="D22" s="1613">
        <f>INPUT!CA19</f>
        <v>0</v>
      </c>
      <c r="E22" s="1613">
        <f>(-1)*'03. Asset follow up'!F43</f>
        <v>0</v>
      </c>
      <c r="F22" s="1114" t="str">
        <f>IF(D22=E22,"OK","BREACH")</f>
        <v>OK</v>
      </c>
      <c r="G22" s="1621"/>
      <c r="H22" s="1110"/>
      <c r="I22" s="1110"/>
      <c r="J22" s="1110"/>
      <c r="K22" s="1110"/>
    </row>
    <row r="23" spans="1:11" ht="15">
      <c r="A23" s="1110"/>
      <c r="B23" s="1621"/>
      <c r="C23" s="1615" t="s">
        <v>496</v>
      </c>
      <c r="D23" s="1613">
        <f>INPUT!CB19</f>
        <v>0</v>
      </c>
      <c r="E23" s="1613">
        <f>'03. Asset follow up'!F51+INPUT!N27</f>
        <v>0</v>
      </c>
      <c r="F23" s="1114" t="str">
        <f>IF(D23=E23,"OK","BREACH")</f>
        <v>OK</v>
      </c>
      <c r="G23" s="1621"/>
      <c r="H23" s="1617">
        <f>D23-E23</f>
        <v>0</v>
      </c>
      <c r="I23" s="1110"/>
      <c r="J23" s="1110"/>
      <c r="K23" s="1110"/>
    </row>
    <row r="24" spans="1:11" ht="15">
      <c r="A24" s="1110"/>
      <c r="B24" s="1621"/>
      <c r="C24" s="1610"/>
      <c r="D24" s="1613"/>
      <c r="E24" s="1613"/>
      <c r="F24" s="1614"/>
      <c r="G24" s="1621"/>
      <c r="H24" s="1617"/>
      <c r="I24" s="1110"/>
      <c r="J24" s="1110"/>
      <c r="K24" s="1110"/>
    </row>
    <row r="25" spans="1:11" ht="15">
      <c r="A25" s="1110"/>
      <c r="B25" s="1621"/>
      <c r="C25" s="1611" t="s">
        <v>499</v>
      </c>
      <c r="D25" s="1613"/>
      <c r="E25" s="1613" t="s">
        <v>332</v>
      </c>
      <c r="F25" s="1614"/>
      <c r="G25" s="1621"/>
      <c r="H25" s="1617"/>
      <c r="I25" s="1110"/>
      <c r="J25" s="1110"/>
      <c r="K25" s="1110"/>
    </row>
    <row r="26" spans="1:11" ht="15">
      <c r="A26" s="1110"/>
      <c r="B26" s="1621"/>
      <c r="C26" s="1615" t="s">
        <v>500</v>
      </c>
      <c r="D26" s="1613" t="s">
        <v>425</v>
      </c>
      <c r="E26" s="1613" t="s">
        <v>425</v>
      </c>
      <c r="F26" s="1614" t="s">
        <v>425</v>
      </c>
      <c r="G26" s="1621"/>
      <c r="H26" s="1617"/>
      <c r="I26" s="1110"/>
      <c r="J26" s="1110"/>
      <c r="K26" s="1110"/>
    </row>
    <row r="27" spans="1:11" ht="15">
      <c r="A27" s="1110"/>
      <c r="B27" s="1621"/>
      <c r="C27" s="1615" t="s">
        <v>464</v>
      </c>
      <c r="D27" s="1613">
        <f>INPUT!CD19</f>
        <v>0</v>
      </c>
      <c r="E27" s="1613">
        <f>'03. Asset follow up'!F58</f>
        <v>0</v>
      </c>
      <c r="F27" s="1114" t="str">
        <f>IF(D27=E27,"OK","BREACH")</f>
        <v>OK</v>
      </c>
      <c r="G27" s="1621"/>
      <c r="H27" s="1617"/>
      <c r="I27" s="1110"/>
      <c r="J27" s="1110"/>
      <c r="K27" s="1110"/>
    </row>
    <row r="28" spans="1:11" ht="15">
      <c r="A28" s="1110"/>
      <c r="B28" s="1621"/>
      <c r="C28" s="1615" t="s">
        <v>472</v>
      </c>
      <c r="D28" s="1613">
        <f>INPUT!CE19</f>
        <v>0</v>
      </c>
      <c r="E28" s="1613">
        <f>(-1)*'03. Asset follow up'!F59</f>
        <v>0</v>
      </c>
      <c r="F28" s="1114" t="str">
        <f>IF(D28=E28,"OK","BREACH")</f>
        <v>OK</v>
      </c>
      <c r="G28" s="1621"/>
      <c r="H28" s="1617"/>
      <c r="I28" s="1110"/>
      <c r="J28" s="1110"/>
      <c r="K28" s="1110"/>
    </row>
    <row r="29" spans="1:11" ht="15">
      <c r="A29" s="1110"/>
      <c r="B29" s="1621"/>
      <c r="C29" s="1615" t="s">
        <v>496</v>
      </c>
      <c r="D29" s="1613">
        <f>INPUT!CF19</f>
        <v>0</v>
      </c>
      <c r="E29" s="1613">
        <f>'03. Asset follow up'!F66+INPUT!O27</f>
        <v>0</v>
      </c>
      <c r="F29" s="1114" t="str">
        <f>IF(D29=E29,"OK","BREACH")</f>
        <v>OK</v>
      </c>
      <c r="G29" s="1621"/>
      <c r="H29" s="1617">
        <f>D29-E29</f>
        <v>0</v>
      </c>
      <c r="I29" s="1110"/>
      <c r="J29" s="1110"/>
      <c r="K29" s="1110"/>
    </row>
    <row r="30" spans="1:11" ht="15">
      <c r="A30" s="1110"/>
      <c r="B30" s="1621"/>
      <c r="C30" s="1615"/>
      <c r="D30" s="1613"/>
      <c r="E30" s="1613"/>
      <c r="F30" s="1612"/>
      <c r="G30" s="1621"/>
      <c r="H30" s="1617"/>
      <c r="I30" s="1110"/>
      <c r="J30" s="1110"/>
      <c r="K30" s="1110"/>
    </row>
    <row r="31" spans="1:11" ht="15">
      <c r="A31" s="1110"/>
      <c r="B31" s="1621"/>
      <c r="C31" s="1611" t="s">
        <v>818</v>
      </c>
      <c r="D31" s="1613"/>
      <c r="E31" s="1613" t="s">
        <v>332</v>
      </c>
      <c r="F31" s="1614"/>
      <c r="G31" s="1621"/>
      <c r="H31" s="1617"/>
      <c r="I31" s="1110"/>
      <c r="J31" s="1110"/>
      <c r="K31" s="1110"/>
    </row>
    <row r="32" spans="1:11" ht="15">
      <c r="A32" s="1110"/>
      <c r="B32" s="1621"/>
      <c r="C32" s="1615" t="s">
        <v>500</v>
      </c>
      <c r="D32" s="1613" t="s">
        <v>425</v>
      </c>
      <c r="E32" s="1613" t="s">
        <v>425</v>
      </c>
      <c r="F32" s="1614" t="s">
        <v>425</v>
      </c>
      <c r="G32" s="1621"/>
      <c r="H32" s="1617"/>
      <c r="I32" s="1110"/>
      <c r="J32" s="1110"/>
      <c r="K32" s="1110"/>
    </row>
    <row r="33" spans="1:11" ht="15">
      <c r="A33" s="1110"/>
      <c r="B33" s="1621"/>
      <c r="C33" s="1615" t="s">
        <v>815</v>
      </c>
      <c r="D33" s="1613">
        <f>INPUT!BR26</f>
        <v>5959507.2699999996</v>
      </c>
      <c r="E33" s="1613">
        <f>'03. Asset follow up'!F73</f>
        <v>5959507.2699999996</v>
      </c>
      <c r="F33" s="1114" t="str">
        <f>IF(D33=E33,"OK","BREACH")</f>
        <v>OK</v>
      </c>
      <c r="G33" s="1621"/>
      <c r="H33" s="1617"/>
      <c r="I33" s="1110"/>
      <c r="J33" s="1110"/>
      <c r="K33" s="1110"/>
    </row>
    <row r="34" spans="1:11" ht="15">
      <c r="A34" s="1110"/>
      <c r="B34" s="1621"/>
      <c r="C34" s="1615" t="s">
        <v>816</v>
      </c>
      <c r="D34" s="1613">
        <f>INPUT!BS26</f>
        <v>0</v>
      </c>
      <c r="E34" s="1613">
        <f>'03. Asset follow up'!E74*-1</f>
        <v>0</v>
      </c>
      <c r="F34" s="1114" t="str">
        <f>IF(D34=E34,"OK","BREACH")</f>
        <v>OK</v>
      </c>
      <c r="G34" s="1621"/>
      <c r="H34" s="1617"/>
      <c r="I34" s="1110"/>
      <c r="J34" s="1110"/>
      <c r="K34" s="1110"/>
    </row>
    <row r="35" spans="1:11" ht="15">
      <c r="A35" s="1110"/>
      <c r="B35" s="1621"/>
      <c r="C35" s="1615" t="s">
        <v>817</v>
      </c>
      <c r="D35" s="1613">
        <f>INPUT!BT26</f>
        <v>5959507.2699999996</v>
      </c>
      <c r="E35" s="1613">
        <f>'03. Asset follow up'!E82+INPUT!Q27</f>
        <v>5959507.2699999996</v>
      </c>
      <c r="F35" s="1114" t="str">
        <f>IF(D35=E35,"OK","BREACH")</f>
        <v>OK</v>
      </c>
      <c r="G35" s="1621"/>
      <c r="H35" s="1617">
        <f>D35-E35</f>
        <v>0</v>
      </c>
      <c r="I35" s="1110"/>
      <c r="J35" s="1110"/>
      <c r="K35" s="1110"/>
    </row>
    <row r="36" spans="1:11" ht="15">
      <c r="A36" s="1110"/>
      <c r="B36" s="1621"/>
      <c r="C36" s="1615"/>
      <c r="D36" s="1613"/>
      <c r="E36" s="1613"/>
      <c r="F36" s="1612"/>
      <c r="G36" s="1621"/>
      <c r="H36" s="1617">
        <f>D36-E36</f>
        <v>0</v>
      </c>
      <c r="I36" s="1110"/>
      <c r="J36" s="1110"/>
      <c r="K36" s="1110"/>
    </row>
    <row r="37" spans="1:11" ht="15">
      <c r="A37" s="1110"/>
      <c r="B37" s="1621"/>
      <c r="C37" s="1611" t="s">
        <v>819</v>
      </c>
      <c r="D37" s="1613"/>
      <c r="E37" s="1613" t="s">
        <v>332</v>
      </c>
      <c r="F37" s="1614"/>
      <c r="G37" s="1621"/>
      <c r="H37" s="1617"/>
      <c r="I37" s="1110"/>
      <c r="J37" s="1110"/>
      <c r="K37" s="1110"/>
    </row>
    <row r="38" spans="1:11" ht="15">
      <c r="A38" s="1110"/>
      <c r="B38" s="1621"/>
      <c r="C38" s="1615" t="s">
        <v>500</v>
      </c>
      <c r="D38" s="1613" t="s">
        <v>425</v>
      </c>
      <c r="E38" s="1613" t="s">
        <v>425</v>
      </c>
      <c r="F38" s="1614" t="s">
        <v>425</v>
      </c>
      <c r="G38" s="1621"/>
      <c r="H38" s="1617"/>
      <c r="I38" s="1110"/>
      <c r="J38" s="1110"/>
      <c r="K38" s="1110"/>
    </row>
    <row r="39" spans="1:11" ht="15">
      <c r="A39" s="1110"/>
      <c r="B39" s="1621"/>
      <c r="C39" s="1615" t="s">
        <v>820</v>
      </c>
      <c r="D39" s="1613">
        <f>INPUT!BU26</f>
        <v>0</v>
      </c>
      <c r="E39" s="1613">
        <f>'04. Available Funds Called-up'!I28</f>
        <v>0</v>
      </c>
      <c r="F39" s="1114" t="str">
        <f>IF(D39=E39,"OK","BREACH")</f>
        <v>OK</v>
      </c>
      <c r="G39" s="1621"/>
      <c r="H39" s="1617"/>
      <c r="I39" s="1110"/>
      <c r="J39" s="1110"/>
      <c r="K39" s="1110"/>
    </row>
    <row r="40" spans="1:11" ht="15">
      <c r="A40" s="1110"/>
      <c r="B40" s="1621"/>
      <c r="C40" s="1615" t="s">
        <v>821</v>
      </c>
      <c r="D40" s="1613">
        <f>INPUT!BV26</f>
        <v>0</v>
      </c>
      <c r="E40" s="1613">
        <f>'04. Available Funds Called-up'!I29</f>
        <v>0</v>
      </c>
      <c r="F40" s="1114" t="str">
        <f>IF(D40=E40,"OK","BREACH")</f>
        <v>OK</v>
      </c>
      <c r="G40" s="1621"/>
      <c r="H40" s="1617"/>
      <c r="I40" s="1110"/>
      <c r="J40" s="1110"/>
      <c r="K40" s="1110"/>
    </row>
    <row r="41" spans="1:11" ht="15">
      <c r="A41" s="1110"/>
      <c r="B41" s="1621"/>
      <c r="C41" s="1615"/>
      <c r="D41" s="1613"/>
      <c r="E41" s="1613"/>
      <c r="F41" s="1612"/>
      <c r="G41" s="1621"/>
      <c r="H41" s="1110"/>
      <c r="I41" s="1110"/>
      <c r="J41" s="1110"/>
      <c r="K41" s="1110"/>
    </row>
    <row r="42" spans="1:11" ht="15">
      <c r="A42" s="1110"/>
      <c r="B42" s="1621"/>
      <c r="C42" s="1611" t="s">
        <v>822</v>
      </c>
      <c r="D42" s="1613" t="s">
        <v>425</v>
      </c>
      <c r="E42" s="1613" t="s">
        <v>425</v>
      </c>
      <c r="F42" s="1614" t="s">
        <v>425</v>
      </c>
      <c r="G42" s="1621"/>
      <c r="H42" s="1110"/>
      <c r="I42" s="1110"/>
      <c r="J42" s="1110"/>
      <c r="K42" s="1110"/>
    </row>
    <row r="43" spans="1:11" ht="15">
      <c r="A43" s="1110"/>
      <c r="B43" s="1621"/>
      <c r="C43" s="1615" t="s">
        <v>501</v>
      </c>
      <c r="D43" s="1613">
        <f>INPUT!BQ26</f>
        <v>2784481.81</v>
      </c>
      <c r="E43" s="1613">
        <f>'03. Asset follow up'!I97</f>
        <v>2784481.81</v>
      </c>
      <c r="F43" s="1114" t="str">
        <f>IF(D43=E43,"OK","BREACH")</f>
        <v>OK</v>
      </c>
      <c r="G43" s="1621"/>
      <c r="H43" s="1110"/>
      <c r="I43" s="1110"/>
      <c r="J43" s="1110"/>
      <c r="K43" s="1110"/>
    </row>
    <row r="44" spans="1:11">
      <c r="A44" s="1110"/>
      <c r="B44" s="898"/>
      <c r="C44" s="898"/>
      <c r="D44" s="1618"/>
      <c r="E44" s="1618"/>
      <c r="G44" s="898"/>
      <c r="H44" s="1110"/>
      <c r="I44" s="1110"/>
      <c r="J44" s="1110"/>
      <c r="K44" s="1110"/>
    </row>
    <row r="45" spans="1:11" ht="15">
      <c r="A45" s="1110"/>
      <c r="B45" s="898"/>
      <c r="C45" s="898"/>
      <c r="D45" s="1618"/>
      <c r="E45" s="1618"/>
      <c r="F45" s="1619"/>
      <c r="G45" s="898"/>
      <c r="H45" s="1110"/>
      <c r="I45" s="1110"/>
      <c r="J45" s="1110"/>
      <c r="K45" s="1110"/>
    </row>
    <row r="46" spans="1:11" ht="15">
      <c r="A46" s="1110"/>
      <c r="B46" s="898"/>
      <c r="C46" s="898"/>
      <c r="D46" s="1618"/>
      <c r="E46" s="1618"/>
      <c r="F46" s="1619"/>
      <c r="G46" s="898"/>
      <c r="H46" s="1110"/>
      <c r="I46" s="1110"/>
      <c r="J46" s="1110"/>
      <c r="K46" s="1110"/>
    </row>
    <row r="47" spans="1:11" ht="15">
      <c r="A47" s="1110"/>
      <c r="B47" s="898"/>
      <c r="C47" s="898"/>
      <c r="D47" s="1618"/>
      <c r="E47" s="1618"/>
      <c r="F47" s="1619"/>
      <c r="G47" s="898"/>
      <c r="H47" s="1110"/>
      <c r="I47" s="1110"/>
      <c r="J47" s="1110"/>
      <c r="K47" s="1110"/>
    </row>
    <row r="48" spans="1:11" ht="15">
      <c r="A48" s="1110"/>
      <c r="B48" s="898"/>
      <c r="C48" s="898"/>
      <c r="D48" s="1618"/>
      <c r="E48" s="1618"/>
      <c r="F48" s="1619"/>
      <c r="G48" s="898"/>
      <c r="H48" s="1110"/>
      <c r="I48" s="1110"/>
      <c r="J48" s="1110"/>
      <c r="K48" s="1110"/>
    </row>
    <row r="49" spans="1:11" ht="15">
      <c r="A49" s="1110"/>
      <c r="B49" s="898"/>
      <c r="C49" s="898"/>
      <c r="D49" s="1618"/>
      <c r="E49" s="1618"/>
      <c r="F49" s="1619"/>
      <c r="G49" s="898"/>
      <c r="H49" s="1110"/>
      <c r="I49" s="1110"/>
      <c r="J49" s="1110"/>
      <c r="K49" s="1110"/>
    </row>
    <row r="50" spans="1:11" ht="15">
      <c r="A50" s="1110"/>
      <c r="B50" s="898"/>
      <c r="C50" s="898"/>
      <c r="D50" s="1618"/>
      <c r="E50" s="1618"/>
      <c r="F50" s="1619"/>
      <c r="G50" s="898"/>
      <c r="H50" s="1110"/>
      <c r="I50" s="1110"/>
      <c r="J50" s="1110"/>
      <c r="K50" s="1110"/>
    </row>
    <row r="51" spans="1:11">
      <c r="B51" s="166"/>
      <c r="C51" s="166"/>
      <c r="D51" s="295"/>
      <c r="E51" s="295"/>
      <c r="F51" s="167"/>
      <c r="G51" s="166"/>
      <c r="H51" s="165"/>
      <c r="J51" s="165"/>
    </row>
  </sheetData>
  <conditionalFormatting sqref="F7">
    <cfRule type="cellIs" dxfId="756" priority="19" operator="equal">
      <formula>"BREACH"</formula>
    </cfRule>
    <cfRule type="cellIs" dxfId="755" priority="20" operator="equal">
      <formula>"OK"</formula>
    </cfRule>
    <cfRule type="cellIs" dxfId="754" priority="21" operator="equal">
      <formula>"OK"</formula>
    </cfRule>
  </conditionalFormatting>
  <conditionalFormatting sqref="F12:F17">
    <cfRule type="cellIs" dxfId="753" priority="16" operator="equal">
      <formula>"BREACH"</formula>
    </cfRule>
    <cfRule type="cellIs" dxfId="752" priority="17" operator="equal">
      <formula>"OK"</formula>
    </cfRule>
    <cfRule type="cellIs" dxfId="751" priority="18" operator="equal">
      <formula>"OK"</formula>
    </cfRule>
  </conditionalFormatting>
  <conditionalFormatting sqref="F21:F23">
    <cfRule type="cellIs" dxfId="750" priority="13" operator="equal">
      <formula>"BREACH"</formula>
    </cfRule>
    <cfRule type="cellIs" dxfId="749" priority="14" operator="equal">
      <formula>"OK"</formula>
    </cfRule>
    <cfRule type="cellIs" dxfId="748" priority="15" operator="equal">
      <formula>"OK"</formula>
    </cfRule>
  </conditionalFormatting>
  <conditionalFormatting sqref="F27:F29">
    <cfRule type="cellIs" dxfId="747" priority="10" operator="equal">
      <formula>"BREACH"</formula>
    </cfRule>
    <cfRule type="cellIs" dxfId="746" priority="11" operator="equal">
      <formula>"OK"</formula>
    </cfRule>
    <cfRule type="cellIs" dxfId="745" priority="12" operator="equal">
      <formula>"OK"</formula>
    </cfRule>
  </conditionalFormatting>
  <conditionalFormatting sqref="F33:F35">
    <cfRule type="cellIs" dxfId="744" priority="7" operator="equal">
      <formula>"BREACH"</formula>
    </cfRule>
    <cfRule type="cellIs" dxfId="743" priority="8" operator="equal">
      <formula>"OK"</formula>
    </cfRule>
    <cfRule type="cellIs" dxfId="742" priority="9" operator="equal">
      <formula>"OK"</formula>
    </cfRule>
  </conditionalFormatting>
  <conditionalFormatting sqref="F39:F40">
    <cfRule type="cellIs" dxfId="741" priority="4" operator="equal">
      <formula>"BREACH"</formula>
    </cfRule>
    <cfRule type="cellIs" dxfId="740" priority="5" operator="equal">
      <formula>"OK"</formula>
    </cfRule>
    <cfRule type="cellIs" dxfId="739" priority="6" operator="equal">
      <formula>"OK"</formula>
    </cfRule>
  </conditionalFormatting>
  <conditionalFormatting sqref="F43">
    <cfRule type="cellIs" dxfId="738" priority="1" operator="equal">
      <formula>"BREACH"</formula>
    </cfRule>
    <cfRule type="cellIs" dxfId="737" priority="2" operator="equal">
      <formula>"OK"</formula>
    </cfRule>
    <cfRule type="cellIs" dxfId="736" priority="3" operator="equal">
      <formula>"OK"</formula>
    </cfRule>
  </conditionalFormatting>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39997558519241921"/>
  </sheetPr>
  <dimension ref="A2:F26"/>
  <sheetViews>
    <sheetView showGridLines="0" zoomScale="85" zoomScaleNormal="85" workbookViewId="0">
      <selection activeCell="C15" sqref="C15"/>
    </sheetView>
  </sheetViews>
  <sheetFormatPr baseColWidth="10" defaultColWidth="11.42578125" defaultRowHeight="12.75"/>
  <cols>
    <col min="1" max="1" width="1.85546875" style="875" customWidth="1"/>
    <col min="2" max="2" width="95.7109375" style="875" customWidth="1"/>
    <col min="3" max="3" width="38.140625" style="875" customWidth="1"/>
    <col min="4" max="4" width="23.42578125" style="875" customWidth="1"/>
    <col min="5" max="5" width="21" style="875" customWidth="1"/>
    <col min="6" max="6" width="80.7109375" style="875" customWidth="1"/>
    <col min="7" max="7" width="89.7109375" style="875" customWidth="1"/>
    <col min="8" max="8" width="11.42578125" style="875" customWidth="1"/>
    <col min="9" max="16384" width="11.42578125" style="875"/>
  </cols>
  <sheetData>
    <row r="2" spans="2:6" s="1711" customFormat="1" ht="13.5" customHeight="1">
      <c r="B2" s="1734"/>
      <c r="C2" s="1735"/>
      <c r="D2" s="1735"/>
      <c r="E2" s="1735"/>
      <c r="F2" s="1736"/>
    </row>
    <row r="3" spans="2:6" s="1711" customFormat="1" ht="14.25" customHeight="1">
      <c r="B3" s="1737"/>
      <c r="C3" s="1176"/>
      <c r="D3" s="1107" t="s">
        <v>322</v>
      </c>
      <c r="E3" s="1718">
        <f>Cover!$F$37</f>
        <v>45626</v>
      </c>
      <c r="F3" s="1738"/>
    </row>
    <row r="4" spans="2:6" s="1711" customFormat="1" ht="14.25" customHeight="1">
      <c r="B4" s="1737"/>
      <c r="C4" s="1176"/>
      <c r="D4" s="1107" t="s">
        <v>324</v>
      </c>
      <c r="E4" s="1718" t="e">
        <f>Cover!$F$39</f>
        <v>#N/A</v>
      </c>
      <c r="F4" s="1738"/>
    </row>
    <row r="5" spans="2:6" s="1711" customFormat="1" ht="14.25" customHeight="1">
      <c r="B5" s="1737"/>
      <c r="C5" s="1176"/>
      <c r="D5" s="1107" t="s">
        <v>325</v>
      </c>
      <c r="E5" s="1718">
        <f>Cover!$F$41</f>
        <v>45645</v>
      </c>
      <c r="F5" s="1738"/>
    </row>
    <row r="6" spans="2:6" s="1711" customFormat="1" ht="13.5" customHeight="1">
      <c r="B6" s="1739"/>
      <c r="C6" s="1740"/>
      <c r="D6" s="1740"/>
      <c r="E6" s="1741"/>
      <c r="F6" s="1742"/>
    </row>
    <row r="8" spans="2:6" ht="20.25" thickBot="1">
      <c r="B8" s="1743" t="s">
        <v>1687</v>
      </c>
      <c r="C8" s="1033"/>
      <c r="D8" s="1033"/>
      <c r="E8" s="1033"/>
      <c r="F8" s="1033"/>
    </row>
    <row r="9" spans="2:6" ht="17.25" customHeight="1" thickTop="1">
      <c r="B9" s="1712"/>
      <c r="C9" s="1713" t="s">
        <v>484</v>
      </c>
      <c r="D9" s="1713" t="s">
        <v>890</v>
      </c>
      <c r="E9" s="1713" t="s">
        <v>485</v>
      </c>
      <c r="F9" s="1714" t="s">
        <v>1081</v>
      </c>
    </row>
    <row r="10" spans="2:6" ht="409.5" customHeight="1">
      <c r="B10" s="1717" t="s">
        <v>3128</v>
      </c>
      <c r="C10" s="2863">
        <f>SUM(INPUT_IT_SELR_UNDERTAKING!C5)</f>
        <v>0</v>
      </c>
      <c r="D10" s="2735">
        <v>7.4999999999999997E-3</v>
      </c>
      <c r="E10" s="2736" t="str">
        <f>IF(C10&gt;D10,"BREACH","OK")</f>
        <v>OK</v>
      </c>
      <c r="F10" s="1716" t="s">
        <v>1686</v>
      </c>
    </row>
    <row r="11" spans="2:6" ht="15">
      <c r="F11"/>
    </row>
    <row r="12" spans="2:6" ht="47.25" customHeight="1"/>
    <row r="13" spans="2:6" ht="15.75" customHeight="1"/>
    <row r="14" spans="2:6" ht="33" customHeight="1"/>
    <row r="15" spans="2:6" ht="33.75" customHeight="1"/>
    <row r="16" spans="2:6" ht="33.75" customHeight="1"/>
    <row r="17" spans="1:6" ht="42" customHeight="1"/>
    <row r="20" spans="1:6" ht="47.25" customHeight="1"/>
    <row r="21" spans="1:6" ht="47.25" customHeight="1"/>
    <row r="22" spans="1:6" ht="47.25" customHeight="1"/>
    <row r="23" spans="1:6" ht="42" customHeight="1"/>
    <row r="25" spans="1:6" ht="13.5" customHeight="1"/>
    <row r="26" spans="1:6" ht="15.75" customHeight="1">
      <c r="A26" s="876"/>
      <c r="B26" s="876"/>
      <c r="C26" s="877"/>
      <c r="D26" s="877"/>
      <c r="E26" s="878"/>
      <c r="F26" s="876"/>
    </row>
  </sheetData>
  <conditionalFormatting sqref="E10">
    <cfRule type="cellIs" dxfId="735" priority="3" operator="equal">
      <formula>"OK"</formula>
    </cfRule>
    <cfRule type="cellIs" dxfId="734" priority="4" stopIfTrue="1" operator="equal">
      <formula>"OK"</formula>
    </cfRule>
  </conditionalFormatting>
  <conditionalFormatting sqref="F9">
    <cfRule type="cellIs" dxfId="733" priority="7" stopIfTrue="1" operator="equal">
      <formula>"BREACH"</formula>
    </cfRule>
    <cfRule type="cellIs" dxfId="732" priority="8" stopIfTrue="1" operator="equal">
      <formula>"OK"</formula>
    </cfRule>
  </conditionalFormatting>
  <pageMargins left="0.7" right="0.7" top="0.75" bottom="0.75" header="0.3" footer="0.3"/>
  <pageSetup paperSize="9" scale="33" orientation="portrait" r:id="rId1"/>
  <colBreaks count="1" manualBreakCount="1">
    <brk id="1" max="10"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39997558519241921"/>
  </sheetPr>
  <dimension ref="A1:L134"/>
  <sheetViews>
    <sheetView showGridLines="0" topLeftCell="A40" workbookViewId="0">
      <selection activeCell="C15" sqref="C15"/>
    </sheetView>
  </sheetViews>
  <sheetFormatPr baseColWidth="10" defaultColWidth="11.42578125" defaultRowHeight="12.75"/>
  <cols>
    <col min="1" max="1" width="4.140625" style="957" customWidth="1"/>
    <col min="2" max="2" width="142.28515625" style="957" bestFit="1" customWidth="1"/>
    <col min="3" max="3" width="20.85546875" style="957" bestFit="1" customWidth="1"/>
    <col min="4" max="4" width="24.7109375" style="957" bestFit="1" customWidth="1"/>
    <col min="5" max="5" width="20.85546875" style="174" customWidth="1"/>
    <col min="6" max="6" width="23" style="184" customWidth="1"/>
    <col min="7" max="7" width="17.5703125" style="174" bestFit="1" customWidth="1"/>
    <col min="8" max="8" width="11.85546875" style="174" bestFit="1" customWidth="1"/>
    <col min="9" max="9" width="12.42578125" style="174" bestFit="1" customWidth="1"/>
    <col min="10" max="12" width="11.42578125" style="174" customWidth="1"/>
    <col min="13" max="13" width="11.42578125" style="957" customWidth="1"/>
    <col min="14" max="16384" width="11.42578125" style="957"/>
  </cols>
  <sheetData>
    <row r="1" spans="1:12" ht="16.5">
      <c r="A1" s="1467"/>
      <c r="B1" s="1468"/>
      <c r="C1" s="1468"/>
      <c r="D1" s="1468"/>
      <c r="E1" s="1468"/>
      <c r="F1" s="1719"/>
      <c r="G1" s="1719"/>
      <c r="H1" s="1719"/>
      <c r="I1" s="1468"/>
      <c r="J1" s="1468"/>
      <c r="K1" s="1468"/>
      <c r="L1" s="1468"/>
    </row>
    <row r="2" spans="1:12" ht="16.5">
      <c r="A2" s="1473"/>
      <c r="B2" s="1720"/>
      <c r="C2" s="1721"/>
      <c r="D2" s="1722"/>
      <c r="E2" s="1723"/>
      <c r="F2" s="1724"/>
      <c r="G2" s="1725"/>
      <c r="H2" s="1719"/>
      <c r="J2" s="2090"/>
    </row>
    <row r="3" spans="1:12" ht="16.5">
      <c r="A3" s="1473"/>
      <c r="B3" s="1726"/>
      <c r="C3" s="1727"/>
      <c r="D3" s="1107" t="s">
        <v>322</v>
      </c>
      <c r="E3" s="1718">
        <f>Cover!$F$37</f>
        <v>45626</v>
      </c>
      <c r="F3" s="1719"/>
      <c r="G3" s="1728"/>
      <c r="H3" s="1719"/>
    </row>
    <row r="4" spans="1:12" ht="16.5">
      <c r="A4" s="1473"/>
      <c r="B4" s="1729"/>
      <c r="C4" s="1461"/>
      <c r="D4" s="1107" t="s">
        <v>325</v>
      </c>
      <c r="E4" s="1718">
        <f>Cover!$F$41</f>
        <v>45645</v>
      </c>
      <c r="F4" s="1719"/>
      <c r="G4" s="1728"/>
      <c r="H4" s="1719"/>
    </row>
    <row r="5" spans="1:12" ht="16.5">
      <c r="A5" s="1473"/>
      <c r="B5" s="1730"/>
      <c r="C5" s="1731"/>
      <c r="D5" s="1731"/>
      <c r="E5" s="1731"/>
      <c r="F5" s="1732"/>
      <c r="G5" s="1733"/>
      <c r="H5" s="1719"/>
    </row>
    <row r="6" spans="1:12" ht="16.5">
      <c r="A6" s="1461"/>
      <c r="B6" s="1461"/>
      <c r="C6" s="1461"/>
      <c r="D6" s="1461"/>
      <c r="E6" s="1462"/>
      <c r="F6" s="1719"/>
      <c r="G6" s="1719"/>
      <c r="H6" s="1719"/>
    </row>
    <row r="7" spans="1:12" ht="20.25" thickBot="1">
      <c r="A7" s="1461"/>
      <c r="B7" s="1743" t="s">
        <v>887</v>
      </c>
      <c r="C7" s="1033"/>
      <c r="D7" s="1033"/>
      <c r="E7" s="1033"/>
      <c r="F7" s="1033"/>
      <c r="G7" s="1681" t="str">
        <f>IF(AND(F41="OK",F9="OK",E47="OK",H49="OK",C59="OK",C71="OK",C73="OK",C76="OK",F78="OK",F91="OK",F101="OK",F99="OK",F103="OK",F105="OK",F107="OK"),"OK","KO")</f>
        <v>KO</v>
      </c>
    </row>
    <row r="8" spans="1:12" ht="14.25" thickTop="1" thickBot="1">
      <c r="E8" s="957"/>
      <c r="F8" s="957"/>
      <c r="K8" s="957"/>
      <c r="L8" s="957"/>
    </row>
    <row r="9" spans="1:12" ht="14.25" thickTop="1" thickBot="1">
      <c r="B9" s="1673" t="s">
        <v>797</v>
      </c>
      <c r="C9" s="1690"/>
      <c r="D9" s="1672"/>
      <c r="E9" s="1672"/>
      <c r="F9" s="1680" t="str">
        <f>IF(AND(E30="OK",E17="OK",E16="OK",E13="OK",E14="OK",E15="OK",E12="OK",E21="OK",E22="OK",E20="OK",E33="OK",E25="OK",E31="OK",E27="OK"),"OK","KO")</f>
        <v>OK</v>
      </c>
      <c r="K9" s="957"/>
      <c r="L9" s="957"/>
    </row>
    <row r="10" spans="1:12" ht="13.5" thickTop="1">
      <c r="B10" s="1678" t="str">
        <f>'CONSISTENCY TEST Asset'!C9</f>
        <v>ASSETS</v>
      </c>
      <c r="C10" s="1678" t="str">
        <f>'CONSISTENCY TEST Asset'!D9</f>
        <v>CA-CF</v>
      </c>
      <c r="D10" s="1678" t="str">
        <f>'CONSISTENCY TEST Asset'!E9</f>
        <v>Eurotitrisation</v>
      </c>
      <c r="E10" s="1678" t="str">
        <f>'CONSISTENCY TEST Asset'!F9</f>
        <v>Consistency test</v>
      </c>
      <c r="F10" s="1612" t="s">
        <v>889</v>
      </c>
      <c r="K10" s="957"/>
      <c r="L10" s="957"/>
    </row>
    <row r="11" spans="1:12">
      <c r="B11" s="1682" t="str">
        <f>'CONSISTENCY TEST Asset'!C11</f>
        <v>Principal Outstanding Amount</v>
      </c>
      <c r="C11" s="1682" t="str">
        <f>'CONSISTENCY TEST Asset'!D11</f>
        <v>Total</v>
      </c>
      <c r="D11" s="1682" t="str">
        <f>'CONSISTENCY TEST Asset'!E11</f>
        <v>Total</v>
      </c>
      <c r="E11" s="1682" t="str">
        <f>E10</f>
        <v>Consistency test</v>
      </c>
      <c r="F11" s="1682" t="str">
        <f>D11</f>
        <v>Total</v>
      </c>
      <c r="G11" s="957"/>
      <c r="H11" s="957"/>
      <c r="I11" s="957"/>
      <c r="J11" s="957"/>
      <c r="K11" s="957"/>
      <c r="L11" s="957"/>
    </row>
    <row r="12" spans="1:12">
      <c r="B12" s="1682" t="str">
        <f>'CONSISTENCY TEST Asset'!C12</f>
        <v>Opening principal outstanding Amount</v>
      </c>
      <c r="C12" s="1686">
        <f>'CONSISTENCY TEST Asset'!D12</f>
        <v>0</v>
      </c>
      <c r="D12" s="1686">
        <f>'CONSISTENCY TEST Asset'!E12</f>
        <v>0</v>
      </c>
      <c r="E12" s="1693" t="str">
        <f t="shared" ref="E12:E17" si="0">IF(ROUND(C12,2)=ROUND(D12,2),"OK","KO")</f>
        <v>OK</v>
      </c>
      <c r="F12" s="1683">
        <f t="shared" ref="F12:F17" si="1">C12-D12</f>
        <v>0</v>
      </c>
      <c r="G12" s="957"/>
      <c r="H12" s="957"/>
      <c r="I12" s="957"/>
      <c r="J12" s="957"/>
      <c r="K12" s="957"/>
      <c r="L12" s="957"/>
    </row>
    <row r="13" spans="1:12">
      <c r="B13" s="1682" t="str">
        <f>'CONSISTENCY TEST Asset'!C13</f>
        <v>new receivable</v>
      </c>
      <c r="C13" s="1686">
        <f>'CONSISTENCY TEST Asset'!D13</f>
        <v>939999984.12</v>
      </c>
      <c r="D13" s="1686">
        <f>'CONSISTENCY TEST Asset'!E13</f>
        <v>939999984.12</v>
      </c>
      <c r="E13" s="1693" t="str">
        <f t="shared" si="0"/>
        <v>OK</v>
      </c>
      <c r="F13" s="1683">
        <f t="shared" si="1"/>
        <v>0</v>
      </c>
      <c r="G13" s="957"/>
      <c r="H13" s="957"/>
      <c r="I13" s="957"/>
      <c r="J13" s="957"/>
      <c r="K13" s="957"/>
      <c r="L13" s="957"/>
    </row>
    <row r="14" spans="1:12">
      <c r="B14" s="1682" t="str">
        <f>'CONSISTENCY TEST Asset'!C14</f>
        <v>New defaulting</v>
      </c>
      <c r="C14" s="1686">
        <f>'CONSISTENCY TEST Asset'!D14</f>
        <v>0</v>
      </c>
      <c r="D14" s="1686">
        <f>'CONSISTENCY TEST Asset'!E14</f>
        <v>0</v>
      </c>
      <c r="E14" s="1693" t="str">
        <f t="shared" si="0"/>
        <v>OK</v>
      </c>
      <c r="F14" s="1683">
        <f t="shared" si="1"/>
        <v>0</v>
      </c>
      <c r="G14" s="957"/>
      <c r="H14" s="957"/>
      <c r="I14" s="957"/>
      <c r="J14" s="957"/>
      <c r="K14" s="957"/>
      <c r="L14" s="957"/>
    </row>
    <row r="15" spans="1:12">
      <c r="B15" s="1682" t="str">
        <f>'CONSISTENCY TEST Asset'!C15</f>
        <v>New deliquency</v>
      </c>
      <c r="C15" s="1686">
        <f>'CONSISTENCY TEST Asset'!D15</f>
        <v>0</v>
      </c>
      <c r="D15" s="1686">
        <f>'CONSISTENCY TEST Asset'!E15</f>
        <v>0</v>
      </c>
      <c r="E15" s="1693" t="str">
        <f t="shared" si="0"/>
        <v>OK</v>
      </c>
      <c r="F15" s="1683">
        <f t="shared" si="1"/>
        <v>0</v>
      </c>
      <c r="G15" s="957"/>
      <c r="H15" s="957"/>
      <c r="I15" s="957"/>
      <c r="J15" s="957"/>
      <c r="K15" s="957"/>
      <c r="L15" s="957"/>
    </row>
    <row r="16" spans="1:12">
      <c r="B16" s="1682" t="str">
        <f>'CONSISTENCY TEST Asset'!C16</f>
        <v>New Overindebting</v>
      </c>
      <c r="C16" s="1686">
        <f>'CONSISTENCY TEST Asset'!D16</f>
        <v>0</v>
      </c>
      <c r="D16" s="1686">
        <f>'CONSISTENCY TEST Asset'!E16</f>
        <v>0</v>
      </c>
      <c r="E16" s="1693" t="str">
        <f t="shared" si="0"/>
        <v>OK</v>
      </c>
      <c r="F16" s="1683">
        <f t="shared" si="1"/>
        <v>0</v>
      </c>
      <c r="G16" s="957"/>
      <c r="H16" s="957"/>
      <c r="I16" s="957"/>
      <c r="J16" s="957"/>
      <c r="K16" s="957"/>
      <c r="L16" s="957"/>
    </row>
    <row r="17" spans="2:12">
      <c r="B17" s="1682" t="str">
        <f>'CONSISTENCY TEST Asset'!C17</f>
        <v>Closing Outstanding Amount</v>
      </c>
      <c r="C17" s="1686">
        <f>'CONSISTENCY TEST Asset'!D17</f>
        <v>939999984.12</v>
      </c>
      <c r="D17" s="1686">
        <f>'CONSISTENCY TEST Asset'!E17</f>
        <v>939999984.12</v>
      </c>
      <c r="E17" s="1693" t="str">
        <f t="shared" si="0"/>
        <v>OK</v>
      </c>
      <c r="F17" s="19">
        <f t="shared" si="1"/>
        <v>0</v>
      </c>
      <c r="G17" s="957"/>
      <c r="H17" s="957"/>
      <c r="I17" s="957"/>
      <c r="J17" s="957"/>
      <c r="K17" s="957"/>
      <c r="L17" s="957"/>
    </row>
    <row r="18" spans="2:12">
      <c r="B18" s="1682" t="str">
        <f>'CONSISTENCY TEST Asset'!C19</f>
        <v>2.Arrears follow up</v>
      </c>
      <c r="C18" s="1691"/>
      <c r="D18" s="1691"/>
      <c r="E18" s="1691"/>
      <c r="F18" s="1695"/>
      <c r="G18" s="957"/>
      <c r="H18" s="957"/>
      <c r="I18" s="957"/>
      <c r="J18" s="957"/>
      <c r="K18" s="957"/>
      <c r="L18" s="957"/>
    </row>
    <row r="19" spans="2:12">
      <c r="B19" s="1682" t="str">
        <f>'CONSISTENCY TEST Asset'!C20</f>
        <v>Principal Component</v>
      </c>
      <c r="C19" s="1686" t="str">
        <f>'CONSISTENCY TEST Asset'!D20</f>
        <v>Total</v>
      </c>
      <c r="D19" s="1686" t="str">
        <f>'CONSISTENCY TEST Asset'!E20</f>
        <v>Total</v>
      </c>
      <c r="E19" s="1682" t="str">
        <f>E11</f>
        <v>Consistency test</v>
      </c>
      <c r="F19" s="1693" t="str">
        <f>D19</f>
        <v>Total</v>
      </c>
      <c r="G19" s="957"/>
      <c r="H19" s="957"/>
      <c r="I19" s="957"/>
      <c r="J19" s="957"/>
      <c r="K19" s="957"/>
      <c r="L19" s="957"/>
    </row>
    <row r="20" spans="2:12">
      <c r="B20" s="1682" t="str">
        <f>'CONSISTENCY TEST Asset'!C21</f>
        <v>New unpaid amount</v>
      </c>
      <c r="C20" s="1686">
        <f>'CONSISTENCY TEST Asset'!D21</f>
        <v>0</v>
      </c>
      <c r="D20" s="1686">
        <f>'CONSISTENCY TEST Asset'!E21</f>
        <v>0</v>
      </c>
      <c r="E20" s="1694" t="str">
        <f>IF(ROUND(C20,2)=ROUND(D20,2),"OK","KO")</f>
        <v>OK</v>
      </c>
      <c r="F20" s="19">
        <f>C20-D20</f>
        <v>0</v>
      </c>
      <c r="G20" s="957"/>
      <c r="H20" s="957"/>
      <c r="I20" s="957"/>
      <c r="J20" s="957"/>
      <c r="K20" s="957"/>
      <c r="L20" s="957"/>
    </row>
    <row r="21" spans="2:12">
      <c r="B21" s="1682" t="str">
        <f>'CONSISTENCY TEST Asset'!C22</f>
        <v>Collection in principal</v>
      </c>
      <c r="C21" s="1686">
        <f>'CONSISTENCY TEST Asset'!D22</f>
        <v>0</v>
      </c>
      <c r="D21" s="1686">
        <f>'CONSISTENCY TEST Asset'!E22</f>
        <v>0</v>
      </c>
      <c r="E21" s="1694" t="str">
        <f>IF(ROUND(C21,2)=ROUND(D21,2),"OK","KO")</f>
        <v>OK</v>
      </c>
      <c r="F21" s="19">
        <f>C21-D21</f>
        <v>0</v>
      </c>
      <c r="G21" s="957"/>
      <c r="H21" s="957"/>
      <c r="I21" s="957"/>
      <c r="J21" s="957"/>
      <c r="K21" s="957"/>
      <c r="L21" s="957"/>
    </row>
    <row r="22" spans="2:12">
      <c r="B22" s="1682" t="str">
        <f>'CONSISTENCY TEST Asset'!C23</f>
        <v>Closing Outstanding Amount</v>
      </c>
      <c r="C22" s="1686">
        <f>'CONSISTENCY TEST Asset'!D23</f>
        <v>0</v>
      </c>
      <c r="D22" s="1686">
        <f>'CONSISTENCY TEST Asset'!E23</f>
        <v>0</v>
      </c>
      <c r="E22" s="1694" t="str">
        <f>IF(ROUND(C22,2)=ROUND(D22,2),"OK","KO")</f>
        <v>OK</v>
      </c>
      <c r="F22" s="19">
        <f>C22-D22</f>
        <v>0</v>
      </c>
      <c r="G22" s="957"/>
      <c r="H22" s="957"/>
      <c r="I22" s="957"/>
      <c r="J22" s="957"/>
      <c r="K22" s="957"/>
      <c r="L22" s="957"/>
    </row>
    <row r="23" spans="2:12">
      <c r="B23" s="1684" t="str">
        <f>'CONSISTENCY TEST Asset'!C25</f>
        <v xml:space="preserve">3.Arrears follow up                                                                                                                 </v>
      </c>
      <c r="C23" s="1685"/>
      <c r="D23" s="1685" t="str">
        <f>'CONSISTENCY TEST Asset'!E25</f>
        <v xml:space="preserve"> </v>
      </c>
      <c r="E23" s="1685"/>
      <c r="F23" s="1696"/>
      <c r="K23" s="957"/>
      <c r="L23" s="957"/>
    </row>
    <row r="24" spans="2:12">
      <c r="B24" s="1682" t="str">
        <f>'CONSISTENCY TEST Asset'!C26</f>
        <v>Interest Component</v>
      </c>
      <c r="C24" s="1686" t="str">
        <f>'CONSISTENCY TEST Asset'!D26</f>
        <v>Total</v>
      </c>
      <c r="D24" s="1686" t="str">
        <f>'CONSISTENCY TEST Asset'!E26</f>
        <v>Total</v>
      </c>
      <c r="E24" s="1694" t="str">
        <f>E19</f>
        <v>Consistency test</v>
      </c>
      <c r="F24" s="1693" t="str">
        <f>D24</f>
        <v>Total</v>
      </c>
      <c r="K24" s="957"/>
      <c r="L24" s="957"/>
    </row>
    <row r="25" spans="2:12">
      <c r="B25" s="1682" t="str">
        <f>'CONSISTENCY TEST Asset'!C27</f>
        <v>New unpaid amount</v>
      </c>
      <c r="C25" s="1686">
        <f>'CONSISTENCY TEST Asset'!D27</f>
        <v>0</v>
      </c>
      <c r="D25" s="1686">
        <f>'CONSISTENCY TEST Asset'!E27</f>
        <v>0</v>
      </c>
      <c r="E25" s="1694" t="str">
        <f>IF(ROUND(C25,2)=ROUND(D25,2),"OK","KO")</f>
        <v>OK</v>
      </c>
      <c r="F25" s="19">
        <f>C25-D25</f>
        <v>0</v>
      </c>
      <c r="K25" s="957"/>
      <c r="L25" s="957"/>
    </row>
    <row r="26" spans="2:12">
      <c r="B26" s="1682" t="str">
        <f>'CONSISTENCY TEST Asset'!C28</f>
        <v>Collection in interests</v>
      </c>
      <c r="C26" s="1686">
        <f>'CONSISTENCY TEST Asset'!D28</f>
        <v>0</v>
      </c>
      <c r="D26" s="1686">
        <f>'CONSISTENCY TEST Asset'!E28</f>
        <v>0</v>
      </c>
      <c r="E26" s="1694" t="str">
        <f>IF(ROUND(C26,2)=ROUND(D26,2),"OK","KO")</f>
        <v>OK</v>
      </c>
      <c r="F26" s="19">
        <f>C26-D26</f>
        <v>0</v>
      </c>
      <c r="K26" s="957"/>
      <c r="L26" s="957"/>
    </row>
    <row r="27" spans="2:12">
      <c r="B27" s="1682" t="str">
        <f>'CONSISTENCY TEST Asset'!C29</f>
        <v>Closing Outstanding Amount</v>
      </c>
      <c r="C27" s="1686">
        <f>'CONSISTENCY TEST Asset'!D29</f>
        <v>0</v>
      </c>
      <c r="D27" s="1686">
        <f>'CONSISTENCY TEST Asset'!E29</f>
        <v>0</v>
      </c>
      <c r="E27" s="1694" t="str">
        <f>IF(ROUND(C27,2)=ROUND(D27,2),"OK","KO")</f>
        <v>OK</v>
      </c>
      <c r="F27" s="19">
        <f>C27-D27</f>
        <v>0</v>
      </c>
      <c r="K27" s="957"/>
      <c r="L27" s="957"/>
    </row>
    <row r="28" spans="2:12">
      <c r="B28" s="1684" t="str">
        <f>'CONSISTENCY TEST Asset'!C31</f>
        <v xml:space="preserve">4.Agios Vendeur                                                                                                              </v>
      </c>
      <c r="C28" s="1685"/>
      <c r="D28" s="1685"/>
      <c r="E28" s="1685"/>
      <c r="F28" s="1696"/>
      <c r="K28" s="957"/>
      <c r="L28" s="957"/>
    </row>
    <row r="29" spans="2:12">
      <c r="B29" s="1684" t="str">
        <f>'CONSISTENCY TEST Asset'!C32</f>
        <v>Interest Component</v>
      </c>
      <c r="C29" s="1684" t="str">
        <f>'CONSISTENCY TEST Asset'!D32</f>
        <v>Total</v>
      </c>
      <c r="D29" s="1684" t="str">
        <f>'CONSISTENCY TEST Asset'!E32</f>
        <v>Total</v>
      </c>
      <c r="E29" s="1684" t="str">
        <f>E24</f>
        <v>Consistency test</v>
      </c>
      <c r="F29" s="1697" t="str">
        <f>F24</f>
        <v>Total</v>
      </c>
      <c r="K29" s="957"/>
      <c r="L29" s="957"/>
    </row>
    <row r="30" spans="2:12">
      <c r="B30" s="1684" t="str">
        <f>'CONSISTENCY TEST Asset'!C33</f>
        <v>New Agios vendeur</v>
      </c>
      <c r="C30" s="1686">
        <f>'CONSISTENCY TEST Asset'!D33</f>
        <v>5959507.2699999996</v>
      </c>
      <c r="D30" s="1686">
        <f>'CONSISTENCY TEST Asset'!E33</f>
        <v>5959507.2699999996</v>
      </c>
      <c r="E30" s="1694" t="str">
        <f t="shared" ref="E30:E36" si="2">IF(ROUND(C30,2)=ROUND(D30,2),"OK","KO")</f>
        <v>OK</v>
      </c>
      <c r="F30" s="19">
        <f>C30-D30</f>
        <v>0</v>
      </c>
      <c r="K30" s="957"/>
      <c r="L30" s="957"/>
    </row>
    <row r="31" spans="2:12">
      <c r="B31" s="1684" t="str">
        <f>'CONSISTENCY TEST Asset'!C34</f>
        <v>Collection Agios vendeur</v>
      </c>
      <c r="C31" s="1686">
        <f>'CONSISTENCY TEST Asset'!D34</f>
        <v>0</v>
      </c>
      <c r="D31" s="1686">
        <f>'CONSISTENCY TEST Asset'!E34</f>
        <v>0</v>
      </c>
      <c r="E31" s="1694" t="str">
        <f t="shared" si="2"/>
        <v>OK</v>
      </c>
      <c r="F31" s="19">
        <f>C31-D31</f>
        <v>0</v>
      </c>
      <c r="K31" s="957"/>
      <c r="L31" s="957"/>
    </row>
    <row r="32" spans="2:12">
      <c r="B32" s="1684" t="str">
        <f>'CONSISTENCY TEST Asset'!C35</f>
        <v>Closing Agios vendeur</v>
      </c>
      <c r="C32" s="1686">
        <f>'CONSISTENCY TEST Asset'!D35</f>
        <v>5959507.2699999996</v>
      </c>
      <c r="D32" s="1686">
        <f>'CONSISTENCY TEST Asset'!E35</f>
        <v>5959507.2699999996</v>
      </c>
      <c r="E32" s="1694" t="str">
        <f t="shared" si="2"/>
        <v>OK</v>
      </c>
      <c r="F32" s="19">
        <f>C32-D32</f>
        <v>0</v>
      </c>
      <c r="K32" s="957"/>
      <c r="L32" s="957"/>
    </row>
    <row r="33" spans="2:12">
      <c r="B33" s="1684" t="str">
        <f>'CONSISTENCY TEST Asset'!C37</f>
        <v xml:space="preserve">5.Recoveries                                                                                                              </v>
      </c>
      <c r="C33" s="1686"/>
      <c r="D33" s="1686"/>
      <c r="E33" s="1694" t="str">
        <f t="shared" si="2"/>
        <v>OK</v>
      </c>
      <c r="F33" s="19">
        <f>C33-D33</f>
        <v>0</v>
      </c>
      <c r="K33" s="957"/>
      <c r="L33" s="957"/>
    </row>
    <row r="34" spans="2:12">
      <c r="B34" s="1684" t="str">
        <f>'CONSISTENCY TEST Asset'!C38</f>
        <v>Interest Component</v>
      </c>
      <c r="C34" s="1685" t="str">
        <f>'CONSISTENCY TEST Asset'!D38</f>
        <v>Total</v>
      </c>
      <c r="D34" s="1685" t="str">
        <f>'CONSISTENCY TEST Asset'!E38</f>
        <v>Total</v>
      </c>
      <c r="E34" s="1694" t="str">
        <f>E24</f>
        <v>Consistency test</v>
      </c>
      <c r="F34" s="1696" t="str">
        <f>F29</f>
        <v>Total</v>
      </c>
      <c r="K34" s="957"/>
      <c r="L34" s="957"/>
    </row>
    <row r="35" spans="2:12">
      <c r="B35" s="1684" t="str">
        <f>'CONSISTENCY TEST Asset'!C39</f>
        <v>Recoveries capital</v>
      </c>
      <c r="C35" s="1686">
        <f>'CONSISTENCY TEST Asset'!D39</f>
        <v>0</v>
      </c>
      <c r="D35" s="1686">
        <f>'CONSISTENCY TEST Asset'!E39</f>
        <v>0</v>
      </c>
      <c r="E35" s="1694" t="str">
        <f t="shared" si="2"/>
        <v>OK</v>
      </c>
      <c r="F35" s="1698">
        <f>C35-D35</f>
        <v>0</v>
      </c>
      <c r="K35" s="957"/>
      <c r="L35" s="957"/>
    </row>
    <row r="36" spans="2:12">
      <c r="B36" s="1684" t="str">
        <f>'CONSISTENCY TEST Asset'!C40</f>
        <v>Recoveries Interet</v>
      </c>
      <c r="C36" s="1686">
        <f>'CONSISTENCY TEST Asset'!D40</f>
        <v>0</v>
      </c>
      <c r="D36" s="1686">
        <f>'CONSISTENCY TEST Asset'!E40</f>
        <v>0</v>
      </c>
      <c r="E36" s="1694" t="str">
        <f t="shared" si="2"/>
        <v>OK</v>
      </c>
      <c r="F36" s="1698">
        <f>C36-D36</f>
        <v>0</v>
      </c>
      <c r="K36" s="957"/>
      <c r="L36" s="957"/>
    </row>
    <row r="37" spans="2:12">
      <c r="B37" s="1684" t="str">
        <f>'CONSISTENCY TEST Asset'!C42</f>
        <v xml:space="preserve">6. ICNE                                                                                                               </v>
      </c>
      <c r="C37" s="1686" t="str">
        <f>'CONSISTENCY TEST Asset'!D42</f>
        <v>Total</v>
      </c>
      <c r="D37" s="1686" t="str">
        <f>'CONSISTENCY TEST Asset'!E42</f>
        <v>Total</v>
      </c>
      <c r="E37" s="1694" t="str">
        <f>E34</f>
        <v>Consistency test</v>
      </c>
      <c r="F37" s="1698" t="str">
        <f>F29</f>
        <v>Total</v>
      </c>
      <c r="K37" s="957"/>
      <c r="L37" s="957"/>
    </row>
    <row r="38" spans="2:12">
      <c r="B38" s="1684" t="str">
        <f>'CONSISTENCY TEST Asset'!C43</f>
        <v>ICNE</v>
      </c>
      <c r="C38" s="1686">
        <f>'CONSISTENCY TEST Asset'!D43</f>
        <v>2784481.81</v>
      </c>
      <c r="D38" s="1686">
        <f>'CONSISTENCY TEST Asset'!E43</f>
        <v>2784481.81</v>
      </c>
      <c r="E38" s="1694" t="str">
        <f>'CONSISTENCY TEST Asset'!F43</f>
        <v>OK</v>
      </c>
      <c r="F38" s="1698">
        <f>C38-D38</f>
        <v>0</v>
      </c>
      <c r="K38" s="957"/>
      <c r="L38" s="957"/>
    </row>
    <row r="39" spans="2:12">
      <c r="B39" s="1684" t="str">
        <f>'Consistency TEST ALL'!B8</f>
        <v>CONSISTENCY TEST GLOBAL</v>
      </c>
      <c r="C39" s="1686"/>
      <c r="D39" s="1686"/>
      <c r="E39" s="1694"/>
      <c r="F39" s="2731" t="str">
        <f>'Consistency TEST ALL'!E8</f>
        <v>OK</v>
      </c>
      <c r="G39" s="957"/>
      <c r="H39" s="957"/>
      <c r="I39" s="957"/>
      <c r="J39" s="957"/>
      <c r="K39" s="957"/>
      <c r="L39" s="957"/>
    </row>
    <row r="40" spans="2:12" ht="13.5" thickBot="1">
      <c r="E40" s="957"/>
      <c r="F40" s="957"/>
      <c r="G40" s="957"/>
      <c r="H40" s="957"/>
      <c r="I40" s="957"/>
      <c r="J40" s="957"/>
      <c r="K40" s="957"/>
      <c r="L40" s="957"/>
    </row>
    <row r="41" spans="2:12" ht="14.25" thickTop="1" thickBot="1">
      <c r="B41" s="1673" t="s">
        <v>1665</v>
      </c>
      <c r="C41" s="1672"/>
      <c r="D41" s="1672"/>
      <c r="E41" s="1672"/>
      <c r="F41" s="1680" t="str">
        <f>IF(AND(E44="OK",E45="OK"),"OK","KO")</f>
        <v>OK</v>
      </c>
      <c r="H41" s="957"/>
      <c r="I41" s="957"/>
      <c r="J41" s="957"/>
      <c r="K41" s="957"/>
      <c r="L41" s="957"/>
    </row>
    <row r="42" spans="2:12" ht="13.5" thickTop="1">
      <c r="B42" s="1687"/>
      <c r="H42" s="957"/>
      <c r="I42" s="957"/>
      <c r="J42" s="957"/>
      <c r="K42" s="957"/>
      <c r="L42" s="957"/>
    </row>
    <row r="43" spans="2:12">
      <c r="B43" s="1688"/>
      <c r="C43" s="1612" t="s">
        <v>484</v>
      </c>
      <c r="D43" s="1612" t="s">
        <v>888</v>
      </c>
      <c r="E43" s="1612" t="s">
        <v>50</v>
      </c>
      <c r="F43" s="957"/>
      <c r="H43" s="957"/>
      <c r="I43" s="957"/>
      <c r="J43" s="957"/>
      <c r="K43" s="957"/>
      <c r="L43" s="957"/>
    </row>
    <row r="44" spans="2:12" ht="25.5">
      <c r="B44" s="1689" t="str">
        <f>'02a. Portfolio Criteria'!B10</f>
        <v>the Weighted Average Adjusted Interest Rate of the Purchased Receivables, taking into account the Additional Receivables as specified in the relevant Purchase Offer, shall not be lower than 5.5 per cent.;</v>
      </c>
      <c r="C44" s="1677">
        <f>'02a. Portfolio Criteria'!D10</f>
        <v>5.9700900000000001E-2</v>
      </c>
      <c r="D44" s="1675">
        <f>'02a. Portfolio Criteria'!E10</f>
        <v>5.5E-2</v>
      </c>
      <c r="E44" s="1676" t="str">
        <f>'02a. Portfolio Criteria'!F10</f>
        <v>OK</v>
      </c>
      <c r="F44" s="957"/>
      <c r="H44" s="957"/>
      <c r="I44" s="957"/>
      <c r="J44" s="957"/>
      <c r="K44" s="957"/>
      <c r="L44" s="957"/>
    </row>
    <row r="45" spans="2:12" ht="25.5">
      <c r="B45" s="1689" t="str">
        <f>'02a. Portfolio Criteria'!B11</f>
        <v>with respect to any Main Borrower, the aggregate Outstanding Principal Balance of the Purchased Receivables owed by such Borrower does not exceed 0.20 per cent. of the Outstanding Principal Balance of all Purchased Receivables.</v>
      </c>
      <c r="C45" s="1677">
        <f>'02a. Portfolio Criteria'!D11</f>
        <v>1.6000000000000001E-4</v>
      </c>
      <c r="D45" s="1675">
        <f>'02a. Portfolio Criteria'!E11</f>
        <v>2E-3</v>
      </c>
      <c r="E45" s="1676" t="str">
        <f>'02a. Portfolio Criteria'!F11</f>
        <v>OK</v>
      </c>
      <c r="F45" s="957"/>
      <c r="H45" s="957"/>
      <c r="I45" s="957"/>
      <c r="J45" s="957"/>
      <c r="K45" s="957"/>
      <c r="L45" s="957"/>
    </row>
    <row r="46" spans="2:12" ht="13.5" thickBot="1">
      <c r="E46" s="957"/>
      <c r="F46" s="957"/>
      <c r="H46" s="957"/>
      <c r="I46" s="957"/>
      <c r="J46" s="957"/>
      <c r="K46" s="957"/>
      <c r="L46" s="957"/>
    </row>
    <row r="47" spans="2:12" ht="14.25" thickTop="1" thickBot="1">
      <c r="B47" s="1673" t="str">
        <f>'02.b Eligibility Criteria'!B7</f>
        <v>02b - Eligibility Criteria of the Receivables</v>
      </c>
      <c r="C47" s="1672"/>
      <c r="D47" s="1672"/>
      <c r="E47" s="1676" t="str">
        <f>'02.b Eligibility Criteria'!F7</f>
        <v>OK</v>
      </c>
      <c r="F47" s="957"/>
      <c r="H47" s="957"/>
      <c r="I47" s="957"/>
      <c r="J47" s="957"/>
      <c r="K47" s="957"/>
      <c r="L47" s="957"/>
    </row>
    <row r="48" spans="2:12" ht="14.25" thickTop="1" thickBot="1">
      <c r="E48" s="957"/>
      <c r="F48" s="1680"/>
      <c r="H48" s="957"/>
      <c r="I48" s="957"/>
      <c r="J48" s="957"/>
      <c r="K48" s="957"/>
      <c r="L48" s="957"/>
    </row>
    <row r="49" spans="2:12" ht="14.25" thickTop="1" thickBot="1">
      <c r="B49" s="1673" t="s">
        <v>1685</v>
      </c>
      <c r="C49" s="1672"/>
      <c r="D49" s="1672"/>
      <c r="E49" s="1672"/>
      <c r="F49" s="1672"/>
      <c r="G49" s="1672"/>
      <c r="H49" s="1680" t="str">
        <f>IF(AND(F52="OK",E54="OK",E55="OK",H54="OK",H55="OK",F57="OK"),"OK","KO")</f>
        <v>OK</v>
      </c>
      <c r="I49" s="957"/>
      <c r="J49" s="957"/>
      <c r="K49" s="957"/>
      <c r="L49" s="957"/>
    </row>
    <row r="50" spans="2:12" ht="13.5" thickTop="1">
      <c r="B50" s="1687"/>
      <c r="K50" s="957"/>
      <c r="L50" s="957"/>
    </row>
    <row r="51" spans="2:12">
      <c r="B51" s="1699" t="s">
        <v>383</v>
      </c>
      <c r="C51" s="1700" t="s">
        <v>384</v>
      </c>
      <c r="D51" s="1700" t="s">
        <v>384</v>
      </c>
      <c r="E51" s="1700" t="s">
        <v>384</v>
      </c>
      <c r="F51" s="1612" t="s">
        <v>50</v>
      </c>
      <c r="G51" s="1610"/>
      <c r="H51" s="1610"/>
      <c r="K51" s="957"/>
      <c r="L51" s="957"/>
    </row>
    <row r="52" spans="2:12">
      <c r="B52" s="1701" t="s">
        <v>383</v>
      </c>
      <c r="C52" s="1702" t="s">
        <v>384</v>
      </c>
      <c r="D52" s="1702" t="s">
        <v>384</v>
      </c>
      <c r="E52" s="1702" t="s">
        <v>384</v>
      </c>
      <c r="F52" s="1679" t="str">
        <f>IF(AND(C52="Safe",D52="Safe"),"OK","KO")</f>
        <v>OK</v>
      </c>
      <c r="G52" s="1610"/>
      <c r="H52" s="1610"/>
      <c r="K52" s="957"/>
      <c r="L52" s="957"/>
    </row>
    <row r="53" spans="2:12">
      <c r="B53" s="1699" t="s">
        <v>2641</v>
      </c>
      <c r="C53" s="1703"/>
      <c r="D53" s="982"/>
      <c r="E53" s="1610"/>
      <c r="F53" s="1703"/>
      <c r="G53" s="991"/>
      <c r="H53" s="1610"/>
      <c r="K53" s="957"/>
      <c r="L53" s="957"/>
    </row>
    <row r="54" spans="2:12">
      <c r="B54" s="1704" t="s">
        <v>394</v>
      </c>
      <c r="C54" s="1705" t="s">
        <v>1441</v>
      </c>
      <c r="D54" s="1706" t="s">
        <v>391</v>
      </c>
      <c r="E54" s="1679" t="str">
        <f>IF(OR(C54="A",C54="A+",C54="AA-",C54="AA",C54="AA+",C54="AAA"),"OK","KO")</f>
        <v>OK</v>
      </c>
      <c r="F54" s="1705" t="s">
        <v>392</v>
      </c>
      <c r="G54" s="1706" t="s">
        <v>1684</v>
      </c>
      <c r="H54" s="1679" t="str">
        <f>IF(F54="F1","OK","KO")</f>
        <v>OK</v>
      </c>
      <c r="K54" s="957"/>
      <c r="L54" s="957"/>
    </row>
    <row r="55" spans="2:12">
      <c r="B55" s="1707" t="s">
        <v>1666</v>
      </c>
      <c r="C55" s="1705" t="s">
        <v>1441</v>
      </c>
      <c r="D55" s="1706" t="s">
        <v>391</v>
      </c>
      <c r="E55" s="1679" t="str">
        <f>IF(OR(C55="A",C55="A+",C55="AA-",C55="AA",C55="AA+",C55="AAA"),"OK","KO")</f>
        <v>OK</v>
      </c>
      <c r="F55" s="1705" t="s">
        <v>392</v>
      </c>
      <c r="G55" s="1706" t="s">
        <v>1684</v>
      </c>
      <c r="H55" s="1679" t="str">
        <f>IF(F55="F1","OK","KO")</f>
        <v>OK</v>
      </c>
      <c r="K55" s="957"/>
      <c r="L55" s="957"/>
    </row>
    <row r="56" spans="2:12">
      <c r="B56" s="1699" t="s">
        <v>405</v>
      </c>
      <c r="C56" s="1612" t="s">
        <v>1667</v>
      </c>
      <c r="D56" s="1612" t="str">
        <f>D43</f>
        <v>limit</v>
      </c>
      <c r="E56" s="1612" t="str">
        <f>E10</f>
        <v>Consistency test</v>
      </c>
      <c r="F56" s="1612" t="str">
        <f>E43</f>
        <v>Status</v>
      </c>
      <c r="G56" s="1610"/>
      <c r="H56" s="1610"/>
      <c r="K56" s="957"/>
      <c r="L56" s="957"/>
    </row>
    <row r="57" spans="2:12">
      <c r="B57" s="1701" t="s">
        <v>405</v>
      </c>
      <c r="C57" s="1708">
        <f>'01. Key Figures'!E91</f>
        <v>0.05</v>
      </c>
      <c r="D57" s="1709">
        <v>0.05</v>
      </c>
      <c r="E57" s="1710">
        <f>MIN(C57-D57,0)</f>
        <v>0</v>
      </c>
      <c r="F57" s="1679" t="str">
        <f>IF(C57&lt;D57,"KO","OK")</f>
        <v>OK</v>
      </c>
      <c r="G57" s="1610"/>
      <c r="H57" s="1610"/>
      <c r="K57" s="957"/>
      <c r="L57" s="957"/>
    </row>
    <row r="58" spans="2:12" ht="13.5" thickBot="1">
      <c r="E58" s="957"/>
      <c r="F58" s="957"/>
      <c r="G58" s="957"/>
      <c r="H58" s="957"/>
      <c r="K58" s="957"/>
      <c r="L58" s="957"/>
    </row>
    <row r="59" spans="2:12" ht="14.25" thickTop="1" thickBot="1">
      <c r="B59" s="1673" t="s">
        <v>424</v>
      </c>
      <c r="C59" s="1679" t="str">
        <f>'03. Asset follow up'!K7</f>
        <v>OK</v>
      </c>
      <c r="D59" s="174"/>
      <c r="F59" s="174"/>
      <c r="J59" s="957"/>
      <c r="K59" s="957"/>
      <c r="L59" s="957"/>
    </row>
    <row r="60" spans="2:12" ht="13.5" thickTop="1">
      <c r="B60" s="1707" t="s">
        <v>920</v>
      </c>
      <c r="C60" s="1679" t="str">
        <f>'03. Asset follow up'!K23</f>
        <v>OK</v>
      </c>
      <c r="K60" s="957"/>
      <c r="L60" s="957"/>
    </row>
    <row r="61" spans="2:12">
      <c r="B61" s="1707" t="s">
        <v>1668</v>
      </c>
      <c r="C61" s="1679" t="str">
        <f>'03. Asset follow up'!K38</f>
        <v>OK</v>
      </c>
      <c r="K61" s="957"/>
      <c r="L61" s="957"/>
    </row>
    <row r="62" spans="2:12">
      <c r="B62" s="1707" t="s">
        <v>1669</v>
      </c>
      <c r="C62" s="1679" t="str">
        <f>'03. Asset follow up'!K53</f>
        <v>OK</v>
      </c>
      <c r="I62" s="957"/>
      <c r="J62" s="957"/>
      <c r="K62" s="957"/>
      <c r="L62" s="957"/>
    </row>
    <row r="63" spans="2:12">
      <c r="B63" s="1707" t="str">
        <f>'03. Asset follow up'!B56</f>
        <v>IV . Arrears follow up                                                                                                                     Interests component</v>
      </c>
      <c r="C63" s="1679" t="str">
        <f>'03. Asset follow up'!K69</f>
        <v>OK</v>
      </c>
      <c r="I63" s="957"/>
      <c r="J63" s="957"/>
      <c r="K63" s="957"/>
      <c r="L63" s="957"/>
    </row>
    <row r="64" spans="2:12">
      <c r="B64" s="1707" t="str">
        <f>'03. Asset follow up'!B71</f>
        <v xml:space="preserve">IV . Seller's interests follow up                                                                                              Interests component               </v>
      </c>
      <c r="C64" s="1679" t="str">
        <f>'03. Asset follow up'!K84</f>
        <v>OK</v>
      </c>
      <c r="K64" s="957"/>
      <c r="L64" s="957"/>
    </row>
    <row r="65" spans="2:12" ht="13.5" thickBot="1">
      <c r="K65" s="957"/>
      <c r="L65" s="957"/>
    </row>
    <row r="66" spans="2:12" ht="14.25" thickTop="1" thickBot="1">
      <c r="B66" s="1673" t="s">
        <v>1277</v>
      </c>
      <c r="C66" s="1679"/>
      <c r="K66" s="957"/>
      <c r="L66" s="957"/>
    </row>
    <row r="67" spans="2:12" ht="13.5" thickTop="1">
      <c r="B67" s="1707" t="s">
        <v>3260</v>
      </c>
      <c r="C67" s="1679" t="str">
        <f>'04. Available Funds Called-up'!G52</f>
        <v>OK</v>
      </c>
      <c r="K67" s="957"/>
      <c r="L67" s="957"/>
    </row>
    <row r="68" spans="2:12">
      <c r="B68" s="1707" t="s">
        <v>3254</v>
      </c>
      <c r="C68" s="1679" t="str">
        <f>'04. Available Funds Called-up'!G62</f>
        <v>OK</v>
      </c>
      <c r="K68" s="957"/>
      <c r="L68" s="957"/>
    </row>
    <row r="69" spans="2:12">
      <c r="B69" s="1707" t="s">
        <v>3262</v>
      </c>
      <c r="C69" s="1679" t="str">
        <f>'04. Available Funds Called-up'!G68</f>
        <v>OK</v>
      </c>
      <c r="K69" s="957"/>
      <c r="L69" s="957"/>
    </row>
    <row r="70" spans="2:12" ht="13.5" thickBot="1">
      <c r="K70" s="957"/>
      <c r="L70" s="957"/>
    </row>
    <row r="71" spans="2:12" ht="14.25" thickTop="1" thickBot="1">
      <c r="B71" s="1673" t="s">
        <v>525</v>
      </c>
      <c r="C71" s="1679">
        <f>'05. Reserves Required Levels'!H62</f>
        <v>0</v>
      </c>
      <c r="K71" s="957"/>
      <c r="L71" s="957"/>
    </row>
    <row r="72" spans="2:12" ht="14.25" thickTop="1" thickBot="1">
      <c r="B72" s="1692"/>
      <c r="K72" s="957"/>
      <c r="L72" s="957"/>
    </row>
    <row r="73" spans="2:12" ht="14.25" thickTop="1" thickBot="1">
      <c r="B73" s="1673" t="str">
        <f>'06. Purchase Price'!B8</f>
        <v>06. Purchase Price</v>
      </c>
      <c r="C73" s="2732">
        <f>'06. Purchase Price'!E21</f>
        <v>0</v>
      </c>
      <c r="K73" s="957"/>
      <c r="L73" s="957"/>
    </row>
    <row r="74" spans="2:12" ht="14.25" thickTop="1" thickBot="1">
      <c r="B74" s="1692"/>
      <c r="K74" s="957"/>
      <c r="L74" s="957"/>
    </row>
    <row r="75" spans="2:12" ht="14.25" thickTop="1" thickBot="1">
      <c r="B75" s="1673" t="s">
        <v>538</v>
      </c>
      <c r="C75" s="1672"/>
      <c r="K75" s="957"/>
      <c r="L75" s="957"/>
    </row>
    <row r="76" spans="2:12" ht="13.5" thickTop="1">
      <c r="B76" s="1707" t="s">
        <v>540</v>
      </c>
      <c r="C76" s="1679" t="str">
        <f>'07. Asset Amortisation Profile'!I8</f>
        <v>OK</v>
      </c>
      <c r="K76" s="957"/>
      <c r="L76" s="957"/>
    </row>
    <row r="77" spans="2:12" ht="13.5" thickBot="1"/>
    <row r="78" spans="2:12" ht="14.25" thickTop="1" thickBot="1">
      <c r="B78" s="1673" t="s">
        <v>1286</v>
      </c>
      <c r="C78" s="1672"/>
      <c r="D78" s="1672"/>
      <c r="E78" s="1672"/>
      <c r="J78" s="957"/>
      <c r="K78" s="957"/>
      <c r="L78" s="957"/>
    </row>
    <row r="79" spans="2:12" ht="13.5" thickTop="1">
      <c r="B79" s="1707"/>
      <c r="C79" s="1707" t="s">
        <v>577</v>
      </c>
      <c r="D79" s="1707" t="s">
        <v>1670</v>
      </c>
      <c r="E79" s="1707" t="s">
        <v>50</v>
      </c>
      <c r="F79" s="957"/>
      <c r="K79" s="957"/>
      <c r="L79" s="957"/>
    </row>
    <row r="80" spans="2:12">
      <c r="B80" s="1707" t="s">
        <v>1671</v>
      </c>
      <c r="C80" s="1707">
        <f>'01. Key Figures'!C18</f>
        <v>775500000</v>
      </c>
      <c r="D80" s="1707">
        <f>'14. Priority of Payments '!I50</f>
        <v>0</v>
      </c>
      <c r="E80" s="1218" t="str">
        <f>+IF(D80&gt;=C80,"OK","KO")</f>
        <v>KO</v>
      </c>
      <c r="F80" s="1687"/>
      <c r="K80" s="957"/>
      <c r="L80" s="957"/>
    </row>
    <row r="81" spans="2:12">
      <c r="B81" s="1707" t="s">
        <v>1672</v>
      </c>
      <c r="C81" s="1707">
        <f>'01. Key Figures'!C19</f>
        <v>51700000</v>
      </c>
      <c r="D81" s="1707">
        <f>'14. Priority of Payments '!I49</f>
        <v>0</v>
      </c>
      <c r="E81" s="1218" t="str">
        <f t="shared" ref="E81:E83" si="3">+IF(D81&gt;=C81,"OK","KO")</f>
        <v>KO</v>
      </c>
      <c r="F81" s="1687"/>
      <c r="K81" s="957"/>
      <c r="L81" s="957"/>
    </row>
    <row r="82" spans="2:12">
      <c r="B82" s="1707" t="s">
        <v>1673</v>
      </c>
      <c r="C82" s="1707">
        <f>'01. Key Figures'!C20</f>
        <v>56400000</v>
      </c>
      <c r="D82" s="1707">
        <f>'14. Priority of Payments '!I46</f>
        <v>0</v>
      </c>
      <c r="E82" s="1218" t="str">
        <f t="shared" si="3"/>
        <v>KO</v>
      </c>
      <c r="F82" s="1687"/>
      <c r="K82" s="957"/>
      <c r="L82" s="957"/>
    </row>
    <row r="83" spans="2:12">
      <c r="B83" s="1707" t="s">
        <v>1674</v>
      </c>
      <c r="C83" s="1707">
        <f>'01. Key Figures'!C21</f>
        <v>56400000</v>
      </c>
      <c r="D83" s="1707">
        <f>'14. Priority of Payments '!I43</f>
        <v>0</v>
      </c>
      <c r="E83" s="1218" t="str">
        <f t="shared" si="3"/>
        <v>KO</v>
      </c>
      <c r="F83" s="1687"/>
      <c r="K83" s="957"/>
      <c r="L83" s="957"/>
    </row>
    <row r="84" spans="2:12" ht="13.5" thickBot="1">
      <c r="B84" s="1687"/>
      <c r="K84" s="957"/>
      <c r="L84" s="957"/>
    </row>
    <row r="85" spans="2:12" ht="14.25" thickTop="1" thickBot="1">
      <c r="B85" s="1673" t="s">
        <v>1267</v>
      </c>
      <c r="K85" s="957"/>
      <c r="L85" s="957"/>
    </row>
    <row r="86" spans="2:12" ht="13.5" thickTop="1">
      <c r="B86" s="1707" t="s">
        <v>2890</v>
      </c>
      <c r="C86" s="1679" t="str">
        <f>'10. Notes Interest'!P17</f>
        <v>OK</v>
      </c>
      <c r="K86" s="957"/>
      <c r="L86" s="957"/>
    </row>
    <row r="87" spans="2:12">
      <c r="B87" s="1707" t="s">
        <v>2891</v>
      </c>
      <c r="C87" s="1679" t="str">
        <f>'10. Notes Interest'!P24</f>
        <v>OK</v>
      </c>
      <c r="K87" s="957"/>
      <c r="L87" s="957"/>
    </row>
    <row r="88" spans="2:12">
      <c r="B88" s="1707" t="s">
        <v>2892</v>
      </c>
      <c r="C88" s="1679" t="str">
        <f>'10. Notes Interest'!P31</f>
        <v>OK</v>
      </c>
      <c r="K88" s="957"/>
      <c r="L88" s="957"/>
    </row>
    <row r="89" spans="2:12">
      <c r="B89" s="1707" t="s">
        <v>2893</v>
      </c>
      <c r="C89" s="1679" t="str">
        <f>'10. Notes Interest'!P38</f>
        <v>OK</v>
      </c>
      <c r="K89" s="957"/>
      <c r="L89" s="957"/>
    </row>
    <row r="90" spans="2:12" ht="13.5" thickBot="1">
      <c r="B90" s="1687"/>
      <c r="K90" s="957"/>
      <c r="L90" s="957"/>
    </row>
    <row r="91" spans="2:12" ht="14.25" thickTop="1" thickBot="1">
      <c r="B91" s="1673" t="s">
        <v>1675</v>
      </c>
      <c r="C91" s="1672"/>
      <c r="D91" s="1672"/>
      <c r="E91" s="1672"/>
      <c r="F91" s="1218" t="str">
        <f>IF(AND(F94="Class Bto be amortised",F95="Class Bto be amortised",F96="Class Bto be amortised",F96="Class Bto be amortised"),"OK","OK")</f>
        <v>OK</v>
      </c>
      <c r="G91" s="957"/>
      <c r="J91" s="957"/>
      <c r="K91" s="957"/>
      <c r="L91" s="957"/>
    </row>
    <row r="92" spans="2:12" ht="24" customHeight="1" thickTop="1">
      <c r="B92" s="1707"/>
      <c r="C92" s="1707" t="s">
        <v>577</v>
      </c>
      <c r="D92" s="1707" t="s">
        <v>578</v>
      </c>
      <c r="E92" s="1707" t="s">
        <v>571</v>
      </c>
      <c r="F92" s="1707" t="s">
        <v>50</v>
      </c>
      <c r="K92" s="957"/>
      <c r="L92" s="957"/>
    </row>
    <row r="93" spans="2:12">
      <c r="B93" s="1707" t="s">
        <v>1676</v>
      </c>
      <c r="C93" s="1707">
        <f>'11. Notes Follow-up'!AK16</f>
        <v>775500000</v>
      </c>
      <c r="D93" s="1707">
        <f>'11. Notes Follow-up'!AM16</f>
        <v>775500000</v>
      </c>
      <c r="E93" s="1707">
        <f>ROUND(C93-D93,2)</f>
        <v>0</v>
      </c>
      <c r="F93" s="1218" t="str">
        <f>IF(E93=0,"OK","Class A to be amortised")</f>
        <v>OK</v>
      </c>
      <c r="K93" s="957"/>
      <c r="L93" s="957"/>
    </row>
    <row r="94" spans="2:12">
      <c r="B94" s="1707" t="s">
        <v>1677</v>
      </c>
      <c r="C94" s="1707">
        <f>'11. Notes Follow-up'!AK17</f>
        <v>51700000</v>
      </c>
      <c r="D94" s="1707">
        <f>'11. Notes Follow-up'!AM17</f>
        <v>51700000</v>
      </c>
      <c r="E94" s="1707">
        <f t="shared" ref="E94:E97" si="4">ROUND(C94-D94,2)</f>
        <v>0</v>
      </c>
      <c r="F94" s="1218" t="str">
        <f>IF(E94=0,"OK","Class B to be amortised")</f>
        <v>OK</v>
      </c>
      <c r="K94" s="957"/>
      <c r="L94" s="957"/>
    </row>
    <row r="95" spans="2:12">
      <c r="B95" s="1707" t="s">
        <v>1678</v>
      </c>
      <c r="C95" s="1707">
        <f>'11. Notes Follow-up'!AK18</f>
        <v>56400000</v>
      </c>
      <c r="D95" s="1707">
        <f>'11. Notes Follow-up'!AM18</f>
        <v>56400000</v>
      </c>
      <c r="E95" s="1707">
        <f t="shared" si="4"/>
        <v>0</v>
      </c>
      <c r="F95" s="1218" t="str">
        <f>IF(E95=0,"OK","Class C to be amortised")</f>
        <v>OK</v>
      </c>
      <c r="K95" s="957"/>
      <c r="L95" s="957"/>
    </row>
    <row r="96" spans="2:12">
      <c r="B96" s="1707" t="s">
        <v>1679</v>
      </c>
      <c r="C96" s="1707">
        <f>'11. Notes Follow-up'!AK19</f>
        <v>56400000</v>
      </c>
      <c r="D96" s="1707">
        <f>'11. Notes Follow-up'!AM19</f>
        <v>56400000</v>
      </c>
      <c r="E96" s="1707">
        <f t="shared" si="4"/>
        <v>0</v>
      </c>
      <c r="F96" s="1218" t="str">
        <f>IF(E96=0,"OK","Class D to be amortised")</f>
        <v>OK</v>
      </c>
      <c r="K96" s="957"/>
      <c r="L96" s="957"/>
    </row>
    <row r="97" spans="2:12">
      <c r="B97" s="1707" t="s">
        <v>425</v>
      </c>
      <c r="C97" s="1707">
        <f>SUM(C93:C96)</f>
        <v>940000000</v>
      </c>
      <c r="D97" s="1707">
        <f>SUM(D93:D96)</f>
        <v>940000000</v>
      </c>
      <c r="E97" s="1707">
        <f t="shared" si="4"/>
        <v>0</v>
      </c>
      <c r="F97" s="1218" t="str">
        <f>IF(D97=0,"Liquidation","OK")</f>
        <v>OK</v>
      </c>
      <c r="K97" s="957"/>
      <c r="L97" s="957"/>
    </row>
    <row r="98" spans="2:12" ht="13.5" thickBot="1">
      <c r="B98" s="1687"/>
      <c r="K98" s="957"/>
      <c r="L98" s="957"/>
    </row>
    <row r="99" spans="2:12" ht="14.25" thickTop="1" thickBot="1">
      <c r="B99" s="1673" t="s">
        <v>1680</v>
      </c>
      <c r="C99" s="1672"/>
      <c r="D99" s="1672"/>
      <c r="E99" s="1672"/>
      <c r="F99" s="1218">
        <f>'14. Priority of Payments '!I8</f>
        <v>0</v>
      </c>
      <c r="G99" s="957"/>
      <c r="J99" s="957"/>
      <c r="K99" s="957"/>
      <c r="L99" s="957"/>
    </row>
    <row r="100" spans="2:12" ht="14.25" thickTop="1" thickBot="1">
      <c r="E100" s="957"/>
      <c r="F100" s="957"/>
      <c r="G100" s="1680"/>
      <c r="J100" s="957"/>
      <c r="K100" s="957"/>
      <c r="L100" s="957"/>
    </row>
    <row r="101" spans="2:12" ht="14.25" thickTop="1" thickBot="1">
      <c r="B101" s="1673" t="s">
        <v>1273</v>
      </c>
      <c r="C101" s="1672"/>
      <c r="D101" s="1672"/>
      <c r="E101" s="1672"/>
      <c r="F101" s="1218" t="str">
        <f>'13. Fees calculations'!I8</f>
        <v>OK</v>
      </c>
      <c r="G101" s="1680"/>
      <c r="J101" s="957"/>
      <c r="K101" s="957"/>
      <c r="L101" s="957"/>
    </row>
    <row r="102" spans="2:12" ht="14.25" thickTop="1" thickBot="1">
      <c r="B102" s="1687"/>
      <c r="G102" s="1680"/>
      <c r="J102" s="957"/>
      <c r="K102" s="957"/>
      <c r="L102" s="957"/>
    </row>
    <row r="103" spans="2:12" ht="14.25" thickTop="1" thickBot="1">
      <c r="B103" s="1673" t="s">
        <v>1681</v>
      </c>
      <c r="C103" s="1672"/>
      <c r="D103" s="1672"/>
      <c r="E103" s="1672"/>
      <c r="F103" s="1218" t="str">
        <f>'15.  Soft Balance Sheet &amp; Flows'!G8</f>
        <v>OK</v>
      </c>
      <c r="G103" s="1680"/>
      <c r="J103" s="957"/>
      <c r="K103" s="957"/>
      <c r="L103" s="957"/>
    </row>
    <row r="104" spans="2:12" ht="12.75" customHeight="1" thickTop="1" thickBot="1">
      <c r="B104" s="1687"/>
      <c r="G104" s="1680"/>
      <c r="J104" s="957"/>
      <c r="K104" s="957"/>
      <c r="L104" s="957"/>
    </row>
    <row r="105" spans="2:12" ht="14.25" thickTop="1" thickBot="1">
      <c r="B105" s="1673" t="s">
        <v>1682</v>
      </c>
      <c r="C105" s="1672"/>
      <c r="D105" s="1672"/>
      <c r="E105" s="1672"/>
      <c r="F105" s="1218" t="str">
        <f>'16. Break Down Statistics'!M17</f>
        <v>OK</v>
      </c>
      <c r="J105" s="957"/>
      <c r="K105" s="957"/>
      <c r="L105" s="957"/>
    </row>
    <row r="106" spans="2:12" ht="14.25" thickTop="1" thickBot="1">
      <c r="B106" s="1687"/>
      <c r="K106" s="957"/>
      <c r="L106" s="957"/>
    </row>
    <row r="107" spans="2:12" ht="14.25" thickTop="1" thickBot="1">
      <c r="B107" s="1673" t="s">
        <v>1683</v>
      </c>
      <c r="C107" s="1672"/>
      <c r="D107" s="1672"/>
      <c r="E107" s="1672"/>
      <c r="F107" s="1218" t="str">
        <f>'16.Bis CONSISTENCY TEST Stat'!I7</f>
        <v>OK</v>
      </c>
      <c r="K107" s="957"/>
      <c r="L107" s="957"/>
    </row>
    <row r="108" spans="2:12" ht="14.25" thickTop="1" thickBot="1">
      <c r="B108" s="1687"/>
      <c r="K108" s="957"/>
      <c r="L108" s="957"/>
    </row>
    <row r="109" spans="2:12" ht="14.25" thickTop="1" thickBot="1">
      <c r="B109" s="1673" t="s">
        <v>2829</v>
      </c>
      <c r="C109" s="1672"/>
      <c r="D109" s="1672"/>
      <c r="E109" s="1672"/>
      <c r="F109" s="1218" t="str">
        <f>'19. Performance Trigger'!H7</f>
        <v>OK</v>
      </c>
    </row>
    <row r="110" spans="2:12" ht="14.25" thickTop="1" thickBot="1"/>
    <row r="111" spans="2:12" ht="14.25" thickTop="1" thickBot="1">
      <c r="B111" s="1673" t="s">
        <v>2830</v>
      </c>
      <c r="C111" s="1672"/>
      <c r="D111" s="1672"/>
      <c r="E111" s="1672"/>
      <c r="F111" s="1218" t="str">
        <f>'21.Portfolio Events'!D9</f>
        <v>NO</v>
      </c>
    </row>
    <row r="112" spans="2:12" ht="13.5" thickTop="1">
      <c r="B112" s="1707" t="s">
        <v>1428</v>
      </c>
      <c r="C112" s="1707"/>
      <c r="D112" s="1707"/>
      <c r="E112" s="1707"/>
      <c r="F112" s="1218" t="str">
        <f>'21.Portfolio Events'!D10</f>
        <v>NO</v>
      </c>
    </row>
    <row r="113" spans="2:6">
      <c r="B113" s="1707" t="s">
        <v>2668</v>
      </c>
      <c r="C113" s="1707"/>
      <c r="D113" s="1707"/>
      <c r="E113" s="1707"/>
      <c r="F113" s="1218" t="str">
        <f>'21.Portfolio Events'!D11</f>
        <v>NO</v>
      </c>
    </row>
    <row r="114" spans="2:6">
      <c r="B114" s="1707" t="s">
        <v>3019</v>
      </c>
      <c r="C114" s="1707"/>
      <c r="D114" s="1707"/>
      <c r="E114" s="1707"/>
      <c r="F114" s="1218" t="str">
        <f>'21.Portfolio Events'!D12</f>
        <v>NO</v>
      </c>
    </row>
    <row r="115" spans="2:6">
      <c r="B115" s="1707" t="s">
        <v>3020</v>
      </c>
      <c r="C115" s="1707"/>
      <c r="D115" s="1707"/>
      <c r="E115" s="1707"/>
      <c r="F115" s="1218" t="str">
        <f>'21.Portfolio Events'!D13</f>
        <v>NO</v>
      </c>
    </row>
    <row r="116" spans="2:6">
      <c r="B116" s="1707" t="s">
        <v>3021</v>
      </c>
      <c r="C116" s="1707"/>
      <c r="D116" s="1707"/>
      <c r="E116" s="1707"/>
      <c r="F116" s="1218" t="str">
        <f>'21.Portfolio Events'!D14</f>
        <v>NO</v>
      </c>
    </row>
    <row r="117" spans="2:6">
      <c r="B117" s="1707" t="s">
        <v>3022</v>
      </c>
      <c r="C117" s="1707"/>
      <c r="D117" s="1707"/>
      <c r="E117" s="1707"/>
      <c r="F117" s="1218" t="str">
        <f>'21.Portfolio Events'!D15</f>
        <v>NO</v>
      </c>
    </row>
    <row r="118" spans="2:6">
      <c r="B118" s="1707" t="s">
        <v>3023</v>
      </c>
      <c r="C118" s="1707"/>
      <c r="D118" s="1707"/>
      <c r="E118" s="1707"/>
      <c r="F118" s="1218" t="str">
        <f>'21.Portfolio Events'!D16</f>
        <v>NO</v>
      </c>
    </row>
    <row r="119" spans="2:6">
      <c r="B119" s="1707" t="s">
        <v>3024</v>
      </c>
      <c r="C119" s="1707"/>
      <c r="D119" s="1707"/>
      <c r="E119" s="1707"/>
      <c r="F119" s="1218" t="str">
        <f>'21.Portfolio Events'!D17</f>
        <v>NO</v>
      </c>
    </row>
    <row r="120" spans="2:6">
      <c r="B120" s="1707" t="s">
        <v>3030</v>
      </c>
      <c r="C120" s="1707"/>
      <c r="D120" s="1707"/>
      <c r="E120" s="1707"/>
      <c r="F120" s="1218" t="str">
        <f>'21.Portfolio Events'!D18</f>
        <v>NO</v>
      </c>
    </row>
    <row r="121" spans="2:6">
      <c r="B121" s="1707" t="s">
        <v>3025</v>
      </c>
      <c r="C121" s="1707"/>
      <c r="D121" s="1707"/>
      <c r="E121" s="1707"/>
      <c r="F121" s="1218" t="str">
        <f>'21.Portfolio Events'!D19</f>
        <v>NO</v>
      </c>
    </row>
    <row r="122" spans="2:6">
      <c r="B122" s="1707" t="s">
        <v>1427</v>
      </c>
      <c r="C122" s="1707"/>
      <c r="D122" s="1707"/>
      <c r="E122" s="1707"/>
      <c r="F122" s="1218" t="str">
        <f>'21.Portfolio Events'!D20</f>
        <v>NO</v>
      </c>
    </row>
    <row r="123" spans="2:6">
      <c r="B123" s="1707" t="s">
        <v>3026</v>
      </c>
      <c r="C123" s="1707"/>
      <c r="D123" s="1707"/>
      <c r="E123" s="1707"/>
      <c r="F123" s="1218" t="str">
        <f>'21.Portfolio Events'!D21</f>
        <v>NO</v>
      </c>
    </row>
    <row r="124" spans="2:6">
      <c r="B124" s="1707" t="s">
        <v>3027</v>
      </c>
      <c r="C124" s="1707"/>
      <c r="D124" s="1707"/>
      <c r="E124" s="1707"/>
      <c r="F124" s="1218" t="str">
        <f>'21.Portfolio Events'!D22</f>
        <v>NO</v>
      </c>
    </row>
    <row r="125" spans="2:6">
      <c r="B125" s="1707" t="s">
        <v>2664</v>
      </c>
      <c r="C125" s="1707"/>
      <c r="D125" s="1707"/>
      <c r="E125" s="1707"/>
      <c r="F125" s="1218" t="str">
        <f>'21.Portfolio Events'!D23</f>
        <v>NO</v>
      </c>
    </row>
    <row r="126" spans="2:6">
      <c r="B126" s="1707" t="s">
        <v>2665</v>
      </c>
      <c r="C126" s="1707"/>
      <c r="D126" s="1707"/>
      <c r="E126" s="1707"/>
      <c r="F126" s="1218" t="str">
        <f>'21.Portfolio Events'!D24</f>
        <v>NO</v>
      </c>
    </row>
    <row r="127" spans="2:6">
      <c r="B127" s="1707" t="s">
        <v>3028</v>
      </c>
      <c r="C127" s="1707"/>
      <c r="D127" s="1707"/>
      <c r="E127" s="1707"/>
      <c r="F127" s="1218" t="str">
        <f>'21.Portfolio Events'!D25</f>
        <v>NO</v>
      </c>
    </row>
    <row r="128" spans="2:6">
      <c r="B128" s="1707" t="s">
        <v>3029</v>
      </c>
      <c r="C128" s="1707"/>
      <c r="D128" s="1707"/>
      <c r="E128" s="1707"/>
      <c r="F128" s="1218" t="str">
        <f>'21.Portfolio Events'!D26</f>
        <v>NO</v>
      </c>
    </row>
    <row r="129" spans="2:6" ht="13.5" thickBot="1">
      <c r="F129" s="174"/>
    </row>
    <row r="130" spans="2:6" ht="14.25" thickTop="1" thickBot="1">
      <c r="B130" s="1673" t="s">
        <v>3437</v>
      </c>
      <c r="C130" s="1672"/>
      <c r="D130" s="1672"/>
      <c r="E130" s="1672"/>
      <c r="F130" s="1218" t="str">
        <f>INSTRUCTIONS!J83</f>
        <v>KO</v>
      </c>
    </row>
    <row r="131" spans="2:6" ht="14.25" thickTop="1" thickBot="1"/>
    <row r="132" spans="2:6" ht="14.25" thickTop="1" thickBot="1">
      <c r="B132" s="1673" t="s">
        <v>3438</v>
      </c>
      <c r="C132" s="1672"/>
      <c r="D132" s="1672"/>
      <c r="E132" s="1672"/>
      <c r="F132" s="1707"/>
    </row>
    <row r="133" spans="2:6" ht="13.5" thickTop="1">
      <c r="B133" s="1707" t="s">
        <v>3439</v>
      </c>
      <c r="C133" s="1707"/>
      <c r="D133" s="1707"/>
      <c r="E133" s="1707"/>
      <c r="F133" s="1218" t="str">
        <f>FLUX!I8</f>
        <v>KO</v>
      </c>
    </row>
    <row r="134" spans="2:6">
      <c r="B134" s="1707" t="s">
        <v>581</v>
      </c>
      <c r="C134" s="1707"/>
      <c r="D134" s="1707"/>
      <c r="E134" s="1707"/>
      <c r="F134" s="2813" t="e">
        <f>FLUX!H88</f>
        <v>#VALUE!</v>
      </c>
    </row>
  </sheetData>
  <conditionalFormatting sqref="C59:C64">
    <cfRule type="cellIs" dxfId="731" priority="127" stopIfTrue="1" operator="equal">
      <formula>"OK"</formula>
    </cfRule>
    <cfRule type="cellIs" dxfId="730" priority="126" operator="equal">
      <formula>"OK"</formula>
    </cfRule>
  </conditionalFormatting>
  <conditionalFormatting sqref="C66:C69">
    <cfRule type="cellIs" dxfId="729" priority="55" stopIfTrue="1" operator="equal">
      <formula>"OK"</formula>
    </cfRule>
    <cfRule type="cellIs" dxfId="728" priority="54" operator="equal">
      <formula>"OK"</formula>
    </cfRule>
  </conditionalFormatting>
  <conditionalFormatting sqref="C71">
    <cfRule type="cellIs" dxfId="727" priority="118" operator="equal">
      <formula>"OK"</formula>
    </cfRule>
    <cfRule type="cellIs" dxfId="726" priority="119" stopIfTrue="1" operator="equal">
      <formula>"OK"</formula>
    </cfRule>
  </conditionalFormatting>
  <conditionalFormatting sqref="C73">
    <cfRule type="cellIs" dxfId="725" priority="117" stopIfTrue="1" operator="equal">
      <formula>"OK"</formula>
    </cfRule>
    <cfRule type="cellIs" dxfId="724" priority="116" operator="equal">
      <formula>"OK"</formula>
    </cfRule>
  </conditionalFormatting>
  <conditionalFormatting sqref="C76">
    <cfRule type="cellIs" dxfId="723" priority="115" stopIfTrue="1" operator="equal">
      <formula>"OK"</formula>
    </cfRule>
    <cfRule type="cellIs" dxfId="722" priority="114" operator="equal">
      <formula>"OK"</formula>
    </cfRule>
  </conditionalFormatting>
  <conditionalFormatting sqref="C86:C89">
    <cfRule type="cellIs" dxfId="721" priority="50" operator="equal">
      <formula>"OK"</formula>
    </cfRule>
    <cfRule type="cellIs" dxfId="720" priority="51" stopIfTrue="1" operator="equal">
      <formula>"OK"</formula>
    </cfRule>
  </conditionalFormatting>
  <conditionalFormatting sqref="E12:E17">
    <cfRule type="cellIs" dxfId="719" priority="285" stopIfTrue="1" operator="equal">
      <formula>"BREACH"</formula>
    </cfRule>
    <cfRule type="cellIs" dxfId="718" priority="284" operator="equal">
      <formula>"OK"</formula>
    </cfRule>
    <cfRule type="cellIs" dxfId="717" priority="283" operator="equal">
      <formula>"OK"</formula>
    </cfRule>
    <cfRule type="cellIs" dxfId="716" priority="281" operator="equal">
      <formula>"OK"</formula>
    </cfRule>
    <cfRule type="cellIs" dxfId="715" priority="282" operator="equal">
      <formula>"BREACH"</formula>
    </cfRule>
    <cfRule type="cellIs" dxfId="714" priority="286" stopIfTrue="1" operator="equal">
      <formula>"OK"</formula>
    </cfRule>
  </conditionalFormatting>
  <conditionalFormatting sqref="E20:E22">
    <cfRule type="cellIs" dxfId="713" priority="323" operator="equal">
      <formula>"OK"</formula>
    </cfRule>
    <cfRule type="cellIs" dxfId="712" priority="324" stopIfTrue="1" operator="equal">
      <formula>"OK"</formula>
    </cfRule>
  </conditionalFormatting>
  <conditionalFormatting sqref="E24:E27">
    <cfRule type="cellIs" dxfId="711" priority="320" stopIfTrue="1" operator="equal">
      <formula>"OK"</formula>
    </cfRule>
    <cfRule type="cellIs" dxfId="710" priority="319" operator="equal">
      <formula>"OK"</formula>
    </cfRule>
  </conditionalFormatting>
  <conditionalFormatting sqref="E30:E39">
    <cfRule type="cellIs" dxfId="709" priority="137" stopIfTrue="1" operator="equal">
      <formula>"OK"</formula>
    </cfRule>
    <cfRule type="cellIs" dxfId="708" priority="136" operator="equal">
      <formula>"OK"</formula>
    </cfRule>
  </conditionalFormatting>
  <conditionalFormatting sqref="E44:E45">
    <cfRule type="cellIs" dxfId="707" priority="156" operator="equal">
      <formula>"KO"</formula>
    </cfRule>
    <cfRule type="cellIs" dxfId="706" priority="158" stopIfTrue="1" operator="equal">
      <formula>"OK"</formula>
    </cfRule>
    <cfRule type="cellIs" dxfId="705" priority="157" operator="equal">
      <formula>"OK"</formula>
    </cfRule>
  </conditionalFormatting>
  <conditionalFormatting sqref="E47">
    <cfRule type="cellIs" dxfId="704" priority="120" operator="equal">
      <formula>"KO"</formula>
    </cfRule>
    <cfRule type="cellIs" dxfId="703" priority="122" stopIfTrue="1" operator="equal">
      <formula>"OK"</formula>
    </cfRule>
    <cfRule type="cellIs" dxfId="702" priority="121" operator="equal">
      <formula>"OK"</formula>
    </cfRule>
  </conditionalFormatting>
  <conditionalFormatting sqref="E54:E55">
    <cfRule type="cellIs" dxfId="701" priority="317" operator="equal">
      <formula>"OK"</formula>
    </cfRule>
    <cfRule type="cellIs" dxfId="700" priority="318" stopIfTrue="1" operator="equal">
      <formula>"OK"</formula>
    </cfRule>
  </conditionalFormatting>
  <conditionalFormatting sqref="E80:E83 F93:F97">
    <cfRule type="cellIs" dxfId="699" priority="257" operator="equal">
      <formula>"OK"</formula>
    </cfRule>
    <cfRule type="cellIs" dxfId="698" priority="256" operator="equal">
      <formula>"KO"</formula>
    </cfRule>
    <cfRule type="cellIs" dxfId="697" priority="259" operator="equal">
      <formula>"OK"</formula>
    </cfRule>
    <cfRule type="cellIs" dxfId="696" priority="258" operator="equal">
      <formula>"BREACH"</formula>
    </cfRule>
    <cfRule type="cellIs" dxfId="695" priority="260" operator="equal">
      <formula>"OK"</formula>
    </cfRule>
    <cfRule type="cellIs" dxfId="694" priority="261" stopIfTrue="1" operator="equal">
      <formula>"BREACH"</formula>
    </cfRule>
    <cfRule type="cellIs" dxfId="693" priority="262" stopIfTrue="1" operator="equal">
      <formula>"OK"</formula>
    </cfRule>
  </conditionalFormatting>
  <conditionalFormatting sqref="F9">
    <cfRule type="cellIs" dxfId="692" priority="135" stopIfTrue="1" operator="equal">
      <formula>"OK"</formula>
    </cfRule>
    <cfRule type="cellIs" dxfId="691" priority="133" operator="equal">
      <formula>"KO"</formula>
    </cfRule>
    <cfRule type="cellIs" dxfId="690" priority="134" operator="equal">
      <formula>"OK"</formula>
    </cfRule>
  </conditionalFormatting>
  <conditionalFormatting sqref="F39">
    <cfRule type="cellIs" dxfId="689" priority="132" stopIfTrue="1" operator="equal">
      <formula>"OK"</formula>
    </cfRule>
    <cfRule type="cellIs" dxfId="688" priority="131" operator="equal">
      <formula>"OK"</formula>
    </cfRule>
    <cfRule type="cellIs" dxfId="687" priority="130" operator="equal">
      <formula>"KO"</formula>
    </cfRule>
  </conditionalFormatting>
  <conditionalFormatting sqref="F41">
    <cfRule type="cellIs" dxfId="686" priority="161" stopIfTrue="1" operator="equal">
      <formula>"OK"</formula>
    </cfRule>
    <cfRule type="cellIs" dxfId="685" priority="160" operator="equal">
      <formula>"OK"</formula>
    </cfRule>
    <cfRule type="cellIs" dxfId="684" priority="159" operator="equal">
      <formula>"KO"</formula>
    </cfRule>
  </conditionalFormatting>
  <conditionalFormatting sqref="F48">
    <cfRule type="cellIs" dxfId="683" priority="125" stopIfTrue="1" operator="equal">
      <formula>"OK"</formula>
    </cfRule>
    <cfRule type="cellIs" dxfId="682" priority="124" operator="equal">
      <formula>"OK"</formula>
    </cfRule>
    <cfRule type="cellIs" dxfId="681" priority="123" operator="equal">
      <formula>"KO"</formula>
    </cfRule>
  </conditionalFormatting>
  <conditionalFormatting sqref="F52">
    <cfRule type="cellIs" dxfId="680" priority="316" stopIfTrue="1" operator="equal">
      <formula>"OK"</formula>
    </cfRule>
    <cfRule type="cellIs" dxfId="679" priority="315" operator="equal">
      <formula>"OK"</formula>
    </cfRule>
  </conditionalFormatting>
  <conditionalFormatting sqref="F57">
    <cfRule type="cellIs" dxfId="678" priority="311" operator="equal">
      <formula>"OK"</formula>
    </cfRule>
    <cfRule type="cellIs" dxfId="677" priority="312" stopIfTrue="1" operator="equal">
      <formula>"OK"</formula>
    </cfRule>
  </conditionalFormatting>
  <conditionalFormatting sqref="F91">
    <cfRule type="cellIs" dxfId="676" priority="93" operator="equal">
      <formula>"KO"</formula>
    </cfRule>
    <cfRule type="cellIs" dxfId="675" priority="94" operator="equal">
      <formula>"OK"</formula>
    </cfRule>
    <cfRule type="cellIs" dxfId="674" priority="97" operator="equal">
      <formula>"OK"</formula>
    </cfRule>
    <cfRule type="cellIs" dxfId="673" priority="95" operator="equal">
      <formula>"BREACH"</formula>
    </cfRule>
    <cfRule type="cellIs" dxfId="672" priority="96" operator="equal">
      <formula>"OK"</formula>
    </cfRule>
    <cfRule type="cellIs" dxfId="671" priority="98" stopIfTrue="1" operator="equal">
      <formula>"BREACH"</formula>
    </cfRule>
    <cfRule type="cellIs" dxfId="670" priority="99" stopIfTrue="1" operator="equal">
      <formula>"OK"</formula>
    </cfRule>
  </conditionalFormatting>
  <conditionalFormatting sqref="F99">
    <cfRule type="cellIs" dxfId="669" priority="88" operator="equal">
      <formula>"BREACH"</formula>
    </cfRule>
    <cfRule type="cellIs" dxfId="668" priority="89" operator="equal">
      <formula>"OK"</formula>
    </cfRule>
    <cfRule type="cellIs" dxfId="667" priority="90" operator="equal">
      <formula>"OK"</formula>
    </cfRule>
    <cfRule type="cellIs" dxfId="666" priority="91" stopIfTrue="1" operator="equal">
      <formula>"BREACH"</formula>
    </cfRule>
    <cfRule type="cellIs" dxfId="665" priority="92" stopIfTrue="1" operator="equal">
      <formula>"OK"</formula>
    </cfRule>
    <cfRule type="cellIs" dxfId="664" priority="86" operator="equal">
      <formula>"KO"</formula>
    </cfRule>
    <cfRule type="cellIs" dxfId="663" priority="87" operator="equal">
      <formula>"OK"</formula>
    </cfRule>
  </conditionalFormatting>
  <conditionalFormatting sqref="F101">
    <cfRule type="cellIs" dxfId="662" priority="77" stopIfTrue="1" operator="equal">
      <formula>"BREACH"</formula>
    </cfRule>
    <cfRule type="cellIs" dxfId="661" priority="78" stopIfTrue="1" operator="equal">
      <formula>"OK"</formula>
    </cfRule>
    <cfRule type="cellIs" dxfId="660" priority="76" operator="equal">
      <formula>"OK"</formula>
    </cfRule>
    <cfRule type="cellIs" dxfId="659" priority="75" operator="equal">
      <formula>"OK"</formula>
    </cfRule>
    <cfRule type="cellIs" dxfId="658" priority="74" operator="equal">
      <formula>"BREACH"</formula>
    </cfRule>
    <cfRule type="cellIs" dxfId="657" priority="73" operator="equal">
      <formula>"OK"</formula>
    </cfRule>
    <cfRule type="cellIs" dxfId="656" priority="72" operator="equal">
      <formula>"KO"</formula>
    </cfRule>
  </conditionalFormatting>
  <conditionalFormatting sqref="F103">
    <cfRule type="cellIs" dxfId="655" priority="85" stopIfTrue="1" operator="equal">
      <formula>"OK"</formula>
    </cfRule>
    <cfRule type="cellIs" dxfId="654" priority="84" stopIfTrue="1" operator="equal">
      <formula>"BREACH"</formula>
    </cfRule>
    <cfRule type="cellIs" dxfId="653" priority="83" operator="equal">
      <formula>"OK"</formula>
    </cfRule>
    <cfRule type="cellIs" dxfId="652" priority="82" operator="equal">
      <formula>"OK"</formula>
    </cfRule>
    <cfRule type="cellIs" dxfId="651" priority="81" operator="equal">
      <formula>"BREACH"</formula>
    </cfRule>
    <cfRule type="cellIs" dxfId="650" priority="80" operator="equal">
      <formula>"OK"</formula>
    </cfRule>
    <cfRule type="cellIs" dxfId="649" priority="79" operator="equal">
      <formula>"KO"</formula>
    </cfRule>
  </conditionalFormatting>
  <conditionalFormatting sqref="F105">
    <cfRule type="cellIs" dxfId="648" priority="70" stopIfTrue="1" operator="equal">
      <formula>"BREACH"</formula>
    </cfRule>
    <cfRule type="cellIs" dxfId="647" priority="68" operator="equal">
      <formula>"OK"</formula>
    </cfRule>
    <cfRule type="cellIs" dxfId="646" priority="67" operator="equal">
      <formula>"BREACH"</formula>
    </cfRule>
    <cfRule type="cellIs" dxfId="645" priority="66" operator="equal">
      <formula>"OK"</formula>
    </cfRule>
    <cfRule type="cellIs" dxfId="644" priority="65" operator="equal">
      <formula>"KO"</formula>
    </cfRule>
    <cfRule type="cellIs" dxfId="643" priority="69" operator="equal">
      <formula>"OK"</formula>
    </cfRule>
    <cfRule type="cellIs" dxfId="642" priority="71" stopIfTrue="1" operator="equal">
      <formula>"OK"</formula>
    </cfRule>
  </conditionalFormatting>
  <conditionalFormatting sqref="F107">
    <cfRule type="cellIs" dxfId="641" priority="64" stopIfTrue="1" operator="equal">
      <formula>"OK"</formula>
    </cfRule>
    <cfRule type="cellIs" dxfId="640" priority="63" stopIfTrue="1" operator="equal">
      <formula>"BREACH"</formula>
    </cfRule>
    <cfRule type="cellIs" dxfId="639" priority="62" operator="equal">
      <formula>"OK"</formula>
    </cfRule>
    <cfRule type="cellIs" dxfId="638" priority="61" operator="equal">
      <formula>"OK"</formula>
    </cfRule>
    <cfRule type="cellIs" dxfId="637" priority="60" operator="equal">
      <formula>"BREACH"</formula>
    </cfRule>
    <cfRule type="cellIs" dxfId="636" priority="59" operator="equal">
      <formula>"OK"</formula>
    </cfRule>
    <cfRule type="cellIs" dxfId="635" priority="58" operator="equal">
      <formula>"KO"</formula>
    </cfRule>
  </conditionalFormatting>
  <conditionalFormatting sqref="F109">
    <cfRule type="cellIs" dxfId="634" priority="47" operator="equal">
      <formula>"OK"</formula>
    </cfRule>
    <cfRule type="cellIs" dxfId="633" priority="46" operator="equal">
      <formula>"OK"</formula>
    </cfRule>
    <cfRule type="cellIs" dxfId="632" priority="44" operator="equal">
      <formula>"OK"</formula>
    </cfRule>
    <cfRule type="cellIs" dxfId="631" priority="45" operator="equal">
      <formula>"BREACH"</formula>
    </cfRule>
    <cfRule type="cellIs" dxfId="630" priority="43" operator="equal">
      <formula>"KO"</formula>
    </cfRule>
    <cfRule type="cellIs" dxfId="629" priority="49" stopIfTrue="1" operator="equal">
      <formula>"OK"</formula>
    </cfRule>
    <cfRule type="cellIs" dxfId="628" priority="48" stopIfTrue="1" operator="equal">
      <formula>"BREACH"</formula>
    </cfRule>
  </conditionalFormatting>
  <conditionalFormatting sqref="F111:F128">
    <cfRule type="cellIs" dxfId="627" priority="36" operator="equal">
      <formula>"KO"</formula>
    </cfRule>
    <cfRule type="cellIs" dxfId="626" priority="37" operator="equal">
      <formula>"OK"</formula>
    </cfRule>
    <cfRule type="cellIs" dxfId="625" priority="38" operator="equal">
      <formula>"BREACH"</formula>
    </cfRule>
    <cfRule type="cellIs" dxfId="624" priority="42" stopIfTrue="1" operator="equal">
      <formula>"OK"</formula>
    </cfRule>
    <cfRule type="cellIs" dxfId="623" priority="41" stopIfTrue="1" operator="equal">
      <formula>"BREACH"</formula>
    </cfRule>
    <cfRule type="cellIs" dxfId="622" priority="40" operator="equal">
      <formula>"OK"</formula>
    </cfRule>
    <cfRule type="cellIs" dxfId="621" priority="39" operator="equal">
      <formula>"OK"</formula>
    </cfRule>
  </conditionalFormatting>
  <conditionalFormatting sqref="F112:F128">
    <cfRule type="cellIs" dxfId="620" priority="32" operator="equal">
      <formula>"OK"</formula>
    </cfRule>
    <cfRule type="cellIs" dxfId="619" priority="33" operator="equal">
      <formula>"OK"</formula>
    </cfRule>
    <cfRule type="cellIs" dxfId="618" priority="35" stopIfTrue="1" operator="equal">
      <formula>"OK"</formula>
    </cfRule>
    <cfRule type="cellIs" dxfId="617" priority="34" stopIfTrue="1" operator="equal">
      <formula>"BREACH"</formula>
    </cfRule>
    <cfRule type="cellIs" dxfId="616" priority="30" operator="equal">
      <formula>"OK"</formula>
    </cfRule>
    <cfRule type="cellIs" dxfId="615" priority="31" operator="equal">
      <formula>"BREACH"</formula>
    </cfRule>
    <cfRule type="cellIs" dxfId="614" priority="29" operator="equal">
      <formula>"KO"</formula>
    </cfRule>
  </conditionalFormatting>
  <conditionalFormatting sqref="F130">
    <cfRule type="cellIs" dxfId="613" priority="3" operator="equal">
      <formula>"BREACH"</formula>
    </cfRule>
    <cfRule type="cellIs" dxfId="612" priority="4" operator="equal">
      <formula>"OK"</formula>
    </cfRule>
    <cfRule type="cellIs" dxfId="611" priority="5" operator="equal">
      <formula>"OK"</formula>
    </cfRule>
    <cfRule type="cellIs" dxfId="610" priority="6" stopIfTrue="1" operator="equal">
      <formula>"BREACH"</formula>
    </cfRule>
    <cfRule type="cellIs" dxfId="609" priority="8" operator="equal">
      <formula>"KO"</formula>
    </cfRule>
    <cfRule type="cellIs" dxfId="608" priority="9" operator="equal">
      <formula>"OK"</formula>
    </cfRule>
    <cfRule type="cellIs" dxfId="607" priority="10" operator="equal">
      <formula>"BREACH"</formula>
    </cfRule>
    <cfRule type="cellIs" dxfId="606" priority="12" operator="equal">
      <formula>"OK"</formula>
    </cfRule>
    <cfRule type="cellIs" dxfId="605" priority="11" operator="equal">
      <formula>"OK"</formula>
    </cfRule>
    <cfRule type="cellIs" dxfId="604" priority="7" stopIfTrue="1" operator="equal">
      <formula>"OK"</formula>
    </cfRule>
    <cfRule type="cellIs" dxfId="603" priority="1" operator="equal">
      <formula>"KO"</formula>
    </cfRule>
    <cfRule type="cellIs" dxfId="602" priority="2" operator="equal">
      <formula>"OK"</formula>
    </cfRule>
    <cfRule type="cellIs" dxfId="601" priority="13" stopIfTrue="1" operator="equal">
      <formula>"BREACH"</formula>
    </cfRule>
    <cfRule type="cellIs" dxfId="600" priority="14" stopIfTrue="1" operator="equal">
      <formula>"OK"</formula>
    </cfRule>
  </conditionalFormatting>
  <conditionalFormatting sqref="F133:F134">
    <cfRule type="cellIs" dxfId="599" priority="19" operator="equal">
      <formula>"OK"</formula>
    </cfRule>
    <cfRule type="cellIs" dxfId="598" priority="21" stopIfTrue="1" operator="equal">
      <formula>"OK"</formula>
    </cfRule>
    <cfRule type="cellIs" dxfId="597" priority="20" stopIfTrue="1" operator="equal">
      <formula>"BREACH"</formula>
    </cfRule>
    <cfRule type="cellIs" dxfId="596" priority="18" operator="equal">
      <formula>"OK"</formula>
    </cfRule>
    <cfRule type="cellIs" dxfId="595" priority="17" operator="equal">
      <formula>"BREACH"</formula>
    </cfRule>
    <cfRule type="cellIs" dxfId="594" priority="16" operator="equal">
      <formula>"OK"</formula>
    </cfRule>
    <cfRule type="cellIs" dxfId="593" priority="15" operator="equal">
      <formula>"KO"</formula>
    </cfRule>
  </conditionalFormatting>
  <conditionalFormatting sqref="G7">
    <cfRule type="cellIs" dxfId="592" priority="154" operator="equal">
      <formula>"OK"</formula>
    </cfRule>
    <cfRule type="cellIs" dxfId="591" priority="153" operator="equal">
      <formula>"KO"</formula>
    </cfRule>
    <cfRule type="cellIs" dxfId="590" priority="155" stopIfTrue="1" operator="equal">
      <formula>"OK"</formula>
    </cfRule>
  </conditionalFormatting>
  <conditionalFormatting sqref="G100:G104">
    <cfRule type="cellIs" dxfId="589" priority="213" operator="equal">
      <formula>"KO"</formula>
    </cfRule>
    <cfRule type="cellIs" dxfId="588" priority="288" stopIfTrue="1" operator="equal">
      <formula>"OK"</formula>
    </cfRule>
    <cfRule type="cellIs" dxfId="587" priority="321" operator="equal">
      <formula>"OK"</formula>
    </cfRule>
  </conditionalFormatting>
  <conditionalFormatting sqref="H49">
    <cfRule type="cellIs" dxfId="586" priority="166" operator="equal">
      <formula>"OK"</formula>
    </cfRule>
    <cfRule type="cellIs" dxfId="585" priority="165" operator="equal">
      <formula>"KO"</formula>
    </cfRule>
    <cfRule type="cellIs" dxfId="584" priority="167" stopIfTrue="1" operator="equal">
      <formula>"OK"</formula>
    </cfRule>
  </conditionalFormatting>
  <conditionalFormatting sqref="H54:H55">
    <cfRule type="cellIs" dxfId="583" priority="314" stopIfTrue="1" operator="equal">
      <formula>"OK"</formula>
    </cfRule>
    <cfRule type="cellIs" dxfId="582" priority="313" operator="equal">
      <formula>"OK"</formula>
    </cfRule>
  </conditionalFormatting>
  <pageMargins left="0.7" right="0.7" top="0.75" bottom="0.75" header="0.3" footer="0.3"/>
  <pageSetup paperSize="9" scale="23" fitToHeight="2" orientation="portrait"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BS179"/>
  <sheetViews>
    <sheetView showGridLines="0" workbookViewId="0">
      <selection activeCell="D11" sqref="D11"/>
    </sheetView>
  </sheetViews>
  <sheetFormatPr baseColWidth="10" defaultColWidth="11.42578125" defaultRowHeight="27.75" customHeight="1"/>
  <cols>
    <col min="1" max="1" width="21.7109375" style="3" customWidth="1"/>
    <col min="2" max="2" width="29.28515625" style="533" customWidth="1"/>
    <col min="3" max="3" width="30.140625" style="3" customWidth="1"/>
    <col min="4" max="4" width="10.7109375" style="532" bestFit="1" customWidth="1"/>
    <col min="5" max="5" width="11.5703125" style="3" bestFit="1" customWidth="1"/>
    <col min="6" max="11" width="11.5703125" style="3" customWidth="1"/>
    <col min="12" max="12" width="10.7109375" style="533" bestFit="1" customWidth="1"/>
    <col min="13" max="13" width="11.5703125" style="3" bestFit="1" customWidth="1"/>
    <col min="14" max="19" width="11.5703125" style="3" customWidth="1"/>
    <col min="20" max="20" width="10.7109375" style="533" bestFit="1" customWidth="1"/>
    <col min="21" max="29" width="13.5703125" style="3" customWidth="1"/>
    <col min="30" max="30" width="10.85546875" style="533" customWidth="1"/>
    <col min="31" max="31" width="12" style="3" bestFit="1" customWidth="1"/>
    <col min="32" max="32" width="10.7109375" style="533" bestFit="1" customWidth="1"/>
    <col min="33" max="37" width="14.42578125" style="3" customWidth="1"/>
    <col min="38" max="256" width="11.42578125" style="3" customWidth="1"/>
    <col min="257" max="257" width="21.7109375" style="3" customWidth="1"/>
    <col min="258" max="258" width="29.28515625" style="3" customWidth="1"/>
    <col min="259" max="259" width="30.140625" style="3" customWidth="1"/>
    <col min="260" max="260" width="10.7109375" style="3" bestFit="1" customWidth="1"/>
    <col min="261" max="261" width="11.5703125" style="3" bestFit="1" customWidth="1"/>
    <col min="262" max="267" width="11.5703125" style="3" customWidth="1"/>
    <col min="268" max="268" width="10.7109375" style="3" bestFit="1" customWidth="1"/>
    <col min="269" max="269" width="11.5703125" style="3" bestFit="1" customWidth="1"/>
    <col min="270" max="275" width="11.5703125" style="3" customWidth="1"/>
    <col min="276" max="276" width="10.7109375" style="3" bestFit="1" customWidth="1"/>
    <col min="277" max="285" width="13.5703125" style="3" customWidth="1"/>
    <col min="286" max="286" width="10.85546875" style="3" customWidth="1"/>
    <col min="287" max="287" width="12" style="3" bestFit="1" customWidth="1"/>
    <col min="288" max="288" width="10.7109375" style="3" bestFit="1" customWidth="1"/>
    <col min="289" max="293" width="14.42578125" style="3" customWidth="1"/>
    <col min="294" max="512" width="11.42578125" style="3" customWidth="1"/>
    <col min="513" max="513" width="21.7109375" style="3" customWidth="1"/>
    <col min="514" max="514" width="29.28515625" style="3" customWidth="1"/>
    <col min="515" max="515" width="30.140625" style="3" customWidth="1"/>
    <col min="516" max="516" width="10.7109375" style="3" bestFit="1" customWidth="1"/>
    <col min="517" max="517" width="11.5703125" style="3" bestFit="1" customWidth="1"/>
    <col min="518" max="523" width="11.5703125" style="3" customWidth="1"/>
    <col min="524" max="524" width="10.7109375" style="3" bestFit="1" customWidth="1"/>
    <col min="525" max="525" width="11.5703125" style="3" bestFit="1" customWidth="1"/>
    <col min="526" max="531" width="11.5703125" style="3" customWidth="1"/>
    <col min="532" max="532" width="10.7109375" style="3" bestFit="1" customWidth="1"/>
    <col min="533" max="541" width="13.5703125" style="3" customWidth="1"/>
    <col min="542" max="542" width="10.85546875" style="3" customWidth="1"/>
    <col min="543" max="543" width="12" style="3" bestFit="1" customWidth="1"/>
    <col min="544" max="544" width="10.7109375" style="3" bestFit="1" customWidth="1"/>
    <col min="545" max="549" width="14.42578125" style="3" customWidth="1"/>
    <col min="550" max="768" width="11.42578125" style="3" customWidth="1"/>
    <col min="769" max="769" width="21.7109375" style="3" customWidth="1"/>
    <col min="770" max="770" width="29.28515625" style="3" customWidth="1"/>
    <col min="771" max="771" width="30.140625" style="3" customWidth="1"/>
    <col min="772" max="772" width="10.7109375" style="3" bestFit="1" customWidth="1"/>
    <col min="773" max="773" width="11.5703125" style="3" bestFit="1" customWidth="1"/>
    <col min="774" max="779" width="11.5703125" style="3" customWidth="1"/>
    <col min="780" max="780" width="10.7109375" style="3" bestFit="1" customWidth="1"/>
    <col min="781" max="781" width="11.5703125" style="3" bestFit="1" customWidth="1"/>
    <col min="782" max="787" width="11.5703125" style="3" customWidth="1"/>
    <col min="788" max="788" width="10.7109375" style="3" bestFit="1" customWidth="1"/>
    <col min="789" max="797" width="13.5703125" style="3" customWidth="1"/>
    <col min="798" max="798" width="10.85546875" style="3" customWidth="1"/>
    <col min="799" max="799" width="12" style="3" bestFit="1" customWidth="1"/>
    <col min="800" max="800" width="10.7109375" style="3" bestFit="1" customWidth="1"/>
    <col min="801" max="805" width="14.42578125" style="3" customWidth="1"/>
    <col min="806" max="1024" width="11.42578125" style="3" customWidth="1"/>
    <col min="1025" max="1025" width="21.7109375" style="3" customWidth="1"/>
    <col min="1026" max="1026" width="29.28515625" style="3" customWidth="1"/>
    <col min="1027" max="1027" width="30.140625" style="3" customWidth="1"/>
    <col min="1028" max="1028" width="10.7109375" style="3" bestFit="1" customWidth="1"/>
    <col min="1029" max="1029" width="11.5703125" style="3" bestFit="1" customWidth="1"/>
    <col min="1030" max="1035" width="11.5703125" style="3" customWidth="1"/>
    <col min="1036" max="1036" width="10.7109375" style="3" bestFit="1" customWidth="1"/>
    <col min="1037" max="1037" width="11.5703125" style="3" bestFit="1" customWidth="1"/>
    <col min="1038" max="1043" width="11.5703125" style="3" customWidth="1"/>
    <col min="1044" max="1044" width="10.7109375" style="3" bestFit="1" customWidth="1"/>
    <col min="1045" max="1053" width="13.5703125" style="3" customWidth="1"/>
    <col min="1054" max="1054" width="10.85546875" style="3" customWidth="1"/>
    <col min="1055" max="1055" width="12" style="3" bestFit="1" customWidth="1"/>
    <col min="1056" max="1056" width="10.7109375" style="3" bestFit="1" customWidth="1"/>
    <col min="1057" max="1061" width="14.42578125" style="3" customWidth="1"/>
    <col min="1062" max="1280" width="11.42578125" style="3" customWidth="1"/>
    <col min="1281" max="1281" width="21.7109375" style="3" customWidth="1"/>
    <col min="1282" max="1282" width="29.28515625" style="3" customWidth="1"/>
    <col min="1283" max="1283" width="30.140625" style="3" customWidth="1"/>
    <col min="1284" max="1284" width="10.7109375" style="3" bestFit="1" customWidth="1"/>
    <col min="1285" max="1285" width="11.5703125" style="3" bestFit="1" customWidth="1"/>
    <col min="1286" max="1291" width="11.5703125" style="3" customWidth="1"/>
    <col min="1292" max="1292" width="10.7109375" style="3" bestFit="1" customWidth="1"/>
    <col min="1293" max="1293" width="11.5703125" style="3" bestFit="1" customWidth="1"/>
    <col min="1294" max="1299" width="11.5703125" style="3" customWidth="1"/>
    <col min="1300" max="1300" width="10.7109375" style="3" bestFit="1" customWidth="1"/>
    <col min="1301" max="1309" width="13.5703125" style="3" customWidth="1"/>
    <col min="1310" max="1310" width="10.85546875" style="3" customWidth="1"/>
    <col min="1311" max="1311" width="12" style="3" bestFit="1" customWidth="1"/>
    <col min="1312" max="1312" width="10.7109375" style="3" bestFit="1" customWidth="1"/>
    <col min="1313" max="1317" width="14.42578125" style="3" customWidth="1"/>
    <col min="1318" max="1536" width="11.42578125" style="3" customWidth="1"/>
    <col min="1537" max="1537" width="21.7109375" style="3" customWidth="1"/>
    <col min="1538" max="1538" width="29.28515625" style="3" customWidth="1"/>
    <col min="1539" max="1539" width="30.140625" style="3" customWidth="1"/>
    <col min="1540" max="1540" width="10.7109375" style="3" bestFit="1" customWidth="1"/>
    <col min="1541" max="1541" width="11.5703125" style="3" bestFit="1" customWidth="1"/>
    <col min="1542" max="1547" width="11.5703125" style="3" customWidth="1"/>
    <col min="1548" max="1548" width="10.7109375" style="3" bestFit="1" customWidth="1"/>
    <col min="1549" max="1549" width="11.5703125" style="3" bestFit="1" customWidth="1"/>
    <col min="1550" max="1555" width="11.5703125" style="3" customWidth="1"/>
    <col min="1556" max="1556" width="10.7109375" style="3" bestFit="1" customWidth="1"/>
    <col min="1557" max="1565" width="13.5703125" style="3" customWidth="1"/>
    <col min="1566" max="1566" width="10.85546875" style="3" customWidth="1"/>
    <col min="1567" max="1567" width="12" style="3" bestFit="1" customWidth="1"/>
    <col min="1568" max="1568" width="10.7109375" style="3" bestFit="1" customWidth="1"/>
    <col min="1569" max="1573" width="14.42578125" style="3" customWidth="1"/>
    <col min="1574" max="1792" width="11.42578125" style="3" customWidth="1"/>
    <col min="1793" max="1793" width="21.7109375" style="3" customWidth="1"/>
    <col min="1794" max="1794" width="29.28515625" style="3" customWidth="1"/>
    <col min="1795" max="1795" width="30.140625" style="3" customWidth="1"/>
    <col min="1796" max="1796" width="10.7109375" style="3" bestFit="1" customWidth="1"/>
    <col min="1797" max="1797" width="11.5703125" style="3" bestFit="1" customWidth="1"/>
    <col min="1798" max="1803" width="11.5703125" style="3" customWidth="1"/>
    <col min="1804" max="1804" width="10.7109375" style="3" bestFit="1" customWidth="1"/>
    <col min="1805" max="1805" width="11.5703125" style="3" bestFit="1" customWidth="1"/>
    <col min="1806" max="1811" width="11.5703125" style="3" customWidth="1"/>
    <col min="1812" max="1812" width="10.7109375" style="3" bestFit="1" customWidth="1"/>
    <col min="1813" max="1821" width="13.5703125" style="3" customWidth="1"/>
    <col min="1822" max="1822" width="10.85546875" style="3" customWidth="1"/>
    <col min="1823" max="1823" width="12" style="3" bestFit="1" customWidth="1"/>
    <col min="1824" max="1824" width="10.7109375" style="3" bestFit="1" customWidth="1"/>
    <col min="1825" max="1829" width="14.42578125" style="3" customWidth="1"/>
    <col min="1830" max="2048" width="11.42578125" style="3" customWidth="1"/>
    <col min="2049" max="2049" width="21.7109375" style="3" customWidth="1"/>
    <col min="2050" max="2050" width="29.28515625" style="3" customWidth="1"/>
    <col min="2051" max="2051" width="30.140625" style="3" customWidth="1"/>
    <col min="2052" max="2052" width="10.7109375" style="3" bestFit="1" customWidth="1"/>
    <col min="2053" max="2053" width="11.5703125" style="3" bestFit="1" customWidth="1"/>
    <col min="2054" max="2059" width="11.5703125" style="3" customWidth="1"/>
    <col min="2060" max="2060" width="10.7109375" style="3" bestFit="1" customWidth="1"/>
    <col min="2061" max="2061" width="11.5703125" style="3" bestFit="1" customWidth="1"/>
    <col min="2062" max="2067" width="11.5703125" style="3" customWidth="1"/>
    <col min="2068" max="2068" width="10.7109375" style="3" bestFit="1" customWidth="1"/>
    <col min="2069" max="2077" width="13.5703125" style="3" customWidth="1"/>
    <col min="2078" max="2078" width="10.85546875" style="3" customWidth="1"/>
    <col min="2079" max="2079" width="12" style="3" bestFit="1" customWidth="1"/>
    <col min="2080" max="2080" width="10.7109375" style="3" bestFit="1" customWidth="1"/>
    <col min="2081" max="2085" width="14.42578125" style="3" customWidth="1"/>
    <col min="2086" max="2304" width="11.42578125" style="3" customWidth="1"/>
    <col min="2305" max="2305" width="21.7109375" style="3" customWidth="1"/>
    <col min="2306" max="2306" width="29.28515625" style="3" customWidth="1"/>
    <col min="2307" max="2307" width="30.140625" style="3" customWidth="1"/>
    <col min="2308" max="2308" width="10.7109375" style="3" bestFit="1" customWidth="1"/>
    <col min="2309" max="2309" width="11.5703125" style="3" bestFit="1" customWidth="1"/>
    <col min="2310" max="2315" width="11.5703125" style="3" customWidth="1"/>
    <col min="2316" max="2316" width="10.7109375" style="3" bestFit="1" customWidth="1"/>
    <col min="2317" max="2317" width="11.5703125" style="3" bestFit="1" customWidth="1"/>
    <col min="2318" max="2323" width="11.5703125" style="3" customWidth="1"/>
    <col min="2324" max="2324" width="10.7109375" style="3" bestFit="1" customWidth="1"/>
    <col min="2325" max="2333" width="13.5703125" style="3" customWidth="1"/>
    <col min="2334" max="2334" width="10.85546875" style="3" customWidth="1"/>
    <col min="2335" max="2335" width="12" style="3" bestFit="1" customWidth="1"/>
    <col min="2336" max="2336" width="10.7109375" style="3" bestFit="1" customWidth="1"/>
    <col min="2337" max="2341" width="14.42578125" style="3" customWidth="1"/>
    <col min="2342" max="2560" width="11.42578125" style="3" customWidth="1"/>
    <col min="2561" max="2561" width="21.7109375" style="3" customWidth="1"/>
    <col min="2562" max="2562" width="29.28515625" style="3" customWidth="1"/>
    <col min="2563" max="2563" width="30.140625" style="3" customWidth="1"/>
    <col min="2564" max="2564" width="10.7109375" style="3" bestFit="1" customWidth="1"/>
    <col min="2565" max="2565" width="11.5703125" style="3" bestFit="1" customWidth="1"/>
    <col min="2566" max="2571" width="11.5703125" style="3" customWidth="1"/>
    <col min="2572" max="2572" width="10.7109375" style="3" bestFit="1" customWidth="1"/>
    <col min="2573" max="2573" width="11.5703125" style="3" bestFit="1" customWidth="1"/>
    <col min="2574" max="2579" width="11.5703125" style="3" customWidth="1"/>
    <col min="2580" max="2580" width="10.7109375" style="3" bestFit="1" customWidth="1"/>
    <col min="2581" max="2589" width="13.5703125" style="3" customWidth="1"/>
    <col min="2590" max="2590" width="10.85546875" style="3" customWidth="1"/>
    <col min="2591" max="2591" width="12" style="3" bestFit="1" customWidth="1"/>
    <col min="2592" max="2592" width="10.7109375" style="3" bestFit="1" customWidth="1"/>
    <col min="2593" max="2597" width="14.42578125" style="3" customWidth="1"/>
    <col min="2598" max="2816" width="11.42578125" style="3" customWidth="1"/>
    <col min="2817" max="2817" width="21.7109375" style="3" customWidth="1"/>
    <col min="2818" max="2818" width="29.28515625" style="3" customWidth="1"/>
    <col min="2819" max="2819" width="30.140625" style="3" customWidth="1"/>
    <col min="2820" max="2820" width="10.7109375" style="3" bestFit="1" customWidth="1"/>
    <col min="2821" max="2821" width="11.5703125" style="3" bestFit="1" customWidth="1"/>
    <col min="2822" max="2827" width="11.5703125" style="3" customWidth="1"/>
    <col min="2828" max="2828" width="10.7109375" style="3" bestFit="1" customWidth="1"/>
    <col min="2829" max="2829" width="11.5703125" style="3" bestFit="1" customWidth="1"/>
    <col min="2830" max="2835" width="11.5703125" style="3" customWidth="1"/>
    <col min="2836" max="2836" width="10.7109375" style="3" bestFit="1" customWidth="1"/>
    <col min="2837" max="2845" width="13.5703125" style="3" customWidth="1"/>
    <col min="2846" max="2846" width="10.85546875" style="3" customWidth="1"/>
    <col min="2847" max="2847" width="12" style="3" bestFit="1" customWidth="1"/>
    <col min="2848" max="2848" width="10.7109375" style="3" bestFit="1" customWidth="1"/>
    <col min="2849" max="2853" width="14.42578125" style="3" customWidth="1"/>
    <col min="2854" max="3072" width="11.42578125" style="3" customWidth="1"/>
    <col min="3073" max="3073" width="21.7109375" style="3" customWidth="1"/>
    <col min="3074" max="3074" width="29.28515625" style="3" customWidth="1"/>
    <col min="3075" max="3075" width="30.140625" style="3" customWidth="1"/>
    <col min="3076" max="3076" width="10.7109375" style="3" bestFit="1" customWidth="1"/>
    <col min="3077" max="3077" width="11.5703125" style="3" bestFit="1" customWidth="1"/>
    <col min="3078" max="3083" width="11.5703125" style="3" customWidth="1"/>
    <col min="3084" max="3084" width="10.7109375" style="3" bestFit="1" customWidth="1"/>
    <col min="3085" max="3085" width="11.5703125" style="3" bestFit="1" customWidth="1"/>
    <col min="3086" max="3091" width="11.5703125" style="3" customWidth="1"/>
    <col min="3092" max="3092" width="10.7109375" style="3" bestFit="1" customWidth="1"/>
    <col min="3093" max="3101" width="13.5703125" style="3" customWidth="1"/>
    <col min="3102" max="3102" width="10.85546875" style="3" customWidth="1"/>
    <col min="3103" max="3103" width="12" style="3" bestFit="1" customWidth="1"/>
    <col min="3104" max="3104" width="10.7109375" style="3" bestFit="1" customWidth="1"/>
    <col min="3105" max="3109" width="14.42578125" style="3" customWidth="1"/>
    <col min="3110" max="3328" width="11.42578125" style="3" customWidth="1"/>
    <col min="3329" max="3329" width="21.7109375" style="3" customWidth="1"/>
    <col min="3330" max="3330" width="29.28515625" style="3" customWidth="1"/>
    <col min="3331" max="3331" width="30.140625" style="3" customWidth="1"/>
    <col min="3332" max="3332" width="10.7109375" style="3" bestFit="1" customWidth="1"/>
    <col min="3333" max="3333" width="11.5703125" style="3" bestFit="1" customWidth="1"/>
    <col min="3334" max="3339" width="11.5703125" style="3" customWidth="1"/>
    <col min="3340" max="3340" width="10.7109375" style="3" bestFit="1" customWidth="1"/>
    <col min="3341" max="3341" width="11.5703125" style="3" bestFit="1" customWidth="1"/>
    <col min="3342" max="3347" width="11.5703125" style="3" customWidth="1"/>
    <col min="3348" max="3348" width="10.7109375" style="3" bestFit="1" customWidth="1"/>
    <col min="3349" max="3357" width="13.5703125" style="3" customWidth="1"/>
    <col min="3358" max="3358" width="10.85546875" style="3" customWidth="1"/>
    <col min="3359" max="3359" width="12" style="3" bestFit="1" customWidth="1"/>
    <col min="3360" max="3360" width="10.7109375" style="3" bestFit="1" customWidth="1"/>
    <col min="3361" max="3365" width="14.42578125" style="3" customWidth="1"/>
    <col min="3366" max="3584" width="11.42578125" style="3" customWidth="1"/>
    <col min="3585" max="3585" width="21.7109375" style="3" customWidth="1"/>
    <col min="3586" max="3586" width="29.28515625" style="3" customWidth="1"/>
    <col min="3587" max="3587" width="30.140625" style="3" customWidth="1"/>
    <col min="3588" max="3588" width="10.7109375" style="3" bestFit="1" customWidth="1"/>
    <col min="3589" max="3589" width="11.5703125" style="3" bestFit="1" customWidth="1"/>
    <col min="3590" max="3595" width="11.5703125" style="3" customWidth="1"/>
    <col min="3596" max="3596" width="10.7109375" style="3" bestFit="1" customWidth="1"/>
    <col min="3597" max="3597" width="11.5703125" style="3" bestFit="1" customWidth="1"/>
    <col min="3598" max="3603" width="11.5703125" style="3" customWidth="1"/>
    <col min="3604" max="3604" width="10.7109375" style="3" bestFit="1" customWidth="1"/>
    <col min="3605" max="3613" width="13.5703125" style="3" customWidth="1"/>
    <col min="3614" max="3614" width="10.85546875" style="3" customWidth="1"/>
    <col min="3615" max="3615" width="12" style="3" bestFit="1" customWidth="1"/>
    <col min="3616" max="3616" width="10.7109375" style="3" bestFit="1" customWidth="1"/>
    <col min="3617" max="3621" width="14.42578125" style="3" customWidth="1"/>
    <col min="3622" max="3840" width="11.42578125" style="3" customWidth="1"/>
    <col min="3841" max="3841" width="21.7109375" style="3" customWidth="1"/>
    <col min="3842" max="3842" width="29.28515625" style="3" customWidth="1"/>
    <col min="3843" max="3843" width="30.140625" style="3" customWidth="1"/>
    <col min="3844" max="3844" width="10.7109375" style="3" bestFit="1" customWidth="1"/>
    <col min="3845" max="3845" width="11.5703125" style="3" bestFit="1" customWidth="1"/>
    <col min="3846" max="3851" width="11.5703125" style="3" customWidth="1"/>
    <col min="3852" max="3852" width="10.7109375" style="3" bestFit="1" customWidth="1"/>
    <col min="3853" max="3853" width="11.5703125" style="3" bestFit="1" customWidth="1"/>
    <col min="3854" max="3859" width="11.5703125" style="3" customWidth="1"/>
    <col min="3860" max="3860" width="10.7109375" style="3" bestFit="1" customWidth="1"/>
    <col min="3861" max="3869" width="13.5703125" style="3" customWidth="1"/>
    <col min="3870" max="3870" width="10.85546875" style="3" customWidth="1"/>
    <col min="3871" max="3871" width="12" style="3" bestFit="1" customWidth="1"/>
    <col min="3872" max="3872" width="10.7109375" style="3" bestFit="1" customWidth="1"/>
    <col min="3873" max="3877" width="14.42578125" style="3" customWidth="1"/>
    <col min="3878" max="4096" width="11.42578125" style="3" customWidth="1"/>
    <col min="4097" max="4097" width="21.7109375" style="3" customWidth="1"/>
    <col min="4098" max="4098" width="29.28515625" style="3" customWidth="1"/>
    <col min="4099" max="4099" width="30.140625" style="3" customWidth="1"/>
    <col min="4100" max="4100" width="10.7109375" style="3" bestFit="1" customWidth="1"/>
    <col min="4101" max="4101" width="11.5703125" style="3" bestFit="1" customWidth="1"/>
    <col min="4102" max="4107" width="11.5703125" style="3" customWidth="1"/>
    <col min="4108" max="4108" width="10.7109375" style="3" bestFit="1" customWidth="1"/>
    <col min="4109" max="4109" width="11.5703125" style="3" bestFit="1" customWidth="1"/>
    <col min="4110" max="4115" width="11.5703125" style="3" customWidth="1"/>
    <col min="4116" max="4116" width="10.7109375" style="3" bestFit="1" customWidth="1"/>
    <col min="4117" max="4125" width="13.5703125" style="3" customWidth="1"/>
    <col min="4126" max="4126" width="10.85546875" style="3" customWidth="1"/>
    <col min="4127" max="4127" width="12" style="3" bestFit="1" customWidth="1"/>
    <col min="4128" max="4128" width="10.7109375" style="3" bestFit="1" customWidth="1"/>
    <col min="4129" max="4133" width="14.42578125" style="3" customWidth="1"/>
    <col min="4134" max="4352" width="11.42578125" style="3" customWidth="1"/>
    <col min="4353" max="4353" width="21.7109375" style="3" customWidth="1"/>
    <col min="4354" max="4354" width="29.28515625" style="3" customWidth="1"/>
    <col min="4355" max="4355" width="30.140625" style="3" customWidth="1"/>
    <col min="4356" max="4356" width="10.7109375" style="3" bestFit="1" customWidth="1"/>
    <col min="4357" max="4357" width="11.5703125" style="3" bestFit="1" customWidth="1"/>
    <col min="4358" max="4363" width="11.5703125" style="3" customWidth="1"/>
    <col min="4364" max="4364" width="10.7109375" style="3" bestFit="1" customWidth="1"/>
    <col min="4365" max="4365" width="11.5703125" style="3" bestFit="1" customWidth="1"/>
    <col min="4366" max="4371" width="11.5703125" style="3" customWidth="1"/>
    <col min="4372" max="4372" width="10.7109375" style="3" bestFit="1" customWidth="1"/>
    <col min="4373" max="4381" width="13.5703125" style="3" customWidth="1"/>
    <col min="4382" max="4382" width="10.85546875" style="3" customWidth="1"/>
    <col min="4383" max="4383" width="12" style="3" bestFit="1" customWidth="1"/>
    <col min="4384" max="4384" width="10.7109375" style="3" bestFit="1" customWidth="1"/>
    <col min="4385" max="4389" width="14.42578125" style="3" customWidth="1"/>
    <col min="4390" max="4608" width="11.42578125" style="3" customWidth="1"/>
    <col min="4609" max="4609" width="21.7109375" style="3" customWidth="1"/>
    <col min="4610" max="4610" width="29.28515625" style="3" customWidth="1"/>
    <col min="4611" max="4611" width="30.140625" style="3" customWidth="1"/>
    <col min="4612" max="4612" width="10.7109375" style="3" bestFit="1" customWidth="1"/>
    <col min="4613" max="4613" width="11.5703125" style="3" bestFit="1" customWidth="1"/>
    <col min="4614" max="4619" width="11.5703125" style="3" customWidth="1"/>
    <col min="4620" max="4620" width="10.7109375" style="3" bestFit="1" customWidth="1"/>
    <col min="4621" max="4621" width="11.5703125" style="3" bestFit="1" customWidth="1"/>
    <col min="4622" max="4627" width="11.5703125" style="3" customWidth="1"/>
    <col min="4628" max="4628" width="10.7109375" style="3" bestFit="1" customWidth="1"/>
    <col min="4629" max="4637" width="13.5703125" style="3" customWidth="1"/>
    <col min="4638" max="4638" width="10.85546875" style="3" customWidth="1"/>
    <col min="4639" max="4639" width="12" style="3" bestFit="1" customWidth="1"/>
    <col min="4640" max="4640" width="10.7109375" style="3" bestFit="1" customWidth="1"/>
    <col min="4641" max="4645" width="14.42578125" style="3" customWidth="1"/>
    <col min="4646" max="4864" width="11.42578125" style="3" customWidth="1"/>
    <col min="4865" max="4865" width="21.7109375" style="3" customWidth="1"/>
    <col min="4866" max="4866" width="29.28515625" style="3" customWidth="1"/>
    <col min="4867" max="4867" width="30.140625" style="3" customWidth="1"/>
    <col min="4868" max="4868" width="10.7109375" style="3" bestFit="1" customWidth="1"/>
    <col min="4869" max="4869" width="11.5703125" style="3" bestFit="1" customWidth="1"/>
    <col min="4870" max="4875" width="11.5703125" style="3" customWidth="1"/>
    <col min="4876" max="4876" width="10.7109375" style="3" bestFit="1" customWidth="1"/>
    <col min="4877" max="4877" width="11.5703125" style="3" bestFit="1" customWidth="1"/>
    <col min="4878" max="4883" width="11.5703125" style="3" customWidth="1"/>
    <col min="4884" max="4884" width="10.7109375" style="3" bestFit="1" customWidth="1"/>
    <col min="4885" max="4893" width="13.5703125" style="3" customWidth="1"/>
    <col min="4894" max="4894" width="10.85546875" style="3" customWidth="1"/>
    <col min="4895" max="4895" width="12" style="3" bestFit="1" customWidth="1"/>
    <col min="4896" max="4896" width="10.7109375" style="3" bestFit="1" customWidth="1"/>
    <col min="4897" max="4901" width="14.42578125" style="3" customWidth="1"/>
    <col min="4902" max="5120" width="11.42578125" style="3" customWidth="1"/>
    <col min="5121" max="5121" width="21.7109375" style="3" customWidth="1"/>
    <col min="5122" max="5122" width="29.28515625" style="3" customWidth="1"/>
    <col min="5123" max="5123" width="30.140625" style="3" customWidth="1"/>
    <col min="5124" max="5124" width="10.7109375" style="3" bestFit="1" customWidth="1"/>
    <col min="5125" max="5125" width="11.5703125" style="3" bestFit="1" customWidth="1"/>
    <col min="5126" max="5131" width="11.5703125" style="3" customWidth="1"/>
    <col min="5132" max="5132" width="10.7109375" style="3" bestFit="1" customWidth="1"/>
    <col min="5133" max="5133" width="11.5703125" style="3" bestFit="1" customWidth="1"/>
    <col min="5134" max="5139" width="11.5703125" style="3" customWidth="1"/>
    <col min="5140" max="5140" width="10.7109375" style="3" bestFit="1" customWidth="1"/>
    <col min="5141" max="5149" width="13.5703125" style="3" customWidth="1"/>
    <col min="5150" max="5150" width="10.85546875" style="3" customWidth="1"/>
    <col min="5151" max="5151" width="12" style="3" bestFit="1" customWidth="1"/>
    <col min="5152" max="5152" width="10.7109375" style="3" bestFit="1" customWidth="1"/>
    <col min="5153" max="5157" width="14.42578125" style="3" customWidth="1"/>
    <col min="5158" max="5376" width="11.42578125" style="3" customWidth="1"/>
    <col min="5377" max="5377" width="21.7109375" style="3" customWidth="1"/>
    <col min="5378" max="5378" width="29.28515625" style="3" customWidth="1"/>
    <col min="5379" max="5379" width="30.140625" style="3" customWidth="1"/>
    <col min="5380" max="5380" width="10.7109375" style="3" bestFit="1" customWidth="1"/>
    <col min="5381" max="5381" width="11.5703125" style="3" bestFit="1" customWidth="1"/>
    <col min="5382" max="5387" width="11.5703125" style="3" customWidth="1"/>
    <col min="5388" max="5388" width="10.7109375" style="3" bestFit="1" customWidth="1"/>
    <col min="5389" max="5389" width="11.5703125" style="3" bestFit="1" customWidth="1"/>
    <col min="5390" max="5395" width="11.5703125" style="3" customWidth="1"/>
    <col min="5396" max="5396" width="10.7109375" style="3" bestFit="1" customWidth="1"/>
    <col min="5397" max="5405" width="13.5703125" style="3" customWidth="1"/>
    <col min="5406" max="5406" width="10.85546875" style="3" customWidth="1"/>
    <col min="5407" max="5407" width="12" style="3" bestFit="1" customWidth="1"/>
    <col min="5408" max="5408" width="10.7109375" style="3" bestFit="1" customWidth="1"/>
    <col min="5409" max="5413" width="14.42578125" style="3" customWidth="1"/>
    <col min="5414" max="5632" width="11.42578125" style="3" customWidth="1"/>
    <col min="5633" max="5633" width="21.7109375" style="3" customWidth="1"/>
    <col min="5634" max="5634" width="29.28515625" style="3" customWidth="1"/>
    <col min="5635" max="5635" width="30.140625" style="3" customWidth="1"/>
    <col min="5636" max="5636" width="10.7109375" style="3" bestFit="1" customWidth="1"/>
    <col min="5637" max="5637" width="11.5703125" style="3" bestFit="1" customWidth="1"/>
    <col min="5638" max="5643" width="11.5703125" style="3" customWidth="1"/>
    <col min="5644" max="5644" width="10.7109375" style="3" bestFit="1" customWidth="1"/>
    <col min="5645" max="5645" width="11.5703125" style="3" bestFit="1" customWidth="1"/>
    <col min="5646" max="5651" width="11.5703125" style="3" customWidth="1"/>
    <col min="5652" max="5652" width="10.7109375" style="3" bestFit="1" customWidth="1"/>
    <col min="5653" max="5661" width="13.5703125" style="3" customWidth="1"/>
    <col min="5662" max="5662" width="10.85546875" style="3" customWidth="1"/>
    <col min="5663" max="5663" width="12" style="3" bestFit="1" customWidth="1"/>
    <col min="5664" max="5664" width="10.7109375" style="3" bestFit="1" customWidth="1"/>
    <col min="5665" max="5669" width="14.42578125" style="3" customWidth="1"/>
    <col min="5670" max="5888" width="11.42578125" style="3" customWidth="1"/>
    <col min="5889" max="5889" width="21.7109375" style="3" customWidth="1"/>
    <col min="5890" max="5890" width="29.28515625" style="3" customWidth="1"/>
    <col min="5891" max="5891" width="30.140625" style="3" customWidth="1"/>
    <col min="5892" max="5892" width="10.7109375" style="3" bestFit="1" customWidth="1"/>
    <col min="5893" max="5893" width="11.5703125" style="3" bestFit="1" customWidth="1"/>
    <col min="5894" max="5899" width="11.5703125" style="3" customWidth="1"/>
    <col min="5900" max="5900" width="10.7109375" style="3" bestFit="1" customWidth="1"/>
    <col min="5901" max="5901" width="11.5703125" style="3" bestFit="1" customWidth="1"/>
    <col min="5902" max="5907" width="11.5703125" style="3" customWidth="1"/>
    <col min="5908" max="5908" width="10.7109375" style="3" bestFit="1" customWidth="1"/>
    <col min="5909" max="5917" width="13.5703125" style="3" customWidth="1"/>
    <col min="5918" max="5918" width="10.85546875" style="3" customWidth="1"/>
    <col min="5919" max="5919" width="12" style="3" bestFit="1" customWidth="1"/>
    <col min="5920" max="5920" width="10.7109375" style="3" bestFit="1" customWidth="1"/>
    <col min="5921" max="5925" width="14.42578125" style="3" customWidth="1"/>
    <col min="5926" max="6144" width="11.42578125" style="3" customWidth="1"/>
    <col min="6145" max="6145" width="21.7109375" style="3" customWidth="1"/>
    <col min="6146" max="6146" width="29.28515625" style="3" customWidth="1"/>
    <col min="6147" max="6147" width="30.140625" style="3" customWidth="1"/>
    <col min="6148" max="6148" width="10.7109375" style="3" bestFit="1" customWidth="1"/>
    <col min="6149" max="6149" width="11.5703125" style="3" bestFit="1" customWidth="1"/>
    <col min="6150" max="6155" width="11.5703125" style="3" customWidth="1"/>
    <col min="6156" max="6156" width="10.7109375" style="3" bestFit="1" customWidth="1"/>
    <col min="6157" max="6157" width="11.5703125" style="3" bestFit="1" customWidth="1"/>
    <col min="6158" max="6163" width="11.5703125" style="3" customWidth="1"/>
    <col min="6164" max="6164" width="10.7109375" style="3" bestFit="1" customWidth="1"/>
    <col min="6165" max="6173" width="13.5703125" style="3" customWidth="1"/>
    <col min="6174" max="6174" width="10.85546875" style="3" customWidth="1"/>
    <col min="6175" max="6175" width="12" style="3" bestFit="1" customWidth="1"/>
    <col min="6176" max="6176" width="10.7109375" style="3" bestFit="1" customWidth="1"/>
    <col min="6177" max="6181" width="14.42578125" style="3" customWidth="1"/>
    <col min="6182" max="6400" width="11.42578125" style="3" customWidth="1"/>
    <col min="6401" max="6401" width="21.7109375" style="3" customWidth="1"/>
    <col min="6402" max="6402" width="29.28515625" style="3" customWidth="1"/>
    <col min="6403" max="6403" width="30.140625" style="3" customWidth="1"/>
    <col min="6404" max="6404" width="10.7109375" style="3" bestFit="1" customWidth="1"/>
    <col min="6405" max="6405" width="11.5703125" style="3" bestFit="1" customWidth="1"/>
    <col min="6406" max="6411" width="11.5703125" style="3" customWidth="1"/>
    <col min="6412" max="6412" width="10.7109375" style="3" bestFit="1" customWidth="1"/>
    <col min="6413" max="6413" width="11.5703125" style="3" bestFit="1" customWidth="1"/>
    <col min="6414" max="6419" width="11.5703125" style="3" customWidth="1"/>
    <col min="6420" max="6420" width="10.7109375" style="3" bestFit="1" customWidth="1"/>
    <col min="6421" max="6429" width="13.5703125" style="3" customWidth="1"/>
    <col min="6430" max="6430" width="10.85546875" style="3" customWidth="1"/>
    <col min="6431" max="6431" width="12" style="3" bestFit="1" customWidth="1"/>
    <col min="6432" max="6432" width="10.7109375" style="3" bestFit="1" customWidth="1"/>
    <col min="6433" max="6437" width="14.42578125" style="3" customWidth="1"/>
    <col min="6438" max="6656" width="11.42578125" style="3" customWidth="1"/>
    <col min="6657" max="6657" width="21.7109375" style="3" customWidth="1"/>
    <col min="6658" max="6658" width="29.28515625" style="3" customWidth="1"/>
    <col min="6659" max="6659" width="30.140625" style="3" customWidth="1"/>
    <col min="6660" max="6660" width="10.7109375" style="3" bestFit="1" customWidth="1"/>
    <col min="6661" max="6661" width="11.5703125" style="3" bestFit="1" customWidth="1"/>
    <col min="6662" max="6667" width="11.5703125" style="3" customWidth="1"/>
    <col min="6668" max="6668" width="10.7109375" style="3" bestFit="1" customWidth="1"/>
    <col min="6669" max="6669" width="11.5703125" style="3" bestFit="1" customWidth="1"/>
    <col min="6670" max="6675" width="11.5703125" style="3" customWidth="1"/>
    <col min="6676" max="6676" width="10.7109375" style="3" bestFit="1" customWidth="1"/>
    <col min="6677" max="6685" width="13.5703125" style="3" customWidth="1"/>
    <col min="6686" max="6686" width="10.85546875" style="3" customWidth="1"/>
    <col min="6687" max="6687" width="12" style="3" bestFit="1" customWidth="1"/>
    <col min="6688" max="6688" width="10.7109375" style="3" bestFit="1" customWidth="1"/>
    <col min="6689" max="6693" width="14.42578125" style="3" customWidth="1"/>
    <col min="6694" max="6912" width="11.42578125" style="3" customWidth="1"/>
    <col min="6913" max="6913" width="21.7109375" style="3" customWidth="1"/>
    <col min="6914" max="6914" width="29.28515625" style="3" customWidth="1"/>
    <col min="6915" max="6915" width="30.140625" style="3" customWidth="1"/>
    <col min="6916" max="6916" width="10.7109375" style="3" bestFit="1" customWidth="1"/>
    <col min="6917" max="6917" width="11.5703125" style="3" bestFit="1" customWidth="1"/>
    <col min="6918" max="6923" width="11.5703125" style="3" customWidth="1"/>
    <col min="6924" max="6924" width="10.7109375" style="3" bestFit="1" customWidth="1"/>
    <col min="6925" max="6925" width="11.5703125" style="3" bestFit="1" customWidth="1"/>
    <col min="6926" max="6931" width="11.5703125" style="3" customWidth="1"/>
    <col min="6932" max="6932" width="10.7109375" style="3" bestFit="1" customWidth="1"/>
    <col min="6933" max="6941" width="13.5703125" style="3" customWidth="1"/>
    <col min="6942" max="6942" width="10.85546875" style="3" customWidth="1"/>
    <col min="6943" max="6943" width="12" style="3" bestFit="1" customWidth="1"/>
    <col min="6944" max="6944" width="10.7109375" style="3" bestFit="1" customWidth="1"/>
    <col min="6945" max="6949" width="14.42578125" style="3" customWidth="1"/>
    <col min="6950" max="7168" width="11.42578125" style="3" customWidth="1"/>
    <col min="7169" max="7169" width="21.7109375" style="3" customWidth="1"/>
    <col min="7170" max="7170" width="29.28515625" style="3" customWidth="1"/>
    <col min="7171" max="7171" width="30.140625" style="3" customWidth="1"/>
    <col min="7172" max="7172" width="10.7109375" style="3" bestFit="1" customWidth="1"/>
    <col min="7173" max="7173" width="11.5703125" style="3" bestFit="1" customWidth="1"/>
    <col min="7174" max="7179" width="11.5703125" style="3" customWidth="1"/>
    <col min="7180" max="7180" width="10.7109375" style="3" bestFit="1" customWidth="1"/>
    <col min="7181" max="7181" width="11.5703125" style="3" bestFit="1" customWidth="1"/>
    <col min="7182" max="7187" width="11.5703125" style="3" customWidth="1"/>
    <col min="7188" max="7188" width="10.7109375" style="3" bestFit="1" customWidth="1"/>
    <col min="7189" max="7197" width="13.5703125" style="3" customWidth="1"/>
    <col min="7198" max="7198" width="10.85546875" style="3" customWidth="1"/>
    <col min="7199" max="7199" width="12" style="3" bestFit="1" customWidth="1"/>
    <col min="7200" max="7200" width="10.7109375" style="3" bestFit="1" customWidth="1"/>
    <col min="7201" max="7205" width="14.42578125" style="3" customWidth="1"/>
    <col min="7206" max="7424" width="11.42578125" style="3" customWidth="1"/>
    <col min="7425" max="7425" width="21.7109375" style="3" customWidth="1"/>
    <col min="7426" max="7426" width="29.28515625" style="3" customWidth="1"/>
    <col min="7427" max="7427" width="30.140625" style="3" customWidth="1"/>
    <col min="7428" max="7428" width="10.7109375" style="3" bestFit="1" customWidth="1"/>
    <col min="7429" max="7429" width="11.5703125" style="3" bestFit="1" customWidth="1"/>
    <col min="7430" max="7435" width="11.5703125" style="3" customWidth="1"/>
    <col min="7436" max="7436" width="10.7109375" style="3" bestFit="1" customWidth="1"/>
    <col min="7437" max="7437" width="11.5703125" style="3" bestFit="1" customWidth="1"/>
    <col min="7438" max="7443" width="11.5703125" style="3" customWidth="1"/>
    <col min="7444" max="7444" width="10.7109375" style="3" bestFit="1" customWidth="1"/>
    <col min="7445" max="7453" width="13.5703125" style="3" customWidth="1"/>
    <col min="7454" max="7454" width="10.85546875" style="3" customWidth="1"/>
    <col min="7455" max="7455" width="12" style="3" bestFit="1" customWidth="1"/>
    <col min="7456" max="7456" width="10.7109375" style="3" bestFit="1" customWidth="1"/>
    <col min="7457" max="7461" width="14.42578125" style="3" customWidth="1"/>
    <col min="7462" max="7680" width="11.42578125" style="3" customWidth="1"/>
    <col min="7681" max="7681" width="21.7109375" style="3" customWidth="1"/>
    <col min="7682" max="7682" width="29.28515625" style="3" customWidth="1"/>
    <col min="7683" max="7683" width="30.140625" style="3" customWidth="1"/>
    <col min="7684" max="7684" width="10.7109375" style="3" bestFit="1" customWidth="1"/>
    <col min="7685" max="7685" width="11.5703125" style="3" bestFit="1" customWidth="1"/>
    <col min="7686" max="7691" width="11.5703125" style="3" customWidth="1"/>
    <col min="7692" max="7692" width="10.7109375" style="3" bestFit="1" customWidth="1"/>
    <col min="7693" max="7693" width="11.5703125" style="3" bestFit="1" customWidth="1"/>
    <col min="7694" max="7699" width="11.5703125" style="3" customWidth="1"/>
    <col min="7700" max="7700" width="10.7109375" style="3" bestFit="1" customWidth="1"/>
    <col min="7701" max="7709" width="13.5703125" style="3" customWidth="1"/>
    <col min="7710" max="7710" width="10.85546875" style="3" customWidth="1"/>
    <col min="7711" max="7711" width="12" style="3" bestFit="1" customWidth="1"/>
    <col min="7712" max="7712" width="10.7109375" style="3" bestFit="1" customWidth="1"/>
    <col min="7713" max="7717" width="14.42578125" style="3" customWidth="1"/>
    <col min="7718" max="7936" width="11.42578125" style="3" customWidth="1"/>
    <col min="7937" max="7937" width="21.7109375" style="3" customWidth="1"/>
    <col min="7938" max="7938" width="29.28515625" style="3" customWidth="1"/>
    <col min="7939" max="7939" width="30.140625" style="3" customWidth="1"/>
    <col min="7940" max="7940" width="10.7109375" style="3" bestFit="1" customWidth="1"/>
    <col min="7941" max="7941" width="11.5703125" style="3" bestFit="1" customWidth="1"/>
    <col min="7942" max="7947" width="11.5703125" style="3" customWidth="1"/>
    <col min="7948" max="7948" width="10.7109375" style="3" bestFit="1" customWidth="1"/>
    <col min="7949" max="7949" width="11.5703125" style="3" bestFit="1" customWidth="1"/>
    <col min="7950" max="7955" width="11.5703125" style="3" customWidth="1"/>
    <col min="7956" max="7956" width="10.7109375" style="3" bestFit="1" customWidth="1"/>
    <col min="7957" max="7965" width="13.5703125" style="3" customWidth="1"/>
    <col min="7966" max="7966" width="10.85546875" style="3" customWidth="1"/>
    <col min="7967" max="7967" width="12" style="3" bestFit="1" customWidth="1"/>
    <col min="7968" max="7968" width="10.7109375" style="3" bestFit="1" customWidth="1"/>
    <col min="7969" max="7973" width="14.42578125" style="3" customWidth="1"/>
    <col min="7974" max="8192" width="11.42578125" style="3" customWidth="1"/>
    <col min="8193" max="8193" width="21.7109375" style="3" customWidth="1"/>
    <col min="8194" max="8194" width="29.28515625" style="3" customWidth="1"/>
    <col min="8195" max="8195" width="30.140625" style="3" customWidth="1"/>
    <col min="8196" max="8196" width="10.7109375" style="3" bestFit="1" customWidth="1"/>
    <col min="8197" max="8197" width="11.5703125" style="3" bestFit="1" customWidth="1"/>
    <col min="8198" max="8203" width="11.5703125" style="3" customWidth="1"/>
    <col min="8204" max="8204" width="10.7109375" style="3" bestFit="1" customWidth="1"/>
    <col min="8205" max="8205" width="11.5703125" style="3" bestFit="1" customWidth="1"/>
    <col min="8206" max="8211" width="11.5703125" style="3" customWidth="1"/>
    <col min="8212" max="8212" width="10.7109375" style="3" bestFit="1" customWidth="1"/>
    <col min="8213" max="8221" width="13.5703125" style="3" customWidth="1"/>
    <col min="8222" max="8222" width="10.85546875" style="3" customWidth="1"/>
    <col min="8223" max="8223" width="12" style="3" bestFit="1" customWidth="1"/>
    <col min="8224" max="8224" width="10.7109375" style="3" bestFit="1" customWidth="1"/>
    <col min="8225" max="8229" width="14.42578125" style="3" customWidth="1"/>
    <col min="8230" max="8448" width="11.42578125" style="3" customWidth="1"/>
    <col min="8449" max="8449" width="21.7109375" style="3" customWidth="1"/>
    <col min="8450" max="8450" width="29.28515625" style="3" customWidth="1"/>
    <col min="8451" max="8451" width="30.140625" style="3" customWidth="1"/>
    <col min="8452" max="8452" width="10.7109375" style="3" bestFit="1" customWidth="1"/>
    <col min="8453" max="8453" width="11.5703125" style="3" bestFit="1" customWidth="1"/>
    <col min="8454" max="8459" width="11.5703125" style="3" customWidth="1"/>
    <col min="8460" max="8460" width="10.7109375" style="3" bestFit="1" customWidth="1"/>
    <col min="8461" max="8461" width="11.5703125" style="3" bestFit="1" customWidth="1"/>
    <col min="8462" max="8467" width="11.5703125" style="3" customWidth="1"/>
    <col min="8468" max="8468" width="10.7109375" style="3" bestFit="1" customWidth="1"/>
    <col min="8469" max="8477" width="13.5703125" style="3" customWidth="1"/>
    <col min="8478" max="8478" width="10.85546875" style="3" customWidth="1"/>
    <col min="8479" max="8479" width="12" style="3" bestFit="1" customWidth="1"/>
    <col min="8480" max="8480" width="10.7109375" style="3" bestFit="1" customWidth="1"/>
    <col min="8481" max="8485" width="14.42578125" style="3" customWidth="1"/>
    <col min="8486" max="8704" width="11.42578125" style="3" customWidth="1"/>
    <col min="8705" max="8705" width="21.7109375" style="3" customWidth="1"/>
    <col min="8706" max="8706" width="29.28515625" style="3" customWidth="1"/>
    <col min="8707" max="8707" width="30.140625" style="3" customWidth="1"/>
    <col min="8708" max="8708" width="10.7109375" style="3" bestFit="1" customWidth="1"/>
    <col min="8709" max="8709" width="11.5703125" style="3" bestFit="1" customWidth="1"/>
    <col min="8710" max="8715" width="11.5703125" style="3" customWidth="1"/>
    <col min="8716" max="8716" width="10.7109375" style="3" bestFit="1" customWidth="1"/>
    <col min="8717" max="8717" width="11.5703125" style="3" bestFit="1" customWidth="1"/>
    <col min="8718" max="8723" width="11.5703125" style="3" customWidth="1"/>
    <col min="8724" max="8724" width="10.7109375" style="3" bestFit="1" customWidth="1"/>
    <col min="8725" max="8733" width="13.5703125" style="3" customWidth="1"/>
    <col min="8734" max="8734" width="10.85546875" style="3" customWidth="1"/>
    <col min="8735" max="8735" width="12" style="3" bestFit="1" customWidth="1"/>
    <col min="8736" max="8736" width="10.7109375" style="3" bestFit="1" customWidth="1"/>
    <col min="8737" max="8741" width="14.42578125" style="3" customWidth="1"/>
    <col min="8742" max="8960" width="11.42578125" style="3" customWidth="1"/>
    <col min="8961" max="8961" width="21.7109375" style="3" customWidth="1"/>
    <col min="8962" max="8962" width="29.28515625" style="3" customWidth="1"/>
    <col min="8963" max="8963" width="30.140625" style="3" customWidth="1"/>
    <col min="8964" max="8964" width="10.7109375" style="3" bestFit="1" customWidth="1"/>
    <col min="8965" max="8965" width="11.5703125" style="3" bestFit="1" customWidth="1"/>
    <col min="8966" max="8971" width="11.5703125" style="3" customWidth="1"/>
    <col min="8972" max="8972" width="10.7109375" style="3" bestFit="1" customWidth="1"/>
    <col min="8973" max="8973" width="11.5703125" style="3" bestFit="1" customWidth="1"/>
    <col min="8974" max="8979" width="11.5703125" style="3" customWidth="1"/>
    <col min="8980" max="8980" width="10.7109375" style="3" bestFit="1" customWidth="1"/>
    <col min="8981" max="8989" width="13.5703125" style="3" customWidth="1"/>
    <col min="8990" max="8990" width="10.85546875" style="3" customWidth="1"/>
    <col min="8991" max="8991" width="12" style="3" bestFit="1" customWidth="1"/>
    <col min="8992" max="8992" width="10.7109375" style="3" bestFit="1" customWidth="1"/>
    <col min="8993" max="8997" width="14.42578125" style="3" customWidth="1"/>
    <col min="8998" max="9216" width="11.42578125" style="3" customWidth="1"/>
    <col min="9217" max="9217" width="21.7109375" style="3" customWidth="1"/>
    <col min="9218" max="9218" width="29.28515625" style="3" customWidth="1"/>
    <col min="9219" max="9219" width="30.140625" style="3" customWidth="1"/>
    <col min="9220" max="9220" width="10.7109375" style="3" bestFit="1" customWidth="1"/>
    <col min="9221" max="9221" width="11.5703125" style="3" bestFit="1" customWidth="1"/>
    <col min="9222" max="9227" width="11.5703125" style="3" customWidth="1"/>
    <col min="9228" max="9228" width="10.7109375" style="3" bestFit="1" customWidth="1"/>
    <col min="9229" max="9229" width="11.5703125" style="3" bestFit="1" customWidth="1"/>
    <col min="9230" max="9235" width="11.5703125" style="3" customWidth="1"/>
    <col min="9236" max="9236" width="10.7109375" style="3" bestFit="1" customWidth="1"/>
    <col min="9237" max="9245" width="13.5703125" style="3" customWidth="1"/>
    <col min="9246" max="9246" width="10.85546875" style="3" customWidth="1"/>
    <col min="9247" max="9247" width="12" style="3" bestFit="1" customWidth="1"/>
    <col min="9248" max="9248" width="10.7109375" style="3" bestFit="1" customWidth="1"/>
    <col min="9249" max="9253" width="14.42578125" style="3" customWidth="1"/>
    <col min="9254" max="9472" width="11.42578125" style="3" customWidth="1"/>
    <col min="9473" max="9473" width="21.7109375" style="3" customWidth="1"/>
    <col min="9474" max="9474" width="29.28515625" style="3" customWidth="1"/>
    <col min="9475" max="9475" width="30.140625" style="3" customWidth="1"/>
    <col min="9476" max="9476" width="10.7109375" style="3" bestFit="1" customWidth="1"/>
    <col min="9477" max="9477" width="11.5703125" style="3" bestFit="1" customWidth="1"/>
    <col min="9478" max="9483" width="11.5703125" style="3" customWidth="1"/>
    <col min="9484" max="9484" width="10.7109375" style="3" bestFit="1" customWidth="1"/>
    <col min="9485" max="9485" width="11.5703125" style="3" bestFit="1" customWidth="1"/>
    <col min="9486" max="9491" width="11.5703125" style="3" customWidth="1"/>
    <col min="9492" max="9492" width="10.7109375" style="3" bestFit="1" customWidth="1"/>
    <col min="9493" max="9501" width="13.5703125" style="3" customWidth="1"/>
    <col min="9502" max="9502" width="10.85546875" style="3" customWidth="1"/>
    <col min="9503" max="9503" width="12" style="3" bestFit="1" customWidth="1"/>
    <col min="9504" max="9504" width="10.7109375" style="3" bestFit="1" customWidth="1"/>
    <col min="9505" max="9509" width="14.42578125" style="3" customWidth="1"/>
    <col min="9510" max="9728" width="11.42578125" style="3" customWidth="1"/>
    <col min="9729" max="9729" width="21.7109375" style="3" customWidth="1"/>
    <col min="9730" max="9730" width="29.28515625" style="3" customWidth="1"/>
    <col min="9731" max="9731" width="30.140625" style="3" customWidth="1"/>
    <col min="9732" max="9732" width="10.7109375" style="3" bestFit="1" customWidth="1"/>
    <col min="9733" max="9733" width="11.5703125" style="3" bestFit="1" customWidth="1"/>
    <col min="9734" max="9739" width="11.5703125" style="3" customWidth="1"/>
    <col min="9740" max="9740" width="10.7109375" style="3" bestFit="1" customWidth="1"/>
    <col min="9741" max="9741" width="11.5703125" style="3" bestFit="1" customWidth="1"/>
    <col min="9742" max="9747" width="11.5703125" style="3" customWidth="1"/>
    <col min="9748" max="9748" width="10.7109375" style="3" bestFit="1" customWidth="1"/>
    <col min="9749" max="9757" width="13.5703125" style="3" customWidth="1"/>
    <col min="9758" max="9758" width="10.85546875" style="3" customWidth="1"/>
    <col min="9759" max="9759" width="12" style="3" bestFit="1" customWidth="1"/>
    <col min="9760" max="9760" width="10.7109375" style="3" bestFit="1" customWidth="1"/>
    <col min="9761" max="9765" width="14.42578125" style="3" customWidth="1"/>
    <col min="9766" max="9984" width="11.42578125" style="3" customWidth="1"/>
    <col min="9985" max="9985" width="21.7109375" style="3" customWidth="1"/>
    <col min="9986" max="9986" width="29.28515625" style="3" customWidth="1"/>
    <col min="9987" max="9987" width="30.140625" style="3" customWidth="1"/>
    <col min="9988" max="9988" width="10.7109375" style="3" bestFit="1" customWidth="1"/>
    <col min="9989" max="9989" width="11.5703125" style="3" bestFit="1" customWidth="1"/>
    <col min="9990" max="9995" width="11.5703125" style="3" customWidth="1"/>
    <col min="9996" max="9996" width="10.7109375" style="3" bestFit="1" customWidth="1"/>
    <col min="9997" max="9997" width="11.5703125" style="3" bestFit="1" customWidth="1"/>
    <col min="9998" max="10003" width="11.5703125" style="3" customWidth="1"/>
    <col min="10004" max="10004" width="10.7109375" style="3" bestFit="1" customWidth="1"/>
    <col min="10005" max="10013" width="13.5703125" style="3" customWidth="1"/>
    <col min="10014" max="10014" width="10.85546875" style="3" customWidth="1"/>
    <col min="10015" max="10015" width="12" style="3" bestFit="1" customWidth="1"/>
    <col min="10016" max="10016" width="10.7109375" style="3" bestFit="1" customWidth="1"/>
    <col min="10017" max="10021" width="14.42578125" style="3" customWidth="1"/>
    <col min="10022" max="10240" width="11.42578125" style="3" customWidth="1"/>
    <col min="10241" max="10241" width="21.7109375" style="3" customWidth="1"/>
    <col min="10242" max="10242" width="29.28515625" style="3" customWidth="1"/>
    <col min="10243" max="10243" width="30.140625" style="3" customWidth="1"/>
    <col min="10244" max="10244" width="10.7109375" style="3" bestFit="1" customWidth="1"/>
    <col min="10245" max="10245" width="11.5703125" style="3" bestFit="1" customWidth="1"/>
    <col min="10246" max="10251" width="11.5703125" style="3" customWidth="1"/>
    <col min="10252" max="10252" width="10.7109375" style="3" bestFit="1" customWidth="1"/>
    <col min="10253" max="10253" width="11.5703125" style="3" bestFit="1" customWidth="1"/>
    <col min="10254" max="10259" width="11.5703125" style="3" customWidth="1"/>
    <col min="10260" max="10260" width="10.7109375" style="3" bestFit="1" customWidth="1"/>
    <col min="10261" max="10269" width="13.5703125" style="3" customWidth="1"/>
    <col min="10270" max="10270" width="10.85546875" style="3" customWidth="1"/>
    <col min="10271" max="10271" width="12" style="3" bestFit="1" customWidth="1"/>
    <col min="10272" max="10272" width="10.7109375" style="3" bestFit="1" customWidth="1"/>
    <col min="10273" max="10277" width="14.42578125" style="3" customWidth="1"/>
    <col min="10278" max="10496" width="11.42578125" style="3" customWidth="1"/>
    <col min="10497" max="10497" width="21.7109375" style="3" customWidth="1"/>
    <col min="10498" max="10498" width="29.28515625" style="3" customWidth="1"/>
    <col min="10499" max="10499" width="30.140625" style="3" customWidth="1"/>
    <col min="10500" max="10500" width="10.7109375" style="3" bestFit="1" customWidth="1"/>
    <col min="10501" max="10501" width="11.5703125" style="3" bestFit="1" customWidth="1"/>
    <col min="10502" max="10507" width="11.5703125" style="3" customWidth="1"/>
    <col min="10508" max="10508" width="10.7109375" style="3" bestFit="1" customWidth="1"/>
    <col min="10509" max="10509" width="11.5703125" style="3" bestFit="1" customWidth="1"/>
    <col min="10510" max="10515" width="11.5703125" style="3" customWidth="1"/>
    <col min="10516" max="10516" width="10.7109375" style="3" bestFit="1" customWidth="1"/>
    <col min="10517" max="10525" width="13.5703125" style="3" customWidth="1"/>
    <col min="10526" max="10526" width="10.85546875" style="3" customWidth="1"/>
    <col min="10527" max="10527" width="12" style="3" bestFit="1" customWidth="1"/>
    <col min="10528" max="10528" width="10.7109375" style="3" bestFit="1" customWidth="1"/>
    <col min="10529" max="10533" width="14.42578125" style="3" customWidth="1"/>
    <col min="10534" max="10752" width="11.42578125" style="3" customWidth="1"/>
    <col min="10753" max="10753" width="21.7109375" style="3" customWidth="1"/>
    <col min="10754" max="10754" width="29.28515625" style="3" customWidth="1"/>
    <col min="10755" max="10755" width="30.140625" style="3" customWidth="1"/>
    <col min="10756" max="10756" width="10.7109375" style="3" bestFit="1" customWidth="1"/>
    <col min="10757" max="10757" width="11.5703125" style="3" bestFit="1" customWidth="1"/>
    <col min="10758" max="10763" width="11.5703125" style="3" customWidth="1"/>
    <col min="10764" max="10764" width="10.7109375" style="3" bestFit="1" customWidth="1"/>
    <col min="10765" max="10765" width="11.5703125" style="3" bestFit="1" customWidth="1"/>
    <col min="10766" max="10771" width="11.5703125" style="3" customWidth="1"/>
    <col min="10772" max="10772" width="10.7109375" style="3" bestFit="1" customWidth="1"/>
    <col min="10773" max="10781" width="13.5703125" style="3" customWidth="1"/>
    <col min="10782" max="10782" width="10.85546875" style="3" customWidth="1"/>
    <col min="10783" max="10783" width="12" style="3" bestFit="1" customWidth="1"/>
    <col min="10784" max="10784" width="10.7109375" style="3" bestFit="1" customWidth="1"/>
    <col min="10785" max="10789" width="14.42578125" style="3" customWidth="1"/>
    <col min="10790" max="11008" width="11.42578125" style="3" customWidth="1"/>
    <col min="11009" max="11009" width="21.7109375" style="3" customWidth="1"/>
    <col min="11010" max="11010" width="29.28515625" style="3" customWidth="1"/>
    <col min="11011" max="11011" width="30.140625" style="3" customWidth="1"/>
    <col min="11012" max="11012" width="10.7109375" style="3" bestFit="1" customWidth="1"/>
    <col min="11013" max="11013" width="11.5703125" style="3" bestFit="1" customWidth="1"/>
    <col min="11014" max="11019" width="11.5703125" style="3" customWidth="1"/>
    <col min="11020" max="11020" width="10.7109375" style="3" bestFit="1" customWidth="1"/>
    <col min="11021" max="11021" width="11.5703125" style="3" bestFit="1" customWidth="1"/>
    <col min="11022" max="11027" width="11.5703125" style="3" customWidth="1"/>
    <col min="11028" max="11028" width="10.7109375" style="3" bestFit="1" customWidth="1"/>
    <col min="11029" max="11037" width="13.5703125" style="3" customWidth="1"/>
    <col min="11038" max="11038" width="10.85546875" style="3" customWidth="1"/>
    <col min="11039" max="11039" width="12" style="3" bestFit="1" customWidth="1"/>
    <col min="11040" max="11040" width="10.7109375" style="3" bestFit="1" customWidth="1"/>
    <col min="11041" max="11045" width="14.42578125" style="3" customWidth="1"/>
    <col min="11046" max="11264" width="11.42578125" style="3" customWidth="1"/>
    <col min="11265" max="11265" width="21.7109375" style="3" customWidth="1"/>
    <col min="11266" max="11266" width="29.28515625" style="3" customWidth="1"/>
    <col min="11267" max="11267" width="30.140625" style="3" customWidth="1"/>
    <col min="11268" max="11268" width="10.7109375" style="3" bestFit="1" customWidth="1"/>
    <col min="11269" max="11269" width="11.5703125" style="3" bestFit="1" customWidth="1"/>
    <col min="11270" max="11275" width="11.5703125" style="3" customWidth="1"/>
    <col min="11276" max="11276" width="10.7109375" style="3" bestFit="1" customWidth="1"/>
    <col min="11277" max="11277" width="11.5703125" style="3" bestFit="1" customWidth="1"/>
    <col min="11278" max="11283" width="11.5703125" style="3" customWidth="1"/>
    <col min="11284" max="11284" width="10.7109375" style="3" bestFit="1" customWidth="1"/>
    <col min="11285" max="11293" width="13.5703125" style="3" customWidth="1"/>
    <col min="11294" max="11294" width="10.85546875" style="3" customWidth="1"/>
    <col min="11295" max="11295" width="12" style="3" bestFit="1" customWidth="1"/>
    <col min="11296" max="11296" width="10.7109375" style="3" bestFit="1" customWidth="1"/>
    <col min="11297" max="11301" width="14.42578125" style="3" customWidth="1"/>
    <col min="11302" max="11520" width="11.42578125" style="3" customWidth="1"/>
    <col min="11521" max="11521" width="21.7109375" style="3" customWidth="1"/>
    <col min="11522" max="11522" width="29.28515625" style="3" customWidth="1"/>
    <col min="11523" max="11523" width="30.140625" style="3" customWidth="1"/>
    <col min="11524" max="11524" width="10.7109375" style="3" bestFit="1" customWidth="1"/>
    <col min="11525" max="11525" width="11.5703125" style="3" bestFit="1" customWidth="1"/>
    <col min="11526" max="11531" width="11.5703125" style="3" customWidth="1"/>
    <col min="11532" max="11532" width="10.7109375" style="3" bestFit="1" customWidth="1"/>
    <col min="11533" max="11533" width="11.5703125" style="3" bestFit="1" customWidth="1"/>
    <col min="11534" max="11539" width="11.5703125" style="3" customWidth="1"/>
    <col min="11540" max="11540" width="10.7109375" style="3" bestFit="1" customWidth="1"/>
    <col min="11541" max="11549" width="13.5703125" style="3" customWidth="1"/>
    <col min="11550" max="11550" width="10.85546875" style="3" customWidth="1"/>
    <col min="11551" max="11551" width="12" style="3" bestFit="1" customWidth="1"/>
    <col min="11552" max="11552" width="10.7109375" style="3" bestFit="1" customWidth="1"/>
    <col min="11553" max="11557" width="14.42578125" style="3" customWidth="1"/>
    <col min="11558" max="11776" width="11.42578125" style="3" customWidth="1"/>
    <col min="11777" max="11777" width="21.7109375" style="3" customWidth="1"/>
    <col min="11778" max="11778" width="29.28515625" style="3" customWidth="1"/>
    <col min="11779" max="11779" width="30.140625" style="3" customWidth="1"/>
    <col min="11780" max="11780" width="10.7109375" style="3" bestFit="1" customWidth="1"/>
    <col min="11781" max="11781" width="11.5703125" style="3" bestFit="1" customWidth="1"/>
    <col min="11782" max="11787" width="11.5703125" style="3" customWidth="1"/>
    <col min="11788" max="11788" width="10.7109375" style="3" bestFit="1" customWidth="1"/>
    <col min="11789" max="11789" width="11.5703125" style="3" bestFit="1" customWidth="1"/>
    <col min="11790" max="11795" width="11.5703125" style="3" customWidth="1"/>
    <col min="11796" max="11796" width="10.7109375" style="3" bestFit="1" customWidth="1"/>
    <col min="11797" max="11805" width="13.5703125" style="3" customWidth="1"/>
    <col min="11806" max="11806" width="10.85546875" style="3" customWidth="1"/>
    <col min="11807" max="11807" width="12" style="3" bestFit="1" customWidth="1"/>
    <col min="11808" max="11808" width="10.7109375" style="3" bestFit="1" customWidth="1"/>
    <col min="11809" max="11813" width="14.42578125" style="3" customWidth="1"/>
    <col min="11814" max="12032" width="11.42578125" style="3" customWidth="1"/>
    <col min="12033" max="12033" width="21.7109375" style="3" customWidth="1"/>
    <col min="12034" max="12034" width="29.28515625" style="3" customWidth="1"/>
    <col min="12035" max="12035" width="30.140625" style="3" customWidth="1"/>
    <col min="12036" max="12036" width="10.7109375" style="3" bestFit="1" customWidth="1"/>
    <col min="12037" max="12037" width="11.5703125" style="3" bestFit="1" customWidth="1"/>
    <col min="12038" max="12043" width="11.5703125" style="3" customWidth="1"/>
    <col min="12044" max="12044" width="10.7109375" style="3" bestFit="1" customWidth="1"/>
    <col min="12045" max="12045" width="11.5703125" style="3" bestFit="1" customWidth="1"/>
    <col min="12046" max="12051" width="11.5703125" style="3" customWidth="1"/>
    <col min="12052" max="12052" width="10.7109375" style="3" bestFit="1" customWidth="1"/>
    <col min="12053" max="12061" width="13.5703125" style="3" customWidth="1"/>
    <col min="12062" max="12062" width="10.85546875" style="3" customWidth="1"/>
    <col min="12063" max="12063" width="12" style="3" bestFit="1" customWidth="1"/>
    <col min="12064" max="12064" width="10.7109375" style="3" bestFit="1" customWidth="1"/>
    <col min="12065" max="12069" width="14.42578125" style="3" customWidth="1"/>
    <col min="12070" max="12288" width="11.42578125" style="3" customWidth="1"/>
    <col min="12289" max="12289" width="21.7109375" style="3" customWidth="1"/>
    <col min="12290" max="12290" width="29.28515625" style="3" customWidth="1"/>
    <col min="12291" max="12291" width="30.140625" style="3" customWidth="1"/>
    <col min="12292" max="12292" width="10.7109375" style="3" bestFit="1" customWidth="1"/>
    <col min="12293" max="12293" width="11.5703125" style="3" bestFit="1" customWidth="1"/>
    <col min="12294" max="12299" width="11.5703125" style="3" customWidth="1"/>
    <col min="12300" max="12300" width="10.7109375" style="3" bestFit="1" customWidth="1"/>
    <col min="12301" max="12301" width="11.5703125" style="3" bestFit="1" customWidth="1"/>
    <col min="12302" max="12307" width="11.5703125" style="3" customWidth="1"/>
    <col min="12308" max="12308" width="10.7109375" style="3" bestFit="1" customWidth="1"/>
    <col min="12309" max="12317" width="13.5703125" style="3" customWidth="1"/>
    <col min="12318" max="12318" width="10.85546875" style="3" customWidth="1"/>
    <col min="12319" max="12319" width="12" style="3" bestFit="1" customWidth="1"/>
    <col min="12320" max="12320" width="10.7109375" style="3" bestFit="1" customWidth="1"/>
    <col min="12321" max="12325" width="14.42578125" style="3" customWidth="1"/>
    <col min="12326" max="12544" width="11.42578125" style="3" customWidth="1"/>
    <col min="12545" max="12545" width="21.7109375" style="3" customWidth="1"/>
    <col min="12546" max="12546" width="29.28515625" style="3" customWidth="1"/>
    <col min="12547" max="12547" width="30.140625" style="3" customWidth="1"/>
    <col min="12548" max="12548" width="10.7109375" style="3" bestFit="1" customWidth="1"/>
    <col min="12549" max="12549" width="11.5703125" style="3" bestFit="1" customWidth="1"/>
    <col min="12550" max="12555" width="11.5703125" style="3" customWidth="1"/>
    <col min="12556" max="12556" width="10.7109375" style="3" bestFit="1" customWidth="1"/>
    <col min="12557" max="12557" width="11.5703125" style="3" bestFit="1" customWidth="1"/>
    <col min="12558" max="12563" width="11.5703125" style="3" customWidth="1"/>
    <col min="12564" max="12564" width="10.7109375" style="3" bestFit="1" customWidth="1"/>
    <col min="12565" max="12573" width="13.5703125" style="3" customWidth="1"/>
    <col min="12574" max="12574" width="10.85546875" style="3" customWidth="1"/>
    <col min="12575" max="12575" width="12" style="3" bestFit="1" customWidth="1"/>
    <col min="12576" max="12576" width="10.7109375" style="3" bestFit="1" customWidth="1"/>
    <col min="12577" max="12581" width="14.42578125" style="3" customWidth="1"/>
    <col min="12582" max="12800" width="11.42578125" style="3" customWidth="1"/>
    <col min="12801" max="12801" width="21.7109375" style="3" customWidth="1"/>
    <col min="12802" max="12802" width="29.28515625" style="3" customWidth="1"/>
    <col min="12803" max="12803" width="30.140625" style="3" customWidth="1"/>
    <col min="12804" max="12804" width="10.7109375" style="3" bestFit="1" customWidth="1"/>
    <col min="12805" max="12805" width="11.5703125" style="3" bestFit="1" customWidth="1"/>
    <col min="12806" max="12811" width="11.5703125" style="3" customWidth="1"/>
    <col min="12812" max="12812" width="10.7109375" style="3" bestFit="1" customWidth="1"/>
    <col min="12813" max="12813" width="11.5703125" style="3" bestFit="1" customWidth="1"/>
    <col min="12814" max="12819" width="11.5703125" style="3" customWidth="1"/>
    <col min="12820" max="12820" width="10.7109375" style="3" bestFit="1" customWidth="1"/>
    <col min="12821" max="12829" width="13.5703125" style="3" customWidth="1"/>
    <col min="12830" max="12830" width="10.85546875" style="3" customWidth="1"/>
    <col min="12831" max="12831" width="12" style="3" bestFit="1" customWidth="1"/>
    <col min="12832" max="12832" width="10.7109375" style="3" bestFit="1" customWidth="1"/>
    <col min="12833" max="12837" width="14.42578125" style="3" customWidth="1"/>
    <col min="12838" max="13056" width="11.42578125" style="3" customWidth="1"/>
    <col min="13057" max="13057" width="21.7109375" style="3" customWidth="1"/>
    <col min="13058" max="13058" width="29.28515625" style="3" customWidth="1"/>
    <col min="13059" max="13059" width="30.140625" style="3" customWidth="1"/>
    <col min="13060" max="13060" width="10.7109375" style="3" bestFit="1" customWidth="1"/>
    <col min="13061" max="13061" width="11.5703125" style="3" bestFit="1" customWidth="1"/>
    <col min="13062" max="13067" width="11.5703125" style="3" customWidth="1"/>
    <col min="13068" max="13068" width="10.7109375" style="3" bestFit="1" customWidth="1"/>
    <col min="13069" max="13069" width="11.5703125" style="3" bestFit="1" customWidth="1"/>
    <col min="13070" max="13075" width="11.5703125" style="3" customWidth="1"/>
    <col min="13076" max="13076" width="10.7109375" style="3" bestFit="1" customWidth="1"/>
    <col min="13077" max="13085" width="13.5703125" style="3" customWidth="1"/>
    <col min="13086" max="13086" width="10.85546875" style="3" customWidth="1"/>
    <col min="13087" max="13087" width="12" style="3" bestFit="1" customWidth="1"/>
    <col min="13088" max="13088" width="10.7109375" style="3" bestFit="1" customWidth="1"/>
    <col min="13089" max="13093" width="14.42578125" style="3" customWidth="1"/>
    <col min="13094" max="13312" width="11.42578125" style="3" customWidth="1"/>
    <col min="13313" max="13313" width="21.7109375" style="3" customWidth="1"/>
    <col min="13314" max="13314" width="29.28515625" style="3" customWidth="1"/>
    <col min="13315" max="13315" width="30.140625" style="3" customWidth="1"/>
    <col min="13316" max="13316" width="10.7109375" style="3" bestFit="1" customWidth="1"/>
    <col min="13317" max="13317" width="11.5703125" style="3" bestFit="1" customWidth="1"/>
    <col min="13318" max="13323" width="11.5703125" style="3" customWidth="1"/>
    <col min="13324" max="13324" width="10.7109375" style="3" bestFit="1" customWidth="1"/>
    <col min="13325" max="13325" width="11.5703125" style="3" bestFit="1" customWidth="1"/>
    <col min="13326" max="13331" width="11.5703125" style="3" customWidth="1"/>
    <col min="13332" max="13332" width="10.7109375" style="3" bestFit="1" customWidth="1"/>
    <col min="13333" max="13341" width="13.5703125" style="3" customWidth="1"/>
    <col min="13342" max="13342" width="10.85546875" style="3" customWidth="1"/>
    <col min="13343" max="13343" width="12" style="3" bestFit="1" customWidth="1"/>
    <col min="13344" max="13344" width="10.7109375" style="3" bestFit="1" customWidth="1"/>
    <col min="13345" max="13349" width="14.42578125" style="3" customWidth="1"/>
    <col min="13350" max="13568" width="11.42578125" style="3" customWidth="1"/>
    <col min="13569" max="13569" width="21.7109375" style="3" customWidth="1"/>
    <col min="13570" max="13570" width="29.28515625" style="3" customWidth="1"/>
    <col min="13571" max="13571" width="30.140625" style="3" customWidth="1"/>
    <col min="13572" max="13572" width="10.7109375" style="3" bestFit="1" customWidth="1"/>
    <col min="13573" max="13573" width="11.5703125" style="3" bestFit="1" customWidth="1"/>
    <col min="13574" max="13579" width="11.5703125" style="3" customWidth="1"/>
    <col min="13580" max="13580" width="10.7109375" style="3" bestFit="1" customWidth="1"/>
    <col min="13581" max="13581" width="11.5703125" style="3" bestFit="1" customWidth="1"/>
    <col min="13582" max="13587" width="11.5703125" style="3" customWidth="1"/>
    <col min="13588" max="13588" width="10.7109375" style="3" bestFit="1" customWidth="1"/>
    <col min="13589" max="13597" width="13.5703125" style="3" customWidth="1"/>
    <col min="13598" max="13598" width="10.85546875" style="3" customWidth="1"/>
    <col min="13599" max="13599" width="12" style="3" bestFit="1" customWidth="1"/>
    <col min="13600" max="13600" width="10.7109375" style="3" bestFit="1" customWidth="1"/>
    <col min="13601" max="13605" width="14.42578125" style="3" customWidth="1"/>
    <col min="13606" max="13824" width="11.42578125" style="3" customWidth="1"/>
    <col min="13825" max="13825" width="21.7109375" style="3" customWidth="1"/>
    <col min="13826" max="13826" width="29.28515625" style="3" customWidth="1"/>
    <col min="13827" max="13827" width="30.140625" style="3" customWidth="1"/>
    <col min="13828" max="13828" width="10.7109375" style="3" bestFit="1" customWidth="1"/>
    <col min="13829" max="13829" width="11.5703125" style="3" bestFit="1" customWidth="1"/>
    <col min="13830" max="13835" width="11.5703125" style="3" customWidth="1"/>
    <col min="13836" max="13836" width="10.7109375" style="3" bestFit="1" customWidth="1"/>
    <col min="13837" max="13837" width="11.5703125" style="3" bestFit="1" customWidth="1"/>
    <col min="13838" max="13843" width="11.5703125" style="3" customWidth="1"/>
    <col min="13844" max="13844" width="10.7109375" style="3" bestFit="1" customWidth="1"/>
    <col min="13845" max="13853" width="13.5703125" style="3" customWidth="1"/>
    <col min="13854" max="13854" width="10.85546875" style="3" customWidth="1"/>
    <col min="13855" max="13855" width="12" style="3" bestFit="1" customWidth="1"/>
    <col min="13856" max="13856" width="10.7109375" style="3" bestFit="1" customWidth="1"/>
    <col min="13857" max="13861" width="14.42578125" style="3" customWidth="1"/>
    <col min="13862" max="14080" width="11.42578125" style="3" customWidth="1"/>
    <col min="14081" max="14081" width="21.7109375" style="3" customWidth="1"/>
    <col min="14082" max="14082" width="29.28515625" style="3" customWidth="1"/>
    <col min="14083" max="14083" width="30.140625" style="3" customWidth="1"/>
    <col min="14084" max="14084" width="10.7109375" style="3" bestFit="1" customWidth="1"/>
    <col min="14085" max="14085" width="11.5703125" style="3" bestFit="1" customWidth="1"/>
    <col min="14086" max="14091" width="11.5703125" style="3" customWidth="1"/>
    <col min="14092" max="14092" width="10.7109375" style="3" bestFit="1" customWidth="1"/>
    <col min="14093" max="14093" width="11.5703125" style="3" bestFit="1" customWidth="1"/>
    <col min="14094" max="14099" width="11.5703125" style="3" customWidth="1"/>
    <col min="14100" max="14100" width="10.7109375" style="3" bestFit="1" customWidth="1"/>
    <col min="14101" max="14109" width="13.5703125" style="3" customWidth="1"/>
    <col min="14110" max="14110" width="10.85546875" style="3" customWidth="1"/>
    <col min="14111" max="14111" width="12" style="3" bestFit="1" customWidth="1"/>
    <col min="14112" max="14112" width="10.7109375" style="3" bestFit="1" customWidth="1"/>
    <col min="14113" max="14117" width="14.42578125" style="3" customWidth="1"/>
    <col min="14118" max="14336" width="11.42578125" style="3" customWidth="1"/>
    <col min="14337" max="14337" width="21.7109375" style="3" customWidth="1"/>
    <col min="14338" max="14338" width="29.28515625" style="3" customWidth="1"/>
    <col min="14339" max="14339" width="30.140625" style="3" customWidth="1"/>
    <col min="14340" max="14340" width="10.7109375" style="3" bestFit="1" customWidth="1"/>
    <col min="14341" max="14341" width="11.5703125" style="3" bestFit="1" customWidth="1"/>
    <col min="14342" max="14347" width="11.5703125" style="3" customWidth="1"/>
    <col min="14348" max="14348" width="10.7109375" style="3" bestFit="1" customWidth="1"/>
    <col min="14349" max="14349" width="11.5703125" style="3" bestFit="1" customWidth="1"/>
    <col min="14350" max="14355" width="11.5703125" style="3" customWidth="1"/>
    <col min="14356" max="14356" width="10.7109375" style="3" bestFit="1" customWidth="1"/>
    <col min="14357" max="14365" width="13.5703125" style="3" customWidth="1"/>
    <col min="14366" max="14366" width="10.85546875" style="3" customWidth="1"/>
    <col min="14367" max="14367" width="12" style="3" bestFit="1" customWidth="1"/>
    <col min="14368" max="14368" width="10.7109375" style="3" bestFit="1" customWidth="1"/>
    <col min="14369" max="14373" width="14.42578125" style="3" customWidth="1"/>
    <col min="14374" max="14592" width="11.42578125" style="3" customWidth="1"/>
    <col min="14593" max="14593" width="21.7109375" style="3" customWidth="1"/>
    <col min="14594" max="14594" width="29.28515625" style="3" customWidth="1"/>
    <col min="14595" max="14595" width="30.140625" style="3" customWidth="1"/>
    <col min="14596" max="14596" width="10.7109375" style="3" bestFit="1" customWidth="1"/>
    <col min="14597" max="14597" width="11.5703125" style="3" bestFit="1" customWidth="1"/>
    <col min="14598" max="14603" width="11.5703125" style="3" customWidth="1"/>
    <col min="14604" max="14604" width="10.7109375" style="3" bestFit="1" customWidth="1"/>
    <col min="14605" max="14605" width="11.5703125" style="3" bestFit="1" customWidth="1"/>
    <col min="14606" max="14611" width="11.5703125" style="3" customWidth="1"/>
    <col min="14612" max="14612" width="10.7109375" style="3" bestFit="1" customWidth="1"/>
    <col min="14613" max="14621" width="13.5703125" style="3" customWidth="1"/>
    <col min="14622" max="14622" width="10.85546875" style="3" customWidth="1"/>
    <col min="14623" max="14623" width="12" style="3" bestFit="1" customWidth="1"/>
    <col min="14624" max="14624" width="10.7109375" style="3" bestFit="1" customWidth="1"/>
    <col min="14625" max="14629" width="14.42578125" style="3" customWidth="1"/>
    <col min="14630" max="14848" width="11.42578125" style="3" customWidth="1"/>
    <col min="14849" max="14849" width="21.7109375" style="3" customWidth="1"/>
    <col min="14850" max="14850" width="29.28515625" style="3" customWidth="1"/>
    <col min="14851" max="14851" width="30.140625" style="3" customWidth="1"/>
    <col min="14852" max="14852" width="10.7109375" style="3" bestFit="1" customWidth="1"/>
    <col min="14853" max="14853" width="11.5703125" style="3" bestFit="1" customWidth="1"/>
    <col min="14854" max="14859" width="11.5703125" style="3" customWidth="1"/>
    <col min="14860" max="14860" width="10.7109375" style="3" bestFit="1" customWidth="1"/>
    <col min="14861" max="14861" width="11.5703125" style="3" bestFit="1" customWidth="1"/>
    <col min="14862" max="14867" width="11.5703125" style="3" customWidth="1"/>
    <col min="14868" max="14868" width="10.7109375" style="3" bestFit="1" customWidth="1"/>
    <col min="14869" max="14877" width="13.5703125" style="3" customWidth="1"/>
    <col min="14878" max="14878" width="10.85546875" style="3" customWidth="1"/>
    <col min="14879" max="14879" width="12" style="3" bestFit="1" customWidth="1"/>
    <col min="14880" max="14880" width="10.7109375" style="3" bestFit="1" customWidth="1"/>
    <col min="14881" max="14885" width="14.42578125" style="3" customWidth="1"/>
    <col min="14886" max="15104" width="11.42578125" style="3" customWidth="1"/>
    <col min="15105" max="15105" width="21.7109375" style="3" customWidth="1"/>
    <col min="15106" max="15106" width="29.28515625" style="3" customWidth="1"/>
    <col min="15107" max="15107" width="30.140625" style="3" customWidth="1"/>
    <col min="15108" max="15108" width="10.7109375" style="3" bestFit="1" customWidth="1"/>
    <col min="15109" max="15109" width="11.5703125" style="3" bestFit="1" customWidth="1"/>
    <col min="15110" max="15115" width="11.5703125" style="3" customWidth="1"/>
    <col min="15116" max="15116" width="10.7109375" style="3" bestFit="1" customWidth="1"/>
    <col min="15117" max="15117" width="11.5703125" style="3" bestFit="1" customWidth="1"/>
    <col min="15118" max="15123" width="11.5703125" style="3" customWidth="1"/>
    <col min="15124" max="15124" width="10.7109375" style="3" bestFit="1" customWidth="1"/>
    <col min="15125" max="15133" width="13.5703125" style="3" customWidth="1"/>
    <col min="15134" max="15134" width="10.85546875" style="3" customWidth="1"/>
    <col min="15135" max="15135" width="12" style="3" bestFit="1" customWidth="1"/>
    <col min="15136" max="15136" width="10.7109375" style="3" bestFit="1" customWidth="1"/>
    <col min="15137" max="15141" width="14.42578125" style="3" customWidth="1"/>
    <col min="15142" max="15360" width="11.42578125" style="3" customWidth="1"/>
    <col min="15361" max="15361" width="21.7109375" style="3" customWidth="1"/>
    <col min="15362" max="15362" width="29.28515625" style="3" customWidth="1"/>
    <col min="15363" max="15363" width="30.140625" style="3" customWidth="1"/>
    <col min="15364" max="15364" width="10.7109375" style="3" bestFit="1" customWidth="1"/>
    <col min="15365" max="15365" width="11.5703125" style="3" bestFit="1" customWidth="1"/>
    <col min="15366" max="15371" width="11.5703125" style="3" customWidth="1"/>
    <col min="15372" max="15372" width="10.7109375" style="3" bestFit="1" customWidth="1"/>
    <col min="15373" max="15373" width="11.5703125" style="3" bestFit="1" customWidth="1"/>
    <col min="15374" max="15379" width="11.5703125" style="3" customWidth="1"/>
    <col min="15380" max="15380" width="10.7109375" style="3" bestFit="1" customWidth="1"/>
    <col min="15381" max="15389" width="13.5703125" style="3" customWidth="1"/>
    <col min="15390" max="15390" width="10.85546875" style="3" customWidth="1"/>
    <col min="15391" max="15391" width="12" style="3" bestFit="1" customWidth="1"/>
    <col min="15392" max="15392" width="10.7109375" style="3" bestFit="1" customWidth="1"/>
    <col min="15393" max="15397" width="14.42578125" style="3" customWidth="1"/>
    <col min="15398" max="15616" width="11.42578125" style="3" customWidth="1"/>
    <col min="15617" max="15617" width="21.7109375" style="3" customWidth="1"/>
    <col min="15618" max="15618" width="29.28515625" style="3" customWidth="1"/>
    <col min="15619" max="15619" width="30.140625" style="3" customWidth="1"/>
    <col min="15620" max="15620" width="10.7109375" style="3" bestFit="1" customWidth="1"/>
    <col min="15621" max="15621" width="11.5703125" style="3" bestFit="1" customWidth="1"/>
    <col min="15622" max="15627" width="11.5703125" style="3" customWidth="1"/>
    <col min="15628" max="15628" width="10.7109375" style="3" bestFit="1" customWidth="1"/>
    <col min="15629" max="15629" width="11.5703125" style="3" bestFit="1" customWidth="1"/>
    <col min="15630" max="15635" width="11.5703125" style="3" customWidth="1"/>
    <col min="15636" max="15636" width="10.7109375" style="3" bestFit="1" customWidth="1"/>
    <col min="15637" max="15645" width="13.5703125" style="3" customWidth="1"/>
    <col min="15646" max="15646" width="10.85546875" style="3" customWidth="1"/>
    <col min="15647" max="15647" width="12" style="3" bestFit="1" customWidth="1"/>
    <col min="15648" max="15648" width="10.7109375" style="3" bestFit="1" customWidth="1"/>
    <col min="15649" max="15653" width="14.42578125" style="3" customWidth="1"/>
    <col min="15654" max="15872" width="11.42578125" style="3" customWidth="1"/>
    <col min="15873" max="15873" width="21.7109375" style="3" customWidth="1"/>
    <col min="15874" max="15874" width="29.28515625" style="3" customWidth="1"/>
    <col min="15875" max="15875" width="30.140625" style="3" customWidth="1"/>
    <col min="15876" max="15876" width="10.7109375" style="3" bestFit="1" customWidth="1"/>
    <col min="15877" max="15877" width="11.5703125" style="3" bestFit="1" customWidth="1"/>
    <col min="15878" max="15883" width="11.5703125" style="3" customWidth="1"/>
    <col min="15884" max="15884" width="10.7109375" style="3" bestFit="1" customWidth="1"/>
    <col min="15885" max="15885" width="11.5703125" style="3" bestFit="1" customWidth="1"/>
    <col min="15886" max="15891" width="11.5703125" style="3" customWidth="1"/>
    <col min="15892" max="15892" width="10.7109375" style="3" bestFit="1" customWidth="1"/>
    <col min="15893" max="15901" width="13.5703125" style="3" customWidth="1"/>
    <col min="15902" max="15902" width="10.85546875" style="3" customWidth="1"/>
    <col min="15903" max="15903" width="12" style="3" bestFit="1" customWidth="1"/>
    <col min="15904" max="15904" width="10.7109375" style="3" bestFit="1" customWidth="1"/>
    <col min="15905" max="15909" width="14.42578125" style="3" customWidth="1"/>
    <col min="15910" max="16128" width="11.42578125" style="3" customWidth="1"/>
    <col min="16129" max="16129" width="21.7109375" style="3" customWidth="1"/>
    <col min="16130" max="16130" width="29.28515625" style="3" customWidth="1"/>
    <col min="16131" max="16131" width="30.140625" style="3" customWidth="1"/>
    <col min="16132" max="16132" width="10.7109375" style="3" bestFit="1" customWidth="1"/>
    <col min="16133" max="16133" width="11.5703125" style="3" bestFit="1" customWidth="1"/>
    <col min="16134" max="16139" width="11.5703125" style="3" customWidth="1"/>
    <col min="16140" max="16140" width="10.7109375" style="3" bestFit="1" customWidth="1"/>
    <col min="16141" max="16141" width="11.5703125" style="3" bestFit="1" customWidth="1"/>
    <col min="16142" max="16147" width="11.5703125" style="3" customWidth="1"/>
    <col min="16148" max="16148" width="10.7109375" style="3" bestFit="1" customWidth="1"/>
    <col min="16149" max="16157" width="13.5703125" style="3" customWidth="1"/>
    <col min="16158" max="16158" width="10.85546875" style="3" customWidth="1"/>
    <col min="16159" max="16159" width="12" style="3" bestFit="1" customWidth="1"/>
    <col min="16160" max="16160" width="10.7109375" style="3" bestFit="1" customWidth="1"/>
    <col min="16161" max="16165" width="14.42578125" style="3" customWidth="1"/>
    <col min="16166" max="16384" width="11.42578125" style="3" customWidth="1"/>
  </cols>
  <sheetData>
    <row r="1" spans="1:71" ht="27.75" customHeight="1" thickBot="1">
      <c r="A1" s="530" t="s">
        <v>830</v>
      </c>
      <c r="B1" s="531"/>
    </row>
    <row r="2" spans="1:71" ht="27.75" customHeight="1" thickBot="1">
      <c r="A2" s="534" t="s">
        <v>831</v>
      </c>
    </row>
    <row r="3" spans="1:71" ht="27.75" customHeight="1" thickBot="1">
      <c r="B3" s="2938" t="s">
        <v>832</v>
      </c>
      <c r="C3" s="2938" t="s">
        <v>833</v>
      </c>
      <c r="D3" s="2941" t="s">
        <v>834</v>
      </c>
      <c r="E3" s="2942"/>
      <c r="F3" s="535"/>
      <c r="G3" s="535"/>
      <c r="H3" s="535"/>
      <c r="I3" s="535"/>
      <c r="J3" s="535"/>
      <c r="K3" s="535"/>
      <c r="L3" s="535"/>
      <c r="M3" s="535"/>
      <c r="N3" s="535"/>
      <c r="O3" s="535"/>
      <c r="P3" s="535"/>
      <c r="Q3" s="535"/>
      <c r="R3" s="535"/>
      <c r="S3" s="535"/>
      <c r="T3" s="535"/>
      <c r="U3" s="535"/>
      <c r="V3" s="535"/>
      <c r="W3" s="535"/>
      <c r="X3" s="535"/>
      <c r="Y3" s="535"/>
      <c r="Z3" s="535"/>
      <c r="AA3" s="535"/>
      <c r="AB3" s="535"/>
      <c r="AC3" s="535"/>
      <c r="AD3" s="535"/>
      <c r="AE3" s="535"/>
      <c r="AF3" s="535"/>
      <c r="AG3" s="535"/>
      <c r="AH3" s="535"/>
      <c r="AI3" s="535"/>
      <c r="AJ3" s="535"/>
      <c r="AK3" s="535"/>
      <c r="AL3" s="535"/>
      <c r="AM3" s="535"/>
      <c r="AN3" s="535"/>
      <c r="AO3" s="535"/>
      <c r="AP3" s="535"/>
      <c r="AQ3" s="535"/>
      <c r="AR3" s="535"/>
      <c r="AS3" s="535"/>
      <c r="AT3" s="535"/>
      <c r="AU3" s="535"/>
      <c r="AV3" s="535"/>
      <c r="AW3" s="535"/>
      <c r="AX3" s="535"/>
      <c r="AY3" s="535"/>
      <c r="AZ3" s="535"/>
      <c r="BA3" s="535"/>
      <c r="BB3" s="535"/>
      <c r="BC3" s="535"/>
      <c r="BD3" s="535"/>
      <c r="BE3" s="535"/>
      <c r="BF3" s="535"/>
      <c r="BG3" s="535"/>
      <c r="BH3" s="535"/>
      <c r="BI3" s="535"/>
      <c r="BJ3" s="535"/>
      <c r="BK3" s="535"/>
      <c r="BL3" s="1586"/>
      <c r="BM3" s="1586"/>
      <c r="BN3" s="1586"/>
      <c r="BO3" s="1586"/>
      <c r="BP3" s="1586"/>
      <c r="BQ3" s="1586"/>
      <c r="BR3" s="1586"/>
      <c r="BS3" s="1586"/>
    </row>
    <row r="4" spans="1:71" ht="27.75" customHeight="1" thickBot="1">
      <c r="B4" s="2939"/>
      <c r="C4" s="2939"/>
      <c r="D4" s="2926" t="s">
        <v>835</v>
      </c>
      <c r="E4" s="2927"/>
      <c r="F4" s="2927"/>
      <c r="G4" s="2927"/>
      <c r="H4" s="2927"/>
      <c r="I4" s="2927"/>
      <c r="J4" s="2927"/>
      <c r="K4" s="2928"/>
      <c r="L4" s="2926" t="s">
        <v>836</v>
      </c>
      <c r="M4" s="2927"/>
      <c r="N4" s="2927"/>
      <c r="O4" s="2927"/>
      <c r="P4" s="2927"/>
      <c r="Q4" s="2927"/>
      <c r="R4" s="2927"/>
      <c r="S4" s="2927"/>
      <c r="T4" s="2927"/>
      <c r="U4" s="2927"/>
      <c r="V4" s="2927"/>
      <c r="W4" s="2928"/>
      <c r="X4" s="2926" t="s">
        <v>837</v>
      </c>
      <c r="Y4" s="2927"/>
      <c r="Z4" s="2927"/>
      <c r="AA4" s="2927"/>
      <c r="AB4" s="2927"/>
      <c r="AC4" s="2927"/>
      <c r="AD4" s="2927"/>
      <c r="AE4" s="2928"/>
      <c r="AF4" s="2926" t="s">
        <v>838</v>
      </c>
      <c r="AG4" s="2927"/>
      <c r="AH4" s="2927"/>
      <c r="AI4" s="2927"/>
      <c r="AJ4" s="2927"/>
      <c r="AK4" s="2928"/>
      <c r="AL4" s="2929" t="s">
        <v>839</v>
      </c>
      <c r="AM4" s="2930"/>
      <c r="AN4" s="2930"/>
      <c r="AO4" s="2930"/>
      <c r="AP4" s="2930"/>
      <c r="AQ4" s="2930"/>
      <c r="AR4" s="2930"/>
      <c r="AS4" s="2930"/>
      <c r="AT4" s="2930"/>
      <c r="AU4" s="2930"/>
      <c r="AV4" s="2930"/>
      <c r="AW4" s="2930"/>
      <c r="AX4" s="2930"/>
      <c r="AY4" s="2930"/>
      <c r="AZ4" s="2930"/>
      <c r="BA4" s="2930"/>
      <c r="BB4" s="2930"/>
      <c r="BC4" s="2930"/>
      <c r="BD4" s="2930"/>
      <c r="BE4" s="2930"/>
      <c r="BF4" s="2930"/>
      <c r="BG4" s="2930"/>
      <c r="BH4" s="2930"/>
      <c r="BI4" s="2930"/>
      <c r="BJ4" s="2930"/>
      <c r="BK4" s="2930"/>
    </row>
    <row r="5" spans="1:71" ht="27.75" customHeight="1" thickBot="1">
      <c r="B5" s="2939"/>
      <c r="C5" s="2939"/>
      <c r="D5" s="2920" t="s">
        <v>840</v>
      </c>
      <c r="E5" s="2921"/>
      <c r="F5" s="2931" t="s">
        <v>841</v>
      </c>
      <c r="G5" s="2932"/>
      <c r="H5" s="2920" t="s">
        <v>842</v>
      </c>
      <c r="I5" s="2921"/>
      <c r="J5" s="2920" t="s">
        <v>843</v>
      </c>
      <c r="K5" s="2921"/>
      <c r="L5" s="2920" t="s">
        <v>840</v>
      </c>
      <c r="M5" s="2921"/>
      <c r="N5" s="2924" t="s">
        <v>844</v>
      </c>
      <c r="O5" s="2937"/>
      <c r="P5" s="2937"/>
      <c r="Q5" s="2925"/>
      <c r="R5" s="2924" t="s">
        <v>845</v>
      </c>
      <c r="S5" s="2937"/>
      <c r="T5" s="2937"/>
      <c r="U5" s="2925"/>
      <c r="V5" s="2920" t="s">
        <v>846</v>
      </c>
      <c r="W5" s="2921"/>
      <c r="X5" s="2920" t="s">
        <v>840</v>
      </c>
      <c r="Y5" s="2921"/>
      <c r="Z5" s="2920" t="s">
        <v>847</v>
      </c>
      <c r="AA5" s="2921"/>
      <c r="AB5" s="2920" t="s">
        <v>848</v>
      </c>
      <c r="AC5" s="2921"/>
      <c r="AD5" s="2920" t="s">
        <v>846</v>
      </c>
      <c r="AE5" s="2921"/>
      <c r="AF5" s="2920" t="s">
        <v>840</v>
      </c>
      <c r="AG5" s="2921"/>
      <c r="AH5" s="2920" t="s">
        <v>849</v>
      </c>
      <c r="AI5" s="2921"/>
      <c r="AJ5" s="2920" t="s">
        <v>850</v>
      </c>
      <c r="AK5" s="2921"/>
      <c r="AL5" s="2920" t="s">
        <v>851</v>
      </c>
      <c r="AM5" s="2921"/>
      <c r="AN5" s="2920" t="s">
        <v>852</v>
      </c>
      <c r="AO5" s="2921"/>
      <c r="AP5" s="2920" t="s">
        <v>853</v>
      </c>
      <c r="AQ5" s="2921"/>
      <c r="AR5" s="2920" t="s">
        <v>854</v>
      </c>
      <c r="AS5" s="2921"/>
      <c r="AT5" s="2920" t="s">
        <v>855</v>
      </c>
      <c r="AU5" s="2921"/>
      <c r="AV5" s="2920" t="s">
        <v>856</v>
      </c>
      <c r="AW5" s="2921"/>
      <c r="AX5" s="2920" t="s">
        <v>857</v>
      </c>
      <c r="AY5" s="2921"/>
      <c r="AZ5" s="2920" t="s">
        <v>858</v>
      </c>
      <c r="BA5" s="2921"/>
      <c r="BB5" s="2920" t="s">
        <v>859</v>
      </c>
      <c r="BC5" s="2921"/>
      <c r="BD5" s="2920" t="s">
        <v>860</v>
      </c>
      <c r="BE5" s="2921"/>
      <c r="BF5" s="2920" t="s">
        <v>861</v>
      </c>
      <c r="BG5" s="2921"/>
      <c r="BH5" s="2920" t="s">
        <v>862</v>
      </c>
      <c r="BI5" s="2921"/>
      <c r="BJ5" s="2920" t="s">
        <v>863</v>
      </c>
      <c r="BK5" s="2921"/>
      <c r="BL5" s="2920" t="s">
        <v>864</v>
      </c>
      <c r="BM5" s="2921"/>
      <c r="BN5" s="2920" t="s">
        <v>865</v>
      </c>
      <c r="BO5" s="2921"/>
      <c r="BP5" s="2920"/>
      <c r="BQ5" s="2921"/>
      <c r="BR5" s="2920"/>
      <c r="BS5" s="2921"/>
    </row>
    <row r="6" spans="1:71" ht="27.75" customHeight="1" thickBot="1">
      <c r="B6" s="2940"/>
      <c r="C6" s="2940"/>
      <c r="D6" s="2922"/>
      <c r="E6" s="2923"/>
      <c r="F6" s="2933"/>
      <c r="G6" s="2934"/>
      <c r="H6" s="2922"/>
      <c r="I6" s="2923"/>
      <c r="J6" s="2935"/>
      <c r="K6" s="2936"/>
      <c r="L6" s="2922"/>
      <c r="M6" s="2923"/>
      <c r="N6" s="2924" t="s">
        <v>866</v>
      </c>
      <c r="O6" s="2925"/>
      <c r="P6" s="2924" t="s">
        <v>867</v>
      </c>
      <c r="Q6" s="2925"/>
      <c r="R6" s="2924" t="s">
        <v>866</v>
      </c>
      <c r="S6" s="2925"/>
      <c r="T6" s="2924" t="s">
        <v>867</v>
      </c>
      <c r="U6" s="2925"/>
      <c r="V6" s="2922"/>
      <c r="W6" s="2923"/>
      <c r="X6" s="2922"/>
      <c r="Y6" s="2923"/>
      <c r="Z6" s="2922"/>
      <c r="AA6" s="2923"/>
      <c r="AB6" s="2922"/>
      <c r="AC6" s="2923"/>
      <c r="AD6" s="2922"/>
      <c r="AE6" s="2923"/>
      <c r="AF6" s="2922"/>
      <c r="AG6" s="2923"/>
      <c r="AH6" s="2922"/>
      <c r="AI6" s="2923"/>
      <c r="AJ6" s="2922"/>
      <c r="AK6" s="2923"/>
      <c r="AL6" s="2922"/>
      <c r="AM6" s="2923"/>
      <c r="AN6" s="2922"/>
      <c r="AO6" s="2923"/>
      <c r="AP6" s="2922"/>
      <c r="AQ6" s="2923"/>
      <c r="AR6" s="2922"/>
      <c r="AS6" s="2923"/>
      <c r="AT6" s="2922"/>
      <c r="AU6" s="2923"/>
      <c r="AV6" s="2922"/>
      <c r="AW6" s="2923"/>
      <c r="AX6" s="2922"/>
      <c r="AY6" s="2923"/>
      <c r="AZ6" s="2922"/>
      <c r="BA6" s="2923"/>
      <c r="BB6" s="2922"/>
      <c r="BC6" s="2923"/>
      <c r="BD6" s="2922"/>
      <c r="BE6" s="2923"/>
      <c r="BF6" s="2922"/>
      <c r="BG6" s="2923"/>
      <c r="BH6" s="2922"/>
      <c r="BI6" s="2923"/>
      <c r="BJ6" s="2922"/>
      <c r="BK6" s="2923"/>
      <c r="BL6" s="2922"/>
      <c r="BM6" s="2923"/>
      <c r="BN6" s="2922"/>
      <c r="BO6" s="2923"/>
      <c r="BP6" s="2922"/>
      <c r="BQ6" s="2923"/>
      <c r="BR6" s="2922"/>
      <c r="BS6" s="2923"/>
    </row>
    <row r="7" spans="1:71" ht="27.75" customHeight="1">
      <c r="B7" s="536"/>
      <c r="C7" s="536"/>
      <c r="D7" s="537"/>
      <c r="E7" s="538"/>
      <c r="F7" s="538"/>
      <c r="G7" s="538"/>
      <c r="H7" s="538"/>
      <c r="I7" s="538"/>
      <c r="J7" s="539"/>
      <c r="K7" s="539"/>
      <c r="L7" s="538"/>
      <c r="M7" s="538"/>
      <c r="N7" s="538"/>
      <c r="O7" s="538"/>
      <c r="P7" s="538"/>
      <c r="Q7" s="538"/>
      <c r="R7" s="538"/>
      <c r="S7" s="538"/>
      <c r="T7" s="538"/>
      <c r="U7" s="538"/>
      <c r="V7" s="538"/>
      <c r="W7" s="538"/>
      <c r="X7" s="538"/>
      <c r="Y7" s="538"/>
      <c r="Z7" s="538"/>
      <c r="AA7" s="538"/>
      <c r="AB7" s="538"/>
      <c r="AC7" s="538"/>
      <c r="AD7" s="538"/>
      <c r="AE7" s="540"/>
      <c r="AF7" s="538"/>
      <c r="AG7" s="538"/>
      <c r="AH7" s="538"/>
      <c r="AI7" s="538"/>
      <c r="AJ7" s="541"/>
      <c r="AK7" s="542"/>
      <c r="AL7" s="538"/>
      <c r="AM7" s="538"/>
      <c r="AN7" s="538"/>
      <c r="AO7" s="538"/>
      <c r="AP7" s="538"/>
      <c r="AQ7" s="538"/>
      <c r="AR7" s="541"/>
      <c r="AS7" s="542"/>
      <c r="AT7" s="538"/>
      <c r="AU7" s="538"/>
      <c r="AV7" s="538"/>
      <c r="AW7" s="538"/>
      <c r="AX7" s="538"/>
      <c r="AY7" s="538"/>
      <c r="AZ7" s="541"/>
      <c r="BA7" s="542"/>
      <c r="BB7" s="538"/>
      <c r="BC7" s="538"/>
      <c r="BD7" s="538"/>
      <c r="BE7" s="538"/>
      <c r="BF7" s="541"/>
      <c r="BG7" s="542"/>
      <c r="BH7" s="538"/>
      <c r="BI7" s="538"/>
      <c r="BJ7" s="541"/>
      <c r="BK7" s="542"/>
      <c r="BL7" s="541"/>
      <c r="BM7" s="542"/>
      <c r="BN7" s="541"/>
      <c r="BO7" s="542"/>
      <c r="BP7" s="541"/>
      <c r="BQ7" s="542"/>
      <c r="BR7" s="541"/>
      <c r="BS7" s="542"/>
    </row>
    <row r="8" spans="1:71" ht="27.75" customHeight="1">
      <c r="B8" s="543" t="s">
        <v>1640</v>
      </c>
      <c r="C8" s="543" t="s">
        <v>872</v>
      </c>
      <c r="D8" s="544" t="s">
        <v>332</v>
      </c>
      <c r="E8" s="539" t="s">
        <v>332</v>
      </c>
      <c r="F8" s="539" t="s">
        <v>332</v>
      </c>
      <c r="G8" s="539" t="s">
        <v>332</v>
      </c>
      <c r="H8" s="539" t="s">
        <v>332</v>
      </c>
      <c r="I8" s="539" t="s">
        <v>332</v>
      </c>
      <c r="J8" s="539" t="s">
        <v>332</v>
      </c>
      <c r="K8" s="539" t="s">
        <v>332</v>
      </c>
      <c r="L8" s="539" t="s">
        <v>1641</v>
      </c>
      <c r="M8" s="539" t="s">
        <v>1642</v>
      </c>
      <c r="N8" s="539" t="s">
        <v>874</v>
      </c>
      <c r="O8" s="539" t="s">
        <v>875</v>
      </c>
      <c r="P8" s="539" t="s">
        <v>874</v>
      </c>
      <c r="Q8" s="539" t="s">
        <v>875</v>
      </c>
      <c r="R8" s="539" t="s">
        <v>1441</v>
      </c>
      <c r="S8" s="539" t="s">
        <v>876</v>
      </c>
      <c r="T8" s="539" t="s">
        <v>1441</v>
      </c>
      <c r="U8" s="539" t="s">
        <v>876</v>
      </c>
      <c r="V8" s="539" t="s">
        <v>332</v>
      </c>
      <c r="W8" s="539" t="s">
        <v>332</v>
      </c>
      <c r="X8" s="545" t="s">
        <v>877</v>
      </c>
      <c r="Y8" s="545" t="s">
        <v>878</v>
      </c>
      <c r="Z8" s="539" t="s">
        <v>392</v>
      </c>
      <c r="AA8" s="539" t="s">
        <v>879</v>
      </c>
      <c r="AB8" s="545" t="s">
        <v>1441</v>
      </c>
      <c r="AC8" s="545" t="s">
        <v>879</v>
      </c>
      <c r="AD8" s="539" t="s">
        <v>332</v>
      </c>
      <c r="AE8" s="546" t="s">
        <v>332</v>
      </c>
      <c r="AF8" s="539" t="s">
        <v>332</v>
      </c>
      <c r="AG8" s="546" t="s">
        <v>332</v>
      </c>
      <c r="AH8" s="539" t="s">
        <v>332</v>
      </c>
      <c r="AI8" s="546" t="s">
        <v>332</v>
      </c>
      <c r="AJ8" s="547" t="s">
        <v>332</v>
      </c>
      <c r="AK8" s="548" t="s">
        <v>332</v>
      </c>
      <c r="AL8" s="539" t="s">
        <v>332</v>
      </c>
      <c r="AM8" s="546" t="s">
        <v>332</v>
      </c>
      <c r="AN8" s="539" t="s">
        <v>332</v>
      </c>
      <c r="AO8" s="546" t="s">
        <v>332</v>
      </c>
      <c r="AP8" s="539" t="s">
        <v>332</v>
      </c>
      <c r="AQ8" s="546" t="s">
        <v>332</v>
      </c>
      <c r="AR8" s="547" t="s">
        <v>332</v>
      </c>
      <c r="AS8" s="548" t="s">
        <v>332</v>
      </c>
      <c r="AT8" s="539" t="s">
        <v>332</v>
      </c>
      <c r="AU8" s="546" t="s">
        <v>332</v>
      </c>
      <c r="AV8" s="539" t="s">
        <v>332</v>
      </c>
      <c r="AW8" s="546" t="s">
        <v>332</v>
      </c>
      <c r="AX8" s="539" t="s">
        <v>392</v>
      </c>
      <c r="AY8" s="546" t="s">
        <v>879</v>
      </c>
      <c r="AZ8" s="547" t="s">
        <v>332</v>
      </c>
      <c r="BA8" s="548" t="s">
        <v>332</v>
      </c>
      <c r="BB8" s="539" t="s">
        <v>332</v>
      </c>
      <c r="BC8" s="546" t="s">
        <v>332</v>
      </c>
      <c r="BD8" s="539" t="s">
        <v>332</v>
      </c>
      <c r="BE8" s="546" t="s">
        <v>332</v>
      </c>
      <c r="BF8" s="547" t="s">
        <v>332</v>
      </c>
      <c r="BG8" s="548" t="s">
        <v>332</v>
      </c>
      <c r="BH8" s="539" t="s">
        <v>332</v>
      </c>
      <c r="BI8" s="546" t="s">
        <v>332</v>
      </c>
      <c r="BJ8" s="547" t="s">
        <v>332</v>
      </c>
      <c r="BK8" s="548" t="s">
        <v>332</v>
      </c>
      <c r="BL8" s="547" t="s">
        <v>332</v>
      </c>
      <c r="BM8" s="548" t="s">
        <v>332</v>
      </c>
      <c r="BN8" s="547" t="s">
        <v>332</v>
      </c>
      <c r="BO8" s="548" t="s">
        <v>332</v>
      </c>
      <c r="BP8" s="547"/>
      <c r="BQ8" s="548"/>
      <c r="BR8" s="547"/>
      <c r="BS8" s="548"/>
    </row>
    <row r="9" spans="1:71" ht="27.75" customHeight="1">
      <c r="B9" s="543" t="s">
        <v>1643</v>
      </c>
      <c r="C9" s="543" t="s">
        <v>880</v>
      </c>
      <c r="D9" s="544" t="s">
        <v>877</v>
      </c>
      <c r="E9" s="539" t="s">
        <v>1644</v>
      </c>
      <c r="F9" s="539" t="s">
        <v>881</v>
      </c>
      <c r="G9" s="539" t="s">
        <v>882</v>
      </c>
      <c r="H9" s="539" t="s">
        <v>1440</v>
      </c>
      <c r="I9" s="539" t="s">
        <v>1645</v>
      </c>
      <c r="J9" s="539" t="s">
        <v>332</v>
      </c>
      <c r="K9" s="539" t="s">
        <v>332</v>
      </c>
      <c r="L9" s="545" t="s">
        <v>1641</v>
      </c>
      <c r="M9" s="545" t="s">
        <v>1642</v>
      </c>
      <c r="N9" s="545" t="s">
        <v>874</v>
      </c>
      <c r="O9" s="545" t="s">
        <v>875</v>
      </c>
      <c r="P9" s="545" t="s">
        <v>874</v>
      </c>
      <c r="Q9" s="545" t="s">
        <v>875</v>
      </c>
      <c r="R9" s="545" t="s">
        <v>390</v>
      </c>
      <c r="S9" s="545" t="s">
        <v>876</v>
      </c>
      <c r="T9" s="545" t="s">
        <v>1441</v>
      </c>
      <c r="U9" s="545" t="s">
        <v>876</v>
      </c>
      <c r="V9" s="539" t="s">
        <v>332</v>
      </c>
      <c r="W9" s="539" t="s">
        <v>332</v>
      </c>
      <c r="X9" s="539" t="s">
        <v>877</v>
      </c>
      <c r="Y9" s="539" t="s">
        <v>878</v>
      </c>
      <c r="Z9" s="539" t="s">
        <v>1438</v>
      </c>
      <c r="AA9" s="539" t="s">
        <v>879</v>
      </c>
      <c r="AB9" s="539" t="s">
        <v>1441</v>
      </c>
      <c r="AC9" s="539" t="s">
        <v>879</v>
      </c>
      <c r="AD9" s="539" t="s">
        <v>332</v>
      </c>
      <c r="AE9" s="546" t="s">
        <v>332</v>
      </c>
      <c r="AF9" s="539" t="s">
        <v>873</v>
      </c>
      <c r="AG9" s="546" t="s">
        <v>883</v>
      </c>
      <c r="AH9" s="539" t="s">
        <v>884</v>
      </c>
      <c r="AI9" s="546" t="s">
        <v>885</v>
      </c>
      <c r="AJ9" s="547" t="s">
        <v>886</v>
      </c>
      <c r="AK9" s="548" t="s">
        <v>883</v>
      </c>
      <c r="AL9" s="539" t="s">
        <v>332</v>
      </c>
      <c r="AM9" s="546" t="s">
        <v>332</v>
      </c>
      <c r="AN9" s="539" t="s">
        <v>332</v>
      </c>
      <c r="AO9" s="546" t="s">
        <v>332</v>
      </c>
      <c r="AP9" s="539" t="s">
        <v>332</v>
      </c>
      <c r="AQ9" s="546" t="s">
        <v>332</v>
      </c>
      <c r="AR9" s="547" t="s">
        <v>332</v>
      </c>
      <c r="AS9" s="548" t="s">
        <v>332</v>
      </c>
      <c r="AT9" s="539" t="s">
        <v>1646</v>
      </c>
      <c r="AU9" s="546" t="s">
        <v>1645</v>
      </c>
      <c r="AV9" s="539" t="s">
        <v>332</v>
      </c>
      <c r="AW9" s="546" t="s">
        <v>332</v>
      </c>
      <c r="AX9" s="539" t="s">
        <v>392</v>
      </c>
      <c r="AY9" s="546" t="s">
        <v>879</v>
      </c>
      <c r="AZ9" s="547" t="s">
        <v>332</v>
      </c>
      <c r="BA9" s="548" t="s">
        <v>332</v>
      </c>
      <c r="BB9" s="539" t="s">
        <v>332</v>
      </c>
      <c r="BC9" s="546" t="s">
        <v>332</v>
      </c>
      <c r="BD9" s="539" t="s">
        <v>332</v>
      </c>
      <c r="BE9" s="546" t="s">
        <v>332</v>
      </c>
      <c r="BF9" s="547" t="s">
        <v>332</v>
      </c>
      <c r="BG9" s="548" t="s">
        <v>332</v>
      </c>
      <c r="BH9" s="539" t="s">
        <v>332</v>
      </c>
      <c r="BI9" s="546" t="s">
        <v>332</v>
      </c>
      <c r="BJ9" s="547" t="s">
        <v>332</v>
      </c>
      <c r="BK9" s="548" t="s">
        <v>332</v>
      </c>
      <c r="BL9" s="547" t="s">
        <v>332</v>
      </c>
      <c r="BM9" s="548" t="s">
        <v>332</v>
      </c>
      <c r="BN9" s="547" t="s">
        <v>886</v>
      </c>
      <c r="BO9" s="548" t="s">
        <v>883</v>
      </c>
      <c r="BP9" s="547"/>
      <c r="BQ9" s="548"/>
      <c r="BR9" s="547"/>
      <c r="BS9" s="548"/>
    </row>
    <row r="10" spans="1:71" ht="27.75" customHeight="1">
      <c r="B10" s="1587" t="s">
        <v>615</v>
      </c>
      <c r="C10" s="1587" t="s">
        <v>1647</v>
      </c>
      <c r="D10" s="544"/>
      <c r="E10" s="539"/>
      <c r="F10" s="539"/>
      <c r="G10" s="539"/>
      <c r="H10" s="539"/>
      <c r="I10" s="539"/>
      <c r="J10" s="539"/>
      <c r="K10" s="539"/>
      <c r="L10" s="539"/>
      <c r="M10" s="539"/>
      <c r="N10" s="539" t="s">
        <v>874</v>
      </c>
      <c r="O10" s="539"/>
      <c r="P10" s="545" t="s">
        <v>874</v>
      </c>
      <c r="Q10" s="539"/>
      <c r="R10" s="539" t="s">
        <v>1441</v>
      </c>
      <c r="S10" s="539"/>
      <c r="T10" s="539" t="s">
        <v>1441</v>
      </c>
      <c r="U10" s="539"/>
      <c r="V10" s="539"/>
      <c r="W10" s="539"/>
      <c r="X10" s="545"/>
      <c r="Y10" s="545"/>
      <c r="Z10" s="539"/>
      <c r="AA10" s="539"/>
      <c r="AB10" s="545"/>
      <c r="AC10" s="545"/>
      <c r="AD10" s="539"/>
      <c r="AE10" s="546"/>
      <c r="AF10" s="539"/>
      <c r="AG10" s="546"/>
      <c r="AH10" s="539"/>
      <c r="AI10" s="546"/>
      <c r="AJ10" s="547"/>
      <c r="AK10" s="548"/>
      <c r="AL10" s="539"/>
      <c r="AM10" s="546"/>
      <c r="AN10" s="539"/>
      <c r="AO10" s="546"/>
      <c r="AP10" s="539"/>
      <c r="AQ10" s="546"/>
      <c r="AR10" s="547"/>
      <c r="AS10" s="548"/>
      <c r="AT10" s="539"/>
      <c r="AU10" s="546"/>
      <c r="AV10" s="539"/>
      <c r="AW10" s="546"/>
      <c r="AX10" s="539"/>
      <c r="AY10" s="546"/>
      <c r="AZ10" s="547"/>
      <c r="BA10" s="548"/>
      <c r="BB10" s="539"/>
      <c r="BC10" s="546"/>
      <c r="BD10" s="539"/>
      <c r="BE10" s="546"/>
      <c r="BF10" s="547"/>
      <c r="BG10" s="548"/>
      <c r="BH10" s="539"/>
      <c r="BI10" s="546"/>
      <c r="BJ10" s="547"/>
      <c r="BK10" s="548"/>
      <c r="BL10" s="547"/>
      <c r="BM10" s="548"/>
      <c r="BN10" s="547"/>
      <c r="BO10" s="548"/>
      <c r="BP10" s="547"/>
      <c r="BQ10" s="548"/>
      <c r="BR10" s="547"/>
      <c r="BS10" s="548"/>
    </row>
    <row r="11" spans="1:71" ht="27.75" customHeight="1">
      <c r="B11" s="543"/>
      <c r="C11" s="543"/>
      <c r="D11" s="544"/>
      <c r="E11" s="539"/>
      <c r="F11" s="539"/>
      <c r="G11" s="539"/>
      <c r="H11" s="539"/>
      <c r="I11" s="539"/>
      <c r="J11" s="539"/>
      <c r="K11" s="539"/>
      <c r="L11" s="545"/>
      <c r="M11" s="545"/>
      <c r="N11" s="545"/>
      <c r="O11" s="545"/>
      <c r="P11" s="545"/>
      <c r="Q11" s="545"/>
      <c r="R11" s="545"/>
      <c r="S11" s="545"/>
      <c r="T11" s="545"/>
      <c r="U11" s="545"/>
      <c r="V11" s="539"/>
      <c r="W11" s="539"/>
      <c r="X11" s="539"/>
      <c r="Y11" s="539"/>
      <c r="Z11" s="539"/>
      <c r="AA11" s="539"/>
      <c r="AB11" s="539"/>
      <c r="AC11" s="539"/>
      <c r="AD11" s="539"/>
      <c r="AE11" s="546"/>
      <c r="AF11" s="539"/>
      <c r="AG11" s="546"/>
      <c r="AH11" s="539"/>
      <c r="AI11" s="546"/>
      <c r="AJ11" s="547"/>
      <c r="AK11" s="548"/>
      <c r="AL11" s="539"/>
      <c r="AM11" s="546"/>
      <c r="AN11" s="539"/>
      <c r="AO11" s="546"/>
      <c r="AP11" s="539" t="s">
        <v>332</v>
      </c>
      <c r="AQ11" s="546"/>
      <c r="AR11" s="547" t="s">
        <v>332</v>
      </c>
      <c r="AS11" s="548"/>
      <c r="AT11" s="539"/>
      <c r="AU11" s="546"/>
      <c r="AV11" s="539"/>
      <c r="AW11" s="546"/>
      <c r="AX11" s="539"/>
      <c r="AY11" s="546"/>
      <c r="AZ11" s="547"/>
      <c r="BA11" s="548"/>
      <c r="BB11" s="539"/>
      <c r="BC11" s="546"/>
      <c r="BD11" s="539"/>
      <c r="BE11" s="546"/>
      <c r="BF11" s="547"/>
      <c r="BG11" s="548"/>
      <c r="BH11" s="539"/>
      <c r="BI11" s="546"/>
      <c r="BJ11" s="547"/>
      <c r="BK11" s="548"/>
      <c r="BL11" s="547"/>
      <c r="BM11" s="548"/>
      <c r="BN11" s="547"/>
      <c r="BO11" s="548"/>
      <c r="BP11" s="547"/>
      <c r="BQ11" s="548"/>
      <c r="BR11" s="547"/>
      <c r="BS11" s="548"/>
    </row>
    <row r="12" spans="1:71" ht="27.75" customHeight="1">
      <c r="B12" s="543"/>
      <c r="C12" s="543"/>
      <c r="D12" s="544"/>
      <c r="E12" s="539"/>
      <c r="F12" s="539"/>
      <c r="G12" s="539"/>
      <c r="H12" s="539"/>
      <c r="I12" s="539"/>
      <c r="J12" s="539"/>
      <c r="K12" s="539"/>
      <c r="L12" s="539"/>
      <c r="M12" s="539"/>
      <c r="N12" s="539"/>
      <c r="O12" s="539"/>
      <c r="P12" s="539"/>
      <c r="Q12" s="539"/>
      <c r="R12" s="539"/>
      <c r="S12" s="539"/>
      <c r="T12" s="539"/>
      <c r="U12" s="539"/>
      <c r="V12" s="539"/>
      <c r="W12" s="539"/>
      <c r="X12" s="545"/>
      <c r="Y12" s="545"/>
      <c r="Z12" s="539"/>
      <c r="AA12" s="539"/>
      <c r="AB12" s="545"/>
      <c r="AC12" s="545"/>
      <c r="AD12" s="539"/>
      <c r="AE12" s="546"/>
      <c r="AF12" s="539"/>
      <c r="AG12" s="546"/>
      <c r="AH12" s="539"/>
      <c r="AI12" s="546"/>
      <c r="AJ12" s="547"/>
      <c r="AK12" s="548"/>
      <c r="AL12" s="539"/>
      <c r="AM12" s="546"/>
      <c r="AN12" s="539"/>
      <c r="AO12" s="546"/>
      <c r="AP12" s="539" t="s">
        <v>332</v>
      </c>
      <c r="AQ12" s="546"/>
      <c r="AR12" s="547" t="s">
        <v>332</v>
      </c>
      <c r="AS12" s="548"/>
      <c r="AT12" s="539"/>
      <c r="AU12" s="546"/>
      <c r="AV12" s="539"/>
      <c r="AW12" s="546"/>
      <c r="AX12" s="539"/>
      <c r="AY12" s="546"/>
      <c r="AZ12" s="547"/>
      <c r="BA12" s="548"/>
      <c r="BB12" s="539"/>
      <c r="BC12" s="546"/>
      <c r="BD12" s="539"/>
      <c r="BE12" s="546"/>
      <c r="BF12" s="547"/>
      <c r="BG12" s="548"/>
      <c r="BH12" s="539"/>
      <c r="BI12" s="546"/>
      <c r="BJ12" s="547"/>
      <c r="BK12" s="548"/>
      <c r="BL12" s="547"/>
      <c r="BM12" s="548"/>
      <c r="BN12" s="547"/>
      <c r="BO12" s="548"/>
      <c r="BP12" s="547"/>
      <c r="BQ12" s="548"/>
      <c r="BR12" s="547"/>
      <c r="BS12" s="548"/>
    </row>
    <row r="13" spans="1:71" ht="27.75" customHeight="1">
      <c r="B13" s="543"/>
      <c r="C13" s="543"/>
      <c r="D13" s="544"/>
      <c r="E13" s="539"/>
      <c r="F13" s="539"/>
      <c r="G13" s="539"/>
      <c r="H13" s="539"/>
      <c r="I13" s="539"/>
      <c r="J13" s="539"/>
      <c r="K13" s="539"/>
      <c r="L13" s="545"/>
      <c r="M13" s="545"/>
      <c r="N13" s="545"/>
      <c r="O13" s="545"/>
      <c r="P13" s="545"/>
      <c r="Q13" s="545"/>
      <c r="R13" s="545"/>
      <c r="S13" s="545"/>
      <c r="T13" s="545"/>
      <c r="U13" s="545"/>
      <c r="V13" s="539"/>
      <c r="W13" s="539"/>
      <c r="X13" s="539"/>
      <c r="Y13" s="539"/>
      <c r="Z13" s="539"/>
      <c r="AA13" s="539"/>
      <c r="AB13" s="539"/>
      <c r="AC13" s="539"/>
      <c r="AD13" s="539"/>
      <c r="AE13" s="546"/>
      <c r="AF13" s="539"/>
      <c r="AG13" s="546"/>
      <c r="AH13" s="539"/>
      <c r="AI13" s="546"/>
      <c r="AJ13" s="547"/>
      <c r="AK13" s="548"/>
      <c r="AL13" s="539"/>
      <c r="AM13" s="546"/>
      <c r="AN13" s="539"/>
      <c r="AO13" s="546"/>
      <c r="AP13" s="539" t="s">
        <v>332</v>
      </c>
      <c r="AQ13" s="546"/>
      <c r="AR13" s="547" t="s">
        <v>332</v>
      </c>
      <c r="AS13" s="548"/>
      <c r="AT13" s="539"/>
      <c r="AU13" s="546"/>
      <c r="AV13" s="539"/>
      <c r="AW13" s="546"/>
      <c r="AX13" s="539"/>
      <c r="AY13" s="546"/>
      <c r="AZ13" s="547"/>
      <c r="BA13" s="548"/>
      <c r="BB13" s="539"/>
      <c r="BC13" s="546"/>
      <c r="BD13" s="539"/>
      <c r="BE13" s="546"/>
      <c r="BF13" s="547"/>
      <c r="BG13" s="548"/>
      <c r="BH13" s="539"/>
      <c r="BI13" s="546"/>
      <c r="BJ13" s="547"/>
      <c r="BK13" s="548"/>
      <c r="BL13" s="547"/>
      <c r="BM13" s="548"/>
      <c r="BN13" s="547"/>
      <c r="BO13" s="548"/>
      <c r="BP13" s="547"/>
      <c r="BQ13" s="548"/>
      <c r="BR13" s="547"/>
      <c r="BS13" s="548"/>
    </row>
    <row r="14" spans="1:71" ht="27.75" customHeight="1">
      <c r="B14" s="543"/>
      <c r="C14" s="543"/>
      <c r="D14" s="544"/>
      <c r="E14" s="539"/>
      <c r="F14" s="539"/>
      <c r="G14" s="539"/>
      <c r="H14" s="539"/>
      <c r="I14" s="539"/>
      <c r="J14" s="539"/>
      <c r="K14" s="539"/>
      <c r="L14" s="539"/>
      <c r="M14" s="539"/>
      <c r="N14" s="539"/>
      <c r="O14" s="539"/>
      <c r="P14" s="539"/>
      <c r="Q14" s="539"/>
      <c r="R14" s="539"/>
      <c r="S14" s="539"/>
      <c r="T14" s="539"/>
      <c r="U14" s="539"/>
      <c r="V14" s="539"/>
      <c r="W14" s="539"/>
      <c r="X14" s="545"/>
      <c r="Y14" s="545"/>
      <c r="Z14" s="539"/>
      <c r="AA14" s="539"/>
      <c r="AB14" s="545"/>
      <c r="AC14" s="545"/>
      <c r="AD14" s="539"/>
      <c r="AE14" s="546"/>
      <c r="AF14" s="539"/>
      <c r="AG14" s="546"/>
      <c r="AH14" s="539"/>
      <c r="AI14" s="546"/>
      <c r="AJ14" s="547"/>
      <c r="AK14" s="548"/>
      <c r="AL14" s="539"/>
      <c r="AM14" s="546"/>
      <c r="AN14" s="539"/>
      <c r="AO14" s="546"/>
      <c r="AP14" s="539"/>
      <c r="AQ14" s="546"/>
      <c r="AR14" s="547"/>
      <c r="AS14" s="548"/>
      <c r="AT14" s="539"/>
      <c r="AU14" s="546"/>
      <c r="AV14" s="539"/>
      <c r="AW14" s="546"/>
      <c r="AX14" s="539"/>
      <c r="AY14" s="546"/>
      <c r="AZ14" s="547"/>
      <c r="BA14" s="548"/>
      <c r="BB14" s="539"/>
      <c r="BC14" s="546"/>
      <c r="BD14" s="539"/>
      <c r="BE14" s="546"/>
      <c r="BF14" s="547"/>
      <c r="BG14" s="548"/>
      <c r="BH14" s="539"/>
      <c r="BI14" s="546"/>
      <c r="BJ14" s="547"/>
      <c r="BK14" s="548"/>
      <c r="BL14" s="547"/>
      <c r="BM14" s="548"/>
      <c r="BN14" s="547"/>
      <c r="BO14" s="548"/>
      <c r="BP14" s="547"/>
      <c r="BQ14" s="548"/>
      <c r="BR14" s="547"/>
      <c r="BS14" s="548"/>
    </row>
    <row r="15" spans="1:71" ht="27.75" customHeight="1">
      <c r="B15" s="543"/>
      <c r="C15" s="543"/>
      <c r="D15" s="544"/>
      <c r="E15" s="539"/>
      <c r="F15" s="539"/>
      <c r="G15" s="539"/>
      <c r="H15" s="539"/>
      <c r="I15" s="539"/>
      <c r="J15" s="539"/>
      <c r="K15" s="539"/>
      <c r="L15" s="545"/>
      <c r="M15" s="545"/>
      <c r="N15" s="545"/>
      <c r="O15" s="545"/>
      <c r="P15" s="545"/>
      <c r="Q15" s="545"/>
      <c r="R15" s="545"/>
      <c r="S15" s="545"/>
      <c r="T15" s="545"/>
      <c r="U15" s="545"/>
      <c r="V15" s="539"/>
      <c r="W15" s="539"/>
      <c r="X15" s="539"/>
      <c r="Y15" s="539"/>
      <c r="Z15" s="539"/>
      <c r="AA15" s="539"/>
      <c r="AB15" s="539"/>
      <c r="AC15" s="539"/>
      <c r="AD15" s="539"/>
      <c r="AE15" s="546"/>
      <c r="AF15" s="539"/>
      <c r="AG15" s="546"/>
      <c r="AH15" s="539"/>
      <c r="AI15" s="546"/>
      <c r="AJ15" s="547"/>
      <c r="AK15" s="548"/>
      <c r="AL15" s="539"/>
      <c r="AM15" s="546"/>
      <c r="AN15" s="539"/>
      <c r="AO15" s="546"/>
      <c r="AP15" s="539"/>
      <c r="AQ15" s="546"/>
      <c r="AR15" s="547"/>
      <c r="AS15" s="548"/>
      <c r="AT15" s="539"/>
      <c r="AU15" s="546"/>
      <c r="AV15" s="539"/>
      <c r="AW15" s="546"/>
      <c r="AX15" s="539"/>
      <c r="AY15" s="546"/>
      <c r="AZ15" s="547"/>
      <c r="BA15" s="548"/>
      <c r="BB15" s="539"/>
      <c r="BC15" s="546"/>
      <c r="BD15" s="539"/>
      <c r="BE15" s="546"/>
      <c r="BF15" s="547"/>
      <c r="BG15" s="548"/>
      <c r="BH15" s="539"/>
      <c r="BI15" s="546"/>
      <c r="BJ15" s="547"/>
      <c r="BK15" s="548"/>
      <c r="BL15" s="547"/>
      <c r="BM15" s="548"/>
      <c r="BN15" s="547"/>
      <c r="BO15" s="548"/>
      <c r="BP15" s="547"/>
      <c r="BQ15" s="548"/>
      <c r="BR15" s="547"/>
      <c r="BS15" s="548"/>
    </row>
    <row r="16" spans="1:71" ht="27.75" customHeight="1">
      <c r="B16" s="543"/>
      <c r="C16" s="543"/>
      <c r="D16" s="544"/>
      <c r="E16" s="539"/>
      <c r="F16" s="539"/>
      <c r="G16" s="539"/>
      <c r="H16" s="539"/>
      <c r="I16" s="539"/>
      <c r="J16" s="539"/>
      <c r="K16" s="539"/>
      <c r="L16" s="539"/>
      <c r="M16" s="539"/>
      <c r="N16" s="539"/>
      <c r="O16" s="539"/>
      <c r="P16" s="539"/>
      <c r="Q16" s="539"/>
      <c r="R16" s="539"/>
      <c r="S16" s="539"/>
      <c r="T16" s="539"/>
      <c r="U16" s="539"/>
      <c r="V16" s="539"/>
      <c r="W16" s="539"/>
      <c r="X16" s="545"/>
      <c r="Y16" s="545"/>
      <c r="Z16" s="539"/>
      <c r="AA16" s="539"/>
      <c r="AB16" s="545"/>
      <c r="AC16" s="545"/>
      <c r="AD16" s="539"/>
      <c r="AE16" s="546"/>
      <c r="AF16" s="539"/>
      <c r="AG16" s="546"/>
      <c r="AH16" s="539"/>
      <c r="AI16" s="546"/>
      <c r="AJ16" s="547"/>
      <c r="AK16" s="548"/>
      <c r="AL16" s="539"/>
      <c r="AM16" s="546"/>
      <c r="AN16" s="539"/>
      <c r="AO16" s="546"/>
      <c r="AP16" s="539"/>
      <c r="AQ16" s="546"/>
      <c r="AR16" s="547"/>
      <c r="AS16" s="548"/>
      <c r="AT16" s="539"/>
      <c r="AU16" s="546"/>
      <c r="AV16" s="539"/>
      <c r="AW16" s="546"/>
      <c r="AX16" s="539"/>
      <c r="AY16" s="546"/>
      <c r="AZ16" s="547"/>
      <c r="BA16" s="548"/>
      <c r="BB16" s="539"/>
      <c r="BC16" s="546"/>
      <c r="BD16" s="539"/>
      <c r="BE16" s="546"/>
      <c r="BF16" s="547"/>
      <c r="BG16" s="548"/>
      <c r="BH16" s="539"/>
      <c r="BI16" s="546"/>
      <c r="BJ16" s="547"/>
      <c r="BK16" s="548"/>
      <c r="BL16" s="547"/>
      <c r="BM16" s="548"/>
      <c r="BN16" s="547"/>
      <c r="BO16" s="548"/>
      <c r="BP16" s="547"/>
      <c r="BQ16" s="548"/>
      <c r="BR16" s="547"/>
      <c r="BS16" s="548"/>
    </row>
    <row r="17" spans="2:71" ht="27.75" customHeight="1">
      <c r="B17" s="543"/>
      <c r="C17" s="543"/>
      <c r="D17" s="544"/>
      <c r="E17" s="539"/>
      <c r="F17" s="539"/>
      <c r="G17" s="539"/>
      <c r="H17" s="539"/>
      <c r="I17" s="539"/>
      <c r="J17" s="539"/>
      <c r="K17" s="539"/>
      <c r="L17" s="545"/>
      <c r="M17" s="545"/>
      <c r="N17" s="545"/>
      <c r="O17" s="545"/>
      <c r="P17" s="545"/>
      <c r="Q17" s="545"/>
      <c r="R17" s="545"/>
      <c r="S17" s="545"/>
      <c r="T17" s="545"/>
      <c r="U17" s="545"/>
      <c r="V17" s="539"/>
      <c r="W17" s="539"/>
      <c r="X17" s="539"/>
      <c r="Y17" s="539"/>
      <c r="Z17" s="539"/>
      <c r="AA17" s="539"/>
      <c r="AB17" s="539"/>
      <c r="AC17" s="539"/>
      <c r="AD17" s="539"/>
      <c r="AE17" s="546"/>
      <c r="AF17" s="539"/>
      <c r="AG17" s="546"/>
      <c r="AH17" s="539"/>
      <c r="AI17" s="546"/>
      <c r="AJ17" s="547"/>
      <c r="AK17" s="548"/>
      <c r="AL17" s="539"/>
      <c r="AM17" s="546"/>
      <c r="AN17" s="539"/>
      <c r="AO17" s="546"/>
      <c r="AP17" s="539"/>
      <c r="AQ17" s="546"/>
      <c r="AR17" s="547"/>
      <c r="AS17" s="548"/>
      <c r="AT17" s="539"/>
      <c r="AU17" s="546"/>
      <c r="AV17" s="539"/>
      <c r="AW17" s="546"/>
      <c r="AX17" s="539"/>
      <c r="AY17" s="546"/>
      <c r="AZ17" s="547"/>
      <c r="BA17" s="548"/>
      <c r="BB17" s="539"/>
      <c r="BC17" s="546"/>
      <c r="BD17" s="539"/>
      <c r="BE17" s="546"/>
      <c r="BF17" s="547"/>
      <c r="BG17" s="548"/>
      <c r="BH17" s="539"/>
      <c r="BI17" s="546"/>
      <c r="BJ17" s="547"/>
      <c r="BK17" s="548"/>
      <c r="BL17" s="547"/>
      <c r="BM17" s="548"/>
      <c r="BN17" s="547"/>
      <c r="BO17" s="548"/>
      <c r="BP17" s="547"/>
      <c r="BQ17" s="548"/>
      <c r="BR17" s="547"/>
      <c r="BS17" s="548"/>
    </row>
    <row r="18" spans="2:71" ht="27.75" customHeight="1">
      <c r="B18" s="543"/>
      <c r="C18" s="543"/>
      <c r="D18" s="544"/>
      <c r="E18" s="539"/>
      <c r="F18" s="539"/>
      <c r="G18" s="539"/>
      <c r="H18" s="539"/>
      <c r="I18" s="539"/>
      <c r="J18" s="539"/>
      <c r="K18" s="539"/>
      <c r="L18" s="539"/>
      <c r="M18" s="539"/>
      <c r="N18" s="539"/>
      <c r="O18" s="539"/>
      <c r="P18" s="539"/>
      <c r="Q18" s="539"/>
      <c r="R18" s="539"/>
      <c r="S18" s="539"/>
      <c r="T18" s="539"/>
      <c r="U18" s="539"/>
      <c r="V18" s="539"/>
      <c r="W18" s="539"/>
      <c r="X18" s="545"/>
      <c r="Y18" s="545"/>
      <c r="Z18" s="539"/>
      <c r="AA18" s="539"/>
      <c r="AB18" s="545"/>
      <c r="AC18" s="545"/>
      <c r="AD18" s="539"/>
      <c r="AE18" s="546"/>
      <c r="AF18" s="539"/>
      <c r="AG18" s="546"/>
      <c r="AH18" s="539"/>
      <c r="AI18" s="546"/>
      <c r="AJ18" s="547"/>
      <c r="AK18" s="548"/>
      <c r="AL18" s="539"/>
      <c r="AM18" s="546"/>
      <c r="AN18" s="539"/>
      <c r="AO18" s="546"/>
      <c r="AP18" s="539"/>
      <c r="AQ18" s="546"/>
      <c r="AR18" s="547"/>
      <c r="AS18" s="548"/>
      <c r="AT18" s="539"/>
      <c r="AU18" s="546"/>
      <c r="AV18" s="539"/>
      <c r="AW18" s="546"/>
      <c r="AX18" s="539"/>
      <c r="AY18" s="546"/>
      <c r="AZ18" s="547"/>
      <c r="BA18" s="548"/>
      <c r="BB18" s="539"/>
      <c r="BC18" s="546"/>
      <c r="BD18" s="539"/>
      <c r="BE18" s="546"/>
      <c r="BF18" s="547"/>
      <c r="BG18" s="548"/>
      <c r="BH18" s="539"/>
      <c r="BI18" s="546"/>
      <c r="BJ18" s="547"/>
      <c r="BK18" s="548"/>
      <c r="BL18" s="547"/>
      <c r="BM18" s="548"/>
      <c r="BN18" s="547"/>
      <c r="BO18" s="548"/>
      <c r="BP18" s="547"/>
      <c r="BQ18" s="548"/>
      <c r="BR18" s="547"/>
      <c r="BS18" s="548"/>
    </row>
    <row r="19" spans="2:71" ht="27.75" customHeight="1">
      <c r="B19" s="543"/>
      <c r="C19" s="543"/>
      <c r="D19" s="544"/>
      <c r="E19" s="539"/>
      <c r="F19" s="539"/>
      <c r="G19" s="539"/>
      <c r="H19" s="539"/>
      <c r="I19" s="539"/>
      <c r="J19" s="539"/>
      <c r="K19" s="539"/>
      <c r="L19" s="545"/>
      <c r="M19" s="545"/>
      <c r="N19" s="545"/>
      <c r="O19" s="545"/>
      <c r="P19" s="545"/>
      <c r="Q19" s="545"/>
      <c r="R19" s="545"/>
      <c r="S19" s="545"/>
      <c r="T19" s="545"/>
      <c r="U19" s="545"/>
      <c r="V19" s="539"/>
      <c r="W19" s="539"/>
      <c r="X19" s="539"/>
      <c r="Y19" s="539"/>
      <c r="Z19" s="539"/>
      <c r="AA19" s="539"/>
      <c r="AB19" s="539"/>
      <c r="AC19" s="539"/>
      <c r="AD19" s="539"/>
      <c r="AE19" s="546"/>
      <c r="AF19" s="539"/>
      <c r="AG19" s="546"/>
      <c r="AH19" s="539"/>
      <c r="AI19" s="546"/>
      <c r="AJ19" s="547"/>
      <c r="AK19" s="548"/>
      <c r="AL19" s="539"/>
      <c r="AM19" s="546"/>
      <c r="AN19" s="539"/>
      <c r="AO19" s="546"/>
      <c r="AP19" s="539"/>
      <c r="AQ19" s="546"/>
      <c r="AR19" s="547"/>
      <c r="AS19" s="548"/>
      <c r="AT19" s="539"/>
      <c r="AU19" s="546"/>
      <c r="AV19" s="539"/>
      <c r="AW19" s="546"/>
      <c r="AX19" s="539"/>
      <c r="AY19" s="546"/>
      <c r="AZ19" s="547"/>
      <c r="BA19" s="548"/>
      <c r="BB19" s="539"/>
      <c r="BC19" s="546"/>
      <c r="BD19" s="539"/>
      <c r="BE19" s="546"/>
      <c r="BF19" s="547"/>
      <c r="BG19" s="548"/>
      <c r="BH19" s="539"/>
      <c r="BI19" s="546"/>
      <c r="BJ19" s="547"/>
      <c r="BK19" s="548"/>
      <c r="BL19" s="547"/>
      <c r="BM19" s="548"/>
      <c r="BN19" s="547"/>
      <c r="BO19" s="548"/>
      <c r="BP19" s="547"/>
      <c r="BQ19" s="548"/>
      <c r="BR19" s="547"/>
      <c r="BS19" s="548"/>
    </row>
    <row r="20" spans="2:71" ht="27.75" customHeight="1">
      <c r="B20" s="543"/>
      <c r="C20" s="543"/>
      <c r="D20" s="544"/>
      <c r="E20" s="539"/>
      <c r="F20" s="539"/>
      <c r="G20" s="539"/>
      <c r="H20" s="539"/>
      <c r="I20" s="539"/>
      <c r="J20" s="539"/>
      <c r="K20" s="539"/>
      <c r="L20" s="539"/>
      <c r="M20" s="539"/>
      <c r="N20" s="539"/>
      <c r="O20" s="539"/>
      <c r="P20" s="539"/>
      <c r="Q20" s="539"/>
      <c r="R20" s="539"/>
      <c r="S20" s="539"/>
      <c r="T20" s="539"/>
      <c r="U20" s="539"/>
      <c r="V20" s="539"/>
      <c r="W20" s="539"/>
      <c r="X20" s="545"/>
      <c r="Y20" s="545"/>
      <c r="Z20" s="539"/>
      <c r="AA20" s="539"/>
      <c r="AB20" s="545"/>
      <c r="AC20" s="545"/>
      <c r="AD20" s="539"/>
      <c r="AE20" s="546"/>
      <c r="AF20" s="539"/>
      <c r="AG20" s="546"/>
      <c r="AH20" s="539"/>
      <c r="AI20" s="546"/>
      <c r="AJ20" s="547"/>
      <c r="AK20" s="548"/>
      <c r="AL20" s="539"/>
      <c r="AM20" s="546"/>
      <c r="AN20" s="539"/>
      <c r="AO20" s="546"/>
      <c r="AP20" s="539"/>
      <c r="AQ20" s="546"/>
      <c r="AR20" s="547"/>
      <c r="AS20" s="548"/>
      <c r="AT20" s="539"/>
      <c r="AU20" s="546"/>
      <c r="AV20" s="539"/>
      <c r="AW20" s="546"/>
      <c r="AX20" s="539"/>
      <c r="AY20" s="546"/>
      <c r="AZ20" s="547"/>
      <c r="BA20" s="548"/>
      <c r="BB20" s="539"/>
      <c r="BC20" s="546"/>
      <c r="BD20" s="539"/>
      <c r="BE20" s="546"/>
      <c r="BF20" s="547"/>
      <c r="BG20" s="548"/>
      <c r="BH20" s="539"/>
      <c r="BI20" s="546"/>
      <c r="BJ20" s="547"/>
      <c r="BK20" s="548"/>
      <c r="BL20" s="547"/>
      <c r="BM20" s="548"/>
      <c r="BN20" s="547"/>
      <c r="BO20" s="548"/>
      <c r="BP20" s="547"/>
      <c r="BQ20" s="548"/>
      <c r="BR20" s="547"/>
      <c r="BS20" s="548"/>
    </row>
    <row r="21" spans="2:71" ht="27.75" customHeight="1">
      <c r="B21" s="543"/>
      <c r="C21" s="543"/>
      <c r="D21" s="544"/>
      <c r="E21" s="539"/>
      <c r="F21" s="539"/>
      <c r="G21" s="539"/>
      <c r="H21" s="539"/>
      <c r="I21" s="539"/>
      <c r="J21" s="539"/>
      <c r="K21" s="539"/>
      <c r="L21" s="545"/>
      <c r="M21" s="545"/>
      <c r="N21" s="545"/>
      <c r="O21" s="545"/>
      <c r="P21" s="545"/>
      <c r="Q21" s="545"/>
      <c r="R21" s="545"/>
      <c r="S21" s="545"/>
      <c r="T21" s="545"/>
      <c r="U21" s="545"/>
      <c r="V21" s="539"/>
      <c r="W21" s="539"/>
      <c r="X21" s="539"/>
      <c r="Y21" s="539"/>
      <c r="Z21" s="539"/>
      <c r="AA21" s="539"/>
      <c r="AB21" s="539"/>
      <c r="AC21" s="539"/>
      <c r="AD21" s="539"/>
      <c r="AE21" s="546"/>
      <c r="AF21" s="539"/>
      <c r="AG21" s="546"/>
      <c r="AH21" s="539"/>
      <c r="AI21" s="546"/>
      <c r="AJ21" s="547"/>
      <c r="AK21" s="548"/>
      <c r="AL21" s="539"/>
      <c r="AM21" s="546"/>
      <c r="AN21" s="539"/>
      <c r="AO21" s="546"/>
      <c r="AP21" s="539"/>
      <c r="AQ21" s="546"/>
      <c r="AR21" s="547"/>
      <c r="AS21" s="548"/>
      <c r="AT21" s="539"/>
      <c r="AU21" s="546"/>
      <c r="AV21" s="539"/>
      <c r="AW21" s="546"/>
      <c r="AX21" s="539"/>
      <c r="AY21" s="546"/>
      <c r="AZ21" s="547"/>
      <c r="BA21" s="548"/>
      <c r="BB21" s="539"/>
      <c r="BC21" s="546"/>
      <c r="BD21" s="539"/>
      <c r="BE21" s="546"/>
      <c r="BF21" s="547"/>
      <c r="BG21" s="548"/>
      <c r="BH21" s="539"/>
      <c r="BI21" s="546"/>
      <c r="BJ21" s="547"/>
      <c r="BK21" s="548"/>
      <c r="BL21" s="547"/>
      <c r="BM21" s="548"/>
      <c r="BN21" s="547"/>
      <c r="BO21" s="548"/>
      <c r="BP21" s="547"/>
      <c r="BQ21" s="548"/>
      <c r="BR21" s="547"/>
      <c r="BS21" s="548"/>
    </row>
    <row r="22" spans="2:71" ht="27.75" customHeight="1">
      <c r="B22" s="543"/>
      <c r="C22" s="543"/>
      <c r="D22" s="544"/>
      <c r="E22" s="539"/>
      <c r="F22" s="539"/>
      <c r="G22" s="539"/>
      <c r="H22" s="539"/>
      <c r="I22" s="539"/>
      <c r="J22" s="539"/>
      <c r="K22" s="539"/>
      <c r="L22" s="539"/>
      <c r="M22" s="539"/>
      <c r="N22" s="539"/>
      <c r="O22" s="539"/>
      <c r="P22" s="539"/>
      <c r="Q22" s="539"/>
      <c r="R22" s="539"/>
      <c r="S22" s="539"/>
      <c r="T22" s="539"/>
      <c r="U22" s="539"/>
      <c r="V22" s="539"/>
      <c r="W22" s="539"/>
      <c r="X22" s="545"/>
      <c r="Y22" s="545"/>
      <c r="Z22" s="539"/>
      <c r="AA22" s="539"/>
      <c r="AB22" s="545"/>
      <c r="AC22" s="545"/>
      <c r="AD22" s="539"/>
      <c r="AE22" s="546"/>
      <c r="AF22" s="539"/>
      <c r="AG22" s="546"/>
      <c r="AH22" s="539"/>
      <c r="AI22" s="546"/>
      <c r="AJ22" s="547"/>
      <c r="AK22" s="548"/>
      <c r="AL22" s="539"/>
      <c r="AM22" s="546"/>
      <c r="AN22" s="539"/>
      <c r="AO22" s="546"/>
      <c r="AP22" s="539"/>
      <c r="AQ22" s="546"/>
      <c r="AR22" s="547"/>
      <c r="AS22" s="548"/>
      <c r="AT22" s="539"/>
      <c r="AU22" s="546"/>
      <c r="AV22" s="539"/>
      <c r="AW22" s="546"/>
      <c r="AX22" s="539"/>
      <c r="AY22" s="546"/>
      <c r="AZ22" s="547"/>
      <c r="BA22" s="548"/>
      <c r="BB22" s="539"/>
      <c r="BC22" s="546"/>
      <c r="BD22" s="539"/>
      <c r="BE22" s="546"/>
      <c r="BF22" s="547"/>
      <c r="BG22" s="548"/>
      <c r="BH22" s="539"/>
      <c r="BI22" s="546"/>
      <c r="BJ22" s="547"/>
      <c r="BK22" s="548"/>
      <c r="BL22" s="547"/>
      <c r="BM22" s="548"/>
      <c r="BN22" s="547"/>
      <c r="BO22" s="548"/>
      <c r="BP22" s="547"/>
      <c r="BQ22" s="548"/>
      <c r="BR22" s="547"/>
      <c r="BS22" s="548"/>
    </row>
    <row r="23" spans="2:71" ht="27.75" customHeight="1">
      <c r="B23" s="543"/>
      <c r="C23" s="543"/>
      <c r="D23" s="544"/>
      <c r="E23" s="539"/>
      <c r="F23" s="539"/>
      <c r="G23" s="539"/>
      <c r="H23" s="539"/>
      <c r="I23" s="539"/>
      <c r="J23" s="539"/>
      <c r="K23" s="539"/>
      <c r="L23" s="545"/>
      <c r="M23" s="545"/>
      <c r="N23" s="545"/>
      <c r="O23" s="545"/>
      <c r="P23" s="545"/>
      <c r="Q23" s="545"/>
      <c r="R23" s="545"/>
      <c r="S23" s="545"/>
      <c r="T23" s="545"/>
      <c r="U23" s="545"/>
      <c r="V23" s="539"/>
      <c r="W23" s="539"/>
      <c r="X23" s="539"/>
      <c r="Y23" s="539"/>
      <c r="Z23" s="539"/>
      <c r="AA23" s="539"/>
      <c r="AB23" s="539"/>
      <c r="AC23" s="539"/>
      <c r="AD23" s="539"/>
      <c r="AE23" s="546"/>
      <c r="AF23" s="539"/>
      <c r="AG23" s="546"/>
      <c r="AH23" s="539"/>
      <c r="AI23" s="546"/>
      <c r="AJ23" s="547"/>
      <c r="AK23" s="548"/>
      <c r="AL23" s="539"/>
      <c r="AM23" s="546"/>
      <c r="AN23" s="539"/>
      <c r="AO23" s="546"/>
      <c r="AP23" s="539"/>
      <c r="AQ23" s="546"/>
      <c r="AR23" s="547"/>
      <c r="AS23" s="548"/>
      <c r="AT23" s="539"/>
      <c r="AU23" s="546"/>
      <c r="AV23" s="539"/>
      <c r="AW23" s="546"/>
      <c r="AX23" s="539"/>
      <c r="AY23" s="546"/>
      <c r="AZ23" s="547"/>
      <c r="BA23" s="548"/>
      <c r="BB23" s="539"/>
      <c r="BC23" s="546"/>
      <c r="BD23" s="539"/>
      <c r="BE23" s="546"/>
      <c r="BF23" s="547"/>
      <c r="BG23" s="548"/>
      <c r="BH23" s="539"/>
      <c r="BI23" s="546"/>
      <c r="BJ23" s="547"/>
      <c r="BK23" s="548"/>
      <c r="BL23" s="547"/>
      <c r="BM23" s="548"/>
      <c r="BN23" s="547"/>
      <c r="BO23" s="548"/>
      <c r="BP23" s="547"/>
      <c r="BQ23" s="548"/>
      <c r="BR23" s="547"/>
      <c r="BS23" s="548"/>
    </row>
    <row r="24" spans="2:71" ht="27.75" customHeight="1">
      <c r="B24" s="543"/>
      <c r="C24" s="543"/>
      <c r="D24" s="544"/>
      <c r="E24" s="539"/>
      <c r="F24" s="539"/>
      <c r="G24" s="539"/>
      <c r="H24" s="539"/>
      <c r="I24" s="539"/>
      <c r="J24" s="539"/>
      <c r="K24" s="539"/>
      <c r="L24" s="539"/>
      <c r="M24" s="539"/>
      <c r="N24" s="539"/>
      <c r="O24" s="539"/>
      <c r="P24" s="539"/>
      <c r="Q24" s="539"/>
      <c r="R24" s="539"/>
      <c r="S24" s="539"/>
      <c r="T24" s="539"/>
      <c r="U24" s="539"/>
      <c r="V24" s="539"/>
      <c r="W24" s="539"/>
      <c r="X24" s="545"/>
      <c r="Y24" s="545"/>
      <c r="Z24" s="539"/>
      <c r="AA24" s="539"/>
      <c r="AB24" s="545"/>
      <c r="AC24" s="545"/>
      <c r="AD24" s="539"/>
      <c r="AE24" s="546"/>
      <c r="AF24" s="539"/>
      <c r="AG24" s="546"/>
      <c r="AH24" s="539"/>
      <c r="AI24" s="546"/>
      <c r="AJ24" s="547"/>
      <c r="AK24" s="548"/>
      <c r="AL24" s="539"/>
      <c r="AM24" s="546"/>
      <c r="AN24" s="539"/>
      <c r="AO24" s="546"/>
      <c r="AP24" s="539"/>
      <c r="AQ24" s="546"/>
      <c r="AR24" s="547"/>
      <c r="AS24" s="548"/>
      <c r="AT24" s="539"/>
      <c r="AU24" s="546"/>
      <c r="AV24" s="539"/>
      <c r="AW24" s="546"/>
      <c r="AX24" s="539"/>
      <c r="AY24" s="546"/>
      <c r="AZ24" s="547"/>
      <c r="BA24" s="548"/>
      <c r="BB24" s="539"/>
      <c r="BC24" s="546"/>
      <c r="BD24" s="539"/>
      <c r="BE24" s="546"/>
      <c r="BF24" s="547"/>
      <c r="BG24" s="548"/>
      <c r="BH24" s="539"/>
      <c r="BI24" s="546"/>
      <c r="BJ24" s="547"/>
      <c r="BK24" s="548"/>
      <c r="BL24" s="547"/>
      <c r="BM24" s="548"/>
      <c r="BN24" s="547"/>
      <c r="BO24" s="548"/>
      <c r="BP24" s="547"/>
      <c r="BQ24" s="548"/>
      <c r="BR24" s="547"/>
      <c r="BS24" s="548"/>
    </row>
    <row r="25" spans="2:71" ht="27.75" customHeight="1">
      <c r="B25" s="543"/>
      <c r="C25" s="543"/>
      <c r="D25" s="544"/>
      <c r="E25" s="539"/>
      <c r="F25" s="539"/>
      <c r="G25" s="539"/>
      <c r="H25" s="539"/>
      <c r="I25" s="539"/>
      <c r="J25" s="539"/>
      <c r="K25" s="539"/>
      <c r="L25" s="545"/>
      <c r="M25" s="545"/>
      <c r="N25" s="545"/>
      <c r="O25" s="545"/>
      <c r="P25" s="545"/>
      <c r="Q25" s="545"/>
      <c r="R25" s="545"/>
      <c r="S25" s="545"/>
      <c r="T25" s="545"/>
      <c r="U25" s="545"/>
      <c r="V25" s="539"/>
      <c r="W25" s="539"/>
      <c r="X25" s="539"/>
      <c r="Y25" s="539"/>
      <c r="Z25" s="539"/>
      <c r="AA25" s="539"/>
      <c r="AB25" s="539"/>
      <c r="AC25" s="539"/>
      <c r="AD25" s="539"/>
      <c r="AE25" s="546"/>
      <c r="AF25" s="539"/>
      <c r="AG25" s="546"/>
      <c r="AH25" s="539"/>
      <c r="AI25" s="546"/>
      <c r="AJ25" s="547"/>
      <c r="AK25" s="548"/>
      <c r="AL25" s="539"/>
      <c r="AM25" s="546"/>
      <c r="AN25" s="539"/>
      <c r="AO25" s="546"/>
      <c r="AP25" s="539"/>
      <c r="AQ25" s="546"/>
      <c r="AR25" s="547"/>
      <c r="AS25" s="548"/>
      <c r="AT25" s="539"/>
      <c r="AU25" s="546"/>
      <c r="AV25" s="539"/>
      <c r="AW25" s="546"/>
      <c r="AX25" s="539"/>
      <c r="AY25" s="546"/>
      <c r="AZ25" s="547"/>
      <c r="BA25" s="548"/>
      <c r="BB25" s="539"/>
      <c r="BC25" s="546"/>
      <c r="BD25" s="539"/>
      <c r="BE25" s="546"/>
      <c r="BF25" s="547"/>
      <c r="BG25" s="548"/>
      <c r="BH25" s="539"/>
      <c r="BI25" s="546"/>
      <c r="BJ25" s="547"/>
      <c r="BK25" s="548"/>
      <c r="BL25" s="547"/>
      <c r="BM25" s="548"/>
      <c r="BN25" s="547"/>
      <c r="BO25" s="548"/>
      <c r="BP25" s="547"/>
      <c r="BQ25" s="548"/>
      <c r="BR25" s="547"/>
      <c r="BS25" s="548"/>
    </row>
    <row r="26" spans="2:71" ht="27.75" customHeight="1">
      <c r="B26" s="543"/>
      <c r="C26" s="543"/>
      <c r="D26" s="544"/>
      <c r="E26" s="539"/>
      <c r="F26" s="539"/>
      <c r="G26" s="539"/>
      <c r="H26" s="539"/>
      <c r="I26" s="539"/>
      <c r="J26" s="539"/>
      <c r="K26" s="539"/>
      <c r="L26" s="539"/>
      <c r="M26" s="539"/>
      <c r="N26" s="539"/>
      <c r="O26" s="539"/>
      <c r="P26" s="539"/>
      <c r="Q26" s="539"/>
      <c r="R26" s="539"/>
      <c r="S26" s="539"/>
      <c r="T26" s="539"/>
      <c r="U26" s="539"/>
      <c r="V26" s="539"/>
      <c r="W26" s="539"/>
      <c r="X26" s="545"/>
      <c r="Y26" s="545"/>
      <c r="Z26" s="539"/>
      <c r="AA26" s="539"/>
      <c r="AB26" s="545"/>
      <c r="AC26" s="545"/>
      <c r="AD26" s="539"/>
      <c r="AE26" s="546"/>
      <c r="AF26" s="539"/>
      <c r="AG26" s="546"/>
      <c r="AH26" s="539"/>
      <c r="AI26" s="546"/>
      <c r="AJ26" s="547"/>
      <c r="AK26" s="548"/>
      <c r="AL26" s="539"/>
      <c r="AM26" s="546"/>
      <c r="AN26" s="539"/>
      <c r="AO26" s="546"/>
      <c r="AP26" s="539"/>
      <c r="AQ26" s="546"/>
      <c r="AR26" s="547"/>
      <c r="AS26" s="548"/>
      <c r="AT26" s="539"/>
      <c r="AU26" s="546"/>
      <c r="AV26" s="539"/>
      <c r="AW26" s="546"/>
      <c r="AX26" s="539"/>
      <c r="AY26" s="546"/>
      <c r="AZ26" s="547"/>
      <c r="BA26" s="548"/>
      <c r="BB26" s="539"/>
      <c r="BC26" s="546"/>
      <c r="BD26" s="539"/>
      <c r="BE26" s="546"/>
      <c r="BF26" s="547"/>
      <c r="BG26" s="548"/>
      <c r="BH26" s="539"/>
      <c r="BI26" s="546"/>
      <c r="BJ26" s="547"/>
      <c r="BK26" s="548"/>
      <c r="BL26" s="547"/>
      <c r="BM26" s="548"/>
      <c r="BN26" s="547"/>
      <c r="BO26" s="548"/>
      <c r="BP26" s="547"/>
      <c r="BQ26" s="548"/>
      <c r="BR26" s="547"/>
      <c r="BS26" s="548"/>
    </row>
    <row r="27" spans="2:71" ht="27.75" customHeight="1">
      <c r="B27" s="543"/>
      <c r="C27" s="543"/>
      <c r="D27" s="544"/>
      <c r="E27" s="539"/>
      <c r="F27" s="539"/>
      <c r="G27" s="539"/>
      <c r="H27" s="539"/>
      <c r="I27" s="539"/>
      <c r="J27" s="539"/>
      <c r="K27" s="539"/>
      <c r="L27" s="545"/>
      <c r="M27" s="545"/>
      <c r="N27" s="545"/>
      <c r="O27" s="545"/>
      <c r="P27" s="545"/>
      <c r="Q27" s="545"/>
      <c r="R27" s="545"/>
      <c r="S27" s="545"/>
      <c r="T27" s="545"/>
      <c r="U27" s="545"/>
      <c r="V27" s="539"/>
      <c r="W27" s="539"/>
      <c r="X27" s="539"/>
      <c r="Y27" s="539"/>
      <c r="Z27" s="539"/>
      <c r="AA27" s="539"/>
      <c r="AB27" s="539"/>
      <c r="AC27" s="539"/>
      <c r="AD27" s="539"/>
      <c r="AE27" s="546"/>
      <c r="AF27" s="539"/>
      <c r="AG27" s="546"/>
      <c r="AH27" s="539"/>
      <c r="AI27" s="546"/>
      <c r="AJ27" s="547"/>
      <c r="AK27" s="548"/>
      <c r="AL27" s="539"/>
      <c r="AM27" s="546"/>
      <c r="AN27" s="539"/>
      <c r="AO27" s="546"/>
      <c r="AP27" s="539"/>
      <c r="AQ27" s="546"/>
      <c r="AR27" s="547"/>
      <c r="AS27" s="548"/>
      <c r="AT27" s="539"/>
      <c r="AU27" s="546"/>
      <c r="AV27" s="539"/>
      <c r="AW27" s="546"/>
      <c r="AX27" s="539"/>
      <c r="AY27" s="546"/>
      <c r="AZ27" s="547"/>
      <c r="BA27" s="548"/>
      <c r="BB27" s="539"/>
      <c r="BC27" s="546"/>
      <c r="BD27" s="539"/>
      <c r="BE27" s="546"/>
      <c r="BF27" s="547"/>
      <c r="BG27" s="548"/>
      <c r="BH27" s="539"/>
      <c r="BI27" s="546"/>
      <c r="BJ27" s="547"/>
      <c r="BK27" s="548"/>
      <c r="BL27" s="547"/>
      <c r="BM27" s="548"/>
      <c r="BN27" s="547"/>
      <c r="BO27" s="548"/>
      <c r="BP27" s="547"/>
      <c r="BQ27" s="548"/>
      <c r="BR27" s="547"/>
      <c r="BS27" s="548"/>
    </row>
    <row r="28" spans="2:71" ht="27.75" customHeight="1">
      <c r="B28" s="543"/>
      <c r="C28" s="543"/>
      <c r="D28" s="544"/>
      <c r="E28" s="539"/>
      <c r="F28" s="539"/>
      <c r="G28" s="539"/>
      <c r="H28" s="539"/>
      <c r="I28" s="539"/>
      <c r="J28" s="539"/>
      <c r="K28" s="539"/>
      <c r="L28" s="539"/>
      <c r="M28" s="539"/>
      <c r="N28" s="539"/>
      <c r="O28" s="539"/>
      <c r="P28" s="539"/>
      <c r="Q28" s="539"/>
      <c r="R28" s="539"/>
      <c r="S28" s="539"/>
      <c r="T28" s="539"/>
      <c r="U28" s="539"/>
      <c r="V28" s="539"/>
      <c r="W28" s="539"/>
      <c r="X28" s="545"/>
      <c r="Y28" s="545"/>
      <c r="Z28" s="539"/>
      <c r="AA28" s="539"/>
      <c r="AB28" s="545"/>
      <c r="AC28" s="545"/>
      <c r="AD28" s="539"/>
      <c r="AE28" s="546"/>
      <c r="AF28" s="539"/>
      <c r="AG28" s="546"/>
      <c r="AH28" s="539"/>
      <c r="AI28" s="546"/>
      <c r="AJ28" s="547"/>
      <c r="AK28" s="548"/>
      <c r="AL28" s="539"/>
      <c r="AM28" s="546"/>
      <c r="AN28" s="539"/>
      <c r="AO28" s="546"/>
      <c r="AP28" s="539"/>
      <c r="AQ28" s="546"/>
      <c r="AR28" s="547"/>
      <c r="AS28" s="548"/>
      <c r="AT28" s="539"/>
      <c r="AU28" s="546"/>
      <c r="AV28" s="539"/>
      <c r="AW28" s="546"/>
      <c r="AX28" s="539"/>
      <c r="AY28" s="546"/>
      <c r="AZ28" s="547"/>
      <c r="BA28" s="548"/>
      <c r="BB28" s="539"/>
      <c r="BC28" s="546"/>
      <c r="BD28" s="539"/>
      <c r="BE28" s="546"/>
      <c r="BF28" s="547"/>
      <c r="BG28" s="548"/>
      <c r="BH28" s="539"/>
      <c r="BI28" s="546"/>
      <c r="BJ28" s="547"/>
      <c r="BK28" s="548"/>
      <c r="BL28" s="547"/>
      <c r="BM28" s="548"/>
      <c r="BN28" s="547"/>
      <c r="BO28" s="548"/>
      <c r="BP28" s="547"/>
      <c r="BQ28" s="548"/>
      <c r="BR28" s="547"/>
      <c r="BS28" s="548"/>
    </row>
    <row r="29" spans="2:71" ht="27.75" customHeight="1">
      <c r="B29" s="543"/>
      <c r="C29" s="543"/>
      <c r="D29" s="544"/>
      <c r="E29" s="539"/>
      <c r="F29" s="539"/>
      <c r="G29" s="539"/>
      <c r="H29" s="539"/>
      <c r="I29" s="539"/>
      <c r="J29" s="539"/>
      <c r="K29" s="539"/>
      <c r="L29" s="545"/>
      <c r="M29" s="545"/>
      <c r="N29" s="545"/>
      <c r="O29" s="545"/>
      <c r="P29" s="545"/>
      <c r="Q29" s="545"/>
      <c r="R29" s="545"/>
      <c r="S29" s="545"/>
      <c r="T29" s="545"/>
      <c r="U29" s="545"/>
      <c r="V29" s="539"/>
      <c r="W29" s="539"/>
      <c r="X29" s="539"/>
      <c r="Y29" s="539"/>
      <c r="Z29" s="539"/>
      <c r="AA29" s="539"/>
      <c r="AB29" s="539"/>
      <c r="AC29" s="539"/>
      <c r="AD29" s="539"/>
      <c r="AE29" s="546"/>
      <c r="AF29" s="539"/>
      <c r="AG29" s="546"/>
      <c r="AH29" s="539"/>
      <c r="AI29" s="546"/>
      <c r="AJ29" s="547"/>
      <c r="AK29" s="548"/>
      <c r="AL29" s="539"/>
      <c r="AM29" s="546"/>
      <c r="AN29" s="539"/>
      <c r="AO29" s="546"/>
      <c r="AP29" s="539"/>
      <c r="AQ29" s="546"/>
      <c r="AR29" s="547"/>
      <c r="AS29" s="548"/>
      <c r="AT29" s="539"/>
      <c r="AU29" s="546"/>
      <c r="AV29" s="539"/>
      <c r="AW29" s="546"/>
      <c r="AX29" s="539"/>
      <c r="AY29" s="546"/>
      <c r="AZ29" s="547"/>
      <c r="BA29" s="548"/>
      <c r="BB29" s="539"/>
      <c r="BC29" s="546"/>
      <c r="BD29" s="539"/>
      <c r="BE29" s="546"/>
      <c r="BF29" s="547"/>
      <c r="BG29" s="548"/>
      <c r="BH29" s="539"/>
      <c r="BI29" s="546"/>
      <c r="BJ29" s="547"/>
      <c r="BK29" s="548"/>
      <c r="BL29" s="547"/>
      <c r="BM29" s="548"/>
      <c r="BN29" s="547"/>
      <c r="BO29" s="548"/>
      <c r="BP29" s="547"/>
      <c r="BQ29" s="548"/>
      <c r="BR29" s="547"/>
      <c r="BS29" s="548"/>
    </row>
    <row r="30" spans="2:71" ht="27.75" customHeight="1">
      <c r="B30" s="543"/>
      <c r="C30" s="543"/>
      <c r="D30" s="544"/>
      <c r="E30" s="539"/>
      <c r="F30" s="539"/>
      <c r="G30" s="539"/>
      <c r="H30" s="539"/>
      <c r="I30" s="539"/>
      <c r="J30" s="539"/>
      <c r="K30" s="539"/>
      <c r="L30" s="539"/>
      <c r="M30" s="539"/>
      <c r="N30" s="539"/>
      <c r="O30" s="539"/>
      <c r="P30" s="539"/>
      <c r="Q30" s="539"/>
      <c r="R30" s="539"/>
      <c r="S30" s="539"/>
      <c r="T30" s="539"/>
      <c r="U30" s="539"/>
      <c r="V30" s="539"/>
      <c r="W30" s="539"/>
      <c r="X30" s="545"/>
      <c r="Y30" s="545"/>
      <c r="Z30" s="539"/>
      <c r="AA30" s="539"/>
      <c r="AB30" s="545"/>
      <c r="AC30" s="545"/>
      <c r="AD30" s="539"/>
      <c r="AE30" s="546"/>
      <c r="AF30" s="539"/>
      <c r="AG30" s="546"/>
      <c r="AH30" s="539"/>
      <c r="AI30" s="546"/>
      <c r="AJ30" s="547"/>
      <c r="AK30" s="548"/>
      <c r="AL30" s="539"/>
      <c r="AM30" s="546"/>
      <c r="AN30" s="539"/>
      <c r="AO30" s="546"/>
      <c r="AP30" s="539"/>
      <c r="AQ30" s="546"/>
      <c r="AR30" s="547"/>
      <c r="AS30" s="548"/>
      <c r="AT30" s="539"/>
      <c r="AU30" s="546"/>
      <c r="AV30" s="539"/>
      <c r="AW30" s="546"/>
      <c r="AX30" s="539"/>
      <c r="AY30" s="546"/>
      <c r="AZ30" s="547"/>
      <c r="BA30" s="548"/>
      <c r="BB30" s="539"/>
      <c r="BC30" s="546"/>
      <c r="BD30" s="539"/>
      <c r="BE30" s="546"/>
      <c r="BF30" s="547"/>
      <c r="BG30" s="548"/>
      <c r="BH30" s="539"/>
      <c r="BI30" s="546"/>
      <c r="BJ30" s="547"/>
      <c r="BK30" s="548"/>
      <c r="BL30" s="547"/>
      <c r="BM30" s="548"/>
      <c r="BN30" s="547"/>
      <c r="BO30" s="548"/>
      <c r="BP30" s="547"/>
      <c r="BQ30" s="548"/>
      <c r="BR30" s="547"/>
      <c r="BS30" s="548"/>
    </row>
    <row r="31" spans="2:71" ht="27.75" customHeight="1" thickBot="1">
      <c r="B31" s="549"/>
      <c r="C31" s="549"/>
      <c r="D31" s="550"/>
      <c r="E31" s="551"/>
      <c r="F31" s="551"/>
      <c r="G31" s="551"/>
      <c r="H31" s="551"/>
      <c r="I31" s="551"/>
      <c r="J31" s="551"/>
      <c r="K31" s="551"/>
      <c r="L31" s="552"/>
      <c r="M31" s="552"/>
      <c r="N31" s="552"/>
      <c r="O31" s="552"/>
      <c r="P31" s="552"/>
      <c r="Q31" s="552"/>
      <c r="R31" s="552"/>
      <c r="S31" s="552"/>
      <c r="T31" s="552"/>
      <c r="U31" s="552"/>
      <c r="V31" s="551"/>
      <c r="W31" s="551"/>
      <c r="X31" s="551"/>
      <c r="Y31" s="551"/>
      <c r="Z31" s="551"/>
      <c r="AA31" s="551"/>
      <c r="AB31" s="551"/>
      <c r="AC31" s="551"/>
      <c r="AD31" s="551"/>
      <c r="AE31" s="553"/>
      <c r="AF31" s="551"/>
      <c r="AG31" s="553"/>
      <c r="AH31" s="551"/>
      <c r="AI31" s="553"/>
      <c r="AJ31" s="554"/>
      <c r="AK31" s="555"/>
      <c r="AL31" s="551"/>
      <c r="AM31" s="553"/>
      <c r="AN31" s="551"/>
      <c r="AO31" s="553"/>
      <c r="AP31" s="551"/>
      <c r="AQ31" s="553"/>
      <c r="AR31" s="554"/>
      <c r="AS31" s="555"/>
      <c r="AT31" s="551"/>
      <c r="AU31" s="553"/>
      <c r="AV31" s="551"/>
      <c r="AW31" s="553"/>
      <c r="AX31" s="551"/>
      <c r="AY31" s="553"/>
      <c r="AZ31" s="554"/>
      <c r="BA31" s="555"/>
      <c r="BB31" s="551"/>
      <c r="BC31" s="553"/>
      <c r="BD31" s="551"/>
      <c r="BE31" s="553"/>
      <c r="BF31" s="554"/>
      <c r="BG31" s="555"/>
      <c r="BH31" s="551"/>
      <c r="BI31" s="553"/>
      <c r="BJ31" s="554"/>
      <c r="BK31" s="555"/>
      <c r="BL31" s="554"/>
      <c r="BM31" s="555"/>
      <c r="BN31" s="554"/>
      <c r="BO31" s="555"/>
      <c r="BP31" s="554"/>
      <c r="BQ31" s="555"/>
      <c r="BR31" s="554"/>
      <c r="BS31" s="555"/>
    </row>
    <row r="32" spans="2:71" ht="27.75" customHeight="1">
      <c r="C32" s="530"/>
      <c r="D32" s="530"/>
      <c r="E32" s="530"/>
      <c r="F32" s="530"/>
      <c r="G32" s="530"/>
      <c r="H32" s="530"/>
      <c r="I32" s="530"/>
      <c r="J32" s="530"/>
      <c r="K32" s="530"/>
      <c r="L32" s="530"/>
      <c r="M32" s="1588"/>
      <c r="N32" s="1588"/>
      <c r="O32" s="1588"/>
      <c r="P32" s="1588"/>
      <c r="Q32" s="1588"/>
      <c r="R32" s="1588"/>
      <c r="S32" s="1588"/>
      <c r="T32" s="1588"/>
      <c r="U32" s="1588"/>
      <c r="V32" s="1588"/>
      <c r="W32" s="1588"/>
      <c r="X32" s="1588"/>
      <c r="Y32" s="1588"/>
      <c r="Z32" s="1588"/>
      <c r="AA32" s="1588"/>
      <c r="AB32" s="1588"/>
      <c r="AC32" s="1588"/>
      <c r="AD32" s="1588"/>
      <c r="AE32" s="1589"/>
      <c r="AF32" s="1589"/>
      <c r="AG32" s="530"/>
      <c r="AH32" s="530"/>
      <c r="AI32" s="530"/>
      <c r="AJ32" s="530"/>
      <c r="AK32" s="530"/>
    </row>
    <row r="36" spans="1:71" ht="27.75" customHeight="1" thickBot="1"/>
    <row r="37" spans="1:71" ht="27.75" customHeight="1" thickBot="1">
      <c r="A37" s="534" t="s">
        <v>868</v>
      </c>
    </row>
    <row r="38" spans="1:71" ht="27.75" customHeight="1" thickBot="1">
      <c r="B38" s="2938" t="s">
        <v>869</v>
      </c>
      <c r="C38" s="2938" t="s">
        <v>833</v>
      </c>
      <c r="D38" s="2941" t="s">
        <v>834</v>
      </c>
      <c r="E38" s="2942"/>
      <c r="F38" s="535"/>
      <c r="G38" s="535"/>
      <c r="H38" s="535"/>
      <c r="I38" s="535"/>
      <c r="J38" s="535"/>
      <c r="K38" s="535"/>
      <c r="L38" s="535"/>
      <c r="M38" s="535"/>
      <c r="N38" s="535"/>
      <c r="O38" s="535"/>
      <c r="P38" s="535"/>
      <c r="Q38" s="535"/>
      <c r="R38" s="535"/>
      <c r="S38" s="535"/>
      <c r="T38" s="535"/>
      <c r="U38" s="535"/>
      <c r="V38" s="535"/>
      <c r="W38" s="535"/>
      <c r="X38" s="535"/>
      <c r="Y38" s="535"/>
      <c r="Z38" s="535"/>
      <c r="AA38" s="535"/>
      <c r="AB38" s="535"/>
      <c r="AC38" s="535"/>
      <c r="AD38" s="535"/>
      <c r="AE38" s="535"/>
      <c r="AF38" s="535"/>
      <c r="AG38" s="535"/>
      <c r="AH38" s="535"/>
      <c r="AI38" s="535"/>
      <c r="AJ38" s="535"/>
      <c r="AK38" s="535"/>
      <c r="AL38" s="535"/>
      <c r="AM38" s="535"/>
      <c r="AN38" s="535"/>
      <c r="AO38" s="535"/>
      <c r="AP38" s="535"/>
      <c r="AQ38" s="535"/>
      <c r="AR38" s="535"/>
      <c r="AS38" s="535"/>
      <c r="AT38" s="535"/>
      <c r="AU38" s="535"/>
      <c r="AV38" s="535"/>
      <c r="AW38" s="535"/>
      <c r="AX38" s="535"/>
      <c r="AY38" s="535"/>
      <c r="AZ38" s="535"/>
      <c r="BA38" s="535"/>
      <c r="BB38" s="535"/>
      <c r="BC38" s="535"/>
      <c r="BD38" s="535"/>
      <c r="BE38" s="535"/>
      <c r="BF38" s="535"/>
      <c r="BG38" s="535"/>
      <c r="BH38" s="535"/>
      <c r="BI38" s="535"/>
      <c r="BJ38" s="535"/>
      <c r="BK38" s="535"/>
      <c r="BL38" s="1586"/>
      <c r="BM38" s="1586"/>
      <c r="BN38" s="1586"/>
      <c r="BO38" s="1586"/>
      <c r="BP38" s="1586"/>
      <c r="BQ38" s="1586"/>
      <c r="BR38" s="1586"/>
      <c r="BS38" s="1586"/>
    </row>
    <row r="39" spans="1:71" ht="27.75" customHeight="1" thickBot="1">
      <c r="B39" s="2939"/>
      <c r="C39" s="2939"/>
      <c r="D39" s="2926" t="s">
        <v>835</v>
      </c>
      <c r="E39" s="2927"/>
      <c r="F39" s="2927"/>
      <c r="G39" s="2927"/>
      <c r="H39" s="2927"/>
      <c r="I39" s="2927"/>
      <c r="J39" s="2927"/>
      <c r="K39" s="2928"/>
      <c r="L39" s="2926" t="s">
        <v>836</v>
      </c>
      <c r="M39" s="2927"/>
      <c r="N39" s="2927"/>
      <c r="O39" s="2927"/>
      <c r="P39" s="2927"/>
      <c r="Q39" s="2927"/>
      <c r="R39" s="2927"/>
      <c r="S39" s="2927"/>
      <c r="T39" s="2927"/>
      <c r="U39" s="2927"/>
      <c r="V39" s="2927"/>
      <c r="W39" s="2928"/>
      <c r="X39" s="2926" t="s">
        <v>837</v>
      </c>
      <c r="Y39" s="2927"/>
      <c r="Z39" s="2927"/>
      <c r="AA39" s="2927"/>
      <c r="AB39" s="2927"/>
      <c r="AC39" s="2927"/>
      <c r="AD39" s="2927"/>
      <c r="AE39" s="2928"/>
      <c r="AF39" s="2926" t="s">
        <v>838</v>
      </c>
      <c r="AG39" s="2927"/>
      <c r="AH39" s="2927"/>
      <c r="AI39" s="2927"/>
      <c r="AJ39" s="2927"/>
      <c r="AK39" s="2928"/>
      <c r="AL39" s="2929" t="s">
        <v>839</v>
      </c>
      <c r="AM39" s="2930"/>
      <c r="AN39" s="2930"/>
      <c r="AO39" s="2930"/>
      <c r="AP39" s="2930"/>
      <c r="AQ39" s="2930"/>
      <c r="AR39" s="2930"/>
      <c r="AS39" s="2930"/>
      <c r="AT39" s="2930"/>
      <c r="AU39" s="2930"/>
      <c r="AV39" s="2930"/>
      <c r="AW39" s="2930"/>
      <c r="AX39" s="2930"/>
      <c r="AY39" s="2930"/>
      <c r="AZ39" s="2930"/>
      <c r="BA39" s="2930"/>
      <c r="BB39" s="2930"/>
      <c r="BC39" s="2930"/>
      <c r="BD39" s="2930"/>
      <c r="BE39" s="2930"/>
      <c r="BF39" s="2930"/>
      <c r="BG39" s="2930"/>
      <c r="BH39" s="2930"/>
      <c r="BI39" s="2930"/>
      <c r="BJ39" s="2930"/>
      <c r="BK39" s="2930"/>
    </row>
    <row r="40" spans="1:71" ht="27.75" customHeight="1" thickBot="1">
      <c r="B40" s="2939"/>
      <c r="C40" s="2939"/>
      <c r="D40" s="2920" t="s">
        <v>840</v>
      </c>
      <c r="E40" s="2921"/>
      <c r="F40" s="2931" t="s">
        <v>841</v>
      </c>
      <c r="G40" s="2932"/>
      <c r="H40" s="2920" t="s">
        <v>842</v>
      </c>
      <c r="I40" s="2921"/>
      <c r="J40" s="2920" t="s">
        <v>843</v>
      </c>
      <c r="K40" s="2921"/>
      <c r="L40" s="2920" t="s">
        <v>840</v>
      </c>
      <c r="M40" s="2921"/>
      <c r="N40" s="2924" t="s">
        <v>844</v>
      </c>
      <c r="O40" s="2937"/>
      <c r="P40" s="2937"/>
      <c r="Q40" s="2925"/>
      <c r="R40" s="2924" t="s">
        <v>845</v>
      </c>
      <c r="S40" s="2937"/>
      <c r="T40" s="2937"/>
      <c r="U40" s="2925"/>
      <c r="V40" s="2920" t="s">
        <v>846</v>
      </c>
      <c r="W40" s="2921"/>
      <c r="X40" s="2920" t="s">
        <v>840</v>
      </c>
      <c r="Y40" s="2921"/>
      <c r="Z40" s="2920" t="s">
        <v>847</v>
      </c>
      <c r="AA40" s="2921"/>
      <c r="AB40" s="2920" t="s">
        <v>848</v>
      </c>
      <c r="AC40" s="2921"/>
      <c r="AD40" s="2920" t="s">
        <v>846</v>
      </c>
      <c r="AE40" s="2921"/>
      <c r="AF40" s="2920" t="s">
        <v>840</v>
      </c>
      <c r="AG40" s="2921"/>
      <c r="AH40" s="2920" t="s">
        <v>849</v>
      </c>
      <c r="AI40" s="2921"/>
      <c r="AJ40" s="2920" t="s">
        <v>850</v>
      </c>
      <c r="AK40" s="2921"/>
      <c r="AL40" s="2920" t="s">
        <v>851</v>
      </c>
      <c r="AM40" s="2921"/>
      <c r="AN40" s="2920" t="s">
        <v>852</v>
      </c>
      <c r="AO40" s="2921"/>
      <c r="AP40" s="2920" t="s">
        <v>853</v>
      </c>
      <c r="AQ40" s="2921"/>
      <c r="AR40" s="2920" t="s">
        <v>854</v>
      </c>
      <c r="AS40" s="2921"/>
      <c r="AT40" s="2920" t="s">
        <v>855</v>
      </c>
      <c r="AU40" s="2921"/>
      <c r="AV40" s="2920" t="s">
        <v>856</v>
      </c>
      <c r="AW40" s="2921"/>
      <c r="AX40" s="2920" t="s">
        <v>857</v>
      </c>
      <c r="AY40" s="2921"/>
      <c r="AZ40" s="2920" t="s">
        <v>858</v>
      </c>
      <c r="BA40" s="2921"/>
      <c r="BB40" s="2920" t="s">
        <v>859</v>
      </c>
      <c r="BC40" s="2921"/>
      <c r="BD40" s="2920" t="s">
        <v>860</v>
      </c>
      <c r="BE40" s="2921"/>
      <c r="BF40" s="2920" t="s">
        <v>861</v>
      </c>
      <c r="BG40" s="2921"/>
      <c r="BH40" s="2920" t="s">
        <v>862</v>
      </c>
      <c r="BI40" s="2921"/>
      <c r="BJ40" s="2920" t="s">
        <v>863</v>
      </c>
      <c r="BK40" s="2921"/>
      <c r="BL40" s="2920" t="s">
        <v>864</v>
      </c>
      <c r="BM40" s="2921"/>
      <c r="BN40" s="2920"/>
      <c r="BO40" s="2921"/>
      <c r="BP40" s="2920"/>
      <c r="BQ40" s="2921"/>
      <c r="BR40" s="2920"/>
      <c r="BS40" s="2921"/>
    </row>
    <row r="41" spans="1:71" ht="27.75" customHeight="1" thickBot="1">
      <c r="B41" s="2940"/>
      <c r="C41" s="2940"/>
      <c r="D41" s="2922"/>
      <c r="E41" s="2923"/>
      <c r="F41" s="2933"/>
      <c r="G41" s="2934"/>
      <c r="H41" s="2922"/>
      <c r="I41" s="2923"/>
      <c r="J41" s="2935"/>
      <c r="K41" s="2936"/>
      <c r="L41" s="2922"/>
      <c r="M41" s="2923"/>
      <c r="N41" s="2924" t="s">
        <v>866</v>
      </c>
      <c r="O41" s="2925"/>
      <c r="P41" s="2924" t="s">
        <v>867</v>
      </c>
      <c r="Q41" s="2925"/>
      <c r="R41" s="2924" t="s">
        <v>866</v>
      </c>
      <c r="S41" s="2925"/>
      <c r="T41" s="2924" t="s">
        <v>867</v>
      </c>
      <c r="U41" s="2925"/>
      <c r="V41" s="2922"/>
      <c r="W41" s="2923"/>
      <c r="X41" s="2922"/>
      <c r="Y41" s="2923"/>
      <c r="Z41" s="2922"/>
      <c r="AA41" s="2923"/>
      <c r="AB41" s="2922"/>
      <c r="AC41" s="2923"/>
      <c r="AD41" s="2922"/>
      <c r="AE41" s="2923"/>
      <c r="AF41" s="2922"/>
      <c r="AG41" s="2923"/>
      <c r="AH41" s="2922"/>
      <c r="AI41" s="2923"/>
      <c r="AJ41" s="2922"/>
      <c r="AK41" s="2923"/>
      <c r="AL41" s="2922"/>
      <c r="AM41" s="2923"/>
      <c r="AN41" s="2922"/>
      <c r="AO41" s="2923"/>
      <c r="AP41" s="2922"/>
      <c r="AQ41" s="2923"/>
      <c r="AR41" s="2922"/>
      <c r="AS41" s="2923"/>
      <c r="AT41" s="2922"/>
      <c r="AU41" s="2923"/>
      <c r="AV41" s="2922"/>
      <c r="AW41" s="2923"/>
      <c r="AX41" s="2922"/>
      <c r="AY41" s="2923"/>
      <c r="AZ41" s="2922"/>
      <c r="BA41" s="2923"/>
      <c r="BB41" s="2922"/>
      <c r="BC41" s="2923"/>
      <c r="BD41" s="2922"/>
      <c r="BE41" s="2923"/>
      <c r="BF41" s="2922"/>
      <c r="BG41" s="2923"/>
      <c r="BH41" s="2922"/>
      <c r="BI41" s="2923"/>
      <c r="BJ41" s="2922"/>
      <c r="BK41" s="2923"/>
      <c r="BL41" s="2922"/>
      <c r="BM41" s="2923"/>
      <c r="BN41" s="2922"/>
      <c r="BO41" s="2923"/>
      <c r="BP41" s="2922"/>
      <c r="BQ41" s="2923"/>
      <c r="BR41" s="2922"/>
      <c r="BS41" s="2923"/>
    </row>
    <row r="42" spans="1:71" ht="27.75" customHeight="1">
      <c r="B42" s="536"/>
      <c r="C42" s="536"/>
      <c r="D42" s="537"/>
      <c r="E42" s="538"/>
      <c r="F42" s="538"/>
      <c r="G42" s="538"/>
      <c r="H42" s="538"/>
      <c r="I42" s="538"/>
      <c r="J42" s="539"/>
      <c r="K42" s="539"/>
      <c r="L42" s="538"/>
      <c r="M42" s="538"/>
      <c r="N42" s="538"/>
      <c r="O42" s="538"/>
      <c r="P42" s="538"/>
      <c r="Q42" s="538"/>
      <c r="R42" s="538"/>
      <c r="S42" s="538"/>
      <c r="T42" s="538"/>
      <c r="U42" s="538"/>
      <c r="V42" s="538"/>
      <c r="W42" s="538"/>
      <c r="X42" s="538"/>
      <c r="Y42" s="538"/>
      <c r="Z42" s="538"/>
      <c r="AA42" s="538"/>
      <c r="AB42" s="538"/>
      <c r="AC42" s="538"/>
      <c r="AD42" s="538"/>
      <c r="AE42" s="540"/>
      <c r="AF42" s="538"/>
      <c r="AG42" s="538"/>
      <c r="AH42" s="538"/>
      <c r="AI42" s="538"/>
      <c r="AJ42" s="541"/>
      <c r="AK42" s="542"/>
      <c r="AL42" s="538"/>
      <c r="AM42" s="538"/>
      <c r="AN42" s="538"/>
      <c r="AO42" s="538"/>
      <c r="AP42" s="538"/>
      <c r="AQ42" s="538"/>
      <c r="AR42" s="541"/>
      <c r="AS42" s="542"/>
      <c r="AT42" s="538"/>
      <c r="AU42" s="538"/>
      <c r="AV42" s="538"/>
      <c r="AW42" s="538"/>
      <c r="AX42" s="538"/>
      <c r="AY42" s="538"/>
      <c r="AZ42" s="541"/>
      <c r="BA42" s="542"/>
      <c r="BB42" s="538"/>
      <c r="BC42" s="538"/>
      <c r="BD42" s="538"/>
      <c r="BE42" s="538"/>
      <c r="BF42" s="538"/>
      <c r="BG42" s="538"/>
      <c r="BH42" s="538"/>
      <c r="BI42" s="538"/>
      <c r="BJ42" s="538"/>
      <c r="BK42" s="538"/>
      <c r="BL42" s="538"/>
      <c r="BM42" s="538"/>
      <c r="BN42" s="538"/>
      <c r="BO42" s="538"/>
      <c r="BP42" s="538"/>
      <c r="BQ42" s="538"/>
      <c r="BR42" s="538"/>
      <c r="BS42" s="538"/>
    </row>
    <row r="43" spans="1:71" ht="27.75" customHeight="1">
      <c r="B43" s="543"/>
      <c r="C43" s="543"/>
      <c r="D43" s="544"/>
      <c r="E43" s="539"/>
      <c r="F43" s="539"/>
      <c r="G43" s="539"/>
      <c r="H43" s="539"/>
      <c r="I43" s="539"/>
      <c r="J43" s="539"/>
      <c r="K43" s="539"/>
      <c r="L43" s="539"/>
      <c r="M43" s="539"/>
      <c r="N43" s="539"/>
      <c r="O43" s="539"/>
      <c r="P43" s="539"/>
      <c r="Q43" s="539"/>
      <c r="R43" s="539"/>
      <c r="S43" s="539"/>
      <c r="T43" s="539"/>
      <c r="U43" s="539"/>
      <c r="V43" s="539"/>
      <c r="W43" s="539"/>
      <c r="X43" s="545"/>
      <c r="Y43" s="545"/>
      <c r="Z43" s="539"/>
      <c r="AA43" s="539"/>
      <c r="AB43" s="545"/>
      <c r="AC43" s="545"/>
      <c r="AD43" s="539"/>
      <c r="AE43" s="546"/>
      <c r="AF43" s="539"/>
      <c r="AG43" s="546"/>
      <c r="AH43" s="539"/>
      <c r="AI43" s="546"/>
      <c r="AJ43" s="547"/>
      <c r="AK43" s="548"/>
      <c r="AL43" s="539"/>
      <c r="AM43" s="546"/>
      <c r="AN43" s="539"/>
      <c r="AO43" s="546"/>
      <c r="AP43" s="539"/>
      <c r="AQ43" s="546"/>
      <c r="AR43" s="547"/>
      <c r="AS43" s="548"/>
      <c r="AT43" s="539"/>
      <c r="AU43" s="546"/>
      <c r="AV43" s="539"/>
      <c r="AW43" s="546"/>
      <c r="AX43" s="539"/>
      <c r="AY43" s="546"/>
      <c r="AZ43" s="547"/>
      <c r="BA43" s="548"/>
      <c r="BB43" s="539"/>
      <c r="BC43" s="546"/>
      <c r="BD43" s="539"/>
      <c r="BE43" s="546"/>
      <c r="BF43" s="539"/>
      <c r="BG43" s="546"/>
      <c r="BH43" s="539"/>
      <c r="BI43" s="546"/>
      <c r="BJ43" s="539"/>
      <c r="BK43" s="546"/>
      <c r="BL43" s="539"/>
      <c r="BM43" s="546"/>
      <c r="BN43" s="539"/>
      <c r="BO43" s="546"/>
      <c r="BP43" s="539"/>
      <c r="BQ43" s="546"/>
      <c r="BR43" s="539"/>
      <c r="BS43" s="546"/>
    </row>
    <row r="44" spans="1:71" ht="27.75" customHeight="1">
      <c r="B44" s="543"/>
      <c r="C44" s="543"/>
      <c r="D44" s="544"/>
      <c r="E44" s="539"/>
      <c r="F44" s="539"/>
      <c r="G44" s="539"/>
      <c r="H44" s="539"/>
      <c r="I44" s="539"/>
      <c r="J44" s="539"/>
      <c r="K44" s="539"/>
      <c r="L44" s="545"/>
      <c r="M44" s="545"/>
      <c r="N44" s="545"/>
      <c r="O44" s="545"/>
      <c r="P44" s="545"/>
      <c r="Q44" s="545"/>
      <c r="R44" s="545"/>
      <c r="S44" s="545"/>
      <c r="T44" s="545"/>
      <c r="U44" s="545"/>
      <c r="V44" s="539"/>
      <c r="W44" s="539"/>
      <c r="X44" s="539"/>
      <c r="Y44" s="539"/>
      <c r="Z44" s="539"/>
      <c r="AA44" s="539"/>
      <c r="AB44" s="539"/>
      <c r="AC44" s="539"/>
      <c r="AD44" s="539"/>
      <c r="AE44" s="546"/>
      <c r="AF44" s="539"/>
      <c r="AG44" s="546"/>
      <c r="AH44" s="539"/>
      <c r="AI44" s="546"/>
      <c r="AJ44" s="547"/>
      <c r="AK44" s="548"/>
      <c r="AL44" s="539"/>
      <c r="AM44" s="546"/>
      <c r="AN44" s="539"/>
      <c r="AO44" s="546"/>
      <c r="AP44" s="539"/>
      <c r="AQ44" s="546"/>
      <c r="AR44" s="547"/>
      <c r="AS44" s="548"/>
      <c r="AT44" s="539"/>
      <c r="AU44" s="546"/>
      <c r="AV44" s="539"/>
      <c r="AW44" s="546"/>
      <c r="AX44" s="539"/>
      <c r="AY44" s="546"/>
      <c r="AZ44" s="547"/>
      <c r="BA44" s="548"/>
      <c r="BB44" s="539"/>
      <c r="BC44" s="546"/>
      <c r="BD44" s="539"/>
      <c r="BE44" s="546"/>
      <c r="BF44" s="539"/>
      <c r="BG44" s="546"/>
      <c r="BH44" s="539"/>
      <c r="BI44" s="546"/>
      <c r="BJ44" s="539"/>
      <c r="BK44" s="546"/>
      <c r="BL44" s="539"/>
      <c r="BM44" s="546"/>
      <c r="BN44" s="539"/>
      <c r="BO44" s="546"/>
      <c r="BP44" s="539"/>
      <c r="BQ44" s="546"/>
      <c r="BR44" s="539"/>
      <c r="BS44" s="546"/>
    </row>
    <row r="45" spans="1:71" ht="27.75" customHeight="1">
      <c r="B45" s="543"/>
      <c r="C45" s="543"/>
      <c r="D45" s="544"/>
      <c r="E45" s="539"/>
      <c r="F45" s="539"/>
      <c r="G45" s="539"/>
      <c r="H45" s="539"/>
      <c r="I45" s="539"/>
      <c r="J45" s="539"/>
      <c r="K45" s="539"/>
      <c r="L45" s="539"/>
      <c r="M45" s="539"/>
      <c r="N45" s="539"/>
      <c r="O45" s="539"/>
      <c r="P45" s="539"/>
      <c r="Q45" s="539"/>
      <c r="R45" s="539"/>
      <c r="S45" s="539"/>
      <c r="T45" s="539"/>
      <c r="U45" s="539"/>
      <c r="V45" s="539"/>
      <c r="W45" s="539"/>
      <c r="X45" s="545"/>
      <c r="Y45" s="545"/>
      <c r="Z45" s="539"/>
      <c r="AA45" s="539"/>
      <c r="AB45" s="545"/>
      <c r="AC45" s="545"/>
      <c r="AD45" s="539"/>
      <c r="AE45" s="546"/>
      <c r="AF45" s="539"/>
      <c r="AG45" s="546"/>
      <c r="AH45" s="539"/>
      <c r="AI45" s="546"/>
      <c r="AJ45" s="547"/>
      <c r="AK45" s="548"/>
      <c r="AL45" s="539"/>
      <c r="AM45" s="546"/>
      <c r="AN45" s="539"/>
      <c r="AO45" s="546"/>
      <c r="AP45" s="539"/>
      <c r="AQ45" s="546"/>
      <c r="AR45" s="547"/>
      <c r="AS45" s="548"/>
      <c r="AT45" s="539"/>
      <c r="AU45" s="546"/>
      <c r="AV45" s="539"/>
      <c r="AW45" s="546"/>
      <c r="AX45" s="539"/>
      <c r="AY45" s="546"/>
      <c r="AZ45" s="547"/>
      <c r="BA45" s="548"/>
      <c r="BB45" s="539"/>
      <c r="BC45" s="546"/>
      <c r="BD45" s="539"/>
      <c r="BE45" s="546"/>
      <c r="BF45" s="539"/>
      <c r="BG45" s="546"/>
      <c r="BH45" s="539"/>
      <c r="BI45" s="546"/>
      <c r="BJ45" s="539"/>
      <c r="BK45" s="546"/>
      <c r="BL45" s="539"/>
      <c r="BM45" s="546"/>
      <c r="BN45" s="539"/>
      <c r="BO45" s="546"/>
      <c r="BP45" s="539"/>
      <c r="BQ45" s="546"/>
      <c r="BR45" s="539"/>
      <c r="BS45" s="546"/>
    </row>
    <row r="46" spans="1:71" ht="27.75" customHeight="1">
      <c r="B46" s="543"/>
      <c r="C46" s="543"/>
      <c r="D46" s="544"/>
      <c r="E46" s="539"/>
      <c r="F46" s="539"/>
      <c r="G46" s="539"/>
      <c r="H46" s="539"/>
      <c r="I46" s="539"/>
      <c r="J46" s="539"/>
      <c r="K46" s="539"/>
      <c r="L46" s="545"/>
      <c r="M46" s="545"/>
      <c r="N46" s="545"/>
      <c r="O46" s="545"/>
      <c r="P46" s="545"/>
      <c r="Q46" s="545"/>
      <c r="R46" s="545"/>
      <c r="S46" s="545"/>
      <c r="T46" s="545"/>
      <c r="U46" s="545"/>
      <c r="V46" s="539"/>
      <c r="W46" s="539"/>
      <c r="X46" s="539"/>
      <c r="Y46" s="539"/>
      <c r="Z46" s="539"/>
      <c r="AA46" s="539"/>
      <c r="AB46" s="539"/>
      <c r="AC46" s="539"/>
      <c r="AD46" s="539"/>
      <c r="AE46" s="546"/>
      <c r="AF46" s="539"/>
      <c r="AG46" s="546"/>
      <c r="AH46" s="539"/>
      <c r="AI46" s="546"/>
      <c r="AJ46" s="547"/>
      <c r="AK46" s="548"/>
      <c r="AL46" s="539"/>
      <c r="AM46" s="546"/>
      <c r="AN46" s="539"/>
      <c r="AO46" s="546"/>
      <c r="AP46" s="539"/>
      <c r="AQ46" s="546"/>
      <c r="AR46" s="547"/>
      <c r="AS46" s="548"/>
      <c r="AT46" s="539"/>
      <c r="AU46" s="546"/>
      <c r="AV46" s="539"/>
      <c r="AW46" s="546"/>
      <c r="AX46" s="539"/>
      <c r="AY46" s="546"/>
      <c r="AZ46" s="547"/>
      <c r="BA46" s="548"/>
      <c r="BB46" s="539"/>
      <c r="BC46" s="546"/>
      <c r="BD46" s="539"/>
      <c r="BE46" s="546"/>
      <c r="BF46" s="539"/>
      <c r="BG46" s="546"/>
      <c r="BH46" s="539"/>
      <c r="BI46" s="546"/>
      <c r="BJ46" s="539"/>
      <c r="BK46" s="546"/>
      <c r="BL46" s="539"/>
      <c r="BM46" s="546"/>
      <c r="BN46" s="539"/>
      <c r="BO46" s="546"/>
      <c r="BP46" s="539"/>
      <c r="BQ46" s="546"/>
      <c r="BR46" s="539"/>
      <c r="BS46" s="546"/>
    </row>
    <row r="47" spans="1:71" ht="27.75" customHeight="1">
      <c r="B47" s="543"/>
      <c r="C47" s="543"/>
      <c r="D47" s="544"/>
      <c r="E47" s="539"/>
      <c r="F47" s="539"/>
      <c r="G47" s="539"/>
      <c r="H47" s="539"/>
      <c r="I47" s="539"/>
      <c r="J47" s="539"/>
      <c r="K47" s="539"/>
      <c r="L47" s="539"/>
      <c r="M47" s="539"/>
      <c r="N47" s="539"/>
      <c r="O47" s="539"/>
      <c r="P47" s="539"/>
      <c r="Q47" s="539"/>
      <c r="R47" s="539"/>
      <c r="S47" s="539"/>
      <c r="T47" s="539"/>
      <c r="U47" s="539"/>
      <c r="V47" s="539"/>
      <c r="W47" s="539"/>
      <c r="X47" s="545"/>
      <c r="Y47" s="545"/>
      <c r="Z47" s="539"/>
      <c r="AA47" s="539"/>
      <c r="AB47" s="545"/>
      <c r="AC47" s="545"/>
      <c r="AD47" s="539"/>
      <c r="AE47" s="546"/>
      <c r="AF47" s="539"/>
      <c r="AG47" s="546"/>
      <c r="AH47" s="539"/>
      <c r="AI47" s="546"/>
      <c r="AJ47" s="547"/>
      <c r="AK47" s="548"/>
      <c r="AL47" s="539"/>
      <c r="AM47" s="546"/>
      <c r="AN47" s="539"/>
      <c r="AO47" s="546"/>
      <c r="AP47" s="539"/>
      <c r="AQ47" s="546"/>
      <c r="AR47" s="547"/>
      <c r="AS47" s="548"/>
      <c r="AT47" s="539"/>
      <c r="AU47" s="546"/>
      <c r="AV47" s="539"/>
      <c r="AW47" s="546"/>
      <c r="AX47" s="539"/>
      <c r="AY47" s="546"/>
      <c r="AZ47" s="547"/>
      <c r="BA47" s="548"/>
      <c r="BB47" s="539"/>
      <c r="BC47" s="546"/>
      <c r="BD47" s="539"/>
      <c r="BE47" s="546"/>
      <c r="BF47" s="539"/>
      <c r="BG47" s="546"/>
      <c r="BH47" s="539"/>
      <c r="BI47" s="546"/>
      <c r="BJ47" s="539"/>
      <c r="BK47" s="546"/>
      <c r="BL47" s="539"/>
      <c r="BM47" s="546"/>
      <c r="BN47" s="539"/>
      <c r="BO47" s="546"/>
      <c r="BP47" s="539"/>
      <c r="BQ47" s="546"/>
      <c r="BR47" s="539"/>
      <c r="BS47" s="546"/>
    </row>
    <row r="48" spans="1:71" ht="27.75" customHeight="1">
      <c r="B48" s="543"/>
      <c r="C48" s="543"/>
      <c r="D48" s="544"/>
      <c r="E48" s="539"/>
      <c r="F48" s="539"/>
      <c r="G48" s="539"/>
      <c r="H48" s="539"/>
      <c r="I48" s="539"/>
      <c r="J48" s="539"/>
      <c r="K48" s="539"/>
      <c r="L48" s="545"/>
      <c r="M48" s="545"/>
      <c r="N48" s="545"/>
      <c r="O48" s="545"/>
      <c r="P48" s="545"/>
      <c r="Q48" s="545"/>
      <c r="R48" s="545"/>
      <c r="S48" s="545"/>
      <c r="T48" s="545"/>
      <c r="U48" s="545"/>
      <c r="V48" s="539"/>
      <c r="W48" s="539"/>
      <c r="X48" s="539"/>
      <c r="Y48" s="539"/>
      <c r="Z48" s="539"/>
      <c r="AA48" s="539"/>
      <c r="AB48" s="539"/>
      <c r="AC48" s="539"/>
      <c r="AD48" s="539"/>
      <c r="AE48" s="546"/>
      <c r="AF48" s="539"/>
      <c r="AG48" s="546"/>
      <c r="AH48" s="539"/>
      <c r="AI48" s="546"/>
      <c r="AJ48" s="547"/>
      <c r="AK48" s="548"/>
      <c r="AL48" s="539"/>
      <c r="AM48" s="546"/>
      <c r="AN48" s="539"/>
      <c r="AO48" s="546"/>
      <c r="AP48" s="539"/>
      <c r="AQ48" s="546"/>
      <c r="AR48" s="547"/>
      <c r="AS48" s="548"/>
      <c r="AT48" s="539"/>
      <c r="AU48" s="546"/>
      <c r="AV48" s="539"/>
      <c r="AW48" s="546"/>
      <c r="AX48" s="539"/>
      <c r="AY48" s="546"/>
      <c r="AZ48" s="547"/>
      <c r="BA48" s="548"/>
      <c r="BB48" s="539"/>
      <c r="BC48" s="546"/>
      <c r="BD48" s="539"/>
      <c r="BE48" s="546"/>
      <c r="BF48" s="539"/>
      <c r="BG48" s="546"/>
      <c r="BH48" s="539"/>
      <c r="BI48" s="546"/>
      <c r="BJ48" s="539"/>
      <c r="BK48" s="546"/>
      <c r="BL48" s="539"/>
      <c r="BM48" s="546"/>
      <c r="BN48" s="539"/>
      <c r="BO48" s="546"/>
      <c r="BP48" s="539"/>
      <c r="BQ48" s="546"/>
      <c r="BR48" s="539"/>
      <c r="BS48" s="546"/>
    </row>
    <row r="49" spans="2:71" ht="27.75" customHeight="1">
      <c r="B49" s="543"/>
      <c r="C49" s="543"/>
      <c r="D49" s="544"/>
      <c r="E49" s="539"/>
      <c r="F49" s="539"/>
      <c r="G49" s="539"/>
      <c r="H49" s="539"/>
      <c r="I49" s="539"/>
      <c r="J49" s="539"/>
      <c r="K49" s="539"/>
      <c r="L49" s="539"/>
      <c r="M49" s="539"/>
      <c r="N49" s="539"/>
      <c r="O49" s="539"/>
      <c r="P49" s="539"/>
      <c r="Q49" s="539"/>
      <c r="R49" s="539"/>
      <c r="S49" s="539"/>
      <c r="T49" s="539"/>
      <c r="U49" s="539"/>
      <c r="V49" s="539"/>
      <c r="W49" s="539"/>
      <c r="X49" s="545"/>
      <c r="Y49" s="545"/>
      <c r="Z49" s="539"/>
      <c r="AA49" s="539"/>
      <c r="AB49" s="545"/>
      <c r="AC49" s="545"/>
      <c r="AD49" s="539"/>
      <c r="AE49" s="546"/>
      <c r="AF49" s="539"/>
      <c r="AG49" s="546"/>
      <c r="AH49" s="539"/>
      <c r="AI49" s="546"/>
      <c r="AJ49" s="547"/>
      <c r="AK49" s="548"/>
      <c r="AL49" s="539"/>
      <c r="AM49" s="546"/>
      <c r="AN49" s="539"/>
      <c r="AO49" s="546"/>
      <c r="AP49" s="539"/>
      <c r="AQ49" s="546"/>
      <c r="AR49" s="547"/>
      <c r="AS49" s="548"/>
      <c r="AT49" s="539"/>
      <c r="AU49" s="546"/>
      <c r="AV49" s="539"/>
      <c r="AW49" s="546"/>
      <c r="AX49" s="539"/>
      <c r="AY49" s="546"/>
      <c r="AZ49" s="547"/>
      <c r="BA49" s="548"/>
      <c r="BB49" s="539"/>
      <c r="BC49" s="546"/>
      <c r="BD49" s="539"/>
      <c r="BE49" s="546"/>
      <c r="BF49" s="539"/>
      <c r="BG49" s="546"/>
      <c r="BH49" s="539"/>
      <c r="BI49" s="546"/>
      <c r="BJ49" s="539"/>
      <c r="BK49" s="546"/>
      <c r="BL49" s="539"/>
      <c r="BM49" s="546"/>
      <c r="BN49" s="539"/>
      <c r="BO49" s="546"/>
      <c r="BP49" s="539"/>
      <c r="BQ49" s="546"/>
      <c r="BR49" s="539"/>
      <c r="BS49" s="546"/>
    </row>
    <row r="50" spans="2:71" ht="27.75" customHeight="1">
      <c r="B50" s="543"/>
      <c r="C50" s="543"/>
      <c r="D50" s="544"/>
      <c r="E50" s="539"/>
      <c r="F50" s="539"/>
      <c r="G50" s="539"/>
      <c r="H50" s="539"/>
      <c r="I50" s="539"/>
      <c r="J50" s="539"/>
      <c r="K50" s="539"/>
      <c r="L50" s="545"/>
      <c r="M50" s="545"/>
      <c r="N50" s="545"/>
      <c r="O50" s="545"/>
      <c r="P50" s="545"/>
      <c r="Q50" s="545"/>
      <c r="R50" s="545"/>
      <c r="S50" s="545"/>
      <c r="T50" s="545"/>
      <c r="U50" s="545"/>
      <c r="V50" s="539"/>
      <c r="W50" s="539"/>
      <c r="X50" s="539"/>
      <c r="Y50" s="539"/>
      <c r="Z50" s="539"/>
      <c r="AA50" s="539"/>
      <c r="AB50" s="539"/>
      <c r="AC50" s="539"/>
      <c r="AD50" s="539"/>
      <c r="AE50" s="546"/>
      <c r="AF50" s="539"/>
      <c r="AG50" s="546"/>
      <c r="AH50" s="539"/>
      <c r="AI50" s="546"/>
      <c r="AJ50" s="547"/>
      <c r="AK50" s="548"/>
      <c r="AL50" s="539"/>
      <c r="AM50" s="546"/>
      <c r="AN50" s="539"/>
      <c r="AO50" s="546"/>
      <c r="AP50" s="539"/>
      <c r="AQ50" s="546"/>
      <c r="AR50" s="547"/>
      <c r="AS50" s="548"/>
      <c r="AT50" s="539"/>
      <c r="AU50" s="546"/>
      <c r="AV50" s="539"/>
      <c r="AW50" s="546"/>
      <c r="AX50" s="539"/>
      <c r="AY50" s="546"/>
      <c r="AZ50" s="547"/>
      <c r="BA50" s="548"/>
      <c r="BB50" s="539"/>
      <c r="BC50" s="546"/>
      <c r="BD50" s="539"/>
      <c r="BE50" s="546"/>
      <c r="BF50" s="539"/>
      <c r="BG50" s="546"/>
      <c r="BH50" s="539"/>
      <c r="BI50" s="546"/>
      <c r="BJ50" s="539"/>
      <c r="BK50" s="546"/>
      <c r="BL50" s="539"/>
      <c r="BM50" s="546"/>
      <c r="BN50" s="539"/>
      <c r="BO50" s="546"/>
      <c r="BP50" s="539"/>
      <c r="BQ50" s="546"/>
      <c r="BR50" s="539"/>
      <c r="BS50" s="546"/>
    </row>
    <row r="51" spans="2:71" ht="27.75" customHeight="1">
      <c r="B51" s="543"/>
      <c r="C51" s="543"/>
      <c r="D51" s="544"/>
      <c r="E51" s="539"/>
      <c r="F51" s="539"/>
      <c r="G51" s="539"/>
      <c r="H51" s="539"/>
      <c r="I51" s="539"/>
      <c r="J51" s="539"/>
      <c r="K51" s="539"/>
      <c r="L51" s="539"/>
      <c r="M51" s="539"/>
      <c r="N51" s="539"/>
      <c r="O51" s="539"/>
      <c r="P51" s="539"/>
      <c r="Q51" s="539"/>
      <c r="R51" s="539"/>
      <c r="S51" s="539"/>
      <c r="T51" s="539"/>
      <c r="U51" s="539"/>
      <c r="V51" s="539"/>
      <c r="W51" s="539"/>
      <c r="X51" s="545"/>
      <c r="Y51" s="545"/>
      <c r="Z51" s="539"/>
      <c r="AA51" s="539"/>
      <c r="AB51" s="545"/>
      <c r="AC51" s="545"/>
      <c r="AD51" s="539"/>
      <c r="AE51" s="546"/>
      <c r="AF51" s="539"/>
      <c r="AG51" s="546"/>
      <c r="AH51" s="539"/>
      <c r="AI51" s="546"/>
      <c r="AJ51" s="547"/>
      <c r="AK51" s="548"/>
      <c r="AL51" s="539"/>
      <c r="AM51" s="546"/>
      <c r="AN51" s="539"/>
      <c r="AO51" s="546"/>
      <c r="AP51" s="539"/>
      <c r="AQ51" s="546"/>
      <c r="AR51" s="547"/>
      <c r="AS51" s="548"/>
      <c r="AT51" s="539"/>
      <c r="AU51" s="546"/>
      <c r="AV51" s="539"/>
      <c r="AW51" s="546"/>
      <c r="AX51" s="539"/>
      <c r="AY51" s="546"/>
      <c r="AZ51" s="547"/>
      <c r="BA51" s="548"/>
      <c r="BB51" s="539"/>
      <c r="BC51" s="546"/>
      <c r="BD51" s="539"/>
      <c r="BE51" s="546"/>
      <c r="BF51" s="539"/>
      <c r="BG51" s="546"/>
      <c r="BH51" s="539"/>
      <c r="BI51" s="546"/>
      <c r="BJ51" s="539"/>
      <c r="BK51" s="546"/>
      <c r="BL51" s="539"/>
      <c r="BM51" s="546"/>
      <c r="BN51" s="539"/>
      <c r="BO51" s="546"/>
      <c r="BP51" s="539"/>
      <c r="BQ51" s="546"/>
      <c r="BR51" s="539"/>
      <c r="BS51" s="546"/>
    </row>
    <row r="52" spans="2:71" ht="27.75" customHeight="1">
      <c r="B52" s="543"/>
      <c r="C52" s="543"/>
      <c r="D52" s="544"/>
      <c r="E52" s="539"/>
      <c r="F52" s="539"/>
      <c r="G52" s="539"/>
      <c r="H52" s="539"/>
      <c r="I52" s="539"/>
      <c r="J52" s="539"/>
      <c r="K52" s="539"/>
      <c r="L52" s="545"/>
      <c r="M52" s="545"/>
      <c r="N52" s="545"/>
      <c r="O52" s="545"/>
      <c r="P52" s="545"/>
      <c r="Q52" s="545"/>
      <c r="R52" s="545"/>
      <c r="S52" s="545"/>
      <c r="T52" s="545"/>
      <c r="U52" s="545"/>
      <c r="V52" s="539"/>
      <c r="W52" s="539"/>
      <c r="X52" s="539"/>
      <c r="Y52" s="539"/>
      <c r="Z52" s="539"/>
      <c r="AA52" s="539"/>
      <c r="AB52" s="539"/>
      <c r="AC52" s="539"/>
      <c r="AD52" s="539"/>
      <c r="AE52" s="546"/>
      <c r="AF52" s="539"/>
      <c r="AG52" s="546"/>
      <c r="AH52" s="539"/>
      <c r="AI52" s="546"/>
      <c r="AJ52" s="547"/>
      <c r="AK52" s="548"/>
      <c r="AL52" s="539"/>
      <c r="AM52" s="546"/>
      <c r="AN52" s="539"/>
      <c r="AO52" s="546"/>
      <c r="AP52" s="539"/>
      <c r="AQ52" s="546"/>
      <c r="AR52" s="547"/>
      <c r="AS52" s="548"/>
      <c r="AT52" s="539"/>
      <c r="AU52" s="546"/>
      <c r="AV52" s="539"/>
      <c r="AW52" s="546"/>
      <c r="AX52" s="539"/>
      <c r="AY52" s="546"/>
      <c r="AZ52" s="547"/>
      <c r="BA52" s="548"/>
      <c r="BB52" s="539"/>
      <c r="BC52" s="546"/>
      <c r="BD52" s="539"/>
      <c r="BE52" s="546"/>
      <c r="BF52" s="539"/>
      <c r="BG52" s="546"/>
      <c r="BH52" s="539"/>
      <c r="BI52" s="546"/>
      <c r="BJ52" s="539"/>
      <c r="BK52" s="546"/>
      <c r="BL52" s="539"/>
      <c r="BM52" s="546"/>
      <c r="BN52" s="539"/>
      <c r="BO52" s="546"/>
      <c r="BP52" s="539"/>
      <c r="BQ52" s="546"/>
      <c r="BR52" s="539"/>
      <c r="BS52" s="546"/>
    </row>
    <row r="53" spans="2:71" ht="27.75" customHeight="1">
      <c r="B53" s="543"/>
      <c r="C53" s="543"/>
      <c r="D53" s="544"/>
      <c r="E53" s="539"/>
      <c r="F53" s="539"/>
      <c r="G53" s="539"/>
      <c r="H53" s="539"/>
      <c r="I53" s="539"/>
      <c r="J53" s="539"/>
      <c r="K53" s="539"/>
      <c r="L53" s="539"/>
      <c r="M53" s="539"/>
      <c r="N53" s="539"/>
      <c r="O53" s="539"/>
      <c r="P53" s="539"/>
      <c r="Q53" s="539"/>
      <c r="R53" s="539"/>
      <c r="S53" s="539"/>
      <c r="T53" s="539"/>
      <c r="U53" s="539"/>
      <c r="V53" s="539"/>
      <c r="W53" s="539"/>
      <c r="X53" s="545"/>
      <c r="Y53" s="545"/>
      <c r="Z53" s="539"/>
      <c r="AA53" s="539"/>
      <c r="AB53" s="545"/>
      <c r="AC53" s="545"/>
      <c r="AD53" s="539"/>
      <c r="AE53" s="546"/>
      <c r="AF53" s="539"/>
      <c r="AG53" s="546"/>
      <c r="AH53" s="539"/>
      <c r="AI53" s="546"/>
      <c r="AJ53" s="547"/>
      <c r="AK53" s="548"/>
      <c r="AL53" s="539"/>
      <c r="AM53" s="546"/>
      <c r="AN53" s="539"/>
      <c r="AO53" s="546"/>
      <c r="AP53" s="539"/>
      <c r="AQ53" s="546"/>
      <c r="AR53" s="547"/>
      <c r="AS53" s="548"/>
      <c r="AT53" s="539"/>
      <c r="AU53" s="546"/>
      <c r="AV53" s="539"/>
      <c r="AW53" s="546"/>
      <c r="AX53" s="539"/>
      <c r="AY53" s="546"/>
      <c r="AZ53" s="547"/>
      <c r="BA53" s="548"/>
      <c r="BB53" s="539"/>
      <c r="BC53" s="546"/>
      <c r="BD53" s="539"/>
      <c r="BE53" s="546"/>
      <c r="BF53" s="539"/>
      <c r="BG53" s="546"/>
      <c r="BH53" s="539"/>
      <c r="BI53" s="546"/>
      <c r="BJ53" s="539"/>
      <c r="BK53" s="546"/>
      <c r="BL53" s="539"/>
      <c r="BM53" s="546"/>
      <c r="BN53" s="539"/>
      <c r="BO53" s="546"/>
      <c r="BP53" s="539"/>
      <c r="BQ53" s="546"/>
      <c r="BR53" s="539"/>
      <c r="BS53" s="546"/>
    </row>
    <row r="54" spans="2:71" ht="27.75" customHeight="1">
      <c r="B54" s="543"/>
      <c r="C54" s="543"/>
      <c r="D54" s="544"/>
      <c r="E54" s="539"/>
      <c r="F54" s="539"/>
      <c r="G54" s="539"/>
      <c r="H54" s="539"/>
      <c r="I54" s="539"/>
      <c r="J54" s="539"/>
      <c r="K54" s="539"/>
      <c r="L54" s="545"/>
      <c r="M54" s="545"/>
      <c r="N54" s="545"/>
      <c r="O54" s="545"/>
      <c r="P54" s="545"/>
      <c r="Q54" s="545"/>
      <c r="R54" s="545"/>
      <c r="S54" s="545"/>
      <c r="T54" s="545"/>
      <c r="U54" s="545"/>
      <c r="V54" s="539"/>
      <c r="W54" s="539"/>
      <c r="X54" s="539"/>
      <c r="Y54" s="539"/>
      <c r="Z54" s="539"/>
      <c r="AA54" s="539"/>
      <c r="AB54" s="539"/>
      <c r="AC54" s="539"/>
      <c r="AD54" s="539"/>
      <c r="AE54" s="546"/>
      <c r="AF54" s="539"/>
      <c r="AG54" s="546"/>
      <c r="AH54" s="539"/>
      <c r="AI54" s="546"/>
      <c r="AJ54" s="547"/>
      <c r="AK54" s="548"/>
      <c r="AL54" s="539"/>
      <c r="AM54" s="546"/>
      <c r="AN54" s="539"/>
      <c r="AO54" s="546"/>
      <c r="AP54" s="539"/>
      <c r="AQ54" s="546"/>
      <c r="AR54" s="547"/>
      <c r="AS54" s="548"/>
      <c r="AT54" s="539"/>
      <c r="AU54" s="546"/>
      <c r="AV54" s="539"/>
      <c r="AW54" s="546"/>
      <c r="AX54" s="539"/>
      <c r="AY54" s="546"/>
      <c r="AZ54" s="547"/>
      <c r="BA54" s="548"/>
      <c r="BB54" s="539"/>
      <c r="BC54" s="546"/>
      <c r="BD54" s="539"/>
      <c r="BE54" s="546"/>
      <c r="BF54" s="539"/>
      <c r="BG54" s="546"/>
      <c r="BH54" s="539"/>
      <c r="BI54" s="546"/>
      <c r="BJ54" s="539"/>
      <c r="BK54" s="546"/>
      <c r="BL54" s="539"/>
      <c r="BM54" s="546"/>
      <c r="BN54" s="539"/>
      <c r="BO54" s="546"/>
      <c r="BP54" s="539"/>
      <c r="BQ54" s="546"/>
      <c r="BR54" s="539"/>
      <c r="BS54" s="546"/>
    </row>
    <row r="55" spans="2:71" ht="27.75" customHeight="1">
      <c r="B55" s="543"/>
      <c r="C55" s="543"/>
      <c r="D55" s="544"/>
      <c r="E55" s="539"/>
      <c r="F55" s="539"/>
      <c r="G55" s="539"/>
      <c r="H55" s="539"/>
      <c r="I55" s="539"/>
      <c r="J55" s="539"/>
      <c r="K55" s="539"/>
      <c r="L55" s="539"/>
      <c r="M55" s="539"/>
      <c r="N55" s="539"/>
      <c r="O55" s="539"/>
      <c r="P55" s="539"/>
      <c r="Q55" s="539"/>
      <c r="R55" s="539"/>
      <c r="S55" s="539"/>
      <c r="T55" s="539"/>
      <c r="U55" s="539"/>
      <c r="V55" s="539"/>
      <c r="W55" s="539"/>
      <c r="X55" s="545"/>
      <c r="Y55" s="545"/>
      <c r="Z55" s="539"/>
      <c r="AA55" s="539"/>
      <c r="AB55" s="545"/>
      <c r="AC55" s="545"/>
      <c r="AD55" s="539"/>
      <c r="AE55" s="546"/>
      <c r="AF55" s="539"/>
      <c r="AG55" s="546"/>
      <c r="AH55" s="539"/>
      <c r="AI55" s="546"/>
      <c r="AJ55" s="547"/>
      <c r="AK55" s="548"/>
      <c r="AL55" s="539"/>
      <c r="AM55" s="546"/>
      <c r="AN55" s="539"/>
      <c r="AO55" s="546"/>
      <c r="AP55" s="539"/>
      <c r="AQ55" s="546"/>
      <c r="AR55" s="547"/>
      <c r="AS55" s="548"/>
      <c r="AT55" s="539"/>
      <c r="AU55" s="546"/>
      <c r="AV55" s="539"/>
      <c r="AW55" s="546"/>
      <c r="AX55" s="539"/>
      <c r="AY55" s="546"/>
      <c r="AZ55" s="547"/>
      <c r="BA55" s="548"/>
      <c r="BB55" s="539"/>
      <c r="BC55" s="546"/>
      <c r="BD55" s="539"/>
      <c r="BE55" s="546"/>
      <c r="BF55" s="539"/>
      <c r="BG55" s="546"/>
      <c r="BH55" s="539"/>
      <c r="BI55" s="546"/>
      <c r="BJ55" s="539"/>
      <c r="BK55" s="546"/>
      <c r="BL55" s="539"/>
      <c r="BM55" s="546"/>
      <c r="BN55" s="539"/>
      <c r="BO55" s="546"/>
      <c r="BP55" s="539"/>
      <c r="BQ55" s="546"/>
      <c r="BR55" s="539"/>
      <c r="BS55" s="546"/>
    </row>
    <row r="56" spans="2:71" ht="27.75" customHeight="1">
      <c r="B56" s="543"/>
      <c r="C56" s="543"/>
      <c r="D56" s="544"/>
      <c r="E56" s="539"/>
      <c r="F56" s="539"/>
      <c r="G56" s="539"/>
      <c r="H56" s="539"/>
      <c r="I56" s="539"/>
      <c r="J56" s="539"/>
      <c r="K56" s="539"/>
      <c r="L56" s="545"/>
      <c r="M56" s="545"/>
      <c r="N56" s="545"/>
      <c r="O56" s="545"/>
      <c r="P56" s="545"/>
      <c r="Q56" s="545"/>
      <c r="R56" s="545"/>
      <c r="S56" s="545"/>
      <c r="T56" s="545"/>
      <c r="U56" s="545"/>
      <c r="V56" s="539"/>
      <c r="W56" s="539"/>
      <c r="X56" s="539"/>
      <c r="Y56" s="539"/>
      <c r="Z56" s="539"/>
      <c r="AA56" s="539"/>
      <c r="AB56" s="539"/>
      <c r="AC56" s="539"/>
      <c r="AD56" s="539"/>
      <c r="AE56" s="546"/>
      <c r="AF56" s="539"/>
      <c r="AG56" s="546"/>
      <c r="AH56" s="539"/>
      <c r="AI56" s="546"/>
      <c r="AJ56" s="547"/>
      <c r="AK56" s="548"/>
      <c r="AL56" s="539"/>
      <c r="AM56" s="546"/>
      <c r="AN56" s="539"/>
      <c r="AO56" s="546"/>
      <c r="AP56" s="539"/>
      <c r="AQ56" s="546"/>
      <c r="AR56" s="547"/>
      <c r="AS56" s="548"/>
      <c r="AT56" s="539"/>
      <c r="AU56" s="546"/>
      <c r="AV56" s="539"/>
      <c r="AW56" s="546"/>
      <c r="AX56" s="539"/>
      <c r="AY56" s="546"/>
      <c r="AZ56" s="547"/>
      <c r="BA56" s="548"/>
      <c r="BB56" s="539"/>
      <c r="BC56" s="546"/>
      <c r="BD56" s="539"/>
      <c r="BE56" s="546"/>
      <c r="BF56" s="539"/>
      <c r="BG56" s="546"/>
      <c r="BH56" s="539"/>
      <c r="BI56" s="546"/>
      <c r="BJ56" s="539"/>
      <c r="BK56" s="546"/>
      <c r="BL56" s="539"/>
      <c r="BM56" s="546"/>
      <c r="BN56" s="539"/>
      <c r="BO56" s="546"/>
      <c r="BP56" s="539"/>
      <c r="BQ56" s="546"/>
      <c r="BR56" s="539"/>
      <c r="BS56" s="546"/>
    </row>
    <row r="57" spans="2:71" ht="27.75" customHeight="1">
      <c r="B57" s="543"/>
      <c r="C57" s="543"/>
      <c r="D57" s="544"/>
      <c r="E57" s="539"/>
      <c r="F57" s="539"/>
      <c r="G57" s="539"/>
      <c r="H57" s="539"/>
      <c r="I57" s="539"/>
      <c r="J57" s="539"/>
      <c r="K57" s="539"/>
      <c r="L57" s="539"/>
      <c r="M57" s="539"/>
      <c r="N57" s="539"/>
      <c r="O57" s="539"/>
      <c r="P57" s="539"/>
      <c r="Q57" s="539"/>
      <c r="R57" s="539"/>
      <c r="S57" s="539"/>
      <c r="T57" s="539"/>
      <c r="U57" s="539"/>
      <c r="V57" s="539"/>
      <c r="W57" s="539"/>
      <c r="X57" s="545"/>
      <c r="Y57" s="545"/>
      <c r="Z57" s="539"/>
      <c r="AA57" s="539"/>
      <c r="AB57" s="545"/>
      <c r="AC57" s="545"/>
      <c r="AD57" s="539"/>
      <c r="AE57" s="546"/>
      <c r="AF57" s="539"/>
      <c r="AG57" s="546"/>
      <c r="AH57" s="539"/>
      <c r="AI57" s="546"/>
      <c r="AJ57" s="547"/>
      <c r="AK57" s="548"/>
      <c r="AL57" s="539"/>
      <c r="AM57" s="546"/>
      <c r="AN57" s="539"/>
      <c r="AO57" s="546"/>
      <c r="AP57" s="539"/>
      <c r="AQ57" s="546"/>
      <c r="AR57" s="547"/>
      <c r="AS57" s="548"/>
      <c r="AT57" s="539"/>
      <c r="AU57" s="546"/>
      <c r="AV57" s="539"/>
      <c r="AW57" s="546"/>
      <c r="AX57" s="539"/>
      <c r="AY57" s="546"/>
      <c r="AZ57" s="547"/>
      <c r="BA57" s="548"/>
      <c r="BB57" s="539"/>
      <c r="BC57" s="546"/>
      <c r="BD57" s="539"/>
      <c r="BE57" s="546"/>
      <c r="BF57" s="539"/>
      <c r="BG57" s="546"/>
      <c r="BH57" s="539"/>
      <c r="BI57" s="546"/>
      <c r="BJ57" s="539"/>
      <c r="BK57" s="546"/>
      <c r="BL57" s="539"/>
      <c r="BM57" s="546"/>
      <c r="BN57" s="539"/>
      <c r="BO57" s="546"/>
      <c r="BP57" s="539"/>
      <c r="BQ57" s="546"/>
      <c r="BR57" s="539"/>
      <c r="BS57" s="546"/>
    </row>
    <row r="58" spans="2:71" ht="27.75" customHeight="1">
      <c r="B58" s="543"/>
      <c r="C58" s="543"/>
      <c r="D58" s="544"/>
      <c r="E58" s="539"/>
      <c r="F58" s="539"/>
      <c r="G58" s="539"/>
      <c r="H58" s="539"/>
      <c r="I58" s="539"/>
      <c r="J58" s="539"/>
      <c r="K58" s="539"/>
      <c r="L58" s="545"/>
      <c r="M58" s="545"/>
      <c r="N58" s="545"/>
      <c r="O58" s="545"/>
      <c r="P58" s="545"/>
      <c r="Q58" s="545"/>
      <c r="R58" s="545"/>
      <c r="S58" s="545"/>
      <c r="T58" s="545"/>
      <c r="U58" s="545"/>
      <c r="V58" s="539"/>
      <c r="W58" s="539"/>
      <c r="X58" s="539"/>
      <c r="Y58" s="539"/>
      <c r="Z58" s="539"/>
      <c r="AA58" s="539"/>
      <c r="AB58" s="539"/>
      <c r="AC58" s="539"/>
      <c r="AD58" s="539"/>
      <c r="AE58" s="546"/>
      <c r="AF58" s="539"/>
      <c r="AG58" s="546"/>
      <c r="AH58" s="539"/>
      <c r="AI58" s="546"/>
      <c r="AJ58" s="547"/>
      <c r="AK58" s="548"/>
      <c r="AL58" s="539"/>
      <c r="AM58" s="546"/>
      <c r="AN58" s="539"/>
      <c r="AO58" s="546"/>
      <c r="AP58" s="539"/>
      <c r="AQ58" s="546"/>
      <c r="AR58" s="547"/>
      <c r="AS58" s="548"/>
      <c r="AT58" s="539"/>
      <c r="AU58" s="546"/>
      <c r="AV58" s="539"/>
      <c r="AW58" s="546"/>
      <c r="AX58" s="539"/>
      <c r="AY58" s="546"/>
      <c r="AZ58" s="547"/>
      <c r="BA58" s="548"/>
      <c r="BB58" s="539"/>
      <c r="BC58" s="546"/>
      <c r="BD58" s="539"/>
      <c r="BE58" s="546"/>
      <c r="BF58" s="539"/>
      <c r="BG58" s="546"/>
      <c r="BH58" s="539"/>
      <c r="BI58" s="546"/>
      <c r="BJ58" s="539"/>
      <c r="BK58" s="546"/>
      <c r="BL58" s="539"/>
      <c r="BM58" s="546"/>
      <c r="BN58" s="539"/>
      <c r="BO58" s="546"/>
      <c r="BP58" s="539"/>
      <c r="BQ58" s="546"/>
      <c r="BR58" s="539"/>
      <c r="BS58" s="546"/>
    </row>
    <row r="59" spans="2:71" ht="27.75" customHeight="1">
      <c r="B59" s="543"/>
      <c r="C59" s="543"/>
      <c r="D59" s="544"/>
      <c r="E59" s="539"/>
      <c r="F59" s="539"/>
      <c r="G59" s="539"/>
      <c r="H59" s="539"/>
      <c r="I59" s="539"/>
      <c r="J59" s="539"/>
      <c r="K59" s="539"/>
      <c r="L59" s="539"/>
      <c r="M59" s="539"/>
      <c r="N59" s="539"/>
      <c r="O59" s="539"/>
      <c r="P59" s="539"/>
      <c r="Q59" s="539"/>
      <c r="R59" s="539"/>
      <c r="S59" s="539"/>
      <c r="T59" s="539"/>
      <c r="U59" s="539"/>
      <c r="V59" s="539"/>
      <c r="W59" s="539"/>
      <c r="X59" s="545"/>
      <c r="Y59" s="545"/>
      <c r="Z59" s="539"/>
      <c r="AA59" s="539"/>
      <c r="AB59" s="545"/>
      <c r="AC59" s="545"/>
      <c r="AD59" s="539"/>
      <c r="AE59" s="546"/>
      <c r="AF59" s="539"/>
      <c r="AG59" s="546"/>
      <c r="AH59" s="539"/>
      <c r="AI59" s="546"/>
      <c r="AJ59" s="547"/>
      <c r="AK59" s="548"/>
      <c r="AL59" s="539"/>
      <c r="AM59" s="546"/>
      <c r="AN59" s="539"/>
      <c r="AO59" s="546"/>
      <c r="AP59" s="539"/>
      <c r="AQ59" s="546"/>
      <c r="AR59" s="547"/>
      <c r="AS59" s="548"/>
      <c r="AT59" s="539"/>
      <c r="AU59" s="546"/>
      <c r="AV59" s="539"/>
      <c r="AW59" s="546"/>
      <c r="AX59" s="539"/>
      <c r="AY59" s="546"/>
      <c r="AZ59" s="547"/>
      <c r="BA59" s="548"/>
      <c r="BB59" s="539"/>
      <c r="BC59" s="546"/>
      <c r="BD59" s="539"/>
      <c r="BE59" s="546"/>
      <c r="BF59" s="539"/>
      <c r="BG59" s="546"/>
      <c r="BH59" s="539"/>
      <c r="BI59" s="546"/>
      <c r="BJ59" s="539"/>
      <c r="BK59" s="546"/>
      <c r="BL59" s="539"/>
      <c r="BM59" s="546"/>
      <c r="BN59" s="539"/>
      <c r="BO59" s="546"/>
      <c r="BP59" s="539"/>
      <c r="BQ59" s="546"/>
      <c r="BR59" s="539"/>
      <c r="BS59" s="546"/>
    </row>
    <row r="60" spans="2:71" ht="27.75" customHeight="1">
      <c r="B60" s="543"/>
      <c r="C60" s="543"/>
      <c r="D60" s="544"/>
      <c r="E60" s="539"/>
      <c r="F60" s="539"/>
      <c r="G60" s="539"/>
      <c r="H60" s="539"/>
      <c r="I60" s="539"/>
      <c r="J60" s="539"/>
      <c r="K60" s="539"/>
      <c r="L60" s="545"/>
      <c r="M60" s="545"/>
      <c r="N60" s="545"/>
      <c r="O60" s="545"/>
      <c r="P60" s="545"/>
      <c r="Q60" s="545"/>
      <c r="R60" s="545"/>
      <c r="S60" s="545"/>
      <c r="T60" s="545"/>
      <c r="U60" s="545"/>
      <c r="V60" s="539"/>
      <c r="W60" s="539"/>
      <c r="X60" s="539"/>
      <c r="Y60" s="539"/>
      <c r="Z60" s="539"/>
      <c r="AA60" s="539"/>
      <c r="AB60" s="539"/>
      <c r="AC60" s="539"/>
      <c r="AD60" s="539"/>
      <c r="AE60" s="546"/>
      <c r="AF60" s="539"/>
      <c r="AG60" s="546"/>
      <c r="AH60" s="539"/>
      <c r="AI60" s="546"/>
      <c r="AJ60" s="547"/>
      <c r="AK60" s="548"/>
      <c r="AL60" s="539"/>
      <c r="AM60" s="546"/>
      <c r="AN60" s="539"/>
      <c r="AO60" s="546"/>
      <c r="AP60" s="539"/>
      <c r="AQ60" s="546"/>
      <c r="AR60" s="547"/>
      <c r="AS60" s="548"/>
      <c r="AT60" s="539"/>
      <c r="AU60" s="546"/>
      <c r="AV60" s="539"/>
      <c r="AW60" s="546"/>
      <c r="AX60" s="539"/>
      <c r="AY60" s="546"/>
      <c r="AZ60" s="547"/>
      <c r="BA60" s="548"/>
      <c r="BB60" s="539"/>
      <c r="BC60" s="546"/>
      <c r="BD60" s="539"/>
      <c r="BE60" s="546"/>
      <c r="BF60" s="539"/>
      <c r="BG60" s="546"/>
      <c r="BH60" s="539"/>
      <c r="BI60" s="546"/>
      <c r="BJ60" s="539"/>
      <c r="BK60" s="546"/>
      <c r="BL60" s="539"/>
      <c r="BM60" s="546"/>
      <c r="BN60" s="539"/>
      <c r="BO60" s="546"/>
      <c r="BP60" s="539"/>
      <c r="BQ60" s="546"/>
      <c r="BR60" s="539"/>
      <c r="BS60" s="546"/>
    </row>
    <row r="61" spans="2:71" ht="27.75" customHeight="1">
      <c r="B61" s="543"/>
      <c r="C61" s="543"/>
      <c r="D61" s="544"/>
      <c r="E61" s="539"/>
      <c r="F61" s="539"/>
      <c r="G61" s="539"/>
      <c r="H61" s="539"/>
      <c r="I61" s="539"/>
      <c r="J61" s="539"/>
      <c r="K61" s="539"/>
      <c r="L61" s="539"/>
      <c r="M61" s="539"/>
      <c r="N61" s="539"/>
      <c r="O61" s="539"/>
      <c r="P61" s="539"/>
      <c r="Q61" s="539"/>
      <c r="R61" s="539"/>
      <c r="S61" s="539"/>
      <c r="T61" s="539"/>
      <c r="U61" s="539"/>
      <c r="V61" s="539"/>
      <c r="W61" s="539"/>
      <c r="X61" s="545"/>
      <c r="Y61" s="545"/>
      <c r="Z61" s="539"/>
      <c r="AA61" s="539"/>
      <c r="AB61" s="545"/>
      <c r="AC61" s="545"/>
      <c r="AD61" s="539"/>
      <c r="AE61" s="546"/>
      <c r="AF61" s="539"/>
      <c r="AG61" s="546"/>
      <c r="AH61" s="539"/>
      <c r="AI61" s="546"/>
      <c r="AJ61" s="547"/>
      <c r="AK61" s="548"/>
      <c r="AL61" s="539"/>
      <c r="AM61" s="546"/>
      <c r="AN61" s="539"/>
      <c r="AO61" s="546"/>
      <c r="AP61" s="539"/>
      <c r="AQ61" s="546"/>
      <c r="AR61" s="547"/>
      <c r="AS61" s="548"/>
      <c r="AT61" s="539"/>
      <c r="AU61" s="546"/>
      <c r="AV61" s="539"/>
      <c r="AW61" s="546"/>
      <c r="AX61" s="539"/>
      <c r="AY61" s="546"/>
      <c r="AZ61" s="547"/>
      <c r="BA61" s="548"/>
      <c r="BB61" s="539"/>
      <c r="BC61" s="546"/>
      <c r="BD61" s="539"/>
      <c r="BE61" s="546"/>
      <c r="BF61" s="539"/>
      <c r="BG61" s="546"/>
      <c r="BH61" s="539"/>
      <c r="BI61" s="546"/>
      <c r="BJ61" s="539"/>
      <c r="BK61" s="546"/>
      <c r="BL61" s="539"/>
      <c r="BM61" s="546"/>
      <c r="BN61" s="539"/>
      <c r="BO61" s="546"/>
      <c r="BP61" s="539"/>
      <c r="BQ61" s="546"/>
      <c r="BR61" s="539"/>
      <c r="BS61" s="546"/>
    </row>
    <row r="62" spans="2:71" ht="27.75" customHeight="1">
      <c r="B62" s="543"/>
      <c r="C62" s="543"/>
      <c r="D62" s="544"/>
      <c r="E62" s="539"/>
      <c r="F62" s="539"/>
      <c r="G62" s="539"/>
      <c r="H62" s="539"/>
      <c r="I62" s="539"/>
      <c r="J62" s="539"/>
      <c r="K62" s="539"/>
      <c r="L62" s="545"/>
      <c r="M62" s="545"/>
      <c r="N62" s="545"/>
      <c r="O62" s="545"/>
      <c r="P62" s="545"/>
      <c r="Q62" s="545"/>
      <c r="R62" s="545"/>
      <c r="S62" s="545"/>
      <c r="T62" s="545"/>
      <c r="U62" s="545"/>
      <c r="V62" s="539"/>
      <c r="W62" s="539"/>
      <c r="X62" s="539"/>
      <c r="Y62" s="539"/>
      <c r="Z62" s="539"/>
      <c r="AA62" s="539"/>
      <c r="AB62" s="539"/>
      <c r="AC62" s="539"/>
      <c r="AD62" s="539"/>
      <c r="AE62" s="546"/>
      <c r="AF62" s="539"/>
      <c r="AG62" s="546"/>
      <c r="AH62" s="539"/>
      <c r="AI62" s="546"/>
      <c r="AJ62" s="547"/>
      <c r="AK62" s="548"/>
      <c r="AL62" s="539"/>
      <c r="AM62" s="546"/>
      <c r="AN62" s="539"/>
      <c r="AO62" s="546"/>
      <c r="AP62" s="539"/>
      <c r="AQ62" s="546"/>
      <c r="AR62" s="547"/>
      <c r="AS62" s="548"/>
      <c r="AT62" s="539"/>
      <c r="AU62" s="546"/>
      <c r="AV62" s="539"/>
      <c r="AW62" s="546"/>
      <c r="AX62" s="539"/>
      <c r="AY62" s="546"/>
      <c r="AZ62" s="547"/>
      <c r="BA62" s="548"/>
      <c r="BB62" s="539"/>
      <c r="BC62" s="546"/>
      <c r="BD62" s="539"/>
      <c r="BE62" s="546"/>
      <c r="BF62" s="539"/>
      <c r="BG62" s="546"/>
      <c r="BH62" s="539"/>
      <c r="BI62" s="546"/>
      <c r="BJ62" s="539"/>
      <c r="BK62" s="546"/>
      <c r="BL62" s="539"/>
      <c r="BM62" s="546"/>
      <c r="BN62" s="539"/>
      <c r="BO62" s="546"/>
      <c r="BP62" s="539"/>
      <c r="BQ62" s="546"/>
      <c r="BR62" s="539"/>
      <c r="BS62" s="546"/>
    </row>
    <row r="63" spans="2:71" ht="27.75" customHeight="1">
      <c r="B63" s="543"/>
      <c r="C63" s="543"/>
      <c r="D63" s="544"/>
      <c r="E63" s="539"/>
      <c r="F63" s="539"/>
      <c r="G63" s="539"/>
      <c r="H63" s="539"/>
      <c r="I63" s="539"/>
      <c r="J63" s="539"/>
      <c r="K63" s="539"/>
      <c r="L63" s="539"/>
      <c r="M63" s="539"/>
      <c r="N63" s="539"/>
      <c r="O63" s="539"/>
      <c r="P63" s="539"/>
      <c r="Q63" s="539"/>
      <c r="R63" s="539"/>
      <c r="S63" s="539"/>
      <c r="T63" s="539"/>
      <c r="U63" s="539"/>
      <c r="V63" s="539"/>
      <c r="W63" s="539"/>
      <c r="X63" s="545"/>
      <c r="Y63" s="545"/>
      <c r="Z63" s="539"/>
      <c r="AA63" s="539"/>
      <c r="AB63" s="545"/>
      <c r="AC63" s="545"/>
      <c r="AD63" s="539"/>
      <c r="AE63" s="546"/>
      <c r="AF63" s="539"/>
      <c r="AG63" s="546"/>
      <c r="AH63" s="539"/>
      <c r="AI63" s="546"/>
      <c r="AJ63" s="547"/>
      <c r="AK63" s="548"/>
      <c r="AL63" s="539"/>
      <c r="AM63" s="546"/>
      <c r="AN63" s="539"/>
      <c r="AO63" s="546"/>
      <c r="AP63" s="539"/>
      <c r="AQ63" s="546"/>
      <c r="AR63" s="547"/>
      <c r="AS63" s="548"/>
      <c r="AT63" s="539"/>
      <c r="AU63" s="546"/>
      <c r="AV63" s="539"/>
      <c r="AW63" s="546"/>
      <c r="AX63" s="539"/>
      <c r="AY63" s="546"/>
      <c r="AZ63" s="547"/>
      <c r="BA63" s="548"/>
      <c r="BB63" s="539"/>
      <c r="BC63" s="546"/>
      <c r="BD63" s="539"/>
      <c r="BE63" s="546"/>
      <c r="BF63" s="539"/>
      <c r="BG63" s="546"/>
      <c r="BH63" s="539"/>
      <c r="BI63" s="546"/>
      <c r="BJ63" s="539"/>
      <c r="BK63" s="546"/>
      <c r="BL63" s="539"/>
      <c r="BM63" s="546"/>
      <c r="BN63" s="539"/>
      <c r="BO63" s="546"/>
      <c r="BP63" s="539"/>
      <c r="BQ63" s="546"/>
      <c r="BR63" s="539"/>
      <c r="BS63" s="546"/>
    </row>
    <row r="64" spans="2:71" ht="27.75" customHeight="1">
      <c r="B64" s="543"/>
      <c r="C64" s="543"/>
      <c r="D64" s="544"/>
      <c r="E64" s="539"/>
      <c r="F64" s="539"/>
      <c r="G64" s="539"/>
      <c r="H64" s="539"/>
      <c r="I64" s="539"/>
      <c r="J64" s="539"/>
      <c r="K64" s="539"/>
      <c r="L64" s="545"/>
      <c r="M64" s="545"/>
      <c r="N64" s="545"/>
      <c r="O64" s="545"/>
      <c r="P64" s="545"/>
      <c r="Q64" s="545"/>
      <c r="R64" s="545"/>
      <c r="S64" s="545"/>
      <c r="T64" s="545"/>
      <c r="U64" s="545"/>
      <c r="V64" s="539"/>
      <c r="W64" s="539"/>
      <c r="X64" s="539"/>
      <c r="Y64" s="539"/>
      <c r="Z64" s="539"/>
      <c r="AA64" s="539"/>
      <c r="AB64" s="539"/>
      <c r="AC64" s="539"/>
      <c r="AD64" s="539"/>
      <c r="AE64" s="546"/>
      <c r="AF64" s="539"/>
      <c r="AG64" s="546"/>
      <c r="AH64" s="539"/>
      <c r="AI64" s="546"/>
      <c r="AJ64" s="547"/>
      <c r="AK64" s="548"/>
      <c r="AL64" s="539"/>
      <c r="AM64" s="546"/>
      <c r="AN64" s="539"/>
      <c r="AO64" s="546"/>
      <c r="AP64" s="539"/>
      <c r="AQ64" s="546"/>
      <c r="AR64" s="547"/>
      <c r="AS64" s="548"/>
      <c r="AT64" s="539"/>
      <c r="AU64" s="546"/>
      <c r="AV64" s="539"/>
      <c r="AW64" s="546"/>
      <c r="AX64" s="539"/>
      <c r="AY64" s="546"/>
      <c r="AZ64" s="547"/>
      <c r="BA64" s="548"/>
      <c r="BB64" s="539"/>
      <c r="BC64" s="546"/>
      <c r="BD64" s="539"/>
      <c r="BE64" s="546"/>
      <c r="BF64" s="539"/>
      <c r="BG64" s="546"/>
      <c r="BH64" s="539"/>
      <c r="BI64" s="546"/>
      <c r="BJ64" s="539"/>
      <c r="BK64" s="546"/>
      <c r="BL64" s="539"/>
      <c r="BM64" s="546"/>
      <c r="BN64" s="539"/>
      <c r="BO64" s="546"/>
      <c r="BP64" s="539"/>
      <c r="BQ64" s="546"/>
      <c r="BR64" s="539"/>
      <c r="BS64" s="546"/>
    </row>
    <row r="65" spans="1:71" ht="27.75" customHeight="1">
      <c r="B65" s="543"/>
      <c r="C65" s="543"/>
      <c r="D65" s="544"/>
      <c r="E65" s="539"/>
      <c r="F65" s="539"/>
      <c r="G65" s="539"/>
      <c r="H65" s="539"/>
      <c r="I65" s="539"/>
      <c r="J65" s="539"/>
      <c r="K65" s="539"/>
      <c r="L65" s="539"/>
      <c r="M65" s="539"/>
      <c r="N65" s="539"/>
      <c r="O65" s="539"/>
      <c r="P65" s="539"/>
      <c r="Q65" s="539"/>
      <c r="R65" s="539"/>
      <c r="S65" s="539"/>
      <c r="T65" s="539"/>
      <c r="U65" s="539"/>
      <c r="V65" s="539"/>
      <c r="W65" s="539"/>
      <c r="X65" s="545"/>
      <c r="Y65" s="545"/>
      <c r="Z65" s="539"/>
      <c r="AA65" s="539"/>
      <c r="AB65" s="545"/>
      <c r="AC65" s="545"/>
      <c r="AD65" s="539"/>
      <c r="AE65" s="546"/>
      <c r="AF65" s="539"/>
      <c r="AG65" s="546"/>
      <c r="AH65" s="539"/>
      <c r="AI65" s="546"/>
      <c r="AJ65" s="547"/>
      <c r="AK65" s="548"/>
      <c r="AL65" s="539"/>
      <c r="AM65" s="546"/>
      <c r="AN65" s="539"/>
      <c r="AO65" s="546"/>
      <c r="AP65" s="539"/>
      <c r="AQ65" s="546"/>
      <c r="AR65" s="547"/>
      <c r="AS65" s="548"/>
      <c r="AT65" s="539"/>
      <c r="AU65" s="546"/>
      <c r="AV65" s="539"/>
      <c r="AW65" s="546"/>
      <c r="AX65" s="539"/>
      <c r="AY65" s="546"/>
      <c r="AZ65" s="547"/>
      <c r="BA65" s="548"/>
      <c r="BB65" s="539"/>
      <c r="BC65" s="546"/>
      <c r="BD65" s="539"/>
      <c r="BE65" s="546"/>
      <c r="BF65" s="539"/>
      <c r="BG65" s="546"/>
      <c r="BH65" s="539"/>
      <c r="BI65" s="546"/>
      <c r="BJ65" s="539"/>
      <c r="BK65" s="546"/>
      <c r="BL65" s="539"/>
      <c r="BM65" s="546"/>
      <c r="BN65" s="539"/>
      <c r="BO65" s="546"/>
      <c r="BP65" s="539"/>
      <c r="BQ65" s="546"/>
      <c r="BR65" s="539"/>
      <c r="BS65" s="546"/>
    </row>
    <row r="66" spans="1:71" ht="27.75" customHeight="1">
      <c r="B66" s="543"/>
      <c r="C66" s="543"/>
      <c r="D66" s="544"/>
      <c r="E66" s="539"/>
      <c r="F66" s="539"/>
      <c r="G66" s="539"/>
      <c r="H66" s="539"/>
      <c r="I66" s="539"/>
      <c r="J66" s="539"/>
      <c r="K66" s="539"/>
      <c r="L66" s="545"/>
      <c r="M66" s="545"/>
      <c r="N66" s="545"/>
      <c r="O66" s="545"/>
      <c r="P66" s="545"/>
      <c r="Q66" s="545"/>
      <c r="R66" s="545"/>
      <c r="S66" s="545"/>
      <c r="T66" s="545"/>
      <c r="U66" s="545"/>
      <c r="V66" s="539"/>
      <c r="W66" s="539"/>
      <c r="X66" s="539"/>
      <c r="Y66" s="539"/>
      <c r="Z66" s="539"/>
      <c r="AA66" s="539"/>
      <c r="AB66" s="539"/>
      <c r="AC66" s="539"/>
      <c r="AD66" s="539"/>
      <c r="AE66" s="546"/>
      <c r="AF66" s="539"/>
      <c r="AG66" s="546"/>
      <c r="AH66" s="539"/>
      <c r="AI66" s="546"/>
      <c r="AJ66" s="547"/>
      <c r="AK66" s="548"/>
      <c r="AL66" s="539"/>
      <c r="AM66" s="546"/>
      <c r="AN66" s="539"/>
      <c r="AO66" s="546"/>
      <c r="AP66" s="539"/>
      <c r="AQ66" s="546"/>
      <c r="AR66" s="547"/>
      <c r="AS66" s="548"/>
      <c r="AT66" s="539"/>
      <c r="AU66" s="546"/>
      <c r="AV66" s="539"/>
      <c r="AW66" s="546"/>
      <c r="AX66" s="539"/>
      <c r="AY66" s="546"/>
      <c r="AZ66" s="547"/>
      <c r="BA66" s="548"/>
      <c r="BB66" s="539"/>
      <c r="BC66" s="546"/>
      <c r="BD66" s="539"/>
      <c r="BE66" s="546"/>
      <c r="BF66" s="539"/>
      <c r="BG66" s="546"/>
      <c r="BH66" s="539"/>
      <c r="BI66" s="546"/>
      <c r="BJ66" s="539"/>
      <c r="BK66" s="546"/>
      <c r="BL66" s="539"/>
      <c r="BM66" s="546"/>
      <c r="BN66" s="539"/>
      <c r="BO66" s="546"/>
      <c r="BP66" s="539"/>
      <c r="BQ66" s="546"/>
      <c r="BR66" s="539"/>
      <c r="BS66" s="546"/>
    </row>
    <row r="67" spans="1:71" ht="27.75" customHeight="1" thickBot="1">
      <c r="B67" s="549"/>
      <c r="C67" s="549"/>
      <c r="D67" s="550"/>
      <c r="E67" s="551"/>
      <c r="F67" s="551"/>
      <c r="G67" s="551"/>
      <c r="H67" s="551"/>
      <c r="I67" s="551"/>
      <c r="J67" s="551"/>
      <c r="K67" s="551"/>
      <c r="L67" s="551"/>
      <c r="M67" s="551"/>
      <c r="N67" s="551"/>
      <c r="O67" s="551"/>
      <c r="P67" s="551"/>
      <c r="Q67" s="551"/>
      <c r="R67" s="551"/>
      <c r="S67" s="551"/>
      <c r="T67" s="551"/>
      <c r="U67" s="551"/>
      <c r="V67" s="551"/>
      <c r="W67" s="551"/>
      <c r="X67" s="552"/>
      <c r="Y67" s="552"/>
      <c r="Z67" s="551"/>
      <c r="AA67" s="551"/>
      <c r="AB67" s="552"/>
      <c r="AC67" s="552"/>
      <c r="AD67" s="551"/>
      <c r="AE67" s="553"/>
      <c r="AF67" s="551"/>
      <c r="AG67" s="553"/>
      <c r="AH67" s="551"/>
      <c r="AI67" s="553"/>
      <c r="AJ67" s="554"/>
      <c r="AK67" s="555"/>
      <c r="AL67" s="551"/>
      <c r="AM67" s="553"/>
      <c r="AN67" s="551"/>
      <c r="AO67" s="553"/>
      <c r="AP67" s="551"/>
      <c r="AQ67" s="553"/>
      <c r="AR67" s="554"/>
      <c r="AS67" s="555"/>
      <c r="AT67" s="551"/>
      <c r="AU67" s="553"/>
      <c r="AV67" s="551"/>
      <c r="AW67" s="553"/>
      <c r="AX67" s="551"/>
      <c r="AY67" s="553"/>
      <c r="AZ67" s="554"/>
      <c r="BA67" s="555"/>
      <c r="BB67" s="551"/>
      <c r="BC67" s="553"/>
      <c r="BD67" s="551"/>
      <c r="BE67" s="553"/>
      <c r="BF67" s="551"/>
      <c r="BG67" s="553"/>
      <c r="BH67" s="551"/>
      <c r="BI67" s="553"/>
      <c r="BJ67" s="551"/>
      <c r="BK67" s="553"/>
      <c r="BL67" s="551"/>
      <c r="BM67" s="553"/>
      <c r="BN67" s="551"/>
      <c r="BO67" s="553"/>
      <c r="BP67" s="551"/>
      <c r="BQ67" s="553"/>
      <c r="BR67" s="551"/>
      <c r="BS67" s="553"/>
    </row>
    <row r="70" spans="1:71" ht="27.75" customHeight="1" thickBot="1"/>
    <row r="71" spans="1:71" ht="27.75" customHeight="1" thickBot="1">
      <c r="A71" s="534" t="s">
        <v>870</v>
      </c>
    </row>
    <row r="72" spans="1:71" ht="27.75" customHeight="1" thickBot="1">
      <c r="B72" s="2938" t="s">
        <v>871</v>
      </c>
      <c r="C72" s="2938" t="s">
        <v>833</v>
      </c>
      <c r="D72" s="2941" t="s">
        <v>834</v>
      </c>
      <c r="E72" s="2942"/>
      <c r="F72" s="535"/>
      <c r="G72" s="535"/>
      <c r="H72" s="535"/>
      <c r="I72" s="535"/>
      <c r="J72" s="535"/>
      <c r="K72" s="535"/>
      <c r="L72" s="535"/>
      <c r="M72" s="535"/>
      <c r="N72" s="535"/>
      <c r="O72" s="535"/>
      <c r="P72" s="535"/>
      <c r="Q72" s="535"/>
      <c r="R72" s="535"/>
      <c r="S72" s="535"/>
      <c r="T72" s="535"/>
      <c r="U72" s="535"/>
      <c r="V72" s="535"/>
      <c r="W72" s="535"/>
      <c r="X72" s="535"/>
      <c r="Y72" s="535"/>
      <c r="Z72" s="535"/>
      <c r="AA72" s="535"/>
      <c r="AB72" s="535"/>
      <c r="AC72" s="535"/>
      <c r="AD72" s="535"/>
      <c r="AE72" s="535"/>
      <c r="AF72" s="535"/>
      <c r="AG72" s="535"/>
      <c r="AH72" s="535"/>
      <c r="AI72" s="535"/>
      <c r="AJ72" s="535"/>
      <c r="AK72" s="535"/>
      <c r="AL72" s="535"/>
      <c r="AM72" s="535"/>
      <c r="AN72" s="535"/>
      <c r="AO72" s="535"/>
      <c r="AP72" s="535"/>
      <c r="AQ72" s="535"/>
      <c r="AR72" s="535"/>
      <c r="AS72" s="535"/>
      <c r="AT72" s="535"/>
      <c r="AU72" s="535"/>
      <c r="AV72" s="535"/>
      <c r="AW72" s="535"/>
      <c r="AX72" s="535"/>
      <c r="AY72" s="535"/>
      <c r="AZ72" s="535"/>
      <c r="BA72" s="535"/>
      <c r="BB72" s="535"/>
      <c r="BC72" s="535"/>
      <c r="BD72" s="535"/>
      <c r="BE72" s="535"/>
      <c r="BF72" s="535"/>
      <c r="BG72" s="535"/>
      <c r="BH72" s="535"/>
      <c r="BI72" s="535"/>
      <c r="BJ72" s="535"/>
      <c r="BK72" s="535"/>
      <c r="BL72" s="1586"/>
      <c r="BM72" s="1586"/>
      <c r="BN72" s="1586"/>
      <c r="BO72" s="1586"/>
      <c r="BP72" s="1586"/>
      <c r="BQ72" s="1586"/>
      <c r="BR72" s="1586"/>
      <c r="BS72" s="1586"/>
    </row>
    <row r="73" spans="1:71" ht="27.75" customHeight="1" thickBot="1">
      <c r="B73" s="2939"/>
      <c r="C73" s="2939"/>
      <c r="D73" s="2926" t="s">
        <v>835</v>
      </c>
      <c r="E73" s="2927"/>
      <c r="F73" s="2927"/>
      <c r="G73" s="2927"/>
      <c r="H73" s="2927"/>
      <c r="I73" s="2927"/>
      <c r="J73" s="2927"/>
      <c r="K73" s="2928"/>
      <c r="L73" s="2926" t="s">
        <v>836</v>
      </c>
      <c r="M73" s="2927"/>
      <c r="N73" s="2927"/>
      <c r="O73" s="2927"/>
      <c r="P73" s="2927"/>
      <c r="Q73" s="2927"/>
      <c r="R73" s="2927"/>
      <c r="S73" s="2927"/>
      <c r="T73" s="2927"/>
      <c r="U73" s="2927"/>
      <c r="V73" s="2927"/>
      <c r="W73" s="2928"/>
      <c r="X73" s="2926" t="s">
        <v>837</v>
      </c>
      <c r="Y73" s="2927"/>
      <c r="Z73" s="2927"/>
      <c r="AA73" s="2927"/>
      <c r="AB73" s="2927"/>
      <c r="AC73" s="2927"/>
      <c r="AD73" s="2927"/>
      <c r="AE73" s="2928"/>
      <c r="AF73" s="2926" t="s">
        <v>838</v>
      </c>
      <c r="AG73" s="2927"/>
      <c r="AH73" s="2927"/>
      <c r="AI73" s="2927"/>
      <c r="AJ73" s="2927"/>
      <c r="AK73" s="2928"/>
      <c r="AL73" s="2929" t="s">
        <v>839</v>
      </c>
      <c r="AM73" s="2930"/>
      <c r="AN73" s="2930"/>
      <c r="AO73" s="2930"/>
      <c r="AP73" s="2930"/>
      <c r="AQ73" s="2930"/>
      <c r="AR73" s="2930"/>
      <c r="AS73" s="2930"/>
      <c r="AT73" s="2930"/>
      <c r="AU73" s="2930"/>
      <c r="AV73" s="2930"/>
      <c r="AW73" s="2930"/>
      <c r="AX73" s="2930"/>
      <c r="AY73" s="2930"/>
      <c r="AZ73" s="2930"/>
      <c r="BA73" s="2930"/>
      <c r="BB73" s="2930"/>
      <c r="BC73" s="2930"/>
      <c r="BD73" s="2930"/>
      <c r="BE73" s="2930"/>
      <c r="BF73" s="2930"/>
      <c r="BG73" s="2930"/>
      <c r="BH73" s="2930"/>
      <c r="BI73" s="2930"/>
      <c r="BJ73" s="2930"/>
      <c r="BK73" s="2930"/>
    </row>
    <row r="74" spans="1:71" ht="27.75" customHeight="1" thickBot="1">
      <c r="B74" s="2939"/>
      <c r="C74" s="2939"/>
      <c r="D74" s="2920" t="s">
        <v>840</v>
      </c>
      <c r="E74" s="2921"/>
      <c r="F74" s="2931" t="s">
        <v>841</v>
      </c>
      <c r="G74" s="2932"/>
      <c r="H74" s="2920" t="s">
        <v>842</v>
      </c>
      <c r="I74" s="2921"/>
      <c r="J74" s="2920" t="s">
        <v>843</v>
      </c>
      <c r="K74" s="2921"/>
      <c r="L74" s="2920" t="s">
        <v>840</v>
      </c>
      <c r="M74" s="2921"/>
      <c r="N74" s="2924" t="s">
        <v>844</v>
      </c>
      <c r="O74" s="2937"/>
      <c r="P74" s="2937"/>
      <c r="Q74" s="2925"/>
      <c r="R74" s="2924" t="s">
        <v>845</v>
      </c>
      <c r="S74" s="2937"/>
      <c r="T74" s="2937"/>
      <c r="U74" s="2925"/>
      <c r="V74" s="2920" t="s">
        <v>846</v>
      </c>
      <c r="W74" s="2921"/>
      <c r="X74" s="2920" t="s">
        <v>840</v>
      </c>
      <c r="Y74" s="2921"/>
      <c r="Z74" s="2920" t="s">
        <v>847</v>
      </c>
      <c r="AA74" s="2921"/>
      <c r="AB74" s="2920" t="s">
        <v>848</v>
      </c>
      <c r="AC74" s="2921"/>
      <c r="AD74" s="2920" t="s">
        <v>846</v>
      </c>
      <c r="AE74" s="2921"/>
      <c r="AF74" s="2920" t="s">
        <v>840</v>
      </c>
      <c r="AG74" s="2921"/>
      <c r="AH74" s="2920" t="s">
        <v>849</v>
      </c>
      <c r="AI74" s="2921"/>
      <c r="AJ74" s="2920" t="s">
        <v>850</v>
      </c>
      <c r="AK74" s="2921"/>
      <c r="AL74" s="2920" t="s">
        <v>851</v>
      </c>
      <c r="AM74" s="2921"/>
      <c r="AN74" s="2920" t="s">
        <v>852</v>
      </c>
      <c r="AO74" s="2921"/>
      <c r="AP74" s="2920" t="s">
        <v>853</v>
      </c>
      <c r="AQ74" s="2921"/>
      <c r="AR74" s="2920" t="s">
        <v>854</v>
      </c>
      <c r="AS74" s="2921"/>
      <c r="AT74" s="2920" t="s">
        <v>855</v>
      </c>
      <c r="AU74" s="2921"/>
      <c r="AV74" s="2920" t="s">
        <v>856</v>
      </c>
      <c r="AW74" s="2921"/>
      <c r="AX74" s="2920" t="s">
        <v>857</v>
      </c>
      <c r="AY74" s="2921"/>
      <c r="AZ74" s="2920" t="s">
        <v>858</v>
      </c>
      <c r="BA74" s="2921"/>
      <c r="BB74" s="2920" t="s">
        <v>859</v>
      </c>
      <c r="BC74" s="2921"/>
      <c r="BD74" s="2920" t="s">
        <v>860</v>
      </c>
      <c r="BE74" s="2921"/>
      <c r="BF74" s="2920" t="s">
        <v>861</v>
      </c>
      <c r="BG74" s="2921"/>
      <c r="BH74" s="2920" t="s">
        <v>862</v>
      </c>
      <c r="BI74" s="2921"/>
      <c r="BJ74" s="2920" t="s">
        <v>863</v>
      </c>
      <c r="BK74" s="2921"/>
      <c r="BL74" s="2920" t="s">
        <v>864</v>
      </c>
      <c r="BM74" s="2921"/>
      <c r="BN74" s="2920"/>
      <c r="BO74" s="2921"/>
      <c r="BP74" s="2920"/>
      <c r="BQ74" s="2921"/>
      <c r="BR74" s="2920"/>
      <c r="BS74" s="2921"/>
    </row>
    <row r="75" spans="1:71" ht="27.75" customHeight="1" thickBot="1">
      <c r="B75" s="2940"/>
      <c r="C75" s="2940"/>
      <c r="D75" s="2922"/>
      <c r="E75" s="2923"/>
      <c r="F75" s="2933"/>
      <c r="G75" s="2934"/>
      <c r="H75" s="2922"/>
      <c r="I75" s="2923"/>
      <c r="J75" s="2935"/>
      <c r="K75" s="2936"/>
      <c r="L75" s="2922"/>
      <c r="M75" s="2923"/>
      <c r="N75" s="2924" t="s">
        <v>866</v>
      </c>
      <c r="O75" s="2925"/>
      <c r="P75" s="2924" t="s">
        <v>867</v>
      </c>
      <c r="Q75" s="2925"/>
      <c r="R75" s="2924" t="s">
        <v>866</v>
      </c>
      <c r="S75" s="2925"/>
      <c r="T75" s="2924" t="s">
        <v>867</v>
      </c>
      <c r="U75" s="2925"/>
      <c r="V75" s="2922"/>
      <c r="W75" s="2923"/>
      <c r="X75" s="2922"/>
      <c r="Y75" s="2923"/>
      <c r="Z75" s="2922"/>
      <c r="AA75" s="2923"/>
      <c r="AB75" s="2922"/>
      <c r="AC75" s="2923"/>
      <c r="AD75" s="2922"/>
      <c r="AE75" s="2923"/>
      <c r="AF75" s="2922"/>
      <c r="AG75" s="2923"/>
      <c r="AH75" s="2922"/>
      <c r="AI75" s="2923"/>
      <c r="AJ75" s="2922"/>
      <c r="AK75" s="2923"/>
      <c r="AL75" s="2922"/>
      <c r="AM75" s="2923"/>
      <c r="AN75" s="2922"/>
      <c r="AO75" s="2923"/>
      <c r="AP75" s="2922"/>
      <c r="AQ75" s="2923"/>
      <c r="AR75" s="2922"/>
      <c r="AS75" s="2923"/>
      <c r="AT75" s="2922"/>
      <c r="AU75" s="2923"/>
      <c r="AV75" s="2922"/>
      <c r="AW75" s="2923"/>
      <c r="AX75" s="2922"/>
      <c r="AY75" s="2923"/>
      <c r="AZ75" s="2922"/>
      <c r="BA75" s="2923"/>
      <c r="BB75" s="2922"/>
      <c r="BC75" s="2923"/>
      <c r="BD75" s="2922"/>
      <c r="BE75" s="2923"/>
      <c r="BF75" s="2922"/>
      <c r="BG75" s="2923"/>
      <c r="BH75" s="2922"/>
      <c r="BI75" s="2923"/>
      <c r="BJ75" s="2922"/>
      <c r="BK75" s="2923"/>
      <c r="BL75" s="2922"/>
      <c r="BM75" s="2923"/>
      <c r="BN75" s="2922"/>
      <c r="BO75" s="2923"/>
      <c r="BP75" s="2922"/>
      <c r="BQ75" s="2923"/>
      <c r="BR75" s="2922"/>
      <c r="BS75" s="2923"/>
    </row>
    <row r="76" spans="1:71" ht="27.75" customHeight="1">
      <c r="B76" s="536"/>
      <c r="C76" s="536"/>
      <c r="D76" s="537"/>
      <c r="E76" s="538"/>
      <c r="F76" s="538"/>
      <c r="G76" s="538"/>
      <c r="H76" s="538"/>
      <c r="I76" s="538"/>
      <c r="J76" s="539"/>
      <c r="K76" s="539"/>
      <c r="L76" s="538"/>
      <c r="M76" s="538"/>
      <c r="N76" s="538"/>
      <c r="O76" s="538"/>
      <c r="P76" s="538"/>
      <c r="Q76" s="538"/>
      <c r="R76" s="538"/>
      <c r="S76" s="538"/>
      <c r="T76" s="538"/>
      <c r="U76" s="538"/>
      <c r="V76" s="538"/>
      <c r="W76" s="538"/>
      <c r="X76" s="538"/>
      <c r="Y76" s="538"/>
      <c r="Z76" s="538"/>
      <c r="AA76" s="538"/>
      <c r="AB76" s="538"/>
      <c r="AC76" s="538"/>
      <c r="AD76" s="538"/>
      <c r="AE76" s="540"/>
      <c r="AF76" s="538"/>
      <c r="AG76" s="538"/>
      <c r="AH76" s="538"/>
      <c r="AI76" s="538"/>
      <c r="AJ76" s="541"/>
      <c r="AK76" s="542"/>
      <c r="AL76" s="538"/>
      <c r="AM76" s="538"/>
      <c r="AN76" s="538"/>
      <c r="AO76" s="538"/>
      <c r="AP76" s="538"/>
      <c r="AQ76" s="538"/>
      <c r="AR76" s="541"/>
      <c r="AS76" s="542"/>
      <c r="AT76" s="538"/>
      <c r="AU76" s="538"/>
      <c r="AV76" s="538"/>
      <c r="AW76" s="538"/>
      <c r="AX76" s="538"/>
      <c r="AY76" s="538"/>
      <c r="AZ76" s="541"/>
      <c r="BA76" s="542"/>
      <c r="BB76" s="538"/>
      <c r="BC76" s="538"/>
      <c r="BD76" s="538"/>
      <c r="BE76" s="538"/>
      <c r="BF76" s="538"/>
      <c r="BG76" s="538"/>
      <c r="BH76" s="538"/>
      <c r="BI76" s="538"/>
      <c r="BJ76" s="538"/>
      <c r="BK76" s="538"/>
      <c r="BL76" s="538"/>
      <c r="BM76" s="538"/>
      <c r="BN76" s="538"/>
      <c r="BO76" s="538"/>
      <c r="BP76" s="538"/>
      <c r="BQ76" s="538"/>
      <c r="BR76" s="538"/>
      <c r="BS76" s="538"/>
    </row>
    <row r="77" spans="1:71" ht="27.75" customHeight="1">
      <c r="B77" s="543"/>
      <c r="C77" s="543"/>
      <c r="D77" s="544"/>
      <c r="E77" s="539"/>
      <c r="F77" s="539"/>
      <c r="G77" s="539"/>
      <c r="H77" s="539"/>
      <c r="I77" s="539"/>
      <c r="J77" s="539"/>
      <c r="K77" s="539"/>
      <c r="L77" s="539"/>
      <c r="M77" s="539"/>
      <c r="N77" s="539"/>
      <c r="O77" s="539"/>
      <c r="P77" s="539"/>
      <c r="Q77" s="539"/>
      <c r="R77" s="539"/>
      <c r="S77" s="539"/>
      <c r="T77" s="539"/>
      <c r="U77" s="539"/>
      <c r="V77" s="539"/>
      <c r="W77" s="539"/>
      <c r="X77" s="545"/>
      <c r="Y77" s="545"/>
      <c r="Z77" s="539"/>
      <c r="AA77" s="539"/>
      <c r="AB77" s="545"/>
      <c r="AC77" s="545"/>
      <c r="AD77" s="539"/>
      <c r="AE77" s="546"/>
      <c r="AF77" s="539"/>
      <c r="AG77" s="546"/>
      <c r="AH77" s="539"/>
      <c r="AI77" s="546"/>
      <c r="AJ77" s="547"/>
      <c r="AK77" s="548"/>
      <c r="AL77" s="539"/>
      <c r="AM77" s="546"/>
      <c r="AN77" s="539"/>
      <c r="AO77" s="546"/>
      <c r="AP77" s="539"/>
      <c r="AQ77" s="546"/>
      <c r="AR77" s="547"/>
      <c r="AS77" s="548"/>
      <c r="AT77" s="539"/>
      <c r="AU77" s="546"/>
      <c r="AV77" s="539"/>
      <c r="AW77" s="546"/>
      <c r="AX77" s="539"/>
      <c r="AY77" s="546"/>
      <c r="AZ77" s="547"/>
      <c r="BA77" s="548"/>
      <c r="BB77" s="539"/>
      <c r="BC77" s="546"/>
      <c r="BD77" s="539"/>
      <c r="BE77" s="546"/>
      <c r="BF77" s="539"/>
      <c r="BG77" s="539"/>
      <c r="BH77" s="539"/>
      <c r="BI77" s="546"/>
      <c r="BJ77" s="539"/>
      <c r="BK77" s="539"/>
      <c r="BL77" s="539"/>
      <c r="BM77" s="539"/>
      <c r="BN77" s="539"/>
      <c r="BO77" s="539"/>
      <c r="BP77" s="539"/>
      <c r="BQ77" s="539"/>
      <c r="BR77" s="539"/>
      <c r="BS77" s="539"/>
    </row>
    <row r="78" spans="1:71" ht="27.75" customHeight="1">
      <c r="B78" s="543"/>
      <c r="C78" s="543"/>
      <c r="D78" s="544"/>
      <c r="E78" s="539"/>
      <c r="F78" s="539"/>
      <c r="G78" s="539"/>
      <c r="H78" s="539"/>
      <c r="I78" s="539"/>
      <c r="J78" s="539"/>
      <c r="K78" s="539"/>
      <c r="L78" s="545"/>
      <c r="M78" s="545"/>
      <c r="N78" s="545"/>
      <c r="O78" s="545"/>
      <c r="P78" s="545"/>
      <c r="Q78" s="545"/>
      <c r="R78" s="545"/>
      <c r="S78" s="545"/>
      <c r="T78" s="545"/>
      <c r="U78" s="545"/>
      <c r="V78" s="539"/>
      <c r="W78" s="539"/>
      <c r="X78" s="539"/>
      <c r="Y78" s="539"/>
      <c r="Z78" s="539"/>
      <c r="AA78" s="539"/>
      <c r="AB78" s="539"/>
      <c r="AC78" s="539"/>
      <c r="AD78" s="539"/>
      <c r="AE78" s="546"/>
      <c r="AF78" s="539"/>
      <c r="AG78" s="546"/>
      <c r="AH78" s="539"/>
      <c r="AI78" s="546"/>
      <c r="AJ78" s="547"/>
      <c r="AK78" s="548"/>
      <c r="AL78" s="539"/>
      <c r="AM78" s="546"/>
      <c r="AN78" s="539"/>
      <c r="AO78" s="546"/>
      <c r="AP78" s="539"/>
      <c r="AQ78" s="546"/>
      <c r="AR78" s="547"/>
      <c r="AS78" s="548"/>
      <c r="AT78" s="539"/>
      <c r="AU78" s="546"/>
      <c r="AV78" s="539"/>
      <c r="AW78" s="546"/>
      <c r="AX78" s="539"/>
      <c r="AY78" s="546"/>
      <c r="AZ78" s="547"/>
      <c r="BA78" s="548"/>
      <c r="BB78" s="539"/>
      <c r="BC78" s="546"/>
      <c r="BD78" s="539"/>
      <c r="BE78" s="546"/>
      <c r="BF78" s="539"/>
      <c r="BG78" s="539"/>
      <c r="BH78" s="539"/>
      <c r="BI78" s="546"/>
      <c r="BJ78" s="539"/>
      <c r="BK78" s="539"/>
      <c r="BL78" s="539"/>
      <c r="BM78" s="539"/>
      <c r="BN78" s="539"/>
      <c r="BO78" s="539"/>
      <c r="BP78" s="539"/>
      <c r="BQ78" s="539"/>
      <c r="BR78" s="539"/>
      <c r="BS78" s="539"/>
    </row>
    <row r="79" spans="1:71" ht="27.75" customHeight="1">
      <c r="B79" s="543"/>
      <c r="C79" s="543"/>
      <c r="D79" s="544"/>
      <c r="E79" s="539"/>
      <c r="F79" s="539"/>
      <c r="G79" s="539"/>
      <c r="H79" s="539"/>
      <c r="I79" s="539"/>
      <c r="J79" s="539"/>
      <c r="K79" s="539"/>
      <c r="L79" s="539"/>
      <c r="M79" s="539"/>
      <c r="N79" s="539"/>
      <c r="O79" s="539"/>
      <c r="P79" s="539"/>
      <c r="Q79" s="539"/>
      <c r="R79" s="539"/>
      <c r="S79" s="539"/>
      <c r="T79" s="539"/>
      <c r="U79" s="539"/>
      <c r="V79" s="539"/>
      <c r="W79" s="539"/>
      <c r="X79" s="545"/>
      <c r="Y79" s="545"/>
      <c r="Z79" s="539"/>
      <c r="AA79" s="539"/>
      <c r="AB79" s="545"/>
      <c r="AC79" s="545"/>
      <c r="AD79" s="539"/>
      <c r="AE79" s="546"/>
      <c r="AF79" s="539"/>
      <c r="AG79" s="546"/>
      <c r="AH79" s="539"/>
      <c r="AI79" s="546"/>
      <c r="AJ79" s="547"/>
      <c r="AK79" s="548"/>
      <c r="AL79" s="539"/>
      <c r="AM79" s="546"/>
      <c r="AN79" s="539"/>
      <c r="AO79" s="546"/>
      <c r="AP79" s="539"/>
      <c r="AQ79" s="546"/>
      <c r="AR79" s="547"/>
      <c r="AS79" s="548"/>
      <c r="AT79" s="539"/>
      <c r="AU79" s="546"/>
      <c r="AV79" s="539"/>
      <c r="AW79" s="546"/>
      <c r="AX79" s="539"/>
      <c r="AY79" s="546"/>
      <c r="AZ79" s="547"/>
      <c r="BA79" s="548"/>
      <c r="BB79" s="539"/>
      <c r="BC79" s="546"/>
      <c r="BD79" s="539"/>
      <c r="BE79" s="546"/>
      <c r="BF79" s="539"/>
      <c r="BG79" s="539"/>
      <c r="BH79" s="539"/>
      <c r="BI79" s="546"/>
      <c r="BJ79" s="539"/>
      <c r="BK79" s="539"/>
      <c r="BL79" s="539"/>
      <c r="BM79" s="539"/>
      <c r="BN79" s="539"/>
      <c r="BO79" s="539"/>
      <c r="BP79" s="539"/>
      <c r="BQ79" s="539"/>
      <c r="BR79" s="539"/>
      <c r="BS79" s="539"/>
    </row>
    <row r="80" spans="1:71" ht="27.75" customHeight="1">
      <c r="B80" s="543"/>
      <c r="C80" s="543"/>
      <c r="D80" s="544"/>
      <c r="E80" s="539"/>
      <c r="F80" s="539"/>
      <c r="G80" s="539"/>
      <c r="H80" s="539"/>
      <c r="I80" s="539"/>
      <c r="J80" s="539"/>
      <c r="K80" s="539"/>
      <c r="L80" s="545"/>
      <c r="M80" s="545"/>
      <c r="N80" s="545"/>
      <c r="O80" s="545"/>
      <c r="P80" s="545"/>
      <c r="Q80" s="545"/>
      <c r="R80" s="545"/>
      <c r="S80" s="545"/>
      <c r="T80" s="545"/>
      <c r="U80" s="545"/>
      <c r="V80" s="539"/>
      <c r="W80" s="539"/>
      <c r="X80" s="539"/>
      <c r="Y80" s="539"/>
      <c r="Z80" s="539"/>
      <c r="AA80" s="539"/>
      <c r="AB80" s="539"/>
      <c r="AC80" s="539"/>
      <c r="AD80" s="539"/>
      <c r="AE80" s="546"/>
      <c r="AF80" s="539"/>
      <c r="AG80" s="546"/>
      <c r="AH80" s="539"/>
      <c r="AI80" s="546"/>
      <c r="AJ80" s="547"/>
      <c r="AK80" s="548"/>
      <c r="AL80" s="539"/>
      <c r="AM80" s="546"/>
      <c r="AN80" s="539"/>
      <c r="AO80" s="546"/>
      <c r="AP80" s="539"/>
      <c r="AQ80" s="546"/>
      <c r="AR80" s="547"/>
      <c r="AS80" s="548"/>
      <c r="AT80" s="539"/>
      <c r="AU80" s="546"/>
      <c r="AV80" s="539"/>
      <c r="AW80" s="546"/>
      <c r="AX80" s="539"/>
      <c r="AY80" s="546"/>
      <c r="AZ80" s="547"/>
      <c r="BA80" s="548"/>
      <c r="BB80" s="539"/>
      <c r="BC80" s="546"/>
      <c r="BD80" s="539"/>
      <c r="BE80" s="546"/>
      <c r="BF80" s="539"/>
      <c r="BG80" s="539"/>
      <c r="BH80" s="539"/>
      <c r="BI80" s="546"/>
      <c r="BJ80" s="539"/>
      <c r="BK80" s="539"/>
      <c r="BL80" s="539"/>
      <c r="BM80" s="539"/>
      <c r="BN80" s="539"/>
      <c r="BO80" s="539"/>
      <c r="BP80" s="539"/>
      <c r="BQ80" s="539"/>
      <c r="BR80" s="539"/>
      <c r="BS80" s="539"/>
    </row>
    <row r="81" spans="2:71" ht="27.75" customHeight="1">
      <c r="B81" s="543"/>
      <c r="C81" s="543"/>
      <c r="D81" s="544"/>
      <c r="E81" s="539"/>
      <c r="F81" s="539"/>
      <c r="G81" s="539"/>
      <c r="H81" s="539"/>
      <c r="I81" s="539"/>
      <c r="J81" s="539"/>
      <c r="K81" s="539"/>
      <c r="L81" s="539"/>
      <c r="M81" s="539"/>
      <c r="N81" s="539"/>
      <c r="O81" s="539"/>
      <c r="P81" s="539"/>
      <c r="Q81" s="539"/>
      <c r="R81" s="539"/>
      <c r="S81" s="539"/>
      <c r="T81" s="539"/>
      <c r="U81" s="539"/>
      <c r="V81" s="539"/>
      <c r="W81" s="539"/>
      <c r="X81" s="545"/>
      <c r="Y81" s="545"/>
      <c r="Z81" s="539"/>
      <c r="AA81" s="539"/>
      <c r="AB81" s="545"/>
      <c r="AC81" s="545"/>
      <c r="AD81" s="539"/>
      <c r="AE81" s="546"/>
      <c r="AF81" s="539"/>
      <c r="AG81" s="546"/>
      <c r="AH81" s="539"/>
      <c r="AI81" s="546"/>
      <c r="AJ81" s="547"/>
      <c r="AK81" s="548"/>
      <c r="AL81" s="539"/>
      <c r="AM81" s="546"/>
      <c r="AN81" s="539"/>
      <c r="AO81" s="546"/>
      <c r="AP81" s="539"/>
      <c r="AQ81" s="546"/>
      <c r="AR81" s="547"/>
      <c r="AS81" s="548"/>
      <c r="AT81" s="539"/>
      <c r="AU81" s="546"/>
      <c r="AV81" s="539"/>
      <c r="AW81" s="546"/>
      <c r="AX81" s="539"/>
      <c r="AY81" s="546"/>
      <c r="AZ81" s="547"/>
      <c r="BA81" s="548"/>
      <c r="BB81" s="539"/>
      <c r="BC81" s="546"/>
      <c r="BD81" s="539"/>
      <c r="BE81" s="546"/>
      <c r="BF81" s="539"/>
      <c r="BG81" s="539"/>
      <c r="BH81" s="539"/>
      <c r="BI81" s="546"/>
      <c r="BJ81" s="539"/>
      <c r="BK81" s="539"/>
      <c r="BL81" s="539"/>
      <c r="BM81" s="539"/>
      <c r="BN81" s="539"/>
      <c r="BO81" s="539"/>
      <c r="BP81" s="539"/>
      <c r="BQ81" s="539"/>
      <c r="BR81" s="539"/>
      <c r="BS81" s="539"/>
    </row>
    <row r="82" spans="2:71" ht="27.75" customHeight="1">
      <c r="B82" s="543"/>
      <c r="C82" s="543"/>
      <c r="D82" s="544"/>
      <c r="E82" s="539"/>
      <c r="F82" s="539"/>
      <c r="G82" s="539"/>
      <c r="H82" s="539"/>
      <c r="I82" s="539"/>
      <c r="J82" s="539"/>
      <c r="K82" s="539"/>
      <c r="L82" s="545"/>
      <c r="M82" s="545"/>
      <c r="N82" s="545"/>
      <c r="O82" s="545"/>
      <c r="P82" s="545"/>
      <c r="Q82" s="545"/>
      <c r="R82" s="545"/>
      <c r="S82" s="545"/>
      <c r="T82" s="545"/>
      <c r="U82" s="545"/>
      <c r="V82" s="539"/>
      <c r="W82" s="539"/>
      <c r="X82" s="539"/>
      <c r="Y82" s="539"/>
      <c r="Z82" s="539"/>
      <c r="AA82" s="539"/>
      <c r="AB82" s="539"/>
      <c r="AC82" s="539"/>
      <c r="AD82" s="539"/>
      <c r="AE82" s="546"/>
      <c r="AF82" s="539"/>
      <c r="AG82" s="546"/>
      <c r="AH82" s="539"/>
      <c r="AI82" s="546"/>
      <c r="AJ82" s="547"/>
      <c r="AK82" s="548"/>
      <c r="AL82" s="539"/>
      <c r="AM82" s="546"/>
      <c r="AN82" s="539"/>
      <c r="AO82" s="546"/>
      <c r="AP82" s="539"/>
      <c r="AQ82" s="546"/>
      <c r="AR82" s="547"/>
      <c r="AS82" s="548"/>
      <c r="AT82" s="539"/>
      <c r="AU82" s="546"/>
      <c r="AV82" s="539"/>
      <c r="AW82" s="546"/>
      <c r="AX82" s="539"/>
      <c r="AY82" s="546"/>
      <c r="AZ82" s="547"/>
      <c r="BA82" s="548"/>
      <c r="BB82" s="539"/>
      <c r="BC82" s="546"/>
      <c r="BD82" s="539"/>
      <c r="BE82" s="546"/>
      <c r="BF82" s="539"/>
      <c r="BG82" s="539"/>
      <c r="BH82" s="539"/>
      <c r="BI82" s="546"/>
      <c r="BJ82" s="539"/>
      <c r="BK82" s="539"/>
      <c r="BL82" s="539"/>
      <c r="BM82" s="539"/>
      <c r="BN82" s="539"/>
      <c r="BO82" s="539"/>
      <c r="BP82" s="539"/>
      <c r="BQ82" s="539"/>
      <c r="BR82" s="539"/>
      <c r="BS82" s="539"/>
    </row>
    <row r="83" spans="2:71" ht="27.75" customHeight="1">
      <c r="B83" s="543"/>
      <c r="C83" s="543"/>
      <c r="D83" s="544"/>
      <c r="E83" s="539"/>
      <c r="F83" s="539"/>
      <c r="G83" s="539"/>
      <c r="H83" s="539"/>
      <c r="I83" s="539"/>
      <c r="J83" s="539"/>
      <c r="K83" s="539"/>
      <c r="L83" s="539"/>
      <c r="M83" s="539"/>
      <c r="N83" s="539"/>
      <c r="O83" s="539"/>
      <c r="P83" s="539"/>
      <c r="Q83" s="539"/>
      <c r="R83" s="539"/>
      <c r="S83" s="539"/>
      <c r="T83" s="539"/>
      <c r="U83" s="539"/>
      <c r="V83" s="539"/>
      <c r="W83" s="539"/>
      <c r="X83" s="545"/>
      <c r="Y83" s="545"/>
      <c r="Z83" s="539"/>
      <c r="AA83" s="539"/>
      <c r="AB83" s="545"/>
      <c r="AC83" s="545"/>
      <c r="AD83" s="539"/>
      <c r="AE83" s="546"/>
      <c r="AF83" s="539"/>
      <c r="AG83" s="546"/>
      <c r="AH83" s="539"/>
      <c r="AI83" s="546"/>
      <c r="AJ83" s="547"/>
      <c r="AK83" s="548"/>
      <c r="AL83" s="539"/>
      <c r="AM83" s="546"/>
      <c r="AN83" s="539"/>
      <c r="AO83" s="546"/>
      <c r="AP83" s="539"/>
      <c r="AQ83" s="546"/>
      <c r="AR83" s="547"/>
      <c r="AS83" s="548"/>
      <c r="AT83" s="539"/>
      <c r="AU83" s="546"/>
      <c r="AV83" s="539"/>
      <c r="AW83" s="546"/>
      <c r="AX83" s="539"/>
      <c r="AY83" s="546"/>
      <c r="AZ83" s="547"/>
      <c r="BA83" s="548"/>
      <c r="BB83" s="539"/>
      <c r="BC83" s="546"/>
      <c r="BD83" s="539"/>
      <c r="BE83" s="546"/>
      <c r="BF83" s="539"/>
      <c r="BG83" s="539"/>
      <c r="BH83" s="539"/>
      <c r="BI83" s="546"/>
      <c r="BJ83" s="539"/>
      <c r="BK83" s="539"/>
      <c r="BL83" s="539"/>
      <c r="BM83" s="539"/>
      <c r="BN83" s="539"/>
      <c r="BO83" s="539"/>
      <c r="BP83" s="539"/>
      <c r="BQ83" s="539"/>
      <c r="BR83" s="539"/>
      <c r="BS83" s="539"/>
    </row>
    <row r="84" spans="2:71" ht="27.75" customHeight="1">
      <c r="B84" s="543"/>
      <c r="C84" s="543"/>
      <c r="D84" s="544"/>
      <c r="E84" s="539"/>
      <c r="F84" s="539"/>
      <c r="G84" s="539"/>
      <c r="H84" s="539"/>
      <c r="I84" s="539"/>
      <c r="J84" s="539"/>
      <c r="K84" s="539"/>
      <c r="L84" s="545"/>
      <c r="M84" s="545"/>
      <c r="N84" s="545"/>
      <c r="O84" s="545"/>
      <c r="P84" s="545"/>
      <c r="Q84" s="545"/>
      <c r="R84" s="545"/>
      <c r="S84" s="545"/>
      <c r="T84" s="545"/>
      <c r="U84" s="545"/>
      <c r="V84" s="539"/>
      <c r="W84" s="539"/>
      <c r="X84" s="539"/>
      <c r="Y84" s="539"/>
      <c r="Z84" s="539"/>
      <c r="AA84" s="539"/>
      <c r="AB84" s="539"/>
      <c r="AC84" s="539"/>
      <c r="AD84" s="539"/>
      <c r="AE84" s="546"/>
      <c r="AF84" s="539"/>
      <c r="AG84" s="546"/>
      <c r="AH84" s="539"/>
      <c r="AI84" s="546"/>
      <c r="AJ84" s="547"/>
      <c r="AK84" s="548"/>
      <c r="AL84" s="539"/>
      <c r="AM84" s="546"/>
      <c r="AN84" s="539"/>
      <c r="AO84" s="546"/>
      <c r="AP84" s="539"/>
      <c r="AQ84" s="546"/>
      <c r="AR84" s="547"/>
      <c r="AS84" s="548"/>
      <c r="AT84" s="539"/>
      <c r="AU84" s="546"/>
      <c r="AV84" s="539"/>
      <c r="AW84" s="546"/>
      <c r="AX84" s="539"/>
      <c r="AY84" s="546"/>
      <c r="AZ84" s="547"/>
      <c r="BA84" s="548"/>
      <c r="BB84" s="539"/>
      <c r="BC84" s="546"/>
      <c r="BD84" s="539"/>
      <c r="BE84" s="546"/>
      <c r="BF84" s="539"/>
      <c r="BG84" s="539"/>
      <c r="BH84" s="539"/>
      <c r="BI84" s="546"/>
      <c r="BJ84" s="539"/>
      <c r="BK84" s="539"/>
      <c r="BL84" s="539"/>
      <c r="BM84" s="539"/>
      <c r="BN84" s="539"/>
      <c r="BO84" s="539"/>
      <c r="BP84" s="539"/>
      <c r="BQ84" s="539"/>
      <c r="BR84" s="539"/>
      <c r="BS84" s="539"/>
    </row>
    <row r="85" spans="2:71" ht="27.75" customHeight="1">
      <c r="B85" s="543"/>
      <c r="C85" s="543"/>
      <c r="D85" s="544"/>
      <c r="E85" s="539"/>
      <c r="F85" s="539"/>
      <c r="G85" s="539"/>
      <c r="H85" s="539"/>
      <c r="I85" s="539"/>
      <c r="J85" s="539"/>
      <c r="K85" s="539"/>
      <c r="L85" s="539"/>
      <c r="M85" s="539"/>
      <c r="N85" s="539"/>
      <c r="O85" s="539"/>
      <c r="P85" s="539"/>
      <c r="Q85" s="539"/>
      <c r="R85" s="539"/>
      <c r="S85" s="539"/>
      <c r="T85" s="539"/>
      <c r="U85" s="539"/>
      <c r="V85" s="539"/>
      <c r="W85" s="539"/>
      <c r="X85" s="545"/>
      <c r="Y85" s="545"/>
      <c r="Z85" s="539"/>
      <c r="AA85" s="539"/>
      <c r="AB85" s="545"/>
      <c r="AC85" s="545"/>
      <c r="AD85" s="539"/>
      <c r="AE85" s="546"/>
      <c r="AF85" s="539"/>
      <c r="AG85" s="546"/>
      <c r="AH85" s="539"/>
      <c r="AI85" s="546"/>
      <c r="AJ85" s="547"/>
      <c r="AK85" s="548"/>
      <c r="AL85" s="539"/>
      <c r="AM85" s="546"/>
      <c r="AN85" s="539"/>
      <c r="AO85" s="546"/>
      <c r="AP85" s="539"/>
      <c r="AQ85" s="546"/>
      <c r="AR85" s="547"/>
      <c r="AS85" s="548"/>
      <c r="AT85" s="539"/>
      <c r="AU85" s="546"/>
      <c r="AV85" s="539"/>
      <c r="AW85" s="546"/>
      <c r="AX85" s="539"/>
      <c r="AY85" s="546"/>
      <c r="AZ85" s="547"/>
      <c r="BA85" s="548"/>
      <c r="BB85" s="539"/>
      <c r="BC85" s="546"/>
      <c r="BD85" s="539"/>
      <c r="BE85" s="546"/>
      <c r="BF85" s="539"/>
      <c r="BG85" s="539"/>
      <c r="BH85" s="539"/>
      <c r="BI85" s="546"/>
      <c r="BJ85" s="539"/>
      <c r="BK85" s="539"/>
      <c r="BL85" s="539"/>
      <c r="BM85" s="539"/>
      <c r="BN85" s="539"/>
      <c r="BO85" s="539"/>
      <c r="BP85" s="539"/>
      <c r="BQ85" s="539"/>
      <c r="BR85" s="539"/>
      <c r="BS85" s="539"/>
    </row>
    <row r="86" spans="2:71" ht="27.75" customHeight="1">
      <c r="B86" s="543"/>
      <c r="C86" s="543"/>
      <c r="D86" s="544"/>
      <c r="E86" s="539"/>
      <c r="F86" s="539"/>
      <c r="G86" s="539"/>
      <c r="H86" s="539"/>
      <c r="I86" s="539"/>
      <c r="J86" s="539"/>
      <c r="K86" s="539"/>
      <c r="L86" s="545"/>
      <c r="M86" s="545"/>
      <c r="N86" s="545"/>
      <c r="O86" s="545"/>
      <c r="P86" s="545"/>
      <c r="Q86" s="545"/>
      <c r="R86" s="545"/>
      <c r="S86" s="545"/>
      <c r="T86" s="545"/>
      <c r="U86" s="545"/>
      <c r="V86" s="539"/>
      <c r="W86" s="539"/>
      <c r="X86" s="539"/>
      <c r="Y86" s="539"/>
      <c r="Z86" s="539"/>
      <c r="AA86" s="539"/>
      <c r="AB86" s="539"/>
      <c r="AC86" s="539"/>
      <c r="AD86" s="539"/>
      <c r="AE86" s="546"/>
      <c r="AF86" s="539"/>
      <c r="AG86" s="546"/>
      <c r="AH86" s="539"/>
      <c r="AI86" s="546"/>
      <c r="AJ86" s="547"/>
      <c r="AK86" s="548"/>
      <c r="AL86" s="539"/>
      <c r="AM86" s="546"/>
      <c r="AN86" s="539"/>
      <c r="AO86" s="546"/>
      <c r="AP86" s="539"/>
      <c r="AQ86" s="546"/>
      <c r="AR86" s="547"/>
      <c r="AS86" s="548"/>
      <c r="AT86" s="539"/>
      <c r="AU86" s="546"/>
      <c r="AV86" s="539"/>
      <c r="AW86" s="546"/>
      <c r="AX86" s="539"/>
      <c r="AY86" s="546"/>
      <c r="AZ86" s="547"/>
      <c r="BA86" s="548"/>
      <c r="BB86" s="539"/>
      <c r="BC86" s="546"/>
      <c r="BD86" s="539"/>
      <c r="BE86" s="546"/>
      <c r="BF86" s="539"/>
      <c r="BG86" s="539"/>
      <c r="BH86" s="539"/>
      <c r="BI86" s="546"/>
      <c r="BJ86" s="539"/>
      <c r="BK86" s="539"/>
      <c r="BL86" s="539"/>
      <c r="BM86" s="539"/>
      <c r="BN86" s="539"/>
      <c r="BO86" s="539"/>
      <c r="BP86" s="539"/>
      <c r="BQ86" s="539"/>
      <c r="BR86" s="539"/>
      <c r="BS86" s="539"/>
    </row>
    <row r="87" spans="2:71" ht="27.75" customHeight="1">
      <c r="B87" s="543"/>
      <c r="C87" s="543"/>
      <c r="D87" s="544"/>
      <c r="E87" s="539"/>
      <c r="F87" s="539"/>
      <c r="G87" s="539"/>
      <c r="H87" s="539"/>
      <c r="I87" s="539"/>
      <c r="J87" s="539"/>
      <c r="K87" s="539"/>
      <c r="L87" s="539"/>
      <c r="M87" s="539"/>
      <c r="N87" s="539"/>
      <c r="O87" s="539"/>
      <c r="P87" s="539"/>
      <c r="Q87" s="539"/>
      <c r="R87" s="539"/>
      <c r="S87" s="539"/>
      <c r="T87" s="539"/>
      <c r="U87" s="539"/>
      <c r="V87" s="539"/>
      <c r="W87" s="539"/>
      <c r="X87" s="545"/>
      <c r="Y87" s="545"/>
      <c r="Z87" s="539"/>
      <c r="AA87" s="539"/>
      <c r="AB87" s="545"/>
      <c r="AC87" s="545"/>
      <c r="AD87" s="539"/>
      <c r="AE87" s="546"/>
      <c r="AF87" s="539"/>
      <c r="AG87" s="546"/>
      <c r="AH87" s="539"/>
      <c r="AI87" s="546"/>
      <c r="AJ87" s="547"/>
      <c r="AK87" s="548"/>
      <c r="AL87" s="539"/>
      <c r="AM87" s="546"/>
      <c r="AN87" s="539"/>
      <c r="AO87" s="546"/>
      <c r="AP87" s="539"/>
      <c r="AQ87" s="546"/>
      <c r="AR87" s="547"/>
      <c r="AS87" s="548"/>
      <c r="AT87" s="539"/>
      <c r="AU87" s="546"/>
      <c r="AV87" s="539"/>
      <c r="AW87" s="546"/>
      <c r="AX87" s="539"/>
      <c r="AY87" s="546"/>
      <c r="AZ87" s="547"/>
      <c r="BA87" s="548"/>
      <c r="BB87" s="539"/>
      <c r="BC87" s="546"/>
      <c r="BD87" s="539"/>
      <c r="BE87" s="546"/>
      <c r="BF87" s="539"/>
      <c r="BG87" s="539"/>
      <c r="BH87" s="539"/>
      <c r="BI87" s="546"/>
      <c r="BJ87" s="539"/>
      <c r="BK87" s="539"/>
      <c r="BL87" s="539"/>
      <c r="BM87" s="539"/>
      <c r="BN87" s="539"/>
      <c r="BO87" s="539"/>
      <c r="BP87" s="539"/>
      <c r="BQ87" s="539"/>
      <c r="BR87" s="539"/>
      <c r="BS87" s="539"/>
    </row>
    <row r="88" spans="2:71" ht="27.75" customHeight="1">
      <c r="B88" s="543"/>
      <c r="C88" s="543"/>
      <c r="D88" s="544"/>
      <c r="E88" s="539"/>
      <c r="F88" s="539"/>
      <c r="G88" s="539"/>
      <c r="H88" s="539"/>
      <c r="I88" s="539"/>
      <c r="J88" s="539"/>
      <c r="K88" s="539"/>
      <c r="L88" s="545"/>
      <c r="M88" s="545"/>
      <c r="N88" s="545"/>
      <c r="O88" s="545"/>
      <c r="P88" s="545"/>
      <c r="Q88" s="545"/>
      <c r="R88" s="545"/>
      <c r="S88" s="545"/>
      <c r="T88" s="545"/>
      <c r="U88" s="545"/>
      <c r="V88" s="539"/>
      <c r="W88" s="539"/>
      <c r="X88" s="539"/>
      <c r="Y88" s="539"/>
      <c r="Z88" s="539"/>
      <c r="AA88" s="539"/>
      <c r="AB88" s="539"/>
      <c r="AC88" s="539"/>
      <c r="AD88" s="539"/>
      <c r="AE88" s="546"/>
      <c r="AF88" s="539"/>
      <c r="AG88" s="546"/>
      <c r="AH88" s="539"/>
      <c r="AI88" s="546"/>
      <c r="AJ88" s="547"/>
      <c r="AK88" s="548"/>
      <c r="AL88" s="539"/>
      <c r="AM88" s="546"/>
      <c r="AN88" s="539"/>
      <c r="AO88" s="546"/>
      <c r="AP88" s="539"/>
      <c r="AQ88" s="546"/>
      <c r="AR88" s="547"/>
      <c r="AS88" s="548"/>
      <c r="AT88" s="539"/>
      <c r="AU88" s="546"/>
      <c r="AV88" s="539"/>
      <c r="AW88" s="546"/>
      <c r="AX88" s="539"/>
      <c r="AY88" s="546"/>
      <c r="AZ88" s="547"/>
      <c r="BA88" s="548"/>
      <c r="BB88" s="539"/>
      <c r="BC88" s="546"/>
      <c r="BD88" s="539"/>
      <c r="BE88" s="546"/>
      <c r="BF88" s="539"/>
      <c r="BG88" s="539"/>
      <c r="BH88" s="539"/>
      <c r="BI88" s="546"/>
      <c r="BJ88" s="539"/>
      <c r="BK88" s="539"/>
      <c r="BL88" s="539"/>
      <c r="BM88" s="539"/>
      <c r="BN88" s="539"/>
      <c r="BO88" s="539"/>
      <c r="BP88" s="539"/>
      <c r="BQ88" s="539"/>
      <c r="BR88" s="539"/>
      <c r="BS88" s="539"/>
    </row>
    <row r="89" spans="2:71" ht="27.75" customHeight="1">
      <c r="B89" s="543"/>
      <c r="C89" s="543"/>
      <c r="D89" s="544"/>
      <c r="E89" s="539"/>
      <c r="F89" s="539"/>
      <c r="G89" s="539"/>
      <c r="H89" s="539"/>
      <c r="I89" s="539"/>
      <c r="J89" s="539"/>
      <c r="K89" s="539"/>
      <c r="L89" s="539"/>
      <c r="M89" s="539"/>
      <c r="N89" s="539"/>
      <c r="O89" s="539"/>
      <c r="P89" s="539"/>
      <c r="Q89" s="539"/>
      <c r="R89" s="539"/>
      <c r="S89" s="539"/>
      <c r="T89" s="539"/>
      <c r="U89" s="539"/>
      <c r="V89" s="539"/>
      <c r="W89" s="539"/>
      <c r="X89" s="545"/>
      <c r="Y89" s="545"/>
      <c r="Z89" s="539"/>
      <c r="AA89" s="539"/>
      <c r="AB89" s="545"/>
      <c r="AC89" s="545"/>
      <c r="AD89" s="539"/>
      <c r="AE89" s="546"/>
      <c r="AF89" s="539"/>
      <c r="AG89" s="546"/>
      <c r="AH89" s="539"/>
      <c r="AI89" s="546"/>
      <c r="AJ89" s="547"/>
      <c r="AK89" s="548"/>
      <c r="AL89" s="539"/>
      <c r="AM89" s="546"/>
      <c r="AN89" s="539"/>
      <c r="AO89" s="546"/>
      <c r="AP89" s="539"/>
      <c r="AQ89" s="546"/>
      <c r="AR89" s="547"/>
      <c r="AS89" s="548"/>
      <c r="AT89" s="539"/>
      <c r="AU89" s="546"/>
      <c r="AV89" s="539"/>
      <c r="AW89" s="546"/>
      <c r="AX89" s="539"/>
      <c r="AY89" s="546"/>
      <c r="AZ89" s="547"/>
      <c r="BA89" s="548"/>
      <c r="BB89" s="539"/>
      <c r="BC89" s="546"/>
      <c r="BD89" s="539"/>
      <c r="BE89" s="546"/>
      <c r="BF89" s="539"/>
      <c r="BG89" s="539"/>
      <c r="BH89" s="539"/>
      <c r="BI89" s="546"/>
      <c r="BJ89" s="539"/>
      <c r="BK89" s="539"/>
      <c r="BL89" s="539"/>
      <c r="BM89" s="539"/>
      <c r="BN89" s="539"/>
      <c r="BO89" s="539"/>
      <c r="BP89" s="539"/>
      <c r="BQ89" s="539"/>
      <c r="BR89" s="539"/>
      <c r="BS89" s="539"/>
    </row>
    <row r="90" spans="2:71" ht="27.75" customHeight="1">
      <c r="B90" s="543"/>
      <c r="C90" s="543"/>
      <c r="D90" s="544"/>
      <c r="E90" s="539"/>
      <c r="F90" s="539"/>
      <c r="G90" s="539"/>
      <c r="H90" s="539"/>
      <c r="I90" s="539"/>
      <c r="J90" s="539"/>
      <c r="K90" s="539"/>
      <c r="L90" s="545"/>
      <c r="M90" s="545"/>
      <c r="N90" s="545"/>
      <c r="O90" s="545"/>
      <c r="P90" s="545"/>
      <c r="Q90" s="545"/>
      <c r="R90" s="545"/>
      <c r="S90" s="545"/>
      <c r="T90" s="545"/>
      <c r="U90" s="545"/>
      <c r="V90" s="539"/>
      <c r="W90" s="539"/>
      <c r="X90" s="539"/>
      <c r="Y90" s="539"/>
      <c r="Z90" s="539"/>
      <c r="AA90" s="539"/>
      <c r="AB90" s="539"/>
      <c r="AC90" s="539"/>
      <c r="AD90" s="539"/>
      <c r="AE90" s="546"/>
      <c r="AF90" s="539"/>
      <c r="AG90" s="546"/>
      <c r="AH90" s="539"/>
      <c r="AI90" s="546"/>
      <c r="AJ90" s="547"/>
      <c r="AK90" s="548"/>
      <c r="AL90" s="539"/>
      <c r="AM90" s="546"/>
      <c r="AN90" s="539"/>
      <c r="AO90" s="546"/>
      <c r="AP90" s="539"/>
      <c r="AQ90" s="546"/>
      <c r="AR90" s="547"/>
      <c r="AS90" s="548"/>
      <c r="AT90" s="539"/>
      <c r="AU90" s="546"/>
      <c r="AV90" s="539"/>
      <c r="AW90" s="546"/>
      <c r="AX90" s="539"/>
      <c r="AY90" s="546"/>
      <c r="AZ90" s="547"/>
      <c r="BA90" s="548"/>
      <c r="BB90" s="539"/>
      <c r="BC90" s="546"/>
      <c r="BD90" s="539"/>
      <c r="BE90" s="546"/>
      <c r="BF90" s="539"/>
      <c r="BG90" s="539"/>
      <c r="BH90" s="539"/>
      <c r="BI90" s="546"/>
      <c r="BJ90" s="539"/>
      <c r="BK90" s="539"/>
      <c r="BL90" s="539"/>
      <c r="BM90" s="539"/>
      <c r="BN90" s="539"/>
      <c r="BO90" s="539"/>
      <c r="BP90" s="539"/>
      <c r="BQ90" s="539"/>
      <c r="BR90" s="539"/>
      <c r="BS90" s="539"/>
    </row>
    <row r="91" spans="2:71" ht="27.75" customHeight="1">
      <c r="B91" s="543"/>
      <c r="C91" s="543"/>
      <c r="D91" s="544"/>
      <c r="E91" s="539"/>
      <c r="F91" s="539"/>
      <c r="G91" s="539"/>
      <c r="H91" s="539"/>
      <c r="I91" s="539"/>
      <c r="J91" s="539"/>
      <c r="K91" s="539"/>
      <c r="L91" s="539"/>
      <c r="M91" s="539"/>
      <c r="N91" s="539"/>
      <c r="O91" s="539"/>
      <c r="P91" s="539"/>
      <c r="Q91" s="539"/>
      <c r="R91" s="539"/>
      <c r="S91" s="539"/>
      <c r="T91" s="539"/>
      <c r="U91" s="539"/>
      <c r="V91" s="539"/>
      <c r="W91" s="539"/>
      <c r="X91" s="545"/>
      <c r="Y91" s="545"/>
      <c r="Z91" s="539"/>
      <c r="AA91" s="539"/>
      <c r="AB91" s="545"/>
      <c r="AC91" s="545"/>
      <c r="AD91" s="539"/>
      <c r="AE91" s="546"/>
      <c r="AF91" s="539"/>
      <c r="AG91" s="546"/>
      <c r="AH91" s="539"/>
      <c r="AI91" s="546"/>
      <c r="AJ91" s="547"/>
      <c r="AK91" s="548"/>
      <c r="AL91" s="539"/>
      <c r="AM91" s="546"/>
      <c r="AN91" s="539"/>
      <c r="AO91" s="546"/>
      <c r="AP91" s="539"/>
      <c r="AQ91" s="546"/>
      <c r="AR91" s="547"/>
      <c r="AS91" s="548"/>
      <c r="AT91" s="539"/>
      <c r="AU91" s="546"/>
      <c r="AV91" s="539"/>
      <c r="AW91" s="546"/>
      <c r="AX91" s="539"/>
      <c r="AY91" s="546"/>
      <c r="AZ91" s="547"/>
      <c r="BA91" s="548"/>
      <c r="BB91" s="539"/>
      <c r="BC91" s="546"/>
      <c r="BD91" s="539"/>
      <c r="BE91" s="546"/>
      <c r="BF91" s="539"/>
      <c r="BG91" s="539"/>
      <c r="BH91" s="539"/>
      <c r="BI91" s="546"/>
      <c r="BJ91" s="539"/>
      <c r="BK91" s="539"/>
      <c r="BL91" s="539"/>
      <c r="BM91" s="539"/>
      <c r="BN91" s="539"/>
      <c r="BO91" s="539"/>
      <c r="BP91" s="539"/>
      <c r="BQ91" s="539"/>
      <c r="BR91" s="539"/>
      <c r="BS91" s="539"/>
    </row>
    <row r="92" spans="2:71" ht="27.75" customHeight="1">
      <c r="B92" s="543"/>
      <c r="C92" s="543"/>
      <c r="D92" s="544"/>
      <c r="E92" s="539"/>
      <c r="F92" s="539"/>
      <c r="G92" s="539"/>
      <c r="H92" s="539"/>
      <c r="I92" s="539"/>
      <c r="J92" s="539"/>
      <c r="K92" s="539"/>
      <c r="L92" s="545"/>
      <c r="M92" s="545"/>
      <c r="N92" s="545"/>
      <c r="O92" s="545"/>
      <c r="P92" s="545"/>
      <c r="Q92" s="545"/>
      <c r="R92" s="545"/>
      <c r="S92" s="545"/>
      <c r="T92" s="545"/>
      <c r="U92" s="545"/>
      <c r="V92" s="539"/>
      <c r="W92" s="539"/>
      <c r="X92" s="539"/>
      <c r="Y92" s="539"/>
      <c r="Z92" s="539"/>
      <c r="AA92" s="539"/>
      <c r="AB92" s="539"/>
      <c r="AC92" s="539"/>
      <c r="AD92" s="539"/>
      <c r="AE92" s="546"/>
      <c r="AF92" s="539"/>
      <c r="AG92" s="546"/>
      <c r="AH92" s="539"/>
      <c r="AI92" s="546"/>
      <c r="AJ92" s="547"/>
      <c r="AK92" s="548"/>
      <c r="AL92" s="539"/>
      <c r="AM92" s="546"/>
      <c r="AN92" s="539"/>
      <c r="AO92" s="546"/>
      <c r="AP92" s="539"/>
      <c r="AQ92" s="546"/>
      <c r="AR92" s="547"/>
      <c r="AS92" s="548"/>
      <c r="AT92" s="539"/>
      <c r="AU92" s="546"/>
      <c r="AV92" s="539"/>
      <c r="AW92" s="546"/>
      <c r="AX92" s="539"/>
      <c r="AY92" s="546"/>
      <c r="AZ92" s="547"/>
      <c r="BA92" s="548"/>
      <c r="BB92" s="539"/>
      <c r="BC92" s="546"/>
      <c r="BD92" s="539"/>
      <c r="BE92" s="546"/>
      <c r="BF92" s="539"/>
      <c r="BG92" s="539"/>
      <c r="BH92" s="539"/>
      <c r="BI92" s="546"/>
      <c r="BJ92" s="539"/>
      <c r="BK92" s="539"/>
      <c r="BL92" s="539"/>
      <c r="BM92" s="539"/>
      <c r="BN92" s="539"/>
      <c r="BO92" s="539"/>
      <c r="BP92" s="539"/>
      <c r="BQ92" s="539"/>
      <c r="BR92" s="539"/>
      <c r="BS92" s="539"/>
    </row>
    <row r="93" spans="2:71" ht="27.75" customHeight="1">
      <c r="B93" s="543"/>
      <c r="C93" s="543"/>
      <c r="D93" s="544"/>
      <c r="E93" s="539"/>
      <c r="F93" s="539"/>
      <c r="G93" s="539"/>
      <c r="H93" s="539"/>
      <c r="I93" s="539"/>
      <c r="J93" s="539"/>
      <c r="K93" s="539"/>
      <c r="L93" s="539"/>
      <c r="M93" s="539"/>
      <c r="N93" s="539"/>
      <c r="O93" s="539"/>
      <c r="P93" s="539"/>
      <c r="Q93" s="539"/>
      <c r="R93" s="539"/>
      <c r="S93" s="539"/>
      <c r="T93" s="539"/>
      <c r="U93" s="539"/>
      <c r="V93" s="539"/>
      <c r="W93" s="539"/>
      <c r="X93" s="545"/>
      <c r="Y93" s="545"/>
      <c r="Z93" s="539"/>
      <c r="AA93" s="539"/>
      <c r="AB93" s="545"/>
      <c r="AC93" s="545"/>
      <c r="AD93" s="539"/>
      <c r="AE93" s="546"/>
      <c r="AF93" s="539"/>
      <c r="AG93" s="546"/>
      <c r="AH93" s="539"/>
      <c r="AI93" s="546"/>
      <c r="AJ93" s="547"/>
      <c r="AK93" s="548"/>
      <c r="AL93" s="539"/>
      <c r="AM93" s="546"/>
      <c r="AN93" s="539"/>
      <c r="AO93" s="546"/>
      <c r="AP93" s="539"/>
      <c r="AQ93" s="546"/>
      <c r="AR93" s="547"/>
      <c r="AS93" s="548"/>
      <c r="AT93" s="539"/>
      <c r="AU93" s="546"/>
      <c r="AV93" s="539"/>
      <c r="AW93" s="546"/>
      <c r="AX93" s="539"/>
      <c r="AY93" s="546"/>
      <c r="AZ93" s="547"/>
      <c r="BA93" s="548"/>
      <c r="BB93" s="539"/>
      <c r="BC93" s="546"/>
      <c r="BD93" s="539"/>
      <c r="BE93" s="546"/>
      <c r="BF93" s="539"/>
      <c r="BG93" s="539"/>
      <c r="BH93" s="539"/>
      <c r="BI93" s="546"/>
      <c r="BJ93" s="539"/>
      <c r="BK93" s="539"/>
      <c r="BL93" s="539"/>
      <c r="BM93" s="539"/>
      <c r="BN93" s="539"/>
      <c r="BO93" s="539"/>
      <c r="BP93" s="539"/>
      <c r="BQ93" s="539"/>
      <c r="BR93" s="539"/>
      <c r="BS93" s="539"/>
    </row>
    <row r="94" spans="2:71" ht="27.75" customHeight="1">
      <c r="B94" s="543"/>
      <c r="C94" s="543"/>
      <c r="D94" s="544"/>
      <c r="E94" s="539"/>
      <c r="F94" s="539"/>
      <c r="G94" s="539"/>
      <c r="H94" s="539"/>
      <c r="I94" s="539"/>
      <c r="J94" s="539"/>
      <c r="K94" s="539"/>
      <c r="L94" s="545"/>
      <c r="M94" s="545"/>
      <c r="N94" s="545"/>
      <c r="O94" s="545"/>
      <c r="P94" s="545"/>
      <c r="Q94" s="545"/>
      <c r="R94" s="545"/>
      <c r="S94" s="545"/>
      <c r="T94" s="545"/>
      <c r="U94" s="545"/>
      <c r="V94" s="539"/>
      <c r="W94" s="539"/>
      <c r="X94" s="539"/>
      <c r="Y94" s="539"/>
      <c r="Z94" s="539"/>
      <c r="AA94" s="539"/>
      <c r="AB94" s="539"/>
      <c r="AC94" s="539"/>
      <c r="AD94" s="539"/>
      <c r="AE94" s="546"/>
      <c r="AF94" s="539"/>
      <c r="AG94" s="546"/>
      <c r="AH94" s="539"/>
      <c r="AI94" s="546"/>
      <c r="AJ94" s="547"/>
      <c r="AK94" s="548"/>
      <c r="AL94" s="539"/>
      <c r="AM94" s="546"/>
      <c r="AN94" s="539"/>
      <c r="AO94" s="546"/>
      <c r="AP94" s="539"/>
      <c r="AQ94" s="546"/>
      <c r="AR94" s="547"/>
      <c r="AS94" s="548"/>
      <c r="AT94" s="539"/>
      <c r="AU94" s="546"/>
      <c r="AV94" s="539"/>
      <c r="AW94" s="546"/>
      <c r="AX94" s="539"/>
      <c r="AY94" s="546"/>
      <c r="AZ94" s="547"/>
      <c r="BA94" s="548"/>
      <c r="BB94" s="539"/>
      <c r="BC94" s="546"/>
      <c r="BD94" s="539"/>
      <c r="BE94" s="546"/>
      <c r="BF94" s="539"/>
      <c r="BG94" s="539"/>
      <c r="BH94" s="539"/>
      <c r="BI94" s="546"/>
      <c r="BJ94" s="539"/>
      <c r="BK94" s="539"/>
      <c r="BL94" s="539"/>
      <c r="BM94" s="539"/>
      <c r="BN94" s="539"/>
      <c r="BO94" s="539"/>
      <c r="BP94" s="539"/>
      <c r="BQ94" s="539"/>
      <c r="BR94" s="539"/>
      <c r="BS94" s="539"/>
    </row>
    <row r="95" spans="2:71" ht="27.75" customHeight="1">
      <c r="B95" s="543"/>
      <c r="C95" s="543"/>
      <c r="D95" s="544"/>
      <c r="E95" s="539"/>
      <c r="F95" s="539"/>
      <c r="G95" s="539"/>
      <c r="H95" s="539"/>
      <c r="I95" s="539"/>
      <c r="J95" s="539"/>
      <c r="K95" s="539"/>
      <c r="L95" s="539"/>
      <c r="M95" s="539"/>
      <c r="N95" s="539"/>
      <c r="O95" s="539"/>
      <c r="P95" s="539"/>
      <c r="Q95" s="539"/>
      <c r="R95" s="539"/>
      <c r="S95" s="539"/>
      <c r="T95" s="539"/>
      <c r="U95" s="539"/>
      <c r="V95" s="539"/>
      <c r="W95" s="539"/>
      <c r="X95" s="545"/>
      <c r="Y95" s="545"/>
      <c r="Z95" s="539"/>
      <c r="AA95" s="539"/>
      <c r="AB95" s="545"/>
      <c r="AC95" s="545"/>
      <c r="AD95" s="539"/>
      <c r="AE95" s="546"/>
      <c r="AF95" s="539"/>
      <c r="AG95" s="546"/>
      <c r="AH95" s="539"/>
      <c r="AI95" s="546"/>
      <c r="AJ95" s="547"/>
      <c r="AK95" s="548"/>
      <c r="AL95" s="539"/>
      <c r="AM95" s="546"/>
      <c r="AN95" s="539"/>
      <c r="AO95" s="546"/>
      <c r="AP95" s="539"/>
      <c r="AQ95" s="546"/>
      <c r="AR95" s="547"/>
      <c r="AS95" s="548"/>
      <c r="AT95" s="539"/>
      <c r="AU95" s="546"/>
      <c r="AV95" s="539"/>
      <c r="AW95" s="546"/>
      <c r="AX95" s="539"/>
      <c r="AY95" s="546"/>
      <c r="AZ95" s="547"/>
      <c r="BA95" s="548"/>
      <c r="BB95" s="539"/>
      <c r="BC95" s="546"/>
      <c r="BD95" s="539"/>
      <c r="BE95" s="546"/>
      <c r="BF95" s="539"/>
      <c r="BG95" s="539"/>
      <c r="BH95" s="539"/>
      <c r="BI95" s="546"/>
      <c r="BJ95" s="539"/>
      <c r="BK95" s="539"/>
      <c r="BL95" s="539"/>
      <c r="BM95" s="539"/>
      <c r="BN95" s="539"/>
      <c r="BO95" s="539"/>
      <c r="BP95" s="539"/>
      <c r="BQ95" s="539"/>
      <c r="BR95" s="539"/>
      <c r="BS95" s="539"/>
    </row>
    <row r="96" spans="2:71" ht="27.75" customHeight="1">
      <c r="B96" s="543"/>
      <c r="C96" s="543"/>
      <c r="D96" s="544"/>
      <c r="E96" s="539"/>
      <c r="F96" s="539"/>
      <c r="G96" s="539"/>
      <c r="H96" s="539"/>
      <c r="I96" s="539"/>
      <c r="J96" s="539"/>
      <c r="K96" s="539"/>
      <c r="L96" s="545"/>
      <c r="M96" s="545"/>
      <c r="N96" s="545"/>
      <c r="O96" s="545"/>
      <c r="P96" s="545"/>
      <c r="Q96" s="545"/>
      <c r="R96" s="545"/>
      <c r="S96" s="545"/>
      <c r="T96" s="545"/>
      <c r="U96" s="545"/>
      <c r="V96" s="539"/>
      <c r="W96" s="539"/>
      <c r="X96" s="539"/>
      <c r="Y96" s="539"/>
      <c r="Z96" s="539"/>
      <c r="AA96" s="539"/>
      <c r="AB96" s="539"/>
      <c r="AC96" s="539"/>
      <c r="AD96" s="539"/>
      <c r="AE96" s="546"/>
      <c r="AF96" s="539"/>
      <c r="AG96" s="546"/>
      <c r="AH96" s="539"/>
      <c r="AI96" s="546"/>
      <c r="AJ96" s="547"/>
      <c r="AK96" s="548"/>
      <c r="AL96" s="539"/>
      <c r="AM96" s="546"/>
      <c r="AN96" s="539"/>
      <c r="AO96" s="546"/>
      <c r="AP96" s="539"/>
      <c r="AQ96" s="546"/>
      <c r="AR96" s="547"/>
      <c r="AS96" s="548"/>
      <c r="AT96" s="539"/>
      <c r="AU96" s="546"/>
      <c r="AV96" s="539"/>
      <c r="AW96" s="546"/>
      <c r="AX96" s="539"/>
      <c r="AY96" s="546"/>
      <c r="AZ96" s="547"/>
      <c r="BA96" s="548"/>
      <c r="BB96" s="539"/>
      <c r="BC96" s="546"/>
      <c r="BD96" s="539"/>
      <c r="BE96" s="546"/>
      <c r="BF96" s="539"/>
      <c r="BG96" s="539"/>
      <c r="BH96" s="539"/>
      <c r="BI96" s="546"/>
      <c r="BJ96" s="539"/>
      <c r="BK96" s="539"/>
      <c r="BL96" s="539"/>
      <c r="BM96" s="539"/>
      <c r="BN96" s="539"/>
      <c r="BO96" s="539"/>
      <c r="BP96" s="539"/>
      <c r="BQ96" s="539"/>
      <c r="BR96" s="539"/>
      <c r="BS96" s="539"/>
    </row>
    <row r="97" spans="2:71" ht="27.75" customHeight="1">
      <c r="B97" s="543"/>
      <c r="C97" s="543"/>
      <c r="D97" s="544"/>
      <c r="E97" s="539"/>
      <c r="F97" s="539"/>
      <c r="G97" s="539"/>
      <c r="H97" s="539"/>
      <c r="I97" s="539"/>
      <c r="J97" s="539"/>
      <c r="K97" s="539"/>
      <c r="L97" s="539"/>
      <c r="M97" s="539"/>
      <c r="N97" s="539"/>
      <c r="O97" s="539"/>
      <c r="P97" s="539"/>
      <c r="Q97" s="539"/>
      <c r="R97" s="539"/>
      <c r="S97" s="539"/>
      <c r="T97" s="539"/>
      <c r="U97" s="539"/>
      <c r="V97" s="539"/>
      <c r="W97" s="539"/>
      <c r="X97" s="545"/>
      <c r="Y97" s="545"/>
      <c r="Z97" s="539"/>
      <c r="AA97" s="539"/>
      <c r="AB97" s="545"/>
      <c r="AC97" s="545"/>
      <c r="AD97" s="539"/>
      <c r="AE97" s="546"/>
      <c r="AF97" s="539"/>
      <c r="AG97" s="546"/>
      <c r="AH97" s="539"/>
      <c r="AI97" s="546"/>
      <c r="AJ97" s="547"/>
      <c r="AK97" s="548"/>
      <c r="AL97" s="539"/>
      <c r="AM97" s="546"/>
      <c r="AN97" s="539"/>
      <c r="AO97" s="546"/>
      <c r="AP97" s="539"/>
      <c r="AQ97" s="546"/>
      <c r="AR97" s="547"/>
      <c r="AS97" s="548"/>
      <c r="AT97" s="539"/>
      <c r="AU97" s="546"/>
      <c r="AV97" s="539"/>
      <c r="AW97" s="546"/>
      <c r="AX97" s="539"/>
      <c r="AY97" s="546"/>
      <c r="AZ97" s="547"/>
      <c r="BA97" s="548"/>
      <c r="BB97" s="539"/>
      <c r="BC97" s="546"/>
      <c r="BD97" s="539"/>
      <c r="BE97" s="546"/>
      <c r="BF97" s="539"/>
      <c r="BG97" s="539"/>
      <c r="BH97" s="539"/>
      <c r="BI97" s="546"/>
      <c r="BJ97" s="539"/>
      <c r="BK97" s="539"/>
      <c r="BL97" s="539"/>
      <c r="BM97" s="539"/>
      <c r="BN97" s="539"/>
      <c r="BO97" s="539"/>
      <c r="BP97" s="539"/>
      <c r="BQ97" s="539"/>
      <c r="BR97" s="539"/>
      <c r="BS97" s="539"/>
    </row>
    <row r="98" spans="2:71" ht="27.75" customHeight="1">
      <c r="B98" s="543"/>
      <c r="C98" s="543"/>
      <c r="D98" s="544"/>
      <c r="E98" s="539"/>
      <c r="F98" s="539"/>
      <c r="G98" s="539"/>
      <c r="H98" s="539"/>
      <c r="I98" s="539"/>
      <c r="J98" s="539"/>
      <c r="K98" s="539"/>
      <c r="L98" s="545"/>
      <c r="M98" s="545"/>
      <c r="N98" s="545"/>
      <c r="O98" s="545"/>
      <c r="P98" s="545"/>
      <c r="Q98" s="545"/>
      <c r="R98" s="545"/>
      <c r="S98" s="545"/>
      <c r="T98" s="545"/>
      <c r="U98" s="545"/>
      <c r="V98" s="539"/>
      <c r="W98" s="539"/>
      <c r="X98" s="539"/>
      <c r="Y98" s="539"/>
      <c r="Z98" s="539"/>
      <c r="AA98" s="539"/>
      <c r="AB98" s="539"/>
      <c r="AC98" s="539"/>
      <c r="AD98" s="539"/>
      <c r="AE98" s="546"/>
      <c r="AF98" s="539"/>
      <c r="AG98" s="546"/>
      <c r="AH98" s="539"/>
      <c r="AI98" s="546"/>
      <c r="AJ98" s="547"/>
      <c r="AK98" s="548"/>
      <c r="AL98" s="539"/>
      <c r="AM98" s="546"/>
      <c r="AN98" s="539"/>
      <c r="AO98" s="546"/>
      <c r="AP98" s="539"/>
      <c r="AQ98" s="546"/>
      <c r="AR98" s="547"/>
      <c r="AS98" s="548"/>
      <c r="AT98" s="539"/>
      <c r="AU98" s="546"/>
      <c r="AV98" s="539"/>
      <c r="AW98" s="546"/>
      <c r="AX98" s="539"/>
      <c r="AY98" s="546"/>
      <c r="AZ98" s="547"/>
      <c r="BA98" s="548"/>
      <c r="BB98" s="539"/>
      <c r="BC98" s="546"/>
      <c r="BD98" s="539"/>
      <c r="BE98" s="546"/>
      <c r="BF98" s="539"/>
      <c r="BG98" s="539"/>
      <c r="BH98" s="539"/>
      <c r="BI98" s="546"/>
      <c r="BJ98" s="539"/>
      <c r="BK98" s="539"/>
      <c r="BL98" s="539"/>
      <c r="BM98" s="539"/>
      <c r="BN98" s="539"/>
      <c r="BO98" s="539"/>
      <c r="BP98" s="539"/>
      <c r="BQ98" s="539"/>
      <c r="BR98" s="539"/>
      <c r="BS98" s="539"/>
    </row>
    <row r="99" spans="2:71" ht="27.75" customHeight="1">
      <c r="B99" s="543"/>
      <c r="C99" s="543"/>
      <c r="D99" s="544"/>
      <c r="E99" s="539"/>
      <c r="F99" s="539"/>
      <c r="G99" s="539"/>
      <c r="H99" s="539"/>
      <c r="I99" s="539"/>
      <c r="J99" s="539"/>
      <c r="K99" s="539"/>
      <c r="L99" s="539"/>
      <c r="M99" s="539"/>
      <c r="N99" s="539"/>
      <c r="O99" s="539"/>
      <c r="P99" s="539"/>
      <c r="Q99" s="539"/>
      <c r="R99" s="539"/>
      <c r="S99" s="539"/>
      <c r="T99" s="539"/>
      <c r="U99" s="539"/>
      <c r="V99" s="539"/>
      <c r="W99" s="539"/>
      <c r="X99" s="545"/>
      <c r="Y99" s="545"/>
      <c r="Z99" s="539"/>
      <c r="AA99" s="539"/>
      <c r="AB99" s="545"/>
      <c r="AC99" s="545"/>
      <c r="AD99" s="539"/>
      <c r="AE99" s="546"/>
      <c r="AF99" s="539"/>
      <c r="AG99" s="546"/>
      <c r="AH99" s="539"/>
      <c r="AI99" s="546"/>
      <c r="AJ99" s="547"/>
      <c r="AK99" s="548"/>
      <c r="AL99" s="539"/>
      <c r="AM99" s="546"/>
      <c r="AN99" s="539"/>
      <c r="AO99" s="546"/>
      <c r="AP99" s="539"/>
      <c r="AQ99" s="546"/>
      <c r="AR99" s="547"/>
      <c r="AS99" s="548"/>
      <c r="AT99" s="539"/>
      <c r="AU99" s="546"/>
      <c r="AV99" s="539"/>
      <c r="AW99" s="546"/>
      <c r="AX99" s="539"/>
      <c r="AY99" s="546"/>
      <c r="AZ99" s="547"/>
      <c r="BA99" s="548"/>
      <c r="BB99" s="539"/>
      <c r="BC99" s="546"/>
      <c r="BD99" s="539"/>
      <c r="BE99" s="546"/>
      <c r="BF99" s="539"/>
      <c r="BG99" s="539"/>
      <c r="BH99" s="539"/>
      <c r="BI99" s="546"/>
      <c r="BJ99" s="539"/>
      <c r="BK99" s="539"/>
      <c r="BL99" s="539"/>
      <c r="BM99" s="539"/>
      <c r="BN99" s="539"/>
      <c r="BO99" s="539"/>
      <c r="BP99" s="539"/>
      <c r="BQ99" s="539"/>
      <c r="BR99" s="539"/>
      <c r="BS99" s="539"/>
    </row>
    <row r="100" spans="2:71" ht="27.75" customHeight="1">
      <c r="B100" s="543"/>
      <c r="C100" s="543"/>
      <c r="D100" s="544"/>
      <c r="E100" s="539"/>
      <c r="F100" s="539"/>
      <c r="G100" s="539"/>
      <c r="H100" s="539"/>
      <c r="I100" s="539"/>
      <c r="J100" s="539"/>
      <c r="K100" s="539"/>
      <c r="L100" s="545"/>
      <c r="M100" s="545"/>
      <c r="N100" s="545"/>
      <c r="O100" s="545"/>
      <c r="P100" s="545"/>
      <c r="Q100" s="545"/>
      <c r="R100" s="545"/>
      <c r="S100" s="545"/>
      <c r="T100" s="545"/>
      <c r="U100" s="545"/>
      <c r="V100" s="539"/>
      <c r="W100" s="539"/>
      <c r="X100" s="539"/>
      <c r="Y100" s="539"/>
      <c r="Z100" s="539"/>
      <c r="AA100" s="539"/>
      <c r="AB100" s="539"/>
      <c r="AC100" s="539"/>
      <c r="AD100" s="539"/>
      <c r="AE100" s="546"/>
      <c r="AF100" s="539"/>
      <c r="AG100" s="546"/>
      <c r="AH100" s="539"/>
      <c r="AI100" s="546"/>
      <c r="AJ100" s="547"/>
      <c r="AK100" s="548"/>
      <c r="AL100" s="539"/>
      <c r="AM100" s="546"/>
      <c r="AN100" s="539"/>
      <c r="AO100" s="546"/>
      <c r="AP100" s="539"/>
      <c r="AQ100" s="546"/>
      <c r="AR100" s="547"/>
      <c r="AS100" s="548"/>
      <c r="AT100" s="539"/>
      <c r="AU100" s="546"/>
      <c r="AV100" s="539"/>
      <c r="AW100" s="546"/>
      <c r="AX100" s="539"/>
      <c r="AY100" s="546"/>
      <c r="AZ100" s="547"/>
      <c r="BA100" s="548"/>
      <c r="BB100" s="539"/>
      <c r="BC100" s="546"/>
      <c r="BD100" s="539"/>
      <c r="BE100" s="546"/>
      <c r="BF100" s="539"/>
      <c r="BG100" s="539"/>
      <c r="BH100" s="539"/>
      <c r="BI100" s="546"/>
      <c r="BJ100" s="539"/>
      <c r="BK100" s="539"/>
      <c r="BL100" s="539"/>
      <c r="BM100" s="539"/>
      <c r="BN100" s="539"/>
      <c r="BO100" s="539"/>
      <c r="BP100" s="539"/>
      <c r="BQ100" s="539"/>
      <c r="BR100" s="539"/>
      <c r="BS100" s="539"/>
    </row>
    <row r="101" spans="2:71" ht="27.75" customHeight="1">
      <c r="B101" s="543"/>
      <c r="C101" s="543"/>
      <c r="D101" s="544"/>
      <c r="E101" s="539"/>
      <c r="F101" s="539"/>
      <c r="G101" s="539"/>
      <c r="H101" s="539"/>
      <c r="I101" s="539"/>
      <c r="J101" s="539"/>
      <c r="K101" s="539"/>
      <c r="L101" s="539"/>
      <c r="M101" s="539"/>
      <c r="N101" s="539"/>
      <c r="O101" s="539"/>
      <c r="P101" s="539"/>
      <c r="Q101" s="539"/>
      <c r="R101" s="539"/>
      <c r="S101" s="539"/>
      <c r="T101" s="539"/>
      <c r="U101" s="539"/>
      <c r="V101" s="539"/>
      <c r="W101" s="539"/>
      <c r="X101" s="545"/>
      <c r="Y101" s="545"/>
      <c r="Z101" s="539"/>
      <c r="AA101" s="539"/>
      <c r="AB101" s="545"/>
      <c r="AC101" s="545"/>
      <c r="AD101" s="539"/>
      <c r="AE101" s="546"/>
      <c r="AF101" s="539"/>
      <c r="AG101" s="546"/>
      <c r="AH101" s="539"/>
      <c r="AI101" s="546"/>
      <c r="AJ101" s="547"/>
      <c r="AK101" s="548"/>
      <c r="AL101" s="539"/>
      <c r="AM101" s="546"/>
      <c r="AN101" s="539"/>
      <c r="AO101" s="546"/>
      <c r="AP101" s="539"/>
      <c r="AQ101" s="546"/>
      <c r="AR101" s="547"/>
      <c r="AS101" s="548"/>
      <c r="AT101" s="539"/>
      <c r="AU101" s="546"/>
      <c r="AV101" s="539"/>
      <c r="AW101" s="546"/>
      <c r="AX101" s="539"/>
      <c r="AY101" s="546"/>
      <c r="AZ101" s="547"/>
      <c r="BA101" s="548"/>
      <c r="BB101" s="539"/>
      <c r="BC101" s="546"/>
      <c r="BD101" s="539"/>
      <c r="BE101" s="546"/>
      <c r="BF101" s="539"/>
      <c r="BG101" s="539"/>
      <c r="BH101" s="539"/>
      <c r="BI101" s="546"/>
      <c r="BJ101" s="539"/>
      <c r="BK101" s="539"/>
      <c r="BL101" s="539"/>
      <c r="BM101" s="539"/>
      <c r="BN101" s="539"/>
      <c r="BO101" s="539"/>
      <c r="BP101" s="539"/>
      <c r="BQ101" s="539"/>
      <c r="BR101" s="539"/>
      <c r="BS101" s="539"/>
    </row>
    <row r="102" spans="2:71" ht="27.75" customHeight="1">
      <c r="B102" s="543"/>
      <c r="C102" s="543"/>
      <c r="D102" s="544"/>
      <c r="E102" s="539"/>
      <c r="F102" s="539"/>
      <c r="G102" s="539"/>
      <c r="H102" s="539"/>
      <c r="I102" s="539"/>
      <c r="J102" s="539"/>
      <c r="K102" s="539"/>
      <c r="L102" s="545"/>
      <c r="M102" s="545"/>
      <c r="N102" s="545"/>
      <c r="O102" s="545"/>
      <c r="P102" s="545"/>
      <c r="Q102" s="545"/>
      <c r="R102" s="545"/>
      <c r="S102" s="545"/>
      <c r="T102" s="545"/>
      <c r="U102" s="545"/>
      <c r="V102" s="539"/>
      <c r="W102" s="539"/>
      <c r="X102" s="539"/>
      <c r="Y102" s="539"/>
      <c r="Z102" s="539"/>
      <c r="AA102" s="539"/>
      <c r="AB102" s="539"/>
      <c r="AC102" s="539"/>
      <c r="AD102" s="539"/>
      <c r="AE102" s="546"/>
      <c r="AF102" s="539"/>
      <c r="AG102" s="546"/>
      <c r="AH102" s="539"/>
      <c r="AI102" s="546"/>
      <c r="AJ102" s="547"/>
      <c r="AK102" s="548"/>
      <c r="AL102" s="539"/>
      <c r="AM102" s="546"/>
      <c r="AN102" s="539"/>
      <c r="AO102" s="546"/>
      <c r="AP102" s="539"/>
      <c r="AQ102" s="546"/>
      <c r="AR102" s="547"/>
      <c r="AS102" s="548"/>
      <c r="AT102" s="539"/>
      <c r="AU102" s="546"/>
      <c r="AV102" s="539"/>
      <c r="AW102" s="546"/>
      <c r="AX102" s="539"/>
      <c r="AY102" s="546"/>
      <c r="AZ102" s="547"/>
      <c r="BA102" s="548"/>
      <c r="BB102" s="539"/>
      <c r="BC102" s="546"/>
      <c r="BD102" s="539"/>
      <c r="BE102" s="546"/>
      <c r="BF102" s="539"/>
      <c r="BG102" s="539"/>
      <c r="BH102" s="539"/>
      <c r="BI102" s="546"/>
      <c r="BJ102" s="539"/>
      <c r="BK102" s="539"/>
      <c r="BL102" s="539"/>
      <c r="BM102" s="539"/>
      <c r="BN102" s="539"/>
      <c r="BO102" s="539"/>
      <c r="BP102" s="539"/>
      <c r="BQ102" s="539"/>
      <c r="BR102" s="539"/>
      <c r="BS102" s="539"/>
    </row>
    <row r="103" spans="2:71" ht="27.75" customHeight="1">
      <c r="B103" s="543"/>
      <c r="C103" s="543"/>
      <c r="D103" s="544"/>
      <c r="E103" s="539"/>
      <c r="F103" s="539"/>
      <c r="G103" s="539"/>
      <c r="H103" s="539"/>
      <c r="I103" s="539"/>
      <c r="J103" s="539"/>
      <c r="K103" s="539"/>
      <c r="L103" s="539"/>
      <c r="M103" s="539"/>
      <c r="N103" s="539"/>
      <c r="O103" s="539"/>
      <c r="P103" s="539"/>
      <c r="Q103" s="539"/>
      <c r="R103" s="539"/>
      <c r="S103" s="539"/>
      <c r="T103" s="539"/>
      <c r="U103" s="539"/>
      <c r="V103" s="539"/>
      <c r="W103" s="539"/>
      <c r="X103" s="545"/>
      <c r="Y103" s="545"/>
      <c r="Z103" s="539"/>
      <c r="AA103" s="539"/>
      <c r="AB103" s="545"/>
      <c r="AC103" s="545"/>
      <c r="AD103" s="539"/>
      <c r="AE103" s="546"/>
      <c r="AF103" s="539"/>
      <c r="AG103" s="546"/>
      <c r="AH103" s="539"/>
      <c r="AI103" s="546"/>
      <c r="AJ103" s="547"/>
      <c r="AK103" s="548"/>
      <c r="AL103" s="539"/>
      <c r="AM103" s="546"/>
      <c r="AN103" s="539"/>
      <c r="AO103" s="546"/>
      <c r="AP103" s="539"/>
      <c r="AQ103" s="546"/>
      <c r="AR103" s="547"/>
      <c r="AS103" s="548"/>
      <c r="AT103" s="539"/>
      <c r="AU103" s="546"/>
      <c r="AV103" s="539"/>
      <c r="AW103" s="546"/>
      <c r="AX103" s="539"/>
      <c r="AY103" s="546"/>
      <c r="AZ103" s="547"/>
      <c r="BA103" s="548"/>
      <c r="BB103" s="539"/>
      <c r="BC103" s="546"/>
      <c r="BD103" s="539"/>
      <c r="BE103" s="546"/>
      <c r="BF103" s="539"/>
      <c r="BG103" s="539"/>
      <c r="BH103" s="539"/>
      <c r="BI103" s="546"/>
      <c r="BJ103" s="539"/>
      <c r="BK103" s="539"/>
      <c r="BL103" s="539"/>
      <c r="BM103" s="539"/>
      <c r="BN103" s="539"/>
      <c r="BO103" s="539"/>
      <c r="BP103" s="539"/>
      <c r="BQ103" s="539"/>
      <c r="BR103" s="539"/>
      <c r="BS103" s="539"/>
    </row>
    <row r="104" spans="2:71" ht="27.75" customHeight="1">
      <c r="B104" s="543"/>
      <c r="C104" s="543"/>
      <c r="D104" s="544"/>
      <c r="E104" s="539"/>
      <c r="F104" s="539"/>
      <c r="G104" s="539"/>
      <c r="H104" s="539"/>
      <c r="I104" s="539"/>
      <c r="J104" s="539"/>
      <c r="K104" s="539"/>
      <c r="L104" s="545"/>
      <c r="M104" s="545"/>
      <c r="N104" s="545"/>
      <c r="O104" s="545"/>
      <c r="P104" s="545"/>
      <c r="Q104" s="545"/>
      <c r="R104" s="545"/>
      <c r="S104" s="545"/>
      <c r="T104" s="545"/>
      <c r="U104" s="545"/>
      <c r="V104" s="539"/>
      <c r="W104" s="539"/>
      <c r="X104" s="539"/>
      <c r="Y104" s="539"/>
      <c r="Z104" s="539"/>
      <c r="AA104" s="539"/>
      <c r="AB104" s="539"/>
      <c r="AC104" s="539"/>
      <c r="AD104" s="539"/>
      <c r="AE104" s="546"/>
      <c r="AF104" s="539"/>
      <c r="AG104" s="546"/>
      <c r="AH104" s="539"/>
      <c r="AI104" s="546"/>
      <c r="AJ104" s="547"/>
      <c r="AK104" s="548"/>
      <c r="AL104" s="539"/>
      <c r="AM104" s="546"/>
      <c r="AN104" s="539"/>
      <c r="AO104" s="546"/>
      <c r="AP104" s="539"/>
      <c r="AQ104" s="546"/>
      <c r="AR104" s="547"/>
      <c r="AS104" s="548"/>
      <c r="AT104" s="539"/>
      <c r="AU104" s="546"/>
      <c r="AV104" s="539"/>
      <c r="AW104" s="546"/>
      <c r="AX104" s="539"/>
      <c r="AY104" s="546"/>
      <c r="AZ104" s="547"/>
      <c r="BA104" s="548"/>
      <c r="BB104" s="539"/>
      <c r="BC104" s="546"/>
      <c r="BD104" s="539"/>
      <c r="BE104" s="546"/>
      <c r="BF104" s="539"/>
      <c r="BG104" s="539"/>
      <c r="BH104" s="539"/>
      <c r="BI104" s="546"/>
      <c r="BJ104" s="539"/>
      <c r="BK104" s="539"/>
      <c r="BL104" s="539"/>
      <c r="BM104" s="539"/>
      <c r="BN104" s="539"/>
      <c r="BO104" s="539"/>
      <c r="BP104" s="539"/>
      <c r="BQ104" s="539"/>
      <c r="BR104" s="539"/>
      <c r="BS104" s="539"/>
    </row>
    <row r="105" spans="2:71" ht="27.75" customHeight="1">
      <c r="B105" s="543"/>
      <c r="C105" s="543"/>
      <c r="D105" s="544"/>
      <c r="E105" s="539"/>
      <c r="F105" s="539"/>
      <c r="G105" s="539"/>
      <c r="H105" s="539"/>
      <c r="I105" s="539"/>
      <c r="J105" s="539"/>
      <c r="K105" s="539"/>
      <c r="L105" s="539"/>
      <c r="M105" s="539"/>
      <c r="N105" s="539"/>
      <c r="O105" s="539"/>
      <c r="P105" s="539"/>
      <c r="Q105" s="539"/>
      <c r="R105" s="539"/>
      <c r="S105" s="539"/>
      <c r="T105" s="539"/>
      <c r="U105" s="539"/>
      <c r="V105" s="539"/>
      <c r="W105" s="539"/>
      <c r="X105" s="545"/>
      <c r="Y105" s="545"/>
      <c r="Z105" s="539"/>
      <c r="AA105" s="539"/>
      <c r="AB105" s="545"/>
      <c r="AC105" s="545"/>
      <c r="AD105" s="539"/>
      <c r="AE105" s="546"/>
      <c r="AF105" s="539"/>
      <c r="AG105" s="546"/>
      <c r="AH105" s="539"/>
      <c r="AI105" s="546"/>
      <c r="AJ105" s="547"/>
      <c r="AK105" s="548"/>
      <c r="AL105" s="539"/>
      <c r="AM105" s="546"/>
      <c r="AN105" s="539"/>
      <c r="AO105" s="546"/>
      <c r="AP105" s="539"/>
      <c r="AQ105" s="546"/>
      <c r="AR105" s="547"/>
      <c r="AS105" s="548"/>
      <c r="AT105" s="539"/>
      <c r="AU105" s="546"/>
      <c r="AV105" s="539"/>
      <c r="AW105" s="546"/>
      <c r="AX105" s="539"/>
      <c r="AY105" s="546"/>
      <c r="AZ105" s="547"/>
      <c r="BA105" s="548"/>
      <c r="BB105" s="539"/>
      <c r="BC105" s="546"/>
      <c r="BD105" s="539"/>
      <c r="BE105" s="546"/>
      <c r="BF105" s="539"/>
      <c r="BG105" s="539"/>
      <c r="BH105" s="539"/>
      <c r="BI105" s="546"/>
      <c r="BJ105" s="539"/>
      <c r="BK105" s="539"/>
      <c r="BL105" s="539"/>
      <c r="BM105" s="539"/>
      <c r="BN105" s="539"/>
      <c r="BO105" s="539"/>
      <c r="BP105" s="539"/>
      <c r="BQ105" s="539"/>
      <c r="BR105" s="539"/>
      <c r="BS105" s="539"/>
    </row>
    <row r="106" spans="2:71" ht="27.75" customHeight="1">
      <c r="B106" s="543"/>
      <c r="C106" s="543"/>
      <c r="D106" s="544"/>
      <c r="E106" s="539"/>
      <c r="F106" s="539"/>
      <c r="G106" s="539"/>
      <c r="H106" s="539"/>
      <c r="I106" s="539"/>
      <c r="J106" s="539"/>
      <c r="K106" s="539"/>
      <c r="L106" s="545"/>
      <c r="M106" s="545"/>
      <c r="N106" s="545"/>
      <c r="O106" s="545"/>
      <c r="P106" s="545"/>
      <c r="Q106" s="545"/>
      <c r="R106" s="545"/>
      <c r="S106" s="545"/>
      <c r="T106" s="545"/>
      <c r="U106" s="545"/>
      <c r="V106" s="539"/>
      <c r="W106" s="539"/>
      <c r="X106" s="539"/>
      <c r="Y106" s="539"/>
      <c r="Z106" s="539"/>
      <c r="AA106" s="539"/>
      <c r="AB106" s="539"/>
      <c r="AC106" s="539"/>
      <c r="AD106" s="539"/>
      <c r="AE106" s="546"/>
      <c r="AF106" s="539"/>
      <c r="AG106" s="546"/>
      <c r="AH106" s="539"/>
      <c r="AI106" s="546"/>
      <c r="AJ106" s="547"/>
      <c r="AK106" s="548"/>
      <c r="AL106" s="539"/>
      <c r="AM106" s="546"/>
      <c r="AN106" s="539"/>
      <c r="AO106" s="546"/>
      <c r="AP106" s="539"/>
      <c r="AQ106" s="546"/>
      <c r="AR106" s="547"/>
      <c r="AS106" s="548"/>
      <c r="AT106" s="539"/>
      <c r="AU106" s="546"/>
      <c r="AV106" s="539"/>
      <c r="AW106" s="546"/>
      <c r="AX106" s="539"/>
      <c r="AY106" s="546"/>
      <c r="AZ106" s="547"/>
      <c r="BA106" s="548"/>
      <c r="BB106" s="539"/>
      <c r="BC106" s="546"/>
      <c r="BD106" s="539"/>
      <c r="BE106" s="546"/>
      <c r="BF106" s="539"/>
      <c r="BG106" s="539"/>
      <c r="BH106" s="539"/>
      <c r="BI106" s="546"/>
      <c r="BJ106" s="539"/>
      <c r="BK106" s="539"/>
      <c r="BL106" s="539"/>
      <c r="BM106" s="539"/>
      <c r="BN106" s="539"/>
      <c r="BO106" s="539"/>
      <c r="BP106" s="539"/>
      <c r="BQ106" s="539"/>
      <c r="BR106" s="539"/>
      <c r="BS106" s="539"/>
    </row>
    <row r="107" spans="2:71" ht="27.75" customHeight="1">
      <c r="B107" s="543"/>
      <c r="C107" s="543"/>
      <c r="D107" s="544"/>
      <c r="E107" s="539"/>
      <c r="F107" s="539"/>
      <c r="G107" s="539"/>
      <c r="H107" s="539"/>
      <c r="I107" s="539"/>
      <c r="J107" s="539"/>
      <c r="K107" s="539"/>
      <c r="L107" s="539"/>
      <c r="M107" s="539"/>
      <c r="N107" s="539"/>
      <c r="O107" s="539"/>
      <c r="P107" s="539"/>
      <c r="Q107" s="539"/>
      <c r="R107" s="539"/>
      <c r="S107" s="539"/>
      <c r="T107" s="539"/>
      <c r="U107" s="539"/>
      <c r="V107" s="539"/>
      <c r="W107" s="539"/>
      <c r="X107" s="545"/>
      <c r="Y107" s="545"/>
      <c r="Z107" s="539"/>
      <c r="AA107" s="539"/>
      <c r="AB107" s="545"/>
      <c r="AC107" s="545"/>
      <c r="AD107" s="539"/>
      <c r="AE107" s="546"/>
      <c r="AF107" s="539"/>
      <c r="AG107" s="546"/>
      <c r="AH107" s="539"/>
      <c r="AI107" s="546"/>
      <c r="AJ107" s="547"/>
      <c r="AK107" s="548"/>
      <c r="AL107" s="539"/>
      <c r="AM107" s="546"/>
      <c r="AN107" s="539"/>
      <c r="AO107" s="546"/>
      <c r="AP107" s="539"/>
      <c r="AQ107" s="546"/>
      <c r="AR107" s="547"/>
      <c r="AS107" s="548"/>
      <c r="AT107" s="539"/>
      <c r="AU107" s="546"/>
      <c r="AV107" s="539"/>
      <c r="AW107" s="546"/>
      <c r="AX107" s="539"/>
      <c r="AY107" s="546"/>
      <c r="AZ107" s="547"/>
      <c r="BA107" s="548"/>
      <c r="BB107" s="539"/>
      <c r="BC107" s="546"/>
      <c r="BD107" s="539"/>
      <c r="BE107" s="546"/>
      <c r="BF107" s="539"/>
      <c r="BG107" s="539"/>
      <c r="BH107" s="539"/>
      <c r="BI107" s="546"/>
      <c r="BJ107" s="539"/>
      <c r="BK107" s="539"/>
      <c r="BL107" s="539"/>
      <c r="BM107" s="539"/>
      <c r="BN107" s="539"/>
      <c r="BO107" s="539"/>
      <c r="BP107" s="539"/>
      <c r="BQ107" s="539"/>
      <c r="BR107" s="539"/>
      <c r="BS107" s="539"/>
    </row>
    <row r="108" spans="2:71" ht="27.75" customHeight="1">
      <c r="B108" s="543"/>
      <c r="C108" s="543"/>
      <c r="D108" s="544"/>
      <c r="E108" s="539"/>
      <c r="F108" s="539"/>
      <c r="G108" s="539"/>
      <c r="H108" s="539"/>
      <c r="I108" s="539"/>
      <c r="J108" s="539"/>
      <c r="K108" s="539"/>
      <c r="L108" s="545"/>
      <c r="M108" s="545"/>
      <c r="N108" s="545"/>
      <c r="O108" s="545"/>
      <c r="P108" s="545"/>
      <c r="Q108" s="545"/>
      <c r="R108" s="545"/>
      <c r="S108" s="545"/>
      <c r="T108" s="545"/>
      <c r="U108" s="545"/>
      <c r="V108" s="539"/>
      <c r="W108" s="539"/>
      <c r="X108" s="539"/>
      <c r="Y108" s="539"/>
      <c r="Z108" s="539"/>
      <c r="AA108" s="539"/>
      <c r="AB108" s="539"/>
      <c r="AC108" s="539"/>
      <c r="AD108" s="539"/>
      <c r="AE108" s="546"/>
      <c r="AF108" s="539"/>
      <c r="AG108" s="546"/>
      <c r="AH108" s="539"/>
      <c r="AI108" s="546"/>
      <c r="AJ108" s="547"/>
      <c r="AK108" s="548"/>
      <c r="AL108" s="539"/>
      <c r="AM108" s="546"/>
      <c r="AN108" s="539"/>
      <c r="AO108" s="546"/>
      <c r="AP108" s="539"/>
      <c r="AQ108" s="546"/>
      <c r="AR108" s="547"/>
      <c r="AS108" s="548"/>
      <c r="AT108" s="539"/>
      <c r="AU108" s="546"/>
      <c r="AV108" s="539"/>
      <c r="AW108" s="546"/>
      <c r="AX108" s="539"/>
      <c r="AY108" s="546"/>
      <c r="AZ108" s="547"/>
      <c r="BA108" s="548"/>
      <c r="BB108" s="539"/>
      <c r="BC108" s="546"/>
      <c r="BD108" s="539"/>
      <c r="BE108" s="546"/>
      <c r="BF108" s="539"/>
      <c r="BG108" s="539"/>
      <c r="BH108" s="539"/>
      <c r="BI108" s="546"/>
      <c r="BJ108" s="539"/>
      <c r="BK108" s="539"/>
      <c r="BL108" s="539"/>
      <c r="BM108" s="539"/>
      <c r="BN108" s="539"/>
      <c r="BO108" s="539"/>
      <c r="BP108" s="539"/>
      <c r="BQ108" s="539"/>
      <c r="BR108" s="539"/>
      <c r="BS108" s="539"/>
    </row>
    <row r="109" spans="2:71" ht="27.75" customHeight="1">
      <c r="B109" s="543"/>
      <c r="C109" s="543"/>
      <c r="D109" s="544"/>
      <c r="E109" s="539"/>
      <c r="F109" s="539"/>
      <c r="G109" s="539"/>
      <c r="H109" s="539"/>
      <c r="I109" s="539"/>
      <c r="J109" s="539"/>
      <c r="K109" s="539"/>
      <c r="L109" s="539"/>
      <c r="M109" s="539"/>
      <c r="N109" s="539"/>
      <c r="O109" s="539"/>
      <c r="P109" s="539"/>
      <c r="Q109" s="539"/>
      <c r="R109" s="539"/>
      <c r="S109" s="539"/>
      <c r="T109" s="539"/>
      <c r="U109" s="539"/>
      <c r="V109" s="539"/>
      <c r="W109" s="539"/>
      <c r="X109" s="545"/>
      <c r="Y109" s="545"/>
      <c r="Z109" s="539"/>
      <c r="AA109" s="539"/>
      <c r="AB109" s="545"/>
      <c r="AC109" s="545"/>
      <c r="AD109" s="539"/>
      <c r="AE109" s="546"/>
      <c r="AF109" s="539"/>
      <c r="AG109" s="546"/>
      <c r="AH109" s="539"/>
      <c r="AI109" s="546"/>
      <c r="AJ109" s="547"/>
      <c r="AK109" s="548"/>
      <c r="AL109" s="539"/>
      <c r="AM109" s="546"/>
      <c r="AN109" s="539"/>
      <c r="AO109" s="546"/>
      <c r="AP109" s="539"/>
      <c r="AQ109" s="546"/>
      <c r="AR109" s="547"/>
      <c r="AS109" s="548"/>
      <c r="AT109" s="539"/>
      <c r="AU109" s="546"/>
      <c r="AV109" s="539"/>
      <c r="AW109" s="546"/>
      <c r="AX109" s="539"/>
      <c r="AY109" s="546"/>
      <c r="AZ109" s="547"/>
      <c r="BA109" s="548"/>
      <c r="BB109" s="539"/>
      <c r="BC109" s="546"/>
      <c r="BD109" s="539"/>
      <c r="BE109" s="546"/>
      <c r="BF109" s="539"/>
      <c r="BG109" s="539"/>
      <c r="BH109" s="539"/>
      <c r="BI109" s="546"/>
      <c r="BJ109" s="539"/>
      <c r="BK109" s="539"/>
      <c r="BL109" s="539"/>
      <c r="BM109" s="539"/>
      <c r="BN109" s="539"/>
      <c r="BO109" s="539"/>
      <c r="BP109" s="539"/>
      <c r="BQ109" s="539"/>
      <c r="BR109" s="539"/>
      <c r="BS109" s="539"/>
    </row>
    <row r="110" spans="2:71" ht="27.75" customHeight="1">
      <c r="B110" s="543"/>
      <c r="C110" s="543"/>
      <c r="D110" s="544"/>
      <c r="E110" s="539"/>
      <c r="F110" s="539"/>
      <c r="G110" s="539"/>
      <c r="H110" s="539"/>
      <c r="I110" s="539"/>
      <c r="J110" s="539"/>
      <c r="K110" s="539"/>
      <c r="L110" s="545"/>
      <c r="M110" s="545"/>
      <c r="N110" s="545"/>
      <c r="O110" s="545"/>
      <c r="P110" s="545"/>
      <c r="Q110" s="545"/>
      <c r="R110" s="545"/>
      <c r="S110" s="545"/>
      <c r="T110" s="545"/>
      <c r="U110" s="545"/>
      <c r="V110" s="539"/>
      <c r="W110" s="539"/>
      <c r="X110" s="539"/>
      <c r="Y110" s="539"/>
      <c r="Z110" s="539"/>
      <c r="AA110" s="539"/>
      <c r="AB110" s="539"/>
      <c r="AC110" s="539"/>
      <c r="AD110" s="539"/>
      <c r="AE110" s="546"/>
      <c r="AF110" s="539"/>
      <c r="AG110" s="546"/>
      <c r="AH110" s="539"/>
      <c r="AI110" s="546"/>
      <c r="AJ110" s="547"/>
      <c r="AK110" s="548"/>
      <c r="AL110" s="539"/>
      <c r="AM110" s="546"/>
      <c r="AN110" s="539"/>
      <c r="AO110" s="546"/>
      <c r="AP110" s="539"/>
      <c r="AQ110" s="546"/>
      <c r="AR110" s="547"/>
      <c r="AS110" s="548"/>
      <c r="AT110" s="539"/>
      <c r="AU110" s="546"/>
      <c r="AV110" s="539"/>
      <c r="AW110" s="546"/>
      <c r="AX110" s="539"/>
      <c r="AY110" s="546"/>
      <c r="AZ110" s="547"/>
      <c r="BA110" s="548"/>
      <c r="BB110" s="539"/>
      <c r="BC110" s="546"/>
      <c r="BD110" s="539"/>
      <c r="BE110" s="546"/>
      <c r="BF110" s="539"/>
      <c r="BG110" s="539"/>
      <c r="BH110" s="539"/>
      <c r="BI110" s="546"/>
      <c r="BJ110" s="539"/>
      <c r="BK110" s="539"/>
      <c r="BL110" s="539"/>
      <c r="BM110" s="539"/>
      <c r="BN110" s="539"/>
      <c r="BO110" s="539"/>
      <c r="BP110" s="539"/>
      <c r="BQ110" s="539"/>
      <c r="BR110" s="539"/>
      <c r="BS110" s="539"/>
    </row>
    <row r="111" spans="2:71" ht="27.75" customHeight="1">
      <c r="B111" s="543"/>
      <c r="C111" s="543"/>
      <c r="D111" s="544"/>
      <c r="E111" s="539"/>
      <c r="F111" s="539"/>
      <c r="G111" s="539"/>
      <c r="H111" s="539"/>
      <c r="I111" s="539"/>
      <c r="J111" s="539"/>
      <c r="K111" s="539"/>
      <c r="L111" s="539"/>
      <c r="M111" s="539"/>
      <c r="N111" s="539"/>
      <c r="O111" s="539"/>
      <c r="P111" s="539"/>
      <c r="Q111" s="539"/>
      <c r="R111" s="539"/>
      <c r="S111" s="539"/>
      <c r="T111" s="539"/>
      <c r="U111" s="539"/>
      <c r="V111" s="539"/>
      <c r="W111" s="539"/>
      <c r="X111" s="545"/>
      <c r="Y111" s="545"/>
      <c r="Z111" s="539"/>
      <c r="AA111" s="539"/>
      <c r="AB111" s="545"/>
      <c r="AC111" s="545"/>
      <c r="AD111" s="539"/>
      <c r="AE111" s="546"/>
      <c r="AF111" s="539"/>
      <c r="AG111" s="546"/>
      <c r="AH111" s="539"/>
      <c r="AI111" s="546"/>
      <c r="AJ111" s="547"/>
      <c r="AK111" s="548"/>
      <c r="AL111" s="539"/>
      <c r="AM111" s="546"/>
      <c r="AN111" s="539"/>
      <c r="AO111" s="546"/>
      <c r="AP111" s="539"/>
      <c r="AQ111" s="546"/>
      <c r="AR111" s="547"/>
      <c r="AS111" s="548"/>
      <c r="AT111" s="539"/>
      <c r="AU111" s="546"/>
      <c r="AV111" s="539"/>
      <c r="AW111" s="546"/>
      <c r="AX111" s="539"/>
      <c r="AY111" s="546"/>
      <c r="AZ111" s="547"/>
      <c r="BA111" s="548"/>
      <c r="BB111" s="539"/>
      <c r="BC111" s="546"/>
      <c r="BD111" s="539"/>
      <c r="BE111" s="546"/>
      <c r="BF111" s="539"/>
      <c r="BG111" s="539"/>
      <c r="BH111" s="539"/>
      <c r="BI111" s="546"/>
      <c r="BJ111" s="539"/>
      <c r="BK111" s="539"/>
      <c r="BL111" s="539"/>
      <c r="BM111" s="539"/>
      <c r="BN111" s="539"/>
      <c r="BO111" s="539"/>
      <c r="BP111" s="539"/>
      <c r="BQ111" s="539"/>
      <c r="BR111" s="539"/>
      <c r="BS111" s="539"/>
    </row>
    <row r="112" spans="2:71" ht="27.75" customHeight="1">
      <c r="B112" s="543"/>
      <c r="C112" s="543"/>
      <c r="D112" s="544"/>
      <c r="E112" s="539"/>
      <c r="F112" s="539"/>
      <c r="G112" s="539"/>
      <c r="H112" s="539"/>
      <c r="I112" s="539"/>
      <c r="J112" s="539"/>
      <c r="K112" s="539"/>
      <c r="L112" s="545"/>
      <c r="M112" s="545"/>
      <c r="N112" s="545"/>
      <c r="O112" s="545"/>
      <c r="P112" s="545"/>
      <c r="Q112" s="545"/>
      <c r="R112" s="545"/>
      <c r="S112" s="545"/>
      <c r="T112" s="545"/>
      <c r="U112" s="545"/>
      <c r="V112" s="539"/>
      <c r="W112" s="539"/>
      <c r="X112" s="539"/>
      <c r="Y112" s="539"/>
      <c r="Z112" s="539"/>
      <c r="AA112" s="539"/>
      <c r="AB112" s="539"/>
      <c r="AC112" s="539"/>
      <c r="AD112" s="539"/>
      <c r="AE112" s="546"/>
      <c r="AF112" s="539"/>
      <c r="AG112" s="546"/>
      <c r="AH112" s="539"/>
      <c r="AI112" s="546"/>
      <c r="AJ112" s="547"/>
      <c r="AK112" s="548"/>
      <c r="AL112" s="539"/>
      <c r="AM112" s="546"/>
      <c r="AN112" s="539"/>
      <c r="AO112" s="546"/>
      <c r="AP112" s="539"/>
      <c r="AQ112" s="546"/>
      <c r="AR112" s="547"/>
      <c r="AS112" s="548"/>
      <c r="AT112" s="539"/>
      <c r="AU112" s="546"/>
      <c r="AV112" s="539"/>
      <c r="AW112" s="546"/>
      <c r="AX112" s="539"/>
      <c r="AY112" s="546"/>
      <c r="AZ112" s="547"/>
      <c r="BA112" s="548"/>
      <c r="BB112" s="539"/>
      <c r="BC112" s="546"/>
      <c r="BD112" s="539"/>
      <c r="BE112" s="546"/>
      <c r="BF112" s="539"/>
      <c r="BG112" s="539"/>
      <c r="BH112" s="539"/>
      <c r="BI112" s="546"/>
      <c r="BJ112" s="539"/>
      <c r="BK112" s="539"/>
      <c r="BL112" s="539"/>
      <c r="BM112" s="539"/>
      <c r="BN112" s="539"/>
      <c r="BO112" s="539"/>
      <c r="BP112" s="539"/>
      <c r="BQ112" s="539"/>
      <c r="BR112" s="539"/>
      <c r="BS112" s="539"/>
    </row>
    <row r="113" spans="2:71" ht="27.75" customHeight="1">
      <c r="B113" s="543"/>
      <c r="C113" s="543"/>
      <c r="D113" s="544"/>
      <c r="E113" s="539"/>
      <c r="F113" s="539"/>
      <c r="G113" s="539"/>
      <c r="H113" s="539"/>
      <c r="I113" s="539"/>
      <c r="J113" s="539"/>
      <c r="K113" s="539"/>
      <c r="L113" s="539"/>
      <c r="M113" s="539"/>
      <c r="N113" s="539"/>
      <c r="O113" s="539"/>
      <c r="P113" s="539"/>
      <c r="Q113" s="539"/>
      <c r="R113" s="539"/>
      <c r="S113" s="539"/>
      <c r="T113" s="539"/>
      <c r="U113" s="539"/>
      <c r="V113" s="539"/>
      <c r="W113" s="539"/>
      <c r="X113" s="545"/>
      <c r="Y113" s="545"/>
      <c r="Z113" s="539"/>
      <c r="AA113" s="539"/>
      <c r="AB113" s="545"/>
      <c r="AC113" s="545"/>
      <c r="AD113" s="539"/>
      <c r="AE113" s="546"/>
      <c r="AF113" s="539"/>
      <c r="AG113" s="546"/>
      <c r="AH113" s="539"/>
      <c r="AI113" s="546"/>
      <c r="AJ113" s="547"/>
      <c r="AK113" s="548"/>
      <c r="AL113" s="539"/>
      <c r="AM113" s="546"/>
      <c r="AN113" s="539"/>
      <c r="AO113" s="546"/>
      <c r="AP113" s="539"/>
      <c r="AQ113" s="546"/>
      <c r="AR113" s="547"/>
      <c r="AS113" s="548"/>
      <c r="AT113" s="539"/>
      <c r="AU113" s="546"/>
      <c r="AV113" s="539"/>
      <c r="AW113" s="546"/>
      <c r="AX113" s="539"/>
      <c r="AY113" s="546"/>
      <c r="AZ113" s="547"/>
      <c r="BA113" s="548"/>
      <c r="BB113" s="539"/>
      <c r="BC113" s="546"/>
      <c r="BD113" s="539"/>
      <c r="BE113" s="546"/>
      <c r="BF113" s="539"/>
      <c r="BG113" s="539"/>
      <c r="BH113" s="539"/>
      <c r="BI113" s="546"/>
      <c r="BJ113" s="539"/>
      <c r="BK113" s="539"/>
      <c r="BL113" s="539"/>
      <c r="BM113" s="539"/>
      <c r="BN113" s="539"/>
      <c r="BO113" s="539"/>
      <c r="BP113" s="539"/>
      <c r="BQ113" s="539"/>
      <c r="BR113" s="539"/>
      <c r="BS113" s="539"/>
    </row>
    <row r="114" spans="2:71" ht="27.75" customHeight="1">
      <c r="B114" s="543"/>
      <c r="C114" s="543"/>
      <c r="D114" s="544"/>
      <c r="E114" s="539"/>
      <c r="F114" s="539"/>
      <c r="G114" s="539"/>
      <c r="H114" s="539"/>
      <c r="I114" s="539"/>
      <c r="J114" s="539"/>
      <c r="K114" s="539"/>
      <c r="L114" s="545"/>
      <c r="M114" s="545"/>
      <c r="N114" s="545"/>
      <c r="O114" s="545"/>
      <c r="P114" s="545"/>
      <c r="Q114" s="545"/>
      <c r="R114" s="545"/>
      <c r="S114" s="545"/>
      <c r="T114" s="545"/>
      <c r="U114" s="545"/>
      <c r="V114" s="539"/>
      <c r="W114" s="539"/>
      <c r="X114" s="539"/>
      <c r="Y114" s="539"/>
      <c r="Z114" s="539"/>
      <c r="AA114" s="539"/>
      <c r="AB114" s="539"/>
      <c r="AC114" s="539"/>
      <c r="AD114" s="539"/>
      <c r="AE114" s="546"/>
      <c r="AF114" s="539"/>
      <c r="AG114" s="546"/>
      <c r="AH114" s="539"/>
      <c r="AI114" s="546"/>
      <c r="AJ114" s="547"/>
      <c r="AK114" s="548"/>
      <c r="AL114" s="539"/>
      <c r="AM114" s="546"/>
      <c r="AN114" s="539"/>
      <c r="AO114" s="546"/>
      <c r="AP114" s="539"/>
      <c r="AQ114" s="546"/>
      <c r="AR114" s="547"/>
      <c r="AS114" s="548"/>
      <c r="AT114" s="539"/>
      <c r="AU114" s="546"/>
      <c r="AV114" s="539"/>
      <c r="AW114" s="546"/>
      <c r="AX114" s="539"/>
      <c r="AY114" s="546"/>
      <c r="AZ114" s="547"/>
      <c r="BA114" s="548"/>
      <c r="BB114" s="539"/>
      <c r="BC114" s="546"/>
      <c r="BD114" s="539"/>
      <c r="BE114" s="546"/>
      <c r="BF114" s="539"/>
      <c r="BG114" s="539"/>
      <c r="BH114" s="539"/>
      <c r="BI114" s="546"/>
      <c r="BJ114" s="539"/>
      <c r="BK114" s="539"/>
      <c r="BL114" s="539"/>
      <c r="BM114" s="539"/>
      <c r="BN114" s="539"/>
      <c r="BO114" s="539"/>
      <c r="BP114" s="539"/>
      <c r="BQ114" s="539"/>
      <c r="BR114" s="539"/>
      <c r="BS114" s="539"/>
    </row>
    <row r="115" spans="2:71" ht="27.75" customHeight="1">
      <c r="B115" s="543"/>
      <c r="C115" s="543"/>
      <c r="D115" s="544"/>
      <c r="E115" s="539"/>
      <c r="F115" s="539"/>
      <c r="G115" s="539"/>
      <c r="H115" s="539"/>
      <c r="I115" s="539"/>
      <c r="J115" s="539"/>
      <c r="K115" s="539"/>
      <c r="L115" s="539"/>
      <c r="M115" s="539"/>
      <c r="N115" s="539"/>
      <c r="O115" s="539"/>
      <c r="P115" s="539"/>
      <c r="Q115" s="539"/>
      <c r="R115" s="539"/>
      <c r="S115" s="539"/>
      <c r="T115" s="539"/>
      <c r="U115" s="539"/>
      <c r="V115" s="539"/>
      <c r="W115" s="539"/>
      <c r="X115" s="545"/>
      <c r="Y115" s="545"/>
      <c r="Z115" s="539"/>
      <c r="AA115" s="539"/>
      <c r="AB115" s="545"/>
      <c r="AC115" s="545"/>
      <c r="AD115" s="539"/>
      <c r="AE115" s="546"/>
      <c r="AF115" s="539"/>
      <c r="AG115" s="546"/>
      <c r="AH115" s="539"/>
      <c r="AI115" s="546"/>
      <c r="AJ115" s="547"/>
      <c r="AK115" s="548"/>
      <c r="AL115" s="539"/>
      <c r="AM115" s="546"/>
      <c r="AN115" s="539"/>
      <c r="AO115" s="546"/>
      <c r="AP115" s="539"/>
      <c r="AQ115" s="546"/>
      <c r="AR115" s="547"/>
      <c r="AS115" s="548"/>
      <c r="AT115" s="539"/>
      <c r="AU115" s="546"/>
      <c r="AV115" s="539"/>
      <c r="AW115" s="546"/>
      <c r="AX115" s="539"/>
      <c r="AY115" s="546"/>
      <c r="AZ115" s="547"/>
      <c r="BA115" s="548"/>
      <c r="BB115" s="539"/>
      <c r="BC115" s="546"/>
      <c r="BD115" s="539"/>
      <c r="BE115" s="546"/>
      <c r="BF115" s="539"/>
      <c r="BG115" s="539"/>
      <c r="BH115" s="539"/>
      <c r="BI115" s="546"/>
      <c r="BJ115" s="539"/>
      <c r="BK115" s="539"/>
      <c r="BL115" s="539"/>
      <c r="BM115" s="539"/>
      <c r="BN115" s="539"/>
      <c r="BO115" s="539"/>
      <c r="BP115" s="539"/>
      <c r="BQ115" s="539"/>
      <c r="BR115" s="539"/>
      <c r="BS115" s="539"/>
    </row>
    <row r="116" spans="2:71" ht="27.75" customHeight="1">
      <c r="B116" s="543"/>
      <c r="C116" s="543"/>
      <c r="D116" s="544"/>
      <c r="E116" s="539"/>
      <c r="F116" s="539"/>
      <c r="G116" s="539"/>
      <c r="H116" s="539"/>
      <c r="I116" s="539"/>
      <c r="J116" s="539"/>
      <c r="K116" s="539"/>
      <c r="L116" s="545"/>
      <c r="M116" s="545"/>
      <c r="N116" s="545"/>
      <c r="O116" s="545"/>
      <c r="P116" s="545"/>
      <c r="Q116" s="545"/>
      <c r="R116" s="545"/>
      <c r="S116" s="545"/>
      <c r="T116" s="545"/>
      <c r="U116" s="545"/>
      <c r="V116" s="539"/>
      <c r="W116" s="539"/>
      <c r="X116" s="539"/>
      <c r="Y116" s="539"/>
      <c r="Z116" s="539"/>
      <c r="AA116" s="539"/>
      <c r="AB116" s="539"/>
      <c r="AC116" s="539"/>
      <c r="AD116" s="539"/>
      <c r="AE116" s="546"/>
      <c r="AF116" s="539"/>
      <c r="AG116" s="546"/>
      <c r="AH116" s="539"/>
      <c r="AI116" s="546"/>
      <c r="AJ116" s="547"/>
      <c r="AK116" s="548"/>
      <c r="AL116" s="539"/>
      <c r="AM116" s="546"/>
      <c r="AN116" s="539"/>
      <c r="AO116" s="546"/>
      <c r="AP116" s="539"/>
      <c r="AQ116" s="546"/>
      <c r="AR116" s="547"/>
      <c r="AS116" s="548"/>
      <c r="AT116" s="539"/>
      <c r="AU116" s="546"/>
      <c r="AV116" s="539"/>
      <c r="AW116" s="546"/>
      <c r="AX116" s="539"/>
      <c r="AY116" s="546"/>
      <c r="AZ116" s="547"/>
      <c r="BA116" s="548"/>
      <c r="BB116" s="539"/>
      <c r="BC116" s="546"/>
      <c r="BD116" s="539"/>
      <c r="BE116" s="546"/>
      <c r="BF116" s="539"/>
      <c r="BG116" s="539"/>
      <c r="BH116" s="539"/>
      <c r="BI116" s="546"/>
      <c r="BJ116" s="539"/>
      <c r="BK116" s="539"/>
      <c r="BL116" s="539"/>
      <c r="BM116" s="539"/>
      <c r="BN116" s="539"/>
      <c r="BO116" s="539"/>
      <c r="BP116" s="539"/>
      <c r="BQ116" s="539"/>
      <c r="BR116" s="539"/>
      <c r="BS116" s="539"/>
    </row>
    <row r="117" spans="2:71" ht="27.75" customHeight="1">
      <c r="B117" s="543"/>
      <c r="C117" s="543"/>
      <c r="D117" s="544"/>
      <c r="E117" s="539"/>
      <c r="F117" s="539"/>
      <c r="G117" s="539"/>
      <c r="H117" s="539"/>
      <c r="I117" s="539"/>
      <c r="J117" s="539"/>
      <c r="K117" s="539"/>
      <c r="L117" s="539"/>
      <c r="M117" s="539"/>
      <c r="N117" s="539"/>
      <c r="O117" s="539"/>
      <c r="P117" s="539"/>
      <c r="Q117" s="539"/>
      <c r="R117" s="539"/>
      <c r="S117" s="539"/>
      <c r="T117" s="539"/>
      <c r="U117" s="539"/>
      <c r="V117" s="539"/>
      <c r="W117" s="539"/>
      <c r="X117" s="545"/>
      <c r="Y117" s="545"/>
      <c r="Z117" s="539"/>
      <c r="AA117" s="539"/>
      <c r="AB117" s="545"/>
      <c r="AC117" s="545"/>
      <c r="AD117" s="539"/>
      <c r="AE117" s="546"/>
      <c r="AF117" s="539"/>
      <c r="AG117" s="546"/>
      <c r="AH117" s="539"/>
      <c r="AI117" s="546"/>
      <c r="AJ117" s="547"/>
      <c r="AK117" s="548"/>
      <c r="AL117" s="539"/>
      <c r="AM117" s="546"/>
      <c r="AN117" s="539"/>
      <c r="AO117" s="546"/>
      <c r="AP117" s="539"/>
      <c r="AQ117" s="546"/>
      <c r="AR117" s="547"/>
      <c r="AS117" s="548"/>
      <c r="AT117" s="539"/>
      <c r="AU117" s="546"/>
      <c r="AV117" s="539"/>
      <c r="AW117" s="546"/>
      <c r="AX117" s="539"/>
      <c r="AY117" s="546"/>
      <c r="AZ117" s="547"/>
      <c r="BA117" s="548"/>
      <c r="BB117" s="539"/>
      <c r="BC117" s="546"/>
      <c r="BD117" s="539"/>
      <c r="BE117" s="546"/>
      <c r="BF117" s="539"/>
      <c r="BG117" s="539"/>
      <c r="BH117" s="539"/>
      <c r="BI117" s="546"/>
      <c r="BJ117" s="539"/>
      <c r="BK117" s="539"/>
      <c r="BL117" s="539"/>
      <c r="BM117" s="539"/>
      <c r="BN117" s="539"/>
      <c r="BO117" s="539"/>
      <c r="BP117" s="539"/>
      <c r="BQ117" s="539"/>
      <c r="BR117" s="539"/>
      <c r="BS117" s="539"/>
    </row>
    <row r="118" spans="2:71" ht="27.75" customHeight="1">
      <c r="B118" s="543"/>
      <c r="C118" s="543"/>
      <c r="D118" s="544"/>
      <c r="E118" s="539"/>
      <c r="F118" s="539"/>
      <c r="G118" s="539"/>
      <c r="H118" s="539"/>
      <c r="I118" s="539"/>
      <c r="J118" s="539"/>
      <c r="K118" s="539"/>
      <c r="L118" s="545"/>
      <c r="M118" s="545"/>
      <c r="N118" s="545"/>
      <c r="O118" s="545"/>
      <c r="P118" s="545"/>
      <c r="Q118" s="545"/>
      <c r="R118" s="545"/>
      <c r="S118" s="545"/>
      <c r="T118" s="545"/>
      <c r="U118" s="545"/>
      <c r="V118" s="539"/>
      <c r="W118" s="539"/>
      <c r="X118" s="539"/>
      <c r="Y118" s="539"/>
      <c r="Z118" s="539"/>
      <c r="AA118" s="539"/>
      <c r="AB118" s="539"/>
      <c r="AC118" s="539"/>
      <c r="AD118" s="539"/>
      <c r="AE118" s="546"/>
      <c r="AF118" s="539"/>
      <c r="AG118" s="546"/>
      <c r="AH118" s="539"/>
      <c r="AI118" s="546"/>
      <c r="AJ118" s="547"/>
      <c r="AK118" s="548"/>
      <c r="AL118" s="539"/>
      <c r="AM118" s="546"/>
      <c r="AN118" s="539"/>
      <c r="AO118" s="546"/>
      <c r="AP118" s="539"/>
      <c r="AQ118" s="546"/>
      <c r="AR118" s="547"/>
      <c r="AS118" s="548"/>
      <c r="AT118" s="539"/>
      <c r="AU118" s="546"/>
      <c r="AV118" s="539"/>
      <c r="AW118" s="546"/>
      <c r="AX118" s="539"/>
      <c r="AY118" s="546"/>
      <c r="AZ118" s="547"/>
      <c r="BA118" s="548"/>
      <c r="BB118" s="539"/>
      <c r="BC118" s="546"/>
      <c r="BD118" s="539"/>
      <c r="BE118" s="546"/>
      <c r="BF118" s="539"/>
      <c r="BG118" s="539"/>
      <c r="BH118" s="539"/>
      <c r="BI118" s="546"/>
      <c r="BJ118" s="539"/>
      <c r="BK118" s="539"/>
      <c r="BL118" s="539"/>
      <c r="BM118" s="539"/>
      <c r="BN118" s="539"/>
      <c r="BO118" s="539"/>
      <c r="BP118" s="539"/>
      <c r="BQ118" s="539"/>
      <c r="BR118" s="539"/>
      <c r="BS118" s="539"/>
    </row>
    <row r="119" spans="2:71" ht="27.75" customHeight="1">
      <c r="B119" s="543"/>
      <c r="C119" s="543"/>
      <c r="D119" s="544"/>
      <c r="E119" s="539"/>
      <c r="F119" s="539"/>
      <c r="G119" s="539"/>
      <c r="H119" s="539"/>
      <c r="I119" s="539"/>
      <c r="J119" s="539"/>
      <c r="K119" s="539"/>
      <c r="L119" s="539"/>
      <c r="M119" s="539"/>
      <c r="N119" s="539"/>
      <c r="O119" s="539"/>
      <c r="P119" s="539"/>
      <c r="Q119" s="539"/>
      <c r="R119" s="539"/>
      <c r="S119" s="539"/>
      <c r="T119" s="539"/>
      <c r="U119" s="539"/>
      <c r="V119" s="539"/>
      <c r="W119" s="539"/>
      <c r="X119" s="545"/>
      <c r="Y119" s="545"/>
      <c r="Z119" s="539"/>
      <c r="AA119" s="539"/>
      <c r="AB119" s="545"/>
      <c r="AC119" s="545"/>
      <c r="AD119" s="539"/>
      <c r="AE119" s="546"/>
      <c r="AF119" s="539"/>
      <c r="AG119" s="546"/>
      <c r="AH119" s="539"/>
      <c r="AI119" s="546"/>
      <c r="AJ119" s="547"/>
      <c r="AK119" s="548"/>
      <c r="AL119" s="539"/>
      <c r="AM119" s="546"/>
      <c r="AN119" s="539"/>
      <c r="AO119" s="546"/>
      <c r="AP119" s="539"/>
      <c r="AQ119" s="546"/>
      <c r="AR119" s="547"/>
      <c r="AS119" s="548"/>
      <c r="AT119" s="539"/>
      <c r="AU119" s="546"/>
      <c r="AV119" s="539"/>
      <c r="AW119" s="546"/>
      <c r="AX119" s="539"/>
      <c r="AY119" s="546"/>
      <c r="AZ119" s="547"/>
      <c r="BA119" s="548"/>
      <c r="BB119" s="539"/>
      <c r="BC119" s="546"/>
      <c r="BD119" s="539"/>
      <c r="BE119" s="546"/>
      <c r="BF119" s="539"/>
      <c r="BG119" s="539"/>
      <c r="BH119" s="539"/>
      <c r="BI119" s="546"/>
      <c r="BJ119" s="539"/>
      <c r="BK119" s="539"/>
      <c r="BL119" s="539"/>
      <c r="BM119" s="539"/>
      <c r="BN119" s="539"/>
      <c r="BO119" s="539"/>
      <c r="BP119" s="539"/>
      <c r="BQ119" s="539"/>
      <c r="BR119" s="539"/>
      <c r="BS119" s="539"/>
    </row>
    <row r="120" spans="2:71" ht="27.75" customHeight="1">
      <c r="B120" s="543"/>
      <c r="C120" s="543"/>
      <c r="D120" s="544"/>
      <c r="E120" s="539"/>
      <c r="F120" s="539"/>
      <c r="G120" s="539"/>
      <c r="H120" s="539"/>
      <c r="I120" s="539"/>
      <c r="J120" s="539"/>
      <c r="K120" s="539"/>
      <c r="L120" s="545"/>
      <c r="M120" s="545"/>
      <c r="N120" s="545"/>
      <c r="O120" s="545"/>
      <c r="P120" s="545"/>
      <c r="Q120" s="545"/>
      <c r="R120" s="545"/>
      <c r="S120" s="545"/>
      <c r="T120" s="545"/>
      <c r="U120" s="545"/>
      <c r="V120" s="539"/>
      <c r="W120" s="539"/>
      <c r="X120" s="539"/>
      <c r="Y120" s="539"/>
      <c r="Z120" s="539"/>
      <c r="AA120" s="539"/>
      <c r="AB120" s="539"/>
      <c r="AC120" s="539"/>
      <c r="AD120" s="539"/>
      <c r="AE120" s="546"/>
      <c r="AF120" s="539"/>
      <c r="AG120" s="546"/>
      <c r="AH120" s="539"/>
      <c r="AI120" s="546"/>
      <c r="AJ120" s="547"/>
      <c r="AK120" s="548"/>
      <c r="AL120" s="539"/>
      <c r="AM120" s="546"/>
      <c r="AN120" s="539"/>
      <c r="AO120" s="546"/>
      <c r="AP120" s="539"/>
      <c r="AQ120" s="546"/>
      <c r="AR120" s="547"/>
      <c r="AS120" s="548"/>
      <c r="AT120" s="539"/>
      <c r="AU120" s="546"/>
      <c r="AV120" s="539"/>
      <c r="AW120" s="546"/>
      <c r="AX120" s="539"/>
      <c r="AY120" s="546"/>
      <c r="AZ120" s="547"/>
      <c r="BA120" s="548"/>
      <c r="BB120" s="539"/>
      <c r="BC120" s="546"/>
      <c r="BD120" s="539"/>
      <c r="BE120" s="546"/>
      <c r="BF120" s="539"/>
      <c r="BG120" s="539"/>
      <c r="BH120" s="539"/>
      <c r="BI120" s="546"/>
      <c r="BJ120" s="539"/>
      <c r="BK120" s="539"/>
      <c r="BL120" s="539"/>
      <c r="BM120" s="539"/>
      <c r="BN120" s="539"/>
      <c r="BO120" s="539"/>
      <c r="BP120" s="539"/>
      <c r="BQ120" s="539"/>
      <c r="BR120" s="539"/>
      <c r="BS120" s="539"/>
    </row>
    <row r="121" spans="2:71" ht="27.75" customHeight="1">
      <c r="B121" s="543"/>
      <c r="C121" s="543"/>
      <c r="D121" s="544"/>
      <c r="E121" s="539"/>
      <c r="F121" s="539"/>
      <c r="G121" s="539"/>
      <c r="H121" s="539"/>
      <c r="I121" s="539"/>
      <c r="J121" s="539"/>
      <c r="K121" s="539"/>
      <c r="L121" s="539"/>
      <c r="M121" s="539"/>
      <c r="N121" s="539"/>
      <c r="O121" s="539"/>
      <c r="P121" s="539"/>
      <c r="Q121" s="539"/>
      <c r="R121" s="539"/>
      <c r="S121" s="539"/>
      <c r="T121" s="539"/>
      <c r="U121" s="539"/>
      <c r="V121" s="539"/>
      <c r="W121" s="539"/>
      <c r="X121" s="545"/>
      <c r="Y121" s="545"/>
      <c r="Z121" s="539"/>
      <c r="AA121" s="539"/>
      <c r="AB121" s="545"/>
      <c r="AC121" s="545"/>
      <c r="AD121" s="539"/>
      <c r="AE121" s="546"/>
      <c r="AF121" s="539"/>
      <c r="AG121" s="546"/>
      <c r="AH121" s="539"/>
      <c r="AI121" s="546"/>
      <c r="AJ121" s="547"/>
      <c r="AK121" s="548"/>
      <c r="AL121" s="539"/>
      <c r="AM121" s="546"/>
      <c r="AN121" s="539"/>
      <c r="AO121" s="546"/>
      <c r="AP121" s="539"/>
      <c r="AQ121" s="546"/>
      <c r="AR121" s="547"/>
      <c r="AS121" s="548"/>
      <c r="AT121" s="539"/>
      <c r="AU121" s="546"/>
      <c r="AV121" s="539"/>
      <c r="AW121" s="546"/>
      <c r="AX121" s="539"/>
      <c r="AY121" s="546"/>
      <c r="AZ121" s="547"/>
      <c r="BA121" s="548"/>
      <c r="BB121" s="539"/>
      <c r="BC121" s="546"/>
      <c r="BD121" s="539"/>
      <c r="BE121" s="546"/>
      <c r="BF121" s="539"/>
      <c r="BG121" s="539"/>
      <c r="BH121" s="539"/>
      <c r="BI121" s="546"/>
      <c r="BJ121" s="539"/>
      <c r="BK121" s="539"/>
      <c r="BL121" s="539"/>
      <c r="BM121" s="539"/>
      <c r="BN121" s="539"/>
      <c r="BO121" s="539"/>
      <c r="BP121" s="539"/>
      <c r="BQ121" s="539"/>
      <c r="BR121" s="539"/>
      <c r="BS121" s="539"/>
    </row>
    <row r="122" spans="2:71" ht="27.75" customHeight="1">
      <c r="B122" s="543"/>
      <c r="C122" s="543"/>
      <c r="D122" s="544"/>
      <c r="E122" s="539"/>
      <c r="F122" s="539"/>
      <c r="G122" s="539"/>
      <c r="H122" s="539"/>
      <c r="I122" s="539"/>
      <c r="J122" s="539"/>
      <c r="K122" s="539"/>
      <c r="L122" s="545"/>
      <c r="M122" s="545"/>
      <c r="N122" s="545"/>
      <c r="O122" s="545"/>
      <c r="P122" s="545"/>
      <c r="Q122" s="545"/>
      <c r="R122" s="545"/>
      <c r="S122" s="545"/>
      <c r="T122" s="545"/>
      <c r="U122" s="545"/>
      <c r="V122" s="539"/>
      <c r="W122" s="539"/>
      <c r="X122" s="539"/>
      <c r="Y122" s="539"/>
      <c r="Z122" s="539"/>
      <c r="AA122" s="539"/>
      <c r="AB122" s="539"/>
      <c r="AC122" s="539"/>
      <c r="AD122" s="539"/>
      <c r="AE122" s="546"/>
      <c r="AF122" s="539"/>
      <c r="AG122" s="546"/>
      <c r="AH122" s="539"/>
      <c r="AI122" s="546"/>
      <c r="AJ122" s="547"/>
      <c r="AK122" s="548"/>
      <c r="AL122" s="539"/>
      <c r="AM122" s="546"/>
      <c r="AN122" s="539"/>
      <c r="AO122" s="546"/>
      <c r="AP122" s="539"/>
      <c r="AQ122" s="546"/>
      <c r="AR122" s="547"/>
      <c r="AS122" s="548"/>
      <c r="AT122" s="539"/>
      <c r="AU122" s="546"/>
      <c r="AV122" s="539"/>
      <c r="AW122" s="546"/>
      <c r="AX122" s="539"/>
      <c r="AY122" s="546"/>
      <c r="AZ122" s="547"/>
      <c r="BA122" s="548"/>
      <c r="BB122" s="539"/>
      <c r="BC122" s="546"/>
      <c r="BD122" s="539"/>
      <c r="BE122" s="546"/>
      <c r="BF122" s="539"/>
      <c r="BG122" s="539"/>
      <c r="BH122" s="539"/>
      <c r="BI122" s="546"/>
      <c r="BJ122" s="539"/>
      <c r="BK122" s="539"/>
      <c r="BL122" s="539"/>
      <c r="BM122" s="539"/>
      <c r="BN122" s="539"/>
      <c r="BO122" s="539"/>
      <c r="BP122" s="539"/>
      <c r="BQ122" s="539"/>
      <c r="BR122" s="539"/>
      <c r="BS122" s="539"/>
    </row>
    <row r="123" spans="2:71" ht="27.75" customHeight="1">
      <c r="B123" s="543"/>
      <c r="C123" s="543"/>
      <c r="D123" s="544"/>
      <c r="E123" s="539"/>
      <c r="F123" s="539"/>
      <c r="G123" s="539"/>
      <c r="H123" s="539"/>
      <c r="I123" s="539"/>
      <c r="J123" s="539"/>
      <c r="K123" s="539"/>
      <c r="L123" s="539"/>
      <c r="M123" s="539"/>
      <c r="N123" s="539"/>
      <c r="O123" s="539"/>
      <c r="P123" s="539"/>
      <c r="Q123" s="539"/>
      <c r="R123" s="539"/>
      <c r="S123" s="539"/>
      <c r="T123" s="539"/>
      <c r="U123" s="539"/>
      <c r="V123" s="539"/>
      <c r="W123" s="539"/>
      <c r="X123" s="545"/>
      <c r="Y123" s="545"/>
      <c r="Z123" s="539"/>
      <c r="AA123" s="539"/>
      <c r="AB123" s="545"/>
      <c r="AC123" s="545"/>
      <c r="AD123" s="539"/>
      <c r="AE123" s="546"/>
      <c r="AF123" s="539"/>
      <c r="AG123" s="546"/>
      <c r="AH123" s="539"/>
      <c r="AI123" s="546"/>
      <c r="AJ123" s="547"/>
      <c r="AK123" s="548"/>
      <c r="AL123" s="539"/>
      <c r="AM123" s="546"/>
      <c r="AN123" s="539"/>
      <c r="AO123" s="546"/>
      <c r="AP123" s="539"/>
      <c r="AQ123" s="546"/>
      <c r="AR123" s="547"/>
      <c r="AS123" s="548"/>
      <c r="AT123" s="539"/>
      <c r="AU123" s="546"/>
      <c r="AV123" s="539"/>
      <c r="AW123" s="546"/>
      <c r="AX123" s="539"/>
      <c r="AY123" s="546"/>
      <c r="AZ123" s="547"/>
      <c r="BA123" s="548"/>
      <c r="BB123" s="539"/>
      <c r="BC123" s="546"/>
      <c r="BD123" s="539"/>
      <c r="BE123" s="546"/>
      <c r="BF123" s="539"/>
      <c r="BG123" s="539"/>
      <c r="BH123" s="539"/>
      <c r="BI123" s="546"/>
      <c r="BJ123" s="539"/>
      <c r="BK123" s="539"/>
      <c r="BL123" s="539"/>
      <c r="BM123" s="539"/>
      <c r="BN123" s="539"/>
      <c r="BO123" s="539"/>
      <c r="BP123" s="539"/>
      <c r="BQ123" s="539"/>
      <c r="BR123" s="539"/>
      <c r="BS123" s="539"/>
    </row>
    <row r="124" spans="2:71" ht="27.75" customHeight="1">
      <c r="B124" s="543"/>
      <c r="C124" s="543"/>
      <c r="D124" s="544"/>
      <c r="E124" s="539"/>
      <c r="F124" s="539"/>
      <c r="G124" s="539"/>
      <c r="H124" s="539"/>
      <c r="I124" s="539"/>
      <c r="J124" s="539"/>
      <c r="K124" s="539"/>
      <c r="L124" s="545"/>
      <c r="M124" s="545"/>
      <c r="N124" s="545"/>
      <c r="O124" s="545"/>
      <c r="P124" s="545"/>
      <c r="Q124" s="545"/>
      <c r="R124" s="545"/>
      <c r="S124" s="545"/>
      <c r="T124" s="545"/>
      <c r="U124" s="545"/>
      <c r="V124" s="539"/>
      <c r="W124" s="539"/>
      <c r="X124" s="539"/>
      <c r="Y124" s="539"/>
      <c r="Z124" s="539"/>
      <c r="AA124" s="539"/>
      <c r="AB124" s="539"/>
      <c r="AC124" s="539"/>
      <c r="AD124" s="539"/>
      <c r="AE124" s="546"/>
      <c r="AF124" s="539"/>
      <c r="AG124" s="546"/>
      <c r="AH124" s="539"/>
      <c r="AI124" s="546"/>
      <c r="AJ124" s="547"/>
      <c r="AK124" s="548"/>
      <c r="AL124" s="539"/>
      <c r="AM124" s="546"/>
      <c r="AN124" s="539"/>
      <c r="AO124" s="546"/>
      <c r="AP124" s="539"/>
      <c r="AQ124" s="546"/>
      <c r="AR124" s="547"/>
      <c r="AS124" s="548"/>
      <c r="AT124" s="539"/>
      <c r="AU124" s="546"/>
      <c r="AV124" s="539"/>
      <c r="AW124" s="546"/>
      <c r="AX124" s="539"/>
      <c r="AY124" s="546"/>
      <c r="AZ124" s="547"/>
      <c r="BA124" s="548"/>
      <c r="BB124" s="539"/>
      <c r="BC124" s="546"/>
      <c r="BD124" s="539"/>
      <c r="BE124" s="546"/>
      <c r="BF124" s="539"/>
      <c r="BG124" s="539"/>
      <c r="BH124" s="539"/>
      <c r="BI124" s="546"/>
      <c r="BJ124" s="539"/>
      <c r="BK124" s="539"/>
      <c r="BL124" s="539"/>
      <c r="BM124" s="539"/>
      <c r="BN124" s="539"/>
      <c r="BO124" s="539"/>
      <c r="BP124" s="539"/>
      <c r="BQ124" s="539"/>
      <c r="BR124" s="539"/>
      <c r="BS124" s="539"/>
    </row>
    <row r="125" spans="2:71" ht="27.75" customHeight="1">
      <c r="B125" s="543"/>
      <c r="C125" s="543"/>
      <c r="D125" s="544"/>
      <c r="E125" s="539"/>
      <c r="F125" s="539"/>
      <c r="G125" s="539"/>
      <c r="H125" s="539"/>
      <c r="I125" s="539"/>
      <c r="J125" s="539"/>
      <c r="K125" s="539"/>
      <c r="L125" s="539"/>
      <c r="M125" s="539"/>
      <c r="N125" s="539"/>
      <c r="O125" s="539"/>
      <c r="P125" s="539"/>
      <c r="Q125" s="539"/>
      <c r="R125" s="539"/>
      <c r="S125" s="539"/>
      <c r="T125" s="539"/>
      <c r="U125" s="539"/>
      <c r="V125" s="539"/>
      <c r="W125" s="539"/>
      <c r="X125" s="545"/>
      <c r="Y125" s="545"/>
      <c r="Z125" s="539"/>
      <c r="AA125" s="539"/>
      <c r="AB125" s="545"/>
      <c r="AC125" s="545"/>
      <c r="AD125" s="539"/>
      <c r="AE125" s="546"/>
      <c r="AF125" s="539"/>
      <c r="AG125" s="546"/>
      <c r="AH125" s="539"/>
      <c r="AI125" s="546"/>
      <c r="AJ125" s="547"/>
      <c r="AK125" s="548"/>
      <c r="AL125" s="539"/>
      <c r="AM125" s="546"/>
      <c r="AN125" s="539"/>
      <c r="AO125" s="546"/>
      <c r="AP125" s="539"/>
      <c r="AQ125" s="546"/>
      <c r="AR125" s="547"/>
      <c r="AS125" s="548"/>
      <c r="AT125" s="539"/>
      <c r="AU125" s="546"/>
      <c r="AV125" s="539"/>
      <c r="AW125" s="546"/>
      <c r="AX125" s="539"/>
      <c r="AY125" s="546"/>
      <c r="AZ125" s="547"/>
      <c r="BA125" s="548"/>
      <c r="BB125" s="539"/>
      <c r="BC125" s="546"/>
      <c r="BD125" s="539"/>
      <c r="BE125" s="546"/>
      <c r="BF125" s="539"/>
      <c r="BG125" s="539"/>
      <c r="BH125" s="539"/>
      <c r="BI125" s="546"/>
      <c r="BJ125" s="539"/>
      <c r="BK125" s="539"/>
      <c r="BL125" s="539"/>
      <c r="BM125" s="539"/>
      <c r="BN125" s="539"/>
      <c r="BO125" s="539"/>
      <c r="BP125" s="539"/>
      <c r="BQ125" s="539"/>
      <c r="BR125" s="539"/>
      <c r="BS125" s="539"/>
    </row>
    <row r="126" spans="2:71" ht="27.75" customHeight="1">
      <c r="B126" s="543"/>
      <c r="C126" s="543"/>
      <c r="D126" s="544"/>
      <c r="E126" s="539"/>
      <c r="F126" s="539"/>
      <c r="G126" s="539"/>
      <c r="H126" s="539"/>
      <c r="I126" s="539"/>
      <c r="J126" s="539"/>
      <c r="K126" s="539"/>
      <c r="L126" s="545"/>
      <c r="M126" s="545"/>
      <c r="N126" s="545"/>
      <c r="O126" s="545"/>
      <c r="P126" s="545"/>
      <c r="Q126" s="545"/>
      <c r="R126" s="545"/>
      <c r="S126" s="545"/>
      <c r="T126" s="545"/>
      <c r="U126" s="545"/>
      <c r="V126" s="539"/>
      <c r="W126" s="539"/>
      <c r="X126" s="539"/>
      <c r="Y126" s="539"/>
      <c r="Z126" s="539"/>
      <c r="AA126" s="539"/>
      <c r="AB126" s="539"/>
      <c r="AC126" s="539"/>
      <c r="AD126" s="539"/>
      <c r="AE126" s="546"/>
      <c r="AF126" s="539"/>
      <c r="AG126" s="546"/>
      <c r="AH126" s="539"/>
      <c r="AI126" s="546"/>
      <c r="AJ126" s="547"/>
      <c r="AK126" s="548"/>
      <c r="AL126" s="539"/>
      <c r="AM126" s="546"/>
      <c r="AN126" s="539"/>
      <c r="AO126" s="546"/>
      <c r="AP126" s="539"/>
      <c r="AQ126" s="546"/>
      <c r="AR126" s="547"/>
      <c r="AS126" s="548"/>
      <c r="AT126" s="539"/>
      <c r="AU126" s="546"/>
      <c r="AV126" s="539"/>
      <c r="AW126" s="546"/>
      <c r="AX126" s="539"/>
      <c r="AY126" s="546"/>
      <c r="AZ126" s="547"/>
      <c r="BA126" s="548"/>
      <c r="BB126" s="539"/>
      <c r="BC126" s="546"/>
      <c r="BD126" s="539"/>
      <c r="BE126" s="546"/>
      <c r="BF126" s="539"/>
      <c r="BG126" s="539"/>
      <c r="BH126" s="539"/>
      <c r="BI126" s="546"/>
      <c r="BJ126" s="539"/>
      <c r="BK126" s="539"/>
      <c r="BL126" s="539"/>
      <c r="BM126" s="539"/>
      <c r="BN126" s="539"/>
      <c r="BO126" s="539"/>
      <c r="BP126" s="539"/>
      <c r="BQ126" s="539"/>
      <c r="BR126" s="539"/>
      <c r="BS126" s="539"/>
    </row>
    <row r="127" spans="2:71" ht="27.75" customHeight="1">
      <c r="B127" s="543"/>
      <c r="C127" s="543"/>
      <c r="D127" s="544"/>
      <c r="E127" s="539"/>
      <c r="F127" s="539"/>
      <c r="G127" s="539"/>
      <c r="H127" s="539"/>
      <c r="I127" s="539"/>
      <c r="J127" s="539"/>
      <c r="K127" s="539"/>
      <c r="L127" s="539"/>
      <c r="M127" s="539"/>
      <c r="N127" s="539"/>
      <c r="O127" s="539"/>
      <c r="P127" s="539"/>
      <c r="Q127" s="539"/>
      <c r="R127" s="539"/>
      <c r="S127" s="539"/>
      <c r="T127" s="539"/>
      <c r="U127" s="539"/>
      <c r="V127" s="539"/>
      <c r="W127" s="539"/>
      <c r="X127" s="545"/>
      <c r="Y127" s="545"/>
      <c r="Z127" s="539"/>
      <c r="AA127" s="539"/>
      <c r="AB127" s="545"/>
      <c r="AC127" s="545"/>
      <c r="AD127" s="539"/>
      <c r="AE127" s="546"/>
      <c r="AF127" s="539"/>
      <c r="AG127" s="546"/>
      <c r="AH127" s="539"/>
      <c r="AI127" s="546"/>
      <c r="AJ127" s="547"/>
      <c r="AK127" s="548"/>
      <c r="AL127" s="539"/>
      <c r="AM127" s="546"/>
      <c r="AN127" s="539"/>
      <c r="AO127" s="546"/>
      <c r="AP127" s="539"/>
      <c r="AQ127" s="546"/>
      <c r="AR127" s="547"/>
      <c r="AS127" s="548"/>
      <c r="AT127" s="539"/>
      <c r="AU127" s="546"/>
      <c r="AV127" s="539"/>
      <c r="AW127" s="546"/>
      <c r="AX127" s="539"/>
      <c r="AY127" s="546"/>
      <c r="AZ127" s="547"/>
      <c r="BA127" s="548"/>
      <c r="BB127" s="539"/>
      <c r="BC127" s="546"/>
      <c r="BD127" s="539"/>
      <c r="BE127" s="546"/>
      <c r="BF127" s="539"/>
      <c r="BG127" s="539"/>
      <c r="BH127" s="539"/>
      <c r="BI127" s="546"/>
      <c r="BJ127" s="539"/>
      <c r="BK127" s="539"/>
      <c r="BL127" s="539"/>
      <c r="BM127" s="539"/>
      <c r="BN127" s="539"/>
      <c r="BO127" s="539"/>
      <c r="BP127" s="539"/>
      <c r="BQ127" s="539"/>
      <c r="BR127" s="539"/>
      <c r="BS127" s="539"/>
    </row>
    <row r="128" spans="2:71" ht="27.75" customHeight="1">
      <c r="B128" s="543"/>
      <c r="C128" s="543"/>
      <c r="D128" s="544"/>
      <c r="E128" s="539"/>
      <c r="F128" s="539"/>
      <c r="G128" s="539"/>
      <c r="H128" s="539"/>
      <c r="I128" s="539"/>
      <c r="J128" s="539"/>
      <c r="K128" s="539"/>
      <c r="L128" s="545"/>
      <c r="M128" s="545"/>
      <c r="N128" s="545"/>
      <c r="O128" s="545"/>
      <c r="P128" s="545"/>
      <c r="Q128" s="545"/>
      <c r="R128" s="545"/>
      <c r="S128" s="545"/>
      <c r="T128" s="545"/>
      <c r="U128" s="545"/>
      <c r="V128" s="539"/>
      <c r="W128" s="539"/>
      <c r="X128" s="539"/>
      <c r="Y128" s="539"/>
      <c r="Z128" s="539"/>
      <c r="AA128" s="539"/>
      <c r="AB128" s="539"/>
      <c r="AC128" s="539"/>
      <c r="AD128" s="539"/>
      <c r="AE128" s="546"/>
      <c r="AF128" s="539"/>
      <c r="AG128" s="546"/>
      <c r="AH128" s="539"/>
      <c r="AI128" s="546"/>
      <c r="AJ128" s="547"/>
      <c r="AK128" s="548"/>
      <c r="AL128" s="539"/>
      <c r="AM128" s="546"/>
      <c r="AN128" s="539"/>
      <c r="AO128" s="546"/>
      <c r="AP128" s="539"/>
      <c r="AQ128" s="546"/>
      <c r="AR128" s="547"/>
      <c r="AS128" s="548"/>
      <c r="AT128" s="539"/>
      <c r="AU128" s="546"/>
      <c r="AV128" s="539"/>
      <c r="AW128" s="546"/>
      <c r="AX128" s="539"/>
      <c r="AY128" s="546"/>
      <c r="AZ128" s="547"/>
      <c r="BA128" s="548"/>
      <c r="BB128" s="539"/>
      <c r="BC128" s="546"/>
      <c r="BD128" s="539"/>
      <c r="BE128" s="546"/>
      <c r="BF128" s="539"/>
      <c r="BG128" s="539"/>
      <c r="BH128" s="539"/>
      <c r="BI128" s="546"/>
      <c r="BJ128" s="539"/>
      <c r="BK128" s="539"/>
      <c r="BL128" s="539"/>
      <c r="BM128" s="539"/>
      <c r="BN128" s="539"/>
      <c r="BO128" s="539"/>
      <c r="BP128" s="539"/>
      <c r="BQ128" s="539"/>
      <c r="BR128" s="539"/>
      <c r="BS128" s="539"/>
    </row>
    <row r="129" spans="2:71" ht="27.75" customHeight="1">
      <c r="B129" s="543"/>
      <c r="C129" s="543"/>
      <c r="D129" s="544"/>
      <c r="E129" s="539"/>
      <c r="F129" s="539"/>
      <c r="G129" s="539"/>
      <c r="H129" s="539"/>
      <c r="I129" s="539"/>
      <c r="J129" s="539"/>
      <c r="K129" s="539"/>
      <c r="L129" s="539"/>
      <c r="M129" s="539"/>
      <c r="N129" s="539"/>
      <c r="O129" s="539"/>
      <c r="P129" s="539"/>
      <c r="Q129" s="539"/>
      <c r="R129" s="539"/>
      <c r="S129" s="539"/>
      <c r="T129" s="539"/>
      <c r="U129" s="539"/>
      <c r="V129" s="539"/>
      <c r="W129" s="539"/>
      <c r="X129" s="545"/>
      <c r="Y129" s="545"/>
      <c r="Z129" s="539"/>
      <c r="AA129" s="539"/>
      <c r="AB129" s="545"/>
      <c r="AC129" s="545"/>
      <c r="AD129" s="539"/>
      <c r="AE129" s="546"/>
      <c r="AF129" s="539"/>
      <c r="AG129" s="546"/>
      <c r="AH129" s="539"/>
      <c r="AI129" s="546"/>
      <c r="AJ129" s="547"/>
      <c r="AK129" s="548"/>
      <c r="AL129" s="539"/>
      <c r="AM129" s="546"/>
      <c r="AN129" s="539"/>
      <c r="AO129" s="546"/>
      <c r="AP129" s="539"/>
      <c r="AQ129" s="546"/>
      <c r="AR129" s="547"/>
      <c r="AS129" s="548"/>
      <c r="AT129" s="539"/>
      <c r="AU129" s="546"/>
      <c r="AV129" s="539"/>
      <c r="AW129" s="546"/>
      <c r="AX129" s="539"/>
      <c r="AY129" s="546"/>
      <c r="AZ129" s="547"/>
      <c r="BA129" s="548"/>
      <c r="BB129" s="539"/>
      <c r="BC129" s="546"/>
      <c r="BD129" s="539"/>
      <c r="BE129" s="546"/>
      <c r="BF129" s="539"/>
      <c r="BG129" s="539"/>
      <c r="BH129" s="539"/>
      <c r="BI129" s="546"/>
      <c r="BJ129" s="539"/>
      <c r="BK129" s="539"/>
      <c r="BL129" s="539"/>
      <c r="BM129" s="539"/>
      <c r="BN129" s="539"/>
      <c r="BO129" s="539"/>
      <c r="BP129" s="539"/>
      <c r="BQ129" s="539"/>
      <c r="BR129" s="539"/>
      <c r="BS129" s="539"/>
    </row>
    <row r="130" spans="2:71" ht="27.75" customHeight="1">
      <c r="B130" s="543"/>
      <c r="C130" s="543"/>
      <c r="D130" s="544"/>
      <c r="E130" s="539"/>
      <c r="F130" s="539"/>
      <c r="G130" s="539"/>
      <c r="H130" s="539"/>
      <c r="I130" s="539"/>
      <c r="J130" s="539"/>
      <c r="K130" s="539"/>
      <c r="L130" s="545"/>
      <c r="M130" s="545"/>
      <c r="N130" s="545"/>
      <c r="O130" s="545"/>
      <c r="P130" s="545"/>
      <c r="Q130" s="545"/>
      <c r="R130" s="545"/>
      <c r="S130" s="545"/>
      <c r="T130" s="545"/>
      <c r="U130" s="545"/>
      <c r="V130" s="539"/>
      <c r="W130" s="539"/>
      <c r="X130" s="539"/>
      <c r="Y130" s="539"/>
      <c r="Z130" s="539"/>
      <c r="AA130" s="539"/>
      <c r="AB130" s="539"/>
      <c r="AC130" s="539"/>
      <c r="AD130" s="539"/>
      <c r="AE130" s="546"/>
      <c r="AF130" s="539"/>
      <c r="AG130" s="546"/>
      <c r="AH130" s="539"/>
      <c r="AI130" s="546"/>
      <c r="AJ130" s="547"/>
      <c r="AK130" s="548"/>
      <c r="AL130" s="539"/>
      <c r="AM130" s="546"/>
      <c r="AN130" s="539"/>
      <c r="AO130" s="546"/>
      <c r="AP130" s="539"/>
      <c r="AQ130" s="546"/>
      <c r="AR130" s="547"/>
      <c r="AS130" s="548"/>
      <c r="AT130" s="539"/>
      <c r="AU130" s="546"/>
      <c r="AV130" s="539"/>
      <c r="AW130" s="546"/>
      <c r="AX130" s="539"/>
      <c r="AY130" s="546"/>
      <c r="AZ130" s="547"/>
      <c r="BA130" s="548"/>
      <c r="BB130" s="539"/>
      <c r="BC130" s="546"/>
      <c r="BD130" s="539"/>
      <c r="BE130" s="546"/>
      <c r="BF130" s="539"/>
      <c r="BG130" s="539"/>
      <c r="BH130" s="539"/>
      <c r="BI130" s="546"/>
      <c r="BJ130" s="539"/>
      <c r="BK130" s="539"/>
      <c r="BL130" s="539"/>
      <c r="BM130" s="539"/>
      <c r="BN130" s="539"/>
      <c r="BO130" s="539"/>
      <c r="BP130" s="539"/>
      <c r="BQ130" s="539"/>
      <c r="BR130" s="539"/>
      <c r="BS130" s="539"/>
    </row>
    <row r="131" spans="2:71" ht="27.75" customHeight="1">
      <c r="B131" s="543"/>
      <c r="C131" s="543"/>
      <c r="D131" s="544"/>
      <c r="E131" s="539"/>
      <c r="F131" s="539"/>
      <c r="G131" s="539"/>
      <c r="H131" s="539"/>
      <c r="I131" s="539"/>
      <c r="J131" s="539"/>
      <c r="K131" s="539"/>
      <c r="L131" s="539"/>
      <c r="M131" s="539"/>
      <c r="N131" s="539"/>
      <c r="O131" s="539"/>
      <c r="P131" s="539"/>
      <c r="Q131" s="539"/>
      <c r="R131" s="539"/>
      <c r="S131" s="539"/>
      <c r="T131" s="539"/>
      <c r="U131" s="539"/>
      <c r="V131" s="539"/>
      <c r="W131" s="539"/>
      <c r="X131" s="545"/>
      <c r="Y131" s="545"/>
      <c r="Z131" s="539"/>
      <c r="AA131" s="539"/>
      <c r="AB131" s="545"/>
      <c r="AC131" s="545"/>
      <c r="AD131" s="539"/>
      <c r="AE131" s="546"/>
      <c r="AF131" s="539"/>
      <c r="AG131" s="546"/>
      <c r="AH131" s="539"/>
      <c r="AI131" s="546"/>
      <c r="AJ131" s="547"/>
      <c r="AK131" s="548"/>
      <c r="AL131" s="539"/>
      <c r="AM131" s="546"/>
      <c r="AN131" s="539"/>
      <c r="AO131" s="546"/>
      <c r="AP131" s="539"/>
      <c r="AQ131" s="546"/>
      <c r="AR131" s="547"/>
      <c r="AS131" s="548"/>
      <c r="AT131" s="539"/>
      <c r="AU131" s="546"/>
      <c r="AV131" s="539"/>
      <c r="AW131" s="546"/>
      <c r="AX131" s="539"/>
      <c r="AY131" s="546"/>
      <c r="AZ131" s="547"/>
      <c r="BA131" s="548"/>
      <c r="BB131" s="539"/>
      <c r="BC131" s="546"/>
      <c r="BD131" s="539"/>
      <c r="BE131" s="546"/>
      <c r="BF131" s="539"/>
      <c r="BG131" s="539"/>
      <c r="BH131" s="539"/>
      <c r="BI131" s="546"/>
      <c r="BJ131" s="539"/>
      <c r="BK131" s="539"/>
      <c r="BL131" s="539"/>
      <c r="BM131" s="539"/>
      <c r="BN131" s="539"/>
      <c r="BO131" s="539"/>
      <c r="BP131" s="539"/>
      <c r="BQ131" s="539"/>
      <c r="BR131" s="539"/>
      <c r="BS131" s="539"/>
    </row>
    <row r="132" spans="2:71" ht="27.75" customHeight="1">
      <c r="B132" s="543"/>
      <c r="C132" s="543"/>
      <c r="D132" s="544"/>
      <c r="E132" s="539"/>
      <c r="F132" s="539"/>
      <c r="G132" s="539"/>
      <c r="H132" s="539"/>
      <c r="I132" s="539"/>
      <c r="J132" s="539"/>
      <c r="K132" s="539"/>
      <c r="L132" s="545"/>
      <c r="M132" s="545"/>
      <c r="N132" s="545"/>
      <c r="O132" s="545"/>
      <c r="P132" s="545"/>
      <c r="Q132" s="545"/>
      <c r="R132" s="545"/>
      <c r="S132" s="545"/>
      <c r="T132" s="545"/>
      <c r="U132" s="545"/>
      <c r="V132" s="539"/>
      <c r="W132" s="539"/>
      <c r="X132" s="539"/>
      <c r="Y132" s="539"/>
      <c r="Z132" s="539"/>
      <c r="AA132" s="539"/>
      <c r="AB132" s="539"/>
      <c r="AC132" s="539"/>
      <c r="AD132" s="539"/>
      <c r="AE132" s="546"/>
      <c r="AF132" s="539"/>
      <c r="AG132" s="546"/>
      <c r="AH132" s="539"/>
      <c r="AI132" s="546"/>
      <c r="AJ132" s="547"/>
      <c r="AK132" s="548"/>
      <c r="AL132" s="539"/>
      <c r="AM132" s="546"/>
      <c r="AN132" s="539"/>
      <c r="AO132" s="546"/>
      <c r="AP132" s="539"/>
      <c r="AQ132" s="546"/>
      <c r="AR132" s="547"/>
      <c r="AS132" s="548"/>
      <c r="AT132" s="539"/>
      <c r="AU132" s="546"/>
      <c r="AV132" s="539"/>
      <c r="AW132" s="546"/>
      <c r="AX132" s="539"/>
      <c r="AY132" s="546"/>
      <c r="AZ132" s="547"/>
      <c r="BA132" s="548"/>
      <c r="BB132" s="539"/>
      <c r="BC132" s="546"/>
      <c r="BD132" s="539"/>
      <c r="BE132" s="546"/>
      <c r="BF132" s="539"/>
      <c r="BG132" s="539"/>
      <c r="BH132" s="539"/>
      <c r="BI132" s="546"/>
      <c r="BJ132" s="539"/>
      <c r="BK132" s="539"/>
      <c r="BL132" s="539"/>
      <c r="BM132" s="539"/>
      <c r="BN132" s="539"/>
      <c r="BO132" s="539"/>
      <c r="BP132" s="539"/>
      <c r="BQ132" s="539"/>
      <c r="BR132" s="539"/>
      <c r="BS132" s="539"/>
    </row>
    <row r="133" spans="2:71" ht="27.75" customHeight="1">
      <c r="B133" s="543"/>
      <c r="C133" s="543"/>
      <c r="D133" s="544"/>
      <c r="E133" s="539"/>
      <c r="F133" s="539"/>
      <c r="G133" s="539"/>
      <c r="H133" s="539"/>
      <c r="I133" s="539"/>
      <c r="J133" s="539"/>
      <c r="K133" s="539"/>
      <c r="L133" s="539"/>
      <c r="M133" s="539"/>
      <c r="N133" s="539"/>
      <c r="O133" s="539"/>
      <c r="P133" s="539"/>
      <c r="Q133" s="539"/>
      <c r="R133" s="539"/>
      <c r="S133" s="539"/>
      <c r="T133" s="539"/>
      <c r="U133" s="539"/>
      <c r="V133" s="539"/>
      <c r="W133" s="539"/>
      <c r="X133" s="545"/>
      <c r="Y133" s="545"/>
      <c r="Z133" s="539"/>
      <c r="AA133" s="539"/>
      <c r="AB133" s="545"/>
      <c r="AC133" s="545"/>
      <c r="AD133" s="539"/>
      <c r="AE133" s="546"/>
      <c r="AF133" s="539"/>
      <c r="AG133" s="546"/>
      <c r="AH133" s="539"/>
      <c r="AI133" s="546"/>
      <c r="AJ133" s="547"/>
      <c r="AK133" s="548"/>
      <c r="AL133" s="539"/>
      <c r="AM133" s="546"/>
      <c r="AN133" s="539"/>
      <c r="AO133" s="546"/>
      <c r="AP133" s="539"/>
      <c r="AQ133" s="546"/>
      <c r="AR133" s="547"/>
      <c r="AS133" s="548"/>
      <c r="AT133" s="539"/>
      <c r="AU133" s="546"/>
      <c r="AV133" s="539"/>
      <c r="AW133" s="546"/>
      <c r="AX133" s="539"/>
      <c r="AY133" s="546"/>
      <c r="AZ133" s="547"/>
      <c r="BA133" s="548"/>
      <c r="BB133" s="539"/>
      <c r="BC133" s="546"/>
      <c r="BD133" s="539"/>
      <c r="BE133" s="546"/>
      <c r="BF133" s="539"/>
      <c r="BG133" s="539"/>
      <c r="BH133" s="539"/>
      <c r="BI133" s="546"/>
      <c r="BJ133" s="539"/>
      <c r="BK133" s="539"/>
      <c r="BL133" s="539"/>
      <c r="BM133" s="539"/>
      <c r="BN133" s="539"/>
      <c r="BO133" s="539"/>
      <c r="BP133" s="539"/>
      <c r="BQ133" s="539"/>
      <c r="BR133" s="539"/>
      <c r="BS133" s="539"/>
    </row>
    <row r="134" spans="2:71" ht="27.75" customHeight="1">
      <c r="B134" s="543"/>
      <c r="C134" s="543"/>
      <c r="D134" s="544"/>
      <c r="E134" s="539"/>
      <c r="F134" s="539"/>
      <c r="G134" s="539"/>
      <c r="H134" s="539"/>
      <c r="I134" s="539"/>
      <c r="J134" s="539"/>
      <c r="K134" s="539"/>
      <c r="L134" s="545"/>
      <c r="M134" s="545"/>
      <c r="N134" s="545"/>
      <c r="O134" s="545"/>
      <c r="P134" s="545"/>
      <c r="Q134" s="545"/>
      <c r="R134" s="545"/>
      <c r="S134" s="545"/>
      <c r="T134" s="545"/>
      <c r="U134" s="545"/>
      <c r="V134" s="539"/>
      <c r="W134" s="539"/>
      <c r="X134" s="539"/>
      <c r="Y134" s="539"/>
      <c r="Z134" s="539"/>
      <c r="AA134" s="539"/>
      <c r="AB134" s="539"/>
      <c r="AC134" s="539"/>
      <c r="AD134" s="539"/>
      <c r="AE134" s="546"/>
      <c r="AF134" s="539"/>
      <c r="AG134" s="546"/>
      <c r="AH134" s="539"/>
      <c r="AI134" s="546"/>
      <c r="AJ134" s="547"/>
      <c r="AK134" s="548"/>
      <c r="AL134" s="539"/>
      <c r="AM134" s="546"/>
      <c r="AN134" s="539"/>
      <c r="AO134" s="546"/>
      <c r="AP134" s="539"/>
      <c r="AQ134" s="546"/>
      <c r="AR134" s="547"/>
      <c r="AS134" s="548"/>
      <c r="AT134" s="539"/>
      <c r="AU134" s="546"/>
      <c r="AV134" s="539"/>
      <c r="AW134" s="546"/>
      <c r="AX134" s="539"/>
      <c r="AY134" s="546"/>
      <c r="AZ134" s="547"/>
      <c r="BA134" s="548"/>
      <c r="BB134" s="539"/>
      <c r="BC134" s="546"/>
      <c r="BD134" s="539"/>
      <c r="BE134" s="546"/>
      <c r="BF134" s="539"/>
      <c r="BG134" s="539"/>
      <c r="BH134" s="539"/>
      <c r="BI134" s="546"/>
      <c r="BJ134" s="539"/>
      <c r="BK134" s="539"/>
      <c r="BL134" s="539"/>
      <c r="BM134" s="539"/>
      <c r="BN134" s="539"/>
      <c r="BO134" s="539"/>
      <c r="BP134" s="539"/>
      <c r="BQ134" s="539"/>
      <c r="BR134" s="539"/>
      <c r="BS134" s="539"/>
    </row>
    <row r="135" spans="2:71" ht="27.75" customHeight="1">
      <c r="B135" s="543"/>
      <c r="C135" s="543"/>
      <c r="D135" s="544"/>
      <c r="E135" s="539"/>
      <c r="F135" s="539"/>
      <c r="G135" s="539"/>
      <c r="H135" s="539"/>
      <c r="I135" s="539"/>
      <c r="J135" s="539"/>
      <c r="K135" s="539"/>
      <c r="L135" s="539"/>
      <c r="M135" s="539"/>
      <c r="N135" s="539"/>
      <c r="O135" s="539"/>
      <c r="P135" s="539"/>
      <c r="Q135" s="539"/>
      <c r="R135" s="539"/>
      <c r="S135" s="539"/>
      <c r="T135" s="539"/>
      <c r="U135" s="539"/>
      <c r="V135" s="539"/>
      <c r="W135" s="539"/>
      <c r="X135" s="545"/>
      <c r="Y135" s="545"/>
      <c r="Z135" s="539"/>
      <c r="AA135" s="539"/>
      <c r="AB135" s="545"/>
      <c r="AC135" s="545"/>
      <c r="AD135" s="539"/>
      <c r="AE135" s="546"/>
      <c r="AF135" s="539"/>
      <c r="AG135" s="546"/>
      <c r="AH135" s="539"/>
      <c r="AI135" s="546"/>
      <c r="AJ135" s="547"/>
      <c r="AK135" s="548"/>
      <c r="AL135" s="539"/>
      <c r="AM135" s="546"/>
      <c r="AN135" s="539"/>
      <c r="AO135" s="546"/>
      <c r="AP135" s="539"/>
      <c r="AQ135" s="546"/>
      <c r="AR135" s="547"/>
      <c r="AS135" s="548"/>
      <c r="AT135" s="539"/>
      <c r="AU135" s="546"/>
      <c r="AV135" s="539"/>
      <c r="AW135" s="546"/>
      <c r="AX135" s="539"/>
      <c r="AY135" s="546"/>
      <c r="AZ135" s="547"/>
      <c r="BA135" s="548"/>
      <c r="BB135" s="539"/>
      <c r="BC135" s="546"/>
      <c r="BD135" s="539"/>
      <c r="BE135" s="546"/>
      <c r="BF135" s="539"/>
      <c r="BG135" s="539"/>
      <c r="BH135" s="539"/>
      <c r="BI135" s="546"/>
      <c r="BJ135" s="539"/>
      <c r="BK135" s="539"/>
      <c r="BL135" s="539"/>
      <c r="BM135" s="539"/>
      <c r="BN135" s="539"/>
      <c r="BO135" s="539"/>
      <c r="BP135" s="539"/>
      <c r="BQ135" s="539"/>
      <c r="BR135" s="539"/>
      <c r="BS135" s="539"/>
    </row>
    <row r="136" spans="2:71" ht="27.75" customHeight="1">
      <c r="B136" s="543"/>
      <c r="C136" s="543"/>
      <c r="D136" s="544"/>
      <c r="E136" s="539"/>
      <c r="F136" s="539"/>
      <c r="G136" s="539"/>
      <c r="H136" s="539"/>
      <c r="I136" s="539"/>
      <c r="J136" s="539"/>
      <c r="K136" s="539"/>
      <c r="L136" s="545"/>
      <c r="M136" s="545"/>
      <c r="N136" s="545"/>
      <c r="O136" s="545"/>
      <c r="P136" s="545"/>
      <c r="Q136" s="545"/>
      <c r="R136" s="545"/>
      <c r="S136" s="545"/>
      <c r="T136" s="545"/>
      <c r="U136" s="545"/>
      <c r="V136" s="539"/>
      <c r="W136" s="539"/>
      <c r="X136" s="539"/>
      <c r="Y136" s="539"/>
      <c r="Z136" s="539"/>
      <c r="AA136" s="539"/>
      <c r="AB136" s="539"/>
      <c r="AC136" s="539"/>
      <c r="AD136" s="539"/>
      <c r="AE136" s="546"/>
      <c r="AF136" s="539"/>
      <c r="AG136" s="546"/>
      <c r="AH136" s="539"/>
      <c r="AI136" s="546"/>
      <c r="AJ136" s="547"/>
      <c r="AK136" s="548"/>
      <c r="AL136" s="539"/>
      <c r="AM136" s="546"/>
      <c r="AN136" s="539"/>
      <c r="AO136" s="546"/>
      <c r="AP136" s="539"/>
      <c r="AQ136" s="546"/>
      <c r="AR136" s="547"/>
      <c r="AS136" s="548"/>
      <c r="AT136" s="539"/>
      <c r="AU136" s="546"/>
      <c r="AV136" s="539"/>
      <c r="AW136" s="546"/>
      <c r="AX136" s="539"/>
      <c r="AY136" s="546"/>
      <c r="AZ136" s="547"/>
      <c r="BA136" s="548"/>
      <c r="BB136" s="539"/>
      <c r="BC136" s="546"/>
      <c r="BD136" s="539"/>
      <c r="BE136" s="546"/>
      <c r="BF136" s="539"/>
      <c r="BG136" s="539"/>
      <c r="BH136" s="539"/>
      <c r="BI136" s="546"/>
      <c r="BJ136" s="539"/>
      <c r="BK136" s="539"/>
      <c r="BL136" s="539"/>
      <c r="BM136" s="539"/>
      <c r="BN136" s="539"/>
      <c r="BO136" s="539"/>
      <c r="BP136" s="539"/>
      <c r="BQ136" s="539"/>
      <c r="BR136" s="539"/>
      <c r="BS136" s="539"/>
    </row>
    <row r="137" spans="2:71" ht="27.75" customHeight="1">
      <c r="B137" s="543"/>
      <c r="C137" s="543"/>
      <c r="D137" s="544"/>
      <c r="E137" s="539"/>
      <c r="F137" s="539"/>
      <c r="G137" s="539"/>
      <c r="H137" s="539"/>
      <c r="I137" s="539"/>
      <c r="J137" s="539"/>
      <c r="K137" s="539"/>
      <c r="L137" s="539"/>
      <c r="M137" s="539"/>
      <c r="N137" s="539"/>
      <c r="O137" s="539"/>
      <c r="P137" s="539"/>
      <c r="Q137" s="539"/>
      <c r="R137" s="539"/>
      <c r="S137" s="539"/>
      <c r="T137" s="539"/>
      <c r="U137" s="539"/>
      <c r="V137" s="539"/>
      <c r="W137" s="539"/>
      <c r="X137" s="545"/>
      <c r="Y137" s="545"/>
      <c r="Z137" s="539"/>
      <c r="AA137" s="539"/>
      <c r="AB137" s="545"/>
      <c r="AC137" s="545"/>
      <c r="AD137" s="539"/>
      <c r="AE137" s="546"/>
      <c r="AF137" s="539"/>
      <c r="AG137" s="546"/>
      <c r="AH137" s="539"/>
      <c r="AI137" s="546"/>
      <c r="AJ137" s="547"/>
      <c r="AK137" s="548"/>
      <c r="AL137" s="539"/>
      <c r="AM137" s="546"/>
      <c r="AN137" s="539"/>
      <c r="AO137" s="546"/>
      <c r="AP137" s="539"/>
      <c r="AQ137" s="546"/>
      <c r="AR137" s="547"/>
      <c r="AS137" s="548"/>
      <c r="AT137" s="539"/>
      <c r="AU137" s="546"/>
      <c r="AV137" s="539"/>
      <c r="AW137" s="546"/>
      <c r="AX137" s="539"/>
      <c r="AY137" s="546"/>
      <c r="AZ137" s="547"/>
      <c r="BA137" s="548"/>
      <c r="BB137" s="539"/>
      <c r="BC137" s="546"/>
      <c r="BD137" s="539"/>
      <c r="BE137" s="546"/>
      <c r="BF137" s="539"/>
      <c r="BG137" s="539"/>
      <c r="BH137" s="539"/>
      <c r="BI137" s="546"/>
      <c r="BJ137" s="539"/>
      <c r="BK137" s="539"/>
      <c r="BL137" s="539"/>
      <c r="BM137" s="539"/>
      <c r="BN137" s="539"/>
      <c r="BO137" s="539"/>
      <c r="BP137" s="539"/>
      <c r="BQ137" s="539"/>
      <c r="BR137" s="539"/>
      <c r="BS137" s="539"/>
    </row>
    <row r="138" spans="2:71" ht="27.75" customHeight="1">
      <c r="B138" s="543"/>
      <c r="C138" s="543"/>
      <c r="D138" s="544"/>
      <c r="E138" s="539"/>
      <c r="F138" s="539"/>
      <c r="G138" s="539"/>
      <c r="H138" s="539"/>
      <c r="I138" s="539"/>
      <c r="J138" s="539"/>
      <c r="K138" s="539"/>
      <c r="L138" s="545"/>
      <c r="M138" s="545"/>
      <c r="N138" s="545"/>
      <c r="O138" s="545"/>
      <c r="P138" s="545"/>
      <c r="Q138" s="545"/>
      <c r="R138" s="545"/>
      <c r="S138" s="545"/>
      <c r="T138" s="545"/>
      <c r="U138" s="545"/>
      <c r="V138" s="539"/>
      <c r="W138" s="539"/>
      <c r="X138" s="539"/>
      <c r="Y138" s="539"/>
      <c r="Z138" s="539"/>
      <c r="AA138" s="539"/>
      <c r="AB138" s="539"/>
      <c r="AC138" s="539"/>
      <c r="AD138" s="539"/>
      <c r="AE138" s="546"/>
      <c r="AF138" s="539"/>
      <c r="AG138" s="546"/>
      <c r="AH138" s="539"/>
      <c r="AI138" s="546"/>
      <c r="AJ138" s="547"/>
      <c r="AK138" s="548"/>
      <c r="AL138" s="539"/>
      <c r="AM138" s="546"/>
      <c r="AN138" s="539"/>
      <c r="AO138" s="546"/>
      <c r="AP138" s="539"/>
      <c r="AQ138" s="546"/>
      <c r="AR138" s="547"/>
      <c r="AS138" s="548"/>
      <c r="AT138" s="539"/>
      <c r="AU138" s="546"/>
      <c r="AV138" s="539"/>
      <c r="AW138" s="546"/>
      <c r="AX138" s="539"/>
      <c r="AY138" s="546"/>
      <c r="AZ138" s="547"/>
      <c r="BA138" s="548"/>
      <c r="BB138" s="539"/>
      <c r="BC138" s="546"/>
      <c r="BD138" s="539"/>
      <c r="BE138" s="546"/>
      <c r="BF138" s="539"/>
      <c r="BG138" s="539"/>
      <c r="BH138" s="539"/>
      <c r="BI138" s="546"/>
      <c r="BJ138" s="539"/>
      <c r="BK138" s="539"/>
      <c r="BL138" s="539"/>
      <c r="BM138" s="539"/>
      <c r="BN138" s="539"/>
      <c r="BO138" s="539"/>
      <c r="BP138" s="539"/>
      <c r="BQ138" s="539"/>
      <c r="BR138" s="539"/>
      <c r="BS138" s="539"/>
    </row>
    <row r="139" spans="2:71" ht="27.75" customHeight="1">
      <c r="B139" s="543"/>
      <c r="C139" s="543"/>
      <c r="D139" s="544"/>
      <c r="E139" s="539"/>
      <c r="F139" s="539"/>
      <c r="G139" s="539"/>
      <c r="H139" s="539"/>
      <c r="I139" s="539"/>
      <c r="J139" s="539"/>
      <c r="K139" s="539"/>
      <c r="L139" s="539"/>
      <c r="M139" s="539"/>
      <c r="N139" s="539"/>
      <c r="O139" s="539"/>
      <c r="P139" s="539"/>
      <c r="Q139" s="539"/>
      <c r="R139" s="539"/>
      <c r="S139" s="539"/>
      <c r="T139" s="539"/>
      <c r="U139" s="539"/>
      <c r="V139" s="539"/>
      <c r="W139" s="539"/>
      <c r="X139" s="545"/>
      <c r="Y139" s="545"/>
      <c r="Z139" s="539"/>
      <c r="AA139" s="539"/>
      <c r="AB139" s="545"/>
      <c r="AC139" s="545"/>
      <c r="AD139" s="539"/>
      <c r="AE139" s="546"/>
      <c r="AF139" s="539"/>
      <c r="AG139" s="546"/>
      <c r="AH139" s="539"/>
      <c r="AI139" s="546"/>
      <c r="AJ139" s="547"/>
      <c r="AK139" s="548"/>
      <c r="AL139" s="539"/>
      <c r="AM139" s="546"/>
      <c r="AN139" s="539"/>
      <c r="AO139" s="546"/>
      <c r="AP139" s="539"/>
      <c r="AQ139" s="546"/>
      <c r="AR139" s="547"/>
      <c r="AS139" s="548"/>
      <c r="AT139" s="539"/>
      <c r="AU139" s="546"/>
      <c r="AV139" s="539"/>
      <c r="AW139" s="546"/>
      <c r="AX139" s="539"/>
      <c r="AY139" s="546"/>
      <c r="AZ139" s="547"/>
      <c r="BA139" s="548"/>
      <c r="BB139" s="539"/>
      <c r="BC139" s="546"/>
      <c r="BD139" s="539"/>
      <c r="BE139" s="546"/>
      <c r="BF139" s="539"/>
      <c r="BG139" s="539"/>
      <c r="BH139" s="539"/>
      <c r="BI139" s="546"/>
      <c r="BJ139" s="539"/>
      <c r="BK139" s="539"/>
      <c r="BL139" s="539"/>
      <c r="BM139" s="539"/>
      <c r="BN139" s="539"/>
      <c r="BO139" s="539"/>
      <c r="BP139" s="539"/>
      <c r="BQ139" s="539"/>
      <c r="BR139" s="539"/>
      <c r="BS139" s="539"/>
    </row>
    <row r="140" spans="2:71" ht="27.75" customHeight="1">
      <c r="B140" s="543"/>
      <c r="C140" s="543"/>
      <c r="D140" s="544"/>
      <c r="E140" s="539"/>
      <c r="F140" s="539"/>
      <c r="G140" s="539"/>
      <c r="H140" s="539"/>
      <c r="I140" s="539"/>
      <c r="J140" s="539"/>
      <c r="K140" s="539"/>
      <c r="L140" s="545"/>
      <c r="M140" s="545"/>
      <c r="N140" s="545"/>
      <c r="O140" s="545"/>
      <c r="P140" s="545"/>
      <c r="Q140" s="545"/>
      <c r="R140" s="545"/>
      <c r="S140" s="545"/>
      <c r="T140" s="545"/>
      <c r="U140" s="545"/>
      <c r="V140" s="539"/>
      <c r="W140" s="539"/>
      <c r="X140" s="539"/>
      <c r="Y140" s="539"/>
      <c r="Z140" s="539"/>
      <c r="AA140" s="539"/>
      <c r="AB140" s="539"/>
      <c r="AC140" s="539"/>
      <c r="AD140" s="539"/>
      <c r="AE140" s="546"/>
      <c r="AF140" s="539"/>
      <c r="AG140" s="546"/>
      <c r="AH140" s="539"/>
      <c r="AI140" s="546"/>
      <c r="AJ140" s="547"/>
      <c r="AK140" s="548"/>
      <c r="AL140" s="539"/>
      <c r="AM140" s="546"/>
      <c r="AN140" s="539"/>
      <c r="AO140" s="546"/>
      <c r="AP140" s="539"/>
      <c r="AQ140" s="546"/>
      <c r="AR140" s="547"/>
      <c r="AS140" s="548"/>
      <c r="AT140" s="539"/>
      <c r="AU140" s="546"/>
      <c r="AV140" s="539"/>
      <c r="AW140" s="546"/>
      <c r="AX140" s="539"/>
      <c r="AY140" s="546"/>
      <c r="AZ140" s="547"/>
      <c r="BA140" s="548"/>
      <c r="BB140" s="539"/>
      <c r="BC140" s="546"/>
      <c r="BD140" s="539"/>
      <c r="BE140" s="546"/>
      <c r="BF140" s="539"/>
      <c r="BG140" s="539"/>
      <c r="BH140" s="539"/>
      <c r="BI140" s="546"/>
      <c r="BJ140" s="539"/>
      <c r="BK140" s="539"/>
      <c r="BL140" s="539"/>
      <c r="BM140" s="539"/>
      <c r="BN140" s="539"/>
      <c r="BO140" s="539"/>
      <c r="BP140" s="539"/>
      <c r="BQ140" s="539"/>
      <c r="BR140" s="539"/>
      <c r="BS140" s="539"/>
    </row>
    <row r="141" spans="2:71" ht="27.75" customHeight="1">
      <c r="B141" s="543"/>
      <c r="C141" s="543"/>
      <c r="D141" s="544"/>
      <c r="E141" s="539"/>
      <c r="F141" s="539"/>
      <c r="G141" s="539"/>
      <c r="H141" s="539"/>
      <c r="I141" s="539"/>
      <c r="J141" s="539"/>
      <c r="K141" s="539"/>
      <c r="L141" s="539"/>
      <c r="M141" s="539"/>
      <c r="N141" s="539"/>
      <c r="O141" s="539"/>
      <c r="P141" s="539"/>
      <c r="Q141" s="539"/>
      <c r="R141" s="539"/>
      <c r="S141" s="539"/>
      <c r="T141" s="539"/>
      <c r="U141" s="539"/>
      <c r="V141" s="539"/>
      <c r="W141" s="539"/>
      <c r="X141" s="545"/>
      <c r="Y141" s="545"/>
      <c r="Z141" s="539"/>
      <c r="AA141" s="539"/>
      <c r="AB141" s="545"/>
      <c r="AC141" s="545"/>
      <c r="AD141" s="539"/>
      <c r="AE141" s="546"/>
      <c r="AF141" s="539"/>
      <c r="AG141" s="546"/>
      <c r="AH141" s="539"/>
      <c r="AI141" s="546"/>
      <c r="AJ141" s="547"/>
      <c r="AK141" s="548"/>
      <c r="AL141" s="539"/>
      <c r="AM141" s="546"/>
      <c r="AN141" s="539"/>
      <c r="AO141" s="546"/>
      <c r="AP141" s="539"/>
      <c r="AQ141" s="546"/>
      <c r="AR141" s="547"/>
      <c r="AS141" s="548"/>
      <c r="AT141" s="539"/>
      <c r="AU141" s="546"/>
      <c r="AV141" s="539"/>
      <c r="AW141" s="546"/>
      <c r="AX141" s="539"/>
      <c r="AY141" s="546"/>
      <c r="AZ141" s="547"/>
      <c r="BA141" s="548"/>
      <c r="BB141" s="539"/>
      <c r="BC141" s="546"/>
      <c r="BD141" s="539"/>
      <c r="BE141" s="546"/>
      <c r="BF141" s="539"/>
      <c r="BG141" s="539"/>
      <c r="BH141" s="539"/>
      <c r="BI141" s="546"/>
      <c r="BJ141" s="539"/>
      <c r="BK141" s="539"/>
      <c r="BL141" s="539"/>
      <c r="BM141" s="539"/>
      <c r="BN141" s="539"/>
      <c r="BO141" s="539"/>
      <c r="BP141" s="539"/>
      <c r="BQ141" s="539"/>
      <c r="BR141" s="539"/>
      <c r="BS141" s="539"/>
    </row>
    <row r="142" spans="2:71" ht="27.75" customHeight="1">
      <c r="B142" s="543"/>
      <c r="C142" s="543"/>
      <c r="D142" s="544"/>
      <c r="E142" s="539"/>
      <c r="F142" s="539"/>
      <c r="G142" s="539"/>
      <c r="H142" s="539"/>
      <c r="I142" s="539"/>
      <c r="J142" s="539"/>
      <c r="K142" s="539"/>
      <c r="L142" s="545"/>
      <c r="M142" s="545"/>
      <c r="N142" s="545"/>
      <c r="O142" s="545"/>
      <c r="P142" s="545"/>
      <c r="Q142" s="545"/>
      <c r="R142" s="545"/>
      <c r="S142" s="545"/>
      <c r="T142" s="545"/>
      <c r="U142" s="545"/>
      <c r="V142" s="539"/>
      <c r="W142" s="539"/>
      <c r="X142" s="539"/>
      <c r="Y142" s="539"/>
      <c r="Z142" s="539"/>
      <c r="AA142" s="539"/>
      <c r="AB142" s="539"/>
      <c r="AC142" s="539"/>
      <c r="AD142" s="539"/>
      <c r="AE142" s="546"/>
      <c r="AF142" s="539"/>
      <c r="AG142" s="546"/>
      <c r="AH142" s="539"/>
      <c r="AI142" s="546"/>
      <c r="AJ142" s="547"/>
      <c r="AK142" s="548"/>
      <c r="AL142" s="539"/>
      <c r="AM142" s="546"/>
      <c r="AN142" s="539"/>
      <c r="AO142" s="546"/>
      <c r="AP142" s="539"/>
      <c r="AQ142" s="546"/>
      <c r="AR142" s="547"/>
      <c r="AS142" s="548"/>
      <c r="AT142" s="539"/>
      <c r="AU142" s="546"/>
      <c r="AV142" s="539"/>
      <c r="AW142" s="546"/>
      <c r="AX142" s="539"/>
      <c r="AY142" s="546"/>
      <c r="AZ142" s="547"/>
      <c r="BA142" s="548"/>
      <c r="BB142" s="539"/>
      <c r="BC142" s="546"/>
      <c r="BD142" s="539"/>
      <c r="BE142" s="546"/>
      <c r="BF142" s="539"/>
      <c r="BG142" s="539"/>
      <c r="BH142" s="539"/>
      <c r="BI142" s="546"/>
      <c r="BJ142" s="539"/>
      <c r="BK142" s="539"/>
      <c r="BL142" s="539"/>
      <c r="BM142" s="539"/>
      <c r="BN142" s="539"/>
      <c r="BO142" s="539"/>
      <c r="BP142" s="539"/>
      <c r="BQ142" s="539"/>
      <c r="BR142" s="539"/>
      <c r="BS142" s="539"/>
    </row>
    <row r="143" spans="2:71" ht="27.75" customHeight="1">
      <c r="B143" s="543"/>
      <c r="C143" s="543"/>
      <c r="D143" s="544"/>
      <c r="E143" s="539"/>
      <c r="F143" s="539"/>
      <c r="G143" s="539"/>
      <c r="H143" s="539"/>
      <c r="I143" s="539"/>
      <c r="J143" s="539"/>
      <c r="K143" s="539"/>
      <c r="L143" s="539"/>
      <c r="M143" s="539"/>
      <c r="N143" s="539"/>
      <c r="O143" s="539"/>
      <c r="P143" s="539"/>
      <c r="Q143" s="539"/>
      <c r="R143" s="539"/>
      <c r="S143" s="539"/>
      <c r="T143" s="539"/>
      <c r="U143" s="539"/>
      <c r="V143" s="539"/>
      <c r="W143" s="539"/>
      <c r="X143" s="545"/>
      <c r="Y143" s="545"/>
      <c r="Z143" s="539"/>
      <c r="AA143" s="539"/>
      <c r="AB143" s="545"/>
      <c r="AC143" s="545"/>
      <c r="AD143" s="539"/>
      <c r="AE143" s="546"/>
      <c r="AF143" s="539"/>
      <c r="AG143" s="546"/>
      <c r="AH143" s="539"/>
      <c r="AI143" s="546"/>
      <c r="AJ143" s="547"/>
      <c r="AK143" s="548"/>
      <c r="AL143" s="539"/>
      <c r="AM143" s="546"/>
      <c r="AN143" s="539"/>
      <c r="AO143" s="546"/>
      <c r="AP143" s="539"/>
      <c r="AQ143" s="546"/>
      <c r="AR143" s="547"/>
      <c r="AS143" s="548"/>
      <c r="AT143" s="539"/>
      <c r="AU143" s="546"/>
      <c r="AV143" s="539"/>
      <c r="AW143" s="546"/>
      <c r="AX143" s="539"/>
      <c r="AY143" s="546"/>
      <c r="AZ143" s="547"/>
      <c r="BA143" s="548"/>
      <c r="BB143" s="539"/>
      <c r="BC143" s="546"/>
      <c r="BD143" s="539"/>
      <c r="BE143" s="546"/>
      <c r="BF143" s="539"/>
      <c r="BG143" s="539"/>
      <c r="BH143" s="539"/>
      <c r="BI143" s="546"/>
      <c r="BJ143" s="539"/>
      <c r="BK143" s="539"/>
      <c r="BL143" s="539"/>
      <c r="BM143" s="539"/>
      <c r="BN143" s="539"/>
      <c r="BO143" s="539"/>
      <c r="BP143" s="539"/>
      <c r="BQ143" s="539"/>
      <c r="BR143" s="539"/>
      <c r="BS143" s="539"/>
    </row>
    <row r="144" spans="2:71" ht="27.75" customHeight="1">
      <c r="B144" s="543"/>
      <c r="C144" s="543"/>
      <c r="D144" s="544"/>
      <c r="E144" s="539"/>
      <c r="F144" s="539"/>
      <c r="G144" s="539"/>
      <c r="H144" s="539"/>
      <c r="I144" s="539"/>
      <c r="J144" s="539"/>
      <c r="K144" s="539"/>
      <c r="L144" s="545"/>
      <c r="M144" s="545"/>
      <c r="N144" s="545"/>
      <c r="O144" s="545"/>
      <c r="P144" s="545"/>
      <c r="Q144" s="545"/>
      <c r="R144" s="545"/>
      <c r="S144" s="545"/>
      <c r="T144" s="545"/>
      <c r="U144" s="545"/>
      <c r="V144" s="539"/>
      <c r="W144" s="539"/>
      <c r="X144" s="539"/>
      <c r="Y144" s="539"/>
      <c r="Z144" s="539"/>
      <c r="AA144" s="539"/>
      <c r="AB144" s="539"/>
      <c r="AC144" s="539"/>
      <c r="AD144" s="539"/>
      <c r="AE144" s="546"/>
      <c r="AF144" s="539"/>
      <c r="AG144" s="546"/>
      <c r="AH144" s="539"/>
      <c r="AI144" s="546"/>
      <c r="AJ144" s="547"/>
      <c r="AK144" s="548"/>
      <c r="AL144" s="539"/>
      <c r="AM144" s="546"/>
      <c r="AN144" s="539"/>
      <c r="AO144" s="546"/>
      <c r="AP144" s="539"/>
      <c r="AQ144" s="546"/>
      <c r="AR144" s="547"/>
      <c r="AS144" s="548"/>
      <c r="AT144" s="539"/>
      <c r="AU144" s="546"/>
      <c r="AV144" s="539"/>
      <c r="AW144" s="546"/>
      <c r="AX144" s="539"/>
      <c r="AY144" s="546"/>
      <c r="AZ144" s="547"/>
      <c r="BA144" s="548"/>
      <c r="BB144" s="539"/>
      <c r="BC144" s="546"/>
      <c r="BD144" s="539"/>
      <c r="BE144" s="546"/>
      <c r="BF144" s="539"/>
      <c r="BG144" s="539"/>
      <c r="BH144" s="539"/>
      <c r="BI144" s="546"/>
      <c r="BJ144" s="539"/>
      <c r="BK144" s="539"/>
      <c r="BL144" s="539"/>
      <c r="BM144" s="539"/>
      <c r="BN144" s="539"/>
      <c r="BO144" s="539"/>
      <c r="BP144" s="539"/>
      <c r="BQ144" s="539"/>
      <c r="BR144" s="539"/>
      <c r="BS144" s="539"/>
    </row>
    <row r="145" spans="2:71" ht="27.75" customHeight="1">
      <c r="B145" s="543"/>
      <c r="C145" s="543"/>
      <c r="D145" s="544"/>
      <c r="E145" s="539"/>
      <c r="F145" s="539"/>
      <c r="G145" s="539"/>
      <c r="H145" s="539"/>
      <c r="I145" s="539"/>
      <c r="J145" s="539"/>
      <c r="K145" s="539"/>
      <c r="L145" s="539"/>
      <c r="M145" s="539"/>
      <c r="N145" s="539"/>
      <c r="O145" s="539"/>
      <c r="P145" s="539"/>
      <c r="Q145" s="539"/>
      <c r="R145" s="539"/>
      <c r="S145" s="539"/>
      <c r="T145" s="539"/>
      <c r="U145" s="539"/>
      <c r="V145" s="539"/>
      <c r="W145" s="539"/>
      <c r="X145" s="545"/>
      <c r="Y145" s="545"/>
      <c r="Z145" s="539"/>
      <c r="AA145" s="539"/>
      <c r="AB145" s="545"/>
      <c r="AC145" s="545"/>
      <c r="AD145" s="539"/>
      <c r="AE145" s="546"/>
      <c r="AF145" s="539"/>
      <c r="AG145" s="546"/>
      <c r="AH145" s="539"/>
      <c r="AI145" s="546"/>
      <c r="AJ145" s="547"/>
      <c r="AK145" s="548"/>
      <c r="AL145" s="539"/>
      <c r="AM145" s="546"/>
      <c r="AN145" s="539"/>
      <c r="AO145" s="546"/>
      <c r="AP145" s="539"/>
      <c r="AQ145" s="546"/>
      <c r="AR145" s="547"/>
      <c r="AS145" s="548"/>
      <c r="AT145" s="539"/>
      <c r="AU145" s="546"/>
      <c r="AV145" s="539"/>
      <c r="AW145" s="546"/>
      <c r="AX145" s="539"/>
      <c r="AY145" s="546"/>
      <c r="AZ145" s="547"/>
      <c r="BA145" s="548"/>
      <c r="BB145" s="539"/>
      <c r="BC145" s="546"/>
      <c r="BD145" s="539"/>
      <c r="BE145" s="546"/>
      <c r="BF145" s="539"/>
      <c r="BG145" s="539"/>
      <c r="BH145" s="539"/>
      <c r="BI145" s="546"/>
      <c r="BJ145" s="539"/>
      <c r="BK145" s="539"/>
      <c r="BL145" s="539"/>
      <c r="BM145" s="539"/>
      <c r="BN145" s="539"/>
      <c r="BO145" s="539"/>
      <c r="BP145" s="539"/>
      <c r="BQ145" s="539"/>
      <c r="BR145" s="539"/>
      <c r="BS145" s="539"/>
    </row>
    <row r="146" spans="2:71" ht="27.75" customHeight="1">
      <c r="B146" s="543"/>
      <c r="C146" s="543"/>
      <c r="D146" s="544"/>
      <c r="E146" s="539"/>
      <c r="F146" s="539"/>
      <c r="G146" s="539"/>
      <c r="H146" s="539"/>
      <c r="I146" s="539"/>
      <c r="J146" s="539"/>
      <c r="K146" s="539"/>
      <c r="L146" s="545"/>
      <c r="M146" s="545"/>
      <c r="N146" s="545"/>
      <c r="O146" s="545"/>
      <c r="P146" s="545"/>
      <c r="Q146" s="545"/>
      <c r="R146" s="545"/>
      <c r="S146" s="545"/>
      <c r="T146" s="545"/>
      <c r="U146" s="545"/>
      <c r="V146" s="539"/>
      <c r="W146" s="539"/>
      <c r="X146" s="539"/>
      <c r="Y146" s="539"/>
      <c r="Z146" s="539"/>
      <c r="AA146" s="539"/>
      <c r="AB146" s="539"/>
      <c r="AC146" s="539"/>
      <c r="AD146" s="539"/>
      <c r="AE146" s="546"/>
      <c r="AF146" s="539"/>
      <c r="AG146" s="546"/>
      <c r="AH146" s="539"/>
      <c r="AI146" s="546"/>
      <c r="AJ146" s="547"/>
      <c r="AK146" s="548"/>
      <c r="AL146" s="539"/>
      <c r="AM146" s="546"/>
      <c r="AN146" s="539"/>
      <c r="AO146" s="546"/>
      <c r="AP146" s="539"/>
      <c r="AQ146" s="546"/>
      <c r="AR146" s="547"/>
      <c r="AS146" s="548"/>
      <c r="AT146" s="539"/>
      <c r="AU146" s="546"/>
      <c r="AV146" s="539"/>
      <c r="AW146" s="546"/>
      <c r="AX146" s="539"/>
      <c r="AY146" s="546"/>
      <c r="AZ146" s="547"/>
      <c r="BA146" s="548"/>
      <c r="BB146" s="539"/>
      <c r="BC146" s="546"/>
      <c r="BD146" s="539"/>
      <c r="BE146" s="546"/>
      <c r="BF146" s="539"/>
      <c r="BG146" s="539"/>
      <c r="BH146" s="539"/>
      <c r="BI146" s="546"/>
      <c r="BJ146" s="539"/>
      <c r="BK146" s="539"/>
      <c r="BL146" s="539"/>
      <c r="BM146" s="539"/>
      <c r="BN146" s="539"/>
      <c r="BO146" s="539"/>
      <c r="BP146" s="539"/>
      <c r="BQ146" s="539"/>
      <c r="BR146" s="539"/>
      <c r="BS146" s="539"/>
    </row>
    <row r="147" spans="2:71" ht="27.75" customHeight="1">
      <c r="B147" s="543"/>
      <c r="C147" s="543"/>
      <c r="D147" s="544"/>
      <c r="E147" s="539"/>
      <c r="F147" s="539"/>
      <c r="G147" s="539"/>
      <c r="H147" s="539"/>
      <c r="I147" s="539"/>
      <c r="J147" s="539"/>
      <c r="K147" s="539"/>
      <c r="L147" s="539"/>
      <c r="M147" s="539"/>
      <c r="N147" s="539"/>
      <c r="O147" s="539"/>
      <c r="P147" s="539"/>
      <c r="Q147" s="539"/>
      <c r="R147" s="539"/>
      <c r="S147" s="539"/>
      <c r="T147" s="539"/>
      <c r="U147" s="539"/>
      <c r="V147" s="539"/>
      <c r="W147" s="539"/>
      <c r="X147" s="545"/>
      <c r="Y147" s="545"/>
      <c r="Z147" s="539"/>
      <c r="AA147" s="539"/>
      <c r="AB147" s="545"/>
      <c r="AC147" s="545"/>
      <c r="AD147" s="539"/>
      <c r="AE147" s="546"/>
      <c r="AF147" s="539"/>
      <c r="AG147" s="546"/>
      <c r="AH147" s="539"/>
      <c r="AI147" s="546"/>
      <c r="AJ147" s="547"/>
      <c r="AK147" s="548"/>
      <c r="AL147" s="539"/>
      <c r="AM147" s="546"/>
      <c r="AN147" s="539"/>
      <c r="AO147" s="546"/>
      <c r="AP147" s="539"/>
      <c r="AQ147" s="546"/>
      <c r="AR147" s="547"/>
      <c r="AS147" s="548"/>
      <c r="AT147" s="539"/>
      <c r="AU147" s="546"/>
      <c r="AV147" s="539"/>
      <c r="AW147" s="546"/>
      <c r="AX147" s="539"/>
      <c r="AY147" s="546"/>
      <c r="AZ147" s="547"/>
      <c r="BA147" s="548"/>
      <c r="BB147" s="539"/>
      <c r="BC147" s="546"/>
      <c r="BD147" s="539"/>
      <c r="BE147" s="546"/>
      <c r="BF147" s="539"/>
      <c r="BG147" s="539"/>
      <c r="BH147" s="539"/>
      <c r="BI147" s="546"/>
      <c r="BJ147" s="539"/>
      <c r="BK147" s="539"/>
      <c r="BL147" s="539"/>
      <c r="BM147" s="539"/>
      <c r="BN147" s="539"/>
      <c r="BO147" s="539"/>
      <c r="BP147" s="539"/>
      <c r="BQ147" s="539"/>
      <c r="BR147" s="539"/>
      <c r="BS147" s="539"/>
    </row>
    <row r="148" spans="2:71" ht="27.75" customHeight="1">
      <c r="B148" s="543"/>
      <c r="C148" s="543"/>
      <c r="D148" s="544"/>
      <c r="E148" s="539"/>
      <c r="F148" s="539"/>
      <c r="G148" s="539"/>
      <c r="H148" s="539"/>
      <c r="I148" s="539"/>
      <c r="J148" s="539"/>
      <c r="K148" s="539"/>
      <c r="L148" s="545"/>
      <c r="M148" s="545"/>
      <c r="N148" s="545"/>
      <c r="O148" s="545"/>
      <c r="P148" s="545"/>
      <c r="Q148" s="545"/>
      <c r="R148" s="545"/>
      <c r="S148" s="545"/>
      <c r="T148" s="545"/>
      <c r="U148" s="545"/>
      <c r="V148" s="539"/>
      <c r="W148" s="539"/>
      <c r="X148" s="539"/>
      <c r="Y148" s="539"/>
      <c r="Z148" s="539"/>
      <c r="AA148" s="539"/>
      <c r="AB148" s="539"/>
      <c r="AC148" s="539"/>
      <c r="AD148" s="539"/>
      <c r="AE148" s="546"/>
      <c r="AF148" s="539"/>
      <c r="AG148" s="546"/>
      <c r="AH148" s="539"/>
      <c r="AI148" s="546"/>
      <c r="AJ148" s="547"/>
      <c r="AK148" s="548"/>
      <c r="AL148" s="539"/>
      <c r="AM148" s="546"/>
      <c r="AN148" s="539"/>
      <c r="AO148" s="546"/>
      <c r="AP148" s="539"/>
      <c r="AQ148" s="546"/>
      <c r="AR148" s="547"/>
      <c r="AS148" s="548"/>
      <c r="AT148" s="539"/>
      <c r="AU148" s="546"/>
      <c r="AV148" s="539"/>
      <c r="AW148" s="546"/>
      <c r="AX148" s="539"/>
      <c r="AY148" s="546"/>
      <c r="AZ148" s="547"/>
      <c r="BA148" s="548"/>
      <c r="BB148" s="539"/>
      <c r="BC148" s="546"/>
      <c r="BD148" s="539"/>
      <c r="BE148" s="546"/>
      <c r="BF148" s="539"/>
      <c r="BG148" s="539"/>
      <c r="BH148" s="539"/>
      <c r="BI148" s="546"/>
      <c r="BJ148" s="539"/>
      <c r="BK148" s="539"/>
      <c r="BL148" s="539"/>
      <c r="BM148" s="539"/>
      <c r="BN148" s="539"/>
      <c r="BO148" s="539"/>
      <c r="BP148" s="539"/>
      <c r="BQ148" s="539"/>
      <c r="BR148" s="539"/>
      <c r="BS148" s="539"/>
    </row>
    <row r="149" spans="2:71" ht="27.75" customHeight="1">
      <c r="B149" s="543"/>
      <c r="C149" s="543"/>
      <c r="D149" s="544"/>
      <c r="E149" s="539"/>
      <c r="F149" s="539"/>
      <c r="G149" s="539"/>
      <c r="H149" s="539"/>
      <c r="I149" s="539"/>
      <c r="J149" s="539"/>
      <c r="K149" s="539"/>
      <c r="L149" s="539"/>
      <c r="M149" s="539"/>
      <c r="N149" s="539"/>
      <c r="O149" s="539"/>
      <c r="P149" s="539"/>
      <c r="Q149" s="539"/>
      <c r="R149" s="539"/>
      <c r="S149" s="539"/>
      <c r="T149" s="539"/>
      <c r="U149" s="539"/>
      <c r="V149" s="539"/>
      <c r="W149" s="539"/>
      <c r="X149" s="545"/>
      <c r="Y149" s="545"/>
      <c r="Z149" s="539"/>
      <c r="AA149" s="539"/>
      <c r="AB149" s="545"/>
      <c r="AC149" s="545"/>
      <c r="AD149" s="539"/>
      <c r="AE149" s="546"/>
      <c r="AF149" s="539"/>
      <c r="AG149" s="546"/>
      <c r="AH149" s="539"/>
      <c r="AI149" s="546"/>
      <c r="AJ149" s="547"/>
      <c r="AK149" s="548"/>
      <c r="AL149" s="539"/>
      <c r="AM149" s="546"/>
      <c r="AN149" s="539"/>
      <c r="AO149" s="546"/>
      <c r="AP149" s="539"/>
      <c r="AQ149" s="546"/>
      <c r="AR149" s="547"/>
      <c r="AS149" s="548"/>
      <c r="AT149" s="539"/>
      <c r="AU149" s="546"/>
      <c r="AV149" s="539"/>
      <c r="AW149" s="546"/>
      <c r="AX149" s="539"/>
      <c r="AY149" s="546"/>
      <c r="AZ149" s="547"/>
      <c r="BA149" s="548"/>
      <c r="BB149" s="539"/>
      <c r="BC149" s="546"/>
      <c r="BD149" s="539"/>
      <c r="BE149" s="546"/>
      <c r="BF149" s="539"/>
      <c r="BG149" s="539"/>
      <c r="BH149" s="539"/>
      <c r="BI149" s="546"/>
      <c r="BJ149" s="539"/>
      <c r="BK149" s="539"/>
      <c r="BL149" s="539"/>
      <c r="BM149" s="539"/>
      <c r="BN149" s="539"/>
      <c r="BO149" s="539"/>
      <c r="BP149" s="539"/>
      <c r="BQ149" s="539"/>
      <c r="BR149" s="539"/>
      <c r="BS149" s="539"/>
    </row>
    <row r="150" spans="2:71" ht="27.75" customHeight="1">
      <c r="B150" s="543"/>
      <c r="C150" s="543"/>
      <c r="D150" s="544"/>
      <c r="E150" s="539"/>
      <c r="F150" s="539"/>
      <c r="G150" s="539"/>
      <c r="H150" s="539"/>
      <c r="I150" s="539"/>
      <c r="J150" s="539"/>
      <c r="K150" s="539"/>
      <c r="L150" s="545"/>
      <c r="M150" s="545"/>
      <c r="N150" s="545"/>
      <c r="O150" s="545"/>
      <c r="P150" s="545"/>
      <c r="Q150" s="545"/>
      <c r="R150" s="545"/>
      <c r="S150" s="545"/>
      <c r="T150" s="545"/>
      <c r="U150" s="545"/>
      <c r="V150" s="539"/>
      <c r="W150" s="539"/>
      <c r="X150" s="539"/>
      <c r="Y150" s="539"/>
      <c r="Z150" s="539"/>
      <c r="AA150" s="539"/>
      <c r="AB150" s="539"/>
      <c r="AC150" s="539"/>
      <c r="AD150" s="539"/>
      <c r="AE150" s="546"/>
      <c r="AF150" s="539"/>
      <c r="AG150" s="546"/>
      <c r="AH150" s="539"/>
      <c r="AI150" s="546"/>
      <c r="AJ150" s="547"/>
      <c r="AK150" s="548"/>
      <c r="AL150" s="539"/>
      <c r="AM150" s="546"/>
      <c r="AN150" s="539"/>
      <c r="AO150" s="546"/>
      <c r="AP150" s="539"/>
      <c r="AQ150" s="546"/>
      <c r="AR150" s="547"/>
      <c r="AS150" s="548"/>
      <c r="AT150" s="539"/>
      <c r="AU150" s="546"/>
      <c r="AV150" s="539"/>
      <c r="AW150" s="546"/>
      <c r="AX150" s="539"/>
      <c r="AY150" s="546"/>
      <c r="AZ150" s="547"/>
      <c r="BA150" s="548"/>
      <c r="BB150" s="539"/>
      <c r="BC150" s="546"/>
      <c r="BD150" s="539"/>
      <c r="BE150" s="546"/>
      <c r="BF150" s="539"/>
      <c r="BG150" s="539"/>
      <c r="BH150" s="539"/>
      <c r="BI150" s="546"/>
      <c r="BJ150" s="539"/>
      <c r="BK150" s="539"/>
      <c r="BL150" s="539"/>
      <c r="BM150" s="539"/>
      <c r="BN150" s="539"/>
      <c r="BO150" s="539"/>
      <c r="BP150" s="539"/>
      <c r="BQ150" s="539"/>
      <c r="BR150" s="539"/>
      <c r="BS150" s="539"/>
    </row>
    <row r="151" spans="2:71" ht="27.75" customHeight="1">
      <c r="B151" s="543"/>
      <c r="C151" s="543"/>
      <c r="D151" s="544"/>
      <c r="E151" s="539"/>
      <c r="F151" s="539"/>
      <c r="G151" s="539"/>
      <c r="H151" s="539"/>
      <c r="I151" s="539"/>
      <c r="J151" s="539"/>
      <c r="K151" s="539"/>
      <c r="L151" s="539"/>
      <c r="M151" s="539"/>
      <c r="N151" s="539"/>
      <c r="O151" s="539"/>
      <c r="P151" s="539"/>
      <c r="Q151" s="539"/>
      <c r="R151" s="539"/>
      <c r="S151" s="539"/>
      <c r="T151" s="539"/>
      <c r="U151" s="539"/>
      <c r="V151" s="539"/>
      <c r="W151" s="539"/>
      <c r="X151" s="545"/>
      <c r="Y151" s="545"/>
      <c r="Z151" s="539"/>
      <c r="AA151" s="539"/>
      <c r="AB151" s="545"/>
      <c r="AC151" s="545"/>
      <c r="AD151" s="539"/>
      <c r="AE151" s="546"/>
      <c r="AF151" s="539"/>
      <c r="AG151" s="546"/>
      <c r="AH151" s="539"/>
      <c r="AI151" s="546"/>
      <c r="AJ151" s="547"/>
      <c r="AK151" s="548"/>
      <c r="AL151" s="539"/>
      <c r="AM151" s="546"/>
      <c r="AN151" s="539"/>
      <c r="AO151" s="546"/>
      <c r="AP151" s="539"/>
      <c r="AQ151" s="546"/>
      <c r="AR151" s="547"/>
      <c r="AS151" s="548"/>
      <c r="AT151" s="539"/>
      <c r="AU151" s="546"/>
      <c r="AV151" s="539"/>
      <c r="AW151" s="546"/>
      <c r="AX151" s="539"/>
      <c r="AY151" s="546"/>
      <c r="AZ151" s="547"/>
      <c r="BA151" s="548"/>
      <c r="BB151" s="539"/>
      <c r="BC151" s="546"/>
      <c r="BD151" s="539"/>
      <c r="BE151" s="546"/>
      <c r="BF151" s="539"/>
      <c r="BG151" s="539"/>
      <c r="BH151" s="539"/>
      <c r="BI151" s="546"/>
      <c r="BJ151" s="539"/>
      <c r="BK151" s="539"/>
      <c r="BL151" s="539"/>
      <c r="BM151" s="539"/>
      <c r="BN151" s="539"/>
      <c r="BO151" s="539"/>
      <c r="BP151" s="539"/>
      <c r="BQ151" s="539"/>
      <c r="BR151" s="539"/>
      <c r="BS151" s="539"/>
    </row>
    <row r="152" spans="2:71" ht="27.75" customHeight="1">
      <c r="B152" s="543"/>
      <c r="C152" s="543"/>
      <c r="D152" s="544"/>
      <c r="E152" s="539"/>
      <c r="F152" s="539"/>
      <c r="G152" s="539"/>
      <c r="H152" s="539"/>
      <c r="I152" s="539"/>
      <c r="J152" s="539"/>
      <c r="K152" s="539"/>
      <c r="L152" s="545"/>
      <c r="M152" s="545"/>
      <c r="N152" s="545"/>
      <c r="O152" s="545"/>
      <c r="P152" s="545"/>
      <c r="Q152" s="545"/>
      <c r="R152" s="545"/>
      <c r="S152" s="545"/>
      <c r="T152" s="545"/>
      <c r="U152" s="545"/>
      <c r="V152" s="539"/>
      <c r="W152" s="539"/>
      <c r="X152" s="539"/>
      <c r="Y152" s="539"/>
      <c r="Z152" s="539"/>
      <c r="AA152" s="539"/>
      <c r="AB152" s="539"/>
      <c r="AC152" s="539"/>
      <c r="AD152" s="539"/>
      <c r="AE152" s="546"/>
      <c r="AF152" s="539"/>
      <c r="AG152" s="546"/>
      <c r="AH152" s="539"/>
      <c r="AI152" s="546"/>
      <c r="AJ152" s="547"/>
      <c r="AK152" s="548"/>
      <c r="AL152" s="539"/>
      <c r="AM152" s="546"/>
      <c r="AN152" s="539"/>
      <c r="AO152" s="546"/>
      <c r="AP152" s="539"/>
      <c r="AQ152" s="546"/>
      <c r="AR152" s="547"/>
      <c r="AS152" s="548"/>
      <c r="AT152" s="539"/>
      <c r="AU152" s="546"/>
      <c r="AV152" s="539"/>
      <c r="AW152" s="546"/>
      <c r="AX152" s="539"/>
      <c r="AY152" s="546"/>
      <c r="AZ152" s="547"/>
      <c r="BA152" s="548"/>
      <c r="BB152" s="539"/>
      <c r="BC152" s="546"/>
      <c r="BD152" s="539"/>
      <c r="BE152" s="546"/>
      <c r="BF152" s="539"/>
      <c r="BG152" s="539"/>
      <c r="BH152" s="539"/>
      <c r="BI152" s="546"/>
      <c r="BJ152" s="539"/>
      <c r="BK152" s="539"/>
      <c r="BL152" s="539"/>
      <c r="BM152" s="539"/>
      <c r="BN152" s="539"/>
      <c r="BO152" s="539"/>
      <c r="BP152" s="539"/>
      <c r="BQ152" s="539"/>
      <c r="BR152" s="539"/>
      <c r="BS152" s="539"/>
    </row>
    <row r="153" spans="2:71" ht="27.75" customHeight="1">
      <c r="B153" s="543"/>
      <c r="C153" s="543"/>
      <c r="D153" s="544"/>
      <c r="E153" s="539"/>
      <c r="F153" s="539"/>
      <c r="G153" s="539"/>
      <c r="H153" s="539"/>
      <c r="I153" s="539"/>
      <c r="J153" s="539"/>
      <c r="K153" s="539"/>
      <c r="L153" s="539"/>
      <c r="M153" s="539"/>
      <c r="N153" s="539"/>
      <c r="O153" s="539"/>
      <c r="P153" s="539"/>
      <c r="Q153" s="539"/>
      <c r="R153" s="539"/>
      <c r="S153" s="539"/>
      <c r="T153" s="539"/>
      <c r="U153" s="539"/>
      <c r="V153" s="539"/>
      <c r="W153" s="539"/>
      <c r="X153" s="545"/>
      <c r="Y153" s="545"/>
      <c r="Z153" s="539"/>
      <c r="AA153" s="539"/>
      <c r="AB153" s="545"/>
      <c r="AC153" s="545"/>
      <c r="AD153" s="539"/>
      <c r="AE153" s="546"/>
      <c r="AF153" s="539"/>
      <c r="AG153" s="546"/>
      <c r="AH153" s="539"/>
      <c r="AI153" s="546"/>
      <c r="AJ153" s="547"/>
      <c r="AK153" s="548"/>
      <c r="AL153" s="539"/>
      <c r="AM153" s="546"/>
      <c r="AN153" s="539"/>
      <c r="AO153" s="546"/>
      <c r="AP153" s="539"/>
      <c r="AQ153" s="546"/>
      <c r="AR153" s="547"/>
      <c r="AS153" s="548"/>
      <c r="AT153" s="539"/>
      <c r="AU153" s="546"/>
      <c r="AV153" s="539"/>
      <c r="AW153" s="546"/>
      <c r="AX153" s="539"/>
      <c r="AY153" s="546"/>
      <c r="AZ153" s="547"/>
      <c r="BA153" s="548"/>
      <c r="BB153" s="539"/>
      <c r="BC153" s="546"/>
      <c r="BD153" s="539"/>
      <c r="BE153" s="546"/>
      <c r="BF153" s="539"/>
      <c r="BG153" s="539"/>
      <c r="BH153" s="539"/>
      <c r="BI153" s="546"/>
      <c r="BJ153" s="539"/>
      <c r="BK153" s="539"/>
      <c r="BL153" s="539"/>
      <c r="BM153" s="539"/>
      <c r="BN153" s="539"/>
      <c r="BO153" s="539"/>
      <c r="BP153" s="539"/>
      <c r="BQ153" s="539"/>
      <c r="BR153" s="539"/>
      <c r="BS153" s="539"/>
    </row>
    <row r="154" spans="2:71" ht="27.75" customHeight="1">
      <c r="B154" s="543"/>
      <c r="C154" s="543"/>
      <c r="D154" s="544"/>
      <c r="E154" s="539"/>
      <c r="F154" s="539"/>
      <c r="G154" s="539"/>
      <c r="H154" s="539"/>
      <c r="I154" s="539"/>
      <c r="J154" s="539"/>
      <c r="K154" s="539"/>
      <c r="L154" s="545"/>
      <c r="M154" s="545"/>
      <c r="N154" s="545"/>
      <c r="O154" s="545"/>
      <c r="P154" s="545"/>
      <c r="Q154" s="545"/>
      <c r="R154" s="545"/>
      <c r="S154" s="545"/>
      <c r="T154" s="545"/>
      <c r="U154" s="545"/>
      <c r="V154" s="539"/>
      <c r="W154" s="539"/>
      <c r="X154" s="539"/>
      <c r="Y154" s="539"/>
      <c r="Z154" s="539"/>
      <c r="AA154" s="539"/>
      <c r="AB154" s="539"/>
      <c r="AC154" s="539"/>
      <c r="AD154" s="539"/>
      <c r="AE154" s="546"/>
      <c r="AF154" s="539"/>
      <c r="AG154" s="546"/>
      <c r="AH154" s="539"/>
      <c r="AI154" s="546"/>
      <c r="AJ154" s="547"/>
      <c r="AK154" s="548"/>
      <c r="AL154" s="539"/>
      <c r="AM154" s="546"/>
      <c r="AN154" s="539"/>
      <c r="AO154" s="546"/>
      <c r="AP154" s="539"/>
      <c r="AQ154" s="546"/>
      <c r="AR154" s="547"/>
      <c r="AS154" s="548"/>
      <c r="AT154" s="539"/>
      <c r="AU154" s="546"/>
      <c r="AV154" s="539"/>
      <c r="AW154" s="546"/>
      <c r="AX154" s="539"/>
      <c r="AY154" s="546"/>
      <c r="AZ154" s="547"/>
      <c r="BA154" s="548"/>
      <c r="BB154" s="539"/>
      <c r="BC154" s="546"/>
      <c r="BD154" s="539"/>
      <c r="BE154" s="546"/>
      <c r="BF154" s="539"/>
      <c r="BG154" s="539"/>
      <c r="BH154" s="539"/>
      <c r="BI154" s="546"/>
      <c r="BJ154" s="539"/>
      <c r="BK154" s="539"/>
      <c r="BL154" s="539"/>
      <c r="BM154" s="539"/>
      <c r="BN154" s="539"/>
      <c r="BO154" s="539"/>
      <c r="BP154" s="539"/>
      <c r="BQ154" s="539"/>
      <c r="BR154" s="539"/>
      <c r="BS154" s="539"/>
    </row>
    <row r="155" spans="2:71" ht="27.75" customHeight="1">
      <c r="B155" s="543"/>
      <c r="C155" s="543"/>
      <c r="D155" s="544"/>
      <c r="E155" s="539"/>
      <c r="F155" s="539"/>
      <c r="G155" s="539"/>
      <c r="H155" s="539"/>
      <c r="I155" s="539"/>
      <c r="J155" s="539"/>
      <c r="K155" s="539"/>
      <c r="L155" s="539"/>
      <c r="M155" s="539"/>
      <c r="N155" s="539"/>
      <c r="O155" s="539"/>
      <c r="P155" s="539"/>
      <c r="Q155" s="539"/>
      <c r="R155" s="539"/>
      <c r="S155" s="539"/>
      <c r="T155" s="539"/>
      <c r="U155" s="539"/>
      <c r="V155" s="539"/>
      <c r="W155" s="539"/>
      <c r="X155" s="545"/>
      <c r="Y155" s="545"/>
      <c r="Z155" s="539"/>
      <c r="AA155" s="539"/>
      <c r="AB155" s="545"/>
      <c r="AC155" s="545"/>
      <c r="AD155" s="539"/>
      <c r="AE155" s="546"/>
      <c r="AF155" s="539"/>
      <c r="AG155" s="546"/>
      <c r="AH155" s="539"/>
      <c r="AI155" s="546"/>
      <c r="AJ155" s="547"/>
      <c r="AK155" s="548"/>
      <c r="AL155" s="539"/>
      <c r="AM155" s="546"/>
      <c r="AN155" s="539"/>
      <c r="AO155" s="546"/>
      <c r="AP155" s="539"/>
      <c r="AQ155" s="546"/>
      <c r="AR155" s="547"/>
      <c r="AS155" s="548"/>
      <c r="AT155" s="539"/>
      <c r="AU155" s="546"/>
      <c r="AV155" s="539"/>
      <c r="AW155" s="546"/>
      <c r="AX155" s="539"/>
      <c r="AY155" s="546"/>
      <c r="AZ155" s="547"/>
      <c r="BA155" s="548"/>
      <c r="BB155" s="539"/>
      <c r="BC155" s="546"/>
      <c r="BD155" s="539"/>
      <c r="BE155" s="546"/>
      <c r="BF155" s="539"/>
      <c r="BG155" s="539"/>
      <c r="BH155" s="539"/>
      <c r="BI155" s="546"/>
      <c r="BJ155" s="539"/>
      <c r="BK155" s="539"/>
      <c r="BL155" s="539"/>
      <c r="BM155" s="539"/>
      <c r="BN155" s="539"/>
      <c r="BO155" s="539"/>
      <c r="BP155" s="539"/>
      <c r="BQ155" s="539"/>
      <c r="BR155" s="539"/>
      <c r="BS155" s="539"/>
    </row>
    <row r="156" spans="2:71" ht="27.75" customHeight="1">
      <c r="B156" s="543"/>
      <c r="C156" s="543"/>
      <c r="D156" s="544"/>
      <c r="E156" s="539"/>
      <c r="F156" s="539"/>
      <c r="G156" s="539"/>
      <c r="H156" s="539"/>
      <c r="I156" s="539"/>
      <c r="J156" s="539"/>
      <c r="K156" s="539"/>
      <c r="L156" s="545"/>
      <c r="M156" s="545"/>
      <c r="N156" s="545"/>
      <c r="O156" s="545"/>
      <c r="P156" s="545"/>
      <c r="Q156" s="545"/>
      <c r="R156" s="545"/>
      <c r="S156" s="545"/>
      <c r="T156" s="545"/>
      <c r="U156" s="545"/>
      <c r="V156" s="539"/>
      <c r="W156" s="539"/>
      <c r="X156" s="539"/>
      <c r="Y156" s="539"/>
      <c r="Z156" s="539"/>
      <c r="AA156" s="539"/>
      <c r="AB156" s="539"/>
      <c r="AC156" s="539"/>
      <c r="AD156" s="539"/>
      <c r="AE156" s="546"/>
      <c r="AF156" s="539"/>
      <c r="AG156" s="546"/>
      <c r="AH156" s="539"/>
      <c r="AI156" s="546"/>
      <c r="AJ156" s="547"/>
      <c r="AK156" s="548"/>
      <c r="AL156" s="539"/>
      <c r="AM156" s="546"/>
      <c r="AN156" s="539"/>
      <c r="AO156" s="546"/>
      <c r="AP156" s="539"/>
      <c r="AQ156" s="546"/>
      <c r="AR156" s="547"/>
      <c r="AS156" s="548"/>
      <c r="AT156" s="539"/>
      <c r="AU156" s="546"/>
      <c r="AV156" s="539"/>
      <c r="AW156" s="546"/>
      <c r="AX156" s="539"/>
      <c r="AY156" s="546"/>
      <c r="AZ156" s="547"/>
      <c r="BA156" s="548"/>
      <c r="BB156" s="539"/>
      <c r="BC156" s="546"/>
      <c r="BD156" s="539"/>
      <c r="BE156" s="546"/>
      <c r="BF156" s="539"/>
      <c r="BG156" s="539"/>
      <c r="BH156" s="539"/>
      <c r="BI156" s="546"/>
      <c r="BJ156" s="539"/>
      <c r="BK156" s="539"/>
      <c r="BL156" s="539"/>
      <c r="BM156" s="539"/>
      <c r="BN156" s="539"/>
      <c r="BO156" s="539"/>
      <c r="BP156" s="539"/>
      <c r="BQ156" s="539"/>
      <c r="BR156" s="539"/>
      <c r="BS156" s="539"/>
    </row>
    <row r="157" spans="2:71" ht="27.75" customHeight="1">
      <c r="B157" s="543"/>
      <c r="C157" s="543"/>
      <c r="D157" s="544"/>
      <c r="E157" s="539"/>
      <c r="F157" s="539"/>
      <c r="G157" s="539"/>
      <c r="H157" s="539"/>
      <c r="I157" s="539"/>
      <c r="J157" s="539"/>
      <c r="K157" s="539"/>
      <c r="L157" s="539"/>
      <c r="M157" s="539"/>
      <c r="N157" s="539"/>
      <c r="O157" s="539"/>
      <c r="P157" s="539"/>
      <c r="Q157" s="539"/>
      <c r="R157" s="539"/>
      <c r="S157" s="539"/>
      <c r="T157" s="539"/>
      <c r="U157" s="539"/>
      <c r="V157" s="539"/>
      <c r="W157" s="539"/>
      <c r="X157" s="545"/>
      <c r="Y157" s="545"/>
      <c r="Z157" s="539"/>
      <c r="AA157" s="539"/>
      <c r="AB157" s="545"/>
      <c r="AC157" s="545"/>
      <c r="AD157" s="539"/>
      <c r="AE157" s="546"/>
      <c r="AF157" s="539"/>
      <c r="AG157" s="546"/>
      <c r="AH157" s="539"/>
      <c r="AI157" s="546"/>
      <c r="AJ157" s="547"/>
      <c r="AK157" s="548"/>
      <c r="AL157" s="539"/>
      <c r="AM157" s="546"/>
      <c r="AN157" s="539"/>
      <c r="AO157" s="546"/>
      <c r="AP157" s="539"/>
      <c r="AQ157" s="546"/>
      <c r="AR157" s="547"/>
      <c r="AS157" s="548"/>
      <c r="AT157" s="539"/>
      <c r="AU157" s="546"/>
      <c r="AV157" s="539"/>
      <c r="AW157" s="546"/>
      <c r="AX157" s="539"/>
      <c r="AY157" s="546"/>
      <c r="AZ157" s="547"/>
      <c r="BA157" s="548"/>
      <c r="BB157" s="539"/>
      <c r="BC157" s="546"/>
      <c r="BD157" s="539"/>
      <c r="BE157" s="546"/>
      <c r="BF157" s="539"/>
      <c r="BG157" s="539"/>
      <c r="BH157" s="539"/>
      <c r="BI157" s="546"/>
      <c r="BJ157" s="539"/>
      <c r="BK157" s="539"/>
      <c r="BL157" s="539"/>
      <c r="BM157" s="539"/>
      <c r="BN157" s="539"/>
      <c r="BO157" s="539"/>
      <c r="BP157" s="539"/>
      <c r="BQ157" s="539"/>
      <c r="BR157" s="539"/>
      <c r="BS157" s="539"/>
    </row>
    <row r="158" spans="2:71" ht="27.75" customHeight="1">
      <c r="B158" s="543"/>
      <c r="C158" s="543"/>
      <c r="D158" s="544"/>
      <c r="E158" s="539"/>
      <c r="F158" s="539"/>
      <c r="G158" s="539"/>
      <c r="H158" s="539"/>
      <c r="I158" s="539"/>
      <c r="J158" s="539"/>
      <c r="K158" s="539"/>
      <c r="L158" s="545"/>
      <c r="M158" s="545"/>
      <c r="N158" s="545"/>
      <c r="O158" s="545"/>
      <c r="P158" s="545"/>
      <c r="Q158" s="545"/>
      <c r="R158" s="545"/>
      <c r="S158" s="545"/>
      <c r="T158" s="545"/>
      <c r="U158" s="545"/>
      <c r="V158" s="539"/>
      <c r="W158" s="539"/>
      <c r="X158" s="539"/>
      <c r="Y158" s="539"/>
      <c r="Z158" s="539"/>
      <c r="AA158" s="539"/>
      <c r="AB158" s="539"/>
      <c r="AC158" s="539"/>
      <c r="AD158" s="539"/>
      <c r="AE158" s="546"/>
      <c r="AF158" s="539"/>
      <c r="AG158" s="546"/>
      <c r="AH158" s="539"/>
      <c r="AI158" s="546"/>
      <c r="AJ158" s="547"/>
      <c r="AK158" s="548"/>
      <c r="AL158" s="539"/>
      <c r="AM158" s="546"/>
      <c r="AN158" s="539"/>
      <c r="AO158" s="546"/>
      <c r="AP158" s="539"/>
      <c r="AQ158" s="546"/>
      <c r="AR158" s="547"/>
      <c r="AS158" s="548"/>
      <c r="AT158" s="539"/>
      <c r="AU158" s="546"/>
      <c r="AV158" s="539"/>
      <c r="AW158" s="546"/>
      <c r="AX158" s="539"/>
      <c r="AY158" s="546"/>
      <c r="AZ158" s="547"/>
      <c r="BA158" s="548"/>
      <c r="BB158" s="539"/>
      <c r="BC158" s="546"/>
      <c r="BD158" s="539"/>
      <c r="BE158" s="546"/>
      <c r="BF158" s="539"/>
      <c r="BG158" s="539"/>
      <c r="BH158" s="539"/>
      <c r="BI158" s="546"/>
      <c r="BJ158" s="539"/>
      <c r="BK158" s="539"/>
      <c r="BL158" s="539"/>
      <c r="BM158" s="539"/>
      <c r="BN158" s="539"/>
      <c r="BO158" s="539"/>
      <c r="BP158" s="539"/>
      <c r="BQ158" s="539"/>
      <c r="BR158" s="539"/>
      <c r="BS158" s="539"/>
    </row>
    <row r="159" spans="2:71" ht="27.75" customHeight="1">
      <c r="B159" s="543"/>
      <c r="C159" s="543"/>
      <c r="D159" s="544"/>
      <c r="E159" s="539"/>
      <c r="F159" s="539"/>
      <c r="G159" s="539"/>
      <c r="H159" s="539"/>
      <c r="I159" s="539"/>
      <c r="J159" s="539"/>
      <c r="K159" s="539"/>
      <c r="L159" s="539"/>
      <c r="M159" s="539"/>
      <c r="N159" s="539"/>
      <c r="O159" s="539"/>
      <c r="P159" s="539"/>
      <c r="Q159" s="539"/>
      <c r="R159" s="539"/>
      <c r="S159" s="539"/>
      <c r="T159" s="539"/>
      <c r="U159" s="539"/>
      <c r="V159" s="539"/>
      <c r="W159" s="539"/>
      <c r="X159" s="545"/>
      <c r="Y159" s="545"/>
      <c r="Z159" s="539"/>
      <c r="AA159" s="539"/>
      <c r="AB159" s="545"/>
      <c r="AC159" s="545"/>
      <c r="AD159" s="539"/>
      <c r="AE159" s="546"/>
      <c r="AF159" s="539"/>
      <c r="AG159" s="546"/>
      <c r="AH159" s="539"/>
      <c r="AI159" s="546"/>
      <c r="AJ159" s="547"/>
      <c r="AK159" s="548"/>
      <c r="AL159" s="539"/>
      <c r="AM159" s="546"/>
      <c r="AN159" s="539"/>
      <c r="AO159" s="546"/>
      <c r="AP159" s="539"/>
      <c r="AQ159" s="546"/>
      <c r="AR159" s="547"/>
      <c r="AS159" s="548"/>
      <c r="AT159" s="539"/>
      <c r="AU159" s="546"/>
      <c r="AV159" s="539"/>
      <c r="AW159" s="546"/>
      <c r="AX159" s="539"/>
      <c r="AY159" s="546"/>
      <c r="AZ159" s="547"/>
      <c r="BA159" s="548"/>
      <c r="BB159" s="539"/>
      <c r="BC159" s="546"/>
      <c r="BD159" s="539"/>
      <c r="BE159" s="546"/>
      <c r="BF159" s="539"/>
      <c r="BG159" s="539"/>
      <c r="BH159" s="539"/>
      <c r="BI159" s="546"/>
      <c r="BJ159" s="539"/>
      <c r="BK159" s="539"/>
      <c r="BL159" s="539"/>
      <c r="BM159" s="539"/>
      <c r="BN159" s="539"/>
      <c r="BO159" s="539"/>
      <c r="BP159" s="539"/>
      <c r="BQ159" s="539"/>
      <c r="BR159" s="539"/>
      <c r="BS159" s="539"/>
    </row>
    <row r="160" spans="2:71" ht="27.75" customHeight="1">
      <c r="B160" s="543"/>
      <c r="C160" s="543"/>
      <c r="D160" s="544"/>
      <c r="E160" s="539"/>
      <c r="F160" s="539"/>
      <c r="G160" s="539"/>
      <c r="H160" s="539"/>
      <c r="I160" s="539"/>
      <c r="J160" s="539"/>
      <c r="K160" s="539"/>
      <c r="L160" s="545"/>
      <c r="M160" s="545"/>
      <c r="N160" s="545"/>
      <c r="O160" s="545"/>
      <c r="P160" s="545"/>
      <c r="Q160" s="545"/>
      <c r="R160" s="545"/>
      <c r="S160" s="545"/>
      <c r="T160" s="545"/>
      <c r="U160" s="545"/>
      <c r="V160" s="539"/>
      <c r="W160" s="539"/>
      <c r="X160" s="539"/>
      <c r="Y160" s="539"/>
      <c r="Z160" s="539"/>
      <c r="AA160" s="539"/>
      <c r="AB160" s="539"/>
      <c r="AC160" s="539"/>
      <c r="AD160" s="539"/>
      <c r="AE160" s="546"/>
      <c r="AF160" s="539"/>
      <c r="AG160" s="546"/>
      <c r="AH160" s="539"/>
      <c r="AI160" s="546"/>
      <c r="AJ160" s="547"/>
      <c r="AK160" s="548"/>
      <c r="AL160" s="539"/>
      <c r="AM160" s="546"/>
      <c r="AN160" s="539"/>
      <c r="AO160" s="546"/>
      <c r="AP160" s="539"/>
      <c r="AQ160" s="546"/>
      <c r="AR160" s="547"/>
      <c r="AS160" s="548"/>
      <c r="AT160" s="539"/>
      <c r="AU160" s="546"/>
      <c r="AV160" s="539"/>
      <c r="AW160" s="546"/>
      <c r="AX160" s="539"/>
      <c r="AY160" s="546"/>
      <c r="AZ160" s="547"/>
      <c r="BA160" s="548"/>
      <c r="BB160" s="539"/>
      <c r="BC160" s="546"/>
      <c r="BD160" s="539"/>
      <c r="BE160" s="546"/>
      <c r="BF160" s="539"/>
      <c r="BG160" s="539"/>
      <c r="BH160" s="539"/>
      <c r="BI160" s="546"/>
      <c r="BJ160" s="539"/>
      <c r="BK160" s="539"/>
      <c r="BL160" s="539"/>
      <c r="BM160" s="539"/>
      <c r="BN160" s="539"/>
      <c r="BO160" s="539"/>
      <c r="BP160" s="539"/>
      <c r="BQ160" s="539"/>
      <c r="BR160" s="539"/>
      <c r="BS160" s="539"/>
    </row>
    <row r="161" spans="2:71" ht="27.75" customHeight="1">
      <c r="B161" s="543"/>
      <c r="C161" s="543"/>
      <c r="D161" s="544"/>
      <c r="E161" s="539"/>
      <c r="F161" s="539"/>
      <c r="G161" s="539"/>
      <c r="H161" s="539"/>
      <c r="I161" s="539"/>
      <c r="J161" s="539"/>
      <c r="K161" s="539"/>
      <c r="L161" s="539"/>
      <c r="M161" s="539"/>
      <c r="N161" s="539"/>
      <c r="O161" s="539"/>
      <c r="P161" s="539"/>
      <c r="Q161" s="539"/>
      <c r="R161" s="539"/>
      <c r="S161" s="539"/>
      <c r="T161" s="539"/>
      <c r="U161" s="539"/>
      <c r="V161" s="539"/>
      <c r="W161" s="539"/>
      <c r="X161" s="545"/>
      <c r="Y161" s="545"/>
      <c r="Z161" s="539"/>
      <c r="AA161" s="539"/>
      <c r="AB161" s="545"/>
      <c r="AC161" s="545"/>
      <c r="AD161" s="539"/>
      <c r="AE161" s="546"/>
      <c r="AF161" s="539"/>
      <c r="AG161" s="546"/>
      <c r="AH161" s="539"/>
      <c r="AI161" s="546"/>
      <c r="AJ161" s="547"/>
      <c r="AK161" s="548"/>
      <c r="AL161" s="539"/>
      <c r="AM161" s="546"/>
      <c r="AN161" s="539"/>
      <c r="AO161" s="546"/>
      <c r="AP161" s="539"/>
      <c r="AQ161" s="546"/>
      <c r="AR161" s="547"/>
      <c r="AS161" s="548"/>
      <c r="AT161" s="539"/>
      <c r="AU161" s="546"/>
      <c r="AV161" s="539"/>
      <c r="AW161" s="546"/>
      <c r="AX161" s="539"/>
      <c r="AY161" s="546"/>
      <c r="AZ161" s="547"/>
      <c r="BA161" s="548"/>
      <c r="BB161" s="539"/>
      <c r="BC161" s="546"/>
      <c r="BD161" s="539"/>
      <c r="BE161" s="546"/>
      <c r="BF161" s="539"/>
      <c r="BG161" s="539"/>
      <c r="BH161" s="539"/>
      <c r="BI161" s="546"/>
      <c r="BJ161" s="539"/>
      <c r="BK161" s="539"/>
      <c r="BL161" s="539"/>
      <c r="BM161" s="539"/>
      <c r="BN161" s="539"/>
      <c r="BO161" s="539"/>
      <c r="BP161" s="539"/>
      <c r="BQ161" s="539"/>
      <c r="BR161" s="539"/>
      <c r="BS161" s="539"/>
    </row>
    <row r="162" spans="2:71" ht="27.75" customHeight="1">
      <c r="B162" s="543"/>
      <c r="C162" s="543"/>
      <c r="D162" s="544"/>
      <c r="E162" s="539"/>
      <c r="F162" s="539"/>
      <c r="G162" s="539"/>
      <c r="H162" s="539"/>
      <c r="I162" s="539"/>
      <c r="J162" s="539"/>
      <c r="K162" s="539"/>
      <c r="L162" s="545"/>
      <c r="M162" s="545"/>
      <c r="N162" s="545"/>
      <c r="O162" s="545"/>
      <c r="P162" s="545"/>
      <c r="Q162" s="545"/>
      <c r="R162" s="545"/>
      <c r="S162" s="545"/>
      <c r="T162" s="545"/>
      <c r="U162" s="545"/>
      <c r="V162" s="539"/>
      <c r="W162" s="539"/>
      <c r="X162" s="539"/>
      <c r="Y162" s="539"/>
      <c r="Z162" s="539"/>
      <c r="AA162" s="539"/>
      <c r="AB162" s="539"/>
      <c r="AC162" s="539"/>
      <c r="AD162" s="539"/>
      <c r="AE162" s="546"/>
      <c r="AF162" s="539"/>
      <c r="AG162" s="546"/>
      <c r="AH162" s="539"/>
      <c r="AI162" s="546"/>
      <c r="AJ162" s="547"/>
      <c r="AK162" s="548"/>
      <c r="AL162" s="539"/>
      <c r="AM162" s="546"/>
      <c r="AN162" s="539"/>
      <c r="AO162" s="546"/>
      <c r="AP162" s="539"/>
      <c r="AQ162" s="546"/>
      <c r="AR162" s="547"/>
      <c r="AS162" s="548"/>
      <c r="AT162" s="539"/>
      <c r="AU162" s="546"/>
      <c r="AV162" s="539"/>
      <c r="AW162" s="546"/>
      <c r="AX162" s="539"/>
      <c r="AY162" s="546"/>
      <c r="AZ162" s="547"/>
      <c r="BA162" s="548"/>
      <c r="BB162" s="539"/>
      <c r="BC162" s="546"/>
      <c r="BD162" s="539"/>
      <c r="BE162" s="546"/>
      <c r="BF162" s="539"/>
      <c r="BG162" s="539"/>
      <c r="BH162" s="539"/>
      <c r="BI162" s="546"/>
      <c r="BJ162" s="539"/>
      <c r="BK162" s="539"/>
      <c r="BL162" s="539"/>
      <c r="BM162" s="539"/>
      <c r="BN162" s="539"/>
      <c r="BO162" s="539"/>
      <c r="BP162" s="539"/>
      <c r="BQ162" s="539"/>
      <c r="BR162" s="539"/>
      <c r="BS162" s="539"/>
    </row>
    <row r="163" spans="2:71" ht="27.75" customHeight="1">
      <c r="B163" s="543"/>
      <c r="C163" s="543"/>
      <c r="D163" s="544"/>
      <c r="E163" s="539"/>
      <c r="F163" s="539"/>
      <c r="G163" s="539"/>
      <c r="H163" s="539"/>
      <c r="I163" s="539"/>
      <c r="J163" s="539"/>
      <c r="K163" s="539"/>
      <c r="L163" s="539"/>
      <c r="M163" s="539"/>
      <c r="N163" s="539"/>
      <c r="O163" s="539"/>
      <c r="P163" s="539"/>
      <c r="Q163" s="539"/>
      <c r="R163" s="539"/>
      <c r="S163" s="539"/>
      <c r="T163" s="539"/>
      <c r="U163" s="539"/>
      <c r="V163" s="539"/>
      <c r="W163" s="539"/>
      <c r="X163" s="545"/>
      <c r="Y163" s="545"/>
      <c r="Z163" s="539"/>
      <c r="AA163" s="539"/>
      <c r="AB163" s="545"/>
      <c r="AC163" s="545"/>
      <c r="AD163" s="539"/>
      <c r="AE163" s="546"/>
      <c r="AF163" s="539"/>
      <c r="AG163" s="546"/>
      <c r="AH163" s="539"/>
      <c r="AI163" s="546"/>
      <c r="AJ163" s="547"/>
      <c r="AK163" s="548"/>
      <c r="AL163" s="539"/>
      <c r="AM163" s="546"/>
      <c r="AN163" s="539"/>
      <c r="AO163" s="546"/>
      <c r="AP163" s="539"/>
      <c r="AQ163" s="546"/>
      <c r="AR163" s="547"/>
      <c r="AS163" s="548"/>
      <c r="AT163" s="539"/>
      <c r="AU163" s="546"/>
      <c r="AV163" s="539"/>
      <c r="AW163" s="546"/>
      <c r="AX163" s="539"/>
      <c r="AY163" s="546"/>
      <c r="AZ163" s="547"/>
      <c r="BA163" s="548"/>
      <c r="BB163" s="539"/>
      <c r="BC163" s="546"/>
      <c r="BD163" s="539"/>
      <c r="BE163" s="546"/>
      <c r="BF163" s="539"/>
      <c r="BG163" s="539"/>
      <c r="BH163" s="539"/>
      <c r="BI163" s="546"/>
      <c r="BJ163" s="539"/>
      <c r="BK163" s="539"/>
      <c r="BL163" s="539"/>
      <c r="BM163" s="539"/>
      <c r="BN163" s="539"/>
      <c r="BO163" s="539"/>
      <c r="BP163" s="539"/>
      <c r="BQ163" s="539"/>
      <c r="BR163" s="539"/>
      <c r="BS163" s="539"/>
    </row>
    <row r="164" spans="2:71" ht="27.75" customHeight="1">
      <c r="B164" s="543"/>
      <c r="C164" s="543"/>
      <c r="D164" s="544"/>
      <c r="E164" s="539"/>
      <c r="F164" s="539"/>
      <c r="G164" s="539"/>
      <c r="H164" s="539"/>
      <c r="I164" s="539"/>
      <c r="J164" s="539"/>
      <c r="K164" s="539"/>
      <c r="L164" s="545"/>
      <c r="M164" s="545"/>
      <c r="N164" s="545"/>
      <c r="O164" s="545"/>
      <c r="P164" s="545"/>
      <c r="Q164" s="545"/>
      <c r="R164" s="545"/>
      <c r="S164" s="545"/>
      <c r="T164" s="545"/>
      <c r="U164" s="545"/>
      <c r="V164" s="539"/>
      <c r="W164" s="539"/>
      <c r="X164" s="539"/>
      <c r="Y164" s="539"/>
      <c r="Z164" s="539"/>
      <c r="AA164" s="539"/>
      <c r="AB164" s="539"/>
      <c r="AC164" s="539"/>
      <c r="AD164" s="539"/>
      <c r="AE164" s="546"/>
      <c r="AF164" s="539"/>
      <c r="AG164" s="546"/>
      <c r="AH164" s="539"/>
      <c r="AI164" s="546"/>
      <c r="AJ164" s="547"/>
      <c r="AK164" s="548"/>
      <c r="AL164" s="539"/>
      <c r="AM164" s="546"/>
      <c r="AN164" s="539"/>
      <c r="AO164" s="546"/>
      <c r="AP164" s="539"/>
      <c r="AQ164" s="546"/>
      <c r="AR164" s="547"/>
      <c r="AS164" s="548"/>
      <c r="AT164" s="539"/>
      <c r="AU164" s="546"/>
      <c r="AV164" s="539"/>
      <c r="AW164" s="546"/>
      <c r="AX164" s="539"/>
      <c r="AY164" s="546"/>
      <c r="AZ164" s="547"/>
      <c r="BA164" s="548"/>
      <c r="BB164" s="539"/>
      <c r="BC164" s="546"/>
      <c r="BD164" s="539"/>
      <c r="BE164" s="546"/>
      <c r="BF164" s="539"/>
      <c r="BG164" s="539"/>
      <c r="BH164" s="539"/>
      <c r="BI164" s="546"/>
      <c r="BJ164" s="539"/>
      <c r="BK164" s="539"/>
      <c r="BL164" s="539"/>
      <c r="BM164" s="539"/>
      <c r="BN164" s="539"/>
      <c r="BO164" s="539"/>
      <c r="BP164" s="539"/>
      <c r="BQ164" s="539"/>
      <c r="BR164" s="539"/>
      <c r="BS164" s="539"/>
    </row>
    <row r="165" spans="2:71" ht="27.75" customHeight="1">
      <c r="B165" s="543"/>
      <c r="C165" s="543"/>
      <c r="D165" s="544"/>
      <c r="E165" s="539"/>
      <c r="F165" s="539"/>
      <c r="G165" s="539"/>
      <c r="H165" s="539"/>
      <c r="I165" s="539"/>
      <c r="J165" s="539"/>
      <c r="K165" s="539"/>
      <c r="L165" s="539"/>
      <c r="M165" s="539"/>
      <c r="N165" s="539"/>
      <c r="O165" s="539"/>
      <c r="P165" s="539"/>
      <c r="Q165" s="539"/>
      <c r="R165" s="539"/>
      <c r="S165" s="539"/>
      <c r="T165" s="539"/>
      <c r="U165" s="539"/>
      <c r="V165" s="539"/>
      <c r="W165" s="539"/>
      <c r="X165" s="545"/>
      <c r="Y165" s="545"/>
      <c r="Z165" s="539"/>
      <c r="AA165" s="539"/>
      <c r="AB165" s="545"/>
      <c r="AC165" s="545"/>
      <c r="AD165" s="539"/>
      <c r="AE165" s="546"/>
      <c r="AF165" s="539"/>
      <c r="AG165" s="546"/>
      <c r="AH165" s="539"/>
      <c r="AI165" s="546"/>
      <c r="AJ165" s="547"/>
      <c r="AK165" s="548"/>
      <c r="AL165" s="539"/>
      <c r="AM165" s="546"/>
      <c r="AN165" s="539"/>
      <c r="AO165" s="546"/>
      <c r="AP165" s="539"/>
      <c r="AQ165" s="546"/>
      <c r="AR165" s="547"/>
      <c r="AS165" s="548"/>
      <c r="AT165" s="539"/>
      <c r="AU165" s="546"/>
      <c r="AV165" s="539"/>
      <c r="AW165" s="546"/>
      <c r="AX165" s="539"/>
      <c r="AY165" s="546"/>
      <c r="AZ165" s="547"/>
      <c r="BA165" s="548"/>
      <c r="BB165" s="539"/>
      <c r="BC165" s="546"/>
      <c r="BD165" s="539"/>
      <c r="BE165" s="546"/>
      <c r="BF165" s="539"/>
      <c r="BG165" s="539"/>
      <c r="BH165" s="539"/>
      <c r="BI165" s="546"/>
      <c r="BJ165" s="539"/>
      <c r="BK165" s="539"/>
      <c r="BL165" s="539"/>
      <c r="BM165" s="539"/>
      <c r="BN165" s="539"/>
      <c r="BO165" s="539"/>
      <c r="BP165" s="539"/>
      <c r="BQ165" s="539"/>
      <c r="BR165" s="539"/>
      <c r="BS165" s="539"/>
    </row>
    <row r="166" spans="2:71" ht="27.75" customHeight="1">
      <c r="B166" s="543"/>
      <c r="C166" s="543"/>
      <c r="D166" s="544"/>
      <c r="E166" s="539"/>
      <c r="F166" s="539"/>
      <c r="G166" s="539"/>
      <c r="H166" s="539"/>
      <c r="I166" s="539"/>
      <c r="J166" s="539"/>
      <c r="K166" s="539"/>
      <c r="L166" s="545"/>
      <c r="M166" s="545"/>
      <c r="N166" s="545"/>
      <c r="O166" s="545"/>
      <c r="P166" s="545"/>
      <c r="Q166" s="545"/>
      <c r="R166" s="545"/>
      <c r="S166" s="545"/>
      <c r="T166" s="545"/>
      <c r="U166" s="545"/>
      <c r="V166" s="539"/>
      <c r="W166" s="539"/>
      <c r="X166" s="539"/>
      <c r="Y166" s="539"/>
      <c r="Z166" s="539"/>
      <c r="AA166" s="539"/>
      <c r="AB166" s="539"/>
      <c r="AC166" s="539"/>
      <c r="AD166" s="539"/>
      <c r="AE166" s="546"/>
      <c r="AF166" s="539"/>
      <c r="AG166" s="546"/>
      <c r="AH166" s="539"/>
      <c r="AI166" s="546"/>
      <c r="AJ166" s="547"/>
      <c r="AK166" s="548"/>
      <c r="AL166" s="539"/>
      <c r="AM166" s="546"/>
      <c r="AN166" s="539"/>
      <c r="AO166" s="546"/>
      <c r="AP166" s="539"/>
      <c r="AQ166" s="546"/>
      <c r="AR166" s="547"/>
      <c r="AS166" s="548"/>
      <c r="AT166" s="539"/>
      <c r="AU166" s="546"/>
      <c r="AV166" s="539"/>
      <c r="AW166" s="546"/>
      <c r="AX166" s="539"/>
      <c r="AY166" s="546"/>
      <c r="AZ166" s="547"/>
      <c r="BA166" s="548"/>
      <c r="BB166" s="539"/>
      <c r="BC166" s="546"/>
      <c r="BD166" s="539"/>
      <c r="BE166" s="546"/>
      <c r="BF166" s="539"/>
      <c r="BG166" s="539"/>
      <c r="BH166" s="539"/>
      <c r="BI166" s="546"/>
      <c r="BJ166" s="539"/>
      <c r="BK166" s="539"/>
      <c r="BL166" s="539"/>
      <c r="BM166" s="539"/>
      <c r="BN166" s="539"/>
      <c r="BO166" s="539"/>
      <c r="BP166" s="539"/>
      <c r="BQ166" s="539"/>
      <c r="BR166" s="539"/>
      <c r="BS166" s="539"/>
    </row>
    <row r="167" spans="2:71" ht="27.75" customHeight="1">
      <c r="B167" s="543"/>
      <c r="C167" s="543"/>
      <c r="D167" s="544"/>
      <c r="E167" s="539"/>
      <c r="F167" s="539"/>
      <c r="G167" s="539"/>
      <c r="H167" s="539"/>
      <c r="I167" s="539"/>
      <c r="J167" s="539"/>
      <c r="K167" s="539"/>
      <c r="L167" s="539"/>
      <c r="M167" s="539"/>
      <c r="N167" s="539"/>
      <c r="O167" s="539"/>
      <c r="P167" s="539"/>
      <c r="Q167" s="539"/>
      <c r="R167" s="539"/>
      <c r="S167" s="539"/>
      <c r="T167" s="539"/>
      <c r="U167" s="539"/>
      <c r="V167" s="539"/>
      <c r="W167" s="539"/>
      <c r="X167" s="545"/>
      <c r="Y167" s="545"/>
      <c r="Z167" s="539"/>
      <c r="AA167" s="539"/>
      <c r="AB167" s="545"/>
      <c r="AC167" s="545"/>
      <c r="AD167" s="539"/>
      <c r="AE167" s="546"/>
      <c r="AF167" s="539"/>
      <c r="AG167" s="546"/>
      <c r="AH167" s="539"/>
      <c r="AI167" s="546"/>
      <c r="AJ167" s="547"/>
      <c r="AK167" s="548"/>
      <c r="AL167" s="539"/>
      <c r="AM167" s="546"/>
      <c r="AN167" s="539"/>
      <c r="AO167" s="546"/>
      <c r="AP167" s="539"/>
      <c r="AQ167" s="546"/>
      <c r="AR167" s="547"/>
      <c r="AS167" s="548"/>
      <c r="AT167" s="539"/>
      <c r="AU167" s="546"/>
      <c r="AV167" s="539"/>
      <c r="AW167" s="546"/>
      <c r="AX167" s="539"/>
      <c r="AY167" s="546"/>
      <c r="AZ167" s="547"/>
      <c r="BA167" s="548"/>
      <c r="BB167" s="539"/>
      <c r="BC167" s="546"/>
      <c r="BD167" s="539"/>
      <c r="BE167" s="546"/>
      <c r="BF167" s="539"/>
      <c r="BG167" s="539"/>
      <c r="BH167" s="539"/>
      <c r="BI167" s="546"/>
      <c r="BJ167" s="539"/>
      <c r="BK167" s="539"/>
      <c r="BL167" s="539"/>
      <c r="BM167" s="539"/>
      <c r="BN167" s="539"/>
      <c r="BO167" s="539"/>
      <c r="BP167" s="539"/>
      <c r="BQ167" s="539"/>
      <c r="BR167" s="539"/>
      <c r="BS167" s="539"/>
    </row>
    <row r="168" spans="2:71" ht="27.75" customHeight="1">
      <c r="B168" s="543"/>
      <c r="C168" s="543"/>
      <c r="D168" s="544"/>
      <c r="E168" s="539"/>
      <c r="F168" s="539"/>
      <c r="G168" s="539"/>
      <c r="H168" s="539"/>
      <c r="I168" s="539"/>
      <c r="J168" s="539"/>
      <c r="K168" s="539"/>
      <c r="L168" s="545"/>
      <c r="M168" s="545"/>
      <c r="N168" s="545"/>
      <c r="O168" s="545"/>
      <c r="P168" s="545"/>
      <c r="Q168" s="545"/>
      <c r="R168" s="545"/>
      <c r="S168" s="545"/>
      <c r="T168" s="545"/>
      <c r="U168" s="545"/>
      <c r="V168" s="539"/>
      <c r="W168" s="539"/>
      <c r="X168" s="539"/>
      <c r="Y168" s="539"/>
      <c r="Z168" s="539"/>
      <c r="AA168" s="539"/>
      <c r="AB168" s="539"/>
      <c r="AC168" s="539"/>
      <c r="AD168" s="539"/>
      <c r="AE168" s="546"/>
      <c r="AF168" s="539"/>
      <c r="AG168" s="546"/>
      <c r="AH168" s="539"/>
      <c r="AI168" s="546"/>
      <c r="AJ168" s="547"/>
      <c r="AK168" s="548"/>
      <c r="AL168" s="539"/>
      <c r="AM168" s="546"/>
      <c r="AN168" s="539"/>
      <c r="AO168" s="546"/>
      <c r="AP168" s="539"/>
      <c r="AQ168" s="546"/>
      <c r="AR168" s="547"/>
      <c r="AS168" s="548"/>
      <c r="AT168" s="539"/>
      <c r="AU168" s="546"/>
      <c r="AV168" s="539"/>
      <c r="AW168" s="546"/>
      <c r="AX168" s="539"/>
      <c r="AY168" s="546"/>
      <c r="AZ168" s="547"/>
      <c r="BA168" s="548"/>
      <c r="BB168" s="539"/>
      <c r="BC168" s="546"/>
      <c r="BD168" s="539"/>
      <c r="BE168" s="546"/>
      <c r="BF168" s="539"/>
      <c r="BG168" s="539"/>
      <c r="BH168" s="539"/>
      <c r="BI168" s="546"/>
      <c r="BJ168" s="539"/>
      <c r="BK168" s="539"/>
      <c r="BL168" s="539"/>
      <c r="BM168" s="539"/>
      <c r="BN168" s="539"/>
      <c r="BO168" s="539"/>
      <c r="BP168" s="539"/>
      <c r="BQ168" s="539"/>
      <c r="BR168" s="539"/>
      <c r="BS168" s="539"/>
    </row>
    <row r="169" spans="2:71" ht="27.75" customHeight="1">
      <c r="B169" s="543"/>
      <c r="C169" s="543"/>
      <c r="D169" s="544"/>
      <c r="E169" s="539"/>
      <c r="F169" s="539"/>
      <c r="G169" s="539"/>
      <c r="H169" s="539"/>
      <c r="I169" s="539"/>
      <c r="J169" s="539"/>
      <c r="K169" s="539"/>
      <c r="L169" s="539"/>
      <c r="M169" s="539"/>
      <c r="N169" s="539"/>
      <c r="O169" s="539"/>
      <c r="P169" s="539"/>
      <c r="Q169" s="539"/>
      <c r="R169" s="539"/>
      <c r="S169" s="539"/>
      <c r="T169" s="539"/>
      <c r="U169" s="539"/>
      <c r="V169" s="539"/>
      <c r="W169" s="539"/>
      <c r="X169" s="545"/>
      <c r="Y169" s="545"/>
      <c r="Z169" s="539"/>
      <c r="AA169" s="539"/>
      <c r="AB169" s="545"/>
      <c r="AC169" s="545"/>
      <c r="AD169" s="539"/>
      <c r="AE169" s="546"/>
      <c r="AF169" s="539"/>
      <c r="AG169" s="546"/>
      <c r="AH169" s="539"/>
      <c r="AI169" s="546"/>
      <c r="AJ169" s="547"/>
      <c r="AK169" s="548"/>
      <c r="AL169" s="539"/>
      <c r="AM169" s="546"/>
      <c r="AN169" s="539"/>
      <c r="AO169" s="546"/>
      <c r="AP169" s="539"/>
      <c r="AQ169" s="546"/>
      <c r="AR169" s="547"/>
      <c r="AS169" s="548"/>
      <c r="AT169" s="539"/>
      <c r="AU169" s="546"/>
      <c r="AV169" s="539"/>
      <c r="AW169" s="546"/>
      <c r="AX169" s="539"/>
      <c r="AY169" s="546"/>
      <c r="AZ169" s="547"/>
      <c r="BA169" s="548"/>
      <c r="BB169" s="539"/>
      <c r="BC169" s="546"/>
      <c r="BD169" s="539"/>
      <c r="BE169" s="546"/>
      <c r="BF169" s="539"/>
      <c r="BG169" s="539"/>
      <c r="BH169" s="539"/>
      <c r="BI169" s="546"/>
      <c r="BJ169" s="539"/>
      <c r="BK169" s="539"/>
      <c r="BL169" s="539"/>
      <c r="BM169" s="539"/>
      <c r="BN169" s="539"/>
      <c r="BO169" s="539"/>
      <c r="BP169" s="539"/>
      <c r="BQ169" s="539"/>
      <c r="BR169" s="539"/>
      <c r="BS169" s="539"/>
    </row>
    <row r="170" spans="2:71" ht="27.75" customHeight="1">
      <c r="B170" s="543"/>
      <c r="C170" s="543"/>
      <c r="D170" s="544"/>
      <c r="E170" s="539"/>
      <c r="F170" s="539"/>
      <c r="G170" s="539"/>
      <c r="H170" s="539"/>
      <c r="I170" s="539"/>
      <c r="J170" s="539"/>
      <c r="K170" s="539"/>
      <c r="L170" s="545"/>
      <c r="M170" s="545"/>
      <c r="N170" s="545"/>
      <c r="O170" s="545"/>
      <c r="P170" s="545"/>
      <c r="Q170" s="545"/>
      <c r="R170" s="545"/>
      <c r="S170" s="545"/>
      <c r="T170" s="545"/>
      <c r="U170" s="545"/>
      <c r="V170" s="539"/>
      <c r="W170" s="539"/>
      <c r="X170" s="539"/>
      <c r="Y170" s="539"/>
      <c r="Z170" s="539"/>
      <c r="AA170" s="539"/>
      <c r="AB170" s="539"/>
      <c r="AC170" s="539"/>
      <c r="AD170" s="539"/>
      <c r="AE170" s="546"/>
      <c r="AF170" s="539"/>
      <c r="AG170" s="546"/>
      <c r="AH170" s="539"/>
      <c r="AI170" s="546"/>
      <c r="AJ170" s="547"/>
      <c r="AK170" s="548"/>
      <c r="AL170" s="539"/>
      <c r="AM170" s="546"/>
      <c r="AN170" s="539"/>
      <c r="AO170" s="546"/>
      <c r="AP170" s="539"/>
      <c r="AQ170" s="546"/>
      <c r="AR170" s="547"/>
      <c r="AS170" s="548"/>
      <c r="AT170" s="539"/>
      <c r="AU170" s="546"/>
      <c r="AV170" s="539"/>
      <c r="AW170" s="546"/>
      <c r="AX170" s="539"/>
      <c r="AY170" s="546"/>
      <c r="AZ170" s="547"/>
      <c r="BA170" s="548"/>
      <c r="BB170" s="539"/>
      <c r="BC170" s="546"/>
      <c r="BD170" s="539"/>
      <c r="BE170" s="546"/>
      <c r="BF170" s="539"/>
      <c r="BG170" s="539"/>
      <c r="BH170" s="539"/>
      <c r="BI170" s="546"/>
      <c r="BJ170" s="539"/>
      <c r="BK170" s="539"/>
      <c r="BL170" s="539"/>
      <c r="BM170" s="539"/>
      <c r="BN170" s="539"/>
      <c r="BO170" s="539"/>
      <c r="BP170" s="539"/>
      <c r="BQ170" s="539"/>
      <c r="BR170" s="539"/>
      <c r="BS170" s="539"/>
    </row>
    <row r="171" spans="2:71" ht="27.75" customHeight="1">
      <c r="B171" s="543"/>
      <c r="C171" s="543"/>
      <c r="D171" s="544"/>
      <c r="E171" s="539"/>
      <c r="F171" s="539"/>
      <c r="G171" s="539"/>
      <c r="H171" s="539"/>
      <c r="I171" s="539"/>
      <c r="J171" s="539"/>
      <c r="K171" s="539"/>
      <c r="L171" s="539"/>
      <c r="M171" s="539"/>
      <c r="N171" s="539"/>
      <c r="O171" s="539"/>
      <c r="P171" s="539"/>
      <c r="Q171" s="539"/>
      <c r="R171" s="539"/>
      <c r="S171" s="539"/>
      <c r="T171" s="539"/>
      <c r="U171" s="539"/>
      <c r="V171" s="539"/>
      <c r="W171" s="539"/>
      <c r="X171" s="545"/>
      <c r="Y171" s="545"/>
      <c r="Z171" s="539"/>
      <c r="AA171" s="539"/>
      <c r="AB171" s="545"/>
      <c r="AC171" s="545"/>
      <c r="AD171" s="539"/>
      <c r="AE171" s="546"/>
      <c r="AF171" s="539"/>
      <c r="AG171" s="546"/>
      <c r="AH171" s="539"/>
      <c r="AI171" s="546"/>
      <c r="AJ171" s="547"/>
      <c r="AK171" s="548"/>
      <c r="AL171" s="539"/>
      <c r="AM171" s="546"/>
      <c r="AN171" s="539"/>
      <c r="AO171" s="546"/>
      <c r="AP171" s="539"/>
      <c r="AQ171" s="546"/>
      <c r="AR171" s="547"/>
      <c r="AS171" s="548"/>
      <c r="AT171" s="539"/>
      <c r="AU171" s="546"/>
      <c r="AV171" s="539"/>
      <c r="AW171" s="546"/>
      <c r="AX171" s="539"/>
      <c r="AY171" s="546"/>
      <c r="AZ171" s="547"/>
      <c r="BA171" s="548"/>
      <c r="BB171" s="539"/>
      <c r="BC171" s="546"/>
      <c r="BD171" s="539"/>
      <c r="BE171" s="546"/>
      <c r="BF171" s="539"/>
      <c r="BG171" s="539"/>
      <c r="BH171" s="539"/>
      <c r="BI171" s="546"/>
      <c r="BJ171" s="539"/>
      <c r="BK171" s="539"/>
      <c r="BL171" s="539"/>
      <c r="BM171" s="539"/>
      <c r="BN171" s="539"/>
      <c r="BO171" s="539"/>
      <c r="BP171" s="539"/>
      <c r="BQ171" s="539"/>
      <c r="BR171" s="539"/>
      <c r="BS171" s="539"/>
    </row>
    <row r="172" spans="2:71" ht="27.75" customHeight="1">
      <c r="B172" s="543"/>
      <c r="C172" s="543"/>
      <c r="D172" s="544"/>
      <c r="E172" s="539"/>
      <c r="F172" s="539"/>
      <c r="G172" s="539"/>
      <c r="H172" s="539"/>
      <c r="I172" s="539"/>
      <c r="J172" s="539"/>
      <c r="K172" s="539"/>
      <c r="L172" s="545"/>
      <c r="M172" s="545"/>
      <c r="N172" s="545"/>
      <c r="O172" s="545"/>
      <c r="P172" s="545"/>
      <c r="Q172" s="545"/>
      <c r="R172" s="545"/>
      <c r="S172" s="545"/>
      <c r="T172" s="545"/>
      <c r="U172" s="545"/>
      <c r="V172" s="539"/>
      <c r="W172" s="539"/>
      <c r="X172" s="539"/>
      <c r="Y172" s="539"/>
      <c r="Z172" s="539"/>
      <c r="AA172" s="539"/>
      <c r="AB172" s="539"/>
      <c r="AC172" s="539"/>
      <c r="AD172" s="539"/>
      <c r="AE172" s="546"/>
      <c r="AF172" s="539"/>
      <c r="AG172" s="546"/>
      <c r="AH172" s="539"/>
      <c r="AI172" s="546"/>
      <c r="AJ172" s="547"/>
      <c r="AK172" s="548"/>
      <c r="AL172" s="539"/>
      <c r="AM172" s="546"/>
      <c r="AN172" s="539"/>
      <c r="AO172" s="546"/>
      <c r="AP172" s="539"/>
      <c r="AQ172" s="546"/>
      <c r="AR172" s="547"/>
      <c r="AS172" s="548"/>
      <c r="AT172" s="539"/>
      <c r="AU172" s="546"/>
      <c r="AV172" s="539"/>
      <c r="AW172" s="546"/>
      <c r="AX172" s="539"/>
      <c r="AY172" s="546"/>
      <c r="AZ172" s="547"/>
      <c r="BA172" s="548"/>
      <c r="BB172" s="539"/>
      <c r="BC172" s="546"/>
      <c r="BD172" s="539"/>
      <c r="BE172" s="546"/>
      <c r="BF172" s="539"/>
      <c r="BG172" s="539"/>
      <c r="BH172" s="539"/>
      <c r="BI172" s="546"/>
      <c r="BJ172" s="539"/>
      <c r="BK172" s="539"/>
      <c r="BL172" s="539"/>
      <c r="BM172" s="539"/>
      <c r="BN172" s="539"/>
      <c r="BO172" s="539"/>
      <c r="BP172" s="539"/>
      <c r="BQ172" s="539"/>
      <c r="BR172" s="539"/>
      <c r="BS172" s="539"/>
    </row>
    <row r="173" spans="2:71" ht="27.75" customHeight="1">
      <c r="B173" s="543"/>
      <c r="C173" s="543"/>
      <c r="D173" s="544"/>
      <c r="E173" s="539"/>
      <c r="F173" s="539"/>
      <c r="G173" s="539"/>
      <c r="H173" s="539"/>
      <c r="I173" s="539"/>
      <c r="J173" s="539"/>
      <c r="K173" s="539"/>
      <c r="L173" s="539"/>
      <c r="M173" s="539"/>
      <c r="N173" s="539"/>
      <c r="O173" s="539"/>
      <c r="P173" s="539"/>
      <c r="Q173" s="539"/>
      <c r="R173" s="539"/>
      <c r="S173" s="539"/>
      <c r="T173" s="539"/>
      <c r="U173" s="539"/>
      <c r="V173" s="539"/>
      <c r="W173" s="539"/>
      <c r="X173" s="545"/>
      <c r="Y173" s="545"/>
      <c r="Z173" s="539"/>
      <c r="AA173" s="539"/>
      <c r="AB173" s="545"/>
      <c r="AC173" s="545"/>
      <c r="AD173" s="539"/>
      <c r="AE173" s="546"/>
      <c r="AF173" s="539"/>
      <c r="AG173" s="546"/>
      <c r="AH173" s="539"/>
      <c r="AI173" s="546"/>
      <c r="AJ173" s="547"/>
      <c r="AK173" s="548"/>
      <c r="AL173" s="539"/>
      <c r="AM173" s="546"/>
      <c r="AN173" s="539"/>
      <c r="AO173" s="546"/>
      <c r="AP173" s="539"/>
      <c r="AQ173" s="546"/>
      <c r="AR173" s="547"/>
      <c r="AS173" s="548"/>
      <c r="AT173" s="539"/>
      <c r="AU173" s="546"/>
      <c r="AV173" s="539"/>
      <c r="AW173" s="546"/>
      <c r="AX173" s="539"/>
      <c r="AY173" s="546"/>
      <c r="AZ173" s="547"/>
      <c r="BA173" s="548"/>
      <c r="BB173" s="539"/>
      <c r="BC173" s="546"/>
      <c r="BD173" s="539"/>
      <c r="BE173" s="546"/>
      <c r="BF173" s="539"/>
      <c r="BG173" s="539"/>
      <c r="BH173" s="539"/>
      <c r="BI173" s="546"/>
      <c r="BJ173" s="539"/>
      <c r="BK173" s="539"/>
      <c r="BL173" s="539"/>
      <c r="BM173" s="539"/>
      <c r="BN173" s="539"/>
      <c r="BO173" s="539"/>
      <c r="BP173" s="539"/>
      <c r="BQ173" s="539"/>
      <c r="BR173" s="539"/>
      <c r="BS173" s="539"/>
    </row>
    <row r="174" spans="2:71" ht="27.75" customHeight="1">
      <c r="B174" s="543"/>
      <c r="C174" s="543"/>
      <c r="D174" s="544"/>
      <c r="E174" s="539"/>
      <c r="F174" s="539"/>
      <c r="G174" s="539"/>
      <c r="H174" s="539"/>
      <c r="I174" s="539"/>
      <c r="J174" s="539"/>
      <c r="K174" s="539"/>
      <c r="L174" s="545"/>
      <c r="M174" s="545"/>
      <c r="N174" s="545"/>
      <c r="O174" s="545"/>
      <c r="P174" s="545"/>
      <c r="Q174" s="545"/>
      <c r="R174" s="545"/>
      <c r="S174" s="545"/>
      <c r="T174" s="545"/>
      <c r="U174" s="545"/>
      <c r="V174" s="539"/>
      <c r="W174" s="539"/>
      <c r="X174" s="539"/>
      <c r="Y174" s="539"/>
      <c r="Z174" s="539"/>
      <c r="AA174" s="539"/>
      <c r="AB174" s="539"/>
      <c r="AC174" s="539"/>
      <c r="AD174" s="539"/>
      <c r="AE174" s="546"/>
      <c r="AF174" s="539"/>
      <c r="AG174" s="546"/>
      <c r="AH174" s="539"/>
      <c r="AI174" s="546"/>
      <c r="AJ174" s="547"/>
      <c r="AK174" s="548"/>
      <c r="AL174" s="539"/>
      <c r="AM174" s="546"/>
      <c r="AN174" s="539"/>
      <c r="AO174" s="546"/>
      <c r="AP174" s="539"/>
      <c r="AQ174" s="546"/>
      <c r="AR174" s="547"/>
      <c r="AS174" s="548"/>
      <c r="AT174" s="539"/>
      <c r="AU174" s="546"/>
      <c r="AV174" s="539"/>
      <c r="AW174" s="546"/>
      <c r="AX174" s="539"/>
      <c r="AY174" s="546"/>
      <c r="AZ174" s="547"/>
      <c r="BA174" s="548"/>
      <c r="BB174" s="539"/>
      <c r="BC174" s="546"/>
      <c r="BD174" s="539"/>
      <c r="BE174" s="546"/>
      <c r="BF174" s="539"/>
      <c r="BG174" s="539"/>
      <c r="BH174" s="539"/>
      <c r="BI174" s="546"/>
      <c r="BJ174" s="539"/>
      <c r="BK174" s="539"/>
      <c r="BL174" s="539"/>
      <c r="BM174" s="539"/>
      <c r="BN174" s="539"/>
      <c r="BO174" s="539"/>
      <c r="BP174" s="539"/>
      <c r="BQ174" s="539"/>
      <c r="BR174" s="539"/>
      <c r="BS174" s="539"/>
    </row>
    <row r="175" spans="2:71" ht="27.75" customHeight="1">
      <c r="B175" s="543"/>
      <c r="C175" s="543"/>
      <c r="D175" s="544"/>
      <c r="E175" s="539"/>
      <c r="F175" s="539"/>
      <c r="G175" s="539"/>
      <c r="H175" s="539"/>
      <c r="I175" s="539"/>
      <c r="J175" s="539"/>
      <c r="K175" s="539"/>
      <c r="L175" s="539"/>
      <c r="M175" s="539"/>
      <c r="N175" s="539"/>
      <c r="O175" s="539"/>
      <c r="P175" s="539"/>
      <c r="Q175" s="539"/>
      <c r="R175" s="539"/>
      <c r="S175" s="539"/>
      <c r="T175" s="539"/>
      <c r="U175" s="539"/>
      <c r="V175" s="539"/>
      <c r="W175" s="539"/>
      <c r="X175" s="545"/>
      <c r="Y175" s="545"/>
      <c r="Z175" s="539"/>
      <c r="AA175" s="539"/>
      <c r="AB175" s="545"/>
      <c r="AC175" s="545"/>
      <c r="AD175" s="539"/>
      <c r="AE175" s="546"/>
      <c r="AF175" s="539"/>
      <c r="AG175" s="546"/>
      <c r="AH175" s="539"/>
      <c r="AI175" s="546"/>
      <c r="AJ175" s="547"/>
      <c r="AK175" s="548"/>
      <c r="AL175" s="539"/>
      <c r="AM175" s="546"/>
      <c r="AN175" s="539"/>
      <c r="AO175" s="546"/>
      <c r="AP175" s="539"/>
      <c r="AQ175" s="546"/>
      <c r="AR175" s="547"/>
      <c r="AS175" s="548"/>
      <c r="AT175" s="539"/>
      <c r="AU175" s="546"/>
      <c r="AV175" s="539"/>
      <c r="AW175" s="546"/>
      <c r="AX175" s="539"/>
      <c r="AY175" s="546"/>
      <c r="AZ175" s="547"/>
      <c r="BA175" s="548"/>
      <c r="BB175" s="539"/>
      <c r="BC175" s="546"/>
      <c r="BD175" s="539"/>
      <c r="BE175" s="546"/>
      <c r="BF175" s="539"/>
      <c r="BG175" s="539"/>
      <c r="BH175" s="539"/>
      <c r="BI175" s="546"/>
      <c r="BJ175" s="539"/>
      <c r="BK175" s="539"/>
      <c r="BL175" s="539"/>
      <c r="BM175" s="539"/>
      <c r="BN175" s="539"/>
      <c r="BO175" s="539"/>
      <c r="BP175" s="539"/>
      <c r="BQ175" s="539"/>
      <c r="BR175" s="539"/>
      <c r="BS175" s="539"/>
    </row>
    <row r="176" spans="2:71" ht="27.75" customHeight="1">
      <c r="B176" s="543"/>
      <c r="C176" s="543"/>
      <c r="D176" s="544"/>
      <c r="E176" s="539"/>
      <c r="F176" s="539"/>
      <c r="G176" s="539"/>
      <c r="H176" s="539"/>
      <c r="I176" s="539"/>
      <c r="J176" s="539"/>
      <c r="K176" s="539"/>
      <c r="L176" s="545"/>
      <c r="M176" s="545"/>
      <c r="N176" s="545"/>
      <c r="O176" s="545"/>
      <c r="P176" s="545"/>
      <c r="Q176" s="545"/>
      <c r="R176" s="545"/>
      <c r="S176" s="545"/>
      <c r="T176" s="545"/>
      <c r="U176" s="545"/>
      <c r="V176" s="539"/>
      <c r="W176" s="539"/>
      <c r="X176" s="539"/>
      <c r="Y176" s="539"/>
      <c r="Z176" s="539"/>
      <c r="AA176" s="539"/>
      <c r="AB176" s="539"/>
      <c r="AC176" s="539"/>
      <c r="AD176" s="539"/>
      <c r="AE176" s="546"/>
      <c r="AF176" s="539"/>
      <c r="AG176" s="546"/>
      <c r="AH176" s="539"/>
      <c r="AI176" s="546"/>
      <c r="AJ176" s="547"/>
      <c r="AK176" s="548"/>
      <c r="AL176" s="539"/>
      <c r="AM176" s="546"/>
      <c r="AN176" s="539"/>
      <c r="AO176" s="546"/>
      <c r="AP176" s="539"/>
      <c r="AQ176" s="546"/>
      <c r="AR176" s="547"/>
      <c r="AS176" s="548"/>
      <c r="AT176" s="539"/>
      <c r="AU176" s="546"/>
      <c r="AV176" s="539"/>
      <c r="AW176" s="546"/>
      <c r="AX176" s="539"/>
      <c r="AY176" s="546"/>
      <c r="AZ176" s="547"/>
      <c r="BA176" s="548"/>
      <c r="BB176" s="539"/>
      <c r="BC176" s="546"/>
      <c r="BD176" s="539"/>
      <c r="BE176" s="546"/>
      <c r="BF176" s="539"/>
      <c r="BG176" s="539"/>
      <c r="BH176" s="539"/>
      <c r="BI176" s="546"/>
      <c r="BJ176" s="539"/>
      <c r="BK176" s="539"/>
      <c r="BL176" s="539"/>
      <c r="BM176" s="539"/>
      <c r="BN176" s="539"/>
      <c r="BO176" s="539"/>
      <c r="BP176" s="539"/>
      <c r="BQ176" s="539"/>
      <c r="BR176" s="539"/>
      <c r="BS176" s="539"/>
    </row>
    <row r="177" spans="2:71" ht="27.75" customHeight="1">
      <c r="B177" s="543"/>
      <c r="C177" s="543"/>
      <c r="D177" s="544"/>
      <c r="E177" s="539"/>
      <c r="F177" s="539"/>
      <c r="G177" s="539"/>
      <c r="H177" s="539"/>
      <c r="I177" s="539"/>
      <c r="J177" s="539"/>
      <c r="K177" s="539"/>
      <c r="L177" s="539"/>
      <c r="M177" s="539"/>
      <c r="N177" s="539"/>
      <c r="O177" s="539"/>
      <c r="P177" s="539"/>
      <c r="Q177" s="539"/>
      <c r="R177" s="539"/>
      <c r="S177" s="539"/>
      <c r="T177" s="539"/>
      <c r="U177" s="539"/>
      <c r="V177" s="539"/>
      <c r="W177" s="539"/>
      <c r="X177" s="545"/>
      <c r="Y177" s="545"/>
      <c r="Z177" s="539"/>
      <c r="AA177" s="539"/>
      <c r="AB177" s="545"/>
      <c r="AC177" s="545"/>
      <c r="AD177" s="539"/>
      <c r="AE177" s="546"/>
      <c r="AF177" s="539"/>
      <c r="AG177" s="546"/>
      <c r="AH177" s="539"/>
      <c r="AI177" s="546"/>
      <c r="AJ177" s="547"/>
      <c r="AK177" s="548"/>
      <c r="AL177" s="539"/>
      <c r="AM177" s="546"/>
      <c r="AN177" s="539"/>
      <c r="AO177" s="546"/>
      <c r="AP177" s="539"/>
      <c r="AQ177" s="546"/>
      <c r="AR177" s="547"/>
      <c r="AS177" s="548"/>
      <c r="AT177" s="539"/>
      <c r="AU177" s="546"/>
      <c r="AV177" s="539"/>
      <c r="AW177" s="546"/>
      <c r="AX177" s="539"/>
      <c r="AY177" s="546"/>
      <c r="AZ177" s="547"/>
      <c r="BA177" s="548"/>
      <c r="BB177" s="539"/>
      <c r="BC177" s="546"/>
      <c r="BD177" s="539"/>
      <c r="BE177" s="546"/>
      <c r="BF177" s="539"/>
      <c r="BG177" s="539"/>
      <c r="BH177" s="539"/>
      <c r="BI177" s="546"/>
      <c r="BJ177" s="539"/>
      <c r="BK177" s="539"/>
      <c r="BL177" s="539"/>
      <c r="BM177" s="539"/>
      <c r="BN177" s="539"/>
      <c r="BO177" s="539"/>
      <c r="BP177" s="539"/>
      <c r="BQ177" s="539"/>
      <c r="BR177" s="539"/>
      <c r="BS177" s="539"/>
    </row>
    <row r="178" spans="2:71" ht="27.75" customHeight="1">
      <c r="B178" s="543"/>
      <c r="C178" s="543"/>
      <c r="D178" s="544"/>
      <c r="E178" s="539"/>
      <c r="F178" s="539"/>
      <c r="G178" s="539"/>
      <c r="H178" s="539"/>
      <c r="I178" s="539"/>
      <c r="J178" s="539"/>
      <c r="K178" s="539"/>
      <c r="L178" s="545"/>
      <c r="M178" s="545"/>
      <c r="N178" s="545"/>
      <c r="O178" s="545"/>
      <c r="P178" s="545"/>
      <c r="Q178" s="545"/>
      <c r="R178" s="545"/>
      <c r="S178" s="545"/>
      <c r="T178" s="545"/>
      <c r="U178" s="545"/>
      <c r="V178" s="539"/>
      <c r="W178" s="539"/>
      <c r="X178" s="539"/>
      <c r="Y178" s="539"/>
      <c r="Z178" s="539"/>
      <c r="AA178" s="539"/>
      <c r="AB178" s="539"/>
      <c r="AC178" s="539"/>
      <c r="AD178" s="539"/>
      <c r="AE178" s="546"/>
      <c r="AF178" s="539"/>
      <c r="AG178" s="546"/>
      <c r="AH178" s="539"/>
      <c r="AI178" s="546"/>
      <c r="AJ178" s="547"/>
      <c r="AK178" s="548"/>
      <c r="AL178" s="539"/>
      <c r="AM178" s="546"/>
      <c r="AN178" s="539"/>
      <c r="AO178" s="546"/>
      <c r="AP178" s="539"/>
      <c r="AQ178" s="546"/>
      <c r="AR178" s="547"/>
      <c r="AS178" s="548"/>
      <c r="AT178" s="539"/>
      <c r="AU178" s="546"/>
      <c r="AV178" s="539"/>
      <c r="AW178" s="546"/>
      <c r="AX178" s="539"/>
      <c r="AY178" s="546"/>
      <c r="AZ178" s="547"/>
      <c r="BA178" s="548"/>
      <c r="BB178" s="539"/>
      <c r="BC178" s="546"/>
      <c r="BD178" s="539"/>
      <c r="BE178" s="546"/>
      <c r="BF178" s="539"/>
      <c r="BG178" s="539"/>
      <c r="BH178" s="539"/>
      <c r="BI178" s="546"/>
      <c r="BJ178" s="539"/>
      <c r="BK178" s="539"/>
      <c r="BL178" s="539"/>
      <c r="BM178" s="539"/>
      <c r="BN178" s="539"/>
      <c r="BO178" s="539"/>
      <c r="BP178" s="539"/>
      <c r="BQ178" s="539"/>
      <c r="BR178" s="539"/>
      <c r="BS178" s="539"/>
    </row>
    <row r="179" spans="2:71" ht="27.75" customHeight="1">
      <c r="B179" s="543"/>
      <c r="C179" s="543"/>
      <c r="D179" s="544"/>
      <c r="E179" s="539"/>
      <c r="F179" s="539"/>
      <c r="G179" s="539"/>
      <c r="H179" s="539"/>
      <c r="I179" s="539"/>
      <c r="J179" s="539"/>
      <c r="K179" s="539"/>
      <c r="L179" s="539"/>
      <c r="M179" s="539"/>
      <c r="N179" s="539"/>
      <c r="O179" s="539"/>
      <c r="P179" s="539"/>
      <c r="Q179" s="539"/>
      <c r="R179" s="539"/>
      <c r="S179" s="539"/>
      <c r="T179" s="539"/>
      <c r="U179" s="539"/>
      <c r="V179" s="539"/>
      <c r="W179" s="539"/>
      <c r="X179" s="545"/>
      <c r="Y179" s="545"/>
      <c r="Z179" s="539"/>
      <c r="AA179" s="539"/>
      <c r="AB179" s="545"/>
      <c r="AC179" s="545"/>
      <c r="AD179" s="539"/>
      <c r="AE179" s="546"/>
      <c r="AF179" s="539"/>
      <c r="AG179" s="546"/>
      <c r="AH179" s="539"/>
      <c r="AI179" s="546"/>
      <c r="AJ179" s="547"/>
      <c r="AK179" s="548"/>
      <c r="AL179" s="539"/>
      <c r="AM179" s="546"/>
      <c r="AN179" s="539"/>
      <c r="AO179" s="546"/>
      <c r="AP179" s="539"/>
      <c r="AQ179" s="546"/>
      <c r="AR179" s="547"/>
      <c r="AS179" s="548"/>
      <c r="AT179" s="539"/>
      <c r="AU179" s="546"/>
      <c r="AV179" s="539"/>
      <c r="AW179" s="546"/>
      <c r="AX179" s="539"/>
      <c r="AY179" s="546"/>
      <c r="AZ179" s="547"/>
      <c r="BA179" s="548"/>
      <c r="BB179" s="539"/>
      <c r="BC179" s="546"/>
      <c r="BD179" s="539"/>
      <c r="BE179" s="546"/>
      <c r="BF179" s="539"/>
      <c r="BG179" s="539"/>
      <c r="BH179" s="539"/>
      <c r="BI179" s="546"/>
      <c r="BJ179" s="539"/>
      <c r="BK179" s="539"/>
      <c r="BL179" s="539"/>
      <c r="BM179" s="539"/>
      <c r="BN179" s="539"/>
      <c r="BO179" s="539"/>
      <c r="BP179" s="539"/>
      <c r="BQ179" s="539"/>
      <c r="BR179" s="539"/>
      <c r="BS179" s="539"/>
    </row>
  </sheetData>
  <sheetProtection algorithmName="SHA-512" hashValue="xtAaORaOw7ly9SjTgr6pMuK7mayJrCAliFxl1bVBsSOkTsYKGebFOqxrcYjKjMP6TMpys36ieDcyNKnoGvYiDw==" saltValue="WP3wiMpMbaG2KLiSpgG4XQ==" spinCount="100000" sheet="1" objects="1" scenarios="1"/>
  <mergeCells count="132">
    <mergeCell ref="B3:B6"/>
    <mergeCell ref="C3:C6"/>
    <mergeCell ref="D3:E3"/>
    <mergeCell ref="D4:K4"/>
    <mergeCell ref="L4:W4"/>
    <mergeCell ref="X4:AE4"/>
    <mergeCell ref="X5:Y6"/>
    <mergeCell ref="Z5:AA6"/>
    <mergeCell ref="AB5:AC6"/>
    <mergeCell ref="AD5:AE6"/>
    <mergeCell ref="AF4:AK4"/>
    <mergeCell ref="AL4:BK4"/>
    <mergeCell ref="D5:E6"/>
    <mergeCell ref="F5:G6"/>
    <mergeCell ref="H5:I6"/>
    <mergeCell ref="J5:K6"/>
    <mergeCell ref="L5:M6"/>
    <mergeCell ref="N5:Q5"/>
    <mergeCell ref="R5:U5"/>
    <mergeCell ref="V5:W6"/>
    <mergeCell ref="BP5:BQ6"/>
    <mergeCell ref="BR5:BS6"/>
    <mergeCell ref="N6:O6"/>
    <mergeCell ref="P6:Q6"/>
    <mergeCell ref="R6:S6"/>
    <mergeCell ref="T6:U6"/>
    <mergeCell ref="BD5:BE6"/>
    <mergeCell ref="BF5:BG6"/>
    <mergeCell ref="BH5:BI6"/>
    <mergeCell ref="BJ5:BK6"/>
    <mergeCell ref="BL5:BM6"/>
    <mergeCell ref="BN5:BO6"/>
    <mergeCell ref="AR5:AS6"/>
    <mergeCell ref="AT5:AU6"/>
    <mergeCell ref="AV5:AW6"/>
    <mergeCell ref="AX5:AY6"/>
    <mergeCell ref="AZ5:BA6"/>
    <mergeCell ref="BB5:BC6"/>
    <mergeCell ref="AF5:AG6"/>
    <mergeCell ref="AH5:AI6"/>
    <mergeCell ref="AJ5:AK6"/>
    <mergeCell ref="AL5:AM6"/>
    <mergeCell ref="AN5:AO6"/>
    <mergeCell ref="AP5:AQ6"/>
    <mergeCell ref="B38:B41"/>
    <mergeCell ref="C38:C41"/>
    <mergeCell ref="D38:E38"/>
    <mergeCell ref="D39:K39"/>
    <mergeCell ref="L39:W39"/>
    <mergeCell ref="X39:AE39"/>
    <mergeCell ref="X40:Y41"/>
    <mergeCell ref="Z40:AA41"/>
    <mergeCell ref="AB40:AC41"/>
    <mergeCell ref="AD40:AE41"/>
    <mergeCell ref="AF39:AK39"/>
    <mergeCell ref="AL39:BK39"/>
    <mergeCell ref="D40:E41"/>
    <mergeCell ref="F40:G41"/>
    <mergeCell ref="H40:I41"/>
    <mergeCell ref="J40:K41"/>
    <mergeCell ref="L40:M41"/>
    <mergeCell ref="N40:Q40"/>
    <mergeCell ref="R40:U40"/>
    <mergeCell ref="V40:W41"/>
    <mergeCell ref="BP40:BQ41"/>
    <mergeCell ref="BR40:BS41"/>
    <mergeCell ref="N41:O41"/>
    <mergeCell ref="P41:Q41"/>
    <mergeCell ref="R41:S41"/>
    <mergeCell ref="T41:U41"/>
    <mergeCell ref="BD40:BE41"/>
    <mergeCell ref="BF40:BG41"/>
    <mergeCell ref="BH40:BI41"/>
    <mergeCell ref="BJ40:BK41"/>
    <mergeCell ref="BL40:BM41"/>
    <mergeCell ref="BN40:BO41"/>
    <mergeCell ref="AR40:AS41"/>
    <mergeCell ref="AT40:AU41"/>
    <mergeCell ref="AV40:AW41"/>
    <mergeCell ref="AX40:AY41"/>
    <mergeCell ref="AZ40:BA41"/>
    <mergeCell ref="BB40:BC41"/>
    <mergeCell ref="AF40:AG41"/>
    <mergeCell ref="AH40:AI41"/>
    <mergeCell ref="AJ40:AK41"/>
    <mergeCell ref="AL40:AM41"/>
    <mergeCell ref="AN40:AO41"/>
    <mergeCell ref="AP40:AQ41"/>
    <mergeCell ref="B72:B75"/>
    <mergeCell ref="C72:C75"/>
    <mergeCell ref="D72:E72"/>
    <mergeCell ref="D73:K73"/>
    <mergeCell ref="L73:W73"/>
    <mergeCell ref="X73:AE73"/>
    <mergeCell ref="X74:Y75"/>
    <mergeCell ref="Z74:AA75"/>
    <mergeCell ref="AB74:AC75"/>
    <mergeCell ref="AD74:AE75"/>
    <mergeCell ref="AF73:AK73"/>
    <mergeCell ref="AL73:BK73"/>
    <mergeCell ref="D74:E75"/>
    <mergeCell ref="F74:G75"/>
    <mergeCell ref="H74:I75"/>
    <mergeCell ref="J74:K75"/>
    <mergeCell ref="L74:M75"/>
    <mergeCell ref="N74:Q74"/>
    <mergeCell ref="R74:U74"/>
    <mergeCell ref="V74:W75"/>
    <mergeCell ref="BP74:BQ75"/>
    <mergeCell ref="BR74:BS75"/>
    <mergeCell ref="N75:O75"/>
    <mergeCell ref="P75:Q75"/>
    <mergeCell ref="R75:S75"/>
    <mergeCell ref="T75:U75"/>
    <mergeCell ref="BD74:BE75"/>
    <mergeCell ref="BF74:BG75"/>
    <mergeCell ref="BH74:BI75"/>
    <mergeCell ref="BJ74:BK75"/>
    <mergeCell ref="BL74:BM75"/>
    <mergeCell ref="BN74:BO75"/>
    <mergeCell ref="AR74:AS75"/>
    <mergeCell ref="AT74:AU75"/>
    <mergeCell ref="AV74:AW75"/>
    <mergeCell ref="AX74:AY75"/>
    <mergeCell ref="AZ74:BA75"/>
    <mergeCell ref="BB74:BC75"/>
    <mergeCell ref="AF74:AG75"/>
    <mergeCell ref="AH74:AI75"/>
    <mergeCell ref="AJ74:AK75"/>
    <mergeCell ref="AL74:AM75"/>
    <mergeCell ref="AN74:AO75"/>
    <mergeCell ref="AP74:AQ75"/>
  </mergeCells>
  <pageMargins left="0.7" right="0.7" top="0.75" bottom="0.75" header="0.3" footer="0.3"/>
  <pageSetup paperSize="9" orientation="portrait"/>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6" tint="0.39997558519241921"/>
  </sheetPr>
  <dimension ref="B2:O147"/>
  <sheetViews>
    <sheetView showGridLines="0" topLeftCell="A14" workbookViewId="0">
      <selection activeCell="B14" sqref="B14:I15"/>
    </sheetView>
  </sheetViews>
  <sheetFormatPr baseColWidth="10" defaultColWidth="11.42578125" defaultRowHeight="15"/>
  <cols>
    <col min="1" max="1" width="2.5703125" style="31" customWidth="1"/>
    <col min="2" max="2" width="67.7109375" style="31" customWidth="1"/>
    <col min="3" max="3" width="22.140625" style="31" customWidth="1"/>
    <col min="4" max="4" width="21.140625" style="31" customWidth="1"/>
    <col min="5" max="5" width="26.7109375" style="31" customWidth="1"/>
    <col min="6" max="6" width="19.42578125" style="31" customWidth="1"/>
    <col min="7" max="7" width="21.5703125" style="31" customWidth="1"/>
    <col min="8" max="8" width="23.7109375" style="31" customWidth="1"/>
    <col min="9" max="9" width="19.28515625" style="31" customWidth="1"/>
    <col min="10" max="10" width="2.140625" style="31" customWidth="1"/>
    <col min="11" max="11" width="25.7109375" style="31" customWidth="1"/>
    <col min="12" max="12" width="20.7109375" style="31" customWidth="1"/>
    <col min="13" max="13" width="26.42578125" style="31" customWidth="1"/>
    <col min="14" max="14" width="17.28515625" style="31" customWidth="1"/>
    <col min="15" max="15" width="11.42578125" style="31" customWidth="1"/>
    <col min="16" max="16384" width="11.42578125" style="31"/>
  </cols>
  <sheetData>
    <row r="2" spans="2:14" ht="30.75" customHeight="1">
      <c r="B2" s="1467"/>
      <c r="C2" s="1468"/>
      <c r="D2" s="1468"/>
      <c r="E2" s="1469"/>
      <c r="F2" s="1469"/>
      <c r="G2" s="1469"/>
      <c r="H2" s="1470"/>
      <c r="I2" s="1470"/>
      <c r="J2" s="1470"/>
      <c r="K2" s="1471"/>
      <c r="L2" s="1471"/>
      <c r="M2" s="1472"/>
    </row>
    <row r="3" spans="2:14" ht="30.75" customHeight="1">
      <c r="B3" s="1473"/>
      <c r="C3" s="1461"/>
      <c r="D3" s="1464"/>
      <c r="E3" s="1462"/>
      <c r="F3" s="1462"/>
      <c r="G3" s="1462"/>
      <c r="H3" s="1465"/>
      <c r="I3" s="1465"/>
      <c r="J3" s="1465"/>
      <c r="K3" s="1466"/>
      <c r="L3" s="1466"/>
      <c r="M3" s="1474"/>
    </row>
    <row r="4" spans="2:14" ht="30.75" customHeight="1">
      <c r="B4" s="1473"/>
      <c r="C4" s="1461"/>
      <c r="D4" s="1461"/>
      <c r="E4" s="1462"/>
      <c r="F4" s="1462"/>
      <c r="G4" s="1462"/>
      <c r="H4" s="1465"/>
      <c r="I4" s="1465"/>
      <c r="J4" s="1465"/>
      <c r="K4" s="1466"/>
      <c r="L4" s="1466"/>
      <c r="M4" s="1474"/>
    </row>
    <row r="5" spans="2:14" ht="12.75" customHeight="1">
      <c r="B5" s="1475"/>
      <c r="C5" s="1476"/>
      <c r="D5" s="1476"/>
      <c r="E5" s="1477"/>
      <c r="F5" s="1477"/>
      <c r="G5" s="1477"/>
      <c r="H5" s="1478"/>
      <c r="I5" s="1478"/>
      <c r="J5" s="1478"/>
      <c r="K5" s="1479"/>
      <c r="L5" s="1479"/>
      <c r="M5" s="1480"/>
    </row>
    <row r="6" spans="2:14" ht="15.75" customHeight="1" thickBot="1">
      <c r="B6" s="32"/>
      <c r="C6" s="32"/>
      <c r="D6" s="32"/>
      <c r="E6" s="33"/>
      <c r="F6" s="33"/>
      <c r="G6" s="33"/>
      <c r="H6" s="34"/>
      <c r="I6" s="34"/>
      <c r="J6" s="34"/>
      <c r="K6" s="35"/>
      <c r="L6" s="35"/>
      <c r="M6" s="33"/>
    </row>
    <row r="7" spans="2:14" ht="33" customHeight="1" thickTop="1" thickBot="1">
      <c r="B7" s="721" t="s">
        <v>335</v>
      </c>
      <c r="C7" s="722"/>
      <c r="D7" s="723"/>
      <c r="E7" s="723"/>
      <c r="F7" s="723"/>
      <c r="G7" s="723"/>
      <c r="H7" s="723"/>
      <c r="I7" s="724"/>
      <c r="J7" s="721"/>
      <c r="K7" s="722"/>
      <c r="L7" s="723"/>
      <c r="M7" s="723"/>
    </row>
    <row r="8" spans="2:14" ht="15.75" customHeight="1" thickTop="1">
      <c r="B8" s="32"/>
      <c r="C8" s="32"/>
      <c r="D8" s="32"/>
      <c r="E8" s="33"/>
      <c r="F8" s="33"/>
      <c r="G8" s="33"/>
      <c r="H8" s="34"/>
      <c r="I8" s="34"/>
      <c r="J8" s="34"/>
      <c r="K8" s="35"/>
      <c r="L8" s="35"/>
      <c r="M8" s="33"/>
    </row>
    <row r="9" spans="2:14" ht="14.25" customHeight="1">
      <c r="B9" s="928" t="s">
        <v>336</v>
      </c>
      <c r="C9" s="929"/>
      <c r="D9" s="32"/>
      <c r="E9" s="933" t="s">
        <v>337</v>
      </c>
      <c r="F9" s="36"/>
      <c r="G9" s="36"/>
      <c r="H9" s="933" t="s">
        <v>338</v>
      </c>
      <c r="I9" s="36"/>
      <c r="J9" s="36"/>
      <c r="K9" s="933" t="s">
        <v>339</v>
      </c>
      <c r="L9" s="35"/>
      <c r="M9" s="33"/>
    </row>
    <row r="10" spans="2:14" ht="16.5" customHeight="1">
      <c r="B10" s="930" t="s">
        <v>340</v>
      </c>
      <c r="C10" s="931"/>
      <c r="D10" s="37"/>
      <c r="E10" s="934">
        <f>E11</f>
        <v>45645</v>
      </c>
      <c r="F10" s="935"/>
      <c r="G10" s="935"/>
      <c r="H10" s="934" t="e">
        <f>H11</f>
        <v>#N/A</v>
      </c>
      <c r="I10" s="935"/>
      <c r="J10" s="935"/>
      <c r="K10" s="934"/>
      <c r="L10" s="38"/>
      <c r="M10" s="39"/>
    </row>
    <row r="11" spans="2:14" ht="16.5" customHeight="1">
      <c r="B11" s="930" t="s">
        <v>341</v>
      </c>
      <c r="C11" s="932"/>
      <c r="D11" s="40"/>
      <c r="E11" s="1160">
        <f>Cover!F41</f>
        <v>45645</v>
      </c>
      <c r="F11" s="41"/>
      <c r="G11" s="41"/>
      <c r="H11" s="1160" t="e">
        <f>Cover!F40</f>
        <v>#N/A</v>
      </c>
      <c r="I11" s="1161"/>
      <c r="J11" s="1161"/>
      <c r="K11" s="2089"/>
      <c r="M11" s="42" t="s">
        <v>332</v>
      </c>
    </row>
    <row r="12" spans="2:14" ht="8.25" customHeight="1"/>
    <row r="13" spans="2:14" ht="15" customHeight="1"/>
    <row r="14" spans="2:14" s="44" customFormat="1" ht="22.5" customHeight="1">
      <c r="B14" s="2943"/>
      <c r="C14" s="2943"/>
      <c r="D14" s="2943"/>
      <c r="E14" s="2943"/>
      <c r="F14" s="2943"/>
      <c r="G14" s="2943"/>
      <c r="H14" s="2943"/>
      <c r="I14" s="2943"/>
      <c r="J14" s="1481"/>
      <c r="K14" s="1481"/>
      <c r="L14" s="1481"/>
      <c r="M14" s="1481"/>
    </row>
    <row r="15" spans="2:14" s="44" customFormat="1" ht="54.75" customHeight="1">
      <c r="B15" s="2943"/>
      <c r="C15" s="2943"/>
      <c r="D15" s="2943"/>
      <c r="E15" s="2943"/>
      <c r="F15" s="2943"/>
      <c r="G15" s="2943"/>
      <c r="H15" s="2943"/>
      <c r="I15" s="2943"/>
      <c r="J15" s="1481"/>
      <c r="K15" s="1481"/>
      <c r="L15" s="1481"/>
      <c r="M15" s="1481"/>
    </row>
    <row r="16" spans="2:14" ht="32.25" customHeight="1">
      <c r="B16" s="956" t="s">
        <v>811</v>
      </c>
      <c r="C16" s="36" t="s">
        <v>342</v>
      </c>
      <c r="D16" s="36"/>
      <c r="E16" s="36" t="s">
        <v>343</v>
      </c>
      <c r="F16" s="36"/>
      <c r="G16" s="36"/>
      <c r="H16" s="36" t="s">
        <v>344</v>
      </c>
      <c r="I16" s="36" t="s">
        <v>345</v>
      </c>
      <c r="J16" s="36"/>
      <c r="K16" s="36" t="s">
        <v>346</v>
      </c>
      <c r="L16" s="36" t="s">
        <v>347</v>
      </c>
      <c r="M16" s="45" t="s">
        <v>1420</v>
      </c>
      <c r="N16" s="45" t="s">
        <v>1421</v>
      </c>
    </row>
    <row r="17" spans="2:15" s="44" customFormat="1" ht="21.75" customHeight="1">
      <c r="B17" s="2816" t="s">
        <v>348</v>
      </c>
      <c r="C17" s="2817"/>
      <c r="D17" s="46"/>
      <c r="E17" s="46"/>
      <c r="F17" s="46"/>
      <c r="G17" s="36"/>
      <c r="H17" s="46"/>
      <c r="I17" s="46"/>
      <c r="J17" s="46"/>
      <c r="K17" s="46"/>
      <c r="L17" s="46"/>
      <c r="M17" s="46"/>
    </row>
    <row r="18" spans="2:15" s="44" customFormat="1" ht="12.75">
      <c r="B18" s="2818" t="s">
        <v>3333</v>
      </c>
      <c r="C18" s="2819">
        <v>775500000</v>
      </c>
      <c r="D18" s="49"/>
      <c r="E18" s="48">
        <f>INPUT_OUTPUT!BI4</f>
        <v>0</v>
      </c>
      <c r="F18" s="49"/>
      <c r="G18" s="36"/>
      <c r="H18" s="48">
        <f>'11. Notes Follow-up'!AM16</f>
        <v>775500000</v>
      </c>
      <c r="I18" s="50">
        <f>IF(AND(H18&lt;&gt;0,H19&lt;&gt;0,H20&lt;&gt;0,H21&lt;&gt;0),H18/(H18+H19+H20+H21),0)</f>
        <v>0.82499999999999996</v>
      </c>
      <c r="J18" s="50"/>
      <c r="K18" s="48" t="str">
        <f>IF(Cover!F52=0,"",'14. Priority of Payments '!G42)</f>
        <v/>
      </c>
      <c r="L18" s="1162">
        <f>'11. Notes Follow-up'!AO16</f>
        <v>0</v>
      </c>
      <c r="M18" s="2737" t="s">
        <v>3314</v>
      </c>
      <c r="N18" s="2737" t="s">
        <v>3318</v>
      </c>
    </row>
    <row r="19" spans="2:15" s="44" customFormat="1" ht="12.75">
      <c r="B19" s="2818" t="s">
        <v>3334</v>
      </c>
      <c r="C19" s="2819">
        <v>51700000</v>
      </c>
      <c r="D19" s="49"/>
      <c r="E19" s="48">
        <f>INPUT_OUTPUT!BP4</f>
        <v>0</v>
      </c>
      <c r="F19" s="49"/>
      <c r="G19" s="36"/>
      <c r="H19" s="48">
        <f>'11. Notes Follow-up'!AM17</f>
        <v>51700000</v>
      </c>
      <c r="I19" s="50">
        <f>IF(AND(H18&lt;&gt;0,H19&lt;&gt;0,H20&lt;&gt;0,H21&lt;&gt;0),H19/(H18+H19+H20+H21),0)</f>
        <v>5.5E-2</v>
      </c>
      <c r="J19" s="50"/>
      <c r="K19" s="48" t="str">
        <f>IF(Cover!F52=0,"",'14. Priority of Payments '!G45)</f>
        <v/>
      </c>
      <c r="L19" s="1162">
        <f>'11. Notes Follow-up'!AO17</f>
        <v>0</v>
      </c>
      <c r="M19" s="2815" t="s">
        <v>3315</v>
      </c>
      <c r="N19" s="2737" t="s">
        <v>3319</v>
      </c>
    </row>
    <row r="20" spans="2:15" s="44" customFormat="1" ht="12.75">
      <c r="B20" s="2818" t="s">
        <v>3335</v>
      </c>
      <c r="C20" s="2819">
        <v>56400000</v>
      </c>
      <c r="D20" s="49"/>
      <c r="E20" s="48">
        <f>INPUT_OUTPUT!BW4</f>
        <v>0</v>
      </c>
      <c r="F20" s="49"/>
      <c r="G20" s="36"/>
      <c r="H20" s="48">
        <f>'11. Notes Follow-up'!AM18</f>
        <v>56400000</v>
      </c>
      <c r="I20" s="50">
        <f>IF(AND(H18&lt;&gt;0,H19&lt;&gt;0,H20&lt;&gt;0,H21&lt;&gt;0),H20/(H18+H19+H20+H21),0)</f>
        <v>0.06</v>
      </c>
      <c r="J20" s="50"/>
      <c r="K20" s="48" t="str">
        <f>IF(Cover!F52=0,"",'14. Priority of Payments '!G48)</f>
        <v/>
      </c>
      <c r="L20" s="1162">
        <f>'11. Notes Follow-up'!AO18</f>
        <v>0</v>
      </c>
      <c r="M20" s="2737" t="s">
        <v>3316</v>
      </c>
      <c r="N20" s="2737" t="s">
        <v>3320</v>
      </c>
    </row>
    <row r="21" spans="2:15" s="44" customFormat="1" ht="12.75">
      <c r="B21" s="2818" t="s">
        <v>3336</v>
      </c>
      <c r="C21" s="2819">
        <v>56400000</v>
      </c>
      <c r="D21" s="49"/>
      <c r="E21" s="48">
        <f>INPUT_OUTPUT!CD4</f>
        <v>0</v>
      </c>
      <c r="F21" s="49"/>
      <c r="G21" s="36"/>
      <c r="H21" s="48">
        <f>'11. Notes Follow-up'!AM19</f>
        <v>56400000</v>
      </c>
      <c r="I21" s="50">
        <f>IF(AND(H18&lt;&gt;0,H19&lt;&gt;0,H20&lt;&gt;0,H21&lt;&gt;0),H21/(H18+H19+H20+H21),0)</f>
        <v>0.06</v>
      </c>
      <c r="J21" s="50"/>
      <c r="K21" s="48" t="str">
        <f>IF(Cover!F52=0,"",'14. Priority of Payments '!G54)</f>
        <v/>
      </c>
      <c r="L21" s="1162">
        <f>'11. Notes Follow-up'!AO19</f>
        <v>0</v>
      </c>
      <c r="M21" s="2737" t="s">
        <v>3317</v>
      </c>
      <c r="N21" s="2737" t="s">
        <v>3317</v>
      </c>
    </row>
    <row r="22" spans="2:15" s="54" customFormat="1" ht="18" customHeight="1">
      <c r="B22" s="2816" t="s">
        <v>349</v>
      </c>
      <c r="C22" s="2820">
        <f>SUM(C18:C21)</f>
        <v>940000000</v>
      </c>
      <c r="D22" s="36"/>
      <c r="E22" s="52">
        <f>SUM(E18:E21)</f>
        <v>0</v>
      </c>
      <c r="F22" s="52"/>
      <c r="G22" s="36"/>
      <c r="H22" s="52">
        <f>SUM(H18:H21)</f>
        <v>940000000</v>
      </c>
      <c r="I22" s="53">
        <f>SUM(I18:I21)</f>
        <v>1</v>
      </c>
      <c r="J22" s="53"/>
      <c r="K22" s="52">
        <f>SUM(K18:K21)</f>
        <v>0</v>
      </c>
      <c r="L22" s="1163">
        <f>+SUM(L18:L21)</f>
        <v>0</v>
      </c>
      <c r="M22" s="51"/>
      <c r="N22" s="51"/>
      <c r="O22" s="44"/>
    </row>
    <row r="23" spans="2:15">
      <c r="B23" s="47"/>
      <c r="C23" s="49"/>
      <c r="D23" s="49"/>
      <c r="E23" s="49"/>
      <c r="F23" s="49"/>
      <c r="G23" s="36"/>
      <c r="H23" s="49"/>
      <c r="I23" s="49"/>
      <c r="J23" s="49"/>
      <c r="K23" s="49"/>
      <c r="L23" s="49"/>
      <c r="M23" s="49"/>
      <c r="O23" s="44"/>
    </row>
    <row r="24" spans="2:15" s="43" customFormat="1" ht="18.75" customHeight="1">
      <c r="B24" s="956" t="s">
        <v>350</v>
      </c>
      <c r="E24" s="36" t="s">
        <v>351</v>
      </c>
      <c r="F24" s="36"/>
      <c r="G24" s="36"/>
      <c r="H24" s="36" t="s">
        <v>352</v>
      </c>
      <c r="I24" s="36"/>
      <c r="J24" s="36"/>
      <c r="K24" s="36" t="s">
        <v>353</v>
      </c>
      <c r="L24" s="55"/>
      <c r="O24" s="44"/>
    </row>
    <row r="25" spans="2:15" ht="7.5" customHeight="1">
      <c r="B25" s="56"/>
      <c r="K25" s="44"/>
      <c r="M25" s="43"/>
      <c r="N25" s="43"/>
    </row>
    <row r="26" spans="2:15">
      <c r="B26" s="47" t="s">
        <v>354</v>
      </c>
      <c r="E26" s="57">
        <f>'04. Available Funds Called-up'!I33</f>
        <v>0</v>
      </c>
      <c r="F26" s="58"/>
      <c r="G26" s="58"/>
      <c r="H26" s="1162" t="str">
        <f>IF(INPUT_OUTPUT!F4="","",INPUT_OUTPUT!F4)</f>
        <v/>
      </c>
      <c r="I26" s="49"/>
      <c r="J26" s="49"/>
      <c r="K26" s="1162" t="str">
        <f>IF(INPUT_OUTPUT!F5="","",INPUT_OUTPUT!F5)</f>
        <v/>
      </c>
      <c r="M26" s="43"/>
      <c r="N26" s="43"/>
    </row>
    <row r="27" spans="2:15">
      <c r="B27" s="47" t="s">
        <v>355</v>
      </c>
      <c r="C27" s="59"/>
      <c r="D27" s="59"/>
      <c r="E27" s="48">
        <f>'04. Available Funds Called-up'!I19</f>
        <v>0</v>
      </c>
      <c r="F27" s="49"/>
      <c r="G27" s="49"/>
      <c r="H27" s="48">
        <f>INPUT!HQ16</f>
        <v>0</v>
      </c>
      <c r="I27" s="49"/>
      <c r="J27" s="49"/>
      <c r="K27" s="48">
        <f>INPUT!HQ17</f>
        <v>0</v>
      </c>
      <c r="M27" s="43"/>
      <c r="N27" s="43"/>
    </row>
    <row r="28" spans="2:15">
      <c r="B28" s="47" t="s">
        <v>356</v>
      </c>
      <c r="E28" s="48">
        <f>'04. Available Funds Called-up'!E14</f>
        <v>0</v>
      </c>
      <c r="F28" s="58"/>
      <c r="G28" s="58"/>
      <c r="H28" s="48">
        <f>INPUT!HR16</f>
        <v>0</v>
      </c>
      <c r="I28" s="49"/>
      <c r="J28" s="49"/>
      <c r="K28" s="48">
        <f>INPUT!HR17</f>
        <v>0</v>
      </c>
    </row>
    <row r="29" spans="2:15">
      <c r="B29" s="47" t="s">
        <v>357</v>
      </c>
      <c r="E29" s="48">
        <f>'04. Available Funds Called-up'!F32+'04. Available Funds Called-up'!G32+'04. Available Funds Called-up'!H32</f>
        <v>0</v>
      </c>
      <c r="F29" s="49"/>
      <c r="G29" s="49"/>
      <c r="H29" s="48">
        <f>INPUT!HS16</f>
        <v>0</v>
      </c>
      <c r="I29" s="49"/>
      <c r="J29" s="49"/>
      <c r="K29" s="48">
        <f>INPUT!HS17</f>
        <v>0</v>
      </c>
      <c r="M29" s="60"/>
    </row>
    <row r="30" spans="2:15">
      <c r="C30" s="61"/>
      <c r="D30" s="61"/>
      <c r="E30" s="58"/>
      <c r="F30" s="58"/>
      <c r="G30" s="58"/>
      <c r="H30" s="58"/>
      <c r="I30" s="58"/>
      <c r="J30" s="58"/>
      <c r="K30" s="58"/>
    </row>
    <row r="31" spans="2:15" s="43" customFormat="1" ht="18.75" customHeight="1">
      <c r="B31" s="956" t="s">
        <v>358</v>
      </c>
      <c r="C31" s="36" t="s">
        <v>342</v>
      </c>
      <c r="E31" s="62" t="s">
        <v>351</v>
      </c>
      <c r="F31" s="62"/>
      <c r="G31" s="62"/>
      <c r="H31" s="36" t="s">
        <v>352</v>
      </c>
      <c r="I31" s="36"/>
      <c r="J31" s="36"/>
      <c r="K31" s="36" t="s">
        <v>353</v>
      </c>
      <c r="L31" s="63"/>
      <c r="M31" s="36"/>
    </row>
    <row r="32" spans="2:15">
      <c r="B32" s="44" t="s">
        <v>359</v>
      </c>
      <c r="C32" s="65">
        <v>939999984.12</v>
      </c>
      <c r="D32" s="64"/>
      <c r="E32" s="65">
        <f>'03. Asset follow up'!E21</f>
        <v>939999984.12</v>
      </c>
      <c r="F32" s="66"/>
      <c r="G32" s="66"/>
      <c r="H32" s="65">
        <f>INPUT!HT16</f>
        <v>0</v>
      </c>
      <c r="I32" s="67"/>
      <c r="J32" s="67"/>
      <c r="K32" s="58">
        <f>INPUT!HT17</f>
        <v>0</v>
      </c>
      <c r="M32" s="68"/>
    </row>
    <row r="33" spans="2:13">
      <c r="B33" s="44" t="s">
        <v>360</v>
      </c>
      <c r="E33" s="58">
        <f>'16. Break Down Statistics'!F71</f>
        <v>107.21908935</v>
      </c>
      <c r="F33" s="70"/>
      <c r="G33" s="70"/>
      <c r="H33" s="48">
        <f>INPUT!HU16</f>
        <v>0</v>
      </c>
      <c r="I33" s="71"/>
      <c r="J33" s="71"/>
      <c r="K33" s="58">
        <f>INPUT!HU17</f>
        <v>0</v>
      </c>
      <c r="M33" s="69"/>
    </row>
    <row r="34" spans="2:13">
      <c r="B34" s="44" t="s">
        <v>361</v>
      </c>
      <c r="E34" s="58">
        <f>'16. Break Down Statistics'!F89</f>
        <v>107.82605336</v>
      </c>
      <c r="F34" s="58"/>
      <c r="G34" s="58"/>
      <c r="H34" s="48">
        <f>INPUT!HV16</f>
        <v>0</v>
      </c>
      <c r="I34" s="49"/>
      <c r="J34" s="49"/>
      <c r="K34" s="58">
        <f>INPUT!HV17</f>
        <v>0</v>
      </c>
      <c r="M34" s="58"/>
    </row>
    <row r="35" spans="2:13">
      <c r="E35" s="58"/>
      <c r="F35" s="58"/>
      <c r="G35" s="58"/>
      <c r="H35" s="49"/>
      <c r="I35" s="49"/>
      <c r="J35" s="49"/>
      <c r="K35" s="49"/>
      <c r="M35" s="72"/>
    </row>
    <row r="36" spans="2:13">
      <c r="B36" s="44" t="s">
        <v>362</v>
      </c>
      <c r="C36" s="73"/>
      <c r="E36" s="58"/>
      <c r="F36" s="58"/>
      <c r="G36" s="58"/>
      <c r="H36" s="49"/>
      <c r="I36" s="49"/>
      <c r="J36" s="49"/>
      <c r="K36" s="49"/>
      <c r="M36" s="72"/>
    </row>
    <row r="37" spans="2:13">
      <c r="B37" s="47" t="s">
        <v>363</v>
      </c>
      <c r="E37" s="49">
        <f>-'03. Asset follow up'!F17</f>
        <v>0</v>
      </c>
      <c r="F37" s="49"/>
      <c r="G37" s="49"/>
      <c r="H37" s="49" t="str">
        <f>'17. Default &amp; Recovery Stats'!AA12</f>
        <v/>
      </c>
      <c r="I37" s="49"/>
      <c r="J37" s="49"/>
      <c r="K37" s="49" t="str">
        <f>'17. Default &amp; Recovery Stats'!AA13</f>
        <v/>
      </c>
      <c r="L37" s="58"/>
      <c r="M37" s="72"/>
    </row>
    <row r="38" spans="2:13">
      <c r="B38" s="47" t="s">
        <v>364</v>
      </c>
      <c r="C38" s="44"/>
      <c r="D38" s="44"/>
      <c r="E38" s="49">
        <f>SUM('17. Default &amp; Recovery Stats'!AA11:AA68)</f>
        <v>0</v>
      </c>
      <c r="F38" s="49"/>
      <c r="G38" s="49"/>
      <c r="H38" s="49" t="str">
        <f>'17. Default &amp; Recovery Stats'!AD12</f>
        <v/>
      </c>
      <c r="I38" s="49"/>
      <c r="J38" s="49"/>
      <c r="K38" s="49" t="str">
        <f>'17. Default &amp; Recovery Stats'!AD13</f>
        <v/>
      </c>
      <c r="L38" s="74"/>
    </row>
    <row r="39" spans="2:13">
      <c r="B39" s="47" t="s">
        <v>365</v>
      </c>
      <c r="C39" s="44"/>
      <c r="D39" s="44"/>
      <c r="E39" s="75">
        <f>E37/E32*12</f>
        <v>0</v>
      </c>
      <c r="F39" s="75"/>
      <c r="G39" s="75"/>
      <c r="H39" s="75">
        <f>IFERROR(H37/H32*12,0)</f>
        <v>0</v>
      </c>
      <c r="I39" s="76"/>
      <c r="J39" s="77"/>
      <c r="K39" s="75">
        <f>IFERROR(K37/K32*12,0)</f>
        <v>0</v>
      </c>
      <c r="L39" s="78"/>
      <c r="M39" s="79"/>
    </row>
    <row r="40" spans="2:13">
      <c r="B40" s="59"/>
      <c r="E40" s="80"/>
      <c r="F40" s="80"/>
      <c r="G40" s="80"/>
      <c r="H40" s="80"/>
      <c r="I40" s="76"/>
      <c r="J40" s="77"/>
      <c r="K40" s="77"/>
      <c r="L40" s="74"/>
      <c r="M40" s="79"/>
    </row>
    <row r="41" spans="2:13">
      <c r="B41" s="44" t="s">
        <v>366</v>
      </c>
      <c r="C41" s="73"/>
      <c r="E41" s="58"/>
      <c r="F41" s="58"/>
      <c r="G41" s="58"/>
      <c r="H41" s="58"/>
      <c r="I41" s="49"/>
      <c r="J41" s="49"/>
      <c r="K41" s="49"/>
      <c r="M41" s="72"/>
    </row>
    <row r="42" spans="2:13">
      <c r="B42" s="47" t="s">
        <v>367</v>
      </c>
      <c r="E42" s="49">
        <f>-'03. Asset follow up'!F19</f>
        <v>0</v>
      </c>
      <c r="F42" s="49"/>
      <c r="G42" s="49"/>
      <c r="H42" s="49" t="str">
        <f>'17. Default &amp; Recovery Stats'!AM12</f>
        <v/>
      </c>
      <c r="I42" s="49"/>
      <c r="J42" s="49"/>
      <c r="K42" s="49" t="str">
        <f>'17. Default &amp; Recovery Stats'!AM13</f>
        <v/>
      </c>
      <c r="L42" s="58"/>
      <c r="M42" s="72"/>
    </row>
    <row r="43" spans="2:13">
      <c r="B43" s="47" t="s">
        <v>368</v>
      </c>
      <c r="C43" s="44"/>
      <c r="D43" s="44"/>
      <c r="E43" s="49">
        <f>SUM('17. Default &amp; Recovery Stats'!AM11:AM63)</f>
        <v>0</v>
      </c>
      <c r="F43" s="49"/>
      <c r="G43" s="49"/>
      <c r="H43" s="49">
        <f>'17. Default &amp; Recovery Stats'!AP12</f>
        <v>0</v>
      </c>
      <c r="I43" s="49"/>
      <c r="J43" s="49"/>
      <c r="K43" s="49">
        <f>'17. Default &amp; Recovery Stats'!AP13</f>
        <v>0</v>
      </c>
      <c r="L43" s="74"/>
    </row>
    <row r="44" spans="2:13">
      <c r="B44" s="47" t="s">
        <v>369</v>
      </c>
      <c r="C44" s="44"/>
      <c r="D44" s="44"/>
      <c r="E44" s="75">
        <f>E42/E32*12</f>
        <v>0</v>
      </c>
      <c r="F44" s="75"/>
      <c r="G44" s="75"/>
      <c r="H44" s="75">
        <f>IFERROR(H42/H32*12,0)</f>
        <v>0</v>
      </c>
      <c r="I44" s="77"/>
      <c r="J44" s="77"/>
      <c r="K44" s="75">
        <f>IFERROR(K42/K32*12,0)</f>
        <v>0</v>
      </c>
      <c r="L44" s="78"/>
      <c r="M44" s="79"/>
    </row>
    <row r="45" spans="2:13">
      <c r="B45" s="47"/>
      <c r="C45" s="44"/>
      <c r="D45" s="44"/>
      <c r="E45" s="75"/>
      <c r="F45" s="75"/>
      <c r="G45" s="75"/>
      <c r="H45" s="75"/>
      <c r="I45" s="77"/>
      <c r="J45" s="77"/>
      <c r="K45" s="75"/>
      <c r="L45" s="78"/>
      <c r="M45" s="79"/>
    </row>
    <row r="46" spans="2:13">
      <c r="B46" s="44" t="s">
        <v>370</v>
      </c>
      <c r="C46" s="44"/>
      <c r="D46" s="44"/>
      <c r="E46" s="1105"/>
      <c r="F46" s="81"/>
      <c r="G46" s="81"/>
      <c r="H46" s="82"/>
      <c r="I46" s="77"/>
      <c r="J46" s="77"/>
      <c r="K46" s="75"/>
      <c r="L46" s="78"/>
      <c r="M46" s="79"/>
    </row>
    <row r="47" spans="2:13" ht="25.5" customHeight="1">
      <c r="B47" s="83" t="s">
        <v>2801</v>
      </c>
      <c r="C47" s="44"/>
      <c r="D47" s="44"/>
      <c r="E47" s="1106">
        <f>SUM(INPUT!IV15:IX15)+INPUT!JB15</f>
        <v>0</v>
      </c>
      <c r="F47" s="81"/>
      <c r="G47" s="81"/>
      <c r="H47" s="84">
        <f>SUM(INPUT!IV16:IX16)+INPUT!JB16</f>
        <v>0</v>
      </c>
      <c r="I47" s="84"/>
      <c r="J47" s="84"/>
      <c r="K47" s="84">
        <f>SUM(INPUT!IV17:IX17)+INPUT!JB17</f>
        <v>0</v>
      </c>
      <c r="L47" s="78"/>
      <c r="M47" s="79"/>
    </row>
    <row r="48" spans="2:13">
      <c r="B48" s="47" t="s">
        <v>371</v>
      </c>
      <c r="C48" s="44"/>
      <c r="D48" s="44"/>
      <c r="E48" s="85">
        <f>'18. Deliquent Receivables Stats'!L11</f>
        <v>0</v>
      </c>
      <c r="F48" s="75"/>
      <c r="G48" s="75"/>
      <c r="H48" s="85">
        <f>+'18. Deliquent Receivables Stats'!L12</f>
        <v>0</v>
      </c>
      <c r="I48" s="77"/>
      <c r="J48" s="77"/>
      <c r="K48" s="85">
        <f>+'18. Deliquent Receivables Stats'!L13</f>
        <v>0</v>
      </c>
      <c r="L48" s="78"/>
      <c r="M48" s="79"/>
    </row>
    <row r="49" spans="2:13">
      <c r="B49" s="47"/>
      <c r="C49" s="44"/>
      <c r="D49" s="44"/>
      <c r="E49" s="75"/>
      <c r="F49" s="75"/>
      <c r="G49" s="75"/>
      <c r="H49" s="75"/>
      <c r="I49" s="77"/>
      <c r="J49" s="77"/>
      <c r="K49" s="75"/>
      <c r="L49" s="78"/>
      <c r="M49" s="79"/>
    </row>
    <row r="50" spans="2:13">
      <c r="B50" s="44" t="s">
        <v>372</v>
      </c>
      <c r="C50" s="73"/>
      <c r="E50" s="58"/>
      <c r="F50" s="58"/>
      <c r="G50" s="58"/>
      <c r="H50" s="58"/>
      <c r="I50" s="49"/>
      <c r="J50" s="49"/>
      <c r="K50" s="49"/>
      <c r="M50" s="72"/>
    </row>
    <row r="51" spans="2:13">
      <c r="B51" s="47" t="s">
        <v>373</v>
      </c>
      <c r="C51" s="73"/>
      <c r="E51" s="49">
        <f>-'03. Asset follow up'!F18</f>
        <v>0</v>
      </c>
      <c r="F51" s="49"/>
      <c r="G51" s="49"/>
      <c r="H51" s="49" t="str">
        <f>'17. Default &amp; Recovery Stats'!O12</f>
        <v/>
      </c>
      <c r="I51" s="49"/>
      <c r="J51" s="49"/>
      <c r="K51" s="49" t="str">
        <f>'17. Default &amp; Recovery Stats'!O13</f>
        <v/>
      </c>
      <c r="L51" s="58"/>
      <c r="M51" s="72"/>
    </row>
    <row r="52" spans="2:13">
      <c r="B52" s="47" t="s">
        <v>374</v>
      </c>
      <c r="C52" s="44"/>
      <c r="D52" s="44"/>
      <c r="E52" s="49">
        <f>SUM('17. Default &amp; Recovery Stats'!O11:O63)</f>
        <v>0</v>
      </c>
      <c r="F52" s="49"/>
      <c r="G52" s="49"/>
      <c r="H52" s="49" t="str">
        <f>'17. Default &amp; Recovery Stats'!R12</f>
        <v/>
      </c>
      <c r="I52" s="49"/>
      <c r="J52" s="49"/>
      <c r="K52" s="49" t="str">
        <f>'17. Default &amp; Recovery Stats'!R13</f>
        <v/>
      </c>
      <c r="L52" s="74"/>
    </row>
    <row r="53" spans="2:13">
      <c r="B53" s="47" t="s">
        <v>375</v>
      </c>
      <c r="C53" s="44"/>
      <c r="D53" s="44"/>
      <c r="E53" s="75">
        <f>E51/E32*12</f>
        <v>0</v>
      </c>
      <c r="F53" s="75"/>
      <c r="G53" s="75"/>
      <c r="H53" s="75">
        <f>IFERROR(H51/H32*12,0)</f>
        <v>0</v>
      </c>
      <c r="I53" s="77"/>
      <c r="J53" s="77"/>
      <c r="K53" s="75">
        <f>IFERROR(K51/K32*12,0)</f>
        <v>0</v>
      </c>
      <c r="L53" s="78"/>
      <c r="M53" s="79"/>
    </row>
    <row r="54" spans="2:13">
      <c r="B54" s="59"/>
      <c r="E54" s="80"/>
      <c r="F54" s="80"/>
      <c r="G54" s="80"/>
      <c r="H54" s="80"/>
      <c r="I54" s="77"/>
      <c r="J54" s="77"/>
      <c r="K54" s="77"/>
      <c r="L54" s="74"/>
      <c r="M54" s="79"/>
    </row>
    <row r="55" spans="2:13">
      <c r="B55" s="44" t="s">
        <v>376</v>
      </c>
      <c r="C55" s="44"/>
      <c r="D55" s="44"/>
      <c r="E55" s="49">
        <f>'17. Default &amp; Recovery Stats'!K11</f>
        <v>0</v>
      </c>
      <c r="F55" s="49"/>
      <c r="G55" s="49"/>
      <c r="H55" s="49">
        <f>'17. Default &amp; Recovery Stats'!K12</f>
        <v>0</v>
      </c>
      <c r="I55" s="49"/>
      <c r="J55" s="49"/>
      <c r="K55" s="49">
        <f>'17. Default &amp; Recovery Stats'!K13</f>
        <v>0</v>
      </c>
      <c r="L55" s="74"/>
      <c r="M55" s="58"/>
    </row>
    <row r="56" spans="2:13">
      <c r="B56" s="44" t="s">
        <v>377</v>
      </c>
      <c r="C56" s="44"/>
      <c r="D56" s="44"/>
      <c r="E56" s="75">
        <f>'17. Default &amp; Recovery Stats'!L11</f>
        <v>0</v>
      </c>
      <c r="F56" s="75"/>
      <c r="G56" s="75"/>
      <c r="H56" s="75" t="str">
        <f>'17. Default &amp; Recovery Stats'!L12</f>
        <v/>
      </c>
      <c r="I56" s="75"/>
      <c r="J56" s="75"/>
      <c r="K56" s="75" t="str">
        <f>'17. Default &amp; Recovery Stats'!L13</f>
        <v/>
      </c>
      <c r="L56" s="74"/>
      <c r="M56" s="79"/>
    </row>
    <row r="57" spans="2:13">
      <c r="B57" s="44"/>
      <c r="E57" s="86"/>
      <c r="F57" s="86"/>
      <c r="G57" s="86"/>
      <c r="H57" s="86"/>
      <c r="I57" s="77"/>
      <c r="J57" s="77"/>
      <c r="K57" s="77"/>
      <c r="L57" s="58"/>
      <c r="M57" s="79"/>
    </row>
    <row r="58" spans="2:13">
      <c r="B58" s="44" t="s">
        <v>378</v>
      </c>
      <c r="E58" s="86">
        <f>IFERROR(#REF!,0)</f>
        <v>0</v>
      </c>
      <c r="F58" s="86"/>
      <c r="G58" s="86"/>
      <c r="H58" s="86"/>
      <c r="I58" s="77"/>
      <c r="J58" s="77"/>
      <c r="K58" s="77"/>
      <c r="L58" s="58"/>
      <c r="M58" s="79"/>
    </row>
    <row r="59" spans="2:13">
      <c r="B59" s="44" t="s">
        <v>829</v>
      </c>
      <c r="E59" s="75">
        <f>IFERROR(1-(1-#REF!)*12,0)</f>
        <v>0</v>
      </c>
      <c r="F59" s="527"/>
      <c r="G59" s="75"/>
      <c r="H59" s="75">
        <f>INPUT!IH16</f>
        <v>0</v>
      </c>
      <c r="I59" s="77"/>
      <c r="J59" s="77"/>
      <c r="K59" s="75">
        <f>INPUT!IH17</f>
        <v>0</v>
      </c>
      <c r="L59" s="58"/>
      <c r="M59" s="86"/>
    </row>
    <row r="60" spans="2:13">
      <c r="K60" s="49"/>
      <c r="M60" s="58"/>
    </row>
    <row r="61" spans="2:13" s="43" customFormat="1" ht="18.75" customHeight="1">
      <c r="B61" s="956" t="s">
        <v>380</v>
      </c>
      <c r="E61" s="87" t="s">
        <v>351</v>
      </c>
      <c r="F61" s="87"/>
      <c r="G61" s="87"/>
      <c r="H61" s="36" t="s">
        <v>352</v>
      </c>
      <c r="I61" s="36"/>
      <c r="J61" s="36"/>
      <c r="K61" s="36" t="s">
        <v>353</v>
      </c>
      <c r="L61" s="87"/>
      <c r="M61" s="87"/>
    </row>
    <row r="62" spans="2:13" ht="7.5" customHeight="1">
      <c r="M62" s="58"/>
    </row>
    <row r="63" spans="2:13" ht="12.75" customHeight="1">
      <c r="B63" s="88" t="s">
        <v>381</v>
      </c>
      <c r="E63" s="49">
        <f>IFERROR(#REF!,0)</f>
        <v>0</v>
      </c>
      <c r="F63" s="58"/>
      <c r="G63" s="58"/>
      <c r="H63" s="49">
        <f>INPUT!II16</f>
        <v>0</v>
      </c>
      <c r="I63" s="58"/>
      <c r="J63" s="58"/>
      <c r="K63" s="49">
        <f>INPUT!II17</f>
        <v>0</v>
      </c>
      <c r="M63" s="58"/>
    </row>
    <row r="64" spans="2:13">
      <c r="K64" s="49"/>
      <c r="M64" s="58"/>
    </row>
    <row r="65" spans="2:15" s="43" customFormat="1" ht="18.75" customHeight="1">
      <c r="B65" s="956" t="s">
        <v>382</v>
      </c>
      <c r="E65" s="87" t="s">
        <v>351</v>
      </c>
      <c r="F65" s="87"/>
      <c r="G65" s="87"/>
      <c r="H65" s="36" t="s">
        <v>352</v>
      </c>
      <c r="I65" s="36"/>
      <c r="J65" s="36"/>
      <c r="K65" s="36" t="s">
        <v>353</v>
      </c>
      <c r="L65" s="87"/>
      <c r="M65" s="87"/>
    </row>
    <row r="66" spans="2:15" ht="7.5" customHeight="1">
      <c r="M66" s="58"/>
    </row>
    <row r="67" spans="2:15" ht="12.75" customHeight="1">
      <c r="B67" s="88" t="s">
        <v>383</v>
      </c>
      <c r="C67" s="57" t="str">
        <f>IF(AND(E67="Safe",H67="Safe",K67="Safe"),"Safe","Failure")</f>
        <v>Safe</v>
      </c>
      <c r="E67" s="57" t="s">
        <v>384</v>
      </c>
      <c r="F67" s="58"/>
      <c r="G67" s="58"/>
      <c r="H67" s="57" t="str">
        <f>IF(INPUT!IJ16=0,"Safe",INPUT!IJ16)</f>
        <v>Safe</v>
      </c>
      <c r="I67" s="58"/>
      <c r="J67" s="58"/>
      <c r="K67" s="57" t="str">
        <f>IF(INPUT!IJ17=0,"Safe",INPUT!IJ17)</f>
        <v>Safe</v>
      </c>
      <c r="M67" s="58"/>
    </row>
    <row r="68" spans="2:15">
      <c r="B68" s="88"/>
      <c r="E68" s="49"/>
      <c r="F68" s="77"/>
      <c r="G68" s="77"/>
      <c r="H68" s="71"/>
      <c r="I68" s="71"/>
      <c r="J68" s="71"/>
      <c r="K68" s="71"/>
      <c r="L68" s="89"/>
      <c r="M68" s="77"/>
    </row>
    <row r="69" spans="2:15">
      <c r="E69" s="77"/>
      <c r="F69" s="77"/>
      <c r="G69" s="77"/>
      <c r="H69" s="71"/>
      <c r="I69" s="71"/>
      <c r="J69" s="71"/>
      <c r="L69" s="89"/>
      <c r="M69" s="77"/>
    </row>
    <row r="70" spans="2:15">
      <c r="B70" s="956" t="s">
        <v>385</v>
      </c>
      <c r="E70" s="2327" t="s">
        <v>386</v>
      </c>
      <c r="F70" s="57" t="str">
        <f>IF(OR(E72="A",E72="A+",E72="AA-",E72="AA",E72="AA+",E72="AAA"),"SAFE","FAILURE")</f>
        <v>SAFE</v>
      </c>
      <c r="G70" s="87"/>
      <c r="H70" s="2328" t="s">
        <v>387</v>
      </c>
      <c r="I70" s="57" t="str">
        <f>IF(H72="F1","SAFE","FAILURE")</f>
        <v>SAFE</v>
      </c>
      <c r="J70" s="90"/>
      <c r="K70" s="2328" t="s">
        <v>3130</v>
      </c>
      <c r="L70" s="2729"/>
      <c r="M70" s="2328" t="s">
        <v>3131</v>
      </c>
      <c r="N70" s="57" t="str">
        <f>IF(OR(M72="A",E72="A+",E72="AA-",E72="AA",E72="AA+",E72="AAA"),"SAFE","FAILURE")</f>
        <v>SAFE</v>
      </c>
    </row>
    <row r="71" spans="2:15">
      <c r="B71" s="44"/>
      <c r="E71" s="92" t="s">
        <v>388</v>
      </c>
      <c r="F71" s="92" t="s">
        <v>389</v>
      </c>
      <c r="G71" s="93"/>
      <c r="H71" s="92" t="s">
        <v>388</v>
      </c>
      <c r="I71" s="94" t="s">
        <v>389</v>
      </c>
      <c r="J71" s="95"/>
      <c r="K71" s="92" t="s">
        <v>388</v>
      </c>
      <c r="L71" s="91" t="s">
        <v>389</v>
      </c>
      <c r="M71" s="92" t="s">
        <v>388</v>
      </c>
      <c r="N71" s="96" t="s">
        <v>389</v>
      </c>
    </row>
    <row r="72" spans="2:15">
      <c r="B72" s="97" t="s">
        <v>3322</v>
      </c>
      <c r="E72" s="98" t="str">
        <f>'23. Ratings'!E13</f>
        <v>AA-</v>
      </c>
      <c r="F72" s="99" t="s">
        <v>2243</v>
      </c>
      <c r="G72" s="100"/>
      <c r="H72" s="98" t="str">
        <f>'23. Ratings'!C13</f>
        <v>F1</v>
      </c>
      <c r="I72" s="99" t="str">
        <f>'23. Ratings'!D13</f>
        <v>F2</v>
      </c>
      <c r="J72" s="101"/>
      <c r="K72" s="2729"/>
      <c r="L72" s="2729"/>
      <c r="M72" s="98" t="str">
        <f>'23. Ratings'!I13</f>
        <v>AA</v>
      </c>
      <c r="N72" s="99" t="str">
        <f>'23. Ratings'!J13</f>
        <v>BBB</v>
      </c>
    </row>
    <row r="73" spans="2:15">
      <c r="B73" s="97" t="s">
        <v>3321</v>
      </c>
      <c r="E73" s="98" t="str">
        <f>'23. Ratings'!E15</f>
        <v>AA-</v>
      </c>
      <c r="F73" s="99" t="s">
        <v>390</v>
      </c>
      <c r="G73" s="100"/>
      <c r="H73" s="98" t="str">
        <f>'23. Ratings'!C15</f>
        <v>F1</v>
      </c>
      <c r="I73" s="99" t="str">
        <f>'23. Ratings'!D15</f>
        <v>F1</v>
      </c>
      <c r="J73" s="101"/>
      <c r="K73" s="2729"/>
      <c r="L73" s="2729"/>
      <c r="M73" s="98" t="str">
        <f>'23. Ratings'!I15</f>
        <v>AA</v>
      </c>
      <c r="N73" s="99" t="str">
        <f>'23. Ratings'!J15</f>
        <v>A</v>
      </c>
    </row>
    <row r="74" spans="2:15">
      <c r="B74" s="84" t="s">
        <v>3526</v>
      </c>
      <c r="E74" s="102" t="s">
        <v>393</v>
      </c>
      <c r="F74" s="102" t="s">
        <v>393</v>
      </c>
      <c r="G74" s="103"/>
      <c r="H74" s="102" t="s">
        <v>393</v>
      </c>
      <c r="I74" s="102" t="s">
        <v>393</v>
      </c>
      <c r="J74" s="87"/>
      <c r="K74" s="2729"/>
      <c r="L74" s="2729"/>
      <c r="M74" s="102" t="s">
        <v>393</v>
      </c>
      <c r="N74" s="102" t="s">
        <v>393</v>
      </c>
      <c r="O74" s="36"/>
    </row>
    <row r="75" spans="2:15">
      <c r="B75" s="921" t="s">
        <v>394</v>
      </c>
      <c r="E75" s="1910" t="str">
        <f>E72</f>
        <v>AA-</v>
      </c>
      <c r="F75" s="99" t="s">
        <v>2243</v>
      </c>
      <c r="G75" s="1908"/>
      <c r="H75" s="1906" t="str">
        <f>H72</f>
        <v>F1</v>
      </c>
      <c r="I75" s="1907" t="str">
        <f>I72</f>
        <v>F2</v>
      </c>
      <c r="J75" s="1909"/>
      <c r="K75" s="2729"/>
      <c r="L75" s="2729"/>
      <c r="M75" s="1906" t="str">
        <f>M72</f>
        <v>AA</v>
      </c>
      <c r="N75" s="99" t="str">
        <f>N72</f>
        <v>BBB</v>
      </c>
      <c r="O75" s="36"/>
    </row>
    <row r="76" spans="2:15">
      <c r="B76" s="921" t="s">
        <v>1297</v>
      </c>
      <c r="E76" s="102" t="s">
        <v>393</v>
      </c>
      <c r="F76" s="102" t="s">
        <v>393</v>
      </c>
      <c r="G76" s="103"/>
      <c r="H76" s="102" t="s">
        <v>393</v>
      </c>
      <c r="I76" s="102" t="s">
        <v>393</v>
      </c>
      <c r="J76" s="87"/>
      <c r="K76" s="2729"/>
      <c r="L76" s="2729"/>
      <c r="M76" s="102" t="s">
        <v>393</v>
      </c>
      <c r="N76" s="102" t="s">
        <v>393</v>
      </c>
      <c r="O76" s="36"/>
    </row>
    <row r="77" spans="2:15">
      <c r="B77" s="921" t="s">
        <v>1649</v>
      </c>
      <c r="E77" s="1910" t="str">
        <f>'23. Ratings'!E17</f>
        <v>AA-</v>
      </c>
      <c r="F77" s="99" t="s">
        <v>390</v>
      </c>
      <c r="G77" s="103"/>
      <c r="H77" s="102" t="str">
        <f>'23. Ratings'!C17</f>
        <v>F1</v>
      </c>
      <c r="I77" s="99" t="str">
        <f>'23. Ratings'!D17</f>
        <v>F1</v>
      </c>
      <c r="J77" s="87"/>
      <c r="K77" s="2729"/>
      <c r="L77" s="2729"/>
      <c r="M77" s="102" t="str">
        <f>'23. Ratings'!I17</f>
        <v>AA</v>
      </c>
      <c r="N77" s="99" t="str">
        <f>'23. Ratings'!J17</f>
        <v>A</v>
      </c>
      <c r="O77" s="36"/>
    </row>
    <row r="78" spans="2:15">
      <c r="B78" s="97"/>
    </row>
    <row r="79" spans="2:15">
      <c r="E79" s="104"/>
      <c r="F79" s="104"/>
      <c r="G79" s="104"/>
      <c r="H79" s="105"/>
      <c r="I79" s="104"/>
      <c r="J79" s="104"/>
      <c r="K79" s="36"/>
      <c r="L79" s="36"/>
      <c r="O79" s="36"/>
    </row>
    <row r="80" spans="2:15">
      <c r="B80" s="956" t="s">
        <v>395</v>
      </c>
      <c r="E80" s="104"/>
      <c r="F80" s="104"/>
      <c r="G80" s="104"/>
      <c r="H80" s="105"/>
      <c r="I80" s="104"/>
      <c r="J80" s="104"/>
      <c r="K80" s="36"/>
      <c r="L80" s="36"/>
      <c r="O80" s="36"/>
    </row>
    <row r="81" spans="2:15" ht="38.25">
      <c r="D81" s="106" t="s">
        <v>396</v>
      </c>
      <c r="E81" s="107" t="s">
        <v>397</v>
      </c>
      <c r="F81" s="106" t="s">
        <v>398</v>
      </c>
      <c r="I81" s="104"/>
      <c r="J81" s="104"/>
      <c r="K81" s="36"/>
      <c r="L81" s="36"/>
      <c r="O81" s="36"/>
    </row>
    <row r="82" spans="2:15" ht="30" customHeight="1">
      <c r="D82" s="108" t="s">
        <v>393</v>
      </c>
      <c r="E82" s="109" t="s">
        <v>393</v>
      </c>
      <c r="F82" s="108" t="s">
        <v>393</v>
      </c>
      <c r="I82" s="104"/>
      <c r="J82" s="104"/>
      <c r="K82" s="36"/>
      <c r="L82" s="36"/>
      <c r="O82" s="36"/>
    </row>
    <row r="83" spans="2:15">
      <c r="E83" s="104"/>
      <c r="F83" s="104"/>
      <c r="G83" s="104"/>
      <c r="H83" s="105"/>
      <c r="I83" s="104"/>
      <c r="J83" s="104"/>
      <c r="K83" s="36"/>
      <c r="L83" s="36"/>
      <c r="O83" s="36"/>
    </row>
    <row r="84" spans="2:15">
      <c r="B84" s="956" t="s">
        <v>399</v>
      </c>
      <c r="D84" s="110" t="s">
        <v>400</v>
      </c>
      <c r="E84" s="111"/>
      <c r="F84" s="44"/>
      <c r="G84" s="104"/>
      <c r="H84" s="105"/>
      <c r="I84" s="104"/>
      <c r="J84" s="104"/>
      <c r="K84" s="36"/>
      <c r="L84" s="36"/>
      <c r="O84" s="36"/>
    </row>
    <row r="85" spans="2:15">
      <c r="E85" s="104"/>
      <c r="F85" s="104"/>
      <c r="G85" s="104"/>
      <c r="H85" s="105"/>
      <c r="I85" s="104"/>
      <c r="J85" s="104"/>
      <c r="K85" s="36"/>
      <c r="L85" s="36"/>
      <c r="O85" s="36"/>
    </row>
    <row r="86" spans="2:15">
      <c r="E86" s="104"/>
      <c r="F86" s="104"/>
      <c r="G86" s="104"/>
      <c r="H86" s="105"/>
      <c r="I86" s="104"/>
      <c r="J86" s="104"/>
      <c r="K86" s="36"/>
      <c r="L86" s="36"/>
      <c r="O86" s="36"/>
    </row>
    <row r="87" spans="2:15">
      <c r="E87" s="104"/>
      <c r="F87" s="104"/>
      <c r="G87" s="104"/>
      <c r="H87" s="105"/>
      <c r="I87" s="104"/>
      <c r="J87" s="104"/>
      <c r="K87" s="36"/>
      <c r="L87" s="36"/>
      <c r="O87" s="36"/>
    </row>
    <row r="88" spans="2:15">
      <c r="B88" s="956" t="s">
        <v>401</v>
      </c>
      <c r="C88" s="31" t="s">
        <v>332</v>
      </c>
      <c r="D88" s="87" t="s">
        <v>402</v>
      </c>
      <c r="E88" s="36" t="s">
        <v>403</v>
      </c>
      <c r="F88" s="36" t="s">
        <v>404</v>
      </c>
      <c r="G88" s="87"/>
      <c r="H88" s="87"/>
      <c r="J88" s="36"/>
      <c r="K88" s="87"/>
      <c r="M88" s="36"/>
      <c r="N88" s="36"/>
      <c r="O88" s="36"/>
    </row>
    <row r="89" spans="2:15">
      <c r="B89" s="88"/>
      <c r="F89" s="87"/>
      <c r="G89" s="79"/>
      <c r="H89" s="79"/>
      <c r="K89" s="87"/>
      <c r="M89" s="36"/>
      <c r="N89" s="36"/>
      <c r="O89" s="36"/>
    </row>
    <row r="90" spans="2:15">
      <c r="B90" s="44" t="s">
        <v>405</v>
      </c>
      <c r="D90" s="49">
        <f>E32</f>
        <v>939999984.12</v>
      </c>
      <c r="F90" s="87"/>
      <c r="G90" s="79"/>
      <c r="H90" s="79"/>
      <c r="K90" s="87"/>
      <c r="M90" s="36"/>
      <c r="N90" s="36"/>
      <c r="O90" s="36"/>
    </row>
    <row r="91" spans="2:15">
      <c r="B91" s="47" t="s">
        <v>2673</v>
      </c>
      <c r="D91" s="49">
        <f>H22*5%</f>
        <v>47000000</v>
      </c>
      <c r="E91" s="1982">
        <f>ROUND((D91+D92)/D90,2)</f>
        <v>0.05</v>
      </c>
      <c r="F91" s="57" t="str">
        <f>IF(E91&lt;5%,"FAILURE","SAFE")</f>
        <v>SAFE</v>
      </c>
      <c r="G91" s="79"/>
      <c r="H91" s="79"/>
      <c r="J91" s="79"/>
      <c r="K91" s="87"/>
      <c r="M91" s="36"/>
      <c r="N91" s="36"/>
      <c r="O91" s="36"/>
    </row>
    <row r="92" spans="2:15">
      <c r="B92" s="47" t="s">
        <v>407</v>
      </c>
      <c r="D92" s="58">
        <f>'15.  Soft Balance Sheet &amp; Flows'!F20</f>
        <v>300</v>
      </c>
      <c r="E92" s="79"/>
      <c r="F92" s="57"/>
      <c r="G92" s="79"/>
      <c r="H92" s="79"/>
      <c r="J92" s="79"/>
      <c r="K92" s="87"/>
      <c r="M92" s="36"/>
      <c r="N92" s="36"/>
      <c r="O92" s="36"/>
    </row>
    <row r="93" spans="2:15">
      <c r="B93" s="59"/>
      <c r="E93" s="104"/>
      <c r="F93" s="104"/>
      <c r="G93" s="104"/>
      <c r="H93" s="105"/>
      <c r="I93" s="104"/>
      <c r="J93" s="104"/>
      <c r="K93" s="87"/>
      <c r="L93" s="87"/>
      <c r="M93" s="36"/>
      <c r="N93" s="36"/>
      <c r="O93" s="36"/>
    </row>
    <row r="94" spans="2:15">
      <c r="B94" s="956" t="s">
        <v>408</v>
      </c>
      <c r="C94" s="112"/>
      <c r="D94" s="113" t="s">
        <v>409</v>
      </c>
      <c r="E94" s="113" t="s">
        <v>410</v>
      </c>
      <c r="F94" s="113" t="s">
        <v>411</v>
      </c>
      <c r="G94" s="113" t="s">
        <v>412</v>
      </c>
      <c r="H94" s="113" t="s">
        <v>413</v>
      </c>
      <c r="I94" s="114" t="s">
        <v>414</v>
      </c>
      <c r="J94" s="115"/>
      <c r="K94" s="113" t="s">
        <v>415</v>
      </c>
      <c r="L94" s="113" t="s">
        <v>416</v>
      </c>
      <c r="M94" s="36"/>
      <c r="N94" s="36"/>
      <c r="O94" s="36"/>
    </row>
    <row r="95" spans="2:15">
      <c r="B95" s="116" t="s">
        <v>417</v>
      </c>
      <c r="C95" s="112"/>
      <c r="D95" s="117">
        <f>'18. Deliquent Receivables Stats'!C11</f>
        <v>0</v>
      </c>
      <c r="E95" s="117">
        <f>'18. Deliquent Receivables Stats'!D11</f>
        <v>0</v>
      </c>
      <c r="F95" s="117">
        <f>'18. Deliquent Receivables Stats'!E11:E11</f>
        <v>0</v>
      </c>
      <c r="G95" s="117">
        <f>'18. Deliquent Receivables Stats'!F11</f>
        <v>0</v>
      </c>
      <c r="H95" s="117">
        <f>'18. Deliquent Receivables Stats'!G11</f>
        <v>0</v>
      </c>
      <c r="I95" s="118">
        <f>'18. Deliquent Receivables Stats'!H11</f>
        <v>0</v>
      </c>
      <c r="J95" s="119"/>
      <c r="K95" s="117">
        <f>'18. Deliquent Receivables Stats'!I11</f>
        <v>0</v>
      </c>
      <c r="L95" s="117">
        <f>'18. Deliquent Receivables Stats'!J11</f>
        <v>0</v>
      </c>
      <c r="M95" s="36"/>
      <c r="N95" s="36"/>
      <c r="O95" s="36"/>
    </row>
    <row r="96" spans="2:15">
      <c r="B96" s="116"/>
      <c r="C96" s="112"/>
      <c r="D96" s="120"/>
      <c r="E96" s="120"/>
      <c r="F96" s="120"/>
      <c r="G96" s="120"/>
      <c r="H96" s="120"/>
      <c r="I96" s="121"/>
      <c r="J96" s="121"/>
      <c r="K96" s="120"/>
      <c r="L96" s="122"/>
      <c r="M96" s="36"/>
      <c r="N96" s="36"/>
      <c r="O96" s="36"/>
    </row>
    <row r="97" spans="2:15">
      <c r="B97" s="123"/>
      <c r="C97" s="112"/>
      <c r="D97" s="112"/>
      <c r="E97" s="124"/>
      <c r="F97" s="125"/>
      <c r="G97" s="124"/>
      <c r="H97" s="126"/>
      <c r="I97" s="127"/>
      <c r="J97" s="127"/>
      <c r="K97" s="122"/>
      <c r="L97" s="122"/>
      <c r="M97" s="36"/>
      <c r="N97" s="36"/>
      <c r="O97" s="36"/>
    </row>
    <row r="98" spans="2:15">
      <c r="B98" s="956" t="s">
        <v>418</v>
      </c>
      <c r="C98" s="112"/>
      <c r="D98" s="128" t="s">
        <v>419</v>
      </c>
      <c r="E98" s="129"/>
      <c r="F98" s="130"/>
      <c r="G98" s="128" t="s">
        <v>420</v>
      </c>
      <c r="H98" s="129"/>
      <c r="I98" s="131"/>
      <c r="J98" s="132"/>
      <c r="K98" s="128" t="s">
        <v>421</v>
      </c>
      <c r="L98" s="129"/>
      <c r="M98" s="36"/>
      <c r="N98" s="36"/>
      <c r="O98" s="36"/>
    </row>
    <row r="99" spans="2:15">
      <c r="B99" s="116" t="s">
        <v>417</v>
      </c>
      <c r="C99" s="112"/>
      <c r="D99" s="133">
        <f>'19. Performance Trigger'!C11</f>
        <v>0</v>
      </c>
      <c r="E99" s="134"/>
      <c r="F99" s="135"/>
      <c r="G99" s="136">
        <f>SUM('18. Deliquent Receivables Stats'!D11:I11)</f>
        <v>0</v>
      </c>
      <c r="H99" s="137"/>
      <c r="I99" s="138"/>
      <c r="J99" s="138"/>
      <c r="K99" s="136">
        <f>SUM('18. Deliquent Receivables Stats'!E11:I11)</f>
        <v>0</v>
      </c>
      <c r="L99" s="137"/>
      <c r="M99" s="36"/>
      <c r="N99" s="36"/>
      <c r="O99" s="36"/>
    </row>
    <row r="100" spans="2:15">
      <c r="B100" s="59"/>
      <c r="E100" s="104"/>
      <c r="F100" s="104"/>
      <c r="G100" s="104"/>
      <c r="H100" s="105"/>
      <c r="I100" s="104"/>
      <c r="J100" s="104"/>
      <c r="K100" s="87"/>
      <c r="L100" s="87"/>
      <c r="M100" s="36"/>
      <c r="N100" s="36"/>
      <c r="O100" s="36"/>
    </row>
    <row r="101" spans="2:15">
      <c r="B101" s="59"/>
      <c r="E101" s="104"/>
      <c r="F101" s="104"/>
      <c r="G101" s="104"/>
      <c r="H101" s="105"/>
      <c r="I101" s="104"/>
      <c r="J101" s="104"/>
      <c r="K101" s="87"/>
      <c r="L101" s="87"/>
      <c r="M101" s="36"/>
      <c r="N101" s="36"/>
      <c r="O101" s="36"/>
    </row>
    <row r="102" spans="2:15">
      <c r="B102" s="59"/>
      <c r="E102" s="104"/>
      <c r="F102" s="104"/>
      <c r="G102" s="104"/>
      <c r="H102" s="105"/>
      <c r="I102" s="104"/>
      <c r="J102" s="104"/>
      <c r="K102" s="87"/>
      <c r="L102" s="87"/>
      <c r="M102" s="36"/>
      <c r="N102" s="36"/>
      <c r="O102" s="36"/>
    </row>
    <row r="103" spans="2:15">
      <c r="B103" s="59"/>
      <c r="E103" s="139" t="s">
        <v>332</v>
      </c>
      <c r="F103" s="104"/>
      <c r="G103" s="104"/>
      <c r="H103" s="105"/>
      <c r="I103" s="104"/>
      <c r="J103" s="104"/>
      <c r="K103" s="87"/>
      <c r="L103" s="87"/>
      <c r="M103" s="36"/>
      <c r="N103" s="36"/>
      <c r="O103" s="36"/>
    </row>
    <row r="104" spans="2:15" ht="17.25" customHeight="1">
      <c r="B104" s="956" t="s">
        <v>422</v>
      </c>
      <c r="C104" s="140"/>
      <c r="E104" s="141"/>
      <c r="F104" s="79"/>
      <c r="G104" s="79"/>
      <c r="H104" s="79"/>
      <c r="I104" s="79"/>
      <c r="J104" s="79"/>
      <c r="K104" s="79"/>
      <c r="L104" s="142"/>
      <c r="M104" s="70"/>
    </row>
    <row r="105" spans="2:15" ht="12.75" customHeight="1">
      <c r="B105" s="88"/>
      <c r="E105" s="79"/>
      <c r="F105" s="79"/>
      <c r="G105" s="79"/>
      <c r="H105" s="79"/>
      <c r="I105" s="79"/>
      <c r="J105" s="79"/>
      <c r="K105" s="79"/>
      <c r="L105" s="142"/>
      <c r="M105" s="70"/>
    </row>
    <row r="106" spans="2:15" s="57" customFormat="1" ht="18" customHeight="1">
      <c r="B106" s="143"/>
      <c r="E106" s="144"/>
      <c r="F106" s="145"/>
      <c r="G106" s="145"/>
      <c r="H106" s="84"/>
      <c r="I106" s="146"/>
      <c r="J106" s="146"/>
      <c r="K106" s="84"/>
      <c r="L106" s="147"/>
      <c r="M106" s="148"/>
    </row>
    <row r="107" spans="2:15" s="43" customFormat="1" ht="15.75" customHeight="1">
      <c r="H107" s="149"/>
      <c r="I107" s="149"/>
      <c r="J107" s="149"/>
      <c r="K107" s="84"/>
      <c r="L107" s="57"/>
    </row>
    <row r="111" spans="2:15">
      <c r="L111" s="150"/>
    </row>
    <row r="126" spans="2:7" ht="21" customHeight="1">
      <c r="B126" s="44"/>
      <c r="E126" s="59"/>
      <c r="F126" s="59"/>
      <c r="G126" s="59"/>
    </row>
    <row r="133" spans="2:13" ht="27" customHeight="1"/>
    <row r="135" spans="2:13" ht="19.5" customHeight="1">
      <c r="B135" s="922" t="s">
        <v>3132</v>
      </c>
      <c r="C135" s="923"/>
      <c r="D135" s="923"/>
      <c r="E135" s="923"/>
      <c r="F135" s="923"/>
      <c r="G135" s="923"/>
      <c r="H135" s="923"/>
      <c r="I135" s="923"/>
      <c r="J135" s="923"/>
      <c r="K135" s="923"/>
      <c r="L135" s="923"/>
      <c r="M135" s="924"/>
    </row>
    <row r="136" spans="2:13" ht="18" customHeight="1">
      <c r="B136" s="925" t="s">
        <v>423</v>
      </c>
      <c r="C136" s="926"/>
      <c r="D136" s="926"/>
      <c r="E136" s="926"/>
      <c r="F136" s="926"/>
      <c r="G136" s="926"/>
      <c r="H136" s="926"/>
      <c r="I136" s="926"/>
      <c r="J136" s="926"/>
      <c r="K136" s="926"/>
      <c r="L136" s="926"/>
      <c r="M136" s="927"/>
    </row>
    <row r="138" spans="2:13">
      <c r="B138" s="151"/>
      <c r="C138" s="152"/>
      <c r="D138" s="152"/>
      <c r="E138" s="152"/>
      <c r="F138" s="152"/>
      <c r="G138" s="152"/>
      <c r="H138" s="152"/>
      <c r="I138" s="152"/>
      <c r="J138" s="153"/>
      <c r="K138" s="153"/>
      <c r="L138" s="27"/>
    </row>
    <row r="139" spans="2:13">
      <c r="B139" s="151" t="s">
        <v>3133</v>
      </c>
      <c r="C139" s="151"/>
      <c r="D139" s="151"/>
      <c r="E139" s="151"/>
      <c r="F139" s="151"/>
      <c r="G139" s="151"/>
      <c r="H139" s="151"/>
      <c r="I139" s="151"/>
    </row>
    <row r="141" spans="2:13" ht="19.5">
      <c r="D141" s="154"/>
    </row>
    <row r="147" spans="3:3">
      <c r="C147" s="155"/>
    </row>
  </sheetData>
  <mergeCells count="1">
    <mergeCell ref="B14:I15"/>
  </mergeCells>
  <conditionalFormatting sqref="C67 F70 I70 N70">
    <cfRule type="cellIs" dxfId="581" priority="21" operator="equal">
      <formula>"FAILURE"</formula>
    </cfRule>
    <cfRule type="cellIs" dxfId="580" priority="22" operator="equal">
      <formula>"SAFE"</formula>
    </cfRule>
  </conditionalFormatting>
  <conditionalFormatting sqref="C67">
    <cfRule type="cellIs" dxfId="579" priority="31" operator="equal">
      <formula>"Failure"</formula>
    </cfRule>
    <cfRule type="cellIs" dxfId="578" priority="32" operator="equal">
      <formula>"Safe"</formula>
    </cfRule>
  </conditionalFormatting>
  <conditionalFormatting sqref="E67">
    <cfRule type="cellIs" dxfId="577" priority="17" operator="equal">
      <formula>"FAILURE"</formula>
    </cfRule>
    <cfRule type="cellIs" dxfId="576" priority="18" operator="equal">
      <formula>"SAFE"</formula>
    </cfRule>
    <cfRule type="cellIs" dxfId="575" priority="19" operator="equal">
      <formula>"Failure"</formula>
    </cfRule>
    <cfRule type="cellIs" dxfId="574" priority="20" operator="equal">
      <formula>"Safe"</formula>
    </cfRule>
  </conditionalFormatting>
  <conditionalFormatting sqref="F70">
    <cfRule type="cellIs" dxfId="573" priority="29" operator="equal">
      <formula>"Failure"</formula>
    </cfRule>
    <cfRule type="cellIs" dxfId="572" priority="30" operator="equal">
      <formula>"Safe"</formula>
    </cfRule>
  </conditionalFormatting>
  <conditionalFormatting sqref="F91:F92">
    <cfRule type="cellIs" dxfId="571" priority="1" operator="equal">
      <formula>"FAILURE"</formula>
    </cfRule>
    <cfRule type="cellIs" dxfId="570" priority="2" operator="equal">
      <formula>"SAFE"</formula>
    </cfRule>
    <cfRule type="cellIs" dxfId="569" priority="3" operator="equal">
      <formula>"Failure"</formula>
    </cfRule>
    <cfRule type="cellIs" dxfId="568" priority="4" operator="equal">
      <formula>"Safe"</formula>
    </cfRule>
  </conditionalFormatting>
  <conditionalFormatting sqref="H67">
    <cfRule type="cellIs" dxfId="567" priority="13" operator="equal">
      <formula>"FAILURE"</formula>
    </cfRule>
    <cfRule type="cellIs" dxfId="566" priority="14" operator="equal">
      <formula>"SAFE"</formula>
    </cfRule>
    <cfRule type="cellIs" dxfId="565" priority="15" operator="equal">
      <formula>"Failure"</formula>
    </cfRule>
    <cfRule type="cellIs" dxfId="564" priority="16" operator="equal">
      <formula>"Safe"</formula>
    </cfRule>
  </conditionalFormatting>
  <conditionalFormatting sqref="I70">
    <cfRule type="cellIs" dxfId="563" priority="27" operator="equal">
      <formula>"Failure"</formula>
    </cfRule>
    <cfRule type="cellIs" dxfId="562" priority="28" operator="equal">
      <formula>"Safe"</formula>
    </cfRule>
  </conditionalFormatting>
  <conditionalFormatting sqref="K67">
    <cfRule type="cellIs" dxfId="561" priority="9" operator="equal">
      <formula>"FAILURE"</formula>
    </cfRule>
    <cfRule type="cellIs" dxfId="560" priority="10" operator="equal">
      <formula>"SAFE"</formula>
    </cfRule>
    <cfRule type="cellIs" dxfId="559" priority="11" operator="equal">
      <formula>"Failure"</formula>
    </cfRule>
    <cfRule type="cellIs" dxfId="558" priority="12" operator="equal">
      <formula>"Safe"</formula>
    </cfRule>
  </conditionalFormatting>
  <conditionalFormatting sqref="N70">
    <cfRule type="cellIs" dxfId="557" priority="23" operator="equal">
      <formula>"Failure"</formula>
    </cfRule>
    <cfRule type="cellIs" dxfId="556" priority="24" operator="equal">
      <formula>"Safe"</formula>
    </cfRule>
  </conditionalFormatting>
  <pageMargins left="0.7" right="0.7" top="0.75" bottom="0.75" header="0.3" footer="0.3"/>
  <pageSetup paperSize="9" scale="26"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6" tint="0.39997558519241921"/>
  </sheetPr>
  <dimension ref="B1:L11"/>
  <sheetViews>
    <sheetView showGridLines="0" workbookViewId="0">
      <selection activeCell="C14" sqref="C14"/>
    </sheetView>
  </sheetViews>
  <sheetFormatPr baseColWidth="10" defaultColWidth="11.42578125" defaultRowHeight="14.25"/>
  <cols>
    <col min="1" max="1" width="2" style="983" customWidth="1"/>
    <col min="2" max="2" width="51" style="983" customWidth="1"/>
    <col min="3" max="3" width="80.7109375" style="983" customWidth="1"/>
    <col min="4" max="4" width="23.42578125" style="983" customWidth="1"/>
    <col min="5" max="5" width="24.42578125" style="983" customWidth="1"/>
    <col min="6" max="6" width="17.28515625" style="983" customWidth="1"/>
    <col min="7" max="7" width="11.42578125" style="983" customWidth="1"/>
    <col min="8" max="16384" width="11.42578125" style="983"/>
  </cols>
  <sheetData>
    <row r="1" spans="2:12" ht="18.75" customHeight="1"/>
    <row r="2" spans="2:12" s="116" customFormat="1" ht="8.25" customHeight="1">
      <c r="B2" s="1467"/>
      <c r="C2" s="1468"/>
      <c r="D2" s="1468"/>
      <c r="E2" s="1469"/>
      <c r="F2" s="1472"/>
    </row>
    <row r="3" spans="2:12" s="116" customFormat="1" ht="16.5">
      <c r="B3" s="1473"/>
      <c r="C3" s="1461"/>
      <c r="D3" s="1107" t="s">
        <v>322</v>
      </c>
      <c r="E3" s="1718">
        <f>Cover!$F$37</f>
        <v>45626</v>
      </c>
      <c r="F3" s="1474"/>
    </row>
    <row r="4" spans="2:12" s="116" customFormat="1" ht="16.5">
      <c r="B4" s="1473"/>
      <c r="C4" s="1461"/>
      <c r="D4" s="1107" t="s">
        <v>325</v>
      </c>
      <c r="E4" s="1718">
        <f>Cover!$F$41</f>
        <v>45645</v>
      </c>
      <c r="F4" s="1474"/>
    </row>
    <row r="5" spans="2:12" s="116" customFormat="1" ht="14.25" customHeight="1">
      <c r="B5" s="1475"/>
      <c r="C5" s="1476"/>
      <c r="D5" s="1476"/>
      <c r="E5" s="1476"/>
      <c r="F5" s="1480"/>
    </row>
    <row r="6" spans="2:12" ht="9" customHeight="1" thickBot="1">
      <c r="G6" s="116"/>
      <c r="H6" s="116"/>
      <c r="I6" s="116"/>
      <c r="J6" s="116"/>
      <c r="K6" s="116"/>
      <c r="L6" s="116"/>
    </row>
    <row r="7" spans="2:12" ht="24.75" customHeight="1" thickTop="1" thickBot="1">
      <c r="B7" s="721" t="s">
        <v>1651</v>
      </c>
      <c r="C7" s="722"/>
      <c r="D7" s="723"/>
      <c r="E7" s="723"/>
      <c r="F7" s="1114" t="str">
        <f>IF(AND(F10="OK",F11="OK"),"OK","KO")</f>
        <v>OK</v>
      </c>
      <c r="G7" s="116"/>
      <c r="H7" s="116"/>
      <c r="I7" s="116"/>
      <c r="J7" s="116"/>
      <c r="K7" s="116"/>
      <c r="L7" s="116"/>
    </row>
    <row r="8" spans="2:12" ht="41.25" customHeight="1" thickTop="1">
      <c r="B8" s="2945" t="s">
        <v>1419</v>
      </c>
      <c r="C8" s="2946"/>
      <c r="D8" s="2946"/>
      <c r="E8" s="2946"/>
      <c r="F8" s="2946"/>
      <c r="G8" s="116"/>
      <c r="H8" s="116"/>
      <c r="I8" s="116"/>
      <c r="J8" s="116"/>
      <c r="K8" s="116"/>
      <c r="L8" s="116"/>
    </row>
    <row r="9" spans="2:12" ht="16.5" customHeight="1">
      <c r="B9" s="1021"/>
      <c r="C9" s="1022"/>
      <c r="D9" s="984" t="s">
        <v>484</v>
      </c>
      <c r="E9" s="984" t="s">
        <v>890</v>
      </c>
      <c r="F9" s="985" t="s">
        <v>485</v>
      </c>
      <c r="G9" s="116"/>
      <c r="H9" s="116"/>
      <c r="I9" s="116"/>
      <c r="J9" s="116"/>
      <c r="K9" s="116"/>
      <c r="L9" s="116"/>
    </row>
    <row r="10" spans="2:12" ht="51.75" customHeight="1">
      <c r="B10" s="2944" t="s">
        <v>3511</v>
      </c>
      <c r="C10" s="2944"/>
      <c r="D10" s="1674">
        <f>INPUT!JJ19/100</f>
        <v>5.9700900000000001E-2</v>
      </c>
      <c r="E10" s="1674">
        <v>5.5E-2</v>
      </c>
      <c r="F10" s="1044" t="str">
        <f>IF(D10&lt;E10,"BREACH","OK")</f>
        <v>OK</v>
      </c>
    </row>
    <row r="11" spans="2:12" ht="58.5" customHeight="1">
      <c r="B11" s="2944" t="s">
        <v>2655</v>
      </c>
      <c r="C11" s="2944"/>
      <c r="D11" s="1674">
        <f>INPUT!$JL$19</f>
        <v>1.6000000000000001E-4</v>
      </c>
      <c r="E11" s="1674">
        <v>2E-3</v>
      </c>
      <c r="F11" s="1044" t="str">
        <f>IF(D11&lt;E11,"OK","BREACH")</f>
        <v>OK</v>
      </c>
    </row>
  </sheetData>
  <mergeCells count="3">
    <mergeCell ref="B11:C11"/>
    <mergeCell ref="B10:C10"/>
    <mergeCell ref="B8:F8"/>
  </mergeCells>
  <conditionalFormatting sqref="F7 F10:F11">
    <cfRule type="cellIs" dxfId="555" priority="1" operator="equal">
      <formula>"BREACH"</formula>
    </cfRule>
    <cfRule type="cellIs" dxfId="554" priority="2" operator="equal">
      <formula>"OK"</formula>
    </cfRule>
    <cfRule type="cellIs" dxfId="553" priority="3" operator="equal">
      <formula>"OK"</formula>
    </cfRule>
  </conditionalFormatting>
  <pageMargins left="0.7" right="0.7" top="0.75" bottom="0.75" header="0.3" footer="0.3"/>
  <pageSetup paperSize="9" orientation="portrait"/>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6" tint="0.39997558519241921"/>
  </sheetPr>
  <dimension ref="A1:F23"/>
  <sheetViews>
    <sheetView showGridLines="0" topLeftCell="A6" workbookViewId="0">
      <selection activeCell="B9" sqref="B9"/>
    </sheetView>
  </sheetViews>
  <sheetFormatPr baseColWidth="10" defaultColWidth="11.42578125" defaultRowHeight="15"/>
  <cols>
    <col min="1" max="1" width="1.42578125" customWidth="1"/>
    <col min="2" max="2" width="18.140625" customWidth="1"/>
    <col min="3" max="3" width="145.42578125" customWidth="1"/>
    <col min="4" max="4" width="19" customWidth="1"/>
    <col min="5" max="5" width="19.42578125" customWidth="1"/>
    <col min="6" max="6" width="16.5703125" customWidth="1"/>
  </cols>
  <sheetData>
    <row r="1" spans="1:6">
      <c r="A1" s="116"/>
      <c r="B1" s="116"/>
      <c r="C1" s="116"/>
      <c r="D1" s="116"/>
      <c r="E1" s="116"/>
      <c r="F1" s="116"/>
    </row>
    <row r="2" spans="1:6" ht="16.5">
      <c r="A2" s="116"/>
      <c r="B2" s="1467"/>
      <c r="C2" s="1468"/>
      <c r="D2" s="1468"/>
      <c r="E2" s="1469"/>
      <c r="F2" s="1472"/>
    </row>
    <row r="3" spans="1:6" ht="16.5">
      <c r="A3" s="116"/>
      <c r="B3" s="1473"/>
      <c r="C3" s="1461"/>
      <c r="D3" s="1107" t="s">
        <v>322</v>
      </c>
      <c r="E3" s="1718">
        <f>Cover!$F$37</f>
        <v>45626</v>
      </c>
      <c r="F3" s="1474"/>
    </row>
    <row r="4" spans="1:6" ht="16.5">
      <c r="A4" s="116"/>
      <c r="B4" s="1473"/>
      <c r="C4" s="1461"/>
      <c r="D4" s="1107" t="s">
        <v>325</v>
      </c>
      <c r="E4" s="1718">
        <f>Cover!$F$41</f>
        <v>45645</v>
      </c>
      <c r="F4" s="1474"/>
    </row>
    <row r="5" spans="1:6" ht="16.5">
      <c r="A5" s="116"/>
      <c r="B5" s="1475"/>
      <c r="C5" s="1476"/>
      <c r="D5" s="1476"/>
      <c r="E5" s="1476"/>
      <c r="F5" s="1480"/>
    </row>
    <row r="6" spans="1:6" ht="17.25" thickBot="1">
      <c r="A6" s="116"/>
      <c r="B6" s="32"/>
      <c r="C6" s="32"/>
      <c r="D6" s="32"/>
      <c r="E6" s="33"/>
      <c r="F6" s="33"/>
    </row>
    <row r="7" spans="1:6" ht="24" thickTop="1" thickBot="1">
      <c r="A7" s="116"/>
      <c r="B7" s="721" t="s">
        <v>1650</v>
      </c>
      <c r="C7" s="1367"/>
      <c r="D7" s="723"/>
      <c r="E7" s="723"/>
      <c r="F7" s="1114" t="str">
        <f>IF(AND(F10="OK",F11="OK",F12="OK",F13="OK",F14="OK",F14="OK",F15="OK",F16="OK",F17="OK",F18="OK",F19="OK",F20="OK",F21="OK",F22="OK",F23="OK"),"OK","KO")</f>
        <v>OK</v>
      </c>
    </row>
    <row r="8" spans="1:6" ht="17.25" thickTop="1">
      <c r="A8" s="116"/>
      <c r="B8" s="32"/>
      <c r="C8" s="32"/>
      <c r="D8" s="32"/>
      <c r="E8" s="33"/>
      <c r="F8" s="33"/>
    </row>
    <row r="9" spans="1:6">
      <c r="B9" s="1368" t="str">
        <f>'IT-Consistency tests'!L2</f>
        <v>Eligibility Criteria of the Loan Agreements on each Purchase Date</v>
      </c>
      <c r="C9" s="1224"/>
      <c r="D9" s="1220" t="s">
        <v>2825</v>
      </c>
      <c r="E9" s="1220" t="s">
        <v>50</v>
      </c>
      <c r="F9" s="1220" t="s">
        <v>1065</v>
      </c>
    </row>
    <row r="10" spans="1:6">
      <c r="B10" s="1220">
        <f>'IT-Consistency tests'!L3</f>
        <v>1</v>
      </c>
      <c r="C10" s="1369" t="str">
        <f>'IT-Consistency tests'!M3</f>
        <v>No Loan Agreement contains any legal flaw making it voidable, rescindable, or subject to legal termination.</v>
      </c>
      <c r="D10" s="1220">
        <f>'IT-Consistency tests'!N3</f>
        <v>0</v>
      </c>
      <c r="E10" s="1114" t="str">
        <f>'IT-Consistency tests'!O3</f>
        <v>OK</v>
      </c>
      <c r="F10" s="1114" t="str">
        <f>IF('IT-Consistency tests'!P3="YES","OK","KO")</f>
        <v>OK</v>
      </c>
    </row>
    <row r="11" spans="1:6" ht="60">
      <c r="B11" s="1220">
        <f>'IT-Consistency tests'!L4</f>
        <v>2</v>
      </c>
      <c r="C11" s="1369" t="str">
        <f>'IT-Consistency tests'!M4</f>
        <v>Each Loan Agreement:
(a) is a New Vehicle Sales Finance Agreement, an Used Vehicle Sales Finance Agreement, a Recreational Vehicle Sales Finance Agreement or a Home Equipment Sales Finance Agreement on the First Purchase Date (only);
(b) is a Home Equipment Sales Finance Receivable (only) on each Purchase Date falling after the First Purchase Date.</v>
      </c>
      <c r="D11" s="1220">
        <f>'IT-Consistency tests'!N4</f>
        <v>0</v>
      </c>
      <c r="E11" s="1114" t="str">
        <f>'IT-Consistency tests'!O4</f>
        <v>OK</v>
      </c>
      <c r="F11" s="1114" t="str">
        <f>IF('IT-Consistency tests'!P4="YES","OK","KO")</f>
        <v>OK</v>
      </c>
    </row>
    <row r="12" spans="1:6" ht="45">
      <c r="B12" s="1220">
        <f>'IT-Consistency tests'!L5</f>
        <v>3</v>
      </c>
      <c r="C12" s="1369" t="str">
        <f>'IT-Consistency tests'!M5</f>
        <v>To the best of the Seller’s knowledge, as of the signing date of the relevant Loan Agreement, the Main Borrower:
is domiciled in the French metropolitan territory;
has a regular income.</v>
      </c>
      <c r="D12" s="1220">
        <f>'IT-Consistency tests'!N5</f>
        <v>0</v>
      </c>
      <c r="E12" s="1114" t="str">
        <f>'IT-Consistency tests'!O5</f>
        <v>OK</v>
      </c>
      <c r="F12" s="1114" t="str">
        <f>IF('IT-Consistency tests'!P5="YES","OK","KO")</f>
        <v>OK</v>
      </c>
    </row>
    <row r="13" spans="1:6">
      <c r="B13" s="1220">
        <f>'IT-Consistency tests'!L6</f>
        <v>4</v>
      </c>
      <c r="C13" s="1369" t="str">
        <f>'IT-Consistency tests'!M6</f>
        <v>The Adjusted Interest Rate applicable to each Receivable is fixed and is not less than two per cent. (2%) per annum.</v>
      </c>
      <c r="D13" s="1220">
        <f>'IT-Consistency tests'!N6</f>
        <v>0</v>
      </c>
      <c r="E13" s="1114" t="str">
        <f>'IT-Consistency tests'!O6</f>
        <v>OK</v>
      </c>
      <c r="F13" s="1114" t="str">
        <f>IF('IT-Consistency tests'!P6="YES","OK","KO")</f>
        <v>OK</v>
      </c>
    </row>
    <row r="14" spans="1:6">
      <c r="B14" s="1220">
        <f>'IT-Consistency tests'!L7</f>
        <v>5</v>
      </c>
      <c r="C14" s="1369" t="str">
        <f>'IT-Consistency tests'!M7</f>
        <v>Each Receivable is denominated and payable in Euro.</v>
      </c>
      <c r="D14" s="1220">
        <f>'IT-Consistency tests'!N7</f>
        <v>0</v>
      </c>
      <c r="E14" s="1114" t="str">
        <f>'IT-Consistency tests'!O7</f>
        <v>OK</v>
      </c>
      <c r="F14" s="1114" t="str">
        <f>IF('IT-Consistency tests'!P7="YES","OK","KO")</f>
        <v>OK</v>
      </c>
    </row>
    <row r="15" spans="1:6">
      <c r="B15" s="1220">
        <f>'IT-Consistency tests'!L8</f>
        <v>6</v>
      </c>
      <c r="C15" s="1369" t="str">
        <f>'IT-Consistency tests'!M8</f>
        <v>No Receivable is in arrears under the relevant Loan Agreement.</v>
      </c>
      <c r="D15" s="1220">
        <f>'IT-Consistency tests'!N8</f>
        <v>0</v>
      </c>
      <c r="E15" s="1114" t="str">
        <f>'IT-Consistency tests'!O8</f>
        <v>OK</v>
      </c>
      <c r="F15" s="1114" t="str">
        <f>IF('IT-Consistency tests'!P8="YES","OK","KO")</f>
        <v>OK</v>
      </c>
    </row>
    <row r="16" spans="1:6">
      <c r="B16" s="1220">
        <f>'IT-Consistency tests'!L9</f>
        <v>7</v>
      </c>
      <c r="C16" s="1369" t="str">
        <f>'IT-Consistency tests'!M9</f>
        <v>No Receivable is subject to a then ongoing prepayment by the relevant Borrower.</v>
      </c>
      <c r="D16" s="1220">
        <f>'IT-Consistency tests'!N9</f>
        <v>0</v>
      </c>
      <c r="E16" s="1114" t="str">
        <f>'IT-Consistency tests'!O9</f>
        <v>OK</v>
      </c>
      <c r="F16" s="1114" t="str">
        <f>IF('IT-Consistency tests'!P9="YES","OK","KO")</f>
        <v>OK</v>
      </c>
    </row>
    <row r="17" spans="2:6" ht="60">
      <c r="B17" s="1220">
        <f>'IT-Consistency tests'!L10</f>
        <v>8</v>
      </c>
      <c r="C17" s="1369" t="str">
        <f>'IT-Consistency tests'!M10</f>
        <v>The Original Principal Balance of:
(a) each Recreational Vehicle Sales Finance Receivable is between EUR 500 and EUR 100,000; 
(b) each Home Equipment Sales Finance Receivable is between EUR 100 and EUR 75,000;
(c) each New Vehicle Sales Finance Receivable and each Used Vehicle Sales Finance Receivable is between EUR 500 and EUR 150,000.</v>
      </c>
      <c r="D17" s="1220">
        <f>'IT-Consistency tests'!N10</f>
        <v>0</v>
      </c>
      <c r="E17" s="1114" t="str">
        <f>'IT-Consistency tests'!O10</f>
        <v>OK</v>
      </c>
      <c r="F17" s="1114" t="str">
        <f>IF('IT-Consistency tests'!P10="YES","OK","KO")</f>
        <v>OK</v>
      </c>
    </row>
    <row r="18" spans="2:6" ht="150">
      <c r="B18" s="1220">
        <f>'IT-Consistency tests'!L11</f>
        <v>9</v>
      </c>
      <c r="C18" s="1369" t="str">
        <f>'IT-Consistency tests'!M11</f>
        <v>To the best of the Seller’s knowledge, on the basis of (i) information obtained from the Borrower on origination of the Receivables, (ii) information obtained from the Seller in the course of its servicing of the Receivables or in the course of its risk-management procedure or (iii) information notified to the Seller by a third party, the Main Borrower or any of the other Borrowers in respect of the Receivable is not a credit-impaired borrower meaning an individual who:
(1) has been declared insolvent or had a court grant his creditors a final non-appealable right of enforcement or material damages as a result of a missed payment within three years prior to the date of origination or has undergone a debt-restructuring process with regard to his non-performing exposures within three years prior to the relevant Purchase Date;
(2) was, at the time of origination, where applicable, on a public credit registry of persons with adverse credit history or, where there is no such public credit registry, another credit registry that is available to the Seller; or
(3) has a credit assessment or a credit score indicating that the risk of contractually agreed payments not being made is significantly higher than for comparable receivables held by CA Consumer Finance and which are not assigned to the Issuer.</v>
      </c>
      <c r="D18" s="1220">
        <f>'IT-Consistency tests'!N11</f>
        <v>0</v>
      </c>
      <c r="E18" s="1114" t="str">
        <f>'IT-Consistency tests'!O11</f>
        <v>OK</v>
      </c>
      <c r="F18" s="1114" t="str">
        <f>IF('IT-Consistency tests'!P11="YES","OK","KO")</f>
        <v>OK</v>
      </c>
    </row>
    <row r="19" spans="2:6">
      <c r="B19" s="1220">
        <f>'IT-Consistency tests'!L12</f>
        <v>10</v>
      </c>
      <c r="C19" s="1369" t="str">
        <f>'IT-Consistency tests'!M12</f>
        <v>Each Receivable has given rise to the effective and full payment of at least one (1) Instalment by the Borrower on the applicable Instalment Due Date.</v>
      </c>
      <c r="D19" s="1220">
        <f>'IT-Consistency tests'!N12</f>
        <v>0</v>
      </c>
      <c r="E19" s="1114" t="str">
        <f>'IT-Consistency tests'!O12</f>
        <v>OK</v>
      </c>
      <c r="F19" s="1114" t="str">
        <f>IF('IT-Consistency tests'!P12="YES","OK","KO")</f>
        <v>OK</v>
      </c>
    </row>
    <row r="20" spans="2:6">
      <c r="B20" s="1220">
        <f>'IT-Consistency tests'!L13</f>
        <v>11</v>
      </c>
      <c r="C20" s="1369" t="str">
        <f>'IT-Consistency tests'!M13</f>
        <v>No Receivable is a written-off receivable or a defaulted receivable within the meaning of Article 178(1) of EU CRR.</v>
      </c>
      <c r="D20" s="1220">
        <f>'IT-Consistency tests'!N13</f>
        <v>0</v>
      </c>
      <c r="E20" s="1114" t="str">
        <f>'IT-Consistency tests'!O13</f>
        <v>OK</v>
      </c>
      <c r="F20" s="1114" t="str">
        <f>IF('IT-Consistency tests'!P13="YES","OK","KO")</f>
        <v>OK</v>
      </c>
    </row>
    <row r="21" spans="2:6">
      <c r="B21" s="1220">
        <f>'IT-Consistency tests'!L14</f>
        <v>12</v>
      </c>
      <c r="C21" s="1369" t="str">
        <f>'IT-Consistency tests'!M14</f>
        <v>Each Receivable has been originated on or after 1st October 2021.</v>
      </c>
      <c r="D21" s="1220">
        <f>'IT-Consistency tests'!N14</f>
        <v>0</v>
      </c>
      <c r="E21" s="1114" t="str">
        <f>'IT-Consistency tests'!O14</f>
        <v>OK</v>
      </c>
      <c r="F21" s="1114" t="str">
        <f>IF('IT-Consistency tests'!P14="YES","OK","KO")</f>
        <v>OK</v>
      </c>
    </row>
    <row r="22" spans="2:6" ht="45">
      <c r="B22" s="1220">
        <f>'IT-Consistency tests'!L15</f>
        <v>13</v>
      </c>
      <c r="C22" s="1369" t="str">
        <f>'IT-Consistency tests'!M15</f>
        <v xml:space="preserve"> The original term of:
(a) each Recreational Vehicle Sales Finance Receivable and each Home Equipment Sales Finance Receivable is not more than 180 months;
(b) each New Vehicle Sales Finance Receivable and each Used Vehicle Sales Finance Receivable is not more than 96 months.</v>
      </c>
      <c r="D22" s="1220">
        <f>'IT-Consistency tests'!N15</f>
        <v>0</v>
      </c>
      <c r="E22" s="1114" t="str">
        <f>'IT-Consistency tests'!O15</f>
        <v>OK</v>
      </c>
      <c r="F22" s="1114" t="str">
        <f>IF('IT-Consistency tests'!P15="YES","OK","KO")</f>
        <v>OK</v>
      </c>
    </row>
    <row r="23" spans="2:6">
      <c r="B23" s="1220">
        <f>'IT-Consistency tests'!L16</f>
        <v>14</v>
      </c>
      <c r="C23" s="1369" t="str">
        <f>'IT-Consistency tests'!M16</f>
        <v xml:space="preserve">Each Receivable is payable in arrears in monthly instalments subject to any applicable grace period (période de franchise) at inception as the case may be. </v>
      </c>
      <c r="D23" s="1220">
        <f>'IT-Consistency tests'!N16</f>
        <v>0</v>
      </c>
      <c r="E23" s="1114" t="str">
        <f>'IT-Consistency tests'!O16</f>
        <v>OK</v>
      </c>
      <c r="F23" s="1114" t="str">
        <f>IF('IT-Consistency tests'!P16="YES","OK","KO")</f>
        <v>OK</v>
      </c>
    </row>
  </sheetData>
  <conditionalFormatting sqref="E10:F23">
    <cfRule type="cellIs" dxfId="552" priority="4" operator="equal">
      <formula>"BREACH"</formula>
    </cfRule>
    <cfRule type="cellIs" dxfId="551" priority="5" operator="equal">
      <formula>"OK"</formula>
    </cfRule>
    <cfRule type="cellIs" dxfId="550" priority="6" operator="equal">
      <formula>"OK"</formula>
    </cfRule>
  </conditionalFormatting>
  <conditionalFormatting sqref="F7">
    <cfRule type="cellIs" dxfId="549" priority="1" operator="equal">
      <formula>"BREACH"</formula>
    </cfRule>
    <cfRule type="cellIs" dxfId="548" priority="2" operator="equal">
      <formula>"OK"</formula>
    </cfRule>
    <cfRule type="cellIs" dxfId="547" priority="3" operator="equal">
      <formula>"OK"</formula>
    </cfRule>
  </conditionalFormatting>
  <pageMargins left="0.7" right="0.7" top="0.75" bottom="0.75" header="0.3" footer="0.3"/>
  <pageSetup paperSize="9" orientation="portrait"/>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6" tint="0.39997558519241921"/>
  </sheetPr>
  <dimension ref="A1:M109"/>
  <sheetViews>
    <sheetView showGridLines="0" topLeftCell="A87" workbookViewId="0">
      <selection activeCell="E108" sqref="E108"/>
    </sheetView>
  </sheetViews>
  <sheetFormatPr baseColWidth="10" defaultColWidth="11.42578125" defaultRowHeight="12.75"/>
  <cols>
    <col min="1" max="1" width="2.28515625" style="572" customWidth="1"/>
    <col min="2" max="2" width="19.28515625" style="572" customWidth="1"/>
    <col min="3" max="3" width="6.140625" style="572" customWidth="1"/>
    <col min="4" max="4" width="87.7109375" style="572" customWidth="1"/>
    <col min="5" max="5" width="19" style="572" customWidth="1"/>
    <col min="6" max="6" width="28.7109375" style="572" customWidth="1"/>
    <col min="7" max="7" width="17.42578125" style="572" customWidth="1"/>
    <col min="8" max="8" width="17.7109375" style="572" customWidth="1"/>
    <col min="9" max="9" width="21.7109375" style="572" customWidth="1"/>
    <col min="10" max="10" width="2.140625" style="572" bestFit="1" customWidth="1"/>
    <col min="11" max="11" width="15.28515625" style="572" customWidth="1"/>
    <col min="12" max="12" width="11.7109375" style="572" customWidth="1"/>
    <col min="13" max="13" width="16.42578125" style="572" customWidth="1"/>
    <col min="14" max="15" width="11.42578125" style="572" customWidth="1"/>
    <col min="16" max="16384" width="11.42578125" style="572"/>
  </cols>
  <sheetData>
    <row r="1" spans="2:13" s="31" customFormat="1" ht="21" customHeight="1">
      <c r="B1" s="1461"/>
      <c r="C1" s="1461"/>
      <c r="D1" s="1461"/>
      <c r="E1" s="1462"/>
      <c r="F1" s="1462"/>
      <c r="G1" s="1462"/>
      <c r="H1" s="1462"/>
      <c r="I1" s="1462"/>
      <c r="J1" s="1463"/>
    </row>
    <row r="2" spans="2:13" s="31" customFormat="1" ht="21.75" customHeight="1">
      <c r="B2" s="1482"/>
      <c r="C2" s="1483"/>
      <c r="D2" s="1484"/>
      <c r="E2" s="1484"/>
      <c r="F2" s="1484"/>
      <c r="G2" s="1484"/>
      <c r="H2" s="1484"/>
      <c r="I2" s="1489"/>
      <c r="J2" s="1463"/>
    </row>
    <row r="3" spans="2:13" s="31" customFormat="1" ht="16.5" customHeight="1">
      <c r="B3" s="1485"/>
      <c r="E3" s="1462"/>
      <c r="F3" s="1462"/>
      <c r="G3" s="1107" t="s">
        <v>322</v>
      </c>
      <c r="H3" s="1718">
        <f>Cover!$F$37</f>
        <v>45626</v>
      </c>
      <c r="I3" s="1490"/>
      <c r="J3" s="1463"/>
    </row>
    <row r="4" spans="2:13" s="31" customFormat="1" ht="12.75" customHeight="1">
      <c r="B4" s="1485"/>
      <c r="E4" s="1462"/>
      <c r="F4" s="1462"/>
      <c r="G4" s="1107" t="s">
        <v>325</v>
      </c>
      <c r="H4" s="1718">
        <f>Cover!$F$41</f>
        <v>45645</v>
      </c>
      <c r="I4" s="1490"/>
      <c r="J4" s="1463"/>
    </row>
    <row r="5" spans="2:13" ht="13.5" customHeight="1">
      <c r="B5" s="1486"/>
      <c r="C5" s="1487"/>
      <c r="D5" s="1487"/>
      <c r="E5" s="1488"/>
      <c r="F5" s="1488"/>
      <c r="G5" s="1488"/>
      <c r="H5" s="1488"/>
      <c r="I5" s="1491"/>
      <c r="J5" s="1463"/>
    </row>
    <row r="6" spans="2:13" ht="13.5" customHeight="1" thickBot="1">
      <c r="B6" s="1461"/>
      <c r="C6" s="1461"/>
      <c r="D6" s="1461"/>
      <c r="E6" s="1461"/>
      <c r="F6" s="1462"/>
      <c r="J6" s="1463"/>
    </row>
    <row r="7" spans="2:13" ht="24" customHeight="1" thickTop="1" thickBot="1">
      <c r="B7" s="721" t="s">
        <v>424</v>
      </c>
      <c r="C7" s="722"/>
      <c r="D7" s="723"/>
      <c r="E7" s="723"/>
      <c r="F7" s="723"/>
      <c r="G7" s="723"/>
      <c r="H7" s="723"/>
      <c r="I7" s="724"/>
      <c r="J7" s="1463"/>
      <c r="K7" s="1114" t="str">
        <f>IF(AND(K23="OK",K38="OK",K53="OK",K69="OK",K84="OK"),"OK","KO")</f>
        <v>OK</v>
      </c>
      <c r="L7" s="633"/>
      <c r="M7" s="633"/>
    </row>
    <row r="8" spans="2:13" ht="12.75" customHeight="1" thickTop="1" thickBot="1">
      <c r="E8" s="633"/>
      <c r="F8" s="725" t="s">
        <v>332</v>
      </c>
      <c r="G8" s="725"/>
      <c r="H8" s="725" t="s">
        <v>332</v>
      </c>
      <c r="I8" s="633"/>
      <c r="J8" s="1463"/>
    </row>
    <row r="9" spans="2:13" ht="26.25" customHeight="1" thickTop="1" thickBot="1">
      <c r="B9" s="2947" t="s">
        <v>920</v>
      </c>
      <c r="C9" s="2948"/>
      <c r="D9" s="2948"/>
      <c r="E9" s="1128" t="s">
        <v>425</v>
      </c>
      <c r="F9" s="1128" t="s">
        <v>426</v>
      </c>
      <c r="G9" s="1128" t="s">
        <v>427</v>
      </c>
      <c r="H9" s="1128" t="s">
        <v>428</v>
      </c>
      <c r="I9" s="1128" t="s">
        <v>429</v>
      </c>
    </row>
    <row r="10" spans="2:13" ht="13.5" customHeight="1" thickTop="1">
      <c r="B10" s="1116" t="s">
        <v>390</v>
      </c>
      <c r="C10" s="1115" t="s">
        <v>430</v>
      </c>
      <c r="D10" s="1127" t="s">
        <v>431</v>
      </c>
      <c r="E10" s="1129">
        <f t="shared" ref="E10:E19" si="0">SUM(F10:I10)</f>
        <v>0</v>
      </c>
      <c r="F10" s="1130">
        <f>INPUT!N19</f>
        <v>0</v>
      </c>
      <c r="G10" s="1130">
        <f>INPUT!N20</f>
        <v>0</v>
      </c>
      <c r="H10" s="1130">
        <f>INPUT!N21</f>
        <v>0</v>
      </c>
      <c r="I10" s="1130">
        <f>INPUT!N22</f>
        <v>0</v>
      </c>
    </row>
    <row r="11" spans="2:13">
      <c r="B11" s="1117" t="s">
        <v>432</v>
      </c>
      <c r="C11" s="1118" t="s">
        <v>430</v>
      </c>
      <c r="D11" s="1119" t="s">
        <v>433</v>
      </c>
      <c r="E11" s="1120">
        <f t="shared" si="0"/>
        <v>939999984.12</v>
      </c>
      <c r="F11" s="1121">
        <f>INPUT!S19</f>
        <v>939999984.12</v>
      </c>
      <c r="G11" s="1121">
        <f>INPUT!S20</f>
        <v>0</v>
      </c>
      <c r="H11" s="1121">
        <f>INPUT!S21</f>
        <v>0</v>
      </c>
      <c r="I11" s="1121">
        <f>INPUT!S22</f>
        <v>0</v>
      </c>
      <c r="J11" s="633"/>
    </row>
    <row r="12" spans="2:13">
      <c r="B12" s="1117" t="s">
        <v>434</v>
      </c>
      <c r="C12" s="1118" t="s">
        <v>435</v>
      </c>
      <c r="D12" s="1119" t="s">
        <v>436</v>
      </c>
      <c r="E12" s="1120">
        <f t="shared" si="0"/>
        <v>0</v>
      </c>
      <c r="F12" s="1121">
        <f>INPUT!O19*(-1)</f>
        <v>0</v>
      </c>
      <c r="G12" s="1121">
        <f>INPUT!O20*(-1)</f>
        <v>0</v>
      </c>
      <c r="H12" s="1121">
        <f>INPUT!O21*(-1)</f>
        <v>0</v>
      </c>
      <c r="I12" s="1121">
        <f>INPUT!O22*(-1)</f>
        <v>0</v>
      </c>
      <c r="J12" s="633"/>
    </row>
    <row r="13" spans="2:13">
      <c r="B13" s="1117" t="s">
        <v>437</v>
      </c>
      <c r="C13" s="1118" t="s">
        <v>435</v>
      </c>
      <c r="D13" s="1119" t="s">
        <v>438</v>
      </c>
      <c r="E13" s="1120">
        <f t="shared" si="0"/>
        <v>0</v>
      </c>
      <c r="F13" s="1120">
        <f>F43</f>
        <v>0</v>
      </c>
      <c r="G13" s="1120">
        <f>G43</f>
        <v>0</v>
      </c>
      <c r="H13" s="1120">
        <f>H43</f>
        <v>0</v>
      </c>
      <c r="I13" s="1120">
        <f>I43</f>
        <v>0</v>
      </c>
      <c r="J13" s="633"/>
    </row>
    <row r="14" spans="2:13">
      <c r="B14" s="1117" t="s">
        <v>439</v>
      </c>
      <c r="C14" s="1118" t="s">
        <v>435</v>
      </c>
      <c r="D14" s="1119" t="s">
        <v>440</v>
      </c>
      <c r="E14" s="1120">
        <f t="shared" si="0"/>
        <v>0</v>
      </c>
      <c r="F14" s="1121">
        <f>(-1)*INPUT!P19</f>
        <v>0</v>
      </c>
      <c r="G14" s="1121">
        <f>(-1)*INPUT!P20</f>
        <v>0</v>
      </c>
      <c r="H14" s="1121">
        <f>(-1)*INPUT!P21</f>
        <v>0</v>
      </c>
      <c r="I14" s="1121">
        <f>(-1)*INPUT!P22</f>
        <v>0</v>
      </c>
    </row>
    <row r="15" spans="2:13">
      <c r="B15" s="1117" t="s">
        <v>441</v>
      </c>
      <c r="C15" s="1118" t="s">
        <v>435</v>
      </c>
      <c r="D15" s="1119" t="s">
        <v>442</v>
      </c>
      <c r="E15" s="1120">
        <f t="shared" si="0"/>
        <v>0</v>
      </c>
      <c r="F15" s="1121">
        <f>(-1)*INPUT!Q19</f>
        <v>0</v>
      </c>
      <c r="G15" s="1121">
        <f>(-1)*INPUT!Q20</f>
        <v>0</v>
      </c>
      <c r="H15" s="1121">
        <f>(-1)*INPUT!Q21</f>
        <v>0</v>
      </c>
      <c r="I15" s="1121">
        <f>(-1)*INPUT!Q22</f>
        <v>0</v>
      </c>
      <c r="L15" s="726"/>
    </row>
    <row r="16" spans="2:13">
      <c r="B16" s="1117" t="s">
        <v>444</v>
      </c>
      <c r="C16" s="1118" t="s">
        <v>435</v>
      </c>
      <c r="D16" s="1119" t="s">
        <v>443</v>
      </c>
      <c r="E16" s="1120">
        <f t="shared" si="0"/>
        <v>0</v>
      </c>
      <c r="F16" s="1121">
        <f>INPUT!T19*-1</f>
        <v>0</v>
      </c>
      <c r="G16" s="1121">
        <f>INPUT!T20*-1</f>
        <v>0</v>
      </c>
      <c r="H16" s="1121">
        <f>INPUT!T21*-1</f>
        <v>0</v>
      </c>
      <c r="I16" s="1121">
        <f>INPUT!T22*-1</f>
        <v>0</v>
      </c>
      <c r="L16" s="726"/>
    </row>
    <row r="17" spans="2:13">
      <c r="B17" s="1117" t="s">
        <v>447</v>
      </c>
      <c r="C17" s="1118" t="s">
        <v>445</v>
      </c>
      <c r="D17" s="1119" t="s">
        <v>446</v>
      </c>
      <c r="E17" s="1120">
        <f t="shared" si="0"/>
        <v>0</v>
      </c>
      <c r="F17" s="1121">
        <f>(-1)*INPUT!U19</f>
        <v>0</v>
      </c>
      <c r="G17" s="1121">
        <f>(-1)*INPUT!U20</f>
        <v>0</v>
      </c>
      <c r="H17" s="1121">
        <f>INPUT!U21</f>
        <v>0</v>
      </c>
      <c r="I17" s="1121">
        <f>(-1)*INPUT!U22</f>
        <v>0</v>
      </c>
    </row>
    <row r="18" spans="2:13">
      <c r="B18" s="1117" t="s">
        <v>449</v>
      </c>
      <c r="C18" s="1118" t="s">
        <v>445</v>
      </c>
      <c r="D18" s="1119" t="s">
        <v>448</v>
      </c>
      <c r="E18" s="1120">
        <f t="shared" si="0"/>
        <v>0</v>
      </c>
      <c r="F18" s="1121">
        <f>(-1)*INPUT!V19</f>
        <v>0</v>
      </c>
      <c r="G18" s="1121">
        <f>INPUT!V20</f>
        <v>0</v>
      </c>
      <c r="H18" s="1121">
        <f>(-1)*INPUT!V21</f>
        <v>0</v>
      </c>
      <c r="I18" s="1121">
        <f>(-1)*INPUT!V22</f>
        <v>0</v>
      </c>
      <c r="J18" s="633"/>
    </row>
    <row r="19" spans="2:13" ht="13.5" customHeight="1" thickBot="1">
      <c r="B19" s="1122" t="s">
        <v>451</v>
      </c>
      <c r="C19" s="1123" t="s">
        <v>445</v>
      </c>
      <c r="D19" s="1124" t="s">
        <v>450</v>
      </c>
      <c r="E19" s="1125">
        <f t="shared" si="0"/>
        <v>0</v>
      </c>
      <c r="F19" s="1126">
        <f>(-1)*INPUT!W19</f>
        <v>0</v>
      </c>
      <c r="G19" s="1126">
        <f>(-1)*INPUT!W20</f>
        <v>0</v>
      </c>
      <c r="H19" s="1126">
        <f>(-1)*INPUT!W21</f>
        <v>0</v>
      </c>
      <c r="I19" s="1126">
        <f>INPUT!W22</f>
        <v>0</v>
      </c>
      <c r="L19" s="633"/>
      <c r="M19" s="633"/>
    </row>
    <row r="20" spans="2:13" ht="13.5" customHeight="1" thickTop="1" thickBot="1">
      <c r="B20" s="1131" t="s">
        <v>921</v>
      </c>
      <c r="C20" s="1131" t="s">
        <v>452</v>
      </c>
      <c r="D20" s="1132" t="s">
        <v>453</v>
      </c>
      <c r="E20" s="1133">
        <f>SUM(E10:E19)</f>
        <v>939999984.12</v>
      </c>
      <c r="F20" s="1133">
        <f>SUM(F10:F19)</f>
        <v>939999984.12</v>
      </c>
      <c r="G20" s="1133">
        <f>SUM(G10:G19)</f>
        <v>0</v>
      </c>
      <c r="H20" s="1133">
        <f>SUM(H10:H19)</f>
        <v>0</v>
      </c>
      <c r="I20" s="1133">
        <f>SUM(I10:I19)</f>
        <v>0</v>
      </c>
      <c r="J20" s="633"/>
    </row>
    <row r="21" spans="2:13" ht="13.5" customHeight="1" thickTop="1" thickBot="1">
      <c r="B21" s="1131" t="s">
        <v>334</v>
      </c>
      <c r="C21" s="1131" t="s">
        <v>452</v>
      </c>
      <c r="D21" s="1132" t="s">
        <v>455</v>
      </c>
      <c r="E21" s="1133">
        <f>SUM(F21:I21)</f>
        <v>939999984.12</v>
      </c>
      <c r="F21" s="1134">
        <f>INPUT!X19</f>
        <v>939999984.12</v>
      </c>
      <c r="G21" s="1134">
        <f>INPUT!X20</f>
        <v>0</v>
      </c>
      <c r="H21" s="1134">
        <f>INPUT!X21</f>
        <v>0</v>
      </c>
      <c r="I21" s="1134">
        <f>INPUT!X22</f>
        <v>0</v>
      </c>
      <c r="J21" s="633"/>
      <c r="L21" s="633"/>
      <c r="M21" s="633"/>
    </row>
    <row r="22" spans="2:13" ht="16.5" customHeight="1" thickTop="1" thickBot="1">
      <c r="B22" s="1135"/>
      <c r="C22" s="1135"/>
      <c r="D22" s="1136"/>
      <c r="E22" s="1137"/>
      <c r="F22" s="1137"/>
      <c r="G22" s="1137"/>
      <c r="H22" s="1137"/>
      <c r="I22" s="1137"/>
      <c r="L22" s="633"/>
    </row>
    <row r="23" spans="2:13" ht="14.25" customHeight="1" thickTop="1" thickBot="1">
      <c r="B23" s="2949" t="s">
        <v>922</v>
      </c>
      <c r="C23" s="2950"/>
      <c r="D23" s="1132" t="s">
        <v>456</v>
      </c>
      <c r="E23" s="1138">
        <f>ROUND(E20-E21,2)</f>
        <v>0</v>
      </c>
      <c r="F23" s="1138">
        <f>ROUND(F20-F21,2)</f>
        <v>0</v>
      </c>
      <c r="G23" s="1138">
        <f>ROUND(G20-G21,2)</f>
        <v>0</v>
      </c>
      <c r="H23" s="1138">
        <f>ROUND(H20-H21,2)</f>
        <v>0</v>
      </c>
      <c r="I23" s="1138">
        <f>ROUND(I20-I21,2)</f>
        <v>0</v>
      </c>
      <c r="J23" s="638"/>
      <c r="K23" s="1114" t="str">
        <f>IF(AND(E23=0,F23=0,G23=0,H23=0,I23=0),"OK","KO")</f>
        <v>OK</v>
      </c>
    </row>
    <row r="24" spans="2:13" ht="12.75" customHeight="1" thickTop="1" thickBot="1">
      <c r="E24" s="633"/>
      <c r="F24" s="725" t="s">
        <v>332</v>
      </c>
      <c r="G24" s="725"/>
      <c r="H24" s="725"/>
      <c r="I24" s="633"/>
    </row>
    <row r="25" spans="2:13" ht="19.5" customHeight="1" thickTop="1" thickBot="1">
      <c r="B25" s="2947" t="s">
        <v>923</v>
      </c>
      <c r="C25" s="2948"/>
      <c r="D25" s="2948"/>
      <c r="E25" s="1128" t="s">
        <v>425</v>
      </c>
      <c r="F25" s="1128" t="s">
        <v>426</v>
      </c>
      <c r="G25" s="1128" t="s">
        <v>427</v>
      </c>
      <c r="H25" s="1128" t="s">
        <v>428</v>
      </c>
      <c r="I25" s="1128" t="s">
        <v>429</v>
      </c>
    </row>
    <row r="26" spans="2:13" ht="13.5" customHeight="1" thickTop="1">
      <c r="B26" s="1116" t="s">
        <v>390</v>
      </c>
      <c r="C26" s="1115" t="s">
        <v>430</v>
      </c>
      <c r="D26" s="1127" t="s">
        <v>431</v>
      </c>
      <c r="E26" s="1129">
        <f t="shared" ref="E26:E36" si="1">SUM(F26:I26)</f>
        <v>0</v>
      </c>
      <c r="F26" s="1130">
        <f>INPUT!BN19</f>
        <v>0</v>
      </c>
      <c r="G26" s="1130">
        <f>INPUT!BN20</f>
        <v>0</v>
      </c>
      <c r="H26" s="1130">
        <f>INPUT!BN21</f>
        <v>0</v>
      </c>
      <c r="I26" s="1130">
        <f>INPUT!BN22</f>
        <v>0</v>
      </c>
      <c r="J26" s="572">
        <v>0</v>
      </c>
    </row>
    <row r="27" spans="2:13">
      <c r="B27" s="1117" t="s">
        <v>432</v>
      </c>
      <c r="C27" s="1118" t="s">
        <v>430</v>
      </c>
      <c r="D27" s="1119" t="s">
        <v>433</v>
      </c>
      <c r="E27" s="1120">
        <f t="shared" si="1"/>
        <v>939999984.12</v>
      </c>
      <c r="F27" s="1121">
        <f>+F11</f>
        <v>939999984.12</v>
      </c>
      <c r="G27" s="1121">
        <f>+G11</f>
        <v>0</v>
      </c>
      <c r="H27" s="1121">
        <f>+H11</f>
        <v>0</v>
      </c>
      <c r="I27" s="1121">
        <f>+I11</f>
        <v>0</v>
      </c>
      <c r="J27" s="633"/>
      <c r="L27" s="633"/>
    </row>
    <row r="28" spans="2:13">
      <c r="B28" s="1117" t="s">
        <v>434</v>
      </c>
      <c r="C28" s="1118" t="s">
        <v>435</v>
      </c>
      <c r="D28" s="1119" t="s">
        <v>457</v>
      </c>
      <c r="E28" s="1120">
        <f t="shared" si="1"/>
        <v>0</v>
      </c>
      <c r="F28" s="1121">
        <f>F12-F42</f>
        <v>0</v>
      </c>
      <c r="G28" s="1121">
        <f>G12-G42</f>
        <v>0</v>
      </c>
      <c r="H28" s="1121">
        <f>H12-H42</f>
        <v>0</v>
      </c>
      <c r="I28" s="1121">
        <f>I12-I42</f>
        <v>0</v>
      </c>
      <c r="J28" s="633"/>
      <c r="L28" s="633"/>
    </row>
    <row r="29" spans="2:13">
      <c r="B29" s="1117" t="s">
        <v>437</v>
      </c>
      <c r="C29" s="1118" t="s">
        <v>435</v>
      </c>
      <c r="D29" s="1119" t="s">
        <v>440</v>
      </c>
      <c r="E29" s="1120">
        <f t="shared" si="1"/>
        <v>0</v>
      </c>
      <c r="F29" s="1120">
        <f>F14</f>
        <v>0</v>
      </c>
      <c r="G29" s="1120">
        <f>G14</f>
        <v>0</v>
      </c>
      <c r="H29" s="1120">
        <f>H14</f>
        <v>0</v>
      </c>
      <c r="I29" s="1120">
        <f>I14</f>
        <v>0</v>
      </c>
    </row>
    <row r="30" spans="2:13">
      <c r="B30" s="1117" t="s">
        <v>439</v>
      </c>
      <c r="C30" s="1118" t="s">
        <v>435</v>
      </c>
      <c r="D30" s="1119" t="s">
        <v>458</v>
      </c>
      <c r="E30" s="1120">
        <f t="shared" si="1"/>
        <v>0</v>
      </c>
      <c r="F30" s="1121">
        <v>0</v>
      </c>
      <c r="G30" s="1121">
        <v>0</v>
      </c>
      <c r="H30" s="1121">
        <v>0</v>
      </c>
      <c r="I30" s="1121">
        <v>0</v>
      </c>
    </row>
    <row r="31" spans="2:13">
      <c r="B31" s="1117" t="s">
        <v>441</v>
      </c>
      <c r="C31" s="1118" t="s">
        <v>435</v>
      </c>
      <c r="D31" s="1119" t="s">
        <v>442</v>
      </c>
      <c r="E31" s="1120">
        <f t="shared" si="1"/>
        <v>0</v>
      </c>
      <c r="F31" s="1121">
        <f>F15-F49</f>
        <v>0</v>
      </c>
      <c r="G31" s="1121">
        <f>G15-G49</f>
        <v>0</v>
      </c>
      <c r="H31" s="1121">
        <f>H15-H49</f>
        <v>0</v>
      </c>
      <c r="I31" s="1121">
        <f>I15</f>
        <v>0</v>
      </c>
    </row>
    <row r="32" spans="2:13">
      <c r="B32" s="1117" t="s">
        <v>444</v>
      </c>
      <c r="C32" s="1118" t="s">
        <v>435</v>
      </c>
      <c r="D32" s="1119" t="s">
        <v>459</v>
      </c>
      <c r="E32" s="1120">
        <f t="shared" si="1"/>
        <v>0</v>
      </c>
      <c r="F32" s="1121">
        <f>F16-F44</f>
        <v>0</v>
      </c>
      <c r="G32" s="1121">
        <f>G16-G44</f>
        <v>0</v>
      </c>
      <c r="H32" s="1121">
        <f>H16-H44</f>
        <v>0</v>
      </c>
      <c r="I32" s="1121">
        <f>I16-I44</f>
        <v>0</v>
      </c>
    </row>
    <row r="33" spans="2:13">
      <c r="B33" s="1117" t="s">
        <v>447</v>
      </c>
      <c r="C33" s="1118" t="s">
        <v>445</v>
      </c>
      <c r="D33" s="1119" t="s">
        <v>446</v>
      </c>
      <c r="E33" s="1120">
        <f t="shared" si="1"/>
        <v>0</v>
      </c>
      <c r="F33" s="1121">
        <f>F17-F47</f>
        <v>0</v>
      </c>
      <c r="G33" s="1121">
        <f>G17-G47</f>
        <v>0</v>
      </c>
      <c r="H33" s="1121">
        <f>H17-H47</f>
        <v>0</v>
      </c>
      <c r="I33" s="1121">
        <f>I17-I47</f>
        <v>0</v>
      </c>
    </row>
    <row r="34" spans="2:13">
      <c r="B34" s="1117" t="s">
        <v>449</v>
      </c>
      <c r="C34" s="1118" t="s">
        <v>445</v>
      </c>
      <c r="D34" s="1119" t="s">
        <v>448</v>
      </c>
      <c r="E34" s="1120">
        <f t="shared" si="1"/>
        <v>0</v>
      </c>
      <c r="F34" s="1121">
        <f>F18-F46</f>
        <v>0</v>
      </c>
      <c r="G34" s="1121">
        <f>G18-G46</f>
        <v>0</v>
      </c>
      <c r="H34" s="1121">
        <f>H18+H46</f>
        <v>0</v>
      </c>
      <c r="I34" s="1121">
        <f>I18+I46</f>
        <v>0</v>
      </c>
      <c r="J34" s="633"/>
    </row>
    <row r="35" spans="2:13" ht="13.5" customHeight="1" thickBot="1">
      <c r="B35" s="1122" t="s">
        <v>451</v>
      </c>
      <c r="C35" s="1123" t="s">
        <v>445</v>
      </c>
      <c r="D35" s="1124" t="s">
        <v>450</v>
      </c>
      <c r="E35" s="1125">
        <f t="shared" si="1"/>
        <v>0</v>
      </c>
      <c r="F35" s="1126">
        <f>F19-F48</f>
        <v>0</v>
      </c>
      <c r="G35" s="1126">
        <f>G19+G48</f>
        <v>0</v>
      </c>
      <c r="H35" s="1126">
        <f>H19+H48</f>
        <v>0</v>
      </c>
      <c r="I35" s="1126">
        <f>I19-I48</f>
        <v>0</v>
      </c>
    </row>
    <row r="36" spans="2:13" ht="14.25" customHeight="1" thickTop="1" thickBot="1">
      <c r="B36" s="1131" t="s">
        <v>454</v>
      </c>
      <c r="C36" s="1131" t="s">
        <v>452</v>
      </c>
      <c r="D36" s="1132" t="s">
        <v>460</v>
      </c>
      <c r="E36" s="1133">
        <f t="shared" si="1"/>
        <v>939999984.12</v>
      </c>
      <c r="F36" s="1133">
        <f>F26+SUM(F27:F35)</f>
        <v>939999984.12</v>
      </c>
      <c r="G36" s="1133">
        <f>G26+SUM(G27:G35)</f>
        <v>0</v>
      </c>
      <c r="H36" s="1133">
        <f>H26+SUM(H27:H35)</f>
        <v>0</v>
      </c>
      <c r="I36" s="1133">
        <f>I26+SUM(I27:I35)</f>
        <v>0</v>
      </c>
      <c r="J36" s="633"/>
    </row>
    <row r="37" spans="2:13" ht="14.25" customHeight="1" thickTop="1" thickBot="1"/>
    <row r="38" spans="2:13" ht="14.25" customHeight="1" thickTop="1" thickBot="1">
      <c r="B38" s="2949"/>
      <c r="C38" s="2950"/>
      <c r="D38" s="1132" t="s">
        <v>456</v>
      </c>
      <c r="E38" s="1138">
        <f>ROUND(E21-E51-E36,2)</f>
        <v>0</v>
      </c>
      <c r="F38" s="1138">
        <f>ROUND(F21-F51-F36,2)</f>
        <v>0</v>
      </c>
      <c r="G38" s="1138">
        <f>ROUND(G21-G51-G36,2)</f>
        <v>0</v>
      </c>
      <c r="H38" s="1138">
        <f>ROUND(H21-H51-H36,2)</f>
        <v>0</v>
      </c>
      <c r="I38" s="1138">
        <f>ROUND(I21-I51-I36,2)</f>
        <v>0</v>
      </c>
      <c r="J38" s="638"/>
      <c r="K38" s="1114" t="str">
        <f>IF(AND(E38=0,F38=0,G38=0,H38=0,I38=0),"OK","KO")</f>
        <v>OK</v>
      </c>
    </row>
    <row r="39" spans="2:13" ht="14.25" customHeight="1" thickTop="1" thickBot="1">
      <c r="B39" s="940"/>
      <c r="C39" s="940"/>
      <c r="D39" s="937"/>
      <c r="E39" s="941"/>
    </row>
    <row r="40" spans="2:13" ht="14.25" customHeight="1" thickTop="1" thickBot="1">
      <c r="B40" s="2947" t="s">
        <v>924</v>
      </c>
      <c r="C40" s="2948"/>
      <c r="D40" s="2948"/>
      <c r="E40" s="1128" t="s">
        <v>425</v>
      </c>
      <c r="F40" s="1128" t="s">
        <v>426</v>
      </c>
      <c r="G40" s="1128" t="s">
        <v>427</v>
      </c>
      <c r="H40" s="1128" t="s">
        <v>428</v>
      </c>
      <c r="I40" s="1128" t="s">
        <v>429</v>
      </c>
    </row>
    <row r="41" spans="2:13" ht="13.5" customHeight="1" thickTop="1">
      <c r="B41" s="1116" t="s">
        <v>461</v>
      </c>
      <c r="C41" s="1115" t="s">
        <v>430</v>
      </c>
      <c r="D41" s="1127" t="s">
        <v>462</v>
      </c>
      <c r="E41" s="1129">
        <f t="shared" ref="E41:E49" si="2">SUM(F41:I41)</f>
        <v>0</v>
      </c>
      <c r="F41" s="1130">
        <f>INPUT!Y19</f>
        <v>0</v>
      </c>
      <c r="G41" s="1130">
        <f>INPUT!Y20</f>
        <v>0</v>
      </c>
      <c r="H41" s="1130">
        <f>INPUT!Y21</f>
        <v>0</v>
      </c>
      <c r="I41" s="1130">
        <f>INPUT!Y22</f>
        <v>0</v>
      </c>
      <c r="J41" s="638"/>
      <c r="K41" s="727"/>
    </row>
    <row r="42" spans="2:13" ht="16.5" customHeight="1">
      <c r="B42" s="1117" t="s">
        <v>463</v>
      </c>
      <c r="C42" s="1118" t="s">
        <v>430</v>
      </c>
      <c r="D42" s="1119" t="s">
        <v>464</v>
      </c>
      <c r="E42" s="1120">
        <f t="shared" si="2"/>
        <v>0</v>
      </c>
      <c r="F42" s="1121">
        <f>INPUT!Z19</f>
        <v>0</v>
      </c>
      <c r="G42" s="1121">
        <f>INPUT!Z20</f>
        <v>0</v>
      </c>
      <c r="H42" s="1121">
        <f>INPUT!Z21</f>
        <v>0</v>
      </c>
      <c r="I42" s="1121">
        <f>INPUT!Z22</f>
        <v>0</v>
      </c>
      <c r="J42" s="638"/>
      <c r="K42" s="727"/>
    </row>
    <row r="43" spans="2:13">
      <c r="B43" s="1117" t="s">
        <v>434</v>
      </c>
      <c r="C43" s="1118" t="s">
        <v>435</v>
      </c>
      <c r="D43" s="1119" t="s">
        <v>465</v>
      </c>
      <c r="E43" s="1120">
        <f t="shared" si="2"/>
        <v>0</v>
      </c>
      <c r="F43" s="1121">
        <f>(-1)*INPUT!AA19</f>
        <v>0</v>
      </c>
      <c r="G43" s="1121">
        <f>(-1)*INPUT!AA20</f>
        <v>0</v>
      </c>
      <c r="H43" s="1121">
        <f>(-1)*INPUT!AA21</f>
        <v>0</v>
      </c>
      <c r="I43" s="1121">
        <f>(-1)*INPUT!AA22</f>
        <v>0</v>
      </c>
      <c r="J43" s="728"/>
      <c r="K43" s="727"/>
      <c r="L43" s="727"/>
      <c r="M43" s="729"/>
    </row>
    <row r="44" spans="2:13">
      <c r="B44" s="1117" t="s">
        <v>437</v>
      </c>
      <c r="C44" s="1118" t="s">
        <v>435</v>
      </c>
      <c r="D44" s="1119" t="s">
        <v>459</v>
      </c>
      <c r="E44" s="1120">
        <f t="shared" si="2"/>
        <v>0</v>
      </c>
      <c r="F44" s="1120">
        <f>(-1)*INPUT!AB19</f>
        <v>0</v>
      </c>
      <c r="G44" s="1120">
        <f>(-1)*INPUT!AB20</f>
        <v>0</v>
      </c>
      <c r="H44" s="1120">
        <f>(-1)*INPUT!AB21</f>
        <v>0</v>
      </c>
      <c r="I44" s="1120">
        <f>(-1)*INPUT!AB22</f>
        <v>0</v>
      </c>
      <c r="J44" s="638"/>
      <c r="K44" s="727"/>
    </row>
    <row r="45" spans="2:13">
      <c r="B45" s="1117" t="s">
        <v>439</v>
      </c>
      <c r="C45" s="1118" t="s">
        <v>435</v>
      </c>
      <c r="D45" s="1119" t="s">
        <v>466</v>
      </c>
      <c r="E45" s="1120">
        <f t="shared" si="2"/>
        <v>0</v>
      </c>
      <c r="F45" s="1121">
        <f>INPUT!AC19*(-1)</f>
        <v>0</v>
      </c>
      <c r="G45" s="1121">
        <v>0</v>
      </c>
      <c r="H45" s="1121">
        <v>0</v>
      </c>
      <c r="I45" s="1121">
        <f>INPUT!AC22*(-1)</f>
        <v>0</v>
      </c>
      <c r="J45" s="638"/>
      <c r="K45" s="727"/>
    </row>
    <row r="46" spans="2:13">
      <c r="B46" s="1117" t="s">
        <v>441</v>
      </c>
      <c r="C46" s="1118" t="s">
        <v>435</v>
      </c>
      <c r="D46" s="1119" t="s">
        <v>467</v>
      </c>
      <c r="E46" s="1120">
        <f t="shared" si="2"/>
        <v>0</v>
      </c>
      <c r="F46" s="1121">
        <f>(-1)*INPUT!AD19</f>
        <v>0</v>
      </c>
      <c r="G46" s="1121">
        <f>INPUT!AD20</f>
        <v>0</v>
      </c>
      <c r="H46" s="1121">
        <f>INPUT!AD21</f>
        <v>0</v>
      </c>
      <c r="I46" s="1121">
        <f>(-1)*INPUT!AD22</f>
        <v>0</v>
      </c>
      <c r="J46" s="638"/>
      <c r="K46" s="727"/>
    </row>
    <row r="47" spans="2:13">
      <c r="B47" s="1117" t="s">
        <v>444</v>
      </c>
      <c r="C47" s="1118" t="s">
        <v>435</v>
      </c>
      <c r="D47" s="1119" t="s">
        <v>468</v>
      </c>
      <c r="E47" s="1120">
        <f t="shared" si="2"/>
        <v>0</v>
      </c>
      <c r="F47" s="1121">
        <f>(-1)*INPUT!AE19</f>
        <v>0</v>
      </c>
      <c r="G47" s="1121">
        <f>(-1)*INPUT!AE20</f>
        <v>0</v>
      </c>
      <c r="H47" s="1121">
        <f>INPUT!AE21</f>
        <v>0</v>
      </c>
      <c r="I47" s="1121">
        <f>(-1)*INPUT!AE22</f>
        <v>0</v>
      </c>
      <c r="J47" s="638"/>
      <c r="K47" s="730"/>
    </row>
    <row r="48" spans="2:13" ht="13.5" customHeight="1">
      <c r="B48" s="1117" t="s">
        <v>447</v>
      </c>
      <c r="C48" s="1118" t="s">
        <v>435</v>
      </c>
      <c r="D48" s="1119" t="s">
        <v>469</v>
      </c>
      <c r="E48" s="1120">
        <f t="shared" si="2"/>
        <v>0</v>
      </c>
      <c r="F48" s="1121">
        <f>(-1)*INPUT!AF19</f>
        <v>0</v>
      </c>
      <c r="G48" s="1121">
        <f>(-1)*INPUT!AF20</f>
        <v>0</v>
      </c>
      <c r="H48" s="1121">
        <f>(-1)*INPUT!AF21</f>
        <v>0</v>
      </c>
      <c r="I48" s="1121">
        <f>INPUT!AF22</f>
        <v>0</v>
      </c>
      <c r="J48" s="638"/>
      <c r="K48" s="730"/>
    </row>
    <row r="49" spans="1:12" ht="13.5" customHeight="1">
      <c r="A49" s="1983"/>
      <c r="B49" s="1117" t="s">
        <v>449</v>
      </c>
      <c r="C49" s="1118" t="s">
        <v>435</v>
      </c>
      <c r="D49" s="1119" t="s">
        <v>442</v>
      </c>
      <c r="E49" s="1120">
        <f t="shared" si="2"/>
        <v>0</v>
      </c>
      <c r="F49" s="1120">
        <f>-1*INPUT!N27</f>
        <v>0</v>
      </c>
      <c r="G49" s="1121">
        <f>-1*INPUT!N28</f>
        <v>0</v>
      </c>
      <c r="H49" s="1121">
        <f>-1*INPUT!N29</f>
        <v>0</v>
      </c>
      <c r="I49" s="1121">
        <f>-1*INPUT!N30</f>
        <v>0</v>
      </c>
      <c r="J49" s="638"/>
      <c r="K49" s="730"/>
    </row>
    <row r="50" spans="1:12" ht="13.5" customHeight="1" thickBot="1">
      <c r="B50" s="1117" t="s">
        <v>451</v>
      </c>
      <c r="C50" s="1118" t="s">
        <v>452</v>
      </c>
      <c r="D50" s="1119" t="s">
        <v>453</v>
      </c>
      <c r="E50" s="1120">
        <f>SUM(E41:E49)</f>
        <v>0</v>
      </c>
      <c r="F50" s="1126">
        <f>SUM(F41:F49)</f>
        <v>0</v>
      </c>
      <c r="G50" s="1126">
        <f>SUM(G41:G49)</f>
        <v>0</v>
      </c>
      <c r="H50" s="1126">
        <f>SUM(H41:H49)</f>
        <v>0</v>
      </c>
      <c r="I50" s="1126">
        <f>SUM(I41:I49)</f>
        <v>0</v>
      </c>
      <c r="J50" s="638"/>
      <c r="K50" s="730"/>
    </row>
    <row r="51" spans="1:12" ht="13.5" customHeight="1" thickTop="1" thickBot="1">
      <c r="B51" s="1122" t="s">
        <v>454</v>
      </c>
      <c r="C51" s="1123" t="s">
        <v>452</v>
      </c>
      <c r="D51" s="1124" t="s">
        <v>455</v>
      </c>
      <c r="E51" s="1125">
        <f>SUM(F51:I51)</f>
        <v>0</v>
      </c>
      <c r="F51" s="1126">
        <f>INPUT!AG19</f>
        <v>0</v>
      </c>
      <c r="G51" s="1126">
        <f>INPUT!AG20</f>
        <v>0</v>
      </c>
      <c r="H51" s="1126">
        <f>INPUT!AG21</f>
        <v>0</v>
      </c>
      <c r="I51" s="1126">
        <f>INPUT!AG22</f>
        <v>0</v>
      </c>
      <c r="J51" s="638"/>
      <c r="K51" s="573"/>
    </row>
    <row r="52" spans="1:12" ht="14.25" thickTop="1" thickBot="1"/>
    <row r="53" spans="1:12" ht="14.25" customHeight="1" thickTop="1" thickBot="1">
      <c r="B53" s="2949" t="s">
        <v>470</v>
      </c>
      <c r="C53" s="2950"/>
      <c r="D53" s="1132" t="s">
        <v>456</v>
      </c>
      <c r="E53" s="1138">
        <f>ROUND(E50-E51,2)</f>
        <v>0</v>
      </c>
      <c r="F53" s="1138">
        <f>ROUND(F50-F51,2)</f>
        <v>0</v>
      </c>
      <c r="G53" s="1138">
        <f>ROUND(G50-G51,2)</f>
        <v>0</v>
      </c>
      <c r="H53" s="1138">
        <f>ROUND(H50-H51,2)</f>
        <v>0</v>
      </c>
      <c r="I53" s="1138">
        <f>ROUND(I50-I51,2)</f>
        <v>0</v>
      </c>
      <c r="J53" s="638"/>
      <c r="K53" s="1114" t="str">
        <f>IF(AND(E53=0,F53=0,G53=0,H53=0,I53=0),"OK","KO")</f>
        <v>OK</v>
      </c>
    </row>
    <row r="54" spans="1:12" ht="14.25" customHeight="1" thickTop="1">
      <c r="B54" s="940"/>
      <c r="C54" s="940"/>
      <c r="D54" s="937"/>
      <c r="E54" s="941"/>
      <c r="K54" s="573"/>
      <c r="L54" s="731"/>
    </row>
    <row r="55" spans="1:12" ht="14.25" customHeight="1" thickBot="1">
      <c r="B55" s="940"/>
      <c r="C55" s="940"/>
      <c r="D55" s="937"/>
      <c r="E55" s="941"/>
      <c r="K55" s="573"/>
      <c r="L55" s="731"/>
    </row>
    <row r="56" spans="1:12" s="25" customFormat="1" ht="15" customHeight="1" thickTop="1" thickBot="1">
      <c r="B56" s="2951" t="s">
        <v>471</v>
      </c>
      <c r="C56" s="2952"/>
      <c r="D56" s="2953"/>
      <c r="E56" s="1128" t="s">
        <v>425</v>
      </c>
      <c r="F56" s="1128" t="s">
        <v>426</v>
      </c>
      <c r="G56" s="1128" t="s">
        <v>427</v>
      </c>
      <c r="H56" s="1128" t="s">
        <v>428</v>
      </c>
      <c r="I56" s="1128" t="s">
        <v>429</v>
      </c>
      <c r="J56" s="566"/>
      <c r="K56" s="26"/>
    </row>
    <row r="57" spans="1:12" s="25" customFormat="1" ht="15.75" thickTop="1">
      <c r="B57" s="1116" t="s">
        <v>461</v>
      </c>
      <c r="C57" s="1115" t="s">
        <v>430</v>
      </c>
      <c r="D57" s="1127" t="s">
        <v>462</v>
      </c>
      <c r="E57" s="1129">
        <f t="shared" ref="E57:E64" si="3">SUM(F57:I57)</f>
        <v>0</v>
      </c>
      <c r="F57" s="1130">
        <f>INPUT!AH19</f>
        <v>0</v>
      </c>
      <c r="G57" s="1130">
        <f>INPUT!AH20</f>
        <v>0</v>
      </c>
      <c r="H57" s="1130">
        <f>INPUT!AH21</f>
        <v>0</v>
      </c>
      <c r="I57" s="1130">
        <f>INPUT!AH22</f>
        <v>0</v>
      </c>
      <c r="J57" s="800"/>
      <c r="K57" s="26"/>
    </row>
    <row r="58" spans="1:12" s="25" customFormat="1" ht="15">
      <c r="B58" s="1117" t="s">
        <v>463</v>
      </c>
      <c r="C58" s="1118" t="s">
        <v>430</v>
      </c>
      <c r="D58" s="1119" t="s">
        <v>464</v>
      </c>
      <c r="E58" s="1120">
        <f t="shared" si="3"/>
        <v>0</v>
      </c>
      <c r="F58" s="1121">
        <f>INPUT!AI19</f>
        <v>0</v>
      </c>
      <c r="G58" s="1121">
        <f>INPUT!AI20</f>
        <v>0</v>
      </c>
      <c r="H58" s="1121">
        <f>INPUT!AI21</f>
        <v>0</v>
      </c>
      <c r="I58" s="1121">
        <f>INPUT!AI22</f>
        <v>0</v>
      </c>
      <c r="J58" s="800"/>
      <c r="L58" s="31"/>
    </row>
    <row r="59" spans="1:12" s="25" customFormat="1" ht="15">
      <c r="B59" s="1117" t="s">
        <v>434</v>
      </c>
      <c r="C59" s="1118" t="s">
        <v>435</v>
      </c>
      <c r="D59" s="1119" t="s">
        <v>472</v>
      </c>
      <c r="E59" s="1120">
        <f t="shared" si="3"/>
        <v>0</v>
      </c>
      <c r="F59" s="1121">
        <f>(-1)*INPUT!AJ19</f>
        <v>0</v>
      </c>
      <c r="G59" s="1121">
        <f>(-1)*INPUT!AJ20</f>
        <v>0</v>
      </c>
      <c r="H59" s="1121">
        <f>(-1)*INPUT!AJ21</f>
        <v>0</v>
      </c>
      <c r="I59" s="1121">
        <f>(-1)*INPUT!AJ22</f>
        <v>0</v>
      </c>
      <c r="J59" s="801"/>
    </row>
    <row r="60" spans="1:12" s="25" customFormat="1" ht="15">
      <c r="B60" s="1117" t="s">
        <v>437</v>
      </c>
      <c r="C60" s="1118" t="s">
        <v>435</v>
      </c>
      <c r="D60" s="1119" t="s">
        <v>459</v>
      </c>
      <c r="E60" s="1120">
        <f t="shared" si="3"/>
        <v>0</v>
      </c>
      <c r="F60" s="1120">
        <f>(-1)*INPUT!AK19</f>
        <v>0</v>
      </c>
      <c r="G60" s="1120">
        <f>(-1)*INPUT!AK20</f>
        <v>0</v>
      </c>
      <c r="H60" s="1120">
        <f>(-1)*INPUT!AK21</f>
        <v>0</v>
      </c>
      <c r="I60" s="1120">
        <f>(-1)*INPUT!AK22</f>
        <v>0</v>
      </c>
      <c r="J60" s="800"/>
    </row>
    <row r="61" spans="1:12" s="25" customFormat="1" ht="15">
      <c r="B61" s="1117" t="s">
        <v>439</v>
      </c>
      <c r="C61" s="1118" t="s">
        <v>435</v>
      </c>
      <c r="D61" s="1119" t="s">
        <v>466</v>
      </c>
      <c r="E61" s="1120">
        <f>SUM(F61:I61)</f>
        <v>0</v>
      </c>
      <c r="F61" s="1121">
        <f>(-1)*INPUT!AL19</f>
        <v>0</v>
      </c>
      <c r="G61" s="1121">
        <f>(-1)*INPUT!AL20</f>
        <v>0</v>
      </c>
      <c r="H61" s="1121">
        <f>(-1)*INPUT!AL21</f>
        <v>0</v>
      </c>
      <c r="I61" s="1121">
        <f>(-1)*INPUT!AL22</f>
        <v>0</v>
      </c>
      <c r="J61" s="800"/>
    </row>
    <row r="62" spans="1:12" s="25" customFormat="1" ht="15">
      <c r="B62" s="1117" t="s">
        <v>441</v>
      </c>
      <c r="C62" s="1118" t="s">
        <v>435</v>
      </c>
      <c r="D62" s="1119" t="s">
        <v>467</v>
      </c>
      <c r="E62" s="1120">
        <f t="shared" si="3"/>
        <v>0</v>
      </c>
      <c r="F62" s="1121">
        <f>(-1)*INPUT!AM19</f>
        <v>0</v>
      </c>
      <c r="G62" s="1121">
        <f>INPUT!AM20</f>
        <v>0</v>
      </c>
      <c r="H62" s="1121">
        <f>(-1)*INPUT!AM21</f>
        <v>0</v>
      </c>
      <c r="I62" s="1121">
        <f>(-1)*INPUT!AM22</f>
        <v>0</v>
      </c>
      <c r="J62" s="800"/>
    </row>
    <row r="63" spans="1:12" s="25" customFormat="1" ht="15">
      <c r="B63" s="1117" t="s">
        <v>444</v>
      </c>
      <c r="C63" s="1118" t="s">
        <v>435</v>
      </c>
      <c r="D63" s="1119" t="s">
        <v>468</v>
      </c>
      <c r="E63" s="1120">
        <f t="shared" si="3"/>
        <v>0</v>
      </c>
      <c r="F63" s="1121">
        <f>(-1)*INPUT!AN19</f>
        <v>0</v>
      </c>
      <c r="G63" s="1121">
        <f>(-1)*INPUT!AN20</f>
        <v>0</v>
      </c>
      <c r="H63" s="1121">
        <f>INPUT!AN21</f>
        <v>0</v>
      </c>
      <c r="I63" s="1121">
        <f>(-1)*INPUT!AN22</f>
        <v>0</v>
      </c>
      <c r="J63" s="800"/>
    </row>
    <row r="64" spans="1:12" s="25" customFormat="1" ht="15">
      <c r="B64" s="1117" t="s">
        <v>447</v>
      </c>
      <c r="C64" s="1118" t="s">
        <v>435</v>
      </c>
      <c r="D64" s="1119" t="s">
        <v>469</v>
      </c>
      <c r="E64" s="1120">
        <f t="shared" si="3"/>
        <v>0</v>
      </c>
      <c r="F64" s="1121">
        <f>(-1)*INPUT!AO19</f>
        <v>0</v>
      </c>
      <c r="G64" s="1121">
        <f>(-1)*INPUT!AO20</f>
        <v>0</v>
      </c>
      <c r="H64" s="1121">
        <f>(-1)*INPUT!AO21</f>
        <v>0</v>
      </c>
      <c r="I64" s="1121">
        <f>(-1)*INPUT!AO22</f>
        <v>0</v>
      </c>
      <c r="J64" s="800"/>
    </row>
    <row r="65" spans="1:12" s="25" customFormat="1" ht="15.75" thickBot="1">
      <c r="A65" s="1984"/>
      <c r="B65" s="1985" t="s">
        <v>449</v>
      </c>
      <c r="C65" s="1986" t="s">
        <v>435</v>
      </c>
      <c r="D65" s="1987" t="s">
        <v>442</v>
      </c>
      <c r="E65" s="1120">
        <f>SUM(F65:I65)</f>
        <v>0</v>
      </c>
      <c r="F65" s="1988">
        <f>-(1)*INPUT!O27</f>
        <v>0</v>
      </c>
      <c r="G65" s="1988">
        <f>-1*INPUT!O28</f>
        <v>0</v>
      </c>
      <c r="H65" s="1988">
        <f>-1*INPUT!O29</f>
        <v>0</v>
      </c>
      <c r="I65" s="1988">
        <f>-1*INPUT!O30</f>
        <v>0</v>
      </c>
      <c r="J65" s="800"/>
    </row>
    <row r="66" spans="1:12" s="25" customFormat="1" ht="16.5" thickTop="1" thickBot="1">
      <c r="B66" s="1116" t="s">
        <v>451</v>
      </c>
      <c r="C66" s="1115" t="s">
        <v>452</v>
      </c>
      <c r="D66" s="1127" t="s">
        <v>453</v>
      </c>
      <c r="E66" s="1129">
        <f>SUM(E57:E65)</f>
        <v>0</v>
      </c>
      <c r="F66" s="1130">
        <f>SUM(F57:F65)</f>
        <v>0</v>
      </c>
      <c r="G66" s="1130">
        <f>SUM(G57:G65)</f>
        <v>0</v>
      </c>
      <c r="H66" s="1130">
        <f>SUM(H57:H65)</f>
        <v>0</v>
      </c>
      <c r="I66" s="1130">
        <f>SUM(I57:I65)</f>
        <v>0</v>
      </c>
      <c r="J66" s="800"/>
    </row>
    <row r="67" spans="1:12" s="25" customFormat="1" ht="16.5" thickTop="1" thickBot="1">
      <c r="B67" s="1116" t="s">
        <v>454</v>
      </c>
      <c r="C67" s="1115" t="s">
        <v>452</v>
      </c>
      <c r="D67" s="1127" t="s">
        <v>455</v>
      </c>
      <c r="E67" s="1129">
        <f>SUM(F67:I67)</f>
        <v>0</v>
      </c>
      <c r="F67" s="1130">
        <f>INPUT!AP19</f>
        <v>0</v>
      </c>
      <c r="G67" s="1130">
        <f>INPUT!AP20</f>
        <v>0</v>
      </c>
      <c r="H67" s="1130">
        <f>INPUT!AP21</f>
        <v>0</v>
      </c>
      <c r="I67" s="1130">
        <f>INPUT!AP22</f>
        <v>0</v>
      </c>
      <c r="J67" s="800"/>
    </row>
    <row r="68" spans="1:12" s="25" customFormat="1" ht="9.75" customHeight="1" thickTop="1" thickBot="1">
      <c r="B68" s="944"/>
      <c r="C68" s="944"/>
      <c r="D68" s="939"/>
      <c r="E68" s="945"/>
      <c r="F68" s="945"/>
      <c r="G68" s="945"/>
      <c r="H68" s="945"/>
      <c r="I68" s="945"/>
      <c r="J68" s="800"/>
    </row>
    <row r="69" spans="1:12" s="25" customFormat="1" ht="16.5" thickTop="1" thickBot="1">
      <c r="B69" s="2949" t="s">
        <v>470</v>
      </c>
      <c r="C69" s="2950"/>
      <c r="D69" s="1132" t="s">
        <v>456</v>
      </c>
      <c r="E69" s="1138">
        <f>ROUND(E66-E67,2)</f>
        <v>0</v>
      </c>
      <c r="F69" s="1138">
        <f>ROUND(F66-F67,2)</f>
        <v>0</v>
      </c>
      <c r="G69" s="1138">
        <f>ROUND(G66-G67,2)</f>
        <v>0</v>
      </c>
      <c r="H69" s="1138">
        <f>ROUND(H66-H67,2)</f>
        <v>0</v>
      </c>
      <c r="I69" s="1138">
        <f>ROUND(I66-I67,2)</f>
        <v>0</v>
      </c>
      <c r="J69" s="800"/>
      <c r="K69" s="1114" t="str">
        <f>IF(AND(E69=0,F69=0,G69=0,H69=0,I69=0),"OK","KO")</f>
        <v>OK</v>
      </c>
    </row>
    <row r="70" spans="1:12" ht="14.25" customHeight="1" thickTop="1" thickBot="1">
      <c r="B70" s="940"/>
      <c r="C70" s="940"/>
      <c r="D70" s="937"/>
      <c r="E70" s="941"/>
      <c r="K70" s="573"/>
      <c r="L70" s="731"/>
    </row>
    <row r="71" spans="1:12" ht="14.25" customHeight="1" thickTop="1" thickBot="1">
      <c r="B71" s="2951" t="s">
        <v>995</v>
      </c>
      <c r="C71" s="2952"/>
      <c r="D71" s="2953"/>
      <c r="E71" s="1128" t="s">
        <v>425</v>
      </c>
      <c r="F71" s="1128" t="s">
        <v>426</v>
      </c>
      <c r="G71" s="1128" t="s">
        <v>427</v>
      </c>
      <c r="H71" s="1128" t="s">
        <v>428</v>
      </c>
      <c r="I71" s="1128" t="s">
        <v>429</v>
      </c>
      <c r="K71" s="573"/>
    </row>
    <row r="72" spans="1:12" ht="13.5" customHeight="1" thickTop="1">
      <c r="B72" s="1116" t="s">
        <v>461</v>
      </c>
      <c r="C72" s="1115" t="s">
        <v>430</v>
      </c>
      <c r="D72" s="1127" t="s">
        <v>462</v>
      </c>
      <c r="E72" s="1129">
        <f t="shared" ref="E72:E79" si="4">SUM(F72:I72)</f>
        <v>0</v>
      </c>
      <c r="F72" s="1130">
        <f>INPUT!AV19</f>
        <v>0</v>
      </c>
      <c r="G72" s="1130">
        <f>INPUT!AV20</f>
        <v>0</v>
      </c>
      <c r="H72" s="1130">
        <f>INPUT!AV21</f>
        <v>0</v>
      </c>
      <c r="I72" s="1130">
        <f>INPUT!AV22</f>
        <v>0</v>
      </c>
      <c r="J72" s="638"/>
      <c r="K72" s="573"/>
    </row>
    <row r="73" spans="1:12">
      <c r="B73" s="1117" t="s">
        <v>463</v>
      </c>
      <c r="C73" s="1118" t="s">
        <v>430</v>
      </c>
      <c r="D73" s="1119" t="s">
        <v>994</v>
      </c>
      <c r="E73" s="1120">
        <f>SUM(F73:I73)</f>
        <v>5959507.2699999996</v>
      </c>
      <c r="F73" s="1121">
        <f>INPUT!AW19</f>
        <v>5959507.2699999996</v>
      </c>
      <c r="G73" s="1121">
        <f>INPUT!AW20</f>
        <v>0</v>
      </c>
      <c r="H73" s="1121">
        <f>INPUT!AW21</f>
        <v>0</v>
      </c>
      <c r="I73" s="1121">
        <f>INPUT!AW22</f>
        <v>0</v>
      </c>
      <c r="J73" s="638"/>
      <c r="L73" s="633"/>
    </row>
    <row r="74" spans="1:12">
      <c r="B74" s="1117" t="s">
        <v>434</v>
      </c>
      <c r="C74" s="1118" t="s">
        <v>435</v>
      </c>
      <c r="D74" s="1119" t="s">
        <v>472</v>
      </c>
      <c r="E74" s="1120">
        <f>SUM(F74:I74)</f>
        <v>0</v>
      </c>
      <c r="F74" s="1121">
        <f>INPUT!AX19*-1</f>
        <v>0</v>
      </c>
      <c r="G74" s="1121">
        <f>-INPUT!AX20</f>
        <v>0</v>
      </c>
      <c r="H74" s="1121">
        <f>-INPUT!AX21</f>
        <v>0</v>
      </c>
      <c r="I74" s="1121">
        <f>-INPUT!AY21</f>
        <v>0</v>
      </c>
      <c r="J74" s="728"/>
    </row>
    <row r="75" spans="1:12">
      <c r="B75" s="1117" t="s">
        <v>437</v>
      </c>
      <c r="C75" s="1118" t="s">
        <v>435</v>
      </c>
      <c r="D75" s="1119" t="s">
        <v>459</v>
      </c>
      <c r="E75" s="1120">
        <f t="shared" si="4"/>
        <v>0</v>
      </c>
      <c r="F75" s="1120">
        <v>0</v>
      </c>
      <c r="G75" s="1120">
        <v>0</v>
      </c>
      <c r="H75" s="1120">
        <v>0</v>
      </c>
      <c r="I75" s="1120">
        <v>0</v>
      </c>
      <c r="J75" s="638"/>
    </row>
    <row r="76" spans="1:12">
      <c r="B76" s="1117" t="s">
        <v>439</v>
      </c>
      <c r="C76" s="1118" t="s">
        <v>435</v>
      </c>
      <c r="D76" s="1119" t="s">
        <v>464</v>
      </c>
      <c r="E76" s="1120">
        <f t="shared" si="4"/>
        <v>0</v>
      </c>
      <c r="F76" s="1121">
        <v>0</v>
      </c>
      <c r="G76" s="1121">
        <f>INPUT!AL20</f>
        <v>0</v>
      </c>
      <c r="H76" s="1121">
        <f>INPUT!AL21</f>
        <v>0</v>
      </c>
      <c r="I76" s="1121">
        <f>INPUT!AL22</f>
        <v>0</v>
      </c>
      <c r="J76" s="638"/>
    </row>
    <row r="77" spans="1:12">
      <c r="B77" s="1117" t="s">
        <v>441</v>
      </c>
      <c r="C77" s="1118" t="s">
        <v>435</v>
      </c>
      <c r="D77" s="1119" t="s">
        <v>446</v>
      </c>
      <c r="E77" s="1120">
        <f t="shared" si="4"/>
        <v>0</v>
      </c>
      <c r="F77" s="1121">
        <f>INPUT!AY19</f>
        <v>0</v>
      </c>
      <c r="G77" s="1121">
        <f>INPUT!AY20</f>
        <v>0</v>
      </c>
      <c r="H77" s="1121">
        <f>INPUT!AY21</f>
        <v>0</v>
      </c>
      <c r="I77" s="1121">
        <f>INPUT!AY22</f>
        <v>0</v>
      </c>
      <c r="J77" s="638"/>
    </row>
    <row r="78" spans="1:12">
      <c r="B78" s="1117" t="s">
        <v>444</v>
      </c>
      <c r="C78" s="1118" t="s">
        <v>435</v>
      </c>
      <c r="D78" s="1119" t="s">
        <v>448</v>
      </c>
      <c r="E78" s="1120">
        <f t="shared" si="4"/>
        <v>0</v>
      </c>
      <c r="F78" s="1121">
        <f>-INPUT!BA19</f>
        <v>0</v>
      </c>
      <c r="G78" s="1121">
        <f>INPUT!BA20</f>
        <v>0</v>
      </c>
      <c r="H78" s="1121">
        <f>-INPUT!BA21</f>
        <v>0</v>
      </c>
      <c r="I78" s="1121">
        <f>-INPUT!BA22</f>
        <v>0</v>
      </c>
      <c r="J78" s="638"/>
    </row>
    <row r="79" spans="1:12" ht="13.5" customHeight="1">
      <c r="B79" s="1117" t="s">
        <v>447</v>
      </c>
      <c r="C79" s="1118" t="s">
        <v>435</v>
      </c>
      <c r="D79" s="1119" t="s">
        <v>450</v>
      </c>
      <c r="E79" s="1120">
        <f t="shared" si="4"/>
        <v>0</v>
      </c>
      <c r="F79" s="1121">
        <f>INPUT!AZ19</f>
        <v>0</v>
      </c>
      <c r="G79" s="1121">
        <f>INPUT!AZ20</f>
        <v>0</v>
      </c>
      <c r="H79" s="1121">
        <v>0</v>
      </c>
      <c r="I79" s="1121">
        <f>INPUT!AZ22</f>
        <v>0</v>
      </c>
      <c r="J79" s="638"/>
    </row>
    <row r="80" spans="1:12" ht="13.5" customHeight="1" thickBot="1">
      <c r="B80" s="1117" t="s">
        <v>449</v>
      </c>
      <c r="C80" s="1118" t="s">
        <v>435</v>
      </c>
      <c r="D80" s="1987" t="s">
        <v>442</v>
      </c>
      <c r="E80" s="1120">
        <f>SUM(F80:I80)</f>
        <v>0</v>
      </c>
      <c r="F80" s="1121">
        <f>-(1)*INPUT!Q27</f>
        <v>0</v>
      </c>
      <c r="G80" s="1121">
        <v>0</v>
      </c>
      <c r="H80" s="1121">
        <f>INPUT!Q28</f>
        <v>0</v>
      </c>
      <c r="I80" s="1121">
        <f>INPUT!R28</f>
        <v>0</v>
      </c>
      <c r="J80" s="638"/>
    </row>
    <row r="81" spans="2:11" ht="13.5" customHeight="1" thickTop="1" thickBot="1">
      <c r="B81" s="1116" t="s">
        <v>451</v>
      </c>
      <c r="C81" s="1115" t="s">
        <v>452</v>
      </c>
      <c r="D81" s="1127" t="s">
        <v>453</v>
      </c>
      <c r="E81" s="1129">
        <f>SUM(E72:E80)</f>
        <v>5959507.2699999996</v>
      </c>
      <c r="F81" s="1130">
        <f>SUM(F72:F80)</f>
        <v>5959507.2699999996</v>
      </c>
      <c r="G81" s="1130">
        <f>SUM(G72:G80)</f>
        <v>0</v>
      </c>
      <c r="H81" s="1130">
        <f>SUM(H72:H79)</f>
        <v>0</v>
      </c>
      <c r="I81" s="1130">
        <f>SUM(I72:I79)</f>
        <v>0</v>
      </c>
      <c r="J81" s="638"/>
      <c r="K81" s="633"/>
    </row>
    <row r="82" spans="2:11" ht="13.5" customHeight="1" thickTop="1" thickBot="1">
      <c r="B82" s="1116" t="s">
        <v>454</v>
      </c>
      <c r="C82" s="1115" t="s">
        <v>452</v>
      </c>
      <c r="D82" s="1127" t="s">
        <v>455</v>
      </c>
      <c r="E82" s="1129">
        <f>SUM(F82:I82)</f>
        <v>5959507.2699999996</v>
      </c>
      <c r="F82" s="1130">
        <f>INPUT!BB19</f>
        <v>5959507.2699999996</v>
      </c>
      <c r="G82" s="1130">
        <f>INPUT!BB20</f>
        <v>0</v>
      </c>
      <c r="H82" s="1130">
        <f>INPUT!BB21</f>
        <v>0</v>
      </c>
      <c r="I82" s="1130">
        <f>INPUT!BB22</f>
        <v>0</v>
      </c>
      <c r="J82" s="638"/>
    </row>
    <row r="83" spans="2:11" ht="9.75" customHeight="1" thickTop="1" thickBot="1">
      <c r="B83" s="942"/>
      <c r="C83" s="942"/>
      <c r="D83" s="938"/>
      <c r="E83" s="943"/>
      <c r="F83" s="943"/>
      <c r="G83" s="943"/>
      <c r="H83" s="943"/>
      <c r="I83" s="943"/>
      <c r="J83" s="638"/>
    </row>
    <row r="84" spans="2:11" ht="14.25" customHeight="1" thickTop="1" thickBot="1">
      <c r="B84" s="2949" t="s">
        <v>470</v>
      </c>
      <c r="C84" s="2950"/>
      <c r="D84" s="1132" t="s">
        <v>456</v>
      </c>
      <c r="E84" s="1138">
        <f>ROUND(E81-E82,2)</f>
        <v>0</v>
      </c>
      <c r="F84" s="1138">
        <f>ROUND(F81-F82,2)</f>
        <v>0</v>
      </c>
      <c r="G84" s="1138">
        <f>ROUND(G81-G82,2)</f>
        <v>0</v>
      </c>
      <c r="H84" s="1138">
        <f>ROUND(H81-H82,2)</f>
        <v>0</v>
      </c>
      <c r="I84" s="1138">
        <f>ROUND(I81-I82,2)</f>
        <v>0</v>
      </c>
      <c r="J84" s="638"/>
      <c r="K84" s="1114" t="str">
        <f>IF(AND(E84=0,F84=0,G84=0,H84=0,I84=0),"OK","KO")</f>
        <v>OK</v>
      </c>
    </row>
    <row r="85" spans="2:11" ht="14.25" customHeight="1" thickTop="1" thickBot="1">
      <c r="B85" s="940"/>
      <c r="C85" s="940"/>
      <c r="D85" s="937"/>
      <c r="E85" s="941"/>
    </row>
    <row r="86" spans="2:11" ht="14.25" customHeight="1" thickTop="1">
      <c r="B86" s="1155" t="s">
        <v>925</v>
      </c>
      <c r="C86" s="1156"/>
      <c r="D86" s="1156"/>
      <c r="E86" s="1157" t="s">
        <v>425</v>
      </c>
      <c r="F86" s="1157" t="s">
        <v>426</v>
      </c>
      <c r="G86" s="1157" t="s">
        <v>427</v>
      </c>
      <c r="H86" s="1157" t="s">
        <v>428</v>
      </c>
      <c r="I86" s="1158" t="s">
        <v>429</v>
      </c>
    </row>
    <row r="87" spans="2:11" ht="13.5" customHeight="1">
      <c r="B87" s="1117" t="s">
        <v>461</v>
      </c>
      <c r="C87" s="1118" t="s">
        <v>430</v>
      </c>
      <c r="D87" s="1119" t="s">
        <v>926</v>
      </c>
      <c r="E87" s="1142">
        <f>SUM(F87:I87)</f>
        <v>0</v>
      </c>
      <c r="F87" s="1121">
        <f>INPUT!AQ19</f>
        <v>0</v>
      </c>
      <c r="G87" s="1121">
        <f>INPUT!AQ20</f>
        <v>0</v>
      </c>
      <c r="H87" s="1121">
        <f>INPUT!AQ21</f>
        <v>0</v>
      </c>
      <c r="I87" s="1143">
        <f>INPUT!AQ22</f>
        <v>0</v>
      </c>
      <c r="J87" s="638"/>
    </row>
    <row r="88" spans="2:11">
      <c r="B88" s="1117" t="s">
        <v>463</v>
      </c>
      <c r="C88" s="1118" t="s">
        <v>435</v>
      </c>
      <c r="D88" s="1119" t="s">
        <v>473</v>
      </c>
      <c r="E88" s="1142">
        <f>SUM(F88:I88)</f>
        <v>0</v>
      </c>
      <c r="F88" s="1120">
        <f>F58</f>
        <v>0</v>
      </c>
      <c r="G88" s="1120">
        <f>G58</f>
        <v>0</v>
      </c>
      <c r="H88" s="1120">
        <f>H58</f>
        <v>0</v>
      </c>
      <c r="I88" s="1144">
        <f>I58</f>
        <v>0</v>
      </c>
      <c r="J88" s="638"/>
    </row>
    <row r="89" spans="2:11" ht="10.5" customHeight="1" thickBot="1">
      <c r="B89" s="1122" t="s">
        <v>474</v>
      </c>
      <c r="C89" s="1123" t="s">
        <v>452</v>
      </c>
      <c r="D89" s="1124" t="s">
        <v>475</v>
      </c>
      <c r="E89" s="1125">
        <f>SUM(F89:I89)</f>
        <v>0</v>
      </c>
      <c r="F89" s="1125">
        <f>F87-F88</f>
        <v>0</v>
      </c>
      <c r="G89" s="1125">
        <f>G87-G88</f>
        <v>0</v>
      </c>
      <c r="H89" s="1125">
        <f>H87-H88</f>
        <v>0</v>
      </c>
      <c r="I89" s="1145">
        <f>I87-I88</f>
        <v>0</v>
      </c>
      <c r="J89" s="638"/>
    </row>
    <row r="90" spans="2:11" ht="14.25" customHeight="1" thickTop="1" thickBot="1">
      <c r="B90" s="572" t="s">
        <v>332</v>
      </c>
      <c r="D90" s="633"/>
      <c r="E90" s="633"/>
      <c r="K90" s="633"/>
    </row>
    <row r="91" spans="2:11" ht="14.25" customHeight="1" thickTop="1">
      <c r="B91" s="1155" t="s">
        <v>927</v>
      </c>
      <c r="C91" s="1156"/>
      <c r="D91" s="1156"/>
      <c r="E91" s="1157" t="s">
        <v>425</v>
      </c>
      <c r="F91" s="1157" t="s">
        <v>426</v>
      </c>
      <c r="G91" s="1157" t="s">
        <v>427</v>
      </c>
      <c r="H91" s="1157" t="s">
        <v>428</v>
      </c>
      <c r="I91" s="1158" t="s">
        <v>429</v>
      </c>
    </row>
    <row r="92" spans="2:11" ht="14.25" customHeight="1">
      <c r="B92" s="1117" t="s">
        <v>461</v>
      </c>
      <c r="C92" s="1118" t="s">
        <v>430</v>
      </c>
      <c r="D92" s="1119" t="s">
        <v>476</v>
      </c>
      <c r="E92" s="1142">
        <f>SUM(F92:I92)</f>
        <v>0</v>
      </c>
      <c r="F92" s="1121">
        <f>INPUT!AR19</f>
        <v>0</v>
      </c>
      <c r="G92" s="1121">
        <f>INPUT!AR20</f>
        <v>0</v>
      </c>
      <c r="H92" s="1121">
        <f>INPUT!AR21</f>
        <v>0</v>
      </c>
      <c r="I92" s="1143">
        <f>INPUT!AR22</f>
        <v>0</v>
      </c>
      <c r="J92" s="638"/>
    </row>
    <row r="93" spans="2:11" ht="14.25" customHeight="1" thickBot="1">
      <c r="D93" s="732"/>
    </row>
    <row r="94" spans="2:11" ht="14.25" customHeight="1" thickTop="1">
      <c r="B94" s="1151" t="s">
        <v>928</v>
      </c>
      <c r="C94" s="1152"/>
      <c r="D94" s="1152"/>
      <c r="E94" s="1153"/>
      <c r="F94" s="1153"/>
      <c r="G94" s="1153"/>
      <c r="H94" s="1153"/>
      <c r="I94" s="1154" t="s">
        <v>425</v>
      </c>
    </row>
    <row r="95" spans="2:11" ht="13.5" customHeight="1" thickBot="1">
      <c r="B95" s="1117" t="s">
        <v>461</v>
      </c>
      <c r="C95" s="1118" t="s">
        <v>430</v>
      </c>
      <c r="D95" s="1119" t="s">
        <v>477</v>
      </c>
      <c r="E95" s="1142"/>
      <c r="F95" s="1121"/>
      <c r="G95" s="1121"/>
      <c r="H95" s="1121"/>
      <c r="I95" s="1143">
        <f>INPUT!CG19</f>
        <v>0</v>
      </c>
      <c r="J95" s="638"/>
    </row>
    <row r="96" spans="2:11" ht="13.5" thickTop="1">
      <c r="B96" s="1139" t="s">
        <v>463</v>
      </c>
      <c r="C96" s="1140" t="s">
        <v>435</v>
      </c>
      <c r="D96" s="1140" t="s">
        <v>478</v>
      </c>
      <c r="E96" s="1141"/>
      <c r="F96" s="1141"/>
      <c r="G96" s="1141"/>
      <c r="H96" s="1141"/>
      <c r="I96" s="1143">
        <f>+I95</f>
        <v>0</v>
      </c>
      <c r="J96" s="638"/>
    </row>
    <row r="97" spans="1:10">
      <c r="B97" s="1117" t="s">
        <v>434</v>
      </c>
      <c r="C97" s="1118" t="s">
        <v>430</v>
      </c>
      <c r="D97" s="1119" t="s">
        <v>479</v>
      </c>
      <c r="E97" s="1142"/>
      <c r="F97" s="1121"/>
      <c r="G97" s="1121"/>
      <c r="H97" s="1121"/>
      <c r="I97" s="1143">
        <f>INPUT!AS19</f>
        <v>2784481.81</v>
      </c>
      <c r="J97" s="638"/>
    </row>
    <row r="98" spans="1:10">
      <c r="A98" s="1983"/>
      <c r="B98" s="1989" t="s">
        <v>437</v>
      </c>
      <c r="C98" s="1118" t="s">
        <v>435</v>
      </c>
      <c r="D98" s="1119" t="s">
        <v>1298</v>
      </c>
      <c r="E98" s="1990"/>
      <c r="F98" s="1991"/>
      <c r="G98" s="1991"/>
      <c r="H98" s="1991"/>
      <c r="I98" s="1992">
        <f>I99</f>
        <v>0</v>
      </c>
      <c r="J98" s="638"/>
    </row>
    <row r="99" spans="1:10" ht="13.5" thickBot="1">
      <c r="A99" s="1983"/>
      <c r="B99" s="1989" t="s">
        <v>439</v>
      </c>
      <c r="C99" s="1118" t="s">
        <v>430</v>
      </c>
      <c r="D99" s="1119" t="s">
        <v>2702</v>
      </c>
      <c r="E99" s="1990"/>
      <c r="F99" s="1991"/>
      <c r="G99" s="1991"/>
      <c r="H99" s="1991"/>
      <c r="I99" s="1992">
        <f>INPUT!P27+INPUT!P28</f>
        <v>0</v>
      </c>
      <c r="J99" s="638"/>
    </row>
    <row r="100" spans="1:10" ht="12.75" customHeight="1" thickTop="1">
      <c r="B100" s="1151" t="s">
        <v>2703</v>
      </c>
      <c r="C100" s="1152" t="s">
        <v>480</v>
      </c>
      <c r="D100" s="1152" t="s">
        <v>481</v>
      </c>
      <c r="E100" s="1153"/>
      <c r="F100" s="1153"/>
      <c r="G100" s="1153"/>
      <c r="H100" s="1153"/>
      <c r="I100" s="1993">
        <f>I95-I96+I97-I98+I99</f>
        <v>2784481.81</v>
      </c>
      <c r="J100" s="638"/>
    </row>
    <row r="101" spans="1:10" ht="13.5" customHeight="1" thickBot="1"/>
    <row r="102" spans="1:10" ht="14.25" customHeight="1" thickTop="1" thickBot="1">
      <c r="B102" s="1151" t="s">
        <v>929</v>
      </c>
      <c r="C102" s="1152"/>
      <c r="D102" s="1152"/>
      <c r="E102" s="1153" t="s">
        <v>425</v>
      </c>
      <c r="F102" s="1153" t="s">
        <v>426</v>
      </c>
      <c r="G102" s="1153" t="s">
        <v>427</v>
      </c>
      <c r="H102" s="1153" t="s">
        <v>428</v>
      </c>
      <c r="I102" s="1154" t="s">
        <v>429</v>
      </c>
    </row>
    <row r="103" spans="1:10" ht="14.25" customHeight="1" thickTop="1" thickBot="1">
      <c r="B103" s="1146" t="s">
        <v>461</v>
      </c>
      <c r="C103" s="1147" t="s">
        <v>430</v>
      </c>
      <c r="D103" s="1148" t="s">
        <v>482</v>
      </c>
      <c r="E103" s="1149">
        <f>SUM(F103:I103)</f>
        <v>0</v>
      </c>
      <c r="F103" s="1150">
        <v>0</v>
      </c>
      <c r="G103" s="1150">
        <v>0</v>
      </c>
      <c r="H103" s="1150">
        <v>0</v>
      </c>
      <c r="I103" s="1150">
        <v>0</v>
      </c>
      <c r="J103" s="638"/>
    </row>
    <row r="104" spans="1:10" ht="14.25" customHeight="1" thickTop="1">
      <c r="B104" s="1146" t="s">
        <v>463</v>
      </c>
      <c r="C104" s="1147" t="s">
        <v>435</v>
      </c>
      <c r="D104" s="1148" t="s">
        <v>483</v>
      </c>
      <c r="E104" s="1149">
        <f>SUM(F104:I104)</f>
        <v>0</v>
      </c>
      <c r="F104" s="1150">
        <v>0</v>
      </c>
      <c r="G104" s="1150">
        <v>0</v>
      </c>
      <c r="H104" s="1150">
        <v>0</v>
      </c>
      <c r="I104" s="1150">
        <v>0</v>
      </c>
      <c r="J104" s="638"/>
    </row>
    <row r="105" spans="1:10" ht="13.5" customHeight="1" thickBot="1"/>
    <row r="106" spans="1:10" ht="14.25" thickTop="1" thickBot="1">
      <c r="B106" s="1151" t="s">
        <v>2704</v>
      </c>
      <c r="C106" s="1152"/>
      <c r="D106" s="1994"/>
      <c r="E106" s="1995"/>
    </row>
    <row r="107" spans="1:10" ht="14.25" thickTop="1" thickBot="1">
      <c r="A107" s="1983"/>
      <c r="B107" s="1146" t="s">
        <v>461</v>
      </c>
      <c r="C107" s="1147"/>
      <c r="D107" s="1148" t="s">
        <v>2705</v>
      </c>
      <c r="E107" s="1149">
        <f>'Input Gestion'!AU13</f>
        <v>0</v>
      </c>
    </row>
    <row r="108" spans="1:10" ht="14.25" thickTop="1" thickBot="1">
      <c r="B108" s="1146" t="s">
        <v>463</v>
      </c>
      <c r="C108" s="1147"/>
      <c r="D108" s="1148" t="s">
        <v>2706</v>
      </c>
      <c r="E108" s="1149">
        <f>'06. Purchase Price'!D12</f>
        <v>108609</v>
      </c>
    </row>
    <row r="109" spans="1:10" ht="13.5" thickTop="1">
      <c r="B109" s="1996" t="s">
        <v>434</v>
      </c>
      <c r="C109" s="1152"/>
      <c r="D109" s="1152" t="s">
        <v>754</v>
      </c>
      <c r="E109" s="1997">
        <f>E107+E108</f>
        <v>108609</v>
      </c>
    </row>
  </sheetData>
  <mergeCells count="10">
    <mergeCell ref="B9:D9"/>
    <mergeCell ref="B25:D25"/>
    <mergeCell ref="B40:D40"/>
    <mergeCell ref="B84:C84"/>
    <mergeCell ref="B69:C69"/>
    <mergeCell ref="B53:C53"/>
    <mergeCell ref="B38:C38"/>
    <mergeCell ref="B23:C23"/>
    <mergeCell ref="B56:D56"/>
    <mergeCell ref="B71:D71"/>
  </mergeCells>
  <conditionalFormatting sqref="K7">
    <cfRule type="cellIs" dxfId="546" priority="16" operator="equal">
      <formula>"BREACH"</formula>
    </cfRule>
    <cfRule type="cellIs" dxfId="545" priority="17" operator="equal">
      <formula>"OK"</formula>
    </cfRule>
    <cfRule type="cellIs" dxfId="544" priority="18" operator="equal">
      <formula>"OK"</formula>
    </cfRule>
  </conditionalFormatting>
  <conditionalFormatting sqref="K23">
    <cfRule type="cellIs" dxfId="543" priority="13" operator="equal">
      <formula>"BREACH"</formula>
    </cfRule>
    <cfRule type="cellIs" dxfId="542" priority="14" operator="equal">
      <formula>"OK"</formula>
    </cfRule>
    <cfRule type="cellIs" dxfId="541" priority="15" operator="equal">
      <formula>"OK"</formula>
    </cfRule>
  </conditionalFormatting>
  <conditionalFormatting sqref="K38">
    <cfRule type="cellIs" dxfId="540" priority="10" operator="equal">
      <formula>"BREACH"</formula>
    </cfRule>
    <cfRule type="cellIs" dxfId="539" priority="11" operator="equal">
      <formula>"OK"</formula>
    </cfRule>
    <cfRule type="cellIs" dxfId="538" priority="12" operator="equal">
      <formula>"OK"</formula>
    </cfRule>
  </conditionalFormatting>
  <conditionalFormatting sqref="K53">
    <cfRule type="cellIs" dxfId="537" priority="4" operator="equal">
      <formula>"BREACH"</formula>
    </cfRule>
    <cfRule type="cellIs" dxfId="536" priority="5" operator="equal">
      <formula>"OK"</formula>
    </cfRule>
    <cfRule type="cellIs" dxfId="535" priority="6" operator="equal">
      <formula>"OK"</formula>
    </cfRule>
  </conditionalFormatting>
  <conditionalFormatting sqref="K69">
    <cfRule type="cellIs" dxfId="534" priority="7" operator="equal">
      <formula>"BREACH"</formula>
    </cfRule>
    <cfRule type="cellIs" dxfId="533" priority="8" operator="equal">
      <formula>"OK"</formula>
    </cfRule>
    <cfRule type="cellIs" dxfId="532" priority="9" operator="equal">
      <formula>"OK"</formula>
    </cfRule>
  </conditionalFormatting>
  <conditionalFormatting sqref="K84">
    <cfRule type="cellIs" dxfId="531" priority="1" operator="equal">
      <formula>"BREACH"</formula>
    </cfRule>
    <cfRule type="cellIs" dxfId="530" priority="2" operator="equal">
      <formula>"OK"</formula>
    </cfRule>
    <cfRule type="cellIs" dxfId="529" priority="3" operator="equal">
      <formula>"OK"</formula>
    </cfRule>
  </conditionalFormatting>
  <pageMargins left="0.7" right="0.7" top="0.75" bottom="0.75" header="0.3" footer="0.3"/>
  <pageSetup paperSize="9" scale="30" orientation="portrait" r:id="rId1"/>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6" tint="0.39997558519241921"/>
  </sheetPr>
  <dimension ref="A1:M68"/>
  <sheetViews>
    <sheetView showGridLines="0" topLeftCell="A51" workbookViewId="0">
      <selection activeCell="I61" sqref="I61"/>
    </sheetView>
  </sheetViews>
  <sheetFormatPr baseColWidth="10" defaultColWidth="11.42578125" defaultRowHeight="15"/>
  <cols>
    <col min="1" max="1" width="1.85546875" style="261" customWidth="1"/>
    <col min="2" max="2" width="32" style="260" customWidth="1"/>
    <col min="3" max="3" width="86.5703125" style="261" customWidth="1"/>
    <col min="4" max="4" width="2.5703125" style="262" customWidth="1"/>
    <col min="5" max="5" width="20.5703125" style="261" customWidth="1"/>
    <col min="6" max="6" width="16.42578125" style="261" bestFit="1" customWidth="1"/>
    <col min="7" max="8" width="15.7109375" style="261" customWidth="1"/>
    <col min="9" max="9" width="20.28515625" style="263" customWidth="1"/>
    <col min="10" max="10" width="1.28515625" style="261" customWidth="1"/>
    <col min="11" max="11" width="2.85546875" style="261" customWidth="1"/>
    <col min="12" max="12" width="12.42578125" style="261" customWidth="1"/>
    <col min="13" max="13" width="22.140625" style="261" customWidth="1"/>
    <col min="14" max="14" width="11.42578125" style="261" customWidth="1"/>
    <col min="15" max="15" width="12.42578125" style="261" customWidth="1"/>
    <col min="16" max="16" width="11.42578125" style="261" customWidth="1"/>
    <col min="17" max="16384" width="11.42578125" style="261"/>
  </cols>
  <sheetData>
    <row r="1" spans="2:13" s="1012" customFormat="1" ht="8.25" customHeight="1">
      <c r="D1" s="1492"/>
    </row>
    <row r="2" spans="2:13" s="1012" customFormat="1" ht="12" customHeight="1">
      <c r="B2" s="1482"/>
      <c r="C2" s="1483"/>
      <c r="D2" s="1484"/>
      <c r="E2" s="1484"/>
      <c r="F2" s="1484"/>
      <c r="G2" s="1484"/>
      <c r="H2" s="1484"/>
      <c r="I2" s="1489"/>
      <c r="J2" s="1493"/>
    </row>
    <row r="3" spans="2:13" s="1012" customFormat="1" ht="14.25" customHeight="1">
      <c r="B3" s="1485"/>
      <c r="C3" s="1494"/>
      <c r="D3" s="1494"/>
      <c r="E3" s="1462"/>
      <c r="F3" s="1462"/>
      <c r="G3" s="1107" t="s">
        <v>322</v>
      </c>
      <c r="H3" s="1718">
        <f>Cover!$F$37</f>
        <v>45626</v>
      </c>
      <c r="I3" s="1495"/>
      <c r="J3" s="1493"/>
    </row>
    <row r="4" spans="2:13" s="1012" customFormat="1" ht="14.25" customHeight="1">
      <c r="B4" s="1485"/>
      <c r="C4" s="1494"/>
      <c r="D4" s="1494"/>
      <c r="E4" s="1462"/>
      <c r="F4" s="1462"/>
      <c r="G4" s="1107" t="s">
        <v>325</v>
      </c>
      <c r="H4" s="1718">
        <f>Cover!$F$41</f>
        <v>45645</v>
      </c>
      <c r="I4" s="1495"/>
      <c r="J4" s="1493"/>
    </row>
    <row r="5" spans="2:13" s="1012" customFormat="1" ht="9" customHeight="1">
      <c r="B5" s="1486"/>
      <c r="C5" s="1487"/>
      <c r="D5" s="1487"/>
      <c r="E5" s="1488"/>
      <c r="F5" s="1488"/>
      <c r="G5" s="1488"/>
      <c r="H5" s="1488"/>
      <c r="I5" s="1491"/>
    </row>
    <row r="6" spans="2:13" s="25" customFormat="1" ht="7.5" customHeight="1" thickBot="1">
      <c r="B6" s="26"/>
      <c r="C6" s="26"/>
      <c r="D6" s="258"/>
      <c r="E6" s="26"/>
      <c r="F6" s="26"/>
      <c r="G6" s="26"/>
      <c r="H6" s="26"/>
      <c r="I6" s="26"/>
      <c r="J6" s="26"/>
      <c r="K6" s="1012"/>
    </row>
    <row r="7" spans="2:13" ht="29.25" customHeight="1" thickTop="1" thickBot="1">
      <c r="B7" s="721" t="s">
        <v>502</v>
      </c>
      <c r="C7" s="722"/>
      <c r="D7" s="723"/>
      <c r="E7" s="723"/>
      <c r="F7" s="723"/>
      <c r="G7" s="723"/>
      <c r="H7" s="723"/>
      <c r="I7" s="724"/>
      <c r="J7" s="721"/>
      <c r="K7" s="1012"/>
      <c r="L7" s="25"/>
      <c r="M7" s="25"/>
    </row>
    <row r="8" spans="2:13" ht="15" customHeight="1" thickTop="1" thickBot="1">
      <c r="L8" s="25"/>
      <c r="M8" s="25"/>
    </row>
    <row r="9" spans="2:13" s="2579" customFormat="1" ht="27" customHeight="1">
      <c r="B9" s="2954" t="s">
        <v>503</v>
      </c>
      <c r="C9" s="2581" t="s">
        <v>504</v>
      </c>
      <c r="D9" s="2582"/>
      <c r="E9" s="2583" t="s">
        <v>505</v>
      </c>
      <c r="F9" s="2581" t="s">
        <v>427</v>
      </c>
      <c r="G9" s="2581" t="s">
        <v>428</v>
      </c>
      <c r="H9" s="2581" t="s">
        <v>429</v>
      </c>
      <c r="I9" s="2581" t="s">
        <v>506</v>
      </c>
    </row>
    <row r="10" spans="2:13" s="2579" customFormat="1" ht="27" customHeight="1" thickBot="1">
      <c r="B10" s="2955"/>
      <c r="C10" s="2584"/>
      <c r="D10" s="2585"/>
      <c r="E10" s="2586"/>
      <c r="F10" s="2587"/>
      <c r="G10" s="2587"/>
      <c r="H10" s="2587"/>
      <c r="I10" s="2584"/>
    </row>
    <row r="11" spans="2:13" ht="15.75" thickBot="1"/>
    <row r="12" spans="2:13" s="2579" customFormat="1" ht="16.5" customHeight="1">
      <c r="B12" s="2588">
        <v>110</v>
      </c>
      <c r="C12" s="2589" t="s">
        <v>824</v>
      </c>
      <c r="D12" s="2596" t="s">
        <v>507</v>
      </c>
      <c r="E12" s="2590">
        <f>SUM(E13:E15)</f>
        <v>0</v>
      </c>
      <c r="F12" s="2591">
        <f>SUM(F13:F15)</f>
        <v>0</v>
      </c>
      <c r="G12" s="2591">
        <f>SUM(G13:G15)</f>
        <v>0</v>
      </c>
      <c r="H12" s="2591">
        <f>SUM(H13:H15)</f>
        <v>0</v>
      </c>
      <c r="I12" s="2592">
        <f>SUM(E12:H12)</f>
        <v>0</v>
      </c>
      <c r="J12" s="2593"/>
      <c r="K12" s="2593"/>
    </row>
    <row r="13" spans="2:13" s="2579" customFormat="1" ht="16.5" customHeight="1">
      <c r="B13" s="2594">
        <f>+B12+1</f>
        <v>111</v>
      </c>
      <c r="C13" s="2595" t="s">
        <v>508</v>
      </c>
      <c r="D13" s="2596"/>
      <c r="E13" s="2597">
        <f>SUM('03. Asset follow up'!F12:F13)*(-1)+'03. Asset follow up'!F103</f>
        <v>0</v>
      </c>
      <c r="F13" s="2598">
        <f>SUM('03. Asset follow up'!G12:G13)*(-1)+'03. Asset follow up'!G103</f>
        <v>0</v>
      </c>
      <c r="G13" s="2599">
        <f>SUM('03. Asset follow up'!H12:H13)*(-1)+'03. Asset follow up'!H103</f>
        <v>0</v>
      </c>
      <c r="H13" s="2599">
        <f>SUM('03. Asset follow up'!I12:I13)*(-1)+'03. Asset follow up'!I103</f>
        <v>0</v>
      </c>
      <c r="I13" s="2600">
        <f>SUM(E13:H13)</f>
        <v>0</v>
      </c>
      <c r="J13" s="2593"/>
      <c r="K13" s="2593"/>
    </row>
    <row r="14" spans="2:13" s="2579" customFormat="1" ht="16.5" customHeight="1">
      <c r="B14" s="2594">
        <f>+B13+1</f>
        <v>112</v>
      </c>
      <c r="C14" s="2595" t="s">
        <v>509</v>
      </c>
      <c r="D14" s="2596"/>
      <c r="E14" s="2601">
        <f>'03. Asset follow up'!F89+'03. Asset follow up'!F104</f>
        <v>0</v>
      </c>
      <c r="F14" s="2602">
        <f>'03. Asset follow up'!G89+'03. Asset follow up'!G104</f>
        <v>0</v>
      </c>
      <c r="G14" s="2603">
        <f>'03. Asset follow up'!H89+'03. Asset follow up'!H104</f>
        <v>0</v>
      </c>
      <c r="H14" s="2603">
        <f>'03. Asset follow up'!I89+'03. Asset follow up'!I104</f>
        <v>0</v>
      </c>
      <c r="I14" s="2600">
        <f>SUM(E14:H14)</f>
        <v>0</v>
      </c>
      <c r="J14" s="2593"/>
      <c r="K14" s="2593"/>
    </row>
    <row r="15" spans="2:13" ht="16.5" customHeight="1" thickBot="1">
      <c r="B15" s="2594">
        <v>113</v>
      </c>
      <c r="C15" s="2595" t="s">
        <v>823</v>
      </c>
      <c r="D15" s="2596"/>
      <c r="E15" s="2601">
        <f>-'03. Asset follow up'!F74*0</f>
        <v>0</v>
      </c>
      <c r="F15" s="2602">
        <f>-'03. Asset follow up'!G74*0</f>
        <v>0</v>
      </c>
      <c r="G15" s="2603">
        <f>-'03. Asset follow up'!H74*0</f>
        <v>0</v>
      </c>
      <c r="H15" s="2603">
        <f>-'03. Asset follow up'!I74*0</f>
        <v>0</v>
      </c>
      <c r="I15" s="2600">
        <f>SUM(E15:H15)</f>
        <v>0</v>
      </c>
      <c r="J15" s="275"/>
      <c r="K15" s="275"/>
    </row>
    <row r="16" spans="2:13" s="2579" customFormat="1" ht="16.5" customHeight="1" thickBot="1">
      <c r="B16" s="2604" t="s">
        <v>510</v>
      </c>
      <c r="C16" s="2605" t="s">
        <v>511</v>
      </c>
      <c r="D16" s="2596" t="s">
        <v>507</v>
      </c>
      <c r="E16" s="2606">
        <f>E12</f>
        <v>0</v>
      </c>
      <c r="F16" s="2606">
        <f>F12</f>
        <v>0</v>
      </c>
      <c r="G16" s="2606">
        <f>G12</f>
        <v>0</v>
      </c>
      <c r="H16" s="2606">
        <f>H12</f>
        <v>0</v>
      </c>
      <c r="I16" s="2607">
        <f>I12</f>
        <v>0</v>
      </c>
      <c r="J16" s="2593"/>
      <c r="K16" s="2593"/>
    </row>
    <row r="17" spans="2:13" ht="16.5" customHeight="1" thickBot="1">
      <c r="B17" s="264"/>
      <c r="C17" s="265"/>
      <c r="D17" s="2596"/>
      <c r="E17" s="275"/>
      <c r="F17" s="275"/>
      <c r="G17" s="275"/>
      <c r="H17" s="275"/>
      <c r="I17" s="276"/>
      <c r="J17" s="275"/>
      <c r="K17" s="275"/>
    </row>
    <row r="18" spans="2:13" s="2579" customFormat="1" ht="16.5" customHeight="1">
      <c r="B18" s="2588">
        <v>210</v>
      </c>
      <c r="C18" s="2589" t="s">
        <v>512</v>
      </c>
      <c r="D18" s="2596" t="s">
        <v>507</v>
      </c>
      <c r="E18" s="2590">
        <f>E19</f>
        <v>0</v>
      </c>
      <c r="F18" s="2591">
        <f>F19</f>
        <v>0</v>
      </c>
      <c r="G18" s="2591">
        <f>G19</f>
        <v>0</v>
      </c>
      <c r="H18" s="2591">
        <f>H19</f>
        <v>0</v>
      </c>
      <c r="I18" s="2592">
        <f>SUM(E18:H18)</f>
        <v>0</v>
      </c>
      <c r="J18" s="2593"/>
      <c r="K18" s="2593"/>
    </row>
    <row r="19" spans="2:13" s="2579" customFormat="1" ht="16.5" customHeight="1" thickBot="1">
      <c r="B19" s="2594">
        <f>+B18+1</f>
        <v>211</v>
      </c>
      <c r="C19" s="2595" t="s">
        <v>513</v>
      </c>
      <c r="D19" s="2596"/>
      <c r="E19" s="2608">
        <f>'03. Asset follow up'!F14*(-1)</f>
        <v>0</v>
      </c>
      <c r="F19" s="2609">
        <f>'03. Asset follow up'!G14*(-1)</f>
        <v>0</v>
      </c>
      <c r="G19" s="2610">
        <f>'03. Asset follow up'!H14*(-1)</f>
        <v>0</v>
      </c>
      <c r="H19" s="2610">
        <f>'03. Asset follow up'!I14*(-1)</f>
        <v>0</v>
      </c>
      <c r="I19" s="2611">
        <f>SUM(E19:H19)</f>
        <v>0</v>
      </c>
      <c r="J19" s="2593"/>
      <c r="K19" s="2593"/>
    </row>
    <row r="20" spans="2:13" s="2579" customFormat="1" ht="16.5" customHeight="1" thickBot="1">
      <c r="B20" s="2612" t="s">
        <v>514</v>
      </c>
      <c r="C20" s="2613" t="s">
        <v>515</v>
      </c>
      <c r="D20" s="2596" t="s">
        <v>507</v>
      </c>
      <c r="E20" s="2614">
        <f>+E18</f>
        <v>0</v>
      </c>
      <c r="F20" s="2615">
        <f>F18</f>
        <v>0</v>
      </c>
      <c r="G20" s="2606">
        <f>G18</f>
        <v>0</v>
      </c>
      <c r="H20" s="2606">
        <f>H18</f>
        <v>0</v>
      </c>
      <c r="I20" s="2607">
        <f>I18</f>
        <v>0</v>
      </c>
      <c r="J20" s="2593"/>
      <c r="K20" s="2593"/>
    </row>
    <row r="21" spans="2:13" ht="16.5" customHeight="1" thickBot="1">
      <c r="D21" s="2596"/>
      <c r="E21" s="275"/>
      <c r="F21" s="275"/>
      <c r="G21" s="275"/>
      <c r="H21" s="275"/>
      <c r="I21" s="277"/>
      <c r="J21" s="275"/>
      <c r="K21" s="275"/>
    </row>
    <row r="22" spans="2:13" s="2616" customFormat="1" ht="16.5" customHeight="1">
      <c r="B22" s="2646">
        <v>312</v>
      </c>
      <c r="C22" s="2647" t="s">
        <v>516</v>
      </c>
      <c r="D22" s="2596"/>
      <c r="E22" s="2648">
        <f>-'03. Asset follow up'!F31</f>
        <v>0</v>
      </c>
      <c r="F22" s="2649">
        <f>-'03. Asset follow up'!G31</f>
        <v>0</v>
      </c>
      <c r="G22" s="2650">
        <f>-'03. Asset follow up'!H31</f>
        <v>0</v>
      </c>
      <c r="H22" s="2650">
        <f>'03. Asset follow up'!I15</f>
        <v>0</v>
      </c>
      <c r="I22" s="2592">
        <f>SUM(E22:H22)</f>
        <v>0</v>
      </c>
      <c r="J22" s="2618"/>
      <c r="K22" s="2619"/>
    </row>
    <row r="23" spans="2:13" s="2579" customFormat="1" ht="16.5" customHeight="1">
      <c r="B23" s="2594">
        <v>313</v>
      </c>
      <c r="C23" s="2617" t="s">
        <v>517</v>
      </c>
      <c r="D23" s="2596" t="s">
        <v>518</v>
      </c>
      <c r="E23" s="2597">
        <f>-'03. Asset follow up'!F49</f>
        <v>0</v>
      </c>
      <c r="F23" s="2598">
        <f>-'03. Asset follow up'!G49</f>
        <v>0</v>
      </c>
      <c r="G23" s="2599">
        <f>-'03. Asset follow up'!H49</f>
        <v>0</v>
      </c>
      <c r="H23" s="2599">
        <f>-'03. Asset follow up'!I49</f>
        <v>0</v>
      </c>
      <c r="I23" s="2600">
        <f>SUM(E23:H23)</f>
        <v>0</v>
      </c>
      <c r="J23" s="2593"/>
      <c r="K23" s="2620"/>
      <c r="M23" s="2621"/>
    </row>
    <row r="24" spans="2:13" s="2579" customFormat="1" ht="16.5" customHeight="1">
      <c r="B24" s="2594">
        <v>314</v>
      </c>
      <c r="C24" s="2622" t="s">
        <v>519</v>
      </c>
      <c r="D24" s="2596"/>
      <c r="E24" s="2623">
        <f>-'03. Asset follow up'!F65</f>
        <v>0</v>
      </c>
      <c r="F24" s="2624">
        <f>-'03. Asset follow up'!G65</f>
        <v>0</v>
      </c>
      <c r="G24" s="2625">
        <f>-'03. Asset follow up'!H65</f>
        <v>0</v>
      </c>
      <c r="H24" s="2625">
        <f>-'03. Asset follow up'!I65</f>
        <v>0</v>
      </c>
      <c r="I24" s="2600">
        <f>SUM(E24:H24)</f>
        <v>0</v>
      </c>
      <c r="J24" s="2593"/>
      <c r="K24" s="2620"/>
      <c r="M24" s="2621"/>
    </row>
    <row r="25" spans="2:13" s="2579" customFormat="1" ht="16.5" customHeight="1" thickBot="1">
      <c r="B25" s="2626">
        <v>315</v>
      </c>
      <c r="C25" s="2627" t="s">
        <v>1298</v>
      </c>
      <c r="D25" s="2596"/>
      <c r="E25" s="2608">
        <f>'03. Asset follow up'!I98</f>
        <v>0</v>
      </c>
      <c r="F25" s="2609">
        <f>'03. Asset follow up'!J99</f>
        <v>0</v>
      </c>
      <c r="G25" s="2610">
        <f>'03. Asset follow up'!K99</f>
        <v>0</v>
      </c>
      <c r="H25" s="2610">
        <f>'03. Asset follow up'!L99</f>
        <v>0</v>
      </c>
      <c r="I25" s="2600">
        <f>SUM(E25:H25)</f>
        <v>0</v>
      </c>
      <c r="J25" s="2593"/>
      <c r="K25" s="2620"/>
      <c r="M25" s="2621"/>
    </row>
    <row r="26" spans="2:13" s="2579" customFormat="1" ht="16.5" customHeight="1" thickBot="1">
      <c r="B26" s="2612" t="s">
        <v>520</v>
      </c>
      <c r="C26" s="2613" t="s">
        <v>521</v>
      </c>
      <c r="D26" s="2596"/>
      <c r="E26" s="2606">
        <f>SUM(E22:E25)</f>
        <v>0</v>
      </c>
      <c r="F26" s="2606">
        <f>SUM(F22:F25)</f>
        <v>0</v>
      </c>
      <c r="G26" s="2606">
        <f>SUM(G22:G25)</f>
        <v>0</v>
      </c>
      <c r="H26" s="2606">
        <f>SUM(H22:H24)</f>
        <v>0</v>
      </c>
      <c r="I26" s="2607">
        <f>SUM(I22:I25)</f>
        <v>0</v>
      </c>
      <c r="J26" s="2593"/>
      <c r="K26" s="2593"/>
    </row>
    <row r="27" spans="2:13" ht="16.5" customHeight="1" thickBot="1">
      <c r="D27" s="2596"/>
      <c r="E27" s="275"/>
      <c r="F27" s="275"/>
      <c r="G27" s="275"/>
      <c r="H27" s="275"/>
      <c r="I27" s="275"/>
      <c r="J27" s="275"/>
      <c r="K27" s="275"/>
    </row>
    <row r="28" spans="2:13" s="2579" customFormat="1" ht="16.5" customHeight="1">
      <c r="B28" s="2628">
        <v>415</v>
      </c>
      <c r="C28" s="2629" t="s">
        <v>809</v>
      </c>
      <c r="D28" s="2596"/>
      <c r="E28" s="2630">
        <f>INPUT!AT19</f>
        <v>0</v>
      </c>
      <c r="F28" s="2630">
        <f>INPUT!AT20</f>
        <v>0</v>
      </c>
      <c r="G28" s="2630">
        <f>INPUT!AT21</f>
        <v>0</v>
      </c>
      <c r="H28" s="2630">
        <f>INPUT!AT22</f>
        <v>0</v>
      </c>
      <c r="I28" s="2592">
        <f>SUM(E28:H28)</f>
        <v>0</v>
      </c>
      <c r="J28" s="2593"/>
      <c r="K28" s="2593"/>
    </row>
    <row r="29" spans="2:13" s="2579" customFormat="1" ht="16.5" customHeight="1" thickBot="1">
      <c r="B29" s="2631">
        <v>416</v>
      </c>
      <c r="C29" s="2632" t="s">
        <v>810</v>
      </c>
      <c r="D29" s="2596"/>
      <c r="E29" s="2633">
        <f>INPUT!AU19</f>
        <v>0</v>
      </c>
      <c r="F29" s="2633">
        <f>INPUT!AU20</f>
        <v>0</v>
      </c>
      <c r="G29" s="2633">
        <f>INPUT!AU21</f>
        <v>0</v>
      </c>
      <c r="H29" s="2633">
        <f>INPUT!AT22</f>
        <v>0</v>
      </c>
      <c r="I29" s="2600">
        <f>SUM(E29:H29)</f>
        <v>0</v>
      </c>
      <c r="J29" s="2593"/>
      <c r="K29" s="2593"/>
    </row>
    <row r="30" spans="2:13" s="2579" customFormat="1" ht="16.5" customHeight="1" thickBot="1">
      <c r="B30" s="2634" t="s">
        <v>807</v>
      </c>
      <c r="C30" s="2635" t="s">
        <v>808</v>
      </c>
      <c r="D30" s="2596"/>
      <c r="E30" s="2636">
        <f>SUM(E28:E29)</f>
        <v>0</v>
      </c>
      <c r="F30" s="2636">
        <f>SUM(F28:F29)</f>
        <v>0</v>
      </c>
      <c r="G30" s="2636">
        <f>SUM(G28:G29)</f>
        <v>0</v>
      </c>
      <c r="H30" s="2636">
        <f>SUM(H28:H29)</f>
        <v>0</v>
      </c>
      <c r="I30" s="2636">
        <f>SUM(I28:I29)</f>
        <v>0</v>
      </c>
      <c r="J30" s="2593"/>
      <c r="K30" s="2593"/>
    </row>
    <row r="31" spans="2:13" s="2579" customFormat="1" ht="11.25" customHeight="1" thickBot="1">
      <c r="B31" s="2580"/>
      <c r="D31" s="2596"/>
      <c r="E31" s="2593"/>
      <c r="F31" s="2593"/>
      <c r="G31" s="2593"/>
      <c r="H31" s="2593"/>
      <c r="I31" s="2593"/>
      <c r="J31" s="2593"/>
      <c r="K31" s="2593"/>
    </row>
    <row r="32" spans="2:13" s="2579" customFormat="1" ht="19.5" customHeight="1" thickBot="1">
      <c r="B32" s="2612" t="s">
        <v>522</v>
      </c>
      <c r="C32" s="2637" t="s">
        <v>825</v>
      </c>
      <c r="D32" s="2596"/>
      <c r="E32" s="2615">
        <f>E16+E20+E26+E30</f>
        <v>0</v>
      </c>
      <c r="F32" s="2615">
        <f>F16+F20+F26+F30</f>
        <v>0</v>
      </c>
      <c r="G32" s="2615">
        <f>G16+G20+G26+G30</f>
        <v>0</v>
      </c>
      <c r="H32" s="2615">
        <f>H16+H20+H26+H30</f>
        <v>0</v>
      </c>
      <c r="I32" s="2615">
        <f>I16+I20+I30</f>
        <v>0</v>
      </c>
      <c r="J32" s="2593"/>
      <c r="K32" s="2593"/>
    </row>
    <row r="33" spans="1:12" s="2579" customFormat="1" ht="19.5" customHeight="1" thickBot="1">
      <c r="A33" s="2638"/>
      <c r="B33" s="2612" t="s">
        <v>523</v>
      </c>
      <c r="C33" s="2639" t="s">
        <v>524</v>
      </c>
      <c r="D33" s="2596"/>
      <c r="E33" s="2640"/>
      <c r="F33" s="2641"/>
      <c r="G33" s="2641"/>
      <c r="H33" s="2641"/>
      <c r="I33" s="2642">
        <f>E13+E19+E22+E23</f>
        <v>0</v>
      </c>
      <c r="J33" s="2593"/>
      <c r="K33" s="2593"/>
    </row>
    <row r="34" spans="1:12">
      <c r="E34" s="275"/>
      <c r="F34" s="275"/>
      <c r="G34" s="275"/>
      <c r="H34" s="275"/>
      <c r="I34" s="277"/>
      <c r="J34" s="275"/>
      <c r="K34" s="275"/>
    </row>
    <row r="35" spans="1:12" ht="15.75" thickBot="1">
      <c r="E35" s="275"/>
      <c r="F35" s="275"/>
      <c r="G35" s="275"/>
      <c r="H35" s="275"/>
      <c r="I35" s="277"/>
      <c r="J35" s="275"/>
      <c r="K35" s="275"/>
    </row>
    <row r="36" spans="1:12" ht="28.5" customHeight="1" thickTop="1" thickBot="1">
      <c r="B36" s="721" t="s">
        <v>3267</v>
      </c>
      <c r="C36" s="722"/>
      <c r="D36" s="723"/>
      <c r="E36" s="723"/>
      <c r="F36" s="723"/>
      <c r="G36" s="946"/>
      <c r="H36" s="946"/>
      <c r="I36" s="946"/>
      <c r="J36" s="946"/>
      <c r="K36" s="946"/>
      <c r="L36" s="946"/>
    </row>
    <row r="37" spans="1:12" ht="15.75" thickTop="1">
      <c r="E37" s="275"/>
      <c r="F37" s="275"/>
      <c r="G37" s="275"/>
      <c r="H37" s="275"/>
      <c r="I37" s="277"/>
      <c r="J37" s="275"/>
      <c r="K37" s="275"/>
    </row>
    <row r="38" spans="1:12" ht="12.75">
      <c r="B38" s="2643" t="s">
        <v>3260</v>
      </c>
      <c r="C38" s="2488"/>
      <c r="D38" s="2488"/>
      <c r="E38" s="2488"/>
      <c r="F38" s="2488" t="s">
        <v>555</v>
      </c>
      <c r="G38" s="946"/>
    </row>
    <row r="39" spans="1:12" ht="12.75">
      <c r="B39" s="2303" t="s">
        <v>1299</v>
      </c>
      <c r="C39" s="2651" t="s">
        <v>556</v>
      </c>
      <c r="D39" s="2305"/>
      <c r="E39" s="2306"/>
      <c r="F39" s="2307">
        <f>I33</f>
        <v>0</v>
      </c>
      <c r="G39" s="947"/>
    </row>
    <row r="40" spans="1:12" ht="12.75">
      <c r="B40" s="2956" t="s">
        <v>1300</v>
      </c>
      <c r="C40" s="2651" t="s">
        <v>557</v>
      </c>
      <c r="D40" s="2305"/>
      <c r="E40" s="2306"/>
      <c r="F40" s="2959">
        <f>SUM(E41:E44)</f>
        <v>0</v>
      </c>
      <c r="G40" s="947"/>
    </row>
    <row r="41" spans="1:12" ht="12.75">
      <c r="B41" s="2957"/>
      <c r="C41" s="2652" t="s">
        <v>1301</v>
      </c>
      <c r="D41" s="2305"/>
      <c r="E41" s="2306">
        <f>'14. Priority of Payments '!F44</f>
        <v>0</v>
      </c>
      <c r="F41" s="2960"/>
      <c r="G41" s="947"/>
    </row>
    <row r="42" spans="1:12" ht="12.75">
      <c r="B42" s="2957"/>
      <c r="C42" s="2652" t="s">
        <v>1302</v>
      </c>
      <c r="D42" s="2305"/>
      <c r="E42" s="2306">
        <f>'14. Priority of Payments '!F47</f>
        <v>0</v>
      </c>
      <c r="F42" s="2960"/>
      <c r="G42" s="947"/>
    </row>
    <row r="43" spans="1:12" ht="12.75">
      <c r="B43" s="2957"/>
      <c r="C43" s="2652" t="s">
        <v>1303</v>
      </c>
      <c r="D43" s="2305"/>
      <c r="E43" s="2306">
        <f>'14. Priority of Payments '!F50</f>
        <v>0</v>
      </c>
      <c r="F43" s="2960"/>
      <c r="G43" s="947"/>
    </row>
    <row r="44" spans="1:12" ht="12.75">
      <c r="B44" s="2958"/>
      <c r="C44" s="2652" t="s">
        <v>1304</v>
      </c>
      <c r="D44" s="2305"/>
      <c r="E44" s="2306">
        <f>'14. Priority of Payments '!F51</f>
        <v>0</v>
      </c>
      <c r="F44" s="2961"/>
      <c r="G44" s="947"/>
    </row>
    <row r="45" spans="1:12" ht="12.75">
      <c r="B45" s="2956" t="s">
        <v>1305</v>
      </c>
      <c r="C45" s="2651" t="s">
        <v>1306</v>
      </c>
      <c r="D45" s="2305"/>
      <c r="E45" s="2306"/>
      <c r="F45" s="2959">
        <f>E46+E47</f>
        <v>315.87999997660518</v>
      </c>
      <c r="G45" s="947"/>
    </row>
    <row r="46" spans="1:12" ht="12.75">
      <c r="B46" s="2957"/>
      <c r="C46" s="2652" t="s">
        <v>1307</v>
      </c>
      <c r="D46" s="2305"/>
      <c r="E46" s="2306">
        <f>0</f>
        <v>0</v>
      </c>
      <c r="F46" s="2960"/>
      <c r="G46" s="947"/>
    </row>
    <row r="47" spans="1:12" ht="24.75" customHeight="1">
      <c r="B47" s="2958"/>
      <c r="C47" s="2652" t="s">
        <v>1308</v>
      </c>
      <c r="D47" s="2305"/>
      <c r="E47" s="2306">
        <f>'14. Priority of Payments '!I75</f>
        <v>315.87999997660518</v>
      </c>
      <c r="F47" s="2961"/>
      <c r="G47" s="947"/>
    </row>
    <row r="48" spans="1:12" ht="24.75" customHeight="1">
      <c r="B48" s="2303" t="s">
        <v>1309</v>
      </c>
      <c r="C48" s="2651" t="s">
        <v>3253</v>
      </c>
      <c r="D48" s="2305"/>
      <c r="E48" s="2306">
        <f>'14. Priority of Payments '!G109</f>
        <v>0</v>
      </c>
      <c r="F48" s="2307">
        <f>E48</f>
        <v>0</v>
      </c>
      <c r="G48" s="947"/>
    </row>
    <row r="49" spans="2:9" ht="12.75">
      <c r="B49" s="2956" t="s">
        <v>2635</v>
      </c>
      <c r="C49" s="2651" t="s">
        <v>1310</v>
      </c>
      <c r="D49" s="2305"/>
      <c r="E49" s="2306"/>
      <c r="F49" s="2959">
        <f>MAX(0,E50-E51)</f>
        <v>0</v>
      </c>
      <c r="G49" s="947"/>
    </row>
    <row r="50" spans="2:9" ht="12.75">
      <c r="B50" s="2957"/>
      <c r="C50" s="2652" t="s">
        <v>1311</v>
      </c>
      <c r="D50" s="2305"/>
      <c r="E50" s="2306">
        <f>'11. Notes Follow-up'!F16+'11. Notes Follow-up'!N16+'11. Notes Follow-up'!V16+'11. Notes Follow-up'!AD16</f>
        <v>940000000</v>
      </c>
      <c r="F50" s="2960"/>
      <c r="G50" s="947"/>
    </row>
    <row r="51" spans="2:9" ht="38.25">
      <c r="B51" s="2958"/>
      <c r="C51" s="2652" t="s">
        <v>3266</v>
      </c>
      <c r="D51" s="2305"/>
      <c r="E51" s="2306">
        <f>'06. Purchase Price'!D13+'06. Purchase Price'!D15</f>
        <v>945959491.38999999</v>
      </c>
      <c r="F51" s="2961"/>
      <c r="G51" s="947"/>
    </row>
    <row r="52" spans="2:9" ht="12.75">
      <c r="B52" s="2644" t="s">
        <v>3264</v>
      </c>
      <c r="C52" s="2644" t="s">
        <v>3260</v>
      </c>
      <c r="D52" s="2644"/>
      <c r="E52" s="2644"/>
      <c r="F52" s="2645">
        <f>ROUND(SUM(F39:F51),2)</f>
        <v>315.88</v>
      </c>
      <c r="G52" s="1218" t="str">
        <f>IF(ROUND(F52-'14. Priority of Payments '!I72,2)=0,"OK","KO")</f>
        <v>OK</v>
      </c>
      <c r="I52" s="2866"/>
    </row>
    <row r="53" spans="2:9">
      <c r="G53" s="947"/>
    </row>
    <row r="55" spans="2:9" ht="12.75">
      <c r="B55" s="2643" t="s">
        <v>3254</v>
      </c>
      <c r="C55" s="2488"/>
      <c r="D55" s="2488"/>
      <c r="E55" s="2488"/>
      <c r="F55" s="2488" t="s">
        <v>555</v>
      </c>
    </row>
    <row r="56" spans="2:9" ht="12.75">
      <c r="B56" s="2303" t="s">
        <v>1299</v>
      </c>
      <c r="C56" s="2305" t="s">
        <v>3255</v>
      </c>
      <c r="D56" s="2305"/>
      <c r="E56" s="2306"/>
      <c r="F56" s="2307">
        <f>'14. Priority of Payments '!F34</f>
        <v>0</v>
      </c>
    </row>
    <row r="57" spans="2:9" ht="25.5">
      <c r="B57" s="2303" t="s">
        <v>1300</v>
      </c>
      <c r="C57" s="2305" t="s">
        <v>3256</v>
      </c>
      <c r="D57" s="2305"/>
      <c r="E57" s="2306"/>
      <c r="F57" s="2307">
        <f>'14. Priority of Payments '!F108</f>
        <v>0</v>
      </c>
    </row>
    <row r="58" spans="2:9" ht="12.75">
      <c r="B58" s="2303" t="s">
        <v>1305</v>
      </c>
      <c r="C58" s="2305" t="s">
        <v>592</v>
      </c>
      <c r="D58" s="2305"/>
      <c r="E58" s="2306"/>
      <c r="F58" s="2307">
        <f>'14. Priority of Payments '!F38+'14. Priority of Payments '!F37</f>
        <v>0</v>
      </c>
    </row>
    <row r="59" spans="2:9" ht="12.75">
      <c r="B59" s="2303" t="s">
        <v>1309</v>
      </c>
      <c r="C59" s="2305" t="s">
        <v>3257</v>
      </c>
      <c r="D59" s="2305"/>
      <c r="E59" s="2306"/>
      <c r="F59" s="2307">
        <f>IF(MngtPeriod=0,0,'12. Swap'!I35)</f>
        <v>0</v>
      </c>
    </row>
    <row r="60" spans="2:9" ht="25.5">
      <c r="B60" s="2303" t="s">
        <v>2635</v>
      </c>
      <c r="C60" s="2305" t="s">
        <v>3258</v>
      </c>
      <c r="D60" s="2305"/>
      <c r="E60" s="2306"/>
      <c r="F60" s="2307">
        <f>'14. Priority of Payments '!F36</f>
        <v>0</v>
      </c>
    </row>
    <row r="61" spans="2:9" ht="25.5">
      <c r="B61" s="2303" t="s">
        <v>2810</v>
      </c>
      <c r="C61" s="2305" t="s">
        <v>3259</v>
      </c>
      <c r="D61" s="2305"/>
      <c r="E61" s="2306"/>
      <c r="F61" s="2307">
        <f>'14. Priority of Payments '!F39</f>
        <v>0</v>
      </c>
    </row>
    <row r="62" spans="2:9" ht="12.75">
      <c r="B62" s="2644" t="s">
        <v>3261</v>
      </c>
      <c r="C62" s="2644" t="s">
        <v>3254</v>
      </c>
      <c r="D62" s="2644"/>
      <c r="E62" s="2644"/>
      <c r="F62" s="2645">
        <f>ROUND(SUM(F56:F61),2)</f>
        <v>0</v>
      </c>
      <c r="G62" s="1218" t="str">
        <f>IF(ROUND(F62-'14. Priority of Payments '!I39,2)=0,"OK","KO")</f>
        <v>OK</v>
      </c>
    </row>
    <row r="65" spans="2:7" ht="12.75">
      <c r="B65" s="2643" t="s">
        <v>3262</v>
      </c>
      <c r="C65" s="2488"/>
      <c r="D65" s="2488"/>
      <c r="E65" s="2488"/>
      <c r="F65" s="2488"/>
    </row>
    <row r="66" spans="2:7" ht="12.75">
      <c r="B66" s="2303" t="s">
        <v>3263</v>
      </c>
      <c r="C66" s="2305" t="s">
        <v>3260</v>
      </c>
      <c r="D66" s="2305"/>
      <c r="E66" s="2306"/>
      <c r="F66" s="2307">
        <f>F52</f>
        <v>315.88</v>
      </c>
    </row>
    <row r="67" spans="2:7" ht="12.75">
      <c r="B67" s="2303" t="s">
        <v>1300</v>
      </c>
      <c r="C67" s="2305" t="s">
        <v>3254</v>
      </c>
      <c r="D67" s="2305"/>
      <c r="E67" s="2306"/>
      <c r="F67" s="2307">
        <f>F62</f>
        <v>0</v>
      </c>
    </row>
    <row r="68" spans="2:7" ht="12.75">
      <c r="B68" s="2644" t="s">
        <v>3265</v>
      </c>
      <c r="C68" s="2644" t="s">
        <v>3262</v>
      </c>
      <c r="D68" s="2644"/>
      <c r="E68" s="2644"/>
      <c r="F68" s="2645">
        <f>F66+F67</f>
        <v>315.88</v>
      </c>
      <c r="G68" s="1218" t="str">
        <f>IF(AND(G62="OK",G52="OK"),"OK","KO")</f>
        <v>OK</v>
      </c>
    </row>
  </sheetData>
  <mergeCells count="7">
    <mergeCell ref="B9:B10"/>
    <mergeCell ref="B40:B44"/>
    <mergeCell ref="B49:B51"/>
    <mergeCell ref="B45:B47"/>
    <mergeCell ref="F40:F44"/>
    <mergeCell ref="F45:F47"/>
    <mergeCell ref="F49:F51"/>
  </mergeCells>
  <conditionalFormatting sqref="G52">
    <cfRule type="cellIs" dxfId="528" priority="13" operator="equal">
      <formula>"OK"</formula>
    </cfRule>
    <cfRule type="cellIs" dxfId="527" priority="14" operator="equal">
      <formula>"BREACH"</formula>
    </cfRule>
    <cfRule type="cellIs" dxfId="526" priority="15" operator="equal">
      <formula>"OK"</formula>
    </cfRule>
    <cfRule type="cellIs" dxfId="525" priority="16" operator="equal">
      <formula>"OK"</formula>
    </cfRule>
    <cfRule type="cellIs" dxfId="524" priority="17" stopIfTrue="1" operator="equal">
      <formula>"BREACH"</formula>
    </cfRule>
    <cfRule type="cellIs" dxfId="523" priority="18" stopIfTrue="1" operator="equal">
      <formula>"OK"</formula>
    </cfRule>
  </conditionalFormatting>
  <conditionalFormatting sqref="G62">
    <cfRule type="cellIs" dxfId="522" priority="7" operator="equal">
      <formula>"OK"</formula>
    </cfRule>
    <cfRule type="cellIs" dxfId="521" priority="8" operator="equal">
      <formula>"BREACH"</formula>
    </cfRule>
    <cfRule type="cellIs" dxfId="520" priority="9" operator="equal">
      <formula>"OK"</formula>
    </cfRule>
    <cfRule type="cellIs" dxfId="519" priority="10" operator="equal">
      <formula>"OK"</formula>
    </cfRule>
    <cfRule type="cellIs" dxfId="518" priority="11" stopIfTrue="1" operator="equal">
      <formula>"BREACH"</formula>
    </cfRule>
    <cfRule type="cellIs" dxfId="517" priority="12" stopIfTrue="1" operator="equal">
      <formula>"OK"</formula>
    </cfRule>
  </conditionalFormatting>
  <conditionalFormatting sqref="G68">
    <cfRule type="cellIs" dxfId="516" priority="1" operator="equal">
      <formula>"OK"</formula>
    </cfRule>
    <cfRule type="cellIs" dxfId="515" priority="2" operator="equal">
      <formula>"BREACH"</formula>
    </cfRule>
    <cfRule type="cellIs" dxfId="514" priority="3" operator="equal">
      <formula>"OK"</formula>
    </cfRule>
    <cfRule type="cellIs" dxfId="513" priority="4" operator="equal">
      <formula>"OK"</formula>
    </cfRule>
    <cfRule type="cellIs" dxfId="512" priority="5" stopIfTrue="1" operator="equal">
      <formula>"BREACH"</formula>
    </cfRule>
    <cfRule type="cellIs" dxfId="511" priority="6" stopIfTrue="1" operator="equal">
      <formula>"OK"</formula>
    </cfRule>
  </conditionalFormatting>
  <pageMargins left="0.7" right="0.7" top="0.75" bottom="0.75" header="0.3" footer="0.3"/>
  <pageSetup paperSize="9" scale="35"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701BDD-C11F-437A-98A6-E0C6453B44FB}">
  <sheetPr>
    <tabColor rgb="FFFF0000"/>
  </sheetPr>
  <dimension ref="A1:HR81"/>
  <sheetViews>
    <sheetView showGridLines="0" workbookViewId="0">
      <selection activeCell="F3" sqref="F3"/>
    </sheetView>
  </sheetViews>
  <sheetFormatPr baseColWidth="10" defaultColWidth="11.42578125" defaultRowHeight="15"/>
  <cols>
    <col min="1" max="61" width="10.85546875" customWidth="1"/>
    <col min="62" max="63" width="13.7109375" bestFit="1" customWidth="1"/>
    <col min="64" max="65" width="10.85546875" customWidth="1"/>
    <col min="66" max="66" width="13.7109375" bestFit="1" customWidth="1"/>
    <col min="67" max="68" width="10.85546875" customWidth="1"/>
    <col min="69" max="70" width="12.7109375" bestFit="1" customWidth="1"/>
    <col min="71" max="72" width="10.85546875" customWidth="1"/>
    <col min="73" max="73" width="12.7109375" bestFit="1" customWidth="1"/>
    <col min="74" max="75" width="10.85546875" customWidth="1"/>
    <col min="76" max="77" width="12.7109375" bestFit="1" customWidth="1"/>
    <col min="78" max="79" width="10.85546875" customWidth="1"/>
    <col min="80" max="80" width="12.7109375" bestFit="1" customWidth="1"/>
    <col min="81" max="82" width="10.85546875" customWidth="1"/>
    <col min="83" max="84" width="12.7109375" bestFit="1" customWidth="1"/>
    <col min="85" max="85" width="13.140625" customWidth="1"/>
    <col min="86" max="86" width="10.85546875" customWidth="1"/>
    <col min="87" max="87" width="12.7109375" bestFit="1" customWidth="1"/>
    <col min="88" max="194" width="10.85546875" customWidth="1"/>
    <col min="195" max="195" width="13.28515625" customWidth="1"/>
    <col min="196" max="196" width="14.28515625" customWidth="1"/>
    <col min="197" max="197" width="15.7109375" customWidth="1"/>
    <col min="198" max="198" width="15.140625" customWidth="1"/>
    <col min="199" max="199" width="15.42578125" customWidth="1"/>
    <col min="200" max="200" width="17.5703125" customWidth="1"/>
    <col min="201" max="226" width="10.85546875" customWidth="1"/>
    <col min="227" max="227" width="11.42578125" style="899" customWidth="1"/>
    <col min="228" max="16384" width="11.42578125" style="899"/>
  </cols>
  <sheetData>
    <row r="1" spans="1:226" ht="15.75">
      <c r="A1" s="2553" t="s">
        <v>2905</v>
      </c>
      <c r="B1" s="2553"/>
      <c r="C1" s="2553"/>
      <c r="D1" s="2555" t="s">
        <v>2906</v>
      </c>
      <c r="E1" s="2556"/>
      <c r="F1" s="2553" t="s">
        <v>2907</v>
      </c>
      <c r="G1" s="2553"/>
      <c r="H1" s="2553"/>
      <c r="I1" s="2553"/>
      <c r="J1" s="2553"/>
      <c r="K1" s="2553"/>
      <c r="L1" s="2553"/>
      <c r="M1" s="2553"/>
      <c r="N1" s="2553"/>
      <c r="O1" s="2553"/>
      <c r="P1" s="2553"/>
      <c r="Q1" s="2553"/>
      <c r="R1" s="2553"/>
      <c r="S1" s="2553"/>
      <c r="T1" s="2553"/>
      <c r="U1" s="2553"/>
      <c r="V1" s="2553"/>
      <c r="W1" s="2553"/>
      <c r="X1" s="2553"/>
      <c r="Y1" s="2553"/>
      <c r="Z1" s="2553"/>
      <c r="AA1" s="2553"/>
      <c r="AB1" s="2558" t="s">
        <v>2908</v>
      </c>
      <c r="AC1" s="2559"/>
      <c r="AD1" s="2559"/>
      <c r="AE1" s="2559"/>
      <c r="AF1" s="2559"/>
      <c r="AG1" s="2559"/>
      <c r="AH1" s="2559"/>
      <c r="AI1" s="2559"/>
      <c r="AJ1" s="2559"/>
      <c r="AK1" s="2559"/>
      <c r="AL1" s="2559"/>
      <c r="AM1" s="2559"/>
      <c r="AN1" s="2559"/>
      <c r="AO1" s="2559"/>
      <c r="AP1" s="2559"/>
      <c r="AQ1" s="2559"/>
      <c r="AR1" s="2559"/>
      <c r="AS1" s="2559"/>
      <c r="AT1" s="2559"/>
      <c r="AU1" s="2559"/>
      <c r="AV1" s="2559"/>
      <c r="AW1" s="2559"/>
      <c r="AX1" s="2216" t="s">
        <v>592</v>
      </c>
      <c r="AY1" s="2216"/>
      <c r="AZ1" s="2216"/>
      <c r="BA1" s="2216"/>
      <c r="BB1" s="2216"/>
      <c r="BC1" s="2216"/>
      <c r="BD1" s="2216"/>
      <c r="BE1" s="2216"/>
      <c r="BF1" s="2216"/>
      <c r="BG1" s="2217"/>
      <c r="BH1" s="2561" t="s">
        <v>2909</v>
      </c>
      <c r="BI1" s="2562"/>
      <c r="BJ1" s="2562"/>
      <c r="BK1" s="2562"/>
      <c r="BL1" s="2562"/>
      <c r="BM1" s="2562"/>
      <c r="BN1" s="2562"/>
      <c r="BO1" s="2562"/>
      <c r="BP1" s="2562"/>
      <c r="BQ1" s="2562"/>
      <c r="BR1" s="2562"/>
      <c r="BS1" s="2562"/>
      <c r="BT1" s="2562"/>
      <c r="BU1" s="2562"/>
      <c r="BV1" s="2562"/>
      <c r="BW1" s="2562"/>
      <c r="BX1" s="2562"/>
      <c r="BY1" s="2562"/>
      <c r="BZ1" s="2562"/>
      <c r="CA1" s="2562"/>
      <c r="CB1" s="2562"/>
      <c r="CC1" s="2562"/>
      <c r="CD1" s="2562"/>
      <c r="CE1" s="2562"/>
      <c r="CF1" s="2562"/>
      <c r="CG1" s="2562"/>
      <c r="CH1" s="2562"/>
      <c r="CI1" s="2563"/>
      <c r="CJ1" s="2565" t="s">
        <v>2910</v>
      </c>
      <c r="CK1" s="2566"/>
      <c r="CL1" s="2566"/>
      <c r="CM1" s="2566"/>
      <c r="CN1" s="2566"/>
      <c r="CO1" s="2566"/>
      <c r="CP1" s="2566"/>
      <c r="CQ1" s="2567"/>
      <c r="CR1" s="2562" t="s">
        <v>2911</v>
      </c>
      <c r="CS1" s="2562"/>
      <c r="CT1" s="2562"/>
      <c r="CU1" s="2562"/>
      <c r="CV1" s="2562"/>
      <c r="CW1" s="2562"/>
      <c r="CX1" s="2562"/>
      <c r="CY1" s="2562"/>
      <c r="CZ1" s="2562"/>
      <c r="DA1" s="2562"/>
      <c r="DB1" s="2562"/>
      <c r="DC1" s="2562"/>
      <c r="DD1" s="2562"/>
      <c r="DE1" s="2562"/>
      <c r="DF1" s="2562"/>
      <c r="DG1" s="2562"/>
      <c r="DH1" s="2562"/>
      <c r="DI1" s="2562"/>
      <c r="DJ1" s="2562"/>
      <c r="DK1" s="2562"/>
      <c r="DL1" s="2562"/>
      <c r="DM1" s="2562"/>
      <c r="DN1" s="2562"/>
      <c r="DO1" s="2562"/>
      <c r="DP1" s="2562"/>
      <c r="DQ1" s="2562"/>
      <c r="DR1" s="2562"/>
      <c r="DS1" s="2562"/>
      <c r="DT1" s="2562"/>
      <c r="DU1" s="2562"/>
      <c r="DV1" s="2562"/>
      <c r="DW1" s="2562"/>
      <c r="DX1" s="2562"/>
      <c r="DY1" s="2562"/>
      <c r="DZ1" s="2562"/>
      <c r="EA1" s="2562"/>
      <c r="EB1" s="2562"/>
      <c r="EC1" s="2562"/>
      <c r="ED1" s="2562"/>
      <c r="EE1" s="2562"/>
      <c r="EF1" s="2562"/>
      <c r="EG1" s="2562"/>
      <c r="EH1" s="2562"/>
      <c r="EI1" s="2562"/>
      <c r="EJ1" s="2562"/>
      <c r="EK1" s="2562"/>
      <c r="EL1" s="2562"/>
      <c r="EM1" s="2562"/>
      <c r="EN1" s="2218" t="s">
        <v>2912</v>
      </c>
      <c r="EO1" s="2215"/>
      <c r="EP1" s="2219" t="s">
        <v>2913</v>
      </c>
      <c r="EQ1" s="2220"/>
      <c r="ER1" s="2220"/>
      <c r="ES1" s="2220"/>
      <c r="ET1" s="2221"/>
      <c r="EU1" s="2221"/>
      <c r="EV1" s="2221"/>
      <c r="EW1" s="2221"/>
      <c r="EX1" s="2221"/>
      <c r="EY1" s="2221"/>
      <c r="EZ1" s="2221"/>
      <c r="FA1" s="2221"/>
      <c r="FB1" s="2221"/>
      <c r="FC1" s="2221"/>
      <c r="FD1" s="2221"/>
      <c r="FE1" s="2221"/>
      <c r="FF1" s="2221"/>
      <c r="FG1" s="2221"/>
      <c r="FH1" s="2221"/>
      <c r="FI1" s="2221"/>
      <c r="FJ1" s="2221"/>
      <c r="FK1" s="2221"/>
      <c r="FL1" s="2221"/>
      <c r="FM1" s="2221"/>
      <c r="FN1" s="2222"/>
      <c r="FO1" s="2222"/>
      <c r="FP1" s="2222"/>
      <c r="FQ1" s="2222"/>
      <c r="FR1" s="2222"/>
      <c r="FS1" s="2222"/>
      <c r="FT1" s="2222"/>
      <c r="FU1" s="2222"/>
      <c r="FV1" s="2222"/>
      <c r="FW1" s="2222"/>
      <c r="FX1" s="2222"/>
      <c r="FY1" s="2222"/>
      <c r="FZ1" s="2222"/>
      <c r="GA1" s="2222"/>
      <c r="GB1" s="2222"/>
      <c r="GC1" s="2222"/>
      <c r="GD1" s="2222"/>
      <c r="GE1" s="2222"/>
      <c r="GF1" s="2222"/>
      <c r="GG1" s="2222"/>
      <c r="GH1" s="2222"/>
      <c r="GI1" s="2903" t="s">
        <v>2914</v>
      </c>
      <c r="GJ1" s="2903"/>
      <c r="GK1" s="2903"/>
      <c r="GL1" s="2904"/>
      <c r="GM1" s="2905" t="s">
        <v>2915</v>
      </c>
      <c r="GN1" s="2905"/>
      <c r="GO1" s="2905"/>
      <c r="GP1" s="2905"/>
      <c r="GQ1" s="2905"/>
      <c r="GR1" s="2905"/>
      <c r="GS1" s="2905"/>
      <c r="GT1" s="2905"/>
      <c r="GU1" s="2905"/>
      <c r="GV1" s="2905"/>
      <c r="GW1" s="2905"/>
      <c r="GX1" s="2905"/>
      <c r="GY1" s="2905"/>
      <c r="GZ1" s="2905"/>
      <c r="HA1" s="2905"/>
      <c r="HB1" s="2905"/>
      <c r="HC1" s="2905"/>
      <c r="HD1" s="2905"/>
      <c r="HE1" s="2905"/>
      <c r="HF1" s="2905"/>
      <c r="HG1" s="2905"/>
      <c r="HH1" s="2905"/>
      <c r="HI1" s="2905"/>
      <c r="HJ1" s="2905"/>
      <c r="HK1" s="2905"/>
      <c r="HL1" s="2905"/>
      <c r="HM1" s="2905"/>
      <c r="HN1" s="23"/>
      <c r="HO1" s="2903" t="s">
        <v>2916</v>
      </c>
      <c r="HP1" s="2903"/>
      <c r="HQ1" s="2903"/>
      <c r="HR1" s="2903"/>
    </row>
    <row r="2" spans="1:226" ht="102.75" customHeight="1">
      <c r="A2" s="2554" t="s">
        <v>2917</v>
      </c>
      <c r="B2" s="2554" t="s">
        <v>2918</v>
      </c>
      <c r="C2" s="2554" t="s">
        <v>2919</v>
      </c>
      <c r="D2" s="2557" t="s">
        <v>2920</v>
      </c>
      <c r="E2" s="2557" t="s">
        <v>2921</v>
      </c>
      <c r="F2" s="2554" t="s">
        <v>2922</v>
      </c>
      <c r="G2" s="2554" t="s">
        <v>2923</v>
      </c>
      <c r="H2" s="2554" t="s">
        <v>2924</v>
      </c>
      <c r="I2" s="2554" t="s">
        <v>2925</v>
      </c>
      <c r="J2" s="2554" t="s">
        <v>359</v>
      </c>
      <c r="K2" s="2554" t="s">
        <v>360</v>
      </c>
      <c r="L2" s="2554" t="s">
        <v>361</v>
      </c>
      <c r="M2" s="2554" t="s">
        <v>363</v>
      </c>
      <c r="N2" s="2554" t="s">
        <v>364</v>
      </c>
      <c r="O2" s="2554" t="s">
        <v>365</v>
      </c>
      <c r="P2" s="2554" t="s">
        <v>367</v>
      </c>
      <c r="Q2" s="2554" t="s">
        <v>368</v>
      </c>
      <c r="R2" s="2554" t="s">
        <v>369</v>
      </c>
      <c r="S2" s="2554" t="s">
        <v>2801</v>
      </c>
      <c r="T2" s="2554" t="s">
        <v>371</v>
      </c>
      <c r="U2" s="2554" t="s">
        <v>373</v>
      </c>
      <c r="V2" s="2554" t="s">
        <v>374</v>
      </c>
      <c r="W2" s="2554" t="s">
        <v>375</v>
      </c>
      <c r="X2" s="2554" t="s">
        <v>376</v>
      </c>
      <c r="Y2" s="2554" t="s">
        <v>377</v>
      </c>
      <c r="Z2" s="2554" t="s">
        <v>381</v>
      </c>
      <c r="AA2" s="2554" t="s">
        <v>383</v>
      </c>
      <c r="AB2" s="2560" t="s">
        <v>2926</v>
      </c>
      <c r="AC2" s="2560" t="s">
        <v>2927</v>
      </c>
      <c r="AD2" s="2560" t="s">
        <v>2928</v>
      </c>
      <c r="AE2" s="2560" t="s">
        <v>2929</v>
      </c>
      <c r="AF2" s="2560" t="s">
        <v>2930</v>
      </c>
      <c r="AG2" s="2560" t="s">
        <v>2931</v>
      </c>
      <c r="AH2" s="2560" t="s">
        <v>3200</v>
      </c>
      <c r="AI2" s="2560" t="s">
        <v>3201</v>
      </c>
      <c r="AJ2" s="2560" t="s">
        <v>3203</v>
      </c>
      <c r="AK2" s="2560" t="s">
        <v>3202</v>
      </c>
      <c r="AL2" s="2560" t="s">
        <v>3197</v>
      </c>
      <c r="AM2" s="2560" t="s">
        <v>3198</v>
      </c>
      <c r="AN2" s="2560" t="s">
        <v>2932</v>
      </c>
      <c r="AO2" s="2560" t="s">
        <v>2933</v>
      </c>
      <c r="AP2" s="2560" t="s">
        <v>3199</v>
      </c>
      <c r="AQ2" s="2560" t="s">
        <v>2934</v>
      </c>
      <c r="AR2" s="2560" t="s">
        <v>2935</v>
      </c>
      <c r="AS2" s="2560" t="s">
        <v>2936</v>
      </c>
      <c r="AT2" s="2560" t="s">
        <v>2937</v>
      </c>
      <c r="AU2" s="2560" t="s">
        <v>2938</v>
      </c>
      <c r="AV2" s="2560" t="s">
        <v>2939</v>
      </c>
      <c r="AW2" s="2560" t="s">
        <v>2940</v>
      </c>
      <c r="AX2" s="2225" t="s">
        <v>2941</v>
      </c>
      <c r="AY2" s="2225" t="s">
        <v>2942</v>
      </c>
      <c r="AZ2" s="2225" t="s">
        <v>2943</v>
      </c>
      <c r="BA2" s="2225" t="s">
        <v>3404</v>
      </c>
      <c r="BB2" s="2225" t="s">
        <v>2944</v>
      </c>
      <c r="BC2" s="2225" t="s">
        <v>2945</v>
      </c>
      <c r="BD2" s="2225" t="s">
        <v>2946</v>
      </c>
      <c r="BE2" s="2225" t="s">
        <v>2947</v>
      </c>
      <c r="BF2" s="2225" t="s">
        <v>2948</v>
      </c>
      <c r="BG2" s="2225" t="s">
        <v>3313</v>
      </c>
      <c r="BH2" s="2554" t="s">
        <v>2949</v>
      </c>
      <c r="BI2" s="2554" t="s">
        <v>2950</v>
      </c>
      <c r="BJ2" s="2554" t="s">
        <v>2951</v>
      </c>
      <c r="BK2" s="2554" t="s">
        <v>2952</v>
      </c>
      <c r="BL2" s="2554" t="s">
        <v>2953</v>
      </c>
      <c r="BM2" s="2554" t="s">
        <v>2954</v>
      </c>
      <c r="BN2" s="2554" t="s">
        <v>2955</v>
      </c>
      <c r="BO2" s="2564" t="s">
        <v>2956</v>
      </c>
      <c r="BP2" s="2554" t="s">
        <v>2957</v>
      </c>
      <c r="BQ2" s="2554" t="s">
        <v>2958</v>
      </c>
      <c r="BR2" s="2554" t="s">
        <v>3145</v>
      </c>
      <c r="BS2" s="2554" t="s">
        <v>2959</v>
      </c>
      <c r="BT2" s="2554" t="s">
        <v>2960</v>
      </c>
      <c r="BU2" s="2554" t="s">
        <v>2961</v>
      </c>
      <c r="BV2" s="2554" t="s">
        <v>2962</v>
      </c>
      <c r="BW2" s="2554" t="s">
        <v>2963</v>
      </c>
      <c r="BX2" s="2554" t="s">
        <v>2964</v>
      </c>
      <c r="BY2" s="2554" t="s">
        <v>3146</v>
      </c>
      <c r="BZ2" s="2554" t="s">
        <v>2965</v>
      </c>
      <c r="CA2" s="2554" t="s">
        <v>2966</v>
      </c>
      <c r="CB2" s="2554" t="s">
        <v>2967</v>
      </c>
      <c r="CC2" s="2554" t="s">
        <v>2968</v>
      </c>
      <c r="CD2" s="2554" t="s">
        <v>2969</v>
      </c>
      <c r="CE2" s="2554" t="s">
        <v>2970</v>
      </c>
      <c r="CF2" s="2554" t="s">
        <v>3147</v>
      </c>
      <c r="CG2" s="2554" t="s">
        <v>2971</v>
      </c>
      <c r="CH2" s="2554" t="s">
        <v>2972</v>
      </c>
      <c r="CI2" s="2554" t="s">
        <v>2973</v>
      </c>
      <c r="CJ2" s="2557" t="s">
        <v>2974</v>
      </c>
      <c r="CK2" s="2557" t="s">
        <v>2975</v>
      </c>
      <c r="CL2" s="2557" t="s">
        <v>2976</v>
      </c>
      <c r="CM2" s="2557" t="s">
        <v>2977</v>
      </c>
      <c r="CN2" s="2557" t="s">
        <v>2978</v>
      </c>
      <c r="CO2" s="2557" t="s">
        <v>2979</v>
      </c>
      <c r="CP2" s="2557" t="s">
        <v>2980</v>
      </c>
      <c r="CQ2" s="2557" t="s">
        <v>2981</v>
      </c>
      <c r="CR2" s="2554" t="s">
        <v>767</v>
      </c>
      <c r="CS2" s="2568" t="s">
        <v>768</v>
      </c>
      <c r="CT2" s="2568" t="s">
        <v>769</v>
      </c>
      <c r="CU2" s="2568" t="s">
        <v>770</v>
      </c>
      <c r="CV2" s="2568" t="s">
        <v>771</v>
      </c>
      <c r="CW2" s="2568" t="s">
        <v>772</v>
      </c>
      <c r="CX2" s="2568" t="s">
        <v>773</v>
      </c>
      <c r="CY2" s="2568" t="s">
        <v>774</v>
      </c>
      <c r="CZ2" s="2568" t="s">
        <v>775</v>
      </c>
      <c r="DA2" s="2568" t="s">
        <v>776</v>
      </c>
      <c r="DB2" s="2568" t="s">
        <v>777</v>
      </c>
      <c r="DC2" s="2568" t="s">
        <v>778</v>
      </c>
      <c r="DD2" s="2568" t="s">
        <v>767</v>
      </c>
      <c r="DE2" s="2568" t="s">
        <v>0</v>
      </c>
      <c r="DF2" s="2568" t="s">
        <v>1</v>
      </c>
      <c r="DG2" s="2568" t="s">
        <v>2</v>
      </c>
      <c r="DH2" s="2568" t="s">
        <v>3</v>
      </c>
      <c r="DI2" s="2568" t="s">
        <v>4</v>
      </c>
      <c r="DJ2" s="2568" t="s">
        <v>5</v>
      </c>
      <c r="DK2" s="2568" t="s">
        <v>6</v>
      </c>
      <c r="DL2" s="2568" t="s">
        <v>7</v>
      </c>
      <c r="DM2" s="2568" t="s">
        <v>8</v>
      </c>
      <c r="DN2" s="2568" t="s">
        <v>9</v>
      </c>
      <c r="DO2" s="2568" t="s">
        <v>10</v>
      </c>
      <c r="DP2" s="2568" t="s">
        <v>767</v>
      </c>
      <c r="DQ2" s="2568" t="s">
        <v>11</v>
      </c>
      <c r="DR2" s="2568" t="s">
        <v>12</v>
      </c>
      <c r="DS2" s="2568" t="s">
        <v>13</v>
      </c>
      <c r="DT2" s="2568" t="s">
        <v>14</v>
      </c>
      <c r="DU2" s="2568" t="s">
        <v>2982</v>
      </c>
      <c r="DV2" s="2568" t="s">
        <v>16</v>
      </c>
      <c r="DW2" s="2568" t="s">
        <v>17</v>
      </c>
      <c r="DX2" s="2568" t="s">
        <v>775</v>
      </c>
      <c r="DY2" s="2568" t="s">
        <v>8</v>
      </c>
      <c r="DZ2" s="2568" t="s">
        <v>9</v>
      </c>
      <c r="EA2" s="2568" t="s">
        <v>18</v>
      </c>
      <c r="EB2" s="2568" t="s">
        <v>767</v>
      </c>
      <c r="EC2" s="2568" t="s">
        <v>19</v>
      </c>
      <c r="ED2" s="2568" t="s">
        <v>20</v>
      </c>
      <c r="EE2" s="2568" t="s">
        <v>21</v>
      </c>
      <c r="EF2" s="2568" t="s">
        <v>22</v>
      </c>
      <c r="EG2" s="2568" t="s">
        <v>2983</v>
      </c>
      <c r="EH2" s="2568" t="s">
        <v>24</v>
      </c>
      <c r="EI2" s="2568" t="s">
        <v>25</v>
      </c>
      <c r="EJ2" s="2568" t="s">
        <v>775</v>
      </c>
      <c r="EK2" s="2568" t="s">
        <v>8</v>
      </c>
      <c r="EL2" s="2568" t="s">
        <v>26</v>
      </c>
      <c r="EM2" s="2568" t="s">
        <v>27</v>
      </c>
      <c r="EN2" s="2223" t="s">
        <v>477</v>
      </c>
      <c r="EO2" s="2223" t="s">
        <v>481</v>
      </c>
      <c r="EP2" s="2226" t="s">
        <v>2637</v>
      </c>
      <c r="EQ2" s="2226" t="s">
        <v>1443</v>
      </c>
      <c r="ER2" s="2226" t="s">
        <v>1396</v>
      </c>
      <c r="ES2" s="2226" t="s">
        <v>2760</v>
      </c>
      <c r="ET2" s="2227" t="s">
        <v>1448</v>
      </c>
      <c r="EU2" s="2227" t="s">
        <v>1447</v>
      </c>
      <c r="EV2" s="2227" t="s">
        <v>1449</v>
      </c>
      <c r="EW2" s="2227" t="s">
        <v>1449</v>
      </c>
      <c r="EX2" s="2227" t="s">
        <v>1450</v>
      </c>
      <c r="EY2" s="2227" t="s">
        <v>1453</v>
      </c>
      <c r="EZ2" s="2227" t="s">
        <v>1452</v>
      </c>
      <c r="FA2" s="2227" t="s">
        <v>1454</v>
      </c>
      <c r="FB2" s="2227" t="s">
        <v>1454</v>
      </c>
      <c r="FC2" s="2227" t="s">
        <v>1455</v>
      </c>
      <c r="FD2" s="2227" t="s">
        <v>1458</v>
      </c>
      <c r="FE2" s="2227" t="s">
        <v>1457</v>
      </c>
      <c r="FF2" s="2227" t="s">
        <v>1459</v>
      </c>
      <c r="FG2" s="2227" t="s">
        <v>1459</v>
      </c>
      <c r="FH2" s="2227" t="s">
        <v>1460</v>
      </c>
      <c r="FI2" s="2227" t="s">
        <v>1463</v>
      </c>
      <c r="FJ2" s="2227" t="s">
        <v>1462</v>
      </c>
      <c r="FK2" s="2227" t="s">
        <v>1464</v>
      </c>
      <c r="FL2" s="2227" t="s">
        <v>1464</v>
      </c>
      <c r="FM2" s="2227" t="s">
        <v>1465</v>
      </c>
      <c r="FN2" s="2228" t="s">
        <v>28</v>
      </c>
      <c r="FO2" s="2228" t="s">
        <v>29</v>
      </c>
      <c r="FP2" s="2228" t="s">
        <v>30</v>
      </c>
      <c r="FQ2" s="2228" t="s">
        <v>31</v>
      </c>
      <c r="FR2" s="2228" t="s">
        <v>32</v>
      </c>
      <c r="FS2" s="2228" t="s">
        <v>33</v>
      </c>
      <c r="FT2" s="2228" t="s">
        <v>34</v>
      </c>
      <c r="FU2" s="2228" t="s">
        <v>35</v>
      </c>
      <c r="FV2" s="2228" t="s">
        <v>37</v>
      </c>
      <c r="FW2" s="2228" t="s">
        <v>36</v>
      </c>
      <c r="FX2" s="2228" t="s">
        <v>38</v>
      </c>
      <c r="FY2" s="2228" t="s">
        <v>39</v>
      </c>
      <c r="FZ2" s="2228" t="s">
        <v>40</v>
      </c>
      <c r="GA2" s="2228" t="s">
        <v>41</v>
      </c>
      <c r="GB2" s="2228" t="s">
        <v>42</v>
      </c>
      <c r="GC2" s="2228" t="s">
        <v>43</v>
      </c>
      <c r="GD2" s="2228" t="s">
        <v>44</v>
      </c>
      <c r="GE2" s="2228" t="s">
        <v>45</v>
      </c>
      <c r="GF2" s="2228" t="s">
        <v>47</v>
      </c>
      <c r="GG2" s="2228" t="s">
        <v>46</v>
      </c>
      <c r="GH2" s="2229"/>
      <c r="GI2" s="2230" t="s">
        <v>1313</v>
      </c>
      <c r="GJ2" s="2230" t="s">
        <v>1314</v>
      </c>
      <c r="GK2" s="2230" t="s">
        <v>1315</v>
      </c>
      <c r="GL2" s="2231" t="s">
        <v>1316</v>
      </c>
      <c r="GM2" s="2232" t="s">
        <v>2672</v>
      </c>
      <c r="GN2" s="2232" t="s">
        <v>1558</v>
      </c>
      <c r="GO2" s="2232" t="s">
        <v>1560</v>
      </c>
      <c r="GP2" s="2232" t="s">
        <v>1562</v>
      </c>
      <c r="GQ2" s="2232" t="s">
        <v>1564</v>
      </c>
      <c r="GR2" s="2232" t="s">
        <v>2832</v>
      </c>
      <c r="GS2" s="2232" t="s">
        <v>613</v>
      </c>
      <c r="GT2" s="2232" t="s">
        <v>2833</v>
      </c>
      <c r="GU2" s="2232" t="s">
        <v>2834</v>
      </c>
      <c r="GV2" s="2232" t="s">
        <v>2846</v>
      </c>
      <c r="GW2" s="2232" t="s">
        <v>617</v>
      </c>
      <c r="GX2" s="2232" t="s">
        <v>1581</v>
      </c>
      <c r="GY2" s="2232" t="s">
        <v>2851</v>
      </c>
      <c r="GZ2" s="2232" t="s">
        <v>2852</v>
      </c>
      <c r="HA2" s="2232" t="s">
        <v>1568</v>
      </c>
      <c r="HB2" s="2232" t="s">
        <v>1082</v>
      </c>
      <c r="HC2" s="2232" t="s">
        <v>2853</v>
      </c>
      <c r="HD2" s="2232" t="s">
        <v>1570</v>
      </c>
      <c r="HE2" s="2232" t="s">
        <v>1572</v>
      </c>
      <c r="HF2" s="2232" t="s">
        <v>2676</v>
      </c>
      <c r="HG2" s="2232" t="s">
        <v>1573</v>
      </c>
      <c r="HH2" s="2232" t="s">
        <v>1574</v>
      </c>
      <c r="HI2" s="2232" t="s">
        <v>2678</v>
      </c>
      <c r="HJ2" s="2232" t="s">
        <v>1577</v>
      </c>
      <c r="HK2" s="2232" t="s">
        <v>1578</v>
      </c>
      <c r="HL2" s="2232" t="s">
        <v>2815</v>
      </c>
      <c r="HM2" s="2232" t="s">
        <v>2679</v>
      </c>
      <c r="HN2" s="2232" t="s">
        <v>3222</v>
      </c>
      <c r="HO2" s="24" t="s">
        <v>551</v>
      </c>
      <c r="HP2" s="24" t="s">
        <v>552</v>
      </c>
      <c r="HQ2" s="24" t="s">
        <v>553</v>
      </c>
      <c r="HR2" s="24" t="s">
        <v>554</v>
      </c>
    </row>
    <row r="3" spans="1:226">
      <c r="A3" s="2233">
        <f>A4+1</f>
        <v>0</v>
      </c>
      <c r="B3" s="2234">
        <f>Cover!F37</f>
        <v>45626</v>
      </c>
      <c r="C3" s="2234">
        <f>Cover!F41</f>
        <v>45645</v>
      </c>
      <c r="D3" s="2235">
        <f>E4</f>
        <v>0</v>
      </c>
      <c r="E3" s="2235">
        <f>Cover!F47</f>
        <v>0</v>
      </c>
      <c r="F3" s="2236"/>
      <c r="G3" s="2236"/>
      <c r="H3" s="2236"/>
      <c r="I3" s="2236"/>
      <c r="J3" s="2236"/>
      <c r="K3" s="2236"/>
      <c r="L3" s="2236"/>
      <c r="M3" s="2236"/>
      <c r="N3" s="2236"/>
      <c r="O3" s="2235"/>
      <c r="P3" s="2236"/>
      <c r="Q3" s="2236"/>
      <c r="R3" s="2235"/>
      <c r="S3" s="2236"/>
      <c r="T3" s="2235"/>
      <c r="U3" s="2236"/>
      <c r="V3" s="2236"/>
      <c r="W3" s="2237"/>
      <c r="X3" s="2236"/>
      <c r="Y3" s="2235"/>
      <c r="Z3" s="2236"/>
      <c r="AA3" s="2236"/>
      <c r="AB3" s="2236">
        <f>AC4</f>
        <v>0</v>
      </c>
      <c r="AC3" s="2236">
        <f>'14. Priority of Payments '!I30</f>
        <v>0</v>
      </c>
      <c r="AD3" s="2236">
        <f>AE4</f>
        <v>0</v>
      </c>
      <c r="AE3" s="2236">
        <f>'14. Priority of Payments '!I60</f>
        <v>0</v>
      </c>
      <c r="AF3" s="2236">
        <f>AG4</f>
        <v>0</v>
      </c>
      <c r="AG3" s="2236">
        <f>'14. Priority of Payments '!I82</f>
        <v>315.87999997660518</v>
      </c>
      <c r="AH3" s="2236">
        <f>AI4</f>
        <v>0</v>
      </c>
      <c r="AI3" s="2236">
        <f>'14. Priority of Payments '!I101</f>
        <v>0</v>
      </c>
      <c r="AJ3" s="2236">
        <f>AK4</f>
        <v>0</v>
      </c>
      <c r="AK3" s="2236">
        <f>'14. Priority of Payments '!I111</f>
        <v>5959507.2699999996</v>
      </c>
      <c r="AL3" s="2236">
        <f>AM4</f>
        <v>0</v>
      </c>
      <c r="AM3" s="2236">
        <f>'14. Priority of Payments '!I121</f>
        <v>7755000</v>
      </c>
      <c r="AN3" s="2236">
        <f>AO4</f>
        <v>0</v>
      </c>
      <c r="AO3" s="2236">
        <f>'14. Priority of Payments '!I131</f>
        <v>5170000</v>
      </c>
      <c r="AP3" s="2236">
        <f>AQ4</f>
        <v>0</v>
      </c>
      <c r="AQ3" s="2236">
        <f>'14. Priority of Payments '!I141</f>
        <v>5640000</v>
      </c>
      <c r="AR3" s="2236">
        <f>AS4</f>
        <v>0</v>
      </c>
      <c r="AS3" s="2236">
        <f>'14. Priority of Payments '!I153</f>
        <v>0</v>
      </c>
      <c r="AT3" s="2236">
        <f>AU4</f>
        <v>0</v>
      </c>
      <c r="AU3" s="2236">
        <f>'14. Priority of Payments '!I175</f>
        <v>0</v>
      </c>
      <c r="AV3" s="2236">
        <f>AW4</f>
        <v>0</v>
      </c>
      <c r="AW3" s="2236">
        <f>'14. Priority of Payments '!I165</f>
        <v>0</v>
      </c>
      <c r="AX3" s="2236">
        <f>SAISIES!B2</f>
        <v>0</v>
      </c>
      <c r="AY3" s="2236">
        <f>SAISIES!C2</f>
        <v>0</v>
      </c>
      <c r="AZ3" s="2236">
        <f>SAISIES!D2</f>
        <v>0</v>
      </c>
      <c r="BA3" s="2236">
        <f>SAISIES!E2</f>
        <v>0</v>
      </c>
      <c r="BB3" s="2236">
        <f>SAISIES!F2</f>
        <v>0</v>
      </c>
      <c r="BC3" s="2236">
        <f>SAISIES!G2</f>
        <v>0</v>
      </c>
      <c r="BD3" s="2236">
        <f>SAISIES!H2</f>
        <v>0</v>
      </c>
      <c r="BE3" s="2236">
        <f>SAISIES!I2</f>
        <v>0</v>
      </c>
      <c r="BF3" s="2236">
        <f>SAISIES!J2</f>
        <v>0</v>
      </c>
      <c r="BG3" s="2236">
        <f>SAISIES!K2</f>
        <v>0</v>
      </c>
      <c r="BH3" s="2233">
        <f>'11. Notes Follow-up'!D16</f>
        <v>7755</v>
      </c>
      <c r="BI3" s="2233">
        <f>'11. Notes Follow-up'!E16</f>
        <v>0</v>
      </c>
      <c r="BJ3" s="2233">
        <f>'11. Notes Follow-up'!F16</f>
        <v>775500000</v>
      </c>
      <c r="BK3" s="2233">
        <f>'11. Notes Follow-up'!G16</f>
        <v>775500000</v>
      </c>
      <c r="BL3" s="2233">
        <f>'11. Notes Follow-up'!H16</f>
        <v>0</v>
      </c>
      <c r="BM3" s="2233">
        <f>'11. Notes Follow-up'!I16</f>
        <v>0</v>
      </c>
      <c r="BN3" s="2233">
        <f>'11. Notes Follow-up'!J16</f>
        <v>775500000</v>
      </c>
      <c r="BO3" s="2233">
        <f>+'11. Notes Follow-up'!L16</f>
        <v>517</v>
      </c>
      <c r="BP3" s="2233">
        <f>+'11. Notes Follow-up'!M16</f>
        <v>0</v>
      </c>
      <c r="BQ3" s="2233">
        <f>+'11. Notes Follow-up'!N16</f>
        <v>51700000</v>
      </c>
      <c r="BR3" s="2233">
        <f>+'11. Notes Follow-up'!O16</f>
        <v>51700000</v>
      </c>
      <c r="BS3" s="2233">
        <f>+'11. Notes Follow-up'!P16</f>
        <v>0</v>
      </c>
      <c r="BT3" s="2233">
        <f>+'11. Notes Follow-up'!Q16</f>
        <v>0</v>
      </c>
      <c r="BU3" s="2233">
        <f>+'11. Notes Follow-up'!R16</f>
        <v>51700000</v>
      </c>
      <c r="BV3" s="2233">
        <f>+'11. Notes Follow-up'!T16</f>
        <v>564</v>
      </c>
      <c r="BW3" s="2233">
        <f>+'11. Notes Follow-up'!U16</f>
        <v>0</v>
      </c>
      <c r="BX3" s="2233">
        <f>+'11. Notes Follow-up'!V16</f>
        <v>56400000</v>
      </c>
      <c r="BY3" s="2233">
        <f>+'11. Notes Follow-up'!W16</f>
        <v>56400000</v>
      </c>
      <c r="BZ3" s="2233">
        <f>+'11. Notes Follow-up'!X16</f>
        <v>0</v>
      </c>
      <c r="CA3" s="2233">
        <f>+'11. Notes Follow-up'!Y16</f>
        <v>0</v>
      </c>
      <c r="CB3" s="2233">
        <f>+'11. Notes Follow-up'!Z16</f>
        <v>56400000</v>
      </c>
      <c r="CC3" s="2233">
        <f>+'11. Notes Follow-up'!AB16</f>
        <v>564</v>
      </c>
      <c r="CD3" s="2233">
        <f>+'11. Notes Follow-up'!AC16</f>
        <v>0</v>
      </c>
      <c r="CE3" s="2233">
        <f>+'11. Notes Follow-up'!AD16</f>
        <v>56400000</v>
      </c>
      <c r="CF3" s="2233">
        <f>+'11. Notes Follow-up'!AE16</f>
        <v>56400000</v>
      </c>
      <c r="CG3" s="2233">
        <f>+'11. Notes Follow-up'!AF16</f>
        <v>0</v>
      </c>
      <c r="CH3" s="2233">
        <f>+'11. Notes Follow-up'!AG16</f>
        <v>0</v>
      </c>
      <c r="CI3" s="2233">
        <f>+'11. Notes Follow-up'!AH16</f>
        <v>56400000</v>
      </c>
      <c r="CJ3" s="2236">
        <f>'10. Notes Interest'!N17</f>
        <v>0</v>
      </c>
      <c r="CK3" s="2236">
        <f>'10. Notes Interest'!G74</f>
        <v>0</v>
      </c>
      <c r="CL3" s="2236">
        <f>'10. Notes Interest'!N24</f>
        <v>0</v>
      </c>
      <c r="CM3" s="2236">
        <f>'10. Notes Interest'!G75</f>
        <v>0</v>
      </c>
      <c r="CN3" s="2236">
        <f>'10. Notes Interest'!N31</f>
        <v>0</v>
      </c>
      <c r="CO3" s="2236">
        <f>'10. Notes Interest'!G76</f>
        <v>0</v>
      </c>
      <c r="CP3" s="2236">
        <f>'10. Notes Interest'!N38</f>
        <v>0</v>
      </c>
      <c r="CQ3" s="2236">
        <f>'10. Notes Interest'!G77</f>
        <v>0</v>
      </c>
      <c r="CR3" s="2234"/>
      <c r="CS3" s="2238"/>
      <c r="CT3" s="2238"/>
      <c r="CU3" s="2238"/>
      <c r="CV3" s="2238"/>
      <c r="CW3" s="2239"/>
      <c r="CX3" s="2224"/>
      <c r="CY3" s="2239"/>
      <c r="CZ3" s="2238"/>
      <c r="DA3" s="2238"/>
      <c r="DB3" s="2239"/>
      <c r="DC3" s="2239"/>
      <c r="DD3" s="2240"/>
      <c r="DE3" s="2238"/>
      <c r="DF3" s="2238"/>
      <c r="DG3" s="2238"/>
      <c r="DH3" s="2238"/>
      <c r="DI3" s="2239"/>
      <c r="DJ3" s="2236"/>
      <c r="DK3" s="2224"/>
      <c r="DL3" s="2238"/>
      <c r="DM3" s="2238"/>
      <c r="DN3" s="2224"/>
      <c r="DO3" s="2224"/>
      <c r="DP3" s="2240"/>
      <c r="DQ3" s="2238"/>
      <c r="DR3" s="2238"/>
      <c r="DS3" s="2238"/>
      <c r="DT3" s="2238"/>
      <c r="DU3" s="2239"/>
      <c r="DV3" s="2238"/>
      <c r="DW3" s="2235"/>
      <c r="DX3" s="2238"/>
      <c r="DY3" s="2238"/>
      <c r="DZ3" s="2239"/>
      <c r="EA3" s="2224"/>
      <c r="EB3" s="2240"/>
      <c r="EC3" s="2238"/>
      <c r="ED3" s="2238"/>
      <c r="EE3" s="2238"/>
      <c r="EF3" s="2238"/>
      <c r="EG3" s="2239"/>
      <c r="EH3" s="2238"/>
      <c r="EI3" s="2238"/>
      <c r="EJ3" s="2238"/>
      <c r="EK3" s="2238"/>
      <c r="EL3" s="2238"/>
      <c r="EM3" s="2239"/>
      <c r="EN3" s="2238"/>
      <c r="EO3" s="2238"/>
      <c r="EP3" s="2236">
        <f>'09. Principal Deficiency Ledger'!C15</f>
        <v>0</v>
      </c>
      <c r="EQ3" s="2236">
        <f>'09. Principal Deficiency Ledger'!D15</f>
        <v>0</v>
      </c>
      <c r="ER3" s="2236">
        <f>'09. Principal Deficiency Ledger'!E15</f>
        <v>0</v>
      </c>
      <c r="ES3" s="2236">
        <f>'09. Principal Deficiency Ledger'!F15</f>
        <v>0</v>
      </c>
      <c r="ET3" s="2236">
        <f>'09. Principal Deficiency Ledger'!G15</f>
        <v>0</v>
      </c>
      <c r="EU3" s="2236" t="str">
        <f>'09. Principal Deficiency Ledger'!H15</f>
        <v/>
      </c>
      <c r="EV3" s="2236">
        <f>'09. Principal Deficiency Ledger'!I15</f>
        <v>0</v>
      </c>
      <c r="EW3" s="2236">
        <f>'09. Principal Deficiency Ledger'!J15</f>
        <v>0</v>
      </c>
      <c r="EX3" s="2236">
        <f>'09. Principal Deficiency Ledger'!K15</f>
        <v>0</v>
      </c>
      <c r="EY3" s="2236">
        <f>'09. Principal Deficiency Ledger'!L15</f>
        <v>0</v>
      </c>
      <c r="EZ3" s="2236" t="str">
        <f>'09. Principal Deficiency Ledger'!M15</f>
        <v/>
      </c>
      <c r="FA3" s="2236">
        <f>'09. Principal Deficiency Ledger'!N15</f>
        <v>0</v>
      </c>
      <c r="FB3" s="2236">
        <f>'09. Principal Deficiency Ledger'!O15</f>
        <v>0</v>
      </c>
      <c r="FC3" s="2236">
        <f>'09. Principal Deficiency Ledger'!P15</f>
        <v>0</v>
      </c>
      <c r="FD3" s="2236">
        <f>'09. Principal Deficiency Ledger'!Q15</f>
        <v>0</v>
      </c>
      <c r="FE3" s="2236" t="str">
        <f>'09. Principal Deficiency Ledger'!R15</f>
        <v/>
      </c>
      <c r="FF3" s="2236">
        <f>'09. Principal Deficiency Ledger'!S15</f>
        <v>0</v>
      </c>
      <c r="FG3" s="2236">
        <f>'09. Principal Deficiency Ledger'!T15</f>
        <v>0</v>
      </c>
      <c r="FH3" s="2236">
        <f>'09. Principal Deficiency Ledger'!U15</f>
        <v>0</v>
      </c>
      <c r="FI3" s="2236">
        <f>'09. Principal Deficiency Ledger'!V15</f>
        <v>0</v>
      </c>
      <c r="FJ3" s="2236" t="str">
        <f>'09. Principal Deficiency Ledger'!W15</f>
        <v/>
      </c>
      <c r="FK3" s="2236">
        <f>'09. Principal Deficiency Ledger'!X15</f>
        <v>0</v>
      </c>
      <c r="FL3" s="2236">
        <f>'09. Principal Deficiency Ledger'!Y15</f>
        <v>0</v>
      </c>
      <c r="FM3" s="2236">
        <f>'09. Principal Deficiency Ledger'!Z15</f>
        <v>0</v>
      </c>
      <c r="FN3" s="2235"/>
      <c r="FO3" s="2235"/>
      <c r="FP3" s="2235"/>
      <c r="FQ3" s="2235"/>
      <c r="FR3" s="2235"/>
      <c r="FS3" s="2235"/>
      <c r="FT3" s="2235"/>
      <c r="FU3" s="2235"/>
      <c r="FV3" s="2235"/>
      <c r="FW3" s="2235"/>
      <c r="FX3" s="2236"/>
      <c r="FY3" s="2236"/>
      <c r="FZ3" s="2236"/>
      <c r="GA3" s="2236"/>
      <c r="GB3" s="2236"/>
      <c r="GC3" s="2236"/>
      <c r="GD3" s="2236"/>
      <c r="GE3" s="2236"/>
      <c r="GF3" s="2236"/>
      <c r="GG3" s="2236"/>
      <c r="GH3" s="2241"/>
      <c r="GI3" s="2236"/>
      <c r="GJ3" s="2236"/>
      <c r="GK3" s="2236"/>
      <c r="GL3" s="2236"/>
      <c r="GM3" s="2246">
        <f>'13. Fees calculations'!I12</f>
        <v>0</v>
      </c>
      <c r="GN3" s="2246">
        <f>'13. Fees calculations'!I13</f>
        <v>0</v>
      </c>
      <c r="GO3" s="2246">
        <f>'13. Fees calculations'!I14</f>
        <v>0</v>
      </c>
      <c r="GP3" s="2246">
        <f>'13. Fees calculations'!I15</f>
        <v>0</v>
      </c>
      <c r="GQ3" s="2246">
        <f>'13. Fees calculations'!I16</f>
        <v>0</v>
      </c>
      <c r="GR3" s="2246">
        <f>'13. Fees calculations'!I17</f>
        <v>0</v>
      </c>
      <c r="GS3" s="2246">
        <f>'13. Fees calculations'!I18</f>
        <v>0</v>
      </c>
      <c r="GT3" s="2246">
        <f>'13. Fees calculations'!I19</f>
        <v>0</v>
      </c>
      <c r="GU3" s="2246">
        <f>'13. Fees calculations'!I20</f>
        <v>0</v>
      </c>
      <c r="GV3" s="2246">
        <f>'13. Fees calculations'!I21</f>
        <v>0</v>
      </c>
      <c r="GW3" s="2246">
        <f>'13. Fees calculations'!I22</f>
        <v>0</v>
      </c>
      <c r="GX3" s="2246">
        <f>'13. Fees calculations'!I23</f>
        <v>0</v>
      </c>
      <c r="GY3" s="2242">
        <f>'13. Fees calculations'!I25</f>
        <v>0</v>
      </c>
      <c r="GZ3" s="2242">
        <f>'13. Fees calculations'!I26</f>
        <v>0</v>
      </c>
      <c r="HA3" s="2242">
        <f>'13. Fees calculations'!I28</f>
        <v>0</v>
      </c>
      <c r="HB3" s="2242">
        <f>'13. Fees calculations'!I29</f>
        <v>0</v>
      </c>
      <c r="HC3" s="2242">
        <f>'13. Fees calculations'!I31</f>
        <v>0</v>
      </c>
      <c r="HD3" s="2242">
        <f>'13. Fees calculations'!I32</f>
        <v>0</v>
      </c>
      <c r="HE3" s="2242">
        <f>'13. Fees calculations'!I33</f>
        <v>0</v>
      </c>
      <c r="HF3" s="2242">
        <f>'13. Fees calculations'!I35</f>
        <v>0</v>
      </c>
      <c r="HG3" s="2242">
        <f>'13. Fees calculations'!I37</f>
        <v>0</v>
      </c>
      <c r="HH3" s="2242">
        <f>'13. Fees calculations'!I38</f>
        <v>0</v>
      </c>
      <c r="HI3" s="2242">
        <f>'13. Fees calculations'!I40</f>
        <v>0</v>
      </c>
      <c r="HJ3" s="2242">
        <f>'13. Fees calculations'!I42</f>
        <v>0</v>
      </c>
      <c r="HK3" s="2242">
        <f>'13. Fees calculations'!I44</f>
        <v>0</v>
      </c>
      <c r="HL3" s="2242">
        <f>'13. Fees calculations'!I46</f>
        <v>0</v>
      </c>
      <c r="HM3" s="2242">
        <f>'13. Fees calculations'!I48</f>
        <v>0</v>
      </c>
      <c r="HN3" s="2242">
        <f>'13. Fees calculations'!I49</f>
        <v>0</v>
      </c>
      <c r="HO3" s="2242">
        <f>'10. Notes Interest'!G74</f>
        <v>0</v>
      </c>
      <c r="HP3" s="2242">
        <f>'10. Notes Interest'!G75</f>
        <v>0</v>
      </c>
      <c r="HQ3" s="2242">
        <f>'10. Notes Interest'!G76</f>
        <v>0</v>
      </c>
      <c r="HR3" s="2242">
        <f>'10. Notes Interest'!G77</f>
        <v>0</v>
      </c>
    </row>
    <row r="4" spans="1:226">
      <c r="A4" s="2243">
        <v>-1</v>
      </c>
      <c r="B4" s="2244"/>
      <c r="C4" s="2244"/>
      <c r="D4" s="2245"/>
      <c r="E4" s="2245"/>
      <c r="F4" s="2246"/>
      <c r="G4" s="2246"/>
      <c r="H4" s="2246"/>
      <c r="I4" s="2246"/>
      <c r="J4" s="2246"/>
      <c r="K4" s="2246"/>
      <c r="L4" s="2246"/>
      <c r="M4" s="2246"/>
      <c r="N4" s="2246"/>
      <c r="O4" s="2245"/>
      <c r="P4" s="2246"/>
      <c r="Q4" s="2246"/>
      <c r="R4" s="2245"/>
      <c r="S4" s="2246"/>
      <c r="T4" s="2245"/>
      <c r="U4" s="2246"/>
      <c r="V4" s="2246"/>
      <c r="W4" s="2247"/>
      <c r="X4" s="2246"/>
      <c r="Y4" s="2245"/>
      <c r="Z4" s="2246"/>
      <c r="AA4" s="2246"/>
      <c r="AB4" s="2246"/>
      <c r="AC4" s="2246"/>
      <c r="AD4" s="2246"/>
      <c r="AE4" s="2246"/>
      <c r="AF4" s="2246"/>
      <c r="AG4" s="2246"/>
      <c r="AH4" s="2246"/>
      <c r="AI4" s="2246"/>
      <c r="AJ4" s="2246"/>
      <c r="AK4" s="2246"/>
      <c r="AL4" s="2246"/>
      <c r="AM4" s="2246"/>
      <c r="AN4" s="2246"/>
      <c r="AO4" s="2246"/>
      <c r="AP4" s="2246"/>
      <c r="AQ4" s="2246"/>
      <c r="AR4" s="2246"/>
      <c r="AS4" s="2246"/>
      <c r="AT4" s="2246"/>
      <c r="AU4" s="2246"/>
      <c r="AV4" s="2246"/>
      <c r="AW4" s="2246"/>
      <c r="AX4" s="2246"/>
      <c r="AY4" s="2246"/>
      <c r="AZ4" s="2246"/>
      <c r="BA4" s="2246"/>
      <c r="BB4" s="2246"/>
      <c r="BC4" s="2246"/>
      <c r="BD4" s="2246"/>
      <c r="BE4" s="2246"/>
      <c r="BF4" s="2246"/>
      <c r="BG4" s="2246"/>
      <c r="BH4" s="2243"/>
      <c r="BI4" s="2246"/>
      <c r="BJ4" s="2246"/>
      <c r="BK4" s="2246"/>
      <c r="BL4" s="2246"/>
      <c r="BM4" s="2246"/>
      <c r="BN4" s="2246">
        <v>0</v>
      </c>
      <c r="BO4" s="2243"/>
      <c r="BP4" s="2246"/>
      <c r="BQ4" s="2246"/>
      <c r="BR4" s="2246"/>
      <c r="BS4" s="2246"/>
      <c r="BT4" s="2246"/>
      <c r="BU4" s="2246">
        <v>0</v>
      </c>
      <c r="BV4" s="2243"/>
      <c r="BW4" s="2246"/>
      <c r="BX4" s="2246"/>
      <c r="BY4" s="2246"/>
      <c r="BZ4" s="2246"/>
      <c r="CA4" s="2246"/>
      <c r="CB4" s="2246">
        <v>0</v>
      </c>
      <c r="CC4" s="2243"/>
      <c r="CD4" s="2246"/>
      <c r="CE4" s="2246"/>
      <c r="CF4" s="2246"/>
      <c r="CG4" s="2246"/>
      <c r="CH4" s="2246"/>
      <c r="CI4" s="2246">
        <v>0</v>
      </c>
      <c r="CJ4" s="2246"/>
      <c r="CK4" s="2246"/>
      <c r="CL4" s="2246"/>
      <c r="CM4" s="2246"/>
      <c r="CN4" s="2246"/>
      <c r="CO4" s="2246"/>
      <c r="CP4" s="2246"/>
      <c r="CQ4" s="2246"/>
      <c r="CR4" s="2244"/>
      <c r="CS4" s="2248"/>
      <c r="CT4" s="2248"/>
      <c r="CU4" s="2248"/>
      <c r="CV4" s="2248"/>
      <c r="CW4" s="2249"/>
      <c r="CX4" s="2250"/>
      <c r="CY4" s="2249"/>
      <c r="CZ4" s="2248"/>
      <c r="DA4" s="2248"/>
      <c r="DB4" s="2249"/>
      <c r="DC4" s="2249"/>
      <c r="DD4" s="2251"/>
      <c r="DE4" s="2248"/>
      <c r="DF4" s="2248"/>
      <c r="DG4" s="2248"/>
      <c r="DH4" s="2248"/>
      <c r="DI4" s="2249"/>
      <c r="DJ4" s="2246"/>
      <c r="DK4" s="2250"/>
      <c r="DL4" s="2248"/>
      <c r="DM4" s="2248"/>
      <c r="DN4" s="2250"/>
      <c r="DO4" s="2250"/>
      <c r="DP4" s="2251"/>
      <c r="DQ4" s="2248"/>
      <c r="DR4" s="2248"/>
      <c r="DS4" s="2248"/>
      <c r="DT4" s="2248"/>
      <c r="DU4" s="2249"/>
      <c r="DV4" s="2248"/>
      <c r="DW4" s="2245"/>
      <c r="DX4" s="2248"/>
      <c r="DY4" s="2248"/>
      <c r="DZ4" s="2249"/>
      <c r="EA4" s="2250"/>
      <c r="EB4" s="2251"/>
      <c r="EC4" s="2248"/>
      <c r="ED4" s="2248"/>
      <c r="EE4" s="2248"/>
      <c r="EF4" s="2248"/>
      <c r="EG4" s="2249"/>
      <c r="EH4" s="2248"/>
      <c r="EI4" s="2248"/>
      <c r="EJ4" s="2248"/>
      <c r="EK4" s="2248"/>
      <c r="EL4" s="2248"/>
      <c r="EM4" s="2249"/>
      <c r="EN4" s="2248"/>
      <c r="EO4" s="2248"/>
      <c r="EP4" s="2246"/>
      <c r="EQ4" s="2246"/>
      <c r="ER4" s="2246"/>
      <c r="ES4" s="2246"/>
      <c r="ET4" s="2246"/>
      <c r="EU4" s="2246"/>
      <c r="EV4" s="2246"/>
      <c r="EW4" s="2246"/>
      <c r="EX4" s="2246"/>
      <c r="EY4" s="2246"/>
      <c r="EZ4" s="2246"/>
      <c r="FA4" s="2246"/>
      <c r="FB4" s="2246"/>
      <c r="FC4" s="2246"/>
      <c r="FD4" s="2246"/>
      <c r="FE4" s="2246"/>
      <c r="FF4" s="2246"/>
      <c r="FG4" s="2246"/>
      <c r="FH4" s="2246"/>
      <c r="FI4" s="2246"/>
      <c r="FJ4" s="2246"/>
      <c r="FK4" s="2246"/>
      <c r="FL4" s="2246"/>
      <c r="FM4" s="2246"/>
      <c r="FN4" s="2245"/>
      <c r="FO4" s="2245"/>
      <c r="FP4" s="2245"/>
      <c r="FQ4" s="2245"/>
      <c r="FR4" s="2245"/>
      <c r="FS4" s="2245"/>
      <c r="FT4" s="2245"/>
      <c r="FU4" s="2245"/>
      <c r="FV4" s="2245"/>
      <c r="FW4" s="2245"/>
      <c r="FX4" s="2246"/>
      <c r="FY4" s="2246"/>
      <c r="FZ4" s="2246"/>
      <c r="GA4" s="2246"/>
      <c r="GB4" s="2246"/>
      <c r="GC4" s="2246"/>
      <c r="GD4" s="2246"/>
      <c r="GE4" s="2246"/>
      <c r="GF4" s="2246"/>
      <c r="GG4" s="2246"/>
      <c r="GH4" s="2252"/>
      <c r="GI4" s="2246"/>
      <c r="GJ4" s="2246"/>
      <c r="GK4" s="2246"/>
      <c r="GL4" s="2246"/>
      <c r="GM4" s="2246"/>
      <c r="GN4" s="2246"/>
      <c r="GO4" s="2246"/>
      <c r="GP4" s="2246"/>
      <c r="GQ4" s="2246"/>
      <c r="GR4" s="2246"/>
      <c r="GS4" s="2246"/>
      <c r="GT4" s="2246"/>
      <c r="GU4" s="2246"/>
      <c r="GV4" s="2246"/>
      <c r="GW4" s="2246"/>
      <c r="GX4" s="2246"/>
      <c r="GY4" s="2246"/>
      <c r="GZ4" s="2246"/>
      <c r="HA4" s="2246"/>
      <c r="HB4" s="2246"/>
      <c r="HC4" s="2246"/>
      <c r="HD4" s="2246"/>
      <c r="HE4" s="2246"/>
      <c r="HF4" s="2246"/>
      <c r="HG4" s="2246"/>
      <c r="HH4" s="2246"/>
      <c r="HI4" s="2246"/>
      <c r="HJ4" s="2246"/>
      <c r="HK4" s="2246"/>
      <c r="HL4" s="2246"/>
      <c r="HM4" s="2246"/>
      <c r="HN4" s="2246"/>
      <c r="HO4" s="2246"/>
      <c r="HP4" s="2246"/>
      <c r="HQ4" s="2242"/>
      <c r="HR4" s="2242"/>
    </row>
    <row r="5" spans="1:226">
      <c r="A5" s="2243"/>
      <c r="B5" s="2244"/>
      <c r="C5" s="2244"/>
      <c r="D5" s="2245"/>
      <c r="E5" s="2245"/>
      <c r="F5" s="2246"/>
      <c r="G5" s="2246"/>
      <c r="H5" s="2246"/>
      <c r="I5" s="2246"/>
      <c r="J5" s="2246"/>
      <c r="K5" s="2246"/>
      <c r="L5" s="2246"/>
      <c r="M5" s="2246"/>
      <c r="N5" s="2246"/>
      <c r="O5" s="2245"/>
      <c r="P5" s="2246"/>
      <c r="Q5" s="2246"/>
      <c r="R5" s="2245"/>
      <c r="S5" s="2246"/>
      <c r="T5" s="2245"/>
      <c r="U5" s="2246"/>
      <c r="V5" s="2246"/>
      <c r="W5" s="2247"/>
      <c r="X5" s="2246"/>
      <c r="Y5" s="2245"/>
      <c r="Z5" s="2246"/>
      <c r="AA5" s="2246"/>
      <c r="AB5" s="2246"/>
      <c r="AC5" s="2246"/>
      <c r="AD5" s="2246"/>
      <c r="AE5" s="2246"/>
      <c r="AF5" s="2246"/>
      <c r="AG5" s="2246"/>
      <c r="AH5" s="2246"/>
      <c r="AI5" s="2246"/>
      <c r="AJ5" s="2246"/>
      <c r="AK5" s="2246"/>
      <c r="AL5" s="2246"/>
      <c r="AM5" s="2246"/>
      <c r="AN5" s="2246"/>
      <c r="AO5" s="2246"/>
      <c r="AP5" s="2246"/>
      <c r="AQ5" s="2246"/>
      <c r="AR5" s="2246"/>
      <c r="AS5" s="2246"/>
      <c r="AT5" s="2246"/>
      <c r="AU5" s="2246"/>
      <c r="AV5" s="2246"/>
      <c r="AW5" s="2246"/>
      <c r="AX5" s="2246"/>
      <c r="AY5" s="2246"/>
      <c r="AZ5" s="2246"/>
      <c r="BA5" s="2246"/>
      <c r="BB5" s="2246"/>
      <c r="BC5" s="2246"/>
      <c r="BD5" s="2246"/>
      <c r="BE5" s="2246"/>
      <c r="BF5" s="2246"/>
      <c r="BG5" s="2246"/>
      <c r="BH5" s="2243"/>
      <c r="BI5" s="2246"/>
      <c r="BJ5" s="2246"/>
      <c r="BK5" s="2246"/>
      <c r="BL5" s="2246"/>
      <c r="BM5" s="2246"/>
      <c r="BN5" s="2246"/>
      <c r="BO5" s="2243"/>
      <c r="BP5" s="2246"/>
      <c r="BQ5" s="2246"/>
      <c r="BR5" s="2246"/>
      <c r="BS5" s="2246"/>
      <c r="BT5" s="2246"/>
      <c r="BU5" s="2246"/>
      <c r="BV5" s="2243"/>
      <c r="BW5" s="2246"/>
      <c r="BX5" s="2246"/>
      <c r="BY5" s="2246"/>
      <c r="BZ5" s="2246"/>
      <c r="CA5" s="2246"/>
      <c r="CB5" s="2246"/>
      <c r="CC5" s="2243"/>
      <c r="CD5" s="2246"/>
      <c r="CE5" s="2246"/>
      <c r="CF5" s="2246"/>
      <c r="CG5" s="2246"/>
      <c r="CH5" s="2246"/>
      <c r="CI5" s="2246"/>
      <c r="CJ5" s="2246"/>
      <c r="CK5" s="2246"/>
      <c r="CL5" s="2246"/>
      <c r="CM5" s="2246"/>
      <c r="CN5" s="2246"/>
      <c r="CO5" s="2246"/>
      <c r="CP5" s="2246"/>
      <c r="CQ5" s="2246"/>
      <c r="CR5" s="2244"/>
      <c r="CS5" s="2248"/>
      <c r="CT5" s="2248"/>
      <c r="CU5" s="2248"/>
      <c r="CV5" s="2248"/>
      <c r="CW5" s="2249"/>
      <c r="CX5" s="2250"/>
      <c r="CY5" s="2249"/>
      <c r="CZ5" s="2248"/>
      <c r="DA5" s="2248"/>
      <c r="DB5" s="2249"/>
      <c r="DC5" s="2249"/>
      <c r="DD5" s="2251"/>
      <c r="DE5" s="2248"/>
      <c r="DF5" s="2248"/>
      <c r="DG5" s="2248"/>
      <c r="DH5" s="2248"/>
      <c r="DI5" s="2249"/>
      <c r="DJ5" s="2246"/>
      <c r="DK5" s="2250"/>
      <c r="DL5" s="2248"/>
      <c r="DM5" s="2248"/>
      <c r="DN5" s="2250"/>
      <c r="DO5" s="2250"/>
      <c r="DP5" s="2251"/>
      <c r="DQ5" s="2248"/>
      <c r="DR5" s="2248"/>
      <c r="DS5" s="2248"/>
      <c r="DT5" s="2248"/>
      <c r="DU5" s="2249"/>
      <c r="DV5" s="2248"/>
      <c r="DW5" s="2245"/>
      <c r="DX5" s="2248"/>
      <c r="DY5" s="2248"/>
      <c r="DZ5" s="2249"/>
      <c r="EA5" s="2250"/>
      <c r="EB5" s="2251"/>
      <c r="EC5" s="2248"/>
      <c r="ED5" s="2248"/>
      <c r="EE5" s="2248"/>
      <c r="EF5" s="2248"/>
      <c r="EG5" s="2249"/>
      <c r="EH5" s="2248"/>
      <c r="EI5" s="2248"/>
      <c r="EJ5" s="2248"/>
      <c r="EK5" s="2248"/>
      <c r="EL5" s="2248"/>
      <c r="EM5" s="2249"/>
      <c r="EN5" s="2248"/>
      <c r="EO5" s="2248"/>
      <c r="EP5" s="2246"/>
      <c r="EQ5" s="2246"/>
      <c r="ER5" s="2246"/>
      <c r="ES5" s="2246"/>
      <c r="ET5" s="2246"/>
      <c r="EU5" s="2246"/>
      <c r="EV5" s="2246"/>
      <c r="EW5" s="2246"/>
      <c r="EX5" s="2246"/>
      <c r="EY5" s="2246"/>
      <c r="EZ5" s="2246"/>
      <c r="FA5" s="2246"/>
      <c r="FB5" s="2246"/>
      <c r="FC5" s="2246"/>
      <c r="FD5" s="2246"/>
      <c r="FE5" s="2246"/>
      <c r="FF5" s="2246"/>
      <c r="FG5" s="2246"/>
      <c r="FH5" s="2246"/>
      <c r="FI5" s="2246"/>
      <c r="FJ5" s="2246"/>
      <c r="FK5" s="2246"/>
      <c r="FL5" s="2246"/>
      <c r="FM5" s="2246"/>
      <c r="FN5" s="2245"/>
      <c r="FO5" s="2245"/>
      <c r="FP5" s="2245"/>
      <c r="FQ5" s="2245"/>
      <c r="FR5" s="2245"/>
      <c r="FS5" s="2245"/>
      <c r="FT5" s="2245"/>
      <c r="FU5" s="2245"/>
      <c r="FV5" s="2245"/>
      <c r="FW5" s="2245"/>
      <c r="FX5" s="2246"/>
      <c r="FY5" s="2246"/>
      <c r="FZ5" s="2246"/>
      <c r="GA5" s="2246"/>
      <c r="GB5" s="2246"/>
      <c r="GC5" s="2246"/>
      <c r="GD5" s="2246"/>
      <c r="GE5" s="2246"/>
      <c r="GF5" s="2246"/>
      <c r="GG5" s="2246"/>
      <c r="GH5" s="2252"/>
      <c r="GI5" s="2246"/>
      <c r="GJ5" s="2246"/>
      <c r="GK5" s="2246"/>
      <c r="GL5" s="2246"/>
      <c r="GM5" s="2242"/>
      <c r="GN5" s="2246"/>
      <c r="GO5" s="2246"/>
      <c r="GP5" s="2246"/>
      <c r="GQ5" s="2246"/>
      <c r="GR5" s="2246"/>
      <c r="GS5" s="2246"/>
      <c r="GT5" s="2246"/>
      <c r="GU5" s="2246"/>
      <c r="GV5" s="2246"/>
      <c r="GW5" s="2246"/>
      <c r="GX5" s="2246"/>
      <c r="GY5" s="2246"/>
      <c r="GZ5" s="2246"/>
      <c r="HA5" s="2246"/>
      <c r="HB5" s="2246"/>
      <c r="HC5" s="2246"/>
      <c r="HD5" s="2246"/>
      <c r="HE5" s="2246"/>
      <c r="HF5" s="2246"/>
      <c r="HG5" s="2246"/>
      <c r="HH5" s="2246"/>
      <c r="HI5" s="2246"/>
      <c r="HJ5" s="2246"/>
      <c r="HK5" s="2246"/>
      <c r="HL5" s="2246"/>
      <c r="HM5" s="2246"/>
      <c r="HN5" s="2246"/>
      <c r="HO5" s="2246"/>
      <c r="HP5" s="2246"/>
      <c r="HQ5" s="2242"/>
      <c r="HR5" s="2242"/>
    </row>
    <row r="6" spans="1:226">
      <c r="A6" s="2243"/>
      <c r="B6" s="2244"/>
      <c r="C6" s="2244"/>
      <c r="D6" s="2245"/>
      <c r="E6" s="2245"/>
      <c r="F6" s="2246"/>
      <c r="G6" s="2246"/>
      <c r="H6" s="2246"/>
      <c r="I6" s="2246"/>
      <c r="J6" s="2246"/>
      <c r="K6" s="2246"/>
      <c r="L6" s="2246"/>
      <c r="M6" s="2246"/>
      <c r="N6" s="2246"/>
      <c r="O6" s="2245"/>
      <c r="P6" s="2246"/>
      <c r="Q6" s="2246"/>
      <c r="R6" s="2245"/>
      <c r="S6" s="2246"/>
      <c r="T6" s="2245"/>
      <c r="U6" s="2246"/>
      <c r="V6" s="2246"/>
      <c r="W6" s="2247"/>
      <c r="X6" s="2246"/>
      <c r="Y6" s="2245"/>
      <c r="Z6" s="2246"/>
      <c r="AA6" s="2246"/>
      <c r="AB6" s="2246"/>
      <c r="AC6" s="2246"/>
      <c r="AD6" s="2246"/>
      <c r="AE6" s="2246"/>
      <c r="AF6" s="2246"/>
      <c r="AG6" s="2246"/>
      <c r="AH6" s="2246"/>
      <c r="AI6" s="2246"/>
      <c r="AJ6" s="2246"/>
      <c r="AK6" s="2246"/>
      <c r="AL6" s="2246"/>
      <c r="AM6" s="2246"/>
      <c r="AN6" s="2246"/>
      <c r="AO6" s="2246"/>
      <c r="AP6" s="2246"/>
      <c r="AQ6" s="2246"/>
      <c r="AR6" s="2246"/>
      <c r="AS6" s="2246"/>
      <c r="AT6" s="2246"/>
      <c r="AU6" s="2246"/>
      <c r="AV6" s="2246"/>
      <c r="AW6" s="2246"/>
      <c r="AX6" s="2246"/>
      <c r="AY6" s="2246"/>
      <c r="AZ6" s="2246"/>
      <c r="BA6" s="2246"/>
      <c r="BB6" s="2246"/>
      <c r="BC6" s="2246"/>
      <c r="BD6" s="2246"/>
      <c r="BE6" s="2246"/>
      <c r="BF6" s="2246"/>
      <c r="BG6" s="2246"/>
      <c r="BH6" s="2243"/>
      <c r="BI6" s="2246"/>
      <c r="BJ6" s="2246"/>
      <c r="BK6" s="2246"/>
      <c r="BL6" s="2246"/>
      <c r="BM6" s="2246"/>
      <c r="BN6" s="2246"/>
      <c r="BO6" s="2243"/>
      <c r="BP6" s="2246"/>
      <c r="BQ6" s="2246"/>
      <c r="BR6" s="2246"/>
      <c r="BS6" s="2246"/>
      <c r="BT6" s="2246"/>
      <c r="BU6" s="2246"/>
      <c r="BV6" s="2243"/>
      <c r="BW6" s="2246"/>
      <c r="BX6" s="2246"/>
      <c r="BY6" s="2246"/>
      <c r="BZ6" s="2246"/>
      <c r="CA6" s="2246"/>
      <c r="CB6" s="2246"/>
      <c r="CC6" s="2243"/>
      <c r="CD6" s="2246"/>
      <c r="CE6" s="2246"/>
      <c r="CF6" s="2246"/>
      <c r="CG6" s="2246"/>
      <c r="CH6" s="2246"/>
      <c r="CI6" s="2246"/>
      <c r="CJ6" s="2246"/>
      <c r="CK6" s="2246"/>
      <c r="CL6" s="2246"/>
      <c r="CM6" s="2246"/>
      <c r="CN6" s="2246"/>
      <c r="CO6" s="2246"/>
      <c r="CP6" s="2246"/>
      <c r="CQ6" s="2246"/>
      <c r="CR6" s="2244"/>
      <c r="CS6" s="2248"/>
      <c r="CT6" s="2248"/>
      <c r="CU6" s="2248"/>
      <c r="CV6" s="2248"/>
      <c r="CW6" s="2249"/>
      <c r="CX6" s="2250"/>
      <c r="CY6" s="2249"/>
      <c r="CZ6" s="2248"/>
      <c r="DA6" s="2248"/>
      <c r="DB6" s="2249"/>
      <c r="DC6" s="2249"/>
      <c r="DD6" s="2251"/>
      <c r="DE6" s="2248"/>
      <c r="DF6" s="2248"/>
      <c r="DG6" s="2248"/>
      <c r="DH6" s="2248"/>
      <c r="DI6" s="2249"/>
      <c r="DJ6" s="2246"/>
      <c r="DK6" s="2250"/>
      <c r="DL6" s="2248"/>
      <c r="DM6" s="2248"/>
      <c r="DN6" s="2250"/>
      <c r="DO6" s="2250"/>
      <c r="DP6" s="2251"/>
      <c r="DQ6" s="2248"/>
      <c r="DR6" s="2248"/>
      <c r="DS6" s="2248"/>
      <c r="DT6" s="2248"/>
      <c r="DU6" s="2249"/>
      <c r="DV6" s="2248"/>
      <c r="DW6" s="2245"/>
      <c r="DX6" s="2248"/>
      <c r="DY6" s="2248"/>
      <c r="DZ6" s="2249"/>
      <c r="EA6" s="2250"/>
      <c r="EB6" s="2251"/>
      <c r="EC6" s="2248"/>
      <c r="ED6" s="2248"/>
      <c r="EE6" s="2248"/>
      <c r="EF6" s="2248"/>
      <c r="EG6" s="2249"/>
      <c r="EH6" s="2248"/>
      <c r="EI6" s="2248"/>
      <c r="EJ6" s="2248"/>
      <c r="EK6" s="2248"/>
      <c r="EL6" s="2248"/>
      <c r="EM6" s="2249"/>
      <c r="EN6" s="2248"/>
      <c r="EO6" s="2248"/>
      <c r="EP6" s="2246"/>
      <c r="EQ6" s="2246"/>
      <c r="ER6" s="2246"/>
      <c r="ES6" s="2246"/>
      <c r="ET6" s="2246"/>
      <c r="EU6" s="2246"/>
      <c r="EV6" s="2246"/>
      <c r="EW6" s="2246"/>
      <c r="EX6" s="2246"/>
      <c r="EY6" s="2246"/>
      <c r="EZ6" s="2246"/>
      <c r="FA6" s="2246"/>
      <c r="FB6" s="2246"/>
      <c r="FC6" s="2246"/>
      <c r="FD6" s="2246"/>
      <c r="FE6" s="2246"/>
      <c r="FF6" s="2246"/>
      <c r="FG6" s="2246"/>
      <c r="FH6" s="2246"/>
      <c r="FI6" s="2246"/>
      <c r="FJ6" s="2246"/>
      <c r="FK6" s="2246"/>
      <c r="FL6" s="2246"/>
      <c r="FM6" s="2246"/>
      <c r="FN6" s="2245"/>
      <c r="FO6" s="2245"/>
      <c r="FP6" s="2245"/>
      <c r="FQ6" s="2245"/>
      <c r="FR6" s="2245"/>
      <c r="FS6" s="2245"/>
      <c r="FT6" s="2245"/>
      <c r="FU6" s="2245"/>
      <c r="FV6" s="2245"/>
      <c r="FW6" s="2245"/>
      <c r="FX6" s="2246"/>
      <c r="FY6" s="2246"/>
      <c r="FZ6" s="2246"/>
      <c r="GA6" s="2246"/>
      <c r="GB6" s="2246"/>
      <c r="GC6" s="2246"/>
      <c r="GD6" s="2246"/>
      <c r="GE6" s="2246"/>
      <c r="GF6" s="2246"/>
      <c r="GG6" s="2246"/>
      <c r="GH6" s="2252"/>
      <c r="GI6" s="2246"/>
      <c r="GJ6" s="2246"/>
      <c r="GK6" s="2246"/>
      <c r="GL6" s="2246"/>
      <c r="GM6" s="2242"/>
      <c r="GN6" s="2246"/>
      <c r="GO6" s="2246"/>
      <c r="GP6" s="2246"/>
      <c r="GQ6" s="2246"/>
      <c r="GR6" s="2246"/>
      <c r="GS6" s="2246"/>
      <c r="GT6" s="2246"/>
      <c r="GU6" s="2246"/>
      <c r="GV6" s="2246"/>
      <c r="GW6" s="2246"/>
      <c r="GX6" s="2246"/>
      <c r="GY6" s="2246"/>
      <c r="GZ6" s="2246"/>
      <c r="HA6" s="2246"/>
      <c r="HB6" s="2246"/>
      <c r="HC6" s="2246"/>
      <c r="HD6" s="2246"/>
      <c r="HE6" s="2246"/>
      <c r="HF6" s="2246"/>
      <c r="HG6" s="2246"/>
      <c r="HH6" s="2246"/>
      <c r="HI6" s="2246"/>
      <c r="HJ6" s="2246"/>
      <c r="HK6" s="2246"/>
      <c r="HL6" s="2246"/>
      <c r="HM6" s="2246"/>
      <c r="HN6" s="2246"/>
      <c r="HO6" s="2246"/>
      <c r="HP6" s="2246"/>
      <c r="HQ6" s="2242"/>
      <c r="HR6" s="2242"/>
    </row>
    <row r="7" spans="1:226">
      <c r="A7" s="2243"/>
      <c r="B7" s="2244"/>
      <c r="C7" s="2244"/>
      <c r="D7" s="2245"/>
      <c r="E7" s="2245"/>
      <c r="F7" s="2246"/>
      <c r="G7" s="2246"/>
      <c r="H7" s="2246"/>
      <c r="I7" s="2246"/>
      <c r="J7" s="2246"/>
      <c r="K7" s="2246"/>
      <c r="L7" s="2246"/>
      <c r="M7" s="2246"/>
      <c r="N7" s="2246"/>
      <c r="O7" s="2245"/>
      <c r="P7" s="2246"/>
      <c r="Q7" s="2246"/>
      <c r="R7" s="2245"/>
      <c r="S7" s="2246"/>
      <c r="T7" s="2245"/>
      <c r="U7" s="2246"/>
      <c r="V7" s="2246"/>
      <c r="W7" s="2247"/>
      <c r="X7" s="2246"/>
      <c r="Y7" s="2245"/>
      <c r="Z7" s="2246"/>
      <c r="AA7" s="2246"/>
      <c r="AB7" s="2246"/>
      <c r="AC7" s="2246"/>
      <c r="AD7" s="2246"/>
      <c r="AE7" s="2246"/>
      <c r="AF7" s="2246"/>
      <c r="AG7" s="2246"/>
      <c r="AH7" s="2246"/>
      <c r="AI7" s="2246"/>
      <c r="AJ7" s="2246"/>
      <c r="AK7" s="2246"/>
      <c r="AL7" s="2246"/>
      <c r="AM7" s="2246"/>
      <c r="AN7" s="2246"/>
      <c r="AO7" s="2246"/>
      <c r="AP7" s="2246"/>
      <c r="AQ7" s="2246"/>
      <c r="AR7" s="2246"/>
      <c r="AS7" s="2246"/>
      <c r="AT7" s="2246"/>
      <c r="AU7" s="2246"/>
      <c r="AV7" s="2246"/>
      <c r="AW7" s="2246"/>
      <c r="AX7" s="2246"/>
      <c r="AY7" s="2246"/>
      <c r="AZ7" s="2246"/>
      <c r="BA7" s="2246"/>
      <c r="BB7" s="2246"/>
      <c r="BC7" s="2246"/>
      <c r="BD7" s="2246"/>
      <c r="BE7" s="2246"/>
      <c r="BF7" s="2246"/>
      <c r="BG7" s="2246"/>
      <c r="BH7" s="2243"/>
      <c r="BI7" s="2246"/>
      <c r="BJ7" s="2246"/>
      <c r="BK7" s="2246"/>
      <c r="BL7" s="2246"/>
      <c r="BM7" s="2246"/>
      <c r="BN7" s="2246"/>
      <c r="BO7" s="2243"/>
      <c r="BP7" s="2246"/>
      <c r="BQ7" s="2246"/>
      <c r="BR7" s="2246"/>
      <c r="BS7" s="2246"/>
      <c r="BT7" s="2246"/>
      <c r="BU7" s="2246"/>
      <c r="BV7" s="2243"/>
      <c r="BW7" s="2246"/>
      <c r="BX7" s="2246"/>
      <c r="BY7" s="2246"/>
      <c r="BZ7" s="2246"/>
      <c r="CA7" s="2246"/>
      <c r="CB7" s="2246"/>
      <c r="CC7" s="2243"/>
      <c r="CD7" s="2246"/>
      <c r="CE7" s="2246"/>
      <c r="CF7" s="2246"/>
      <c r="CG7" s="2246"/>
      <c r="CH7" s="2246"/>
      <c r="CI7" s="2246"/>
      <c r="CJ7" s="2246"/>
      <c r="CK7" s="2246"/>
      <c r="CL7" s="2246"/>
      <c r="CM7" s="2246"/>
      <c r="CN7" s="2246"/>
      <c r="CO7" s="2246"/>
      <c r="CP7" s="2246"/>
      <c r="CQ7" s="2246"/>
      <c r="CR7" s="2244"/>
      <c r="CS7" s="2248"/>
      <c r="CT7" s="2248"/>
      <c r="CU7" s="2248"/>
      <c r="CV7" s="2248"/>
      <c r="CW7" s="2249"/>
      <c r="CX7" s="2250"/>
      <c r="CY7" s="2249"/>
      <c r="CZ7" s="2248"/>
      <c r="DA7" s="2248"/>
      <c r="DB7" s="2249"/>
      <c r="DC7" s="2249"/>
      <c r="DD7" s="2251"/>
      <c r="DE7" s="2248"/>
      <c r="DF7" s="2248"/>
      <c r="DG7" s="2248"/>
      <c r="DH7" s="2248"/>
      <c r="DI7" s="2249"/>
      <c r="DJ7" s="2246"/>
      <c r="DK7" s="2250"/>
      <c r="DL7" s="2248"/>
      <c r="DM7" s="2248"/>
      <c r="DN7" s="2250"/>
      <c r="DO7" s="2250"/>
      <c r="DP7" s="2251"/>
      <c r="DQ7" s="2248"/>
      <c r="DR7" s="2248"/>
      <c r="DS7" s="2248"/>
      <c r="DT7" s="2248"/>
      <c r="DU7" s="2249"/>
      <c r="DV7" s="2248"/>
      <c r="DW7" s="2245"/>
      <c r="DX7" s="2248"/>
      <c r="DY7" s="2248"/>
      <c r="DZ7" s="2249"/>
      <c r="EA7" s="2250"/>
      <c r="EB7" s="2251"/>
      <c r="EC7" s="2248"/>
      <c r="ED7" s="2248"/>
      <c r="EE7" s="2248"/>
      <c r="EF7" s="2248"/>
      <c r="EG7" s="2249"/>
      <c r="EH7" s="2248"/>
      <c r="EI7" s="2248"/>
      <c r="EJ7" s="2248"/>
      <c r="EK7" s="2248"/>
      <c r="EL7" s="2248"/>
      <c r="EM7" s="2249"/>
      <c r="EN7" s="2248"/>
      <c r="EO7" s="2248"/>
      <c r="EP7" s="2246"/>
      <c r="EQ7" s="2246"/>
      <c r="ER7" s="2246"/>
      <c r="ES7" s="2246"/>
      <c r="ET7" s="2246"/>
      <c r="EU7" s="2246"/>
      <c r="EV7" s="2246"/>
      <c r="EW7" s="2246"/>
      <c r="EX7" s="2246"/>
      <c r="EY7" s="2246"/>
      <c r="EZ7" s="2246"/>
      <c r="FA7" s="2246"/>
      <c r="FB7" s="2246"/>
      <c r="FC7" s="2246"/>
      <c r="FD7" s="2246"/>
      <c r="FE7" s="2246"/>
      <c r="FF7" s="2246"/>
      <c r="FG7" s="2246"/>
      <c r="FH7" s="2246"/>
      <c r="FI7" s="2246"/>
      <c r="FJ7" s="2246"/>
      <c r="FK7" s="2246"/>
      <c r="FL7" s="2246"/>
      <c r="FM7" s="2246"/>
      <c r="FN7" s="2245"/>
      <c r="FO7" s="2245"/>
      <c r="FP7" s="2245"/>
      <c r="FQ7" s="2245"/>
      <c r="FR7" s="2245"/>
      <c r="FS7" s="2245"/>
      <c r="FT7" s="2245"/>
      <c r="FU7" s="2245"/>
      <c r="FV7" s="2245"/>
      <c r="FW7" s="2245"/>
      <c r="FX7" s="2246"/>
      <c r="FY7" s="2246"/>
      <c r="FZ7" s="2246"/>
      <c r="GA7" s="2246"/>
      <c r="GB7" s="2246"/>
      <c r="GC7" s="2246"/>
      <c r="GD7" s="2246"/>
      <c r="GE7" s="2246"/>
      <c r="GF7" s="2246"/>
      <c r="GG7" s="2246"/>
      <c r="GH7" s="2252"/>
      <c r="GI7" s="2246"/>
      <c r="GJ7" s="2246"/>
      <c r="GK7" s="2246"/>
      <c r="GL7" s="2246"/>
      <c r="GM7" s="2242"/>
      <c r="GN7" s="2253"/>
      <c r="GO7" s="2253"/>
      <c r="GP7" s="2253"/>
      <c r="GQ7" s="2253"/>
      <c r="GR7" s="2253"/>
      <c r="GS7" s="2253"/>
      <c r="GT7" s="2253"/>
      <c r="GU7" s="2253"/>
      <c r="GV7" s="2253"/>
      <c r="GW7" s="2253"/>
      <c r="GX7" s="2253"/>
      <c r="GY7" s="2253"/>
      <c r="GZ7" s="2253"/>
      <c r="HA7" s="2253"/>
      <c r="HB7" s="2253"/>
      <c r="HC7" s="2253"/>
      <c r="HD7" s="2253"/>
      <c r="HE7" s="2253"/>
      <c r="HF7" s="2253"/>
      <c r="HG7" s="2253"/>
      <c r="HH7" s="2253"/>
      <c r="HI7" s="2253"/>
      <c r="HJ7" s="2253"/>
      <c r="HK7" s="2253"/>
      <c r="HL7" s="2253"/>
      <c r="HM7" s="2253"/>
      <c r="HN7" s="2253"/>
      <c r="HO7" s="2242"/>
      <c r="HP7" s="2242"/>
      <c r="HQ7" s="2242"/>
      <c r="HR7" s="2242"/>
    </row>
    <row r="8" spans="1:226">
      <c r="A8" s="2243"/>
      <c r="B8" s="2244"/>
      <c r="C8" s="2244"/>
      <c r="D8" s="2245"/>
      <c r="E8" s="2245"/>
      <c r="F8" s="2246"/>
      <c r="G8" s="2246"/>
      <c r="H8" s="2246"/>
      <c r="I8" s="2246"/>
      <c r="J8" s="2246"/>
      <c r="K8" s="2246"/>
      <c r="L8" s="2246"/>
      <c r="M8" s="2246"/>
      <c r="N8" s="2246"/>
      <c r="O8" s="2245"/>
      <c r="P8" s="2246"/>
      <c r="Q8" s="2246"/>
      <c r="R8" s="2245"/>
      <c r="S8" s="2246"/>
      <c r="T8" s="2245"/>
      <c r="U8" s="2246"/>
      <c r="V8" s="2246"/>
      <c r="W8" s="2247"/>
      <c r="X8" s="2246"/>
      <c r="Y8" s="2245"/>
      <c r="Z8" s="2246"/>
      <c r="AA8" s="2246"/>
      <c r="AB8" s="2246"/>
      <c r="AC8" s="2246"/>
      <c r="AD8" s="2246"/>
      <c r="AE8" s="2246"/>
      <c r="AF8" s="2246"/>
      <c r="AG8" s="2246"/>
      <c r="AH8" s="2246"/>
      <c r="AI8" s="2246"/>
      <c r="AJ8" s="2246"/>
      <c r="AK8" s="2246"/>
      <c r="AL8" s="2246"/>
      <c r="AM8" s="2246"/>
      <c r="AN8" s="2246"/>
      <c r="AO8" s="2246"/>
      <c r="AP8" s="2246"/>
      <c r="AQ8" s="2246"/>
      <c r="AR8" s="2246"/>
      <c r="AS8" s="2246"/>
      <c r="AT8" s="2246"/>
      <c r="AU8" s="2246"/>
      <c r="AV8" s="2246"/>
      <c r="AW8" s="2246"/>
      <c r="AX8" s="2246"/>
      <c r="AY8" s="2246"/>
      <c r="AZ8" s="2246"/>
      <c r="BA8" s="2246"/>
      <c r="BB8" s="2246"/>
      <c r="BC8" s="2246"/>
      <c r="BD8" s="2246"/>
      <c r="BE8" s="2246"/>
      <c r="BF8" s="2246"/>
      <c r="BG8" s="2246"/>
      <c r="BH8" s="2243"/>
      <c r="BI8" s="2246"/>
      <c r="BJ8" s="2246"/>
      <c r="BK8" s="2246"/>
      <c r="BL8" s="2246"/>
      <c r="BM8" s="2246"/>
      <c r="BN8" s="2246"/>
      <c r="BO8" s="2243"/>
      <c r="BP8" s="2246"/>
      <c r="BQ8" s="2246"/>
      <c r="BR8" s="2246"/>
      <c r="BS8" s="2246"/>
      <c r="BT8" s="2246"/>
      <c r="BU8" s="2246"/>
      <c r="BV8" s="2243"/>
      <c r="BW8" s="2246"/>
      <c r="BX8" s="2246"/>
      <c r="BY8" s="2246"/>
      <c r="BZ8" s="2246"/>
      <c r="CA8" s="2246"/>
      <c r="CB8" s="2246"/>
      <c r="CC8" s="2243"/>
      <c r="CD8" s="2246"/>
      <c r="CE8" s="2246"/>
      <c r="CF8" s="2246"/>
      <c r="CG8" s="2246"/>
      <c r="CH8" s="2246"/>
      <c r="CI8" s="2246"/>
      <c r="CJ8" s="2246"/>
      <c r="CK8" s="2246"/>
      <c r="CL8" s="2246"/>
      <c r="CM8" s="2246"/>
      <c r="CN8" s="2246"/>
      <c r="CO8" s="2246"/>
      <c r="CP8" s="2246"/>
      <c r="CQ8" s="2246"/>
      <c r="CR8" s="2244"/>
      <c r="CS8" s="2248"/>
      <c r="CT8" s="2248"/>
      <c r="CU8" s="2248"/>
      <c r="CV8" s="2248"/>
      <c r="CW8" s="2249"/>
      <c r="CX8" s="2250"/>
      <c r="CY8" s="2249"/>
      <c r="CZ8" s="2248"/>
      <c r="DA8" s="2248"/>
      <c r="DB8" s="2249"/>
      <c r="DC8" s="2249"/>
      <c r="DD8" s="2251"/>
      <c r="DE8" s="2248"/>
      <c r="DF8" s="2248"/>
      <c r="DG8" s="2248"/>
      <c r="DH8" s="2248"/>
      <c r="DI8" s="2249"/>
      <c r="DJ8" s="2246"/>
      <c r="DK8" s="2250"/>
      <c r="DL8" s="2248"/>
      <c r="DM8" s="2248"/>
      <c r="DN8" s="2250"/>
      <c r="DO8" s="2250"/>
      <c r="DP8" s="2251"/>
      <c r="DQ8" s="2248"/>
      <c r="DR8" s="2248"/>
      <c r="DS8" s="2248"/>
      <c r="DT8" s="2248"/>
      <c r="DU8" s="2249"/>
      <c r="DV8" s="2248"/>
      <c r="DW8" s="2245"/>
      <c r="DX8" s="2248"/>
      <c r="DY8" s="2248"/>
      <c r="DZ8" s="2249"/>
      <c r="EA8" s="2250"/>
      <c r="EB8" s="2251"/>
      <c r="EC8" s="2248"/>
      <c r="ED8" s="2248"/>
      <c r="EE8" s="2248"/>
      <c r="EF8" s="2248"/>
      <c r="EG8" s="2249"/>
      <c r="EH8" s="2248"/>
      <c r="EI8" s="2248"/>
      <c r="EJ8" s="2248"/>
      <c r="EK8" s="2248"/>
      <c r="EL8" s="2248"/>
      <c r="EM8" s="2249"/>
      <c r="EN8" s="2248"/>
      <c r="EO8" s="2248"/>
      <c r="EP8" s="2246"/>
      <c r="EQ8" s="2246"/>
      <c r="ER8" s="2246"/>
      <c r="ES8" s="2246"/>
      <c r="ET8" s="2246"/>
      <c r="EU8" s="2246"/>
      <c r="EV8" s="2246"/>
      <c r="EW8" s="2246"/>
      <c r="EX8" s="2246"/>
      <c r="EY8" s="2246"/>
      <c r="EZ8" s="2246"/>
      <c r="FA8" s="2246"/>
      <c r="FB8" s="2246"/>
      <c r="FC8" s="2246"/>
      <c r="FD8" s="2246"/>
      <c r="FE8" s="2246"/>
      <c r="FF8" s="2246"/>
      <c r="FG8" s="2246"/>
      <c r="FH8" s="2246"/>
      <c r="FI8" s="2246"/>
      <c r="FJ8" s="2246"/>
      <c r="FK8" s="2246"/>
      <c r="FL8" s="2246"/>
      <c r="FM8" s="2246"/>
      <c r="FN8" s="2245"/>
      <c r="FO8" s="2245"/>
      <c r="FP8" s="2245"/>
      <c r="FQ8" s="2245"/>
      <c r="FR8" s="2245"/>
      <c r="FS8" s="2245"/>
      <c r="FT8" s="2245"/>
      <c r="FU8" s="2245"/>
      <c r="FV8" s="2245"/>
      <c r="FW8" s="2245"/>
      <c r="FX8" s="2246"/>
      <c r="FY8" s="2246"/>
      <c r="FZ8" s="2246"/>
      <c r="GA8" s="2246"/>
      <c r="GB8" s="2246"/>
      <c r="GC8" s="2246"/>
      <c r="GD8" s="2246"/>
      <c r="GE8" s="2246"/>
      <c r="GF8" s="2246"/>
      <c r="GG8" s="2246"/>
      <c r="GH8" s="2252"/>
      <c r="GI8" s="2246"/>
      <c r="GJ8" s="2246"/>
      <c r="GK8" s="2246"/>
      <c r="GL8" s="2246"/>
      <c r="GM8" s="2242"/>
      <c r="GN8" s="2253"/>
      <c r="GO8" s="2253"/>
      <c r="GP8" s="2253"/>
      <c r="GQ8" s="2253"/>
      <c r="GR8" s="2253"/>
      <c r="GS8" s="2253"/>
      <c r="GT8" s="2253"/>
      <c r="GU8" s="2253"/>
      <c r="GV8" s="2253"/>
      <c r="GW8" s="2253"/>
      <c r="GX8" s="2253"/>
      <c r="GY8" s="2253"/>
      <c r="GZ8" s="2253"/>
      <c r="HA8" s="2253"/>
      <c r="HB8" s="2253"/>
      <c r="HC8" s="2253"/>
      <c r="HD8" s="2253"/>
      <c r="HE8" s="2253"/>
      <c r="HF8" s="2253"/>
      <c r="HG8" s="2253"/>
      <c r="HH8" s="2253"/>
      <c r="HI8" s="2253"/>
      <c r="HJ8" s="2253"/>
      <c r="HK8" s="2253"/>
      <c r="HL8" s="2253"/>
      <c r="HM8" s="2253"/>
      <c r="HN8" s="2253"/>
      <c r="HO8" s="2242"/>
      <c r="HP8" s="2242"/>
      <c r="HQ8" s="2242"/>
      <c r="HR8" s="2242"/>
    </row>
    <row r="9" spans="1:226">
      <c r="A9" s="2243"/>
      <c r="B9" s="2244"/>
      <c r="C9" s="2244"/>
      <c r="D9" s="2245"/>
      <c r="E9" s="2245"/>
      <c r="F9" s="2246"/>
      <c r="G9" s="2246"/>
      <c r="H9" s="2246"/>
      <c r="I9" s="2246"/>
      <c r="J9" s="2246"/>
      <c r="K9" s="2246"/>
      <c r="L9" s="2246"/>
      <c r="M9" s="2246"/>
      <c r="N9" s="2246"/>
      <c r="O9" s="2245"/>
      <c r="P9" s="2246"/>
      <c r="Q9" s="2246"/>
      <c r="R9" s="2245"/>
      <c r="S9" s="2246"/>
      <c r="T9" s="2245"/>
      <c r="U9" s="2246"/>
      <c r="V9" s="2246"/>
      <c r="W9" s="2247"/>
      <c r="X9" s="2246"/>
      <c r="Y9" s="2245"/>
      <c r="Z9" s="2246"/>
      <c r="AA9" s="2246"/>
      <c r="AB9" s="2246"/>
      <c r="AC9" s="2246"/>
      <c r="AD9" s="2246"/>
      <c r="AE9" s="2246"/>
      <c r="AF9" s="2246"/>
      <c r="AG9" s="2246"/>
      <c r="AH9" s="2246"/>
      <c r="AI9" s="2246"/>
      <c r="AJ9" s="2246"/>
      <c r="AK9" s="2246"/>
      <c r="AL9" s="2246"/>
      <c r="AM9" s="2246"/>
      <c r="AN9" s="2246"/>
      <c r="AO9" s="2246"/>
      <c r="AP9" s="2246"/>
      <c r="AQ9" s="2246"/>
      <c r="AR9" s="2246"/>
      <c r="AS9" s="2246"/>
      <c r="AT9" s="2246"/>
      <c r="AU9" s="2246"/>
      <c r="AV9" s="2246"/>
      <c r="AW9" s="2246"/>
      <c r="AX9" s="2246"/>
      <c r="AY9" s="2246"/>
      <c r="AZ9" s="2246"/>
      <c r="BA9" s="2246"/>
      <c r="BB9" s="2246"/>
      <c r="BC9" s="2246"/>
      <c r="BD9" s="2246"/>
      <c r="BE9" s="2246"/>
      <c r="BF9" s="2246"/>
      <c r="BG9" s="2246"/>
      <c r="BH9" s="2243"/>
      <c r="BI9" s="2246"/>
      <c r="BJ9" s="2246"/>
      <c r="BK9" s="2246"/>
      <c r="BL9" s="2246"/>
      <c r="BM9" s="2246"/>
      <c r="BN9" s="2246"/>
      <c r="BO9" s="2243"/>
      <c r="BP9" s="2246"/>
      <c r="BQ9" s="2246"/>
      <c r="BR9" s="2246"/>
      <c r="BS9" s="2246"/>
      <c r="BT9" s="2246"/>
      <c r="BU9" s="2246"/>
      <c r="BV9" s="2243"/>
      <c r="BW9" s="2246"/>
      <c r="BX9" s="2246"/>
      <c r="BY9" s="2246"/>
      <c r="BZ9" s="2246"/>
      <c r="CA9" s="2246"/>
      <c r="CB9" s="2246"/>
      <c r="CC9" s="2243"/>
      <c r="CD9" s="2246"/>
      <c r="CE9" s="2246"/>
      <c r="CF9" s="2246"/>
      <c r="CG9" s="2246"/>
      <c r="CH9" s="2246"/>
      <c r="CI9" s="2246"/>
      <c r="CJ9" s="2246"/>
      <c r="CK9" s="2246"/>
      <c r="CL9" s="2246"/>
      <c r="CM9" s="2246"/>
      <c r="CN9" s="2246"/>
      <c r="CO9" s="2246"/>
      <c r="CP9" s="2246"/>
      <c r="CQ9" s="2246"/>
      <c r="CR9" s="2244"/>
      <c r="CS9" s="2248"/>
      <c r="CT9" s="2248"/>
      <c r="CU9" s="2248"/>
      <c r="CV9" s="2248"/>
      <c r="CW9" s="2249"/>
      <c r="CX9" s="2250"/>
      <c r="CY9" s="2249"/>
      <c r="CZ9" s="2248"/>
      <c r="DA9" s="2248"/>
      <c r="DB9" s="2249"/>
      <c r="DC9" s="2249"/>
      <c r="DD9" s="2251"/>
      <c r="DE9" s="2248"/>
      <c r="DF9" s="2248"/>
      <c r="DG9" s="2248"/>
      <c r="DH9" s="2248"/>
      <c r="DI9" s="2249"/>
      <c r="DJ9" s="2246"/>
      <c r="DK9" s="2250"/>
      <c r="DL9" s="2248"/>
      <c r="DM9" s="2248"/>
      <c r="DN9" s="2250"/>
      <c r="DO9" s="2250"/>
      <c r="DP9" s="2251"/>
      <c r="DQ9" s="2248"/>
      <c r="DR9" s="2248"/>
      <c r="DS9" s="2248"/>
      <c r="DT9" s="2248"/>
      <c r="DU9" s="2249"/>
      <c r="DV9" s="2248"/>
      <c r="DW9" s="2245"/>
      <c r="DX9" s="2248"/>
      <c r="DY9" s="2248"/>
      <c r="DZ9" s="2249"/>
      <c r="EA9" s="2250"/>
      <c r="EB9" s="2251"/>
      <c r="EC9" s="2248"/>
      <c r="ED9" s="2248"/>
      <c r="EE9" s="2248"/>
      <c r="EF9" s="2248"/>
      <c r="EG9" s="2249"/>
      <c r="EH9" s="2248"/>
      <c r="EI9" s="2248"/>
      <c r="EJ9" s="2248"/>
      <c r="EK9" s="2248"/>
      <c r="EL9" s="2248"/>
      <c r="EM9" s="2249"/>
      <c r="EN9" s="2248"/>
      <c r="EO9" s="2248"/>
      <c r="EP9" s="2246"/>
      <c r="EQ9" s="2246"/>
      <c r="ER9" s="2246"/>
      <c r="ES9" s="2246"/>
      <c r="ET9" s="2246"/>
      <c r="EU9" s="2246"/>
      <c r="EV9" s="2246"/>
      <c r="EW9" s="2246"/>
      <c r="EX9" s="2246"/>
      <c r="EY9" s="2246"/>
      <c r="EZ9" s="2246"/>
      <c r="FA9" s="2246"/>
      <c r="FB9" s="2246"/>
      <c r="FC9" s="2246"/>
      <c r="FD9" s="2246"/>
      <c r="FE9" s="2246"/>
      <c r="FF9" s="2246"/>
      <c r="FG9" s="2246"/>
      <c r="FH9" s="2246"/>
      <c r="FI9" s="2246"/>
      <c r="FJ9" s="2246"/>
      <c r="FK9" s="2246"/>
      <c r="FL9" s="2246"/>
      <c r="FM9" s="2246"/>
      <c r="FN9" s="2245"/>
      <c r="FO9" s="2245"/>
      <c r="FP9" s="2245"/>
      <c r="FQ9" s="2245"/>
      <c r="FR9" s="2245"/>
      <c r="FS9" s="2245"/>
      <c r="FT9" s="2245"/>
      <c r="FU9" s="2245"/>
      <c r="FV9" s="2245"/>
      <c r="FW9" s="2245"/>
      <c r="FX9" s="2246"/>
      <c r="FY9" s="2246"/>
      <c r="FZ9" s="2246"/>
      <c r="GA9" s="2246"/>
      <c r="GB9" s="2246"/>
      <c r="GC9" s="2246"/>
      <c r="GD9" s="2246"/>
      <c r="GE9" s="2246"/>
      <c r="GF9" s="2246"/>
      <c r="GG9" s="2246"/>
      <c r="GH9" s="2252"/>
      <c r="GI9" s="2246"/>
      <c r="GJ9" s="2246"/>
      <c r="GK9" s="2246"/>
      <c r="GL9" s="2246"/>
      <c r="GM9" s="2242"/>
      <c r="GN9" s="2253"/>
      <c r="GO9" s="2253"/>
      <c r="GP9" s="2253"/>
      <c r="GQ9" s="2253"/>
      <c r="GR9" s="2253"/>
      <c r="GS9" s="2253"/>
      <c r="GT9" s="2253"/>
      <c r="GU9" s="2253"/>
      <c r="GV9" s="2253"/>
      <c r="GW9" s="2253"/>
      <c r="GX9" s="2253"/>
      <c r="GY9" s="2253"/>
      <c r="GZ9" s="2253"/>
      <c r="HA9" s="2253"/>
      <c r="HB9" s="2253"/>
      <c r="HC9" s="2253"/>
      <c r="HD9" s="2253"/>
      <c r="HE9" s="2253"/>
      <c r="HF9" s="2253"/>
      <c r="HG9" s="2253"/>
      <c r="HH9" s="2253"/>
      <c r="HI9" s="2253"/>
      <c r="HJ9" s="2253"/>
      <c r="HK9" s="2253"/>
      <c r="HL9" s="2253"/>
      <c r="HM9" s="2253"/>
      <c r="HN9" s="2253"/>
      <c r="HO9" s="2242"/>
      <c r="HP9" s="2242"/>
      <c r="HQ9" s="2242"/>
      <c r="HR9" s="2242"/>
    </row>
    <row r="10" spans="1:226">
      <c r="A10" s="2243"/>
      <c r="B10" s="2244"/>
      <c r="C10" s="2244"/>
      <c r="D10" s="2245"/>
      <c r="E10" s="2245"/>
      <c r="F10" s="2246"/>
      <c r="G10" s="2246"/>
      <c r="H10" s="2246"/>
      <c r="I10" s="2246"/>
      <c r="J10" s="2246"/>
      <c r="K10" s="2246"/>
      <c r="L10" s="2246"/>
      <c r="M10" s="2246"/>
      <c r="N10" s="2246"/>
      <c r="O10" s="2245"/>
      <c r="P10" s="2246"/>
      <c r="Q10" s="2246"/>
      <c r="R10" s="2245"/>
      <c r="S10" s="2246"/>
      <c r="T10" s="2245"/>
      <c r="U10" s="2246"/>
      <c r="V10" s="2246"/>
      <c r="W10" s="2247"/>
      <c r="X10" s="2246"/>
      <c r="Y10" s="2245"/>
      <c r="Z10" s="2246"/>
      <c r="AA10" s="2246"/>
      <c r="AB10" s="2246"/>
      <c r="AC10" s="2246"/>
      <c r="AD10" s="2246"/>
      <c r="AE10" s="2246"/>
      <c r="AF10" s="2246"/>
      <c r="AG10" s="2246"/>
      <c r="AH10" s="2246"/>
      <c r="AI10" s="2246"/>
      <c r="AJ10" s="2246"/>
      <c r="AK10" s="2246"/>
      <c r="AL10" s="2246"/>
      <c r="AM10" s="2246"/>
      <c r="AN10" s="2246"/>
      <c r="AO10" s="2246"/>
      <c r="AP10" s="2246"/>
      <c r="AQ10" s="2246"/>
      <c r="AR10" s="2246"/>
      <c r="AS10" s="2246"/>
      <c r="AT10" s="2246"/>
      <c r="AU10" s="2246"/>
      <c r="AV10" s="2246"/>
      <c r="AW10" s="2246"/>
      <c r="AX10" s="2246"/>
      <c r="AY10" s="2246"/>
      <c r="AZ10" s="2246"/>
      <c r="BA10" s="2246"/>
      <c r="BB10" s="2246"/>
      <c r="BC10" s="2246"/>
      <c r="BD10" s="2246"/>
      <c r="BE10" s="2246"/>
      <c r="BF10" s="2246"/>
      <c r="BG10" s="2246"/>
      <c r="BH10" s="2243"/>
      <c r="BI10" s="2246"/>
      <c r="BJ10" s="2246"/>
      <c r="BK10" s="2246"/>
      <c r="BL10" s="2246"/>
      <c r="BM10" s="2246"/>
      <c r="BN10" s="2246"/>
      <c r="BO10" s="2243"/>
      <c r="BP10" s="2246"/>
      <c r="BQ10" s="2246"/>
      <c r="BR10" s="2246"/>
      <c r="BS10" s="2246"/>
      <c r="BT10" s="2246"/>
      <c r="BU10" s="2246"/>
      <c r="BV10" s="2243"/>
      <c r="BW10" s="2246"/>
      <c r="BX10" s="2246"/>
      <c r="BY10" s="2246"/>
      <c r="BZ10" s="2246"/>
      <c r="CA10" s="2246"/>
      <c r="CB10" s="2246"/>
      <c r="CC10" s="2243"/>
      <c r="CD10" s="2246"/>
      <c r="CE10" s="2246"/>
      <c r="CF10" s="2246"/>
      <c r="CG10" s="2246"/>
      <c r="CH10" s="2246"/>
      <c r="CI10" s="2246"/>
      <c r="CJ10" s="2246"/>
      <c r="CK10" s="2246"/>
      <c r="CL10" s="2246"/>
      <c r="CM10" s="2246"/>
      <c r="CN10" s="2246"/>
      <c r="CO10" s="2246"/>
      <c r="CP10" s="2246"/>
      <c r="CQ10" s="2246"/>
      <c r="CR10" s="2244"/>
      <c r="CS10" s="2248"/>
      <c r="CT10" s="2248"/>
      <c r="CU10" s="2248"/>
      <c r="CV10" s="2248"/>
      <c r="CW10" s="2249"/>
      <c r="CX10" s="2250"/>
      <c r="CY10" s="2249"/>
      <c r="CZ10" s="2248"/>
      <c r="DA10" s="2248"/>
      <c r="DB10" s="2249"/>
      <c r="DC10" s="2249"/>
      <c r="DD10" s="2251"/>
      <c r="DE10" s="2248"/>
      <c r="DF10" s="2248"/>
      <c r="DG10" s="2248"/>
      <c r="DH10" s="2248"/>
      <c r="DI10" s="2249"/>
      <c r="DJ10" s="2246"/>
      <c r="DK10" s="2250"/>
      <c r="DL10" s="2248"/>
      <c r="DM10" s="2248"/>
      <c r="DN10" s="2250"/>
      <c r="DO10" s="2250"/>
      <c r="DP10" s="2251"/>
      <c r="DQ10" s="2248"/>
      <c r="DR10" s="2248"/>
      <c r="DS10" s="2248"/>
      <c r="DT10" s="2248"/>
      <c r="DU10" s="2249"/>
      <c r="DV10" s="2248"/>
      <c r="DW10" s="2245"/>
      <c r="DX10" s="2248"/>
      <c r="DY10" s="2248"/>
      <c r="DZ10" s="2249"/>
      <c r="EA10" s="2250"/>
      <c r="EB10" s="2251"/>
      <c r="EC10" s="2248"/>
      <c r="ED10" s="2248"/>
      <c r="EE10" s="2248"/>
      <c r="EF10" s="2248"/>
      <c r="EG10" s="2249"/>
      <c r="EH10" s="2248"/>
      <c r="EI10" s="2248"/>
      <c r="EJ10" s="2248"/>
      <c r="EK10" s="2248"/>
      <c r="EL10" s="2248"/>
      <c r="EM10" s="2249"/>
      <c r="EN10" s="2248"/>
      <c r="EO10" s="2248"/>
      <c r="EP10" s="2246"/>
      <c r="EQ10" s="2246"/>
      <c r="ER10" s="2246"/>
      <c r="ES10" s="2246"/>
      <c r="ET10" s="2246"/>
      <c r="EU10" s="2246"/>
      <c r="EV10" s="2246"/>
      <c r="EW10" s="2246"/>
      <c r="EX10" s="2246"/>
      <c r="EY10" s="2246"/>
      <c r="EZ10" s="2246"/>
      <c r="FA10" s="2246"/>
      <c r="FB10" s="2246"/>
      <c r="FC10" s="2246"/>
      <c r="FD10" s="2246"/>
      <c r="FE10" s="2246"/>
      <c r="FF10" s="2246"/>
      <c r="FG10" s="2246"/>
      <c r="FH10" s="2246"/>
      <c r="FI10" s="2246"/>
      <c r="FJ10" s="2246"/>
      <c r="FK10" s="2246"/>
      <c r="FL10" s="2246"/>
      <c r="FM10" s="2246"/>
      <c r="FN10" s="2245"/>
      <c r="FO10" s="2245"/>
      <c r="FP10" s="2245"/>
      <c r="FQ10" s="2245"/>
      <c r="FR10" s="2245"/>
      <c r="FS10" s="2245"/>
      <c r="FT10" s="2245"/>
      <c r="FU10" s="2245"/>
      <c r="FV10" s="2245"/>
      <c r="FW10" s="2245"/>
      <c r="FX10" s="2246"/>
      <c r="FY10" s="2246"/>
      <c r="FZ10" s="2246"/>
      <c r="GA10" s="2246"/>
      <c r="GB10" s="2246"/>
      <c r="GC10" s="2246"/>
      <c r="GD10" s="2246"/>
      <c r="GE10" s="2246"/>
      <c r="GF10" s="2246"/>
      <c r="GG10" s="2246"/>
      <c r="GH10" s="2252"/>
      <c r="GI10" s="2246"/>
      <c r="GJ10" s="2246"/>
      <c r="GK10" s="2246"/>
      <c r="GL10" s="2246"/>
      <c r="GM10" s="2242"/>
      <c r="GN10" s="2253"/>
      <c r="GO10" s="2253"/>
      <c r="GP10" s="2253"/>
      <c r="GQ10" s="2253"/>
      <c r="GR10" s="2253"/>
      <c r="GS10" s="2253"/>
      <c r="GT10" s="2253"/>
      <c r="GU10" s="2253"/>
      <c r="GV10" s="2253"/>
      <c r="GW10" s="2253"/>
      <c r="GX10" s="2253"/>
      <c r="GY10" s="2253"/>
      <c r="GZ10" s="2253"/>
      <c r="HA10" s="2253"/>
      <c r="HB10" s="2253"/>
      <c r="HC10" s="2253"/>
      <c r="HD10" s="2253"/>
      <c r="HE10" s="2253"/>
      <c r="HF10" s="2253"/>
      <c r="HG10" s="2253"/>
      <c r="HH10" s="2253"/>
      <c r="HI10" s="2253"/>
      <c r="HJ10" s="2253"/>
      <c r="HK10" s="2253"/>
      <c r="HL10" s="2253"/>
      <c r="HM10" s="2253"/>
      <c r="HN10" s="2253"/>
      <c r="HO10" s="2242"/>
      <c r="HP10" s="2242"/>
      <c r="HQ10" s="2242"/>
      <c r="HR10" s="2242"/>
    </row>
    <row r="11" spans="1:226">
      <c r="A11" s="2243"/>
      <c r="B11" s="2244"/>
      <c r="C11" s="2244"/>
      <c r="D11" s="2245"/>
      <c r="E11" s="2245"/>
      <c r="F11" s="2246"/>
      <c r="G11" s="2246"/>
      <c r="H11" s="2246"/>
      <c r="I11" s="2246"/>
      <c r="J11" s="2246"/>
      <c r="K11" s="2246"/>
      <c r="L11" s="2246"/>
      <c r="M11" s="2246"/>
      <c r="N11" s="2246"/>
      <c r="O11" s="2245"/>
      <c r="P11" s="2246"/>
      <c r="Q11" s="2246"/>
      <c r="R11" s="2245"/>
      <c r="S11" s="2246"/>
      <c r="T11" s="2245"/>
      <c r="U11" s="2246"/>
      <c r="V11" s="2246"/>
      <c r="W11" s="2247"/>
      <c r="X11" s="2246"/>
      <c r="Y11" s="2245"/>
      <c r="Z11" s="2246"/>
      <c r="AA11" s="2246"/>
      <c r="AB11" s="2246"/>
      <c r="AC11" s="2246"/>
      <c r="AD11" s="2246"/>
      <c r="AE11" s="2246"/>
      <c r="AF11" s="2246"/>
      <c r="AG11" s="2246"/>
      <c r="AH11" s="2246"/>
      <c r="AI11" s="2246"/>
      <c r="AJ11" s="2246"/>
      <c r="AK11" s="2246"/>
      <c r="AL11" s="2246"/>
      <c r="AM11" s="2246"/>
      <c r="AN11" s="2246"/>
      <c r="AO11" s="2246"/>
      <c r="AP11" s="2246"/>
      <c r="AQ11" s="2246"/>
      <c r="AR11" s="2246"/>
      <c r="AS11" s="2246"/>
      <c r="AT11" s="2246"/>
      <c r="AU11" s="2246"/>
      <c r="AV11" s="2246"/>
      <c r="AW11" s="2246"/>
      <c r="AX11" s="2246"/>
      <c r="AY11" s="2246"/>
      <c r="AZ11" s="2246"/>
      <c r="BA11" s="2246"/>
      <c r="BB11" s="2246"/>
      <c r="BC11" s="2246"/>
      <c r="BD11" s="2246"/>
      <c r="BE11" s="2246"/>
      <c r="BF11" s="2246"/>
      <c r="BG11" s="2246"/>
      <c r="BH11" s="2243"/>
      <c r="BI11" s="2246"/>
      <c r="BJ11" s="2246"/>
      <c r="BK11" s="2246"/>
      <c r="BL11" s="2246"/>
      <c r="BM11" s="2246"/>
      <c r="BN11" s="2246"/>
      <c r="BO11" s="2243"/>
      <c r="BP11" s="2246"/>
      <c r="BQ11" s="2246"/>
      <c r="BR11" s="2246"/>
      <c r="BS11" s="2246"/>
      <c r="BT11" s="2246"/>
      <c r="BU11" s="2246"/>
      <c r="BV11" s="2243"/>
      <c r="BW11" s="2246"/>
      <c r="BX11" s="2246"/>
      <c r="BY11" s="2246"/>
      <c r="BZ11" s="2246"/>
      <c r="CA11" s="2246"/>
      <c r="CB11" s="2246"/>
      <c r="CC11" s="2243"/>
      <c r="CD11" s="2246"/>
      <c r="CE11" s="2246"/>
      <c r="CF11" s="2246"/>
      <c r="CG11" s="2246"/>
      <c r="CH11" s="2246"/>
      <c r="CI11" s="2246"/>
      <c r="CJ11" s="2246"/>
      <c r="CK11" s="2246"/>
      <c r="CL11" s="2246"/>
      <c r="CM11" s="2246"/>
      <c r="CN11" s="2246"/>
      <c r="CO11" s="2246"/>
      <c r="CP11" s="2246"/>
      <c r="CQ11" s="2246"/>
      <c r="CR11" s="2244"/>
      <c r="CS11" s="2248"/>
      <c r="CT11" s="2248"/>
      <c r="CU11" s="2248"/>
      <c r="CV11" s="2248"/>
      <c r="CW11" s="2249"/>
      <c r="CX11" s="2250"/>
      <c r="CY11" s="2249"/>
      <c r="CZ11" s="2248"/>
      <c r="DA11" s="2248"/>
      <c r="DB11" s="2249"/>
      <c r="DC11" s="2249"/>
      <c r="DD11" s="2251"/>
      <c r="DE11" s="2248"/>
      <c r="DF11" s="2248"/>
      <c r="DG11" s="2248"/>
      <c r="DH11" s="2248"/>
      <c r="DI11" s="2249"/>
      <c r="DJ11" s="2246"/>
      <c r="DK11" s="2250"/>
      <c r="DL11" s="2248"/>
      <c r="DM11" s="2248"/>
      <c r="DN11" s="2250"/>
      <c r="DO11" s="2250"/>
      <c r="DP11" s="2251"/>
      <c r="DQ11" s="2248"/>
      <c r="DR11" s="2248"/>
      <c r="DS11" s="2248"/>
      <c r="DT11" s="2248"/>
      <c r="DU11" s="2249"/>
      <c r="DV11" s="2248"/>
      <c r="DW11" s="2245"/>
      <c r="DX11" s="2248"/>
      <c r="DY11" s="2248"/>
      <c r="DZ11" s="2249"/>
      <c r="EA11" s="2250"/>
      <c r="EB11" s="2251"/>
      <c r="EC11" s="2248"/>
      <c r="ED11" s="2248"/>
      <c r="EE11" s="2248"/>
      <c r="EF11" s="2248"/>
      <c r="EG11" s="2249"/>
      <c r="EH11" s="2248"/>
      <c r="EI11" s="2248"/>
      <c r="EJ11" s="2248"/>
      <c r="EK11" s="2248"/>
      <c r="EL11" s="2248"/>
      <c r="EM11" s="2249"/>
      <c r="EN11" s="2248"/>
      <c r="EO11" s="2248"/>
      <c r="EP11" s="2246"/>
      <c r="EQ11" s="2246"/>
      <c r="ER11" s="2246"/>
      <c r="ES11" s="2246"/>
      <c r="ET11" s="2246"/>
      <c r="EU11" s="2246"/>
      <c r="EV11" s="2246"/>
      <c r="EW11" s="2246"/>
      <c r="EX11" s="2246"/>
      <c r="EY11" s="2246"/>
      <c r="EZ11" s="2246"/>
      <c r="FA11" s="2246"/>
      <c r="FB11" s="2246"/>
      <c r="FC11" s="2246"/>
      <c r="FD11" s="2246"/>
      <c r="FE11" s="2246"/>
      <c r="FF11" s="2246"/>
      <c r="FG11" s="2246"/>
      <c r="FH11" s="2246"/>
      <c r="FI11" s="2246"/>
      <c r="FJ11" s="2246"/>
      <c r="FK11" s="2246"/>
      <c r="FL11" s="2246"/>
      <c r="FM11" s="2246"/>
      <c r="FN11" s="2245"/>
      <c r="FO11" s="2245"/>
      <c r="FP11" s="2245"/>
      <c r="FQ11" s="2245"/>
      <c r="FR11" s="2245"/>
      <c r="FS11" s="2245"/>
      <c r="FT11" s="2245"/>
      <c r="FU11" s="2245"/>
      <c r="FV11" s="2245"/>
      <c r="FW11" s="2245"/>
      <c r="FX11" s="2246"/>
      <c r="FY11" s="2246"/>
      <c r="FZ11" s="2246"/>
      <c r="GA11" s="2246"/>
      <c r="GB11" s="2246"/>
      <c r="GC11" s="2246"/>
      <c r="GD11" s="2246"/>
      <c r="GE11" s="2246"/>
      <c r="GF11" s="2246"/>
      <c r="GG11" s="2246"/>
      <c r="GH11" s="2252"/>
      <c r="GI11" s="2246"/>
      <c r="GJ11" s="2246"/>
      <c r="GK11" s="2246"/>
      <c r="GL11" s="2246"/>
      <c r="GM11" s="2242"/>
      <c r="GN11" s="2253"/>
      <c r="GO11" s="2253"/>
      <c r="GP11" s="2253"/>
      <c r="GQ11" s="2253"/>
      <c r="GR11" s="2253"/>
      <c r="GS11" s="2253"/>
      <c r="GT11" s="2253"/>
      <c r="GU11" s="2253"/>
      <c r="GV11" s="2253"/>
      <c r="GW11" s="2253"/>
      <c r="GX11" s="2253"/>
      <c r="GY11" s="2253"/>
      <c r="GZ11" s="2253"/>
      <c r="HA11" s="2253"/>
      <c r="HB11" s="2253"/>
      <c r="HC11" s="2253"/>
      <c r="HD11" s="2253"/>
      <c r="HE11" s="2253"/>
      <c r="HF11" s="2253"/>
      <c r="HG11" s="2253"/>
      <c r="HH11" s="2253"/>
      <c r="HI11" s="2253"/>
      <c r="HJ11" s="2253"/>
      <c r="HK11" s="2253"/>
      <c r="HL11" s="2253"/>
      <c r="HM11" s="2253"/>
      <c r="HN11" s="2253"/>
      <c r="HO11" s="2242"/>
      <c r="HP11" s="2242"/>
      <c r="HQ11" s="2242"/>
      <c r="HR11" s="2242"/>
    </row>
    <row r="12" spans="1:226">
      <c r="A12" s="2243"/>
      <c r="B12" s="2244"/>
      <c r="C12" s="2244"/>
      <c r="D12" s="2245"/>
      <c r="E12" s="2245"/>
      <c r="F12" s="2246"/>
      <c r="G12" s="2246"/>
      <c r="H12" s="2246"/>
      <c r="I12" s="2246"/>
      <c r="J12" s="2246"/>
      <c r="K12" s="2246"/>
      <c r="L12" s="2246"/>
      <c r="M12" s="2246"/>
      <c r="N12" s="2246"/>
      <c r="O12" s="2245"/>
      <c r="P12" s="2246"/>
      <c r="Q12" s="2246"/>
      <c r="R12" s="2245"/>
      <c r="S12" s="2246"/>
      <c r="T12" s="2245"/>
      <c r="U12" s="2246"/>
      <c r="V12" s="2246"/>
      <c r="W12" s="2247"/>
      <c r="X12" s="2246"/>
      <c r="Y12" s="2245"/>
      <c r="Z12" s="2246"/>
      <c r="AA12" s="2246"/>
      <c r="AB12" s="2246"/>
      <c r="AC12" s="2246"/>
      <c r="AD12" s="2246"/>
      <c r="AE12" s="2246"/>
      <c r="AF12" s="2246"/>
      <c r="AG12" s="2246"/>
      <c r="AH12" s="2246"/>
      <c r="AI12" s="2246"/>
      <c r="AJ12" s="2246"/>
      <c r="AK12" s="2246"/>
      <c r="AL12" s="2246"/>
      <c r="AM12" s="2246"/>
      <c r="AN12" s="2246"/>
      <c r="AO12" s="2246"/>
      <c r="AP12" s="2246"/>
      <c r="AQ12" s="2246"/>
      <c r="AR12" s="2246"/>
      <c r="AS12" s="2246"/>
      <c r="AT12" s="2246"/>
      <c r="AU12" s="2246"/>
      <c r="AV12" s="2246"/>
      <c r="AW12" s="2246"/>
      <c r="AX12" s="2246"/>
      <c r="AY12" s="2246"/>
      <c r="AZ12" s="2246"/>
      <c r="BA12" s="2246"/>
      <c r="BB12" s="2246"/>
      <c r="BC12" s="2246"/>
      <c r="BD12" s="2246"/>
      <c r="BE12" s="2246"/>
      <c r="BF12" s="2246"/>
      <c r="BG12" s="2246"/>
      <c r="BH12" s="2243"/>
      <c r="BI12" s="2246"/>
      <c r="BJ12" s="2246"/>
      <c r="BK12" s="2246"/>
      <c r="BL12" s="2246"/>
      <c r="BM12" s="2246"/>
      <c r="BN12" s="2246"/>
      <c r="BO12" s="2243"/>
      <c r="BP12" s="2246"/>
      <c r="BQ12" s="2246"/>
      <c r="BR12" s="2246"/>
      <c r="BS12" s="2246"/>
      <c r="BT12" s="2246"/>
      <c r="BU12" s="2246"/>
      <c r="BV12" s="2243"/>
      <c r="BW12" s="2246"/>
      <c r="BX12" s="2246"/>
      <c r="BY12" s="2246"/>
      <c r="BZ12" s="2246"/>
      <c r="CA12" s="2246"/>
      <c r="CB12" s="2246"/>
      <c r="CC12" s="2243"/>
      <c r="CD12" s="2246"/>
      <c r="CE12" s="2246"/>
      <c r="CF12" s="2246"/>
      <c r="CG12" s="2246"/>
      <c r="CH12" s="2246"/>
      <c r="CI12" s="2246"/>
      <c r="CJ12" s="2246"/>
      <c r="CK12" s="2246"/>
      <c r="CL12" s="2246"/>
      <c r="CM12" s="2246"/>
      <c r="CN12" s="2246"/>
      <c r="CO12" s="2246"/>
      <c r="CP12" s="2246"/>
      <c r="CQ12" s="2246"/>
      <c r="CR12" s="2244"/>
      <c r="CS12" s="2248"/>
      <c r="CT12" s="2248"/>
      <c r="CU12" s="2248"/>
      <c r="CV12" s="2248"/>
      <c r="CW12" s="2249"/>
      <c r="CX12" s="2250"/>
      <c r="CY12" s="2249"/>
      <c r="CZ12" s="2248"/>
      <c r="DA12" s="2248"/>
      <c r="DB12" s="2249"/>
      <c r="DC12" s="2249"/>
      <c r="DD12" s="2251"/>
      <c r="DE12" s="2248"/>
      <c r="DF12" s="2248"/>
      <c r="DG12" s="2248"/>
      <c r="DH12" s="2248"/>
      <c r="DI12" s="2249"/>
      <c r="DJ12" s="2246"/>
      <c r="DK12" s="2250"/>
      <c r="DL12" s="2248"/>
      <c r="DM12" s="2248"/>
      <c r="DN12" s="2250"/>
      <c r="DO12" s="2250"/>
      <c r="DP12" s="2251"/>
      <c r="DQ12" s="2248"/>
      <c r="DR12" s="2248"/>
      <c r="DS12" s="2248"/>
      <c r="DT12" s="2248"/>
      <c r="DU12" s="2249"/>
      <c r="DV12" s="2248"/>
      <c r="DW12" s="2245"/>
      <c r="DX12" s="2248"/>
      <c r="DY12" s="2248"/>
      <c r="DZ12" s="2249"/>
      <c r="EA12" s="2250"/>
      <c r="EB12" s="2251"/>
      <c r="EC12" s="2248"/>
      <c r="ED12" s="2248"/>
      <c r="EE12" s="2248"/>
      <c r="EF12" s="2248"/>
      <c r="EG12" s="2249"/>
      <c r="EH12" s="2248"/>
      <c r="EI12" s="2248"/>
      <c r="EJ12" s="2248"/>
      <c r="EK12" s="2248"/>
      <c r="EL12" s="2248"/>
      <c r="EM12" s="2249"/>
      <c r="EN12" s="2248"/>
      <c r="EO12" s="2248"/>
      <c r="EP12" s="2246"/>
      <c r="EQ12" s="2246"/>
      <c r="ER12" s="2246"/>
      <c r="ES12" s="2246"/>
      <c r="ET12" s="2246"/>
      <c r="EU12" s="2246"/>
      <c r="EV12" s="2246"/>
      <c r="EW12" s="2246"/>
      <c r="EX12" s="2246"/>
      <c r="EY12" s="2246"/>
      <c r="EZ12" s="2246"/>
      <c r="FA12" s="2246"/>
      <c r="FB12" s="2246"/>
      <c r="FC12" s="2246"/>
      <c r="FD12" s="2246"/>
      <c r="FE12" s="2246"/>
      <c r="FF12" s="2246"/>
      <c r="FG12" s="2246"/>
      <c r="FH12" s="2246"/>
      <c r="FI12" s="2246"/>
      <c r="FJ12" s="2246"/>
      <c r="FK12" s="2246"/>
      <c r="FL12" s="2246"/>
      <c r="FM12" s="2246"/>
      <c r="FN12" s="2245"/>
      <c r="FO12" s="2245"/>
      <c r="FP12" s="2245"/>
      <c r="FQ12" s="2245"/>
      <c r="FR12" s="2245"/>
      <c r="FS12" s="2245"/>
      <c r="FT12" s="2245"/>
      <c r="FU12" s="2245"/>
      <c r="FV12" s="2245"/>
      <c r="FW12" s="2245"/>
      <c r="FX12" s="2246"/>
      <c r="FY12" s="2246"/>
      <c r="FZ12" s="2246"/>
      <c r="GA12" s="2246"/>
      <c r="GB12" s="2246"/>
      <c r="GC12" s="2246"/>
      <c r="GD12" s="2246"/>
      <c r="GE12" s="2246"/>
      <c r="GF12" s="2246"/>
      <c r="GG12" s="2246"/>
      <c r="GH12" s="2252"/>
      <c r="GI12" s="2246"/>
      <c r="GJ12" s="2246"/>
      <c r="GK12" s="2246"/>
      <c r="GL12" s="2246"/>
      <c r="GM12" s="2242"/>
      <c r="GN12" s="2253"/>
      <c r="GO12" s="2253"/>
      <c r="GP12" s="2253"/>
      <c r="GQ12" s="2253"/>
      <c r="GR12" s="2253"/>
      <c r="GS12" s="2253"/>
      <c r="GT12" s="2253"/>
      <c r="GU12" s="2253"/>
      <c r="GV12" s="2253"/>
      <c r="GW12" s="2253"/>
      <c r="GX12" s="2253"/>
      <c r="GY12" s="2253"/>
      <c r="GZ12" s="2253"/>
      <c r="HA12" s="2253"/>
      <c r="HB12" s="2253"/>
      <c r="HC12" s="2253"/>
      <c r="HD12" s="2253"/>
      <c r="HE12" s="2253"/>
      <c r="HF12" s="2253"/>
      <c r="HG12" s="2253"/>
      <c r="HH12" s="2253"/>
      <c r="HI12" s="2253"/>
      <c r="HJ12" s="2253"/>
      <c r="HK12" s="2253"/>
      <c r="HL12" s="2253"/>
      <c r="HM12" s="2253"/>
      <c r="HN12" s="2253"/>
      <c r="HO12" s="2242"/>
      <c r="HP12" s="2242"/>
      <c r="HQ12" s="2242"/>
      <c r="HR12" s="2242"/>
    </row>
    <row r="13" spans="1:226">
      <c r="A13" s="2243"/>
      <c r="B13" s="2244"/>
      <c r="C13" s="2244"/>
      <c r="D13" s="2245"/>
      <c r="E13" s="2245"/>
      <c r="F13" s="2246"/>
      <c r="G13" s="2246"/>
      <c r="H13" s="2246"/>
      <c r="I13" s="2246"/>
      <c r="J13" s="2246"/>
      <c r="K13" s="2246"/>
      <c r="L13" s="2246"/>
      <c r="M13" s="2246"/>
      <c r="N13" s="2246"/>
      <c r="O13" s="2245"/>
      <c r="P13" s="2246"/>
      <c r="Q13" s="2246"/>
      <c r="R13" s="2245"/>
      <c r="S13" s="2246"/>
      <c r="T13" s="2245"/>
      <c r="U13" s="2246"/>
      <c r="V13" s="2246"/>
      <c r="W13" s="2247"/>
      <c r="X13" s="2246"/>
      <c r="Y13" s="2245"/>
      <c r="Z13" s="2246"/>
      <c r="AA13" s="2246"/>
      <c r="AB13" s="2246"/>
      <c r="AC13" s="2246"/>
      <c r="AD13" s="2246"/>
      <c r="AE13" s="2246"/>
      <c r="AF13" s="2246"/>
      <c r="AG13" s="2246"/>
      <c r="AH13" s="2246"/>
      <c r="AI13" s="2246"/>
      <c r="AJ13" s="2246"/>
      <c r="AK13" s="2246"/>
      <c r="AL13" s="2246"/>
      <c r="AM13" s="2246"/>
      <c r="AN13" s="2246"/>
      <c r="AO13" s="2246"/>
      <c r="AP13" s="2246"/>
      <c r="AQ13" s="2246"/>
      <c r="AR13" s="2246"/>
      <c r="AS13" s="2246"/>
      <c r="AT13" s="2246"/>
      <c r="AU13" s="2246"/>
      <c r="AV13" s="2246"/>
      <c r="AW13" s="2246"/>
      <c r="AX13" s="2246"/>
      <c r="AY13" s="2246"/>
      <c r="AZ13" s="2246"/>
      <c r="BA13" s="2246"/>
      <c r="BB13" s="2246"/>
      <c r="BC13" s="2246"/>
      <c r="BD13" s="2246"/>
      <c r="BE13" s="2246"/>
      <c r="BF13" s="2246"/>
      <c r="BG13" s="2246"/>
      <c r="BH13" s="2243"/>
      <c r="BI13" s="2246"/>
      <c r="BJ13" s="2246"/>
      <c r="BK13" s="2246"/>
      <c r="BL13" s="2246"/>
      <c r="BM13" s="2246"/>
      <c r="BN13" s="2246"/>
      <c r="BO13" s="2243"/>
      <c r="BP13" s="2246"/>
      <c r="BQ13" s="2246"/>
      <c r="BR13" s="2246"/>
      <c r="BS13" s="2246"/>
      <c r="BT13" s="2246"/>
      <c r="BU13" s="2246"/>
      <c r="BV13" s="2243"/>
      <c r="BW13" s="2246"/>
      <c r="BX13" s="2246"/>
      <c r="BY13" s="2246"/>
      <c r="BZ13" s="2246"/>
      <c r="CA13" s="2246"/>
      <c r="CB13" s="2246"/>
      <c r="CC13" s="2243"/>
      <c r="CD13" s="2246"/>
      <c r="CE13" s="2246"/>
      <c r="CF13" s="2246"/>
      <c r="CG13" s="2246"/>
      <c r="CH13" s="2246"/>
      <c r="CI13" s="2246"/>
      <c r="CJ13" s="2246"/>
      <c r="CK13" s="2246"/>
      <c r="CL13" s="2246"/>
      <c r="CM13" s="2246"/>
      <c r="CN13" s="2246"/>
      <c r="CO13" s="2246"/>
      <c r="CP13" s="2246"/>
      <c r="CQ13" s="2246"/>
      <c r="CR13" s="2244"/>
      <c r="CS13" s="2248"/>
      <c r="CT13" s="2248"/>
      <c r="CU13" s="2248"/>
      <c r="CV13" s="2248"/>
      <c r="CW13" s="2249"/>
      <c r="CX13" s="2250"/>
      <c r="CY13" s="2249"/>
      <c r="CZ13" s="2248"/>
      <c r="DA13" s="2248"/>
      <c r="DB13" s="2249"/>
      <c r="DC13" s="2249"/>
      <c r="DD13" s="2251"/>
      <c r="DE13" s="2248"/>
      <c r="DF13" s="2248"/>
      <c r="DG13" s="2248"/>
      <c r="DH13" s="2248"/>
      <c r="DI13" s="2249"/>
      <c r="DJ13" s="2246"/>
      <c r="DK13" s="2250"/>
      <c r="DL13" s="2248"/>
      <c r="DM13" s="2248"/>
      <c r="DN13" s="2250"/>
      <c r="DO13" s="2250"/>
      <c r="DP13" s="2251"/>
      <c r="DQ13" s="2248"/>
      <c r="DR13" s="2248"/>
      <c r="DS13" s="2248"/>
      <c r="DT13" s="2248"/>
      <c r="DU13" s="2249"/>
      <c r="DV13" s="2248"/>
      <c r="DW13" s="2245"/>
      <c r="DX13" s="2248"/>
      <c r="DY13" s="2248"/>
      <c r="DZ13" s="2249"/>
      <c r="EA13" s="2250"/>
      <c r="EB13" s="2251"/>
      <c r="EC13" s="2248"/>
      <c r="ED13" s="2248"/>
      <c r="EE13" s="2248"/>
      <c r="EF13" s="2248"/>
      <c r="EG13" s="2249"/>
      <c r="EH13" s="2248"/>
      <c r="EI13" s="2248"/>
      <c r="EJ13" s="2248"/>
      <c r="EK13" s="2248"/>
      <c r="EL13" s="2248"/>
      <c r="EM13" s="2249"/>
      <c r="EN13" s="2248"/>
      <c r="EO13" s="2248"/>
      <c r="EP13" s="2246"/>
      <c r="EQ13" s="2246"/>
      <c r="ER13" s="2246"/>
      <c r="ES13" s="2246"/>
      <c r="ET13" s="2246"/>
      <c r="EU13" s="2246"/>
      <c r="EV13" s="2246"/>
      <c r="EW13" s="2246"/>
      <c r="EX13" s="2246"/>
      <c r="EY13" s="2246"/>
      <c r="EZ13" s="2246"/>
      <c r="FA13" s="2246"/>
      <c r="FB13" s="2246"/>
      <c r="FC13" s="2246"/>
      <c r="FD13" s="2246"/>
      <c r="FE13" s="2246"/>
      <c r="FF13" s="2246"/>
      <c r="FG13" s="2246"/>
      <c r="FH13" s="2246"/>
      <c r="FI13" s="2246"/>
      <c r="FJ13" s="2246"/>
      <c r="FK13" s="2246"/>
      <c r="FL13" s="2246"/>
      <c r="FM13" s="2246"/>
      <c r="FN13" s="2245"/>
      <c r="FO13" s="2245"/>
      <c r="FP13" s="2245"/>
      <c r="FQ13" s="2245"/>
      <c r="FR13" s="2245"/>
      <c r="FS13" s="2245"/>
      <c r="FT13" s="2245"/>
      <c r="FU13" s="2245"/>
      <c r="FV13" s="2245"/>
      <c r="FW13" s="2245"/>
      <c r="FX13" s="2246"/>
      <c r="FY13" s="2246"/>
      <c r="FZ13" s="2246"/>
      <c r="GA13" s="2246"/>
      <c r="GB13" s="2246"/>
      <c r="GC13" s="2246"/>
      <c r="GD13" s="2246"/>
      <c r="GE13" s="2246"/>
      <c r="GF13" s="2246"/>
      <c r="GG13" s="2246"/>
      <c r="GH13" s="2252"/>
      <c r="GI13" s="2246"/>
      <c r="GJ13" s="2246"/>
      <c r="GK13" s="2246"/>
      <c r="GL13" s="2246"/>
      <c r="GM13" s="2242"/>
      <c r="GN13" s="2253"/>
      <c r="GO13" s="2253"/>
      <c r="GP13" s="2253"/>
      <c r="GQ13" s="2253"/>
      <c r="GR13" s="2253"/>
      <c r="GS13" s="2253"/>
      <c r="GT13" s="2253"/>
      <c r="GU13" s="2253"/>
      <c r="GV13" s="2253"/>
      <c r="GW13" s="2253"/>
      <c r="GX13" s="2253"/>
      <c r="GY13" s="2253"/>
      <c r="GZ13" s="2253"/>
      <c r="HA13" s="2253"/>
      <c r="HB13" s="2253"/>
      <c r="HC13" s="2253"/>
      <c r="HD13" s="2253"/>
      <c r="HE13" s="2253"/>
      <c r="HF13" s="2253"/>
      <c r="HG13" s="2253"/>
      <c r="HH13" s="2253"/>
      <c r="HI13" s="2253"/>
      <c r="HJ13" s="2253"/>
      <c r="HK13" s="2253"/>
      <c r="HL13" s="2253"/>
      <c r="HM13" s="2253"/>
      <c r="HN13" s="2253"/>
      <c r="HO13" s="2242"/>
      <c r="HP13" s="2242"/>
      <c r="HQ13" s="2242"/>
      <c r="HR13" s="2242"/>
    </row>
    <row r="14" spans="1:226">
      <c r="A14" s="2243"/>
      <c r="B14" s="2244"/>
      <c r="C14" s="2244"/>
      <c r="D14" s="2245"/>
      <c r="E14" s="2245"/>
      <c r="F14" s="2246"/>
      <c r="G14" s="2246"/>
      <c r="H14" s="2246"/>
      <c r="I14" s="2246"/>
      <c r="J14" s="2246"/>
      <c r="K14" s="2246"/>
      <c r="L14" s="2246"/>
      <c r="M14" s="2246"/>
      <c r="N14" s="2246"/>
      <c r="O14" s="2245"/>
      <c r="P14" s="2246"/>
      <c r="Q14" s="2246"/>
      <c r="R14" s="2245"/>
      <c r="S14" s="2246"/>
      <c r="T14" s="2245"/>
      <c r="U14" s="2246"/>
      <c r="V14" s="2246"/>
      <c r="W14" s="2247"/>
      <c r="X14" s="2246"/>
      <c r="Y14" s="2245"/>
      <c r="Z14" s="2246"/>
      <c r="AA14" s="2246"/>
      <c r="AB14" s="2246"/>
      <c r="AC14" s="2246"/>
      <c r="AD14" s="2246"/>
      <c r="AE14" s="2246"/>
      <c r="AF14" s="2246"/>
      <c r="AG14" s="2246"/>
      <c r="AH14" s="2246"/>
      <c r="AI14" s="2246"/>
      <c r="AJ14" s="2246"/>
      <c r="AK14" s="2246"/>
      <c r="AL14" s="2246"/>
      <c r="AM14" s="2246"/>
      <c r="AN14" s="2246"/>
      <c r="AO14" s="2246"/>
      <c r="AP14" s="2246"/>
      <c r="AQ14" s="2246"/>
      <c r="AR14" s="2246"/>
      <c r="AS14" s="2246"/>
      <c r="AT14" s="2246"/>
      <c r="AU14" s="2246"/>
      <c r="AV14" s="2246"/>
      <c r="AW14" s="2246"/>
      <c r="AX14" s="2246"/>
      <c r="AY14" s="2246"/>
      <c r="AZ14" s="2246"/>
      <c r="BA14" s="2246"/>
      <c r="BB14" s="2246"/>
      <c r="BC14" s="2246"/>
      <c r="BD14" s="2246"/>
      <c r="BE14" s="2246"/>
      <c r="BF14" s="2246"/>
      <c r="BG14" s="2246"/>
      <c r="BH14" s="2243"/>
      <c r="BI14" s="2246"/>
      <c r="BJ14" s="2246"/>
      <c r="BK14" s="2246"/>
      <c r="BL14" s="2246"/>
      <c r="BM14" s="2246"/>
      <c r="BN14" s="2246"/>
      <c r="BO14" s="2243"/>
      <c r="BP14" s="2246"/>
      <c r="BQ14" s="2246"/>
      <c r="BR14" s="2246"/>
      <c r="BS14" s="2246"/>
      <c r="BT14" s="2246"/>
      <c r="BU14" s="2246"/>
      <c r="BV14" s="2243"/>
      <c r="BW14" s="2246"/>
      <c r="BX14" s="2246"/>
      <c r="BY14" s="2246"/>
      <c r="BZ14" s="2246"/>
      <c r="CA14" s="2246"/>
      <c r="CB14" s="2246"/>
      <c r="CC14" s="2243"/>
      <c r="CD14" s="2246"/>
      <c r="CE14" s="2246"/>
      <c r="CF14" s="2246"/>
      <c r="CG14" s="2246"/>
      <c r="CH14" s="2246"/>
      <c r="CI14" s="2246"/>
      <c r="CJ14" s="2246"/>
      <c r="CK14" s="2246"/>
      <c r="CL14" s="2246"/>
      <c r="CM14" s="2246"/>
      <c r="CN14" s="2246"/>
      <c r="CO14" s="2246"/>
      <c r="CP14" s="2246"/>
      <c r="CQ14" s="2246"/>
      <c r="CR14" s="2244"/>
      <c r="CS14" s="2248"/>
      <c r="CT14" s="2248"/>
      <c r="CU14" s="2248"/>
      <c r="CV14" s="2248"/>
      <c r="CW14" s="2249"/>
      <c r="CX14" s="2250"/>
      <c r="CY14" s="2249"/>
      <c r="CZ14" s="2248"/>
      <c r="DA14" s="2248"/>
      <c r="DB14" s="2249"/>
      <c r="DC14" s="2249"/>
      <c r="DD14" s="2251"/>
      <c r="DE14" s="2248"/>
      <c r="DF14" s="2248"/>
      <c r="DG14" s="2248"/>
      <c r="DH14" s="2248"/>
      <c r="DI14" s="2249"/>
      <c r="DJ14" s="2246"/>
      <c r="DK14" s="2250"/>
      <c r="DL14" s="2248"/>
      <c r="DM14" s="2248"/>
      <c r="DN14" s="2250"/>
      <c r="DO14" s="2250"/>
      <c r="DP14" s="2251"/>
      <c r="DQ14" s="2248"/>
      <c r="DR14" s="2248"/>
      <c r="DS14" s="2248"/>
      <c r="DT14" s="2248"/>
      <c r="DU14" s="2249"/>
      <c r="DV14" s="2248"/>
      <c r="DW14" s="2245"/>
      <c r="DX14" s="2248"/>
      <c r="DY14" s="2248"/>
      <c r="DZ14" s="2249"/>
      <c r="EA14" s="2250"/>
      <c r="EB14" s="2251"/>
      <c r="EC14" s="2248"/>
      <c r="ED14" s="2248"/>
      <c r="EE14" s="2248"/>
      <c r="EF14" s="2248"/>
      <c r="EG14" s="2249"/>
      <c r="EH14" s="2248"/>
      <c r="EI14" s="2248"/>
      <c r="EJ14" s="2248"/>
      <c r="EK14" s="2248"/>
      <c r="EL14" s="2248"/>
      <c r="EM14" s="2249"/>
      <c r="EN14" s="2248"/>
      <c r="EO14" s="2248"/>
      <c r="EP14" s="2246"/>
      <c r="EQ14" s="2246"/>
      <c r="ER14" s="2246"/>
      <c r="ES14" s="2246"/>
      <c r="ET14" s="2246"/>
      <c r="EU14" s="2246"/>
      <c r="EV14" s="2246"/>
      <c r="EW14" s="2246"/>
      <c r="EX14" s="2246"/>
      <c r="EY14" s="2246"/>
      <c r="EZ14" s="2246"/>
      <c r="FA14" s="2246"/>
      <c r="FB14" s="2246"/>
      <c r="FC14" s="2246"/>
      <c r="FD14" s="2246"/>
      <c r="FE14" s="2246"/>
      <c r="FF14" s="2246"/>
      <c r="FG14" s="2246"/>
      <c r="FH14" s="2246"/>
      <c r="FI14" s="2246"/>
      <c r="FJ14" s="2246"/>
      <c r="FK14" s="2246"/>
      <c r="FL14" s="2246"/>
      <c r="FM14" s="2246"/>
      <c r="FN14" s="2245"/>
      <c r="FO14" s="2245"/>
      <c r="FP14" s="2245"/>
      <c r="FQ14" s="2245"/>
      <c r="FR14" s="2245"/>
      <c r="FS14" s="2245"/>
      <c r="FT14" s="2245"/>
      <c r="FU14" s="2245"/>
      <c r="FV14" s="2245"/>
      <c r="FW14" s="2245"/>
      <c r="FX14" s="2246"/>
      <c r="FY14" s="2246"/>
      <c r="FZ14" s="2246"/>
      <c r="GA14" s="2246"/>
      <c r="GB14" s="2246"/>
      <c r="GC14" s="2246"/>
      <c r="GD14" s="2246"/>
      <c r="GE14" s="2246"/>
      <c r="GF14" s="2246"/>
      <c r="GG14" s="2246"/>
      <c r="GH14" s="2252"/>
      <c r="GI14" s="2246"/>
      <c r="GJ14" s="2246"/>
      <c r="GK14" s="2246"/>
      <c r="GL14" s="2246"/>
      <c r="GM14" s="2242"/>
      <c r="GN14" s="2253"/>
      <c r="GO14" s="2253"/>
      <c r="GP14" s="2253"/>
      <c r="GQ14" s="2253"/>
      <c r="GR14" s="2253"/>
      <c r="GS14" s="2253"/>
      <c r="GT14" s="2253"/>
      <c r="GU14" s="2253"/>
      <c r="GV14" s="2253"/>
      <c r="GW14" s="2253"/>
      <c r="GX14" s="2253"/>
      <c r="GY14" s="2253"/>
      <c r="GZ14" s="2253"/>
      <c r="HA14" s="2253"/>
      <c r="HB14" s="2253"/>
      <c r="HC14" s="2253"/>
      <c r="HD14" s="2253"/>
      <c r="HE14" s="2253"/>
      <c r="HF14" s="2253"/>
      <c r="HG14" s="2253"/>
      <c r="HH14" s="2253"/>
      <c r="HI14" s="2253"/>
      <c r="HJ14" s="2253"/>
      <c r="HK14" s="2253"/>
      <c r="HL14" s="2253"/>
      <c r="HM14" s="2253"/>
      <c r="HN14" s="2253"/>
      <c r="HO14" s="2242"/>
      <c r="HP14" s="2242"/>
      <c r="HQ14" s="2242"/>
      <c r="HR14" s="2242"/>
    </row>
    <row r="15" spans="1:226">
      <c r="A15" s="2243"/>
      <c r="B15" s="2244"/>
      <c r="C15" s="2244"/>
      <c r="D15" s="2245"/>
      <c r="E15" s="2245"/>
      <c r="F15" s="2246"/>
      <c r="G15" s="2246"/>
      <c r="H15" s="2246"/>
      <c r="I15" s="2246"/>
      <c r="J15" s="2246"/>
      <c r="K15" s="2246"/>
      <c r="L15" s="2246"/>
      <c r="M15" s="2246"/>
      <c r="N15" s="2246"/>
      <c r="O15" s="2245"/>
      <c r="P15" s="2246"/>
      <c r="Q15" s="2246"/>
      <c r="R15" s="2245"/>
      <c r="S15" s="2246"/>
      <c r="T15" s="2245"/>
      <c r="U15" s="2246"/>
      <c r="V15" s="2246"/>
      <c r="W15" s="2247"/>
      <c r="X15" s="2246"/>
      <c r="Y15" s="2245"/>
      <c r="Z15" s="2246"/>
      <c r="AA15" s="2246"/>
      <c r="AB15" s="2246"/>
      <c r="AC15" s="2246"/>
      <c r="AD15" s="2246"/>
      <c r="AE15" s="2246"/>
      <c r="AF15" s="2246"/>
      <c r="AG15" s="2246"/>
      <c r="AH15" s="2246"/>
      <c r="AI15" s="2246"/>
      <c r="AJ15" s="2246"/>
      <c r="AK15" s="2246"/>
      <c r="AL15" s="2246"/>
      <c r="AM15" s="2246"/>
      <c r="AN15" s="2246"/>
      <c r="AO15" s="2246"/>
      <c r="AP15" s="2246"/>
      <c r="AQ15" s="2246"/>
      <c r="AR15" s="2246"/>
      <c r="AS15" s="2246"/>
      <c r="AT15" s="2246"/>
      <c r="AU15" s="2246"/>
      <c r="AV15" s="2246"/>
      <c r="AW15" s="2246"/>
      <c r="AX15" s="2246"/>
      <c r="AY15" s="2246"/>
      <c r="AZ15" s="2246"/>
      <c r="BA15" s="2246"/>
      <c r="BB15" s="2246"/>
      <c r="BC15" s="2246"/>
      <c r="BD15" s="2246"/>
      <c r="BE15" s="2246"/>
      <c r="BF15" s="2246"/>
      <c r="BG15" s="2246"/>
      <c r="BH15" s="2243"/>
      <c r="BI15" s="2246"/>
      <c r="BJ15" s="2246"/>
      <c r="BK15" s="2246"/>
      <c r="BL15" s="2246"/>
      <c r="BM15" s="2246"/>
      <c r="BN15" s="2246"/>
      <c r="BO15" s="2243"/>
      <c r="BP15" s="2246"/>
      <c r="BQ15" s="2246"/>
      <c r="BR15" s="2246"/>
      <c r="BS15" s="2246"/>
      <c r="BT15" s="2246"/>
      <c r="BU15" s="2246"/>
      <c r="BV15" s="2243"/>
      <c r="BW15" s="2246"/>
      <c r="BX15" s="2246"/>
      <c r="BY15" s="2246"/>
      <c r="BZ15" s="2246"/>
      <c r="CA15" s="2246"/>
      <c r="CB15" s="2246"/>
      <c r="CC15" s="2243"/>
      <c r="CD15" s="2246"/>
      <c r="CE15" s="2246"/>
      <c r="CF15" s="2246"/>
      <c r="CG15" s="2246"/>
      <c r="CH15" s="2246"/>
      <c r="CI15" s="2246"/>
      <c r="CJ15" s="2246"/>
      <c r="CK15" s="2246"/>
      <c r="CL15" s="2246"/>
      <c r="CM15" s="2246"/>
      <c r="CN15" s="2246"/>
      <c r="CO15" s="2246"/>
      <c r="CP15" s="2246"/>
      <c r="CQ15" s="2246"/>
      <c r="CR15" s="2244"/>
      <c r="CS15" s="2248"/>
      <c r="CT15" s="2248"/>
      <c r="CU15" s="2248"/>
      <c r="CV15" s="2248"/>
      <c r="CW15" s="2249"/>
      <c r="CX15" s="2250"/>
      <c r="CY15" s="2249"/>
      <c r="CZ15" s="2248"/>
      <c r="DA15" s="2248"/>
      <c r="DB15" s="2249"/>
      <c r="DC15" s="2249"/>
      <c r="DD15" s="2251"/>
      <c r="DE15" s="2248"/>
      <c r="DF15" s="2248"/>
      <c r="DG15" s="2248"/>
      <c r="DH15" s="2248"/>
      <c r="DI15" s="2249"/>
      <c r="DJ15" s="2246"/>
      <c r="DK15" s="2250"/>
      <c r="DL15" s="2248"/>
      <c r="DM15" s="2248"/>
      <c r="DN15" s="2250"/>
      <c r="DO15" s="2250"/>
      <c r="DP15" s="2251"/>
      <c r="DQ15" s="2248"/>
      <c r="DR15" s="2248"/>
      <c r="DS15" s="2248"/>
      <c r="DT15" s="2248"/>
      <c r="DU15" s="2249"/>
      <c r="DV15" s="2248"/>
      <c r="DW15" s="2245"/>
      <c r="DX15" s="2248"/>
      <c r="DY15" s="2248"/>
      <c r="DZ15" s="2249"/>
      <c r="EA15" s="2250"/>
      <c r="EB15" s="2251"/>
      <c r="EC15" s="2248"/>
      <c r="ED15" s="2248"/>
      <c r="EE15" s="2248"/>
      <c r="EF15" s="2248"/>
      <c r="EG15" s="2249"/>
      <c r="EH15" s="2248"/>
      <c r="EI15" s="2248"/>
      <c r="EJ15" s="2248"/>
      <c r="EK15" s="2248"/>
      <c r="EL15" s="2248"/>
      <c r="EM15" s="2249"/>
      <c r="EN15" s="2248"/>
      <c r="EO15" s="2248"/>
      <c r="EP15" s="2246"/>
      <c r="EQ15" s="2246"/>
      <c r="ER15" s="2246"/>
      <c r="ES15" s="2246"/>
      <c r="ET15" s="2246"/>
      <c r="EU15" s="2246"/>
      <c r="EV15" s="2246"/>
      <c r="EW15" s="2246"/>
      <c r="EX15" s="2246"/>
      <c r="EY15" s="2246"/>
      <c r="EZ15" s="2246"/>
      <c r="FA15" s="2246"/>
      <c r="FB15" s="2246"/>
      <c r="FC15" s="2246"/>
      <c r="FD15" s="2246"/>
      <c r="FE15" s="2246"/>
      <c r="FF15" s="2246"/>
      <c r="FG15" s="2246"/>
      <c r="FH15" s="2246"/>
      <c r="FI15" s="2246"/>
      <c r="FJ15" s="2246"/>
      <c r="FK15" s="2246"/>
      <c r="FL15" s="2246"/>
      <c r="FM15" s="2246"/>
      <c r="FN15" s="2245"/>
      <c r="FO15" s="2245"/>
      <c r="FP15" s="2245"/>
      <c r="FQ15" s="2245"/>
      <c r="FR15" s="2245"/>
      <c r="FS15" s="2245"/>
      <c r="FT15" s="2245"/>
      <c r="FU15" s="2245"/>
      <c r="FV15" s="2245"/>
      <c r="FW15" s="2245"/>
      <c r="FX15" s="2246"/>
      <c r="FY15" s="2246"/>
      <c r="FZ15" s="2246"/>
      <c r="GA15" s="2246"/>
      <c r="GB15" s="2246"/>
      <c r="GC15" s="2246"/>
      <c r="GD15" s="2246"/>
      <c r="GE15" s="2246"/>
      <c r="GF15" s="2246"/>
      <c r="GG15" s="2246"/>
      <c r="GH15" s="2252"/>
      <c r="GI15" s="2246"/>
      <c r="GJ15" s="2246"/>
      <c r="GK15" s="2246"/>
      <c r="GL15" s="2246"/>
      <c r="GM15" s="2242"/>
      <c r="GN15" s="2253"/>
      <c r="GO15" s="2253"/>
      <c r="GP15" s="2253"/>
      <c r="GQ15" s="2253"/>
      <c r="GR15" s="2253"/>
      <c r="GS15" s="2253"/>
      <c r="GT15" s="2253"/>
      <c r="GU15" s="2253"/>
      <c r="GV15" s="2253"/>
      <c r="GW15" s="2253"/>
      <c r="GX15" s="2253"/>
      <c r="GY15" s="2253"/>
      <c r="GZ15" s="2253"/>
      <c r="HA15" s="2253"/>
      <c r="HB15" s="2253"/>
      <c r="HC15" s="2253"/>
      <c r="HD15" s="2253"/>
      <c r="HE15" s="2253"/>
      <c r="HF15" s="2253"/>
      <c r="HG15" s="2253"/>
      <c r="HH15" s="2253"/>
      <c r="HI15" s="2253"/>
      <c r="HJ15" s="2253"/>
      <c r="HK15" s="2253"/>
      <c r="HL15" s="2253"/>
      <c r="HM15" s="2253"/>
      <c r="HN15" s="2253"/>
      <c r="HO15" s="2242"/>
      <c r="HP15" s="2242"/>
      <c r="HQ15" s="2242"/>
      <c r="HR15" s="2242"/>
    </row>
    <row r="16" spans="1:226">
      <c r="A16" s="2243"/>
      <c r="B16" s="2244"/>
      <c r="C16" s="2244"/>
      <c r="D16" s="2245"/>
      <c r="E16" s="2245"/>
      <c r="F16" s="2246"/>
      <c r="G16" s="2246"/>
      <c r="H16" s="2246"/>
      <c r="I16" s="2246"/>
      <c r="J16" s="2246"/>
      <c r="K16" s="2246"/>
      <c r="L16" s="2246"/>
      <c r="M16" s="2246"/>
      <c r="N16" s="2246"/>
      <c r="O16" s="2245"/>
      <c r="P16" s="2246"/>
      <c r="Q16" s="2246"/>
      <c r="R16" s="2245"/>
      <c r="S16" s="2246"/>
      <c r="T16" s="2245"/>
      <c r="U16" s="2246"/>
      <c r="V16" s="2246"/>
      <c r="W16" s="2247"/>
      <c r="X16" s="2246"/>
      <c r="Y16" s="2245"/>
      <c r="Z16" s="2246"/>
      <c r="AA16" s="2246"/>
      <c r="AB16" s="2246"/>
      <c r="AC16" s="2246"/>
      <c r="AD16" s="2246"/>
      <c r="AE16" s="2246"/>
      <c r="AF16" s="2246"/>
      <c r="AG16" s="2246"/>
      <c r="AH16" s="2246"/>
      <c r="AI16" s="2246"/>
      <c r="AJ16" s="2246"/>
      <c r="AK16" s="2246"/>
      <c r="AL16" s="2246"/>
      <c r="AM16" s="2246"/>
      <c r="AN16" s="2246"/>
      <c r="AO16" s="2246"/>
      <c r="AP16" s="2246"/>
      <c r="AQ16" s="2246"/>
      <c r="AR16" s="2246"/>
      <c r="AS16" s="2246"/>
      <c r="AT16" s="2246"/>
      <c r="AU16" s="2246"/>
      <c r="AV16" s="2246"/>
      <c r="AW16" s="2246"/>
      <c r="AX16" s="2246"/>
      <c r="AY16" s="2246"/>
      <c r="AZ16" s="2246"/>
      <c r="BA16" s="2246"/>
      <c r="BB16" s="2246"/>
      <c r="BC16" s="2246"/>
      <c r="BD16" s="2246"/>
      <c r="BE16" s="2246"/>
      <c r="BF16" s="2246"/>
      <c r="BG16" s="2246"/>
      <c r="BH16" s="2243"/>
      <c r="BI16" s="2246"/>
      <c r="BJ16" s="2246"/>
      <c r="BK16" s="2246"/>
      <c r="BL16" s="2246"/>
      <c r="BM16" s="2246"/>
      <c r="BN16" s="2246"/>
      <c r="BO16" s="2243"/>
      <c r="BP16" s="2246"/>
      <c r="BQ16" s="2246"/>
      <c r="BR16" s="2246"/>
      <c r="BS16" s="2246"/>
      <c r="BT16" s="2246"/>
      <c r="BU16" s="2246"/>
      <c r="BV16" s="2243"/>
      <c r="BW16" s="2246"/>
      <c r="BX16" s="2246"/>
      <c r="BY16" s="2246"/>
      <c r="BZ16" s="2246"/>
      <c r="CA16" s="2246"/>
      <c r="CB16" s="2246"/>
      <c r="CC16" s="2243"/>
      <c r="CD16" s="2246"/>
      <c r="CE16" s="2246"/>
      <c r="CF16" s="2246"/>
      <c r="CG16" s="2246"/>
      <c r="CH16" s="2246"/>
      <c r="CI16" s="2246"/>
      <c r="CJ16" s="2246"/>
      <c r="CK16" s="2246"/>
      <c r="CL16" s="2246"/>
      <c r="CM16" s="2246"/>
      <c r="CN16" s="2246"/>
      <c r="CO16" s="2246"/>
      <c r="CP16" s="2246"/>
      <c r="CQ16" s="2246"/>
      <c r="CR16" s="2244"/>
      <c r="CS16" s="2248"/>
      <c r="CT16" s="2248"/>
      <c r="CU16" s="2248"/>
      <c r="CV16" s="2248"/>
      <c r="CW16" s="2249"/>
      <c r="CX16" s="2250"/>
      <c r="CY16" s="2249"/>
      <c r="CZ16" s="2248"/>
      <c r="DA16" s="2248"/>
      <c r="DB16" s="2249"/>
      <c r="DC16" s="2249"/>
      <c r="DD16" s="2251"/>
      <c r="DE16" s="2248"/>
      <c r="DF16" s="2248"/>
      <c r="DG16" s="2248"/>
      <c r="DH16" s="2248"/>
      <c r="DI16" s="2249"/>
      <c r="DJ16" s="2246"/>
      <c r="DK16" s="2250"/>
      <c r="DL16" s="2248"/>
      <c r="DM16" s="2248"/>
      <c r="DN16" s="2250"/>
      <c r="DO16" s="2250"/>
      <c r="DP16" s="2251"/>
      <c r="DQ16" s="2248"/>
      <c r="DR16" s="2248"/>
      <c r="DS16" s="2248"/>
      <c r="DT16" s="2248"/>
      <c r="DU16" s="2249"/>
      <c r="DV16" s="2248"/>
      <c r="DW16" s="2245"/>
      <c r="DX16" s="2248"/>
      <c r="DY16" s="2248"/>
      <c r="DZ16" s="2249"/>
      <c r="EA16" s="2250"/>
      <c r="EB16" s="2251"/>
      <c r="EC16" s="2248"/>
      <c r="ED16" s="2248"/>
      <c r="EE16" s="2248"/>
      <c r="EF16" s="2248"/>
      <c r="EG16" s="2249"/>
      <c r="EH16" s="2248"/>
      <c r="EI16" s="2248"/>
      <c r="EJ16" s="2248"/>
      <c r="EK16" s="2248"/>
      <c r="EL16" s="2248"/>
      <c r="EM16" s="2249"/>
      <c r="EN16" s="2248"/>
      <c r="EO16" s="2248"/>
      <c r="EP16" s="2246"/>
      <c r="EQ16" s="2246"/>
      <c r="ER16" s="2246"/>
      <c r="ES16" s="2246"/>
      <c r="ET16" s="2246"/>
      <c r="EU16" s="2246"/>
      <c r="EV16" s="2246"/>
      <c r="EW16" s="2246"/>
      <c r="EX16" s="2246"/>
      <c r="EY16" s="2246"/>
      <c r="EZ16" s="2246"/>
      <c r="FA16" s="2246"/>
      <c r="FB16" s="2246"/>
      <c r="FC16" s="2246"/>
      <c r="FD16" s="2246"/>
      <c r="FE16" s="2246"/>
      <c r="FF16" s="2246"/>
      <c r="FG16" s="2246"/>
      <c r="FH16" s="2246"/>
      <c r="FI16" s="2246"/>
      <c r="FJ16" s="2246"/>
      <c r="FK16" s="2246"/>
      <c r="FL16" s="2246"/>
      <c r="FM16" s="2246"/>
      <c r="FN16" s="2245"/>
      <c r="FO16" s="2245"/>
      <c r="FP16" s="2245"/>
      <c r="FQ16" s="2245"/>
      <c r="FR16" s="2245"/>
      <c r="FS16" s="2245"/>
      <c r="FT16" s="2245"/>
      <c r="FU16" s="2245"/>
      <c r="FV16" s="2245"/>
      <c r="FW16" s="2245"/>
      <c r="FX16" s="2246"/>
      <c r="FY16" s="2246"/>
      <c r="FZ16" s="2246"/>
      <c r="GA16" s="2246"/>
      <c r="GB16" s="2246"/>
      <c r="GC16" s="2246"/>
      <c r="GD16" s="2246"/>
      <c r="GE16" s="2246"/>
      <c r="GF16" s="2246"/>
      <c r="GG16" s="2246"/>
      <c r="GH16" s="2252"/>
      <c r="GI16" s="2246"/>
      <c r="GJ16" s="2246"/>
      <c r="GK16" s="2246"/>
      <c r="GL16" s="2246"/>
      <c r="GM16" s="2242"/>
      <c r="GN16" s="2253"/>
      <c r="GO16" s="2253"/>
      <c r="GP16" s="2253"/>
      <c r="GQ16" s="2253"/>
      <c r="GR16" s="2253"/>
      <c r="GS16" s="2253"/>
      <c r="GT16" s="2253"/>
      <c r="GU16" s="2253"/>
      <c r="GV16" s="2253"/>
      <c r="GW16" s="2253"/>
      <c r="GX16" s="2253"/>
      <c r="GY16" s="2253"/>
      <c r="GZ16" s="2253"/>
      <c r="HA16" s="2253"/>
      <c r="HB16" s="2253"/>
      <c r="HC16" s="2253"/>
      <c r="HD16" s="2253"/>
      <c r="HE16" s="2253"/>
      <c r="HF16" s="2253"/>
      <c r="HG16" s="2253"/>
      <c r="HH16" s="2253"/>
      <c r="HI16" s="2253"/>
      <c r="HJ16" s="2253"/>
      <c r="HK16" s="2253"/>
      <c r="HL16" s="2253"/>
      <c r="HM16" s="2253"/>
      <c r="HN16" s="2253"/>
      <c r="HO16" s="2242"/>
      <c r="HP16" s="2242"/>
      <c r="HQ16" s="2242"/>
      <c r="HR16" s="2242"/>
    </row>
    <row r="17" spans="1:226">
      <c r="A17" s="2243"/>
      <c r="B17" s="2244"/>
      <c r="C17" s="2244"/>
      <c r="D17" s="2245"/>
      <c r="E17" s="2245"/>
      <c r="F17" s="2246"/>
      <c r="G17" s="2246"/>
      <c r="H17" s="2246"/>
      <c r="I17" s="2246"/>
      <c r="J17" s="2246"/>
      <c r="K17" s="2246"/>
      <c r="L17" s="2246"/>
      <c r="M17" s="2246"/>
      <c r="N17" s="2246"/>
      <c r="O17" s="2245"/>
      <c r="P17" s="2246"/>
      <c r="Q17" s="2246"/>
      <c r="R17" s="2245"/>
      <c r="S17" s="2246"/>
      <c r="T17" s="2245"/>
      <c r="U17" s="2246"/>
      <c r="V17" s="2246"/>
      <c r="W17" s="2247"/>
      <c r="X17" s="2246"/>
      <c r="Y17" s="2245"/>
      <c r="Z17" s="2246"/>
      <c r="AA17" s="2246"/>
      <c r="AB17" s="2246"/>
      <c r="AC17" s="2246"/>
      <c r="AD17" s="2246"/>
      <c r="AE17" s="2246"/>
      <c r="AF17" s="2246"/>
      <c r="AG17" s="2246"/>
      <c r="AH17" s="2246"/>
      <c r="AI17" s="2246"/>
      <c r="AJ17" s="2246"/>
      <c r="AK17" s="2246"/>
      <c r="AL17" s="2246"/>
      <c r="AM17" s="2246"/>
      <c r="AN17" s="2246"/>
      <c r="AO17" s="2246"/>
      <c r="AP17" s="2246"/>
      <c r="AQ17" s="2246"/>
      <c r="AR17" s="2246"/>
      <c r="AS17" s="2246"/>
      <c r="AT17" s="2246"/>
      <c r="AU17" s="2246"/>
      <c r="AV17" s="2246"/>
      <c r="AW17" s="2246"/>
      <c r="AX17" s="2246"/>
      <c r="AY17" s="2246"/>
      <c r="AZ17" s="2246"/>
      <c r="BA17" s="2246"/>
      <c r="BB17" s="2246"/>
      <c r="BC17" s="2246"/>
      <c r="BD17" s="2246"/>
      <c r="BE17" s="2246"/>
      <c r="BF17" s="2246"/>
      <c r="BG17" s="2246"/>
      <c r="BH17" s="2243"/>
      <c r="BI17" s="2246"/>
      <c r="BJ17" s="2246"/>
      <c r="BK17" s="2246"/>
      <c r="BL17" s="2246"/>
      <c r="BM17" s="2246"/>
      <c r="BN17" s="2246"/>
      <c r="BO17" s="2243"/>
      <c r="BP17" s="2246"/>
      <c r="BQ17" s="2246"/>
      <c r="BR17" s="2246"/>
      <c r="BS17" s="2246"/>
      <c r="BT17" s="2246"/>
      <c r="BU17" s="2246"/>
      <c r="BV17" s="2243"/>
      <c r="BW17" s="2246"/>
      <c r="BX17" s="2246"/>
      <c r="BY17" s="2246"/>
      <c r="BZ17" s="2246"/>
      <c r="CA17" s="2246"/>
      <c r="CB17" s="2246"/>
      <c r="CC17" s="2243"/>
      <c r="CD17" s="2246"/>
      <c r="CE17" s="2246"/>
      <c r="CF17" s="2246"/>
      <c r="CG17" s="2246"/>
      <c r="CH17" s="2246"/>
      <c r="CI17" s="2246"/>
      <c r="CJ17" s="2246"/>
      <c r="CK17" s="2246"/>
      <c r="CL17" s="2246"/>
      <c r="CM17" s="2246"/>
      <c r="CN17" s="2246"/>
      <c r="CO17" s="2246"/>
      <c r="CP17" s="2246"/>
      <c r="CQ17" s="2246"/>
      <c r="CR17" s="2244"/>
      <c r="CS17" s="2248"/>
      <c r="CT17" s="2248"/>
      <c r="CU17" s="2248"/>
      <c r="CV17" s="2248"/>
      <c r="CW17" s="2249"/>
      <c r="CX17" s="2250"/>
      <c r="CY17" s="2249"/>
      <c r="CZ17" s="2248"/>
      <c r="DA17" s="2248"/>
      <c r="DB17" s="2249"/>
      <c r="DC17" s="2249"/>
      <c r="DD17" s="2251"/>
      <c r="DE17" s="2248"/>
      <c r="DF17" s="2248"/>
      <c r="DG17" s="2248"/>
      <c r="DH17" s="2248"/>
      <c r="DI17" s="2249"/>
      <c r="DJ17" s="2246"/>
      <c r="DK17" s="2250"/>
      <c r="DL17" s="2248"/>
      <c r="DM17" s="2248"/>
      <c r="DN17" s="2250"/>
      <c r="DO17" s="2250"/>
      <c r="DP17" s="2251"/>
      <c r="DQ17" s="2248"/>
      <c r="DR17" s="2248"/>
      <c r="DS17" s="2248"/>
      <c r="DT17" s="2248"/>
      <c r="DU17" s="2249"/>
      <c r="DV17" s="2248"/>
      <c r="DW17" s="2245"/>
      <c r="DX17" s="2248"/>
      <c r="DY17" s="2248"/>
      <c r="DZ17" s="2249"/>
      <c r="EA17" s="2250"/>
      <c r="EB17" s="2251"/>
      <c r="EC17" s="2248"/>
      <c r="ED17" s="2248"/>
      <c r="EE17" s="2248"/>
      <c r="EF17" s="2248"/>
      <c r="EG17" s="2249"/>
      <c r="EH17" s="2248"/>
      <c r="EI17" s="2248"/>
      <c r="EJ17" s="2248"/>
      <c r="EK17" s="2248"/>
      <c r="EL17" s="2248"/>
      <c r="EM17" s="2249"/>
      <c r="EN17" s="2248"/>
      <c r="EO17" s="2248"/>
      <c r="EP17" s="2246"/>
      <c r="EQ17" s="2246"/>
      <c r="ER17" s="2246"/>
      <c r="ES17" s="2246"/>
      <c r="ET17" s="2246"/>
      <c r="EU17" s="2246"/>
      <c r="EV17" s="2246"/>
      <c r="EW17" s="2246"/>
      <c r="EX17" s="2246"/>
      <c r="EY17" s="2246"/>
      <c r="EZ17" s="2246"/>
      <c r="FA17" s="2246"/>
      <c r="FB17" s="2246"/>
      <c r="FC17" s="2246"/>
      <c r="FD17" s="2246"/>
      <c r="FE17" s="2246"/>
      <c r="FF17" s="2246"/>
      <c r="FG17" s="2246"/>
      <c r="FH17" s="2246"/>
      <c r="FI17" s="2246"/>
      <c r="FJ17" s="2246"/>
      <c r="FK17" s="2246"/>
      <c r="FL17" s="2246"/>
      <c r="FM17" s="2246"/>
      <c r="FN17" s="2245"/>
      <c r="FO17" s="2245"/>
      <c r="FP17" s="2245"/>
      <c r="FQ17" s="2245"/>
      <c r="FR17" s="2245"/>
      <c r="FS17" s="2245"/>
      <c r="FT17" s="2245"/>
      <c r="FU17" s="2245"/>
      <c r="FV17" s="2245"/>
      <c r="FW17" s="2245"/>
      <c r="FX17" s="2246"/>
      <c r="FY17" s="2246"/>
      <c r="FZ17" s="2246"/>
      <c r="GA17" s="2246"/>
      <c r="GB17" s="2246"/>
      <c r="GC17" s="2246"/>
      <c r="GD17" s="2246"/>
      <c r="GE17" s="2246"/>
      <c r="GF17" s="2246"/>
      <c r="GG17" s="2246"/>
      <c r="GH17" s="2252"/>
      <c r="GI17" s="2246"/>
      <c r="GJ17" s="2246"/>
      <c r="GK17" s="2246"/>
      <c r="GL17" s="2246"/>
      <c r="GM17" s="2242"/>
      <c r="GN17" s="2253"/>
      <c r="GO17" s="2253"/>
      <c r="GP17" s="2253"/>
      <c r="GQ17" s="2253"/>
      <c r="GR17" s="2253"/>
      <c r="GS17" s="2253"/>
      <c r="GT17" s="2253"/>
      <c r="GU17" s="2253"/>
      <c r="GV17" s="2253"/>
      <c r="GW17" s="2253"/>
      <c r="GX17" s="2253"/>
      <c r="GY17" s="2253"/>
      <c r="GZ17" s="2253"/>
      <c r="HA17" s="2253"/>
      <c r="HB17" s="2253"/>
      <c r="HC17" s="2253"/>
      <c r="HD17" s="2253"/>
      <c r="HE17" s="2253"/>
      <c r="HF17" s="2253"/>
      <c r="HG17" s="2253"/>
      <c r="HH17" s="2253"/>
      <c r="HI17" s="2253"/>
      <c r="HJ17" s="2253"/>
      <c r="HK17" s="2253"/>
      <c r="HL17" s="2253"/>
      <c r="HM17" s="2253"/>
      <c r="HN17" s="2253"/>
      <c r="HO17" s="2242"/>
      <c r="HP17" s="2242"/>
      <c r="HQ17" s="2242"/>
      <c r="HR17" s="2242"/>
    </row>
    <row r="18" spans="1:226">
      <c r="A18" s="2243"/>
      <c r="B18" s="2244"/>
      <c r="C18" s="2244"/>
      <c r="D18" s="2245"/>
      <c r="E18" s="2245"/>
      <c r="F18" s="2246"/>
      <c r="G18" s="2246"/>
      <c r="H18" s="2246"/>
      <c r="I18" s="2246"/>
      <c r="J18" s="2246"/>
      <c r="K18" s="2246"/>
      <c r="L18" s="2246"/>
      <c r="M18" s="2246"/>
      <c r="N18" s="2246"/>
      <c r="O18" s="2245"/>
      <c r="P18" s="2246"/>
      <c r="Q18" s="2246"/>
      <c r="R18" s="2245"/>
      <c r="S18" s="2246"/>
      <c r="T18" s="2245"/>
      <c r="U18" s="2246"/>
      <c r="V18" s="2246"/>
      <c r="W18" s="2247"/>
      <c r="X18" s="2246"/>
      <c r="Y18" s="2245"/>
      <c r="Z18" s="2246"/>
      <c r="AA18" s="2246"/>
      <c r="AB18" s="2246"/>
      <c r="AC18" s="2246"/>
      <c r="AD18" s="2246"/>
      <c r="AE18" s="2246"/>
      <c r="AF18" s="2246"/>
      <c r="AG18" s="2246"/>
      <c r="AH18" s="2246"/>
      <c r="AI18" s="2246"/>
      <c r="AJ18" s="2246"/>
      <c r="AK18" s="2246"/>
      <c r="AL18" s="2246"/>
      <c r="AM18" s="2246"/>
      <c r="AN18" s="2246"/>
      <c r="AO18" s="2246"/>
      <c r="AP18" s="2246"/>
      <c r="AQ18" s="2246"/>
      <c r="AR18" s="2246"/>
      <c r="AS18" s="2246"/>
      <c r="AT18" s="2246"/>
      <c r="AU18" s="2246"/>
      <c r="AV18" s="2246"/>
      <c r="AW18" s="2246"/>
      <c r="AX18" s="2246"/>
      <c r="AY18" s="2246"/>
      <c r="AZ18" s="2246"/>
      <c r="BA18" s="2246"/>
      <c r="BB18" s="2246"/>
      <c r="BC18" s="2246"/>
      <c r="BD18" s="2246"/>
      <c r="BE18" s="2246"/>
      <c r="BF18" s="2246"/>
      <c r="BG18" s="2246"/>
      <c r="BH18" s="2243"/>
      <c r="BI18" s="2246"/>
      <c r="BJ18" s="2246"/>
      <c r="BK18" s="2246"/>
      <c r="BL18" s="2246"/>
      <c r="BM18" s="2246"/>
      <c r="BN18" s="2246"/>
      <c r="BO18" s="2243"/>
      <c r="BP18" s="2246"/>
      <c r="BQ18" s="2246"/>
      <c r="BR18" s="2246"/>
      <c r="BS18" s="2246"/>
      <c r="BT18" s="2246"/>
      <c r="BU18" s="2246"/>
      <c r="BV18" s="2243"/>
      <c r="BW18" s="2246"/>
      <c r="BX18" s="2246"/>
      <c r="BY18" s="2246"/>
      <c r="BZ18" s="2246"/>
      <c r="CA18" s="2246"/>
      <c r="CB18" s="2246"/>
      <c r="CC18" s="2243"/>
      <c r="CD18" s="2246"/>
      <c r="CE18" s="2246"/>
      <c r="CF18" s="2246"/>
      <c r="CG18" s="2246"/>
      <c r="CH18" s="2246"/>
      <c r="CI18" s="2246"/>
      <c r="CJ18" s="2246"/>
      <c r="CK18" s="2246"/>
      <c r="CL18" s="2246"/>
      <c r="CM18" s="2246"/>
      <c r="CN18" s="2246"/>
      <c r="CO18" s="2246"/>
      <c r="CP18" s="2246"/>
      <c r="CQ18" s="2246"/>
      <c r="CR18" s="2244"/>
      <c r="CS18" s="2248"/>
      <c r="CT18" s="2248"/>
      <c r="CU18" s="2248"/>
      <c r="CV18" s="2248"/>
      <c r="CW18" s="2249"/>
      <c r="CX18" s="2250"/>
      <c r="CY18" s="2249"/>
      <c r="CZ18" s="2248"/>
      <c r="DA18" s="2248"/>
      <c r="DB18" s="2249"/>
      <c r="DC18" s="2249"/>
      <c r="DD18" s="2251"/>
      <c r="DE18" s="2248"/>
      <c r="DF18" s="2248"/>
      <c r="DG18" s="2248"/>
      <c r="DH18" s="2248"/>
      <c r="DI18" s="2249"/>
      <c r="DJ18" s="2246"/>
      <c r="DK18" s="2250"/>
      <c r="DL18" s="2248"/>
      <c r="DM18" s="2248"/>
      <c r="DN18" s="2250"/>
      <c r="DO18" s="2250"/>
      <c r="DP18" s="2251"/>
      <c r="DQ18" s="2248"/>
      <c r="DR18" s="2248"/>
      <c r="DS18" s="2248"/>
      <c r="DT18" s="2248"/>
      <c r="DU18" s="2249"/>
      <c r="DV18" s="2248"/>
      <c r="DW18" s="2245"/>
      <c r="DX18" s="2248"/>
      <c r="DY18" s="2248"/>
      <c r="DZ18" s="2249"/>
      <c r="EA18" s="2250"/>
      <c r="EB18" s="2251"/>
      <c r="EC18" s="2248"/>
      <c r="ED18" s="2248"/>
      <c r="EE18" s="2248"/>
      <c r="EF18" s="2248"/>
      <c r="EG18" s="2249"/>
      <c r="EH18" s="2248"/>
      <c r="EI18" s="2248"/>
      <c r="EJ18" s="2248"/>
      <c r="EK18" s="2248"/>
      <c r="EL18" s="2248"/>
      <c r="EM18" s="2249"/>
      <c r="EN18" s="2248"/>
      <c r="EO18" s="2248"/>
      <c r="EP18" s="2246"/>
      <c r="EQ18" s="2246"/>
      <c r="ER18" s="2246"/>
      <c r="ES18" s="2246"/>
      <c r="ET18" s="2246"/>
      <c r="EU18" s="2246"/>
      <c r="EV18" s="2246"/>
      <c r="EW18" s="2246"/>
      <c r="EX18" s="2246"/>
      <c r="EY18" s="2246"/>
      <c r="EZ18" s="2246"/>
      <c r="FA18" s="2246"/>
      <c r="FB18" s="2246"/>
      <c r="FC18" s="2246"/>
      <c r="FD18" s="2246"/>
      <c r="FE18" s="2246"/>
      <c r="FF18" s="2246"/>
      <c r="FG18" s="2246"/>
      <c r="FH18" s="2246"/>
      <c r="FI18" s="2246"/>
      <c r="FJ18" s="2246"/>
      <c r="FK18" s="2246"/>
      <c r="FL18" s="2246"/>
      <c r="FM18" s="2246"/>
      <c r="FN18" s="2245"/>
      <c r="FO18" s="2245"/>
      <c r="FP18" s="2245"/>
      <c r="FQ18" s="2245"/>
      <c r="FR18" s="2245"/>
      <c r="FS18" s="2245"/>
      <c r="FT18" s="2245"/>
      <c r="FU18" s="2245"/>
      <c r="FV18" s="2245"/>
      <c r="FW18" s="2245"/>
      <c r="FX18" s="2246"/>
      <c r="FY18" s="2246"/>
      <c r="FZ18" s="2246"/>
      <c r="GA18" s="2246"/>
      <c r="GB18" s="2246"/>
      <c r="GC18" s="2246"/>
      <c r="GD18" s="2246"/>
      <c r="GE18" s="2246"/>
      <c r="GF18" s="2246"/>
      <c r="GG18" s="2246"/>
      <c r="GH18" s="2252"/>
      <c r="GI18" s="2246"/>
      <c r="GJ18" s="2246"/>
      <c r="GK18" s="2246"/>
      <c r="GL18" s="2246"/>
      <c r="GM18" s="2242"/>
      <c r="GN18" s="2253"/>
      <c r="GO18" s="2253"/>
      <c r="GP18" s="2253"/>
      <c r="GQ18" s="2253"/>
      <c r="GR18" s="2253"/>
      <c r="GS18" s="2253"/>
      <c r="GT18" s="2253"/>
      <c r="GU18" s="2253"/>
      <c r="GV18" s="2253"/>
      <c r="GW18" s="2253"/>
      <c r="GX18" s="2253"/>
      <c r="GY18" s="2253"/>
      <c r="GZ18" s="2253"/>
      <c r="HA18" s="2253"/>
      <c r="HB18" s="2253"/>
      <c r="HC18" s="2253"/>
      <c r="HD18" s="2253"/>
      <c r="HE18" s="2253"/>
      <c r="HF18" s="2253"/>
      <c r="HG18" s="2253"/>
      <c r="HH18" s="2253"/>
      <c r="HI18" s="2253"/>
      <c r="HJ18" s="2253"/>
      <c r="HK18" s="2253"/>
      <c r="HL18" s="2253"/>
      <c r="HM18" s="2253"/>
      <c r="HN18" s="2253"/>
      <c r="HO18" s="2242"/>
      <c r="HP18" s="2242"/>
      <c r="HQ18" s="2242"/>
      <c r="HR18" s="2242"/>
    </row>
    <row r="19" spans="1:226">
      <c r="A19" s="2243"/>
      <c r="B19" s="2244"/>
      <c r="C19" s="2244"/>
      <c r="D19" s="2245"/>
      <c r="E19" s="2245"/>
      <c r="F19" s="2246"/>
      <c r="G19" s="2246"/>
      <c r="H19" s="2246"/>
      <c r="I19" s="2246"/>
      <c r="J19" s="2246"/>
      <c r="K19" s="2246"/>
      <c r="L19" s="2246"/>
      <c r="M19" s="2246"/>
      <c r="N19" s="2246"/>
      <c r="O19" s="2245"/>
      <c r="P19" s="2246"/>
      <c r="Q19" s="2246"/>
      <c r="R19" s="2245"/>
      <c r="S19" s="2246"/>
      <c r="T19" s="2245"/>
      <c r="U19" s="2246"/>
      <c r="V19" s="2246"/>
      <c r="W19" s="2247"/>
      <c r="X19" s="2246"/>
      <c r="Y19" s="2245"/>
      <c r="Z19" s="2246"/>
      <c r="AA19" s="2246"/>
      <c r="AB19" s="2246"/>
      <c r="AC19" s="2246"/>
      <c r="AD19" s="2246"/>
      <c r="AE19" s="2246"/>
      <c r="AF19" s="2246"/>
      <c r="AG19" s="2246"/>
      <c r="AH19" s="2246"/>
      <c r="AI19" s="2246"/>
      <c r="AJ19" s="2246"/>
      <c r="AK19" s="2246"/>
      <c r="AL19" s="2246"/>
      <c r="AM19" s="2246"/>
      <c r="AN19" s="2246"/>
      <c r="AO19" s="2246"/>
      <c r="AP19" s="2246"/>
      <c r="AQ19" s="2246"/>
      <c r="AR19" s="2246"/>
      <c r="AS19" s="2246"/>
      <c r="AT19" s="2246"/>
      <c r="AU19" s="2246"/>
      <c r="AV19" s="2246"/>
      <c r="AW19" s="2246"/>
      <c r="AX19" s="2246"/>
      <c r="AY19" s="2246"/>
      <c r="AZ19" s="2246"/>
      <c r="BA19" s="2246"/>
      <c r="BB19" s="2246"/>
      <c r="BC19" s="2246"/>
      <c r="BD19" s="2246"/>
      <c r="BE19" s="2246"/>
      <c r="BF19" s="2246"/>
      <c r="BG19" s="2246"/>
      <c r="BH19" s="2243"/>
      <c r="BI19" s="2246"/>
      <c r="BJ19" s="2246"/>
      <c r="BK19" s="2246"/>
      <c r="BL19" s="2246"/>
      <c r="BM19" s="2246"/>
      <c r="BN19" s="2246"/>
      <c r="BO19" s="2243"/>
      <c r="BP19" s="2246"/>
      <c r="BQ19" s="2246"/>
      <c r="BR19" s="2246"/>
      <c r="BS19" s="2246"/>
      <c r="BT19" s="2246"/>
      <c r="BU19" s="2246"/>
      <c r="BV19" s="2243"/>
      <c r="BW19" s="2246"/>
      <c r="BX19" s="2246"/>
      <c r="BY19" s="2246"/>
      <c r="BZ19" s="2246"/>
      <c r="CA19" s="2246"/>
      <c r="CB19" s="2246"/>
      <c r="CC19" s="2243"/>
      <c r="CD19" s="2246"/>
      <c r="CE19" s="2246"/>
      <c r="CF19" s="2246"/>
      <c r="CG19" s="2246"/>
      <c r="CH19" s="2246"/>
      <c r="CI19" s="2246"/>
      <c r="CJ19" s="2246"/>
      <c r="CK19" s="2246"/>
      <c r="CL19" s="2246"/>
      <c r="CM19" s="2246"/>
      <c r="CN19" s="2246"/>
      <c r="CO19" s="2246"/>
      <c r="CP19" s="2246"/>
      <c r="CQ19" s="2246"/>
      <c r="CR19" s="2244"/>
      <c r="CS19" s="2248"/>
      <c r="CT19" s="2248"/>
      <c r="CU19" s="2248"/>
      <c r="CV19" s="2248"/>
      <c r="CW19" s="2249"/>
      <c r="CX19" s="2250"/>
      <c r="CY19" s="2249"/>
      <c r="CZ19" s="2248"/>
      <c r="DA19" s="2248"/>
      <c r="DB19" s="2249"/>
      <c r="DC19" s="2249"/>
      <c r="DD19" s="2251"/>
      <c r="DE19" s="2248"/>
      <c r="DF19" s="2248"/>
      <c r="DG19" s="2248"/>
      <c r="DH19" s="2248"/>
      <c r="DI19" s="2249"/>
      <c r="DJ19" s="2246"/>
      <c r="DK19" s="2250"/>
      <c r="DL19" s="2248"/>
      <c r="DM19" s="2248"/>
      <c r="DN19" s="2250"/>
      <c r="DO19" s="2250"/>
      <c r="DP19" s="2251"/>
      <c r="DQ19" s="2248"/>
      <c r="DR19" s="2248"/>
      <c r="DS19" s="2248"/>
      <c r="DT19" s="2248"/>
      <c r="DU19" s="2249"/>
      <c r="DV19" s="2248"/>
      <c r="DW19" s="2245"/>
      <c r="DX19" s="2248"/>
      <c r="DY19" s="2248"/>
      <c r="DZ19" s="2249"/>
      <c r="EA19" s="2250"/>
      <c r="EB19" s="2251"/>
      <c r="EC19" s="2248"/>
      <c r="ED19" s="2248"/>
      <c r="EE19" s="2248"/>
      <c r="EF19" s="2248"/>
      <c r="EG19" s="2249"/>
      <c r="EH19" s="2248"/>
      <c r="EI19" s="2248"/>
      <c r="EJ19" s="2248"/>
      <c r="EK19" s="2248"/>
      <c r="EL19" s="2248"/>
      <c r="EM19" s="2249"/>
      <c r="EN19" s="2248"/>
      <c r="EO19" s="2248"/>
      <c r="EP19" s="2246"/>
      <c r="EQ19" s="2246"/>
      <c r="ER19" s="2246"/>
      <c r="ES19" s="2246"/>
      <c r="ET19" s="2246"/>
      <c r="EU19" s="2246"/>
      <c r="EV19" s="2246"/>
      <c r="EW19" s="2246"/>
      <c r="EX19" s="2246"/>
      <c r="EY19" s="2246"/>
      <c r="EZ19" s="2246"/>
      <c r="FA19" s="2246"/>
      <c r="FB19" s="2246"/>
      <c r="FC19" s="2246"/>
      <c r="FD19" s="2246"/>
      <c r="FE19" s="2246"/>
      <c r="FF19" s="2246"/>
      <c r="FG19" s="2246"/>
      <c r="FH19" s="2246"/>
      <c r="FI19" s="2246"/>
      <c r="FJ19" s="2246"/>
      <c r="FK19" s="2246"/>
      <c r="FL19" s="2246"/>
      <c r="FM19" s="2246"/>
      <c r="FN19" s="2245"/>
      <c r="FO19" s="2245"/>
      <c r="FP19" s="2245"/>
      <c r="FQ19" s="2245"/>
      <c r="FR19" s="2245"/>
      <c r="FS19" s="2245"/>
      <c r="FT19" s="2245"/>
      <c r="FU19" s="2245"/>
      <c r="FV19" s="2245"/>
      <c r="FW19" s="2245"/>
      <c r="FX19" s="2246"/>
      <c r="FY19" s="2246"/>
      <c r="FZ19" s="2246"/>
      <c r="GA19" s="2246"/>
      <c r="GB19" s="2246"/>
      <c r="GC19" s="2246"/>
      <c r="GD19" s="2246"/>
      <c r="GE19" s="2246"/>
      <c r="GF19" s="2246"/>
      <c r="GG19" s="2246"/>
      <c r="GH19" s="2252"/>
      <c r="GI19" s="2246"/>
      <c r="GJ19" s="2246"/>
      <c r="GK19" s="2246"/>
      <c r="GL19" s="2246"/>
      <c r="GM19" s="2242"/>
      <c r="GN19" s="2253"/>
      <c r="GO19" s="2253"/>
      <c r="GP19" s="2253"/>
      <c r="GQ19" s="2253"/>
      <c r="GR19" s="2253"/>
      <c r="GS19" s="2253"/>
      <c r="GT19" s="2253"/>
      <c r="GU19" s="2253"/>
      <c r="GV19" s="2253"/>
      <c r="GW19" s="2253"/>
      <c r="GX19" s="2253"/>
      <c r="GY19" s="2253"/>
      <c r="GZ19" s="2253"/>
      <c r="HA19" s="2253"/>
      <c r="HB19" s="2253"/>
      <c r="HC19" s="2253"/>
      <c r="HD19" s="2253"/>
      <c r="HE19" s="2253"/>
      <c r="HF19" s="2253"/>
      <c r="HG19" s="2253"/>
      <c r="HH19" s="2253"/>
      <c r="HI19" s="2253"/>
      <c r="HJ19" s="2253"/>
      <c r="HK19" s="2253"/>
      <c r="HL19" s="2253"/>
      <c r="HM19" s="2253"/>
      <c r="HN19" s="2253"/>
      <c r="HO19" s="2242"/>
      <c r="HP19" s="2242"/>
      <c r="HQ19" s="2242"/>
      <c r="HR19" s="2242"/>
    </row>
    <row r="20" spans="1:226">
      <c r="A20" s="2243"/>
      <c r="B20" s="2244"/>
      <c r="C20" s="2244"/>
      <c r="D20" s="2245"/>
      <c r="E20" s="2245"/>
      <c r="F20" s="2246"/>
      <c r="G20" s="2246"/>
      <c r="H20" s="2246"/>
      <c r="I20" s="2246"/>
      <c r="J20" s="2246"/>
      <c r="K20" s="2246"/>
      <c r="L20" s="2246"/>
      <c r="M20" s="2246"/>
      <c r="N20" s="2246"/>
      <c r="O20" s="2245"/>
      <c r="P20" s="2246"/>
      <c r="Q20" s="2246"/>
      <c r="R20" s="2245"/>
      <c r="S20" s="2246"/>
      <c r="T20" s="2245"/>
      <c r="U20" s="2246"/>
      <c r="V20" s="2246"/>
      <c r="W20" s="2247"/>
      <c r="X20" s="2246"/>
      <c r="Y20" s="2245"/>
      <c r="Z20" s="2246"/>
      <c r="AA20" s="2246"/>
      <c r="AB20" s="2246"/>
      <c r="AC20" s="2246"/>
      <c r="AD20" s="2246"/>
      <c r="AE20" s="2246"/>
      <c r="AF20" s="2246"/>
      <c r="AG20" s="2246"/>
      <c r="AH20" s="2246"/>
      <c r="AI20" s="2246"/>
      <c r="AJ20" s="2246"/>
      <c r="AK20" s="2246"/>
      <c r="AL20" s="2246"/>
      <c r="AM20" s="2246"/>
      <c r="AN20" s="2246"/>
      <c r="AO20" s="2246"/>
      <c r="AP20" s="2246"/>
      <c r="AQ20" s="2246"/>
      <c r="AR20" s="2246"/>
      <c r="AS20" s="2246"/>
      <c r="AT20" s="2246"/>
      <c r="AU20" s="2246"/>
      <c r="AV20" s="2246"/>
      <c r="AW20" s="2246"/>
      <c r="AX20" s="2246"/>
      <c r="AY20" s="2246"/>
      <c r="AZ20" s="2246"/>
      <c r="BA20" s="2246"/>
      <c r="BB20" s="2246"/>
      <c r="BC20" s="2246"/>
      <c r="BD20" s="2246"/>
      <c r="BE20" s="2246"/>
      <c r="BF20" s="2246"/>
      <c r="BG20" s="2246"/>
      <c r="BH20" s="2243"/>
      <c r="BI20" s="2246"/>
      <c r="BJ20" s="2246"/>
      <c r="BK20" s="2246"/>
      <c r="BL20" s="2246"/>
      <c r="BM20" s="2246"/>
      <c r="BN20" s="2246"/>
      <c r="BO20" s="2243"/>
      <c r="BP20" s="2246"/>
      <c r="BQ20" s="2246"/>
      <c r="BR20" s="2246"/>
      <c r="BS20" s="2246"/>
      <c r="BT20" s="2246"/>
      <c r="BU20" s="2246"/>
      <c r="BV20" s="2243"/>
      <c r="BW20" s="2246"/>
      <c r="BX20" s="2246"/>
      <c r="BY20" s="2246"/>
      <c r="BZ20" s="2246"/>
      <c r="CA20" s="2246"/>
      <c r="CB20" s="2246"/>
      <c r="CC20" s="2243"/>
      <c r="CD20" s="2246"/>
      <c r="CE20" s="2246"/>
      <c r="CF20" s="2246"/>
      <c r="CG20" s="2246"/>
      <c r="CH20" s="2246"/>
      <c r="CI20" s="2246"/>
      <c r="CJ20" s="2246"/>
      <c r="CK20" s="2246"/>
      <c r="CL20" s="2246"/>
      <c r="CM20" s="2246"/>
      <c r="CN20" s="2246"/>
      <c r="CO20" s="2246"/>
      <c r="CP20" s="2246"/>
      <c r="CQ20" s="2246"/>
      <c r="CR20" s="2244"/>
      <c r="CS20" s="2248"/>
      <c r="CT20" s="2248"/>
      <c r="CU20" s="2248"/>
      <c r="CV20" s="2248"/>
      <c r="CW20" s="2249"/>
      <c r="CX20" s="2250"/>
      <c r="CY20" s="2249"/>
      <c r="CZ20" s="2248"/>
      <c r="DA20" s="2248"/>
      <c r="DB20" s="2249"/>
      <c r="DC20" s="2249"/>
      <c r="DD20" s="2251"/>
      <c r="DE20" s="2248"/>
      <c r="DF20" s="2248"/>
      <c r="DG20" s="2248"/>
      <c r="DH20" s="2248"/>
      <c r="DI20" s="2249"/>
      <c r="DJ20" s="2246"/>
      <c r="DK20" s="2250"/>
      <c r="DL20" s="2248"/>
      <c r="DM20" s="2248"/>
      <c r="DN20" s="2250"/>
      <c r="DO20" s="2250"/>
      <c r="DP20" s="2251"/>
      <c r="DQ20" s="2248"/>
      <c r="DR20" s="2248"/>
      <c r="DS20" s="2248"/>
      <c r="DT20" s="2248"/>
      <c r="DU20" s="2249"/>
      <c r="DV20" s="2248"/>
      <c r="DW20" s="2245"/>
      <c r="DX20" s="2248"/>
      <c r="DY20" s="2248"/>
      <c r="DZ20" s="2249"/>
      <c r="EA20" s="2250"/>
      <c r="EB20" s="2251"/>
      <c r="EC20" s="2248"/>
      <c r="ED20" s="2248"/>
      <c r="EE20" s="2248"/>
      <c r="EF20" s="2248"/>
      <c r="EG20" s="2249"/>
      <c r="EH20" s="2248"/>
      <c r="EI20" s="2248"/>
      <c r="EJ20" s="2248"/>
      <c r="EK20" s="2248"/>
      <c r="EL20" s="2248"/>
      <c r="EM20" s="2249"/>
      <c r="EN20" s="2248"/>
      <c r="EO20" s="2248"/>
      <c r="EP20" s="2246"/>
      <c r="EQ20" s="2246"/>
      <c r="ER20" s="2246"/>
      <c r="ES20" s="2246"/>
      <c r="ET20" s="2246"/>
      <c r="EU20" s="2246"/>
      <c r="EV20" s="2246"/>
      <c r="EW20" s="2246"/>
      <c r="EX20" s="2246"/>
      <c r="EY20" s="2246"/>
      <c r="EZ20" s="2246"/>
      <c r="FA20" s="2246"/>
      <c r="FB20" s="2246"/>
      <c r="FC20" s="2246"/>
      <c r="FD20" s="2246"/>
      <c r="FE20" s="2246"/>
      <c r="FF20" s="2246"/>
      <c r="FG20" s="2246"/>
      <c r="FH20" s="2246"/>
      <c r="FI20" s="2246"/>
      <c r="FJ20" s="2246"/>
      <c r="FK20" s="2246"/>
      <c r="FL20" s="2246"/>
      <c r="FM20" s="2246"/>
      <c r="FN20" s="2245"/>
      <c r="FO20" s="2245"/>
      <c r="FP20" s="2245"/>
      <c r="FQ20" s="2245"/>
      <c r="FR20" s="2245"/>
      <c r="FS20" s="2245"/>
      <c r="FT20" s="2245"/>
      <c r="FU20" s="2245"/>
      <c r="FV20" s="2245"/>
      <c r="FW20" s="2245"/>
      <c r="FX20" s="2246"/>
      <c r="FY20" s="2246"/>
      <c r="FZ20" s="2246"/>
      <c r="GA20" s="2246"/>
      <c r="GB20" s="2246"/>
      <c r="GC20" s="2246"/>
      <c r="GD20" s="2246"/>
      <c r="GE20" s="2246"/>
      <c r="GF20" s="2246"/>
      <c r="GG20" s="2246"/>
      <c r="GH20" s="2252"/>
      <c r="GI20" s="2246"/>
      <c r="GJ20" s="2246"/>
      <c r="GK20" s="2246"/>
      <c r="GL20" s="2246"/>
      <c r="GM20" s="2242"/>
      <c r="GN20" s="2253"/>
      <c r="GO20" s="2253"/>
      <c r="GP20" s="2253"/>
      <c r="GQ20" s="2253"/>
      <c r="GR20" s="2253"/>
      <c r="GS20" s="2253"/>
      <c r="GT20" s="2253"/>
      <c r="GU20" s="2253"/>
      <c r="GV20" s="2253"/>
      <c r="GW20" s="2253"/>
      <c r="GX20" s="2253"/>
      <c r="GY20" s="2253"/>
      <c r="GZ20" s="2253"/>
      <c r="HA20" s="2253"/>
      <c r="HB20" s="2253"/>
      <c r="HC20" s="2253"/>
      <c r="HD20" s="2253"/>
      <c r="HE20" s="2253"/>
      <c r="HF20" s="2253"/>
      <c r="HG20" s="2253"/>
      <c r="HH20" s="2253"/>
      <c r="HI20" s="2253"/>
      <c r="HJ20" s="2253"/>
      <c r="HK20" s="2253"/>
      <c r="HL20" s="2253"/>
      <c r="HM20" s="2253"/>
      <c r="HN20" s="2253"/>
      <c r="HO20" s="2242"/>
      <c r="HP20" s="2242"/>
      <c r="HQ20" s="2242"/>
      <c r="HR20" s="2242"/>
    </row>
    <row r="21" spans="1:226">
      <c r="A21" s="2243"/>
      <c r="B21" s="2244"/>
      <c r="C21" s="2244"/>
      <c r="D21" s="2245"/>
      <c r="E21" s="2245"/>
      <c r="F21" s="2246"/>
      <c r="G21" s="2246"/>
      <c r="H21" s="2246"/>
      <c r="I21" s="2246"/>
      <c r="J21" s="2246"/>
      <c r="K21" s="2246"/>
      <c r="L21" s="2246"/>
      <c r="M21" s="2246"/>
      <c r="N21" s="2246"/>
      <c r="O21" s="2245"/>
      <c r="P21" s="2246"/>
      <c r="Q21" s="2246"/>
      <c r="R21" s="2245"/>
      <c r="S21" s="2246"/>
      <c r="T21" s="2245"/>
      <c r="U21" s="2246"/>
      <c r="V21" s="2246"/>
      <c r="W21" s="2247"/>
      <c r="X21" s="2246"/>
      <c r="Y21" s="2245"/>
      <c r="Z21" s="2246"/>
      <c r="AA21" s="2246"/>
      <c r="AB21" s="2246"/>
      <c r="AC21" s="2246"/>
      <c r="AD21" s="2246"/>
      <c r="AE21" s="2246"/>
      <c r="AF21" s="2246"/>
      <c r="AG21" s="2246"/>
      <c r="AH21" s="2246"/>
      <c r="AI21" s="2246"/>
      <c r="AJ21" s="2246"/>
      <c r="AK21" s="2246"/>
      <c r="AL21" s="2246"/>
      <c r="AM21" s="2246"/>
      <c r="AN21" s="2246"/>
      <c r="AO21" s="2246"/>
      <c r="AP21" s="2246"/>
      <c r="AQ21" s="2246"/>
      <c r="AR21" s="2246"/>
      <c r="AS21" s="2246"/>
      <c r="AT21" s="2246"/>
      <c r="AU21" s="2246"/>
      <c r="AV21" s="2246"/>
      <c r="AW21" s="2246"/>
      <c r="AX21" s="2246"/>
      <c r="AY21" s="2246"/>
      <c r="AZ21" s="2246"/>
      <c r="BA21" s="2246"/>
      <c r="BB21" s="2246"/>
      <c r="BC21" s="2246"/>
      <c r="BD21" s="2246"/>
      <c r="BE21" s="2246"/>
      <c r="BF21" s="2246"/>
      <c r="BG21" s="2246"/>
      <c r="BH21" s="2243"/>
      <c r="BI21" s="2246"/>
      <c r="BJ21" s="2246"/>
      <c r="BK21" s="2246"/>
      <c r="BL21" s="2246"/>
      <c r="BM21" s="2246"/>
      <c r="BN21" s="2246"/>
      <c r="BO21" s="2243"/>
      <c r="BP21" s="2246"/>
      <c r="BQ21" s="2246"/>
      <c r="BR21" s="2246"/>
      <c r="BS21" s="2246"/>
      <c r="BT21" s="2246"/>
      <c r="BU21" s="2246"/>
      <c r="BV21" s="2243"/>
      <c r="BW21" s="2246"/>
      <c r="BX21" s="2246"/>
      <c r="BY21" s="2246"/>
      <c r="BZ21" s="2246"/>
      <c r="CA21" s="2246"/>
      <c r="CB21" s="2246"/>
      <c r="CC21" s="2243"/>
      <c r="CD21" s="2246"/>
      <c r="CE21" s="2246"/>
      <c r="CF21" s="2246"/>
      <c r="CG21" s="2246"/>
      <c r="CH21" s="2246"/>
      <c r="CI21" s="2246"/>
      <c r="CJ21" s="2246"/>
      <c r="CK21" s="2246"/>
      <c r="CL21" s="2246"/>
      <c r="CM21" s="2246"/>
      <c r="CN21" s="2246"/>
      <c r="CO21" s="2246"/>
      <c r="CP21" s="2246"/>
      <c r="CQ21" s="2246"/>
      <c r="CR21" s="2244"/>
      <c r="CS21" s="2248"/>
      <c r="CT21" s="2248"/>
      <c r="CU21" s="2248"/>
      <c r="CV21" s="2248"/>
      <c r="CW21" s="2249"/>
      <c r="CX21" s="2250"/>
      <c r="CY21" s="2249"/>
      <c r="CZ21" s="2248"/>
      <c r="DA21" s="2248"/>
      <c r="DB21" s="2249"/>
      <c r="DC21" s="2249"/>
      <c r="DD21" s="2251"/>
      <c r="DE21" s="2248"/>
      <c r="DF21" s="2248"/>
      <c r="DG21" s="2248"/>
      <c r="DH21" s="2248"/>
      <c r="DI21" s="2249"/>
      <c r="DJ21" s="2246"/>
      <c r="DK21" s="2250"/>
      <c r="DL21" s="2248"/>
      <c r="DM21" s="2248"/>
      <c r="DN21" s="2250"/>
      <c r="DO21" s="2250"/>
      <c r="DP21" s="2251"/>
      <c r="DQ21" s="2248"/>
      <c r="DR21" s="2248"/>
      <c r="DS21" s="2248"/>
      <c r="DT21" s="2248"/>
      <c r="DU21" s="2249"/>
      <c r="DV21" s="2248"/>
      <c r="DW21" s="2245"/>
      <c r="DX21" s="2248"/>
      <c r="DY21" s="2248"/>
      <c r="DZ21" s="2249"/>
      <c r="EA21" s="2250"/>
      <c r="EB21" s="2251"/>
      <c r="EC21" s="2248"/>
      <c r="ED21" s="2248"/>
      <c r="EE21" s="2248"/>
      <c r="EF21" s="2248"/>
      <c r="EG21" s="2249"/>
      <c r="EH21" s="2248"/>
      <c r="EI21" s="2248"/>
      <c r="EJ21" s="2248"/>
      <c r="EK21" s="2248"/>
      <c r="EL21" s="2248"/>
      <c r="EM21" s="2249"/>
      <c r="EN21" s="2248"/>
      <c r="EO21" s="2248"/>
      <c r="EP21" s="2246"/>
      <c r="EQ21" s="2246"/>
      <c r="ER21" s="2246"/>
      <c r="ES21" s="2246"/>
      <c r="ET21" s="2246"/>
      <c r="EU21" s="2246"/>
      <c r="EV21" s="2246"/>
      <c r="EW21" s="2246"/>
      <c r="EX21" s="2246"/>
      <c r="EY21" s="2246"/>
      <c r="EZ21" s="2246"/>
      <c r="FA21" s="2246"/>
      <c r="FB21" s="2246"/>
      <c r="FC21" s="2246"/>
      <c r="FD21" s="2246"/>
      <c r="FE21" s="2246"/>
      <c r="FF21" s="2246"/>
      <c r="FG21" s="2246"/>
      <c r="FH21" s="2246"/>
      <c r="FI21" s="2246"/>
      <c r="FJ21" s="2246"/>
      <c r="FK21" s="2246"/>
      <c r="FL21" s="2246"/>
      <c r="FM21" s="2246"/>
      <c r="FN21" s="2245"/>
      <c r="FO21" s="2245"/>
      <c r="FP21" s="2245"/>
      <c r="FQ21" s="2245"/>
      <c r="FR21" s="2245"/>
      <c r="FS21" s="2245"/>
      <c r="FT21" s="2245"/>
      <c r="FU21" s="2245"/>
      <c r="FV21" s="2245"/>
      <c r="FW21" s="2245"/>
      <c r="FX21" s="2246"/>
      <c r="FY21" s="2246"/>
      <c r="FZ21" s="2246"/>
      <c r="GA21" s="2246"/>
      <c r="GB21" s="2246"/>
      <c r="GC21" s="2246"/>
      <c r="GD21" s="2246"/>
      <c r="GE21" s="2246"/>
      <c r="GF21" s="2246"/>
      <c r="GG21" s="2246"/>
      <c r="GH21" s="2252"/>
      <c r="GI21" s="2246"/>
      <c r="GJ21" s="2246"/>
      <c r="GK21" s="2246"/>
      <c r="GL21" s="2246"/>
      <c r="GM21" s="2242"/>
      <c r="GN21" s="2253"/>
      <c r="GO21" s="2253"/>
      <c r="GP21" s="2253"/>
      <c r="GQ21" s="2253"/>
      <c r="GR21" s="2253"/>
      <c r="GS21" s="2253"/>
      <c r="GT21" s="2253"/>
      <c r="GU21" s="2253"/>
      <c r="GV21" s="2253"/>
      <c r="GW21" s="2253"/>
      <c r="GX21" s="2253"/>
      <c r="GY21" s="2253"/>
      <c r="GZ21" s="2253"/>
      <c r="HA21" s="2253"/>
      <c r="HB21" s="2253"/>
      <c r="HC21" s="2253"/>
      <c r="HD21" s="2253"/>
      <c r="HE21" s="2253"/>
      <c r="HF21" s="2253"/>
      <c r="HG21" s="2253"/>
      <c r="HH21" s="2253"/>
      <c r="HI21" s="2253"/>
      <c r="HJ21" s="2253"/>
      <c r="HK21" s="2253"/>
      <c r="HL21" s="2253"/>
      <c r="HM21" s="2253"/>
      <c r="HN21" s="2253"/>
      <c r="HO21" s="2242"/>
      <c r="HP21" s="2242"/>
      <c r="HQ21" s="2242"/>
      <c r="HR21" s="2242"/>
    </row>
    <row r="22" spans="1:226">
      <c r="A22" s="2243"/>
      <c r="B22" s="2244"/>
      <c r="C22" s="2244"/>
      <c r="D22" s="2245"/>
      <c r="E22" s="2245"/>
      <c r="F22" s="2246"/>
      <c r="G22" s="2246"/>
      <c r="H22" s="2246"/>
      <c r="I22" s="2246"/>
      <c r="J22" s="2246"/>
      <c r="K22" s="2246"/>
      <c r="L22" s="2246"/>
      <c r="M22" s="2246"/>
      <c r="N22" s="2246"/>
      <c r="O22" s="2245"/>
      <c r="P22" s="2246"/>
      <c r="Q22" s="2246"/>
      <c r="R22" s="2245"/>
      <c r="S22" s="2246"/>
      <c r="T22" s="2245"/>
      <c r="U22" s="2246"/>
      <c r="V22" s="2246"/>
      <c r="W22" s="2247"/>
      <c r="X22" s="2246"/>
      <c r="Y22" s="2245"/>
      <c r="Z22" s="2246"/>
      <c r="AA22" s="2246"/>
      <c r="AB22" s="2246"/>
      <c r="AC22" s="2246"/>
      <c r="AD22" s="2246"/>
      <c r="AE22" s="2246"/>
      <c r="AF22" s="2246"/>
      <c r="AG22" s="2246"/>
      <c r="AH22" s="2246"/>
      <c r="AI22" s="2246"/>
      <c r="AJ22" s="2246"/>
      <c r="AK22" s="2246"/>
      <c r="AL22" s="2246"/>
      <c r="AM22" s="2246"/>
      <c r="AN22" s="2246"/>
      <c r="AO22" s="2246"/>
      <c r="AP22" s="2246"/>
      <c r="AQ22" s="2246"/>
      <c r="AR22" s="2246"/>
      <c r="AS22" s="2246"/>
      <c r="AT22" s="2246"/>
      <c r="AU22" s="2246"/>
      <c r="AV22" s="2246"/>
      <c r="AW22" s="2246"/>
      <c r="AX22" s="2246"/>
      <c r="AY22" s="2246"/>
      <c r="AZ22" s="2246"/>
      <c r="BA22" s="2246"/>
      <c r="BB22" s="2246"/>
      <c r="BC22" s="2246"/>
      <c r="BD22" s="2246"/>
      <c r="BE22" s="2246"/>
      <c r="BF22" s="2246"/>
      <c r="BG22" s="2246"/>
      <c r="BH22" s="2243"/>
      <c r="BI22" s="2246"/>
      <c r="BJ22" s="2246"/>
      <c r="BK22" s="2246"/>
      <c r="BL22" s="2246"/>
      <c r="BM22" s="2246"/>
      <c r="BN22" s="2246"/>
      <c r="BO22" s="2243"/>
      <c r="BP22" s="2246"/>
      <c r="BQ22" s="2246"/>
      <c r="BR22" s="2246"/>
      <c r="BS22" s="2246"/>
      <c r="BT22" s="2246"/>
      <c r="BU22" s="2246"/>
      <c r="BV22" s="2243"/>
      <c r="BW22" s="2246"/>
      <c r="BX22" s="2246"/>
      <c r="BY22" s="2246"/>
      <c r="BZ22" s="2246"/>
      <c r="CA22" s="2246"/>
      <c r="CB22" s="2246"/>
      <c r="CC22" s="2243"/>
      <c r="CD22" s="2246"/>
      <c r="CE22" s="2246"/>
      <c r="CF22" s="2246"/>
      <c r="CG22" s="2246"/>
      <c r="CH22" s="2246"/>
      <c r="CI22" s="2246"/>
      <c r="CJ22" s="2246"/>
      <c r="CK22" s="2246"/>
      <c r="CL22" s="2246"/>
      <c r="CM22" s="2246"/>
      <c r="CN22" s="2246"/>
      <c r="CO22" s="2246"/>
      <c r="CP22" s="2246"/>
      <c r="CQ22" s="2246"/>
      <c r="CR22" s="2244"/>
      <c r="CS22" s="2248"/>
      <c r="CT22" s="2248"/>
      <c r="CU22" s="2248"/>
      <c r="CV22" s="2248"/>
      <c r="CW22" s="2249"/>
      <c r="CX22" s="2250"/>
      <c r="CY22" s="2249"/>
      <c r="CZ22" s="2248"/>
      <c r="DA22" s="2248"/>
      <c r="DB22" s="2249"/>
      <c r="DC22" s="2249"/>
      <c r="DD22" s="2251"/>
      <c r="DE22" s="2248"/>
      <c r="DF22" s="2248"/>
      <c r="DG22" s="2248"/>
      <c r="DH22" s="2248"/>
      <c r="DI22" s="2249"/>
      <c r="DJ22" s="2246"/>
      <c r="DK22" s="2250"/>
      <c r="DL22" s="2248"/>
      <c r="DM22" s="2248"/>
      <c r="DN22" s="2250"/>
      <c r="DO22" s="2250"/>
      <c r="DP22" s="2251"/>
      <c r="DQ22" s="2248"/>
      <c r="DR22" s="2248"/>
      <c r="DS22" s="2248"/>
      <c r="DT22" s="2248"/>
      <c r="DU22" s="2249"/>
      <c r="DV22" s="2248"/>
      <c r="DW22" s="2245"/>
      <c r="DX22" s="2248"/>
      <c r="DY22" s="2248"/>
      <c r="DZ22" s="2249"/>
      <c r="EA22" s="2250"/>
      <c r="EB22" s="2251"/>
      <c r="EC22" s="2248"/>
      <c r="ED22" s="2248"/>
      <c r="EE22" s="2248"/>
      <c r="EF22" s="2248"/>
      <c r="EG22" s="2249"/>
      <c r="EH22" s="2248"/>
      <c r="EI22" s="2248"/>
      <c r="EJ22" s="2248"/>
      <c r="EK22" s="2248"/>
      <c r="EL22" s="2248"/>
      <c r="EM22" s="2249"/>
      <c r="EN22" s="2248"/>
      <c r="EO22" s="2248"/>
      <c r="EP22" s="2246"/>
      <c r="EQ22" s="2246"/>
      <c r="ER22" s="2246"/>
      <c r="ES22" s="2246"/>
      <c r="ET22" s="2246"/>
      <c r="EU22" s="2246"/>
      <c r="EV22" s="2246"/>
      <c r="EW22" s="2246"/>
      <c r="EX22" s="2246"/>
      <c r="EY22" s="2246"/>
      <c r="EZ22" s="2246"/>
      <c r="FA22" s="2246"/>
      <c r="FB22" s="2246"/>
      <c r="FC22" s="2246"/>
      <c r="FD22" s="2246"/>
      <c r="FE22" s="2246"/>
      <c r="FF22" s="2246"/>
      <c r="FG22" s="2246"/>
      <c r="FH22" s="2246"/>
      <c r="FI22" s="2246"/>
      <c r="FJ22" s="2246"/>
      <c r="FK22" s="2246"/>
      <c r="FL22" s="2246"/>
      <c r="FM22" s="2246"/>
      <c r="FN22" s="2245"/>
      <c r="FO22" s="2245"/>
      <c r="FP22" s="2245"/>
      <c r="FQ22" s="2245"/>
      <c r="FR22" s="2245"/>
      <c r="FS22" s="2245"/>
      <c r="FT22" s="2245"/>
      <c r="FU22" s="2245"/>
      <c r="FV22" s="2245"/>
      <c r="FW22" s="2245"/>
      <c r="FX22" s="2246"/>
      <c r="FY22" s="2246"/>
      <c r="FZ22" s="2246"/>
      <c r="GA22" s="2246"/>
      <c r="GB22" s="2246"/>
      <c r="GC22" s="2246"/>
      <c r="GD22" s="2246"/>
      <c r="GE22" s="2246"/>
      <c r="GF22" s="2246"/>
      <c r="GG22" s="2246"/>
      <c r="GH22" s="2252"/>
      <c r="GI22" s="2246"/>
      <c r="GJ22" s="2246"/>
      <c r="GK22" s="2246"/>
      <c r="GL22" s="2246"/>
      <c r="GM22" s="2242"/>
      <c r="GN22" s="2253"/>
      <c r="GO22" s="2253"/>
      <c r="GP22" s="2253"/>
      <c r="GQ22" s="2253"/>
      <c r="GR22" s="2253"/>
      <c r="GS22" s="2253"/>
      <c r="GT22" s="2253"/>
      <c r="GU22" s="2253"/>
      <c r="GV22" s="2253"/>
      <c r="GW22" s="2253"/>
      <c r="GX22" s="2253"/>
      <c r="GY22" s="2253"/>
      <c r="GZ22" s="2253"/>
      <c r="HA22" s="2253"/>
      <c r="HB22" s="2253"/>
      <c r="HC22" s="2253"/>
      <c r="HD22" s="2253"/>
      <c r="HE22" s="2253"/>
      <c r="HF22" s="2253"/>
      <c r="HG22" s="2253"/>
      <c r="HH22" s="2253"/>
      <c r="HI22" s="2253"/>
      <c r="HJ22" s="2253"/>
      <c r="HK22" s="2253"/>
      <c r="HL22" s="2253"/>
      <c r="HM22" s="2253"/>
      <c r="HN22" s="2253"/>
      <c r="HO22" s="2242"/>
      <c r="HP22" s="2242"/>
      <c r="HQ22" s="2242"/>
      <c r="HR22" s="2242"/>
    </row>
    <row r="23" spans="1:226">
      <c r="A23" s="2243"/>
      <c r="B23" s="2244"/>
      <c r="C23" s="2244"/>
      <c r="D23" s="2245"/>
      <c r="E23" s="2245"/>
      <c r="F23" s="2246"/>
      <c r="G23" s="2246"/>
      <c r="H23" s="2246"/>
      <c r="I23" s="2246"/>
      <c r="J23" s="2246"/>
      <c r="K23" s="2246"/>
      <c r="L23" s="2246"/>
      <c r="M23" s="2246"/>
      <c r="N23" s="2246"/>
      <c r="O23" s="2245"/>
      <c r="P23" s="2246"/>
      <c r="Q23" s="2246"/>
      <c r="R23" s="2245"/>
      <c r="S23" s="2246"/>
      <c r="T23" s="2245"/>
      <c r="U23" s="2246"/>
      <c r="V23" s="2246"/>
      <c r="W23" s="2247"/>
      <c r="X23" s="2246"/>
      <c r="Y23" s="2245"/>
      <c r="Z23" s="2246"/>
      <c r="AA23" s="2246"/>
      <c r="AB23" s="2246"/>
      <c r="AC23" s="2246"/>
      <c r="AD23" s="2246"/>
      <c r="AE23" s="2246"/>
      <c r="AF23" s="2246"/>
      <c r="AG23" s="2246"/>
      <c r="AH23" s="2246"/>
      <c r="AI23" s="2246"/>
      <c r="AJ23" s="2246"/>
      <c r="AK23" s="2246"/>
      <c r="AL23" s="2246"/>
      <c r="AM23" s="2246"/>
      <c r="AN23" s="2246"/>
      <c r="AO23" s="2246"/>
      <c r="AP23" s="2246"/>
      <c r="AQ23" s="2246"/>
      <c r="AR23" s="2246"/>
      <c r="AS23" s="2246"/>
      <c r="AT23" s="2246"/>
      <c r="AU23" s="2246"/>
      <c r="AV23" s="2246"/>
      <c r="AW23" s="2246"/>
      <c r="AX23" s="2246"/>
      <c r="AY23" s="2246"/>
      <c r="AZ23" s="2246"/>
      <c r="BA23" s="2246"/>
      <c r="BB23" s="2246"/>
      <c r="BC23" s="2246"/>
      <c r="BD23" s="2246"/>
      <c r="BE23" s="2246"/>
      <c r="BF23" s="2246"/>
      <c r="BG23" s="2246"/>
      <c r="BH23" s="2243"/>
      <c r="BI23" s="2246"/>
      <c r="BJ23" s="2246"/>
      <c r="BK23" s="2246"/>
      <c r="BL23" s="2246"/>
      <c r="BM23" s="2246"/>
      <c r="BN23" s="2246"/>
      <c r="BO23" s="2243"/>
      <c r="BP23" s="2246"/>
      <c r="BQ23" s="2246"/>
      <c r="BR23" s="2246"/>
      <c r="BS23" s="2246"/>
      <c r="BT23" s="2246"/>
      <c r="BU23" s="2246"/>
      <c r="BV23" s="2243"/>
      <c r="BW23" s="2246"/>
      <c r="BX23" s="2246"/>
      <c r="BY23" s="2246"/>
      <c r="BZ23" s="2246"/>
      <c r="CA23" s="2246"/>
      <c r="CB23" s="2246"/>
      <c r="CC23" s="2243"/>
      <c r="CD23" s="2246"/>
      <c r="CE23" s="2246"/>
      <c r="CF23" s="2246"/>
      <c r="CG23" s="2246"/>
      <c r="CH23" s="2246"/>
      <c r="CI23" s="2246"/>
      <c r="CJ23" s="2246"/>
      <c r="CK23" s="2246"/>
      <c r="CL23" s="2246"/>
      <c r="CM23" s="2246"/>
      <c r="CN23" s="2246"/>
      <c r="CO23" s="2246"/>
      <c r="CP23" s="2246"/>
      <c r="CQ23" s="2246"/>
      <c r="CR23" s="2244"/>
      <c r="CS23" s="2248"/>
      <c r="CT23" s="2248"/>
      <c r="CU23" s="2248"/>
      <c r="CV23" s="2248"/>
      <c r="CW23" s="2249"/>
      <c r="CX23" s="2250"/>
      <c r="CY23" s="2249"/>
      <c r="CZ23" s="2248"/>
      <c r="DA23" s="2248"/>
      <c r="DB23" s="2249"/>
      <c r="DC23" s="2249"/>
      <c r="DD23" s="2251"/>
      <c r="DE23" s="2248"/>
      <c r="DF23" s="2248"/>
      <c r="DG23" s="2248"/>
      <c r="DH23" s="2248"/>
      <c r="DI23" s="2249"/>
      <c r="DJ23" s="2246"/>
      <c r="DK23" s="2250"/>
      <c r="DL23" s="2248"/>
      <c r="DM23" s="2248"/>
      <c r="DN23" s="2250"/>
      <c r="DO23" s="2250"/>
      <c r="DP23" s="2251"/>
      <c r="DQ23" s="2248"/>
      <c r="DR23" s="2248"/>
      <c r="DS23" s="2248"/>
      <c r="DT23" s="2248"/>
      <c r="DU23" s="2249"/>
      <c r="DV23" s="2248"/>
      <c r="DW23" s="2245"/>
      <c r="DX23" s="2248"/>
      <c r="DY23" s="2248"/>
      <c r="DZ23" s="2249"/>
      <c r="EA23" s="2250"/>
      <c r="EB23" s="2251"/>
      <c r="EC23" s="2248"/>
      <c r="ED23" s="2248"/>
      <c r="EE23" s="2248"/>
      <c r="EF23" s="2248"/>
      <c r="EG23" s="2249"/>
      <c r="EH23" s="2248"/>
      <c r="EI23" s="2248"/>
      <c r="EJ23" s="2248"/>
      <c r="EK23" s="2248"/>
      <c r="EL23" s="2248"/>
      <c r="EM23" s="2249"/>
      <c r="EN23" s="2248"/>
      <c r="EO23" s="2248"/>
      <c r="EP23" s="2246"/>
      <c r="EQ23" s="2246"/>
      <c r="ER23" s="2246"/>
      <c r="ES23" s="2246"/>
      <c r="ET23" s="2246"/>
      <c r="EU23" s="2246"/>
      <c r="EV23" s="2246"/>
      <c r="EW23" s="2246"/>
      <c r="EX23" s="2246"/>
      <c r="EY23" s="2246"/>
      <c r="EZ23" s="2246"/>
      <c r="FA23" s="2246"/>
      <c r="FB23" s="2246"/>
      <c r="FC23" s="2246"/>
      <c r="FD23" s="2246"/>
      <c r="FE23" s="2246"/>
      <c r="FF23" s="2246"/>
      <c r="FG23" s="2246"/>
      <c r="FH23" s="2246"/>
      <c r="FI23" s="2246"/>
      <c r="FJ23" s="2246"/>
      <c r="FK23" s="2246"/>
      <c r="FL23" s="2246"/>
      <c r="FM23" s="2246"/>
      <c r="FN23" s="2245"/>
      <c r="FO23" s="2245"/>
      <c r="FP23" s="2245"/>
      <c r="FQ23" s="2245"/>
      <c r="FR23" s="2245"/>
      <c r="FS23" s="2245"/>
      <c r="FT23" s="2245"/>
      <c r="FU23" s="2245"/>
      <c r="FV23" s="2245"/>
      <c r="FW23" s="2245"/>
      <c r="FX23" s="2246"/>
      <c r="FY23" s="2246"/>
      <c r="FZ23" s="2246"/>
      <c r="GA23" s="2246"/>
      <c r="GB23" s="2246"/>
      <c r="GC23" s="2246"/>
      <c r="GD23" s="2246"/>
      <c r="GE23" s="2246"/>
      <c r="GF23" s="2246"/>
      <c r="GG23" s="2246"/>
      <c r="GH23" s="2252"/>
      <c r="GI23" s="2246"/>
      <c r="GJ23" s="2246"/>
      <c r="GK23" s="2246"/>
      <c r="GL23" s="2246"/>
      <c r="GM23" s="2242"/>
      <c r="GN23" s="2253"/>
      <c r="GO23" s="2253"/>
      <c r="GP23" s="2253"/>
      <c r="GQ23" s="2253"/>
      <c r="GR23" s="2253"/>
      <c r="GS23" s="2253"/>
      <c r="GT23" s="2253"/>
      <c r="GU23" s="2253"/>
      <c r="GV23" s="2253"/>
      <c r="GW23" s="2253"/>
      <c r="GX23" s="2253"/>
      <c r="GY23" s="2253"/>
      <c r="GZ23" s="2253"/>
      <c r="HA23" s="2253"/>
      <c r="HB23" s="2253"/>
      <c r="HC23" s="2253"/>
      <c r="HD23" s="2253"/>
      <c r="HE23" s="2253"/>
      <c r="HF23" s="2253"/>
      <c r="HG23" s="2253"/>
      <c r="HH23" s="2253"/>
      <c r="HI23" s="2253"/>
      <c r="HJ23" s="2253"/>
      <c r="HK23" s="2253"/>
      <c r="HL23" s="2253"/>
      <c r="HM23" s="2253"/>
      <c r="HN23" s="2253"/>
      <c r="HO23" s="2242"/>
      <c r="HP23" s="2242"/>
      <c r="HQ23" s="2242"/>
      <c r="HR23" s="2242"/>
    </row>
    <row r="24" spans="1:226">
      <c r="A24" s="2243"/>
      <c r="B24" s="2244"/>
      <c r="C24" s="2244"/>
      <c r="D24" s="2245"/>
      <c r="E24" s="2245"/>
      <c r="F24" s="2246"/>
      <c r="G24" s="2246"/>
      <c r="H24" s="2246"/>
      <c r="I24" s="2246"/>
      <c r="J24" s="2246"/>
      <c r="K24" s="2246"/>
      <c r="L24" s="2246"/>
      <c r="M24" s="2246"/>
      <c r="N24" s="2246"/>
      <c r="O24" s="2245"/>
      <c r="P24" s="2246"/>
      <c r="Q24" s="2246"/>
      <c r="R24" s="2245"/>
      <c r="S24" s="2246"/>
      <c r="T24" s="2245"/>
      <c r="U24" s="2246"/>
      <c r="V24" s="2246"/>
      <c r="W24" s="2247"/>
      <c r="X24" s="2246"/>
      <c r="Y24" s="2245"/>
      <c r="Z24" s="2246"/>
      <c r="AA24" s="2246"/>
      <c r="AB24" s="2246"/>
      <c r="AC24" s="2246"/>
      <c r="AD24" s="2246"/>
      <c r="AE24" s="2246"/>
      <c r="AF24" s="2246"/>
      <c r="AG24" s="2246"/>
      <c r="AH24" s="2246"/>
      <c r="AI24" s="2246"/>
      <c r="AJ24" s="2246"/>
      <c r="AK24" s="2246"/>
      <c r="AL24" s="2246"/>
      <c r="AM24" s="2246"/>
      <c r="AN24" s="2246"/>
      <c r="AO24" s="2246"/>
      <c r="AP24" s="2246"/>
      <c r="AQ24" s="2246"/>
      <c r="AR24" s="2246"/>
      <c r="AS24" s="2246"/>
      <c r="AT24" s="2246"/>
      <c r="AU24" s="2246"/>
      <c r="AV24" s="2246"/>
      <c r="AW24" s="2246"/>
      <c r="AX24" s="2246"/>
      <c r="AY24" s="2246"/>
      <c r="AZ24" s="2246"/>
      <c r="BA24" s="2246"/>
      <c r="BB24" s="2246"/>
      <c r="BC24" s="2246"/>
      <c r="BD24" s="2246"/>
      <c r="BE24" s="2246"/>
      <c r="BF24" s="2246"/>
      <c r="BG24" s="2246"/>
      <c r="BH24" s="2243"/>
      <c r="BI24" s="2246"/>
      <c r="BJ24" s="2246"/>
      <c r="BK24" s="2246"/>
      <c r="BL24" s="2246"/>
      <c r="BM24" s="2246"/>
      <c r="BN24" s="2246"/>
      <c r="BO24" s="2243"/>
      <c r="BP24" s="2246"/>
      <c r="BQ24" s="2246"/>
      <c r="BR24" s="2246"/>
      <c r="BS24" s="2246"/>
      <c r="BT24" s="2246"/>
      <c r="BU24" s="2246"/>
      <c r="BV24" s="2243"/>
      <c r="BW24" s="2246"/>
      <c r="BX24" s="2246"/>
      <c r="BY24" s="2246"/>
      <c r="BZ24" s="2246"/>
      <c r="CA24" s="2246"/>
      <c r="CB24" s="2246"/>
      <c r="CC24" s="2243"/>
      <c r="CD24" s="2246"/>
      <c r="CE24" s="2246"/>
      <c r="CF24" s="2246"/>
      <c r="CG24" s="2246"/>
      <c r="CH24" s="2246"/>
      <c r="CI24" s="2246"/>
      <c r="CJ24" s="2246"/>
      <c r="CK24" s="2246"/>
      <c r="CL24" s="2246"/>
      <c r="CM24" s="2246"/>
      <c r="CN24" s="2246"/>
      <c r="CO24" s="2246"/>
      <c r="CP24" s="2246"/>
      <c r="CQ24" s="2246"/>
      <c r="CR24" s="2244"/>
      <c r="CS24" s="2248"/>
      <c r="CT24" s="2248"/>
      <c r="CU24" s="2248"/>
      <c r="CV24" s="2248"/>
      <c r="CW24" s="2249"/>
      <c r="CX24" s="2250"/>
      <c r="CY24" s="2249"/>
      <c r="CZ24" s="2248"/>
      <c r="DA24" s="2248"/>
      <c r="DB24" s="2249"/>
      <c r="DC24" s="2249"/>
      <c r="DD24" s="2251"/>
      <c r="DE24" s="2248"/>
      <c r="DF24" s="2248"/>
      <c r="DG24" s="2248"/>
      <c r="DH24" s="2248"/>
      <c r="DI24" s="2249"/>
      <c r="DJ24" s="2246"/>
      <c r="DK24" s="2250"/>
      <c r="DL24" s="2248"/>
      <c r="DM24" s="2248"/>
      <c r="DN24" s="2250"/>
      <c r="DO24" s="2250"/>
      <c r="DP24" s="2251"/>
      <c r="DQ24" s="2248"/>
      <c r="DR24" s="2248"/>
      <c r="DS24" s="2248"/>
      <c r="DT24" s="2248"/>
      <c r="DU24" s="2249"/>
      <c r="DV24" s="2248"/>
      <c r="DW24" s="2245"/>
      <c r="DX24" s="2248"/>
      <c r="DY24" s="2248"/>
      <c r="DZ24" s="2249"/>
      <c r="EA24" s="2250"/>
      <c r="EB24" s="2251"/>
      <c r="EC24" s="2248"/>
      <c r="ED24" s="2248"/>
      <c r="EE24" s="2248"/>
      <c r="EF24" s="2248"/>
      <c r="EG24" s="2249"/>
      <c r="EH24" s="2248"/>
      <c r="EI24" s="2248"/>
      <c r="EJ24" s="2248"/>
      <c r="EK24" s="2248"/>
      <c r="EL24" s="2248"/>
      <c r="EM24" s="2249"/>
      <c r="EN24" s="2248"/>
      <c r="EO24" s="2248"/>
      <c r="EP24" s="2246"/>
      <c r="EQ24" s="2246"/>
      <c r="ER24" s="2246"/>
      <c r="ES24" s="2246"/>
      <c r="ET24" s="2246"/>
      <c r="EU24" s="2246"/>
      <c r="EV24" s="2246"/>
      <c r="EW24" s="2246"/>
      <c r="EX24" s="2246"/>
      <c r="EY24" s="2246"/>
      <c r="EZ24" s="2246"/>
      <c r="FA24" s="2246"/>
      <c r="FB24" s="2246"/>
      <c r="FC24" s="2246"/>
      <c r="FD24" s="2246"/>
      <c r="FE24" s="2246"/>
      <c r="FF24" s="2246"/>
      <c r="FG24" s="2246"/>
      <c r="FH24" s="2246"/>
      <c r="FI24" s="2246"/>
      <c r="FJ24" s="2246"/>
      <c r="FK24" s="2246"/>
      <c r="FL24" s="2246"/>
      <c r="FM24" s="2246"/>
      <c r="FN24" s="2245"/>
      <c r="FO24" s="2245"/>
      <c r="FP24" s="2245"/>
      <c r="FQ24" s="2245"/>
      <c r="FR24" s="2245"/>
      <c r="FS24" s="2245"/>
      <c r="FT24" s="2245"/>
      <c r="FU24" s="2245"/>
      <c r="FV24" s="2245"/>
      <c r="FW24" s="2245"/>
      <c r="FX24" s="2246"/>
      <c r="FY24" s="2246"/>
      <c r="FZ24" s="2246"/>
      <c r="GA24" s="2246"/>
      <c r="GB24" s="2246"/>
      <c r="GC24" s="2246"/>
      <c r="GD24" s="2246"/>
      <c r="GE24" s="2246"/>
      <c r="GF24" s="2246"/>
      <c r="GG24" s="2246"/>
      <c r="GH24" s="2252"/>
      <c r="GI24" s="2246"/>
      <c r="GJ24" s="2246"/>
      <c r="GK24" s="2246"/>
      <c r="GL24" s="2246"/>
      <c r="GM24" s="2253"/>
      <c r="GN24" s="2253"/>
      <c r="GO24" s="2253"/>
      <c r="GP24" s="2253"/>
      <c r="GQ24" s="2253"/>
      <c r="GR24" s="2253"/>
      <c r="GS24" s="2253"/>
      <c r="GT24" s="2253"/>
      <c r="GU24" s="2253"/>
      <c r="GV24" s="2253"/>
      <c r="GW24" s="2253"/>
      <c r="GX24" s="2253"/>
      <c r="GY24" s="2253"/>
      <c r="GZ24" s="2253"/>
      <c r="HA24" s="2253"/>
      <c r="HB24" s="2253"/>
      <c r="HC24" s="2253"/>
      <c r="HD24" s="2253"/>
      <c r="HE24" s="2253"/>
      <c r="HF24" s="2253"/>
      <c r="HG24" s="2253"/>
      <c r="HH24" s="2253"/>
      <c r="HI24" s="2253"/>
      <c r="HJ24" s="2253"/>
      <c r="HK24" s="2253"/>
      <c r="HL24" s="2253"/>
      <c r="HM24" s="2253"/>
      <c r="HN24" s="2253"/>
      <c r="HO24" s="2242"/>
      <c r="HP24" s="2242"/>
      <c r="HQ24" s="2242"/>
      <c r="HR24" s="2242"/>
    </row>
    <row r="25" spans="1:226">
      <c r="A25" s="2243"/>
      <c r="B25" s="2244"/>
      <c r="C25" s="2244"/>
      <c r="D25" s="2245"/>
      <c r="E25" s="2245"/>
      <c r="F25" s="2246"/>
      <c r="G25" s="2246"/>
      <c r="H25" s="2246"/>
      <c r="I25" s="2246"/>
      <c r="J25" s="2246"/>
      <c r="K25" s="2246"/>
      <c r="L25" s="2246"/>
      <c r="M25" s="2246"/>
      <c r="N25" s="2246"/>
      <c r="O25" s="2245"/>
      <c r="P25" s="2246"/>
      <c r="Q25" s="2246"/>
      <c r="R25" s="2245"/>
      <c r="S25" s="2246"/>
      <c r="T25" s="2245"/>
      <c r="U25" s="2246"/>
      <c r="V25" s="2246"/>
      <c r="W25" s="2247"/>
      <c r="X25" s="2246"/>
      <c r="Y25" s="2245"/>
      <c r="Z25" s="2246"/>
      <c r="AA25" s="2246"/>
      <c r="AB25" s="2246"/>
      <c r="AC25" s="2246"/>
      <c r="AD25" s="2246"/>
      <c r="AE25" s="2246"/>
      <c r="AF25" s="2246"/>
      <c r="AG25" s="2246"/>
      <c r="AH25" s="2246"/>
      <c r="AI25" s="2246"/>
      <c r="AJ25" s="2246"/>
      <c r="AK25" s="2246"/>
      <c r="AL25" s="2246"/>
      <c r="AM25" s="2246"/>
      <c r="AN25" s="2246"/>
      <c r="AO25" s="2246"/>
      <c r="AP25" s="2246"/>
      <c r="AQ25" s="2246"/>
      <c r="AR25" s="2246"/>
      <c r="AS25" s="2246"/>
      <c r="AT25" s="2246"/>
      <c r="AU25" s="2246"/>
      <c r="AV25" s="2246"/>
      <c r="AW25" s="2246"/>
      <c r="AX25" s="2246"/>
      <c r="AY25" s="2246"/>
      <c r="AZ25" s="2246"/>
      <c r="BA25" s="2246"/>
      <c r="BB25" s="2246"/>
      <c r="BC25" s="2246"/>
      <c r="BD25" s="2246"/>
      <c r="BE25" s="2246"/>
      <c r="BF25" s="2246"/>
      <c r="BG25" s="2246"/>
      <c r="BH25" s="2243"/>
      <c r="BI25" s="2246"/>
      <c r="BJ25" s="2246"/>
      <c r="BK25" s="2246"/>
      <c r="BL25" s="2246"/>
      <c r="BM25" s="2246"/>
      <c r="BN25" s="2246"/>
      <c r="BO25" s="2243"/>
      <c r="BP25" s="2246"/>
      <c r="BQ25" s="2246"/>
      <c r="BR25" s="2246"/>
      <c r="BS25" s="2246"/>
      <c r="BT25" s="2246"/>
      <c r="BU25" s="2246"/>
      <c r="BV25" s="2243"/>
      <c r="BW25" s="2246"/>
      <c r="BX25" s="2246"/>
      <c r="BY25" s="2246"/>
      <c r="BZ25" s="2246"/>
      <c r="CA25" s="2246"/>
      <c r="CB25" s="2246"/>
      <c r="CC25" s="2243"/>
      <c r="CD25" s="2246"/>
      <c r="CE25" s="2246"/>
      <c r="CF25" s="2246"/>
      <c r="CG25" s="2246"/>
      <c r="CH25" s="2246"/>
      <c r="CI25" s="2246"/>
      <c r="CJ25" s="2246"/>
      <c r="CK25" s="2246"/>
      <c r="CL25" s="2246"/>
      <c r="CM25" s="2246"/>
      <c r="CN25" s="2246"/>
      <c r="CO25" s="2246"/>
      <c r="CP25" s="2246"/>
      <c r="CQ25" s="2246"/>
      <c r="CR25" s="2244"/>
      <c r="CS25" s="2248"/>
      <c r="CT25" s="2248"/>
      <c r="CU25" s="2248"/>
      <c r="CV25" s="2248"/>
      <c r="CW25" s="2249"/>
      <c r="CX25" s="2250"/>
      <c r="CY25" s="2249"/>
      <c r="CZ25" s="2248"/>
      <c r="DA25" s="2248"/>
      <c r="DB25" s="2249"/>
      <c r="DC25" s="2249"/>
      <c r="DD25" s="2251"/>
      <c r="DE25" s="2248"/>
      <c r="DF25" s="2248"/>
      <c r="DG25" s="2248"/>
      <c r="DH25" s="2248"/>
      <c r="DI25" s="2249"/>
      <c r="DJ25" s="2246"/>
      <c r="DK25" s="2250"/>
      <c r="DL25" s="2248"/>
      <c r="DM25" s="2248"/>
      <c r="DN25" s="2250"/>
      <c r="DO25" s="2250"/>
      <c r="DP25" s="2251"/>
      <c r="DQ25" s="2248"/>
      <c r="DR25" s="2248"/>
      <c r="DS25" s="2248"/>
      <c r="DT25" s="2248"/>
      <c r="DU25" s="2249"/>
      <c r="DV25" s="2248"/>
      <c r="DW25" s="2245"/>
      <c r="DX25" s="2248"/>
      <c r="DY25" s="2248"/>
      <c r="DZ25" s="2249"/>
      <c r="EA25" s="2250"/>
      <c r="EB25" s="2251"/>
      <c r="EC25" s="2248"/>
      <c r="ED25" s="2248"/>
      <c r="EE25" s="2248"/>
      <c r="EF25" s="2248"/>
      <c r="EG25" s="2249"/>
      <c r="EH25" s="2248"/>
      <c r="EI25" s="2248"/>
      <c r="EJ25" s="2248"/>
      <c r="EK25" s="2248"/>
      <c r="EL25" s="2248"/>
      <c r="EM25" s="2249"/>
      <c r="EN25" s="2248"/>
      <c r="EO25" s="2248"/>
      <c r="EP25" s="2246"/>
      <c r="EQ25" s="2246"/>
      <c r="ER25" s="2246"/>
      <c r="ES25" s="2246"/>
      <c r="ET25" s="2246"/>
      <c r="EU25" s="2246"/>
      <c r="EV25" s="2246"/>
      <c r="EW25" s="2246"/>
      <c r="EX25" s="2246"/>
      <c r="EY25" s="2246"/>
      <c r="EZ25" s="2246"/>
      <c r="FA25" s="2246"/>
      <c r="FB25" s="2246"/>
      <c r="FC25" s="2246"/>
      <c r="FD25" s="2246"/>
      <c r="FE25" s="2246"/>
      <c r="FF25" s="2246"/>
      <c r="FG25" s="2246"/>
      <c r="FH25" s="2246"/>
      <c r="FI25" s="2246"/>
      <c r="FJ25" s="2246"/>
      <c r="FK25" s="2246"/>
      <c r="FL25" s="2246"/>
      <c r="FM25" s="2246"/>
      <c r="FN25" s="2245"/>
      <c r="FO25" s="2245"/>
      <c r="FP25" s="2245"/>
      <c r="FQ25" s="2245"/>
      <c r="FR25" s="2245"/>
      <c r="FS25" s="2245"/>
      <c r="FT25" s="2245"/>
      <c r="FU25" s="2245"/>
      <c r="FV25" s="2245"/>
      <c r="FW25" s="2245"/>
      <c r="FX25" s="2246"/>
      <c r="FY25" s="2246"/>
      <c r="FZ25" s="2246"/>
      <c r="GA25" s="2246"/>
      <c r="GB25" s="2246"/>
      <c r="GC25" s="2246"/>
      <c r="GD25" s="2246"/>
      <c r="GE25" s="2246"/>
      <c r="GF25" s="2246"/>
      <c r="GG25" s="2246"/>
      <c r="GH25" s="2252"/>
      <c r="GI25" s="2246"/>
      <c r="GJ25" s="2246"/>
      <c r="GK25" s="2246"/>
      <c r="GL25" s="2246"/>
      <c r="GM25" s="2253"/>
      <c r="GN25" s="2253"/>
      <c r="GO25" s="2253"/>
      <c r="GP25" s="2253"/>
      <c r="GQ25" s="2253"/>
      <c r="GR25" s="2253"/>
      <c r="GS25" s="2253"/>
      <c r="GT25" s="2253"/>
      <c r="GU25" s="2253"/>
      <c r="GV25" s="2253"/>
      <c r="GW25" s="2253"/>
      <c r="GX25" s="2253"/>
      <c r="GY25" s="2253"/>
      <c r="GZ25" s="2253"/>
      <c r="HA25" s="2253"/>
      <c r="HB25" s="2253"/>
      <c r="HC25" s="2253"/>
      <c r="HD25" s="2253"/>
      <c r="HE25" s="2253"/>
      <c r="HF25" s="2253"/>
      <c r="HG25" s="2253"/>
      <c r="HH25" s="2253"/>
      <c r="HI25" s="2253"/>
      <c r="HJ25" s="2253"/>
      <c r="HK25" s="2253"/>
      <c r="HL25" s="2253"/>
      <c r="HM25" s="2253"/>
      <c r="HN25" s="2253"/>
      <c r="HO25" s="2242"/>
      <c r="HP25" s="2242"/>
      <c r="HQ25" s="2242"/>
      <c r="HR25" s="2242"/>
    </row>
    <row r="26" spans="1:226">
      <c r="A26" s="2243"/>
      <c r="B26" s="2244"/>
      <c r="C26" s="2244"/>
      <c r="D26" s="2245"/>
      <c r="E26" s="2245"/>
      <c r="F26" s="2246"/>
      <c r="G26" s="2246"/>
      <c r="H26" s="2246"/>
      <c r="I26" s="2246"/>
      <c r="J26" s="2246"/>
      <c r="K26" s="2246"/>
      <c r="L26" s="2246"/>
      <c r="M26" s="2246"/>
      <c r="N26" s="2246"/>
      <c r="O26" s="2245"/>
      <c r="P26" s="2246"/>
      <c r="Q26" s="2246"/>
      <c r="R26" s="2245"/>
      <c r="S26" s="2246"/>
      <c r="T26" s="2245"/>
      <c r="U26" s="2246"/>
      <c r="V26" s="2246"/>
      <c r="W26" s="2247"/>
      <c r="X26" s="2246"/>
      <c r="Y26" s="2245"/>
      <c r="Z26" s="2246"/>
      <c r="AA26" s="2246"/>
      <c r="AB26" s="2246"/>
      <c r="AC26" s="2246"/>
      <c r="AD26" s="2246"/>
      <c r="AE26" s="2246"/>
      <c r="AF26" s="2246"/>
      <c r="AG26" s="2246"/>
      <c r="AH26" s="2246"/>
      <c r="AI26" s="2246"/>
      <c r="AJ26" s="2246"/>
      <c r="AK26" s="2246"/>
      <c r="AL26" s="2246"/>
      <c r="AM26" s="2246"/>
      <c r="AN26" s="2246"/>
      <c r="AO26" s="2246"/>
      <c r="AP26" s="2246"/>
      <c r="AQ26" s="2246"/>
      <c r="AR26" s="2246"/>
      <c r="AS26" s="2246"/>
      <c r="AT26" s="2246"/>
      <c r="AU26" s="2246"/>
      <c r="AV26" s="2246"/>
      <c r="AW26" s="2246"/>
      <c r="AX26" s="2246"/>
      <c r="AY26" s="2246"/>
      <c r="AZ26" s="2246"/>
      <c r="BA26" s="2246"/>
      <c r="BB26" s="2246"/>
      <c r="BC26" s="2246"/>
      <c r="BD26" s="2246"/>
      <c r="BE26" s="2246"/>
      <c r="BF26" s="2246"/>
      <c r="BG26" s="2246"/>
      <c r="BH26" s="2243"/>
      <c r="BI26" s="2246"/>
      <c r="BJ26" s="2246"/>
      <c r="BK26" s="2246"/>
      <c r="BL26" s="2246"/>
      <c r="BM26" s="2246"/>
      <c r="BN26" s="2246"/>
      <c r="BO26" s="2243"/>
      <c r="BP26" s="2246"/>
      <c r="BQ26" s="2246"/>
      <c r="BR26" s="2246"/>
      <c r="BS26" s="2246"/>
      <c r="BT26" s="2246"/>
      <c r="BU26" s="2246"/>
      <c r="BV26" s="2243"/>
      <c r="BW26" s="2246"/>
      <c r="BX26" s="2246"/>
      <c r="BY26" s="2246"/>
      <c r="BZ26" s="2246"/>
      <c r="CA26" s="2246"/>
      <c r="CB26" s="2246"/>
      <c r="CC26" s="2243"/>
      <c r="CD26" s="2246"/>
      <c r="CE26" s="2246"/>
      <c r="CF26" s="2246"/>
      <c r="CG26" s="2246"/>
      <c r="CH26" s="2246"/>
      <c r="CI26" s="2246"/>
      <c r="CJ26" s="2246"/>
      <c r="CK26" s="2246"/>
      <c r="CL26" s="2246"/>
      <c r="CM26" s="2246"/>
      <c r="CN26" s="2246"/>
      <c r="CO26" s="2246"/>
      <c r="CP26" s="2246"/>
      <c r="CQ26" s="2246"/>
      <c r="CR26" s="2244"/>
      <c r="CS26" s="2248"/>
      <c r="CT26" s="2248"/>
      <c r="CU26" s="2248"/>
      <c r="CV26" s="2248"/>
      <c r="CW26" s="2249"/>
      <c r="CX26" s="2250"/>
      <c r="CY26" s="2249"/>
      <c r="CZ26" s="2248"/>
      <c r="DA26" s="2248"/>
      <c r="DB26" s="2249"/>
      <c r="DC26" s="2249"/>
      <c r="DD26" s="2251"/>
      <c r="DE26" s="2248"/>
      <c r="DF26" s="2248"/>
      <c r="DG26" s="2248"/>
      <c r="DH26" s="2248"/>
      <c r="DI26" s="2249"/>
      <c r="DJ26" s="2246"/>
      <c r="DK26" s="2250"/>
      <c r="DL26" s="2248"/>
      <c r="DM26" s="2248"/>
      <c r="DN26" s="2250"/>
      <c r="DO26" s="2250"/>
      <c r="DP26" s="2251"/>
      <c r="DQ26" s="2248"/>
      <c r="DR26" s="2248"/>
      <c r="DS26" s="2248"/>
      <c r="DT26" s="2248"/>
      <c r="DU26" s="2249"/>
      <c r="DV26" s="2248"/>
      <c r="DW26" s="2245"/>
      <c r="DX26" s="2248"/>
      <c r="DY26" s="2248"/>
      <c r="DZ26" s="2249"/>
      <c r="EA26" s="2250"/>
      <c r="EB26" s="2251"/>
      <c r="EC26" s="2248"/>
      <c r="ED26" s="2248"/>
      <c r="EE26" s="2248"/>
      <c r="EF26" s="2248"/>
      <c r="EG26" s="2249"/>
      <c r="EH26" s="2248"/>
      <c r="EI26" s="2248"/>
      <c r="EJ26" s="2248"/>
      <c r="EK26" s="2248"/>
      <c r="EL26" s="2248"/>
      <c r="EM26" s="2249"/>
      <c r="EN26" s="2248"/>
      <c r="EO26" s="2248"/>
      <c r="EP26" s="2246"/>
      <c r="EQ26" s="2246"/>
      <c r="ER26" s="2246"/>
      <c r="ES26" s="2246"/>
      <c r="ET26" s="2246"/>
      <c r="EU26" s="2246"/>
      <c r="EV26" s="2246"/>
      <c r="EW26" s="2246"/>
      <c r="EX26" s="2246"/>
      <c r="EY26" s="2246"/>
      <c r="EZ26" s="2246"/>
      <c r="FA26" s="2246"/>
      <c r="FB26" s="2246"/>
      <c r="FC26" s="2246"/>
      <c r="FD26" s="2246"/>
      <c r="FE26" s="2246"/>
      <c r="FF26" s="2246"/>
      <c r="FG26" s="2246"/>
      <c r="FH26" s="2246"/>
      <c r="FI26" s="2246"/>
      <c r="FJ26" s="2246"/>
      <c r="FK26" s="2246"/>
      <c r="FL26" s="2246"/>
      <c r="FM26" s="2246"/>
      <c r="FN26" s="2245"/>
      <c r="FO26" s="2245"/>
      <c r="FP26" s="2245"/>
      <c r="FQ26" s="2245"/>
      <c r="FR26" s="2245"/>
      <c r="FS26" s="2245"/>
      <c r="FT26" s="2245"/>
      <c r="FU26" s="2245"/>
      <c r="FV26" s="2245"/>
      <c r="FW26" s="2245"/>
      <c r="FX26" s="2246"/>
      <c r="FY26" s="2246"/>
      <c r="FZ26" s="2246"/>
      <c r="GA26" s="2246"/>
      <c r="GB26" s="2246"/>
      <c r="GC26" s="2246"/>
      <c r="GD26" s="2246"/>
      <c r="GE26" s="2246"/>
      <c r="GF26" s="2246"/>
      <c r="GG26" s="2246"/>
      <c r="GH26" s="2252"/>
      <c r="GI26" s="2246"/>
      <c r="GJ26" s="2246"/>
      <c r="GK26" s="2246"/>
      <c r="GL26" s="2246"/>
      <c r="GM26" s="2253"/>
      <c r="GN26" s="2253"/>
      <c r="GO26" s="2253"/>
      <c r="GP26" s="2253"/>
      <c r="GQ26" s="2253"/>
      <c r="GR26" s="2253"/>
      <c r="GS26" s="2253"/>
      <c r="GT26" s="2253"/>
      <c r="GU26" s="2253"/>
      <c r="GV26" s="2253"/>
      <c r="GW26" s="2253"/>
      <c r="GX26" s="2253"/>
      <c r="GY26" s="2253"/>
      <c r="GZ26" s="2253"/>
      <c r="HA26" s="2253"/>
      <c r="HB26" s="2253"/>
      <c r="HC26" s="2253"/>
      <c r="HD26" s="2253"/>
      <c r="HE26" s="2253"/>
      <c r="HF26" s="2253"/>
      <c r="HG26" s="2253"/>
      <c r="HH26" s="2253"/>
      <c r="HI26" s="2253"/>
      <c r="HJ26" s="2253"/>
      <c r="HK26" s="2253"/>
      <c r="HL26" s="2253"/>
      <c r="HM26" s="2253"/>
      <c r="HN26" s="2253"/>
      <c r="HO26" s="2242"/>
      <c r="HP26" s="2242"/>
      <c r="HQ26" s="2242"/>
      <c r="HR26" s="2242"/>
    </row>
    <row r="27" spans="1:226">
      <c r="A27" s="2243"/>
      <c r="B27" s="2244"/>
      <c r="C27" s="2244"/>
      <c r="D27" s="2245"/>
      <c r="E27" s="2245"/>
      <c r="F27" s="2246"/>
      <c r="G27" s="2246"/>
      <c r="H27" s="2246"/>
      <c r="I27" s="2246"/>
      <c r="J27" s="2246"/>
      <c r="K27" s="2246"/>
      <c r="L27" s="2246"/>
      <c r="M27" s="2246"/>
      <c r="N27" s="2246"/>
      <c r="O27" s="2245"/>
      <c r="P27" s="2246"/>
      <c r="Q27" s="2246"/>
      <c r="R27" s="2245"/>
      <c r="S27" s="2246"/>
      <c r="T27" s="2245"/>
      <c r="U27" s="2246"/>
      <c r="V27" s="2246"/>
      <c r="W27" s="2247"/>
      <c r="X27" s="2246"/>
      <c r="Y27" s="2245"/>
      <c r="Z27" s="2246"/>
      <c r="AA27" s="2246"/>
      <c r="AB27" s="2246"/>
      <c r="AC27" s="2246"/>
      <c r="AD27" s="2246"/>
      <c r="AE27" s="2246"/>
      <c r="AF27" s="2246"/>
      <c r="AG27" s="2246"/>
      <c r="AH27" s="2246"/>
      <c r="AI27" s="2246"/>
      <c r="AJ27" s="2246"/>
      <c r="AK27" s="2246"/>
      <c r="AL27" s="2246"/>
      <c r="AM27" s="2246"/>
      <c r="AN27" s="2246"/>
      <c r="AO27" s="2246"/>
      <c r="AP27" s="2246"/>
      <c r="AQ27" s="2246"/>
      <c r="AR27" s="2246"/>
      <c r="AS27" s="2246"/>
      <c r="AT27" s="2246"/>
      <c r="AU27" s="2246"/>
      <c r="AV27" s="2246"/>
      <c r="AW27" s="2246"/>
      <c r="AX27" s="2246"/>
      <c r="AY27" s="2246"/>
      <c r="AZ27" s="2246"/>
      <c r="BA27" s="2246"/>
      <c r="BB27" s="2246"/>
      <c r="BC27" s="2246"/>
      <c r="BD27" s="2246"/>
      <c r="BE27" s="2246"/>
      <c r="BF27" s="2246"/>
      <c r="BG27" s="2246"/>
      <c r="BH27" s="2243"/>
      <c r="BI27" s="2246"/>
      <c r="BJ27" s="2246"/>
      <c r="BK27" s="2246"/>
      <c r="BL27" s="2246"/>
      <c r="BM27" s="2246"/>
      <c r="BN27" s="2246"/>
      <c r="BO27" s="2243"/>
      <c r="BP27" s="2246"/>
      <c r="BQ27" s="2246"/>
      <c r="BR27" s="2246"/>
      <c r="BS27" s="2246"/>
      <c r="BT27" s="2246"/>
      <c r="BU27" s="2246"/>
      <c r="BV27" s="2243"/>
      <c r="BW27" s="2246"/>
      <c r="BX27" s="2246"/>
      <c r="BY27" s="2246"/>
      <c r="BZ27" s="2246"/>
      <c r="CA27" s="2246"/>
      <c r="CB27" s="2246"/>
      <c r="CC27" s="2243"/>
      <c r="CD27" s="2246"/>
      <c r="CE27" s="2246"/>
      <c r="CF27" s="2246"/>
      <c r="CG27" s="2246"/>
      <c r="CH27" s="2246"/>
      <c r="CI27" s="2246"/>
      <c r="CJ27" s="2246"/>
      <c r="CK27" s="2246"/>
      <c r="CL27" s="2246"/>
      <c r="CM27" s="2246"/>
      <c r="CN27" s="2246"/>
      <c r="CO27" s="2246"/>
      <c r="CP27" s="2246"/>
      <c r="CQ27" s="2246"/>
      <c r="CR27" s="2244"/>
      <c r="CS27" s="2248"/>
      <c r="CT27" s="2248"/>
      <c r="CU27" s="2248"/>
      <c r="CV27" s="2248"/>
      <c r="CW27" s="2249"/>
      <c r="CX27" s="2250"/>
      <c r="CY27" s="2249"/>
      <c r="CZ27" s="2248"/>
      <c r="DA27" s="2248"/>
      <c r="DB27" s="2249"/>
      <c r="DC27" s="2249"/>
      <c r="DD27" s="2251"/>
      <c r="DE27" s="2248"/>
      <c r="DF27" s="2248"/>
      <c r="DG27" s="2248"/>
      <c r="DH27" s="2248"/>
      <c r="DI27" s="2249"/>
      <c r="DJ27" s="2246"/>
      <c r="DK27" s="2250"/>
      <c r="DL27" s="2248"/>
      <c r="DM27" s="2248"/>
      <c r="DN27" s="2250"/>
      <c r="DO27" s="2250"/>
      <c r="DP27" s="2251"/>
      <c r="DQ27" s="2248"/>
      <c r="DR27" s="2248"/>
      <c r="DS27" s="2248"/>
      <c r="DT27" s="2248"/>
      <c r="DU27" s="2249"/>
      <c r="DV27" s="2248"/>
      <c r="DW27" s="2245"/>
      <c r="DX27" s="2248"/>
      <c r="DY27" s="2248"/>
      <c r="DZ27" s="2249"/>
      <c r="EA27" s="2250"/>
      <c r="EB27" s="2251"/>
      <c r="EC27" s="2248"/>
      <c r="ED27" s="2248"/>
      <c r="EE27" s="2248"/>
      <c r="EF27" s="2248"/>
      <c r="EG27" s="2249"/>
      <c r="EH27" s="2248"/>
      <c r="EI27" s="2248"/>
      <c r="EJ27" s="2248"/>
      <c r="EK27" s="2248"/>
      <c r="EL27" s="2248"/>
      <c r="EM27" s="2249"/>
      <c r="EN27" s="2248"/>
      <c r="EO27" s="2248"/>
      <c r="EP27" s="2246"/>
      <c r="EQ27" s="2246"/>
      <c r="ER27" s="2246"/>
      <c r="ES27" s="2246"/>
      <c r="ET27" s="2246"/>
      <c r="EU27" s="2246"/>
      <c r="EV27" s="2246"/>
      <c r="EW27" s="2246"/>
      <c r="EX27" s="2246"/>
      <c r="EY27" s="2246"/>
      <c r="EZ27" s="2246"/>
      <c r="FA27" s="2246"/>
      <c r="FB27" s="2246"/>
      <c r="FC27" s="2246"/>
      <c r="FD27" s="2246"/>
      <c r="FE27" s="2246"/>
      <c r="FF27" s="2246"/>
      <c r="FG27" s="2246"/>
      <c r="FH27" s="2246"/>
      <c r="FI27" s="2246"/>
      <c r="FJ27" s="2246"/>
      <c r="FK27" s="2246"/>
      <c r="FL27" s="2246"/>
      <c r="FM27" s="2246"/>
      <c r="FN27" s="2245"/>
      <c r="FO27" s="2245"/>
      <c r="FP27" s="2245"/>
      <c r="FQ27" s="2245"/>
      <c r="FR27" s="2245"/>
      <c r="FS27" s="2245"/>
      <c r="FT27" s="2245"/>
      <c r="FU27" s="2245"/>
      <c r="FV27" s="2245"/>
      <c r="FW27" s="2245"/>
      <c r="FX27" s="2246"/>
      <c r="FY27" s="2246"/>
      <c r="FZ27" s="2246"/>
      <c r="GA27" s="2246"/>
      <c r="GB27" s="2246"/>
      <c r="GC27" s="2246"/>
      <c r="GD27" s="2246"/>
      <c r="GE27" s="2246"/>
      <c r="GF27" s="2246"/>
      <c r="GG27" s="2246"/>
      <c r="GH27" s="2252"/>
      <c r="GI27" s="2246"/>
      <c r="GJ27" s="2246"/>
      <c r="GK27" s="2246"/>
      <c r="GL27" s="2246"/>
      <c r="GM27" s="2253"/>
      <c r="GN27" s="2253"/>
      <c r="GO27" s="2253"/>
      <c r="GP27" s="2253"/>
      <c r="GQ27" s="2253"/>
      <c r="GR27" s="2253"/>
      <c r="GS27" s="2253"/>
      <c r="GT27" s="2253"/>
      <c r="GU27" s="2253"/>
      <c r="GV27" s="2253"/>
      <c r="GW27" s="2253"/>
      <c r="GX27" s="2253"/>
      <c r="GY27" s="2253"/>
      <c r="GZ27" s="2253"/>
      <c r="HA27" s="2253"/>
      <c r="HB27" s="2253"/>
      <c r="HC27" s="2253"/>
      <c r="HD27" s="2253"/>
      <c r="HE27" s="2253"/>
      <c r="HF27" s="2253"/>
      <c r="HG27" s="2253"/>
      <c r="HH27" s="2253"/>
      <c r="HI27" s="2253"/>
      <c r="HJ27" s="2253"/>
      <c r="HK27" s="2253"/>
      <c r="HL27" s="2253"/>
      <c r="HM27" s="2253"/>
      <c r="HN27" s="2253"/>
      <c r="HO27" s="2242"/>
      <c r="HP27" s="2242"/>
      <c r="HQ27" s="2242"/>
      <c r="HR27" s="2242"/>
    </row>
    <row r="28" spans="1:226">
      <c r="A28" s="2243"/>
      <c r="B28" s="2244"/>
      <c r="C28" s="2244"/>
      <c r="D28" s="2245"/>
      <c r="E28" s="2245"/>
      <c r="F28" s="2246"/>
      <c r="G28" s="2246"/>
      <c r="H28" s="2246"/>
      <c r="I28" s="2246"/>
      <c r="J28" s="2246"/>
      <c r="K28" s="2246"/>
      <c r="L28" s="2246"/>
      <c r="M28" s="2246"/>
      <c r="N28" s="2246"/>
      <c r="O28" s="2245"/>
      <c r="P28" s="2246"/>
      <c r="Q28" s="2246"/>
      <c r="R28" s="2245"/>
      <c r="S28" s="2246"/>
      <c r="T28" s="2245"/>
      <c r="U28" s="2246"/>
      <c r="V28" s="2246"/>
      <c r="W28" s="2247"/>
      <c r="X28" s="2246"/>
      <c r="Y28" s="2245"/>
      <c r="Z28" s="2246"/>
      <c r="AA28" s="2246"/>
      <c r="AB28" s="2246"/>
      <c r="AC28" s="2246"/>
      <c r="AD28" s="2246"/>
      <c r="AE28" s="2246"/>
      <c r="AF28" s="2246"/>
      <c r="AG28" s="2246"/>
      <c r="AH28" s="2246"/>
      <c r="AI28" s="2246"/>
      <c r="AJ28" s="2246"/>
      <c r="AK28" s="2246"/>
      <c r="AL28" s="2246"/>
      <c r="AM28" s="2246"/>
      <c r="AN28" s="2246"/>
      <c r="AO28" s="2246"/>
      <c r="AP28" s="2246"/>
      <c r="AQ28" s="2246"/>
      <c r="AR28" s="2246"/>
      <c r="AS28" s="2246"/>
      <c r="AT28" s="2246"/>
      <c r="AU28" s="2246"/>
      <c r="AV28" s="2246"/>
      <c r="AW28" s="2246"/>
      <c r="AX28" s="2246"/>
      <c r="AY28" s="2246"/>
      <c r="AZ28" s="2246"/>
      <c r="BA28" s="2246"/>
      <c r="BB28" s="2246"/>
      <c r="BC28" s="2246"/>
      <c r="BD28" s="2246"/>
      <c r="BE28" s="2246"/>
      <c r="BF28" s="2246"/>
      <c r="BG28" s="2246"/>
      <c r="BH28" s="2243"/>
      <c r="BI28" s="2246"/>
      <c r="BJ28" s="2246"/>
      <c r="BK28" s="2246"/>
      <c r="BL28" s="2246"/>
      <c r="BM28" s="2246"/>
      <c r="BN28" s="2246"/>
      <c r="BO28" s="2243"/>
      <c r="BP28" s="2246"/>
      <c r="BQ28" s="2246"/>
      <c r="BR28" s="2246"/>
      <c r="BS28" s="2246"/>
      <c r="BT28" s="2246"/>
      <c r="BU28" s="2246"/>
      <c r="BV28" s="2243"/>
      <c r="BW28" s="2246"/>
      <c r="BX28" s="2246"/>
      <c r="BY28" s="2246"/>
      <c r="BZ28" s="2246"/>
      <c r="CA28" s="2246"/>
      <c r="CB28" s="2246"/>
      <c r="CC28" s="2243"/>
      <c r="CD28" s="2246"/>
      <c r="CE28" s="2246"/>
      <c r="CF28" s="2246"/>
      <c r="CG28" s="2246"/>
      <c r="CH28" s="2246"/>
      <c r="CI28" s="2246"/>
      <c r="CJ28" s="2246"/>
      <c r="CK28" s="2246"/>
      <c r="CL28" s="2246"/>
      <c r="CM28" s="2246"/>
      <c r="CN28" s="2246"/>
      <c r="CO28" s="2246"/>
      <c r="CP28" s="2246"/>
      <c r="CQ28" s="2246"/>
      <c r="CR28" s="2244"/>
      <c r="CS28" s="2248"/>
      <c r="CT28" s="2248"/>
      <c r="CU28" s="2248"/>
      <c r="CV28" s="2248"/>
      <c r="CW28" s="2249"/>
      <c r="CX28" s="2250"/>
      <c r="CY28" s="2249"/>
      <c r="CZ28" s="2248"/>
      <c r="DA28" s="2248"/>
      <c r="DB28" s="2249"/>
      <c r="DC28" s="2249"/>
      <c r="DD28" s="2251"/>
      <c r="DE28" s="2248"/>
      <c r="DF28" s="2248"/>
      <c r="DG28" s="2248"/>
      <c r="DH28" s="2248"/>
      <c r="DI28" s="2249"/>
      <c r="DJ28" s="2246"/>
      <c r="DK28" s="2250"/>
      <c r="DL28" s="2248"/>
      <c r="DM28" s="2248"/>
      <c r="DN28" s="2250"/>
      <c r="DO28" s="2250"/>
      <c r="DP28" s="2251"/>
      <c r="DQ28" s="2248"/>
      <c r="DR28" s="2248"/>
      <c r="DS28" s="2248"/>
      <c r="DT28" s="2248"/>
      <c r="DU28" s="2249"/>
      <c r="DV28" s="2248"/>
      <c r="DW28" s="2245"/>
      <c r="DX28" s="2248"/>
      <c r="DY28" s="2248"/>
      <c r="DZ28" s="2249"/>
      <c r="EA28" s="2250"/>
      <c r="EB28" s="2251"/>
      <c r="EC28" s="2248"/>
      <c r="ED28" s="2248"/>
      <c r="EE28" s="2248"/>
      <c r="EF28" s="2248"/>
      <c r="EG28" s="2249"/>
      <c r="EH28" s="2248"/>
      <c r="EI28" s="2248"/>
      <c r="EJ28" s="2248"/>
      <c r="EK28" s="2248"/>
      <c r="EL28" s="2248"/>
      <c r="EM28" s="2249"/>
      <c r="EN28" s="2248"/>
      <c r="EO28" s="2248"/>
      <c r="EP28" s="2246"/>
      <c r="EQ28" s="2246"/>
      <c r="ER28" s="2246"/>
      <c r="ES28" s="2246"/>
      <c r="ET28" s="2246"/>
      <c r="EU28" s="2246"/>
      <c r="EV28" s="2246"/>
      <c r="EW28" s="2246"/>
      <c r="EX28" s="2246"/>
      <c r="EY28" s="2246"/>
      <c r="EZ28" s="2246"/>
      <c r="FA28" s="2246"/>
      <c r="FB28" s="2246"/>
      <c r="FC28" s="2246"/>
      <c r="FD28" s="2246"/>
      <c r="FE28" s="2246"/>
      <c r="FF28" s="2246"/>
      <c r="FG28" s="2246"/>
      <c r="FH28" s="2246"/>
      <c r="FI28" s="2246"/>
      <c r="FJ28" s="2246"/>
      <c r="FK28" s="2246"/>
      <c r="FL28" s="2246"/>
      <c r="FM28" s="2246"/>
      <c r="FN28" s="2245"/>
      <c r="FO28" s="2245"/>
      <c r="FP28" s="2245"/>
      <c r="FQ28" s="2245"/>
      <c r="FR28" s="2245"/>
      <c r="FS28" s="2245"/>
      <c r="FT28" s="2245"/>
      <c r="FU28" s="2245"/>
      <c r="FV28" s="2245"/>
      <c r="FW28" s="2245"/>
      <c r="FX28" s="2246"/>
      <c r="FY28" s="2246"/>
      <c r="FZ28" s="2246"/>
      <c r="GA28" s="2246"/>
      <c r="GB28" s="2246"/>
      <c r="GC28" s="2246"/>
      <c r="GD28" s="2246"/>
      <c r="GE28" s="2246"/>
      <c r="GF28" s="2246"/>
      <c r="GG28" s="2246"/>
      <c r="GH28" s="2252"/>
      <c r="GI28" s="2246"/>
      <c r="GJ28" s="2246"/>
      <c r="GK28" s="2246"/>
      <c r="GL28" s="2246"/>
      <c r="GM28" s="2253"/>
      <c r="GN28" s="2253"/>
      <c r="GO28" s="2253"/>
      <c r="GP28" s="2253"/>
      <c r="GQ28" s="2253"/>
      <c r="GR28" s="2253"/>
      <c r="GS28" s="2253"/>
      <c r="GT28" s="2253"/>
      <c r="GU28" s="2253"/>
      <c r="GV28" s="2253"/>
      <c r="GW28" s="2253"/>
      <c r="GX28" s="2253"/>
      <c r="GY28" s="2253"/>
      <c r="GZ28" s="2253"/>
      <c r="HA28" s="2253"/>
      <c r="HB28" s="2253"/>
      <c r="HC28" s="2253"/>
      <c r="HD28" s="2253"/>
      <c r="HE28" s="2253"/>
      <c r="HF28" s="2253"/>
      <c r="HG28" s="2253"/>
      <c r="HH28" s="2253"/>
      <c r="HI28" s="2253"/>
      <c r="HJ28" s="2253"/>
      <c r="HK28" s="2253"/>
      <c r="HL28" s="2253"/>
      <c r="HM28" s="2253"/>
      <c r="HN28" s="2253"/>
      <c r="HO28" s="2242"/>
      <c r="HP28" s="2242"/>
      <c r="HQ28" s="2242"/>
      <c r="HR28" s="2242"/>
    </row>
    <row r="29" spans="1:226">
      <c r="A29" s="2243"/>
      <c r="B29" s="2244"/>
      <c r="C29" s="2244"/>
      <c r="D29" s="2245"/>
      <c r="E29" s="2245"/>
      <c r="F29" s="2246"/>
      <c r="G29" s="2246"/>
      <c r="H29" s="2246"/>
      <c r="I29" s="2246"/>
      <c r="J29" s="2246"/>
      <c r="K29" s="2246"/>
      <c r="L29" s="2246"/>
      <c r="M29" s="2246"/>
      <c r="N29" s="2246"/>
      <c r="O29" s="2245"/>
      <c r="P29" s="2246"/>
      <c r="Q29" s="2246"/>
      <c r="R29" s="2245"/>
      <c r="S29" s="2246"/>
      <c r="T29" s="2245"/>
      <c r="U29" s="2246"/>
      <c r="V29" s="2246"/>
      <c r="W29" s="2247"/>
      <c r="X29" s="2246"/>
      <c r="Y29" s="2245"/>
      <c r="Z29" s="2246"/>
      <c r="AA29" s="2246"/>
      <c r="AB29" s="2246"/>
      <c r="AC29" s="2246"/>
      <c r="AD29" s="2246"/>
      <c r="AE29" s="2246"/>
      <c r="AF29" s="2246"/>
      <c r="AG29" s="2246"/>
      <c r="AH29" s="2246"/>
      <c r="AI29" s="2246"/>
      <c r="AJ29" s="2246"/>
      <c r="AK29" s="2246"/>
      <c r="AL29" s="2246"/>
      <c r="AM29" s="2246"/>
      <c r="AN29" s="2246"/>
      <c r="AO29" s="2246"/>
      <c r="AP29" s="2246"/>
      <c r="AQ29" s="2246"/>
      <c r="AR29" s="2246"/>
      <c r="AS29" s="2246"/>
      <c r="AT29" s="2246"/>
      <c r="AU29" s="2246"/>
      <c r="AV29" s="2246"/>
      <c r="AW29" s="2246"/>
      <c r="AX29" s="2246"/>
      <c r="AY29" s="2246"/>
      <c r="AZ29" s="2246"/>
      <c r="BA29" s="2246"/>
      <c r="BB29" s="2246"/>
      <c r="BC29" s="2246"/>
      <c r="BD29" s="2246"/>
      <c r="BE29" s="2246"/>
      <c r="BF29" s="2246"/>
      <c r="BG29" s="2246"/>
      <c r="BH29" s="2243"/>
      <c r="BI29" s="2246"/>
      <c r="BJ29" s="2246"/>
      <c r="BK29" s="2246"/>
      <c r="BL29" s="2246"/>
      <c r="BM29" s="2246"/>
      <c r="BN29" s="2246"/>
      <c r="BO29" s="2243"/>
      <c r="BP29" s="2246"/>
      <c r="BQ29" s="2246"/>
      <c r="BR29" s="2246"/>
      <c r="BS29" s="2246"/>
      <c r="BT29" s="2246"/>
      <c r="BU29" s="2246"/>
      <c r="BV29" s="2243"/>
      <c r="BW29" s="2246"/>
      <c r="BX29" s="2246"/>
      <c r="BY29" s="2246"/>
      <c r="BZ29" s="2246"/>
      <c r="CA29" s="2246"/>
      <c r="CB29" s="2246"/>
      <c r="CC29" s="2243"/>
      <c r="CD29" s="2246"/>
      <c r="CE29" s="2246"/>
      <c r="CF29" s="2246"/>
      <c r="CG29" s="2246"/>
      <c r="CH29" s="2246"/>
      <c r="CI29" s="2246"/>
      <c r="CJ29" s="2246"/>
      <c r="CK29" s="2246"/>
      <c r="CL29" s="2246"/>
      <c r="CM29" s="2246"/>
      <c r="CN29" s="2246"/>
      <c r="CO29" s="2246"/>
      <c r="CP29" s="2246"/>
      <c r="CQ29" s="2246"/>
      <c r="CR29" s="2244"/>
      <c r="CS29" s="2248"/>
      <c r="CT29" s="2248"/>
      <c r="CU29" s="2248"/>
      <c r="CV29" s="2248"/>
      <c r="CW29" s="2249"/>
      <c r="CX29" s="2250"/>
      <c r="CY29" s="2249"/>
      <c r="CZ29" s="2248"/>
      <c r="DA29" s="2248"/>
      <c r="DB29" s="2249"/>
      <c r="DC29" s="2249"/>
      <c r="DD29" s="2251"/>
      <c r="DE29" s="2248"/>
      <c r="DF29" s="2248"/>
      <c r="DG29" s="2248"/>
      <c r="DH29" s="2248"/>
      <c r="DI29" s="2249"/>
      <c r="DJ29" s="2246"/>
      <c r="DK29" s="2250"/>
      <c r="DL29" s="2248"/>
      <c r="DM29" s="2248"/>
      <c r="DN29" s="2250"/>
      <c r="DO29" s="2250"/>
      <c r="DP29" s="2251"/>
      <c r="DQ29" s="2248"/>
      <c r="DR29" s="2248"/>
      <c r="DS29" s="2248"/>
      <c r="DT29" s="2248"/>
      <c r="DU29" s="2249"/>
      <c r="DV29" s="2248"/>
      <c r="DW29" s="2245"/>
      <c r="DX29" s="2248"/>
      <c r="DY29" s="2248"/>
      <c r="DZ29" s="2249"/>
      <c r="EA29" s="2250"/>
      <c r="EB29" s="2251"/>
      <c r="EC29" s="2248"/>
      <c r="ED29" s="2248"/>
      <c r="EE29" s="2248"/>
      <c r="EF29" s="2248"/>
      <c r="EG29" s="2249"/>
      <c r="EH29" s="2248"/>
      <c r="EI29" s="2248"/>
      <c r="EJ29" s="2248"/>
      <c r="EK29" s="2248"/>
      <c r="EL29" s="2248"/>
      <c r="EM29" s="2249"/>
      <c r="EN29" s="2248"/>
      <c r="EO29" s="2248"/>
      <c r="EP29" s="2246"/>
      <c r="EQ29" s="2246"/>
      <c r="ER29" s="2246"/>
      <c r="ES29" s="2246"/>
      <c r="ET29" s="2246"/>
      <c r="EU29" s="2246"/>
      <c r="EV29" s="2246"/>
      <c r="EW29" s="2246"/>
      <c r="EX29" s="2246"/>
      <c r="EY29" s="2246"/>
      <c r="EZ29" s="2246"/>
      <c r="FA29" s="2246"/>
      <c r="FB29" s="2246"/>
      <c r="FC29" s="2246"/>
      <c r="FD29" s="2246"/>
      <c r="FE29" s="2246"/>
      <c r="FF29" s="2246"/>
      <c r="FG29" s="2246"/>
      <c r="FH29" s="2246"/>
      <c r="FI29" s="2246"/>
      <c r="FJ29" s="2246"/>
      <c r="FK29" s="2246"/>
      <c r="FL29" s="2246"/>
      <c r="FM29" s="2246"/>
      <c r="FN29" s="2245"/>
      <c r="FO29" s="2245"/>
      <c r="FP29" s="2245"/>
      <c r="FQ29" s="2245"/>
      <c r="FR29" s="2245"/>
      <c r="FS29" s="2245"/>
      <c r="FT29" s="2245"/>
      <c r="FU29" s="2245"/>
      <c r="FV29" s="2245"/>
      <c r="FW29" s="2245"/>
      <c r="FX29" s="2246"/>
      <c r="FY29" s="2246"/>
      <c r="FZ29" s="2246"/>
      <c r="GA29" s="2246"/>
      <c r="GB29" s="2246"/>
      <c r="GC29" s="2246"/>
      <c r="GD29" s="2246"/>
      <c r="GE29" s="2246"/>
      <c r="GF29" s="2246"/>
      <c r="GG29" s="2246"/>
      <c r="GH29" s="2252"/>
      <c r="GI29" s="2246"/>
      <c r="GJ29" s="2246"/>
      <c r="GK29" s="2246"/>
      <c r="GL29" s="2246"/>
      <c r="GM29" s="2253"/>
      <c r="GN29" s="2253"/>
      <c r="GO29" s="2253"/>
      <c r="GP29" s="2253"/>
      <c r="GQ29" s="2253"/>
      <c r="GR29" s="2253"/>
      <c r="GS29" s="2253"/>
      <c r="GT29" s="2253"/>
      <c r="GU29" s="2253"/>
      <c r="GV29" s="2253"/>
      <c r="GW29" s="2253"/>
      <c r="GX29" s="2253"/>
      <c r="GY29" s="2253"/>
      <c r="GZ29" s="2253"/>
      <c r="HA29" s="2253"/>
      <c r="HB29" s="2253"/>
      <c r="HC29" s="2253"/>
      <c r="HD29" s="2253"/>
      <c r="HE29" s="2253"/>
      <c r="HF29" s="2253"/>
      <c r="HG29" s="2253"/>
      <c r="HH29" s="2253"/>
      <c r="HI29" s="2253"/>
      <c r="HJ29" s="2253"/>
      <c r="HK29" s="2253"/>
      <c r="HL29" s="2253"/>
      <c r="HM29" s="2253"/>
      <c r="HN29" s="2253"/>
      <c r="HO29" s="2242"/>
      <c r="HP29" s="2242"/>
      <c r="HQ29" s="2242"/>
      <c r="HR29" s="2242"/>
    </row>
    <row r="30" spans="1:226">
      <c r="A30" s="2243"/>
      <c r="B30" s="2244"/>
      <c r="C30" s="2244"/>
      <c r="D30" s="2245"/>
      <c r="E30" s="2245"/>
      <c r="F30" s="2246"/>
      <c r="G30" s="2246"/>
      <c r="H30" s="2246"/>
      <c r="I30" s="2246"/>
      <c r="J30" s="2246"/>
      <c r="K30" s="2246"/>
      <c r="L30" s="2246"/>
      <c r="M30" s="2246"/>
      <c r="N30" s="2246"/>
      <c r="O30" s="2245"/>
      <c r="P30" s="2246"/>
      <c r="Q30" s="2246"/>
      <c r="R30" s="2245"/>
      <c r="S30" s="2246"/>
      <c r="T30" s="2245"/>
      <c r="U30" s="2246"/>
      <c r="V30" s="2246"/>
      <c r="W30" s="2247"/>
      <c r="X30" s="2246"/>
      <c r="Y30" s="2245"/>
      <c r="Z30" s="2246"/>
      <c r="AA30" s="2246"/>
      <c r="AB30" s="2246"/>
      <c r="AC30" s="2246"/>
      <c r="AD30" s="2246"/>
      <c r="AE30" s="2246"/>
      <c r="AF30" s="2246"/>
      <c r="AG30" s="2246"/>
      <c r="AH30" s="2246"/>
      <c r="AI30" s="2246"/>
      <c r="AJ30" s="2246"/>
      <c r="AK30" s="2246"/>
      <c r="AL30" s="2246"/>
      <c r="AM30" s="2246"/>
      <c r="AN30" s="2246"/>
      <c r="AO30" s="2246"/>
      <c r="AP30" s="2246"/>
      <c r="AQ30" s="2246"/>
      <c r="AR30" s="2246"/>
      <c r="AS30" s="2246"/>
      <c r="AT30" s="2246"/>
      <c r="AU30" s="2246"/>
      <c r="AV30" s="2246"/>
      <c r="AW30" s="2246"/>
      <c r="AX30" s="2246"/>
      <c r="AY30" s="2246"/>
      <c r="AZ30" s="2246"/>
      <c r="BA30" s="2246"/>
      <c r="BB30" s="2246"/>
      <c r="BC30" s="2246"/>
      <c r="BD30" s="2246"/>
      <c r="BE30" s="2246"/>
      <c r="BF30" s="2246"/>
      <c r="BG30" s="2246"/>
      <c r="BH30" s="2243"/>
      <c r="BI30" s="2246"/>
      <c r="BJ30" s="2246"/>
      <c r="BK30" s="2246"/>
      <c r="BL30" s="2246"/>
      <c r="BM30" s="2246"/>
      <c r="BN30" s="2246"/>
      <c r="BO30" s="2243"/>
      <c r="BP30" s="2246"/>
      <c r="BQ30" s="2246"/>
      <c r="BR30" s="2246"/>
      <c r="BS30" s="2246"/>
      <c r="BT30" s="2246"/>
      <c r="BU30" s="2246"/>
      <c r="BV30" s="2243"/>
      <c r="BW30" s="2246"/>
      <c r="BX30" s="2246"/>
      <c r="BY30" s="2246"/>
      <c r="BZ30" s="2246"/>
      <c r="CA30" s="2246"/>
      <c r="CB30" s="2246"/>
      <c r="CC30" s="2243"/>
      <c r="CD30" s="2246"/>
      <c r="CE30" s="2246"/>
      <c r="CF30" s="2246"/>
      <c r="CG30" s="2246"/>
      <c r="CH30" s="2246"/>
      <c r="CI30" s="2246"/>
      <c r="CJ30" s="2246"/>
      <c r="CK30" s="2246"/>
      <c r="CL30" s="2246"/>
      <c r="CM30" s="2246"/>
      <c r="CN30" s="2246"/>
      <c r="CO30" s="2246"/>
      <c r="CP30" s="2246"/>
      <c r="CQ30" s="2246"/>
      <c r="CR30" s="2244"/>
      <c r="CS30" s="2248"/>
      <c r="CT30" s="2248"/>
      <c r="CU30" s="2248"/>
      <c r="CV30" s="2248"/>
      <c r="CW30" s="2249"/>
      <c r="CX30" s="2250"/>
      <c r="CY30" s="2249"/>
      <c r="CZ30" s="2248"/>
      <c r="DA30" s="2248"/>
      <c r="DB30" s="2249"/>
      <c r="DC30" s="2249"/>
      <c r="DD30" s="2251"/>
      <c r="DE30" s="2248"/>
      <c r="DF30" s="2248"/>
      <c r="DG30" s="2248"/>
      <c r="DH30" s="2248"/>
      <c r="DI30" s="2249"/>
      <c r="DJ30" s="2246"/>
      <c r="DK30" s="2250"/>
      <c r="DL30" s="2248"/>
      <c r="DM30" s="2248"/>
      <c r="DN30" s="2250"/>
      <c r="DO30" s="2250"/>
      <c r="DP30" s="2251"/>
      <c r="DQ30" s="2248"/>
      <c r="DR30" s="2248"/>
      <c r="DS30" s="2248"/>
      <c r="DT30" s="2248"/>
      <c r="DU30" s="2249"/>
      <c r="DV30" s="2248"/>
      <c r="DW30" s="2245"/>
      <c r="DX30" s="2248"/>
      <c r="DY30" s="2248"/>
      <c r="DZ30" s="2249"/>
      <c r="EA30" s="2250"/>
      <c r="EB30" s="2251"/>
      <c r="EC30" s="2248"/>
      <c r="ED30" s="2248"/>
      <c r="EE30" s="2248"/>
      <c r="EF30" s="2248"/>
      <c r="EG30" s="2249"/>
      <c r="EH30" s="2248"/>
      <c r="EI30" s="2248"/>
      <c r="EJ30" s="2248"/>
      <c r="EK30" s="2248"/>
      <c r="EL30" s="2248"/>
      <c r="EM30" s="2249"/>
      <c r="EN30" s="2248"/>
      <c r="EO30" s="2248"/>
      <c r="EP30" s="2246"/>
      <c r="EQ30" s="2246"/>
      <c r="ER30" s="2246"/>
      <c r="ES30" s="2246"/>
      <c r="ET30" s="2246"/>
      <c r="EU30" s="2246"/>
      <c r="EV30" s="2246"/>
      <c r="EW30" s="2246"/>
      <c r="EX30" s="2246"/>
      <c r="EY30" s="2246"/>
      <c r="EZ30" s="2246"/>
      <c r="FA30" s="2246"/>
      <c r="FB30" s="2246"/>
      <c r="FC30" s="2246"/>
      <c r="FD30" s="2246"/>
      <c r="FE30" s="2246"/>
      <c r="FF30" s="2246"/>
      <c r="FG30" s="2246"/>
      <c r="FH30" s="2246"/>
      <c r="FI30" s="2246"/>
      <c r="FJ30" s="2246"/>
      <c r="FK30" s="2246"/>
      <c r="FL30" s="2246"/>
      <c r="FM30" s="2246"/>
      <c r="FN30" s="2245"/>
      <c r="FO30" s="2245"/>
      <c r="FP30" s="2245"/>
      <c r="FQ30" s="2245"/>
      <c r="FR30" s="2245"/>
      <c r="FS30" s="2245"/>
      <c r="FT30" s="2245"/>
      <c r="FU30" s="2245"/>
      <c r="FV30" s="2245"/>
      <c r="FW30" s="2245"/>
      <c r="FX30" s="2246"/>
      <c r="FY30" s="2246"/>
      <c r="FZ30" s="2246"/>
      <c r="GA30" s="2246"/>
      <c r="GB30" s="2246"/>
      <c r="GC30" s="2246"/>
      <c r="GD30" s="2246"/>
      <c r="GE30" s="2246"/>
      <c r="GF30" s="2246"/>
      <c r="GG30" s="2246"/>
      <c r="GH30" s="2252"/>
      <c r="GI30" s="2246"/>
      <c r="GJ30" s="2246"/>
      <c r="GK30" s="2246"/>
      <c r="GL30" s="2246"/>
      <c r="GM30" s="2253"/>
      <c r="GN30" s="2253"/>
      <c r="GO30" s="2253"/>
      <c r="GP30" s="2253"/>
      <c r="GQ30" s="2253"/>
      <c r="GR30" s="2253"/>
      <c r="GS30" s="2253"/>
      <c r="GT30" s="2253"/>
      <c r="GU30" s="2253"/>
      <c r="GV30" s="2253"/>
      <c r="GW30" s="2253"/>
      <c r="GX30" s="2253"/>
      <c r="GY30" s="2253"/>
      <c r="GZ30" s="2253"/>
      <c r="HA30" s="2253"/>
      <c r="HB30" s="2253"/>
      <c r="HC30" s="2253"/>
      <c r="HD30" s="2253"/>
      <c r="HE30" s="2253"/>
      <c r="HF30" s="2253"/>
      <c r="HG30" s="2253"/>
      <c r="HH30" s="2253"/>
      <c r="HI30" s="2253"/>
      <c r="HJ30" s="2253"/>
      <c r="HK30" s="2253"/>
      <c r="HL30" s="2253"/>
      <c r="HM30" s="2253"/>
      <c r="HN30" s="2253"/>
      <c r="HO30" s="2242"/>
      <c r="HP30" s="2242"/>
      <c r="HQ30" s="2242"/>
      <c r="HR30" s="2242"/>
    </row>
    <row r="31" spans="1:226">
      <c r="A31" s="2243"/>
      <c r="B31" s="2244"/>
      <c r="C31" s="2244"/>
      <c r="D31" s="2245"/>
      <c r="E31" s="2245"/>
      <c r="F31" s="2246"/>
      <c r="G31" s="2246"/>
      <c r="H31" s="2246"/>
      <c r="I31" s="2246"/>
      <c r="J31" s="2246"/>
      <c r="K31" s="2246"/>
      <c r="L31" s="2246"/>
      <c r="M31" s="2246"/>
      <c r="N31" s="2246"/>
      <c r="O31" s="2245"/>
      <c r="P31" s="2246"/>
      <c r="Q31" s="2246"/>
      <c r="R31" s="2245"/>
      <c r="S31" s="2246"/>
      <c r="T31" s="2245"/>
      <c r="U31" s="2246"/>
      <c r="V31" s="2246"/>
      <c r="W31" s="2247"/>
      <c r="X31" s="2246"/>
      <c r="Y31" s="2245"/>
      <c r="Z31" s="2246"/>
      <c r="AA31" s="2246"/>
      <c r="AB31" s="2246"/>
      <c r="AC31" s="2246"/>
      <c r="AD31" s="2246"/>
      <c r="AE31" s="2246"/>
      <c r="AF31" s="2246"/>
      <c r="AG31" s="2246"/>
      <c r="AH31" s="2246"/>
      <c r="AI31" s="2246"/>
      <c r="AJ31" s="2246"/>
      <c r="AK31" s="2246"/>
      <c r="AL31" s="2246"/>
      <c r="AM31" s="2246"/>
      <c r="AN31" s="2246"/>
      <c r="AO31" s="2246"/>
      <c r="AP31" s="2246"/>
      <c r="AQ31" s="2246"/>
      <c r="AR31" s="2246"/>
      <c r="AS31" s="2246"/>
      <c r="AT31" s="2246"/>
      <c r="AU31" s="2246"/>
      <c r="AV31" s="2246"/>
      <c r="AW31" s="2246"/>
      <c r="AX31" s="2246"/>
      <c r="AY31" s="2246"/>
      <c r="AZ31" s="2246"/>
      <c r="BA31" s="2246"/>
      <c r="BB31" s="2246"/>
      <c r="BC31" s="2246"/>
      <c r="BD31" s="2246"/>
      <c r="BE31" s="2246"/>
      <c r="BF31" s="2246"/>
      <c r="BG31" s="2246"/>
      <c r="BH31" s="2243"/>
      <c r="BI31" s="2246"/>
      <c r="BJ31" s="2246"/>
      <c r="BK31" s="2246"/>
      <c r="BL31" s="2246"/>
      <c r="BM31" s="2246"/>
      <c r="BN31" s="2246"/>
      <c r="BO31" s="2243"/>
      <c r="BP31" s="2246"/>
      <c r="BQ31" s="2246"/>
      <c r="BR31" s="2246"/>
      <c r="BS31" s="2246"/>
      <c r="BT31" s="2246"/>
      <c r="BU31" s="2246"/>
      <c r="BV31" s="2243"/>
      <c r="BW31" s="2246"/>
      <c r="BX31" s="2246"/>
      <c r="BY31" s="2246"/>
      <c r="BZ31" s="2246"/>
      <c r="CA31" s="2246"/>
      <c r="CB31" s="2246"/>
      <c r="CC31" s="2243"/>
      <c r="CD31" s="2246"/>
      <c r="CE31" s="2246"/>
      <c r="CF31" s="2246"/>
      <c r="CG31" s="2246"/>
      <c r="CH31" s="2246"/>
      <c r="CI31" s="2246"/>
      <c r="CJ31" s="2246"/>
      <c r="CK31" s="2246"/>
      <c r="CL31" s="2246"/>
      <c r="CM31" s="2246"/>
      <c r="CN31" s="2246"/>
      <c r="CO31" s="2246"/>
      <c r="CP31" s="2246"/>
      <c r="CQ31" s="2246"/>
      <c r="CR31" s="2244"/>
      <c r="CS31" s="2248"/>
      <c r="CT31" s="2248"/>
      <c r="CU31" s="2248"/>
      <c r="CV31" s="2248"/>
      <c r="CW31" s="2249"/>
      <c r="CX31" s="2250"/>
      <c r="CY31" s="2249"/>
      <c r="CZ31" s="2248"/>
      <c r="DA31" s="2248"/>
      <c r="DB31" s="2249"/>
      <c r="DC31" s="2249"/>
      <c r="DD31" s="2251"/>
      <c r="DE31" s="2248"/>
      <c r="DF31" s="2248"/>
      <c r="DG31" s="2248"/>
      <c r="DH31" s="2248"/>
      <c r="DI31" s="2249"/>
      <c r="DJ31" s="2246"/>
      <c r="DK31" s="2250"/>
      <c r="DL31" s="2248"/>
      <c r="DM31" s="2248"/>
      <c r="DN31" s="2250"/>
      <c r="DO31" s="2250"/>
      <c r="DP31" s="2251"/>
      <c r="DQ31" s="2248"/>
      <c r="DR31" s="2248"/>
      <c r="DS31" s="2248"/>
      <c r="DT31" s="2248"/>
      <c r="DU31" s="2249"/>
      <c r="DV31" s="2248"/>
      <c r="DW31" s="2245"/>
      <c r="DX31" s="2248"/>
      <c r="DY31" s="2248"/>
      <c r="DZ31" s="2249"/>
      <c r="EA31" s="2250"/>
      <c r="EB31" s="2251"/>
      <c r="EC31" s="2248"/>
      <c r="ED31" s="2248"/>
      <c r="EE31" s="2248"/>
      <c r="EF31" s="2248"/>
      <c r="EG31" s="2249"/>
      <c r="EH31" s="2248"/>
      <c r="EI31" s="2248"/>
      <c r="EJ31" s="2248"/>
      <c r="EK31" s="2248"/>
      <c r="EL31" s="2248"/>
      <c r="EM31" s="2249"/>
      <c r="EN31" s="2248"/>
      <c r="EO31" s="2248"/>
      <c r="EP31" s="2246"/>
      <c r="EQ31" s="2246"/>
      <c r="ER31" s="2246"/>
      <c r="ES31" s="2246"/>
      <c r="ET31" s="2246"/>
      <c r="EU31" s="2246"/>
      <c r="EV31" s="2246"/>
      <c r="EW31" s="2246"/>
      <c r="EX31" s="2246"/>
      <c r="EY31" s="2246"/>
      <c r="EZ31" s="2246"/>
      <c r="FA31" s="2246"/>
      <c r="FB31" s="2246"/>
      <c r="FC31" s="2246"/>
      <c r="FD31" s="2246"/>
      <c r="FE31" s="2246"/>
      <c r="FF31" s="2246"/>
      <c r="FG31" s="2246"/>
      <c r="FH31" s="2246"/>
      <c r="FI31" s="2246"/>
      <c r="FJ31" s="2246"/>
      <c r="FK31" s="2246"/>
      <c r="FL31" s="2246"/>
      <c r="FM31" s="2246"/>
      <c r="FN31" s="2245"/>
      <c r="FO31" s="2245"/>
      <c r="FP31" s="2245"/>
      <c r="FQ31" s="2245"/>
      <c r="FR31" s="2245"/>
      <c r="FS31" s="2245"/>
      <c r="FT31" s="2245"/>
      <c r="FU31" s="2245"/>
      <c r="FV31" s="2245"/>
      <c r="FW31" s="2245"/>
      <c r="FX31" s="2246"/>
      <c r="FY31" s="2246"/>
      <c r="FZ31" s="2246"/>
      <c r="GA31" s="2246"/>
      <c r="GB31" s="2246"/>
      <c r="GC31" s="2246"/>
      <c r="GD31" s="2246"/>
      <c r="GE31" s="2246"/>
      <c r="GF31" s="2246"/>
      <c r="GG31" s="2246"/>
      <c r="GH31" s="2252"/>
      <c r="GI31" s="2246"/>
      <c r="GJ31" s="2246"/>
      <c r="GK31" s="2246"/>
      <c r="GL31" s="2246"/>
      <c r="GM31" s="2253"/>
      <c r="GN31" s="2253"/>
      <c r="GO31" s="2253"/>
      <c r="GP31" s="2253"/>
      <c r="GQ31" s="2253"/>
      <c r="GR31" s="2253"/>
      <c r="GS31" s="2253"/>
      <c r="GT31" s="2253"/>
      <c r="GU31" s="2253"/>
      <c r="GV31" s="2253"/>
      <c r="GW31" s="2253"/>
      <c r="GX31" s="2253"/>
      <c r="GY31" s="2253"/>
      <c r="GZ31" s="2253"/>
      <c r="HA31" s="2253"/>
      <c r="HB31" s="2253"/>
      <c r="HC31" s="2253"/>
      <c r="HD31" s="2253"/>
      <c r="HE31" s="2253"/>
      <c r="HF31" s="2253"/>
      <c r="HG31" s="2253"/>
      <c r="HH31" s="2253"/>
      <c r="HI31" s="2253"/>
      <c r="HJ31" s="2253"/>
      <c r="HK31" s="2253"/>
      <c r="HL31" s="2253"/>
      <c r="HM31" s="2253"/>
      <c r="HN31" s="2253"/>
      <c r="HO31" s="2242"/>
      <c r="HP31" s="2242"/>
      <c r="HQ31" s="2242"/>
      <c r="HR31" s="2242"/>
    </row>
    <row r="32" spans="1:226">
      <c r="A32" s="2243"/>
      <c r="B32" s="2244"/>
      <c r="C32" s="2244"/>
      <c r="D32" s="2245"/>
      <c r="E32" s="2245"/>
      <c r="F32" s="2246"/>
      <c r="G32" s="2246"/>
      <c r="H32" s="2246"/>
      <c r="I32" s="2246"/>
      <c r="J32" s="2246"/>
      <c r="K32" s="2246"/>
      <c r="L32" s="2246"/>
      <c r="M32" s="2246"/>
      <c r="N32" s="2246"/>
      <c r="O32" s="2245"/>
      <c r="P32" s="2246"/>
      <c r="Q32" s="2246"/>
      <c r="R32" s="2245"/>
      <c r="S32" s="2246"/>
      <c r="T32" s="2245"/>
      <c r="U32" s="2246"/>
      <c r="V32" s="2246"/>
      <c r="W32" s="2247"/>
      <c r="X32" s="2246"/>
      <c r="Y32" s="2245"/>
      <c r="Z32" s="2246"/>
      <c r="AA32" s="2246"/>
      <c r="AB32" s="2246"/>
      <c r="AC32" s="2246"/>
      <c r="AD32" s="2246"/>
      <c r="AE32" s="2246"/>
      <c r="AF32" s="2246"/>
      <c r="AG32" s="2246"/>
      <c r="AH32" s="2246"/>
      <c r="AI32" s="2246"/>
      <c r="AJ32" s="2246"/>
      <c r="AK32" s="2246"/>
      <c r="AL32" s="2246"/>
      <c r="AM32" s="2246"/>
      <c r="AN32" s="2246"/>
      <c r="AO32" s="2246"/>
      <c r="AP32" s="2246"/>
      <c r="AQ32" s="2246"/>
      <c r="AR32" s="2246"/>
      <c r="AS32" s="2246"/>
      <c r="AT32" s="2246"/>
      <c r="AU32" s="2246"/>
      <c r="AV32" s="2246"/>
      <c r="AW32" s="2246"/>
      <c r="AX32" s="2246"/>
      <c r="AY32" s="2246"/>
      <c r="AZ32" s="2246"/>
      <c r="BA32" s="2246"/>
      <c r="BB32" s="2246"/>
      <c r="BC32" s="2246"/>
      <c r="BD32" s="2246"/>
      <c r="BE32" s="2246"/>
      <c r="BF32" s="2246"/>
      <c r="BG32" s="2246"/>
      <c r="BH32" s="2243"/>
      <c r="BI32" s="2246"/>
      <c r="BJ32" s="2246"/>
      <c r="BK32" s="2246"/>
      <c r="BL32" s="2246"/>
      <c r="BM32" s="2246"/>
      <c r="BN32" s="2246"/>
      <c r="BO32" s="2243"/>
      <c r="BP32" s="2246"/>
      <c r="BQ32" s="2246"/>
      <c r="BR32" s="2246"/>
      <c r="BS32" s="2246"/>
      <c r="BT32" s="2246"/>
      <c r="BU32" s="2246"/>
      <c r="BV32" s="2243"/>
      <c r="BW32" s="2246"/>
      <c r="BX32" s="2246"/>
      <c r="BY32" s="2246"/>
      <c r="BZ32" s="2246"/>
      <c r="CA32" s="2246"/>
      <c r="CB32" s="2246"/>
      <c r="CC32" s="2243"/>
      <c r="CD32" s="2246"/>
      <c r="CE32" s="2246"/>
      <c r="CF32" s="2246"/>
      <c r="CG32" s="2246"/>
      <c r="CH32" s="2246"/>
      <c r="CI32" s="2246"/>
      <c r="CJ32" s="2246"/>
      <c r="CK32" s="2246"/>
      <c r="CL32" s="2246"/>
      <c r="CM32" s="2246"/>
      <c r="CN32" s="2246"/>
      <c r="CO32" s="2246"/>
      <c r="CP32" s="2246"/>
      <c r="CQ32" s="2246"/>
      <c r="CR32" s="2244"/>
      <c r="CS32" s="2248"/>
      <c r="CT32" s="2248"/>
      <c r="CU32" s="2248"/>
      <c r="CV32" s="2248"/>
      <c r="CW32" s="2249"/>
      <c r="CX32" s="2250"/>
      <c r="CY32" s="2249"/>
      <c r="CZ32" s="2248"/>
      <c r="DA32" s="2248"/>
      <c r="DB32" s="2249"/>
      <c r="DC32" s="2249"/>
      <c r="DD32" s="2251"/>
      <c r="DE32" s="2248"/>
      <c r="DF32" s="2248"/>
      <c r="DG32" s="2248"/>
      <c r="DH32" s="2248"/>
      <c r="DI32" s="2249"/>
      <c r="DJ32" s="2246"/>
      <c r="DK32" s="2250"/>
      <c r="DL32" s="2248"/>
      <c r="DM32" s="2248"/>
      <c r="DN32" s="2250"/>
      <c r="DO32" s="2250"/>
      <c r="DP32" s="2251"/>
      <c r="DQ32" s="2248"/>
      <c r="DR32" s="2248"/>
      <c r="DS32" s="2248"/>
      <c r="DT32" s="2248"/>
      <c r="DU32" s="2249"/>
      <c r="DV32" s="2248"/>
      <c r="DW32" s="2245"/>
      <c r="DX32" s="2248"/>
      <c r="DY32" s="2248"/>
      <c r="DZ32" s="2249"/>
      <c r="EA32" s="2250"/>
      <c r="EB32" s="2251"/>
      <c r="EC32" s="2248"/>
      <c r="ED32" s="2248"/>
      <c r="EE32" s="2248"/>
      <c r="EF32" s="2248"/>
      <c r="EG32" s="2249"/>
      <c r="EH32" s="2248"/>
      <c r="EI32" s="2248"/>
      <c r="EJ32" s="2248"/>
      <c r="EK32" s="2248"/>
      <c r="EL32" s="2248"/>
      <c r="EM32" s="2249"/>
      <c r="EN32" s="2248"/>
      <c r="EO32" s="2248"/>
      <c r="EP32" s="2246"/>
      <c r="EQ32" s="2246"/>
      <c r="ER32" s="2246"/>
      <c r="ES32" s="2246"/>
      <c r="ET32" s="2246"/>
      <c r="EU32" s="2246"/>
      <c r="EV32" s="2246"/>
      <c r="EW32" s="2246"/>
      <c r="EX32" s="2246"/>
      <c r="EY32" s="2246"/>
      <c r="EZ32" s="2246"/>
      <c r="FA32" s="2246"/>
      <c r="FB32" s="2246"/>
      <c r="FC32" s="2246"/>
      <c r="FD32" s="2246"/>
      <c r="FE32" s="2246"/>
      <c r="FF32" s="2246"/>
      <c r="FG32" s="2246"/>
      <c r="FH32" s="2246"/>
      <c r="FI32" s="2246"/>
      <c r="FJ32" s="2246"/>
      <c r="FK32" s="2246"/>
      <c r="FL32" s="2246"/>
      <c r="FM32" s="2246"/>
      <c r="FN32" s="2245"/>
      <c r="FO32" s="2245"/>
      <c r="FP32" s="2245"/>
      <c r="FQ32" s="2245"/>
      <c r="FR32" s="2245"/>
      <c r="FS32" s="2245"/>
      <c r="FT32" s="2245"/>
      <c r="FU32" s="2245"/>
      <c r="FV32" s="2245"/>
      <c r="FW32" s="2245"/>
      <c r="FX32" s="2246"/>
      <c r="FY32" s="2246"/>
      <c r="FZ32" s="2246"/>
      <c r="GA32" s="2246"/>
      <c r="GB32" s="2246"/>
      <c r="GC32" s="2246"/>
      <c r="GD32" s="2246"/>
      <c r="GE32" s="2246"/>
      <c r="GF32" s="2246"/>
      <c r="GG32" s="2246"/>
      <c r="GH32" s="2252"/>
      <c r="GI32" s="2246"/>
      <c r="GJ32" s="2246"/>
      <c r="GK32" s="2246"/>
      <c r="GL32" s="2246"/>
      <c r="GM32" s="2253"/>
      <c r="GN32" s="2253"/>
      <c r="GO32" s="2253"/>
      <c r="GP32" s="2253"/>
      <c r="GQ32" s="2253"/>
      <c r="GR32" s="2253"/>
      <c r="GS32" s="2253"/>
      <c r="GT32" s="2253"/>
      <c r="GU32" s="2253"/>
      <c r="GV32" s="2253"/>
      <c r="GW32" s="2253"/>
      <c r="GX32" s="2253"/>
      <c r="GY32" s="2253"/>
      <c r="GZ32" s="2253"/>
      <c r="HA32" s="2253"/>
      <c r="HB32" s="2253"/>
      <c r="HC32" s="2253"/>
      <c r="HD32" s="2253"/>
      <c r="HE32" s="2253"/>
      <c r="HF32" s="2253"/>
      <c r="HG32" s="2253"/>
      <c r="HH32" s="2253"/>
      <c r="HI32" s="2253"/>
      <c r="HJ32" s="2253"/>
      <c r="HK32" s="2253"/>
      <c r="HL32" s="2253"/>
      <c r="HM32" s="2253"/>
      <c r="HN32" s="2253"/>
      <c r="HO32" s="2242"/>
      <c r="HP32" s="2242"/>
      <c r="HQ32" s="2242"/>
      <c r="HR32" s="2242"/>
    </row>
    <row r="33" spans="1:226">
      <c r="A33" s="2243"/>
      <c r="B33" s="2244"/>
      <c r="C33" s="2244"/>
      <c r="D33" s="2245"/>
      <c r="E33" s="2245"/>
      <c r="F33" s="2246"/>
      <c r="G33" s="2246"/>
      <c r="H33" s="2246"/>
      <c r="I33" s="2246"/>
      <c r="J33" s="2246"/>
      <c r="K33" s="2246"/>
      <c r="L33" s="2246"/>
      <c r="M33" s="2246"/>
      <c r="N33" s="2246"/>
      <c r="O33" s="2245"/>
      <c r="P33" s="2246"/>
      <c r="Q33" s="2246"/>
      <c r="R33" s="2245"/>
      <c r="S33" s="2246"/>
      <c r="T33" s="2245"/>
      <c r="U33" s="2246"/>
      <c r="V33" s="2246"/>
      <c r="W33" s="2247"/>
      <c r="X33" s="2246"/>
      <c r="Y33" s="2245"/>
      <c r="Z33" s="2246"/>
      <c r="AA33" s="2246"/>
      <c r="AB33" s="2246"/>
      <c r="AC33" s="2246"/>
      <c r="AD33" s="2246"/>
      <c r="AE33" s="2246"/>
      <c r="AF33" s="2246"/>
      <c r="AG33" s="2246"/>
      <c r="AH33" s="2246"/>
      <c r="AI33" s="2246"/>
      <c r="AJ33" s="2246"/>
      <c r="AK33" s="2246"/>
      <c r="AL33" s="2246"/>
      <c r="AM33" s="2246"/>
      <c r="AN33" s="2246"/>
      <c r="AO33" s="2246"/>
      <c r="AP33" s="2246"/>
      <c r="AQ33" s="2246"/>
      <c r="AR33" s="2246"/>
      <c r="AS33" s="2246"/>
      <c r="AT33" s="2246"/>
      <c r="AU33" s="2246"/>
      <c r="AV33" s="2246"/>
      <c r="AW33" s="2246"/>
      <c r="AX33" s="2246"/>
      <c r="AY33" s="2246"/>
      <c r="AZ33" s="2246"/>
      <c r="BA33" s="2246"/>
      <c r="BB33" s="2246"/>
      <c r="BC33" s="2246"/>
      <c r="BD33" s="2246"/>
      <c r="BE33" s="2246"/>
      <c r="BF33" s="2246"/>
      <c r="BG33" s="2246"/>
      <c r="BH33" s="2243"/>
      <c r="BI33" s="2246"/>
      <c r="BJ33" s="2246"/>
      <c r="BK33" s="2246"/>
      <c r="BL33" s="2246"/>
      <c r="BM33" s="2246"/>
      <c r="BN33" s="2246"/>
      <c r="BO33" s="2243"/>
      <c r="BP33" s="2246"/>
      <c r="BQ33" s="2246"/>
      <c r="BR33" s="2246"/>
      <c r="BS33" s="2246"/>
      <c r="BT33" s="2246"/>
      <c r="BU33" s="2246"/>
      <c r="BV33" s="2243"/>
      <c r="BW33" s="2246"/>
      <c r="BX33" s="2246"/>
      <c r="BY33" s="2246"/>
      <c r="BZ33" s="2246"/>
      <c r="CA33" s="2246"/>
      <c r="CB33" s="2246"/>
      <c r="CC33" s="2243"/>
      <c r="CD33" s="2246"/>
      <c r="CE33" s="2246"/>
      <c r="CF33" s="2246"/>
      <c r="CG33" s="2246"/>
      <c r="CH33" s="2246"/>
      <c r="CI33" s="2246"/>
      <c r="CJ33" s="2246"/>
      <c r="CK33" s="2246"/>
      <c r="CL33" s="2246"/>
      <c r="CM33" s="2246"/>
      <c r="CN33" s="2246"/>
      <c r="CO33" s="2246"/>
      <c r="CP33" s="2246"/>
      <c r="CQ33" s="2246"/>
      <c r="CR33" s="2244"/>
      <c r="CS33" s="2248"/>
      <c r="CT33" s="2248"/>
      <c r="CU33" s="2248"/>
      <c r="CV33" s="2248"/>
      <c r="CW33" s="2249"/>
      <c r="CX33" s="2250"/>
      <c r="CY33" s="2249"/>
      <c r="CZ33" s="2248"/>
      <c r="DA33" s="2248"/>
      <c r="DB33" s="2249"/>
      <c r="DC33" s="2249"/>
      <c r="DD33" s="2251"/>
      <c r="DE33" s="2248"/>
      <c r="DF33" s="2248"/>
      <c r="DG33" s="2248"/>
      <c r="DH33" s="2248"/>
      <c r="DI33" s="2249"/>
      <c r="DJ33" s="2246"/>
      <c r="DK33" s="2250"/>
      <c r="DL33" s="2248"/>
      <c r="DM33" s="2248"/>
      <c r="DN33" s="2250"/>
      <c r="DO33" s="2250"/>
      <c r="DP33" s="2251"/>
      <c r="DQ33" s="2248"/>
      <c r="DR33" s="2248"/>
      <c r="DS33" s="2248"/>
      <c r="DT33" s="2248"/>
      <c r="DU33" s="2249"/>
      <c r="DV33" s="2248"/>
      <c r="DW33" s="2245"/>
      <c r="DX33" s="2248"/>
      <c r="DY33" s="2248"/>
      <c r="DZ33" s="2249"/>
      <c r="EA33" s="2250"/>
      <c r="EB33" s="2251"/>
      <c r="EC33" s="2248"/>
      <c r="ED33" s="2248"/>
      <c r="EE33" s="2248"/>
      <c r="EF33" s="2248"/>
      <c r="EG33" s="2249"/>
      <c r="EH33" s="2248"/>
      <c r="EI33" s="2248"/>
      <c r="EJ33" s="2248"/>
      <c r="EK33" s="2248"/>
      <c r="EL33" s="2248"/>
      <c r="EM33" s="2249"/>
      <c r="EN33" s="2248"/>
      <c r="EO33" s="2248"/>
      <c r="EP33" s="2246"/>
      <c r="EQ33" s="2246"/>
      <c r="ER33" s="2246"/>
      <c r="ES33" s="2246"/>
      <c r="ET33" s="2246"/>
      <c r="EU33" s="2246"/>
      <c r="EV33" s="2246"/>
      <c r="EW33" s="2246"/>
      <c r="EX33" s="2246"/>
      <c r="EY33" s="2246"/>
      <c r="EZ33" s="2246"/>
      <c r="FA33" s="2246"/>
      <c r="FB33" s="2246"/>
      <c r="FC33" s="2246"/>
      <c r="FD33" s="2246"/>
      <c r="FE33" s="2246"/>
      <c r="FF33" s="2246"/>
      <c r="FG33" s="2246"/>
      <c r="FH33" s="2246"/>
      <c r="FI33" s="2246"/>
      <c r="FJ33" s="2246"/>
      <c r="FK33" s="2246"/>
      <c r="FL33" s="2246"/>
      <c r="FM33" s="2246"/>
      <c r="FN33" s="2245"/>
      <c r="FO33" s="2245"/>
      <c r="FP33" s="2245"/>
      <c r="FQ33" s="2245"/>
      <c r="FR33" s="2245"/>
      <c r="FS33" s="2245"/>
      <c r="FT33" s="2245"/>
      <c r="FU33" s="2245"/>
      <c r="FV33" s="2245"/>
      <c r="FW33" s="2245"/>
      <c r="FX33" s="2246"/>
      <c r="FY33" s="2246"/>
      <c r="FZ33" s="2246"/>
      <c r="GA33" s="2246"/>
      <c r="GB33" s="2246"/>
      <c r="GC33" s="2246"/>
      <c r="GD33" s="2246"/>
      <c r="GE33" s="2246"/>
      <c r="GF33" s="2246"/>
      <c r="GG33" s="2246"/>
      <c r="GH33" s="2252"/>
      <c r="GI33" s="2246"/>
      <c r="GJ33" s="2246"/>
      <c r="GK33" s="2246"/>
      <c r="GL33" s="2246"/>
      <c r="GM33" s="2253"/>
      <c r="GN33" s="2253"/>
      <c r="GO33" s="2253"/>
      <c r="GP33" s="2253"/>
      <c r="GQ33" s="2253"/>
      <c r="GR33" s="2253"/>
      <c r="GS33" s="2253"/>
      <c r="GT33" s="2253"/>
      <c r="GU33" s="2253"/>
      <c r="GV33" s="2253"/>
      <c r="GW33" s="2253"/>
      <c r="GX33" s="2253"/>
      <c r="GY33" s="2253"/>
      <c r="GZ33" s="2253"/>
      <c r="HA33" s="2253"/>
      <c r="HB33" s="2253"/>
      <c r="HC33" s="2253"/>
      <c r="HD33" s="2253"/>
      <c r="HE33" s="2253"/>
      <c r="HF33" s="2253"/>
      <c r="HG33" s="2253"/>
      <c r="HH33" s="2253"/>
      <c r="HI33" s="2253"/>
      <c r="HJ33" s="2253"/>
      <c r="HK33" s="2253"/>
      <c r="HL33" s="2253"/>
      <c r="HM33" s="2253"/>
      <c r="HN33" s="2253"/>
      <c r="HO33" s="2242"/>
      <c r="HP33" s="2242"/>
      <c r="HQ33" s="2242"/>
      <c r="HR33" s="2242"/>
    </row>
    <row r="34" spans="1:226">
      <c r="A34" s="2243"/>
      <c r="B34" s="2244"/>
      <c r="C34" s="2244"/>
      <c r="D34" s="2245"/>
      <c r="E34" s="2245"/>
      <c r="F34" s="2246"/>
      <c r="G34" s="2246"/>
      <c r="H34" s="2246"/>
      <c r="I34" s="2246"/>
      <c r="J34" s="2246"/>
      <c r="K34" s="2246"/>
      <c r="L34" s="2246"/>
      <c r="M34" s="2246"/>
      <c r="N34" s="2246"/>
      <c r="O34" s="2245"/>
      <c r="P34" s="2246"/>
      <c r="Q34" s="2246"/>
      <c r="R34" s="2245"/>
      <c r="S34" s="2246"/>
      <c r="T34" s="2245"/>
      <c r="U34" s="2246"/>
      <c r="V34" s="2246"/>
      <c r="W34" s="2247"/>
      <c r="X34" s="2246"/>
      <c r="Y34" s="2245"/>
      <c r="Z34" s="2246"/>
      <c r="AA34" s="2246"/>
      <c r="AB34" s="2246"/>
      <c r="AC34" s="2246"/>
      <c r="AD34" s="2246"/>
      <c r="AE34" s="2246"/>
      <c r="AF34" s="2246"/>
      <c r="AG34" s="2246"/>
      <c r="AH34" s="2246"/>
      <c r="AI34" s="2246"/>
      <c r="AJ34" s="2246"/>
      <c r="AK34" s="2246"/>
      <c r="AL34" s="2246"/>
      <c r="AM34" s="2246"/>
      <c r="AN34" s="2246"/>
      <c r="AO34" s="2246"/>
      <c r="AP34" s="2246"/>
      <c r="AQ34" s="2246"/>
      <c r="AR34" s="2246"/>
      <c r="AS34" s="2246"/>
      <c r="AT34" s="2246"/>
      <c r="AU34" s="2246"/>
      <c r="AV34" s="2246"/>
      <c r="AW34" s="2246"/>
      <c r="AX34" s="2246"/>
      <c r="AY34" s="2246"/>
      <c r="AZ34" s="2246"/>
      <c r="BA34" s="2246"/>
      <c r="BB34" s="2246"/>
      <c r="BC34" s="2246"/>
      <c r="BD34" s="2246"/>
      <c r="BE34" s="2246"/>
      <c r="BF34" s="2246"/>
      <c r="BG34" s="2246"/>
      <c r="BH34" s="2243"/>
      <c r="BI34" s="2246"/>
      <c r="BJ34" s="2246"/>
      <c r="BK34" s="2246"/>
      <c r="BL34" s="2246"/>
      <c r="BM34" s="2246"/>
      <c r="BN34" s="2246"/>
      <c r="BO34" s="2243"/>
      <c r="BP34" s="2246"/>
      <c r="BQ34" s="2246"/>
      <c r="BR34" s="2246"/>
      <c r="BS34" s="2246"/>
      <c r="BT34" s="2246"/>
      <c r="BU34" s="2246"/>
      <c r="BV34" s="2243"/>
      <c r="BW34" s="2246"/>
      <c r="BX34" s="2246"/>
      <c r="BY34" s="2246"/>
      <c r="BZ34" s="2246"/>
      <c r="CA34" s="2246"/>
      <c r="CB34" s="2246"/>
      <c r="CC34" s="2243"/>
      <c r="CD34" s="2246"/>
      <c r="CE34" s="2246"/>
      <c r="CF34" s="2246"/>
      <c r="CG34" s="2246"/>
      <c r="CH34" s="2246"/>
      <c r="CI34" s="2246"/>
      <c r="CJ34" s="2246"/>
      <c r="CK34" s="2246"/>
      <c r="CL34" s="2246"/>
      <c r="CM34" s="2246"/>
      <c r="CN34" s="2246"/>
      <c r="CO34" s="2246"/>
      <c r="CP34" s="2246"/>
      <c r="CQ34" s="2246"/>
      <c r="CR34" s="2244"/>
      <c r="CS34" s="2248"/>
      <c r="CT34" s="2248"/>
      <c r="CU34" s="2248"/>
      <c r="CV34" s="2248"/>
      <c r="CW34" s="2249"/>
      <c r="CX34" s="2250"/>
      <c r="CY34" s="2249"/>
      <c r="CZ34" s="2248"/>
      <c r="DA34" s="2248"/>
      <c r="DB34" s="2249"/>
      <c r="DC34" s="2249"/>
      <c r="DD34" s="2251"/>
      <c r="DE34" s="2248"/>
      <c r="DF34" s="2248"/>
      <c r="DG34" s="2248"/>
      <c r="DH34" s="2248"/>
      <c r="DI34" s="2249"/>
      <c r="DJ34" s="2246"/>
      <c r="DK34" s="2250"/>
      <c r="DL34" s="2248"/>
      <c r="DM34" s="2248"/>
      <c r="DN34" s="2250"/>
      <c r="DO34" s="2250"/>
      <c r="DP34" s="2251"/>
      <c r="DQ34" s="2248"/>
      <c r="DR34" s="2248"/>
      <c r="DS34" s="2248"/>
      <c r="DT34" s="2248"/>
      <c r="DU34" s="2249"/>
      <c r="DV34" s="2248"/>
      <c r="DW34" s="2245"/>
      <c r="DX34" s="2248"/>
      <c r="DY34" s="2248"/>
      <c r="DZ34" s="2249"/>
      <c r="EA34" s="2250"/>
      <c r="EB34" s="2251"/>
      <c r="EC34" s="2248"/>
      <c r="ED34" s="2248"/>
      <c r="EE34" s="2248"/>
      <c r="EF34" s="2248"/>
      <c r="EG34" s="2249"/>
      <c r="EH34" s="2248"/>
      <c r="EI34" s="2248"/>
      <c r="EJ34" s="2248"/>
      <c r="EK34" s="2248"/>
      <c r="EL34" s="2248"/>
      <c r="EM34" s="2249"/>
      <c r="EN34" s="2248"/>
      <c r="EO34" s="2248"/>
      <c r="EP34" s="2246"/>
      <c r="EQ34" s="2246"/>
      <c r="ER34" s="2246"/>
      <c r="ES34" s="2246"/>
      <c r="ET34" s="2246"/>
      <c r="EU34" s="2246"/>
      <c r="EV34" s="2246"/>
      <c r="EW34" s="2246"/>
      <c r="EX34" s="2246"/>
      <c r="EY34" s="2246"/>
      <c r="EZ34" s="2246"/>
      <c r="FA34" s="2246"/>
      <c r="FB34" s="2246"/>
      <c r="FC34" s="2246"/>
      <c r="FD34" s="2246"/>
      <c r="FE34" s="2246"/>
      <c r="FF34" s="2246"/>
      <c r="FG34" s="2246"/>
      <c r="FH34" s="2246"/>
      <c r="FI34" s="2246"/>
      <c r="FJ34" s="2246"/>
      <c r="FK34" s="2246"/>
      <c r="FL34" s="2246"/>
      <c r="FM34" s="2246"/>
      <c r="FN34" s="2245"/>
      <c r="FO34" s="2245"/>
      <c r="FP34" s="2245"/>
      <c r="FQ34" s="2245"/>
      <c r="FR34" s="2245"/>
      <c r="FS34" s="2245"/>
      <c r="FT34" s="2245"/>
      <c r="FU34" s="2245"/>
      <c r="FV34" s="2245"/>
      <c r="FW34" s="2245"/>
      <c r="FX34" s="2246"/>
      <c r="FY34" s="2246"/>
      <c r="FZ34" s="2246"/>
      <c r="GA34" s="2246"/>
      <c r="GB34" s="2246"/>
      <c r="GC34" s="2246"/>
      <c r="GD34" s="2246"/>
      <c r="GE34" s="2246"/>
      <c r="GF34" s="2246"/>
      <c r="GG34" s="2246"/>
      <c r="GH34" s="2252"/>
      <c r="GI34" s="2246"/>
      <c r="GJ34" s="2246"/>
      <c r="GK34" s="2246"/>
      <c r="GL34" s="2246"/>
      <c r="GM34" s="2253"/>
      <c r="GN34" s="2253"/>
      <c r="GO34" s="2253"/>
      <c r="GP34" s="2253"/>
      <c r="GQ34" s="2253"/>
      <c r="GR34" s="2253"/>
      <c r="GS34" s="2253"/>
      <c r="GT34" s="2253"/>
      <c r="GU34" s="2253"/>
      <c r="GV34" s="2253"/>
      <c r="GW34" s="2253"/>
      <c r="GX34" s="2253"/>
      <c r="GY34" s="2253"/>
      <c r="GZ34" s="2253"/>
      <c r="HA34" s="2253"/>
      <c r="HB34" s="2253"/>
      <c r="HC34" s="2253"/>
      <c r="HD34" s="2253"/>
      <c r="HE34" s="2253"/>
      <c r="HF34" s="2253"/>
      <c r="HG34" s="2253"/>
      <c r="HH34" s="2253"/>
      <c r="HI34" s="2253"/>
      <c r="HJ34" s="2253"/>
      <c r="HK34" s="2253"/>
      <c r="HL34" s="2253"/>
      <c r="HM34" s="2253"/>
      <c r="HN34" s="2253"/>
      <c r="HO34" s="2242"/>
      <c r="HP34" s="2242"/>
      <c r="HQ34" s="2242"/>
      <c r="HR34" s="2242"/>
    </row>
    <row r="35" spans="1:226">
      <c r="A35" s="2243"/>
      <c r="B35" s="2244"/>
      <c r="C35" s="2244"/>
      <c r="D35" s="2245"/>
      <c r="E35" s="2245"/>
      <c r="F35" s="2246"/>
      <c r="G35" s="2246"/>
      <c r="H35" s="2246"/>
      <c r="I35" s="2246"/>
      <c r="J35" s="2246"/>
      <c r="K35" s="2246"/>
      <c r="L35" s="2246"/>
      <c r="M35" s="2246"/>
      <c r="N35" s="2246"/>
      <c r="O35" s="2245"/>
      <c r="P35" s="2246"/>
      <c r="Q35" s="2246"/>
      <c r="R35" s="2245"/>
      <c r="S35" s="2246"/>
      <c r="T35" s="2245"/>
      <c r="U35" s="2246"/>
      <c r="V35" s="2246"/>
      <c r="W35" s="2247"/>
      <c r="X35" s="2246"/>
      <c r="Y35" s="2245"/>
      <c r="Z35" s="2246"/>
      <c r="AA35" s="2246"/>
      <c r="AB35" s="2246"/>
      <c r="AC35" s="2246"/>
      <c r="AD35" s="2246"/>
      <c r="AE35" s="2246"/>
      <c r="AF35" s="2246"/>
      <c r="AG35" s="2246"/>
      <c r="AH35" s="2246"/>
      <c r="AI35" s="2246"/>
      <c r="AJ35" s="2246"/>
      <c r="AK35" s="2246"/>
      <c r="AL35" s="2246"/>
      <c r="AM35" s="2246"/>
      <c r="AN35" s="2246"/>
      <c r="AO35" s="2246"/>
      <c r="AP35" s="2246"/>
      <c r="AQ35" s="2246"/>
      <c r="AR35" s="2246"/>
      <c r="AS35" s="2246"/>
      <c r="AT35" s="2246"/>
      <c r="AU35" s="2246"/>
      <c r="AV35" s="2246"/>
      <c r="AW35" s="2246"/>
      <c r="AX35" s="2246"/>
      <c r="AY35" s="2246"/>
      <c r="AZ35" s="2246"/>
      <c r="BA35" s="2246"/>
      <c r="BB35" s="2246"/>
      <c r="BC35" s="2246"/>
      <c r="BD35" s="2246"/>
      <c r="BE35" s="2246"/>
      <c r="BF35" s="2246"/>
      <c r="BG35" s="2246"/>
      <c r="BH35" s="2243"/>
      <c r="BI35" s="2246"/>
      <c r="BJ35" s="2246"/>
      <c r="BK35" s="2246"/>
      <c r="BL35" s="2246"/>
      <c r="BM35" s="2246"/>
      <c r="BN35" s="2246"/>
      <c r="BO35" s="2243"/>
      <c r="BP35" s="2246"/>
      <c r="BQ35" s="2246"/>
      <c r="BR35" s="2246"/>
      <c r="BS35" s="2246"/>
      <c r="BT35" s="2246"/>
      <c r="BU35" s="2246"/>
      <c r="BV35" s="2243"/>
      <c r="BW35" s="2246"/>
      <c r="BX35" s="2246"/>
      <c r="BY35" s="2246"/>
      <c r="BZ35" s="2246"/>
      <c r="CA35" s="2246"/>
      <c r="CB35" s="2246"/>
      <c r="CC35" s="2243"/>
      <c r="CD35" s="2246"/>
      <c r="CE35" s="2246"/>
      <c r="CF35" s="2246"/>
      <c r="CG35" s="2246"/>
      <c r="CH35" s="2246"/>
      <c r="CI35" s="2246"/>
      <c r="CJ35" s="2246"/>
      <c r="CK35" s="2246"/>
      <c r="CL35" s="2246"/>
      <c r="CM35" s="2246"/>
      <c r="CN35" s="2246"/>
      <c r="CO35" s="2246"/>
      <c r="CP35" s="2246"/>
      <c r="CQ35" s="2246"/>
      <c r="CR35" s="2244"/>
      <c r="CS35" s="2248"/>
      <c r="CT35" s="2248"/>
      <c r="CU35" s="2248"/>
      <c r="CV35" s="2248"/>
      <c r="CW35" s="2249"/>
      <c r="CX35" s="2250"/>
      <c r="CY35" s="2249"/>
      <c r="CZ35" s="2248"/>
      <c r="DA35" s="2248"/>
      <c r="DB35" s="2249"/>
      <c r="DC35" s="2249"/>
      <c r="DD35" s="2251"/>
      <c r="DE35" s="2248"/>
      <c r="DF35" s="2248"/>
      <c r="DG35" s="2248"/>
      <c r="DH35" s="2248"/>
      <c r="DI35" s="2249"/>
      <c r="DJ35" s="2246"/>
      <c r="DK35" s="2250"/>
      <c r="DL35" s="2248"/>
      <c r="DM35" s="2248"/>
      <c r="DN35" s="2250"/>
      <c r="DO35" s="2250"/>
      <c r="DP35" s="2251"/>
      <c r="DQ35" s="2248"/>
      <c r="DR35" s="2248"/>
      <c r="DS35" s="2248"/>
      <c r="DT35" s="2248"/>
      <c r="DU35" s="2249"/>
      <c r="DV35" s="2248"/>
      <c r="DW35" s="2245"/>
      <c r="DX35" s="2248"/>
      <c r="DY35" s="2248"/>
      <c r="DZ35" s="2249"/>
      <c r="EA35" s="2250"/>
      <c r="EB35" s="2251"/>
      <c r="EC35" s="2248"/>
      <c r="ED35" s="2248"/>
      <c r="EE35" s="2248"/>
      <c r="EF35" s="2248"/>
      <c r="EG35" s="2249"/>
      <c r="EH35" s="2248"/>
      <c r="EI35" s="2248"/>
      <c r="EJ35" s="2248"/>
      <c r="EK35" s="2248"/>
      <c r="EL35" s="2248"/>
      <c r="EM35" s="2249"/>
      <c r="EN35" s="2248"/>
      <c r="EO35" s="2248"/>
      <c r="EP35" s="2246"/>
      <c r="EQ35" s="2246"/>
      <c r="ER35" s="2246"/>
      <c r="ES35" s="2246"/>
      <c r="ET35" s="2246"/>
      <c r="EU35" s="2246"/>
      <c r="EV35" s="2246"/>
      <c r="EW35" s="2246"/>
      <c r="EX35" s="2246"/>
      <c r="EY35" s="2246"/>
      <c r="EZ35" s="2246"/>
      <c r="FA35" s="2246"/>
      <c r="FB35" s="2246"/>
      <c r="FC35" s="2246"/>
      <c r="FD35" s="2246"/>
      <c r="FE35" s="2246"/>
      <c r="FF35" s="2246"/>
      <c r="FG35" s="2246"/>
      <c r="FH35" s="2246"/>
      <c r="FI35" s="2246"/>
      <c r="FJ35" s="2246"/>
      <c r="FK35" s="2246"/>
      <c r="FL35" s="2246"/>
      <c r="FM35" s="2246"/>
      <c r="FN35" s="2245"/>
      <c r="FO35" s="2245"/>
      <c r="FP35" s="2245"/>
      <c r="FQ35" s="2245"/>
      <c r="FR35" s="2245"/>
      <c r="FS35" s="2245"/>
      <c r="FT35" s="2245"/>
      <c r="FU35" s="2245"/>
      <c r="FV35" s="2245"/>
      <c r="FW35" s="2245"/>
      <c r="FX35" s="2246"/>
      <c r="FY35" s="2246"/>
      <c r="FZ35" s="2246"/>
      <c r="GA35" s="2246"/>
      <c r="GB35" s="2246"/>
      <c r="GC35" s="2246"/>
      <c r="GD35" s="2246"/>
      <c r="GE35" s="2246"/>
      <c r="GF35" s="2246"/>
      <c r="GG35" s="2246"/>
      <c r="GH35" s="2252"/>
      <c r="GI35" s="2246"/>
      <c r="GJ35" s="2246"/>
      <c r="GK35" s="2246"/>
      <c r="GL35" s="2246"/>
      <c r="GM35" s="2253"/>
      <c r="GN35" s="2253"/>
      <c r="GO35" s="2253"/>
      <c r="GP35" s="2253"/>
      <c r="GQ35" s="2253"/>
      <c r="GR35" s="2253"/>
      <c r="GS35" s="2253"/>
      <c r="GT35" s="2253"/>
      <c r="GU35" s="2253"/>
      <c r="GV35" s="2253"/>
      <c r="GW35" s="2253"/>
      <c r="GX35" s="2253"/>
      <c r="GY35" s="2253"/>
      <c r="GZ35" s="2253"/>
      <c r="HA35" s="2253"/>
      <c r="HB35" s="2253"/>
      <c r="HC35" s="2253"/>
      <c r="HD35" s="2253"/>
      <c r="HE35" s="2253"/>
      <c r="HF35" s="2253"/>
      <c r="HG35" s="2253"/>
      <c r="HH35" s="2253"/>
      <c r="HI35" s="2253"/>
      <c r="HJ35" s="2253"/>
      <c r="HK35" s="2253"/>
      <c r="HL35" s="2253"/>
      <c r="HM35" s="2253"/>
      <c r="HN35" s="2253"/>
      <c r="HO35" s="2242"/>
      <c r="HP35" s="2242"/>
      <c r="HQ35" s="2242"/>
      <c r="HR35" s="2242"/>
    </row>
    <row r="36" spans="1:226">
      <c r="A36" s="2243"/>
      <c r="B36" s="2244"/>
      <c r="C36" s="2244"/>
      <c r="D36" s="2245"/>
      <c r="E36" s="2245"/>
      <c r="F36" s="2246"/>
      <c r="G36" s="2246"/>
      <c r="H36" s="2246"/>
      <c r="I36" s="2246"/>
      <c r="J36" s="2246"/>
      <c r="K36" s="2246"/>
      <c r="L36" s="2246"/>
      <c r="M36" s="2246"/>
      <c r="N36" s="2246"/>
      <c r="O36" s="2245"/>
      <c r="P36" s="2246"/>
      <c r="Q36" s="2246"/>
      <c r="R36" s="2245"/>
      <c r="S36" s="2246"/>
      <c r="T36" s="2245"/>
      <c r="U36" s="2246"/>
      <c r="V36" s="2246"/>
      <c r="W36" s="2247"/>
      <c r="X36" s="2246"/>
      <c r="Y36" s="2245"/>
      <c r="Z36" s="2246"/>
      <c r="AA36" s="2246"/>
      <c r="AB36" s="2246"/>
      <c r="AC36" s="2246"/>
      <c r="AD36" s="2246"/>
      <c r="AE36" s="2246"/>
      <c r="AF36" s="2246"/>
      <c r="AG36" s="2246"/>
      <c r="AH36" s="2246"/>
      <c r="AI36" s="2246"/>
      <c r="AJ36" s="2246"/>
      <c r="AK36" s="2246"/>
      <c r="AL36" s="2246"/>
      <c r="AM36" s="2246"/>
      <c r="AN36" s="2246"/>
      <c r="AO36" s="2246"/>
      <c r="AP36" s="2246"/>
      <c r="AQ36" s="2246"/>
      <c r="AR36" s="2246"/>
      <c r="AS36" s="2246"/>
      <c r="AT36" s="2246"/>
      <c r="AU36" s="2246"/>
      <c r="AV36" s="2246"/>
      <c r="AW36" s="2246"/>
      <c r="AX36" s="2246"/>
      <c r="AY36" s="2246"/>
      <c r="AZ36" s="2246"/>
      <c r="BA36" s="2246"/>
      <c r="BB36" s="2246"/>
      <c r="BC36" s="2246"/>
      <c r="BD36" s="2246"/>
      <c r="BE36" s="2246"/>
      <c r="BF36" s="2246"/>
      <c r="BG36" s="2246"/>
      <c r="BH36" s="2243"/>
      <c r="BI36" s="2246"/>
      <c r="BJ36" s="2246"/>
      <c r="BK36" s="2246"/>
      <c r="BL36" s="2246"/>
      <c r="BM36" s="2246"/>
      <c r="BN36" s="2246"/>
      <c r="BO36" s="2243"/>
      <c r="BP36" s="2246"/>
      <c r="BQ36" s="2246"/>
      <c r="BR36" s="2246"/>
      <c r="BS36" s="2246"/>
      <c r="BT36" s="2246"/>
      <c r="BU36" s="2246"/>
      <c r="BV36" s="2243"/>
      <c r="BW36" s="2246"/>
      <c r="BX36" s="2246"/>
      <c r="BY36" s="2246"/>
      <c r="BZ36" s="2246"/>
      <c r="CA36" s="2246"/>
      <c r="CB36" s="2246"/>
      <c r="CC36" s="2243"/>
      <c r="CD36" s="2246"/>
      <c r="CE36" s="2246"/>
      <c r="CF36" s="2246"/>
      <c r="CG36" s="2246"/>
      <c r="CH36" s="2246"/>
      <c r="CI36" s="2246"/>
      <c r="CJ36" s="2246"/>
      <c r="CK36" s="2246"/>
      <c r="CL36" s="2246"/>
      <c r="CM36" s="2246"/>
      <c r="CN36" s="2246"/>
      <c r="CO36" s="2246"/>
      <c r="CP36" s="2246"/>
      <c r="CQ36" s="2246"/>
      <c r="CR36" s="2244"/>
      <c r="CS36" s="2248"/>
      <c r="CT36" s="2248"/>
      <c r="CU36" s="2248"/>
      <c r="CV36" s="2248"/>
      <c r="CW36" s="2249"/>
      <c r="CX36" s="2250"/>
      <c r="CY36" s="2249"/>
      <c r="CZ36" s="2248"/>
      <c r="DA36" s="2248"/>
      <c r="DB36" s="2249"/>
      <c r="DC36" s="2249"/>
      <c r="DD36" s="2251"/>
      <c r="DE36" s="2248"/>
      <c r="DF36" s="2248"/>
      <c r="DG36" s="2248"/>
      <c r="DH36" s="2248"/>
      <c r="DI36" s="2249"/>
      <c r="DJ36" s="2246"/>
      <c r="DK36" s="2250"/>
      <c r="DL36" s="2248"/>
      <c r="DM36" s="2248"/>
      <c r="DN36" s="2250"/>
      <c r="DO36" s="2250"/>
      <c r="DP36" s="2251"/>
      <c r="DQ36" s="2248"/>
      <c r="DR36" s="2248"/>
      <c r="DS36" s="2248"/>
      <c r="DT36" s="2248"/>
      <c r="DU36" s="2249"/>
      <c r="DV36" s="2248"/>
      <c r="DW36" s="2245"/>
      <c r="DX36" s="2248"/>
      <c r="DY36" s="2248"/>
      <c r="DZ36" s="2249"/>
      <c r="EA36" s="2250"/>
      <c r="EB36" s="2251"/>
      <c r="EC36" s="2248"/>
      <c r="ED36" s="2248"/>
      <c r="EE36" s="2248"/>
      <c r="EF36" s="2248"/>
      <c r="EG36" s="2249"/>
      <c r="EH36" s="2248"/>
      <c r="EI36" s="2248"/>
      <c r="EJ36" s="2248"/>
      <c r="EK36" s="2248"/>
      <c r="EL36" s="2248"/>
      <c r="EM36" s="2249"/>
      <c r="EN36" s="2248"/>
      <c r="EO36" s="2248"/>
      <c r="EP36" s="2246"/>
      <c r="EQ36" s="2246"/>
      <c r="ER36" s="2246"/>
      <c r="ES36" s="2246"/>
      <c r="ET36" s="2246"/>
      <c r="EU36" s="2246"/>
      <c r="EV36" s="2246"/>
      <c r="EW36" s="2246"/>
      <c r="EX36" s="2246"/>
      <c r="EY36" s="2246"/>
      <c r="EZ36" s="2246"/>
      <c r="FA36" s="2246"/>
      <c r="FB36" s="2246"/>
      <c r="FC36" s="2246"/>
      <c r="FD36" s="2246"/>
      <c r="FE36" s="2246"/>
      <c r="FF36" s="2246"/>
      <c r="FG36" s="2246"/>
      <c r="FH36" s="2246"/>
      <c r="FI36" s="2246"/>
      <c r="FJ36" s="2246"/>
      <c r="FK36" s="2246"/>
      <c r="FL36" s="2246"/>
      <c r="FM36" s="2246"/>
      <c r="FN36" s="2245"/>
      <c r="FO36" s="2245"/>
      <c r="FP36" s="2245"/>
      <c r="FQ36" s="2245"/>
      <c r="FR36" s="2245"/>
      <c r="FS36" s="2245"/>
      <c r="FT36" s="2245"/>
      <c r="FU36" s="2245"/>
      <c r="FV36" s="2245"/>
      <c r="FW36" s="2245"/>
      <c r="FX36" s="2246"/>
      <c r="FY36" s="2246"/>
      <c r="FZ36" s="2246"/>
      <c r="GA36" s="2246"/>
      <c r="GB36" s="2246"/>
      <c r="GC36" s="2246"/>
      <c r="GD36" s="2246"/>
      <c r="GE36" s="2246"/>
      <c r="GF36" s="2246"/>
      <c r="GG36" s="2246"/>
      <c r="GH36" s="2252"/>
      <c r="GI36" s="2246"/>
      <c r="GJ36" s="2246"/>
      <c r="GK36" s="2246"/>
      <c r="GL36" s="2246"/>
      <c r="GM36" s="2253"/>
      <c r="GN36" s="2253"/>
      <c r="GO36" s="2253"/>
      <c r="GP36" s="2253"/>
      <c r="GQ36" s="2253"/>
      <c r="GR36" s="2253"/>
      <c r="GS36" s="2253"/>
      <c r="GT36" s="2253"/>
      <c r="GU36" s="2253"/>
      <c r="GV36" s="2253"/>
      <c r="GW36" s="2253"/>
      <c r="GX36" s="2253"/>
      <c r="GY36" s="2253"/>
      <c r="GZ36" s="2253"/>
      <c r="HA36" s="2253"/>
      <c r="HB36" s="2253"/>
      <c r="HC36" s="2253"/>
      <c r="HD36" s="2253"/>
      <c r="HE36" s="2253"/>
      <c r="HF36" s="2253"/>
      <c r="HG36" s="2253"/>
      <c r="HH36" s="2253"/>
      <c r="HI36" s="2253"/>
      <c r="HJ36" s="2253"/>
      <c r="HK36" s="2253"/>
      <c r="HL36" s="2253"/>
      <c r="HM36" s="2253"/>
      <c r="HN36" s="2253"/>
      <c r="HO36" s="2242"/>
      <c r="HP36" s="2242"/>
      <c r="HQ36" s="2242"/>
      <c r="HR36" s="2242"/>
    </row>
    <row r="37" spans="1:226">
      <c r="A37" s="2243"/>
      <c r="B37" s="2244"/>
      <c r="C37" s="2244"/>
      <c r="D37" s="2245"/>
      <c r="E37" s="2245"/>
      <c r="F37" s="2246"/>
      <c r="G37" s="2246"/>
      <c r="H37" s="2246"/>
      <c r="I37" s="2246"/>
      <c r="J37" s="2246"/>
      <c r="K37" s="2246"/>
      <c r="L37" s="2246"/>
      <c r="M37" s="2246"/>
      <c r="N37" s="2246"/>
      <c r="O37" s="2245"/>
      <c r="P37" s="2246"/>
      <c r="Q37" s="2246"/>
      <c r="R37" s="2245"/>
      <c r="S37" s="2246"/>
      <c r="T37" s="2245"/>
      <c r="U37" s="2246"/>
      <c r="V37" s="2246"/>
      <c r="W37" s="2247"/>
      <c r="X37" s="2246"/>
      <c r="Y37" s="2245"/>
      <c r="Z37" s="2246"/>
      <c r="AA37" s="2246"/>
      <c r="AB37" s="2246"/>
      <c r="AC37" s="2246"/>
      <c r="AD37" s="2246"/>
      <c r="AE37" s="2246"/>
      <c r="AF37" s="2246"/>
      <c r="AG37" s="2246"/>
      <c r="AH37" s="2246"/>
      <c r="AI37" s="2246"/>
      <c r="AJ37" s="2246"/>
      <c r="AK37" s="2246"/>
      <c r="AL37" s="2246"/>
      <c r="AM37" s="2246"/>
      <c r="AN37" s="2246"/>
      <c r="AO37" s="2246"/>
      <c r="AP37" s="2246"/>
      <c r="AQ37" s="2246"/>
      <c r="AR37" s="2246"/>
      <c r="AS37" s="2246"/>
      <c r="AT37" s="2246"/>
      <c r="AU37" s="2246"/>
      <c r="AV37" s="2246"/>
      <c r="AW37" s="2246"/>
      <c r="AX37" s="2246"/>
      <c r="AY37" s="2246"/>
      <c r="AZ37" s="2246"/>
      <c r="BA37" s="2246"/>
      <c r="BB37" s="2246"/>
      <c r="BC37" s="2246"/>
      <c r="BD37" s="2246"/>
      <c r="BE37" s="2246"/>
      <c r="BF37" s="2246"/>
      <c r="BG37" s="2246"/>
      <c r="BH37" s="2243"/>
      <c r="BI37" s="2246"/>
      <c r="BJ37" s="2246"/>
      <c r="BK37" s="2246"/>
      <c r="BL37" s="2246"/>
      <c r="BM37" s="2246"/>
      <c r="BN37" s="2246"/>
      <c r="BO37" s="2243"/>
      <c r="BP37" s="2246"/>
      <c r="BQ37" s="2246"/>
      <c r="BR37" s="2246"/>
      <c r="BS37" s="2246"/>
      <c r="BT37" s="2246"/>
      <c r="BU37" s="2246"/>
      <c r="BV37" s="2243"/>
      <c r="BW37" s="2246"/>
      <c r="BX37" s="2246"/>
      <c r="BY37" s="2246"/>
      <c r="BZ37" s="2246"/>
      <c r="CA37" s="2246"/>
      <c r="CB37" s="2246"/>
      <c r="CC37" s="2243"/>
      <c r="CD37" s="2246"/>
      <c r="CE37" s="2246"/>
      <c r="CF37" s="2246"/>
      <c r="CG37" s="2246"/>
      <c r="CH37" s="2246"/>
      <c r="CI37" s="2246"/>
      <c r="CJ37" s="2246"/>
      <c r="CK37" s="2246"/>
      <c r="CL37" s="2246"/>
      <c r="CM37" s="2246"/>
      <c r="CN37" s="2246"/>
      <c r="CO37" s="2246"/>
      <c r="CP37" s="2246"/>
      <c r="CQ37" s="2246"/>
      <c r="CR37" s="2244"/>
      <c r="CS37" s="2248"/>
      <c r="CT37" s="2248"/>
      <c r="CU37" s="2248"/>
      <c r="CV37" s="2248"/>
      <c r="CW37" s="2249"/>
      <c r="CX37" s="2250"/>
      <c r="CY37" s="2249"/>
      <c r="CZ37" s="2248"/>
      <c r="DA37" s="2248"/>
      <c r="DB37" s="2249"/>
      <c r="DC37" s="2249"/>
      <c r="DD37" s="2251"/>
      <c r="DE37" s="2248"/>
      <c r="DF37" s="2248"/>
      <c r="DG37" s="2248"/>
      <c r="DH37" s="2248"/>
      <c r="DI37" s="2249"/>
      <c r="DJ37" s="2246"/>
      <c r="DK37" s="2250"/>
      <c r="DL37" s="2248"/>
      <c r="DM37" s="2248"/>
      <c r="DN37" s="2250"/>
      <c r="DO37" s="2250"/>
      <c r="DP37" s="2251"/>
      <c r="DQ37" s="2248"/>
      <c r="DR37" s="2248"/>
      <c r="DS37" s="2248"/>
      <c r="DT37" s="2248"/>
      <c r="DU37" s="2249"/>
      <c r="DV37" s="2248"/>
      <c r="DW37" s="2245"/>
      <c r="DX37" s="2248"/>
      <c r="DY37" s="2248"/>
      <c r="DZ37" s="2249"/>
      <c r="EA37" s="2250"/>
      <c r="EB37" s="2251"/>
      <c r="EC37" s="2248"/>
      <c r="ED37" s="2248"/>
      <c r="EE37" s="2248"/>
      <c r="EF37" s="2248"/>
      <c r="EG37" s="2249"/>
      <c r="EH37" s="2248"/>
      <c r="EI37" s="2248"/>
      <c r="EJ37" s="2248"/>
      <c r="EK37" s="2248"/>
      <c r="EL37" s="2248"/>
      <c r="EM37" s="2249"/>
      <c r="EN37" s="2248"/>
      <c r="EO37" s="2248"/>
      <c r="EP37" s="2246"/>
      <c r="EQ37" s="2246"/>
      <c r="ER37" s="2246"/>
      <c r="ES37" s="2246"/>
      <c r="ET37" s="2246"/>
      <c r="EU37" s="2246"/>
      <c r="EV37" s="2246"/>
      <c r="EW37" s="2246"/>
      <c r="EX37" s="2246"/>
      <c r="EY37" s="2246"/>
      <c r="EZ37" s="2246"/>
      <c r="FA37" s="2246"/>
      <c r="FB37" s="2246"/>
      <c r="FC37" s="2246"/>
      <c r="FD37" s="2246"/>
      <c r="FE37" s="2246"/>
      <c r="FF37" s="2246"/>
      <c r="FG37" s="2246"/>
      <c r="FH37" s="2246"/>
      <c r="FI37" s="2246"/>
      <c r="FJ37" s="2246"/>
      <c r="FK37" s="2246"/>
      <c r="FL37" s="2246"/>
      <c r="FM37" s="2246"/>
      <c r="FN37" s="2245"/>
      <c r="FO37" s="2245"/>
      <c r="FP37" s="2245"/>
      <c r="FQ37" s="2245"/>
      <c r="FR37" s="2245"/>
      <c r="FS37" s="2245"/>
      <c r="FT37" s="2245"/>
      <c r="FU37" s="2245"/>
      <c r="FV37" s="2245"/>
      <c r="FW37" s="2245"/>
      <c r="FX37" s="2246"/>
      <c r="FY37" s="2246"/>
      <c r="FZ37" s="2246"/>
      <c r="GA37" s="2246"/>
      <c r="GB37" s="2246"/>
      <c r="GC37" s="2246"/>
      <c r="GD37" s="2246"/>
      <c r="GE37" s="2246"/>
      <c r="GF37" s="2246"/>
      <c r="GG37" s="2246"/>
      <c r="GH37" s="2252"/>
      <c r="GI37" s="2246"/>
      <c r="GJ37" s="2246"/>
      <c r="GK37" s="2246"/>
      <c r="GL37" s="2246"/>
      <c r="GM37" s="2253"/>
      <c r="GN37" s="2253"/>
      <c r="GO37" s="2253"/>
      <c r="GP37" s="2253"/>
      <c r="GQ37" s="2253"/>
      <c r="GR37" s="2253"/>
      <c r="GS37" s="2253"/>
      <c r="GT37" s="2253"/>
      <c r="GU37" s="2253"/>
      <c r="GV37" s="2253"/>
      <c r="GW37" s="2253"/>
      <c r="GX37" s="2253"/>
      <c r="GY37" s="2253"/>
      <c r="GZ37" s="2253"/>
      <c r="HA37" s="2253"/>
      <c r="HB37" s="2253"/>
      <c r="HC37" s="2253"/>
      <c r="HD37" s="2253"/>
      <c r="HE37" s="2253"/>
      <c r="HF37" s="2253"/>
      <c r="HG37" s="2253"/>
      <c r="HH37" s="2253"/>
      <c r="HI37" s="2253"/>
      <c r="HJ37" s="2253"/>
      <c r="HK37" s="2253"/>
      <c r="HL37" s="2253"/>
      <c r="HM37" s="2253"/>
      <c r="HN37" s="2253"/>
      <c r="HO37" s="2242"/>
      <c r="HP37" s="2242"/>
      <c r="HQ37" s="2242"/>
      <c r="HR37" s="2242"/>
    </row>
    <row r="38" spans="1:226">
      <c r="A38" s="2243"/>
      <c r="B38" s="2244"/>
      <c r="C38" s="2244"/>
      <c r="D38" s="2245"/>
      <c r="E38" s="2245"/>
      <c r="F38" s="2246"/>
      <c r="G38" s="2246"/>
      <c r="H38" s="2246"/>
      <c r="I38" s="2246"/>
      <c r="J38" s="2246"/>
      <c r="K38" s="2246"/>
      <c r="L38" s="2246"/>
      <c r="M38" s="2246"/>
      <c r="N38" s="2246"/>
      <c r="O38" s="2245"/>
      <c r="P38" s="2246"/>
      <c r="Q38" s="2246"/>
      <c r="R38" s="2245"/>
      <c r="S38" s="2246"/>
      <c r="T38" s="2245"/>
      <c r="U38" s="2246"/>
      <c r="V38" s="2246"/>
      <c r="W38" s="2247"/>
      <c r="X38" s="2246"/>
      <c r="Y38" s="2245"/>
      <c r="Z38" s="2246"/>
      <c r="AA38" s="2246"/>
      <c r="AB38" s="2246"/>
      <c r="AC38" s="2246"/>
      <c r="AD38" s="2246"/>
      <c r="AE38" s="2246"/>
      <c r="AF38" s="2246"/>
      <c r="AG38" s="2246"/>
      <c r="AH38" s="2246"/>
      <c r="AI38" s="2246"/>
      <c r="AJ38" s="2246"/>
      <c r="AK38" s="2246"/>
      <c r="AL38" s="2246"/>
      <c r="AM38" s="2246"/>
      <c r="AN38" s="2246"/>
      <c r="AO38" s="2246"/>
      <c r="AP38" s="2246"/>
      <c r="AQ38" s="2246"/>
      <c r="AR38" s="2246"/>
      <c r="AS38" s="2246"/>
      <c r="AT38" s="2246"/>
      <c r="AU38" s="2246"/>
      <c r="AV38" s="2246"/>
      <c r="AW38" s="2246"/>
      <c r="AX38" s="2246"/>
      <c r="AY38" s="2246"/>
      <c r="AZ38" s="2246"/>
      <c r="BA38" s="2246"/>
      <c r="BB38" s="2246"/>
      <c r="BC38" s="2246"/>
      <c r="BD38" s="2246"/>
      <c r="BE38" s="2246"/>
      <c r="BF38" s="2246"/>
      <c r="BG38" s="2246"/>
      <c r="BH38" s="2243"/>
      <c r="BI38" s="2246"/>
      <c r="BJ38" s="2246"/>
      <c r="BK38" s="2246"/>
      <c r="BL38" s="2246"/>
      <c r="BM38" s="2246"/>
      <c r="BN38" s="2246"/>
      <c r="BO38" s="2243"/>
      <c r="BP38" s="2246"/>
      <c r="BQ38" s="2246"/>
      <c r="BR38" s="2246"/>
      <c r="BS38" s="2246"/>
      <c r="BT38" s="2246"/>
      <c r="BU38" s="2246"/>
      <c r="BV38" s="2243"/>
      <c r="BW38" s="2246"/>
      <c r="BX38" s="2246"/>
      <c r="BY38" s="2246"/>
      <c r="BZ38" s="2246"/>
      <c r="CA38" s="2246"/>
      <c r="CB38" s="2246"/>
      <c r="CC38" s="2243"/>
      <c r="CD38" s="2246"/>
      <c r="CE38" s="2246"/>
      <c r="CF38" s="2246"/>
      <c r="CG38" s="2246"/>
      <c r="CH38" s="2246"/>
      <c r="CI38" s="2246"/>
      <c r="CJ38" s="2246"/>
      <c r="CK38" s="2246"/>
      <c r="CL38" s="2246"/>
      <c r="CM38" s="2246"/>
      <c r="CN38" s="2246"/>
      <c r="CO38" s="2246"/>
      <c r="CP38" s="2246"/>
      <c r="CQ38" s="2246"/>
      <c r="CR38" s="2244"/>
      <c r="CS38" s="2248"/>
      <c r="CT38" s="2248"/>
      <c r="CU38" s="2248"/>
      <c r="CV38" s="2248"/>
      <c r="CW38" s="2249"/>
      <c r="CX38" s="2250"/>
      <c r="CY38" s="2249"/>
      <c r="CZ38" s="2248"/>
      <c r="DA38" s="2248"/>
      <c r="DB38" s="2249"/>
      <c r="DC38" s="2249"/>
      <c r="DD38" s="2251"/>
      <c r="DE38" s="2248"/>
      <c r="DF38" s="2248"/>
      <c r="DG38" s="2248"/>
      <c r="DH38" s="2248"/>
      <c r="DI38" s="2249"/>
      <c r="DJ38" s="2246"/>
      <c r="DK38" s="2250"/>
      <c r="DL38" s="2248"/>
      <c r="DM38" s="2248"/>
      <c r="DN38" s="2250"/>
      <c r="DO38" s="2250"/>
      <c r="DP38" s="2251"/>
      <c r="DQ38" s="2248"/>
      <c r="DR38" s="2248"/>
      <c r="DS38" s="2248"/>
      <c r="DT38" s="2248"/>
      <c r="DU38" s="2249"/>
      <c r="DV38" s="2248"/>
      <c r="DW38" s="2245"/>
      <c r="DX38" s="2248"/>
      <c r="DY38" s="2248"/>
      <c r="DZ38" s="2249"/>
      <c r="EA38" s="2250"/>
      <c r="EB38" s="2251"/>
      <c r="EC38" s="2248"/>
      <c r="ED38" s="2248"/>
      <c r="EE38" s="2248"/>
      <c r="EF38" s="2248"/>
      <c r="EG38" s="2249"/>
      <c r="EH38" s="2248"/>
      <c r="EI38" s="2248"/>
      <c r="EJ38" s="2248"/>
      <c r="EK38" s="2248"/>
      <c r="EL38" s="2248"/>
      <c r="EM38" s="2249"/>
      <c r="EN38" s="2248"/>
      <c r="EO38" s="2248"/>
      <c r="EP38" s="2246"/>
      <c r="EQ38" s="2246"/>
      <c r="ER38" s="2246"/>
      <c r="ES38" s="2246"/>
      <c r="ET38" s="2246"/>
      <c r="EU38" s="2246"/>
      <c r="EV38" s="2246"/>
      <c r="EW38" s="2246"/>
      <c r="EX38" s="2246"/>
      <c r="EY38" s="2246"/>
      <c r="EZ38" s="2246"/>
      <c r="FA38" s="2246"/>
      <c r="FB38" s="2246"/>
      <c r="FC38" s="2246"/>
      <c r="FD38" s="2246"/>
      <c r="FE38" s="2246"/>
      <c r="FF38" s="2246"/>
      <c r="FG38" s="2246"/>
      <c r="FH38" s="2246"/>
      <c r="FI38" s="2246"/>
      <c r="FJ38" s="2246"/>
      <c r="FK38" s="2246"/>
      <c r="FL38" s="2246"/>
      <c r="FM38" s="2246"/>
      <c r="FN38" s="2245"/>
      <c r="FO38" s="2245"/>
      <c r="FP38" s="2245"/>
      <c r="FQ38" s="2245"/>
      <c r="FR38" s="2245"/>
      <c r="FS38" s="2245"/>
      <c r="FT38" s="2245"/>
      <c r="FU38" s="2245"/>
      <c r="FV38" s="2245"/>
      <c r="FW38" s="2245"/>
      <c r="FX38" s="2246"/>
      <c r="FY38" s="2246"/>
      <c r="FZ38" s="2246"/>
      <c r="GA38" s="2246"/>
      <c r="GB38" s="2246"/>
      <c r="GC38" s="2246"/>
      <c r="GD38" s="2246"/>
      <c r="GE38" s="2246"/>
      <c r="GF38" s="2246"/>
      <c r="GG38" s="2246"/>
      <c r="GH38" s="2252"/>
      <c r="GI38" s="2246"/>
      <c r="GJ38" s="2246"/>
      <c r="GK38" s="2246"/>
      <c r="GL38" s="2246"/>
      <c r="GM38" s="2253"/>
      <c r="GN38" s="2253"/>
      <c r="GO38" s="2253"/>
      <c r="GP38" s="2253"/>
      <c r="GQ38" s="2253"/>
      <c r="GR38" s="2253"/>
      <c r="GS38" s="2253"/>
      <c r="GT38" s="2253"/>
      <c r="GU38" s="2253"/>
      <c r="GV38" s="2253"/>
      <c r="GW38" s="2253"/>
      <c r="GX38" s="2253"/>
      <c r="GY38" s="2253"/>
      <c r="GZ38" s="2253"/>
      <c r="HA38" s="2253"/>
      <c r="HB38" s="2253"/>
      <c r="HC38" s="2253"/>
      <c r="HD38" s="2253"/>
      <c r="HE38" s="2253"/>
      <c r="HF38" s="2253"/>
      <c r="HG38" s="2253"/>
      <c r="HH38" s="2253"/>
      <c r="HI38" s="2253"/>
      <c r="HJ38" s="2253"/>
      <c r="HK38" s="2253"/>
      <c r="HL38" s="2253"/>
      <c r="HM38" s="2253"/>
      <c r="HN38" s="2253"/>
      <c r="HO38" s="2242"/>
      <c r="HP38" s="2242"/>
      <c r="HQ38" s="2242"/>
      <c r="HR38" s="2242"/>
    </row>
    <row r="39" spans="1:226">
      <c r="A39" s="2243"/>
      <c r="B39" s="2244"/>
      <c r="C39" s="2244"/>
      <c r="D39" s="2245"/>
      <c r="E39" s="2245"/>
      <c r="F39" s="2246"/>
      <c r="G39" s="2246"/>
      <c r="H39" s="2246"/>
      <c r="I39" s="2246"/>
      <c r="J39" s="2246"/>
      <c r="K39" s="2246"/>
      <c r="L39" s="2246"/>
      <c r="M39" s="2246"/>
      <c r="N39" s="2246"/>
      <c r="O39" s="2245"/>
      <c r="P39" s="2246"/>
      <c r="Q39" s="2246"/>
      <c r="R39" s="2245"/>
      <c r="S39" s="2246"/>
      <c r="T39" s="2245"/>
      <c r="U39" s="2246"/>
      <c r="V39" s="2246"/>
      <c r="W39" s="2247"/>
      <c r="X39" s="2246"/>
      <c r="Y39" s="2245"/>
      <c r="Z39" s="2246"/>
      <c r="AA39" s="2246"/>
      <c r="AB39" s="2246"/>
      <c r="AC39" s="2246"/>
      <c r="AD39" s="2246"/>
      <c r="AE39" s="2246"/>
      <c r="AF39" s="2246"/>
      <c r="AG39" s="2246"/>
      <c r="AH39" s="2246"/>
      <c r="AI39" s="2246"/>
      <c r="AJ39" s="2246"/>
      <c r="AK39" s="2246"/>
      <c r="AL39" s="2246"/>
      <c r="AM39" s="2246"/>
      <c r="AN39" s="2246"/>
      <c r="AO39" s="2246"/>
      <c r="AP39" s="2246"/>
      <c r="AQ39" s="2246"/>
      <c r="AR39" s="2246"/>
      <c r="AS39" s="2246"/>
      <c r="AT39" s="2246"/>
      <c r="AU39" s="2246"/>
      <c r="AV39" s="2246"/>
      <c r="AW39" s="2246"/>
      <c r="AX39" s="2246"/>
      <c r="AY39" s="2246"/>
      <c r="AZ39" s="2246"/>
      <c r="BA39" s="2246"/>
      <c r="BB39" s="2246"/>
      <c r="BC39" s="2246"/>
      <c r="BD39" s="2246"/>
      <c r="BE39" s="2246"/>
      <c r="BF39" s="2246"/>
      <c r="BG39" s="2246"/>
      <c r="BH39" s="2243"/>
      <c r="BI39" s="2246"/>
      <c r="BJ39" s="2246"/>
      <c r="BK39" s="2246"/>
      <c r="BL39" s="2246"/>
      <c r="BM39" s="2246"/>
      <c r="BN39" s="2246"/>
      <c r="BO39" s="2243"/>
      <c r="BP39" s="2246"/>
      <c r="BQ39" s="2246"/>
      <c r="BR39" s="2246"/>
      <c r="BS39" s="2246"/>
      <c r="BT39" s="2246"/>
      <c r="BU39" s="2246"/>
      <c r="BV39" s="2243"/>
      <c r="BW39" s="2246"/>
      <c r="BX39" s="2246"/>
      <c r="BY39" s="2246"/>
      <c r="BZ39" s="2246"/>
      <c r="CA39" s="2246"/>
      <c r="CB39" s="2246"/>
      <c r="CC39" s="2243"/>
      <c r="CD39" s="2246"/>
      <c r="CE39" s="2246"/>
      <c r="CF39" s="2246"/>
      <c r="CG39" s="2246"/>
      <c r="CH39" s="2246"/>
      <c r="CI39" s="2246"/>
      <c r="CJ39" s="2246"/>
      <c r="CK39" s="2246"/>
      <c r="CL39" s="2246"/>
      <c r="CM39" s="2246"/>
      <c r="CN39" s="2246"/>
      <c r="CO39" s="2246"/>
      <c r="CP39" s="2246"/>
      <c r="CQ39" s="2246"/>
      <c r="CR39" s="2244"/>
      <c r="CS39" s="2248"/>
      <c r="CT39" s="2248"/>
      <c r="CU39" s="2248"/>
      <c r="CV39" s="2248"/>
      <c r="CW39" s="2249"/>
      <c r="CX39" s="2250"/>
      <c r="CY39" s="2249"/>
      <c r="CZ39" s="2248"/>
      <c r="DA39" s="2248"/>
      <c r="DB39" s="2249"/>
      <c r="DC39" s="2249"/>
      <c r="DD39" s="2251"/>
      <c r="DE39" s="2248"/>
      <c r="DF39" s="2248"/>
      <c r="DG39" s="2248"/>
      <c r="DH39" s="2248"/>
      <c r="DI39" s="2249"/>
      <c r="DJ39" s="2246"/>
      <c r="DK39" s="2250"/>
      <c r="DL39" s="2248"/>
      <c r="DM39" s="2248"/>
      <c r="DN39" s="2250"/>
      <c r="DO39" s="2250"/>
      <c r="DP39" s="2251"/>
      <c r="DQ39" s="2248"/>
      <c r="DR39" s="2248"/>
      <c r="DS39" s="2248"/>
      <c r="DT39" s="2248"/>
      <c r="DU39" s="2249"/>
      <c r="DV39" s="2248"/>
      <c r="DW39" s="2245"/>
      <c r="DX39" s="2248"/>
      <c r="DY39" s="2248"/>
      <c r="DZ39" s="2249"/>
      <c r="EA39" s="2250"/>
      <c r="EB39" s="2251"/>
      <c r="EC39" s="2248"/>
      <c r="ED39" s="2248"/>
      <c r="EE39" s="2248"/>
      <c r="EF39" s="2248"/>
      <c r="EG39" s="2249"/>
      <c r="EH39" s="2248"/>
      <c r="EI39" s="2248"/>
      <c r="EJ39" s="2248"/>
      <c r="EK39" s="2248"/>
      <c r="EL39" s="2248"/>
      <c r="EM39" s="2249"/>
      <c r="EN39" s="2248"/>
      <c r="EO39" s="2248"/>
      <c r="EP39" s="2246"/>
      <c r="EQ39" s="2246"/>
      <c r="ER39" s="2246"/>
      <c r="ES39" s="2246"/>
      <c r="ET39" s="2246"/>
      <c r="EU39" s="2246"/>
      <c r="EV39" s="2246"/>
      <c r="EW39" s="2246"/>
      <c r="EX39" s="2246"/>
      <c r="EY39" s="2246"/>
      <c r="EZ39" s="2246"/>
      <c r="FA39" s="2246"/>
      <c r="FB39" s="2246"/>
      <c r="FC39" s="2246"/>
      <c r="FD39" s="2246"/>
      <c r="FE39" s="2246"/>
      <c r="FF39" s="2246"/>
      <c r="FG39" s="2246"/>
      <c r="FH39" s="2246"/>
      <c r="FI39" s="2246"/>
      <c r="FJ39" s="2246"/>
      <c r="FK39" s="2246"/>
      <c r="FL39" s="2246"/>
      <c r="FM39" s="2246"/>
      <c r="FN39" s="2245"/>
      <c r="FO39" s="2245"/>
      <c r="FP39" s="2245"/>
      <c r="FQ39" s="2245"/>
      <c r="FR39" s="2245"/>
      <c r="FS39" s="2245"/>
      <c r="FT39" s="2245"/>
      <c r="FU39" s="2245"/>
      <c r="FV39" s="2245"/>
      <c r="FW39" s="2245"/>
      <c r="FX39" s="2246"/>
      <c r="FY39" s="2246"/>
      <c r="FZ39" s="2246"/>
      <c r="GA39" s="2246"/>
      <c r="GB39" s="2246"/>
      <c r="GC39" s="2246"/>
      <c r="GD39" s="2246"/>
      <c r="GE39" s="2246"/>
      <c r="GF39" s="2246"/>
      <c r="GG39" s="2246"/>
      <c r="GH39" s="2252"/>
      <c r="GI39" s="2246"/>
      <c r="GJ39" s="2246"/>
      <c r="GK39" s="2246"/>
      <c r="GL39" s="2246"/>
      <c r="GM39" s="2253"/>
      <c r="GN39" s="2253"/>
      <c r="GO39" s="2253"/>
      <c r="GP39" s="2253"/>
      <c r="GQ39" s="2253"/>
      <c r="GR39" s="2253"/>
      <c r="GS39" s="2253"/>
      <c r="GT39" s="2253"/>
      <c r="GU39" s="2253"/>
      <c r="GV39" s="2253"/>
      <c r="GW39" s="2253"/>
      <c r="GX39" s="2253"/>
      <c r="GY39" s="2253"/>
      <c r="GZ39" s="2253"/>
      <c r="HA39" s="2253"/>
      <c r="HB39" s="2253"/>
      <c r="HC39" s="2253"/>
      <c r="HD39" s="2253"/>
      <c r="HE39" s="2253"/>
      <c r="HF39" s="2253"/>
      <c r="HG39" s="2253"/>
      <c r="HH39" s="2253"/>
      <c r="HI39" s="2253"/>
      <c r="HJ39" s="2253"/>
      <c r="HK39" s="2253"/>
      <c r="HL39" s="2253"/>
      <c r="HM39" s="2253"/>
      <c r="HN39" s="2253"/>
      <c r="HO39" s="2242"/>
      <c r="HP39" s="2242"/>
      <c r="HQ39" s="2242"/>
      <c r="HR39" s="2242"/>
    </row>
    <row r="40" spans="1:226">
      <c r="A40" s="2243"/>
      <c r="B40" s="2244"/>
      <c r="C40" s="2244"/>
      <c r="D40" s="2245"/>
      <c r="E40" s="2245"/>
      <c r="F40" s="2246"/>
      <c r="G40" s="2246"/>
      <c r="H40" s="2246"/>
      <c r="I40" s="2246"/>
      <c r="J40" s="2246"/>
      <c r="K40" s="2246"/>
      <c r="L40" s="2246"/>
      <c r="M40" s="2246"/>
      <c r="N40" s="2246"/>
      <c r="O40" s="2245"/>
      <c r="P40" s="2246"/>
      <c r="Q40" s="2246"/>
      <c r="R40" s="2245"/>
      <c r="S40" s="2246"/>
      <c r="T40" s="2245"/>
      <c r="U40" s="2246"/>
      <c r="V40" s="2246"/>
      <c r="W40" s="2247"/>
      <c r="X40" s="2246"/>
      <c r="Y40" s="2245"/>
      <c r="Z40" s="2246"/>
      <c r="AA40" s="2246"/>
      <c r="AB40" s="2246"/>
      <c r="AC40" s="2246"/>
      <c r="AD40" s="2246"/>
      <c r="AE40" s="2246"/>
      <c r="AF40" s="2246"/>
      <c r="AG40" s="2246"/>
      <c r="AH40" s="2246"/>
      <c r="AI40" s="2246"/>
      <c r="AJ40" s="2246"/>
      <c r="AK40" s="2246"/>
      <c r="AL40" s="2246"/>
      <c r="AM40" s="2246"/>
      <c r="AN40" s="2246"/>
      <c r="AO40" s="2246"/>
      <c r="AP40" s="2246"/>
      <c r="AQ40" s="2246"/>
      <c r="AR40" s="2246"/>
      <c r="AS40" s="2246"/>
      <c r="AT40" s="2246"/>
      <c r="AU40" s="2246"/>
      <c r="AV40" s="2246"/>
      <c r="AW40" s="2246"/>
      <c r="AX40" s="2246"/>
      <c r="AY40" s="2246"/>
      <c r="AZ40" s="2246"/>
      <c r="BA40" s="2246"/>
      <c r="BB40" s="2246"/>
      <c r="BC40" s="2246"/>
      <c r="BD40" s="2246"/>
      <c r="BE40" s="2246"/>
      <c r="BF40" s="2246"/>
      <c r="BG40" s="2246"/>
      <c r="BH40" s="2243"/>
      <c r="BI40" s="2246"/>
      <c r="BJ40" s="2246"/>
      <c r="BK40" s="2246"/>
      <c r="BL40" s="2246"/>
      <c r="BM40" s="2246"/>
      <c r="BN40" s="2246"/>
      <c r="BO40" s="2243"/>
      <c r="BP40" s="2246"/>
      <c r="BQ40" s="2246"/>
      <c r="BR40" s="2246"/>
      <c r="BS40" s="2246"/>
      <c r="BT40" s="2246"/>
      <c r="BU40" s="2246"/>
      <c r="BV40" s="2243"/>
      <c r="BW40" s="2246"/>
      <c r="BX40" s="2246"/>
      <c r="BY40" s="2246"/>
      <c r="BZ40" s="2246"/>
      <c r="CA40" s="2246"/>
      <c r="CB40" s="2246"/>
      <c r="CC40" s="2243"/>
      <c r="CD40" s="2246"/>
      <c r="CE40" s="2246"/>
      <c r="CF40" s="2246"/>
      <c r="CG40" s="2246"/>
      <c r="CH40" s="2246"/>
      <c r="CI40" s="2246"/>
      <c r="CJ40" s="2246"/>
      <c r="CK40" s="2246"/>
      <c r="CL40" s="2246"/>
      <c r="CM40" s="2246"/>
      <c r="CN40" s="2246"/>
      <c r="CO40" s="2246"/>
      <c r="CP40" s="2246"/>
      <c r="CQ40" s="2246"/>
      <c r="CR40" s="2244"/>
      <c r="CS40" s="2248"/>
      <c r="CT40" s="2248"/>
      <c r="CU40" s="2248"/>
      <c r="CV40" s="2248"/>
      <c r="CW40" s="2249"/>
      <c r="CX40" s="2250"/>
      <c r="CY40" s="2249"/>
      <c r="CZ40" s="2248"/>
      <c r="DA40" s="2248"/>
      <c r="DB40" s="2249"/>
      <c r="DC40" s="2249"/>
      <c r="DD40" s="2251"/>
      <c r="DE40" s="2248"/>
      <c r="DF40" s="2248"/>
      <c r="DG40" s="2248"/>
      <c r="DH40" s="2248"/>
      <c r="DI40" s="2249"/>
      <c r="DJ40" s="2246"/>
      <c r="DK40" s="2250"/>
      <c r="DL40" s="2248"/>
      <c r="DM40" s="2248"/>
      <c r="DN40" s="2250"/>
      <c r="DO40" s="2250"/>
      <c r="DP40" s="2251"/>
      <c r="DQ40" s="2248"/>
      <c r="DR40" s="2248"/>
      <c r="DS40" s="2248"/>
      <c r="DT40" s="2248"/>
      <c r="DU40" s="2249"/>
      <c r="DV40" s="2248"/>
      <c r="DW40" s="2245"/>
      <c r="DX40" s="2248"/>
      <c r="DY40" s="2248"/>
      <c r="DZ40" s="2249"/>
      <c r="EA40" s="2250"/>
      <c r="EB40" s="2251"/>
      <c r="EC40" s="2248"/>
      <c r="ED40" s="2248"/>
      <c r="EE40" s="2248"/>
      <c r="EF40" s="2248"/>
      <c r="EG40" s="2249"/>
      <c r="EH40" s="2248"/>
      <c r="EI40" s="2248"/>
      <c r="EJ40" s="2248"/>
      <c r="EK40" s="2248"/>
      <c r="EL40" s="2248"/>
      <c r="EM40" s="2249"/>
      <c r="EN40" s="2248"/>
      <c r="EO40" s="2248"/>
      <c r="EP40" s="2246"/>
      <c r="EQ40" s="2246"/>
      <c r="ER40" s="2246"/>
      <c r="ES40" s="2246"/>
      <c r="ET40" s="2246"/>
      <c r="EU40" s="2246"/>
      <c r="EV40" s="2246"/>
      <c r="EW40" s="2246"/>
      <c r="EX40" s="2246"/>
      <c r="EY40" s="2246"/>
      <c r="EZ40" s="2246"/>
      <c r="FA40" s="2246"/>
      <c r="FB40" s="2246"/>
      <c r="FC40" s="2246"/>
      <c r="FD40" s="2246"/>
      <c r="FE40" s="2246"/>
      <c r="FF40" s="2246"/>
      <c r="FG40" s="2246"/>
      <c r="FH40" s="2246"/>
      <c r="FI40" s="2246"/>
      <c r="FJ40" s="2246"/>
      <c r="FK40" s="2246"/>
      <c r="FL40" s="2246"/>
      <c r="FM40" s="2246"/>
      <c r="FN40" s="2245"/>
      <c r="FO40" s="2245"/>
      <c r="FP40" s="2245"/>
      <c r="FQ40" s="2245"/>
      <c r="FR40" s="2245"/>
      <c r="FS40" s="2245"/>
      <c r="FT40" s="2245"/>
      <c r="FU40" s="2245"/>
      <c r="FV40" s="2245"/>
      <c r="FW40" s="2245"/>
      <c r="FX40" s="2246"/>
      <c r="FY40" s="2246"/>
      <c r="FZ40" s="2246"/>
      <c r="GA40" s="2246"/>
      <c r="GB40" s="2246"/>
      <c r="GC40" s="2246"/>
      <c r="GD40" s="2246"/>
      <c r="GE40" s="2246"/>
      <c r="GF40" s="2246"/>
      <c r="GG40" s="2246"/>
      <c r="GH40" s="2252"/>
      <c r="GI40" s="2246"/>
      <c r="GJ40" s="2246"/>
      <c r="GK40" s="2246"/>
      <c r="GL40" s="2246"/>
      <c r="GM40" s="2253"/>
      <c r="GN40" s="2253"/>
      <c r="GO40" s="2253"/>
      <c r="GP40" s="2253"/>
      <c r="GQ40" s="2253"/>
      <c r="GR40" s="2253"/>
      <c r="GS40" s="2253"/>
      <c r="GT40" s="2253"/>
      <c r="GU40" s="2253"/>
      <c r="GV40" s="2253"/>
      <c r="GW40" s="2253"/>
      <c r="GX40" s="2253"/>
      <c r="GY40" s="2253"/>
      <c r="GZ40" s="2253"/>
      <c r="HA40" s="2253"/>
      <c r="HB40" s="2253"/>
      <c r="HC40" s="2253"/>
      <c r="HD40" s="2253"/>
      <c r="HE40" s="2253"/>
      <c r="HF40" s="2253"/>
      <c r="HG40" s="2253"/>
      <c r="HH40" s="2253"/>
      <c r="HI40" s="2253"/>
      <c r="HJ40" s="2253"/>
      <c r="HK40" s="2253"/>
      <c r="HL40" s="2253"/>
      <c r="HM40" s="2253"/>
      <c r="HN40" s="2253"/>
      <c r="HO40" s="2242"/>
      <c r="HP40" s="2242"/>
      <c r="HQ40" s="2242"/>
      <c r="HR40" s="2242"/>
    </row>
    <row r="41" spans="1:226">
      <c r="A41" s="2243"/>
      <c r="B41" s="2244"/>
      <c r="C41" s="2244"/>
      <c r="D41" s="2245"/>
      <c r="E41" s="2245"/>
      <c r="F41" s="2246"/>
      <c r="G41" s="2246"/>
      <c r="H41" s="2246"/>
      <c r="I41" s="2246"/>
      <c r="J41" s="2246"/>
      <c r="K41" s="2246"/>
      <c r="L41" s="2246"/>
      <c r="M41" s="2246"/>
      <c r="N41" s="2246"/>
      <c r="O41" s="2245"/>
      <c r="P41" s="2246"/>
      <c r="Q41" s="2246"/>
      <c r="R41" s="2245"/>
      <c r="S41" s="2246"/>
      <c r="T41" s="2245"/>
      <c r="U41" s="2246"/>
      <c r="V41" s="2246"/>
      <c r="W41" s="2247"/>
      <c r="X41" s="2246"/>
      <c r="Y41" s="2245"/>
      <c r="Z41" s="2246"/>
      <c r="AA41" s="2246"/>
      <c r="AB41" s="2246"/>
      <c r="AC41" s="2246"/>
      <c r="AD41" s="2246"/>
      <c r="AE41" s="2246"/>
      <c r="AF41" s="2246"/>
      <c r="AG41" s="2246"/>
      <c r="AH41" s="2246"/>
      <c r="AI41" s="2246"/>
      <c r="AJ41" s="2246"/>
      <c r="AK41" s="2246"/>
      <c r="AL41" s="2246"/>
      <c r="AM41" s="2246"/>
      <c r="AN41" s="2246"/>
      <c r="AO41" s="2246"/>
      <c r="AP41" s="2246"/>
      <c r="AQ41" s="2246"/>
      <c r="AR41" s="2246"/>
      <c r="AS41" s="2246"/>
      <c r="AT41" s="2246"/>
      <c r="AU41" s="2246"/>
      <c r="AV41" s="2246"/>
      <c r="AW41" s="2246"/>
      <c r="AX41" s="2246"/>
      <c r="AY41" s="2246"/>
      <c r="AZ41" s="2246"/>
      <c r="BA41" s="2246"/>
      <c r="BB41" s="2246"/>
      <c r="BC41" s="2246"/>
      <c r="BD41" s="2246"/>
      <c r="BE41" s="2246"/>
      <c r="BF41" s="2246"/>
      <c r="BG41" s="2246"/>
      <c r="BH41" s="2243"/>
      <c r="BI41" s="2246"/>
      <c r="BJ41" s="2246"/>
      <c r="BK41" s="2246"/>
      <c r="BL41" s="2246"/>
      <c r="BM41" s="2246"/>
      <c r="BN41" s="2246"/>
      <c r="BO41" s="2243"/>
      <c r="BP41" s="2246"/>
      <c r="BQ41" s="2246"/>
      <c r="BR41" s="2246"/>
      <c r="BS41" s="2246"/>
      <c r="BT41" s="2246"/>
      <c r="BU41" s="2246"/>
      <c r="BV41" s="2243"/>
      <c r="BW41" s="2246"/>
      <c r="BX41" s="2246"/>
      <c r="BY41" s="2246"/>
      <c r="BZ41" s="2246"/>
      <c r="CA41" s="2246"/>
      <c r="CB41" s="2246"/>
      <c r="CC41" s="2243"/>
      <c r="CD41" s="2246"/>
      <c r="CE41" s="2246"/>
      <c r="CF41" s="2246"/>
      <c r="CG41" s="2246"/>
      <c r="CH41" s="2246"/>
      <c r="CI41" s="2246"/>
      <c r="CJ41" s="2246"/>
      <c r="CK41" s="2246"/>
      <c r="CL41" s="2246"/>
      <c r="CM41" s="2246"/>
      <c r="CN41" s="2246"/>
      <c r="CO41" s="2246"/>
      <c r="CP41" s="2246"/>
      <c r="CQ41" s="2246"/>
      <c r="CR41" s="2244"/>
      <c r="CS41" s="2248"/>
      <c r="CT41" s="2248"/>
      <c r="CU41" s="2248"/>
      <c r="CV41" s="2248"/>
      <c r="CW41" s="2249"/>
      <c r="CX41" s="2250"/>
      <c r="CY41" s="2249"/>
      <c r="CZ41" s="2248"/>
      <c r="DA41" s="2248"/>
      <c r="DB41" s="2249"/>
      <c r="DC41" s="2249"/>
      <c r="DD41" s="2251"/>
      <c r="DE41" s="2248"/>
      <c r="DF41" s="2248"/>
      <c r="DG41" s="2248"/>
      <c r="DH41" s="2248"/>
      <c r="DI41" s="2249"/>
      <c r="DJ41" s="2246"/>
      <c r="DK41" s="2250"/>
      <c r="DL41" s="2248"/>
      <c r="DM41" s="2248"/>
      <c r="DN41" s="2250"/>
      <c r="DO41" s="2250"/>
      <c r="DP41" s="2251"/>
      <c r="DQ41" s="2248"/>
      <c r="DR41" s="2248"/>
      <c r="DS41" s="2248"/>
      <c r="DT41" s="2248"/>
      <c r="DU41" s="2249"/>
      <c r="DV41" s="2248"/>
      <c r="DW41" s="2245"/>
      <c r="DX41" s="2248"/>
      <c r="DY41" s="2248"/>
      <c r="DZ41" s="2249"/>
      <c r="EA41" s="2250"/>
      <c r="EB41" s="2251"/>
      <c r="EC41" s="2248"/>
      <c r="ED41" s="2248"/>
      <c r="EE41" s="2248"/>
      <c r="EF41" s="2248"/>
      <c r="EG41" s="2249"/>
      <c r="EH41" s="2248"/>
      <c r="EI41" s="2248"/>
      <c r="EJ41" s="2248"/>
      <c r="EK41" s="2248"/>
      <c r="EL41" s="2248"/>
      <c r="EM41" s="2249"/>
      <c r="EN41" s="2248"/>
      <c r="EO41" s="2248"/>
      <c r="EP41" s="2246"/>
      <c r="EQ41" s="2246"/>
      <c r="ER41" s="2246"/>
      <c r="ES41" s="2246"/>
      <c r="ET41" s="2246"/>
      <c r="EU41" s="2246"/>
      <c r="EV41" s="2246"/>
      <c r="EW41" s="2246"/>
      <c r="EX41" s="2246"/>
      <c r="EY41" s="2246"/>
      <c r="EZ41" s="2246"/>
      <c r="FA41" s="2246"/>
      <c r="FB41" s="2246"/>
      <c r="FC41" s="2246"/>
      <c r="FD41" s="2246"/>
      <c r="FE41" s="2246"/>
      <c r="FF41" s="2246"/>
      <c r="FG41" s="2246"/>
      <c r="FH41" s="2246"/>
      <c r="FI41" s="2246"/>
      <c r="FJ41" s="2246"/>
      <c r="FK41" s="2246"/>
      <c r="FL41" s="2246"/>
      <c r="FM41" s="2246"/>
      <c r="FN41" s="2245"/>
      <c r="FO41" s="2245"/>
      <c r="FP41" s="2245"/>
      <c r="FQ41" s="2245"/>
      <c r="FR41" s="2245"/>
      <c r="FS41" s="2245"/>
      <c r="FT41" s="2245"/>
      <c r="FU41" s="2245"/>
      <c r="FV41" s="2245"/>
      <c r="FW41" s="2245"/>
      <c r="FX41" s="2246"/>
      <c r="FY41" s="2246"/>
      <c r="FZ41" s="2246"/>
      <c r="GA41" s="2246"/>
      <c r="GB41" s="2246"/>
      <c r="GC41" s="2246"/>
      <c r="GD41" s="2246"/>
      <c r="GE41" s="2246"/>
      <c r="GF41" s="2246"/>
      <c r="GG41" s="2246"/>
      <c r="GH41" s="2252"/>
      <c r="GI41" s="2246"/>
      <c r="GJ41" s="2246"/>
      <c r="GK41" s="2246"/>
      <c r="GL41" s="2246"/>
      <c r="GM41" s="2253"/>
      <c r="GN41" s="2253"/>
      <c r="GO41" s="2253"/>
      <c r="GP41" s="2253"/>
      <c r="GQ41" s="2253"/>
      <c r="GR41" s="2253"/>
      <c r="GS41" s="2253"/>
      <c r="GT41" s="2253"/>
      <c r="GU41" s="2253"/>
      <c r="GV41" s="2253"/>
      <c r="GW41" s="2253"/>
      <c r="GX41" s="2253"/>
      <c r="GY41" s="2253"/>
      <c r="GZ41" s="2253"/>
      <c r="HA41" s="2253"/>
      <c r="HB41" s="2253"/>
      <c r="HC41" s="2253"/>
      <c r="HD41" s="2253"/>
      <c r="HE41" s="2253"/>
      <c r="HF41" s="2253"/>
      <c r="HG41" s="2253"/>
      <c r="HH41" s="2253"/>
      <c r="HI41" s="2253"/>
      <c r="HJ41" s="2253"/>
      <c r="HK41" s="2253"/>
      <c r="HL41" s="2253"/>
      <c r="HM41" s="2253"/>
      <c r="HN41" s="2253"/>
      <c r="HO41" s="2242"/>
      <c r="HP41" s="2242"/>
      <c r="HQ41" s="2242"/>
      <c r="HR41" s="2242"/>
    </row>
    <row r="42" spans="1:226">
      <c r="A42" s="2243"/>
      <c r="B42" s="2244"/>
      <c r="C42" s="2244"/>
      <c r="D42" s="2245"/>
      <c r="E42" s="2245"/>
      <c r="F42" s="2246"/>
      <c r="G42" s="2246"/>
      <c r="H42" s="2246"/>
      <c r="I42" s="2246"/>
      <c r="J42" s="2246"/>
      <c r="K42" s="2246"/>
      <c r="L42" s="2246"/>
      <c r="M42" s="2246"/>
      <c r="N42" s="2246"/>
      <c r="O42" s="2245"/>
      <c r="P42" s="2246"/>
      <c r="Q42" s="2246"/>
      <c r="R42" s="2245"/>
      <c r="S42" s="2246"/>
      <c r="T42" s="2245"/>
      <c r="U42" s="2246"/>
      <c r="V42" s="2246"/>
      <c r="W42" s="2247"/>
      <c r="X42" s="2246"/>
      <c r="Y42" s="2245"/>
      <c r="Z42" s="2246"/>
      <c r="AA42" s="2246"/>
      <c r="AB42" s="2246"/>
      <c r="AC42" s="2246"/>
      <c r="AD42" s="2246"/>
      <c r="AE42" s="2246"/>
      <c r="AF42" s="2246"/>
      <c r="AG42" s="2246"/>
      <c r="AH42" s="2246"/>
      <c r="AI42" s="2246"/>
      <c r="AJ42" s="2246"/>
      <c r="AK42" s="2246"/>
      <c r="AL42" s="2246"/>
      <c r="AM42" s="2246"/>
      <c r="AN42" s="2246"/>
      <c r="AO42" s="2246"/>
      <c r="AP42" s="2246"/>
      <c r="AQ42" s="2246"/>
      <c r="AR42" s="2246"/>
      <c r="AS42" s="2246"/>
      <c r="AT42" s="2246"/>
      <c r="AU42" s="2246"/>
      <c r="AV42" s="2246"/>
      <c r="AW42" s="2246"/>
      <c r="AX42" s="2246"/>
      <c r="AY42" s="2246"/>
      <c r="AZ42" s="2246"/>
      <c r="BA42" s="2246"/>
      <c r="BB42" s="2246"/>
      <c r="BC42" s="2246"/>
      <c r="BD42" s="2246"/>
      <c r="BE42" s="2246"/>
      <c r="BF42" s="2246"/>
      <c r="BG42" s="2246"/>
      <c r="BH42" s="2243"/>
      <c r="BI42" s="2246"/>
      <c r="BJ42" s="2246"/>
      <c r="BK42" s="2246"/>
      <c r="BL42" s="2246"/>
      <c r="BM42" s="2246"/>
      <c r="BN42" s="2246"/>
      <c r="BO42" s="2243"/>
      <c r="BP42" s="2246"/>
      <c r="BQ42" s="2246"/>
      <c r="BR42" s="2246"/>
      <c r="BS42" s="2246"/>
      <c r="BT42" s="2246"/>
      <c r="BU42" s="2246"/>
      <c r="BV42" s="2243"/>
      <c r="BW42" s="2246"/>
      <c r="BX42" s="2246"/>
      <c r="BY42" s="2246"/>
      <c r="BZ42" s="2246"/>
      <c r="CA42" s="2246"/>
      <c r="CB42" s="2246"/>
      <c r="CC42" s="2243"/>
      <c r="CD42" s="2246"/>
      <c r="CE42" s="2246"/>
      <c r="CF42" s="2246"/>
      <c r="CG42" s="2246"/>
      <c r="CH42" s="2246"/>
      <c r="CI42" s="2246"/>
      <c r="CJ42" s="2246"/>
      <c r="CK42" s="2246"/>
      <c r="CL42" s="2246"/>
      <c r="CM42" s="2246"/>
      <c r="CN42" s="2246"/>
      <c r="CO42" s="2246"/>
      <c r="CP42" s="2246"/>
      <c r="CQ42" s="2246"/>
      <c r="CR42" s="2244"/>
      <c r="CS42" s="2248"/>
      <c r="CT42" s="2248"/>
      <c r="CU42" s="2248"/>
      <c r="CV42" s="2248"/>
      <c r="CW42" s="2249"/>
      <c r="CX42" s="2250"/>
      <c r="CY42" s="2249"/>
      <c r="CZ42" s="2248"/>
      <c r="DA42" s="2248"/>
      <c r="DB42" s="2249"/>
      <c r="DC42" s="2249"/>
      <c r="DD42" s="2251"/>
      <c r="DE42" s="2248"/>
      <c r="DF42" s="2248"/>
      <c r="DG42" s="2248"/>
      <c r="DH42" s="2248"/>
      <c r="DI42" s="2249"/>
      <c r="DJ42" s="2246"/>
      <c r="DK42" s="2250"/>
      <c r="DL42" s="2248"/>
      <c r="DM42" s="2248"/>
      <c r="DN42" s="2250"/>
      <c r="DO42" s="2250"/>
      <c r="DP42" s="2251"/>
      <c r="DQ42" s="2248"/>
      <c r="DR42" s="2248"/>
      <c r="DS42" s="2248"/>
      <c r="DT42" s="2248"/>
      <c r="DU42" s="2249"/>
      <c r="DV42" s="2248"/>
      <c r="DW42" s="2245"/>
      <c r="DX42" s="2248"/>
      <c r="DY42" s="2248"/>
      <c r="DZ42" s="2249"/>
      <c r="EA42" s="2250"/>
      <c r="EB42" s="2251"/>
      <c r="EC42" s="2248"/>
      <c r="ED42" s="2248"/>
      <c r="EE42" s="2248"/>
      <c r="EF42" s="2248"/>
      <c r="EG42" s="2249"/>
      <c r="EH42" s="2248"/>
      <c r="EI42" s="2248"/>
      <c r="EJ42" s="2248"/>
      <c r="EK42" s="2248"/>
      <c r="EL42" s="2248"/>
      <c r="EM42" s="2249"/>
      <c r="EN42" s="2248"/>
      <c r="EO42" s="2248"/>
      <c r="EP42" s="2246"/>
      <c r="EQ42" s="2246"/>
      <c r="ER42" s="2246"/>
      <c r="ES42" s="2246"/>
      <c r="ET42" s="2246"/>
      <c r="EU42" s="2246"/>
      <c r="EV42" s="2246"/>
      <c r="EW42" s="2246"/>
      <c r="EX42" s="2246"/>
      <c r="EY42" s="2246"/>
      <c r="EZ42" s="2246"/>
      <c r="FA42" s="2246"/>
      <c r="FB42" s="2246"/>
      <c r="FC42" s="2246"/>
      <c r="FD42" s="2246"/>
      <c r="FE42" s="2246"/>
      <c r="FF42" s="2246"/>
      <c r="FG42" s="2246"/>
      <c r="FH42" s="2246"/>
      <c r="FI42" s="2246"/>
      <c r="FJ42" s="2246"/>
      <c r="FK42" s="2246"/>
      <c r="FL42" s="2246"/>
      <c r="FM42" s="2246"/>
      <c r="FN42" s="2245"/>
      <c r="FO42" s="2245"/>
      <c r="FP42" s="2245"/>
      <c r="FQ42" s="2245"/>
      <c r="FR42" s="2245"/>
      <c r="FS42" s="2245"/>
      <c r="FT42" s="2245"/>
      <c r="FU42" s="2245"/>
      <c r="FV42" s="2245"/>
      <c r="FW42" s="2245"/>
      <c r="FX42" s="2246"/>
      <c r="FY42" s="2246"/>
      <c r="FZ42" s="2246"/>
      <c r="GA42" s="2246"/>
      <c r="GB42" s="2246"/>
      <c r="GC42" s="2246"/>
      <c r="GD42" s="2246"/>
      <c r="GE42" s="2246"/>
      <c r="GF42" s="2246"/>
      <c r="GG42" s="2246"/>
      <c r="GH42" s="2252"/>
      <c r="GI42" s="2246"/>
      <c r="GJ42" s="2246"/>
      <c r="GK42" s="2246"/>
      <c r="GL42" s="2246"/>
      <c r="GM42" s="2253"/>
      <c r="GN42" s="2253"/>
      <c r="GO42" s="2253"/>
      <c r="GP42" s="2253"/>
      <c r="GQ42" s="2253"/>
      <c r="GR42" s="2253"/>
      <c r="GS42" s="2253"/>
      <c r="GT42" s="2253"/>
      <c r="GU42" s="2253"/>
      <c r="GV42" s="2253"/>
      <c r="GW42" s="2253"/>
      <c r="GX42" s="2253"/>
      <c r="GY42" s="2253"/>
      <c r="GZ42" s="2253"/>
      <c r="HA42" s="2253"/>
      <c r="HB42" s="2253"/>
      <c r="HC42" s="2253"/>
      <c r="HD42" s="2253"/>
      <c r="HE42" s="2253"/>
      <c r="HF42" s="2253"/>
      <c r="HG42" s="2253"/>
      <c r="HH42" s="2253"/>
      <c r="HI42" s="2253"/>
      <c r="HJ42" s="2253"/>
      <c r="HK42" s="2253"/>
      <c r="HL42" s="2253"/>
      <c r="HM42" s="2253"/>
      <c r="HN42" s="2253"/>
      <c r="HO42" s="2242"/>
      <c r="HP42" s="2242"/>
      <c r="HQ42" s="2242"/>
      <c r="HR42" s="2242"/>
    </row>
    <row r="43" spans="1:226">
      <c r="A43" s="2243"/>
      <c r="B43" s="2244"/>
      <c r="C43" s="2244"/>
      <c r="D43" s="2245"/>
      <c r="E43" s="2245"/>
      <c r="F43" s="2246"/>
      <c r="G43" s="2246"/>
      <c r="H43" s="2246"/>
      <c r="I43" s="2246"/>
      <c r="J43" s="2246"/>
      <c r="K43" s="2246"/>
      <c r="L43" s="2246"/>
      <c r="M43" s="2246"/>
      <c r="N43" s="2246"/>
      <c r="O43" s="2245"/>
      <c r="P43" s="2246"/>
      <c r="Q43" s="2246"/>
      <c r="R43" s="2245"/>
      <c r="S43" s="2246"/>
      <c r="T43" s="2245"/>
      <c r="U43" s="2246"/>
      <c r="V43" s="2246"/>
      <c r="W43" s="2247"/>
      <c r="X43" s="2246"/>
      <c r="Y43" s="2245"/>
      <c r="Z43" s="2246"/>
      <c r="AA43" s="2246"/>
      <c r="AB43" s="2246"/>
      <c r="AC43" s="2246"/>
      <c r="AD43" s="2246"/>
      <c r="AE43" s="2246"/>
      <c r="AF43" s="2246"/>
      <c r="AG43" s="2246"/>
      <c r="AH43" s="2246"/>
      <c r="AI43" s="2246"/>
      <c r="AJ43" s="2246"/>
      <c r="AK43" s="2246"/>
      <c r="AL43" s="2246"/>
      <c r="AM43" s="2246"/>
      <c r="AN43" s="2246"/>
      <c r="AO43" s="2246"/>
      <c r="AP43" s="2246"/>
      <c r="AQ43" s="2246"/>
      <c r="AR43" s="2246"/>
      <c r="AS43" s="2246"/>
      <c r="AT43" s="2246"/>
      <c r="AU43" s="2246"/>
      <c r="AV43" s="2246"/>
      <c r="AW43" s="2246"/>
      <c r="AX43" s="2246"/>
      <c r="AY43" s="2246"/>
      <c r="AZ43" s="2246"/>
      <c r="BA43" s="2246"/>
      <c r="BB43" s="2246"/>
      <c r="BC43" s="2246"/>
      <c r="BD43" s="2246"/>
      <c r="BE43" s="2246"/>
      <c r="BF43" s="2246"/>
      <c r="BG43" s="2246"/>
      <c r="BH43" s="2243"/>
      <c r="BI43" s="2246"/>
      <c r="BJ43" s="2246"/>
      <c r="BK43" s="2246"/>
      <c r="BL43" s="2246"/>
      <c r="BM43" s="2246"/>
      <c r="BN43" s="2246"/>
      <c r="BO43" s="2243"/>
      <c r="BP43" s="2246"/>
      <c r="BQ43" s="2246"/>
      <c r="BR43" s="2246"/>
      <c r="BS43" s="2246"/>
      <c r="BT43" s="2246"/>
      <c r="BU43" s="2246"/>
      <c r="BV43" s="2243"/>
      <c r="BW43" s="2246"/>
      <c r="BX43" s="2246"/>
      <c r="BY43" s="2246"/>
      <c r="BZ43" s="2246"/>
      <c r="CA43" s="2246"/>
      <c r="CB43" s="2246"/>
      <c r="CC43" s="2243"/>
      <c r="CD43" s="2246"/>
      <c r="CE43" s="2246"/>
      <c r="CF43" s="2246"/>
      <c r="CG43" s="2246"/>
      <c r="CH43" s="2246"/>
      <c r="CI43" s="2246"/>
      <c r="CJ43" s="2246"/>
      <c r="CK43" s="2246"/>
      <c r="CL43" s="2246"/>
      <c r="CM43" s="2246"/>
      <c r="CN43" s="2246"/>
      <c r="CO43" s="2246"/>
      <c r="CP43" s="2246"/>
      <c r="CQ43" s="2246"/>
      <c r="CR43" s="2244"/>
      <c r="CS43" s="2248"/>
      <c r="CT43" s="2248"/>
      <c r="CU43" s="2248"/>
      <c r="CV43" s="2248"/>
      <c r="CW43" s="2249"/>
      <c r="CX43" s="2250"/>
      <c r="CY43" s="2249"/>
      <c r="CZ43" s="2248"/>
      <c r="DA43" s="2248"/>
      <c r="DB43" s="2249"/>
      <c r="DC43" s="2249"/>
      <c r="DD43" s="2251"/>
      <c r="DE43" s="2248"/>
      <c r="DF43" s="2248"/>
      <c r="DG43" s="2248"/>
      <c r="DH43" s="2248"/>
      <c r="DI43" s="2249"/>
      <c r="DJ43" s="2246"/>
      <c r="DK43" s="2250"/>
      <c r="DL43" s="2248"/>
      <c r="DM43" s="2248"/>
      <c r="DN43" s="2250"/>
      <c r="DO43" s="2250"/>
      <c r="DP43" s="2251"/>
      <c r="DQ43" s="2248"/>
      <c r="DR43" s="2248"/>
      <c r="DS43" s="2248"/>
      <c r="DT43" s="2248"/>
      <c r="DU43" s="2249"/>
      <c r="DV43" s="2248"/>
      <c r="DW43" s="2245"/>
      <c r="DX43" s="2248"/>
      <c r="DY43" s="2248"/>
      <c r="DZ43" s="2249"/>
      <c r="EA43" s="2250"/>
      <c r="EB43" s="2251"/>
      <c r="EC43" s="2248"/>
      <c r="ED43" s="2248"/>
      <c r="EE43" s="2248"/>
      <c r="EF43" s="2248"/>
      <c r="EG43" s="2249"/>
      <c r="EH43" s="2248"/>
      <c r="EI43" s="2248"/>
      <c r="EJ43" s="2248"/>
      <c r="EK43" s="2248"/>
      <c r="EL43" s="2248"/>
      <c r="EM43" s="2249"/>
      <c r="EN43" s="2248"/>
      <c r="EO43" s="2248"/>
      <c r="EP43" s="2246"/>
      <c r="EQ43" s="2246"/>
      <c r="ER43" s="2246"/>
      <c r="ES43" s="2246"/>
      <c r="ET43" s="2246"/>
      <c r="EU43" s="2246"/>
      <c r="EV43" s="2246"/>
      <c r="EW43" s="2246"/>
      <c r="EX43" s="2246"/>
      <c r="EY43" s="2246"/>
      <c r="EZ43" s="2246"/>
      <c r="FA43" s="2246"/>
      <c r="FB43" s="2246"/>
      <c r="FC43" s="2246"/>
      <c r="FD43" s="2246"/>
      <c r="FE43" s="2246"/>
      <c r="FF43" s="2246"/>
      <c r="FG43" s="2246"/>
      <c r="FH43" s="2246"/>
      <c r="FI43" s="2246"/>
      <c r="FJ43" s="2246"/>
      <c r="FK43" s="2246"/>
      <c r="FL43" s="2246"/>
      <c r="FM43" s="2246"/>
      <c r="FN43" s="2245"/>
      <c r="FO43" s="2245"/>
      <c r="FP43" s="2245"/>
      <c r="FQ43" s="2245"/>
      <c r="FR43" s="2245"/>
      <c r="FS43" s="2245"/>
      <c r="FT43" s="2245"/>
      <c r="FU43" s="2245"/>
      <c r="FV43" s="2245"/>
      <c r="FW43" s="2245"/>
      <c r="FX43" s="2246"/>
      <c r="FY43" s="2246"/>
      <c r="FZ43" s="2246"/>
      <c r="GA43" s="2246"/>
      <c r="GB43" s="2246"/>
      <c r="GC43" s="2246"/>
      <c r="GD43" s="2246"/>
      <c r="GE43" s="2246"/>
      <c r="GF43" s="2246"/>
      <c r="GG43" s="2246"/>
      <c r="GH43" s="2252"/>
      <c r="GI43" s="2246"/>
      <c r="GJ43" s="2246"/>
      <c r="GK43" s="2246"/>
      <c r="GL43" s="2246"/>
      <c r="GM43" s="2253"/>
      <c r="GN43" s="2253"/>
      <c r="GO43" s="2253"/>
      <c r="GP43" s="2253"/>
      <c r="GQ43" s="2253"/>
      <c r="GR43" s="2253"/>
      <c r="GS43" s="2253"/>
      <c r="GT43" s="2253"/>
      <c r="GU43" s="2253"/>
      <c r="GV43" s="2253"/>
      <c r="GW43" s="2253"/>
      <c r="GX43" s="2253"/>
      <c r="GY43" s="2253"/>
      <c r="GZ43" s="2253"/>
      <c r="HA43" s="2253"/>
      <c r="HB43" s="2253"/>
      <c r="HC43" s="2253"/>
      <c r="HD43" s="2253"/>
      <c r="HE43" s="2253"/>
      <c r="HF43" s="2253"/>
      <c r="HG43" s="2253"/>
      <c r="HH43" s="2253"/>
      <c r="HI43" s="2253"/>
      <c r="HJ43" s="2253"/>
      <c r="HK43" s="2253"/>
      <c r="HL43" s="2253"/>
      <c r="HM43" s="2253"/>
      <c r="HN43" s="2253"/>
      <c r="HO43" s="2242"/>
      <c r="HP43" s="2242"/>
      <c r="HQ43" s="2242"/>
      <c r="HR43" s="2242"/>
    </row>
    <row r="44" spans="1:226">
      <c r="A44" s="2243"/>
      <c r="B44" s="2244"/>
      <c r="C44" s="2244"/>
      <c r="D44" s="2245"/>
      <c r="E44" s="2245"/>
      <c r="F44" s="2246"/>
      <c r="G44" s="2246"/>
      <c r="H44" s="2246"/>
      <c r="I44" s="2246"/>
      <c r="J44" s="2246"/>
      <c r="K44" s="2246"/>
      <c r="L44" s="2246"/>
      <c r="M44" s="2246"/>
      <c r="N44" s="2246"/>
      <c r="O44" s="2245"/>
      <c r="P44" s="2246"/>
      <c r="Q44" s="2246"/>
      <c r="R44" s="2245"/>
      <c r="S44" s="2246"/>
      <c r="T44" s="2245"/>
      <c r="U44" s="2246"/>
      <c r="V44" s="2246"/>
      <c r="W44" s="2247"/>
      <c r="X44" s="2246"/>
      <c r="Y44" s="2245"/>
      <c r="Z44" s="2246"/>
      <c r="AA44" s="2246"/>
      <c r="AB44" s="2246"/>
      <c r="AC44" s="2246"/>
      <c r="AD44" s="2246"/>
      <c r="AE44" s="2246"/>
      <c r="AF44" s="2246"/>
      <c r="AG44" s="2246"/>
      <c r="AH44" s="2246"/>
      <c r="AI44" s="2246"/>
      <c r="AJ44" s="2246"/>
      <c r="AK44" s="2246"/>
      <c r="AL44" s="2246"/>
      <c r="AM44" s="2246"/>
      <c r="AN44" s="2246"/>
      <c r="AO44" s="2246"/>
      <c r="AP44" s="2246"/>
      <c r="AQ44" s="2246"/>
      <c r="AR44" s="2246"/>
      <c r="AS44" s="2246"/>
      <c r="AT44" s="2246"/>
      <c r="AU44" s="2246"/>
      <c r="AV44" s="2246"/>
      <c r="AW44" s="2246"/>
      <c r="AX44" s="2246"/>
      <c r="AY44" s="2246"/>
      <c r="AZ44" s="2246"/>
      <c r="BA44" s="2246"/>
      <c r="BB44" s="2246"/>
      <c r="BC44" s="2246"/>
      <c r="BD44" s="2246"/>
      <c r="BE44" s="2246"/>
      <c r="BF44" s="2246"/>
      <c r="BG44" s="2246"/>
      <c r="BH44" s="2243"/>
      <c r="BI44" s="2246"/>
      <c r="BJ44" s="2246"/>
      <c r="BK44" s="2246"/>
      <c r="BL44" s="2246"/>
      <c r="BM44" s="2246"/>
      <c r="BN44" s="2246"/>
      <c r="BO44" s="2243"/>
      <c r="BP44" s="2246"/>
      <c r="BQ44" s="2246"/>
      <c r="BR44" s="2246"/>
      <c r="BS44" s="2246"/>
      <c r="BT44" s="2246"/>
      <c r="BU44" s="2246"/>
      <c r="BV44" s="2243"/>
      <c r="BW44" s="2246"/>
      <c r="BX44" s="2246"/>
      <c r="BY44" s="2246"/>
      <c r="BZ44" s="2246"/>
      <c r="CA44" s="2246"/>
      <c r="CB44" s="2246"/>
      <c r="CC44" s="2243"/>
      <c r="CD44" s="2246"/>
      <c r="CE44" s="2246"/>
      <c r="CF44" s="2246"/>
      <c r="CG44" s="2246"/>
      <c r="CH44" s="2246"/>
      <c r="CI44" s="2246"/>
      <c r="CJ44" s="2246"/>
      <c r="CK44" s="2246"/>
      <c r="CL44" s="2246"/>
      <c r="CM44" s="2246"/>
      <c r="CN44" s="2246"/>
      <c r="CO44" s="2246"/>
      <c r="CP44" s="2246"/>
      <c r="CQ44" s="2246"/>
      <c r="CR44" s="2244"/>
      <c r="CS44" s="2248"/>
      <c r="CT44" s="2248"/>
      <c r="CU44" s="2248"/>
      <c r="CV44" s="2248"/>
      <c r="CW44" s="2249"/>
      <c r="CX44" s="2250"/>
      <c r="CY44" s="2249"/>
      <c r="CZ44" s="2248"/>
      <c r="DA44" s="2248"/>
      <c r="DB44" s="2249"/>
      <c r="DC44" s="2249"/>
      <c r="DD44" s="2251"/>
      <c r="DE44" s="2248"/>
      <c r="DF44" s="2248"/>
      <c r="DG44" s="2248"/>
      <c r="DH44" s="2248"/>
      <c r="DI44" s="2249"/>
      <c r="DJ44" s="2246"/>
      <c r="DK44" s="2250"/>
      <c r="DL44" s="2248"/>
      <c r="DM44" s="2248"/>
      <c r="DN44" s="2250"/>
      <c r="DO44" s="2250"/>
      <c r="DP44" s="2251"/>
      <c r="DQ44" s="2248"/>
      <c r="DR44" s="2248"/>
      <c r="DS44" s="2248"/>
      <c r="DT44" s="2248"/>
      <c r="DU44" s="2249"/>
      <c r="DV44" s="2248"/>
      <c r="DW44" s="2245"/>
      <c r="DX44" s="2248"/>
      <c r="DY44" s="2248"/>
      <c r="DZ44" s="2249"/>
      <c r="EA44" s="2250"/>
      <c r="EB44" s="2251"/>
      <c r="EC44" s="2248"/>
      <c r="ED44" s="2248"/>
      <c r="EE44" s="2248"/>
      <c r="EF44" s="2248"/>
      <c r="EG44" s="2249"/>
      <c r="EH44" s="2248"/>
      <c r="EI44" s="2248"/>
      <c r="EJ44" s="2248"/>
      <c r="EK44" s="2248"/>
      <c r="EL44" s="2248"/>
      <c r="EM44" s="2249"/>
      <c r="EN44" s="2248"/>
      <c r="EO44" s="2248"/>
      <c r="EP44" s="2246"/>
      <c r="EQ44" s="2246"/>
      <c r="ER44" s="2246"/>
      <c r="ES44" s="2246"/>
      <c r="ET44" s="2246"/>
      <c r="EU44" s="2246"/>
      <c r="EV44" s="2246"/>
      <c r="EW44" s="2246"/>
      <c r="EX44" s="2246"/>
      <c r="EY44" s="2246"/>
      <c r="EZ44" s="2246"/>
      <c r="FA44" s="2246"/>
      <c r="FB44" s="2246"/>
      <c r="FC44" s="2246"/>
      <c r="FD44" s="2246"/>
      <c r="FE44" s="2246"/>
      <c r="FF44" s="2246"/>
      <c r="FG44" s="2246"/>
      <c r="FH44" s="2246"/>
      <c r="FI44" s="2246"/>
      <c r="FJ44" s="2246"/>
      <c r="FK44" s="2246"/>
      <c r="FL44" s="2246"/>
      <c r="FM44" s="2246"/>
      <c r="FN44" s="2245"/>
      <c r="FO44" s="2245"/>
      <c r="FP44" s="2245"/>
      <c r="FQ44" s="2245"/>
      <c r="FR44" s="2245"/>
      <c r="FS44" s="2245"/>
      <c r="FT44" s="2245"/>
      <c r="FU44" s="2245"/>
      <c r="FV44" s="2245"/>
      <c r="FW44" s="2245"/>
      <c r="FX44" s="2246"/>
      <c r="FY44" s="2246"/>
      <c r="FZ44" s="2246"/>
      <c r="GA44" s="2246"/>
      <c r="GB44" s="2246"/>
      <c r="GC44" s="2246"/>
      <c r="GD44" s="2246"/>
      <c r="GE44" s="2246"/>
      <c r="GF44" s="2246"/>
      <c r="GG44" s="2246"/>
      <c r="GH44" s="2252"/>
      <c r="GI44" s="2246"/>
      <c r="GJ44" s="2246"/>
      <c r="GK44" s="2246"/>
      <c r="GL44" s="2246"/>
      <c r="GM44" s="2253"/>
      <c r="GN44" s="2253"/>
      <c r="GO44" s="2253"/>
      <c r="GP44" s="2253"/>
      <c r="GQ44" s="2253"/>
      <c r="GR44" s="2253"/>
      <c r="GS44" s="2253"/>
      <c r="GT44" s="2253"/>
      <c r="GU44" s="2253"/>
      <c r="GV44" s="2253"/>
      <c r="GW44" s="2253"/>
      <c r="GX44" s="2253"/>
      <c r="GY44" s="2253"/>
      <c r="GZ44" s="2253"/>
      <c r="HA44" s="2253"/>
      <c r="HB44" s="2253"/>
      <c r="HC44" s="2253"/>
      <c r="HD44" s="2253"/>
      <c r="HE44" s="2253"/>
      <c r="HF44" s="2253"/>
      <c r="HG44" s="2253"/>
      <c r="HH44" s="2253"/>
      <c r="HI44" s="2253"/>
      <c r="HJ44" s="2253"/>
      <c r="HK44" s="2253"/>
      <c r="HL44" s="2253"/>
      <c r="HM44" s="2253"/>
      <c r="HN44" s="2253"/>
      <c r="HO44" s="2242"/>
      <c r="HP44" s="2242"/>
      <c r="HQ44" s="2242"/>
      <c r="HR44" s="2242"/>
    </row>
    <row r="45" spans="1:226">
      <c r="A45" s="2243"/>
      <c r="B45" s="2244"/>
      <c r="C45" s="2244"/>
      <c r="D45" s="2245"/>
      <c r="E45" s="2245"/>
      <c r="F45" s="2246"/>
      <c r="G45" s="2246"/>
      <c r="H45" s="2246"/>
      <c r="I45" s="2246"/>
      <c r="J45" s="2246"/>
      <c r="K45" s="2246"/>
      <c r="L45" s="2246"/>
      <c r="M45" s="2246"/>
      <c r="N45" s="2246"/>
      <c r="O45" s="2245"/>
      <c r="P45" s="2246"/>
      <c r="Q45" s="2246"/>
      <c r="R45" s="2245"/>
      <c r="S45" s="2246"/>
      <c r="T45" s="2245"/>
      <c r="U45" s="2246"/>
      <c r="V45" s="2246"/>
      <c r="W45" s="2247"/>
      <c r="X45" s="2246"/>
      <c r="Y45" s="2245"/>
      <c r="Z45" s="2246"/>
      <c r="AA45" s="2246"/>
      <c r="AB45" s="2246"/>
      <c r="AC45" s="2246"/>
      <c r="AD45" s="2246"/>
      <c r="AE45" s="2246"/>
      <c r="AF45" s="2246"/>
      <c r="AG45" s="2246"/>
      <c r="AH45" s="2246"/>
      <c r="AI45" s="2246"/>
      <c r="AJ45" s="2246"/>
      <c r="AK45" s="2246"/>
      <c r="AL45" s="2246"/>
      <c r="AM45" s="2246"/>
      <c r="AN45" s="2246"/>
      <c r="AO45" s="2246"/>
      <c r="AP45" s="2246"/>
      <c r="AQ45" s="2246"/>
      <c r="AR45" s="2246"/>
      <c r="AS45" s="2246"/>
      <c r="AT45" s="2246"/>
      <c r="AU45" s="2246"/>
      <c r="AV45" s="2246"/>
      <c r="AW45" s="2246"/>
      <c r="AX45" s="2246"/>
      <c r="AY45" s="2246"/>
      <c r="AZ45" s="2246"/>
      <c r="BA45" s="2246"/>
      <c r="BB45" s="2246"/>
      <c r="BC45" s="2246"/>
      <c r="BD45" s="2246"/>
      <c r="BE45" s="2246"/>
      <c r="BF45" s="2246"/>
      <c r="BG45" s="2246"/>
      <c r="BH45" s="2243"/>
      <c r="BI45" s="2246"/>
      <c r="BJ45" s="2246"/>
      <c r="BK45" s="2246"/>
      <c r="BL45" s="2246"/>
      <c r="BM45" s="2246"/>
      <c r="BN45" s="2246"/>
      <c r="BO45" s="2243"/>
      <c r="BP45" s="2246"/>
      <c r="BQ45" s="2246"/>
      <c r="BR45" s="2246"/>
      <c r="BS45" s="2246"/>
      <c r="BT45" s="2246"/>
      <c r="BU45" s="2246"/>
      <c r="BV45" s="2243"/>
      <c r="BW45" s="2246"/>
      <c r="BX45" s="2246"/>
      <c r="BY45" s="2246"/>
      <c r="BZ45" s="2246"/>
      <c r="CA45" s="2246"/>
      <c r="CB45" s="2246"/>
      <c r="CC45" s="2243"/>
      <c r="CD45" s="2246"/>
      <c r="CE45" s="2246"/>
      <c r="CF45" s="2246"/>
      <c r="CG45" s="2246"/>
      <c r="CH45" s="2246"/>
      <c r="CI45" s="2246"/>
      <c r="CJ45" s="2246"/>
      <c r="CK45" s="2246"/>
      <c r="CL45" s="2246"/>
      <c r="CM45" s="2246"/>
      <c r="CN45" s="2246"/>
      <c r="CO45" s="2246"/>
      <c r="CP45" s="2246"/>
      <c r="CQ45" s="2246"/>
      <c r="CR45" s="2244"/>
      <c r="CS45" s="2248"/>
      <c r="CT45" s="2248"/>
      <c r="CU45" s="2248"/>
      <c r="CV45" s="2248"/>
      <c r="CW45" s="2249"/>
      <c r="CX45" s="2250"/>
      <c r="CY45" s="2249"/>
      <c r="CZ45" s="2248"/>
      <c r="DA45" s="2248"/>
      <c r="DB45" s="2249"/>
      <c r="DC45" s="2249"/>
      <c r="DD45" s="2251"/>
      <c r="DE45" s="2248"/>
      <c r="DF45" s="2248"/>
      <c r="DG45" s="2248"/>
      <c r="DH45" s="2248"/>
      <c r="DI45" s="2249"/>
      <c r="DJ45" s="2246"/>
      <c r="DK45" s="2250"/>
      <c r="DL45" s="2248"/>
      <c r="DM45" s="2248"/>
      <c r="DN45" s="2250"/>
      <c r="DO45" s="2250"/>
      <c r="DP45" s="2251"/>
      <c r="DQ45" s="2248"/>
      <c r="DR45" s="2248"/>
      <c r="DS45" s="2248"/>
      <c r="DT45" s="2248"/>
      <c r="DU45" s="2249"/>
      <c r="DV45" s="2248"/>
      <c r="DW45" s="2245"/>
      <c r="DX45" s="2248"/>
      <c r="DY45" s="2248"/>
      <c r="DZ45" s="2249"/>
      <c r="EA45" s="2250"/>
      <c r="EB45" s="2251"/>
      <c r="EC45" s="2248"/>
      <c r="ED45" s="2248"/>
      <c r="EE45" s="2248"/>
      <c r="EF45" s="2248"/>
      <c r="EG45" s="2249"/>
      <c r="EH45" s="2248"/>
      <c r="EI45" s="2248"/>
      <c r="EJ45" s="2248"/>
      <c r="EK45" s="2248"/>
      <c r="EL45" s="2248"/>
      <c r="EM45" s="2249"/>
      <c r="EN45" s="2248"/>
      <c r="EO45" s="2248"/>
      <c r="EP45" s="2246"/>
      <c r="EQ45" s="2246"/>
      <c r="ER45" s="2246"/>
      <c r="ES45" s="2246"/>
      <c r="ET45" s="2246"/>
      <c r="EU45" s="2246"/>
      <c r="EV45" s="2246"/>
      <c r="EW45" s="2246"/>
      <c r="EX45" s="2246"/>
      <c r="EY45" s="2246"/>
      <c r="EZ45" s="2246"/>
      <c r="FA45" s="2246"/>
      <c r="FB45" s="2246"/>
      <c r="FC45" s="2246"/>
      <c r="FD45" s="2246"/>
      <c r="FE45" s="2246"/>
      <c r="FF45" s="2246"/>
      <c r="FG45" s="2246"/>
      <c r="FH45" s="2246"/>
      <c r="FI45" s="2246"/>
      <c r="FJ45" s="2246"/>
      <c r="FK45" s="2246"/>
      <c r="FL45" s="2246"/>
      <c r="FM45" s="2246"/>
      <c r="FN45" s="2245"/>
      <c r="FO45" s="2245"/>
      <c r="FP45" s="2245"/>
      <c r="FQ45" s="2245"/>
      <c r="FR45" s="2245"/>
      <c r="FS45" s="2245"/>
      <c r="FT45" s="2245"/>
      <c r="FU45" s="2245"/>
      <c r="FV45" s="2245"/>
      <c r="FW45" s="2245"/>
      <c r="FX45" s="2246"/>
      <c r="FY45" s="2246"/>
      <c r="FZ45" s="2246"/>
      <c r="GA45" s="2246"/>
      <c r="GB45" s="2246"/>
      <c r="GC45" s="2246"/>
      <c r="GD45" s="2246"/>
      <c r="GE45" s="2246"/>
      <c r="GF45" s="2246"/>
      <c r="GG45" s="2246"/>
      <c r="GH45" s="2252"/>
      <c r="GI45" s="2246"/>
      <c r="GJ45" s="2246"/>
      <c r="GK45" s="2246"/>
      <c r="GL45" s="2246"/>
      <c r="GM45" s="2253"/>
      <c r="GN45" s="2253"/>
      <c r="GO45" s="2253"/>
      <c r="GP45" s="2253"/>
      <c r="GQ45" s="2253"/>
      <c r="GR45" s="2253"/>
      <c r="GS45" s="2253"/>
      <c r="GT45" s="2253"/>
      <c r="GU45" s="2253"/>
      <c r="GV45" s="2253"/>
      <c r="GW45" s="2253"/>
      <c r="GX45" s="2253"/>
      <c r="GY45" s="2253"/>
      <c r="GZ45" s="2253"/>
      <c r="HA45" s="2253"/>
      <c r="HB45" s="2253"/>
      <c r="HC45" s="2253"/>
      <c r="HD45" s="2253"/>
      <c r="HE45" s="2253"/>
      <c r="HF45" s="2253"/>
      <c r="HG45" s="2253"/>
      <c r="HH45" s="2253"/>
      <c r="HI45" s="2253"/>
      <c r="HJ45" s="2253"/>
      <c r="HK45" s="2253"/>
      <c r="HL45" s="2253"/>
      <c r="HM45" s="2253"/>
      <c r="HN45" s="2253"/>
      <c r="HO45" s="2242"/>
      <c r="HP45" s="2242"/>
      <c r="HQ45" s="2242"/>
      <c r="HR45" s="2242"/>
    </row>
    <row r="46" spans="1:226">
      <c r="A46" s="2243"/>
      <c r="B46" s="2244"/>
      <c r="C46" s="2244"/>
      <c r="D46" s="2245"/>
      <c r="E46" s="2245"/>
      <c r="F46" s="2246"/>
      <c r="G46" s="2246"/>
      <c r="H46" s="2246"/>
      <c r="I46" s="2246"/>
      <c r="J46" s="2246"/>
      <c r="K46" s="2246"/>
      <c r="L46" s="2246"/>
      <c r="M46" s="2246"/>
      <c r="N46" s="2246"/>
      <c r="O46" s="2245"/>
      <c r="P46" s="2246"/>
      <c r="Q46" s="2246"/>
      <c r="R46" s="2245"/>
      <c r="S46" s="2246"/>
      <c r="T46" s="2245"/>
      <c r="U46" s="2246"/>
      <c r="V46" s="2246"/>
      <c r="W46" s="2247"/>
      <c r="X46" s="2246"/>
      <c r="Y46" s="2245"/>
      <c r="Z46" s="2246"/>
      <c r="AA46" s="2246"/>
      <c r="AB46" s="2246"/>
      <c r="AC46" s="2246"/>
      <c r="AD46" s="2246"/>
      <c r="AE46" s="2246"/>
      <c r="AF46" s="2246"/>
      <c r="AG46" s="2246"/>
      <c r="AH46" s="2246"/>
      <c r="AI46" s="2246"/>
      <c r="AJ46" s="2246"/>
      <c r="AK46" s="2246"/>
      <c r="AL46" s="2246"/>
      <c r="AM46" s="2246"/>
      <c r="AN46" s="2246"/>
      <c r="AO46" s="2246"/>
      <c r="AP46" s="2246"/>
      <c r="AQ46" s="2246"/>
      <c r="AR46" s="2246"/>
      <c r="AS46" s="2246"/>
      <c r="AT46" s="2246"/>
      <c r="AU46" s="2246"/>
      <c r="AV46" s="2246"/>
      <c r="AW46" s="2246"/>
      <c r="AX46" s="2246"/>
      <c r="AY46" s="2246"/>
      <c r="AZ46" s="2246"/>
      <c r="BA46" s="2246"/>
      <c r="BB46" s="2246"/>
      <c r="BC46" s="2246"/>
      <c r="BD46" s="2246"/>
      <c r="BE46" s="2246"/>
      <c r="BF46" s="2246"/>
      <c r="BG46" s="2246"/>
      <c r="BH46" s="2243"/>
      <c r="BI46" s="2246"/>
      <c r="BJ46" s="2246"/>
      <c r="BK46" s="2246"/>
      <c r="BL46" s="2246"/>
      <c r="BM46" s="2246"/>
      <c r="BN46" s="2246"/>
      <c r="BO46" s="2243"/>
      <c r="BP46" s="2246"/>
      <c r="BQ46" s="2246"/>
      <c r="BR46" s="2246"/>
      <c r="BS46" s="2246"/>
      <c r="BT46" s="2246"/>
      <c r="BU46" s="2246"/>
      <c r="BV46" s="2243"/>
      <c r="BW46" s="2246"/>
      <c r="BX46" s="2246"/>
      <c r="BY46" s="2246"/>
      <c r="BZ46" s="2246"/>
      <c r="CA46" s="2246"/>
      <c r="CB46" s="2246"/>
      <c r="CC46" s="2243"/>
      <c r="CD46" s="2246"/>
      <c r="CE46" s="2246"/>
      <c r="CF46" s="2246"/>
      <c r="CG46" s="2246"/>
      <c r="CH46" s="2246"/>
      <c r="CI46" s="2246"/>
      <c r="CJ46" s="2246"/>
      <c r="CK46" s="2246"/>
      <c r="CL46" s="2246"/>
      <c r="CM46" s="2246"/>
      <c r="CN46" s="2246"/>
      <c r="CO46" s="2246"/>
      <c r="CP46" s="2246"/>
      <c r="CQ46" s="2246"/>
      <c r="CR46" s="2244"/>
      <c r="CS46" s="2248"/>
      <c r="CT46" s="2248"/>
      <c r="CU46" s="2248"/>
      <c r="CV46" s="2248"/>
      <c r="CW46" s="2249"/>
      <c r="CX46" s="2250"/>
      <c r="CY46" s="2249"/>
      <c r="CZ46" s="2248"/>
      <c r="DA46" s="2248"/>
      <c r="DB46" s="2249"/>
      <c r="DC46" s="2249"/>
      <c r="DD46" s="2251"/>
      <c r="DE46" s="2248"/>
      <c r="DF46" s="2248"/>
      <c r="DG46" s="2248"/>
      <c r="DH46" s="2248"/>
      <c r="DI46" s="2249"/>
      <c r="DJ46" s="2246"/>
      <c r="DK46" s="2250"/>
      <c r="DL46" s="2248"/>
      <c r="DM46" s="2248"/>
      <c r="DN46" s="2250"/>
      <c r="DO46" s="2250"/>
      <c r="DP46" s="2251"/>
      <c r="DQ46" s="2248"/>
      <c r="DR46" s="2248"/>
      <c r="DS46" s="2248"/>
      <c r="DT46" s="2248"/>
      <c r="DU46" s="2249"/>
      <c r="DV46" s="2248"/>
      <c r="DW46" s="2245"/>
      <c r="DX46" s="2248"/>
      <c r="DY46" s="2248"/>
      <c r="DZ46" s="2249"/>
      <c r="EA46" s="2250"/>
      <c r="EB46" s="2251"/>
      <c r="EC46" s="2248"/>
      <c r="ED46" s="2248"/>
      <c r="EE46" s="2248"/>
      <c r="EF46" s="2248"/>
      <c r="EG46" s="2249"/>
      <c r="EH46" s="2248"/>
      <c r="EI46" s="2248"/>
      <c r="EJ46" s="2248"/>
      <c r="EK46" s="2248"/>
      <c r="EL46" s="2248"/>
      <c r="EM46" s="2249"/>
      <c r="EN46" s="2248"/>
      <c r="EO46" s="2248"/>
      <c r="EP46" s="2246"/>
      <c r="EQ46" s="2246"/>
      <c r="ER46" s="2246"/>
      <c r="ES46" s="2246"/>
      <c r="ET46" s="2246"/>
      <c r="EU46" s="2246"/>
      <c r="EV46" s="2246"/>
      <c r="EW46" s="2246"/>
      <c r="EX46" s="2246"/>
      <c r="EY46" s="2246"/>
      <c r="EZ46" s="2246"/>
      <c r="FA46" s="2246"/>
      <c r="FB46" s="2246"/>
      <c r="FC46" s="2246"/>
      <c r="FD46" s="2246"/>
      <c r="FE46" s="2246"/>
      <c r="FF46" s="2246"/>
      <c r="FG46" s="2246"/>
      <c r="FH46" s="2246"/>
      <c r="FI46" s="2246"/>
      <c r="FJ46" s="2246"/>
      <c r="FK46" s="2246"/>
      <c r="FL46" s="2246"/>
      <c r="FM46" s="2246"/>
      <c r="FN46" s="2245"/>
      <c r="FO46" s="2245"/>
      <c r="FP46" s="2245"/>
      <c r="FQ46" s="2245"/>
      <c r="FR46" s="2245"/>
      <c r="FS46" s="2245"/>
      <c r="FT46" s="2245"/>
      <c r="FU46" s="2245"/>
      <c r="FV46" s="2245"/>
      <c r="FW46" s="2245"/>
      <c r="FX46" s="2246"/>
      <c r="FY46" s="2246"/>
      <c r="FZ46" s="2246"/>
      <c r="GA46" s="2246"/>
      <c r="GB46" s="2246"/>
      <c r="GC46" s="2246"/>
      <c r="GD46" s="2246"/>
      <c r="GE46" s="2246"/>
      <c r="GF46" s="2246"/>
      <c r="GG46" s="2246"/>
      <c r="GH46" s="2252"/>
      <c r="GI46" s="2246"/>
      <c r="GJ46" s="2246"/>
      <c r="GK46" s="2246"/>
      <c r="GL46" s="2246"/>
      <c r="GM46" s="2253"/>
      <c r="GN46" s="2253"/>
      <c r="GO46" s="2253"/>
      <c r="GP46" s="2253"/>
      <c r="GQ46" s="2253"/>
      <c r="GR46" s="2253"/>
      <c r="GS46" s="2253"/>
      <c r="GT46" s="2253"/>
      <c r="GU46" s="2253"/>
      <c r="GV46" s="2253"/>
      <c r="GW46" s="2253"/>
      <c r="GX46" s="2253"/>
      <c r="GY46" s="2253"/>
      <c r="GZ46" s="2253"/>
      <c r="HA46" s="2253"/>
      <c r="HB46" s="2253"/>
      <c r="HC46" s="2253"/>
      <c r="HD46" s="2253"/>
      <c r="HE46" s="2253"/>
      <c r="HF46" s="2253"/>
      <c r="HG46" s="2253"/>
      <c r="HH46" s="2253"/>
      <c r="HI46" s="2253"/>
      <c r="HJ46" s="2253"/>
      <c r="HK46" s="2253"/>
      <c r="HL46" s="2253"/>
      <c r="HM46" s="2253"/>
      <c r="HN46" s="2253"/>
      <c r="HO46" s="2242"/>
      <c r="HP46" s="2242"/>
      <c r="HQ46" s="2242"/>
      <c r="HR46" s="2242"/>
    </row>
    <row r="47" spans="1:226">
      <c r="A47" s="2243"/>
      <c r="B47" s="2244"/>
      <c r="C47" s="2244"/>
      <c r="D47" s="2245"/>
      <c r="E47" s="2245"/>
      <c r="F47" s="2246"/>
      <c r="G47" s="2246"/>
      <c r="H47" s="2246"/>
      <c r="I47" s="2246"/>
      <c r="J47" s="2246"/>
      <c r="K47" s="2246"/>
      <c r="L47" s="2246"/>
      <c r="M47" s="2246"/>
      <c r="N47" s="2246"/>
      <c r="O47" s="2245"/>
      <c r="P47" s="2246"/>
      <c r="Q47" s="2246"/>
      <c r="R47" s="2245"/>
      <c r="S47" s="2246"/>
      <c r="T47" s="2245"/>
      <c r="U47" s="2246"/>
      <c r="V47" s="2246"/>
      <c r="W47" s="2247"/>
      <c r="X47" s="2246"/>
      <c r="Y47" s="2245"/>
      <c r="Z47" s="2246"/>
      <c r="AA47" s="2246"/>
      <c r="AB47" s="2246"/>
      <c r="AC47" s="2246"/>
      <c r="AD47" s="2246"/>
      <c r="AE47" s="2246"/>
      <c r="AF47" s="2246"/>
      <c r="AG47" s="2246"/>
      <c r="AH47" s="2246"/>
      <c r="AI47" s="2246"/>
      <c r="AJ47" s="2246"/>
      <c r="AK47" s="2246"/>
      <c r="AL47" s="2246"/>
      <c r="AM47" s="2246"/>
      <c r="AN47" s="2246"/>
      <c r="AO47" s="2246"/>
      <c r="AP47" s="2246"/>
      <c r="AQ47" s="2246"/>
      <c r="AR47" s="2246"/>
      <c r="AS47" s="2246"/>
      <c r="AT47" s="2246"/>
      <c r="AU47" s="2246"/>
      <c r="AV47" s="2246"/>
      <c r="AW47" s="2246"/>
      <c r="AX47" s="2246"/>
      <c r="AY47" s="2246"/>
      <c r="AZ47" s="2246"/>
      <c r="BA47" s="2246"/>
      <c r="BB47" s="2246"/>
      <c r="BC47" s="2246"/>
      <c r="BD47" s="2246"/>
      <c r="BE47" s="2246"/>
      <c r="BF47" s="2246"/>
      <c r="BG47" s="2246"/>
      <c r="BH47" s="2243"/>
      <c r="BI47" s="2246"/>
      <c r="BJ47" s="2246"/>
      <c r="BK47" s="2246"/>
      <c r="BL47" s="2246"/>
      <c r="BM47" s="2246"/>
      <c r="BN47" s="2246"/>
      <c r="BO47" s="2243"/>
      <c r="BP47" s="2246"/>
      <c r="BQ47" s="2246"/>
      <c r="BR47" s="2246"/>
      <c r="BS47" s="2246"/>
      <c r="BT47" s="2246"/>
      <c r="BU47" s="2246"/>
      <c r="BV47" s="2243"/>
      <c r="BW47" s="2246"/>
      <c r="BX47" s="2246"/>
      <c r="BY47" s="2246"/>
      <c r="BZ47" s="2246"/>
      <c r="CA47" s="2246"/>
      <c r="CB47" s="2246"/>
      <c r="CC47" s="2243"/>
      <c r="CD47" s="2246"/>
      <c r="CE47" s="2246"/>
      <c r="CF47" s="2246"/>
      <c r="CG47" s="2246"/>
      <c r="CH47" s="2246"/>
      <c r="CI47" s="2246"/>
      <c r="CJ47" s="2246"/>
      <c r="CK47" s="2246"/>
      <c r="CL47" s="2246"/>
      <c r="CM47" s="2246"/>
      <c r="CN47" s="2246"/>
      <c r="CO47" s="2246"/>
      <c r="CP47" s="2246"/>
      <c r="CQ47" s="2246"/>
      <c r="CR47" s="2244"/>
      <c r="CS47" s="2248"/>
      <c r="CT47" s="2248"/>
      <c r="CU47" s="2248"/>
      <c r="CV47" s="2248"/>
      <c r="CW47" s="2249"/>
      <c r="CX47" s="2250"/>
      <c r="CY47" s="2249"/>
      <c r="CZ47" s="2248"/>
      <c r="DA47" s="2248"/>
      <c r="DB47" s="2249"/>
      <c r="DC47" s="2249"/>
      <c r="DD47" s="2251"/>
      <c r="DE47" s="2248"/>
      <c r="DF47" s="2248"/>
      <c r="DG47" s="2248"/>
      <c r="DH47" s="2248"/>
      <c r="DI47" s="2249"/>
      <c r="DJ47" s="2246"/>
      <c r="DK47" s="2250"/>
      <c r="DL47" s="2248"/>
      <c r="DM47" s="2248"/>
      <c r="DN47" s="2250"/>
      <c r="DO47" s="2250"/>
      <c r="DP47" s="2251"/>
      <c r="DQ47" s="2248"/>
      <c r="DR47" s="2248"/>
      <c r="DS47" s="2248"/>
      <c r="DT47" s="2248"/>
      <c r="DU47" s="2249"/>
      <c r="DV47" s="2248"/>
      <c r="DW47" s="2245"/>
      <c r="DX47" s="2248"/>
      <c r="DY47" s="2248"/>
      <c r="DZ47" s="2249"/>
      <c r="EA47" s="2250"/>
      <c r="EB47" s="2251"/>
      <c r="EC47" s="2248"/>
      <c r="ED47" s="2248"/>
      <c r="EE47" s="2248"/>
      <c r="EF47" s="2248"/>
      <c r="EG47" s="2249"/>
      <c r="EH47" s="2248"/>
      <c r="EI47" s="2248"/>
      <c r="EJ47" s="2248"/>
      <c r="EK47" s="2248"/>
      <c r="EL47" s="2248"/>
      <c r="EM47" s="2249"/>
      <c r="EN47" s="2248"/>
      <c r="EO47" s="2248"/>
      <c r="EP47" s="2246"/>
      <c r="EQ47" s="2246"/>
      <c r="ER47" s="2246"/>
      <c r="ES47" s="2246"/>
      <c r="ET47" s="2246"/>
      <c r="EU47" s="2246"/>
      <c r="EV47" s="2246"/>
      <c r="EW47" s="2246"/>
      <c r="EX47" s="2246"/>
      <c r="EY47" s="2246"/>
      <c r="EZ47" s="2246"/>
      <c r="FA47" s="2246"/>
      <c r="FB47" s="2246"/>
      <c r="FC47" s="2246"/>
      <c r="FD47" s="2246"/>
      <c r="FE47" s="2246"/>
      <c r="FF47" s="2246"/>
      <c r="FG47" s="2246"/>
      <c r="FH47" s="2246"/>
      <c r="FI47" s="2246"/>
      <c r="FJ47" s="2246"/>
      <c r="FK47" s="2246"/>
      <c r="FL47" s="2246"/>
      <c r="FM47" s="2246"/>
      <c r="FN47" s="2245"/>
      <c r="FO47" s="2245"/>
      <c r="FP47" s="2245"/>
      <c r="FQ47" s="2245"/>
      <c r="FR47" s="2245"/>
      <c r="FS47" s="2245"/>
      <c r="FT47" s="2245"/>
      <c r="FU47" s="2245"/>
      <c r="FV47" s="2245"/>
      <c r="FW47" s="2245"/>
      <c r="FX47" s="2246"/>
      <c r="FY47" s="2246"/>
      <c r="FZ47" s="2246"/>
      <c r="GA47" s="2246"/>
      <c r="GB47" s="2246"/>
      <c r="GC47" s="2246"/>
      <c r="GD47" s="2246"/>
      <c r="GE47" s="2246"/>
      <c r="GF47" s="2246"/>
      <c r="GG47" s="2246"/>
      <c r="GH47" s="2252"/>
      <c r="GI47" s="2246"/>
      <c r="GJ47" s="2246"/>
      <c r="GK47" s="2246"/>
      <c r="GL47" s="2246"/>
      <c r="GM47" s="2253"/>
      <c r="GN47" s="2253"/>
      <c r="GO47" s="2253"/>
      <c r="GP47" s="2253"/>
      <c r="GQ47" s="2253"/>
      <c r="GR47" s="2253"/>
      <c r="GS47" s="2253"/>
      <c r="GT47" s="2253"/>
      <c r="GU47" s="2253"/>
      <c r="GV47" s="2253"/>
      <c r="GW47" s="2253"/>
      <c r="GX47" s="2253"/>
      <c r="GY47" s="2253"/>
      <c r="GZ47" s="2253"/>
      <c r="HA47" s="2253"/>
      <c r="HB47" s="2253"/>
      <c r="HC47" s="2253"/>
      <c r="HD47" s="2253"/>
      <c r="HE47" s="2253"/>
      <c r="HF47" s="2253"/>
      <c r="HG47" s="2253"/>
      <c r="HH47" s="2253"/>
      <c r="HI47" s="2253"/>
      <c r="HJ47" s="2253"/>
      <c r="HK47" s="2253"/>
      <c r="HL47" s="2253"/>
      <c r="HM47" s="2253"/>
      <c r="HN47" s="2253"/>
      <c r="HO47" s="2242"/>
      <c r="HP47" s="2242"/>
      <c r="HQ47" s="2242"/>
      <c r="HR47" s="2242"/>
    </row>
    <row r="48" spans="1:226">
      <c r="A48" s="2243"/>
      <c r="B48" s="2244"/>
      <c r="C48" s="2244"/>
      <c r="D48" s="2245"/>
      <c r="E48" s="2245"/>
      <c r="F48" s="2246"/>
      <c r="G48" s="2246"/>
      <c r="H48" s="2246"/>
      <c r="I48" s="2246"/>
      <c r="J48" s="2246"/>
      <c r="K48" s="2246"/>
      <c r="L48" s="2246"/>
      <c r="M48" s="2246"/>
      <c r="N48" s="2246"/>
      <c r="O48" s="2245"/>
      <c r="P48" s="2246"/>
      <c r="Q48" s="2246"/>
      <c r="R48" s="2245"/>
      <c r="S48" s="2246"/>
      <c r="T48" s="2245"/>
      <c r="U48" s="2246"/>
      <c r="V48" s="2246"/>
      <c r="W48" s="2247"/>
      <c r="X48" s="2246"/>
      <c r="Y48" s="2245"/>
      <c r="Z48" s="2246"/>
      <c r="AA48" s="2246"/>
      <c r="AB48" s="2246"/>
      <c r="AC48" s="2246"/>
      <c r="AD48" s="2246"/>
      <c r="AE48" s="2246"/>
      <c r="AF48" s="2246"/>
      <c r="AG48" s="2246"/>
      <c r="AH48" s="2246"/>
      <c r="AI48" s="2246"/>
      <c r="AJ48" s="2246"/>
      <c r="AK48" s="2246"/>
      <c r="AL48" s="2246"/>
      <c r="AM48" s="2246"/>
      <c r="AN48" s="2246"/>
      <c r="AO48" s="2246"/>
      <c r="AP48" s="2246"/>
      <c r="AQ48" s="2246"/>
      <c r="AR48" s="2246"/>
      <c r="AS48" s="2246"/>
      <c r="AT48" s="2246"/>
      <c r="AU48" s="2246"/>
      <c r="AV48" s="2246"/>
      <c r="AW48" s="2246"/>
      <c r="AX48" s="2246"/>
      <c r="AY48" s="2246"/>
      <c r="AZ48" s="2246"/>
      <c r="BA48" s="2246"/>
      <c r="BB48" s="2246"/>
      <c r="BC48" s="2246"/>
      <c r="BD48" s="2246"/>
      <c r="BE48" s="2246"/>
      <c r="BF48" s="2246"/>
      <c r="BG48" s="2246"/>
      <c r="BH48" s="2243"/>
      <c r="BI48" s="2246"/>
      <c r="BJ48" s="2246"/>
      <c r="BK48" s="2246"/>
      <c r="BL48" s="2246"/>
      <c r="BM48" s="2246"/>
      <c r="BN48" s="2246"/>
      <c r="BO48" s="2243"/>
      <c r="BP48" s="2246"/>
      <c r="BQ48" s="2246"/>
      <c r="BR48" s="2246"/>
      <c r="BS48" s="2246"/>
      <c r="BT48" s="2246"/>
      <c r="BU48" s="2246"/>
      <c r="BV48" s="2243"/>
      <c r="BW48" s="2246"/>
      <c r="BX48" s="2246"/>
      <c r="BY48" s="2246"/>
      <c r="BZ48" s="2246"/>
      <c r="CA48" s="2246"/>
      <c r="CB48" s="2246"/>
      <c r="CC48" s="2243"/>
      <c r="CD48" s="2246"/>
      <c r="CE48" s="2246"/>
      <c r="CF48" s="2246"/>
      <c r="CG48" s="2246"/>
      <c r="CH48" s="2246"/>
      <c r="CI48" s="2246"/>
      <c r="CJ48" s="2246"/>
      <c r="CK48" s="2246"/>
      <c r="CL48" s="2246"/>
      <c r="CM48" s="2246"/>
      <c r="CN48" s="2246"/>
      <c r="CO48" s="2246"/>
      <c r="CP48" s="2246"/>
      <c r="CQ48" s="2246"/>
      <c r="CR48" s="2244"/>
      <c r="CS48" s="2248"/>
      <c r="CT48" s="2248"/>
      <c r="CU48" s="2248"/>
      <c r="CV48" s="2248"/>
      <c r="CW48" s="2249"/>
      <c r="CX48" s="2250"/>
      <c r="CY48" s="2249"/>
      <c r="CZ48" s="2248"/>
      <c r="DA48" s="2248"/>
      <c r="DB48" s="2249"/>
      <c r="DC48" s="2249"/>
      <c r="DD48" s="2251"/>
      <c r="DE48" s="2248"/>
      <c r="DF48" s="2248"/>
      <c r="DG48" s="2248"/>
      <c r="DH48" s="2248"/>
      <c r="DI48" s="2249"/>
      <c r="DJ48" s="2246"/>
      <c r="DK48" s="2250"/>
      <c r="DL48" s="2248"/>
      <c r="DM48" s="2248"/>
      <c r="DN48" s="2250"/>
      <c r="DO48" s="2250"/>
      <c r="DP48" s="2251"/>
      <c r="DQ48" s="2248"/>
      <c r="DR48" s="2248"/>
      <c r="DS48" s="2248"/>
      <c r="DT48" s="2248"/>
      <c r="DU48" s="2249"/>
      <c r="DV48" s="2248"/>
      <c r="DW48" s="2245"/>
      <c r="DX48" s="2248"/>
      <c r="DY48" s="2248"/>
      <c r="DZ48" s="2249"/>
      <c r="EA48" s="2250"/>
      <c r="EB48" s="2251"/>
      <c r="EC48" s="2248"/>
      <c r="ED48" s="2248"/>
      <c r="EE48" s="2248"/>
      <c r="EF48" s="2248"/>
      <c r="EG48" s="2249"/>
      <c r="EH48" s="2248"/>
      <c r="EI48" s="2248"/>
      <c r="EJ48" s="2248"/>
      <c r="EK48" s="2248"/>
      <c r="EL48" s="2248"/>
      <c r="EM48" s="2249"/>
      <c r="EN48" s="2248"/>
      <c r="EO48" s="2248"/>
      <c r="EP48" s="2246"/>
      <c r="EQ48" s="2246"/>
      <c r="ER48" s="2246"/>
      <c r="ES48" s="2246"/>
      <c r="ET48" s="2246"/>
      <c r="EU48" s="2246"/>
      <c r="EV48" s="2246"/>
      <c r="EW48" s="2246"/>
      <c r="EX48" s="2246"/>
      <c r="EY48" s="2246"/>
      <c r="EZ48" s="2246"/>
      <c r="FA48" s="2246"/>
      <c r="FB48" s="2246"/>
      <c r="FC48" s="2246"/>
      <c r="FD48" s="2246"/>
      <c r="FE48" s="2246"/>
      <c r="FF48" s="2246"/>
      <c r="FG48" s="2246"/>
      <c r="FH48" s="2246"/>
      <c r="FI48" s="2246"/>
      <c r="FJ48" s="2246"/>
      <c r="FK48" s="2246"/>
      <c r="FL48" s="2246"/>
      <c r="FM48" s="2246"/>
      <c r="FN48" s="2245"/>
      <c r="FO48" s="2245"/>
      <c r="FP48" s="2245"/>
      <c r="FQ48" s="2245"/>
      <c r="FR48" s="2245"/>
      <c r="FS48" s="2245"/>
      <c r="FT48" s="2245"/>
      <c r="FU48" s="2245"/>
      <c r="FV48" s="2245"/>
      <c r="FW48" s="2245"/>
      <c r="FX48" s="2246"/>
      <c r="FY48" s="2246"/>
      <c r="FZ48" s="2246"/>
      <c r="GA48" s="2246"/>
      <c r="GB48" s="2246"/>
      <c r="GC48" s="2246"/>
      <c r="GD48" s="2246"/>
      <c r="GE48" s="2246"/>
      <c r="GF48" s="2246"/>
      <c r="GG48" s="2246"/>
      <c r="GH48" s="2252"/>
      <c r="GI48" s="2246"/>
      <c r="GJ48" s="2246"/>
      <c r="GK48" s="2246"/>
      <c r="GL48" s="2246"/>
      <c r="GM48" s="2253"/>
      <c r="GN48" s="2253"/>
      <c r="GO48" s="2253"/>
      <c r="GP48" s="2253"/>
      <c r="GQ48" s="2253"/>
      <c r="GR48" s="2253"/>
      <c r="GS48" s="2253"/>
      <c r="GT48" s="2253"/>
      <c r="GU48" s="2253"/>
      <c r="GV48" s="2253"/>
      <c r="GW48" s="2253"/>
      <c r="GX48" s="2253"/>
      <c r="GY48" s="2253"/>
      <c r="GZ48" s="2253"/>
      <c r="HA48" s="2253"/>
      <c r="HB48" s="2253"/>
      <c r="HC48" s="2253"/>
      <c r="HD48" s="2253"/>
      <c r="HE48" s="2253"/>
      <c r="HF48" s="2253"/>
      <c r="HG48" s="2253"/>
      <c r="HH48" s="2253"/>
      <c r="HI48" s="2253"/>
      <c r="HJ48" s="2253"/>
      <c r="HK48" s="2253"/>
      <c r="HL48" s="2253"/>
      <c r="HM48" s="2253"/>
      <c r="HN48" s="2253"/>
      <c r="HO48" s="2242"/>
      <c r="HP48" s="2242"/>
      <c r="HQ48" s="2242"/>
      <c r="HR48" s="2242"/>
    </row>
    <row r="49" spans="1:226">
      <c r="A49" s="2243"/>
      <c r="B49" s="2244"/>
      <c r="C49" s="2244"/>
      <c r="D49" s="2245"/>
      <c r="E49" s="2245"/>
      <c r="F49" s="2246"/>
      <c r="G49" s="2246"/>
      <c r="H49" s="2246"/>
      <c r="I49" s="2246"/>
      <c r="J49" s="2246"/>
      <c r="K49" s="2246"/>
      <c r="L49" s="2246"/>
      <c r="M49" s="2246"/>
      <c r="N49" s="2246"/>
      <c r="O49" s="2245"/>
      <c r="P49" s="2246"/>
      <c r="Q49" s="2246"/>
      <c r="R49" s="2245"/>
      <c r="S49" s="2246"/>
      <c r="T49" s="2245"/>
      <c r="U49" s="2246"/>
      <c r="V49" s="2246"/>
      <c r="W49" s="2247"/>
      <c r="X49" s="2246"/>
      <c r="Y49" s="2245"/>
      <c r="Z49" s="2246"/>
      <c r="AA49" s="2246"/>
      <c r="AB49" s="2246"/>
      <c r="AC49" s="2246"/>
      <c r="AD49" s="2246"/>
      <c r="AE49" s="2246"/>
      <c r="AF49" s="2246"/>
      <c r="AG49" s="2246"/>
      <c r="AH49" s="2246"/>
      <c r="AI49" s="2246"/>
      <c r="AJ49" s="2246"/>
      <c r="AK49" s="2246"/>
      <c r="AL49" s="2246"/>
      <c r="AM49" s="2246"/>
      <c r="AN49" s="2246"/>
      <c r="AO49" s="2246"/>
      <c r="AP49" s="2246"/>
      <c r="AQ49" s="2246"/>
      <c r="AR49" s="2246"/>
      <c r="AS49" s="2246"/>
      <c r="AT49" s="2246"/>
      <c r="AU49" s="2246"/>
      <c r="AV49" s="2246"/>
      <c r="AW49" s="2246"/>
      <c r="AX49" s="2246"/>
      <c r="AY49" s="2246"/>
      <c r="AZ49" s="2246"/>
      <c r="BA49" s="2246"/>
      <c r="BB49" s="2246"/>
      <c r="BC49" s="2246"/>
      <c r="BD49" s="2246"/>
      <c r="BE49" s="2246"/>
      <c r="BF49" s="2246"/>
      <c r="BG49" s="2246"/>
      <c r="BH49" s="2243"/>
      <c r="BI49" s="2246"/>
      <c r="BJ49" s="2246"/>
      <c r="BK49" s="2246"/>
      <c r="BL49" s="2246"/>
      <c r="BM49" s="2246"/>
      <c r="BN49" s="2246"/>
      <c r="BO49" s="2243"/>
      <c r="BP49" s="2246"/>
      <c r="BQ49" s="2246"/>
      <c r="BR49" s="2246"/>
      <c r="BS49" s="2246"/>
      <c r="BT49" s="2246"/>
      <c r="BU49" s="2246"/>
      <c r="BV49" s="2243"/>
      <c r="BW49" s="2246"/>
      <c r="BX49" s="2246"/>
      <c r="BY49" s="2246"/>
      <c r="BZ49" s="2246"/>
      <c r="CA49" s="2246"/>
      <c r="CB49" s="2246"/>
      <c r="CC49" s="2243"/>
      <c r="CD49" s="2246"/>
      <c r="CE49" s="2246"/>
      <c r="CF49" s="2246"/>
      <c r="CG49" s="2246"/>
      <c r="CH49" s="2246"/>
      <c r="CI49" s="2246"/>
      <c r="CJ49" s="2246"/>
      <c r="CK49" s="2246"/>
      <c r="CL49" s="2246"/>
      <c r="CM49" s="2246"/>
      <c r="CN49" s="2246"/>
      <c r="CO49" s="2246"/>
      <c r="CP49" s="2246"/>
      <c r="CQ49" s="2246"/>
      <c r="CR49" s="2244"/>
      <c r="CS49" s="2248"/>
      <c r="CT49" s="2248"/>
      <c r="CU49" s="2248"/>
      <c r="CV49" s="2248"/>
      <c r="CW49" s="2249"/>
      <c r="CX49" s="2250"/>
      <c r="CY49" s="2249"/>
      <c r="CZ49" s="2248"/>
      <c r="DA49" s="2248"/>
      <c r="DB49" s="2249"/>
      <c r="DC49" s="2249"/>
      <c r="DD49" s="2251"/>
      <c r="DE49" s="2248"/>
      <c r="DF49" s="2248"/>
      <c r="DG49" s="2248"/>
      <c r="DH49" s="2248"/>
      <c r="DI49" s="2249"/>
      <c r="DJ49" s="2246"/>
      <c r="DK49" s="2250"/>
      <c r="DL49" s="2248"/>
      <c r="DM49" s="2248"/>
      <c r="DN49" s="2250"/>
      <c r="DO49" s="2250"/>
      <c r="DP49" s="2251"/>
      <c r="DQ49" s="2248"/>
      <c r="DR49" s="2248"/>
      <c r="DS49" s="2248"/>
      <c r="DT49" s="2248"/>
      <c r="DU49" s="2249"/>
      <c r="DV49" s="2248"/>
      <c r="DW49" s="2245"/>
      <c r="DX49" s="2248"/>
      <c r="DY49" s="2248"/>
      <c r="DZ49" s="2249"/>
      <c r="EA49" s="2250"/>
      <c r="EB49" s="2251"/>
      <c r="EC49" s="2248"/>
      <c r="ED49" s="2248"/>
      <c r="EE49" s="2248"/>
      <c r="EF49" s="2248"/>
      <c r="EG49" s="2249"/>
      <c r="EH49" s="2248"/>
      <c r="EI49" s="2248"/>
      <c r="EJ49" s="2248"/>
      <c r="EK49" s="2248"/>
      <c r="EL49" s="2248"/>
      <c r="EM49" s="2249"/>
      <c r="EN49" s="2248"/>
      <c r="EO49" s="2248"/>
      <c r="EP49" s="2246"/>
      <c r="EQ49" s="2246"/>
      <c r="ER49" s="2246"/>
      <c r="ES49" s="2246"/>
      <c r="ET49" s="2246"/>
      <c r="EU49" s="2246"/>
      <c r="EV49" s="2246"/>
      <c r="EW49" s="2246"/>
      <c r="EX49" s="2246"/>
      <c r="EY49" s="2246"/>
      <c r="EZ49" s="2246"/>
      <c r="FA49" s="2246"/>
      <c r="FB49" s="2246"/>
      <c r="FC49" s="2246"/>
      <c r="FD49" s="2246"/>
      <c r="FE49" s="2246"/>
      <c r="FF49" s="2246"/>
      <c r="FG49" s="2246"/>
      <c r="FH49" s="2246"/>
      <c r="FI49" s="2246"/>
      <c r="FJ49" s="2246"/>
      <c r="FK49" s="2246"/>
      <c r="FL49" s="2246"/>
      <c r="FM49" s="2246"/>
      <c r="FN49" s="2245"/>
      <c r="FO49" s="2245"/>
      <c r="FP49" s="2245"/>
      <c r="FQ49" s="2245"/>
      <c r="FR49" s="2245"/>
      <c r="FS49" s="2245"/>
      <c r="FT49" s="2245"/>
      <c r="FU49" s="2245"/>
      <c r="FV49" s="2245"/>
      <c r="FW49" s="2245"/>
      <c r="FX49" s="2246"/>
      <c r="FY49" s="2246"/>
      <c r="FZ49" s="2246"/>
      <c r="GA49" s="2246"/>
      <c r="GB49" s="2246"/>
      <c r="GC49" s="2246"/>
      <c r="GD49" s="2246"/>
      <c r="GE49" s="2246"/>
      <c r="GF49" s="2246"/>
      <c r="GG49" s="2246"/>
      <c r="GH49" s="2252"/>
      <c r="GI49" s="2246"/>
      <c r="GJ49" s="2246"/>
      <c r="GK49" s="2246"/>
      <c r="GL49" s="2246"/>
      <c r="GM49" s="2253"/>
      <c r="GN49" s="2253"/>
      <c r="GO49" s="2253"/>
      <c r="GP49" s="2253"/>
      <c r="GQ49" s="2253"/>
      <c r="GR49" s="2253"/>
      <c r="GS49" s="2253"/>
      <c r="GT49" s="2253"/>
      <c r="GU49" s="2253"/>
      <c r="GV49" s="2253"/>
      <c r="GW49" s="2253"/>
      <c r="GX49" s="2253"/>
      <c r="GY49" s="2253"/>
      <c r="GZ49" s="2253"/>
      <c r="HA49" s="2253"/>
      <c r="HB49" s="2253"/>
      <c r="HC49" s="2253"/>
      <c r="HD49" s="2253"/>
      <c r="HE49" s="2253"/>
      <c r="HF49" s="2253"/>
      <c r="HG49" s="2253"/>
      <c r="HH49" s="2253"/>
      <c r="HI49" s="2253"/>
      <c r="HJ49" s="2253"/>
      <c r="HK49" s="2253"/>
      <c r="HL49" s="2253"/>
      <c r="HM49" s="2253"/>
      <c r="HN49" s="2253"/>
      <c r="HO49" s="2242"/>
      <c r="HP49" s="2242"/>
      <c r="HQ49" s="2242"/>
      <c r="HR49" s="2242"/>
    </row>
    <row r="50" spans="1:226">
      <c r="A50" s="2243"/>
      <c r="B50" s="2244"/>
      <c r="C50" s="2244"/>
      <c r="D50" s="2245"/>
      <c r="E50" s="2245"/>
      <c r="F50" s="2246"/>
      <c r="G50" s="2246"/>
      <c r="H50" s="2246"/>
      <c r="I50" s="2246"/>
      <c r="J50" s="2246"/>
      <c r="K50" s="2246"/>
      <c r="L50" s="2246"/>
      <c r="M50" s="2246"/>
      <c r="N50" s="2246"/>
      <c r="O50" s="2245"/>
      <c r="P50" s="2246"/>
      <c r="Q50" s="2246"/>
      <c r="R50" s="2245"/>
      <c r="S50" s="2246"/>
      <c r="T50" s="2245"/>
      <c r="U50" s="2246"/>
      <c r="V50" s="2246"/>
      <c r="W50" s="2247"/>
      <c r="X50" s="2246"/>
      <c r="Y50" s="2245"/>
      <c r="Z50" s="2246"/>
      <c r="AA50" s="2246"/>
      <c r="AB50" s="2246"/>
      <c r="AC50" s="2246"/>
      <c r="AD50" s="2246"/>
      <c r="AE50" s="2246"/>
      <c r="AF50" s="2246"/>
      <c r="AG50" s="2246"/>
      <c r="AH50" s="2246"/>
      <c r="AI50" s="2246"/>
      <c r="AJ50" s="2246"/>
      <c r="AK50" s="2246"/>
      <c r="AL50" s="2246"/>
      <c r="AM50" s="2246"/>
      <c r="AN50" s="2246"/>
      <c r="AO50" s="2246"/>
      <c r="AP50" s="2246"/>
      <c r="AQ50" s="2246"/>
      <c r="AR50" s="2246"/>
      <c r="AS50" s="2246"/>
      <c r="AT50" s="2246"/>
      <c r="AU50" s="2246"/>
      <c r="AV50" s="2246"/>
      <c r="AW50" s="2246"/>
      <c r="AX50" s="2246"/>
      <c r="AY50" s="2246"/>
      <c r="AZ50" s="2246"/>
      <c r="BA50" s="2246"/>
      <c r="BB50" s="2246"/>
      <c r="BC50" s="2246"/>
      <c r="BD50" s="2246"/>
      <c r="BE50" s="2246"/>
      <c r="BF50" s="2246"/>
      <c r="BG50" s="2246"/>
      <c r="BH50" s="2243"/>
      <c r="BI50" s="2246"/>
      <c r="BJ50" s="2246"/>
      <c r="BK50" s="2246"/>
      <c r="BL50" s="2246"/>
      <c r="BM50" s="2246"/>
      <c r="BN50" s="2246"/>
      <c r="BO50" s="2243"/>
      <c r="BP50" s="2246"/>
      <c r="BQ50" s="2246"/>
      <c r="BR50" s="2246"/>
      <c r="BS50" s="2246"/>
      <c r="BT50" s="2246"/>
      <c r="BU50" s="2246"/>
      <c r="BV50" s="2243"/>
      <c r="BW50" s="2246"/>
      <c r="BX50" s="2246"/>
      <c r="BY50" s="2246"/>
      <c r="BZ50" s="2246"/>
      <c r="CA50" s="2246"/>
      <c r="CB50" s="2246"/>
      <c r="CC50" s="2243"/>
      <c r="CD50" s="2246"/>
      <c r="CE50" s="2246"/>
      <c r="CF50" s="2246"/>
      <c r="CG50" s="2246"/>
      <c r="CH50" s="2246"/>
      <c r="CI50" s="2246"/>
      <c r="CJ50" s="2246"/>
      <c r="CK50" s="2246"/>
      <c r="CL50" s="2246"/>
      <c r="CM50" s="2246"/>
      <c r="CN50" s="2246"/>
      <c r="CO50" s="2246"/>
      <c r="CP50" s="2246"/>
      <c r="CQ50" s="2246"/>
      <c r="CR50" s="2244"/>
      <c r="CS50" s="2248"/>
      <c r="CT50" s="2248"/>
      <c r="CU50" s="2248"/>
      <c r="CV50" s="2248"/>
      <c r="CW50" s="2249"/>
      <c r="CX50" s="2250"/>
      <c r="CY50" s="2249"/>
      <c r="CZ50" s="2248"/>
      <c r="DA50" s="2248"/>
      <c r="DB50" s="2249"/>
      <c r="DC50" s="2249"/>
      <c r="DD50" s="2251"/>
      <c r="DE50" s="2248"/>
      <c r="DF50" s="2248"/>
      <c r="DG50" s="2248"/>
      <c r="DH50" s="2248"/>
      <c r="DI50" s="2249"/>
      <c r="DJ50" s="2246"/>
      <c r="DK50" s="2250"/>
      <c r="DL50" s="2248"/>
      <c r="DM50" s="2248"/>
      <c r="DN50" s="2250"/>
      <c r="DO50" s="2250"/>
      <c r="DP50" s="2251"/>
      <c r="DQ50" s="2248"/>
      <c r="DR50" s="2248"/>
      <c r="DS50" s="2248"/>
      <c r="DT50" s="2248"/>
      <c r="DU50" s="2249"/>
      <c r="DV50" s="2248"/>
      <c r="DW50" s="2245"/>
      <c r="DX50" s="2248"/>
      <c r="DY50" s="2248"/>
      <c r="DZ50" s="2249"/>
      <c r="EA50" s="2250"/>
      <c r="EB50" s="2251"/>
      <c r="EC50" s="2248"/>
      <c r="ED50" s="2248"/>
      <c r="EE50" s="2248"/>
      <c r="EF50" s="2248"/>
      <c r="EG50" s="2249"/>
      <c r="EH50" s="2248"/>
      <c r="EI50" s="2248"/>
      <c r="EJ50" s="2248"/>
      <c r="EK50" s="2248"/>
      <c r="EL50" s="2248"/>
      <c r="EM50" s="2249"/>
      <c r="EN50" s="2248"/>
      <c r="EO50" s="2248"/>
      <c r="EP50" s="2246"/>
      <c r="EQ50" s="2246"/>
      <c r="ER50" s="2246"/>
      <c r="ES50" s="2246"/>
      <c r="ET50" s="2246"/>
      <c r="EU50" s="2246"/>
      <c r="EV50" s="2246"/>
      <c r="EW50" s="2246"/>
      <c r="EX50" s="2246"/>
      <c r="EY50" s="2246"/>
      <c r="EZ50" s="2246"/>
      <c r="FA50" s="2246"/>
      <c r="FB50" s="2246"/>
      <c r="FC50" s="2246"/>
      <c r="FD50" s="2246"/>
      <c r="FE50" s="2246"/>
      <c r="FF50" s="2246"/>
      <c r="FG50" s="2246"/>
      <c r="FH50" s="2246"/>
      <c r="FI50" s="2246"/>
      <c r="FJ50" s="2246"/>
      <c r="FK50" s="2246"/>
      <c r="FL50" s="2246"/>
      <c r="FM50" s="2246"/>
      <c r="FN50" s="2245"/>
      <c r="FO50" s="2245"/>
      <c r="FP50" s="2245"/>
      <c r="FQ50" s="2245"/>
      <c r="FR50" s="2245"/>
      <c r="FS50" s="2245"/>
      <c r="FT50" s="2245"/>
      <c r="FU50" s="2245"/>
      <c r="FV50" s="2245"/>
      <c r="FW50" s="2245"/>
      <c r="FX50" s="2246"/>
      <c r="FY50" s="2246"/>
      <c r="FZ50" s="2246"/>
      <c r="GA50" s="2246"/>
      <c r="GB50" s="2246"/>
      <c r="GC50" s="2246"/>
      <c r="GD50" s="2246"/>
      <c r="GE50" s="2246"/>
      <c r="GF50" s="2246"/>
      <c r="GG50" s="2246"/>
      <c r="GH50" s="2252"/>
      <c r="GI50" s="2246"/>
      <c r="GJ50" s="2246"/>
      <c r="GK50" s="2246"/>
      <c r="GL50" s="2246"/>
      <c r="GM50" s="2253"/>
      <c r="GN50" s="2253"/>
      <c r="GO50" s="2253"/>
      <c r="GP50" s="2253"/>
      <c r="GQ50" s="2253"/>
      <c r="GR50" s="2253"/>
      <c r="GS50" s="2253"/>
      <c r="GT50" s="2253"/>
      <c r="GU50" s="2253"/>
      <c r="GV50" s="2253"/>
      <c r="GW50" s="2253"/>
      <c r="GX50" s="2253"/>
      <c r="GY50" s="2253"/>
      <c r="GZ50" s="2253"/>
      <c r="HA50" s="2253"/>
      <c r="HB50" s="2253"/>
      <c r="HC50" s="2253"/>
      <c r="HD50" s="2253"/>
      <c r="HE50" s="2253"/>
      <c r="HF50" s="2253"/>
      <c r="HG50" s="2253"/>
      <c r="HH50" s="2253"/>
      <c r="HI50" s="2253"/>
      <c r="HJ50" s="2253"/>
      <c r="HK50" s="2253"/>
      <c r="HL50" s="2253"/>
      <c r="HM50" s="2253"/>
      <c r="HN50" s="2253"/>
      <c r="HO50" s="2242"/>
      <c r="HP50" s="2242"/>
      <c r="HQ50" s="2242"/>
      <c r="HR50" s="2242"/>
    </row>
    <row r="51" spans="1:226">
      <c r="A51" s="2243"/>
      <c r="B51" s="2244"/>
      <c r="C51" s="2244"/>
      <c r="D51" s="2245"/>
      <c r="E51" s="2245"/>
      <c r="F51" s="2246"/>
      <c r="G51" s="2246"/>
      <c r="H51" s="2246"/>
      <c r="I51" s="2246"/>
      <c r="J51" s="2246"/>
      <c r="K51" s="2246"/>
      <c r="L51" s="2246"/>
      <c r="M51" s="2246"/>
      <c r="N51" s="2246"/>
      <c r="O51" s="2245"/>
      <c r="P51" s="2246"/>
      <c r="Q51" s="2246"/>
      <c r="R51" s="2245"/>
      <c r="S51" s="2246"/>
      <c r="T51" s="2245"/>
      <c r="U51" s="2246"/>
      <c r="V51" s="2246"/>
      <c r="W51" s="2247"/>
      <c r="X51" s="2246"/>
      <c r="Y51" s="2245"/>
      <c r="Z51" s="2246"/>
      <c r="AA51" s="2246"/>
      <c r="AB51" s="2246"/>
      <c r="AC51" s="2246"/>
      <c r="AD51" s="2246"/>
      <c r="AE51" s="2246"/>
      <c r="AF51" s="2246"/>
      <c r="AG51" s="2246"/>
      <c r="AH51" s="2246"/>
      <c r="AI51" s="2246"/>
      <c r="AJ51" s="2246"/>
      <c r="AK51" s="2246"/>
      <c r="AL51" s="2246"/>
      <c r="AM51" s="2246"/>
      <c r="AN51" s="2246"/>
      <c r="AO51" s="2246"/>
      <c r="AP51" s="2246"/>
      <c r="AQ51" s="2246"/>
      <c r="AR51" s="2246"/>
      <c r="AS51" s="2246"/>
      <c r="AT51" s="2246"/>
      <c r="AU51" s="2246"/>
      <c r="AV51" s="2246"/>
      <c r="AW51" s="2246"/>
      <c r="AX51" s="2246"/>
      <c r="AY51" s="2246"/>
      <c r="AZ51" s="2246"/>
      <c r="BA51" s="2246"/>
      <c r="BB51" s="2246"/>
      <c r="BC51" s="2246"/>
      <c r="BD51" s="2246"/>
      <c r="BE51" s="2246"/>
      <c r="BF51" s="2246"/>
      <c r="BG51" s="2246"/>
      <c r="BH51" s="2243"/>
      <c r="BI51" s="2246"/>
      <c r="BJ51" s="2246"/>
      <c r="BK51" s="2246"/>
      <c r="BL51" s="2246"/>
      <c r="BM51" s="2246"/>
      <c r="BN51" s="2246"/>
      <c r="BO51" s="2243"/>
      <c r="BP51" s="2246"/>
      <c r="BQ51" s="2246"/>
      <c r="BR51" s="2246"/>
      <c r="BS51" s="2246"/>
      <c r="BT51" s="2246"/>
      <c r="BU51" s="2246"/>
      <c r="BV51" s="2243"/>
      <c r="BW51" s="2246"/>
      <c r="BX51" s="2246"/>
      <c r="BY51" s="2246"/>
      <c r="BZ51" s="2246"/>
      <c r="CA51" s="2246"/>
      <c r="CB51" s="2246"/>
      <c r="CC51" s="2243"/>
      <c r="CD51" s="2246"/>
      <c r="CE51" s="2246"/>
      <c r="CF51" s="2246"/>
      <c r="CG51" s="2246"/>
      <c r="CH51" s="2246"/>
      <c r="CI51" s="2246"/>
      <c r="CJ51" s="2246"/>
      <c r="CK51" s="2246"/>
      <c r="CL51" s="2246"/>
      <c r="CM51" s="2246"/>
      <c r="CN51" s="2246"/>
      <c r="CO51" s="2246"/>
      <c r="CP51" s="2246"/>
      <c r="CQ51" s="2246"/>
      <c r="CR51" s="2244"/>
      <c r="CS51" s="2248"/>
      <c r="CT51" s="2248"/>
      <c r="CU51" s="2248"/>
      <c r="CV51" s="2248"/>
      <c r="CW51" s="2249"/>
      <c r="CX51" s="2250"/>
      <c r="CY51" s="2249"/>
      <c r="CZ51" s="2248"/>
      <c r="DA51" s="2248"/>
      <c r="DB51" s="2249"/>
      <c r="DC51" s="2249"/>
      <c r="DD51" s="2251"/>
      <c r="DE51" s="2248"/>
      <c r="DF51" s="2248"/>
      <c r="DG51" s="2248"/>
      <c r="DH51" s="2248"/>
      <c r="DI51" s="2249"/>
      <c r="DJ51" s="2246"/>
      <c r="DK51" s="2250"/>
      <c r="DL51" s="2248"/>
      <c r="DM51" s="2248"/>
      <c r="DN51" s="2250"/>
      <c r="DO51" s="2250"/>
      <c r="DP51" s="2251"/>
      <c r="DQ51" s="2248"/>
      <c r="DR51" s="2248"/>
      <c r="DS51" s="2248"/>
      <c r="DT51" s="2248"/>
      <c r="DU51" s="2249"/>
      <c r="DV51" s="2248"/>
      <c r="DW51" s="2245"/>
      <c r="DX51" s="2248"/>
      <c r="DY51" s="2248"/>
      <c r="DZ51" s="2249"/>
      <c r="EA51" s="2250"/>
      <c r="EB51" s="2251"/>
      <c r="EC51" s="2248"/>
      <c r="ED51" s="2248"/>
      <c r="EE51" s="2248"/>
      <c r="EF51" s="2248"/>
      <c r="EG51" s="2249"/>
      <c r="EH51" s="2248"/>
      <c r="EI51" s="2248"/>
      <c r="EJ51" s="2248"/>
      <c r="EK51" s="2248"/>
      <c r="EL51" s="2248"/>
      <c r="EM51" s="2249"/>
      <c r="EN51" s="2248"/>
      <c r="EO51" s="2248"/>
      <c r="EP51" s="2246"/>
      <c r="EQ51" s="2246"/>
      <c r="ER51" s="2246"/>
      <c r="ES51" s="2246"/>
      <c r="ET51" s="2246"/>
      <c r="EU51" s="2246"/>
      <c r="EV51" s="2246"/>
      <c r="EW51" s="2246"/>
      <c r="EX51" s="2246"/>
      <c r="EY51" s="2246"/>
      <c r="EZ51" s="2246"/>
      <c r="FA51" s="2246"/>
      <c r="FB51" s="2246"/>
      <c r="FC51" s="2246"/>
      <c r="FD51" s="2246"/>
      <c r="FE51" s="2246"/>
      <c r="FF51" s="2246"/>
      <c r="FG51" s="2246"/>
      <c r="FH51" s="2246"/>
      <c r="FI51" s="2246"/>
      <c r="FJ51" s="2246"/>
      <c r="FK51" s="2246"/>
      <c r="FL51" s="2246"/>
      <c r="FM51" s="2246"/>
      <c r="FN51" s="2245"/>
      <c r="FO51" s="2245"/>
      <c r="FP51" s="2245"/>
      <c r="FQ51" s="2245"/>
      <c r="FR51" s="2245"/>
      <c r="FS51" s="2245"/>
      <c r="FT51" s="2245"/>
      <c r="FU51" s="2245"/>
      <c r="FV51" s="2245"/>
      <c r="FW51" s="2245"/>
      <c r="FX51" s="2246"/>
      <c r="FY51" s="2246"/>
      <c r="FZ51" s="2246"/>
      <c r="GA51" s="2246"/>
      <c r="GB51" s="2246"/>
      <c r="GC51" s="2246"/>
      <c r="GD51" s="2246"/>
      <c r="GE51" s="2246"/>
      <c r="GF51" s="2246"/>
      <c r="GG51" s="2246"/>
      <c r="GH51" s="2252"/>
      <c r="GI51" s="2246"/>
      <c r="GJ51" s="2246"/>
      <c r="GK51" s="2246"/>
      <c r="GL51" s="2246"/>
      <c r="GM51" s="2253"/>
      <c r="GN51" s="2253"/>
      <c r="GO51" s="2253"/>
      <c r="GP51" s="2253"/>
      <c r="GQ51" s="2253"/>
      <c r="GR51" s="2253"/>
      <c r="GS51" s="2253"/>
      <c r="GT51" s="2253"/>
      <c r="GU51" s="2253"/>
      <c r="GV51" s="2253"/>
      <c r="GW51" s="2253"/>
      <c r="GX51" s="2253"/>
      <c r="GY51" s="2253"/>
      <c r="GZ51" s="2253"/>
      <c r="HA51" s="2253"/>
      <c r="HB51" s="2253"/>
      <c r="HC51" s="2253"/>
      <c r="HD51" s="2253"/>
      <c r="HE51" s="2253"/>
      <c r="HF51" s="2253"/>
      <c r="HG51" s="2253"/>
      <c r="HH51" s="2253"/>
      <c r="HI51" s="2253"/>
      <c r="HJ51" s="2253"/>
      <c r="HK51" s="2253"/>
      <c r="HL51" s="2253"/>
      <c r="HM51" s="2253"/>
      <c r="HN51" s="2253"/>
      <c r="HO51" s="2242"/>
      <c r="HP51" s="2242"/>
      <c r="HQ51" s="2242"/>
      <c r="HR51" s="2242"/>
    </row>
    <row r="52" spans="1:226">
      <c r="A52" s="2243"/>
      <c r="B52" s="2244"/>
      <c r="C52" s="2244"/>
      <c r="D52" s="2245"/>
      <c r="E52" s="2245"/>
      <c r="F52" s="2246"/>
      <c r="G52" s="2246"/>
      <c r="H52" s="2246"/>
      <c r="I52" s="2246"/>
      <c r="J52" s="2246"/>
      <c r="K52" s="2246"/>
      <c r="L52" s="2246"/>
      <c r="M52" s="2246"/>
      <c r="N52" s="2246"/>
      <c r="O52" s="2245"/>
      <c r="P52" s="2246"/>
      <c r="Q52" s="2246"/>
      <c r="R52" s="2245"/>
      <c r="S52" s="2246"/>
      <c r="T52" s="2245"/>
      <c r="U52" s="2246"/>
      <c r="V52" s="2246"/>
      <c r="W52" s="2247"/>
      <c r="X52" s="2246"/>
      <c r="Y52" s="2245"/>
      <c r="Z52" s="2246"/>
      <c r="AA52" s="2246"/>
      <c r="AB52" s="2246"/>
      <c r="AC52" s="2246"/>
      <c r="AD52" s="2246"/>
      <c r="AE52" s="2246"/>
      <c r="AF52" s="2246"/>
      <c r="AG52" s="2246"/>
      <c r="AH52" s="2246"/>
      <c r="AI52" s="2246"/>
      <c r="AJ52" s="2246"/>
      <c r="AK52" s="2246"/>
      <c r="AL52" s="2246"/>
      <c r="AM52" s="2246"/>
      <c r="AN52" s="2246"/>
      <c r="AO52" s="2246"/>
      <c r="AP52" s="2246"/>
      <c r="AQ52" s="2246"/>
      <c r="AR52" s="2246"/>
      <c r="AS52" s="2246"/>
      <c r="AT52" s="2246"/>
      <c r="AU52" s="2246"/>
      <c r="AV52" s="2246"/>
      <c r="AW52" s="2246"/>
      <c r="AX52" s="2246"/>
      <c r="AY52" s="2246"/>
      <c r="AZ52" s="2246"/>
      <c r="BA52" s="2246"/>
      <c r="BB52" s="2246"/>
      <c r="BC52" s="2246"/>
      <c r="BD52" s="2246"/>
      <c r="BE52" s="2246"/>
      <c r="BF52" s="2246"/>
      <c r="BG52" s="2246"/>
      <c r="BH52" s="2243"/>
      <c r="BI52" s="2246"/>
      <c r="BJ52" s="2246"/>
      <c r="BK52" s="2246"/>
      <c r="BL52" s="2246"/>
      <c r="BM52" s="2246"/>
      <c r="BN52" s="2246"/>
      <c r="BO52" s="2243"/>
      <c r="BP52" s="2246"/>
      <c r="BQ52" s="2246"/>
      <c r="BR52" s="2246"/>
      <c r="BS52" s="2246"/>
      <c r="BT52" s="2246"/>
      <c r="BU52" s="2246"/>
      <c r="BV52" s="2243"/>
      <c r="BW52" s="2246"/>
      <c r="BX52" s="2246"/>
      <c r="BY52" s="2246"/>
      <c r="BZ52" s="2246"/>
      <c r="CA52" s="2246"/>
      <c r="CB52" s="2246"/>
      <c r="CC52" s="2243"/>
      <c r="CD52" s="2246"/>
      <c r="CE52" s="2246"/>
      <c r="CF52" s="2246"/>
      <c r="CG52" s="2246"/>
      <c r="CH52" s="2246"/>
      <c r="CI52" s="2246"/>
      <c r="CJ52" s="2246"/>
      <c r="CK52" s="2246"/>
      <c r="CL52" s="2246"/>
      <c r="CM52" s="2246"/>
      <c r="CN52" s="2246"/>
      <c r="CO52" s="2246"/>
      <c r="CP52" s="2246"/>
      <c r="CQ52" s="2246"/>
      <c r="CR52" s="2244"/>
      <c r="CS52" s="2248"/>
      <c r="CT52" s="2248"/>
      <c r="CU52" s="2248"/>
      <c r="CV52" s="2248"/>
      <c r="CW52" s="2249"/>
      <c r="CX52" s="2250"/>
      <c r="CY52" s="2249"/>
      <c r="CZ52" s="2248"/>
      <c r="DA52" s="2248"/>
      <c r="DB52" s="2249"/>
      <c r="DC52" s="2249"/>
      <c r="DD52" s="2251"/>
      <c r="DE52" s="2248"/>
      <c r="DF52" s="2248"/>
      <c r="DG52" s="2248"/>
      <c r="DH52" s="2248"/>
      <c r="DI52" s="2249"/>
      <c r="DJ52" s="2246"/>
      <c r="DK52" s="2250"/>
      <c r="DL52" s="2248"/>
      <c r="DM52" s="2248"/>
      <c r="DN52" s="2250"/>
      <c r="DO52" s="2250"/>
      <c r="DP52" s="2251"/>
      <c r="DQ52" s="2248"/>
      <c r="DR52" s="2248"/>
      <c r="DS52" s="2248"/>
      <c r="DT52" s="2248"/>
      <c r="DU52" s="2249"/>
      <c r="DV52" s="2248"/>
      <c r="DW52" s="2245"/>
      <c r="DX52" s="2248"/>
      <c r="DY52" s="2248"/>
      <c r="DZ52" s="2249"/>
      <c r="EA52" s="2250"/>
      <c r="EB52" s="2251"/>
      <c r="EC52" s="2248"/>
      <c r="ED52" s="2248"/>
      <c r="EE52" s="2248"/>
      <c r="EF52" s="2248"/>
      <c r="EG52" s="2249"/>
      <c r="EH52" s="2248"/>
      <c r="EI52" s="2248"/>
      <c r="EJ52" s="2248"/>
      <c r="EK52" s="2248"/>
      <c r="EL52" s="2248"/>
      <c r="EM52" s="2249"/>
      <c r="EN52" s="2248"/>
      <c r="EO52" s="2248"/>
      <c r="EP52" s="2246"/>
      <c r="EQ52" s="2246"/>
      <c r="ER52" s="2246"/>
      <c r="ES52" s="2246"/>
      <c r="ET52" s="2246"/>
      <c r="EU52" s="2246"/>
      <c r="EV52" s="2246"/>
      <c r="EW52" s="2246"/>
      <c r="EX52" s="2246"/>
      <c r="EY52" s="2246"/>
      <c r="EZ52" s="2246"/>
      <c r="FA52" s="2246"/>
      <c r="FB52" s="2246"/>
      <c r="FC52" s="2246"/>
      <c r="FD52" s="2246"/>
      <c r="FE52" s="2246"/>
      <c r="FF52" s="2246"/>
      <c r="FG52" s="2246"/>
      <c r="FH52" s="2246"/>
      <c r="FI52" s="2246"/>
      <c r="FJ52" s="2246"/>
      <c r="FK52" s="2246"/>
      <c r="FL52" s="2246"/>
      <c r="FM52" s="2246"/>
      <c r="FN52" s="2245"/>
      <c r="FO52" s="2245"/>
      <c r="FP52" s="2245"/>
      <c r="FQ52" s="2245"/>
      <c r="FR52" s="2245"/>
      <c r="FS52" s="2245"/>
      <c r="FT52" s="2245"/>
      <c r="FU52" s="2245"/>
      <c r="FV52" s="2245"/>
      <c r="FW52" s="2245"/>
      <c r="FX52" s="2246"/>
      <c r="FY52" s="2246"/>
      <c r="FZ52" s="2246"/>
      <c r="GA52" s="2246"/>
      <c r="GB52" s="2246"/>
      <c r="GC52" s="2246"/>
      <c r="GD52" s="2246"/>
      <c r="GE52" s="2246"/>
      <c r="GF52" s="2246"/>
      <c r="GG52" s="2246"/>
      <c r="GH52" s="2252"/>
      <c r="GI52" s="2246"/>
      <c r="GJ52" s="2246"/>
      <c r="GK52" s="2246"/>
      <c r="GL52" s="2246"/>
      <c r="GM52" s="2253"/>
      <c r="GN52" s="2253"/>
      <c r="GO52" s="2253"/>
      <c r="GP52" s="2253"/>
      <c r="GQ52" s="2253"/>
      <c r="GR52" s="2253"/>
      <c r="GS52" s="2253"/>
      <c r="GT52" s="2253"/>
      <c r="GU52" s="2253"/>
      <c r="GV52" s="2253"/>
      <c r="GW52" s="2253"/>
      <c r="GX52" s="2253"/>
      <c r="GY52" s="2253"/>
      <c r="GZ52" s="2253"/>
      <c r="HA52" s="2253"/>
      <c r="HB52" s="2253"/>
      <c r="HC52" s="2253"/>
      <c r="HD52" s="2253"/>
      <c r="HE52" s="2253"/>
      <c r="HF52" s="2253"/>
      <c r="HG52" s="2253"/>
      <c r="HH52" s="2253"/>
      <c r="HI52" s="2253"/>
      <c r="HJ52" s="2253"/>
      <c r="HK52" s="2253"/>
      <c r="HL52" s="2253"/>
      <c r="HM52" s="2253"/>
      <c r="HN52" s="2253"/>
      <c r="HO52" s="2242"/>
      <c r="HP52" s="2242"/>
      <c r="HQ52" s="2242"/>
      <c r="HR52" s="2242"/>
    </row>
    <row r="53" spans="1:226">
      <c r="A53" s="2243"/>
      <c r="B53" s="2244"/>
      <c r="C53" s="2244"/>
      <c r="D53" s="2245"/>
      <c r="E53" s="2245"/>
      <c r="F53" s="2246"/>
      <c r="G53" s="2246"/>
      <c r="H53" s="2246"/>
      <c r="I53" s="2246"/>
      <c r="J53" s="2246"/>
      <c r="K53" s="2246"/>
      <c r="L53" s="2246"/>
      <c r="M53" s="2246"/>
      <c r="N53" s="2246"/>
      <c r="O53" s="2245"/>
      <c r="P53" s="2246"/>
      <c r="Q53" s="2246"/>
      <c r="R53" s="2245"/>
      <c r="S53" s="2246"/>
      <c r="T53" s="2245"/>
      <c r="U53" s="2246"/>
      <c r="V53" s="2246"/>
      <c r="W53" s="2247"/>
      <c r="X53" s="2246"/>
      <c r="Y53" s="2245"/>
      <c r="Z53" s="2246"/>
      <c r="AA53" s="2246"/>
      <c r="AB53" s="2246"/>
      <c r="AC53" s="2246"/>
      <c r="AD53" s="2246"/>
      <c r="AE53" s="2246"/>
      <c r="AF53" s="2246"/>
      <c r="AG53" s="2246"/>
      <c r="AH53" s="2246"/>
      <c r="AI53" s="2246"/>
      <c r="AJ53" s="2246"/>
      <c r="AK53" s="2246"/>
      <c r="AL53" s="2246"/>
      <c r="AM53" s="2246"/>
      <c r="AN53" s="2246"/>
      <c r="AO53" s="2246"/>
      <c r="AP53" s="2246"/>
      <c r="AQ53" s="2246"/>
      <c r="AR53" s="2246"/>
      <c r="AS53" s="2246"/>
      <c r="AT53" s="2246"/>
      <c r="AU53" s="2246"/>
      <c r="AV53" s="2246"/>
      <c r="AW53" s="2246"/>
      <c r="AX53" s="2246"/>
      <c r="AY53" s="2246"/>
      <c r="AZ53" s="2246"/>
      <c r="BA53" s="2246"/>
      <c r="BB53" s="2246"/>
      <c r="BC53" s="2246"/>
      <c r="BD53" s="2246"/>
      <c r="BE53" s="2246"/>
      <c r="BF53" s="2246"/>
      <c r="BG53" s="2246"/>
      <c r="BH53" s="2243"/>
      <c r="BI53" s="2246"/>
      <c r="BJ53" s="2246"/>
      <c r="BK53" s="2246"/>
      <c r="BL53" s="2246"/>
      <c r="BM53" s="2246"/>
      <c r="BN53" s="2246"/>
      <c r="BO53" s="2243"/>
      <c r="BP53" s="2246"/>
      <c r="BQ53" s="2246"/>
      <c r="BR53" s="2246"/>
      <c r="BS53" s="2246"/>
      <c r="BT53" s="2246"/>
      <c r="BU53" s="2246"/>
      <c r="BV53" s="2243"/>
      <c r="BW53" s="2246"/>
      <c r="BX53" s="2246"/>
      <c r="BY53" s="2246"/>
      <c r="BZ53" s="2246"/>
      <c r="CA53" s="2246"/>
      <c r="CB53" s="2246"/>
      <c r="CC53" s="2243"/>
      <c r="CD53" s="2246"/>
      <c r="CE53" s="2246"/>
      <c r="CF53" s="2246"/>
      <c r="CG53" s="2246"/>
      <c r="CH53" s="2246"/>
      <c r="CI53" s="2246"/>
      <c r="CJ53" s="2246"/>
      <c r="CK53" s="2246"/>
      <c r="CL53" s="2246"/>
      <c r="CM53" s="2246"/>
      <c r="CN53" s="2246"/>
      <c r="CO53" s="2246"/>
      <c r="CP53" s="2246"/>
      <c r="CQ53" s="2246"/>
      <c r="CR53" s="2244"/>
      <c r="CS53" s="2248"/>
      <c r="CT53" s="2248"/>
      <c r="CU53" s="2248"/>
      <c r="CV53" s="2248"/>
      <c r="CW53" s="2249"/>
      <c r="CX53" s="2250"/>
      <c r="CY53" s="2249"/>
      <c r="CZ53" s="2248"/>
      <c r="DA53" s="2248"/>
      <c r="DB53" s="2249"/>
      <c r="DC53" s="2249"/>
      <c r="DD53" s="2251"/>
      <c r="DE53" s="2248"/>
      <c r="DF53" s="2248"/>
      <c r="DG53" s="2248"/>
      <c r="DH53" s="2248"/>
      <c r="DI53" s="2249"/>
      <c r="DJ53" s="2246"/>
      <c r="DK53" s="2250"/>
      <c r="DL53" s="2248"/>
      <c r="DM53" s="2248"/>
      <c r="DN53" s="2250"/>
      <c r="DO53" s="2250"/>
      <c r="DP53" s="2251"/>
      <c r="DQ53" s="2248"/>
      <c r="DR53" s="2248"/>
      <c r="DS53" s="2248"/>
      <c r="DT53" s="2248"/>
      <c r="DU53" s="2249"/>
      <c r="DV53" s="2248"/>
      <c r="DW53" s="2245"/>
      <c r="DX53" s="2248"/>
      <c r="DY53" s="2248"/>
      <c r="DZ53" s="2249"/>
      <c r="EA53" s="2250"/>
      <c r="EB53" s="2251"/>
      <c r="EC53" s="2248"/>
      <c r="ED53" s="2248"/>
      <c r="EE53" s="2248"/>
      <c r="EF53" s="2248"/>
      <c r="EG53" s="2249"/>
      <c r="EH53" s="2248"/>
      <c r="EI53" s="2248"/>
      <c r="EJ53" s="2248"/>
      <c r="EK53" s="2248"/>
      <c r="EL53" s="2248"/>
      <c r="EM53" s="2249"/>
      <c r="EN53" s="2248"/>
      <c r="EO53" s="2248"/>
      <c r="EP53" s="2246"/>
      <c r="EQ53" s="2246"/>
      <c r="ER53" s="2246"/>
      <c r="ES53" s="2246"/>
      <c r="ET53" s="2246"/>
      <c r="EU53" s="2246"/>
      <c r="EV53" s="2246"/>
      <c r="EW53" s="2246"/>
      <c r="EX53" s="2246"/>
      <c r="EY53" s="2246"/>
      <c r="EZ53" s="2246"/>
      <c r="FA53" s="2246"/>
      <c r="FB53" s="2246"/>
      <c r="FC53" s="2246"/>
      <c r="FD53" s="2246"/>
      <c r="FE53" s="2246"/>
      <c r="FF53" s="2246"/>
      <c r="FG53" s="2246"/>
      <c r="FH53" s="2246"/>
      <c r="FI53" s="2246"/>
      <c r="FJ53" s="2246"/>
      <c r="FK53" s="2246"/>
      <c r="FL53" s="2246"/>
      <c r="FM53" s="2246"/>
      <c r="FN53" s="2245"/>
      <c r="FO53" s="2245"/>
      <c r="FP53" s="2245"/>
      <c r="FQ53" s="2245"/>
      <c r="FR53" s="2245"/>
      <c r="FS53" s="2245"/>
      <c r="FT53" s="2245"/>
      <c r="FU53" s="2245"/>
      <c r="FV53" s="2245"/>
      <c r="FW53" s="2245"/>
      <c r="FX53" s="2246"/>
      <c r="FY53" s="2246"/>
      <c r="FZ53" s="2246"/>
      <c r="GA53" s="2246"/>
      <c r="GB53" s="2246"/>
      <c r="GC53" s="2246"/>
      <c r="GD53" s="2246"/>
      <c r="GE53" s="2246"/>
      <c r="GF53" s="2246"/>
      <c r="GG53" s="2246"/>
      <c r="GH53" s="2252"/>
      <c r="GI53" s="2246"/>
      <c r="GJ53" s="2246"/>
      <c r="GK53" s="2246"/>
      <c r="GL53" s="2246"/>
      <c r="GM53" s="2253"/>
      <c r="GN53" s="2253"/>
      <c r="GO53" s="2253"/>
      <c r="GP53" s="2253"/>
      <c r="GQ53" s="2253"/>
      <c r="GR53" s="2253"/>
      <c r="GS53" s="2253"/>
      <c r="GT53" s="2253"/>
      <c r="GU53" s="2253"/>
      <c r="GV53" s="2253"/>
      <c r="GW53" s="2253"/>
      <c r="GX53" s="2253"/>
      <c r="GY53" s="2253"/>
      <c r="GZ53" s="2253"/>
      <c r="HA53" s="2253"/>
      <c r="HB53" s="2253"/>
      <c r="HC53" s="2253"/>
      <c r="HD53" s="2253"/>
      <c r="HE53" s="2253"/>
      <c r="HF53" s="2253"/>
      <c r="HG53" s="2253"/>
      <c r="HH53" s="2253"/>
      <c r="HI53" s="2253"/>
      <c r="HJ53" s="2253"/>
      <c r="HK53" s="2253"/>
      <c r="HL53" s="2253"/>
      <c r="HM53" s="2253"/>
      <c r="HN53" s="2253"/>
      <c r="HO53" s="2242"/>
      <c r="HP53" s="2242"/>
      <c r="HQ53" s="2242"/>
      <c r="HR53" s="2242"/>
    </row>
    <row r="54" spans="1:226">
      <c r="A54" s="2243"/>
      <c r="B54" s="2244"/>
      <c r="C54" s="2244"/>
      <c r="D54" s="2245"/>
      <c r="E54" s="2245"/>
      <c r="F54" s="2246"/>
      <c r="G54" s="2246"/>
      <c r="H54" s="2246"/>
      <c r="I54" s="2246"/>
      <c r="J54" s="2246"/>
      <c r="K54" s="2246"/>
      <c r="L54" s="2246"/>
      <c r="M54" s="2246"/>
      <c r="N54" s="2246"/>
      <c r="O54" s="2245"/>
      <c r="P54" s="2246"/>
      <c r="Q54" s="2246"/>
      <c r="R54" s="2245"/>
      <c r="S54" s="2246"/>
      <c r="T54" s="2245"/>
      <c r="U54" s="2246"/>
      <c r="V54" s="2246"/>
      <c r="W54" s="2247"/>
      <c r="X54" s="2246"/>
      <c r="Y54" s="2245"/>
      <c r="Z54" s="2246"/>
      <c r="AA54" s="2246"/>
      <c r="AB54" s="2246"/>
      <c r="AC54" s="2246"/>
      <c r="AD54" s="2246"/>
      <c r="AE54" s="2246"/>
      <c r="AF54" s="2246"/>
      <c r="AG54" s="2246"/>
      <c r="AH54" s="2246"/>
      <c r="AI54" s="2246"/>
      <c r="AJ54" s="2246"/>
      <c r="AK54" s="2246"/>
      <c r="AL54" s="2246"/>
      <c r="AM54" s="2246"/>
      <c r="AN54" s="2246"/>
      <c r="AO54" s="2246"/>
      <c r="AP54" s="2246"/>
      <c r="AQ54" s="2246"/>
      <c r="AR54" s="2246"/>
      <c r="AS54" s="2246"/>
      <c r="AT54" s="2246"/>
      <c r="AU54" s="2246"/>
      <c r="AV54" s="2246"/>
      <c r="AW54" s="2246"/>
      <c r="AX54" s="2246"/>
      <c r="AY54" s="2246"/>
      <c r="AZ54" s="2246"/>
      <c r="BA54" s="2246"/>
      <c r="BB54" s="2246"/>
      <c r="BC54" s="2246"/>
      <c r="BD54" s="2246"/>
      <c r="BE54" s="2246"/>
      <c r="BF54" s="2246"/>
      <c r="BG54" s="2246"/>
      <c r="BH54" s="2243"/>
      <c r="BI54" s="2246"/>
      <c r="BJ54" s="2246"/>
      <c r="BK54" s="2246"/>
      <c r="BL54" s="2246"/>
      <c r="BM54" s="2246"/>
      <c r="BN54" s="2246"/>
      <c r="BO54" s="2243"/>
      <c r="BP54" s="2246"/>
      <c r="BQ54" s="2246"/>
      <c r="BR54" s="2246"/>
      <c r="BS54" s="2246"/>
      <c r="BT54" s="2246"/>
      <c r="BU54" s="2246"/>
      <c r="BV54" s="2243"/>
      <c r="BW54" s="2246"/>
      <c r="BX54" s="2246"/>
      <c r="BY54" s="2246"/>
      <c r="BZ54" s="2246"/>
      <c r="CA54" s="2246"/>
      <c r="CB54" s="2246"/>
      <c r="CC54" s="2243"/>
      <c r="CD54" s="2246"/>
      <c r="CE54" s="2246"/>
      <c r="CF54" s="2246"/>
      <c r="CG54" s="2246"/>
      <c r="CH54" s="2246"/>
      <c r="CI54" s="2246"/>
      <c r="CJ54" s="2246"/>
      <c r="CK54" s="2246"/>
      <c r="CL54" s="2246"/>
      <c r="CM54" s="2246"/>
      <c r="CN54" s="2246"/>
      <c r="CO54" s="2246"/>
      <c r="CP54" s="2246"/>
      <c r="CQ54" s="2246"/>
      <c r="CR54" s="2244"/>
      <c r="CS54" s="2248"/>
      <c r="CT54" s="2248"/>
      <c r="CU54" s="2248"/>
      <c r="CV54" s="2248"/>
      <c r="CW54" s="2249"/>
      <c r="CX54" s="2250"/>
      <c r="CY54" s="2249"/>
      <c r="CZ54" s="2248"/>
      <c r="DA54" s="2248"/>
      <c r="DB54" s="2249"/>
      <c r="DC54" s="2249"/>
      <c r="DD54" s="2251"/>
      <c r="DE54" s="2248"/>
      <c r="DF54" s="2248"/>
      <c r="DG54" s="2248"/>
      <c r="DH54" s="2248"/>
      <c r="DI54" s="2249"/>
      <c r="DJ54" s="2246"/>
      <c r="DK54" s="2250"/>
      <c r="DL54" s="2248"/>
      <c r="DM54" s="2248"/>
      <c r="DN54" s="2250"/>
      <c r="DO54" s="2250"/>
      <c r="DP54" s="2251"/>
      <c r="DQ54" s="2248"/>
      <c r="DR54" s="2248"/>
      <c r="DS54" s="2248"/>
      <c r="DT54" s="2248"/>
      <c r="DU54" s="2249"/>
      <c r="DV54" s="2248"/>
      <c r="DW54" s="2245"/>
      <c r="DX54" s="2248"/>
      <c r="DY54" s="2248"/>
      <c r="DZ54" s="2249"/>
      <c r="EA54" s="2250"/>
      <c r="EB54" s="2251"/>
      <c r="EC54" s="2248"/>
      <c r="ED54" s="2248"/>
      <c r="EE54" s="2248"/>
      <c r="EF54" s="2248"/>
      <c r="EG54" s="2249"/>
      <c r="EH54" s="2248"/>
      <c r="EI54" s="2248"/>
      <c r="EJ54" s="2248"/>
      <c r="EK54" s="2248"/>
      <c r="EL54" s="2248"/>
      <c r="EM54" s="2249"/>
      <c r="EN54" s="2248"/>
      <c r="EO54" s="2248"/>
      <c r="EP54" s="2246"/>
      <c r="EQ54" s="2246"/>
      <c r="ER54" s="2246"/>
      <c r="ES54" s="2246"/>
      <c r="ET54" s="2246"/>
      <c r="EU54" s="2246"/>
      <c r="EV54" s="2246"/>
      <c r="EW54" s="2246"/>
      <c r="EX54" s="2246"/>
      <c r="EY54" s="2246"/>
      <c r="EZ54" s="2246"/>
      <c r="FA54" s="2246"/>
      <c r="FB54" s="2246"/>
      <c r="FC54" s="2246"/>
      <c r="FD54" s="2246"/>
      <c r="FE54" s="2246"/>
      <c r="FF54" s="2246"/>
      <c r="FG54" s="2246"/>
      <c r="FH54" s="2246"/>
      <c r="FI54" s="2246"/>
      <c r="FJ54" s="2246"/>
      <c r="FK54" s="2246"/>
      <c r="FL54" s="2246"/>
      <c r="FM54" s="2246"/>
      <c r="FN54" s="2245"/>
      <c r="FO54" s="2245"/>
      <c r="FP54" s="2245"/>
      <c r="FQ54" s="2245"/>
      <c r="FR54" s="2245"/>
      <c r="FS54" s="2245"/>
      <c r="FT54" s="2245"/>
      <c r="FU54" s="2245"/>
      <c r="FV54" s="2245"/>
      <c r="FW54" s="2245"/>
      <c r="FX54" s="2246"/>
      <c r="FY54" s="2246"/>
      <c r="FZ54" s="2246"/>
      <c r="GA54" s="2246"/>
      <c r="GB54" s="2246"/>
      <c r="GC54" s="2246"/>
      <c r="GD54" s="2246"/>
      <c r="GE54" s="2246"/>
      <c r="GF54" s="2246"/>
      <c r="GG54" s="2246"/>
      <c r="GH54" s="2252"/>
      <c r="GI54" s="2246"/>
      <c r="GJ54" s="2246"/>
      <c r="GK54" s="2246"/>
      <c r="GL54" s="2246"/>
      <c r="GM54" s="2253"/>
      <c r="GN54" s="2253"/>
      <c r="GO54" s="2253"/>
      <c r="GP54" s="2253"/>
      <c r="GQ54" s="2253"/>
      <c r="GR54" s="2253"/>
      <c r="GS54" s="2253"/>
      <c r="GT54" s="2253"/>
      <c r="GU54" s="2253"/>
      <c r="GV54" s="2253"/>
      <c r="GW54" s="2253"/>
      <c r="GX54" s="2253"/>
      <c r="GY54" s="2253"/>
      <c r="GZ54" s="2253"/>
      <c r="HA54" s="2253"/>
      <c r="HB54" s="2253"/>
      <c r="HC54" s="2253"/>
      <c r="HD54" s="2253"/>
      <c r="HE54" s="2253"/>
      <c r="HF54" s="2253"/>
      <c r="HG54" s="2253"/>
      <c r="HH54" s="2253"/>
      <c r="HI54" s="2253"/>
      <c r="HJ54" s="2253"/>
      <c r="HK54" s="2253"/>
      <c r="HL54" s="2253"/>
      <c r="HM54" s="2253"/>
      <c r="HN54" s="2253"/>
      <c r="HO54" s="2242"/>
      <c r="HP54" s="2242"/>
      <c r="HQ54" s="2242"/>
      <c r="HR54" s="2242"/>
    </row>
    <row r="55" spans="1:226">
      <c r="A55" s="2243"/>
      <c r="B55" s="2244"/>
      <c r="C55" s="2244"/>
      <c r="D55" s="2245"/>
      <c r="E55" s="2245"/>
      <c r="F55" s="2246"/>
      <c r="G55" s="2246"/>
      <c r="H55" s="2246"/>
      <c r="I55" s="2246"/>
      <c r="J55" s="2246"/>
      <c r="K55" s="2246"/>
      <c r="L55" s="2246"/>
      <c r="M55" s="2246"/>
      <c r="N55" s="2246"/>
      <c r="O55" s="2245"/>
      <c r="P55" s="2246"/>
      <c r="Q55" s="2246"/>
      <c r="R55" s="2245"/>
      <c r="S55" s="2246"/>
      <c r="T55" s="2245"/>
      <c r="U55" s="2246"/>
      <c r="V55" s="2246"/>
      <c r="W55" s="2247"/>
      <c r="X55" s="2246"/>
      <c r="Y55" s="2245"/>
      <c r="Z55" s="2246"/>
      <c r="AA55" s="2246"/>
      <c r="AB55" s="2246"/>
      <c r="AC55" s="2246"/>
      <c r="AD55" s="2246"/>
      <c r="AE55" s="2246"/>
      <c r="AF55" s="2246"/>
      <c r="AG55" s="2246"/>
      <c r="AH55" s="2246"/>
      <c r="AI55" s="2246"/>
      <c r="AJ55" s="2246"/>
      <c r="AK55" s="2246"/>
      <c r="AL55" s="2246"/>
      <c r="AM55" s="2246"/>
      <c r="AN55" s="2246"/>
      <c r="AO55" s="2246"/>
      <c r="AP55" s="2246"/>
      <c r="AQ55" s="2246"/>
      <c r="AR55" s="2246"/>
      <c r="AS55" s="2246"/>
      <c r="AT55" s="2246"/>
      <c r="AU55" s="2246"/>
      <c r="AV55" s="2246"/>
      <c r="AW55" s="2246"/>
      <c r="AX55" s="2246"/>
      <c r="AY55" s="2246"/>
      <c r="AZ55" s="2246"/>
      <c r="BA55" s="2246"/>
      <c r="BB55" s="2246"/>
      <c r="BC55" s="2246"/>
      <c r="BD55" s="2246"/>
      <c r="BE55" s="2246"/>
      <c r="BF55" s="2246"/>
      <c r="BG55" s="2246"/>
      <c r="BH55" s="2243"/>
      <c r="BI55" s="2246"/>
      <c r="BJ55" s="2246"/>
      <c r="BK55" s="2246"/>
      <c r="BL55" s="2246"/>
      <c r="BM55" s="2246"/>
      <c r="BN55" s="2246"/>
      <c r="BO55" s="2243"/>
      <c r="BP55" s="2246"/>
      <c r="BQ55" s="2246"/>
      <c r="BR55" s="2246"/>
      <c r="BS55" s="2246"/>
      <c r="BT55" s="2246"/>
      <c r="BU55" s="2246"/>
      <c r="BV55" s="2243"/>
      <c r="BW55" s="2246"/>
      <c r="BX55" s="2246"/>
      <c r="BY55" s="2246"/>
      <c r="BZ55" s="2246"/>
      <c r="CA55" s="2246"/>
      <c r="CB55" s="2246"/>
      <c r="CC55" s="2243"/>
      <c r="CD55" s="2246"/>
      <c r="CE55" s="2246"/>
      <c r="CF55" s="2246"/>
      <c r="CG55" s="2246"/>
      <c r="CH55" s="2246"/>
      <c r="CI55" s="2246"/>
      <c r="CJ55" s="2246"/>
      <c r="CK55" s="2246"/>
      <c r="CL55" s="2246"/>
      <c r="CM55" s="2246"/>
      <c r="CN55" s="2246"/>
      <c r="CO55" s="2246"/>
      <c r="CP55" s="2246"/>
      <c r="CQ55" s="2246"/>
      <c r="CR55" s="2244"/>
      <c r="CS55" s="2248"/>
      <c r="CT55" s="2248"/>
      <c r="CU55" s="2248"/>
      <c r="CV55" s="2248"/>
      <c r="CW55" s="2249"/>
      <c r="CX55" s="2250"/>
      <c r="CY55" s="2249"/>
      <c r="CZ55" s="2248"/>
      <c r="DA55" s="2248"/>
      <c r="DB55" s="2249"/>
      <c r="DC55" s="2249"/>
      <c r="DD55" s="2251"/>
      <c r="DE55" s="2248"/>
      <c r="DF55" s="2248"/>
      <c r="DG55" s="2248"/>
      <c r="DH55" s="2248"/>
      <c r="DI55" s="2249"/>
      <c r="DJ55" s="2246"/>
      <c r="DK55" s="2250"/>
      <c r="DL55" s="2248"/>
      <c r="DM55" s="2248"/>
      <c r="DN55" s="2250"/>
      <c r="DO55" s="2250"/>
      <c r="DP55" s="2251"/>
      <c r="DQ55" s="2248"/>
      <c r="DR55" s="2248"/>
      <c r="DS55" s="2248"/>
      <c r="DT55" s="2248"/>
      <c r="DU55" s="2249"/>
      <c r="DV55" s="2248"/>
      <c r="DW55" s="2245"/>
      <c r="DX55" s="2248"/>
      <c r="DY55" s="2248"/>
      <c r="DZ55" s="2249"/>
      <c r="EA55" s="2250"/>
      <c r="EB55" s="2251"/>
      <c r="EC55" s="2248"/>
      <c r="ED55" s="2248"/>
      <c r="EE55" s="2248"/>
      <c r="EF55" s="2248"/>
      <c r="EG55" s="2249"/>
      <c r="EH55" s="2248"/>
      <c r="EI55" s="2248"/>
      <c r="EJ55" s="2248"/>
      <c r="EK55" s="2248"/>
      <c r="EL55" s="2248"/>
      <c r="EM55" s="2249"/>
      <c r="EN55" s="2248"/>
      <c r="EO55" s="2248"/>
      <c r="EP55" s="2246"/>
      <c r="EQ55" s="2246"/>
      <c r="ER55" s="2246"/>
      <c r="ES55" s="2246"/>
      <c r="ET55" s="2246"/>
      <c r="EU55" s="2246"/>
      <c r="EV55" s="2246"/>
      <c r="EW55" s="2246"/>
      <c r="EX55" s="2246"/>
      <c r="EY55" s="2246"/>
      <c r="EZ55" s="2246"/>
      <c r="FA55" s="2246"/>
      <c r="FB55" s="2246"/>
      <c r="FC55" s="2246"/>
      <c r="FD55" s="2246"/>
      <c r="FE55" s="2246"/>
      <c r="FF55" s="2246"/>
      <c r="FG55" s="2246"/>
      <c r="FH55" s="2246"/>
      <c r="FI55" s="2246"/>
      <c r="FJ55" s="2246"/>
      <c r="FK55" s="2246"/>
      <c r="FL55" s="2246"/>
      <c r="FM55" s="2246"/>
      <c r="FN55" s="2245"/>
      <c r="FO55" s="2245"/>
      <c r="FP55" s="2245"/>
      <c r="FQ55" s="2245"/>
      <c r="FR55" s="2245"/>
      <c r="FS55" s="2245"/>
      <c r="FT55" s="2245"/>
      <c r="FU55" s="2245"/>
      <c r="FV55" s="2245"/>
      <c r="FW55" s="2245"/>
      <c r="FX55" s="2246"/>
      <c r="FY55" s="2246"/>
      <c r="FZ55" s="2246"/>
      <c r="GA55" s="2246"/>
      <c r="GB55" s="2246"/>
      <c r="GC55" s="2246"/>
      <c r="GD55" s="2246"/>
      <c r="GE55" s="2246"/>
      <c r="GF55" s="2246"/>
      <c r="GG55" s="2246"/>
      <c r="GH55" s="2252"/>
      <c r="GI55" s="2246"/>
      <c r="GJ55" s="2246"/>
      <c r="GK55" s="2246"/>
      <c r="GL55" s="2246"/>
      <c r="GM55" s="2253"/>
      <c r="GN55" s="2253"/>
      <c r="GO55" s="2253"/>
      <c r="GP55" s="2253"/>
      <c r="GQ55" s="2253"/>
      <c r="GR55" s="2253"/>
      <c r="GS55" s="2253"/>
      <c r="GT55" s="2253"/>
      <c r="GU55" s="2253"/>
      <c r="GV55" s="2253"/>
      <c r="GW55" s="2253"/>
      <c r="GX55" s="2253"/>
      <c r="GY55" s="2253"/>
      <c r="GZ55" s="2253"/>
      <c r="HA55" s="2253"/>
      <c r="HB55" s="2253"/>
      <c r="HC55" s="2253"/>
      <c r="HD55" s="2253"/>
      <c r="HE55" s="2253"/>
      <c r="HF55" s="2253"/>
      <c r="HG55" s="2253"/>
      <c r="HH55" s="2253"/>
      <c r="HI55" s="2253"/>
      <c r="HJ55" s="2253"/>
      <c r="HK55" s="2253"/>
      <c r="HL55" s="2253"/>
      <c r="HM55" s="2253"/>
      <c r="HN55" s="2253"/>
      <c r="HO55" s="2242"/>
      <c r="HP55" s="2242"/>
      <c r="HQ55" s="2242"/>
      <c r="HR55" s="2242"/>
    </row>
    <row r="56" spans="1:226">
      <c r="A56" s="2243"/>
      <c r="B56" s="2244"/>
      <c r="C56" s="2244"/>
      <c r="D56" s="2245"/>
      <c r="E56" s="2245"/>
      <c r="F56" s="2246"/>
      <c r="G56" s="2246"/>
      <c r="H56" s="2246"/>
      <c r="I56" s="2246"/>
      <c r="J56" s="2246"/>
      <c r="K56" s="2246"/>
      <c r="L56" s="2246"/>
      <c r="M56" s="2246"/>
      <c r="N56" s="2246"/>
      <c r="O56" s="2245"/>
      <c r="P56" s="2246"/>
      <c r="Q56" s="2246"/>
      <c r="R56" s="2245"/>
      <c r="S56" s="2246"/>
      <c r="T56" s="2245"/>
      <c r="U56" s="2246"/>
      <c r="V56" s="2246"/>
      <c r="W56" s="2247"/>
      <c r="X56" s="2246"/>
      <c r="Y56" s="2245"/>
      <c r="Z56" s="2246"/>
      <c r="AA56" s="2246"/>
      <c r="AB56" s="2246"/>
      <c r="AC56" s="2246"/>
      <c r="AD56" s="2246"/>
      <c r="AE56" s="2246"/>
      <c r="AF56" s="2246"/>
      <c r="AG56" s="2246"/>
      <c r="AH56" s="2246"/>
      <c r="AI56" s="2246"/>
      <c r="AJ56" s="2246"/>
      <c r="AK56" s="2246"/>
      <c r="AL56" s="2246"/>
      <c r="AM56" s="2246"/>
      <c r="AN56" s="2246"/>
      <c r="AO56" s="2246"/>
      <c r="AP56" s="2246"/>
      <c r="AQ56" s="2246"/>
      <c r="AR56" s="2246"/>
      <c r="AS56" s="2246"/>
      <c r="AT56" s="2246"/>
      <c r="AU56" s="2246"/>
      <c r="AV56" s="2246"/>
      <c r="AW56" s="2246"/>
      <c r="AX56" s="2246"/>
      <c r="AY56" s="2246"/>
      <c r="AZ56" s="2246"/>
      <c r="BA56" s="2246"/>
      <c r="BB56" s="2246"/>
      <c r="BC56" s="2246"/>
      <c r="BD56" s="2246"/>
      <c r="BE56" s="2246"/>
      <c r="BF56" s="2246"/>
      <c r="BG56" s="2246"/>
      <c r="BH56" s="2243"/>
      <c r="BI56" s="2246"/>
      <c r="BJ56" s="2246"/>
      <c r="BK56" s="2246"/>
      <c r="BL56" s="2246"/>
      <c r="BM56" s="2246"/>
      <c r="BN56" s="2246"/>
      <c r="BO56" s="2243"/>
      <c r="BP56" s="2246"/>
      <c r="BQ56" s="2246"/>
      <c r="BR56" s="2246"/>
      <c r="BS56" s="2246"/>
      <c r="BT56" s="2246"/>
      <c r="BU56" s="2246"/>
      <c r="BV56" s="2243"/>
      <c r="BW56" s="2246"/>
      <c r="BX56" s="2246"/>
      <c r="BY56" s="2246"/>
      <c r="BZ56" s="2246"/>
      <c r="CA56" s="2246"/>
      <c r="CB56" s="2246"/>
      <c r="CC56" s="2243"/>
      <c r="CD56" s="2246"/>
      <c r="CE56" s="2246"/>
      <c r="CF56" s="2246"/>
      <c r="CG56" s="2246"/>
      <c r="CH56" s="2246"/>
      <c r="CI56" s="2246"/>
      <c r="CJ56" s="2246"/>
      <c r="CK56" s="2246"/>
      <c r="CL56" s="2246"/>
      <c r="CM56" s="2246"/>
      <c r="CN56" s="2246"/>
      <c r="CO56" s="2246"/>
      <c r="CP56" s="2246"/>
      <c r="CQ56" s="2246"/>
      <c r="CR56" s="2244"/>
      <c r="CS56" s="2248"/>
      <c r="CT56" s="2248"/>
      <c r="CU56" s="2248"/>
      <c r="CV56" s="2248"/>
      <c r="CW56" s="2249"/>
      <c r="CX56" s="2250"/>
      <c r="CY56" s="2249"/>
      <c r="CZ56" s="2248"/>
      <c r="DA56" s="2248"/>
      <c r="DB56" s="2249"/>
      <c r="DC56" s="2249"/>
      <c r="DD56" s="2251"/>
      <c r="DE56" s="2248"/>
      <c r="DF56" s="2248"/>
      <c r="DG56" s="2248"/>
      <c r="DH56" s="2248"/>
      <c r="DI56" s="2249"/>
      <c r="DJ56" s="2246"/>
      <c r="DK56" s="2250"/>
      <c r="DL56" s="2248"/>
      <c r="DM56" s="2248"/>
      <c r="DN56" s="2250"/>
      <c r="DO56" s="2250"/>
      <c r="DP56" s="2251"/>
      <c r="DQ56" s="2248"/>
      <c r="DR56" s="2248"/>
      <c r="DS56" s="2248"/>
      <c r="DT56" s="2248"/>
      <c r="DU56" s="2249"/>
      <c r="DV56" s="2248"/>
      <c r="DW56" s="2245"/>
      <c r="DX56" s="2248"/>
      <c r="DY56" s="2248"/>
      <c r="DZ56" s="2249"/>
      <c r="EA56" s="2250"/>
      <c r="EB56" s="2251"/>
      <c r="EC56" s="2248"/>
      <c r="ED56" s="2248"/>
      <c r="EE56" s="2248"/>
      <c r="EF56" s="2248"/>
      <c r="EG56" s="2249"/>
      <c r="EH56" s="2248"/>
      <c r="EI56" s="2248"/>
      <c r="EJ56" s="2248"/>
      <c r="EK56" s="2248"/>
      <c r="EL56" s="2248"/>
      <c r="EM56" s="2249"/>
      <c r="EN56" s="2248"/>
      <c r="EO56" s="2248"/>
      <c r="EP56" s="2246"/>
      <c r="EQ56" s="2246"/>
      <c r="ER56" s="2246"/>
      <c r="ES56" s="2246"/>
      <c r="ET56" s="2246"/>
      <c r="EU56" s="2246"/>
      <c r="EV56" s="2246"/>
      <c r="EW56" s="2246"/>
      <c r="EX56" s="2246"/>
      <c r="EY56" s="2246"/>
      <c r="EZ56" s="2246"/>
      <c r="FA56" s="2246"/>
      <c r="FB56" s="2246"/>
      <c r="FC56" s="2246"/>
      <c r="FD56" s="2246"/>
      <c r="FE56" s="2246"/>
      <c r="FF56" s="2246"/>
      <c r="FG56" s="2246"/>
      <c r="FH56" s="2246"/>
      <c r="FI56" s="2246"/>
      <c r="FJ56" s="2246"/>
      <c r="FK56" s="2246"/>
      <c r="FL56" s="2246"/>
      <c r="FM56" s="2246"/>
      <c r="FN56" s="2245"/>
      <c r="FO56" s="2245"/>
      <c r="FP56" s="2245"/>
      <c r="FQ56" s="2245"/>
      <c r="FR56" s="2245"/>
      <c r="FS56" s="2245"/>
      <c r="FT56" s="2245"/>
      <c r="FU56" s="2245"/>
      <c r="FV56" s="2245"/>
      <c r="FW56" s="2245"/>
      <c r="FX56" s="2246"/>
      <c r="FY56" s="2246"/>
      <c r="FZ56" s="2246"/>
      <c r="GA56" s="2246"/>
      <c r="GB56" s="2246"/>
      <c r="GC56" s="2246"/>
      <c r="GD56" s="2246"/>
      <c r="GE56" s="2246"/>
      <c r="GF56" s="2246"/>
      <c r="GG56" s="2246"/>
      <c r="GH56" s="2252"/>
      <c r="GI56" s="2246"/>
      <c r="GJ56" s="2246"/>
      <c r="GK56" s="2246"/>
      <c r="GL56" s="2246"/>
      <c r="GM56" s="2253"/>
      <c r="GN56" s="2253"/>
      <c r="GO56" s="2253"/>
      <c r="GP56" s="2253"/>
      <c r="GQ56" s="2253"/>
      <c r="GR56" s="2253"/>
      <c r="GS56" s="2253"/>
      <c r="GT56" s="2253"/>
      <c r="GU56" s="2253"/>
      <c r="GV56" s="2253"/>
      <c r="GW56" s="2253"/>
      <c r="GX56" s="2253"/>
      <c r="GY56" s="2253"/>
      <c r="GZ56" s="2253"/>
      <c r="HA56" s="2253"/>
      <c r="HB56" s="2253"/>
      <c r="HC56" s="2253"/>
      <c r="HD56" s="2253"/>
      <c r="HE56" s="2253"/>
      <c r="HF56" s="2253"/>
      <c r="HG56" s="2253"/>
      <c r="HH56" s="2253"/>
      <c r="HI56" s="2253"/>
      <c r="HJ56" s="2253"/>
      <c r="HK56" s="2253"/>
      <c r="HL56" s="2253"/>
      <c r="HM56" s="2253"/>
      <c r="HN56" s="2253"/>
      <c r="HO56" s="2242"/>
      <c r="HP56" s="2242"/>
      <c r="HQ56" s="2242"/>
      <c r="HR56" s="2242"/>
    </row>
    <row r="57" spans="1:226">
      <c r="A57" s="2243"/>
      <c r="B57" s="2244"/>
      <c r="C57" s="2244"/>
      <c r="D57" s="2245"/>
      <c r="E57" s="2245"/>
      <c r="F57" s="2246"/>
      <c r="G57" s="2246"/>
      <c r="H57" s="2246"/>
      <c r="I57" s="2246"/>
      <c r="J57" s="2246"/>
      <c r="K57" s="2246"/>
      <c r="L57" s="2246"/>
      <c r="M57" s="2246"/>
      <c r="N57" s="2246"/>
      <c r="O57" s="2245"/>
      <c r="P57" s="2246"/>
      <c r="Q57" s="2246"/>
      <c r="R57" s="2245"/>
      <c r="S57" s="2246"/>
      <c r="T57" s="2245"/>
      <c r="U57" s="2246"/>
      <c r="V57" s="2246"/>
      <c r="W57" s="2247"/>
      <c r="X57" s="2246"/>
      <c r="Y57" s="2245"/>
      <c r="Z57" s="2246"/>
      <c r="AA57" s="2246"/>
      <c r="AB57" s="2246"/>
      <c r="AC57" s="2246"/>
      <c r="AD57" s="2246"/>
      <c r="AE57" s="2246"/>
      <c r="AF57" s="2246"/>
      <c r="AG57" s="2246"/>
      <c r="AH57" s="2246"/>
      <c r="AI57" s="2246"/>
      <c r="AJ57" s="2246"/>
      <c r="AK57" s="2246"/>
      <c r="AL57" s="2246"/>
      <c r="AM57" s="2246"/>
      <c r="AN57" s="2246"/>
      <c r="AO57" s="2246"/>
      <c r="AP57" s="2246"/>
      <c r="AQ57" s="2246"/>
      <c r="AR57" s="2246"/>
      <c r="AS57" s="2246"/>
      <c r="AT57" s="2246"/>
      <c r="AU57" s="2246"/>
      <c r="AV57" s="2246"/>
      <c r="AW57" s="2246"/>
      <c r="AX57" s="2246"/>
      <c r="AY57" s="2246"/>
      <c r="AZ57" s="2246"/>
      <c r="BA57" s="2246"/>
      <c r="BB57" s="2246"/>
      <c r="BC57" s="2246"/>
      <c r="BD57" s="2246"/>
      <c r="BE57" s="2246"/>
      <c r="BF57" s="2246"/>
      <c r="BG57" s="2246"/>
      <c r="BH57" s="2243"/>
      <c r="BI57" s="2246"/>
      <c r="BJ57" s="2246"/>
      <c r="BK57" s="2246"/>
      <c r="BL57" s="2246"/>
      <c r="BM57" s="2246"/>
      <c r="BN57" s="2246"/>
      <c r="BO57" s="2243"/>
      <c r="BP57" s="2246"/>
      <c r="BQ57" s="2246"/>
      <c r="BR57" s="2246"/>
      <c r="BS57" s="2246"/>
      <c r="BT57" s="2246"/>
      <c r="BU57" s="2246"/>
      <c r="BV57" s="2243"/>
      <c r="BW57" s="2246"/>
      <c r="BX57" s="2246"/>
      <c r="BY57" s="2246"/>
      <c r="BZ57" s="2246"/>
      <c r="CA57" s="2246"/>
      <c r="CB57" s="2246"/>
      <c r="CC57" s="2243"/>
      <c r="CD57" s="2246"/>
      <c r="CE57" s="2246"/>
      <c r="CF57" s="2246"/>
      <c r="CG57" s="2246"/>
      <c r="CH57" s="2246"/>
      <c r="CI57" s="2246"/>
      <c r="CJ57" s="2246"/>
      <c r="CK57" s="2246"/>
      <c r="CL57" s="2246"/>
      <c r="CM57" s="2246"/>
      <c r="CN57" s="2246"/>
      <c r="CO57" s="2246"/>
      <c r="CP57" s="2246"/>
      <c r="CQ57" s="2246"/>
      <c r="CR57" s="2244"/>
      <c r="CS57" s="2248"/>
      <c r="CT57" s="2248"/>
      <c r="CU57" s="2248"/>
      <c r="CV57" s="2248"/>
      <c r="CW57" s="2249"/>
      <c r="CX57" s="2250"/>
      <c r="CY57" s="2249"/>
      <c r="CZ57" s="2248"/>
      <c r="DA57" s="2248"/>
      <c r="DB57" s="2249"/>
      <c r="DC57" s="2249"/>
      <c r="DD57" s="2251"/>
      <c r="DE57" s="2248"/>
      <c r="DF57" s="2248"/>
      <c r="DG57" s="2248"/>
      <c r="DH57" s="2248"/>
      <c r="DI57" s="2249"/>
      <c r="DJ57" s="2246"/>
      <c r="DK57" s="2250"/>
      <c r="DL57" s="2248"/>
      <c r="DM57" s="2248"/>
      <c r="DN57" s="2250"/>
      <c r="DO57" s="2250"/>
      <c r="DP57" s="2251"/>
      <c r="DQ57" s="2248"/>
      <c r="DR57" s="2248"/>
      <c r="DS57" s="2248"/>
      <c r="DT57" s="2248"/>
      <c r="DU57" s="2249"/>
      <c r="DV57" s="2248"/>
      <c r="DW57" s="2245"/>
      <c r="DX57" s="2248"/>
      <c r="DY57" s="2248"/>
      <c r="DZ57" s="2249"/>
      <c r="EA57" s="2250"/>
      <c r="EB57" s="2251"/>
      <c r="EC57" s="2248"/>
      <c r="ED57" s="2248"/>
      <c r="EE57" s="2248"/>
      <c r="EF57" s="2248"/>
      <c r="EG57" s="2249"/>
      <c r="EH57" s="2248"/>
      <c r="EI57" s="2248"/>
      <c r="EJ57" s="2248"/>
      <c r="EK57" s="2248"/>
      <c r="EL57" s="2248"/>
      <c r="EM57" s="2249"/>
      <c r="EN57" s="2248"/>
      <c r="EO57" s="2248"/>
      <c r="EP57" s="2246"/>
      <c r="EQ57" s="2246"/>
      <c r="ER57" s="2246"/>
      <c r="ES57" s="2246"/>
      <c r="ET57" s="2246"/>
      <c r="EU57" s="2246"/>
      <c r="EV57" s="2246"/>
      <c r="EW57" s="2246"/>
      <c r="EX57" s="2246"/>
      <c r="EY57" s="2246"/>
      <c r="EZ57" s="2246"/>
      <c r="FA57" s="2246"/>
      <c r="FB57" s="2246"/>
      <c r="FC57" s="2246"/>
      <c r="FD57" s="2246"/>
      <c r="FE57" s="2246"/>
      <c r="FF57" s="2246"/>
      <c r="FG57" s="2246"/>
      <c r="FH57" s="2246"/>
      <c r="FI57" s="2246"/>
      <c r="FJ57" s="2246"/>
      <c r="FK57" s="2246"/>
      <c r="FL57" s="2246"/>
      <c r="FM57" s="2246"/>
      <c r="FN57" s="2245"/>
      <c r="FO57" s="2245"/>
      <c r="FP57" s="2245"/>
      <c r="FQ57" s="2245"/>
      <c r="FR57" s="2245"/>
      <c r="FS57" s="2245"/>
      <c r="FT57" s="2245"/>
      <c r="FU57" s="2245"/>
      <c r="FV57" s="2245"/>
      <c r="FW57" s="2245"/>
      <c r="FX57" s="2246"/>
      <c r="FY57" s="2246"/>
      <c r="FZ57" s="2246"/>
      <c r="GA57" s="2246"/>
      <c r="GB57" s="2246"/>
      <c r="GC57" s="2246"/>
      <c r="GD57" s="2246"/>
      <c r="GE57" s="2246"/>
      <c r="GF57" s="2246"/>
      <c r="GG57" s="2246"/>
      <c r="GH57" s="2252"/>
      <c r="GI57" s="2246"/>
      <c r="GJ57" s="2246"/>
      <c r="GK57" s="2246"/>
      <c r="GL57" s="2246"/>
      <c r="GM57" s="2253"/>
      <c r="GN57" s="2253"/>
      <c r="GO57" s="2253"/>
      <c r="GP57" s="2253"/>
      <c r="GQ57" s="2253"/>
      <c r="GR57" s="2253"/>
      <c r="GS57" s="2253"/>
      <c r="GT57" s="2253"/>
      <c r="GU57" s="2253"/>
      <c r="GV57" s="2253"/>
      <c r="GW57" s="2253"/>
      <c r="GX57" s="2253"/>
      <c r="GY57" s="2253"/>
      <c r="GZ57" s="2253"/>
      <c r="HA57" s="2253"/>
      <c r="HB57" s="2253"/>
      <c r="HC57" s="2253"/>
      <c r="HD57" s="2253"/>
      <c r="HE57" s="2253"/>
      <c r="HF57" s="2253"/>
      <c r="HG57" s="2253"/>
      <c r="HH57" s="2253"/>
      <c r="HI57" s="2253"/>
      <c r="HJ57" s="2253"/>
      <c r="HK57" s="2253"/>
      <c r="HL57" s="2253"/>
      <c r="HM57" s="2253"/>
      <c r="HN57" s="2253"/>
      <c r="HO57" s="2242"/>
      <c r="HP57" s="2242"/>
      <c r="HQ57" s="2242"/>
      <c r="HR57" s="2242"/>
    </row>
    <row r="58" spans="1:226">
      <c r="A58" s="2243"/>
      <c r="B58" s="2244"/>
      <c r="C58" s="2244"/>
      <c r="D58" s="2245"/>
      <c r="E58" s="2245"/>
      <c r="F58" s="2246"/>
      <c r="G58" s="2246"/>
      <c r="H58" s="2246"/>
      <c r="I58" s="2246"/>
      <c r="J58" s="2246"/>
      <c r="K58" s="2246"/>
      <c r="L58" s="2246"/>
      <c r="M58" s="2246"/>
      <c r="N58" s="2246"/>
      <c r="O58" s="2245"/>
      <c r="P58" s="2246"/>
      <c r="Q58" s="2246"/>
      <c r="R58" s="2245"/>
      <c r="S58" s="2246"/>
      <c r="T58" s="2245"/>
      <c r="U58" s="2246"/>
      <c r="V58" s="2246"/>
      <c r="W58" s="2247"/>
      <c r="X58" s="2246"/>
      <c r="Y58" s="2245"/>
      <c r="Z58" s="2246"/>
      <c r="AA58" s="2246"/>
      <c r="AB58" s="2246"/>
      <c r="AC58" s="2246"/>
      <c r="AD58" s="2246"/>
      <c r="AE58" s="2246"/>
      <c r="AF58" s="2246"/>
      <c r="AG58" s="2246"/>
      <c r="AH58" s="2246"/>
      <c r="AI58" s="2246"/>
      <c r="AJ58" s="2246"/>
      <c r="AK58" s="2246"/>
      <c r="AL58" s="2246"/>
      <c r="AM58" s="2246"/>
      <c r="AN58" s="2246"/>
      <c r="AO58" s="2246"/>
      <c r="AP58" s="2246"/>
      <c r="AQ58" s="2246"/>
      <c r="AR58" s="2246"/>
      <c r="AS58" s="2246"/>
      <c r="AT58" s="2246"/>
      <c r="AU58" s="2246"/>
      <c r="AV58" s="2246"/>
      <c r="AW58" s="2246"/>
      <c r="AX58" s="2246"/>
      <c r="AY58" s="2246"/>
      <c r="AZ58" s="2246"/>
      <c r="BA58" s="2246"/>
      <c r="BB58" s="2246"/>
      <c r="BC58" s="2246"/>
      <c r="BD58" s="2246"/>
      <c r="BE58" s="2246"/>
      <c r="BF58" s="2246"/>
      <c r="BG58" s="2246"/>
      <c r="BH58" s="2243"/>
      <c r="BI58" s="2246"/>
      <c r="BJ58" s="2246"/>
      <c r="BK58" s="2246"/>
      <c r="BL58" s="2246"/>
      <c r="BM58" s="2246"/>
      <c r="BN58" s="2246"/>
      <c r="BO58" s="2243"/>
      <c r="BP58" s="2246"/>
      <c r="BQ58" s="2246"/>
      <c r="BR58" s="2246"/>
      <c r="BS58" s="2246"/>
      <c r="BT58" s="2246"/>
      <c r="BU58" s="2246"/>
      <c r="BV58" s="2243"/>
      <c r="BW58" s="2246"/>
      <c r="BX58" s="2246"/>
      <c r="BY58" s="2246"/>
      <c r="BZ58" s="2246"/>
      <c r="CA58" s="2246"/>
      <c r="CB58" s="2246"/>
      <c r="CC58" s="2243"/>
      <c r="CD58" s="2246"/>
      <c r="CE58" s="2246"/>
      <c r="CF58" s="2246"/>
      <c r="CG58" s="2246"/>
      <c r="CH58" s="2246"/>
      <c r="CI58" s="2246"/>
      <c r="CJ58" s="2246"/>
      <c r="CK58" s="2246"/>
      <c r="CL58" s="2246"/>
      <c r="CM58" s="2246"/>
      <c r="CN58" s="2246"/>
      <c r="CO58" s="2246"/>
      <c r="CP58" s="2246"/>
      <c r="CQ58" s="2246"/>
      <c r="CR58" s="2244"/>
      <c r="CS58" s="2248"/>
      <c r="CT58" s="2248"/>
      <c r="CU58" s="2248"/>
      <c r="CV58" s="2248"/>
      <c r="CW58" s="2249"/>
      <c r="CX58" s="2250"/>
      <c r="CY58" s="2249"/>
      <c r="CZ58" s="2248"/>
      <c r="DA58" s="2248"/>
      <c r="DB58" s="2249"/>
      <c r="DC58" s="2249"/>
      <c r="DD58" s="2251"/>
      <c r="DE58" s="2248"/>
      <c r="DF58" s="2248"/>
      <c r="DG58" s="2248"/>
      <c r="DH58" s="2248"/>
      <c r="DI58" s="2249"/>
      <c r="DJ58" s="2246"/>
      <c r="DK58" s="2250"/>
      <c r="DL58" s="2248"/>
      <c r="DM58" s="2248"/>
      <c r="DN58" s="2250"/>
      <c r="DO58" s="2250"/>
      <c r="DP58" s="2251"/>
      <c r="DQ58" s="2248"/>
      <c r="DR58" s="2248"/>
      <c r="DS58" s="2248"/>
      <c r="DT58" s="2248"/>
      <c r="DU58" s="2249"/>
      <c r="DV58" s="2248"/>
      <c r="DW58" s="2245"/>
      <c r="DX58" s="2248"/>
      <c r="DY58" s="2248"/>
      <c r="DZ58" s="2249"/>
      <c r="EA58" s="2250"/>
      <c r="EB58" s="2251"/>
      <c r="EC58" s="2248"/>
      <c r="ED58" s="2248"/>
      <c r="EE58" s="2248"/>
      <c r="EF58" s="2248"/>
      <c r="EG58" s="2249"/>
      <c r="EH58" s="2248"/>
      <c r="EI58" s="2248"/>
      <c r="EJ58" s="2248"/>
      <c r="EK58" s="2248"/>
      <c r="EL58" s="2248"/>
      <c r="EM58" s="2249"/>
      <c r="EN58" s="2248"/>
      <c r="EO58" s="2248"/>
      <c r="EP58" s="2246"/>
      <c r="EQ58" s="2246"/>
      <c r="ER58" s="2246"/>
      <c r="ES58" s="2246"/>
      <c r="ET58" s="2246"/>
      <c r="EU58" s="2246"/>
      <c r="EV58" s="2246"/>
      <c r="EW58" s="2246"/>
      <c r="EX58" s="2246"/>
      <c r="EY58" s="2246"/>
      <c r="EZ58" s="2246"/>
      <c r="FA58" s="2246"/>
      <c r="FB58" s="2246"/>
      <c r="FC58" s="2246"/>
      <c r="FD58" s="2246"/>
      <c r="FE58" s="2246"/>
      <c r="FF58" s="2246"/>
      <c r="FG58" s="2246"/>
      <c r="FH58" s="2246"/>
      <c r="FI58" s="2246"/>
      <c r="FJ58" s="2246"/>
      <c r="FK58" s="2246"/>
      <c r="FL58" s="2246"/>
      <c r="FM58" s="2246"/>
      <c r="FN58" s="2245"/>
      <c r="FO58" s="2245"/>
      <c r="FP58" s="2245"/>
      <c r="FQ58" s="2245"/>
      <c r="FR58" s="2245"/>
      <c r="FS58" s="2245"/>
      <c r="FT58" s="2245"/>
      <c r="FU58" s="2245"/>
      <c r="FV58" s="2245"/>
      <c r="FW58" s="2245"/>
      <c r="FX58" s="2246"/>
      <c r="FY58" s="2246"/>
      <c r="FZ58" s="2246"/>
      <c r="GA58" s="2246"/>
      <c r="GB58" s="2246"/>
      <c r="GC58" s="2246"/>
      <c r="GD58" s="2246"/>
      <c r="GE58" s="2246"/>
      <c r="GF58" s="2246"/>
      <c r="GG58" s="2246"/>
      <c r="GH58" s="2252"/>
      <c r="GI58" s="2246"/>
      <c r="GJ58" s="2246"/>
      <c r="GK58" s="2246"/>
      <c r="GL58" s="2246"/>
      <c r="GM58" s="2253"/>
      <c r="GN58" s="2253"/>
      <c r="GO58" s="2253"/>
      <c r="GP58" s="2253"/>
      <c r="GQ58" s="2253"/>
      <c r="GR58" s="2253"/>
      <c r="GS58" s="2253"/>
      <c r="GT58" s="2253"/>
      <c r="GU58" s="2253"/>
      <c r="GV58" s="2253"/>
      <c r="GW58" s="2253"/>
      <c r="GX58" s="2253"/>
      <c r="GY58" s="2253"/>
      <c r="GZ58" s="2253"/>
      <c r="HA58" s="2253"/>
      <c r="HB58" s="2253"/>
      <c r="HC58" s="2253"/>
      <c r="HD58" s="2253"/>
      <c r="HE58" s="2253"/>
      <c r="HF58" s="2253"/>
      <c r="HG58" s="2253"/>
      <c r="HH58" s="2253"/>
      <c r="HI58" s="2253"/>
      <c r="HJ58" s="2253"/>
      <c r="HK58" s="2253"/>
      <c r="HL58" s="2253"/>
      <c r="HM58" s="2253"/>
      <c r="HN58" s="2253"/>
      <c r="HO58" s="2242"/>
      <c r="HP58" s="2242"/>
      <c r="HQ58" s="2242"/>
      <c r="HR58" s="2242"/>
    </row>
    <row r="59" spans="1:226">
      <c r="A59" s="2243"/>
      <c r="B59" s="2244"/>
      <c r="C59" s="2244"/>
      <c r="D59" s="2245"/>
      <c r="E59" s="2245"/>
      <c r="F59" s="2246"/>
      <c r="G59" s="2246"/>
      <c r="H59" s="2246"/>
      <c r="I59" s="2246"/>
      <c r="J59" s="2246"/>
      <c r="K59" s="2246"/>
      <c r="L59" s="2246"/>
      <c r="M59" s="2246"/>
      <c r="N59" s="2246"/>
      <c r="O59" s="2245"/>
      <c r="P59" s="2246"/>
      <c r="Q59" s="2246"/>
      <c r="R59" s="2245"/>
      <c r="S59" s="2246"/>
      <c r="T59" s="2245"/>
      <c r="U59" s="2246"/>
      <c r="V59" s="2246"/>
      <c r="W59" s="2247"/>
      <c r="X59" s="2246"/>
      <c r="Y59" s="2245"/>
      <c r="Z59" s="2246"/>
      <c r="AA59" s="2246"/>
      <c r="AB59" s="2246"/>
      <c r="AC59" s="2246"/>
      <c r="AD59" s="2246"/>
      <c r="AE59" s="2246"/>
      <c r="AF59" s="2246"/>
      <c r="AG59" s="2246"/>
      <c r="AH59" s="2246"/>
      <c r="AI59" s="2246"/>
      <c r="AJ59" s="2246"/>
      <c r="AK59" s="2246"/>
      <c r="AL59" s="2246"/>
      <c r="AM59" s="2246"/>
      <c r="AN59" s="2246"/>
      <c r="AO59" s="2246"/>
      <c r="AP59" s="2246"/>
      <c r="AQ59" s="2246"/>
      <c r="AR59" s="2246"/>
      <c r="AS59" s="2246"/>
      <c r="AT59" s="2246"/>
      <c r="AU59" s="2246"/>
      <c r="AV59" s="2246"/>
      <c r="AW59" s="2246"/>
      <c r="AX59" s="2246"/>
      <c r="AY59" s="2246"/>
      <c r="AZ59" s="2246"/>
      <c r="BA59" s="2246"/>
      <c r="BB59" s="2246"/>
      <c r="BC59" s="2246"/>
      <c r="BD59" s="2246"/>
      <c r="BE59" s="2246"/>
      <c r="BF59" s="2246"/>
      <c r="BG59" s="2246"/>
      <c r="BH59" s="2243"/>
      <c r="BI59" s="2246"/>
      <c r="BJ59" s="2246"/>
      <c r="BK59" s="2246"/>
      <c r="BL59" s="2246"/>
      <c r="BM59" s="2246"/>
      <c r="BN59" s="2246"/>
      <c r="BO59" s="2243"/>
      <c r="BP59" s="2246"/>
      <c r="BQ59" s="2246"/>
      <c r="BR59" s="2246"/>
      <c r="BS59" s="2246"/>
      <c r="BT59" s="2246"/>
      <c r="BU59" s="2246"/>
      <c r="BV59" s="2243"/>
      <c r="BW59" s="2246"/>
      <c r="BX59" s="2246"/>
      <c r="BY59" s="2246"/>
      <c r="BZ59" s="2246"/>
      <c r="CA59" s="2246"/>
      <c r="CB59" s="2246"/>
      <c r="CC59" s="2243"/>
      <c r="CD59" s="2246"/>
      <c r="CE59" s="2246"/>
      <c r="CF59" s="2246"/>
      <c r="CG59" s="2246"/>
      <c r="CH59" s="2246"/>
      <c r="CI59" s="2246"/>
      <c r="CJ59" s="2246"/>
      <c r="CK59" s="2246"/>
      <c r="CL59" s="2246"/>
      <c r="CM59" s="2246"/>
      <c r="CN59" s="2246"/>
      <c r="CO59" s="2246"/>
      <c r="CP59" s="2246"/>
      <c r="CQ59" s="2246"/>
      <c r="CR59" s="2244"/>
      <c r="CS59" s="2248"/>
      <c r="CT59" s="2248"/>
      <c r="CU59" s="2248"/>
      <c r="CV59" s="2248"/>
      <c r="CW59" s="2249"/>
      <c r="CX59" s="2250"/>
      <c r="CY59" s="2249"/>
      <c r="CZ59" s="2248"/>
      <c r="DA59" s="2248"/>
      <c r="DB59" s="2249"/>
      <c r="DC59" s="2249"/>
      <c r="DD59" s="2251"/>
      <c r="DE59" s="2248"/>
      <c r="DF59" s="2248"/>
      <c r="DG59" s="2248"/>
      <c r="DH59" s="2248"/>
      <c r="DI59" s="2249"/>
      <c r="DJ59" s="2246"/>
      <c r="DK59" s="2250"/>
      <c r="DL59" s="2248"/>
      <c r="DM59" s="2248"/>
      <c r="DN59" s="2250"/>
      <c r="DO59" s="2250"/>
      <c r="DP59" s="2251"/>
      <c r="DQ59" s="2248"/>
      <c r="DR59" s="2248"/>
      <c r="DS59" s="2248"/>
      <c r="DT59" s="2248"/>
      <c r="DU59" s="2249"/>
      <c r="DV59" s="2248"/>
      <c r="DW59" s="2245"/>
      <c r="DX59" s="2248"/>
      <c r="DY59" s="2248"/>
      <c r="DZ59" s="2249"/>
      <c r="EA59" s="2250"/>
      <c r="EB59" s="2251"/>
      <c r="EC59" s="2248"/>
      <c r="ED59" s="2248"/>
      <c r="EE59" s="2248"/>
      <c r="EF59" s="2248"/>
      <c r="EG59" s="2249"/>
      <c r="EH59" s="2248"/>
      <c r="EI59" s="2248"/>
      <c r="EJ59" s="2248"/>
      <c r="EK59" s="2248"/>
      <c r="EL59" s="2248"/>
      <c r="EM59" s="2249"/>
      <c r="EN59" s="2248"/>
      <c r="EO59" s="2248"/>
      <c r="EP59" s="2246"/>
      <c r="EQ59" s="2246"/>
      <c r="ER59" s="2246"/>
      <c r="ES59" s="2246"/>
      <c r="ET59" s="2246"/>
      <c r="EU59" s="2246"/>
      <c r="EV59" s="2246"/>
      <c r="EW59" s="2246"/>
      <c r="EX59" s="2246"/>
      <c r="EY59" s="2246"/>
      <c r="EZ59" s="2246"/>
      <c r="FA59" s="2246"/>
      <c r="FB59" s="2246"/>
      <c r="FC59" s="2246"/>
      <c r="FD59" s="2246"/>
      <c r="FE59" s="2246"/>
      <c r="FF59" s="2246"/>
      <c r="FG59" s="2246"/>
      <c r="FH59" s="2246"/>
      <c r="FI59" s="2246"/>
      <c r="FJ59" s="2246"/>
      <c r="FK59" s="2246"/>
      <c r="FL59" s="2246"/>
      <c r="FM59" s="2246"/>
      <c r="FN59" s="2245"/>
      <c r="FO59" s="2245"/>
      <c r="FP59" s="2245"/>
      <c r="FQ59" s="2245"/>
      <c r="FR59" s="2245"/>
      <c r="FS59" s="2245"/>
      <c r="FT59" s="2245"/>
      <c r="FU59" s="2245"/>
      <c r="FV59" s="2245"/>
      <c r="FW59" s="2245"/>
      <c r="FX59" s="2246"/>
      <c r="FY59" s="2246"/>
      <c r="FZ59" s="2246"/>
      <c r="GA59" s="2246"/>
      <c r="GB59" s="2246"/>
      <c r="GC59" s="2246"/>
      <c r="GD59" s="2246"/>
      <c r="GE59" s="2246"/>
      <c r="GF59" s="2246"/>
      <c r="GG59" s="2246"/>
      <c r="GH59" s="2252"/>
      <c r="GI59" s="2246"/>
      <c r="GJ59" s="2246"/>
      <c r="GK59" s="2246"/>
      <c r="GL59" s="2246"/>
      <c r="GM59" s="2253"/>
      <c r="GN59" s="2253"/>
      <c r="GO59" s="2253"/>
      <c r="GP59" s="2253"/>
      <c r="GQ59" s="2253"/>
      <c r="GR59" s="2253"/>
      <c r="GS59" s="2253"/>
      <c r="GT59" s="2253"/>
      <c r="GU59" s="2253"/>
      <c r="GV59" s="2253"/>
      <c r="GW59" s="2253"/>
      <c r="GX59" s="2253"/>
      <c r="GY59" s="2253"/>
      <c r="GZ59" s="2253"/>
      <c r="HA59" s="2253"/>
      <c r="HB59" s="2253"/>
      <c r="HC59" s="2253"/>
      <c r="HD59" s="2253"/>
      <c r="HE59" s="2253"/>
      <c r="HF59" s="2253"/>
      <c r="HG59" s="2253"/>
      <c r="HH59" s="2253"/>
      <c r="HI59" s="2253"/>
      <c r="HJ59" s="2253"/>
      <c r="HK59" s="2253"/>
      <c r="HL59" s="2253"/>
      <c r="HM59" s="2253"/>
      <c r="HN59" s="2253"/>
      <c r="HO59" s="2242"/>
      <c r="HP59" s="2242"/>
      <c r="HQ59" s="2242"/>
      <c r="HR59" s="2242"/>
    </row>
    <row r="60" spans="1:226">
      <c r="A60" s="2243"/>
      <c r="B60" s="2244"/>
      <c r="C60" s="2244"/>
      <c r="D60" s="2245"/>
      <c r="E60" s="2245"/>
      <c r="F60" s="2246"/>
      <c r="G60" s="2246"/>
      <c r="H60" s="2246"/>
      <c r="I60" s="2246"/>
      <c r="J60" s="2246"/>
      <c r="K60" s="2246"/>
      <c r="L60" s="2246"/>
      <c r="M60" s="2246"/>
      <c r="N60" s="2246"/>
      <c r="O60" s="2245"/>
      <c r="P60" s="2246"/>
      <c r="Q60" s="2246"/>
      <c r="R60" s="2245"/>
      <c r="S60" s="2246"/>
      <c r="T60" s="2245"/>
      <c r="U60" s="2246"/>
      <c r="V60" s="2246"/>
      <c r="W60" s="2247"/>
      <c r="X60" s="2246"/>
      <c r="Y60" s="2245"/>
      <c r="Z60" s="2246"/>
      <c r="AA60" s="2246"/>
      <c r="AB60" s="2246"/>
      <c r="AC60" s="2246"/>
      <c r="AD60" s="2246"/>
      <c r="AE60" s="2246"/>
      <c r="AF60" s="2246"/>
      <c r="AG60" s="2246"/>
      <c r="AH60" s="2246"/>
      <c r="AI60" s="2246"/>
      <c r="AJ60" s="2246"/>
      <c r="AK60" s="2246"/>
      <c r="AL60" s="2246"/>
      <c r="AM60" s="2246"/>
      <c r="AN60" s="2246"/>
      <c r="AO60" s="2246"/>
      <c r="AP60" s="2246"/>
      <c r="AQ60" s="2246"/>
      <c r="AR60" s="2246"/>
      <c r="AS60" s="2246"/>
      <c r="AT60" s="2246"/>
      <c r="AU60" s="2246"/>
      <c r="AV60" s="2246"/>
      <c r="AW60" s="2246"/>
      <c r="AX60" s="2246"/>
      <c r="AY60" s="2246"/>
      <c r="AZ60" s="2246"/>
      <c r="BA60" s="2246"/>
      <c r="BB60" s="2246"/>
      <c r="BC60" s="2246"/>
      <c r="BD60" s="2246"/>
      <c r="BE60" s="2246"/>
      <c r="BF60" s="2246"/>
      <c r="BG60" s="2246"/>
      <c r="BH60" s="2243"/>
      <c r="BI60" s="2246"/>
      <c r="BJ60" s="2246"/>
      <c r="BK60" s="2246"/>
      <c r="BL60" s="2246"/>
      <c r="BM60" s="2246"/>
      <c r="BN60" s="2246"/>
      <c r="BO60" s="2243"/>
      <c r="BP60" s="2246"/>
      <c r="BQ60" s="2246"/>
      <c r="BR60" s="2246"/>
      <c r="BS60" s="2246"/>
      <c r="BT60" s="2246"/>
      <c r="BU60" s="2246"/>
      <c r="BV60" s="2243"/>
      <c r="BW60" s="2246"/>
      <c r="BX60" s="2246"/>
      <c r="BY60" s="2246"/>
      <c r="BZ60" s="2246"/>
      <c r="CA60" s="2246"/>
      <c r="CB60" s="2246"/>
      <c r="CC60" s="2243"/>
      <c r="CD60" s="2246"/>
      <c r="CE60" s="2246"/>
      <c r="CF60" s="2246"/>
      <c r="CG60" s="2246"/>
      <c r="CH60" s="2246"/>
      <c r="CI60" s="2246"/>
      <c r="CJ60" s="2246"/>
      <c r="CK60" s="2246"/>
      <c r="CL60" s="2246"/>
      <c r="CM60" s="2246"/>
      <c r="CN60" s="2246"/>
      <c r="CO60" s="2246"/>
      <c r="CP60" s="2246"/>
      <c r="CQ60" s="2246"/>
      <c r="CR60" s="2244"/>
      <c r="CS60" s="2248"/>
      <c r="CT60" s="2248"/>
      <c r="CU60" s="2248"/>
      <c r="CV60" s="2248"/>
      <c r="CW60" s="2249"/>
      <c r="CX60" s="2250"/>
      <c r="CY60" s="2249"/>
      <c r="CZ60" s="2248"/>
      <c r="DA60" s="2248"/>
      <c r="DB60" s="2249"/>
      <c r="DC60" s="2249"/>
      <c r="DD60" s="2251"/>
      <c r="DE60" s="2248"/>
      <c r="DF60" s="2248"/>
      <c r="DG60" s="2248"/>
      <c r="DH60" s="2248"/>
      <c r="DI60" s="2249"/>
      <c r="DJ60" s="2246"/>
      <c r="DK60" s="2250"/>
      <c r="DL60" s="2248"/>
      <c r="DM60" s="2248"/>
      <c r="DN60" s="2250"/>
      <c r="DO60" s="2250"/>
      <c r="DP60" s="2251"/>
      <c r="DQ60" s="2248"/>
      <c r="DR60" s="2248"/>
      <c r="DS60" s="2248"/>
      <c r="DT60" s="2248"/>
      <c r="DU60" s="2249"/>
      <c r="DV60" s="2248"/>
      <c r="DW60" s="2245"/>
      <c r="DX60" s="2248"/>
      <c r="DY60" s="2248"/>
      <c r="DZ60" s="2249"/>
      <c r="EA60" s="2250"/>
      <c r="EB60" s="2251"/>
      <c r="EC60" s="2248"/>
      <c r="ED60" s="2248"/>
      <c r="EE60" s="2248"/>
      <c r="EF60" s="2248"/>
      <c r="EG60" s="2249"/>
      <c r="EH60" s="2248"/>
      <c r="EI60" s="2248"/>
      <c r="EJ60" s="2248"/>
      <c r="EK60" s="2248"/>
      <c r="EL60" s="2248"/>
      <c r="EM60" s="2249"/>
      <c r="EN60" s="2248"/>
      <c r="EO60" s="2248"/>
      <c r="EP60" s="2246"/>
      <c r="EQ60" s="2246"/>
      <c r="ER60" s="2246"/>
      <c r="ES60" s="2246"/>
      <c r="ET60" s="2246"/>
      <c r="EU60" s="2246"/>
      <c r="EV60" s="2246"/>
      <c r="EW60" s="2246"/>
      <c r="EX60" s="2246"/>
      <c r="EY60" s="2246"/>
      <c r="EZ60" s="2246"/>
      <c r="FA60" s="2246"/>
      <c r="FB60" s="2246"/>
      <c r="FC60" s="2246"/>
      <c r="FD60" s="2246"/>
      <c r="FE60" s="2246"/>
      <c r="FF60" s="2246"/>
      <c r="FG60" s="2246"/>
      <c r="FH60" s="2246"/>
      <c r="FI60" s="2246"/>
      <c r="FJ60" s="2246"/>
      <c r="FK60" s="2246"/>
      <c r="FL60" s="2246"/>
      <c r="FM60" s="2246"/>
      <c r="FN60" s="2245"/>
      <c r="FO60" s="2245"/>
      <c r="FP60" s="2245"/>
      <c r="FQ60" s="2245"/>
      <c r="FR60" s="2245"/>
      <c r="FS60" s="2245"/>
      <c r="FT60" s="2245"/>
      <c r="FU60" s="2245"/>
      <c r="FV60" s="2245"/>
      <c r="FW60" s="2245"/>
      <c r="FX60" s="2246"/>
      <c r="FY60" s="2246"/>
      <c r="FZ60" s="2246"/>
      <c r="GA60" s="2246"/>
      <c r="GB60" s="2246"/>
      <c r="GC60" s="2246"/>
      <c r="GD60" s="2246"/>
      <c r="GE60" s="2246"/>
      <c r="GF60" s="2246"/>
      <c r="GG60" s="2246"/>
      <c r="GH60" s="2252"/>
      <c r="GI60" s="2246"/>
      <c r="GJ60" s="2246"/>
      <c r="GK60" s="2246"/>
      <c r="GL60" s="2246"/>
      <c r="GM60" s="2253"/>
      <c r="GN60" s="2253"/>
      <c r="GO60" s="2253"/>
      <c r="GP60" s="2253"/>
      <c r="GQ60" s="2253"/>
      <c r="GR60" s="2253"/>
      <c r="GS60" s="2253"/>
      <c r="GT60" s="2253"/>
      <c r="GU60" s="2253"/>
      <c r="GV60" s="2253"/>
      <c r="GW60" s="2253"/>
      <c r="GX60" s="2253"/>
      <c r="GY60" s="2253"/>
      <c r="GZ60" s="2253"/>
      <c r="HA60" s="2253"/>
      <c r="HB60" s="2253"/>
      <c r="HC60" s="2253"/>
      <c r="HD60" s="2253"/>
      <c r="HE60" s="2253"/>
      <c r="HF60" s="2253"/>
      <c r="HG60" s="2253"/>
      <c r="HH60" s="2253"/>
      <c r="HI60" s="2253"/>
      <c r="HJ60" s="2253"/>
      <c r="HK60" s="2253"/>
      <c r="HL60" s="2253"/>
      <c r="HM60" s="2253"/>
      <c r="HN60" s="2253"/>
      <c r="HO60" s="2242"/>
      <c r="HP60" s="2242"/>
      <c r="HQ60" s="2242"/>
      <c r="HR60" s="2242"/>
    </row>
    <row r="61" spans="1:226">
      <c r="A61" s="2243"/>
      <c r="B61" s="2244"/>
      <c r="C61" s="2244"/>
      <c r="D61" s="2245"/>
      <c r="E61" s="2245"/>
      <c r="F61" s="2246"/>
      <c r="G61" s="2246"/>
      <c r="H61" s="2246"/>
      <c r="I61" s="2246"/>
      <c r="J61" s="2246"/>
      <c r="K61" s="2246"/>
      <c r="L61" s="2246"/>
      <c r="M61" s="2246"/>
      <c r="N61" s="2246"/>
      <c r="O61" s="2245"/>
      <c r="P61" s="2246"/>
      <c r="Q61" s="2246"/>
      <c r="R61" s="2245"/>
      <c r="S61" s="2246"/>
      <c r="T61" s="2245"/>
      <c r="U61" s="2246"/>
      <c r="V61" s="2246"/>
      <c r="W61" s="2247"/>
      <c r="X61" s="2246"/>
      <c r="Y61" s="2245"/>
      <c r="Z61" s="2246"/>
      <c r="AA61" s="2246"/>
      <c r="AB61" s="2246"/>
      <c r="AC61" s="2246"/>
      <c r="AD61" s="2246"/>
      <c r="AE61" s="2246"/>
      <c r="AF61" s="2246"/>
      <c r="AG61" s="2246"/>
      <c r="AH61" s="2246"/>
      <c r="AI61" s="2246"/>
      <c r="AJ61" s="2246"/>
      <c r="AK61" s="2246"/>
      <c r="AL61" s="2246"/>
      <c r="AM61" s="2246"/>
      <c r="AN61" s="2246"/>
      <c r="AO61" s="2246"/>
      <c r="AP61" s="2246"/>
      <c r="AQ61" s="2246"/>
      <c r="AR61" s="2246"/>
      <c r="AS61" s="2246"/>
      <c r="AT61" s="2246"/>
      <c r="AU61" s="2246"/>
      <c r="AV61" s="2246"/>
      <c r="AW61" s="2246"/>
      <c r="AX61" s="2246"/>
      <c r="AY61" s="2246"/>
      <c r="AZ61" s="2246"/>
      <c r="BA61" s="2246"/>
      <c r="BB61" s="2246"/>
      <c r="BC61" s="2246"/>
      <c r="BD61" s="2246"/>
      <c r="BE61" s="2246"/>
      <c r="BF61" s="2246"/>
      <c r="BG61" s="2246"/>
      <c r="BH61" s="2243"/>
      <c r="BI61" s="2246"/>
      <c r="BJ61" s="2246"/>
      <c r="BK61" s="2246"/>
      <c r="BL61" s="2246"/>
      <c r="BM61" s="2246"/>
      <c r="BN61" s="2246"/>
      <c r="BO61" s="2243"/>
      <c r="BP61" s="2246"/>
      <c r="BQ61" s="2246"/>
      <c r="BR61" s="2246"/>
      <c r="BS61" s="2246"/>
      <c r="BT61" s="2246"/>
      <c r="BU61" s="2246"/>
      <c r="BV61" s="2243"/>
      <c r="BW61" s="2246"/>
      <c r="BX61" s="2246"/>
      <c r="BY61" s="2246"/>
      <c r="BZ61" s="2246"/>
      <c r="CA61" s="2246"/>
      <c r="CB61" s="2246"/>
      <c r="CC61" s="2243"/>
      <c r="CD61" s="2246"/>
      <c r="CE61" s="2246"/>
      <c r="CF61" s="2246"/>
      <c r="CG61" s="2246"/>
      <c r="CH61" s="2246"/>
      <c r="CI61" s="2246"/>
      <c r="CJ61" s="2246"/>
      <c r="CK61" s="2246"/>
      <c r="CL61" s="2246"/>
      <c r="CM61" s="2246"/>
      <c r="CN61" s="2246"/>
      <c r="CO61" s="2246"/>
      <c r="CP61" s="2246"/>
      <c r="CQ61" s="2246"/>
      <c r="CR61" s="2244"/>
      <c r="CS61" s="2248"/>
      <c r="CT61" s="2248"/>
      <c r="CU61" s="2248"/>
      <c r="CV61" s="2248"/>
      <c r="CW61" s="2249"/>
      <c r="CX61" s="2250"/>
      <c r="CY61" s="2249"/>
      <c r="CZ61" s="2248"/>
      <c r="DA61" s="2248"/>
      <c r="DB61" s="2249"/>
      <c r="DC61" s="2249"/>
      <c r="DD61" s="2251"/>
      <c r="DE61" s="2248"/>
      <c r="DF61" s="2248"/>
      <c r="DG61" s="2248"/>
      <c r="DH61" s="2248"/>
      <c r="DI61" s="2249"/>
      <c r="DJ61" s="2246"/>
      <c r="DK61" s="2250"/>
      <c r="DL61" s="2248"/>
      <c r="DM61" s="2248"/>
      <c r="DN61" s="2250"/>
      <c r="DO61" s="2250"/>
      <c r="DP61" s="2251"/>
      <c r="DQ61" s="2248"/>
      <c r="DR61" s="2248"/>
      <c r="DS61" s="2248"/>
      <c r="DT61" s="2248"/>
      <c r="DU61" s="2249"/>
      <c r="DV61" s="2248"/>
      <c r="DW61" s="2245"/>
      <c r="DX61" s="2248"/>
      <c r="DY61" s="2248"/>
      <c r="DZ61" s="2249"/>
      <c r="EA61" s="2250"/>
      <c r="EB61" s="2251"/>
      <c r="EC61" s="2248"/>
      <c r="ED61" s="2248"/>
      <c r="EE61" s="2248"/>
      <c r="EF61" s="2248"/>
      <c r="EG61" s="2249"/>
      <c r="EH61" s="2248"/>
      <c r="EI61" s="2248"/>
      <c r="EJ61" s="2248"/>
      <c r="EK61" s="2248"/>
      <c r="EL61" s="2248"/>
      <c r="EM61" s="2249"/>
      <c r="EN61" s="2248"/>
      <c r="EO61" s="2248"/>
      <c r="EP61" s="2246"/>
      <c r="EQ61" s="2246"/>
      <c r="ER61" s="2246"/>
      <c r="ES61" s="2246"/>
      <c r="ET61" s="2246"/>
      <c r="EU61" s="2246"/>
      <c r="EV61" s="2246"/>
      <c r="EW61" s="2246"/>
      <c r="EX61" s="2246"/>
      <c r="EY61" s="2246"/>
      <c r="EZ61" s="2246"/>
      <c r="FA61" s="2246"/>
      <c r="FB61" s="2246"/>
      <c r="FC61" s="2246"/>
      <c r="FD61" s="2246"/>
      <c r="FE61" s="2246"/>
      <c r="FF61" s="2246"/>
      <c r="FG61" s="2246"/>
      <c r="FH61" s="2246"/>
      <c r="FI61" s="2246"/>
      <c r="FJ61" s="2246"/>
      <c r="FK61" s="2246"/>
      <c r="FL61" s="2246"/>
      <c r="FM61" s="2246"/>
      <c r="FN61" s="2245"/>
      <c r="FO61" s="2245"/>
      <c r="FP61" s="2245"/>
      <c r="FQ61" s="2245"/>
      <c r="FR61" s="2245"/>
      <c r="FS61" s="2245"/>
      <c r="FT61" s="2245"/>
      <c r="FU61" s="2245"/>
      <c r="FV61" s="2245"/>
      <c r="FW61" s="2245"/>
      <c r="FX61" s="2246"/>
      <c r="FY61" s="2246"/>
      <c r="FZ61" s="2246"/>
      <c r="GA61" s="2246"/>
      <c r="GB61" s="2246"/>
      <c r="GC61" s="2246"/>
      <c r="GD61" s="2246"/>
      <c r="GE61" s="2246"/>
      <c r="GF61" s="2246"/>
      <c r="GG61" s="2246"/>
      <c r="GH61" s="2252"/>
      <c r="GI61" s="2246"/>
      <c r="GJ61" s="2246"/>
      <c r="GK61" s="2246"/>
      <c r="GL61" s="2246"/>
      <c r="GM61" s="2253"/>
      <c r="GN61" s="2253"/>
      <c r="GO61" s="2253"/>
      <c r="GP61" s="2253"/>
      <c r="GQ61" s="2253"/>
      <c r="GR61" s="2253"/>
      <c r="GS61" s="2253"/>
      <c r="GT61" s="2253"/>
      <c r="GU61" s="2253"/>
      <c r="GV61" s="2253"/>
      <c r="GW61" s="2253"/>
      <c r="GX61" s="2253"/>
      <c r="GY61" s="2253"/>
      <c r="GZ61" s="2253"/>
      <c r="HA61" s="2253"/>
      <c r="HB61" s="2253"/>
      <c r="HC61" s="2253"/>
      <c r="HD61" s="2253"/>
      <c r="HE61" s="2253"/>
      <c r="HF61" s="2253"/>
      <c r="HG61" s="2253"/>
      <c r="HH61" s="2253"/>
      <c r="HI61" s="2253"/>
      <c r="HJ61" s="2253"/>
      <c r="HK61" s="2253"/>
      <c r="HL61" s="2253"/>
      <c r="HM61" s="2253"/>
      <c r="HN61" s="2253"/>
      <c r="HO61" s="2242"/>
      <c r="HP61" s="2242"/>
      <c r="HQ61" s="2242"/>
      <c r="HR61" s="2242"/>
    </row>
    <row r="62" spans="1:226">
      <c r="A62" s="2243"/>
      <c r="B62" s="2244"/>
      <c r="C62" s="2244"/>
      <c r="D62" s="2245"/>
      <c r="E62" s="2245"/>
      <c r="F62" s="2246"/>
      <c r="G62" s="2246"/>
      <c r="H62" s="2246"/>
      <c r="I62" s="2246"/>
      <c r="J62" s="2246"/>
      <c r="K62" s="2246"/>
      <c r="L62" s="2246"/>
      <c r="M62" s="2246"/>
      <c r="N62" s="2246"/>
      <c r="O62" s="2245"/>
      <c r="P62" s="2246"/>
      <c r="Q62" s="2246"/>
      <c r="R62" s="2245"/>
      <c r="S62" s="2246"/>
      <c r="T62" s="2245"/>
      <c r="U62" s="2246"/>
      <c r="V62" s="2246"/>
      <c r="W62" s="2247"/>
      <c r="X62" s="2246"/>
      <c r="Y62" s="2245"/>
      <c r="Z62" s="2246"/>
      <c r="AA62" s="2246"/>
      <c r="AB62" s="2246"/>
      <c r="AC62" s="2246"/>
      <c r="AD62" s="2246"/>
      <c r="AE62" s="2246"/>
      <c r="AF62" s="2246"/>
      <c r="AG62" s="2246"/>
      <c r="AH62" s="2246"/>
      <c r="AI62" s="2246"/>
      <c r="AJ62" s="2246"/>
      <c r="AK62" s="2246"/>
      <c r="AL62" s="2246"/>
      <c r="AM62" s="2246"/>
      <c r="AN62" s="2246"/>
      <c r="AO62" s="2246"/>
      <c r="AP62" s="2246"/>
      <c r="AQ62" s="2246"/>
      <c r="AR62" s="2246"/>
      <c r="AS62" s="2246"/>
      <c r="AT62" s="2246"/>
      <c r="AU62" s="2246"/>
      <c r="AV62" s="2246"/>
      <c r="AW62" s="2246"/>
      <c r="AX62" s="2246"/>
      <c r="AY62" s="2246"/>
      <c r="AZ62" s="2246"/>
      <c r="BA62" s="2246"/>
      <c r="BB62" s="2246"/>
      <c r="BC62" s="2246"/>
      <c r="BD62" s="2246"/>
      <c r="BE62" s="2246"/>
      <c r="BF62" s="2246"/>
      <c r="BG62" s="2246"/>
      <c r="BH62" s="2243"/>
      <c r="BI62" s="2246"/>
      <c r="BJ62" s="2246"/>
      <c r="BK62" s="2246"/>
      <c r="BL62" s="2246"/>
      <c r="BM62" s="2246"/>
      <c r="BN62" s="2246"/>
      <c r="BO62" s="2243"/>
      <c r="BP62" s="2246"/>
      <c r="BQ62" s="2246"/>
      <c r="BR62" s="2246"/>
      <c r="BS62" s="2246"/>
      <c r="BT62" s="2246"/>
      <c r="BU62" s="2246"/>
      <c r="BV62" s="2243"/>
      <c r="BW62" s="2246"/>
      <c r="BX62" s="2246"/>
      <c r="BY62" s="2246"/>
      <c r="BZ62" s="2246"/>
      <c r="CA62" s="2246"/>
      <c r="CB62" s="2246"/>
      <c r="CC62" s="2243"/>
      <c r="CD62" s="2246"/>
      <c r="CE62" s="2246"/>
      <c r="CF62" s="2246"/>
      <c r="CG62" s="2246"/>
      <c r="CH62" s="2246"/>
      <c r="CI62" s="2246"/>
      <c r="CJ62" s="2246"/>
      <c r="CK62" s="2246"/>
      <c r="CL62" s="2246"/>
      <c r="CM62" s="2246"/>
      <c r="CN62" s="2246"/>
      <c r="CO62" s="2246"/>
      <c r="CP62" s="2246"/>
      <c r="CQ62" s="2246"/>
      <c r="CR62" s="2244"/>
      <c r="CS62" s="2248"/>
      <c r="CT62" s="2248"/>
      <c r="CU62" s="2248"/>
      <c r="CV62" s="2248"/>
      <c r="CW62" s="2249"/>
      <c r="CX62" s="2250"/>
      <c r="CY62" s="2249"/>
      <c r="CZ62" s="2248"/>
      <c r="DA62" s="2248"/>
      <c r="DB62" s="2249"/>
      <c r="DC62" s="2249"/>
      <c r="DD62" s="2251"/>
      <c r="DE62" s="2248"/>
      <c r="DF62" s="2248"/>
      <c r="DG62" s="2248"/>
      <c r="DH62" s="2248"/>
      <c r="DI62" s="2249"/>
      <c r="DJ62" s="2246"/>
      <c r="DK62" s="2250"/>
      <c r="DL62" s="2248"/>
      <c r="DM62" s="2248"/>
      <c r="DN62" s="2250"/>
      <c r="DO62" s="2250"/>
      <c r="DP62" s="2251"/>
      <c r="DQ62" s="2248"/>
      <c r="DR62" s="2248"/>
      <c r="DS62" s="2248"/>
      <c r="DT62" s="2248"/>
      <c r="DU62" s="2249"/>
      <c r="DV62" s="2248"/>
      <c r="DW62" s="2245"/>
      <c r="DX62" s="2248"/>
      <c r="DY62" s="2248"/>
      <c r="DZ62" s="2249"/>
      <c r="EA62" s="2250"/>
      <c r="EB62" s="2251"/>
      <c r="EC62" s="2248"/>
      <c r="ED62" s="2248"/>
      <c r="EE62" s="2248"/>
      <c r="EF62" s="2248"/>
      <c r="EG62" s="2249"/>
      <c r="EH62" s="2248"/>
      <c r="EI62" s="2248"/>
      <c r="EJ62" s="2248"/>
      <c r="EK62" s="2248"/>
      <c r="EL62" s="2248"/>
      <c r="EM62" s="2249"/>
      <c r="EN62" s="2248"/>
      <c r="EO62" s="2248"/>
      <c r="EP62" s="2246"/>
      <c r="EQ62" s="2246"/>
      <c r="ER62" s="2246"/>
      <c r="ES62" s="2246"/>
      <c r="ET62" s="2246"/>
      <c r="EU62" s="2246"/>
      <c r="EV62" s="2246"/>
      <c r="EW62" s="2246"/>
      <c r="EX62" s="2246"/>
      <c r="EY62" s="2246"/>
      <c r="EZ62" s="2246"/>
      <c r="FA62" s="2246"/>
      <c r="FB62" s="2246"/>
      <c r="FC62" s="2246"/>
      <c r="FD62" s="2246"/>
      <c r="FE62" s="2246"/>
      <c r="FF62" s="2246"/>
      <c r="FG62" s="2246"/>
      <c r="FH62" s="2246"/>
      <c r="FI62" s="2246"/>
      <c r="FJ62" s="2246"/>
      <c r="FK62" s="2246"/>
      <c r="FL62" s="2246"/>
      <c r="FM62" s="2246"/>
      <c r="FN62" s="2245"/>
      <c r="FO62" s="2245"/>
      <c r="FP62" s="2245"/>
      <c r="FQ62" s="2245"/>
      <c r="FR62" s="2245"/>
      <c r="FS62" s="2245"/>
      <c r="FT62" s="2245"/>
      <c r="FU62" s="2245"/>
      <c r="FV62" s="2245"/>
      <c r="FW62" s="2245"/>
      <c r="FX62" s="2246"/>
      <c r="FY62" s="2246"/>
      <c r="FZ62" s="2246"/>
      <c r="GA62" s="2246"/>
      <c r="GB62" s="2246"/>
      <c r="GC62" s="2246"/>
      <c r="GD62" s="2246"/>
      <c r="GE62" s="2246"/>
      <c r="GF62" s="2246"/>
      <c r="GG62" s="2246"/>
      <c r="GH62" s="2252"/>
      <c r="GI62" s="2246"/>
      <c r="GJ62" s="2246"/>
      <c r="GK62" s="2246"/>
      <c r="GL62" s="2246"/>
      <c r="GM62" s="2253"/>
      <c r="GN62" s="2253"/>
      <c r="GO62" s="2253"/>
      <c r="GP62" s="2253"/>
      <c r="GQ62" s="2253"/>
      <c r="GR62" s="2253"/>
      <c r="GS62" s="2253"/>
      <c r="GT62" s="2253"/>
      <c r="GU62" s="2253"/>
      <c r="GV62" s="2253"/>
      <c r="GW62" s="2253"/>
      <c r="GX62" s="2253"/>
      <c r="GY62" s="2253"/>
      <c r="GZ62" s="2253"/>
      <c r="HA62" s="2253"/>
      <c r="HB62" s="2253"/>
      <c r="HC62" s="2253"/>
      <c r="HD62" s="2253"/>
      <c r="HE62" s="2253"/>
      <c r="HF62" s="2253"/>
      <c r="HG62" s="2253"/>
      <c r="HH62" s="2253"/>
      <c r="HI62" s="2253"/>
      <c r="HJ62" s="2253"/>
      <c r="HK62" s="2253"/>
      <c r="HL62" s="2253"/>
      <c r="HM62" s="2253"/>
      <c r="HN62" s="2253"/>
      <c r="HO62" s="2242"/>
      <c r="HP62" s="2242"/>
      <c r="HQ62" s="2242"/>
      <c r="HR62" s="2242"/>
    </row>
    <row r="63" spans="1:226">
      <c r="A63" s="2243"/>
      <c r="B63" s="2244"/>
      <c r="C63" s="2244"/>
      <c r="D63" s="2245"/>
      <c r="E63" s="2245"/>
      <c r="F63" s="2246"/>
      <c r="G63" s="2246"/>
      <c r="H63" s="2246"/>
      <c r="I63" s="2246"/>
      <c r="J63" s="2246"/>
      <c r="K63" s="2246"/>
      <c r="L63" s="2246"/>
      <c r="M63" s="2246"/>
      <c r="N63" s="2246"/>
      <c r="O63" s="2245"/>
      <c r="P63" s="2246"/>
      <c r="Q63" s="2246"/>
      <c r="R63" s="2245"/>
      <c r="S63" s="2246"/>
      <c r="T63" s="2245"/>
      <c r="U63" s="2246"/>
      <c r="V63" s="2246"/>
      <c r="W63" s="2247"/>
      <c r="X63" s="2246"/>
      <c r="Y63" s="2245"/>
      <c r="Z63" s="2246"/>
      <c r="AA63" s="2246"/>
      <c r="AB63" s="2246"/>
      <c r="AC63" s="2246"/>
      <c r="AD63" s="2246"/>
      <c r="AE63" s="2246"/>
      <c r="AF63" s="2246"/>
      <c r="AG63" s="2246"/>
      <c r="AH63" s="2246"/>
      <c r="AI63" s="2246"/>
      <c r="AJ63" s="2246"/>
      <c r="AK63" s="2246"/>
      <c r="AL63" s="2246"/>
      <c r="AM63" s="2246"/>
      <c r="AN63" s="2246"/>
      <c r="AO63" s="2246"/>
      <c r="AP63" s="2246"/>
      <c r="AQ63" s="2246"/>
      <c r="AR63" s="2246"/>
      <c r="AS63" s="2246"/>
      <c r="AT63" s="2246"/>
      <c r="AU63" s="2246"/>
      <c r="AV63" s="2246"/>
      <c r="AW63" s="2246"/>
      <c r="AX63" s="2246"/>
      <c r="AY63" s="2246"/>
      <c r="AZ63" s="2246"/>
      <c r="BA63" s="2246"/>
      <c r="BB63" s="2246"/>
      <c r="BC63" s="2246"/>
      <c r="BD63" s="2246"/>
      <c r="BE63" s="2246"/>
      <c r="BF63" s="2246"/>
      <c r="BG63" s="2246"/>
      <c r="BH63" s="2243"/>
      <c r="BI63" s="2246"/>
      <c r="BJ63" s="2246"/>
      <c r="BK63" s="2246"/>
      <c r="BL63" s="2246"/>
      <c r="BM63" s="2246"/>
      <c r="BN63" s="2246"/>
      <c r="BO63" s="2243"/>
      <c r="BP63" s="2246"/>
      <c r="BQ63" s="2246"/>
      <c r="BR63" s="2246"/>
      <c r="BS63" s="2246"/>
      <c r="BT63" s="2246"/>
      <c r="BU63" s="2246"/>
      <c r="BV63" s="2243"/>
      <c r="BW63" s="2246"/>
      <c r="BX63" s="2246"/>
      <c r="BY63" s="2246"/>
      <c r="BZ63" s="2246"/>
      <c r="CA63" s="2246"/>
      <c r="CB63" s="2246"/>
      <c r="CC63" s="2243"/>
      <c r="CD63" s="2246"/>
      <c r="CE63" s="2246"/>
      <c r="CF63" s="2246"/>
      <c r="CG63" s="2246"/>
      <c r="CH63" s="2246"/>
      <c r="CI63" s="2246"/>
      <c r="CJ63" s="2246"/>
      <c r="CK63" s="2246"/>
      <c r="CL63" s="2246"/>
      <c r="CM63" s="2246"/>
      <c r="CN63" s="2246"/>
      <c r="CO63" s="2246"/>
      <c r="CP63" s="2246"/>
      <c r="CQ63" s="2246"/>
      <c r="CR63" s="2244"/>
      <c r="CS63" s="2248"/>
      <c r="CT63" s="2248"/>
      <c r="CU63" s="2248"/>
      <c r="CV63" s="2248"/>
      <c r="CW63" s="2249"/>
      <c r="CX63" s="2250"/>
      <c r="CY63" s="2249"/>
      <c r="CZ63" s="2248"/>
      <c r="DA63" s="2248"/>
      <c r="DB63" s="2249"/>
      <c r="DC63" s="2249"/>
      <c r="DD63" s="2251"/>
      <c r="DE63" s="2248"/>
      <c r="DF63" s="2248"/>
      <c r="DG63" s="2248"/>
      <c r="DH63" s="2248"/>
      <c r="DI63" s="2249"/>
      <c r="DJ63" s="2246"/>
      <c r="DK63" s="2250"/>
      <c r="DL63" s="2248"/>
      <c r="DM63" s="2248"/>
      <c r="DN63" s="2250"/>
      <c r="DO63" s="2250"/>
      <c r="DP63" s="2251"/>
      <c r="DQ63" s="2248"/>
      <c r="DR63" s="2248"/>
      <c r="DS63" s="2248"/>
      <c r="DT63" s="2248"/>
      <c r="DU63" s="2249"/>
      <c r="DV63" s="2248"/>
      <c r="DW63" s="2245"/>
      <c r="DX63" s="2248"/>
      <c r="DY63" s="2248"/>
      <c r="DZ63" s="2249"/>
      <c r="EA63" s="2250"/>
      <c r="EB63" s="2251"/>
      <c r="EC63" s="2248"/>
      <c r="ED63" s="2248"/>
      <c r="EE63" s="2248"/>
      <c r="EF63" s="2248"/>
      <c r="EG63" s="2249"/>
      <c r="EH63" s="2248"/>
      <c r="EI63" s="2248"/>
      <c r="EJ63" s="2248"/>
      <c r="EK63" s="2248"/>
      <c r="EL63" s="2248"/>
      <c r="EM63" s="2249"/>
      <c r="EN63" s="2248"/>
      <c r="EO63" s="2248"/>
      <c r="EP63" s="2246"/>
      <c r="EQ63" s="2246"/>
      <c r="ER63" s="2246"/>
      <c r="ES63" s="2246"/>
      <c r="ET63" s="2246"/>
      <c r="EU63" s="2246"/>
      <c r="EV63" s="2246"/>
      <c r="EW63" s="2246"/>
      <c r="EX63" s="2246"/>
      <c r="EY63" s="2246"/>
      <c r="EZ63" s="2246"/>
      <c r="FA63" s="2246"/>
      <c r="FB63" s="2246"/>
      <c r="FC63" s="2246"/>
      <c r="FD63" s="2246"/>
      <c r="FE63" s="2246"/>
      <c r="FF63" s="2246"/>
      <c r="FG63" s="2246"/>
      <c r="FH63" s="2246"/>
      <c r="FI63" s="2246"/>
      <c r="FJ63" s="2246"/>
      <c r="FK63" s="2246"/>
      <c r="FL63" s="2246"/>
      <c r="FM63" s="2246"/>
      <c r="FN63" s="2245"/>
      <c r="FO63" s="2245"/>
      <c r="FP63" s="2245"/>
      <c r="FQ63" s="2245"/>
      <c r="FR63" s="2245"/>
      <c r="FS63" s="2245"/>
      <c r="FT63" s="2245"/>
      <c r="FU63" s="2245"/>
      <c r="FV63" s="2245"/>
      <c r="FW63" s="2245"/>
      <c r="FX63" s="2246"/>
      <c r="FY63" s="2246"/>
      <c r="FZ63" s="2246"/>
      <c r="GA63" s="2246"/>
      <c r="GB63" s="2246"/>
      <c r="GC63" s="2246"/>
      <c r="GD63" s="2246"/>
      <c r="GE63" s="2246"/>
      <c r="GF63" s="2246"/>
      <c r="GG63" s="2246"/>
      <c r="GH63" s="2252"/>
      <c r="GI63" s="2246"/>
      <c r="GJ63" s="2246"/>
      <c r="GK63" s="2246"/>
      <c r="GL63" s="2246"/>
      <c r="GM63" s="2253"/>
      <c r="GN63" s="2253"/>
      <c r="GO63" s="2253"/>
      <c r="GP63" s="2253"/>
      <c r="GQ63" s="2253"/>
      <c r="GR63" s="2253"/>
      <c r="GS63" s="2253"/>
      <c r="GT63" s="2253"/>
      <c r="GU63" s="2253"/>
      <c r="GV63" s="2253"/>
      <c r="GW63" s="2253"/>
      <c r="GX63" s="2253"/>
      <c r="GY63" s="2253"/>
      <c r="GZ63" s="2253"/>
      <c r="HA63" s="2253"/>
      <c r="HB63" s="2253"/>
      <c r="HC63" s="2253"/>
      <c r="HD63" s="2253"/>
      <c r="HE63" s="2253"/>
      <c r="HF63" s="2253"/>
      <c r="HG63" s="2253"/>
      <c r="HH63" s="2253"/>
      <c r="HI63" s="2253"/>
      <c r="HJ63" s="2253"/>
      <c r="HK63" s="2253"/>
      <c r="HL63" s="2253"/>
      <c r="HM63" s="2253"/>
      <c r="HN63" s="2253"/>
      <c r="HO63" s="2242"/>
      <c r="HP63" s="2242"/>
      <c r="HQ63" s="2242"/>
      <c r="HR63" s="2242"/>
    </row>
    <row r="64" spans="1:226">
      <c r="A64" s="2243"/>
      <c r="B64" s="2244"/>
      <c r="C64" s="2244"/>
      <c r="D64" s="2245"/>
      <c r="E64" s="2245"/>
      <c r="F64" s="2246"/>
      <c r="G64" s="2246"/>
      <c r="H64" s="2246"/>
      <c r="I64" s="2246"/>
      <c r="J64" s="2246"/>
      <c r="K64" s="2246"/>
      <c r="L64" s="2246"/>
      <c r="M64" s="2246"/>
      <c r="N64" s="2246"/>
      <c r="O64" s="2245"/>
      <c r="P64" s="2246"/>
      <c r="Q64" s="2246"/>
      <c r="R64" s="2245"/>
      <c r="S64" s="2246"/>
      <c r="T64" s="2245"/>
      <c r="U64" s="2246"/>
      <c r="V64" s="2246"/>
      <c r="W64" s="2247"/>
      <c r="X64" s="2246"/>
      <c r="Y64" s="2245"/>
      <c r="Z64" s="2246"/>
      <c r="AA64" s="2246"/>
      <c r="AB64" s="2246"/>
      <c r="AC64" s="2246"/>
      <c r="AD64" s="2246"/>
      <c r="AE64" s="2246"/>
      <c r="AF64" s="2246"/>
      <c r="AG64" s="2246"/>
      <c r="AH64" s="2246"/>
      <c r="AI64" s="2246"/>
      <c r="AJ64" s="2246"/>
      <c r="AK64" s="2246"/>
      <c r="AL64" s="2246"/>
      <c r="AM64" s="2246"/>
      <c r="AN64" s="2246"/>
      <c r="AO64" s="2246"/>
      <c r="AP64" s="2246"/>
      <c r="AQ64" s="2246"/>
      <c r="AR64" s="2246"/>
      <c r="AS64" s="2246"/>
      <c r="AT64" s="2246"/>
      <c r="AU64" s="2246"/>
      <c r="AV64" s="2246"/>
      <c r="AW64" s="2246"/>
      <c r="AX64" s="2246"/>
      <c r="AY64" s="2246"/>
      <c r="AZ64" s="2246"/>
      <c r="BA64" s="2246"/>
      <c r="BB64" s="2246"/>
      <c r="BC64" s="2246"/>
      <c r="BD64" s="2246"/>
      <c r="BE64" s="2246"/>
      <c r="BF64" s="2246"/>
      <c r="BG64" s="2246"/>
      <c r="BH64" s="2243"/>
      <c r="BI64" s="2246"/>
      <c r="BJ64" s="2246"/>
      <c r="BK64" s="2246"/>
      <c r="BL64" s="2246"/>
      <c r="BM64" s="2246"/>
      <c r="BN64" s="2246"/>
      <c r="BO64" s="2243"/>
      <c r="BP64" s="2246"/>
      <c r="BQ64" s="2246"/>
      <c r="BR64" s="2246"/>
      <c r="BS64" s="2246"/>
      <c r="BT64" s="2246"/>
      <c r="BU64" s="2246"/>
      <c r="BV64" s="2243"/>
      <c r="BW64" s="2246"/>
      <c r="BX64" s="2246"/>
      <c r="BY64" s="2246"/>
      <c r="BZ64" s="2246"/>
      <c r="CA64" s="2246"/>
      <c r="CB64" s="2246"/>
      <c r="CC64" s="2243"/>
      <c r="CD64" s="2246"/>
      <c r="CE64" s="2246"/>
      <c r="CF64" s="2246"/>
      <c r="CG64" s="2246"/>
      <c r="CH64" s="2246"/>
      <c r="CI64" s="2246"/>
      <c r="CJ64" s="2246"/>
      <c r="CK64" s="2246"/>
      <c r="CL64" s="2246"/>
      <c r="CM64" s="2246"/>
      <c r="CN64" s="2246"/>
      <c r="CO64" s="2246"/>
      <c r="CP64" s="2246"/>
      <c r="CQ64" s="2246"/>
      <c r="CR64" s="2244"/>
      <c r="CS64" s="2248"/>
      <c r="CT64" s="2248"/>
      <c r="CU64" s="2248"/>
      <c r="CV64" s="2248"/>
      <c r="CW64" s="2249"/>
      <c r="CX64" s="2250"/>
      <c r="CY64" s="2249"/>
      <c r="CZ64" s="2248"/>
      <c r="DA64" s="2248"/>
      <c r="DB64" s="2249"/>
      <c r="DC64" s="2249"/>
      <c r="DD64" s="2251"/>
      <c r="DE64" s="2248"/>
      <c r="DF64" s="2248"/>
      <c r="DG64" s="2248"/>
      <c r="DH64" s="2248"/>
      <c r="DI64" s="2249"/>
      <c r="DJ64" s="2246"/>
      <c r="DK64" s="2250"/>
      <c r="DL64" s="2248"/>
      <c r="DM64" s="2248"/>
      <c r="DN64" s="2250"/>
      <c r="DO64" s="2250"/>
      <c r="DP64" s="2251"/>
      <c r="DQ64" s="2248"/>
      <c r="DR64" s="2248"/>
      <c r="DS64" s="2248"/>
      <c r="DT64" s="2248"/>
      <c r="DU64" s="2249"/>
      <c r="DV64" s="2248"/>
      <c r="DW64" s="2245"/>
      <c r="DX64" s="2248"/>
      <c r="DY64" s="2248"/>
      <c r="DZ64" s="2249"/>
      <c r="EA64" s="2250"/>
      <c r="EB64" s="2251"/>
      <c r="EC64" s="2248"/>
      <c r="ED64" s="2248"/>
      <c r="EE64" s="2248"/>
      <c r="EF64" s="2248"/>
      <c r="EG64" s="2249"/>
      <c r="EH64" s="2248"/>
      <c r="EI64" s="2248"/>
      <c r="EJ64" s="2248"/>
      <c r="EK64" s="2248"/>
      <c r="EL64" s="2248"/>
      <c r="EM64" s="2249"/>
      <c r="EN64" s="2248"/>
      <c r="EO64" s="2248"/>
      <c r="EP64" s="2246"/>
      <c r="EQ64" s="2246"/>
      <c r="ER64" s="2246"/>
      <c r="ES64" s="2246"/>
      <c r="ET64" s="2246"/>
      <c r="EU64" s="2246"/>
      <c r="EV64" s="2246"/>
      <c r="EW64" s="2246"/>
      <c r="EX64" s="2246"/>
      <c r="EY64" s="2246"/>
      <c r="EZ64" s="2246"/>
      <c r="FA64" s="2246"/>
      <c r="FB64" s="2246"/>
      <c r="FC64" s="2246"/>
      <c r="FD64" s="2246"/>
      <c r="FE64" s="2246"/>
      <c r="FF64" s="2246"/>
      <c r="FG64" s="2246"/>
      <c r="FH64" s="2246"/>
      <c r="FI64" s="2246"/>
      <c r="FJ64" s="2246"/>
      <c r="FK64" s="2246"/>
      <c r="FL64" s="2246"/>
      <c r="FM64" s="2246"/>
      <c r="FN64" s="2245"/>
      <c r="FO64" s="2245"/>
      <c r="FP64" s="2245"/>
      <c r="FQ64" s="2245"/>
      <c r="FR64" s="2245"/>
      <c r="FS64" s="2245"/>
      <c r="FT64" s="2245"/>
      <c r="FU64" s="2245"/>
      <c r="FV64" s="2245"/>
      <c r="FW64" s="2245"/>
      <c r="FX64" s="2246"/>
      <c r="FY64" s="2246"/>
      <c r="FZ64" s="2246"/>
      <c r="GA64" s="2246"/>
      <c r="GB64" s="2246"/>
      <c r="GC64" s="2246"/>
      <c r="GD64" s="2246"/>
      <c r="GE64" s="2246"/>
      <c r="GF64" s="2246"/>
      <c r="GG64" s="2246"/>
      <c r="GH64" s="2252"/>
      <c r="GI64" s="2246"/>
      <c r="GJ64" s="2246"/>
      <c r="GK64" s="2246"/>
      <c r="GL64" s="2246"/>
      <c r="GM64" s="2253"/>
      <c r="GN64" s="2253"/>
      <c r="GO64" s="2253"/>
      <c r="GP64" s="2253"/>
      <c r="GQ64" s="2253"/>
      <c r="GR64" s="2253"/>
      <c r="GS64" s="2253"/>
      <c r="GT64" s="2253"/>
      <c r="GU64" s="2253"/>
      <c r="GV64" s="2253"/>
      <c r="GW64" s="2253"/>
      <c r="GX64" s="2253"/>
      <c r="GY64" s="2253"/>
      <c r="GZ64" s="2253"/>
      <c r="HA64" s="2253"/>
      <c r="HB64" s="2253"/>
      <c r="HC64" s="2253"/>
      <c r="HD64" s="2253"/>
      <c r="HE64" s="2253"/>
      <c r="HF64" s="2253"/>
      <c r="HG64" s="2253"/>
      <c r="HH64" s="2253"/>
      <c r="HI64" s="2253"/>
      <c r="HJ64" s="2253"/>
      <c r="HK64" s="2253"/>
      <c r="HL64" s="2253"/>
      <c r="HM64" s="2253"/>
      <c r="HN64" s="2253"/>
      <c r="HO64" s="2242"/>
      <c r="HP64" s="2242"/>
      <c r="HQ64" s="2242"/>
      <c r="HR64" s="2242"/>
    </row>
    <row r="65" spans="1:226">
      <c r="A65" s="2243"/>
      <c r="B65" s="2244"/>
      <c r="C65" s="2244"/>
      <c r="D65" s="2245"/>
      <c r="E65" s="2245"/>
      <c r="F65" s="2246"/>
      <c r="G65" s="2246"/>
      <c r="H65" s="2246"/>
      <c r="I65" s="2246"/>
      <c r="J65" s="2246"/>
      <c r="K65" s="2246"/>
      <c r="L65" s="2246"/>
      <c r="M65" s="2246"/>
      <c r="N65" s="2246"/>
      <c r="O65" s="2245"/>
      <c r="P65" s="2246"/>
      <c r="Q65" s="2246"/>
      <c r="R65" s="2245"/>
      <c r="S65" s="2246"/>
      <c r="T65" s="2245"/>
      <c r="U65" s="2246"/>
      <c r="V65" s="2246"/>
      <c r="W65" s="2247"/>
      <c r="X65" s="2246"/>
      <c r="Y65" s="2245"/>
      <c r="Z65" s="2246"/>
      <c r="AA65" s="2246"/>
      <c r="AB65" s="2246"/>
      <c r="AC65" s="2246"/>
      <c r="AD65" s="2246"/>
      <c r="AE65" s="2246"/>
      <c r="AF65" s="2246"/>
      <c r="AG65" s="2246"/>
      <c r="AH65" s="2246"/>
      <c r="AI65" s="2246"/>
      <c r="AJ65" s="2246"/>
      <c r="AK65" s="2246"/>
      <c r="AL65" s="2246"/>
      <c r="AM65" s="2246"/>
      <c r="AN65" s="2246"/>
      <c r="AO65" s="2246"/>
      <c r="AP65" s="2246"/>
      <c r="AQ65" s="2246"/>
      <c r="AR65" s="2246"/>
      <c r="AS65" s="2246"/>
      <c r="AT65" s="2246"/>
      <c r="AU65" s="2246"/>
      <c r="AV65" s="2246"/>
      <c r="AW65" s="2246"/>
      <c r="AX65" s="2246"/>
      <c r="AY65" s="2246"/>
      <c r="AZ65" s="2246"/>
      <c r="BA65" s="2246"/>
      <c r="BB65" s="2246"/>
      <c r="BC65" s="2246"/>
      <c r="BD65" s="2246"/>
      <c r="BE65" s="2246"/>
      <c r="BF65" s="2246"/>
      <c r="BG65" s="2246"/>
      <c r="BH65" s="2243"/>
      <c r="BI65" s="2246"/>
      <c r="BJ65" s="2246"/>
      <c r="BK65" s="2246"/>
      <c r="BL65" s="2246"/>
      <c r="BM65" s="2246"/>
      <c r="BN65" s="2246"/>
      <c r="BO65" s="2243"/>
      <c r="BP65" s="2246"/>
      <c r="BQ65" s="2246"/>
      <c r="BR65" s="2246"/>
      <c r="BS65" s="2246"/>
      <c r="BT65" s="2246"/>
      <c r="BU65" s="2246"/>
      <c r="BV65" s="2243"/>
      <c r="BW65" s="2246"/>
      <c r="BX65" s="2246"/>
      <c r="BY65" s="2246"/>
      <c r="BZ65" s="2246"/>
      <c r="CA65" s="2246"/>
      <c r="CB65" s="2246"/>
      <c r="CC65" s="2243"/>
      <c r="CD65" s="2246"/>
      <c r="CE65" s="2246"/>
      <c r="CF65" s="2246"/>
      <c r="CG65" s="2246"/>
      <c r="CH65" s="2246"/>
      <c r="CI65" s="2246"/>
      <c r="CJ65" s="2246"/>
      <c r="CK65" s="2246"/>
      <c r="CL65" s="2246"/>
      <c r="CM65" s="2246"/>
      <c r="CN65" s="2246"/>
      <c r="CO65" s="2246"/>
      <c r="CP65" s="2246"/>
      <c r="CQ65" s="2246"/>
      <c r="CR65" s="2244"/>
      <c r="CS65" s="2248"/>
      <c r="CT65" s="2248"/>
      <c r="CU65" s="2248"/>
      <c r="CV65" s="2248"/>
      <c r="CW65" s="2249"/>
      <c r="CX65" s="2250"/>
      <c r="CY65" s="2249"/>
      <c r="CZ65" s="2248"/>
      <c r="DA65" s="2248"/>
      <c r="DB65" s="2249"/>
      <c r="DC65" s="2249"/>
      <c r="DD65" s="2251"/>
      <c r="DE65" s="2248"/>
      <c r="DF65" s="2248"/>
      <c r="DG65" s="2248"/>
      <c r="DH65" s="2248"/>
      <c r="DI65" s="2249"/>
      <c r="DJ65" s="2246"/>
      <c r="DK65" s="2250"/>
      <c r="DL65" s="2248"/>
      <c r="DM65" s="2248"/>
      <c r="DN65" s="2250"/>
      <c r="DO65" s="2250"/>
      <c r="DP65" s="2251"/>
      <c r="DQ65" s="2248"/>
      <c r="DR65" s="2248"/>
      <c r="DS65" s="2248"/>
      <c r="DT65" s="2248"/>
      <c r="DU65" s="2249"/>
      <c r="DV65" s="2248"/>
      <c r="DW65" s="2245"/>
      <c r="DX65" s="2248"/>
      <c r="DY65" s="2248"/>
      <c r="DZ65" s="2249"/>
      <c r="EA65" s="2250"/>
      <c r="EB65" s="2251"/>
      <c r="EC65" s="2248"/>
      <c r="ED65" s="2248"/>
      <c r="EE65" s="2248"/>
      <c r="EF65" s="2248"/>
      <c r="EG65" s="2249"/>
      <c r="EH65" s="2248"/>
      <c r="EI65" s="2248"/>
      <c r="EJ65" s="2248"/>
      <c r="EK65" s="2248"/>
      <c r="EL65" s="2248"/>
      <c r="EM65" s="2249"/>
      <c r="EN65" s="2248"/>
      <c r="EO65" s="2248"/>
      <c r="EP65" s="2246"/>
      <c r="EQ65" s="2246"/>
      <c r="ER65" s="2246"/>
      <c r="ES65" s="2246"/>
      <c r="ET65" s="2246"/>
      <c r="EU65" s="2246"/>
      <c r="EV65" s="2246"/>
      <c r="EW65" s="2246"/>
      <c r="EX65" s="2246"/>
      <c r="EY65" s="2246"/>
      <c r="EZ65" s="2246"/>
      <c r="FA65" s="2246"/>
      <c r="FB65" s="2246"/>
      <c r="FC65" s="2246"/>
      <c r="FD65" s="2246"/>
      <c r="FE65" s="2246"/>
      <c r="FF65" s="2246"/>
      <c r="FG65" s="2246"/>
      <c r="FH65" s="2246"/>
      <c r="FI65" s="2246"/>
      <c r="FJ65" s="2246"/>
      <c r="FK65" s="2246"/>
      <c r="FL65" s="2246"/>
      <c r="FM65" s="2246"/>
      <c r="FN65" s="2245"/>
      <c r="FO65" s="2245"/>
      <c r="FP65" s="2245"/>
      <c r="FQ65" s="2245"/>
      <c r="FR65" s="2245"/>
      <c r="FS65" s="2245"/>
      <c r="FT65" s="2245"/>
      <c r="FU65" s="2245"/>
      <c r="FV65" s="2245"/>
      <c r="FW65" s="2245"/>
      <c r="FX65" s="2246"/>
      <c r="FY65" s="2246"/>
      <c r="FZ65" s="2246"/>
      <c r="GA65" s="2246"/>
      <c r="GB65" s="2246"/>
      <c r="GC65" s="2246"/>
      <c r="GD65" s="2246"/>
      <c r="GE65" s="2246"/>
      <c r="GF65" s="2246"/>
      <c r="GG65" s="2246"/>
      <c r="GH65" s="2252"/>
      <c r="GI65" s="2246"/>
      <c r="GJ65" s="2246"/>
      <c r="GK65" s="2246"/>
      <c r="GL65" s="2246"/>
      <c r="GM65" s="2253"/>
      <c r="GN65" s="2253"/>
      <c r="GO65" s="2253"/>
      <c r="GP65" s="2253"/>
      <c r="GQ65" s="2253"/>
      <c r="GR65" s="2253"/>
      <c r="GS65" s="2253"/>
      <c r="GT65" s="2253"/>
      <c r="GU65" s="2253"/>
      <c r="GV65" s="2253"/>
      <c r="GW65" s="2253"/>
      <c r="GX65" s="2253"/>
      <c r="GY65" s="2253"/>
      <c r="GZ65" s="2253"/>
      <c r="HA65" s="2253"/>
      <c r="HB65" s="2253"/>
      <c r="HC65" s="2253"/>
      <c r="HD65" s="2253"/>
      <c r="HE65" s="2253"/>
      <c r="HF65" s="2253"/>
      <c r="HG65" s="2253"/>
      <c r="HH65" s="2253"/>
      <c r="HI65" s="2253"/>
      <c r="HJ65" s="2253"/>
      <c r="HK65" s="2253"/>
      <c r="HL65" s="2253"/>
      <c r="HM65" s="2253"/>
      <c r="HN65" s="2253"/>
      <c r="HO65" s="2242"/>
      <c r="HP65" s="2242"/>
      <c r="HQ65" s="2242"/>
      <c r="HR65" s="2242"/>
    </row>
    <row r="66" spans="1:226">
      <c r="A66" s="2243"/>
      <c r="B66" s="2244"/>
      <c r="C66" s="2244"/>
      <c r="D66" s="2245"/>
      <c r="E66" s="2245"/>
      <c r="F66" s="2246"/>
      <c r="G66" s="2246"/>
      <c r="H66" s="2246"/>
      <c r="I66" s="2246"/>
      <c r="J66" s="2246"/>
      <c r="K66" s="2246"/>
      <c r="L66" s="2246"/>
      <c r="M66" s="2246"/>
      <c r="N66" s="2246"/>
      <c r="O66" s="2245"/>
      <c r="P66" s="2246"/>
      <c r="Q66" s="2246"/>
      <c r="R66" s="2245"/>
      <c r="S66" s="2246"/>
      <c r="T66" s="2245"/>
      <c r="U66" s="2246"/>
      <c r="V66" s="2246"/>
      <c r="W66" s="2247"/>
      <c r="X66" s="2246"/>
      <c r="Y66" s="2245"/>
      <c r="Z66" s="2246"/>
      <c r="AA66" s="2246"/>
      <c r="AB66" s="2246"/>
      <c r="AC66" s="2246"/>
      <c r="AD66" s="2246"/>
      <c r="AE66" s="2246"/>
      <c r="AF66" s="2246"/>
      <c r="AG66" s="2246"/>
      <c r="AH66" s="2246"/>
      <c r="AI66" s="2246"/>
      <c r="AJ66" s="2246"/>
      <c r="AK66" s="2246"/>
      <c r="AL66" s="2246"/>
      <c r="AM66" s="2246"/>
      <c r="AN66" s="2246"/>
      <c r="AO66" s="2246"/>
      <c r="AP66" s="2246"/>
      <c r="AQ66" s="2246"/>
      <c r="AR66" s="2246"/>
      <c r="AS66" s="2246"/>
      <c r="AT66" s="2246"/>
      <c r="AU66" s="2246"/>
      <c r="AV66" s="2246"/>
      <c r="AW66" s="2246"/>
      <c r="AX66" s="2246"/>
      <c r="AY66" s="2246"/>
      <c r="AZ66" s="2246"/>
      <c r="BA66" s="2246"/>
      <c r="BB66" s="2246"/>
      <c r="BC66" s="2246"/>
      <c r="BD66" s="2246"/>
      <c r="BE66" s="2246"/>
      <c r="BF66" s="2246"/>
      <c r="BG66" s="2246"/>
      <c r="BH66" s="2243"/>
      <c r="BI66" s="2246"/>
      <c r="BJ66" s="2246"/>
      <c r="BK66" s="2246"/>
      <c r="BL66" s="2246"/>
      <c r="BM66" s="2246"/>
      <c r="BN66" s="2246"/>
      <c r="BO66" s="2243"/>
      <c r="BP66" s="2246"/>
      <c r="BQ66" s="2246"/>
      <c r="BR66" s="2246"/>
      <c r="BS66" s="2246"/>
      <c r="BT66" s="2246"/>
      <c r="BU66" s="2246"/>
      <c r="BV66" s="2243"/>
      <c r="BW66" s="2246"/>
      <c r="BX66" s="2246"/>
      <c r="BY66" s="2246"/>
      <c r="BZ66" s="2246"/>
      <c r="CA66" s="2246"/>
      <c r="CB66" s="2246"/>
      <c r="CC66" s="2243"/>
      <c r="CD66" s="2246"/>
      <c r="CE66" s="2246"/>
      <c r="CF66" s="2246"/>
      <c r="CG66" s="2246"/>
      <c r="CH66" s="2246"/>
      <c r="CI66" s="2246"/>
      <c r="CJ66" s="2246"/>
      <c r="CK66" s="2246"/>
      <c r="CL66" s="2246"/>
      <c r="CM66" s="2246"/>
      <c r="CN66" s="2246"/>
      <c r="CO66" s="2246"/>
      <c r="CP66" s="2246"/>
      <c r="CQ66" s="2246"/>
      <c r="CR66" s="2244"/>
      <c r="CS66" s="2248"/>
      <c r="CT66" s="2248"/>
      <c r="CU66" s="2248"/>
      <c r="CV66" s="2248"/>
      <c r="CW66" s="2249"/>
      <c r="CX66" s="2250"/>
      <c r="CY66" s="2249"/>
      <c r="CZ66" s="2248"/>
      <c r="DA66" s="2248"/>
      <c r="DB66" s="2249"/>
      <c r="DC66" s="2249"/>
      <c r="DD66" s="2251"/>
      <c r="DE66" s="2248"/>
      <c r="DF66" s="2248"/>
      <c r="DG66" s="2248"/>
      <c r="DH66" s="2248"/>
      <c r="DI66" s="2249"/>
      <c r="DJ66" s="2246"/>
      <c r="DK66" s="2250"/>
      <c r="DL66" s="2248"/>
      <c r="DM66" s="2248"/>
      <c r="DN66" s="2250"/>
      <c r="DO66" s="2250"/>
      <c r="DP66" s="2251"/>
      <c r="DQ66" s="2248"/>
      <c r="DR66" s="2248"/>
      <c r="DS66" s="2248"/>
      <c r="DT66" s="2248"/>
      <c r="DU66" s="2249"/>
      <c r="DV66" s="2248"/>
      <c r="DW66" s="2245"/>
      <c r="DX66" s="2248"/>
      <c r="DY66" s="2248"/>
      <c r="DZ66" s="2249"/>
      <c r="EA66" s="2250"/>
      <c r="EB66" s="2251"/>
      <c r="EC66" s="2248"/>
      <c r="ED66" s="2248"/>
      <c r="EE66" s="2248"/>
      <c r="EF66" s="2248"/>
      <c r="EG66" s="2249"/>
      <c r="EH66" s="2248"/>
      <c r="EI66" s="2248"/>
      <c r="EJ66" s="2248"/>
      <c r="EK66" s="2248"/>
      <c r="EL66" s="2248"/>
      <c r="EM66" s="2249"/>
      <c r="EN66" s="2248"/>
      <c r="EO66" s="2248"/>
      <c r="EP66" s="2246"/>
      <c r="EQ66" s="2246"/>
      <c r="ER66" s="2246"/>
      <c r="ES66" s="2246"/>
      <c r="ET66" s="2246"/>
      <c r="EU66" s="2246"/>
      <c r="EV66" s="2246"/>
      <c r="EW66" s="2246"/>
      <c r="EX66" s="2246"/>
      <c r="EY66" s="2246"/>
      <c r="EZ66" s="2246"/>
      <c r="FA66" s="2246"/>
      <c r="FB66" s="2246"/>
      <c r="FC66" s="2246"/>
      <c r="FD66" s="2246"/>
      <c r="FE66" s="2246"/>
      <c r="FF66" s="2246"/>
      <c r="FG66" s="2246"/>
      <c r="FH66" s="2246"/>
      <c r="FI66" s="2246"/>
      <c r="FJ66" s="2246"/>
      <c r="FK66" s="2246"/>
      <c r="FL66" s="2246"/>
      <c r="FM66" s="2246"/>
      <c r="FN66" s="2245"/>
      <c r="FO66" s="2245"/>
      <c r="FP66" s="2245"/>
      <c r="FQ66" s="2245"/>
      <c r="FR66" s="2245"/>
      <c r="FS66" s="2245"/>
      <c r="FT66" s="2245"/>
      <c r="FU66" s="2245"/>
      <c r="FV66" s="2245"/>
      <c r="FW66" s="2245"/>
      <c r="FX66" s="2246"/>
      <c r="FY66" s="2246"/>
      <c r="FZ66" s="2246"/>
      <c r="GA66" s="2246"/>
      <c r="GB66" s="2246"/>
      <c r="GC66" s="2246"/>
      <c r="GD66" s="2246"/>
      <c r="GE66" s="2246"/>
      <c r="GF66" s="2246"/>
      <c r="GG66" s="2246"/>
      <c r="GH66" s="2252"/>
      <c r="GI66" s="2246"/>
      <c r="GJ66" s="2246"/>
      <c r="GK66" s="2246"/>
      <c r="GL66" s="2246"/>
      <c r="GM66" s="2253"/>
      <c r="GN66" s="2253"/>
      <c r="GO66" s="2253"/>
      <c r="GP66" s="2253"/>
      <c r="GQ66" s="2253"/>
      <c r="GR66" s="2253"/>
      <c r="GS66" s="2253"/>
      <c r="GT66" s="2253"/>
      <c r="GU66" s="2253"/>
      <c r="GV66" s="2253"/>
      <c r="GW66" s="2253"/>
      <c r="GX66" s="2253"/>
      <c r="GY66" s="2253"/>
      <c r="GZ66" s="2253"/>
      <c r="HA66" s="2253"/>
      <c r="HB66" s="2253"/>
      <c r="HC66" s="2253"/>
      <c r="HD66" s="2253"/>
      <c r="HE66" s="2253"/>
      <c r="HF66" s="2253"/>
      <c r="HG66" s="2253"/>
      <c r="HH66" s="2253"/>
      <c r="HI66" s="2253"/>
      <c r="HJ66" s="2253"/>
      <c r="HK66" s="2253"/>
      <c r="HL66" s="2253"/>
      <c r="HM66" s="2253"/>
      <c r="HN66" s="2253"/>
      <c r="HO66" s="2242"/>
      <c r="HP66" s="2242"/>
      <c r="HQ66" s="2242"/>
      <c r="HR66" s="2242"/>
    </row>
    <row r="67" spans="1:226">
      <c r="A67" s="2243"/>
      <c r="B67" s="2244"/>
      <c r="C67" s="2244"/>
      <c r="D67" s="2245"/>
      <c r="E67" s="2245"/>
      <c r="F67" s="2246"/>
      <c r="G67" s="2246"/>
      <c r="H67" s="2246"/>
      <c r="I67" s="2246"/>
      <c r="J67" s="2246"/>
      <c r="K67" s="2246"/>
      <c r="L67" s="2246"/>
      <c r="M67" s="2246"/>
      <c r="N67" s="2246"/>
      <c r="O67" s="2245"/>
      <c r="P67" s="2246"/>
      <c r="Q67" s="2246"/>
      <c r="R67" s="2245"/>
      <c r="S67" s="2246"/>
      <c r="T67" s="2245"/>
      <c r="U67" s="2246"/>
      <c r="V67" s="2246"/>
      <c r="W67" s="2247"/>
      <c r="X67" s="2246"/>
      <c r="Y67" s="2245"/>
      <c r="Z67" s="2246"/>
      <c r="AA67" s="2246"/>
      <c r="AB67" s="2246"/>
      <c r="AC67" s="2246"/>
      <c r="AD67" s="2246"/>
      <c r="AE67" s="2246"/>
      <c r="AF67" s="2246"/>
      <c r="AG67" s="2246"/>
      <c r="AH67" s="2246"/>
      <c r="AI67" s="2246"/>
      <c r="AJ67" s="2246"/>
      <c r="AK67" s="2246"/>
      <c r="AL67" s="2246"/>
      <c r="AM67" s="2246"/>
      <c r="AN67" s="2246"/>
      <c r="AO67" s="2246"/>
      <c r="AP67" s="2246"/>
      <c r="AQ67" s="2246"/>
      <c r="AR67" s="2246"/>
      <c r="AS67" s="2246"/>
      <c r="AT67" s="2246"/>
      <c r="AU67" s="2246"/>
      <c r="AV67" s="2246"/>
      <c r="AW67" s="2246"/>
      <c r="AX67" s="2246"/>
      <c r="AY67" s="2246"/>
      <c r="AZ67" s="2246"/>
      <c r="BA67" s="2246"/>
      <c r="BB67" s="2246"/>
      <c r="BC67" s="2246"/>
      <c r="BD67" s="2246"/>
      <c r="BE67" s="2246"/>
      <c r="BF67" s="2246"/>
      <c r="BG67" s="2246"/>
      <c r="BH67" s="2243"/>
      <c r="BI67" s="2246"/>
      <c r="BJ67" s="2246"/>
      <c r="BK67" s="2246"/>
      <c r="BL67" s="2246"/>
      <c r="BM67" s="2246"/>
      <c r="BN67" s="2246"/>
      <c r="BO67" s="2243"/>
      <c r="BP67" s="2246"/>
      <c r="BQ67" s="2246"/>
      <c r="BR67" s="2246"/>
      <c r="BS67" s="2246"/>
      <c r="BT67" s="2246"/>
      <c r="BU67" s="2246"/>
      <c r="BV67" s="2243"/>
      <c r="BW67" s="2246"/>
      <c r="BX67" s="2246"/>
      <c r="BY67" s="2246"/>
      <c r="BZ67" s="2246"/>
      <c r="CA67" s="2246"/>
      <c r="CB67" s="2246"/>
      <c r="CC67" s="2243"/>
      <c r="CD67" s="2246"/>
      <c r="CE67" s="2246"/>
      <c r="CF67" s="2246"/>
      <c r="CG67" s="2246"/>
      <c r="CH67" s="2246"/>
      <c r="CI67" s="2246"/>
      <c r="CJ67" s="2246"/>
      <c r="CK67" s="2246"/>
      <c r="CL67" s="2246"/>
      <c r="CM67" s="2246"/>
      <c r="CN67" s="2246"/>
      <c r="CO67" s="2246"/>
      <c r="CP67" s="2246"/>
      <c r="CQ67" s="2246"/>
      <c r="CR67" s="2244"/>
      <c r="CS67" s="2248"/>
      <c r="CT67" s="2248"/>
      <c r="CU67" s="2248"/>
      <c r="CV67" s="2248"/>
      <c r="CW67" s="2249"/>
      <c r="CX67" s="2250"/>
      <c r="CY67" s="2249"/>
      <c r="CZ67" s="2248"/>
      <c r="DA67" s="2248"/>
      <c r="DB67" s="2249"/>
      <c r="DC67" s="2249"/>
      <c r="DD67" s="2251"/>
      <c r="DE67" s="2248"/>
      <c r="DF67" s="2248"/>
      <c r="DG67" s="2248"/>
      <c r="DH67" s="2248"/>
      <c r="DI67" s="2249"/>
      <c r="DJ67" s="2246"/>
      <c r="DK67" s="2250"/>
      <c r="DL67" s="2248"/>
      <c r="DM67" s="2248"/>
      <c r="DN67" s="2250"/>
      <c r="DO67" s="2250"/>
      <c r="DP67" s="2251"/>
      <c r="DQ67" s="2248"/>
      <c r="DR67" s="2248"/>
      <c r="DS67" s="2248"/>
      <c r="DT67" s="2248"/>
      <c r="DU67" s="2249"/>
      <c r="DV67" s="2248"/>
      <c r="DW67" s="2245"/>
      <c r="DX67" s="2248"/>
      <c r="DY67" s="2248"/>
      <c r="DZ67" s="2249"/>
      <c r="EA67" s="2250"/>
      <c r="EB67" s="2251"/>
      <c r="EC67" s="2248"/>
      <c r="ED67" s="2248"/>
      <c r="EE67" s="2248"/>
      <c r="EF67" s="2248"/>
      <c r="EG67" s="2249"/>
      <c r="EH67" s="2248"/>
      <c r="EI67" s="2248"/>
      <c r="EJ67" s="2248"/>
      <c r="EK67" s="2248"/>
      <c r="EL67" s="2248"/>
      <c r="EM67" s="2249"/>
      <c r="EN67" s="2248"/>
      <c r="EO67" s="2248"/>
      <c r="EP67" s="2246"/>
      <c r="EQ67" s="2246"/>
      <c r="ER67" s="2246"/>
      <c r="ES67" s="2246"/>
      <c r="ET67" s="2246"/>
      <c r="EU67" s="2246"/>
      <c r="EV67" s="2246"/>
      <c r="EW67" s="2246"/>
      <c r="EX67" s="2246"/>
      <c r="EY67" s="2246"/>
      <c r="EZ67" s="2246"/>
      <c r="FA67" s="2246"/>
      <c r="FB67" s="2246"/>
      <c r="FC67" s="2246"/>
      <c r="FD67" s="2246"/>
      <c r="FE67" s="2246"/>
      <c r="FF67" s="2246"/>
      <c r="FG67" s="2246"/>
      <c r="FH67" s="2246"/>
      <c r="FI67" s="2246"/>
      <c r="FJ67" s="2246"/>
      <c r="FK67" s="2246"/>
      <c r="FL67" s="2246"/>
      <c r="FM67" s="2246"/>
      <c r="FN67" s="2245"/>
      <c r="FO67" s="2245"/>
      <c r="FP67" s="2245"/>
      <c r="FQ67" s="2245"/>
      <c r="FR67" s="2245"/>
      <c r="FS67" s="2245"/>
      <c r="FT67" s="2245"/>
      <c r="FU67" s="2245"/>
      <c r="FV67" s="2245"/>
      <c r="FW67" s="2245"/>
      <c r="FX67" s="2246"/>
      <c r="FY67" s="2246"/>
      <c r="FZ67" s="2246"/>
      <c r="GA67" s="2246"/>
      <c r="GB67" s="2246"/>
      <c r="GC67" s="2246"/>
      <c r="GD67" s="2246"/>
      <c r="GE67" s="2246"/>
      <c r="GF67" s="2246"/>
      <c r="GG67" s="2246"/>
      <c r="GH67" s="2252"/>
      <c r="GI67" s="2246"/>
      <c r="GJ67" s="2246"/>
      <c r="GK67" s="2246"/>
      <c r="GL67" s="2246"/>
      <c r="GM67" s="2253"/>
      <c r="GN67" s="2253"/>
      <c r="GO67" s="2253"/>
      <c r="GP67" s="2253"/>
      <c r="GQ67" s="2253"/>
      <c r="GR67" s="2253"/>
      <c r="GS67" s="2253"/>
      <c r="GT67" s="2253"/>
      <c r="GU67" s="2253"/>
      <c r="GV67" s="2253"/>
      <c r="GW67" s="2253"/>
      <c r="GX67" s="2253"/>
      <c r="GY67" s="2253"/>
      <c r="GZ67" s="2253"/>
      <c r="HA67" s="2253"/>
      <c r="HB67" s="2253"/>
      <c r="HC67" s="2253"/>
      <c r="HD67" s="2253"/>
      <c r="HE67" s="2253"/>
      <c r="HF67" s="2253"/>
      <c r="HG67" s="2253"/>
      <c r="HH67" s="2253"/>
      <c r="HI67" s="2253"/>
      <c r="HJ67" s="2253"/>
      <c r="HK67" s="2253"/>
      <c r="HL67" s="2253"/>
      <c r="HM67" s="2253"/>
      <c r="HN67" s="2253"/>
      <c r="HO67" s="2242"/>
      <c r="HP67" s="2242"/>
      <c r="HQ67" s="2242"/>
      <c r="HR67" s="2242"/>
    </row>
    <row r="68" spans="1:226">
      <c r="A68" s="2243"/>
      <c r="B68" s="2244"/>
      <c r="C68" s="2244"/>
      <c r="D68" s="2245"/>
      <c r="E68" s="2245"/>
      <c r="F68" s="2246"/>
      <c r="G68" s="2246"/>
      <c r="H68" s="2246"/>
      <c r="I68" s="2246"/>
      <c r="J68" s="2246"/>
      <c r="K68" s="2246"/>
      <c r="L68" s="2246"/>
      <c r="M68" s="2246"/>
      <c r="N68" s="2246"/>
      <c r="O68" s="2245"/>
      <c r="P68" s="2246"/>
      <c r="Q68" s="2246"/>
      <c r="R68" s="2245"/>
      <c r="S68" s="2246"/>
      <c r="T68" s="2245"/>
      <c r="U68" s="2246"/>
      <c r="V68" s="2246"/>
      <c r="W68" s="2247"/>
      <c r="X68" s="2246"/>
      <c r="Y68" s="2245"/>
      <c r="Z68" s="2246"/>
      <c r="AA68" s="2246"/>
      <c r="AB68" s="2246"/>
      <c r="AC68" s="2246"/>
      <c r="AD68" s="2246"/>
      <c r="AE68" s="2246"/>
      <c r="AF68" s="2246"/>
      <c r="AG68" s="2246"/>
      <c r="AH68" s="2246"/>
      <c r="AI68" s="2246"/>
      <c r="AJ68" s="2246"/>
      <c r="AK68" s="2246"/>
      <c r="AL68" s="2246"/>
      <c r="AM68" s="2246"/>
      <c r="AN68" s="2246"/>
      <c r="AO68" s="2246"/>
      <c r="AP68" s="2246"/>
      <c r="AQ68" s="2246"/>
      <c r="AR68" s="2246"/>
      <c r="AS68" s="2246"/>
      <c r="AT68" s="2246"/>
      <c r="AU68" s="2246"/>
      <c r="AV68" s="2246"/>
      <c r="AW68" s="2246"/>
      <c r="AX68" s="2246"/>
      <c r="AY68" s="2246"/>
      <c r="AZ68" s="2246"/>
      <c r="BA68" s="2246"/>
      <c r="BB68" s="2246"/>
      <c r="BC68" s="2246"/>
      <c r="BD68" s="2246"/>
      <c r="BE68" s="2246"/>
      <c r="BF68" s="2246"/>
      <c r="BG68" s="2246"/>
      <c r="BH68" s="2243"/>
      <c r="BI68" s="2246"/>
      <c r="BJ68" s="2246"/>
      <c r="BK68" s="2246"/>
      <c r="BL68" s="2246"/>
      <c r="BM68" s="2246"/>
      <c r="BN68" s="2246"/>
      <c r="BO68" s="2243"/>
      <c r="BP68" s="2246"/>
      <c r="BQ68" s="2246"/>
      <c r="BR68" s="2246"/>
      <c r="BS68" s="2246"/>
      <c r="BT68" s="2246"/>
      <c r="BU68" s="2246"/>
      <c r="BV68" s="2243"/>
      <c r="BW68" s="2246"/>
      <c r="BX68" s="2246"/>
      <c r="BY68" s="2246"/>
      <c r="BZ68" s="2246"/>
      <c r="CA68" s="2246"/>
      <c r="CB68" s="2246"/>
      <c r="CC68" s="2243"/>
      <c r="CD68" s="2246"/>
      <c r="CE68" s="2246"/>
      <c r="CF68" s="2246"/>
      <c r="CG68" s="2246"/>
      <c r="CH68" s="2246"/>
      <c r="CI68" s="2246"/>
      <c r="CJ68" s="2246"/>
      <c r="CK68" s="2246"/>
      <c r="CL68" s="2246"/>
      <c r="CM68" s="2246"/>
      <c r="CN68" s="2246"/>
      <c r="CO68" s="2246"/>
      <c r="CP68" s="2246"/>
      <c r="CQ68" s="2246"/>
      <c r="CR68" s="2244"/>
      <c r="CS68" s="2248"/>
      <c r="CT68" s="2248"/>
      <c r="CU68" s="2248"/>
      <c r="CV68" s="2248"/>
      <c r="CW68" s="2249"/>
      <c r="CX68" s="2250"/>
      <c r="CY68" s="2249"/>
      <c r="CZ68" s="2248"/>
      <c r="DA68" s="2248"/>
      <c r="DB68" s="2249"/>
      <c r="DC68" s="2249"/>
      <c r="DD68" s="2251"/>
      <c r="DE68" s="2248"/>
      <c r="DF68" s="2248"/>
      <c r="DG68" s="2248"/>
      <c r="DH68" s="2248"/>
      <c r="DI68" s="2249"/>
      <c r="DJ68" s="2246"/>
      <c r="DK68" s="2250"/>
      <c r="DL68" s="2248"/>
      <c r="DM68" s="2248"/>
      <c r="DN68" s="2250"/>
      <c r="DO68" s="2250"/>
      <c r="DP68" s="2251"/>
      <c r="DQ68" s="2248"/>
      <c r="DR68" s="2248"/>
      <c r="DS68" s="2248"/>
      <c r="DT68" s="2248"/>
      <c r="DU68" s="2249"/>
      <c r="DV68" s="2248"/>
      <c r="DW68" s="2245"/>
      <c r="DX68" s="2248"/>
      <c r="DY68" s="2248"/>
      <c r="DZ68" s="2249"/>
      <c r="EA68" s="2250"/>
      <c r="EB68" s="2251"/>
      <c r="EC68" s="2248"/>
      <c r="ED68" s="2248"/>
      <c r="EE68" s="2248"/>
      <c r="EF68" s="2248"/>
      <c r="EG68" s="2249"/>
      <c r="EH68" s="2248"/>
      <c r="EI68" s="2248"/>
      <c r="EJ68" s="2248"/>
      <c r="EK68" s="2248"/>
      <c r="EL68" s="2248"/>
      <c r="EM68" s="2249"/>
      <c r="EN68" s="2248"/>
      <c r="EO68" s="2248"/>
      <c r="EP68" s="2246"/>
      <c r="EQ68" s="2246"/>
      <c r="ER68" s="2246"/>
      <c r="ES68" s="2246"/>
      <c r="ET68" s="2246"/>
      <c r="EU68" s="2246"/>
      <c r="EV68" s="2246"/>
      <c r="EW68" s="2246"/>
      <c r="EX68" s="2246"/>
      <c r="EY68" s="2246"/>
      <c r="EZ68" s="2246"/>
      <c r="FA68" s="2246"/>
      <c r="FB68" s="2246"/>
      <c r="FC68" s="2246"/>
      <c r="FD68" s="2246"/>
      <c r="FE68" s="2246"/>
      <c r="FF68" s="2246"/>
      <c r="FG68" s="2246"/>
      <c r="FH68" s="2246"/>
      <c r="FI68" s="2246"/>
      <c r="FJ68" s="2246"/>
      <c r="FK68" s="2246"/>
      <c r="FL68" s="2246"/>
      <c r="FM68" s="2246"/>
      <c r="FN68" s="2245"/>
      <c r="FO68" s="2245"/>
      <c r="FP68" s="2245"/>
      <c r="FQ68" s="2245"/>
      <c r="FR68" s="2245"/>
      <c r="FS68" s="2245"/>
      <c r="FT68" s="2245"/>
      <c r="FU68" s="2245"/>
      <c r="FV68" s="2245"/>
      <c r="FW68" s="2245"/>
      <c r="FX68" s="2246"/>
      <c r="FY68" s="2246"/>
      <c r="FZ68" s="2246"/>
      <c r="GA68" s="2246"/>
      <c r="GB68" s="2246"/>
      <c r="GC68" s="2246"/>
      <c r="GD68" s="2246"/>
      <c r="GE68" s="2246"/>
      <c r="GF68" s="2246"/>
      <c r="GG68" s="2246"/>
      <c r="GH68" s="2252"/>
      <c r="GI68" s="2246"/>
      <c r="GJ68" s="2246"/>
      <c r="GK68" s="2246"/>
      <c r="GL68" s="2246"/>
      <c r="GM68" s="2253"/>
      <c r="GN68" s="2253"/>
      <c r="GO68" s="2253"/>
      <c r="GP68" s="2253"/>
      <c r="GQ68" s="2253"/>
      <c r="GR68" s="2253"/>
      <c r="GS68" s="2253"/>
      <c r="GT68" s="2253"/>
      <c r="GU68" s="2253"/>
      <c r="GV68" s="2253"/>
      <c r="GW68" s="2253"/>
      <c r="GX68" s="2253"/>
      <c r="GY68" s="2253"/>
      <c r="GZ68" s="2253"/>
      <c r="HA68" s="2253"/>
      <c r="HB68" s="2253"/>
      <c r="HC68" s="2253"/>
      <c r="HD68" s="2253"/>
      <c r="HE68" s="2253"/>
      <c r="HF68" s="2253"/>
      <c r="HG68" s="2253"/>
      <c r="HH68" s="2253"/>
      <c r="HI68" s="2253"/>
      <c r="HJ68" s="2253"/>
      <c r="HK68" s="2253"/>
      <c r="HL68" s="2253"/>
      <c r="HM68" s="2253"/>
      <c r="HN68" s="2253"/>
      <c r="HO68" s="2242"/>
      <c r="HP68" s="2242"/>
      <c r="HQ68" s="2242"/>
      <c r="HR68" s="2242"/>
    </row>
    <row r="69" spans="1:226">
      <c r="A69" s="2243"/>
      <c r="B69" s="2244"/>
      <c r="C69" s="2244"/>
      <c r="D69" s="2245"/>
      <c r="E69" s="2245"/>
      <c r="F69" s="2246"/>
      <c r="G69" s="2246"/>
      <c r="H69" s="2246"/>
      <c r="I69" s="2246"/>
      <c r="J69" s="2246"/>
      <c r="K69" s="2246"/>
      <c r="L69" s="2246"/>
      <c r="M69" s="2246"/>
      <c r="N69" s="2246"/>
      <c r="O69" s="2245"/>
      <c r="P69" s="2246"/>
      <c r="Q69" s="2246"/>
      <c r="R69" s="2245"/>
      <c r="S69" s="2246"/>
      <c r="T69" s="2245"/>
      <c r="U69" s="2246"/>
      <c r="V69" s="2246"/>
      <c r="W69" s="2247"/>
      <c r="X69" s="2246"/>
      <c r="Y69" s="2245"/>
      <c r="Z69" s="2246"/>
      <c r="AA69" s="2246"/>
      <c r="AB69" s="2246"/>
      <c r="AC69" s="2246"/>
      <c r="AD69" s="2246"/>
      <c r="AE69" s="2246"/>
      <c r="AF69" s="2246"/>
      <c r="AG69" s="2246"/>
      <c r="AH69" s="2246"/>
      <c r="AI69" s="2246"/>
      <c r="AJ69" s="2246"/>
      <c r="AK69" s="2246"/>
      <c r="AL69" s="2246"/>
      <c r="AM69" s="2246"/>
      <c r="AN69" s="2246"/>
      <c r="AO69" s="2246"/>
      <c r="AP69" s="2246"/>
      <c r="AQ69" s="2246"/>
      <c r="AR69" s="2246"/>
      <c r="AS69" s="2246"/>
      <c r="AT69" s="2246"/>
      <c r="AU69" s="2246"/>
      <c r="AV69" s="2246"/>
      <c r="AW69" s="2246"/>
      <c r="AX69" s="2246"/>
      <c r="AY69" s="2246"/>
      <c r="AZ69" s="2246"/>
      <c r="BA69" s="2246"/>
      <c r="BB69" s="2246"/>
      <c r="BC69" s="2246"/>
      <c r="BD69" s="2246"/>
      <c r="BE69" s="2246"/>
      <c r="BF69" s="2246"/>
      <c r="BG69" s="2246"/>
      <c r="BH69" s="2243"/>
      <c r="BI69" s="2246"/>
      <c r="BJ69" s="2246"/>
      <c r="BK69" s="2246"/>
      <c r="BL69" s="2246"/>
      <c r="BM69" s="2246"/>
      <c r="BN69" s="2246"/>
      <c r="BO69" s="2243"/>
      <c r="BP69" s="2246"/>
      <c r="BQ69" s="2246"/>
      <c r="BR69" s="2246"/>
      <c r="BS69" s="2246"/>
      <c r="BT69" s="2246"/>
      <c r="BU69" s="2246"/>
      <c r="BV69" s="2243"/>
      <c r="BW69" s="2246"/>
      <c r="BX69" s="2246"/>
      <c r="BY69" s="2246"/>
      <c r="BZ69" s="2246"/>
      <c r="CA69" s="2246"/>
      <c r="CB69" s="2246"/>
      <c r="CC69" s="2243"/>
      <c r="CD69" s="2246"/>
      <c r="CE69" s="2246"/>
      <c r="CF69" s="2246"/>
      <c r="CG69" s="2246"/>
      <c r="CH69" s="2246"/>
      <c r="CI69" s="2246"/>
      <c r="CJ69" s="2246"/>
      <c r="CK69" s="2246"/>
      <c r="CL69" s="2246"/>
      <c r="CM69" s="2246"/>
      <c r="CN69" s="2246"/>
      <c r="CO69" s="2246"/>
      <c r="CP69" s="2246"/>
      <c r="CQ69" s="2246"/>
      <c r="CR69" s="2244"/>
      <c r="CS69" s="2248"/>
      <c r="CT69" s="2248"/>
      <c r="CU69" s="2248"/>
      <c r="CV69" s="2248"/>
      <c r="CW69" s="2249"/>
      <c r="CX69" s="2250"/>
      <c r="CY69" s="2249"/>
      <c r="CZ69" s="2248"/>
      <c r="DA69" s="2248"/>
      <c r="DB69" s="2249"/>
      <c r="DC69" s="2249"/>
      <c r="DD69" s="2251"/>
      <c r="DE69" s="2248"/>
      <c r="DF69" s="2248"/>
      <c r="DG69" s="2248"/>
      <c r="DH69" s="2248"/>
      <c r="DI69" s="2249"/>
      <c r="DJ69" s="2246"/>
      <c r="DK69" s="2250"/>
      <c r="DL69" s="2248"/>
      <c r="DM69" s="2248"/>
      <c r="DN69" s="2250"/>
      <c r="DO69" s="2250"/>
      <c r="DP69" s="2251"/>
      <c r="DQ69" s="2248"/>
      <c r="DR69" s="2248"/>
      <c r="DS69" s="2248"/>
      <c r="DT69" s="2248"/>
      <c r="DU69" s="2249"/>
      <c r="DV69" s="2248"/>
      <c r="DW69" s="2245"/>
      <c r="DX69" s="2248"/>
      <c r="DY69" s="2248"/>
      <c r="DZ69" s="2249"/>
      <c r="EA69" s="2250"/>
      <c r="EB69" s="2251"/>
      <c r="EC69" s="2248"/>
      <c r="ED69" s="2248"/>
      <c r="EE69" s="2248"/>
      <c r="EF69" s="2248"/>
      <c r="EG69" s="2249"/>
      <c r="EH69" s="2248"/>
      <c r="EI69" s="2248"/>
      <c r="EJ69" s="2248"/>
      <c r="EK69" s="2248"/>
      <c r="EL69" s="2248"/>
      <c r="EM69" s="2249"/>
      <c r="EN69" s="2248"/>
      <c r="EO69" s="2248"/>
      <c r="EP69" s="2246"/>
      <c r="EQ69" s="2246"/>
      <c r="ER69" s="2246"/>
      <c r="ES69" s="2246"/>
      <c r="ET69" s="2246"/>
      <c r="EU69" s="2246"/>
      <c r="EV69" s="2246"/>
      <c r="EW69" s="2246"/>
      <c r="EX69" s="2246"/>
      <c r="EY69" s="2246"/>
      <c r="EZ69" s="2246"/>
      <c r="FA69" s="2246"/>
      <c r="FB69" s="2246"/>
      <c r="FC69" s="2246"/>
      <c r="FD69" s="2246"/>
      <c r="FE69" s="2246"/>
      <c r="FF69" s="2246"/>
      <c r="FG69" s="2246"/>
      <c r="FH69" s="2246"/>
      <c r="FI69" s="2246"/>
      <c r="FJ69" s="2246"/>
      <c r="FK69" s="2246"/>
      <c r="FL69" s="2246"/>
      <c r="FM69" s="2246"/>
      <c r="FN69" s="2245"/>
      <c r="FO69" s="2245"/>
      <c r="FP69" s="2245"/>
      <c r="FQ69" s="2245"/>
      <c r="FR69" s="2245"/>
      <c r="FS69" s="2245"/>
      <c r="FT69" s="2245"/>
      <c r="FU69" s="2245"/>
      <c r="FV69" s="2245"/>
      <c r="FW69" s="2245"/>
      <c r="FX69" s="2246"/>
      <c r="FY69" s="2246"/>
      <c r="FZ69" s="2246"/>
      <c r="GA69" s="2246"/>
      <c r="GB69" s="2246"/>
      <c r="GC69" s="2246"/>
      <c r="GD69" s="2246"/>
      <c r="GE69" s="2246"/>
      <c r="GF69" s="2246"/>
      <c r="GG69" s="2246"/>
      <c r="GH69" s="2252"/>
      <c r="GI69" s="2246"/>
      <c r="GJ69" s="2246"/>
      <c r="GK69" s="2246"/>
      <c r="GL69" s="2246"/>
      <c r="GM69" s="2253"/>
      <c r="GN69" s="2253"/>
      <c r="GO69" s="2253"/>
      <c r="GP69" s="2253"/>
      <c r="GQ69" s="2253"/>
      <c r="GR69" s="2253"/>
      <c r="GS69" s="2253"/>
      <c r="GT69" s="2253"/>
      <c r="GU69" s="2253"/>
      <c r="GV69" s="2253"/>
      <c r="GW69" s="2253"/>
      <c r="GX69" s="2253"/>
      <c r="GY69" s="2253"/>
      <c r="GZ69" s="2253"/>
      <c r="HA69" s="2253"/>
      <c r="HB69" s="2253"/>
      <c r="HC69" s="2253"/>
      <c r="HD69" s="2253"/>
      <c r="HE69" s="2253"/>
      <c r="HF69" s="2253"/>
      <c r="HG69" s="2253"/>
      <c r="HH69" s="2253"/>
      <c r="HI69" s="2253"/>
      <c r="HJ69" s="2253"/>
      <c r="HK69" s="2253"/>
      <c r="HL69" s="2253"/>
      <c r="HM69" s="2253"/>
      <c r="HN69" s="2253"/>
      <c r="HO69" s="2242"/>
      <c r="HP69" s="2242"/>
      <c r="HQ69" s="2242"/>
      <c r="HR69" s="2242"/>
    </row>
    <row r="70" spans="1:226">
      <c r="A70" s="2243"/>
      <c r="B70" s="2244"/>
      <c r="C70" s="2244"/>
      <c r="D70" s="2245"/>
      <c r="E70" s="2245"/>
      <c r="F70" s="2246"/>
      <c r="G70" s="2246"/>
      <c r="H70" s="2246"/>
      <c r="I70" s="2246"/>
      <c r="J70" s="2246"/>
      <c r="K70" s="2246"/>
      <c r="L70" s="2246"/>
      <c r="M70" s="2246"/>
      <c r="N70" s="2246"/>
      <c r="O70" s="2245"/>
      <c r="P70" s="2246"/>
      <c r="Q70" s="2246"/>
      <c r="R70" s="2245"/>
      <c r="S70" s="2246"/>
      <c r="T70" s="2245"/>
      <c r="U70" s="2246"/>
      <c r="V70" s="2246"/>
      <c r="W70" s="2247"/>
      <c r="X70" s="2246"/>
      <c r="Y70" s="2245"/>
      <c r="Z70" s="2246"/>
      <c r="AA70" s="2246"/>
      <c r="AB70" s="2246"/>
      <c r="AC70" s="2246"/>
      <c r="AD70" s="2246"/>
      <c r="AE70" s="2246"/>
      <c r="AF70" s="2246"/>
      <c r="AG70" s="2246"/>
      <c r="AH70" s="2246"/>
      <c r="AI70" s="2246"/>
      <c r="AJ70" s="2246"/>
      <c r="AK70" s="2246"/>
      <c r="AL70" s="2246"/>
      <c r="AM70" s="2246"/>
      <c r="AN70" s="2246"/>
      <c r="AO70" s="2246"/>
      <c r="AP70" s="2246"/>
      <c r="AQ70" s="2246"/>
      <c r="AR70" s="2246"/>
      <c r="AS70" s="2246"/>
      <c r="AT70" s="2246"/>
      <c r="AU70" s="2246"/>
      <c r="AV70" s="2246"/>
      <c r="AW70" s="2246"/>
      <c r="AX70" s="2246"/>
      <c r="AY70" s="2246"/>
      <c r="AZ70" s="2246"/>
      <c r="BA70" s="2246"/>
      <c r="BB70" s="2246"/>
      <c r="BC70" s="2246"/>
      <c r="BD70" s="2246"/>
      <c r="BE70" s="2246"/>
      <c r="BF70" s="2246"/>
      <c r="BG70" s="2246"/>
      <c r="BH70" s="2243"/>
      <c r="BI70" s="2246"/>
      <c r="BJ70" s="2246"/>
      <c r="BK70" s="2246"/>
      <c r="BL70" s="2246"/>
      <c r="BM70" s="2246"/>
      <c r="BN70" s="2246"/>
      <c r="BO70" s="2243"/>
      <c r="BP70" s="2246"/>
      <c r="BQ70" s="2246"/>
      <c r="BR70" s="2246"/>
      <c r="BS70" s="2246"/>
      <c r="BT70" s="2246"/>
      <c r="BU70" s="2246"/>
      <c r="BV70" s="2243"/>
      <c r="BW70" s="2246"/>
      <c r="BX70" s="2246"/>
      <c r="BY70" s="2246"/>
      <c r="BZ70" s="2246"/>
      <c r="CA70" s="2246"/>
      <c r="CB70" s="2246"/>
      <c r="CC70" s="2243"/>
      <c r="CD70" s="2246"/>
      <c r="CE70" s="2246"/>
      <c r="CF70" s="2246"/>
      <c r="CG70" s="2246"/>
      <c r="CH70" s="2246"/>
      <c r="CI70" s="2246"/>
      <c r="CJ70" s="2246"/>
      <c r="CK70" s="2246"/>
      <c r="CL70" s="2246"/>
      <c r="CM70" s="2246"/>
      <c r="CN70" s="2246"/>
      <c r="CO70" s="2246"/>
      <c r="CP70" s="2246"/>
      <c r="CQ70" s="2246"/>
      <c r="CR70" s="2244"/>
      <c r="CS70" s="2248"/>
      <c r="CT70" s="2248"/>
      <c r="CU70" s="2248"/>
      <c r="CV70" s="2248"/>
      <c r="CW70" s="2249"/>
      <c r="CX70" s="2250"/>
      <c r="CY70" s="2249"/>
      <c r="CZ70" s="2248"/>
      <c r="DA70" s="2248"/>
      <c r="DB70" s="2249"/>
      <c r="DC70" s="2249"/>
      <c r="DD70" s="2251"/>
      <c r="DE70" s="2248"/>
      <c r="DF70" s="2248"/>
      <c r="DG70" s="2248"/>
      <c r="DH70" s="2248"/>
      <c r="DI70" s="2249"/>
      <c r="DJ70" s="2246"/>
      <c r="DK70" s="2250"/>
      <c r="DL70" s="2248"/>
      <c r="DM70" s="2248"/>
      <c r="DN70" s="2250"/>
      <c r="DO70" s="2250"/>
      <c r="DP70" s="2251"/>
      <c r="DQ70" s="2248"/>
      <c r="DR70" s="2248"/>
      <c r="DS70" s="2248"/>
      <c r="DT70" s="2248"/>
      <c r="DU70" s="2249"/>
      <c r="DV70" s="2248"/>
      <c r="DW70" s="2245"/>
      <c r="DX70" s="2248"/>
      <c r="DY70" s="2248"/>
      <c r="DZ70" s="2249"/>
      <c r="EA70" s="2250"/>
      <c r="EB70" s="2251"/>
      <c r="EC70" s="2248"/>
      <c r="ED70" s="2248"/>
      <c r="EE70" s="2248"/>
      <c r="EF70" s="2248"/>
      <c r="EG70" s="2249"/>
      <c r="EH70" s="2248"/>
      <c r="EI70" s="2248"/>
      <c r="EJ70" s="2248"/>
      <c r="EK70" s="2248"/>
      <c r="EL70" s="2248"/>
      <c r="EM70" s="2249"/>
      <c r="EN70" s="2248"/>
      <c r="EO70" s="2248"/>
      <c r="EP70" s="2246"/>
      <c r="EQ70" s="2246"/>
      <c r="ER70" s="2246"/>
      <c r="ES70" s="2246"/>
      <c r="ET70" s="2246"/>
      <c r="EU70" s="2246"/>
      <c r="EV70" s="2246"/>
      <c r="EW70" s="2246"/>
      <c r="EX70" s="2246"/>
      <c r="EY70" s="2246"/>
      <c r="EZ70" s="2246"/>
      <c r="FA70" s="2246"/>
      <c r="FB70" s="2246"/>
      <c r="FC70" s="2246"/>
      <c r="FD70" s="2246"/>
      <c r="FE70" s="2246"/>
      <c r="FF70" s="2246"/>
      <c r="FG70" s="2246"/>
      <c r="FH70" s="2246"/>
      <c r="FI70" s="2246"/>
      <c r="FJ70" s="2246"/>
      <c r="FK70" s="2246"/>
      <c r="FL70" s="2246"/>
      <c r="FM70" s="2246"/>
      <c r="FN70" s="2245"/>
      <c r="FO70" s="2245"/>
      <c r="FP70" s="2245"/>
      <c r="FQ70" s="2245"/>
      <c r="FR70" s="2245"/>
      <c r="FS70" s="2245"/>
      <c r="FT70" s="2245"/>
      <c r="FU70" s="2245"/>
      <c r="FV70" s="2245"/>
      <c r="FW70" s="2245"/>
      <c r="FX70" s="2246"/>
      <c r="FY70" s="2246"/>
      <c r="FZ70" s="2246"/>
      <c r="GA70" s="2246"/>
      <c r="GB70" s="2246"/>
      <c r="GC70" s="2246"/>
      <c r="GD70" s="2246"/>
      <c r="GE70" s="2246"/>
      <c r="GF70" s="2246"/>
      <c r="GG70" s="2246"/>
      <c r="GH70" s="2252"/>
      <c r="GI70" s="2246"/>
      <c r="GJ70" s="2246"/>
      <c r="GK70" s="2246"/>
      <c r="GL70" s="2246"/>
      <c r="GM70" s="2253"/>
      <c r="GN70" s="2253"/>
      <c r="GO70" s="2253"/>
      <c r="GP70" s="2253"/>
      <c r="GQ70" s="2253"/>
      <c r="GR70" s="2253"/>
      <c r="GS70" s="2253"/>
      <c r="GT70" s="2253"/>
      <c r="GU70" s="2253"/>
      <c r="GV70" s="2253"/>
      <c r="GW70" s="2253"/>
      <c r="GX70" s="2253"/>
      <c r="GY70" s="2253"/>
      <c r="GZ70" s="2253"/>
      <c r="HA70" s="2253"/>
      <c r="HB70" s="2253"/>
      <c r="HC70" s="2253"/>
      <c r="HD70" s="2253"/>
      <c r="HE70" s="2253"/>
      <c r="HF70" s="2253"/>
      <c r="HG70" s="2253"/>
      <c r="HH70" s="2253"/>
      <c r="HI70" s="2253"/>
      <c r="HJ70" s="2253"/>
      <c r="HK70" s="2253"/>
      <c r="HL70" s="2253"/>
      <c r="HM70" s="2253"/>
      <c r="HN70" s="2253"/>
      <c r="HO70" s="2242"/>
      <c r="HP70" s="2242"/>
      <c r="HQ70" s="2242"/>
      <c r="HR70" s="2242"/>
    </row>
    <row r="71" spans="1:226">
      <c r="A71" s="2243"/>
      <c r="B71" s="2244"/>
      <c r="C71" s="2244"/>
      <c r="D71" s="2245"/>
      <c r="E71" s="2245"/>
      <c r="F71" s="2246"/>
      <c r="G71" s="2246"/>
      <c r="H71" s="2246"/>
      <c r="I71" s="2246"/>
      <c r="J71" s="2246"/>
      <c r="K71" s="2246"/>
      <c r="L71" s="2246"/>
      <c r="M71" s="2246"/>
      <c r="N71" s="2246"/>
      <c r="O71" s="2245"/>
      <c r="P71" s="2246"/>
      <c r="Q71" s="2246"/>
      <c r="R71" s="2245"/>
      <c r="S71" s="2246"/>
      <c r="T71" s="2245"/>
      <c r="U71" s="2246"/>
      <c r="V71" s="2246"/>
      <c r="W71" s="2247"/>
      <c r="X71" s="2246"/>
      <c r="Y71" s="2245"/>
      <c r="Z71" s="2246"/>
      <c r="AA71" s="2246"/>
      <c r="AB71" s="2246"/>
      <c r="AC71" s="2246"/>
      <c r="AD71" s="2246"/>
      <c r="AE71" s="2246"/>
      <c r="AF71" s="2246"/>
      <c r="AG71" s="2246"/>
      <c r="AH71" s="2246"/>
      <c r="AI71" s="2246"/>
      <c r="AJ71" s="2246"/>
      <c r="AK71" s="2246"/>
      <c r="AL71" s="2246"/>
      <c r="AM71" s="2246"/>
      <c r="AN71" s="2246"/>
      <c r="AO71" s="2246"/>
      <c r="AP71" s="2246"/>
      <c r="AQ71" s="2246"/>
      <c r="AR71" s="2246"/>
      <c r="AS71" s="2246"/>
      <c r="AT71" s="2246"/>
      <c r="AU71" s="2246"/>
      <c r="AV71" s="2246"/>
      <c r="AW71" s="2246"/>
      <c r="AX71" s="2246"/>
      <c r="AY71" s="2246"/>
      <c r="AZ71" s="2246"/>
      <c r="BA71" s="2246"/>
      <c r="BB71" s="2246"/>
      <c r="BC71" s="2246"/>
      <c r="BD71" s="2246"/>
      <c r="BE71" s="2246"/>
      <c r="BF71" s="2246"/>
      <c r="BG71" s="2246"/>
      <c r="BH71" s="2243"/>
      <c r="BI71" s="2246"/>
      <c r="BJ71" s="2246"/>
      <c r="BK71" s="2246"/>
      <c r="BL71" s="2246"/>
      <c r="BM71" s="2246"/>
      <c r="BN71" s="2246"/>
      <c r="BO71" s="2243"/>
      <c r="BP71" s="2246"/>
      <c r="BQ71" s="2246"/>
      <c r="BR71" s="2246"/>
      <c r="BS71" s="2246"/>
      <c r="BT71" s="2246"/>
      <c r="BU71" s="2246"/>
      <c r="BV71" s="2243"/>
      <c r="BW71" s="2246"/>
      <c r="BX71" s="2246"/>
      <c r="BY71" s="2246"/>
      <c r="BZ71" s="2246"/>
      <c r="CA71" s="2246"/>
      <c r="CB71" s="2246"/>
      <c r="CC71" s="2243"/>
      <c r="CD71" s="2246"/>
      <c r="CE71" s="2246"/>
      <c r="CF71" s="2246"/>
      <c r="CG71" s="2246"/>
      <c r="CH71" s="2246"/>
      <c r="CI71" s="2246"/>
      <c r="CJ71" s="2246"/>
      <c r="CK71" s="2246"/>
      <c r="CL71" s="2246"/>
      <c r="CM71" s="2246"/>
      <c r="CN71" s="2246"/>
      <c r="CO71" s="2246"/>
      <c r="CP71" s="2246"/>
      <c r="CQ71" s="2246"/>
      <c r="CR71" s="2244"/>
      <c r="CS71" s="2248"/>
      <c r="CT71" s="2248"/>
      <c r="CU71" s="2248"/>
      <c r="CV71" s="2248"/>
      <c r="CW71" s="2249"/>
      <c r="CX71" s="2250"/>
      <c r="CY71" s="2249"/>
      <c r="CZ71" s="2248"/>
      <c r="DA71" s="2248"/>
      <c r="DB71" s="2249"/>
      <c r="DC71" s="2249"/>
      <c r="DD71" s="2251"/>
      <c r="DE71" s="2248"/>
      <c r="DF71" s="2248"/>
      <c r="DG71" s="2248"/>
      <c r="DH71" s="2248"/>
      <c r="DI71" s="2249"/>
      <c r="DJ71" s="2246"/>
      <c r="DK71" s="2250"/>
      <c r="DL71" s="2248"/>
      <c r="DM71" s="2248"/>
      <c r="DN71" s="2250"/>
      <c r="DO71" s="2250"/>
      <c r="DP71" s="2251"/>
      <c r="DQ71" s="2248"/>
      <c r="DR71" s="2248"/>
      <c r="DS71" s="2248"/>
      <c r="DT71" s="2248"/>
      <c r="DU71" s="2249"/>
      <c r="DV71" s="2248"/>
      <c r="DW71" s="2245"/>
      <c r="DX71" s="2248"/>
      <c r="DY71" s="2248"/>
      <c r="DZ71" s="2249"/>
      <c r="EA71" s="2250"/>
      <c r="EB71" s="2251"/>
      <c r="EC71" s="2248"/>
      <c r="ED71" s="2248"/>
      <c r="EE71" s="2248"/>
      <c r="EF71" s="2248"/>
      <c r="EG71" s="2249"/>
      <c r="EH71" s="2248"/>
      <c r="EI71" s="2248"/>
      <c r="EJ71" s="2248"/>
      <c r="EK71" s="2248"/>
      <c r="EL71" s="2248"/>
      <c r="EM71" s="2249"/>
      <c r="EN71" s="2248"/>
      <c r="EO71" s="2248"/>
      <c r="EP71" s="2246"/>
      <c r="EQ71" s="2246"/>
      <c r="ER71" s="2246"/>
      <c r="ES71" s="2246"/>
      <c r="ET71" s="2246"/>
      <c r="EU71" s="2246"/>
      <c r="EV71" s="2246"/>
      <c r="EW71" s="2246"/>
      <c r="EX71" s="2246"/>
      <c r="EY71" s="2246"/>
      <c r="EZ71" s="2246"/>
      <c r="FA71" s="2246"/>
      <c r="FB71" s="2246"/>
      <c r="FC71" s="2246"/>
      <c r="FD71" s="2246"/>
      <c r="FE71" s="2246"/>
      <c r="FF71" s="2246"/>
      <c r="FG71" s="2246"/>
      <c r="FH71" s="2246"/>
      <c r="FI71" s="2246"/>
      <c r="FJ71" s="2246"/>
      <c r="FK71" s="2246"/>
      <c r="FL71" s="2246"/>
      <c r="FM71" s="2246"/>
      <c r="FN71" s="2245"/>
      <c r="FO71" s="2245"/>
      <c r="FP71" s="2245"/>
      <c r="FQ71" s="2245"/>
      <c r="FR71" s="2245"/>
      <c r="FS71" s="2245"/>
      <c r="FT71" s="2245"/>
      <c r="FU71" s="2245"/>
      <c r="FV71" s="2245"/>
      <c r="FW71" s="2245"/>
      <c r="FX71" s="2246"/>
      <c r="FY71" s="2246"/>
      <c r="FZ71" s="2246"/>
      <c r="GA71" s="2246"/>
      <c r="GB71" s="2246"/>
      <c r="GC71" s="2246"/>
      <c r="GD71" s="2246"/>
      <c r="GE71" s="2246"/>
      <c r="GF71" s="2246"/>
      <c r="GG71" s="2246"/>
      <c r="GH71" s="2252"/>
      <c r="GI71" s="2246"/>
      <c r="GJ71" s="2246"/>
      <c r="GK71" s="2246"/>
      <c r="GL71" s="2246"/>
      <c r="GM71" s="2253"/>
      <c r="GN71" s="2253"/>
      <c r="GO71" s="2253"/>
      <c r="GP71" s="2253"/>
      <c r="GQ71" s="2253"/>
      <c r="GR71" s="2253"/>
      <c r="GS71" s="2253"/>
      <c r="GT71" s="2253"/>
      <c r="GU71" s="2253"/>
      <c r="GV71" s="2253"/>
      <c r="GW71" s="2253"/>
      <c r="GX71" s="2253"/>
      <c r="GY71" s="2253"/>
      <c r="GZ71" s="2253"/>
      <c r="HA71" s="2253"/>
      <c r="HB71" s="2253"/>
      <c r="HC71" s="2253"/>
      <c r="HD71" s="2253"/>
      <c r="HE71" s="2253"/>
      <c r="HF71" s="2253"/>
      <c r="HG71" s="2253"/>
      <c r="HH71" s="2253"/>
      <c r="HI71" s="2253"/>
      <c r="HJ71" s="2253"/>
      <c r="HK71" s="2253"/>
      <c r="HL71" s="2253"/>
      <c r="HM71" s="2253"/>
      <c r="HN71" s="2253"/>
      <c r="HO71" s="2242"/>
      <c r="HP71" s="2242"/>
      <c r="HQ71" s="2242"/>
      <c r="HR71" s="2242"/>
    </row>
    <row r="72" spans="1:226">
      <c r="A72" s="2243"/>
      <c r="B72" s="2244"/>
      <c r="C72" s="2244"/>
      <c r="D72" s="2245"/>
      <c r="E72" s="2245"/>
      <c r="F72" s="2246"/>
      <c r="G72" s="2246"/>
      <c r="H72" s="2246"/>
      <c r="I72" s="2246"/>
      <c r="J72" s="2246"/>
      <c r="K72" s="2246"/>
      <c r="L72" s="2246"/>
      <c r="M72" s="2246"/>
      <c r="N72" s="2246"/>
      <c r="O72" s="2245"/>
      <c r="P72" s="2246"/>
      <c r="Q72" s="2246"/>
      <c r="R72" s="2245"/>
      <c r="S72" s="2246"/>
      <c r="T72" s="2245"/>
      <c r="U72" s="2246"/>
      <c r="V72" s="2246"/>
      <c r="W72" s="2247"/>
      <c r="X72" s="2246"/>
      <c r="Y72" s="2245"/>
      <c r="Z72" s="2246"/>
      <c r="AA72" s="2246"/>
      <c r="AB72" s="2246"/>
      <c r="AC72" s="2246"/>
      <c r="AD72" s="2246"/>
      <c r="AE72" s="2246"/>
      <c r="AF72" s="2246"/>
      <c r="AG72" s="2246"/>
      <c r="AH72" s="2246"/>
      <c r="AI72" s="2246"/>
      <c r="AJ72" s="2246"/>
      <c r="AK72" s="2246"/>
      <c r="AL72" s="2246"/>
      <c r="AM72" s="2246"/>
      <c r="AN72" s="2246"/>
      <c r="AO72" s="2246"/>
      <c r="AP72" s="2246"/>
      <c r="AQ72" s="2246"/>
      <c r="AR72" s="2246"/>
      <c r="AS72" s="2246"/>
      <c r="AT72" s="2246"/>
      <c r="AU72" s="2246"/>
      <c r="AV72" s="2246"/>
      <c r="AW72" s="2246"/>
      <c r="AX72" s="2246"/>
      <c r="AY72" s="2246"/>
      <c r="AZ72" s="2246"/>
      <c r="BA72" s="2246"/>
      <c r="BB72" s="2246"/>
      <c r="BC72" s="2246"/>
      <c r="BD72" s="2246"/>
      <c r="BE72" s="2246"/>
      <c r="BF72" s="2246"/>
      <c r="BG72" s="2246"/>
      <c r="BH72" s="2243"/>
      <c r="BI72" s="2246"/>
      <c r="BJ72" s="2246"/>
      <c r="BK72" s="2246"/>
      <c r="BL72" s="2246"/>
      <c r="BM72" s="2246"/>
      <c r="BN72" s="2246"/>
      <c r="BO72" s="2243"/>
      <c r="BP72" s="2246"/>
      <c r="BQ72" s="2246"/>
      <c r="BR72" s="2246"/>
      <c r="BS72" s="2246"/>
      <c r="BT72" s="2246"/>
      <c r="BU72" s="2246"/>
      <c r="BV72" s="2243"/>
      <c r="BW72" s="2246"/>
      <c r="BX72" s="2246"/>
      <c r="BY72" s="2246"/>
      <c r="BZ72" s="2246"/>
      <c r="CA72" s="2246"/>
      <c r="CB72" s="2246"/>
      <c r="CC72" s="2243"/>
      <c r="CD72" s="2246"/>
      <c r="CE72" s="2246"/>
      <c r="CF72" s="2246"/>
      <c r="CG72" s="2246"/>
      <c r="CH72" s="2246"/>
      <c r="CI72" s="2246"/>
      <c r="CJ72" s="2246"/>
      <c r="CK72" s="2246"/>
      <c r="CL72" s="2246"/>
      <c r="CM72" s="2246"/>
      <c r="CN72" s="2246"/>
      <c r="CO72" s="2246"/>
      <c r="CP72" s="2246"/>
      <c r="CQ72" s="2246"/>
      <c r="CR72" s="2244"/>
      <c r="CS72" s="2248"/>
      <c r="CT72" s="2248"/>
      <c r="CU72" s="2248"/>
      <c r="CV72" s="2248"/>
      <c r="CW72" s="2249"/>
      <c r="CX72" s="2250"/>
      <c r="CY72" s="2249"/>
      <c r="CZ72" s="2248"/>
      <c r="DA72" s="2248"/>
      <c r="DB72" s="2249"/>
      <c r="DC72" s="2249"/>
      <c r="DD72" s="2251"/>
      <c r="DE72" s="2248"/>
      <c r="DF72" s="2248"/>
      <c r="DG72" s="2248"/>
      <c r="DH72" s="2248"/>
      <c r="DI72" s="2249"/>
      <c r="DJ72" s="2246"/>
      <c r="DK72" s="2250"/>
      <c r="DL72" s="2248"/>
      <c r="DM72" s="2248"/>
      <c r="DN72" s="2250"/>
      <c r="DO72" s="2250"/>
      <c r="DP72" s="2251"/>
      <c r="DQ72" s="2248"/>
      <c r="DR72" s="2248"/>
      <c r="DS72" s="2248"/>
      <c r="DT72" s="2248"/>
      <c r="DU72" s="2249"/>
      <c r="DV72" s="2248"/>
      <c r="DW72" s="2245"/>
      <c r="DX72" s="2248"/>
      <c r="DY72" s="2248"/>
      <c r="DZ72" s="2249"/>
      <c r="EA72" s="2250"/>
      <c r="EB72" s="2251"/>
      <c r="EC72" s="2248"/>
      <c r="ED72" s="2248"/>
      <c r="EE72" s="2248"/>
      <c r="EF72" s="2248"/>
      <c r="EG72" s="2249"/>
      <c r="EH72" s="2248"/>
      <c r="EI72" s="2248"/>
      <c r="EJ72" s="2248"/>
      <c r="EK72" s="2248"/>
      <c r="EL72" s="2248"/>
      <c r="EM72" s="2249"/>
      <c r="EN72" s="2248"/>
      <c r="EO72" s="2248"/>
      <c r="EP72" s="2246"/>
      <c r="EQ72" s="2246"/>
      <c r="ER72" s="2246"/>
      <c r="ES72" s="2246"/>
      <c r="ET72" s="2246"/>
      <c r="EU72" s="2246"/>
      <c r="EV72" s="2246"/>
      <c r="EW72" s="2246"/>
      <c r="EX72" s="2246"/>
      <c r="EY72" s="2246"/>
      <c r="EZ72" s="2246"/>
      <c r="FA72" s="2246"/>
      <c r="FB72" s="2246"/>
      <c r="FC72" s="2246"/>
      <c r="FD72" s="2246"/>
      <c r="FE72" s="2246"/>
      <c r="FF72" s="2246"/>
      <c r="FG72" s="2246"/>
      <c r="FH72" s="2246"/>
      <c r="FI72" s="2246"/>
      <c r="FJ72" s="2246"/>
      <c r="FK72" s="2246"/>
      <c r="FL72" s="2246"/>
      <c r="FM72" s="2246"/>
      <c r="FN72" s="2245"/>
      <c r="FO72" s="2245"/>
      <c r="FP72" s="2245"/>
      <c r="FQ72" s="2245"/>
      <c r="FR72" s="2245"/>
      <c r="FS72" s="2245"/>
      <c r="FT72" s="2245"/>
      <c r="FU72" s="2245"/>
      <c r="FV72" s="2245"/>
      <c r="FW72" s="2245"/>
      <c r="FX72" s="2246"/>
      <c r="FY72" s="2246"/>
      <c r="FZ72" s="2246"/>
      <c r="GA72" s="2246"/>
      <c r="GB72" s="2246"/>
      <c r="GC72" s="2246"/>
      <c r="GD72" s="2246"/>
      <c r="GE72" s="2246"/>
      <c r="GF72" s="2246"/>
      <c r="GG72" s="2246"/>
      <c r="GH72" s="2252"/>
      <c r="GI72" s="2246"/>
      <c r="GJ72" s="2246"/>
      <c r="GK72" s="2246"/>
      <c r="GL72" s="2246"/>
      <c r="GM72" s="2253"/>
      <c r="GN72" s="2253"/>
      <c r="GO72" s="2253"/>
      <c r="GP72" s="2253"/>
      <c r="GQ72" s="2253"/>
      <c r="GR72" s="2253"/>
      <c r="GS72" s="2253"/>
      <c r="GT72" s="2253"/>
      <c r="GU72" s="2253"/>
      <c r="GV72" s="2253"/>
      <c r="GW72" s="2253"/>
      <c r="GX72" s="2253"/>
      <c r="GY72" s="2253"/>
      <c r="GZ72" s="2253"/>
      <c r="HA72" s="2253"/>
      <c r="HB72" s="2253"/>
      <c r="HC72" s="2253"/>
      <c r="HD72" s="2253"/>
      <c r="HE72" s="2253"/>
      <c r="HF72" s="2253"/>
      <c r="HG72" s="2253"/>
      <c r="HH72" s="2253"/>
      <c r="HI72" s="2253"/>
      <c r="HJ72" s="2253"/>
      <c r="HK72" s="2253"/>
      <c r="HL72" s="2253"/>
      <c r="HM72" s="2253"/>
      <c r="HN72" s="2253"/>
      <c r="HO72" s="2242"/>
      <c r="HP72" s="2242"/>
      <c r="HQ72" s="2242"/>
      <c r="HR72" s="2242"/>
    </row>
    <row r="73" spans="1:226">
      <c r="A73" s="2243"/>
      <c r="B73" s="2244"/>
      <c r="C73" s="2244"/>
      <c r="D73" s="2245"/>
      <c r="E73" s="2245"/>
      <c r="F73" s="2246"/>
      <c r="G73" s="2246"/>
      <c r="H73" s="2246"/>
      <c r="I73" s="2246"/>
      <c r="J73" s="2246"/>
      <c r="K73" s="2246"/>
      <c r="L73" s="2246"/>
      <c r="M73" s="2246"/>
      <c r="N73" s="2246"/>
      <c r="O73" s="2245"/>
      <c r="P73" s="2246"/>
      <c r="Q73" s="2246"/>
      <c r="R73" s="2245"/>
      <c r="S73" s="2246"/>
      <c r="T73" s="2245"/>
      <c r="U73" s="2246"/>
      <c r="V73" s="2246"/>
      <c r="W73" s="2247"/>
      <c r="X73" s="2246"/>
      <c r="Y73" s="2245"/>
      <c r="Z73" s="2246"/>
      <c r="AA73" s="2246"/>
      <c r="AB73" s="2246"/>
      <c r="AC73" s="2246"/>
      <c r="AD73" s="2246"/>
      <c r="AE73" s="2246"/>
      <c r="AF73" s="2246"/>
      <c r="AG73" s="2246"/>
      <c r="AH73" s="2246"/>
      <c r="AI73" s="2246"/>
      <c r="AJ73" s="2246"/>
      <c r="AK73" s="2246"/>
      <c r="AL73" s="2246"/>
      <c r="AM73" s="2246"/>
      <c r="AN73" s="2246"/>
      <c r="AO73" s="2246"/>
      <c r="AP73" s="2246"/>
      <c r="AQ73" s="2246"/>
      <c r="AR73" s="2246"/>
      <c r="AS73" s="2246"/>
      <c r="AT73" s="2246"/>
      <c r="AU73" s="2246"/>
      <c r="AV73" s="2246"/>
      <c r="AW73" s="2246"/>
      <c r="AX73" s="2246"/>
      <c r="AY73" s="2246"/>
      <c r="AZ73" s="2246"/>
      <c r="BA73" s="2246"/>
      <c r="BB73" s="2246"/>
      <c r="BC73" s="2246"/>
      <c r="BD73" s="2246"/>
      <c r="BE73" s="2246"/>
      <c r="BF73" s="2246"/>
      <c r="BG73" s="2246"/>
      <c r="BH73" s="2243"/>
      <c r="BI73" s="2246"/>
      <c r="BJ73" s="2246"/>
      <c r="BK73" s="2246"/>
      <c r="BL73" s="2246"/>
      <c r="BM73" s="2246"/>
      <c r="BN73" s="2246"/>
      <c r="BO73" s="2243"/>
      <c r="BP73" s="2246"/>
      <c r="BQ73" s="2246"/>
      <c r="BR73" s="2246"/>
      <c r="BS73" s="2246"/>
      <c r="BT73" s="2246"/>
      <c r="BU73" s="2246"/>
      <c r="BV73" s="2243"/>
      <c r="BW73" s="2246"/>
      <c r="BX73" s="2246"/>
      <c r="BY73" s="2246"/>
      <c r="BZ73" s="2246"/>
      <c r="CA73" s="2246"/>
      <c r="CB73" s="2246"/>
      <c r="CC73" s="2243"/>
      <c r="CD73" s="2246"/>
      <c r="CE73" s="2246"/>
      <c r="CF73" s="2246"/>
      <c r="CG73" s="2246"/>
      <c r="CH73" s="2246"/>
      <c r="CI73" s="2246"/>
      <c r="CJ73" s="2246"/>
      <c r="CK73" s="2246"/>
      <c r="CL73" s="2246"/>
      <c r="CM73" s="2246"/>
      <c r="CN73" s="2246"/>
      <c r="CO73" s="2246"/>
      <c r="CP73" s="2246"/>
      <c r="CQ73" s="2246"/>
      <c r="CR73" s="2244"/>
      <c r="CS73" s="2248"/>
      <c r="CT73" s="2248"/>
      <c r="CU73" s="2248"/>
      <c r="CV73" s="2248"/>
      <c r="CW73" s="2249"/>
      <c r="CX73" s="2250"/>
      <c r="CY73" s="2249"/>
      <c r="CZ73" s="2248"/>
      <c r="DA73" s="2248"/>
      <c r="DB73" s="2249"/>
      <c r="DC73" s="2249"/>
      <c r="DD73" s="2251"/>
      <c r="DE73" s="2248"/>
      <c r="DF73" s="2248"/>
      <c r="DG73" s="2248"/>
      <c r="DH73" s="2248"/>
      <c r="DI73" s="2249"/>
      <c r="DJ73" s="2246"/>
      <c r="DK73" s="2250"/>
      <c r="DL73" s="2248"/>
      <c r="DM73" s="2248"/>
      <c r="DN73" s="2250"/>
      <c r="DO73" s="2250"/>
      <c r="DP73" s="2251"/>
      <c r="DQ73" s="2248"/>
      <c r="DR73" s="2248"/>
      <c r="DS73" s="2248"/>
      <c r="DT73" s="2248"/>
      <c r="DU73" s="2249"/>
      <c r="DV73" s="2248"/>
      <c r="DW73" s="2245"/>
      <c r="DX73" s="2248"/>
      <c r="DY73" s="2248"/>
      <c r="DZ73" s="2249"/>
      <c r="EA73" s="2250"/>
      <c r="EB73" s="2251"/>
      <c r="EC73" s="2248"/>
      <c r="ED73" s="2248"/>
      <c r="EE73" s="2248"/>
      <c r="EF73" s="2248"/>
      <c r="EG73" s="2249"/>
      <c r="EH73" s="2248"/>
      <c r="EI73" s="2248"/>
      <c r="EJ73" s="2248"/>
      <c r="EK73" s="2248"/>
      <c r="EL73" s="2248"/>
      <c r="EM73" s="2249"/>
      <c r="EN73" s="2248"/>
      <c r="EO73" s="2248"/>
      <c r="EP73" s="2246"/>
      <c r="EQ73" s="2246"/>
      <c r="ER73" s="2246"/>
      <c r="ES73" s="2246"/>
      <c r="ET73" s="2246"/>
      <c r="EU73" s="2246"/>
      <c r="EV73" s="2246"/>
      <c r="EW73" s="2246"/>
      <c r="EX73" s="2246"/>
      <c r="EY73" s="2246"/>
      <c r="EZ73" s="2246"/>
      <c r="FA73" s="2246"/>
      <c r="FB73" s="2246"/>
      <c r="FC73" s="2246"/>
      <c r="FD73" s="2246"/>
      <c r="FE73" s="2246"/>
      <c r="FF73" s="2246"/>
      <c r="FG73" s="2246"/>
      <c r="FH73" s="2246"/>
      <c r="FI73" s="2246"/>
      <c r="FJ73" s="2246"/>
      <c r="FK73" s="2246"/>
      <c r="FL73" s="2246"/>
      <c r="FM73" s="2246"/>
      <c r="FN73" s="2245"/>
      <c r="FO73" s="2245"/>
      <c r="FP73" s="2245"/>
      <c r="FQ73" s="2245"/>
      <c r="FR73" s="2245"/>
      <c r="FS73" s="2245"/>
      <c r="FT73" s="2245"/>
      <c r="FU73" s="2245"/>
      <c r="FV73" s="2245"/>
      <c r="FW73" s="2245"/>
      <c r="FX73" s="2246"/>
      <c r="FY73" s="2246"/>
      <c r="FZ73" s="2246"/>
      <c r="GA73" s="2246"/>
      <c r="GB73" s="2246"/>
      <c r="GC73" s="2246"/>
      <c r="GD73" s="2246"/>
      <c r="GE73" s="2246"/>
      <c r="GF73" s="2246"/>
      <c r="GG73" s="2246"/>
      <c r="GH73" s="2252"/>
      <c r="GI73" s="2246"/>
      <c r="GJ73" s="2246"/>
      <c r="GK73" s="2246"/>
      <c r="GL73" s="2246"/>
      <c r="GM73" s="2253"/>
      <c r="GN73" s="2253"/>
      <c r="GO73" s="2253"/>
      <c r="GP73" s="2253"/>
      <c r="GQ73" s="2253"/>
      <c r="GR73" s="2253"/>
      <c r="GS73" s="2253"/>
      <c r="GT73" s="2253"/>
      <c r="GU73" s="2253"/>
      <c r="GV73" s="2253"/>
      <c r="GW73" s="2253"/>
      <c r="GX73" s="2253"/>
      <c r="GY73" s="2253"/>
      <c r="GZ73" s="2253"/>
      <c r="HA73" s="2253"/>
      <c r="HB73" s="2253"/>
      <c r="HC73" s="2253"/>
      <c r="HD73" s="2253"/>
      <c r="HE73" s="2253"/>
      <c r="HF73" s="2253"/>
      <c r="HG73" s="2253"/>
      <c r="HH73" s="2253"/>
      <c r="HI73" s="2253"/>
      <c r="HJ73" s="2253"/>
      <c r="HK73" s="2253"/>
      <c r="HL73" s="2253"/>
      <c r="HM73" s="2253"/>
      <c r="HN73" s="2253"/>
      <c r="HO73" s="2242"/>
      <c r="HP73" s="2242"/>
      <c r="HQ73" s="2242"/>
      <c r="HR73" s="2242"/>
    </row>
    <row r="74" spans="1:226">
      <c r="A74" s="2243"/>
      <c r="B74" s="2244"/>
      <c r="C74" s="2244"/>
      <c r="D74" s="2245"/>
      <c r="E74" s="2245"/>
      <c r="F74" s="2246"/>
      <c r="G74" s="2246"/>
      <c r="H74" s="2246"/>
      <c r="I74" s="2246"/>
      <c r="J74" s="2246"/>
      <c r="K74" s="2246"/>
      <c r="L74" s="2246"/>
      <c r="M74" s="2246"/>
      <c r="N74" s="2246"/>
      <c r="O74" s="2245"/>
      <c r="P74" s="2246"/>
      <c r="Q74" s="2246"/>
      <c r="R74" s="2245"/>
      <c r="S74" s="2246"/>
      <c r="T74" s="2245"/>
      <c r="U74" s="2246"/>
      <c r="V74" s="2246"/>
      <c r="W74" s="2247"/>
      <c r="X74" s="2246"/>
      <c r="Y74" s="2245"/>
      <c r="Z74" s="2246"/>
      <c r="AA74" s="2246"/>
      <c r="AB74" s="2246"/>
      <c r="AC74" s="2246"/>
      <c r="AD74" s="2246"/>
      <c r="AE74" s="2246"/>
      <c r="AF74" s="2246"/>
      <c r="AG74" s="2246"/>
      <c r="AH74" s="2246"/>
      <c r="AI74" s="2246"/>
      <c r="AJ74" s="2246"/>
      <c r="AK74" s="2246"/>
      <c r="AL74" s="2246"/>
      <c r="AM74" s="2246"/>
      <c r="AN74" s="2246"/>
      <c r="AO74" s="2246"/>
      <c r="AP74" s="2246"/>
      <c r="AQ74" s="2246"/>
      <c r="AR74" s="2246"/>
      <c r="AS74" s="2246"/>
      <c r="AT74" s="2246"/>
      <c r="AU74" s="2246"/>
      <c r="AV74" s="2246"/>
      <c r="AW74" s="2246"/>
      <c r="AX74" s="2246"/>
      <c r="AY74" s="2246"/>
      <c r="AZ74" s="2246"/>
      <c r="BA74" s="2246"/>
      <c r="BB74" s="2246"/>
      <c r="BC74" s="2246"/>
      <c r="BD74" s="2246"/>
      <c r="BE74" s="2246"/>
      <c r="BF74" s="2246"/>
      <c r="BG74" s="2246"/>
      <c r="BH74" s="2243"/>
      <c r="BI74" s="2246"/>
      <c r="BJ74" s="2246"/>
      <c r="BK74" s="2246"/>
      <c r="BL74" s="2246"/>
      <c r="BM74" s="2246"/>
      <c r="BN74" s="2246"/>
      <c r="BO74" s="2243"/>
      <c r="BP74" s="2246"/>
      <c r="BQ74" s="2246"/>
      <c r="BR74" s="2246"/>
      <c r="BS74" s="2246"/>
      <c r="BT74" s="2246"/>
      <c r="BU74" s="2246"/>
      <c r="BV74" s="2243"/>
      <c r="BW74" s="2246"/>
      <c r="BX74" s="2246"/>
      <c r="BY74" s="2246"/>
      <c r="BZ74" s="2246"/>
      <c r="CA74" s="2246"/>
      <c r="CB74" s="2246"/>
      <c r="CC74" s="2243"/>
      <c r="CD74" s="2246"/>
      <c r="CE74" s="2246"/>
      <c r="CF74" s="2246"/>
      <c r="CG74" s="2246"/>
      <c r="CH74" s="2246"/>
      <c r="CI74" s="2246"/>
      <c r="CJ74" s="2246"/>
      <c r="CK74" s="2246"/>
      <c r="CL74" s="2246"/>
      <c r="CM74" s="2246"/>
      <c r="CN74" s="2246"/>
      <c r="CO74" s="2246"/>
      <c r="CP74" s="2246"/>
      <c r="CQ74" s="2246"/>
      <c r="CR74" s="2244"/>
      <c r="CS74" s="2248"/>
      <c r="CT74" s="2248"/>
      <c r="CU74" s="2248"/>
      <c r="CV74" s="2248"/>
      <c r="CW74" s="2249"/>
      <c r="CX74" s="2250"/>
      <c r="CY74" s="2249"/>
      <c r="CZ74" s="2248"/>
      <c r="DA74" s="2248"/>
      <c r="DB74" s="2249"/>
      <c r="DC74" s="2249"/>
      <c r="DD74" s="2251"/>
      <c r="DE74" s="2248"/>
      <c r="DF74" s="2248"/>
      <c r="DG74" s="2248"/>
      <c r="DH74" s="2248"/>
      <c r="DI74" s="2249"/>
      <c r="DJ74" s="2246"/>
      <c r="DK74" s="2250"/>
      <c r="DL74" s="2248"/>
      <c r="DM74" s="2248"/>
      <c r="DN74" s="2250"/>
      <c r="DO74" s="2250"/>
      <c r="DP74" s="2251"/>
      <c r="DQ74" s="2248"/>
      <c r="DR74" s="2248"/>
      <c r="DS74" s="2248"/>
      <c r="DT74" s="2248"/>
      <c r="DU74" s="2249"/>
      <c r="DV74" s="2248"/>
      <c r="DW74" s="2245"/>
      <c r="DX74" s="2248"/>
      <c r="DY74" s="2248"/>
      <c r="DZ74" s="2249"/>
      <c r="EA74" s="2250"/>
      <c r="EB74" s="2251"/>
      <c r="EC74" s="2248"/>
      <c r="ED74" s="2248"/>
      <c r="EE74" s="2248"/>
      <c r="EF74" s="2248"/>
      <c r="EG74" s="2249"/>
      <c r="EH74" s="2248"/>
      <c r="EI74" s="2248"/>
      <c r="EJ74" s="2248"/>
      <c r="EK74" s="2248"/>
      <c r="EL74" s="2248"/>
      <c r="EM74" s="2249"/>
      <c r="EN74" s="2248"/>
      <c r="EO74" s="2248"/>
      <c r="EP74" s="2246"/>
      <c r="EQ74" s="2246"/>
      <c r="ER74" s="2246"/>
      <c r="ES74" s="2246"/>
      <c r="ET74" s="2246"/>
      <c r="EU74" s="2246"/>
      <c r="EV74" s="2246"/>
      <c r="EW74" s="2246"/>
      <c r="EX74" s="2246"/>
      <c r="EY74" s="2246"/>
      <c r="EZ74" s="2246"/>
      <c r="FA74" s="2246"/>
      <c r="FB74" s="2246"/>
      <c r="FC74" s="2246"/>
      <c r="FD74" s="2246"/>
      <c r="FE74" s="2246"/>
      <c r="FF74" s="2246"/>
      <c r="FG74" s="2246"/>
      <c r="FH74" s="2246"/>
      <c r="FI74" s="2246"/>
      <c r="FJ74" s="2246"/>
      <c r="FK74" s="2246"/>
      <c r="FL74" s="2246"/>
      <c r="FM74" s="2246"/>
      <c r="FN74" s="2245"/>
      <c r="FO74" s="2245"/>
      <c r="FP74" s="2245"/>
      <c r="FQ74" s="2245"/>
      <c r="FR74" s="2245"/>
      <c r="FS74" s="2245"/>
      <c r="FT74" s="2245"/>
      <c r="FU74" s="2245"/>
      <c r="FV74" s="2245"/>
      <c r="FW74" s="2245"/>
      <c r="FX74" s="2246"/>
      <c r="FY74" s="2246"/>
      <c r="FZ74" s="2246"/>
      <c r="GA74" s="2246"/>
      <c r="GB74" s="2246"/>
      <c r="GC74" s="2246"/>
      <c r="GD74" s="2246"/>
      <c r="GE74" s="2246"/>
      <c r="GF74" s="2246"/>
      <c r="GG74" s="2246"/>
      <c r="GH74" s="2252"/>
      <c r="GI74" s="2246"/>
      <c r="GJ74" s="2246"/>
      <c r="GK74" s="2246"/>
      <c r="GL74" s="2246"/>
      <c r="GM74" s="2253"/>
      <c r="GN74" s="2253"/>
      <c r="GO74" s="2253"/>
      <c r="GP74" s="2253"/>
      <c r="GQ74" s="2253"/>
      <c r="GR74" s="2253"/>
      <c r="GS74" s="2253"/>
      <c r="GT74" s="2253"/>
      <c r="GU74" s="2253"/>
      <c r="GV74" s="2253"/>
      <c r="GW74" s="2253"/>
      <c r="GX74" s="2253"/>
      <c r="GY74" s="2253"/>
      <c r="GZ74" s="2253"/>
      <c r="HA74" s="2253"/>
      <c r="HB74" s="2253"/>
      <c r="HC74" s="2253"/>
      <c r="HD74" s="2253"/>
      <c r="HE74" s="2253"/>
      <c r="HF74" s="2253"/>
      <c r="HG74" s="2253"/>
      <c r="HH74" s="2253"/>
      <c r="HI74" s="2253"/>
      <c r="HJ74" s="2253"/>
      <c r="HK74" s="2253"/>
      <c r="HL74" s="2253"/>
      <c r="HM74" s="2253"/>
      <c r="HN74" s="2253"/>
      <c r="HO74" s="2242"/>
      <c r="HP74" s="2242"/>
      <c r="HQ74" s="2242"/>
      <c r="HR74" s="2242"/>
    </row>
    <row r="75" spans="1:226">
      <c r="A75" s="2243"/>
      <c r="B75" s="2244"/>
      <c r="C75" s="2244"/>
      <c r="D75" s="2245"/>
      <c r="E75" s="2245"/>
      <c r="F75" s="2246"/>
      <c r="G75" s="2246"/>
      <c r="H75" s="2246"/>
      <c r="I75" s="2246"/>
      <c r="J75" s="2246"/>
      <c r="K75" s="2246"/>
      <c r="L75" s="2246"/>
      <c r="M75" s="2246"/>
      <c r="N75" s="2246"/>
      <c r="O75" s="2245"/>
      <c r="P75" s="2246"/>
      <c r="Q75" s="2246"/>
      <c r="R75" s="2245"/>
      <c r="S75" s="2246"/>
      <c r="T75" s="2245"/>
      <c r="U75" s="2246"/>
      <c r="V75" s="2246"/>
      <c r="W75" s="2247"/>
      <c r="X75" s="2246"/>
      <c r="Y75" s="2245"/>
      <c r="Z75" s="2246"/>
      <c r="AA75" s="2246"/>
      <c r="AB75" s="2246"/>
      <c r="AC75" s="2246"/>
      <c r="AD75" s="2246"/>
      <c r="AE75" s="2246"/>
      <c r="AF75" s="2246"/>
      <c r="AG75" s="2246"/>
      <c r="AH75" s="2246"/>
      <c r="AI75" s="2246"/>
      <c r="AJ75" s="2246"/>
      <c r="AK75" s="2246"/>
      <c r="AL75" s="2246"/>
      <c r="AM75" s="2246"/>
      <c r="AN75" s="2246"/>
      <c r="AO75" s="2246"/>
      <c r="AP75" s="2246"/>
      <c r="AQ75" s="2246"/>
      <c r="AR75" s="2246"/>
      <c r="AS75" s="2246"/>
      <c r="AT75" s="2246"/>
      <c r="AU75" s="2246"/>
      <c r="AV75" s="2246"/>
      <c r="AW75" s="2246"/>
      <c r="AX75" s="2246"/>
      <c r="AY75" s="2246"/>
      <c r="AZ75" s="2246"/>
      <c r="BA75" s="2246"/>
      <c r="BB75" s="2246"/>
      <c r="BC75" s="2246"/>
      <c r="BD75" s="2246"/>
      <c r="BE75" s="2246"/>
      <c r="BF75" s="2246"/>
      <c r="BG75" s="2246"/>
      <c r="BH75" s="2243"/>
      <c r="BI75" s="2246"/>
      <c r="BJ75" s="2246"/>
      <c r="BK75" s="2246"/>
      <c r="BL75" s="2246"/>
      <c r="BM75" s="2246"/>
      <c r="BN75" s="2246"/>
      <c r="BO75" s="2243"/>
      <c r="BP75" s="2246"/>
      <c r="BQ75" s="2246"/>
      <c r="BR75" s="2246"/>
      <c r="BS75" s="2246"/>
      <c r="BT75" s="2246"/>
      <c r="BU75" s="2246"/>
      <c r="BV75" s="2243"/>
      <c r="BW75" s="2246"/>
      <c r="BX75" s="2246"/>
      <c r="BY75" s="2246"/>
      <c r="BZ75" s="2246"/>
      <c r="CA75" s="2246"/>
      <c r="CB75" s="2246"/>
      <c r="CC75" s="2243"/>
      <c r="CD75" s="2246"/>
      <c r="CE75" s="2246"/>
      <c r="CF75" s="2246"/>
      <c r="CG75" s="2246"/>
      <c r="CH75" s="2246"/>
      <c r="CI75" s="2246"/>
      <c r="CJ75" s="2246"/>
      <c r="CK75" s="2246"/>
      <c r="CL75" s="2246"/>
      <c r="CM75" s="2246"/>
      <c r="CN75" s="2246"/>
      <c r="CO75" s="2246"/>
      <c r="CP75" s="2246"/>
      <c r="CQ75" s="2246"/>
      <c r="CR75" s="2244"/>
      <c r="CS75" s="2248"/>
      <c r="CT75" s="2248"/>
      <c r="CU75" s="2248"/>
      <c r="CV75" s="2248"/>
      <c r="CW75" s="2249"/>
      <c r="CX75" s="2250"/>
      <c r="CY75" s="2249"/>
      <c r="CZ75" s="2248"/>
      <c r="DA75" s="2248"/>
      <c r="DB75" s="2249"/>
      <c r="DC75" s="2249"/>
      <c r="DD75" s="2251"/>
      <c r="DE75" s="2248"/>
      <c r="DF75" s="2248"/>
      <c r="DG75" s="2248"/>
      <c r="DH75" s="2248"/>
      <c r="DI75" s="2249"/>
      <c r="DJ75" s="2246"/>
      <c r="DK75" s="2250"/>
      <c r="DL75" s="2248"/>
      <c r="DM75" s="2248"/>
      <c r="DN75" s="2250"/>
      <c r="DO75" s="2250"/>
      <c r="DP75" s="2251"/>
      <c r="DQ75" s="2248"/>
      <c r="DR75" s="2248"/>
      <c r="DS75" s="2248"/>
      <c r="DT75" s="2248"/>
      <c r="DU75" s="2249"/>
      <c r="DV75" s="2248"/>
      <c r="DW75" s="2245"/>
      <c r="DX75" s="2248"/>
      <c r="DY75" s="2248"/>
      <c r="DZ75" s="2249"/>
      <c r="EA75" s="2250"/>
      <c r="EB75" s="2251"/>
      <c r="EC75" s="2248"/>
      <c r="ED75" s="2248"/>
      <c r="EE75" s="2248"/>
      <c r="EF75" s="2248"/>
      <c r="EG75" s="2249"/>
      <c r="EH75" s="2248"/>
      <c r="EI75" s="2248"/>
      <c r="EJ75" s="2248"/>
      <c r="EK75" s="2248"/>
      <c r="EL75" s="2248"/>
      <c r="EM75" s="2249"/>
      <c r="EN75" s="2248"/>
      <c r="EO75" s="2248"/>
      <c r="EP75" s="2246"/>
      <c r="EQ75" s="2246"/>
      <c r="ER75" s="2246"/>
      <c r="ES75" s="2246"/>
      <c r="ET75" s="2246"/>
      <c r="EU75" s="2246"/>
      <c r="EV75" s="2246"/>
      <c r="EW75" s="2246"/>
      <c r="EX75" s="2246"/>
      <c r="EY75" s="2246"/>
      <c r="EZ75" s="2246"/>
      <c r="FA75" s="2246"/>
      <c r="FB75" s="2246"/>
      <c r="FC75" s="2246"/>
      <c r="FD75" s="2246"/>
      <c r="FE75" s="2246"/>
      <c r="FF75" s="2246"/>
      <c r="FG75" s="2246"/>
      <c r="FH75" s="2246"/>
      <c r="FI75" s="2246"/>
      <c r="FJ75" s="2246"/>
      <c r="FK75" s="2246"/>
      <c r="FL75" s="2246"/>
      <c r="FM75" s="2246"/>
      <c r="FN75" s="2245"/>
      <c r="FO75" s="2245"/>
      <c r="FP75" s="2245"/>
      <c r="FQ75" s="2245"/>
      <c r="FR75" s="2245"/>
      <c r="FS75" s="2245"/>
      <c r="FT75" s="2245"/>
      <c r="FU75" s="2245"/>
      <c r="FV75" s="2245"/>
      <c r="FW75" s="2245"/>
      <c r="FX75" s="2246"/>
      <c r="FY75" s="2246"/>
      <c r="FZ75" s="2246"/>
      <c r="GA75" s="2246"/>
      <c r="GB75" s="2246"/>
      <c r="GC75" s="2246"/>
      <c r="GD75" s="2246"/>
      <c r="GE75" s="2246"/>
      <c r="GF75" s="2246"/>
      <c r="GG75" s="2246"/>
      <c r="GH75" s="2252"/>
      <c r="GI75" s="2246"/>
      <c r="GJ75" s="2246"/>
      <c r="GK75" s="2246"/>
      <c r="GL75" s="2246"/>
      <c r="GM75" s="2253"/>
      <c r="GN75" s="2253"/>
      <c r="GO75" s="2253"/>
      <c r="GP75" s="2253"/>
      <c r="GQ75" s="2253"/>
      <c r="GR75" s="2253"/>
      <c r="GS75" s="2253"/>
      <c r="GT75" s="2253"/>
      <c r="GU75" s="2253"/>
      <c r="GV75" s="2253"/>
      <c r="GW75" s="2253"/>
      <c r="GX75" s="2253"/>
      <c r="GY75" s="2253"/>
      <c r="GZ75" s="2253"/>
      <c r="HA75" s="2253"/>
      <c r="HB75" s="2253"/>
      <c r="HC75" s="2253"/>
      <c r="HD75" s="2253"/>
      <c r="HE75" s="2253"/>
      <c r="HF75" s="2253"/>
      <c r="HG75" s="2253"/>
      <c r="HH75" s="2253"/>
      <c r="HI75" s="2253"/>
      <c r="HJ75" s="2253"/>
      <c r="HK75" s="2253"/>
      <c r="HL75" s="2253"/>
      <c r="HM75" s="2253"/>
      <c r="HN75" s="2253"/>
      <c r="HO75" s="2242"/>
      <c r="HP75" s="2242"/>
      <c r="HQ75" s="2242"/>
      <c r="HR75" s="2242"/>
    </row>
    <row r="76" spans="1:226">
      <c r="A76" s="2243"/>
      <c r="B76" s="2244"/>
      <c r="C76" s="2244"/>
      <c r="D76" s="2245"/>
      <c r="E76" s="2245"/>
      <c r="F76" s="2246"/>
      <c r="G76" s="2246"/>
      <c r="H76" s="2246"/>
      <c r="I76" s="2246"/>
      <c r="J76" s="2246"/>
      <c r="K76" s="2246"/>
      <c r="L76" s="2246"/>
      <c r="M76" s="2246"/>
      <c r="N76" s="2246"/>
      <c r="O76" s="2245"/>
      <c r="P76" s="2246"/>
      <c r="Q76" s="2246"/>
      <c r="R76" s="2245"/>
      <c r="S76" s="2246"/>
      <c r="T76" s="2245"/>
      <c r="U76" s="2246"/>
      <c r="V76" s="2246"/>
      <c r="W76" s="2247"/>
      <c r="X76" s="2246"/>
      <c r="Y76" s="2245"/>
      <c r="Z76" s="2246"/>
      <c r="AA76" s="2246"/>
      <c r="AB76" s="2246"/>
      <c r="AC76" s="2246"/>
      <c r="AD76" s="2246"/>
      <c r="AE76" s="2246"/>
      <c r="AF76" s="2246"/>
      <c r="AG76" s="2246"/>
      <c r="AH76" s="2246"/>
      <c r="AI76" s="2246"/>
      <c r="AJ76" s="2246"/>
      <c r="AK76" s="2246"/>
      <c r="AL76" s="2246"/>
      <c r="AM76" s="2246"/>
      <c r="AN76" s="2246"/>
      <c r="AO76" s="2246"/>
      <c r="AP76" s="2246"/>
      <c r="AQ76" s="2246"/>
      <c r="AR76" s="2246"/>
      <c r="AS76" s="2246"/>
      <c r="AT76" s="2246"/>
      <c r="AU76" s="2246"/>
      <c r="AV76" s="2246"/>
      <c r="AW76" s="2246"/>
      <c r="AX76" s="2246"/>
      <c r="AY76" s="2246"/>
      <c r="AZ76" s="2246"/>
      <c r="BA76" s="2246"/>
      <c r="BB76" s="2246"/>
      <c r="BC76" s="2246"/>
      <c r="BD76" s="2246"/>
      <c r="BE76" s="2246"/>
      <c r="BF76" s="2246"/>
      <c r="BG76" s="2246"/>
      <c r="BH76" s="2243"/>
      <c r="BI76" s="2246"/>
      <c r="BJ76" s="2246"/>
      <c r="BK76" s="2246"/>
      <c r="BL76" s="2246"/>
      <c r="BM76" s="2246"/>
      <c r="BN76" s="2246"/>
      <c r="BO76" s="2243"/>
      <c r="BP76" s="2246"/>
      <c r="BQ76" s="2246"/>
      <c r="BR76" s="2246"/>
      <c r="BS76" s="2246"/>
      <c r="BT76" s="2246"/>
      <c r="BU76" s="2246"/>
      <c r="BV76" s="2243"/>
      <c r="BW76" s="2246"/>
      <c r="BX76" s="2246"/>
      <c r="BY76" s="2246"/>
      <c r="BZ76" s="2246"/>
      <c r="CA76" s="2246"/>
      <c r="CB76" s="2246"/>
      <c r="CC76" s="2243"/>
      <c r="CD76" s="2246"/>
      <c r="CE76" s="2246"/>
      <c r="CF76" s="2246"/>
      <c r="CG76" s="2246"/>
      <c r="CH76" s="2246"/>
      <c r="CI76" s="2246"/>
      <c r="CJ76" s="2246"/>
      <c r="CK76" s="2246"/>
      <c r="CL76" s="2246"/>
      <c r="CM76" s="2246"/>
      <c r="CN76" s="2246"/>
      <c r="CO76" s="2246"/>
      <c r="CP76" s="2246"/>
      <c r="CQ76" s="2246"/>
      <c r="CR76" s="2244"/>
      <c r="CS76" s="2248"/>
      <c r="CT76" s="2248"/>
      <c r="CU76" s="2248"/>
      <c r="CV76" s="2248"/>
      <c r="CW76" s="2249"/>
      <c r="CX76" s="2250"/>
      <c r="CY76" s="2249"/>
      <c r="CZ76" s="2248"/>
      <c r="DA76" s="2248"/>
      <c r="DB76" s="2249"/>
      <c r="DC76" s="2249"/>
      <c r="DD76" s="2251"/>
      <c r="DE76" s="2248"/>
      <c r="DF76" s="2248"/>
      <c r="DG76" s="2248"/>
      <c r="DH76" s="2248"/>
      <c r="DI76" s="2249"/>
      <c r="DJ76" s="2246"/>
      <c r="DK76" s="2250"/>
      <c r="DL76" s="2248"/>
      <c r="DM76" s="2248"/>
      <c r="DN76" s="2250"/>
      <c r="DO76" s="2250"/>
      <c r="DP76" s="2251"/>
      <c r="DQ76" s="2248"/>
      <c r="DR76" s="2248"/>
      <c r="DS76" s="2248"/>
      <c r="DT76" s="2248"/>
      <c r="DU76" s="2249"/>
      <c r="DV76" s="2248"/>
      <c r="DW76" s="2245"/>
      <c r="DX76" s="2248"/>
      <c r="DY76" s="2248"/>
      <c r="DZ76" s="2249"/>
      <c r="EA76" s="2250"/>
      <c r="EB76" s="2251"/>
      <c r="EC76" s="2248"/>
      <c r="ED76" s="2248"/>
      <c r="EE76" s="2248"/>
      <c r="EF76" s="2248"/>
      <c r="EG76" s="2249"/>
      <c r="EH76" s="2248"/>
      <c r="EI76" s="2248"/>
      <c r="EJ76" s="2248"/>
      <c r="EK76" s="2248"/>
      <c r="EL76" s="2248"/>
      <c r="EM76" s="2249"/>
      <c r="EN76" s="2248"/>
      <c r="EO76" s="2248"/>
      <c r="EP76" s="2246"/>
      <c r="EQ76" s="2246"/>
      <c r="ER76" s="2246"/>
      <c r="ES76" s="2246"/>
      <c r="ET76" s="2246"/>
      <c r="EU76" s="2246"/>
      <c r="EV76" s="2246"/>
      <c r="EW76" s="2246"/>
      <c r="EX76" s="2246"/>
      <c r="EY76" s="2246"/>
      <c r="EZ76" s="2246"/>
      <c r="FA76" s="2246"/>
      <c r="FB76" s="2246"/>
      <c r="FC76" s="2246"/>
      <c r="FD76" s="2246"/>
      <c r="FE76" s="2246"/>
      <c r="FF76" s="2246"/>
      <c r="FG76" s="2246"/>
      <c r="FH76" s="2246"/>
      <c r="FI76" s="2246"/>
      <c r="FJ76" s="2246"/>
      <c r="FK76" s="2246"/>
      <c r="FL76" s="2246"/>
      <c r="FM76" s="2246"/>
      <c r="FN76" s="2245"/>
      <c r="FO76" s="2245"/>
      <c r="FP76" s="2245"/>
      <c r="FQ76" s="2245"/>
      <c r="FR76" s="2245"/>
      <c r="FS76" s="2245"/>
      <c r="FT76" s="2245"/>
      <c r="FU76" s="2245"/>
      <c r="FV76" s="2245"/>
      <c r="FW76" s="2245"/>
      <c r="FX76" s="2246"/>
      <c r="FY76" s="2246"/>
      <c r="FZ76" s="2246"/>
      <c r="GA76" s="2246"/>
      <c r="GB76" s="2246"/>
      <c r="GC76" s="2246"/>
      <c r="GD76" s="2246"/>
      <c r="GE76" s="2246"/>
      <c r="GF76" s="2246"/>
      <c r="GG76" s="2246"/>
      <c r="GH76" s="2252"/>
      <c r="GI76" s="2246"/>
      <c r="GJ76" s="2246"/>
      <c r="GK76" s="2246"/>
      <c r="GL76" s="2246"/>
      <c r="GM76" s="2253"/>
      <c r="GN76" s="2253"/>
      <c r="GO76" s="2253"/>
      <c r="GP76" s="2253"/>
      <c r="GQ76" s="2253"/>
      <c r="GR76" s="2253"/>
      <c r="GS76" s="2253"/>
      <c r="GT76" s="2253"/>
      <c r="GU76" s="2253"/>
      <c r="GV76" s="2253"/>
      <c r="GW76" s="2253"/>
      <c r="GX76" s="2253"/>
      <c r="GY76" s="2253"/>
      <c r="GZ76" s="2253"/>
      <c r="HA76" s="2253"/>
      <c r="HB76" s="2253"/>
      <c r="HC76" s="2253"/>
      <c r="HD76" s="2253"/>
      <c r="HE76" s="2253"/>
      <c r="HF76" s="2253"/>
      <c r="HG76" s="2253"/>
      <c r="HH76" s="2253"/>
      <c r="HI76" s="2253"/>
      <c r="HJ76" s="2253"/>
      <c r="HK76" s="2253"/>
      <c r="HL76" s="2253"/>
      <c r="HM76" s="2253"/>
      <c r="HN76" s="2253"/>
      <c r="HO76" s="2242"/>
      <c r="HP76" s="2242"/>
      <c r="HQ76" s="2242"/>
      <c r="HR76" s="2242"/>
    </row>
    <row r="77" spans="1:226">
      <c r="A77" s="2243"/>
      <c r="B77" s="2244"/>
      <c r="C77" s="2244"/>
      <c r="D77" s="2245"/>
      <c r="E77" s="2245"/>
      <c r="F77" s="2246"/>
      <c r="G77" s="2246"/>
      <c r="H77" s="2246"/>
      <c r="I77" s="2246"/>
      <c r="J77" s="2246"/>
      <c r="K77" s="2246"/>
      <c r="L77" s="2246"/>
      <c r="M77" s="2246"/>
      <c r="N77" s="2246"/>
      <c r="O77" s="2245"/>
      <c r="P77" s="2246"/>
      <c r="Q77" s="2246"/>
      <c r="R77" s="2245"/>
      <c r="S77" s="2246"/>
      <c r="T77" s="2245"/>
      <c r="U77" s="2246"/>
      <c r="V77" s="2246"/>
      <c r="W77" s="2247"/>
      <c r="X77" s="2246"/>
      <c r="Y77" s="2245"/>
      <c r="Z77" s="2246"/>
      <c r="AA77" s="2246"/>
      <c r="AB77" s="2246"/>
      <c r="AC77" s="2246"/>
      <c r="AD77" s="2246"/>
      <c r="AE77" s="2246"/>
      <c r="AF77" s="2246"/>
      <c r="AG77" s="2246"/>
      <c r="AH77" s="2246"/>
      <c r="AI77" s="2246"/>
      <c r="AJ77" s="2246"/>
      <c r="AK77" s="2246"/>
      <c r="AL77" s="2246"/>
      <c r="AM77" s="2246"/>
      <c r="AN77" s="2246"/>
      <c r="AO77" s="2246"/>
      <c r="AP77" s="2246"/>
      <c r="AQ77" s="2246"/>
      <c r="AR77" s="2246"/>
      <c r="AS77" s="2246"/>
      <c r="AT77" s="2246"/>
      <c r="AU77" s="2246"/>
      <c r="AV77" s="2246"/>
      <c r="AW77" s="2246"/>
      <c r="AX77" s="2246"/>
      <c r="AY77" s="2246"/>
      <c r="AZ77" s="2246"/>
      <c r="BA77" s="2246"/>
      <c r="BB77" s="2246"/>
      <c r="BC77" s="2246"/>
      <c r="BD77" s="2246"/>
      <c r="BE77" s="2246"/>
      <c r="BF77" s="2246"/>
      <c r="BG77" s="2246"/>
      <c r="BH77" s="2243"/>
      <c r="BI77" s="2246"/>
      <c r="BJ77" s="2246"/>
      <c r="BK77" s="2246"/>
      <c r="BL77" s="2246"/>
      <c r="BM77" s="2246"/>
      <c r="BN77" s="2246"/>
      <c r="BO77" s="2243"/>
      <c r="BP77" s="2246"/>
      <c r="BQ77" s="2246"/>
      <c r="BR77" s="2246"/>
      <c r="BS77" s="2246"/>
      <c r="BT77" s="2246"/>
      <c r="BU77" s="2246"/>
      <c r="BV77" s="2243"/>
      <c r="BW77" s="2246"/>
      <c r="BX77" s="2246"/>
      <c r="BY77" s="2246"/>
      <c r="BZ77" s="2246"/>
      <c r="CA77" s="2246"/>
      <c r="CB77" s="2246"/>
      <c r="CC77" s="2243"/>
      <c r="CD77" s="2246"/>
      <c r="CE77" s="2246"/>
      <c r="CF77" s="2246"/>
      <c r="CG77" s="2246"/>
      <c r="CH77" s="2246"/>
      <c r="CI77" s="2246"/>
      <c r="CJ77" s="2246"/>
      <c r="CK77" s="2246"/>
      <c r="CL77" s="2246"/>
      <c r="CM77" s="2246"/>
      <c r="CN77" s="2246"/>
      <c r="CO77" s="2246"/>
      <c r="CP77" s="2246"/>
      <c r="CQ77" s="2246"/>
      <c r="CR77" s="2244"/>
      <c r="CS77" s="2248"/>
      <c r="CT77" s="2248"/>
      <c r="CU77" s="2248"/>
      <c r="CV77" s="2248"/>
      <c r="CW77" s="2249"/>
      <c r="CX77" s="2250"/>
      <c r="CY77" s="2249"/>
      <c r="CZ77" s="2248"/>
      <c r="DA77" s="2248"/>
      <c r="DB77" s="2249"/>
      <c r="DC77" s="2249"/>
      <c r="DD77" s="2251"/>
      <c r="DE77" s="2248"/>
      <c r="DF77" s="2248"/>
      <c r="DG77" s="2248"/>
      <c r="DH77" s="2248"/>
      <c r="DI77" s="2249"/>
      <c r="DJ77" s="2246"/>
      <c r="DK77" s="2250"/>
      <c r="DL77" s="2248"/>
      <c r="DM77" s="2248"/>
      <c r="DN77" s="2250"/>
      <c r="DO77" s="2250"/>
      <c r="DP77" s="2251"/>
      <c r="DQ77" s="2248"/>
      <c r="DR77" s="2248"/>
      <c r="DS77" s="2248"/>
      <c r="DT77" s="2248"/>
      <c r="DU77" s="2249"/>
      <c r="DV77" s="2248"/>
      <c r="DW77" s="2245"/>
      <c r="DX77" s="2248"/>
      <c r="DY77" s="2248"/>
      <c r="DZ77" s="2249"/>
      <c r="EA77" s="2250"/>
      <c r="EB77" s="2251"/>
      <c r="EC77" s="2248"/>
      <c r="ED77" s="2248"/>
      <c r="EE77" s="2248"/>
      <c r="EF77" s="2248"/>
      <c r="EG77" s="2249"/>
      <c r="EH77" s="2248"/>
      <c r="EI77" s="2248"/>
      <c r="EJ77" s="2248"/>
      <c r="EK77" s="2248"/>
      <c r="EL77" s="2248"/>
      <c r="EM77" s="2249"/>
      <c r="EN77" s="2248"/>
      <c r="EO77" s="2248"/>
      <c r="EP77" s="2246"/>
      <c r="EQ77" s="2246"/>
      <c r="ER77" s="2246"/>
      <c r="ES77" s="2246"/>
      <c r="ET77" s="2246"/>
      <c r="EU77" s="2246"/>
      <c r="EV77" s="2246"/>
      <c r="EW77" s="2246"/>
      <c r="EX77" s="2246"/>
      <c r="EY77" s="2246"/>
      <c r="EZ77" s="2246"/>
      <c r="FA77" s="2246"/>
      <c r="FB77" s="2246"/>
      <c r="FC77" s="2246"/>
      <c r="FD77" s="2246"/>
      <c r="FE77" s="2246"/>
      <c r="FF77" s="2246"/>
      <c r="FG77" s="2246"/>
      <c r="FH77" s="2246"/>
      <c r="FI77" s="2246"/>
      <c r="FJ77" s="2246"/>
      <c r="FK77" s="2246"/>
      <c r="FL77" s="2246"/>
      <c r="FM77" s="2246"/>
      <c r="FN77" s="2245"/>
      <c r="FO77" s="2245"/>
      <c r="FP77" s="2245"/>
      <c r="FQ77" s="2245"/>
      <c r="FR77" s="2245"/>
      <c r="FS77" s="2245"/>
      <c r="FT77" s="2245"/>
      <c r="FU77" s="2245"/>
      <c r="FV77" s="2245"/>
      <c r="FW77" s="2245"/>
      <c r="FX77" s="2246"/>
      <c r="FY77" s="2246"/>
      <c r="FZ77" s="2246"/>
      <c r="GA77" s="2246"/>
      <c r="GB77" s="2246"/>
      <c r="GC77" s="2246"/>
      <c r="GD77" s="2246"/>
      <c r="GE77" s="2246"/>
      <c r="GF77" s="2246"/>
      <c r="GG77" s="2246"/>
      <c r="GH77" s="2252"/>
      <c r="GI77" s="2246"/>
      <c r="GJ77" s="2246"/>
      <c r="GK77" s="2246"/>
      <c r="GL77" s="2246"/>
      <c r="GM77" s="2253"/>
      <c r="GN77" s="2253"/>
      <c r="GO77" s="2253"/>
      <c r="GP77" s="2253"/>
      <c r="GQ77" s="2253"/>
      <c r="GR77" s="2253"/>
      <c r="GS77" s="2253"/>
      <c r="GT77" s="2253"/>
      <c r="GU77" s="2253"/>
      <c r="GV77" s="2253"/>
      <c r="GW77" s="2253"/>
      <c r="GX77" s="2253"/>
      <c r="GY77" s="2253"/>
      <c r="GZ77" s="2253"/>
      <c r="HA77" s="2253"/>
      <c r="HB77" s="2253"/>
      <c r="HC77" s="2253"/>
      <c r="HD77" s="2253"/>
      <c r="HE77" s="2253"/>
      <c r="HF77" s="2253"/>
      <c r="HG77" s="2253"/>
      <c r="HH77" s="2253"/>
      <c r="HI77" s="2253"/>
      <c r="HJ77" s="2253"/>
      <c r="HK77" s="2253"/>
      <c r="HL77" s="2253"/>
      <c r="HM77" s="2253"/>
      <c r="HN77" s="2253"/>
      <c r="HO77" s="2242"/>
      <c r="HP77" s="2242"/>
      <c r="HQ77" s="2242"/>
      <c r="HR77" s="2242"/>
    </row>
    <row r="78" spans="1:226">
      <c r="A78" s="2243"/>
      <c r="B78" s="2244"/>
      <c r="C78" s="2244"/>
      <c r="D78" s="2245"/>
      <c r="E78" s="2245"/>
      <c r="F78" s="2246"/>
      <c r="G78" s="2246"/>
      <c r="H78" s="2246"/>
      <c r="I78" s="2246"/>
      <c r="J78" s="2246"/>
      <c r="K78" s="2246"/>
      <c r="L78" s="2246"/>
      <c r="M78" s="2246"/>
      <c r="N78" s="2246"/>
      <c r="O78" s="2245"/>
      <c r="P78" s="2246"/>
      <c r="Q78" s="2246"/>
      <c r="R78" s="2245"/>
      <c r="S78" s="2246"/>
      <c r="T78" s="2245"/>
      <c r="U78" s="2246"/>
      <c r="V78" s="2246"/>
      <c r="W78" s="2247"/>
      <c r="X78" s="2246"/>
      <c r="Y78" s="2245"/>
      <c r="Z78" s="2246"/>
      <c r="AA78" s="2246"/>
      <c r="AB78" s="2246"/>
      <c r="AC78" s="2246"/>
      <c r="AD78" s="2246"/>
      <c r="AE78" s="2246"/>
      <c r="AF78" s="2246"/>
      <c r="AG78" s="2246"/>
      <c r="AH78" s="2246"/>
      <c r="AI78" s="2246"/>
      <c r="AJ78" s="2246"/>
      <c r="AK78" s="2246"/>
      <c r="AL78" s="2246"/>
      <c r="AM78" s="2246"/>
      <c r="AN78" s="2246"/>
      <c r="AO78" s="2246"/>
      <c r="AP78" s="2246"/>
      <c r="AQ78" s="2246"/>
      <c r="AR78" s="2246"/>
      <c r="AS78" s="2246"/>
      <c r="AT78" s="2246"/>
      <c r="AU78" s="2246"/>
      <c r="AV78" s="2246"/>
      <c r="AW78" s="2246"/>
      <c r="AX78" s="2246"/>
      <c r="AY78" s="2246"/>
      <c r="AZ78" s="2246"/>
      <c r="BA78" s="2246"/>
      <c r="BB78" s="2246"/>
      <c r="BC78" s="2246"/>
      <c r="BD78" s="2246"/>
      <c r="BE78" s="2246"/>
      <c r="BF78" s="2246"/>
      <c r="BG78" s="2246"/>
      <c r="BH78" s="2243"/>
      <c r="BI78" s="2246"/>
      <c r="BJ78" s="2246"/>
      <c r="BK78" s="2246"/>
      <c r="BL78" s="2246"/>
      <c r="BM78" s="2246"/>
      <c r="BN78" s="2246"/>
      <c r="BO78" s="2243"/>
      <c r="BP78" s="2246"/>
      <c r="BQ78" s="2246"/>
      <c r="BR78" s="2246"/>
      <c r="BS78" s="2246"/>
      <c r="BT78" s="2246"/>
      <c r="BU78" s="2246"/>
      <c r="BV78" s="2243"/>
      <c r="BW78" s="2246"/>
      <c r="BX78" s="2246"/>
      <c r="BY78" s="2246"/>
      <c r="BZ78" s="2246"/>
      <c r="CA78" s="2246"/>
      <c r="CB78" s="2246"/>
      <c r="CC78" s="2243"/>
      <c r="CD78" s="2246"/>
      <c r="CE78" s="2246"/>
      <c r="CF78" s="2246"/>
      <c r="CG78" s="2246"/>
      <c r="CH78" s="2246"/>
      <c r="CI78" s="2246"/>
      <c r="CJ78" s="2246"/>
      <c r="CK78" s="2246"/>
      <c r="CL78" s="2246"/>
      <c r="CM78" s="2246"/>
      <c r="CN78" s="2246"/>
      <c r="CO78" s="2246"/>
      <c r="CP78" s="2246"/>
      <c r="CQ78" s="2246"/>
      <c r="CR78" s="2244"/>
      <c r="CS78" s="2248"/>
      <c r="CT78" s="2248"/>
      <c r="CU78" s="2248"/>
      <c r="CV78" s="2248"/>
      <c r="CW78" s="2249"/>
      <c r="CX78" s="2250"/>
      <c r="CY78" s="2249"/>
      <c r="CZ78" s="2248"/>
      <c r="DA78" s="2248"/>
      <c r="DB78" s="2249"/>
      <c r="DC78" s="2249"/>
      <c r="DD78" s="2251"/>
      <c r="DE78" s="2248"/>
      <c r="DF78" s="2248"/>
      <c r="DG78" s="2248"/>
      <c r="DH78" s="2248"/>
      <c r="DI78" s="2249"/>
      <c r="DJ78" s="2246"/>
      <c r="DK78" s="2250"/>
      <c r="DL78" s="2248"/>
      <c r="DM78" s="2248"/>
      <c r="DN78" s="2250"/>
      <c r="DO78" s="2250"/>
      <c r="DP78" s="2251"/>
      <c r="DQ78" s="2248"/>
      <c r="DR78" s="2248"/>
      <c r="DS78" s="2248"/>
      <c r="DT78" s="2248"/>
      <c r="DU78" s="2249"/>
      <c r="DV78" s="2248"/>
      <c r="DW78" s="2245"/>
      <c r="DX78" s="2248"/>
      <c r="DY78" s="2248"/>
      <c r="DZ78" s="2249"/>
      <c r="EA78" s="2250"/>
      <c r="EB78" s="2251"/>
      <c r="EC78" s="2248"/>
      <c r="ED78" s="2248"/>
      <c r="EE78" s="2248"/>
      <c r="EF78" s="2248"/>
      <c r="EG78" s="2249"/>
      <c r="EH78" s="2248"/>
      <c r="EI78" s="2248"/>
      <c r="EJ78" s="2248"/>
      <c r="EK78" s="2248"/>
      <c r="EL78" s="2248"/>
      <c r="EM78" s="2249"/>
      <c r="EN78" s="2248"/>
      <c r="EO78" s="2248"/>
      <c r="EP78" s="2246"/>
      <c r="EQ78" s="2246"/>
      <c r="ER78" s="2246"/>
      <c r="ES78" s="2246"/>
      <c r="ET78" s="2246"/>
      <c r="EU78" s="2246"/>
      <c r="EV78" s="2246"/>
      <c r="EW78" s="2246"/>
      <c r="EX78" s="2246"/>
      <c r="EY78" s="2246"/>
      <c r="EZ78" s="2246"/>
      <c r="FA78" s="2246"/>
      <c r="FB78" s="2246"/>
      <c r="FC78" s="2246"/>
      <c r="FD78" s="2246"/>
      <c r="FE78" s="2246"/>
      <c r="FF78" s="2246"/>
      <c r="FG78" s="2246"/>
      <c r="FH78" s="2246"/>
      <c r="FI78" s="2246"/>
      <c r="FJ78" s="2246"/>
      <c r="FK78" s="2246"/>
      <c r="FL78" s="2246"/>
      <c r="FM78" s="2246"/>
      <c r="FN78" s="2245"/>
      <c r="FO78" s="2245"/>
      <c r="FP78" s="2245"/>
      <c r="FQ78" s="2245"/>
      <c r="FR78" s="2245"/>
      <c r="FS78" s="2245"/>
      <c r="FT78" s="2245"/>
      <c r="FU78" s="2245"/>
      <c r="FV78" s="2245"/>
      <c r="FW78" s="2245"/>
      <c r="FX78" s="2246"/>
      <c r="FY78" s="2246"/>
      <c r="FZ78" s="2246"/>
      <c r="GA78" s="2246"/>
      <c r="GB78" s="2246"/>
      <c r="GC78" s="2246"/>
      <c r="GD78" s="2246"/>
      <c r="GE78" s="2246"/>
      <c r="GF78" s="2246"/>
      <c r="GG78" s="2246"/>
      <c r="GH78" s="2252"/>
      <c r="GI78" s="2246"/>
      <c r="GJ78" s="2246"/>
      <c r="GK78" s="2246"/>
      <c r="GL78" s="2246"/>
      <c r="GM78" s="2253"/>
      <c r="GN78" s="2253"/>
      <c r="GO78" s="2253"/>
      <c r="GP78" s="2253"/>
      <c r="GQ78" s="2253"/>
      <c r="GR78" s="2253"/>
      <c r="GS78" s="2253"/>
      <c r="GT78" s="2253"/>
      <c r="GU78" s="2253"/>
      <c r="GV78" s="2253"/>
      <c r="GW78" s="2253"/>
      <c r="GX78" s="2253"/>
      <c r="GY78" s="2253"/>
      <c r="GZ78" s="2253"/>
      <c r="HA78" s="2253"/>
      <c r="HB78" s="2253"/>
      <c r="HC78" s="2253"/>
      <c r="HD78" s="2253"/>
      <c r="HE78" s="2253"/>
      <c r="HF78" s="2253"/>
      <c r="HG78" s="2253"/>
      <c r="HH78" s="2253"/>
      <c r="HI78" s="2253"/>
      <c r="HJ78" s="2253"/>
      <c r="HK78" s="2253"/>
      <c r="HL78" s="2253"/>
      <c r="HM78" s="2253"/>
      <c r="HN78" s="2253"/>
      <c r="HO78" s="2242"/>
      <c r="HP78" s="2242"/>
      <c r="HQ78" s="2242"/>
      <c r="HR78" s="2242"/>
    </row>
    <row r="79" spans="1:226">
      <c r="A79" s="2243"/>
      <c r="B79" s="2244"/>
      <c r="C79" s="2244"/>
      <c r="D79" s="2245"/>
      <c r="E79" s="2245"/>
      <c r="F79" s="2246"/>
      <c r="G79" s="2246"/>
      <c r="H79" s="2246"/>
      <c r="I79" s="2246"/>
      <c r="J79" s="2246"/>
      <c r="K79" s="2246"/>
      <c r="L79" s="2246"/>
      <c r="M79" s="2246"/>
      <c r="N79" s="2246"/>
      <c r="O79" s="2245"/>
      <c r="P79" s="2246"/>
      <c r="Q79" s="2246"/>
      <c r="R79" s="2245"/>
      <c r="S79" s="2246"/>
      <c r="T79" s="2245"/>
      <c r="U79" s="2246"/>
      <c r="V79" s="2246"/>
      <c r="W79" s="2247"/>
      <c r="X79" s="2246"/>
      <c r="Y79" s="2245"/>
      <c r="Z79" s="2246"/>
      <c r="AA79" s="2246"/>
      <c r="AB79" s="2246"/>
      <c r="AC79" s="2246"/>
      <c r="AD79" s="2246"/>
      <c r="AE79" s="2246"/>
      <c r="AF79" s="2246"/>
      <c r="AG79" s="2246"/>
      <c r="AH79" s="2246"/>
      <c r="AI79" s="2246"/>
      <c r="AJ79" s="2246"/>
      <c r="AK79" s="2246"/>
      <c r="AL79" s="2246"/>
      <c r="AM79" s="2246"/>
      <c r="AN79" s="2246"/>
      <c r="AO79" s="2246"/>
      <c r="AP79" s="2246"/>
      <c r="AQ79" s="2246"/>
      <c r="AR79" s="2246"/>
      <c r="AS79" s="2246"/>
      <c r="AT79" s="2246"/>
      <c r="AU79" s="2246"/>
      <c r="AV79" s="2246"/>
      <c r="AW79" s="2246"/>
      <c r="AX79" s="2246"/>
      <c r="AY79" s="2246"/>
      <c r="AZ79" s="2246"/>
      <c r="BA79" s="2246"/>
      <c r="BB79" s="2246"/>
      <c r="BC79" s="2246"/>
      <c r="BD79" s="2246"/>
      <c r="BE79" s="2246"/>
      <c r="BF79" s="2246"/>
      <c r="BG79" s="2246"/>
      <c r="BH79" s="2243"/>
      <c r="BI79" s="2246"/>
      <c r="BJ79" s="2246"/>
      <c r="BK79" s="2246"/>
      <c r="BL79" s="2246"/>
      <c r="BM79" s="2246"/>
      <c r="BN79" s="2246"/>
      <c r="BO79" s="2243"/>
      <c r="BP79" s="2246"/>
      <c r="BQ79" s="2246"/>
      <c r="BR79" s="2246"/>
      <c r="BS79" s="2246"/>
      <c r="BT79" s="2246"/>
      <c r="BU79" s="2246"/>
      <c r="BV79" s="2243"/>
      <c r="BW79" s="2246"/>
      <c r="BX79" s="2246"/>
      <c r="BY79" s="2246"/>
      <c r="BZ79" s="2246"/>
      <c r="CA79" s="2246"/>
      <c r="CB79" s="2246"/>
      <c r="CC79" s="2243"/>
      <c r="CD79" s="2246"/>
      <c r="CE79" s="2246"/>
      <c r="CF79" s="2246"/>
      <c r="CG79" s="2246"/>
      <c r="CH79" s="2246"/>
      <c r="CI79" s="2246"/>
      <c r="CJ79" s="2246"/>
      <c r="CK79" s="2246"/>
      <c r="CL79" s="2246"/>
      <c r="CM79" s="2246"/>
      <c r="CN79" s="2246"/>
      <c r="CO79" s="2246"/>
      <c r="CP79" s="2246"/>
      <c r="CQ79" s="2246"/>
      <c r="CR79" s="2244"/>
      <c r="CS79" s="2248"/>
      <c r="CT79" s="2248"/>
      <c r="CU79" s="2248"/>
      <c r="CV79" s="2248"/>
      <c r="CW79" s="2249"/>
      <c r="CX79" s="2250"/>
      <c r="CY79" s="2249"/>
      <c r="CZ79" s="2248"/>
      <c r="DA79" s="2248"/>
      <c r="DB79" s="2249"/>
      <c r="DC79" s="2249"/>
      <c r="DD79" s="2251"/>
      <c r="DE79" s="2248"/>
      <c r="DF79" s="2248"/>
      <c r="DG79" s="2248"/>
      <c r="DH79" s="2248"/>
      <c r="DI79" s="2249"/>
      <c r="DJ79" s="2246"/>
      <c r="DK79" s="2250"/>
      <c r="DL79" s="2248"/>
      <c r="DM79" s="2248"/>
      <c r="DN79" s="2250"/>
      <c r="DO79" s="2250"/>
      <c r="DP79" s="2251"/>
      <c r="DQ79" s="2248"/>
      <c r="DR79" s="2248"/>
      <c r="DS79" s="2248"/>
      <c r="DT79" s="2248"/>
      <c r="DU79" s="2249"/>
      <c r="DV79" s="2248"/>
      <c r="DW79" s="2245"/>
      <c r="DX79" s="2248"/>
      <c r="DY79" s="2248"/>
      <c r="DZ79" s="2249"/>
      <c r="EA79" s="2250"/>
      <c r="EB79" s="2251"/>
      <c r="EC79" s="2248"/>
      <c r="ED79" s="2248"/>
      <c r="EE79" s="2248"/>
      <c r="EF79" s="2248"/>
      <c r="EG79" s="2249"/>
      <c r="EH79" s="2248"/>
      <c r="EI79" s="2248"/>
      <c r="EJ79" s="2248"/>
      <c r="EK79" s="2248"/>
      <c r="EL79" s="2248"/>
      <c r="EM79" s="2249"/>
      <c r="EN79" s="2248"/>
      <c r="EO79" s="2248"/>
      <c r="EP79" s="2246"/>
      <c r="EQ79" s="2246"/>
      <c r="ER79" s="2246"/>
      <c r="ES79" s="2246"/>
      <c r="ET79" s="2246"/>
      <c r="EU79" s="2246"/>
      <c r="EV79" s="2246"/>
      <c r="EW79" s="2246"/>
      <c r="EX79" s="2246"/>
      <c r="EY79" s="2246"/>
      <c r="EZ79" s="2246"/>
      <c r="FA79" s="2246"/>
      <c r="FB79" s="2246"/>
      <c r="FC79" s="2246"/>
      <c r="FD79" s="2246"/>
      <c r="FE79" s="2246"/>
      <c r="FF79" s="2246"/>
      <c r="FG79" s="2246"/>
      <c r="FH79" s="2246"/>
      <c r="FI79" s="2246"/>
      <c r="FJ79" s="2246"/>
      <c r="FK79" s="2246"/>
      <c r="FL79" s="2246"/>
      <c r="FM79" s="2246"/>
      <c r="FN79" s="2245"/>
      <c r="FO79" s="2245"/>
      <c r="FP79" s="2245"/>
      <c r="FQ79" s="2245"/>
      <c r="FR79" s="2245"/>
      <c r="FS79" s="2245"/>
      <c r="FT79" s="2245"/>
      <c r="FU79" s="2245"/>
      <c r="FV79" s="2245"/>
      <c r="FW79" s="2245"/>
      <c r="FX79" s="2246"/>
      <c r="FY79" s="2246"/>
      <c r="FZ79" s="2246"/>
      <c r="GA79" s="2246"/>
      <c r="GB79" s="2246"/>
      <c r="GC79" s="2246"/>
      <c r="GD79" s="2246"/>
      <c r="GE79" s="2246"/>
      <c r="GF79" s="2246"/>
      <c r="GG79" s="2246"/>
      <c r="GH79" s="2252"/>
      <c r="GI79" s="2246"/>
      <c r="GJ79" s="2246"/>
      <c r="GK79" s="2246"/>
      <c r="GL79" s="2246"/>
      <c r="GM79" s="2253"/>
      <c r="GN79" s="2253"/>
      <c r="GO79" s="2253"/>
      <c r="GP79" s="2253"/>
      <c r="GQ79" s="2253"/>
      <c r="GR79" s="2253"/>
      <c r="GS79" s="2253"/>
      <c r="GT79" s="2253"/>
      <c r="GU79" s="2253"/>
      <c r="GV79" s="2253"/>
      <c r="GW79" s="2253"/>
      <c r="GX79" s="2253"/>
      <c r="GY79" s="2253"/>
      <c r="GZ79" s="2253"/>
      <c r="HA79" s="2253"/>
      <c r="HB79" s="2253"/>
      <c r="HC79" s="2253"/>
      <c r="HD79" s="2253"/>
      <c r="HE79" s="2253"/>
      <c r="HF79" s="2253"/>
      <c r="HG79" s="2253"/>
      <c r="HH79" s="2253"/>
      <c r="HI79" s="2253"/>
      <c r="HJ79" s="2253"/>
      <c r="HK79" s="2253"/>
      <c r="HL79" s="2253"/>
      <c r="HM79" s="2253"/>
      <c r="HN79" s="2253"/>
      <c r="HO79" s="2242"/>
      <c r="HP79" s="2242"/>
      <c r="HQ79" s="2242"/>
      <c r="HR79" s="2242"/>
    </row>
    <row r="80" spans="1:226">
      <c r="A80" s="2243"/>
      <c r="B80" s="2244"/>
      <c r="C80" s="2244"/>
      <c r="D80" s="2245"/>
      <c r="E80" s="2245"/>
      <c r="F80" s="2246"/>
      <c r="G80" s="2246"/>
      <c r="H80" s="2246"/>
      <c r="I80" s="2246"/>
      <c r="J80" s="2246"/>
      <c r="K80" s="2246"/>
      <c r="L80" s="2246"/>
      <c r="M80" s="2246"/>
      <c r="N80" s="2246"/>
      <c r="O80" s="2245"/>
      <c r="P80" s="2246"/>
      <c r="Q80" s="2246"/>
      <c r="R80" s="2245"/>
      <c r="S80" s="2246"/>
      <c r="T80" s="2245"/>
      <c r="U80" s="2246"/>
      <c r="V80" s="2246"/>
      <c r="W80" s="2247"/>
      <c r="X80" s="2246"/>
      <c r="Y80" s="2245"/>
      <c r="Z80" s="2246"/>
      <c r="AA80" s="2246"/>
      <c r="AB80" s="2246"/>
      <c r="AC80" s="2246"/>
      <c r="AD80" s="2246"/>
      <c r="AE80" s="2246"/>
      <c r="AF80" s="2246"/>
      <c r="AG80" s="2246"/>
      <c r="AH80" s="2246"/>
      <c r="AI80" s="2246"/>
      <c r="AJ80" s="2246"/>
      <c r="AK80" s="2246"/>
      <c r="AL80" s="2246"/>
      <c r="AM80" s="2246"/>
      <c r="AN80" s="2246"/>
      <c r="AO80" s="2246"/>
      <c r="AP80" s="2246"/>
      <c r="AQ80" s="2246"/>
      <c r="AR80" s="2246"/>
      <c r="AS80" s="2246"/>
      <c r="AT80" s="2246"/>
      <c r="AU80" s="2246"/>
      <c r="AV80" s="2246"/>
      <c r="AW80" s="2246"/>
      <c r="AX80" s="2246"/>
      <c r="AY80" s="2246"/>
      <c r="AZ80" s="2246"/>
      <c r="BA80" s="2246"/>
      <c r="BB80" s="2246"/>
      <c r="BC80" s="2246"/>
      <c r="BD80" s="2246"/>
      <c r="BE80" s="2246"/>
      <c r="BF80" s="2246"/>
      <c r="BG80" s="2246"/>
      <c r="BH80" s="2243"/>
      <c r="BI80" s="2246"/>
      <c r="BJ80" s="2246"/>
      <c r="BK80" s="2246"/>
      <c r="BL80" s="2246"/>
      <c r="BM80" s="2246"/>
      <c r="BN80" s="2246"/>
      <c r="BO80" s="2243"/>
      <c r="BP80" s="2246"/>
      <c r="BQ80" s="2246"/>
      <c r="BR80" s="2246"/>
      <c r="BS80" s="2246"/>
      <c r="BT80" s="2246"/>
      <c r="BU80" s="2246"/>
      <c r="BV80" s="2243"/>
      <c r="BW80" s="2246"/>
      <c r="BX80" s="2246"/>
      <c r="BY80" s="2246"/>
      <c r="BZ80" s="2246"/>
      <c r="CA80" s="2246"/>
      <c r="CB80" s="2246"/>
      <c r="CC80" s="2243"/>
      <c r="CD80" s="2246"/>
      <c r="CE80" s="2246"/>
      <c r="CF80" s="2246"/>
      <c r="CG80" s="2246"/>
      <c r="CH80" s="2246"/>
      <c r="CI80" s="2246"/>
      <c r="CJ80" s="2246"/>
      <c r="CK80" s="2246"/>
      <c r="CL80" s="2246"/>
      <c r="CM80" s="2246"/>
      <c r="CN80" s="2246"/>
      <c r="CO80" s="2246"/>
      <c r="CP80" s="2246"/>
      <c r="CQ80" s="2246"/>
      <c r="CR80" s="2244"/>
      <c r="CS80" s="2248"/>
      <c r="CT80" s="2248"/>
      <c r="CU80" s="2248"/>
      <c r="CV80" s="2248"/>
      <c r="CW80" s="2249"/>
      <c r="CX80" s="2250"/>
      <c r="CY80" s="2249"/>
      <c r="CZ80" s="2248"/>
      <c r="DA80" s="2248"/>
      <c r="DB80" s="2249"/>
      <c r="DC80" s="2249"/>
      <c r="DD80" s="2251"/>
      <c r="DE80" s="2248"/>
      <c r="DF80" s="2248"/>
      <c r="DG80" s="2248"/>
      <c r="DH80" s="2248"/>
      <c r="DI80" s="2249"/>
      <c r="DJ80" s="2246"/>
      <c r="DK80" s="2250"/>
      <c r="DL80" s="2248"/>
      <c r="DM80" s="2248"/>
      <c r="DN80" s="2250"/>
      <c r="DO80" s="2250"/>
      <c r="DP80" s="2251"/>
      <c r="DQ80" s="2248"/>
      <c r="DR80" s="2248"/>
      <c r="DS80" s="2248"/>
      <c r="DT80" s="2248"/>
      <c r="DU80" s="2249"/>
      <c r="DV80" s="2248"/>
      <c r="DW80" s="2245"/>
      <c r="DX80" s="2248"/>
      <c r="DY80" s="2248"/>
      <c r="DZ80" s="2249"/>
      <c r="EA80" s="2250"/>
      <c r="EB80" s="2251"/>
      <c r="EC80" s="2248"/>
      <c r="ED80" s="2248"/>
      <c r="EE80" s="2248"/>
      <c r="EF80" s="2248"/>
      <c r="EG80" s="2249"/>
      <c r="EH80" s="2248"/>
      <c r="EI80" s="2248"/>
      <c r="EJ80" s="2248"/>
      <c r="EK80" s="2248"/>
      <c r="EL80" s="2248"/>
      <c r="EM80" s="2249"/>
      <c r="EN80" s="2248"/>
      <c r="EO80" s="2248"/>
      <c r="EP80" s="2246"/>
      <c r="EQ80" s="2246"/>
      <c r="ER80" s="2246"/>
      <c r="ES80" s="2246"/>
      <c r="ET80" s="2246"/>
      <c r="EU80" s="2246"/>
      <c r="EV80" s="2246"/>
      <c r="EW80" s="2246"/>
      <c r="EX80" s="2246"/>
      <c r="EY80" s="2246"/>
      <c r="EZ80" s="2246"/>
      <c r="FA80" s="2246"/>
      <c r="FB80" s="2246"/>
      <c r="FC80" s="2246"/>
      <c r="FD80" s="2246"/>
      <c r="FE80" s="2246"/>
      <c r="FF80" s="2246"/>
      <c r="FG80" s="2246"/>
      <c r="FH80" s="2246"/>
      <c r="FI80" s="2246"/>
      <c r="FJ80" s="2246"/>
      <c r="FK80" s="2246"/>
      <c r="FL80" s="2246"/>
      <c r="FM80" s="2246"/>
      <c r="FN80" s="2245"/>
      <c r="FO80" s="2245"/>
      <c r="FP80" s="2245"/>
      <c r="FQ80" s="2245"/>
      <c r="FR80" s="2245"/>
      <c r="FS80" s="2245"/>
      <c r="FT80" s="2245"/>
      <c r="FU80" s="2245"/>
      <c r="FV80" s="2245"/>
      <c r="FW80" s="2245"/>
      <c r="FX80" s="2246"/>
      <c r="FY80" s="2246"/>
      <c r="FZ80" s="2246"/>
      <c r="GA80" s="2246"/>
      <c r="GB80" s="2246"/>
      <c r="GC80" s="2246"/>
      <c r="GD80" s="2246"/>
      <c r="GE80" s="2246"/>
      <c r="GF80" s="2246"/>
      <c r="GG80" s="2246"/>
      <c r="GH80" s="2252"/>
      <c r="GI80" s="2246"/>
      <c r="GJ80" s="2246"/>
      <c r="GK80" s="2246"/>
      <c r="GL80" s="2246"/>
      <c r="GM80" s="2253"/>
      <c r="GN80" s="2253"/>
      <c r="GO80" s="2253"/>
      <c r="GP80" s="2253"/>
      <c r="GQ80" s="2253"/>
      <c r="GR80" s="2253"/>
      <c r="GS80" s="2253"/>
      <c r="GT80" s="2253"/>
      <c r="GU80" s="2253"/>
      <c r="GV80" s="2253"/>
      <c r="GW80" s="2253"/>
      <c r="GX80" s="2253"/>
      <c r="GY80" s="2253"/>
      <c r="GZ80" s="2253"/>
      <c r="HA80" s="2253"/>
      <c r="HB80" s="2253"/>
      <c r="HC80" s="2253"/>
      <c r="HD80" s="2253"/>
      <c r="HE80" s="2253"/>
      <c r="HF80" s="2253"/>
      <c r="HG80" s="2253"/>
      <c r="HH80" s="2253"/>
      <c r="HI80" s="2253"/>
      <c r="HJ80" s="2253"/>
      <c r="HK80" s="2253"/>
      <c r="HL80" s="2253"/>
      <c r="HM80" s="2253"/>
      <c r="HN80" s="2253"/>
      <c r="HO80" s="2242"/>
      <c r="HP80" s="2242"/>
      <c r="HQ80" s="2242"/>
      <c r="HR80" s="2242"/>
    </row>
    <row r="81" spans="1:226">
      <c r="A81" s="2243"/>
      <c r="B81" s="2244"/>
      <c r="C81" s="2244"/>
      <c r="D81" s="2245"/>
      <c r="E81" s="2245"/>
      <c r="F81" s="2246"/>
      <c r="G81" s="2246"/>
      <c r="H81" s="2246"/>
      <c r="I81" s="2246"/>
      <c r="J81" s="2246"/>
      <c r="K81" s="2246"/>
      <c r="L81" s="2246"/>
      <c r="M81" s="2246"/>
      <c r="N81" s="2246"/>
      <c r="O81" s="2245"/>
      <c r="P81" s="2246"/>
      <c r="Q81" s="2246"/>
      <c r="R81" s="2245"/>
      <c r="S81" s="2246"/>
      <c r="T81" s="2245"/>
      <c r="U81" s="2246"/>
      <c r="V81" s="2246"/>
      <c r="W81" s="2247"/>
      <c r="X81" s="2246"/>
      <c r="Y81" s="2245"/>
      <c r="Z81" s="2246"/>
      <c r="AA81" s="2246"/>
      <c r="AB81" s="2246"/>
      <c r="AC81" s="2246"/>
      <c r="AD81" s="2246"/>
      <c r="AE81" s="2246"/>
      <c r="AF81" s="2246"/>
      <c r="AG81" s="2246"/>
      <c r="AH81" s="2246"/>
      <c r="AI81" s="2246"/>
      <c r="AJ81" s="2246"/>
      <c r="AK81" s="2246"/>
      <c r="AL81" s="2246"/>
      <c r="AM81" s="2246"/>
      <c r="AN81" s="2246"/>
      <c r="AO81" s="2246"/>
      <c r="AP81" s="2246"/>
      <c r="AQ81" s="2246"/>
      <c r="AR81" s="2246"/>
      <c r="AS81" s="2246"/>
      <c r="AT81" s="2246"/>
      <c r="AU81" s="2246"/>
      <c r="AV81" s="2246"/>
      <c r="AW81" s="2246"/>
      <c r="AX81" s="2246"/>
      <c r="AY81" s="2246"/>
      <c r="AZ81" s="2246"/>
      <c r="BA81" s="2246"/>
      <c r="BB81" s="2246"/>
      <c r="BC81" s="2246"/>
      <c r="BD81" s="2246"/>
      <c r="BE81" s="2246"/>
      <c r="BF81" s="2246"/>
      <c r="BG81" s="2246"/>
      <c r="BH81" s="2243"/>
      <c r="BI81" s="2246"/>
      <c r="BJ81" s="2246"/>
      <c r="BK81" s="2246"/>
      <c r="BL81" s="2246"/>
      <c r="BM81" s="2246"/>
      <c r="BN81" s="2246"/>
      <c r="BO81" s="2243"/>
      <c r="BP81" s="2246"/>
      <c r="BQ81" s="2246"/>
      <c r="BR81" s="2246"/>
      <c r="BS81" s="2246"/>
      <c r="BT81" s="2246"/>
      <c r="BU81" s="2246"/>
      <c r="BV81" s="2243"/>
      <c r="BW81" s="2246"/>
      <c r="BX81" s="2246"/>
      <c r="BY81" s="2246"/>
      <c r="BZ81" s="2246"/>
      <c r="CA81" s="2246"/>
      <c r="CB81" s="2246"/>
      <c r="CC81" s="2243"/>
      <c r="CD81" s="2246"/>
      <c r="CE81" s="2246"/>
      <c r="CF81" s="2246"/>
      <c r="CG81" s="2246"/>
      <c r="CH81" s="2246"/>
      <c r="CI81" s="2246"/>
      <c r="CJ81" s="2246"/>
      <c r="CK81" s="2246"/>
      <c r="CL81" s="2246"/>
      <c r="CM81" s="2246"/>
      <c r="CN81" s="2246"/>
      <c r="CO81" s="2246"/>
      <c r="CP81" s="2246"/>
      <c r="CQ81" s="2246"/>
      <c r="CR81" s="2244"/>
      <c r="CS81" s="2248"/>
      <c r="CT81" s="2248"/>
      <c r="CU81" s="2248"/>
      <c r="CV81" s="2248"/>
      <c r="CW81" s="2249"/>
      <c r="CX81" s="2250"/>
      <c r="CY81" s="2249"/>
      <c r="CZ81" s="2248"/>
      <c r="DA81" s="2248"/>
      <c r="DB81" s="2249"/>
      <c r="DC81" s="2249"/>
      <c r="DD81" s="2251"/>
      <c r="DE81" s="2248"/>
      <c r="DF81" s="2248"/>
      <c r="DG81" s="2248"/>
      <c r="DH81" s="2248"/>
      <c r="DI81" s="2249"/>
      <c r="DJ81" s="2246"/>
      <c r="DK81" s="2250"/>
      <c r="DL81" s="2248"/>
      <c r="DM81" s="2248"/>
      <c r="DN81" s="2250"/>
      <c r="DO81" s="2250"/>
      <c r="DP81" s="2251"/>
      <c r="DQ81" s="2248"/>
      <c r="DR81" s="2248"/>
      <c r="DS81" s="2248"/>
      <c r="DT81" s="2248"/>
      <c r="DU81" s="2249"/>
      <c r="DV81" s="2248"/>
      <c r="DW81" s="2245"/>
      <c r="DX81" s="2248"/>
      <c r="DY81" s="2248"/>
      <c r="DZ81" s="2249"/>
      <c r="EA81" s="2250"/>
      <c r="EB81" s="2251"/>
      <c r="EC81" s="2248"/>
      <c r="ED81" s="2248"/>
      <c r="EE81" s="2248"/>
      <c r="EF81" s="2248"/>
      <c r="EG81" s="2249"/>
      <c r="EH81" s="2248"/>
      <c r="EI81" s="2248"/>
      <c r="EJ81" s="2248"/>
      <c r="EK81" s="2248"/>
      <c r="EL81" s="2248"/>
      <c r="EM81" s="2249"/>
      <c r="EN81" s="2248"/>
      <c r="EO81" s="2248"/>
      <c r="EP81" s="2246"/>
      <c r="EQ81" s="2246"/>
      <c r="ER81" s="2246"/>
      <c r="ES81" s="2246"/>
      <c r="ET81" s="2246"/>
      <c r="EU81" s="2246"/>
      <c r="EV81" s="2246"/>
      <c r="EW81" s="2246"/>
      <c r="EX81" s="2246"/>
      <c r="EY81" s="2246"/>
      <c r="EZ81" s="2246"/>
      <c r="FA81" s="2246"/>
      <c r="FB81" s="2246"/>
      <c r="FC81" s="2246"/>
      <c r="FD81" s="2246"/>
      <c r="FE81" s="2246"/>
      <c r="FF81" s="2246"/>
      <c r="FG81" s="2246"/>
      <c r="FH81" s="2246"/>
      <c r="FI81" s="2246"/>
      <c r="FJ81" s="2246"/>
      <c r="FK81" s="2246"/>
      <c r="FL81" s="2246"/>
      <c r="FM81" s="2246"/>
      <c r="FN81" s="2245"/>
      <c r="FO81" s="2245"/>
      <c r="FP81" s="2245"/>
      <c r="FQ81" s="2245"/>
      <c r="FR81" s="2245"/>
      <c r="FS81" s="2245"/>
      <c r="FT81" s="2245"/>
      <c r="FU81" s="2245"/>
      <c r="FV81" s="2245"/>
      <c r="FW81" s="2245"/>
      <c r="FX81" s="2246"/>
      <c r="FY81" s="2246"/>
      <c r="FZ81" s="2246"/>
      <c r="GA81" s="2246"/>
      <c r="GB81" s="2246"/>
      <c r="GC81" s="2246"/>
      <c r="GD81" s="2246"/>
      <c r="GE81" s="2246"/>
      <c r="GF81" s="2246"/>
      <c r="GG81" s="2246"/>
      <c r="GH81" s="2252"/>
      <c r="GI81" s="2246"/>
      <c r="GJ81" s="2246"/>
      <c r="GK81" s="2246"/>
      <c r="GL81" s="2246"/>
      <c r="GM81" s="2253"/>
      <c r="GN81" s="2253"/>
      <c r="GO81" s="2253"/>
      <c r="GP81" s="2253"/>
      <c r="GQ81" s="2253"/>
      <c r="GR81" s="2253"/>
      <c r="GS81" s="2253"/>
      <c r="GT81" s="2253"/>
      <c r="GU81" s="2253"/>
      <c r="GV81" s="2253"/>
      <c r="GW81" s="2253"/>
      <c r="GX81" s="2253"/>
      <c r="GY81" s="2253"/>
      <c r="GZ81" s="2253"/>
      <c r="HA81" s="2253"/>
      <c r="HB81" s="2253"/>
      <c r="HC81" s="2253"/>
      <c r="HD81" s="2253"/>
      <c r="HE81" s="2253"/>
      <c r="HF81" s="2253"/>
      <c r="HG81" s="2253"/>
      <c r="HH81" s="2253"/>
      <c r="HI81" s="2253"/>
      <c r="HJ81" s="2253"/>
      <c r="HK81" s="2253"/>
      <c r="HL81" s="2253"/>
      <c r="HM81" s="2253"/>
      <c r="HN81" s="2253"/>
      <c r="HO81" s="2242"/>
      <c r="HP81" s="2242"/>
      <c r="HQ81" s="2242"/>
      <c r="HR81" s="2242"/>
    </row>
  </sheetData>
  <mergeCells count="3">
    <mergeCell ref="GI1:GL1"/>
    <mergeCell ref="GM1:HM1"/>
    <mergeCell ref="HO1:HR1"/>
  </mergeCells>
  <pageMargins left="0.7" right="0.7" top="0.75" bottom="0.75" header="0.3" footer="0.3"/>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6" tint="0.39997558519241921"/>
  </sheetPr>
  <dimension ref="A1:K1542"/>
  <sheetViews>
    <sheetView showGridLines="0" workbookViewId="0">
      <selection activeCell="F104" sqref="F104"/>
    </sheetView>
  </sheetViews>
  <sheetFormatPr baseColWidth="10" defaultColWidth="11.42578125" defaultRowHeight="15"/>
  <cols>
    <col min="1" max="1" width="2.140625" style="25" customWidth="1"/>
    <col min="2" max="2" width="1.140625" style="25" customWidth="1"/>
    <col min="3" max="3" width="52.42578125" style="25" customWidth="1"/>
    <col min="4" max="4" width="73.5703125" style="25" customWidth="1"/>
    <col min="5" max="5" width="36" style="25" customWidth="1"/>
    <col min="6" max="6" width="30.7109375" style="28" customWidth="1"/>
    <col min="7" max="7" width="1.42578125" style="25" customWidth="1"/>
    <col min="8" max="8" width="18.28515625" style="25" customWidth="1"/>
    <col min="9" max="10" width="16.7109375" style="25" customWidth="1"/>
    <col min="11" max="11" width="11.42578125" style="25" customWidth="1"/>
    <col min="12" max="16384" width="11.42578125" style="25"/>
  </cols>
  <sheetData>
    <row r="1" spans="1:9" ht="6" customHeight="1"/>
    <row r="2" spans="1:9" ht="7.5" customHeight="1">
      <c r="A2" s="1012"/>
      <c r="B2" s="1497"/>
      <c r="C2" s="1498"/>
      <c r="D2" s="1498"/>
      <c r="E2" s="1498"/>
      <c r="F2" s="1625"/>
      <c r="G2" s="1499"/>
    </row>
    <row r="3" spans="1:9" ht="12.75" customHeight="1">
      <c r="A3" s="1012"/>
      <c r="B3" s="1500"/>
      <c r="C3" s="1012"/>
      <c r="D3" s="1012"/>
      <c r="E3" s="1107" t="s">
        <v>322</v>
      </c>
      <c r="F3" s="1718">
        <f>Cover!$F$37</f>
        <v>45626</v>
      </c>
      <c r="G3" s="1626"/>
    </row>
    <row r="4" spans="1:9" ht="13.5" customHeight="1">
      <c r="A4" s="1012"/>
      <c r="B4" s="1500"/>
      <c r="C4" s="1012"/>
      <c r="D4" s="1012"/>
      <c r="E4" s="1107" t="s">
        <v>324</v>
      </c>
      <c r="F4" s="1718" t="e">
        <f>Cover!$F$39</f>
        <v>#N/A</v>
      </c>
      <c r="G4" s="1626"/>
    </row>
    <row r="5" spans="1:9" ht="15" customHeight="1">
      <c r="A5" s="1012"/>
      <c r="B5" s="1500"/>
      <c r="C5" s="1012"/>
      <c r="D5" s="1012"/>
      <c r="E5" s="1107" t="s">
        <v>325</v>
      </c>
      <c r="F5" s="1718">
        <f>Cover!$F$41</f>
        <v>45645</v>
      </c>
      <c r="G5" s="1626"/>
    </row>
    <row r="6" spans="1:9" ht="14.25" customHeight="1">
      <c r="A6" s="1012"/>
      <c r="B6" s="1501"/>
      <c r="C6" s="1502"/>
      <c r="D6" s="1502"/>
      <c r="E6" s="1502"/>
      <c r="F6" s="1627"/>
      <c r="G6" s="1504"/>
    </row>
    <row r="7" spans="1:9" ht="16.5" customHeight="1" thickBot="1">
      <c r="B7" s="26"/>
      <c r="C7" s="26"/>
      <c r="D7" s="26"/>
      <c r="E7" s="26"/>
      <c r="F7" s="266"/>
      <c r="G7" s="26"/>
    </row>
    <row r="8" spans="1:9" ht="29.25" customHeight="1" thickTop="1" thickBot="1">
      <c r="B8" s="936"/>
      <c r="C8" s="515" t="s">
        <v>525</v>
      </c>
      <c r="D8" s="515"/>
      <c r="E8" s="1347"/>
      <c r="F8" s="1347"/>
      <c r="G8" s="1219"/>
    </row>
    <row r="9" spans="1:9" ht="12.75" customHeight="1" thickTop="1" thickBot="1">
      <c r="C9"/>
      <c r="D9"/>
      <c r="E9"/>
      <c r="F9" s="1348"/>
      <c r="G9"/>
      <c r="H9"/>
    </row>
    <row r="10" spans="1:9" ht="29.25" customHeight="1" thickTop="1" thickBot="1">
      <c r="B10" s="936"/>
      <c r="C10" s="515" t="s">
        <v>526</v>
      </c>
      <c r="D10" s="515"/>
      <c r="E10" s="1347"/>
      <c r="F10" s="1347"/>
      <c r="G10" s="1219"/>
      <c r="H10" s="1592" t="str">
        <f>IF(AND(F60="OK",F71="OK"),"OK","KO")</f>
        <v>OK</v>
      </c>
    </row>
    <row r="11" spans="1:9" ht="17.25" customHeight="1" thickTop="1" thickBot="1">
      <c r="C11"/>
      <c r="D11"/>
      <c r="E11"/>
      <c r="F11" s="1348"/>
      <c r="G11"/>
      <c r="H11"/>
    </row>
    <row r="12" spans="1:9" ht="23.25" customHeight="1" thickTop="1" thickBot="1">
      <c r="C12" s="1356" t="s">
        <v>2994</v>
      </c>
      <c r="D12" s="1357"/>
      <c r="E12" s="1359" t="s">
        <v>247</v>
      </c>
      <c r="F12" s="25"/>
      <c r="G12"/>
      <c r="H12"/>
      <c r="I12" s="26"/>
    </row>
    <row r="13" spans="1:9" ht="18" customHeight="1" thickTop="1">
      <c r="C13" s="2256" t="s">
        <v>390</v>
      </c>
      <c r="D13" s="2257" t="s">
        <v>1659</v>
      </c>
      <c r="E13" s="1365">
        <f>IF(Cover!F52=0,7755000,0)</f>
        <v>7755000</v>
      </c>
      <c r="F13" s="25"/>
      <c r="G13"/>
      <c r="H13" s="1349"/>
      <c r="I13" s="26"/>
    </row>
    <row r="14" spans="1:9" ht="18" customHeight="1" thickBot="1">
      <c r="C14" s="2965" t="s">
        <v>463</v>
      </c>
      <c r="D14" s="2258" t="s">
        <v>2984</v>
      </c>
      <c r="E14" s="1366" t="str">
        <f>IF('03. Asset follow up'!F20&gt;0,"YES","NO")</f>
        <v>YES</v>
      </c>
      <c r="F14" s="25"/>
      <c r="G14"/>
      <c r="H14" s="1349"/>
      <c r="I14" s="26"/>
    </row>
    <row r="15" spans="1:9" ht="26.25" thickTop="1">
      <c r="C15" s="2966"/>
      <c r="D15" s="2259" t="s">
        <v>2986</v>
      </c>
      <c r="E15" s="2262">
        <f>IF(E14="YES",1%*'01. Key Figures'!H18,0)</f>
        <v>7755000</v>
      </c>
      <c r="F15" s="25"/>
      <c r="G15"/>
      <c r="H15" s="1349"/>
      <c r="I15" s="26"/>
    </row>
    <row r="16" spans="1:9">
      <c r="C16" s="2967"/>
      <c r="D16" s="2259" t="s">
        <v>2987</v>
      </c>
      <c r="E16" s="2263">
        <f>IF(E14="YES",0.5%*'01. Key Figures'!C18,0)</f>
        <v>3877500</v>
      </c>
      <c r="F16" s="25"/>
      <c r="G16"/>
      <c r="H16" s="1349"/>
      <c r="I16" s="26"/>
    </row>
    <row r="17" spans="3:9" ht="18" customHeight="1" thickBot="1">
      <c r="C17" s="2260" t="s">
        <v>434</v>
      </c>
      <c r="D17" s="2261" t="s">
        <v>2985</v>
      </c>
      <c r="E17" s="2255">
        <v>0</v>
      </c>
      <c r="F17" s="25"/>
      <c r="G17"/>
      <c r="H17" s="1349"/>
    </row>
    <row r="18" spans="3:9" ht="12.75" customHeight="1" thickTop="1" thickBot="1">
      <c r="C18" s="1360" t="s">
        <v>437</v>
      </c>
      <c r="D18" s="1361" t="s">
        <v>2814</v>
      </c>
      <c r="E18" s="2824">
        <f>IF(Cover!F52=0,E13,IF(E14="YES",MAX(E15,E16),E17))</f>
        <v>7755000</v>
      </c>
      <c r="F18" s="25"/>
      <c r="G18"/>
      <c r="H18" s="1349"/>
      <c r="I18" s="26"/>
    </row>
    <row r="19" spans="3:9" ht="17.25" customHeight="1" thickTop="1" thickBot="1">
      <c r="C19"/>
      <c r="D19"/>
      <c r="E19"/>
      <c r="F19" s="25"/>
      <c r="G19"/>
      <c r="H19" s="1349"/>
      <c r="I19" s="26"/>
    </row>
    <row r="20" spans="3:9" ht="23.25" customHeight="1" thickTop="1" thickBot="1">
      <c r="C20" s="1444" t="s">
        <v>2995</v>
      </c>
      <c r="D20" s="1445"/>
      <c r="E20" s="1446" t="s">
        <v>247</v>
      </c>
      <c r="F20" s="25"/>
      <c r="G20"/>
      <c r="H20" s="1349"/>
      <c r="I20" s="26"/>
    </row>
    <row r="21" spans="3:9" ht="23.25" customHeight="1" thickTop="1">
      <c r="C21" s="1447" t="s">
        <v>390</v>
      </c>
      <c r="D21" s="1364" t="s">
        <v>1598</v>
      </c>
      <c r="E21" s="1448">
        <f>'14. Priority of Payments '!I114</f>
        <v>0</v>
      </c>
      <c r="F21"/>
      <c r="G21"/>
      <c r="H21" s="1349"/>
      <c r="I21" s="26"/>
    </row>
    <row r="22" spans="3:9" ht="18" customHeight="1">
      <c r="C22" s="1449" t="s">
        <v>463</v>
      </c>
      <c r="D22" s="960" t="s">
        <v>2988</v>
      </c>
      <c r="E22" s="1450">
        <f>MAX(E18-E21,0)</f>
        <v>7755000</v>
      </c>
      <c r="F22"/>
      <c r="G22"/>
      <c r="H22" s="1349"/>
      <c r="I22" s="26"/>
    </row>
    <row r="23" spans="3:9" ht="18" customHeight="1" thickBot="1">
      <c r="C23" s="1451" t="s">
        <v>434</v>
      </c>
      <c r="D23" s="1452" t="s">
        <v>2989</v>
      </c>
      <c r="E23" s="1453">
        <f>IF(E21&gt;E18,E21-E18,0)</f>
        <v>0</v>
      </c>
      <c r="F23"/>
      <c r="G23"/>
      <c r="H23" s="1349"/>
      <c r="I23" s="26"/>
    </row>
    <row r="24" spans="3:9" ht="18.75" customHeight="1" thickTop="1" thickBot="1">
      <c r="C24" s="1360" t="s">
        <v>1599</v>
      </c>
      <c r="D24" s="1442" t="s">
        <v>1600</v>
      </c>
      <c r="E24" s="1362">
        <f>E21+E22-E23</f>
        <v>7755000</v>
      </c>
      <c r="F24"/>
      <c r="G24"/>
      <c r="H24" s="1349"/>
      <c r="I24" s="26"/>
    </row>
    <row r="25" spans="3:9" ht="17.25" customHeight="1" thickTop="1" thickBot="1">
      <c r="C25" s="1350"/>
      <c r="D25" s="1351"/>
      <c r="E25" s="1351"/>
      <c r="F25" s="1352"/>
      <c r="G25"/>
      <c r="H25" s="1349"/>
      <c r="I25" s="26"/>
    </row>
    <row r="26" spans="3:9" ht="23.25" customHeight="1" thickTop="1" thickBot="1">
      <c r="C26" s="1356" t="s">
        <v>2996</v>
      </c>
      <c r="D26" s="1357"/>
      <c r="E26" s="1358"/>
      <c r="F26" s="1359"/>
      <c r="G26"/>
      <c r="H26" s="1353"/>
      <c r="I26" s="26"/>
    </row>
    <row r="27" spans="3:9" ht="18" customHeight="1" thickTop="1">
      <c r="C27" s="2256" t="s">
        <v>390</v>
      </c>
      <c r="D27" s="960" t="s">
        <v>2990</v>
      </c>
      <c r="E27" s="1365">
        <f>IF(Cover!F52=0,5170000,0)</f>
        <v>5170000</v>
      </c>
      <c r="F27" s="165"/>
      <c r="G27" s="165"/>
      <c r="H27"/>
      <c r="I27" s="26"/>
    </row>
    <row r="28" spans="3:9" ht="13.5" customHeight="1" thickBot="1">
      <c r="C28" s="2968" t="s">
        <v>463</v>
      </c>
      <c r="D28" s="2258" t="s">
        <v>2984</v>
      </c>
      <c r="E28" s="1366" t="str">
        <f>IF('03. Asset follow up'!F20&gt;0,"YES","NO")</f>
        <v>YES</v>
      </c>
      <c r="F28" s="165"/>
      <c r="G28"/>
      <c r="H28" s="526"/>
      <c r="I28" s="26"/>
    </row>
    <row r="29" spans="3:9" ht="27" thickTop="1" thickBot="1">
      <c r="C29" s="2969"/>
      <c r="D29" s="2254" t="s">
        <v>2992</v>
      </c>
      <c r="E29" s="2255">
        <f>IF(E14="YES",10%*'01. Key Figures'!H19,0)</f>
        <v>5170000</v>
      </c>
      <c r="F29"/>
      <c r="G29"/>
      <c r="H29" s="526"/>
      <c r="I29" s="26"/>
    </row>
    <row r="30" spans="3:9" ht="18" customHeight="1" thickTop="1" thickBot="1">
      <c r="C30" s="2264" t="s">
        <v>434</v>
      </c>
      <c r="D30" s="2261" t="s">
        <v>2985</v>
      </c>
      <c r="E30" s="2265">
        <v>0</v>
      </c>
      <c r="F30"/>
      <c r="G30"/>
      <c r="H30" s="526"/>
      <c r="I30" s="26"/>
    </row>
    <row r="31" spans="3:9" ht="18" customHeight="1" thickTop="1" thickBot="1">
      <c r="C31" s="1360" t="s">
        <v>437</v>
      </c>
      <c r="D31" s="1361" t="s">
        <v>2991</v>
      </c>
      <c r="E31" s="2824">
        <f>IF(Cover!F52=0,E27,IF(E28="YES",E29,E30))</f>
        <v>5170000</v>
      </c>
      <c r="F31"/>
      <c r="G31"/>
      <c r="H31"/>
      <c r="I31" s="26"/>
    </row>
    <row r="32" spans="3:9" ht="29.25" customHeight="1" thickTop="1" thickBot="1">
      <c r="C32" s="174"/>
      <c r="D32" s="174"/>
      <c r="E32" s="174"/>
      <c r="F32" s="174"/>
    </row>
    <row r="33" spans="3:9" ht="23.25" customHeight="1" thickTop="1" thickBot="1">
      <c r="C33" s="1444" t="s">
        <v>2997</v>
      </c>
      <c r="D33" s="1445"/>
      <c r="E33" s="1446" t="s">
        <v>247</v>
      </c>
      <c r="F33" s="25"/>
      <c r="G33"/>
      <c r="H33" s="1349"/>
      <c r="I33" s="26"/>
    </row>
    <row r="34" spans="3:9" ht="23.25" customHeight="1" thickTop="1">
      <c r="C34" s="1447" t="s">
        <v>390</v>
      </c>
      <c r="D34" s="1364" t="s">
        <v>1601</v>
      </c>
      <c r="E34" s="1448">
        <f>'14. Priority of Payments '!I124</f>
        <v>0</v>
      </c>
      <c r="F34"/>
      <c r="G34"/>
      <c r="H34" s="1349"/>
      <c r="I34" s="26"/>
    </row>
    <row r="35" spans="3:9" ht="18" customHeight="1">
      <c r="C35" s="1449" t="s">
        <v>463</v>
      </c>
      <c r="D35" s="960" t="s">
        <v>3496</v>
      </c>
      <c r="E35" s="1450">
        <f>MAX(E31-E34,0)</f>
        <v>5170000</v>
      </c>
      <c r="F35" s="1349"/>
      <c r="G35"/>
      <c r="H35" s="1349"/>
      <c r="I35" s="26"/>
    </row>
    <row r="36" spans="3:9" ht="18" customHeight="1" thickBot="1">
      <c r="C36" s="1451" t="s">
        <v>434</v>
      </c>
      <c r="D36" s="1452" t="s">
        <v>1602</v>
      </c>
      <c r="E36" s="1453">
        <f>IF(E34&gt;E31,E34-E31,0)</f>
        <v>0</v>
      </c>
      <c r="F36" s="1349"/>
      <c r="G36"/>
      <c r="H36" s="1349"/>
      <c r="I36" s="26"/>
    </row>
    <row r="37" spans="3:9" ht="18.75" customHeight="1" thickTop="1" thickBot="1">
      <c r="C37" s="1360" t="s">
        <v>1599</v>
      </c>
      <c r="D37" s="1442" t="s">
        <v>1603</v>
      </c>
      <c r="E37" s="1362">
        <f>E34+E35-E36</f>
        <v>5170000</v>
      </c>
      <c r="F37" s="1349"/>
      <c r="G37"/>
      <c r="H37" s="1349"/>
      <c r="I37" s="26"/>
    </row>
    <row r="38" spans="3:9" ht="15.75" customHeight="1" thickTop="1" thickBot="1">
      <c r="C38" s="174"/>
      <c r="D38" s="174"/>
      <c r="E38" s="174"/>
      <c r="F38" s="174"/>
      <c r="G38"/>
      <c r="H38" s="174"/>
    </row>
    <row r="39" spans="3:9" ht="23.25" customHeight="1" thickTop="1" thickBot="1">
      <c r="C39" s="1356" t="s">
        <v>2998</v>
      </c>
      <c r="D39" s="1357"/>
      <c r="E39" s="1358"/>
      <c r="F39" s="1359"/>
      <c r="G39"/>
      <c r="H39" s="1353"/>
      <c r="I39" s="26"/>
    </row>
    <row r="40" spans="3:9" ht="18" customHeight="1" thickTop="1">
      <c r="C40" s="2256" t="s">
        <v>390</v>
      </c>
      <c r="D40" s="960" t="s">
        <v>2990</v>
      </c>
      <c r="E40" s="1365">
        <f>IF(Cover!F52=0,5640000,0)</f>
        <v>5640000</v>
      </c>
      <c r="F40"/>
      <c r="G40" s="165"/>
      <c r="H40"/>
      <c r="I40" s="26"/>
    </row>
    <row r="41" spans="3:9" ht="13.5" customHeight="1" thickBot="1">
      <c r="C41" s="2968" t="s">
        <v>463</v>
      </c>
      <c r="D41" s="2258" t="s">
        <v>2984</v>
      </c>
      <c r="E41" s="1366" t="str">
        <f>IF('03. Asset follow up'!F33&gt;0,"YES","NO")</f>
        <v>NO</v>
      </c>
      <c r="F41" s="526"/>
      <c r="G41"/>
      <c r="H41" s="526"/>
      <c r="I41" s="26"/>
    </row>
    <row r="42" spans="3:9" ht="27" thickTop="1" thickBot="1">
      <c r="C42" s="2969"/>
      <c r="D42" s="2254" t="s">
        <v>2992</v>
      </c>
      <c r="E42" s="2255">
        <f>IF(E27="YES",10%*'01. Key Figures'!H29,0)</f>
        <v>0</v>
      </c>
      <c r="F42" s="174"/>
      <c r="G42"/>
      <c r="H42" s="526"/>
      <c r="I42" s="26"/>
    </row>
    <row r="43" spans="3:9" ht="18" customHeight="1" thickTop="1" thickBot="1">
      <c r="C43" s="2264" t="s">
        <v>434</v>
      </c>
      <c r="D43" s="2261" t="s">
        <v>2985</v>
      </c>
      <c r="E43" s="2265">
        <v>0</v>
      </c>
      <c r="F43" s="174"/>
      <c r="G43"/>
      <c r="H43" s="526"/>
      <c r="I43" s="26"/>
    </row>
    <row r="44" spans="3:9" ht="18" customHeight="1" thickTop="1" thickBot="1">
      <c r="C44" s="1360" t="s">
        <v>437</v>
      </c>
      <c r="D44" s="1361" t="s">
        <v>2991</v>
      </c>
      <c r="E44" s="2824">
        <f>IF(Cover!F52=0,E40,IF(E41="YES",E42,E43))</f>
        <v>5640000</v>
      </c>
      <c r="F44" s="174"/>
      <c r="G44"/>
      <c r="H44"/>
      <c r="I44" s="26"/>
    </row>
    <row r="45" spans="3:9" ht="15.75" customHeight="1" thickTop="1" thickBot="1">
      <c r="C45" s="174"/>
      <c r="D45" s="174"/>
      <c r="E45" s="174"/>
      <c r="F45" s="174"/>
      <c r="G45"/>
      <c r="H45" s="174"/>
    </row>
    <row r="46" spans="3:9" ht="23.25" customHeight="1" thickTop="1" thickBot="1">
      <c r="C46" s="1444" t="s">
        <v>2993</v>
      </c>
      <c r="D46" s="1445"/>
      <c r="E46" s="1446" t="s">
        <v>247</v>
      </c>
      <c r="F46"/>
      <c r="G46"/>
      <c r="H46" s="1349"/>
      <c r="I46" s="26"/>
    </row>
    <row r="47" spans="3:9" ht="23.25" customHeight="1" thickTop="1">
      <c r="C47" s="1447" t="s">
        <v>390</v>
      </c>
      <c r="D47" s="1364" t="s">
        <v>3493</v>
      </c>
      <c r="E47" s="1448">
        <f>'14. Priority of Payments '!I134</f>
        <v>0</v>
      </c>
      <c r="F47"/>
      <c r="G47"/>
      <c r="H47" s="1349"/>
      <c r="I47" s="26"/>
    </row>
    <row r="48" spans="3:9" ht="18" customHeight="1">
      <c r="C48" s="1449" t="s">
        <v>463</v>
      </c>
      <c r="D48" s="960" t="s">
        <v>3494</v>
      </c>
      <c r="E48" s="1450">
        <f>MAX(E44-E47,0)</f>
        <v>5640000</v>
      </c>
      <c r="F48" s="1349"/>
      <c r="G48"/>
      <c r="H48" s="1349"/>
      <c r="I48" s="26"/>
    </row>
    <row r="49" spans="3:11" ht="18" customHeight="1" thickBot="1">
      <c r="C49" s="1451" t="s">
        <v>434</v>
      </c>
      <c r="D49" s="1452" t="s">
        <v>3495</v>
      </c>
      <c r="E49" s="1453">
        <f>IF(E47&gt;E44,E47-E44,0)</f>
        <v>0</v>
      </c>
      <c r="F49" s="1349"/>
      <c r="G49"/>
      <c r="H49" s="1349"/>
      <c r="I49" s="26"/>
    </row>
    <row r="50" spans="3:11" ht="18.75" customHeight="1" thickTop="1" thickBot="1">
      <c r="C50" s="1360" t="s">
        <v>1599</v>
      </c>
      <c r="D50" s="1442" t="s">
        <v>1603</v>
      </c>
      <c r="E50" s="1362">
        <f>E47+E48-E49</f>
        <v>5640000</v>
      </c>
      <c r="F50" s="1349"/>
      <c r="G50"/>
      <c r="H50" s="1349"/>
      <c r="I50" s="26"/>
    </row>
    <row r="51" spans="3:11" ht="15.75" customHeight="1" thickTop="1">
      <c r="C51" s="174"/>
      <c r="D51" s="174"/>
      <c r="E51" s="174"/>
      <c r="F51" s="1349"/>
      <c r="G51"/>
      <c r="H51" s="174"/>
    </row>
    <row r="52" spans="3:11" ht="15.75" customHeight="1" thickBot="1">
      <c r="C52" s="174"/>
      <c r="D52" s="174"/>
      <c r="E52" s="174"/>
      <c r="F52" s="174"/>
      <c r="H52" s="174"/>
    </row>
    <row r="53" spans="3:11" ht="17.25" thickTop="1" thickBot="1">
      <c r="C53" s="1356" t="s">
        <v>527</v>
      </c>
      <c r="D53" s="1357"/>
      <c r="E53" s="1358"/>
      <c r="F53" s="1359"/>
      <c r="H53" s="462"/>
    </row>
    <row r="54" spans="3:11" ht="16.5" customHeight="1" thickTop="1" thickBot="1">
      <c r="C54" s="174"/>
      <c r="D54" s="174"/>
      <c r="E54" s="174"/>
      <c r="F54" s="918"/>
      <c r="H54" s="1354"/>
    </row>
    <row r="55" spans="3:11" ht="24.75" customHeight="1" thickTop="1" thickBot="1">
      <c r="C55" s="1454" t="s">
        <v>3000</v>
      </c>
      <c r="D55" s="1455"/>
      <c r="E55" s="1456"/>
      <c r="F55" s="1457" t="s">
        <v>247</v>
      </c>
      <c r="H55"/>
    </row>
    <row r="56" spans="3:11" ht="24.75" customHeight="1" thickTop="1">
      <c r="C56" s="1447" t="s">
        <v>390</v>
      </c>
      <c r="D56" s="1364" t="s">
        <v>1660</v>
      </c>
      <c r="E56" s="1458" t="s">
        <v>3001</v>
      </c>
      <c r="F56" s="1448" t="str">
        <f>IF(AND(E56&lt;&gt;"F2",E58&lt;&gt;"BBB"),"KO","OK")</f>
        <v>OK</v>
      </c>
      <c r="H56"/>
    </row>
    <row r="57" spans="3:11" ht="24.75" customHeight="1" thickBot="1">
      <c r="C57" s="1449" t="s">
        <v>463</v>
      </c>
      <c r="D57" s="960" t="s">
        <v>1661</v>
      </c>
      <c r="E57" s="1459" t="s">
        <v>393</v>
      </c>
      <c r="F57" s="1450"/>
      <c r="H57"/>
      <c r="J57" s="175"/>
      <c r="K57" s="31"/>
    </row>
    <row r="58" spans="3:11" ht="24.75" customHeight="1" thickTop="1" thickBot="1">
      <c r="C58" s="1451" t="s">
        <v>434</v>
      </c>
      <c r="D58" s="1452" t="s">
        <v>1662</v>
      </c>
      <c r="E58" s="1460" t="s">
        <v>2243</v>
      </c>
      <c r="F58" s="1448" t="str">
        <f>IF(AND(E57&lt;&gt;"N/A",E59&lt;&gt;"BBB"),"KO","OK")</f>
        <v>OK</v>
      </c>
      <c r="H58"/>
      <c r="J58" s="173"/>
    </row>
    <row r="59" spans="3:11" ht="24.75" customHeight="1" thickTop="1" thickBot="1">
      <c r="C59" s="1451" t="s">
        <v>437</v>
      </c>
      <c r="D59" s="960" t="s">
        <v>1663</v>
      </c>
      <c r="E59" s="1458" t="s">
        <v>2243</v>
      </c>
      <c r="F59" s="1448"/>
      <c r="H59"/>
      <c r="J59" s="29"/>
    </row>
    <row r="60" spans="3:11" ht="24.75" customHeight="1" thickTop="1" thickBot="1">
      <c r="C60" s="1360" t="s">
        <v>528</v>
      </c>
      <c r="D60" s="1442"/>
      <c r="E60" s="1443"/>
      <c r="F60" s="1592" t="str">
        <f>IF(AND(F56="OK",F58="OK"),"OK","KO")</f>
        <v>OK</v>
      </c>
      <c r="H60"/>
    </row>
    <row r="61" spans="3:11" ht="24.75" customHeight="1" thickTop="1">
      <c r="C61" s="174"/>
      <c r="D61" s="174"/>
      <c r="E61" s="174"/>
      <c r="F61" s="1590"/>
      <c r="H61"/>
    </row>
    <row r="62" spans="3:11" ht="21.75" customHeight="1">
      <c r="C62" s="1591" t="s">
        <v>2999</v>
      </c>
      <c r="D62" s="1591"/>
      <c r="E62" s="1591"/>
      <c r="F62" s="1306" t="s">
        <v>247</v>
      </c>
      <c r="H62"/>
    </row>
    <row r="63" spans="3:11" ht="18" customHeight="1">
      <c r="C63" s="2267" t="s">
        <v>390</v>
      </c>
      <c r="D63" s="2267" t="s">
        <v>1604</v>
      </c>
      <c r="E63" s="2267"/>
      <c r="F63" s="2551">
        <v>0</v>
      </c>
      <c r="H63"/>
    </row>
    <row r="64" spans="3:11" ht="18" customHeight="1">
      <c r="C64" s="2962" t="s">
        <v>463</v>
      </c>
      <c r="D64" s="2267" t="s">
        <v>1605</v>
      </c>
      <c r="E64" s="2267"/>
      <c r="F64" s="2551">
        <f>'07. Asset Amortisation Profile'!D13+'07. Asset Amortisation Profile'!E13</f>
        <v>17202007.73</v>
      </c>
      <c r="H64"/>
    </row>
    <row r="65" spans="3:8" ht="18" customHeight="1">
      <c r="C65" s="2963"/>
      <c r="D65" s="2267" t="s">
        <v>3002</v>
      </c>
      <c r="E65" s="2267"/>
      <c r="F65" s="2551">
        <f>'03. Asset follow up'!E10</f>
        <v>0</v>
      </c>
      <c r="H65"/>
    </row>
    <row r="66" spans="3:8" ht="18" customHeight="1">
      <c r="C66" s="2963"/>
      <c r="D66" s="2267" t="s">
        <v>1606</v>
      </c>
      <c r="E66" s="2267"/>
      <c r="F66" s="2962">
        <f>IF(AND(E67&gt;0,E68&gt;0,E69&gt;0),AVERAGE(E67:E69),0.7%)</f>
        <v>6.9999999999999993E-3</v>
      </c>
      <c r="H66"/>
    </row>
    <row r="67" spans="3:8" ht="18" customHeight="1">
      <c r="C67" s="2963"/>
      <c r="D67" s="2267" t="s">
        <v>1607</v>
      </c>
      <c r="E67" s="2267"/>
      <c r="F67" s="2963"/>
      <c r="H67"/>
    </row>
    <row r="68" spans="3:8" ht="18" customHeight="1">
      <c r="C68" s="2963"/>
      <c r="D68" s="2267" t="s">
        <v>1608</v>
      </c>
      <c r="E68" s="2267"/>
      <c r="F68" s="2963"/>
      <c r="H68"/>
    </row>
    <row r="69" spans="3:8" ht="18" customHeight="1">
      <c r="C69" s="2964"/>
      <c r="D69" s="2267" t="s">
        <v>1609</v>
      </c>
      <c r="E69" s="2267"/>
      <c r="F69" s="2964"/>
      <c r="H69"/>
    </row>
    <row r="70" spans="3:8" ht="18" customHeight="1">
      <c r="C70" s="2267" t="s">
        <v>434</v>
      </c>
      <c r="D70" s="2267" t="s">
        <v>1604</v>
      </c>
      <c r="E70" s="2267"/>
      <c r="F70" s="2552">
        <f>IF(F60&lt;&gt;"OK",F64+(IF(Cover!F52=0,12,AVERAGE(E67:E69))*F65),0)</f>
        <v>0</v>
      </c>
      <c r="H70"/>
    </row>
    <row r="71" spans="3:8" ht="18" customHeight="1" thickBot="1">
      <c r="C71" s="2738"/>
      <c r="D71" s="2739"/>
      <c r="E71" s="2739"/>
      <c r="F71" s="1592" t="str">
        <f>'14. Priority of Payments '!J153</f>
        <v>OK</v>
      </c>
      <c r="H71"/>
    </row>
    <row r="72" spans="3:8" ht="24.75" customHeight="1" thickTop="1">
      <c r="C72" s="174"/>
      <c r="D72" s="174"/>
      <c r="E72" s="174"/>
      <c r="F72" s="1590"/>
    </row>
    <row r="73" spans="3:8" ht="24.75" customHeight="1">
      <c r="C73" s="1591" t="s">
        <v>3243</v>
      </c>
      <c r="D73" s="1591"/>
      <c r="E73" s="174"/>
      <c r="F73" s="174"/>
    </row>
    <row r="74" spans="3:8" ht="24.75" customHeight="1">
      <c r="C74" s="2267" t="s">
        <v>3244</v>
      </c>
      <c r="D74" s="2551">
        <f>F70</f>
        <v>0</v>
      </c>
      <c r="E74" s="174"/>
      <c r="F74" s="174"/>
    </row>
    <row r="75" spans="3:8" ht="24.75" customHeight="1" thickBot="1">
      <c r="C75" s="2267" t="s">
        <v>3245</v>
      </c>
      <c r="D75" s="2551">
        <f>INPUT_OUTPUT!AR3</f>
        <v>0</v>
      </c>
      <c r="E75" s="174"/>
      <c r="F75" s="174"/>
    </row>
    <row r="76" spans="3:8" ht="24.75" customHeight="1" thickTop="1" thickBot="1">
      <c r="C76" s="1360" t="s">
        <v>3246</v>
      </c>
      <c r="D76" s="2571">
        <f>MAX(D74-D75,0)</f>
        <v>0</v>
      </c>
      <c r="E76" s="174"/>
      <c r="F76" s="174"/>
    </row>
    <row r="77" spans="3:8" ht="24.75" customHeight="1" thickTop="1">
      <c r="C77" s="174"/>
      <c r="D77" s="174"/>
      <c r="E77" s="174"/>
      <c r="F77" s="1590"/>
    </row>
    <row r="78" spans="3:8" ht="24.75" customHeight="1">
      <c r="C78" s="1591" t="s">
        <v>3247</v>
      </c>
      <c r="D78" s="1591"/>
      <c r="E78" s="174"/>
      <c r="F78" s="1590"/>
    </row>
    <row r="79" spans="3:8" ht="24.75" customHeight="1">
      <c r="C79" s="2267" t="s">
        <v>3244</v>
      </c>
      <c r="D79" s="2551">
        <f>F76</f>
        <v>0</v>
      </c>
      <c r="E79" s="174"/>
      <c r="F79" s="1590"/>
    </row>
    <row r="80" spans="3:8" ht="24.75" customHeight="1" thickBot="1">
      <c r="C80" s="2267" t="s">
        <v>3245</v>
      </c>
      <c r="D80" s="2551">
        <f>INPUT_OUTPUT!AR8</f>
        <v>0</v>
      </c>
      <c r="E80" s="174"/>
      <c r="F80" s="1590"/>
    </row>
    <row r="81" spans="3:8" ht="24.75" customHeight="1" thickTop="1" thickBot="1">
      <c r="C81" s="1360" t="s">
        <v>3246</v>
      </c>
      <c r="D81" s="2571">
        <f>IF(D80&gt;D79,D80-D79,0)</f>
        <v>0</v>
      </c>
      <c r="E81" s="174"/>
      <c r="F81" s="1590"/>
    </row>
    <row r="82" spans="3:8" ht="24.75" customHeight="1" thickTop="1">
      <c r="C82" s="174"/>
      <c r="D82" s="174"/>
      <c r="E82" s="174"/>
      <c r="F82" s="1590"/>
    </row>
    <row r="83" spans="3:8" ht="21.75" customHeight="1">
      <c r="C83" s="1591" t="s">
        <v>3003</v>
      </c>
      <c r="D83" s="1591"/>
      <c r="E83" s="1306" t="s">
        <v>247</v>
      </c>
      <c r="H83"/>
    </row>
    <row r="84" spans="3:8" ht="18" customHeight="1">
      <c r="C84" s="2267" t="s">
        <v>390</v>
      </c>
      <c r="D84" s="2267" t="s">
        <v>1656</v>
      </c>
      <c r="E84" s="2498">
        <f>INPUT_OUTPUT!AR3</f>
        <v>0</v>
      </c>
      <c r="H84" s="28"/>
    </row>
    <row r="85" spans="3:8" ht="46.5" customHeight="1">
      <c r="C85" s="1596" t="s">
        <v>463</v>
      </c>
      <c r="D85" s="2500" t="s">
        <v>1657</v>
      </c>
      <c r="E85" s="1597">
        <f>E87-E86</f>
        <v>0</v>
      </c>
      <c r="F85" s="25"/>
      <c r="H85" s="28"/>
    </row>
    <row r="86" spans="3:8" ht="46.5" customHeight="1">
      <c r="C86" s="1596" t="s">
        <v>3204</v>
      </c>
      <c r="D86" s="2499" t="s">
        <v>3206</v>
      </c>
      <c r="E86" s="1597">
        <v>0</v>
      </c>
      <c r="F86" s="25"/>
      <c r="H86" s="28"/>
    </row>
    <row r="87" spans="3:8" ht="46.5" customHeight="1">
      <c r="C87" s="1596" t="s">
        <v>3205</v>
      </c>
      <c r="D87" s="2501" t="s">
        <v>3207</v>
      </c>
      <c r="E87" s="1597">
        <v>0</v>
      </c>
      <c r="F87" s="25"/>
      <c r="H87" s="28"/>
    </row>
    <row r="88" spans="3:8" ht="12.75" customHeight="1">
      <c r="C88" s="1647" t="s">
        <v>425</v>
      </c>
      <c r="D88" s="960"/>
      <c r="E88" s="2266">
        <f>MIN(E85,E84)</f>
        <v>0</v>
      </c>
      <c r="F88" s="25"/>
      <c r="H88" s="28"/>
    </row>
    <row r="89" spans="3:8" ht="12.75" customHeight="1">
      <c r="H89" s="28"/>
    </row>
    <row r="90" spans="3:8" ht="12.75" customHeight="1" thickBot="1">
      <c r="F90" s="25"/>
      <c r="H90" s="28"/>
    </row>
    <row r="91" spans="3:8" ht="17.25" thickTop="1" thickBot="1">
      <c r="C91" s="1356" t="s">
        <v>3004</v>
      </c>
      <c r="D91" s="1357"/>
      <c r="E91" s="1358"/>
      <c r="F91" s="25"/>
      <c r="H91" s="28"/>
    </row>
    <row r="92" spans="3:8" ht="12.75" customHeight="1" thickTop="1" thickBot="1">
      <c r="F92" s="25"/>
    </row>
    <row r="93" spans="3:8" ht="21.75" customHeight="1" thickTop="1" thickBot="1">
      <c r="C93" s="2268" t="s">
        <v>3005</v>
      </c>
      <c r="D93" s="2269"/>
      <c r="E93" s="2270" t="s">
        <v>247</v>
      </c>
      <c r="F93" s="25"/>
      <c r="H93"/>
    </row>
    <row r="94" spans="3:8" ht="21.75" customHeight="1" thickTop="1" thickBot="1">
      <c r="C94" s="2271" t="s">
        <v>3009</v>
      </c>
      <c r="D94" s="2257"/>
      <c r="E94" s="2267" t="s">
        <v>329</v>
      </c>
      <c r="F94" s="25"/>
      <c r="H94"/>
    </row>
    <row r="95" spans="3:8" ht="18" customHeight="1" thickTop="1">
      <c r="C95" s="2276" t="s">
        <v>909</v>
      </c>
      <c r="D95" s="2257" t="s">
        <v>3006</v>
      </c>
      <c r="E95" s="2272">
        <v>0</v>
      </c>
      <c r="F95" s="25"/>
      <c r="H95"/>
    </row>
    <row r="96" spans="3:8" ht="25.5">
      <c r="C96" s="2276" t="s">
        <v>912</v>
      </c>
      <c r="D96" s="2261" t="s">
        <v>3008</v>
      </c>
      <c r="E96" s="2273">
        <f>E97+E104</f>
        <v>0</v>
      </c>
      <c r="F96" s="25"/>
      <c r="H96"/>
    </row>
    <row r="97" spans="3:8" ht="12.75" customHeight="1">
      <c r="C97" s="2277" t="s">
        <v>390</v>
      </c>
      <c r="D97" s="2274" t="s">
        <v>1364</v>
      </c>
      <c r="E97" s="2275">
        <f>E98*E103</f>
        <v>0</v>
      </c>
      <c r="F97" s="25"/>
      <c r="H97"/>
    </row>
    <row r="98" spans="3:8" ht="12.75" customHeight="1">
      <c r="C98" s="2278" t="s">
        <v>3010</v>
      </c>
      <c r="D98" s="2261" t="s">
        <v>3011</v>
      </c>
      <c r="E98" s="2273">
        <f>MAX(E99,E102)</f>
        <v>250000</v>
      </c>
      <c r="F98" s="25"/>
      <c r="H98"/>
    </row>
    <row r="99" spans="3:8" ht="12.75" customHeight="1">
      <c r="C99" s="2279">
        <v>1</v>
      </c>
      <c r="D99" s="2261" t="s">
        <v>1364</v>
      </c>
      <c r="E99" s="2273">
        <f>E100*E101</f>
        <v>0</v>
      </c>
      <c r="F99" s="25"/>
      <c r="H99"/>
    </row>
    <row r="100" spans="3:8" ht="12.75" customHeight="1">
      <c r="C100" s="2280" t="s">
        <v>1331</v>
      </c>
      <c r="D100" s="2261" t="s">
        <v>3012</v>
      </c>
      <c r="E100" s="2275">
        <v>0.01</v>
      </c>
      <c r="F100" s="25"/>
      <c r="H100"/>
    </row>
    <row r="101" spans="3:8" ht="25.5">
      <c r="C101" s="2280" t="s">
        <v>1333</v>
      </c>
      <c r="D101" s="2261" t="s">
        <v>3013</v>
      </c>
      <c r="E101" s="2867">
        <f>'03. Asset follow up'!F10</f>
        <v>0</v>
      </c>
      <c r="F101" s="25"/>
      <c r="H101"/>
    </row>
    <row r="102" spans="3:8" ht="12.75" customHeight="1">
      <c r="C102" s="2279">
        <v>2</v>
      </c>
      <c r="D102" s="2261" t="s">
        <v>3014</v>
      </c>
      <c r="E102" s="2273">
        <v>250000</v>
      </c>
      <c r="F102" s="25"/>
      <c r="H102"/>
    </row>
    <row r="103" spans="3:8" ht="38.25">
      <c r="C103" s="2278" t="s">
        <v>3015</v>
      </c>
      <c r="D103" s="2261" t="s">
        <v>3018</v>
      </c>
      <c r="E103" s="2281">
        <v>0</v>
      </c>
      <c r="F103" s="25"/>
    </row>
    <row r="104" spans="3:8" ht="12.75" customHeight="1">
      <c r="C104" s="2277" t="s">
        <v>463</v>
      </c>
      <c r="D104" s="2261" t="s">
        <v>1364</v>
      </c>
      <c r="E104" s="2273">
        <f>E105*E106</f>
        <v>0</v>
      </c>
      <c r="F104" s="25"/>
    </row>
    <row r="105" spans="3:8" ht="12.75" customHeight="1">
      <c r="C105" s="2278" t="s">
        <v>3010</v>
      </c>
      <c r="D105" s="2261" t="s">
        <v>3016</v>
      </c>
      <c r="E105" s="2273">
        <f>'01. Key Figures'!C22</f>
        <v>940000000</v>
      </c>
      <c r="F105" s="25"/>
    </row>
    <row r="106" spans="3:8" ht="179.25" thickBot="1">
      <c r="C106" s="2278" t="s">
        <v>3015</v>
      </c>
      <c r="D106" s="2261" t="s">
        <v>3017</v>
      </c>
      <c r="E106" s="2281">
        <v>0</v>
      </c>
      <c r="F106" s="25"/>
    </row>
    <row r="107" spans="3:8" ht="12.75" customHeight="1" thickTop="1" thickBot="1">
      <c r="C107" s="1360"/>
      <c r="D107" s="1361" t="s">
        <v>3007</v>
      </c>
      <c r="E107" s="1362">
        <f>E96</f>
        <v>0</v>
      </c>
      <c r="F107" s="25"/>
    </row>
    <row r="108" spans="3:8" ht="12.75" customHeight="1" thickTop="1" thickBot="1">
      <c r="F108" s="25"/>
    </row>
    <row r="109" spans="3:8" ht="12.75" customHeight="1" thickTop="1" thickBot="1">
      <c r="C109" s="1444" t="s">
        <v>3236</v>
      </c>
      <c r="D109" s="1445"/>
      <c r="E109" s="1446"/>
      <c r="F109" s="25"/>
    </row>
    <row r="110" spans="3:8" ht="12.75" customHeight="1" thickTop="1">
      <c r="C110" s="1447" t="s">
        <v>3237</v>
      </c>
      <c r="D110" s="1364"/>
      <c r="E110" s="1448">
        <f>INPUT_OUTPUT!AV3</f>
        <v>0</v>
      </c>
      <c r="F110" s="25"/>
    </row>
    <row r="111" spans="3:8" ht="12.75" customHeight="1" thickBot="1">
      <c r="C111" s="1449" t="s">
        <v>3007</v>
      </c>
      <c r="D111" s="960"/>
      <c r="E111" s="1450">
        <f>E107</f>
        <v>0</v>
      </c>
      <c r="F111" s="25"/>
    </row>
    <row r="112" spans="3:8" ht="12.75" customHeight="1" thickTop="1" thickBot="1">
      <c r="C112" s="1360" t="s">
        <v>425</v>
      </c>
      <c r="D112" s="1442"/>
      <c r="E112" s="1362">
        <f>IF(E111-E110&gt;=0,E111-E110,0)</f>
        <v>0</v>
      </c>
      <c r="F112" s="25"/>
    </row>
    <row r="113" spans="3:8" ht="12.75" customHeight="1" thickTop="1">
      <c r="F113" s="25"/>
    </row>
    <row r="114" spans="3:8" ht="12.75" customHeight="1">
      <c r="F114" s="25"/>
    </row>
    <row r="115" spans="3:8" ht="12.75" customHeight="1"/>
    <row r="116" spans="3:8" ht="12.75" customHeight="1"/>
    <row r="117" spans="3:8" ht="21.75" customHeight="1">
      <c r="C117" s="1591" t="s">
        <v>2683</v>
      </c>
      <c r="D117" s="1591"/>
      <c r="E117" s="1591" t="str">
        <f>E4</f>
        <v>Calculation Date</v>
      </c>
      <c r="F117" s="1306"/>
      <c r="G117"/>
      <c r="H117" s="987"/>
    </row>
    <row r="118" spans="3:8" ht="12.75" customHeight="1"/>
    <row r="119" spans="3:8" ht="12.75" customHeight="1" thickBot="1">
      <c r="C119" s="1591" t="s">
        <v>2684</v>
      </c>
      <c r="D119" s="1591"/>
      <c r="E119" s="1591"/>
      <c r="F119" s="1306" t="s">
        <v>2685</v>
      </c>
      <c r="H119" s="174"/>
    </row>
    <row r="120" spans="3:8" ht="12.75" customHeight="1" thickTop="1">
      <c r="C120" s="1593" t="s">
        <v>390</v>
      </c>
      <c r="D120" s="1594" t="s">
        <v>2686</v>
      </c>
      <c r="E120" s="1594"/>
      <c r="F120" s="1595">
        <f>'14. Priority of Payments '!I104</f>
        <v>0</v>
      </c>
    </row>
    <row r="121" spans="3:8" ht="12.75" customHeight="1" thickBot="1">
      <c r="C121" s="1596" t="s">
        <v>463</v>
      </c>
      <c r="D121" s="960" t="s">
        <v>2687</v>
      </c>
      <c r="E121" s="960"/>
      <c r="F121" s="1648">
        <f>'03. Asset follow up'!E73</f>
        <v>5959507.2699999996</v>
      </c>
      <c r="H121" s="796"/>
    </row>
    <row r="122" spans="3:8" ht="12.75" customHeight="1" thickTop="1" thickBot="1">
      <c r="C122" s="1593" t="s">
        <v>434</v>
      </c>
      <c r="D122" s="1594" t="s">
        <v>472</v>
      </c>
      <c r="E122" s="1594"/>
      <c r="F122" s="1595">
        <f>-'03. Asset follow up'!E74</f>
        <v>0</v>
      </c>
      <c r="H122" s="796"/>
    </row>
    <row r="123" spans="3:8" ht="12.75" customHeight="1" thickTop="1" thickBot="1">
      <c r="C123" s="1360"/>
      <c r="D123" s="1442" t="s">
        <v>2688</v>
      </c>
      <c r="E123" s="1443"/>
      <c r="F123" s="1362">
        <f>F120+F121-F122</f>
        <v>5959507.2699999996</v>
      </c>
    </row>
    <row r="124" spans="3:8" ht="12.75" customHeight="1" thickTop="1"/>
    <row r="125" spans="3:8" ht="12.75" customHeight="1">
      <c r="C125" s="2125"/>
    </row>
    <row r="126" spans="3:8" ht="12.75" customHeight="1"/>
    <row r="127" spans="3:8" ht="12.75" customHeight="1"/>
    <row r="128" spans="3: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row r="1001" ht="12.75" customHeight="1"/>
    <row r="1002" ht="12.75" customHeight="1"/>
    <row r="1003" ht="12.75" customHeight="1"/>
    <row r="1004" ht="12.75" customHeight="1"/>
    <row r="1005" ht="12.75" customHeight="1"/>
    <row r="1006" ht="12.75" customHeight="1"/>
    <row r="1007" ht="12.75" customHeight="1"/>
    <row r="1008" ht="12.75" customHeight="1"/>
    <row r="1009" ht="12.75" customHeight="1"/>
    <row r="1010" ht="12.75" customHeight="1"/>
    <row r="1011" ht="12.75" customHeight="1"/>
    <row r="1012" ht="12.75" customHeight="1"/>
    <row r="1013" ht="12.75" customHeight="1"/>
    <row r="1014" ht="12.75" customHeight="1"/>
    <row r="1015" ht="12.75" customHeight="1"/>
    <row r="1016" ht="12.75" customHeight="1"/>
    <row r="1017" ht="12.75" customHeight="1"/>
    <row r="1018" ht="12.75" customHeight="1"/>
    <row r="1019" ht="12.75" customHeight="1"/>
    <row r="1020" ht="12.75" customHeight="1"/>
    <row r="1021" ht="12.75" customHeight="1"/>
    <row r="1022" ht="12.75" customHeight="1"/>
    <row r="1023" ht="12.75" customHeight="1"/>
    <row r="1024" ht="12.75" customHeight="1"/>
    <row r="1025" ht="12.75" customHeight="1"/>
    <row r="1026" ht="12.75" customHeight="1"/>
    <row r="1027" ht="12.75" customHeight="1"/>
    <row r="1028" ht="12.75" customHeight="1"/>
    <row r="1029" ht="12.75" customHeight="1"/>
    <row r="1030" ht="12.75" customHeight="1"/>
    <row r="1031" ht="12.75" customHeight="1"/>
    <row r="1032" ht="12.75" customHeight="1"/>
    <row r="1033" ht="12.75" customHeight="1"/>
    <row r="1034" ht="12.75" customHeight="1"/>
    <row r="1035" ht="12.75" customHeight="1"/>
    <row r="1036" ht="12.75" customHeight="1"/>
    <row r="1037" ht="12.75" customHeight="1"/>
    <row r="1038" ht="12.75" customHeight="1"/>
    <row r="1039" ht="12.75" customHeight="1"/>
    <row r="1040" ht="12.75" customHeight="1"/>
    <row r="1041" ht="12.75" customHeight="1"/>
    <row r="1042" ht="12.75" customHeight="1"/>
    <row r="1043" ht="12.75" customHeight="1"/>
    <row r="1044" ht="12.75" customHeight="1"/>
    <row r="1045" ht="12.75" customHeight="1"/>
    <row r="1046" ht="12.75" customHeight="1"/>
    <row r="1047" ht="12.75" customHeight="1"/>
    <row r="1048" ht="12.75" customHeight="1"/>
    <row r="1049" ht="12.75" customHeight="1"/>
    <row r="1050" ht="12.75" customHeight="1"/>
    <row r="1051" ht="12.75" customHeight="1"/>
    <row r="1052" ht="12.75" customHeight="1"/>
    <row r="1053" ht="12.75" customHeight="1"/>
    <row r="1054" ht="12.75" customHeight="1"/>
    <row r="1055" ht="12.75" customHeight="1"/>
    <row r="1056" ht="12.75" customHeight="1"/>
    <row r="1057" ht="12.75" customHeight="1"/>
    <row r="1058" ht="12.75" customHeight="1"/>
    <row r="1059" ht="12.75" customHeight="1"/>
    <row r="1060" ht="12.75" customHeight="1"/>
    <row r="1061" ht="12.75" customHeight="1"/>
    <row r="1062" ht="12.75" customHeight="1"/>
    <row r="1063" ht="12.75" customHeight="1"/>
    <row r="1064" ht="12.75" customHeight="1"/>
    <row r="1065" ht="12.75" customHeight="1"/>
    <row r="1066" ht="12.75" customHeight="1"/>
    <row r="1067" ht="12.75" customHeight="1"/>
    <row r="1068" ht="12.75" customHeight="1"/>
    <row r="1069" ht="12.75" customHeight="1"/>
    <row r="1070" ht="12.75" customHeight="1"/>
    <row r="1071" ht="12.75" customHeight="1"/>
    <row r="1072" ht="12.75" customHeight="1"/>
    <row r="1073" ht="12.75" customHeight="1"/>
    <row r="1074" ht="12.75" customHeight="1"/>
    <row r="1075" ht="12.75" customHeight="1"/>
    <row r="1076" ht="12.75" customHeight="1"/>
    <row r="1077" ht="12.75" customHeight="1"/>
    <row r="1078" ht="12.75" customHeight="1"/>
    <row r="1079" ht="12.75" customHeight="1"/>
    <row r="1080" ht="12.75" customHeight="1"/>
    <row r="1081" ht="12.75" customHeight="1"/>
    <row r="1082" ht="12.75" customHeight="1"/>
    <row r="1083" ht="12.75" customHeight="1"/>
    <row r="1084" ht="12.75" customHeight="1"/>
    <row r="1085" ht="12.75" customHeight="1"/>
    <row r="1086" ht="12.75" customHeight="1"/>
    <row r="1087" ht="12.75" customHeight="1"/>
    <row r="1088" ht="12.75" customHeight="1"/>
    <row r="1089" ht="12.75" customHeight="1"/>
    <row r="1090" ht="12.75" customHeight="1"/>
    <row r="1091" ht="12.75" customHeight="1"/>
    <row r="1092" ht="12.75" customHeight="1"/>
    <row r="1093" ht="12.75" customHeight="1"/>
    <row r="1094" ht="12.75" customHeight="1"/>
    <row r="1095" ht="12.75" customHeight="1"/>
    <row r="1096" ht="12.75" customHeight="1"/>
    <row r="1097" ht="12.75" customHeight="1"/>
    <row r="1098" ht="12.75" customHeight="1"/>
    <row r="1099" ht="12.75" customHeight="1"/>
    <row r="1100" ht="12.75" customHeight="1"/>
    <row r="1101" ht="12.75" customHeight="1"/>
    <row r="1102" ht="12.75" customHeight="1"/>
    <row r="1103" ht="12.75" customHeight="1"/>
    <row r="1104" ht="12.75" customHeight="1"/>
    <row r="1105" ht="12.75" customHeight="1"/>
    <row r="1106" ht="12.75" customHeight="1"/>
    <row r="1107" ht="12.75" customHeight="1"/>
    <row r="1108" ht="12.75" customHeight="1"/>
    <row r="1109" ht="12.75" customHeight="1"/>
    <row r="1110" ht="12.75" customHeight="1"/>
    <row r="1111" ht="12.75" customHeight="1"/>
    <row r="1112" ht="12.75" customHeight="1"/>
    <row r="1113" ht="12.75" customHeight="1"/>
    <row r="1114" ht="12.75" customHeight="1"/>
    <row r="1115" ht="12.75" customHeight="1"/>
    <row r="1116" ht="12.75" customHeight="1"/>
    <row r="1117" ht="12.75" customHeight="1"/>
    <row r="1118" ht="12.75" customHeight="1"/>
    <row r="1119" ht="12.75" customHeight="1"/>
    <row r="1120" ht="12.75" customHeight="1"/>
    <row r="1121" ht="12.75" customHeight="1"/>
    <row r="1122" ht="12.75" customHeight="1"/>
    <row r="1123" ht="12.75" customHeight="1"/>
    <row r="1124" ht="12.75" customHeight="1"/>
    <row r="1125" ht="12.75" customHeight="1"/>
    <row r="1126" ht="12.75" customHeight="1"/>
    <row r="1127" ht="12.75" customHeight="1"/>
    <row r="1128" ht="12.75" customHeight="1"/>
    <row r="1129" ht="12.75" customHeight="1"/>
    <row r="1130" ht="12.75" customHeight="1"/>
    <row r="1131" ht="12.75" customHeight="1"/>
    <row r="1132" ht="12.75" customHeight="1"/>
    <row r="1133" ht="12.75" customHeight="1"/>
    <row r="1134" ht="12.75" customHeight="1"/>
    <row r="1135" ht="12.75" customHeight="1"/>
    <row r="1136" ht="12.75" customHeight="1"/>
    <row r="1137" ht="12.75" customHeight="1"/>
    <row r="1138" ht="12.75" customHeight="1"/>
    <row r="1139" ht="12.75" customHeight="1"/>
    <row r="1140" ht="12.75" customHeight="1"/>
    <row r="1141" ht="12.75" customHeight="1"/>
    <row r="1142" ht="12.75" customHeight="1"/>
    <row r="1143" ht="12.75" customHeight="1"/>
    <row r="1144" ht="12.75" customHeight="1"/>
    <row r="1145" ht="12.75" customHeight="1"/>
    <row r="1146" ht="12.75" customHeight="1"/>
    <row r="1147" ht="12.75" customHeight="1"/>
    <row r="1148" ht="12.75" customHeight="1"/>
    <row r="1149" ht="12.75" customHeight="1"/>
    <row r="1150" ht="12.75" customHeight="1"/>
    <row r="1151" ht="12.75" customHeight="1"/>
    <row r="1152" ht="12.75" customHeight="1"/>
    <row r="1153" ht="12.75" customHeight="1"/>
    <row r="1154" ht="12.75" customHeight="1"/>
    <row r="1155" ht="12.75" customHeight="1"/>
    <row r="1156" ht="12.75" customHeight="1"/>
    <row r="1157" ht="12.75" customHeight="1"/>
    <row r="1158" ht="12.75" customHeight="1"/>
    <row r="1159" ht="12.75" customHeight="1"/>
    <row r="1160" ht="12.75" customHeight="1"/>
    <row r="1161" ht="12.75" customHeight="1"/>
    <row r="1162" ht="12.75" customHeight="1"/>
    <row r="1163" ht="12.75" customHeight="1"/>
    <row r="1164" ht="12.75" customHeight="1"/>
    <row r="1165" ht="12.75" customHeight="1"/>
    <row r="1166" ht="12.75" customHeight="1"/>
    <row r="1167" ht="12.75" customHeight="1"/>
    <row r="1168" ht="12.75" customHeight="1"/>
    <row r="1169" ht="12.75" customHeight="1"/>
    <row r="1170" ht="12.75" customHeight="1"/>
    <row r="1171" ht="12.75" customHeight="1"/>
    <row r="1172" ht="12.75" customHeight="1"/>
    <row r="1173" ht="12.75" customHeight="1"/>
    <row r="1174" ht="12.75" customHeight="1"/>
    <row r="1175" ht="12.75" customHeight="1"/>
    <row r="1176" ht="12.75" customHeight="1"/>
    <row r="1177" ht="12.75" customHeight="1"/>
    <row r="1178" ht="12.75" customHeight="1"/>
    <row r="1179" ht="12.75" customHeight="1"/>
    <row r="1180" ht="12.75" customHeight="1"/>
    <row r="1181" ht="12.75" customHeight="1"/>
    <row r="1182" ht="12.75" customHeight="1"/>
    <row r="1183" ht="12.75" customHeight="1"/>
    <row r="1184" ht="12.75" customHeight="1"/>
    <row r="1185" ht="12.75" customHeight="1"/>
    <row r="1186" ht="12.75" customHeight="1"/>
    <row r="1187" ht="12.75" customHeight="1"/>
    <row r="1188" ht="12.75" customHeight="1"/>
    <row r="1189" ht="12.75" customHeight="1"/>
    <row r="1190" ht="12.75" customHeight="1"/>
    <row r="1191" ht="12.75" customHeight="1"/>
    <row r="1192" ht="12.75" customHeight="1"/>
    <row r="1193" ht="12.75" customHeight="1"/>
    <row r="1194" ht="12.75" customHeight="1"/>
    <row r="1195" ht="12.75" customHeight="1"/>
    <row r="1196" ht="12.75" customHeight="1"/>
    <row r="1197" ht="12.75" customHeight="1"/>
    <row r="1198" ht="12.75" customHeight="1"/>
    <row r="1199" ht="12.75" customHeight="1"/>
    <row r="1200" ht="12.75" customHeight="1"/>
    <row r="1201" ht="12.75" customHeight="1"/>
    <row r="1202" ht="12.75" customHeight="1"/>
    <row r="1203" ht="12.75" customHeight="1"/>
    <row r="1204" ht="12.75" customHeight="1"/>
    <row r="1205" ht="12.75" customHeight="1"/>
    <row r="1206" ht="12.75" customHeight="1"/>
    <row r="1207" ht="12.75" customHeight="1"/>
    <row r="1208" ht="12.75" customHeight="1"/>
    <row r="1209" ht="12.75" customHeight="1"/>
    <row r="1210" ht="12.75" customHeight="1"/>
    <row r="1211" ht="12.75" customHeight="1"/>
    <row r="1212" ht="12.75" customHeight="1"/>
    <row r="1213" ht="12.75" customHeight="1"/>
    <row r="1214" ht="12.75" customHeight="1"/>
    <row r="1215" ht="12.75" customHeight="1"/>
    <row r="1216" ht="12.75" customHeight="1"/>
    <row r="1217" ht="12.75" customHeight="1"/>
    <row r="1218" ht="12.75" customHeight="1"/>
    <row r="1219" ht="12.75" customHeight="1"/>
    <row r="1220" ht="12.75" customHeight="1"/>
    <row r="1221" ht="12.75" customHeight="1"/>
    <row r="1222" ht="12.75" customHeight="1"/>
    <row r="1223" ht="12.75" customHeight="1"/>
    <row r="1224" ht="12.75" customHeight="1"/>
    <row r="1225" ht="12.75" customHeight="1"/>
    <row r="1226" ht="12.75" customHeight="1"/>
    <row r="1227" ht="12.75" customHeight="1"/>
    <row r="1228" ht="12.75" customHeight="1"/>
    <row r="1229" ht="12.75" customHeight="1"/>
    <row r="1230" ht="12.75" customHeight="1"/>
    <row r="1231" ht="12.75" customHeight="1"/>
    <row r="1232" ht="12.75" customHeight="1"/>
    <row r="1233" ht="12.75" customHeight="1"/>
    <row r="1234" ht="12.75" customHeight="1"/>
    <row r="1235" ht="12.75" customHeight="1"/>
    <row r="1236" ht="12.75" customHeight="1"/>
    <row r="1237" ht="12.75" customHeight="1"/>
    <row r="1238" ht="12.75" customHeight="1"/>
    <row r="1239" ht="12.75" customHeight="1"/>
    <row r="1240" ht="12.75" customHeight="1"/>
    <row r="1241" ht="12.75" customHeight="1"/>
    <row r="1242" ht="12.75" customHeight="1"/>
    <row r="1243" ht="12.75" customHeight="1"/>
    <row r="1244" ht="12.75" customHeight="1"/>
    <row r="1245" ht="12.75" customHeight="1"/>
    <row r="1246" ht="12.75" customHeight="1"/>
    <row r="1247" ht="12.75" customHeight="1"/>
    <row r="1248" ht="12.75" customHeight="1"/>
    <row r="1249" ht="12.75" customHeight="1"/>
    <row r="1250" ht="12.75" customHeight="1"/>
    <row r="1251" ht="12.75" customHeight="1"/>
    <row r="1252" ht="12.75" customHeight="1"/>
    <row r="1253" ht="12.75" customHeight="1"/>
    <row r="1254" ht="12.75" customHeight="1"/>
    <row r="1255" ht="12.75" customHeight="1"/>
    <row r="1256" ht="12.75" customHeight="1"/>
    <row r="1257" ht="12.75" customHeight="1"/>
    <row r="1258" ht="12.75" customHeight="1"/>
    <row r="1259" ht="12.75" customHeight="1"/>
    <row r="1260" ht="12.75" customHeight="1"/>
    <row r="1261" ht="12.75" customHeight="1"/>
    <row r="1262" ht="12.75" customHeight="1"/>
    <row r="1263" ht="12.75" customHeight="1"/>
    <row r="1264" ht="12.75" customHeight="1"/>
    <row r="1265" ht="12.75" customHeight="1"/>
    <row r="1266" ht="12.75" customHeight="1"/>
    <row r="1267" ht="12.75" customHeight="1"/>
    <row r="1268" ht="12.75" customHeight="1"/>
    <row r="1269" ht="12.75" customHeight="1"/>
    <row r="1270" ht="12.75" customHeight="1"/>
    <row r="1271" ht="12.75" customHeight="1"/>
    <row r="1272" ht="12.75" customHeight="1"/>
    <row r="1273" ht="12.75" customHeight="1"/>
    <row r="1274" ht="12.75" customHeight="1"/>
    <row r="1275" ht="12.75" customHeight="1"/>
    <row r="1276" ht="12.75" customHeight="1"/>
    <row r="1277" ht="12.75" customHeight="1"/>
    <row r="1278" ht="12.75" customHeight="1"/>
    <row r="1279" ht="12.75" customHeight="1"/>
    <row r="1280" ht="12.75" customHeight="1"/>
    <row r="1281" ht="12.75" customHeight="1"/>
    <row r="1282" ht="12.75" customHeight="1"/>
    <row r="1283" ht="12.75" customHeight="1"/>
    <row r="1284" ht="12.75" customHeight="1"/>
    <row r="1285" ht="12.75" customHeight="1"/>
    <row r="1286" ht="12.75" customHeight="1"/>
    <row r="1287" ht="12.75" customHeight="1"/>
    <row r="1288" ht="12.75" customHeight="1"/>
    <row r="1289" ht="12.75" customHeight="1"/>
    <row r="1290" ht="12.75" customHeight="1"/>
    <row r="1291" ht="12.75" customHeight="1"/>
    <row r="1292" ht="12.75" customHeight="1"/>
    <row r="1293" ht="12.75" customHeight="1"/>
    <row r="1294" ht="12.75" customHeight="1"/>
    <row r="1295" ht="12.75" customHeight="1"/>
    <row r="1296" ht="12.75" customHeight="1"/>
    <row r="1297" ht="12.75" customHeight="1"/>
    <row r="1298" ht="12.75" customHeight="1"/>
    <row r="1299" ht="12.75" customHeight="1"/>
    <row r="1300" ht="12.75" customHeight="1"/>
    <row r="1301" ht="12.75" customHeight="1"/>
    <row r="1302" ht="12.75" customHeight="1"/>
    <row r="1303" ht="12.75" customHeight="1"/>
    <row r="1304" ht="12.75" customHeight="1"/>
    <row r="1305" ht="12.75" customHeight="1"/>
    <row r="1306" ht="12.75" customHeight="1"/>
    <row r="1307" ht="12.75" customHeight="1"/>
    <row r="1308" ht="12.75" customHeight="1"/>
    <row r="1309" ht="12.75" customHeight="1"/>
    <row r="1310" ht="12.75" customHeight="1"/>
    <row r="1311" ht="12.75" customHeight="1"/>
    <row r="1312" ht="12.75" customHeight="1"/>
    <row r="1313" ht="12.75" customHeight="1"/>
    <row r="1314" ht="12.75" customHeight="1"/>
    <row r="1315" ht="12.75" customHeight="1"/>
    <row r="1316" ht="12.75" customHeight="1"/>
    <row r="1317" ht="12.75" customHeight="1"/>
    <row r="1318" ht="12.75" customHeight="1"/>
    <row r="1319" ht="12.75" customHeight="1"/>
    <row r="1320" ht="12.75" customHeight="1"/>
    <row r="1321" ht="12.75" customHeight="1"/>
    <row r="1322" ht="12.75" customHeight="1"/>
    <row r="1323" ht="12.75" customHeight="1"/>
    <row r="1324" ht="12.75" customHeight="1"/>
    <row r="1325" ht="12.75" customHeight="1"/>
    <row r="1326" ht="12.75" customHeight="1"/>
    <row r="1327" ht="12.75" customHeight="1"/>
    <row r="1328" ht="12.75" customHeight="1"/>
    <row r="1329" ht="12.75" customHeight="1"/>
    <row r="1330" ht="12.75" customHeight="1"/>
    <row r="1331" ht="12.75" customHeight="1"/>
    <row r="1332" ht="12.75" customHeight="1"/>
    <row r="1333" ht="12.75" customHeight="1"/>
    <row r="1334" ht="12.75" customHeight="1"/>
    <row r="1335" ht="12.75" customHeight="1"/>
    <row r="1336" ht="12.75" customHeight="1"/>
    <row r="1337" ht="12.75" customHeight="1"/>
    <row r="1338" ht="12.75" customHeight="1"/>
    <row r="1339" ht="12.75" customHeight="1"/>
    <row r="1340" ht="12.75" customHeight="1"/>
    <row r="1341" ht="12.75" customHeight="1"/>
    <row r="1342" ht="12.75" customHeight="1"/>
    <row r="1343" ht="12.75" customHeight="1"/>
    <row r="1344" ht="12.75" customHeight="1"/>
    <row r="1345" ht="12.75" customHeight="1"/>
    <row r="1346" ht="12.75" customHeight="1"/>
    <row r="1347" ht="12.75" customHeight="1"/>
    <row r="1348" ht="12.75" customHeight="1"/>
    <row r="1349" ht="12.75" customHeight="1"/>
    <row r="1350" ht="12.75" customHeight="1"/>
    <row r="1351" ht="12.75" customHeight="1"/>
    <row r="1352" ht="12.75" customHeight="1"/>
    <row r="1353" ht="12.75" customHeight="1"/>
    <row r="1354" ht="12.75" customHeight="1"/>
    <row r="1355" ht="12.75" customHeight="1"/>
    <row r="1356" ht="12.75" customHeight="1"/>
    <row r="1357" ht="12.75" customHeight="1"/>
    <row r="1358" ht="12.75" customHeight="1"/>
    <row r="1359" ht="12.75" customHeight="1"/>
    <row r="1360" ht="12.75" customHeight="1"/>
    <row r="1361" ht="12.75" customHeight="1"/>
    <row r="1362" ht="12.75" customHeight="1"/>
    <row r="1363" ht="12.75" customHeight="1"/>
    <row r="1364" ht="12.75" customHeight="1"/>
    <row r="1365" ht="12.75" customHeight="1"/>
    <row r="1366" ht="12.75" customHeight="1"/>
    <row r="1367" ht="12.75" customHeight="1"/>
    <row r="1368" ht="12.75" customHeight="1"/>
    <row r="1369" ht="12.75" customHeight="1"/>
    <row r="1370" ht="12.75" customHeight="1"/>
    <row r="1371" ht="12.75" customHeight="1"/>
    <row r="1372" ht="12.75" customHeight="1"/>
    <row r="1373" ht="12.75" customHeight="1"/>
    <row r="1374" ht="12.75" customHeight="1"/>
    <row r="1375" ht="12.75" customHeight="1"/>
    <row r="1376" ht="12.75" customHeight="1"/>
    <row r="1377" ht="12.75" customHeight="1"/>
    <row r="1378" ht="12.75" customHeight="1"/>
    <row r="1379" ht="12.75" customHeight="1"/>
    <row r="1380" ht="12.75" customHeight="1"/>
    <row r="1381" ht="12.75" customHeight="1"/>
    <row r="1382" ht="12.75" customHeight="1"/>
    <row r="1383" ht="12.75" customHeight="1"/>
    <row r="1384" ht="12.75" customHeight="1"/>
    <row r="1385" ht="12.75" customHeight="1"/>
    <row r="1386" ht="12.75" customHeight="1"/>
    <row r="1387" ht="12.75" customHeight="1"/>
    <row r="1388" ht="12.75" customHeight="1"/>
    <row r="1389" ht="12.75" customHeight="1"/>
    <row r="1390" ht="12.75" customHeight="1"/>
    <row r="1391" ht="12.75" customHeight="1"/>
    <row r="1392" ht="12.75" customHeight="1"/>
    <row r="1393" ht="12.75" customHeight="1"/>
    <row r="1394" ht="12.75" customHeight="1"/>
    <row r="1395" ht="12.75" customHeight="1"/>
    <row r="1396" ht="12.75" customHeight="1"/>
    <row r="1397" ht="12.75" customHeight="1"/>
    <row r="1398" ht="12.75" customHeight="1"/>
    <row r="1399" ht="12.75" customHeight="1"/>
    <row r="1400" ht="12.75" customHeight="1"/>
    <row r="1401" ht="12.75" customHeight="1"/>
    <row r="1402" ht="12.75" customHeight="1"/>
    <row r="1403" ht="12.75" customHeight="1"/>
    <row r="1404" ht="12.75" customHeight="1"/>
    <row r="1405" ht="12.75" customHeight="1"/>
    <row r="1406" ht="12.75" customHeight="1"/>
    <row r="1407" ht="12.75" customHeight="1"/>
    <row r="1408" ht="12.75" customHeight="1"/>
    <row r="1409" ht="12.75" customHeight="1"/>
    <row r="1410" ht="12.75" customHeight="1"/>
    <row r="1411" ht="12.75" customHeight="1"/>
    <row r="1412" ht="12.75" customHeight="1"/>
    <row r="1413" ht="12.75" customHeight="1"/>
    <row r="1414" ht="12.75" customHeight="1"/>
    <row r="1415" ht="12.75" customHeight="1"/>
    <row r="1416" ht="12.75" customHeight="1"/>
    <row r="1417" ht="12.75" customHeight="1"/>
    <row r="1418" ht="12.75" customHeight="1"/>
    <row r="1419" ht="12.75" customHeight="1"/>
    <row r="1420" ht="12.75" customHeight="1"/>
    <row r="1421" ht="12.75" customHeight="1"/>
    <row r="1422" ht="12.75" customHeight="1"/>
    <row r="1423" ht="12.75" customHeight="1"/>
    <row r="1424" ht="12.75" customHeight="1"/>
    <row r="1425" ht="12.75" customHeight="1"/>
    <row r="1426" ht="12.75" customHeight="1"/>
    <row r="1427" ht="12.75" customHeight="1"/>
    <row r="1428" ht="12.75" customHeight="1"/>
    <row r="1429" ht="12.75" customHeight="1"/>
    <row r="1430" ht="12.75" customHeight="1"/>
    <row r="1431" ht="12.75" customHeight="1"/>
    <row r="1432" ht="12.75" customHeight="1"/>
    <row r="1433" ht="12.75" customHeight="1"/>
    <row r="1434" ht="12.75" customHeight="1"/>
    <row r="1435" ht="12.75" customHeight="1"/>
    <row r="1436" ht="12.75" customHeight="1"/>
    <row r="1437" ht="12.75" customHeight="1"/>
    <row r="1438" ht="12.75" customHeight="1"/>
    <row r="1439" ht="12.75" customHeight="1"/>
    <row r="1440" ht="12.75" customHeight="1"/>
    <row r="1441" ht="12.75" customHeight="1"/>
    <row r="1442" ht="12.75" customHeight="1"/>
    <row r="1443" ht="12.75" customHeight="1"/>
    <row r="1444" ht="12.75" customHeight="1"/>
    <row r="1445" ht="12.75" customHeight="1"/>
    <row r="1446" ht="12.75" customHeight="1"/>
    <row r="1447" ht="12.75" customHeight="1"/>
    <row r="1448" ht="12.75" customHeight="1"/>
    <row r="1449" ht="12.75" customHeight="1"/>
    <row r="1450" ht="12.75" customHeight="1"/>
    <row r="1451" ht="12.75" customHeight="1"/>
    <row r="1452" ht="12.75" customHeight="1"/>
    <row r="1453" ht="12.75" customHeight="1"/>
    <row r="1454" ht="12.75" customHeight="1"/>
    <row r="1455" ht="12.75" customHeight="1"/>
    <row r="1456" ht="12.75" customHeight="1"/>
    <row r="1457" ht="12.75" customHeight="1"/>
    <row r="1458" ht="12.75" customHeight="1"/>
    <row r="1459" ht="12.75" customHeight="1"/>
    <row r="1460" ht="12.75" customHeight="1"/>
    <row r="1461" ht="12.75" customHeight="1"/>
    <row r="1462" ht="12.75" customHeight="1"/>
    <row r="1463" ht="12.75" customHeight="1"/>
    <row r="1464" ht="12.75" customHeight="1"/>
    <row r="1465" ht="12.75" customHeight="1"/>
    <row r="1466" ht="12.75" customHeight="1"/>
    <row r="1467" ht="12.75" customHeight="1"/>
    <row r="1468" ht="12.75" customHeight="1"/>
    <row r="1469" ht="12.75" customHeight="1"/>
    <row r="1470" ht="12.75" customHeight="1"/>
    <row r="1471" ht="12.75" customHeight="1"/>
    <row r="1472" ht="12.75" customHeight="1"/>
    <row r="1473" ht="12.75" customHeight="1"/>
    <row r="1474" ht="12.75" customHeight="1"/>
    <row r="1475" ht="12.75" customHeight="1"/>
    <row r="1476" ht="12.75" customHeight="1"/>
    <row r="1477" ht="12.75" customHeight="1"/>
    <row r="1478" ht="12.75" customHeight="1"/>
    <row r="1479" ht="12.75" customHeight="1"/>
    <row r="1480" ht="12.75" customHeight="1"/>
    <row r="1481" ht="12.75" customHeight="1"/>
    <row r="1482" ht="12.75" customHeight="1"/>
    <row r="1483" ht="12.75" customHeight="1"/>
    <row r="1484" ht="12.75" customHeight="1"/>
    <row r="1485" ht="12.75" customHeight="1"/>
    <row r="1486" ht="12.75" customHeight="1"/>
    <row r="1487" ht="12.75" customHeight="1"/>
    <row r="1488" ht="12.75" customHeight="1"/>
    <row r="1489" ht="12.75" customHeight="1"/>
    <row r="1490" ht="12.75" customHeight="1"/>
    <row r="1491" ht="12.75" customHeight="1"/>
    <row r="1492" ht="12.75" customHeight="1"/>
    <row r="1493" ht="12.75" customHeight="1"/>
    <row r="1494" ht="12.75" customHeight="1"/>
    <row r="1495" ht="12.75" customHeight="1"/>
    <row r="1496" ht="12.75" customHeight="1"/>
    <row r="1497" ht="12.75" customHeight="1"/>
    <row r="1498" ht="12.75" customHeight="1"/>
    <row r="1499" ht="12.75" customHeight="1"/>
    <row r="1500" ht="12.75" customHeight="1"/>
    <row r="1501" ht="12.75" customHeight="1"/>
    <row r="1502" ht="12.75" customHeight="1"/>
    <row r="1503" ht="12.75" customHeight="1"/>
    <row r="1504" ht="12.75" customHeight="1"/>
    <row r="1505" ht="12.75" customHeight="1"/>
    <row r="1506" ht="12.75" customHeight="1"/>
    <row r="1507" ht="12.75" customHeight="1"/>
    <row r="1508" ht="12.75" customHeight="1"/>
    <row r="1509" ht="12.75" customHeight="1"/>
    <row r="1510" ht="12.75" customHeight="1"/>
    <row r="1511" ht="12.75" customHeight="1"/>
    <row r="1512" ht="12.75" customHeight="1"/>
    <row r="1513" ht="12.75" customHeight="1"/>
    <row r="1514" ht="12.75" customHeight="1"/>
    <row r="1515" ht="12.75" customHeight="1"/>
    <row r="1516" ht="12.75" customHeight="1"/>
    <row r="1517" ht="12.75" customHeight="1"/>
    <row r="1518" ht="12.75" customHeight="1"/>
    <row r="1519" ht="12.75" customHeight="1"/>
    <row r="1520" ht="12.75" customHeight="1"/>
    <row r="1521" ht="12.75" customHeight="1"/>
    <row r="1522" ht="12.75" customHeight="1"/>
    <row r="1523" ht="12.75" customHeight="1"/>
    <row r="1524" ht="12.75" customHeight="1"/>
    <row r="1525" ht="12.75" customHeight="1"/>
    <row r="1526" ht="12.75" customHeight="1"/>
    <row r="1527" ht="12.75" customHeight="1"/>
    <row r="1528" ht="12.75" customHeight="1"/>
    <row r="1529" ht="12.75" customHeight="1"/>
    <row r="1530" ht="12.75" customHeight="1"/>
    <row r="1531" ht="12.75" customHeight="1"/>
    <row r="1532" ht="12.75" customHeight="1"/>
    <row r="1533" ht="12.75" customHeight="1"/>
    <row r="1534" ht="12.75" customHeight="1"/>
    <row r="1535" ht="12.75" customHeight="1"/>
    <row r="1536" ht="12.75" customHeight="1"/>
    <row r="1537" ht="12.75" customHeight="1"/>
    <row r="1538" ht="12.75" customHeight="1"/>
    <row r="1539" ht="12.75" customHeight="1"/>
    <row r="1540" ht="12.75" customHeight="1"/>
    <row r="1541" ht="12.75" customHeight="1"/>
    <row r="1542" ht="12.75" customHeight="1"/>
  </sheetData>
  <mergeCells count="5">
    <mergeCell ref="F66:F69"/>
    <mergeCell ref="C14:C16"/>
    <mergeCell ref="C28:C29"/>
    <mergeCell ref="C41:C42"/>
    <mergeCell ref="C64:C69"/>
  </mergeCells>
  <conditionalFormatting sqref="E14">
    <cfRule type="cellIs" dxfId="510" priority="102" operator="equal">
      <formula>"YES"</formula>
    </cfRule>
    <cfRule type="cellIs" dxfId="509" priority="103" operator="equal">
      <formula>"NO"</formula>
    </cfRule>
    <cfRule type="cellIs" dxfId="508" priority="104" operator="equal">
      <formula>"YES"</formula>
    </cfRule>
  </conditionalFormatting>
  <conditionalFormatting sqref="E28">
    <cfRule type="cellIs" dxfId="507" priority="95" operator="equal">
      <formula>"YES"</formula>
    </cfRule>
    <cfRule type="cellIs" dxfId="506" priority="96" operator="equal">
      <formula>"NO"</formula>
    </cfRule>
    <cfRule type="cellIs" dxfId="505" priority="97" operator="equal">
      <formula>"YES"</formula>
    </cfRule>
  </conditionalFormatting>
  <conditionalFormatting sqref="E41">
    <cfRule type="cellIs" dxfId="504" priority="61" operator="equal">
      <formula>"YES"</formula>
    </cfRule>
    <cfRule type="cellIs" dxfId="503" priority="62" operator="equal">
      <formula>"NO"</formula>
    </cfRule>
    <cfRule type="cellIs" dxfId="502" priority="63" operator="equal">
      <formula>"YES"</formula>
    </cfRule>
  </conditionalFormatting>
  <conditionalFormatting sqref="F13:F18 H94:H102 F103:F106">
    <cfRule type="cellIs" dxfId="501" priority="100" operator="equal">
      <formula>"KO"</formula>
    </cfRule>
    <cfRule type="cellIs" dxfId="500" priority="101" operator="equal">
      <formula>"OK"</formula>
    </cfRule>
  </conditionalFormatting>
  <conditionalFormatting sqref="F17">
    <cfRule type="cellIs" dxfId="499" priority="141" operator="equal">
      <formula>"YES"</formula>
    </cfRule>
    <cfRule type="cellIs" dxfId="498" priority="142" operator="equal">
      <formula>"NO"</formula>
    </cfRule>
    <cfRule type="cellIs" dxfId="497" priority="143" operator="equal">
      <formula>"YES"</formula>
    </cfRule>
  </conditionalFormatting>
  <conditionalFormatting sqref="F60">
    <cfRule type="cellIs" dxfId="496" priority="10" operator="equal">
      <formula>"OK"</formula>
    </cfRule>
    <cfRule type="cellIs" dxfId="495" priority="11" stopIfTrue="1" operator="equal">
      <formula>"OK"</formula>
    </cfRule>
  </conditionalFormatting>
  <conditionalFormatting sqref="F71">
    <cfRule type="cellIs" dxfId="494" priority="4" operator="equal">
      <formula>"OK"</formula>
    </cfRule>
    <cfRule type="cellIs" dxfId="493" priority="5" stopIfTrue="1" operator="equal">
      <formula>"OK"</formula>
    </cfRule>
  </conditionalFormatting>
  <conditionalFormatting sqref="H10">
    <cfRule type="containsText" dxfId="492" priority="1" operator="containsText" text="KO">
      <formula>NOT(ISERROR(SEARCH("KO",H10)))</formula>
    </cfRule>
    <cfRule type="cellIs" dxfId="491" priority="2" operator="equal">
      <formula>"OK"</formula>
    </cfRule>
    <cfRule type="cellIs" dxfId="490" priority="3" stopIfTrue="1" operator="equal">
      <formula>"OK"</formula>
    </cfRule>
  </conditionalFormatting>
  <conditionalFormatting sqref="H56:H59">
    <cfRule type="cellIs" dxfId="489" priority="14" operator="equal">
      <formula>"KO"</formula>
    </cfRule>
    <cfRule type="cellIs" dxfId="488" priority="15" operator="equal">
      <formula>"OK"</formula>
    </cfRule>
  </conditionalFormatting>
  <conditionalFormatting sqref="H62:H63">
    <cfRule type="cellIs" dxfId="487" priority="115" operator="equal">
      <formula>"OK"</formula>
    </cfRule>
    <cfRule type="cellIs" dxfId="486" priority="116" stopIfTrue="1" operator="equal">
      <formula>"OK"</formula>
    </cfRule>
  </conditionalFormatting>
  <conditionalFormatting sqref="H64:H71">
    <cfRule type="cellIs" dxfId="485" priority="22" operator="equal">
      <formula>"KO"</formula>
    </cfRule>
    <cfRule type="cellIs" dxfId="484" priority="23" operator="equal">
      <formula>"OK"</formula>
    </cfRule>
  </conditionalFormatting>
  <conditionalFormatting sqref="H86:H87">
    <cfRule type="cellIs" dxfId="483" priority="12" operator="equal">
      <formula>"KO"</formula>
    </cfRule>
    <cfRule type="cellIs" dxfId="482" priority="13" operator="equal">
      <formula>"OK"</formula>
    </cfRule>
  </conditionalFormatting>
  <conditionalFormatting sqref="H117">
    <cfRule type="cellIs" dxfId="481" priority="105" operator="equal">
      <formula>"OK"</formula>
    </cfRule>
    <cfRule type="cellIs" dxfId="480" priority="106" stopIfTrue="1" operator="equal">
      <formula>"OK"</formula>
    </cfRule>
  </conditionalFormatting>
  <pageMargins left="0.7" right="0.7" top="0.75" bottom="0.75" header="0.3" footer="0.3"/>
  <pageSetup paperSize="9" scale="36" orientation="portrait" r:id="rId1"/>
  <drawing r:id="rId2"/>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6" tint="0.39997558519241921"/>
  </sheetPr>
  <dimension ref="A1:P31"/>
  <sheetViews>
    <sheetView showGridLines="0" workbookViewId="0">
      <selection activeCell="E14" sqref="E14:H16"/>
    </sheetView>
  </sheetViews>
  <sheetFormatPr baseColWidth="10" defaultColWidth="11.42578125" defaultRowHeight="15"/>
  <cols>
    <col min="1" max="1" width="1.28515625" style="165" customWidth="1"/>
    <col min="2" max="2" width="56.140625" style="165" customWidth="1"/>
    <col min="3" max="3" width="31.42578125" style="165" customWidth="1"/>
    <col min="4" max="4" width="47.28515625" style="165" customWidth="1"/>
    <col min="5" max="5" width="30.7109375" style="165" customWidth="1"/>
    <col min="6" max="6" width="2.5703125" style="165" customWidth="1"/>
    <col min="7" max="7" width="2.7109375" style="165" customWidth="1"/>
    <col min="8" max="8" width="25" style="165" customWidth="1"/>
    <col min="9" max="13" width="11.42578125" style="165" customWidth="1"/>
    <col min="14" max="14" width="17.140625" style="165" customWidth="1"/>
    <col min="15" max="16" width="11.42578125" style="165" customWidth="1"/>
  </cols>
  <sheetData>
    <row r="1" spans="1:8" ht="6.75" customHeight="1"/>
    <row r="2" spans="1:8" ht="12.75" customHeight="1">
      <c r="B2" s="1497"/>
      <c r="C2" s="1498"/>
      <c r="D2" s="1498"/>
      <c r="E2" s="1499"/>
    </row>
    <row r="3" spans="1:8" ht="12.75" customHeight="1">
      <c r="B3" s="1500"/>
      <c r="C3" s="1012"/>
      <c r="D3" s="1107" t="s">
        <v>322</v>
      </c>
      <c r="E3" s="1718">
        <f>Cover!$F$37</f>
        <v>45626</v>
      </c>
    </row>
    <row r="4" spans="1:8" ht="11.25" customHeight="1">
      <c r="A4" s="272"/>
      <c r="B4" s="1500"/>
      <c r="C4" s="1012"/>
      <c r="D4" s="1107" t="s">
        <v>324</v>
      </c>
      <c r="E4" s="1718" t="e">
        <f>Cover!$F$39</f>
        <v>#N/A</v>
      </c>
    </row>
    <row r="5" spans="1:8" ht="12.75" customHeight="1">
      <c r="A5" s="272"/>
      <c r="B5" s="1500"/>
      <c r="C5" s="1012"/>
      <c r="D5" s="1107" t="s">
        <v>325</v>
      </c>
      <c r="E5" s="1718">
        <f>Cover!$F$41</f>
        <v>45645</v>
      </c>
    </row>
    <row r="6" spans="1:8" ht="12.75" customHeight="1">
      <c r="A6" s="272"/>
      <c r="B6" s="1501"/>
      <c r="C6" s="1502"/>
      <c r="D6" s="1503"/>
      <c r="E6" s="1504"/>
    </row>
    <row r="7" spans="1:8" ht="15.75" thickBot="1"/>
    <row r="8" spans="1:8" ht="24" thickTop="1" thickBot="1">
      <c r="B8" s="721" t="s">
        <v>529</v>
      </c>
      <c r="C8" s="722"/>
      <c r="D8" s="723"/>
      <c r="E8" s="1075" t="str">
        <f>D21</f>
        <v>OK</v>
      </c>
    </row>
    <row r="9" spans="1:8" ht="15.75" thickTop="1"/>
    <row r="10" spans="1:8" ht="17.25" customHeight="1">
      <c r="B10" s="1861" t="s">
        <v>530</v>
      </c>
      <c r="C10" s="994"/>
      <c r="D10" s="1608">
        <f>E5</f>
        <v>45645</v>
      </c>
      <c r="E10"/>
    </row>
    <row r="11" spans="1:8" ht="27" customHeight="1">
      <c r="B11" s="1861" t="s">
        <v>531</v>
      </c>
      <c r="C11" s="994"/>
      <c r="D11" s="1604" t="str">
        <f>Cover!B76</f>
        <v>Credit Agricole Consumer Finance</v>
      </c>
      <c r="E11"/>
    </row>
    <row r="12" spans="1:8" ht="17.25" customHeight="1">
      <c r="B12" s="1861" t="s">
        <v>533</v>
      </c>
      <c r="C12" s="994"/>
      <c r="D12" s="1605">
        <f>INPUT!R19</f>
        <v>108609</v>
      </c>
      <c r="E12"/>
    </row>
    <row r="13" spans="1:8" ht="17.25" customHeight="1">
      <c r="B13" s="1861" t="s">
        <v>534</v>
      </c>
      <c r="C13" s="994"/>
      <c r="D13" s="1606">
        <f>'03. Asset follow up'!F11</f>
        <v>939999984.12</v>
      </c>
      <c r="E13"/>
    </row>
    <row r="14" spans="1:8" ht="17.25" customHeight="1">
      <c r="B14" s="1861" t="s">
        <v>535</v>
      </c>
      <c r="C14" s="994"/>
      <c r="D14" s="1606">
        <f>'03. Asset follow up'!I100</f>
        <v>2784481.81</v>
      </c>
      <c r="E14"/>
    </row>
    <row r="15" spans="1:8" ht="17.25" customHeight="1">
      <c r="B15" s="1861" t="s">
        <v>3512</v>
      </c>
      <c r="C15" s="994"/>
      <c r="D15" s="1606">
        <f>INPUT!AW19</f>
        <v>5959507.2699999996</v>
      </c>
      <c r="E15"/>
      <c r="H15" s="2902"/>
    </row>
    <row r="16" spans="1:8" ht="17.25" customHeight="1">
      <c r="B16" s="1861" t="s">
        <v>536</v>
      </c>
      <c r="C16" s="994"/>
      <c r="D16" s="1606">
        <f>D14+D13</f>
        <v>942784465.92999995</v>
      </c>
      <c r="E16"/>
    </row>
    <row r="17" spans="2:9" ht="17.25" customHeight="1">
      <c r="B17" s="1861" t="s">
        <v>537</v>
      </c>
      <c r="C17" s="994"/>
      <c r="D17" s="1607">
        <f>'03. Asset follow up'!E11</f>
        <v>939999984.12</v>
      </c>
      <c r="E17" s="2017"/>
    </row>
    <row r="18" spans="2:9" ht="17.25" customHeight="1">
      <c r="B18" s="1861" t="s">
        <v>2681</v>
      </c>
      <c r="C18" s="994"/>
      <c r="D18" s="1604" t="str">
        <f>INPUT!JN19</f>
        <v>DYD.GIN2402.txt</v>
      </c>
      <c r="E18"/>
    </row>
    <row r="19" spans="2:9" ht="17.25" customHeight="1">
      <c r="B19" s="1861" t="s">
        <v>2682</v>
      </c>
      <c r="C19" s="994"/>
      <c r="D19" s="1604" t="str">
        <f>INPUT!JO19</f>
        <v>EBR.GIN2402.txt</v>
      </c>
      <c r="E19"/>
    </row>
    <row r="20" spans="2:9" ht="9" customHeight="1">
      <c r="B20" s="986"/>
      <c r="C20" s="986"/>
      <c r="D20" s="986"/>
    </row>
    <row r="21" spans="2:9" ht="18.75">
      <c r="B21" s="988" t="s">
        <v>1312</v>
      </c>
      <c r="C21" s="988"/>
      <c r="D21" s="1862" t="str">
        <f>IF(D26=0,"OK","KO")</f>
        <v>OK</v>
      </c>
      <c r="E21" s="1862"/>
      <c r="H21" s="2865"/>
    </row>
    <row r="22" spans="2:9">
      <c r="B22" s="971"/>
      <c r="C22" s="971"/>
      <c r="D22" s="971"/>
    </row>
    <row r="23" spans="2:9">
      <c r="B23" s="989" t="s">
        <v>1313</v>
      </c>
      <c r="C23" s="993"/>
      <c r="D23" s="1505">
        <f>'Input Gestion'!AV13</f>
        <v>0</v>
      </c>
    </row>
    <row r="24" spans="2:9">
      <c r="B24" s="989" t="s">
        <v>1314</v>
      </c>
      <c r="C24" s="993"/>
      <c r="D24" s="991">
        <f>D13-D15</f>
        <v>934040476.85000002</v>
      </c>
      <c r="E24" s="2862"/>
      <c r="I24" s="2862"/>
    </row>
    <row r="25" spans="2:9">
      <c r="B25" s="989" t="s">
        <v>1315</v>
      </c>
      <c r="C25" s="993"/>
      <c r="D25" s="991">
        <f>D24</f>
        <v>934040476.85000002</v>
      </c>
    </row>
    <row r="26" spans="2:9">
      <c r="B26" s="989" t="s">
        <v>1316</v>
      </c>
      <c r="C26" s="993"/>
      <c r="D26" s="992">
        <f>D23+D24-D25</f>
        <v>0</v>
      </c>
      <c r="I26" s="2862"/>
    </row>
    <row r="27" spans="2:9">
      <c r="E27" s="2864"/>
    </row>
    <row r="28" spans="2:9">
      <c r="B28" s="993" t="s">
        <v>1435</v>
      </c>
      <c r="C28" s="994"/>
      <c r="D28" s="990" t="s">
        <v>247</v>
      </c>
    </row>
    <row r="30" spans="2:9">
      <c r="B30" s="993" t="s">
        <v>1317</v>
      </c>
      <c r="C30" s="993"/>
      <c r="D30" s="1505">
        <v>934040476.85000002</v>
      </c>
    </row>
    <row r="31" spans="2:9">
      <c r="D31" s="2861"/>
    </row>
  </sheetData>
  <conditionalFormatting sqref="D21:E21">
    <cfRule type="cellIs" dxfId="479" priority="7" operator="equal">
      <formula>"OK"</formula>
    </cfRule>
    <cfRule type="cellIs" dxfId="478" priority="8" stopIfTrue="1" operator="equal">
      <formula>"OK"</formula>
    </cfRule>
  </conditionalFormatting>
  <conditionalFormatting sqref="E8">
    <cfRule type="cellIs" dxfId="477" priority="1" operator="equal">
      <formula>"OK"</formula>
    </cfRule>
    <cfRule type="cellIs" dxfId="476" priority="2" operator="equal">
      <formula>"BREACH"</formula>
    </cfRule>
    <cfRule type="cellIs" dxfId="475" priority="3" operator="equal">
      <formula>"OK"</formula>
    </cfRule>
    <cfRule type="cellIs" dxfId="474" priority="4" operator="equal">
      <formula>"OK"</formula>
    </cfRule>
    <cfRule type="cellIs" dxfId="473" priority="5" stopIfTrue="1" operator="equal">
      <formula>"BREACH"</formula>
    </cfRule>
    <cfRule type="cellIs" dxfId="472" priority="6" stopIfTrue="1" operator="equal">
      <formula>"OK"</formula>
    </cfRule>
  </conditionalFormatting>
  <pageMargins left="0.7" right="0.7" top="0.75" bottom="0.75" header="0.3" footer="0.3"/>
  <pageSetup paperSize="9" scale="57"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6" tint="0.39997558519241921"/>
  </sheetPr>
  <dimension ref="A1:EC394"/>
  <sheetViews>
    <sheetView showGridLines="0" workbookViewId="0">
      <selection activeCell="H3" sqref="H3"/>
    </sheetView>
  </sheetViews>
  <sheetFormatPr baseColWidth="10" defaultColWidth="11.42578125" defaultRowHeight="15"/>
  <cols>
    <col min="1" max="1" width="2.140625" style="25" customWidth="1"/>
    <col min="2" max="2" width="17.7109375" style="25" customWidth="1"/>
    <col min="3" max="3" width="21.140625" style="25" customWidth="1"/>
    <col min="4" max="4" width="47.85546875" style="25" customWidth="1"/>
    <col min="5" max="5" width="26.7109375" style="25" customWidth="1"/>
    <col min="6" max="6" width="1.28515625" style="25" customWidth="1"/>
    <col min="7" max="7" width="19.28515625" style="25" customWidth="1"/>
    <col min="8" max="8" width="29.42578125" style="25" customWidth="1"/>
    <col min="9" max="9" width="20.140625" style="25" customWidth="1"/>
    <col min="10" max="10" width="2.140625" style="25" customWidth="1"/>
    <col min="11" max="11" width="18.28515625" style="25" customWidth="1"/>
    <col min="12" max="12" width="17.140625" style="25" customWidth="1"/>
    <col min="13" max="13" width="16.5703125" style="25" customWidth="1"/>
    <col min="14" max="14" width="2" style="25" customWidth="1"/>
    <col min="15" max="15" width="23" style="25" bestFit="1" customWidth="1"/>
    <col min="16" max="16" width="15.5703125" style="25" bestFit="1" customWidth="1"/>
    <col min="17" max="17" width="14" style="25" bestFit="1" customWidth="1"/>
    <col min="18" max="18" width="1.85546875" style="25" customWidth="1"/>
    <col min="19" max="19" width="15.5703125" style="25" customWidth="1"/>
    <col min="20" max="21" width="16.28515625" style="25" customWidth="1"/>
    <col min="22" max="22" width="1.85546875" style="25" customWidth="1"/>
    <col min="23" max="25" width="16.28515625" style="25" customWidth="1"/>
    <col min="26" max="26" width="1.7109375" style="25" customWidth="1"/>
    <col min="27" max="29" width="16.28515625" style="25" customWidth="1"/>
    <col min="30" max="30" width="1.5703125" style="25" customWidth="1"/>
    <col min="31" max="33" width="16.28515625" style="25" customWidth="1"/>
    <col min="34" max="34" width="1" style="25" customWidth="1"/>
    <col min="35" max="37" width="16.28515625" style="25" customWidth="1"/>
    <col min="38" max="38" width="1.5703125" style="25" customWidth="1"/>
    <col min="39" max="41" width="16.28515625" style="25" customWidth="1"/>
    <col min="42" max="42" width="0.7109375" style="25" customWidth="1"/>
    <col min="43" max="45" width="16.28515625" style="25" customWidth="1"/>
    <col min="46" max="46" width="1" style="25" customWidth="1"/>
    <col min="47" max="47" width="17.28515625" style="25" bestFit="1" customWidth="1"/>
    <col min="48" max="48" width="17.140625" style="25" customWidth="1"/>
    <col min="49" max="49" width="13.7109375" style="25" bestFit="1" customWidth="1"/>
    <col min="50" max="50" width="0.85546875" style="25" customWidth="1"/>
    <col min="51" max="51" width="16.28515625" style="25" customWidth="1"/>
    <col min="52" max="52" width="14.42578125" style="25" bestFit="1" customWidth="1"/>
    <col min="53" max="53" width="12.5703125" style="25" bestFit="1" customWidth="1"/>
    <col min="54" max="54" width="1" style="25" customWidth="1"/>
    <col min="55" max="55" width="15.5703125" style="25" bestFit="1" customWidth="1"/>
    <col min="56" max="56" width="14.42578125" style="25" bestFit="1" customWidth="1"/>
    <col min="57" max="57" width="13.42578125" style="25" customWidth="1"/>
    <col min="58" max="58" width="1.85546875" style="25" customWidth="1"/>
    <col min="59" max="59" width="16.5703125" style="25" customWidth="1"/>
    <col min="60" max="61" width="15" style="25" customWidth="1"/>
    <col min="62" max="62" width="1.5703125" style="25" customWidth="1"/>
    <col min="63" max="63" width="16.5703125" style="25" customWidth="1"/>
    <col min="64" max="65" width="15" style="25" customWidth="1"/>
    <col min="66" max="66" width="0.85546875" style="25" customWidth="1"/>
    <col min="67" max="67" width="15.5703125" style="25" bestFit="1" customWidth="1"/>
    <col min="68" max="69" width="13" style="25" bestFit="1" customWidth="1"/>
    <col min="70" max="70" width="0.85546875" style="25" customWidth="1"/>
    <col min="71" max="71" width="15.5703125" style="25" bestFit="1" customWidth="1"/>
    <col min="72" max="73" width="13" style="25" bestFit="1" customWidth="1"/>
    <col min="74" max="74" width="0.85546875" style="25" customWidth="1"/>
    <col min="75" max="75" width="15.5703125" style="25" bestFit="1" customWidth="1"/>
    <col min="76" max="77" width="13" style="25" bestFit="1" customWidth="1"/>
    <col min="78" max="78" width="2" style="25" customWidth="1"/>
    <col min="79" max="79" width="15.5703125" style="25" bestFit="1" customWidth="1"/>
    <col min="80" max="81" width="13" style="25" bestFit="1" customWidth="1"/>
    <col min="82" max="82" width="3.85546875" style="25" customWidth="1"/>
    <col min="83" max="83" width="14.140625" style="25" customWidth="1"/>
    <col min="84" max="85" width="11.42578125" style="25" customWidth="1"/>
    <col min="86" max="86" width="3.85546875" style="25" customWidth="1"/>
    <col min="87" max="87" width="14.140625" style="25" customWidth="1"/>
    <col min="88" max="89" width="11.42578125" style="25" customWidth="1"/>
    <col min="90" max="90" width="3.85546875" style="25" customWidth="1"/>
    <col min="91" max="91" width="14.140625" style="25" customWidth="1"/>
    <col min="92" max="93" width="11.42578125" style="25" customWidth="1"/>
    <col min="94" max="94" width="3.85546875" style="25" customWidth="1"/>
    <col min="95" max="95" width="14.140625" style="25" customWidth="1"/>
    <col min="96" max="97" width="11.42578125" style="25" customWidth="1"/>
    <col min="98" max="98" width="3.85546875" style="25" customWidth="1"/>
    <col min="99" max="99" width="14.140625" style="25" customWidth="1"/>
    <col min="100" max="101" width="11.42578125" style="25" customWidth="1"/>
    <col min="102" max="102" width="3.85546875" style="25" customWidth="1"/>
    <col min="103" max="103" width="14.140625" style="25" customWidth="1"/>
    <col min="104" max="105" width="11.42578125" style="25" customWidth="1"/>
    <col min="106" max="106" width="3.85546875" style="25" customWidth="1"/>
    <col min="107" max="107" width="14.140625" style="25" customWidth="1"/>
    <col min="108" max="109" width="11.42578125" style="25" customWidth="1"/>
    <col min="110" max="110" width="3.85546875" style="25" customWidth="1"/>
    <col min="111" max="111" width="14.140625" style="25" customWidth="1"/>
    <col min="112" max="113" width="11.42578125" style="25" customWidth="1"/>
    <col min="114" max="114" width="3.85546875" style="25" customWidth="1"/>
    <col min="115" max="115" width="14.140625" style="25" customWidth="1"/>
    <col min="116" max="117" width="11.42578125" style="25" customWidth="1"/>
    <col min="118" max="118" width="4" style="25" customWidth="1"/>
    <col min="119" max="121" width="11.42578125" style="25" customWidth="1"/>
    <col min="122" max="122" width="2.28515625" style="25" customWidth="1"/>
    <col min="123" max="123" width="11.42578125" style="25" customWidth="1"/>
    <col min="124" max="124" width="13.5703125" style="25" bestFit="1" customWidth="1"/>
    <col min="125" max="125" width="11.42578125" style="25" customWidth="1"/>
    <col min="126" max="126" width="6" style="25" customWidth="1"/>
    <col min="127" max="127" width="11.42578125" style="25" customWidth="1"/>
    <col min="128" max="128" width="13.5703125" style="25" bestFit="1" customWidth="1"/>
    <col min="129" max="129" width="11.42578125" style="25" customWidth="1"/>
    <col min="130" max="130" width="5.85546875" style="25" customWidth="1"/>
    <col min="131" max="131" width="24.28515625" style="25" bestFit="1" customWidth="1"/>
    <col min="132" max="132" width="13.5703125" style="25" bestFit="1" customWidth="1"/>
    <col min="133" max="133" width="11.42578125" style="25" customWidth="1"/>
    <col min="134" max="16384" width="11.42578125" style="25"/>
  </cols>
  <sheetData>
    <row r="1" spans="1:133" ht="8.25" customHeight="1"/>
    <row r="2" spans="1:133">
      <c r="B2" s="1497"/>
      <c r="C2" s="1498"/>
      <c r="D2" s="1498"/>
      <c r="E2" s="1498"/>
      <c r="F2" s="1498"/>
      <c r="G2" s="1498"/>
      <c r="H2" s="1498"/>
      <c r="I2" s="1499"/>
    </row>
    <row r="3" spans="1:133">
      <c r="B3" s="1500"/>
      <c r="C3" s="1012"/>
      <c r="D3" s="1012"/>
      <c r="E3" s="1012"/>
      <c r="F3" s="1012"/>
      <c r="G3" s="1107" t="s">
        <v>322</v>
      </c>
      <c r="H3" s="1718">
        <f>Cover!$F$37</f>
        <v>45626</v>
      </c>
      <c r="I3" s="1506"/>
    </row>
    <row r="4" spans="1:133">
      <c r="B4" s="1500"/>
      <c r="C4" s="1012"/>
      <c r="D4" s="1012"/>
      <c r="E4" s="1012"/>
      <c r="F4" s="1012"/>
      <c r="G4" s="1107" t="s">
        <v>324</v>
      </c>
      <c r="H4" s="1718" t="e">
        <f>Cover!$F$39</f>
        <v>#N/A</v>
      </c>
      <c r="I4" s="1506"/>
    </row>
    <row r="5" spans="1:133">
      <c r="B5" s="1500"/>
      <c r="C5" s="1012"/>
      <c r="D5" s="1012"/>
      <c r="E5" s="1012"/>
      <c r="F5" s="1012"/>
      <c r="G5" s="1107" t="s">
        <v>325</v>
      </c>
      <c r="H5" s="1718">
        <f>Cover!$F$41</f>
        <v>45645</v>
      </c>
      <c r="I5" s="1506"/>
      <c r="K5" s="31"/>
      <c r="L5" s="176"/>
    </row>
    <row r="6" spans="1:133">
      <c r="B6" s="1501"/>
      <c r="C6" s="1502"/>
      <c r="D6" s="1502"/>
      <c r="E6" s="1502"/>
      <c r="F6" s="1502"/>
      <c r="G6" s="1502"/>
      <c r="H6" s="1502"/>
      <c r="I6" s="1504"/>
    </row>
    <row r="7" spans="1:133">
      <c r="B7" s="159"/>
      <c r="C7" s="159"/>
      <c r="D7" s="159"/>
      <c r="E7" s="159"/>
      <c r="F7" s="159"/>
      <c r="G7" s="159"/>
      <c r="H7" s="159"/>
      <c r="I7" s="159"/>
    </row>
    <row r="8" spans="1:133" ht="21.75" customHeight="1" thickBot="1">
      <c r="B8" s="561"/>
      <c r="C8" s="562"/>
      <c r="D8" s="563"/>
      <c r="E8" s="563"/>
      <c r="F8" s="561"/>
      <c r="G8" s="820"/>
      <c r="H8" s="564"/>
      <c r="I8" s="1114" t="str">
        <f>IF(C13&lt;&gt;'03. Asset follow up'!F36,"ATTENTION","OK")</f>
        <v>OK</v>
      </c>
      <c r="K8" s="1628">
        <f>C13-SUM(D13:D217)</f>
        <v>0</v>
      </c>
      <c r="L8" s="565"/>
      <c r="M8" s="565"/>
      <c r="N8" s="565"/>
      <c r="O8" s="565"/>
      <c r="P8" s="565"/>
      <c r="Q8" s="565"/>
      <c r="R8" s="565"/>
      <c r="S8" s="565"/>
      <c r="T8" s="565"/>
      <c r="U8" s="565"/>
      <c r="V8" s="565"/>
      <c r="W8" s="565"/>
      <c r="X8" s="565"/>
      <c r="Y8" s="565"/>
      <c r="Z8" s="565"/>
      <c r="AA8" s="565"/>
      <c r="AB8" s="565"/>
      <c r="AC8" s="565"/>
      <c r="AD8" s="565"/>
      <c r="AE8" s="565"/>
      <c r="AF8" s="565"/>
      <c r="AG8" s="565"/>
      <c r="AH8" s="565"/>
      <c r="AI8" s="565"/>
      <c r="AJ8" s="565"/>
      <c r="AK8" s="565"/>
      <c r="AL8" s="565"/>
      <c r="AM8" s="565"/>
      <c r="AN8" s="565"/>
      <c r="AO8" s="565"/>
      <c r="AP8" s="565"/>
      <c r="AQ8" s="565"/>
      <c r="AR8" s="565"/>
      <c r="AS8" s="565"/>
      <c r="AT8" s="565"/>
      <c r="AU8" s="565"/>
      <c r="AV8" s="565"/>
      <c r="AW8" s="565"/>
      <c r="AX8" s="565"/>
      <c r="AY8" s="565"/>
      <c r="AZ8" s="565"/>
      <c r="BA8" s="565"/>
      <c r="BB8" s="565"/>
      <c r="BC8" s="565"/>
      <c r="BD8" s="565"/>
      <c r="BE8" s="565"/>
      <c r="BF8" s="565"/>
      <c r="BG8" s="565"/>
      <c r="BH8" s="565"/>
      <c r="BI8" s="565"/>
      <c r="BJ8" s="565"/>
      <c r="BK8" s="565"/>
      <c r="BL8" s="565"/>
      <c r="BM8" s="565"/>
      <c r="BN8" s="565"/>
      <c r="BO8" s="565"/>
      <c r="BP8" s="565"/>
      <c r="BQ8" s="565"/>
      <c r="BR8" s="565"/>
      <c r="BS8" s="565"/>
      <c r="BT8" s="565"/>
      <c r="BU8" s="565"/>
      <c r="BV8" s="565"/>
      <c r="BW8" s="565"/>
      <c r="BX8" s="565"/>
      <c r="BY8" s="565"/>
      <c r="BZ8" s="565"/>
      <c r="CA8" s="565"/>
      <c r="CB8" s="565"/>
      <c r="CC8" s="565"/>
      <c r="CD8" s="565"/>
      <c r="CE8" s="565"/>
      <c r="CF8" s="565"/>
      <c r="CG8" s="565"/>
      <c r="CH8" s="565"/>
      <c r="CI8" s="565"/>
      <c r="CJ8" s="565"/>
      <c r="CK8" s="565"/>
      <c r="CL8" s="565"/>
      <c r="CM8" s="565"/>
      <c r="CN8" s="565"/>
      <c r="CO8" s="565"/>
      <c r="CP8" s="565"/>
      <c r="CQ8" s="565"/>
      <c r="CR8" s="565"/>
      <c r="CS8" s="565"/>
      <c r="CT8" s="565"/>
      <c r="CU8" s="565"/>
      <c r="CV8" s="565"/>
      <c r="CW8" s="565"/>
      <c r="CX8" s="565"/>
      <c r="CY8" s="565"/>
      <c r="CZ8" s="565"/>
      <c r="DA8" s="565"/>
      <c r="DB8" s="565"/>
      <c r="DC8" s="565"/>
      <c r="DD8" s="565"/>
      <c r="DE8" s="565"/>
      <c r="DF8" s="565"/>
      <c r="DG8" s="565"/>
      <c r="DH8" s="565"/>
      <c r="DI8" s="565"/>
      <c r="DJ8" s="565"/>
      <c r="DK8" s="565"/>
      <c r="DL8" s="565"/>
      <c r="DM8" s="565"/>
      <c r="DN8" s="565"/>
      <c r="DO8" s="565"/>
      <c r="DP8" s="565"/>
      <c r="DQ8" s="565"/>
      <c r="DR8" s="565"/>
      <c r="DS8" s="565"/>
      <c r="DT8" s="565"/>
      <c r="DU8" s="565"/>
      <c r="DV8" s="565"/>
      <c r="DW8" s="565"/>
      <c r="DX8" s="565"/>
      <c r="DY8" s="565"/>
      <c r="DZ8" s="565"/>
      <c r="EA8" s="565"/>
      <c r="EB8" s="565"/>
      <c r="EC8" s="565"/>
    </row>
    <row r="9" spans="1:133" ht="25.5" customHeight="1" thickTop="1" thickBot="1">
      <c r="B9" s="721" t="s">
        <v>538</v>
      </c>
      <c r="C9" s="722"/>
      <c r="D9" s="723"/>
      <c r="E9" s="723"/>
      <c r="F9" s="723"/>
      <c r="G9" s="723"/>
      <c r="H9" s="723"/>
      <c r="I9" s="724"/>
      <c r="J9" s="724"/>
      <c r="K9" s="724"/>
      <c r="L9" s="565"/>
      <c r="M9" s="565"/>
      <c r="N9" s="565"/>
      <c r="O9" s="565"/>
      <c r="P9" s="565"/>
      <c r="Q9" s="565"/>
      <c r="R9" s="565"/>
      <c r="S9" s="565"/>
      <c r="T9" s="565"/>
      <c r="U9" s="565"/>
      <c r="V9" s="565"/>
      <c r="W9" s="565"/>
      <c r="X9" s="565"/>
      <c r="Y9" s="565"/>
      <c r="Z9" s="565"/>
      <c r="AA9" s="565"/>
      <c r="AB9" s="565"/>
      <c r="AC9" s="565"/>
      <c r="AD9" s="565"/>
      <c r="AE9" s="565"/>
      <c r="AF9" s="565"/>
      <c r="AG9" s="565"/>
      <c r="AH9" s="565"/>
      <c r="AI9" s="565"/>
      <c r="AJ9" s="565"/>
      <c r="AK9" s="565"/>
      <c r="AL9" s="565"/>
      <c r="AM9" s="565"/>
      <c r="AN9" s="565"/>
      <c r="AO9" s="565"/>
      <c r="AP9" s="565"/>
      <c r="AQ9" s="565"/>
      <c r="AR9" s="565"/>
      <c r="AS9" s="565"/>
      <c r="AT9" s="565"/>
      <c r="AU9" s="565"/>
      <c r="AV9" s="565"/>
      <c r="AW9" s="565"/>
      <c r="AX9" s="565"/>
      <c r="AY9" s="565"/>
      <c r="AZ9" s="565"/>
      <c r="BA9" s="565"/>
      <c r="BB9" s="565"/>
      <c r="BC9" s="565"/>
      <c r="BD9" s="565"/>
      <c r="BE9" s="565"/>
      <c r="BF9" s="565"/>
      <c r="BG9" s="565"/>
      <c r="BH9" s="565"/>
      <c r="BI9" s="565"/>
      <c r="BJ9" s="565"/>
      <c r="BK9" s="565"/>
      <c r="BL9" s="565"/>
      <c r="BM9" s="565"/>
      <c r="BN9" s="565"/>
      <c r="BO9" s="565"/>
      <c r="BP9" s="565"/>
      <c r="BQ9" s="565"/>
      <c r="BR9" s="565"/>
      <c r="BS9" s="565"/>
      <c r="BT9" s="565"/>
      <c r="BU9" s="565"/>
      <c r="BV9" s="565"/>
      <c r="BW9" s="565"/>
      <c r="BX9" s="565"/>
      <c r="BY9" s="565"/>
      <c r="BZ9" s="565"/>
      <c r="CA9" s="565"/>
      <c r="CB9" s="565"/>
      <c r="CC9" s="565"/>
      <c r="CD9" s="565"/>
      <c r="CE9" s="565"/>
      <c r="CF9" s="565"/>
      <c r="CG9" s="565"/>
      <c r="CH9" s="565"/>
      <c r="CI9" s="565"/>
      <c r="CJ9" s="565"/>
      <c r="CK9" s="565"/>
      <c r="CL9" s="565"/>
      <c r="CM9" s="565"/>
      <c r="CN9" s="565"/>
      <c r="CO9" s="565"/>
      <c r="CP9" s="565"/>
      <c r="CQ9" s="565"/>
      <c r="CR9" s="565"/>
      <c r="CS9" s="565"/>
      <c r="CT9" s="565"/>
      <c r="CU9" s="565"/>
      <c r="CV9" s="565"/>
      <c r="CW9" s="565"/>
      <c r="CX9" s="565"/>
      <c r="CY9" s="565"/>
      <c r="CZ9" s="565"/>
      <c r="DA9" s="565"/>
      <c r="DB9" s="565"/>
      <c r="DC9" s="565"/>
      <c r="DD9" s="565"/>
      <c r="DE9" s="565"/>
      <c r="DF9" s="565"/>
      <c r="DG9" s="565"/>
      <c r="DH9" s="565"/>
      <c r="DI9" s="565"/>
      <c r="DJ9" s="565"/>
      <c r="DK9" s="565"/>
      <c r="DL9" s="565"/>
      <c r="DM9" s="565"/>
      <c r="DN9" s="565"/>
      <c r="DO9" s="565"/>
      <c r="DP9" s="565"/>
      <c r="DQ9" s="565"/>
      <c r="DR9" s="565"/>
      <c r="DS9" s="565"/>
      <c r="DT9" s="565"/>
      <c r="DU9" s="565"/>
      <c r="DV9" s="565"/>
      <c r="DW9" s="565"/>
      <c r="DX9" s="565"/>
      <c r="DY9" s="565"/>
      <c r="DZ9" s="565"/>
      <c r="EA9" s="565"/>
      <c r="EB9" s="565"/>
      <c r="EC9" s="565"/>
    </row>
    <row r="10" spans="1:133" s="566" customFormat="1" ht="23.25" thickTop="1">
      <c r="B10" s="438"/>
      <c r="C10" s="419"/>
      <c r="D10" s="1114" t="str">
        <f>IF(SUM(D13:D600)=C13,"OK","ERREUR")</f>
        <v>OK</v>
      </c>
      <c r="E10" s="419"/>
      <c r="F10" s="419"/>
      <c r="G10" s="419"/>
      <c r="H10" s="1114" t="str">
        <f>IF(SUM(H13:H600)=G13,"OK","ERREUR")</f>
        <v>OK</v>
      </c>
      <c r="I10" s="419"/>
      <c r="J10" s="419"/>
      <c r="K10" s="419"/>
      <c r="L10" s="1114" t="str">
        <f>IF(SUM(L13:L600)=K13,"OK","ERREUR")</f>
        <v>OK</v>
      </c>
      <c r="M10" s="267"/>
      <c r="N10" s="267"/>
      <c r="O10" s="267"/>
      <c r="P10" s="1114" t="str">
        <f>IF(SUM(P13:P600)=O13,"OK","ERREUR")</f>
        <v>OK</v>
      </c>
      <c r="Q10" s="267"/>
      <c r="R10" s="267"/>
      <c r="S10" s="267"/>
      <c r="T10" s="1114" t="str">
        <f>IF(SUM(T13:T600)=S13,"OK","ERREUR")</f>
        <v>OK</v>
      </c>
      <c r="U10" s="267"/>
      <c r="V10" s="267"/>
      <c r="W10" s="267"/>
      <c r="X10" s="1114" t="str">
        <f>IF(SUM(X13:X600)=W13,"OK","ERREUR")</f>
        <v>OK</v>
      </c>
      <c r="Y10" s="267"/>
      <c r="Z10" s="267"/>
      <c r="AA10" s="267"/>
      <c r="AB10" s="1114" t="str">
        <f>IF(SUM(AB13:AB600)=AA13,"OK","ERREUR")</f>
        <v>OK</v>
      </c>
      <c r="AC10" s="267"/>
      <c r="AD10" s="267"/>
      <c r="AE10" s="267"/>
      <c r="AF10" s="1114" t="str">
        <f>IF(SUM(AF13:AF600)=AE13,"OK","ERREUR")</f>
        <v>OK</v>
      </c>
      <c r="AG10" s="267"/>
      <c r="AH10" s="267"/>
      <c r="AI10" s="267"/>
      <c r="AJ10" s="1114" t="str">
        <f>IF(SUM(AJ13:AJ600)=AI13,"OK","ERREUR")</f>
        <v>OK</v>
      </c>
      <c r="AK10" s="267"/>
      <c r="AL10" s="267"/>
      <c r="AM10" s="267"/>
      <c r="AN10" s="1114" t="str">
        <f>IF(SUM(AN13:AN600)=AM13,"OK","ERREUR")</f>
        <v>OK</v>
      </c>
      <c r="AO10" s="267"/>
      <c r="AP10" s="267"/>
      <c r="AQ10" s="267"/>
      <c r="AR10" s="1114" t="str">
        <f>IF(SUM(AR13:AR600)=AQ13,"OK","ERREUR")</f>
        <v>OK</v>
      </c>
      <c r="AS10" s="267"/>
      <c r="AV10" s="1114" t="str">
        <f>IF(SUM(AV13:AV600)=AU13,"OK","ERREUR")</f>
        <v>OK</v>
      </c>
      <c r="AZ10" s="1114" t="str">
        <f>IF(SUM(AZ13:AZ600)=AY13,"OK","ERREUR")</f>
        <v>OK</v>
      </c>
      <c r="BD10" s="1114" t="str">
        <f>IF(SUM(BD13:BD600)=BC13,"OK","ERREUR")</f>
        <v>OK</v>
      </c>
      <c r="BH10" s="1114" t="str">
        <f>IF(SUM(BH13:BH600)=BG13,"OK","ERREUR")</f>
        <v>OK</v>
      </c>
      <c r="BL10" s="1114" t="str">
        <f>IF(SUM(BL13:BL600)=BK13,"OK","ERREUR")</f>
        <v>OK</v>
      </c>
      <c r="BP10" s="1114" t="str">
        <f>IF(SUM(BP13:BP600)=BO13,"OK","ERREUR")</f>
        <v>OK</v>
      </c>
      <c r="BT10" s="1114" t="str">
        <f>IF(SUM(BT13:BT600)=BS13,"OK","ERREUR")</f>
        <v>OK</v>
      </c>
      <c r="BX10" s="1114" t="str">
        <f>IF(SUM(BX13:BX600)=BW13,"OK","ERREUR")</f>
        <v>OK</v>
      </c>
      <c r="CB10" s="1114" t="str">
        <f>IF(SUM(CB13:CB600)=CA13,"OK","ERREUR")</f>
        <v>OK</v>
      </c>
      <c r="CF10" s="1114" t="str">
        <f>IF(SUM(CF13:CF600)=CE13,"OK","ERREUR")</f>
        <v>OK</v>
      </c>
      <c r="CJ10" s="1114" t="str">
        <f>IF(SUM(CJ13:CJ600)=CI13,"OK","ERREUR")</f>
        <v>OK</v>
      </c>
      <c r="CN10" s="1114" t="str">
        <f>IF(SUM(CN13:CN600)=CM13,"OK","ERREUR")</f>
        <v>OK</v>
      </c>
      <c r="CR10" s="1114" t="str">
        <f>IF(SUM(CR13:CR600)=CQ13,"OK","ERREUR")</f>
        <v>OK</v>
      </c>
      <c r="CV10" s="1114" t="str">
        <f>IF(SUM(CV13:CV600)=CU13,"OK","ERREUR")</f>
        <v>OK</v>
      </c>
      <c r="CZ10" s="1114" t="str">
        <f>IF(SUM(CZ13:CZ600)=CY13,"OK","ERREUR")</f>
        <v>OK</v>
      </c>
      <c r="DD10" s="1114" t="str">
        <f>IF(SUM(DD13:DD600)=DC13,"OK","ERREUR")</f>
        <v>OK</v>
      </c>
      <c r="DH10" s="1114" t="str">
        <f>IF(SUM(DH13:DH600)=DG13,"OK","ERREUR")</f>
        <v>OK</v>
      </c>
      <c r="DL10" s="1114" t="str">
        <f>IF(SUM(DL13:DL600)=DK13,"OK","ERREUR")</f>
        <v>OK</v>
      </c>
      <c r="DP10" s="1114" t="str">
        <f>IF(SUM(DP13:DP600)=DO13,"OK","ERREUR")</f>
        <v>OK</v>
      </c>
      <c r="DT10" s="1114" t="str">
        <f>IF(SUM(DT13:DT600)=DS13,"OK","ERREUR")</f>
        <v>OK</v>
      </c>
      <c r="DX10" s="1114" t="str">
        <f>IF(SUM(DX13:DX600)=DW13,"OK","ERREUR")</f>
        <v>OK</v>
      </c>
      <c r="EB10" s="1114" t="str">
        <f>IF(SUM(EB13:EB600)=EA13,"OK","ERREUR")</f>
        <v>OK</v>
      </c>
    </row>
    <row r="11" spans="1:133" ht="22.5">
      <c r="B11" s="1002" t="s">
        <v>539</v>
      </c>
      <c r="C11" s="1002" t="s">
        <v>540</v>
      </c>
      <c r="D11" s="1002" t="s">
        <v>541</v>
      </c>
      <c r="E11" s="1003">
        <f>B13</f>
        <v>45657</v>
      </c>
      <c r="F11" s="995"/>
      <c r="G11" s="1006" t="s">
        <v>542</v>
      </c>
      <c r="H11" s="1002"/>
      <c r="I11" s="1003">
        <f>IF(INPUT!CO16="","",INPUT!CO16)</f>
        <v>45626</v>
      </c>
      <c r="J11" s="996"/>
      <c r="K11" s="1006" t="s">
        <v>542</v>
      </c>
      <c r="L11" s="1002"/>
      <c r="M11" s="1003" t="str">
        <f>IF(INPUT!CO17="","",INPUT!CO17)</f>
        <v/>
      </c>
      <c r="N11" s="996"/>
      <c r="O11" s="1006" t="s">
        <v>542</v>
      </c>
      <c r="P11" s="1002"/>
      <c r="Q11" s="1003" t="str">
        <f>IF(INPUT!CO18="","",INPUT!CO18)</f>
        <v/>
      </c>
      <c r="R11" s="996"/>
      <c r="S11" s="1006" t="s">
        <v>543</v>
      </c>
      <c r="T11" s="1002"/>
      <c r="U11" s="1003" t="str">
        <f>IF(INPUT!CO19="","",INPUT!CO19)</f>
        <v/>
      </c>
      <c r="V11" s="996"/>
      <c r="W11" s="1006" t="s">
        <v>542</v>
      </c>
      <c r="X11" s="1002"/>
      <c r="Y11" s="1003" t="str">
        <f>IF(INPUT!CO20="","",INPUT!CO20)</f>
        <v/>
      </c>
      <c r="Z11" s="996"/>
      <c r="AA11" s="1006" t="s">
        <v>542</v>
      </c>
      <c r="AB11" s="1002"/>
      <c r="AC11" s="1003" t="str">
        <f>IF(INPUT!CO21="","",INPUT!CO21)</f>
        <v/>
      </c>
      <c r="AD11" s="996"/>
      <c r="AE11" s="1006" t="s">
        <v>542</v>
      </c>
      <c r="AF11" s="1002"/>
      <c r="AG11" s="1003" t="str">
        <f>IF(INPUT!CO22="","",INPUT!CO22)</f>
        <v/>
      </c>
      <c r="AH11" s="996"/>
      <c r="AI11" s="1006" t="s">
        <v>542</v>
      </c>
      <c r="AJ11" s="1002"/>
      <c r="AK11" s="1003" t="str">
        <f>IF(INPUT!CO23="","",INPUT!CO23)</f>
        <v/>
      </c>
      <c r="AL11" s="996"/>
      <c r="AM11" s="1006" t="s">
        <v>542</v>
      </c>
      <c r="AN11" s="1002"/>
      <c r="AO11" s="1003" t="str">
        <f>IF(INPUT!CO24="","",INPUT!CO24)</f>
        <v/>
      </c>
      <c r="AP11" s="996"/>
      <c r="AQ11" s="1006" t="s">
        <v>542</v>
      </c>
      <c r="AR11" s="1002"/>
      <c r="AS11" s="1003" t="str">
        <f>IF(INPUT!CO25="","",INPUT!CO25)</f>
        <v/>
      </c>
      <c r="AT11" s="996"/>
      <c r="AU11" s="1006" t="s">
        <v>542</v>
      </c>
      <c r="AV11" s="1002"/>
      <c r="AW11" s="1003" t="str">
        <f>IF(INPUT!CO26="","",INPUT!CO26)</f>
        <v/>
      </c>
      <c r="AX11" s="996"/>
      <c r="AY11" s="1006" t="s">
        <v>542</v>
      </c>
      <c r="AZ11" s="1002"/>
      <c r="BA11" s="1003" t="str">
        <f>IF(INPUT!CO27="","",INPUT!CO27)</f>
        <v/>
      </c>
      <c r="BB11" s="996"/>
      <c r="BC11" s="1006" t="s">
        <v>542</v>
      </c>
      <c r="BD11" s="1002"/>
      <c r="BE11" s="1003" t="str">
        <f>IF(INPUT!CO28="","",INPUT!CO28)</f>
        <v/>
      </c>
      <c r="BF11" s="996"/>
      <c r="BG11" s="1006" t="s">
        <v>542</v>
      </c>
      <c r="BH11" s="1002"/>
      <c r="BI11" s="1003" t="str">
        <f>IF(INPUT!$CO$29="","",INPUT!$CO$29)</f>
        <v/>
      </c>
      <c r="BJ11" s="996"/>
      <c r="BK11" s="1006" t="s">
        <v>542</v>
      </c>
      <c r="BL11" s="1002"/>
      <c r="BM11" s="1003" t="str">
        <f>IF(INPUT!$CO$30="","",INPUT!$CO$30)</f>
        <v/>
      </c>
      <c r="BN11" s="996"/>
      <c r="BO11" s="1006" t="s">
        <v>542</v>
      </c>
      <c r="BP11" s="1002"/>
      <c r="BQ11" s="1003" t="str">
        <f>IF(INPUT!$CO$31="","",INPUT!$CO$31)</f>
        <v/>
      </c>
      <c r="BS11" s="1006" t="s">
        <v>542</v>
      </c>
      <c r="BT11" s="1002"/>
      <c r="BU11" s="1003" t="str">
        <f>IF(INPUT!$CO$32="","",INPUT!$CO$32)</f>
        <v/>
      </c>
      <c r="BW11" s="1006" t="s">
        <v>542</v>
      </c>
      <c r="BX11" s="1002"/>
      <c r="BY11" s="1003" t="str">
        <f>IF(INPUT!$CO$33="","",INPUT!$CO$33)</f>
        <v/>
      </c>
      <c r="CA11" s="1006" t="s">
        <v>542</v>
      </c>
      <c r="CB11" s="1002"/>
      <c r="CC11" s="1003" t="str">
        <f>IF(INPUT!$CO$34="","",INPUT!$CO$34)</f>
        <v/>
      </c>
      <c r="CE11" s="1006" t="s">
        <v>542</v>
      </c>
      <c r="CF11" s="1002"/>
      <c r="CG11" s="1003" t="str">
        <f>IF(INPUT!$CO$35="","",INPUT!$CO$35)</f>
        <v/>
      </c>
      <c r="CI11" s="1006" t="s">
        <v>542</v>
      </c>
      <c r="CJ11" s="1002"/>
      <c r="CK11" s="1003" t="str">
        <f>IF(INPUT!$CO$36="","",INPUT!$CO$36)</f>
        <v/>
      </c>
      <c r="CM11" s="1006" t="s">
        <v>542</v>
      </c>
      <c r="CN11" s="1002"/>
      <c r="CO11" s="1003" t="str">
        <f>IF(INPUT!$CO$37="","",INPUT!$CO$37)</f>
        <v/>
      </c>
      <c r="CQ11" s="1006" t="s">
        <v>542</v>
      </c>
      <c r="CR11" s="1002"/>
      <c r="CS11" s="1003" t="str">
        <f>IF(INPUT!$CO$38="","",INPUT!$CO$38)</f>
        <v/>
      </c>
      <c r="CU11" s="1006" t="s">
        <v>542</v>
      </c>
      <c r="CV11" s="1002"/>
      <c r="CW11" s="1003" t="str">
        <f>IF(INPUT!$CO$39="","",INPUT!$CO$39)</f>
        <v/>
      </c>
      <c r="CY11" s="1006" t="s">
        <v>542</v>
      </c>
      <c r="CZ11" s="1002"/>
      <c r="DA11" s="1003" t="str">
        <f>IF(INPUT!$CO$40="","",INPUT!$CO$40)</f>
        <v/>
      </c>
      <c r="DC11" s="1006" t="s">
        <v>542</v>
      </c>
      <c r="DD11" s="1002"/>
      <c r="DE11" s="1003" t="str">
        <f>IF(INPUT!$CO$41="","",INPUT!$CO$41)</f>
        <v/>
      </c>
      <c r="DG11" s="1006" t="s">
        <v>542</v>
      </c>
      <c r="DH11" s="1002"/>
      <c r="DI11" s="1003" t="str">
        <f>IF(INPUT!$CO$42="","",INPUT!$CO$42)</f>
        <v/>
      </c>
      <c r="DK11" s="1006" t="s">
        <v>542</v>
      </c>
      <c r="DL11" s="1002"/>
      <c r="DM11" s="1003" t="str">
        <f>IF(INPUT!$CO$43="","",INPUT!$CO$43)</f>
        <v/>
      </c>
      <c r="DO11" s="1006" t="s">
        <v>542</v>
      </c>
      <c r="DP11" s="1002"/>
      <c r="DQ11" s="1003" t="s">
        <v>547</v>
      </c>
      <c r="DS11" s="1006" t="s">
        <v>542</v>
      </c>
      <c r="DT11" s="1002"/>
      <c r="DU11" s="1003" t="s">
        <v>547</v>
      </c>
      <c r="DW11" s="1006" t="s">
        <v>542</v>
      </c>
      <c r="DX11" s="1002"/>
      <c r="DY11" s="1003" t="s">
        <v>547</v>
      </c>
      <c r="EA11" s="1006" t="s">
        <v>542</v>
      </c>
      <c r="EB11" s="1002"/>
      <c r="EC11" s="1003" t="s">
        <v>547</v>
      </c>
    </row>
    <row r="12" spans="1:133" ht="36">
      <c r="B12" s="1004"/>
      <c r="C12" s="1005" t="s">
        <v>544</v>
      </c>
      <c r="D12" s="1005" t="s">
        <v>545</v>
      </c>
      <c r="E12" s="1005" t="s">
        <v>546</v>
      </c>
      <c r="F12" s="997"/>
      <c r="G12" s="1004" t="s">
        <v>544</v>
      </c>
      <c r="H12" s="1005" t="s">
        <v>545</v>
      </c>
      <c r="I12" s="1005" t="s">
        <v>546</v>
      </c>
      <c r="J12" s="996"/>
      <c r="K12" s="1004" t="s">
        <v>544</v>
      </c>
      <c r="L12" s="1005" t="s">
        <v>545</v>
      </c>
      <c r="M12" s="1005" t="s">
        <v>546</v>
      </c>
      <c r="N12" s="996"/>
      <c r="O12" s="1004" t="s">
        <v>544</v>
      </c>
      <c r="P12" s="1005" t="s">
        <v>545</v>
      </c>
      <c r="Q12" s="1005" t="s">
        <v>546</v>
      </c>
      <c r="R12" s="996"/>
      <c r="S12" s="1004" t="s">
        <v>544</v>
      </c>
      <c r="T12" s="1005" t="s">
        <v>545</v>
      </c>
      <c r="U12" s="1005" t="s">
        <v>546</v>
      </c>
      <c r="V12" s="996"/>
      <c r="W12" s="1004" t="s">
        <v>544</v>
      </c>
      <c r="X12" s="1005" t="s">
        <v>545</v>
      </c>
      <c r="Y12" s="1005" t="s">
        <v>546</v>
      </c>
      <c r="Z12" s="996"/>
      <c r="AA12" s="1004" t="s">
        <v>544</v>
      </c>
      <c r="AB12" s="1005" t="s">
        <v>545</v>
      </c>
      <c r="AC12" s="1005" t="s">
        <v>546</v>
      </c>
      <c r="AD12" s="996"/>
      <c r="AE12" s="1004" t="s">
        <v>544</v>
      </c>
      <c r="AF12" s="1005" t="s">
        <v>545</v>
      </c>
      <c r="AG12" s="1005" t="s">
        <v>546</v>
      </c>
      <c r="AH12" s="996"/>
      <c r="AI12" s="1004" t="s">
        <v>544</v>
      </c>
      <c r="AJ12" s="1005" t="s">
        <v>545</v>
      </c>
      <c r="AK12" s="1005" t="s">
        <v>546</v>
      </c>
      <c r="AL12" s="996"/>
      <c r="AM12" s="1004" t="s">
        <v>544</v>
      </c>
      <c r="AN12" s="1005" t="s">
        <v>545</v>
      </c>
      <c r="AO12" s="1005" t="s">
        <v>546</v>
      </c>
      <c r="AP12" s="996"/>
      <c r="AQ12" s="1004" t="s">
        <v>544</v>
      </c>
      <c r="AR12" s="1005" t="s">
        <v>545</v>
      </c>
      <c r="AS12" s="1005" t="s">
        <v>546</v>
      </c>
      <c r="AT12" s="996"/>
      <c r="AU12" s="1004" t="s">
        <v>544</v>
      </c>
      <c r="AV12" s="1005" t="s">
        <v>545</v>
      </c>
      <c r="AW12" s="1005" t="s">
        <v>546</v>
      </c>
      <c r="AX12" s="996"/>
      <c r="AY12" s="1004" t="s">
        <v>544</v>
      </c>
      <c r="AZ12" s="1005" t="s">
        <v>545</v>
      </c>
      <c r="BA12" s="1005" t="s">
        <v>546</v>
      </c>
      <c r="BB12" s="996"/>
      <c r="BC12" s="1004" t="s">
        <v>544</v>
      </c>
      <c r="BD12" s="1005" t="s">
        <v>545</v>
      </c>
      <c r="BE12" s="1005" t="s">
        <v>546</v>
      </c>
      <c r="BF12" s="996"/>
      <c r="BG12" s="1004" t="s">
        <v>544</v>
      </c>
      <c r="BH12" s="1005" t="s">
        <v>545</v>
      </c>
      <c r="BI12" s="1005" t="s">
        <v>546</v>
      </c>
      <c r="BJ12" s="996"/>
      <c r="BK12" s="1004" t="s">
        <v>544</v>
      </c>
      <c r="BL12" s="1005" t="s">
        <v>545</v>
      </c>
      <c r="BM12" s="1005" t="s">
        <v>546</v>
      </c>
      <c r="BN12" s="996"/>
      <c r="BO12" s="1004" t="s">
        <v>544</v>
      </c>
      <c r="BP12" s="1005" t="s">
        <v>545</v>
      </c>
      <c r="BQ12" s="1005" t="s">
        <v>546</v>
      </c>
      <c r="BS12" s="1004" t="s">
        <v>544</v>
      </c>
      <c r="BT12" s="1005" t="s">
        <v>545</v>
      </c>
      <c r="BU12" s="1005" t="s">
        <v>546</v>
      </c>
      <c r="BW12" s="1004" t="s">
        <v>544</v>
      </c>
      <c r="BX12" s="1005" t="s">
        <v>545</v>
      </c>
      <c r="BY12" s="1005" t="s">
        <v>546</v>
      </c>
      <c r="CA12" s="1004" t="s">
        <v>544</v>
      </c>
      <c r="CB12" s="1005" t="s">
        <v>545</v>
      </c>
      <c r="CC12" s="1005" t="s">
        <v>546</v>
      </c>
      <c r="CE12" s="1004" t="s">
        <v>544</v>
      </c>
      <c r="CF12" s="1005" t="s">
        <v>545</v>
      </c>
      <c r="CG12" s="1005" t="s">
        <v>546</v>
      </c>
      <c r="CI12" s="1004" t="s">
        <v>544</v>
      </c>
      <c r="CJ12" s="1005" t="s">
        <v>545</v>
      </c>
      <c r="CK12" s="1005" t="s">
        <v>546</v>
      </c>
      <c r="CM12" s="1004" t="s">
        <v>544</v>
      </c>
      <c r="CN12" s="1005" t="s">
        <v>545</v>
      </c>
      <c r="CO12" s="1005" t="s">
        <v>546</v>
      </c>
      <c r="CQ12" s="1004" t="s">
        <v>544</v>
      </c>
      <c r="CR12" s="1005" t="s">
        <v>545</v>
      </c>
      <c r="CS12" s="1005" t="s">
        <v>546</v>
      </c>
      <c r="CU12" s="1004" t="s">
        <v>544</v>
      </c>
      <c r="CV12" s="1005" t="s">
        <v>545</v>
      </c>
      <c r="CW12" s="1005" t="s">
        <v>546</v>
      </c>
      <c r="CY12" s="1004" t="s">
        <v>544</v>
      </c>
      <c r="CZ12" s="1005" t="s">
        <v>545</v>
      </c>
      <c r="DA12" s="1005" t="s">
        <v>546</v>
      </c>
      <c r="DC12" s="1004" t="s">
        <v>544</v>
      </c>
      <c r="DD12" s="1005" t="s">
        <v>545</v>
      </c>
      <c r="DE12" s="1005" t="s">
        <v>546</v>
      </c>
      <c r="DG12" s="1004" t="s">
        <v>544</v>
      </c>
      <c r="DH12" s="1005" t="s">
        <v>545</v>
      </c>
      <c r="DI12" s="1005" t="s">
        <v>546</v>
      </c>
      <c r="DK12" s="1004" t="s">
        <v>544</v>
      </c>
      <c r="DL12" s="1005" t="s">
        <v>545</v>
      </c>
      <c r="DM12" s="1005" t="s">
        <v>546</v>
      </c>
      <c r="DO12" s="1004" t="s">
        <v>544</v>
      </c>
      <c r="DP12" s="1005" t="s">
        <v>545</v>
      </c>
      <c r="DQ12" s="1005" t="s">
        <v>546</v>
      </c>
      <c r="DS12" s="1004" t="s">
        <v>544</v>
      </c>
      <c r="DT12" s="1005" t="s">
        <v>545</v>
      </c>
      <c r="DU12" s="1005" t="s">
        <v>546</v>
      </c>
      <c r="DW12" s="1004" t="s">
        <v>544</v>
      </c>
      <c r="DX12" s="1005" t="s">
        <v>545</v>
      </c>
      <c r="DY12" s="1005" t="s">
        <v>546</v>
      </c>
      <c r="EA12" s="1004" t="s">
        <v>544</v>
      </c>
      <c r="EB12" s="1005" t="s">
        <v>545</v>
      </c>
      <c r="EC12" s="1005" t="s">
        <v>546</v>
      </c>
    </row>
    <row r="13" spans="1:133">
      <c r="A13" s="25" t="s">
        <v>518</v>
      </c>
      <c r="B13" s="1978">
        <f>EOMONTH(H3,1)</f>
        <v>45657</v>
      </c>
      <c r="C13" s="1010">
        <f t="shared" ref="C13:C76" si="0">SUMIF($G$12:$XFD$12,$G$12,G13:XFD13)</f>
        <v>939999984.12</v>
      </c>
      <c r="D13" s="1010">
        <f t="shared" ref="D13:D76" si="1">SUMIF($H$12:$XFD$12,$H$12,H13:XFD13)</f>
        <v>12357286.42</v>
      </c>
      <c r="E13" s="1010">
        <f t="shared" ref="E13:E76" si="2">SUMIF($I$12:$XFD$12,$I$12,I13:XFD13)</f>
        <v>4844721.3099999996</v>
      </c>
      <c r="F13" s="998"/>
      <c r="G13" s="1010">
        <f>INPUT!CP16</f>
        <v>939999984.12</v>
      </c>
      <c r="H13" s="1010">
        <v>12357286.42</v>
      </c>
      <c r="I13" s="1010">
        <v>4844721.3099999996</v>
      </c>
      <c r="J13" s="999"/>
      <c r="K13" s="1010">
        <f>INPUT!CP17</f>
        <v>0</v>
      </c>
      <c r="L13" s="1010"/>
      <c r="M13" s="1010"/>
      <c r="N13" s="1000"/>
      <c r="O13" s="1010">
        <f>INPUT!CP18</f>
        <v>0</v>
      </c>
      <c r="P13" s="1010"/>
      <c r="Q13" s="1010"/>
      <c r="R13" s="996"/>
      <c r="S13" s="1010">
        <f>INPUT!CP19</f>
        <v>0</v>
      </c>
      <c r="T13" s="1010"/>
      <c r="U13" s="1010"/>
      <c r="V13" s="996"/>
      <c r="W13" s="1010">
        <f>INPUT!CP20</f>
        <v>0</v>
      </c>
      <c r="X13" s="1010"/>
      <c r="Y13" s="1010"/>
      <c r="Z13" s="996"/>
      <c r="AA13" s="1010">
        <f>INPUT!CP21</f>
        <v>0</v>
      </c>
      <c r="AB13" s="1010"/>
      <c r="AC13" s="1010"/>
      <c r="AD13" s="996"/>
      <c r="AE13" s="1010">
        <f>INPUT!CP22</f>
        <v>0</v>
      </c>
      <c r="AF13" s="1010"/>
      <c r="AG13" s="1010"/>
      <c r="AH13" s="996"/>
      <c r="AI13" s="1010">
        <f>INPUT!CP23</f>
        <v>0</v>
      </c>
      <c r="AJ13" s="1010"/>
      <c r="AK13" s="1010"/>
      <c r="AL13" s="996"/>
      <c r="AM13" s="1010">
        <f>INPUT!CP24</f>
        <v>0</v>
      </c>
      <c r="AN13" s="1010"/>
      <c r="AO13" s="1010"/>
      <c r="AP13" s="996"/>
      <c r="AQ13" s="1010">
        <f>INPUT!CP25</f>
        <v>0</v>
      </c>
      <c r="AR13" s="1010"/>
      <c r="AS13" s="1010"/>
      <c r="AT13" s="996"/>
      <c r="AU13" s="1010">
        <f>INPUT!CP26</f>
        <v>0</v>
      </c>
      <c r="AV13" s="1010"/>
      <c r="AW13" s="1010"/>
      <c r="AX13" s="996"/>
      <c r="AY13" s="1010">
        <f>INPUT!CP27</f>
        <v>0</v>
      </c>
      <c r="AZ13" s="1010"/>
      <c r="BA13" s="1010"/>
      <c r="BB13" s="996"/>
      <c r="BC13" s="1010">
        <f>INPUT!CP28</f>
        <v>0</v>
      </c>
      <c r="BD13" s="1010"/>
      <c r="BE13" s="1010"/>
      <c r="BF13" s="996"/>
      <c r="BG13" s="1010">
        <f>INPUT!CP29</f>
        <v>0</v>
      </c>
      <c r="BH13" s="1010"/>
      <c r="BI13" s="1010"/>
      <c r="BJ13" s="996"/>
      <c r="BK13" s="1010">
        <f>INPUT!CP30</f>
        <v>0</v>
      </c>
      <c r="BL13" s="1010"/>
      <c r="BM13" s="1010"/>
      <c r="BN13" s="996"/>
      <c r="BO13" s="1010">
        <f>INPUT!CP31</f>
        <v>0</v>
      </c>
      <c r="BP13" s="1010"/>
      <c r="BQ13" s="1010"/>
      <c r="BS13" s="1010">
        <f>INPUT!CP32</f>
        <v>0</v>
      </c>
      <c r="BT13" s="1010"/>
      <c r="BU13" s="1010"/>
      <c r="BW13" s="1010">
        <f>INPUT!CP33</f>
        <v>0</v>
      </c>
      <c r="BX13" s="1010"/>
      <c r="BY13" s="1010"/>
      <c r="CA13" s="1010">
        <f>INPUT!CP34</f>
        <v>0</v>
      </c>
      <c r="CB13" s="1010"/>
      <c r="CC13" s="1010"/>
      <c r="CE13" s="1010">
        <f>INPUT!$CP35</f>
        <v>0</v>
      </c>
      <c r="CF13" s="1010"/>
      <c r="CG13" s="1010"/>
      <c r="CI13" s="1010">
        <f>INPUT!$CP36</f>
        <v>0</v>
      </c>
      <c r="CJ13" s="1010"/>
      <c r="CK13" s="1010"/>
      <c r="CM13" s="1010">
        <f>INPUT!$CP37</f>
        <v>0</v>
      </c>
      <c r="CN13" s="1010"/>
      <c r="CO13" s="1010"/>
      <c r="CQ13" s="1010">
        <f>INPUT!$CP38</f>
        <v>0</v>
      </c>
      <c r="CR13" s="1010"/>
      <c r="CS13" s="1010"/>
      <c r="CU13" s="1010">
        <f>INPUT!$CP39</f>
        <v>0</v>
      </c>
      <c r="CV13" s="1010"/>
      <c r="CW13" s="1010"/>
      <c r="CY13" s="1010">
        <f>INPUT!$CP40</f>
        <v>0</v>
      </c>
      <c r="CZ13" s="1010"/>
      <c r="DA13" s="1010"/>
      <c r="DC13" s="1010">
        <f>INPUT!$CP41</f>
        <v>0</v>
      </c>
      <c r="DD13" s="1010"/>
      <c r="DE13" s="1010"/>
      <c r="DG13" s="1010">
        <f>INPUT!$CP42</f>
        <v>0</v>
      </c>
      <c r="DH13" s="1010"/>
      <c r="DI13" s="1010"/>
      <c r="DK13" s="1010">
        <f>INPUT!$CP43</f>
        <v>0</v>
      </c>
      <c r="DL13" s="1010"/>
      <c r="DM13" s="1010"/>
      <c r="DO13" s="1010"/>
      <c r="DP13" s="1010"/>
      <c r="DQ13" s="1010"/>
      <c r="DS13" s="1010"/>
      <c r="DT13" s="1010"/>
      <c r="DU13" s="1010"/>
      <c r="DW13" s="1010"/>
      <c r="DX13" s="1010"/>
      <c r="DY13" s="1010"/>
      <c r="EA13" s="1010"/>
      <c r="EB13" s="1010"/>
      <c r="EC13" s="1010"/>
    </row>
    <row r="14" spans="1:133">
      <c r="A14" s="25" t="s">
        <v>518</v>
      </c>
      <c r="B14" s="1978">
        <f>EOMONTH(B13,1)</f>
        <v>45688</v>
      </c>
      <c r="C14" s="1010">
        <f t="shared" si="0"/>
        <v>927642697.70000005</v>
      </c>
      <c r="D14" s="1010">
        <f t="shared" si="1"/>
        <v>12255845.6</v>
      </c>
      <c r="E14" s="1010">
        <f t="shared" si="2"/>
        <v>4692123.99</v>
      </c>
      <c r="F14" s="998"/>
      <c r="G14" s="1010">
        <f>G13-H13</f>
        <v>927642697.70000005</v>
      </c>
      <c r="H14" s="1010">
        <v>12255845.6</v>
      </c>
      <c r="I14" s="1010">
        <v>4692123.99</v>
      </c>
      <c r="J14" s="996"/>
      <c r="K14" s="1010">
        <f>K13-L13</f>
        <v>0</v>
      </c>
      <c r="L14" s="1010"/>
      <c r="M14" s="1010"/>
      <c r="N14" s="1000"/>
      <c r="O14" s="1010">
        <f>O13-P13</f>
        <v>0</v>
      </c>
      <c r="P14" s="1010"/>
      <c r="Q14" s="1010"/>
      <c r="R14" s="996"/>
      <c r="S14" s="1010">
        <f>S13-T13</f>
        <v>0</v>
      </c>
      <c r="T14" s="1010"/>
      <c r="U14" s="1010"/>
      <c r="V14" s="996"/>
      <c r="W14" s="1010">
        <f>W13-X13</f>
        <v>0</v>
      </c>
      <c r="X14" s="1010"/>
      <c r="Y14" s="1010"/>
      <c r="Z14" s="996"/>
      <c r="AA14" s="1010">
        <f>AA13-AB13</f>
        <v>0</v>
      </c>
      <c r="AB14" s="1010"/>
      <c r="AC14" s="1010"/>
      <c r="AD14" s="996"/>
      <c r="AE14" s="1010">
        <f>AE13-AF13</f>
        <v>0</v>
      </c>
      <c r="AF14" s="1010"/>
      <c r="AG14" s="1010"/>
      <c r="AH14" s="996"/>
      <c r="AI14" s="1010">
        <f>AI13-AJ13</f>
        <v>0</v>
      </c>
      <c r="AJ14" s="1010"/>
      <c r="AK14" s="1010"/>
      <c r="AL14" s="996"/>
      <c r="AM14" s="1010">
        <f>AM13-AN13</f>
        <v>0</v>
      </c>
      <c r="AN14" s="1010"/>
      <c r="AO14" s="1010"/>
      <c r="AP14" s="996"/>
      <c r="AQ14" s="1010">
        <f>AQ13-AR13</f>
        <v>0</v>
      </c>
      <c r="AR14" s="1010"/>
      <c r="AS14" s="1010"/>
      <c r="AT14" s="996"/>
      <c r="AU14" s="1010">
        <f>AU13-AV13</f>
        <v>0</v>
      </c>
      <c r="AV14" s="1010"/>
      <c r="AW14" s="1010"/>
      <c r="AX14" s="996"/>
      <c r="AY14" s="1010">
        <f>AY13-AZ13</f>
        <v>0</v>
      </c>
      <c r="AZ14" s="1010"/>
      <c r="BA14" s="1010"/>
      <c r="BB14" s="996"/>
      <c r="BC14" s="1010">
        <f>BC13-BD13</f>
        <v>0</v>
      </c>
      <c r="BD14" s="1010"/>
      <c r="BE14" s="1010"/>
      <c r="BF14" s="996"/>
      <c r="BG14" s="1010">
        <f>BG13-BH13</f>
        <v>0</v>
      </c>
      <c r="BH14" s="1010"/>
      <c r="BI14" s="1010"/>
      <c r="BJ14" s="996"/>
      <c r="BK14" s="1010">
        <f>BK13-BL13</f>
        <v>0</v>
      </c>
      <c r="BL14" s="1010"/>
      <c r="BM14" s="1010"/>
      <c r="BN14" s="996"/>
      <c r="BO14" s="1010">
        <f>BO13-BP13</f>
        <v>0</v>
      </c>
      <c r="BP14" s="1010"/>
      <c r="BQ14" s="1010"/>
      <c r="BS14" s="1010">
        <f>BS13-BT13</f>
        <v>0</v>
      </c>
      <c r="BT14" s="1010"/>
      <c r="BU14" s="1010"/>
      <c r="BW14" s="1010">
        <f>BW13-BX13</f>
        <v>0</v>
      </c>
      <c r="BX14" s="1010"/>
      <c r="BY14" s="1010"/>
      <c r="CA14" s="1010">
        <f>CA13-CB13</f>
        <v>0</v>
      </c>
      <c r="CB14" s="1010"/>
      <c r="CC14" s="1010"/>
      <c r="CE14" s="1010">
        <f>CE13-CF13</f>
        <v>0</v>
      </c>
      <c r="CF14" s="1010"/>
      <c r="CG14" s="1010"/>
      <c r="CI14" s="1010">
        <f>CI13-CJ13</f>
        <v>0</v>
      </c>
      <c r="CJ14" s="1010"/>
      <c r="CK14" s="1010"/>
      <c r="CM14" s="1010">
        <f>CM13-CN13</f>
        <v>0</v>
      </c>
      <c r="CN14" s="1010"/>
      <c r="CO14" s="1010"/>
      <c r="CQ14" s="1010">
        <f>CQ13-CR13</f>
        <v>0</v>
      </c>
      <c r="CR14" s="1010"/>
      <c r="CS14" s="1010"/>
      <c r="CU14" s="1010">
        <f>CU13-CV13</f>
        <v>0</v>
      </c>
      <c r="CV14" s="1010"/>
      <c r="CW14" s="1010"/>
      <c r="CY14" s="1010">
        <f>CY13-CZ13</f>
        <v>0</v>
      </c>
      <c r="CZ14" s="1010"/>
      <c r="DA14" s="1010"/>
      <c r="DC14" s="1010">
        <f>DC13-DD13</f>
        <v>0</v>
      </c>
      <c r="DD14" s="1010"/>
      <c r="DE14" s="1010"/>
      <c r="DG14" s="1010">
        <f>DG13-DH13</f>
        <v>0</v>
      </c>
      <c r="DH14" s="1010"/>
      <c r="DI14" s="1010"/>
      <c r="DK14" s="1010">
        <f>DK13-DL13</f>
        <v>0</v>
      </c>
      <c r="DL14" s="1010"/>
      <c r="DM14" s="1010"/>
      <c r="DO14" s="1010"/>
      <c r="DP14" s="1010"/>
      <c r="DQ14" s="1010"/>
      <c r="DS14" s="1010"/>
      <c r="DT14" s="1010"/>
      <c r="DU14" s="1010"/>
      <c r="DW14" s="1010"/>
      <c r="DX14" s="1010"/>
      <c r="DY14" s="1010"/>
      <c r="EA14" s="1010"/>
      <c r="EB14" s="1010"/>
      <c r="EC14" s="1010"/>
    </row>
    <row r="15" spans="1:133">
      <c r="A15" s="25" t="s">
        <v>518</v>
      </c>
      <c r="B15" s="1978">
        <f t="shared" ref="B15:B78" si="3">EOMONTH(B14,1)</f>
        <v>45716</v>
      </c>
      <c r="C15" s="1010">
        <f t="shared" si="0"/>
        <v>915386852.10000002</v>
      </c>
      <c r="D15" s="1010">
        <f t="shared" si="1"/>
        <v>12035191.68</v>
      </c>
      <c r="E15" s="1010">
        <f t="shared" si="2"/>
        <v>4565643.6100000003</v>
      </c>
      <c r="F15" s="998"/>
      <c r="G15" s="1010">
        <f>G14-H14</f>
        <v>915386852.10000002</v>
      </c>
      <c r="H15" s="1010">
        <v>12035191.68</v>
      </c>
      <c r="I15" s="1010">
        <v>4565643.6100000003</v>
      </c>
      <c r="J15" s="996"/>
      <c r="K15" s="1010">
        <f>K14-L14</f>
        <v>0</v>
      </c>
      <c r="L15" s="1010"/>
      <c r="M15" s="1010"/>
      <c r="N15" s="1000"/>
      <c r="O15" s="1010">
        <f>O14-P14</f>
        <v>0</v>
      </c>
      <c r="P15" s="1010"/>
      <c r="Q15" s="1010"/>
      <c r="R15" s="996"/>
      <c r="S15" s="1010">
        <f t="shared" ref="S15:S78" si="4">S14-T14</f>
        <v>0</v>
      </c>
      <c r="T15" s="1010"/>
      <c r="U15" s="1010"/>
      <c r="V15" s="996"/>
      <c r="W15" s="1010">
        <f t="shared" ref="W15:W78" si="5">W14-X14</f>
        <v>0</v>
      </c>
      <c r="X15" s="1010"/>
      <c r="Y15" s="1010"/>
      <c r="Z15" s="996"/>
      <c r="AA15" s="1010">
        <f t="shared" ref="AA15:AA78" si="6">AA14-AB14</f>
        <v>0</v>
      </c>
      <c r="AB15" s="1010"/>
      <c r="AC15" s="1010"/>
      <c r="AD15" s="996"/>
      <c r="AE15" s="1010">
        <f t="shared" ref="AE15:AE78" si="7">AE14-AF14</f>
        <v>0</v>
      </c>
      <c r="AF15" s="1010"/>
      <c r="AG15" s="1010"/>
      <c r="AH15" s="996"/>
      <c r="AI15" s="1010">
        <f t="shared" ref="AI15:AI78" si="8">AI14-AJ14</f>
        <v>0</v>
      </c>
      <c r="AJ15" s="1010"/>
      <c r="AK15" s="1010"/>
      <c r="AL15" s="996"/>
      <c r="AM15" s="1010">
        <f t="shared" ref="AM15:AM78" si="9">AM14-AN14</f>
        <v>0</v>
      </c>
      <c r="AN15" s="1010"/>
      <c r="AO15" s="1010"/>
      <c r="AP15" s="996"/>
      <c r="AQ15" s="1010">
        <f t="shared" ref="AQ15:AQ78" si="10">AQ14-AR14</f>
        <v>0</v>
      </c>
      <c r="AR15" s="1010"/>
      <c r="AS15" s="1010"/>
      <c r="AT15" s="996"/>
      <c r="AU15" s="1010">
        <f t="shared" ref="AU15:AU78" si="11">AU14-AV14</f>
        <v>0</v>
      </c>
      <c r="AV15" s="1010"/>
      <c r="AW15" s="1010"/>
      <c r="AX15" s="996"/>
      <c r="AY15" s="1010">
        <f t="shared" ref="AY15:AY78" si="12">AY14-AZ14</f>
        <v>0</v>
      </c>
      <c r="AZ15" s="1010"/>
      <c r="BA15" s="1010"/>
      <c r="BB15" s="996"/>
      <c r="BC15" s="1010">
        <f t="shared" ref="BC15:BC78" si="13">BC14-BD14</f>
        <v>0</v>
      </c>
      <c r="BD15" s="1010"/>
      <c r="BE15" s="1010"/>
      <c r="BF15" s="996"/>
      <c r="BG15" s="1010">
        <f t="shared" ref="BG15:BG78" si="14">BG14-BH14</f>
        <v>0</v>
      </c>
      <c r="BH15" s="1010"/>
      <c r="BI15" s="1010"/>
      <c r="BJ15" s="996"/>
      <c r="BK15" s="1010">
        <f t="shared" ref="BK15:BK78" si="15">BK14-BL14</f>
        <v>0</v>
      </c>
      <c r="BL15" s="1010"/>
      <c r="BM15" s="1010"/>
      <c r="BN15" s="996"/>
      <c r="BO15" s="1010">
        <f t="shared" ref="BO15:BO78" si="16">BO14-BP14</f>
        <v>0</v>
      </c>
      <c r="BP15" s="1010"/>
      <c r="BQ15" s="1010"/>
      <c r="BS15" s="1010">
        <f t="shared" ref="BS15:BS78" si="17">BS14-BT14</f>
        <v>0</v>
      </c>
      <c r="BT15" s="1010"/>
      <c r="BU15" s="1010"/>
      <c r="BW15" s="1010">
        <f t="shared" ref="BW15:BW78" si="18">BW14-BX14</f>
        <v>0</v>
      </c>
      <c r="BX15" s="1010"/>
      <c r="BY15" s="1010"/>
      <c r="CA15" s="1010">
        <f t="shared" ref="CA15:CA78" si="19">CA14-CB14</f>
        <v>0</v>
      </c>
      <c r="CB15" s="1010"/>
      <c r="CC15" s="1010"/>
      <c r="CE15" s="1010">
        <f t="shared" ref="CE15:CE78" si="20">CE14-CF14</f>
        <v>0</v>
      </c>
      <c r="CF15" s="1010"/>
      <c r="CG15" s="1010"/>
      <c r="CI15" s="1010">
        <f t="shared" ref="CI15:CI78" si="21">CI14-CJ14</f>
        <v>0</v>
      </c>
      <c r="CJ15" s="1010"/>
      <c r="CK15" s="1010"/>
      <c r="CM15" s="1010">
        <f t="shared" ref="CM15:CM78" si="22">CM14-CN14</f>
        <v>0</v>
      </c>
      <c r="CN15" s="1010"/>
      <c r="CO15" s="1010"/>
      <c r="CQ15" s="1010">
        <f t="shared" ref="CQ15:CQ78" si="23">CQ14-CR14</f>
        <v>0</v>
      </c>
      <c r="CR15" s="1010"/>
      <c r="CS15" s="1010"/>
      <c r="CU15" s="1010">
        <f t="shared" ref="CU15:CU78" si="24">CU14-CV14</f>
        <v>0</v>
      </c>
      <c r="CV15" s="1010"/>
      <c r="CW15" s="1010"/>
      <c r="CY15" s="1010">
        <f t="shared" ref="CY15:CY78" si="25">CY14-CZ14</f>
        <v>0</v>
      </c>
      <c r="CZ15" s="1010"/>
      <c r="DA15" s="1010"/>
      <c r="DC15" s="1010">
        <f t="shared" ref="DC15:DC78" si="26">DC14-DD14</f>
        <v>0</v>
      </c>
      <c r="DD15" s="1010"/>
      <c r="DE15" s="1010"/>
      <c r="DG15" s="1010">
        <f t="shared" ref="DG15:DG78" si="27">DG14-DH14</f>
        <v>0</v>
      </c>
      <c r="DH15" s="1010"/>
      <c r="DI15" s="1010"/>
      <c r="DK15" s="1010">
        <f t="shared" ref="DK15:DK78" si="28">DK14-DL14</f>
        <v>0</v>
      </c>
      <c r="DL15" s="1010"/>
      <c r="DM15" s="1010"/>
      <c r="DO15" s="1010"/>
      <c r="DP15" s="1010"/>
      <c r="DQ15" s="1010"/>
      <c r="DS15" s="1010"/>
      <c r="DT15" s="1010"/>
      <c r="DU15" s="1010"/>
      <c r="DW15" s="1010"/>
      <c r="DX15" s="1010"/>
      <c r="DY15" s="1010"/>
      <c r="EA15" s="1010"/>
      <c r="EB15" s="1010"/>
      <c r="EC15" s="1010"/>
    </row>
    <row r="16" spans="1:133">
      <c r="A16" s="25" t="s">
        <v>518</v>
      </c>
      <c r="B16" s="1978">
        <f t="shared" si="3"/>
        <v>45747</v>
      </c>
      <c r="C16" s="1010">
        <f t="shared" si="0"/>
        <v>903351660.42000008</v>
      </c>
      <c r="D16" s="1010">
        <f t="shared" si="1"/>
        <v>11816396</v>
      </c>
      <c r="E16" s="1010">
        <f t="shared" si="2"/>
        <v>4448644.6100000003</v>
      </c>
      <c r="F16" s="998"/>
      <c r="G16" s="1010">
        <f t="shared" ref="G16:G79" si="29">G15-H15</f>
        <v>903351660.42000008</v>
      </c>
      <c r="H16" s="1010">
        <v>11816396</v>
      </c>
      <c r="I16" s="1010">
        <v>4448644.6100000003</v>
      </c>
      <c r="J16" s="996"/>
      <c r="K16" s="1010">
        <f t="shared" ref="K16:K79" si="30">K15-L15</f>
        <v>0</v>
      </c>
      <c r="L16" s="1010"/>
      <c r="M16" s="1010"/>
      <c r="N16" s="1000"/>
      <c r="O16" s="1010">
        <f t="shared" ref="O16:O79" si="31">O15-P15</f>
        <v>0</v>
      </c>
      <c r="P16" s="1010"/>
      <c r="Q16" s="1010"/>
      <c r="R16" s="996"/>
      <c r="S16" s="1010">
        <f t="shared" si="4"/>
        <v>0</v>
      </c>
      <c r="T16" s="1010"/>
      <c r="U16" s="1010"/>
      <c r="V16" s="996"/>
      <c r="W16" s="1010">
        <f t="shared" si="5"/>
        <v>0</v>
      </c>
      <c r="X16" s="1010"/>
      <c r="Y16" s="1010"/>
      <c r="Z16" s="996"/>
      <c r="AA16" s="1010">
        <f t="shared" si="6"/>
        <v>0</v>
      </c>
      <c r="AB16" s="1010"/>
      <c r="AC16" s="1010"/>
      <c r="AD16" s="996"/>
      <c r="AE16" s="1010">
        <f t="shared" si="7"/>
        <v>0</v>
      </c>
      <c r="AF16" s="1010"/>
      <c r="AG16" s="1010"/>
      <c r="AH16" s="996"/>
      <c r="AI16" s="1010">
        <f t="shared" si="8"/>
        <v>0</v>
      </c>
      <c r="AJ16" s="1010"/>
      <c r="AK16" s="1010"/>
      <c r="AL16" s="996"/>
      <c r="AM16" s="1010">
        <f t="shared" si="9"/>
        <v>0</v>
      </c>
      <c r="AN16" s="1010"/>
      <c r="AO16" s="1010"/>
      <c r="AP16" s="996"/>
      <c r="AQ16" s="1010">
        <f t="shared" si="10"/>
        <v>0</v>
      </c>
      <c r="AR16" s="1010"/>
      <c r="AS16" s="1010"/>
      <c r="AT16" s="996"/>
      <c r="AU16" s="1010">
        <f t="shared" si="11"/>
        <v>0</v>
      </c>
      <c r="AV16" s="1010"/>
      <c r="AW16" s="1010"/>
      <c r="AX16" s="996"/>
      <c r="AY16" s="1010">
        <f t="shared" si="12"/>
        <v>0</v>
      </c>
      <c r="AZ16" s="1010"/>
      <c r="BA16" s="1010"/>
      <c r="BB16" s="996"/>
      <c r="BC16" s="1010">
        <f t="shared" si="13"/>
        <v>0</v>
      </c>
      <c r="BD16" s="1010"/>
      <c r="BE16" s="1010"/>
      <c r="BF16" s="996"/>
      <c r="BG16" s="1010">
        <f t="shared" si="14"/>
        <v>0</v>
      </c>
      <c r="BH16" s="1010"/>
      <c r="BI16" s="1010"/>
      <c r="BJ16" s="996"/>
      <c r="BK16" s="1010">
        <f t="shared" si="15"/>
        <v>0</v>
      </c>
      <c r="BL16" s="1010"/>
      <c r="BM16" s="1010"/>
      <c r="BN16" s="996"/>
      <c r="BO16" s="1010">
        <f t="shared" si="16"/>
        <v>0</v>
      </c>
      <c r="BP16" s="1010"/>
      <c r="BQ16" s="1010"/>
      <c r="BS16" s="1010">
        <f t="shared" si="17"/>
        <v>0</v>
      </c>
      <c r="BT16" s="1010"/>
      <c r="BU16" s="1010"/>
      <c r="BW16" s="1010">
        <f t="shared" si="18"/>
        <v>0</v>
      </c>
      <c r="BX16" s="1010"/>
      <c r="BY16" s="1010"/>
      <c r="CA16" s="1010">
        <f t="shared" si="19"/>
        <v>0</v>
      </c>
      <c r="CB16" s="1010"/>
      <c r="CC16" s="1010"/>
      <c r="CE16" s="1010">
        <f t="shared" si="20"/>
        <v>0</v>
      </c>
      <c r="CF16" s="1010"/>
      <c r="CG16" s="1010"/>
      <c r="CI16" s="1010">
        <f t="shared" si="21"/>
        <v>0</v>
      </c>
      <c r="CJ16" s="1010"/>
      <c r="CK16" s="1010"/>
      <c r="CM16" s="1010">
        <f t="shared" si="22"/>
        <v>0</v>
      </c>
      <c r="CN16" s="1010"/>
      <c r="CO16" s="1010"/>
      <c r="CQ16" s="1010">
        <f t="shared" si="23"/>
        <v>0</v>
      </c>
      <c r="CR16" s="1010"/>
      <c r="CS16" s="1010"/>
      <c r="CU16" s="1010">
        <f t="shared" si="24"/>
        <v>0</v>
      </c>
      <c r="CV16" s="1010"/>
      <c r="CW16" s="1010"/>
      <c r="CY16" s="1010">
        <f t="shared" si="25"/>
        <v>0</v>
      </c>
      <c r="CZ16" s="1010"/>
      <c r="DA16" s="1010"/>
      <c r="DC16" s="1010">
        <f t="shared" si="26"/>
        <v>0</v>
      </c>
      <c r="DD16" s="1010"/>
      <c r="DE16" s="1010"/>
      <c r="DG16" s="1010">
        <f t="shared" si="27"/>
        <v>0</v>
      </c>
      <c r="DH16" s="1010"/>
      <c r="DI16" s="1010"/>
      <c r="DK16" s="1010">
        <f t="shared" si="28"/>
        <v>0</v>
      </c>
      <c r="DL16" s="1010"/>
      <c r="DM16" s="1010"/>
      <c r="DO16" s="1010"/>
      <c r="DP16" s="1010"/>
      <c r="DQ16" s="1010"/>
      <c r="DS16" s="1010"/>
      <c r="DT16" s="1010"/>
      <c r="DU16" s="1010"/>
      <c r="DW16" s="1010"/>
      <c r="DX16" s="1010"/>
      <c r="DY16" s="1010"/>
      <c r="EA16" s="1010"/>
      <c r="EB16" s="1010"/>
      <c r="EC16" s="1010"/>
    </row>
    <row r="17" spans="1:133">
      <c r="A17" s="25" t="s">
        <v>518</v>
      </c>
      <c r="B17" s="1978">
        <f t="shared" si="3"/>
        <v>45777</v>
      </c>
      <c r="C17" s="1010">
        <f t="shared" si="0"/>
        <v>891535264.42000008</v>
      </c>
      <c r="D17" s="1010">
        <f t="shared" si="1"/>
        <v>11603975.84</v>
      </c>
      <c r="E17" s="1010">
        <f t="shared" si="2"/>
        <v>4352031.04</v>
      </c>
      <c r="F17" s="998"/>
      <c r="G17" s="1010">
        <f t="shared" si="29"/>
        <v>891535264.42000008</v>
      </c>
      <c r="H17" s="1010">
        <v>11603975.84</v>
      </c>
      <c r="I17" s="1010">
        <v>4352031.04</v>
      </c>
      <c r="J17" s="996"/>
      <c r="K17" s="1010">
        <f t="shared" si="30"/>
        <v>0</v>
      </c>
      <c r="L17" s="1010"/>
      <c r="M17" s="1010"/>
      <c r="N17" s="1000"/>
      <c r="O17" s="1010">
        <f t="shared" si="31"/>
        <v>0</v>
      </c>
      <c r="P17" s="1010"/>
      <c r="Q17" s="1010"/>
      <c r="R17" s="996"/>
      <c r="S17" s="1010">
        <f t="shared" si="4"/>
        <v>0</v>
      </c>
      <c r="T17" s="1010"/>
      <c r="U17" s="1010"/>
      <c r="V17" s="996"/>
      <c r="W17" s="1010">
        <f t="shared" si="5"/>
        <v>0</v>
      </c>
      <c r="X17" s="1010"/>
      <c r="Y17" s="1010"/>
      <c r="Z17" s="996"/>
      <c r="AA17" s="1010">
        <f t="shared" si="6"/>
        <v>0</v>
      </c>
      <c r="AB17" s="1010"/>
      <c r="AC17" s="1010"/>
      <c r="AD17" s="996"/>
      <c r="AE17" s="1010">
        <f t="shared" si="7"/>
        <v>0</v>
      </c>
      <c r="AF17" s="1010"/>
      <c r="AG17" s="1010"/>
      <c r="AH17" s="996"/>
      <c r="AI17" s="1010">
        <f t="shared" si="8"/>
        <v>0</v>
      </c>
      <c r="AJ17" s="1010"/>
      <c r="AK17" s="1010"/>
      <c r="AL17" s="996"/>
      <c r="AM17" s="1010">
        <f t="shared" si="9"/>
        <v>0</v>
      </c>
      <c r="AN17" s="1010"/>
      <c r="AO17" s="1010"/>
      <c r="AP17" s="996"/>
      <c r="AQ17" s="1010">
        <f t="shared" si="10"/>
        <v>0</v>
      </c>
      <c r="AR17" s="1010"/>
      <c r="AS17" s="1010"/>
      <c r="AT17" s="996"/>
      <c r="AU17" s="1010">
        <f t="shared" si="11"/>
        <v>0</v>
      </c>
      <c r="AV17" s="1010"/>
      <c r="AW17" s="1010"/>
      <c r="AX17" s="996"/>
      <c r="AY17" s="1010">
        <f t="shared" si="12"/>
        <v>0</v>
      </c>
      <c r="AZ17" s="1010"/>
      <c r="BA17" s="1010"/>
      <c r="BB17" s="996"/>
      <c r="BC17" s="1010">
        <f t="shared" si="13"/>
        <v>0</v>
      </c>
      <c r="BD17" s="1010"/>
      <c r="BE17" s="1010"/>
      <c r="BF17" s="996"/>
      <c r="BG17" s="1010">
        <f t="shared" si="14"/>
        <v>0</v>
      </c>
      <c r="BH17" s="1010"/>
      <c r="BI17" s="1010"/>
      <c r="BJ17" s="996"/>
      <c r="BK17" s="1010">
        <f t="shared" si="15"/>
        <v>0</v>
      </c>
      <c r="BL17" s="1010"/>
      <c r="BM17" s="1010"/>
      <c r="BN17" s="996"/>
      <c r="BO17" s="1010">
        <f t="shared" si="16"/>
        <v>0</v>
      </c>
      <c r="BP17" s="1010"/>
      <c r="BQ17" s="1010"/>
      <c r="BS17" s="1010">
        <f t="shared" si="17"/>
        <v>0</v>
      </c>
      <c r="BT17" s="1010"/>
      <c r="BU17" s="1010"/>
      <c r="BW17" s="1010">
        <f t="shared" si="18"/>
        <v>0</v>
      </c>
      <c r="BX17" s="1010"/>
      <c r="BY17" s="1010"/>
      <c r="CA17" s="1010">
        <f t="shared" si="19"/>
        <v>0</v>
      </c>
      <c r="CB17" s="1010"/>
      <c r="CC17" s="1010"/>
      <c r="CE17" s="1010">
        <f t="shared" si="20"/>
        <v>0</v>
      </c>
      <c r="CF17" s="1010"/>
      <c r="CG17" s="1010"/>
      <c r="CI17" s="1010">
        <f t="shared" si="21"/>
        <v>0</v>
      </c>
      <c r="CJ17" s="1010"/>
      <c r="CK17" s="1010"/>
      <c r="CM17" s="1010">
        <f t="shared" si="22"/>
        <v>0</v>
      </c>
      <c r="CN17" s="1010"/>
      <c r="CO17" s="1010"/>
      <c r="CQ17" s="1010">
        <f t="shared" si="23"/>
        <v>0</v>
      </c>
      <c r="CR17" s="1010"/>
      <c r="CS17" s="1010"/>
      <c r="CU17" s="1010">
        <f t="shared" si="24"/>
        <v>0</v>
      </c>
      <c r="CV17" s="1010"/>
      <c r="CW17" s="1010"/>
      <c r="CY17" s="1010">
        <f t="shared" si="25"/>
        <v>0</v>
      </c>
      <c r="CZ17" s="1010"/>
      <c r="DA17" s="1010"/>
      <c r="DC17" s="1010">
        <f t="shared" si="26"/>
        <v>0</v>
      </c>
      <c r="DD17" s="1010"/>
      <c r="DE17" s="1010"/>
      <c r="DG17" s="1010">
        <f t="shared" si="27"/>
        <v>0</v>
      </c>
      <c r="DH17" s="1010"/>
      <c r="DI17" s="1010"/>
      <c r="DK17" s="1010">
        <f t="shared" si="28"/>
        <v>0</v>
      </c>
      <c r="DL17" s="1010"/>
      <c r="DM17" s="1010"/>
      <c r="DO17" s="1010"/>
      <c r="DP17" s="1010"/>
      <c r="DQ17" s="1010"/>
      <c r="DS17" s="1010"/>
      <c r="DT17" s="1010"/>
      <c r="DU17" s="1010"/>
      <c r="DW17" s="1010"/>
      <c r="DX17" s="1010"/>
      <c r="DY17" s="1010"/>
      <c r="EA17" s="1010"/>
      <c r="EB17" s="1010"/>
      <c r="EC17" s="1010"/>
    </row>
    <row r="18" spans="1:133">
      <c r="A18" s="25" t="s">
        <v>518</v>
      </c>
      <c r="B18" s="1978">
        <f t="shared" si="3"/>
        <v>45808</v>
      </c>
      <c r="C18" s="1010">
        <f t="shared" si="0"/>
        <v>879931288.58000004</v>
      </c>
      <c r="D18" s="1010">
        <f t="shared" si="1"/>
        <v>11365444.17</v>
      </c>
      <c r="E18" s="1010">
        <f t="shared" si="2"/>
        <v>4260879.1500000004</v>
      </c>
      <c r="F18" s="998"/>
      <c r="G18" s="1010">
        <f t="shared" si="29"/>
        <v>879931288.58000004</v>
      </c>
      <c r="H18" s="1010">
        <v>11365444.17</v>
      </c>
      <c r="I18" s="1010">
        <v>4260879.1500000004</v>
      </c>
      <c r="J18" s="996"/>
      <c r="K18" s="1010">
        <f t="shared" si="30"/>
        <v>0</v>
      </c>
      <c r="L18" s="1010"/>
      <c r="M18" s="1010"/>
      <c r="N18" s="1000"/>
      <c r="O18" s="1010">
        <f t="shared" si="31"/>
        <v>0</v>
      </c>
      <c r="P18" s="1010"/>
      <c r="Q18" s="1010"/>
      <c r="R18" s="996"/>
      <c r="S18" s="1010">
        <f t="shared" si="4"/>
        <v>0</v>
      </c>
      <c r="T18" s="1010"/>
      <c r="U18" s="1010"/>
      <c r="V18" s="996"/>
      <c r="W18" s="1010">
        <f t="shared" si="5"/>
        <v>0</v>
      </c>
      <c r="X18" s="1010"/>
      <c r="Y18" s="1010"/>
      <c r="Z18" s="996"/>
      <c r="AA18" s="1010">
        <f t="shared" si="6"/>
        <v>0</v>
      </c>
      <c r="AB18" s="1010"/>
      <c r="AC18" s="1010"/>
      <c r="AD18" s="996"/>
      <c r="AE18" s="1010">
        <f t="shared" si="7"/>
        <v>0</v>
      </c>
      <c r="AF18" s="1010"/>
      <c r="AG18" s="1010"/>
      <c r="AH18" s="996"/>
      <c r="AI18" s="1010">
        <f t="shared" si="8"/>
        <v>0</v>
      </c>
      <c r="AJ18" s="1010"/>
      <c r="AK18" s="1010"/>
      <c r="AL18" s="996"/>
      <c r="AM18" s="1010">
        <f t="shared" si="9"/>
        <v>0</v>
      </c>
      <c r="AN18" s="1010"/>
      <c r="AO18" s="1010"/>
      <c r="AP18" s="996"/>
      <c r="AQ18" s="1010">
        <f t="shared" si="10"/>
        <v>0</v>
      </c>
      <c r="AR18" s="1010"/>
      <c r="AS18" s="1010"/>
      <c r="AT18" s="996"/>
      <c r="AU18" s="1010">
        <f t="shared" si="11"/>
        <v>0</v>
      </c>
      <c r="AV18" s="1010"/>
      <c r="AW18" s="1010"/>
      <c r="AX18" s="996"/>
      <c r="AY18" s="1010">
        <f t="shared" si="12"/>
        <v>0</v>
      </c>
      <c r="AZ18" s="1010"/>
      <c r="BA18" s="1010"/>
      <c r="BB18" s="996"/>
      <c r="BC18" s="1010">
        <f t="shared" si="13"/>
        <v>0</v>
      </c>
      <c r="BD18" s="1010"/>
      <c r="BE18" s="1010"/>
      <c r="BF18" s="996"/>
      <c r="BG18" s="1010">
        <f t="shared" si="14"/>
        <v>0</v>
      </c>
      <c r="BH18" s="1010"/>
      <c r="BI18" s="1010"/>
      <c r="BJ18" s="996"/>
      <c r="BK18" s="1010">
        <f t="shared" si="15"/>
        <v>0</v>
      </c>
      <c r="BL18" s="1010"/>
      <c r="BM18" s="1010"/>
      <c r="BN18" s="996"/>
      <c r="BO18" s="1010">
        <f t="shared" si="16"/>
        <v>0</v>
      </c>
      <c r="BP18" s="1010"/>
      <c r="BQ18" s="1010"/>
      <c r="BS18" s="1010">
        <f t="shared" si="17"/>
        <v>0</v>
      </c>
      <c r="BT18" s="1010"/>
      <c r="BU18" s="1010"/>
      <c r="BW18" s="1010">
        <f t="shared" si="18"/>
        <v>0</v>
      </c>
      <c r="BX18" s="1010"/>
      <c r="BY18" s="1010"/>
      <c r="CA18" s="1010">
        <f t="shared" si="19"/>
        <v>0</v>
      </c>
      <c r="CB18" s="1010"/>
      <c r="CC18" s="1010"/>
      <c r="CE18" s="1010">
        <f t="shared" si="20"/>
        <v>0</v>
      </c>
      <c r="CF18" s="1010"/>
      <c r="CG18" s="1010"/>
      <c r="CI18" s="1010">
        <f t="shared" si="21"/>
        <v>0</v>
      </c>
      <c r="CJ18" s="1010"/>
      <c r="CK18" s="1010"/>
      <c r="CM18" s="1010">
        <f t="shared" si="22"/>
        <v>0</v>
      </c>
      <c r="CN18" s="1010"/>
      <c r="CO18" s="1010"/>
      <c r="CQ18" s="1010">
        <f t="shared" si="23"/>
        <v>0</v>
      </c>
      <c r="CR18" s="1010"/>
      <c r="CS18" s="1010"/>
      <c r="CU18" s="1010">
        <f t="shared" si="24"/>
        <v>0</v>
      </c>
      <c r="CV18" s="1010"/>
      <c r="CW18" s="1010"/>
      <c r="CY18" s="1010">
        <f t="shared" si="25"/>
        <v>0</v>
      </c>
      <c r="CZ18" s="1010"/>
      <c r="DA18" s="1010"/>
      <c r="DC18" s="1010">
        <f t="shared" si="26"/>
        <v>0</v>
      </c>
      <c r="DD18" s="1010"/>
      <c r="DE18" s="1010"/>
      <c r="DG18" s="1010">
        <f t="shared" si="27"/>
        <v>0</v>
      </c>
      <c r="DH18" s="1010"/>
      <c r="DI18" s="1010"/>
      <c r="DK18" s="1010">
        <f t="shared" si="28"/>
        <v>0</v>
      </c>
      <c r="DL18" s="1010"/>
      <c r="DM18" s="1010"/>
      <c r="DO18" s="1010"/>
      <c r="DP18" s="1010"/>
      <c r="DQ18" s="1010"/>
      <c r="DS18" s="1010"/>
      <c r="DT18" s="1010"/>
      <c r="DU18" s="1010"/>
      <c r="DW18" s="1010"/>
      <c r="DX18" s="1010"/>
      <c r="DY18" s="1010"/>
      <c r="EA18" s="1010"/>
      <c r="EB18" s="1010"/>
      <c r="EC18" s="1010"/>
    </row>
    <row r="19" spans="1:133">
      <c r="A19" s="25" t="s">
        <v>518</v>
      </c>
      <c r="B19" s="1978">
        <f t="shared" si="3"/>
        <v>45838</v>
      </c>
      <c r="C19" s="1010">
        <f t="shared" si="0"/>
        <v>868565844.41000009</v>
      </c>
      <c r="D19" s="1010">
        <f t="shared" si="1"/>
        <v>11118237.119999999</v>
      </c>
      <c r="E19" s="1010">
        <f t="shared" si="2"/>
        <v>4175627.96</v>
      </c>
      <c r="F19" s="998"/>
      <c r="G19" s="1010">
        <f t="shared" si="29"/>
        <v>868565844.41000009</v>
      </c>
      <c r="H19" s="1010">
        <v>11118237.119999999</v>
      </c>
      <c r="I19" s="1010">
        <v>4175627.96</v>
      </c>
      <c r="J19" s="996"/>
      <c r="K19" s="1010">
        <f t="shared" si="30"/>
        <v>0</v>
      </c>
      <c r="L19" s="1010"/>
      <c r="M19" s="1010"/>
      <c r="N19" s="1000"/>
      <c r="O19" s="1010">
        <f t="shared" si="31"/>
        <v>0</v>
      </c>
      <c r="P19" s="1010"/>
      <c r="Q19" s="1010"/>
      <c r="R19" s="996"/>
      <c r="S19" s="1010">
        <f t="shared" si="4"/>
        <v>0</v>
      </c>
      <c r="T19" s="1010"/>
      <c r="U19" s="1010"/>
      <c r="V19" s="996"/>
      <c r="W19" s="1010">
        <f t="shared" si="5"/>
        <v>0</v>
      </c>
      <c r="X19" s="1010"/>
      <c r="Y19" s="1010"/>
      <c r="Z19" s="996"/>
      <c r="AA19" s="1010">
        <f t="shared" si="6"/>
        <v>0</v>
      </c>
      <c r="AB19" s="1010"/>
      <c r="AC19" s="1010"/>
      <c r="AD19" s="996"/>
      <c r="AE19" s="1010">
        <f t="shared" si="7"/>
        <v>0</v>
      </c>
      <c r="AF19" s="1010"/>
      <c r="AG19" s="1010"/>
      <c r="AH19" s="996"/>
      <c r="AI19" s="1010">
        <f t="shared" si="8"/>
        <v>0</v>
      </c>
      <c r="AJ19" s="1010"/>
      <c r="AK19" s="1010"/>
      <c r="AL19" s="996"/>
      <c r="AM19" s="1010">
        <f t="shared" si="9"/>
        <v>0</v>
      </c>
      <c r="AN19" s="1010"/>
      <c r="AO19" s="1010"/>
      <c r="AP19" s="996"/>
      <c r="AQ19" s="1010">
        <f t="shared" si="10"/>
        <v>0</v>
      </c>
      <c r="AR19" s="1010"/>
      <c r="AS19" s="1010"/>
      <c r="AT19" s="996"/>
      <c r="AU19" s="1010">
        <f t="shared" si="11"/>
        <v>0</v>
      </c>
      <c r="AV19" s="1010"/>
      <c r="AW19" s="1010"/>
      <c r="AX19" s="996"/>
      <c r="AY19" s="1010">
        <f t="shared" si="12"/>
        <v>0</v>
      </c>
      <c r="AZ19" s="1010"/>
      <c r="BA19" s="1010"/>
      <c r="BB19" s="996"/>
      <c r="BC19" s="1010">
        <f t="shared" si="13"/>
        <v>0</v>
      </c>
      <c r="BD19" s="1010"/>
      <c r="BE19" s="1010"/>
      <c r="BF19" s="996"/>
      <c r="BG19" s="1010">
        <f t="shared" si="14"/>
        <v>0</v>
      </c>
      <c r="BH19" s="1010"/>
      <c r="BI19" s="1010"/>
      <c r="BJ19" s="996"/>
      <c r="BK19" s="1010">
        <f t="shared" si="15"/>
        <v>0</v>
      </c>
      <c r="BL19" s="1010"/>
      <c r="BM19" s="1010"/>
      <c r="BN19" s="996"/>
      <c r="BO19" s="1010">
        <f t="shared" si="16"/>
        <v>0</v>
      </c>
      <c r="BP19" s="1010"/>
      <c r="BQ19" s="1010"/>
      <c r="BS19" s="1010">
        <f t="shared" si="17"/>
        <v>0</v>
      </c>
      <c r="BT19" s="1010"/>
      <c r="BU19" s="1010"/>
      <c r="BW19" s="1010">
        <f t="shared" si="18"/>
        <v>0</v>
      </c>
      <c r="BX19" s="1010"/>
      <c r="BY19" s="1010"/>
      <c r="CA19" s="1010">
        <f t="shared" si="19"/>
        <v>0</v>
      </c>
      <c r="CB19" s="1010"/>
      <c r="CC19" s="1010"/>
      <c r="CE19" s="1010">
        <f t="shared" si="20"/>
        <v>0</v>
      </c>
      <c r="CF19" s="1010"/>
      <c r="CG19" s="1010"/>
      <c r="CI19" s="1010">
        <f t="shared" si="21"/>
        <v>0</v>
      </c>
      <c r="CJ19" s="1010"/>
      <c r="CK19" s="1010"/>
      <c r="CM19" s="1010">
        <f t="shared" si="22"/>
        <v>0</v>
      </c>
      <c r="CN19" s="1010"/>
      <c r="CO19" s="1010"/>
      <c r="CQ19" s="1010">
        <f t="shared" si="23"/>
        <v>0</v>
      </c>
      <c r="CR19" s="1010"/>
      <c r="CS19" s="1010"/>
      <c r="CU19" s="1010">
        <f t="shared" si="24"/>
        <v>0</v>
      </c>
      <c r="CV19" s="1010"/>
      <c r="CW19" s="1010"/>
      <c r="CY19" s="1010">
        <f t="shared" si="25"/>
        <v>0</v>
      </c>
      <c r="CZ19" s="1010"/>
      <c r="DA19" s="1010"/>
      <c r="DC19" s="1010">
        <f t="shared" si="26"/>
        <v>0</v>
      </c>
      <c r="DD19" s="1010"/>
      <c r="DE19" s="1010"/>
      <c r="DG19" s="1010">
        <f t="shared" si="27"/>
        <v>0</v>
      </c>
      <c r="DH19" s="1010"/>
      <c r="DI19" s="1010"/>
      <c r="DK19" s="1010">
        <f t="shared" si="28"/>
        <v>0</v>
      </c>
      <c r="DL19" s="1010"/>
      <c r="DM19" s="1010"/>
      <c r="DO19" s="1010"/>
      <c r="DP19" s="1010"/>
      <c r="DQ19" s="1010"/>
      <c r="DS19" s="1010"/>
      <c r="DT19" s="1010"/>
      <c r="DU19" s="1010"/>
      <c r="DW19" s="1010"/>
      <c r="DX19" s="1010"/>
      <c r="DY19" s="1010"/>
      <c r="EA19" s="1010"/>
      <c r="EB19" s="1010"/>
      <c r="EC19" s="1010"/>
    </row>
    <row r="20" spans="1:133">
      <c r="A20" s="25" t="s">
        <v>518</v>
      </c>
      <c r="B20" s="1978">
        <f t="shared" si="3"/>
        <v>45869</v>
      </c>
      <c r="C20" s="1010">
        <f t="shared" si="0"/>
        <v>857447607.29000008</v>
      </c>
      <c r="D20" s="1010">
        <f t="shared" si="1"/>
        <v>10882392.289999999</v>
      </c>
      <c r="E20" s="1010">
        <f t="shared" si="2"/>
        <v>4107082.98</v>
      </c>
      <c r="F20" s="998"/>
      <c r="G20" s="1010">
        <f t="shared" si="29"/>
        <v>857447607.29000008</v>
      </c>
      <c r="H20" s="1010">
        <v>10882392.289999999</v>
      </c>
      <c r="I20" s="1010">
        <v>4107082.98</v>
      </c>
      <c r="J20" s="996"/>
      <c r="K20" s="1010">
        <f t="shared" si="30"/>
        <v>0</v>
      </c>
      <c r="L20" s="1010"/>
      <c r="M20" s="1010"/>
      <c r="N20" s="1000"/>
      <c r="O20" s="1010">
        <f t="shared" si="31"/>
        <v>0</v>
      </c>
      <c r="P20" s="1010"/>
      <c r="Q20" s="1010"/>
      <c r="R20" s="996"/>
      <c r="S20" s="1010">
        <f t="shared" si="4"/>
        <v>0</v>
      </c>
      <c r="T20" s="1010"/>
      <c r="U20" s="1010"/>
      <c r="V20" s="996"/>
      <c r="W20" s="1010">
        <f t="shared" si="5"/>
        <v>0</v>
      </c>
      <c r="X20" s="1010"/>
      <c r="Y20" s="1010"/>
      <c r="Z20" s="996"/>
      <c r="AA20" s="1010">
        <f t="shared" si="6"/>
        <v>0</v>
      </c>
      <c r="AB20" s="1010"/>
      <c r="AC20" s="1010"/>
      <c r="AD20" s="996"/>
      <c r="AE20" s="1010">
        <f t="shared" si="7"/>
        <v>0</v>
      </c>
      <c r="AF20" s="1010"/>
      <c r="AG20" s="1010"/>
      <c r="AH20" s="996"/>
      <c r="AI20" s="1010">
        <f t="shared" si="8"/>
        <v>0</v>
      </c>
      <c r="AJ20" s="1010"/>
      <c r="AK20" s="1010"/>
      <c r="AL20" s="996"/>
      <c r="AM20" s="1010">
        <f t="shared" si="9"/>
        <v>0</v>
      </c>
      <c r="AN20" s="1010"/>
      <c r="AO20" s="1010"/>
      <c r="AP20" s="996"/>
      <c r="AQ20" s="1010">
        <f t="shared" si="10"/>
        <v>0</v>
      </c>
      <c r="AR20" s="1010"/>
      <c r="AS20" s="1010"/>
      <c r="AT20" s="996"/>
      <c r="AU20" s="1010">
        <f t="shared" si="11"/>
        <v>0</v>
      </c>
      <c r="AV20" s="1010"/>
      <c r="AW20" s="1010"/>
      <c r="AX20" s="996"/>
      <c r="AY20" s="1010">
        <f t="shared" si="12"/>
        <v>0</v>
      </c>
      <c r="AZ20" s="1010"/>
      <c r="BA20" s="1010"/>
      <c r="BB20" s="996"/>
      <c r="BC20" s="1010">
        <f t="shared" si="13"/>
        <v>0</v>
      </c>
      <c r="BD20" s="1010"/>
      <c r="BE20" s="1010"/>
      <c r="BF20" s="996"/>
      <c r="BG20" s="1010">
        <f t="shared" si="14"/>
        <v>0</v>
      </c>
      <c r="BH20" s="1010"/>
      <c r="BI20" s="1010"/>
      <c r="BJ20" s="996"/>
      <c r="BK20" s="1010">
        <f t="shared" si="15"/>
        <v>0</v>
      </c>
      <c r="BL20" s="1010"/>
      <c r="BM20" s="1010"/>
      <c r="BN20" s="996"/>
      <c r="BO20" s="1010">
        <f t="shared" si="16"/>
        <v>0</v>
      </c>
      <c r="BP20" s="1010"/>
      <c r="BQ20" s="1010"/>
      <c r="BS20" s="1010">
        <f t="shared" si="17"/>
        <v>0</v>
      </c>
      <c r="BT20" s="1010"/>
      <c r="BU20" s="1010"/>
      <c r="BW20" s="1010">
        <f t="shared" si="18"/>
        <v>0</v>
      </c>
      <c r="BX20" s="1010"/>
      <c r="BY20" s="1010"/>
      <c r="CA20" s="1010">
        <f t="shared" si="19"/>
        <v>0</v>
      </c>
      <c r="CB20" s="1010"/>
      <c r="CC20" s="1010"/>
      <c r="CE20" s="1010">
        <f t="shared" si="20"/>
        <v>0</v>
      </c>
      <c r="CF20" s="1010"/>
      <c r="CG20" s="1010"/>
      <c r="CI20" s="1010">
        <f t="shared" si="21"/>
        <v>0</v>
      </c>
      <c r="CJ20" s="1010"/>
      <c r="CK20" s="1010"/>
      <c r="CM20" s="1010">
        <f t="shared" si="22"/>
        <v>0</v>
      </c>
      <c r="CN20" s="1010"/>
      <c r="CO20" s="1010"/>
      <c r="CQ20" s="1010">
        <f t="shared" si="23"/>
        <v>0</v>
      </c>
      <c r="CR20" s="1010"/>
      <c r="CS20" s="1010"/>
      <c r="CU20" s="1010">
        <f t="shared" si="24"/>
        <v>0</v>
      </c>
      <c r="CV20" s="1010"/>
      <c r="CW20" s="1010"/>
      <c r="CY20" s="1010">
        <f t="shared" si="25"/>
        <v>0</v>
      </c>
      <c r="CZ20" s="1010"/>
      <c r="DA20" s="1010"/>
      <c r="DC20" s="1010">
        <f t="shared" si="26"/>
        <v>0</v>
      </c>
      <c r="DD20" s="1010"/>
      <c r="DE20" s="1010"/>
      <c r="DG20" s="1010">
        <f t="shared" si="27"/>
        <v>0</v>
      </c>
      <c r="DH20" s="1010"/>
      <c r="DI20" s="1010"/>
      <c r="DK20" s="1010">
        <f t="shared" si="28"/>
        <v>0</v>
      </c>
      <c r="DL20" s="1010"/>
      <c r="DM20" s="1010"/>
      <c r="DO20" s="1010"/>
      <c r="DP20" s="1010"/>
      <c r="DQ20" s="1010"/>
      <c r="DS20" s="1010"/>
      <c r="DT20" s="1010"/>
      <c r="DU20" s="1010"/>
      <c r="DW20" s="1010"/>
      <c r="DX20" s="1010"/>
      <c r="DY20" s="1010"/>
      <c r="EA20" s="1010"/>
      <c r="EB20" s="1010"/>
      <c r="EC20" s="1010"/>
    </row>
    <row r="21" spans="1:133">
      <c r="A21" s="25" t="s">
        <v>518</v>
      </c>
      <c r="B21" s="1978">
        <f t="shared" si="3"/>
        <v>45900</v>
      </c>
      <c r="C21" s="1010">
        <f t="shared" si="0"/>
        <v>846565215.00000012</v>
      </c>
      <c r="D21" s="1010">
        <f t="shared" si="1"/>
        <v>10609273.59</v>
      </c>
      <c r="E21" s="1010">
        <f t="shared" si="2"/>
        <v>4055725.31</v>
      </c>
      <c r="F21" s="998"/>
      <c r="G21" s="1010">
        <f t="shared" si="29"/>
        <v>846565215.00000012</v>
      </c>
      <c r="H21" s="1010">
        <v>10609273.59</v>
      </c>
      <c r="I21" s="1010">
        <v>4055725.31</v>
      </c>
      <c r="J21" s="996"/>
      <c r="K21" s="1010">
        <f t="shared" si="30"/>
        <v>0</v>
      </c>
      <c r="L21" s="1010"/>
      <c r="M21" s="1010"/>
      <c r="N21" s="1000"/>
      <c r="O21" s="1010">
        <f t="shared" si="31"/>
        <v>0</v>
      </c>
      <c r="P21" s="1010"/>
      <c r="Q21" s="1010"/>
      <c r="R21" s="996"/>
      <c r="S21" s="1010">
        <f t="shared" si="4"/>
        <v>0</v>
      </c>
      <c r="T21" s="1010"/>
      <c r="U21" s="1010"/>
      <c r="V21" s="996"/>
      <c r="W21" s="1010">
        <f t="shared" si="5"/>
        <v>0</v>
      </c>
      <c r="X21" s="1010"/>
      <c r="Y21" s="1010"/>
      <c r="Z21" s="996"/>
      <c r="AA21" s="1010">
        <f t="shared" si="6"/>
        <v>0</v>
      </c>
      <c r="AB21" s="1010"/>
      <c r="AC21" s="1010"/>
      <c r="AD21" s="996"/>
      <c r="AE21" s="1010">
        <f t="shared" si="7"/>
        <v>0</v>
      </c>
      <c r="AF21" s="1010"/>
      <c r="AG21" s="1010"/>
      <c r="AH21" s="996"/>
      <c r="AI21" s="1010">
        <f t="shared" si="8"/>
        <v>0</v>
      </c>
      <c r="AJ21" s="1010"/>
      <c r="AK21" s="1010"/>
      <c r="AL21" s="996"/>
      <c r="AM21" s="1010">
        <f t="shared" si="9"/>
        <v>0</v>
      </c>
      <c r="AN21" s="1010"/>
      <c r="AO21" s="1010"/>
      <c r="AP21" s="996"/>
      <c r="AQ21" s="1010">
        <f t="shared" si="10"/>
        <v>0</v>
      </c>
      <c r="AR21" s="1010"/>
      <c r="AS21" s="1010"/>
      <c r="AT21" s="996"/>
      <c r="AU21" s="1010">
        <f t="shared" si="11"/>
        <v>0</v>
      </c>
      <c r="AV21" s="1010"/>
      <c r="AW21" s="1010"/>
      <c r="AX21" s="996"/>
      <c r="AY21" s="1010">
        <f t="shared" si="12"/>
        <v>0</v>
      </c>
      <c r="AZ21" s="1010"/>
      <c r="BA21" s="1010"/>
      <c r="BB21" s="996"/>
      <c r="BC21" s="1010">
        <f t="shared" si="13"/>
        <v>0</v>
      </c>
      <c r="BD21" s="1010"/>
      <c r="BE21" s="1010"/>
      <c r="BF21" s="996"/>
      <c r="BG21" s="1010">
        <f t="shared" si="14"/>
        <v>0</v>
      </c>
      <c r="BH21" s="1010"/>
      <c r="BI21" s="1010"/>
      <c r="BJ21" s="996"/>
      <c r="BK21" s="1010">
        <f t="shared" si="15"/>
        <v>0</v>
      </c>
      <c r="BL21" s="1010"/>
      <c r="BM21" s="1010"/>
      <c r="BN21" s="996"/>
      <c r="BO21" s="1010">
        <f t="shared" si="16"/>
        <v>0</v>
      </c>
      <c r="BP21" s="1010"/>
      <c r="BQ21" s="1010"/>
      <c r="BS21" s="1010">
        <f t="shared" si="17"/>
        <v>0</v>
      </c>
      <c r="BT21" s="1010"/>
      <c r="BU21" s="1010"/>
      <c r="BW21" s="1010">
        <f t="shared" si="18"/>
        <v>0</v>
      </c>
      <c r="BX21" s="1010"/>
      <c r="BY21" s="1010"/>
      <c r="CA21" s="1010">
        <f t="shared" si="19"/>
        <v>0</v>
      </c>
      <c r="CB21" s="1010"/>
      <c r="CC21" s="1010"/>
      <c r="CE21" s="1010">
        <f t="shared" si="20"/>
        <v>0</v>
      </c>
      <c r="CF21" s="1010"/>
      <c r="CG21" s="1010"/>
      <c r="CI21" s="1010">
        <f t="shared" si="21"/>
        <v>0</v>
      </c>
      <c r="CJ21" s="1010"/>
      <c r="CK21" s="1010"/>
      <c r="CM21" s="1010">
        <f t="shared" si="22"/>
        <v>0</v>
      </c>
      <c r="CN21" s="1010"/>
      <c r="CO21" s="1010"/>
      <c r="CQ21" s="1010">
        <f t="shared" si="23"/>
        <v>0</v>
      </c>
      <c r="CR21" s="1010"/>
      <c r="CS21" s="1010"/>
      <c r="CU21" s="1010">
        <f t="shared" si="24"/>
        <v>0</v>
      </c>
      <c r="CV21" s="1010"/>
      <c r="CW21" s="1010"/>
      <c r="CY21" s="1010">
        <f t="shared" si="25"/>
        <v>0</v>
      </c>
      <c r="CZ21" s="1010"/>
      <c r="DA21" s="1010"/>
      <c r="DC21" s="1010">
        <f t="shared" si="26"/>
        <v>0</v>
      </c>
      <c r="DD21" s="1010"/>
      <c r="DE21" s="1010"/>
      <c r="DG21" s="1010">
        <f t="shared" si="27"/>
        <v>0</v>
      </c>
      <c r="DH21" s="1010"/>
      <c r="DI21" s="1010"/>
      <c r="DK21" s="1010">
        <f t="shared" si="28"/>
        <v>0</v>
      </c>
      <c r="DL21" s="1010"/>
      <c r="DM21" s="1010"/>
      <c r="DO21" s="1010"/>
      <c r="DP21" s="1010"/>
      <c r="DQ21" s="1010"/>
      <c r="DS21" s="1010"/>
      <c r="DT21" s="1010"/>
      <c r="DU21" s="1010"/>
      <c r="DW21" s="1010"/>
      <c r="DX21" s="1010"/>
      <c r="DY21" s="1010"/>
      <c r="EA21" s="1010"/>
      <c r="EB21" s="1010"/>
      <c r="EC21" s="1010"/>
    </row>
    <row r="22" spans="1:133">
      <c r="A22" s="25" t="s">
        <v>518</v>
      </c>
      <c r="B22" s="1978">
        <f t="shared" si="3"/>
        <v>45930</v>
      </c>
      <c r="C22" s="1010">
        <f t="shared" si="0"/>
        <v>835955941.41000009</v>
      </c>
      <c r="D22" s="1010">
        <f t="shared" si="1"/>
        <v>10378452.619999999</v>
      </c>
      <c r="E22" s="1010">
        <f t="shared" si="2"/>
        <v>4008126.89</v>
      </c>
      <c r="F22" s="998"/>
      <c r="G22" s="1010">
        <f t="shared" si="29"/>
        <v>835955941.41000009</v>
      </c>
      <c r="H22" s="1010">
        <v>10378452.619999999</v>
      </c>
      <c r="I22" s="1010">
        <v>4008126.89</v>
      </c>
      <c r="J22" s="996"/>
      <c r="K22" s="1010">
        <f t="shared" si="30"/>
        <v>0</v>
      </c>
      <c r="L22" s="1010"/>
      <c r="M22" s="1010"/>
      <c r="N22" s="1000"/>
      <c r="O22" s="1010">
        <f t="shared" si="31"/>
        <v>0</v>
      </c>
      <c r="P22" s="1010"/>
      <c r="Q22" s="1010"/>
      <c r="R22" s="996"/>
      <c r="S22" s="1010">
        <f t="shared" si="4"/>
        <v>0</v>
      </c>
      <c r="T22" s="1010"/>
      <c r="U22" s="1010"/>
      <c r="V22" s="996"/>
      <c r="W22" s="1010">
        <f t="shared" si="5"/>
        <v>0</v>
      </c>
      <c r="X22" s="1010"/>
      <c r="Y22" s="1010"/>
      <c r="Z22" s="996"/>
      <c r="AA22" s="1010">
        <f t="shared" si="6"/>
        <v>0</v>
      </c>
      <c r="AB22" s="1010"/>
      <c r="AC22" s="1010"/>
      <c r="AD22" s="996"/>
      <c r="AE22" s="1010">
        <f t="shared" si="7"/>
        <v>0</v>
      </c>
      <c r="AF22" s="1010"/>
      <c r="AG22" s="1010"/>
      <c r="AH22" s="996"/>
      <c r="AI22" s="1010">
        <f t="shared" si="8"/>
        <v>0</v>
      </c>
      <c r="AJ22" s="1010"/>
      <c r="AK22" s="1010"/>
      <c r="AL22" s="996"/>
      <c r="AM22" s="1010">
        <f t="shared" si="9"/>
        <v>0</v>
      </c>
      <c r="AN22" s="1010"/>
      <c r="AO22" s="1010"/>
      <c r="AP22" s="996"/>
      <c r="AQ22" s="1010">
        <f t="shared" si="10"/>
        <v>0</v>
      </c>
      <c r="AR22" s="1010"/>
      <c r="AS22" s="1010"/>
      <c r="AT22" s="996"/>
      <c r="AU22" s="1010">
        <f t="shared" si="11"/>
        <v>0</v>
      </c>
      <c r="AV22" s="1010"/>
      <c r="AW22" s="1010"/>
      <c r="AX22" s="996"/>
      <c r="AY22" s="1010">
        <f t="shared" si="12"/>
        <v>0</v>
      </c>
      <c r="AZ22" s="1010"/>
      <c r="BA22" s="1010"/>
      <c r="BB22" s="996"/>
      <c r="BC22" s="1010">
        <f t="shared" si="13"/>
        <v>0</v>
      </c>
      <c r="BD22" s="1010"/>
      <c r="BE22" s="1010"/>
      <c r="BF22" s="996"/>
      <c r="BG22" s="1010">
        <f t="shared" si="14"/>
        <v>0</v>
      </c>
      <c r="BH22" s="1010"/>
      <c r="BI22" s="1010"/>
      <c r="BJ22" s="996"/>
      <c r="BK22" s="1010">
        <f t="shared" si="15"/>
        <v>0</v>
      </c>
      <c r="BL22" s="1010"/>
      <c r="BM22" s="1010"/>
      <c r="BN22" s="996"/>
      <c r="BO22" s="1010">
        <f t="shared" si="16"/>
        <v>0</v>
      </c>
      <c r="BP22" s="1010"/>
      <c r="BQ22" s="1010"/>
      <c r="BS22" s="1010">
        <f t="shared" si="17"/>
        <v>0</v>
      </c>
      <c r="BT22" s="1010"/>
      <c r="BU22" s="1010"/>
      <c r="BW22" s="1010">
        <f t="shared" si="18"/>
        <v>0</v>
      </c>
      <c r="BX22" s="1010"/>
      <c r="BY22" s="1010"/>
      <c r="CA22" s="1010">
        <f t="shared" si="19"/>
        <v>0</v>
      </c>
      <c r="CB22" s="1010"/>
      <c r="CC22" s="1010"/>
      <c r="CE22" s="1010">
        <f t="shared" si="20"/>
        <v>0</v>
      </c>
      <c r="CF22" s="1010"/>
      <c r="CG22" s="1010"/>
      <c r="CI22" s="1010">
        <f t="shared" si="21"/>
        <v>0</v>
      </c>
      <c r="CJ22" s="1010"/>
      <c r="CK22" s="1010"/>
      <c r="CM22" s="1010">
        <f t="shared" si="22"/>
        <v>0</v>
      </c>
      <c r="CN22" s="1010"/>
      <c r="CO22" s="1010"/>
      <c r="CQ22" s="1010">
        <f t="shared" si="23"/>
        <v>0</v>
      </c>
      <c r="CR22" s="1010"/>
      <c r="CS22" s="1010"/>
      <c r="CU22" s="1010">
        <f t="shared" si="24"/>
        <v>0</v>
      </c>
      <c r="CV22" s="1010"/>
      <c r="CW22" s="1010"/>
      <c r="CY22" s="1010">
        <f t="shared" si="25"/>
        <v>0</v>
      </c>
      <c r="CZ22" s="1010"/>
      <c r="DA22" s="1010"/>
      <c r="DC22" s="1010">
        <f t="shared" si="26"/>
        <v>0</v>
      </c>
      <c r="DD22" s="1010"/>
      <c r="DE22" s="1010"/>
      <c r="DG22" s="1010">
        <f t="shared" si="27"/>
        <v>0</v>
      </c>
      <c r="DH22" s="1010"/>
      <c r="DI22" s="1010"/>
      <c r="DK22" s="1010">
        <f t="shared" si="28"/>
        <v>0</v>
      </c>
      <c r="DL22" s="1010"/>
      <c r="DM22" s="1010"/>
      <c r="DO22" s="1010"/>
      <c r="DP22" s="1010"/>
      <c r="DQ22" s="1010"/>
      <c r="DS22" s="1010"/>
      <c r="DT22" s="1010"/>
      <c r="DU22" s="1010"/>
      <c r="DW22" s="1010"/>
      <c r="DX22" s="1010"/>
      <c r="DY22" s="1010"/>
      <c r="EA22" s="1010"/>
      <c r="EB22" s="1010"/>
      <c r="EC22" s="1010"/>
    </row>
    <row r="23" spans="1:133">
      <c r="A23" s="25" t="s">
        <v>518</v>
      </c>
      <c r="B23" s="1978">
        <f t="shared" si="3"/>
        <v>45961</v>
      </c>
      <c r="C23" s="1010">
        <f t="shared" si="0"/>
        <v>825577488.79000008</v>
      </c>
      <c r="D23" s="1010">
        <f t="shared" si="1"/>
        <v>10284985.48</v>
      </c>
      <c r="E23" s="1010">
        <f t="shared" si="2"/>
        <v>3960727.34</v>
      </c>
      <c r="F23" s="998"/>
      <c r="G23" s="1010">
        <f t="shared" si="29"/>
        <v>825577488.79000008</v>
      </c>
      <c r="H23" s="1010">
        <v>10284985.48</v>
      </c>
      <c r="I23" s="1010">
        <v>3960727.34</v>
      </c>
      <c r="J23" s="996"/>
      <c r="K23" s="1010">
        <f t="shared" si="30"/>
        <v>0</v>
      </c>
      <c r="L23" s="1010"/>
      <c r="M23" s="1010"/>
      <c r="N23" s="1000"/>
      <c r="O23" s="1010">
        <f t="shared" si="31"/>
        <v>0</v>
      </c>
      <c r="P23" s="1010"/>
      <c r="Q23" s="1010"/>
      <c r="R23" s="996"/>
      <c r="S23" s="1010">
        <f t="shared" si="4"/>
        <v>0</v>
      </c>
      <c r="T23" s="1010"/>
      <c r="U23" s="1010"/>
      <c r="V23" s="996"/>
      <c r="W23" s="1010">
        <f t="shared" si="5"/>
        <v>0</v>
      </c>
      <c r="X23" s="1010"/>
      <c r="Y23" s="1010"/>
      <c r="Z23" s="996"/>
      <c r="AA23" s="1010">
        <f t="shared" si="6"/>
        <v>0</v>
      </c>
      <c r="AB23" s="1010"/>
      <c r="AC23" s="1010"/>
      <c r="AD23" s="996"/>
      <c r="AE23" s="1010">
        <f t="shared" si="7"/>
        <v>0</v>
      </c>
      <c r="AF23" s="1010"/>
      <c r="AG23" s="1010"/>
      <c r="AH23" s="996"/>
      <c r="AI23" s="1010">
        <f t="shared" si="8"/>
        <v>0</v>
      </c>
      <c r="AJ23" s="1010"/>
      <c r="AK23" s="1010"/>
      <c r="AL23" s="996"/>
      <c r="AM23" s="1010">
        <f t="shared" si="9"/>
        <v>0</v>
      </c>
      <c r="AN23" s="1010"/>
      <c r="AO23" s="1010"/>
      <c r="AP23" s="996"/>
      <c r="AQ23" s="1010">
        <f t="shared" si="10"/>
        <v>0</v>
      </c>
      <c r="AR23" s="1010"/>
      <c r="AS23" s="1010"/>
      <c r="AT23" s="996"/>
      <c r="AU23" s="1010">
        <f t="shared" si="11"/>
        <v>0</v>
      </c>
      <c r="AV23" s="1010"/>
      <c r="AW23" s="1010"/>
      <c r="AX23" s="996"/>
      <c r="AY23" s="1010">
        <f t="shared" si="12"/>
        <v>0</v>
      </c>
      <c r="AZ23" s="1010"/>
      <c r="BA23" s="1010"/>
      <c r="BB23" s="996"/>
      <c r="BC23" s="1010">
        <f t="shared" si="13"/>
        <v>0</v>
      </c>
      <c r="BD23" s="1010"/>
      <c r="BE23" s="1010"/>
      <c r="BF23" s="996"/>
      <c r="BG23" s="1010">
        <f t="shared" si="14"/>
        <v>0</v>
      </c>
      <c r="BH23" s="1010"/>
      <c r="BI23" s="1010"/>
      <c r="BJ23" s="996"/>
      <c r="BK23" s="1010">
        <f t="shared" si="15"/>
        <v>0</v>
      </c>
      <c r="BL23" s="1010"/>
      <c r="BM23" s="1010"/>
      <c r="BN23" s="996"/>
      <c r="BO23" s="1010">
        <f t="shared" si="16"/>
        <v>0</v>
      </c>
      <c r="BP23" s="1010"/>
      <c r="BQ23" s="1010"/>
      <c r="BS23" s="1010">
        <f t="shared" si="17"/>
        <v>0</v>
      </c>
      <c r="BT23" s="1010"/>
      <c r="BU23" s="1010"/>
      <c r="BW23" s="1010">
        <f t="shared" si="18"/>
        <v>0</v>
      </c>
      <c r="BX23" s="1010"/>
      <c r="BY23" s="1010"/>
      <c r="CA23" s="1010">
        <f t="shared" si="19"/>
        <v>0</v>
      </c>
      <c r="CB23" s="1010"/>
      <c r="CC23" s="1010"/>
      <c r="CE23" s="1010">
        <f t="shared" si="20"/>
        <v>0</v>
      </c>
      <c r="CF23" s="1010"/>
      <c r="CG23" s="1010"/>
      <c r="CI23" s="1010">
        <f t="shared" si="21"/>
        <v>0</v>
      </c>
      <c r="CJ23" s="1010"/>
      <c r="CK23" s="1010"/>
      <c r="CM23" s="1010">
        <f t="shared" si="22"/>
        <v>0</v>
      </c>
      <c r="CN23" s="1010"/>
      <c r="CO23" s="1010"/>
      <c r="CQ23" s="1010">
        <f t="shared" si="23"/>
        <v>0</v>
      </c>
      <c r="CR23" s="1010"/>
      <c r="CS23" s="1010"/>
      <c r="CU23" s="1010">
        <f t="shared" si="24"/>
        <v>0</v>
      </c>
      <c r="CV23" s="1010"/>
      <c r="CW23" s="1010"/>
      <c r="CY23" s="1010">
        <f t="shared" si="25"/>
        <v>0</v>
      </c>
      <c r="CZ23" s="1010"/>
      <c r="DA23" s="1010"/>
      <c r="DC23" s="1010">
        <f t="shared" si="26"/>
        <v>0</v>
      </c>
      <c r="DD23" s="1010"/>
      <c r="DE23" s="1010"/>
      <c r="DG23" s="1010">
        <f t="shared" si="27"/>
        <v>0</v>
      </c>
      <c r="DH23" s="1010"/>
      <c r="DI23" s="1010"/>
      <c r="DK23" s="1010">
        <f t="shared" si="28"/>
        <v>0</v>
      </c>
      <c r="DL23" s="1010"/>
      <c r="DM23" s="1010"/>
      <c r="DO23" s="1010"/>
      <c r="DP23" s="1010"/>
      <c r="DQ23" s="1010"/>
      <c r="DS23" s="1010"/>
      <c r="DT23" s="1010"/>
      <c r="DU23" s="1010"/>
      <c r="DW23" s="1010"/>
      <c r="DX23" s="1010"/>
      <c r="DY23" s="1010"/>
      <c r="EA23" s="1010"/>
      <c r="EB23" s="1010"/>
      <c r="EC23" s="1010"/>
    </row>
    <row r="24" spans="1:133">
      <c r="A24" s="25" t="s">
        <v>518</v>
      </c>
      <c r="B24" s="1978">
        <f t="shared" si="3"/>
        <v>45991</v>
      </c>
      <c r="C24" s="1010">
        <f t="shared" si="0"/>
        <v>815292503.31000006</v>
      </c>
      <c r="D24" s="1010">
        <f t="shared" si="1"/>
        <v>10183661.560000001</v>
      </c>
      <c r="E24" s="1010">
        <f t="shared" si="2"/>
        <v>3913472</v>
      </c>
      <c r="F24" s="998"/>
      <c r="G24" s="1010">
        <f t="shared" si="29"/>
        <v>815292503.31000006</v>
      </c>
      <c r="H24" s="1010">
        <v>10183661.560000001</v>
      </c>
      <c r="I24" s="1010">
        <v>3913472</v>
      </c>
      <c r="J24" s="996"/>
      <c r="K24" s="1010">
        <f t="shared" si="30"/>
        <v>0</v>
      </c>
      <c r="L24" s="1010"/>
      <c r="M24" s="1010"/>
      <c r="N24" s="1000"/>
      <c r="O24" s="1010">
        <f t="shared" si="31"/>
        <v>0</v>
      </c>
      <c r="P24" s="1010"/>
      <c r="Q24" s="1010"/>
      <c r="R24" s="996"/>
      <c r="S24" s="1010">
        <f t="shared" si="4"/>
        <v>0</v>
      </c>
      <c r="T24" s="1010"/>
      <c r="U24" s="1010"/>
      <c r="V24" s="996"/>
      <c r="W24" s="1010">
        <f t="shared" si="5"/>
        <v>0</v>
      </c>
      <c r="X24" s="1010"/>
      <c r="Y24" s="1010"/>
      <c r="Z24" s="996"/>
      <c r="AA24" s="1010">
        <f t="shared" si="6"/>
        <v>0</v>
      </c>
      <c r="AB24" s="1010"/>
      <c r="AC24" s="1010"/>
      <c r="AD24" s="996"/>
      <c r="AE24" s="1010">
        <f t="shared" si="7"/>
        <v>0</v>
      </c>
      <c r="AF24" s="1010"/>
      <c r="AG24" s="1010"/>
      <c r="AH24" s="996"/>
      <c r="AI24" s="1010">
        <f t="shared" si="8"/>
        <v>0</v>
      </c>
      <c r="AJ24" s="1010"/>
      <c r="AK24" s="1010"/>
      <c r="AL24" s="996"/>
      <c r="AM24" s="1010">
        <f t="shared" si="9"/>
        <v>0</v>
      </c>
      <c r="AN24" s="1010"/>
      <c r="AO24" s="1010"/>
      <c r="AP24" s="996"/>
      <c r="AQ24" s="1010">
        <f t="shared" si="10"/>
        <v>0</v>
      </c>
      <c r="AR24" s="1010"/>
      <c r="AS24" s="1010"/>
      <c r="AT24" s="996"/>
      <c r="AU24" s="1010">
        <f t="shared" si="11"/>
        <v>0</v>
      </c>
      <c r="AV24" s="1010"/>
      <c r="AW24" s="1010"/>
      <c r="AX24" s="996"/>
      <c r="AY24" s="1010">
        <f t="shared" si="12"/>
        <v>0</v>
      </c>
      <c r="AZ24" s="1010"/>
      <c r="BA24" s="1010"/>
      <c r="BB24" s="996"/>
      <c r="BC24" s="1010">
        <f t="shared" si="13"/>
        <v>0</v>
      </c>
      <c r="BD24" s="1010"/>
      <c r="BE24" s="1010"/>
      <c r="BF24" s="996"/>
      <c r="BG24" s="1010">
        <f t="shared" si="14"/>
        <v>0</v>
      </c>
      <c r="BH24" s="1010"/>
      <c r="BI24" s="1010"/>
      <c r="BJ24" s="996"/>
      <c r="BK24" s="1010">
        <f t="shared" si="15"/>
        <v>0</v>
      </c>
      <c r="BL24" s="1010"/>
      <c r="BM24" s="1010"/>
      <c r="BN24" s="996"/>
      <c r="BO24" s="1010">
        <f t="shared" si="16"/>
        <v>0</v>
      </c>
      <c r="BP24" s="1010"/>
      <c r="BQ24" s="1010"/>
      <c r="BS24" s="1010">
        <f t="shared" si="17"/>
        <v>0</v>
      </c>
      <c r="BT24" s="1010"/>
      <c r="BU24" s="1010"/>
      <c r="BW24" s="1010">
        <f t="shared" si="18"/>
        <v>0</v>
      </c>
      <c r="BX24" s="1010"/>
      <c r="BY24" s="1010"/>
      <c r="CA24" s="1010">
        <f t="shared" si="19"/>
        <v>0</v>
      </c>
      <c r="CB24" s="1010"/>
      <c r="CC24" s="1010"/>
      <c r="CE24" s="1010">
        <f t="shared" si="20"/>
        <v>0</v>
      </c>
      <c r="CF24" s="1010"/>
      <c r="CG24" s="1010"/>
      <c r="CI24" s="1010">
        <f t="shared" si="21"/>
        <v>0</v>
      </c>
      <c r="CJ24" s="1010"/>
      <c r="CK24" s="1010"/>
      <c r="CM24" s="1010">
        <f t="shared" si="22"/>
        <v>0</v>
      </c>
      <c r="CN24" s="1010"/>
      <c r="CO24" s="1010"/>
      <c r="CQ24" s="1010">
        <f t="shared" si="23"/>
        <v>0</v>
      </c>
      <c r="CR24" s="1010"/>
      <c r="CS24" s="1010"/>
      <c r="CU24" s="1010">
        <f t="shared" si="24"/>
        <v>0</v>
      </c>
      <c r="CV24" s="1010"/>
      <c r="CW24" s="1010"/>
      <c r="CY24" s="1010">
        <f t="shared" si="25"/>
        <v>0</v>
      </c>
      <c r="CZ24" s="1010"/>
      <c r="DA24" s="1010"/>
      <c r="DC24" s="1010">
        <f t="shared" si="26"/>
        <v>0</v>
      </c>
      <c r="DD24" s="1010"/>
      <c r="DE24" s="1010"/>
      <c r="DG24" s="1010">
        <f t="shared" si="27"/>
        <v>0</v>
      </c>
      <c r="DH24" s="1010"/>
      <c r="DI24" s="1010"/>
      <c r="DK24" s="1010">
        <f t="shared" si="28"/>
        <v>0</v>
      </c>
      <c r="DL24" s="1010"/>
      <c r="DM24" s="1010"/>
      <c r="DO24" s="1010"/>
      <c r="DP24" s="1010"/>
      <c r="DQ24" s="1010"/>
      <c r="DS24" s="1010"/>
      <c r="DT24" s="1010"/>
      <c r="DU24" s="1010"/>
      <c r="DW24" s="1010"/>
      <c r="DX24" s="1010"/>
      <c r="DY24" s="1010"/>
      <c r="EA24" s="1010"/>
      <c r="EB24" s="1010"/>
      <c r="EC24" s="1010"/>
    </row>
    <row r="25" spans="1:133">
      <c r="A25" s="25" t="s">
        <v>518</v>
      </c>
      <c r="B25" s="1978">
        <f t="shared" si="3"/>
        <v>46022</v>
      </c>
      <c r="C25" s="1010">
        <f t="shared" si="0"/>
        <v>805108841.75000012</v>
      </c>
      <c r="D25" s="1010">
        <f t="shared" si="1"/>
        <v>10117043.789999999</v>
      </c>
      <c r="E25" s="1010">
        <f t="shared" si="2"/>
        <v>3866302.26</v>
      </c>
      <c r="F25" s="998"/>
      <c r="G25" s="1010">
        <f t="shared" si="29"/>
        <v>805108841.75000012</v>
      </c>
      <c r="H25" s="1010">
        <v>10117043.789999999</v>
      </c>
      <c r="I25" s="1010">
        <v>3866302.26</v>
      </c>
      <c r="J25" s="996"/>
      <c r="K25" s="1010">
        <f t="shared" si="30"/>
        <v>0</v>
      </c>
      <c r="L25" s="1010"/>
      <c r="M25" s="1010"/>
      <c r="N25" s="1000"/>
      <c r="O25" s="1010">
        <f t="shared" si="31"/>
        <v>0</v>
      </c>
      <c r="P25" s="1010"/>
      <c r="Q25" s="1010"/>
      <c r="R25" s="996"/>
      <c r="S25" s="1010">
        <f t="shared" si="4"/>
        <v>0</v>
      </c>
      <c r="T25" s="1010"/>
      <c r="U25" s="1010"/>
      <c r="V25" s="996"/>
      <c r="W25" s="1010">
        <f t="shared" si="5"/>
        <v>0</v>
      </c>
      <c r="X25" s="1010"/>
      <c r="Y25" s="1010"/>
      <c r="Z25" s="996"/>
      <c r="AA25" s="1010">
        <f t="shared" si="6"/>
        <v>0</v>
      </c>
      <c r="AB25" s="1010"/>
      <c r="AC25" s="1010"/>
      <c r="AD25" s="996"/>
      <c r="AE25" s="1010">
        <f t="shared" si="7"/>
        <v>0</v>
      </c>
      <c r="AF25" s="1010"/>
      <c r="AG25" s="1010"/>
      <c r="AH25" s="996"/>
      <c r="AI25" s="1010">
        <f t="shared" si="8"/>
        <v>0</v>
      </c>
      <c r="AJ25" s="1010"/>
      <c r="AK25" s="1010"/>
      <c r="AL25" s="996"/>
      <c r="AM25" s="1010">
        <f t="shared" si="9"/>
        <v>0</v>
      </c>
      <c r="AN25" s="1010"/>
      <c r="AO25" s="1010"/>
      <c r="AP25" s="996"/>
      <c r="AQ25" s="1010">
        <f t="shared" si="10"/>
        <v>0</v>
      </c>
      <c r="AR25" s="1010"/>
      <c r="AS25" s="1010"/>
      <c r="AT25" s="996"/>
      <c r="AU25" s="1010">
        <f t="shared" si="11"/>
        <v>0</v>
      </c>
      <c r="AV25" s="1010"/>
      <c r="AW25" s="1010"/>
      <c r="AX25" s="996"/>
      <c r="AY25" s="1010">
        <f t="shared" si="12"/>
        <v>0</v>
      </c>
      <c r="AZ25" s="1010"/>
      <c r="BA25" s="1010"/>
      <c r="BB25" s="996"/>
      <c r="BC25" s="1010">
        <f t="shared" si="13"/>
        <v>0</v>
      </c>
      <c r="BD25" s="1010"/>
      <c r="BE25" s="1010"/>
      <c r="BF25" s="996"/>
      <c r="BG25" s="1010">
        <f t="shared" si="14"/>
        <v>0</v>
      </c>
      <c r="BH25" s="1010"/>
      <c r="BI25" s="1010"/>
      <c r="BJ25" s="996"/>
      <c r="BK25" s="1010">
        <f t="shared" si="15"/>
        <v>0</v>
      </c>
      <c r="BL25" s="1010"/>
      <c r="BM25" s="1010"/>
      <c r="BN25" s="996"/>
      <c r="BO25" s="1010">
        <f t="shared" si="16"/>
        <v>0</v>
      </c>
      <c r="BP25" s="1010"/>
      <c r="BQ25" s="1010"/>
      <c r="BS25" s="1010">
        <f t="shared" si="17"/>
        <v>0</v>
      </c>
      <c r="BT25" s="1010"/>
      <c r="BU25" s="1010"/>
      <c r="BW25" s="1010">
        <f t="shared" si="18"/>
        <v>0</v>
      </c>
      <c r="BX25" s="1010"/>
      <c r="BY25" s="1010"/>
      <c r="CA25" s="1010">
        <f t="shared" si="19"/>
        <v>0</v>
      </c>
      <c r="CB25" s="1010"/>
      <c r="CC25" s="1010"/>
      <c r="CE25" s="1010">
        <f t="shared" si="20"/>
        <v>0</v>
      </c>
      <c r="CF25" s="1010"/>
      <c r="CG25" s="1010"/>
      <c r="CI25" s="1010">
        <f t="shared" si="21"/>
        <v>0</v>
      </c>
      <c r="CJ25" s="1010"/>
      <c r="CK25" s="1010"/>
      <c r="CM25" s="1010">
        <f t="shared" si="22"/>
        <v>0</v>
      </c>
      <c r="CN25" s="1010"/>
      <c r="CO25" s="1010"/>
      <c r="CQ25" s="1010">
        <f t="shared" si="23"/>
        <v>0</v>
      </c>
      <c r="CR25" s="1010"/>
      <c r="CS25" s="1010"/>
      <c r="CU25" s="1010">
        <f t="shared" si="24"/>
        <v>0</v>
      </c>
      <c r="CV25" s="1010"/>
      <c r="CW25" s="1010"/>
      <c r="CY25" s="1010">
        <f t="shared" si="25"/>
        <v>0</v>
      </c>
      <c r="CZ25" s="1010"/>
      <c r="DA25" s="1010"/>
      <c r="DC25" s="1010">
        <f t="shared" si="26"/>
        <v>0</v>
      </c>
      <c r="DD25" s="1010"/>
      <c r="DE25" s="1010"/>
      <c r="DG25" s="1010">
        <f t="shared" si="27"/>
        <v>0</v>
      </c>
      <c r="DH25" s="1010"/>
      <c r="DI25" s="1010"/>
      <c r="DK25" s="1010">
        <f t="shared" si="28"/>
        <v>0</v>
      </c>
      <c r="DL25" s="1010"/>
      <c r="DM25" s="1010"/>
      <c r="DO25" s="1010"/>
      <c r="DP25" s="1010"/>
      <c r="DQ25" s="1010"/>
      <c r="DS25" s="1010"/>
      <c r="DT25" s="1010"/>
      <c r="DU25" s="1010"/>
      <c r="DW25" s="1010"/>
      <c r="DX25" s="1010"/>
      <c r="DY25" s="1010"/>
      <c r="EA25" s="1010"/>
      <c r="EB25" s="1010"/>
      <c r="EC25" s="1010"/>
    </row>
    <row r="26" spans="1:133">
      <c r="A26" s="25" t="s">
        <v>518</v>
      </c>
      <c r="B26" s="1978">
        <f t="shared" si="3"/>
        <v>46053</v>
      </c>
      <c r="C26" s="1010">
        <f t="shared" si="0"/>
        <v>794991797.96000016</v>
      </c>
      <c r="D26" s="1010">
        <f t="shared" si="1"/>
        <v>10042574.57</v>
      </c>
      <c r="E26" s="1010">
        <f t="shared" si="2"/>
        <v>3819294.29</v>
      </c>
      <c r="F26" s="998"/>
      <c r="G26" s="1010">
        <f t="shared" si="29"/>
        <v>794991797.96000016</v>
      </c>
      <c r="H26" s="1010">
        <v>10042574.57</v>
      </c>
      <c r="I26" s="1010">
        <v>3819294.29</v>
      </c>
      <c r="J26" s="996"/>
      <c r="K26" s="1010">
        <f t="shared" si="30"/>
        <v>0</v>
      </c>
      <c r="L26" s="1010"/>
      <c r="M26" s="1010"/>
      <c r="N26" s="1000"/>
      <c r="O26" s="1010">
        <f t="shared" si="31"/>
        <v>0</v>
      </c>
      <c r="P26" s="1010"/>
      <c r="Q26" s="1010"/>
      <c r="R26" s="996"/>
      <c r="S26" s="1010">
        <f t="shared" si="4"/>
        <v>0</v>
      </c>
      <c r="T26" s="1010"/>
      <c r="U26" s="1010"/>
      <c r="V26" s="996"/>
      <c r="W26" s="1010">
        <f t="shared" si="5"/>
        <v>0</v>
      </c>
      <c r="X26" s="1010"/>
      <c r="Y26" s="1010"/>
      <c r="Z26" s="996"/>
      <c r="AA26" s="1010">
        <f t="shared" si="6"/>
        <v>0</v>
      </c>
      <c r="AB26" s="1010"/>
      <c r="AC26" s="1010"/>
      <c r="AD26" s="996"/>
      <c r="AE26" s="1010">
        <f t="shared" si="7"/>
        <v>0</v>
      </c>
      <c r="AF26" s="1010"/>
      <c r="AG26" s="1010"/>
      <c r="AH26" s="996"/>
      <c r="AI26" s="1010">
        <f t="shared" si="8"/>
        <v>0</v>
      </c>
      <c r="AJ26" s="1010"/>
      <c r="AK26" s="1010"/>
      <c r="AL26" s="996"/>
      <c r="AM26" s="1010">
        <f t="shared" si="9"/>
        <v>0</v>
      </c>
      <c r="AN26" s="1010"/>
      <c r="AO26" s="1010"/>
      <c r="AP26" s="996"/>
      <c r="AQ26" s="1010">
        <f t="shared" si="10"/>
        <v>0</v>
      </c>
      <c r="AR26" s="1010"/>
      <c r="AS26" s="1010"/>
      <c r="AT26" s="996"/>
      <c r="AU26" s="1010">
        <f t="shared" si="11"/>
        <v>0</v>
      </c>
      <c r="AV26" s="1010"/>
      <c r="AW26" s="1010"/>
      <c r="AX26" s="996"/>
      <c r="AY26" s="1010">
        <f t="shared" si="12"/>
        <v>0</v>
      </c>
      <c r="AZ26" s="1010"/>
      <c r="BA26" s="1010"/>
      <c r="BB26" s="996"/>
      <c r="BC26" s="1010">
        <f t="shared" si="13"/>
        <v>0</v>
      </c>
      <c r="BD26" s="1010"/>
      <c r="BE26" s="1010"/>
      <c r="BF26" s="996"/>
      <c r="BG26" s="1010">
        <f t="shared" si="14"/>
        <v>0</v>
      </c>
      <c r="BH26" s="1010"/>
      <c r="BI26" s="1010"/>
      <c r="BJ26" s="996"/>
      <c r="BK26" s="1010">
        <f t="shared" si="15"/>
        <v>0</v>
      </c>
      <c r="BL26" s="1010"/>
      <c r="BM26" s="1010"/>
      <c r="BN26" s="996"/>
      <c r="BO26" s="1010">
        <f t="shared" si="16"/>
        <v>0</v>
      </c>
      <c r="BP26" s="1010"/>
      <c r="BQ26" s="1010"/>
      <c r="BS26" s="1010">
        <f t="shared" si="17"/>
        <v>0</v>
      </c>
      <c r="BT26" s="1010"/>
      <c r="BU26" s="1010"/>
      <c r="BW26" s="1010">
        <f t="shared" si="18"/>
        <v>0</v>
      </c>
      <c r="BX26" s="1010"/>
      <c r="BY26" s="1010"/>
      <c r="CA26" s="1010">
        <f t="shared" si="19"/>
        <v>0</v>
      </c>
      <c r="CB26" s="1010"/>
      <c r="CC26" s="1010"/>
      <c r="CE26" s="1010">
        <f t="shared" si="20"/>
        <v>0</v>
      </c>
      <c r="CF26" s="1010"/>
      <c r="CG26" s="1010"/>
      <c r="CI26" s="1010">
        <f t="shared" si="21"/>
        <v>0</v>
      </c>
      <c r="CJ26" s="1010"/>
      <c r="CK26" s="1010"/>
      <c r="CM26" s="1010">
        <f t="shared" si="22"/>
        <v>0</v>
      </c>
      <c r="CN26" s="1010"/>
      <c r="CO26" s="1010"/>
      <c r="CQ26" s="1010">
        <f t="shared" si="23"/>
        <v>0</v>
      </c>
      <c r="CR26" s="1010"/>
      <c r="CS26" s="1010"/>
      <c r="CU26" s="1010">
        <f t="shared" si="24"/>
        <v>0</v>
      </c>
      <c r="CV26" s="1010"/>
      <c r="CW26" s="1010"/>
      <c r="CY26" s="1010">
        <f t="shared" si="25"/>
        <v>0</v>
      </c>
      <c r="CZ26" s="1010"/>
      <c r="DA26" s="1010"/>
      <c r="DC26" s="1010">
        <f t="shared" si="26"/>
        <v>0</v>
      </c>
      <c r="DD26" s="1010"/>
      <c r="DE26" s="1010"/>
      <c r="DG26" s="1010">
        <f t="shared" si="27"/>
        <v>0</v>
      </c>
      <c r="DH26" s="1010"/>
      <c r="DI26" s="1010"/>
      <c r="DK26" s="1010">
        <f t="shared" si="28"/>
        <v>0</v>
      </c>
      <c r="DL26" s="1010"/>
      <c r="DM26" s="1010"/>
      <c r="DO26" s="1010"/>
      <c r="DP26" s="1010"/>
      <c r="DQ26" s="1010"/>
      <c r="DS26" s="1010"/>
      <c r="DT26" s="1010"/>
      <c r="DU26" s="1010"/>
      <c r="DW26" s="1010"/>
      <c r="DX26" s="1010"/>
      <c r="DY26" s="1010"/>
      <c r="EA26" s="1010"/>
      <c r="EB26" s="1010"/>
      <c r="EC26" s="1010"/>
    </row>
    <row r="27" spans="1:133">
      <c r="A27" s="25" t="s">
        <v>518</v>
      </c>
      <c r="B27" s="1978">
        <f t="shared" si="3"/>
        <v>46081</v>
      </c>
      <c r="C27" s="1010">
        <f t="shared" si="0"/>
        <v>784949223.3900001</v>
      </c>
      <c r="D27" s="1010">
        <f t="shared" si="1"/>
        <v>9982414.7100000009</v>
      </c>
      <c r="E27" s="1010">
        <f t="shared" si="2"/>
        <v>3772450.31</v>
      </c>
      <c r="F27" s="998"/>
      <c r="G27" s="1010">
        <f t="shared" si="29"/>
        <v>784949223.3900001</v>
      </c>
      <c r="H27" s="1010">
        <v>9982414.7100000009</v>
      </c>
      <c r="I27" s="1010">
        <v>3772450.31</v>
      </c>
      <c r="J27" s="996"/>
      <c r="K27" s="1010">
        <f t="shared" si="30"/>
        <v>0</v>
      </c>
      <c r="L27" s="1010"/>
      <c r="M27" s="1010"/>
      <c r="N27" s="1000"/>
      <c r="O27" s="1010">
        <f t="shared" si="31"/>
        <v>0</v>
      </c>
      <c r="P27" s="1010"/>
      <c r="Q27" s="1010"/>
      <c r="R27" s="996"/>
      <c r="S27" s="1010">
        <f t="shared" si="4"/>
        <v>0</v>
      </c>
      <c r="T27" s="1010"/>
      <c r="U27" s="1010"/>
      <c r="V27" s="996"/>
      <c r="W27" s="1010">
        <f t="shared" si="5"/>
        <v>0</v>
      </c>
      <c r="X27" s="1010"/>
      <c r="Y27" s="1010"/>
      <c r="Z27" s="996"/>
      <c r="AA27" s="1010">
        <f t="shared" si="6"/>
        <v>0</v>
      </c>
      <c r="AB27" s="1010"/>
      <c r="AC27" s="1010"/>
      <c r="AD27" s="996"/>
      <c r="AE27" s="1010">
        <f t="shared" si="7"/>
        <v>0</v>
      </c>
      <c r="AF27" s="1010"/>
      <c r="AG27" s="1010"/>
      <c r="AH27" s="996"/>
      <c r="AI27" s="1010">
        <f t="shared" si="8"/>
        <v>0</v>
      </c>
      <c r="AJ27" s="1010"/>
      <c r="AK27" s="1010"/>
      <c r="AL27" s="996"/>
      <c r="AM27" s="1010">
        <f t="shared" si="9"/>
        <v>0</v>
      </c>
      <c r="AN27" s="1010"/>
      <c r="AO27" s="1010"/>
      <c r="AP27" s="996"/>
      <c r="AQ27" s="1010">
        <f t="shared" si="10"/>
        <v>0</v>
      </c>
      <c r="AR27" s="1010"/>
      <c r="AS27" s="1010"/>
      <c r="AT27" s="996"/>
      <c r="AU27" s="1010">
        <f t="shared" si="11"/>
        <v>0</v>
      </c>
      <c r="AV27" s="1010"/>
      <c r="AW27" s="1010"/>
      <c r="AX27" s="996"/>
      <c r="AY27" s="1010">
        <f t="shared" si="12"/>
        <v>0</v>
      </c>
      <c r="AZ27" s="1010"/>
      <c r="BA27" s="1010"/>
      <c r="BB27" s="996"/>
      <c r="BC27" s="1010">
        <f t="shared" si="13"/>
        <v>0</v>
      </c>
      <c r="BD27" s="1010"/>
      <c r="BE27" s="1010"/>
      <c r="BF27" s="996"/>
      <c r="BG27" s="1010">
        <f t="shared" si="14"/>
        <v>0</v>
      </c>
      <c r="BH27" s="1010"/>
      <c r="BI27" s="1010"/>
      <c r="BJ27" s="996"/>
      <c r="BK27" s="1010">
        <f t="shared" si="15"/>
        <v>0</v>
      </c>
      <c r="BL27" s="1010"/>
      <c r="BM27" s="1010"/>
      <c r="BN27" s="996"/>
      <c r="BO27" s="1010">
        <f t="shared" si="16"/>
        <v>0</v>
      </c>
      <c r="BP27" s="1010"/>
      <c r="BQ27" s="1010"/>
      <c r="BS27" s="1010">
        <f t="shared" si="17"/>
        <v>0</v>
      </c>
      <c r="BT27" s="1010"/>
      <c r="BU27" s="1010"/>
      <c r="BW27" s="1010">
        <f t="shared" si="18"/>
        <v>0</v>
      </c>
      <c r="BX27" s="1010"/>
      <c r="BY27" s="1010"/>
      <c r="CA27" s="1010">
        <f t="shared" si="19"/>
        <v>0</v>
      </c>
      <c r="CB27" s="1010"/>
      <c r="CC27" s="1010"/>
      <c r="CE27" s="1010">
        <f t="shared" si="20"/>
        <v>0</v>
      </c>
      <c r="CF27" s="1010"/>
      <c r="CG27" s="1010"/>
      <c r="CI27" s="1010">
        <f t="shared" si="21"/>
        <v>0</v>
      </c>
      <c r="CJ27" s="1010"/>
      <c r="CK27" s="1010"/>
      <c r="CM27" s="1010">
        <f t="shared" si="22"/>
        <v>0</v>
      </c>
      <c r="CN27" s="1010"/>
      <c r="CO27" s="1010"/>
      <c r="CQ27" s="1010">
        <f t="shared" si="23"/>
        <v>0</v>
      </c>
      <c r="CR27" s="1010"/>
      <c r="CS27" s="1010"/>
      <c r="CU27" s="1010">
        <f t="shared" si="24"/>
        <v>0</v>
      </c>
      <c r="CV27" s="1010"/>
      <c r="CW27" s="1010"/>
      <c r="CY27" s="1010">
        <f t="shared" si="25"/>
        <v>0</v>
      </c>
      <c r="CZ27" s="1010"/>
      <c r="DA27" s="1010"/>
      <c r="DC27" s="1010">
        <f t="shared" si="26"/>
        <v>0</v>
      </c>
      <c r="DD27" s="1010"/>
      <c r="DE27" s="1010"/>
      <c r="DG27" s="1010">
        <f t="shared" si="27"/>
        <v>0</v>
      </c>
      <c r="DH27" s="1010"/>
      <c r="DI27" s="1010"/>
      <c r="DK27" s="1010">
        <f t="shared" si="28"/>
        <v>0</v>
      </c>
      <c r="DL27" s="1010"/>
      <c r="DM27" s="1010"/>
      <c r="DO27" s="1010"/>
      <c r="DP27" s="1010"/>
      <c r="DQ27" s="1010"/>
      <c r="DS27" s="1010"/>
      <c r="DT27" s="1010"/>
      <c r="DU27" s="1010"/>
      <c r="DW27" s="1010"/>
      <c r="DX27" s="1010"/>
      <c r="DY27" s="1010"/>
      <c r="EA27" s="1010"/>
      <c r="EB27" s="1010"/>
      <c r="EC27" s="1010"/>
    </row>
    <row r="28" spans="1:133">
      <c r="A28" s="25" t="s">
        <v>518</v>
      </c>
      <c r="B28" s="1978">
        <f t="shared" si="3"/>
        <v>46112</v>
      </c>
      <c r="C28" s="1010">
        <f t="shared" si="0"/>
        <v>774966808.68000007</v>
      </c>
      <c r="D28" s="1010">
        <f t="shared" si="1"/>
        <v>9914975.9399999995</v>
      </c>
      <c r="E28" s="1010">
        <f t="shared" si="2"/>
        <v>3725752.93</v>
      </c>
      <c r="F28" s="998"/>
      <c r="G28" s="1010">
        <f t="shared" si="29"/>
        <v>774966808.68000007</v>
      </c>
      <c r="H28" s="1010">
        <v>9914975.9399999995</v>
      </c>
      <c r="I28" s="1010">
        <v>3725752.93</v>
      </c>
      <c r="J28" s="996"/>
      <c r="K28" s="1010">
        <f t="shared" si="30"/>
        <v>0</v>
      </c>
      <c r="L28" s="1010"/>
      <c r="M28" s="1010"/>
      <c r="N28" s="1000"/>
      <c r="O28" s="1010">
        <f t="shared" si="31"/>
        <v>0</v>
      </c>
      <c r="P28" s="1010"/>
      <c r="Q28" s="1010"/>
      <c r="R28" s="996"/>
      <c r="S28" s="1010">
        <f t="shared" si="4"/>
        <v>0</v>
      </c>
      <c r="T28" s="1010"/>
      <c r="U28" s="1010"/>
      <c r="V28" s="996"/>
      <c r="W28" s="1010">
        <f t="shared" si="5"/>
        <v>0</v>
      </c>
      <c r="X28" s="1010"/>
      <c r="Y28" s="1010"/>
      <c r="Z28" s="996"/>
      <c r="AA28" s="1010">
        <f t="shared" si="6"/>
        <v>0</v>
      </c>
      <c r="AB28" s="1010"/>
      <c r="AC28" s="1010"/>
      <c r="AD28" s="996"/>
      <c r="AE28" s="1010">
        <f t="shared" si="7"/>
        <v>0</v>
      </c>
      <c r="AF28" s="1010"/>
      <c r="AG28" s="1010"/>
      <c r="AH28" s="996"/>
      <c r="AI28" s="1010">
        <f t="shared" si="8"/>
        <v>0</v>
      </c>
      <c r="AJ28" s="1010"/>
      <c r="AK28" s="1010"/>
      <c r="AL28" s="996"/>
      <c r="AM28" s="1010">
        <f t="shared" si="9"/>
        <v>0</v>
      </c>
      <c r="AN28" s="1010"/>
      <c r="AO28" s="1010"/>
      <c r="AP28" s="996"/>
      <c r="AQ28" s="1010">
        <f t="shared" si="10"/>
        <v>0</v>
      </c>
      <c r="AR28" s="1010"/>
      <c r="AS28" s="1010"/>
      <c r="AT28" s="996"/>
      <c r="AU28" s="1010">
        <f t="shared" si="11"/>
        <v>0</v>
      </c>
      <c r="AV28" s="1010"/>
      <c r="AW28" s="1010"/>
      <c r="AX28" s="996"/>
      <c r="AY28" s="1010">
        <f t="shared" si="12"/>
        <v>0</v>
      </c>
      <c r="AZ28" s="1010"/>
      <c r="BA28" s="1010"/>
      <c r="BB28" s="996"/>
      <c r="BC28" s="1010">
        <f t="shared" si="13"/>
        <v>0</v>
      </c>
      <c r="BD28" s="1010"/>
      <c r="BE28" s="1010"/>
      <c r="BF28" s="996"/>
      <c r="BG28" s="1010">
        <f t="shared" si="14"/>
        <v>0</v>
      </c>
      <c r="BH28" s="1010"/>
      <c r="BI28" s="1010"/>
      <c r="BJ28" s="996"/>
      <c r="BK28" s="1010">
        <f t="shared" si="15"/>
        <v>0</v>
      </c>
      <c r="BL28" s="1010"/>
      <c r="BM28" s="1010"/>
      <c r="BN28" s="996"/>
      <c r="BO28" s="1010">
        <f t="shared" si="16"/>
        <v>0</v>
      </c>
      <c r="BP28" s="1010"/>
      <c r="BQ28" s="1010"/>
      <c r="BS28" s="1010">
        <f t="shared" si="17"/>
        <v>0</v>
      </c>
      <c r="BT28" s="1010"/>
      <c r="BU28" s="1010"/>
      <c r="BW28" s="1010">
        <f t="shared" si="18"/>
        <v>0</v>
      </c>
      <c r="BX28" s="1010"/>
      <c r="BY28" s="1010"/>
      <c r="CA28" s="1010">
        <f t="shared" si="19"/>
        <v>0</v>
      </c>
      <c r="CB28" s="1010"/>
      <c r="CC28" s="1010"/>
      <c r="CE28" s="1010">
        <f t="shared" si="20"/>
        <v>0</v>
      </c>
      <c r="CF28" s="1010"/>
      <c r="CG28" s="1010"/>
      <c r="CI28" s="1010">
        <f t="shared" si="21"/>
        <v>0</v>
      </c>
      <c r="CJ28" s="1010"/>
      <c r="CK28" s="1010"/>
      <c r="CM28" s="1010">
        <f t="shared" si="22"/>
        <v>0</v>
      </c>
      <c r="CN28" s="1010"/>
      <c r="CO28" s="1010"/>
      <c r="CQ28" s="1010">
        <f t="shared" si="23"/>
        <v>0</v>
      </c>
      <c r="CR28" s="1010"/>
      <c r="CS28" s="1010"/>
      <c r="CU28" s="1010">
        <f t="shared" si="24"/>
        <v>0</v>
      </c>
      <c r="CV28" s="1010"/>
      <c r="CW28" s="1010"/>
      <c r="CY28" s="1010">
        <f t="shared" si="25"/>
        <v>0</v>
      </c>
      <c r="CZ28" s="1010"/>
      <c r="DA28" s="1010"/>
      <c r="DC28" s="1010">
        <f t="shared" si="26"/>
        <v>0</v>
      </c>
      <c r="DD28" s="1010"/>
      <c r="DE28" s="1010"/>
      <c r="DG28" s="1010">
        <f t="shared" si="27"/>
        <v>0</v>
      </c>
      <c r="DH28" s="1010"/>
      <c r="DI28" s="1010"/>
      <c r="DK28" s="1010">
        <f t="shared" si="28"/>
        <v>0</v>
      </c>
      <c r="DL28" s="1010"/>
      <c r="DM28" s="1010"/>
      <c r="DO28" s="1010"/>
      <c r="DP28" s="1010"/>
      <c r="DQ28" s="1010"/>
      <c r="DS28" s="1010"/>
      <c r="DT28" s="1010"/>
      <c r="DU28" s="1010"/>
      <c r="DW28" s="1010"/>
      <c r="DX28" s="1010"/>
      <c r="DY28" s="1010"/>
      <c r="EA28" s="1010"/>
      <c r="EB28" s="1010"/>
      <c r="EC28" s="1010"/>
    </row>
    <row r="29" spans="1:133">
      <c r="A29" s="25" t="s">
        <v>518</v>
      </c>
      <c r="B29" s="1978">
        <f t="shared" si="3"/>
        <v>46142</v>
      </c>
      <c r="C29" s="1010">
        <f t="shared" si="0"/>
        <v>765051832.74000001</v>
      </c>
      <c r="D29" s="1010">
        <f t="shared" si="1"/>
        <v>9840163.1799999997</v>
      </c>
      <c r="E29" s="1010">
        <f t="shared" si="2"/>
        <v>3679175.98</v>
      </c>
      <c r="F29" s="998"/>
      <c r="G29" s="1010">
        <f t="shared" si="29"/>
        <v>765051832.74000001</v>
      </c>
      <c r="H29" s="1010">
        <v>9840163.1799999997</v>
      </c>
      <c r="I29" s="1010">
        <v>3679175.98</v>
      </c>
      <c r="J29" s="996"/>
      <c r="K29" s="1010">
        <f t="shared" si="30"/>
        <v>0</v>
      </c>
      <c r="L29" s="1010"/>
      <c r="M29" s="1010"/>
      <c r="N29" s="1000"/>
      <c r="O29" s="1010">
        <f t="shared" si="31"/>
        <v>0</v>
      </c>
      <c r="P29" s="1010"/>
      <c r="Q29" s="1010"/>
      <c r="R29" s="996"/>
      <c r="S29" s="1010">
        <f t="shared" si="4"/>
        <v>0</v>
      </c>
      <c r="T29" s="1010"/>
      <c r="U29" s="1010"/>
      <c r="V29" s="996"/>
      <c r="W29" s="1010">
        <f t="shared" si="5"/>
        <v>0</v>
      </c>
      <c r="X29" s="1010"/>
      <c r="Y29" s="1010"/>
      <c r="Z29" s="996"/>
      <c r="AA29" s="1010">
        <f t="shared" si="6"/>
        <v>0</v>
      </c>
      <c r="AB29" s="1010"/>
      <c r="AC29" s="1010"/>
      <c r="AD29" s="996"/>
      <c r="AE29" s="1010">
        <f t="shared" si="7"/>
        <v>0</v>
      </c>
      <c r="AF29" s="1010"/>
      <c r="AG29" s="1010"/>
      <c r="AH29" s="996"/>
      <c r="AI29" s="1010">
        <f t="shared" si="8"/>
        <v>0</v>
      </c>
      <c r="AJ29" s="1010"/>
      <c r="AK29" s="1010"/>
      <c r="AL29" s="996"/>
      <c r="AM29" s="1010">
        <f t="shared" si="9"/>
        <v>0</v>
      </c>
      <c r="AN29" s="1010"/>
      <c r="AO29" s="1010"/>
      <c r="AP29" s="996"/>
      <c r="AQ29" s="1010">
        <f t="shared" si="10"/>
        <v>0</v>
      </c>
      <c r="AR29" s="1010"/>
      <c r="AS29" s="1010"/>
      <c r="AT29" s="996"/>
      <c r="AU29" s="1010">
        <f t="shared" si="11"/>
        <v>0</v>
      </c>
      <c r="AV29" s="1010"/>
      <c r="AW29" s="1010"/>
      <c r="AX29" s="996"/>
      <c r="AY29" s="1010">
        <f t="shared" si="12"/>
        <v>0</v>
      </c>
      <c r="AZ29" s="1010"/>
      <c r="BA29" s="1010"/>
      <c r="BB29" s="996"/>
      <c r="BC29" s="1010">
        <f t="shared" si="13"/>
        <v>0</v>
      </c>
      <c r="BD29" s="1010"/>
      <c r="BE29" s="1010"/>
      <c r="BF29" s="996"/>
      <c r="BG29" s="1010">
        <f t="shared" si="14"/>
        <v>0</v>
      </c>
      <c r="BH29" s="1010"/>
      <c r="BI29" s="1010"/>
      <c r="BJ29" s="996"/>
      <c r="BK29" s="1010">
        <f t="shared" si="15"/>
        <v>0</v>
      </c>
      <c r="BL29" s="1010"/>
      <c r="BM29" s="1010"/>
      <c r="BN29" s="996"/>
      <c r="BO29" s="1010">
        <f t="shared" si="16"/>
        <v>0</v>
      </c>
      <c r="BP29" s="1010"/>
      <c r="BQ29" s="1010"/>
      <c r="BS29" s="1010">
        <f t="shared" si="17"/>
        <v>0</v>
      </c>
      <c r="BT29" s="1010"/>
      <c r="BU29" s="1010"/>
      <c r="BW29" s="1010">
        <f t="shared" si="18"/>
        <v>0</v>
      </c>
      <c r="BX29" s="1010"/>
      <c r="BY29" s="1010"/>
      <c r="CA29" s="1010">
        <f t="shared" si="19"/>
        <v>0</v>
      </c>
      <c r="CB29" s="1010"/>
      <c r="CC29" s="1010"/>
      <c r="CE29" s="1010">
        <f t="shared" si="20"/>
        <v>0</v>
      </c>
      <c r="CF29" s="1010"/>
      <c r="CG29" s="1010"/>
      <c r="CI29" s="1010">
        <f t="shared" si="21"/>
        <v>0</v>
      </c>
      <c r="CJ29" s="1010"/>
      <c r="CK29" s="1010"/>
      <c r="CM29" s="1010">
        <f t="shared" si="22"/>
        <v>0</v>
      </c>
      <c r="CN29" s="1010"/>
      <c r="CO29" s="1010"/>
      <c r="CQ29" s="1010">
        <f t="shared" si="23"/>
        <v>0</v>
      </c>
      <c r="CR29" s="1010"/>
      <c r="CS29" s="1010"/>
      <c r="CU29" s="1010">
        <f t="shared" si="24"/>
        <v>0</v>
      </c>
      <c r="CV29" s="1010"/>
      <c r="CW29" s="1010"/>
      <c r="CY29" s="1010">
        <f t="shared" si="25"/>
        <v>0</v>
      </c>
      <c r="CZ29" s="1010"/>
      <c r="DA29" s="1010"/>
      <c r="DC29" s="1010">
        <f t="shared" si="26"/>
        <v>0</v>
      </c>
      <c r="DD29" s="1010"/>
      <c r="DE29" s="1010"/>
      <c r="DG29" s="1010">
        <f t="shared" si="27"/>
        <v>0</v>
      </c>
      <c r="DH29" s="1010"/>
      <c r="DI29" s="1010"/>
      <c r="DK29" s="1010">
        <f t="shared" si="28"/>
        <v>0</v>
      </c>
      <c r="DL29" s="1010"/>
      <c r="DM29" s="1010"/>
      <c r="DO29" s="1010"/>
      <c r="DP29" s="1010"/>
      <c r="DQ29" s="1010"/>
      <c r="DS29" s="1010"/>
      <c r="DT29" s="1010"/>
      <c r="DU29" s="1010"/>
      <c r="DW29" s="1010"/>
      <c r="DX29" s="1010"/>
      <c r="DY29" s="1010"/>
      <c r="EA29" s="1010"/>
      <c r="EB29" s="1010"/>
      <c r="EC29" s="1010"/>
    </row>
    <row r="30" spans="1:133">
      <c r="A30" s="25" t="s">
        <v>518</v>
      </c>
      <c r="B30" s="1978">
        <f t="shared" si="3"/>
        <v>46173</v>
      </c>
      <c r="C30" s="1010">
        <f t="shared" si="0"/>
        <v>755211669.56000006</v>
      </c>
      <c r="D30" s="1010">
        <f t="shared" si="1"/>
        <v>9760327.9100000001</v>
      </c>
      <c r="E30" s="1010">
        <f t="shared" si="2"/>
        <v>3632829.32</v>
      </c>
      <c r="F30" s="998"/>
      <c r="G30" s="1010">
        <f t="shared" si="29"/>
        <v>755211669.56000006</v>
      </c>
      <c r="H30" s="1010">
        <v>9760327.9100000001</v>
      </c>
      <c r="I30" s="1010">
        <v>3632829.32</v>
      </c>
      <c r="J30" s="996"/>
      <c r="K30" s="1010">
        <f t="shared" si="30"/>
        <v>0</v>
      </c>
      <c r="L30" s="1010"/>
      <c r="M30" s="1010"/>
      <c r="N30" s="1000"/>
      <c r="O30" s="1010">
        <f t="shared" si="31"/>
        <v>0</v>
      </c>
      <c r="P30" s="1010"/>
      <c r="Q30" s="1010"/>
      <c r="R30" s="996"/>
      <c r="S30" s="1010">
        <f t="shared" si="4"/>
        <v>0</v>
      </c>
      <c r="T30" s="1010"/>
      <c r="U30" s="1010"/>
      <c r="V30" s="996"/>
      <c r="W30" s="1010">
        <f t="shared" si="5"/>
        <v>0</v>
      </c>
      <c r="X30" s="1010"/>
      <c r="Y30" s="1010"/>
      <c r="Z30" s="996"/>
      <c r="AA30" s="1010">
        <f t="shared" si="6"/>
        <v>0</v>
      </c>
      <c r="AB30" s="1010"/>
      <c r="AC30" s="1010"/>
      <c r="AD30" s="996"/>
      <c r="AE30" s="1010">
        <f t="shared" si="7"/>
        <v>0</v>
      </c>
      <c r="AF30" s="1010"/>
      <c r="AG30" s="1010"/>
      <c r="AH30" s="996"/>
      <c r="AI30" s="1010">
        <f t="shared" si="8"/>
        <v>0</v>
      </c>
      <c r="AJ30" s="1010"/>
      <c r="AK30" s="1010"/>
      <c r="AL30" s="996"/>
      <c r="AM30" s="1010">
        <f t="shared" si="9"/>
        <v>0</v>
      </c>
      <c r="AN30" s="1010"/>
      <c r="AO30" s="1010"/>
      <c r="AP30" s="996"/>
      <c r="AQ30" s="1010">
        <f t="shared" si="10"/>
        <v>0</v>
      </c>
      <c r="AR30" s="1010"/>
      <c r="AS30" s="1010"/>
      <c r="AT30" s="996"/>
      <c r="AU30" s="1010">
        <f t="shared" si="11"/>
        <v>0</v>
      </c>
      <c r="AV30" s="1010"/>
      <c r="AW30" s="1010"/>
      <c r="AX30" s="996"/>
      <c r="AY30" s="1010">
        <f t="shared" si="12"/>
        <v>0</v>
      </c>
      <c r="AZ30" s="1010"/>
      <c r="BA30" s="1010"/>
      <c r="BB30" s="996"/>
      <c r="BC30" s="1010">
        <f t="shared" si="13"/>
        <v>0</v>
      </c>
      <c r="BD30" s="1010"/>
      <c r="BE30" s="1010"/>
      <c r="BF30" s="996"/>
      <c r="BG30" s="1010">
        <f t="shared" si="14"/>
        <v>0</v>
      </c>
      <c r="BH30" s="1010"/>
      <c r="BI30" s="1010"/>
      <c r="BJ30" s="996"/>
      <c r="BK30" s="1010">
        <f t="shared" si="15"/>
        <v>0</v>
      </c>
      <c r="BL30" s="1010"/>
      <c r="BM30" s="1010"/>
      <c r="BN30" s="996"/>
      <c r="BO30" s="1010">
        <f t="shared" si="16"/>
        <v>0</v>
      </c>
      <c r="BP30" s="1010"/>
      <c r="BQ30" s="1010"/>
      <c r="BS30" s="1010">
        <f t="shared" si="17"/>
        <v>0</v>
      </c>
      <c r="BT30" s="1010"/>
      <c r="BU30" s="1010"/>
      <c r="BW30" s="1010">
        <f t="shared" si="18"/>
        <v>0</v>
      </c>
      <c r="BX30" s="1010"/>
      <c r="BY30" s="1010"/>
      <c r="CA30" s="1010">
        <f t="shared" si="19"/>
        <v>0</v>
      </c>
      <c r="CB30" s="1010"/>
      <c r="CC30" s="1010"/>
      <c r="CE30" s="1010">
        <f t="shared" si="20"/>
        <v>0</v>
      </c>
      <c r="CF30" s="1010"/>
      <c r="CG30" s="1010"/>
      <c r="CI30" s="1010">
        <f t="shared" si="21"/>
        <v>0</v>
      </c>
      <c r="CJ30" s="1010"/>
      <c r="CK30" s="1010"/>
      <c r="CM30" s="1010">
        <f t="shared" si="22"/>
        <v>0</v>
      </c>
      <c r="CN30" s="1010"/>
      <c r="CO30" s="1010"/>
      <c r="CQ30" s="1010">
        <f t="shared" si="23"/>
        <v>0</v>
      </c>
      <c r="CR30" s="1010"/>
      <c r="CS30" s="1010"/>
      <c r="CU30" s="1010">
        <f t="shared" si="24"/>
        <v>0</v>
      </c>
      <c r="CV30" s="1010"/>
      <c r="CW30" s="1010"/>
      <c r="CY30" s="1010">
        <f t="shared" si="25"/>
        <v>0</v>
      </c>
      <c r="CZ30" s="1010"/>
      <c r="DA30" s="1010"/>
      <c r="DC30" s="1010">
        <f t="shared" si="26"/>
        <v>0</v>
      </c>
      <c r="DD30" s="1010"/>
      <c r="DE30" s="1010"/>
      <c r="DG30" s="1010">
        <f t="shared" si="27"/>
        <v>0</v>
      </c>
      <c r="DH30" s="1010"/>
      <c r="DI30" s="1010"/>
      <c r="DK30" s="1010">
        <f t="shared" si="28"/>
        <v>0</v>
      </c>
      <c r="DL30" s="1010"/>
      <c r="DM30" s="1010"/>
      <c r="DO30" s="1010"/>
      <c r="DP30" s="1010"/>
      <c r="DQ30" s="1010"/>
      <c r="DS30" s="1010"/>
      <c r="DT30" s="1010"/>
      <c r="DU30" s="1010"/>
      <c r="DW30" s="1010"/>
      <c r="DX30" s="1010"/>
      <c r="DY30" s="1010"/>
      <c r="EA30" s="1010"/>
      <c r="EB30" s="1010"/>
      <c r="EC30" s="1010"/>
    </row>
    <row r="31" spans="1:133">
      <c r="A31" s="25" t="s">
        <v>518</v>
      </c>
      <c r="B31" s="1978">
        <f t="shared" si="3"/>
        <v>46203</v>
      </c>
      <c r="C31" s="1010">
        <f t="shared" si="0"/>
        <v>745451341.6500001</v>
      </c>
      <c r="D31" s="1010">
        <f t="shared" si="1"/>
        <v>9673070.3499999996</v>
      </c>
      <c r="E31" s="1010">
        <f t="shared" si="2"/>
        <v>3586931.96</v>
      </c>
      <c r="F31" s="998"/>
      <c r="G31" s="1010">
        <f t="shared" si="29"/>
        <v>745451341.6500001</v>
      </c>
      <c r="H31" s="1010">
        <v>9673070.3499999996</v>
      </c>
      <c r="I31" s="1010">
        <v>3586931.96</v>
      </c>
      <c r="J31" s="996"/>
      <c r="K31" s="1010">
        <f t="shared" si="30"/>
        <v>0</v>
      </c>
      <c r="L31" s="1010"/>
      <c r="M31" s="1010"/>
      <c r="N31" s="1000"/>
      <c r="O31" s="1010">
        <f t="shared" si="31"/>
        <v>0</v>
      </c>
      <c r="P31" s="1010"/>
      <c r="Q31" s="1010"/>
      <c r="R31" s="996"/>
      <c r="S31" s="1010">
        <f t="shared" si="4"/>
        <v>0</v>
      </c>
      <c r="T31" s="1010"/>
      <c r="U31" s="1010"/>
      <c r="V31" s="996"/>
      <c r="W31" s="1010">
        <f t="shared" si="5"/>
        <v>0</v>
      </c>
      <c r="X31" s="1010"/>
      <c r="Y31" s="1010"/>
      <c r="Z31" s="996"/>
      <c r="AA31" s="1010">
        <f t="shared" si="6"/>
        <v>0</v>
      </c>
      <c r="AB31" s="1010"/>
      <c r="AC31" s="1010"/>
      <c r="AD31" s="996"/>
      <c r="AE31" s="1010">
        <f t="shared" si="7"/>
        <v>0</v>
      </c>
      <c r="AF31" s="1010"/>
      <c r="AG31" s="1010"/>
      <c r="AH31" s="996"/>
      <c r="AI31" s="1010">
        <f t="shared" si="8"/>
        <v>0</v>
      </c>
      <c r="AJ31" s="1010"/>
      <c r="AK31" s="1010"/>
      <c r="AL31" s="996"/>
      <c r="AM31" s="1010">
        <f t="shared" si="9"/>
        <v>0</v>
      </c>
      <c r="AN31" s="1010"/>
      <c r="AO31" s="1010"/>
      <c r="AP31" s="996"/>
      <c r="AQ31" s="1010">
        <f t="shared" si="10"/>
        <v>0</v>
      </c>
      <c r="AR31" s="1010"/>
      <c r="AS31" s="1010"/>
      <c r="AT31" s="996"/>
      <c r="AU31" s="1010">
        <f t="shared" si="11"/>
        <v>0</v>
      </c>
      <c r="AV31" s="1010"/>
      <c r="AW31" s="1010"/>
      <c r="AX31" s="996"/>
      <c r="AY31" s="1010">
        <f t="shared" si="12"/>
        <v>0</v>
      </c>
      <c r="AZ31" s="1010"/>
      <c r="BA31" s="1010"/>
      <c r="BB31" s="996"/>
      <c r="BC31" s="1010">
        <f t="shared" si="13"/>
        <v>0</v>
      </c>
      <c r="BD31" s="1010"/>
      <c r="BE31" s="1010"/>
      <c r="BF31" s="996"/>
      <c r="BG31" s="1010">
        <f t="shared" si="14"/>
        <v>0</v>
      </c>
      <c r="BH31" s="1010"/>
      <c r="BI31" s="1010"/>
      <c r="BJ31" s="996"/>
      <c r="BK31" s="1010">
        <f t="shared" si="15"/>
        <v>0</v>
      </c>
      <c r="BL31" s="1010"/>
      <c r="BM31" s="1010"/>
      <c r="BN31" s="996"/>
      <c r="BO31" s="1010">
        <f t="shared" si="16"/>
        <v>0</v>
      </c>
      <c r="BP31" s="1010"/>
      <c r="BQ31" s="1010"/>
      <c r="BS31" s="1010">
        <f t="shared" si="17"/>
        <v>0</v>
      </c>
      <c r="BT31" s="1010"/>
      <c r="BU31" s="1010"/>
      <c r="BW31" s="1010">
        <f t="shared" si="18"/>
        <v>0</v>
      </c>
      <c r="BX31" s="1010"/>
      <c r="BY31" s="1010"/>
      <c r="CA31" s="1010">
        <f t="shared" si="19"/>
        <v>0</v>
      </c>
      <c r="CB31" s="1010"/>
      <c r="CC31" s="1010"/>
      <c r="CE31" s="1010">
        <f t="shared" si="20"/>
        <v>0</v>
      </c>
      <c r="CF31" s="1010"/>
      <c r="CG31" s="1010"/>
      <c r="CI31" s="1010">
        <f t="shared" si="21"/>
        <v>0</v>
      </c>
      <c r="CJ31" s="1010"/>
      <c r="CK31" s="1010"/>
      <c r="CM31" s="1010">
        <f t="shared" si="22"/>
        <v>0</v>
      </c>
      <c r="CN31" s="1010"/>
      <c r="CO31" s="1010"/>
      <c r="CQ31" s="1010">
        <f t="shared" si="23"/>
        <v>0</v>
      </c>
      <c r="CR31" s="1010"/>
      <c r="CS31" s="1010"/>
      <c r="CU31" s="1010">
        <f t="shared" si="24"/>
        <v>0</v>
      </c>
      <c r="CV31" s="1010"/>
      <c r="CW31" s="1010"/>
      <c r="CY31" s="1010">
        <f t="shared" si="25"/>
        <v>0</v>
      </c>
      <c r="CZ31" s="1010"/>
      <c r="DA31" s="1010"/>
      <c r="DC31" s="1010">
        <f t="shared" si="26"/>
        <v>0</v>
      </c>
      <c r="DD31" s="1010"/>
      <c r="DE31" s="1010"/>
      <c r="DG31" s="1010">
        <f t="shared" si="27"/>
        <v>0</v>
      </c>
      <c r="DH31" s="1010"/>
      <c r="DI31" s="1010"/>
      <c r="DK31" s="1010">
        <f t="shared" si="28"/>
        <v>0</v>
      </c>
      <c r="DL31" s="1010"/>
      <c r="DM31" s="1010"/>
      <c r="DO31" s="1010"/>
      <c r="DP31" s="1010"/>
      <c r="DQ31" s="1010"/>
      <c r="DS31" s="1010"/>
      <c r="DT31" s="1010"/>
      <c r="DU31" s="1010"/>
      <c r="DW31" s="1010"/>
      <c r="DX31" s="1010"/>
      <c r="DY31" s="1010"/>
      <c r="EA31" s="1010"/>
      <c r="EB31" s="1010"/>
      <c r="EC31" s="1010"/>
    </row>
    <row r="32" spans="1:133">
      <c r="A32" s="25" t="s">
        <v>518</v>
      </c>
      <c r="B32" s="1978">
        <f t="shared" si="3"/>
        <v>46234</v>
      </c>
      <c r="C32" s="1010">
        <f t="shared" si="0"/>
        <v>735778271.30000007</v>
      </c>
      <c r="D32" s="1010">
        <f t="shared" si="1"/>
        <v>9582491.1999999993</v>
      </c>
      <c r="E32" s="1010">
        <f t="shared" si="2"/>
        <v>3541048.2</v>
      </c>
      <c r="F32" s="998"/>
      <c r="G32" s="1010">
        <f t="shared" si="29"/>
        <v>735778271.30000007</v>
      </c>
      <c r="H32" s="1010">
        <v>9582491.1999999993</v>
      </c>
      <c r="I32" s="1010">
        <v>3541048.2</v>
      </c>
      <c r="J32" s="996"/>
      <c r="K32" s="1010">
        <f t="shared" si="30"/>
        <v>0</v>
      </c>
      <c r="L32" s="1010"/>
      <c r="M32" s="1010"/>
      <c r="N32" s="1000"/>
      <c r="O32" s="1010">
        <f t="shared" si="31"/>
        <v>0</v>
      </c>
      <c r="P32" s="1010"/>
      <c r="Q32" s="1010"/>
      <c r="R32" s="996"/>
      <c r="S32" s="1010">
        <f t="shared" si="4"/>
        <v>0</v>
      </c>
      <c r="T32" s="1010"/>
      <c r="U32" s="1010"/>
      <c r="V32" s="996"/>
      <c r="W32" s="1010">
        <f t="shared" si="5"/>
        <v>0</v>
      </c>
      <c r="X32" s="1010"/>
      <c r="Y32" s="1010"/>
      <c r="Z32" s="996"/>
      <c r="AA32" s="1010">
        <f t="shared" si="6"/>
        <v>0</v>
      </c>
      <c r="AB32" s="1010"/>
      <c r="AC32" s="1010"/>
      <c r="AD32" s="996"/>
      <c r="AE32" s="1010">
        <f t="shared" si="7"/>
        <v>0</v>
      </c>
      <c r="AF32" s="1010"/>
      <c r="AG32" s="1010"/>
      <c r="AH32" s="996"/>
      <c r="AI32" s="1010">
        <f t="shared" si="8"/>
        <v>0</v>
      </c>
      <c r="AJ32" s="1010"/>
      <c r="AK32" s="1010"/>
      <c r="AL32" s="996"/>
      <c r="AM32" s="1010">
        <f t="shared" si="9"/>
        <v>0</v>
      </c>
      <c r="AN32" s="1010"/>
      <c r="AO32" s="1010"/>
      <c r="AP32" s="996"/>
      <c r="AQ32" s="1010">
        <f t="shared" si="10"/>
        <v>0</v>
      </c>
      <c r="AR32" s="1010"/>
      <c r="AS32" s="1010"/>
      <c r="AT32" s="996"/>
      <c r="AU32" s="1010">
        <f t="shared" si="11"/>
        <v>0</v>
      </c>
      <c r="AV32" s="1010"/>
      <c r="AW32" s="1010"/>
      <c r="AX32" s="996"/>
      <c r="AY32" s="1010">
        <f t="shared" si="12"/>
        <v>0</v>
      </c>
      <c r="AZ32" s="1010"/>
      <c r="BA32" s="1010"/>
      <c r="BB32" s="996"/>
      <c r="BC32" s="1010">
        <f t="shared" si="13"/>
        <v>0</v>
      </c>
      <c r="BD32" s="1010"/>
      <c r="BE32" s="1010"/>
      <c r="BF32" s="996"/>
      <c r="BG32" s="1010">
        <f t="shared" si="14"/>
        <v>0</v>
      </c>
      <c r="BH32" s="1010"/>
      <c r="BI32" s="1010"/>
      <c r="BJ32" s="996"/>
      <c r="BK32" s="1010">
        <f t="shared" si="15"/>
        <v>0</v>
      </c>
      <c r="BL32" s="1010"/>
      <c r="BM32" s="1010"/>
      <c r="BN32" s="996"/>
      <c r="BO32" s="1010">
        <f t="shared" si="16"/>
        <v>0</v>
      </c>
      <c r="BP32" s="1010"/>
      <c r="BQ32" s="1010"/>
      <c r="BS32" s="1010">
        <f t="shared" si="17"/>
        <v>0</v>
      </c>
      <c r="BT32" s="1010"/>
      <c r="BU32" s="1010"/>
      <c r="BW32" s="1010">
        <f t="shared" si="18"/>
        <v>0</v>
      </c>
      <c r="BX32" s="1010"/>
      <c r="BY32" s="1010"/>
      <c r="CA32" s="1010">
        <f t="shared" si="19"/>
        <v>0</v>
      </c>
      <c r="CB32" s="1010"/>
      <c r="CC32" s="1010"/>
      <c r="CE32" s="1010">
        <f t="shared" si="20"/>
        <v>0</v>
      </c>
      <c r="CF32" s="1010"/>
      <c r="CG32" s="1010"/>
      <c r="CI32" s="1010">
        <f t="shared" si="21"/>
        <v>0</v>
      </c>
      <c r="CJ32" s="1010"/>
      <c r="CK32" s="1010"/>
      <c r="CM32" s="1010">
        <f t="shared" si="22"/>
        <v>0</v>
      </c>
      <c r="CN32" s="1010"/>
      <c r="CO32" s="1010"/>
      <c r="CQ32" s="1010">
        <f t="shared" si="23"/>
        <v>0</v>
      </c>
      <c r="CR32" s="1010"/>
      <c r="CS32" s="1010"/>
      <c r="CU32" s="1010">
        <f t="shared" si="24"/>
        <v>0</v>
      </c>
      <c r="CV32" s="1010"/>
      <c r="CW32" s="1010"/>
      <c r="CY32" s="1010">
        <f t="shared" si="25"/>
        <v>0</v>
      </c>
      <c r="CZ32" s="1010"/>
      <c r="DA32" s="1010"/>
      <c r="DC32" s="1010">
        <f t="shared" si="26"/>
        <v>0</v>
      </c>
      <c r="DD32" s="1010"/>
      <c r="DE32" s="1010"/>
      <c r="DG32" s="1010">
        <f t="shared" si="27"/>
        <v>0</v>
      </c>
      <c r="DH32" s="1010"/>
      <c r="DI32" s="1010"/>
      <c r="DK32" s="1010">
        <f t="shared" si="28"/>
        <v>0</v>
      </c>
      <c r="DL32" s="1010"/>
      <c r="DM32" s="1010"/>
      <c r="DO32" s="1010"/>
      <c r="DP32" s="1010"/>
      <c r="DQ32" s="1010"/>
      <c r="DS32" s="1010"/>
      <c r="DT32" s="1010"/>
      <c r="DU32" s="1010"/>
      <c r="DW32" s="1010"/>
      <c r="DX32" s="1010"/>
      <c r="DY32" s="1010"/>
      <c r="EA32" s="1010"/>
      <c r="EB32" s="1010"/>
      <c r="EC32" s="1010"/>
    </row>
    <row r="33" spans="1:133">
      <c r="A33" s="25" t="s">
        <v>518</v>
      </c>
      <c r="B33" s="1978">
        <f t="shared" si="3"/>
        <v>46265</v>
      </c>
      <c r="C33" s="1010">
        <f t="shared" si="0"/>
        <v>726195780.10000002</v>
      </c>
      <c r="D33" s="1010">
        <f t="shared" si="1"/>
        <v>9523094.5500000007</v>
      </c>
      <c r="E33" s="1010">
        <f t="shared" si="2"/>
        <v>3495329.64</v>
      </c>
      <c r="F33" s="998"/>
      <c r="G33" s="1010">
        <f t="shared" si="29"/>
        <v>726195780.10000002</v>
      </c>
      <c r="H33" s="1010">
        <v>9523094.5500000007</v>
      </c>
      <c r="I33" s="1010">
        <v>3495329.64</v>
      </c>
      <c r="J33" s="996"/>
      <c r="K33" s="1010">
        <f t="shared" si="30"/>
        <v>0</v>
      </c>
      <c r="L33" s="1010"/>
      <c r="M33" s="1010"/>
      <c r="N33" s="1000"/>
      <c r="O33" s="1010">
        <f t="shared" si="31"/>
        <v>0</v>
      </c>
      <c r="P33" s="1010"/>
      <c r="Q33" s="1010"/>
      <c r="R33" s="996"/>
      <c r="S33" s="1010">
        <f t="shared" si="4"/>
        <v>0</v>
      </c>
      <c r="T33" s="1010"/>
      <c r="U33" s="1010"/>
      <c r="V33" s="996"/>
      <c r="W33" s="1010">
        <f t="shared" si="5"/>
        <v>0</v>
      </c>
      <c r="X33" s="1010"/>
      <c r="Y33" s="1010"/>
      <c r="Z33" s="996"/>
      <c r="AA33" s="1010">
        <f t="shared" si="6"/>
        <v>0</v>
      </c>
      <c r="AB33" s="1010"/>
      <c r="AC33" s="1010"/>
      <c r="AD33" s="996"/>
      <c r="AE33" s="1010">
        <f t="shared" si="7"/>
        <v>0</v>
      </c>
      <c r="AF33" s="1010"/>
      <c r="AG33" s="1010"/>
      <c r="AH33" s="996"/>
      <c r="AI33" s="1010">
        <f t="shared" si="8"/>
        <v>0</v>
      </c>
      <c r="AJ33" s="1010"/>
      <c r="AK33" s="1010"/>
      <c r="AL33" s="996"/>
      <c r="AM33" s="1010">
        <f t="shared" si="9"/>
        <v>0</v>
      </c>
      <c r="AN33" s="1010"/>
      <c r="AO33" s="1010"/>
      <c r="AP33" s="996"/>
      <c r="AQ33" s="1010">
        <f t="shared" si="10"/>
        <v>0</v>
      </c>
      <c r="AR33" s="1010"/>
      <c r="AS33" s="1010"/>
      <c r="AT33" s="996"/>
      <c r="AU33" s="1010">
        <f t="shared" si="11"/>
        <v>0</v>
      </c>
      <c r="AV33" s="1010"/>
      <c r="AW33" s="1010"/>
      <c r="AX33" s="996"/>
      <c r="AY33" s="1010">
        <f t="shared" si="12"/>
        <v>0</v>
      </c>
      <c r="AZ33" s="1010"/>
      <c r="BA33" s="1010"/>
      <c r="BB33" s="996"/>
      <c r="BC33" s="1010">
        <f t="shared" si="13"/>
        <v>0</v>
      </c>
      <c r="BD33" s="1010"/>
      <c r="BE33" s="1010"/>
      <c r="BF33" s="996"/>
      <c r="BG33" s="1010">
        <f t="shared" si="14"/>
        <v>0</v>
      </c>
      <c r="BH33" s="1010"/>
      <c r="BI33" s="1010"/>
      <c r="BJ33" s="996"/>
      <c r="BK33" s="1010">
        <f t="shared" si="15"/>
        <v>0</v>
      </c>
      <c r="BL33" s="1010"/>
      <c r="BM33" s="1010"/>
      <c r="BN33" s="996"/>
      <c r="BO33" s="1010">
        <f t="shared" si="16"/>
        <v>0</v>
      </c>
      <c r="BP33" s="1010"/>
      <c r="BQ33" s="1010"/>
      <c r="BS33" s="1010">
        <f t="shared" si="17"/>
        <v>0</v>
      </c>
      <c r="BT33" s="1010"/>
      <c r="BU33" s="1010"/>
      <c r="BW33" s="1010">
        <f t="shared" si="18"/>
        <v>0</v>
      </c>
      <c r="BX33" s="1010"/>
      <c r="BY33" s="1010"/>
      <c r="CA33" s="1010">
        <f t="shared" si="19"/>
        <v>0</v>
      </c>
      <c r="CB33" s="1010"/>
      <c r="CC33" s="1010"/>
      <c r="CE33" s="1010">
        <f t="shared" si="20"/>
        <v>0</v>
      </c>
      <c r="CF33" s="1010"/>
      <c r="CG33" s="1010"/>
      <c r="CI33" s="1010">
        <f t="shared" si="21"/>
        <v>0</v>
      </c>
      <c r="CJ33" s="1010"/>
      <c r="CK33" s="1010"/>
      <c r="CM33" s="1010">
        <f t="shared" si="22"/>
        <v>0</v>
      </c>
      <c r="CN33" s="1010"/>
      <c r="CO33" s="1010"/>
      <c r="CQ33" s="1010">
        <f t="shared" si="23"/>
        <v>0</v>
      </c>
      <c r="CR33" s="1010"/>
      <c r="CS33" s="1010"/>
      <c r="CU33" s="1010">
        <f t="shared" si="24"/>
        <v>0</v>
      </c>
      <c r="CV33" s="1010"/>
      <c r="CW33" s="1010"/>
      <c r="CY33" s="1010">
        <f t="shared" si="25"/>
        <v>0</v>
      </c>
      <c r="CZ33" s="1010"/>
      <c r="DA33" s="1010"/>
      <c r="DC33" s="1010">
        <f t="shared" si="26"/>
        <v>0</v>
      </c>
      <c r="DD33" s="1010"/>
      <c r="DE33" s="1010"/>
      <c r="DG33" s="1010">
        <f t="shared" si="27"/>
        <v>0</v>
      </c>
      <c r="DH33" s="1010"/>
      <c r="DI33" s="1010"/>
      <c r="DK33" s="1010">
        <f t="shared" si="28"/>
        <v>0</v>
      </c>
      <c r="DL33" s="1010"/>
      <c r="DM33" s="1010"/>
      <c r="DO33" s="1010"/>
      <c r="DP33" s="1010"/>
      <c r="DQ33" s="1010"/>
      <c r="DS33" s="1010"/>
      <c r="DT33" s="1010"/>
      <c r="DU33" s="1010"/>
      <c r="DW33" s="1010"/>
      <c r="DX33" s="1010"/>
      <c r="DY33" s="1010"/>
      <c r="EA33" s="1010"/>
      <c r="EB33" s="1010"/>
      <c r="EC33" s="1010"/>
    </row>
    <row r="34" spans="1:133">
      <c r="A34" s="25" t="s">
        <v>518</v>
      </c>
      <c r="B34" s="1978">
        <f t="shared" si="3"/>
        <v>46295</v>
      </c>
      <c r="C34" s="1010">
        <f t="shared" si="0"/>
        <v>716672685.55000007</v>
      </c>
      <c r="D34" s="1010">
        <f t="shared" si="1"/>
        <v>9473908.2100000009</v>
      </c>
      <c r="E34" s="1010">
        <f t="shared" si="2"/>
        <v>3449757.86</v>
      </c>
      <c r="F34" s="998"/>
      <c r="G34" s="1010">
        <f t="shared" si="29"/>
        <v>716672685.55000007</v>
      </c>
      <c r="H34" s="1010">
        <v>9473908.2100000009</v>
      </c>
      <c r="I34" s="1010">
        <v>3449757.86</v>
      </c>
      <c r="J34" s="996"/>
      <c r="K34" s="1010">
        <f t="shared" si="30"/>
        <v>0</v>
      </c>
      <c r="L34" s="1010"/>
      <c r="M34" s="1010"/>
      <c r="N34" s="1000"/>
      <c r="O34" s="1010">
        <f t="shared" si="31"/>
        <v>0</v>
      </c>
      <c r="P34" s="1010"/>
      <c r="Q34" s="1010"/>
      <c r="R34" s="996"/>
      <c r="S34" s="1010">
        <f t="shared" si="4"/>
        <v>0</v>
      </c>
      <c r="T34" s="1010"/>
      <c r="U34" s="1010"/>
      <c r="V34" s="996"/>
      <c r="W34" s="1010">
        <f t="shared" si="5"/>
        <v>0</v>
      </c>
      <c r="X34" s="1010"/>
      <c r="Y34" s="1010"/>
      <c r="Z34" s="996"/>
      <c r="AA34" s="1010">
        <f t="shared" si="6"/>
        <v>0</v>
      </c>
      <c r="AB34" s="1010"/>
      <c r="AC34" s="1010"/>
      <c r="AD34" s="996"/>
      <c r="AE34" s="1010">
        <f t="shared" si="7"/>
        <v>0</v>
      </c>
      <c r="AF34" s="1010"/>
      <c r="AG34" s="1010"/>
      <c r="AH34" s="996"/>
      <c r="AI34" s="1010">
        <f t="shared" si="8"/>
        <v>0</v>
      </c>
      <c r="AJ34" s="1010"/>
      <c r="AK34" s="1010"/>
      <c r="AL34" s="996"/>
      <c r="AM34" s="1010">
        <f t="shared" si="9"/>
        <v>0</v>
      </c>
      <c r="AN34" s="1010"/>
      <c r="AO34" s="1010"/>
      <c r="AP34" s="996"/>
      <c r="AQ34" s="1010">
        <f t="shared" si="10"/>
        <v>0</v>
      </c>
      <c r="AR34" s="1010"/>
      <c r="AS34" s="1010"/>
      <c r="AT34" s="996"/>
      <c r="AU34" s="1010">
        <f t="shared" si="11"/>
        <v>0</v>
      </c>
      <c r="AV34" s="1010"/>
      <c r="AW34" s="1010"/>
      <c r="AX34" s="996"/>
      <c r="AY34" s="1010">
        <f t="shared" si="12"/>
        <v>0</v>
      </c>
      <c r="AZ34" s="1010"/>
      <c r="BA34" s="1010"/>
      <c r="BB34" s="996"/>
      <c r="BC34" s="1010">
        <f t="shared" si="13"/>
        <v>0</v>
      </c>
      <c r="BD34" s="1010"/>
      <c r="BE34" s="1010"/>
      <c r="BF34" s="996"/>
      <c r="BG34" s="1010">
        <f t="shared" si="14"/>
        <v>0</v>
      </c>
      <c r="BH34" s="1010"/>
      <c r="BI34" s="1010"/>
      <c r="BJ34" s="996"/>
      <c r="BK34" s="1010">
        <f t="shared" si="15"/>
        <v>0</v>
      </c>
      <c r="BL34" s="1010"/>
      <c r="BM34" s="1010"/>
      <c r="BN34" s="996"/>
      <c r="BO34" s="1010">
        <f t="shared" si="16"/>
        <v>0</v>
      </c>
      <c r="BP34" s="1010"/>
      <c r="BQ34" s="1010"/>
      <c r="BS34" s="1010">
        <f t="shared" si="17"/>
        <v>0</v>
      </c>
      <c r="BT34" s="1010"/>
      <c r="BU34" s="1010"/>
      <c r="BW34" s="1010">
        <f t="shared" si="18"/>
        <v>0</v>
      </c>
      <c r="BX34" s="1010"/>
      <c r="BY34" s="1010"/>
      <c r="CA34" s="1010">
        <f t="shared" si="19"/>
        <v>0</v>
      </c>
      <c r="CB34" s="1010"/>
      <c r="CC34" s="1010"/>
      <c r="CE34" s="1010">
        <f t="shared" si="20"/>
        <v>0</v>
      </c>
      <c r="CF34" s="1010"/>
      <c r="CG34" s="1010"/>
      <c r="CI34" s="1010">
        <f t="shared" si="21"/>
        <v>0</v>
      </c>
      <c r="CJ34" s="1010"/>
      <c r="CK34" s="1010"/>
      <c r="CM34" s="1010">
        <f t="shared" si="22"/>
        <v>0</v>
      </c>
      <c r="CN34" s="1010"/>
      <c r="CO34" s="1010"/>
      <c r="CQ34" s="1010">
        <f t="shared" si="23"/>
        <v>0</v>
      </c>
      <c r="CR34" s="1010"/>
      <c r="CS34" s="1010"/>
      <c r="CU34" s="1010">
        <f t="shared" si="24"/>
        <v>0</v>
      </c>
      <c r="CV34" s="1010"/>
      <c r="CW34" s="1010"/>
      <c r="CY34" s="1010">
        <f t="shared" si="25"/>
        <v>0</v>
      </c>
      <c r="CZ34" s="1010"/>
      <c r="DA34" s="1010"/>
      <c r="DC34" s="1010">
        <f t="shared" si="26"/>
        <v>0</v>
      </c>
      <c r="DD34" s="1010"/>
      <c r="DE34" s="1010"/>
      <c r="DG34" s="1010">
        <f t="shared" si="27"/>
        <v>0</v>
      </c>
      <c r="DH34" s="1010"/>
      <c r="DI34" s="1010"/>
      <c r="DK34" s="1010">
        <f t="shared" si="28"/>
        <v>0</v>
      </c>
      <c r="DL34" s="1010"/>
      <c r="DM34" s="1010"/>
      <c r="DO34" s="1010"/>
      <c r="DP34" s="1010"/>
      <c r="DQ34" s="1010"/>
      <c r="DS34" s="1010"/>
      <c r="DT34" s="1010"/>
      <c r="DU34" s="1010"/>
      <c r="DW34" s="1010"/>
      <c r="DX34" s="1010"/>
      <c r="DY34" s="1010"/>
      <c r="EA34" s="1010"/>
      <c r="EB34" s="1010"/>
      <c r="EC34" s="1010"/>
    </row>
    <row r="35" spans="1:133">
      <c r="A35" s="25" t="s">
        <v>518</v>
      </c>
      <c r="B35" s="1978">
        <f t="shared" si="3"/>
        <v>46326</v>
      </c>
      <c r="C35" s="1010">
        <f t="shared" si="0"/>
        <v>707198777.34000003</v>
      </c>
      <c r="D35" s="1010">
        <f t="shared" si="1"/>
        <v>9421930.8000000007</v>
      </c>
      <c r="E35" s="1010">
        <f t="shared" si="2"/>
        <v>3404401.53</v>
      </c>
      <c r="F35" s="998"/>
      <c r="G35" s="1010">
        <f t="shared" si="29"/>
        <v>707198777.34000003</v>
      </c>
      <c r="H35" s="1010">
        <v>9421930.8000000007</v>
      </c>
      <c r="I35" s="1010">
        <v>3404401.53</v>
      </c>
      <c r="J35" s="996"/>
      <c r="K35" s="1010">
        <f t="shared" si="30"/>
        <v>0</v>
      </c>
      <c r="L35" s="1010"/>
      <c r="M35" s="1010"/>
      <c r="N35" s="1000"/>
      <c r="O35" s="1010">
        <f t="shared" si="31"/>
        <v>0</v>
      </c>
      <c r="P35" s="1010"/>
      <c r="Q35" s="1010"/>
      <c r="R35" s="996"/>
      <c r="S35" s="1010">
        <f t="shared" si="4"/>
        <v>0</v>
      </c>
      <c r="T35" s="1010"/>
      <c r="U35" s="1010"/>
      <c r="V35" s="996"/>
      <c r="W35" s="1010">
        <f t="shared" si="5"/>
        <v>0</v>
      </c>
      <c r="X35" s="1010"/>
      <c r="Y35" s="1010"/>
      <c r="Z35" s="996"/>
      <c r="AA35" s="1010">
        <f t="shared" si="6"/>
        <v>0</v>
      </c>
      <c r="AB35" s="1010"/>
      <c r="AC35" s="1010"/>
      <c r="AD35" s="996"/>
      <c r="AE35" s="1010">
        <f t="shared" si="7"/>
        <v>0</v>
      </c>
      <c r="AF35" s="1010"/>
      <c r="AG35" s="1010"/>
      <c r="AH35" s="996"/>
      <c r="AI35" s="1010">
        <f t="shared" si="8"/>
        <v>0</v>
      </c>
      <c r="AJ35" s="1010"/>
      <c r="AK35" s="1010"/>
      <c r="AL35" s="996"/>
      <c r="AM35" s="1010">
        <f t="shared" si="9"/>
        <v>0</v>
      </c>
      <c r="AN35" s="1010"/>
      <c r="AO35" s="1010"/>
      <c r="AP35" s="996"/>
      <c r="AQ35" s="1010">
        <f t="shared" si="10"/>
        <v>0</v>
      </c>
      <c r="AR35" s="1010"/>
      <c r="AS35" s="1010"/>
      <c r="AT35" s="996"/>
      <c r="AU35" s="1010">
        <f t="shared" si="11"/>
        <v>0</v>
      </c>
      <c r="AV35" s="1010"/>
      <c r="AW35" s="1010"/>
      <c r="AX35" s="996"/>
      <c r="AY35" s="1010">
        <f t="shared" si="12"/>
        <v>0</v>
      </c>
      <c r="AZ35" s="1010"/>
      <c r="BA35" s="1010"/>
      <c r="BB35" s="996"/>
      <c r="BC35" s="1010">
        <f t="shared" si="13"/>
        <v>0</v>
      </c>
      <c r="BD35" s="1010"/>
      <c r="BE35" s="1010"/>
      <c r="BF35" s="996"/>
      <c r="BG35" s="1010">
        <f t="shared" si="14"/>
        <v>0</v>
      </c>
      <c r="BH35" s="1010"/>
      <c r="BI35" s="1010"/>
      <c r="BJ35" s="996"/>
      <c r="BK35" s="1010">
        <f t="shared" si="15"/>
        <v>0</v>
      </c>
      <c r="BL35" s="1010"/>
      <c r="BM35" s="1010"/>
      <c r="BN35" s="996"/>
      <c r="BO35" s="1010">
        <f t="shared" si="16"/>
        <v>0</v>
      </c>
      <c r="BP35" s="1010"/>
      <c r="BQ35" s="1010"/>
      <c r="BS35" s="1010">
        <f t="shared" si="17"/>
        <v>0</v>
      </c>
      <c r="BT35" s="1010"/>
      <c r="BU35" s="1010"/>
      <c r="BW35" s="1010">
        <f t="shared" si="18"/>
        <v>0</v>
      </c>
      <c r="BX35" s="1010"/>
      <c r="BY35" s="1010"/>
      <c r="CA35" s="1010">
        <f t="shared" si="19"/>
        <v>0</v>
      </c>
      <c r="CB35" s="1010"/>
      <c r="CC35" s="1010"/>
      <c r="CE35" s="1010">
        <f t="shared" si="20"/>
        <v>0</v>
      </c>
      <c r="CF35" s="1010"/>
      <c r="CG35" s="1010"/>
      <c r="CI35" s="1010">
        <f t="shared" si="21"/>
        <v>0</v>
      </c>
      <c r="CJ35" s="1010"/>
      <c r="CK35" s="1010"/>
      <c r="CM35" s="1010">
        <f t="shared" si="22"/>
        <v>0</v>
      </c>
      <c r="CN35" s="1010"/>
      <c r="CO35" s="1010"/>
      <c r="CQ35" s="1010">
        <f t="shared" si="23"/>
        <v>0</v>
      </c>
      <c r="CR35" s="1010"/>
      <c r="CS35" s="1010"/>
      <c r="CU35" s="1010">
        <f t="shared" si="24"/>
        <v>0</v>
      </c>
      <c r="CV35" s="1010"/>
      <c r="CW35" s="1010"/>
      <c r="CY35" s="1010">
        <f t="shared" si="25"/>
        <v>0</v>
      </c>
      <c r="CZ35" s="1010"/>
      <c r="DA35" s="1010"/>
      <c r="DC35" s="1010">
        <f t="shared" si="26"/>
        <v>0</v>
      </c>
      <c r="DD35" s="1010"/>
      <c r="DE35" s="1010"/>
      <c r="DG35" s="1010">
        <f t="shared" si="27"/>
        <v>0</v>
      </c>
      <c r="DH35" s="1010"/>
      <c r="DI35" s="1010"/>
      <c r="DK35" s="1010">
        <f t="shared" si="28"/>
        <v>0</v>
      </c>
      <c r="DL35" s="1010"/>
      <c r="DM35" s="1010"/>
      <c r="DO35" s="1010"/>
      <c r="DP35" s="1010"/>
      <c r="DQ35" s="1010"/>
      <c r="DS35" s="1010"/>
      <c r="DT35" s="1010"/>
      <c r="DU35" s="1010"/>
      <c r="DW35" s="1010"/>
      <c r="DX35" s="1010"/>
      <c r="DY35" s="1010"/>
      <c r="EA35" s="1010"/>
      <c r="EB35" s="1010"/>
      <c r="EC35" s="1010"/>
    </row>
    <row r="36" spans="1:133">
      <c r="A36" s="25" t="s">
        <v>518</v>
      </c>
      <c r="B36" s="1978">
        <f t="shared" si="3"/>
        <v>46356</v>
      </c>
      <c r="C36" s="1010">
        <f t="shared" si="0"/>
        <v>697776846.54000008</v>
      </c>
      <c r="D36" s="1010">
        <f t="shared" si="1"/>
        <v>9363665.7699999996</v>
      </c>
      <c r="E36" s="1010">
        <f t="shared" si="2"/>
        <v>3359284.83</v>
      </c>
      <c r="F36" s="998"/>
      <c r="G36" s="1010">
        <f t="shared" si="29"/>
        <v>697776846.54000008</v>
      </c>
      <c r="H36" s="1010">
        <v>9363665.7699999996</v>
      </c>
      <c r="I36" s="1010">
        <v>3359284.83</v>
      </c>
      <c r="J36" s="996"/>
      <c r="K36" s="1010">
        <f t="shared" si="30"/>
        <v>0</v>
      </c>
      <c r="L36" s="1010"/>
      <c r="M36" s="1010"/>
      <c r="N36" s="1000"/>
      <c r="O36" s="1010">
        <f t="shared" si="31"/>
        <v>0</v>
      </c>
      <c r="P36" s="1010"/>
      <c r="Q36" s="1010"/>
      <c r="R36" s="996"/>
      <c r="S36" s="1010">
        <f t="shared" si="4"/>
        <v>0</v>
      </c>
      <c r="T36" s="1010"/>
      <c r="U36" s="1010"/>
      <c r="V36" s="996"/>
      <c r="W36" s="1010">
        <f t="shared" si="5"/>
        <v>0</v>
      </c>
      <c r="X36" s="1010"/>
      <c r="Y36" s="1010"/>
      <c r="Z36" s="996"/>
      <c r="AA36" s="1010">
        <f t="shared" si="6"/>
        <v>0</v>
      </c>
      <c r="AB36" s="1010"/>
      <c r="AC36" s="1010"/>
      <c r="AD36" s="996"/>
      <c r="AE36" s="1010">
        <f t="shared" si="7"/>
        <v>0</v>
      </c>
      <c r="AF36" s="1010"/>
      <c r="AG36" s="1010"/>
      <c r="AH36" s="996"/>
      <c r="AI36" s="1010">
        <f t="shared" si="8"/>
        <v>0</v>
      </c>
      <c r="AJ36" s="1010"/>
      <c r="AK36" s="1010"/>
      <c r="AL36" s="996"/>
      <c r="AM36" s="1010">
        <f t="shared" si="9"/>
        <v>0</v>
      </c>
      <c r="AN36" s="1010"/>
      <c r="AO36" s="1010"/>
      <c r="AP36" s="996"/>
      <c r="AQ36" s="1010">
        <f t="shared" si="10"/>
        <v>0</v>
      </c>
      <c r="AR36" s="1010"/>
      <c r="AS36" s="1010"/>
      <c r="AT36" s="996"/>
      <c r="AU36" s="1010">
        <f t="shared" si="11"/>
        <v>0</v>
      </c>
      <c r="AV36" s="1010"/>
      <c r="AW36" s="1010"/>
      <c r="AX36" s="996"/>
      <c r="AY36" s="1010">
        <f t="shared" si="12"/>
        <v>0</v>
      </c>
      <c r="AZ36" s="1010"/>
      <c r="BA36" s="1010"/>
      <c r="BB36" s="996"/>
      <c r="BC36" s="1010">
        <f t="shared" si="13"/>
        <v>0</v>
      </c>
      <c r="BD36" s="1010"/>
      <c r="BE36" s="1010"/>
      <c r="BF36" s="996"/>
      <c r="BG36" s="1010">
        <f t="shared" si="14"/>
        <v>0</v>
      </c>
      <c r="BH36" s="1010"/>
      <c r="BI36" s="1010"/>
      <c r="BJ36" s="996"/>
      <c r="BK36" s="1010">
        <f t="shared" si="15"/>
        <v>0</v>
      </c>
      <c r="BL36" s="1010"/>
      <c r="BM36" s="1010"/>
      <c r="BN36" s="996"/>
      <c r="BO36" s="1010">
        <f t="shared" si="16"/>
        <v>0</v>
      </c>
      <c r="BP36" s="1010"/>
      <c r="BQ36" s="1010"/>
      <c r="BS36" s="1010">
        <f t="shared" si="17"/>
        <v>0</v>
      </c>
      <c r="BT36" s="1010"/>
      <c r="BU36" s="1010"/>
      <c r="BW36" s="1010">
        <f t="shared" si="18"/>
        <v>0</v>
      </c>
      <c r="BX36" s="1010"/>
      <c r="BY36" s="1010"/>
      <c r="CA36" s="1010">
        <f t="shared" si="19"/>
        <v>0</v>
      </c>
      <c r="CB36" s="1010"/>
      <c r="CC36" s="1010"/>
      <c r="CE36" s="1010">
        <f t="shared" si="20"/>
        <v>0</v>
      </c>
      <c r="CF36" s="1010"/>
      <c r="CG36" s="1010"/>
      <c r="CI36" s="1010">
        <f t="shared" si="21"/>
        <v>0</v>
      </c>
      <c r="CJ36" s="1010"/>
      <c r="CK36" s="1010"/>
      <c r="CM36" s="1010">
        <f t="shared" si="22"/>
        <v>0</v>
      </c>
      <c r="CN36" s="1010"/>
      <c r="CO36" s="1010"/>
      <c r="CQ36" s="1010">
        <f t="shared" si="23"/>
        <v>0</v>
      </c>
      <c r="CR36" s="1010"/>
      <c r="CS36" s="1010"/>
      <c r="CU36" s="1010">
        <f t="shared" si="24"/>
        <v>0</v>
      </c>
      <c r="CV36" s="1010"/>
      <c r="CW36" s="1010"/>
      <c r="CY36" s="1010">
        <f t="shared" si="25"/>
        <v>0</v>
      </c>
      <c r="CZ36" s="1010"/>
      <c r="DA36" s="1010"/>
      <c r="DC36" s="1010">
        <f t="shared" si="26"/>
        <v>0</v>
      </c>
      <c r="DD36" s="1010"/>
      <c r="DE36" s="1010"/>
      <c r="DG36" s="1010">
        <f t="shared" si="27"/>
        <v>0</v>
      </c>
      <c r="DH36" s="1010"/>
      <c r="DI36" s="1010"/>
      <c r="DK36" s="1010">
        <f t="shared" si="28"/>
        <v>0</v>
      </c>
      <c r="DL36" s="1010"/>
      <c r="DM36" s="1010"/>
      <c r="DO36" s="1010"/>
      <c r="DP36" s="1010"/>
      <c r="DQ36" s="1010"/>
      <c r="DS36" s="1010"/>
      <c r="DT36" s="1010"/>
      <c r="DU36" s="1010"/>
      <c r="DW36" s="1010"/>
      <c r="DX36" s="1010"/>
      <c r="DY36" s="1010"/>
      <c r="EA36" s="1010"/>
      <c r="EB36" s="1010"/>
      <c r="EC36" s="1010"/>
    </row>
    <row r="37" spans="1:133">
      <c r="A37" s="25" t="s">
        <v>518</v>
      </c>
      <c r="B37" s="1978">
        <f t="shared" si="3"/>
        <v>46387</v>
      </c>
      <c r="C37" s="1010">
        <f t="shared" si="0"/>
        <v>688413180.7700001</v>
      </c>
      <c r="D37" s="1010">
        <f t="shared" si="1"/>
        <v>9326407.0700000003</v>
      </c>
      <c r="E37" s="1010">
        <f t="shared" si="2"/>
        <v>3314313.34</v>
      </c>
      <c r="F37" s="998"/>
      <c r="G37" s="1010">
        <f t="shared" si="29"/>
        <v>688413180.7700001</v>
      </c>
      <c r="H37" s="1010">
        <v>9326407.0700000003</v>
      </c>
      <c r="I37" s="1010">
        <v>3314313.34</v>
      </c>
      <c r="J37" s="996"/>
      <c r="K37" s="1010">
        <f t="shared" si="30"/>
        <v>0</v>
      </c>
      <c r="L37" s="1010"/>
      <c r="M37" s="1010"/>
      <c r="N37" s="1000"/>
      <c r="O37" s="1010">
        <f t="shared" si="31"/>
        <v>0</v>
      </c>
      <c r="P37" s="1010"/>
      <c r="Q37" s="1010"/>
      <c r="R37" s="996"/>
      <c r="S37" s="1010">
        <f t="shared" si="4"/>
        <v>0</v>
      </c>
      <c r="T37" s="1010"/>
      <c r="U37" s="1010"/>
      <c r="V37" s="996"/>
      <c r="W37" s="1010">
        <f t="shared" si="5"/>
        <v>0</v>
      </c>
      <c r="X37" s="1010"/>
      <c r="Y37" s="1010"/>
      <c r="Z37" s="996"/>
      <c r="AA37" s="1010">
        <f t="shared" si="6"/>
        <v>0</v>
      </c>
      <c r="AB37" s="1010"/>
      <c r="AC37" s="1010"/>
      <c r="AD37" s="996"/>
      <c r="AE37" s="1010">
        <f t="shared" si="7"/>
        <v>0</v>
      </c>
      <c r="AF37" s="1010"/>
      <c r="AG37" s="1010"/>
      <c r="AH37" s="996"/>
      <c r="AI37" s="1010">
        <f t="shared" si="8"/>
        <v>0</v>
      </c>
      <c r="AJ37" s="1010"/>
      <c r="AK37" s="1010"/>
      <c r="AL37" s="996"/>
      <c r="AM37" s="1010">
        <f t="shared" si="9"/>
        <v>0</v>
      </c>
      <c r="AN37" s="1010"/>
      <c r="AO37" s="1010"/>
      <c r="AP37" s="996"/>
      <c r="AQ37" s="1010">
        <f t="shared" si="10"/>
        <v>0</v>
      </c>
      <c r="AR37" s="1010"/>
      <c r="AS37" s="1010"/>
      <c r="AT37" s="996"/>
      <c r="AU37" s="1010">
        <f t="shared" si="11"/>
        <v>0</v>
      </c>
      <c r="AV37" s="1010"/>
      <c r="AW37" s="1010"/>
      <c r="AX37" s="996"/>
      <c r="AY37" s="1010">
        <f t="shared" si="12"/>
        <v>0</v>
      </c>
      <c r="AZ37" s="1010"/>
      <c r="BA37" s="1010"/>
      <c r="BB37" s="996"/>
      <c r="BC37" s="1010">
        <f t="shared" si="13"/>
        <v>0</v>
      </c>
      <c r="BD37" s="1010"/>
      <c r="BE37" s="1010"/>
      <c r="BF37" s="996"/>
      <c r="BG37" s="1010">
        <f t="shared" si="14"/>
        <v>0</v>
      </c>
      <c r="BH37" s="1010"/>
      <c r="BI37" s="1010"/>
      <c r="BJ37" s="996"/>
      <c r="BK37" s="1010">
        <f t="shared" si="15"/>
        <v>0</v>
      </c>
      <c r="BL37" s="1010"/>
      <c r="BM37" s="1010"/>
      <c r="BN37" s="996"/>
      <c r="BO37" s="1010">
        <f t="shared" si="16"/>
        <v>0</v>
      </c>
      <c r="BP37" s="1010"/>
      <c r="BQ37" s="1010"/>
      <c r="BS37" s="1010">
        <f t="shared" si="17"/>
        <v>0</v>
      </c>
      <c r="BT37" s="1010"/>
      <c r="BU37" s="1010"/>
      <c r="BW37" s="1010">
        <f t="shared" si="18"/>
        <v>0</v>
      </c>
      <c r="BX37" s="1010"/>
      <c r="BY37" s="1010"/>
      <c r="CA37" s="1010">
        <f t="shared" si="19"/>
        <v>0</v>
      </c>
      <c r="CB37" s="1010"/>
      <c r="CC37" s="1010"/>
      <c r="CE37" s="1010">
        <f t="shared" si="20"/>
        <v>0</v>
      </c>
      <c r="CF37" s="1010"/>
      <c r="CG37" s="1010"/>
      <c r="CI37" s="1010">
        <f t="shared" si="21"/>
        <v>0</v>
      </c>
      <c r="CJ37" s="1010"/>
      <c r="CK37" s="1010"/>
      <c r="CM37" s="1010">
        <f t="shared" si="22"/>
        <v>0</v>
      </c>
      <c r="CN37" s="1010"/>
      <c r="CO37" s="1010"/>
      <c r="CQ37" s="1010">
        <f t="shared" si="23"/>
        <v>0</v>
      </c>
      <c r="CR37" s="1010"/>
      <c r="CS37" s="1010"/>
      <c r="CU37" s="1010">
        <f t="shared" si="24"/>
        <v>0</v>
      </c>
      <c r="CV37" s="1010"/>
      <c r="CW37" s="1010"/>
      <c r="CY37" s="1010">
        <f t="shared" si="25"/>
        <v>0</v>
      </c>
      <c r="CZ37" s="1010"/>
      <c r="DA37" s="1010"/>
      <c r="DC37" s="1010">
        <f t="shared" si="26"/>
        <v>0</v>
      </c>
      <c r="DD37" s="1010"/>
      <c r="DE37" s="1010"/>
      <c r="DG37" s="1010">
        <f t="shared" si="27"/>
        <v>0</v>
      </c>
      <c r="DH37" s="1010"/>
      <c r="DI37" s="1010"/>
      <c r="DK37" s="1010">
        <f t="shared" si="28"/>
        <v>0</v>
      </c>
      <c r="DL37" s="1010"/>
      <c r="DM37" s="1010"/>
      <c r="DO37" s="1010"/>
      <c r="DP37" s="1010"/>
      <c r="DQ37" s="1010"/>
      <c r="DS37" s="1010"/>
      <c r="DT37" s="1010"/>
      <c r="DU37" s="1010"/>
      <c r="DW37" s="1010"/>
      <c r="DX37" s="1010"/>
      <c r="DY37" s="1010"/>
      <c r="EA37" s="1010"/>
      <c r="EB37" s="1010"/>
      <c r="EC37" s="1010"/>
    </row>
    <row r="38" spans="1:133">
      <c r="A38" s="25" t="s">
        <v>518</v>
      </c>
      <c r="B38" s="1978">
        <f t="shared" si="3"/>
        <v>46418</v>
      </c>
      <c r="C38" s="1010">
        <f t="shared" si="0"/>
        <v>679086773.70000005</v>
      </c>
      <c r="D38" s="1010">
        <f t="shared" si="1"/>
        <v>9284017.6199999992</v>
      </c>
      <c r="E38" s="1010">
        <f t="shared" si="2"/>
        <v>3269459.77</v>
      </c>
      <c r="F38" s="998"/>
      <c r="G38" s="1010">
        <f t="shared" si="29"/>
        <v>679086773.70000005</v>
      </c>
      <c r="H38" s="1010">
        <v>9284017.6199999992</v>
      </c>
      <c r="I38" s="1010">
        <v>3269459.77</v>
      </c>
      <c r="J38" s="996"/>
      <c r="K38" s="1010">
        <f t="shared" si="30"/>
        <v>0</v>
      </c>
      <c r="L38" s="1010"/>
      <c r="M38" s="1010"/>
      <c r="N38" s="1000"/>
      <c r="O38" s="1010">
        <f t="shared" si="31"/>
        <v>0</v>
      </c>
      <c r="P38" s="1010"/>
      <c r="Q38" s="1010"/>
      <c r="R38" s="996"/>
      <c r="S38" s="1010">
        <f t="shared" si="4"/>
        <v>0</v>
      </c>
      <c r="T38" s="1010"/>
      <c r="U38" s="1010"/>
      <c r="V38" s="996"/>
      <c r="W38" s="1010">
        <f t="shared" si="5"/>
        <v>0</v>
      </c>
      <c r="X38" s="1010"/>
      <c r="Y38" s="1010"/>
      <c r="Z38" s="996"/>
      <c r="AA38" s="1010">
        <f t="shared" si="6"/>
        <v>0</v>
      </c>
      <c r="AB38" s="1010"/>
      <c r="AC38" s="1010"/>
      <c r="AD38" s="996"/>
      <c r="AE38" s="1010">
        <f t="shared" si="7"/>
        <v>0</v>
      </c>
      <c r="AF38" s="1010"/>
      <c r="AG38" s="1010"/>
      <c r="AH38" s="996"/>
      <c r="AI38" s="1010">
        <f t="shared" si="8"/>
        <v>0</v>
      </c>
      <c r="AJ38" s="1010"/>
      <c r="AK38" s="1010"/>
      <c r="AL38" s="996"/>
      <c r="AM38" s="1010">
        <f t="shared" si="9"/>
        <v>0</v>
      </c>
      <c r="AN38" s="1010"/>
      <c r="AO38" s="1010"/>
      <c r="AP38" s="996"/>
      <c r="AQ38" s="1010">
        <f t="shared" si="10"/>
        <v>0</v>
      </c>
      <c r="AR38" s="1010"/>
      <c r="AS38" s="1010"/>
      <c r="AT38" s="996"/>
      <c r="AU38" s="1010">
        <f t="shared" si="11"/>
        <v>0</v>
      </c>
      <c r="AV38" s="1010"/>
      <c r="AW38" s="1010"/>
      <c r="AX38" s="996"/>
      <c r="AY38" s="1010">
        <f t="shared" si="12"/>
        <v>0</v>
      </c>
      <c r="AZ38" s="1010"/>
      <c r="BA38" s="1010"/>
      <c r="BB38" s="996"/>
      <c r="BC38" s="1010">
        <f t="shared" si="13"/>
        <v>0</v>
      </c>
      <c r="BD38" s="1010"/>
      <c r="BE38" s="1010"/>
      <c r="BF38" s="996"/>
      <c r="BG38" s="1010">
        <f t="shared" si="14"/>
        <v>0</v>
      </c>
      <c r="BH38" s="1010"/>
      <c r="BI38" s="1010"/>
      <c r="BJ38" s="996"/>
      <c r="BK38" s="1010">
        <f t="shared" si="15"/>
        <v>0</v>
      </c>
      <c r="BL38" s="1010"/>
      <c r="BM38" s="1010"/>
      <c r="BN38" s="996"/>
      <c r="BO38" s="1010">
        <f t="shared" si="16"/>
        <v>0</v>
      </c>
      <c r="BP38" s="1010"/>
      <c r="BQ38" s="1010"/>
      <c r="BS38" s="1010">
        <f t="shared" si="17"/>
        <v>0</v>
      </c>
      <c r="BT38" s="1010"/>
      <c r="BU38" s="1010"/>
      <c r="BW38" s="1010">
        <f t="shared" si="18"/>
        <v>0</v>
      </c>
      <c r="BX38" s="1010"/>
      <c r="BY38" s="1010"/>
      <c r="CA38" s="1010">
        <f t="shared" si="19"/>
        <v>0</v>
      </c>
      <c r="CB38" s="1010"/>
      <c r="CC38" s="1010"/>
      <c r="CE38" s="1010">
        <f t="shared" si="20"/>
        <v>0</v>
      </c>
      <c r="CF38" s="1010"/>
      <c r="CG38" s="1010"/>
      <c r="CI38" s="1010">
        <f t="shared" si="21"/>
        <v>0</v>
      </c>
      <c r="CJ38" s="1010"/>
      <c r="CK38" s="1010"/>
      <c r="CM38" s="1010">
        <f t="shared" si="22"/>
        <v>0</v>
      </c>
      <c r="CN38" s="1010"/>
      <c r="CO38" s="1010"/>
      <c r="CQ38" s="1010">
        <f t="shared" si="23"/>
        <v>0</v>
      </c>
      <c r="CR38" s="1010"/>
      <c r="CS38" s="1010"/>
      <c r="CU38" s="1010">
        <f t="shared" si="24"/>
        <v>0</v>
      </c>
      <c r="CV38" s="1010"/>
      <c r="CW38" s="1010"/>
      <c r="CY38" s="1010">
        <f t="shared" si="25"/>
        <v>0</v>
      </c>
      <c r="CZ38" s="1010"/>
      <c r="DA38" s="1010"/>
      <c r="DC38" s="1010">
        <f t="shared" si="26"/>
        <v>0</v>
      </c>
      <c r="DD38" s="1010"/>
      <c r="DE38" s="1010"/>
      <c r="DG38" s="1010">
        <f t="shared" si="27"/>
        <v>0</v>
      </c>
      <c r="DH38" s="1010"/>
      <c r="DI38" s="1010"/>
      <c r="DK38" s="1010">
        <f t="shared" si="28"/>
        <v>0</v>
      </c>
      <c r="DL38" s="1010"/>
      <c r="DM38" s="1010"/>
      <c r="DO38" s="1010"/>
      <c r="DP38" s="1010"/>
      <c r="DQ38" s="1010"/>
      <c r="DS38" s="1010"/>
      <c r="DT38" s="1010"/>
      <c r="DU38" s="1010"/>
      <c r="DW38" s="1010"/>
      <c r="DX38" s="1010"/>
      <c r="DY38" s="1010"/>
      <c r="EA38" s="1010"/>
      <c r="EB38" s="1010"/>
      <c r="EC38" s="1010"/>
    </row>
    <row r="39" spans="1:133">
      <c r="A39" s="25" t="s">
        <v>518</v>
      </c>
      <c r="B39" s="1978">
        <f t="shared" si="3"/>
        <v>46446</v>
      </c>
      <c r="C39" s="1010">
        <f t="shared" si="0"/>
        <v>669802756.08000004</v>
      </c>
      <c r="D39" s="1010">
        <f t="shared" si="1"/>
        <v>9236889.3300000001</v>
      </c>
      <c r="E39" s="1010">
        <f t="shared" si="2"/>
        <v>3224727.75</v>
      </c>
      <c r="F39" s="998"/>
      <c r="G39" s="1010">
        <f t="shared" si="29"/>
        <v>669802756.08000004</v>
      </c>
      <c r="H39" s="1010">
        <v>9236889.3300000001</v>
      </c>
      <c r="I39" s="1010">
        <v>3224727.75</v>
      </c>
      <c r="J39" s="996"/>
      <c r="K39" s="1010">
        <f t="shared" si="30"/>
        <v>0</v>
      </c>
      <c r="L39" s="1010"/>
      <c r="M39" s="1010"/>
      <c r="N39" s="1000"/>
      <c r="O39" s="1010">
        <f t="shared" si="31"/>
        <v>0</v>
      </c>
      <c r="P39" s="1010"/>
      <c r="Q39" s="1010"/>
      <c r="R39" s="996"/>
      <c r="S39" s="1010">
        <f t="shared" si="4"/>
        <v>0</v>
      </c>
      <c r="T39" s="1010"/>
      <c r="U39" s="1010"/>
      <c r="V39" s="996"/>
      <c r="W39" s="1010">
        <f t="shared" si="5"/>
        <v>0</v>
      </c>
      <c r="X39" s="1010"/>
      <c r="Y39" s="1010"/>
      <c r="Z39" s="996"/>
      <c r="AA39" s="1010">
        <f t="shared" si="6"/>
        <v>0</v>
      </c>
      <c r="AB39" s="1010"/>
      <c r="AC39" s="1010"/>
      <c r="AD39" s="996"/>
      <c r="AE39" s="1010">
        <f t="shared" si="7"/>
        <v>0</v>
      </c>
      <c r="AF39" s="1010"/>
      <c r="AG39" s="1010"/>
      <c r="AH39" s="996"/>
      <c r="AI39" s="1010">
        <f t="shared" si="8"/>
        <v>0</v>
      </c>
      <c r="AJ39" s="1010"/>
      <c r="AK39" s="1010"/>
      <c r="AL39" s="996"/>
      <c r="AM39" s="1010">
        <f t="shared" si="9"/>
        <v>0</v>
      </c>
      <c r="AN39" s="1010"/>
      <c r="AO39" s="1010"/>
      <c r="AP39" s="996"/>
      <c r="AQ39" s="1010">
        <f t="shared" si="10"/>
        <v>0</v>
      </c>
      <c r="AR39" s="1010"/>
      <c r="AS39" s="1010"/>
      <c r="AT39" s="996"/>
      <c r="AU39" s="1010">
        <f t="shared" si="11"/>
        <v>0</v>
      </c>
      <c r="AV39" s="1010"/>
      <c r="AW39" s="1010"/>
      <c r="AX39" s="996"/>
      <c r="AY39" s="1010">
        <f t="shared" si="12"/>
        <v>0</v>
      </c>
      <c r="AZ39" s="1010"/>
      <c r="BA39" s="1010"/>
      <c r="BB39" s="996"/>
      <c r="BC39" s="1010">
        <f t="shared" si="13"/>
        <v>0</v>
      </c>
      <c r="BD39" s="1010"/>
      <c r="BE39" s="1010"/>
      <c r="BF39" s="996"/>
      <c r="BG39" s="1010">
        <f t="shared" si="14"/>
        <v>0</v>
      </c>
      <c r="BH39" s="1010"/>
      <c r="BI39" s="1010"/>
      <c r="BJ39" s="996"/>
      <c r="BK39" s="1010">
        <f t="shared" si="15"/>
        <v>0</v>
      </c>
      <c r="BL39" s="1010"/>
      <c r="BM39" s="1010"/>
      <c r="BN39" s="996"/>
      <c r="BO39" s="1010">
        <f t="shared" si="16"/>
        <v>0</v>
      </c>
      <c r="BP39" s="1010"/>
      <c r="BQ39" s="1010"/>
      <c r="BS39" s="1010">
        <f t="shared" si="17"/>
        <v>0</v>
      </c>
      <c r="BT39" s="1010"/>
      <c r="BU39" s="1010"/>
      <c r="BW39" s="1010">
        <f t="shared" si="18"/>
        <v>0</v>
      </c>
      <c r="BX39" s="1010"/>
      <c r="BY39" s="1010"/>
      <c r="CA39" s="1010">
        <f t="shared" si="19"/>
        <v>0</v>
      </c>
      <c r="CB39" s="1010"/>
      <c r="CC39" s="1010"/>
      <c r="CE39" s="1010">
        <f t="shared" si="20"/>
        <v>0</v>
      </c>
      <c r="CF39" s="1010"/>
      <c r="CG39" s="1010"/>
      <c r="CI39" s="1010">
        <f t="shared" si="21"/>
        <v>0</v>
      </c>
      <c r="CJ39" s="1010"/>
      <c r="CK39" s="1010"/>
      <c r="CM39" s="1010">
        <f t="shared" si="22"/>
        <v>0</v>
      </c>
      <c r="CN39" s="1010"/>
      <c r="CO39" s="1010"/>
      <c r="CQ39" s="1010">
        <f t="shared" si="23"/>
        <v>0</v>
      </c>
      <c r="CR39" s="1010"/>
      <c r="CS39" s="1010"/>
      <c r="CU39" s="1010">
        <f t="shared" si="24"/>
        <v>0</v>
      </c>
      <c r="CV39" s="1010"/>
      <c r="CW39" s="1010"/>
      <c r="CY39" s="1010">
        <f t="shared" si="25"/>
        <v>0</v>
      </c>
      <c r="CZ39" s="1010"/>
      <c r="DA39" s="1010"/>
      <c r="DC39" s="1010">
        <f t="shared" si="26"/>
        <v>0</v>
      </c>
      <c r="DD39" s="1010"/>
      <c r="DE39" s="1010"/>
      <c r="DG39" s="1010">
        <f t="shared" si="27"/>
        <v>0</v>
      </c>
      <c r="DH39" s="1010"/>
      <c r="DI39" s="1010"/>
      <c r="DK39" s="1010">
        <f t="shared" si="28"/>
        <v>0</v>
      </c>
      <c r="DL39" s="1010"/>
      <c r="DM39" s="1010"/>
      <c r="DO39" s="1010"/>
      <c r="DP39" s="1010"/>
      <c r="DQ39" s="1010"/>
      <c r="DS39" s="1010"/>
      <c r="DT39" s="1010"/>
      <c r="DU39" s="1010"/>
      <c r="DW39" s="1010"/>
      <c r="DX39" s="1010"/>
      <c r="DY39" s="1010"/>
      <c r="EA39" s="1010"/>
      <c r="EB39" s="1010"/>
      <c r="EC39" s="1010"/>
    </row>
    <row r="40" spans="1:133">
      <c r="A40" s="25" t="s">
        <v>518</v>
      </c>
      <c r="B40" s="1978">
        <f t="shared" si="3"/>
        <v>46477</v>
      </c>
      <c r="C40" s="1010">
        <f t="shared" si="0"/>
        <v>660565866.75</v>
      </c>
      <c r="D40" s="1010">
        <f t="shared" si="1"/>
        <v>9193461.5099999998</v>
      </c>
      <c r="E40" s="1010">
        <f t="shared" si="2"/>
        <v>3180169.52</v>
      </c>
      <c r="F40" s="998"/>
      <c r="G40" s="1010">
        <f t="shared" si="29"/>
        <v>660565866.75</v>
      </c>
      <c r="H40" s="1010">
        <v>9193461.5099999998</v>
      </c>
      <c r="I40" s="1010">
        <v>3180169.52</v>
      </c>
      <c r="J40" s="996"/>
      <c r="K40" s="1010">
        <f t="shared" si="30"/>
        <v>0</v>
      </c>
      <c r="L40" s="1010"/>
      <c r="M40" s="1010"/>
      <c r="N40" s="1000"/>
      <c r="O40" s="1010">
        <f t="shared" si="31"/>
        <v>0</v>
      </c>
      <c r="P40" s="1010"/>
      <c r="Q40" s="1010"/>
      <c r="R40" s="996"/>
      <c r="S40" s="1010">
        <f t="shared" si="4"/>
        <v>0</v>
      </c>
      <c r="T40" s="1010"/>
      <c r="U40" s="1010"/>
      <c r="V40" s="996"/>
      <c r="W40" s="1010">
        <f t="shared" si="5"/>
        <v>0</v>
      </c>
      <c r="X40" s="1010"/>
      <c r="Y40" s="1010"/>
      <c r="Z40" s="996"/>
      <c r="AA40" s="1010">
        <f t="shared" si="6"/>
        <v>0</v>
      </c>
      <c r="AB40" s="1010"/>
      <c r="AC40" s="1010"/>
      <c r="AD40" s="996"/>
      <c r="AE40" s="1010">
        <f t="shared" si="7"/>
        <v>0</v>
      </c>
      <c r="AF40" s="1010"/>
      <c r="AG40" s="1010"/>
      <c r="AH40" s="996"/>
      <c r="AI40" s="1010">
        <f t="shared" si="8"/>
        <v>0</v>
      </c>
      <c r="AJ40" s="1010"/>
      <c r="AK40" s="1010"/>
      <c r="AL40" s="996"/>
      <c r="AM40" s="1010">
        <f t="shared" si="9"/>
        <v>0</v>
      </c>
      <c r="AN40" s="1010"/>
      <c r="AO40" s="1010"/>
      <c r="AP40" s="996"/>
      <c r="AQ40" s="1010">
        <f t="shared" si="10"/>
        <v>0</v>
      </c>
      <c r="AR40" s="1010"/>
      <c r="AS40" s="1010"/>
      <c r="AT40" s="996"/>
      <c r="AU40" s="1010">
        <f t="shared" si="11"/>
        <v>0</v>
      </c>
      <c r="AV40" s="1010"/>
      <c r="AW40" s="1010"/>
      <c r="AX40" s="996"/>
      <c r="AY40" s="1010">
        <f t="shared" si="12"/>
        <v>0</v>
      </c>
      <c r="AZ40" s="1010"/>
      <c r="BA40" s="1010"/>
      <c r="BB40" s="996"/>
      <c r="BC40" s="1010">
        <f t="shared" si="13"/>
        <v>0</v>
      </c>
      <c r="BD40" s="1010"/>
      <c r="BE40" s="1010"/>
      <c r="BF40" s="996"/>
      <c r="BG40" s="1010">
        <f t="shared" si="14"/>
        <v>0</v>
      </c>
      <c r="BH40" s="1010"/>
      <c r="BI40" s="1010"/>
      <c r="BJ40" s="996"/>
      <c r="BK40" s="1010">
        <f t="shared" si="15"/>
        <v>0</v>
      </c>
      <c r="BL40" s="1010"/>
      <c r="BM40" s="1010"/>
      <c r="BN40" s="996"/>
      <c r="BO40" s="1010">
        <f t="shared" si="16"/>
        <v>0</v>
      </c>
      <c r="BP40" s="1010"/>
      <c r="BQ40" s="1010"/>
      <c r="BS40" s="1010">
        <f t="shared" si="17"/>
        <v>0</v>
      </c>
      <c r="BT40" s="1010"/>
      <c r="BU40" s="1010"/>
      <c r="BW40" s="1010">
        <f t="shared" si="18"/>
        <v>0</v>
      </c>
      <c r="BX40" s="1010"/>
      <c r="BY40" s="1010"/>
      <c r="CA40" s="1010">
        <f t="shared" si="19"/>
        <v>0</v>
      </c>
      <c r="CB40" s="1010"/>
      <c r="CC40" s="1010"/>
      <c r="CE40" s="1010">
        <f t="shared" si="20"/>
        <v>0</v>
      </c>
      <c r="CF40" s="1010"/>
      <c r="CG40" s="1010"/>
      <c r="CI40" s="1010">
        <f t="shared" si="21"/>
        <v>0</v>
      </c>
      <c r="CJ40" s="1010"/>
      <c r="CK40" s="1010"/>
      <c r="CM40" s="1010">
        <f t="shared" si="22"/>
        <v>0</v>
      </c>
      <c r="CN40" s="1010"/>
      <c r="CO40" s="1010"/>
      <c r="CQ40" s="1010">
        <f t="shared" si="23"/>
        <v>0</v>
      </c>
      <c r="CR40" s="1010"/>
      <c r="CS40" s="1010"/>
      <c r="CU40" s="1010">
        <f t="shared" si="24"/>
        <v>0</v>
      </c>
      <c r="CV40" s="1010"/>
      <c r="CW40" s="1010"/>
      <c r="CY40" s="1010">
        <f t="shared" si="25"/>
        <v>0</v>
      </c>
      <c r="CZ40" s="1010"/>
      <c r="DA40" s="1010"/>
      <c r="DC40" s="1010">
        <f t="shared" si="26"/>
        <v>0</v>
      </c>
      <c r="DD40" s="1010"/>
      <c r="DE40" s="1010"/>
      <c r="DG40" s="1010">
        <f t="shared" si="27"/>
        <v>0</v>
      </c>
      <c r="DH40" s="1010"/>
      <c r="DI40" s="1010"/>
      <c r="DK40" s="1010">
        <f t="shared" si="28"/>
        <v>0</v>
      </c>
      <c r="DL40" s="1010"/>
      <c r="DM40" s="1010"/>
      <c r="DO40" s="1010"/>
      <c r="DP40" s="1010"/>
      <c r="DQ40" s="1010"/>
      <c r="DS40" s="1010"/>
      <c r="DT40" s="1010"/>
      <c r="DU40" s="1010"/>
      <c r="DW40" s="1010"/>
      <c r="DX40" s="1010"/>
      <c r="DY40" s="1010"/>
      <c r="EA40" s="1010"/>
      <c r="EB40" s="1010"/>
      <c r="EC40" s="1010"/>
    </row>
    <row r="41" spans="1:133">
      <c r="A41" s="25" t="s">
        <v>518</v>
      </c>
      <c r="B41" s="1978">
        <f t="shared" si="3"/>
        <v>46507</v>
      </c>
      <c r="C41" s="1010">
        <f t="shared" si="0"/>
        <v>651372405.24000001</v>
      </c>
      <c r="D41" s="1010">
        <f t="shared" si="1"/>
        <v>9137538.5700000003</v>
      </c>
      <c r="E41" s="1010">
        <f t="shared" si="2"/>
        <v>3135780.67</v>
      </c>
      <c r="F41" s="998"/>
      <c r="G41" s="1010">
        <f t="shared" si="29"/>
        <v>651372405.24000001</v>
      </c>
      <c r="H41" s="1010">
        <v>9137538.5700000003</v>
      </c>
      <c r="I41" s="1010">
        <v>3135780.67</v>
      </c>
      <c r="J41" s="996"/>
      <c r="K41" s="1010">
        <f t="shared" si="30"/>
        <v>0</v>
      </c>
      <c r="L41" s="1010"/>
      <c r="M41" s="1010"/>
      <c r="N41" s="1000"/>
      <c r="O41" s="1010">
        <f t="shared" si="31"/>
        <v>0</v>
      </c>
      <c r="P41" s="1010"/>
      <c r="Q41" s="1010"/>
      <c r="R41" s="996"/>
      <c r="S41" s="1010">
        <f t="shared" si="4"/>
        <v>0</v>
      </c>
      <c r="T41" s="1010"/>
      <c r="U41" s="1010"/>
      <c r="V41" s="996"/>
      <c r="W41" s="1010">
        <f t="shared" si="5"/>
        <v>0</v>
      </c>
      <c r="X41" s="1010"/>
      <c r="Y41" s="1010"/>
      <c r="Z41" s="996"/>
      <c r="AA41" s="1010">
        <f t="shared" si="6"/>
        <v>0</v>
      </c>
      <c r="AB41" s="1010"/>
      <c r="AC41" s="1010"/>
      <c r="AD41" s="996"/>
      <c r="AE41" s="1010">
        <f t="shared" si="7"/>
        <v>0</v>
      </c>
      <c r="AF41" s="1010"/>
      <c r="AG41" s="1010"/>
      <c r="AH41" s="996"/>
      <c r="AI41" s="1010">
        <f t="shared" si="8"/>
        <v>0</v>
      </c>
      <c r="AJ41" s="1010"/>
      <c r="AK41" s="1010"/>
      <c r="AL41" s="996"/>
      <c r="AM41" s="1010">
        <f t="shared" si="9"/>
        <v>0</v>
      </c>
      <c r="AN41" s="1010"/>
      <c r="AO41" s="1010"/>
      <c r="AP41" s="996"/>
      <c r="AQ41" s="1010">
        <f t="shared" si="10"/>
        <v>0</v>
      </c>
      <c r="AR41" s="1010"/>
      <c r="AS41" s="1010"/>
      <c r="AT41" s="996"/>
      <c r="AU41" s="1010">
        <f t="shared" si="11"/>
        <v>0</v>
      </c>
      <c r="AV41" s="1010"/>
      <c r="AW41" s="1010"/>
      <c r="AX41" s="996"/>
      <c r="AY41" s="1010">
        <f t="shared" si="12"/>
        <v>0</v>
      </c>
      <c r="AZ41" s="1010"/>
      <c r="BA41" s="1010"/>
      <c r="BB41" s="996"/>
      <c r="BC41" s="1010">
        <f t="shared" si="13"/>
        <v>0</v>
      </c>
      <c r="BD41" s="1010"/>
      <c r="BE41" s="1010"/>
      <c r="BF41" s="996"/>
      <c r="BG41" s="1010">
        <f t="shared" si="14"/>
        <v>0</v>
      </c>
      <c r="BH41" s="1010"/>
      <c r="BI41" s="1010"/>
      <c r="BJ41" s="996"/>
      <c r="BK41" s="1010">
        <f t="shared" si="15"/>
        <v>0</v>
      </c>
      <c r="BL41" s="1010"/>
      <c r="BM41" s="1010"/>
      <c r="BN41" s="996"/>
      <c r="BO41" s="1010">
        <f t="shared" si="16"/>
        <v>0</v>
      </c>
      <c r="BP41" s="1010"/>
      <c r="BQ41" s="1010"/>
      <c r="BS41" s="1010">
        <f t="shared" si="17"/>
        <v>0</v>
      </c>
      <c r="BT41" s="1010"/>
      <c r="BU41" s="1010"/>
      <c r="BW41" s="1010">
        <f t="shared" si="18"/>
        <v>0</v>
      </c>
      <c r="BX41" s="1010"/>
      <c r="BY41" s="1010"/>
      <c r="CA41" s="1010">
        <f t="shared" si="19"/>
        <v>0</v>
      </c>
      <c r="CB41" s="1010"/>
      <c r="CC41" s="1010"/>
      <c r="CE41" s="1010">
        <f t="shared" si="20"/>
        <v>0</v>
      </c>
      <c r="CF41" s="1010"/>
      <c r="CG41" s="1010"/>
      <c r="CI41" s="1010">
        <f t="shared" si="21"/>
        <v>0</v>
      </c>
      <c r="CJ41" s="1010"/>
      <c r="CK41" s="1010"/>
      <c r="CM41" s="1010">
        <f t="shared" si="22"/>
        <v>0</v>
      </c>
      <c r="CN41" s="1010"/>
      <c r="CO41" s="1010"/>
      <c r="CQ41" s="1010">
        <f t="shared" si="23"/>
        <v>0</v>
      </c>
      <c r="CR41" s="1010"/>
      <c r="CS41" s="1010"/>
      <c r="CU41" s="1010">
        <f t="shared" si="24"/>
        <v>0</v>
      </c>
      <c r="CV41" s="1010"/>
      <c r="CW41" s="1010"/>
      <c r="CY41" s="1010">
        <f t="shared" si="25"/>
        <v>0</v>
      </c>
      <c r="CZ41" s="1010"/>
      <c r="DA41" s="1010"/>
      <c r="DC41" s="1010">
        <f t="shared" si="26"/>
        <v>0</v>
      </c>
      <c r="DD41" s="1010"/>
      <c r="DE41" s="1010"/>
      <c r="DG41" s="1010">
        <f t="shared" si="27"/>
        <v>0</v>
      </c>
      <c r="DH41" s="1010"/>
      <c r="DI41" s="1010"/>
      <c r="DK41" s="1010">
        <f t="shared" si="28"/>
        <v>0</v>
      </c>
      <c r="DL41" s="1010"/>
      <c r="DM41" s="1010"/>
      <c r="DO41" s="1010"/>
      <c r="DP41" s="1010"/>
      <c r="DQ41" s="1010"/>
      <c r="DS41" s="1010"/>
      <c r="DT41" s="1010"/>
      <c r="DU41" s="1010"/>
      <c r="DW41" s="1010"/>
      <c r="DX41" s="1010"/>
      <c r="DY41" s="1010"/>
      <c r="EA41" s="1010"/>
      <c r="EB41" s="1010"/>
      <c r="EC41" s="1010"/>
    </row>
    <row r="42" spans="1:133">
      <c r="A42" s="25" t="s">
        <v>518</v>
      </c>
      <c r="B42" s="1978">
        <f t="shared" si="3"/>
        <v>46538</v>
      </c>
      <c r="C42" s="1010">
        <f t="shared" si="0"/>
        <v>642234866.66999996</v>
      </c>
      <c r="D42" s="1010">
        <f t="shared" si="1"/>
        <v>9075355.7899999991</v>
      </c>
      <c r="E42" s="1010">
        <f t="shared" si="2"/>
        <v>3091605.2</v>
      </c>
      <c r="F42" s="998"/>
      <c r="G42" s="1010">
        <f t="shared" si="29"/>
        <v>642234866.66999996</v>
      </c>
      <c r="H42" s="1010">
        <v>9075355.7899999991</v>
      </c>
      <c r="I42" s="1010">
        <v>3091605.2</v>
      </c>
      <c r="J42" s="996"/>
      <c r="K42" s="1010">
        <f t="shared" si="30"/>
        <v>0</v>
      </c>
      <c r="L42" s="1010"/>
      <c r="M42" s="1010"/>
      <c r="N42" s="1000"/>
      <c r="O42" s="1010">
        <f t="shared" si="31"/>
        <v>0</v>
      </c>
      <c r="P42" s="1010"/>
      <c r="Q42" s="1010"/>
      <c r="R42" s="996"/>
      <c r="S42" s="1010">
        <f t="shared" si="4"/>
        <v>0</v>
      </c>
      <c r="T42" s="1010"/>
      <c r="U42" s="1010"/>
      <c r="V42" s="996"/>
      <c r="W42" s="1010">
        <f t="shared" si="5"/>
        <v>0</v>
      </c>
      <c r="X42" s="1010"/>
      <c r="Y42" s="1010"/>
      <c r="Z42" s="996"/>
      <c r="AA42" s="1010">
        <f t="shared" si="6"/>
        <v>0</v>
      </c>
      <c r="AB42" s="1010"/>
      <c r="AC42" s="1010"/>
      <c r="AD42" s="996"/>
      <c r="AE42" s="1010">
        <f t="shared" si="7"/>
        <v>0</v>
      </c>
      <c r="AF42" s="1010"/>
      <c r="AG42" s="1010"/>
      <c r="AH42" s="996"/>
      <c r="AI42" s="1010">
        <f t="shared" si="8"/>
        <v>0</v>
      </c>
      <c r="AJ42" s="1010"/>
      <c r="AK42" s="1010"/>
      <c r="AL42" s="996"/>
      <c r="AM42" s="1010">
        <f t="shared" si="9"/>
        <v>0</v>
      </c>
      <c r="AN42" s="1010"/>
      <c r="AO42" s="1010"/>
      <c r="AP42" s="996"/>
      <c r="AQ42" s="1010">
        <f t="shared" si="10"/>
        <v>0</v>
      </c>
      <c r="AR42" s="1010"/>
      <c r="AS42" s="1010"/>
      <c r="AT42" s="996"/>
      <c r="AU42" s="1010">
        <f t="shared" si="11"/>
        <v>0</v>
      </c>
      <c r="AV42" s="1010"/>
      <c r="AW42" s="1010"/>
      <c r="AX42" s="996"/>
      <c r="AY42" s="1010">
        <f t="shared" si="12"/>
        <v>0</v>
      </c>
      <c r="AZ42" s="1010"/>
      <c r="BA42" s="1010"/>
      <c r="BB42" s="996"/>
      <c r="BC42" s="1010">
        <f t="shared" si="13"/>
        <v>0</v>
      </c>
      <c r="BD42" s="1010"/>
      <c r="BE42" s="1010"/>
      <c r="BF42" s="996"/>
      <c r="BG42" s="1010">
        <f t="shared" si="14"/>
        <v>0</v>
      </c>
      <c r="BH42" s="1010"/>
      <c r="BI42" s="1010"/>
      <c r="BJ42" s="996"/>
      <c r="BK42" s="1010">
        <f t="shared" si="15"/>
        <v>0</v>
      </c>
      <c r="BL42" s="1010"/>
      <c r="BM42" s="1010"/>
      <c r="BN42" s="996"/>
      <c r="BO42" s="1010">
        <f t="shared" si="16"/>
        <v>0</v>
      </c>
      <c r="BP42" s="1010"/>
      <c r="BQ42" s="1010"/>
      <c r="BS42" s="1010">
        <f t="shared" si="17"/>
        <v>0</v>
      </c>
      <c r="BT42" s="1010"/>
      <c r="BU42" s="1010"/>
      <c r="BW42" s="1010">
        <f t="shared" si="18"/>
        <v>0</v>
      </c>
      <c r="BX42" s="1010"/>
      <c r="BY42" s="1010"/>
      <c r="CA42" s="1010">
        <f t="shared" si="19"/>
        <v>0</v>
      </c>
      <c r="CB42" s="1010"/>
      <c r="CC42" s="1010"/>
      <c r="CE42" s="1010">
        <f t="shared" si="20"/>
        <v>0</v>
      </c>
      <c r="CF42" s="1010"/>
      <c r="CG42" s="1010"/>
      <c r="CI42" s="1010">
        <f t="shared" si="21"/>
        <v>0</v>
      </c>
      <c r="CJ42" s="1010"/>
      <c r="CK42" s="1010"/>
      <c r="CM42" s="1010">
        <f t="shared" si="22"/>
        <v>0</v>
      </c>
      <c r="CN42" s="1010"/>
      <c r="CO42" s="1010"/>
      <c r="CQ42" s="1010">
        <f t="shared" si="23"/>
        <v>0</v>
      </c>
      <c r="CR42" s="1010"/>
      <c r="CS42" s="1010"/>
      <c r="CU42" s="1010">
        <f t="shared" si="24"/>
        <v>0</v>
      </c>
      <c r="CV42" s="1010"/>
      <c r="CW42" s="1010"/>
      <c r="CY42" s="1010">
        <f t="shared" si="25"/>
        <v>0</v>
      </c>
      <c r="CZ42" s="1010"/>
      <c r="DA42" s="1010"/>
      <c r="DC42" s="1010">
        <f t="shared" si="26"/>
        <v>0</v>
      </c>
      <c r="DD42" s="1010"/>
      <c r="DE42" s="1010"/>
      <c r="DG42" s="1010">
        <f t="shared" si="27"/>
        <v>0</v>
      </c>
      <c r="DH42" s="1010"/>
      <c r="DI42" s="1010"/>
      <c r="DK42" s="1010">
        <f t="shared" si="28"/>
        <v>0</v>
      </c>
      <c r="DL42" s="1010"/>
      <c r="DM42" s="1010"/>
      <c r="DO42" s="1010"/>
      <c r="DP42" s="1010"/>
      <c r="DQ42" s="1010"/>
      <c r="DS42" s="1010"/>
      <c r="DT42" s="1010"/>
      <c r="DU42" s="1010"/>
      <c r="DW42" s="1010"/>
      <c r="DX42" s="1010"/>
      <c r="DY42" s="1010"/>
      <c r="EA42" s="1010"/>
      <c r="EB42" s="1010"/>
      <c r="EC42" s="1010"/>
    </row>
    <row r="43" spans="1:133">
      <c r="A43" s="25" t="s">
        <v>518</v>
      </c>
      <c r="B43" s="1978">
        <f t="shared" si="3"/>
        <v>46568</v>
      </c>
      <c r="C43" s="1010">
        <f t="shared" si="0"/>
        <v>633159510.88</v>
      </c>
      <c r="D43" s="1010">
        <f t="shared" si="1"/>
        <v>9019738.8300000001</v>
      </c>
      <c r="E43" s="1010">
        <f t="shared" si="2"/>
        <v>3047704.38</v>
      </c>
      <c r="F43" s="998"/>
      <c r="G43" s="1010">
        <f t="shared" si="29"/>
        <v>633159510.88</v>
      </c>
      <c r="H43" s="1010">
        <v>9019738.8300000001</v>
      </c>
      <c r="I43" s="1010">
        <v>3047704.38</v>
      </c>
      <c r="J43" s="996"/>
      <c r="K43" s="1010">
        <f t="shared" si="30"/>
        <v>0</v>
      </c>
      <c r="L43" s="1010"/>
      <c r="M43" s="1010"/>
      <c r="N43" s="1000"/>
      <c r="O43" s="1010">
        <f t="shared" si="31"/>
        <v>0</v>
      </c>
      <c r="P43" s="1010"/>
      <c r="Q43" s="1010"/>
      <c r="R43" s="996"/>
      <c r="S43" s="1010">
        <f t="shared" si="4"/>
        <v>0</v>
      </c>
      <c r="T43" s="1010"/>
      <c r="U43" s="1010"/>
      <c r="V43" s="996"/>
      <c r="W43" s="1010">
        <f t="shared" si="5"/>
        <v>0</v>
      </c>
      <c r="X43" s="1010"/>
      <c r="Y43" s="1010"/>
      <c r="Z43" s="996"/>
      <c r="AA43" s="1010">
        <f t="shared" si="6"/>
        <v>0</v>
      </c>
      <c r="AB43" s="1010"/>
      <c r="AC43" s="1010"/>
      <c r="AD43" s="996"/>
      <c r="AE43" s="1010">
        <f t="shared" si="7"/>
        <v>0</v>
      </c>
      <c r="AF43" s="1010"/>
      <c r="AG43" s="1010"/>
      <c r="AH43" s="996"/>
      <c r="AI43" s="1010">
        <f t="shared" si="8"/>
        <v>0</v>
      </c>
      <c r="AJ43" s="1010"/>
      <c r="AK43" s="1010"/>
      <c r="AL43" s="996"/>
      <c r="AM43" s="1010">
        <f t="shared" si="9"/>
        <v>0</v>
      </c>
      <c r="AN43" s="1010"/>
      <c r="AO43" s="1010"/>
      <c r="AP43" s="996"/>
      <c r="AQ43" s="1010">
        <f t="shared" si="10"/>
        <v>0</v>
      </c>
      <c r="AR43" s="1010"/>
      <c r="AS43" s="1010"/>
      <c r="AT43" s="996"/>
      <c r="AU43" s="1010">
        <f t="shared" si="11"/>
        <v>0</v>
      </c>
      <c r="AV43" s="1010"/>
      <c r="AW43" s="1010"/>
      <c r="AX43" s="996"/>
      <c r="AY43" s="1010">
        <f t="shared" si="12"/>
        <v>0</v>
      </c>
      <c r="AZ43" s="1010"/>
      <c r="BA43" s="1010"/>
      <c r="BB43" s="996"/>
      <c r="BC43" s="1010">
        <f t="shared" si="13"/>
        <v>0</v>
      </c>
      <c r="BD43" s="1010"/>
      <c r="BE43" s="1010"/>
      <c r="BF43" s="996"/>
      <c r="BG43" s="1010">
        <f t="shared" si="14"/>
        <v>0</v>
      </c>
      <c r="BH43" s="1010"/>
      <c r="BI43" s="1010"/>
      <c r="BJ43" s="996"/>
      <c r="BK43" s="1010">
        <f t="shared" si="15"/>
        <v>0</v>
      </c>
      <c r="BL43" s="1010"/>
      <c r="BM43" s="1010"/>
      <c r="BN43" s="996"/>
      <c r="BO43" s="1010">
        <f t="shared" si="16"/>
        <v>0</v>
      </c>
      <c r="BP43" s="1010"/>
      <c r="BQ43" s="1010"/>
      <c r="BS43" s="1010">
        <f t="shared" si="17"/>
        <v>0</v>
      </c>
      <c r="BT43" s="1010"/>
      <c r="BU43" s="1010"/>
      <c r="BW43" s="1010">
        <f t="shared" si="18"/>
        <v>0</v>
      </c>
      <c r="BX43" s="1010"/>
      <c r="BY43" s="1010"/>
      <c r="CA43" s="1010">
        <f t="shared" si="19"/>
        <v>0</v>
      </c>
      <c r="CB43" s="1010"/>
      <c r="CC43" s="1010"/>
      <c r="CE43" s="1010">
        <f t="shared" si="20"/>
        <v>0</v>
      </c>
      <c r="CF43" s="1010"/>
      <c r="CG43" s="1010"/>
      <c r="CI43" s="1010">
        <f t="shared" si="21"/>
        <v>0</v>
      </c>
      <c r="CJ43" s="1010"/>
      <c r="CK43" s="1010"/>
      <c r="CM43" s="1010">
        <f t="shared" si="22"/>
        <v>0</v>
      </c>
      <c r="CN43" s="1010"/>
      <c r="CO43" s="1010"/>
      <c r="CQ43" s="1010">
        <f t="shared" si="23"/>
        <v>0</v>
      </c>
      <c r="CR43" s="1010"/>
      <c r="CS43" s="1010"/>
      <c r="CU43" s="1010">
        <f t="shared" si="24"/>
        <v>0</v>
      </c>
      <c r="CV43" s="1010"/>
      <c r="CW43" s="1010"/>
      <c r="CY43" s="1010">
        <f t="shared" si="25"/>
        <v>0</v>
      </c>
      <c r="CZ43" s="1010"/>
      <c r="DA43" s="1010"/>
      <c r="DC43" s="1010">
        <f t="shared" si="26"/>
        <v>0</v>
      </c>
      <c r="DD43" s="1010"/>
      <c r="DE43" s="1010"/>
      <c r="DG43" s="1010">
        <f t="shared" si="27"/>
        <v>0</v>
      </c>
      <c r="DH43" s="1010"/>
      <c r="DI43" s="1010"/>
      <c r="DK43" s="1010">
        <f t="shared" si="28"/>
        <v>0</v>
      </c>
      <c r="DL43" s="1010"/>
      <c r="DM43" s="1010"/>
      <c r="DO43" s="1010"/>
      <c r="DP43" s="1010"/>
      <c r="DQ43" s="1010"/>
      <c r="DS43" s="1010"/>
      <c r="DT43" s="1010"/>
      <c r="DU43" s="1010"/>
      <c r="DW43" s="1010"/>
      <c r="DX43" s="1010"/>
      <c r="DY43" s="1010"/>
      <c r="EA43" s="1010"/>
      <c r="EB43" s="1010"/>
      <c r="EC43" s="1010"/>
    </row>
    <row r="44" spans="1:133">
      <c r="A44" s="25" t="s">
        <v>518</v>
      </c>
      <c r="B44" s="1978">
        <f t="shared" si="3"/>
        <v>46599</v>
      </c>
      <c r="C44" s="1010">
        <f t="shared" si="0"/>
        <v>624139772.04999995</v>
      </c>
      <c r="D44" s="1010">
        <f t="shared" si="1"/>
        <v>8963346.5800000001</v>
      </c>
      <c r="E44" s="1010">
        <f t="shared" si="2"/>
        <v>3004058.1</v>
      </c>
      <c r="F44" s="998"/>
      <c r="G44" s="1010">
        <f t="shared" si="29"/>
        <v>624139772.04999995</v>
      </c>
      <c r="H44" s="1010">
        <v>8963346.5800000001</v>
      </c>
      <c r="I44" s="1010">
        <v>3004058.1</v>
      </c>
      <c r="J44" s="996"/>
      <c r="K44" s="1010">
        <f t="shared" si="30"/>
        <v>0</v>
      </c>
      <c r="L44" s="1010"/>
      <c r="M44" s="1010"/>
      <c r="N44" s="1000"/>
      <c r="O44" s="1010">
        <f t="shared" si="31"/>
        <v>0</v>
      </c>
      <c r="P44" s="1010"/>
      <c r="Q44" s="1010"/>
      <c r="R44" s="996"/>
      <c r="S44" s="1010">
        <f t="shared" si="4"/>
        <v>0</v>
      </c>
      <c r="T44" s="1010"/>
      <c r="U44" s="1010"/>
      <c r="V44" s="996"/>
      <c r="W44" s="1010">
        <f t="shared" si="5"/>
        <v>0</v>
      </c>
      <c r="X44" s="1010"/>
      <c r="Y44" s="1010"/>
      <c r="Z44" s="996"/>
      <c r="AA44" s="1010">
        <f t="shared" si="6"/>
        <v>0</v>
      </c>
      <c r="AB44" s="1010"/>
      <c r="AC44" s="1010"/>
      <c r="AD44" s="996"/>
      <c r="AE44" s="1010">
        <f t="shared" si="7"/>
        <v>0</v>
      </c>
      <c r="AF44" s="1010"/>
      <c r="AG44" s="1010"/>
      <c r="AH44" s="996"/>
      <c r="AI44" s="1010">
        <f t="shared" si="8"/>
        <v>0</v>
      </c>
      <c r="AJ44" s="1010"/>
      <c r="AK44" s="1010"/>
      <c r="AL44" s="996"/>
      <c r="AM44" s="1010">
        <f t="shared" si="9"/>
        <v>0</v>
      </c>
      <c r="AN44" s="1010"/>
      <c r="AO44" s="1010"/>
      <c r="AP44" s="996"/>
      <c r="AQ44" s="1010">
        <f t="shared" si="10"/>
        <v>0</v>
      </c>
      <c r="AR44" s="1010"/>
      <c r="AS44" s="1010"/>
      <c r="AT44" s="996"/>
      <c r="AU44" s="1010">
        <f t="shared" si="11"/>
        <v>0</v>
      </c>
      <c r="AV44" s="1010"/>
      <c r="AW44" s="1010"/>
      <c r="AX44" s="996"/>
      <c r="AY44" s="1010">
        <f t="shared" si="12"/>
        <v>0</v>
      </c>
      <c r="AZ44" s="1010"/>
      <c r="BA44" s="1010"/>
      <c r="BB44" s="996"/>
      <c r="BC44" s="1010">
        <f t="shared" si="13"/>
        <v>0</v>
      </c>
      <c r="BD44" s="1010"/>
      <c r="BE44" s="1010"/>
      <c r="BF44" s="996"/>
      <c r="BG44" s="1010">
        <f t="shared" si="14"/>
        <v>0</v>
      </c>
      <c r="BH44" s="1010"/>
      <c r="BI44" s="1010"/>
      <c r="BJ44" s="996"/>
      <c r="BK44" s="1010">
        <f t="shared" si="15"/>
        <v>0</v>
      </c>
      <c r="BL44" s="1010"/>
      <c r="BM44" s="1010"/>
      <c r="BN44" s="996"/>
      <c r="BO44" s="1010">
        <f t="shared" si="16"/>
        <v>0</v>
      </c>
      <c r="BP44" s="1010"/>
      <c r="BQ44" s="1010"/>
      <c r="BS44" s="1010">
        <f t="shared" si="17"/>
        <v>0</v>
      </c>
      <c r="BT44" s="1010"/>
      <c r="BU44" s="1010"/>
      <c r="BW44" s="1010">
        <f t="shared" si="18"/>
        <v>0</v>
      </c>
      <c r="BX44" s="1010"/>
      <c r="BY44" s="1010"/>
      <c r="CA44" s="1010">
        <f t="shared" si="19"/>
        <v>0</v>
      </c>
      <c r="CB44" s="1010"/>
      <c r="CC44" s="1010"/>
      <c r="CE44" s="1010">
        <f t="shared" si="20"/>
        <v>0</v>
      </c>
      <c r="CF44" s="1010"/>
      <c r="CG44" s="1010"/>
      <c r="CI44" s="1010">
        <f t="shared" si="21"/>
        <v>0</v>
      </c>
      <c r="CJ44" s="1010"/>
      <c r="CK44" s="1010"/>
      <c r="CM44" s="1010">
        <f t="shared" si="22"/>
        <v>0</v>
      </c>
      <c r="CN44" s="1010"/>
      <c r="CO44" s="1010"/>
      <c r="CQ44" s="1010">
        <f t="shared" si="23"/>
        <v>0</v>
      </c>
      <c r="CR44" s="1010"/>
      <c r="CS44" s="1010"/>
      <c r="CU44" s="1010">
        <f t="shared" si="24"/>
        <v>0</v>
      </c>
      <c r="CV44" s="1010"/>
      <c r="CW44" s="1010"/>
      <c r="CY44" s="1010">
        <f t="shared" si="25"/>
        <v>0</v>
      </c>
      <c r="CZ44" s="1010"/>
      <c r="DA44" s="1010"/>
      <c r="DC44" s="1010">
        <f t="shared" si="26"/>
        <v>0</v>
      </c>
      <c r="DD44" s="1010"/>
      <c r="DE44" s="1010"/>
      <c r="DG44" s="1010">
        <f t="shared" si="27"/>
        <v>0</v>
      </c>
      <c r="DH44" s="1010"/>
      <c r="DI44" s="1010"/>
      <c r="DK44" s="1010">
        <f t="shared" si="28"/>
        <v>0</v>
      </c>
      <c r="DL44" s="1010"/>
      <c r="DM44" s="1010"/>
      <c r="DO44" s="1010"/>
      <c r="DP44" s="1010"/>
      <c r="DQ44" s="1010"/>
      <c r="DS44" s="1010"/>
      <c r="DT44" s="1010"/>
      <c r="DU44" s="1010"/>
      <c r="DW44" s="1010"/>
      <c r="DX44" s="1010"/>
      <c r="DY44" s="1010"/>
      <c r="EA44" s="1010"/>
      <c r="EB44" s="1010"/>
      <c r="EC44" s="1010"/>
    </row>
    <row r="45" spans="1:133">
      <c r="A45" s="25" t="s">
        <v>518</v>
      </c>
      <c r="B45" s="1978">
        <f t="shared" si="3"/>
        <v>46630</v>
      </c>
      <c r="C45" s="1010">
        <f t="shared" si="0"/>
        <v>615176425.46999991</v>
      </c>
      <c r="D45" s="1010">
        <f t="shared" si="1"/>
        <v>8901353.6899999995</v>
      </c>
      <c r="E45" s="1010">
        <f t="shared" si="2"/>
        <v>2960662.48</v>
      </c>
      <c r="F45" s="998"/>
      <c r="G45" s="1010">
        <f t="shared" si="29"/>
        <v>615176425.46999991</v>
      </c>
      <c r="H45" s="1010">
        <v>8901353.6899999995</v>
      </c>
      <c r="I45" s="1010">
        <v>2960662.48</v>
      </c>
      <c r="J45" s="996"/>
      <c r="K45" s="1010">
        <f t="shared" si="30"/>
        <v>0</v>
      </c>
      <c r="L45" s="1010"/>
      <c r="M45" s="1010"/>
      <c r="N45" s="1000"/>
      <c r="O45" s="1010">
        <f t="shared" si="31"/>
        <v>0</v>
      </c>
      <c r="P45" s="1010"/>
      <c r="Q45" s="1010"/>
      <c r="R45" s="996"/>
      <c r="S45" s="1010">
        <f t="shared" si="4"/>
        <v>0</v>
      </c>
      <c r="T45" s="1010"/>
      <c r="U45" s="1010"/>
      <c r="V45" s="996"/>
      <c r="W45" s="1010">
        <f t="shared" si="5"/>
        <v>0</v>
      </c>
      <c r="X45" s="1010"/>
      <c r="Y45" s="1010"/>
      <c r="Z45" s="996"/>
      <c r="AA45" s="1010">
        <f t="shared" si="6"/>
        <v>0</v>
      </c>
      <c r="AB45" s="1010"/>
      <c r="AC45" s="1010"/>
      <c r="AD45" s="996"/>
      <c r="AE45" s="1010">
        <f t="shared" si="7"/>
        <v>0</v>
      </c>
      <c r="AF45" s="1010"/>
      <c r="AG45" s="1010"/>
      <c r="AH45" s="996"/>
      <c r="AI45" s="1010">
        <f t="shared" si="8"/>
        <v>0</v>
      </c>
      <c r="AJ45" s="1010"/>
      <c r="AK45" s="1010"/>
      <c r="AL45" s="996"/>
      <c r="AM45" s="1010">
        <f t="shared" si="9"/>
        <v>0</v>
      </c>
      <c r="AN45" s="1010"/>
      <c r="AO45" s="1010"/>
      <c r="AP45" s="996"/>
      <c r="AQ45" s="1010">
        <f t="shared" si="10"/>
        <v>0</v>
      </c>
      <c r="AR45" s="1010"/>
      <c r="AS45" s="1010"/>
      <c r="AT45" s="996"/>
      <c r="AU45" s="1010">
        <f t="shared" si="11"/>
        <v>0</v>
      </c>
      <c r="AV45" s="1010"/>
      <c r="AW45" s="1010"/>
      <c r="AX45" s="996"/>
      <c r="AY45" s="1010">
        <f t="shared" si="12"/>
        <v>0</v>
      </c>
      <c r="AZ45" s="1010"/>
      <c r="BA45" s="1010"/>
      <c r="BB45" s="996"/>
      <c r="BC45" s="1010">
        <f t="shared" si="13"/>
        <v>0</v>
      </c>
      <c r="BD45" s="1010"/>
      <c r="BE45" s="1010"/>
      <c r="BF45" s="996"/>
      <c r="BG45" s="1010">
        <f t="shared" si="14"/>
        <v>0</v>
      </c>
      <c r="BH45" s="1010"/>
      <c r="BI45" s="1010"/>
      <c r="BJ45" s="996"/>
      <c r="BK45" s="1010">
        <f t="shared" si="15"/>
        <v>0</v>
      </c>
      <c r="BL45" s="1010"/>
      <c r="BM45" s="1010"/>
      <c r="BN45" s="996"/>
      <c r="BO45" s="1010">
        <f t="shared" si="16"/>
        <v>0</v>
      </c>
      <c r="BP45" s="1010"/>
      <c r="BQ45" s="1010"/>
      <c r="BS45" s="1010">
        <f t="shared" si="17"/>
        <v>0</v>
      </c>
      <c r="BT45" s="1010"/>
      <c r="BU45" s="1010"/>
      <c r="BW45" s="1010">
        <f t="shared" si="18"/>
        <v>0</v>
      </c>
      <c r="BX45" s="1010"/>
      <c r="BY45" s="1010"/>
      <c r="CA45" s="1010">
        <f t="shared" si="19"/>
        <v>0</v>
      </c>
      <c r="CB45" s="1010"/>
      <c r="CC45" s="1010"/>
      <c r="CE45" s="1010">
        <f t="shared" si="20"/>
        <v>0</v>
      </c>
      <c r="CF45" s="1010"/>
      <c r="CG45" s="1010"/>
      <c r="CI45" s="1010">
        <f t="shared" si="21"/>
        <v>0</v>
      </c>
      <c r="CJ45" s="1010"/>
      <c r="CK45" s="1010"/>
      <c r="CM45" s="1010">
        <f t="shared" si="22"/>
        <v>0</v>
      </c>
      <c r="CN45" s="1010"/>
      <c r="CO45" s="1010"/>
      <c r="CQ45" s="1010">
        <f t="shared" si="23"/>
        <v>0</v>
      </c>
      <c r="CR45" s="1010"/>
      <c r="CS45" s="1010"/>
      <c r="CU45" s="1010">
        <f t="shared" si="24"/>
        <v>0</v>
      </c>
      <c r="CV45" s="1010"/>
      <c r="CW45" s="1010"/>
      <c r="CY45" s="1010">
        <f t="shared" si="25"/>
        <v>0</v>
      </c>
      <c r="CZ45" s="1010"/>
      <c r="DA45" s="1010"/>
      <c r="DC45" s="1010">
        <f t="shared" si="26"/>
        <v>0</v>
      </c>
      <c r="DD45" s="1010"/>
      <c r="DE45" s="1010"/>
      <c r="DG45" s="1010">
        <f t="shared" si="27"/>
        <v>0</v>
      </c>
      <c r="DH45" s="1010"/>
      <c r="DI45" s="1010"/>
      <c r="DK45" s="1010">
        <f t="shared" si="28"/>
        <v>0</v>
      </c>
      <c r="DL45" s="1010"/>
      <c r="DM45" s="1010"/>
      <c r="DO45" s="1010"/>
      <c r="DP45" s="1010"/>
      <c r="DQ45" s="1010"/>
      <c r="DS45" s="1010"/>
      <c r="DT45" s="1010"/>
      <c r="DU45" s="1010"/>
      <c r="DW45" s="1010"/>
      <c r="DX45" s="1010"/>
      <c r="DY45" s="1010"/>
      <c r="EA45" s="1010"/>
      <c r="EB45" s="1010"/>
      <c r="EC45" s="1010"/>
    </row>
    <row r="46" spans="1:133">
      <c r="A46" s="25" t="s">
        <v>518</v>
      </c>
      <c r="B46" s="1978">
        <f t="shared" si="3"/>
        <v>46660</v>
      </c>
      <c r="C46" s="1010">
        <f t="shared" si="0"/>
        <v>606275071.77999985</v>
      </c>
      <c r="D46" s="1010">
        <f t="shared" si="1"/>
        <v>8835795.8200000003</v>
      </c>
      <c r="E46" s="1010">
        <f t="shared" si="2"/>
        <v>2917530.78</v>
      </c>
      <c r="F46" s="998"/>
      <c r="G46" s="1010">
        <f t="shared" si="29"/>
        <v>606275071.77999985</v>
      </c>
      <c r="H46" s="1010">
        <v>8835795.8200000003</v>
      </c>
      <c r="I46" s="1010">
        <v>2917530.78</v>
      </c>
      <c r="J46" s="996"/>
      <c r="K46" s="1010">
        <f t="shared" si="30"/>
        <v>0</v>
      </c>
      <c r="L46" s="1010"/>
      <c r="M46" s="1010"/>
      <c r="N46" s="1000"/>
      <c r="O46" s="1010">
        <f t="shared" si="31"/>
        <v>0</v>
      </c>
      <c r="P46" s="1010"/>
      <c r="Q46" s="1010"/>
      <c r="R46" s="996"/>
      <c r="S46" s="1010">
        <f t="shared" si="4"/>
        <v>0</v>
      </c>
      <c r="T46" s="1010"/>
      <c r="U46" s="1010"/>
      <c r="V46" s="996"/>
      <c r="W46" s="1010">
        <f t="shared" si="5"/>
        <v>0</v>
      </c>
      <c r="X46" s="1010"/>
      <c r="Y46" s="1010"/>
      <c r="Z46" s="996"/>
      <c r="AA46" s="1010">
        <f t="shared" si="6"/>
        <v>0</v>
      </c>
      <c r="AB46" s="1010"/>
      <c r="AC46" s="1010"/>
      <c r="AD46" s="996"/>
      <c r="AE46" s="1010">
        <f t="shared" si="7"/>
        <v>0</v>
      </c>
      <c r="AF46" s="1010"/>
      <c r="AG46" s="1010"/>
      <c r="AH46" s="996"/>
      <c r="AI46" s="1010">
        <f t="shared" si="8"/>
        <v>0</v>
      </c>
      <c r="AJ46" s="1010"/>
      <c r="AK46" s="1010"/>
      <c r="AL46" s="996"/>
      <c r="AM46" s="1010">
        <f t="shared" si="9"/>
        <v>0</v>
      </c>
      <c r="AN46" s="1010"/>
      <c r="AO46" s="1010"/>
      <c r="AP46" s="996"/>
      <c r="AQ46" s="1010">
        <f t="shared" si="10"/>
        <v>0</v>
      </c>
      <c r="AR46" s="1010"/>
      <c r="AS46" s="1010"/>
      <c r="AT46" s="996"/>
      <c r="AU46" s="1010">
        <f t="shared" si="11"/>
        <v>0</v>
      </c>
      <c r="AV46" s="1010"/>
      <c r="AW46" s="1010"/>
      <c r="AX46" s="996"/>
      <c r="AY46" s="1010">
        <f t="shared" si="12"/>
        <v>0</v>
      </c>
      <c r="AZ46" s="1010"/>
      <c r="BA46" s="1010"/>
      <c r="BB46" s="996"/>
      <c r="BC46" s="1010">
        <f t="shared" si="13"/>
        <v>0</v>
      </c>
      <c r="BD46" s="1010"/>
      <c r="BE46" s="1010"/>
      <c r="BF46" s="996"/>
      <c r="BG46" s="1010">
        <f t="shared" si="14"/>
        <v>0</v>
      </c>
      <c r="BH46" s="1010"/>
      <c r="BI46" s="1010"/>
      <c r="BJ46" s="996"/>
      <c r="BK46" s="1010">
        <f t="shared" si="15"/>
        <v>0</v>
      </c>
      <c r="BL46" s="1010"/>
      <c r="BM46" s="1010"/>
      <c r="BN46" s="996"/>
      <c r="BO46" s="1010">
        <f t="shared" si="16"/>
        <v>0</v>
      </c>
      <c r="BP46" s="1010"/>
      <c r="BQ46" s="1010"/>
      <c r="BS46" s="1010">
        <f t="shared" si="17"/>
        <v>0</v>
      </c>
      <c r="BT46" s="1010"/>
      <c r="BU46" s="1010"/>
      <c r="BW46" s="1010">
        <f t="shared" si="18"/>
        <v>0</v>
      </c>
      <c r="BX46" s="1010"/>
      <c r="BY46" s="1010"/>
      <c r="CA46" s="1010">
        <f t="shared" si="19"/>
        <v>0</v>
      </c>
      <c r="CB46" s="1010"/>
      <c r="CC46" s="1010"/>
      <c r="CE46" s="1010">
        <f t="shared" si="20"/>
        <v>0</v>
      </c>
      <c r="CF46" s="1010"/>
      <c r="CG46" s="1010"/>
      <c r="CI46" s="1010">
        <f t="shared" si="21"/>
        <v>0</v>
      </c>
      <c r="CJ46" s="1010"/>
      <c r="CK46" s="1010"/>
      <c r="CM46" s="1010">
        <f t="shared" si="22"/>
        <v>0</v>
      </c>
      <c r="CN46" s="1010"/>
      <c r="CO46" s="1010"/>
      <c r="CQ46" s="1010">
        <f t="shared" si="23"/>
        <v>0</v>
      </c>
      <c r="CR46" s="1010"/>
      <c r="CS46" s="1010"/>
      <c r="CU46" s="1010">
        <f t="shared" si="24"/>
        <v>0</v>
      </c>
      <c r="CV46" s="1010"/>
      <c r="CW46" s="1010"/>
      <c r="CY46" s="1010">
        <f t="shared" si="25"/>
        <v>0</v>
      </c>
      <c r="CZ46" s="1010"/>
      <c r="DA46" s="1010"/>
      <c r="DC46" s="1010">
        <f t="shared" si="26"/>
        <v>0</v>
      </c>
      <c r="DD46" s="1010"/>
      <c r="DE46" s="1010"/>
      <c r="DG46" s="1010">
        <f t="shared" si="27"/>
        <v>0</v>
      </c>
      <c r="DH46" s="1010"/>
      <c r="DI46" s="1010"/>
      <c r="DK46" s="1010">
        <f t="shared" si="28"/>
        <v>0</v>
      </c>
      <c r="DL46" s="1010"/>
      <c r="DM46" s="1010"/>
      <c r="DO46" s="1010"/>
      <c r="DP46" s="1010"/>
      <c r="DQ46" s="1010"/>
      <c r="DS46" s="1010"/>
      <c r="DT46" s="1010"/>
      <c r="DU46" s="1010"/>
      <c r="DW46" s="1010"/>
      <c r="DX46" s="1010"/>
      <c r="DY46" s="1010"/>
      <c r="EA46" s="1010"/>
      <c r="EB46" s="1010"/>
      <c r="EC46" s="1010"/>
    </row>
    <row r="47" spans="1:133">
      <c r="A47" s="25" t="s">
        <v>518</v>
      </c>
      <c r="B47" s="1978">
        <f t="shared" si="3"/>
        <v>46691</v>
      </c>
      <c r="C47" s="1010">
        <f t="shared" si="0"/>
        <v>597439275.9599998</v>
      </c>
      <c r="D47" s="1010">
        <f t="shared" si="1"/>
        <v>8782991.25</v>
      </c>
      <c r="E47" s="1010">
        <f t="shared" si="2"/>
        <v>2874654.56</v>
      </c>
      <c r="F47" s="998"/>
      <c r="G47" s="1010">
        <f t="shared" si="29"/>
        <v>597439275.9599998</v>
      </c>
      <c r="H47" s="1010">
        <v>8782991.25</v>
      </c>
      <c r="I47" s="1010">
        <v>2874654.56</v>
      </c>
      <c r="J47" s="996"/>
      <c r="K47" s="1010">
        <f t="shared" si="30"/>
        <v>0</v>
      </c>
      <c r="L47" s="1010"/>
      <c r="M47" s="1010"/>
      <c r="N47" s="1000"/>
      <c r="O47" s="1010">
        <f t="shared" si="31"/>
        <v>0</v>
      </c>
      <c r="P47" s="1010"/>
      <c r="Q47" s="1010"/>
      <c r="R47" s="996"/>
      <c r="S47" s="1010">
        <f t="shared" si="4"/>
        <v>0</v>
      </c>
      <c r="T47" s="1010"/>
      <c r="U47" s="1010"/>
      <c r="V47" s="996"/>
      <c r="W47" s="1010">
        <f t="shared" si="5"/>
        <v>0</v>
      </c>
      <c r="X47" s="1010"/>
      <c r="Y47" s="1010"/>
      <c r="Z47" s="996"/>
      <c r="AA47" s="1010">
        <f t="shared" si="6"/>
        <v>0</v>
      </c>
      <c r="AB47" s="1010"/>
      <c r="AC47" s="1010"/>
      <c r="AD47" s="996"/>
      <c r="AE47" s="1010">
        <f t="shared" si="7"/>
        <v>0</v>
      </c>
      <c r="AF47" s="1010"/>
      <c r="AG47" s="1010"/>
      <c r="AH47" s="996"/>
      <c r="AI47" s="1010">
        <f t="shared" si="8"/>
        <v>0</v>
      </c>
      <c r="AJ47" s="1010"/>
      <c r="AK47" s="1010"/>
      <c r="AL47" s="996"/>
      <c r="AM47" s="1010">
        <f t="shared" si="9"/>
        <v>0</v>
      </c>
      <c r="AN47" s="1010"/>
      <c r="AO47" s="1010"/>
      <c r="AP47" s="996"/>
      <c r="AQ47" s="1010">
        <f t="shared" si="10"/>
        <v>0</v>
      </c>
      <c r="AR47" s="1010"/>
      <c r="AS47" s="1010"/>
      <c r="AT47" s="996"/>
      <c r="AU47" s="1010">
        <f t="shared" si="11"/>
        <v>0</v>
      </c>
      <c r="AV47" s="1010"/>
      <c r="AW47" s="1010"/>
      <c r="AX47" s="996"/>
      <c r="AY47" s="1010">
        <f t="shared" si="12"/>
        <v>0</v>
      </c>
      <c r="AZ47" s="1010"/>
      <c r="BA47" s="1010"/>
      <c r="BB47" s="996"/>
      <c r="BC47" s="1010">
        <f t="shared" si="13"/>
        <v>0</v>
      </c>
      <c r="BD47" s="1010"/>
      <c r="BE47" s="1010"/>
      <c r="BF47" s="996"/>
      <c r="BG47" s="1010">
        <f t="shared" si="14"/>
        <v>0</v>
      </c>
      <c r="BH47" s="1010"/>
      <c r="BI47" s="1010"/>
      <c r="BJ47" s="996"/>
      <c r="BK47" s="1010">
        <f t="shared" si="15"/>
        <v>0</v>
      </c>
      <c r="BL47" s="1010"/>
      <c r="BM47" s="1010"/>
      <c r="BN47" s="996"/>
      <c r="BO47" s="1010">
        <f t="shared" si="16"/>
        <v>0</v>
      </c>
      <c r="BP47" s="1010"/>
      <c r="BQ47" s="1010"/>
      <c r="BS47" s="1010">
        <f t="shared" si="17"/>
        <v>0</v>
      </c>
      <c r="BT47" s="1010"/>
      <c r="BU47" s="1010"/>
      <c r="BW47" s="1010">
        <f t="shared" si="18"/>
        <v>0</v>
      </c>
      <c r="BX47" s="1010"/>
      <c r="BY47" s="1010"/>
      <c r="CA47" s="1010">
        <f t="shared" si="19"/>
        <v>0</v>
      </c>
      <c r="CB47" s="1010"/>
      <c r="CC47" s="1010"/>
      <c r="CE47" s="1010">
        <f t="shared" si="20"/>
        <v>0</v>
      </c>
      <c r="CF47" s="1010"/>
      <c r="CG47" s="1010"/>
      <c r="CI47" s="1010">
        <f t="shared" si="21"/>
        <v>0</v>
      </c>
      <c r="CJ47" s="1010"/>
      <c r="CK47" s="1010"/>
      <c r="CM47" s="1010">
        <f t="shared" si="22"/>
        <v>0</v>
      </c>
      <c r="CN47" s="1010"/>
      <c r="CO47" s="1010"/>
      <c r="CQ47" s="1010">
        <f t="shared" si="23"/>
        <v>0</v>
      </c>
      <c r="CR47" s="1010"/>
      <c r="CS47" s="1010"/>
      <c r="CU47" s="1010">
        <f t="shared" si="24"/>
        <v>0</v>
      </c>
      <c r="CV47" s="1010"/>
      <c r="CW47" s="1010"/>
      <c r="CY47" s="1010">
        <f t="shared" si="25"/>
        <v>0</v>
      </c>
      <c r="CZ47" s="1010"/>
      <c r="DA47" s="1010"/>
      <c r="DC47" s="1010">
        <f t="shared" si="26"/>
        <v>0</v>
      </c>
      <c r="DD47" s="1010"/>
      <c r="DE47" s="1010"/>
      <c r="DG47" s="1010">
        <f t="shared" si="27"/>
        <v>0</v>
      </c>
      <c r="DH47" s="1010"/>
      <c r="DI47" s="1010"/>
      <c r="DK47" s="1010">
        <f t="shared" si="28"/>
        <v>0</v>
      </c>
      <c r="DL47" s="1010"/>
      <c r="DM47" s="1010"/>
      <c r="DO47" s="1010"/>
      <c r="DP47" s="1010"/>
      <c r="DQ47" s="1010"/>
      <c r="DS47" s="1010"/>
      <c r="DT47" s="1010"/>
      <c r="DU47" s="1010"/>
      <c r="DW47" s="1010"/>
      <c r="DX47" s="1010"/>
      <c r="DY47" s="1010"/>
      <c r="EA47" s="1010"/>
      <c r="EB47" s="1010"/>
      <c r="EC47" s="1010"/>
    </row>
    <row r="48" spans="1:133">
      <c r="A48" s="25" t="s">
        <v>518</v>
      </c>
      <c r="B48" s="1978">
        <f t="shared" si="3"/>
        <v>46721</v>
      </c>
      <c r="C48" s="1010">
        <f t="shared" si="0"/>
        <v>588656284.7099998</v>
      </c>
      <c r="D48" s="1010">
        <f t="shared" si="1"/>
        <v>8713771.1899999995</v>
      </c>
      <c r="E48" s="1010">
        <f t="shared" si="2"/>
        <v>2832015.58</v>
      </c>
      <c r="F48" s="998"/>
      <c r="G48" s="1010">
        <f t="shared" si="29"/>
        <v>588656284.7099998</v>
      </c>
      <c r="H48" s="1010">
        <v>8713771.1899999995</v>
      </c>
      <c r="I48" s="1010">
        <v>2832015.58</v>
      </c>
      <c r="J48" s="996"/>
      <c r="K48" s="1010">
        <f t="shared" si="30"/>
        <v>0</v>
      </c>
      <c r="L48" s="1010"/>
      <c r="M48" s="1010"/>
      <c r="N48" s="1000"/>
      <c r="O48" s="1010">
        <f t="shared" si="31"/>
        <v>0</v>
      </c>
      <c r="P48" s="1010"/>
      <c r="Q48" s="1010"/>
      <c r="R48" s="996"/>
      <c r="S48" s="1010">
        <f t="shared" si="4"/>
        <v>0</v>
      </c>
      <c r="T48" s="1010"/>
      <c r="U48" s="1010"/>
      <c r="V48" s="996"/>
      <c r="W48" s="1010">
        <f t="shared" si="5"/>
        <v>0</v>
      </c>
      <c r="X48" s="1010"/>
      <c r="Y48" s="1010"/>
      <c r="Z48" s="996"/>
      <c r="AA48" s="1010">
        <f t="shared" si="6"/>
        <v>0</v>
      </c>
      <c r="AB48" s="1010"/>
      <c r="AC48" s="1010"/>
      <c r="AD48" s="996"/>
      <c r="AE48" s="1010">
        <f t="shared" si="7"/>
        <v>0</v>
      </c>
      <c r="AF48" s="1010"/>
      <c r="AG48" s="1010"/>
      <c r="AH48" s="996"/>
      <c r="AI48" s="1010">
        <f t="shared" si="8"/>
        <v>0</v>
      </c>
      <c r="AJ48" s="1010"/>
      <c r="AK48" s="1010"/>
      <c r="AL48" s="996"/>
      <c r="AM48" s="1010">
        <f t="shared" si="9"/>
        <v>0</v>
      </c>
      <c r="AN48" s="1010"/>
      <c r="AO48" s="1010"/>
      <c r="AP48" s="996"/>
      <c r="AQ48" s="1010">
        <f t="shared" si="10"/>
        <v>0</v>
      </c>
      <c r="AR48" s="1010"/>
      <c r="AS48" s="1010"/>
      <c r="AT48" s="996"/>
      <c r="AU48" s="1010">
        <f t="shared" si="11"/>
        <v>0</v>
      </c>
      <c r="AV48" s="1010"/>
      <c r="AW48" s="1010"/>
      <c r="AX48" s="996"/>
      <c r="AY48" s="1010">
        <f t="shared" si="12"/>
        <v>0</v>
      </c>
      <c r="AZ48" s="1010"/>
      <c r="BA48" s="1010"/>
      <c r="BB48" s="996"/>
      <c r="BC48" s="1010">
        <f t="shared" si="13"/>
        <v>0</v>
      </c>
      <c r="BD48" s="1010"/>
      <c r="BE48" s="1010"/>
      <c r="BF48" s="996"/>
      <c r="BG48" s="1010">
        <f t="shared" si="14"/>
        <v>0</v>
      </c>
      <c r="BH48" s="1010"/>
      <c r="BI48" s="1010"/>
      <c r="BJ48" s="996"/>
      <c r="BK48" s="1010">
        <f t="shared" si="15"/>
        <v>0</v>
      </c>
      <c r="BL48" s="1010"/>
      <c r="BM48" s="1010"/>
      <c r="BN48" s="996"/>
      <c r="BO48" s="1010">
        <f t="shared" si="16"/>
        <v>0</v>
      </c>
      <c r="BP48" s="1010"/>
      <c r="BQ48" s="1010"/>
      <c r="BS48" s="1010">
        <f t="shared" si="17"/>
        <v>0</v>
      </c>
      <c r="BT48" s="1010"/>
      <c r="BU48" s="1010"/>
      <c r="BW48" s="1010">
        <f t="shared" si="18"/>
        <v>0</v>
      </c>
      <c r="BX48" s="1010"/>
      <c r="BY48" s="1010"/>
      <c r="CA48" s="1010">
        <f t="shared" si="19"/>
        <v>0</v>
      </c>
      <c r="CB48" s="1010"/>
      <c r="CC48" s="1010"/>
      <c r="CE48" s="1010">
        <f t="shared" si="20"/>
        <v>0</v>
      </c>
      <c r="CF48" s="1010"/>
      <c r="CG48" s="1010"/>
      <c r="CI48" s="1010">
        <f t="shared" si="21"/>
        <v>0</v>
      </c>
      <c r="CJ48" s="1010"/>
      <c r="CK48" s="1010"/>
      <c r="CM48" s="1010">
        <f t="shared" si="22"/>
        <v>0</v>
      </c>
      <c r="CN48" s="1010"/>
      <c r="CO48" s="1010"/>
      <c r="CQ48" s="1010">
        <f t="shared" si="23"/>
        <v>0</v>
      </c>
      <c r="CR48" s="1010"/>
      <c r="CS48" s="1010"/>
      <c r="CU48" s="1010">
        <f t="shared" si="24"/>
        <v>0</v>
      </c>
      <c r="CV48" s="1010"/>
      <c r="CW48" s="1010"/>
      <c r="CY48" s="1010">
        <f t="shared" si="25"/>
        <v>0</v>
      </c>
      <c r="CZ48" s="1010"/>
      <c r="DA48" s="1010"/>
      <c r="DC48" s="1010">
        <f t="shared" si="26"/>
        <v>0</v>
      </c>
      <c r="DD48" s="1010"/>
      <c r="DE48" s="1010"/>
      <c r="DG48" s="1010">
        <f t="shared" si="27"/>
        <v>0</v>
      </c>
      <c r="DH48" s="1010"/>
      <c r="DI48" s="1010"/>
      <c r="DK48" s="1010">
        <f t="shared" si="28"/>
        <v>0</v>
      </c>
      <c r="DL48" s="1010"/>
      <c r="DM48" s="1010"/>
      <c r="DO48" s="1010"/>
      <c r="DP48" s="1010"/>
      <c r="DQ48" s="1010"/>
      <c r="DS48" s="1010"/>
      <c r="DT48" s="1010"/>
      <c r="DU48" s="1010"/>
      <c r="DW48" s="1010"/>
      <c r="DX48" s="1010"/>
      <c r="DY48" s="1010"/>
      <c r="EA48" s="1010"/>
      <c r="EB48" s="1010"/>
      <c r="EC48" s="1010"/>
    </row>
    <row r="49" spans="1:133">
      <c r="A49" s="25" t="s">
        <v>518</v>
      </c>
      <c r="B49" s="1978">
        <f t="shared" si="3"/>
        <v>46752</v>
      </c>
      <c r="C49" s="1010">
        <f t="shared" si="0"/>
        <v>579942513.51999974</v>
      </c>
      <c r="D49" s="1010">
        <f t="shared" si="1"/>
        <v>8662928.9199999999</v>
      </c>
      <c r="E49" s="1010">
        <f t="shared" si="2"/>
        <v>2789640.08</v>
      </c>
      <c r="F49" s="998"/>
      <c r="G49" s="1010">
        <f t="shared" si="29"/>
        <v>579942513.51999974</v>
      </c>
      <c r="H49" s="1010">
        <v>8662928.9199999999</v>
      </c>
      <c r="I49" s="1010">
        <v>2789640.08</v>
      </c>
      <c r="J49" s="996"/>
      <c r="K49" s="1010">
        <f t="shared" si="30"/>
        <v>0</v>
      </c>
      <c r="L49" s="1010"/>
      <c r="M49" s="1010"/>
      <c r="N49" s="1000"/>
      <c r="O49" s="1010">
        <f t="shared" si="31"/>
        <v>0</v>
      </c>
      <c r="P49" s="1010"/>
      <c r="Q49" s="1010"/>
      <c r="R49" s="996"/>
      <c r="S49" s="1010">
        <f t="shared" si="4"/>
        <v>0</v>
      </c>
      <c r="T49" s="1010"/>
      <c r="U49" s="1010"/>
      <c r="V49" s="996"/>
      <c r="W49" s="1010">
        <f t="shared" si="5"/>
        <v>0</v>
      </c>
      <c r="X49" s="1010"/>
      <c r="Y49" s="1010"/>
      <c r="Z49" s="996"/>
      <c r="AA49" s="1010">
        <f t="shared" si="6"/>
        <v>0</v>
      </c>
      <c r="AB49" s="1010"/>
      <c r="AC49" s="1010"/>
      <c r="AD49" s="996"/>
      <c r="AE49" s="1010">
        <f t="shared" si="7"/>
        <v>0</v>
      </c>
      <c r="AF49" s="1010"/>
      <c r="AG49" s="1010"/>
      <c r="AH49" s="996"/>
      <c r="AI49" s="1010">
        <f t="shared" si="8"/>
        <v>0</v>
      </c>
      <c r="AJ49" s="1010"/>
      <c r="AK49" s="1010"/>
      <c r="AL49" s="996"/>
      <c r="AM49" s="1010">
        <f t="shared" si="9"/>
        <v>0</v>
      </c>
      <c r="AN49" s="1010"/>
      <c r="AO49" s="1010"/>
      <c r="AP49" s="996"/>
      <c r="AQ49" s="1010">
        <f t="shared" si="10"/>
        <v>0</v>
      </c>
      <c r="AR49" s="1010"/>
      <c r="AS49" s="1010"/>
      <c r="AT49" s="996"/>
      <c r="AU49" s="1010">
        <f t="shared" si="11"/>
        <v>0</v>
      </c>
      <c r="AV49" s="1010"/>
      <c r="AW49" s="1010"/>
      <c r="AX49" s="996"/>
      <c r="AY49" s="1010">
        <f t="shared" si="12"/>
        <v>0</v>
      </c>
      <c r="AZ49" s="1010"/>
      <c r="BA49" s="1010"/>
      <c r="BB49" s="996"/>
      <c r="BC49" s="1010">
        <f t="shared" si="13"/>
        <v>0</v>
      </c>
      <c r="BD49" s="1010"/>
      <c r="BE49" s="1010"/>
      <c r="BF49" s="996"/>
      <c r="BG49" s="1010">
        <f t="shared" si="14"/>
        <v>0</v>
      </c>
      <c r="BH49" s="1010"/>
      <c r="BI49" s="1010"/>
      <c r="BJ49" s="996"/>
      <c r="BK49" s="1010">
        <f t="shared" si="15"/>
        <v>0</v>
      </c>
      <c r="BL49" s="1010"/>
      <c r="BM49" s="1010"/>
      <c r="BN49" s="996"/>
      <c r="BO49" s="1010">
        <f t="shared" si="16"/>
        <v>0</v>
      </c>
      <c r="BP49" s="1010"/>
      <c r="BQ49" s="1010"/>
      <c r="BS49" s="1010">
        <f t="shared" si="17"/>
        <v>0</v>
      </c>
      <c r="BT49" s="1010"/>
      <c r="BU49" s="1010"/>
      <c r="BW49" s="1010">
        <f t="shared" si="18"/>
        <v>0</v>
      </c>
      <c r="BX49" s="1010"/>
      <c r="BY49" s="1010"/>
      <c r="CA49" s="1010">
        <f t="shared" si="19"/>
        <v>0</v>
      </c>
      <c r="CB49" s="1010"/>
      <c r="CC49" s="1010"/>
      <c r="CE49" s="1010">
        <f t="shared" si="20"/>
        <v>0</v>
      </c>
      <c r="CF49" s="1010"/>
      <c r="CG49" s="1010"/>
      <c r="CI49" s="1010">
        <f t="shared" si="21"/>
        <v>0</v>
      </c>
      <c r="CJ49" s="1010"/>
      <c r="CK49" s="1010"/>
      <c r="CM49" s="1010">
        <f t="shared" si="22"/>
        <v>0</v>
      </c>
      <c r="CN49" s="1010"/>
      <c r="CO49" s="1010"/>
      <c r="CQ49" s="1010">
        <f t="shared" si="23"/>
        <v>0</v>
      </c>
      <c r="CR49" s="1010"/>
      <c r="CS49" s="1010"/>
      <c r="CU49" s="1010">
        <f t="shared" si="24"/>
        <v>0</v>
      </c>
      <c r="CV49" s="1010"/>
      <c r="CW49" s="1010"/>
      <c r="CY49" s="1010">
        <f t="shared" si="25"/>
        <v>0</v>
      </c>
      <c r="CZ49" s="1010"/>
      <c r="DA49" s="1010"/>
      <c r="DC49" s="1010">
        <f t="shared" si="26"/>
        <v>0</v>
      </c>
      <c r="DD49" s="1010"/>
      <c r="DE49" s="1010"/>
      <c r="DG49" s="1010">
        <f t="shared" si="27"/>
        <v>0</v>
      </c>
      <c r="DH49" s="1010"/>
      <c r="DI49" s="1010"/>
      <c r="DK49" s="1010">
        <f t="shared" si="28"/>
        <v>0</v>
      </c>
      <c r="DL49" s="1010"/>
      <c r="DM49" s="1010"/>
      <c r="DO49" s="1010"/>
      <c r="DP49" s="1010"/>
      <c r="DQ49" s="1010"/>
      <c r="DS49" s="1010"/>
      <c r="DT49" s="1010"/>
      <c r="DU49" s="1010"/>
      <c r="DW49" s="1010"/>
      <c r="DX49" s="1010"/>
      <c r="DY49" s="1010"/>
      <c r="EA49" s="1010"/>
      <c r="EB49" s="1010"/>
      <c r="EC49" s="1010"/>
    </row>
    <row r="50" spans="1:133">
      <c r="A50" s="25" t="s">
        <v>518</v>
      </c>
      <c r="B50" s="1978">
        <f t="shared" si="3"/>
        <v>46783</v>
      </c>
      <c r="C50" s="1010">
        <f t="shared" si="0"/>
        <v>571279584.59999979</v>
      </c>
      <c r="D50" s="1010">
        <f t="shared" si="1"/>
        <v>8604492.9299999997</v>
      </c>
      <c r="E50" s="1010">
        <f t="shared" si="2"/>
        <v>2747397.35</v>
      </c>
      <c r="F50" s="998"/>
      <c r="G50" s="1010">
        <f t="shared" si="29"/>
        <v>571279584.59999979</v>
      </c>
      <c r="H50" s="1010">
        <v>8604492.9299999997</v>
      </c>
      <c r="I50" s="1010">
        <v>2747397.35</v>
      </c>
      <c r="J50" s="996"/>
      <c r="K50" s="1010">
        <f t="shared" si="30"/>
        <v>0</v>
      </c>
      <c r="L50" s="1010"/>
      <c r="M50" s="1010"/>
      <c r="N50" s="1000"/>
      <c r="O50" s="1010">
        <f t="shared" si="31"/>
        <v>0</v>
      </c>
      <c r="P50" s="1010"/>
      <c r="Q50" s="1010"/>
      <c r="R50" s="996"/>
      <c r="S50" s="1010">
        <f t="shared" si="4"/>
        <v>0</v>
      </c>
      <c r="T50" s="1010"/>
      <c r="U50" s="1010"/>
      <c r="V50" s="996"/>
      <c r="W50" s="1010">
        <f t="shared" si="5"/>
        <v>0</v>
      </c>
      <c r="X50" s="1010"/>
      <c r="Y50" s="1010"/>
      <c r="Z50" s="996"/>
      <c r="AA50" s="1010">
        <f t="shared" si="6"/>
        <v>0</v>
      </c>
      <c r="AB50" s="1010"/>
      <c r="AC50" s="1010"/>
      <c r="AD50" s="996"/>
      <c r="AE50" s="1010">
        <f t="shared" si="7"/>
        <v>0</v>
      </c>
      <c r="AF50" s="1010"/>
      <c r="AG50" s="1010"/>
      <c r="AH50" s="996"/>
      <c r="AI50" s="1010">
        <f t="shared" si="8"/>
        <v>0</v>
      </c>
      <c r="AJ50" s="1010"/>
      <c r="AK50" s="1010"/>
      <c r="AL50" s="996"/>
      <c r="AM50" s="1010">
        <f t="shared" si="9"/>
        <v>0</v>
      </c>
      <c r="AN50" s="1010"/>
      <c r="AO50" s="1010"/>
      <c r="AP50" s="996"/>
      <c r="AQ50" s="1010">
        <f t="shared" si="10"/>
        <v>0</v>
      </c>
      <c r="AR50" s="1010"/>
      <c r="AS50" s="1010"/>
      <c r="AT50" s="996"/>
      <c r="AU50" s="1010">
        <f t="shared" si="11"/>
        <v>0</v>
      </c>
      <c r="AV50" s="1010"/>
      <c r="AW50" s="1010"/>
      <c r="AX50" s="996"/>
      <c r="AY50" s="1010">
        <f t="shared" si="12"/>
        <v>0</v>
      </c>
      <c r="AZ50" s="1010"/>
      <c r="BA50" s="1010"/>
      <c r="BB50" s="996"/>
      <c r="BC50" s="1010">
        <f t="shared" si="13"/>
        <v>0</v>
      </c>
      <c r="BD50" s="1010"/>
      <c r="BE50" s="1010"/>
      <c r="BF50" s="996"/>
      <c r="BG50" s="1010">
        <f t="shared" si="14"/>
        <v>0</v>
      </c>
      <c r="BH50" s="1010"/>
      <c r="BI50" s="1010"/>
      <c r="BJ50" s="996"/>
      <c r="BK50" s="1010">
        <f t="shared" si="15"/>
        <v>0</v>
      </c>
      <c r="BL50" s="1010"/>
      <c r="BM50" s="1010"/>
      <c r="BN50" s="996"/>
      <c r="BO50" s="1010">
        <f t="shared" si="16"/>
        <v>0</v>
      </c>
      <c r="BP50" s="1010"/>
      <c r="BQ50" s="1010"/>
      <c r="BS50" s="1010">
        <f t="shared" si="17"/>
        <v>0</v>
      </c>
      <c r="BT50" s="1010"/>
      <c r="BU50" s="1010"/>
      <c r="BW50" s="1010">
        <f t="shared" si="18"/>
        <v>0</v>
      </c>
      <c r="BX50" s="1010"/>
      <c r="BY50" s="1010"/>
      <c r="CA50" s="1010">
        <f t="shared" si="19"/>
        <v>0</v>
      </c>
      <c r="CB50" s="1010"/>
      <c r="CC50" s="1010"/>
      <c r="CE50" s="1010">
        <f t="shared" si="20"/>
        <v>0</v>
      </c>
      <c r="CF50" s="1010"/>
      <c r="CG50" s="1010"/>
      <c r="CI50" s="1010">
        <f t="shared" si="21"/>
        <v>0</v>
      </c>
      <c r="CJ50" s="1010"/>
      <c r="CK50" s="1010"/>
      <c r="CM50" s="1010">
        <f t="shared" si="22"/>
        <v>0</v>
      </c>
      <c r="CN50" s="1010"/>
      <c r="CO50" s="1010"/>
      <c r="CQ50" s="1010">
        <f t="shared" si="23"/>
        <v>0</v>
      </c>
      <c r="CR50" s="1010"/>
      <c r="CS50" s="1010"/>
      <c r="CU50" s="1010">
        <f t="shared" si="24"/>
        <v>0</v>
      </c>
      <c r="CV50" s="1010"/>
      <c r="CW50" s="1010"/>
      <c r="CY50" s="1010">
        <f t="shared" si="25"/>
        <v>0</v>
      </c>
      <c r="CZ50" s="1010"/>
      <c r="DA50" s="1010"/>
      <c r="DC50" s="1010">
        <f t="shared" si="26"/>
        <v>0</v>
      </c>
      <c r="DD50" s="1010"/>
      <c r="DE50" s="1010"/>
      <c r="DG50" s="1010">
        <f t="shared" si="27"/>
        <v>0</v>
      </c>
      <c r="DH50" s="1010"/>
      <c r="DI50" s="1010"/>
      <c r="DK50" s="1010">
        <f t="shared" si="28"/>
        <v>0</v>
      </c>
      <c r="DL50" s="1010"/>
      <c r="DM50" s="1010"/>
      <c r="DO50" s="1010"/>
      <c r="DP50" s="1010"/>
      <c r="DQ50" s="1010"/>
      <c r="DS50" s="1010"/>
      <c r="DT50" s="1010"/>
      <c r="DU50" s="1010"/>
      <c r="DW50" s="1010"/>
      <c r="DX50" s="1010"/>
      <c r="DY50" s="1010"/>
      <c r="EA50" s="1010"/>
      <c r="EB50" s="1010"/>
      <c r="EC50" s="1010"/>
    </row>
    <row r="51" spans="1:133">
      <c r="A51" s="25" t="s">
        <v>518</v>
      </c>
      <c r="B51" s="1978">
        <f t="shared" si="3"/>
        <v>46812</v>
      </c>
      <c r="C51" s="1010">
        <f t="shared" si="0"/>
        <v>562675091.66999984</v>
      </c>
      <c r="D51" s="1010">
        <f t="shared" si="1"/>
        <v>8533410.3699999992</v>
      </c>
      <c r="E51" s="1010">
        <f t="shared" si="2"/>
        <v>2705332.99</v>
      </c>
      <c r="F51" s="998"/>
      <c r="G51" s="1010">
        <f t="shared" si="29"/>
        <v>562675091.66999984</v>
      </c>
      <c r="H51" s="1010">
        <v>8533410.3699999992</v>
      </c>
      <c r="I51" s="1010">
        <v>2705332.99</v>
      </c>
      <c r="J51" s="996"/>
      <c r="K51" s="1010">
        <f t="shared" si="30"/>
        <v>0</v>
      </c>
      <c r="L51" s="1010"/>
      <c r="M51" s="1010"/>
      <c r="N51" s="1000"/>
      <c r="O51" s="1010">
        <f t="shared" si="31"/>
        <v>0</v>
      </c>
      <c r="P51" s="1010"/>
      <c r="Q51" s="1010"/>
      <c r="R51" s="996"/>
      <c r="S51" s="1010">
        <f t="shared" si="4"/>
        <v>0</v>
      </c>
      <c r="T51" s="1010"/>
      <c r="U51" s="1010"/>
      <c r="V51" s="996"/>
      <c r="W51" s="1010">
        <f t="shared" si="5"/>
        <v>0</v>
      </c>
      <c r="X51" s="1010"/>
      <c r="Y51" s="1010"/>
      <c r="Z51" s="996"/>
      <c r="AA51" s="1010">
        <f t="shared" si="6"/>
        <v>0</v>
      </c>
      <c r="AB51" s="1010"/>
      <c r="AC51" s="1010"/>
      <c r="AD51" s="996"/>
      <c r="AE51" s="1010">
        <f t="shared" si="7"/>
        <v>0</v>
      </c>
      <c r="AF51" s="1010"/>
      <c r="AG51" s="1010"/>
      <c r="AH51" s="996"/>
      <c r="AI51" s="1010">
        <f t="shared" si="8"/>
        <v>0</v>
      </c>
      <c r="AJ51" s="1010"/>
      <c r="AK51" s="1010"/>
      <c r="AL51" s="996"/>
      <c r="AM51" s="1010">
        <f t="shared" si="9"/>
        <v>0</v>
      </c>
      <c r="AN51" s="1010"/>
      <c r="AO51" s="1010"/>
      <c r="AP51" s="996"/>
      <c r="AQ51" s="1010">
        <f t="shared" si="10"/>
        <v>0</v>
      </c>
      <c r="AR51" s="1010"/>
      <c r="AS51" s="1010"/>
      <c r="AT51" s="996"/>
      <c r="AU51" s="1010">
        <f t="shared" si="11"/>
        <v>0</v>
      </c>
      <c r="AV51" s="1010"/>
      <c r="AW51" s="1010"/>
      <c r="AX51" s="996"/>
      <c r="AY51" s="1010">
        <f t="shared" si="12"/>
        <v>0</v>
      </c>
      <c r="AZ51" s="1010"/>
      <c r="BA51" s="1010"/>
      <c r="BB51" s="996"/>
      <c r="BC51" s="1010">
        <f t="shared" si="13"/>
        <v>0</v>
      </c>
      <c r="BD51" s="1010"/>
      <c r="BE51" s="1010"/>
      <c r="BF51" s="996"/>
      <c r="BG51" s="1010">
        <f t="shared" si="14"/>
        <v>0</v>
      </c>
      <c r="BH51" s="1010"/>
      <c r="BI51" s="1010"/>
      <c r="BJ51" s="996"/>
      <c r="BK51" s="1010">
        <f t="shared" si="15"/>
        <v>0</v>
      </c>
      <c r="BL51" s="1010"/>
      <c r="BM51" s="1010"/>
      <c r="BN51" s="996"/>
      <c r="BO51" s="1010">
        <f t="shared" si="16"/>
        <v>0</v>
      </c>
      <c r="BP51" s="1010"/>
      <c r="BQ51" s="1010"/>
      <c r="BS51" s="1010">
        <f t="shared" si="17"/>
        <v>0</v>
      </c>
      <c r="BT51" s="1010"/>
      <c r="BU51" s="1010"/>
      <c r="BW51" s="1010">
        <f t="shared" si="18"/>
        <v>0</v>
      </c>
      <c r="BX51" s="1010"/>
      <c r="BY51" s="1010"/>
      <c r="CA51" s="1010">
        <f t="shared" si="19"/>
        <v>0</v>
      </c>
      <c r="CB51" s="1010"/>
      <c r="CC51" s="1010"/>
      <c r="CE51" s="1010">
        <f t="shared" si="20"/>
        <v>0</v>
      </c>
      <c r="CF51" s="1010"/>
      <c r="CG51" s="1010"/>
      <c r="CI51" s="1010">
        <f t="shared" si="21"/>
        <v>0</v>
      </c>
      <c r="CJ51" s="1010"/>
      <c r="CK51" s="1010"/>
      <c r="CM51" s="1010">
        <f t="shared" si="22"/>
        <v>0</v>
      </c>
      <c r="CN51" s="1010"/>
      <c r="CO51" s="1010"/>
      <c r="CQ51" s="1010">
        <f t="shared" si="23"/>
        <v>0</v>
      </c>
      <c r="CR51" s="1010"/>
      <c r="CS51" s="1010"/>
      <c r="CU51" s="1010">
        <f t="shared" si="24"/>
        <v>0</v>
      </c>
      <c r="CV51" s="1010"/>
      <c r="CW51" s="1010"/>
      <c r="CY51" s="1010">
        <f t="shared" si="25"/>
        <v>0</v>
      </c>
      <c r="CZ51" s="1010"/>
      <c r="DA51" s="1010"/>
      <c r="DC51" s="1010">
        <f t="shared" si="26"/>
        <v>0</v>
      </c>
      <c r="DD51" s="1010"/>
      <c r="DE51" s="1010"/>
      <c r="DG51" s="1010">
        <f t="shared" si="27"/>
        <v>0</v>
      </c>
      <c r="DH51" s="1010"/>
      <c r="DI51" s="1010"/>
      <c r="DK51" s="1010">
        <f t="shared" si="28"/>
        <v>0</v>
      </c>
      <c r="DL51" s="1010"/>
      <c r="DM51" s="1010"/>
      <c r="DO51" s="1010"/>
      <c r="DP51" s="1010"/>
      <c r="DQ51" s="1010"/>
      <c r="DS51" s="1010"/>
      <c r="DT51" s="1010"/>
      <c r="DU51" s="1010"/>
      <c r="DW51" s="1010"/>
      <c r="DX51" s="1010"/>
      <c r="DY51" s="1010"/>
      <c r="EA51" s="1010"/>
      <c r="EB51" s="1010"/>
      <c r="EC51" s="1010"/>
    </row>
    <row r="52" spans="1:133">
      <c r="A52" s="25" t="s">
        <v>518</v>
      </c>
      <c r="B52" s="1978">
        <f t="shared" si="3"/>
        <v>46843</v>
      </c>
      <c r="C52" s="1010">
        <f t="shared" si="0"/>
        <v>554141681.29999983</v>
      </c>
      <c r="D52" s="1010">
        <f t="shared" si="1"/>
        <v>8470067.4700000007</v>
      </c>
      <c r="E52" s="1010">
        <f t="shared" si="2"/>
        <v>2663561.17</v>
      </c>
      <c r="F52" s="998"/>
      <c r="G52" s="1010">
        <f t="shared" si="29"/>
        <v>554141681.29999983</v>
      </c>
      <c r="H52" s="1010">
        <v>8470067.4700000007</v>
      </c>
      <c r="I52" s="1010">
        <v>2663561.17</v>
      </c>
      <c r="J52" s="996"/>
      <c r="K52" s="1010">
        <f t="shared" si="30"/>
        <v>0</v>
      </c>
      <c r="L52" s="1010"/>
      <c r="M52" s="1010"/>
      <c r="N52" s="1000"/>
      <c r="O52" s="1010">
        <f t="shared" si="31"/>
        <v>0</v>
      </c>
      <c r="P52" s="1010"/>
      <c r="Q52" s="1010"/>
      <c r="R52" s="996"/>
      <c r="S52" s="1010">
        <f t="shared" si="4"/>
        <v>0</v>
      </c>
      <c r="T52" s="1010"/>
      <c r="U52" s="1010"/>
      <c r="V52" s="996"/>
      <c r="W52" s="1010">
        <f t="shared" si="5"/>
        <v>0</v>
      </c>
      <c r="X52" s="1010"/>
      <c r="Y52" s="1010"/>
      <c r="Z52" s="996"/>
      <c r="AA52" s="1010">
        <f t="shared" si="6"/>
        <v>0</v>
      </c>
      <c r="AB52" s="1010"/>
      <c r="AC52" s="1010"/>
      <c r="AD52" s="996"/>
      <c r="AE52" s="1010">
        <f t="shared" si="7"/>
        <v>0</v>
      </c>
      <c r="AF52" s="1010"/>
      <c r="AG52" s="1010"/>
      <c r="AH52" s="996"/>
      <c r="AI52" s="1010">
        <f t="shared" si="8"/>
        <v>0</v>
      </c>
      <c r="AJ52" s="1010"/>
      <c r="AK52" s="1010"/>
      <c r="AL52" s="996"/>
      <c r="AM52" s="1010">
        <f t="shared" si="9"/>
        <v>0</v>
      </c>
      <c r="AN52" s="1010"/>
      <c r="AO52" s="1010"/>
      <c r="AP52" s="996"/>
      <c r="AQ52" s="1010">
        <f t="shared" si="10"/>
        <v>0</v>
      </c>
      <c r="AR52" s="1010"/>
      <c r="AS52" s="1010"/>
      <c r="AT52" s="996"/>
      <c r="AU52" s="1010">
        <f t="shared" si="11"/>
        <v>0</v>
      </c>
      <c r="AV52" s="1010"/>
      <c r="AW52" s="1010"/>
      <c r="AX52" s="996"/>
      <c r="AY52" s="1010">
        <f t="shared" si="12"/>
        <v>0</v>
      </c>
      <c r="AZ52" s="1010"/>
      <c r="BA52" s="1010"/>
      <c r="BB52" s="996"/>
      <c r="BC52" s="1010">
        <f t="shared" si="13"/>
        <v>0</v>
      </c>
      <c r="BD52" s="1010"/>
      <c r="BE52" s="1010"/>
      <c r="BF52" s="996"/>
      <c r="BG52" s="1010">
        <f t="shared" si="14"/>
        <v>0</v>
      </c>
      <c r="BH52" s="1010"/>
      <c r="BI52" s="1010"/>
      <c r="BJ52" s="996"/>
      <c r="BK52" s="1010">
        <f t="shared" si="15"/>
        <v>0</v>
      </c>
      <c r="BL52" s="1010"/>
      <c r="BM52" s="1010"/>
      <c r="BN52" s="996"/>
      <c r="BO52" s="1010">
        <f t="shared" si="16"/>
        <v>0</v>
      </c>
      <c r="BP52" s="1010"/>
      <c r="BQ52" s="1010"/>
      <c r="BS52" s="1010">
        <f t="shared" si="17"/>
        <v>0</v>
      </c>
      <c r="BT52" s="1010"/>
      <c r="BU52" s="1010"/>
      <c r="BW52" s="1010">
        <f t="shared" si="18"/>
        <v>0</v>
      </c>
      <c r="BX52" s="1010"/>
      <c r="BY52" s="1010"/>
      <c r="CA52" s="1010">
        <f t="shared" si="19"/>
        <v>0</v>
      </c>
      <c r="CB52" s="1010"/>
      <c r="CC52" s="1010"/>
      <c r="CE52" s="1010">
        <f t="shared" si="20"/>
        <v>0</v>
      </c>
      <c r="CF52" s="1010"/>
      <c r="CG52" s="1010"/>
      <c r="CI52" s="1010">
        <f t="shared" si="21"/>
        <v>0</v>
      </c>
      <c r="CJ52" s="1010"/>
      <c r="CK52" s="1010"/>
      <c r="CM52" s="1010">
        <f t="shared" si="22"/>
        <v>0</v>
      </c>
      <c r="CN52" s="1010"/>
      <c r="CO52" s="1010"/>
      <c r="CQ52" s="1010">
        <f t="shared" si="23"/>
        <v>0</v>
      </c>
      <c r="CR52" s="1010"/>
      <c r="CS52" s="1010"/>
      <c r="CU52" s="1010">
        <f t="shared" si="24"/>
        <v>0</v>
      </c>
      <c r="CV52" s="1010"/>
      <c r="CW52" s="1010"/>
      <c r="CY52" s="1010">
        <f t="shared" si="25"/>
        <v>0</v>
      </c>
      <c r="CZ52" s="1010"/>
      <c r="DA52" s="1010"/>
      <c r="DC52" s="1010">
        <f t="shared" si="26"/>
        <v>0</v>
      </c>
      <c r="DD52" s="1010"/>
      <c r="DE52" s="1010"/>
      <c r="DG52" s="1010">
        <f t="shared" si="27"/>
        <v>0</v>
      </c>
      <c r="DH52" s="1010"/>
      <c r="DI52" s="1010"/>
      <c r="DK52" s="1010">
        <f t="shared" si="28"/>
        <v>0</v>
      </c>
      <c r="DL52" s="1010"/>
      <c r="DM52" s="1010"/>
      <c r="DO52" s="1010"/>
      <c r="DP52" s="1010"/>
      <c r="DQ52" s="1010"/>
      <c r="DS52" s="1010"/>
      <c r="DT52" s="1010"/>
      <c r="DU52" s="1010"/>
      <c r="DW52" s="1010"/>
      <c r="DX52" s="1010"/>
      <c r="DY52" s="1010"/>
      <c r="EA52" s="1010"/>
      <c r="EB52" s="1010"/>
      <c r="EC52" s="1010"/>
    </row>
    <row r="53" spans="1:133">
      <c r="A53" s="25" t="s">
        <v>518</v>
      </c>
      <c r="B53" s="1978">
        <f t="shared" si="3"/>
        <v>46873</v>
      </c>
      <c r="C53" s="1010">
        <f t="shared" si="0"/>
        <v>545671613.8299998</v>
      </c>
      <c r="D53" s="1010">
        <f t="shared" si="1"/>
        <v>8397183.3599999994</v>
      </c>
      <c r="E53" s="1010">
        <f t="shared" si="2"/>
        <v>2622043.14</v>
      </c>
      <c r="F53" s="998"/>
      <c r="G53" s="1010">
        <f t="shared" si="29"/>
        <v>545671613.8299998</v>
      </c>
      <c r="H53" s="1010">
        <v>8397183.3599999994</v>
      </c>
      <c r="I53" s="1010">
        <v>2622043.14</v>
      </c>
      <c r="J53" s="996"/>
      <c r="K53" s="1010">
        <f t="shared" si="30"/>
        <v>0</v>
      </c>
      <c r="L53" s="1010"/>
      <c r="M53" s="1010"/>
      <c r="N53" s="1000"/>
      <c r="O53" s="1010">
        <f t="shared" si="31"/>
        <v>0</v>
      </c>
      <c r="P53" s="1010"/>
      <c r="Q53" s="1010"/>
      <c r="R53" s="996"/>
      <c r="S53" s="1010">
        <f t="shared" si="4"/>
        <v>0</v>
      </c>
      <c r="T53" s="1010"/>
      <c r="U53" s="1010"/>
      <c r="V53" s="996"/>
      <c r="W53" s="1010">
        <f t="shared" si="5"/>
        <v>0</v>
      </c>
      <c r="X53" s="1010"/>
      <c r="Y53" s="1010"/>
      <c r="Z53" s="996"/>
      <c r="AA53" s="1010">
        <f t="shared" si="6"/>
        <v>0</v>
      </c>
      <c r="AB53" s="1010"/>
      <c r="AC53" s="1010"/>
      <c r="AD53" s="996"/>
      <c r="AE53" s="1010">
        <f t="shared" si="7"/>
        <v>0</v>
      </c>
      <c r="AF53" s="1010"/>
      <c r="AG53" s="1010"/>
      <c r="AH53" s="996"/>
      <c r="AI53" s="1010">
        <f t="shared" si="8"/>
        <v>0</v>
      </c>
      <c r="AJ53" s="1010"/>
      <c r="AK53" s="1010"/>
      <c r="AL53" s="996"/>
      <c r="AM53" s="1010">
        <f t="shared" si="9"/>
        <v>0</v>
      </c>
      <c r="AN53" s="1010"/>
      <c r="AO53" s="1010"/>
      <c r="AP53" s="996"/>
      <c r="AQ53" s="1010">
        <f t="shared" si="10"/>
        <v>0</v>
      </c>
      <c r="AR53" s="1010"/>
      <c r="AS53" s="1010"/>
      <c r="AT53" s="996"/>
      <c r="AU53" s="1010">
        <f t="shared" si="11"/>
        <v>0</v>
      </c>
      <c r="AV53" s="1010"/>
      <c r="AW53" s="1010"/>
      <c r="AX53" s="996"/>
      <c r="AY53" s="1010">
        <f t="shared" si="12"/>
        <v>0</v>
      </c>
      <c r="AZ53" s="1010"/>
      <c r="BA53" s="1010"/>
      <c r="BB53" s="996"/>
      <c r="BC53" s="1010">
        <f t="shared" si="13"/>
        <v>0</v>
      </c>
      <c r="BD53" s="1010"/>
      <c r="BE53" s="1010"/>
      <c r="BF53" s="996"/>
      <c r="BG53" s="1010">
        <f t="shared" si="14"/>
        <v>0</v>
      </c>
      <c r="BH53" s="1010"/>
      <c r="BI53" s="1010"/>
      <c r="BJ53" s="996"/>
      <c r="BK53" s="1010">
        <f t="shared" si="15"/>
        <v>0</v>
      </c>
      <c r="BL53" s="1010"/>
      <c r="BM53" s="1010"/>
      <c r="BN53" s="996"/>
      <c r="BO53" s="1010">
        <f t="shared" si="16"/>
        <v>0</v>
      </c>
      <c r="BP53" s="1010"/>
      <c r="BQ53" s="1010"/>
      <c r="BS53" s="1010">
        <f t="shared" si="17"/>
        <v>0</v>
      </c>
      <c r="BT53" s="1010"/>
      <c r="BU53" s="1010"/>
      <c r="BW53" s="1010">
        <f t="shared" si="18"/>
        <v>0</v>
      </c>
      <c r="BX53" s="1010"/>
      <c r="BY53" s="1010"/>
      <c r="CA53" s="1010">
        <f t="shared" si="19"/>
        <v>0</v>
      </c>
      <c r="CB53" s="1010"/>
      <c r="CC53" s="1010"/>
      <c r="CE53" s="1010">
        <f t="shared" si="20"/>
        <v>0</v>
      </c>
      <c r="CF53" s="1010"/>
      <c r="CG53" s="1010"/>
      <c r="CI53" s="1010">
        <f t="shared" si="21"/>
        <v>0</v>
      </c>
      <c r="CJ53" s="1010"/>
      <c r="CK53" s="1010"/>
      <c r="CM53" s="1010">
        <f t="shared" si="22"/>
        <v>0</v>
      </c>
      <c r="CN53" s="1010"/>
      <c r="CO53" s="1010"/>
      <c r="CQ53" s="1010">
        <f t="shared" si="23"/>
        <v>0</v>
      </c>
      <c r="CR53" s="1010"/>
      <c r="CS53" s="1010"/>
      <c r="CU53" s="1010">
        <f t="shared" si="24"/>
        <v>0</v>
      </c>
      <c r="CV53" s="1010"/>
      <c r="CW53" s="1010"/>
      <c r="CY53" s="1010">
        <f t="shared" si="25"/>
        <v>0</v>
      </c>
      <c r="CZ53" s="1010"/>
      <c r="DA53" s="1010"/>
      <c r="DC53" s="1010">
        <f t="shared" si="26"/>
        <v>0</v>
      </c>
      <c r="DD53" s="1010"/>
      <c r="DE53" s="1010"/>
      <c r="DG53" s="1010">
        <f t="shared" si="27"/>
        <v>0</v>
      </c>
      <c r="DH53" s="1010"/>
      <c r="DI53" s="1010"/>
      <c r="DK53" s="1010">
        <f t="shared" si="28"/>
        <v>0</v>
      </c>
      <c r="DL53" s="1010"/>
      <c r="DM53" s="1010"/>
      <c r="DO53" s="1010"/>
      <c r="DP53" s="1010"/>
      <c r="DQ53" s="1010"/>
      <c r="DS53" s="1010"/>
      <c r="DT53" s="1010"/>
      <c r="DU53" s="1010"/>
      <c r="DW53" s="1010"/>
      <c r="DX53" s="1010"/>
      <c r="DY53" s="1010"/>
      <c r="EA53" s="1010"/>
      <c r="EB53" s="1010"/>
      <c r="EC53" s="1010"/>
    </row>
    <row r="54" spans="1:133">
      <c r="A54" s="25" t="s">
        <v>518</v>
      </c>
      <c r="B54" s="1978">
        <f t="shared" si="3"/>
        <v>46904</v>
      </c>
      <c r="C54" s="1010">
        <f t="shared" si="0"/>
        <v>537274430.46999979</v>
      </c>
      <c r="D54" s="1010">
        <f t="shared" si="1"/>
        <v>8315938.3799999999</v>
      </c>
      <c r="E54" s="1010">
        <f t="shared" si="2"/>
        <v>2580810.9700000002</v>
      </c>
      <c r="F54" s="998"/>
      <c r="G54" s="1010">
        <f t="shared" si="29"/>
        <v>537274430.46999979</v>
      </c>
      <c r="H54" s="1010">
        <v>8315938.3799999999</v>
      </c>
      <c r="I54" s="1010">
        <v>2580810.9700000002</v>
      </c>
      <c r="J54" s="996"/>
      <c r="K54" s="1010">
        <f t="shared" si="30"/>
        <v>0</v>
      </c>
      <c r="L54" s="1010"/>
      <c r="M54" s="1010"/>
      <c r="N54" s="1000"/>
      <c r="O54" s="1010">
        <f t="shared" si="31"/>
        <v>0</v>
      </c>
      <c r="P54" s="1010"/>
      <c r="Q54" s="1010"/>
      <c r="R54" s="996"/>
      <c r="S54" s="1010">
        <f t="shared" si="4"/>
        <v>0</v>
      </c>
      <c r="T54" s="1010"/>
      <c r="U54" s="1010"/>
      <c r="V54" s="996"/>
      <c r="W54" s="1010">
        <f t="shared" si="5"/>
        <v>0</v>
      </c>
      <c r="X54" s="1010"/>
      <c r="Y54" s="1010"/>
      <c r="Z54" s="996"/>
      <c r="AA54" s="1010">
        <f t="shared" si="6"/>
        <v>0</v>
      </c>
      <c r="AB54" s="1010"/>
      <c r="AC54" s="1010"/>
      <c r="AD54" s="996"/>
      <c r="AE54" s="1010">
        <f t="shared" si="7"/>
        <v>0</v>
      </c>
      <c r="AF54" s="1010"/>
      <c r="AG54" s="1010"/>
      <c r="AH54" s="996"/>
      <c r="AI54" s="1010">
        <f t="shared" si="8"/>
        <v>0</v>
      </c>
      <c r="AJ54" s="1010"/>
      <c r="AK54" s="1010"/>
      <c r="AL54" s="996"/>
      <c r="AM54" s="1010">
        <f t="shared" si="9"/>
        <v>0</v>
      </c>
      <c r="AN54" s="1010"/>
      <c r="AO54" s="1010"/>
      <c r="AP54" s="996"/>
      <c r="AQ54" s="1010">
        <f t="shared" si="10"/>
        <v>0</v>
      </c>
      <c r="AR54" s="1010"/>
      <c r="AS54" s="1010"/>
      <c r="AT54" s="996"/>
      <c r="AU54" s="1010">
        <f t="shared" si="11"/>
        <v>0</v>
      </c>
      <c r="AV54" s="1010"/>
      <c r="AW54" s="1010"/>
      <c r="AX54" s="996"/>
      <c r="AY54" s="1010">
        <f t="shared" si="12"/>
        <v>0</v>
      </c>
      <c r="AZ54" s="1010"/>
      <c r="BA54" s="1010"/>
      <c r="BB54" s="996"/>
      <c r="BC54" s="1010">
        <f t="shared" si="13"/>
        <v>0</v>
      </c>
      <c r="BD54" s="1010"/>
      <c r="BE54" s="1010"/>
      <c r="BF54" s="996"/>
      <c r="BG54" s="1010">
        <f t="shared" si="14"/>
        <v>0</v>
      </c>
      <c r="BH54" s="1010"/>
      <c r="BI54" s="1010"/>
      <c r="BJ54" s="996"/>
      <c r="BK54" s="1010">
        <f t="shared" si="15"/>
        <v>0</v>
      </c>
      <c r="BL54" s="1010"/>
      <c r="BM54" s="1010"/>
      <c r="BN54" s="996"/>
      <c r="BO54" s="1010">
        <f t="shared" si="16"/>
        <v>0</v>
      </c>
      <c r="BP54" s="1010"/>
      <c r="BQ54" s="1010"/>
      <c r="BS54" s="1010">
        <f t="shared" si="17"/>
        <v>0</v>
      </c>
      <c r="BT54" s="1010"/>
      <c r="BU54" s="1010"/>
      <c r="BW54" s="1010">
        <f t="shared" si="18"/>
        <v>0</v>
      </c>
      <c r="BX54" s="1010"/>
      <c r="BY54" s="1010"/>
      <c r="CA54" s="1010">
        <f t="shared" si="19"/>
        <v>0</v>
      </c>
      <c r="CB54" s="1010"/>
      <c r="CC54" s="1010"/>
      <c r="CE54" s="1010">
        <f t="shared" si="20"/>
        <v>0</v>
      </c>
      <c r="CF54" s="1010"/>
      <c r="CG54" s="1010"/>
      <c r="CI54" s="1010">
        <f t="shared" si="21"/>
        <v>0</v>
      </c>
      <c r="CJ54" s="1010"/>
      <c r="CK54" s="1010"/>
      <c r="CM54" s="1010">
        <f t="shared" si="22"/>
        <v>0</v>
      </c>
      <c r="CN54" s="1010"/>
      <c r="CO54" s="1010"/>
      <c r="CQ54" s="1010">
        <f t="shared" si="23"/>
        <v>0</v>
      </c>
      <c r="CR54" s="1010"/>
      <c r="CS54" s="1010"/>
      <c r="CU54" s="1010">
        <f t="shared" si="24"/>
        <v>0</v>
      </c>
      <c r="CV54" s="1010"/>
      <c r="CW54" s="1010"/>
      <c r="CY54" s="1010">
        <f t="shared" si="25"/>
        <v>0</v>
      </c>
      <c r="CZ54" s="1010"/>
      <c r="DA54" s="1010"/>
      <c r="DC54" s="1010">
        <f t="shared" si="26"/>
        <v>0</v>
      </c>
      <c r="DD54" s="1010"/>
      <c r="DE54" s="1010"/>
      <c r="DG54" s="1010">
        <f t="shared" si="27"/>
        <v>0</v>
      </c>
      <c r="DH54" s="1010"/>
      <c r="DI54" s="1010"/>
      <c r="DK54" s="1010">
        <f t="shared" si="28"/>
        <v>0</v>
      </c>
      <c r="DL54" s="1010"/>
      <c r="DM54" s="1010"/>
      <c r="DO54" s="1010"/>
      <c r="DP54" s="1010"/>
      <c r="DQ54" s="1010"/>
      <c r="DS54" s="1010"/>
      <c r="DT54" s="1010"/>
      <c r="DU54" s="1010"/>
      <c r="DW54" s="1010"/>
      <c r="DX54" s="1010"/>
      <c r="DY54" s="1010"/>
      <c r="EA54" s="1010"/>
      <c r="EB54" s="1010"/>
      <c r="EC54" s="1010"/>
    </row>
    <row r="55" spans="1:133">
      <c r="A55" s="25" t="s">
        <v>518</v>
      </c>
      <c r="B55" s="1978">
        <f t="shared" si="3"/>
        <v>46934</v>
      </c>
      <c r="C55" s="1010">
        <f t="shared" si="0"/>
        <v>528958492.08999979</v>
      </c>
      <c r="D55" s="1010">
        <f t="shared" si="1"/>
        <v>8231599.29</v>
      </c>
      <c r="E55" s="1010">
        <f t="shared" si="2"/>
        <v>2539881.0499999998</v>
      </c>
      <c r="F55" s="998"/>
      <c r="G55" s="1010">
        <f t="shared" si="29"/>
        <v>528958492.08999979</v>
      </c>
      <c r="H55" s="1010">
        <v>8231599.29</v>
      </c>
      <c r="I55" s="1010">
        <v>2539881.0499999998</v>
      </c>
      <c r="J55" s="996"/>
      <c r="K55" s="1010">
        <f t="shared" si="30"/>
        <v>0</v>
      </c>
      <c r="L55" s="1010"/>
      <c r="M55" s="1010"/>
      <c r="N55" s="1000"/>
      <c r="O55" s="1010">
        <f t="shared" si="31"/>
        <v>0</v>
      </c>
      <c r="P55" s="1010"/>
      <c r="Q55" s="1010"/>
      <c r="R55" s="996"/>
      <c r="S55" s="1010">
        <f t="shared" si="4"/>
        <v>0</v>
      </c>
      <c r="T55" s="1010"/>
      <c r="U55" s="1010"/>
      <c r="V55" s="996"/>
      <c r="W55" s="1010">
        <f t="shared" si="5"/>
        <v>0</v>
      </c>
      <c r="X55" s="1010"/>
      <c r="Y55" s="1010"/>
      <c r="Z55" s="996"/>
      <c r="AA55" s="1010">
        <f t="shared" si="6"/>
        <v>0</v>
      </c>
      <c r="AB55" s="1010"/>
      <c r="AC55" s="1010"/>
      <c r="AD55" s="996"/>
      <c r="AE55" s="1010">
        <f t="shared" si="7"/>
        <v>0</v>
      </c>
      <c r="AF55" s="1010"/>
      <c r="AG55" s="1010"/>
      <c r="AH55" s="996"/>
      <c r="AI55" s="1010">
        <f t="shared" si="8"/>
        <v>0</v>
      </c>
      <c r="AJ55" s="1010"/>
      <c r="AK55" s="1010"/>
      <c r="AL55" s="996"/>
      <c r="AM55" s="1010">
        <f t="shared" si="9"/>
        <v>0</v>
      </c>
      <c r="AN55" s="1010"/>
      <c r="AO55" s="1010"/>
      <c r="AP55" s="996"/>
      <c r="AQ55" s="1010">
        <f t="shared" si="10"/>
        <v>0</v>
      </c>
      <c r="AR55" s="1010"/>
      <c r="AS55" s="1010"/>
      <c r="AT55" s="996"/>
      <c r="AU55" s="1010">
        <f t="shared" si="11"/>
        <v>0</v>
      </c>
      <c r="AV55" s="1010"/>
      <c r="AW55" s="1010"/>
      <c r="AX55" s="996"/>
      <c r="AY55" s="1010">
        <f t="shared" si="12"/>
        <v>0</v>
      </c>
      <c r="AZ55" s="1010"/>
      <c r="BA55" s="1010"/>
      <c r="BB55" s="996"/>
      <c r="BC55" s="1010">
        <f t="shared" si="13"/>
        <v>0</v>
      </c>
      <c r="BD55" s="1010"/>
      <c r="BE55" s="1010"/>
      <c r="BF55" s="996"/>
      <c r="BG55" s="1010">
        <f t="shared" si="14"/>
        <v>0</v>
      </c>
      <c r="BH55" s="1010"/>
      <c r="BI55" s="1010"/>
      <c r="BJ55" s="996"/>
      <c r="BK55" s="1010">
        <f t="shared" si="15"/>
        <v>0</v>
      </c>
      <c r="BL55" s="1010"/>
      <c r="BM55" s="1010"/>
      <c r="BN55" s="996"/>
      <c r="BO55" s="1010">
        <f t="shared" si="16"/>
        <v>0</v>
      </c>
      <c r="BP55" s="1010"/>
      <c r="BQ55" s="1010"/>
      <c r="BS55" s="1010">
        <f t="shared" si="17"/>
        <v>0</v>
      </c>
      <c r="BT55" s="1010"/>
      <c r="BU55" s="1010"/>
      <c r="BW55" s="1010">
        <f t="shared" si="18"/>
        <v>0</v>
      </c>
      <c r="BX55" s="1010"/>
      <c r="BY55" s="1010"/>
      <c r="CA55" s="1010">
        <f t="shared" si="19"/>
        <v>0</v>
      </c>
      <c r="CB55" s="1010"/>
      <c r="CC55" s="1010"/>
      <c r="CE55" s="1010">
        <f t="shared" si="20"/>
        <v>0</v>
      </c>
      <c r="CF55" s="1010"/>
      <c r="CG55" s="1010"/>
      <c r="CI55" s="1010">
        <f t="shared" si="21"/>
        <v>0</v>
      </c>
      <c r="CJ55" s="1010"/>
      <c r="CK55" s="1010"/>
      <c r="CM55" s="1010">
        <f t="shared" si="22"/>
        <v>0</v>
      </c>
      <c r="CN55" s="1010"/>
      <c r="CO55" s="1010"/>
      <c r="CQ55" s="1010">
        <f t="shared" si="23"/>
        <v>0</v>
      </c>
      <c r="CR55" s="1010"/>
      <c r="CS55" s="1010"/>
      <c r="CU55" s="1010">
        <f t="shared" si="24"/>
        <v>0</v>
      </c>
      <c r="CV55" s="1010"/>
      <c r="CW55" s="1010"/>
      <c r="CY55" s="1010">
        <f t="shared" si="25"/>
        <v>0</v>
      </c>
      <c r="CZ55" s="1010"/>
      <c r="DA55" s="1010"/>
      <c r="DC55" s="1010">
        <f t="shared" si="26"/>
        <v>0</v>
      </c>
      <c r="DD55" s="1010"/>
      <c r="DE55" s="1010"/>
      <c r="DG55" s="1010">
        <f t="shared" si="27"/>
        <v>0</v>
      </c>
      <c r="DH55" s="1010"/>
      <c r="DI55" s="1010"/>
      <c r="DK55" s="1010">
        <f t="shared" si="28"/>
        <v>0</v>
      </c>
      <c r="DL55" s="1010"/>
      <c r="DM55" s="1010"/>
      <c r="DO55" s="1010"/>
      <c r="DP55" s="1010"/>
      <c r="DQ55" s="1010"/>
      <c r="DS55" s="1010"/>
      <c r="DT55" s="1010"/>
      <c r="DU55" s="1010"/>
      <c r="DW55" s="1010"/>
      <c r="DX55" s="1010"/>
      <c r="DY55" s="1010"/>
      <c r="EA55" s="1010"/>
      <c r="EB55" s="1010"/>
      <c r="EC55" s="1010"/>
    </row>
    <row r="56" spans="1:133">
      <c r="A56" s="25" t="s">
        <v>518</v>
      </c>
      <c r="B56" s="1978">
        <f t="shared" si="3"/>
        <v>46965</v>
      </c>
      <c r="C56" s="1010">
        <f t="shared" si="0"/>
        <v>520726892.79999977</v>
      </c>
      <c r="D56" s="1010">
        <f t="shared" si="1"/>
        <v>8143416.6699999999</v>
      </c>
      <c r="E56" s="1010">
        <f t="shared" si="2"/>
        <v>2499296.59</v>
      </c>
      <c r="F56" s="998"/>
      <c r="G56" s="1010">
        <f t="shared" si="29"/>
        <v>520726892.79999977</v>
      </c>
      <c r="H56" s="1010">
        <v>8143416.6699999999</v>
      </c>
      <c r="I56" s="1010">
        <v>2499296.59</v>
      </c>
      <c r="J56" s="996"/>
      <c r="K56" s="1010">
        <f t="shared" si="30"/>
        <v>0</v>
      </c>
      <c r="L56" s="1010"/>
      <c r="M56" s="1010"/>
      <c r="N56" s="1000"/>
      <c r="O56" s="1010">
        <f t="shared" si="31"/>
        <v>0</v>
      </c>
      <c r="P56" s="1010"/>
      <c r="Q56" s="1010"/>
      <c r="R56" s="996"/>
      <c r="S56" s="1010">
        <f t="shared" si="4"/>
        <v>0</v>
      </c>
      <c r="T56" s="1010"/>
      <c r="U56" s="1010"/>
      <c r="V56" s="996"/>
      <c r="W56" s="1010">
        <f t="shared" si="5"/>
        <v>0</v>
      </c>
      <c r="X56" s="1010"/>
      <c r="Y56" s="1010"/>
      <c r="Z56" s="996"/>
      <c r="AA56" s="1010">
        <f t="shared" si="6"/>
        <v>0</v>
      </c>
      <c r="AB56" s="1010"/>
      <c r="AC56" s="1010"/>
      <c r="AD56" s="996"/>
      <c r="AE56" s="1010">
        <f t="shared" si="7"/>
        <v>0</v>
      </c>
      <c r="AF56" s="1010"/>
      <c r="AG56" s="1010"/>
      <c r="AH56" s="996"/>
      <c r="AI56" s="1010">
        <f t="shared" si="8"/>
        <v>0</v>
      </c>
      <c r="AJ56" s="1010"/>
      <c r="AK56" s="1010"/>
      <c r="AL56" s="996"/>
      <c r="AM56" s="1010">
        <f t="shared" si="9"/>
        <v>0</v>
      </c>
      <c r="AN56" s="1010"/>
      <c r="AO56" s="1010"/>
      <c r="AP56" s="996"/>
      <c r="AQ56" s="1010">
        <f t="shared" si="10"/>
        <v>0</v>
      </c>
      <c r="AR56" s="1010"/>
      <c r="AS56" s="1010"/>
      <c r="AT56" s="996"/>
      <c r="AU56" s="1010">
        <f t="shared" si="11"/>
        <v>0</v>
      </c>
      <c r="AV56" s="1010"/>
      <c r="AW56" s="1010"/>
      <c r="AX56" s="996"/>
      <c r="AY56" s="1010">
        <f t="shared" si="12"/>
        <v>0</v>
      </c>
      <c r="AZ56" s="1010"/>
      <c r="BA56" s="1010"/>
      <c r="BB56" s="996"/>
      <c r="BC56" s="1010">
        <f t="shared" si="13"/>
        <v>0</v>
      </c>
      <c r="BD56" s="1010"/>
      <c r="BE56" s="1010"/>
      <c r="BF56" s="996"/>
      <c r="BG56" s="1010">
        <f t="shared" si="14"/>
        <v>0</v>
      </c>
      <c r="BH56" s="1010"/>
      <c r="BI56" s="1010"/>
      <c r="BJ56" s="996"/>
      <c r="BK56" s="1010">
        <f t="shared" si="15"/>
        <v>0</v>
      </c>
      <c r="BL56" s="1010"/>
      <c r="BM56" s="1010"/>
      <c r="BN56" s="996"/>
      <c r="BO56" s="1010">
        <f t="shared" si="16"/>
        <v>0</v>
      </c>
      <c r="BP56" s="1010"/>
      <c r="BQ56" s="1010"/>
      <c r="BS56" s="1010">
        <f t="shared" si="17"/>
        <v>0</v>
      </c>
      <c r="BT56" s="1010"/>
      <c r="BU56" s="1010"/>
      <c r="BW56" s="1010">
        <f t="shared" si="18"/>
        <v>0</v>
      </c>
      <c r="BX56" s="1010"/>
      <c r="BY56" s="1010"/>
      <c r="CA56" s="1010">
        <f t="shared" si="19"/>
        <v>0</v>
      </c>
      <c r="CB56" s="1010"/>
      <c r="CC56" s="1010"/>
      <c r="CE56" s="1010">
        <f t="shared" si="20"/>
        <v>0</v>
      </c>
      <c r="CF56" s="1010"/>
      <c r="CG56" s="1010"/>
      <c r="CI56" s="1010">
        <f t="shared" si="21"/>
        <v>0</v>
      </c>
      <c r="CJ56" s="1010"/>
      <c r="CK56" s="1010"/>
      <c r="CM56" s="1010">
        <f t="shared" si="22"/>
        <v>0</v>
      </c>
      <c r="CN56" s="1010"/>
      <c r="CO56" s="1010"/>
      <c r="CQ56" s="1010">
        <f t="shared" si="23"/>
        <v>0</v>
      </c>
      <c r="CR56" s="1010"/>
      <c r="CS56" s="1010"/>
      <c r="CU56" s="1010">
        <f t="shared" si="24"/>
        <v>0</v>
      </c>
      <c r="CV56" s="1010"/>
      <c r="CW56" s="1010"/>
      <c r="CY56" s="1010">
        <f t="shared" si="25"/>
        <v>0</v>
      </c>
      <c r="CZ56" s="1010"/>
      <c r="DA56" s="1010"/>
      <c r="DC56" s="1010">
        <f t="shared" si="26"/>
        <v>0</v>
      </c>
      <c r="DD56" s="1010"/>
      <c r="DE56" s="1010"/>
      <c r="DG56" s="1010">
        <f t="shared" si="27"/>
        <v>0</v>
      </c>
      <c r="DH56" s="1010"/>
      <c r="DI56" s="1010"/>
      <c r="DK56" s="1010">
        <f t="shared" si="28"/>
        <v>0</v>
      </c>
      <c r="DL56" s="1010"/>
      <c r="DM56" s="1010"/>
      <c r="DO56" s="1010"/>
      <c r="DP56" s="1010"/>
      <c r="DQ56" s="1010"/>
      <c r="DS56" s="1010"/>
      <c r="DT56" s="1010"/>
      <c r="DU56" s="1010"/>
      <c r="DW56" s="1010"/>
      <c r="DX56" s="1010"/>
      <c r="DY56" s="1010"/>
      <c r="EA56" s="1010"/>
      <c r="EB56" s="1010"/>
      <c r="EC56" s="1010"/>
    </row>
    <row r="57" spans="1:133">
      <c r="A57" s="25" t="s">
        <v>518</v>
      </c>
      <c r="B57" s="1978">
        <f t="shared" si="3"/>
        <v>46996</v>
      </c>
      <c r="C57" s="1010">
        <f t="shared" si="0"/>
        <v>512583476.12999976</v>
      </c>
      <c r="D57" s="1010">
        <f t="shared" si="1"/>
        <v>8057116.6500000004</v>
      </c>
      <c r="E57" s="1010">
        <f t="shared" si="2"/>
        <v>2459101.7200000002</v>
      </c>
      <c r="F57" s="998"/>
      <c r="G57" s="1010">
        <f t="shared" si="29"/>
        <v>512583476.12999976</v>
      </c>
      <c r="H57" s="1010">
        <v>8057116.6500000004</v>
      </c>
      <c r="I57" s="1010">
        <v>2459101.7200000002</v>
      </c>
      <c r="J57" s="996"/>
      <c r="K57" s="1010">
        <f t="shared" si="30"/>
        <v>0</v>
      </c>
      <c r="L57" s="1010"/>
      <c r="M57" s="1010"/>
      <c r="N57" s="1000"/>
      <c r="O57" s="1010">
        <f t="shared" si="31"/>
        <v>0</v>
      </c>
      <c r="P57" s="1010"/>
      <c r="Q57" s="1010"/>
      <c r="R57" s="996"/>
      <c r="S57" s="1010">
        <f t="shared" si="4"/>
        <v>0</v>
      </c>
      <c r="T57" s="1010"/>
      <c r="U57" s="1010"/>
      <c r="V57" s="996"/>
      <c r="W57" s="1010">
        <f t="shared" si="5"/>
        <v>0</v>
      </c>
      <c r="X57" s="1010"/>
      <c r="Y57" s="1010"/>
      <c r="Z57" s="996"/>
      <c r="AA57" s="1010">
        <f t="shared" si="6"/>
        <v>0</v>
      </c>
      <c r="AB57" s="1010"/>
      <c r="AC57" s="1010"/>
      <c r="AD57" s="996"/>
      <c r="AE57" s="1010">
        <f t="shared" si="7"/>
        <v>0</v>
      </c>
      <c r="AF57" s="1010"/>
      <c r="AG57" s="1010"/>
      <c r="AH57" s="996"/>
      <c r="AI57" s="1010">
        <f t="shared" si="8"/>
        <v>0</v>
      </c>
      <c r="AJ57" s="1010"/>
      <c r="AK57" s="1010"/>
      <c r="AL57" s="996"/>
      <c r="AM57" s="1010">
        <f t="shared" si="9"/>
        <v>0</v>
      </c>
      <c r="AN57" s="1010"/>
      <c r="AO57" s="1010"/>
      <c r="AP57" s="996"/>
      <c r="AQ57" s="1010">
        <f t="shared" si="10"/>
        <v>0</v>
      </c>
      <c r="AR57" s="1010"/>
      <c r="AS57" s="1010"/>
      <c r="AT57" s="996"/>
      <c r="AU57" s="1010">
        <f t="shared" si="11"/>
        <v>0</v>
      </c>
      <c r="AV57" s="1010"/>
      <c r="AW57" s="1010"/>
      <c r="AX57" s="996"/>
      <c r="AY57" s="1010">
        <f t="shared" si="12"/>
        <v>0</v>
      </c>
      <c r="AZ57" s="1010"/>
      <c r="BA57" s="1010"/>
      <c r="BB57" s="996"/>
      <c r="BC57" s="1010">
        <f t="shared" si="13"/>
        <v>0</v>
      </c>
      <c r="BD57" s="1010"/>
      <c r="BE57" s="1010"/>
      <c r="BF57" s="996"/>
      <c r="BG57" s="1010">
        <f t="shared" si="14"/>
        <v>0</v>
      </c>
      <c r="BH57" s="1010"/>
      <c r="BI57" s="1010"/>
      <c r="BJ57" s="996"/>
      <c r="BK57" s="1010">
        <f t="shared" si="15"/>
        <v>0</v>
      </c>
      <c r="BL57" s="1010"/>
      <c r="BM57" s="1010"/>
      <c r="BN57" s="996"/>
      <c r="BO57" s="1010">
        <f t="shared" si="16"/>
        <v>0</v>
      </c>
      <c r="BP57" s="1010"/>
      <c r="BQ57" s="1010"/>
      <c r="BS57" s="1010">
        <f t="shared" si="17"/>
        <v>0</v>
      </c>
      <c r="BT57" s="1010"/>
      <c r="BU57" s="1010"/>
      <c r="BW57" s="1010">
        <f t="shared" si="18"/>
        <v>0</v>
      </c>
      <c r="BX57" s="1010"/>
      <c r="BY57" s="1010"/>
      <c r="CA57" s="1010">
        <f t="shared" si="19"/>
        <v>0</v>
      </c>
      <c r="CB57" s="1010"/>
      <c r="CC57" s="1010"/>
      <c r="CE57" s="1010">
        <f t="shared" si="20"/>
        <v>0</v>
      </c>
      <c r="CF57" s="1010"/>
      <c r="CG57" s="1010"/>
      <c r="CI57" s="1010">
        <f t="shared" si="21"/>
        <v>0</v>
      </c>
      <c r="CJ57" s="1010"/>
      <c r="CK57" s="1010"/>
      <c r="CM57" s="1010">
        <f t="shared" si="22"/>
        <v>0</v>
      </c>
      <c r="CN57" s="1010"/>
      <c r="CO57" s="1010"/>
      <c r="CQ57" s="1010">
        <f t="shared" si="23"/>
        <v>0</v>
      </c>
      <c r="CR57" s="1010"/>
      <c r="CS57" s="1010"/>
      <c r="CU57" s="1010">
        <f t="shared" si="24"/>
        <v>0</v>
      </c>
      <c r="CV57" s="1010"/>
      <c r="CW57" s="1010"/>
      <c r="CY57" s="1010">
        <f t="shared" si="25"/>
        <v>0</v>
      </c>
      <c r="CZ57" s="1010"/>
      <c r="DA57" s="1010"/>
      <c r="DC57" s="1010">
        <f t="shared" si="26"/>
        <v>0</v>
      </c>
      <c r="DD57" s="1010"/>
      <c r="DE57" s="1010"/>
      <c r="DG57" s="1010">
        <f t="shared" si="27"/>
        <v>0</v>
      </c>
      <c r="DH57" s="1010"/>
      <c r="DI57" s="1010"/>
      <c r="DK57" s="1010">
        <f t="shared" si="28"/>
        <v>0</v>
      </c>
      <c r="DL57" s="1010"/>
      <c r="DM57" s="1010"/>
      <c r="DO57" s="1010"/>
      <c r="DP57" s="1010"/>
      <c r="DQ57" s="1010"/>
      <c r="DS57" s="1010"/>
      <c r="DT57" s="1010"/>
      <c r="DU57" s="1010"/>
      <c r="DW57" s="1010"/>
      <c r="DX57" s="1010"/>
      <c r="DY57" s="1010"/>
      <c r="EA57" s="1010"/>
      <c r="EB57" s="1010"/>
      <c r="EC57" s="1010"/>
    </row>
    <row r="58" spans="1:133">
      <c r="A58" s="25" t="s">
        <v>518</v>
      </c>
      <c r="B58" s="1978">
        <f t="shared" si="3"/>
        <v>47026</v>
      </c>
      <c r="C58" s="1010">
        <f t="shared" si="0"/>
        <v>504526359.47999978</v>
      </c>
      <c r="D58" s="1010">
        <f t="shared" si="1"/>
        <v>7964690.6699999999</v>
      </c>
      <c r="E58" s="1010">
        <f t="shared" si="2"/>
        <v>2419334.2200000002</v>
      </c>
      <c r="F58" s="998"/>
      <c r="G58" s="1010">
        <f t="shared" si="29"/>
        <v>504526359.47999978</v>
      </c>
      <c r="H58" s="1010">
        <v>7964690.6699999999</v>
      </c>
      <c r="I58" s="1010">
        <v>2419334.2200000002</v>
      </c>
      <c r="J58" s="996"/>
      <c r="K58" s="1010">
        <f t="shared" si="30"/>
        <v>0</v>
      </c>
      <c r="L58" s="1010"/>
      <c r="M58" s="1010"/>
      <c r="N58" s="1000"/>
      <c r="O58" s="1010">
        <f t="shared" si="31"/>
        <v>0</v>
      </c>
      <c r="P58" s="1010"/>
      <c r="Q58" s="1010"/>
      <c r="R58" s="996"/>
      <c r="S58" s="1010">
        <f t="shared" si="4"/>
        <v>0</v>
      </c>
      <c r="T58" s="1010"/>
      <c r="U58" s="1010"/>
      <c r="V58" s="996"/>
      <c r="W58" s="1010">
        <f t="shared" si="5"/>
        <v>0</v>
      </c>
      <c r="X58" s="1010"/>
      <c r="Y58" s="1010"/>
      <c r="Z58" s="996"/>
      <c r="AA58" s="1010">
        <f t="shared" si="6"/>
        <v>0</v>
      </c>
      <c r="AB58" s="1010"/>
      <c r="AC58" s="1010"/>
      <c r="AD58" s="996"/>
      <c r="AE58" s="1010">
        <f t="shared" si="7"/>
        <v>0</v>
      </c>
      <c r="AF58" s="1010"/>
      <c r="AG58" s="1010"/>
      <c r="AH58" s="996"/>
      <c r="AI58" s="1010">
        <f t="shared" si="8"/>
        <v>0</v>
      </c>
      <c r="AJ58" s="1010"/>
      <c r="AK58" s="1010"/>
      <c r="AL58" s="996"/>
      <c r="AM58" s="1010">
        <f t="shared" si="9"/>
        <v>0</v>
      </c>
      <c r="AN58" s="1010"/>
      <c r="AO58" s="1010"/>
      <c r="AP58" s="996"/>
      <c r="AQ58" s="1010">
        <f t="shared" si="10"/>
        <v>0</v>
      </c>
      <c r="AR58" s="1010"/>
      <c r="AS58" s="1010"/>
      <c r="AT58" s="996"/>
      <c r="AU58" s="1010">
        <f t="shared" si="11"/>
        <v>0</v>
      </c>
      <c r="AV58" s="1010"/>
      <c r="AW58" s="1010"/>
      <c r="AX58" s="996"/>
      <c r="AY58" s="1010">
        <f t="shared" si="12"/>
        <v>0</v>
      </c>
      <c r="AZ58" s="1010"/>
      <c r="BA58" s="1010"/>
      <c r="BB58" s="996"/>
      <c r="BC58" s="1010">
        <f t="shared" si="13"/>
        <v>0</v>
      </c>
      <c r="BD58" s="1010"/>
      <c r="BE58" s="1010"/>
      <c r="BF58" s="996"/>
      <c r="BG58" s="1010">
        <f t="shared" si="14"/>
        <v>0</v>
      </c>
      <c r="BH58" s="1010"/>
      <c r="BI58" s="1010"/>
      <c r="BJ58" s="996"/>
      <c r="BK58" s="1010">
        <f t="shared" si="15"/>
        <v>0</v>
      </c>
      <c r="BL58" s="1010"/>
      <c r="BM58" s="1010"/>
      <c r="BN58" s="996"/>
      <c r="BO58" s="1010">
        <f t="shared" si="16"/>
        <v>0</v>
      </c>
      <c r="BP58" s="1010"/>
      <c r="BQ58" s="1010"/>
      <c r="BS58" s="1010">
        <f t="shared" si="17"/>
        <v>0</v>
      </c>
      <c r="BT58" s="1010"/>
      <c r="BU58" s="1010"/>
      <c r="BW58" s="1010">
        <f t="shared" si="18"/>
        <v>0</v>
      </c>
      <c r="BX58" s="1010"/>
      <c r="BY58" s="1010"/>
      <c r="CA58" s="1010">
        <f t="shared" si="19"/>
        <v>0</v>
      </c>
      <c r="CB58" s="1010"/>
      <c r="CC58" s="1010"/>
      <c r="CE58" s="1010">
        <f t="shared" si="20"/>
        <v>0</v>
      </c>
      <c r="CF58" s="1010"/>
      <c r="CG58" s="1010"/>
      <c r="CI58" s="1010">
        <f t="shared" si="21"/>
        <v>0</v>
      </c>
      <c r="CJ58" s="1010"/>
      <c r="CK58" s="1010"/>
      <c r="CM58" s="1010">
        <f t="shared" si="22"/>
        <v>0</v>
      </c>
      <c r="CN58" s="1010"/>
      <c r="CO58" s="1010"/>
      <c r="CQ58" s="1010">
        <f t="shared" si="23"/>
        <v>0</v>
      </c>
      <c r="CR58" s="1010"/>
      <c r="CS58" s="1010"/>
      <c r="CU58" s="1010">
        <f t="shared" si="24"/>
        <v>0</v>
      </c>
      <c r="CV58" s="1010"/>
      <c r="CW58" s="1010"/>
      <c r="CY58" s="1010">
        <f t="shared" si="25"/>
        <v>0</v>
      </c>
      <c r="CZ58" s="1010"/>
      <c r="DA58" s="1010"/>
      <c r="DC58" s="1010">
        <f t="shared" si="26"/>
        <v>0</v>
      </c>
      <c r="DD58" s="1010"/>
      <c r="DE58" s="1010"/>
      <c r="DG58" s="1010">
        <f t="shared" si="27"/>
        <v>0</v>
      </c>
      <c r="DH58" s="1010"/>
      <c r="DI58" s="1010"/>
      <c r="DK58" s="1010">
        <f t="shared" si="28"/>
        <v>0</v>
      </c>
      <c r="DL58" s="1010"/>
      <c r="DM58" s="1010"/>
      <c r="DO58" s="1010"/>
      <c r="DP58" s="1010"/>
      <c r="DQ58" s="1010"/>
      <c r="DS58" s="1010"/>
      <c r="DT58" s="1010"/>
      <c r="DU58" s="1010"/>
      <c r="DW58" s="1010"/>
      <c r="DX58" s="1010"/>
      <c r="DY58" s="1010"/>
      <c r="EA58" s="1010"/>
      <c r="EB58" s="1010"/>
      <c r="EC58" s="1010"/>
    </row>
    <row r="59" spans="1:133">
      <c r="A59" s="25" t="s">
        <v>518</v>
      </c>
      <c r="B59" s="1978">
        <f t="shared" si="3"/>
        <v>47057</v>
      </c>
      <c r="C59" s="1010">
        <f t="shared" si="0"/>
        <v>496561668.80999976</v>
      </c>
      <c r="D59" s="1010">
        <f t="shared" si="1"/>
        <v>7881592.0199999996</v>
      </c>
      <c r="E59" s="1010">
        <f t="shared" si="2"/>
        <v>2379958.37</v>
      </c>
      <c r="F59" s="998"/>
      <c r="G59" s="1010">
        <f t="shared" si="29"/>
        <v>496561668.80999976</v>
      </c>
      <c r="H59" s="1010">
        <v>7881592.0199999996</v>
      </c>
      <c r="I59" s="1010">
        <v>2379958.37</v>
      </c>
      <c r="J59" s="996"/>
      <c r="K59" s="1010">
        <f t="shared" si="30"/>
        <v>0</v>
      </c>
      <c r="L59" s="1010"/>
      <c r="M59" s="1010"/>
      <c r="N59" s="1000"/>
      <c r="O59" s="1010">
        <f t="shared" si="31"/>
        <v>0</v>
      </c>
      <c r="P59" s="1010"/>
      <c r="Q59" s="1010"/>
      <c r="R59" s="996"/>
      <c r="S59" s="1010">
        <f t="shared" si="4"/>
        <v>0</v>
      </c>
      <c r="T59" s="1010"/>
      <c r="U59" s="1010"/>
      <c r="V59" s="996"/>
      <c r="W59" s="1010">
        <f t="shared" si="5"/>
        <v>0</v>
      </c>
      <c r="X59" s="1010"/>
      <c r="Y59" s="1010"/>
      <c r="Z59" s="996"/>
      <c r="AA59" s="1010">
        <f t="shared" si="6"/>
        <v>0</v>
      </c>
      <c r="AB59" s="1010"/>
      <c r="AC59" s="1010"/>
      <c r="AD59" s="996"/>
      <c r="AE59" s="1010">
        <f t="shared" si="7"/>
        <v>0</v>
      </c>
      <c r="AF59" s="1010"/>
      <c r="AG59" s="1010"/>
      <c r="AH59" s="996"/>
      <c r="AI59" s="1010">
        <f t="shared" si="8"/>
        <v>0</v>
      </c>
      <c r="AJ59" s="1010"/>
      <c r="AK59" s="1010"/>
      <c r="AL59" s="996"/>
      <c r="AM59" s="1010">
        <f t="shared" si="9"/>
        <v>0</v>
      </c>
      <c r="AN59" s="1010"/>
      <c r="AO59" s="1010"/>
      <c r="AP59" s="996"/>
      <c r="AQ59" s="1010">
        <f t="shared" si="10"/>
        <v>0</v>
      </c>
      <c r="AR59" s="1010"/>
      <c r="AS59" s="1010"/>
      <c r="AT59" s="996"/>
      <c r="AU59" s="1010">
        <f t="shared" si="11"/>
        <v>0</v>
      </c>
      <c r="AV59" s="1010"/>
      <c r="AW59" s="1010"/>
      <c r="AX59" s="996"/>
      <c r="AY59" s="1010">
        <f t="shared" si="12"/>
        <v>0</v>
      </c>
      <c r="AZ59" s="1010"/>
      <c r="BA59" s="1010"/>
      <c r="BB59" s="996"/>
      <c r="BC59" s="1010">
        <f t="shared" si="13"/>
        <v>0</v>
      </c>
      <c r="BD59" s="1010"/>
      <c r="BE59" s="1010"/>
      <c r="BF59" s="996"/>
      <c r="BG59" s="1010">
        <f t="shared" si="14"/>
        <v>0</v>
      </c>
      <c r="BH59" s="1010"/>
      <c r="BI59" s="1010"/>
      <c r="BJ59" s="996"/>
      <c r="BK59" s="1010">
        <f t="shared" si="15"/>
        <v>0</v>
      </c>
      <c r="BL59" s="1010"/>
      <c r="BM59" s="1010"/>
      <c r="BN59" s="996"/>
      <c r="BO59" s="1010">
        <f t="shared" si="16"/>
        <v>0</v>
      </c>
      <c r="BP59" s="1010"/>
      <c r="BQ59" s="1010"/>
      <c r="BS59" s="1010">
        <f t="shared" si="17"/>
        <v>0</v>
      </c>
      <c r="BT59" s="1010"/>
      <c r="BU59" s="1010"/>
      <c r="BW59" s="1010">
        <f t="shared" si="18"/>
        <v>0</v>
      </c>
      <c r="BX59" s="1010"/>
      <c r="BY59" s="1010"/>
      <c r="CA59" s="1010">
        <f t="shared" si="19"/>
        <v>0</v>
      </c>
      <c r="CB59" s="1010"/>
      <c r="CC59" s="1010"/>
      <c r="CE59" s="1010">
        <f t="shared" si="20"/>
        <v>0</v>
      </c>
      <c r="CF59" s="1010"/>
      <c r="CG59" s="1010"/>
      <c r="CI59" s="1010">
        <f t="shared" si="21"/>
        <v>0</v>
      </c>
      <c r="CJ59" s="1010"/>
      <c r="CK59" s="1010"/>
      <c r="CM59" s="1010">
        <f t="shared" si="22"/>
        <v>0</v>
      </c>
      <c r="CN59" s="1010"/>
      <c r="CO59" s="1010"/>
      <c r="CQ59" s="1010">
        <f t="shared" si="23"/>
        <v>0</v>
      </c>
      <c r="CR59" s="1010"/>
      <c r="CS59" s="1010"/>
      <c r="CU59" s="1010">
        <f t="shared" si="24"/>
        <v>0</v>
      </c>
      <c r="CV59" s="1010"/>
      <c r="CW59" s="1010"/>
      <c r="CY59" s="1010">
        <f t="shared" si="25"/>
        <v>0</v>
      </c>
      <c r="CZ59" s="1010"/>
      <c r="DA59" s="1010"/>
      <c r="DC59" s="1010">
        <f t="shared" si="26"/>
        <v>0</v>
      </c>
      <c r="DD59" s="1010"/>
      <c r="DE59" s="1010"/>
      <c r="DG59" s="1010">
        <f t="shared" si="27"/>
        <v>0</v>
      </c>
      <c r="DH59" s="1010"/>
      <c r="DI59" s="1010"/>
      <c r="DK59" s="1010">
        <f t="shared" si="28"/>
        <v>0</v>
      </c>
      <c r="DL59" s="1010"/>
      <c r="DM59" s="1010"/>
      <c r="DO59" s="1010"/>
      <c r="DP59" s="1010"/>
      <c r="DQ59" s="1010"/>
      <c r="DS59" s="1010"/>
      <c r="DT59" s="1010"/>
      <c r="DU59" s="1010"/>
      <c r="DW59" s="1010"/>
      <c r="DX59" s="1010"/>
      <c r="DY59" s="1010"/>
      <c r="EA59" s="1010"/>
      <c r="EB59" s="1010"/>
      <c r="EC59" s="1010"/>
    </row>
    <row r="60" spans="1:133">
      <c r="A60" s="25" t="s">
        <v>518</v>
      </c>
      <c r="B60" s="1978">
        <f t="shared" si="3"/>
        <v>47087</v>
      </c>
      <c r="C60" s="1010">
        <f t="shared" si="0"/>
        <v>488680076.78999978</v>
      </c>
      <c r="D60" s="1010">
        <f t="shared" si="1"/>
        <v>7794542.3300000001</v>
      </c>
      <c r="E60" s="1010">
        <f t="shared" si="2"/>
        <v>2340956.89</v>
      </c>
      <c r="F60" s="998"/>
      <c r="G60" s="1010">
        <f t="shared" si="29"/>
        <v>488680076.78999978</v>
      </c>
      <c r="H60" s="1010">
        <v>7794542.3300000001</v>
      </c>
      <c r="I60" s="1010">
        <v>2340956.89</v>
      </c>
      <c r="J60" s="996"/>
      <c r="K60" s="1010">
        <f t="shared" si="30"/>
        <v>0</v>
      </c>
      <c r="L60" s="1010"/>
      <c r="M60" s="1010"/>
      <c r="N60" s="1000"/>
      <c r="O60" s="1010">
        <f t="shared" si="31"/>
        <v>0</v>
      </c>
      <c r="P60" s="1010"/>
      <c r="Q60" s="1010"/>
      <c r="R60" s="996"/>
      <c r="S60" s="1010">
        <f t="shared" si="4"/>
        <v>0</v>
      </c>
      <c r="T60" s="1010"/>
      <c r="U60" s="1010"/>
      <c r="V60" s="996"/>
      <c r="W60" s="1010">
        <f t="shared" si="5"/>
        <v>0</v>
      </c>
      <c r="X60" s="1010"/>
      <c r="Y60" s="1010"/>
      <c r="Z60" s="996"/>
      <c r="AA60" s="1010">
        <f t="shared" si="6"/>
        <v>0</v>
      </c>
      <c r="AB60" s="1010"/>
      <c r="AC60" s="1010"/>
      <c r="AD60" s="996"/>
      <c r="AE60" s="1010">
        <f t="shared" si="7"/>
        <v>0</v>
      </c>
      <c r="AF60" s="1010"/>
      <c r="AG60" s="1010"/>
      <c r="AH60" s="996"/>
      <c r="AI60" s="1010">
        <f t="shared" si="8"/>
        <v>0</v>
      </c>
      <c r="AJ60" s="1010"/>
      <c r="AK60" s="1010"/>
      <c r="AL60" s="996"/>
      <c r="AM60" s="1010">
        <f t="shared" si="9"/>
        <v>0</v>
      </c>
      <c r="AN60" s="1010"/>
      <c r="AO60" s="1010"/>
      <c r="AP60" s="996"/>
      <c r="AQ60" s="1010">
        <f t="shared" si="10"/>
        <v>0</v>
      </c>
      <c r="AR60" s="1010"/>
      <c r="AS60" s="1010"/>
      <c r="AT60" s="996"/>
      <c r="AU60" s="1010">
        <f t="shared" si="11"/>
        <v>0</v>
      </c>
      <c r="AV60" s="1010"/>
      <c r="AW60" s="1010"/>
      <c r="AX60" s="996"/>
      <c r="AY60" s="1010">
        <f t="shared" si="12"/>
        <v>0</v>
      </c>
      <c r="AZ60" s="1010"/>
      <c r="BA60" s="1010"/>
      <c r="BB60" s="996"/>
      <c r="BC60" s="1010">
        <f t="shared" si="13"/>
        <v>0</v>
      </c>
      <c r="BD60" s="1010"/>
      <c r="BE60" s="1010"/>
      <c r="BF60" s="996"/>
      <c r="BG60" s="1010">
        <f t="shared" si="14"/>
        <v>0</v>
      </c>
      <c r="BH60" s="1010"/>
      <c r="BI60" s="1010"/>
      <c r="BJ60" s="996"/>
      <c r="BK60" s="1010">
        <f t="shared" si="15"/>
        <v>0</v>
      </c>
      <c r="BL60" s="1010"/>
      <c r="BM60" s="1010"/>
      <c r="BN60" s="996"/>
      <c r="BO60" s="1010">
        <f t="shared" si="16"/>
        <v>0</v>
      </c>
      <c r="BP60" s="1010"/>
      <c r="BQ60" s="1010"/>
      <c r="BS60" s="1010">
        <f t="shared" si="17"/>
        <v>0</v>
      </c>
      <c r="BT60" s="1010"/>
      <c r="BU60" s="1010"/>
      <c r="BW60" s="1010">
        <f t="shared" si="18"/>
        <v>0</v>
      </c>
      <c r="BX60" s="1010"/>
      <c r="BY60" s="1010"/>
      <c r="CA60" s="1010">
        <f t="shared" si="19"/>
        <v>0</v>
      </c>
      <c r="CB60" s="1010"/>
      <c r="CC60" s="1010"/>
      <c r="CE60" s="1010">
        <f t="shared" si="20"/>
        <v>0</v>
      </c>
      <c r="CF60" s="1010"/>
      <c r="CG60" s="1010"/>
      <c r="CI60" s="1010">
        <f t="shared" si="21"/>
        <v>0</v>
      </c>
      <c r="CJ60" s="1010"/>
      <c r="CK60" s="1010"/>
      <c r="CM60" s="1010">
        <f t="shared" si="22"/>
        <v>0</v>
      </c>
      <c r="CN60" s="1010"/>
      <c r="CO60" s="1010"/>
      <c r="CQ60" s="1010">
        <f t="shared" si="23"/>
        <v>0</v>
      </c>
      <c r="CR60" s="1010"/>
      <c r="CS60" s="1010"/>
      <c r="CU60" s="1010">
        <f t="shared" si="24"/>
        <v>0</v>
      </c>
      <c r="CV60" s="1010"/>
      <c r="CW60" s="1010"/>
      <c r="CY60" s="1010">
        <f t="shared" si="25"/>
        <v>0</v>
      </c>
      <c r="CZ60" s="1010"/>
      <c r="DA60" s="1010"/>
      <c r="DC60" s="1010">
        <f t="shared" si="26"/>
        <v>0</v>
      </c>
      <c r="DD60" s="1010"/>
      <c r="DE60" s="1010"/>
      <c r="DG60" s="1010">
        <f t="shared" si="27"/>
        <v>0</v>
      </c>
      <c r="DH60" s="1010"/>
      <c r="DI60" s="1010"/>
      <c r="DK60" s="1010">
        <f t="shared" si="28"/>
        <v>0</v>
      </c>
      <c r="DL60" s="1010"/>
      <c r="DM60" s="1010"/>
      <c r="DO60" s="1010"/>
      <c r="DP60" s="1010"/>
      <c r="DQ60" s="1010"/>
      <c r="DS60" s="1010"/>
      <c r="DT60" s="1010"/>
      <c r="DU60" s="1010"/>
      <c r="DW60" s="1010"/>
      <c r="DX60" s="1010"/>
      <c r="DY60" s="1010"/>
      <c r="EA60" s="1010"/>
      <c r="EB60" s="1010"/>
      <c r="EC60" s="1010"/>
    </row>
    <row r="61" spans="1:133">
      <c r="A61" s="25" t="s">
        <v>518</v>
      </c>
      <c r="B61" s="1978">
        <f t="shared" si="3"/>
        <v>47118</v>
      </c>
      <c r="C61" s="1010">
        <f t="shared" si="0"/>
        <v>480885534.4599998</v>
      </c>
      <c r="D61" s="1010">
        <f t="shared" si="1"/>
        <v>7719641.7199999997</v>
      </c>
      <c r="E61" s="1010">
        <f t="shared" si="2"/>
        <v>2302329.52</v>
      </c>
      <c r="F61" s="998"/>
      <c r="G61" s="1010">
        <f t="shared" si="29"/>
        <v>480885534.4599998</v>
      </c>
      <c r="H61" s="1010">
        <v>7719641.7199999997</v>
      </c>
      <c r="I61" s="1010">
        <v>2302329.52</v>
      </c>
      <c r="J61" s="996"/>
      <c r="K61" s="1010">
        <f t="shared" si="30"/>
        <v>0</v>
      </c>
      <c r="L61" s="1010"/>
      <c r="M61" s="1010"/>
      <c r="N61" s="1000"/>
      <c r="O61" s="1010">
        <f t="shared" si="31"/>
        <v>0</v>
      </c>
      <c r="P61" s="1010"/>
      <c r="Q61" s="1010"/>
      <c r="R61" s="996"/>
      <c r="S61" s="1010">
        <f t="shared" si="4"/>
        <v>0</v>
      </c>
      <c r="T61" s="1010"/>
      <c r="U61" s="1010"/>
      <c r="V61" s="996"/>
      <c r="W61" s="1010">
        <f t="shared" si="5"/>
        <v>0</v>
      </c>
      <c r="X61" s="1010"/>
      <c r="Y61" s="1010"/>
      <c r="Z61" s="996"/>
      <c r="AA61" s="1010">
        <f t="shared" si="6"/>
        <v>0</v>
      </c>
      <c r="AB61" s="1010"/>
      <c r="AC61" s="1010"/>
      <c r="AD61" s="996"/>
      <c r="AE61" s="1010">
        <f t="shared" si="7"/>
        <v>0</v>
      </c>
      <c r="AF61" s="1010"/>
      <c r="AG61" s="1010"/>
      <c r="AH61" s="996"/>
      <c r="AI61" s="1010">
        <f t="shared" si="8"/>
        <v>0</v>
      </c>
      <c r="AJ61" s="1010"/>
      <c r="AK61" s="1010"/>
      <c r="AL61" s="996"/>
      <c r="AM61" s="1010">
        <f t="shared" si="9"/>
        <v>0</v>
      </c>
      <c r="AN61" s="1010"/>
      <c r="AO61" s="1010"/>
      <c r="AP61" s="996"/>
      <c r="AQ61" s="1010">
        <f t="shared" si="10"/>
        <v>0</v>
      </c>
      <c r="AR61" s="1010"/>
      <c r="AS61" s="1010"/>
      <c r="AT61" s="996"/>
      <c r="AU61" s="1010">
        <f t="shared" si="11"/>
        <v>0</v>
      </c>
      <c r="AV61" s="1010"/>
      <c r="AW61" s="1010"/>
      <c r="AX61" s="996"/>
      <c r="AY61" s="1010">
        <f t="shared" si="12"/>
        <v>0</v>
      </c>
      <c r="AZ61" s="1010"/>
      <c r="BA61" s="1010"/>
      <c r="BB61" s="996"/>
      <c r="BC61" s="1010">
        <f t="shared" si="13"/>
        <v>0</v>
      </c>
      <c r="BD61" s="1010"/>
      <c r="BE61" s="1010"/>
      <c r="BF61" s="996"/>
      <c r="BG61" s="1010">
        <f t="shared" si="14"/>
        <v>0</v>
      </c>
      <c r="BH61" s="1010"/>
      <c r="BI61" s="1010"/>
      <c r="BJ61" s="996"/>
      <c r="BK61" s="1010">
        <f t="shared" si="15"/>
        <v>0</v>
      </c>
      <c r="BL61" s="1010"/>
      <c r="BM61" s="1010"/>
      <c r="BN61" s="996"/>
      <c r="BO61" s="1010">
        <f t="shared" si="16"/>
        <v>0</v>
      </c>
      <c r="BP61" s="1010"/>
      <c r="BQ61" s="1010"/>
      <c r="BS61" s="1010">
        <f t="shared" si="17"/>
        <v>0</v>
      </c>
      <c r="BT61" s="1010"/>
      <c r="BU61" s="1010"/>
      <c r="BW61" s="1010">
        <f t="shared" si="18"/>
        <v>0</v>
      </c>
      <c r="BX61" s="1010"/>
      <c r="BY61" s="1010"/>
      <c r="CA61" s="1010">
        <f t="shared" si="19"/>
        <v>0</v>
      </c>
      <c r="CB61" s="1010"/>
      <c r="CC61" s="1010"/>
      <c r="CE61" s="1010">
        <f t="shared" si="20"/>
        <v>0</v>
      </c>
      <c r="CF61" s="1010"/>
      <c r="CG61" s="1010"/>
      <c r="CI61" s="1010">
        <f t="shared" si="21"/>
        <v>0</v>
      </c>
      <c r="CJ61" s="1010"/>
      <c r="CK61" s="1010"/>
      <c r="CM61" s="1010">
        <f t="shared" si="22"/>
        <v>0</v>
      </c>
      <c r="CN61" s="1010"/>
      <c r="CO61" s="1010"/>
      <c r="CQ61" s="1010">
        <f t="shared" si="23"/>
        <v>0</v>
      </c>
      <c r="CR61" s="1010"/>
      <c r="CS61" s="1010"/>
      <c r="CU61" s="1010">
        <f t="shared" si="24"/>
        <v>0</v>
      </c>
      <c r="CV61" s="1010"/>
      <c r="CW61" s="1010"/>
      <c r="CY61" s="1010">
        <f t="shared" si="25"/>
        <v>0</v>
      </c>
      <c r="CZ61" s="1010"/>
      <c r="DA61" s="1010"/>
      <c r="DC61" s="1010">
        <f t="shared" si="26"/>
        <v>0</v>
      </c>
      <c r="DD61" s="1010"/>
      <c r="DE61" s="1010"/>
      <c r="DG61" s="1010">
        <f t="shared" si="27"/>
        <v>0</v>
      </c>
      <c r="DH61" s="1010"/>
      <c r="DI61" s="1010"/>
      <c r="DK61" s="1010">
        <f t="shared" si="28"/>
        <v>0</v>
      </c>
      <c r="DL61" s="1010"/>
      <c r="DM61" s="1010"/>
      <c r="DO61" s="1010"/>
      <c r="DP61" s="1010"/>
      <c r="DQ61" s="1010"/>
      <c r="DS61" s="1010"/>
      <c r="DT61" s="1010"/>
      <c r="DU61" s="1010"/>
      <c r="DW61" s="1010"/>
      <c r="DX61" s="1010"/>
      <c r="DY61" s="1010"/>
      <c r="EA61" s="1010"/>
      <c r="EB61" s="1010"/>
      <c r="EC61" s="1010"/>
    </row>
    <row r="62" spans="1:133">
      <c r="A62" s="25" t="s">
        <v>518</v>
      </c>
      <c r="B62" s="1978">
        <f t="shared" si="3"/>
        <v>47149</v>
      </c>
      <c r="C62" s="1010">
        <f t="shared" si="0"/>
        <v>473165892.73999977</v>
      </c>
      <c r="D62" s="1010">
        <f t="shared" si="1"/>
        <v>7616423.2400000002</v>
      </c>
      <c r="E62" s="1010">
        <f t="shared" si="2"/>
        <v>2264034.6</v>
      </c>
      <c r="F62" s="998"/>
      <c r="G62" s="1010">
        <f t="shared" si="29"/>
        <v>473165892.73999977</v>
      </c>
      <c r="H62" s="1010">
        <v>7616423.2400000002</v>
      </c>
      <c r="I62" s="1010">
        <v>2264034.6</v>
      </c>
      <c r="J62" s="996"/>
      <c r="K62" s="1010">
        <f t="shared" si="30"/>
        <v>0</v>
      </c>
      <c r="L62" s="1010"/>
      <c r="M62" s="1010"/>
      <c r="N62" s="1000"/>
      <c r="O62" s="1010">
        <f t="shared" si="31"/>
        <v>0</v>
      </c>
      <c r="P62" s="1010"/>
      <c r="Q62" s="1010"/>
      <c r="R62" s="996"/>
      <c r="S62" s="1010">
        <f t="shared" si="4"/>
        <v>0</v>
      </c>
      <c r="T62" s="1010"/>
      <c r="U62" s="1010"/>
      <c r="V62" s="996"/>
      <c r="W62" s="1010">
        <f t="shared" si="5"/>
        <v>0</v>
      </c>
      <c r="X62" s="1010"/>
      <c r="Y62" s="1010"/>
      <c r="Z62" s="996"/>
      <c r="AA62" s="1010">
        <f t="shared" si="6"/>
        <v>0</v>
      </c>
      <c r="AB62" s="1010"/>
      <c r="AC62" s="1010"/>
      <c r="AD62" s="996"/>
      <c r="AE62" s="1010">
        <f t="shared" si="7"/>
        <v>0</v>
      </c>
      <c r="AF62" s="1010"/>
      <c r="AG62" s="1010"/>
      <c r="AH62" s="996"/>
      <c r="AI62" s="1010">
        <f t="shared" si="8"/>
        <v>0</v>
      </c>
      <c r="AJ62" s="1010"/>
      <c r="AK62" s="1010"/>
      <c r="AL62" s="996"/>
      <c r="AM62" s="1010">
        <f t="shared" si="9"/>
        <v>0</v>
      </c>
      <c r="AN62" s="1010"/>
      <c r="AO62" s="1010"/>
      <c r="AP62" s="996"/>
      <c r="AQ62" s="1010">
        <f t="shared" si="10"/>
        <v>0</v>
      </c>
      <c r="AR62" s="1010"/>
      <c r="AS62" s="1010"/>
      <c r="AT62" s="996"/>
      <c r="AU62" s="1010">
        <f t="shared" si="11"/>
        <v>0</v>
      </c>
      <c r="AV62" s="1010"/>
      <c r="AW62" s="1010"/>
      <c r="AX62" s="996"/>
      <c r="AY62" s="1010">
        <f t="shared" si="12"/>
        <v>0</v>
      </c>
      <c r="AZ62" s="1010"/>
      <c r="BA62" s="1010"/>
      <c r="BB62" s="996"/>
      <c r="BC62" s="1010">
        <f t="shared" si="13"/>
        <v>0</v>
      </c>
      <c r="BD62" s="1010"/>
      <c r="BE62" s="1010"/>
      <c r="BF62" s="996"/>
      <c r="BG62" s="1010">
        <f t="shared" si="14"/>
        <v>0</v>
      </c>
      <c r="BH62" s="1010"/>
      <c r="BI62" s="1010"/>
      <c r="BJ62" s="996"/>
      <c r="BK62" s="1010">
        <f t="shared" si="15"/>
        <v>0</v>
      </c>
      <c r="BL62" s="1010"/>
      <c r="BM62" s="1010"/>
      <c r="BN62" s="996"/>
      <c r="BO62" s="1010">
        <f t="shared" si="16"/>
        <v>0</v>
      </c>
      <c r="BP62" s="1010"/>
      <c r="BQ62" s="1010"/>
      <c r="BS62" s="1010">
        <f t="shared" si="17"/>
        <v>0</v>
      </c>
      <c r="BT62" s="1010"/>
      <c r="BU62" s="1010"/>
      <c r="BW62" s="1010">
        <f t="shared" si="18"/>
        <v>0</v>
      </c>
      <c r="BX62" s="1010"/>
      <c r="BY62" s="1010"/>
      <c r="CA62" s="1010">
        <f t="shared" si="19"/>
        <v>0</v>
      </c>
      <c r="CB62" s="1010"/>
      <c r="CC62" s="1010"/>
      <c r="CE62" s="1010">
        <f t="shared" si="20"/>
        <v>0</v>
      </c>
      <c r="CF62" s="1010"/>
      <c r="CG62" s="1010"/>
      <c r="CI62" s="1010">
        <f t="shared" si="21"/>
        <v>0</v>
      </c>
      <c r="CJ62" s="1010"/>
      <c r="CK62" s="1010"/>
      <c r="CM62" s="1010">
        <f t="shared" si="22"/>
        <v>0</v>
      </c>
      <c r="CN62" s="1010"/>
      <c r="CO62" s="1010"/>
      <c r="CQ62" s="1010">
        <f t="shared" si="23"/>
        <v>0</v>
      </c>
      <c r="CR62" s="1010"/>
      <c r="CS62" s="1010"/>
      <c r="CU62" s="1010">
        <f t="shared" si="24"/>
        <v>0</v>
      </c>
      <c r="CV62" s="1010"/>
      <c r="CW62" s="1010"/>
      <c r="CY62" s="1010">
        <f t="shared" si="25"/>
        <v>0</v>
      </c>
      <c r="CZ62" s="1010"/>
      <c r="DA62" s="1010"/>
      <c r="DC62" s="1010">
        <f t="shared" si="26"/>
        <v>0</v>
      </c>
      <c r="DD62" s="1010"/>
      <c r="DE62" s="1010"/>
      <c r="DG62" s="1010">
        <f t="shared" si="27"/>
        <v>0</v>
      </c>
      <c r="DH62" s="1010"/>
      <c r="DI62" s="1010"/>
      <c r="DK62" s="1010">
        <f t="shared" si="28"/>
        <v>0</v>
      </c>
      <c r="DL62" s="1010"/>
      <c r="DM62" s="1010"/>
      <c r="DO62" s="1010"/>
      <c r="DP62" s="1010"/>
      <c r="DQ62" s="1010"/>
      <c r="DS62" s="1010"/>
      <c r="DT62" s="1010"/>
      <c r="DU62" s="1010"/>
      <c r="DW62" s="1010"/>
      <c r="DX62" s="1010"/>
      <c r="DY62" s="1010"/>
      <c r="EA62" s="1010"/>
      <c r="EB62" s="1010"/>
      <c r="EC62" s="1010"/>
    </row>
    <row r="63" spans="1:133">
      <c r="A63" s="25" t="s">
        <v>518</v>
      </c>
      <c r="B63" s="1978">
        <f t="shared" si="3"/>
        <v>47177</v>
      </c>
      <c r="C63" s="1010">
        <f t="shared" si="0"/>
        <v>465549469.49999976</v>
      </c>
      <c r="D63" s="1010">
        <f t="shared" si="1"/>
        <v>7479641.3700000001</v>
      </c>
      <c r="E63" s="1010">
        <f t="shared" si="2"/>
        <v>2226226.85</v>
      </c>
      <c r="F63" s="998"/>
      <c r="G63" s="1010">
        <f t="shared" si="29"/>
        <v>465549469.49999976</v>
      </c>
      <c r="H63" s="1010">
        <v>7479641.3700000001</v>
      </c>
      <c r="I63" s="1010">
        <v>2226226.85</v>
      </c>
      <c r="J63" s="996"/>
      <c r="K63" s="1010">
        <f t="shared" si="30"/>
        <v>0</v>
      </c>
      <c r="L63" s="1010"/>
      <c r="M63" s="1010"/>
      <c r="N63" s="1000"/>
      <c r="O63" s="1010">
        <f t="shared" si="31"/>
        <v>0</v>
      </c>
      <c r="P63" s="1010"/>
      <c r="Q63" s="1010"/>
      <c r="R63" s="996"/>
      <c r="S63" s="1010">
        <f t="shared" si="4"/>
        <v>0</v>
      </c>
      <c r="T63" s="1010"/>
      <c r="U63" s="1010"/>
      <c r="V63" s="996"/>
      <c r="W63" s="1010">
        <f t="shared" si="5"/>
        <v>0</v>
      </c>
      <c r="X63" s="1010"/>
      <c r="Y63" s="1010"/>
      <c r="Z63" s="996"/>
      <c r="AA63" s="1010">
        <f t="shared" si="6"/>
        <v>0</v>
      </c>
      <c r="AB63" s="1010"/>
      <c r="AC63" s="1010"/>
      <c r="AD63" s="996"/>
      <c r="AE63" s="1010">
        <f t="shared" si="7"/>
        <v>0</v>
      </c>
      <c r="AF63" s="1010"/>
      <c r="AG63" s="1010"/>
      <c r="AH63" s="996"/>
      <c r="AI63" s="1010">
        <f t="shared" si="8"/>
        <v>0</v>
      </c>
      <c r="AJ63" s="1010"/>
      <c r="AK63" s="1010"/>
      <c r="AL63" s="996"/>
      <c r="AM63" s="1010">
        <f t="shared" si="9"/>
        <v>0</v>
      </c>
      <c r="AN63" s="1010"/>
      <c r="AO63" s="1010"/>
      <c r="AP63" s="996"/>
      <c r="AQ63" s="1010">
        <f t="shared" si="10"/>
        <v>0</v>
      </c>
      <c r="AR63" s="1010"/>
      <c r="AS63" s="1010"/>
      <c r="AT63" s="996"/>
      <c r="AU63" s="1010">
        <f t="shared" si="11"/>
        <v>0</v>
      </c>
      <c r="AV63" s="1010"/>
      <c r="AW63" s="1010"/>
      <c r="AX63" s="996"/>
      <c r="AY63" s="1010">
        <f t="shared" si="12"/>
        <v>0</v>
      </c>
      <c r="AZ63" s="1010"/>
      <c r="BA63" s="1010"/>
      <c r="BB63" s="996"/>
      <c r="BC63" s="1010">
        <f t="shared" si="13"/>
        <v>0</v>
      </c>
      <c r="BD63" s="1010"/>
      <c r="BE63" s="1010"/>
      <c r="BF63" s="996"/>
      <c r="BG63" s="1010">
        <f t="shared" si="14"/>
        <v>0</v>
      </c>
      <c r="BH63" s="1010"/>
      <c r="BI63" s="1010"/>
      <c r="BJ63" s="996"/>
      <c r="BK63" s="1010">
        <f t="shared" si="15"/>
        <v>0</v>
      </c>
      <c r="BL63" s="1010"/>
      <c r="BM63" s="1010"/>
      <c r="BN63" s="996"/>
      <c r="BO63" s="1010">
        <f t="shared" si="16"/>
        <v>0</v>
      </c>
      <c r="BP63" s="1010"/>
      <c r="BQ63" s="1010"/>
      <c r="BS63" s="1010">
        <f t="shared" si="17"/>
        <v>0</v>
      </c>
      <c r="BT63" s="1010"/>
      <c r="BU63" s="1010"/>
      <c r="BW63" s="1010">
        <f t="shared" si="18"/>
        <v>0</v>
      </c>
      <c r="BX63" s="1010"/>
      <c r="BY63" s="1010"/>
      <c r="CA63" s="1010">
        <f t="shared" si="19"/>
        <v>0</v>
      </c>
      <c r="CB63" s="1010"/>
      <c r="CC63" s="1010"/>
      <c r="CE63" s="1010">
        <f t="shared" si="20"/>
        <v>0</v>
      </c>
      <c r="CF63" s="1010"/>
      <c r="CG63" s="1010"/>
      <c r="CI63" s="1010">
        <f t="shared" si="21"/>
        <v>0</v>
      </c>
      <c r="CJ63" s="1010"/>
      <c r="CK63" s="1010"/>
      <c r="CM63" s="1010">
        <f t="shared" si="22"/>
        <v>0</v>
      </c>
      <c r="CN63" s="1010"/>
      <c r="CO63" s="1010"/>
      <c r="CQ63" s="1010">
        <f t="shared" si="23"/>
        <v>0</v>
      </c>
      <c r="CR63" s="1010"/>
      <c r="CS63" s="1010"/>
      <c r="CU63" s="1010">
        <f t="shared" si="24"/>
        <v>0</v>
      </c>
      <c r="CV63" s="1010"/>
      <c r="CW63" s="1010"/>
      <c r="CY63" s="1010">
        <f t="shared" si="25"/>
        <v>0</v>
      </c>
      <c r="CZ63" s="1010"/>
      <c r="DA63" s="1010"/>
      <c r="DC63" s="1010">
        <f t="shared" si="26"/>
        <v>0</v>
      </c>
      <c r="DD63" s="1010"/>
      <c r="DE63" s="1010"/>
      <c r="DG63" s="1010">
        <f t="shared" si="27"/>
        <v>0</v>
      </c>
      <c r="DH63" s="1010"/>
      <c r="DI63" s="1010"/>
      <c r="DK63" s="1010">
        <f t="shared" si="28"/>
        <v>0</v>
      </c>
      <c r="DL63" s="1010"/>
      <c r="DM63" s="1010"/>
      <c r="DO63" s="1010"/>
      <c r="DP63" s="1010"/>
      <c r="DQ63" s="1010"/>
      <c r="DS63" s="1010"/>
      <c r="DT63" s="1010"/>
      <c r="DU63" s="1010"/>
      <c r="DW63" s="1010"/>
      <c r="DX63" s="1010"/>
      <c r="DY63" s="1010"/>
      <c r="EA63" s="1010"/>
      <c r="EB63" s="1010"/>
      <c r="EC63" s="1010"/>
    </row>
    <row r="64" spans="1:133">
      <c r="A64" s="25" t="s">
        <v>518</v>
      </c>
      <c r="B64" s="1978">
        <f t="shared" si="3"/>
        <v>47208</v>
      </c>
      <c r="C64" s="1010">
        <f t="shared" si="0"/>
        <v>458069828.12999976</v>
      </c>
      <c r="D64" s="1010">
        <f t="shared" si="1"/>
        <v>7353060.8700000001</v>
      </c>
      <c r="E64" s="1010">
        <f t="shared" si="2"/>
        <v>2189077.7799999998</v>
      </c>
      <c r="F64" s="998"/>
      <c r="G64" s="1010">
        <f t="shared" si="29"/>
        <v>458069828.12999976</v>
      </c>
      <c r="H64" s="1010">
        <v>7353060.8700000001</v>
      </c>
      <c r="I64" s="1010">
        <v>2189077.7799999998</v>
      </c>
      <c r="J64" s="996"/>
      <c r="K64" s="1010">
        <f t="shared" si="30"/>
        <v>0</v>
      </c>
      <c r="L64" s="1010"/>
      <c r="M64" s="1010"/>
      <c r="N64" s="1000"/>
      <c r="O64" s="1010">
        <f t="shared" si="31"/>
        <v>0</v>
      </c>
      <c r="P64" s="1010"/>
      <c r="Q64" s="1010"/>
      <c r="R64" s="996"/>
      <c r="S64" s="1010">
        <f t="shared" si="4"/>
        <v>0</v>
      </c>
      <c r="T64" s="1010"/>
      <c r="U64" s="1010"/>
      <c r="V64" s="996"/>
      <c r="W64" s="1010">
        <f t="shared" si="5"/>
        <v>0</v>
      </c>
      <c r="X64" s="1010"/>
      <c r="Y64" s="1010"/>
      <c r="Z64" s="996"/>
      <c r="AA64" s="1010">
        <f t="shared" si="6"/>
        <v>0</v>
      </c>
      <c r="AB64" s="1010"/>
      <c r="AC64" s="1010"/>
      <c r="AD64" s="996"/>
      <c r="AE64" s="1010">
        <f t="shared" si="7"/>
        <v>0</v>
      </c>
      <c r="AF64" s="1010"/>
      <c r="AG64" s="1010"/>
      <c r="AH64" s="996"/>
      <c r="AI64" s="1010">
        <f t="shared" si="8"/>
        <v>0</v>
      </c>
      <c r="AJ64" s="1010"/>
      <c r="AK64" s="1010"/>
      <c r="AL64" s="996"/>
      <c r="AM64" s="1010">
        <f t="shared" si="9"/>
        <v>0</v>
      </c>
      <c r="AN64" s="1010"/>
      <c r="AO64" s="1010"/>
      <c r="AP64" s="996"/>
      <c r="AQ64" s="1010">
        <f t="shared" si="10"/>
        <v>0</v>
      </c>
      <c r="AR64" s="1010"/>
      <c r="AS64" s="1010"/>
      <c r="AT64" s="996"/>
      <c r="AU64" s="1010">
        <f t="shared" si="11"/>
        <v>0</v>
      </c>
      <c r="AV64" s="1010"/>
      <c r="AW64" s="1010"/>
      <c r="AX64" s="996"/>
      <c r="AY64" s="1010">
        <f t="shared" si="12"/>
        <v>0</v>
      </c>
      <c r="AZ64" s="1010"/>
      <c r="BA64" s="1010"/>
      <c r="BB64" s="996"/>
      <c r="BC64" s="1010">
        <f t="shared" si="13"/>
        <v>0</v>
      </c>
      <c r="BD64" s="1010"/>
      <c r="BE64" s="1010"/>
      <c r="BF64" s="996"/>
      <c r="BG64" s="1010">
        <f t="shared" si="14"/>
        <v>0</v>
      </c>
      <c r="BH64" s="1010"/>
      <c r="BI64" s="1010"/>
      <c r="BJ64" s="996"/>
      <c r="BK64" s="1010">
        <f t="shared" si="15"/>
        <v>0</v>
      </c>
      <c r="BL64" s="1010"/>
      <c r="BM64" s="1010"/>
      <c r="BN64" s="996"/>
      <c r="BO64" s="1010">
        <f t="shared" si="16"/>
        <v>0</v>
      </c>
      <c r="BP64" s="1010"/>
      <c r="BQ64" s="1010"/>
      <c r="BS64" s="1010">
        <f t="shared" si="17"/>
        <v>0</v>
      </c>
      <c r="BT64" s="1010"/>
      <c r="BU64" s="1010"/>
      <c r="BW64" s="1010">
        <f t="shared" si="18"/>
        <v>0</v>
      </c>
      <c r="BX64" s="1010"/>
      <c r="BY64" s="1010"/>
      <c r="CA64" s="1010">
        <f t="shared" si="19"/>
        <v>0</v>
      </c>
      <c r="CB64" s="1010"/>
      <c r="CC64" s="1010"/>
      <c r="CE64" s="1010">
        <f t="shared" si="20"/>
        <v>0</v>
      </c>
      <c r="CF64" s="1010"/>
      <c r="CG64" s="1010"/>
      <c r="CI64" s="1010">
        <f t="shared" si="21"/>
        <v>0</v>
      </c>
      <c r="CJ64" s="1010"/>
      <c r="CK64" s="1010"/>
      <c r="CM64" s="1010">
        <f t="shared" si="22"/>
        <v>0</v>
      </c>
      <c r="CN64" s="1010"/>
      <c r="CO64" s="1010"/>
      <c r="CQ64" s="1010">
        <f t="shared" si="23"/>
        <v>0</v>
      </c>
      <c r="CR64" s="1010"/>
      <c r="CS64" s="1010"/>
      <c r="CU64" s="1010">
        <f t="shared" si="24"/>
        <v>0</v>
      </c>
      <c r="CV64" s="1010"/>
      <c r="CW64" s="1010"/>
      <c r="CY64" s="1010">
        <f t="shared" si="25"/>
        <v>0</v>
      </c>
      <c r="CZ64" s="1010"/>
      <c r="DA64" s="1010"/>
      <c r="DC64" s="1010">
        <f t="shared" si="26"/>
        <v>0</v>
      </c>
      <c r="DD64" s="1010"/>
      <c r="DE64" s="1010"/>
      <c r="DG64" s="1010">
        <f t="shared" si="27"/>
        <v>0</v>
      </c>
      <c r="DH64" s="1010"/>
      <c r="DI64" s="1010"/>
      <c r="DK64" s="1010">
        <f t="shared" si="28"/>
        <v>0</v>
      </c>
      <c r="DL64" s="1010"/>
      <c r="DM64" s="1010"/>
      <c r="DO64" s="1010"/>
      <c r="DP64" s="1010"/>
      <c r="DQ64" s="1010"/>
      <c r="DS64" s="1010"/>
      <c r="DT64" s="1010"/>
      <c r="DU64" s="1010"/>
      <c r="DW64" s="1010"/>
      <c r="DX64" s="1010"/>
      <c r="DY64" s="1010"/>
      <c r="EA64" s="1010"/>
      <c r="EB64" s="1010"/>
      <c r="EC64" s="1010"/>
    </row>
    <row r="65" spans="1:133">
      <c r="A65" s="25" t="s">
        <v>518</v>
      </c>
      <c r="B65" s="1978">
        <f t="shared" si="3"/>
        <v>47238</v>
      </c>
      <c r="C65" s="1010">
        <f t="shared" si="0"/>
        <v>450716767.25999975</v>
      </c>
      <c r="D65" s="1010">
        <f t="shared" si="1"/>
        <v>7221474.7199999997</v>
      </c>
      <c r="E65" s="1010">
        <f t="shared" si="2"/>
        <v>2152574.42</v>
      </c>
      <c r="F65" s="998"/>
      <c r="G65" s="1010">
        <f t="shared" si="29"/>
        <v>450716767.25999975</v>
      </c>
      <c r="H65" s="1010">
        <v>7221474.7199999997</v>
      </c>
      <c r="I65" s="1010">
        <v>2152574.42</v>
      </c>
      <c r="J65" s="996"/>
      <c r="K65" s="1010">
        <f t="shared" si="30"/>
        <v>0</v>
      </c>
      <c r="L65" s="1010"/>
      <c r="M65" s="1010"/>
      <c r="N65" s="1000"/>
      <c r="O65" s="1010">
        <f t="shared" si="31"/>
        <v>0</v>
      </c>
      <c r="P65" s="1010"/>
      <c r="Q65" s="1010"/>
      <c r="R65" s="996"/>
      <c r="S65" s="1010">
        <f t="shared" si="4"/>
        <v>0</v>
      </c>
      <c r="T65" s="1010"/>
      <c r="U65" s="1010"/>
      <c r="V65" s="996"/>
      <c r="W65" s="1010">
        <f t="shared" si="5"/>
        <v>0</v>
      </c>
      <c r="X65" s="1010"/>
      <c r="Y65" s="1010"/>
      <c r="Z65" s="996"/>
      <c r="AA65" s="1010">
        <f t="shared" si="6"/>
        <v>0</v>
      </c>
      <c r="AB65" s="1010"/>
      <c r="AC65" s="1010"/>
      <c r="AD65" s="996"/>
      <c r="AE65" s="1010">
        <f t="shared" si="7"/>
        <v>0</v>
      </c>
      <c r="AF65" s="1010"/>
      <c r="AG65" s="1010"/>
      <c r="AH65" s="996"/>
      <c r="AI65" s="1010">
        <f t="shared" si="8"/>
        <v>0</v>
      </c>
      <c r="AJ65" s="1010"/>
      <c r="AK65" s="1010"/>
      <c r="AL65" s="996"/>
      <c r="AM65" s="1010">
        <f t="shared" si="9"/>
        <v>0</v>
      </c>
      <c r="AN65" s="1010"/>
      <c r="AO65" s="1010"/>
      <c r="AP65" s="996"/>
      <c r="AQ65" s="1010">
        <f t="shared" si="10"/>
        <v>0</v>
      </c>
      <c r="AR65" s="1010"/>
      <c r="AS65" s="1010"/>
      <c r="AT65" s="996"/>
      <c r="AU65" s="1010">
        <f t="shared" si="11"/>
        <v>0</v>
      </c>
      <c r="AV65" s="1010"/>
      <c r="AW65" s="1010"/>
      <c r="AX65" s="996"/>
      <c r="AY65" s="1010">
        <f t="shared" si="12"/>
        <v>0</v>
      </c>
      <c r="AZ65" s="1010"/>
      <c r="BA65" s="1010"/>
      <c r="BB65" s="996"/>
      <c r="BC65" s="1010">
        <f t="shared" si="13"/>
        <v>0</v>
      </c>
      <c r="BD65" s="1010"/>
      <c r="BE65" s="1010"/>
      <c r="BF65" s="996"/>
      <c r="BG65" s="1010">
        <f t="shared" si="14"/>
        <v>0</v>
      </c>
      <c r="BH65" s="1010"/>
      <c r="BI65" s="1010"/>
      <c r="BJ65" s="996"/>
      <c r="BK65" s="1010">
        <f t="shared" si="15"/>
        <v>0</v>
      </c>
      <c r="BL65" s="1010"/>
      <c r="BM65" s="1010"/>
      <c r="BN65" s="996"/>
      <c r="BO65" s="1010">
        <f t="shared" si="16"/>
        <v>0</v>
      </c>
      <c r="BP65" s="1010"/>
      <c r="BQ65" s="1010"/>
      <c r="BS65" s="1010">
        <f t="shared" si="17"/>
        <v>0</v>
      </c>
      <c r="BT65" s="1010"/>
      <c r="BU65" s="1010"/>
      <c r="BW65" s="1010">
        <f t="shared" si="18"/>
        <v>0</v>
      </c>
      <c r="BX65" s="1010"/>
      <c r="BY65" s="1010"/>
      <c r="CA65" s="1010">
        <f t="shared" si="19"/>
        <v>0</v>
      </c>
      <c r="CB65" s="1010"/>
      <c r="CC65" s="1010"/>
      <c r="CE65" s="1010">
        <f t="shared" si="20"/>
        <v>0</v>
      </c>
      <c r="CF65" s="1010"/>
      <c r="CG65" s="1010"/>
      <c r="CI65" s="1010">
        <f t="shared" si="21"/>
        <v>0</v>
      </c>
      <c r="CJ65" s="1010"/>
      <c r="CK65" s="1010"/>
      <c r="CM65" s="1010">
        <f t="shared" si="22"/>
        <v>0</v>
      </c>
      <c r="CN65" s="1010"/>
      <c r="CO65" s="1010"/>
      <c r="CQ65" s="1010">
        <f t="shared" si="23"/>
        <v>0</v>
      </c>
      <c r="CR65" s="1010"/>
      <c r="CS65" s="1010"/>
      <c r="CU65" s="1010">
        <f t="shared" si="24"/>
        <v>0</v>
      </c>
      <c r="CV65" s="1010"/>
      <c r="CW65" s="1010"/>
      <c r="CY65" s="1010">
        <f t="shared" si="25"/>
        <v>0</v>
      </c>
      <c r="CZ65" s="1010"/>
      <c r="DA65" s="1010"/>
      <c r="DC65" s="1010">
        <f t="shared" si="26"/>
        <v>0</v>
      </c>
      <c r="DD65" s="1010"/>
      <c r="DE65" s="1010"/>
      <c r="DG65" s="1010">
        <f t="shared" si="27"/>
        <v>0</v>
      </c>
      <c r="DH65" s="1010"/>
      <c r="DI65" s="1010"/>
      <c r="DK65" s="1010">
        <f t="shared" si="28"/>
        <v>0</v>
      </c>
      <c r="DL65" s="1010"/>
      <c r="DM65" s="1010"/>
      <c r="DO65" s="1010"/>
      <c r="DP65" s="1010"/>
      <c r="DQ65" s="1010"/>
      <c r="DS65" s="1010"/>
      <c r="DT65" s="1010"/>
      <c r="DU65" s="1010"/>
      <c r="DW65" s="1010"/>
      <c r="DX65" s="1010"/>
      <c r="DY65" s="1010"/>
      <c r="EA65" s="1010"/>
      <c r="EB65" s="1010"/>
      <c r="EC65" s="1010"/>
    </row>
    <row r="66" spans="1:133">
      <c r="A66" s="25" t="s">
        <v>518</v>
      </c>
      <c r="B66" s="1978">
        <f t="shared" si="3"/>
        <v>47269</v>
      </c>
      <c r="C66" s="1010">
        <f t="shared" si="0"/>
        <v>443495292.53999972</v>
      </c>
      <c r="D66" s="1010">
        <f t="shared" si="1"/>
        <v>7083712.9699999997</v>
      </c>
      <c r="E66" s="1010">
        <f t="shared" si="2"/>
        <v>2116782.83</v>
      </c>
      <c r="F66" s="998"/>
      <c r="G66" s="1010">
        <f t="shared" si="29"/>
        <v>443495292.53999972</v>
      </c>
      <c r="H66" s="1010">
        <v>7083712.9699999997</v>
      </c>
      <c r="I66" s="1010">
        <v>2116782.83</v>
      </c>
      <c r="J66" s="996"/>
      <c r="K66" s="1010">
        <f t="shared" si="30"/>
        <v>0</v>
      </c>
      <c r="L66" s="1010"/>
      <c r="M66" s="1010"/>
      <c r="N66" s="1000"/>
      <c r="O66" s="1010">
        <f t="shared" si="31"/>
        <v>0</v>
      </c>
      <c r="P66" s="1010"/>
      <c r="Q66" s="1010"/>
      <c r="R66" s="996"/>
      <c r="S66" s="1010">
        <f t="shared" si="4"/>
        <v>0</v>
      </c>
      <c r="T66" s="1010"/>
      <c r="U66" s="1010"/>
      <c r="V66" s="996"/>
      <c r="W66" s="1010">
        <f t="shared" si="5"/>
        <v>0</v>
      </c>
      <c r="X66" s="1010"/>
      <c r="Y66" s="1010"/>
      <c r="Z66" s="996"/>
      <c r="AA66" s="1010">
        <f t="shared" si="6"/>
        <v>0</v>
      </c>
      <c r="AB66" s="1010"/>
      <c r="AC66" s="1010"/>
      <c r="AD66" s="996"/>
      <c r="AE66" s="1010">
        <f t="shared" si="7"/>
        <v>0</v>
      </c>
      <c r="AF66" s="1010"/>
      <c r="AG66" s="1010"/>
      <c r="AH66" s="996"/>
      <c r="AI66" s="1010">
        <f t="shared" si="8"/>
        <v>0</v>
      </c>
      <c r="AJ66" s="1010"/>
      <c r="AK66" s="1010"/>
      <c r="AL66" s="996"/>
      <c r="AM66" s="1010">
        <f t="shared" si="9"/>
        <v>0</v>
      </c>
      <c r="AN66" s="1010"/>
      <c r="AO66" s="1010"/>
      <c r="AP66" s="996"/>
      <c r="AQ66" s="1010">
        <f t="shared" si="10"/>
        <v>0</v>
      </c>
      <c r="AR66" s="1010"/>
      <c r="AS66" s="1010"/>
      <c r="AT66" s="996"/>
      <c r="AU66" s="1010">
        <f t="shared" si="11"/>
        <v>0</v>
      </c>
      <c r="AV66" s="1010"/>
      <c r="AW66" s="1010"/>
      <c r="AX66" s="996"/>
      <c r="AY66" s="1010">
        <f t="shared" si="12"/>
        <v>0</v>
      </c>
      <c r="AZ66" s="1010"/>
      <c r="BA66" s="1010"/>
      <c r="BB66" s="996"/>
      <c r="BC66" s="1010">
        <f t="shared" si="13"/>
        <v>0</v>
      </c>
      <c r="BD66" s="1010"/>
      <c r="BE66" s="1010"/>
      <c r="BF66" s="996"/>
      <c r="BG66" s="1010">
        <f t="shared" si="14"/>
        <v>0</v>
      </c>
      <c r="BH66" s="1010"/>
      <c r="BI66" s="1010"/>
      <c r="BJ66" s="996"/>
      <c r="BK66" s="1010">
        <f t="shared" si="15"/>
        <v>0</v>
      </c>
      <c r="BL66" s="1010"/>
      <c r="BM66" s="1010"/>
      <c r="BN66" s="996"/>
      <c r="BO66" s="1010">
        <f t="shared" si="16"/>
        <v>0</v>
      </c>
      <c r="BP66" s="1010"/>
      <c r="BQ66" s="1010"/>
      <c r="BS66" s="1010">
        <f t="shared" si="17"/>
        <v>0</v>
      </c>
      <c r="BT66" s="1010"/>
      <c r="BU66" s="1010"/>
      <c r="BW66" s="1010">
        <f t="shared" si="18"/>
        <v>0</v>
      </c>
      <c r="BX66" s="1010"/>
      <c r="BY66" s="1010"/>
      <c r="CA66" s="1010">
        <f t="shared" si="19"/>
        <v>0</v>
      </c>
      <c r="CB66" s="1010"/>
      <c r="CC66" s="1010"/>
      <c r="CE66" s="1010">
        <f t="shared" si="20"/>
        <v>0</v>
      </c>
      <c r="CF66" s="1010"/>
      <c r="CG66" s="1010"/>
      <c r="CI66" s="1010">
        <f t="shared" si="21"/>
        <v>0</v>
      </c>
      <c r="CJ66" s="1010"/>
      <c r="CK66" s="1010"/>
      <c r="CM66" s="1010">
        <f t="shared" si="22"/>
        <v>0</v>
      </c>
      <c r="CN66" s="1010"/>
      <c r="CO66" s="1010"/>
      <c r="CQ66" s="1010">
        <f t="shared" si="23"/>
        <v>0</v>
      </c>
      <c r="CR66" s="1010"/>
      <c r="CS66" s="1010"/>
      <c r="CU66" s="1010">
        <f t="shared" si="24"/>
        <v>0</v>
      </c>
      <c r="CV66" s="1010"/>
      <c r="CW66" s="1010"/>
      <c r="CY66" s="1010">
        <f t="shared" si="25"/>
        <v>0</v>
      </c>
      <c r="CZ66" s="1010"/>
      <c r="DA66" s="1010"/>
      <c r="DC66" s="1010">
        <f t="shared" si="26"/>
        <v>0</v>
      </c>
      <c r="DD66" s="1010"/>
      <c r="DE66" s="1010"/>
      <c r="DG66" s="1010">
        <f t="shared" si="27"/>
        <v>0</v>
      </c>
      <c r="DH66" s="1010"/>
      <c r="DI66" s="1010"/>
      <c r="DK66" s="1010">
        <f t="shared" si="28"/>
        <v>0</v>
      </c>
      <c r="DL66" s="1010"/>
      <c r="DM66" s="1010"/>
      <c r="DO66" s="1010"/>
      <c r="DP66" s="1010"/>
      <c r="DQ66" s="1010"/>
      <c r="DS66" s="1010"/>
      <c r="DT66" s="1010"/>
      <c r="DU66" s="1010"/>
      <c r="DW66" s="1010"/>
      <c r="DX66" s="1010"/>
      <c r="DY66" s="1010"/>
      <c r="EA66" s="1010"/>
      <c r="EB66" s="1010"/>
      <c r="EC66" s="1010"/>
    </row>
    <row r="67" spans="1:133">
      <c r="A67" s="25" t="s">
        <v>518</v>
      </c>
      <c r="B67" s="1978">
        <f t="shared" si="3"/>
        <v>47299</v>
      </c>
      <c r="C67" s="1010">
        <f t="shared" si="0"/>
        <v>436411579.56999969</v>
      </c>
      <c r="D67" s="1010">
        <f t="shared" si="1"/>
        <v>6920571.5999999996</v>
      </c>
      <c r="E67" s="1010">
        <f t="shared" si="2"/>
        <v>2081681.18</v>
      </c>
      <c r="F67" s="998"/>
      <c r="G67" s="1010">
        <f t="shared" si="29"/>
        <v>436411579.56999969</v>
      </c>
      <c r="H67" s="1010">
        <v>6920571.5999999996</v>
      </c>
      <c r="I67" s="1010">
        <v>2081681.18</v>
      </c>
      <c r="J67" s="996"/>
      <c r="K67" s="1010">
        <f t="shared" si="30"/>
        <v>0</v>
      </c>
      <c r="L67" s="1010"/>
      <c r="M67" s="1010"/>
      <c r="N67" s="1000"/>
      <c r="O67" s="1010">
        <f t="shared" si="31"/>
        <v>0</v>
      </c>
      <c r="P67" s="1010"/>
      <c r="Q67" s="1010"/>
      <c r="R67" s="996"/>
      <c r="S67" s="1010">
        <f t="shared" si="4"/>
        <v>0</v>
      </c>
      <c r="T67" s="1010"/>
      <c r="U67" s="1010"/>
      <c r="V67" s="996"/>
      <c r="W67" s="1010">
        <f t="shared" si="5"/>
        <v>0</v>
      </c>
      <c r="X67" s="1010"/>
      <c r="Y67" s="1010"/>
      <c r="Z67" s="996"/>
      <c r="AA67" s="1010">
        <f t="shared" si="6"/>
        <v>0</v>
      </c>
      <c r="AB67" s="1010"/>
      <c r="AC67" s="1010"/>
      <c r="AD67" s="996"/>
      <c r="AE67" s="1010">
        <f t="shared" si="7"/>
        <v>0</v>
      </c>
      <c r="AF67" s="1010"/>
      <c r="AG67" s="1010"/>
      <c r="AH67" s="996"/>
      <c r="AI67" s="1010">
        <f t="shared" si="8"/>
        <v>0</v>
      </c>
      <c r="AJ67" s="1010"/>
      <c r="AK67" s="1010"/>
      <c r="AL67" s="996"/>
      <c r="AM67" s="1010">
        <f t="shared" si="9"/>
        <v>0</v>
      </c>
      <c r="AN67" s="1010"/>
      <c r="AO67" s="1010"/>
      <c r="AP67" s="996"/>
      <c r="AQ67" s="1010">
        <f t="shared" si="10"/>
        <v>0</v>
      </c>
      <c r="AR67" s="1010"/>
      <c r="AS67" s="1010"/>
      <c r="AT67" s="996"/>
      <c r="AU67" s="1010">
        <f t="shared" si="11"/>
        <v>0</v>
      </c>
      <c r="AV67" s="1010"/>
      <c r="AW67" s="1010"/>
      <c r="AX67" s="996"/>
      <c r="AY67" s="1010">
        <f t="shared" si="12"/>
        <v>0</v>
      </c>
      <c r="AZ67" s="1010"/>
      <c r="BA67" s="1010"/>
      <c r="BB67" s="996"/>
      <c r="BC67" s="1010">
        <f t="shared" si="13"/>
        <v>0</v>
      </c>
      <c r="BD67" s="1010"/>
      <c r="BE67" s="1010"/>
      <c r="BF67" s="996"/>
      <c r="BG67" s="1010">
        <f t="shared" si="14"/>
        <v>0</v>
      </c>
      <c r="BH67" s="1010"/>
      <c r="BI67" s="1010"/>
      <c r="BJ67" s="996"/>
      <c r="BK67" s="1010">
        <f t="shared" si="15"/>
        <v>0</v>
      </c>
      <c r="BL67" s="1010"/>
      <c r="BM67" s="1010"/>
      <c r="BN67" s="996"/>
      <c r="BO67" s="1010">
        <f t="shared" si="16"/>
        <v>0</v>
      </c>
      <c r="BP67" s="1010"/>
      <c r="BQ67" s="1010"/>
      <c r="BS67" s="1010">
        <f t="shared" si="17"/>
        <v>0</v>
      </c>
      <c r="BT67" s="1010"/>
      <c r="BU67" s="1010"/>
      <c r="BW67" s="1010">
        <f t="shared" si="18"/>
        <v>0</v>
      </c>
      <c r="BX67" s="1010"/>
      <c r="BY67" s="1010"/>
      <c r="CA67" s="1010">
        <f t="shared" si="19"/>
        <v>0</v>
      </c>
      <c r="CB67" s="1010"/>
      <c r="CC67" s="1010"/>
      <c r="CE67" s="1010">
        <f t="shared" si="20"/>
        <v>0</v>
      </c>
      <c r="CF67" s="1010"/>
      <c r="CG67" s="1010"/>
      <c r="CI67" s="1010">
        <f t="shared" si="21"/>
        <v>0</v>
      </c>
      <c r="CJ67" s="1010"/>
      <c r="CK67" s="1010"/>
      <c r="CM67" s="1010">
        <f t="shared" si="22"/>
        <v>0</v>
      </c>
      <c r="CN67" s="1010"/>
      <c r="CO67" s="1010"/>
      <c r="CQ67" s="1010">
        <f t="shared" si="23"/>
        <v>0</v>
      </c>
      <c r="CR67" s="1010"/>
      <c r="CS67" s="1010"/>
      <c r="CU67" s="1010">
        <f t="shared" si="24"/>
        <v>0</v>
      </c>
      <c r="CV67" s="1010"/>
      <c r="CW67" s="1010"/>
      <c r="CY67" s="1010">
        <f t="shared" si="25"/>
        <v>0</v>
      </c>
      <c r="CZ67" s="1010"/>
      <c r="DA67" s="1010"/>
      <c r="DC67" s="1010">
        <f t="shared" si="26"/>
        <v>0</v>
      </c>
      <c r="DD67" s="1010"/>
      <c r="DE67" s="1010"/>
      <c r="DG67" s="1010">
        <f t="shared" si="27"/>
        <v>0</v>
      </c>
      <c r="DH67" s="1010"/>
      <c r="DI67" s="1010"/>
      <c r="DK67" s="1010">
        <f t="shared" si="28"/>
        <v>0</v>
      </c>
      <c r="DL67" s="1010"/>
      <c r="DM67" s="1010"/>
      <c r="DO67" s="1010"/>
      <c r="DP67" s="1010"/>
      <c r="DQ67" s="1010"/>
      <c r="DS67" s="1010"/>
      <c r="DT67" s="1010"/>
      <c r="DU67" s="1010"/>
      <c r="DW67" s="1010"/>
      <c r="DX67" s="1010"/>
      <c r="DY67" s="1010"/>
      <c r="EA67" s="1010"/>
      <c r="EB67" s="1010"/>
      <c r="EC67" s="1010"/>
    </row>
    <row r="68" spans="1:133">
      <c r="A68" s="25" t="s">
        <v>518</v>
      </c>
      <c r="B68" s="1978">
        <f t="shared" si="3"/>
        <v>47330</v>
      </c>
      <c r="C68" s="1010">
        <f t="shared" si="0"/>
        <v>429491007.96999967</v>
      </c>
      <c r="D68" s="1010">
        <f t="shared" si="1"/>
        <v>6781266.7999999998</v>
      </c>
      <c r="E68" s="1010">
        <f t="shared" si="2"/>
        <v>2047438.74</v>
      </c>
      <c r="F68" s="998"/>
      <c r="G68" s="1010">
        <f t="shared" si="29"/>
        <v>429491007.96999967</v>
      </c>
      <c r="H68" s="1010">
        <v>6781266.7999999998</v>
      </c>
      <c r="I68" s="1010">
        <v>2047438.74</v>
      </c>
      <c r="J68" s="996"/>
      <c r="K68" s="1010">
        <f t="shared" si="30"/>
        <v>0</v>
      </c>
      <c r="L68" s="1010"/>
      <c r="M68" s="1010"/>
      <c r="N68" s="1000"/>
      <c r="O68" s="1010">
        <f t="shared" si="31"/>
        <v>0</v>
      </c>
      <c r="P68" s="1010"/>
      <c r="Q68" s="1010"/>
      <c r="R68" s="996"/>
      <c r="S68" s="1010">
        <f t="shared" si="4"/>
        <v>0</v>
      </c>
      <c r="T68" s="1010"/>
      <c r="U68" s="1010"/>
      <c r="V68" s="996"/>
      <c r="W68" s="1010">
        <f t="shared" si="5"/>
        <v>0</v>
      </c>
      <c r="X68" s="1010"/>
      <c r="Y68" s="1010"/>
      <c r="Z68" s="996"/>
      <c r="AA68" s="1010">
        <f t="shared" si="6"/>
        <v>0</v>
      </c>
      <c r="AB68" s="1010"/>
      <c r="AC68" s="1010"/>
      <c r="AD68" s="996"/>
      <c r="AE68" s="1010">
        <f t="shared" si="7"/>
        <v>0</v>
      </c>
      <c r="AF68" s="1010"/>
      <c r="AG68" s="1010"/>
      <c r="AH68" s="996"/>
      <c r="AI68" s="1010">
        <f t="shared" si="8"/>
        <v>0</v>
      </c>
      <c r="AJ68" s="1010"/>
      <c r="AK68" s="1010"/>
      <c r="AL68" s="996"/>
      <c r="AM68" s="1010">
        <f t="shared" si="9"/>
        <v>0</v>
      </c>
      <c r="AN68" s="1010"/>
      <c r="AO68" s="1010"/>
      <c r="AP68" s="996"/>
      <c r="AQ68" s="1010">
        <f t="shared" si="10"/>
        <v>0</v>
      </c>
      <c r="AR68" s="1010"/>
      <c r="AS68" s="1010"/>
      <c r="AT68" s="996"/>
      <c r="AU68" s="1010">
        <f t="shared" si="11"/>
        <v>0</v>
      </c>
      <c r="AV68" s="1010"/>
      <c r="AW68" s="1010"/>
      <c r="AX68" s="996"/>
      <c r="AY68" s="1010">
        <f t="shared" si="12"/>
        <v>0</v>
      </c>
      <c r="AZ68" s="1010"/>
      <c r="BA68" s="1010"/>
      <c r="BB68" s="996"/>
      <c r="BC68" s="1010">
        <f t="shared" si="13"/>
        <v>0</v>
      </c>
      <c r="BD68" s="1010"/>
      <c r="BE68" s="1010"/>
      <c r="BF68" s="996"/>
      <c r="BG68" s="1010">
        <f t="shared" si="14"/>
        <v>0</v>
      </c>
      <c r="BH68" s="1010"/>
      <c r="BI68" s="1010"/>
      <c r="BJ68" s="996"/>
      <c r="BK68" s="1010">
        <f t="shared" si="15"/>
        <v>0</v>
      </c>
      <c r="BL68" s="1010"/>
      <c r="BM68" s="1010"/>
      <c r="BN68" s="996"/>
      <c r="BO68" s="1010">
        <f t="shared" si="16"/>
        <v>0</v>
      </c>
      <c r="BP68" s="1010"/>
      <c r="BQ68" s="1010"/>
      <c r="BS68" s="1010">
        <f t="shared" si="17"/>
        <v>0</v>
      </c>
      <c r="BT68" s="1010"/>
      <c r="BU68" s="1010"/>
      <c r="BW68" s="1010">
        <f t="shared" si="18"/>
        <v>0</v>
      </c>
      <c r="BX68" s="1010"/>
      <c r="BY68" s="1010"/>
      <c r="CA68" s="1010">
        <f t="shared" si="19"/>
        <v>0</v>
      </c>
      <c r="CB68" s="1010"/>
      <c r="CC68" s="1010"/>
      <c r="CE68" s="1010">
        <f t="shared" si="20"/>
        <v>0</v>
      </c>
      <c r="CF68" s="1010"/>
      <c r="CG68" s="1010"/>
      <c r="CI68" s="1010">
        <f t="shared" si="21"/>
        <v>0</v>
      </c>
      <c r="CJ68" s="1010"/>
      <c r="CK68" s="1010"/>
      <c r="CM68" s="1010">
        <f t="shared" si="22"/>
        <v>0</v>
      </c>
      <c r="CN68" s="1010"/>
      <c r="CO68" s="1010"/>
      <c r="CQ68" s="1010">
        <f t="shared" si="23"/>
        <v>0</v>
      </c>
      <c r="CR68" s="1010"/>
      <c r="CS68" s="1010"/>
      <c r="CU68" s="1010">
        <f t="shared" si="24"/>
        <v>0</v>
      </c>
      <c r="CV68" s="1010"/>
      <c r="CW68" s="1010"/>
      <c r="CY68" s="1010">
        <f t="shared" si="25"/>
        <v>0</v>
      </c>
      <c r="CZ68" s="1010"/>
      <c r="DA68" s="1010"/>
      <c r="DC68" s="1010">
        <f t="shared" si="26"/>
        <v>0</v>
      </c>
      <c r="DD68" s="1010"/>
      <c r="DE68" s="1010"/>
      <c r="DG68" s="1010">
        <f t="shared" si="27"/>
        <v>0</v>
      </c>
      <c r="DH68" s="1010"/>
      <c r="DI68" s="1010"/>
      <c r="DK68" s="1010">
        <f t="shared" si="28"/>
        <v>0</v>
      </c>
      <c r="DL68" s="1010"/>
      <c r="DM68" s="1010"/>
      <c r="DO68" s="1010"/>
      <c r="DP68" s="1010"/>
      <c r="DQ68" s="1010"/>
      <c r="DS68" s="1010"/>
      <c r="DT68" s="1010"/>
      <c r="DU68" s="1010"/>
      <c r="DW68" s="1010"/>
      <c r="DX68" s="1010"/>
      <c r="DY68" s="1010"/>
      <c r="EA68" s="1010"/>
      <c r="EB68" s="1010"/>
      <c r="EC68" s="1010"/>
    </row>
    <row r="69" spans="1:133">
      <c r="A69" s="25" t="s">
        <v>518</v>
      </c>
      <c r="B69" s="1978">
        <f t="shared" si="3"/>
        <v>47361</v>
      </c>
      <c r="C69" s="1010">
        <f t="shared" si="0"/>
        <v>422709741.16999966</v>
      </c>
      <c r="D69" s="1010">
        <f t="shared" si="1"/>
        <v>6624784.1399999997</v>
      </c>
      <c r="E69" s="1010">
        <f t="shared" si="2"/>
        <v>2013953.67</v>
      </c>
      <c r="F69" s="998"/>
      <c r="G69" s="1010">
        <f t="shared" si="29"/>
        <v>422709741.16999966</v>
      </c>
      <c r="H69" s="1010">
        <v>6624784.1399999997</v>
      </c>
      <c r="I69" s="1010">
        <v>2013953.67</v>
      </c>
      <c r="J69" s="996"/>
      <c r="K69" s="1010">
        <f t="shared" si="30"/>
        <v>0</v>
      </c>
      <c r="L69" s="1010"/>
      <c r="M69" s="1010"/>
      <c r="N69" s="1000"/>
      <c r="O69" s="1010">
        <f t="shared" si="31"/>
        <v>0</v>
      </c>
      <c r="P69" s="1010"/>
      <c r="Q69" s="1010"/>
      <c r="R69" s="996"/>
      <c r="S69" s="1010">
        <f t="shared" si="4"/>
        <v>0</v>
      </c>
      <c r="T69" s="1010"/>
      <c r="U69" s="1010"/>
      <c r="V69" s="996"/>
      <c r="W69" s="1010">
        <f t="shared" si="5"/>
        <v>0</v>
      </c>
      <c r="X69" s="1010"/>
      <c r="Y69" s="1010"/>
      <c r="Z69" s="996"/>
      <c r="AA69" s="1010">
        <f t="shared" si="6"/>
        <v>0</v>
      </c>
      <c r="AB69" s="1010"/>
      <c r="AC69" s="1010"/>
      <c r="AD69" s="996"/>
      <c r="AE69" s="1010">
        <f t="shared" si="7"/>
        <v>0</v>
      </c>
      <c r="AF69" s="1010"/>
      <c r="AG69" s="1010"/>
      <c r="AH69" s="996"/>
      <c r="AI69" s="1010">
        <f t="shared" si="8"/>
        <v>0</v>
      </c>
      <c r="AJ69" s="1010"/>
      <c r="AK69" s="1010"/>
      <c r="AL69" s="996"/>
      <c r="AM69" s="1010">
        <f t="shared" si="9"/>
        <v>0</v>
      </c>
      <c r="AN69" s="1010"/>
      <c r="AO69" s="1010"/>
      <c r="AP69" s="996"/>
      <c r="AQ69" s="1010">
        <f t="shared" si="10"/>
        <v>0</v>
      </c>
      <c r="AR69" s="1010"/>
      <c r="AS69" s="1010"/>
      <c r="AT69" s="996"/>
      <c r="AU69" s="1010">
        <f t="shared" si="11"/>
        <v>0</v>
      </c>
      <c r="AV69" s="1010"/>
      <c r="AW69" s="1010"/>
      <c r="AX69" s="996"/>
      <c r="AY69" s="1010">
        <f t="shared" si="12"/>
        <v>0</v>
      </c>
      <c r="AZ69" s="1010"/>
      <c r="BA69" s="1010"/>
      <c r="BB69" s="996"/>
      <c r="BC69" s="1010">
        <f t="shared" si="13"/>
        <v>0</v>
      </c>
      <c r="BD69" s="1010"/>
      <c r="BE69" s="1010"/>
      <c r="BF69" s="996"/>
      <c r="BG69" s="1010">
        <f t="shared" si="14"/>
        <v>0</v>
      </c>
      <c r="BH69" s="1010"/>
      <c r="BI69" s="1010"/>
      <c r="BJ69" s="996"/>
      <c r="BK69" s="1010">
        <f t="shared" si="15"/>
        <v>0</v>
      </c>
      <c r="BL69" s="1010"/>
      <c r="BM69" s="1010"/>
      <c r="BN69" s="996"/>
      <c r="BO69" s="1010">
        <f t="shared" si="16"/>
        <v>0</v>
      </c>
      <c r="BP69" s="1010"/>
      <c r="BQ69" s="1010"/>
      <c r="BS69" s="1010">
        <f t="shared" si="17"/>
        <v>0</v>
      </c>
      <c r="BT69" s="1010"/>
      <c r="BU69" s="1010"/>
      <c r="BW69" s="1010">
        <f t="shared" si="18"/>
        <v>0</v>
      </c>
      <c r="BX69" s="1010"/>
      <c r="BY69" s="1010"/>
      <c r="CA69" s="1010">
        <f t="shared" si="19"/>
        <v>0</v>
      </c>
      <c r="CB69" s="1010"/>
      <c r="CC69" s="1010"/>
      <c r="CE69" s="1010">
        <f t="shared" si="20"/>
        <v>0</v>
      </c>
      <c r="CF69" s="1010"/>
      <c r="CG69" s="1010"/>
      <c r="CI69" s="1010">
        <f t="shared" si="21"/>
        <v>0</v>
      </c>
      <c r="CJ69" s="1010"/>
      <c r="CK69" s="1010"/>
      <c r="CM69" s="1010">
        <f t="shared" si="22"/>
        <v>0</v>
      </c>
      <c r="CN69" s="1010"/>
      <c r="CO69" s="1010"/>
      <c r="CQ69" s="1010">
        <f t="shared" si="23"/>
        <v>0</v>
      </c>
      <c r="CR69" s="1010"/>
      <c r="CS69" s="1010"/>
      <c r="CU69" s="1010">
        <f t="shared" si="24"/>
        <v>0</v>
      </c>
      <c r="CV69" s="1010"/>
      <c r="CW69" s="1010"/>
      <c r="CY69" s="1010">
        <f t="shared" si="25"/>
        <v>0</v>
      </c>
      <c r="CZ69" s="1010"/>
      <c r="DA69" s="1010"/>
      <c r="DC69" s="1010">
        <f t="shared" si="26"/>
        <v>0</v>
      </c>
      <c r="DD69" s="1010"/>
      <c r="DE69" s="1010"/>
      <c r="DG69" s="1010">
        <f t="shared" si="27"/>
        <v>0</v>
      </c>
      <c r="DH69" s="1010"/>
      <c r="DI69" s="1010"/>
      <c r="DK69" s="1010">
        <f t="shared" si="28"/>
        <v>0</v>
      </c>
      <c r="DL69" s="1010"/>
      <c r="DM69" s="1010"/>
      <c r="DO69" s="1010"/>
      <c r="DP69" s="1010"/>
      <c r="DQ69" s="1010"/>
      <c r="DS69" s="1010"/>
      <c r="DT69" s="1010"/>
      <c r="DU69" s="1010"/>
      <c r="DW69" s="1010"/>
      <c r="DX69" s="1010"/>
      <c r="DY69" s="1010"/>
      <c r="EA69" s="1010"/>
      <c r="EB69" s="1010"/>
      <c r="EC69" s="1010"/>
    </row>
    <row r="70" spans="1:133">
      <c r="A70" s="25" t="s">
        <v>518</v>
      </c>
      <c r="B70" s="1978">
        <f t="shared" si="3"/>
        <v>47391</v>
      </c>
      <c r="C70" s="1010">
        <f t="shared" si="0"/>
        <v>416084957.02999967</v>
      </c>
      <c r="D70" s="1010">
        <f t="shared" si="1"/>
        <v>6489175.9100000001</v>
      </c>
      <c r="E70" s="1010">
        <f t="shared" si="2"/>
        <v>1981318.94</v>
      </c>
      <c r="F70" s="998"/>
      <c r="G70" s="1010">
        <f t="shared" si="29"/>
        <v>416084957.02999967</v>
      </c>
      <c r="H70" s="1010">
        <v>6489175.9100000001</v>
      </c>
      <c r="I70" s="1010">
        <v>1981318.94</v>
      </c>
      <c r="J70" s="996"/>
      <c r="K70" s="1010">
        <f t="shared" si="30"/>
        <v>0</v>
      </c>
      <c r="L70" s="1010"/>
      <c r="M70" s="1010"/>
      <c r="N70" s="1000"/>
      <c r="O70" s="1010">
        <f t="shared" si="31"/>
        <v>0</v>
      </c>
      <c r="P70" s="1010"/>
      <c r="Q70" s="1010"/>
      <c r="R70" s="996"/>
      <c r="S70" s="1010">
        <f t="shared" si="4"/>
        <v>0</v>
      </c>
      <c r="T70" s="1010"/>
      <c r="U70" s="1010"/>
      <c r="V70" s="996"/>
      <c r="W70" s="1010">
        <f t="shared" si="5"/>
        <v>0</v>
      </c>
      <c r="X70" s="1010"/>
      <c r="Y70" s="1010"/>
      <c r="Z70" s="996"/>
      <c r="AA70" s="1010">
        <f t="shared" si="6"/>
        <v>0</v>
      </c>
      <c r="AB70" s="1010"/>
      <c r="AC70" s="1010"/>
      <c r="AD70" s="996"/>
      <c r="AE70" s="1010">
        <f t="shared" si="7"/>
        <v>0</v>
      </c>
      <c r="AF70" s="1010"/>
      <c r="AG70" s="1010"/>
      <c r="AH70" s="996"/>
      <c r="AI70" s="1010">
        <f t="shared" si="8"/>
        <v>0</v>
      </c>
      <c r="AJ70" s="1010"/>
      <c r="AK70" s="1010"/>
      <c r="AL70" s="996"/>
      <c r="AM70" s="1010">
        <f t="shared" si="9"/>
        <v>0</v>
      </c>
      <c r="AN70" s="1010"/>
      <c r="AO70" s="1010"/>
      <c r="AP70" s="996"/>
      <c r="AQ70" s="1010">
        <f t="shared" si="10"/>
        <v>0</v>
      </c>
      <c r="AR70" s="1010"/>
      <c r="AS70" s="1010"/>
      <c r="AT70" s="996"/>
      <c r="AU70" s="1010">
        <f t="shared" si="11"/>
        <v>0</v>
      </c>
      <c r="AV70" s="1010"/>
      <c r="AW70" s="1010"/>
      <c r="AX70" s="996"/>
      <c r="AY70" s="1010">
        <f t="shared" si="12"/>
        <v>0</v>
      </c>
      <c r="AZ70" s="1010"/>
      <c r="BA70" s="1010"/>
      <c r="BB70" s="996"/>
      <c r="BC70" s="1010">
        <f t="shared" si="13"/>
        <v>0</v>
      </c>
      <c r="BD70" s="1010"/>
      <c r="BE70" s="1010"/>
      <c r="BF70" s="996"/>
      <c r="BG70" s="1010">
        <f t="shared" si="14"/>
        <v>0</v>
      </c>
      <c r="BH70" s="1010"/>
      <c r="BI70" s="1010"/>
      <c r="BJ70" s="996"/>
      <c r="BK70" s="1010">
        <f t="shared" si="15"/>
        <v>0</v>
      </c>
      <c r="BL70" s="1010"/>
      <c r="BM70" s="1010"/>
      <c r="BN70" s="996"/>
      <c r="BO70" s="1010">
        <f t="shared" si="16"/>
        <v>0</v>
      </c>
      <c r="BP70" s="1010"/>
      <c r="BQ70" s="1010"/>
      <c r="BS70" s="1010">
        <f t="shared" si="17"/>
        <v>0</v>
      </c>
      <c r="BT70" s="1010"/>
      <c r="BU70" s="1010"/>
      <c r="BW70" s="1010">
        <f t="shared" si="18"/>
        <v>0</v>
      </c>
      <c r="BX70" s="1010"/>
      <c r="BY70" s="1010"/>
      <c r="CA70" s="1010">
        <f t="shared" si="19"/>
        <v>0</v>
      </c>
      <c r="CB70" s="1010"/>
      <c r="CC70" s="1010"/>
      <c r="CE70" s="1010">
        <f t="shared" si="20"/>
        <v>0</v>
      </c>
      <c r="CF70" s="1010"/>
      <c r="CG70" s="1010"/>
      <c r="CI70" s="1010">
        <f t="shared" si="21"/>
        <v>0</v>
      </c>
      <c r="CJ70" s="1010"/>
      <c r="CK70" s="1010"/>
      <c r="CM70" s="1010">
        <f t="shared" si="22"/>
        <v>0</v>
      </c>
      <c r="CN70" s="1010"/>
      <c r="CO70" s="1010"/>
      <c r="CQ70" s="1010">
        <f t="shared" si="23"/>
        <v>0</v>
      </c>
      <c r="CR70" s="1010"/>
      <c r="CS70" s="1010"/>
      <c r="CU70" s="1010">
        <f t="shared" si="24"/>
        <v>0</v>
      </c>
      <c r="CV70" s="1010"/>
      <c r="CW70" s="1010"/>
      <c r="CY70" s="1010">
        <f t="shared" si="25"/>
        <v>0</v>
      </c>
      <c r="CZ70" s="1010"/>
      <c r="DA70" s="1010"/>
      <c r="DC70" s="1010">
        <f t="shared" si="26"/>
        <v>0</v>
      </c>
      <c r="DD70" s="1010"/>
      <c r="DE70" s="1010"/>
      <c r="DG70" s="1010">
        <f t="shared" si="27"/>
        <v>0</v>
      </c>
      <c r="DH70" s="1010"/>
      <c r="DI70" s="1010"/>
      <c r="DK70" s="1010">
        <f t="shared" si="28"/>
        <v>0</v>
      </c>
      <c r="DL70" s="1010"/>
      <c r="DM70" s="1010"/>
      <c r="DO70" s="1010"/>
      <c r="DP70" s="1010"/>
      <c r="DQ70" s="1010"/>
      <c r="DS70" s="1010"/>
      <c r="DT70" s="1010"/>
      <c r="DU70" s="1010"/>
      <c r="DW70" s="1010"/>
      <c r="DX70" s="1010"/>
      <c r="DY70" s="1010"/>
      <c r="EA70" s="1010"/>
      <c r="EB70" s="1010"/>
      <c r="EC70" s="1010"/>
    </row>
    <row r="71" spans="1:133">
      <c r="A71" s="25" t="s">
        <v>518</v>
      </c>
      <c r="B71" s="1978">
        <f t="shared" si="3"/>
        <v>47422</v>
      </c>
      <c r="C71" s="1010">
        <f t="shared" si="0"/>
        <v>409595781.11999965</v>
      </c>
      <c r="D71" s="1010">
        <f t="shared" si="1"/>
        <v>6377537.1600000001</v>
      </c>
      <c r="E71" s="1010">
        <f t="shared" si="2"/>
        <v>1949349.55</v>
      </c>
      <c r="F71" s="998"/>
      <c r="G71" s="1010">
        <f t="shared" si="29"/>
        <v>409595781.11999965</v>
      </c>
      <c r="H71" s="1010">
        <v>6377537.1600000001</v>
      </c>
      <c r="I71" s="1010">
        <v>1949349.55</v>
      </c>
      <c r="J71" s="996"/>
      <c r="K71" s="1010">
        <f t="shared" si="30"/>
        <v>0</v>
      </c>
      <c r="L71" s="1010"/>
      <c r="M71" s="1010"/>
      <c r="N71" s="1000"/>
      <c r="O71" s="1010">
        <f t="shared" si="31"/>
        <v>0</v>
      </c>
      <c r="P71" s="1010"/>
      <c r="Q71" s="1010"/>
      <c r="R71" s="996"/>
      <c r="S71" s="1010">
        <f t="shared" si="4"/>
        <v>0</v>
      </c>
      <c r="T71" s="1010"/>
      <c r="U71" s="1010"/>
      <c r="V71" s="996"/>
      <c r="W71" s="1010">
        <f t="shared" si="5"/>
        <v>0</v>
      </c>
      <c r="X71" s="1010"/>
      <c r="Y71" s="1010"/>
      <c r="Z71" s="996"/>
      <c r="AA71" s="1010">
        <f t="shared" si="6"/>
        <v>0</v>
      </c>
      <c r="AB71" s="1010"/>
      <c r="AC71" s="1010"/>
      <c r="AD71" s="996"/>
      <c r="AE71" s="1010">
        <f t="shared" si="7"/>
        <v>0</v>
      </c>
      <c r="AF71" s="1010"/>
      <c r="AG71" s="1010"/>
      <c r="AH71" s="996"/>
      <c r="AI71" s="1010">
        <f t="shared" si="8"/>
        <v>0</v>
      </c>
      <c r="AJ71" s="1010"/>
      <c r="AK71" s="1010"/>
      <c r="AL71" s="996"/>
      <c r="AM71" s="1010">
        <f t="shared" si="9"/>
        <v>0</v>
      </c>
      <c r="AN71" s="1010"/>
      <c r="AO71" s="1010"/>
      <c r="AP71" s="996"/>
      <c r="AQ71" s="1010">
        <f t="shared" si="10"/>
        <v>0</v>
      </c>
      <c r="AR71" s="1010"/>
      <c r="AS71" s="1010"/>
      <c r="AT71" s="996"/>
      <c r="AU71" s="1010">
        <f t="shared" si="11"/>
        <v>0</v>
      </c>
      <c r="AV71" s="1010"/>
      <c r="AW71" s="1010"/>
      <c r="AX71" s="996"/>
      <c r="AY71" s="1010">
        <f t="shared" si="12"/>
        <v>0</v>
      </c>
      <c r="AZ71" s="1010"/>
      <c r="BA71" s="1010"/>
      <c r="BB71" s="996"/>
      <c r="BC71" s="1010">
        <f t="shared" si="13"/>
        <v>0</v>
      </c>
      <c r="BD71" s="1010"/>
      <c r="BE71" s="1010"/>
      <c r="BF71" s="996"/>
      <c r="BG71" s="1010">
        <f t="shared" si="14"/>
        <v>0</v>
      </c>
      <c r="BH71" s="1010"/>
      <c r="BI71" s="1010"/>
      <c r="BJ71" s="996"/>
      <c r="BK71" s="1010">
        <f t="shared" si="15"/>
        <v>0</v>
      </c>
      <c r="BL71" s="1010"/>
      <c r="BM71" s="1010"/>
      <c r="BN71" s="996"/>
      <c r="BO71" s="1010">
        <f t="shared" si="16"/>
        <v>0</v>
      </c>
      <c r="BP71" s="1010"/>
      <c r="BQ71" s="1010"/>
      <c r="BS71" s="1010">
        <f t="shared" si="17"/>
        <v>0</v>
      </c>
      <c r="BT71" s="1010"/>
      <c r="BU71" s="1010"/>
      <c r="BW71" s="1010">
        <f t="shared" si="18"/>
        <v>0</v>
      </c>
      <c r="BX71" s="1010"/>
      <c r="BY71" s="1010"/>
      <c r="CA71" s="1010">
        <f t="shared" si="19"/>
        <v>0</v>
      </c>
      <c r="CB71" s="1010"/>
      <c r="CC71" s="1010"/>
      <c r="CE71" s="1010">
        <f t="shared" si="20"/>
        <v>0</v>
      </c>
      <c r="CF71" s="1010"/>
      <c r="CG71" s="1010"/>
      <c r="CI71" s="1010">
        <f t="shared" si="21"/>
        <v>0</v>
      </c>
      <c r="CJ71" s="1010"/>
      <c r="CK71" s="1010"/>
      <c r="CM71" s="1010">
        <f t="shared" si="22"/>
        <v>0</v>
      </c>
      <c r="CN71" s="1010"/>
      <c r="CO71" s="1010"/>
      <c r="CQ71" s="1010">
        <f t="shared" si="23"/>
        <v>0</v>
      </c>
      <c r="CR71" s="1010"/>
      <c r="CS71" s="1010"/>
      <c r="CU71" s="1010">
        <f t="shared" si="24"/>
        <v>0</v>
      </c>
      <c r="CV71" s="1010"/>
      <c r="CW71" s="1010"/>
      <c r="CY71" s="1010">
        <f t="shared" si="25"/>
        <v>0</v>
      </c>
      <c r="CZ71" s="1010"/>
      <c r="DA71" s="1010"/>
      <c r="DC71" s="1010">
        <f t="shared" si="26"/>
        <v>0</v>
      </c>
      <c r="DD71" s="1010"/>
      <c r="DE71" s="1010"/>
      <c r="DG71" s="1010">
        <f t="shared" si="27"/>
        <v>0</v>
      </c>
      <c r="DH71" s="1010"/>
      <c r="DI71" s="1010"/>
      <c r="DK71" s="1010">
        <f t="shared" si="28"/>
        <v>0</v>
      </c>
      <c r="DL71" s="1010"/>
      <c r="DM71" s="1010"/>
      <c r="DO71" s="1010"/>
      <c r="DP71" s="1010"/>
      <c r="DQ71" s="1010"/>
      <c r="DS71" s="1010"/>
      <c r="DT71" s="1010"/>
      <c r="DU71" s="1010"/>
      <c r="DW71" s="1010"/>
      <c r="DX71" s="1010"/>
      <c r="DY71" s="1010"/>
      <c r="EA71" s="1010"/>
      <c r="EB71" s="1010"/>
      <c r="EC71" s="1010"/>
    </row>
    <row r="72" spans="1:133">
      <c r="A72" s="25" t="s">
        <v>518</v>
      </c>
      <c r="B72" s="1978">
        <f t="shared" si="3"/>
        <v>47452</v>
      </c>
      <c r="C72" s="1010">
        <f t="shared" si="0"/>
        <v>403218243.95999962</v>
      </c>
      <c r="D72" s="1010">
        <f t="shared" si="1"/>
        <v>6272714.6799999997</v>
      </c>
      <c r="E72" s="1010">
        <f t="shared" si="2"/>
        <v>1917985.33</v>
      </c>
      <c r="F72" s="998"/>
      <c r="G72" s="1010">
        <f t="shared" si="29"/>
        <v>403218243.95999962</v>
      </c>
      <c r="H72" s="1010">
        <v>6272714.6799999997</v>
      </c>
      <c r="I72" s="1010">
        <v>1917985.33</v>
      </c>
      <c r="J72" s="996"/>
      <c r="K72" s="1010">
        <f t="shared" si="30"/>
        <v>0</v>
      </c>
      <c r="L72" s="1010"/>
      <c r="M72" s="1010"/>
      <c r="N72" s="1000"/>
      <c r="O72" s="1010">
        <f t="shared" si="31"/>
        <v>0</v>
      </c>
      <c r="P72" s="1010"/>
      <c r="Q72" s="1010"/>
      <c r="R72" s="996"/>
      <c r="S72" s="1010">
        <f t="shared" si="4"/>
        <v>0</v>
      </c>
      <c r="T72" s="1010"/>
      <c r="U72" s="1010"/>
      <c r="V72" s="996"/>
      <c r="W72" s="1010">
        <f t="shared" si="5"/>
        <v>0</v>
      </c>
      <c r="X72" s="1010"/>
      <c r="Y72" s="1010"/>
      <c r="Z72" s="996"/>
      <c r="AA72" s="1010">
        <f t="shared" si="6"/>
        <v>0</v>
      </c>
      <c r="AB72" s="1010"/>
      <c r="AC72" s="1010"/>
      <c r="AD72" s="996"/>
      <c r="AE72" s="1010">
        <f t="shared" si="7"/>
        <v>0</v>
      </c>
      <c r="AF72" s="1010"/>
      <c r="AG72" s="1010"/>
      <c r="AH72" s="996"/>
      <c r="AI72" s="1010">
        <f t="shared" si="8"/>
        <v>0</v>
      </c>
      <c r="AJ72" s="1010"/>
      <c r="AK72" s="1010"/>
      <c r="AL72" s="996"/>
      <c r="AM72" s="1010">
        <f t="shared" si="9"/>
        <v>0</v>
      </c>
      <c r="AN72" s="1010"/>
      <c r="AO72" s="1010"/>
      <c r="AP72" s="996"/>
      <c r="AQ72" s="1010">
        <f t="shared" si="10"/>
        <v>0</v>
      </c>
      <c r="AR72" s="1010"/>
      <c r="AS72" s="1010"/>
      <c r="AT72" s="996"/>
      <c r="AU72" s="1010">
        <f t="shared" si="11"/>
        <v>0</v>
      </c>
      <c r="AV72" s="1010"/>
      <c r="AW72" s="1010"/>
      <c r="AX72" s="996"/>
      <c r="AY72" s="1010">
        <f t="shared" si="12"/>
        <v>0</v>
      </c>
      <c r="AZ72" s="1010"/>
      <c r="BA72" s="1010"/>
      <c r="BB72" s="996"/>
      <c r="BC72" s="1010">
        <f t="shared" si="13"/>
        <v>0</v>
      </c>
      <c r="BD72" s="1010"/>
      <c r="BE72" s="1010"/>
      <c r="BF72" s="996"/>
      <c r="BG72" s="1010">
        <f t="shared" si="14"/>
        <v>0</v>
      </c>
      <c r="BH72" s="1010"/>
      <c r="BI72" s="1010"/>
      <c r="BJ72" s="996"/>
      <c r="BK72" s="1010">
        <f t="shared" si="15"/>
        <v>0</v>
      </c>
      <c r="BL72" s="1010"/>
      <c r="BM72" s="1010"/>
      <c r="BN72" s="996"/>
      <c r="BO72" s="1010">
        <f t="shared" si="16"/>
        <v>0</v>
      </c>
      <c r="BP72" s="1010"/>
      <c r="BQ72" s="1010"/>
      <c r="BS72" s="1010">
        <f t="shared" si="17"/>
        <v>0</v>
      </c>
      <c r="BT72" s="1010"/>
      <c r="BU72" s="1010"/>
      <c r="BW72" s="1010">
        <f t="shared" si="18"/>
        <v>0</v>
      </c>
      <c r="BX72" s="1010"/>
      <c r="BY72" s="1010"/>
      <c r="CA72" s="1010">
        <f t="shared" si="19"/>
        <v>0</v>
      </c>
      <c r="CB72" s="1010"/>
      <c r="CC72" s="1010"/>
      <c r="CE72" s="1010">
        <f t="shared" si="20"/>
        <v>0</v>
      </c>
      <c r="CF72" s="1010"/>
      <c r="CG72" s="1010"/>
      <c r="CI72" s="1010">
        <f t="shared" si="21"/>
        <v>0</v>
      </c>
      <c r="CJ72" s="1010"/>
      <c r="CK72" s="1010"/>
      <c r="CM72" s="1010">
        <f t="shared" si="22"/>
        <v>0</v>
      </c>
      <c r="CN72" s="1010"/>
      <c r="CO72" s="1010"/>
      <c r="CQ72" s="1010">
        <f t="shared" si="23"/>
        <v>0</v>
      </c>
      <c r="CR72" s="1010"/>
      <c r="CS72" s="1010"/>
      <c r="CU72" s="1010">
        <f t="shared" si="24"/>
        <v>0</v>
      </c>
      <c r="CV72" s="1010"/>
      <c r="CW72" s="1010"/>
      <c r="CY72" s="1010">
        <f t="shared" si="25"/>
        <v>0</v>
      </c>
      <c r="CZ72" s="1010"/>
      <c r="DA72" s="1010"/>
      <c r="DC72" s="1010">
        <f t="shared" si="26"/>
        <v>0</v>
      </c>
      <c r="DD72" s="1010"/>
      <c r="DE72" s="1010"/>
      <c r="DG72" s="1010">
        <f t="shared" si="27"/>
        <v>0</v>
      </c>
      <c r="DH72" s="1010"/>
      <c r="DI72" s="1010"/>
      <c r="DK72" s="1010">
        <f t="shared" si="28"/>
        <v>0</v>
      </c>
      <c r="DL72" s="1010"/>
      <c r="DM72" s="1010"/>
      <c r="DO72" s="1010"/>
      <c r="DP72" s="1010"/>
      <c r="DQ72" s="1010"/>
      <c r="DS72" s="1010"/>
      <c r="DT72" s="1010"/>
      <c r="DU72" s="1010"/>
      <c r="DW72" s="1010"/>
      <c r="DX72" s="1010"/>
      <c r="DY72" s="1010"/>
      <c r="EA72" s="1010"/>
      <c r="EB72" s="1010"/>
      <c r="EC72" s="1010"/>
    </row>
    <row r="73" spans="1:133">
      <c r="A73" s="25" t="s">
        <v>518</v>
      </c>
      <c r="B73" s="1978">
        <f t="shared" si="3"/>
        <v>47483</v>
      </c>
      <c r="C73" s="1010">
        <f t="shared" si="0"/>
        <v>396945529.27999961</v>
      </c>
      <c r="D73" s="1010">
        <f t="shared" si="1"/>
        <v>6218479.5499999998</v>
      </c>
      <c r="E73" s="1010">
        <f t="shared" si="2"/>
        <v>1887160.01</v>
      </c>
      <c r="F73" s="998"/>
      <c r="G73" s="1010">
        <f t="shared" si="29"/>
        <v>396945529.27999961</v>
      </c>
      <c r="H73" s="1010">
        <v>6218479.5499999998</v>
      </c>
      <c r="I73" s="1010">
        <v>1887160.01</v>
      </c>
      <c r="J73" s="996"/>
      <c r="K73" s="1010">
        <f t="shared" si="30"/>
        <v>0</v>
      </c>
      <c r="L73" s="1010"/>
      <c r="M73" s="1010"/>
      <c r="N73" s="1000"/>
      <c r="O73" s="1010">
        <f t="shared" si="31"/>
        <v>0</v>
      </c>
      <c r="P73" s="1010"/>
      <c r="Q73" s="1010"/>
      <c r="R73" s="996"/>
      <c r="S73" s="1010">
        <f t="shared" si="4"/>
        <v>0</v>
      </c>
      <c r="T73" s="1010"/>
      <c r="U73" s="1010"/>
      <c r="V73" s="996"/>
      <c r="W73" s="1010">
        <f t="shared" si="5"/>
        <v>0</v>
      </c>
      <c r="X73" s="1010"/>
      <c r="Y73" s="1010"/>
      <c r="Z73" s="996"/>
      <c r="AA73" s="1010">
        <f t="shared" si="6"/>
        <v>0</v>
      </c>
      <c r="AB73" s="1010"/>
      <c r="AC73" s="1010"/>
      <c r="AD73" s="996"/>
      <c r="AE73" s="1010">
        <f t="shared" si="7"/>
        <v>0</v>
      </c>
      <c r="AF73" s="1010"/>
      <c r="AG73" s="1010"/>
      <c r="AH73" s="996"/>
      <c r="AI73" s="1010">
        <f t="shared" si="8"/>
        <v>0</v>
      </c>
      <c r="AJ73" s="1010"/>
      <c r="AK73" s="1010"/>
      <c r="AL73" s="996"/>
      <c r="AM73" s="1010">
        <f t="shared" si="9"/>
        <v>0</v>
      </c>
      <c r="AN73" s="1010"/>
      <c r="AO73" s="1010"/>
      <c r="AP73" s="996"/>
      <c r="AQ73" s="1010">
        <f t="shared" si="10"/>
        <v>0</v>
      </c>
      <c r="AR73" s="1010"/>
      <c r="AS73" s="1010"/>
      <c r="AT73" s="996"/>
      <c r="AU73" s="1010">
        <f t="shared" si="11"/>
        <v>0</v>
      </c>
      <c r="AV73" s="1010"/>
      <c r="AW73" s="1010"/>
      <c r="AX73" s="996"/>
      <c r="AY73" s="1010">
        <f t="shared" si="12"/>
        <v>0</v>
      </c>
      <c r="AZ73" s="1010"/>
      <c r="BA73" s="1010"/>
      <c r="BB73" s="996"/>
      <c r="BC73" s="1010">
        <f t="shared" si="13"/>
        <v>0</v>
      </c>
      <c r="BD73" s="1010"/>
      <c r="BE73" s="1010"/>
      <c r="BF73" s="996"/>
      <c r="BG73" s="1010">
        <f t="shared" si="14"/>
        <v>0</v>
      </c>
      <c r="BH73" s="1010"/>
      <c r="BI73" s="1010"/>
      <c r="BJ73" s="996"/>
      <c r="BK73" s="1010">
        <f t="shared" si="15"/>
        <v>0</v>
      </c>
      <c r="BL73" s="1010"/>
      <c r="BM73" s="1010"/>
      <c r="BN73" s="996"/>
      <c r="BO73" s="1010">
        <f t="shared" si="16"/>
        <v>0</v>
      </c>
      <c r="BP73" s="1010"/>
      <c r="BQ73" s="1010"/>
      <c r="BS73" s="1010">
        <f t="shared" si="17"/>
        <v>0</v>
      </c>
      <c r="BT73" s="1010"/>
      <c r="BU73" s="1010"/>
      <c r="BW73" s="1010">
        <f t="shared" si="18"/>
        <v>0</v>
      </c>
      <c r="BX73" s="1010"/>
      <c r="BY73" s="1010"/>
      <c r="CA73" s="1010">
        <f t="shared" si="19"/>
        <v>0</v>
      </c>
      <c r="CB73" s="1010"/>
      <c r="CC73" s="1010"/>
      <c r="CE73" s="1010">
        <f t="shared" si="20"/>
        <v>0</v>
      </c>
      <c r="CF73" s="1010"/>
      <c r="CG73" s="1010"/>
      <c r="CI73" s="1010">
        <f t="shared" si="21"/>
        <v>0</v>
      </c>
      <c r="CJ73" s="1010"/>
      <c r="CK73" s="1010"/>
      <c r="CM73" s="1010">
        <f t="shared" si="22"/>
        <v>0</v>
      </c>
      <c r="CN73" s="1010"/>
      <c r="CO73" s="1010"/>
      <c r="CQ73" s="1010">
        <f t="shared" si="23"/>
        <v>0</v>
      </c>
      <c r="CR73" s="1010"/>
      <c r="CS73" s="1010"/>
      <c r="CU73" s="1010">
        <f t="shared" si="24"/>
        <v>0</v>
      </c>
      <c r="CV73" s="1010"/>
      <c r="CW73" s="1010"/>
      <c r="CY73" s="1010">
        <f t="shared" si="25"/>
        <v>0</v>
      </c>
      <c r="CZ73" s="1010"/>
      <c r="DA73" s="1010"/>
      <c r="DC73" s="1010">
        <f t="shared" si="26"/>
        <v>0</v>
      </c>
      <c r="DD73" s="1010"/>
      <c r="DE73" s="1010"/>
      <c r="DG73" s="1010">
        <f t="shared" si="27"/>
        <v>0</v>
      </c>
      <c r="DH73" s="1010"/>
      <c r="DI73" s="1010"/>
      <c r="DK73" s="1010">
        <f t="shared" si="28"/>
        <v>0</v>
      </c>
      <c r="DL73" s="1010"/>
      <c r="DM73" s="1010"/>
      <c r="DO73" s="1010"/>
      <c r="DP73" s="1010"/>
      <c r="DQ73" s="1010"/>
      <c r="DS73" s="1010"/>
      <c r="DT73" s="1010"/>
      <c r="DU73" s="1010"/>
      <c r="DW73" s="1010"/>
      <c r="DX73" s="1010"/>
      <c r="DY73" s="1010"/>
      <c r="EA73" s="1010"/>
      <c r="EB73" s="1010"/>
      <c r="EC73" s="1010"/>
    </row>
    <row r="74" spans="1:133">
      <c r="A74" s="25" t="s">
        <v>518</v>
      </c>
      <c r="B74" s="1978">
        <f t="shared" si="3"/>
        <v>47514</v>
      </c>
      <c r="C74" s="1010">
        <f t="shared" si="0"/>
        <v>390727049.7299996</v>
      </c>
      <c r="D74" s="1010">
        <f t="shared" si="1"/>
        <v>6129849.7999999998</v>
      </c>
      <c r="E74" s="1010">
        <f t="shared" si="2"/>
        <v>1856624.14</v>
      </c>
      <c r="F74" s="998"/>
      <c r="G74" s="1010">
        <f t="shared" si="29"/>
        <v>390727049.7299996</v>
      </c>
      <c r="H74" s="1010">
        <v>6129849.7999999998</v>
      </c>
      <c r="I74" s="1010">
        <v>1856624.14</v>
      </c>
      <c r="J74" s="996"/>
      <c r="K74" s="1010">
        <f t="shared" si="30"/>
        <v>0</v>
      </c>
      <c r="L74" s="1010"/>
      <c r="M74" s="1010"/>
      <c r="N74" s="1000"/>
      <c r="O74" s="1010">
        <f t="shared" si="31"/>
        <v>0</v>
      </c>
      <c r="P74" s="1010"/>
      <c r="Q74" s="1010"/>
      <c r="R74" s="996"/>
      <c r="S74" s="1010">
        <f t="shared" si="4"/>
        <v>0</v>
      </c>
      <c r="T74" s="1010"/>
      <c r="U74" s="1010"/>
      <c r="V74" s="996"/>
      <c r="W74" s="1010">
        <f t="shared" si="5"/>
        <v>0</v>
      </c>
      <c r="X74" s="1010"/>
      <c r="Y74" s="1010"/>
      <c r="Z74" s="996"/>
      <c r="AA74" s="1010">
        <f t="shared" si="6"/>
        <v>0</v>
      </c>
      <c r="AB74" s="1010"/>
      <c r="AC74" s="1010"/>
      <c r="AD74" s="996"/>
      <c r="AE74" s="1010">
        <f t="shared" si="7"/>
        <v>0</v>
      </c>
      <c r="AF74" s="1010"/>
      <c r="AG74" s="1010"/>
      <c r="AH74" s="996"/>
      <c r="AI74" s="1010">
        <f t="shared" si="8"/>
        <v>0</v>
      </c>
      <c r="AJ74" s="1010"/>
      <c r="AK74" s="1010"/>
      <c r="AL74" s="996"/>
      <c r="AM74" s="1010">
        <f t="shared" si="9"/>
        <v>0</v>
      </c>
      <c r="AN74" s="1010"/>
      <c r="AO74" s="1010"/>
      <c r="AP74" s="996"/>
      <c r="AQ74" s="1010">
        <f t="shared" si="10"/>
        <v>0</v>
      </c>
      <c r="AR74" s="1010"/>
      <c r="AS74" s="1010"/>
      <c r="AT74" s="996"/>
      <c r="AU74" s="1010">
        <f t="shared" si="11"/>
        <v>0</v>
      </c>
      <c r="AV74" s="1010"/>
      <c r="AW74" s="1010"/>
      <c r="AX74" s="996"/>
      <c r="AY74" s="1010">
        <f t="shared" si="12"/>
        <v>0</v>
      </c>
      <c r="AZ74" s="1010"/>
      <c r="BA74" s="1010"/>
      <c r="BB74" s="996"/>
      <c r="BC74" s="1010">
        <f t="shared" si="13"/>
        <v>0</v>
      </c>
      <c r="BD74" s="1010"/>
      <c r="BE74" s="1010"/>
      <c r="BF74" s="996"/>
      <c r="BG74" s="1010">
        <f t="shared" si="14"/>
        <v>0</v>
      </c>
      <c r="BH74" s="1010"/>
      <c r="BI74" s="1010"/>
      <c r="BJ74" s="996"/>
      <c r="BK74" s="1010">
        <f t="shared" si="15"/>
        <v>0</v>
      </c>
      <c r="BL74" s="1010"/>
      <c r="BM74" s="1010"/>
      <c r="BN74" s="996"/>
      <c r="BO74" s="1010">
        <f t="shared" si="16"/>
        <v>0</v>
      </c>
      <c r="BP74" s="1010"/>
      <c r="BQ74" s="1010"/>
      <c r="BS74" s="1010">
        <f t="shared" si="17"/>
        <v>0</v>
      </c>
      <c r="BT74" s="1010"/>
      <c r="BU74" s="1010"/>
      <c r="BW74" s="1010">
        <f t="shared" si="18"/>
        <v>0</v>
      </c>
      <c r="BX74" s="1010"/>
      <c r="BY74" s="1010"/>
      <c r="CA74" s="1010">
        <f t="shared" si="19"/>
        <v>0</v>
      </c>
      <c r="CB74" s="1010"/>
      <c r="CC74" s="1010"/>
      <c r="CE74" s="1010">
        <f t="shared" si="20"/>
        <v>0</v>
      </c>
      <c r="CF74" s="1010"/>
      <c r="CG74" s="1010"/>
      <c r="CI74" s="1010">
        <f t="shared" si="21"/>
        <v>0</v>
      </c>
      <c r="CJ74" s="1010"/>
      <c r="CK74" s="1010"/>
      <c r="CM74" s="1010">
        <f t="shared" si="22"/>
        <v>0</v>
      </c>
      <c r="CN74" s="1010"/>
      <c r="CO74" s="1010"/>
      <c r="CQ74" s="1010">
        <f t="shared" si="23"/>
        <v>0</v>
      </c>
      <c r="CR74" s="1010"/>
      <c r="CS74" s="1010"/>
      <c r="CU74" s="1010">
        <f t="shared" si="24"/>
        <v>0</v>
      </c>
      <c r="CV74" s="1010"/>
      <c r="CW74" s="1010"/>
      <c r="CY74" s="1010">
        <f t="shared" si="25"/>
        <v>0</v>
      </c>
      <c r="CZ74" s="1010"/>
      <c r="DA74" s="1010"/>
      <c r="DC74" s="1010">
        <f t="shared" si="26"/>
        <v>0</v>
      </c>
      <c r="DD74" s="1010"/>
      <c r="DE74" s="1010"/>
      <c r="DG74" s="1010">
        <f t="shared" si="27"/>
        <v>0</v>
      </c>
      <c r="DH74" s="1010"/>
      <c r="DI74" s="1010"/>
      <c r="DK74" s="1010">
        <f t="shared" si="28"/>
        <v>0</v>
      </c>
      <c r="DL74" s="1010"/>
      <c r="DM74" s="1010"/>
      <c r="DO74" s="1010"/>
      <c r="DP74" s="1010"/>
      <c r="DQ74" s="1010"/>
      <c r="DS74" s="1010"/>
      <c r="DT74" s="1010"/>
      <c r="DU74" s="1010"/>
      <c r="DW74" s="1010"/>
      <c r="DX74" s="1010"/>
      <c r="DY74" s="1010"/>
      <c r="EA74" s="1010"/>
      <c r="EB74" s="1010"/>
      <c r="EC74" s="1010"/>
    </row>
    <row r="75" spans="1:133">
      <c r="A75" s="25" t="s">
        <v>518</v>
      </c>
      <c r="B75" s="1978">
        <f t="shared" si="3"/>
        <v>47542</v>
      </c>
      <c r="C75" s="1010">
        <f t="shared" si="0"/>
        <v>384597199.92999959</v>
      </c>
      <c r="D75" s="1010">
        <f t="shared" si="1"/>
        <v>6013376.3099999996</v>
      </c>
      <c r="E75" s="1010">
        <f t="shared" si="2"/>
        <v>1826542.11</v>
      </c>
      <c r="F75" s="998"/>
      <c r="G75" s="1010">
        <f t="shared" si="29"/>
        <v>384597199.92999959</v>
      </c>
      <c r="H75" s="1010">
        <v>6013376.3099999996</v>
      </c>
      <c r="I75" s="1010">
        <v>1826542.11</v>
      </c>
      <c r="J75" s="996"/>
      <c r="K75" s="1010">
        <f t="shared" si="30"/>
        <v>0</v>
      </c>
      <c r="L75" s="1010"/>
      <c r="M75" s="1010"/>
      <c r="N75" s="1000"/>
      <c r="O75" s="1010">
        <f t="shared" si="31"/>
        <v>0</v>
      </c>
      <c r="P75" s="1010"/>
      <c r="Q75" s="1010"/>
      <c r="R75" s="996"/>
      <c r="S75" s="1010">
        <f t="shared" si="4"/>
        <v>0</v>
      </c>
      <c r="T75" s="1010"/>
      <c r="U75" s="1010"/>
      <c r="V75" s="996"/>
      <c r="W75" s="1010">
        <f t="shared" si="5"/>
        <v>0</v>
      </c>
      <c r="X75" s="1010"/>
      <c r="Y75" s="1010"/>
      <c r="Z75" s="996"/>
      <c r="AA75" s="1010">
        <f t="shared" si="6"/>
        <v>0</v>
      </c>
      <c r="AB75" s="1010"/>
      <c r="AC75" s="1010"/>
      <c r="AD75" s="996"/>
      <c r="AE75" s="1010">
        <f t="shared" si="7"/>
        <v>0</v>
      </c>
      <c r="AF75" s="1010"/>
      <c r="AG75" s="1010"/>
      <c r="AH75" s="996"/>
      <c r="AI75" s="1010">
        <f t="shared" si="8"/>
        <v>0</v>
      </c>
      <c r="AJ75" s="1010"/>
      <c r="AK75" s="1010"/>
      <c r="AL75" s="996"/>
      <c r="AM75" s="1010">
        <f t="shared" si="9"/>
        <v>0</v>
      </c>
      <c r="AN75" s="1010"/>
      <c r="AO75" s="1010"/>
      <c r="AP75" s="996"/>
      <c r="AQ75" s="1010">
        <f t="shared" si="10"/>
        <v>0</v>
      </c>
      <c r="AR75" s="1010"/>
      <c r="AS75" s="1010"/>
      <c r="AT75" s="996"/>
      <c r="AU75" s="1010">
        <f t="shared" si="11"/>
        <v>0</v>
      </c>
      <c r="AV75" s="1010"/>
      <c r="AW75" s="1010"/>
      <c r="AX75" s="996"/>
      <c r="AY75" s="1010">
        <f t="shared" si="12"/>
        <v>0</v>
      </c>
      <c r="AZ75" s="1010"/>
      <c r="BA75" s="1010"/>
      <c r="BB75" s="996"/>
      <c r="BC75" s="1010">
        <f t="shared" si="13"/>
        <v>0</v>
      </c>
      <c r="BD75" s="1010"/>
      <c r="BE75" s="1010"/>
      <c r="BF75" s="996"/>
      <c r="BG75" s="1010">
        <f t="shared" si="14"/>
        <v>0</v>
      </c>
      <c r="BH75" s="1010"/>
      <c r="BI75" s="1010"/>
      <c r="BJ75" s="996"/>
      <c r="BK75" s="1010">
        <f t="shared" si="15"/>
        <v>0</v>
      </c>
      <c r="BL75" s="1010"/>
      <c r="BM75" s="1010"/>
      <c r="BN75" s="996"/>
      <c r="BO75" s="1010">
        <f t="shared" si="16"/>
        <v>0</v>
      </c>
      <c r="BP75" s="1010"/>
      <c r="BQ75" s="1010"/>
      <c r="BS75" s="1010">
        <f t="shared" si="17"/>
        <v>0</v>
      </c>
      <c r="BT75" s="1010"/>
      <c r="BU75" s="1010"/>
      <c r="BW75" s="1010">
        <f t="shared" si="18"/>
        <v>0</v>
      </c>
      <c r="BX75" s="1010"/>
      <c r="BY75" s="1010"/>
      <c r="CA75" s="1010">
        <f t="shared" si="19"/>
        <v>0</v>
      </c>
      <c r="CB75" s="1010"/>
      <c r="CC75" s="1010"/>
      <c r="CE75" s="1010">
        <f t="shared" si="20"/>
        <v>0</v>
      </c>
      <c r="CF75" s="1010"/>
      <c r="CG75" s="1010"/>
      <c r="CI75" s="1010">
        <f t="shared" si="21"/>
        <v>0</v>
      </c>
      <c r="CJ75" s="1010"/>
      <c r="CK75" s="1010"/>
      <c r="CM75" s="1010">
        <f t="shared" si="22"/>
        <v>0</v>
      </c>
      <c r="CN75" s="1010"/>
      <c r="CO75" s="1010"/>
      <c r="CQ75" s="1010">
        <f t="shared" si="23"/>
        <v>0</v>
      </c>
      <c r="CR75" s="1010"/>
      <c r="CS75" s="1010"/>
      <c r="CU75" s="1010">
        <f t="shared" si="24"/>
        <v>0</v>
      </c>
      <c r="CV75" s="1010"/>
      <c r="CW75" s="1010"/>
      <c r="CY75" s="1010">
        <f t="shared" si="25"/>
        <v>0</v>
      </c>
      <c r="CZ75" s="1010"/>
      <c r="DA75" s="1010"/>
      <c r="DC75" s="1010">
        <f t="shared" si="26"/>
        <v>0</v>
      </c>
      <c r="DD75" s="1010"/>
      <c r="DE75" s="1010"/>
      <c r="DG75" s="1010">
        <f t="shared" si="27"/>
        <v>0</v>
      </c>
      <c r="DH75" s="1010"/>
      <c r="DI75" s="1010"/>
      <c r="DK75" s="1010">
        <f t="shared" si="28"/>
        <v>0</v>
      </c>
      <c r="DL75" s="1010"/>
      <c r="DM75" s="1010"/>
      <c r="DO75" s="1010"/>
      <c r="DP75" s="1010"/>
      <c r="DQ75" s="1010"/>
      <c r="DS75" s="1010"/>
      <c r="DT75" s="1010"/>
      <c r="DU75" s="1010"/>
      <c r="DW75" s="1010"/>
      <c r="DX75" s="1010"/>
      <c r="DY75" s="1010"/>
      <c r="EA75" s="1010"/>
      <c r="EB75" s="1010"/>
      <c r="EC75" s="1010"/>
    </row>
    <row r="76" spans="1:133">
      <c r="A76" s="25" t="s">
        <v>518</v>
      </c>
      <c r="B76" s="1978">
        <f t="shared" si="3"/>
        <v>47573</v>
      </c>
      <c r="C76" s="1010">
        <f t="shared" si="0"/>
        <v>378583823.61999959</v>
      </c>
      <c r="D76" s="1010">
        <f t="shared" si="1"/>
        <v>5904654.3499999996</v>
      </c>
      <c r="E76" s="1010">
        <f t="shared" si="2"/>
        <v>1797078.03</v>
      </c>
      <c r="F76" s="998"/>
      <c r="G76" s="1010">
        <f t="shared" si="29"/>
        <v>378583823.61999959</v>
      </c>
      <c r="H76" s="1010">
        <v>5904654.3499999996</v>
      </c>
      <c r="I76" s="1010">
        <v>1797078.03</v>
      </c>
      <c r="J76" s="996"/>
      <c r="K76" s="1010">
        <f t="shared" si="30"/>
        <v>0</v>
      </c>
      <c r="L76" s="1010"/>
      <c r="M76" s="1010"/>
      <c r="N76" s="1000"/>
      <c r="O76" s="1010">
        <f t="shared" si="31"/>
        <v>0</v>
      </c>
      <c r="P76" s="1010"/>
      <c r="Q76" s="1010"/>
      <c r="R76" s="996"/>
      <c r="S76" s="1010">
        <f t="shared" si="4"/>
        <v>0</v>
      </c>
      <c r="T76" s="1010"/>
      <c r="U76" s="1010"/>
      <c r="V76" s="996"/>
      <c r="W76" s="1010">
        <f t="shared" si="5"/>
        <v>0</v>
      </c>
      <c r="X76" s="1010"/>
      <c r="Y76" s="1010"/>
      <c r="Z76" s="996"/>
      <c r="AA76" s="1010">
        <f t="shared" si="6"/>
        <v>0</v>
      </c>
      <c r="AB76" s="1010"/>
      <c r="AC76" s="1010"/>
      <c r="AD76" s="996"/>
      <c r="AE76" s="1010">
        <f t="shared" si="7"/>
        <v>0</v>
      </c>
      <c r="AF76" s="1010"/>
      <c r="AG76" s="1010"/>
      <c r="AH76" s="996"/>
      <c r="AI76" s="1010">
        <f t="shared" si="8"/>
        <v>0</v>
      </c>
      <c r="AJ76" s="1010"/>
      <c r="AK76" s="1010"/>
      <c r="AL76" s="996"/>
      <c r="AM76" s="1010">
        <f t="shared" si="9"/>
        <v>0</v>
      </c>
      <c r="AN76" s="1010"/>
      <c r="AO76" s="1010"/>
      <c r="AP76" s="996"/>
      <c r="AQ76" s="1010">
        <f t="shared" si="10"/>
        <v>0</v>
      </c>
      <c r="AR76" s="1010"/>
      <c r="AS76" s="1010"/>
      <c r="AT76" s="996"/>
      <c r="AU76" s="1010">
        <f t="shared" si="11"/>
        <v>0</v>
      </c>
      <c r="AV76" s="1010"/>
      <c r="AW76" s="1010"/>
      <c r="AX76" s="996"/>
      <c r="AY76" s="1010">
        <f t="shared" si="12"/>
        <v>0</v>
      </c>
      <c r="AZ76" s="1010"/>
      <c r="BA76" s="1010"/>
      <c r="BB76" s="996"/>
      <c r="BC76" s="1010">
        <f t="shared" si="13"/>
        <v>0</v>
      </c>
      <c r="BD76" s="1010"/>
      <c r="BE76" s="1010"/>
      <c r="BF76" s="996"/>
      <c r="BG76" s="1010">
        <f t="shared" si="14"/>
        <v>0</v>
      </c>
      <c r="BH76" s="1010"/>
      <c r="BI76" s="1010"/>
      <c r="BJ76" s="996"/>
      <c r="BK76" s="1010">
        <f t="shared" si="15"/>
        <v>0</v>
      </c>
      <c r="BL76" s="1010"/>
      <c r="BM76" s="1010"/>
      <c r="BN76" s="996"/>
      <c r="BO76" s="1010">
        <f t="shared" si="16"/>
        <v>0</v>
      </c>
      <c r="BP76" s="1010"/>
      <c r="BQ76" s="1010"/>
      <c r="BS76" s="1010">
        <f t="shared" si="17"/>
        <v>0</v>
      </c>
      <c r="BT76" s="1010"/>
      <c r="BU76" s="1010"/>
      <c r="BW76" s="1010">
        <f t="shared" si="18"/>
        <v>0</v>
      </c>
      <c r="BX76" s="1010"/>
      <c r="BY76" s="1010"/>
      <c r="CA76" s="1010">
        <f t="shared" si="19"/>
        <v>0</v>
      </c>
      <c r="CB76" s="1010"/>
      <c r="CC76" s="1010"/>
      <c r="CE76" s="1010">
        <f t="shared" si="20"/>
        <v>0</v>
      </c>
      <c r="CF76" s="1010"/>
      <c r="CG76" s="1010"/>
      <c r="CI76" s="1010">
        <f t="shared" si="21"/>
        <v>0</v>
      </c>
      <c r="CJ76" s="1010"/>
      <c r="CK76" s="1010"/>
      <c r="CM76" s="1010">
        <f t="shared" si="22"/>
        <v>0</v>
      </c>
      <c r="CN76" s="1010"/>
      <c r="CO76" s="1010"/>
      <c r="CQ76" s="1010">
        <f t="shared" si="23"/>
        <v>0</v>
      </c>
      <c r="CR76" s="1010"/>
      <c r="CS76" s="1010"/>
      <c r="CU76" s="1010">
        <f t="shared" si="24"/>
        <v>0</v>
      </c>
      <c r="CV76" s="1010"/>
      <c r="CW76" s="1010"/>
      <c r="CY76" s="1010">
        <f t="shared" si="25"/>
        <v>0</v>
      </c>
      <c r="CZ76" s="1010"/>
      <c r="DA76" s="1010"/>
      <c r="DC76" s="1010">
        <f t="shared" si="26"/>
        <v>0</v>
      </c>
      <c r="DD76" s="1010"/>
      <c r="DE76" s="1010"/>
      <c r="DG76" s="1010">
        <f t="shared" si="27"/>
        <v>0</v>
      </c>
      <c r="DH76" s="1010"/>
      <c r="DI76" s="1010"/>
      <c r="DK76" s="1010">
        <f t="shared" si="28"/>
        <v>0</v>
      </c>
      <c r="DL76" s="1010"/>
      <c r="DM76" s="1010"/>
      <c r="DO76" s="1010"/>
      <c r="DP76" s="1010"/>
      <c r="DQ76" s="1010"/>
      <c r="DS76" s="1010"/>
      <c r="DT76" s="1010"/>
      <c r="DU76" s="1010"/>
      <c r="DW76" s="1010"/>
      <c r="DX76" s="1010"/>
      <c r="DY76" s="1010"/>
      <c r="EA76" s="1010"/>
      <c r="EB76" s="1010"/>
      <c r="EC76" s="1010"/>
    </row>
    <row r="77" spans="1:133">
      <c r="A77" s="25" t="s">
        <v>518</v>
      </c>
      <c r="B77" s="1978">
        <f t="shared" si="3"/>
        <v>47603</v>
      </c>
      <c r="C77" s="1010">
        <f t="shared" ref="C77:C140" si="32">SUMIF($G$12:$XFD$12,$G$12,G77:XFD77)</f>
        <v>372679169.26999956</v>
      </c>
      <c r="D77" s="1010">
        <f t="shared" ref="D77:D140" si="33">SUMIF($H$12:$XFD$12,$H$12,H77:XFD77)</f>
        <v>5786430.04</v>
      </c>
      <c r="E77" s="1010">
        <f t="shared" ref="E77:E140" si="34">SUMIF($I$12:$XFD$12,$I$12,I77:XFD77)</f>
        <v>1768234.45</v>
      </c>
      <c r="F77" s="998"/>
      <c r="G77" s="1010">
        <f t="shared" si="29"/>
        <v>372679169.26999956</v>
      </c>
      <c r="H77" s="1010">
        <v>5786430.04</v>
      </c>
      <c r="I77" s="1010">
        <v>1768234.45</v>
      </c>
      <c r="J77" s="996"/>
      <c r="K77" s="1010">
        <f t="shared" si="30"/>
        <v>0</v>
      </c>
      <c r="L77" s="1010"/>
      <c r="M77" s="1010"/>
      <c r="N77" s="1000"/>
      <c r="O77" s="1010">
        <f t="shared" si="31"/>
        <v>0</v>
      </c>
      <c r="P77" s="1010"/>
      <c r="Q77" s="1010"/>
      <c r="R77" s="996"/>
      <c r="S77" s="1010">
        <f t="shared" si="4"/>
        <v>0</v>
      </c>
      <c r="T77" s="1010"/>
      <c r="U77" s="1010"/>
      <c r="V77" s="996"/>
      <c r="W77" s="1010">
        <f t="shared" si="5"/>
        <v>0</v>
      </c>
      <c r="X77" s="1010"/>
      <c r="Y77" s="1010"/>
      <c r="Z77" s="996"/>
      <c r="AA77" s="1010">
        <f t="shared" si="6"/>
        <v>0</v>
      </c>
      <c r="AB77" s="1010"/>
      <c r="AC77" s="1010"/>
      <c r="AD77" s="996"/>
      <c r="AE77" s="1010">
        <f t="shared" si="7"/>
        <v>0</v>
      </c>
      <c r="AF77" s="1010"/>
      <c r="AG77" s="1010"/>
      <c r="AH77" s="996"/>
      <c r="AI77" s="1010">
        <f t="shared" si="8"/>
        <v>0</v>
      </c>
      <c r="AJ77" s="1010"/>
      <c r="AK77" s="1010"/>
      <c r="AL77" s="996"/>
      <c r="AM77" s="1010">
        <f t="shared" si="9"/>
        <v>0</v>
      </c>
      <c r="AN77" s="1010"/>
      <c r="AO77" s="1010"/>
      <c r="AP77" s="996"/>
      <c r="AQ77" s="1010">
        <f t="shared" si="10"/>
        <v>0</v>
      </c>
      <c r="AR77" s="1010"/>
      <c r="AS77" s="1010"/>
      <c r="AT77" s="996"/>
      <c r="AU77" s="1010">
        <f t="shared" si="11"/>
        <v>0</v>
      </c>
      <c r="AV77" s="1010"/>
      <c r="AW77" s="1010"/>
      <c r="AX77" s="996"/>
      <c r="AY77" s="1010">
        <f t="shared" si="12"/>
        <v>0</v>
      </c>
      <c r="AZ77" s="1010"/>
      <c r="BA77" s="1010"/>
      <c r="BB77" s="996"/>
      <c r="BC77" s="1010">
        <f t="shared" si="13"/>
        <v>0</v>
      </c>
      <c r="BD77" s="1010"/>
      <c r="BE77" s="1010"/>
      <c r="BF77" s="996"/>
      <c r="BG77" s="1010">
        <f t="shared" si="14"/>
        <v>0</v>
      </c>
      <c r="BH77" s="1010"/>
      <c r="BI77" s="1010"/>
      <c r="BJ77" s="996"/>
      <c r="BK77" s="1010">
        <f t="shared" si="15"/>
        <v>0</v>
      </c>
      <c r="BL77" s="1010"/>
      <c r="BM77" s="1010"/>
      <c r="BN77" s="996"/>
      <c r="BO77" s="1010">
        <f t="shared" si="16"/>
        <v>0</v>
      </c>
      <c r="BP77" s="1010"/>
      <c r="BQ77" s="1010"/>
      <c r="BS77" s="1010">
        <f t="shared" si="17"/>
        <v>0</v>
      </c>
      <c r="BT77" s="1010"/>
      <c r="BU77" s="1010"/>
      <c r="BW77" s="1010">
        <f t="shared" si="18"/>
        <v>0</v>
      </c>
      <c r="BX77" s="1010"/>
      <c r="BY77" s="1010"/>
      <c r="CA77" s="1010">
        <f t="shared" si="19"/>
        <v>0</v>
      </c>
      <c r="CB77" s="1010"/>
      <c r="CC77" s="1010"/>
      <c r="CE77" s="1010">
        <f t="shared" si="20"/>
        <v>0</v>
      </c>
      <c r="CF77" s="1010"/>
      <c r="CG77" s="1010"/>
      <c r="CI77" s="1010">
        <f t="shared" si="21"/>
        <v>0</v>
      </c>
      <c r="CJ77" s="1010"/>
      <c r="CK77" s="1010"/>
      <c r="CM77" s="1010">
        <f t="shared" si="22"/>
        <v>0</v>
      </c>
      <c r="CN77" s="1010"/>
      <c r="CO77" s="1010"/>
      <c r="CQ77" s="1010">
        <f t="shared" si="23"/>
        <v>0</v>
      </c>
      <c r="CR77" s="1010"/>
      <c r="CS77" s="1010"/>
      <c r="CU77" s="1010">
        <f t="shared" si="24"/>
        <v>0</v>
      </c>
      <c r="CV77" s="1010"/>
      <c r="CW77" s="1010"/>
      <c r="CY77" s="1010">
        <f t="shared" si="25"/>
        <v>0</v>
      </c>
      <c r="CZ77" s="1010"/>
      <c r="DA77" s="1010"/>
      <c r="DC77" s="1010">
        <f t="shared" si="26"/>
        <v>0</v>
      </c>
      <c r="DD77" s="1010"/>
      <c r="DE77" s="1010"/>
      <c r="DG77" s="1010">
        <f t="shared" si="27"/>
        <v>0</v>
      </c>
      <c r="DH77" s="1010"/>
      <c r="DI77" s="1010"/>
      <c r="DK77" s="1010">
        <f t="shared" si="28"/>
        <v>0</v>
      </c>
      <c r="DL77" s="1010"/>
      <c r="DM77" s="1010"/>
      <c r="DO77" s="1010"/>
      <c r="DP77" s="1010"/>
      <c r="DQ77" s="1010"/>
      <c r="DS77" s="1010"/>
      <c r="DT77" s="1010"/>
      <c r="DU77" s="1010"/>
      <c r="DW77" s="1010"/>
      <c r="DX77" s="1010"/>
      <c r="DY77" s="1010"/>
      <c r="EA77" s="1010"/>
      <c r="EB77" s="1010"/>
      <c r="EC77" s="1010"/>
    </row>
    <row r="78" spans="1:133">
      <c r="A78" s="25" t="s">
        <v>518</v>
      </c>
      <c r="B78" s="1978">
        <f t="shared" si="3"/>
        <v>47634</v>
      </c>
      <c r="C78" s="1010">
        <f t="shared" si="32"/>
        <v>366892739.22999954</v>
      </c>
      <c r="D78" s="1010">
        <f t="shared" si="33"/>
        <v>5670742.54</v>
      </c>
      <c r="E78" s="1010">
        <f t="shared" si="34"/>
        <v>1740080.33</v>
      </c>
      <c r="F78" s="998"/>
      <c r="G78" s="1010">
        <f t="shared" si="29"/>
        <v>366892739.22999954</v>
      </c>
      <c r="H78" s="1010">
        <v>5670742.54</v>
      </c>
      <c r="I78" s="1010">
        <v>1740080.33</v>
      </c>
      <c r="J78" s="996"/>
      <c r="K78" s="1010">
        <f t="shared" si="30"/>
        <v>0</v>
      </c>
      <c r="L78" s="1010"/>
      <c r="M78" s="1010"/>
      <c r="N78" s="1000"/>
      <c r="O78" s="1010">
        <f t="shared" si="31"/>
        <v>0</v>
      </c>
      <c r="P78" s="1010"/>
      <c r="Q78" s="1010"/>
      <c r="R78" s="996"/>
      <c r="S78" s="1010">
        <f t="shared" si="4"/>
        <v>0</v>
      </c>
      <c r="T78" s="1010"/>
      <c r="U78" s="1010"/>
      <c r="V78" s="996"/>
      <c r="W78" s="1010">
        <f t="shared" si="5"/>
        <v>0</v>
      </c>
      <c r="X78" s="1010"/>
      <c r="Y78" s="1010"/>
      <c r="Z78" s="996"/>
      <c r="AA78" s="1010">
        <f t="shared" si="6"/>
        <v>0</v>
      </c>
      <c r="AB78" s="1010"/>
      <c r="AC78" s="1010"/>
      <c r="AD78" s="996"/>
      <c r="AE78" s="1010">
        <f t="shared" si="7"/>
        <v>0</v>
      </c>
      <c r="AF78" s="1010"/>
      <c r="AG78" s="1010"/>
      <c r="AH78" s="996"/>
      <c r="AI78" s="1010">
        <f t="shared" si="8"/>
        <v>0</v>
      </c>
      <c r="AJ78" s="1010"/>
      <c r="AK78" s="1010"/>
      <c r="AL78" s="996"/>
      <c r="AM78" s="1010">
        <f t="shared" si="9"/>
        <v>0</v>
      </c>
      <c r="AN78" s="1010"/>
      <c r="AO78" s="1010"/>
      <c r="AP78" s="996"/>
      <c r="AQ78" s="1010">
        <f t="shared" si="10"/>
        <v>0</v>
      </c>
      <c r="AR78" s="1010"/>
      <c r="AS78" s="1010"/>
      <c r="AT78" s="996"/>
      <c r="AU78" s="1010">
        <f t="shared" si="11"/>
        <v>0</v>
      </c>
      <c r="AV78" s="1010"/>
      <c r="AW78" s="1010"/>
      <c r="AX78" s="996"/>
      <c r="AY78" s="1010">
        <f t="shared" si="12"/>
        <v>0</v>
      </c>
      <c r="AZ78" s="1010"/>
      <c r="BA78" s="1010"/>
      <c r="BB78" s="996"/>
      <c r="BC78" s="1010">
        <f t="shared" si="13"/>
        <v>0</v>
      </c>
      <c r="BD78" s="1010"/>
      <c r="BE78" s="1010"/>
      <c r="BF78" s="996"/>
      <c r="BG78" s="1010">
        <f t="shared" si="14"/>
        <v>0</v>
      </c>
      <c r="BH78" s="1010"/>
      <c r="BI78" s="1010"/>
      <c r="BJ78" s="996"/>
      <c r="BK78" s="1010">
        <f t="shared" si="15"/>
        <v>0</v>
      </c>
      <c r="BL78" s="1010"/>
      <c r="BM78" s="1010"/>
      <c r="BN78" s="996"/>
      <c r="BO78" s="1010">
        <f t="shared" si="16"/>
        <v>0</v>
      </c>
      <c r="BP78" s="1010"/>
      <c r="BQ78" s="1010"/>
      <c r="BS78" s="1010">
        <f t="shared" si="17"/>
        <v>0</v>
      </c>
      <c r="BT78" s="1010"/>
      <c r="BU78" s="1010"/>
      <c r="BW78" s="1010">
        <f t="shared" si="18"/>
        <v>0</v>
      </c>
      <c r="BX78" s="1010"/>
      <c r="BY78" s="1010"/>
      <c r="CA78" s="1010">
        <f t="shared" si="19"/>
        <v>0</v>
      </c>
      <c r="CB78" s="1010"/>
      <c r="CC78" s="1010"/>
      <c r="CE78" s="1010">
        <f t="shared" si="20"/>
        <v>0</v>
      </c>
      <c r="CF78" s="1010"/>
      <c r="CG78" s="1010"/>
      <c r="CI78" s="1010">
        <f t="shared" si="21"/>
        <v>0</v>
      </c>
      <c r="CJ78" s="1010"/>
      <c r="CK78" s="1010"/>
      <c r="CM78" s="1010">
        <f t="shared" si="22"/>
        <v>0</v>
      </c>
      <c r="CN78" s="1010"/>
      <c r="CO78" s="1010"/>
      <c r="CQ78" s="1010">
        <f t="shared" si="23"/>
        <v>0</v>
      </c>
      <c r="CR78" s="1010"/>
      <c r="CS78" s="1010"/>
      <c r="CU78" s="1010">
        <f t="shared" si="24"/>
        <v>0</v>
      </c>
      <c r="CV78" s="1010"/>
      <c r="CW78" s="1010"/>
      <c r="CY78" s="1010">
        <f t="shared" si="25"/>
        <v>0</v>
      </c>
      <c r="CZ78" s="1010"/>
      <c r="DA78" s="1010"/>
      <c r="DC78" s="1010">
        <f t="shared" si="26"/>
        <v>0</v>
      </c>
      <c r="DD78" s="1010"/>
      <c r="DE78" s="1010"/>
      <c r="DG78" s="1010">
        <f t="shared" si="27"/>
        <v>0</v>
      </c>
      <c r="DH78" s="1010"/>
      <c r="DI78" s="1010"/>
      <c r="DK78" s="1010">
        <f t="shared" si="28"/>
        <v>0</v>
      </c>
      <c r="DL78" s="1010"/>
      <c r="DM78" s="1010"/>
      <c r="DO78" s="1010"/>
      <c r="DP78" s="1010"/>
      <c r="DQ78" s="1010"/>
      <c r="DS78" s="1010"/>
      <c r="DT78" s="1010"/>
      <c r="DU78" s="1010"/>
      <c r="DW78" s="1010"/>
      <c r="DX78" s="1010"/>
      <c r="DY78" s="1010"/>
      <c r="EA78" s="1010"/>
      <c r="EB78" s="1010"/>
      <c r="EC78" s="1010"/>
    </row>
    <row r="79" spans="1:133">
      <c r="A79" s="25" t="s">
        <v>518</v>
      </c>
      <c r="B79" s="1978">
        <f t="shared" ref="B79:B142" si="35">EOMONTH(B78,1)</f>
        <v>47664</v>
      </c>
      <c r="C79" s="1010">
        <f t="shared" si="32"/>
        <v>361221996.68999952</v>
      </c>
      <c r="D79" s="1010">
        <f t="shared" si="33"/>
        <v>5550708.1299999999</v>
      </c>
      <c r="E79" s="1010">
        <f t="shared" si="34"/>
        <v>1712518.93</v>
      </c>
      <c r="F79" s="998"/>
      <c r="G79" s="1010">
        <f t="shared" si="29"/>
        <v>361221996.68999952</v>
      </c>
      <c r="H79" s="1010">
        <v>5550708.1299999999</v>
      </c>
      <c r="I79" s="1010">
        <v>1712518.93</v>
      </c>
      <c r="J79" s="996"/>
      <c r="K79" s="1010">
        <f t="shared" si="30"/>
        <v>0</v>
      </c>
      <c r="L79" s="1010"/>
      <c r="M79" s="1010"/>
      <c r="N79" s="1000"/>
      <c r="O79" s="1010">
        <f t="shared" si="31"/>
        <v>0</v>
      </c>
      <c r="P79" s="1010"/>
      <c r="Q79" s="1010"/>
      <c r="R79" s="996"/>
      <c r="S79" s="1010">
        <f t="shared" ref="S79:S142" si="36">S78-T78</f>
        <v>0</v>
      </c>
      <c r="T79" s="1010"/>
      <c r="U79" s="1010"/>
      <c r="V79" s="996"/>
      <c r="W79" s="1010">
        <f t="shared" ref="W79:W142" si="37">W78-X78</f>
        <v>0</v>
      </c>
      <c r="X79" s="1010"/>
      <c r="Y79" s="1010"/>
      <c r="Z79" s="996"/>
      <c r="AA79" s="1010">
        <f t="shared" ref="AA79:AA142" si="38">AA78-AB78</f>
        <v>0</v>
      </c>
      <c r="AB79" s="1010"/>
      <c r="AC79" s="1010"/>
      <c r="AD79" s="996"/>
      <c r="AE79" s="1010">
        <f t="shared" ref="AE79:AE142" si="39">AE78-AF78</f>
        <v>0</v>
      </c>
      <c r="AF79" s="1010"/>
      <c r="AG79" s="1010"/>
      <c r="AH79" s="996"/>
      <c r="AI79" s="1010">
        <f t="shared" ref="AI79:AI142" si="40">AI78-AJ78</f>
        <v>0</v>
      </c>
      <c r="AJ79" s="1010"/>
      <c r="AK79" s="1010"/>
      <c r="AL79" s="996"/>
      <c r="AM79" s="1010">
        <f t="shared" ref="AM79:AM142" si="41">AM78-AN78</f>
        <v>0</v>
      </c>
      <c r="AN79" s="1010"/>
      <c r="AO79" s="1010"/>
      <c r="AP79" s="996"/>
      <c r="AQ79" s="1010">
        <f t="shared" ref="AQ79:AQ142" si="42">AQ78-AR78</f>
        <v>0</v>
      </c>
      <c r="AR79" s="1010"/>
      <c r="AS79" s="1010"/>
      <c r="AT79" s="996"/>
      <c r="AU79" s="1010">
        <f t="shared" ref="AU79:AU142" si="43">AU78-AV78</f>
        <v>0</v>
      </c>
      <c r="AV79" s="1010"/>
      <c r="AW79" s="1010"/>
      <c r="AX79" s="996"/>
      <c r="AY79" s="1010">
        <f t="shared" ref="AY79:AY142" si="44">AY78-AZ78</f>
        <v>0</v>
      </c>
      <c r="AZ79" s="1010"/>
      <c r="BA79" s="1010"/>
      <c r="BB79" s="996"/>
      <c r="BC79" s="1010">
        <f t="shared" ref="BC79:BC142" si="45">BC78-BD78</f>
        <v>0</v>
      </c>
      <c r="BD79" s="1010"/>
      <c r="BE79" s="1010"/>
      <c r="BF79" s="996"/>
      <c r="BG79" s="1010">
        <f t="shared" ref="BG79:BG142" si="46">BG78-BH78</f>
        <v>0</v>
      </c>
      <c r="BH79" s="1010"/>
      <c r="BI79" s="1010"/>
      <c r="BJ79" s="996"/>
      <c r="BK79" s="1010">
        <f t="shared" ref="BK79:BK142" si="47">BK78-BL78</f>
        <v>0</v>
      </c>
      <c r="BL79" s="1010"/>
      <c r="BM79" s="1010"/>
      <c r="BN79" s="996"/>
      <c r="BO79" s="1010">
        <f t="shared" ref="BO79:BO142" si="48">BO78-BP78</f>
        <v>0</v>
      </c>
      <c r="BP79" s="1010"/>
      <c r="BQ79" s="1010"/>
      <c r="BS79" s="1010">
        <f t="shared" ref="BS79:BS142" si="49">BS78-BT78</f>
        <v>0</v>
      </c>
      <c r="BT79" s="1010"/>
      <c r="BU79" s="1010"/>
      <c r="BW79" s="1010">
        <f t="shared" ref="BW79:BW142" si="50">BW78-BX78</f>
        <v>0</v>
      </c>
      <c r="BX79" s="1010"/>
      <c r="BY79" s="1010"/>
      <c r="CA79" s="1010">
        <f t="shared" ref="CA79:CA142" si="51">CA78-CB78</f>
        <v>0</v>
      </c>
      <c r="CB79" s="1010"/>
      <c r="CC79" s="1010"/>
      <c r="CE79" s="1010">
        <f t="shared" ref="CE79:CE142" si="52">CE78-CF78</f>
        <v>0</v>
      </c>
      <c r="CF79" s="1010"/>
      <c r="CG79" s="1010"/>
      <c r="CI79" s="1010">
        <f t="shared" ref="CI79:CI142" si="53">CI78-CJ78</f>
        <v>0</v>
      </c>
      <c r="CJ79" s="1010"/>
      <c r="CK79" s="1010"/>
      <c r="CM79" s="1010">
        <f t="shared" ref="CM79:CM142" si="54">CM78-CN78</f>
        <v>0</v>
      </c>
      <c r="CN79" s="1010"/>
      <c r="CO79" s="1010"/>
      <c r="CQ79" s="1010">
        <f t="shared" ref="CQ79:CQ142" si="55">CQ78-CR78</f>
        <v>0</v>
      </c>
      <c r="CR79" s="1010"/>
      <c r="CS79" s="1010"/>
      <c r="CU79" s="1010">
        <f t="shared" ref="CU79:CU142" si="56">CU78-CV78</f>
        <v>0</v>
      </c>
      <c r="CV79" s="1010"/>
      <c r="CW79" s="1010"/>
      <c r="CY79" s="1010">
        <f t="shared" ref="CY79:CY142" si="57">CY78-CZ78</f>
        <v>0</v>
      </c>
      <c r="CZ79" s="1010"/>
      <c r="DA79" s="1010"/>
      <c r="DC79" s="1010">
        <f t="shared" ref="DC79:DC142" si="58">DC78-DD78</f>
        <v>0</v>
      </c>
      <c r="DD79" s="1010"/>
      <c r="DE79" s="1010"/>
      <c r="DG79" s="1010">
        <f t="shared" ref="DG79:DG142" si="59">DG78-DH78</f>
        <v>0</v>
      </c>
      <c r="DH79" s="1010"/>
      <c r="DI79" s="1010"/>
      <c r="DK79" s="1010">
        <f t="shared" ref="DK79:DK142" si="60">DK78-DL78</f>
        <v>0</v>
      </c>
      <c r="DL79" s="1010"/>
      <c r="DM79" s="1010"/>
      <c r="DO79" s="1010"/>
      <c r="DP79" s="1010"/>
      <c r="DQ79" s="1010"/>
      <c r="DS79" s="1010"/>
      <c r="DT79" s="1010"/>
      <c r="DU79" s="1010"/>
      <c r="DW79" s="1010"/>
      <c r="DX79" s="1010"/>
      <c r="DY79" s="1010"/>
      <c r="EA79" s="1010"/>
      <c r="EB79" s="1010"/>
      <c r="EC79" s="1010"/>
    </row>
    <row r="80" spans="1:133">
      <c r="A80" s="25" t="s">
        <v>518</v>
      </c>
      <c r="B80" s="1978">
        <f t="shared" si="35"/>
        <v>47695</v>
      </c>
      <c r="C80" s="1010">
        <f t="shared" si="32"/>
        <v>355671288.55999953</v>
      </c>
      <c r="D80" s="1010">
        <f t="shared" si="33"/>
        <v>5439667.3799999999</v>
      </c>
      <c r="E80" s="1010">
        <f t="shared" si="34"/>
        <v>1685682.81</v>
      </c>
      <c r="F80" s="998"/>
      <c r="G80" s="1010">
        <f t="shared" ref="G80:G143" si="61">G79-H79</f>
        <v>355671288.55999953</v>
      </c>
      <c r="H80" s="1010">
        <v>5439667.3799999999</v>
      </c>
      <c r="I80" s="1010">
        <v>1685682.81</v>
      </c>
      <c r="J80" s="996"/>
      <c r="K80" s="1010">
        <f t="shared" ref="K80:K143" si="62">K79-L79</f>
        <v>0</v>
      </c>
      <c r="L80" s="1010"/>
      <c r="M80" s="1010"/>
      <c r="N80" s="1000"/>
      <c r="O80" s="1010">
        <f t="shared" ref="O80:O143" si="63">O79-P79</f>
        <v>0</v>
      </c>
      <c r="P80" s="1010"/>
      <c r="Q80" s="1010"/>
      <c r="R80" s="996"/>
      <c r="S80" s="1010">
        <f t="shared" si="36"/>
        <v>0</v>
      </c>
      <c r="T80" s="1010"/>
      <c r="U80" s="1010"/>
      <c r="V80" s="996"/>
      <c r="W80" s="1010">
        <f t="shared" si="37"/>
        <v>0</v>
      </c>
      <c r="X80" s="1010"/>
      <c r="Y80" s="1010"/>
      <c r="Z80" s="996"/>
      <c r="AA80" s="1010">
        <f t="shared" si="38"/>
        <v>0</v>
      </c>
      <c r="AB80" s="1010"/>
      <c r="AC80" s="1010"/>
      <c r="AD80" s="996"/>
      <c r="AE80" s="1010">
        <f t="shared" si="39"/>
        <v>0</v>
      </c>
      <c r="AF80" s="1010"/>
      <c r="AG80" s="1010"/>
      <c r="AH80" s="996"/>
      <c r="AI80" s="1010">
        <f t="shared" si="40"/>
        <v>0</v>
      </c>
      <c r="AJ80" s="1010"/>
      <c r="AK80" s="1010"/>
      <c r="AL80" s="996"/>
      <c r="AM80" s="1010">
        <f t="shared" si="41"/>
        <v>0</v>
      </c>
      <c r="AN80" s="1010"/>
      <c r="AO80" s="1010"/>
      <c r="AP80" s="996"/>
      <c r="AQ80" s="1010">
        <f t="shared" si="42"/>
        <v>0</v>
      </c>
      <c r="AR80" s="1010"/>
      <c r="AS80" s="1010"/>
      <c r="AT80" s="996"/>
      <c r="AU80" s="1010">
        <f t="shared" si="43"/>
        <v>0</v>
      </c>
      <c r="AV80" s="1010"/>
      <c r="AW80" s="1010"/>
      <c r="AX80" s="996"/>
      <c r="AY80" s="1010">
        <f t="shared" si="44"/>
        <v>0</v>
      </c>
      <c r="AZ80" s="1010"/>
      <c r="BA80" s="1010"/>
      <c r="BB80" s="996"/>
      <c r="BC80" s="1010">
        <f t="shared" si="45"/>
        <v>0</v>
      </c>
      <c r="BD80" s="1010"/>
      <c r="BE80" s="1010"/>
      <c r="BF80" s="996"/>
      <c r="BG80" s="1010">
        <f t="shared" si="46"/>
        <v>0</v>
      </c>
      <c r="BH80" s="1010"/>
      <c r="BI80" s="1010"/>
      <c r="BJ80" s="996"/>
      <c r="BK80" s="1010">
        <f t="shared" si="47"/>
        <v>0</v>
      </c>
      <c r="BL80" s="1010"/>
      <c r="BM80" s="1010"/>
      <c r="BN80" s="996"/>
      <c r="BO80" s="1010">
        <f t="shared" si="48"/>
        <v>0</v>
      </c>
      <c r="BP80" s="1010"/>
      <c r="BQ80" s="1010"/>
      <c r="BS80" s="1010">
        <f t="shared" si="49"/>
        <v>0</v>
      </c>
      <c r="BT80" s="1010"/>
      <c r="BU80" s="1010"/>
      <c r="BW80" s="1010">
        <f t="shared" si="50"/>
        <v>0</v>
      </c>
      <c r="BX80" s="1010"/>
      <c r="BY80" s="1010"/>
      <c r="CA80" s="1010">
        <f t="shared" si="51"/>
        <v>0</v>
      </c>
      <c r="CB80" s="1010"/>
      <c r="CC80" s="1010"/>
      <c r="CE80" s="1010">
        <f t="shared" si="52"/>
        <v>0</v>
      </c>
      <c r="CF80" s="1010"/>
      <c r="CG80" s="1010"/>
      <c r="CI80" s="1010">
        <f t="shared" si="53"/>
        <v>0</v>
      </c>
      <c r="CJ80" s="1010"/>
      <c r="CK80" s="1010"/>
      <c r="CM80" s="1010">
        <f t="shared" si="54"/>
        <v>0</v>
      </c>
      <c r="CN80" s="1010"/>
      <c r="CO80" s="1010"/>
      <c r="CQ80" s="1010">
        <f t="shared" si="55"/>
        <v>0</v>
      </c>
      <c r="CR80" s="1010"/>
      <c r="CS80" s="1010"/>
      <c r="CU80" s="1010">
        <f t="shared" si="56"/>
        <v>0</v>
      </c>
      <c r="CV80" s="1010"/>
      <c r="CW80" s="1010"/>
      <c r="CY80" s="1010">
        <f t="shared" si="57"/>
        <v>0</v>
      </c>
      <c r="CZ80" s="1010"/>
      <c r="DA80" s="1010"/>
      <c r="DC80" s="1010">
        <f t="shared" si="58"/>
        <v>0</v>
      </c>
      <c r="DD80" s="1010"/>
      <c r="DE80" s="1010"/>
      <c r="DG80" s="1010">
        <f t="shared" si="59"/>
        <v>0</v>
      </c>
      <c r="DH80" s="1010"/>
      <c r="DI80" s="1010"/>
      <c r="DK80" s="1010">
        <f t="shared" si="60"/>
        <v>0</v>
      </c>
      <c r="DL80" s="1010"/>
      <c r="DM80" s="1010"/>
      <c r="DO80" s="1010"/>
      <c r="DP80" s="1010"/>
      <c r="DQ80" s="1010"/>
      <c r="DS80" s="1010"/>
      <c r="DT80" s="1010"/>
      <c r="DU80" s="1010"/>
      <c r="DW80" s="1010"/>
      <c r="DX80" s="1010"/>
      <c r="DY80" s="1010"/>
      <c r="EA80" s="1010"/>
      <c r="EB80" s="1010"/>
      <c r="EC80" s="1010"/>
    </row>
    <row r="81" spans="1:133">
      <c r="A81" s="25" t="s">
        <v>518</v>
      </c>
      <c r="B81" s="1978">
        <f t="shared" si="35"/>
        <v>47726</v>
      </c>
      <c r="C81" s="1010">
        <f t="shared" si="32"/>
        <v>350231621.17999953</v>
      </c>
      <c r="D81" s="1010">
        <f t="shared" si="33"/>
        <v>5345325.49</v>
      </c>
      <c r="E81" s="1010">
        <f t="shared" si="34"/>
        <v>1659503.82</v>
      </c>
      <c r="F81" s="998"/>
      <c r="G81" s="1010">
        <f t="shared" si="61"/>
        <v>350231621.17999953</v>
      </c>
      <c r="H81" s="1010">
        <v>5345325.49</v>
      </c>
      <c r="I81" s="1010">
        <v>1659503.82</v>
      </c>
      <c r="J81" s="996"/>
      <c r="K81" s="1010">
        <f t="shared" si="62"/>
        <v>0</v>
      </c>
      <c r="L81" s="1010"/>
      <c r="M81" s="1010"/>
      <c r="N81" s="1000"/>
      <c r="O81" s="1010">
        <f t="shared" si="63"/>
        <v>0</v>
      </c>
      <c r="P81" s="1010"/>
      <c r="Q81" s="1010"/>
      <c r="R81" s="996"/>
      <c r="S81" s="1010">
        <f t="shared" si="36"/>
        <v>0</v>
      </c>
      <c r="T81" s="1010"/>
      <c r="U81" s="1010"/>
      <c r="V81" s="996"/>
      <c r="W81" s="1010">
        <f t="shared" si="37"/>
        <v>0</v>
      </c>
      <c r="X81" s="1010"/>
      <c r="Y81" s="1010"/>
      <c r="Z81" s="996"/>
      <c r="AA81" s="1010">
        <f t="shared" si="38"/>
        <v>0</v>
      </c>
      <c r="AB81" s="1010"/>
      <c r="AC81" s="1010"/>
      <c r="AD81" s="996"/>
      <c r="AE81" s="1010">
        <f t="shared" si="39"/>
        <v>0</v>
      </c>
      <c r="AF81" s="1010"/>
      <c r="AG81" s="1010"/>
      <c r="AH81" s="996"/>
      <c r="AI81" s="1010">
        <f t="shared" si="40"/>
        <v>0</v>
      </c>
      <c r="AJ81" s="1010"/>
      <c r="AK81" s="1010"/>
      <c r="AL81" s="996"/>
      <c r="AM81" s="1010">
        <f t="shared" si="41"/>
        <v>0</v>
      </c>
      <c r="AN81" s="1010"/>
      <c r="AO81" s="1010"/>
      <c r="AP81" s="996"/>
      <c r="AQ81" s="1010">
        <f t="shared" si="42"/>
        <v>0</v>
      </c>
      <c r="AR81" s="1010"/>
      <c r="AS81" s="1010"/>
      <c r="AT81" s="996"/>
      <c r="AU81" s="1010">
        <f t="shared" si="43"/>
        <v>0</v>
      </c>
      <c r="AV81" s="1010"/>
      <c r="AW81" s="1010"/>
      <c r="AX81" s="996"/>
      <c r="AY81" s="1010">
        <f t="shared" si="44"/>
        <v>0</v>
      </c>
      <c r="AZ81" s="1010"/>
      <c r="BA81" s="1010"/>
      <c r="BB81" s="996"/>
      <c r="BC81" s="1010">
        <f t="shared" si="45"/>
        <v>0</v>
      </c>
      <c r="BD81" s="1010"/>
      <c r="BE81" s="1010"/>
      <c r="BF81" s="996"/>
      <c r="BG81" s="1010">
        <f t="shared" si="46"/>
        <v>0</v>
      </c>
      <c r="BH81" s="1010"/>
      <c r="BI81" s="1010"/>
      <c r="BJ81" s="996"/>
      <c r="BK81" s="1010">
        <f t="shared" si="47"/>
        <v>0</v>
      </c>
      <c r="BL81" s="1010"/>
      <c r="BM81" s="1010"/>
      <c r="BN81" s="996"/>
      <c r="BO81" s="1010">
        <f t="shared" si="48"/>
        <v>0</v>
      </c>
      <c r="BP81" s="1010"/>
      <c r="BQ81" s="1010"/>
      <c r="BS81" s="1010">
        <f t="shared" si="49"/>
        <v>0</v>
      </c>
      <c r="BT81" s="1010"/>
      <c r="BU81" s="1010"/>
      <c r="BW81" s="1010">
        <f t="shared" si="50"/>
        <v>0</v>
      </c>
      <c r="BX81" s="1010"/>
      <c r="BY81" s="1010"/>
      <c r="CA81" s="1010">
        <f t="shared" si="51"/>
        <v>0</v>
      </c>
      <c r="CB81" s="1010"/>
      <c r="CC81" s="1010"/>
      <c r="CE81" s="1010">
        <f t="shared" si="52"/>
        <v>0</v>
      </c>
      <c r="CF81" s="1010"/>
      <c r="CG81" s="1010"/>
      <c r="CI81" s="1010">
        <f t="shared" si="53"/>
        <v>0</v>
      </c>
      <c r="CJ81" s="1010"/>
      <c r="CK81" s="1010"/>
      <c r="CM81" s="1010">
        <f t="shared" si="54"/>
        <v>0</v>
      </c>
      <c r="CN81" s="1010"/>
      <c r="CO81" s="1010"/>
      <c r="CQ81" s="1010">
        <f t="shared" si="55"/>
        <v>0</v>
      </c>
      <c r="CR81" s="1010"/>
      <c r="CS81" s="1010"/>
      <c r="CU81" s="1010">
        <f t="shared" si="56"/>
        <v>0</v>
      </c>
      <c r="CV81" s="1010"/>
      <c r="CW81" s="1010"/>
      <c r="CY81" s="1010">
        <f t="shared" si="57"/>
        <v>0</v>
      </c>
      <c r="CZ81" s="1010"/>
      <c r="DA81" s="1010"/>
      <c r="DC81" s="1010">
        <f t="shared" si="58"/>
        <v>0</v>
      </c>
      <c r="DD81" s="1010"/>
      <c r="DE81" s="1010"/>
      <c r="DG81" s="1010">
        <f t="shared" si="59"/>
        <v>0</v>
      </c>
      <c r="DH81" s="1010"/>
      <c r="DI81" s="1010"/>
      <c r="DK81" s="1010">
        <f t="shared" si="60"/>
        <v>0</v>
      </c>
      <c r="DL81" s="1010"/>
      <c r="DM81" s="1010"/>
      <c r="DO81" s="1010"/>
      <c r="DP81" s="1010"/>
      <c r="DQ81" s="1010"/>
      <c r="DS81" s="1010"/>
      <c r="DT81" s="1010"/>
      <c r="DU81" s="1010"/>
      <c r="DW81" s="1010"/>
      <c r="DX81" s="1010"/>
      <c r="DY81" s="1010"/>
      <c r="EA81" s="1010"/>
      <c r="EB81" s="1010"/>
      <c r="EC81" s="1010"/>
    </row>
    <row r="82" spans="1:133">
      <c r="A82" s="25" t="s">
        <v>518</v>
      </c>
      <c r="B82" s="1978">
        <f t="shared" si="35"/>
        <v>47756</v>
      </c>
      <c r="C82" s="1010">
        <f t="shared" si="32"/>
        <v>344886295.68999952</v>
      </c>
      <c r="D82" s="1010">
        <f t="shared" si="33"/>
        <v>5257293.67</v>
      </c>
      <c r="E82" s="1010">
        <f t="shared" si="34"/>
        <v>1633902.56</v>
      </c>
      <c r="F82" s="998"/>
      <c r="G82" s="1010">
        <f t="shared" si="61"/>
        <v>344886295.68999952</v>
      </c>
      <c r="H82" s="1010">
        <v>5257293.67</v>
      </c>
      <c r="I82" s="1010">
        <v>1633902.56</v>
      </c>
      <c r="J82" s="996"/>
      <c r="K82" s="1010">
        <f t="shared" si="62"/>
        <v>0</v>
      </c>
      <c r="L82" s="1010"/>
      <c r="M82" s="1010"/>
      <c r="N82" s="1000"/>
      <c r="O82" s="1010">
        <f t="shared" si="63"/>
        <v>0</v>
      </c>
      <c r="P82" s="1010"/>
      <c r="Q82" s="1010"/>
      <c r="R82" s="996"/>
      <c r="S82" s="1010">
        <f t="shared" si="36"/>
        <v>0</v>
      </c>
      <c r="T82" s="1010"/>
      <c r="U82" s="1010"/>
      <c r="V82" s="996"/>
      <c r="W82" s="1010">
        <f t="shared" si="37"/>
        <v>0</v>
      </c>
      <c r="X82" s="1010"/>
      <c r="Y82" s="1010"/>
      <c r="Z82" s="996"/>
      <c r="AA82" s="1010">
        <f t="shared" si="38"/>
        <v>0</v>
      </c>
      <c r="AB82" s="1010"/>
      <c r="AC82" s="1010"/>
      <c r="AD82" s="996"/>
      <c r="AE82" s="1010">
        <f t="shared" si="39"/>
        <v>0</v>
      </c>
      <c r="AF82" s="1010"/>
      <c r="AG82" s="1010"/>
      <c r="AH82" s="996"/>
      <c r="AI82" s="1010">
        <f t="shared" si="40"/>
        <v>0</v>
      </c>
      <c r="AJ82" s="1010"/>
      <c r="AK82" s="1010"/>
      <c r="AL82" s="996"/>
      <c r="AM82" s="1010">
        <f t="shared" si="41"/>
        <v>0</v>
      </c>
      <c r="AN82" s="1010"/>
      <c r="AO82" s="1010"/>
      <c r="AP82" s="996"/>
      <c r="AQ82" s="1010">
        <f t="shared" si="42"/>
        <v>0</v>
      </c>
      <c r="AR82" s="1010"/>
      <c r="AS82" s="1010"/>
      <c r="AT82" s="996"/>
      <c r="AU82" s="1010">
        <f t="shared" si="43"/>
        <v>0</v>
      </c>
      <c r="AV82" s="1010"/>
      <c r="AW82" s="1010"/>
      <c r="AX82" s="996"/>
      <c r="AY82" s="1010">
        <f t="shared" si="44"/>
        <v>0</v>
      </c>
      <c r="AZ82" s="1010"/>
      <c r="BA82" s="1010"/>
      <c r="BB82" s="996"/>
      <c r="BC82" s="1010">
        <f t="shared" si="45"/>
        <v>0</v>
      </c>
      <c r="BD82" s="1010"/>
      <c r="BE82" s="1010"/>
      <c r="BF82" s="996"/>
      <c r="BG82" s="1010">
        <f t="shared" si="46"/>
        <v>0</v>
      </c>
      <c r="BH82" s="1010"/>
      <c r="BI82" s="1010"/>
      <c r="BJ82" s="996"/>
      <c r="BK82" s="1010">
        <f t="shared" si="47"/>
        <v>0</v>
      </c>
      <c r="BL82" s="1010"/>
      <c r="BM82" s="1010"/>
      <c r="BN82" s="996"/>
      <c r="BO82" s="1010">
        <f t="shared" si="48"/>
        <v>0</v>
      </c>
      <c r="BP82" s="1010"/>
      <c r="BQ82" s="1010"/>
      <c r="BS82" s="1010">
        <f t="shared" si="49"/>
        <v>0</v>
      </c>
      <c r="BT82" s="1010"/>
      <c r="BU82" s="1010"/>
      <c r="BW82" s="1010">
        <f t="shared" si="50"/>
        <v>0</v>
      </c>
      <c r="BX82" s="1010"/>
      <c r="BY82" s="1010"/>
      <c r="CA82" s="1010">
        <f t="shared" si="51"/>
        <v>0</v>
      </c>
      <c r="CB82" s="1010"/>
      <c r="CC82" s="1010"/>
      <c r="CE82" s="1010">
        <f t="shared" si="52"/>
        <v>0</v>
      </c>
      <c r="CF82" s="1010"/>
      <c r="CG82" s="1010"/>
      <c r="CI82" s="1010">
        <f t="shared" si="53"/>
        <v>0</v>
      </c>
      <c r="CJ82" s="1010"/>
      <c r="CK82" s="1010"/>
      <c r="CM82" s="1010">
        <f t="shared" si="54"/>
        <v>0</v>
      </c>
      <c r="CN82" s="1010"/>
      <c r="CO82" s="1010"/>
      <c r="CQ82" s="1010">
        <f t="shared" si="55"/>
        <v>0</v>
      </c>
      <c r="CR82" s="1010"/>
      <c r="CS82" s="1010"/>
      <c r="CU82" s="1010">
        <f t="shared" si="56"/>
        <v>0</v>
      </c>
      <c r="CV82" s="1010"/>
      <c r="CW82" s="1010"/>
      <c r="CY82" s="1010">
        <f t="shared" si="57"/>
        <v>0</v>
      </c>
      <c r="CZ82" s="1010"/>
      <c r="DA82" s="1010"/>
      <c r="DC82" s="1010">
        <f t="shared" si="58"/>
        <v>0</v>
      </c>
      <c r="DD82" s="1010"/>
      <c r="DE82" s="1010"/>
      <c r="DG82" s="1010">
        <f t="shared" si="59"/>
        <v>0</v>
      </c>
      <c r="DH82" s="1010"/>
      <c r="DI82" s="1010"/>
      <c r="DK82" s="1010">
        <f t="shared" si="60"/>
        <v>0</v>
      </c>
      <c r="DL82" s="1010"/>
      <c r="DM82" s="1010"/>
      <c r="DO82" s="1010"/>
      <c r="DP82" s="1010"/>
      <c r="DQ82" s="1010"/>
      <c r="DS82" s="1010"/>
      <c r="DT82" s="1010"/>
      <c r="DU82" s="1010"/>
      <c r="DW82" s="1010"/>
      <c r="DX82" s="1010"/>
      <c r="DY82" s="1010"/>
      <c r="EA82" s="1010"/>
      <c r="EB82" s="1010"/>
      <c r="EC82" s="1010"/>
    </row>
    <row r="83" spans="1:133">
      <c r="A83" s="25" t="s">
        <v>518</v>
      </c>
      <c r="B83" s="1978">
        <f t="shared" si="35"/>
        <v>47787</v>
      </c>
      <c r="C83" s="1010">
        <f t="shared" si="32"/>
        <v>339629002.0199995</v>
      </c>
      <c r="D83" s="1010">
        <f t="shared" si="33"/>
        <v>5193765.99</v>
      </c>
      <c r="E83" s="1010">
        <f t="shared" si="34"/>
        <v>1608813.92</v>
      </c>
      <c r="F83" s="998"/>
      <c r="G83" s="1010">
        <f t="shared" si="61"/>
        <v>339629002.0199995</v>
      </c>
      <c r="H83" s="1010">
        <v>5193765.99</v>
      </c>
      <c r="I83" s="1010">
        <v>1608813.92</v>
      </c>
      <c r="J83" s="996"/>
      <c r="K83" s="1010">
        <f t="shared" si="62"/>
        <v>0</v>
      </c>
      <c r="L83" s="1010"/>
      <c r="M83" s="1010"/>
      <c r="N83" s="1000"/>
      <c r="O83" s="1010">
        <f t="shared" si="63"/>
        <v>0</v>
      </c>
      <c r="P83" s="1010"/>
      <c r="Q83" s="1010"/>
      <c r="R83" s="996"/>
      <c r="S83" s="1010">
        <f t="shared" si="36"/>
        <v>0</v>
      </c>
      <c r="T83" s="1010"/>
      <c r="U83" s="1010"/>
      <c r="V83" s="996"/>
      <c r="W83" s="1010">
        <f t="shared" si="37"/>
        <v>0</v>
      </c>
      <c r="X83" s="1010"/>
      <c r="Y83" s="1010"/>
      <c r="Z83" s="996"/>
      <c r="AA83" s="1010">
        <f t="shared" si="38"/>
        <v>0</v>
      </c>
      <c r="AB83" s="1010"/>
      <c r="AC83" s="1010"/>
      <c r="AD83" s="996"/>
      <c r="AE83" s="1010">
        <f t="shared" si="39"/>
        <v>0</v>
      </c>
      <c r="AF83" s="1010"/>
      <c r="AG83" s="1010"/>
      <c r="AH83" s="996"/>
      <c r="AI83" s="1010">
        <f t="shared" si="40"/>
        <v>0</v>
      </c>
      <c r="AJ83" s="1010"/>
      <c r="AK83" s="1010"/>
      <c r="AL83" s="996"/>
      <c r="AM83" s="1010">
        <f t="shared" si="41"/>
        <v>0</v>
      </c>
      <c r="AN83" s="1010"/>
      <c r="AO83" s="1010"/>
      <c r="AP83" s="996"/>
      <c r="AQ83" s="1010">
        <f t="shared" si="42"/>
        <v>0</v>
      </c>
      <c r="AR83" s="1010"/>
      <c r="AS83" s="1010"/>
      <c r="AT83" s="996"/>
      <c r="AU83" s="1010">
        <f t="shared" si="43"/>
        <v>0</v>
      </c>
      <c r="AV83" s="1010"/>
      <c r="AW83" s="1010"/>
      <c r="AX83" s="996"/>
      <c r="AY83" s="1010">
        <f t="shared" si="44"/>
        <v>0</v>
      </c>
      <c r="AZ83" s="1010"/>
      <c r="BA83" s="1010"/>
      <c r="BB83" s="996"/>
      <c r="BC83" s="1010">
        <f t="shared" si="45"/>
        <v>0</v>
      </c>
      <c r="BD83" s="1010"/>
      <c r="BE83" s="1010"/>
      <c r="BF83" s="996"/>
      <c r="BG83" s="1010">
        <f t="shared" si="46"/>
        <v>0</v>
      </c>
      <c r="BH83" s="1010"/>
      <c r="BI83" s="1010"/>
      <c r="BJ83" s="996"/>
      <c r="BK83" s="1010">
        <f t="shared" si="47"/>
        <v>0</v>
      </c>
      <c r="BL83" s="1010"/>
      <c r="BM83" s="1010"/>
      <c r="BN83" s="996"/>
      <c r="BO83" s="1010">
        <f t="shared" si="48"/>
        <v>0</v>
      </c>
      <c r="BP83" s="1010"/>
      <c r="BQ83" s="1010"/>
      <c r="BS83" s="1010">
        <f t="shared" si="49"/>
        <v>0</v>
      </c>
      <c r="BT83" s="1010"/>
      <c r="BU83" s="1010"/>
      <c r="BW83" s="1010">
        <f t="shared" si="50"/>
        <v>0</v>
      </c>
      <c r="BX83" s="1010"/>
      <c r="BY83" s="1010"/>
      <c r="CA83" s="1010">
        <f t="shared" si="51"/>
        <v>0</v>
      </c>
      <c r="CB83" s="1010"/>
      <c r="CC83" s="1010"/>
      <c r="CE83" s="1010">
        <f t="shared" si="52"/>
        <v>0</v>
      </c>
      <c r="CF83" s="1010"/>
      <c r="CG83" s="1010"/>
      <c r="CI83" s="1010">
        <f t="shared" si="53"/>
        <v>0</v>
      </c>
      <c r="CJ83" s="1010"/>
      <c r="CK83" s="1010"/>
      <c r="CM83" s="1010">
        <f t="shared" si="54"/>
        <v>0</v>
      </c>
      <c r="CN83" s="1010"/>
      <c r="CO83" s="1010"/>
      <c r="CQ83" s="1010">
        <f t="shared" si="55"/>
        <v>0</v>
      </c>
      <c r="CR83" s="1010"/>
      <c r="CS83" s="1010"/>
      <c r="CU83" s="1010">
        <f t="shared" si="56"/>
        <v>0</v>
      </c>
      <c r="CV83" s="1010"/>
      <c r="CW83" s="1010"/>
      <c r="CY83" s="1010">
        <f t="shared" si="57"/>
        <v>0</v>
      </c>
      <c r="CZ83" s="1010"/>
      <c r="DA83" s="1010"/>
      <c r="DC83" s="1010">
        <f t="shared" si="58"/>
        <v>0</v>
      </c>
      <c r="DD83" s="1010"/>
      <c r="DE83" s="1010"/>
      <c r="DG83" s="1010">
        <f t="shared" si="59"/>
        <v>0</v>
      </c>
      <c r="DH83" s="1010"/>
      <c r="DI83" s="1010"/>
      <c r="DK83" s="1010">
        <f t="shared" si="60"/>
        <v>0</v>
      </c>
      <c r="DL83" s="1010"/>
      <c r="DM83" s="1010"/>
      <c r="DO83" s="1010"/>
      <c r="DP83" s="1010"/>
      <c r="DQ83" s="1010"/>
      <c r="DS83" s="1010"/>
      <c r="DT83" s="1010"/>
      <c r="DU83" s="1010"/>
      <c r="DW83" s="1010"/>
      <c r="DX83" s="1010"/>
      <c r="DY83" s="1010"/>
      <c r="EA83" s="1010"/>
      <c r="EB83" s="1010"/>
      <c r="EC83" s="1010"/>
    </row>
    <row r="84" spans="1:133">
      <c r="A84" s="25" t="s">
        <v>518</v>
      </c>
      <c r="B84" s="1978">
        <f t="shared" si="35"/>
        <v>47817</v>
      </c>
      <c r="C84" s="1010">
        <f t="shared" si="32"/>
        <v>334435236.02999949</v>
      </c>
      <c r="D84" s="1010">
        <f t="shared" si="33"/>
        <v>5147277.12</v>
      </c>
      <c r="E84" s="1010">
        <f t="shared" si="34"/>
        <v>1584085.42</v>
      </c>
      <c r="F84" s="998"/>
      <c r="G84" s="1010">
        <f t="shared" si="61"/>
        <v>334435236.02999949</v>
      </c>
      <c r="H84" s="1010">
        <v>5147277.12</v>
      </c>
      <c r="I84" s="1010">
        <v>1584085.42</v>
      </c>
      <c r="J84" s="996"/>
      <c r="K84" s="1010">
        <f t="shared" si="62"/>
        <v>0</v>
      </c>
      <c r="L84" s="1010"/>
      <c r="M84" s="1010"/>
      <c r="N84" s="1000"/>
      <c r="O84" s="1010">
        <f t="shared" si="63"/>
        <v>0</v>
      </c>
      <c r="P84" s="1010"/>
      <c r="Q84" s="1010"/>
      <c r="R84" s="996"/>
      <c r="S84" s="1010">
        <f t="shared" si="36"/>
        <v>0</v>
      </c>
      <c r="T84" s="1010"/>
      <c r="U84" s="1010"/>
      <c r="V84" s="996"/>
      <c r="W84" s="1010">
        <f t="shared" si="37"/>
        <v>0</v>
      </c>
      <c r="X84" s="1010"/>
      <c r="Y84" s="1010"/>
      <c r="Z84" s="996"/>
      <c r="AA84" s="1010">
        <f t="shared" si="38"/>
        <v>0</v>
      </c>
      <c r="AB84" s="1010"/>
      <c r="AC84" s="1010"/>
      <c r="AD84" s="996"/>
      <c r="AE84" s="1010">
        <f t="shared" si="39"/>
        <v>0</v>
      </c>
      <c r="AF84" s="1010"/>
      <c r="AG84" s="1010"/>
      <c r="AH84" s="996"/>
      <c r="AI84" s="1010">
        <f t="shared" si="40"/>
        <v>0</v>
      </c>
      <c r="AJ84" s="1010"/>
      <c r="AK84" s="1010"/>
      <c r="AL84" s="996"/>
      <c r="AM84" s="1010">
        <f t="shared" si="41"/>
        <v>0</v>
      </c>
      <c r="AN84" s="1010"/>
      <c r="AO84" s="1010"/>
      <c r="AP84" s="996"/>
      <c r="AQ84" s="1010">
        <f t="shared" si="42"/>
        <v>0</v>
      </c>
      <c r="AR84" s="1010"/>
      <c r="AS84" s="1010"/>
      <c r="AT84" s="996"/>
      <c r="AU84" s="1010">
        <f t="shared" si="43"/>
        <v>0</v>
      </c>
      <c r="AV84" s="1010"/>
      <c r="AW84" s="1010"/>
      <c r="AX84" s="996"/>
      <c r="AY84" s="1010">
        <f t="shared" si="44"/>
        <v>0</v>
      </c>
      <c r="AZ84" s="1010"/>
      <c r="BA84" s="1010"/>
      <c r="BB84" s="996"/>
      <c r="BC84" s="1010">
        <f t="shared" si="45"/>
        <v>0</v>
      </c>
      <c r="BD84" s="1010"/>
      <c r="BE84" s="1010"/>
      <c r="BF84" s="996"/>
      <c r="BG84" s="1010">
        <f t="shared" si="46"/>
        <v>0</v>
      </c>
      <c r="BH84" s="1010"/>
      <c r="BI84" s="1010"/>
      <c r="BJ84" s="996"/>
      <c r="BK84" s="1010">
        <f t="shared" si="47"/>
        <v>0</v>
      </c>
      <c r="BL84" s="1010"/>
      <c r="BM84" s="1010"/>
      <c r="BN84" s="996"/>
      <c r="BO84" s="1010">
        <f t="shared" si="48"/>
        <v>0</v>
      </c>
      <c r="BP84" s="1010"/>
      <c r="BQ84" s="1010"/>
      <c r="BS84" s="1010">
        <f t="shared" si="49"/>
        <v>0</v>
      </c>
      <c r="BT84" s="1010"/>
      <c r="BU84" s="1010"/>
      <c r="BW84" s="1010">
        <f t="shared" si="50"/>
        <v>0</v>
      </c>
      <c r="BX84" s="1010"/>
      <c r="BY84" s="1010"/>
      <c r="CA84" s="1010">
        <f t="shared" si="51"/>
        <v>0</v>
      </c>
      <c r="CB84" s="1010"/>
      <c r="CC84" s="1010"/>
      <c r="CE84" s="1010">
        <f t="shared" si="52"/>
        <v>0</v>
      </c>
      <c r="CF84" s="1010"/>
      <c r="CG84" s="1010"/>
      <c r="CI84" s="1010">
        <f t="shared" si="53"/>
        <v>0</v>
      </c>
      <c r="CJ84" s="1010"/>
      <c r="CK84" s="1010"/>
      <c r="CM84" s="1010">
        <f t="shared" si="54"/>
        <v>0</v>
      </c>
      <c r="CN84" s="1010"/>
      <c r="CO84" s="1010"/>
      <c r="CQ84" s="1010">
        <f t="shared" si="55"/>
        <v>0</v>
      </c>
      <c r="CR84" s="1010"/>
      <c r="CS84" s="1010"/>
      <c r="CU84" s="1010">
        <f t="shared" si="56"/>
        <v>0</v>
      </c>
      <c r="CV84" s="1010"/>
      <c r="CW84" s="1010"/>
      <c r="CY84" s="1010">
        <f t="shared" si="57"/>
        <v>0</v>
      </c>
      <c r="CZ84" s="1010"/>
      <c r="DA84" s="1010"/>
      <c r="DC84" s="1010">
        <f t="shared" si="58"/>
        <v>0</v>
      </c>
      <c r="DD84" s="1010"/>
      <c r="DE84" s="1010"/>
      <c r="DG84" s="1010">
        <f t="shared" si="59"/>
        <v>0</v>
      </c>
      <c r="DH84" s="1010"/>
      <c r="DI84" s="1010"/>
      <c r="DK84" s="1010">
        <f t="shared" si="60"/>
        <v>0</v>
      </c>
      <c r="DL84" s="1010"/>
      <c r="DM84" s="1010"/>
      <c r="DO84" s="1010"/>
      <c r="DP84" s="1010"/>
      <c r="DQ84" s="1010"/>
      <c r="DS84" s="1010"/>
      <c r="DT84" s="1010"/>
      <c r="DU84" s="1010"/>
      <c r="DW84" s="1010"/>
      <c r="DX84" s="1010"/>
      <c r="DY84" s="1010"/>
      <c r="EA84" s="1010"/>
      <c r="EB84" s="1010"/>
      <c r="EC84" s="1010"/>
    </row>
    <row r="85" spans="1:133">
      <c r="A85" s="25" t="s">
        <v>518</v>
      </c>
      <c r="B85" s="1978">
        <f t="shared" si="35"/>
        <v>47848</v>
      </c>
      <c r="C85" s="1010">
        <f t="shared" si="32"/>
        <v>329287958.90999949</v>
      </c>
      <c r="D85" s="1010">
        <f t="shared" si="33"/>
        <v>5125917.1500000004</v>
      </c>
      <c r="E85" s="1010">
        <f t="shared" si="34"/>
        <v>1559620.63</v>
      </c>
      <c r="F85" s="998"/>
      <c r="G85" s="1010">
        <f t="shared" si="61"/>
        <v>329287958.90999949</v>
      </c>
      <c r="H85" s="1010">
        <v>5125917.1500000004</v>
      </c>
      <c r="I85" s="1010">
        <v>1559620.63</v>
      </c>
      <c r="J85" s="996"/>
      <c r="K85" s="1010">
        <f t="shared" si="62"/>
        <v>0</v>
      </c>
      <c r="L85" s="1010"/>
      <c r="M85" s="1010"/>
      <c r="N85" s="1000"/>
      <c r="O85" s="1010">
        <f t="shared" si="63"/>
        <v>0</v>
      </c>
      <c r="P85" s="1010"/>
      <c r="Q85" s="1010"/>
      <c r="R85" s="996"/>
      <c r="S85" s="1010">
        <f t="shared" si="36"/>
        <v>0</v>
      </c>
      <c r="T85" s="1010"/>
      <c r="U85" s="1010"/>
      <c r="V85" s="996"/>
      <c r="W85" s="1010">
        <f t="shared" si="37"/>
        <v>0</v>
      </c>
      <c r="X85" s="1010"/>
      <c r="Y85" s="1010"/>
      <c r="Z85" s="996"/>
      <c r="AA85" s="1010">
        <f t="shared" si="38"/>
        <v>0</v>
      </c>
      <c r="AB85" s="1010"/>
      <c r="AC85" s="1010"/>
      <c r="AD85" s="996"/>
      <c r="AE85" s="1010">
        <f t="shared" si="39"/>
        <v>0</v>
      </c>
      <c r="AF85" s="1010"/>
      <c r="AG85" s="1010"/>
      <c r="AH85" s="996"/>
      <c r="AI85" s="1010">
        <f t="shared" si="40"/>
        <v>0</v>
      </c>
      <c r="AJ85" s="1010"/>
      <c r="AK85" s="1010"/>
      <c r="AL85" s="996"/>
      <c r="AM85" s="1010">
        <f t="shared" si="41"/>
        <v>0</v>
      </c>
      <c r="AN85" s="1010"/>
      <c r="AO85" s="1010"/>
      <c r="AP85" s="996"/>
      <c r="AQ85" s="1010">
        <f t="shared" si="42"/>
        <v>0</v>
      </c>
      <c r="AR85" s="1010"/>
      <c r="AS85" s="1010"/>
      <c r="AT85" s="996"/>
      <c r="AU85" s="1010">
        <f t="shared" si="43"/>
        <v>0</v>
      </c>
      <c r="AV85" s="1010"/>
      <c r="AW85" s="1010"/>
      <c r="AX85" s="996"/>
      <c r="AY85" s="1010">
        <f t="shared" si="44"/>
        <v>0</v>
      </c>
      <c r="AZ85" s="1010"/>
      <c r="BA85" s="1010"/>
      <c r="BB85" s="996"/>
      <c r="BC85" s="1010">
        <f t="shared" si="45"/>
        <v>0</v>
      </c>
      <c r="BD85" s="1010"/>
      <c r="BE85" s="1010"/>
      <c r="BF85" s="996"/>
      <c r="BG85" s="1010">
        <f t="shared" si="46"/>
        <v>0</v>
      </c>
      <c r="BH85" s="1010"/>
      <c r="BI85" s="1010"/>
      <c r="BJ85" s="996"/>
      <c r="BK85" s="1010">
        <f t="shared" si="47"/>
        <v>0</v>
      </c>
      <c r="BL85" s="1010"/>
      <c r="BM85" s="1010"/>
      <c r="BN85" s="996"/>
      <c r="BO85" s="1010">
        <f t="shared" si="48"/>
        <v>0</v>
      </c>
      <c r="BP85" s="1010"/>
      <c r="BQ85" s="1010"/>
      <c r="BS85" s="1010">
        <f t="shared" si="49"/>
        <v>0</v>
      </c>
      <c r="BT85" s="1010"/>
      <c r="BU85" s="1010"/>
      <c r="BW85" s="1010">
        <f t="shared" si="50"/>
        <v>0</v>
      </c>
      <c r="BX85" s="1010"/>
      <c r="BY85" s="1010"/>
      <c r="CA85" s="1010">
        <f t="shared" si="51"/>
        <v>0</v>
      </c>
      <c r="CB85" s="1010"/>
      <c r="CC85" s="1010"/>
      <c r="CE85" s="1010">
        <f t="shared" si="52"/>
        <v>0</v>
      </c>
      <c r="CF85" s="1010"/>
      <c r="CG85" s="1010"/>
      <c r="CI85" s="1010">
        <f t="shared" si="53"/>
        <v>0</v>
      </c>
      <c r="CJ85" s="1010"/>
      <c r="CK85" s="1010"/>
      <c r="CM85" s="1010">
        <f t="shared" si="54"/>
        <v>0</v>
      </c>
      <c r="CN85" s="1010"/>
      <c r="CO85" s="1010"/>
      <c r="CQ85" s="1010">
        <f t="shared" si="55"/>
        <v>0</v>
      </c>
      <c r="CR85" s="1010"/>
      <c r="CS85" s="1010"/>
      <c r="CU85" s="1010">
        <f t="shared" si="56"/>
        <v>0</v>
      </c>
      <c r="CV85" s="1010"/>
      <c r="CW85" s="1010"/>
      <c r="CY85" s="1010">
        <f t="shared" si="57"/>
        <v>0</v>
      </c>
      <c r="CZ85" s="1010"/>
      <c r="DA85" s="1010"/>
      <c r="DC85" s="1010">
        <f t="shared" si="58"/>
        <v>0</v>
      </c>
      <c r="DD85" s="1010"/>
      <c r="DE85" s="1010"/>
      <c r="DG85" s="1010">
        <f t="shared" si="59"/>
        <v>0</v>
      </c>
      <c r="DH85" s="1010"/>
      <c r="DI85" s="1010"/>
      <c r="DK85" s="1010">
        <f t="shared" si="60"/>
        <v>0</v>
      </c>
      <c r="DL85" s="1010"/>
      <c r="DM85" s="1010"/>
      <c r="DO85" s="1010"/>
      <c r="DP85" s="1010"/>
      <c r="DQ85" s="1010"/>
      <c r="DS85" s="1010"/>
      <c r="DT85" s="1010"/>
      <c r="DU85" s="1010"/>
      <c r="DW85" s="1010"/>
      <c r="DX85" s="1010"/>
      <c r="DY85" s="1010"/>
      <c r="EA85" s="1010"/>
      <c r="EB85" s="1010"/>
      <c r="EC85" s="1010"/>
    </row>
    <row r="86" spans="1:133">
      <c r="A86" s="25" t="s">
        <v>518</v>
      </c>
      <c r="B86" s="1978">
        <f t="shared" si="35"/>
        <v>47879</v>
      </c>
      <c r="C86" s="1010">
        <f t="shared" si="32"/>
        <v>324162041.75999951</v>
      </c>
      <c r="D86" s="1010">
        <f t="shared" si="33"/>
        <v>5095677.3899999997</v>
      </c>
      <c r="E86" s="1010">
        <f t="shared" si="34"/>
        <v>1535261.8</v>
      </c>
      <c r="F86" s="998"/>
      <c r="G86" s="1010">
        <f t="shared" si="61"/>
        <v>324162041.75999951</v>
      </c>
      <c r="H86" s="1010">
        <v>5095677.3899999997</v>
      </c>
      <c r="I86" s="1010">
        <v>1535261.8</v>
      </c>
      <c r="J86" s="996"/>
      <c r="K86" s="1010">
        <f t="shared" si="62"/>
        <v>0</v>
      </c>
      <c r="L86" s="1010"/>
      <c r="M86" s="1010"/>
      <c r="N86" s="1000"/>
      <c r="O86" s="1010">
        <f t="shared" si="63"/>
        <v>0</v>
      </c>
      <c r="P86" s="1010"/>
      <c r="Q86" s="1010"/>
      <c r="R86" s="996"/>
      <c r="S86" s="1010">
        <f t="shared" si="36"/>
        <v>0</v>
      </c>
      <c r="T86" s="1010"/>
      <c r="U86" s="1010"/>
      <c r="V86" s="996"/>
      <c r="W86" s="1010">
        <f t="shared" si="37"/>
        <v>0</v>
      </c>
      <c r="X86" s="1010"/>
      <c r="Y86" s="1010"/>
      <c r="Z86" s="996"/>
      <c r="AA86" s="1010">
        <f t="shared" si="38"/>
        <v>0</v>
      </c>
      <c r="AB86" s="1010"/>
      <c r="AC86" s="1010"/>
      <c r="AD86" s="996"/>
      <c r="AE86" s="1010">
        <f t="shared" si="39"/>
        <v>0</v>
      </c>
      <c r="AF86" s="1010"/>
      <c r="AG86" s="1010"/>
      <c r="AH86" s="996"/>
      <c r="AI86" s="1010">
        <f t="shared" si="40"/>
        <v>0</v>
      </c>
      <c r="AJ86" s="1010"/>
      <c r="AK86" s="1010"/>
      <c r="AL86" s="996"/>
      <c r="AM86" s="1010">
        <f t="shared" si="41"/>
        <v>0</v>
      </c>
      <c r="AN86" s="1010"/>
      <c r="AO86" s="1010"/>
      <c r="AP86" s="996"/>
      <c r="AQ86" s="1010">
        <f t="shared" si="42"/>
        <v>0</v>
      </c>
      <c r="AR86" s="1010"/>
      <c r="AS86" s="1010"/>
      <c r="AT86" s="996"/>
      <c r="AU86" s="1010">
        <f t="shared" si="43"/>
        <v>0</v>
      </c>
      <c r="AV86" s="1010"/>
      <c r="AW86" s="1010"/>
      <c r="AX86" s="996"/>
      <c r="AY86" s="1010">
        <f t="shared" si="44"/>
        <v>0</v>
      </c>
      <c r="AZ86" s="1010"/>
      <c r="BA86" s="1010"/>
      <c r="BB86" s="996"/>
      <c r="BC86" s="1010">
        <f t="shared" si="45"/>
        <v>0</v>
      </c>
      <c r="BD86" s="1010"/>
      <c r="BE86" s="1010"/>
      <c r="BF86" s="996"/>
      <c r="BG86" s="1010">
        <f t="shared" si="46"/>
        <v>0</v>
      </c>
      <c r="BH86" s="1010"/>
      <c r="BI86" s="1010"/>
      <c r="BJ86" s="996"/>
      <c r="BK86" s="1010">
        <f t="shared" si="47"/>
        <v>0</v>
      </c>
      <c r="BL86" s="1010"/>
      <c r="BM86" s="1010"/>
      <c r="BN86" s="996"/>
      <c r="BO86" s="1010">
        <f t="shared" si="48"/>
        <v>0</v>
      </c>
      <c r="BP86" s="1010"/>
      <c r="BQ86" s="1010"/>
      <c r="BS86" s="1010">
        <f t="shared" si="49"/>
        <v>0</v>
      </c>
      <c r="BT86" s="1010"/>
      <c r="BU86" s="1010"/>
      <c r="BW86" s="1010">
        <f t="shared" si="50"/>
        <v>0</v>
      </c>
      <c r="BX86" s="1010"/>
      <c r="BY86" s="1010"/>
      <c r="CA86" s="1010">
        <f t="shared" si="51"/>
        <v>0</v>
      </c>
      <c r="CB86" s="1010"/>
      <c r="CC86" s="1010"/>
      <c r="CE86" s="1010">
        <f t="shared" si="52"/>
        <v>0</v>
      </c>
      <c r="CF86" s="1010"/>
      <c r="CG86" s="1010"/>
      <c r="CI86" s="1010">
        <f t="shared" si="53"/>
        <v>0</v>
      </c>
      <c r="CJ86" s="1010"/>
      <c r="CK86" s="1010"/>
      <c r="CM86" s="1010">
        <f t="shared" si="54"/>
        <v>0</v>
      </c>
      <c r="CN86" s="1010"/>
      <c r="CO86" s="1010"/>
      <c r="CQ86" s="1010">
        <f t="shared" si="55"/>
        <v>0</v>
      </c>
      <c r="CR86" s="1010"/>
      <c r="CS86" s="1010"/>
      <c r="CU86" s="1010">
        <f t="shared" si="56"/>
        <v>0</v>
      </c>
      <c r="CV86" s="1010"/>
      <c r="CW86" s="1010"/>
      <c r="CY86" s="1010">
        <f t="shared" si="57"/>
        <v>0</v>
      </c>
      <c r="CZ86" s="1010"/>
      <c r="DA86" s="1010"/>
      <c r="DC86" s="1010">
        <f t="shared" si="58"/>
        <v>0</v>
      </c>
      <c r="DD86" s="1010"/>
      <c r="DE86" s="1010"/>
      <c r="DG86" s="1010">
        <f t="shared" si="59"/>
        <v>0</v>
      </c>
      <c r="DH86" s="1010"/>
      <c r="DI86" s="1010"/>
      <c r="DK86" s="1010">
        <f t="shared" si="60"/>
        <v>0</v>
      </c>
      <c r="DL86" s="1010"/>
      <c r="DM86" s="1010"/>
      <c r="DO86" s="1010"/>
      <c r="DP86" s="1010"/>
      <c r="DQ86" s="1010"/>
      <c r="DS86" s="1010"/>
      <c r="DT86" s="1010"/>
      <c r="DU86" s="1010"/>
      <c r="DW86" s="1010"/>
      <c r="DX86" s="1010"/>
      <c r="DY86" s="1010"/>
      <c r="EA86" s="1010"/>
      <c r="EB86" s="1010"/>
      <c r="EC86" s="1010"/>
    </row>
    <row r="87" spans="1:133">
      <c r="A87" s="25" t="s">
        <v>518</v>
      </c>
      <c r="B87" s="1978">
        <f t="shared" si="35"/>
        <v>47907</v>
      </c>
      <c r="C87" s="1010">
        <f t="shared" si="32"/>
        <v>319066364.36999953</v>
      </c>
      <c r="D87" s="1010">
        <f t="shared" si="33"/>
        <v>5060386.7300000004</v>
      </c>
      <c r="E87" s="1010">
        <f t="shared" si="34"/>
        <v>1511067.74</v>
      </c>
      <c r="F87" s="998"/>
      <c r="G87" s="1010">
        <f t="shared" si="61"/>
        <v>319066364.36999953</v>
      </c>
      <c r="H87" s="1010">
        <v>5060386.7300000004</v>
      </c>
      <c r="I87" s="1010">
        <v>1511067.74</v>
      </c>
      <c r="J87" s="996"/>
      <c r="K87" s="1010">
        <f t="shared" si="62"/>
        <v>0</v>
      </c>
      <c r="L87" s="1010"/>
      <c r="M87" s="1010"/>
      <c r="N87" s="1000"/>
      <c r="O87" s="1010">
        <f t="shared" si="63"/>
        <v>0</v>
      </c>
      <c r="P87" s="1010"/>
      <c r="Q87" s="1010"/>
      <c r="R87" s="996"/>
      <c r="S87" s="1010">
        <f t="shared" si="36"/>
        <v>0</v>
      </c>
      <c r="T87" s="1010"/>
      <c r="U87" s="1010"/>
      <c r="V87" s="996"/>
      <c r="W87" s="1010">
        <f t="shared" si="37"/>
        <v>0</v>
      </c>
      <c r="X87" s="1010"/>
      <c r="Y87" s="1010"/>
      <c r="Z87" s="996"/>
      <c r="AA87" s="1010">
        <f t="shared" si="38"/>
        <v>0</v>
      </c>
      <c r="AB87" s="1010"/>
      <c r="AC87" s="1010"/>
      <c r="AD87" s="996"/>
      <c r="AE87" s="1010">
        <f t="shared" si="39"/>
        <v>0</v>
      </c>
      <c r="AF87" s="1010"/>
      <c r="AG87" s="1010"/>
      <c r="AH87" s="996"/>
      <c r="AI87" s="1010">
        <f t="shared" si="40"/>
        <v>0</v>
      </c>
      <c r="AJ87" s="1010"/>
      <c r="AK87" s="1010"/>
      <c r="AL87" s="996"/>
      <c r="AM87" s="1010">
        <f t="shared" si="41"/>
        <v>0</v>
      </c>
      <c r="AN87" s="1010"/>
      <c r="AO87" s="1010"/>
      <c r="AP87" s="996"/>
      <c r="AQ87" s="1010">
        <f t="shared" si="42"/>
        <v>0</v>
      </c>
      <c r="AR87" s="1010"/>
      <c r="AS87" s="1010"/>
      <c r="AT87" s="996"/>
      <c r="AU87" s="1010">
        <f t="shared" si="43"/>
        <v>0</v>
      </c>
      <c r="AV87" s="1010"/>
      <c r="AW87" s="1010"/>
      <c r="AX87" s="996"/>
      <c r="AY87" s="1010">
        <f t="shared" si="44"/>
        <v>0</v>
      </c>
      <c r="AZ87" s="1010"/>
      <c r="BA87" s="1010"/>
      <c r="BB87" s="996"/>
      <c r="BC87" s="1010">
        <f t="shared" si="45"/>
        <v>0</v>
      </c>
      <c r="BD87" s="1010"/>
      <c r="BE87" s="1010"/>
      <c r="BF87" s="996"/>
      <c r="BG87" s="1010">
        <f t="shared" si="46"/>
        <v>0</v>
      </c>
      <c r="BH87" s="1010"/>
      <c r="BI87" s="1010"/>
      <c r="BJ87" s="996"/>
      <c r="BK87" s="1010">
        <f t="shared" si="47"/>
        <v>0</v>
      </c>
      <c r="BL87" s="1010"/>
      <c r="BM87" s="1010"/>
      <c r="BN87" s="996"/>
      <c r="BO87" s="1010">
        <f t="shared" si="48"/>
        <v>0</v>
      </c>
      <c r="BP87" s="1010"/>
      <c r="BQ87" s="1010"/>
      <c r="BS87" s="1010">
        <f t="shared" si="49"/>
        <v>0</v>
      </c>
      <c r="BT87" s="1010"/>
      <c r="BU87" s="1010"/>
      <c r="BW87" s="1010">
        <f t="shared" si="50"/>
        <v>0</v>
      </c>
      <c r="BX87" s="1010"/>
      <c r="BY87" s="1010"/>
      <c r="CA87" s="1010">
        <f t="shared" si="51"/>
        <v>0</v>
      </c>
      <c r="CB87" s="1010"/>
      <c r="CC87" s="1010"/>
      <c r="CE87" s="1010">
        <f t="shared" si="52"/>
        <v>0</v>
      </c>
      <c r="CF87" s="1010"/>
      <c r="CG87" s="1010"/>
      <c r="CI87" s="1010">
        <f t="shared" si="53"/>
        <v>0</v>
      </c>
      <c r="CJ87" s="1010"/>
      <c r="CK87" s="1010"/>
      <c r="CM87" s="1010">
        <f t="shared" si="54"/>
        <v>0</v>
      </c>
      <c r="CN87" s="1010"/>
      <c r="CO87" s="1010"/>
      <c r="CQ87" s="1010">
        <f t="shared" si="55"/>
        <v>0</v>
      </c>
      <c r="CR87" s="1010"/>
      <c r="CS87" s="1010"/>
      <c r="CU87" s="1010">
        <f t="shared" si="56"/>
        <v>0</v>
      </c>
      <c r="CV87" s="1010"/>
      <c r="CW87" s="1010"/>
      <c r="CY87" s="1010">
        <f t="shared" si="57"/>
        <v>0</v>
      </c>
      <c r="CZ87" s="1010"/>
      <c r="DA87" s="1010"/>
      <c r="DC87" s="1010">
        <f t="shared" si="58"/>
        <v>0</v>
      </c>
      <c r="DD87" s="1010"/>
      <c r="DE87" s="1010"/>
      <c r="DG87" s="1010">
        <f t="shared" si="59"/>
        <v>0</v>
      </c>
      <c r="DH87" s="1010"/>
      <c r="DI87" s="1010"/>
      <c r="DK87" s="1010">
        <f t="shared" si="60"/>
        <v>0</v>
      </c>
      <c r="DL87" s="1010"/>
      <c r="DM87" s="1010"/>
      <c r="DO87" s="1010"/>
      <c r="DP87" s="1010"/>
      <c r="DQ87" s="1010"/>
      <c r="DS87" s="1010"/>
      <c r="DT87" s="1010"/>
      <c r="DU87" s="1010"/>
      <c r="DW87" s="1010"/>
      <c r="DX87" s="1010"/>
      <c r="DY87" s="1010"/>
      <c r="EA87" s="1010"/>
      <c r="EB87" s="1010"/>
      <c r="EC87" s="1010"/>
    </row>
    <row r="88" spans="1:133">
      <c r="A88" s="25" t="s">
        <v>518</v>
      </c>
      <c r="B88" s="1978">
        <f t="shared" si="35"/>
        <v>47938</v>
      </c>
      <c r="C88" s="1010">
        <f t="shared" si="32"/>
        <v>314005977.63999951</v>
      </c>
      <c r="D88" s="1010">
        <f t="shared" si="33"/>
        <v>5029986.74</v>
      </c>
      <c r="E88" s="1010">
        <f t="shared" si="34"/>
        <v>1487056.79</v>
      </c>
      <c r="F88" s="998"/>
      <c r="G88" s="1010">
        <f t="shared" si="61"/>
        <v>314005977.63999951</v>
      </c>
      <c r="H88" s="1010">
        <v>5029986.74</v>
      </c>
      <c r="I88" s="1010">
        <v>1487056.79</v>
      </c>
      <c r="J88" s="996"/>
      <c r="K88" s="1010">
        <f t="shared" si="62"/>
        <v>0</v>
      </c>
      <c r="L88" s="1010"/>
      <c r="M88" s="1010"/>
      <c r="N88" s="1000"/>
      <c r="O88" s="1010">
        <f t="shared" si="63"/>
        <v>0</v>
      </c>
      <c r="P88" s="1010"/>
      <c r="Q88" s="1010"/>
      <c r="R88" s="996"/>
      <c r="S88" s="1010">
        <f t="shared" si="36"/>
        <v>0</v>
      </c>
      <c r="T88" s="1010"/>
      <c r="U88" s="1010"/>
      <c r="V88" s="996"/>
      <c r="W88" s="1010">
        <f t="shared" si="37"/>
        <v>0</v>
      </c>
      <c r="X88" s="1010"/>
      <c r="Y88" s="1010"/>
      <c r="Z88" s="996"/>
      <c r="AA88" s="1010">
        <f t="shared" si="38"/>
        <v>0</v>
      </c>
      <c r="AB88" s="1010"/>
      <c r="AC88" s="1010"/>
      <c r="AD88" s="996"/>
      <c r="AE88" s="1010">
        <f t="shared" si="39"/>
        <v>0</v>
      </c>
      <c r="AF88" s="1010"/>
      <c r="AG88" s="1010"/>
      <c r="AH88" s="996"/>
      <c r="AI88" s="1010">
        <f t="shared" si="40"/>
        <v>0</v>
      </c>
      <c r="AJ88" s="1010"/>
      <c r="AK88" s="1010"/>
      <c r="AL88" s="996"/>
      <c r="AM88" s="1010">
        <f t="shared" si="41"/>
        <v>0</v>
      </c>
      <c r="AN88" s="1010"/>
      <c r="AO88" s="1010"/>
      <c r="AP88" s="996"/>
      <c r="AQ88" s="1010">
        <f t="shared" si="42"/>
        <v>0</v>
      </c>
      <c r="AR88" s="1010"/>
      <c r="AS88" s="1010"/>
      <c r="AT88" s="996"/>
      <c r="AU88" s="1010">
        <f t="shared" si="43"/>
        <v>0</v>
      </c>
      <c r="AV88" s="1010"/>
      <c r="AW88" s="1010"/>
      <c r="AX88" s="996"/>
      <c r="AY88" s="1010">
        <f t="shared" si="44"/>
        <v>0</v>
      </c>
      <c r="AZ88" s="1010"/>
      <c r="BA88" s="1010"/>
      <c r="BB88" s="996"/>
      <c r="BC88" s="1010">
        <f t="shared" si="45"/>
        <v>0</v>
      </c>
      <c r="BD88" s="1010"/>
      <c r="BE88" s="1010"/>
      <c r="BF88" s="996"/>
      <c r="BG88" s="1010">
        <f t="shared" si="46"/>
        <v>0</v>
      </c>
      <c r="BH88" s="1010"/>
      <c r="BI88" s="1010"/>
      <c r="BJ88" s="996"/>
      <c r="BK88" s="1010">
        <f t="shared" si="47"/>
        <v>0</v>
      </c>
      <c r="BL88" s="1010"/>
      <c r="BM88" s="1010"/>
      <c r="BN88" s="996"/>
      <c r="BO88" s="1010">
        <f t="shared" si="48"/>
        <v>0</v>
      </c>
      <c r="BP88" s="1010"/>
      <c r="BQ88" s="1010"/>
      <c r="BS88" s="1010">
        <f t="shared" si="49"/>
        <v>0</v>
      </c>
      <c r="BT88" s="1010"/>
      <c r="BU88" s="1010"/>
      <c r="BW88" s="1010">
        <f t="shared" si="50"/>
        <v>0</v>
      </c>
      <c r="BX88" s="1010"/>
      <c r="BY88" s="1010"/>
      <c r="CA88" s="1010">
        <f t="shared" si="51"/>
        <v>0</v>
      </c>
      <c r="CB88" s="1010"/>
      <c r="CC88" s="1010"/>
      <c r="CE88" s="1010">
        <f t="shared" si="52"/>
        <v>0</v>
      </c>
      <c r="CF88" s="1010"/>
      <c r="CG88" s="1010"/>
      <c r="CI88" s="1010">
        <f t="shared" si="53"/>
        <v>0</v>
      </c>
      <c r="CJ88" s="1010"/>
      <c r="CK88" s="1010"/>
      <c r="CM88" s="1010">
        <f t="shared" si="54"/>
        <v>0</v>
      </c>
      <c r="CN88" s="1010"/>
      <c r="CO88" s="1010"/>
      <c r="CQ88" s="1010">
        <f t="shared" si="55"/>
        <v>0</v>
      </c>
      <c r="CR88" s="1010"/>
      <c r="CS88" s="1010"/>
      <c r="CU88" s="1010">
        <f t="shared" si="56"/>
        <v>0</v>
      </c>
      <c r="CV88" s="1010"/>
      <c r="CW88" s="1010"/>
      <c r="CY88" s="1010">
        <f t="shared" si="57"/>
        <v>0</v>
      </c>
      <c r="CZ88" s="1010"/>
      <c r="DA88" s="1010"/>
      <c r="DC88" s="1010">
        <f t="shared" si="58"/>
        <v>0</v>
      </c>
      <c r="DD88" s="1010"/>
      <c r="DE88" s="1010"/>
      <c r="DG88" s="1010">
        <f t="shared" si="59"/>
        <v>0</v>
      </c>
      <c r="DH88" s="1010"/>
      <c r="DI88" s="1010"/>
      <c r="DK88" s="1010">
        <f t="shared" si="60"/>
        <v>0</v>
      </c>
      <c r="DL88" s="1010"/>
      <c r="DM88" s="1010"/>
      <c r="DO88" s="1010"/>
      <c r="DP88" s="1010"/>
      <c r="DQ88" s="1010"/>
      <c r="DS88" s="1010"/>
      <c r="DT88" s="1010"/>
      <c r="DU88" s="1010"/>
      <c r="DW88" s="1010"/>
      <c r="DX88" s="1010"/>
      <c r="DY88" s="1010"/>
      <c r="EA88" s="1010"/>
      <c r="EB88" s="1010"/>
      <c r="EC88" s="1010"/>
    </row>
    <row r="89" spans="1:133">
      <c r="A89" s="25" t="s">
        <v>518</v>
      </c>
      <c r="B89" s="1978">
        <f t="shared" si="35"/>
        <v>47968</v>
      </c>
      <c r="C89" s="1010">
        <f t="shared" si="32"/>
        <v>308975990.8999995</v>
      </c>
      <c r="D89" s="1010">
        <f t="shared" si="33"/>
        <v>4992087.25</v>
      </c>
      <c r="E89" s="1010">
        <f t="shared" si="34"/>
        <v>1463213.94</v>
      </c>
      <c r="F89" s="998"/>
      <c r="G89" s="1010">
        <f t="shared" si="61"/>
        <v>308975990.8999995</v>
      </c>
      <c r="H89" s="1010">
        <v>4992087.25</v>
      </c>
      <c r="I89" s="1010">
        <v>1463213.94</v>
      </c>
      <c r="J89" s="996"/>
      <c r="K89" s="1010">
        <f t="shared" si="62"/>
        <v>0</v>
      </c>
      <c r="L89" s="1010"/>
      <c r="M89" s="1010"/>
      <c r="N89" s="1000"/>
      <c r="O89" s="1010">
        <f t="shared" si="63"/>
        <v>0</v>
      </c>
      <c r="P89" s="1010"/>
      <c r="Q89" s="1010"/>
      <c r="R89" s="996"/>
      <c r="S89" s="1010">
        <f t="shared" si="36"/>
        <v>0</v>
      </c>
      <c r="T89" s="1010"/>
      <c r="U89" s="1010"/>
      <c r="V89" s="996"/>
      <c r="W89" s="1010">
        <f t="shared" si="37"/>
        <v>0</v>
      </c>
      <c r="X89" s="1010"/>
      <c r="Y89" s="1010"/>
      <c r="Z89" s="996"/>
      <c r="AA89" s="1010">
        <f t="shared" si="38"/>
        <v>0</v>
      </c>
      <c r="AB89" s="1010"/>
      <c r="AC89" s="1010"/>
      <c r="AD89" s="996"/>
      <c r="AE89" s="1010">
        <f t="shared" si="39"/>
        <v>0</v>
      </c>
      <c r="AF89" s="1010"/>
      <c r="AG89" s="1010"/>
      <c r="AH89" s="996"/>
      <c r="AI89" s="1010">
        <f t="shared" si="40"/>
        <v>0</v>
      </c>
      <c r="AJ89" s="1010"/>
      <c r="AK89" s="1010"/>
      <c r="AL89" s="996"/>
      <c r="AM89" s="1010">
        <f t="shared" si="41"/>
        <v>0</v>
      </c>
      <c r="AN89" s="1010"/>
      <c r="AO89" s="1010"/>
      <c r="AP89" s="996"/>
      <c r="AQ89" s="1010">
        <f t="shared" si="42"/>
        <v>0</v>
      </c>
      <c r="AR89" s="1010"/>
      <c r="AS89" s="1010"/>
      <c r="AT89" s="996"/>
      <c r="AU89" s="1010">
        <f t="shared" si="43"/>
        <v>0</v>
      </c>
      <c r="AV89" s="1010"/>
      <c r="AW89" s="1010"/>
      <c r="AX89" s="996"/>
      <c r="AY89" s="1010">
        <f t="shared" si="44"/>
        <v>0</v>
      </c>
      <c r="AZ89" s="1010"/>
      <c r="BA89" s="1010"/>
      <c r="BB89" s="996"/>
      <c r="BC89" s="1010">
        <f t="shared" si="45"/>
        <v>0</v>
      </c>
      <c r="BD89" s="1010"/>
      <c r="BE89" s="1010"/>
      <c r="BF89" s="996"/>
      <c r="BG89" s="1010">
        <f t="shared" si="46"/>
        <v>0</v>
      </c>
      <c r="BH89" s="1010"/>
      <c r="BI89" s="1010"/>
      <c r="BJ89" s="996"/>
      <c r="BK89" s="1010">
        <f t="shared" si="47"/>
        <v>0</v>
      </c>
      <c r="BL89" s="1010"/>
      <c r="BM89" s="1010"/>
      <c r="BN89" s="996"/>
      <c r="BO89" s="1010">
        <f t="shared" si="48"/>
        <v>0</v>
      </c>
      <c r="BP89" s="1010"/>
      <c r="BQ89" s="1010"/>
      <c r="BS89" s="1010">
        <f t="shared" si="49"/>
        <v>0</v>
      </c>
      <c r="BT89" s="1010"/>
      <c r="BU89" s="1010"/>
      <c r="BW89" s="1010">
        <f t="shared" si="50"/>
        <v>0</v>
      </c>
      <c r="BX89" s="1010"/>
      <c r="BY89" s="1010"/>
      <c r="CA89" s="1010">
        <f t="shared" si="51"/>
        <v>0</v>
      </c>
      <c r="CB89" s="1010"/>
      <c r="CC89" s="1010"/>
      <c r="CE89" s="1010">
        <f t="shared" si="52"/>
        <v>0</v>
      </c>
      <c r="CF89" s="1010"/>
      <c r="CG89" s="1010"/>
      <c r="CI89" s="1010">
        <f t="shared" si="53"/>
        <v>0</v>
      </c>
      <c r="CJ89" s="1010"/>
      <c r="CK89" s="1010"/>
      <c r="CM89" s="1010">
        <f t="shared" si="54"/>
        <v>0</v>
      </c>
      <c r="CN89" s="1010"/>
      <c r="CO89" s="1010"/>
      <c r="CQ89" s="1010">
        <f t="shared" si="55"/>
        <v>0</v>
      </c>
      <c r="CR89" s="1010"/>
      <c r="CS89" s="1010"/>
      <c r="CU89" s="1010">
        <f t="shared" si="56"/>
        <v>0</v>
      </c>
      <c r="CV89" s="1010"/>
      <c r="CW89" s="1010"/>
      <c r="CY89" s="1010">
        <f t="shared" si="57"/>
        <v>0</v>
      </c>
      <c r="CZ89" s="1010"/>
      <c r="DA89" s="1010"/>
      <c r="DC89" s="1010">
        <f t="shared" si="58"/>
        <v>0</v>
      </c>
      <c r="DD89" s="1010"/>
      <c r="DE89" s="1010"/>
      <c r="DG89" s="1010">
        <f t="shared" si="59"/>
        <v>0</v>
      </c>
      <c r="DH89" s="1010"/>
      <c r="DI89" s="1010"/>
      <c r="DK89" s="1010">
        <f t="shared" si="60"/>
        <v>0</v>
      </c>
      <c r="DL89" s="1010"/>
      <c r="DM89" s="1010"/>
      <c r="DO89" s="1010"/>
      <c r="DP89" s="1010"/>
      <c r="DQ89" s="1010"/>
      <c r="DS89" s="1010"/>
      <c r="DT89" s="1010"/>
      <c r="DU89" s="1010"/>
      <c r="DW89" s="1010"/>
      <c r="DX89" s="1010"/>
      <c r="DY89" s="1010"/>
      <c r="EA89" s="1010"/>
      <c r="EB89" s="1010"/>
      <c r="EC89" s="1010"/>
    </row>
    <row r="90" spans="1:133">
      <c r="A90" s="25" t="s">
        <v>518</v>
      </c>
      <c r="B90" s="1978">
        <f t="shared" si="35"/>
        <v>47999</v>
      </c>
      <c r="C90" s="1010">
        <f t="shared" si="32"/>
        <v>303983903.6499995</v>
      </c>
      <c r="D90" s="1010">
        <f t="shared" si="33"/>
        <v>4951406.33</v>
      </c>
      <c r="E90" s="1010">
        <f t="shared" si="34"/>
        <v>1439577.29</v>
      </c>
      <c r="F90" s="998"/>
      <c r="G90" s="1010">
        <f t="shared" si="61"/>
        <v>303983903.6499995</v>
      </c>
      <c r="H90" s="1010">
        <v>4951406.33</v>
      </c>
      <c r="I90" s="1010">
        <v>1439577.29</v>
      </c>
      <c r="J90" s="996"/>
      <c r="K90" s="1010">
        <f t="shared" si="62"/>
        <v>0</v>
      </c>
      <c r="L90" s="1010"/>
      <c r="M90" s="1010"/>
      <c r="N90" s="1000"/>
      <c r="O90" s="1010">
        <f t="shared" si="63"/>
        <v>0</v>
      </c>
      <c r="P90" s="1010"/>
      <c r="Q90" s="1010"/>
      <c r="R90" s="996"/>
      <c r="S90" s="1010">
        <f t="shared" si="36"/>
        <v>0</v>
      </c>
      <c r="T90" s="1010"/>
      <c r="U90" s="1010"/>
      <c r="V90" s="996"/>
      <c r="W90" s="1010">
        <f t="shared" si="37"/>
        <v>0</v>
      </c>
      <c r="X90" s="1010"/>
      <c r="Y90" s="1010"/>
      <c r="Z90" s="996"/>
      <c r="AA90" s="1010">
        <f t="shared" si="38"/>
        <v>0</v>
      </c>
      <c r="AB90" s="1010"/>
      <c r="AC90" s="1010"/>
      <c r="AD90" s="996"/>
      <c r="AE90" s="1010">
        <f t="shared" si="39"/>
        <v>0</v>
      </c>
      <c r="AF90" s="1010"/>
      <c r="AG90" s="1010"/>
      <c r="AH90" s="996"/>
      <c r="AI90" s="1010">
        <f t="shared" si="40"/>
        <v>0</v>
      </c>
      <c r="AJ90" s="1010"/>
      <c r="AK90" s="1010"/>
      <c r="AL90" s="996"/>
      <c r="AM90" s="1010">
        <f t="shared" si="41"/>
        <v>0</v>
      </c>
      <c r="AN90" s="1010"/>
      <c r="AO90" s="1010"/>
      <c r="AP90" s="996"/>
      <c r="AQ90" s="1010">
        <f t="shared" si="42"/>
        <v>0</v>
      </c>
      <c r="AR90" s="1010"/>
      <c r="AS90" s="1010"/>
      <c r="AT90" s="996"/>
      <c r="AU90" s="1010">
        <f t="shared" si="43"/>
        <v>0</v>
      </c>
      <c r="AV90" s="1010"/>
      <c r="AW90" s="1010"/>
      <c r="AX90" s="996"/>
      <c r="AY90" s="1010">
        <f t="shared" si="44"/>
        <v>0</v>
      </c>
      <c r="AZ90" s="1010"/>
      <c r="BA90" s="1010"/>
      <c r="BB90" s="996"/>
      <c r="BC90" s="1010">
        <f t="shared" si="45"/>
        <v>0</v>
      </c>
      <c r="BD90" s="1010"/>
      <c r="BE90" s="1010"/>
      <c r="BF90" s="996"/>
      <c r="BG90" s="1010">
        <f t="shared" si="46"/>
        <v>0</v>
      </c>
      <c r="BH90" s="1010"/>
      <c r="BI90" s="1010"/>
      <c r="BJ90" s="996"/>
      <c r="BK90" s="1010">
        <f t="shared" si="47"/>
        <v>0</v>
      </c>
      <c r="BL90" s="1010"/>
      <c r="BM90" s="1010"/>
      <c r="BN90" s="996"/>
      <c r="BO90" s="1010">
        <f t="shared" si="48"/>
        <v>0</v>
      </c>
      <c r="BP90" s="1010"/>
      <c r="BQ90" s="1010"/>
      <c r="BS90" s="1010">
        <f t="shared" si="49"/>
        <v>0</v>
      </c>
      <c r="BT90" s="1010"/>
      <c r="BU90" s="1010"/>
      <c r="BW90" s="1010">
        <f t="shared" si="50"/>
        <v>0</v>
      </c>
      <c r="BX90" s="1010"/>
      <c r="BY90" s="1010"/>
      <c r="CA90" s="1010">
        <f t="shared" si="51"/>
        <v>0</v>
      </c>
      <c r="CB90" s="1010"/>
      <c r="CC90" s="1010"/>
      <c r="CE90" s="1010">
        <f t="shared" si="52"/>
        <v>0</v>
      </c>
      <c r="CF90" s="1010"/>
      <c r="CG90" s="1010"/>
      <c r="CI90" s="1010">
        <f t="shared" si="53"/>
        <v>0</v>
      </c>
      <c r="CJ90" s="1010"/>
      <c r="CK90" s="1010"/>
      <c r="CM90" s="1010">
        <f t="shared" si="54"/>
        <v>0</v>
      </c>
      <c r="CN90" s="1010"/>
      <c r="CO90" s="1010"/>
      <c r="CQ90" s="1010">
        <f t="shared" si="55"/>
        <v>0</v>
      </c>
      <c r="CR90" s="1010"/>
      <c r="CS90" s="1010"/>
      <c r="CU90" s="1010">
        <f t="shared" si="56"/>
        <v>0</v>
      </c>
      <c r="CV90" s="1010"/>
      <c r="CW90" s="1010"/>
      <c r="CY90" s="1010">
        <f t="shared" si="57"/>
        <v>0</v>
      </c>
      <c r="CZ90" s="1010"/>
      <c r="DA90" s="1010"/>
      <c r="DC90" s="1010">
        <f t="shared" si="58"/>
        <v>0</v>
      </c>
      <c r="DD90" s="1010"/>
      <c r="DE90" s="1010"/>
      <c r="DG90" s="1010">
        <f t="shared" si="59"/>
        <v>0</v>
      </c>
      <c r="DH90" s="1010"/>
      <c r="DI90" s="1010"/>
      <c r="DK90" s="1010">
        <f t="shared" si="60"/>
        <v>0</v>
      </c>
      <c r="DL90" s="1010"/>
      <c r="DM90" s="1010"/>
      <c r="DO90" s="1010"/>
      <c r="DP90" s="1010"/>
      <c r="DQ90" s="1010"/>
      <c r="DS90" s="1010"/>
      <c r="DT90" s="1010"/>
      <c r="DU90" s="1010"/>
      <c r="DW90" s="1010"/>
      <c r="DX90" s="1010"/>
      <c r="DY90" s="1010"/>
      <c r="EA90" s="1010"/>
      <c r="EB90" s="1010"/>
      <c r="EC90" s="1010"/>
    </row>
    <row r="91" spans="1:133">
      <c r="A91" s="25" t="s">
        <v>518</v>
      </c>
      <c r="B91" s="1978">
        <f t="shared" si="35"/>
        <v>48029</v>
      </c>
      <c r="C91" s="1010">
        <f t="shared" si="32"/>
        <v>299032497.31999952</v>
      </c>
      <c r="D91" s="1010">
        <f t="shared" si="33"/>
        <v>4905425.96</v>
      </c>
      <c r="E91" s="1010">
        <f t="shared" si="34"/>
        <v>1416161.88</v>
      </c>
      <c r="F91" s="998"/>
      <c r="G91" s="1010">
        <f t="shared" si="61"/>
        <v>299032497.31999952</v>
      </c>
      <c r="H91" s="1010">
        <v>4905425.96</v>
      </c>
      <c r="I91" s="1010">
        <v>1416161.88</v>
      </c>
      <c r="J91" s="996"/>
      <c r="K91" s="1010">
        <f t="shared" si="62"/>
        <v>0</v>
      </c>
      <c r="L91" s="1010"/>
      <c r="M91" s="1010"/>
      <c r="N91" s="1000"/>
      <c r="O91" s="1010">
        <f t="shared" si="63"/>
        <v>0</v>
      </c>
      <c r="P91" s="1010"/>
      <c r="Q91" s="1010"/>
      <c r="R91" s="996"/>
      <c r="S91" s="1010">
        <f t="shared" si="36"/>
        <v>0</v>
      </c>
      <c r="T91" s="1010"/>
      <c r="U91" s="1010"/>
      <c r="V91" s="996"/>
      <c r="W91" s="1010">
        <f t="shared" si="37"/>
        <v>0</v>
      </c>
      <c r="X91" s="1010"/>
      <c r="Y91" s="1010"/>
      <c r="Z91" s="996"/>
      <c r="AA91" s="1010">
        <f t="shared" si="38"/>
        <v>0</v>
      </c>
      <c r="AB91" s="1010"/>
      <c r="AC91" s="1010"/>
      <c r="AD91" s="996"/>
      <c r="AE91" s="1010">
        <f t="shared" si="39"/>
        <v>0</v>
      </c>
      <c r="AF91" s="1010"/>
      <c r="AG91" s="1010"/>
      <c r="AH91" s="996"/>
      <c r="AI91" s="1010">
        <f t="shared" si="40"/>
        <v>0</v>
      </c>
      <c r="AJ91" s="1010"/>
      <c r="AK91" s="1010"/>
      <c r="AL91" s="996"/>
      <c r="AM91" s="1010">
        <f t="shared" si="41"/>
        <v>0</v>
      </c>
      <c r="AN91" s="1010"/>
      <c r="AO91" s="1010"/>
      <c r="AP91" s="996"/>
      <c r="AQ91" s="1010">
        <f t="shared" si="42"/>
        <v>0</v>
      </c>
      <c r="AR91" s="1010"/>
      <c r="AS91" s="1010"/>
      <c r="AT91" s="996"/>
      <c r="AU91" s="1010">
        <f t="shared" si="43"/>
        <v>0</v>
      </c>
      <c r="AV91" s="1010"/>
      <c r="AW91" s="1010"/>
      <c r="AX91" s="996"/>
      <c r="AY91" s="1010">
        <f t="shared" si="44"/>
        <v>0</v>
      </c>
      <c r="AZ91" s="1010"/>
      <c r="BA91" s="1010"/>
      <c r="BB91" s="996"/>
      <c r="BC91" s="1010">
        <f t="shared" si="45"/>
        <v>0</v>
      </c>
      <c r="BD91" s="1010"/>
      <c r="BE91" s="1010"/>
      <c r="BF91" s="996"/>
      <c r="BG91" s="1010">
        <f t="shared" si="46"/>
        <v>0</v>
      </c>
      <c r="BH91" s="1010"/>
      <c r="BI91" s="1010"/>
      <c r="BJ91" s="996"/>
      <c r="BK91" s="1010">
        <f t="shared" si="47"/>
        <v>0</v>
      </c>
      <c r="BL91" s="1010"/>
      <c r="BM91" s="1010"/>
      <c r="BN91" s="996"/>
      <c r="BO91" s="1010">
        <f t="shared" si="48"/>
        <v>0</v>
      </c>
      <c r="BP91" s="1010"/>
      <c r="BQ91" s="1010"/>
      <c r="BS91" s="1010">
        <f t="shared" si="49"/>
        <v>0</v>
      </c>
      <c r="BT91" s="1010"/>
      <c r="BU91" s="1010"/>
      <c r="BW91" s="1010">
        <f t="shared" si="50"/>
        <v>0</v>
      </c>
      <c r="BX91" s="1010"/>
      <c r="BY91" s="1010"/>
      <c r="CA91" s="1010">
        <f t="shared" si="51"/>
        <v>0</v>
      </c>
      <c r="CB91" s="1010"/>
      <c r="CC91" s="1010"/>
      <c r="CE91" s="1010">
        <f t="shared" si="52"/>
        <v>0</v>
      </c>
      <c r="CF91" s="1010"/>
      <c r="CG91" s="1010"/>
      <c r="CI91" s="1010">
        <f t="shared" si="53"/>
        <v>0</v>
      </c>
      <c r="CJ91" s="1010"/>
      <c r="CK91" s="1010"/>
      <c r="CM91" s="1010">
        <f t="shared" si="54"/>
        <v>0</v>
      </c>
      <c r="CN91" s="1010"/>
      <c r="CO91" s="1010"/>
      <c r="CQ91" s="1010">
        <f t="shared" si="55"/>
        <v>0</v>
      </c>
      <c r="CR91" s="1010"/>
      <c r="CS91" s="1010"/>
      <c r="CU91" s="1010">
        <f t="shared" si="56"/>
        <v>0</v>
      </c>
      <c r="CV91" s="1010"/>
      <c r="CW91" s="1010"/>
      <c r="CY91" s="1010">
        <f t="shared" si="57"/>
        <v>0</v>
      </c>
      <c r="CZ91" s="1010"/>
      <c r="DA91" s="1010"/>
      <c r="DC91" s="1010">
        <f t="shared" si="58"/>
        <v>0</v>
      </c>
      <c r="DD91" s="1010"/>
      <c r="DE91" s="1010"/>
      <c r="DG91" s="1010">
        <f t="shared" si="59"/>
        <v>0</v>
      </c>
      <c r="DH91" s="1010"/>
      <c r="DI91" s="1010"/>
      <c r="DK91" s="1010">
        <f t="shared" si="60"/>
        <v>0</v>
      </c>
      <c r="DL91" s="1010"/>
      <c r="DM91" s="1010"/>
      <c r="DO91" s="1010"/>
      <c r="DP91" s="1010"/>
      <c r="DQ91" s="1010"/>
      <c r="DS91" s="1010"/>
      <c r="DT91" s="1010"/>
      <c r="DU91" s="1010"/>
      <c r="DW91" s="1010"/>
      <c r="DX91" s="1010"/>
      <c r="DY91" s="1010"/>
      <c r="EA91" s="1010"/>
      <c r="EB91" s="1010"/>
      <c r="EC91" s="1010"/>
    </row>
    <row r="92" spans="1:133">
      <c r="A92" s="25" t="s">
        <v>518</v>
      </c>
      <c r="B92" s="1978">
        <f t="shared" si="35"/>
        <v>48060</v>
      </c>
      <c r="C92" s="1010">
        <f t="shared" si="32"/>
        <v>294127071.35999954</v>
      </c>
      <c r="D92" s="1010">
        <f t="shared" si="33"/>
        <v>4872647.7300000004</v>
      </c>
      <c r="E92" s="1010">
        <f t="shared" si="34"/>
        <v>1393002.55</v>
      </c>
      <c r="F92" s="998"/>
      <c r="G92" s="1010">
        <f t="shared" si="61"/>
        <v>294127071.35999954</v>
      </c>
      <c r="H92" s="1010">
        <v>4872647.7300000004</v>
      </c>
      <c r="I92" s="1010">
        <v>1393002.55</v>
      </c>
      <c r="J92" s="996"/>
      <c r="K92" s="1010">
        <f t="shared" si="62"/>
        <v>0</v>
      </c>
      <c r="L92" s="1010"/>
      <c r="M92" s="1010"/>
      <c r="N92" s="1000"/>
      <c r="O92" s="1010">
        <f t="shared" si="63"/>
        <v>0</v>
      </c>
      <c r="P92" s="1010"/>
      <c r="Q92" s="1010"/>
      <c r="R92" s="996"/>
      <c r="S92" s="1010">
        <f t="shared" si="36"/>
        <v>0</v>
      </c>
      <c r="T92" s="1010"/>
      <c r="U92" s="1010"/>
      <c r="V92" s="996"/>
      <c r="W92" s="1010">
        <f t="shared" si="37"/>
        <v>0</v>
      </c>
      <c r="X92" s="1010"/>
      <c r="Y92" s="1010"/>
      <c r="Z92" s="996"/>
      <c r="AA92" s="1010">
        <f t="shared" si="38"/>
        <v>0</v>
      </c>
      <c r="AB92" s="1010"/>
      <c r="AC92" s="1010"/>
      <c r="AD92" s="996"/>
      <c r="AE92" s="1010">
        <f t="shared" si="39"/>
        <v>0</v>
      </c>
      <c r="AF92" s="1010"/>
      <c r="AG92" s="1010"/>
      <c r="AH92" s="996"/>
      <c r="AI92" s="1010">
        <f t="shared" si="40"/>
        <v>0</v>
      </c>
      <c r="AJ92" s="1010"/>
      <c r="AK92" s="1010"/>
      <c r="AL92" s="996"/>
      <c r="AM92" s="1010">
        <f t="shared" si="41"/>
        <v>0</v>
      </c>
      <c r="AN92" s="1010"/>
      <c r="AO92" s="1010"/>
      <c r="AP92" s="996"/>
      <c r="AQ92" s="1010">
        <f t="shared" si="42"/>
        <v>0</v>
      </c>
      <c r="AR92" s="1010"/>
      <c r="AS92" s="1010"/>
      <c r="AT92" s="996"/>
      <c r="AU92" s="1010">
        <f t="shared" si="43"/>
        <v>0</v>
      </c>
      <c r="AV92" s="1010"/>
      <c r="AW92" s="1010"/>
      <c r="AX92" s="996"/>
      <c r="AY92" s="1010">
        <f t="shared" si="44"/>
        <v>0</v>
      </c>
      <c r="AZ92" s="1010"/>
      <c r="BA92" s="1010"/>
      <c r="BB92" s="996"/>
      <c r="BC92" s="1010">
        <f t="shared" si="45"/>
        <v>0</v>
      </c>
      <c r="BD92" s="1010"/>
      <c r="BE92" s="1010"/>
      <c r="BF92" s="996"/>
      <c r="BG92" s="1010">
        <f t="shared" si="46"/>
        <v>0</v>
      </c>
      <c r="BH92" s="1010"/>
      <c r="BI92" s="1010"/>
      <c r="BJ92" s="996"/>
      <c r="BK92" s="1010">
        <f t="shared" si="47"/>
        <v>0</v>
      </c>
      <c r="BL92" s="1010"/>
      <c r="BM92" s="1010"/>
      <c r="BN92" s="996"/>
      <c r="BO92" s="1010">
        <f t="shared" si="48"/>
        <v>0</v>
      </c>
      <c r="BP92" s="1010"/>
      <c r="BQ92" s="1010"/>
      <c r="BS92" s="1010">
        <f t="shared" si="49"/>
        <v>0</v>
      </c>
      <c r="BT92" s="1010"/>
      <c r="BU92" s="1010"/>
      <c r="BW92" s="1010">
        <f t="shared" si="50"/>
        <v>0</v>
      </c>
      <c r="BX92" s="1010"/>
      <c r="BY92" s="1010"/>
      <c r="CA92" s="1010">
        <f t="shared" si="51"/>
        <v>0</v>
      </c>
      <c r="CB92" s="1010"/>
      <c r="CC92" s="1010"/>
      <c r="CE92" s="1010">
        <f t="shared" si="52"/>
        <v>0</v>
      </c>
      <c r="CF92" s="1010"/>
      <c r="CG92" s="1010"/>
      <c r="CI92" s="1010">
        <f t="shared" si="53"/>
        <v>0</v>
      </c>
      <c r="CJ92" s="1010"/>
      <c r="CK92" s="1010"/>
      <c r="CM92" s="1010">
        <f t="shared" si="54"/>
        <v>0</v>
      </c>
      <c r="CN92" s="1010"/>
      <c r="CO92" s="1010"/>
      <c r="CQ92" s="1010">
        <f t="shared" si="55"/>
        <v>0</v>
      </c>
      <c r="CR92" s="1010"/>
      <c r="CS92" s="1010"/>
      <c r="CU92" s="1010">
        <f t="shared" si="56"/>
        <v>0</v>
      </c>
      <c r="CV92" s="1010"/>
      <c r="CW92" s="1010"/>
      <c r="CY92" s="1010">
        <f t="shared" si="57"/>
        <v>0</v>
      </c>
      <c r="CZ92" s="1010"/>
      <c r="DA92" s="1010"/>
      <c r="DC92" s="1010">
        <f t="shared" si="58"/>
        <v>0</v>
      </c>
      <c r="DD92" s="1010"/>
      <c r="DE92" s="1010"/>
      <c r="DG92" s="1010">
        <f t="shared" si="59"/>
        <v>0</v>
      </c>
      <c r="DH92" s="1010"/>
      <c r="DI92" s="1010"/>
      <c r="DK92" s="1010">
        <f t="shared" si="60"/>
        <v>0</v>
      </c>
      <c r="DL92" s="1010"/>
      <c r="DM92" s="1010"/>
      <c r="DO92" s="1010"/>
      <c r="DP92" s="1010"/>
      <c r="DQ92" s="1010"/>
      <c r="DS92" s="1010"/>
      <c r="DT92" s="1010"/>
      <c r="DU92" s="1010"/>
      <c r="DW92" s="1010"/>
      <c r="DX92" s="1010"/>
      <c r="DY92" s="1010"/>
      <c r="EA92" s="1010"/>
      <c r="EB92" s="1010"/>
      <c r="EC92" s="1010"/>
    </row>
    <row r="93" spans="1:133">
      <c r="B93" s="1978">
        <f t="shared" si="35"/>
        <v>48091</v>
      </c>
      <c r="C93" s="1010">
        <f t="shared" si="32"/>
        <v>289254423.62999952</v>
      </c>
      <c r="D93" s="1010">
        <f t="shared" si="33"/>
        <v>4834262.22</v>
      </c>
      <c r="E93" s="1010">
        <f t="shared" si="34"/>
        <v>1370016.44</v>
      </c>
      <c r="F93" s="998"/>
      <c r="G93" s="1010">
        <f t="shared" si="61"/>
        <v>289254423.62999952</v>
      </c>
      <c r="H93" s="1010">
        <v>4834262.22</v>
      </c>
      <c r="I93" s="1010">
        <v>1370016.44</v>
      </c>
      <c r="J93" s="996"/>
      <c r="K93" s="1010">
        <f t="shared" si="62"/>
        <v>0</v>
      </c>
      <c r="L93" s="1010"/>
      <c r="M93" s="1010"/>
      <c r="N93" s="1000"/>
      <c r="O93" s="1010">
        <f t="shared" si="63"/>
        <v>0</v>
      </c>
      <c r="P93" s="1010"/>
      <c r="Q93" s="1010"/>
      <c r="R93" s="996"/>
      <c r="S93" s="1010">
        <f t="shared" si="36"/>
        <v>0</v>
      </c>
      <c r="T93" s="1010"/>
      <c r="U93" s="1010"/>
      <c r="V93" s="996"/>
      <c r="W93" s="1010">
        <f t="shared" si="37"/>
        <v>0</v>
      </c>
      <c r="X93" s="1010"/>
      <c r="Y93" s="1010"/>
      <c r="Z93" s="996"/>
      <c r="AA93" s="1010">
        <f t="shared" si="38"/>
        <v>0</v>
      </c>
      <c r="AB93" s="1010"/>
      <c r="AC93" s="1010"/>
      <c r="AD93" s="996"/>
      <c r="AE93" s="1010">
        <f t="shared" si="39"/>
        <v>0</v>
      </c>
      <c r="AF93" s="1010"/>
      <c r="AG93" s="1010"/>
      <c r="AH93" s="996"/>
      <c r="AI93" s="1010">
        <f t="shared" si="40"/>
        <v>0</v>
      </c>
      <c r="AJ93" s="1010"/>
      <c r="AK93" s="1010"/>
      <c r="AL93" s="996"/>
      <c r="AM93" s="1010">
        <f t="shared" si="41"/>
        <v>0</v>
      </c>
      <c r="AN93" s="1010"/>
      <c r="AO93" s="1010"/>
      <c r="AP93" s="996"/>
      <c r="AQ93" s="1010">
        <f t="shared" si="42"/>
        <v>0</v>
      </c>
      <c r="AR93" s="1010"/>
      <c r="AS93" s="1010"/>
      <c r="AT93" s="996"/>
      <c r="AU93" s="1010">
        <f t="shared" si="43"/>
        <v>0</v>
      </c>
      <c r="AV93" s="1010"/>
      <c r="AW93" s="1010"/>
      <c r="AX93" s="996"/>
      <c r="AY93" s="1010">
        <f t="shared" si="44"/>
        <v>0</v>
      </c>
      <c r="AZ93" s="1010"/>
      <c r="BA93" s="1010"/>
      <c r="BB93" s="996"/>
      <c r="BC93" s="1010">
        <f t="shared" si="45"/>
        <v>0</v>
      </c>
      <c r="BD93" s="1010"/>
      <c r="BE93" s="1010"/>
      <c r="BF93" s="996"/>
      <c r="BG93" s="1010">
        <f t="shared" si="46"/>
        <v>0</v>
      </c>
      <c r="BH93" s="1010"/>
      <c r="BI93" s="1010"/>
      <c r="BJ93" s="996"/>
      <c r="BK93" s="1010">
        <f t="shared" si="47"/>
        <v>0</v>
      </c>
      <c r="BL93" s="1010"/>
      <c r="BM93" s="1010"/>
      <c r="BN93" s="996"/>
      <c r="BO93" s="1010">
        <f t="shared" si="48"/>
        <v>0</v>
      </c>
      <c r="BP93" s="1010"/>
      <c r="BQ93" s="1010"/>
      <c r="BS93" s="1010">
        <f t="shared" si="49"/>
        <v>0</v>
      </c>
      <c r="BT93" s="1010"/>
      <c r="BU93" s="1010"/>
      <c r="BW93" s="1010">
        <f t="shared" si="50"/>
        <v>0</v>
      </c>
      <c r="BX93" s="1010"/>
      <c r="BY93" s="1010"/>
      <c r="CA93" s="1010">
        <f t="shared" si="51"/>
        <v>0</v>
      </c>
      <c r="CB93" s="1010"/>
      <c r="CC93" s="1010"/>
      <c r="CE93" s="1010">
        <f t="shared" si="52"/>
        <v>0</v>
      </c>
      <c r="CF93" s="1010"/>
      <c r="CG93" s="1010"/>
      <c r="CI93" s="1010">
        <f t="shared" si="53"/>
        <v>0</v>
      </c>
      <c r="CJ93" s="1010"/>
      <c r="CK93" s="1010"/>
      <c r="CM93" s="1010">
        <f t="shared" si="54"/>
        <v>0</v>
      </c>
      <c r="CN93" s="1010"/>
      <c r="CO93" s="1010"/>
      <c r="CQ93" s="1010">
        <f t="shared" si="55"/>
        <v>0</v>
      </c>
      <c r="CR93" s="1010"/>
      <c r="CS93" s="1010"/>
      <c r="CU93" s="1010">
        <f t="shared" si="56"/>
        <v>0</v>
      </c>
      <c r="CV93" s="1010"/>
      <c r="CW93" s="1010"/>
      <c r="CY93" s="1010">
        <f t="shared" si="57"/>
        <v>0</v>
      </c>
      <c r="CZ93" s="1010"/>
      <c r="DA93" s="1010"/>
      <c r="DC93" s="1010">
        <f t="shared" si="58"/>
        <v>0</v>
      </c>
      <c r="DD93" s="1010"/>
      <c r="DE93" s="1010"/>
      <c r="DG93" s="1010">
        <f t="shared" si="59"/>
        <v>0</v>
      </c>
      <c r="DH93" s="1010"/>
      <c r="DI93" s="1010"/>
      <c r="DK93" s="1010">
        <f t="shared" si="60"/>
        <v>0</v>
      </c>
      <c r="DL93" s="1010"/>
      <c r="DM93" s="1010"/>
      <c r="DO93" s="1010"/>
      <c r="DP93" s="1010"/>
      <c r="DQ93" s="1010"/>
      <c r="DS93" s="1010"/>
      <c r="DT93" s="1010"/>
      <c r="DU93" s="1010"/>
      <c r="DW93" s="1010"/>
      <c r="DX93" s="1010"/>
      <c r="DY93" s="1010"/>
      <c r="EA93" s="1010"/>
      <c r="EB93" s="1010"/>
      <c r="EC93" s="1010"/>
    </row>
    <row r="94" spans="1:133" ht="14.25" customHeight="1">
      <c r="B94" s="1978">
        <f t="shared" si="35"/>
        <v>48121</v>
      </c>
      <c r="C94" s="1010">
        <f t="shared" si="32"/>
        <v>284420161.40999949</v>
      </c>
      <c r="D94" s="1010">
        <f t="shared" si="33"/>
        <v>4802603.71</v>
      </c>
      <c r="E94" s="1010">
        <f t="shared" si="34"/>
        <v>1347255.68</v>
      </c>
      <c r="F94" s="998"/>
      <c r="G94" s="1010">
        <f t="shared" si="61"/>
        <v>284420161.40999949</v>
      </c>
      <c r="H94" s="1010">
        <v>4802603.71</v>
      </c>
      <c r="I94" s="1010">
        <v>1347255.68</v>
      </c>
      <c r="J94" s="996"/>
      <c r="K94" s="1010">
        <f t="shared" si="62"/>
        <v>0</v>
      </c>
      <c r="L94" s="1010"/>
      <c r="M94" s="1010"/>
      <c r="N94" s="1000"/>
      <c r="O94" s="1010">
        <f t="shared" si="63"/>
        <v>0</v>
      </c>
      <c r="P94" s="1010"/>
      <c r="Q94" s="1010"/>
      <c r="R94" s="996"/>
      <c r="S94" s="1010">
        <f t="shared" si="36"/>
        <v>0</v>
      </c>
      <c r="T94" s="1010"/>
      <c r="U94" s="1010"/>
      <c r="V94" s="996"/>
      <c r="W94" s="1010">
        <f t="shared" si="37"/>
        <v>0</v>
      </c>
      <c r="X94" s="1010"/>
      <c r="Y94" s="1010"/>
      <c r="Z94" s="996"/>
      <c r="AA94" s="1010">
        <f t="shared" si="38"/>
        <v>0</v>
      </c>
      <c r="AB94" s="1010"/>
      <c r="AC94" s="1010"/>
      <c r="AD94" s="996"/>
      <c r="AE94" s="1010">
        <f t="shared" si="39"/>
        <v>0</v>
      </c>
      <c r="AF94" s="1010"/>
      <c r="AG94" s="1010"/>
      <c r="AH94" s="996"/>
      <c r="AI94" s="1010">
        <f t="shared" si="40"/>
        <v>0</v>
      </c>
      <c r="AJ94" s="1010"/>
      <c r="AK94" s="1010"/>
      <c r="AL94" s="996"/>
      <c r="AM94" s="1010">
        <f t="shared" si="41"/>
        <v>0</v>
      </c>
      <c r="AN94" s="1010"/>
      <c r="AO94" s="1010"/>
      <c r="AP94" s="996"/>
      <c r="AQ94" s="1010">
        <f t="shared" si="42"/>
        <v>0</v>
      </c>
      <c r="AR94" s="1010"/>
      <c r="AS94" s="1010"/>
      <c r="AT94" s="996"/>
      <c r="AU94" s="1010">
        <f t="shared" si="43"/>
        <v>0</v>
      </c>
      <c r="AV94" s="1010"/>
      <c r="AW94" s="1010"/>
      <c r="AX94" s="996"/>
      <c r="AY94" s="1010">
        <f t="shared" si="44"/>
        <v>0</v>
      </c>
      <c r="AZ94" s="1010"/>
      <c r="BA94" s="1010"/>
      <c r="BB94" s="996"/>
      <c r="BC94" s="1010">
        <f t="shared" si="45"/>
        <v>0</v>
      </c>
      <c r="BD94" s="1010"/>
      <c r="BE94" s="1010"/>
      <c r="BF94" s="996"/>
      <c r="BG94" s="1010">
        <f t="shared" si="46"/>
        <v>0</v>
      </c>
      <c r="BH94" s="1010"/>
      <c r="BI94" s="1010"/>
      <c r="BJ94" s="996"/>
      <c r="BK94" s="1010">
        <f t="shared" si="47"/>
        <v>0</v>
      </c>
      <c r="BL94" s="1010"/>
      <c r="BM94" s="1010"/>
      <c r="BN94" s="996"/>
      <c r="BO94" s="1010">
        <f t="shared" si="48"/>
        <v>0</v>
      </c>
      <c r="BP94" s="1010"/>
      <c r="BQ94" s="1010"/>
      <c r="BS94" s="1010">
        <f t="shared" si="49"/>
        <v>0</v>
      </c>
      <c r="BT94" s="1010"/>
      <c r="BU94" s="1010"/>
      <c r="BW94" s="1010">
        <f t="shared" si="50"/>
        <v>0</v>
      </c>
      <c r="BX94" s="1010"/>
      <c r="BY94" s="1010"/>
      <c r="CA94" s="1010">
        <f t="shared" si="51"/>
        <v>0</v>
      </c>
      <c r="CB94" s="1010"/>
      <c r="CC94" s="1010"/>
      <c r="CE94" s="1010">
        <f t="shared" si="52"/>
        <v>0</v>
      </c>
      <c r="CF94" s="1010"/>
      <c r="CG94" s="1010"/>
      <c r="CI94" s="1010">
        <f t="shared" si="53"/>
        <v>0</v>
      </c>
      <c r="CJ94" s="1010"/>
      <c r="CK94" s="1010"/>
      <c r="CM94" s="1010">
        <f t="shared" si="54"/>
        <v>0</v>
      </c>
      <c r="CN94" s="1010"/>
      <c r="CO94" s="1010"/>
      <c r="CQ94" s="1010">
        <f t="shared" si="55"/>
        <v>0</v>
      </c>
      <c r="CR94" s="1010"/>
      <c r="CS94" s="1010"/>
      <c r="CU94" s="1010">
        <f t="shared" si="56"/>
        <v>0</v>
      </c>
      <c r="CV94" s="1010"/>
      <c r="CW94" s="1010"/>
      <c r="CY94" s="1010">
        <f t="shared" si="57"/>
        <v>0</v>
      </c>
      <c r="CZ94" s="1010"/>
      <c r="DA94" s="1010"/>
      <c r="DC94" s="1010">
        <f t="shared" si="58"/>
        <v>0</v>
      </c>
      <c r="DD94" s="1010"/>
      <c r="DE94" s="1010"/>
      <c r="DG94" s="1010">
        <f t="shared" si="59"/>
        <v>0</v>
      </c>
      <c r="DH94" s="1010"/>
      <c r="DI94" s="1010"/>
      <c r="DK94" s="1010">
        <f t="shared" si="60"/>
        <v>0</v>
      </c>
      <c r="DL94" s="1010"/>
      <c r="DM94" s="1010"/>
      <c r="DO94" s="1010"/>
      <c r="DP94" s="1010"/>
      <c r="DQ94" s="1010"/>
      <c r="DS94" s="1010"/>
      <c r="DT94" s="1010"/>
      <c r="DU94" s="1010"/>
      <c r="DW94" s="1010"/>
      <c r="DX94" s="1010"/>
      <c r="DY94" s="1010"/>
      <c r="EA94" s="1010"/>
      <c r="EB94" s="1010"/>
      <c r="EC94" s="1010"/>
    </row>
    <row r="95" spans="1:133" ht="14.25" customHeight="1">
      <c r="B95" s="1978">
        <f t="shared" si="35"/>
        <v>48152</v>
      </c>
      <c r="C95" s="1010">
        <f t="shared" si="32"/>
        <v>279617557.69999951</v>
      </c>
      <c r="D95" s="1010">
        <f t="shared" si="33"/>
        <v>4768768.05</v>
      </c>
      <c r="E95" s="1010">
        <f t="shared" si="34"/>
        <v>1324648.33</v>
      </c>
      <c r="F95" s="998"/>
      <c r="G95" s="1010">
        <f t="shared" si="61"/>
        <v>279617557.69999951</v>
      </c>
      <c r="H95" s="1010">
        <v>4768768.05</v>
      </c>
      <c r="I95" s="1010">
        <v>1324648.33</v>
      </c>
      <c r="J95" s="996"/>
      <c r="K95" s="1010">
        <f t="shared" si="62"/>
        <v>0</v>
      </c>
      <c r="L95" s="1010"/>
      <c r="M95" s="1010"/>
      <c r="N95" s="1000"/>
      <c r="O95" s="1010">
        <f t="shared" si="63"/>
        <v>0</v>
      </c>
      <c r="P95" s="1010"/>
      <c r="Q95" s="1010"/>
      <c r="R95" s="996"/>
      <c r="S95" s="1010">
        <f t="shared" si="36"/>
        <v>0</v>
      </c>
      <c r="T95" s="1010"/>
      <c r="U95" s="1010"/>
      <c r="V95" s="996"/>
      <c r="W95" s="1010">
        <f t="shared" si="37"/>
        <v>0</v>
      </c>
      <c r="X95" s="1010"/>
      <c r="Y95" s="1010"/>
      <c r="Z95" s="996"/>
      <c r="AA95" s="1010">
        <f t="shared" si="38"/>
        <v>0</v>
      </c>
      <c r="AB95" s="1010"/>
      <c r="AC95" s="1010"/>
      <c r="AD95" s="996"/>
      <c r="AE95" s="1010">
        <f t="shared" si="39"/>
        <v>0</v>
      </c>
      <c r="AF95" s="1010"/>
      <c r="AG95" s="1010"/>
      <c r="AH95" s="996"/>
      <c r="AI95" s="1010">
        <f t="shared" si="40"/>
        <v>0</v>
      </c>
      <c r="AJ95" s="1010"/>
      <c r="AK95" s="1010"/>
      <c r="AL95" s="996"/>
      <c r="AM95" s="1010">
        <f t="shared" si="41"/>
        <v>0</v>
      </c>
      <c r="AN95" s="1010"/>
      <c r="AO95" s="1010"/>
      <c r="AP95" s="996"/>
      <c r="AQ95" s="1010">
        <f t="shared" si="42"/>
        <v>0</v>
      </c>
      <c r="AR95" s="1010"/>
      <c r="AS95" s="1010"/>
      <c r="AT95" s="996"/>
      <c r="AU95" s="1010">
        <f t="shared" si="43"/>
        <v>0</v>
      </c>
      <c r="AV95" s="1010"/>
      <c r="AW95" s="1010"/>
      <c r="AX95" s="996"/>
      <c r="AY95" s="1010">
        <f t="shared" si="44"/>
        <v>0</v>
      </c>
      <c r="AZ95" s="1010"/>
      <c r="BA95" s="1010"/>
      <c r="BB95" s="996"/>
      <c r="BC95" s="1010">
        <f t="shared" si="45"/>
        <v>0</v>
      </c>
      <c r="BD95" s="1010"/>
      <c r="BE95" s="1010"/>
      <c r="BF95" s="996"/>
      <c r="BG95" s="1010">
        <f t="shared" si="46"/>
        <v>0</v>
      </c>
      <c r="BH95" s="1010"/>
      <c r="BI95" s="1010"/>
      <c r="BJ95" s="996"/>
      <c r="BK95" s="1010">
        <f t="shared" si="47"/>
        <v>0</v>
      </c>
      <c r="BL95" s="1010"/>
      <c r="BM95" s="1010"/>
      <c r="BN95" s="996"/>
      <c r="BO95" s="1010">
        <f t="shared" si="48"/>
        <v>0</v>
      </c>
      <c r="BP95" s="1010"/>
      <c r="BQ95" s="1010"/>
      <c r="BS95" s="1010">
        <f t="shared" si="49"/>
        <v>0</v>
      </c>
      <c r="BT95" s="1010"/>
      <c r="BU95" s="1010"/>
      <c r="BW95" s="1010">
        <f t="shared" si="50"/>
        <v>0</v>
      </c>
      <c r="BX95" s="1010"/>
      <c r="BY95" s="1010"/>
      <c r="CA95" s="1010">
        <f t="shared" si="51"/>
        <v>0</v>
      </c>
      <c r="CB95" s="1010"/>
      <c r="CC95" s="1010"/>
      <c r="CE95" s="1010">
        <f t="shared" si="52"/>
        <v>0</v>
      </c>
      <c r="CF95" s="1010"/>
      <c r="CG95" s="1010"/>
      <c r="CI95" s="1010">
        <f t="shared" si="53"/>
        <v>0</v>
      </c>
      <c r="CJ95" s="1010"/>
      <c r="CK95" s="1010"/>
      <c r="CM95" s="1010">
        <f t="shared" si="54"/>
        <v>0</v>
      </c>
      <c r="CN95" s="1010"/>
      <c r="CO95" s="1010"/>
      <c r="CQ95" s="1010">
        <f t="shared" si="55"/>
        <v>0</v>
      </c>
      <c r="CR95" s="1010"/>
      <c r="CS95" s="1010"/>
      <c r="CU95" s="1010">
        <f t="shared" si="56"/>
        <v>0</v>
      </c>
      <c r="CV95" s="1010"/>
      <c r="CW95" s="1010"/>
      <c r="CY95" s="1010">
        <f t="shared" si="57"/>
        <v>0</v>
      </c>
      <c r="CZ95" s="1010"/>
      <c r="DA95" s="1010"/>
      <c r="DC95" s="1010">
        <f t="shared" si="58"/>
        <v>0</v>
      </c>
      <c r="DD95" s="1010"/>
      <c r="DE95" s="1010"/>
      <c r="DG95" s="1010">
        <f t="shared" si="59"/>
        <v>0</v>
      </c>
      <c r="DH95" s="1010"/>
      <c r="DI95" s="1010"/>
      <c r="DK95" s="1010">
        <f t="shared" si="60"/>
        <v>0</v>
      </c>
      <c r="DL95" s="1010"/>
      <c r="DM95" s="1010"/>
      <c r="DO95" s="1010"/>
      <c r="DP95" s="1010"/>
      <c r="DQ95" s="1010"/>
      <c r="DS95" s="1010"/>
      <c r="DT95" s="1010"/>
      <c r="DU95" s="1010"/>
      <c r="DW95" s="1010"/>
      <c r="DX95" s="1010"/>
      <c r="DY95" s="1010"/>
      <c r="EA95" s="1010"/>
      <c r="EB95" s="1010"/>
      <c r="EC95" s="1010"/>
    </row>
    <row r="96" spans="1:133" ht="14.25" customHeight="1">
      <c r="B96" s="1978">
        <f t="shared" si="35"/>
        <v>48182</v>
      </c>
      <c r="C96" s="1010">
        <f t="shared" si="32"/>
        <v>274848789.6499995</v>
      </c>
      <c r="D96" s="1010">
        <f t="shared" si="33"/>
        <v>4746483.0999999996</v>
      </c>
      <c r="E96" s="1010">
        <f t="shared" si="34"/>
        <v>1302228.8400000001</v>
      </c>
      <c r="F96" s="998"/>
      <c r="G96" s="1010">
        <f t="shared" si="61"/>
        <v>274848789.6499995</v>
      </c>
      <c r="H96" s="1010">
        <v>4746483.0999999996</v>
      </c>
      <c r="I96" s="1010">
        <v>1302228.8400000001</v>
      </c>
      <c r="J96" s="996"/>
      <c r="K96" s="1010">
        <f t="shared" si="62"/>
        <v>0</v>
      </c>
      <c r="L96" s="1010"/>
      <c r="M96" s="1010"/>
      <c r="N96" s="1000"/>
      <c r="O96" s="1010">
        <f t="shared" si="63"/>
        <v>0</v>
      </c>
      <c r="P96" s="1010"/>
      <c r="Q96" s="1010"/>
      <c r="R96" s="996"/>
      <c r="S96" s="1010">
        <f t="shared" si="36"/>
        <v>0</v>
      </c>
      <c r="T96" s="1010"/>
      <c r="U96" s="1010"/>
      <c r="V96" s="996"/>
      <c r="W96" s="1010">
        <f t="shared" si="37"/>
        <v>0</v>
      </c>
      <c r="X96" s="1010"/>
      <c r="Y96" s="1010"/>
      <c r="Z96" s="996"/>
      <c r="AA96" s="1010">
        <f t="shared" si="38"/>
        <v>0</v>
      </c>
      <c r="AB96" s="1010"/>
      <c r="AC96" s="1010"/>
      <c r="AD96" s="996"/>
      <c r="AE96" s="1010">
        <f t="shared" si="39"/>
        <v>0</v>
      </c>
      <c r="AF96" s="1010"/>
      <c r="AG96" s="1010"/>
      <c r="AH96" s="996"/>
      <c r="AI96" s="1010">
        <f t="shared" si="40"/>
        <v>0</v>
      </c>
      <c r="AJ96" s="1010"/>
      <c r="AK96" s="1010"/>
      <c r="AL96" s="996"/>
      <c r="AM96" s="1010">
        <f t="shared" si="41"/>
        <v>0</v>
      </c>
      <c r="AN96" s="1010"/>
      <c r="AO96" s="1010"/>
      <c r="AP96" s="996"/>
      <c r="AQ96" s="1010">
        <f t="shared" si="42"/>
        <v>0</v>
      </c>
      <c r="AR96" s="1010"/>
      <c r="AS96" s="1010"/>
      <c r="AT96" s="996"/>
      <c r="AU96" s="1010">
        <f t="shared" si="43"/>
        <v>0</v>
      </c>
      <c r="AV96" s="1010"/>
      <c r="AW96" s="1010"/>
      <c r="AX96" s="996"/>
      <c r="AY96" s="1010">
        <f t="shared" si="44"/>
        <v>0</v>
      </c>
      <c r="AZ96" s="1010"/>
      <c r="BA96" s="1010"/>
      <c r="BB96" s="996"/>
      <c r="BC96" s="1010">
        <f t="shared" si="45"/>
        <v>0</v>
      </c>
      <c r="BD96" s="1010"/>
      <c r="BE96" s="1010"/>
      <c r="BF96" s="996"/>
      <c r="BG96" s="1010">
        <f t="shared" si="46"/>
        <v>0</v>
      </c>
      <c r="BH96" s="1010"/>
      <c r="BI96" s="1010"/>
      <c r="BJ96" s="996"/>
      <c r="BK96" s="1010">
        <f t="shared" si="47"/>
        <v>0</v>
      </c>
      <c r="BL96" s="1010"/>
      <c r="BM96" s="1010"/>
      <c r="BN96" s="996"/>
      <c r="BO96" s="1010">
        <f t="shared" si="48"/>
        <v>0</v>
      </c>
      <c r="BP96" s="1010"/>
      <c r="BQ96" s="1010"/>
      <c r="BS96" s="1010">
        <f t="shared" si="49"/>
        <v>0</v>
      </c>
      <c r="BT96" s="1010"/>
      <c r="BU96" s="1010"/>
      <c r="BW96" s="1010">
        <f t="shared" si="50"/>
        <v>0</v>
      </c>
      <c r="BX96" s="1010"/>
      <c r="BY96" s="1010"/>
      <c r="CA96" s="1010">
        <f t="shared" si="51"/>
        <v>0</v>
      </c>
      <c r="CB96" s="1010"/>
      <c r="CC96" s="1010"/>
      <c r="CE96" s="1010">
        <f t="shared" si="52"/>
        <v>0</v>
      </c>
      <c r="CF96" s="1010"/>
      <c r="CG96" s="1010"/>
      <c r="CI96" s="1010">
        <f t="shared" si="53"/>
        <v>0</v>
      </c>
      <c r="CJ96" s="1010"/>
      <c r="CK96" s="1010"/>
      <c r="CM96" s="1010">
        <f t="shared" si="54"/>
        <v>0</v>
      </c>
      <c r="CN96" s="1010"/>
      <c r="CO96" s="1010"/>
      <c r="CQ96" s="1010">
        <f t="shared" si="55"/>
        <v>0</v>
      </c>
      <c r="CR96" s="1010"/>
      <c r="CS96" s="1010"/>
      <c r="CU96" s="1010">
        <f t="shared" si="56"/>
        <v>0</v>
      </c>
      <c r="CV96" s="1010"/>
      <c r="CW96" s="1010"/>
      <c r="CY96" s="1010">
        <f t="shared" si="57"/>
        <v>0</v>
      </c>
      <c r="CZ96" s="1010"/>
      <c r="DA96" s="1010"/>
      <c r="DC96" s="1010">
        <f t="shared" si="58"/>
        <v>0</v>
      </c>
      <c r="DD96" s="1010"/>
      <c r="DE96" s="1010"/>
      <c r="DG96" s="1010">
        <f t="shared" si="59"/>
        <v>0</v>
      </c>
      <c r="DH96" s="1010"/>
      <c r="DI96" s="1010"/>
      <c r="DK96" s="1010">
        <f t="shared" si="60"/>
        <v>0</v>
      </c>
      <c r="DL96" s="1010"/>
      <c r="DM96" s="1010"/>
      <c r="DO96" s="1010"/>
      <c r="DP96" s="1010"/>
      <c r="DQ96" s="1010"/>
      <c r="DS96" s="1010"/>
      <c r="DT96" s="1010"/>
      <c r="DU96" s="1010"/>
      <c r="DW96" s="1010"/>
      <c r="DX96" s="1010"/>
      <c r="DY96" s="1010"/>
      <c r="EA96" s="1010"/>
      <c r="EB96" s="1010"/>
      <c r="EC96" s="1010"/>
    </row>
    <row r="97" spans="2:133" ht="14.25" customHeight="1">
      <c r="B97" s="1978">
        <f t="shared" si="35"/>
        <v>48213</v>
      </c>
      <c r="C97" s="1010">
        <f t="shared" si="32"/>
        <v>270102306.54999948</v>
      </c>
      <c r="D97" s="1010">
        <f t="shared" si="33"/>
        <v>4729472.83</v>
      </c>
      <c r="E97" s="1010">
        <f t="shared" si="34"/>
        <v>1279920.3500000001</v>
      </c>
      <c r="F97" s="998"/>
      <c r="G97" s="1010">
        <f t="shared" si="61"/>
        <v>270102306.54999948</v>
      </c>
      <c r="H97" s="1010">
        <v>4729472.83</v>
      </c>
      <c r="I97" s="1010">
        <v>1279920.3500000001</v>
      </c>
      <c r="J97" s="996"/>
      <c r="K97" s="1010">
        <f t="shared" si="62"/>
        <v>0</v>
      </c>
      <c r="L97" s="1010"/>
      <c r="M97" s="1010"/>
      <c r="N97" s="1000"/>
      <c r="O97" s="1010">
        <f t="shared" si="63"/>
        <v>0</v>
      </c>
      <c r="P97" s="1010"/>
      <c r="Q97" s="1010"/>
      <c r="R97" s="996"/>
      <c r="S97" s="1010">
        <f t="shared" si="36"/>
        <v>0</v>
      </c>
      <c r="T97" s="1010"/>
      <c r="U97" s="1010"/>
      <c r="V97" s="996"/>
      <c r="W97" s="1010">
        <f t="shared" si="37"/>
        <v>0</v>
      </c>
      <c r="X97" s="1010"/>
      <c r="Y97" s="1010"/>
      <c r="Z97" s="996"/>
      <c r="AA97" s="1010">
        <f t="shared" si="38"/>
        <v>0</v>
      </c>
      <c r="AB97" s="1010"/>
      <c r="AC97" s="1010"/>
      <c r="AD97" s="996"/>
      <c r="AE97" s="1010">
        <f t="shared" si="39"/>
        <v>0</v>
      </c>
      <c r="AF97" s="1010"/>
      <c r="AG97" s="1010"/>
      <c r="AH97" s="996"/>
      <c r="AI97" s="1010">
        <f t="shared" si="40"/>
        <v>0</v>
      </c>
      <c r="AJ97" s="1010"/>
      <c r="AK97" s="1010"/>
      <c r="AL97" s="996"/>
      <c r="AM97" s="1010">
        <f t="shared" si="41"/>
        <v>0</v>
      </c>
      <c r="AN97" s="1010"/>
      <c r="AO97" s="1010"/>
      <c r="AP97" s="996"/>
      <c r="AQ97" s="1010">
        <f t="shared" si="42"/>
        <v>0</v>
      </c>
      <c r="AR97" s="1010"/>
      <c r="AS97" s="1010"/>
      <c r="AT97" s="996"/>
      <c r="AU97" s="1010">
        <f t="shared" si="43"/>
        <v>0</v>
      </c>
      <c r="AV97" s="1010"/>
      <c r="AW97" s="1010"/>
      <c r="AX97" s="996"/>
      <c r="AY97" s="1010">
        <f t="shared" si="44"/>
        <v>0</v>
      </c>
      <c r="AZ97" s="1010"/>
      <c r="BA97" s="1010"/>
      <c r="BB97" s="996"/>
      <c r="BC97" s="1010">
        <f t="shared" si="45"/>
        <v>0</v>
      </c>
      <c r="BD97" s="1010"/>
      <c r="BE97" s="1010"/>
      <c r="BF97" s="996"/>
      <c r="BG97" s="1010">
        <f t="shared" si="46"/>
        <v>0</v>
      </c>
      <c r="BH97" s="1010"/>
      <c r="BI97" s="1010"/>
      <c r="BJ97" s="996"/>
      <c r="BK97" s="1010">
        <f t="shared" si="47"/>
        <v>0</v>
      </c>
      <c r="BL97" s="1010"/>
      <c r="BM97" s="1010"/>
      <c r="BN97" s="996"/>
      <c r="BO97" s="1010">
        <f t="shared" si="48"/>
        <v>0</v>
      </c>
      <c r="BP97" s="1010"/>
      <c r="BQ97" s="1010"/>
      <c r="BS97" s="1010">
        <f t="shared" si="49"/>
        <v>0</v>
      </c>
      <c r="BT97" s="1010"/>
      <c r="BU97" s="1010"/>
      <c r="BW97" s="1010">
        <f t="shared" si="50"/>
        <v>0</v>
      </c>
      <c r="BX97" s="1010"/>
      <c r="BY97" s="1010"/>
      <c r="CA97" s="1010">
        <f t="shared" si="51"/>
        <v>0</v>
      </c>
      <c r="CB97" s="1010"/>
      <c r="CC97" s="1010"/>
      <c r="CE97" s="1010">
        <f t="shared" si="52"/>
        <v>0</v>
      </c>
      <c r="CF97" s="1010"/>
      <c r="CG97" s="1010"/>
      <c r="CI97" s="1010">
        <f t="shared" si="53"/>
        <v>0</v>
      </c>
      <c r="CJ97" s="1010"/>
      <c r="CK97" s="1010"/>
      <c r="CM97" s="1010">
        <f t="shared" si="54"/>
        <v>0</v>
      </c>
      <c r="CN97" s="1010"/>
      <c r="CO97" s="1010"/>
      <c r="CQ97" s="1010">
        <f t="shared" si="55"/>
        <v>0</v>
      </c>
      <c r="CR97" s="1010"/>
      <c r="CS97" s="1010"/>
      <c r="CU97" s="1010">
        <f t="shared" si="56"/>
        <v>0</v>
      </c>
      <c r="CV97" s="1010"/>
      <c r="CW97" s="1010"/>
      <c r="CY97" s="1010">
        <f t="shared" si="57"/>
        <v>0</v>
      </c>
      <c r="CZ97" s="1010"/>
      <c r="DA97" s="1010"/>
      <c r="DC97" s="1010">
        <f t="shared" si="58"/>
        <v>0</v>
      </c>
      <c r="DD97" s="1010"/>
      <c r="DE97" s="1010"/>
      <c r="DG97" s="1010">
        <f t="shared" si="59"/>
        <v>0</v>
      </c>
      <c r="DH97" s="1010"/>
      <c r="DI97" s="1010"/>
      <c r="DK97" s="1010">
        <f t="shared" si="60"/>
        <v>0</v>
      </c>
      <c r="DL97" s="1010"/>
      <c r="DM97" s="1010"/>
      <c r="DO97" s="1010"/>
      <c r="DP97" s="1010"/>
      <c r="DQ97" s="1010"/>
      <c r="DS97" s="1010"/>
      <c r="DT97" s="1010"/>
      <c r="DU97" s="1010"/>
      <c r="DW97" s="1010"/>
      <c r="DX97" s="1010"/>
      <c r="DY97" s="1010"/>
      <c r="EA97" s="1010"/>
      <c r="EB97" s="1010"/>
      <c r="EC97" s="1010"/>
    </row>
    <row r="98" spans="2:133" ht="14.25" customHeight="1">
      <c r="B98" s="1978">
        <f t="shared" si="35"/>
        <v>48244</v>
      </c>
      <c r="C98" s="1010">
        <f t="shared" si="32"/>
        <v>265372833.71999946</v>
      </c>
      <c r="D98" s="1010">
        <f t="shared" si="33"/>
        <v>4718843.03</v>
      </c>
      <c r="E98" s="1010">
        <f t="shared" si="34"/>
        <v>1257698.6399999999</v>
      </c>
      <c r="F98" s="998"/>
      <c r="G98" s="1010">
        <f t="shared" si="61"/>
        <v>265372833.71999946</v>
      </c>
      <c r="H98" s="1010">
        <v>4718843.03</v>
      </c>
      <c r="I98" s="1010">
        <v>1257698.6399999999</v>
      </c>
      <c r="J98" s="996"/>
      <c r="K98" s="1010">
        <f t="shared" si="62"/>
        <v>0</v>
      </c>
      <c r="L98" s="1010"/>
      <c r="M98" s="1010"/>
      <c r="N98" s="1000"/>
      <c r="O98" s="1010">
        <f t="shared" si="63"/>
        <v>0</v>
      </c>
      <c r="P98" s="1010"/>
      <c r="Q98" s="1010"/>
      <c r="R98" s="996"/>
      <c r="S98" s="1010">
        <f t="shared" si="36"/>
        <v>0</v>
      </c>
      <c r="T98" s="1010"/>
      <c r="U98" s="1010"/>
      <c r="V98" s="996"/>
      <c r="W98" s="1010">
        <f t="shared" si="37"/>
        <v>0</v>
      </c>
      <c r="X98" s="1010"/>
      <c r="Y98" s="1010"/>
      <c r="Z98" s="996"/>
      <c r="AA98" s="1010">
        <f t="shared" si="38"/>
        <v>0</v>
      </c>
      <c r="AB98" s="1010"/>
      <c r="AC98" s="1010"/>
      <c r="AD98" s="996"/>
      <c r="AE98" s="1010">
        <f t="shared" si="39"/>
        <v>0</v>
      </c>
      <c r="AF98" s="1010"/>
      <c r="AG98" s="1010"/>
      <c r="AH98" s="996"/>
      <c r="AI98" s="1010">
        <f t="shared" si="40"/>
        <v>0</v>
      </c>
      <c r="AJ98" s="1010"/>
      <c r="AK98" s="1010"/>
      <c r="AL98" s="996"/>
      <c r="AM98" s="1010">
        <f t="shared" si="41"/>
        <v>0</v>
      </c>
      <c r="AN98" s="1010"/>
      <c r="AO98" s="1010"/>
      <c r="AP98" s="996"/>
      <c r="AQ98" s="1010">
        <f t="shared" si="42"/>
        <v>0</v>
      </c>
      <c r="AR98" s="1010"/>
      <c r="AS98" s="1010"/>
      <c r="AT98" s="996"/>
      <c r="AU98" s="1010">
        <f t="shared" si="43"/>
        <v>0</v>
      </c>
      <c r="AV98" s="1010"/>
      <c r="AW98" s="1010"/>
      <c r="AX98" s="996"/>
      <c r="AY98" s="1010">
        <f t="shared" si="44"/>
        <v>0</v>
      </c>
      <c r="AZ98" s="1010"/>
      <c r="BA98" s="1010"/>
      <c r="BB98" s="996"/>
      <c r="BC98" s="1010">
        <f t="shared" si="45"/>
        <v>0</v>
      </c>
      <c r="BD98" s="1010"/>
      <c r="BE98" s="1010"/>
      <c r="BF98" s="996"/>
      <c r="BG98" s="1010">
        <f t="shared" si="46"/>
        <v>0</v>
      </c>
      <c r="BH98" s="1010"/>
      <c r="BI98" s="1010"/>
      <c r="BJ98" s="996"/>
      <c r="BK98" s="1010">
        <f t="shared" si="47"/>
        <v>0</v>
      </c>
      <c r="BL98" s="1010"/>
      <c r="BM98" s="1010"/>
      <c r="BN98" s="996"/>
      <c r="BO98" s="1010">
        <f t="shared" si="48"/>
        <v>0</v>
      </c>
      <c r="BP98" s="1010"/>
      <c r="BQ98" s="1010"/>
      <c r="BS98" s="1010">
        <f t="shared" si="49"/>
        <v>0</v>
      </c>
      <c r="BT98" s="1010"/>
      <c r="BU98" s="1010"/>
      <c r="BW98" s="1010">
        <f t="shared" si="50"/>
        <v>0</v>
      </c>
      <c r="BX98" s="1010"/>
      <c r="BY98" s="1010"/>
      <c r="CA98" s="1010">
        <f t="shared" si="51"/>
        <v>0</v>
      </c>
      <c r="CB98" s="1010"/>
      <c r="CC98" s="1010"/>
      <c r="CE98" s="1010">
        <f t="shared" si="52"/>
        <v>0</v>
      </c>
      <c r="CF98" s="1010"/>
      <c r="CG98" s="1010"/>
      <c r="CI98" s="1010">
        <f t="shared" si="53"/>
        <v>0</v>
      </c>
      <c r="CJ98" s="1010"/>
      <c r="CK98" s="1010"/>
      <c r="CM98" s="1010">
        <f t="shared" si="54"/>
        <v>0</v>
      </c>
      <c r="CN98" s="1010"/>
      <c r="CO98" s="1010"/>
      <c r="CQ98" s="1010">
        <f t="shared" si="55"/>
        <v>0</v>
      </c>
      <c r="CR98" s="1010"/>
      <c r="CS98" s="1010"/>
      <c r="CU98" s="1010">
        <f t="shared" si="56"/>
        <v>0</v>
      </c>
      <c r="CV98" s="1010"/>
      <c r="CW98" s="1010"/>
      <c r="CY98" s="1010">
        <f t="shared" si="57"/>
        <v>0</v>
      </c>
      <c r="CZ98" s="1010"/>
      <c r="DA98" s="1010"/>
      <c r="DC98" s="1010">
        <f t="shared" si="58"/>
        <v>0</v>
      </c>
      <c r="DD98" s="1010"/>
      <c r="DE98" s="1010"/>
      <c r="DG98" s="1010">
        <f t="shared" si="59"/>
        <v>0</v>
      </c>
      <c r="DH98" s="1010"/>
      <c r="DI98" s="1010"/>
      <c r="DK98" s="1010">
        <f t="shared" si="60"/>
        <v>0</v>
      </c>
      <c r="DL98" s="1010"/>
      <c r="DM98" s="1010"/>
      <c r="DO98" s="1010"/>
      <c r="DP98" s="1010"/>
      <c r="DQ98" s="1010"/>
      <c r="DS98" s="1010"/>
      <c r="DT98" s="1010"/>
      <c r="DU98" s="1010"/>
      <c r="DW98" s="1010"/>
      <c r="DX98" s="1010"/>
      <c r="DY98" s="1010"/>
      <c r="EA98" s="1010"/>
      <c r="EB98" s="1010"/>
      <c r="EC98" s="1010"/>
    </row>
    <row r="99" spans="2:133" ht="14.25" customHeight="1">
      <c r="B99" s="1978">
        <f t="shared" si="35"/>
        <v>48273</v>
      </c>
      <c r="C99" s="1010">
        <f t="shared" si="32"/>
        <v>260653990.68999946</v>
      </c>
      <c r="D99" s="1010">
        <f t="shared" si="33"/>
        <v>4716506.4800000004</v>
      </c>
      <c r="E99" s="1010">
        <f t="shared" si="34"/>
        <v>1235514.6000000001</v>
      </c>
      <c r="F99" s="998"/>
      <c r="G99" s="1010">
        <f t="shared" si="61"/>
        <v>260653990.68999946</v>
      </c>
      <c r="H99" s="1010">
        <v>4716506.4800000004</v>
      </c>
      <c r="I99" s="1010">
        <v>1235514.6000000001</v>
      </c>
      <c r="J99" s="996"/>
      <c r="K99" s="1010">
        <f t="shared" si="62"/>
        <v>0</v>
      </c>
      <c r="L99" s="1010"/>
      <c r="M99" s="1010"/>
      <c r="N99" s="1000"/>
      <c r="O99" s="1010">
        <f t="shared" si="63"/>
        <v>0</v>
      </c>
      <c r="P99" s="1010"/>
      <c r="Q99" s="1010"/>
      <c r="R99" s="996"/>
      <c r="S99" s="1010">
        <f t="shared" si="36"/>
        <v>0</v>
      </c>
      <c r="T99" s="1010"/>
      <c r="U99" s="1010"/>
      <c r="V99" s="996"/>
      <c r="W99" s="1010">
        <f t="shared" si="37"/>
        <v>0</v>
      </c>
      <c r="X99" s="1010"/>
      <c r="Y99" s="1010"/>
      <c r="Z99" s="996"/>
      <c r="AA99" s="1010">
        <f t="shared" si="38"/>
        <v>0</v>
      </c>
      <c r="AB99" s="1010"/>
      <c r="AC99" s="1010"/>
      <c r="AD99" s="996"/>
      <c r="AE99" s="1010">
        <f t="shared" si="39"/>
        <v>0</v>
      </c>
      <c r="AF99" s="1010"/>
      <c r="AG99" s="1010"/>
      <c r="AH99" s="996"/>
      <c r="AI99" s="1010">
        <f t="shared" si="40"/>
        <v>0</v>
      </c>
      <c r="AJ99" s="1010"/>
      <c r="AK99" s="1010"/>
      <c r="AL99" s="996"/>
      <c r="AM99" s="1010">
        <f t="shared" si="41"/>
        <v>0</v>
      </c>
      <c r="AN99" s="1010"/>
      <c r="AO99" s="1010"/>
      <c r="AP99" s="996"/>
      <c r="AQ99" s="1010">
        <f t="shared" si="42"/>
        <v>0</v>
      </c>
      <c r="AR99" s="1010"/>
      <c r="AS99" s="1010"/>
      <c r="AT99" s="996"/>
      <c r="AU99" s="1010">
        <f t="shared" si="43"/>
        <v>0</v>
      </c>
      <c r="AV99" s="1010"/>
      <c r="AW99" s="1010"/>
      <c r="AX99" s="996"/>
      <c r="AY99" s="1010">
        <f t="shared" si="44"/>
        <v>0</v>
      </c>
      <c r="AZ99" s="1010"/>
      <c r="BA99" s="1010"/>
      <c r="BB99" s="996"/>
      <c r="BC99" s="1010">
        <f t="shared" si="45"/>
        <v>0</v>
      </c>
      <c r="BD99" s="1010"/>
      <c r="BE99" s="1010"/>
      <c r="BF99" s="996"/>
      <c r="BG99" s="1010">
        <f t="shared" si="46"/>
        <v>0</v>
      </c>
      <c r="BH99" s="1010"/>
      <c r="BI99" s="1010"/>
      <c r="BJ99" s="996"/>
      <c r="BK99" s="1010">
        <f t="shared" si="47"/>
        <v>0</v>
      </c>
      <c r="BL99" s="1010"/>
      <c r="BM99" s="1010"/>
      <c r="BN99" s="996"/>
      <c r="BO99" s="1010">
        <f t="shared" si="48"/>
        <v>0</v>
      </c>
      <c r="BP99" s="1010"/>
      <c r="BQ99" s="1010"/>
      <c r="BS99" s="1010">
        <f t="shared" si="49"/>
        <v>0</v>
      </c>
      <c r="BT99" s="1010"/>
      <c r="BU99" s="1010"/>
      <c r="BW99" s="1010">
        <f t="shared" si="50"/>
        <v>0</v>
      </c>
      <c r="BX99" s="1010"/>
      <c r="BY99" s="1010"/>
      <c r="CA99" s="1010">
        <f t="shared" si="51"/>
        <v>0</v>
      </c>
      <c r="CB99" s="1010"/>
      <c r="CC99" s="1010"/>
      <c r="CE99" s="1010">
        <f t="shared" si="52"/>
        <v>0</v>
      </c>
      <c r="CF99" s="1010"/>
      <c r="CG99" s="1010"/>
      <c r="CI99" s="1010">
        <f t="shared" si="53"/>
        <v>0</v>
      </c>
      <c r="CJ99" s="1010"/>
      <c r="CK99" s="1010"/>
      <c r="CM99" s="1010">
        <f t="shared" si="54"/>
        <v>0</v>
      </c>
      <c r="CN99" s="1010"/>
      <c r="CO99" s="1010"/>
      <c r="CQ99" s="1010">
        <f t="shared" si="55"/>
        <v>0</v>
      </c>
      <c r="CR99" s="1010"/>
      <c r="CS99" s="1010"/>
      <c r="CU99" s="1010">
        <f t="shared" si="56"/>
        <v>0</v>
      </c>
      <c r="CV99" s="1010"/>
      <c r="CW99" s="1010"/>
      <c r="CY99" s="1010">
        <f t="shared" si="57"/>
        <v>0</v>
      </c>
      <c r="CZ99" s="1010"/>
      <c r="DA99" s="1010"/>
      <c r="DC99" s="1010">
        <f t="shared" si="58"/>
        <v>0</v>
      </c>
      <c r="DD99" s="1010"/>
      <c r="DE99" s="1010"/>
      <c r="DG99" s="1010">
        <f t="shared" si="59"/>
        <v>0</v>
      </c>
      <c r="DH99" s="1010"/>
      <c r="DI99" s="1010"/>
      <c r="DK99" s="1010">
        <f t="shared" si="60"/>
        <v>0</v>
      </c>
      <c r="DL99" s="1010"/>
      <c r="DM99" s="1010"/>
      <c r="DO99" s="1010"/>
      <c r="DP99" s="1010"/>
      <c r="DQ99" s="1010"/>
      <c r="DS99" s="1010"/>
      <c r="DT99" s="1010"/>
      <c r="DU99" s="1010"/>
      <c r="DW99" s="1010"/>
      <c r="DX99" s="1010"/>
      <c r="DY99" s="1010"/>
      <c r="EA99" s="1010"/>
      <c r="EB99" s="1010"/>
      <c r="EC99" s="1010"/>
    </row>
    <row r="100" spans="2:133" ht="14.25" customHeight="1">
      <c r="B100" s="1978">
        <f t="shared" si="35"/>
        <v>48304</v>
      </c>
      <c r="C100" s="1010">
        <f t="shared" si="32"/>
        <v>255937484.20999947</v>
      </c>
      <c r="D100" s="1010">
        <f t="shared" si="33"/>
        <v>4714940.28</v>
      </c>
      <c r="E100" s="1010">
        <f t="shared" si="34"/>
        <v>1213348.58</v>
      </c>
      <c r="F100" s="998"/>
      <c r="G100" s="1010">
        <f t="shared" si="61"/>
        <v>255937484.20999947</v>
      </c>
      <c r="H100" s="1010">
        <v>4714940.28</v>
      </c>
      <c r="I100" s="1010">
        <v>1213348.58</v>
      </c>
      <c r="J100" s="996"/>
      <c r="K100" s="1010">
        <f t="shared" si="62"/>
        <v>0</v>
      </c>
      <c r="L100" s="1010"/>
      <c r="M100" s="1010"/>
      <c r="N100" s="1000"/>
      <c r="O100" s="1010">
        <f t="shared" si="63"/>
        <v>0</v>
      </c>
      <c r="P100" s="1010"/>
      <c r="Q100" s="1010"/>
      <c r="R100" s="996"/>
      <c r="S100" s="1010">
        <f t="shared" si="36"/>
        <v>0</v>
      </c>
      <c r="T100" s="1010"/>
      <c r="U100" s="1010"/>
      <c r="V100" s="996"/>
      <c r="W100" s="1010">
        <f t="shared" si="37"/>
        <v>0</v>
      </c>
      <c r="X100" s="1010"/>
      <c r="Y100" s="1010"/>
      <c r="Z100" s="996"/>
      <c r="AA100" s="1010">
        <f t="shared" si="38"/>
        <v>0</v>
      </c>
      <c r="AB100" s="1010"/>
      <c r="AC100" s="1010"/>
      <c r="AD100" s="996"/>
      <c r="AE100" s="1010">
        <f t="shared" si="39"/>
        <v>0</v>
      </c>
      <c r="AF100" s="1010"/>
      <c r="AG100" s="1010"/>
      <c r="AH100" s="996"/>
      <c r="AI100" s="1010">
        <f t="shared" si="40"/>
        <v>0</v>
      </c>
      <c r="AJ100" s="1010"/>
      <c r="AK100" s="1010"/>
      <c r="AL100" s="996"/>
      <c r="AM100" s="1010">
        <f t="shared" si="41"/>
        <v>0</v>
      </c>
      <c r="AN100" s="1010"/>
      <c r="AO100" s="1010"/>
      <c r="AP100" s="996"/>
      <c r="AQ100" s="1010">
        <f t="shared" si="42"/>
        <v>0</v>
      </c>
      <c r="AR100" s="1010"/>
      <c r="AS100" s="1010"/>
      <c r="AT100" s="996"/>
      <c r="AU100" s="1010">
        <f t="shared" si="43"/>
        <v>0</v>
      </c>
      <c r="AV100" s="1010"/>
      <c r="AW100" s="1010"/>
      <c r="AX100" s="996"/>
      <c r="AY100" s="1010">
        <f t="shared" si="44"/>
        <v>0</v>
      </c>
      <c r="AZ100" s="1010"/>
      <c r="BA100" s="1010"/>
      <c r="BB100" s="996"/>
      <c r="BC100" s="1010">
        <f t="shared" si="45"/>
        <v>0</v>
      </c>
      <c r="BD100" s="1010"/>
      <c r="BE100" s="1010"/>
      <c r="BF100" s="996"/>
      <c r="BG100" s="1010">
        <f t="shared" si="46"/>
        <v>0</v>
      </c>
      <c r="BH100" s="1010"/>
      <c r="BI100" s="1010"/>
      <c r="BJ100" s="996"/>
      <c r="BK100" s="1010">
        <f t="shared" si="47"/>
        <v>0</v>
      </c>
      <c r="BL100" s="1010"/>
      <c r="BM100" s="1010"/>
      <c r="BN100" s="996"/>
      <c r="BO100" s="1010">
        <f t="shared" si="48"/>
        <v>0</v>
      </c>
      <c r="BP100" s="1010"/>
      <c r="BQ100" s="1010"/>
      <c r="BS100" s="1010">
        <f t="shared" si="49"/>
        <v>0</v>
      </c>
      <c r="BT100" s="1010"/>
      <c r="BU100" s="1010"/>
      <c r="BW100" s="1010">
        <f t="shared" si="50"/>
        <v>0</v>
      </c>
      <c r="BX100" s="1010"/>
      <c r="BY100" s="1010"/>
      <c r="CA100" s="1010">
        <f t="shared" si="51"/>
        <v>0</v>
      </c>
      <c r="CB100" s="1010"/>
      <c r="CC100" s="1010"/>
      <c r="CE100" s="1010">
        <f t="shared" si="52"/>
        <v>0</v>
      </c>
      <c r="CF100" s="1010"/>
      <c r="CG100" s="1010"/>
      <c r="CI100" s="1010">
        <f t="shared" si="53"/>
        <v>0</v>
      </c>
      <c r="CJ100" s="1010"/>
      <c r="CK100" s="1010"/>
      <c r="CM100" s="1010">
        <f t="shared" si="54"/>
        <v>0</v>
      </c>
      <c r="CN100" s="1010"/>
      <c r="CO100" s="1010"/>
      <c r="CQ100" s="1010">
        <f t="shared" si="55"/>
        <v>0</v>
      </c>
      <c r="CR100" s="1010"/>
      <c r="CS100" s="1010"/>
      <c r="CU100" s="1010">
        <f t="shared" si="56"/>
        <v>0</v>
      </c>
      <c r="CV100" s="1010"/>
      <c r="CW100" s="1010"/>
      <c r="CY100" s="1010">
        <f t="shared" si="57"/>
        <v>0</v>
      </c>
      <c r="CZ100" s="1010"/>
      <c r="DA100" s="1010"/>
      <c r="DC100" s="1010">
        <f t="shared" si="58"/>
        <v>0</v>
      </c>
      <c r="DD100" s="1010"/>
      <c r="DE100" s="1010"/>
      <c r="DG100" s="1010">
        <f t="shared" si="59"/>
        <v>0</v>
      </c>
      <c r="DH100" s="1010"/>
      <c r="DI100" s="1010"/>
      <c r="DK100" s="1010">
        <f t="shared" si="60"/>
        <v>0</v>
      </c>
      <c r="DL100" s="1010"/>
      <c r="DM100" s="1010"/>
      <c r="DO100" s="1010"/>
      <c r="DP100" s="1010"/>
      <c r="DQ100" s="1010"/>
      <c r="DS100" s="1010"/>
      <c r="DT100" s="1010"/>
      <c r="DU100" s="1010"/>
      <c r="DW100" s="1010"/>
      <c r="DX100" s="1010"/>
      <c r="DY100" s="1010"/>
      <c r="EA100" s="1010"/>
      <c r="EB100" s="1010"/>
      <c r="EC100" s="1010"/>
    </row>
    <row r="101" spans="2:133" ht="14.25" customHeight="1">
      <c r="B101" s="1978">
        <f t="shared" si="35"/>
        <v>48334</v>
      </c>
      <c r="C101" s="1010">
        <f t="shared" si="32"/>
        <v>251222543.92999947</v>
      </c>
      <c r="D101" s="1010">
        <f t="shared" si="33"/>
        <v>4707433.6500000004</v>
      </c>
      <c r="E101" s="1010">
        <f t="shared" si="34"/>
        <v>1191183.72</v>
      </c>
      <c r="F101" s="998"/>
      <c r="G101" s="1010">
        <f t="shared" si="61"/>
        <v>251222543.92999947</v>
      </c>
      <c r="H101" s="1010">
        <v>4707433.6500000004</v>
      </c>
      <c r="I101" s="1010">
        <v>1191183.72</v>
      </c>
      <c r="J101" s="996"/>
      <c r="K101" s="1010">
        <f t="shared" si="62"/>
        <v>0</v>
      </c>
      <c r="L101" s="1010"/>
      <c r="M101" s="1010"/>
      <c r="N101" s="1000"/>
      <c r="O101" s="1010">
        <f t="shared" si="63"/>
        <v>0</v>
      </c>
      <c r="P101" s="1010"/>
      <c r="Q101" s="1010"/>
      <c r="R101" s="996"/>
      <c r="S101" s="1010">
        <f t="shared" si="36"/>
        <v>0</v>
      </c>
      <c r="T101" s="1010"/>
      <c r="U101" s="1010"/>
      <c r="V101" s="996"/>
      <c r="W101" s="1010">
        <f t="shared" si="37"/>
        <v>0</v>
      </c>
      <c r="X101" s="1010"/>
      <c r="Y101" s="1010"/>
      <c r="Z101" s="996"/>
      <c r="AA101" s="1010">
        <f t="shared" si="38"/>
        <v>0</v>
      </c>
      <c r="AB101" s="1010"/>
      <c r="AC101" s="1010"/>
      <c r="AD101" s="996"/>
      <c r="AE101" s="1010">
        <f t="shared" si="39"/>
        <v>0</v>
      </c>
      <c r="AF101" s="1010"/>
      <c r="AG101" s="1010"/>
      <c r="AH101" s="996"/>
      <c r="AI101" s="1010">
        <f t="shared" si="40"/>
        <v>0</v>
      </c>
      <c r="AJ101" s="1010"/>
      <c r="AK101" s="1010"/>
      <c r="AL101" s="996"/>
      <c r="AM101" s="1010">
        <f t="shared" si="41"/>
        <v>0</v>
      </c>
      <c r="AN101" s="1010"/>
      <c r="AO101" s="1010"/>
      <c r="AP101" s="996"/>
      <c r="AQ101" s="1010">
        <f t="shared" si="42"/>
        <v>0</v>
      </c>
      <c r="AR101" s="1010"/>
      <c r="AS101" s="1010"/>
      <c r="AT101" s="996"/>
      <c r="AU101" s="1010">
        <f t="shared" si="43"/>
        <v>0</v>
      </c>
      <c r="AV101" s="1010"/>
      <c r="AW101" s="1010"/>
      <c r="AX101" s="996"/>
      <c r="AY101" s="1010">
        <f t="shared" si="44"/>
        <v>0</v>
      </c>
      <c r="AZ101" s="1010"/>
      <c r="BA101" s="1010"/>
      <c r="BB101" s="996"/>
      <c r="BC101" s="1010">
        <f t="shared" si="45"/>
        <v>0</v>
      </c>
      <c r="BD101" s="1010"/>
      <c r="BE101" s="1010"/>
      <c r="BF101" s="996"/>
      <c r="BG101" s="1010">
        <f t="shared" si="46"/>
        <v>0</v>
      </c>
      <c r="BH101" s="1010"/>
      <c r="BI101" s="1010"/>
      <c r="BJ101" s="996"/>
      <c r="BK101" s="1010">
        <f t="shared" si="47"/>
        <v>0</v>
      </c>
      <c r="BL101" s="1010"/>
      <c r="BM101" s="1010"/>
      <c r="BN101" s="996"/>
      <c r="BO101" s="1010">
        <f t="shared" si="48"/>
        <v>0</v>
      </c>
      <c r="BP101" s="1010"/>
      <c r="BQ101" s="1010"/>
      <c r="BS101" s="1010">
        <f t="shared" si="49"/>
        <v>0</v>
      </c>
      <c r="BT101" s="1010"/>
      <c r="BU101" s="1010"/>
      <c r="BW101" s="1010">
        <f t="shared" si="50"/>
        <v>0</v>
      </c>
      <c r="BX101" s="1010"/>
      <c r="BY101" s="1010"/>
      <c r="CA101" s="1010">
        <f t="shared" si="51"/>
        <v>0</v>
      </c>
      <c r="CB101" s="1010"/>
      <c r="CC101" s="1010"/>
      <c r="CE101" s="1010">
        <f t="shared" si="52"/>
        <v>0</v>
      </c>
      <c r="CF101" s="1010"/>
      <c r="CG101" s="1010"/>
      <c r="CI101" s="1010">
        <f t="shared" si="53"/>
        <v>0</v>
      </c>
      <c r="CJ101" s="1010"/>
      <c r="CK101" s="1010"/>
      <c r="CM101" s="1010">
        <f t="shared" si="54"/>
        <v>0</v>
      </c>
      <c r="CN101" s="1010"/>
      <c r="CO101" s="1010"/>
      <c r="CQ101" s="1010">
        <f t="shared" si="55"/>
        <v>0</v>
      </c>
      <c r="CR101" s="1010"/>
      <c r="CS101" s="1010"/>
      <c r="CU101" s="1010">
        <f t="shared" si="56"/>
        <v>0</v>
      </c>
      <c r="CV101" s="1010"/>
      <c r="CW101" s="1010"/>
      <c r="CY101" s="1010">
        <f t="shared" si="57"/>
        <v>0</v>
      </c>
      <c r="CZ101" s="1010"/>
      <c r="DA101" s="1010"/>
      <c r="DC101" s="1010">
        <f t="shared" si="58"/>
        <v>0</v>
      </c>
      <c r="DD101" s="1010"/>
      <c r="DE101" s="1010"/>
      <c r="DG101" s="1010">
        <f t="shared" si="59"/>
        <v>0</v>
      </c>
      <c r="DH101" s="1010"/>
      <c r="DI101" s="1010"/>
      <c r="DK101" s="1010">
        <f t="shared" si="60"/>
        <v>0</v>
      </c>
      <c r="DL101" s="1010"/>
      <c r="DM101" s="1010"/>
      <c r="DO101" s="1010"/>
      <c r="DP101" s="1010"/>
      <c r="DQ101" s="1010"/>
      <c r="DS101" s="1010"/>
      <c r="DT101" s="1010"/>
      <c r="DU101" s="1010"/>
      <c r="DW101" s="1010"/>
      <c r="DX101" s="1010"/>
      <c r="DY101" s="1010"/>
      <c r="EA101" s="1010"/>
      <c r="EB101" s="1010"/>
      <c r="EC101" s="1010"/>
    </row>
    <row r="102" spans="2:133" ht="14.25" customHeight="1">
      <c r="B102" s="1978">
        <f t="shared" si="35"/>
        <v>48365</v>
      </c>
      <c r="C102" s="1010">
        <f t="shared" si="32"/>
        <v>246515110.27999946</v>
      </c>
      <c r="D102" s="1010">
        <f t="shared" si="33"/>
        <v>4697895.8600000003</v>
      </c>
      <c r="E102" s="1010">
        <f t="shared" si="34"/>
        <v>1169047.1499999999</v>
      </c>
      <c r="F102" s="998"/>
      <c r="G102" s="1010">
        <f t="shared" si="61"/>
        <v>246515110.27999946</v>
      </c>
      <c r="H102" s="1010">
        <v>4697895.8600000003</v>
      </c>
      <c r="I102" s="1010">
        <v>1169047.1499999999</v>
      </c>
      <c r="J102" s="996"/>
      <c r="K102" s="1010">
        <f t="shared" si="62"/>
        <v>0</v>
      </c>
      <c r="L102" s="1010"/>
      <c r="M102" s="1010"/>
      <c r="N102" s="1000"/>
      <c r="O102" s="1010">
        <f t="shared" si="63"/>
        <v>0</v>
      </c>
      <c r="P102" s="1010"/>
      <c r="Q102" s="1010"/>
      <c r="R102" s="996"/>
      <c r="S102" s="1010">
        <f t="shared" si="36"/>
        <v>0</v>
      </c>
      <c r="T102" s="1010"/>
      <c r="U102" s="1010"/>
      <c r="V102" s="996"/>
      <c r="W102" s="1010">
        <f t="shared" si="37"/>
        <v>0</v>
      </c>
      <c r="X102" s="1010"/>
      <c r="Y102" s="1010"/>
      <c r="Z102" s="996"/>
      <c r="AA102" s="1010">
        <f t="shared" si="38"/>
        <v>0</v>
      </c>
      <c r="AB102" s="1010"/>
      <c r="AC102" s="1010"/>
      <c r="AD102" s="996"/>
      <c r="AE102" s="1010">
        <f t="shared" si="39"/>
        <v>0</v>
      </c>
      <c r="AF102" s="1010"/>
      <c r="AG102" s="1010"/>
      <c r="AH102" s="996"/>
      <c r="AI102" s="1010">
        <f t="shared" si="40"/>
        <v>0</v>
      </c>
      <c r="AJ102" s="1010"/>
      <c r="AK102" s="1010"/>
      <c r="AL102" s="996"/>
      <c r="AM102" s="1010">
        <f t="shared" si="41"/>
        <v>0</v>
      </c>
      <c r="AN102" s="1010"/>
      <c r="AO102" s="1010"/>
      <c r="AP102" s="996"/>
      <c r="AQ102" s="1010">
        <f t="shared" si="42"/>
        <v>0</v>
      </c>
      <c r="AR102" s="1010"/>
      <c r="AS102" s="1010"/>
      <c r="AT102" s="996"/>
      <c r="AU102" s="1010">
        <f t="shared" si="43"/>
        <v>0</v>
      </c>
      <c r="AV102" s="1010"/>
      <c r="AW102" s="1010"/>
      <c r="AX102" s="996"/>
      <c r="AY102" s="1010">
        <f t="shared" si="44"/>
        <v>0</v>
      </c>
      <c r="AZ102" s="1010"/>
      <c r="BA102" s="1010"/>
      <c r="BB102" s="996"/>
      <c r="BC102" s="1010">
        <f t="shared" si="45"/>
        <v>0</v>
      </c>
      <c r="BD102" s="1010"/>
      <c r="BE102" s="1010"/>
      <c r="BF102" s="996"/>
      <c r="BG102" s="1010">
        <f t="shared" si="46"/>
        <v>0</v>
      </c>
      <c r="BH102" s="1010"/>
      <c r="BI102" s="1010"/>
      <c r="BJ102" s="996"/>
      <c r="BK102" s="1010">
        <f t="shared" si="47"/>
        <v>0</v>
      </c>
      <c r="BL102" s="1010"/>
      <c r="BM102" s="1010"/>
      <c r="BN102" s="996"/>
      <c r="BO102" s="1010">
        <f t="shared" si="48"/>
        <v>0</v>
      </c>
      <c r="BP102" s="1010"/>
      <c r="BQ102" s="1010"/>
      <c r="BS102" s="1010">
        <f t="shared" si="49"/>
        <v>0</v>
      </c>
      <c r="BT102" s="1010"/>
      <c r="BU102" s="1010"/>
      <c r="BW102" s="1010">
        <f t="shared" si="50"/>
        <v>0</v>
      </c>
      <c r="BX102" s="1010"/>
      <c r="BY102" s="1010"/>
      <c r="CA102" s="1010">
        <f t="shared" si="51"/>
        <v>0</v>
      </c>
      <c r="CB102" s="1010"/>
      <c r="CC102" s="1010"/>
      <c r="CE102" s="1010">
        <f t="shared" si="52"/>
        <v>0</v>
      </c>
      <c r="CF102" s="1010"/>
      <c r="CG102" s="1010"/>
      <c r="CI102" s="1010">
        <f t="shared" si="53"/>
        <v>0</v>
      </c>
      <c r="CJ102" s="1010"/>
      <c r="CK102" s="1010"/>
      <c r="CM102" s="1010">
        <f t="shared" si="54"/>
        <v>0</v>
      </c>
      <c r="CN102" s="1010"/>
      <c r="CO102" s="1010"/>
      <c r="CQ102" s="1010">
        <f t="shared" si="55"/>
        <v>0</v>
      </c>
      <c r="CR102" s="1010"/>
      <c r="CS102" s="1010"/>
      <c r="CU102" s="1010">
        <f t="shared" si="56"/>
        <v>0</v>
      </c>
      <c r="CV102" s="1010"/>
      <c r="CW102" s="1010"/>
      <c r="CY102" s="1010">
        <f t="shared" si="57"/>
        <v>0</v>
      </c>
      <c r="CZ102" s="1010"/>
      <c r="DA102" s="1010"/>
      <c r="DC102" s="1010">
        <f t="shared" si="58"/>
        <v>0</v>
      </c>
      <c r="DD102" s="1010"/>
      <c r="DE102" s="1010"/>
      <c r="DG102" s="1010">
        <f t="shared" si="59"/>
        <v>0</v>
      </c>
      <c r="DH102" s="1010"/>
      <c r="DI102" s="1010"/>
      <c r="DK102" s="1010">
        <f t="shared" si="60"/>
        <v>0</v>
      </c>
      <c r="DL102" s="1010"/>
      <c r="DM102" s="1010"/>
      <c r="DO102" s="1010"/>
      <c r="DP102" s="1010"/>
      <c r="DQ102" s="1010"/>
      <c r="DS102" s="1010"/>
      <c r="DT102" s="1010"/>
      <c r="DU102" s="1010"/>
      <c r="DW102" s="1010"/>
      <c r="DX102" s="1010"/>
      <c r="DY102" s="1010"/>
      <c r="EA102" s="1010"/>
      <c r="EB102" s="1010"/>
      <c r="EC102" s="1010"/>
    </row>
    <row r="103" spans="2:133" ht="14.25" customHeight="1">
      <c r="B103" s="1978">
        <f t="shared" si="35"/>
        <v>48395</v>
      </c>
      <c r="C103" s="1010">
        <f t="shared" si="32"/>
        <v>241817214.41999945</v>
      </c>
      <c r="D103" s="1010">
        <f t="shared" si="33"/>
        <v>4684328.62</v>
      </c>
      <c r="E103" s="1010">
        <f t="shared" si="34"/>
        <v>1146954.7</v>
      </c>
      <c r="F103" s="998"/>
      <c r="G103" s="1010">
        <f t="shared" si="61"/>
        <v>241817214.41999945</v>
      </c>
      <c r="H103" s="1010">
        <v>4684328.62</v>
      </c>
      <c r="I103" s="1010">
        <v>1146954.7</v>
      </c>
      <c r="J103" s="996"/>
      <c r="K103" s="1010">
        <f t="shared" si="62"/>
        <v>0</v>
      </c>
      <c r="L103" s="1010"/>
      <c r="M103" s="1010"/>
      <c r="N103" s="1000"/>
      <c r="O103" s="1010">
        <f t="shared" si="63"/>
        <v>0</v>
      </c>
      <c r="P103" s="1010"/>
      <c r="Q103" s="1010"/>
      <c r="R103" s="996"/>
      <c r="S103" s="1010">
        <f t="shared" si="36"/>
        <v>0</v>
      </c>
      <c r="T103" s="1010"/>
      <c r="U103" s="1010"/>
      <c r="V103" s="996"/>
      <c r="W103" s="1010">
        <f t="shared" si="37"/>
        <v>0</v>
      </c>
      <c r="X103" s="1010"/>
      <c r="Y103" s="1010"/>
      <c r="Z103" s="996"/>
      <c r="AA103" s="1010">
        <f t="shared" si="38"/>
        <v>0</v>
      </c>
      <c r="AB103" s="1010"/>
      <c r="AC103" s="1010"/>
      <c r="AD103" s="996"/>
      <c r="AE103" s="1010">
        <f t="shared" si="39"/>
        <v>0</v>
      </c>
      <c r="AF103" s="1010"/>
      <c r="AG103" s="1010"/>
      <c r="AH103" s="996"/>
      <c r="AI103" s="1010">
        <f t="shared" si="40"/>
        <v>0</v>
      </c>
      <c r="AJ103" s="1010"/>
      <c r="AK103" s="1010"/>
      <c r="AL103" s="996"/>
      <c r="AM103" s="1010">
        <f t="shared" si="41"/>
        <v>0</v>
      </c>
      <c r="AN103" s="1010"/>
      <c r="AO103" s="1010"/>
      <c r="AP103" s="996"/>
      <c r="AQ103" s="1010">
        <f t="shared" si="42"/>
        <v>0</v>
      </c>
      <c r="AR103" s="1010"/>
      <c r="AS103" s="1010"/>
      <c r="AT103" s="996"/>
      <c r="AU103" s="1010">
        <f t="shared" si="43"/>
        <v>0</v>
      </c>
      <c r="AV103" s="1010"/>
      <c r="AW103" s="1010"/>
      <c r="AX103" s="996"/>
      <c r="AY103" s="1010">
        <f t="shared" si="44"/>
        <v>0</v>
      </c>
      <c r="AZ103" s="1010"/>
      <c r="BA103" s="1010"/>
      <c r="BB103" s="996"/>
      <c r="BC103" s="1010">
        <f t="shared" si="45"/>
        <v>0</v>
      </c>
      <c r="BD103" s="1010"/>
      <c r="BE103" s="1010"/>
      <c r="BF103" s="996"/>
      <c r="BG103" s="1010">
        <f t="shared" si="46"/>
        <v>0</v>
      </c>
      <c r="BH103" s="1010"/>
      <c r="BI103" s="1010"/>
      <c r="BJ103" s="996"/>
      <c r="BK103" s="1010">
        <f t="shared" si="47"/>
        <v>0</v>
      </c>
      <c r="BL103" s="1010"/>
      <c r="BM103" s="1010"/>
      <c r="BN103" s="996"/>
      <c r="BO103" s="1010">
        <f t="shared" si="48"/>
        <v>0</v>
      </c>
      <c r="BP103" s="1010"/>
      <c r="BQ103" s="1010"/>
      <c r="BS103" s="1010">
        <f t="shared" si="49"/>
        <v>0</v>
      </c>
      <c r="BT103" s="1010"/>
      <c r="BU103" s="1010"/>
      <c r="BW103" s="1010">
        <f t="shared" si="50"/>
        <v>0</v>
      </c>
      <c r="BX103" s="1010"/>
      <c r="BY103" s="1010"/>
      <c r="CA103" s="1010">
        <f t="shared" si="51"/>
        <v>0</v>
      </c>
      <c r="CB103" s="1010"/>
      <c r="CC103" s="1010"/>
      <c r="CE103" s="1010">
        <f t="shared" si="52"/>
        <v>0</v>
      </c>
      <c r="CF103" s="1010"/>
      <c r="CG103" s="1010"/>
      <c r="CI103" s="1010">
        <f t="shared" si="53"/>
        <v>0</v>
      </c>
      <c r="CJ103" s="1010"/>
      <c r="CK103" s="1010"/>
      <c r="CM103" s="1010">
        <f t="shared" si="54"/>
        <v>0</v>
      </c>
      <c r="CN103" s="1010"/>
      <c r="CO103" s="1010"/>
      <c r="CQ103" s="1010">
        <f t="shared" si="55"/>
        <v>0</v>
      </c>
      <c r="CR103" s="1010"/>
      <c r="CS103" s="1010"/>
      <c r="CU103" s="1010">
        <f t="shared" si="56"/>
        <v>0</v>
      </c>
      <c r="CV103" s="1010"/>
      <c r="CW103" s="1010"/>
      <c r="CY103" s="1010">
        <f t="shared" si="57"/>
        <v>0</v>
      </c>
      <c r="CZ103" s="1010"/>
      <c r="DA103" s="1010"/>
      <c r="DC103" s="1010">
        <f t="shared" si="58"/>
        <v>0</v>
      </c>
      <c r="DD103" s="1010"/>
      <c r="DE103" s="1010"/>
      <c r="DG103" s="1010">
        <f t="shared" si="59"/>
        <v>0</v>
      </c>
      <c r="DH103" s="1010"/>
      <c r="DI103" s="1010"/>
      <c r="DK103" s="1010">
        <f t="shared" si="60"/>
        <v>0</v>
      </c>
      <c r="DL103" s="1010"/>
      <c r="DM103" s="1010"/>
      <c r="DO103" s="1010"/>
      <c r="DP103" s="1010"/>
      <c r="DQ103" s="1010"/>
      <c r="DS103" s="1010"/>
      <c r="DT103" s="1010"/>
      <c r="DU103" s="1010"/>
      <c r="DW103" s="1010"/>
      <c r="DX103" s="1010"/>
      <c r="DY103" s="1010"/>
      <c r="EA103" s="1010"/>
      <c r="EB103" s="1010"/>
      <c r="EC103" s="1010"/>
    </row>
    <row r="104" spans="2:133" ht="14.25" customHeight="1">
      <c r="B104" s="1978">
        <f t="shared" si="35"/>
        <v>48426</v>
      </c>
      <c r="C104" s="1010">
        <f t="shared" si="32"/>
        <v>237132885.79999945</v>
      </c>
      <c r="D104" s="1010">
        <f t="shared" si="33"/>
        <v>4664408.16</v>
      </c>
      <c r="E104" s="1010">
        <f t="shared" si="34"/>
        <v>1124910.3500000001</v>
      </c>
      <c r="F104" s="998"/>
      <c r="G104" s="1010">
        <f t="shared" si="61"/>
        <v>237132885.79999945</v>
      </c>
      <c r="H104" s="1010">
        <v>4664408.16</v>
      </c>
      <c r="I104" s="1010">
        <v>1124910.3500000001</v>
      </c>
      <c r="J104" s="996"/>
      <c r="K104" s="1010">
        <f t="shared" si="62"/>
        <v>0</v>
      </c>
      <c r="L104" s="1010"/>
      <c r="M104" s="1010"/>
      <c r="N104" s="1000"/>
      <c r="O104" s="1010">
        <f t="shared" si="63"/>
        <v>0</v>
      </c>
      <c r="P104" s="1010"/>
      <c r="Q104" s="1010"/>
      <c r="R104" s="996"/>
      <c r="S104" s="1010">
        <f t="shared" si="36"/>
        <v>0</v>
      </c>
      <c r="T104" s="1010"/>
      <c r="U104" s="1010"/>
      <c r="V104" s="996"/>
      <c r="W104" s="1010">
        <f t="shared" si="37"/>
        <v>0</v>
      </c>
      <c r="X104" s="1010"/>
      <c r="Y104" s="1010"/>
      <c r="Z104" s="996"/>
      <c r="AA104" s="1010">
        <f t="shared" si="38"/>
        <v>0</v>
      </c>
      <c r="AB104" s="1010"/>
      <c r="AC104" s="1010"/>
      <c r="AD104" s="996"/>
      <c r="AE104" s="1010">
        <f t="shared" si="39"/>
        <v>0</v>
      </c>
      <c r="AF104" s="1010"/>
      <c r="AG104" s="1010"/>
      <c r="AH104" s="996"/>
      <c r="AI104" s="1010">
        <f t="shared" si="40"/>
        <v>0</v>
      </c>
      <c r="AJ104" s="1010"/>
      <c r="AK104" s="1010"/>
      <c r="AL104" s="996"/>
      <c r="AM104" s="1010">
        <f t="shared" si="41"/>
        <v>0</v>
      </c>
      <c r="AN104" s="1010"/>
      <c r="AO104" s="1010"/>
      <c r="AP104" s="996"/>
      <c r="AQ104" s="1010">
        <f t="shared" si="42"/>
        <v>0</v>
      </c>
      <c r="AR104" s="1010"/>
      <c r="AS104" s="1010"/>
      <c r="AT104" s="996"/>
      <c r="AU104" s="1010">
        <f t="shared" si="43"/>
        <v>0</v>
      </c>
      <c r="AV104" s="1010"/>
      <c r="AW104" s="1010"/>
      <c r="AX104" s="996"/>
      <c r="AY104" s="1010">
        <f t="shared" si="44"/>
        <v>0</v>
      </c>
      <c r="AZ104" s="1010"/>
      <c r="BA104" s="1010"/>
      <c r="BB104" s="996"/>
      <c r="BC104" s="1010">
        <f t="shared" si="45"/>
        <v>0</v>
      </c>
      <c r="BD104" s="1010"/>
      <c r="BE104" s="1010"/>
      <c r="BF104" s="996"/>
      <c r="BG104" s="1010">
        <f t="shared" si="46"/>
        <v>0</v>
      </c>
      <c r="BH104" s="1010"/>
      <c r="BI104" s="1010"/>
      <c r="BJ104" s="996"/>
      <c r="BK104" s="1010">
        <f t="shared" si="47"/>
        <v>0</v>
      </c>
      <c r="BL104" s="1010"/>
      <c r="BM104" s="1010"/>
      <c r="BN104" s="996"/>
      <c r="BO104" s="1010">
        <f t="shared" si="48"/>
        <v>0</v>
      </c>
      <c r="BP104" s="1010"/>
      <c r="BQ104" s="1010"/>
      <c r="BS104" s="1010">
        <f t="shared" si="49"/>
        <v>0</v>
      </c>
      <c r="BT104" s="1010"/>
      <c r="BU104" s="1010"/>
      <c r="BW104" s="1010">
        <f t="shared" si="50"/>
        <v>0</v>
      </c>
      <c r="BX104" s="1010"/>
      <c r="BY104" s="1010"/>
      <c r="CA104" s="1010">
        <f t="shared" si="51"/>
        <v>0</v>
      </c>
      <c r="CB104" s="1010"/>
      <c r="CC104" s="1010"/>
      <c r="CE104" s="1010">
        <f t="shared" si="52"/>
        <v>0</v>
      </c>
      <c r="CF104" s="1010"/>
      <c r="CG104" s="1010"/>
      <c r="CI104" s="1010">
        <f t="shared" si="53"/>
        <v>0</v>
      </c>
      <c r="CJ104" s="1010"/>
      <c r="CK104" s="1010"/>
      <c r="CM104" s="1010">
        <f t="shared" si="54"/>
        <v>0</v>
      </c>
      <c r="CN104" s="1010"/>
      <c r="CO104" s="1010"/>
      <c r="CQ104" s="1010">
        <f t="shared" si="55"/>
        <v>0</v>
      </c>
      <c r="CR104" s="1010"/>
      <c r="CS104" s="1010"/>
      <c r="CU104" s="1010">
        <f t="shared" si="56"/>
        <v>0</v>
      </c>
      <c r="CV104" s="1010"/>
      <c r="CW104" s="1010"/>
      <c r="CY104" s="1010">
        <f t="shared" si="57"/>
        <v>0</v>
      </c>
      <c r="CZ104" s="1010"/>
      <c r="DA104" s="1010"/>
      <c r="DC104" s="1010">
        <f t="shared" si="58"/>
        <v>0</v>
      </c>
      <c r="DD104" s="1010"/>
      <c r="DE104" s="1010"/>
      <c r="DG104" s="1010">
        <f t="shared" si="59"/>
        <v>0</v>
      </c>
      <c r="DH104" s="1010"/>
      <c r="DI104" s="1010"/>
      <c r="DK104" s="1010">
        <f t="shared" si="60"/>
        <v>0</v>
      </c>
      <c r="DL104" s="1010"/>
      <c r="DM104" s="1010"/>
      <c r="DO104" s="1010"/>
      <c r="DP104" s="1010"/>
      <c r="DQ104" s="1010"/>
      <c r="DS104" s="1010"/>
      <c r="DT104" s="1010"/>
      <c r="DU104" s="1010"/>
      <c r="DW104" s="1010"/>
      <c r="DX104" s="1010"/>
      <c r="DY104" s="1010"/>
      <c r="EA104" s="1010"/>
      <c r="EB104" s="1010"/>
      <c r="EC104" s="1010"/>
    </row>
    <row r="105" spans="2:133" ht="14.25" customHeight="1">
      <c r="B105" s="1978">
        <f t="shared" si="35"/>
        <v>48457</v>
      </c>
      <c r="C105" s="1010">
        <f t="shared" si="32"/>
        <v>232468477.63999945</v>
      </c>
      <c r="D105" s="1010">
        <f t="shared" si="33"/>
        <v>4644560.3</v>
      </c>
      <c r="E105" s="1010">
        <f t="shared" si="34"/>
        <v>1102982.29</v>
      </c>
      <c r="F105" s="998"/>
      <c r="G105" s="1010">
        <f t="shared" si="61"/>
        <v>232468477.63999945</v>
      </c>
      <c r="H105" s="1010">
        <v>4644560.3</v>
      </c>
      <c r="I105" s="1010">
        <v>1102982.29</v>
      </c>
      <c r="J105" s="996"/>
      <c r="K105" s="1010">
        <f t="shared" si="62"/>
        <v>0</v>
      </c>
      <c r="L105" s="1010"/>
      <c r="M105" s="1010"/>
      <c r="N105" s="1000"/>
      <c r="O105" s="1010">
        <f t="shared" si="63"/>
        <v>0</v>
      </c>
      <c r="P105" s="1010"/>
      <c r="Q105" s="1010"/>
      <c r="R105" s="996"/>
      <c r="S105" s="1010">
        <f t="shared" si="36"/>
        <v>0</v>
      </c>
      <c r="T105" s="1010"/>
      <c r="U105" s="1010"/>
      <c r="V105" s="996"/>
      <c r="W105" s="1010">
        <f t="shared" si="37"/>
        <v>0</v>
      </c>
      <c r="X105" s="1010"/>
      <c r="Y105" s="1010"/>
      <c r="Z105" s="996"/>
      <c r="AA105" s="1010">
        <f t="shared" si="38"/>
        <v>0</v>
      </c>
      <c r="AB105" s="1010"/>
      <c r="AC105" s="1010"/>
      <c r="AD105" s="996"/>
      <c r="AE105" s="1010">
        <f t="shared" si="39"/>
        <v>0</v>
      </c>
      <c r="AF105" s="1010"/>
      <c r="AG105" s="1010"/>
      <c r="AH105" s="996"/>
      <c r="AI105" s="1010">
        <f t="shared" si="40"/>
        <v>0</v>
      </c>
      <c r="AJ105" s="1010"/>
      <c r="AK105" s="1010"/>
      <c r="AL105" s="996"/>
      <c r="AM105" s="1010">
        <f t="shared" si="41"/>
        <v>0</v>
      </c>
      <c r="AN105" s="1010"/>
      <c r="AO105" s="1010"/>
      <c r="AP105" s="996"/>
      <c r="AQ105" s="1010">
        <f t="shared" si="42"/>
        <v>0</v>
      </c>
      <c r="AR105" s="1010"/>
      <c r="AS105" s="1010"/>
      <c r="AT105" s="996"/>
      <c r="AU105" s="1010">
        <f t="shared" si="43"/>
        <v>0</v>
      </c>
      <c r="AV105" s="1010"/>
      <c r="AW105" s="1010"/>
      <c r="AX105" s="996"/>
      <c r="AY105" s="1010">
        <f t="shared" si="44"/>
        <v>0</v>
      </c>
      <c r="AZ105" s="1010"/>
      <c r="BA105" s="1010"/>
      <c r="BB105" s="996"/>
      <c r="BC105" s="1010">
        <f t="shared" si="45"/>
        <v>0</v>
      </c>
      <c r="BD105" s="1010"/>
      <c r="BE105" s="1010"/>
      <c r="BF105" s="996"/>
      <c r="BG105" s="1010">
        <f t="shared" si="46"/>
        <v>0</v>
      </c>
      <c r="BH105" s="1010"/>
      <c r="BI105" s="1010"/>
      <c r="BJ105" s="996"/>
      <c r="BK105" s="1010">
        <f t="shared" si="47"/>
        <v>0</v>
      </c>
      <c r="BL105" s="1010"/>
      <c r="BM105" s="1010"/>
      <c r="BN105" s="996"/>
      <c r="BO105" s="1010">
        <f t="shared" si="48"/>
        <v>0</v>
      </c>
      <c r="BP105" s="1010"/>
      <c r="BQ105" s="1010"/>
      <c r="BS105" s="1010">
        <f t="shared" si="49"/>
        <v>0</v>
      </c>
      <c r="BT105" s="1010"/>
      <c r="BU105" s="1010"/>
      <c r="BW105" s="1010">
        <f t="shared" si="50"/>
        <v>0</v>
      </c>
      <c r="BX105" s="1010"/>
      <c r="BY105" s="1010"/>
      <c r="CA105" s="1010">
        <f t="shared" si="51"/>
        <v>0</v>
      </c>
      <c r="CB105" s="1010"/>
      <c r="CC105" s="1010"/>
      <c r="CE105" s="1010">
        <f t="shared" si="52"/>
        <v>0</v>
      </c>
      <c r="CF105" s="1010"/>
      <c r="CG105" s="1010"/>
      <c r="CI105" s="1010">
        <f t="shared" si="53"/>
        <v>0</v>
      </c>
      <c r="CJ105" s="1010"/>
      <c r="CK105" s="1010"/>
      <c r="CM105" s="1010">
        <f t="shared" si="54"/>
        <v>0</v>
      </c>
      <c r="CN105" s="1010"/>
      <c r="CO105" s="1010"/>
      <c r="CQ105" s="1010">
        <f t="shared" si="55"/>
        <v>0</v>
      </c>
      <c r="CR105" s="1010"/>
      <c r="CS105" s="1010"/>
      <c r="CU105" s="1010">
        <f t="shared" si="56"/>
        <v>0</v>
      </c>
      <c r="CV105" s="1010"/>
      <c r="CW105" s="1010"/>
      <c r="CY105" s="1010">
        <f t="shared" si="57"/>
        <v>0</v>
      </c>
      <c r="CZ105" s="1010"/>
      <c r="DA105" s="1010"/>
      <c r="DC105" s="1010">
        <f t="shared" si="58"/>
        <v>0</v>
      </c>
      <c r="DD105" s="1010"/>
      <c r="DE105" s="1010"/>
      <c r="DG105" s="1010">
        <f t="shared" si="59"/>
        <v>0</v>
      </c>
      <c r="DH105" s="1010"/>
      <c r="DI105" s="1010"/>
      <c r="DK105" s="1010">
        <f t="shared" si="60"/>
        <v>0</v>
      </c>
      <c r="DL105" s="1010"/>
      <c r="DM105" s="1010"/>
      <c r="DO105" s="1010"/>
      <c r="DP105" s="1010"/>
      <c r="DQ105" s="1010"/>
      <c r="DS105" s="1010"/>
      <c r="DT105" s="1010"/>
      <c r="DU105" s="1010"/>
      <c r="DW105" s="1010"/>
      <c r="DX105" s="1010"/>
      <c r="DY105" s="1010"/>
      <c r="EA105" s="1010"/>
      <c r="EB105" s="1010"/>
      <c r="EC105" s="1010"/>
    </row>
    <row r="106" spans="2:133" ht="14.25" customHeight="1">
      <c r="B106" s="1978">
        <f t="shared" si="35"/>
        <v>48487</v>
      </c>
      <c r="C106" s="1010">
        <f t="shared" si="32"/>
        <v>227823917.33999944</v>
      </c>
      <c r="D106" s="1010">
        <f t="shared" si="33"/>
        <v>4609604.58</v>
      </c>
      <c r="E106" s="1010">
        <f t="shared" si="34"/>
        <v>1081133.56</v>
      </c>
      <c r="F106" s="998"/>
      <c r="G106" s="1010">
        <f t="shared" si="61"/>
        <v>227823917.33999944</v>
      </c>
      <c r="H106" s="1010">
        <v>4609604.58</v>
      </c>
      <c r="I106" s="1010">
        <v>1081133.56</v>
      </c>
      <c r="J106" s="996"/>
      <c r="K106" s="1010">
        <f t="shared" si="62"/>
        <v>0</v>
      </c>
      <c r="L106" s="1010"/>
      <c r="M106" s="1010"/>
      <c r="N106" s="1000"/>
      <c r="O106" s="1010">
        <f t="shared" si="63"/>
        <v>0</v>
      </c>
      <c r="P106" s="1010"/>
      <c r="Q106" s="1010"/>
      <c r="R106" s="996"/>
      <c r="S106" s="1010">
        <f t="shared" si="36"/>
        <v>0</v>
      </c>
      <c r="T106" s="1010"/>
      <c r="U106" s="1010"/>
      <c r="V106" s="996"/>
      <c r="W106" s="1010">
        <f t="shared" si="37"/>
        <v>0</v>
      </c>
      <c r="X106" s="1010"/>
      <c r="Y106" s="1010"/>
      <c r="Z106" s="996"/>
      <c r="AA106" s="1010">
        <f t="shared" si="38"/>
        <v>0</v>
      </c>
      <c r="AB106" s="1010"/>
      <c r="AC106" s="1010"/>
      <c r="AD106" s="996"/>
      <c r="AE106" s="1010">
        <f t="shared" si="39"/>
        <v>0</v>
      </c>
      <c r="AF106" s="1010"/>
      <c r="AG106" s="1010"/>
      <c r="AH106" s="996"/>
      <c r="AI106" s="1010">
        <f t="shared" si="40"/>
        <v>0</v>
      </c>
      <c r="AJ106" s="1010"/>
      <c r="AK106" s="1010"/>
      <c r="AL106" s="996"/>
      <c r="AM106" s="1010">
        <f t="shared" si="41"/>
        <v>0</v>
      </c>
      <c r="AN106" s="1010"/>
      <c r="AO106" s="1010"/>
      <c r="AP106" s="996"/>
      <c r="AQ106" s="1010">
        <f t="shared" si="42"/>
        <v>0</v>
      </c>
      <c r="AR106" s="1010"/>
      <c r="AS106" s="1010"/>
      <c r="AT106" s="996"/>
      <c r="AU106" s="1010">
        <f t="shared" si="43"/>
        <v>0</v>
      </c>
      <c r="AV106" s="1010"/>
      <c r="AW106" s="1010"/>
      <c r="AX106" s="996"/>
      <c r="AY106" s="1010">
        <f t="shared" si="44"/>
        <v>0</v>
      </c>
      <c r="AZ106" s="1010"/>
      <c r="BA106" s="1010"/>
      <c r="BB106" s="996"/>
      <c r="BC106" s="1010">
        <f t="shared" si="45"/>
        <v>0</v>
      </c>
      <c r="BD106" s="1010"/>
      <c r="BE106" s="1010"/>
      <c r="BF106" s="996"/>
      <c r="BG106" s="1010">
        <f t="shared" si="46"/>
        <v>0</v>
      </c>
      <c r="BH106" s="1010"/>
      <c r="BI106" s="1010"/>
      <c r="BJ106" s="996"/>
      <c r="BK106" s="1010">
        <f t="shared" si="47"/>
        <v>0</v>
      </c>
      <c r="BL106" s="1010"/>
      <c r="BM106" s="1010"/>
      <c r="BN106" s="996"/>
      <c r="BO106" s="1010">
        <f t="shared" si="48"/>
        <v>0</v>
      </c>
      <c r="BP106" s="1010"/>
      <c r="BQ106" s="1010"/>
      <c r="BS106" s="1010">
        <f t="shared" si="49"/>
        <v>0</v>
      </c>
      <c r="BT106" s="1010"/>
      <c r="BU106" s="1010"/>
      <c r="BW106" s="1010">
        <f t="shared" si="50"/>
        <v>0</v>
      </c>
      <c r="BX106" s="1010"/>
      <c r="BY106" s="1010"/>
      <c r="CA106" s="1010">
        <f t="shared" si="51"/>
        <v>0</v>
      </c>
      <c r="CB106" s="1010"/>
      <c r="CC106" s="1010"/>
      <c r="CE106" s="1010">
        <f t="shared" si="52"/>
        <v>0</v>
      </c>
      <c r="CF106" s="1010"/>
      <c r="CG106" s="1010"/>
      <c r="CI106" s="1010">
        <f t="shared" si="53"/>
        <v>0</v>
      </c>
      <c r="CJ106" s="1010"/>
      <c r="CK106" s="1010"/>
      <c r="CM106" s="1010">
        <f t="shared" si="54"/>
        <v>0</v>
      </c>
      <c r="CN106" s="1010"/>
      <c r="CO106" s="1010"/>
      <c r="CQ106" s="1010">
        <f t="shared" si="55"/>
        <v>0</v>
      </c>
      <c r="CR106" s="1010"/>
      <c r="CS106" s="1010"/>
      <c r="CU106" s="1010">
        <f t="shared" si="56"/>
        <v>0</v>
      </c>
      <c r="CV106" s="1010"/>
      <c r="CW106" s="1010"/>
      <c r="CY106" s="1010">
        <f t="shared" si="57"/>
        <v>0</v>
      </c>
      <c r="CZ106" s="1010"/>
      <c r="DA106" s="1010"/>
      <c r="DC106" s="1010">
        <f t="shared" si="58"/>
        <v>0</v>
      </c>
      <c r="DD106" s="1010"/>
      <c r="DE106" s="1010"/>
      <c r="DG106" s="1010">
        <f t="shared" si="59"/>
        <v>0</v>
      </c>
      <c r="DH106" s="1010"/>
      <c r="DI106" s="1010"/>
      <c r="DK106" s="1010">
        <f t="shared" si="60"/>
        <v>0</v>
      </c>
      <c r="DL106" s="1010"/>
      <c r="DM106" s="1010"/>
      <c r="DO106" s="1010"/>
      <c r="DP106" s="1010"/>
      <c r="DQ106" s="1010"/>
      <c r="DS106" s="1010"/>
      <c r="DT106" s="1010"/>
      <c r="DU106" s="1010"/>
      <c r="DW106" s="1010"/>
      <c r="DX106" s="1010"/>
      <c r="DY106" s="1010"/>
      <c r="EA106" s="1010"/>
      <c r="EB106" s="1010"/>
      <c r="EC106" s="1010"/>
    </row>
    <row r="107" spans="2:133" ht="14.25" customHeight="1">
      <c r="B107" s="1978">
        <f t="shared" si="35"/>
        <v>48518</v>
      </c>
      <c r="C107" s="1010">
        <f t="shared" si="32"/>
        <v>223214312.75999942</v>
      </c>
      <c r="D107" s="1010">
        <f t="shared" si="33"/>
        <v>4574385.24</v>
      </c>
      <c r="E107" s="1010">
        <f t="shared" si="34"/>
        <v>1059457.8799999999</v>
      </c>
      <c r="F107" s="998"/>
      <c r="G107" s="1010">
        <f t="shared" si="61"/>
        <v>223214312.75999942</v>
      </c>
      <c r="H107" s="1010">
        <v>4574385.24</v>
      </c>
      <c r="I107" s="1010">
        <v>1059457.8799999999</v>
      </c>
      <c r="J107" s="996"/>
      <c r="K107" s="1010">
        <f t="shared" si="62"/>
        <v>0</v>
      </c>
      <c r="L107" s="1010"/>
      <c r="M107" s="1010"/>
      <c r="N107" s="1000"/>
      <c r="O107" s="1010">
        <f t="shared" si="63"/>
        <v>0</v>
      </c>
      <c r="P107" s="1010"/>
      <c r="Q107" s="1010"/>
      <c r="R107" s="996"/>
      <c r="S107" s="1010">
        <f t="shared" si="36"/>
        <v>0</v>
      </c>
      <c r="T107" s="1010"/>
      <c r="U107" s="1010"/>
      <c r="V107" s="996"/>
      <c r="W107" s="1010">
        <f t="shared" si="37"/>
        <v>0</v>
      </c>
      <c r="X107" s="1010"/>
      <c r="Y107" s="1010"/>
      <c r="Z107" s="996"/>
      <c r="AA107" s="1010">
        <f t="shared" si="38"/>
        <v>0</v>
      </c>
      <c r="AB107" s="1010"/>
      <c r="AC107" s="1010"/>
      <c r="AD107" s="996"/>
      <c r="AE107" s="1010">
        <f t="shared" si="39"/>
        <v>0</v>
      </c>
      <c r="AF107" s="1010"/>
      <c r="AG107" s="1010"/>
      <c r="AH107" s="996"/>
      <c r="AI107" s="1010">
        <f t="shared" si="40"/>
        <v>0</v>
      </c>
      <c r="AJ107" s="1010"/>
      <c r="AK107" s="1010"/>
      <c r="AL107" s="996"/>
      <c r="AM107" s="1010">
        <f t="shared" si="41"/>
        <v>0</v>
      </c>
      <c r="AN107" s="1010"/>
      <c r="AO107" s="1010"/>
      <c r="AP107" s="996"/>
      <c r="AQ107" s="1010">
        <f t="shared" si="42"/>
        <v>0</v>
      </c>
      <c r="AR107" s="1010"/>
      <c r="AS107" s="1010"/>
      <c r="AT107" s="996"/>
      <c r="AU107" s="1010">
        <f t="shared" si="43"/>
        <v>0</v>
      </c>
      <c r="AV107" s="1010"/>
      <c r="AW107" s="1010"/>
      <c r="AX107" s="996"/>
      <c r="AY107" s="1010">
        <f t="shared" si="44"/>
        <v>0</v>
      </c>
      <c r="AZ107" s="1010"/>
      <c r="BA107" s="1010"/>
      <c r="BB107" s="996"/>
      <c r="BC107" s="1010">
        <f t="shared" si="45"/>
        <v>0</v>
      </c>
      <c r="BD107" s="1010"/>
      <c r="BE107" s="1010"/>
      <c r="BF107" s="996"/>
      <c r="BG107" s="1010">
        <f t="shared" si="46"/>
        <v>0</v>
      </c>
      <c r="BH107" s="1010"/>
      <c r="BI107" s="1010"/>
      <c r="BJ107" s="996"/>
      <c r="BK107" s="1010">
        <f t="shared" si="47"/>
        <v>0</v>
      </c>
      <c r="BL107" s="1010"/>
      <c r="BM107" s="1010"/>
      <c r="BN107" s="996"/>
      <c r="BO107" s="1010">
        <f t="shared" si="48"/>
        <v>0</v>
      </c>
      <c r="BP107" s="1010"/>
      <c r="BQ107" s="1010"/>
      <c r="BS107" s="1010">
        <f t="shared" si="49"/>
        <v>0</v>
      </c>
      <c r="BT107" s="1010"/>
      <c r="BU107" s="1010"/>
      <c r="BW107" s="1010">
        <f t="shared" si="50"/>
        <v>0</v>
      </c>
      <c r="BX107" s="1010"/>
      <c r="BY107" s="1010"/>
      <c r="CA107" s="1010">
        <f t="shared" si="51"/>
        <v>0</v>
      </c>
      <c r="CB107" s="1010"/>
      <c r="CC107" s="1010"/>
      <c r="CE107" s="1010">
        <f t="shared" si="52"/>
        <v>0</v>
      </c>
      <c r="CF107" s="1010"/>
      <c r="CG107" s="1010"/>
      <c r="CI107" s="1010">
        <f t="shared" si="53"/>
        <v>0</v>
      </c>
      <c r="CJ107" s="1010"/>
      <c r="CK107" s="1010"/>
      <c r="CM107" s="1010">
        <f t="shared" si="54"/>
        <v>0</v>
      </c>
      <c r="CN107" s="1010"/>
      <c r="CO107" s="1010"/>
      <c r="CQ107" s="1010">
        <f t="shared" si="55"/>
        <v>0</v>
      </c>
      <c r="CR107" s="1010"/>
      <c r="CS107" s="1010"/>
      <c r="CU107" s="1010">
        <f t="shared" si="56"/>
        <v>0</v>
      </c>
      <c r="CV107" s="1010"/>
      <c r="CW107" s="1010"/>
      <c r="CY107" s="1010">
        <f t="shared" si="57"/>
        <v>0</v>
      </c>
      <c r="CZ107" s="1010"/>
      <c r="DA107" s="1010"/>
      <c r="DC107" s="1010">
        <f t="shared" si="58"/>
        <v>0</v>
      </c>
      <c r="DD107" s="1010"/>
      <c r="DE107" s="1010"/>
      <c r="DG107" s="1010">
        <f t="shared" si="59"/>
        <v>0</v>
      </c>
      <c r="DH107" s="1010"/>
      <c r="DI107" s="1010"/>
      <c r="DK107" s="1010">
        <f t="shared" si="60"/>
        <v>0</v>
      </c>
      <c r="DL107" s="1010"/>
      <c r="DM107" s="1010"/>
      <c r="DO107" s="1010"/>
      <c r="DP107" s="1010"/>
      <c r="DQ107" s="1010"/>
      <c r="DS107" s="1010"/>
      <c r="DT107" s="1010"/>
      <c r="DU107" s="1010"/>
      <c r="DW107" s="1010"/>
      <c r="DX107" s="1010"/>
      <c r="DY107" s="1010"/>
      <c r="EA107" s="1010"/>
      <c r="EB107" s="1010"/>
      <c r="EC107" s="1010"/>
    </row>
    <row r="108" spans="2:133" ht="14.25" customHeight="1">
      <c r="B108" s="1978">
        <f t="shared" si="35"/>
        <v>48548</v>
      </c>
      <c r="C108" s="1010">
        <f t="shared" si="32"/>
        <v>218639927.51999941</v>
      </c>
      <c r="D108" s="1010">
        <f t="shared" si="33"/>
        <v>4536189.74</v>
      </c>
      <c r="E108" s="1010">
        <f t="shared" si="34"/>
        <v>1037912.1</v>
      </c>
      <c r="F108" s="998"/>
      <c r="G108" s="1010">
        <f t="shared" si="61"/>
        <v>218639927.51999941</v>
      </c>
      <c r="H108" s="1010">
        <v>4536189.74</v>
      </c>
      <c r="I108" s="1010">
        <v>1037912.1</v>
      </c>
      <c r="J108" s="996"/>
      <c r="K108" s="1010">
        <f t="shared" si="62"/>
        <v>0</v>
      </c>
      <c r="L108" s="1010"/>
      <c r="M108" s="1010"/>
      <c r="N108" s="1000"/>
      <c r="O108" s="1010">
        <f t="shared" si="63"/>
        <v>0</v>
      </c>
      <c r="P108" s="1010"/>
      <c r="Q108" s="1010"/>
      <c r="R108" s="996"/>
      <c r="S108" s="1010">
        <f t="shared" si="36"/>
        <v>0</v>
      </c>
      <c r="T108" s="1010"/>
      <c r="U108" s="1010"/>
      <c r="V108" s="996"/>
      <c r="W108" s="1010">
        <f t="shared" si="37"/>
        <v>0</v>
      </c>
      <c r="X108" s="1010"/>
      <c r="Y108" s="1010"/>
      <c r="Z108" s="996"/>
      <c r="AA108" s="1010">
        <f t="shared" si="38"/>
        <v>0</v>
      </c>
      <c r="AB108" s="1010"/>
      <c r="AC108" s="1010"/>
      <c r="AD108" s="996"/>
      <c r="AE108" s="1010">
        <f t="shared" si="39"/>
        <v>0</v>
      </c>
      <c r="AF108" s="1010"/>
      <c r="AG108" s="1010"/>
      <c r="AH108" s="996"/>
      <c r="AI108" s="1010">
        <f t="shared" si="40"/>
        <v>0</v>
      </c>
      <c r="AJ108" s="1010"/>
      <c r="AK108" s="1010"/>
      <c r="AL108" s="996"/>
      <c r="AM108" s="1010">
        <f t="shared" si="41"/>
        <v>0</v>
      </c>
      <c r="AN108" s="1010"/>
      <c r="AO108" s="1010"/>
      <c r="AP108" s="996"/>
      <c r="AQ108" s="1010">
        <f t="shared" si="42"/>
        <v>0</v>
      </c>
      <c r="AR108" s="1010"/>
      <c r="AS108" s="1010"/>
      <c r="AT108" s="996"/>
      <c r="AU108" s="1010">
        <f t="shared" si="43"/>
        <v>0</v>
      </c>
      <c r="AV108" s="1010"/>
      <c r="AW108" s="1010"/>
      <c r="AX108" s="996"/>
      <c r="AY108" s="1010">
        <f t="shared" si="44"/>
        <v>0</v>
      </c>
      <c r="AZ108" s="1010"/>
      <c r="BA108" s="1010"/>
      <c r="BB108" s="996"/>
      <c r="BC108" s="1010">
        <f t="shared" si="45"/>
        <v>0</v>
      </c>
      <c r="BD108" s="1010"/>
      <c r="BE108" s="1010"/>
      <c r="BF108" s="996"/>
      <c r="BG108" s="1010">
        <f t="shared" si="46"/>
        <v>0</v>
      </c>
      <c r="BH108" s="1010"/>
      <c r="BI108" s="1010"/>
      <c r="BJ108" s="996"/>
      <c r="BK108" s="1010">
        <f t="shared" si="47"/>
        <v>0</v>
      </c>
      <c r="BL108" s="1010"/>
      <c r="BM108" s="1010"/>
      <c r="BN108" s="996"/>
      <c r="BO108" s="1010">
        <f t="shared" si="48"/>
        <v>0</v>
      </c>
      <c r="BP108" s="1010"/>
      <c r="BQ108" s="1010"/>
      <c r="BS108" s="1010">
        <f t="shared" si="49"/>
        <v>0</v>
      </c>
      <c r="BT108" s="1010"/>
      <c r="BU108" s="1010"/>
      <c r="BW108" s="1010">
        <f t="shared" si="50"/>
        <v>0</v>
      </c>
      <c r="BX108" s="1010"/>
      <c r="BY108" s="1010"/>
      <c r="CA108" s="1010">
        <f t="shared" si="51"/>
        <v>0</v>
      </c>
      <c r="CB108" s="1010"/>
      <c r="CC108" s="1010"/>
      <c r="CE108" s="1010">
        <f t="shared" si="52"/>
        <v>0</v>
      </c>
      <c r="CF108" s="1010"/>
      <c r="CG108" s="1010"/>
      <c r="CI108" s="1010">
        <f t="shared" si="53"/>
        <v>0</v>
      </c>
      <c r="CJ108" s="1010"/>
      <c r="CK108" s="1010"/>
      <c r="CM108" s="1010">
        <f t="shared" si="54"/>
        <v>0</v>
      </c>
      <c r="CN108" s="1010"/>
      <c r="CO108" s="1010"/>
      <c r="CQ108" s="1010">
        <f t="shared" si="55"/>
        <v>0</v>
      </c>
      <c r="CR108" s="1010"/>
      <c r="CS108" s="1010"/>
      <c r="CU108" s="1010">
        <f t="shared" si="56"/>
        <v>0</v>
      </c>
      <c r="CV108" s="1010"/>
      <c r="CW108" s="1010"/>
      <c r="CY108" s="1010">
        <f t="shared" si="57"/>
        <v>0</v>
      </c>
      <c r="CZ108" s="1010"/>
      <c r="DA108" s="1010"/>
      <c r="DC108" s="1010">
        <f t="shared" si="58"/>
        <v>0</v>
      </c>
      <c r="DD108" s="1010"/>
      <c r="DE108" s="1010"/>
      <c r="DG108" s="1010">
        <f t="shared" si="59"/>
        <v>0</v>
      </c>
      <c r="DH108" s="1010"/>
      <c r="DI108" s="1010"/>
      <c r="DK108" s="1010">
        <f t="shared" si="60"/>
        <v>0</v>
      </c>
      <c r="DL108" s="1010"/>
      <c r="DM108" s="1010"/>
      <c r="DO108" s="1010"/>
      <c r="DP108" s="1010"/>
      <c r="DQ108" s="1010"/>
      <c r="DS108" s="1010"/>
      <c r="DT108" s="1010"/>
      <c r="DU108" s="1010"/>
      <c r="DW108" s="1010"/>
      <c r="DX108" s="1010"/>
      <c r="DY108" s="1010"/>
      <c r="EA108" s="1010"/>
      <c r="EB108" s="1010"/>
      <c r="EC108" s="1010"/>
    </row>
    <row r="109" spans="2:133" ht="14.25" customHeight="1">
      <c r="B109" s="1978">
        <f t="shared" si="35"/>
        <v>48579</v>
      </c>
      <c r="C109" s="1010">
        <f t="shared" si="32"/>
        <v>214103737.77999941</v>
      </c>
      <c r="D109" s="1010">
        <f t="shared" si="33"/>
        <v>4503145.79</v>
      </c>
      <c r="E109" s="1010">
        <f t="shared" si="34"/>
        <v>1016564.64</v>
      </c>
      <c r="F109" s="998"/>
      <c r="G109" s="1010">
        <f t="shared" si="61"/>
        <v>214103737.77999941</v>
      </c>
      <c r="H109" s="1010">
        <v>4503145.79</v>
      </c>
      <c r="I109" s="1010">
        <v>1016564.64</v>
      </c>
      <c r="J109" s="996"/>
      <c r="K109" s="1010">
        <f t="shared" si="62"/>
        <v>0</v>
      </c>
      <c r="L109" s="1010"/>
      <c r="M109" s="1010"/>
      <c r="N109" s="1000"/>
      <c r="O109" s="1010">
        <f t="shared" si="63"/>
        <v>0</v>
      </c>
      <c r="P109" s="1010"/>
      <c r="Q109" s="1010"/>
      <c r="R109" s="996"/>
      <c r="S109" s="1010">
        <f t="shared" si="36"/>
        <v>0</v>
      </c>
      <c r="T109" s="1010"/>
      <c r="U109" s="1010"/>
      <c r="V109" s="996"/>
      <c r="W109" s="1010">
        <f t="shared" si="37"/>
        <v>0</v>
      </c>
      <c r="X109" s="1010"/>
      <c r="Y109" s="1010"/>
      <c r="Z109" s="996"/>
      <c r="AA109" s="1010">
        <f t="shared" si="38"/>
        <v>0</v>
      </c>
      <c r="AB109" s="1010"/>
      <c r="AC109" s="1010"/>
      <c r="AD109" s="996"/>
      <c r="AE109" s="1010">
        <f t="shared" si="39"/>
        <v>0</v>
      </c>
      <c r="AF109" s="1010"/>
      <c r="AG109" s="1010"/>
      <c r="AH109" s="996"/>
      <c r="AI109" s="1010">
        <f t="shared" si="40"/>
        <v>0</v>
      </c>
      <c r="AJ109" s="1010"/>
      <c r="AK109" s="1010"/>
      <c r="AL109" s="996"/>
      <c r="AM109" s="1010">
        <f t="shared" si="41"/>
        <v>0</v>
      </c>
      <c r="AN109" s="1010"/>
      <c r="AO109" s="1010"/>
      <c r="AP109" s="996"/>
      <c r="AQ109" s="1010">
        <f t="shared" si="42"/>
        <v>0</v>
      </c>
      <c r="AR109" s="1010"/>
      <c r="AS109" s="1010"/>
      <c r="AT109" s="996"/>
      <c r="AU109" s="1010">
        <f t="shared" si="43"/>
        <v>0</v>
      </c>
      <c r="AV109" s="1010"/>
      <c r="AW109" s="1010"/>
      <c r="AX109" s="996"/>
      <c r="AY109" s="1010">
        <f t="shared" si="44"/>
        <v>0</v>
      </c>
      <c r="AZ109" s="1010"/>
      <c r="BA109" s="1010"/>
      <c r="BB109" s="996"/>
      <c r="BC109" s="1010">
        <f t="shared" si="45"/>
        <v>0</v>
      </c>
      <c r="BD109" s="1010"/>
      <c r="BE109" s="1010"/>
      <c r="BF109" s="996"/>
      <c r="BG109" s="1010">
        <f t="shared" si="46"/>
        <v>0</v>
      </c>
      <c r="BH109" s="1010"/>
      <c r="BI109" s="1010"/>
      <c r="BJ109" s="996"/>
      <c r="BK109" s="1010">
        <f t="shared" si="47"/>
        <v>0</v>
      </c>
      <c r="BL109" s="1010"/>
      <c r="BM109" s="1010"/>
      <c r="BN109" s="996"/>
      <c r="BO109" s="1010">
        <f t="shared" si="48"/>
        <v>0</v>
      </c>
      <c r="BP109" s="1010"/>
      <c r="BQ109" s="1010"/>
      <c r="BS109" s="1010">
        <f t="shared" si="49"/>
        <v>0</v>
      </c>
      <c r="BT109" s="1010"/>
      <c r="BU109" s="1010"/>
      <c r="BW109" s="1010">
        <f t="shared" si="50"/>
        <v>0</v>
      </c>
      <c r="BX109" s="1010"/>
      <c r="BY109" s="1010"/>
      <c r="CA109" s="1010">
        <f t="shared" si="51"/>
        <v>0</v>
      </c>
      <c r="CB109" s="1010"/>
      <c r="CC109" s="1010"/>
      <c r="CE109" s="1010">
        <f t="shared" si="52"/>
        <v>0</v>
      </c>
      <c r="CF109" s="1010"/>
      <c r="CG109" s="1010"/>
      <c r="CI109" s="1010">
        <f t="shared" si="53"/>
        <v>0</v>
      </c>
      <c r="CJ109" s="1010"/>
      <c r="CK109" s="1010"/>
      <c r="CM109" s="1010">
        <f t="shared" si="54"/>
        <v>0</v>
      </c>
      <c r="CN109" s="1010"/>
      <c r="CO109" s="1010"/>
      <c r="CQ109" s="1010">
        <f t="shared" si="55"/>
        <v>0</v>
      </c>
      <c r="CR109" s="1010"/>
      <c r="CS109" s="1010"/>
      <c r="CU109" s="1010">
        <f t="shared" si="56"/>
        <v>0</v>
      </c>
      <c r="CV109" s="1010"/>
      <c r="CW109" s="1010"/>
      <c r="CY109" s="1010">
        <f t="shared" si="57"/>
        <v>0</v>
      </c>
      <c r="CZ109" s="1010"/>
      <c r="DA109" s="1010"/>
      <c r="DC109" s="1010">
        <f t="shared" si="58"/>
        <v>0</v>
      </c>
      <c r="DD109" s="1010"/>
      <c r="DE109" s="1010"/>
      <c r="DG109" s="1010">
        <f t="shared" si="59"/>
        <v>0</v>
      </c>
      <c r="DH109" s="1010"/>
      <c r="DI109" s="1010"/>
      <c r="DK109" s="1010">
        <f t="shared" si="60"/>
        <v>0</v>
      </c>
      <c r="DL109" s="1010"/>
      <c r="DM109" s="1010"/>
      <c r="DO109" s="1010"/>
      <c r="DP109" s="1010"/>
      <c r="DQ109" s="1010"/>
      <c r="DS109" s="1010"/>
      <c r="DT109" s="1010"/>
      <c r="DU109" s="1010"/>
      <c r="DW109" s="1010"/>
      <c r="DX109" s="1010"/>
      <c r="DY109" s="1010"/>
      <c r="EA109" s="1010"/>
      <c r="EB109" s="1010"/>
      <c r="EC109" s="1010"/>
    </row>
    <row r="110" spans="2:133" ht="14.25" customHeight="1">
      <c r="B110" s="1978">
        <f t="shared" si="35"/>
        <v>48610</v>
      </c>
      <c r="C110" s="1010">
        <f t="shared" si="32"/>
        <v>209600591.98999941</v>
      </c>
      <c r="D110" s="1010">
        <f t="shared" si="33"/>
        <v>4454427.75</v>
      </c>
      <c r="E110" s="1010">
        <f t="shared" si="34"/>
        <v>995312.45</v>
      </c>
      <c r="F110" s="998"/>
      <c r="G110" s="1010">
        <f t="shared" si="61"/>
        <v>209600591.98999941</v>
      </c>
      <c r="H110" s="1010">
        <v>4454427.75</v>
      </c>
      <c r="I110" s="1010">
        <v>995312.45</v>
      </c>
      <c r="J110" s="996"/>
      <c r="K110" s="1010">
        <f t="shared" si="62"/>
        <v>0</v>
      </c>
      <c r="L110" s="1010"/>
      <c r="M110" s="1010"/>
      <c r="N110" s="1000"/>
      <c r="O110" s="1010">
        <f t="shared" si="63"/>
        <v>0</v>
      </c>
      <c r="P110" s="1010"/>
      <c r="Q110" s="1010"/>
      <c r="R110" s="996"/>
      <c r="S110" s="1010">
        <f t="shared" si="36"/>
        <v>0</v>
      </c>
      <c r="T110" s="1010"/>
      <c r="U110" s="1010"/>
      <c r="V110" s="996"/>
      <c r="W110" s="1010">
        <f t="shared" si="37"/>
        <v>0</v>
      </c>
      <c r="X110" s="1010"/>
      <c r="Y110" s="1010"/>
      <c r="Z110" s="996"/>
      <c r="AA110" s="1010">
        <f t="shared" si="38"/>
        <v>0</v>
      </c>
      <c r="AB110" s="1010"/>
      <c r="AC110" s="1010"/>
      <c r="AD110" s="996"/>
      <c r="AE110" s="1010">
        <f t="shared" si="39"/>
        <v>0</v>
      </c>
      <c r="AF110" s="1010"/>
      <c r="AG110" s="1010"/>
      <c r="AH110" s="996"/>
      <c r="AI110" s="1010">
        <f t="shared" si="40"/>
        <v>0</v>
      </c>
      <c r="AJ110" s="1010"/>
      <c r="AK110" s="1010"/>
      <c r="AL110" s="996"/>
      <c r="AM110" s="1010">
        <f t="shared" si="41"/>
        <v>0</v>
      </c>
      <c r="AN110" s="1010"/>
      <c r="AO110" s="1010"/>
      <c r="AP110" s="996"/>
      <c r="AQ110" s="1010">
        <f t="shared" si="42"/>
        <v>0</v>
      </c>
      <c r="AR110" s="1010"/>
      <c r="AS110" s="1010"/>
      <c r="AT110" s="996"/>
      <c r="AU110" s="1010">
        <f t="shared" si="43"/>
        <v>0</v>
      </c>
      <c r="AV110" s="1010"/>
      <c r="AW110" s="1010"/>
      <c r="AX110" s="996"/>
      <c r="AY110" s="1010">
        <f t="shared" si="44"/>
        <v>0</v>
      </c>
      <c r="AZ110" s="1010"/>
      <c r="BA110" s="1010"/>
      <c r="BB110" s="996"/>
      <c r="BC110" s="1010">
        <f t="shared" si="45"/>
        <v>0</v>
      </c>
      <c r="BD110" s="1010"/>
      <c r="BE110" s="1010"/>
      <c r="BF110" s="996"/>
      <c r="BG110" s="1010">
        <f t="shared" si="46"/>
        <v>0</v>
      </c>
      <c r="BH110" s="1010"/>
      <c r="BI110" s="1010"/>
      <c r="BJ110" s="996"/>
      <c r="BK110" s="1010">
        <f t="shared" si="47"/>
        <v>0</v>
      </c>
      <c r="BL110" s="1010"/>
      <c r="BM110" s="1010"/>
      <c r="BN110" s="996"/>
      <c r="BO110" s="1010">
        <f t="shared" si="48"/>
        <v>0</v>
      </c>
      <c r="BP110" s="1010"/>
      <c r="BQ110" s="1010"/>
      <c r="BS110" s="1010">
        <f t="shared" si="49"/>
        <v>0</v>
      </c>
      <c r="BT110" s="1010"/>
      <c r="BU110" s="1010"/>
      <c r="BW110" s="1010">
        <f t="shared" si="50"/>
        <v>0</v>
      </c>
      <c r="BX110" s="1010"/>
      <c r="BY110" s="1010"/>
      <c r="CA110" s="1010">
        <f t="shared" si="51"/>
        <v>0</v>
      </c>
      <c r="CB110" s="1010"/>
      <c r="CC110" s="1010"/>
      <c r="CE110" s="1010">
        <f t="shared" si="52"/>
        <v>0</v>
      </c>
      <c r="CF110" s="1010"/>
      <c r="CG110" s="1010"/>
      <c r="CI110" s="1010">
        <f t="shared" si="53"/>
        <v>0</v>
      </c>
      <c r="CJ110" s="1010"/>
      <c r="CK110" s="1010"/>
      <c r="CM110" s="1010">
        <f t="shared" si="54"/>
        <v>0</v>
      </c>
      <c r="CN110" s="1010"/>
      <c r="CO110" s="1010"/>
      <c r="CQ110" s="1010">
        <f t="shared" si="55"/>
        <v>0</v>
      </c>
      <c r="CR110" s="1010"/>
      <c r="CS110" s="1010"/>
      <c r="CU110" s="1010">
        <f t="shared" si="56"/>
        <v>0</v>
      </c>
      <c r="CV110" s="1010"/>
      <c r="CW110" s="1010"/>
      <c r="CY110" s="1010">
        <f t="shared" si="57"/>
        <v>0</v>
      </c>
      <c r="CZ110" s="1010"/>
      <c r="DA110" s="1010"/>
      <c r="DC110" s="1010">
        <f t="shared" si="58"/>
        <v>0</v>
      </c>
      <c r="DD110" s="1010"/>
      <c r="DE110" s="1010"/>
      <c r="DG110" s="1010">
        <f t="shared" si="59"/>
        <v>0</v>
      </c>
      <c r="DH110" s="1010"/>
      <c r="DI110" s="1010"/>
      <c r="DK110" s="1010">
        <f t="shared" si="60"/>
        <v>0</v>
      </c>
      <c r="DL110" s="1010"/>
      <c r="DM110" s="1010"/>
      <c r="DO110" s="1010"/>
      <c r="DP110" s="1010"/>
      <c r="DQ110" s="1010"/>
      <c r="DS110" s="1010"/>
      <c r="DT110" s="1010"/>
      <c r="DU110" s="1010"/>
      <c r="DW110" s="1010"/>
      <c r="DX110" s="1010"/>
      <c r="DY110" s="1010"/>
      <c r="EA110" s="1010"/>
      <c r="EB110" s="1010"/>
      <c r="EC110" s="1010"/>
    </row>
    <row r="111" spans="2:133" ht="14.25" customHeight="1">
      <c r="B111" s="1978">
        <f t="shared" si="35"/>
        <v>48638</v>
      </c>
      <c r="C111" s="1010">
        <f t="shared" si="32"/>
        <v>205146164.23999941</v>
      </c>
      <c r="D111" s="1010">
        <f t="shared" si="33"/>
        <v>4408520.8600000003</v>
      </c>
      <c r="E111" s="1010">
        <f t="shared" si="34"/>
        <v>974239.06</v>
      </c>
      <c r="F111" s="998"/>
      <c r="G111" s="1010">
        <f t="shared" si="61"/>
        <v>205146164.23999941</v>
      </c>
      <c r="H111" s="1010">
        <v>4408520.8600000003</v>
      </c>
      <c r="I111" s="1010">
        <v>974239.06</v>
      </c>
      <c r="J111" s="996"/>
      <c r="K111" s="1010">
        <f t="shared" si="62"/>
        <v>0</v>
      </c>
      <c r="L111" s="1010"/>
      <c r="M111" s="1010"/>
      <c r="N111" s="1000"/>
      <c r="O111" s="1010">
        <f t="shared" si="63"/>
        <v>0</v>
      </c>
      <c r="P111" s="1010"/>
      <c r="Q111" s="1010"/>
      <c r="R111" s="996"/>
      <c r="S111" s="1010">
        <f t="shared" si="36"/>
        <v>0</v>
      </c>
      <c r="T111" s="1010"/>
      <c r="U111" s="1010"/>
      <c r="V111" s="996"/>
      <c r="W111" s="1010">
        <f t="shared" si="37"/>
        <v>0</v>
      </c>
      <c r="X111" s="1010"/>
      <c r="Y111" s="1010"/>
      <c r="Z111" s="996"/>
      <c r="AA111" s="1010">
        <f t="shared" si="38"/>
        <v>0</v>
      </c>
      <c r="AB111" s="1010"/>
      <c r="AC111" s="1010"/>
      <c r="AD111" s="996"/>
      <c r="AE111" s="1010">
        <f t="shared" si="39"/>
        <v>0</v>
      </c>
      <c r="AF111" s="1010"/>
      <c r="AG111" s="1010"/>
      <c r="AH111" s="996"/>
      <c r="AI111" s="1010">
        <f t="shared" si="40"/>
        <v>0</v>
      </c>
      <c r="AJ111" s="1010"/>
      <c r="AK111" s="1010"/>
      <c r="AL111" s="996"/>
      <c r="AM111" s="1010">
        <f t="shared" si="41"/>
        <v>0</v>
      </c>
      <c r="AN111" s="1010"/>
      <c r="AO111" s="1010"/>
      <c r="AP111" s="996"/>
      <c r="AQ111" s="1010">
        <f t="shared" si="42"/>
        <v>0</v>
      </c>
      <c r="AR111" s="1010"/>
      <c r="AS111" s="1010"/>
      <c r="AT111" s="996"/>
      <c r="AU111" s="1010">
        <f t="shared" si="43"/>
        <v>0</v>
      </c>
      <c r="AV111" s="1010"/>
      <c r="AW111" s="1010"/>
      <c r="AX111" s="996"/>
      <c r="AY111" s="1010">
        <f t="shared" si="44"/>
        <v>0</v>
      </c>
      <c r="AZ111" s="1010"/>
      <c r="BA111" s="1010"/>
      <c r="BB111" s="996"/>
      <c r="BC111" s="1010">
        <f t="shared" si="45"/>
        <v>0</v>
      </c>
      <c r="BD111" s="1010"/>
      <c r="BE111" s="1010"/>
      <c r="BF111" s="996"/>
      <c r="BG111" s="1010">
        <f t="shared" si="46"/>
        <v>0</v>
      </c>
      <c r="BH111" s="1010"/>
      <c r="BI111" s="1010"/>
      <c r="BJ111" s="996"/>
      <c r="BK111" s="1010">
        <f t="shared" si="47"/>
        <v>0</v>
      </c>
      <c r="BL111" s="1010"/>
      <c r="BM111" s="1010"/>
      <c r="BN111" s="996"/>
      <c r="BO111" s="1010">
        <f t="shared" si="48"/>
        <v>0</v>
      </c>
      <c r="BP111" s="1010"/>
      <c r="BQ111" s="1010"/>
      <c r="BS111" s="1010">
        <f t="shared" si="49"/>
        <v>0</v>
      </c>
      <c r="BT111" s="1010"/>
      <c r="BU111" s="1010"/>
      <c r="BW111" s="1010">
        <f t="shared" si="50"/>
        <v>0</v>
      </c>
      <c r="BX111" s="1010"/>
      <c r="BY111" s="1010"/>
      <c r="CA111" s="1010">
        <f t="shared" si="51"/>
        <v>0</v>
      </c>
      <c r="CB111" s="1010"/>
      <c r="CC111" s="1010"/>
      <c r="CE111" s="1010">
        <f t="shared" si="52"/>
        <v>0</v>
      </c>
      <c r="CF111" s="1010"/>
      <c r="CG111" s="1010"/>
      <c r="CI111" s="1010">
        <f t="shared" si="53"/>
        <v>0</v>
      </c>
      <c r="CJ111" s="1010"/>
      <c r="CK111" s="1010"/>
      <c r="CM111" s="1010">
        <f t="shared" si="54"/>
        <v>0</v>
      </c>
      <c r="CN111" s="1010"/>
      <c r="CO111" s="1010"/>
      <c r="CQ111" s="1010">
        <f t="shared" si="55"/>
        <v>0</v>
      </c>
      <c r="CR111" s="1010"/>
      <c r="CS111" s="1010"/>
      <c r="CU111" s="1010">
        <f t="shared" si="56"/>
        <v>0</v>
      </c>
      <c r="CV111" s="1010"/>
      <c r="CW111" s="1010"/>
      <c r="CY111" s="1010">
        <f t="shared" si="57"/>
        <v>0</v>
      </c>
      <c r="CZ111" s="1010"/>
      <c r="DA111" s="1010"/>
      <c r="DC111" s="1010">
        <f t="shared" si="58"/>
        <v>0</v>
      </c>
      <c r="DD111" s="1010"/>
      <c r="DE111" s="1010"/>
      <c r="DG111" s="1010">
        <f t="shared" si="59"/>
        <v>0</v>
      </c>
      <c r="DH111" s="1010"/>
      <c r="DI111" s="1010"/>
      <c r="DK111" s="1010">
        <f t="shared" si="60"/>
        <v>0</v>
      </c>
      <c r="DL111" s="1010"/>
      <c r="DM111" s="1010"/>
      <c r="DO111" s="1010"/>
      <c r="DP111" s="1010"/>
      <c r="DQ111" s="1010"/>
      <c r="DS111" s="1010"/>
      <c r="DT111" s="1010"/>
      <c r="DU111" s="1010"/>
      <c r="DW111" s="1010"/>
      <c r="DX111" s="1010"/>
      <c r="DY111" s="1010"/>
      <c r="EA111" s="1010"/>
      <c r="EB111" s="1010"/>
      <c r="EC111" s="1010"/>
    </row>
    <row r="112" spans="2:133" ht="14.25" customHeight="1">
      <c r="B112" s="1978">
        <f t="shared" si="35"/>
        <v>48669</v>
      </c>
      <c r="C112" s="1010">
        <f t="shared" si="32"/>
        <v>200737643.3799994</v>
      </c>
      <c r="D112" s="1010">
        <f t="shared" si="33"/>
        <v>4370942.32</v>
      </c>
      <c r="E112" s="1010">
        <f t="shared" si="34"/>
        <v>953384.47</v>
      </c>
      <c r="F112" s="998"/>
      <c r="G112" s="1010">
        <f t="shared" si="61"/>
        <v>200737643.3799994</v>
      </c>
      <c r="H112" s="1010">
        <v>4370942.32</v>
      </c>
      <c r="I112" s="1010">
        <v>953384.47</v>
      </c>
      <c r="J112" s="996"/>
      <c r="K112" s="1010">
        <f t="shared" si="62"/>
        <v>0</v>
      </c>
      <c r="L112" s="1010"/>
      <c r="M112" s="1010"/>
      <c r="N112" s="1000"/>
      <c r="O112" s="1010">
        <f t="shared" si="63"/>
        <v>0</v>
      </c>
      <c r="P112" s="1010"/>
      <c r="Q112" s="1010"/>
      <c r="R112" s="996"/>
      <c r="S112" s="1010">
        <f t="shared" si="36"/>
        <v>0</v>
      </c>
      <c r="T112" s="1010"/>
      <c r="U112" s="1010"/>
      <c r="V112" s="996"/>
      <c r="W112" s="1010">
        <f t="shared" si="37"/>
        <v>0</v>
      </c>
      <c r="X112" s="1010"/>
      <c r="Y112" s="1010"/>
      <c r="Z112" s="996"/>
      <c r="AA112" s="1010">
        <f t="shared" si="38"/>
        <v>0</v>
      </c>
      <c r="AB112" s="1010"/>
      <c r="AC112" s="1010"/>
      <c r="AD112" s="996"/>
      <c r="AE112" s="1010">
        <f t="shared" si="39"/>
        <v>0</v>
      </c>
      <c r="AF112" s="1010"/>
      <c r="AG112" s="1010"/>
      <c r="AH112" s="996"/>
      <c r="AI112" s="1010">
        <f t="shared" si="40"/>
        <v>0</v>
      </c>
      <c r="AJ112" s="1010"/>
      <c r="AK112" s="1010"/>
      <c r="AL112" s="996"/>
      <c r="AM112" s="1010">
        <f t="shared" si="41"/>
        <v>0</v>
      </c>
      <c r="AN112" s="1010"/>
      <c r="AO112" s="1010"/>
      <c r="AP112" s="996"/>
      <c r="AQ112" s="1010">
        <f t="shared" si="42"/>
        <v>0</v>
      </c>
      <c r="AR112" s="1010"/>
      <c r="AS112" s="1010"/>
      <c r="AT112" s="996"/>
      <c r="AU112" s="1010">
        <f t="shared" si="43"/>
        <v>0</v>
      </c>
      <c r="AV112" s="1010"/>
      <c r="AW112" s="1010"/>
      <c r="AX112" s="996"/>
      <c r="AY112" s="1010">
        <f t="shared" si="44"/>
        <v>0</v>
      </c>
      <c r="AZ112" s="1010"/>
      <c r="BA112" s="1010"/>
      <c r="BB112" s="996"/>
      <c r="BC112" s="1010">
        <f t="shared" si="45"/>
        <v>0</v>
      </c>
      <c r="BD112" s="1010"/>
      <c r="BE112" s="1010"/>
      <c r="BF112" s="996"/>
      <c r="BG112" s="1010">
        <f t="shared" si="46"/>
        <v>0</v>
      </c>
      <c r="BH112" s="1010"/>
      <c r="BI112" s="1010"/>
      <c r="BJ112" s="996"/>
      <c r="BK112" s="1010">
        <f t="shared" si="47"/>
        <v>0</v>
      </c>
      <c r="BL112" s="1010"/>
      <c r="BM112" s="1010"/>
      <c r="BN112" s="996"/>
      <c r="BO112" s="1010">
        <f t="shared" si="48"/>
        <v>0</v>
      </c>
      <c r="BP112" s="1010"/>
      <c r="BQ112" s="1010"/>
      <c r="BS112" s="1010">
        <f t="shared" si="49"/>
        <v>0</v>
      </c>
      <c r="BT112" s="1010"/>
      <c r="BU112" s="1010"/>
      <c r="BW112" s="1010">
        <f t="shared" si="50"/>
        <v>0</v>
      </c>
      <c r="BX112" s="1010"/>
      <c r="BY112" s="1010"/>
      <c r="CA112" s="1010">
        <f t="shared" si="51"/>
        <v>0</v>
      </c>
      <c r="CB112" s="1010"/>
      <c r="CC112" s="1010"/>
      <c r="CE112" s="1010">
        <f t="shared" si="52"/>
        <v>0</v>
      </c>
      <c r="CF112" s="1010"/>
      <c r="CG112" s="1010"/>
      <c r="CI112" s="1010">
        <f t="shared" si="53"/>
        <v>0</v>
      </c>
      <c r="CJ112" s="1010"/>
      <c r="CK112" s="1010"/>
      <c r="CM112" s="1010">
        <f t="shared" si="54"/>
        <v>0</v>
      </c>
      <c r="CN112" s="1010"/>
      <c r="CO112" s="1010"/>
      <c r="CQ112" s="1010">
        <f t="shared" si="55"/>
        <v>0</v>
      </c>
      <c r="CR112" s="1010"/>
      <c r="CS112" s="1010"/>
      <c r="CU112" s="1010">
        <f t="shared" si="56"/>
        <v>0</v>
      </c>
      <c r="CV112" s="1010"/>
      <c r="CW112" s="1010"/>
      <c r="CY112" s="1010">
        <f t="shared" si="57"/>
        <v>0</v>
      </c>
      <c r="CZ112" s="1010"/>
      <c r="DA112" s="1010"/>
      <c r="DC112" s="1010">
        <f t="shared" si="58"/>
        <v>0</v>
      </c>
      <c r="DD112" s="1010"/>
      <c r="DE112" s="1010"/>
      <c r="DG112" s="1010">
        <f t="shared" si="59"/>
        <v>0</v>
      </c>
      <c r="DH112" s="1010"/>
      <c r="DI112" s="1010"/>
      <c r="DK112" s="1010">
        <f t="shared" si="60"/>
        <v>0</v>
      </c>
      <c r="DL112" s="1010"/>
      <c r="DM112" s="1010"/>
      <c r="DO112" s="1010"/>
      <c r="DP112" s="1010"/>
      <c r="DQ112" s="1010"/>
      <c r="DS112" s="1010"/>
      <c r="DT112" s="1010"/>
      <c r="DU112" s="1010"/>
      <c r="DW112" s="1010"/>
      <c r="DX112" s="1010"/>
      <c r="DY112" s="1010"/>
      <c r="EA112" s="1010"/>
      <c r="EB112" s="1010"/>
      <c r="EC112" s="1010"/>
    </row>
    <row r="113" spans="2:133" ht="14.25" customHeight="1">
      <c r="B113" s="1978">
        <f t="shared" si="35"/>
        <v>48699</v>
      </c>
      <c r="C113" s="1010">
        <f t="shared" si="32"/>
        <v>196366701.05999941</v>
      </c>
      <c r="D113" s="1010">
        <f t="shared" si="33"/>
        <v>4332782.59</v>
      </c>
      <c r="E113" s="1010">
        <f t="shared" si="34"/>
        <v>932640.33</v>
      </c>
      <c r="F113" s="998"/>
      <c r="G113" s="1010">
        <f t="shared" si="61"/>
        <v>196366701.05999941</v>
      </c>
      <c r="H113" s="1010">
        <v>4332782.59</v>
      </c>
      <c r="I113" s="1010">
        <v>932640.33</v>
      </c>
      <c r="J113" s="996"/>
      <c r="K113" s="1010">
        <f t="shared" si="62"/>
        <v>0</v>
      </c>
      <c r="L113" s="1010"/>
      <c r="M113" s="1010"/>
      <c r="N113" s="1000"/>
      <c r="O113" s="1010">
        <f t="shared" si="63"/>
        <v>0</v>
      </c>
      <c r="P113" s="1010"/>
      <c r="Q113" s="1010"/>
      <c r="R113" s="996"/>
      <c r="S113" s="1010">
        <f t="shared" si="36"/>
        <v>0</v>
      </c>
      <c r="T113" s="1010"/>
      <c r="U113" s="1010"/>
      <c r="V113" s="996"/>
      <c r="W113" s="1010">
        <f t="shared" si="37"/>
        <v>0</v>
      </c>
      <c r="X113" s="1010"/>
      <c r="Y113" s="1010"/>
      <c r="Z113" s="996"/>
      <c r="AA113" s="1010">
        <f t="shared" si="38"/>
        <v>0</v>
      </c>
      <c r="AB113" s="1010"/>
      <c r="AC113" s="1010"/>
      <c r="AD113" s="996"/>
      <c r="AE113" s="1010">
        <f t="shared" si="39"/>
        <v>0</v>
      </c>
      <c r="AF113" s="1010"/>
      <c r="AG113" s="1010"/>
      <c r="AH113" s="996"/>
      <c r="AI113" s="1010">
        <f t="shared" si="40"/>
        <v>0</v>
      </c>
      <c r="AJ113" s="1010"/>
      <c r="AK113" s="1010"/>
      <c r="AL113" s="996"/>
      <c r="AM113" s="1010">
        <f t="shared" si="41"/>
        <v>0</v>
      </c>
      <c r="AN113" s="1010"/>
      <c r="AO113" s="1010"/>
      <c r="AP113" s="996"/>
      <c r="AQ113" s="1010">
        <f t="shared" si="42"/>
        <v>0</v>
      </c>
      <c r="AR113" s="1010"/>
      <c r="AS113" s="1010"/>
      <c r="AT113" s="996"/>
      <c r="AU113" s="1010">
        <f t="shared" si="43"/>
        <v>0</v>
      </c>
      <c r="AV113" s="1010"/>
      <c r="AW113" s="1010"/>
      <c r="AX113" s="996"/>
      <c r="AY113" s="1010">
        <f t="shared" si="44"/>
        <v>0</v>
      </c>
      <c r="AZ113" s="1010"/>
      <c r="BA113" s="1010"/>
      <c r="BB113" s="996"/>
      <c r="BC113" s="1010">
        <f t="shared" si="45"/>
        <v>0</v>
      </c>
      <c r="BD113" s="1010"/>
      <c r="BE113" s="1010"/>
      <c r="BF113" s="996"/>
      <c r="BG113" s="1010">
        <f t="shared" si="46"/>
        <v>0</v>
      </c>
      <c r="BH113" s="1010"/>
      <c r="BI113" s="1010"/>
      <c r="BJ113" s="996"/>
      <c r="BK113" s="1010">
        <f t="shared" si="47"/>
        <v>0</v>
      </c>
      <c r="BL113" s="1010"/>
      <c r="BM113" s="1010"/>
      <c r="BN113" s="996"/>
      <c r="BO113" s="1010">
        <f t="shared" si="48"/>
        <v>0</v>
      </c>
      <c r="BP113" s="1010"/>
      <c r="BQ113" s="1010"/>
      <c r="BS113" s="1010">
        <f t="shared" si="49"/>
        <v>0</v>
      </c>
      <c r="BT113" s="1010"/>
      <c r="BU113" s="1010"/>
      <c r="BW113" s="1010">
        <f t="shared" si="50"/>
        <v>0</v>
      </c>
      <c r="BX113" s="1010"/>
      <c r="BY113" s="1010"/>
      <c r="CA113" s="1010">
        <f t="shared" si="51"/>
        <v>0</v>
      </c>
      <c r="CB113" s="1010"/>
      <c r="CC113" s="1010"/>
      <c r="CE113" s="1010">
        <f t="shared" si="52"/>
        <v>0</v>
      </c>
      <c r="CF113" s="1010"/>
      <c r="CG113" s="1010"/>
      <c r="CI113" s="1010">
        <f t="shared" si="53"/>
        <v>0</v>
      </c>
      <c r="CJ113" s="1010"/>
      <c r="CK113" s="1010"/>
      <c r="CM113" s="1010">
        <f t="shared" si="54"/>
        <v>0</v>
      </c>
      <c r="CN113" s="1010"/>
      <c r="CO113" s="1010"/>
      <c r="CQ113" s="1010">
        <f t="shared" si="55"/>
        <v>0</v>
      </c>
      <c r="CR113" s="1010"/>
      <c r="CS113" s="1010"/>
      <c r="CU113" s="1010">
        <f t="shared" si="56"/>
        <v>0</v>
      </c>
      <c r="CV113" s="1010"/>
      <c r="CW113" s="1010"/>
      <c r="CY113" s="1010">
        <f t="shared" si="57"/>
        <v>0</v>
      </c>
      <c r="CZ113" s="1010"/>
      <c r="DA113" s="1010"/>
      <c r="DC113" s="1010">
        <f t="shared" si="58"/>
        <v>0</v>
      </c>
      <c r="DD113" s="1010"/>
      <c r="DE113" s="1010"/>
      <c r="DG113" s="1010">
        <f t="shared" si="59"/>
        <v>0</v>
      </c>
      <c r="DH113" s="1010"/>
      <c r="DI113" s="1010"/>
      <c r="DK113" s="1010">
        <f t="shared" si="60"/>
        <v>0</v>
      </c>
      <c r="DL113" s="1010"/>
      <c r="DM113" s="1010"/>
      <c r="DO113" s="1010"/>
      <c r="DP113" s="1010"/>
      <c r="DQ113" s="1010"/>
      <c r="DS113" s="1010"/>
      <c r="DT113" s="1010"/>
      <c r="DU113" s="1010"/>
      <c r="DW113" s="1010"/>
      <c r="DX113" s="1010"/>
      <c r="DY113" s="1010"/>
      <c r="EA113" s="1010"/>
      <c r="EB113" s="1010"/>
      <c r="EC113" s="1010"/>
    </row>
    <row r="114" spans="2:133" ht="14.25" customHeight="1">
      <c r="B114" s="1978">
        <f t="shared" si="35"/>
        <v>48730</v>
      </c>
      <c r="C114" s="1010">
        <f t="shared" si="32"/>
        <v>192033918.4699994</v>
      </c>
      <c r="D114" s="1010">
        <f t="shared" si="33"/>
        <v>4285688.3899999997</v>
      </c>
      <c r="E114" s="1010">
        <f t="shared" si="34"/>
        <v>912070.65</v>
      </c>
      <c r="F114" s="998"/>
      <c r="G114" s="1010">
        <f t="shared" si="61"/>
        <v>192033918.4699994</v>
      </c>
      <c r="H114" s="1010">
        <v>4285688.3899999997</v>
      </c>
      <c r="I114" s="1010">
        <v>912070.65</v>
      </c>
      <c r="J114" s="996"/>
      <c r="K114" s="1010">
        <f t="shared" si="62"/>
        <v>0</v>
      </c>
      <c r="L114" s="1010"/>
      <c r="M114" s="1010"/>
      <c r="N114" s="1000"/>
      <c r="O114" s="1010">
        <f t="shared" si="63"/>
        <v>0</v>
      </c>
      <c r="P114" s="1010"/>
      <c r="Q114" s="1010"/>
      <c r="R114" s="996"/>
      <c r="S114" s="1010">
        <f t="shared" si="36"/>
        <v>0</v>
      </c>
      <c r="T114" s="1010"/>
      <c r="U114" s="1010"/>
      <c r="V114" s="996"/>
      <c r="W114" s="1010">
        <f t="shared" si="37"/>
        <v>0</v>
      </c>
      <c r="X114" s="1010"/>
      <c r="Y114" s="1010"/>
      <c r="Z114" s="996"/>
      <c r="AA114" s="1010">
        <f t="shared" si="38"/>
        <v>0</v>
      </c>
      <c r="AB114" s="1010"/>
      <c r="AC114" s="1010"/>
      <c r="AD114" s="996"/>
      <c r="AE114" s="1010">
        <f t="shared" si="39"/>
        <v>0</v>
      </c>
      <c r="AF114" s="1010"/>
      <c r="AG114" s="1010"/>
      <c r="AH114" s="996"/>
      <c r="AI114" s="1010">
        <f t="shared" si="40"/>
        <v>0</v>
      </c>
      <c r="AJ114" s="1010"/>
      <c r="AK114" s="1010"/>
      <c r="AL114" s="996"/>
      <c r="AM114" s="1010">
        <f t="shared" si="41"/>
        <v>0</v>
      </c>
      <c r="AN114" s="1010"/>
      <c r="AO114" s="1010"/>
      <c r="AP114" s="996"/>
      <c r="AQ114" s="1010">
        <f t="shared" si="42"/>
        <v>0</v>
      </c>
      <c r="AR114" s="1010"/>
      <c r="AS114" s="1010"/>
      <c r="AT114" s="996"/>
      <c r="AU114" s="1010">
        <f t="shared" si="43"/>
        <v>0</v>
      </c>
      <c r="AV114" s="1010"/>
      <c r="AW114" s="1010"/>
      <c r="AX114" s="996"/>
      <c r="AY114" s="1010">
        <f t="shared" si="44"/>
        <v>0</v>
      </c>
      <c r="AZ114" s="1010"/>
      <c r="BA114" s="1010"/>
      <c r="BB114" s="996"/>
      <c r="BC114" s="1010">
        <f t="shared" si="45"/>
        <v>0</v>
      </c>
      <c r="BD114" s="1010"/>
      <c r="BE114" s="1010"/>
      <c r="BF114" s="996"/>
      <c r="BG114" s="1010">
        <f t="shared" si="46"/>
        <v>0</v>
      </c>
      <c r="BH114" s="1010"/>
      <c r="BI114" s="1010"/>
      <c r="BJ114" s="996"/>
      <c r="BK114" s="1010">
        <f t="shared" si="47"/>
        <v>0</v>
      </c>
      <c r="BL114" s="1010"/>
      <c r="BM114" s="1010"/>
      <c r="BN114" s="996"/>
      <c r="BO114" s="1010">
        <f t="shared" si="48"/>
        <v>0</v>
      </c>
      <c r="BP114" s="1010"/>
      <c r="BQ114" s="1010"/>
      <c r="BS114" s="1010">
        <f t="shared" si="49"/>
        <v>0</v>
      </c>
      <c r="BT114" s="1010"/>
      <c r="BU114" s="1010"/>
      <c r="BW114" s="1010">
        <f t="shared" si="50"/>
        <v>0</v>
      </c>
      <c r="BX114" s="1010"/>
      <c r="BY114" s="1010"/>
      <c r="CA114" s="1010">
        <f t="shared" si="51"/>
        <v>0</v>
      </c>
      <c r="CB114" s="1010"/>
      <c r="CC114" s="1010"/>
      <c r="CE114" s="1010">
        <f t="shared" si="52"/>
        <v>0</v>
      </c>
      <c r="CF114" s="1010"/>
      <c r="CG114" s="1010"/>
      <c r="CI114" s="1010">
        <f t="shared" si="53"/>
        <v>0</v>
      </c>
      <c r="CJ114" s="1010"/>
      <c r="CK114" s="1010"/>
      <c r="CM114" s="1010">
        <f t="shared" si="54"/>
        <v>0</v>
      </c>
      <c r="CN114" s="1010"/>
      <c r="CO114" s="1010"/>
      <c r="CQ114" s="1010">
        <f t="shared" si="55"/>
        <v>0</v>
      </c>
      <c r="CR114" s="1010"/>
      <c r="CS114" s="1010"/>
      <c r="CU114" s="1010">
        <f t="shared" si="56"/>
        <v>0</v>
      </c>
      <c r="CV114" s="1010"/>
      <c r="CW114" s="1010"/>
      <c r="CY114" s="1010">
        <f t="shared" si="57"/>
        <v>0</v>
      </c>
      <c r="CZ114" s="1010"/>
      <c r="DA114" s="1010"/>
      <c r="DC114" s="1010">
        <f t="shared" si="58"/>
        <v>0</v>
      </c>
      <c r="DD114" s="1010"/>
      <c r="DE114" s="1010"/>
      <c r="DG114" s="1010">
        <f t="shared" si="59"/>
        <v>0</v>
      </c>
      <c r="DH114" s="1010"/>
      <c r="DI114" s="1010"/>
      <c r="DK114" s="1010">
        <f t="shared" si="60"/>
        <v>0</v>
      </c>
      <c r="DL114" s="1010"/>
      <c r="DM114" s="1010"/>
      <c r="DO114" s="1010"/>
      <c r="DP114" s="1010"/>
      <c r="DQ114" s="1010"/>
      <c r="DS114" s="1010"/>
      <c r="DT114" s="1010"/>
      <c r="DU114" s="1010"/>
      <c r="DW114" s="1010"/>
      <c r="DX114" s="1010"/>
      <c r="DY114" s="1010"/>
      <c r="EA114" s="1010"/>
      <c r="EB114" s="1010"/>
      <c r="EC114" s="1010"/>
    </row>
    <row r="115" spans="2:133" ht="14.25" customHeight="1">
      <c r="B115" s="1978">
        <f t="shared" si="35"/>
        <v>48760</v>
      </c>
      <c r="C115" s="1010">
        <f t="shared" si="32"/>
        <v>187748230.07999942</v>
      </c>
      <c r="D115" s="1010">
        <f t="shared" si="33"/>
        <v>4228981.63</v>
      </c>
      <c r="E115" s="1010">
        <f t="shared" si="34"/>
        <v>891655.12</v>
      </c>
      <c r="F115" s="998"/>
      <c r="G115" s="1010">
        <f t="shared" si="61"/>
        <v>187748230.07999942</v>
      </c>
      <c r="H115" s="1010">
        <v>4228981.63</v>
      </c>
      <c r="I115" s="1010">
        <v>891655.12</v>
      </c>
      <c r="J115" s="996"/>
      <c r="K115" s="1010">
        <f t="shared" si="62"/>
        <v>0</v>
      </c>
      <c r="L115" s="1010"/>
      <c r="M115" s="1010"/>
      <c r="N115" s="1000"/>
      <c r="O115" s="1010">
        <f t="shared" si="63"/>
        <v>0</v>
      </c>
      <c r="P115" s="1010"/>
      <c r="Q115" s="1010"/>
      <c r="R115" s="996"/>
      <c r="S115" s="1010">
        <f t="shared" si="36"/>
        <v>0</v>
      </c>
      <c r="T115" s="1010"/>
      <c r="U115" s="1010"/>
      <c r="V115" s="996"/>
      <c r="W115" s="1010">
        <f t="shared" si="37"/>
        <v>0</v>
      </c>
      <c r="X115" s="1010"/>
      <c r="Y115" s="1010"/>
      <c r="Z115" s="996"/>
      <c r="AA115" s="1010">
        <f t="shared" si="38"/>
        <v>0</v>
      </c>
      <c r="AB115" s="1010"/>
      <c r="AC115" s="1010"/>
      <c r="AD115" s="996"/>
      <c r="AE115" s="1010">
        <f t="shared" si="39"/>
        <v>0</v>
      </c>
      <c r="AF115" s="1010"/>
      <c r="AG115" s="1010"/>
      <c r="AH115" s="996"/>
      <c r="AI115" s="1010">
        <f t="shared" si="40"/>
        <v>0</v>
      </c>
      <c r="AJ115" s="1010"/>
      <c r="AK115" s="1010"/>
      <c r="AL115" s="996"/>
      <c r="AM115" s="1010">
        <f t="shared" si="41"/>
        <v>0</v>
      </c>
      <c r="AN115" s="1010"/>
      <c r="AO115" s="1010"/>
      <c r="AP115" s="996"/>
      <c r="AQ115" s="1010">
        <f t="shared" si="42"/>
        <v>0</v>
      </c>
      <c r="AR115" s="1010"/>
      <c r="AS115" s="1010"/>
      <c r="AT115" s="996"/>
      <c r="AU115" s="1010">
        <f t="shared" si="43"/>
        <v>0</v>
      </c>
      <c r="AV115" s="1010"/>
      <c r="AW115" s="1010"/>
      <c r="AX115" s="996"/>
      <c r="AY115" s="1010">
        <f t="shared" si="44"/>
        <v>0</v>
      </c>
      <c r="AZ115" s="1010"/>
      <c r="BA115" s="1010"/>
      <c r="BB115" s="996"/>
      <c r="BC115" s="1010">
        <f t="shared" si="45"/>
        <v>0</v>
      </c>
      <c r="BD115" s="1010"/>
      <c r="BE115" s="1010"/>
      <c r="BF115" s="996"/>
      <c r="BG115" s="1010">
        <f t="shared" si="46"/>
        <v>0</v>
      </c>
      <c r="BH115" s="1010"/>
      <c r="BI115" s="1010"/>
      <c r="BJ115" s="996"/>
      <c r="BK115" s="1010">
        <f t="shared" si="47"/>
        <v>0</v>
      </c>
      <c r="BL115" s="1010"/>
      <c r="BM115" s="1010"/>
      <c r="BN115" s="996"/>
      <c r="BO115" s="1010">
        <f t="shared" si="48"/>
        <v>0</v>
      </c>
      <c r="BP115" s="1010"/>
      <c r="BQ115" s="1010"/>
      <c r="BS115" s="1010">
        <f t="shared" si="49"/>
        <v>0</v>
      </c>
      <c r="BT115" s="1010"/>
      <c r="BU115" s="1010"/>
      <c r="BW115" s="1010">
        <f t="shared" si="50"/>
        <v>0</v>
      </c>
      <c r="BX115" s="1010"/>
      <c r="BY115" s="1010"/>
      <c r="CA115" s="1010">
        <f t="shared" si="51"/>
        <v>0</v>
      </c>
      <c r="CB115" s="1010"/>
      <c r="CC115" s="1010"/>
      <c r="CE115" s="1010">
        <f t="shared" si="52"/>
        <v>0</v>
      </c>
      <c r="CF115" s="1010"/>
      <c r="CG115" s="1010"/>
      <c r="CI115" s="1010">
        <f t="shared" si="53"/>
        <v>0</v>
      </c>
      <c r="CJ115" s="1010"/>
      <c r="CK115" s="1010"/>
      <c r="CM115" s="1010">
        <f t="shared" si="54"/>
        <v>0</v>
      </c>
      <c r="CN115" s="1010"/>
      <c r="CO115" s="1010"/>
      <c r="CQ115" s="1010">
        <f t="shared" si="55"/>
        <v>0</v>
      </c>
      <c r="CR115" s="1010"/>
      <c r="CS115" s="1010"/>
      <c r="CU115" s="1010">
        <f t="shared" si="56"/>
        <v>0</v>
      </c>
      <c r="CV115" s="1010"/>
      <c r="CW115" s="1010"/>
      <c r="CY115" s="1010">
        <f t="shared" si="57"/>
        <v>0</v>
      </c>
      <c r="CZ115" s="1010"/>
      <c r="DA115" s="1010"/>
      <c r="DC115" s="1010">
        <f t="shared" si="58"/>
        <v>0</v>
      </c>
      <c r="DD115" s="1010"/>
      <c r="DE115" s="1010"/>
      <c r="DG115" s="1010">
        <f t="shared" si="59"/>
        <v>0</v>
      </c>
      <c r="DH115" s="1010"/>
      <c r="DI115" s="1010"/>
      <c r="DK115" s="1010">
        <f t="shared" si="60"/>
        <v>0</v>
      </c>
      <c r="DL115" s="1010"/>
      <c r="DM115" s="1010"/>
      <c r="DO115" s="1010"/>
      <c r="DP115" s="1010"/>
      <c r="DQ115" s="1010"/>
      <c r="DS115" s="1010"/>
      <c r="DT115" s="1010"/>
      <c r="DU115" s="1010"/>
      <c r="DW115" s="1010"/>
      <c r="DX115" s="1010"/>
      <c r="DY115" s="1010"/>
      <c r="EA115" s="1010"/>
      <c r="EB115" s="1010"/>
      <c r="EC115" s="1010"/>
    </row>
    <row r="116" spans="2:133" ht="14.25" customHeight="1">
      <c r="B116" s="1978">
        <f t="shared" si="35"/>
        <v>48791</v>
      </c>
      <c r="C116" s="1010">
        <f t="shared" si="32"/>
        <v>183519248.44999942</v>
      </c>
      <c r="D116" s="1010">
        <f t="shared" si="33"/>
        <v>4175264.34</v>
      </c>
      <c r="E116" s="1010">
        <f t="shared" si="34"/>
        <v>871487.2</v>
      </c>
      <c r="F116" s="998"/>
      <c r="G116" s="1010">
        <f t="shared" si="61"/>
        <v>183519248.44999942</v>
      </c>
      <c r="H116" s="1010">
        <v>4175264.34</v>
      </c>
      <c r="I116" s="1010">
        <v>871487.2</v>
      </c>
      <c r="J116" s="996"/>
      <c r="K116" s="1010">
        <f t="shared" si="62"/>
        <v>0</v>
      </c>
      <c r="L116" s="1010"/>
      <c r="M116" s="1010"/>
      <c r="N116" s="1000"/>
      <c r="O116" s="1010">
        <f t="shared" si="63"/>
        <v>0</v>
      </c>
      <c r="P116" s="1010"/>
      <c r="Q116" s="1010"/>
      <c r="R116" s="996"/>
      <c r="S116" s="1010">
        <f t="shared" si="36"/>
        <v>0</v>
      </c>
      <c r="T116" s="1010"/>
      <c r="U116" s="1010"/>
      <c r="V116" s="996"/>
      <c r="W116" s="1010">
        <f t="shared" si="37"/>
        <v>0</v>
      </c>
      <c r="X116" s="1010"/>
      <c r="Y116" s="1010"/>
      <c r="Z116" s="996"/>
      <c r="AA116" s="1010">
        <f t="shared" si="38"/>
        <v>0</v>
      </c>
      <c r="AB116" s="1010"/>
      <c r="AC116" s="1010"/>
      <c r="AD116" s="996"/>
      <c r="AE116" s="1010">
        <f t="shared" si="39"/>
        <v>0</v>
      </c>
      <c r="AF116" s="1010"/>
      <c r="AG116" s="1010"/>
      <c r="AH116" s="996"/>
      <c r="AI116" s="1010">
        <f t="shared" si="40"/>
        <v>0</v>
      </c>
      <c r="AJ116" s="1010"/>
      <c r="AK116" s="1010"/>
      <c r="AL116" s="996"/>
      <c r="AM116" s="1010">
        <f t="shared" si="41"/>
        <v>0</v>
      </c>
      <c r="AN116" s="1010"/>
      <c r="AO116" s="1010"/>
      <c r="AP116" s="996"/>
      <c r="AQ116" s="1010">
        <f t="shared" si="42"/>
        <v>0</v>
      </c>
      <c r="AR116" s="1010"/>
      <c r="AS116" s="1010"/>
      <c r="AT116" s="996"/>
      <c r="AU116" s="1010">
        <f t="shared" si="43"/>
        <v>0</v>
      </c>
      <c r="AV116" s="1010"/>
      <c r="AW116" s="1010"/>
      <c r="AX116" s="996"/>
      <c r="AY116" s="1010">
        <f t="shared" si="44"/>
        <v>0</v>
      </c>
      <c r="AZ116" s="1010"/>
      <c r="BA116" s="1010"/>
      <c r="BB116" s="996"/>
      <c r="BC116" s="1010">
        <f t="shared" si="45"/>
        <v>0</v>
      </c>
      <c r="BD116" s="1010"/>
      <c r="BE116" s="1010"/>
      <c r="BF116" s="996"/>
      <c r="BG116" s="1010">
        <f t="shared" si="46"/>
        <v>0</v>
      </c>
      <c r="BH116" s="1010"/>
      <c r="BI116" s="1010"/>
      <c r="BJ116" s="996"/>
      <c r="BK116" s="1010">
        <f t="shared" si="47"/>
        <v>0</v>
      </c>
      <c r="BL116" s="1010"/>
      <c r="BM116" s="1010"/>
      <c r="BN116" s="996"/>
      <c r="BO116" s="1010">
        <f t="shared" si="48"/>
        <v>0</v>
      </c>
      <c r="BP116" s="1010"/>
      <c r="BQ116" s="1010"/>
      <c r="BS116" s="1010">
        <f t="shared" si="49"/>
        <v>0</v>
      </c>
      <c r="BT116" s="1010"/>
      <c r="BU116" s="1010"/>
      <c r="BW116" s="1010">
        <f t="shared" si="50"/>
        <v>0</v>
      </c>
      <c r="BX116" s="1010"/>
      <c r="BY116" s="1010"/>
      <c r="CA116" s="1010">
        <f t="shared" si="51"/>
        <v>0</v>
      </c>
      <c r="CB116" s="1010"/>
      <c r="CC116" s="1010"/>
      <c r="CE116" s="1010">
        <f t="shared" si="52"/>
        <v>0</v>
      </c>
      <c r="CF116" s="1010"/>
      <c r="CG116" s="1010"/>
      <c r="CI116" s="1010">
        <f t="shared" si="53"/>
        <v>0</v>
      </c>
      <c r="CJ116" s="1010"/>
      <c r="CK116" s="1010"/>
      <c r="CM116" s="1010">
        <f t="shared" si="54"/>
        <v>0</v>
      </c>
      <c r="CN116" s="1010"/>
      <c r="CO116" s="1010"/>
      <c r="CQ116" s="1010">
        <f t="shared" si="55"/>
        <v>0</v>
      </c>
      <c r="CR116" s="1010"/>
      <c r="CS116" s="1010"/>
      <c r="CU116" s="1010">
        <f t="shared" si="56"/>
        <v>0</v>
      </c>
      <c r="CV116" s="1010"/>
      <c r="CW116" s="1010"/>
      <c r="CY116" s="1010">
        <f t="shared" si="57"/>
        <v>0</v>
      </c>
      <c r="CZ116" s="1010"/>
      <c r="DA116" s="1010"/>
      <c r="DC116" s="1010">
        <f t="shared" si="58"/>
        <v>0</v>
      </c>
      <c r="DD116" s="1010"/>
      <c r="DE116" s="1010"/>
      <c r="DG116" s="1010">
        <f t="shared" si="59"/>
        <v>0</v>
      </c>
      <c r="DH116" s="1010"/>
      <c r="DI116" s="1010"/>
      <c r="DK116" s="1010">
        <f t="shared" si="60"/>
        <v>0</v>
      </c>
      <c r="DL116" s="1010"/>
      <c r="DM116" s="1010"/>
      <c r="DO116" s="1010"/>
      <c r="DP116" s="1010"/>
      <c r="DQ116" s="1010"/>
      <c r="DS116" s="1010"/>
      <c r="DT116" s="1010"/>
      <c r="DU116" s="1010"/>
      <c r="DW116" s="1010"/>
      <c r="DX116" s="1010"/>
      <c r="DY116" s="1010"/>
      <c r="EA116" s="1010"/>
      <c r="EB116" s="1010"/>
      <c r="EC116" s="1010"/>
    </row>
    <row r="117" spans="2:133" ht="14.25" customHeight="1">
      <c r="B117" s="1978">
        <f t="shared" si="35"/>
        <v>48822</v>
      </c>
      <c r="C117" s="1010">
        <f t="shared" si="32"/>
        <v>179343984.10999942</v>
      </c>
      <c r="D117" s="1010">
        <f t="shared" si="33"/>
        <v>4121586.57</v>
      </c>
      <c r="E117" s="1010">
        <f t="shared" si="34"/>
        <v>851574.31</v>
      </c>
      <c r="F117" s="998"/>
      <c r="G117" s="1010">
        <f t="shared" si="61"/>
        <v>179343984.10999942</v>
      </c>
      <c r="H117" s="1010">
        <v>4121586.57</v>
      </c>
      <c r="I117" s="1010">
        <v>851574.31</v>
      </c>
      <c r="J117" s="996"/>
      <c r="K117" s="1010">
        <f t="shared" si="62"/>
        <v>0</v>
      </c>
      <c r="L117" s="1010"/>
      <c r="M117" s="1010"/>
      <c r="N117" s="1000"/>
      <c r="O117" s="1010">
        <f t="shared" si="63"/>
        <v>0</v>
      </c>
      <c r="P117" s="1010"/>
      <c r="Q117" s="1010"/>
      <c r="R117" s="996"/>
      <c r="S117" s="1010">
        <f t="shared" si="36"/>
        <v>0</v>
      </c>
      <c r="T117" s="1010"/>
      <c r="U117" s="1010"/>
      <c r="V117" s="996"/>
      <c r="W117" s="1010">
        <f t="shared" si="37"/>
        <v>0</v>
      </c>
      <c r="X117" s="1010"/>
      <c r="Y117" s="1010"/>
      <c r="Z117" s="996"/>
      <c r="AA117" s="1010">
        <f t="shared" si="38"/>
        <v>0</v>
      </c>
      <c r="AB117" s="1010"/>
      <c r="AC117" s="1010"/>
      <c r="AD117" s="996"/>
      <c r="AE117" s="1010">
        <f t="shared" si="39"/>
        <v>0</v>
      </c>
      <c r="AF117" s="1010"/>
      <c r="AG117" s="1010"/>
      <c r="AH117" s="996"/>
      <c r="AI117" s="1010">
        <f t="shared" si="40"/>
        <v>0</v>
      </c>
      <c r="AJ117" s="1010"/>
      <c r="AK117" s="1010"/>
      <c r="AL117" s="996"/>
      <c r="AM117" s="1010">
        <f t="shared" si="41"/>
        <v>0</v>
      </c>
      <c r="AN117" s="1010"/>
      <c r="AO117" s="1010"/>
      <c r="AP117" s="996"/>
      <c r="AQ117" s="1010">
        <f t="shared" si="42"/>
        <v>0</v>
      </c>
      <c r="AR117" s="1010"/>
      <c r="AS117" s="1010"/>
      <c r="AT117" s="996"/>
      <c r="AU117" s="1010">
        <f t="shared" si="43"/>
        <v>0</v>
      </c>
      <c r="AV117" s="1010"/>
      <c r="AW117" s="1010"/>
      <c r="AX117" s="996"/>
      <c r="AY117" s="1010">
        <f t="shared" si="44"/>
        <v>0</v>
      </c>
      <c r="AZ117" s="1010"/>
      <c r="BA117" s="1010"/>
      <c r="BB117" s="996"/>
      <c r="BC117" s="1010">
        <f t="shared" si="45"/>
        <v>0</v>
      </c>
      <c r="BD117" s="1010"/>
      <c r="BE117" s="1010"/>
      <c r="BF117" s="996"/>
      <c r="BG117" s="1010">
        <f t="shared" si="46"/>
        <v>0</v>
      </c>
      <c r="BH117" s="1010"/>
      <c r="BI117" s="1010"/>
      <c r="BJ117" s="996"/>
      <c r="BK117" s="1010">
        <f t="shared" si="47"/>
        <v>0</v>
      </c>
      <c r="BL117" s="1010"/>
      <c r="BM117" s="1010"/>
      <c r="BN117" s="996"/>
      <c r="BO117" s="1010">
        <f t="shared" si="48"/>
        <v>0</v>
      </c>
      <c r="BP117" s="1010"/>
      <c r="BQ117" s="1010"/>
      <c r="BS117" s="1010">
        <f t="shared" si="49"/>
        <v>0</v>
      </c>
      <c r="BT117" s="1010"/>
      <c r="BU117" s="1010"/>
      <c r="BW117" s="1010">
        <f t="shared" si="50"/>
        <v>0</v>
      </c>
      <c r="BX117" s="1010"/>
      <c r="BY117" s="1010"/>
      <c r="CA117" s="1010">
        <f t="shared" si="51"/>
        <v>0</v>
      </c>
      <c r="CB117" s="1010"/>
      <c r="CC117" s="1010"/>
      <c r="CE117" s="1010">
        <f t="shared" si="52"/>
        <v>0</v>
      </c>
      <c r="CF117" s="1010"/>
      <c r="CG117" s="1010"/>
      <c r="CI117" s="1010">
        <f t="shared" si="53"/>
        <v>0</v>
      </c>
      <c r="CJ117" s="1010"/>
      <c r="CK117" s="1010"/>
      <c r="CM117" s="1010">
        <f t="shared" si="54"/>
        <v>0</v>
      </c>
      <c r="CN117" s="1010"/>
      <c r="CO117" s="1010"/>
      <c r="CQ117" s="1010">
        <f t="shared" si="55"/>
        <v>0</v>
      </c>
      <c r="CR117" s="1010"/>
      <c r="CS117" s="1010"/>
      <c r="CU117" s="1010">
        <f t="shared" si="56"/>
        <v>0</v>
      </c>
      <c r="CV117" s="1010"/>
      <c r="CW117" s="1010"/>
      <c r="CY117" s="1010">
        <f t="shared" si="57"/>
        <v>0</v>
      </c>
      <c r="CZ117" s="1010"/>
      <c r="DA117" s="1010"/>
      <c r="DC117" s="1010">
        <f t="shared" si="58"/>
        <v>0</v>
      </c>
      <c r="DD117" s="1010"/>
      <c r="DE117" s="1010"/>
      <c r="DG117" s="1010">
        <f t="shared" si="59"/>
        <v>0</v>
      </c>
      <c r="DH117" s="1010"/>
      <c r="DI117" s="1010"/>
      <c r="DK117" s="1010">
        <f t="shared" si="60"/>
        <v>0</v>
      </c>
      <c r="DL117" s="1010"/>
      <c r="DM117" s="1010"/>
      <c r="DO117" s="1010"/>
      <c r="DP117" s="1010"/>
      <c r="DQ117" s="1010"/>
      <c r="DS117" s="1010"/>
      <c r="DT117" s="1010"/>
      <c r="DU117" s="1010"/>
      <c r="DW117" s="1010"/>
      <c r="DX117" s="1010"/>
      <c r="DY117" s="1010"/>
      <c r="EA117" s="1010"/>
      <c r="EB117" s="1010"/>
      <c r="EC117" s="1010"/>
    </row>
    <row r="118" spans="2:133" ht="14.25" customHeight="1">
      <c r="B118" s="1978">
        <f t="shared" si="35"/>
        <v>48852</v>
      </c>
      <c r="C118" s="1010">
        <f t="shared" si="32"/>
        <v>175222397.53999943</v>
      </c>
      <c r="D118" s="1010">
        <f t="shared" si="33"/>
        <v>4059641.87</v>
      </c>
      <c r="E118" s="1010">
        <f t="shared" si="34"/>
        <v>831909.46</v>
      </c>
      <c r="F118" s="998"/>
      <c r="G118" s="1010">
        <f t="shared" si="61"/>
        <v>175222397.53999943</v>
      </c>
      <c r="H118" s="1010">
        <v>4059641.87</v>
      </c>
      <c r="I118" s="1010">
        <v>831909.46</v>
      </c>
      <c r="J118" s="996"/>
      <c r="K118" s="1010">
        <f t="shared" si="62"/>
        <v>0</v>
      </c>
      <c r="L118" s="1010"/>
      <c r="M118" s="1010"/>
      <c r="N118" s="1000"/>
      <c r="O118" s="1010">
        <f t="shared" si="63"/>
        <v>0</v>
      </c>
      <c r="P118" s="1010"/>
      <c r="Q118" s="1010"/>
      <c r="R118" s="996"/>
      <c r="S118" s="1010">
        <f t="shared" si="36"/>
        <v>0</v>
      </c>
      <c r="T118" s="1010"/>
      <c r="U118" s="1010"/>
      <c r="V118" s="996"/>
      <c r="W118" s="1010">
        <f t="shared" si="37"/>
        <v>0</v>
      </c>
      <c r="X118" s="1010"/>
      <c r="Y118" s="1010"/>
      <c r="Z118" s="996"/>
      <c r="AA118" s="1010">
        <f t="shared" si="38"/>
        <v>0</v>
      </c>
      <c r="AB118" s="1010"/>
      <c r="AC118" s="1010"/>
      <c r="AD118" s="996"/>
      <c r="AE118" s="1010">
        <f t="shared" si="39"/>
        <v>0</v>
      </c>
      <c r="AF118" s="1010"/>
      <c r="AG118" s="1010"/>
      <c r="AH118" s="996"/>
      <c r="AI118" s="1010">
        <f t="shared" si="40"/>
        <v>0</v>
      </c>
      <c r="AJ118" s="1010"/>
      <c r="AK118" s="1010"/>
      <c r="AL118" s="996"/>
      <c r="AM118" s="1010">
        <f t="shared" si="41"/>
        <v>0</v>
      </c>
      <c r="AN118" s="1010"/>
      <c r="AO118" s="1010"/>
      <c r="AP118" s="996"/>
      <c r="AQ118" s="1010">
        <f t="shared" si="42"/>
        <v>0</v>
      </c>
      <c r="AR118" s="1010"/>
      <c r="AS118" s="1010"/>
      <c r="AT118" s="996"/>
      <c r="AU118" s="1010">
        <f t="shared" si="43"/>
        <v>0</v>
      </c>
      <c r="AV118" s="1010"/>
      <c r="AW118" s="1010"/>
      <c r="AX118" s="996"/>
      <c r="AY118" s="1010">
        <f t="shared" si="44"/>
        <v>0</v>
      </c>
      <c r="AZ118" s="1010"/>
      <c r="BA118" s="1010"/>
      <c r="BB118" s="996"/>
      <c r="BC118" s="1010">
        <f t="shared" si="45"/>
        <v>0</v>
      </c>
      <c r="BD118" s="1010"/>
      <c r="BE118" s="1010"/>
      <c r="BF118" s="996"/>
      <c r="BG118" s="1010">
        <f t="shared" si="46"/>
        <v>0</v>
      </c>
      <c r="BH118" s="1010"/>
      <c r="BI118" s="1010"/>
      <c r="BJ118" s="996"/>
      <c r="BK118" s="1010">
        <f t="shared" si="47"/>
        <v>0</v>
      </c>
      <c r="BL118" s="1010"/>
      <c r="BM118" s="1010"/>
      <c r="BN118" s="996"/>
      <c r="BO118" s="1010">
        <f t="shared" si="48"/>
        <v>0</v>
      </c>
      <c r="BP118" s="1010"/>
      <c r="BQ118" s="1010"/>
      <c r="BS118" s="1010">
        <f t="shared" si="49"/>
        <v>0</v>
      </c>
      <c r="BT118" s="1010"/>
      <c r="BU118" s="1010"/>
      <c r="BW118" s="1010">
        <f t="shared" si="50"/>
        <v>0</v>
      </c>
      <c r="BX118" s="1010"/>
      <c r="BY118" s="1010"/>
      <c r="CA118" s="1010">
        <f t="shared" si="51"/>
        <v>0</v>
      </c>
      <c r="CB118" s="1010"/>
      <c r="CC118" s="1010"/>
      <c r="CE118" s="1010">
        <f t="shared" si="52"/>
        <v>0</v>
      </c>
      <c r="CF118" s="1010"/>
      <c r="CG118" s="1010"/>
      <c r="CI118" s="1010">
        <f t="shared" si="53"/>
        <v>0</v>
      </c>
      <c r="CJ118" s="1010"/>
      <c r="CK118" s="1010"/>
      <c r="CM118" s="1010">
        <f t="shared" si="54"/>
        <v>0</v>
      </c>
      <c r="CN118" s="1010"/>
      <c r="CO118" s="1010"/>
      <c r="CQ118" s="1010">
        <f t="shared" si="55"/>
        <v>0</v>
      </c>
      <c r="CR118" s="1010"/>
      <c r="CS118" s="1010"/>
      <c r="CU118" s="1010">
        <f t="shared" si="56"/>
        <v>0</v>
      </c>
      <c r="CV118" s="1010"/>
      <c r="CW118" s="1010"/>
      <c r="CY118" s="1010">
        <f t="shared" si="57"/>
        <v>0</v>
      </c>
      <c r="CZ118" s="1010"/>
      <c r="DA118" s="1010"/>
      <c r="DC118" s="1010">
        <f t="shared" si="58"/>
        <v>0</v>
      </c>
      <c r="DD118" s="1010"/>
      <c r="DE118" s="1010"/>
      <c r="DG118" s="1010">
        <f t="shared" si="59"/>
        <v>0</v>
      </c>
      <c r="DH118" s="1010"/>
      <c r="DI118" s="1010"/>
      <c r="DK118" s="1010">
        <f t="shared" si="60"/>
        <v>0</v>
      </c>
      <c r="DL118" s="1010"/>
      <c r="DM118" s="1010"/>
      <c r="DO118" s="1010"/>
      <c r="DP118" s="1010"/>
      <c r="DQ118" s="1010"/>
      <c r="DS118" s="1010"/>
      <c r="DT118" s="1010"/>
      <c r="DU118" s="1010"/>
      <c r="DW118" s="1010"/>
      <c r="DX118" s="1010"/>
      <c r="DY118" s="1010"/>
      <c r="EA118" s="1010"/>
      <c r="EB118" s="1010"/>
      <c r="EC118" s="1010"/>
    </row>
    <row r="119" spans="2:133" ht="14.25" customHeight="1">
      <c r="B119" s="1978">
        <f t="shared" si="35"/>
        <v>48883</v>
      </c>
      <c r="C119" s="1010">
        <f t="shared" si="32"/>
        <v>171162755.66999942</v>
      </c>
      <c r="D119" s="1010">
        <f t="shared" si="33"/>
        <v>4000515.82</v>
      </c>
      <c r="E119" s="1010">
        <f t="shared" si="34"/>
        <v>812494.74</v>
      </c>
      <c r="F119" s="998"/>
      <c r="G119" s="1010">
        <f t="shared" si="61"/>
        <v>171162755.66999942</v>
      </c>
      <c r="H119" s="1010">
        <v>4000515.82</v>
      </c>
      <c r="I119" s="1010">
        <v>812494.74</v>
      </c>
      <c r="J119" s="996"/>
      <c r="K119" s="1010">
        <f t="shared" si="62"/>
        <v>0</v>
      </c>
      <c r="L119" s="1010"/>
      <c r="M119" s="1010"/>
      <c r="N119" s="1000"/>
      <c r="O119" s="1010">
        <f t="shared" si="63"/>
        <v>0</v>
      </c>
      <c r="P119" s="1010"/>
      <c r="Q119" s="1010"/>
      <c r="R119" s="996"/>
      <c r="S119" s="1010">
        <f t="shared" si="36"/>
        <v>0</v>
      </c>
      <c r="T119" s="1010"/>
      <c r="U119" s="1010"/>
      <c r="V119" s="996"/>
      <c r="W119" s="1010">
        <f t="shared" si="37"/>
        <v>0</v>
      </c>
      <c r="X119" s="1010"/>
      <c r="Y119" s="1010"/>
      <c r="Z119" s="996"/>
      <c r="AA119" s="1010">
        <f t="shared" si="38"/>
        <v>0</v>
      </c>
      <c r="AB119" s="1010"/>
      <c r="AC119" s="1010"/>
      <c r="AD119" s="996"/>
      <c r="AE119" s="1010">
        <f t="shared" si="39"/>
        <v>0</v>
      </c>
      <c r="AF119" s="1010"/>
      <c r="AG119" s="1010"/>
      <c r="AH119" s="996"/>
      <c r="AI119" s="1010">
        <f t="shared" si="40"/>
        <v>0</v>
      </c>
      <c r="AJ119" s="1010"/>
      <c r="AK119" s="1010"/>
      <c r="AL119" s="996"/>
      <c r="AM119" s="1010">
        <f t="shared" si="41"/>
        <v>0</v>
      </c>
      <c r="AN119" s="1010"/>
      <c r="AO119" s="1010"/>
      <c r="AP119" s="996"/>
      <c r="AQ119" s="1010">
        <f t="shared" si="42"/>
        <v>0</v>
      </c>
      <c r="AR119" s="1010"/>
      <c r="AS119" s="1010"/>
      <c r="AT119" s="996"/>
      <c r="AU119" s="1010">
        <f t="shared" si="43"/>
        <v>0</v>
      </c>
      <c r="AV119" s="1010"/>
      <c r="AW119" s="1010"/>
      <c r="AX119" s="996"/>
      <c r="AY119" s="1010">
        <f t="shared" si="44"/>
        <v>0</v>
      </c>
      <c r="AZ119" s="1010"/>
      <c r="BA119" s="1010"/>
      <c r="BB119" s="996"/>
      <c r="BC119" s="1010">
        <f t="shared" si="45"/>
        <v>0</v>
      </c>
      <c r="BD119" s="1010"/>
      <c r="BE119" s="1010"/>
      <c r="BF119" s="996"/>
      <c r="BG119" s="1010">
        <f t="shared" si="46"/>
        <v>0</v>
      </c>
      <c r="BH119" s="1010"/>
      <c r="BI119" s="1010"/>
      <c r="BJ119" s="996"/>
      <c r="BK119" s="1010">
        <f t="shared" si="47"/>
        <v>0</v>
      </c>
      <c r="BL119" s="1010"/>
      <c r="BM119" s="1010"/>
      <c r="BN119" s="996"/>
      <c r="BO119" s="1010">
        <f t="shared" si="48"/>
        <v>0</v>
      </c>
      <c r="BP119" s="1010"/>
      <c r="BQ119" s="1010"/>
      <c r="BS119" s="1010">
        <f t="shared" si="49"/>
        <v>0</v>
      </c>
      <c r="BT119" s="1010"/>
      <c r="BU119" s="1010"/>
      <c r="BW119" s="1010">
        <f t="shared" si="50"/>
        <v>0</v>
      </c>
      <c r="BX119" s="1010"/>
      <c r="BY119" s="1010"/>
      <c r="CA119" s="1010">
        <f t="shared" si="51"/>
        <v>0</v>
      </c>
      <c r="CB119" s="1010"/>
      <c r="CC119" s="1010"/>
      <c r="CE119" s="1010">
        <f t="shared" si="52"/>
        <v>0</v>
      </c>
      <c r="CF119" s="1010"/>
      <c r="CG119" s="1010"/>
      <c r="CI119" s="1010">
        <f t="shared" si="53"/>
        <v>0</v>
      </c>
      <c r="CJ119" s="1010"/>
      <c r="CK119" s="1010"/>
      <c r="CM119" s="1010">
        <f t="shared" si="54"/>
        <v>0</v>
      </c>
      <c r="CN119" s="1010"/>
      <c r="CO119" s="1010"/>
      <c r="CQ119" s="1010">
        <f t="shared" si="55"/>
        <v>0</v>
      </c>
      <c r="CR119" s="1010"/>
      <c r="CS119" s="1010"/>
      <c r="CU119" s="1010">
        <f t="shared" si="56"/>
        <v>0</v>
      </c>
      <c r="CV119" s="1010"/>
      <c r="CW119" s="1010"/>
      <c r="CY119" s="1010">
        <f t="shared" si="57"/>
        <v>0</v>
      </c>
      <c r="CZ119" s="1010"/>
      <c r="DA119" s="1010"/>
      <c r="DC119" s="1010">
        <f t="shared" si="58"/>
        <v>0</v>
      </c>
      <c r="DD119" s="1010"/>
      <c r="DE119" s="1010"/>
      <c r="DG119" s="1010">
        <f t="shared" si="59"/>
        <v>0</v>
      </c>
      <c r="DH119" s="1010"/>
      <c r="DI119" s="1010"/>
      <c r="DK119" s="1010">
        <f t="shared" si="60"/>
        <v>0</v>
      </c>
      <c r="DL119" s="1010"/>
      <c r="DM119" s="1010"/>
      <c r="DO119" s="1010"/>
      <c r="DP119" s="1010"/>
      <c r="DQ119" s="1010"/>
      <c r="DS119" s="1010"/>
      <c r="DT119" s="1010"/>
      <c r="DU119" s="1010"/>
      <c r="DW119" s="1010"/>
      <c r="DX119" s="1010"/>
      <c r="DY119" s="1010"/>
      <c r="EA119" s="1010"/>
      <c r="EB119" s="1010"/>
      <c r="EC119" s="1010"/>
    </row>
    <row r="120" spans="2:133" ht="14.25" customHeight="1">
      <c r="B120" s="1978">
        <f t="shared" si="35"/>
        <v>48913</v>
      </c>
      <c r="C120" s="1010">
        <f t="shared" si="32"/>
        <v>167162239.84999943</v>
      </c>
      <c r="D120" s="1010">
        <f t="shared" si="33"/>
        <v>3948424.36</v>
      </c>
      <c r="E120" s="1010">
        <f t="shared" si="34"/>
        <v>793360.81</v>
      </c>
      <c r="F120" s="998"/>
      <c r="G120" s="1010">
        <f t="shared" si="61"/>
        <v>167162239.84999943</v>
      </c>
      <c r="H120" s="1010">
        <v>3948424.36</v>
      </c>
      <c r="I120" s="1010">
        <v>793360.81</v>
      </c>
      <c r="J120" s="996"/>
      <c r="K120" s="1010">
        <f t="shared" si="62"/>
        <v>0</v>
      </c>
      <c r="L120" s="1010"/>
      <c r="M120" s="1010"/>
      <c r="N120" s="1000"/>
      <c r="O120" s="1010">
        <f t="shared" si="63"/>
        <v>0</v>
      </c>
      <c r="P120" s="1010"/>
      <c r="Q120" s="1010"/>
      <c r="R120" s="996"/>
      <c r="S120" s="1010">
        <f t="shared" si="36"/>
        <v>0</v>
      </c>
      <c r="T120" s="1010"/>
      <c r="U120" s="1010"/>
      <c r="V120" s="996"/>
      <c r="W120" s="1010">
        <f t="shared" si="37"/>
        <v>0</v>
      </c>
      <c r="X120" s="1010"/>
      <c r="Y120" s="1010"/>
      <c r="Z120" s="996"/>
      <c r="AA120" s="1010">
        <f t="shared" si="38"/>
        <v>0</v>
      </c>
      <c r="AB120" s="1010"/>
      <c r="AC120" s="1010"/>
      <c r="AD120" s="996"/>
      <c r="AE120" s="1010">
        <f t="shared" si="39"/>
        <v>0</v>
      </c>
      <c r="AF120" s="1010"/>
      <c r="AG120" s="1010"/>
      <c r="AH120" s="996"/>
      <c r="AI120" s="1010">
        <f t="shared" si="40"/>
        <v>0</v>
      </c>
      <c r="AJ120" s="1010"/>
      <c r="AK120" s="1010"/>
      <c r="AL120" s="996"/>
      <c r="AM120" s="1010">
        <f t="shared" si="41"/>
        <v>0</v>
      </c>
      <c r="AN120" s="1010"/>
      <c r="AO120" s="1010"/>
      <c r="AP120" s="996"/>
      <c r="AQ120" s="1010">
        <f t="shared" si="42"/>
        <v>0</v>
      </c>
      <c r="AR120" s="1010"/>
      <c r="AS120" s="1010"/>
      <c r="AT120" s="996"/>
      <c r="AU120" s="1010">
        <f t="shared" si="43"/>
        <v>0</v>
      </c>
      <c r="AV120" s="1010"/>
      <c r="AW120" s="1010"/>
      <c r="AX120" s="996"/>
      <c r="AY120" s="1010">
        <f t="shared" si="44"/>
        <v>0</v>
      </c>
      <c r="AZ120" s="1010"/>
      <c r="BA120" s="1010"/>
      <c r="BB120" s="996"/>
      <c r="BC120" s="1010">
        <f t="shared" si="45"/>
        <v>0</v>
      </c>
      <c r="BD120" s="1010"/>
      <c r="BE120" s="1010"/>
      <c r="BF120" s="996"/>
      <c r="BG120" s="1010">
        <f t="shared" si="46"/>
        <v>0</v>
      </c>
      <c r="BH120" s="1010"/>
      <c r="BI120" s="1010"/>
      <c r="BJ120" s="996"/>
      <c r="BK120" s="1010">
        <f t="shared" si="47"/>
        <v>0</v>
      </c>
      <c r="BL120" s="1010"/>
      <c r="BM120" s="1010"/>
      <c r="BN120" s="996"/>
      <c r="BO120" s="1010">
        <f t="shared" si="48"/>
        <v>0</v>
      </c>
      <c r="BP120" s="1010"/>
      <c r="BQ120" s="1010"/>
      <c r="BS120" s="1010">
        <f t="shared" si="49"/>
        <v>0</v>
      </c>
      <c r="BT120" s="1010"/>
      <c r="BU120" s="1010"/>
      <c r="BW120" s="1010">
        <f t="shared" si="50"/>
        <v>0</v>
      </c>
      <c r="BX120" s="1010"/>
      <c r="BY120" s="1010"/>
      <c r="CA120" s="1010">
        <f t="shared" si="51"/>
        <v>0</v>
      </c>
      <c r="CB120" s="1010"/>
      <c r="CC120" s="1010"/>
      <c r="CE120" s="1010">
        <f t="shared" si="52"/>
        <v>0</v>
      </c>
      <c r="CF120" s="1010"/>
      <c r="CG120" s="1010"/>
      <c r="CI120" s="1010">
        <f t="shared" si="53"/>
        <v>0</v>
      </c>
      <c r="CJ120" s="1010"/>
      <c r="CK120" s="1010"/>
      <c r="CM120" s="1010">
        <f t="shared" si="54"/>
        <v>0</v>
      </c>
      <c r="CN120" s="1010"/>
      <c r="CO120" s="1010"/>
      <c r="CQ120" s="1010">
        <f t="shared" si="55"/>
        <v>0</v>
      </c>
      <c r="CR120" s="1010"/>
      <c r="CS120" s="1010"/>
      <c r="CU120" s="1010">
        <f t="shared" si="56"/>
        <v>0</v>
      </c>
      <c r="CV120" s="1010"/>
      <c r="CW120" s="1010"/>
      <c r="CY120" s="1010">
        <f t="shared" si="57"/>
        <v>0</v>
      </c>
      <c r="CZ120" s="1010"/>
      <c r="DA120" s="1010"/>
      <c r="DC120" s="1010">
        <f t="shared" si="58"/>
        <v>0</v>
      </c>
      <c r="DD120" s="1010"/>
      <c r="DE120" s="1010"/>
      <c r="DG120" s="1010">
        <f t="shared" si="59"/>
        <v>0</v>
      </c>
      <c r="DH120" s="1010"/>
      <c r="DI120" s="1010"/>
      <c r="DK120" s="1010">
        <f t="shared" si="60"/>
        <v>0</v>
      </c>
      <c r="DL120" s="1010"/>
      <c r="DM120" s="1010"/>
      <c r="DO120" s="1010"/>
      <c r="DP120" s="1010"/>
      <c r="DQ120" s="1010"/>
      <c r="DS120" s="1010"/>
      <c r="DT120" s="1010"/>
      <c r="DU120" s="1010"/>
      <c r="DW120" s="1010"/>
      <c r="DX120" s="1010"/>
      <c r="DY120" s="1010"/>
      <c r="EA120" s="1010"/>
      <c r="EB120" s="1010"/>
      <c r="EC120" s="1010"/>
    </row>
    <row r="121" spans="2:133" ht="14.25" customHeight="1">
      <c r="B121" s="1978">
        <f t="shared" si="35"/>
        <v>48944</v>
      </c>
      <c r="C121" s="1010">
        <f t="shared" si="32"/>
        <v>163213815.48999941</v>
      </c>
      <c r="D121" s="1010">
        <f t="shared" si="33"/>
        <v>3898677.49</v>
      </c>
      <c r="E121" s="1010">
        <f t="shared" si="34"/>
        <v>774475.22</v>
      </c>
      <c r="F121" s="998"/>
      <c r="G121" s="1010">
        <f t="shared" si="61"/>
        <v>163213815.48999941</v>
      </c>
      <c r="H121" s="1010">
        <v>3898677.49</v>
      </c>
      <c r="I121" s="1010">
        <v>774475.22</v>
      </c>
      <c r="J121" s="996"/>
      <c r="K121" s="1010">
        <f t="shared" si="62"/>
        <v>0</v>
      </c>
      <c r="L121" s="1010"/>
      <c r="M121" s="1010"/>
      <c r="N121" s="1000"/>
      <c r="O121" s="1010">
        <f t="shared" si="63"/>
        <v>0</v>
      </c>
      <c r="P121" s="1010"/>
      <c r="Q121" s="1010"/>
      <c r="R121" s="996"/>
      <c r="S121" s="1010">
        <f t="shared" si="36"/>
        <v>0</v>
      </c>
      <c r="T121" s="1010"/>
      <c r="U121" s="1010"/>
      <c r="V121" s="996"/>
      <c r="W121" s="1010">
        <f t="shared" si="37"/>
        <v>0</v>
      </c>
      <c r="X121" s="1010"/>
      <c r="Y121" s="1010"/>
      <c r="Z121" s="996"/>
      <c r="AA121" s="1010">
        <f t="shared" si="38"/>
        <v>0</v>
      </c>
      <c r="AB121" s="1010"/>
      <c r="AC121" s="1010"/>
      <c r="AD121" s="996"/>
      <c r="AE121" s="1010">
        <f t="shared" si="39"/>
        <v>0</v>
      </c>
      <c r="AF121" s="1010"/>
      <c r="AG121" s="1010"/>
      <c r="AH121" s="996"/>
      <c r="AI121" s="1010">
        <f t="shared" si="40"/>
        <v>0</v>
      </c>
      <c r="AJ121" s="1010"/>
      <c r="AK121" s="1010"/>
      <c r="AL121" s="996"/>
      <c r="AM121" s="1010">
        <f t="shared" si="41"/>
        <v>0</v>
      </c>
      <c r="AN121" s="1010"/>
      <c r="AO121" s="1010"/>
      <c r="AP121" s="996"/>
      <c r="AQ121" s="1010">
        <f t="shared" si="42"/>
        <v>0</v>
      </c>
      <c r="AR121" s="1010"/>
      <c r="AS121" s="1010"/>
      <c r="AT121" s="996"/>
      <c r="AU121" s="1010">
        <f t="shared" si="43"/>
        <v>0</v>
      </c>
      <c r="AV121" s="1010"/>
      <c r="AW121" s="1010"/>
      <c r="AX121" s="996"/>
      <c r="AY121" s="1010">
        <f t="shared" si="44"/>
        <v>0</v>
      </c>
      <c r="AZ121" s="1010"/>
      <c r="BA121" s="1010"/>
      <c r="BB121" s="996"/>
      <c r="BC121" s="1010">
        <f t="shared" si="45"/>
        <v>0</v>
      </c>
      <c r="BD121" s="1010"/>
      <c r="BE121" s="1010"/>
      <c r="BF121" s="996"/>
      <c r="BG121" s="1010">
        <f t="shared" si="46"/>
        <v>0</v>
      </c>
      <c r="BH121" s="1010"/>
      <c r="BI121" s="1010"/>
      <c r="BJ121" s="996"/>
      <c r="BK121" s="1010">
        <f t="shared" si="47"/>
        <v>0</v>
      </c>
      <c r="BL121" s="1010"/>
      <c r="BM121" s="1010"/>
      <c r="BN121" s="996"/>
      <c r="BO121" s="1010">
        <f t="shared" si="48"/>
        <v>0</v>
      </c>
      <c r="BP121" s="1010"/>
      <c r="BQ121" s="1010"/>
      <c r="BS121" s="1010">
        <f t="shared" si="49"/>
        <v>0</v>
      </c>
      <c r="BT121" s="1010"/>
      <c r="BU121" s="1010"/>
      <c r="BW121" s="1010">
        <f t="shared" si="50"/>
        <v>0</v>
      </c>
      <c r="BX121" s="1010"/>
      <c r="BY121" s="1010"/>
      <c r="CA121" s="1010">
        <f t="shared" si="51"/>
        <v>0</v>
      </c>
      <c r="CB121" s="1010"/>
      <c r="CC121" s="1010"/>
      <c r="CE121" s="1010">
        <f t="shared" si="52"/>
        <v>0</v>
      </c>
      <c r="CF121" s="1010"/>
      <c r="CG121" s="1010"/>
      <c r="CI121" s="1010">
        <f t="shared" si="53"/>
        <v>0</v>
      </c>
      <c r="CJ121" s="1010"/>
      <c r="CK121" s="1010"/>
      <c r="CM121" s="1010">
        <f t="shared" si="54"/>
        <v>0</v>
      </c>
      <c r="CN121" s="1010"/>
      <c r="CO121" s="1010"/>
      <c r="CQ121" s="1010">
        <f t="shared" si="55"/>
        <v>0</v>
      </c>
      <c r="CR121" s="1010"/>
      <c r="CS121" s="1010"/>
      <c r="CU121" s="1010">
        <f t="shared" si="56"/>
        <v>0</v>
      </c>
      <c r="CV121" s="1010"/>
      <c r="CW121" s="1010"/>
      <c r="CY121" s="1010">
        <f t="shared" si="57"/>
        <v>0</v>
      </c>
      <c r="CZ121" s="1010"/>
      <c r="DA121" s="1010"/>
      <c r="DC121" s="1010">
        <f t="shared" si="58"/>
        <v>0</v>
      </c>
      <c r="DD121" s="1010"/>
      <c r="DE121" s="1010"/>
      <c r="DG121" s="1010">
        <f t="shared" si="59"/>
        <v>0</v>
      </c>
      <c r="DH121" s="1010"/>
      <c r="DI121" s="1010"/>
      <c r="DK121" s="1010">
        <f t="shared" si="60"/>
        <v>0</v>
      </c>
      <c r="DL121" s="1010"/>
      <c r="DM121" s="1010"/>
      <c r="DO121" s="1010"/>
      <c r="DP121" s="1010"/>
      <c r="DQ121" s="1010"/>
      <c r="DS121" s="1010"/>
      <c r="DT121" s="1010"/>
      <c r="DU121" s="1010"/>
      <c r="DW121" s="1010"/>
      <c r="DX121" s="1010"/>
      <c r="DY121" s="1010"/>
      <c r="EA121" s="1010"/>
      <c r="EB121" s="1010"/>
      <c r="EC121" s="1010"/>
    </row>
    <row r="122" spans="2:133" ht="14.25" customHeight="1">
      <c r="B122" s="1978">
        <f t="shared" si="35"/>
        <v>48975</v>
      </c>
      <c r="C122" s="1010">
        <f t="shared" si="32"/>
        <v>159315137.9999994</v>
      </c>
      <c r="D122" s="1010">
        <f t="shared" si="33"/>
        <v>3839931.98</v>
      </c>
      <c r="E122" s="1010">
        <f t="shared" si="34"/>
        <v>755822.79</v>
      </c>
      <c r="F122" s="998"/>
      <c r="G122" s="1010">
        <f t="shared" si="61"/>
        <v>159315137.9999994</v>
      </c>
      <c r="H122" s="1010">
        <v>3839931.98</v>
      </c>
      <c r="I122" s="1010">
        <v>755822.79</v>
      </c>
      <c r="J122" s="996"/>
      <c r="K122" s="1010">
        <f t="shared" si="62"/>
        <v>0</v>
      </c>
      <c r="L122" s="1010"/>
      <c r="M122" s="1010"/>
      <c r="N122" s="1000"/>
      <c r="O122" s="1010">
        <f t="shared" si="63"/>
        <v>0</v>
      </c>
      <c r="P122" s="1010"/>
      <c r="Q122" s="1010"/>
      <c r="R122" s="996"/>
      <c r="S122" s="1010">
        <f t="shared" si="36"/>
        <v>0</v>
      </c>
      <c r="T122" s="1010"/>
      <c r="U122" s="1010"/>
      <c r="V122" s="996"/>
      <c r="W122" s="1010">
        <f t="shared" si="37"/>
        <v>0</v>
      </c>
      <c r="X122" s="1010"/>
      <c r="Y122" s="1010"/>
      <c r="Z122" s="996"/>
      <c r="AA122" s="1010">
        <f t="shared" si="38"/>
        <v>0</v>
      </c>
      <c r="AB122" s="1010"/>
      <c r="AC122" s="1010"/>
      <c r="AD122" s="996"/>
      <c r="AE122" s="1010">
        <f t="shared" si="39"/>
        <v>0</v>
      </c>
      <c r="AF122" s="1010"/>
      <c r="AG122" s="1010"/>
      <c r="AH122" s="996"/>
      <c r="AI122" s="1010">
        <f t="shared" si="40"/>
        <v>0</v>
      </c>
      <c r="AJ122" s="1010"/>
      <c r="AK122" s="1010"/>
      <c r="AL122" s="996"/>
      <c r="AM122" s="1010">
        <f t="shared" si="41"/>
        <v>0</v>
      </c>
      <c r="AN122" s="1010"/>
      <c r="AO122" s="1010"/>
      <c r="AP122" s="996"/>
      <c r="AQ122" s="1010">
        <f t="shared" si="42"/>
        <v>0</v>
      </c>
      <c r="AR122" s="1010"/>
      <c r="AS122" s="1010"/>
      <c r="AT122" s="996"/>
      <c r="AU122" s="1010">
        <f t="shared" si="43"/>
        <v>0</v>
      </c>
      <c r="AV122" s="1010"/>
      <c r="AW122" s="1010"/>
      <c r="AX122" s="996"/>
      <c r="AY122" s="1010">
        <f t="shared" si="44"/>
        <v>0</v>
      </c>
      <c r="AZ122" s="1010"/>
      <c r="BA122" s="1010"/>
      <c r="BB122" s="996"/>
      <c r="BC122" s="1010">
        <f t="shared" si="45"/>
        <v>0</v>
      </c>
      <c r="BD122" s="1010"/>
      <c r="BE122" s="1010"/>
      <c r="BF122" s="996"/>
      <c r="BG122" s="1010">
        <f t="shared" si="46"/>
        <v>0</v>
      </c>
      <c r="BH122" s="1010"/>
      <c r="BI122" s="1010"/>
      <c r="BJ122" s="996"/>
      <c r="BK122" s="1010">
        <f t="shared" si="47"/>
        <v>0</v>
      </c>
      <c r="BL122" s="1010"/>
      <c r="BM122" s="1010"/>
      <c r="BN122" s="996"/>
      <c r="BO122" s="1010">
        <f t="shared" si="48"/>
        <v>0</v>
      </c>
      <c r="BP122" s="1010"/>
      <c r="BQ122" s="1010"/>
      <c r="BS122" s="1010">
        <f t="shared" si="49"/>
        <v>0</v>
      </c>
      <c r="BT122" s="1010"/>
      <c r="BU122" s="1010"/>
      <c r="BW122" s="1010">
        <f t="shared" si="50"/>
        <v>0</v>
      </c>
      <c r="BX122" s="1010"/>
      <c r="BY122" s="1010"/>
      <c r="CA122" s="1010">
        <f t="shared" si="51"/>
        <v>0</v>
      </c>
      <c r="CB122" s="1010"/>
      <c r="CC122" s="1010"/>
      <c r="CE122" s="1010">
        <f t="shared" si="52"/>
        <v>0</v>
      </c>
      <c r="CF122" s="1010"/>
      <c r="CG122" s="1010"/>
      <c r="CI122" s="1010">
        <f t="shared" si="53"/>
        <v>0</v>
      </c>
      <c r="CJ122" s="1010"/>
      <c r="CK122" s="1010"/>
      <c r="CM122" s="1010">
        <f t="shared" si="54"/>
        <v>0</v>
      </c>
      <c r="CN122" s="1010"/>
      <c r="CO122" s="1010"/>
      <c r="CQ122" s="1010">
        <f t="shared" si="55"/>
        <v>0</v>
      </c>
      <c r="CR122" s="1010"/>
      <c r="CS122" s="1010"/>
      <c r="CU122" s="1010">
        <f t="shared" si="56"/>
        <v>0</v>
      </c>
      <c r="CV122" s="1010"/>
      <c r="CW122" s="1010"/>
      <c r="CY122" s="1010">
        <f t="shared" si="57"/>
        <v>0</v>
      </c>
      <c r="CZ122" s="1010"/>
      <c r="DA122" s="1010"/>
      <c r="DC122" s="1010">
        <f t="shared" si="58"/>
        <v>0</v>
      </c>
      <c r="DD122" s="1010"/>
      <c r="DE122" s="1010"/>
      <c r="DG122" s="1010">
        <f t="shared" si="59"/>
        <v>0</v>
      </c>
      <c r="DH122" s="1010"/>
      <c r="DI122" s="1010"/>
      <c r="DK122" s="1010">
        <f t="shared" si="60"/>
        <v>0</v>
      </c>
      <c r="DL122" s="1010"/>
      <c r="DM122" s="1010"/>
      <c r="DO122" s="1010"/>
      <c r="DP122" s="1010"/>
      <c r="DQ122" s="1010"/>
      <c r="DS122" s="1010"/>
      <c r="DT122" s="1010"/>
      <c r="DU122" s="1010"/>
      <c r="DW122" s="1010"/>
      <c r="DX122" s="1010"/>
      <c r="DY122" s="1010"/>
      <c r="EA122" s="1010"/>
      <c r="EB122" s="1010"/>
      <c r="EC122" s="1010"/>
    </row>
    <row r="123" spans="2:133" ht="14.25" customHeight="1">
      <c r="B123" s="1978">
        <f t="shared" si="35"/>
        <v>49003</v>
      </c>
      <c r="C123" s="1010">
        <f t="shared" si="32"/>
        <v>155475206.01999941</v>
      </c>
      <c r="D123" s="1010">
        <f t="shared" si="33"/>
        <v>3789962.37</v>
      </c>
      <c r="E123" s="1010">
        <f t="shared" si="34"/>
        <v>737454.8</v>
      </c>
      <c r="F123" s="998"/>
      <c r="G123" s="1010">
        <f t="shared" si="61"/>
        <v>155475206.01999941</v>
      </c>
      <c r="H123" s="1010">
        <v>3789962.37</v>
      </c>
      <c r="I123" s="1010">
        <v>737454.8</v>
      </c>
      <c r="J123" s="996"/>
      <c r="K123" s="1010">
        <f t="shared" si="62"/>
        <v>0</v>
      </c>
      <c r="L123" s="1010"/>
      <c r="M123" s="1010"/>
      <c r="N123" s="1000"/>
      <c r="O123" s="1010">
        <f t="shared" si="63"/>
        <v>0</v>
      </c>
      <c r="P123" s="1010"/>
      <c r="Q123" s="1010"/>
      <c r="R123" s="996"/>
      <c r="S123" s="1010">
        <f t="shared" si="36"/>
        <v>0</v>
      </c>
      <c r="T123" s="1010"/>
      <c r="U123" s="1010"/>
      <c r="V123" s="996"/>
      <c r="W123" s="1010">
        <f t="shared" si="37"/>
        <v>0</v>
      </c>
      <c r="X123" s="1010"/>
      <c r="Y123" s="1010"/>
      <c r="Z123" s="996"/>
      <c r="AA123" s="1010">
        <f t="shared" si="38"/>
        <v>0</v>
      </c>
      <c r="AB123" s="1010"/>
      <c r="AC123" s="1010"/>
      <c r="AD123" s="996"/>
      <c r="AE123" s="1010">
        <f t="shared" si="39"/>
        <v>0</v>
      </c>
      <c r="AF123" s="1010"/>
      <c r="AG123" s="1010"/>
      <c r="AH123" s="996"/>
      <c r="AI123" s="1010">
        <f t="shared" si="40"/>
        <v>0</v>
      </c>
      <c r="AJ123" s="1010"/>
      <c r="AK123" s="1010"/>
      <c r="AL123" s="996"/>
      <c r="AM123" s="1010">
        <f t="shared" si="41"/>
        <v>0</v>
      </c>
      <c r="AN123" s="1010"/>
      <c r="AO123" s="1010"/>
      <c r="AP123" s="996"/>
      <c r="AQ123" s="1010">
        <f t="shared" si="42"/>
        <v>0</v>
      </c>
      <c r="AR123" s="1010"/>
      <c r="AS123" s="1010"/>
      <c r="AT123" s="996"/>
      <c r="AU123" s="1010">
        <f t="shared" si="43"/>
        <v>0</v>
      </c>
      <c r="AV123" s="1010"/>
      <c r="AW123" s="1010"/>
      <c r="AX123" s="996"/>
      <c r="AY123" s="1010">
        <f t="shared" si="44"/>
        <v>0</v>
      </c>
      <c r="AZ123" s="1010"/>
      <c r="BA123" s="1010"/>
      <c r="BB123" s="996"/>
      <c r="BC123" s="1010">
        <f t="shared" si="45"/>
        <v>0</v>
      </c>
      <c r="BD123" s="1010"/>
      <c r="BE123" s="1010"/>
      <c r="BF123" s="996"/>
      <c r="BG123" s="1010">
        <f t="shared" si="46"/>
        <v>0</v>
      </c>
      <c r="BH123" s="1010"/>
      <c r="BI123" s="1010"/>
      <c r="BJ123" s="996"/>
      <c r="BK123" s="1010">
        <f t="shared" si="47"/>
        <v>0</v>
      </c>
      <c r="BL123" s="1010"/>
      <c r="BM123" s="1010"/>
      <c r="BN123" s="996"/>
      <c r="BO123" s="1010">
        <f t="shared" si="48"/>
        <v>0</v>
      </c>
      <c r="BP123" s="1010"/>
      <c r="BQ123" s="1010"/>
      <c r="BS123" s="1010">
        <f t="shared" si="49"/>
        <v>0</v>
      </c>
      <c r="BT123" s="1010"/>
      <c r="BU123" s="1010"/>
      <c r="BW123" s="1010">
        <f t="shared" si="50"/>
        <v>0</v>
      </c>
      <c r="BX123" s="1010"/>
      <c r="BY123" s="1010"/>
      <c r="CA123" s="1010">
        <f t="shared" si="51"/>
        <v>0</v>
      </c>
      <c r="CB123" s="1010"/>
      <c r="CC123" s="1010"/>
      <c r="CE123" s="1010">
        <f t="shared" si="52"/>
        <v>0</v>
      </c>
      <c r="CF123" s="1010"/>
      <c r="CG123" s="1010"/>
      <c r="CI123" s="1010">
        <f t="shared" si="53"/>
        <v>0</v>
      </c>
      <c r="CJ123" s="1010"/>
      <c r="CK123" s="1010"/>
      <c r="CM123" s="1010">
        <f t="shared" si="54"/>
        <v>0</v>
      </c>
      <c r="CN123" s="1010"/>
      <c r="CO123" s="1010"/>
      <c r="CQ123" s="1010">
        <f t="shared" si="55"/>
        <v>0</v>
      </c>
      <c r="CR123" s="1010"/>
      <c r="CS123" s="1010"/>
      <c r="CU123" s="1010">
        <f t="shared" si="56"/>
        <v>0</v>
      </c>
      <c r="CV123" s="1010"/>
      <c r="CW123" s="1010"/>
      <c r="CY123" s="1010">
        <f t="shared" si="57"/>
        <v>0</v>
      </c>
      <c r="CZ123" s="1010"/>
      <c r="DA123" s="1010"/>
      <c r="DC123" s="1010">
        <f t="shared" si="58"/>
        <v>0</v>
      </c>
      <c r="DD123" s="1010"/>
      <c r="DE123" s="1010"/>
      <c r="DG123" s="1010">
        <f t="shared" si="59"/>
        <v>0</v>
      </c>
      <c r="DH123" s="1010"/>
      <c r="DI123" s="1010"/>
      <c r="DK123" s="1010">
        <f t="shared" si="60"/>
        <v>0</v>
      </c>
      <c r="DL123" s="1010"/>
      <c r="DM123" s="1010"/>
      <c r="DO123" s="1010"/>
      <c r="DP123" s="1010"/>
      <c r="DQ123" s="1010"/>
      <c r="DS123" s="1010"/>
      <c r="DT123" s="1010"/>
      <c r="DU123" s="1010"/>
      <c r="DW123" s="1010"/>
      <c r="DX123" s="1010"/>
      <c r="DY123" s="1010"/>
      <c r="EA123" s="1010"/>
      <c r="EB123" s="1010"/>
      <c r="EC123" s="1010"/>
    </row>
    <row r="124" spans="2:133" ht="14.25" customHeight="1">
      <c r="B124" s="1978">
        <f t="shared" si="35"/>
        <v>49034</v>
      </c>
      <c r="C124" s="1010">
        <f t="shared" si="32"/>
        <v>151685243.64999941</v>
      </c>
      <c r="D124" s="1010">
        <f t="shared" si="33"/>
        <v>3747946.25</v>
      </c>
      <c r="E124" s="1010">
        <f t="shared" si="34"/>
        <v>719351.52</v>
      </c>
      <c r="F124" s="998"/>
      <c r="G124" s="1010">
        <f t="shared" si="61"/>
        <v>151685243.64999941</v>
      </c>
      <c r="H124" s="1010">
        <v>3747946.25</v>
      </c>
      <c r="I124" s="1010">
        <v>719351.52</v>
      </c>
      <c r="J124" s="996"/>
      <c r="K124" s="1010">
        <f t="shared" si="62"/>
        <v>0</v>
      </c>
      <c r="L124" s="1010"/>
      <c r="M124" s="1010"/>
      <c r="N124" s="1000"/>
      <c r="O124" s="1010">
        <f t="shared" si="63"/>
        <v>0</v>
      </c>
      <c r="P124" s="1010"/>
      <c r="Q124" s="1010"/>
      <c r="R124" s="996"/>
      <c r="S124" s="1010">
        <f t="shared" si="36"/>
        <v>0</v>
      </c>
      <c r="T124" s="1010"/>
      <c r="U124" s="1010"/>
      <c r="V124" s="996"/>
      <c r="W124" s="1010">
        <f t="shared" si="37"/>
        <v>0</v>
      </c>
      <c r="X124" s="1010"/>
      <c r="Y124" s="1010"/>
      <c r="Z124" s="996"/>
      <c r="AA124" s="1010">
        <f t="shared" si="38"/>
        <v>0</v>
      </c>
      <c r="AB124" s="1010"/>
      <c r="AC124" s="1010"/>
      <c r="AD124" s="996"/>
      <c r="AE124" s="1010">
        <f t="shared" si="39"/>
        <v>0</v>
      </c>
      <c r="AF124" s="1010"/>
      <c r="AG124" s="1010"/>
      <c r="AH124" s="996"/>
      <c r="AI124" s="1010">
        <f t="shared" si="40"/>
        <v>0</v>
      </c>
      <c r="AJ124" s="1010"/>
      <c r="AK124" s="1010"/>
      <c r="AL124" s="996"/>
      <c r="AM124" s="1010">
        <f t="shared" si="41"/>
        <v>0</v>
      </c>
      <c r="AN124" s="1010"/>
      <c r="AO124" s="1010"/>
      <c r="AP124" s="996"/>
      <c r="AQ124" s="1010">
        <f t="shared" si="42"/>
        <v>0</v>
      </c>
      <c r="AR124" s="1010"/>
      <c r="AS124" s="1010"/>
      <c r="AT124" s="996"/>
      <c r="AU124" s="1010">
        <f t="shared" si="43"/>
        <v>0</v>
      </c>
      <c r="AV124" s="1010"/>
      <c r="AW124" s="1010"/>
      <c r="AX124" s="996"/>
      <c r="AY124" s="1010">
        <f t="shared" si="44"/>
        <v>0</v>
      </c>
      <c r="AZ124" s="1010"/>
      <c r="BA124" s="1010"/>
      <c r="BB124" s="996"/>
      <c r="BC124" s="1010">
        <f t="shared" si="45"/>
        <v>0</v>
      </c>
      <c r="BD124" s="1010"/>
      <c r="BE124" s="1010"/>
      <c r="BF124" s="996"/>
      <c r="BG124" s="1010">
        <f t="shared" si="46"/>
        <v>0</v>
      </c>
      <c r="BH124" s="1010"/>
      <c r="BI124" s="1010"/>
      <c r="BJ124" s="996"/>
      <c r="BK124" s="1010">
        <f t="shared" si="47"/>
        <v>0</v>
      </c>
      <c r="BL124" s="1010"/>
      <c r="BM124" s="1010"/>
      <c r="BN124" s="996"/>
      <c r="BO124" s="1010">
        <f t="shared" si="48"/>
        <v>0</v>
      </c>
      <c r="BP124" s="1010"/>
      <c r="BQ124" s="1010"/>
      <c r="BS124" s="1010">
        <f t="shared" si="49"/>
        <v>0</v>
      </c>
      <c r="BT124" s="1010"/>
      <c r="BU124" s="1010"/>
      <c r="BW124" s="1010">
        <f t="shared" si="50"/>
        <v>0</v>
      </c>
      <c r="BX124" s="1010"/>
      <c r="BY124" s="1010"/>
      <c r="CA124" s="1010">
        <f t="shared" si="51"/>
        <v>0</v>
      </c>
      <c r="CB124" s="1010"/>
      <c r="CC124" s="1010"/>
      <c r="CE124" s="1010">
        <f t="shared" si="52"/>
        <v>0</v>
      </c>
      <c r="CF124" s="1010"/>
      <c r="CG124" s="1010"/>
      <c r="CI124" s="1010">
        <f t="shared" si="53"/>
        <v>0</v>
      </c>
      <c r="CJ124" s="1010"/>
      <c r="CK124" s="1010"/>
      <c r="CM124" s="1010">
        <f t="shared" si="54"/>
        <v>0</v>
      </c>
      <c r="CN124" s="1010"/>
      <c r="CO124" s="1010"/>
      <c r="CQ124" s="1010">
        <f t="shared" si="55"/>
        <v>0</v>
      </c>
      <c r="CR124" s="1010"/>
      <c r="CS124" s="1010"/>
      <c r="CU124" s="1010">
        <f t="shared" si="56"/>
        <v>0</v>
      </c>
      <c r="CV124" s="1010"/>
      <c r="CW124" s="1010"/>
      <c r="CY124" s="1010">
        <f t="shared" si="57"/>
        <v>0</v>
      </c>
      <c r="CZ124" s="1010"/>
      <c r="DA124" s="1010"/>
      <c r="DC124" s="1010">
        <f t="shared" si="58"/>
        <v>0</v>
      </c>
      <c r="DD124" s="1010"/>
      <c r="DE124" s="1010"/>
      <c r="DG124" s="1010">
        <f t="shared" si="59"/>
        <v>0</v>
      </c>
      <c r="DH124" s="1010"/>
      <c r="DI124" s="1010"/>
      <c r="DK124" s="1010">
        <f t="shared" si="60"/>
        <v>0</v>
      </c>
      <c r="DL124" s="1010"/>
      <c r="DM124" s="1010"/>
      <c r="DO124" s="1010"/>
      <c r="DP124" s="1010"/>
      <c r="DQ124" s="1010"/>
      <c r="DS124" s="1010"/>
      <c r="DT124" s="1010"/>
      <c r="DU124" s="1010"/>
      <c r="DW124" s="1010"/>
      <c r="DX124" s="1010"/>
      <c r="DY124" s="1010"/>
      <c r="EA124" s="1010"/>
      <c r="EB124" s="1010"/>
      <c r="EC124" s="1010"/>
    </row>
    <row r="125" spans="2:133" ht="14.25" customHeight="1">
      <c r="B125" s="1978">
        <f t="shared" si="35"/>
        <v>49064</v>
      </c>
      <c r="C125" s="1010">
        <f t="shared" si="32"/>
        <v>147937297.39999941</v>
      </c>
      <c r="D125" s="1010">
        <f t="shared" si="33"/>
        <v>3697476.76</v>
      </c>
      <c r="E125" s="1010">
        <f t="shared" si="34"/>
        <v>701455.71</v>
      </c>
      <c r="F125" s="998"/>
      <c r="G125" s="1010">
        <f t="shared" si="61"/>
        <v>147937297.39999941</v>
      </c>
      <c r="H125" s="1010">
        <v>3697476.76</v>
      </c>
      <c r="I125" s="1010">
        <v>701455.71</v>
      </c>
      <c r="J125" s="996"/>
      <c r="K125" s="1010">
        <f t="shared" si="62"/>
        <v>0</v>
      </c>
      <c r="L125" s="1010"/>
      <c r="M125" s="1010"/>
      <c r="N125" s="1000"/>
      <c r="O125" s="1010">
        <f t="shared" si="63"/>
        <v>0</v>
      </c>
      <c r="P125" s="1010"/>
      <c r="Q125" s="1010"/>
      <c r="R125" s="996"/>
      <c r="S125" s="1010">
        <f t="shared" si="36"/>
        <v>0</v>
      </c>
      <c r="T125" s="1010"/>
      <c r="U125" s="1010"/>
      <c r="V125" s="996"/>
      <c r="W125" s="1010">
        <f t="shared" si="37"/>
        <v>0</v>
      </c>
      <c r="X125" s="1010"/>
      <c r="Y125" s="1010"/>
      <c r="Z125" s="996"/>
      <c r="AA125" s="1010">
        <f t="shared" si="38"/>
        <v>0</v>
      </c>
      <c r="AB125" s="1010"/>
      <c r="AC125" s="1010"/>
      <c r="AD125" s="996"/>
      <c r="AE125" s="1010">
        <f t="shared" si="39"/>
        <v>0</v>
      </c>
      <c r="AF125" s="1010"/>
      <c r="AG125" s="1010"/>
      <c r="AH125" s="996"/>
      <c r="AI125" s="1010">
        <f t="shared" si="40"/>
        <v>0</v>
      </c>
      <c r="AJ125" s="1010"/>
      <c r="AK125" s="1010"/>
      <c r="AL125" s="996"/>
      <c r="AM125" s="1010">
        <f t="shared" si="41"/>
        <v>0</v>
      </c>
      <c r="AN125" s="1010"/>
      <c r="AO125" s="1010"/>
      <c r="AP125" s="996"/>
      <c r="AQ125" s="1010">
        <f t="shared" si="42"/>
        <v>0</v>
      </c>
      <c r="AR125" s="1010"/>
      <c r="AS125" s="1010"/>
      <c r="AT125" s="996"/>
      <c r="AU125" s="1010">
        <f t="shared" si="43"/>
        <v>0</v>
      </c>
      <c r="AV125" s="1010"/>
      <c r="AW125" s="1010"/>
      <c r="AX125" s="996"/>
      <c r="AY125" s="1010">
        <f t="shared" si="44"/>
        <v>0</v>
      </c>
      <c r="AZ125" s="1010"/>
      <c r="BA125" s="1010"/>
      <c r="BB125" s="996"/>
      <c r="BC125" s="1010">
        <f t="shared" si="45"/>
        <v>0</v>
      </c>
      <c r="BD125" s="1010"/>
      <c r="BE125" s="1010"/>
      <c r="BF125" s="996"/>
      <c r="BG125" s="1010">
        <f t="shared" si="46"/>
        <v>0</v>
      </c>
      <c r="BH125" s="1010"/>
      <c r="BI125" s="1010"/>
      <c r="BJ125" s="996"/>
      <c r="BK125" s="1010">
        <f t="shared" si="47"/>
        <v>0</v>
      </c>
      <c r="BL125" s="1010"/>
      <c r="BM125" s="1010"/>
      <c r="BN125" s="996"/>
      <c r="BO125" s="1010">
        <f t="shared" si="48"/>
        <v>0</v>
      </c>
      <c r="BP125" s="1010"/>
      <c r="BQ125" s="1010"/>
      <c r="BS125" s="1010">
        <f t="shared" si="49"/>
        <v>0</v>
      </c>
      <c r="BT125" s="1010"/>
      <c r="BU125" s="1010"/>
      <c r="BW125" s="1010">
        <f t="shared" si="50"/>
        <v>0</v>
      </c>
      <c r="BX125" s="1010"/>
      <c r="BY125" s="1010"/>
      <c r="CA125" s="1010">
        <f t="shared" si="51"/>
        <v>0</v>
      </c>
      <c r="CB125" s="1010"/>
      <c r="CC125" s="1010"/>
      <c r="CE125" s="1010">
        <f t="shared" si="52"/>
        <v>0</v>
      </c>
      <c r="CF125" s="1010"/>
      <c r="CG125" s="1010"/>
      <c r="CI125" s="1010">
        <f t="shared" si="53"/>
        <v>0</v>
      </c>
      <c r="CJ125" s="1010"/>
      <c r="CK125" s="1010"/>
      <c r="CM125" s="1010">
        <f t="shared" si="54"/>
        <v>0</v>
      </c>
      <c r="CN125" s="1010"/>
      <c r="CO125" s="1010"/>
      <c r="CQ125" s="1010">
        <f t="shared" si="55"/>
        <v>0</v>
      </c>
      <c r="CR125" s="1010"/>
      <c r="CS125" s="1010"/>
      <c r="CU125" s="1010">
        <f t="shared" si="56"/>
        <v>0</v>
      </c>
      <c r="CV125" s="1010"/>
      <c r="CW125" s="1010"/>
      <c r="CY125" s="1010">
        <f t="shared" si="57"/>
        <v>0</v>
      </c>
      <c r="CZ125" s="1010"/>
      <c r="DA125" s="1010"/>
      <c r="DC125" s="1010">
        <f t="shared" si="58"/>
        <v>0</v>
      </c>
      <c r="DD125" s="1010"/>
      <c r="DE125" s="1010"/>
      <c r="DG125" s="1010">
        <f t="shared" si="59"/>
        <v>0</v>
      </c>
      <c r="DH125" s="1010"/>
      <c r="DI125" s="1010"/>
      <c r="DK125" s="1010">
        <f t="shared" si="60"/>
        <v>0</v>
      </c>
      <c r="DL125" s="1010"/>
      <c r="DM125" s="1010"/>
      <c r="DO125" s="1010"/>
      <c r="DP125" s="1010"/>
      <c r="DQ125" s="1010"/>
      <c r="DS125" s="1010"/>
      <c r="DT125" s="1010"/>
      <c r="DU125" s="1010"/>
      <c r="DW125" s="1010"/>
      <c r="DX125" s="1010"/>
      <c r="DY125" s="1010"/>
      <c r="EA125" s="1010"/>
      <c r="EB125" s="1010"/>
      <c r="EC125" s="1010"/>
    </row>
    <row r="126" spans="2:133" ht="14.25" customHeight="1">
      <c r="B126" s="1978">
        <f t="shared" si="35"/>
        <v>49095</v>
      </c>
      <c r="C126" s="1010">
        <f t="shared" si="32"/>
        <v>144239820.63999942</v>
      </c>
      <c r="D126" s="1010">
        <f t="shared" si="33"/>
        <v>3639330.46</v>
      </c>
      <c r="E126" s="1010">
        <f t="shared" si="34"/>
        <v>683835.74</v>
      </c>
      <c r="F126" s="998"/>
      <c r="G126" s="1010">
        <f t="shared" si="61"/>
        <v>144239820.63999942</v>
      </c>
      <c r="H126" s="1010">
        <v>3639330.46</v>
      </c>
      <c r="I126" s="1010">
        <v>683835.74</v>
      </c>
      <c r="J126" s="996"/>
      <c r="K126" s="1010">
        <f t="shared" si="62"/>
        <v>0</v>
      </c>
      <c r="L126" s="1010"/>
      <c r="M126" s="1010"/>
      <c r="N126" s="1000"/>
      <c r="O126" s="1010">
        <f t="shared" si="63"/>
        <v>0</v>
      </c>
      <c r="P126" s="1010"/>
      <c r="Q126" s="1010"/>
      <c r="R126" s="996"/>
      <c r="S126" s="1010">
        <f t="shared" si="36"/>
        <v>0</v>
      </c>
      <c r="T126" s="1010"/>
      <c r="U126" s="1010"/>
      <c r="V126" s="996"/>
      <c r="W126" s="1010">
        <f t="shared" si="37"/>
        <v>0</v>
      </c>
      <c r="X126" s="1010"/>
      <c r="Y126" s="1010"/>
      <c r="Z126" s="996"/>
      <c r="AA126" s="1010">
        <f t="shared" si="38"/>
        <v>0</v>
      </c>
      <c r="AB126" s="1010"/>
      <c r="AC126" s="1010"/>
      <c r="AD126" s="996"/>
      <c r="AE126" s="1010">
        <f t="shared" si="39"/>
        <v>0</v>
      </c>
      <c r="AF126" s="1010"/>
      <c r="AG126" s="1010"/>
      <c r="AH126" s="996"/>
      <c r="AI126" s="1010">
        <f t="shared" si="40"/>
        <v>0</v>
      </c>
      <c r="AJ126" s="1010"/>
      <c r="AK126" s="1010"/>
      <c r="AL126" s="996"/>
      <c r="AM126" s="1010">
        <f t="shared" si="41"/>
        <v>0</v>
      </c>
      <c r="AN126" s="1010"/>
      <c r="AO126" s="1010"/>
      <c r="AP126" s="996"/>
      <c r="AQ126" s="1010">
        <f t="shared" si="42"/>
        <v>0</v>
      </c>
      <c r="AR126" s="1010"/>
      <c r="AS126" s="1010"/>
      <c r="AT126" s="996"/>
      <c r="AU126" s="1010">
        <f t="shared" si="43"/>
        <v>0</v>
      </c>
      <c r="AV126" s="1010"/>
      <c r="AW126" s="1010"/>
      <c r="AX126" s="996"/>
      <c r="AY126" s="1010">
        <f t="shared" si="44"/>
        <v>0</v>
      </c>
      <c r="AZ126" s="1010"/>
      <c r="BA126" s="1010"/>
      <c r="BB126" s="996"/>
      <c r="BC126" s="1010">
        <f t="shared" si="45"/>
        <v>0</v>
      </c>
      <c r="BD126" s="1010"/>
      <c r="BE126" s="1010"/>
      <c r="BF126" s="996"/>
      <c r="BG126" s="1010">
        <f t="shared" si="46"/>
        <v>0</v>
      </c>
      <c r="BH126" s="1010"/>
      <c r="BI126" s="1010"/>
      <c r="BJ126" s="996"/>
      <c r="BK126" s="1010">
        <f t="shared" si="47"/>
        <v>0</v>
      </c>
      <c r="BL126" s="1010"/>
      <c r="BM126" s="1010"/>
      <c r="BN126" s="996"/>
      <c r="BO126" s="1010">
        <f t="shared" si="48"/>
        <v>0</v>
      </c>
      <c r="BP126" s="1010"/>
      <c r="BQ126" s="1010"/>
      <c r="BS126" s="1010">
        <f t="shared" si="49"/>
        <v>0</v>
      </c>
      <c r="BT126" s="1010"/>
      <c r="BU126" s="1010"/>
      <c r="BW126" s="1010">
        <f t="shared" si="50"/>
        <v>0</v>
      </c>
      <c r="BX126" s="1010"/>
      <c r="BY126" s="1010"/>
      <c r="CA126" s="1010">
        <f t="shared" si="51"/>
        <v>0</v>
      </c>
      <c r="CB126" s="1010"/>
      <c r="CC126" s="1010"/>
      <c r="CE126" s="1010">
        <f t="shared" si="52"/>
        <v>0</v>
      </c>
      <c r="CF126" s="1010"/>
      <c r="CG126" s="1010"/>
      <c r="CI126" s="1010">
        <f t="shared" si="53"/>
        <v>0</v>
      </c>
      <c r="CJ126" s="1010"/>
      <c r="CK126" s="1010"/>
      <c r="CM126" s="1010">
        <f t="shared" si="54"/>
        <v>0</v>
      </c>
      <c r="CN126" s="1010"/>
      <c r="CO126" s="1010"/>
      <c r="CQ126" s="1010">
        <f t="shared" si="55"/>
        <v>0</v>
      </c>
      <c r="CR126" s="1010"/>
      <c r="CS126" s="1010"/>
      <c r="CU126" s="1010">
        <f t="shared" si="56"/>
        <v>0</v>
      </c>
      <c r="CV126" s="1010"/>
      <c r="CW126" s="1010"/>
      <c r="CY126" s="1010">
        <f t="shared" si="57"/>
        <v>0</v>
      </c>
      <c r="CZ126" s="1010"/>
      <c r="DA126" s="1010"/>
      <c r="DC126" s="1010">
        <f t="shared" si="58"/>
        <v>0</v>
      </c>
      <c r="DD126" s="1010"/>
      <c r="DE126" s="1010"/>
      <c r="DG126" s="1010">
        <f t="shared" si="59"/>
        <v>0</v>
      </c>
      <c r="DH126" s="1010"/>
      <c r="DI126" s="1010"/>
      <c r="DK126" s="1010">
        <f t="shared" si="60"/>
        <v>0</v>
      </c>
      <c r="DL126" s="1010"/>
      <c r="DM126" s="1010"/>
      <c r="DO126" s="1010"/>
      <c r="DP126" s="1010"/>
      <c r="DQ126" s="1010"/>
      <c r="DS126" s="1010"/>
      <c r="DT126" s="1010"/>
      <c r="DU126" s="1010"/>
      <c r="DW126" s="1010"/>
      <c r="DX126" s="1010"/>
      <c r="DY126" s="1010"/>
      <c r="EA126" s="1010"/>
      <c r="EB126" s="1010"/>
      <c r="EC126" s="1010"/>
    </row>
    <row r="127" spans="2:133" ht="14.25" customHeight="1">
      <c r="B127" s="1978">
        <f t="shared" si="35"/>
        <v>49125</v>
      </c>
      <c r="C127" s="1010">
        <f t="shared" si="32"/>
        <v>140600490.17999941</v>
      </c>
      <c r="D127" s="1010">
        <f t="shared" si="33"/>
        <v>3581048.18</v>
      </c>
      <c r="E127" s="1010">
        <f t="shared" si="34"/>
        <v>666506.18000000005</v>
      </c>
      <c r="F127" s="998"/>
      <c r="G127" s="1010">
        <f t="shared" si="61"/>
        <v>140600490.17999941</v>
      </c>
      <c r="H127" s="1010">
        <v>3581048.18</v>
      </c>
      <c r="I127" s="1010">
        <v>666506.18000000005</v>
      </c>
      <c r="J127" s="996"/>
      <c r="K127" s="1010">
        <f t="shared" si="62"/>
        <v>0</v>
      </c>
      <c r="L127" s="1010"/>
      <c r="M127" s="1010"/>
      <c r="N127" s="1000"/>
      <c r="O127" s="1010">
        <f t="shared" si="63"/>
        <v>0</v>
      </c>
      <c r="P127" s="1010"/>
      <c r="Q127" s="1010"/>
      <c r="R127" s="996"/>
      <c r="S127" s="1010">
        <f t="shared" si="36"/>
        <v>0</v>
      </c>
      <c r="T127" s="1010"/>
      <c r="U127" s="1010"/>
      <c r="V127" s="996"/>
      <c r="W127" s="1010">
        <f t="shared" si="37"/>
        <v>0</v>
      </c>
      <c r="X127" s="1010"/>
      <c r="Y127" s="1010"/>
      <c r="Z127" s="996"/>
      <c r="AA127" s="1010">
        <f t="shared" si="38"/>
        <v>0</v>
      </c>
      <c r="AB127" s="1010"/>
      <c r="AC127" s="1010"/>
      <c r="AD127" s="996"/>
      <c r="AE127" s="1010">
        <f t="shared" si="39"/>
        <v>0</v>
      </c>
      <c r="AF127" s="1010"/>
      <c r="AG127" s="1010"/>
      <c r="AH127" s="996"/>
      <c r="AI127" s="1010">
        <f t="shared" si="40"/>
        <v>0</v>
      </c>
      <c r="AJ127" s="1010"/>
      <c r="AK127" s="1010"/>
      <c r="AL127" s="996"/>
      <c r="AM127" s="1010">
        <f t="shared" si="41"/>
        <v>0</v>
      </c>
      <c r="AN127" s="1010"/>
      <c r="AO127" s="1010"/>
      <c r="AP127" s="996"/>
      <c r="AQ127" s="1010">
        <f t="shared" si="42"/>
        <v>0</v>
      </c>
      <c r="AR127" s="1010"/>
      <c r="AS127" s="1010"/>
      <c r="AT127" s="996"/>
      <c r="AU127" s="1010">
        <f t="shared" si="43"/>
        <v>0</v>
      </c>
      <c r="AV127" s="1010"/>
      <c r="AW127" s="1010"/>
      <c r="AX127" s="996"/>
      <c r="AY127" s="1010">
        <f t="shared" si="44"/>
        <v>0</v>
      </c>
      <c r="AZ127" s="1010"/>
      <c r="BA127" s="1010"/>
      <c r="BB127" s="996"/>
      <c r="BC127" s="1010">
        <f t="shared" si="45"/>
        <v>0</v>
      </c>
      <c r="BD127" s="1010"/>
      <c r="BE127" s="1010"/>
      <c r="BF127" s="996"/>
      <c r="BG127" s="1010">
        <f t="shared" si="46"/>
        <v>0</v>
      </c>
      <c r="BH127" s="1010"/>
      <c r="BI127" s="1010"/>
      <c r="BJ127" s="996"/>
      <c r="BK127" s="1010">
        <f t="shared" si="47"/>
        <v>0</v>
      </c>
      <c r="BL127" s="1010"/>
      <c r="BM127" s="1010"/>
      <c r="BN127" s="996"/>
      <c r="BO127" s="1010">
        <f t="shared" si="48"/>
        <v>0</v>
      </c>
      <c r="BP127" s="1010"/>
      <c r="BQ127" s="1010"/>
      <c r="BS127" s="1010">
        <f t="shared" si="49"/>
        <v>0</v>
      </c>
      <c r="BT127" s="1010"/>
      <c r="BU127" s="1010"/>
      <c r="BW127" s="1010">
        <f t="shared" si="50"/>
        <v>0</v>
      </c>
      <c r="BX127" s="1010"/>
      <c r="BY127" s="1010"/>
      <c r="CA127" s="1010">
        <f t="shared" si="51"/>
        <v>0</v>
      </c>
      <c r="CB127" s="1010"/>
      <c r="CC127" s="1010"/>
      <c r="CE127" s="1010">
        <f t="shared" si="52"/>
        <v>0</v>
      </c>
      <c r="CF127" s="1010"/>
      <c r="CG127" s="1010"/>
      <c r="CI127" s="1010">
        <f t="shared" si="53"/>
        <v>0</v>
      </c>
      <c r="CJ127" s="1010"/>
      <c r="CK127" s="1010"/>
      <c r="CM127" s="1010">
        <f t="shared" si="54"/>
        <v>0</v>
      </c>
      <c r="CN127" s="1010"/>
      <c r="CO127" s="1010"/>
      <c r="CQ127" s="1010">
        <f t="shared" si="55"/>
        <v>0</v>
      </c>
      <c r="CR127" s="1010"/>
      <c r="CS127" s="1010"/>
      <c r="CU127" s="1010">
        <f t="shared" si="56"/>
        <v>0</v>
      </c>
      <c r="CV127" s="1010"/>
      <c r="CW127" s="1010"/>
      <c r="CY127" s="1010">
        <f t="shared" si="57"/>
        <v>0</v>
      </c>
      <c r="CZ127" s="1010"/>
      <c r="DA127" s="1010"/>
      <c r="DC127" s="1010">
        <f t="shared" si="58"/>
        <v>0</v>
      </c>
      <c r="DD127" s="1010"/>
      <c r="DE127" s="1010"/>
      <c r="DG127" s="1010">
        <f t="shared" si="59"/>
        <v>0</v>
      </c>
      <c r="DH127" s="1010"/>
      <c r="DI127" s="1010"/>
      <c r="DK127" s="1010">
        <f t="shared" si="60"/>
        <v>0</v>
      </c>
      <c r="DL127" s="1010"/>
      <c r="DM127" s="1010"/>
      <c r="DO127" s="1010"/>
      <c r="DP127" s="1010"/>
      <c r="DQ127" s="1010"/>
      <c r="DS127" s="1010"/>
      <c r="DT127" s="1010"/>
      <c r="DU127" s="1010"/>
      <c r="DW127" s="1010"/>
      <c r="DX127" s="1010"/>
      <c r="DY127" s="1010"/>
      <c r="EA127" s="1010"/>
      <c r="EB127" s="1010"/>
      <c r="EC127" s="1010"/>
    </row>
    <row r="128" spans="2:133" ht="14.25" customHeight="1">
      <c r="B128" s="1978">
        <f t="shared" si="35"/>
        <v>49156</v>
      </c>
      <c r="C128" s="1010">
        <f t="shared" si="32"/>
        <v>137019441.9999994</v>
      </c>
      <c r="D128" s="1010">
        <f t="shared" si="33"/>
        <v>3519404.66</v>
      </c>
      <c r="E128" s="1010">
        <f t="shared" si="34"/>
        <v>649470.13</v>
      </c>
      <c r="F128" s="998"/>
      <c r="G128" s="1010">
        <f t="shared" si="61"/>
        <v>137019441.9999994</v>
      </c>
      <c r="H128" s="1010">
        <v>3519404.66</v>
      </c>
      <c r="I128" s="1010">
        <v>649470.13</v>
      </c>
      <c r="J128" s="996"/>
      <c r="K128" s="1010">
        <f t="shared" si="62"/>
        <v>0</v>
      </c>
      <c r="L128" s="1010"/>
      <c r="M128" s="1010"/>
      <c r="N128" s="1000"/>
      <c r="O128" s="1010">
        <f t="shared" si="63"/>
        <v>0</v>
      </c>
      <c r="P128" s="1010"/>
      <c r="Q128" s="1010"/>
      <c r="R128" s="996"/>
      <c r="S128" s="1010">
        <f t="shared" si="36"/>
        <v>0</v>
      </c>
      <c r="T128" s="1010"/>
      <c r="U128" s="1010"/>
      <c r="V128" s="996"/>
      <c r="W128" s="1010">
        <f t="shared" si="37"/>
        <v>0</v>
      </c>
      <c r="X128" s="1010"/>
      <c r="Y128" s="1010"/>
      <c r="Z128" s="996"/>
      <c r="AA128" s="1010">
        <f t="shared" si="38"/>
        <v>0</v>
      </c>
      <c r="AB128" s="1010"/>
      <c r="AC128" s="1010"/>
      <c r="AD128" s="996"/>
      <c r="AE128" s="1010">
        <f t="shared" si="39"/>
        <v>0</v>
      </c>
      <c r="AF128" s="1010"/>
      <c r="AG128" s="1010"/>
      <c r="AH128" s="996"/>
      <c r="AI128" s="1010">
        <f t="shared" si="40"/>
        <v>0</v>
      </c>
      <c r="AJ128" s="1010"/>
      <c r="AK128" s="1010"/>
      <c r="AL128" s="996"/>
      <c r="AM128" s="1010">
        <f t="shared" si="41"/>
        <v>0</v>
      </c>
      <c r="AN128" s="1010"/>
      <c r="AO128" s="1010"/>
      <c r="AP128" s="996"/>
      <c r="AQ128" s="1010">
        <f t="shared" si="42"/>
        <v>0</v>
      </c>
      <c r="AR128" s="1010"/>
      <c r="AS128" s="1010"/>
      <c r="AT128" s="996"/>
      <c r="AU128" s="1010">
        <f t="shared" si="43"/>
        <v>0</v>
      </c>
      <c r="AV128" s="1010"/>
      <c r="AW128" s="1010"/>
      <c r="AX128" s="996"/>
      <c r="AY128" s="1010">
        <f t="shared" si="44"/>
        <v>0</v>
      </c>
      <c r="AZ128" s="1010"/>
      <c r="BA128" s="1010"/>
      <c r="BB128" s="996"/>
      <c r="BC128" s="1010">
        <f t="shared" si="45"/>
        <v>0</v>
      </c>
      <c r="BD128" s="1010"/>
      <c r="BE128" s="1010"/>
      <c r="BF128" s="996"/>
      <c r="BG128" s="1010">
        <f t="shared" si="46"/>
        <v>0</v>
      </c>
      <c r="BH128" s="1010"/>
      <c r="BI128" s="1010"/>
      <c r="BJ128" s="996"/>
      <c r="BK128" s="1010">
        <f t="shared" si="47"/>
        <v>0</v>
      </c>
      <c r="BL128" s="1010"/>
      <c r="BM128" s="1010"/>
      <c r="BN128" s="996"/>
      <c r="BO128" s="1010">
        <f t="shared" si="48"/>
        <v>0</v>
      </c>
      <c r="BP128" s="1010"/>
      <c r="BQ128" s="1010"/>
      <c r="BS128" s="1010">
        <f t="shared" si="49"/>
        <v>0</v>
      </c>
      <c r="BT128" s="1010"/>
      <c r="BU128" s="1010"/>
      <c r="BW128" s="1010">
        <f t="shared" si="50"/>
        <v>0</v>
      </c>
      <c r="BX128" s="1010"/>
      <c r="BY128" s="1010"/>
      <c r="CA128" s="1010">
        <f t="shared" si="51"/>
        <v>0</v>
      </c>
      <c r="CB128" s="1010"/>
      <c r="CC128" s="1010"/>
      <c r="CE128" s="1010">
        <f t="shared" si="52"/>
        <v>0</v>
      </c>
      <c r="CF128" s="1010"/>
      <c r="CG128" s="1010"/>
      <c r="CI128" s="1010">
        <f t="shared" si="53"/>
        <v>0</v>
      </c>
      <c r="CJ128" s="1010"/>
      <c r="CK128" s="1010"/>
      <c r="CM128" s="1010">
        <f t="shared" si="54"/>
        <v>0</v>
      </c>
      <c r="CN128" s="1010"/>
      <c r="CO128" s="1010"/>
      <c r="CQ128" s="1010">
        <f t="shared" si="55"/>
        <v>0</v>
      </c>
      <c r="CR128" s="1010"/>
      <c r="CS128" s="1010"/>
      <c r="CU128" s="1010">
        <f t="shared" si="56"/>
        <v>0</v>
      </c>
      <c r="CV128" s="1010"/>
      <c r="CW128" s="1010"/>
      <c r="CY128" s="1010">
        <f t="shared" si="57"/>
        <v>0</v>
      </c>
      <c r="CZ128" s="1010"/>
      <c r="DA128" s="1010"/>
      <c r="DC128" s="1010">
        <f t="shared" si="58"/>
        <v>0</v>
      </c>
      <c r="DD128" s="1010"/>
      <c r="DE128" s="1010"/>
      <c r="DG128" s="1010">
        <f t="shared" si="59"/>
        <v>0</v>
      </c>
      <c r="DH128" s="1010"/>
      <c r="DI128" s="1010"/>
      <c r="DK128" s="1010">
        <f t="shared" si="60"/>
        <v>0</v>
      </c>
      <c r="DL128" s="1010"/>
      <c r="DM128" s="1010"/>
      <c r="DO128" s="1010"/>
      <c r="DP128" s="1010"/>
      <c r="DQ128" s="1010"/>
      <c r="DS128" s="1010"/>
      <c r="DT128" s="1010"/>
      <c r="DU128" s="1010"/>
      <c r="DW128" s="1010"/>
      <c r="DX128" s="1010"/>
      <c r="DY128" s="1010"/>
      <c r="EA128" s="1010"/>
      <c r="EB128" s="1010"/>
      <c r="EC128" s="1010"/>
    </row>
    <row r="129" spans="2:133" ht="14.25" customHeight="1">
      <c r="B129" s="1978">
        <f t="shared" si="35"/>
        <v>49187</v>
      </c>
      <c r="C129" s="1010">
        <f t="shared" si="32"/>
        <v>133500037.33999941</v>
      </c>
      <c r="D129" s="1010">
        <f t="shared" si="33"/>
        <v>3457498.13</v>
      </c>
      <c r="E129" s="1010">
        <f t="shared" si="34"/>
        <v>632796.6</v>
      </c>
      <c r="F129" s="998"/>
      <c r="G129" s="1010">
        <f t="shared" si="61"/>
        <v>133500037.33999941</v>
      </c>
      <c r="H129" s="1010">
        <v>3457498.13</v>
      </c>
      <c r="I129" s="1010">
        <v>632796.6</v>
      </c>
      <c r="J129" s="996"/>
      <c r="K129" s="1010">
        <f t="shared" si="62"/>
        <v>0</v>
      </c>
      <c r="L129" s="1010"/>
      <c r="M129" s="1010"/>
      <c r="N129" s="1000"/>
      <c r="O129" s="1010">
        <f t="shared" si="63"/>
        <v>0</v>
      </c>
      <c r="P129" s="1010"/>
      <c r="Q129" s="1010"/>
      <c r="R129" s="996"/>
      <c r="S129" s="1010">
        <f t="shared" si="36"/>
        <v>0</v>
      </c>
      <c r="T129" s="1010"/>
      <c r="U129" s="1010"/>
      <c r="V129" s="996"/>
      <c r="W129" s="1010">
        <f t="shared" si="37"/>
        <v>0</v>
      </c>
      <c r="X129" s="1010"/>
      <c r="Y129" s="1010"/>
      <c r="Z129" s="996"/>
      <c r="AA129" s="1010">
        <f t="shared" si="38"/>
        <v>0</v>
      </c>
      <c r="AB129" s="1010"/>
      <c r="AC129" s="1010"/>
      <c r="AD129" s="996"/>
      <c r="AE129" s="1010">
        <f t="shared" si="39"/>
        <v>0</v>
      </c>
      <c r="AF129" s="1010"/>
      <c r="AG129" s="1010"/>
      <c r="AH129" s="996"/>
      <c r="AI129" s="1010">
        <f t="shared" si="40"/>
        <v>0</v>
      </c>
      <c r="AJ129" s="1010"/>
      <c r="AK129" s="1010"/>
      <c r="AL129" s="996"/>
      <c r="AM129" s="1010">
        <f t="shared" si="41"/>
        <v>0</v>
      </c>
      <c r="AN129" s="1010"/>
      <c r="AO129" s="1010"/>
      <c r="AP129" s="996"/>
      <c r="AQ129" s="1010">
        <f t="shared" si="42"/>
        <v>0</v>
      </c>
      <c r="AR129" s="1010"/>
      <c r="AS129" s="1010"/>
      <c r="AT129" s="996"/>
      <c r="AU129" s="1010">
        <f t="shared" si="43"/>
        <v>0</v>
      </c>
      <c r="AV129" s="1010"/>
      <c r="AW129" s="1010"/>
      <c r="AX129" s="996"/>
      <c r="AY129" s="1010">
        <f t="shared" si="44"/>
        <v>0</v>
      </c>
      <c r="AZ129" s="1010"/>
      <c r="BA129" s="1010"/>
      <c r="BB129" s="996"/>
      <c r="BC129" s="1010">
        <f t="shared" si="45"/>
        <v>0</v>
      </c>
      <c r="BD129" s="1010"/>
      <c r="BE129" s="1010"/>
      <c r="BF129" s="996"/>
      <c r="BG129" s="1010">
        <f t="shared" si="46"/>
        <v>0</v>
      </c>
      <c r="BH129" s="1010"/>
      <c r="BI129" s="1010"/>
      <c r="BJ129" s="996"/>
      <c r="BK129" s="1010">
        <f t="shared" si="47"/>
        <v>0</v>
      </c>
      <c r="BL129" s="1010"/>
      <c r="BM129" s="1010"/>
      <c r="BN129" s="996"/>
      <c r="BO129" s="1010">
        <f t="shared" si="48"/>
        <v>0</v>
      </c>
      <c r="BP129" s="1010"/>
      <c r="BQ129" s="1010"/>
      <c r="BS129" s="1010">
        <f t="shared" si="49"/>
        <v>0</v>
      </c>
      <c r="BT129" s="1010"/>
      <c r="BU129" s="1010"/>
      <c r="BW129" s="1010">
        <f t="shared" si="50"/>
        <v>0</v>
      </c>
      <c r="BX129" s="1010"/>
      <c r="BY129" s="1010"/>
      <c r="CA129" s="1010">
        <f t="shared" si="51"/>
        <v>0</v>
      </c>
      <c r="CB129" s="1010"/>
      <c r="CC129" s="1010"/>
      <c r="CE129" s="1010">
        <f t="shared" si="52"/>
        <v>0</v>
      </c>
      <c r="CF129" s="1010"/>
      <c r="CG129" s="1010"/>
      <c r="CI129" s="1010">
        <f t="shared" si="53"/>
        <v>0</v>
      </c>
      <c r="CJ129" s="1010"/>
      <c r="CK129" s="1010"/>
      <c r="CM129" s="1010">
        <f t="shared" si="54"/>
        <v>0</v>
      </c>
      <c r="CN129" s="1010"/>
      <c r="CO129" s="1010"/>
      <c r="CQ129" s="1010">
        <f t="shared" si="55"/>
        <v>0</v>
      </c>
      <c r="CR129" s="1010"/>
      <c r="CS129" s="1010"/>
      <c r="CU129" s="1010">
        <f t="shared" si="56"/>
        <v>0</v>
      </c>
      <c r="CV129" s="1010"/>
      <c r="CW129" s="1010"/>
      <c r="CY129" s="1010">
        <f t="shared" si="57"/>
        <v>0</v>
      </c>
      <c r="CZ129" s="1010"/>
      <c r="DA129" s="1010"/>
      <c r="DC129" s="1010">
        <f t="shared" si="58"/>
        <v>0</v>
      </c>
      <c r="DD129" s="1010"/>
      <c r="DE129" s="1010"/>
      <c r="DG129" s="1010">
        <f t="shared" si="59"/>
        <v>0</v>
      </c>
      <c r="DH129" s="1010"/>
      <c r="DI129" s="1010"/>
      <c r="DK129" s="1010">
        <f t="shared" si="60"/>
        <v>0</v>
      </c>
      <c r="DL129" s="1010"/>
      <c r="DM129" s="1010"/>
      <c r="DO129" s="1010"/>
      <c r="DP129" s="1010"/>
      <c r="DQ129" s="1010"/>
      <c r="DS129" s="1010"/>
      <c r="DT129" s="1010"/>
      <c r="DU129" s="1010"/>
      <c r="DW129" s="1010"/>
      <c r="DX129" s="1010"/>
      <c r="DY129" s="1010"/>
      <c r="EA129" s="1010"/>
      <c r="EB129" s="1010"/>
      <c r="EC129" s="1010"/>
    </row>
    <row r="130" spans="2:133" ht="14.25" customHeight="1">
      <c r="B130" s="1978">
        <f t="shared" si="35"/>
        <v>49217</v>
      </c>
      <c r="C130" s="1010">
        <f t="shared" si="32"/>
        <v>130042539.20999941</v>
      </c>
      <c r="D130" s="1010">
        <f t="shared" si="33"/>
        <v>3386163.29</v>
      </c>
      <c r="E130" s="1010">
        <f t="shared" si="34"/>
        <v>616426.48</v>
      </c>
      <c r="F130" s="998"/>
      <c r="G130" s="1010">
        <f t="shared" si="61"/>
        <v>130042539.20999941</v>
      </c>
      <c r="H130" s="1010">
        <v>3386163.29</v>
      </c>
      <c r="I130" s="1010">
        <v>616426.48</v>
      </c>
      <c r="J130" s="996"/>
      <c r="K130" s="1010">
        <f t="shared" si="62"/>
        <v>0</v>
      </c>
      <c r="L130" s="1010"/>
      <c r="M130" s="1010"/>
      <c r="N130" s="1000"/>
      <c r="O130" s="1010">
        <f t="shared" si="63"/>
        <v>0</v>
      </c>
      <c r="P130" s="1010"/>
      <c r="Q130" s="1010"/>
      <c r="R130" s="996"/>
      <c r="S130" s="1010">
        <f t="shared" si="36"/>
        <v>0</v>
      </c>
      <c r="T130" s="1010"/>
      <c r="U130" s="1010"/>
      <c r="V130" s="996"/>
      <c r="W130" s="1010">
        <f t="shared" si="37"/>
        <v>0</v>
      </c>
      <c r="X130" s="1010"/>
      <c r="Y130" s="1010"/>
      <c r="Z130" s="996"/>
      <c r="AA130" s="1010">
        <f t="shared" si="38"/>
        <v>0</v>
      </c>
      <c r="AB130" s="1010"/>
      <c r="AC130" s="1010"/>
      <c r="AD130" s="996"/>
      <c r="AE130" s="1010">
        <f t="shared" si="39"/>
        <v>0</v>
      </c>
      <c r="AF130" s="1010"/>
      <c r="AG130" s="1010"/>
      <c r="AH130" s="996"/>
      <c r="AI130" s="1010">
        <f t="shared" si="40"/>
        <v>0</v>
      </c>
      <c r="AJ130" s="1010"/>
      <c r="AK130" s="1010"/>
      <c r="AL130" s="996"/>
      <c r="AM130" s="1010">
        <f t="shared" si="41"/>
        <v>0</v>
      </c>
      <c r="AN130" s="1010"/>
      <c r="AO130" s="1010"/>
      <c r="AP130" s="996"/>
      <c r="AQ130" s="1010">
        <f t="shared" si="42"/>
        <v>0</v>
      </c>
      <c r="AR130" s="1010"/>
      <c r="AS130" s="1010"/>
      <c r="AT130" s="996"/>
      <c r="AU130" s="1010">
        <f t="shared" si="43"/>
        <v>0</v>
      </c>
      <c r="AV130" s="1010"/>
      <c r="AW130" s="1010"/>
      <c r="AX130" s="996"/>
      <c r="AY130" s="1010">
        <f t="shared" si="44"/>
        <v>0</v>
      </c>
      <c r="AZ130" s="1010"/>
      <c r="BA130" s="1010"/>
      <c r="BB130" s="996"/>
      <c r="BC130" s="1010">
        <f t="shared" si="45"/>
        <v>0</v>
      </c>
      <c r="BD130" s="1010"/>
      <c r="BE130" s="1010"/>
      <c r="BF130" s="996"/>
      <c r="BG130" s="1010">
        <f t="shared" si="46"/>
        <v>0</v>
      </c>
      <c r="BH130" s="1010"/>
      <c r="BI130" s="1010"/>
      <c r="BJ130" s="996"/>
      <c r="BK130" s="1010">
        <f t="shared" si="47"/>
        <v>0</v>
      </c>
      <c r="BL130" s="1010"/>
      <c r="BM130" s="1010"/>
      <c r="BN130" s="996"/>
      <c r="BO130" s="1010">
        <f t="shared" si="48"/>
        <v>0</v>
      </c>
      <c r="BP130" s="1010"/>
      <c r="BQ130" s="1010"/>
      <c r="BS130" s="1010">
        <f t="shared" si="49"/>
        <v>0</v>
      </c>
      <c r="BT130" s="1010"/>
      <c r="BU130" s="1010"/>
      <c r="BW130" s="1010">
        <f t="shared" si="50"/>
        <v>0</v>
      </c>
      <c r="BX130" s="1010"/>
      <c r="BY130" s="1010"/>
      <c r="CA130" s="1010">
        <f t="shared" si="51"/>
        <v>0</v>
      </c>
      <c r="CB130" s="1010"/>
      <c r="CC130" s="1010"/>
      <c r="CE130" s="1010">
        <f t="shared" si="52"/>
        <v>0</v>
      </c>
      <c r="CF130" s="1010"/>
      <c r="CG130" s="1010"/>
      <c r="CI130" s="1010">
        <f t="shared" si="53"/>
        <v>0</v>
      </c>
      <c r="CJ130" s="1010"/>
      <c r="CK130" s="1010"/>
      <c r="CM130" s="1010">
        <f t="shared" si="54"/>
        <v>0</v>
      </c>
      <c r="CN130" s="1010"/>
      <c r="CO130" s="1010"/>
      <c r="CQ130" s="1010">
        <f t="shared" si="55"/>
        <v>0</v>
      </c>
      <c r="CR130" s="1010"/>
      <c r="CS130" s="1010"/>
      <c r="CU130" s="1010">
        <f t="shared" si="56"/>
        <v>0</v>
      </c>
      <c r="CV130" s="1010"/>
      <c r="CW130" s="1010"/>
      <c r="CY130" s="1010">
        <f t="shared" si="57"/>
        <v>0</v>
      </c>
      <c r="CZ130" s="1010"/>
      <c r="DA130" s="1010"/>
      <c r="DC130" s="1010">
        <f t="shared" si="58"/>
        <v>0</v>
      </c>
      <c r="DD130" s="1010"/>
      <c r="DE130" s="1010"/>
      <c r="DG130" s="1010">
        <f t="shared" si="59"/>
        <v>0</v>
      </c>
      <c r="DH130" s="1010"/>
      <c r="DI130" s="1010"/>
      <c r="DK130" s="1010">
        <f t="shared" si="60"/>
        <v>0</v>
      </c>
      <c r="DL130" s="1010"/>
      <c r="DM130" s="1010"/>
      <c r="DO130" s="1010"/>
      <c r="DP130" s="1010"/>
      <c r="DQ130" s="1010"/>
      <c r="DS130" s="1010"/>
      <c r="DT130" s="1010"/>
      <c r="DU130" s="1010"/>
      <c r="DW130" s="1010"/>
      <c r="DX130" s="1010"/>
      <c r="DY130" s="1010"/>
      <c r="EA130" s="1010"/>
      <c r="EB130" s="1010"/>
      <c r="EC130" s="1010"/>
    </row>
    <row r="131" spans="2:133" ht="14.25" customHeight="1">
      <c r="B131" s="1978">
        <f t="shared" si="35"/>
        <v>49248</v>
      </c>
      <c r="C131" s="1010">
        <f t="shared" si="32"/>
        <v>126656375.91999941</v>
      </c>
      <c r="D131" s="1010">
        <f t="shared" si="33"/>
        <v>3316982.88</v>
      </c>
      <c r="E131" s="1010">
        <f t="shared" si="34"/>
        <v>600482.85</v>
      </c>
      <c r="F131" s="998"/>
      <c r="G131" s="1010">
        <f t="shared" si="61"/>
        <v>126656375.91999941</v>
      </c>
      <c r="H131" s="1010">
        <v>3316982.88</v>
      </c>
      <c r="I131" s="1010">
        <v>600482.85</v>
      </c>
      <c r="J131" s="996"/>
      <c r="K131" s="1010">
        <f t="shared" si="62"/>
        <v>0</v>
      </c>
      <c r="L131" s="1010"/>
      <c r="M131" s="1010"/>
      <c r="N131" s="1000"/>
      <c r="O131" s="1010">
        <f t="shared" si="63"/>
        <v>0</v>
      </c>
      <c r="P131" s="1010"/>
      <c r="Q131" s="1010"/>
      <c r="R131" s="996"/>
      <c r="S131" s="1010">
        <f t="shared" si="36"/>
        <v>0</v>
      </c>
      <c r="T131" s="1010"/>
      <c r="U131" s="1010"/>
      <c r="V131" s="996"/>
      <c r="W131" s="1010">
        <f t="shared" si="37"/>
        <v>0</v>
      </c>
      <c r="X131" s="1010"/>
      <c r="Y131" s="1010"/>
      <c r="Z131" s="996"/>
      <c r="AA131" s="1010">
        <f t="shared" si="38"/>
        <v>0</v>
      </c>
      <c r="AB131" s="1010"/>
      <c r="AC131" s="1010"/>
      <c r="AD131" s="996"/>
      <c r="AE131" s="1010">
        <f t="shared" si="39"/>
        <v>0</v>
      </c>
      <c r="AF131" s="1010"/>
      <c r="AG131" s="1010"/>
      <c r="AH131" s="996"/>
      <c r="AI131" s="1010">
        <f t="shared" si="40"/>
        <v>0</v>
      </c>
      <c r="AJ131" s="1010"/>
      <c r="AK131" s="1010"/>
      <c r="AL131" s="996"/>
      <c r="AM131" s="1010">
        <f t="shared" si="41"/>
        <v>0</v>
      </c>
      <c r="AN131" s="1010"/>
      <c r="AO131" s="1010"/>
      <c r="AP131" s="996"/>
      <c r="AQ131" s="1010">
        <f t="shared" si="42"/>
        <v>0</v>
      </c>
      <c r="AR131" s="1010"/>
      <c r="AS131" s="1010"/>
      <c r="AT131" s="996"/>
      <c r="AU131" s="1010">
        <f t="shared" si="43"/>
        <v>0</v>
      </c>
      <c r="AV131" s="1010"/>
      <c r="AW131" s="1010"/>
      <c r="AX131" s="996"/>
      <c r="AY131" s="1010">
        <f t="shared" si="44"/>
        <v>0</v>
      </c>
      <c r="AZ131" s="1010"/>
      <c r="BA131" s="1010"/>
      <c r="BB131" s="996"/>
      <c r="BC131" s="1010">
        <f t="shared" si="45"/>
        <v>0</v>
      </c>
      <c r="BD131" s="1010"/>
      <c r="BE131" s="1010"/>
      <c r="BF131" s="996"/>
      <c r="BG131" s="1010">
        <f t="shared" si="46"/>
        <v>0</v>
      </c>
      <c r="BH131" s="1010"/>
      <c r="BI131" s="1010"/>
      <c r="BJ131" s="996"/>
      <c r="BK131" s="1010">
        <f t="shared" si="47"/>
        <v>0</v>
      </c>
      <c r="BL131" s="1010"/>
      <c r="BM131" s="1010"/>
      <c r="BN131" s="996"/>
      <c r="BO131" s="1010">
        <f t="shared" si="48"/>
        <v>0</v>
      </c>
      <c r="BP131" s="1010"/>
      <c r="BQ131" s="1010"/>
      <c r="BS131" s="1010">
        <f t="shared" si="49"/>
        <v>0</v>
      </c>
      <c r="BT131" s="1010"/>
      <c r="BU131" s="1010"/>
      <c r="BW131" s="1010">
        <f t="shared" si="50"/>
        <v>0</v>
      </c>
      <c r="BX131" s="1010"/>
      <c r="BY131" s="1010"/>
      <c r="CA131" s="1010">
        <f t="shared" si="51"/>
        <v>0</v>
      </c>
      <c r="CB131" s="1010"/>
      <c r="CC131" s="1010"/>
      <c r="CE131" s="1010">
        <f t="shared" si="52"/>
        <v>0</v>
      </c>
      <c r="CF131" s="1010"/>
      <c r="CG131" s="1010"/>
      <c r="CI131" s="1010">
        <f t="shared" si="53"/>
        <v>0</v>
      </c>
      <c r="CJ131" s="1010"/>
      <c r="CK131" s="1010"/>
      <c r="CM131" s="1010">
        <f t="shared" si="54"/>
        <v>0</v>
      </c>
      <c r="CN131" s="1010"/>
      <c r="CO131" s="1010"/>
      <c r="CQ131" s="1010">
        <f t="shared" si="55"/>
        <v>0</v>
      </c>
      <c r="CR131" s="1010"/>
      <c r="CS131" s="1010"/>
      <c r="CU131" s="1010">
        <f t="shared" si="56"/>
        <v>0</v>
      </c>
      <c r="CV131" s="1010"/>
      <c r="CW131" s="1010"/>
      <c r="CY131" s="1010">
        <f t="shared" si="57"/>
        <v>0</v>
      </c>
      <c r="CZ131" s="1010"/>
      <c r="DA131" s="1010"/>
      <c r="DC131" s="1010">
        <f t="shared" si="58"/>
        <v>0</v>
      </c>
      <c r="DD131" s="1010"/>
      <c r="DE131" s="1010"/>
      <c r="DG131" s="1010">
        <f t="shared" si="59"/>
        <v>0</v>
      </c>
      <c r="DH131" s="1010"/>
      <c r="DI131" s="1010"/>
      <c r="DK131" s="1010">
        <f t="shared" si="60"/>
        <v>0</v>
      </c>
      <c r="DL131" s="1010"/>
      <c r="DM131" s="1010"/>
      <c r="DO131" s="1010"/>
      <c r="DP131" s="1010"/>
      <c r="DQ131" s="1010"/>
      <c r="DS131" s="1010"/>
      <c r="DT131" s="1010"/>
      <c r="DU131" s="1010"/>
      <c r="DW131" s="1010"/>
      <c r="DX131" s="1010"/>
      <c r="DY131" s="1010"/>
      <c r="EA131" s="1010"/>
      <c r="EB131" s="1010"/>
      <c r="EC131" s="1010"/>
    </row>
    <row r="132" spans="2:133" ht="14.25" customHeight="1">
      <c r="B132" s="1978">
        <f t="shared" si="35"/>
        <v>49278</v>
      </c>
      <c r="C132" s="1010">
        <f t="shared" si="32"/>
        <v>123339393.03999941</v>
      </c>
      <c r="D132" s="1010">
        <f t="shared" si="33"/>
        <v>3246992.15</v>
      </c>
      <c r="E132" s="1010">
        <f t="shared" si="34"/>
        <v>584919.68999999994</v>
      </c>
      <c r="F132" s="998"/>
      <c r="G132" s="1010">
        <f t="shared" si="61"/>
        <v>123339393.03999941</v>
      </c>
      <c r="H132" s="1010">
        <v>3246992.15</v>
      </c>
      <c r="I132" s="1010">
        <v>584919.68999999994</v>
      </c>
      <c r="J132" s="996"/>
      <c r="K132" s="1010">
        <f t="shared" si="62"/>
        <v>0</v>
      </c>
      <c r="L132" s="1010"/>
      <c r="M132" s="1010"/>
      <c r="N132" s="1000"/>
      <c r="O132" s="1010">
        <f t="shared" si="63"/>
        <v>0</v>
      </c>
      <c r="P132" s="1010"/>
      <c r="Q132" s="1010"/>
      <c r="R132" s="996"/>
      <c r="S132" s="1010">
        <f t="shared" si="36"/>
        <v>0</v>
      </c>
      <c r="T132" s="1010"/>
      <c r="U132" s="1010"/>
      <c r="V132" s="996"/>
      <c r="W132" s="1010">
        <f t="shared" si="37"/>
        <v>0</v>
      </c>
      <c r="X132" s="1010"/>
      <c r="Y132" s="1010"/>
      <c r="Z132" s="996"/>
      <c r="AA132" s="1010">
        <f t="shared" si="38"/>
        <v>0</v>
      </c>
      <c r="AB132" s="1010"/>
      <c r="AC132" s="1010"/>
      <c r="AD132" s="996"/>
      <c r="AE132" s="1010">
        <f t="shared" si="39"/>
        <v>0</v>
      </c>
      <c r="AF132" s="1010"/>
      <c r="AG132" s="1010"/>
      <c r="AH132" s="996"/>
      <c r="AI132" s="1010">
        <f t="shared" si="40"/>
        <v>0</v>
      </c>
      <c r="AJ132" s="1010"/>
      <c r="AK132" s="1010"/>
      <c r="AL132" s="996"/>
      <c r="AM132" s="1010">
        <f t="shared" si="41"/>
        <v>0</v>
      </c>
      <c r="AN132" s="1010"/>
      <c r="AO132" s="1010"/>
      <c r="AP132" s="996"/>
      <c r="AQ132" s="1010">
        <f t="shared" si="42"/>
        <v>0</v>
      </c>
      <c r="AR132" s="1010"/>
      <c r="AS132" s="1010"/>
      <c r="AT132" s="996"/>
      <c r="AU132" s="1010">
        <f t="shared" si="43"/>
        <v>0</v>
      </c>
      <c r="AV132" s="1010"/>
      <c r="AW132" s="1010"/>
      <c r="AX132" s="996"/>
      <c r="AY132" s="1010">
        <f t="shared" si="44"/>
        <v>0</v>
      </c>
      <c r="AZ132" s="1010"/>
      <c r="BA132" s="1010"/>
      <c r="BB132" s="996"/>
      <c r="BC132" s="1010">
        <f t="shared" si="45"/>
        <v>0</v>
      </c>
      <c r="BD132" s="1010"/>
      <c r="BE132" s="1010"/>
      <c r="BF132" s="996"/>
      <c r="BG132" s="1010">
        <f t="shared" si="46"/>
        <v>0</v>
      </c>
      <c r="BH132" s="1010"/>
      <c r="BI132" s="1010"/>
      <c r="BJ132" s="996"/>
      <c r="BK132" s="1010">
        <f t="shared" si="47"/>
        <v>0</v>
      </c>
      <c r="BL132" s="1010"/>
      <c r="BM132" s="1010"/>
      <c r="BN132" s="996"/>
      <c r="BO132" s="1010">
        <f t="shared" si="48"/>
        <v>0</v>
      </c>
      <c r="BP132" s="1010"/>
      <c r="BQ132" s="1010"/>
      <c r="BS132" s="1010">
        <f t="shared" si="49"/>
        <v>0</v>
      </c>
      <c r="BT132" s="1010"/>
      <c r="BU132" s="1010"/>
      <c r="BW132" s="1010">
        <f t="shared" si="50"/>
        <v>0</v>
      </c>
      <c r="BX132" s="1010"/>
      <c r="BY132" s="1010"/>
      <c r="CA132" s="1010">
        <f t="shared" si="51"/>
        <v>0</v>
      </c>
      <c r="CB132" s="1010"/>
      <c r="CC132" s="1010"/>
      <c r="CE132" s="1010">
        <f t="shared" si="52"/>
        <v>0</v>
      </c>
      <c r="CF132" s="1010"/>
      <c r="CG132" s="1010"/>
      <c r="CI132" s="1010">
        <f t="shared" si="53"/>
        <v>0</v>
      </c>
      <c r="CJ132" s="1010"/>
      <c r="CK132" s="1010"/>
      <c r="CM132" s="1010">
        <f t="shared" si="54"/>
        <v>0</v>
      </c>
      <c r="CN132" s="1010"/>
      <c r="CO132" s="1010"/>
      <c r="CQ132" s="1010">
        <f t="shared" si="55"/>
        <v>0</v>
      </c>
      <c r="CR132" s="1010"/>
      <c r="CS132" s="1010"/>
      <c r="CU132" s="1010">
        <f t="shared" si="56"/>
        <v>0</v>
      </c>
      <c r="CV132" s="1010"/>
      <c r="CW132" s="1010"/>
      <c r="CY132" s="1010">
        <f t="shared" si="57"/>
        <v>0</v>
      </c>
      <c r="CZ132" s="1010"/>
      <c r="DA132" s="1010"/>
      <c r="DC132" s="1010">
        <f t="shared" si="58"/>
        <v>0</v>
      </c>
      <c r="DD132" s="1010"/>
      <c r="DE132" s="1010"/>
      <c r="DG132" s="1010">
        <f t="shared" si="59"/>
        <v>0</v>
      </c>
      <c r="DH132" s="1010"/>
      <c r="DI132" s="1010"/>
      <c r="DK132" s="1010">
        <f t="shared" si="60"/>
        <v>0</v>
      </c>
      <c r="DL132" s="1010"/>
      <c r="DM132" s="1010"/>
      <c r="DO132" s="1010"/>
      <c r="DP132" s="1010"/>
      <c r="DQ132" s="1010"/>
      <c r="DS132" s="1010"/>
      <c r="DT132" s="1010"/>
      <c r="DU132" s="1010"/>
      <c r="DW132" s="1010"/>
      <c r="DX132" s="1010"/>
      <c r="DY132" s="1010"/>
      <c r="EA132" s="1010"/>
      <c r="EB132" s="1010"/>
      <c r="EC132" s="1010"/>
    </row>
    <row r="133" spans="2:133" ht="14.25" customHeight="1">
      <c r="B133" s="1978">
        <f t="shared" si="35"/>
        <v>49309</v>
      </c>
      <c r="C133" s="1010">
        <f t="shared" si="32"/>
        <v>120092400.8899994</v>
      </c>
      <c r="D133" s="1010">
        <f t="shared" si="33"/>
        <v>3243157.38</v>
      </c>
      <c r="E133" s="1010">
        <f t="shared" si="34"/>
        <v>569714.44999999995</v>
      </c>
      <c r="F133" s="998"/>
      <c r="G133" s="1010">
        <f t="shared" si="61"/>
        <v>120092400.8899994</v>
      </c>
      <c r="H133" s="1010">
        <v>3243157.38</v>
      </c>
      <c r="I133" s="1010">
        <v>569714.44999999995</v>
      </c>
      <c r="J133" s="996"/>
      <c r="K133" s="1010">
        <f t="shared" si="62"/>
        <v>0</v>
      </c>
      <c r="L133" s="1010"/>
      <c r="M133" s="1010"/>
      <c r="N133" s="1000"/>
      <c r="O133" s="1010">
        <f t="shared" si="63"/>
        <v>0</v>
      </c>
      <c r="P133" s="1010"/>
      <c r="Q133" s="1010"/>
      <c r="R133" s="996"/>
      <c r="S133" s="1010">
        <f t="shared" si="36"/>
        <v>0</v>
      </c>
      <c r="T133" s="1010"/>
      <c r="U133" s="1010"/>
      <c r="V133" s="996"/>
      <c r="W133" s="1010">
        <f t="shared" si="37"/>
        <v>0</v>
      </c>
      <c r="X133" s="1010"/>
      <c r="Y133" s="1010"/>
      <c r="Z133" s="996"/>
      <c r="AA133" s="1010">
        <f t="shared" si="38"/>
        <v>0</v>
      </c>
      <c r="AB133" s="1010"/>
      <c r="AC133" s="1010"/>
      <c r="AD133" s="996"/>
      <c r="AE133" s="1010">
        <f t="shared" si="39"/>
        <v>0</v>
      </c>
      <c r="AF133" s="1010"/>
      <c r="AG133" s="1010"/>
      <c r="AH133" s="996"/>
      <c r="AI133" s="1010">
        <f t="shared" si="40"/>
        <v>0</v>
      </c>
      <c r="AJ133" s="1010"/>
      <c r="AK133" s="1010"/>
      <c r="AL133" s="996"/>
      <c r="AM133" s="1010">
        <f t="shared" si="41"/>
        <v>0</v>
      </c>
      <c r="AN133" s="1010"/>
      <c r="AO133" s="1010"/>
      <c r="AP133" s="996"/>
      <c r="AQ133" s="1010">
        <f t="shared" si="42"/>
        <v>0</v>
      </c>
      <c r="AR133" s="1010"/>
      <c r="AS133" s="1010"/>
      <c r="AT133" s="996"/>
      <c r="AU133" s="1010">
        <f t="shared" si="43"/>
        <v>0</v>
      </c>
      <c r="AV133" s="1010"/>
      <c r="AW133" s="1010"/>
      <c r="AX133" s="996"/>
      <c r="AY133" s="1010">
        <f t="shared" si="44"/>
        <v>0</v>
      </c>
      <c r="AZ133" s="1010"/>
      <c r="BA133" s="1010"/>
      <c r="BB133" s="996"/>
      <c r="BC133" s="1010">
        <f t="shared" si="45"/>
        <v>0</v>
      </c>
      <c r="BD133" s="1010"/>
      <c r="BE133" s="1010"/>
      <c r="BF133" s="996"/>
      <c r="BG133" s="1010">
        <f t="shared" si="46"/>
        <v>0</v>
      </c>
      <c r="BH133" s="1010"/>
      <c r="BI133" s="1010"/>
      <c r="BJ133" s="996"/>
      <c r="BK133" s="1010">
        <f t="shared" si="47"/>
        <v>0</v>
      </c>
      <c r="BL133" s="1010"/>
      <c r="BM133" s="1010"/>
      <c r="BN133" s="996"/>
      <c r="BO133" s="1010">
        <f t="shared" si="48"/>
        <v>0</v>
      </c>
      <c r="BP133" s="1010"/>
      <c r="BQ133" s="1010"/>
      <c r="BS133" s="1010">
        <f t="shared" si="49"/>
        <v>0</v>
      </c>
      <c r="BT133" s="1010"/>
      <c r="BU133" s="1010"/>
      <c r="BW133" s="1010">
        <f t="shared" si="50"/>
        <v>0</v>
      </c>
      <c r="BX133" s="1010"/>
      <c r="BY133" s="1010"/>
      <c r="CA133" s="1010">
        <f t="shared" si="51"/>
        <v>0</v>
      </c>
      <c r="CB133" s="1010"/>
      <c r="CC133" s="1010"/>
      <c r="CE133" s="1010">
        <f t="shared" si="52"/>
        <v>0</v>
      </c>
      <c r="CF133" s="1010"/>
      <c r="CG133" s="1010"/>
      <c r="CI133" s="1010">
        <f t="shared" si="53"/>
        <v>0</v>
      </c>
      <c r="CJ133" s="1010"/>
      <c r="CK133" s="1010"/>
      <c r="CM133" s="1010">
        <f t="shared" si="54"/>
        <v>0</v>
      </c>
      <c r="CN133" s="1010"/>
      <c r="CO133" s="1010"/>
      <c r="CQ133" s="1010">
        <f t="shared" si="55"/>
        <v>0</v>
      </c>
      <c r="CR133" s="1010"/>
      <c r="CS133" s="1010"/>
      <c r="CU133" s="1010">
        <f t="shared" si="56"/>
        <v>0</v>
      </c>
      <c r="CV133" s="1010"/>
      <c r="CW133" s="1010"/>
      <c r="CY133" s="1010">
        <f t="shared" si="57"/>
        <v>0</v>
      </c>
      <c r="CZ133" s="1010"/>
      <c r="DA133" s="1010"/>
      <c r="DC133" s="1010">
        <f t="shared" si="58"/>
        <v>0</v>
      </c>
      <c r="DD133" s="1010"/>
      <c r="DE133" s="1010"/>
      <c r="DG133" s="1010">
        <f t="shared" si="59"/>
        <v>0</v>
      </c>
      <c r="DH133" s="1010"/>
      <c r="DI133" s="1010"/>
      <c r="DK133" s="1010">
        <f t="shared" si="60"/>
        <v>0</v>
      </c>
      <c r="DL133" s="1010"/>
      <c r="DM133" s="1010"/>
      <c r="DO133" s="1010"/>
      <c r="DP133" s="1010"/>
      <c r="DQ133" s="1010"/>
      <c r="DS133" s="1010"/>
      <c r="DT133" s="1010"/>
      <c r="DU133" s="1010"/>
      <c r="DW133" s="1010"/>
      <c r="DX133" s="1010"/>
      <c r="DY133" s="1010"/>
      <c r="EA133" s="1010"/>
      <c r="EB133" s="1010"/>
      <c r="EC133" s="1010"/>
    </row>
    <row r="134" spans="2:133" ht="14.25" customHeight="1">
      <c r="B134" s="1978">
        <f t="shared" si="35"/>
        <v>49340</v>
      </c>
      <c r="C134" s="1010">
        <f t="shared" si="32"/>
        <v>116849243.50999941</v>
      </c>
      <c r="D134" s="1010">
        <f t="shared" si="33"/>
        <v>3238618.4</v>
      </c>
      <c r="E134" s="1010">
        <f t="shared" si="34"/>
        <v>554501.37</v>
      </c>
      <c r="F134" s="998"/>
      <c r="G134" s="1010">
        <f t="shared" si="61"/>
        <v>116849243.50999941</v>
      </c>
      <c r="H134" s="1010">
        <v>3238618.4</v>
      </c>
      <c r="I134" s="1010">
        <v>554501.37</v>
      </c>
      <c r="J134" s="996"/>
      <c r="K134" s="1010">
        <f t="shared" si="62"/>
        <v>0</v>
      </c>
      <c r="L134" s="1010"/>
      <c r="M134" s="1010"/>
      <c r="N134" s="1000"/>
      <c r="O134" s="1010">
        <f t="shared" si="63"/>
        <v>0</v>
      </c>
      <c r="P134" s="1010"/>
      <c r="Q134" s="1010"/>
      <c r="R134" s="996"/>
      <c r="S134" s="1010">
        <f t="shared" si="36"/>
        <v>0</v>
      </c>
      <c r="T134" s="1010"/>
      <c r="U134" s="1010"/>
      <c r="V134" s="996"/>
      <c r="W134" s="1010">
        <f t="shared" si="37"/>
        <v>0</v>
      </c>
      <c r="X134" s="1010"/>
      <c r="Y134" s="1010"/>
      <c r="Z134" s="996"/>
      <c r="AA134" s="1010">
        <f t="shared" si="38"/>
        <v>0</v>
      </c>
      <c r="AB134" s="1010"/>
      <c r="AC134" s="1010"/>
      <c r="AD134" s="996"/>
      <c r="AE134" s="1010">
        <f t="shared" si="39"/>
        <v>0</v>
      </c>
      <c r="AF134" s="1010"/>
      <c r="AG134" s="1010"/>
      <c r="AH134" s="996"/>
      <c r="AI134" s="1010">
        <f t="shared" si="40"/>
        <v>0</v>
      </c>
      <c r="AJ134" s="1010"/>
      <c r="AK134" s="1010"/>
      <c r="AL134" s="996"/>
      <c r="AM134" s="1010">
        <f t="shared" si="41"/>
        <v>0</v>
      </c>
      <c r="AN134" s="1010"/>
      <c r="AO134" s="1010"/>
      <c r="AP134" s="996"/>
      <c r="AQ134" s="1010">
        <f t="shared" si="42"/>
        <v>0</v>
      </c>
      <c r="AR134" s="1010"/>
      <c r="AS134" s="1010"/>
      <c r="AT134" s="996"/>
      <c r="AU134" s="1010">
        <f t="shared" si="43"/>
        <v>0</v>
      </c>
      <c r="AV134" s="1010"/>
      <c r="AW134" s="1010"/>
      <c r="AX134" s="996"/>
      <c r="AY134" s="1010">
        <f t="shared" si="44"/>
        <v>0</v>
      </c>
      <c r="AZ134" s="1010"/>
      <c r="BA134" s="1010"/>
      <c r="BB134" s="996"/>
      <c r="BC134" s="1010">
        <f t="shared" si="45"/>
        <v>0</v>
      </c>
      <c r="BD134" s="1010"/>
      <c r="BE134" s="1010"/>
      <c r="BF134" s="996"/>
      <c r="BG134" s="1010">
        <f t="shared" si="46"/>
        <v>0</v>
      </c>
      <c r="BH134" s="1010"/>
      <c r="BI134" s="1010"/>
      <c r="BJ134" s="996"/>
      <c r="BK134" s="1010">
        <f t="shared" si="47"/>
        <v>0</v>
      </c>
      <c r="BL134" s="1010"/>
      <c r="BM134" s="1010"/>
      <c r="BN134" s="996"/>
      <c r="BO134" s="1010">
        <f t="shared" si="48"/>
        <v>0</v>
      </c>
      <c r="BP134" s="1010"/>
      <c r="BQ134" s="1010"/>
      <c r="BS134" s="1010">
        <f t="shared" si="49"/>
        <v>0</v>
      </c>
      <c r="BT134" s="1010"/>
      <c r="BU134" s="1010"/>
      <c r="BW134" s="1010">
        <f t="shared" si="50"/>
        <v>0</v>
      </c>
      <c r="BX134" s="1010"/>
      <c r="BY134" s="1010"/>
      <c r="CA134" s="1010">
        <f t="shared" si="51"/>
        <v>0</v>
      </c>
      <c r="CB134" s="1010"/>
      <c r="CC134" s="1010"/>
      <c r="CE134" s="1010">
        <f t="shared" si="52"/>
        <v>0</v>
      </c>
      <c r="CF134" s="1010"/>
      <c r="CG134" s="1010"/>
      <c r="CI134" s="1010">
        <f t="shared" si="53"/>
        <v>0</v>
      </c>
      <c r="CJ134" s="1010"/>
      <c r="CK134" s="1010"/>
      <c r="CM134" s="1010">
        <f t="shared" si="54"/>
        <v>0</v>
      </c>
      <c r="CN134" s="1010"/>
      <c r="CO134" s="1010"/>
      <c r="CQ134" s="1010">
        <f t="shared" si="55"/>
        <v>0</v>
      </c>
      <c r="CR134" s="1010"/>
      <c r="CS134" s="1010"/>
      <c r="CU134" s="1010">
        <f t="shared" si="56"/>
        <v>0</v>
      </c>
      <c r="CV134" s="1010"/>
      <c r="CW134" s="1010"/>
      <c r="CY134" s="1010">
        <f t="shared" si="57"/>
        <v>0</v>
      </c>
      <c r="CZ134" s="1010"/>
      <c r="DA134" s="1010"/>
      <c r="DC134" s="1010">
        <f t="shared" si="58"/>
        <v>0</v>
      </c>
      <c r="DD134" s="1010"/>
      <c r="DE134" s="1010"/>
      <c r="DG134" s="1010">
        <f t="shared" si="59"/>
        <v>0</v>
      </c>
      <c r="DH134" s="1010"/>
      <c r="DI134" s="1010"/>
      <c r="DK134" s="1010">
        <f t="shared" si="60"/>
        <v>0</v>
      </c>
      <c r="DL134" s="1010"/>
      <c r="DM134" s="1010"/>
      <c r="DO134" s="1010"/>
      <c r="DP134" s="1010"/>
      <c r="DQ134" s="1010"/>
      <c r="DS134" s="1010"/>
      <c r="DT134" s="1010"/>
      <c r="DU134" s="1010"/>
      <c r="DW134" s="1010"/>
      <c r="DX134" s="1010"/>
      <c r="DY134" s="1010"/>
      <c r="EA134" s="1010"/>
      <c r="EB134" s="1010"/>
      <c r="EC134" s="1010"/>
    </row>
    <row r="135" spans="2:133" ht="14.25" customHeight="1">
      <c r="B135" s="1978">
        <f t="shared" si="35"/>
        <v>49368</v>
      </c>
      <c r="C135" s="1010">
        <f t="shared" si="32"/>
        <v>113610625.1099994</v>
      </c>
      <c r="D135" s="1010">
        <f t="shared" si="33"/>
        <v>3230480.78</v>
      </c>
      <c r="E135" s="1010">
        <f t="shared" si="34"/>
        <v>539310.61</v>
      </c>
      <c r="F135" s="998"/>
      <c r="G135" s="1010">
        <f t="shared" si="61"/>
        <v>113610625.1099994</v>
      </c>
      <c r="H135" s="1010">
        <v>3230480.78</v>
      </c>
      <c r="I135" s="1010">
        <v>539310.61</v>
      </c>
      <c r="J135" s="996"/>
      <c r="K135" s="1010">
        <f t="shared" si="62"/>
        <v>0</v>
      </c>
      <c r="L135" s="1010"/>
      <c r="M135" s="1010"/>
      <c r="N135" s="1000"/>
      <c r="O135" s="1010">
        <f t="shared" si="63"/>
        <v>0</v>
      </c>
      <c r="P135" s="1010"/>
      <c r="Q135" s="1010"/>
      <c r="R135" s="996"/>
      <c r="S135" s="1010">
        <f t="shared" si="36"/>
        <v>0</v>
      </c>
      <c r="T135" s="1010"/>
      <c r="U135" s="1010"/>
      <c r="V135" s="996"/>
      <c r="W135" s="1010">
        <f t="shared" si="37"/>
        <v>0</v>
      </c>
      <c r="X135" s="1010"/>
      <c r="Y135" s="1010"/>
      <c r="Z135" s="996"/>
      <c r="AA135" s="1010">
        <f t="shared" si="38"/>
        <v>0</v>
      </c>
      <c r="AB135" s="1010"/>
      <c r="AC135" s="1010"/>
      <c r="AD135" s="996"/>
      <c r="AE135" s="1010">
        <f t="shared" si="39"/>
        <v>0</v>
      </c>
      <c r="AF135" s="1010"/>
      <c r="AG135" s="1010"/>
      <c r="AH135" s="996"/>
      <c r="AI135" s="1010">
        <f t="shared" si="40"/>
        <v>0</v>
      </c>
      <c r="AJ135" s="1010"/>
      <c r="AK135" s="1010"/>
      <c r="AL135" s="996"/>
      <c r="AM135" s="1010">
        <f t="shared" si="41"/>
        <v>0</v>
      </c>
      <c r="AN135" s="1010"/>
      <c r="AO135" s="1010"/>
      <c r="AP135" s="996"/>
      <c r="AQ135" s="1010">
        <f t="shared" si="42"/>
        <v>0</v>
      </c>
      <c r="AR135" s="1010"/>
      <c r="AS135" s="1010"/>
      <c r="AT135" s="996"/>
      <c r="AU135" s="1010">
        <f t="shared" si="43"/>
        <v>0</v>
      </c>
      <c r="AV135" s="1010"/>
      <c r="AW135" s="1010"/>
      <c r="AX135" s="996"/>
      <c r="AY135" s="1010">
        <f t="shared" si="44"/>
        <v>0</v>
      </c>
      <c r="AZ135" s="1010"/>
      <c r="BA135" s="1010"/>
      <c r="BB135" s="996"/>
      <c r="BC135" s="1010">
        <f t="shared" si="45"/>
        <v>0</v>
      </c>
      <c r="BD135" s="1010"/>
      <c r="BE135" s="1010"/>
      <c r="BF135" s="996"/>
      <c r="BG135" s="1010">
        <f t="shared" si="46"/>
        <v>0</v>
      </c>
      <c r="BH135" s="1010"/>
      <c r="BI135" s="1010"/>
      <c r="BJ135" s="996"/>
      <c r="BK135" s="1010">
        <f t="shared" si="47"/>
        <v>0</v>
      </c>
      <c r="BL135" s="1010"/>
      <c r="BM135" s="1010"/>
      <c r="BN135" s="996"/>
      <c r="BO135" s="1010">
        <f t="shared" si="48"/>
        <v>0</v>
      </c>
      <c r="BP135" s="1010"/>
      <c r="BQ135" s="1010"/>
      <c r="BS135" s="1010">
        <f t="shared" si="49"/>
        <v>0</v>
      </c>
      <c r="BT135" s="1010"/>
      <c r="BU135" s="1010"/>
      <c r="BW135" s="1010">
        <f t="shared" si="50"/>
        <v>0</v>
      </c>
      <c r="BX135" s="1010"/>
      <c r="BY135" s="1010"/>
      <c r="CA135" s="1010">
        <f t="shared" si="51"/>
        <v>0</v>
      </c>
      <c r="CB135" s="1010"/>
      <c r="CC135" s="1010"/>
      <c r="CE135" s="1010">
        <f t="shared" si="52"/>
        <v>0</v>
      </c>
      <c r="CF135" s="1010"/>
      <c r="CG135" s="1010"/>
      <c r="CI135" s="1010">
        <f t="shared" si="53"/>
        <v>0</v>
      </c>
      <c r="CJ135" s="1010"/>
      <c r="CK135" s="1010"/>
      <c r="CM135" s="1010">
        <f t="shared" si="54"/>
        <v>0</v>
      </c>
      <c r="CN135" s="1010"/>
      <c r="CO135" s="1010"/>
      <c r="CQ135" s="1010">
        <f t="shared" si="55"/>
        <v>0</v>
      </c>
      <c r="CR135" s="1010"/>
      <c r="CS135" s="1010"/>
      <c r="CU135" s="1010">
        <f t="shared" si="56"/>
        <v>0</v>
      </c>
      <c r="CV135" s="1010"/>
      <c r="CW135" s="1010"/>
      <c r="CY135" s="1010">
        <f t="shared" si="57"/>
        <v>0</v>
      </c>
      <c r="CZ135" s="1010"/>
      <c r="DA135" s="1010"/>
      <c r="DC135" s="1010">
        <f t="shared" si="58"/>
        <v>0</v>
      </c>
      <c r="DD135" s="1010"/>
      <c r="DE135" s="1010"/>
      <c r="DG135" s="1010">
        <f t="shared" si="59"/>
        <v>0</v>
      </c>
      <c r="DH135" s="1010"/>
      <c r="DI135" s="1010"/>
      <c r="DK135" s="1010">
        <f t="shared" si="60"/>
        <v>0</v>
      </c>
      <c r="DL135" s="1010"/>
      <c r="DM135" s="1010"/>
      <c r="DO135" s="1010"/>
      <c r="DP135" s="1010"/>
      <c r="DQ135" s="1010"/>
      <c r="DS135" s="1010"/>
      <c r="DT135" s="1010"/>
      <c r="DU135" s="1010"/>
      <c r="DW135" s="1010"/>
      <c r="DX135" s="1010"/>
      <c r="DY135" s="1010"/>
      <c r="EA135" s="1010"/>
      <c r="EB135" s="1010"/>
      <c r="EC135" s="1010"/>
    </row>
    <row r="136" spans="2:133" ht="14.25" customHeight="1">
      <c r="B136" s="1978">
        <f t="shared" si="35"/>
        <v>49399</v>
      </c>
      <c r="C136" s="1010">
        <f t="shared" si="32"/>
        <v>110380144.3299994</v>
      </c>
      <c r="D136" s="1010">
        <f t="shared" si="33"/>
        <v>3222283.94</v>
      </c>
      <c r="E136" s="1010">
        <f t="shared" si="34"/>
        <v>524135.99</v>
      </c>
      <c r="F136" s="998"/>
      <c r="G136" s="1010">
        <f t="shared" si="61"/>
        <v>110380144.3299994</v>
      </c>
      <c r="H136" s="1010">
        <v>3222283.94</v>
      </c>
      <c r="I136" s="1010">
        <v>524135.99</v>
      </c>
      <c r="J136" s="996"/>
      <c r="K136" s="1010">
        <f t="shared" si="62"/>
        <v>0</v>
      </c>
      <c r="L136" s="1010"/>
      <c r="M136" s="1010"/>
      <c r="N136" s="1000"/>
      <c r="O136" s="1010">
        <f t="shared" si="63"/>
        <v>0</v>
      </c>
      <c r="P136" s="1010"/>
      <c r="Q136" s="1010"/>
      <c r="R136" s="996"/>
      <c r="S136" s="1010">
        <f t="shared" si="36"/>
        <v>0</v>
      </c>
      <c r="T136" s="1010"/>
      <c r="U136" s="1010"/>
      <c r="V136" s="996"/>
      <c r="W136" s="1010">
        <f t="shared" si="37"/>
        <v>0</v>
      </c>
      <c r="X136" s="1010"/>
      <c r="Y136" s="1010"/>
      <c r="Z136" s="996"/>
      <c r="AA136" s="1010">
        <f t="shared" si="38"/>
        <v>0</v>
      </c>
      <c r="AB136" s="1010"/>
      <c r="AC136" s="1010"/>
      <c r="AD136" s="996"/>
      <c r="AE136" s="1010">
        <f t="shared" si="39"/>
        <v>0</v>
      </c>
      <c r="AF136" s="1010"/>
      <c r="AG136" s="1010"/>
      <c r="AH136" s="996"/>
      <c r="AI136" s="1010">
        <f t="shared" si="40"/>
        <v>0</v>
      </c>
      <c r="AJ136" s="1010"/>
      <c r="AK136" s="1010"/>
      <c r="AL136" s="996"/>
      <c r="AM136" s="1010">
        <f t="shared" si="41"/>
        <v>0</v>
      </c>
      <c r="AN136" s="1010"/>
      <c r="AO136" s="1010"/>
      <c r="AP136" s="996"/>
      <c r="AQ136" s="1010">
        <f t="shared" si="42"/>
        <v>0</v>
      </c>
      <c r="AR136" s="1010"/>
      <c r="AS136" s="1010"/>
      <c r="AT136" s="996"/>
      <c r="AU136" s="1010">
        <f t="shared" si="43"/>
        <v>0</v>
      </c>
      <c r="AV136" s="1010"/>
      <c r="AW136" s="1010"/>
      <c r="AX136" s="996"/>
      <c r="AY136" s="1010">
        <f t="shared" si="44"/>
        <v>0</v>
      </c>
      <c r="AZ136" s="1010"/>
      <c r="BA136" s="1010"/>
      <c r="BB136" s="996"/>
      <c r="BC136" s="1010">
        <f t="shared" si="45"/>
        <v>0</v>
      </c>
      <c r="BD136" s="1010"/>
      <c r="BE136" s="1010"/>
      <c r="BF136" s="996"/>
      <c r="BG136" s="1010">
        <f t="shared" si="46"/>
        <v>0</v>
      </c>
      <c r="BH136" s="1010"/>
      <c r="BI136" s="1010"/>
      <c r="BJ136" s="996"/>
      <c r="BK136" s="1010">
        <f t="shared" si="47"/>
        <v>0</v>
      </c>
      <c r="BL136" s="1010"/>
      <c r="BM136" s="1010"/>
      <c r="BN136" s="996"/>
      <c r="BO136" s="1010">
        <f t="shared" si="48"/>
        <v>0</v>
      </c>
      <c r="BP136" s="1010"/>
      <c r="BQ136" s="1010"/>
      <c r="BS136" s="1010">
        <f t="shared" si="49"/>
        <v>0</v>
      </c>
      <c r="BT136" s="1010"/>
      <c r="BU136" s="1010"/>
      <c r="BW136" s="1010">
        <f t="shared" si="50"/>
        <v>0</v>
      </c>
      <c r="BX136" s="1010"/>
      <c r="BY136" s="1010"/>
      <c r="CA136" s="1010">
        <f t="shared" si="51"/>
        <v>0</v>
      </c>
      <c r="CB136" s="1010"/>
      <c r="CC136" s="1010"/>
      <c r="CE136" s="1010">
        <f t="shared" si="52"/>
        <v>0</v>
      </c>
      <c r="CF136" s="1010"/>
      <c r="CG136" s="1010"/>
      <c r="CI136" s="1010">
        <f t="shared" si="53"/>
        <v>0</v>
      </c>
      <c r="CJ136" s="1010"/>
      <c r="CK136" s="1010"/>
      <c r="CM136" s="1010">
        <f t="shared" si="54"/>
        <v>0</v>
      </c>
      <c r="CN136" s="1010"/>
      <c r="CO136" s="1010"/>
      <c r="CQ136" s="1010">
        <f t="shared" si="55"/>
        <v>0</v>
      </c>
      <c r="CR136" s="1010"/>
      <c r="CS136" s="1010"/>
      <c r="CU136" s="1010">
        <f t="shared" si="56"/>
        <v>0</v>
      </c>
      <c r="CV136" s="1010"/>
      <c r="CW136" s="1010"/>
      <c r="CY136" s="1010">
        <f t="shared" si="57"/>
        <v>0</v>
      </c>
      <c r="CZ136" s="1010"/>
      <c r="DA136" s="1010"/>
      <c r="DC136" s="1010">
        <f t="shared" si="58"/>
        <v>0</v>
      </c>
      <c r="DD136" s="1010"/>
      <c r="DE136" s="1010"/>
      <c r="DG136" s="1010">
        <f t="shared" si="59"/>
        <v>0</v>
      </c>
      <c r="DH136" s="1010"/>
      <c r="DI136" s="1010"/>
      <c r="DK136" s="1010">
        <f t="shared" si="60"/>
        <v>0</v>
      </c>
      <c r="DL136" s="1010"/>
      <c r="DM136" s="1010"/>
      <c r="DO136" s="1010"/>
      <c r="DP136" s="1010"/>
      <c r="DQ136" s="1010"/>
      <c r="DS136" s="1010"/>
      <c r="DT136" s="1010"/>
      <c r="DU136" s="1010"/>
      <c r="DW136" s="1010"/>
      <c r="DX136" s="1010"/>
      <c r="DY136" s="1010"/>
      <c r="EA136" s="1010"/>
      <c r="EB136" s="1010"/>
      <c r="EC136" s="1010"/>
    </row>
    <row r="137" spans="2:133" ht="14.25" customHeight="1">
      <c r="B137" s="1978">
        <f t="shared" si="35"/>
        <v>49429</v>
      </c>
      <c r="C137" s="1010">
        <f t="shared" si="32"/>
        <v>107157860.3899994</v>
      </c>
      <c r="D137" s="1010">
        <f t="shared" si="33"/>
        <v>3215205.2</v>
      </c>
      <c r="E137" s="1010">
        <f t="shared" si="34"/>
        <v>509012.27</v>
      </c>
      <c r="F137" s="998"/>
      <c r="G137" s="1010">
        <f t="shared" si="61"/>
        <v>107157860.3899994</v>
      </c>
      <c r="H137" s="1010">
        <v>3215205.2</v>
      </c>
      <c r="I137" s="1010">
        <v>509012.27</v>
      </c>
      <c r="J137" s="996"/>
      <c r="K137" s="1010">
        <f t="shared" si="62"/>
        <v>0</v>
      </c>
      <c r="L137" s="1010"/>
      <c r="M137" s="1010"/>
      <c r="N137" s="1000"/>
      <c r="O137" s="1010">
        <f t="shared" si="63"/>
        <v>0</v>
      </c>
      <c r="P137" s="1010"/>
      <c r="Q137" s="1010"/>
      <c r="R137" s="996"/>
      <c r="S137" s="1010">
        <f t="shared" si="36"/>
        <v>0</v>
      </c>
      <c r="T137" s="1010"/>
      <c r="U137" s="1010"/>
      <c r="V137" s="996"/>
      <c r="W137" s="1010">
        <f t="shared" si="37"/>
        <v>0</v>
      </c>
      <c r="X137" s="1010"/>
      <c r="Y137" s="1010"/>
      <c r="Z137" s="996"/>
      <c r="AA137" s="1010">
        <f t="shared" si="38"/>
        <v>0</v>
      </c>
      <c r="AB137" s="1010"/>
      <c r="AC137" s="1010"/>
      <c r="AD137" s="996"/>
      <c r="AE137" s="1010">
        <f t="shared" si="39"/>
        <v>0</v>
      </c>
      <c r="AF137" s="1010"/>
      <c r="AG137" s="1010"/>
      <c r="AH137" s="996"/>
      <c r="AI137" s="1010">
        <f t="shared" si="40"/>
        <v>0</v>
      </c>
      <c r="AJ137" s="1010"/>
      <c r="AK137" s="1010"/>
      <c r="AL137" s="996"/>
      <c r="AM137" s="1010">
        <f t="shared" si="41"/>
        <v>0</v>
      </c>
      <c r="AN137" s="1010"/>
      <c r="AO137" s="1010"/>
      <c r="AP137" s="996"/>
      <c r="AQ137" s="1010">
        <f t="shared" si="42"/>
        <v>0</v>
      </c>
      <c r="AR137" s="1010"/>
      <c r="AS137" s="1010"/>
      <c r="AT137" s="996"/>
      <c r="AU137" s="1010">
        <f t="shared" si="43"/>
        <v>0</v>
      </c>
      <c r="AV137" s="1010"/>
      <c r="AW137" s="1010"/>
      <c r="AX137" s="996"/>
      <c r="AY137" s="1010">
        <f t="shared" si="44"/>
        <v>0</v>
      </c>
      <c r="AZ137" s="1010"/>
      <c r="BA137" s="1010"/>
      <c r="BB137" s="996"/>
      <c r="BC137" s="1010">
        <f t="shared" si="45"/>
        <v>0</v>
      </c>
      <c r="BD137" s="1010"/>
      <c r="BE137" s="1010"/>
      <c r="BF137" s="996"/>
      <c r="BG137" s="1010">
        <f t="shared" si="46"/>
        <v>0</v>
      </c>
      <c r="BH137" s="1010"/>
      <c r="BI137" s="1010"/>
      <c r="BJ137" s="996"/>
      <c r="BK137" s="1010">
        <f t="shared" si="47"/>
        <v>0</v>
      </c>
      <c r="BL137" s="1010"/>
      <c r="BM137" s="1010"/>
      <c r="BN137" s="996"/>
      <c r="BO137" s="1010">
        <f t="shared" si="48"/>
        <v>0</v>
      </c>
      <c r="BP137" s="1010"/>
      <c r="BQ137" s="1010"/>
      <c r="BS137" s="1010">
        <f t="shared" si="49"/>
        <v>0</v>
      </c>
      <c r="BT137" s="1010"/>
      <c r="BU137" s="1010"/>
      <c r="BW137" s="1010">
        <f t="shared" si="50"/>
        <v>0</v>
      </c>
      <c r="BX137" s="1010"/>
      <c r="BY137" s="1010"/>
      <c r="CA137" s="1010">
        <f t="shared" si="51"/>
        <v>0</v>
      </c>
      <c r="CB137" s="1010"/>
      <c r="CC137" s="1010"/>
      <c r="CE137" s="1010">
        <f t="shared" si="52"/>
        <v>0</v>
      </c>
      <c r="CF137" s="1010"/>
      <c r="CG137" s="1010"/>
      <c r="CI137" s="1010">
        <f t="shared" si="53"/>
        <v>0</v>
      </c>
      <c r="CJ137" s="1010"/>
      <c r="CK137" s="1010"/>
      <c r="CM137" s="1010">
        <f t="shared" si="54"/>
        <v>0</v>
      </c>
      <c r="CN137" s="1010"/>
      <c r="CO137" s="1010"/>
      <c r="CQ137" s="1010">
        <f t="shared" si="55"/>
        <v>0</v>
      </c>
      <c r="CR137" s="1010"/>
      <c r="CS137" s="1010"/>
      <c r="CU137" s="1010">
        <f t="shared" si="56"/>
        <v>0</v>
      </c>
      <c r="CV137" s="1010"/>
      <c r="CW137" s="1010"/>
      <c r="CY137" s="1010">
        <f t="shared" si="57"/>
        <v>0</v>
      </c>
      <c r="CZ137" s="1010"/>
      <c r="DA137" s="1010"/>
      <c r="DC137" s="1010">
        <f t="shared" si="58"/>
        <v>0</v>
      </c>
      <c r="DD137" s="1010"/>
      <c r="DE137" s="1010"/>
      <c r="DG137" s="1010">
        <f t="shared" si="59"/>
        <v>0</v>
      </c>
      <c r="DH137" s="1010"/>
      <c r="DI137" s="1010"/>
      <c r="DK137" s="1010">
        <f t="shared" si="60"/>
        <v>0</v>
      </c>
      <c r="DL137" s="1010"/>
      <c r="DM137" s="1010"/>
      <c r="DO137" s="1010"/>
      <c r="DP137" s="1010"/>
      <c r="DQ137" s="1010"/>
      <c r="DS137" s="1010"/>
      <c r="DT137" s="1010"/>
      <c r="DU137" s="1010"/>
      <c r="DW137" s="1010"/>
      <c r="DX137" s="1010"/>
      <c r="DY137" s="1010"/>
      <c r="EA137" s="1010"/>
      <c r="EB137" s="1010"/>
      <c r="EC137" s="1010"/>
    </row>
    <row r="138" spans="2:133" ht="14.25" customHeight="1">
      <c r="B138" s="1978">
        <f t="shared" si="35"/>
        <v>49460</v>
      </c>
      <c r="C138" s="1010">
        <f t="shared" si="32"/>
        <v>103942655.1899994</v>
      </c>
      <c r="D138" s="1010">
        <f t="shared" si="33"/>
        <v>3203328.29</v>
      </c>
      <c r="E138" s="1010">
        <f t="shared" si="34"/>
        <v>493897.64</v>
      </c>
      <c r="F138" s="998"/>
      <c r="G138" s="1010">
        <f t="shared" si="61"/>
        <v>103942655.1899994</v>
      </c>
      <c r="H138" s="1010">
        <v>3203328.29</v>
      </c>
      <c r="I138" s="1010">
        <v>493897.64</v>
      </c>
      <c r="J138" s="996"/>
      <c r="K138" s="1010">
        <f t="shared" si="62"/>
        <v>0</v>
      </c>
      <c r="L138" s="1010"/>
      <c r="M138" s="1010"/>
      <c r="N138" s="1000"/>
      <c r="O138" s="1010">
        <f t="shared" si="63"/>
        <v>0</v>
      </c>
      <c r="P138" s="1010"/>
      <c r="Q138" s="1010"/>
      <c r="R138" s="996"/>
      <c r="S138" s="1010">
        <f t="shared" si="36"/>
        <v>0</v>
      </c>
      <c r="T138" s="1010"/>
      <c r="U138" s="1010"/>
      <c r="V138" s="996"/>
      <c r="W138" s="1010">
        <f t="shared" si="37"/>
        <v>0</v>
      </c>
      <c r="X138" s="1010"/>
      <c r="Y138" s="1010"/>
      <c r="Z138" s="996"/>
      <c r="AA138" s="1010">
        <f t="shared" si="38"/>
        <v>0</v>
      </c>
      <c r="AB138" s="1010"/>
      <c r="AC138" s="1010"/>
      <c r="AD138" s="996"/>
      <c r="AE138" s="1010">
        <f t="shared" si="39"/>
        <v>0</v>
      </c>
      <c r="AF138" s="1010"/>
      <c r="AG138" s="1010"/>
      <c r="AH138" s="996"/>
      <c r="AI138" s="1010">
        <f t="shared" si="40"/>
        <v>0</v>
      </c>
      <c r="AJ138" s="1010"/>
      <c r="AK138" s="1010"/>
      <c r="AL138" s="996"/>
      <c r="AM138" s="1010">
        <f t="shared" si="41"/>
        <v>0</v>
      </c>
      <c r="AN138" s="1010"/>
      <c r="AO138" s="1010"/>
      <c r="AP138" s="996"/>
      <c r="AQ138" s="1010">
        <f t="shared" si="42"/>
        <v>0</v>
      </c>
      <c r="AR138" s="1010"/>
      <c r="AS138" s="1010"/>
      <c r="AT138" s="996"/>
      <c r="AU138" s="1010">
        <f t="shared" si="43"/>
        <v>0</v>
      </c>
      <c r="AV138" s="1010"/>
      <c r="AW138" s="1010"/>
      <c r="AX138" s="996"/>
      <c r="AY138" s="1010">
        <f t="shared" si="44"/>
        <v>0</v>
      </c>
      <c r="AZ138" s="1010"/>
      <c r="BA138" s="1010"/>
      <c r="BB138" s="996"/>
      <c r="BC138" s="1010">
        <f t="shared" si="45"/>
        <v>0</v>
      </c>
      <c r="BD138" s="1010"/>
      <c r="BE138" s="1010"/>
      <c r="BF138" s="996"/>
      <c r="BG138" s="1010">
        <f t="shared" si="46"/>
        <v>0</v>
      </c>
      <c r="BH138" s="1010"/>
      <c r="BI138" s="1010"/>
      <c r="BJ138" s="996"/>
      <c r="BK138" s="1010">
        <f t="shared" si="47"/>
        <v>0</v>
      </c>
      <c r="BL138" s="1010"/>
      <c r="BM138" s="1010"/>
      <c r="BN138" s="996"/>
      <c r="BO138" s="1010">
        <f t="shared" si="48"/>
        <v>0</v>
      </c>
      <c r="BP138" s="1010"/>
      <c r="BQ138" s="1010"/>
      <c r="BS138" s="1010">
        <f t="shared" si="49"/>
        <v>0</v>
      </c>
      <c r="BT138" s="1010"/>
      <c r="BU138" s="1010"/>
      <c r="BW138" s="1010">
        <f t="shared" si="50"/>
        <v>0</v>
      </c>
      <c r="BX138" s="1010"/>
      <c r="BY138" s="1010"/>
      <c r="CA138" s="1010">
        <f t="shared" si="51"/>
        <v>0</v>
      </c>
      <c r="CB138" s="1010"/>
      <c r="CC138" s="1010"/>
      <c r="CE138" s="1010">
        <f t="shared" si="52"/>
        <v>0</v>
      </c>
      <c r="CF138" s="1010"/>
      <c r="CG138" s="1010"/>
      <c r="CI138" s="1010">
        <f t="shared" si="53"/>
        <v>0</v>
      </c>
      <c r="CJ138" s="1010"/>
      <c r="CK138" s="1010"/>
      <c r="CM138" s="1010">
        <f t="shared" si="54"/>
        <v>0</v>
      </c>
      <c r="CN138" s="1010"/>
      <c r="CO138" s="1010"/>
      <c r="CQ138" s="1010">
        <f t="shared" si="55"/>
        <v>0</v>
      </c>
      <c r="CR138" s="1010"/>
      <c r="CS138" s="1010"/>
      <c r="CU138" s="1010">
        <f t="shared" si="56"/>
        <v>0</v>
      </c>
      <c r="CV138" s="1010"/>
      <c r="CW138" s="1010"/>
      <c r="CY138" s="1010">
        <f t="shared" si="57"/>
        <v>0</v>
      </c>
      <c r="CZ138" s="1010"/>
      <c r="DA138" s="1010"/>
      <c r="DC138" s="1010">
        <f t="shared" si="58"/>
        <v>0</v>
      </c>
      <c r="DD138" s="1010"/>
      <c r="DE138" s="1010"/>
      <c r="DG138" s="1010">
        <f t="shared" si="59"/>
        <v>0</v>
      </c>
      <c r="DH138" s="1010"/>
      <c r="DI138" s="1010"/>
      <c r="DK138" s="1010">
        <f t="shared" si="60"/>
        <v>0</v>
      </c>
      <c r="DL138" s="1010"/>
      <c r="DM138" s="1010"/>
      <c r="DO138" s="1010"/>
      <c r="DP138" s="1010"/>
      <c r="DQ138" s="1010"/>
      <c r="DS138" s="1010"/>
      <c r="DT138" s="1010"/>
      <c r="DU138" s="1010"/>
      <c r="DW138" s="1010"/>
      <c r="DX138" s="1010"/>
      <c r="DY138" s="1010"/>
      <c r="EA138" s="1010"/>
      <c r="EB138" s="1010"/>
      <c r="EC138" s="1010"/>
    </row>
    <row r="139" spans="2:133" ht="14.25" customHeight="1">
      <c r="B139" s="1978">
        <f t="shared" si="35"/>
        <v>49490</v>
      </c>
      <c r="C139" s="1010">
        <f t="shared" si="32"/>
        <v>100739326.8999994</v>
      </c>
      <c r="D139" s="1010">
        <f t="shared" si="33"/>
        <v>3181907.02</v>
      </c>
      <c r="E139" s="1010">
        <f t="shared" si="34"/>
        <v>478817.85</v>
      </c>
      <c r="F139" s="998"/>
      <c r="G139" s="1010">
        <f t="shared" si="61"/>
        <v>100739326.8999994</v>
      </c>
      <c r="H139" s="1010">
        <v>3181907.02</v>
      </c>
      <c r="I139" s="1010">
        <v>478817.85</v>
      </c>
      <c r="J139" s="996"/>
      <c r="K139" s="1010">
        <f t="shared" si="62"/>
        <v>0</v>
      </c>
      <c r="L139" s="1010"/>
      <c r="M139" s="1010"/>
      <c r="N139" s="1000"/>
      <c r="O139" s="1010">
        <f t="shared" si="63"/>
        <v>0</v>
      </c>
      <c r="P139" s="1010"/>
      <c r="Q139" s="1010"/>
      <c r="R139" s="996"/>
      <c r="S139" s="1010">
        <f t="shared" si="36"/>
        <v>0</v>
      </c>
      <c r="T139" s="1010"/>
      <c r="U139" s="1010"/>
      <c r="V139" s="996"/>
      <c r="W139" s="1010">
        <f t="shared" si="37"/>
        <v>0</v>
      </c>
      <c r="X139" s="1010"/>
      <c r="Y139" s="1010"/>
      <c r="Z139" s="996"/>
      <c r="AA139" s="1010">
        <f t="shared" si="38"/>
        <v>0</v>
      </c>
      <c r="AB139" s="1010"/>
      <c r="AC139" s="1010"/>
      <c r="AD139" s="996"/>
      <c r="AE139" s="1010">
        <f t="shared" si="39"/>
        <v>0</v>
      </c>
      <c r="AF139" s="1010"/>
      <c r="AG139" s="1010"/>
      <c r="AH139" s="996"/>
      <c r="AI139" s="1010">
        <f t="shared" si="40"/>
        <v>0</v>
      </c>
      <c r="AJ139" s="1010"/>
      <c r="AK139" s="1010"/>
      <c r="AL139" s="996"/>
      <c r="AM139" s="1010">
        <f t="shared" si="41"/>
        <v>0</v>
      </c>
      <c r="AN139" s="1010"/>
      <c r="AO139" s="1010"/>
      <c r="AP139" s="996"/>
      <c r="AQ139" s="1010">
        <f t="shared" si="42"/>
        <v>0</v>
      </c>
      <c r="AR139" s="1010"/>
      <c r="AS139" s="1010"/>
      <c r="AT139" s="996"/>
      <c r="AU139" s="1010">
        <f t="shared" si="43"/>
        <v>0</v>
      </c>
      <c r="AV139" s="1010"/>
      <c r="AW139" s="1010"/>
      <c r="AX139" s="996"/>
      <c r="AY139" s="1010">
        <f t="shared" si="44"/>
        <v>0</v>
      </c>
      <c r="AZ139" s="1010"/>
      <c r="BA139" s="1010"/>
      <c r="BB139" s="996"/>
      <c r="BC139" s="1010">
        <f t="shared" si="45"/>
        <v>0</v>
      </c>
      <c r="BD139" s="1010"/>
      <c r="BE139" s="1010"/>
      <c r="BF139" s="996"/>
      <c r="BG139" s="1010">
        <f t="shared" si="46"/>
        <v>0</v>
      </c>
      <c r="BH139" s="1010"/>
      <c r="BI139" s="1010"/>
      <c r="BJ139" s="996"/>
      <c r="BK139" s="1010">
        <f t="shared" si="47"/>
        <v>0</v>
      </c>
      <c r="BL139" s="1010"/>
      <c r="BM139" s="1010"/>
      <c r="BN139" s="996"/>
      <c r="BO139" s="1010">
        <f t="shared" si="48"/>
        <v>0</v>
      </c>
      <c r="BP139" s="1010"/>
      <c r="BQ139" s="1010"/>
      <c r="BS139" s="1010">
        <f t="shared" si="49"/>
        <v>0</v>
      </c>
      <c r="BT139" s="1010"/>
      <c r="BU139" s="1010"/>
      <c r="BW139" s="1010">
        <f t="shared" si="50"/>
        <v>0</v>
      </c>
      <c r="BX139" s="1010"/>
      <c r="BY139" s="1010"/>
      <c r="CA139" s="1010">
        <f t="shared" si="51"/>
        <v>0</v>
      </c>
      <c r="CB139" s="1010"/>
      <c r="CC139" s="1010"/>
      <c r="CE139" s="1010">
        <f t="shared" si="52"/>
        <v>0</v>
      </c>
      <c r="CF139" s="1010"/>
      <c r="CG139" s="1010"/>
      <c r="CI139" s="1010">
        <f t="shared" si="53"/>
        <v>0</v>
      </c>
      <c r="CJ139" s="1010"/>
      <c r="CK139" s="1010"/>
      <c r="CM139" s="1010">
        <f t="shared" si="54"/>
        <v>0</v>
      </c>
      <c r="CN139" s="1010"/>
      <c r="CO139" s="1010"/>
      <c r="CQ139" s="1010">
        <f t="shared" si="55"/>
        <v>0</v>
      </c>
      <c r="CR139" s="1010"/>
      <c r="CS139" s="1010"/>
      <c r="CU139" s="1010">
        <f t="shared" si="56"/>
        <v>0</v>
      </c>
      <c r="CV139" s="1010"/>
      <c r="CW139" s="1010"/>
      <c r="CY139" s="1010">
        <f t="shared" si="57"/>
        <v>0</v>
      </c>
      <c r="CZ139" s="1010"/>
      <c r="DA139" s="1010"/>
      <c r="DC139" s="1010">
        <f t="shared" si="58"/>
        <v>0</v>
      </c>
      <c r="DD139" s="1010"/>
      <c r="DE139" s="1010"/>
      <c r="DG139" s="1010">
        <f t="shared" si="59"/>
        <v>0</v>
      </c>
      <c r="DH139" s="1010"/>
      <c r="DI139" s="1010"/>
      <c r="DK139" s="1010">
        <f t="shared" si="60"/>
        <v>0</v>
      </c>
      <c r="DL139" s="1010"/>
      <c r="DM139" s="1010"/>
      <c r="DO139" s="1010"/>
      <c r="DP139" s="1010"/>
      <c r="DQ139" s="1010"/>
      <c r="DS139" s="1010"/>
      <c r="DT139" s="1010"/>
      <c r="DU139" s="1010"/>
      <c r="DW139" s="1010"/>
      <c r="DX139" s="1010"/>
      <c r="DY139" s="1010"/>
      <c r="EA139" s="1010"/>
      <c r="EB139" s="1010"/>
      <c r="EC139" s="1010"/>
    </row>
    <row r="140" spans="2:133" ht="14.25" customHeight="1">
      <c r="B140" s="1978">
        <f t="shared" si="35"/>
        <v>49521</v>
      </c>
      <c r="C140" s="1010">
        <f t="shared" si="32"/>
        <v>97557419.879999399</v>
      </c>
      <c r="D140" s="1010">
        <f t="shared" si="33"/>
        <v>3157795.74</v>
      </c>
      <c r="E140" s="1010">
        <f t="shared" si="34"/>
        <v>463818.51</v>
      </c>
      <c r="F140" s="998"/>
      <c r="G140" s="1010">
        <f t="shared" si="61"/>
        <v>97557419.879999399</v>
      </c>
      <c r="H140" s="1010">
        <v>3157795.74</v>
      </c>
      <c r="I140" s="1010">
        <v>463818.51</v>
      </c>
      <c r="J140" s="996"/>
      <c r="K140" s="1010">
        <f t="shared" si="62"/>
        <v>0</v>
      </c>
      <c r="L140" s="1010"/>
      <c r="M140" s="1010"/>
      <c r="N140" s="1000"/>
      <c r="O140" s="1010">
        <f t="shared" si="63"/>
        <v>0</v>
      </c>
      <c r="P140" s="1010"/>
      <c r="Q140" s="1010"/>
      <c r="R140" s="996"/>
      <c r="S140" s="1010">
        <f t="shared" si="36"/>
        <v>0</v>
      </c>
      <c r="T140" s="1010"/>
      <c r="U140" s="1010"/>
      <c r="V140" s="996"/>
      <c r="W140" s="1010">
        <f t="shared" si="37"/>
        <v>0</v>
      </c>
      <c r="X140" s="1010"/>
      <c r="Y140" s="1010"/>
      <c r="Z140" s="996"/>
      <c r="AA140" s="1010">
        <f t="shared" si="38"/>
        <v>0</v>
      </c>
      <c r="AB140" s="1010"/>
      <c r="AC140" s="1010"/>
      <c r="AD140" s="996"/>
      <c r="AE140" s="1010">
        <f t="shared" si="39"/>
        <v>0</v>
      </c>
      <c r="AF140" s="1010"/>
      <c r="AG140" s="1010"/>
      <c r="AH140" s="996"/>
      <c r="AI140" s="1010">
        <f t="shared" si="40"/>
        <v>0</v>
      </c>
      <c r="AJ140" s="1010"/>
      <c r="AK140" s="1010"/>
      <c r="AL140" s="996"/>
      <c r="AM140" s="1010">
        <f t="shared" si="41"/>
        <v>0</v>
      </c>
      <c r="AN140" s="1010"/>
      <c r="AO140" s="1010"/>
      <c r="AP140" s="996"/>
      <c r="AQ140" s="1010">
        <f t="shared" si="42"/>
        <v>0</v>
      </c>
      <c r="AR140" s="1010"/>
      <c r="AS140" s="1010"/>
      <c r="AT140" s="996"/>
      <c r="AU140" s="1010">
        <f t="shared" si="43"/>
        <v>0</v>
      </c>
      <c r="AV140" s="1010"/>
      <c r="AW140" s="1010"/>
      <c r="AX140" s="996"/>
      <c r="AY140" s="1010">
        <f t="shared" si="44"/>
        <v>0</v>
      </c>
      <c r="AZ140" s="1010"/>
      <c r="BA140" s="1010"/>
      <c r="BB140" s="996"/>
      <c r="BC140" s="1010">
        <f t="shared" si="45"/>
        <v>0</v>
      </c>
      <c r="BD140" s="1010"/>
      <c r="BE140" s="1010"/>
      <c r="BF140" s="996"/>
      <c r="BG140" s="1010">
        <f t="shared" si="46"/>
        <v>0</v>
      </c>
      <c r="BH140" s="1010"/>
      <c r="BI140" s="1010"/>
      <c r="BJ140" s="996"/>
      <c r="BK140" s="1010">
        <f t="shared" si="47"/>
        <v>0</v>
      </c>
      <c r="BL140" s="1010"/>
      <c r="BM140" s="1010"/>
      <c r="BN140" s="996"/>
      <c r="BO140" s="1010">
        <f t="shared" si="48"/>
        <v>0</v>
      </c>
      <c r="BP140" s="1010"/>
      <c r="BQ140" s="1010"/>
      <c r="BS140" s="1010">
        <f t="shared" si="49"/>
        <v>0</v>
      </c>
      <c r="BT140" s="1010"/>
      <c r="BU140" s="1010"/>
      <c r="BW140" s="1010">
        <f t="shared" si="50"/>
        <v>0</v>
      </c>
      <c r="BX140" s="1010"/>
      <c r="BY140" s="1010"/>
      <c r="CA140" s="1010">
        <f t="shared" si="51"/>
        <v>0</v>
      </c>
      <c r="CB140" s="1010"/>
      <c r="CC140" s="1010"/>
      <c r="CE140" s="1010">
        <f t="shared" si="52"/>
        <v>0</v>
      </c>
      <c r="CF140" s="1010"/>
      <c r="CG140" s="1010"/>
      <c r="CI140" s="1010">
        <f t="shared" si="53"/>
        <v>0</v>
      </c>
      <c r="CJ140" s="1010"/>
      <c r="CK140" s="1010"/>
      <c r="CM140" s="1010">
        <f t="shared" si="54"/>
        <v>0</v>
      </c>
      <c r="CN140" s="1010"/>
      <c r="CO140" s="1010"/>
      <c r="CQ140" s="1010">
        <f t="shared" si="55"/>
        <v>0</v>
      </c>
      <c r="CR140" s="1010"/>
      <c r="CS140" s="1010"/>
      <c r="CU140" s="1010">
        <f t="shared" si="56"/>
        <v>0</v>
      </c>
      <c r="CV140" s="1010"/>
      <c r="CW140" s="1010"/>
      <c r="CY140" s="1010">
        <f t="shared" si="57"/>
        <v>0</v>
      </c>
      <c r="CZ140" s="1010"/>
      <c r="DA140" s="1010"/>
      <c r="DC140" s="1010">
        <f t="shared" si="58"/>
        <v>0</v>
      </c>
      <c r="DD140" s="1010"/>
      <c r="DE140" s="1010"/>
      <c r="DG140" s="1010">
        <f t="shared" si="59"/>
        <v>0</v>
      </c>
      <c r="DH140" s="1010"/>
      <c r="DI140" s="1010"/>
      <c r="DK140" s="1010">
        <f t="shared" si="60"/>
        <v>0</v>
      </c>
      <c r="DL140" s="1010"/>
      <c r="DM140" s="1010"/>
      <c r="DO140" s="1010"/>
      <c r="DP140" s="1010"/>
      <c r="DQ140" s="1010"/>
      <c r="DS140" s="1010"/>
      <c r="DT140" s="1010"/>
      <c r="DU140" s="1010"/>
      <c r="DW140" s="1010"/>
      <c r="DX140" s="1010"/>
      <c r="DY140" s="1010"/>
      <c r="EA140" s="1010"/>
      <c r="EB140" s="1010"/>
      <c r="EC140" s="1010"/>
    </row>
    <row r="141" spans="2:133" ht="14.25" customHeight="1">
      <c r="B141" s="1978">
        <f t="shared" si="35"/>
        <v>49552</v>
      </c>
      <c r="C141" s="1010">
        <f t="shared" ref="C141:C204" si="64">SUMIF($G$12:$XFD$12,$G$12,G141:XFD141)</f>
        <v>94399624.139999405</v>
      </c>
      <c r="D141" s="1010">
        <f t="shared" ref="D141:D204" si="65">SUMIF($H$12:$XFD$12,$H$12,H141:XFD141)</f>
        <v>3128233.25</v>
      </c>
      <c r="E141" s="1010">
        <f t="shared" ref="E141:E204" si="66">SUMIF($I$12:$XFD$12,$I$12,I141:XFD141)</f>
        <v>448932.21</v>
      </c>
      <c r="F141" s="998"/>
      <c r="G141" s="1010">
        <f t="shared" si="61"/>
        <v>94399624.139999405</v>
      </c>
      <c r="H141" s="1010">
        <v>3128233.25</v>
      </c>
      <c r="I141" s="1010">
        <v>448932.21</v>
      </c>
      <c r="J141" s="996"/>
      <c r="K141" s="1010">
        <f t="shared" si="62"/>
        <v>0</v>
      </c>
      <c r="L141" s="1010"/>
      <c r="M141" s="1010"/>
      <c r="N141" s="1000"/>
      <c r="O141" s="1010">
        <f t="shared" si="63"/>
        <v>0</v>
      </c>
      <c r="P141" s="1010"/>
      <c r="Q141" s="1010"/>
      <c r="R141" s="996"/>
      <c r="S141" s="1010">
        <f t="shared" si="36"/>
        <v>0</v>
      </c>
      <c r="T141" s="1010"/>
      <c r="U141" s="1010"/>
      <c r="V141" s="996"/>
      <c r="W141" s="1010">
        <f t="shared" si="37"/>
        <v>0</v>
      </c>
      <c r="X141" s="1010"/>
      <c r="Y141" s="1010"/>
      <c r="Z141" s="996"/>
      <c r="AA141" s="1010">
        <f t="shared" si="38"/>
        <v>0</v>
      </c>
      <c r="AB141" s="1010"/>
      <c r="AC141" s="1010"/>
      <c r="AD141" s="996"/>
      <c r="AE141" s="1010">
        <f t="shared" si="39"/>
        <v>0</v>
      </c>
      <c r="AF141" s="1010"/>
      <c r="AG141" s="1010"/>
      <c r="AH141" s="996"/>
      <c r="AI141" s="1010">
        <f t="shared" si="40"/>
        <v>0</v>
      </c>
      <c r="AJ141" s="1010"/>
      <c r="AK141" s="1010"/>
      <c r="AL141" s="996"/>
      <c r="AM141" s="1010">
        <f t="shared" si="41"/>
        <v>0</v>
      </c>
      <c r="AN141" s="1010"/>
      <c r="AO141" s="1010"/>
      <c r="AP141" s="996"/>
      <c r="AQ141" s="1010">
        <f t="shared" si="42"/>
        <v>0</v>
      </c>
      <c r="AR141" s="1010"/>
      <c r="AS141" s="1010"/>
      <c r="AT141" s="996"/>
      <c r="AU141" s="1010">
        <f t="shared" si="43"/>
        <v>0</v>
      </c>
      <c r="AV141" s="1010"/>
      <c r="AW141" s="1010"/>
      <c r="AX141" s="996"/>
      <c r="AY141" s="1010">
        <f t="shared" si="44"/>
        <v>0</v>
      </c>
      <c r="AZ141" s="1010"/>
      <c r="BA141" s="1010"/>
      <c r="BB141" s="996"/>
      <c r="BC141" s="1010">
        <f t="shared" si="45"/>
        <v>0</v>
      </c>
      <c r="BD141" s="1010"/>
      <c r="BE141" s="1010"/>
      <c r="BF141" s="996"/>
      <c r="BG141" s="1010">
        <f t="shared" si="46"/>
        <v>0</v>
      </c>
      <c r="BH141" s="1010"/>
      <c r="BI141" s="1010"/>
      <c r="BJ141" s="996"/>
      <c r="BK141" s="1010">
        <f t="shared" si="47"/>
        <v>0</v>
      </c>
      <c r="BL141" s="1010"/>
      <c r="BM141" s="1010"/>
      <c r="BN141" s="996"/>
      <c r="BO141" s="1010">
        <f t="shared" si="48"/>
        <v>0</v>
      </c>
      <c r="BP141" s="1010"/>
      <c r="BQ141" s="1010"/>
      <c r="BS141" s="1010">
        <f t="shared" si="49"/>
        <v>0</v>
      </c>
      <c r="BT141" s="1010"/>
      <c r="BU141" s="1010"/>
      <c r="BW141" s="1010">
        <f t="shared" si="50"/>
        <v>0</v>
      </c>
      <c r="BX141" s="1010"/>
      <c r="BY141" s="1010"/>
      <c r="CA141" s="1010">
        <f t="shared" si="51"/>
        <v>0</v>
      </c>
      <c r="CB141" s="1010"/>
      <c r="CC141" s="1010"/>
      <c r="CE141" s="1010">
        <f t="shared" si="52"/>
        <v>0</v>
      </c>
      <c r="CF141" s="1010"/>
      <c r="CG141" s="1010"/>
      <c r="CI141" s="1010">
        <f t="shared" si="53"/>
        <v>0</v>
      </c>
      <c r="CJ141" s="1010"/>
      <c r="CK141" s="1010"/>
      <c r="CM141" s="1010">
        <f t="shared" si="54"/>
        <v>0</v>
      </c>
      <c r="CN141" s="1010"/>
      <c r="CO141" s="1010"/>
      <c r="CQ141" s="1010">
        <f t="shared" si="55"/>
        <v>0</v>
      </c>
      <c r="CR141" s="1010"/>
      <c r="CS141" s="1010"/>
      <c r="CU141" s="1010">
        <f t="shared" si="56"/>
        <v>0</v>
      </c>
      <c r="CV141" s="1010"/>
      <c r="CW141" s="1010"/>
      <c r="CY141" s="1010">
        <f t="shared" si="57"/>
        <v>0</v>
      </c>
      <c r="CZ141" s="1010"/>
      <c r="DA141" s="1010"/>
      <c r="DC141" s="1010">
        <f t="shared" si="58"/>
        <v>0</v>
      </c>
      <c r="DD141" s="1010"/>
      <c r="DE141" s="1010"/>
      <c r="DG141" s="1010">
        <f t="shared" si="59"/>
        <v>0</v>
      </c>
      <c r="DH141" s="1010"/>
      <c r="DI141" s="1010"/>
      <c r="DK141" s="1010">
        <f t="shared" si="60"/>
        <v>0</v>
      </c>
      <c r="DL141" s="1010"/>
      <c r="DM141" s="1010"/>
      <c r="DO141" s="1010"/>
      <c r="DP141" s="1010"/>
      <c r="DQ141" s="1010"/>
      <c r="DS141" s="1010"/>
      <c r="DT141" s="1010"/>
      <c r="DU141" s="1010"/>
      <c r="DW141" s="1010"/>
      <c r="DX141" s="1010"/>
      <c r="DY141" s="1010"/>
      <c r="EA141" s="1010"/>
      <c r="EB141" s="1010"/>
      <c r="EC141" s="1010"/>
    </row>
    <row r="142" spans="2:133" ht="14.25" customHeight="1">
      <c r="B142" s="1978">
        <f t="shared" si="35"/>
        <v>49582</v>
      </c>
      <c r="C142" s="1010">
        <f t="shared" si="64"/>
        <v>91271390.889999405</v>
      </c>
      <c r="D142" s="1010">
        <f t="shared" si="65"/>
        <v>3090205.16</v>
      </c>
      <c r="E142" s="1010">
        <f t="shared" si="66"/>
        <v>434137.76</v>
      </c>
      <c r="F142" s="998"/>
      <c r="G142" s="1010">
        <f t="shared" si="61"/>
        <v>91271390.889999405</v>
      </c>
      <c r="H142" s="1010">
        <v>3090205.16</v>
      </c>
      <c r="I142" s="1010">
        <v>434137.76</v>
      </c>
      <c r="J142" s="996"/>
      <c r="K142" s="1010">
        <f t="shared" si="62"/>
        <v>0</v>
      </c>
      <c r="L142" s="1010"/>
      <c r="M142" s="1010"/>
      <c r="N142" s="1000"/>
      <c r="O142" s="1010">
        <f t="shared" si="63"/>
        <v>0</v>
      </c>
      <c r="P142" s="1010"/>
      <c r="Q142" s="1010"/>
      <c r="R142" s="996"/>
      <c r="S142" s="1010">
        <f t="shared" si="36"/>
        <v>0</v>
      </c>
      <c r="T142" s="1010"/>
      <c r="U142" s="1010"/>
      <c r="V142" s="996"/>
      <c r="W142" s="1010">
        <f t="shared" si="37"/>
        <v>0</v>
      </c>
      <c r="X142" s="1010"/>
      <c r="Y142" s="1010"/>
      <c r="Z142" s="996"/>
      <c r="AA142" s="1010">
        <f t="shared" si="38"/>
        <v>0</v>
      </c>
      <c r="AB142" s="1010"/>
      <c r="AC142" s="1010"/>
      <c r="AD142" s="996"/>
      <c r="AE142" s="1010">
        <f t="shared" si="39"/>
        <v>0</v>
      </c>
      <c r="AF142" s="1010"/>
      <c r="AG142" s="1010"/>
      <c r="AH142" s="996"/>
      <c r="AI142" s="1010">
        <f t="shared" si="40"/>
        <v>0</v>
      </c>
      <c r="AJ142" s="1010"/>
      <c r="AK142" s="1010"/>
      <c r="AL142" s="996"/>
      <c r="AM142" s="1010">
        <f t="shared" si="41"/>
        <v>0</v>
      </c>
      <c r="AN142" s="1010"/>
      <c r="AO142" s="1010"/>
      <c r="AP142" s="996"/>
      <c r="AQ142" s="1010">
        <f t="shared" si="42"/>
        <v>0</v>
      </c>
      <c r="AR142" s="1010"/>
      <c r="AS142" s="1010"/>
      <c r="AT142" s="996"/>
      <c r="AU142" s="1010">
        <f t="shared" si="43"/>
        <v>0</v>
      </c>
      <c r="AV142" s="1010"/>
      <c r="AW142" s="1010"/>
      <c r="AX142" s="996"/>
      <c r="AY142" s="1010">
        <f t="shared" si="44"/>
        <v>0</v>
      </c>
      <c r="AZ142" s="1010"/>
      <c r="BA142" s="1010"/>
      <c r="BB142" s="996"/>
      <c r="BC142" s="1010">
        <f t="shared" si="45"/>
        <v>0</v>
      </c>
      <c r="BD142" s="1010"/>
      <c r="BE142" s="1010"/>
      <c r="BF142" s="996"/>
      <c r="BG142" s="1010">
        <f t="shared" si="46"/>
        <v>0</v>
      </c>
      <c r="BH142" s="1010"/>
      <c r="BI142" s="1010"/>
      <c r="BJ142" s="996"/>
      <c r="BK142" s="1010">
        <f t="shared" si="47"/>
        <v>0</v>
      </c>
      <c r="BL142" s="1010"/>
      <c r="BM142" s="1010"/>
      <c r="BN142" s="996"/>
      <c r="BO142" s="1010">
        <f t="shared" si="48"/>
        <v>0</v>
      </c>
      <c r="BP142" s="1010"/>
      <c r="BQ142" s="1010"/>
      <c r="BS142" s="1010">
        <f t="shared" si="49"/>
        <v>0</v>
      </c>
      <c r="BT142" s="1010"/>
      <c r="BU142" s="1010"/>
      <c r="BW142" s="1010">
        <f t="shared" si="50"/>
        <v>0</v>
      </c>
      <c r="BX142" s="1010"/>
      <c r="BY142" s="1010"/>
      <c r="CA142" s="1010">
        <f t="shared" si="51"/>
        <v>0</v>
      </c>
      <c r="CB142" s="1010"/>
      <c r="CC142" s="1010"/>
      <c r="CE142" s="1010">
        <f t="shared" si="52"/>
        <v>0</v>
      </c>
      <c r="CF142" s="1010"/>
      <c r="CG142" s="1010"/>
      <c r="CI142" s="1010">
        <f t="shared" si="53"/>
        <v>0</v>
      </c>
      <c r="CJ142" s="1010"/>
      <c r="CK142" s="1010"/>
      <c r="CM142" s="1010">
        <f t="shared" si="54"/>
        <v>0</v>
      </c>
      <c r="CN142" s="1010"/>
      <c r="CO142" s="1010"/>
      <c r="CQ142" s="1010">
        <f t="shared" si="55"/>
        <v>0</v>
      </c>
      <c r="CR142" s="1010"/>
      <c r="CS142" s="1010"/>
      <c r="CU142" s="1010">
        <f t="shared" si="56"/>
        <v>0</v>
      </c>
      <c r="CV142" s="1010"/>
      <c r="CW142" s="1010"/>
      <c r="CY142" s="1010">
        <f t="shared" si="57"/>
        <v>0</v>
      </c>
      <c r="CZ142" s="1010"/>
      <c r="DA142" s="1010"/>
      <c r="DC142" s="1010">
        <f t="shared" si="58"/>
        <v>0</v>
      </c>
      <c r="DD142" s="1010"/>
      <c r="DE142" s="1010"/>
      <c r="DG142" s="1010">
        <f t="shared" si="59"/>
        <v>0</v>
      </c>
      <c r="DH142" s="1010"/>
      <c r="DI142" s="1010"/>
      <c r="DK142" s="1010">
        <f t="shared" si="60"/>
        <v>0</v>
      </c>
      <c r="DL142" s="1010"/>
      <c r="DM142" s="1010"/>
      <c r="DO142" s="1010"/>
      <c r="DP142" s="1010"/>
      <c r="DQ142" s="1010"/>
      <c r="DS142" s="1010"/>
      <c r="DT142" s="1010"/>
      <c r="DU142" s="1010"/>
      <c r="DW142" s="1010"/>
      <c r="DX142" s="1010"/>
      <c r="DY142" s="1010"/>
      <c r="EA142" s="1010"/>
      <c r="EB142" s="1010"/>
      <c r="EC142" s="1010"/>
    </row>
    <row r="143" spans="2:133" ht="14.25" customHeight="1">
      <c r="B143" s="1978">
        <f t="shared" ref="B143:B206" si="67">EOMONTH(B142,1)</f>
        <v>49613</v>
      </c>
      <c r="C143" s="1010">
        <f t="shared" si="64"/>
        <v>88181185.729999408</v>
      </c>
      <c r="D143" s="1010">
        <f t="shared" si="65"/>
        <v>3062147.81</v>
      </c>
      <c r="E143" s="1010">
        <f t="shared" si="66"/>
        <v>419573.87</v>
      </c>
      <c r="F143" s="998"/>
      <c r="G143" s="1010">
        <f t="shared" si="61"/>
        <v>88181185.729999408</v>
      </c>
      <c r="H143" s="1010">
        <v>3062147.81</v>
      </c>
      <c r="I143" s="1010">
        <v>419573.87</v>
      </c>
      <c r="J143" s="996"/>
      <c r="K143" s="1010">
        <f t="shared" si="62"/>
        <v>0</v>
      </c>
      <c r="L143" s="1010"/>
      <c r="M143" s="1010"/>
      <c r="N143" s="1000"/>
      <c r="O143" s="1010">
        <f t="shared" si="63"/>
        <v>0</v>
      </c>
      <c r="P143" s="1010"/>
      <c r="Q143" s="1010"/>
      <c r="R143" s="996"/>
      <c r="S143" s="1010">
        <f t="shared" ref="S143:S192" si="68">S142-T142</f>
        <v>0</v>
      </c>
      <c r="T143" s="1010"/>
      <c r="U143" s="1010"/>
      <c r="V143" s="996"/>
      <c r="W143" s="1010">
        <f t="shared" ref="W143:W206" si="69">W142-X142</f>
        <v>0</v>
      </c>
      <c r="X143" s="1010"/>
      <c r="Y143" s="1010"/>
      <c r="Z143" s="996"/>
      <c r="AA143" s="1010">
        <f t="shared" ref="AA143:AA206" si="70">AA142-AB142</f>
        <v>0</v>
      </c>
      <c r="AB143" s="1010"/>
      <c r="AC143" s="1010"/>
      <c r="AD143" s="996"/>
      <c r="AE143" s="1010">
        <f t="shared" ref="AE143:AE206" si="71">AE142-AF142</f>
        <v>0</v>
      </c>
      <c r="AF143" s="1010"/>
      <c r="AG143" s="1010"/>
      <c r="AH143" s="996"/>
      <c r="AI143" s="1010">
        <f t="shared" ref="AI143:AI206" si="72">AI142-AJ142</f>
        <v>0</v>
      </c>
      <c r="AJ143" s="1010"/>
      <c r="AK143" s="1010"/>
      <c r="AL143" s="996"/>
      <c r="AM143" s="1010">
        <f t="shared" ref="AM143:AM197" si="73">AM142-AN142</f>
        <v>0</v>
      </c>
      <c r="AN143" s="1010"/>
      <c r="AO143" s="1010"/>
      <c r="AP143" s="996"/>
      <c r="AQ143" s="1010">
        <f t="shared" ref="AQ143:AQ206" si="74">AQ142-AR142</f>
        <v>0</v>
      </c>
      <c r="AR143" s="1010"/>
      <c r="AS143" s="1010"/>
      <c r="AT143" s="996"/>
      <c r="AU143" s="1010">
        <f t="shared" ref="AU143:AU206" si="75">AU142-AV142</f>
        <v>0</v>
      </c>
      <c r="AV143" s="1010"/>
      <c r="AW143" s="1010"/>
      <c r="AX143" s="996"/>
      <c r="AY143" s="1010">
        <f t="shared" ref="AY143:AY206" si="76">AY142-AZ142</f>
        <v>0</v>
      </c>
      <c r="AZ143" s="1010"/>
      <c r="BA143" s="1010"/>
      <c r="BB143" s="996"/>
      <c r="BC143" s="1010">
        <f t="shared" ref="BC143:BC206" si="77">BC142-BD142</f>
        <v>0</v>
      </c>
      <c r="BD143" s="1010"/>
      <c r="BE143" s="1010"/>
      <c r="BF143" s="996"/>
      <c r="BG143" s="1010">
        <f t="shared" ref="BG143:BG206" si="78">BG142-BH142</f>
        <v>0</v>
      </c>
      <c r="BH143" s="1010"/>
      <c r="BI143" s="1010"/>
      <c r="BJ143" s="996"/>
      <c r="BK143" s="1010">
        <f t="shared" ref="BK143:BK206" si="79">BK142-BL142</f>
        <v>0</v>
      </c>
      <c r="BL143" s="1010"/>
      <c r="BM143" s="1010"/>
      <c r="BN143" s="996"/>
      <c r="BO143" s="1010">
        <f t="shared" ref="BO143:BO206" si="80">BO142-BP142</f>
        <v>0</v>
      </c>
      <c r="BP143" s="1010"/>
      <c r="BQ143" s="1010"/>
      <c r="BS143" s="1010">
        <f t="shared" ref="BS143:BS206" si="81">BS142-BT142</f>
        <v>0</v>
      </c>
      <c r="BT143" s="1010"/>
      <c r="BU143" s="1010"/>
      <c r="BW143" s="1010">
        <f t="shared" ref="BW143:BW206" si="82">BW142-BX142</f>
        <v>0</v>
      </c>
      <c r="BX143" s="1010"/>
      <c r="BY143" s="1010"/>
      <c r="CA143" s="1010">
        <f t="shared" ref="CA143:CA206" si="83">CA142-CB142</f>
        <v>0</v>
      </c>
      <c r="CB143" s="1010"/>
      <c r="CC143" s="1010"/>
      <c r="CE143" s="1010">
        <f t="shared" ref="CE143:CE206" si="84">CE142-CF142</f>
        <v>0</v>
      </c>
      <c r="CF143" s="1010"/>
      <c r="CG143" s="1010"/>
      <c r="CI143" s="1010">
        <f t="shared" ref="CI143:CI206" si="85">CI142-CJ142</f>
        <v>0</v>
      </c>
      <c r="CJ143" s="1010"/>
      <c r="CK143" s="1010"/>
      <c r="CM143" s="1010">
        <f t="shared" ref="CM143:CM206" si="86">CM142-CN142</f>
        <v>0</v>
      </c>
      <c r="CN143" s="1010"/>
      <c r="CO143" s="1010"/>
      <c r="CQ143" s="1010">
        <f t="shared" ref="CQ143:CQ206" si="87">CQ142-CR142</f>
        <v>0</v>
      </c>
      <c r="CR143" s="1010"/>
      <c r="CS143" s="1010"/>
      <c r="CU143" s="1010">
        <f t="shared" ref="CU143:CU206" si="88">CU142-CV142</f>
        <v>0</v>
      </c>
      <c r="CV143" s="1010"/>
      <c r="CW143" s="1010"/>
      <c r="CY143" s="1010">
        <f t="shared" ref="CY143:CY206" si="89">CY142-CZ142</f>
        <v>0</v>
      </c>
      <c r="CZ143" s="1010"/>
      <c r="DA143" s="1010"/>
      <c r="DC143" s="1010">
        <f t="shared" ref="DC143:DC206" si="90">DC142-DD142</f>
        <v>0</v>
      </c>
      <c r="DD143" s="1010"/>
      <c r="DE143" s="1010"/>
      <c r="DG143" s="1010">
        <f t="shared" ref="DG143:DG206" si="91">DG142-DH142</f>
        <v>0</v>
      </c>
      <c r="DH143" s="1010"/>
      <c r="DI143" s="1010"/>
      <c r="DK143" s="1010">
        <f t="shared" ref="DK143:DK206" si="92">DK142-DL142</f>
        <v>0</v>
      </c>
      <c r="DL143" s="1010"/>
      <c r="DM143" s="1010"/>
      <c r="DO143" s="1010"/>
      <c r="DP143" s="1010"/>
      <c r="DQ143" s="1010"/>
      <c r="DS143" s="1010"/>
      <c r="DT143" s="1010"/>
      <c r="DU143" s="1010"/>
      <c r="DW143" s="1010"/>
      <c r="DX143" s="1010"/>
      <c r="DY143" s="1010"/>
      <c r="EA143" s="1010"/>
      <c r="EB143" s="1010"/>
      <c r="EC143" s="1010"/>
    </row>
    <row r="144" spans="2:133" ht="14.25" customHeight="1">
      <c r="B144" s="1978">
        <f t="shared" si="67"/>
        <v>49643</v>
      </c>
      <c r="C144" s="1010">
        <f t="shared" si="64"/>
        <v>85119037.919999406</v>
      </c>
      <c r="D144" s="1010">
        <f t="shared" si="65"/>
        <v>3037904.38</v>
      </c>
      <c r="E144" s="1010">
        <f t="shared" si="66"/>
        <v>405027.06</v>
      </c>
      <c r="F144" s="998"/>
      <c r="G144" s="1010">
        <f t="shared" ref="G144:G207" si="93">G143-H143</f>
        <v>85119037.919999406</v>
      </c>
      <c r="H144" s="1010">
        <v>3037904.38</v>
      </c>
      <c r="I144" s="1010">
        <v>405027.06</v>
      </c>
      <c r="J144" s="996"/>
      <c r="K144" s="1010">
        <f t="shared" ref="K144:K181" si="94">K143-L143</f>
        <v>0</v>
      </c>
      <c r="L144" s="1010"/>
      <c r="M144" s="1010"/>
      <c r="N144" s="1000"/>
      <c r="O144" s="1010">
        <f t="shared" ref="O144:O207" si="95">O143-P143</f>
        <v>0</v>
      </c>
      <c r="P144" s="1010"/>
      <c r="Q144" s="1010"/>
      <c r="R144" s="996"/>
      <c r="S144" s="1010">
        <f t="shared" si="68"/>
        <v>0</v>
      </c>
      <c r="T144" s="1010"/>
      <c r="U144" s="1010"/>
      <c r="V144" s="996"/>
      <c r="W144" s="1010">
        <f t="shared" si="69"/>
        <v>0</v>
      </c>
      <c r="X144" s="1010"/>
      <c r="Y144" s="1010"/>
      <c r="Z144" s="996"/>
      <c r="AA144" s="1010">
        <f t="shared" si="70"/>
        <v>0</v>
      </c>
      <c r="AB144" s="1010"/>
      <c r="AC144" s="1010"/>
      <c r="AD144" s="996"/>
      <c r="AE144" s="1010">
        <f t="shared" si="71"/>
        <v>0</v>
      </c>
      <c r="AF144" s="1010"/>
      <c r="AG144" s="1010"/>
      <c r="AH144" s="996"/>
      <c r="AI144" s="1010">
        <f t="shared" si="72"/>
        <v>0</v>
      </c>
      <c r="AJ144" s="1010"/>
      <c r="AK144" s="1010"/>
      <c r="AL144" s="996"/>
      <c r="AM144" s="1010">
        <f t="shared" si="73"/>
        <v>0</v>
      </c>
      <c r="AN144" s="1010"/>
      <c r="AO144" s="1010"/>
      <c r="AP144" s="996"/>
      <c r="AQ144" s="1010">
        <f t="shared" si="74"/>
        <v>0</v>
      </c>
      <c r="AR144" s="1010"/>
      <c r="AS144" s="1010"/>
      <c r="AT144" s="996"/>
      <c r="AU144" s="1010">
        <f t="shared" si="75"/>
        <v>0</v>
      </c>
      <c r="AV144" s="1010"/>
      <c r="AW144" s="1010"/>
      <c r="AX144" s="996"/>
      <c r="AY144" s="1010">
        <f t="shared" si="76"/>
        <v>0</v>
      </c>
      <c r="AZ144" s="1010"/>
      <c r="BA144" s="1010"/>
      <c r="BB144" s="996"/>
      <c r="BC144" s="1010">
        <f t="shared" si="77"/>
        <v>0</v>
      </c>
      <c r="BD144" s="1010"/>
      <c r="BE144" s="1010"/>
      <c r="BF144" s="996"/>
      <c r="BG144" s="1010">
        <f t="shared" si="78"/>
        <v>0</v>
      </c>
      <c r="BH144" s="1010"/>
      <c r="BI144" s="1010"/>
      <c r="BJ144" s="996"/>
      <c r="BK144" s="1010">
        <f t="shared" si="79"/>
        <v>0</v>
      </c>
      <c r="BL144" s="1010"/>
      <c r="BM144" s="1010"/>
      <c r="BN144" s="996"/>
      <c r="BO144" s="1010">
        <f t="shared" si="80"/>
        <v>0</v>
      </c>
      <c r="BP144" s="1010"/>
      <c r="BQ144" s="1010"/>
      <c r="BS144" s="1010">
        <f t="shared" si="81"/>
        <v>0</v>
      </c>
      <c r="BT144" s="1010"/>
      <c r="BU144" s="1010"/>
      <c r="BW144" s="1010">
        <f t="shared" si="82"/>
        <v>0</v>
      </c>
      <c r="BX144" s="1010"/>
      <c r="BY144" s="1010"/>
      <c r="CA144" s="1010">
        <f t="shared" si="83"/>
        <v>0</v>
      </c>
      <c r="CB144" s="1010"/>
      <c r="CC144" s="1010"/>
      <c r="CE144" s="1010">
        <f t="shared" si="84"/>
        <v>0</v>
      </c>
      <c r="CF144" s="1010"/>
      <c r="CG144" s="1010"/>
      <c r="CI144" s="1010">
        <f t="shared" si="85"/>
        <v>0</v>
      </c>
      <c r="CJ144" s="1010"/>
      <c r="CK144" s="1010"/>
      <c r="CM144" s="1010">
        <f t="shared" si="86"/>
        <v>0</v>
      </c>
      <c r="CN144" s="1010"/>
      <c r="CO144" s="1010"/>
      <c r="CQ144" s="1010">
        <f t="shared" si="87"/>
        <v>0</v>
      </c>
      <c r="CR144" s="1010"/>
      <c r="CS144" s="1010"/>
      <c r="CU144" s="1010">
        <f t="shared" si="88"/>
        <v>0</v>
      </c>
      <c r="CV144" s="1010"/>
      <c r="CW144" s="1010"/>
      <c r="CY144" s="1010">
        <f t="shared" si="89"/>
        <v>0</v>
      </c>
      <c r="CZ144" s="1010"/>
      <c r="DA144" s="1010"/>
      <c r="DC144" s="1010">
        <f t="shared" si="90"/>
        <v>0</v>
      </c>
      <c r="DD144" s="1010"/>
      <c r="DE144" s="1010"/>
      <c r="DG144" s="1010">
        <f t="shared" si="91"/>
        <v>0</v>
      </c>
      <c r="DH144" s="1010"/>
      <c r="DI144" s="1010"/>
      <c r="DK144" s="1010">
        <f t="shared" si="92"/>
        <v>0</v>
      </c>
      <c r="DL144" s="1010"/>
      <c r="DM144" s="1010"/>
      <c r="DO144" s="1010"/>
      <c r="DP144" s="1010"/>
      <c r="DQ144" s="1010"/>
      <c r="DS144" s="1010"/>
      <c r="DT144" s="1010"/>
      <c r="DU144" s="1010"/>
      <c r="DW144" s="1010"/>
      <c r="DX144" s="1010"/>
      <c r="DY144" s="1010"/>
      <c r="EA144" s="1010"/>
      <c r="EB144" s="1010"/>
      <c r="EC144" s="1010"/>
    </row>
    <row r="145" spans="2:133" ht="14.25" customHeight="1">
      <c r="B145" s="1978">
        <f t="shared" si="67"/>
        <v>49674</v>
      </c>
      <c r="C145" s="1010">
        <f t="shared" si="64"/>
        <v>82081133.539999411</v>
      </c>
      <c r="D145" s="1010">
        <f t="shared" si="65"/>
        <v>3001112.6</v>
      </c>
      <c r="E145" s="1010">
        <f t="shared" si="66"/>
        <v>390606.92</v>
      </c>
      <c r="F145" s="998"/>
      <c r="G145" s="1010">
        <f t="shared" si="93"/>
        <v>82081133.539999411</v>
      </c>
      <c r="H145" s="1010">
        <v>3001112.6</v>
      </c>
      <c r="I145" s="1010">
        <v>390606.92</v>
      </c>
      <c r="J145" s="996"/>
      <c r="K145" s="1010">
        <f t="shared" si="94"/>
        <v>0</v>
      </c>
      <c r="L145" s="1010"/>
      <c r="M145" s="1010"/>
      <c r="N145" s="1000"/>
      <c r="O145" s="1010">
        <f t="shared" si="95"/>
        <v>0</v>
      </c>
      <c r="P145" s="1010"/>
      <c r="Q145" s="1010"/>
      <c r="R145" s="996"/>
      <c r="S145" s="1010">
        <f t="shared" si="68"/>
        <v>0</v>
      </c>
      <c r="T145" s="1010"/>
      <c r="U145" s="1010"/>
      <c r="V145" s="996"/>
      <c r="W145" s="1010">
        <f t="shared" si="69"/>
        <v>0</v>
      </c>
      <c r="X145" s="1010"/>
      <c r="Y145" s="1010"/>
      <c r="Z145" s="996"/>
      <c r="AA145" s="1010">
        <f t="shared" si="70"/>
        <v>0</v>
      </c>
      <c r="AB145" s="1010"/>
      <c r="AC145" s="1010"/>
      <c r="AD145" s="996"/>
      <c r="AE145" s="1010">
        <f t="shared" si="71"/>
        <v>0</v>
      </c>
      <c r="AF145" s="1010"/>
      <c r="AG145" s="1010"/>
      <c r="AH145" s="996"/>
      <c r="AI145" s="1010">
        <f t="shared" si="72"/>
        <v>0</v>
      </c>
      <c r="AJ145" s="1010"/>
      <c r="AK145" s="1010"/>
      <c r="AL145" s="996"/>
      <c r="AM145" s="1010">
        <f t="shared" si="73"/>
        <v>0</v>
      </c>
      <c r="AN145" s="1010"/>
      <c r="AO145" s="1010"/>
      <c r="AP145" s="996"/>
      <c r="AQ145" s="1010">
        <f t="shared" si="74"/>
        <v>0</v>
      </c>
      <c r="AR145" s="1010"/>
      <c r="AS145" s="1010"/>
      <c r="AT145" s="996"/>
      <c r="AU145" s="1010">
        <f t="shared" si="75"/>
        <v>0</v>
      </c>
      <c r="AV145" s="1010"/>
      <c r="AW145" s="1010"/>
      <c r="AX145" s="996"/>
      <c r="AY145" s="1010">
        <f t="shared" si="76"/>
        <v>0</v>
      </c>
      <c r="AZ145" s="1010"/>
      <c r="BA145" s="1010"/>
      <c r="BB145" s="996"/>
      <c r="BC145" s="1010">
        <f t="shared" si="77"/>
        <v>0</v>
      </c>
      <c r="BD145" s="1010"/>
      <c r="BE145" s="1010"/>
      <c r="BF145" s="996"/>
      <c r="BG145" s="1010">
        <f t="shared" si="78"/>
        <v>0</v>
      </c>
      <c r="BH145" s="1010"/>
      <c r="BI145" s="1010"/>
      <c r="BJ145" s="996"/>
      <c r="BK145" s="1010">
        <f t="shared" si="79"/>
        <v>0</v>
      </c>
      <c r="BL145" s="1010"/>
      <c r="BM145" s="1010"/>
      <c r="BN145" s="996"/>
      <c r="BO145" s="1010">
        <f t="shared" si="80"/>
        <v>0</v>
      </c>
      <c r="BP145" s="1010"/>
      <c r="BQ145" s="1010"/>
      <c r="BS145" s="1010">
        <f t="shared" si="81"/>
        <v>0</v>
      </c>
      <c r="BT145" s="1010"/>
      <c r="BU145" s="1010"/>
      <c r="BW145" s="1010">
        <f t="shared" si="82"/>
        <v>0</v>
      </c>
      <c r="BX145" s="1010"/>
      <c r="BY145" s="1010"/>
      <c r="CA145" s="1010">
        <f t="shared" si="83"/>
        <v>0</v>
      </c>
      <c r="CB145" s="1010"/>
      <c r="CC145" s="1010"/>
      <c r="CE145" s="1010">
        <f t="shared" si="84"/>
        <v>0</v>
      </c>
      <c r="CF145" s="1010"/>
      <c r="CG145" s="1010"/>
      <c r="CI145" s="1010">
        <f t="shared" si="85"/>
        <v>0</v>
      </c>
      <c r="CJ145" s="1010"/>
      <c r="CK145" s="1010"/>
      <c r="CM145" s="1010">
        <f t="shared" si="86"/>
        <v>0</v>
      </c>
      <c r="CN145" s="1010"/>
      <c r="CO145" s="1010"/>
      <c r="CQ145" s="1010">
        <f t="shared" si="87"/>
        <v>0</v>
      </c>
      <c r="CR145" s="1010"/>
      <c r="CS145" s="1010"/>
      <c r="CU145" s="1010">
        <f t="shared" si="88"/>
        <v>0</v>
      </c>
      <c r="CV145" s="1010"/>
      <c r="CW145" s="1010"/>
      <c r="CY145" s="1010">
        <f t="shared" si="89"/>
        <v>0</v>
      </c>
      <c r="CZ145" s="1010"/>
      <c r="DA145" s="1010"/>
      <c r="DC145" s="1010">
        <f t="shared" si="90"/>
        <v>0</v>
      </c>
      <c r="DD145" s="1010"/>
      <c r="DE145" s="1010"/>
      <c r="DG145" s="1010">
        <f t="shared" si="91"/>
        <v>0</v>
      </c>
      <c r="DH145" s="1010"/>
      <c r="DI145" s="1010"/>
      <c r="DK145" s="1010">
        <f t="shared" si="92"/>
        <v>0</v>
      </c>
      <c r="DL145" s="1010"/>
      <c r="DM145" s="1010"/>
      <c r="DO145" s="1010"/>
      <c r="DP145" s="1010"/>
      <c r="DQ145" s="1010"/>
      <c r="DS145" s="1010"/>
      <c r="DT145" s="1010"/>
      <c r="DU145" s="1010"/>
      <c r="DW145" s="1010"/>
      <c r="DX145" s="1010"/>
      <c r="DY145" s="1010"/>
      <c r="EA145" s="1010"/>
      <c r="EB145" s="1010"/>
      <c r="EC145" s="1010"/>
    </row>
    <row r="146" spans="2:133" ht="14.25" customHeight="1">
      <c r="B146" s="1978">
        <f t="shared" si="67"/>
        <v>49705</v>
      </c>
      <c r="C146" s="1010">
        <f t="shared" si="64"/>
        <v>79080020.939999416</v>
      </c>
      <c r="D146" s="1010">
        <f t="shared" si="65"/>
        <v>2964921.77</v>
      </c>
      <c r="E146" s="1010">
        <f t="shared" si="66"/>
        <v>376355.97</v>
      </c>
      <c r="F146" s="998"/>
      <c r="G146" s="1010">
        <f t="shared" si="93"/>
        <v>79080020.939999416</v>
      </c>
      <c r="H146" s="1010">
        <v>2964921.77</v>
      </c>
      <c r="I146" s="1010">
        <v>376355.97</v>
      </c>
      <c r="J146" s="996"/>
      <c r="K146" s="1010">
        <f t="shared" si="94"/>
        <v>0</v>
      </c>
      <c r="L146" s="1010"/>
      <c r="M146" s="1010"/>
      <c r="N146" s="1000"/>
      <c r="O146" s="1010">
        <f t="shared" si="95"/>
        <v>0</v>
      </c>
      <c r="P146" s="1010"/>
      <c r="Q146" s="1010"/>
      <c r="R146" s="996"/>
      <c r="S146" s="1010">
        <f t="shared" si="68"/>
        <v>0</v>
      </c>
      <c r="T146" s="1010"/>
      <c r="U146" s="1010"/>
      <c r="V146" s="996"/>
      <c r="W146" s="1010">
        <f t="shared" si="69"/>
        <v>0</v>
      </c>
      <c r="X146" s="1010"/>
      <c r="Y146" s="1010"/>
      <c r="Z146" s="996"/>
      <c r="AA146" s="1010">
        <f t="shared" si="70"/>
        <v>0</v>
      </c>
      <c r="AB146" s="1010"/>
      <c r="AC146" s="1010"/>
      <c r="AD146" s="996"/>
      <c r="AE146" s="1010">
        <f t="shared" si="71"/>
        <v>0</v>
      </c>
      <c r="AF146" s="1010"/>
      <c r="AG146" s="1010"/>
      <c r="AH146" s="996"/>
      <c r="AI146" s="1010">
        <f t="shared" si="72"/>
        <v>0</v>
      </c>
      <c r="AJ146" s="1010"/>
      <c r="AK146" s="1010"/>
      <c r="AL146" s="996"/>
      <c r="AM146" s="1010">
        <f t="shared" si="73"/>
        <v>0</v>
      </c>
      <c r="AN146" s="1010"/>
      <c r="AO146" s="1010"/>
      <c r="AP146" s="996"/>
      <c r="AQ146" s="1010">
        <f t="shared" si="74"/>
        <v>0</v>
      </c>
      <c r="AR146" s="1010"/>
      <c r="AS146" s="1010"/>
      <c r="AT146" s="996"/>
      <c r="AU146" s="1010">
        <f t="shared" si="75"/>
        <v>0</v>
      </c>
      <c r="AV146" s="1010"/>
      <c r="AW146" s="1010"/>
      <c r="AX146" s="996"/>
      <c r="AY146" s="1010">
        <f t="shared" si="76"/>
        <v>0</v>
      </c>
      <c r="AZ146" s="1010"/>
      <c r="BA146" s="1010"/>
      <c r="BB146" s="996"/>
      <c r="BC146" s="1010">
        <f t="shared" si="77"/>
        <v>0</v>
      </c>
      <c r="BD146" s="1010"/>
      <c r="BE146" s="1010"/>
      <c r="BF146" s="996"/>
      <c r="BG146" s="1010">
        <f t="shared" si="78"/>
        <v>0</v>
      </c>
      <c r="BH146" s="1010"/>
      <c r="BI146" s="1010"/>
      <c r="BJ146" s="996"/>
      <c r="BK146" s="1010">
        <f t="shared" si="79"/>
        <v>0</v>
      </c>
      <c r="BL146" s="1010"/>
      <c r="BM146" s="1010"/>
      <c r="BN146" s="996"/>
      <c r="BO146" s="1010">
        <f t="shared" si="80"/>
        <v>0</v>
      </c>
      <c r="BP146" s="1010"/>
      <c r="BQ146" s="1010"/>
      <c r="BS146" s="1010">
        <f t="shared" si="81"/>
        <v>0</v>
      </c>
      <c r="BT146" s="1010"/>
      <c r="BU146" s="1010"/>
      <c r="BW146" s="1010">
        <f t="shared" si="82"/>
        <v>0</v>
      </c>
      <c r="BX146" s="1010"/>
      <c r="BY146" s="1010"/>
      <c r="CA146" s="1010">
        <f t="shared" si="83"/>
        <v>0</v>
      </c>
      <c r="CB146" s="1010"/>
      <c r="CC146" s="1010"/>
      <c r="CE146" s="1010">
        <f t="shared" si="84"/>
        <v>0</v>
      </c>
      <c r="CF146" s="1010"/>
      <c r="CG146" s="1010"/>
      <c r="CI146" s="1010">
        <f t="shared" si="85"/>
        <v>0</v>
      </c>
      <c r="CJ146" s="1010"/>
      <c r="CK146" s="1010"/>
      <c r="CM146" s="1010">
        <f t="shared" si="86"/>
        <v>0</v>
      </c>
      <c r="CN146" s="1010"/>
      <c r="CO146" s="1010"/>
      <c r="CQ146" s="1010">
        <f t="shared" si="87"/>
        <v>0</v>
      </c>
      <c r="CR146" s="1010"/>
      <c r="CS146" s="1010"/>
      <c r="CU146" s="1010">
        <f t="shared" si="88"/>
        <v>0</v>
      </c>
      <c r="CV146" s="1010"/>
      <c r="CW146" s="1010"/>
      <c r="CY146" s="1010">
        <f t="shared" si="89"/>
        <v>0</v>
      </c>
      <c r="CZ146" s="1010"/>
      <c r="DA146" s="1010"/>
      <c r="DC146" s="1010">
        <f t="shared" si="90"/>
        <v>0</v>
      </c>
      <c r="DD146" s="1010"/>
      <c r="DE146" s="1010"/>
      <c r="DG146" s="1010">
        <f t="shared" si="91"/>
        <v>0</v>
      </c>
      <c r="DH146" s="1010"/>
      <c r="DI146" s="1010"/>
      <c r="DK146" s="1010">
        <f t="shared" si="92"/>
        <v>0</v>
      </c>
      <c r="DL146" s="1010"/>
      <c r="DM146" s="1010"/>
      <c r="DO146" s="1010"/>
      <c r="DP146" s="1010"/>
      <c r="DQ146" s="1010"/>
      <c r="DS146" s="1010"/>
      <c r="DT146" s="1010"/>
      <c r="DU146" s="1010"/>
      <c r="DW146" s="1010"/>
      <c r="DX146" s="1010"/>
      <c r="DY146" s="1010"/>
      <c r="EA146" s="1010"/>
      <c r="EB146" s="1010"/>
      <c r="EC146" s="1010"/>
    </row>
    <row r="147" spans="2:133" ht="14.25" customHeight="1">
      <c r="B147" s="1978">
        <f t="shared" si="67"/>
        <v>49734</v>
      </c>
      <c r="C147" s="1010">
        <f t="shared" si="64"/>
        <v>76115099.169999421</v>
      </c>
      <c r="D147" s="1010">
        <f t="shared" si="65"/>
        <v>2924686.8</v>
      </c>
      <c r="E147" s="1010">
        <f t="shared" si="66"/>
        <v>362223.43</v>
      </c>
      <c r="F147" s="998"/>
      <c r="G147" s="1010">
        <f t="shared" si="93"/>
        <v>76115099.169999421</v>
      </c>
      <c r="H147" s="1010">
        <v>2924686.8</v>
      </c>
      <c r="I147" s="1010">
        <v>362223.43</v>
      </c>
      <c r="J147" s="996"/>
      <c r="K147" s="1010">
        <f t="shared" si="94"/>
        <v>0</v>
      </c>
      <c r="L147" s="1010"/>
      <c r="M147" s="1010"/>
      <c r="N147" s="1000"/>
      <c r="O147" s="1010">
        <f t="shared" si="95"/>
        <v>0</v>
      </c>
      <c r="P147" s="1010"/>
      <c r="Q147" s="1010"/>
      <c r="R147" s="996"/>
      <c r="S147" s="1010">
        <f t="shared" si="68"/>
        <v>0</v>
      </c>
      <c r="T147" s="1010"/>
      <c r="U147" s="1010"/>
      <c r="V147" s="996"/>
      <c r="W147" s="1010">
        <f t="shared" si="69"/>
        <v>0</v>
      </c>
      <c r="X147" s="1010"/>
      <c r="Y147" s="1010"/>
      <c r="Z147" s="996"/>
      <c r="AA147" s="1010">
        <f t="shared" si="70"/>
        <v>0</v>
      </c>
      <c r="AB147" s="1010"/>
      <c r="AC147" s="1010"/>
      <c r="AD147" s="996"/>
      <c r="AE147" s="1010">
        <f t="shared" si="71"/>
        <v>0</v>
      </c>
      <c r="AF147" s="1010"/>
      <c r="AG147" s="1010"/>
      <c r="AH147" s="996"/>
      <c r="AI147" s="1010">
        <f t="shared" si="72"/>
        <v>0</v>
      </c>
      <c r="AJ147" s="1010"/>
      <c r="AK147" s="1010"/>
      <c r="AL147" s="996"/>
      <c r="AM147" s="1010">
        <f t="shared" si="73"/>
        <v>0</v>
      </c>
      <c r="AN147" s="1010"/>
      <c r="AO147" s="1010"/>
      <c r="AP147" s="996"/>
      <c r="AQ147" s="1010">
        <f t="shared" si="74"/>
        <v>0</v>
      </c>
      <c r="AR147" s="1010"/>
      <c r="AS147" s="1010"/>
      <c r="AT147" s="996"/>
      <c r="AU147" s="1010">
        <f t="shared" si="75"/>
        <v>0</v>
      </c>
      <c r="AV147" s="1010"/>
      <c r="AW147" s="1010"/>
      <c r="AX147" s="996"/>
      <c r="AY147" s="1010">
        <f t="shared" si="76"/>
        <v>0</v>
      </c>
      <c r="AZ147" s="1010"/>
      <c r="BA147" s="1010"/>
      <c r="BB147" s="996"/>
      <c r="BC147" s="1010">
        <f t="shared" si="77"/>
        <v>0</v>
      </c>
      <c r="BD147" s="1010"/>
      <c r="BE147" s="1010"/>
      <c r="BF147" s="996"/>
      <c r="BG147" s="1010">
        <f t="shared" si="78"/>
        <v>0</v>
      </c>
      <c r="BH147" s="1010"/>
      <c r="BI147" s="1010"/>
      <c r="BJ147" s="996"/>
      <c r="BK147" s="1010">
        <f t="shared" si="79"/>
        <v>0</v>
      </c>
      <c r="BL147" s="1010"/>
      <c r="BM147" s="1010"/>
      <c r="BN147" s="996"/>
      <c r="BO147" s="1010">
        <f t="shared" si="80"/>
        <v>0</v>
      </c>
      <c r="BP147" s="1010"/>
      <c r="BQ147" s="1010"/>
      <c r="BS147" s="1010">
        <f t="shared" si="81"/>
        <v>0</v>
      </c>
      <c r="BT147" s="1010"/>
      <c r="BU147" s="1010"/>
      <c r="BW147" s="1010">
        <f t="shared" si="82"/>
        <v>0</v>
      </c>
      <c r="BX147" s="1010"/>
      <c r="BY147" s="1010"/>
      <c r="CA147" s="1010">
        <f t="shared" si="83"/>
        <v>0</v>
      </c>
      <c r="CB147" s="1010"/>
      <c r="CC147" s="1010"/>
      <c r="CE147" s="1010">
        <f t="shared" si="84"/>
        <v>0</v>
      </c>
      <c r="CF147" s="1010"/>
      <c r="CG147" s="1010"/>
      <c r="CI147" s="1010">
        <f t="shared" si="85"/>
        <v>0</v>
      </c>
      <c r="CJ147" s="1010"/>
      <c r="CK147" s="1010"/>
      <c r="CM147" s="1010">
        <f t="shared" si="86"/>
        <v>0</v>
      </c>
      <c r="CN147" s="1010"/>
      <c r="CO147" s="1010"/>
      <c r="CQ147" s="1010">
        <f t="shared" si="87"/>
        <v>0</v>
      </c>
      <c r="CR147" s="1010"/>
      <c r="CS147" s="1010"/>
      <c r="CU147" s="1010">
        <f t="shared" si="88"/>
        <v>0</v>
      </c>
      <c r="CV147" s="1010"/>
      <c r="CW147" s="1010"/>
      <c r="CY147" s="1010">
        <f t="shared" si="89"/>
        <v>0</v>
      </c>
      <c r="CZ147" s="1010"/>
      <c r="DA147" s="1010"/>
      <c r="DC147" s="1010">
        <f t="shared" si="90"/>
        <v>0</v>
      </c>
      <c r="DD147" s="1010"/>
      <c r="DE147" s="1010"/>
      <c r="DG147" s="1010">
        <f t="shared" si="91"/>
        <v>0</v>
      </c>
      <c r="DH147" s="1010"/>
      <c r="DI147" s="1010"/>
      <c r="DK147" s="1010">
        <f t="shared" si="92"/>
        <v>0</v>
      </c>
      <c r="DL147" s="1010"/>
      <c r="DM147" s="1010"/>
      <c r="DO147" s="1010"/>
      <c r="DP147" s="1010"/>
      <c r="DQ147" s="1010"/>
      <c r="DS147" s="1010"/>
      <c r="DT147" s="1010"/>
      <c r="DU147" s="1010"/>
      <c r="DW147" s="1010"/>
      <c r="DX147" s="1010"/>
      <c r="DY147" s="1010"/>
      <c r="EA147" s="1010"/>
      <c r="EB147" s="1010"/>
      <c r="EC147" s="1010"/>
    </row>
    <row r="148" spans="2:133" ht="14.25" customHeight="1">
      <c r="B148" s="1978">
        <f t="shared" si="67"/>
        <v>49765</v>
      </c>
      <c r="C148" s="1010">
        <f t="shared" si="64"/>
        <v>73190412.369999424</v>
      </c>
      <c r="D148" s="1010">
        <f t="shared" si="65"/>
        <v>2895732.34</v>
      </c>
      <c r="E148" s="1010">
        <f t="shared" si="66"/>
        <v>348285.48</v>
      </c>
      <c r="F148" s="998"/>
      <c r="G148" s="1010">
        <f t="shared" si="93"/>
        <v>73190412.369999424</v>
      </c>
      <c r="H148" s="1010">
        <v>2895732.34</v>
      </c>
      <c r="I148" s="1010">
        <v>348285.48</v>
      </c>
      <c r="J148" s="996"/>
      <c r="K148" s="1010">
        <f t="shared" si="94"/>
        <v>0</v>
      </c>
      <c r="L148" s="1010"/>
      <c r="M148" s="1010"/>
      <c r="N148" s="1000"/>
      <c r="O148" s="1010">
        <f t="shared" si="95"/>
        <v>0</v>
      </c>
      <c r="P148" s="1010"/>
      <c r="Q148" s="1010"/>
      <c r="R148" s="996"/>
      <c r="S148" s="1010">
        <f t="shared" si="68"/>
        <v>0</v>
      </c>
      <c r="T148" s="1010"/>
      <c r="U148" s="1010"/>
      <c r="V148" s="996"/>
      <c r="W148" s="1010">
        <f t="shared" si="69"/>
        <v>0</v>
      </c>
      <c r="X148" s="1010"/>
      <c r="Y148" s="1010"/>
      <c r="Z148" s="996"/>
      <c r="AA148" s="1010">
        <f t="shared" si="70"/>
        <v>0</v>
      </c>
      <c r="AB148" s="1010"/>
      <c r="AC148" s="1010"/>
      <c r="AD148" s="996"/>
      <c r="AE148" s="1010">
        <f t="shared" si="71"/>
        <v>0</v>
      </c>
      <c r="AF148" s="1010"/>
      <c r="AG148" s="1010"/>
      <c r="AH148" s="996"/>
      <c r="AI148" s="1010">
        <f t="shared" si="72"/>
        <v>0</v>
      </c>
      <c r="AJ148" s="1010"/>
      <c r="AK148" s="1010"/>
      <c r="AL148" s="996"/>
      <c r="AM148" s="1010">
        <f t="shared" si="73"/>
        <v>0</v>
      </c>
      <c r="AN148" s="1010"/>
      <c r="AO148" s="1010"/>
      <c r="AP148" s="996"/>
      <c r="AQ148" s="1010">
        <f t="shared" si="74"/>
        <v>0</v>
      </c>
      <c r="AR148" s="1010"/>
      <c r="AS148" s="1010"/>
      <c r="AT148" s="996"/>
      <c r="AU148" s="1010">
        <f t="shared" si="75"/>
        <v>0</v>
      </c>
      <c r="AV148" s="1010"/>
      <c r="AW148" s="1010"/>
      <c r="AX148" s="996"/>
      <c r="AY148" s="1010">
        <f t="shared" si="76"/>
        <v>0</v>
      </c>
      <c r="AZ148" s="1010"/>
      <c r="BA148" s="1010"/>
      <c r="BB148" s="996"/>
      <c r="BC148" s="1010">
        <f t="shared" si="77"/>
        <v>0</v>
      </c>
      <c r="BD148" s="1010"/>
      <c r="BE148" s="1010"/>
      <c r="BF148" s="996"/>
      <c r="BG148" s="1010">
        <f t="shared" si="78"/>
        <v>0</v>
      </c>
      <c r="BH148" s="1010"/>
      <c r="BI148" s="1010"/>
      <c r="BJ148" s="996"/>
      <c r="BK148" s="1010">
        <f t="shared" si="79"/>
        <v>0</v>
      </c>
      <c r="BL148" s="1010"/>
      <c r="BM148" s="1010"/>
      <c r="BN148" s="996"/>
      <c r="BO148" s="1010">
        <f t="shared" si="80"/>
        <v>0</v>
      </c>
      <c r="BP148" s="1010"/>
      <c r="BQ148" s="1010"/>
      <c r="BS148" s="1010">
        <f t="shared" si="81"/>
        <v>0</v>
      </c>
      <c r="BT148" s="1010"/>
      <c r="BU148" s="1010"/>
      <c r="BW148" s="1010">
        <f t="shared" si="82"/>
        <v>0</v>
      </c>
      <c r="BX148" s="1010"/>
      <c r="BY148" s="1010"/>
      <c r="CA148" s="1010">
        <f t="shared" si="83"/>
        <v>0</v>
      </c>
      <c r="CB148" s="1010"/>
      <c r="CC148" s="1010"/>
      <c r="CE148" s="1010">
        <f t="shared" si="84"/>
        <v>0</v>
      </c>
      <c r="CF148" s="1010"/>
      <c r="CG148" s="1010"/>
      <c r="CI148" s="1010">
        <f t="shared" si="85"/>
        <v>0</v>
      </c>
      <c r="CJ148" s="1010"/>
      <c r="CK148" s="1010"/>
      <c r="CM148" s="1010">
        <f t="shared" si="86"/>
        <v>0</v>
      </c>
      <c r="CN148" s="1010"/>
      <c r="CO148" s="1010"/>
      <c r="CQ148" s="1010">
        <f t="shared" si="87"/>
        <v>0</v>
      </c>
      <c r="CR148" s="1010"/>
      <c r="CS148" s="1010"/>
      <c r="CU148" s="1010">
        <f t="shared" si="88"/>
        <v>0</v>
      </c>
      <c r="CV148" s="1010"/>
      <c r="CW148" s="1010"/>
      <c r="CY148" s="1010">
        <f t="shared" si="89"/>
        <v>0</v>
      </c>
      <c r="CZ148" s="1010"/>
      <c r="DA148" s="1010"/>
      <c r="DC148" s="1010">
        <f t="shared" si="90"/>
        <v>0</v>
      </c>
      <c r="DD148" s="1010"/>
      <c r="DE148" s="1010"/>
      <c r="DG148" s="1010">
        <f t="shared" si="91"/>
        <v>0</v>
      </c>
      <c r="DH148" s="1010"/>
      <c r="DI148" s="1010"/>
      <c r="DK148" s="1010">
        <f t="shared" si="92"/>
        <v>0</v>
      </c>
      <c r="DL148" s="1010"/>
      <c r="DM148" s="1010"/>
      <c r="DO148" s="1010"/>
      <c r="DP148" s="1010"/>
      <c r="DQ148" s="1010"/>
      <c r="DS148" s="1010"/>
      <c r="DT148" s="1010"/>
      <c r="DU148" s="1010"/>
      <c r="DW148" s="1010"/>
      <c r="DX148" s="1010"/>
      <c r="DY148" s="1010"/>
      <c r="EA148" s="1010"/>
      <c r="EB148" s="1010"/>
      <c r="EC148" s="1010"/>
    </row>
    <row r="149" spans="2:133" ht="14.25" customHeight="1">
      <c r="B149" s="1978">
        <f t="shared" si="67"/>
        <v>49795</v>
      </c>
      <c r="C149" s="1010">
        <f t="shared" si="64"/>
        <v>70294680.02999942</v>
      </c>
      <c r="D149" s="1010">
        <f t="shared" si="65"/>
        <v>2869803.62</v>
      </c>
      <c r="E149" s="1010">
        <f t="shared" si="66"/>
        <v>334505.09999999998</v>
      </c>
      <c r="F149" s="998"/>
      <c r="G149" s="1010">
        <f t="shared" si="93"/>
        <v>70294680.02999942</v>
      </c>
      <c r="H149" s="1010">
        <v>2869803.62</v>
      </c>
      <c r="I149" s="1010">
        <v>334505.09999999998</v>
      </c>
      <c r="J149" s="996"/>
      <c r="K149" s="1010">
        <f t="shared" si="94"/>
        <v>0</v>
      </c>
      <c r="L149" s="1010"/>
      <c r="M149" s="1010"/>
      <c r="N149" s="1000"/>
      <c r="O149" s="1010">
        <f t="shared" si="95"/>
        <v>0</v>
      </c>
      <c r="P149" s="1010"/>
      <c r="Q149" s="1010"/>
      <c r="R149" s="996"/>
      <c r="S149" s="1010">
        <f t="shared" si="68"/>
        <v>0</v>
      </c>
      <c r="T149" s="1010"/>
      <c r="U149" s="1010"/>
      <c r="V149" s="996"/>
      <c r="W149" s="1010">
        <f t="shared" si="69"/>
        <v>0</v>
      </c>
      <c r="X149" s="1010"/>
      <c r="Y149" s="1010"/>
      <c r="Z149" s="996"/>
      <c r="AA149" s="1010">
        <f t="shared" si="70"/>
        <v>0</v>
      </c>
      <c r="AB149" s="1010"/>
      <c r="AC149" s="1010"/>
      <c r="AD149" s="996"/>
      <c r="AE149" s="1010">
        <f t="shared" si="71"/>
        <v>0</v>
      </c>
      <c r="AF149" s="1010"/>
      <c r="AG149" s="1010"/>
      <c r="AH149" s="996"/>
      <c r="AI149" s="1010">
        <f t="shared" si="72"/>
        <v>0</v>
      </c>
      <c r="AJ149" s="1010"/>
      <c r="AK149" s="1010"/>
      <c r="AL149" s="996"/>
      <c r="AM149" s="1010">
        <f t="shared" si="73"/>
        <v>0</v>
      </c>
      <c r="AN149" s="1010"/>
      <c r="AO149" s="1010"/>
      <c r="AP149" s="996"/>
      <c r="AQ149" s="1010">
        <f t="shared" si="74"/>
        <v>0</v>
      </c>
      <c r="AR149" s="1010"/>
      <c r="AS149" s="1010"/>
      <c r="AT149" s="996"/>
      <c r="AU149" s="1010">
        <f t="shared" si="75"/>
        <v>0</v>
      </c>
      <c r="AV149" s="1010"/>
      <c r="AW149" s="1010"/>
      <c r="AX149" s="996"/>
      <c r="AY149" s="1010">
        <f t="shared" si="76"/>
        <v>0</v>
      </c>
      <c r="AZ149" s="1010"/>
      <c r="BA149" s="1010"/>
      <c r="BB149" s="996"/>
      <c r="BC149" s="1010">
        <f t="shared" si="77"/>
        <v>0</v>
      </c>
      <c r="BD149" s="1010"/>
      <c r="BE149" s="1010"/>
      <c r="BF149" s="996"/>
      <c r="BG149" s="1010">
        <f t="shared" si="78"/>
        <v>0</v>
      </c>
      <c r="BH149" s="1010"/>
      <c r="BI149" s="1010"/>
      <c r="BJ149" s="996"/>
      <c r="BK149" s="1010">
        <f t="shared" si="79"/>
        <v>0</v>
      </c>
      <c r="BL149" s="1010"/>
      <c r="BM149" s="1010"/>
      <c r="BN149" s="996"/>
      <c r="BO149" s="1010">
        <f t="shared" si="80"/>
        <v>0</v>
      </c>
      <c r="BP149" s="1010"/>
      <c r="BQ149" s="1010"/>
      <c r="BS149" s="1010">
        <f t="shared" si="81"/>
        <v>0</v>
      </c>
      <c r="BT149" s="1010"/>
      <c r="BU149" s="1010"/>
      <c r="BW149" s="1010">
        <f t="shared" si="82"/>
        <v>0</v>
      </c>
      <c r="BX149" s="1010"/>
      <c r="BY149" s="1010"/>
      <c r="CA149" s="1010">
        <f t="shared" si="83"/>
        <v>0</v>
      </c>
      <c r="CB149" s="1010"/>
      <c r="CC149" s="1010"/>
      <c r="CE149" s="1010">
        <f t="shared" si="84"/>
        <v>0</v>
      </c>
      <c r="CF149" s="1010"/>
      <c r="CG149" s="1010"/>
      <c r="CI149" s="1010">
        <f t="shared" si="85"/>
        <v>0</v>
      </c>
      <c r="CJ149" s="1010"/>
      <c r="CK149" s="1010"/>
      <c r="CM149" s="1010">
        <f t="shared" si="86"/>
        <v>0</v>
      </c>
      <c r="CN149" s="1010"/>
      <c r="CO149" s="1010"/>
      <c r="CQ149" s="1010">
        <f t="shared" si="87"/>
        <v>0</v>
      </c>
      <c r="CR149" s="1010"/>
      <c r="CS149" s="1010"/>
      <c r="CU149" s="1010">
        <f t="shared" si="88"/>
        <v>0</v>
      </c>
      <c r="CV149" s="1010"/>
      <c r="CW149" s="1010"/>
      <c r="CY149" s="1010">
        <f t="shared" si="89"/>
        <v>0</v>
      </c>
      <c r="CZ149" s="1010"/>
      <c r="DA149" s="1010"/>
      <c r="DC149" s="1010">
        <f t="shared" si="90"/>
        <v>0</v>
      </c>
      <c r="DD149" s="1010"/>
      <c r="DE149" s="1010"/>
      <c r="DG149" s="1010">
        <f t="shared" si="91"/>
        <v>0</v>
      </c>
      <c r="DH149" s="1010"/>
      <c r="DI149" s="1010"/>
      <c r="DK149" s="1010">
        <f t="shared" si="92"/>
        <v>0</v>
      </c>
      <c r="DL149" s="1010"/>
      <c r="DM149" s="1010"/>
      <c r="DO149" s="1010"/>
      <c r="DP149" s="1010"/>
      <c r="DQ149" s="1010"/>
      <c r="DS149" s="1010"/>
      <c r="DT149" s="1010"/>
      <c r="DU149" s="1010"/>
      <c r="DW149" s="1010"/>
      <c r="DX149" s="1010"/>
      <c r="DY149" s="1010"/>
      <c r="EA149" s="1010"/>
      <c r="EB149" s="1010"/>
      <c r="EC149" s="1010"/>
    </row>
    <row r="150" spans="2:133" ht="14.25" customHeight="1">
      <c r="B150" s="1978">
        <f t="shared" si="67"/>
        <v>49826</v>
      </c>
      <c r="C150" s="1010">
        <f t="shared" si="64"/>
        <v>67424876.409999415</v>
      </c>
      <c r="D150" s="1010">
        <f t="shared" si="65"/>
        <v>2835099.75</v>
      </c>
      <c r="E150" s="1010">
        <f t="shared" si="66"/>
        <v>320767.82</v>
      </c>
      <c r="F150" s="998"/>
      <c r="G150" s="1010">
        <f t="shared" si="93"/>
        <v>67424876.409999415</v>
      </c>
      <c r="H150" s="1010">
        <v>2835099.75</v>
      </c>
      <c r="I150" s="1010">
        <v>320767.82</v>
      </c>
      <c r="J150" s="996"/>
      <c r="K150" s="1010">
        <f t="shared" si="94"/>
        <v>0</v>
      </c>
      <c r="L150" s="1010"/>
      <c r="M150" s="1010"/>
      <c r="N150" s="1000"/>
      <c r="O150" s="1010">
        <f t="shared" si="95"/>
        <v>0</v>
      </c>
      <c r="P150" s="1010"/>
      <c r="Q150" s="1010"/>
      <c r="R150" s="996"/>
      <c r="S150" s="1010">
        <f t="shared" si="68"/>
        <v>0</v>
      </c>
      <c r="T150" s="1010"/>
      <c r="U150" s="1010"/>
      <c r="V150" s="996"/>
      <c r="W150" s="1010">
        <f t="shared" si="69"/>
        <v>0</v>
      </c>
      <c r="X150" s="1010"/>
      <c r="Y150" s="1010"/>
      <c r="Z150" s="996"/>
      <c r="AA150" s="1010">
        <f t="shared" si="70"/>
        <v>0</v>
      </c>
      <c r="AB150" s="1010"/>
      <c r="AC150" s="1010"/>
      <c r="AD150" s="996"/>
      <c r="AE150" s="1010">
        <f t="shared" si="71"/>
        <v>0</v>
      </c>
      <c r="AF150" s="1010"/>
      <c r="AG150" s="1010"/>
      <c r="AH150" s="996"/>
      <c r="AI150" s="1010">
        <f t="shared" si="72"/>
        <v>0</v>
      </c>
      <c r="AJ150" s="1010"/>
      <c r="AK150" s="1010"/>
      <c r="AL150" s="996"/>
      <c r="AM150" s="1010">
        <f t="shared" si="73"/>
        <v>0</v>
      </c>
      <c r="AN150" s="1010"/>
      <c r="AO150" s="1010"/>
      <c r="AP150" s="996"/>
      <c r="AQ150" s="1010">
        <f t="shared" si="74"/>
        <v>0</v>
      </c>
      <c r="AR150" s="1010"/>
      <c r="AS150" s="1010"/>
      <c r="AT150" s="996"/>
      <c r="AU150" s="1010">
        <f t="shared" si="75"/>
        <v>0</v>
      </c>
      <c r="AV150" s="1010"/>
      <c r="AW150" s="1010"/>
      <c r="AX150" s="996"/>
      <c r="AY150" s="1010">
        <f t="shared" si="76"/>
        <v>0</v>
      </c>
      <c r="AZ150" s="1010"/>
      <c r="BA150" s="1010"/>
      <c r="BB150" s="996"/>
      <c r="BC150" s="1010">
        <f t="shared" si="77"/>
        <v>0</v>
      </c>
      <c r="BD150" s="1010"/>
      <c r="BE150" s="1010"/>
      <c r="BF150" s="996"/>
      <c r="BG150" s="1010">
        <f t="shared" si="78"/>
        <v>0</v>
      </c>
      <c r="BH150" s="1010"/>
      <c r="BI150" s="1010"/>
      <c r="BJ150" s="996"/>
      <c r="BK150" s="1010">
        <f t="shared" si="79"/>
        <v>0</v>
      </c>
      <c r="BL150" s="1010"/>
      <c r="BM150" s="1010"/>
      <c r="BN150" s="996"/>
      <c r="BO150" s="1010">
        <f t="shared" si="80"/>
        <v>0</v>
      </c>
      <c r="BP150" s="1010"/>
      <c r="BQ150" s="1010"/>
      <c r="BS150" s="1010">
        <f t="shared" si="81"/>
        <v>0</v>
      </c>
      <c r="BT150" s="1010"/>
      <c r="BU150" s="1010"/>
      <c r="BW150" s="1010">
        <f t="shared" si="82"/>
        <v>0</v>
      </c>
      <c r="BX150" s="1010"/>
      <c r="BY150" s="1010"/>
      <c r="CA150" s="1010">
        <f t="shared" si="83"/>
        <v>0</v>
      </c>
      <c r="CB150" s="1010"/>
      <c r="CC150" s="1010"/>
      <c r="CE150" s="1010">
        <f t="shared" si="84"/>
        <v>0</v>
      </c>
      <c r="CF150" s="1010"/>
      <c r="CG150" s="1010"/>
      <c r="CI150" s="1010">
        <f t="shared" si="85"/>
        <v>0</v>
      </c>
      <c r="CJ150" s="1010"/>
      <c r="CK150" s="1010"/>
      <c r="CM150" s="1010">
        <f t="shared" si="86"/>
        <v>0</v>
      </c>
      <c r="CN150" s="1010"/>
      <c r="CO150" s="1010"/>
      <c r="CQ150" s="1010">
        <f t="shared" si="87"/>
        <v>0</v>
      </c>
      <c r="CR150" s="1010"/>
      <c r="CS150" s="1010"/>
      <c r="CU150" s="1010">
        <f t="shared" si="88"/>
        <v>0</v>
      </c>
      <c r="CV150" s="1010"/>
      <c r="CW150" s="1010"/>
      <c r="CY150" s="1010">
        <f t="shared" si="89"/>
        <v>0</v>
      </c>
      <c r="CZ150" s="1010"/>
      <c r="DA150" s="1010"/>
      <c r="DC150" s="1010">
        <f t="shared" si="90"/>
        <v>0</v>
      </c>
      <c r="DD150" s="1010"/>
      <c r="DE150" s="1010"/>
      <c r="DG150" s="1010">
        <f t="shared" si="91"/>
        <v>0</v>
      </c>
      <c r="DH150" s="1010"/>
      <c r="DI150" s="1010"/>
      <c r="DK150" s="1010">
        <f t="shared" si="92"/>
        <v>0</v>
      </c>
      <c r="DL150" s="1010"/>
      <c r="DM150" s="1010"/>
      <c r="DO150" s="1010"/>
      <c r="DP150" s="1010"/>
      <c r="DQ150" s="1010"/>
      <c r="DS150" s="1010"/>
      <c r="DT150" s="1010"/>
      <c r="DU150" s="1010"/>
      <c r="DW150" s="1010"/>
      <c r="DX150" s="1010"/>
      <c r="DY150" s="1010"/>
      <c r="EA150" s="1010"/>
      <c r="EB150" s="1010"/>
      <c r="EC150" s="1010"/>
    </row>
    <row r="151" spans="2:133" ht="14.25" customHeight="1">
      <c r="B151" s="1978">
        <f t="shared" si="67"/>
        <v>49856</v>
      </c>
      <c r="C151" s="1010">
        <f t="shared" si="64"/>
        <v>64589776.659999415</v>
      </c>
      <c r="D151" s="1010">
        <f t="shared" si="65"/>
        <v>2782374.73</v>
      </c>
      <c r="E151" s="1010">
        <f t="shared" si="66"/>
        <v>307233.49</v>
      </c>
      <c r="F151" s="998"/>
      <c r="G151" s="1010">
        <f t="shared" si="93"/>
        <v>64589776.659999415</v>
      </c>
      <c r="H151" s="1010">
        <v>2782374.73</v>
      </c>
      <c r="I151" s="1010">
        <v>307233.49</v>
      </c>
      <c r="J151" s="996"/>
      <c r="K151" s="1010">
        <f t="shared" si="94"/>
        <v>0</v>
      </c>
      <c r="L151" s="1010"/>
      <c r="M151" s="1010"/>
      <c r="N151" s="1000"/>
      <c r="O151" s="1010">
        <f t="shared" si="95"/>
        <v>0</v>
      </c>
      <c r="P151" s="1010"/>
      <c r="Q151" s="1010"/>
      <c r="R151" s="996"/>
      <c r="S151" s="1010">
        <f t="shared" si="68"/>
        <v>0</v>
      </c>
      <c r="T151" s="1010"/>
      <c r="U151" s="1010"/>
      <c r="V151" s="996"/>
      <c r="W151" s="1010">
        <f t="shared" si="69"/>
        <v>0</v>
      </c>
      <c r="X151" s="1010"/>
      <c r="Y151" s="1010"/>
      <c r="Z151" s="996"/>
      <c r="AA151" s="1010">
        <f t="shared" si="70"/>
        <v>0</v>
      </c>
      <c r="AB151" s="1010"/>
      <c r="AC151" s="1010"/>
      <c r="AD151" s="996"/>
      <c r="AE151" s="1010">
        <f t="shared" si="71"/>
        <v>0</v>
      </c>
      <c r="AF151" s="1010"/>
      <c r="AG151" s="1010"/>
      <c r="AH151" s="996"/>
      <c r="AI151" s="1010">
        <f t="shared" si="72"/>
        <v>0</v>
      </c>
      <c r="AJ151" s="1010"/>
      <c r="AK151" s="1010"/>
      <c r="AL151" s="996"/>
      <c r="AM151" s="1010">
        <f t="shared" si="73"/>
        <v>0</v>
      </c>
      <c r="AN151" s="1010"/>
      <c r="AO151" s="1010"/>
      <c r="AP151" s="996"/>
      <c r="AQ151" s="1010">
        <f t="shared" si="74"/>
        <v>0</v>
      </c>
      <c r="AR151" s="1010"/>
      <c r="AS151" s="1010"/>
      <c r="AT151" s="996"/>
      <c r="AU151" s="1010">
        <f t="shared" si="75"/>
        <v>0</v>
      </c>
      <c r="AV151" s="1010"/>
      <c r="AW151" s="1010"/>
      <c r="AX151" s="996"/>
      <c r="AY151" s="1010">
        <f t="shared" si="76"/>
        <v>0</v>
      </c>
      <c r="AZ151" s="1010"/>
      <c r="BA151" s="1010"/>
      <c r="BB151" s="996"/>
      <c r="BC151" s="1010">
        <f t="shared" si="77"/>
        <v>0</v>
      </c>
      <c r="BD151" s="1010"/>
      <c r="BE151" s="1010"/>
      <c r="BF151" s="996"/>
      <c r="BG151" s="1010">
        <f t="shared" si="78"/>
        <v>0</v>
      </c>
      <c r="BH151" s="1010"/>
      <c r="BI151" s="1010"/>
      <c r="BJ151" s="996"/>
      <c r="BK151" s="1010">
        <f t="shared" si="79"/>
        <v>0</v>
      </c>
      <c r="BL151" s="1010"/>
      <c r="BM151" s="1010"/>
      <c r="BN151" s="996"/>
      <c r="BO151" s="1010">
        <f t="shared" si="80"/>
        <v>0</v>
      </c>
      <c r="BP151" s="1010"/>
      <c r="BQ151" s="1010"/>
      <c r="BS151" s="1010">
        <f t="shared" si="81"/>
        <v>0</v>
      </c>
      <c r="BT151" s="1010"/>
      <c r="BU151" s="1010"/>
      <c r="BW151" s="1010">
        <f t="shared" si="82"/>
        <v>0</v>
      </c>
      <c r="BX151" s="1010"/>
      <c r="BY151" s="1010"/>
      <c r="CA151" s="1010">
        <f t="shared" si="83"/>
        <v>0</v>
      </c>
      <c r="CB151" s="1010"/>
      <c r="CC151" s="1010"/>
      <c r="CE151" s="1010">
        <f t="shared" si="84"/>
        <v>0</v>
      </c>
      <c r="CF151" s="1010"/>
      <c r="CG151" s="1010"/>
      <c r="CI151" s="1010">
        <f t="shared" si="85"/>
        <v>0</v>
      </c>
      <c r="CJ151" s="1010"/>
      <c r="CK151" s="1010"/>
      <c r="CM151" s="1010">
        <f t="shared" si="86"/>
        <v>0</v>
      </c>
      <c r="CN151" s="1010"/>
      <c r="CO151" s="1010"/>
      <c r="CQ151" s="1010">
        <f t="shared" si="87"/>
        <v>0</v>
      </c>
      <c r="CR151" s="1010"/>
      <c r="CS151" s="1010"/>
      <c r="CU151" s="1010">
        <f t="shared" si="88"/>
        <v>0</v>
      </c>
      <c r="CV151" s="1010"/>
      <c r="CW151" s="1010"/>
      <c r="CY151" s="1010">
        <f t="shared" si="89"/>
        <v>0</v>
      </c>
      <c r="CZ151" s="1010"/>
      <c r="DA151" s="1010"/>
      <c r="DC151" s="1010">
        <f t="shared" si="90"/>
        <v>0</v>
      </c>
      <c r="DD151" s="1010"/>
      <c r="DE151" s="1010"/>
      <c r="DG151" s="1010">
        <f t="shared" si="91"/>
        <v>0</v>
      </c>
      <c r="DH151" s="1010"/>
      <c r="DI151" s="1010"/>
      <c r="DK151" s="1010">
        <f t="shared" si="92"/>
        <v>0</v>
      </c>
      <c r="DL151" s="1010"/>
      <c r="DM151" s="1010"/>
      <c r="DO151" s="1010"/>
      <c r="DP151" s="1010"/>
      <c r="DQ151" s="1010"/>
      <c r="DS151" s="1010"/>
      <c r="DT151" s="1010"/>
      <c r="DU151" s="1010"/>
      <c r="DW151" s="1010"/>
      <c r="DX151" s="1010"/>
      <c r="DY151" s="1010"/>
      <c r="EA151" s="1010"/>
      <c r="EB151" s="1010"/>
      <c r="EC151" s="1010"/>
    </row>
    <row r="152" spans="2:133" ht="14.25" customHeight="1">
      <c r="B152" s="1978">
        <f t="shared" si="67"/>
        <v>49887</v>
      </c>
      <c r="C152" s="1010">
        <f t="shared" si="64"/>
        <v>61807401.929999419</v>
      </c>
      <c r="D152" s="1010">
        <f t="shared" si="65"/>
        <v>2729057.06</v>
      </c>
      <c r="E152" s="1010">
        <f t="shared" si="66"/>
        <v>293914.40000000002</v>
      </c>
      <c r="F152" s="998"/>
      <c r="G152" s="1010">
        <f t="shared" si="93"/>
        <v>61807401.929999419</v>
      </c>
      <c r="H152" s="1010">
        <v>2729057.06</v>
      </c>
      <c r="I152" s="1010">
        <v>293914.40000000002</v>
      </c>
      <c r="J152" s="996"/>
      <c r="K152" s="1010">
        <f t="shared" si="94"/>
        <v>0</v>
      </c>
      <c r="L152" s="1010"/>
      <c r="M152" s="1010"/>
      <c r="N152" s="1000"/>
      <c r="O152" s="1010">
        <f t="shared" si="95"/>
        <v>0</v>
      </c>
      <c r="P152" s="1010"/>
      <c r="Q152" s="1010"/>
      <c r="R152" s="996"/>
      <c r="S152" s="1010">
        <f t="shared" si="68"/>
        <v>0</v>
      </c>
      <c r="T152" s="1010"/>
      <c r="U152" s="1010"/>
      <c r="V152" s="996"/>
      <c r="W152" s="1010">
        <f t="shared" si="69"/>
        <v>0</v>
      </c>
      <c r="X152" s="1010"/>
      <c r="Y152" s="1010"/>
      <c r="Z152" s="996"/>
      <c r="AA152" s="1010">
        <f t="shared" si="70"/>
        <v>0</v>
      </c>
      <c r="AB152" s="1010"/>
      <c r="AC152" s="1010"/>
      <c r="AD152" s="996"/>
      <c r="AE152" s="1010">
        <f t="shared" si="71"/>
        <v>0</v>
      </c>
      <c r="AF152" s="1010"/>
      <c r="AG152" s="1010"/>
      <c r="AH152" s="996"/>
      <c r="AI152" s="1010">
        <f t="shared" si="72"/>
        <v>0</v>
      </c>
      <c r="AJ152" s="1010"/>
      <c r="AK152" s="1010"/>
      <c r="AL152" s="996"/>
      <c r="AM152" s="1010">
        <f t="shared" si="73"/>
        <v>0</v>
      </c>
      <c r="AN152" s="1010"/>
      <c r="AO152" s="1010"/>
      <c r="AP152" s="996"/>
      <c r="AQ152" s="1010">
        <f t="shared" si="74"/>
        <v>0</v>
      </c>
      <c r="AR152" s="1010"/>
      <c r="AS152" s="1010"/>
      <c r="AT152" s="996"/>
      <c r="AU152" s="1010">
        <f t="shared" si="75"/>
        <v>0</v>
      </c>
      <c r="AV152" s="1010"/>
      <c r="AW152" s="1010"/>
      <c r="AX152" s="996"/>
      <c r="AY152" s="1010">
        <f t="shared" si="76"/>
        <v>0</v>
      </c>
      <c r="AZ152" s="1010"/>
      <c r="BA152" s="1010"/>
      <c r="BB152" s="996"/>
      <c r="BC152" s="1010">
        <f t="shared" si="77"/>
        <v>0</v>
      </c>
      <c r="BD152" s="1010"/>
      <c r="BE152" s="1010"/>
      <c r="BF152" s="996"/>
      <c r="BG152" s="1010">
        <f t="shared" si="78"/>
        <v>0</v>
      </c>
      <c r="BH152" s="1010"/>
      <c r="BI152" s="1010"/>
      <c r="BJ152" s="996"/>
      <c r="BK152" s="1010">
        <f t="shared" si="79"/>
        <v>0</v>
      </c>
      <c r="BL152" s="1010"/>
      <c r="BM152" s="1010"/>
      <c r="BN152" s="996"/>
      <c r="BO152" s="1010">
        <f t="shared" si="80"/>
        <v>0</v>
      </c>
      <c r="BP152" s="1010"/>
      <c r="BQ152" s="1010"/>
      <c r="BS152" s="1010">
        <f t="shared" si="81"/>
        <v>0</v>
      </c>
      <c r="BT152" s="1010"/>
      <c r="BU152" s="1010"/>
      <c r="BW152" s="1010">
        <f t="shared" si="82"/>
        <v>0</v>
      </c>
      <c r="BX152" s="1010"/>
      <c r="BY152" s="1010"/>
      <c r="CA152" s="1010">
        <f t="shared" si="83"/>
        <v>0</v>
      </c>
      <c r="CB152" s="1010"/>
      <c r="CC152" s="1010"/>
      <c r="CE152" s="1010">
        <f t="shared" si="84"/>
        <v>0</v>
      </c>
      <c r="CF152" s="1010"/>
      <c r="CG152" s="1010"/>
      <c r="CI152" s="1010">
        <f t="shared" si="85"/>
        <v>0</v>
      </c>
      <c r="CJ152" s="1010"/>
      <c r="CK152" s="1010"/>
      <c r="CM152" s="1010">
        <f t="shared" si="86"/>
        <v>0</v>
      </c>
      <c r="CN152" s="1010"/>
      <c r="CO152" s="1010"/>
      <c r="CQ152" s="1010">
        <f t="shared" si="87"/>
        <v>0</v>
      </c>
      <c r="CR152" s="1010"/>
      <c r="CS152" s="1010"/>
      <c r="CU152" s="1010">
        <f t="shared" si="88"/>
        <v>0</v>
      </c>
      <c r="CV152" s="1010"/>
      <c r="CW152" s="1010"/>
      <c r="CY152" s="1010">
        <f t="shared" si="89"/>
        <v>0</v>
      </c>
      <c r="CZ152" s="1010"/>
      <c r="DA152" s="1010"/>
      <c r="DC152" s="1010">
        <f t="shared" si="90"/>
        <v>0</v>
      </c>
      <c r="DD152" s="1010"/>
      <c r="DE152" s="1010"/>
      <c r="DG152" s="1010">
        <f t="shared" si="91"/>
        <v>0</v>
      </c>
      <c r="DH152" s="1010"/>
      <c r="DI152" s="1010"/>
      <c r="DK152" s="1010">
        <f t="shared" si="92"/>
        <v>0</v>
      </c>
      <c r="DL152" s="1010"/>
      <c r="DM152" s="1010"/>
      <c r="DO152" s="1010"/>
      <c r="DP152" s="1010"/>
      <c r="DQ152" s="1010"/>
      <c r="DS152" s="1010"/>
      <c r="DT152" s="1010"/>
      <c r="DU152" s="1010"/>
      <c r="DW152" s="1010"/>
      <c r="DX152" s="1010"/>
      <c r="DY152" s="1010"/>
      <c r="EA152" s="1010"/>
      <c r="EB152" s="1010"/>
      <c r="EC152" s="1010"/>
    </row>
    <row r="153" spans="2:133" ht="14.25" customHeight="1">
      <c r="B153" s="1978">
        <f t="shared" si="67"/>
        <v>49918</v>
      </c>
      <c r="C153" s="1010">
        <f t="shared" si="64"/>
        <v>59078344.869999416</v>
      </c>
      <c r="D153" s="1010">
        <f t="shared" si="65"/>
        <v>2665735.34</v>
      </c>
      <c r="E153" s="1010">
        <f t="shared" si="66"/>
        <v>280885.90000000002</v>
      </c>
      <c r="F153" s="998"/>
      <c r="G153" s="1010">
        <f t="shared" si="93"/>
        <v>59078344.869999416</v>
      </c>
      <c r="H153" s="1010">
        <v>2665735.34</v>
      </c>
      <c r="I153" s="1010">
        <v>280885.90000000002</v>
      </c>
      <c r="J153" s="996"/>
      <c r="K153" s="1010">
        <f t="shared" si="94"/>
        <v>0</v>
      </c>
      <c r="L153" s="1010"/>
      <c r="M153" s="1010"/>
      <c r="N153" s="1000"/>
      <c r="O153" s="1010">
        <f t="shared" si="95"/>
        <v>0</v>
      </c>
      <c r="P153" s="1010"/>
      <c r="Q153" s="1010"/>
      <c r="R153" s="996"/>
      <c r="S153" s="1010">
        <f t="shared" si="68"/>
        <v>0</v>
      </c>
      <c r="T153" s="1010"/>
      <c r="U153" s="1010"/>
      <c r="V153" s="996"/>
      <c r="W153" s="1010">
        <f t="shared" si="69"/>
        <v>0</v>
      </c>
      <c r="X153" s="1010"/>
      <c r="Y153" s="1010"/>
      <c r="Z153" s="996"/>
      <c r="AA153" s="1010">
        <f t="shared" si="70"/>
        <v>0</v>
      </c>
      <c r="AB153" s="1010"/>
      <c r="AC153" s="1010"/>
      <c r="AD153" s="996"/>
      <c r="AE153" s="1010">
        <f t="shared" si="71"/>
        <v>0</v>
      </c>
      <c r="AF153" s="1010"/>
      <c r="AG153" s="1010"/>
      <c r="AH153" s="996"/>
      <c r="AI153" s="1010">
        <f t="shared" si="72"/>
        <v>0</v>
      </c>
      <c r="AJ153" s="1010"/>
      <c r="AK153" s="1010"/>
      <c r="AL153" s="996"/>
      <c r="AM153" s="1010">
        <f t="shared" si="73"/>
        <v>0</v>
      </c>
      <c r="AN153" s="1010"/>
      <c r="AO153" s="1010"/>
      <c r="AP153" s="996"/>
      <c r="AQ153" s="1010">
        <f t="shared" si="74"/>
        <v>0</v>
      </c>
      <c r="AR153" s="1010"/>
      <c r="AS153" s="1010"/>
      <c r="AT153" s="996"/>
      <c r="AU153" s="1010">
        <f t="shared" si="75"/>
        <v>0</v>
      </c>
      <c r="AV153" s="1010"/>
      <c r="AW153" s="1010"/>
      <c r="AX153" s="996"/>
      <c r="AY153" s="1010">
        <f t="shared" si="76"/>
        <v>0</v>
      </c>
      <c r="AZ153" s="1010"/>
      <c r="BA153" s="1010"/>
      <c r="BB153" s="996"/>
      <c r="BC153" s="1010">
        <f t="shared" si="77"/>
        <v>0</v>
      </c>
      <c r="BD153" s="1010"/>
      <c r="BE153" s="1010"/>
      <c r="BF153" s="996"/>
      <c r="BG153" s="1010">
        <f t="shared" si="78"/>
        <v>0</v>
      </c>
      <c r="BH153" s="1010"/>
      <c r="BI153" s="1010"/>
      <c r="BJ153" s="996"/>
      <c r="BK153" s="1010">
        <f t="shared" si="79"/>
        <v>0</v>
      </c>
      <c r="BL153" s="1010"/>
      <c r="BM153" s="1010"/>
      <c r="BN153" s="996"/>
      <c r="BO153" s="1010">
        <f t="shared" si="80"/>
        <v>0</v>
      </c>
      <c r="BP153" s="1010"/>
      <c r="BQ153" s="1010"/>
      <c r="BS153" s="1010">
        <f t="shared" si="81"/>
        <v>0</v>
      </c>
      <c r="BT153" s="1010"/>
      <c r="BU153" s="1010"/>
      <c r="BW153" s="1010">
        <f t="shared" si="82"/>
        <v>0</v>
      </c>
      <c r="BX153" s="1010"/>
      <c r="BY153" s="1010"/>
      <c r="CA153" s="1010">
        <f t="shared" si="83"/>
        <v>0</v>
      </c>
      <c r="CB153" s="1010"/>
      <c r="CC153" s="1010"/>
      <c r="CE153" s="1010">
        <f t="shared" si="84"/>
        <v>0</v>
      </c>
      <c r="CF153" s="1010"/>
      <c r="CG153" s="1010"/>
      <c r="CI153" s="1010">
        <f t="shared" si="85"/>
        <v>0</v>
      </c>
      <c r="CJ153" s="1010"/>
      <c r="CK153" s="1010"/>
      <c r="CM153" s="1010">
        <f t="shared" si="86"/>
        <v>0</v>
      </c>
      <c r="CN153" s="1010"/>
      <c r="CO153" s="1010"/>
      <c r="CQ153" s="1010">
        <f t="shared" si="87"/>
        <v>0</v>
      </c>
      <c r="CR153" s="1010"/>
      <c r="CS153" s="1010"/>
      <c r="CU153" s="1010">
        <f t="shared" si="88"/>
        <v>0</v>
      </c>
      <c r="CV153" s="1010"/>
      <c r="CW153" s="1010"/>
      <c r="CY153" s="1010">
        <f t="shared" si="89"/>
        <v>0</v>
      </c>
      <c r="CZ153" s="1010"/>
      <c r="DA153" s="1010"/>
      <c r="DC153" s="1010">
        <f t="shared" si="90"/>
        <v>0</v>
      </c>
      <c r="DD153" s="1010"/>
      <c r="DE153" s="1010"/>
      <c r="DG153" s="1010">
        <f t="shared" si="91"/>
        <v>0</v>
      </c>
      <c r="DH153" s="1010"/>
      <c r="DI153" s="1010"/>
      <c r="DK153" s="1010">
        <f t="shared" si="92"/>
        <v>0</v>
      </c>
      <c r="DL153" s="1010"/>
      <c r="DM153" s="1010"/>
      <c r="DO153" s="1010"/>
      <c r="DP153" s="1010"/>
      <c r="DQ153" s="1010"/>
      <c r="DS153" s="1010"/>
      <c r="DT153" s="1010"/>
      <c r="DU153" s="1010"/>
      <c r="DW153" s="1010"/>
      <c r="DX153" s="1010"/>
      <c r="DY153" s="1010"/>
      <c r="EA153" s="1010"/>
      <c r="EB153" s="1010"/>
      <c r="EC153" s="1010"/>
    </row>
    <row r="154" spans="2:133" ht="14.25" customHeight="1">
      <c r="B154" s="1978">
        <f t="shared" si="67"/>
        <v>49948</v>
      </c>
      <c r="C154" s="1010">
        <f t="shared" si="64"/>
        <v>56412609.52999942</v>
      </c>
      <c r="D154" s="1010">
        <f t="shared" si="65"/>
        <v>2595242.29</v>
      </c>
      <c r="E154" s="1010">
        <f t="shared" si="66"/>
        <v>268346.78999999998</v>
      </c>
      <c r="F154" s="998"/>
      <c r="G154" s="1010">
        <f t="shared" si="93"/>
        <v>56412609.52999942</v>
      </c>
      <c r="H154" s="1010">
        <v>2595242.29</v>
      </c>
      <c r="I154" s="1010">
        <v>268346.78999999998</v>
      </c>
      <c r="J154" s="996"/>
      <c r="K154" s="1010">
        <f t="shared" si="94"/>
        <v>0</v>
      </c>
      <c r="L154" s="1010"/>
      <c r="M154" s="1010"/>
      <c r="N154" s="1000"/>
      <c r="O154" s="1010">
        <f t="shared" si="95"/>
        <v>0</v>
      </c>
      <c r="P154" s="1010"/>
      <c r="Q154" s="1010"/>
      <c r="R154" s="996"/>
      <c r="S154" s="1010">
        <f t="shared" si="68"/>
        <v>0</v>
      </c>
      <c r="T154" s="1010"/>
      <c r="U154" s="1010"/>
      <c r="V154" s="996"/>
      <c r="W154" s="1010">
        <f t="shared" si="69"/>
        <v>0</v>
      </c>
      <c r="X154" s="1010"/>
      <c r="Y154" s="1010"/>
      <c r="Z154" s="996"/>
      <c r="AA154" s="1010">
        <f t="shared" si="70"/>
        <v>0</v>
      </c>
      <c r="AB154" s="1010"/>
      <c r="AC154" s="1010"/>
      <c r="AD154" s="996"/>
      <c r="AE154" s="1010">
        <f t="shared" si="71"/>
        <v>0</v>
      </c>
      <c r="AF154" s="1010"/>
      <c r="AG154" s="1010"/>
      <c r="AH154" s="996"/>
      <c r="AI154" s="1010">
        <f t="shared" si="72"/>
        <v>0</v>
      </c>
      <c r="AJ154" s="1010"/>
      <c r="AK154" s="1010"/>
      <c r="AL154" s="996"/>
      <c r="AM154" s="1010">
        <f t="shared" si="73"/>
        <v>0</v>
      </c>
      <c r="AN154" s="1010"/>
      <c r="AO154" s="1010"/>
      <c r="AP154" s="996"/>
      <c r="AQ154" s="1010">
        <f t="shared" si="74"/>
        <v>0</v>
      </c>
      <c r="AR154" s="1010"/>
      <c r="AS154" s="1010"/>
      <c r="AT154" s="996"/>
      <c r="AU154" s="1010">
        <f t="shared" si="75"/>
        <v>0</v>
      </c>
      <c r="AV154" s="1010"/>
      <c r="AW154" s="1010"/>
      <c r="AX154" s="996"/>
      <c r="AY154" s="1010">
        <f t="shared" si="76"/>
        <v>0</v>
      </c>
      <c r="AZ154" s="1010"/>
      <c r="BA154" s="1010"/>
      <c r="BB154" s="996"/>
      <c r="BC154" s="1010">
        <f t="shared" si="77"/>
        <v>0</v>
      </c>
      <c r="BD154" s="1010"/>
      <c r="BE154" s="1010"/>
      <c r="BF154" s="996"/>
      <c r="BG154" s="1010">
        <f t="shared" si="78"/>
        <v>0</v>
      </c>
      <c r="BH154" s="1010"/>
      <c r="BI154" s="1010"/>
      <c r="BJ154" s="996"/>
      <c r="BK154" s="1010">
        <f t="shared" si="79"/>
        <v>0</v>
      </c>
      <c r="BL154" s="1010"/>
      <c r="BM154" s="1010"/>
      <c r="BN154" s="996"/>
      <c r="BO154" s="1010">
        <f t="shared" si="80"/>
        <v>0</v>
      </c>
      <c r="BP154" s="1010"/>
      <c r="BQ154" s="1010"/>
      <c r="BS154" s="1010">
        <f t="shared" si="81"/>
        <v>0</v>
      </c>
      <c r="BT154" s="1010"/>
      <c r="BU154" s="1010"/>
      <c r="BW154" s="1010">
        <f t="shared" si="82"/>
        <v>0</v>
      </c>
      <c r="BX154" s="1010"/>
      <c r="BY154" s="1010"/>
      <c r="CA154" s="1010">
        <f t="shared" si="83"/>
        <v>0</v>
      </c>
      <c r="CB154" s="1010"/>
      <c r="CC154" s="1010"/>
      <c r="CE154" s="1010">
        <f t="shared" si="84"/>
        <v>0</v>
      </c>
      <c r="CF154" s="1010"/>
      <c r="CG154" s="1010"/>
      <c r="CI154" s="1010">
        <f t="shared" si="85"/>
        <v>0</v>
      </c>
      <c r="CJ154" s="1010"/>
      <c r="CK154" s="1010"/>
      <c r="CM154" s="1010">
        <f t="shared" si="86"/>
        <v>0</v>
      </c>
      <c r="CN154" s="1010"/>
      <c r="CO154" s="1010"/>
      <c r="CQ154" s="1010">
        <f t="shared" si="87"/>
        <v>0</v>
      </c>
      <c r="CR154" s="1010"/>
      <c r="CS154" s="1010"/>
      <c r="CU154" s="1010">
        <f t="shared" si="88"/>
        <v>0</v>
      </c>
      <c r="CV154" s="1010"/>
      <c r="CW154" s="1010"/>
      <c r="CY154" s="1010">
        <f t="shared" si="89"/>
        <v>0</v>
      </c>
      <c r="CZ154" s="1010"/>
      <c r="DA154" s="1010"/>
      <c r="DC154" s="1010">
        <f t="shared" si="90"/>
        <v>0</v>
      </c>
      <c r="DD154" s="1010"/>
      <c r="DE154" s="1010"/>
      <c r="DG154" s="1010">
        <f t="shared" si="91"/>
        <v>0</v>
      </c>
      <c r="DH154" s="1010"/>
      <c r="DI154" s="1010"/>
      <c r="DK154" s="1010">
        <f t="shared" si="92"/>
        <v>0</v>
      </c>
      <c r="DL154" s="1010"/>
      <c r="DM154" s="1010"/>
      <c r="DO154" s="1010"/>
      <c r="DP154" s="1010"/>
      <c r="DQ154" s="1010"/>
      <c r="DS154" s="1010"/>
      <c r="DT154" s="1010"/>
      <c r="DU154" s="1010"/>
      <c r="DW154" s="1010"/>
      <c r="DX154" s="1010"/>
      <c r="DY154" s="1010"/>
      <c r="EA154" s="1010"/>
      <c r="EB154" s="1010"/>
      <c r="EC154" s="1010"/>
    </row>
    <row r="155" spans="2:133" ht="14.25" customHeight="1">
      <c r="B155" s="1978">
        <f t="shared" si="67"/>
        <v>49979</v>
      </c>
      <c r="C155" s="1010">
        <f t="shared" si="64"/>
        <v>53817367.239999421</v>
      </c>
      <c r="D155" s="1010">
        <f t="shared" si="65"/>
        <v>2529189.65</v>
      </c>
      <c r="E155" s="1010">
        <f t="shared" si="66"/>
        <v>255887.67</v>
      </c>
      <c r="F155" s="998"/>
      <c r="G155" s="1010">
        <f t="shared" si="93"/>
        <v>53817367.239999421</v>
      </c>
      <c r="H155" s="1010">
        <v>2529189.65</v>
      </c>
      <c r="I155" s="1010">
        <v>255887.67</v>
      </c>
      <c r="J155" s="996"/>
      <c r="K155" s="1010">
        <f t="shared" si="94"/>
        <v>0</v>
      </c>
      <c r="L155" s="1010"/>
      <c r="M155" s="1010"/>
      <c r="N155" s="1000"/>
      <c r="O155" s="1010">
        <f t="shared" si="95"/>
        <v>0</v>
      </c>
      <c r="P155" s="1010"/>
      <c r="Q155" s="1010"/>
      <c r="R155" s="996"/>
      <c r="S155" s="1010">
        <f t="shared" si="68"/>
        <v>0</v>
      </c>
      <c r="T155" s="1010"/>
      <c r="U155" s="1010"/>
      <c r="V155" s="996"/>
      <c r="W155" s="1010">
        <f t="shared" si="69"/>
        <v>0</v>
      </c>
      <c r="X155" s="1010"/>
      <c r="Y155" s="1010"/>
      <c r="Z155" s="996"/>
      <c r="AA155" s="1010">
        <f t="shared" si="70"/>
        <v>0</v>
      </c>
      <c r="AB155" s="1010"/>
      <c r="AC155" s="1010"/>
      <c r="AD155" s="996"/>
      <c r="AE155" s="1010">
        <f t="shared" si="71"/>
        <v>0</v>
      </c>
      <c r="AF155" s="1010"/>
      <c r="AG155" s="1010"/>
      <c r="AH155" s="996"/>
      <c r="AI155" s="1010">
        <f t="shared" si="72"/>
        <v>0</v>
      </c>
      <c r="AJ155" s="1010"/>
      <c r="AK155" s="1010"/>
      <c r="AL155" s="996"/>
      <c r="AM155" s="1010">
        <f t="shared" si="73"/>
        <v>0</v>
      </c>
      <c r="AN155" s="1010"/>
      <c r="AO155" s="1010"/>
      <c r="AP155" s="996"/>
      <c r="AQ155" s="1010">
        <f t="shared" si="74"/>
        <v>0</v>
      </c>
      <c r="AR155" s="1010"/>
      <c r="AS155" s="1010"/>
      <c r="AT155" s="996"/>
      <c r="AU155" s="1010">
        <f t="shared" si="75"/>
        <v>0</v>
      </c>
      <c r="AV155" s="1010"/>
      <c r="AW155" s="1010"/>
      <c r="AX155" s="996"/>
      <c r="AY155" s="1010">
        <f t="shared" si="76"/>
        <v>0</v>
      </c>
      <c r="AZ155" s="1010"/>
      <c r="BA155" s="1010"/>
      <c r="BB155" s="996"/>
      <c r="BC155" s="1010">
        <f t="shared" si="77"/>
        <v>0</v>
      </c>
      <c r="BD155" s="1010"/>
      <c r="BE155" s="1010"/>
      <c r="BF155" s="996"/>
      <c r="BG155" s="1010">
        <f t="shared" si="78"/>
        <v>0</v>
      </c>
      <c r="BH155" s="1010"/>
      <c r="BI155" s="1010"/>
      <c r="BJ155" s="996"/>
      <c r="BK155" s="1010">
        <f t="shared" si="79"/>
        <v>0</v>
      </c>
      <c r="BL155" s="1010"/>
      <c r="BM155" s="1010"/>
      <c r="BN155" s="996"/>
      <c r="BO155" s="1010">
        <f t="shared" si="80"/>
        <v>0</v>
      </c>
      <c r="BP155" s="1010"/>
      <c r="BQ155" s="1010"/>
      <c r="BS155" s="1010">
        <f t="shared" si="81"/>
        <v>0</v>
      </c>
      <c r="BT155" s="1010"/>
      <c r="BU155" s="1010"/>
      <c r="BW155" s="1010">
        <f t="shared" si="82"/>
        <v>0</v>
      </c>
      <c r="BX155" s="1010"/>
      <c r="BY155" s="1010"/>
      <c r="CA155" s="1010">
        <f t="shared" si="83"/>
        <v>0</v>
      </c>
      <c r="CB155" s="1010"/>
      <c r="CC155" s="1010"/>
      <c r="CE155" s="1010">
        <f t="shared" si="84"/>
        <v>0</v>
      </c>
      <c r="CF155" s="1010"/>
      <c r="CG155" s="1010"/>
      <c r="CI155" s="1010">
        <f t="shared" si="85"/>
        <v>0</v>
      </c>
      <c r="CJ155" s="1010"/>
      <c r="CK155" s="1010"/>
      <c r="CM155" s="1010">
        <f t="shared" si="86"/>
        <v>0</v>
      </c>
      <c r="CN155" s="1010"/>
      <c r="CO155" s="1010"/>
      <c r="CQ155" s="1010">
        <f t="shared" si="87"/>
        <v>0</v>
      </c>
      <c r="CR155" s="1010"/>
      <c r="CS155" s="1010"/>
      <c r="CU155" s="1010">
        <f t="shared" si="88"/>
        <v>0</v>
      </c>
      <c r="CV155" s="1010"/>
      <c r="CW155" s="1010"/>
      <c r="CY155" s="1010">
        <f t="shared" si="89"/>
        <v>0</v>
      </c>
      <c r="CZ155" s="1010"/>
      <c r="DA155" s="1010"/>
      <c r="DC155" s="1010">
        <f t="shared" si="90"/>
        <v>0</v>
      </c>
      <c r="DD155" s="1010"/>
      <c r="DE155" s="1010"/>
      <c r="DG155" s="1010">
        <f t="shared" si="91"/>
        <v>0</v>
      </c>
      <c r="DH155" s="1010"/>
      <c r="DI155" s="1010"/>
      <c r="DK155" s="1010">
        <f t="shared" si="92"/>
        <v>0</v>
      </c>
      <c r="DL155" s="1010"/>
      <c r="DM155" s="1010"/>
      <c r="DO155" s="1010"/>
      <c r="DP155" s="1010"/>
      <c r="DQ155" s="1010"/>
      <c r="DS155" s="1010"/>
      <c r="DT155" s="1010"/>
      <c r="DU155" s="1010"/>
      <c r="DW155" s="1010"/>
      <c r="DX155" s="1010"/>
      <c r="DY155" s="1010"/>
      <c r="EA155" s="1010"/>
      <c r="EB155" s="1010"/>
      <c r="EC155" s="1010"/>
    </row>
    <row r="156" spans="2:133" ht="14.25" customHeight="1">
      <c r="B156" s="1978">
        <f t="shared" si="67"/>
        <v>50009</v>
      </c>
      <c r="C156" s="1010">
        <f t="shared" si="64"/>
        <v>51288177.589999422</v>
      </c>
      <c r="D156" s="1010">
        <f t="shared" si="65"/>
        <v>2488494.2200000002</v>
      </c>
      <c r="E156" s="1010">
        <f t="shared" si="66"/>
        <v>243795.81</v>
      </c>
      <c r="F156" s="998"/>
      <c r="G156" s="1010">
        <f t="shared" si="93"/>
        <v>51288177.589999422</v>
      </c>
      <c r="H156" s="1010">
        <v>2488494.2200000002</v>
      </c>
      <c r="I156" s="1010">
        <v>243795.81</v>
      </c>
      <c r="J156" s="996"/>
      <c r="K156" s="1010">
        <f t="shared" si="94"/>
        <v>0</v>
      </c>
      <c r="L156" s="1010"/>
      <c r="M156" s="1010"/>
      <c r="N156" s="1000"/>
      <c r="O156" s="1010">
        <f t="shared" si="95"/>
        <v>0</v>
      </c>
      <c r="P156" s="1010"/>
      <c r="Q156" s="1010"/>
      <c r="R156" s="996"/>
      <c r="S156" s="1010">
        <f t="shared" si="68"/>
        <v>0</v>
      </c>
      <c r="T156" s="1010"/>
      <c r="U156" s="1010"/>
      <c r="V156" s="996"/>
      <c r="W156" s="1010">
        <f t="shared" si="69"/>
        <v>0</v>
      </c>
      <c r="X156" s="1010"/>
      <c r="Y156" s="1010"/>
      <c r="Z156" s="996"/>
      <c r="AA156" s="1010">
        <f t="shared" si="70"/>
        <v>0</v>
      </c>
      <c r="AB156" s="1010"/>
      <c r="AC156" s="1010"/>
      <c r="AD156" s="996"/>
      <c r="AE156" s="1010">
        <f t="shared" si="71"/>
        <v>0</v>
      </c>
      <c r="AF156" s="1010"/>
      <c r="AG156" s="1010"/>
      <c r="AH156" s="996"/>
      <c r="AI156" s="1010">
        <f t="shared" si="72"/>
        <v>0</v>
      </c>
      <c r="AJ156" s="1010"/>
      <c r="AK156" s="1010"/>
      <c r="AL156" s="996"/>
      <c r="AM156" s="1010">
        <f t="shared" si="73"/>
        <v>0</v>
      </c>
      <c r="AN156" s="1010"/>
      <c r="AO156" s="1010"/>
      <c r="AP156" s="996"/>
      <c r="AQ156" s="1010">
        <f t="shared" si="74"/>
        <v>0</v>
      </c>
      <c r="AR156" s="1010"/>
      <c r="AS156" s="1010"/>
      <c r="AT156" s="996"/>
      <c r="AU156" s="1010">
        <f t="shared" si="75"/>
        <v>0</v>
      </c>
      <c r="AV156" s="1010"/>
      <c r="AW156" s="1010"/>
      <c r="AX156" s="996"/>
      <c r="AY156" s="1010">
        <f t="shared" si="76"/>
        <v>0</v>
      </c>
      <c r="AZ156" s="1010"/>
      <c r="BA156" s="1010"/>
      <c r="BB156" s="996"/>
      <c r="BC156" s="1010">
        <f t="shared" si="77"/>
        <v>0</v>
      </c>
      <c r="BD156" s="1010"/>
      <c r="BE156" s="1010"/>
      <c r="BF156" s="996"/>
      <c r="BG156" s="1010">
        <f t="shared" si="78"/>
        <v>0</v>
      </c>
      <c r="BH156" s="1010"/>
      <c r="BI156" s="1010"/>
      <c r="BJ156" s="996"/>
      <c r="BK156" s="1010">
        <f t="shared" si="79"/>
        <v>0</v>
      </c>
      <c r="BL156" s="1010"/>
      <c r="BM156" s="1010"/>
      <c r="BN156" s="996"/>
      <c r="BO156" s="1010">
        <f t="shared" si="80"/>
        <v>0</v>
      </c>
      <c r="BP156" s="1010"/>
      <c r="BQ156" s="1010"/>
      <c r="BS156" s="1010">
        <f t="shared" si="81"/>
        <v>0</v>
      </c>
      <c r="BT156" s="1010"/>
      <c r="BU156" s="1010"/>
      <c r="BW156" s="1010">
        <f t="shared" si="82"/>
        <v>0</v>
      </c>
      <c r="BX156" s="1010"/>
      <c r="BY156" s="1010"/>
      <c r="CA156" s="1010">
        <f t="shared" si="83"/>
        <v>0</v>
      </c>
      <c r="CB156" s="1010"/>
      <c r="CC156" s="1010"/>
      <c r="CE156" s="1010">
        <f t="shared" si="84"/>
        <v>0</v>
      </c>
      <c r="CF156" s="1010"/>
      <c r="CG156" s="1010"/>
      <c r="CI156" s="1010">
        <f t="shared" si="85"/>
        <v>0</v>
      </c>
      <c r="CJ156" s="1010"/>
      <c r="CK156" s="1010"/>
      <c r="CM156" s="1010">
        <f t="shared" si="86"/>
        <v>0</v>
      </c>
      <c r="CN156" s="1010"/>
      <c r="CO156" s="1010"/>
      <c r="CQ156" s="1010">
        <f t="shared" si="87"/>
        <v>0</v>
      </c>
      <c r="CR156" s="1010"/>
      <c r="CS156" s="1010"/>
      <c r="CU156" s="1010">
        <f t="shared" si="88"/>
        <v>0</v>
      </c>
      <c r="CV156" s="1010"/>
      <c r="CW156" s="1010"/>
      <c r="CY156" s="1010">
        <f t="shared" si="89"/>
        <v>0</v>
      </c>
      <c r="CZ156" s="1010"/>
      <c r="DA156" s="1010"/>
      <c r="DC156" s="1010">
        <f t="shared" si="90"/>
        <v>0</v>
      </c>
      <c r="DD156" s="1010"/>
      <c r="DE156" s="1010"/>
      <c r="DG156" s="1010">
        <f t="shared" si="91"/>
        <v>0</v>
      </c>
      <c r="DH156" s="1010"/>
      <c r="DI156" s="1010"/>
      <c r="DK156" s="1010">
        <f t="shared" si="92"/>
        <v>0</v>
      </c>
      <c r="DL156" s="1010"/>
      <c r="DM156" s="1010"/>
      <c r="DO156" s="1010"/>
      <c r="DP156" s="1010"/>
      <c r="DQ156" s="1010"/>
      <c r="DS156" s="1010"/>
      <c r="DT156" s="1010"/>
      <c r="DU156" s="1010"/>
      <c r="DW156" s="1010"/>
      <c r="DX156" s="1010"/>
      <c r="DY156" s="1010"/>
      <c r="EA156" s="1010"/>
      <c r="EB156" s="1010"/>
      <c r="EC156" s="1010"/>
    </row>
    <row r="157" spans="2:133" ht="14.25" customHeight="1">
      <c r="B157" s="1978">
        <f t="shared" si="67"/>
        <v>50040</v>
      </c>
      <c r="C157" s="1010">
        <f t="shared" si="64"/>
        <v>48799683.369999424</v>
      </c>
      <c r="D157" s="1010">
        <f t="shared" si="65"/>
        <v>2454637.98</v>
      </c>
      <c r="E157" s="1010">
        <f t="shared" si="66"/>
        <v>231982.16</v>
      </c>
      <c r="F157" s="998"/>
      <c r="G157" s="1010">
        <f t="shared" si="93"/>
        <v>48799683.369999424</v>
      </c>
      <c r="H157" s="1010">
        <v>2454637.98</v>
      </c>
      <c r="I157" s="1010">
        <v>231982.16</v>
      </c>
      <c r="J157" s="996"/>
      <c r="K157" s="1010">
        <f t="shared" si="94"/>
        <v>0</v>
      </c>
      <c r="L157" s="1010"/>
      <c r="M157" s="1010"/>
      <c r="N157" s="1000"/>
      <c r="O157" s="1010">
        <f t="shared" si="95"/>
        <v>0</v>
      </c>
      <c r="P157" s="1010"/>
      <c r="Q157" s="1010"/>
      <c r="R157" s="996"/>
      <c r="S157" s="1010">
        <f t="shared" si="68"/>
        <v>0</v>
      </c>
      <c r="T157" s="1010"/>
      <c r="U157" s="1010"/>
      <c r="V157" s="996"/>
      <c r="W157" s="1010">
        <f t="shared" si="69"/>
        <v>0</v>
      </c>
      <c r="X157" s="1010"/>
      <c r="Y157" s="1010"/>
      <c r="Z157" s="996"/>
      <c r="AA157" s="1010">
        <f t="shared" si="70"/>
        <v>0</v>
      </c>
      <c r="AB157" s="1010"/>
      <c r="AC157" s="1010"/>
      <c r="AD157" s="996"/>
      <c r="AE157" s="1010">
        <f t="shared" si="71"/>
        <v>0</v>
      </c>
      <c r="AF157" s="1010"/>
      <c r="AG157" s="1010"/>
      <c r="AH157" s="996"/>
      <c r="AI157" s="1010">
        <f t="shared" si="72"/>
        <v>0</v>
      </c>
      <c r="AJ157" s="1010"/>
      <c r="AK157" s="1010"/>
      <c r="AL157" s="996"/>
      <c r="AM157" s="1010">
        <f t="shared" si="73"/>
        <v>0</v>
      </c>
      <c r="AN157" s="1010"/>
      <c r="AO157" s="1010"/>
      <c r="AP157" s="996"/>
      <c r="AQ157" s="1010">
        <f t="shared" si="74"/>
        <v>0</v>
      </c>
      <c r="AR157" s="1010"/>
      <c r="AS157" s="1010"/>
      <c r="AT157" s="996"/>
      <c r="AU157" s="1010">
        <f t="shared" si="75"/>
        <v>0</v>
      </c>
      <c r="AV157" s="1010"/>
      <c r="AW157" s="1010"/>
      <c r="AX157" s="996"/>
      <c r="AY157" s="1010">
        <f t="shared" si="76"/>
        <v>0</v>
      </c>
      <c r="AZ157" s="1010"/>
      <c r="BA157" s="1010"/>
      <c r="BB157" s="996"/>
      <c r="BC157" s="1010">
        <f t="shared" si="77"/>
        <v>0</v>
      </c>
      <c r="BD157" s="1010"/>
      <c r="BE157" s="1010"/>
      <c r="BF157" s="996"/>
      <c r="BG157" s="1010">
        <f t="shared" si="78"/>
        <v>0</v>
      </c>
      <c r="BH157" s="1010"/>
      <c r="BI157" s="1010"/>
      <c r="BJ157" s="996"/>
      <c r="BK157" s="1010">
        <f t="shared" si="79"/>
        <v>0</v>
      </c>
      <c r="BL157" s="1010"/>
      <c r="BM157" s="1010"/>
      <c r="BN157" s="996"/>
      <c r="BO157" s="1010">
        <f t="shared" si="80"/>
        <v>0</v>
      </c>
      <c r="BP157" s="1010"/>
      <c r="BQ157" s="1010"/>
      <c r="BS157" s="1010">
        <f t="shared" si="81"/>
        <v>0</v>
      </c>
      <c r="BT157" s="1010"/>
      <c r="BU157" s="1010"/>
      <c r="BW157" s="1010">
        <f t="shared" si="82"/>
        <v>0</v>
      </c>
      <c r="BX157" s="1010"/>
      <c r="BY157" s="1010"/>
      <c r="CA157" s="1010">
        <f t="shared" si="83"/>
        <v>0</v>
      </c>
      <c r="CB157" s="1010"/>
      <c r="CC157" s="1010"/>
      <c r="CE157" s="1010">
        <f t="shared" si="84"/>
        <v>0</v>
      </c>
      <c r="CF157" s="1010"/>
      <c r="CG157" s="1010"/>
      <c r="CI157" s="1010">
        <f t="shared" si="85"/>
        <v>0</v>
      </c>
      <c r="CJ157" s="1010"/>
      <c r="CK157" s="1010"/>
      <c r="CM157" s="1010">
        <f t="shared" si="86"/>
        <v>0</v>
      </c>
      <c r="CN157" s="1010"/>
      <c r="CO157" s="1010"/>
      <c r="CQ157" s="1010">
        <f t="shared" si="87"/>
        <v>0</v>
      </c>
      <c r="CR157" s="1010"/>
      <c r="CS157" s="1010"/>
      <c r="CU157" s="1010">
        <f t="shared" si="88"/>
        <v>0</v>
      </c>
      <c r="CV157" s="1010"/>
      <c r="CW157" s="1010"/>
      <c r="CY157" s="1010">
        <f t="shared" si="89"/>
        <v>0</v>
      </c>
      <c r="CZ157" s="1010"/>
      <c r="DA157" s="1010"/>
      <c r="DC157" s="1010">
        <f t="shared" si="90"/>
        <v>0</v>
      </c>
      <c r="DD157" s="1010"/>
      <c r="DE157" s="1010"/>
      <c r="DG157" s="1010">
        <f t="shared" si="91"/>
        <v>0</v>
      </c>
      <c r="DH157" s="1010"/>
      <c r="DI157" s="1010"/>
      <c r="DK157" s="1010">
        <f t="shared" si="92"/>
        <v>0</v>
      </c>
      <c r="DL157" s="1010"/>
      <c r="DM157" s="1010"/>
      <c r="DO157" s="1010"/>
      <c r="DP157" s="1010"/>
      <c r="DQ157" s="1010"/>
      <c r="DS157" s="1010"/>
      <c r="DT157" s="1010"/>
      <c r="DU157" s="1010"/>
      <c r="DW157" s="1010"/>
      <c r="DX157" s="1010"/>
      <c r="DY157" s="1010"/>
      <c r="EA157" s="1010"/>
      <c r="EB157" s="1010"/>
      <c r="EC157" s="1010"/>
    </row>
    <row r="158" spans="2:133" ht="14.25" customHeight="1">
      <c r="B158" s="1978">
        <f t="shared" si="67"/>
        <v>50071</v>
      </c>
      <c r="C158" s="1010">
        <f t="shared" si="64"/>
        <v>46345045.389999427</v>
      </c>
      <c r="D158" s="1010">
        <f t="shared" si="65"/>
        <v>2411384.5299999998</v>
      </c>
      <c r="E158" s="1010">
        <f t="shared" si="66"/>
        <v>220335.22</v>
      </c>
      <c r="F158" s="998"/>
      <c r="G158" s="1010">
        <f t="shared" si="93"/>
        <v>46345045.389999427</v>
      </c>
      <c r="H158" s="1010">
        <v>2411384.5299999998</v>
      </c>
      <c r="I158" s="1010">
        <v>220335.22</v>
      </c>
      <c r="J158" s="996"/>
      <c r="K158" s="1010">
        <f t="shared" si="94"/>
        <v>0</v>
      </c>
      <c r="L158" s="1010"/>
      <c r="M158" s="1010"/>
      <c r="N158" s="1000"/>
      <c r="O158" s="1010">
        <f t="shared" si="95"/>
        <v>0</v>
      </c>
      <c r="P158" s="1010"/>
      <c r="Q158" s="1010"/>
      <c r="R158" s="996"/>
      <c r="S158" s="1010">
        <f t="shared" si="68"/>
        <v>0</v>
      </c>
      <c r="T158" s="1010"/>
      <c r="U158" s="1010"/>
      <c r="V158" s="996"/>
      <c r="W158" s="1010">
        <f t="shared" si="69"/>
        <v>0</v>
      </c>
      <c r="X158" s="1010"/>
      <c r="Y158" s="1010"/>
      <c r="Z158" s="996"/>
      <c r="AA158" s="1010">
        <f t="shared" si="70"/>
        <v>0</v>
      </c>
      <c r="AB158" s="1010"/>
      <c r="AC158" s="1010"/>
      <c r="AD158" s="996"/>
      <c r="AE158" s="1010">
        <f t="shared" si="71"/>
        <v>0</v>
      </c>
      <c r="AF158" s="1010"/>
      <c r="AG158" s="1010"/>
      <c r="AH158" s="996"/>
      <c r="AI158" s="1010">
        <f t="shared" si="72"/>
        <v>0</v>
      </c>
      <c r="AJ158" s="1010"/>
      <c r="AK158" s="1010"/>
      <c r="AL158" s="996"/>
      <c r="AM158" s="1010">
        <f t="shared" si="73"/>
        <v>0</v>
      </c>
      <c r="AN158" s="1010"/>
      <c r="AO158" s="1010"/>
      <c r="AP158" s="996"/>
      <c r="AQ158" s="1010">
        <f t="shared" si="74"/>
        <v>0</v>
      </c>
      <c r="AR158" s="1010"/>
      <c r="AS158" s="1010"/>
      <c r="AT158" s="996"/>
      <c r="AU158" s="1010">
        <f t="shared" si="75"/>
        <v>0</v>
      </c>
      <c r="AV158" s="1010"/>
      <c r="AW158" s="1010"/>
      <c r="AX158" s="996"/>
      <c r="AY158" s="1010">
        <f t="shared" si="76"/>
        <v>0</v>
      </c>
      <c r="AZ158" s="1010"/>
      <c r="BA158" s="1010"/>
      <c r="BB158" s="996"/>
      <c r="BC158" s="1010">
        <f t="shared" si="77"/>
        <v>0</v>
      </c>
      <c r="BD158" s="1010"/>
      <c r="BE158" s="1010"/>
      <c r="BF158" s="996"/>
      <c r="BG158" s="1010">
        <f t="shared" si="78"/>
        <v>0</v>
      </c>
      <c r="BH158" s="1010"/>
      <c r="BI158" s="1010"/>
      <c r="BJ158" s="996"/>
      <c r="BK158" s="1010">
        <f t="shared" si="79"/>
        <v>0</v>
      </c>
      <c r="BL158" s="1010"/>
      <c r="BM158" s="1010"/>
      <c r="BN158" s="996"/>
      <c r="BO158" s="1010">
        <f t="shared" si="80"/>
        <v>0</v>
      </c>
      <c r="BP158" s="1010"/>
      <c r="BQ158" s="1010"/>
      <c r="BS158" s="1010">
        <f t="shared" si="81"/>
        <v>0</v>
      </c>
      <c r="BT158" s="1010"/>
      <c r="BU158" s="1010"/>
      <c r="BW158" s="1010">
        <f t="shared" si="82"/>
        <v>0</v>
      </c>
      <c r="BX158" s="1010"/>
      <c r="BY158" s="1010"/>
      <c r="CA158" s="1010">
        <f t="shared" si="83"/>
        <v>0</v>
      </c>
      <c r="CB158" s="1010"/>
      <c r="CC158" s="1010"/>
      <c r="CE158" s="1010">
        <f t="shared" si="84"/>
        <v>0</v>
      </c>
      <c r="CF158" s="1010"/>
      <c r="CG158" s="1010"/>
      <c r="CI158" s="1010">
        <f t="shared" si="85"/>
        <v>0</v>
      </c>
      <c r="CJ158" s="1010"/>
      <c r="CK158" s="1010"/>
      <c r="CM158" s="1010">
        <f t="shared" si="86"/>
        <v>0</v>
      </c>
      <c r="CN158" s="1010"/>
      <c r="CO158" s="1010"/>
      <c r="CQ158" s="1010">
        <f t="shared" si="87"/>
        <v>0</v>
      </c>
      <c r="CR158" s="1010"/>
      <c r="CS158" s="1010"/>
      <c r="CU158" s="1010">
        <f t="shared" si="88"/>
        <v>0</v>
      </c>
      <c r="CV158" s="1010"/>
      <c r="CW158" s="1010"/>
      <c r="CY158" s="1010">
        <f t="shared" si="89"/>
        <v>0</v>
      </c>
      <c r="CZ158" s="1010"/>
      <c r="DA158" s="1010"/>
      <c r="DC158" s="1010">
        <f t="shared" si="90"/>
        <v>0</v>
      </c>
      <c r="DD158" s="1010"/>
      <c r="DE158" s="1010"/>
      <c r="DG158" s="1010">
        <f t="shared" si="91"/>
        <v>0</v>
      </c>
      <c r="DH158" s="1010"/>
      <c r="DI158" s="1010"/>
      <c r="DK158" s="1010">
        <f t="shared" si="92"/>
        <v>0</v>
      </c>
      <c r="DL158" s="1010"/>
      <c r="DM158" s="1010"/>
      <c r="DO158" s="1010"/>
      <c r="DP158" s="1010"/>
      <c r="DQ158" s="1010"/>
      <c r="DS158" s="1010"/>
      <c r="DT158" s="1010"/>
      <c r="DU158" s="1010"/>
      <c r="DW158" s="1010"/>
      <c r="DX158" s="1010"/>
      <c r="DY158" s="1010"/>
      <c r="EA158" s="1010"/>
      <c r="EB158" s="1010"/>
      <c r="EC158" s="1010"/>
    </row>
    <row r="159" spans="2:133" ht="14.25" customHeight="1">
      <c r="B159" s="1978">
        <f t="shared" si="67"/>
        <v>50099</v>
      </c>
      <c r="C159" s="1010">
        <f t="shared" si="64"/>
        <v>43933660.859999426</v>
      </c>
      <c r="D159" s="1010">
        <f t="shared" si="65"/>
        <v>2369175.91</v>
      </c>
      <c r="E159" s="1010">
        <f t="shared" si="66"/>
        <v>208913.05</v>
      </c>
      <c r="F159" s="998"/>
      <c r="G159" s="1010">
        <f t="shared" si="93"/>
        <v>43933660.859999426</v>
      </c>
      <c r="H159" s="1010">
        <v>2369175.91</v>
      </c>
      <c r="I159" s="1010">
        <v>208913.05</v>
      </c>
      <c r="J159" s="996"/>
      <c r="K159" s="1010">
        <f t="shared" si="94"/>
        <v>0</v>
      </c>
      <c r="L159" s="1010"/>
      <c r="M159" s="1010"/>
      <c r="N159" s="1000"/>
      <c r="O159" s="1010">
        <f t="shared" si="95"/>
        <v>0</v>
      </c>
      <c r="P159" s="1010"/>
      <c r="Q159" s="1010"/>
      <c r="R159" s="996"/>
      <c r="S159" s="1010">
        <f t="shared" si="68"/>
        <v>0</v>
      </c>
      <c r="T159" s="1010"/>
      <c r="U159" s="1010"/>
      <c r="V159" s="996"/>
      <c r="W159" s="1010">
        <f t="shared" si="69"/>
        <v>0</v>
      </c>
      <c r="X159" s="1010"/>
      <c r="Y159" s="1010"/>
      <c r="Z159" s="996"/>
      <c r="AA159" s="1010">
        <f t="shared" si="70"/>
        <v>0</v>
      </c>
      <c r="AB159" s="1010"/>
      <c r="AC159" s="1010"/>
      <c r="AD159" s="996"/>
      <c r="AE159" s="1010">
        <f t="shared" si="71"/>
        <v>0</v>
      </c>
      <c r="AF159" s="1010"/>
      <c r="AG159" s="1010"/>
      <c r="AH159" s="996"/>
      <c r="AI159" s="1010">
        <f t="shared" si="72"/>
        <v>0</v>
      </c>
      <c r="AJ159" s="1010"/>
      <c r="AK159" s="1010"/>
      <c r="AL159" s="996"/>
      <c r="AM159" s="1010">
        <f t="shared" si="73"/>
        <v>0</v>
      </c>
      <c r="AN159" s="1010"/>
      <c r="AO159" s="1010"/>
      <c r="AP159" s="996"/>
      <c r="AQ159" s="1010">
        <f t="shared" si="74"/>
        <v>0</v>
      </c>
      <c r="AR159" s="1010"/>
      <c r="AS159" s="1010"/>
      <c r="AT159" s="996"/>
      <c r="AU159" s="1010">
        <f t="shared" si="75"/>
        <v>0</v>
      </c>
      <c r="AV159" s="1010"/>
      <c r="AW159" s="1010"/>
      <c r="AX159" s="996"/>
      <c r="AY159" s="1010">
        <f t="shared" si="76"/>
        <v>0</v>
      </c>
      <c r="AZ159" s="1010"/>
      <c r="BA159" s="1010"/>
      <c r="BB159" s="996"/>
      <c r="BC159" s="1010">
        <f t="shared" si="77"/>
        <v>0</v>
      </c>
      <c r="BD159" s="1010"/>
      <c r="BE159" s="1010"/>
      <c r="BF159" s="996"/>
      <c r="BG159" s="1010">
        <f t="shared" si="78"/>
        <v>0</v>
      </c>
      <c r="BH159" s="1010"/>
      <c r="BI159" s="1010"/>
      <c r="BJ159" s="996"/>
      <c r="BK159" s="1010">
        <f t="shared" si="79"/>
        <v>0</v>
      </c>
      <c r="BL159" s="1010"/>
      <c r="BM159" s="1010"/>
      <c r="BN159" s="996"/>
      <c r="BO159" s="1010">
        <f t="shared" si="80"/>
        <v>0</v>
      </c>
      <c r="BP159" s="1010"/>
      <c r="BQ159" s="1010"/>
      <c r="BS159" s="1010">
        <f t="shared" si="81"/>
        <v>0</v>
      </c>
      <c r="BT159" s="1010"/>
      <c r="BU159" s="1010"/>
      <c r="BW159" s="1010">
        <f t="shared" si="82"/>
        <v>0</v>
      </c>
      <c r="BX159" s="1010"/>
      <c r="BY159" s="1010"/>
      <c r="CA159" s="1010">
        <f t="shared" si="83"/>
        <v>0</v>
      </c>
      <c r="CB159" s="1010"/>
      <c r="CC159" s="1010"/>
      <c r="CE159" s="1010">
        <f t="shared" si="84"/>
        <v>0</v>
      </c>
      <c r="CF159" s="1010"/>
      <c r="CG159" s="1010"/>
      <c r="CI159" s="1010">
        <f t="shared" si="85"/>
        <v>0</v>
      </c>
      <c r="CJ159" s="1010"/>
      <c r="CK159" s="1010"/>
      <c r="CM159" s="1010">
        <f t="shared" si="86"/>
        <v>0</v>
      </c>
      <c r="CN159" s="1010"/>
      <c r="CO159" s="1010"/>
      <c r="CQ159" s="1010">
        <f t="shared" si="87"/>
        <v>0</v>
      </c>
      <c r="CR159" s="1010"/>
      <c r="CS159" s="1010"/>
      <c r="CU159" s="1010">
        <f t="shared" si="88"/>
        <v>0</v>
      </c>
      <c r="CV159" s="1010"/>
      <c r="CW159" s="1010"/>
      <c r="CY159" s="1010">
        <f t="shared" si="89"/>
        <v>0</v>
      </c>
      <c r="CZ159" s="1010"/>
      <c r="DA159" s="1010"/>
      <c r="DC159" s="1010">
        <f t="shared" si="90"/>
        <v>0</v>
      </c>
      <c r="DD159" s="1010"/>
      <c r="DE159" s="1010"/>
      <c r="DG159" s="1010">
        <f t="shared" si="91"/>
        <v>0</v>
      </c>
      <c r="DH159" s="1010"/>
      <c r="DI159" s="1010"/>
      <c r="DK159" s="1010">
        <f t="shared" si="92"/>
        <v>0</v>
      </c>
      <c r="DL159" s="1010"/>
      <c r="DM159" s="1010"/>
      <c r="DO159" s="1010"/>
      <c r="DP159" s="1010"/>
      <c r="DQ159" s="1010"/>
      <c r="DS159" s="1010"/>
      <c r="DT159" s="1010"/>
      <c r="DU159" s="1010"/>
      <c r="DW159" s="1010"/>
      <c r="DX159" s="1010"/>
      <c r="DY159" s="1010"/>
      <c r="EA159" s="1010"/>
      <c r="EB159" s="1010"/>
      <c r="EC159" s="1010"/>
    </row>
    <row r="160" spans="2:133" ht="14.25" customHeight="1">
      <c r="B160" s="1978">
        <f t="shared" si="67"/>
        <v>50130</v>
      </c>
      <c r="C160" s="1010">
        <f t="shared" si="64"/>
        <v>41564484.949999422</v>
      </c>
      <c r="D160" s="1010">
        <f t="shared" si="65"/>
        <v>2340948.58</v>
      </c>
      <c r="E160" s="1010">
        <f t="shared" si="66"/>
        <v>197771.29</v>
      </c>
      <c r="F160" s="998"/>
      <c r="G160" s="1010">
        <f t="shared" si="93"/>
        <v>41564484.949999422</v>
      </c>
      <c r="H160" s="1010">
        <v>2340948.58</v>
      </c>
      <c r="I160" s="1010">
        <v>197771.29</v>
      </c>
      <c r="J160" s="996"/>
      <c r="K160" s="1010">
        <f t="shared" si="94"/>
        <v>0</v>
      </c>
      <c r="L160" s="1010"/>
      <c r="M160" s="1010"/>
      <c r="N160" s="1000"/>
      <c r="O160" s="1010">
        <f t="shared" si="95"/>
        <v>0</v>
      </c>
      <c r="P160" s="1010"/>
      <c r="Q160" s="1010"/>
      <c r="R160" s="996"/>
      <c r="S160" s="1010">
        <f t="shared" si="68"/>
        <v>0</v>
      </c>
      <c r="T160" s="1010"/>
      <c r="U160" s="1010"/>
      <c r="V160" s="996"/>
      <c r="W160" s="1010">
        <f t="shared" si="69"/>
        <v>0</v>
      </c>
      <c r="X160" s="1010"/>
      <c r="Y160" s="1010"/>
      <c r="Z160" s="996"/>
      <c r="AA160" s="1010">
        <f t="shared" si="70"/>
        <v>0</v>
      </c>
      <c r="AB160" s="1010"/>
      <c r="AC160" s="1010"/>
      <c r="AD160" s="996"/>
      <c r="AE160" s="1010">
        <f t="shared" si="71"/>
        <v>0</v>
      </c>
      <c r="AF160" s="1010"/>
      <c r="AG160" s="1010"/>
      <c r="AH160" s="996"/>
      <c r="AI160" s="1010">
        <f t="shared" si="72"/>
        <v>0</v>
      </c>
      <c r="AJ160" s="1010"/>
      <c r="AK160" s="1010"/>
      <c r="AL160" s="996"/>
      <c r="AM160" s="1010">
        <f t="shared" si="73"/>
        <v>0</v>
      </c>
      <c r="AN160" s="1010"/>
      <c r="AO160" s="1010"/>
      <c r="AP160" s="996"/>
      <c r="AQ160" s="1010">
        <f t="shared" si="74"/>
        <v>0</v>
      </c>
      <c r="AR160" s="1010"/>
      <c r="AS160" s="1010"/>
      <c r="AT160" s="996"/>
      <c r="AU160" s="1010">
        <f t="shared" si="75"/>
        <v>0</v>
      </c>
      <c r="AV160" s="1010"/>
      <c r="AW160" s="1010"/>
      <c r="AX160" s="996"/>
      <c r="AY160" s="1010">
        <f t="shared" si="76"/>
        <v>0</v>
      </c>
      <c r="AZ160" s="1010"/>
      <c r="BA160" s="1010"/>
      <c r="BB160" s="996"/>
      <c r="BC160" s="1010">
        <f t="shared" si="77"/>
        <v>0</v>
      </c>
      <c r="BD160" s="1010"/>
      <c r="BE160" s="1010"/>
      <c r="BF160" s="996"/>
      <c r="BG160" s="1010">
        <f t="shared" si="78"/>
        <v>0</v>
      </c>
      <c r="BH160" s="1010"/>
      <c r="BI160" s="1010"/>
      <c r="BJ160" s="996"/>
      <c r="BK160" s="1010">
        <f t="shared" si="79"/>
        <v>0</v>
      </c>
      <c r="BL160" s="1010"/>
      <c r="BM160" s="1010"/>
      <c r="BN160" s="996"/>
      <c r="BO160" s="1010">
        <f t="shared" si="80"/>
        <v>0</v>
      </c>
      <c r="BP160" s="1010"/>
      <c r="BQ160" s="1010"/>
      <c r="BS160" s="1010">
        <f t="shared" si="81"/>
        <v>0</v>
      </c>
      <c r="BT160" s="1010"/>
      <c r="BU160" s="1010"/>
      <c r="BW160" s="1010">
        <f t="shared" si="82"/>
        <v>0</v>
      </c>
      <c r="BX160" s="1010"/>
      <c r="BY160" s="1010"/>
      <c r="CA160" s="1010">
        <f t="shared" si="83"/>
        <v>0</v>
      </c>
      <c r="CB160" s="1010"/>
      <c r="CC160" s="1010"/>
      <c r="CE160" s="1010">
        <f t="shared" si="84"/>
        <v>0</v>
      </c>
      <c r="CF160" s="1010"/>
      <c r="CG160" s="1010"/>
      <c r="CI160" s="1010">
        <f t="shared" si="85"/>
        <v>0</v>
      </c>
      <c r="CJ160" s="1010"/>
      <c r="CK160" s="1010"/>
      <c r="CM160" s="1010">
        <f t="shared" si="86"/>
        <v>0</v>
      </c>
      <c r="CN160" s="1010"/>
      <c r="CO160" s="1010"/>
      <c r="CQ160" s="1010">
        <f t="shared" si="87"/>
        <v>0</v>
      </c>
      <c r="CR160" s="1010"/>
      <c r="CS160" s="1010"/>
      <c r="CU160" s="1010">
        <f t="shared" si="88"/>
        <v>0</v>
      </c>
      <c r="CV160" s="1010"/>
      <c r="CW160" s="1010"/>
      <c r="CY160" s="1010">
        <f t="shared" si="89"/>
        <v>0</v>
      </c>
      <c r="CZ160" s="1010"/>
      <c r="DA160" s="1010"/>
      <c r="DC160" s="1010">
        <f t="shared" si="90"/>
        <v>0</v>
      </c>
      <c r="DD160" s="1010"/>
      <c r="DE160" s="1010"/>
      <c r="DG160" s="1010">
        <f t="shared" si="91"/>
        <v>0</v>
      </c>
      <c r="DH160" s="1010"/>
      <c r="DI160" s="1010"/>
      <c r="DK160" s="1010">
        <f t="shared" si="92"/>
        <v>0</v>
      </c>
      <c r="DL160" s="1010"/>
      <c r="DM160" s="1010"/>
      <c r="DO160" s="1010"/>
      <c r="DP160" s="1010"/>
      <c r="DQ160" s="1010"/>
      <c r="DS160" s="1010"/>
      <c r="DT160" s="1010"/>
      <c r="DU160" s="1010"/>
      <c r="DW160" s="1010"/>
      <c r="DX160" s="1010"/>
      <c r="DY160" s="1010"/>
      <c r="EA160" s="1010"/>
      <c r="EB160" s="1010"/>
      <c r="EC160" s="1010"/>
    </row>
    <row r="161" spans="2:133" ht="14.25" customHeight="1">
      <c r="B161" s="1978">
        <f t="shared" si="67"/>
        <v>50160</v>
      </c>
      <c r="C161" s="1010">
        <f t="shared" si="64"/>
        <v>39223536.369999424</v>
      </c>
      <c r="D161" s="1010">
        <f t="shared" si="65"/>
        <v>2302986.23</v>
      </c>
      <c r="E161" s="1010">
        <f t="shared" si="66"/>
        <v>186741.93</v>
      </c>
      <c r="F161" s="998"/>
      <c r="G161" s="1010">
        <f t="shared" si="93"/>
        <v>39223536.369999424</v>
      </c>
      <c r="H161" s="1010">
        <v>2302986.23</v>
      </c>
      <c r="I161" s="1010">
        <v>186741.93</v>
      </c>
      <c r="J161" s="996"/>
      <c r="K161" s="1010">
        <f t="shared" si="94"/>
        <v>0</v>
      </c>
      <c r="L161" s="1010"/>
      <c r="M161" s="1010"/>
      <c r="N161" s="1000"/>
      <c r="O161" s="1010">
        <f t="shared" si="95"/>
        <v>0</v>
      </c>
      <c r="P161" s="1010"/>
      <c r="Q161" s="1010"/>
      <c r="R161" s="996"/>
      <c r="S161" s="1010">
        <f t="shared" si="68"/>
        <v>0</v>
      </c>
      <c r="T161" s="1010"/>
      <c r="U161" s="1010"/>
      <c r="V161" s="996"/>
      <c r="W161" s="1010">
        <f t="shared" si="69"/>
        <v>0</v>
      </c>
      <c r="X161" s="1010"/>
      <c r="Y161" s="1010"/>
      <c r="Z161" s="996"/>
      <c r="AA161" s="1010">
        <f t="shared" si="70"/>
        <v>0</v>
      </c>
      <c r="AB161" s="1010"/>
      <c r="AC161" s="1010"/>
      <c r="AD161" s="996"/>
      <c r="AE161" s="1010">
        <f t="shared" si="71"/>
        <v>0</v>
      </c>
      <c r="AF161" s="1010"/>
      <c r="AG161" s="1010"/>
      <c r="AH161" s="996"/>
      <c r="AI161" s="1010">
        <f t="shared" si="72"/>
        <v>0</v>
      </c>
      <c r="AJ161" s="1010"/>
      <c r="AK161" s="1010"/>
      <c r="AL161" s="996"/>
      <c r="AM161" s="1010">
        <f t="shared" si="73"/>
        <v>0</v>
      </c>
      <c r="AN161" s="1010"/>
      <c r="AO161" s="1010"/>
      <c r="AP161" s="996"/>
      <c r="AQ161" s="1010">
        <f t="shared" si="74"/>
        <v>0</v>
      </c>
      <c r="AR161" s="1010"/>
      <c r="AS161" s="1010"/>
      <c r="AT161" s="996"/>
      <c r="AU161" s="1010">
        <f t="shared" si="75"/>
        <v>0</v>
      </c>
      <c r="AV161" s="1010"/>
      <c r="AW161" s="1010"/>
      <c r="AX161" s="996"/>
      <c r="AY161" s="1010">
        <f t="shared" si="76"/>
        <v>0</v>
      </c>
      <c r="AZ161" s="1010"/>
      <c r="BA161" s="1010"/>
      <c r="BB161" s="996"/>
      <c r="BC161" s="1010">
        <f t="shared" si="77"/>
        <v>0</v>
      </c>
      <c r="BD161" s="1010"/>
      <c r="BE161" s="1010"/>
      <c r="BF161" s="996"/>
      <c r="BG161" s="1010">
        <f t="shared" si="78"/>
        <v>0</v>
      </c>
      <c r="BH161" s="1010"/>
      <c r="BI161" s="1010"/>
      <c r="BJ161" s="996"/>
      <c r="BK161" s="1010">
        <f t="shared" si="79"/>
        <v>0</v>
      </c>
      <c r="BL161" s="1010"/>
      <c r="BM161" s="1010"/>
      <c r="BN161" s="996"/>
      <c r="BO161" s="1010">
        <f t="shared" si="80"/>
        <v>0</v>
      </c>
      <c r="BP161" s="1010"/>
      <c r="BQ161" s="1010"/>
      <c r="BS161" s="1010">
        <f t="shared" si="81"/>
        <v>0</v>
      </c>
      <c r="BT161" s="1010"/>
      <c r="BU161" s="1010"/>
      <c r="BW161" s="1010">
        <f t="shared" si="82"/>
        <v>0</v>
      </c>
      <c r="BX161" s="1010"/>
      <c r="BY161" s="1010"/>
      <c r="CA161" s="1010">
        <f t="shared" si="83"/>
        <v>0</v>
      </c>
      <c r="CB161" s="1010"/>
      <c r="CC161" s="1010"/>
      <c r="CE161" s="1010">
        <f t="shared" si="84"/>
        <v>0</v>
      </c>
      <c r="CF161" s="1010"/>
      <c r="CG161" s="1010"/>
      <c r="CI161" s="1010">
        <f t="shared" si="85"/>
        <v>0</v>
      </c>
      <c r="CJ161" s="1010"/>
      <c r="CK161" s="1010"/>
      <c r="CM161" s="1010">
        <f t="shared" si="86"/>
        <v>0</v>
      </c>
      <c r="CN161" s="1010"/>
      <c r="CO161" s="1010"/>
      <c r="CQ161" s="1010">
        <f t="shared" si="87"/>
        <v>0</v>
      </c>
      <c r="CR161" s="1010"/>
      <c r="CS161" s="1010"/>
      <c r="CU161" s="1010">
        <f t="shared" si="88"/>
        <v>0</v>
      </c>
      <c r="CV161" s="1010"/>
      <c r="CW161" s="1010"/>
      <c r="CY161" s="1010">
        <f t="shared" si="89"/>
        <v>0</v>
      </c>
      <c r="CZ161" s="1010"/>
      <c r="DA161" s="1010"/>
      <c r="DC161" s="1010">
        <f t="shared" si="90"/>
        <v>0</v>
      </c>
      <c r="DD161" s="1010"/>
      <c r="DE161" s="1010"/>
      <c r="DG161" s="1010">
        <f t="shared" si="91"/>
        <v>0</v>
      </c>
      <c r="DH161" s="1010"/>
      <c r="DI161" s="1010"/>
      <c r="DK161" s="1010">
        <f t="shared" si="92"/>
        <v>0</v>
      </c>
      <c r="DL161" s="1010"/>
      <c r="DM161" s="1010"/>
      <c r="DO161" s="1010"/>
      <c r="DP161" s="1010"/>
      <c r="DQ161" s="1010"/>
      <c r="DS161" s="1010"/>
      <c r="DT161" s="1010"/>
      <c r="DU161" s="1010"/>
      <c r="DW161" s="1010"/>
      <c r="DX161" s="1010"/>
      <c r="DY161" s="1010"/>
      <c r="EA161" s="1010"/>
      <c r="EB161" s="1010"/>
      <c r="EC161" s="1010"/>
    </row>
    <row r="162" spans="2:133" ht="14.25" customHeight="1">
      <c r="B162" s="1978">
        <f t="shared" si="67"/>
        <v>50191</v>
      </c>
      <c r="C162" s="1010">
        <f t="shared" si="64"/>
        <v>36920550.139999427</v>
      </c>
      <c r="D162" s="1010">
        <f t="shared" si="65"/>
        <v>2257578.2799999998</v>
      </c>
      <c r="E162" s="1010">
        <f t="shared" si="66"/>
        <v>175942.39</v>
      </c>
      <c r="F162" s="998"/>
      <c r="G162" s="1010">
        <f t="shared" si="93"/>
        <v>36920550.139999427</v>
      </c>
      <c r="H162" s="1010">
        <v>2257578.2799999998</v>
      </c>
      <c r="I162" s="1010">
        <v>175942.39</v>
      </c>
      <c r="J162" s="996"/>
      <c r="K162" s="1010">
        <f t="shared" si="94"/>
        <v>0</v>
      </c>
      <c r="L162" s="1010"/>
      <c r="M162" s="1010"/>
      <c r="N162" s="1000"/>
      <c r="O162" s="1010">
        <f t="shared" si="95"/>
        <v>0</v>
      </c>
      <c r="P162" s="1010"/>
      <c r="Q162" s="1010"/>
      <c r="R162" s="996"/>
      <c r="S162" s="1010">
        <f t="shared" si="68"/>
        <v>0</v>
      </c>
      <c r="T162" s="1010"/>
      <c r="U162" s="1010"/>
      <c r="V162" s="996"/>
      <c r="W162" s="1010">
        <f t="shared" si="69"/>
        <v>0</v>
      </c>
      <c r="X162" s="1010"/>
      <c r="Y162" s="1010"/>
      <c r="Z162" s="996"/>
      <c r="AA162" s="1010">
        <f t="shared" si="70"/>
        <v>0</v>
      </c>
      <c r="AB162" s="1010"/>
      <c r="AC162" s="1010"/>
      <c r="AD162" s="996"/>
      <c r="AE162" s="1010">
        <f t="shared" si="71"/>
        <v>0</v>
      </c>
      <c r="AF162" s="1010"/>
      <c r="AG162" s="1010"/>
      <c r="AH162" s="996"/>
      <c r="AI162" s="1010">
        <f t="shared" si="72"/>
        <v>0</v>
      </c>
      <c r="AJ162" s="1010"/>
      <c r="AK162" s="1010"/>
      <c r="AL162" s="996"/>
      <c r="AM162" s="1010">
        <f t="shared" si="73"/>
        <v>0</v>
      </c>
      <c r="AN162" s="1010"/>
      <c r="AO162" s="1010"/>
      <c r="AP162" s="996"/>
      <c r="AQ162" s="1010">
        <f t="shared" si="74"/>
        <v>0</v>
      </c>
      <c r="AR162" s="1010"/>
      <c r="AS162" s="1010"/>
      <c r="AT162" s="996"/>
      <c r="AU162" s="1010">
        <f t="shared" si="75"/>
        <v>0</v>
      </c>
      <c r="AV162" s="1010"/>
      <c r="AW162" s="1010"/>
      <c r="AX162" s="996"/>
      <c r="AY162" s="1010">
        <f t="shared" si="76"/>
        <v>0</v>
      </c>
      <c r="AZ162" s="1010"/>
      <c r="BA162" s="1010"/>
      <c r="BB162" s="996"/>
      <c r="BC162" s="1010">
        <f t="shared" si="77"/>
        <v>0</v>
      </c>
      <c r="BD162" s="1010"/>
      <c r="BE162" s="1010"/>
      <c r="BF162" s="996"/>
      <c r="BG162" s="1010">
        <f t="shared" si="78"/>
        <v>0</v>
      </c>
      <c r="BH162" s="1010"/>
      <c r="BI162" s="1010"/>
      <c r="BJ162" s="996"/>
      <c r="BK162" s="1010">
        <f t="shared" si="79"/>
        <v>0</v>
      </c>
      <c r="BL162" s="1010"/>
      <c r="BM162" s="1010"/>
      <c r="BN162" s="996"/>
      <c r="BO162" s="1010">
        <f t="shared" si="80"/>
        <v>0</v>
      </c>
      <c r="BP162" s="1010"/>
      <c r="BQ162" s="1010"/>
      <c r="BS162" s="1010">
        <f t="shared" si="81"/>
        <v>0</v>
      </c>
      <c r="BT162" s="1010"/>
      <c r="BU162" s="1010"/>
      <c r="BW162" s="1010">
        <f t="shared" si="82"/>
        <v>0</v>
      </c>
      <c r="BX162" s="1010"/>
      <c r="BY162" s="1010"/>
      <c r="CA162" s="1010">
        <f t="shared" si="83"/>
        <v>0</v>
      </c>
      <c r="CB162" s="1010"/>
      <c r="CC162" s="1010"/>
      <c r="CE162" s="1010">
        <f t="shared" si="84"/>
        <v>0</v>
      </c>
      <c r="CF162" s="1010"/>
      <c r="CG162" s="1010"/>
      <c r="CI162" s="1010">
        <f t="shared" si="85"/>
        <v>0</v>
      </c>
      <c r="CJ162" s="1010"/>
      <c r="CK162" s="1010"/>
      <c r="CM162" s="1010">
        <f t="shared" si="86"/>
        <v>0</v>
      </c>
      <c r="CN162" s="1010"/>
      <c r="CO162" s="1010"/>
      <c r="CQ162" s="1010">
        <f t="shared" si="87"/>
        <v>0</v>
      </c>
      <c r="CR162" s="1010"/>
      <c r="CS162" s="1010"/>
      <c r="CU162" s="1010">
        <f t="shared" si="88"/>
        <v>0</v>
      </c>
      <c r="CV162" s="1010"/>
      <c r="CW162" s="1010"/>
      <c r="CY162" s="1010">
        <f t="shared" si="89"/>
        <v>0</v>
      </c>
      <c r="CZ162" s="1010"/>
      <c r="DA162" s="1010"/>
      <c r="DC162" s="1010">
        <f t="shared" si="90"/>
        <v>0</v>
      </c>
      <c r="DD162" s="1010"/>
      <c r="DE162" s="1010"/>
      <c r="DG162" s="1010">
        <f t="shared" si="91"/>
        <v>0</v>
      </c>
      <c r="DH162" s="1010"/>
      <c r="DI162" s="1010"/>
      <c r="DK162" s="1010">
        <f t="shared" si="92"/>
        <v>0</v>
      </c>
      <c r="DL162" s="1010"/>
      <c r="DM162" s="1010"/>
      <c r="DO162" s="1010"/>
      <c r="DP162" s="1010"/>
      <c r="DQ162" s="1010"/>
      <c r="DS162" s="1010"/>
      <c r="DT162" s="1010"/>
      <c r="DU162" s="1010"/>
      <c r="DW162" s="1010"/>
      <c r="DX162" s="1010"/>
      <c r="DY162" s="1010"/>
      <c r="EA162" s="1010"/>
      <c r="EB162" s="1010"/>
      <c r="EC162" s="1010"/>
    </row>
    <row r="163" spans="2:133" ht="14.25" customHeight="1">
      <c r="B163" s="1978">
        <f t="shared" si="67"/>
        <v>50221</v>
      </c>
      <c r="C163" s="1010">
        <f t="shared" si="64"/>
        <v>34662971.859999426</v>
      </c>
      <c r="D163" s="1010">
        <f t="shared" si="65"/>
        <v>2206576.5</v>
      </c>
      <c r="E163" s="1010">
        <f t="shared" si="66"/>
        <v>165412.65</v>
      </c>
      <c r="F163" s="998"/>
      <c r="G163" s="1010">
        <f t="shared" si="93"/>
        <v>34662971.859999426</v>
      </c>
      <c r="H163" s="1010">
        <v>2206576.5</v>
      </c>
      <c r="I163" s="1010">
        <v>165412.65</v>
      </c>
      <c r="J163" s="996"/>
      <c r="K163" s="1010">
        <f t="shared" si="94"/>
        <v>0</v>
      </c>
      <c r="L163" s="1010"/>
      <c r="M163" s="1010"/>
      <c r="N163" s="1000"/>
      <c r="O163" s="1010">
        <f t="shared" si="95"/>
        <v>0</v>
      </c>
      <c r="P163" s="1010"/>
      <c r="Q163" s="1010"/>
      <c r="R163" s="996"/>
      <c r="S163" s="1010">
        <f t="shared" si="68"/>
        <v>0</v>
      </c>
      <c r="T163" s="1010"/>
      <c r="U163" s="1010"/>
      <c r="V163" s="996"/>
      <c r="W163" s="1010">
        <f t="shared" si="69"/>
        <v>0</v>
      </c>
      <c r="X163" s="1010"/>
      <c r="Y163" s="1010"/>
      <c r="Z163" s="996"/>
      <c r="AA163" s="1010">
        <f t="shared" si="70"/>
        <v>0</v>
      </c>
      <c r="AB163" s="1010"/>
      <c r="AC163" s="1010"/>
      <c r="AD163" s="996"/>
      <c r="AE163" s="1010">
        <f t="shared" si="71"/>
        <v>0</v>
      </c>
      <c r="AF163" s="1010"/>
      <c r="AG163" s="1010"/>
      <c r="AH163" s="996"/>
      <c r="AI163" s="1010">
        <f t="shared" si="72"/>
        <v>0</v>
      </c>
      <c r="AJ163" s="1010"/>
      <c r="AK163" s="1010"/>
      <c r="AL163" s="996"/>
      <c r="AM163" s="1010">
        <f t="shared" si="73"/>
        <v>0</v>
      </c>
      <c r="AN163" s="1010"/>
      <c r="AO163" s="1010"/>
      <c r="AP163" s="996"/>
      <c r="AQ163" s="1010">
        <f t="shared" si="74"/>
        <v>0</v>
      </c>
      <c r="AR163" s="1010"/>
      <c r="AS163" s="1010"/>
      <c r="AT163" s="996"/>
      <c r="AU163" s="1010">
        <f t="shared" si="75"/>
        <v>0</v>
      </c>
      <c r="AV163" s="1010"/>
      <c r="AW163" s="1010"/>
      <c r="AX163" s="996"/>
      <c r="AY163" s="1010">
        <f t="shared" si="76"/>
        <v>0</v>
      </c>
      <c r="AZ163" s="1010"/>
      <c r="BA163" s="1010"/>
      <c r="BB163" s="996"/>
      <c r="BC163" s="1010">
        <f t="shared" si="77"/>
        <v>0</v>
      </c>
      <c r="BD163" s="1010"/>
      <c r="BE163" s="1010"/>
      <c r="BF163" s="996"/>
      <c r="BG163" s="1010">
        <f t="shared" si="78"/>
        <v>0</v>
      </c>
      <c r="BH163" s="1010"/>
      <c r="BI163" s="1010"/>
      <c r="BJ163" s="996"/>
      <c r="BK163" s="1010">
        <f t="shared" si="79"/>
        <v>0</v>
      </c>
      <c r="BL163" s="1010"/>
      <c r="BM163" s="1010"/>
      <c r="BN163" s="996"/>
      <c r="BO163" s="1010">
        <f t="shared" si="80"/>
        <v>0</v>
      </c>
      <c r="BP163" s="1010"/>
      <c r="BQ163" s="1010"/>
      <c r="BS163" s="1010">
        <f t="shared" si="81"/>
        <v>0</v>
      </c>
      <c r="BT163" s="1010"/>
      <c r="BU163" s="1010"/>
      <c r="BW163" s="1010">
        <f t="shared" si="82"/>
        <v>0</v>
      </c>
      <c r="BX163" s="1010"/>
      <c r="BY163" s="1010"/>
      <c r="CA163" s="1010">
        <f t="shared" si="83"/>
        <v>0</v>
      </c>
      <c r="CB163" s="1010"/>
      <c r="CC163" s="1010"/>
      <c r="CE163" s="1010">
        <f t="shared" si="84"/>
        <v>0</v>
      </c>
      <c r="CF163" s="1010"/>
      <c r="CG163" s="1010"/>
      <c r="CI163" s="1010">
        <f t="shared" si="85"/>
        <v>0</v>
      </c>
      <c r="CJ163" s="1010"/>
      <c r="CK163" s="1010"/>
      <c r="CM163" s="1010">
        <f t="shared" si="86"/>
        <v>0</v>
      </c>
      <c r="CN163" s="1010"/>
      <c r="CO163" s="1010"/>
      <c r="CQ163" s="1010">
        <f t="shared" si="87"/>
        <v>0</v>
      </c>
      <c r="CR163" s="1010"/>
      <c r="CS163" s="1010"/>
      <c r="CU163" s="1010">
        <f t="shared" si="88"/>
        <v>0</v>
      </c>
      <c r="CV163" s="1010"/>
      <c r="CW163" s="1010"/>
      <c r="CY163" s="1010">
        <f t="shared" si="89"/>
        <v>0</v>
      </c>
      <c r="CZ163" s="1010"/>
      <c r="DA163" s="1010"/>
      <c r="DC163" s="1010">
        <f t="shared" si="90"/>
        <v>0</v>
      </c>
      <c r="DD163" s="1010"/>
      <c r="DE163" s="1010"/>
      <c r="DG163" s="1010">
        <f t="shared" si="91"/>
        <v>0</v>
      </c>
      <c r="DH163" s="1010"/>
      <c r="DI163" s="1010"/>
      <c r="DK163" s="1010">
        <f t="shared" si="92"/>
        <v>0</v>
      </c>
      <c r="DL163" s="1010"/>
      <c r="DM163" s="1010"/>
      <c r="DO163" s="1010"/>
      <c r="DP163" s="1010"/>
      <c r="DQ163" s="1010"/>
      <c r="DS163" s="1010"/>
      <c r="DT163" s="1010"/>
      <c r="DU163" s="1010"/>
      <c r="DW163" s="1010"/>
      <c r="DX163" s="1010"/>
      <c r="DY163" s="1010"/>
      <c r="EA163" s="1010"/>
      <c r="EB163" s="1010"/>
      <c r="EC163" s="1010"/>
    </row>
    <row r="164" spans="2:133" ht="14.25" customHeight="1">
      <c r="B164" s="1978">
        <f t="shared" si="67"/>
        <v>50252</v>
      </c>
      <c r="C164" s="1010">
        <f t="shared" si="64"/>
        <v>32456395.359999426</v>
      </c>
      <c r="D164" s="1010">
        <f t="shared" si="65"/>
        <v>2139264.41</v>
      </c>
      <c r="E164" s="1010">
        <f t="shared" si="66"/>
        <v>155139.34</v>
      </c>
      <c r="F164" s="998"/>
      <c r="G164" s="1010">
        <f t="shared" si="93"/>
        <v>32456395.359999426</v>
      </c>
      <c r="H164" s="1010">
        <v>2139264.41</v>
      </c>
      <c r="I164" s="1010">
        <v>155139.34</v>
      </c>
      <c r="J164" s="996"/>
      <c r="K164" s="1010">
        <f t="shared" si="94"/>
        <v>0</v>
      </c>
      <c r="L164" s="1010"/>
      <c r="M164" s="1010"/>
      <c r="N164" s="1000"/>
      <c r="O164" s="1010">
        <f t="shared" si="95"/>
        <v>0</v>
      </c>
      <c r="P164" s="1010"/>
      <c r="Q164" s="1010"/>
      <c r="R164" s="996"/>
      <c r="S164" s="1010">
        <f t="shared" si="68"/>
        <v>0</v>
      </c>
      <c r="T164" s="1010"/>
      <c r="U164" s="1010"/>
      <c r="V164" s="996"/>
      <c r="W164" s="1010">
        <f t="shared" si="69"/>
        <v>0</v>
      </c>
      <c r="X164" s="1010"/>
      <c r="Y164" s="1010"/>
      <c r="Z164" s="996"/>
      <c r="AA164" s="1010">
        <f t="shared" si="70"/>
        <v>0</v>
      </c>
      <c r="AB164" s="1010"/>
      <c r="AC164" s="1010"/>
      <c r="AD164" s="996"/>
      <c r="AE164" s="1010">
        <f t="shared" si="71"/>
        <v>0</v>
      </c>
      <c r="AF164" s="1010"/>
      <c r="AG164" s="1010"/>
      <c r="AH164" s="996"/>
      <c r="AI164" s="1010">
        <f t="shared" si="72"/>
        <v>0</v>
      </c>
      <c r="AJ164" s="1010"/>
      <c r="AK164" s="1010"/>
      <c r="AL164" s="996"/>
      <c r="AM164" s="1010">
        <f t="shared" si="73"/>
        <v>0</v>
      </c>
      <c r="AN164" s="1010"/>
      <c r="AO164" s="1010"/>
      <c r="AP164" s="996"/>
      <c r="AQ164" s="1010">
        <f t="shared" si="74"/>
        <v>0</v>
      </c>
      <c r="AR164" s="1010"/>
      <c r="AS164" s="1010"/>
      <c r="AT164" s="996"/>
      <c r="AU164" s="1010">
        <f t="shared" si="75"/>
        <v>0</v>
      </c>
      <c r="AV164" s="1010"/>
      <c r="AW164" s="1010"/>
      <c r="AX164" s="996"/>
      <c r="AY164" s="1010">
        <f t="shared" si="76"/>
        <v>0</v>
      </c>
      <c r="AZ164" s="1010"/>
      <c r="BA164" s="1010"/>
      <c r="BB164" s="996"/>
      <c r="BC164" s="1010">
        <f t="shared" si="77"/>
        <v>0</v>
      </c>
      <c r="BD164" s="1010"/>
      <c r="BE164" s="1010"/>
      <c r="BF164" s="996"/>
      <c r="BG164" s="1010">
        <f t="shared" si="78"/>
        <v>0</v>
      </c>
      <c r="BH164" s="1010"/>
      <c r="BI164" s="1010"/>
      <c r="BJ164" s="996"/>
      <c r="BK164" s="1010">
        <f t="shared" si="79"/>
        <v>0</v>
      </c>
      <c r="BL164" s="1010"/>
      <c r="BM164" s="1010"/>
      <c r="BN164" s="996"/>
      <c r="BO164" s="1010">
        <f t="shared" si="80"/>
        <v>0</v>
      </c>
      <c r="BP164" s="1010"/>
      <c r="BQ164" s="1010"/>
      <c r="BS164" s="1010">
        <f t="shared" si="81"/>
        <v>0</v>
      </c>
      <c r="BT164" s="1010"/>
      <c r="BU164" s="1010"/>
      <c r="BW164" s="1010">
        <f t="shared" si="82"/>
        <v>0</v>
      </c>
      <c r="BX164" s="1010"/>
      <c r="BY164" s="1010"/>
      <c r="CA164" s="1010">
        <f t="shared" si="83"/>
        <v>0</v>
      </c>
      <c r="CB164" s="1010"/>
      <c r="CC164" s="1010"/>
      <c r="CE164" s="1010">
        <f t="shared" si="84"/>
        <v>0</v>
      </c>
      <c r="CF164" s="1010"/>
      <c r="CG164" s="1010"/>
      <c r="CI164" s="1010">
        <f t="shared" si="85"/>
        <v>0</v>
      </c>
      <c r="CJ164" s="1010"/>
      <c r="CK164" s="1010"/>
      <c r="CM164" s="1010">
        <f t="shared" si="86"/>
        <v>0</v>
      </c>
      <c r="CN164" s="1010"/>
      <c r="CO164" s="1010"/>
      <c r="CQ164" s="1010">
        <f t="shared" si="87"/>
        <v>0</v>
      </c>
      <c r="CR164" s="1010"/>
      <c r="CS164" s="1010"/>
      <c r="CU164" s="1010">
        <f t="shared" si="88"/>
        <v>0</v>
      </c>
      <c r="CV164" s="1010"/>
      <c r="CW164" s="1010"/>
      <c r="CY164" s="1010">
        <f t="shared" si="89"/>
        <v>0</v>
      </c>
      <c r="CZ164" s="1010"/>
      <c r="DA164" s="1010"/>
      <c r="DC164" s="1010">
        <f t="shared" si="90"/>
        <v>0</v>
      </c>
      <c r="DD164" s="1010"/>
      <c r="DE164" s="1010"/>
      <c r="DG164" s="1010">
        <f t="shared" si="91"/>
        <v>0</v>
      </c>
      <c r="DH164" s="1010"/>
      <c r="DI164" s="1010"/>
      <c r="DK164" s="1010">
        <f t="shared" si="92"/>
        <v>0</v>
      </c>
      <c r="DL164" s="1010"/>
      <c r="DM164" s="1010"/>
      <c r="DO164" s="1010"/>
      <c r="DP164" s="1010"/>
      <c r="DQ164" s="1010"/>
      <c r="DS164" s="1010"/>
      <c r="DT164" s="1010"/>
      <c r="DU164" s="1010"/>
      <c r="DW164" s="1010"/>
      <c r="DX164" s="1010"/>
      <c r="DY164" s="1010"/>
      <c r="EA164" s="1010"/>
      <c r="EB164" s="1010"/>
      <c r="EC164" s="1010"/>
    </row>
    <row r="165" spans="2:133" ht="14.25" customHeight="1">
      <c r="B165" s="1978">
        <f t="shared" si="67"/>
        <v>50283</v>
      </c>
      <c r="C165" s="1010">
        <f t="shared" si="64"/>
        <v>30317130.949999426</v>
      </c>
      <c r="D165" s="1010">
        <f t="shared" si="65"/>
        <v>2058455.37</v>
      </c>
      <c r="E165" s="1010">
        <f t="shared" si="66"/>
        <v>145222.60999999999</v>
      </c>
      <c r="F165" s="998"/>
      <c r="G165" s="1010">
        <f t="shared" si="93"/>
        <v>30317130.949999426</v>
      </c>
      <c r="H165" s="1010">
        <v>2058455.37</v>
      </c>
      <c r="I165" s="1010">
        <v>145222.60999999999</v>
      </c>
      <c r="J165" s="996"/>
      <c r="K165" s="1010">
        <f t="shared" si="94"/>
        <v>0</v>
      </c>
      <c r="L165" s="1010"/>
      <c r="M165" s="1010"/>
      <c r="N165" s="1000"/>
      <c r="O165" s="1010">
        <f t="shared" si="95"/>
        <v>0</v>
      </c>
      <c r="P165" s="1010"/>
      <c r="Q165" s="1010"/>
      <c r="R165" s="996"/>
      <c r="S165" s="1010">
        <f t="shared" si="68"/>
        <v>0</v>
      </c>
      <c r="T165" s="1010"/>
      <c r="U165" s="1010"/>
      <c r="V165" s="996"/>
      <c r="W165" s="1010">
        <f t="shared" si="69"/>
        <v>0</v>
      </c>
      <c r="X165" s="1010"/>
      <c r="Y165" s="1010"/>
      <c r="Z165" s="996"/>
      <c r="AA165" s="1010">
        <f t="shared" si="70"/>
        <v>0</v>
      </c>
      <c r="AB165" s="1010"/>
      <c r="AC165" s="1010"/>
      <c r="AD165" s="996"/>
      <c r="AE165" s="1010">
        <f t="shared" si="71"/>
        <v>0</v>
      </c>
      <c r="AF165" s="1010"/>
      <c r="AG165" s="1010"/>
      <c r="AH165" s="996"/>
      <c r="AI165" s="1010">
        <f t="shared" si="72"/>
        <v>0</v>
      </c>
      <c r="AJ165" s="1010"/>
      <c r="AK165" s="1010"/>
      <c r="AL165" s="996"/>
      <c r="AM165" s="1010">
        <f t="shared" si="73"/>
        <v>0</v>
      </c>
      <c r="AN165" s="1010"/>
      <c r="AO165" s="1010"/>
      <c r="AP165" s="996"/>
      <c r="AQ165" s="1010">
        <f t="shared" si="74"/>
        <v>0</v>
      </c>
      <c r="AR165" s="1010"/>
      <c r="AS165" s="1010"/>
      <c r="AT165" s="996"/>
      <c r="AU165" s="1010">
        <f t="shared" si="75"/>
        <v>0</v>
      </c>
      <c r="AV165" s="1010"/>
      <c r="AW165" s="1010"/>
      <c r="AX165" s="996"/>
      <c r="AY165" s="1010">
        <f t="shared" si="76"/>
        <v>0</v>
      </c>
      <c r="AZ165" s="1010"/>
      <c r="BA165" s="1010"/>
      <c r="BB165" s="996"/>
      <c r="BC165" s="1010">
        <f t="shared" si="77"/>
        <v>0</v>
      </c>
      <c r="BD165" s="1010"/>
      <c r="BE165" s="1010"/>
      <c r="BF165" s="996"/>
      <c r="BG165" s="1010">
        <f t="shared" si="78"/>
        <v>0</v>
      </c>
      <c r="BH165" s="1010"/>
      <c r="BI165" s="1010"/>
      <c r="BJ165" s="996"/>
      <c r="BK165" s="1010">
        <f t="shared" si="79"/>
        <v>0</v>
      </c>
      <c r="BL165" s="1010"/>
      <c r="BM165" s="1010"/>
      <c r="BN165" s="996"/>
      <c r="BO165" s="1010">
        <f t="shared" si="80"/>
        <v>0</v>
      </c>
      <c r="BP165" s="1010"/>
      <c r="BQ165" s="1010"/>
      <c r="BS165" s="1010">
        <f t="shared" si="81"/>
        <v>0</v>
      </c>
      <c r="BT165" s="1010"/>
      <c r="BU165" s="1010"/>
      <c r="BW165" s="1010">
        <f t="shared" si="82"/>
        <v>0</v>
      </c>
      <c r="BX165" s="1010"/>
      <c r="BY165" s="1010"/>
      <c r="CA165" s="1010">
        <f t="shared" si="83"/>
        <v>0</v>
      </c>
      <c r="CB165" s="1010"/>
      <c r="CC165" s="1010"/>
      <c r="CE165" s="1010">
        <f t="shared" si="84"/>
        <v>0</v>
      </c>
      <c r="CF165" s="1010"/>
      <c r="CG165" s="1010"/>
      <c r="CI165" s="1010">
        <f t="shared" si="85"/>
        <v>0</v>
      </c>
      <c r="CJ165" s="1010"/>
      <c r="CK165" s="1010"/>
      <c r="CM165" s="1010">
        <f t="shared" si="86"/>
        <v>0</v>
      </c>
      <c r="CN165" s="1010"/>
      <c r="CO165" s="1010"/>
      <c r="CQ165" s="1010">
        <f t="shared" si="87"/>
        <v>0</v>
      </c>
      <c r="CR165" s="1010"/>
      <c r="CS165" s="1010"/>
      <c r="CU165" s="1010">
        <f t="shared" si="88"/>
        <v>0</v>
      </c>
      <c r="CV165" s="1010"/>
      <c r="CW165" s="1010"/>
      <c r="CY165" s="1010">
        <f t="shared" si="89"/>
        <v>0</v>
      </c>
      <c r="CZ165" s="1010"/>
      <c r="DA165" s="1010"/>
      <c r="DC165" s="1010">
        <f t="shared" si="90"/>
        <v>0</v>
      </c>
      <c r="DD165" s="1010"/>
      <c r="DE165" s="1010"/>
      <c r="DG165" s="1010">
        <f t="shared" si="91"/>
        <v>0</v>
      </c>
      <c r="DH165" s="1010"/>
      <c r="DI165" s="1010"/>
      <c r="DK165" s="1010">
        <f t="shared" si="92"/>
        <v>0</v>
      </c>
      <c r="DL165" s="1010"/>
      <c r="DM165" s="1010"/>
      <c r="DO165" s="1010"/>
      <c r="DP165" s="1010"/>
      <c r="DQ165" s="1010"/>
      <c r="DS165" s="1010"/>
      <c r="DT165" s="1010"/>
      <c r="DU165" s="1010"/>
      <c r="DW165" s="1010"/>
      <c r="DX165" s="1010"/>
      <c r="DY165" s="1010"/>
      <c r="EA165" s="1010"/>
      <c r="EB165" s="1010"/>
      <c r="EC165" s="1010"/>
    </row>
    <row r="166" spans="2:133" ht="14.25" customHeight="1">
      <c r="B166" s="1978">
        <f t="shared" si="67"/>
        <v>50313</v>
      </c>
      <c r="C166" s="1010">
        <f t="shared" si="64"/>
        <v>28258675.579999425</v>
      </c>
      <c r="D166" s="1010">
        <f t="shared" si="65"/>
        <v>1979408.95</v>
      </c>
      <c r="E166" s="1010">
        <f t="shared" si="66"/>
        <v>135712.54</v>
      </c>
      <c r="F166" s="998"/>
      <c r="G166" s="1010">
        <f t="shared" si="93"/>
        <v>28258675.579999425</v>
      </c>
      <c r="H166" s="1010">
        <v>1979408.95</v>
      </c>
      <c r="I166" s="1010">
        <v>135712.54</v>
      </c>
      <c r="J166" s="996"/>
      <c r="K166" s="1010">
        <f t="shared" si="94"/>
        <v>0</v>
      </c>
      <c r="L166" s="1010"/>
      <c r="M166" s="1010"/>
      <c r="N166" s="1000"/>
      <c r="O166" s="1010">
        <f t="shared" si="95"/>
        <v>0</v>
      </c>
      <c r="P166" s="1010"/>
      <c r="Q166" s="1010"/>
      <c r="R166" s="996"/>
      <c r="S166" s="1010">
        <f t="shared" si="68"/>
        <v>0</v>
      </c>
      <c r="T166" s="1010"/>
      <c r="U166" s="1010"/>
      <c r="V166" s="996"/>
      <c r="W166" s="1010">
        <f t="shared" si="69"/>
        <v>0</v>
      </c>
      <c r="X166" s="1010"/>
      <c r="Y166" s="1010"/>
      <c r="Z166" s="996"/>
      <c r="AA166" s="1010">
        <f t="shared" si="70"/>
        <v>0</v>
      </c>
      <c r="AB166" s="1010"/>
      <c r="AC166" s="1010"/>
      <c r="AD166" s="996"/>
      <c r="AE166" s="1010">
        <f t="shared" si="71"/>
        <v>0</v>
      </c>
      <c r="AF166" s="1010"/>
      <c r="AG166" s="1010"/>
      <c r="AH166" s="996"/>
      <c r="AI166" s="1010">
        <f t="shared" si="72"/>
        <v>0</v>
      </c>
      <c r="AJ166" s="1010"/>
      <c r="AK166" s="1010"/>
      <c r="AL166" s="996"/>
      <c r="AM166" s="1010">
        <f t="shared" si="73"/>
        <v>0</v>
      </c>
      <c r="AN166" s="1010"/>
      <c r="AO166" s="1010"/>
      <c r="AP166" s="996"/>
      <c r="AQ166" s="1010">
        <f t="shared" si="74"/>
        <v>0</v>
      </c>
      <c r="AR166" s="1010"/>
      <c r="AS166" s="1010"/>
      <c r="AT166" s="996"/>
      <c r="AU166" s="1010">
        <f t="shared" si="75"/>
        <v>0</v>
      </c>
      <c r="AV166" s="1010"/>
      <c r="AW166" s="1010"/>
      <c r="AX166" s="996"/>
      <c r="AY166" s="1010">
        <f t="shared" si="76"/>
        <v>0</v>
      </c>
      <c r="AZ166" s="1010"/>
      <c r="BA166" s="1010"/>
      <c r="BB166" s="996"/>
      <c r="BC166" s="1010">
        <f t="shared" si="77"/>
        <v>0</v>
      </c>
      <c r="BD166" s="1010"/>
      <c r="BE166" s="1010"/>
      <c r="BF166" s="996"/>
      <c r="BG166" s="1010">
        <f t="shared" si="78"/>
        <v>0</v>
      </c>
      <c r="BH166" s="1010"/>
      <c r="BI166" s="1010"/>
      <c r="BJ166" s="996"/>
      <c r="BK166" s="1010">
        <f t="shared" si="79"/>
        <v>0</v>
      </c>
      <c r="BL166" s="1010"/>
      <c r="BM166" s="1010"/>
      <c r="BN166" s="996"/>
      <c r="BO166" s="1010">
        <f t="shared" si="80"/>
        <v>0</v>
      </c>
      <c r="BP166" s="1010"/>
      <c r="BQ166" s="1010"/>
      <c r="BS166" s="1010">
        <f t="shared" si="81"/>
        <v>0</v>
      </c>
      <c r="BT166" s="1010"/>
      <c r="BU166" s="1010"/>
      <c r="BW166" s="1010">
        <f t="shared" si="82"/>
        <v>0</v>
      </c>
      <c r="BX166" s="1010"/>
      <c r="BY166" s="1010"/>
      <c r="CA166" s="1010">
        <f t="shared" si="83"/>
        <v>0</v>
      </c>
      <c r="CB166" s="1010"/>
      <c r="CC166" s="1010"/>
      <c r="CE166" s="1010">
        <f t="shared" si="84"/>
        <v>0</v>
      </c>
      <c r="CF166" s="1010"/>
      <c r="CG166" s="1010"/>
      <c r="CI166" s="1010">
        <f t="shared" si="85"/>
        <v>0</v>
      </c>
      <c r="CJ166" s="1010"/>
      <c r="CK166" s="1010"/>
      <c r="CM166" s="1010">
        <f t="shared" si="86"/>
        <v>0</v>
      </c>
      <c r="CN166" s="1010"/>
      <c r="CO166" s="1010"/>
      <c r="CQ166" s="1010">
        <f t="shared" si="87"/>
        <v>0</v>
      </c>
      <c r="CR166" s="1010"/>
      <c r="CS166" s="1010"/>
      <c r="CU166" s="1010">
        <f t="shared" si="88"/>
        <v>0</v>
      </c>
      <c r="CV166" s="1010"/>
      <c r="CW166" s="1010"/>
      <c r="CY166" s="1010">
        <f t="shared" si="89"/>
        <v>0</v>
      </c>
      <c r="CZ166" s="1010"/>
      <c r="DA166" s="1010"/>
      <c r="DC166" s="1010">
        <f t="shared" si="90"/>
        <v>0</v>
      </c>
      <c r="DD166" s="1010"/>
      <c r="DE166" s="1010"/>
      <c r="DG166" s="1010">
        <f t="shared" si="91"/>
        <v>0</v>
      </c>
      <c r="DH166" s="1010"/>
      <c r="DI166" s="1010"/>
      <c r="DK166" s="1010">
        <f t="shared" si="92"/>
        <v>0</v>
      </c>
      <c r="DL166" s="1010"/>
      <c r="DM166" s="1010"/>
      <c r="DO166" s="1010"/>
      <c r="DP166" s="1010"/>
      <c r="DQ166" s="1010"/>
      <c r="DS166" s="1010"/>
      <c r="DT166" s="1010"/>
      <c r="DU166" s="1010"/>
      <c r="DW166" s="1010"/>
      <c r="DX166" s="1010"/>
      <c r="DY166" s="1010"/>
      <c r="EA166" s="1010"/>
      <c r="EB166" s="1010"/>
      <c r="EC166" s="1010"/>
    </row>
    <row r="167" spans="2:133" ht="14.25" customHeight="1">
      <c r="B167" s="1978">
        <f t="shared" si="67"/>
        <v>50344</v>
      </c>
      <c r="C167" s="1010">
        <f t="shared" si="64"/>
        <v>26279266.629999425</v>
      </c>
      <c r="D167" s="1010">
        <f t="shared" si="65"/>
        <v>1885507.14</v>
      </c>
      <c r="E167" s="1010">
        <f t="shared" si="66"/>
        <v>126573.74</v>
      </c>
      <c r="F167" s="998"/>
      <c r="G167" s="1010">
        <f t="shared" si="93"/>
        <v>26279266.629999425</v>
      </c>
      <c r="H167" s="1010">
        <v>1885507.14</v>
      </c>
      <c r="I167" s="1010">
        <v>126573.74</v>
      </c>
      <c r="J167" s="996"/>
      <c r="K167" s="1010">
        <f t="shared" si="94"/>
        <v>0</v>
      </c>
      <c r="L167" s="1010"/>
      <c r="M167" s="1010"/>
      <c r="N167" s="1000"/>
      <c r="O167" s="1010">
        <f t="shared" si="95"/>
        <v>0</v>
      </c>
      <c r="P167" s="1010"/>
      <c r="Q167" s="1010"/>
      <c r="R167" s="996"/>
      <c r="S167" s="1010">
        <f t="shared" si="68"/>
        <v>0</v>
      </c>
      <c r="T167" s="1010"/>
      <c r="U167" s="1010"/>
      <c r="V167" s="996"/>
      <c r="W167" s="1010">
        <f t="shared" si="69"/>
        <v>0</v>
      </c>
      <c r="X167" s="1010"/>
      <c r="Y167" s="1010"/>
      <c r="Z167" s="996"/>
      <c r="AA167" s="1010">
        <f t="shared" si="70"/>
        <v>0</v>
      </c>
      <c r="AB167" s="1010"/>
      <c r="AC167" s="1010"/>
      <c r="AD167" s="996"/>
      <c r="AE167" s="1010">
        <f t="shared" si="71"/>
        <v>0</v>
      </c>
      <c r="AF167" s="1010"/>
      <c r="AG167" s="1010"/>
      <c r="AH167" s="996"/>
      <c r="AI167" s="1010">
        <f t="shared" si="72"/>
        <v>0</v>
      </c>
      <c r="AJ167" s="1010"/>
      <c r="AK167" s="1010"/>
      <c r="AL167" s="996"/>
      <c r="AM167" s="1010">
        <f t="shared" si="73"/>
        <v>0</v>
      </c>
      <c r="AN167" s="1010"/>
      <c r="AO167" s="1010"/>
      <c r="AP167" s="996"/>
      <c r="AQ167" s="1010">
        <f t="shared" si="74"/>
        <v>0</v>
      </c>
      <c r="AR167" s="1010"/>
      <c r="AS167" s="1010"/>
      <c r="AT167" s="996"/>
      <c r="AU167" s="1010">
        <f t="shared" si="75"/>
        <v>0</v>
      </c>
      <c r="AV167" s="1010"/>
      <c r="AW167" s="1010"/>
      <c r="AX167" s="996"/>
      <c r="AY167" s="1010">
        <f t="shared" si="76"/>
        <v>0</v>
      </c>
      <c r="AZ167" s="1010"/>
      <c r="BA167" s="1010"/>
      <c r="BB167" s="996"/>
      <c r="BC167" s="1010">
        <f t="shared" si="77"/>
        <v>0</v>
      </c>
      <c r="BD167" s="1010"/>
      <c r="BE167" s="1010"/>
      <c r="BF167" s="996"/>
      <c r="BG167" s="1010">
        <f t="shared" si="78"/>
        <v>0</v>
      </c>
      <c r="BH167" s="1010"/>
      <c r="BI167" s="1010"/>
      <c r="BJ167" s="996"/>
      <c r="BK167" s="1010">
        <f t="shared" si="79"/>
        <v>0</v>
      </c>
      <c r="BL167" s="1010"/>
      <c r="BM167" s="1010"/>
      <c r="BN167" s="996"/>
      <c r="BO167" s="1010">
        <f t="shared" si="80"/>
        <v>0</v>
      </c>
      <c r="BP167" s="1010"/>
      <c r="BQ167" s="1010"/>
      <c r="BS167" s="1010">
        <f t="shared" si="81"/>
        <v>0</v>
      </c>
      <c r="BT167" s="1010"/>
      <c r="BU167" s="1010"/>
      <c r="BW167" s="1010">
        <f t="shared" si="82"/>
        <v>0</v>
      </c>
      <c r="BX167" s="1010"/>
      <c r="BY167" s="1010"/>
      <c r="CA167" s="1010">
        <f t="shared" si="83"/>
        <v>0</v>
      </c>
      <c r="CB167" s="1010"/>
      <c r="CC167" s="1010"/>
      <c r="CE167" s="1010">
        <f t="shared" si="84"/>
        <v>0</v>
      </c>
      <c r="CF167" s="1010"/>
      <c r="CG167" s="1010"/>
      <c r="CI167" s="1010">
        <f t="shared" si="85"/>
        <v>0</v>
      </c>
      <c r="CJ167" s="1010"/>
      <c r="CK167" s="1010"/>
      <c r="CM167" s="1010">
        <f t="shared" si="86"/>
        <v>0</v>
      </c>
      <c r="CN167" s="1010"/>
      <c r="CO167" s="1010"/>
      <c r="CQ167" s="1010">
        <f t="shared" si="87"/>
        <v>0</v>
      </c>
      <c r="CR167" s="1010"/>
      <c r="CS167" s="1010"/>
      <c r="CU167" s="1010">
        <f t="shared" si="88"/>
        <v>0</v>
      </c>
      <c r="CV167" s="1010"/>
      <c r="CW167" s="1010"/>
      <c r="CY167" s="1010">
        <f t="shared" si="89"/>
        <v>0</v>
      </c>
      <c r="CZ167" s="1010"/>
      <c r="DA167" s="1010"/>
      <c r="DC167" s="1010">
        <f t="shared" si="90"/>
        <v>0</v>
      </c>
      <c r="DD167" s="1010"/>
      <c r="DE167" s="1010"/>
      <c r="DG167" s="1010">
        <f t="shared" si="91"/>
        <v>0</v>
      </c>
      <c r="DH167" s="1010"/>
      <c r="DI167" s="1010"/>
      <c r="DK167" s="1010">
        <f t="shared" si="92"/>
        <v>0</v>
      </c>
      <c r="DL167" s="1010"/>
      <c r="DM167" s="1010"/>
      <c r="DO167" s="1010"/>
      <c r="DP167" s="1010"/>
      <c r="DQ167" s="1010"/>
      <c r="DS167" s="1010"/>
      <c r="DT167" s="1010"/>
      <c r="DU167" s="1010"/>
      <c r="DW167" s="1010"/>
      <c r="DX167" s="1010"/>
      <c r="DY167" s="1010"/>
      <c r="EA167" s="1010"/>
      <c r="EB167" s="1010"/>
      <c r="EC167" s="1010"/>
    </row>
    <row r="168" spans="2:133" ht="14.25" customHeight="1">
      <c r="B168" s="1978">
        <f t="shared" si="67"/>
        <v>50374</v>
      </c>
      <c r="C168" s="1010">
        <f t="shared" si="64"/>
        <v>24393759.489999425</v>
      </c>
      <c r="D168" s="1010">
        <f t="shared" si="65"/>
        <v>1810438.29</v>
      </c>
      <c r="E168" s="1010">
        <f t="shared" si="66"/>
        <v>117941.9</v>
      </c>
      <c r="F168" s="998"/>
      <c r="G168" s="1010">
        <f t="shared" si="93"/>
        <v>24393759.489999425</v>
      </c>
      <c r="H168" s="1010">
        <v>1810438.29</v>
      </c>
      <c r="I168" s="1010">
        <v>117941.9</v>
      </c>
      <c r="J168" s="996"/>
      <c r="K168" s="1010">
        <f t="shared" si="94"/>
        <v>0</v>
      </c>
      <c r="L168" s="1010"/>
      <c r="M168" s="1010"/>
      <c r="N168" s="1000"/>
      <c r="O168" s="1010">
        <f t="shared" si="95"/>
        <v>0</v>
      </c>
      <c r="P168" s="1010"/>
      <c r="Q168" s="1010"/>
      <c r="R168" s="996"/>
      <c r="S168" s="1010">
        <f t="shared" si="68"/>
        <v>0</v>
      </c>
      <c r="T168" s="1010"/>
      <c r="U168" s="1010"/>
      <c r="V168" s="996"/>
      <c r="W168" s="1010">
        <f t="shared" si="69"/>
        <v>0</v>
      </c>
      <c r="X168" s="1010"/>
      <c r="Y168" s="1010"/>
      <c r="Z168" s="996"/>
      <c r="AA168" s="1010">
        <f t="shared" si="70"/>
        <v>0</v>
      </c>
      <c r="AB168" s="1010"/>
      <c r="AC168" s="1010"/>
      <c r="AD168" s="996"/>
      <c r="AE168" s="1010">
        <f t="shared" si="71"/>
        <v>0</v>
      </c>
      <c r="AF168" s="1010"/>
      <c r="AG168" s="1010"/>
      <c r="AH168" s="996"/>
      <c r="AI168" s="1010">
        <f t="shared" si="72"/>
        <v>0</v>
      </c>
      <c r="AJ168" s="1010"/>
      <c r="AK168" s="1010"/>
      <c r="AL168" s="996"/>
      <c r="AM168" s="1010">
        <f t="shared" si="73"/>
        <v>0</v>
      </c>
      <c r="AN168" s="1010"/>
      <c r="AO168" s="1010"/>
      <c r="AP168" s="996"/>
      <c r="AQ168" s="1010">
        <f t="shared" si="74"/>
        <v>0</v>
      </c>
      <c r="AR168" s="1010"/>
      <c r="AS168" s="1010"/>
      <c r="AT168" s="996"/>
      <c r="AU168" s="1010">
        <f t="shared" si="75"/>
        <v>0</v>
      </c>
      <c r="AV168" s="1010"/>
      <c r="AW168" s="1010"/>
      <c r="AX168" s="996"/>
      <c r="AY168" s="1010">
        <f t="shared" si="76"/>
        <v>0</v>
      </c>
      <c r="AZ168" s="1010"/>
      <c r="BA168" s="1010"/>
      <c r="BB168" s="996"/>
      <c r="BC168" s="1010">
        <f t="shared" si="77"/>
        <v>0</v>
      </c>
      <c r="BD168" s="1010"/>
      <c r="BE168" s="1010"/>
      <c r="BF168" s="996"/>
      <c r="BG168" s="1010">
        <f t="shared" si="78"/>
        <v>0</v>
      </c>
      <c r="BH168" s="1010"/>
      <c r="BI168" s="1010"/>
      <c r="BJ168" s="996"/>
      <c r="BK168" s="1010">
        <f t="shared" si="79"/>
        <v>0</v>
      </c>
      <c r="BL168" s="1010"/>
      <c r="BM168" s="1010"/>
      <c r="BN168" s="996"/>
      <c r="BO168" s="1010">
        <f t="shared" si="80"/>
        <v>0</v>
      </c>
      <c r="BP168" s="1010"/>
      <c r="BQ168" s="1010"/>
      <c r="BS168" s="1010">
        <f t="shared" si="81"/>
        <v>0</v>
      </c>
      <c r="BT168" s="1010"/>
      <c r="BU168" s="1010"/>
      <c r="BW168" s="1010">
        <f t="shared" si="82"/>
        <v>0</v>
      </c>
      <c r="BX168" s="1010"/>
      <c r="BY168" s="1010"/>
      <c r="CA168" s="1010">
        <f t="shared" si="83"/>
        <v>0</v>
      </c>
      <c r="CB168" s="1010"/>
      <c r="CC168" s="1010"/>
      <c r="CE168" s="1010">
        <f t="shared" si="84"/>
        <v>0</v>
      </c>
      <c r="CF168" s="1010"/>
      <c r="CG168" s="1010"/>
      <c r="CI168" s="1010">
        <f t="shared" si="85"/>
        <v>0</v>
      </c>
      <c r="CJ168" s="1010"/>
      <c r="CK168" s="1010"/>
      <c r="CM168" s="1010">
        <f t="shared" si="86"/>
        <v>0</v>
      </c>
      <c r="CN168" s="1010"/>
      <c r="CO168" s="1010"/>
      <c r="CQ168" s="1010">
        <f t="shared" si="87"/>
        <v>0</v>
      </c>
      <c r="CR168" s="1010"/>
      <c r="CS168" s="1010"/>
      <c r="CU168" s="1010">
        <f t="shared" si="88"/>
        <v>0</v>
      </c>
      <c r="CV168" s="1010"/>
      <c r="CW168" s="1010"/>
      <c r="CY168" s="1010">
        <f t="shared" si="89"/>
        <v>0</v>
      </c>
      <c r="CZ168" s="1010"/>
      <c r="DA168" s="1010"/>
      <c r="DC168" s="1010">
        <f t="shared" si="90"/>
        <v>0</v>
      </c>
      <c r="DD168" s="1010"/>
      <c r="DE168" s="1010"/>
      <c r="DG168" s="1010">
        <f t="shared" si="91"/>
        <v>0</v>
      </c>
      <c r="DH168" s="1010"/>
      <c r="DI168" s="1010"/>
      <c r="DK168" s="1010">
        <f t="shared" si="92"/>
        <v>0</v>
      </c>
      <c r="DL168" s="1010"/>
      <c r="DM168" s="1010"/>
      <c r="DO168" s="1010"/>
      <c r="DP168" s="1010"/>
      <c r="DQ168" s="1010"/>
      <c r="DS168" s="1010"/>
      <c r="DT168" s="1010"/>
      <c r="DU168" s="1010"/>
      <c r="DW168" s="1010"/>
      <c r="DX168" s="1010"/>
      <c r="DY168" s="1010"/>
      <c r="EA168" s="1010"/>
      <c r="EB168" s="1010"/>
      <c r="EC168" s="1010"/>
    </row>
    <row r="169" spans="2:133" ht="14.25" customHeight="1">
      <c r="B169" s="1978">
        <f t="shared" si="67"/>
        <v>50405</v>
      </c>
      <c r="C169" s="1010">
        <f t="shared" si="64"/>
        <v>22583321.199999426</v>
      </c>
      <c r="D169" s="1010">
        <f t="shared" si="65"/>
        <v>1755824.91</v>
      </c>
      <c r="E169" s="1010">
        <f t="shared" si="66"/>
        <v>109741.83</v>
      </c>
      <c r="F169" s="998"/>
      <c r="G169" s="1010">
        <f t="shared" si="93"/>
        <v>22583321.199999426</v>
      </c>
      <c r="H169" s="1010">
        <v>1755824.91</v>
      </c>
      <c r="I169" s="1010">
        <v>109741.83</v>
      </c>
      <c r="J169" s="996"/>
      <c r="K169" s="1010">
        <f t="shared" si="94"/>
        <v>0</v>
      </c>
      <c r="L169" s="1010"/>
      <c r="M169" s="1010"/>
      <c r="N169" s="1000"/>
      <c r="O169" s="1010">
        <f t="shared" si="95"/>
        <v>0</v>
      </c>
      <c r="P169" s="1010"/>
      <c r="Q169" s="1010"/>
      <c r="R169" s="996"/>
      <c r="S169" s="1010">
        <f t="shared" si="68"/>
        <v>0</v>
      </c>
      <c r="T169" s="1010"/>
      <c r="U169" s="1010"/>
      <c r="V169" s="996"/>
      <c r="W169" s="1010">
        <f t="shared" si="69"/>
        <v>0</v>
      </c>
      <c r="X169" s="1010"/>
      <c r="Y169" s="1010"/>
      <c r="Z169" s="996"/>
      <c r="AA169" s="1010">
        <f t="shared" si="70"/>
        <v>0</v>
      </c>
      <c r="AB169" s="1010"/>
      <c r="AC169" s="1010"/>
      <c r="AD169" s="996"/>
      <c r="AE169" s="1010">
        <f t="shared" si="71"/>
        <v>0</v>
      </c>
      <c r="AF169" s="1010"/>
      <c r="AG169" s="1010"/>
      <c r="AH169" s="996"/>
      <c r="AI169" s="1010">
        <f t="shared" si="72"/>
        <v>0</v>
      </c>
      <c r="AJ169" s="1010"/>
      <c r="AK169" s="1010"/>
      <c r="AL169" s="996"/>
      <c r="AM169" s="1010">
        <f t="shared" si="73"/>
        <v>0</v>
      </c>
      <c r="AN169" s="1010"/>
      <c r="AO169" s="1010"/>
      <c r="AP169" s="996"/>
      <c r="AQ169" s="1010">
        <f t="shared" si="74"/>
        <v>0</v>
      </c>
      <c r="AR169" s="1010"/>
      <c r="AS169" s="1010"/>
      <c r="AT169" s="996"/>
      <c r="AU169" s="1010">
        <f t="shared" si="75"/>
        <v>0</v>
      </c>
      <c r="AV169" s="1010"/>
      <c r="AW169" s="1010"/>
      <c r="AX169" s="996"/>
      <c r="AY169" s="1010">
        <f t="shared" si="76"/>
        <v>0</v>
      </c>
      <c r="AZ169" s="1010"/>
      <c r="BA169" s="1010"/>
      <c r="BB169" s="996"/>
      <c r="BC169" s="1010">
        <f t="shared" si="77"/>
        <v>0</v>
      </c>
      <c r="BD169" s="1010"/>
      <c r="BE169" s="1010"/>
      <c r="BF169" s="996"/>
      <c r="BG169" s="1010">
        <f t="shared" si="78"/>
        <v>0</v>
      </c>
      <c r="BH169" s="1010"/>
      <c r="BI169" s="1010"/>
      <c r="BJ169" s="996"/>
      <c r="BK169" s="1010">
        <f t="shared" si="79"/>
        <v>0</v>
      </c>
      <c r="BL169" s="1010"/>
      <c r="BM169" s="1010"/>
      <c r="BN169" s="996"/>
      <c r="BO169" s="1010">
        <f t="shared" si="80"/>
        <v>0</v>
      </c>
      <c r="BP169" s="1010"/>
      <c r="BQ169" s="1010"/>
      <c r="BS169" s="1010">
        <f t="shared" si="81"/>
        <v>0</v>
      </c>
      <c r="BT169" s="1010"/>
      <c r="BU169" s="1010"/>
      <c r="BW169" s="1010">
        <f t="shared" si="82"/>
        <v>0</v>
      </c>
      <c r="BX169" s="1010"/>
      <c r="BY169" s="1010"/>
      <c r="CA169" s="1010">
        <f t="shared" si="83"/>
        <v>0</v>
      </c>
      <c r="CB169" s="1010"/>
      <c r="CC169" s="1010"/>
      <c r="CE169" s="1010">
        <f t="shared" si="84"/>
        <v>0</v>
      </c>
      <c r="CF169" s="1010"/>
      <c r="CG169" s="1010"/>
      <c r="CI169" s="1010">
        <f t="shared" si="85"/>
        <v>0</v>
      </c>
      <c r="CJ169" s="1010"/>
      <c r="CK169" s="1010"/>
      <c r="CM169" s="1010">
        <f t="shared" si="86"/>
        <v>0</v>
      </c>
      <c r="CN169" s="1010"/>
      <c r="CO169" s="1010"/>
      <c r="CQ169" s="1010">
        <f t="shared" si="87"/>
        <v>0</v>
      </c>
      <c r="CR169" s="1010"/>
      <c r="CS169" s="1010"/>
      <c r="CU169" s="1010">
        <f t="shared" si="88"/>
        <v>0</v>
      </c>
      <c r="CV169" s="1010"/>
      <c r="CW169" s="1010"/>
      <c r="CY169" s="1010">
        <f t="shared" si="89"/>
        <v>0</v>
      </c>
      <c r="CZ169" s="1010"/>
      <c r="DA169" s="1010"/>
      <c r="DC169" s="1010">
        <f t="shared" si="90"/>
        <v>0</v>
      </c>
      <c r="DD169" s="1010"/>
      <c r="DE169" s="1010"/>
      <c r="DG169" s="1010">
        <f t="shared" si="91"/>
        <v>0</v>
      </c>
      <c r="DH169" s="1010"/>
      <c r="DI169" s="1010"/>
      <c r="DK169" s="1010">
        <f t="shared" si="92"/>
        <v>0</v>
      </c>
      <c r="DL169" s="1010"/>
      <c r="DM169" s="1010"/>
      <c r="DO169" s="1010"/>
      <c r="DP169" s="1010"/>
      <c r="DQ169" s="1010"/>
      <c r="DS169" s="1010"/>
      <c r="DT169" s="1010"/>
      <c r="DU169" s="1010"/>
      <c r="DW169" s="1010"/>
      <c r="DX169" s="1010"/>
      <c r="DY169" s="1010"/>
      <c r="EA169" s="1010"/>
      <c r="EB169" s="1010"/>
      <c r="EC169" s="1010"/>
    </row>
    <row r="170" spans="2:133" ht="14.25" customHeight="1">
      <c r="B170" s="1978">
        <f t="shared" si="67"/>
        <v>50436</v>
      </c>
      <c r="C170" s="1010">
        <f t="shared" si="64"/>
        <v>20827496.289999425</v>
      </c>
      <c r="D170" s="1010">
        <f t="shared" si="65"/>
        <v>1691004.37</v>
      </c>
      <c r="E170" s="1010">
        <f t="shared" si="66"/>
        <v>101697.68</v>
      </c>
      <c r="F170" s="998"/>
      <c r="G170" s="1010">
        <f t="shared" si="93"/>
        <v>20827496.289999425</v>
      </c>
      <c r="H170" s="1010">
        <v>1691004.37</v>
      </c>
      <c r="I170" s="1010">
        <v>101697.68</v>
      </c>
      <c r="J170" s="996"/>
      <c r="K170" s="1010">
        <f t="shared" si="94"/>
        <v>0</v>
      </c>
      <c r="L170" s="1010"/>
      <c r="M170" s="1010"/>
      <c r="N170" s="1000"/>
      <c r="O170" s="1010">
        <f t="shared" si="95"/>
        <v>0</v>
      </c>
      <c r="P170" s="1010"/>
      <c r="Q170" s="1010"/>
      <c r="R170" s="996"/>
      <c r="S170" s="1010">
        <f t="shared" si="68"/>
        <v>0</v>
      </c>
      <c r="T170" s="1010"/>
      <c r="U170" s="1010"/>
      <c r="V170" s="996"/>
      <c r="W170" s="1010">
        <f t="shared" si="69"/>
        <v>0</v>
      </c>
      <c r="X170" s="1010"/>
      <c r="Y170" s="1010"/>
      <c r="Z170" s="996"/>
      <c r="AA170" s="1010">
        <f t="shared" si="70"/>
        <v>0</v>
      </c>
      <c r="AB170" s="1010"/>
      <c r="AC170" s="1010"/>
      <c r="AD170" s="996"/>
      <c r="AE170" s="1010">
        <f t="shared" si="71"/>
        <v>0</v>
      </c>
      <c r="AF170" s="1010"/>
      <c r="AG170" s="1010"/>
      <c r="AH170" s="996"/>
      <c r="AI170" s="1010">
        <f t="shared" si="72"/>
        <v>0</v>
      </c>
      <c r="AJ170" s="1010"/>
      <c r="AK170" s="1010"/>
      <c r="AL170" s="996"/>
      <c r="AM170" s="1010">
        <f t="shared" si="73"/>
        <v>0</v>
      </c>
      <c r="AN170" s="1010"/>
      <c r="AO170" s="1010"/>
      <c r="AP170" s="996"/>
      <c r="AQ170" s="1010">
        <f t="shared" si="74"/>
        <v>0</v>
      </c>
      <c r="AR170" s="1010"/>
      <c r="AS170" s="1010"/>
      <c r="AT170" s="996"/>
      <c r="AU170" s="1010">
        <f t="shared" si="75"/>
        <v>0</v>
      </c>
      <c r="AV170" s="1010"/>
      <c r="AW170" s="1010"/>
      <c r="AX170" s="996"/>
      <c r="AY170" s="1010">
        <f t="shared" si="76"/>
        <v>0</v>
      </c>
      <c r="AZ170" s="1010"/>
      <c r="BA170" s="1010"/>
      <c r="BB170" s="996"/>
      <c r="BC170" s="1010">
        <f t="shared" si="77"/>
        <v>0</v>
      </c>
      <c r="BD170" s="1010"/>
      <c r="BE170" s="1010"/>
      <c r="BF170" s="996"/>
      <c r="BG170" s="1010">
        <f t="shared" si="78"/>
        <v>0</v>
      </c>
      <c r="BH170" s="1010"/>
      <c r="BI170" s="1010"/>
      <c r="BJ170" s="996"/>
      <c r="BK170" s="1010">
        <f t="shared" si="79"/>
        <v>0</v>
      </c>
      <c r="BL170" s="1010"/>
      <c r="BM170" s="1010"/>
      <c r="BN170" s="996"/>
      <c r="BO170" s="1010">
        <f t="shared" si="80"/>
        <v>0</v>
      </c>
      <c r="BP170" s="1010"/>
      <c r="BQ170" s="1010"/>
      <c r="BS170" s="1010">
        <f t="shared" si="81"/>
        <v>0</v>
      </c>
      <c r="BT170" s="1010"/>
      <c r="BU170" s="1010"/>
      <c r="BW170" s="1010">
        <f t="shared" si="82"/>
        <v>0</v>
      </c>
      <c r="BX170" s="1010"/>
      <c r="BY170" s="1010"/>
      <c r="CA170" s="1010">
        <f t="shared" si="83"/>
        <v>0</v>
      </c>
      <c r="CB170" s="1010"/>
      <c r="CC170" s="1010"/>
      <c r="CE170" s="1010">
        <f t="shared" si="84"/>
        <v>0</v>
      </c>
      <c r="CF170" s="1010"/>
      <c r="CG170" s="1010"/>
      <c r="CI170" s="1010">
        <f t="shared" si="85"/>
        <v>0</v>
      </c>
      <c r="CJ170" s="1010"/>
      <c r="CK170" s="1010"/>
      <c r="CM170" s="1010">
        <f t="shared" si="86"/>
        <v>0</v>
      </c>
      <c r="CN170" s="1010"/>
      <c r="CO170" s="1010"/>
      <c r="CQ170" s="1010">
        <f t="shared" si="87"/>
        <v>0</v>
      </c>
      <c r="CR170" s="1010"/>
      <c r="CS170" s="1010"/>
      <c r="CU170" s="1010">
        <f t="shared" si="88"/>
        <v>0</v>
      </c>
      <c r="CV170" s="1010"/>
      <c r="CW170" s="1010"/>
      <c r="CY170" s="1010">
        <f t="shared" si="89"/>
        <v>0</v>
      </c>
      <c r="CZ170" s="1010"/>
      <c r="DA170" s="1010"/>
      <c r="DC170" s="1010">
        <f t="shared" si="90"/>
        <v>0</v>
      </c>
      <c r="DD170" s="1010"/>
      <c r="DE170" s="1010"/>
      <c r="DG170" s="1010">
        <f t="shared" si="91"/>
        <v>0</v>
      </c>
      <c r="DH170" s="1010"/>
      <c r="DI170" s="1010"/>
      <c r="DK170" s="1010">
        <f t="shared" si="92"/>
        <v>0</v>
      </c>
      <c r="DL170" s="1010"/>
      <c r="DM170" s="1010"/>
      <c r="DO170" s="1010"/>
      <c r="DP170" s="1010"/>
      <c r="DQ170" s="1010"/>
      <c r="DS170" s="1010"/>
      <c r="DT170" s="1010"/>
      <c r="DU170" s="1010"/>
      <c r="DW170" s="1010"/>
      <c r="DX170" s="1010"/>
      <c r="DY170" s="1010"/>
      <c r="EA170" s="1010"/>
      <c r="EB170" s="1010"/>
      <c r="EC170" s="1010"/>
    </row>
    <row r="171" spans="2:133" ht="14.25" customHeight="1">
      <c r="B171" s="1978">
        <f t="shared" si="67"/>
        <v>50464</v>
      </c>
      <c r="C171" s="1010">
        <f t="shared" si="64"/>
        <v>19136491.919999424</v>
      </c>
      <c r="D171" s="1010">
        <f t="shared" si="65"/>
        <v>1637079.22</v>
      </c>
      <c r="E171" s="1010">
        <f t="shared" si="66"/>
        <v>93945.81</v>
      </c>
      <c r="F171" s="998"/>
      <c r="G171" s="1010">
        <f t="shared" si="93"/>
        <v>19136491.919999424</v>
      </c>
      <c r="H171" s="1010">
        <v>1637079.22</v>
      </c>
      <c r="I171" s="1010">
        <v>93945.81</v>
      </c>
      <c r="J171" s="996"/>
      <c r="K171" s="1010">
        <f t="shared" si="94"/>
        <v>0</v>
      </c>
      <c r="L171" s="1010"/>
      <c r="M171" s="1010"/>
      <c r="N171" s="1000"/>
      <c r="O171" s="1010">
        <f t="shared" si="95"/>
        <v>0</v>
      </c>
      <c r="P171" s="1010"/>
      <c r="Q171" s="1010"/>
      <c r="R171" s="996"/>
      <c r="S171" s="1010">
        <f t="shared" si="68"/>
        <v>0</v>
      </c>
      <c r="T171" s="1010"/>
      <c r="U171" s="1010"/>
      <c r="V171" s="996"/>
      <c r="W171" s="1010">
        <f t="shared" si="69"/>
        <v>0</v>
      </c>
      <c r="X171" s="1010"/>
      <c r="Y171" s="1010"/>
      <c r="Z171" s="996"/>
      <c r="AA171" s="1010">
        <f t="shared" si="70"/>
        <v>0</v>
      </c>
      <c r="AB171" s="1010"/>
      <c r="AC171" s="1010"/>
      <c r="AD171" s="996"/>
      <c r="AE171" s="1010">
        <f t="shared" si="71"/>
        <v>0</v>
      </c>
      <c r="AF171" s="1010"/>
      <c r="AG171" s="1010"/>
      <c r="AH171" s="996"/>
      <c r="AI171" s="1010">
        <f t="shared" si="72"/>
        <v>0</v>
      </c>
      <c r="AJ171" s="1010"/>
      <c r="AK171" s="1010"/>
      <c r="AL171" s="996"/>
      <c r="AM171" s="1010">
        <f t="shared" si="73"/>
        <v>0</v>
      </c>
      <c r="AN171" s="1010"/>
      <c r="AO171" s="1010"/>
      <c r="AP171" s="996"/>
      <c r="AQ171" s="1010">
        <f t="shared" si="74"/>
        <v>0</v>
      </c>
      <c r="AR171" s="1010"/>
      <c r="AS171" s="1010"/>
      <c r="AT171" s="996"/>
      <c r="AU171" s="1010">
        <f t="shared" si="75"/>
        <v>0</v>
      </c>
      <c r="AV171" s="1010"/>
      <c r="AW171" s="1010"/>
      <c r="AX171" s="996"/>
      <c r="AY171" s="1010">
        <f t="shared" si="76"/>
        <v>0</v>
      </c>
      <c r="AZ171" s="1010"/>
      <c r="BA171" s="1010"/>
      <c r="BB171" s="996"/>
      <c r="BC171" s="1010">
        <f t="shared" si="77"/>
        <v>0</v>
      </c>
      <c r="BD171" s="1010"/>
      <c r="BE171" s="1010"/>
      <c r="BF171" s="996"/>
      <c r="BG171" s="1010">
        <f t="shared" si="78"/>
        <v>0</v>
      </c>
      <c r="BH171" s="1010"/>
      <c r="BI171" s="1010"/>
      <c r="BJ171" s="996"/>
      <c r="BK171" s="1010">
        <f t="shared" si="79"/>
        <v>0</v>
      </c>
      <c r="BL171" s="1010"/>
      <c r="BM171" s="1010"/>
      <c r="BN171" s="996"/>
      <c r="BO171" s="1010">
        <f t="shared" si="80"/>
        <v>0</v>
      </c>
      <c r="BP171" s="1010"/>
      <c r="BQ171" s="1010"/>
      <c r="BS171" s="1010">
        <f t="shared" si="81"/>
        <v>0</v>
      </c>
      <c r="BT171" s="1010"/>
      <c r="BU171" s="1010"/>
      <c r="BW171" s="1010">
        <f t="shared" si="82"/>
        <v>0</v>
      </c>
      <c r="BX171" s="1010"/>
      <c r="BY171" s="1010"/>
      <c r="CA171" s="1010">
        <f t="shared" si="83"/>
        <v>0</v>
      </c>
      <c r="CB171" s="1010"/>
      <c r="CC171" s="1010"/>
      <c r="CE171" s="1010">
        <f t="shared" si="84"/>
        <v>0</v>
      </c>
      <c r="CF171" s="1010"/>
      <c r="CG171" s="1010"/>
      <c r="CI171" s="1010">
        <f t="shared" si="85"/>
        <v>0</v>
      </c>
      <c r="CJ171" s="1010"/>
      <c r="CK171" s="1010"/>
      <c r="CM171" s="1010">
        <f t="shared" si="86"/>
        <v>0</v>
      </c>
      <c r="CN171" s="1010"/>
      <c r="CO171" s="1010"/>
      <c r="CQ171" s="1010">
        <f t="shared" si="87"/>
        <v>0</v>
      </c>
      <c r="CR171" s="1010"/>
      <c r="CS171" s="1010"/>
      <c r="CU171" s="1010">
        <f t="shared" si="88"/>
        <v>0</v>
      </c>
      <c r="CV171" s="1010"/>
      <c r="CW171" s="1010"/>
      <c r="CY171" s="1010">
        <f t="shared" si="89"/>
        <v>0</v>
      </c>
      <c r="CZ171" s="1010"/>
      <c r="DA171" s="1010"/>
      <c r="DC171" s="1010">
        <f t="shared" si="90"/>
        <v>0</v>
      </c>
      <c r="DD171" s="1010"/>
      <c r="DE171" s="1010"/>
      <c r="DG171" s="1010">
        <f t="shared" si="91"/>
        <v>0</v>
      </c>
      <c r="DH171" s="1010"/>
      <c r="DI171" s="1010"/>
      <c r="DK171" s="1010">
        <f t="shared" si="92"/>
        <v>0</v>
      </c>
      <c r="DL171" s="1010"/>
      <c r="DM171" s="1010"/>
      <c r="DO171" s="1010"/>
      <c r="DP171" s="1010"/>
      <c r="DQ171" s="1010"/>
      <c r="DS171" s="1010"/>
      <c r="DT171" s="1010"/>
      <c r="DU171" s="1010"/>
      <c r="DW171" s="1010"/>
      <c r="DX171" s="1010"/>
      <c r="DY171" s="1010"/>
      <c r="EA171" s="1010"/>
      <c r="EB171" s="1010"/>
      <c r="EC171" s="1010"/>
    </row>
    <row r="172" spans="2:133" ht="14.25" customHeight="1">
      <c r="B172" s="1978">
        <f t="shared" si="67"/>
        <v>50495</v>
      </c>
      <c r="C172" s="1010">
        <f t="shared" si="64"/>
        <v>17499412.699999426</v>
      </c>
      <c r="D172" s="1010">
        <f t="shared" si="65"/>
        <v>1576110.33</v>
      </c>
      <c r="E172" s="1010">
        <f t="shared" si="66"/>
        <v>86367.87</v>
      </c>
      <c r="F172" s="998"/>
      <c r="G172" s="1010">
        <f t="shared" si="93"/>
        <v>17499412.699999426</v>
      </c>
      <c r="H172" s="1010">
        <v>1576110.33</v>
      </c>
      <c r="I172" s="1010">
        <v>86367.87</v>
      </c>
      <c r="J172" s="996"/>
      <c r="K172" s="1010">
        <f t="shared" si="94"/>
        <v>0</v>
      </c>
      <c r="L172" s="1010"/>
      <c r="M172" s="1010"/>
      <c r="N172" s="1000"/>
      <c r="O172" s="1010">
        <f t="shared" si="95"/>
        <v>0</v>
      </c>
      <c r="P172" s="1010"/>
      <c r="Q172" s="1010"/>
      <c r="R172" s="996"/>
      <c r="S172" s="1010">
        <f t="shared" si="68"/>
        <v>0</v>
      </c>
      <c r="T172" s="1010"/>
      <c r="U172" s="1010"/>
      <c r="V172" s="996"/>
      <c r="W172" s="1010">
        <f t="shared" si="69"/>
        <v>0</v>
      </c>
      <c r="X172" s="1010"/>
      <c r="Y172" s="1010"/>
      <c r="Z172" s="996"/>
      <c r="AA172" s="1010">
        <f t="shared" si="70"/>
        <v>0</v>
      </c>
      <c r="AB172" s="1010"/>
      <c r="AC172" s="1010"/>
      <c r="AD172" s="996"/>
      <c r="AE172" s="1010">
        <f t="shared" si="71"/>
        <v>0</v>
      </c>
      <c r="AF172" s="1010"/>
      <c r="AG172" s="1010"/>
      <c r="AH172" s="996"/>
      <c r="AI172" s="1010">
        <f t="shared" si="72"/>
        <v>0</v>
      </c>
      <c r="AJ172" s="1010"/>
      <c r="AK172" s="1010"/>
      <c r="AL172" s="996"/>
      <c r="AM172" s="1010">
        <f t="shared" si="73"/>
        <v>0</v>
      </c>
      <c r="AN172" s="1010"/>
      <c r="AO172" s="1010"/>
      <c r="AP172" s="996"/>
      <c r="AQ172" s="1010">
        <f t="shared" si="74"/>
        <v>0</v>
      </c>
      <c r="AR172" s="1010"/>
      <c r="AS172" s="1010"/>
      <c r="AT172" s="996"/>
      <c r="AU172" s="1010">
        <f t="shared" si="75"/>
        <v>0</v>
      </c>
      <c r="AV172" s="1010"/>
      <c r="AW172" s="1010"/>
      <c r="AX172" s="996"/>
      <c r="AY172" s="1010">
        <f t="shared" si="76"/>
        <v>0</v>
      </c>
      <c r="AZ172" s="1010"/>
      <c r="BA172" s="1010"/>
      <c r="BB172" s="996"/>
      <c r="BC172" s="1010">
        <f t="shared" si="77"/>
        <v>0</v>
      </c>
      <c r="BD172" s="1010"/>
      <c r="BE172" s="1010"/>
      <c r="BF172" s="996"/>
      <c r="BG172" s="1010">
        <f t="shared" si="78"/>
        <v>0</v>
      </c>
      <c r="BH172" s="1010"/>
      <c r="BI172" s="1010"/>
      <c r="BJ172" s="996"/>
      <c r="BK172" s="1010">
        <f t="shared" si="79"/>
        <v>0</v>
      </c>
      <c r="BL172" s="1010"/>
      <c r="BM172" s="1010"/>
      <c r="BN172" s="996"/>
      <c r="BO172" s="1010">
        <f t="shared" si="80"/>
        <v>0</v>
      </c>
      <c r="BP172" s="1010"/>
      <c r="BQ172" s="1010"/>
      <c r="BS172" s="1010">
        <f t="shared" si="81"/>
        <v>0</v>
      </c>
      <c r="BT172" s="1010"/>
      <c r="BU172" s="1010"/>
      <c r="BW172" s="1010">
        <f t="shared" si="82"/>
        <v>0</v>
      </c>
      <c r="BX172" s="1010"/>
      <c r="BY172" s="1010"/>
      <c r="CA172" s="1010">
        <f t="shared" si="83"/>
        <v>0</v>
      </c>
      <c r="CB172" s="1010"/>
      <c r="CC172" s="1010"/>
      <c r="CE172" s="1010">
        <f t="shared" si="84"/>
        <v>0</v>
      </c>
      <c r="CF172" s="1010"/>
      <c r="CG172" s="1010"/>
      <c r="CI172" s="1010">
        <f t="shared" si="85"/>
        <v>0</v>
      </c>
      <c r="CJ172" s="1010"/>
      <c r="CK172" s="1010"/>
      <c r="CM172" s="1010">
        <f t="shared" si="86"/>
        <v>0</v>
      </c>
      <c r="CN172" s="1010"/>
      <c r="CO172" s="1010"/>
      <c r="CQ172" s="1010">
        <f t="shared" si="87"/>
        <v>0</v>
      </c>
      <c r="CR172" s="1010"/>
      <c r="CS172" s="1010"/>
      <c r="CU172" s="1010">
        <f t="shared" si="88"/>
        <v>0</v>
      </c>
      <c r="CV172" s="1010"/>
      <c r="CW172" s="1010"/>
      <c r="CY172" s="1010">
        <f t="shared" si="89"/>
        <v>0</v>
      </c>
      <c r="CZ172" s="1010"/>
      <c r="DA172" s="1010"/>
      <c r="DC172" s="1010">
        <f t="shared" si="90"/>
        <v>0</v>
      </c>
      <c r="DD172" s="1010"/>
      <c r="DE172" s="1010"/>
      <c r="DG172" s="1010">
        <f t="shared" si="91"/>
        <v>0</v>
      </c>
      <c r="DH172" s="1010"/>
      <c r="DI172" s="1010"/>
      <c r="DK172" s="1010">
        <f t="shared" si="92"/>
        <v>0</v>
      </c>
      <c r="DL172" s="1010"/>
      <c r="DM172" s="1010"/>
      <c r="DO172" s="1010"/>
      <c r="DP172" s="1010"/>
      <c r="DQ172" s="1010"/>
      <c r="DS172" s="1010"/>
      <c r="DT172" s="1010"/>
      <c r="DU172" s="1010"/>
      <c r="DW172" s="1010"/>
      <c r="DX172" s="1010"/>
      <c r="DY172" s="1010"/>
      <c r="EA172" s="1010"/>
      <c r="EB172" s="1010"/>
      <c r="EC172" s="1010"/>
    </row>
    <row r="173" spans="2:133" ht="14.25" customHeight="1">
      <c r="B173" s="1978">
        <f t="shared" si="67"/>
        <v>50525</v>
      </c>
      <c r="C173" s="1010">
        <f t="shared" si="64"/>
        <v>15923302.369999425</v>
      </c>
      <c r="D173" s="1010">
        <f t="shared" si="65"/>
        <v>1507177.86</v>
      </c>
      <c r="E173" s="1010">
        <f t="shared" si="66"/>
        <v>78996.41</v>
      </c>
      <c r="F173" s="998"/>
      <c r="G173" s="1010">
        <f t="shared" si="93"/>
        <v>15923302.369999425</v>
      </c>
      <c r="H173" s="1010">
        <v>1507177.86</v>
      </c>
      <c r="I173" s="1010">
        <v>78996.41</v>
      </c>
      <c r="J173" s="996"/>
      <c r="K173" s="1010">
        <f t="shared" si="94"/>
        <v>0</v>
      </c>
      <c r="L173" s="1010"/>
      <c r="M173" s="1010"/>
      <c r="N173" s="1000"/>
      <c r="O173" s="1010">
        <f t="shared" si="95"/>
        <v>0</v>
      </c>
      <c r="P173" s="1010"/>
      <c r="Q173" s="1010"/>
      <c r="R173" s="996"/>
      <c r="S173" s="1010">
        <f t="shared" si="68"/>
        <v>0</v>
      </c>
      <c r="T173" s="1010"/>
      <c r="U173" s="1010"/>
      <c r="V173" s="996"/>
      <c r="W173" s="1010">
        <f t="shared" si="69"/>
        <v>0</v>
      </c>
      <c r="X173" s="1010"/>
      <c r="Y173" s="1010"/>
      <c r="Z173" s="996"/>
      <c r="AA173" s="1010">
        <f t="shared" si="70"/>
        <v>0</v>
      </c>
      <c r="AB173" s="1010"/>
      <c r="AC173" s="1010"/>
      <c r="AD173" s="996"/>
      <c r="AE173" s="1010">
        <f t="shared" si="71"/>
        <v>0</v>
      </c>
      <c r="AF173" s="1010"/>
      <c r="AG173" s="1010"/>
      <c r="AH173" s="996"/>
      <c r="AI173" s="1010">
        <f t="shared" si="72"/>
        <v>0</v>
      </c>
      <c r="AJ173" s="1010"/>
      <c r="AK173" s="1010"/>
      <c r="AL173" s="996"/>
      <c r="AM173" s="1010">
        <f t="shared" si="73"/>
        <v>0</v>
      </c>
      <c r="AN173" s="1010"/>
      <c r="AO173" s="1010"/>
      <c r="AP173" s="996"/>
      <c r="AQ173" s="1010">
        <f t="shared" si="74"/>
        <v>0</v>
      </c>
      <c r="AR173" s="1010"/>
      <c r="AS173" s="1010"/>
      <c r="AT173" s="996"/>
      <c r="AU173" s="1010">
        <f t="shared" si="75"/>
        <v>0</v>
      </c>
      <c r="AV173" s="1010"/>
      <c r="AW173" s="1010"/>
      <c r="AX173" s="996"/>
      <c r="AY173" s="1010">
        <f t="shared" si="76"/>
        <v>0</v>
      </c>
      <c r="AZ173" s="1010"/>
      <c r="BA173" s="1010"/>
      <c r="BB173" s="996"/>
      <c r="BC173" s="1010">
        <f t="shared" si="77"/>
        <v>0</v>
      </c>
      <c r="BD173" s="1010"/>
      <c r="BE173" s="1010"/>
      <c r="BF173" s="996"/>
      <c r="BG173" s="1010">
        <f t="shared" si="78"/>
        <v>0</v>
      </c>
      <c r="BH173" s="1010"/>
      <c r="BI173" s="1010"/>
      <c r="BJ173" s="996"/>
      <c r="BK173" s="1010">
        <f t="shared" si="79"/>
        <v>0</v>
      </c>
      <c r="BL173" s="1010"/>
      <c r="BM173" s="1010"/>
      <c r="BN173" s="996"/>
      <c r="BO173" s="1010">
        <f t="shared" si="80"/>
        <v>0</v>
      </c>
      <c r="BP173" s="1010"/>
      <c r="BQ173" s="1010"/>
      <c r="BS173" s="1010">
        <f t="shared" si="81"/>
        <v>0</v>
      </c>
      <c r="BT173" s="1010"/>
      <c r="BU173" s="1010"/>
      <c r="BW173" s="1010">
        <f t="shared" si="82"/>
        <v>0</v>
      </c>
      <c r="BX173" s="1010"/>
      <c r="BY173" s="1010"/>
      <c r="CA173" s="1010">
        <f t="shared" si="83"/>
        <v>0</v>
      </c>
      <c r="CB173" s="1010"/>
      <c r="CC173" s="1010"/>
      <c r="CE173" s="1010">
        <f t="shared" si="84"/>
        <v>0</v>
      </c>
      <c r="CF173" s="1010"/>
      <c r="CG173" s="1010"/>
      <c r="CI173" s="1010">
        <f t="shared" si="85"/>
        <v>0</v>
      </c>
      <c r="CJ173" s="1010"/>
      <c r="CK173" s="1010"/>
      <c r="CM173" s="1010">
        <f t="shared" si="86"/>
        <v>0</v>
      </c>
      <c r="CN173" s="1010"/>
      <c r="CO173" s="1010"/>
      <c r="CQ173" s="1010">
        <f t="shared" si="87"/>
        <v>0</v>
      </c>
      <c r="CR173" s="1010"/>
      <c r="CS173" s="1010"/>
      <c r="CU173" s="1010">
        <f t="shared" si="88"/>
        <v>0</v>
      </c>
      <c r="CV173" s="1010"/>
      <c r="CW173" s="1010"/>
      <c r="CY173" s="1010">
        <f t="shared" si="89"/>
        <v>0</v>
      </c>
      <c r="CZ173" s="1010"/>
      <c r="DA173" s="1010"/>
      <c r="DC173" s="1010">
        <f t="shared" si="90"/>
        <v>0</v>
      </c>
      <c r="DD173" s="1010"/>
      <c r="DE173" s="1010"/>
      <c r="DG173" s="1010">
        <f t="shared" si="91"/>
        <v>0</v>
      </c>
      <c r="DH173" s="1010"/>
      <c r="DI173" s="1010"/>
      <c r="DK173" s="1010">
        <f t="shared" si="92"/>
        <v>0</v>
      </c>
      <c r="DL173" s="1010"/>
      <c r="DM173" s="1010"/>
      <c r="DO173" s="1010"/>
      <c r="DP173" s="1010"/>
      <c r="DQ173" s="1010"/>
      <c r="DS173" s="1010"/>
      <c r="DT173" s="1010"/>
      <c r="DU173" s="1010"/>
      <c r="DW173" s="1010"/>
      <c r="DX173" s="1010"/>
      <c r="DY173" s="1010"/>
      <c r="EA173" s="1010"/>
      <c r="EB173" s="1010"/>
      <c r="EC173" s="1010"/>
    </row>
    <row r="174" spans="2:133" ht="14.25" customHeight="1">
      <c r="B174" s="1978">
        <f t="shared" si="67"/>
        <v>50556</v>
      </c>
      <c r="C174" s="1010">
        <f t="shared" si="64"/>
        <v>14416124.509999426</v>
      </c>
      <c r="D174" s="1010">
        <f t="shared" si="65"/>
        <v>1428472.04</v>
      </c>
      <c r="E174" s="1010">
        <f t="shared" si="66"/>
        <v>71948.05</v>
      </c>
      <c r="F174" s="998"/>
      <c r="G174" s="1010">
        <f t="shared" si="93"/>
        <v>14416124.509999426</v>
      </c>
      <c r="H174" s="1010">
        <v>1428472.04</v>
      </c>
      <c r="I174" s="1010">
        <v>71948.05</v>
      </c>
      <c r="J174" s="996"/>
      <c r="K174" s="1010">
        <f t="shared" si="94"/>
        <v>0</v>
      </c>
      <c r="L174" s="1010"/>
      <c r="M174" s="1010"/>
      <c r="N174" s="1000"/>
      <c r="O174" s="1010">
        <f t="shared" si="95"/>
        <v>0</v>
      </c>
      <c r="P174" s="1010"/>
      <c r="Q174" s="1010"/>
      <c r="R174" s="996"/>
      <c r="S174" s="1010">
        <f t="shared" si="68"/>
        <v>0</v>
      </c>
      <c r="T174" s="1010"/>
      <c r="U174" s="1010"/>
      <c r="V174" s="996"/>
      <c r="W174" s="1010">
        <f t="shared" si="69"/>
        <v>0</v>
      </c>
      <c r="X174" s="1010"/>
      <c r="Y174" s="1010"/>
      <c r="Z174" s="996"/>
      <c r="AA174" s="1010">
        <f t="shared" si="70"/>
        <v>0</v>
      </c>
      <c r="AB174" s="1010"/>
      <c r="AC174" s="1010"/>
      <c r="AD174" s="996"/>
      <c r="AE174" s="1010">
        <f t="shared" si="71"/>
        <v>0</v>
      </c>
      <c r="AF174" s="1010"/>
      <c r="AG174" s="1010"/>
      <c r="AH174" s="996"/>
      <c r="AI174" s="1010">
        <f t="shared" si="72"/>
        <v>0</v>
      </c>
      <c r="AJ174" s="1010"/>
      <c r="AK174" s="1010"/>
      <c r="AL174" s="996"/>
      <c r="AM174" s="1010">
        <f t="shared" si="73"/>
        <v>0</v>
      </c>
      <c r="AN174" s="1010"/>
      <c r="AO174" s="1010"/>
      <c r="AP174" s="996"/>
      <c r="AQ174" s="1010">
        <f t="shared" si="74"/>
        <v>0</v>
      </c>
      <c r="AR174" s="1010"/>
      <c r="AS174" s="1010"/>
      <c r="AT174" s="996"/>
      <c r="AU174" s="1010">
        <f t="shared" si="75"/>
        <v>0</v>
      </c>
      <c r="AV174" s="1010"/>
      <c r="AW174" s="1010"/>
      <c r="AX174" s="996"/>
      <c r="AY174" s="1010">
        <f t="shared" si="76"/>
        <v>0</v>
      </c>
      <c r="AZ174" s="1010"/>
      <c r="BA174" s="1010"/>
      <c r="BB174" s="996"/>
      <c r="BC174" s="1010">
        <f t="shared" si="77"/>
        <v>0</v>
      </c>
      <c r="BD174" s="1010"/>
      <c r="BE174" s="1010"/>
      <c r="BF174" s="996"/>
      <c r="BG174" s="1010">
        <f t="shared" si="78"/>
        <v>0</v>
      </c>
      <c r="BH174" s="1010"/>
      <c r="BI174" s="1010"/>
      <c r="BJ174" s="996"/>
      <c r="BK174" s="1010">
        <f t="shared" si="79"/>
        <v>0</v>
      </c>
      <c r="BL174" s="1010"/>
      <c r="BM174" s="1010"/>
      <c r="BN174" s="996"/>
      <c r="BO174" s="1010">
        <f t="shared" si="80"/>
        <v>0</v>
      </c>
      <c r="BP174" s="1010"/>
      <c r="BQ174" s="1010"/>
      <c r="BS174" s="1010">
        <f t="shared" si="81"/>
        <v>0</v>
      </c>
      <c r="BT174" s="1010"/>
      <c r="BU174" s="1010"/>
      <c r="BW174" s="1010">
        <f t="shared" si="82"/>
        <v>0</v>
      </c>
      <c r="BX174" s="1010"/>
      <c r="BY174" s="1010"/>
      <c r="CA174" s="1010">
        <f t="shared" si="83"/>
        <v>0</v>
      </c>
      <c r="CB174" s="1010"/>
      <c r="CC174" s="1010"/>
      <c r="CE174" s="1010">
        <f t="shared" si="84"/>
        <v>0</v>
      </c>
      <c r="CF174" s="1010"/>
      <c r="CG174" s="1010"/>
      <c r="CI174" s="1010">
        <f t="shared" si="85"/>
        <v>0</v>
      </c>
      <c r="CJ174" s="1010"/>
      <c r="CK174" s="1010"/>
      <c r="CM174" s="1010">
        <f t="shared" si="86"/>
        <v>0</v>
      </c>
      <c r="CN174" s="1010"/>
      <c r="CO174" s="1010"/>
      <c r="CQ174" s="1010">
        <f t="shared" si="87"/>
        <v>0</v>
      </c>
      <c r="CR174" s="1010"/>
      <c r="CS174" s="1010"/>
      <c r="CU174" s="1010">
        <f t="shared" si="88"/>
        <v>0</v>
      </c>
      <c r="CV174" s="1010"/>
      <c r="CW174" s="1010"/>
      <c r="CY174" s="1010">
        <f t="shared" si="89"/>
        <v>0</v>
      </c>
      <c r="CZ174" s="1010"/>
      <c r="DA174" s="1010"/>
      <c r="DC174" s="1010">
        <f t="shared" si="90"/>
        <v>0</v>
      </c>
      <c r="DD174" s="1010"/>
      <c r="DE174" s="1010"/>
      <c r="DG174" s="1010">
        <f t="shared" si="91"/>
        <v>0</v>
      </c>
      <c r="DH174" s="1010"/>
      <c r="DI174" s="1010"/>
      <c r="DK174" s="1010">
        <f t="shared" si="92"/>
        <v>0</v>
      </c>
      <c r="DL174" s="1010"/>
      <c r="DM174" s="1010"/>
      <c r="DO174" s="1010"/>
      <c r="DP174" s="1010"/>
      <c r="DQ174" s="1010"/>
      <c r="DS174" s="1010"/>
      <c r="DT174" s="1010"/>
      <c r="DU174" s="1010"/>
      <c r="DW174" s="1010"/>
      <c r="DX174" s="1010"/>
      <c r="DY174" s="1010"/>
      <c r="EA174" s="1010"/>
      <c r="EB174" s="1010"/>
      <c r="EC174" s="1010"/>
    </row>
    <row r="175" spans="2:133" ht="14.25" customHeight="1">
      <c r="B175" s="1978">
        <f t="shared" si="67"/>
        <v>50586</v>
      </c>
      <c r="C175" s="1010">
        <f t="shared" si="64"/>
        <v>12987652.469999425</v>
      </c>
      <c r="D175" s="1010">
        <f t="shared" si="65"/>
        <v>1354428.25</v>
      </c>
      <c r="E175" s="1010">
        <f t="shared" si="66"/>
        <v>65200.85</v>
      </c>
      <c r="F175" s="998"/>
      <c r="G175" s="1010">
        <f t="shared" si="93"/>
        <v>12987652.469999425</v>
      </c>
      <c r="H175" s="1010">
        <v>1354428.25</v>
      </c>
      <c r="I175" s="1010">
        <v>65200.85</v>
      </c>
      <c r="J175" s="996"/>
      <c r="K175" s="1010">
        <f t="shared" si="94"/>
        <v>0</v>
      </c>
      <c r="L175" s="1010"/>
      <c r="M175" s="1010"/>
      <c r="N175" s="1000"/>
      <c r="O175" s="1010">
        <f t="shared" si="95"/>
        <v>0</v>
      </c>
      <c r="P175" s="1010"/>
      <c r="Q175" s="1010"/>
      <c r="R175" s="996"/>
      <c r="S175" s="1010">
        <f t="shared" si="68"/>
        <v>0</v>
      </c>
      <c r="T175" s="1010"/>
      <c r="U175" s="1010"/>
      <c r="V175" s="996"/>
      <c r="W175" s="1010">
        <f t="shared" si="69"/>
        <v>0</v>
      </c>
      <c r="X175" s="1010"/>
      <c r="Y175" s="1010"/>
      <c r="Z175" s="996"/>
      <c r="AA175" s="1010">
        <f t="shared" si="70"/>
        <v>0</v>
      </c>
      <c r="AB175" s="1010"/>
      <c r="AC175" s="1010"/>
      <c r="AD175" s="996"/>
      <c r="AE175" s="1010">
        <f t="shared" si="71"/>
        <v>0</v>
      </c>
      <c r="AF175" s="1010"/>
      <c r="AG175" s="1010"/>
      <c r="AH175" s="996"/>
      <c r="AI175" s="1010">
        <f t="shared" si="72"/>
        <v>0</v>
      </c>
      <c r="AJ175" s="1010"/>
      <c r="AK175" s="1010"/>
      <c r="AL175" s="996"/>
      <c r="AM175" s="1010">
        <f t="shared" si="73"/>
        <v>0</v>
      </c>
      <c r="AN175" s="1010"/>
      <c r="AO175" s="1010"/>
      <c r="AP175" s="996"/>
      <c r="AQ175" s="1010">
        <f t="shared" si="74"/>
        <v>0</v>
      </c>
      <c r="AR175" s="1010"/>
      <c r="AS175" s="1010"/>
      <c r="AT175" s="996"/>
      <c r="AU175" s="1010">
        <f t="shared" si="75"/>
        <v>0</v>
      </c>
      <c r="AV175" s="1010"/>
      <c r="AW175" s="1010"/>
      <c r="AX175" s="996"/>
      <c r="AY175" s="1010">
        <f t="shared" si="76"/>
        <v>0</v>
      </c>
      <c r="AZ175" s="1010"/>
      <c r="BA175" s="1010"/>
      <c r="BB175" s="996"/>
      <c r="BC175" s="1010">
        <f t="shared" si="77"/>
        <v>0</v>
      </c>
      <c r="BD175" s="1010"/>
      <c r="BE175" s="1010"/>
      <c r="BF175" s="996"/>
      <c r="BG175" s="1010">
        <f t="shared" si="78"/>
        <v>0</v>
      </c>
      <c r="BH175" s="1010"/>
      <c r="BI175" s="1010"/>
      <c r="BJ175" s="996"/>
      <c r="BK175" s="1010">
        <f t="shared" si="79"/>
        <v>0</v>
      </c>
      <c r="BL175" s="1010"/>
      <c r="BM175" s="1010"/>
      <c r="BN175" s="996"/>
      <c r="BO175" s="1010">
        <f t="shared" si="80"/>
        <v>0</v>
      </c>
      <c r="BP175" s="1010"/>
      <c r="BQ175" s="1010"/>
      <c r="BS175" s="1010">
        <f t="shared" si="81"/>
        <v>0</v>
      </c>
      <c r="BT175" s="1010"/>
      <c r="BU175" s="1010"/>
      <c r="BW175" s="1010">
        <f t="shared" si="82"/>
        <v>0</v>
      </c>
      <c r="BX175" s="1010"/>
      <c r="BY175" s="1010"/>
      <c r="CA175" s="1010">
        <f t="shared" si="83"/>
        <v>0</v>
      </c>
      <c r="CB175" s="1010"/>
      <c r="CC175" s="1010"/>
      <c r="CE175" s="1010">
        <f t="shared" si="84"/>
        <v>0</v>
      </c>
      <c r="CF175" s="1010"/>
      <c r="CG175" s="1010"/>
      <c r="CI175" s="1010">
        <f t="shared" si="85"/>
        <v>0</v>
      </c>
      <c r="CJ175" s="1010"/>
      <c r="CK175" s="1010"/>
      <c r="CM175" s="1010">
        <f t="shared" si="86"/>
        <v>0</v>
      </c>
      <c r="CN175" s="1010"/>
      <c r="CO175" s="1010"/>
      <c r="CQ175" s="1010">
        <f t="shared" si="87"/>
        <v>0</v>
      </c>
      <c r="CR175" s="1010"/>
      <c r="CS175" s="1010"/>
      <c r="CU175" s="1010">
        <f t="shared" si="88"/>
        <v>0</v>
      </c>
      <c r="CV175" s="1010"/>
      <c r="CW175" s="1010"/>
      <c r="CY175" s="1010">
        <f t="shared" si="89"/>
        <v>0</v>
      </c>
      <c r="CZ175" s="1010"/>
      <c r="DA175" s="1010"/>
      <c r="DC175" s="1010">
        <f t="shared" si="90"/>
        <v>0</v>
      </c>
      <c r="DD175" s="1010"/>
      <c r="DE175" s="1010"/>
      <c r="DG175" s="1010">
        <f t="shared" si="91"/>
        <v>0</v>
      </c>
      <c r="DH175" s="1010"/>
      <c r="DI175" s="1010"/>
      <c r="DK175" s="1010">
        <f t="shared" si="92"/>
        <v>0</v>
      </c>
      <c r="DL175" s="1010"/>
      <c r="DM175" s="1010"/>
      <c r="DO175" s="1010"/>
      <c r="DP175" s="1010"/>
      <c r="DQ175" s="1010"/>
      <c r="DS175" s="1010"/>
      <c r="DT175" s="1010"/>
      <c r="DU175" s="1010"/>
      <c r="DW175" s="1010"/>
      <c r="DX175" s="1010"/>
      <c r="DY175" s="1010"/>
      <c r="EA175" s="1010"/>
      <c r="EB175" s="1010"/>
      <c r="EC175" s="1010"/>
    </row>
    <row r="176" spans="2:133" ht="14.25" customHeight="1">
      <c r="B176" s="1978">
        <f t="shared" si="67"/>
        <v>50617</v>
      </c>
      <c r="C176" s="1010">
        <f t="shared" si="64"/>
        <v>11633224.219999425</v>
      </c>
      <c r="D176" s="1010">
        <f t="shared" si="65"/>
        <v>1277046.19</v>
      </c>
      <c r="E176" s="1010">
        <f t="shared" si="66"/>
        <v>58711.08</v>
      </c>
      <c r="F176" s="998"/>
      <c r="G176" s="1010">
        <f t="shared" si="93"/>
        <v>11633224.219999425</v>
      </c>
      <c r="H176" s="1010">
        <v>1277046.19</v>
      </c>
      <c r="I176" s="1010">
        <v>58711.08</v>
      </c>
      <c r="J176" s="996"/>
      <c r="K176" s="1010">
        <f t="shared" si="94"/>
        <v>0</v>
      </c>
      <c r="L176" s="1010"/>
      <c r="M176" s="1010"/>
      <c r="N176" s="1000"/>
      <c r="O176" s="1010">
        <f t="shared" si="95"/>
        <v>0</v>
      </c>
      <c r="P176" s="1010"/>
      <c r="Q176" s="1010"/>
      <c r="R176" s="996"/>
      <c r="S176" s="1010">
        <f t="shared" si="68"/>
        <v>0</v>
      </c>
      <c r="T176" s="1010"/>
      <c r="U176" s="1010"/>
      <c r="V176" s="996"/>
      <c r="W176" s="1010">
        <f t="shared" si="69"/>
        <v>0</v>
      </c>
      <c r="X176" s="1010"/>
      <c r="Y176" s="1010"/>
      <c r="Z176" s="996"/>
      <c r="AA176" s="1010">
        <f t="shared" si="70"/>
        <v>0</v>
      </c>
      <c r="AB176" s="1010"/>
      <c r="AC176" s="1010"/>
      <c r="AD176" s="996"/>
      <c r="AE176" s="1010">
        <f t="shared" si="71"/>
        <v>0</v>
      </c>
      <c r="AF176" s="1010"/>
      <c r="AG176" s="1010"/>
      <c r="AH176" s="996"/>
      <c r="AI176" s="1010">
        <f t="shared" si="72"/>
        <v>0</v>
      </c>
      <c r="AJ176" s="1010"/>
      <c r="AK176" s="1010"/>
      <c r="AL176" s="996"/>
      <c r="AM176" s="1010">
        <f t="shared" si="73"/>
        <v>0</v>
      </c>
      <c r="AN176" s="1010"/>
      <c r="AO176" s="1010"/>
      <c r="AP176" s="996"/>
      <c r="AQ176" s="1010">
        <f t="shared" si="74"/>
        <v>0</v>
      </c>
      <c r="AR176" s="1010"/>
      <c r="AS176" s="1010"/>
      <c r="AT176" s="996"/>
      <c r="AU176" s="1010">
        <f t="shared" si="75"/>
        <v>0</v>
      </c>
      <c r="AV176" s="1010"/>
      <c r="AW176" s="1010"/>
      <c r="AX176" s="996"/>
      <c r="AY176" s="1010">
        <f t="shared" si="76"/>
        <v>0</v>
      </c>
      <c r="AZ176" s="1010"/>
      <c r="BA176" s="1010"/>
      <c r="BB176" s="996"/>
      <c r="BC176" s="1010">
        <f t="shared" si="77"/>
        <v>0</v>
      </c>
      <c r="BD176" s="1010"/>
      <c r="BE176" s="1010"/>
      <c r="BF176" s="996"/>
      <c r="BG176" s="1010">
        <f t="shared" si="78"/>
        <v>0</v>
      </c>
      <c r="BH176" s="1010"/>
      <c r="BI176" s="1010"/>
      <c r="BJ176" s="996"/>
      <c r="BK176" s="1010">
        <f t="shared" si="79"/>
        <v>0</v>
      </c>
      <c r="BL176" s="1010"/>
      <c r="BM176" s="1010"/>
      <c r="BN176" s="996"/>
      <c r="BO176" s="1010">
        <f t="shared" si="80"/>
        <v>0</v>
      </c>
      <c r="BP176" s="1010"/>
      <c r="BQ176" s="1010"/>
      <c r="BS176" s="1010">
        <f t="shared" si="81"/>
        <v>0</v>
      </c>
      <c r="BT176" s="1010"/>
      <c r="BU176" s="1010"/>
      <c r="BW176" s="1010">
        <f t="shared" si="82"/>
        <v>0</v>
      </c>
      <c r="BX176" s="1010"/>
      <c r="BY176" s="1010"/>
      <c r="CA176" s="1010">
        <f t="shared" si="83"/>
        <v>0</v>
      </c>
      <c r="CB176" s="1010"/>
      <c r="CC176" s="1010"/>
      <c r="CE176" s="1010">
        <f t="shared" si="84"/>
        <v>0</v>
      </c>
      <c r="CF176" s="1010"/>
      <c r="CG176" s="1010"/>
      <c r="CI176" s="1010">
        <f t="shared" si="85"/>
        <v>0</v>
      </c>
      <c r="CJ176" s="1010"/>
      <c r="CK176" s="1010"/>
      <c r="CM176" s="1010">
        <f t="shared" si="86"/>
        <v>0</v>
      </c>
      <c r="CN176" s="1010"/>
      <c r="CO176" s="1010"/>
      <c r="CQ176" s="1010">
        <f t="shared" si="87"/>
        <v>0</v>
      </c>
      <c r="CR176" s="1010"/>
      <c r="CS176" s="1010"/>
      <c r="CU176" s="1010">
        <f t="shared" si="88"/>
        <v>0</v>
      </c>
      <c r="CV176" s="1010"/>
      <c r="CW176" s="1010"/>
      <c r="CY176" s="1010">
        <f t="shared" si="89"/>
        <v>0</v>
      </c>
      <c r="CZ176" s="1010"/>
      <c r="DA176" s="1010"/>
      <c r="DC176" s="1010">
        <f t="shared" si="90"/>
        <v>0</v>
      </c>
      <c r="DD176" s="1010"/>
      <c r="DE176" s="1010"/>
      <c r="DG176" s="1010">
        <f t="shared" si="91"/>
        <v>0</v>
      </c>
      <c r="DH176" s="1010"/>
      <c r="DI176" s="1010"/>
      <c r="DK176" s="1010">
        <f t="shared" si="92"/>
        <v>0</v>
      </c>
      <c r="DL176" s="1010"/>
      <c r="DM176" s="1010"/>
      <c r="DO176" s="1010"/>
      <c r="DP176" s="1010"/>
      <c r="DQ176" s="1010"/>
      <c r="DS176" s="1010"/>
      <c r="DT176" s="1010"/>
      <c r="DU176" s="1010"/>
      <c r="DW176" s="1010"/>
      <c r="DX176" s="1010"/>
      <c r="DY176" s="1010"/>
      <c r="EA176" s="1010"/>
      <c r="EB176" s="1010"/>
      <c r="EC176" s="1010"/>
    </row>
    <row r="177" spans="2:133" ht="14.25" customHeight="1">
      <c r="B177" s="1978">
        <f t="shared" si="67"/>
        <v>50648</v>
      </c>
      <c r="C177" s="1010">
        <f t="shared" si="64"/>
        <v>10356178.029999426</v>
      </c>
      <c r="D177" s="1010">
        <f t="shared" si="65"/>
        <v>1210116.5</v>
      </c>
      <c r="E177" s="1010">
        <f t="shared" si="66"/>
        <v>52516.83</v>
      </c>
      <c r="F177" s="998"/>
      <c r="G177" s="1010">
        <f t="shared" si="93"/>
        <v>10356178.029999426</v>
      </c>
      <c r="H177" s="1010">
        <v>1210116.5</v>
      </c>
      <c r="I177" s="1010">
        <v>52516.83</v>
      </c>
      <c r="J177" s="996"/>
      <c r="K177" s="1010">
        <f t="shared" si="94"/>
        <v>0</v>
      </c>
      <c r="L177" s="1010"/>
      <c r="M177" s="1010"/>
      <c r="N177" s="1000"/>
      <c r="O177" s="1010">
        <f t="shared" si="95"/>
        <v>0</v>
      </c>
      <c r="P177" s="1010"/>
      <c r="Q177" s="1010"/>
      <c r="R177" s="996"/>
      <c r="S177" s="1010">
        <f t="shared" si="68"/>
        <v>0</v>
      </c>
      <c r="T177" s="1010"/>
      <c r="U177" s="1010"/>
      <c r="V177" s="996"/>
      <c r="W177" s="1010">
        <f t="shared" si="69"/>
        <v>0</v>
      </c>
      <c r="X177" s="1010"/>
      <c r="Y177" s="1010"/>
      <c r="Z177" s="996"/>
      <c r="AA177" s="1010">
        <f t="shared" si="70"/>
        <v>0</v>
      </c>
      <c r="AB177" s="1010"/>
      <c r="AC177" s="1010"/>
      <c r="AD177" s="996"/>
      <c r="AE177" s="1010">
        <f t="shared" si="71"/>
        <v>0</v>
      </c>
      <c r="AF177" s="1010"/>
      <c r="AG177" s="1010"/>
      <c r="AH177" s="996"/>
      <c r="AI177" s="1010">
        <f t="shared" si="72"/>
        <v>0</v>
      </c>
      <c r="AJ177" s="1010"/>
      <c r="AK177" s="1010"/>
      <c r="AL177" s="996"/>
      <c r="AM177" s="1010">
        <f t="shared" si="73"/>
        <v>0</v>
      </c>
      <c r="AN177" s="1010"/>
      <c r="AO177" s="1010"/>
      <c r="AP177" s="996"/>
      <c r="AQ177" s="1010">
        <f t="shared" si="74"/>
        <v>0</v>
      </c>
      <c r="AR177" s="1010"/>
      <c r="AS177" s="1010"/>
      <c r="AT177" s="996"/>
      <c r="AU177" s="1010">
        <f t="shared" si="75"/>
        <v>0</v>
      </c>
      <c r="AV177" s="1010"/>
      <c r="AW177" s="1010"/>
      <c r="AX177" s="996"/>
      <c r="AY177" s="1010">
        <f t="shared" si="76"/>
        <v>0</v>
      </c>
      <c r="AZ177" s="1010"/>
      <c r="BA177" s="1010"/>
      <c r="BB177" s="996"/>
      <c r="BC177" s="1010">
        <f t="shared" si="77"/>
        <v>0</v>
      </c>
      <c r="BD177" s="1010"/>
      <c r="BE177" s="1010"/>
      <c r="BF177" s="996"/>
      <c r="BG177" s="1010">
        <f t="shared" si="78"/>
        <v>0</v>
      </c>
      <c r="BH177" s="1010"/>
      <c r="BI177" s="1010"/>
      <c r="BJ177" s="996"/>
      <c r="BK177" s="1010">
        <f t="shared" si="79"/>
        <v>0</v>
      </c>
      <c r="BL177" s="1010"/>
      <c r="BM177" s="1010"/>
      <c r="BN177" s="996"/>
      <c r="BO177" s="1010">
        <f t="shared" si="80"/>
        <v>0</v>
      </c>
      <c r="BP177" s="1010"/>
      <c r="BQ177" s="1010"/>
      <c r="BS177" s="1010">
        <f t="shared" si="81"/>
        <v>0</v>
      </c>
      <c r="BT177" s="1010"/>
      <c r="BU177" s="1010"/>
      <c r="BW177" s="1010">
        <f t="shared" si="82"/>
        <v>0</v>
      </c>
      <c r="BX177" s="1010"/>
      <c r="BY177" s="1010"/>
      <c r="CA177" s="1010">
        <f t="shared" si="83"/>
        <v>0</v>
      </c>
      <c r="CB177" s="1010"/>
      <c r="CC177" s="1010"/>
      <c r="CE177" s="1010">
        <f t="shared" si="84"/>
        <v>0</v>
      </c>
      <c r="CF177" s="1010"/>
      <c r="CG177" s="1010"/>
      <c r="CI177" s="1010">
        <f t="shared" si="85"/>
        <v>0</v>
      </c>
      <c r="CJ177" s="1010"/>
      <c r="CK177" s="1010"/>
      <c r="CM177" s="1010">
        <f t="shared" si="86"/>
        <v>0</v>
      </c>
      <c r="CN177" s="1010"/>
      <c r="CO177" s="1010"/>
      <c r="CQ177" s="1010">
        <f t="shared" si="87"/>
        <v>0</v>
      </c>
      <c r="CR177" s="1010"/>
      <c r="CS177" s="1010"/>
      <c r="CU177" s="1010">
        <f t="shared" si="88"/>
        <v>0</v>
      </c>
      <c r="CV177" s="1010"/>
      <c r="CW177" s="1010"/>
      <c r="CY177" s="1010">
        <f t="shared" si="89"/>
        <v>0</v>
      </c>
      <c r="CZ177" s="1010"/>
      <c r="DA177" s="1010"/>
      <c r="DC177" s="1010">
        <f t="shared" si="90"/>
        <v>0</v>
      </c>
      <c r="DD177" s="1010"/>
      <c r="DE177" s="1010"/>
      <c r="DG177" s="1010">
        <f t="shared" si="91"/>
        <v>0</v>
      </c>
      <c r="DH177" s="1010"/>
      <c r="DI177" s="1010"/>
      <c r="DK177" s="1010">
        <f t="shared" si="92"/>
        <v>0</v>
      </c>
      <c r="DL177" s="1010"/>
      <c r="DM177" s="1010"/>
      <c r="DO177" s="1010"/>
      <c r="DP177" s="1010"/>
      <c r="DQ177" s="1010"/>
      <c r="DS177" s="1010"/>
      <c r="DT177" s="1010"/>
      <c r="DU177" s="1010"/>
      <c r="DW177" s="1010"/>
      <c r="DX177" s="1010"/>
      <c r="DY177" s="1010"/>
      <c r="EA177" s="1010"/>
      <c r="EB177" s="1010"/>
      <c r="EC177" s="1010"/>
    </row>
    <row r="178" spans="2:133" ht="14.25" customHeight="1">
      <c r="B178" s="1978">
        <f t="shared" si="67"/>
        <v>50678</v>
      </c>
      <c r="C178" s="1010">
        <f t="shared" si="64"/>
        <v>9146061.5299994256</v>
      </c>
      <c r="D178" s="1010">
        <f t="shared" si="65"/>
        <v>1128727.54</v>
      </c>
      <c r="E178" s="1010">
        <f t="shared" si="66"/>
        <v>46605</v>
      </c>
      <c r="F178" s="998"/>
      <c r="G178" s="1010">
        <f t="shared" si="93"/>
        <v>9146061.5299994256</v>
      </c>
      <c r="H178" s="1010">
        <v>1128727.54</v>
      </c>
      <c r="I178" s="1010">
        <v>46605</v>
      </c>
      <c r="J178" s="996"/>
      <c r="K178" s="1010">
        <f t="shared" si="94"/>
        <v>0</v>
      </c>
      <c r="L178" s="1010"/>
      <c r="M178" s="1010"/>
      <c r="N178" s="1000"/>
      <c r="O178" s="1010">
        <f t="shared" si="95"/>
        <v>0</v>
      </c>
      <c r="P178" s="1010"/>
      <c r="Q178" s="1010"/>
      <c r="R178" s="996"/>
      <c r="S178" s="1010">
        <f t="shared" si="68"/>
        <v>0</v>
      </c>
      <c r="T178" s="1010"/>
      <c r="U178" s="1010"/>
      <c r="V178" s="996"/>
      <c r="W178" s="1010">
        <f t="shared" si="69"/>
        <v>0</v>
      </c>
      <c r="X178" s="1010"/>
      <c r="Y178" s="1010"/>
      <c r="Z178" s="996"/>
      <c r="AA178" s="1010">
        <f t="shared" si="70"/>
        <v>0</v>
      </c>
      <c r="AB178" s="1010"/>
      <c r="AC178" s="1010"/>
      <c r="AD178" s="996"/>
      <c r="AE178" s="1010">
        <f t="shared" si="71"/>
        <v>0</v>
      </c>
      <c r="AF178" s="1010"/>
      <c r="AG178" s="1010"/>
      <c r="AH178" s="996"/>
      <c r="AI178" s="1010">
        <f t="shared" si="72"/>
        <v>0</v>
      </c>
      <c r="AJ178" s="1010"/>
      <c r="AK178" s="1010"/>
      <c r="AL178" s="996"/>
      <c r="AM178" s="1010">
        <f t="shared" si="73"/>
        <v>0</v>
      </c>
      <c r="AN178" s="1010"/>
      <c r="AO178" s="1010"/>
      <c r="AP178" s="996"/>
      <c r="AQ178" s="1010">
        <f t="shared" si="74"/>
        <v>0</v>
      </c>
      <c r="AR178" s="1010"/>
      <c r="AS178" s="1010"/>
      <c r="AT178" s="996"/>
      <c r="AU178" s="1010">
        <f t="shared" si="75"/>
        <v>0</v>
      </c>
      <c r="AV178" s="1010"/>
      <c r="AW178" s="1010"/>
      <c r="AX178" s="996"/>
      <c r="AY178" s="1010">
        <f t="shared" si="76"/>
        <v>0</v>
      </c>
      <c r="AZ178" s="1010"/>
      <c r="BA178" s="1010"/>
      <c r="BB178" s="996"/>
      <c r="BC178" s="1010">
        <f t="shared" si="77"/>
        <v>0</v>
      </c>
      <c r="BD178" s="1010"/>
      <c r="BE178" s="1010"/>
      <c r="BF178" s="996"/>
      <c r="BG178" s="1010">
        <f t="shared" si="78"/>
        <v>0</v>
      </c>
      <c r="BH178" s="1010"/>
      <c r="BI178" s="1010"/>
      <c r="BJ178" s="996"/>
      <c r="BK178" s="1010">
        <f t="shared" si="79"/>
        <v>0</v>
      </c>
      <c r="BL178" s="1010"/>
      <c r="BM178" s="1010"/>
      <c r="BN178" s="996"/>
      <c r="BO178" s="1010">
        <f t="shared" si="80"/>
        <v>0</v>
      </c>
      <c r="BP178" s="1010"/>
      <c r="BQ178" s="1010"/>
      <c r="BS178" s="1010">
        <f t="shared" si="81"/>
        <v>0</v>
      </c>
      <c r="BT178" s="1010"/>
      <c r="BU178" s="1010"/>
      <c r="BW178" s="1010">
        <f t="shared" si="82"/>
        <v>0</v>
      </c>
      <c r="BX178" s="1010"/>
      <c r="BY178" s="1010"/>
      <c r="CA178" s="1010">
        <f t="shared" si="83"/>
        <v>0</v>
      </c>
      <c r="CB178" s="1010"/>
      <c r="CC178" s="1010"/>
      <c r="CE178" s="1010">
        <f t="shared" si="84"/>
        <v>0</v>
      </c>
      <c r="CF178" s="1010"/>
      <c r="CG178" s="1010"/>
      <c r="CI178" s="1010">
        <f t="shared" si="85"/>
        <v>0</v>
      </c>
      <c r="CJ178" s="1010"/>
      <c r="CK178" s="1010"/>
      <c r="CM178" s="1010">
        <f t="shared" si="86"/>
        <v>0</v>
      </c>
      <c r="CN178" s="1010"/>
      <c r="CO178" s="1010"/>
      <c r="CQ178" s="1010">
        <f t="shared" si="87"/>
        <v>0</v>
      </c>
      <c r="CR178" s="1010"/>
      <c r="CS178" s="1010"/>
      <c r="CU178" s="1010">
        <f t="shared" si="88"/>
        <v>0</v>
      </c>
      <c r="CV178" s="1010"/>
      <c r="CW178" s="1010"/>
      <c r="CY178" s="1010">
        <f t="shared" si="89"/>
        <v>0</v>
      </c>
      <c r="CZ178" s="1010"/>
      <c r="DA178" s="1010"/>
      <c r="DC178" s="1010">
        <f t="shared" si="90"/>
        <v>0</v>
      </c>
      <c r="DD178" s="1010"/>
      <c r="DE178" s="1010"/>
      <c r="DG178" s="1010">
        <f t="shared" si="91"/>
        <v>0</v>
      </c>
      <c r="DH178" s="1010"/>
      <c r="DI178" s="1010"/>
      <c r="DK178" s="1010">
        <f t="shared" si="92"/>
        <v>0</v>
      </c>
      <c r="DL178" s="1010"/>
      <c r="DM178" s="1010"/>
      <c r="DO178" s="1010"/>
      <c r="DP178" s="1010"/>
      <c r="DQ178" s="1010"/>
      <c r="DS178" s="1010"/>
      <c r="DT178" s="1010"/>
      <c r="DU178" s="1010"/>
      <c r="DW178" s="1010"/>
      <c r="DX178" s="1010"/>
      <c r="DY178" s="1010"/>
      <c r="EA178" s="1010"/>
      <c r="EB178" s="1010"/>
      <c r="EC178" s="1010"/>
    </row>
    <row r="179" spans="2:133" ht="14.25" customHeight="1">
      <c r="B179" s="1978">
        <f t="shared" si="67"/>
        <v>50709</v>
      </c>
      <c r="C179" s="1010">
        <f t="shared" si="64"/>
        <v>8017333.9899994256</v>
      </c>
      <c r="D179" s="1010">
        <f t="shared" si="65"/>
        <v>1051431.4099999999</v>
      </c>
      <c r="E179" s="1010">
        <f t="shared" si="66"/>
        <v>41019.01</v>
      </c>
      <c r="F179" s="998"/>
      <c r="G179" s="1010">
        <f t="shared" si="93"/>
        <v>8017333.9899994256</v>
      </c>
      <c r="H179" s="1010">
        <v>1051431.4099999999</v>
      </c>
      <c r="I179" s="1010">
        <v>41019.01</v>
      </c>
      <c r="J179" s="996"/>
      <c r="K179" s="1010">
        <f t="shared" si="94"/>
        <v>0</v>
      </c>
      <c r="L179" s="1010"/>
      <c r="M179" s="1010"/>
      <c r="N179" s="1000"/>
      <c r="O179" s="1010">
        <f t="shared" si="95"/>
        <v>0</v>
      </c>
      <c r="P179" s="1010"/>
      <c r="Q179" s="1010"/>
      <c r="R179" s="996"/>
      <c r="S179" s="1010">
        <f t="shared" si="68"/>
        <v>0</v>
      </c>
      <c r="T179" s="1010"/>
      <c r="U179" s="1010"/>
      <c r="V179" s="996"/>
      <c r="W179" s="1010">
        <f t="shared" si="69"/>
        <v>0</v>
      </c>
      <c r="X179" s="1010"/>
      <c r="Y179" s="1010"/>
      <c r="Z179" s="996"/>
      <c r="AA179" s="1010">
        <f t="shared" si="70"/>
        <v>0</v>
      </c>
      <c r="AB179" s="1010"/>
      <c r="AC179" s="1010"/>
      <c r="AD179" s="996"/>
      <c r="AE179" s="1010">
        <f t="shared" si="71"/>
        <v>0</v>
      </c>
      <c r="AF179" s="1010"/>
      <c r="AG179" s="1010"/>
      <c r="AH179" s="996"/>
      <c r="AI179" s="1010">
        <f t="shared" si="72"/>
        <v>0</v>
      </c>
      <c r="AJ179" s="1010"/>
      <c r="AK179" s="1010"/>
      <c r="AL179" s="996"/>
      <c r="AM179" s="1010">
        <f t="shared" si="73"/>
        <v>0</v>
      </c>
      <c r="AN179" s="1010"/>
      <c r="AO179" s="1010"/>
      <c r="AP179" s="996"/>
      <c r="AQ179" s="1010">
        <f t="shared" si="74"/>
        <v>0</v>
      </c>
      <c r="AR179" s="1010"/>
      <c r="AS179" s="1010"/>
      <c r="AT179" s="996"/>
      <c r="AU179" s="1010">
        <f t="shared" si="75"/>
        <v>0</v>
      </c>
      <c r="AV179" s="1010"/>
      <c r="AW179" s="1010"/>
      <c r="AX179" s="996"/>
      <c r="AY179" s="1010">
        <f t="shared" si="76"/>
        <v>0</v>
      </c>
      <c r="AZ179" s="1010"/>
      <c r="BA179" s="1010"/>
      <c r="BB179" s="996"/>
      <c r="BC179" s="1010">
        <f t="shared" si="77"/>
        <v>0</v>
      </c>
      <c r="BD179" s="1010"/>
      <c r="BE179" s="1010"/>
      <c r="BF179" s="996"/>
      <c r="BG179" s="1010">
        <f t="shared" si="78"/>
        <v>0</v>
      </c>
      <c r="BH179" s="1010"/>
      <c r="BI179" s="1010"/>
      <c r="BJ179" s="996"/>
      <c r="BK179" s="1010">
        <f t="shared" si="79"/>
        <v>0</v>
      </c>
      <c r="BL179" s="1010"/>
      <c r="BM179" s="1010"/>
      <c r="BN179" s="996"/>
      <c r="BO179" s="1010">
        <f t="shared" si="80"/>
        <v>0</v>
      </c>
      <c r="BP179" s="1010"/>
      <c r="BQ179" s="1010"/>
      <c r="BS179" s="1010">
        <f t="shared" si="81"/>
        <v>0</v>
      </c>
      <c r="BT179" s="1010"/>
      <c r="BU179" s="1010"/>
      <c r="BW179" s="1010">
        <f t="shared" si="82"/>
        <v>0</v>
      </c>
      <c r="BX179" s="1010"/>
      <c r="BY179" s="1010"/>
      <c r="CA179" s="1010">
        <f t="shared" si="83"/>
        <v>0</v>
      </c>
      <c r="CB179" s="1010"/>
      <c r="CC179" s="1010"/>
      <c r="CE179" s="1010">
        <f t="shared" si="84"/>
        <v>0</v>
      </c>
      <c r="CF179" s="1010"/>
      <c r="CG179" s="1010"/>
      <c r="CI179" s="1010">
        <f t="shared" si="85"/>
        <v>0</v>
      </c>
      <c r="CJ179" s="1010"/>
      <c r="CK179" s="1010"/>
      <c r="CM179" s="1010">
        <f t="shared" si="86"/>
        <v>0</v>
      </c>
      <c r="CN179" s="1010"/>
      <c r="CO179" s="1010"/>
      <c r="CQ179" s="1010">
        <f t="shared" si="87"/>
        <v>0</v>
      </c>
      <c r="CR179" s="1010"/>
      <c r="CS179" s="1010"/>
      <c r="CU179" s="1010">
        <f t="shared" si="88"/>
        <v>0</v>
      </c>
      <c r="CV179" s="1010"/>
      <c r="CW179" s="1010"/>
      <c r="CY179" s="1010">
        <f t="shared" si="89"/>
        <v>0</v>
      </c>
      <c r="CZ179" s="1010"/>
      <c r="DA179" s="1010"/>
      <c r="DC179" s="1010">
        <f t="shared" si="90"/>
        <v>0</v>
      </c>
      <c r="DD179" s="1010"/>
      <c r="DE179" s="1010"/>
      <c r="DG179" s="1010">
        <f t="shared" si="91"/>
        <v>0</v>
      </c>
      <c r="DH179" s="1010"/>
      <c r="DI179" s="1010"/>
      <c r="DK179" s="1010">
        <f t="shared" si="92"/>
        <v>0</v>
      </c>
      <c r="DL179" s="1010"/>
      <c r="DM179" s="1010"/>
      <c r="DO179" s="1010"/>
      <c r="DP179" s="1010"/>
      <c r="DQ179" s="1010"/>
      <c r="DS179" s="1010"/>
      <c r="DT179" s="1010"/>
      <c r="DU179" s="1010"/>
      <c r="DW179" s="1010"/>
      <c r="DX179" s="1010"/>
      <c r="DY179" s="1010"/>
      <c r="EA179" s="1010"/>
      <c r="EB179" s="1010"/>
      <c r="EC179" s="1010"/>
    </row>
    <row r="180" spans="2:133" ht="14.25" customHeight="1">
      <c r="B180" s="1978">
        <f t="shared" si="67"/>
        <v>50739</v>
      </c>
      <c r="C180" s="1010">
        <f t="shared" si="64"/>
        <v>6965902.5799994254</v>
      </c>
      <c r="D180" s="1010">
        <f t="shared" si="65"/>
        <v>982393.98</v>
      </c>
      <c r="E180" s="1010">
        <f t="shared" si="66"/>
        <v>35707.1</v>
      </c>
      <c r="F180" s="998"/>
      <c r="G180" s="1010">
        <f t="shared" si="93"/>
        <v>6965902.5799994254</v>
      </c>
      <c r="H180" s="1010">
        <v>982393.98</v>
      </c>
      <c r="I180" s="1010">
        <v>35707.1</v>
      </c>
      <c r="J180" s="996"/>
      <c r="K180" s="1010">
        <f t="shared" si="94"/>
        <v>0</v>
      </c>
      <c r="L180" s="1010"/>
      <c r="M180" s="1010"/>
      <c r="N180" s="1000"/>
      <c r="O180" s="1010">
        <f t="shared" si="95"/>
        <v>0</v>
      </c>
      <c r="P180" s="1010"/>
      <c r="Q180" s="1010"/>
      <c r="R180" s="996"/>
      <c r="S180" s="1010">
        <f t="shared" si="68"/>
        <v>0</v>
      </c>
      <c r="T180" s="1010"/>
      <c r="U180" s="1010"/>
      <c r="V180" s="996"/>
      <c r="W180" s="1010">
        <f t="shared" si="69"/>
        <v>0</v>
      </c>
      <c r="X180" s="1010"/>
      <c r="Y180" s="1010"/>
      <c r="Z180" s="996"/>
      <c r="AA180" s="1010">
        <f t="shared" si="70"/>
        <v>0</v>
      </c>
      <c r="AB180" s="1010"/>
      <c r="AC180" s="1010"/>
      <c r="AD180" s="996"/>
      <c r="AE180" s="1010">
        <f t="shared" si="71"/>
        <v>0</v>
      </c>
      <c r="AF180" s="1010"/>
      <c r="AG180" s="1010"/>
      <c r="AH180" s="996"/>
      <c r="AI180" s="1010">
        <f t="shared" si="72"/>
        <v>0</v>
      </c>
      <c r="AJ180" s="1010"/>
      <c r="AK180" s="1010"/>
      <c r="AL180" s="996"/>
      <c r="AM180" s="1010">
        <f t="shared" si="73"/>
        <v>0</v>
      </c>
      <c r="AN180" s="1010"/>
      <c r="AO180" s="1010"/>
      <c r="AP180" s="996"/>
      <c r="AQ180" s="1010">
        <f t="shared" si="74"/>
        <v>0</v>
      </c>
      <c r="AR180" s="1010"/>
      <c r="AS180" s="1010"/>
      <c r="AT180" s="996"/>
      <c r="AU180" s="1010">
        <f t="shared" si="75"/>
        <v>0</v>
      </c>
      <c r="AV180" s="1010"/>
      <c r="AW180" s="1010"/>
      <c r="AX180" s="996"/>
      <c r="AY180" s="1010">
        <f t="shared" si="76"/>
        <v>0</v>
      </c>
      <c r="AZ180" s="1010"/>
      <c r="BA180" s="1010"/>
      <c r="BB180" s="996"/>
      <c r="BC180" s="1010">
        <f t="shared" si="77"/>
        <v>0</v>
      </c>
      <c r="BD180" s="1010"/>
      <c r="BE180" s="1010"/>
      <c r="BF180" s="996"/>
      <c r="BG180" s="1010">
        <f t="shared" si="78"/>
        <v>0</v>
      </c>
      <c r="BH180" s="1010"/>
      <c r="BI180" s="1010"/>
      <c r="BJ180" s="996"/>
      <c r="BK180" s="1010">
        <f t="shared" si="79"/>
        <v>0</v>
      </c>
      <c r="BL180" s="1010"/>
      <c r="BM180" s="1010"/>
      <c r="BN180" s="996"/>
      <c r="BO180" s="1010">
        <f t="shared" si="80"/>
        <v>0</v>
      </c>
      <c r="BP180" s="1010"/>
      <c r="BQ180" s="1010"/>
      <c r="BS180" s="1010">
        <f t="shared" si="81"/>
        <v>0</v>
      </c>
      <c r="BT180" s="1010"/>
      <c r="BU180" s="1010"/>
      <c r="BW180" s="1010">
        <f t="shared" si="82"/>
        <v>0</v>
      </c>
      <c r="BX180" s="1010"/>
      <c r="BY180" s="1010"/>
      <c r="CA180" s="1010">
        <f t="shared" si="83"/>
        <v>0</v>
      </c>
      <c r="CB180" s="1010"/>
      <c r="CC180" s="1010"/>
      <c r="CE180" s="1010">
        <f t="shared" si="84"/>
        <v>0</v>
      </c>
      <c r="CF180" s="1010"/>
      <c r="CG180" s="1010"/>
      <c r="CI180" s="1010">
        <f t="shared" si="85"/>
        <v>0</v>
      </c>
      <c r="CJ180" s="1010"/>
      <c r="CK180" s="1010"/>
      <c r="CM180" s="1010">
        <f t="shared" si="86"/>
        <v>0</v>
      </c>
      <c r="CN180" s="1010"/>
      <c r="CO180" s="1010"/>
      <c r="CQ180" s="1010">
        <f t="shared" si="87"/>
        <v>0</v>
      </c>
      <c r="CR180" s="1010"/>
      <c r="CS180" s="1010"/>
      <c r="CU180" s="1010">
        <f t="shared" si="88"/>
        <v>0</v>
      </c>
      <c r="CV180" s="1010"/>
      <c r="CW180" s="1010"/>
      <c r="CY180" s="1010">
        <f t="shared" si="89"/>
        <v>0</v>
      </c>
      <c r="CZ180" s="1010"/>
      <c r="DA180" s="1010"/>
      <c r="DC180" s="1010">
        <f t="shared" si="90"/>
        <v>0</v>
      </c>
      <c r="DD180" s="1010"/>
      <c r="DE180" s="1010"/>
      <c r="DG180" s="1010">
        <f t="shared" si="91"/>
        <v>0</v>
      </c>
      <c r="DH180" s="1010"/>
      <c r="DI180" s="1010"/>
      <c r="DK180" s="1010">
        <f t="shared" si="92"/>
        <v>0</v>
      </c>
      <c r="DL180" s="1010"/>
      <c r="DM180" s="1010"/>
      <c r="DO180" s="1010"/>
      <c r="DP180" s="1010"/>
      <c r="DQ180" s="1010"/>
      <c r="DS180" s="1010"/>
      <c r="DT180" s="1010"/>
      <c r="DU180" s="1010"/>
      <c r="DW180" s="1010"/>
      <c r="DX180" s="1010"/>
      <c r="DY180" s="1010"/>
      <c r="EA180" s="1010"/>
      <c r="EB180" s="1010"/>
      <c r="EC180" s="1010"/>
    </row>
    <row r="181" spans="2:133" ht="14.25" customHeight="1">
      <c r="B181" s="1978">
        <f t="shared" si="67"/>
        <v>50770</v>
      </c>
      <c r="C181" s="1010">
        <f t="shared" si="64"/>
        <v>5983508.5999994259</v>
      </c>
      <c r="D181" s="1010">
        <f t="shared" si="65"/>
        <v>915831.68</v>
      </c>
      <c r="E181" s="1010">
        <f t="shared" si="66"/>
        <v>30795.3</v>
      </c>
      <c r="F181" s="998"/>
      <c r="G181" s="1010">
        <f t="shared" si="93"/>
        <v>5983508.5999994259</v>
      </c>
      <c r="H181" s="1010">
        <v>915831.68</v>
      </c>
      <c r="I181" s="1010">
        <v>30795.3</v>
      </c>
      <c r="J181" s="996"/>
      <c r="K181" s="1010">
        <f t="shared" si="94"/>
        <v>0</v>
      </c>
      <c r="L181" s="1010"/>
      <c r="M181" s="1010"/>
      <c r="N181" s="1000"/>
      <c r="O181" s="1010">
        <f t="shared" si="95"/>
        <v>0</v>
      </c>
      <c r="P181" s="1010"/>
      <c r="Q181" s="1010"/>
      <c r="R181" s="996"/>
      <c r="S181" s="1010">
        <f t="shared" si="68"/>
        <v>0</v>
      </c>
      <c r="T181" s="1010"/>
      <c r="U181" s="1010"/>
      <c r="V181" s="996"/>
      <c r="W181" s="1010">
        <f t="shared" si="69"/>
        <v>0</v>
      </c>
      <c r="X181" s="1010"/>
      <c r="Y181" s="1010"/>
      <c r="Z181" s="996"/>
      <c r="AA181" s="1010">
        <f t="shared" si="70"/>
        <v>0</v>
      </c>
      <c r="AB181" s="1010"/>
      <c r="AC181" s="1010"/>
      <c r="AD181" s="996"/>
      <c r="AE181" s="1010">
        <f t="shared" si="71"/>
        <v>0</v>
      </c>
      <c r="AF181" s="1010"/>
      <c r="AG181" s="1010"/>
      <c r="AH181" s="996"/>
      <c r="AI181" s="1010">
        <f t="shared" si="72"/>
        <v>0</v>
      </c>
      <c r="AJ181" s="1010"/>
      <c r="AK181" s="1010"/>
      <c r="AL181" s="996"/>
      <c r="AM181" s="1010">
        <f t="shared" si="73"/>
        <v>0</v>
      </c>
      <c r="AN181" s="1010"/>
      <c r="AO181" s="1010"/>
      <c r="AP181" s="996"/>
      <c r="AQ181" s="1010">
        <f t="shared" si="74"/>
        <v>0</v>
      </c>
      <c r="AR181" s="1010"/>
      <c r="AS181" s="1010"/>
      <c r="AT181" s="996"/>
      <c r="AU181" s="1010">
        <f t="shared" si="75"/>
        <v>0</v>
      </c>
      <c r="AV181" s="1010"/>
      <c r="AW181" s="1010"/>
      <c r="AX181" s="996"/>
      <c r="AY181" s="1010">
        <f t="shared" si="76"/>
        <v>0</v>
      </c>
      <c r="AZ181" s="1010"/>
      <c r="BA181" s="1010"/>
      <c r="BB181" s="996"/>
      <c r="BC181" s="1010">
        <f t="shared" si="77"/>
        <v>0</v>
      </c>
      <c r="BD181" s="1010"/>
      <c r="BE181" s="1010"/>
      <c r="BF181" s="996"/>
      <c r="BG181" s="1010">
        <f t="shared" si="78"/>
        <v>0</v>
      </c>
      <c r="BH181" s="1010"/>
      <c r="BI181" s="1010"/>
      <c r="BJ181" s="996"/>
      <c r="BK181" s="1010">
        <f t="shared" si="79"/>
        <v>0</v>
      </c>
      <c r="BL181" s="1010"/>
      <c r="BM181" s="1010"/>
      <c r="BN181" s="996"/>
      <c r="BO181" s="1010">
        <f t="shared" si="80"/>
        <v>0</v>
      </c>
      <c r="BP181" s="1010"/>
      <c r="BQ181" s="1010"/>
      <c r="BS181" s="1010">
        <f t="shared" si="81"/>
        <v>0</v>
      </c>
      <c r="BT181" s="1010"/>
      <c r="BU181" s="1010"/>
      <c r="BW181" s="1010">
        <f t="shared" si="82"/>
        <v>0</v>
      </c>
      <c r="BX181" s="1010"/>
      <c r="BY181" s="1010"/>
      <c r="CA181" s="1010">
        <f t="shared" si="83"/>
        <v>0</v>
      </c>
      <c r="CB181" s="1010"/>
      <c r="CC181" s="1010"/>
      <c r="CE181" s="1010">
        <f t="shared" si="84"/>
        <v>0</v>
      </c>
      <c r="CF181" s="1010"/>
      <c r="CG181" s="1010"/>
      <c r="CI181" s="1010">
        <f t="shared" si="85"/>
        <v>0</v>
      </c>
      <c r="CJ181" s="1010"/>
      <c r="CK181" s="1010"/>
      <c r="CM181" s="1010">
        <f t="shared" si="86"/>
        <v>0</v>
      </c>
      <c r="CN181" s="1010"/>
      <c r="CO181" s="1010"/>
      <c r="CQ181" s="1010">
        <f t="shared" si="87"/>
        <v>0</v>
      </c>
      <c r="CR181" s="1010"/>
      <c r="CS181" s="1010"/>
      <c r="CU181" s="1010">
        <f t="shared" si="88"/>
        <v>0</v>
      </c>
      <c r="CV181" s="1010"/>
      <c r="CW181" s="1010"/>
      <c r="CY181" s="1010">
        <f t="shared" si="89"/>
        <v>0</v>
      </c>
      <c r="CZ181" s="1010"/>
      <c r="DA181" s="1010"/>
      <c r="DC181" s="1010">
        <f t="shared" si="90"/>
        <v>0</v>
      </c>
      <c r="DD181" s="1010"/>
      <c r="DE181" s="1010"/>
      <c r="DG181" s="1010">
        <f t="shared" si="91"/>
        <v>0</v>
      </c>
      <c r="DH181" s="1010"/>
      <c r="DI181" s="1010"/>
      <c r="DK181" s="1010">
        <f t="shared" si="92"/>
        <v>0</v>
      </c>
      <c r="DL181" s="1010"/>
      <c r="DM181" s="1010"/>
      <c r="DO181" s="1010"/>
      <c r="DP181" s="1010"/>
      <c r="DQ181" s="1010"/>
      <c r="DS181" s="1010"/>
      <c r="DT181" s="1010"/>
      <c r="DU181" s="1010"/>
      <c r="DW181" s="1010"/>
      <c r="DX181" s="1010"/>
      <c r="DY181" s="1010"/>
      <c r="EA181" s="1010"/>
      <c r="EB181" s="1010"/>
      <c r="EC181" s="1010"/>
    </row>
    <row r="182" spans="2:133" ht="14.25" customHeight="1">
      <c r="B182" s="1978">
        <f t="shared" si="67"/>
        <v>50801</v>
      </c>
      <c r="C182" s="1010">
        <f t="shared" si="64"/>
        <v>5067676.9199994262</v>
      </c>
      <c r="D182" s="1010">
        <f t="shared" si="65"/>
        <v>835939.77</v>
      </c>
      <c r="E182" s="1010">
        <f t="shared" si="66"/>
        <v>26186.38</v>
      </c>
      <c r="F182" s="998"/>
      <c r="G182" s="1010">
        <f t="shared" si="93"/>
        <v>5067676.9199994262</v>
      </c>
      <c r="H182" s="1010">
        <v>835939.77</v>
      </c>
      <c r="I182" s="1010">
        <v>26186.38</v>
      </c>
      <c r="J182" s="996"/>
      <c r="K182" s="1010"/>
      <c r="L182" s="1010"/>
      <c r="M182" s="1010"/>
      <c r="N182" s="1000"/>
      <c r="O182" s="1010">
        <f t="shared" si="95"/>
        <v>0</v>
      </c>
      <c r="P182" s="1010"/>
      <c r="Q182" s="1010"/>
      <c r="R182" s="996"/>
      <c r="S182" s="1010">
        <f t="shared" si="68"/>
        <v>0</v>
      </c>
      <c r="T182" s="1010"/>
      <c r="U182" s="1010"/>
      <c r="V182" s="996"/>
      <c r="W182" s="1010">
        <f t="shared" si="69"/>
        <v>0</v>
      </c>
      <c r="X182" s="1010"/>
      <c r="Y182" s="1010"/>
      <c r="Z182" s="996"/>
      <c r="AA182" s="1010">
        <f t="shared" si="70"/>
        <v>0</v>
      </c>
      <c r="AB182" s="1010"/>
      <c r="AC182" s="1010"/>
      <c r="AD182" s="996"/>
      <c r="AE182" s="1010">
        <f t="shared" si="71"/>
        <v>0</v>
      </c>
      <c r="AF182" s="1010"/>
      <c r="AG182" s="1010"/>
      <c r="AH182" s="996"/>
      <c r="AI182" s="1010">
        <f t="shared" si="72"/>
        <v>0</v>
      </c>
      <c r="AJ182" s="1010"/>
      <c r="AK182" s="1010"/>
      <c r="AL182" s="996"/>
      <c r="AM182" s="1010">
        <f t="shared" si="73"/>
        <v>0</v>
      </c>
      <c r="AN182" s="1010"/>
      <c r="AO182" s="1010"/>
      <c r="AP182" s="996"/>
      <c r="AQ182" s="1010">
        <f t="shared" si="74"/>
        <v>0</v>
      </c>
      <c r="AR182" s="1010"/>
      <c r="AS182" s="1010"/>
      <c r="AT182" s="996"/>
      <c r="AU182" s="1010">
        <f t="shared" si="75"/>
        <v>0</v>
      </c>
      <c r="AV182" s="1010"/>
      <c r="AW182" s="1010"/>
      <c r="AX182" s="996"/>
      <c r="AY182" s="1010">
        <f t="shared" si="76"/>
        <v>0</v>
      </c>
      <c r="AZ182" s="1010"/>
      <c r="BA182" s="1010"/>
      <c r="BB182" s="996"/>
      <c r="BC182" s="1010">
        <f t="shared" si="77"/>
        <v>0</v>
      </c>
      <c r="BD182" s="1010"/>
      <c r="BE182" s="1010"/>
      <c r="BF182" s="996"/>
      <c r="BG182" s="1010">
        <f t="shared" si="78"/>
        <v>0</v>
      </c>
      <c r="BH182" s="1010"/>
      <c r="BI182" s="1010"/>
      <c r="BJ182" s="996"/>
      <c r="BK182" s="1010">
        <f t="shared" si="79"/>
        <v>0</v>
      </c>
      <c r="BL182" s="1010"/>
      <c r="BM182" s="1010"/>
      <c r="BN182" s="996"/>
      <c r="BO182" s="1010">
        <f t="shared" si="80"/>
        <v>0</v>
      </c>
      <c r="BP182" s="1010"/>
      <c r="BQ182" s="1010"/>
      <c r="BS182" s="1010">
        <f t="shared" si="81"/>
        <v>0</v>
      </c>
      <c r="BT182" s="1010"/>
      <c r="BU182" s="1010"/>
      <c r="BW182" s="1010">
        <f t="shared" si="82"/>
        <v>0</v>
      </c>
      <c r="BX182" s="1010"/>
      <c r="BY182" s="1010"/>
      <c r="CA182" s="1010">
        <f t="shared" si="83"/>
        <v>0</v>
      </c>
      <c r="CB182" s="1010"/>
      <c r="CC182" s="1010"/>
      <c r="CE182" s="1010">
        <f t="shared" si="84"/>
        <v>0</v>
      </c>
      <c r="CF182" s="1010"/>
      <c r="CG182" s="1010"/>
      <c r="CI182" s="1010">
        <f t="shared" si="85"/>
        <v>0</v>
      </c>
      <c r="CJ182" s="1010"/>
      <c r="CK182" s="1010"/>
      <c r="CM182" s="1010">
        <f t="shared" si="86"/>
        <v>0</v>
      </c>
      <c r="CN182" s="1010"/>
      <c r="CO182" s="1010"/>
      <c r="CQ182" s="1010">
        <f t="shared" si="87"/>
        <v>0</v>
      </c>
      <c r="CR182" s="1010"/>
      <c r="CS182" s="1010"/>
      <c r="CU182" s="1010">
        <f t="shared" si="88"/>
        <v>0</v>
      </c>
      <c r="CV182" s="1010"/>
      <c r="CW182" s="1010"/>
      <c r="CY182" s="1010">
        <f t="shared" si="89"/>
        <v>0</v>
      </c>
      <c r="CZ182" s="1010"/>
      <c r="DA182" s="1010"/>
      <c r="DC182" s="1010">
        <f t="shared" si="90"/>
        <v>0</v>
      </c>
      <c r="DD182" s="1010"/>
      <c r="DE182" s="1010"/>
      <c r="DG182" s="1010">
        <f t="shared" si="91"/>
        <v>0</v>
      </c>
      <c r="DH182" s="1010"/>
      <c r="DI182" s="1010"/>
      <c r="DK182" s="1010">
        <f t="shared" si="92"/>
        <v>0</v>
      </c>
      <c r="DL182" s="1010"/>
      <c r="DM182" s="1010"/>
      <c r="DO182" s="1010"/>
      <c r="DP182" s="1010"/>
      <c r="DQ182" s="1010"/>
      <c r="DS182" s="1010"/>
      <c r="DT182" s="1010"/>
      <c r="DU182" s="1010"/>
      <c r="DW182" s="1010"/>
      <c r="DX182" s="1010"/>
      <c r="DY182" s="1010"/>
      <c r="EA182" s="1010"/>
      <c r="EB182" s="1010"/>
      <c r="EC182" s="1010"/>
    </row>
    <row r="183" spans="2:133" ht="14.25" customHeight="1">
      <c r="B183" s="1978">
        <f t="shared" si="67"/>
        <v>50829</v>
      </c>
      <c r="C183" s="1010">
        <f t="shared" si="64"/>
        <v>4231737.1499994267</v>
      </c>
      <c r="D183" s="1010">
        <f t="shared" si="65"/>
        <v>772763.25</v>
      </c>
      <c r="E183" s="1010">
        <f t="shared" si="66"/>
        <v>21934.97</v>
      </c>
      <c r="F183" s="998"/>
      <c r="G183" s="1010">
        <f t="shared" si="93"/>
        <v>4231737.1499994267</v>
      </c>
      <c r="H183" s="1010">
        <v>772763.25</v>
      </c>
      <c r="I183" s="1010">
        <v>21934.97</v>
      </c>
      <c r="J183" s="996"/>
      <c r="K183" s="1010"/>
      <c r="L183" s="1010"/>
      <c r="M183" s="1010"/>
      <c r="N183" s="1000"/>
      <c r="O183" s="1010">
        <f t="shared" si="95"/>
        <v>0</v>
      </c>
      <c r="P183" s="1010"/>
      <c r="Q183" s="1010"/>
      <c r="R183" s="996"/>
      <c r="S183" s="1010">
        <f t="shared" si="68"/>
        <v>0</v>
      </c>
      <c r="T183" s="1010"/>
      <c r="U183" s="1010"/>
      <c r="V183" s="996"/>
      <c r="W183" s="1010">
        <f t="shared" si="69"/>
        <v>0</v>
      </c>
      <c r="X183" s="1010"/>
      <c r="Y183" s="1010"/>
      <c r="Z183" s="996"/>
      <c r="AA183" s="1010">
        <f t="shared" si="70"/>
        <v>0</v>
      </c>
      <c r="AB183" s="1010"/>
      <c r="AC183" s="1010"/>
      <c r="AD183" s="996"/>
      <c r="AE183" s="1010">
        <f t="shared" si="71"/>
        <v>0</v>
      </c>
      <c r="AF183" s="1010"/>
      <c r="AG183" s="1010"/>
      <c r="AH183" s="996"/>
      <c r="AI183" s="1010">
        <f t="shared" si="72"/>
        <v>0</v>
      </c>
      <c r="AJ183" s="1010"/>
      <c r="AK183" s="1010"/>
      <c r="AL183" s="996"/>
      <c r="AM183" s="1010">
        <f t="shared" si="73"/>
        <v>0</v>
      </c>
      <c r="AN183" s="1010"/>
      <c r="AO183" s="1010"/>
      <c r="AP183" s="996"/>
      <c r="AQ183" s="1010">
        <f t="shared" si="74"/>
        <v>0</v>
      </c>
      <c r="AR183" s="1010"/>
      <c r="AS183" s="1010"/>
      <c r="AT183" s="996"/>
      <c r="AU183" s="1010">
        <f t="shared" si="75"/>
        <v>0</v>
      </c>
      <c r="AV183" s="1010"/>
      <c r="AW183" s="1010"/>
      <c r="AX183" s="996"/>
      <c r="AY183" s="1010">
        <f t="shared" si="76"/>
        <v>0</v>
      </c>
      <c r="AZ183" s="1010"/>
      <c r="BA183" s="1010"/>
      <c r="BB183" s="996"/>
      <c r="BC183" s="1010">
        <f t="shared" si="77"/>
        <v>0</v>
      </c>
      <c r="BD183" s="1010"/>
      <c r="BE183" s="1010"/>
      <c r="BF183" s="996"/>
      <c r="BG183" s="1010">
        <f t="shared" si="78"/>
        <v>0</v>
      </c>
      <c r="BH183" s="1010"/>
      <c r="BI183" s="1010"/>
      <c r="BJ183" s="996"/>
      <c r="BK183" s="1010">
        <f t="shared" si="79"/>
        <v>0</v>
      </c>
      <c r="BL183" s="1010"/>
      <c r="BM183" s="1010"/>
      <c r="BN183" s="996"/>
      <c r="BO183" s="1010">
        <f t="shared" si="80"/>
        <v>0</v>
      </c>
      <c r="BP183" s="1010"/>
      <c r="BQ183" s="1010"/>
      <c r="BS183" s="1010">
        <f t="shared" si="81"/>
        <v>0</v>
      </c>
      <c r="BT183" s="1010"/>
      <c r="BU183" s="1010"/>
      <c r="BW183" s="1010">
        <f t="shared" si="82"/>
        <v>0</v>
      </c>
      <c r="BX183" s="1010"/>
      <c r="BY183" s="1010"/>
      <c r="CA183" s="1010">
        <f t="shared" si="83"/>
        <v>0</v>
      </c>
      <c r="CB183" s="1010"/>
      <c r="CC183" s="1010"/>
      <c r="CE183" s="1010">
        <f t="shared" si="84"/>
        <v>0</v>
      </c>
      <c r="CF183" s="1010"/>
      <c r="CG183" s="1010"/>
      <c r="CI183" s="1010">
        <f t="shared" si="85"/>
        <v>0</v>
      </c>
      <c r="CJ183" s="1010"/>
      <c r="CK183" s="1010"/>
      <c r="CM183" s="1010">
        <f t="shared" si="86"/>
        <v>0</v>
      </c>
      <c r="CN183" s="1010"/>
      <c r="CO183" s="1010"/>
      <c r="CQ183" s="1010">
        <f t="shared" si="87"/>
        <v>0</v>
      </c>
      <c r="CR183" s="1010"/>
      <c r="CS183" s="1010"/>
      <c r="CU183" s="1010">
        <f t="shared" si="88"/>
        <v>0</v>
      </c>
      <c r="CV183" s="1010"/>
      <c r="CW183" s="1010"/>
      <c r="CY183" s="1010">
        <f t="shared" si="89"/>
        <v>0</v>
      </c>
      <c r="CZ183" s="1010"/>
      <c r="DA183" s="1010"/>
      <c r="DC183" s="1010">
        <f t="shared" si="90"/>
        <v>0</v>
      </c>
      <c r="DD183" s="1010"/>
      <c r="DE183" s="1010"/>
      <c r="DG183" s="1010">
        <f t="shared" si="91"/>
        <v>0</v>
      </c>
      <c r="DH183" s="1010"/>
      <c r="DI183" s="1010"/>
      <c r="DK183" s="1010">
        <f t="shared" si="92"/>
        <v>0</v>
      </c>
      <c r="DL183" s="1010"/>
      <c r="DM183" s="1010"/>
      <c r="DO183" s="1010"/>
      <c r="DP183" s="1010"/>
      <c r="DQ183" s="1010"/>
      <c r="DS183" s="1010"/>
      <c r="DT183" s="1010"/>
      <c r="DU183" s="1010"/>
      <c r="DW183" s="1010"/>
      <c r="DX183" s="1010"/>
      <c r="DY183" s="1010"/>
      <c r="EA183" s="1010"/>
      <c r="EB183" s="1010"/>
      <c r="EC183" s="1010"/>
    </row>
    <row r="184" spans="2:133" ht="14.25" customHeight="1">
      <c r="B184" s="1978">
        <f t="shared" si="67"/>
        <v>50860</v>
      </c>
      <c r="C184" s="1010">
        <f t="shared" si="64"/>
        <v>3458973.8999994267</v>
      </c>
      <c r="D184" s="1010">
        <f t="shared" si="65"/>
        <v>708275.19999999995</v>
      </c>
      <c r="E184" s="1010">
        <f t="shared" si="66"/>
        <v>17985.810000000001</v>
      </c>
      <c r="F184" s="998"/>
      <c r="G184" s="1010">
        <f t="shared" si="93"/>
        <v>3458973.8999994267</v>
      </c>
      <c r="H184" s="1010">
        <v>708275.19999999995</v>
      </c>
      <c r="I184" s="1010">
        <v>17985.810000000001</v>
      </c>
      <c r="J184" s="996"/>
      <c r="K184" s="1010"/>
      <c r="L184" s="1010"/>
      <c r="M184" s="1010"/>
      <c r="N184" s="1000"/>
      <c r="O184" s="1010">
        <f t="shared" si="95"/>
        <v>0</v>
      </c>
      <c r="P184" s="1010"/>
      <c r="Q184" s="1010"/>
      <c r="R184" s="996"/>
      <c r="S184" s="1010">
        <f t="shared" si="68"/>
        <v>0</v>
      </c>
      <c r="T184" s="1010"/>
      <c r="U184" s="1010"/>
      <c r="V184" s="996"/>
      <c r="W184" s="1010">
        <f t="shared" si="69"/>
        <v>0</v>
      </c>
      <c r="X184" s="1010"/>
      <c r="Y184" s="1010"/>
      <c r="Z184" s="996"/>
      <c r="AA184" s="1010">
        <f t="shared" si="70"/>
        <v>0</v>
      </c>
      <c r="AB184" s="1010"/>
      <c r="AC184" s="1010"/>
      <c r="AD184" s="996"/>
      <c r="AE184" s="1010">
        <f t="shared" si="71"/>
        <v>0</v>
      </c>
      <c r="AF184" s="1010"/>
      <c r="AG184" s="1010"/>
      <c r="AH184" s="996"/>
      <c r="AI184" s="1010">
        <f t="shared" si="72"/>
        <v>0</v>
      </c>
      <c r="AJ184" s="1010"/>
      <c r="AK184" s="1010"/>
      <c r="AL184" s="996"/>
      <c r="AM184" s="1010">
        <f t="shared" si="73"/>
        <v>0</v>
      </c>
      <c r="AN184" s="1010"/>
      <c r="AO184" s="1010"/>
      <c r="AP184" s="996"/>
      <c r="AQ184" s="1010">
        <f t="shared" si="74"/>
        <v>0</v>
      </c>
      <c r="AR184" s="1010"/>
      <c r="AS184" s="1010"/>
      <c r="AT184" s="996"/>
      <c r="AU184" s="1010">
        <f t="shared" si="75"/>
        <v>0</v>
      </c>
      <c r="AV184" s="1010"/>
      <c r="AW184" s="1010"/>
      <c r="AX184" s="996"/>
      <c r="AY184" s="1010">
        <f t="shared" si="76"/>
        <v>0</v>
      </c>
      <c r="AZ184" s="1010"/>
      <c r="BA184" s="1010"/>
      <c r="BB184" s="996"/>
      <c r="BC184" s="1010">
        <f t="shared" si="77"/>
        <v>0</v>
      </c>
      <c r="BD184" s="1010"/>
      <c r="BE184" s="1010"/>
      <c r="BF184" s="996"/>
      <c r="BG184" s="1010">
        <f t="shared" si="78"/>
        <v>0</v>
      </c>
      <c r="BH184" s="1010"/>
      <c r="BI184" s="1010"/>
      <c r="BJ184" s="996"/>
      <c r="BK184" s="1010">
        <f t="shared" si="79"/>
        <v>0</v>
      </c>
      <c r="BL184" s="1010"/>
      <c r="BM184" s="1010"/>
      <c r="BN184" s="996"/>
      <c r="BO184" s="1010">
        <f t="shared" si="80"/>
        <v>0</v>
      </c>
      <c r="BP184" s="1010"/>
      <c r="BQ184" s="1010"/>
      <c r="BS184" s="1010">
        <f t="shared" si="81"/>
        <v>0</v>
      </c>
      <c r="BT184" s="1010"/>
      <c r="BU184" s="1010"/>
      <c r="BW184" s="1010">
        <f t="shared" si="82"/>
        <v>0</v>
      </c>
      <c r="BX184" s="1010"/>
      <c r="BY184" s="1010"/>
      <c r="CA184" s="1010">
        <f t="shared" si="83"/>
        <v>0</v>
      </c>
      <c r="CB184" s="1010"/>
      <c r="CC184" s="1010"/>
      <c r="CE184" s="1010">
        <f t="shared" si="84"/>
        <v>0</v>
      </c>
      <c r="CF184" s="1010"/>
      <c r="CG184" s="1010"/>
      <c r="CI184" s="1010">
        <f t="shared" si="85"/>
        <v>0</v>
      </c>
      <c r="CJ184" s="1010"/>
      <c r="CK184" s="1010"/>
      <c r="CM184" s="1010">
        <f t="shared" si="86"/>
        <v>0</v>
      </c>
      <c r="CN184" s="1010"/>
      <c r="CO184" s="1010"/>
      <c r="CQ184" s="1010">
        <f t="shared" si="87"/>
        <v>0</v>
      </c>
      <c r="CR184" s="1010"/>
      <c r="CS184" s="1010"/>
      <c r="CU184" s="1010">
        <f t="shared" si="88"/>
        <v>0</v>
      </c>
      <c r="CV184" s="1010"/>
      <c r="CW184" s="1010"/>
      <c r="CY184" s="1010">
        <f t="shared" si="89"/>
        <v>0</v>
      </c>
      <c r="CZ184" s="1010"/>
      <c r="DA184" s="1010"/>
      <c r="DC184" s="1010">
        <f t="shared" si="90"/>
        <v>0</v>
      </c>
      <c r="DD184" s="1010"/>
      <c r="DE184" s="1010"/>
      <c r="DG184" s="1010">
        <f t="shared" si="91"/>
        <v>0</v>
      </c>
      <c r="DH184" s="1010"/>
      <c r="DI184" s="1010"/>
      <c r="DK184" s="1010">
        <f t="shared" si="92"/>
        <v>0</v>
      </c>
      <c r="DL184" s="1010"/>
      <c r="DM184" s="1010"/>
      <c r="DO184" s="1010"/>
      <c r="DP184" s="1010"/>
      <c r="DQ184" s="1010"/>
      <c r="DS184" s="1010"/>
      <c r="DT184" s="1010"/>
      <c r="DU184" s="1010"/>
      <c r="DW184" s="1010"/>
      <c r="DX184" s="1010"/>
      <c r="DY184" s="1010"/>
      <c r="EA184" s="1010"/>
      <c r="EB184" s="1010"/>
      <c r="EC184" s="1010"/>
    </row>
    <row r="185" spans="2:133" ht="14.25" customHeight="1">
      <c r="B185" s="1978">
        <f t="shared" si="67"/>
        <v>50890</v>
      </c>
      <c r="C185" s="1010">
        <f t="shared" si="64"/>
        <v>2750698.6999994265</v>
      </c>
      <c r="D185" s="1010">
        <f t="shared" si="65"/>
        <v>632458.06000000006</v>
      </c>
      <c r="E185" s="1010">
        <f t="shared" si="66"/>
        <v>14327.24</v>
      </c>
      <c r="F185" s="998"/>
      <c r="G185" s="1010">
        <f t="shared" si="93"/>
        <v>2750698.6999994265</v>
      </c>
      <c r="H185" s="1010">
        <v>632458.06000000006</v>
      </c>
      <c r="I185" s="1010">
        <v>14327.24</v>
      </c>
      <c r="J185" s="996"/>
      <c r="K185" s="1010"/>
      <c r="L185" s="1010"/>
      <c r="M185" s="1010"/>
      <c r="N185" s="1000"/>
      <c r="O185" s="1010">
        <f t="shared" si="95"/>
        <v>0</v>
      </c>
      <c r="P185" s="1010"/>
      <c r="Q185" s="1010"/>
      <c r="R185" s="996"/>
      <c r="S185" s="1010">
        <f t="shared" si="68"/>
        <v>0</v>
      </c>
      <c r="T185" s="1010"/>
      <c r="U185" s="1010"/>
      <c r="V185" s="996"/>
      <c r="W185" s="1010">
        <f t="shared" si="69"/>
        <v>0</v>
      </c>
      <c r="X185" s="1010"/>
      <c r="Y185" s="1010"/>
      <c r="Z185" s="996"/>
      <c r="AA185" s="1010">
        <f t="shared" si="70"/>
        <v>0</v>
      </c>
      <c r="AB185" s="1010"/>
      <c r="AC185" s="1010"/>
      <c r="AD185" s="996"/>
      <c r="AE185" s="1010">
        <f t="shared" si="71"/>
        <v>0</v>
      </c>
      <c r="AF185" s="1010"/>
      <c r="AG185" s="1010"/>
      <c r="AH185" s="996"/>
      <c r="AI185" s="1010">
        <f t="shared" si="72"/>
        <v>0</v>
      </c>
      <c r="AJ185" s="1010"/>
      <c r="AK185" s="1010"/>
      <c r="AL185" s="996"/>
      <c r="AM185" s="1010">
        <f t="shared" si="73"/>
        <v>0</v>
      </c>
      <c r="AN185" s="1010"/>
      <c r="AO185" s="1010"/>
      <c r="AP185" s="996"/>
      <c r="AQ185" s="1010">
        <f t="shared" si="74"/>
        <v>0</v>
      </c>
      <c r="AR185" s="1010"/>
      <c r="AS185" s="1010"/>
      <c r="AT185" s="996"/>
      <c r="AU185" s="1010">
        <f t="shared" si="75"/>
        <v>0</v>
      </c>
      <c r="AV185" s="1010"/>
      <c r="AW185" s="1010"/>
      <c r="AX185" s="996"/>
      <c r="AY185" s="1010">
        <f t="shared" si="76"/>
        <v>0</v>
      </c>
      <c r="AZ185" s="1010"/>
      <c r="BA185" s="1010"/>
      <c r="BB185" s="996"/>
      <c r="BC185" s="1010">
        <f t="shared" si="77"/>
        <v>0</v>
      </c>
      <c r="BD185" s="1010"/>
      <c r="BE185" s="1010"/>
      <c r="BF185" s="996"/>
      <c r="BG185" s="1010">
        <f t="shared" si="78"/>
        <v>0</v>
      </c>
      <c r="BH185" s="1010"/>
      <c r="BI185" s="1010"/>
      <c r="BJ185" s="996"/>
      <c r="BK185" s="1010">
        <f t="shared" si="79"/>
        <v>0</v>
      </c>
      <c r="BL185" s="1010"/>
      <c r="BM185" s="1010"/>
      <c r="BN185" s="996"/>
      <c r="BO185" s="1010">
        <f t="shared" si="80"/>
        <v>0</v>
      </c>
      <c r="BP185" s="1010"/>
      <c r="BQ185" s="1010"/>
      <c r="BS185" s="1010">
        <f t="shared" si="81"/>
        <v>0</v>
      </c>
      <c r="BT185" s="1010"/>
      <c r="BU185" s="1010"/>
      <c r="BW185" s="1010">
        <f t="shared" si="82"/>
        <v>0</v>
      </c>
      <c r="BX185" s="1010"/>
      <c r="BY185" s="1010"/>
      <c r="CA185" s="1010">
        <f t="shared" si="83"/>
        <v>0</v>
      </c>
      <c r="CB185" s="1010"/>
      <c r="CC185" s="1010"/>
      <c r="CE185" s="1010">
        <f t="shared" si="84"/>
        <v>0</v>
      </c>
      <c r="CF185" s="1010"/>
      <c r="CG185" s="1010"/>
      <c r="CI185" s="1010">
        <f t="shared" si="85"/>
        <v>0</v>
      </c>
      <c r="CJ185" s="1010"/>
      <c r="CK185" s="1010"/>
      <c r="CM185" s="1010">
        <f t="shared" si="86"/>
        <v>0</v>
      </c>
      <c r="CN185" s="1010"/>
      <c r="CO185" s="1010"/>
      <c r="CQ185" s="1010">
        <f t="shared" si="87"/>
        <v>0</v>
      </c>
      <c r="CR185" s="1010"/>
      <c r="CS185" s="1010"/>
      <c r="CU185" s="1010">
        <f t="shared" si="88"/>
        <v>0</v>
      </c>
      <c r="CV185" s="1010"/>
      <c r="CW185" s="1010"/>
      <c r="CY185" s="1010">
        <f t="shared" si="89"/>
        <v>0</v>
      </c>
      <c r="CZ185" s="1010"/>
      <c r="DA185" s="1010"/>
      <c r="DC185" s="1010">
        <f t="shared" si="90"/>
        <v>0</v>
      </c>
      <c r="DD185" s="1010"/>
      <c r="DE185" s="1010"/>
      <c r="DG185" s="1010">
        <f t="shared" si="91"/>
        <v>0</v>
      </c>
      <c r="DH185" s="1010"/>
      <c r="DI185" s="1010"/>
      <c r="DK185" s="1010">
        <f t="shared" si="92"/>
        <v>0</v>
      </c>
      <c r="DL185" s="1010"/>
      <c r="DM185" s="1010"/>
      <c r="DO185" s="1010"/>
      <c r="DP185" s="1010"/>
      <c r="DQ185" s="1010"/>
      <c r="DS185" s="1010"/>
      <c r="DT185" s="1010"/>
      <c r="DU185" s="1010"/>
      <c r="DW185" s="1010"/>
      <c r="DX185" s="1010"/>
      <c r="DY185" s="1010"/>
      <c r="EA185" s="1010"/>
      <c r="EB185" s="1010"/>
      <c r="EC185" s="1010"/>
    </row>
    <row r="186" spans="2:133" ht="14.25" customHeight="1">
      <c r="B186" s="1978">
        <f t="shared" si="67"/>
        <v>50921</v>
      </c>
      <c r="C186" s="1010">
        <f t="shared" si="64"/>
        <v>2118240.6399994264</v>
      </c>
      <c r="D186" s="1010">
        <f t="shared" si="65"/>
        <v>557735.94999999995</v>
      </c>
      <c r="E186" s="1010">
        <f t="shared" si="66"/>
        <v>11073.9</v>
      </c>
      <c r="F186" s="998"/>
      <c r="G186" s="1010">
        <f t="shared" si="93"/>
        <v>2118240.6399994264</v>
      </c>
      <c r="H186" s="1010">
        <v>557735.94999999995</v>
      </c>
      <c r="I186" s="1010">
        <v>11073.9</v>
      </c>
      <c r="J186" s="996"/>
      <c r="K186" s="1010"/>
      <c r="L186" s="1010"/>
      <c r="M186" s="1010"/>
      <c r="N186" s="1000"/>
      <c r="O186" s="1010">
        <f t="shared" si="95"/>
        <v>0</v>
      </c>
      <c r="P186" s="1010"/>
      <c r="Q186" s="1010"/>
      <c r="R186" s="996"/>
      <c r="S186" s="1010">
        <f t="shared" si="68"/>
        <v>0</v>
      </c>
      <c r="T186" s="1010"/>
      <c r="U186" s="1010"/>
      <c r="V186" s="996"/>
      <c r="W186" s="1010">
        <f t="shared" si="69"/>
        <v>0</v>
      </c>
      <c r="X186" s="1010"/>
      <c r="Y186" s="1010"/>
      <c r="Z186" s="996"/>
      <c r="AA186" s="1010">
        <f t="shared" si="70"/>
        <v>0</v>
      </c>
      <c r="AB186" s="1010"/>
      <c r="AC186" s="1010"/>
      <c r="AD186" s="996"/>
      <c r="AE186" s="1010">
        <f t="shared" si="71"/>
        <v>0</v>
      </c>
      <c r="AF186" s="1010"/>
      <c r="AG186" s="1010"/>
      <c r="AH186" s="996"/>
      <c r="AI186" s="1010">
        <f t="shared" si="72"/>
        <v>0</v>
      </c>
      <c r="AJ186" s="1010"/>
      <c r="AK186" s="1010"/>
      <c r="AL186" s="996"/>
      <c r="AM186" s="1010">
        <f t="shared" si="73"/>
        <v>0</v>
      </c>
      <c r="AN186" s="1010"/>
      <c r="AO186" s="1010"/>
      <c r="AP186" s="996"/>
      <c r="AQ186" s="1010">
        <f t="shared" si="74"/>
        <v>0</v>
      </c>
      <c r="AR186" s="1010"/>
      <c r="AS186" s="1010"/>
      <c r="AT186" s="996"/>
      <c r="AU186" s="1010">
        <f t="shared" si="75"/>
        <v>0</v>
      </c>
      <c r="AV186" s="1010"/>
      <c r="AW186" s="1010"/>
      <c r="AX186" s="996"/>
      <c r="AY186" s="1010">
        <f t="shared" si="76"/>
        <v>0</v>
      </c>
      <c r="AZ186" s="1010"/>
      <c r="BA186" s="1010"/>
      <c r="BB186" s="996"/>
      <c r="BC186" s="1010">
        <f t="shared" si="77"/>
        <v>0</v>
      </c>
      <c r="BD186" s="1010"/>
      <c r="BE186" s="1010"/>
      <c r="BF186" s="996"/>
      <c r="BG186" s="1010">
        <f t="shared" si="78"/>
        <v>0</v>
      </c>
      <c r="BH186" s="1010"/>
      <c r="BI186" s="1010"/>
      <c r="BJ186" s="996"/>
      <c r="BK186" s="1010">
        <f t="shared" si="79"/>
        <v>0</v>
      </c>
      <c r="BL186" s="1010"/>
      <c r="BM186" s="1010"/>
      <c r="BN186" s="996"/>
      <c r="BO186" s="1010">
        <f t="shared" si="80"/>
        <v>0</v>
      </c>
      <c r="BP186" s="1010"/>
      <c r="BQ186" s="1010"/>
      <c r="BS186" s="1010">
        <f t="shared" si="81"/>
        <v>0</v>
      </c>
      <c r="BT186" s="1010"/>
      <c r="BU186" s="1010"/>
      <c r="BW186" s="1010">
        <f t="shared" si="82"/>
        <v>0</v>
      </c>
      <c r="BX186" s="1010"/>
      <c r="BY186" s="1010"/>
      <c r="CA186" s="1010">
        <f t="shared" si="83"/>
        <v>0</v>
      </c>
      <c r="CB186" s="1010"/>
      <c r="CC186" s="1010"/>
      <c r="CE186" s="1010">
        <f t="shared" si="84"/>
        <v>0</v>
      </c>
      <c r="CF186" s="1010"/>
      <c r="CG186" s="1010"/>
      <c r="CI186" s="1010">
        <f t="shared" si="85"/>
        <v>0</v>
      </c>
      <c r="CJ186" s="1010"/>
      <c r="CK186" s="1010"/>
      <c r="CM186" s="1010">
        <f t="shared" si="86"/>
        <v>0</v>
      </c>
      <c r="CN186" s="1010"/>
      <c r="CO186" s="1010"/>
      <c r="CQ186" s="1010">
        <f t="shared" si="87"/>
        <v>0</v>
      </c>
      <c r="CR186" s="1010"/>
      <c r="CS186" s="1010"/>
      <c r="CU186" s="1010">
        <f t="shared" si="88"/>
        <v>0</v>
      </c>
      <c r="CV186" s="1010"/>
      <c r="CW186" s="1010"/>
      <c r="CY186" s="1010">
        <f t="shared" si="89"/>
        <v>0</v>
      </c>
      <c r="CZ186" s="1010"/>
      <c r="DA186" s="1010"/>
      <c r="DC186" s="1010">
        <f t="shared" si="90"/>
        <v>0</v>
      </c>
      <c r="DD186" s="1010"/>
      <c r="DE186" s="1010"/>
      <c r="DG186" s="1010">
        <f t="shared" si="91"/>
        <v>0</v>
      </c>
      <c r="DH186" s="1010"/>
      <c r="DI186" s="1010"/>
      <c r="DK186" s="1010">
        <f t="shared" si="92"/>
        <v>0</v>
      </c>
      <c r="DL186" s="1010"/>
      <c r="DM186" s="1010"/>
      <c r="DO186" s="1010"/>
      <c r="DP186" s="1010"/>
      <c r="DQ186" s="1010"/>
      <c r="DS186" s="1010"/>
      <c r="DT186" s="1010"/>
      <c r="DU186" s="1010"/>
      <c r="DW186" s="1010"/>
      <c r="DX186" s="1010"/>
      <c r="DY186" s="1010"/>
      <c r="EA186" s="1010"/>
      <c r="EB186" s="1010"/>
      <c r="EC186" s="1010"/>
    </row>
    <row r="187" spans="2:133" ht="14.25" customHeight="1">
      <c r="B187" s="1978">
        <f t="shared" si="67"/>
        <v>50951</v>
      </c>
      <c r="C187" s="1010">
        <f t="shared" si="64"/>
        <v>1560504.6899994265</v>
      </c>
      <c r="D187" s="1010">
        <f t="shared" si="65"/>
        <v>477096.9</v>
      </c>
      <c r="E187" s="1010">
        <f t="shared" si="66"/>
        <v>8197.77</v>
      </c>
      <c r="F187" s="998"/>
      <c r="G187" s="1010">
        <f t="shared" si="93"/>
        <v>1560504.6899994265</v>
      </c>
      <c r="H187" s="1010">
        <v>477096.9</v>
      </c>
      <c r="I187" s="1010">
        <v>8197.77</v>
      </c>
      <c r="J187" s="996"/>
      <c r="K187" s="1010"/>
      <c r="L187" s="1010"/>
      <c r="M187" s="1010"/>
      <c r="N187" s="1001"/>
      <c r="O187" s="1010">
        <f t="shared" si="95"/>
        <v>0</v>
      </c>
      <c r="P187" s="1010"/>
      <c r="Q187" s="1010"/>
      <c r="R187" s="996"/>
      <c r="S187" s="1010">
        <f t="shared" si="68"/>
        <v>0</v>
      </c>
      <c r="T187" s="1010"/>
      <c r="U187" s="1010"/>
      <c r="V187" s="996"/>
      <c r="W187" s="1010">
        <f t="shared" si="69"/>
        <v>0</v>
      </c>
      <c r="X187" s="1010"/>
      <c r="Y187" s="1010"/>
      <c r="Z187" s="996"/>
      <c r="AA187" s="1010">
        <f t="shared" si="70"/>
        <v>0</v>
      </c>
      <c r="AB187" s="1010"/>
      <c r="AC187" s="1010"/>
      <c r="AD187" s="996"/>
      <c r="AE187" s="1010">
        <f t="shared" si="71"/>
        <v>0</v>
      </c>
      <c r="AF187" s="1010"/>
      <c r="AG187" s="1010"/>
      <c r="AH187" s="996"/>
      <c r="AI187" s="1010">
        <f t="shared" si="72"/>
        <v>0</v>
      </c>
      <c r="AJ187" s="1010"/>
      <c r="AK187" s="1010"/>
      <c r="AL187" s="996"/>
      <c r="AM187" s="1010">
        <f t="shared" si="73"/>
        <v>0</v>
      </c>
      <c r="AN187" s="1010"/>
      <c r="AO187" s="1010"/>
      <c r="AP187" s="996"/>
      <c r="AQ187" s="1010">
        <f t="shared" si="74"/>
        <v>0</v>
      </c>
      <c r="AR187" s="1010"/>
      <c r="AS187" s="1010"/>
      <c r="AT187" s="996"/>
      <c r="AU187" s="1010">
        <f t="shared" si="75"/>
        <v>0</v>
      </c>
      <c r="AV187" s="1010"/>
      <c r="AW187" s="1010"/>
      <c r="AX187" s="996"/>
      <c r="AY187" s="1010">
        <f t="shared" si="76"/>
        <v>0</v>
      </c>
      <c r="AZ187" s="1010"/>
      <c r="BA187" s="1010"/>
      <c r="BB187" s="996"/>
      <c r="BC187" s="1010">
        <f t="shared" si="77"/>
        <v>0</v>
      </c>
      <c r="BD187" s="1010"/>
      <c r="BE187" s="1010"/>
      <c r="BF187" s="996"/>
      <c r="BG187" s="1010">
        <f t="shared" si="78"/>
        <v>0</v>
      </c>
      <c r="BH187" s="1010"/>
      <c r="BI187" s="1010"/>
      <c r="BJ187" s="996"/>
      <c r="BK187" s="1010">
        <f t="shared" si="79"/>
        <v>0</v>
      </c>
      <c r="BL187" s="1010"/>
      <c r="BM187" s="1010"/>
      <c r="BN187" s="996"/>
      <c r="BO187" s="1010">
        <f t="shared" si="80"/>
        <v>0</v>
      </c>
      <c r="BP187" s="1010"/>
      <c r="BQ187" s="1010"/>
      <c r="BS187" s="1010">
        <f t="shared" si="81"/>
        <v>0</v>
      </c>
      <c r="BT187" s="1010"/>
      <c r="BU187" s="1010"/>
      <c r="BW187" s="1010">
        <f t="shared" si="82"/>
        <v>0</v>
      </c>
      <c r="BX187" s="1010"/>
      <c r="BY187" s="1010"/>
      <c r="CA187" s="1010">
        <f t="shared" si="83"/>
        <v>0</v>
      </c>
      <c r="CB187" s="1010"/>
      <c r="CC187" s="1010"/>
      <c r="CE187" s="1010">
        <f t="shared" si="84"/>
        <v>0</v>
      </c>
      <c r="CF187" s="1010"/>
      <c r="CG187" s="1010"/>
      <c r="CI187" s="1010">
        <f t="shared" si="85"/>
        <v>0</v>
      </c>
      <c r="CJ187" s="1010"/>
      <c r="CK187" s="1010"/>
      <c r="CM187" s="1010">
        <f t="shared" si="86"/>
        <v>0</v>
      </c>
      <c r="CN187" s="1010"/>
      <c r="CO187" s="1010"/>
      <c r="CQ187" s="1010">
        <f t="shared" si="87"/>
        <v>0</v>
      </c>
      <c r="CR187" s="1010"/>
      <c r="CS187" s="1010"/>
      <c r="CU187" s="1010">
        <f t="shared" si="88"/>
        <v>0</v>
      </c>
      <c r="CV187" s="1010"/>
      <c r="CW187" s="1010"/>
      <c r="CY187" s="1010">
        <f t="shared" si="89"/>
        <v>0</v>
      </c>
      <c r="CZ187" s="1010"/>
      <c r="DA187" s="1010"/>
      <c r="DC187" s="1010">
        <f t="shared" si="90"/>
        <v>0</v>
      </c>
      <c r="DD187" s="1010"/>
      <c r="DE187" s="1010"/>
      <c r="DG187" s="1010">
        <f t="shared" si="91"/>
        <v>0</v>
      </c>
      <c r="DH187" s="1010"/>
      <c r="DI187" s="1010"/>
      <c r="DK187" s="1010">
        <f t="shared" si="92"/>
        <v>0</v>
      </c>
      <c r="DL187" s="1010"/>
      <c r="DM187" s="1010"/>
      <c r="DO187" s="1010"/>
      <c r="DP187" s="1010"/>
      <c r="DQ187" s="1010"/>
      <c r="DS187" s="1010"/>
      <c r="DT187" s="1010"/>
      <c r="DU187" s="1010"/>
      <c r="DW187" s="1010"/>
      <c r="DX187" s="1010"/>
      <c r="DY187" s="1010"/>
      <c r="EA187" s="1010"/>
      <c r="EB187" s="1010"/>
      <c r="EC187" s="1010"/>
    </row>
    <row r="188" spans="2:133" ht="14.25" customHeight="1">
      <c r="B188" s="1978">
        <f t="shared" si="67"/>
        <v>50982</v>
      </c>
      <c r="C188" s="1010">
        <f t="shared" si="64"/>
        <v>1083407.7899994263</v>
      </c>
      <c r="D188" s="1010">
        <f t="shared" si="65"/>
        <v>404460.35</v>
      </c>
      <c r="E188" s="1010">
        <f t="shared" si="66"/>
        <v>5689.29</v>
      </c>
      <c r="F188" s="998"/>
      <c r="G188" s="1010">
        <f t="shared" si="93"/>
        <v>1083407.7899994263</v>
      </c>
      <c r="H188" s="1010">
        <v>404460.35</v>
      </c>
      <c r="I188" s="1010">
        <v>5689.29</v>
      </c>
      <c r="J188" s="996"/>
      <c r="K188" s="1010"/>
      <c r="L188" s="1010"/>
      <c r="M188" s="1010"/>
      <c r="N188" s="996"/>
      <c r="O188" s="1010">
        <f t="shared" si="95"/>
        <v>0</v>
      </c>
      <c r="P188" s="1010"/>
      <c r="Q188" s="1010"/>
      <c r="R188" s="996"/>
      <c r="S188" s="1010">
        <f t="shared" si="68"/>
        <v>0</v>
      </c>
      <c r="T188" s="1010"/>
      <c r="U188" s="1010"/>
      <c r="V188" s="996"/>
      <c r="W188" s="1010">
        <f t="shared" si="69"/>
        <v>0</v>
      </c>
      <c r="X188" s="1010"/>
      <c r="Y188" s="1010"/>
      <c r="Z188" s="996"/>
      <c r="AA188" s="1010">
        <f t="shared" si="70"/>
        <v>0</v>
      </c>
      <c r="AB188" s="1010"/>
      <c r="AC188" s="1010"/>
      <c r="AD188" s="996"/>
      <c r="AE188" s="1010">
        <f t="shared" si="71"/>
        <v>0</v>
      </c>
      <c r="AF188" s="1010"/>
      <c r="AG188" s="1010"/>
      <c r="AH188" s="996"/>
      <c r="AI188" s="1010">
        <f t="shared" si="72"/>
        <v>0</v>
      </c>
      <c r="AJ188" s="1010"/>
      <c r="AK188" s="1010"/>
      <c r="AL188" s="996"/>
      <c r="AM188" s="1010">
        <f t="shared" si="73"/>
        <v>0</v>
      </c>
      <c r="AN188" s="1010"/>
      <c r="AO188" s="1010"/>
      <c r="AP188" s="996"/>
      <c r="AQ188" s="1010">
        <f t="shared" si="74"/>
        <v>0</v>
      </c>
      <c r="AR188" s="1010"/>
      <c r="AS188" s="1010"/>
      <c r="AT188" s="996"/>
      <c r="AU188" s="1010">
        <f t="shared" si="75"/>
        <v>0</v>
      </c>
      <c r="AV188" s="1010"/>
      <c r="AW188" s="1010"/>
      <c r="AX188" s="996"/>
      <c r="AY188" s="1010">
        <f t="shared" si="76"/>
        <v>0</v>
      </c>
      <c r="AZ188" s="1010"/>
      <c r="BA188" s="1010"/>
      <c r="BB188" s="996"/>
      <c r="BC188" s="1010">
        <f t="shared" si="77"/>
        <v>0</v>
      </c>
      <c r="BD188" s="1010"/>
      <c r="BE188" s="1010"/>
      <c r="BF188" s="996"/>
      <c r="BG188" s="1010">
        <f t="shared" si="78"/>
        <v>0</v>
      </c>
      <c r="BH188" s="1010"/>
      <c r="BI188" s="1010"/>
      <c r="BJ188" s="996"/>
      <c r="BK188" s="1010">
        <f t="shared" si="79"/>
        <v>0</v>
      </c>
      <c r="BL188" s="1010"/>
      <c r="BM188" s="1010"/>
      <c r="BN188" s="996"/>
      <c r="BO188" s="1010">
        <f t="shared" si="80"/>
        <v>0</v>
      </c>
      <c r="BP188" s="1010"/>
      <c r="BQ188" s="1010"/>
      <c r="BS188" s="1010">
        <f t="shared" si="81"/>
        <v>0</v>
      </c>
      <c r="BT188" s="1010"/>
      <c r="BU188" s="1010"/>
      <c r="BW188" s="1010">
        <f t="shared" si="82"/>
        <v>0</v>
      </c>
      <c r="BX188" s="1010"/>
      <c r="BY188" s="1010"/>
      <c r="CA188" s="1010">
        <f t="shared" si="83"/>
        <v>0</v>
      </c>
      <c r="CB188" s="1010"/>
      <c r="CC188" s="1010"/>
      <c r="CE188" s="1010">
        <f t="shared" si="84"/>
        <v>0</v>
      </c>
      <c r="CF188" s="1010"/>
      <c r="CG188" s="1010"/>
      <c r="CI188" s="1010">
        <f t="shared" si="85"/>
        <v>0</v>
      </c>
      <c r="CJ188" s="1010"/>
      <c r="CK188" s="1010"/>
      <c r="CM188" s="1010">
        <f t="shared" si="86"/>
        <v>0</v>
      </c>
      <c r="CN188" s="1010"/>
      <c r="CO188" s="1010"/>
      <c r="CQ188" s="1010">
        <f t="shared" si="87"/>
        <v>0</v>
      </c>
      <c r="CR188" s="1010"/>
      <c r="CS188" s="1010"/>
      <c r="CU188" s="1010">
        <f t="shared" si="88"/>
        <v>0</v>
      </c>
      <c r="CV188" s="1010"/>
      <c r="CW188" s="1010"/>
      <c r="CY188" s="1010">
        <f t="shared" si="89"/>
        <v>0</v>
      </c>
      <c r="CZ188" s="1010"/>
      <c r="DA188" s="1010"/>
      <c r="DC188" s="1010">
        <f t="shared" si="90"/>
        <v>0</v>
      </c>
      <c r="DD188" s="1010"/>
      <c r="DE188" s="1010"/>
      <c r="DG188" s="1010">
        <f t="shared" si="91"/>
        <v>0</v>
      </c>
      <c r="DH188" s="1010"/>
      <c r="DI188" s="1010"/>
      <c r="DK188" s="1010">
        <f t="shared" si="92"/>
        <v>0</v>
      </c>
      <c r="DL188" s="1010"/>
      <c r="DM188" s="1010"/>
      <c r="DO188" s="1010"/>
      <c r="DP188" s="1010"/>
      <c r="DQ188" s="1010"/>
      <c r="DS188" s="1010"/>
      <c r="DT188" s="1010"/>
      <c r="DU188" s="1010"/>
      <c r="DW188" s="1010"/>
      <c r="DX188" s="1010"/>
      <c r="DY188" s="1010"/>
      <c r="EA188" s="1010"/>
      <c r="EB188" s="1010"/>
      <c r="EC188" s="1010"/>
    </row>
    <row r="189" spans="2:133" ht="14.25" customHeight="1">
      <c r="B189" s="1978">
        <f t="shared" si="67"/>
        <v>51013</v>
      </c>
      <c r="C189" s="1010">
        <f t="shared" si="64"/>
        <v>678947.43999942637</v>
      </c>
      <c r="D189" s="1010">
        <f t="shared" si="65"/>
        <v>326832.71000000002</v>
      </c>
      <c r="E189" s="1010">
        <f t="shared" si="66"/>
        <v>3626.08</v>
      </c>
      <c r="F189" s="998"/>
      <c r="G189" s="1010">
        <f t="shared" si="93"/>
        <v>678947.43999942637</v>
      </c>
      <c r="H189" s="1010">
        <v>326832.71000000002</v>
      </c>
      <c r="I189" s="1010">
        <v>3626.08</v>
      </c>
      <c r="J189" s="999"/>
      <c r="K189" s="1010"/>
      <c r="L189" s="1010"/>
      <c r="M189" s="1010"/>
      <c r="N189" s="996"/>
      <c r="O189" s="1010">
        <f t="shared" si="95"/>
        <v>0</v>
      </c>
      <c r="P189" s="1010"/>
      <c r="Q189" s="1010"/>
      <c r="R189" s="996"/>
      <c r="S189" s="1010">
        <f t="shared" si="68"/>
        <v>0</v>
      </c>
      <c r="T189" s="1010"/>
      <c r="U189" s="1010"/>
      <c r="V189" s="996"/>
      <c r="W189" s="1010">
        <f t="shared" si="69"/>
        <v>0</v>
      </c>
      <c r="X189" s="1010"/>
      <c r="Y189" s="1010"/>
      <c r="Z189" s="996"/>
      <c r="AA189" s="1010">
        <f t="shared" si="70"/>
        <v>0</v>
      </c>
      <c r="AB189" s="1010"/>
      <c r="AC189" s="1010"/>
      <c r="AD189" s="996"/>
      <c r="AE189" s="1010">
        <f t="shared" si="71"/>
        <v>0</v>
      </c>
      <c r="AF189" s="1010"/>
      <c r="AG189" s="1010"/>
      <c r="AH189" s="996"/>
      <c r="AI189" s="1010">
        <f t="shared" si="72"/>
        <v>0</v>
      </c>
      <c r="AJ189" s="1010"/>
      <c r="AK189" s="1010"/>
      <c r="AL189" s="996"/>
      <c r="AM189" s="1010">
        <f t="shared" si="73"/>
        <v>0</v>
      </c>
      <c r="AN189" s="1010"/>
      <c r="AO189" s="1010"/>
      <c r="AP189" s="996"/>
      <c r="AQ189" s="1010">
        <f t="shared" si="74"/>
        <v>0</v>
      </c>
      <c r="AR189" s="1010"/>
      <c r="AS189" s="1010"/>
      <c r="AT189" s="996"/>
      <c r="AU189" s="1010">
        <f t="shared" si="75"/>
        <v>0</v>
      </c>
      <c r="AV189" s="1010"/>
      <c r="AW189" s="1010"/>
      <c r="AX189" s="996"/>
      <c r="AY189" s="1010">
        <f t="shared" si="76"/>
        <v>0</v>
      </c>
      <c r="AZ189" s="1010"/>
      <c r="BA189" s="1010"/>
      <c r="BB189" s="996"/>
      <c r="BC189" s="1010">
        <f t="shared" si="77"/>
        <v>0</v>
      </c>
      <c r="BD189" s="1010"/>
      <c r="BE189" s="1010"/>
      <c r="BF189" s="996"/>
      <c r="BG189" s="1010">
        <f t="shared" si="78"/>
        <v>0</v>
      </c>
      <c r="BH189" s="1010"/>
      <c r="BI189" s="1010"/>
      <c r="BJ189" s="996"/>
      <c r="BK189" s="1010">
        <f t="shared" si="79"/>
        <v>0</v>
      </c>
      <c r="BL189" s="1010"/>
      <c r="BM189" s="1010"/>
      <c r="BN189" s="996"/>
      <c r="BO189" s="1010">
        <f t="shared" si="80"/>
        <v>0</v>
      </c>
      <c r="BP189" s="1010"/>
      <c r="BQ189" s="1010"/>
      <c r="BS189" s="1010">
        <f t="shared" si="81"/>
        <v>0</v>
      </c>
      <c r="BT189" s="1010"/>
      <c r="BU189" s="1010"/>
      <c r="BW189" s="1010">
        <f t="shared" si="82"/>
        <v>0</v>
      </c>
      <c r="BX189" s="1010"/>
      <c r="BY189" s="1010"/>
      <c r="CA189" s="1010">
        <f t="shared" si="83"/>
        <v>0</v>
      </c>
      <c r="CB189" s="1010"/>
      <c r="CC189" s="1010"/>
      <c r="CE189" s="1010">
        <f t="shared" si="84"/>
        <v>0</v>
      </c>
      <c r="CF189" s="1010"/>
      <c r="CG189" s="1010"/>
      <c r="CI189" s="1010">
        <f t="shared" si="85"/>
        <v>0</v>
      </c>
      <c r="CJ189" s="1010"/>
      <c r="CK189" s="1010"/>
      <c r="CM189" s="1010">
        <f t="shared" si="86"/>
        <v>0</v>
      </c>
      <c r="CN189" s="1010"/>
      <c r="CO189" s="1010"/>
      <c r="CQ189" s="1010">
        <f t="shared" si="87"/>
        <v>0</v>
      </c>
      <c r="CR189" s="1010"/>
      <c r="CS189" s="1010"/>
      <c r="CU189" s="1010">
        <f t="shared" si="88"/>
        <v>0</v>
      </c>
      <c r="CV189" s="1010"/>
      <c r="CW189" s="1010"/>
      <c r="CY189" s="1010">
        <f t="shared" si="89"/>
        <v>0</v>
      </c>
      <c r="CZ189" s="1010"/>
      <c r="DA189" s="1010"/>
      <c r="DC189" s="1010">
        <f t="shared" si="90"/>
        <v>0</v>
      </c>
      <c r="DD189" s="1010"/>
      <c r="DE189" s="1010"/>
      <c r="DG189" s="1010">
        <f t="shared" si="91"/>
        <v>0</v>
      </c>
      <c r="DH189" s="1010"/>
      <c r="DI189" s="1010"/>
      <c r="DK189" s="1010">
        <f t="shared" si="92"/>
        <v>0</v>
      </c>
      <c r="DL189" s="1010"/>
      <c r="DM189" s="1010"/>
      <c r="DO189" s="1010"/>
      <c r="DP189" s="1010"/>
      <c r="DQ189" s="1010"/>
      <c r="DS189" s="1010"/>
      <c r="DT189" s="1010"/>
      <c r="DU189" s="1010"/>
      <c r="DW189" s="1010"/>
      <c r="DX189" s="1010"/>
      <c r="DY189" s="1010"/>
      <c r="EA189" s="1010"/>
      <c r="EB189" s="1010"/>
      <c r="EC189" s="1010"/>
    </row>
    <row r="190" spans="2:133" ht="14.25" customHeight="1">
      <c r="B190" s="1978">
        <f t="shared" si="67"/>
        <v>51043</v>
      </c>
      <c r="C190" s="1010">
        <f t="shared" si="64"/>
        <v>352114.72999942634</v>
      </c>
      <c r="D190" s="1010">
        <f t="shared" si="65"/>
        <v>227158.39</v>
      </c>
      <c r="E190" s="1010">
        <f t="shared" si="66"/>
        <v>1906.83</v>
      </c>
      <c r="F190" s="998"/>
      <c r="G190" s="1010">
        <f t="shared" si="93"/>
        <v>352114.72999942634</v>
      </c>
      <c r="H190" s="1010">
        <v>227158.39</v>
      </c>
      <c r="I190" s="1010">
        <v>1906.83</v>
      </c>
      <c r="J190" s="996"/>
      <c r="K190" s="1010"/>
      <c r="L190" s="1010"/>
      <c r="M190" s="1010"/>
      <c r="N190" s="996"/>
      <c r="O190" s="1010">
        <f t="shared" si="95"/>
        <v>0</v>
      </c>
      <c r="P190" s="1010"/>
      <c r="Q190" s="1010"/>
      <c r="R190" s="996"/>
      <c r="S190" s="1010">
        <f t="shared" si="68"/>
        <v>0</v>
      </c>
      <c r="T190" s="1010"/>
      <c r="U190" s="1010"/>
      <c r="V190" s="996"/>
      <c r="W190" s="1010">
        <f t="shared" si="69"/>
        <v>0</v>
      </c>
      <c r="X190" s="1010"/>
      <c r="Y190" s="1010"/>
      <c r="Z190" s="996"/>
      <c r="AA190" s="1010">
        <f t="shared" si="70"/>
        <v>0</v>
      </c>
      <c r="AB190" s="1010"/>
      <c r="AC190" s="1010"/>
      <c r="AD190" s="996"/>
      <c r="AE190" s="1010">
        <f t="shared" si="71"/>
        <v>0</v>
      </c>
      <c r="AF190" s="1010"/>
      <c r="AG190" s="1010"/>
      <c r="AH190" s="996"/>
      <c r="AI190" s="1010">
        <f t="shared" si="72"/>
        <v>0</v>
      </c>
      <c r="AJ190" s="1010"/>
      <c r="AK190" s="1010"/>
      <c r="AL190" s="996"/>
      <c r="AM190" s="1010">
        <f t="shared" si="73"/>
        <v>0</v>
      </c>
      <c r="AN190" s="1010"/>
      <c r="AO190" s="1010"/>
      <c r="AP190" s="996"/>
      <c r="AQ190" s="1010">
        <f t="shared" si="74"/>
        <v>0</v>
      </c>
      <c r="AR190" s="1010"/>
      <c r="AS190" s="1010"/>
      <c r="AT190" s="996"/>
      <c r="AU190" s="1010">
        <f t="shared" si="75"/>
        <v>0</v>
      </c>
      <c r="AV190" s="1010"/>
      <c r="AW190" s="1010"/>
      <c r="AX190" s="996"/>
      <c r="AY190" s="1010">
        <f t="shared" si="76"/>
        <v>0</v>
      </c>
      <c r="AZ190" s="1010"/>
      <c r="BA190" s="1010"/>
      <c r="BB190" s="996"/>
      <c r="BC190" s="1010">
        <f t="shared" si="77"/>
        <v>0</v>
      </c>
      <c r="BD190" s="1010"/>
      <c r="BE190" s="1010"/>
      <c r="BF190" s="996"/>
      <c r="BG190" s="1010">
        <f t="shared" si="78"/>
        <v>0</v>
      </c>
      <c r="BH190" s="1010"/>
      <c r="BI190" s="1010"/>
      <c r="BJ190" s="996"/>
      <c r="BK190" s="1010">
        <f t="shared" si="79"/>
        <v>0</v>
      </c>
      <c r="BL190" s="1010"/>
      <c r="BM190" s="1010"/>
      <c r="BN190" s="996"/>
      <c r="BO190" s="1010">
        <f t="shared" si="80"/>
        <v>0</v>
      </c>
      <c r="BP190" s="1010"/>
      <c r="BQ190" s="1010"/>
      <c r="BS190" s="1010">
        <f t="shared" si="81"/>
        <v>0</v>
      </c>
      <c r="BT190" s="1010"/>
      <c r="BU190" s="1010"/>
      <c r="BW190" s="1010">
        <f t="shared" si="82"/>
        <v>0</v>
      </c>
      <c r="BX190" s="1010"/>
      <c r="BY190" s="1010"/>
      <c r="CA190" s="1010">
        <f t="shared" si="83"/>
        <v>0</v>
      </c>
      <c r="CB190" s="1010"/>
      <c r="CC190" s="1010"/>
      <c r="CE190" s="1010">
        <f t="shared" si="84"/>
        <v>0</v>
      </c>
      <c r="CF190" s="1010"/>
      <c r="CG190" s="1010"/>
      <c r="CI190" s="1010">
        <f t="shared" si="85"/>
        <v>0</v>
      </c>
      <c r="CJ190" s="1010"/>
      <c r="CK190" s="1010"/>
      <c r="CM190" s="1010">
        <f t="shared" si="86"/>
        <v>0</v>
      </c>
      <c r="CN190" s="1010"/>
      <c r="CO190" s="1010"/>
      <c r="CQ190" s="1010">
        <f t="shared" si="87"/>
        <v>0</v>
      </c>
      <c r="CR190" s="1010"/>
      <c r="CS190" s="1010"/>
      <c r="CU190" s="1010">
        <f t="shared" si="88"/>
        <v>0</v>
      </c>
      <c r="CV190" s="1010"/>
      <c r="CW190" s="1010"/>
      <c r="CY190" s="1010">
        <f t="shared" si="89"/>
        <v>0</v>
      </c>
      <c r="CZ190" s="1010"/>
      <c r="DA190" s="1010"/>
      <c r="DC190" s="1010">
        <f t="shared" si="90"/>
        <v>0</v>
      </c>
      <c r="DD190" s="1010"/>
      <c r="DE190" s="1010"/>
      <c r="DG190" s="1010">
        <f t="shared" si="91"/>
        <v>0</v>
      </c>
      <c r="DH190" s="1010"/>
      <c r="DI190" s="1010"/>
      <c r="DK190" s="1010">
        <f t="shared" si="92"/>
        <v>0</v>
      </c>
      <c r="DL190" s="1010"/>
      <c r="DM190" s="1010"/>
      <c r="DO190" s="1010"/>
      <c r="DP190" s="1010"/>
      <c r="DQ190" s="1010"/>
      <c r="DS190" s="1010"/>
      <c r="DT190" s="1010"/>
      <c r="DU190" s="1010"/>
      <c r="DW190" s="1010"/>
      <c r="DX190" s="1010"/>
      <c r="DY190" s="1010"/>
      <c r="EA190" s="1010"/>
      <c r="EB190" s="1010"/>
      <c r="EC190" s="1010"/>
    </row>
    <row r="191" spans="2:133" ht="14.25" customHeight="1">
      <c r="B191" s="1978">
        <f t="shared" si="67"/>
        <v>51074</v>
      </c>
      <c r="C191" s="1010">
        <f t="shared" si="64"/>
        <v>124956.33999942633</v>
      </c>
      <c r="D191" s="1010">
        <f t="shared" si="65"/>
        <v>120936.7</v>
      </c>
      <c r="E191" s="1010">
        <f t="shared" si="66"/>
        <v>762.79</v>
      </c>
      <c r="F191" s="998"/>
      <c r="G191" s="1010">
        <f t="shared" si="93"/>
        <v>124956.33999942633</v>
      </c>
      <c r="H191" s="1010">
        <v>120936.7</v>
      </c>
      <c r="I191" s="1010">
        <v>762.79</v>
      </c>
      <c r="J191" s="996"/>
      <c r="K191" s="1010"/>
      <c r="L191" s="1010"/>
      <c r="M191" s="1010"/>
      <c r="N191" s="996"/>
      <c r="O191" s="1010">
        <f t="shared" si="95"/>
        <v>0</v>
      </c>
      <c r="P191" s="1010"/>
      <c r="Q191" s="1010"/>
      <c r="R191" s="996"/>
      <c r="S191" s="1010">
        <f t="shared" si="68"/>
        <v>0</v>
      </c>
      <c r="T191" s="1010"/>
      <c r="U191" s="1010"/>
      <c r="V191" s="996"/>
      <c r="W191" s="1010">
        <f t="shared" si="69"/>
        <v>0</v>
      </c>
      <c r="X191" s="1010"/>
      <c r="Y191" s="1010"/>
      <c r="Z191" s="996"/>
      <c r="AA191" s="1010">
        <f t="shared" si="70"/>
        <v>0</v>
      </c>
      <c r="AB191" s="1010"/>
      <c r="AC191" s="1010"/>
      <c r="AD191" s="996"/>
      <c r="AE191" s="1010">
        <f t="shared" si="71"/>
        <v>0</v>
      </c>
      <c r="AF191" s="1010"/>
      <c r="AG191" s="1010"/>
      <c r="AH191" s="996"/>
      <c r="AI191" s="1010">
        <f t="shared" si="72"/>
        <v>0</v>
      </c>
      <c r="AJ191" s="1010"/>
      <c r="AK191" s="1010"/>
      <c r="AL191" s="996"/>
      <c r="AM191" s="1010">
        <f t="shared" si="73"/>
        <v>0</v>
      </c>
      <c r="AN191" s="1010"/>
      <c r="AO191" s="1010"/>
      <c r="AP191" s="996"/>
      <c r="AQ191" s="1010">
        <f t="shared" si="74"/>
        <v>0</v>
      </c>
      <c r="AR191" s="1010"/>
      <c r="AS191" s="1010"/>
      <c r="AT191" s="996"/>
      <c r="AU191" s="1010">
        <f t="shared" si="75"/>
        <v>0</v>
      </c>
      <c r="AV191" s="1010"/>
      <c r="AW191" s="1010"/>
      <c r="AX191" s="996"/>
      <c r="AY191" s="1010">
        <f t="shared" si="76"/>
        <v>0</v>
      </c>
      <c r="AZ191" s="1010"/>
      <c r="BA191" s="1010"/>
      <c r="BB191" s="996"/>
      <c r="BC191" s="1010">
        <f t="shared" si="77"/>
        <v>0</v>
      </c>
      <c r="BD191" s="1010"/>
      <c r="BE191" s="1010"/>
      <c r="BF191" s="996"/>
      <c r="BG191" s="1010">
        <f t="shared" si="78"/>
        <v>0</v>
      </c>
      <c r="BH191" s="1010"/>
      <c r="BI191" s="1010"/>
      <c r="BJ191" s="996"/>
      <c r="BK191" s="1010">
        <f t="shared" si="79"/>
        <v>0</v>
      </c>
      <c r="BL191" s="1010"/>
      <c r="BM191" s="1010"/>
      <c r="BN191" s="996"/>
      <c r="BO191" s="1010">
        <f t="shared" si="80"/>
        <v>0</v>
      </c>
      <c r="BP191" s="1010"/>
      <c r="BQ191" s="1010"/>
      <c r="BS191" s="1010">
        <f t="shared" si="81"/>
        <v>0</v>
      </c>
      <c r="BT191" s="1010"/>
      <c r="BU191" s="1010"/>
      <c r="BW191" s="1010">
        <f t="shared" si="82"/>
        <v>0</v>
      </c>
      <c r="BX191" s="1010"/>
      <c r="BY191" s="1010"/>
      <c r="CA191" s="1010">
        <f t="shared" si="83"/>
        <v>0</v>
      </c>
      <c r="CB191" s="1010"/>
      <c r="CC191" s="1010"/>
      <c r="CE191" s="1010">
        <f t="shared" si="84"/>
        <v>0</v>
      </c>
      <c r="CF191" s="1010"/>
      <c r="CG191" s="1010"/>
      <c r="CI191" s="1010">
        <f t="shared" si="85"/>
        <v>0</v>
      </c>
      <c r="CJ191" s="1010"/>
      <c r="CK191" s="1010"/>
      <c r="CM191" s="1010">
        <f t="shared" si="86"/>
        <v>0</v>
      </c>
      <c r="CN191" s="1010"/>
      <c r="CO191" s="1010"/>
      <c r="CQ191" s="1010">
        <f t="shared" si="87"/>
        <v>0</v>
      </c>
      <c r="CR191" s="1010"/>
      <c r="CS191" s="1010"/>
      <c r="CU191" s="1010">
        <f t="shared" si="88"/>
        <v>0</v>
      </c>
      <c r="CV191" s="1010"/>
      <c r="CW191" s="1010"/>
      <c r="CY191" s="1010">
        <f t="shared" si="89"/>
        <v>0</v>
      </c>
      <c r="CZ191" s="1010"/>
      <c r="DA191" s="1010"/>
      <c r="DC191" s="1010">
        <f t="shared" si="90"/>
        <v>0</v>
      </c>
      <c r="DD191" s="1010"/>
      <c r="DE191" s="1010"/>
      <c r="DG191" s="1010">
        <f t="shared" si="91"/>
        <v>0</v>
      </c>
      <c r="DH191" s="1010"/>
      <c r="DI191" s="1010"/>
      <c r="DK191" s="1010">
        <f t="shared" si="92"/>
        <v>0</v>
      </c>
      <c r="DL191" s="1010"/>
      <c r="DM191" s="1010"/>
      <c r="DO191" s="1010"/>
      <c r="DP191" s="1010"/>
      <c r="DQ191" s="1010"/>
      <c r="DS191" s="1010"/>
      <c r="DT191" s="1010"/>
      <c r="DU191" s="1010"/>
      <c r="DW191" s="1010"/>
      <c r="DX191" s="1010"/>
      <c r="DY191" s="1010"/>
      <c r="EA191" s="1010"/>
      <c r="EB191" s="1010"/>
      <c r="EC191" s="1010"/>
    </row>
    <row r="192" spans="2:133" ht="14.25" customHeight="1">
      <c r="B192" s="1978">
        <f t="shared" si="67"/>
        <v>51104</v>
      </c>
      <c r="C192" s="1010">
        <f t="shared" si="64"/>
        <v>4019.6399994263338</v>
      </c>
      <c r="D192" s="1010">
        <f t="shared" si="65"/>
        <v>1145.67</v>
      </c>
      <c r="E192" s="1010">
        <f t="shared" si="66"/>
        <v>16.23</v>
      </c>
      <c r="F192" s="998"/>
      <c r="G192" s="1010">
        <f>G191-H191</f>
        <v>4019.6399994263338</v>
      </c>
      <c r="H192" s="1010">
        <v>1145.67</v>
      </c>
      <c r="I192" s="1010">
        <v>16.23</v>
      </c>
      <c r="J192" s="996"/>
      <c r="K192" s="1010"/>
      <c r="L192" s="1010"/>
      <c r="M192" s="1010"/>
      <c r="N192" s="996"/>
      <c r="O192" s="1010">
        <f t="shared" si="95"/>
        <v>0</v>
      </c>
      <c r="P192" s="1010"/>
      <c r="Q192" s="1010"/>
      <c r="R192" s="996"/>
      <c r="S192" s="1010">
        <f t="shared" si="68"/>
        <v>0</v>
      </c>
      <c r="T192" s="1010"/>
      <c r="U192" s="1010"/>
      <c r="V192" s="996"/>
      <c r="W192" s="1010">
        <f t="shared" si="69"/>
        <v>0</v>
      </c>
      <c r="X192" s="1010"/>
      <c r="Y192" s="1010"/>
      <c r="Z192" s="996"/>
      <c r="AA192" s="1010">
        <f t="shared" si="70"/>
        <v>0</v>
      </c>
      <c r="AB192" s="1010"/>
      <c r="AC192" s="1010"/>
      <c r="AD192" s="996"/>
      <c r="AE192" s="1010">
        <f t="shared" si="71"/>
        <v>0</v>
      </c>
      <c r="AF192" s="1010"/>
      <c r="AG192" s="1010"/>
      <c r="AH192" s="996"/>
      <c r="AI192" s="1010">
        <f t="shared" si="72"/>
        <v>0</v>
      </c>
      <c r="AJ192" s="1010"/>
      <c r="AK192" s="1010"/>
      <c r="AL192" s="996"/>
      <c r="AM192" s="1010">
        <f t="shared" si="73"/>
        <v>0</v>
      </c>
      <c r="AN192" s="1010"/>
      <c r="AO192" s="1010"/>
      <c r="AP192" s="996"/>
      <c r="AQ192" s="1010">
        <f t="shared" si="74"/>
        <v>0</v>
      </c>
      <c r="AR192" s="1010"/>
      <c r="AS192" s="1010"/>
      <c r="AT192" s="996"/>
      <c r="AU192" s="1010">
        <f t="shared" si="75"/>
        <v>0</v>
      </c>
      <c r="AV192" s="1010"/>
      <c r="AW192" s="1010"/>
      <c r="AX192" s="996"/>
      <c r="AY192" s="1010">
        <f t="shared" si="76"/>
        <v>0</v>
      </c>
      <c r="AZ192" s="1010"/>
      <c r="BA192" s="1010"/>
      <c r="BB192" s="996"/>
      <c r="BC192" s="1010">
        <f t="shared" si="77"/>
        <v>0</v>
      </c>
      <c r="BD192" s="1010"/>
      <c r="BE192" s="1010"/>
      <c r="BF192" s="996"/>
      <c r="BG192" s="1010">
        <f t="shared" si="78"/>
        <v>0</v>
      </c>
      <c r="BH192" s="1010"/>
      <c r="BI192" s="1010"/>
      <c r="BJ192" s="996"/>
      <c r="BK192" s="1010">
        <f t="shared" si="79"/>
        <v>0</v>
      </c>
      <c r="BL192" s="1010"/>
      <c r="BM192" s="1010"/>
      <c r="BN192" s="996"/>
      <c r="BO192" s="1010">
        <f t="shared" si="80"/>
        <v>0</v>
      </c>
      <c r="BP192" s="1010"/>
      <c r="BQ192" s="1010"/>
      <c r="BS192" s="1010">
        <f t="shared" si="81"/>
        <v>0</v>
      </c>
      <c r="BT192" s="1010"/>
      <c r="BU192" s="1010"/>
      <c r="BW192" s="1010">
        <f t="shared" si="82"/>
        <v>0</v>
      </c>
      <c r="BX192" s="1010"/>
      <c r="BY192" s="1010"/>
      <c r="CA192" s="1010">
        <f t="shared" si="83"/>
        <v>0</v>
      </c>
      <c r="CB192" s="1010"/>
      <c r="CC192" s="1010"/>
      <c r="CE192" s="1010">
        <f t="shared" si="84"/>
        <v>0</v>
      </c>
      <c r="CF192" s="1010"/>
      <c r="CG192" s="1010"/>
      <c r="CI192" s="1010">
        <f t="shared" si="85"/>
        <v>0</v>
      </c>
      <c r="CJ192" s="1010"/>
      <c r="CK192" s="1010"/>
      <c r="CM192" s="1010">
        <f t="shared" si="86"/>
        <v>0</v>
      </c>
      <c r="CN192" s="1010"/>
      <c r="CO192" s="1010"/>
      <c r="CQ192" s="1010">
        <f t="shared" si="87"/>
        <v>0</v>
      </c>
      <c r="CR192" s="1010"/>
      <c r="CS192" s="1010"/>
      <c r="CU192" s="1010">
        <f t="shared" si="88"/>
        <v>0</v>
      </c>
      <c r="CV192" s="1010"/>
      <c r="CW192" s="1010"/>
      <c r="CY192" s="1010">
        <f t="shared" si="89"/>
        <v>0</v>
      </c>
      <c r="CZ192" s="1010"/>
      <c r="DA192" s="1010"/>
      <c r="DC192" s="1010">
        <f t="shared" si="90"/>
        <v>0</v>
      </c>
      <c r="DD192" s="1010"/>
      <c r="DE192" s="1010"/>
      <c r="DG192" s="1010">
        <f t="shared" si="91"/>
        <v>0</v>
      </c>
      <c r="DH192" s="1010"/>
      <c r="DI192" s="1010"/>
      <c r="DK192" s="1010">
        <f t="shared" si="92"/>
        <v>0</v>
      </c>
      <c r="DL192" s="1010"/>
      <c r="DM192" s="1010"/>
      <c r="DO192" s="1010"/>
      <c r="DP192" s="1010"/>
      <c r="DQ192" s="1010"/>
      <c r="DS192" s="1010"/>
      <c r="DT192" s="1010"/>
      <c r="DU192" s="1010"/>
      <c r="DW192" s="1010"/>
      <c r="DX192" s="1010"/>
      <c r="DY192" s="1010"/>
      <c r="EA192" s="1010"/>
      <c r="EB192" s="1010"/>
      <c r="EC192" s="1010"/>
    </row>
    <row r="193" spans="2:133" ht="14.25" customHeight="1">
      <c r="B193" s="1978">
        <f t="shared" si="67"/>
        <v>51135</v>
      </c>
      <c r="C193" s="1010">
        <f t="shared" si="64"/>
        <v>2873.9699994263337</v>
      </c>
      <c r="D193" s="1010">
        <f t="shared" si="65"/>
        <v>679.65</v>
      </c>
      <c r="E193" s="1010">
        <f t="shared" si="66"/>
        <v>11.34</v>
      </c>
      <c r="F193" s="998"/>
      <c r="G193" s="1010">
        <f>G192-H192</f>
        <v>2873.9699994263337</v>
      </c>
      <c r="H193" s="1010">
        <v>679.65</v>
      </c>
      <c r="I193" s="1010">
        <v>11.34</v>
      </c>
      <c r="J193" s="996"/>
      <c r="K193" s="1010"/>
      <c r="L193" s="1010"/>
      <c r="M193" s="1010"/>
      <c r="N193" s="996"/>
      <c r="O193" s="1010">
        <f t="shared" si="95"/>
        <v>0</v>
      </c>
      <c r="P193" s="1010"/>
      <c r="Q193" s="1010"/>
      <c r="R193" s="996"/>
      <c r="S193" s="1010">
        <f>S192-T192</f>
        <v>0</v>
      </c>
      <c r="T193" s="1010"/>
      <c r="U193" s="1010"/>
      <c r="V193" s="996"/>
      <c r="W193" s="1010">
        <f t="shared" si="69"/>
        <v>0</v>
      </c>
      <c r="X193" s="1010"/>
      <c r="Y193" s="1010"/>
      <c r="Z193" s="996"/>
      <c r="AA193" s="1010">
        <f t="shared" si="70"/>
        <v>0</v>
      </c>
      <c r="AB193" s="1010"/>
      <c r="AC193" s="1010"/>
      <c r="AD193" s="996"/>
      <c r="AE193" s="1010">
        <f t="shared" si="71"/>
        <v>0</v>
      </c>
      <c r="AF193" s="1010"/>
      <c r="AG193" s="1010"/>
      <c r="AH193" s="996"/>
      <c r="AI193" s="1010">
        <f t="shared" si="72"/>
        <v>0</v>
      </c>
      <c r="AJ193" s="1010"/>
      <c r="AK193" s="1010"/>
      <c r="AL193" s="996"/>
      <c r="AM193" s="1010">
        <f t="shared" si="73"/>
        <v>0</v>
      </c>
      <c r="AN193" s="1010"/>
      <c r="AO193" s="1010"/>
      <c r="AP193" s="996"/>
      <c r="AQ193" s="1010">
        <f t="shared" si="74"/>
        <v>0</v>
      </c>
      <c r="AR193" s="1010"/>
      <c r="AS193" s="1010"/>
      <c r="AT193" s="996"/>
      <c r="AU193" s="1010">
        <f t="shared" si="75"/>
        <v>0</v>
      </c>
      <c r="AV193" s="1010"/>
      <c r="AW193" s="1010"/>
      <c r="AX193" s="996"/>
      <c r="AY193" s="1010">
        <f t="shared" si="76"/>
        <v>0</v>
      </c>
      <c r="AZ193" s="1010"/>
      <c r="BA193" s="1010"/>
      <c r="BB193" s="996"/>
      <c r="BC193" s="1010">
        <f t="shared" si="77"/>
        <v>0</v>
      </c>
      <c r="BD193" s="1010"/>
      <c r="BE193" s="1010"/>
      <c r="BF193" s="996"/>
      <c r="BG193" s="1010">
        <f t="shared" si="78"/>
        <v>0</v>
      </c>
      <c r="BH193" s="1010"/>
      <c r="BI193" s="1010"/>
      <c r="BJ193" s="996"/>
      <c r="BK193" s="1010">
        <f t="shared" si="79"/>
        <v>0</v>
      </c>
      <c r="BL193" s="1010"/>
      <c r="BM193" s="1010"/>
      <c r="BN193" s="996"/>
      <c r="BO193" s="1010">
        <f t="shared" si="80"/>
        <v>0</v>
      </c>
      <c r="BP193" s="1010"/>
      <c r="BQ193" s="1010"/>
      <c r="BS193" s="1010">
        <f t="shared" si="81"/>
        <v>0</v>
      </c>
      <c r="BT193" s="1010"/>
      <c r="BU193" s="1010"/>
      <c r="BW193" s="1010">
        <f t="shared" si="82"/>
        <v>0</v>
      </c>
      <c r="BX193" s="1010"/>
      <c r="BY193" s="1010"/>
      <c r="CA193" s="1010">
        <f t="shared" si="83"/>
        <v>0</v>
      </c>
      <c r="CB193" s="1010"/>
      <c r="CC193" s="1010"/>
      <c r="CE193" s="1010">
        <f t="shared" si="84"/>
        <v>0</v>
      </c>
      <c r="CF193" s="1010"/>
      <c r="CG193" s="1010"/>
      <c r="CI193" s="1010">
        <f t="shared" si="85"/>
        <v>0</v>
      </c>
      <c r="CJ193" s="1010"/>
      <c r="CK193" s="1010"/>
      <c r="CM193" s="1010">
        <f t="shared" si="86"/>
        <v>0</v>
      </c>
      <c r="CN193" s="1010"/>
      <c r="CO193" s="1010"/>
      <c r="CQ193" s="1010">
        <f t="shared" si="87"/>
        <v>0</v>
      </c>
      <c r="CR193" s="1010"/>
      <c r="CS193" s="1010"/>
      <c r="CU193" s="1010">
        <f t="shared" si="88"/>
        <v>0</v>
      </c>
      <c r="CV193" s="1010"/>
      <c r="CW193" s="1010"/>
      <c r="CY193" s="1010">
        <f t="shared" si="89"/>
        <v>0</v>
      </c>
      <c r="CZ193" s="1010"/>
      <c r="DA193" s="1010"/>
      <c r="DC193" s="1010">
        <f t="shared" si="90"/>
        <v>0</v>
      </c>
      <c r="DD193" s="1010"/>
      <c r="DE193" s="1010"/>
      <c r="DG193" s="1010">
        <f t="shared" si="91"/>
        <v>0</v>
      </c>
      <c r="DH193" s="1010"/>
      <c r="DI193" s="1010"/>
      <c r="DK193" s="1010">
        <f t="shared" si="92"/>
        <v>0</v>
      </c>
      <c r="DL193" s="1010"/>
      <c r="DM193" s="1010"/>
      <c r="DO193" s="1010"/>
      <c r="DP193" s="1010"/>
      <c r="DQ193" s="1010"/>
      <c r="DS193" s="1010"/>
      <c r="DT193" s="1010"/>
      <c r="DU193" s="1010"/>
      <c r="DW193" s="1010"/>
      <c r="DX193" s="1010"/>
      <c r="DY193" s="1010"/>
      <c r="EA193" s="1010"/>
      <c r="EB193" s="1010"/>
      <c r="EC193" s="1010"/>
    </row>
    <row r="194" spans="2:133" ht="14.25" customHeight="1">
      <c r="B194" s="1978">
        <f t="shared" si="67"/>
        <v>51166</v>
      </c>
      <c r="C194" s="1010">
        <f t="shared" si="64"/>
        <v>2194.3199994263337</v>
      </c>
      <c r="D194" s="1010">
        <f t="shared" si="65"/>
        <v>683.57</v>
      </c>
      <c r="E194" s="1010">
        <f t="shared" si="66"/>
        <v>7.42</v>
      </c>
      <c r="F194" s="998"/>
      <c r="G194" s="1010">
        <f t="shared" si="93"/>
        <v>2194.3199994263337</v>
      </c>
      <c r="H194" s="1010">
        <v>683.57</v>
      </c>
      <c r="I194" s="1010">
        <v>7.42</v>
      </c>
      <c r="J194" s="996"/>
      <c r="K194" s="1010"/>
      <c r="L194" s="1010"/>
      <c r="M194" s="1010"/>
      <c r="N194" s="996"/>
      <c r="O194" s="1010">
        <f t="shared" si="95"/>
        <v>0</v>
      </c>
      <c r="P194" s="1010"/>
      <c r="Q194" s="1010"/>
      <c r="R194" s="996"/>
      <c r="S194" s="1010">
        <f t="shared" ref="S194:S204" si="96">S193-T193</f>
        <v>0</v>
      </c>
      <c r="T194" s="1010"/>
      <c r="U194" s="1010"/>
      <c r="V194" s="996"/>
      <c r="W194" s="1010">
        <f t="shared" si="69"/>
        <v>0</v>
      </c>
      <c r="X194" s="1010"/>
      <c r="Y194" s="1010"/>
      <c r="Z194" s="996"/>
      <c r="AA194" s="1010">
        <f t="shared" si="70"/>
        <v>0</v>
      </c>
      <c r="AB194" s="1010"/>
      <c r="AC194" s="1010"/>
      <c r="AD194" s="996"/>
      <c r="AE194" s="1010">
        <f t="shared" si="71"/>
        <v>0</v>
      </c>
      <c r="AF194" s="1010"/>
      <c r="AG194" s="1010"/>
      <c r="AH194" s="996"/>
      <c r="AI194" s="1010">
        <f t="shared" si="72"/>
        <v>0</v>
      </c>
      <c r="AJ194" s="1010"/>
      <c r="AK194" s="1010"/>
      <c r="AL194" s="996"/>
      <c r="AM194" s="1010">
        <f t="shared" si="73"/>
        <v>0</v>
      </c>
      <c r="AN194" s="1010"/>
      <c r="AO194" s="1010"/>
      <c r="AP194" s="996"/>
      <c r="AQ194" s="1010">
        <f t="shared" si="74"/>
        <v>0</v>
      </c>
      <c r="AR194" s="1010"/>
      <c r="AS194" s="1010"/>
      <c r="AT194" s="996"/>
      <c r="AU194" s="1010">
        <f t="shared" si="75"/>
        <v>0</v>
      </c>
      <c r="AV194" s="1010"/>
      <c r="AW194" s="1010"/>
      <c r="AX194" s="996"/>
      <c r="AY194" s="1010">
        <f t="shared" si="76"/>
        <v>0</v>
      </c>
      <c r="AZ194" s="1010"/>
      <c r="BA194" s="1010"/>
      <c r="BB194" s="996"/>
      <c r="BC194" s="1010">
        <f t="shared" si="77"/>
        <v>0</v>
      </c>
      <c r="BD194" s="1010"/>
      <c r="BE194" s="1010"/>
      <c r="BF194" s="996"/>
      <c r="BG194" s="1010">
        <f t="shared" si="78"/>
        <v>0</v>
      </c>
      <c r="BH194" s="1010"/>
      <c r="BI194" s="1010"/>
      <c r="BJ194" s="996"/>
      <c r="BK194" s="1010">
        <f t="shared" si="79"/>
        <v>0</v>
      </c>
      <c r="BL194" s="1010"/>
      <c r="BM194" s="1010"/>
      <c r="BN194" s="996"/>
      <c r="BO194" s="1010">
        <f t="shared" si="80"/>
        <v>0</v>
      </c>
      <c r="BP194" s="1010"/>
      <c r="BQ194" s="1010"/>
      <c r="BS194" s="1010">
        <f t="shared" si="81"/>
        <v>0</v>
      </c>
      <c r="BT194" s="1010"/>
      <c r="BU194" s="1010"/>
      <c r="BW194" s="1010">
        <f t="shared" si="82"/>
        <v>0</v>
      </c>
      <c r="BX194" s="1010"/>
      <c r="BY194" s="1010"/>
      <c r="CA194" s="1010">
        <f t="shared" si="83"/>
        <v>0</v>
      </c>
      <c r="CB194" s="1010"/>
      <c r="CC194" s="1010"/>
      <c r="CE194" s="1010">
        <f t="shared" si="84"/>
        <v>0</v>
      </c>
      <c r="CF194" s="1010"/>
      <c r="CG194" s="1010"/>
      <c r="CI194" s="1010">
        <f t="shared" si="85"/>
        <v>0</v>
      </c>
      <c r="CJ194" s="1010"/>
      <c r="CK194" s="1010"/>
      <c r="CM194" s="1010">
        <f t="shared" si="86"/>
        <v>0</v>
      </c>
      <c r="CN194" s="1010"/>
      <c r="CO194" s="1010"/>
      <c r="CQ194" s="1010">
        <f t="shared" si="87"/>
        <v>0</v>
      </c>
      <c r="CR194" s="1010"/>
      <c r="CS194" s="1010"/>
      <c r="CU194" s="1010">
        <f t="shared" si="88"/>
        <v>0</v>
      </c>
      <c r="CV194" s="1010"/>
      <c r="CW194" s="1010"/>
      <c r="CY194" s="1010">
        <f t="shared" si="89"/>
        <v>0</v>
      </c>
      <c r="CZ194" s="1010"/>
      <c r="DA194" s="1010"/>
      <c r="DC194" s="1010">
        <f t="shared" si="90"/>
        <v>0</v>
      </c>
      <c r="DD194" s="1010"/>
      <c r="DE194" s="1010"/>
      <c r="DG194" s="1010">
        <f t="shared" si="91"/>
        <v>0</v>
      </c>
      <c r="DH194" s="1010"/>
      <c r="DI194" s="1010"/>
      <c r="DK194" s="1010">
        <f t="shared" si="92"/>
        <v>0</v>
      </c>
      <c r="DL194" s="1010"/>
      <c r="DM194" s="1010"/>
      <c r="DO194" s="1010"/>
      <c r="DP194" s="1010"/>
      <c r="DQ194" s="1010"/>
      <c r="DS194" s="1010"/>
      <c r="DT194" s="1010"/>
      <c r="DU194" s="1010"/>
      <c r="DW194" s="1010"/>
      <c r="DX194" s="1010"/>
      <c r="DY194" s="1010"/>
      <c r="EA194" s="1010"/>
      <c r="EB194" s="1010"/>
      <c r="EC194" s="1010"/>
    </row>
    <row r="195" spans="2:133" ht="14.25" customHeight="1">
      <c r="B195" s="1978">
        <f t="shared" si="67"/>
        <v>51195</v>
      </c>
      <c r="C195" s="1010">
        <f t="shared" si="64"/>
        <v>1510.7499994263335</v>
      </c>
      <c r="D195" s="1010">
        <f t="shared" si="65"/>
        <v>464.47</v>
      </c>
      <c r="E195" s="1010">
        <f t="shared" si="66"/>
        <v>5.63</v>
      </c>
      <c r="F195" s="998"/>
      <c r="G195" s="1010">
        <f t="shared" si="93"/>
        <v>1510.7499994263335</v>
      </c>
      <c r="H195" s="1010">
        <v>464.47</v>
      </c>
      <c r="I195" s="1010">
        <v>5.63</v>
      </c>
      <c r="J195" s="996"/>
      <c r="K195" s="1010"/>
      <c r="L195" s="1010"/>
      <c r="M195" s="1010"/>
      <c r="N195" s="996"/>
      <c r="O195" s="1010">
        <f t="shared" si="95"/>
        <v>0</v>
      </c>
      <c r="P195" s="1010"/>
      <c r="Q195" s="1010"/>
      <c r="R195" s="996"/>
      <c r="S195" s="1010">
        <f t="shared" si="96"/>
        <v>0</v>
      </c>
      <c r="T195" s="1010"/>
      <c r="U195" s="1010"/>
      <c r="V195" s="996"/>
      <c r="W195" s="1010">
        <f t="shared" si="69"/>
        <v>0</v>
      </c>
      <c r="X195" s="1010"/>
      <c r="Y195" s="1010"/>
      <c r="Z195" s="996"/>
      <c r="AA195" s="1010">
        <f t="shared" si="70"/>
        <v>0</v>
      </c>
      <c r="AB195" s="1010"/>
      <c r="AC195" s="1010"/>
      <c r="AD195" s="996"/>
      <c r="AE195" s="1010">
        <f t="shared" si="71"/>
        <v>0</v>
      </c>
      <c r="AF195" s="1010"/>
      <c r="AG195" s="1010"/>
      <c r="AH195" s="996"/>
      <c r="AI195" s="1010">
        <f t="shared" si="72"/>
        <v>0</v>
      </c>
      <c r="AJ195" s="1010"/>
      <c r="AK195" s="1010"/>
      <c r="AL195" s="996"/>
      <c r="AM195" s="1010">
        <f t="shared" si="73"/>
        <v>0</v>
      </c>
      <c r="AN195" s="1010"/>
      <c r="AO195" s="1010"/>
      <c r="AP195" s="996"/>
      <c r="AQ195" s="1010">
        <f t="shared" si="74"/>
        <v>0</v>
      </c>
      <c r="AR195" s="1010"/>
      <c r="AS195" s="1010"/>
      <c r="AT195" s="996"/>
      <c r="AU195" s="1010">
        <f t="shared" si="75"/>
        <v>0</v>
      </c>
      <c r="AV195" s="1010"/>
      <c r="AW195" s="1010"/>
      <c r="AX195" s="996"/>
      <c r="AY195" s="1010">
        <f t="shared" si="76"/>
        <v>0</v>
      </c>
      <c r="AZ195" s="1010"/>
      <c r="BA195" s="1010"/>
      <c r="BB195" s="996"/>
      <c r="BC195" s="1010">
        <f t="shared" si="77"/>
        <v>0</v>
      </c>
      <c r="BD195" s="1010"/>
      <c r="BE195" s="1010"/>
      <c r="BF195" s="996"/>
      <c r="BG195" s="1010">
        <f t="shared" si="78"/>
        <v>0</v>
      </c>
      <c r="BH195" s="1010"/>
      <c r="BI195" s="1010"/>
      <c r="BJ195" s="996"/>
      <c r="BK195" s="1010">
        <f t="shared" si="79"/>
        <v>0</v>
      </c>
      <c r="BL195" s="1010"/>
      <c r="BM195" s="1010"/>
      <c r="BN195" s="996"/>
      <c r="BO195" s="1010">
        <f t="shared" si="80"/>
        <v>0</v>
      </c>
      <c r="BP195" s="1010"/>
      <c r="BQ195" s="1010"/>
      <c r="BS195" s="1010">
        <f t="shared" si="81"/>
        <v>0</v>
      </c>
      <c r="BT195" s="1010"/>
      <c r="BU195" s="1010"/>
      <c r="BW195" s="1010">
        <f t="shared" si="82"/>
        <v>0</v>
      </c>
      <c r="BX195" s="1010"/>
      <c r="BY195" s="1010"/>
      <c r="CA195" s="1010">
        <f t="shared" si="83"/>
        <v>0</v>
      </c>
      <c r="CB195" s="1010"/>
      <c r="CC195" s="1010"/>
      <c r="CE195" s="1010">
        <f t="shared" si="84"/>
        <v>0</v>
      </c>
      <c r="CF195" s="1010"/>
      <c r="CG195" s="1010"/>
      <c r="CI195" s="1010">
        <f t="shared" si="85"/>
        <v>0</v>
      </c>
      <c r="CJ195" s="1010"/>
      <c r="CK195" s="1010"/>
      <c r="CM195" s="1010">
        <f t="shared" si="86"/>
        <v>0</v>
      </c>
      <c r="CN195" s="1010"/>
      <c r="CO195" s="1010"/>
      <c r="CQ195" s="1010">
        <f t="shared" si="87"/>
        <v>0</v>
      </c>
      <c r="CR195" s="1010"/>
      <c r="CS195" s="1010"/>
      <c r="CU195" s="1010">
        <f t="shared" si="88"/>
        <v>0</v>
      </c>
      <c r="CV195" s="1010"/>
      <c r="CW195" s="1010"/>
      <c r="CY195" s="1010">
        <f t="shared" si="89"/>
        <v>0</v>
      </c>
      <c r="CZ195" s="1010"/>
      <c r="DA195" s="1010"/>
      <c r="DC195" s="1010">
        <f t="shared" si="90"/>
        <v>0</v>
      </c>
      <c r="DD195" s="1010"/>
      <c r="DE195" s="1010"/>
      <c r="DG195" s="1010">
        <f t="shared" si="91"/>
        <v>0</v>
      </c>
      <c r="DH195" s="1010"/>
      <c r="DI195" s="1010"/>
      <c r="DK195" s="1010">
        <f t="shared" si="92"/>
        <v>0</v>
      </c>
      <c r="DL195" s="1010"/>
      <c r="DM195" s="1010"/>
      <c r="DO195" s="1010"/>
      <c r="DP195" s="1010"/>
      <c r="DQ195" s="1010"/>
      <c r="DS195" s="1010"/>
      <c r="DT195" s="1010"/>
      <c r="DU195" s="1010"/>
      <c r="DW195" s="1010"/>
      <c r="DX195" s="1010"/>
      <c r="DY195" s="1010"/>
      <c r="EA195" s="1010"/>
      <c r="EB195" s="1010"/>
      <c r="EC195" s="1010"/>
    </row>
    <row r="196" spans="2:133" ht="14.25" customHeight="1">
      <c r="B196" s="1978">
        <f t="shared" si="67"/>
        <v>51226</v>
      </c>
      <c r="C196" s="1010">
        <f t="shared" si="64"/>
        <v>1046.2799994263335</v>
      </c>
      <c r="D196" s="1010">
        <f t="shared" si="65"/>
        <v>464.5</v>
      </c>
      <c r="E196" s="1010">
        <f t="shared" si="66"/>
        <v>5.6</v>
      </c>
      <c r="F196" s="998"/>
      <c r="G196" s="1010">
        <f t="shared" si="93"/>
        <v>1046.2799994263335</v>
      </c>
      <c r="H196" s="1010">
        <v>464.5</v>
      </c>
      <c r="I196" s="1010">
        <v>5.6</v>
      </c>
      <c r="J196" s="996"/>
      <c r="K196" s="1010"/>
      <c r="L196" s="1010"/>
      <c r="M196" s="1010"/>
      <c r="N196" s="996"/>
      <c r="O196" s="1010">
        <f t="shared" si="95"/>
        <v>0</v>
      </c>
      <c r="P196" s="1010"/>
      <c r="Q196" s="1010"/>
      <c r="R196" s="996"/>
      <c r="S196" s="1010">
        <f t="shared" si="96"/>
        <v>0</v>
      </c>
      <c r="T196" s="1010"/>
      <c r="U196" s="1010"/>
      <c r="V196" s="996"/>
      <c r="W196" s="1010">
        <f t="shared" si="69"/>
        <v>0</v>
      </c>
      <c r="X196" s="1010"/>
      <c r="Y196" s="1010"/>
      <c r="Z196" s="996"/>
      <c r="AA196" s="1010">
        <f t="shared" si="70"/>
        <v>0</v>
      </c>
      <c r="AB196" s="1010"/>
      <c r="AC196" s="1010"/>
      <c r="AD196" s="996"/>
      <c r="AE196" s="1010">
        <f t="shared" si="71"/>
        <v>0</v>
      </c>
      <c r="AF196" s="1010"/>
      <c r="AG196" s="1010"/>
      <c r="AH196" s="996"/>
      <c r="AI196" s="1010">
        <f t="shared" si="72"/>
        <v>0</v>
      </c>
      <c r="AJ196" s="1010"/>
      <c r="AK196" s="1010"/>
      <c r="AL196" s="996"/>
      <c r="AM196" s="1010">
        <f t="shared" si="73"/>
        <v>0</v>
      </c>
      <c r="AN196" s="1010"/>
      <c r="AO196" s="1010"/>
      <c r="AP196" s="996"/>
      <c r="AQ196" s="1010">
        <f t="shared" si="74"/>
        <v>0</v>
      </c>
      <c r="AR196" s="1010"/>
      <c r="AS196" s="1010"/>
      <c r="AT196" s="996"/>
      <c r="AU196" s="1010">
        <f t="shared" si="75"/>
        <v>0</v>
      </c>
      <c r="AV196" s="1010"/>
      <c r="AW196" s="1010"/>
      <c r="AX196" s="996"/>
      <c r="AY196" s="1010">
        <f t="shared" si="76"/>
        <v>0</v>
      </c>
      <c r="AZ196" s="1010"/>
      <c r="BA196" s="1010"/>
      <c r="BB196" s="996"/>
      <c r="BC196" s="1010">
        <f t="shared" si="77"/>
        <v>0</v>
      </c>
      <c r="BD196" s="1010"/>
      <c r="BE196" s="1010"/>
      <c r="BF196" s="996"/>
      <c r="BG196" s="1010">
        <f t="shared" si="78"/>
        <v>0</v>
      </c>
      <c r="BH196" s="1010"/>
      <c r="BI196" s="1010"/>
      <c r="BJ196" s="996"/>
      <c r="BK196" s="1010">
        <f t="shared" si="79"/>
        <v>0</v>
      </c>
      <c r="BL196" s="1010"/>
      <c r="BM196" s="1010"/>
      <c r="BN196" s="996"/>
      <c r="BO196" s="1010">
        <f t="shared" si="80"/>
        <v>0</v>
      </c>
      <c r="BP196" s="1010"/>
      <c r="BQ196" s="1010"/>
      <c r="BS196" s="1010">
        <f t="shared" si="81"/>
        <v>0</v>
      </c>
      <c r="BT196" s="1010"/>
      <c r="BU196" s="1010"/>
      <c r="BW196" s="1010">
        <f t="shared" si="82"/>
        <v>0</v>
      </c>
      <c r="BX196" s="1010"/>
      <c r="BY196" s="1010"/>
      <c r="CA196" s="1010">
        <f t="shared" si="83"/>
        <v>0</v>
      </c>
      <c r="CB196" s="1010"/>
      <c r="CC196" s="1010"/>
      <c r="CE196" s="1010">
        <f t="shared" si="84"/>
        <v>0</v>
      </c>
      <c r="CF196" s="1010"/>
      <c r="CG196" s="1010"/>
      <c r="CI196" s="1010">
        <f t="shared" si="85"/>
        <v>0</v>
      </c>
      <c r="CJ196" s="1010"/>
      <c r="CK196" s="1010"/>
      <c r="CM196" s="1010">
        <f t="shared" si="86"/>
        <v>0</v>
      </c>
      <c r="CN196" s="1010"/>
      <c r="CO196" s="1010"/>
      <c r="CQ196" s="1010">
        <f t="shared" si="87"/>
        <v>0</v>
      </c>
      <c r="CR196" s="1010"/>
      <c r="CS196" s="1010"/>
      <c r="CU196" s="1010">
        <f t="shared" si="88"/>
        <v>0</v>
      </c>
      <c r="CV196" s="1010"/>
      <c r="CW196" s="1010"/>
      <c r="CY196" s="1010">
        <f t="shared" si="89"/>
        <v>0</v>
      </c>
      <c r="CZ196" s="1010"/>
      <c r="DA196" s="1010"/>
      <c r="DC196" s="1010">
        <f t="shared" si="90"/>
        <v>0</v>
      </c>
      <c r="DD196" s="1010"/>
      <c r="DE196" s="1010"/>
      <c r="DG196" s="1010">
        <f t="shared" si="91"/>
        <v>0</v>
      </c>
      <c r="DH196" s="1010"/>
      <c r="DI196" s="1010"/>
      <c r="DK196" s="1010">
        <f t="shared" si="92"/>
        <v>0</v>
      </c>
      <c r="DL196" s="1010"/>
      <c r="DM196" s="1010"/>
      <c r="DO196" s="1010"/>
      <c r="DP196" s="1010"/>
      <c r="DQ196" s="1010"/>
      <c r="DS196" s="1010"/>
      <c r="DT196" s="1010"/>
      <c r="DU196" s="1010"/>
      <c r="DW196" s="1010"/>
      <c r="DX196" s="1010"/>
      <c r="DY196" s="1010"/>
      <c r="EA196" s="1010"/>
      <c r="EB196" s="1010"/>
      <c r="EC196" s="1010"/>
    </row>
    <row r="197" spans="2:133" ht="14.25" customHeight="1">
      <c r="B197" s="1978">
        <f t="shared" si="67"/>
        <v>51256</v>
      </c>
      <c r="C197" s="1010">
        <f t="shared" si="64"/>
        <v>581.77999942633346</v>
      </c>
      <c r="D197" s="1010">
        <f t="shared" si="65"/>
        <v>192.63</v>
      </c>
      <c r="E197" s="1010">
        <f t="shared" si="66"/>
        <v>2.33</v>
      </c>
      <c r="F197" s="998"/>
      <c r="G197" s="1010">
        <f t="shared" si="93"/>
        <v>581.77999942633346</v>
      </c>
      <c r="H197" s="1010">
        <v>192.63</v>
      </c>
      <c r="I197" s="1010">
        <v>2.33</v>
      </c>
      <c r="J197" s="996"/>
      <c r="K197" s="1010"/>
      <c r="L197" s="1010"/>
      <c r="M197" s="1010"/>
      <c r="N197" s="996"/>
      <c r="O197" s="1010">
        <f t="shared" si="95"/>
        <v>0</v>
      </c>
      <c r="P197" s="1010"/>
      <c r="Q197" s="1010"/>
      <c r="R197" s="996"/>
      <c r="S197" s="1010">
        <f t="shared" si="96"/>
        <v>0</v>
      </c>
      <c r="T197" s="1010"/>
      <c r="U197" s="1010"/>
      <c r="V197" s="996"/>
      <c r="W197" s="1010">
        <f t="shared" si="69"/>
        <v>0</v>
      </c>
      <c r="X197" s="1010"/>
      <c r="Y197" s="1010"/>
      <c r="Z197" s="996"/>
      <c r="AA197" s="1010">
        <f t="shared" si="70"/>
        <v>0</v>
      </c>
      <c r="AB197" s="1010"/>
      <c r="AC197" s="1010"/>
      <c r="AD197" s="996"/>
      <c r="AE197" s="1010">
        <f t="shared" si="71"/>
        <v>0</v>
      </c>
      <c r="AF197" s="1010"/>
      <c r="AG197" s="1010"/>
      <c r="AH197" s="996"/>
      <c r="AI197" s="1010">
        <f t="shared" si="72"/>
        <v>0</v>
      </c>
      <c r="AJ197" s="1010"/>
      <c r="AK197" s="1010"/>
      <c r="AL197" s="996"/>
      <c r="AM197" s="1010">
        <f t="shared" si="73"/>
        <v>0</v>
      </c>
      <c r="AN197" s="1010"/>
      <c r="AO197" s="1010"/>
      <c r="AP197" s="996"/>
      <c r="AQ197" s="1010">
        <f t="shared" si="74"/>
        <v>0</v>
      </c>
      <c r="AR197" s="1010"/>
      <c r="AS197" s="1010"/>
      <c r="AT197" s="996"/>
      <c r="AU197" s="1010">
        <f t="shared" si="75"/>
        <v>0</v>
      </c>
      <c r="AV197" s="1010"/>
      <c r="AW197" s="1010"/>
      <c r="AX197" s="996"/>
      <c r="AY197" s="1010">
        <f t="shared" si="76"/>
        <v>0</v>
      </c>
      <c r="AZ197" s="1010"/>
      <c r="BA197" s="1010"/>
      <c r="BB197" s="996"/>
      <c r="BC197" s="1010">
        <f t="shared" si="77"/>
        <v>0</v>
      </c>
      <c r="BD197" s="1010"/>
      <c r="BE197" s="1010"/>
      <c r="BF197" s="996"/>
      <c r="BG197" s="1010">
        <f t="shared" si="78"/>
        <v>0</v>
      </c>
      <c r="BH197" s="1010"/>
      <c r="BI197" s="1010"/>
      <c r="BJ197" s="996"/>
      <c r="BK197" s="1010">
        <f t="shared" si="79"/>
        <v>0</v>
      </c>
      <c r="BL197" s="1010"/>
      <c r="BM197" s="1010"/>
      <c r="BN197" s="996"/>
      <c r="BO197" s="1010">
        <f t="shared" si="80"/>
        <v>0</v>
      </c>
      <c r="BP197" s="1010"/>
      <c r="BQ197" s="1010"/>
      <c r="BS197" s="1010">
        <f t="shared" si="81"/>
        <v>0</v>
      </c>
      <c r="BT197" s="1010"/>
      <c r="BU197" s="1010"/>
      <c r="BW197" s="1010">
        <f t="shared" si="82"/>
        <v>0</v>
      </c>
      <c r="BX197" s="1010"/>
      <c r="BY197" s="1010"/>
      <c r="CA197" s="1010">
        <f t="shared" si="83"/>
        <v>0</v>
      </c>
      <c r="CB197" s="1010"/>
      <c r="CC197" s="1010"/>
      <c r="CE197" s="1010">
        <f t="shared" si="84"/>
        <v>0</v>
      </c>
      <c r="CF197" s="1010"/>
      <c r="CG197" s="1010"/>
      <c r="CI197" s="1010">
        <f t="shared" si="85"/>
        <v>0</v>
      </c>
      <c r="CJ197" s="1010"/>
      <c r="CK197" s="1010"/>
      <c r="CM197" s="1010">
        <f t="shared" si="86"/>
        <v>0</v>
      </c>
      <c r="CN197" s="1010"/>
      <c r="CO197" s="1010"/>
      <c r="CQ197" s="1010">
        <f t="shared" si="87"/>
        <v>0</v>
      </c>
      <c r="CR197" s="1010"/>
      <c r="CS197" s="1010"/>
      <c r="CU197" s="1010">
        <f t="shared" si="88"/>
        <v>0</v>
      </c>
      <c r="CV197" s="1010"/>
      <c r="CW197" s="1010"/>
      <c r="CY197" s="1010">
        <f t="shared" si="89"/>
        <v>0</v>
      </c>
      <c r="CZ197" s="1010"/>
      <c r="DA197" s="1010"/>
      <c r="DC197" s="1010">
        <f t="shared" si="90"/>
        <v>0</v>
      </c>
      <c r="DD197" s="1010"/>
      <c r="DE197" s="1010"/>
      <c r="DG197" s="1010">
        <f t="shared" si="91"/>
        <v>0</v>
      </c>
      <c r="DH197" s="1010"/>
      <c r="DI197" s="1010"/>
      <c r="DK197" s="1010">
        <f t="shared" si="92"/>
        <v>0</v>
      </c>
      <c r="DL197" s="1010"/>
      <c r="DM197" s="1010"/>
      <c r="DO197" s="1010"/>
      <c r="DP197" s="1010"/>
      <c r="DQ197" s="1010"/>
      <c r="DS197" s="1010"/>
      <c r="DT197" s="1010"/>
      <c r="DU197" s="1010"/>
      <c r="DW197" s="1010"/>
      <c r="DX197" s="1010"/>
      <c r="DY197" s="1010"/>
      <c r="EA197" s="1010"/>
      <c r="EB197" s="1010"/>
      <c r="EC197" s="1010"/>
    </row>
    <row r="198" spans="2:133" ht="14.25" customHeight="1">
      <c r="B198" s="1978">
        <f t="shared" si="67"/>
        <v>51287</v>
      </c>
      <c r="C198" s="1010">
        <f t="shared" si="64"/>
        <v>389.14999942633347</v>
      </c>
      <c r="D198" s="1010">
        <f t="shared" si="65"/>
        <v>194.19</v>
      </c>
      <c r="E198" s="1010">
        <f t="shared" si="66"/>
        <v>0.77</v>
      </c>
      <c r="F198" s="998"/>
      <c r="G198" s="1010">
        <f t="shared" si="93"/>
        <v>389.14999942633347</v>
      </c>
      <c r="H198" s="1010">
        <v>194.19</v>
      </c>
      <c r="I198" s="1010">
        <v>0.77</v>
      </c>
      <c r="J198" s="996"/>
      <c r="K198" s="1010"/>
      <c r="L198" s="1010"/>
      <c r="M198" s="1010"/>
      <c r="N198" s="996"/>
      <c r="O198" s="1010">
        <f t="shared" si="95"/>
        <v>0</v>
      </c>
      <c r="P198" s="1010"/>
      <c r="Q198" s="1010"/>
      <c r="R198" s="996"/>
      <c r="S198" s="1010">
        <f t="shared" si="96"/>
        <v>0</v>
      </c>
      <c r="T198" s="1010"/>
      <c r="U198" s="1010"/>
      <c r="V198" s="996"/>
      <c r="W198" s="1010">
        <f t="shared" si="69"/>
        <v>0</v>
      </c>
      <c r="X198" s="1010"/>
      <c r="Y198" s="1010"/>
      <c r="Z198" s="996"/>
      <c r="AA198" s="1010">
        <f t="shared" si="70"/>
        <v>0</v>
      </c>
      <c r="AB198" s="1010"/>
      <c r="AC198" s="1010"/>
      <c r="AD198" s="996"/>
      <c r="AE198" s="1010">
        <f t="shared" si="71"/>
        <v>0</v>
      </c>
      <c r="AF198" s="1010"/>
      <c r="AG198" s="1010"/>
      <c r="AH198" s="996"/>
      <c r="AI198" s="1010">
        <f t="shared" si="72"/>
        <v>0</v>
      </c>
      <c r="AJ198" s="1010"/>
      <c r="AK198" s="1010"/>
      <c r="AL198" s="996"/>
      <c r="AM198" s="1010"/>
      <c r="AN198" s="1010"/>
      <c r="AO198" s="1010"/>
      <c r="AP198" s="996"/>
      <c r="AQ198" s="1010">
        <f t="shared" si="74"/>
        <v>0</v>
      </c>
      <c r="AR198" s="1010"/>
      <c r="AS198" s="1010"/>
      <c r="AT198" s="996"/>
      <c r="AU198" s="1010">
        <f t="shared" si="75"/>
        <v>0</v>
      </c>
      <c r="AV198" s="1010"/>
      <c r="AW198" s="1010"/>
      <c r="AX198" s="996"/>
      <c r="AY198" s="1010">
        <f t="shared" si="76"/>
        <v>0</v>
      </c>
      <c r="AZ198" s="1010"/>
      <c r="BA198" s="1010"/>
      <c r="BB198" s="996"/>
      <c r="BC198" s="1010">
        <f t="shared" si="77"/>
        <v>0</v>
      </c>
      <c r="BD198" s="1010"/>
      <c r="BE198" s="1010"/>
      <c r="BF198" s="996"/>
      <c r="BG198" s="1010">
        <f t="shared" si="78"/>
        <v>0</v>
      </c>
      <c r="BH198" s="1010"/>
      <c r="BI198" s="1010"/>
      <c r="BJ198" s="996"/>
      <c r="BK198" s="1010">
        <f t="shared" si="79"/>
        <v>0</v>
      </c>
      <c r="BL198" s="1010"/>
      <c r="BM198" s="1010"/>
      <c r="BN198" s="996"/>
      <c r="BO198" s="1010">
        <f t="shared" si="80"/>
        <v>0</v>
      </c>
      <c r="BP198" s="1010"/>
      <c r="BQ198" s="1010"/>
      <c r="BS198" s="1010">
        <f t="shared" si="81"/>
        <v>0</v>
      </c>
      <c r="BT198" s="1010"/>
      <c r="BU198" s="1010"/>
      <c r="BW198" s="1010">
        <f t="shared" si="82"/>
        <v>0</v>
      </c>
      <c r="BX198" s="1010"/>
      <c r="BY198" s="1010"/>
      <c r="CA198" s="1010">
        <f t="shared" si="83"/>
        <v>0</v>
      </c>
      <c r="CB198" s="1010"/>
      <c r="CC198" s="1010"/>
      <c r="CE198" s="1010">
        <f t="shared" si="84"/>
        <v>0</v>
      </c>
      <c r="CF198" s="1010"/>
      <c r="CG198" s="1010"/>
      <c r="CI198" s="1010">
        <f t="shared" si="85"/>
        <v>0</v>
      </c>
      <c r="CJ198" s="1010"/>
      <c r="CK198" s="1010"/>
      <c r="CM198" s="1010">
        <f t="shared" si="86"/>
        <v>0</v>
      </c>
      <c r="CN198" s="1010"/>
      <c r="CO198" s="1010"/>
      <c r="CQ198" s="1010">
        <f t="shared" si="87"/>
        <v>0</v>
      </c>
      <c r="CR198" s="1010"/>
      <c r="CS198" s="1010"/>
      <c r="CU198" s="1010">
        <f t="shared" si="88"/>
        <v>0</v>
      </c>
      <c r="CV198" s="1010"/>
      <c r="CW198" s="1010"/>
      <c r="CY198" s="1010">
        <f t="shared" si="89"/>
        <v>0</v>
      </c>
      <c r="CZ198" s="1010"/>
      <c r="DA198" s="1010"/>
      <c r="DC198" s="1010">
        <f t="shared" si="90"/>
        <v>0</v>
      </c>
      <c r="DD198" s="1010"/>
      <c r="DE198" s="1010"/>
      <c r="DG198" s="1010">
        <f t="shared" si="91"/>
        <v>0</v>
      </c>
      <c r="DH198" s="1010"/>
      <c r="DI198" s="1010"/>
      <c r="DK198" s="1010">
        <f t="shared" si="92"/>
        <v>0</v>
      </c>
      <c r="DL198" s="1010"/>
      <c r="DM198" s="1010"/>
      <c r="DO198" s="1010"/>
      <c r="DP198" s="1010"/>
      <c r="DQ198" s="1010"/>
      <c r="DS198" s="1010"/>
      <c r="DT198" s="1010"/>
      <c r="DU198" s="1010"/>
      <c r="DW198" s="1010"/>
      <c r="DX198" s="1010"/>
      <c r="DY198" s="1010"/>
      <c r="EA198" s="1010"/>
      <c r="EB198" s="1010"/>
      <c r="EC198" s="1010"/>
    </row>
    <row r="199" spans="2:133" ht="14.25" customHeight="1">
      <c r="B199" s="1978">
        <f t="shared" si="67"/>
        <v>51317</v>
      </c>
      <c r="C199" s="1010">
        <f t="shared" si="64"/>
        <v>194.95999942633347</v>
      </c>
      <c r="D199" s="1010">
        <f t="shared" si="65"/>
        <v>194.96</v>
      </c>
      <c r="E199" s="1010">
        <f t="shared" si="66"/>
        <v>0</v>
      </c>
      <c r="F199" s="998"/>
      <c r="G199" s="1010">
        <f t="shared" si="93"/>
        <v>194.95999942633347</v>
      </c>
      <c r="H199" s="1010">
        <v>194.96</v>
      </c>
      <c r="I199" s="1010">
        <v>0</v>
      </c>
      <c r="J199" s="996"/>
      <c r="K199" s="1010"/>
      <c r="L199" s="1010"/>
      <c r="M199" s="1010"/>
      <c r="N199" s="996"/>
      <c r="O199" s="1010">
        <f t="shared" si="95"/>
        <v>0</v>
      </c>
      <c r="P199" s="1010"/>
      <c r="Q199" s="1010"/>
      <c r="R199" s="996"/>
      <c r="S199" s="1010">
        <f t="shared" si="96"/>
        <v>0</v>
      </c>
      <c r="T199" s="1010"/>
      <c r="U199" s="1010"/>
      <c r="V199" s="996"/>
      <c r="W199" s="1010">
        <f t="shared" si="69"/>
        <v>0</v>
      </c>
      <c r="X199" s="1010"/>
      <c r="Y199" s="1010"/>
      <c r="Z199" s="996"/>
      <c r="AA199" s="1010">
        <f t="shared" si="70"/>
        <v>0</v>
      </c>
      <c r="AB199" s="1010"/>
      <c r="AC199" s="1010"/>
      <c r="AD199" s="996"/>
      <c r="AE199" s="1010">
        <f t="shared" si="71"/>
        <v>0</v>
      </c>
      <c r="AF199" s="1010"/>
      <c r="AG199" s="1010"/>
      <c r="AH199" s="996"/>
      <c r="AI199" s="1010">
        <f t="shared" si="72"/>
        <v>0</v>
      </c>
      <c r="AJ199" s="1010"/>
      <c r="AK199" s="1010"/>
      <c r="AL199" s="996"/>
      <c r="AM199" s="1010"/>
      <c r="AN199" s="1010"/>
      <c r="AO199" s="1010"/>
      <c r="AP199" s="996"/>
      <c r="AQ199" s="1010">
        <f t="shared" si="74"/>
        <v>0</v>
      </c>
      <c r="AR199" s="1010"/>
      <c r="AS199" s="1010"/>
      <c r="AT199" s="996"/>
      <c r="AU199" s="1010">
        <f t="shared" si="75"/>
        <v>0</v>
      </c>
      <c r="AV199" s="1010"/>
      <c r="AW199" s="1010"/>
      <c r="AX199" s="996"/>
      <c r="AY199" s="1010">
        <f t="shared" si="76"/>
        <v>0</v>
      </c>
      <c r="AZ199" s="1010"/>
      <c r="BA199" s="1010"/>
      <c r="BB199" s="996"/>
      <c r="BC199" s="1010">
        <f t="shared" si="77"/>
        <v>0</v>
      </c>
      <c r="BD199" s="1010"/>
      <c r="BE199" s="1010"/>
      <c r="BF199" s="996"/>
      <c r="BG199" s="1010">
        <f t="shared" si="78"/>
        <v>0</v>
      </c>
      <c r="BH199" s="1010"/>
      <c r="BI199" s="1010"/>
      <c r="BJ199" s="996"/>
      <c r="BK199" s="1010">
        <f t="shared" si="79"/>
        <v>0</v>
      </c>
      <c r="BL199" s="1010"/>
      <c r="BM199" s="1010"/>
      <c r="BN199" s="996"/>
      <c r="BO199" s="1010">
        <f t="shared" si="80"/>
        <v>0</v>
      </c>
      <c r="BP199" s="1010"/>
      <c r="BQ199" s="1010"/>
      <c r="BS199" s="1010">
        <f t="shared" si="81"/>
        <v>0</v>
      </c>
      <c r="BT199" s="1010"/>
      <c r="BU199" s="1010"/>
      <c r="BW199" s="1010">
        <f t="shared" si="82"/>
        <v>0</v>
      </c>
      <c r="BX199" s="1010"/>
      <c r="BY199" s="1010"/>
      <c r="CA199" s="1010">
        <f t="shared" si="83"/>
        <v>0</v>
      </c>
      <c r="CB199" s="1010"/>
      <c r="CC199" s="1010"/>
      <c r="CE199" s="1010">
        <f t="shared" si="84"/>
        <v>0</v>
      </c>
      <c r="CF199" s="1010"/>
      <c r="CG199" s="1010"/>
      <c r="CI199" s="1010">
        <f t="shared" si="85"/>
        <v>0</v>
      </c>
      <c r="CJ199" s="1010"/>
      <c r="CK199" s="1010"/>
      <c r="CM199" s="1010">
        <f t="shared" si="86"/>
        <v>0</v>
      </c>
      <c r="CN199" s="1010"/>
      <c r="CO199" s="1010"/>
      <c r="CQ199" s="1010">
        <f t="shared" si="87"/>
        <v>0</v>
      </c>
      <c r="CR199" s="1010"/>
      <c r="CS199" s="1010"/>
      <c r="CU199" s="1010">
        <f t="shared" si="88"/>
        <v>0</v>
      </c>
      <c r="CV199" s="1010"/>
      <c r="CW199" s="1010"/>
      <c r="CY199" s="1010">
        <f t="shared" si="89"/>
        <v>0</v>
      </c>
      <c r="CZ199" s="1010"/>
      <c r="DA199" s="1010"/>
      <c r="DC199" s="1010">
        <f t="shared" si="90"/>
        <v>0</v>
      </c>
      <c r="DD199" s="1010"/>
      <c r="DE199" s="1010"/>
      <c r="DG199" s="1010">
        <f t="shared" si="91"/>
        <v>0</v>
      </c>
      <c r="DH199" s="1010"/>
      <c r="DI199" s="1010"/>
      <c r="DK199" s="1010">
        <f t="shared" si="92"/>
        <v>0</v>
      </c>
      <c r="DL199" s="1010"/>
      <c r="DM199" s="1010"/>
      <c r="DO199" s="1010"/>
      <c r="DP199" s="1010"/>
      <c r="DQ199" s="1010"/>
      <c r="DS199" s="1010"/>
      <c r="DT199" s="1010"/>
      <c r="DU199" s="1010"/>
      <c r="DW199" s="1010"/>
      <c r="DX199" s="1010"/>
      <c r="DY199" s="1010"/>
      <c r="EA199" s="1010"/>
      <c r="EB199" s="1010"/>
      <c r="EC199" s="1010"/>
    </row>
    <row r="200" spans="2:133" ht="14.25" customHeight="1">
      <c r="B200" s="1978">
        <f t="shared" si="67"/>
        <v>51348</v>
      </c>
      <c r="C200" s="1010">
        <f t="shared" si="64"/>
        <v>-5.7366654004908924E-7</v>
      </c>
      <c r="D200" s="1010">
        <f t="shared" si="65"/>
        <v>0</v>
      </c>
      <c r="E200" s="1010">
        <f t="shared" si="66"/>
        <v>0</v>
      </c>
      <c r="F200" s="998"/>
      <c r="G200" s="1010">
        <f t="shared" si="93"/>
        <v>-5.7366654004908924E-7</v>
      </c>
      <c r="H200" s="1010"/>
      <c r="I200" s="1010"/>
      <c r="J200" s="996"/>
      <c r="K200" s="1010"/>
      <c r="L200" s="1010"/>
      <c r="M200" s="1010"/>
      <c r="N200" s="996"/>
      <c r="O200" s="1010">
        <f t="shared" si="95"/>
        <v>0</v>
      </c>
      <c r="P200" s="1010"/>
      <c r="Q200" s="1010"/>
      <c r="R200" s="996"/>
      <c r="S200" s="1010">
        <f t="shared" si="96"/>
        <v>0</v>
      </c>
      <c r="T200" s="1010"/>
      <c r="U200" s="1010"/>
      <c r="V200" s="996"/>
      <c r="W200" s="1010">
        <f t="shared" si="69"/>
        <v>0</v>
      </c>
      <c r="X200" s="1010"/>
      <c r="Y200" s="1010"/>
      <c r="Z200" s="996"/>
      <c r="AA200" s="1010">
        <f t="shared" si="70"/>
        <v>0</v>
      </c>
      <c r="AB200" s="1010"/>
      <c r="AC200" s="1010"/>
      <c r="AD200" s="996"/>
      <c r="AE200" s="1010">
        <f t="shared" si="71"/>
        <v>0</v>
      </c>
      <c r="AF200" s="1010"/>
      <c r="AG200" s="1010"/>
      <c r="AH200" s="996"/>
      <c r="AI200" s="1010">
        <f t="shared" si="72"/>
        <v>0</v>
      </c>
      <c r="AJ200" s="1010"/>
      <c r="AK200" s="1010"/>
      <c r="AL200" s="996"/>
      <c r="AM200" s="1010"/>
      <c r="AN200" s="1010"/>
      <c r="AO200" s="1010"/>
      <c r="AP200" s="996"/>
      <c r="AQ200" s="1010">
        <f t="shared" si="74"/>
        <v>0</v>
      </c>
      <c r="AR200" s="1010"/>
      <c r="AS200" s="1010"/>
      <c r="AT200" s="996"/>
      <c r="AU200" s="1010">
        <f t="shared" si="75"/>
        <v>0</v>
      </c>
      <c r="AV200" s="1010"/>
      <c r="AW200" s="1010"/>
      <c r="AX200" s="996"/>
      <c r="AY200" s="1010">
        <f t="shared" si="76"/>
        <v>0</v>
      </c>
      <c r="AZ200" s="1010"/>
      <c r="BA200" s="1010"/>
      <c r="BB200" s="996"/>
      <c r="BC200" s="1010">
        <f t="shared" si="77"/>
        <v>0</v>
      </c>
      <c r="BD200" s="1010"/>
      <c r="BE200" s="1010"/>
      <c r="BF200" s="996"/>
      <c r="BG200" s="1010">
        <f t="shared" si="78"/>
        <v>0</v>
      </c>
      <c r="BH200" s="1010"/>
      <c r="BI200" s="1010"/>
      <c r="BJ200" s="996"/>
      <c r="BK200" s="1010">
        <f t="shared" si="79"/>
        <v>0</v>
      </c>
      <c r="BL200" s="1010"/>
      <c r="BM200" s="1010"/>
      <c r="BN200" s="996"/>
      <c r="BO200" s="1010">
        <f t="shared" si="80"/>
        <v>0</v>
      </c>
      <c r="BP200" s="1010"/>
      <c r="BQ200" s="1010"/>
      <c r="BS200" s="1010">
        <f t="shared" si="81"/>
        <v>0</v>
      </c>
      <c r="BT200" s="1010"/>
      <c r="BU200" s="1010"/>
      <c r="BW200" s="1010">
        <f t="shared" si="82"/>
        <v>0</v>
      </c>
      <c r="BX200" s="1010"/>
      <c r="BY200" s="1010"/>
      <c r="CA200" s="1010">
        <f t="shared" si="83"/>
        <v>0</v>
      </c>
      <c r="CB200" s="1010"/>
      <c r="CC200" s="1010"/>
      <c r="CE200" s="1010">
        <f t="shared" si="84"/>
        <v>0</v>
      </c>
      <c r="CF200" s="1010"/>
      <c r="CG200" s="1010"/>
      <c r="CI200" s="1010">
        <f t="shared" si="85"/>
        <v>0</v>
      </c>
      <c r="CJ200" s="1010"/>
      <c r="CK200" s="1010"/>
      <c r="CM200" s="1010">
        <f t="shared" si="86"/>
        <v>0</v>
      </c>
      <c r="CN200" s="1010"/>
      <c r="CO200" s="1010"/>
      <c r="CQ200" s="1010">
        <f t="shared" si="87"/>
        <v>0</v>
      </c>
      <c r="CR200" s="1010"/>
      <c r="CS200" s="1010"/>
      <c r="CU200" s="1010">
        <f t="shared" si="88"/>
        <v>0</v>
      </c>
      <c r="CV200" s="1010"/>
      <c r="CW200" s="1010"/>
      <c r="CY200" s="1010">
        <f t="shared" si="89"/>
        <v>0</v>
      </c>
      <c r="CZ200" s="1010"/>
      <c r="DA200" s="1010"/>
      <c r="DC200" s="1010">
        <f t="shared" si="90"/>
        <v>0</v>
      </c>
      <c r="DD200" s="1010"/>
      <c r="DE200" s="1010"/>
      <c r="DG200" s="1010">
        <f t="shared" si="91"/>
        <v>0</v>
      </c>
      <c r="DH200" s="1010"/>
      <c r="DI200" s="1010"/>
      <c r="DK200" s="1010">
        <f t="shared" si="92"/>
        <v>0</v>
      </c>
      <c r="DL200" s="1010"/>
      <c r="DM200" s="1010"/>
      <c r="DO200" s="1010"/>
      <c r="DP200" s="1010"/>
      <c r="DQ200" s="1010"/>
      <c r="DS200" s="1010"/>
      <c r="DT200" s="1010"/>
      <c r="DU200" s="1010"/>
      <c r="DW200" s="1010"/>
      <c r="DX200" s="1010"/>
      <c r="DY200" s="1010"/>
      <c r="EA200" s="1010"/>
      <c r="EB200" s="1010"/>
      <c r="EC200" s="1010"/>
    </row>
    <row r="201" spans="2:133" ht="14.25" customHeight="1">
      <c r="B201" s="1978">
        <f t="shared" si="67"/>
        <v>51379</v>
      </c>
      <c r="C201" s="1010">
        <f t="shared" si="64"/>
        <v>-5.7366654004908924E-7</v>
      </c>
      <c r="D201" s="1010">
        <f t="shared" si="65"/>
        <v>0</v>
      </c>
      <c r="E201" s="1010">
        <f t="shared" si="66"/>
        <v>0</v>
      </c>
      <c r="F201" s="998"/>
      <c r="G201" s="1010">
        <f t="shared" si="93"/>
        <v>-5.7366654004908924E-7</v>
      </c>
      <c r="H201" s="1010"/>
      <c r="I201" s="1010"/>
      <c r="J201" s="996"/>
      <c r="K201" s="1010"/>
      <c r="L201" s="1010"/>
      <c r="M201" s="1010"/>
      <c r="N201" s="996"/>
      <c r="O201" s="1010">
        <f t="shared" si="95"/>
        <v>0</v>
      </c>
      <c r="P201" s="1010"/>
      <c r="Q201" s="1010"/>
      <c r="R201" s="996"/>
      <c r="S201" s="1010">
        <f t="shared" si="96"/>
        <v>0</v>
      </c>
      <c r="T201" s="1010"/>
      <c r="U201" s="1010"/>
      <c r="V201" s="996"/>
      <c r="W201" s="1010">
        <f t="shared" si="69"/>
        <v>0</v>
      </c>
      <c r="X201" s="1010"/>
      <c r="Y201" s="1010"/>
      <c r="Z201" s="996"/>
      <c r="AA201" s="1010">
        <f t="shared" si="70"/>
        <v>0</v>
      </c>
      <c r="AB201" s="1010"/>
      <c r="AC201" s="1010"/>
      <c r="AD201" s="996"/>
      <c r="AE201" s="1010">
        <f t="shared" si="71"/>
        <v>0</v>
      </c>
      <c r="AF201" s="1010"/>
      <c r="AG201" s="1010"/>
      <c r="AH201" s="996"/>
      <c r="AI201" s="1010">
        <f t="shared" si="72"/>
        <v>0</v>
      </c>
      <c r="AJ201" s="1010"/>
      <c r="AK201" s="1010"/>
      <c r="AL201" s="996"/>
      <c r="AM201" s="1010"/>
      <c r="AN201" s="1010"/>
      <c r="AO201" s="1010"/>
      <c r="AP201" s="996"/>
      <c r="AQ201" s="1010">
        <f t="shared" si="74"/>
        <v>0</v>
      </c>
      <c r="AR201" s="1010"/>
      <c r="AS201" s="1010"/>
      <c r="AT201" s="996"/>
      <c r="AU201" s="1010">
        <f t="shared" si="75"/>
        <v>0</v>
      </c>
      <c r="AV201" s="1010"/>
      <c r="AW201" s="1010"/>
      <c r="AX201" s="996"/>
      <c r="AY201" s="1010">
        <f t="shared" si="76"/>
        <v>0</v>
      </c>
      <c r="AZ201" s="1010"/>
      <c r="BA201" s="1010"/>
      <c r="BB201" s="996"/>
      <c r="BC201" s="1010">
        <f t="shared" si="77"/>
        <v>0</v>
      </c>
      <c r="BD201" s="1010"/>
      <c r="BE201" s="1010"/>
      <c r="BF201" s="996"/>
      <c r="BG201" s="1010">
        <f t="shared" si="78"/>
        <v>0</v>
      </c>
      <c r="BH201" s="1010"/>
      <c r="BI201" s="1010"/>
      <c r="BJ201" s="996"/>
      <c r="BK201" s="1010">
        <f t="shared" si="79"/>
        <v>0</v>
      </c>
      <c r="BL201" s="1010"/>
      <c r="BM201" s="1010"/>
      <c r="BN201" s="996"/>
      <c r="BO201" s="1010">
        <f t="shared" si="80"/>
        <v>0</v>
      </c>
      <c r="BP201" s="1010"/>
      <c r="BQ201" s="1010"/>
      <c r="BS201" s="1010">
        <f t="shared" si="81"/>
        <v>0</v>
      </c>
      <c r="BT201" s="1010"/>
      <c r="BU201" s="1010"/>
      <c r="BW201" s="1010">
        <f t="shared" si="82"/>
        <v>0</v>
      </c>
      <c r="BX201" s="1010"/>
      <c r="BY201" s="1010"/>
      <c r="CA201" s="1010">
        <f t="shared" si="83"/>
        <v>0</v>
      </c>
      <c r="CB201" s="1010"/>
      <c r="CC201" s="1010"/>
      <c r="CE201" s="1010">
        <f t="shared" si="84"/>
        <v>0</v>
      </c>
      <c r="CF201" s="1010"/>
      <c r="CG201" s="1010"/>
      <c r="CI201" s="1010">
        <f t="shared" si="85"/>
        <v>0</v>
      </c>
      <c r="CJ201" s="1010"/>
      <c r="CK201" s="1010"/>
      <c r="CM201" s="1010">
        <f t="shared" si="86"/>
        <v>0</v>
      </c>
      <c r="CN201" s="1010"/>
      <c r="CO201" s="1010"/>
      <c r="CQ201" s="1010">
        <f t="shared" si="87"/>
        <v>0</v>
      </c>
      <c r="CR201" s="1010"/>
      <c r="CS201" s="1010"/>
      <c r="CU201" s="1010">
        <f t="shared" si="88"/>
        <v>0</v>
      </c>
      <c r="CV201" s="1010"/>
      <c r="CW201" s="1010"/>
      <c r="CY201" s="1010">
        <f t="shared" si="89"/>
        <v>0</v>
      </c>
      <c r="CZ201" s="1010"/>
      <c r="DA201" s="1010"/>
      <c r="DC201" s="1010">
        <f t="shared" si="90"/>
        <v>0</v>
      </c>
      <c r="DD201" s="1010"/>
      <c r="DE201" s="1010"/>
      <c r="DG201" s="1010">
        <f t="shared" si="91"/>
        <v>0</v>
      </c>
      <c r="DH201" s="1010"/>
      <c r="DI201" s="1010"/>
      <c r="DK201" s="1010">
        <f t="shared" si="92"/>
        <v>0</v>
      </c>
      <c r="DL201" s="1010"/>
      <c r="DM201" s="1010"/>
      <c r="DO201" s="1010"/>
      <c r="DP201" s="1010"/>
      <c r="DQ201" s="1010"/>
      <c r="DS201" s="1010"/>
      <c r="DT201" s="1010"/>
      <c r="DU201" s="1010"/>
      <c r="DW201" s="1010"/>
      <c r="DX201" s="1010"/>
      <c r="DY201" s="1010"/>
      <c r="EA201" s="1010"/>
      <c r="EB201" s="1010"/>
      <c r="EC201" s="1010"/>
    </row>
    <row r="202" spans="2:133" ht="14.25" customHeight="1">
      <c r="B202" s="1978">
        <f t="shared" si="67"/>
        <v>51409</v>
      </c>
      <c r="C202" s="1010">
        <f t="shared" si="64"/>
        <v>-5.7366654004908924E-7</v>
      </c>
      <c r="D202" s="1010">
        <f t="shared" si="65"/>
        <v>0</v>
      </c>
      <c r="E202" s="1010">
        <f t="shared" si="66"/>
        <v>0</v>
      </c>
      <c r="F202" s="998"/>
      <c r="G202" s="1010">
        <f t="shared" si="93"/>
        <v>-5.7366654004908924E-7</v>
      </c>
      <c r="H202" s="1010"/>
      <c r="I202" s="1010"/>
      <c r="J202" s="996"/>
      <c r="K202" s="1010"/>
      <c r="L202" s="1010"/>
      <c r="M202" s="1010"/>
      <c r="N202" s="996"/>
      <c r="O202" s="1010">
        <f t="shared" si="95"/>
        <v>0</v>
      </c>
      <c r="P202" s="1010"/>
      <c r="Q202" s="1010"/>
      <c r="R202" s="996"/>
      <c r="S202" s="1010">
        <f t="shared" si="96"/>
        <v>0</v>
      </c>
      <c r="T202" s="1010"/>
      <c r="U202" s="1010"/>
      <c r="V202" s="996"/>
      <c r="W202" s="1010">
        <f t="shared" si="69"/>
        <v>0</v>
      </c>
      <c r="X202" s="1010"/>
      <c r="Y202" s="1010"/>
      <c r="Z202" s="996"/>
      <c r="AA202" s="1010">
        <f t="shared" si="70"/>
        <v>0</v>
      </c>
      <c r="AB202" s="1010"/>
      <c r="AC202" s="1010"/>
      <c r="AD202" s="996"/>
      <c r="AE202" s="1010">
        <f t="shared" si="71"/>
        <v>0</v>
      </c>
      <c r="AF202" s="1010"/>
      <c r="AG202" s="1010"/>
      <c r="AH202" s="996"/>
      <c r="AI202" s="1010">
        <f t="shared" si="72"/>
        <v>0</v>
      </c>
      <c r="AJ202" s="1010"/>
      <c r="AK202" s="1010"/>
      <c r="AL202" s="996"/>
      <c r="AM202" s="1010"/>
      <c r="AN202" s="1010"/>
      <c r="AO202" s="1010"/>
      <c r="AP202" s="996"/>
      <c r="AQ202" s="1010">
        <f t="shared" si="74"/>
        <v>0</v>
      </c>
      <c r="AR202" s="1010"/>
      <c r="AS202" s="1010"/>
      <c r="AT202" s="996"/>
      <c r="AU202" s="1010">
        <f t="shared" si="75"/>
        <v>0</v>
      </c>
      <c r="AV202" s="1010"/>
      <c r="AW202" s="1010"/>
      <c r="AX202" s="996"/>
      <c r="AY202" s="1010">
        <f t="shared" si="76"/>
        <v>0</v>
      </c>
      <c r="AZ202" s="1010"/>
      <c r="BA202" s="1010"/>
      <c r="BB202" s="996"/>
      <c r="BC202" s="1010">
        <f t="shared" si="77"/>
        <v>0</v>
      </c>
      <c r="BD202" s="1010"/>
      <c r="BE202" s="1010"/>
      <c r="BF202" s="996"/>
      <c r="BG202" s="1010">
        <f t="shared" si="78"/>
        <v>0</v>
      </c>
      <c r="BH202" s="1010"/>
      <c r="BI202" s="1010"/>
      <c r="BJ202" s="996"/>
      <c r="BK202" s="1010">
        <f t="shared" si="79"/>
        <v>0</v>
      </c>
      <c r="BL202" s="1010"/>
      <c r="BM202" s="1010"/>
      <c r="BN202" s="996"/>
      <c r="BO202" s="1010">
        <f t="shared" si="80"/>
        <v>0</v>
      </c>
      <c r="BP202" s="1010"/>
      <c r="BQ202" s="1010"/>
      <c r="BS202" s="1010">
        <f t="shared" si="81"/>
        <v>0</v>
      </c>
      <c r="BT202" s="1010"/>
      <c r="BU202" s="1010"/>
      <c r="BW202" s="1010">
        <f t="shared" si="82"/>
        <v>0</v>
      </c>
      <c r="BX202" s="1010"/>
      <c r="BY202" s="1010"/>
      <c r="CA202" s="1010">
        <f t="shared" si="83"/>
        <v>0</v>
      </c>
      <c r="CB202" s="1010"/>
      <c r="CC202" s="1010"/>
      <c r="CE202" s="1010">
        <f t="shared" si="84"/>
        <v>0</v>
      </c>
      <c r="CF202" s="1010"/>
      <c r="CG202" s="1010"/>
      <c r="CI202" s="1010">
        <f t="shared" si="85"/>
        <v>0</v>
      </c>
      <c r="CJ202" s="1010"/>
      <c r="CK202" s="1010"/>
      <c r="CM202" s="1010">
        <f t="shared" si="86"/>
        <v>0</v>
      </c>
      <c r="CN202" s="1010"/>
      <c r="CO202" s="1010"/>
      <c r="CQ202" s="1010">
        <f t="shared" si="87"/>
        <v>0</v>
      </c>
      <c r="CR202" s="1010"/>
      <c r="CS202" s="1010"/>
      <c r="CU202" s="1010">
        <f t="shared" si="88"/>
        <v>0</v>
      </c>
      <c r="CV202" s="1010"/>
      <c r="CW202" s="1010"/>
      <c r="CY202" s="1010">
        <f t="shared" si="89"/>
        <v>0</v>
      </c>
      <c r="CZ202" s="1010"/>
      <c r="DA202" s="1010"/>
      <c r="DC202" s="1010">
        <f t="shared" si="90"/>
        <v>0</v>
      </c>
      <c r="DD202" s="1010"/>
      <c r="DE202" s="1010"/>
      <c r="DG202" s="1010">
        <f t="shared" si="91"/>
        <v>0</v>
      </c>
      <c r="DH202" s="1010"/>
      <c r="DI202" s="1010"/>
      <c r="DK202" s="1010">
        <f t="shared" si="92"/>
        <v>0</v>
      </c>
      <c r="DL202" s="1010"/>
      <c r="DM202" s="1010"/>
      <c r="DO202" s="1010"/>
      <c r="DP202" s="1010"/>
      <c r="DQ202" s="1010"/>
      <c r="DS202" s="1010"/>
      <c r="DT202" s="1010"/>
      <c r="DU202" s="1010"/>
      <c r="DW202" s="1010"/>
      <c r="DX202" s="1010"/>
      <c r="DY202" s="1010"/>
      <c r="EA202" s="1010"/>
      <c r="EB202" s="1010"/>
      <c r="EC202" s="1010"/>
    </row>
    <row r="203" spans="2:133" ht="14.25" customHeight="1">
      <c r="B203" s="1978">
        <f t="shared" si="67"/>
        <v>51440</v>
      </c>
      <c r="C203" s="1010">
        <f t="shared" si="64"/>
        <v>-5.7366654004908924E-7</v>
      </c>
      <c r="D203" s="1010">
        <f t="shared" si="65"/>
        <v>0</v>
      </c>
      <c r="E203" s="1010">
        <f t="shared" si="66"/>
        <v>0</v>
      </c>
      <c r="F203" s="998"/>
      <c r="G203" s="1010">
        <f t="shared" si="93"/>
        <v>-5.7366654004908924E-7</v>
      </c>
      <c r="H203" s="1010"/>
      <c r="I203" s="1010"/>
      <c r="J203" s="996"/>
      <c r="K203" s="1010"/>
      <c r="L203" s="1010"/>
      <c r="M203" s="1010"/>
      <c r="N203" s="996"/>
      <c r="O203" s="1010">
        <f t="shared" si="95"/>
        <v>0</v>
      </c>
      <c r="P203" s="1010"/>
      <c r="Q203" s="1010"/>
      <c r="R203" s="996"/>
      <c r="S203" s="1010">
        <f t="shared" si="96"/>
        <v>0</v>
      </c>
      <c r="T203" s="1010"/>
      <c r="U203" s="1010"/>
      <c r="V203" s="996"/>
      <c r="W203" s="1010">
        <f t="shared" si="69"/>
        <v>0</v>
      </c>
      <c r="X203" s="1010"/>
      <c r="Y203" s="1010"/>
      <c r="Z203" s="996"/>
      <c r="AA203" s="1010">
        <f t="shared" si="70"/>
        <v>0</v>
      </c>
      <c r="AB203" s="1010"/>
      <c r="AC203" s="1010"/>
      <c r="AD203" s="996"/>
      <c r="AE203" s="1010">
        <f t="shared" si="71"/>
        <v>0</v>
      </c>
      <c r="AF203" s="1010"/>
      <c r="AG203" s="1010"/>
      <c r="AH203" s="996"/>
      <c r="AI203" s="1010">
        <f t="shared" si="72"/>
        <v>0</v>
      </c>
      <c r="AJ203" s="1010"/>
      <c r="AK203" s="1010"/>
      <c r="AL203" s="996"/>
      <c r="AM203" s="1010"/>
      <c r="AN203" s="1010"/>
      <c r="AO203" s="1010"/>
      <c r="AP203" s="996"/>
      <c r="AQ203" s="1010">
        <f t="shared" si="74"/>
        <v>0</v>
      </c>
      <c r="AR203" s="1010"/>
      <c r="AS203" s="1010"/>
      <c r="AT203" s="996"/>
      <c r="AU203" s="1010">
        <f t="shared" si="75"/>
        <v>0</v>
      </c>
      <c r="AV203" s="1010"/>
      <c r="AW203" s="1010"/>
      <c r="AX203" s="996"/>
      <c r="AY203" s="1010">
        <f t="shared" si="76"/>
        <v>0</v>
      </c>
      <c r="AZ203" s="1010"/>
      <c r="BA203" s="1010"/>
      <c r="BB203" s="996"/>
      <c r="BC203" s="1010">
        <f t="shared" si="77"/>
        <v>0</v>
      </c>
      <c r="BD203" s="1010"/>
      <c r="BE203" s="1010"/>
      <c r="BF203" s="996"/>
      <c r="BG203" s="1010">
        <f t="shared" si="78"/>
        <v>0</v>
      </c>
      <c r="BH203" s="1010"/>
      <c r="BI203" s="1010"/>
      <c r="BJ203" s="996"/>
      <c r="BK203" s="1010">
        <f t="shared" si="79"/>
        <v>0</v>
      </c>
      <c r="BL203" s="1010"/>
      <c r="BM203" s="1010"/>
      <c r="BN203" s="996"/>
      <c r="BO203" s="1010">
        <f t="shared" si="80"/>
        <v>0</v>
      </c>
      <c r="BP203" s="1010"/>
      <c r="BQ203" s="1010"/>
      <c r="BS203" s="1010">
        <f t="shared" si="81"/>
        <v>0</v>
      </c>
      <c r="BT203" s="1010"/>
      <c r="BU203" s="1010"/>
      <c r="BW203" s="1010">
        <f t="shared" si="82"/>
        <v>0</v>
      </c>
      <c r="BX203" s="1010"/>
      <c r="BY203" s="1010"/>
      <c r="CA203" s="1010">
        <f t="shared" si="83"/>
        <v>0</v>
      </c>
      <c r="CB203" s="1010"/>
      <c r="CC203" s="1010"/>
      <c r="CE203" s="1010">
        <f t="shared" si="84"/>
        <v>0</v>
      </c>
      <c r="CF203" s="1010"/>
      <c r="CG203" s="1010"/>
      <c r="CI203" s="1010">
        <f t="shared" si="85"/>
        <v>0</v>
      </c>
      <c r="CJ203" s="1010"/>
      <c r="CK203" s="1010"/>
      <c r="CM203" s="1010">
        <f t="shared" si="86"/>
        <v>0</v>
      </c>
      <c r="CN203" s="1010"/>
      <c r="CO203" s="1010"/>
      <c r="CQ203" s="1010">
        <f t="shared" si="87"/>
        <v>0</v>
      </c>
      <c r="CR203" s="1010"/>
      <c r="CS203" s="1010"/>
      <c r="CU203" s="1010">
        <f t="shared" si="88"/>
        <v>0</v>
      </c>
      <c r="CV203" s="1010"/>
      <c r="CW203" s="1010"/>
      <c r="CY203" s="1010">
        <f t="shared" si="89"/>
        <v>0</v>
      </c>
      <c r="CZ203" s="1010"/>
      <c r="DA203" s="1010"/>
      <c r="DC203" s="1010">
        <f t="shared" si="90"/>
        <v>0</v>
      </c>
      <c r="DD203" s="1010"/>
      <c r="DE203" s="1010"/>
      <c r="DG203" s="1010">
        <f t="shared" si="91"/>
        <v>0</v>
      </c>
      <c r="DH203" s="1010"/>
      <c r="DI203" s="1010"/>
      <c r="DK203" s="1010">
        <f t="shared" si="92"/>
        <v>0</v>
      </c>
      <c r="DL203" s="1010"/>
      <c r="DM203" s="1010"/>
      <c r="DO203" s="1010"/>
      <c r="DP203" s="1010"/>
      <c r="DQ203" s="1010"/>
      <c r="DS203" s="1010"/>
      <c r="DT203" s="1010"/>
      <c r="DU203" s="1010"/>
      <c r="DW203" s="1010"/>
      <c r="DX203" s="1010"/>
      <c r="DY203" s="1010"/>
      <c r="EA203" s="1010"/>
      <c r="EB203" s="1010"/>
      <c r="EC203" s="1010"/>
    </row>
    <row r="204" spans="2:133" ht="14.25" customHeight="1">
      <c r="B204" s="1978">
        <f t="shared" si="67"/>
        <v>51470</v>
      </c>
      <c r="C204" s="1010">
        <f t="shared" si="64"/>
        <v>-5.7366654004908924E-7</v>
      </c>
      <c r="D204" s="1010">
        <f t="shared" si="65"/>
        <v>0</v>
      </c>
      <c r="E204" s="1010">
        <f t="shared" si="66"/>
        <v>0</v>
      </c>
      <c r="F204" s="998"/>
      <c r="G204" s="1010">
        <f t="shared" si="93"/>
        <v>-5.7366654004908924E-7</v>
      </c>
      <c r="H204" s="1010"/>
      <c r="I204" s="1010"/>
      <c r="J204" s="996"/>
      <c r="K204" s="1010"/>
      <c r="L204" s="1010"/>
      <c r="M204" s="1010"/>
      <c r="N204" s="996"/>
      <c r="O204" s="1010">
        <f t="shared" si="95"/>
        <v>0</v>
      </c>
      <c r="P204" s="1010"/>
      <c r="Q204" s="1010"/>
      <c r="R204" s="996"/>
      <c r="S204" s="1010">
        <f t="shared" si="96"/>
        <v>0</v>
      </c>
      <c r="T204" s="1010"/>
      <c r="U204" s="1010"/>
      <c r="V204" s="996"/>
      <c r="W204" s="1010">
        <f t="shared" si="69"/>
        <v>0</v>
      </c>
      <c r="X204" s="1010"/>
      <c r="Y204" s="1010"/>
      <c r="Z204" s="996"/>
      <c r="AA204" s="1010">
        <f t="shared" si="70"/>
        <v>0</v>
      </c>
      <c r="AB204" s="1010"/>
      <c r="AC204" s="1010"/>
      <c r="AD204" s="996"/>
      <c r="AE204" s="1010">
        <f t="shared" si="71"/>
        <v>0</v>
      </c>
      <c r="AF204" s="1010"/>
      <c r="AG204" s="1010"/>
      <c r="AH204" s="996"/>
      <c r="AI204" s="1010">
        <f t="shared" si="72"/>
        <v>0</v>
      </c>
      <c r="AJ204" s="1010"/>
      <c r="AK204" s="1010"/>
      <c r="AL204" s="996"/>
      <c r="AM204" s="1010"/>
      <c r="AN204" s="1010"/>
      <c r="AO204" s="1010"/>
      <c r="AP204" s="996"/>
      <c r="AQ204" s="1010">
        <f t="shared" si="74"/>
        <v>0</v>
      </c>
      <c r="AR204" s="1010"/>
      <c r="AS204" s="1010"/>
      <c r="AT204" s="996"/>
      <c r="AU204" s="1010">
        <f t="shared" si="75"/>
        <v>0</v>
      </c>
      <c r="AV204" s="1010"/>
      <c r="AW204" s="1010"/>
      <c r="AX204" s="996"/>
      <c r="AY204" s="1010">
        <f t="shared" si="76"/>
        <v>0</v>
      </c>
      <c r="AZ204" s="1010"/>
      <c r="BA204" s="1010"/>
      <c r="BB204" s="996"/>
      <c r="BC204" s="1010">
        <f t="shared" si="77"/>
        <v>0</v>
      </c>
      <c r="BD204" s="1010"/>
      <c r="BE204" s="1010"/>
      <c r="BF204" s="996"/>
      <c r="BG204" s="1010">
        <f t="shared" si="78"/>
        <v>0</v>
      </c>
      <c r="BH204" s="1010"/>
      <c r="BI204" s="1010"/>
      <c r="BJ204" s="996"/>
      <c r="BK204" s="1010">
        <f t="shared" si="79"/>
        <v>0</v>
      </c>
      <c r="BL204" s="1010"/>
      <c r="BM204" s="1010"/>
      <c r="BN204" s="996"/>
      <c r="BO204" s="1010">
        <f t="shared" si="80"/>
        <v>0</v>
      </c>
      <c r="BP204" s="1010"/>
      <c r="BQ204" s="1010"/>
      <c r="BS204" s="1010">
        <f t="shared" si="81"/>
        <v>0</v>
      </c>
      <c r="BT204" s="1010"/>
      <c r="BU204" s="1010"/>
      <c r="BW204" s="1010">
        <f t="shared" si="82"/>
        <v>0</v>
      </c>
      <c r="BX204" s="1010"/>
      <c r="BY204" s="1010"/>
      <c r="CA204" s="1010">
        <f t="shared" si="83"/>
        <v>0</v>
      </c>
      <c r="CB204" s="1010"/>
      <c r="CC204" s="1010"/>
      <c r="CE204" s="1010">
        <f t="shared" si="84"/>
        <v>0</v>
      </c>
      <c r="CF204" s="1010"/>
      <c r="CG204" s="1010"/>
      <c r="CI204" s="1010">
        <f t="shared" si="85"/>
        <v>0</v>
      </c>
      <c r="CJ204" s="1010"/>
      <c r="CK204" s="1010"/>
      <c r="CM204" s="1010">
        <f t="shared" si="86"/>
        <v>0</v>
      </c>
      <c r="CN204" s="1010"/>
      <c r="CO204" s="1010"/>
      <c r="CQ204" s="1010">
        <f t="shared" si="87"/>
        <v>0</v>
      </c>
      <c r="CR204" s="1010"/>
      <c r="CS204" s="1010"/>
      <c r="CU204" s="1010">
        <f t="shared" si="88"/>
        <v>0</v>
      </c>
      <c r="CV204" s="1010"/>
      <c r="CW204" s="1010"/>
      <c r="CY204" s="1010">
        <f t="shared" si="89"/>
        <v>0</v>
      </c>
      <c r="CZ204" s="1010"/>
      <c r="DA204" s="1010"/>
      <c r="DC204" s="1010">
        <f t="shared" si="90"/>
        <v>0</v>
      </c>
      <c r="DD204" s="1010"/>
      <c r="DE204" s="1010"/>
      <c r="DG204" s="1010">
        <f t="shared" si="91"/>
        <v>0</v>
      </c>
      <c r="DH204" s="1010"/>
      <c r="DI204" s="1010"/>
      <c r="DK204" s="1010">
        <f t="shared" si="92"/>
        <v>0</v>
      </c>
      <c r="DL204" s="1010"/>
      <c r="DM204" s="1010"/>
      <c r="DO204" s="1010"/>
      <c r="DP204" s="1010"/>
      <c r="DQ204" s="1010"/>
      <c r="DS204" s="1010"/>
      <c r="DT204" s="1010"/>
      <c r="DU204" s="1010"/>
      <c r="DW204" s="1010"/>
      <c r="DX204" s="1010"/>
      <c r="DY204" s="1010"/>
      <c r="EA204" s="1010"/>
      <c r="EB204" s="1010"/>
      <c r="EC204" s="1010"/>
    </row>
    <row r="205" spans="2:133" ht="14.25" customHeight="1">
      <c r="B205" s="1978">
        <f t="shared" si="67"/>
        <v>51501</v>
      </c>
      <c r="C205" s="1010">
        <f t="shared" ref="C205:C268" si="97">SUMIF($G$12:$XFD$12,$G$12,G205:XFD205)</f>
        <v>-5.7366654004908924E-7</v>
      </c>
      <c r="D205" s="1010">
        <f t="shared" ref="D205:D268" si="98">SUMIF($H$12:$XFD$12,$H$12,H205:XFD205)</f>
        <v>0</v>
      </c>
      <c r="E205" s="1010">
        <f t="shared" ref="E205:E268" si="99">SUMIF($I$12:$XFD$12,$I$12,I205:XFD205)</f>
        <v>0</v>
      </c>
      <c r="F205" s="998"/>
      <c r="G205" s="1010">
        <f t="shared" si="93"/>
        <v>-5.7366654004908924E-7</v>
      </c>
      <c r="H205" s="1010"/>
      <c r="I205" s="1010"/>
      <c r="J205" s="996"/>
      <c r="K205" s="1010"/>
      <c r="L205" s="1010"/>
      <c r="M205" s="1010"/>
      <c r="N205" s="996"/>
      <c r="O205" s="1010">
        <f t="shared" si="95"/>
        <v>0</v>
      </c>
      <c r="P205" s="1010"/>
      <c r="Q205" s="1010"/>
      <c r="R205" s="996"/>
      <c r="S205" s="1010"/>
      <c r="T205" s="1010"/>
      <c r="U205" s="1010"/>
      <c r="V205" s="996"/>
      <c r="W205" s="1010">
        <f t="shared" si="69"/>
        <v>0</v>
      </c>
      <c r="X205" s="1010"/>
      <c r="Y205" s="1010"/>
      <c r="Z205" s="996"/>
      <c r="AA205" s="1010">
        <f t="shared" si="70"/>
        <v>0</v>
      </c>
      <c r="AB205" s="1010"/>
      <c r="AC205" s="1010"/>
      <c r="AD205" s="996"/>
      <c r="AE205" s="1010">
        <f t="shared" si="71"/>
        <v>0</v>
      </c>
      <c r="AF205" s="1010"/>
      <c r="AG205" s="1010"/>
      <c r="AH205" s="996"/>
      <c r="AI205" s="1010">
        <f t="shared" si="72"/>
        <v>0</v>
      </c>
      <c r="AJ205" s="1010"/>
      <c r="AK205" s="1010"/>
      <c r="AL205" s="996"/>
      <c r="AM205" s="1010"/>
      <c r="AN205" s="1010"/>
      <c r="AO205" s="1010"/>
      <c r="AP205" s="996"/>
      <c r="AQ205" s="1010">
        <f t="shared" si="74"/>
        <v>0</v>
      </c>
      <c r="AR205" s="1010"/>
      <c r="AS205" s="1010"/>
      <c r="AT205" s="996"/>
      <c r="AU205" s="1010">
        <f t="shared" si="75"/>
        <v>0</v>
      </c>
      <c r="AV205" s="1010"/>
      <c r="AW205" s="1010"/>
      <c r="AX205" s="996"/>
      <c r="AY205" s="1010">
        <f t="shared" si="76"/>
        <v>0</v>
      </c>
      <c r="AZ205" s="1010"/>
      <c r="BA205" s="1010"/>
      <c r="BB205" s="996"/>
      <c r="BC205" s="1010">
        <f t="shared" si="77"/>
        <v>0</v>
      </c>
      <c r="BD205" s="1010"/>
      <c r="BE205" s="1010"/>
      <c r="BF205" s="996"/>
      <c r="BG205" s="1010">
        <f t="shared" si="78"/>
        <v>0</v>
      </c>
      <c r="BH205" s="1010"/>
      <c r="BI205" s="1010"/>
      <c r="BJ205" s="996"/>
      <c r="BK205" s="1010">
        <f t="shared" si="79"/>
        <v>0</v>
      </c>
      <c r="BL205" s="1010"/>
      <c r="BM205" s="1010"/>
      <c r="BN205" s="996"/>
      <c r="BO205" s="1010">
        <f t="shared" si="80"/>
        <v>0</v>
      </c>
      <c r="BP205" s="1010"/>
      <c r="BQ205" s="1010"/>
      <c r="BS205" s="1010">
        <f t="shared" si="81"/>
        <v>0</v>
      </c>
      <c r="BT205" s="1010"/>
      <c r="BU205" s="1010"/>
      <c r="BW205" s="1010">
        <f t="shared" si="82"/>
        <v>0</v>
      </c>
      <c r="BX205" s="1010"/>
      <c r="BY205" s="1010"/>
      <c r="CA205" s="1010">
        <f t="shared" si="83"/>
        <v>0</v>
      </c>
      <c r="CB205" s="1010"/>
      <c r="CC205" s="1010"/>
      <c r="CE205" s="1010">
        <f t="shared" si="84"/>
        <v>0</v>
      </c>
      <c r="CF205" s="1010"/>
      <c r="CG205" s="1010"/>
      <c r="CI205" s="1010">
        <f t="shared" si="85"/>
        <v>0</v>
      </c>
      <c r="CJ205" s="1010"/>
      <c r="CK205" s="1010"/>
      <c r="CM205" s="1010">
        <f t="shared" si="86"/>
        <v>0</v>
      </c>
      <c r="CN205" s="1010"/>
      <c r="CO205" s="1010"/>
      <c r="CQ205" s="1010">
        <f t="shared" si="87"/>
        <v>0</v>
      </c>
      <c r="CR205" s="1010"/>
      <c r="CS205" s="1010"/>
      <c r="CU205" s="1010">
        <f t="shared" si="88"/>
        <v>0</v>
      </c>
      <c r="CV205" s="1010"/>
      <c r="CW205" s="1010"/>
      <c r="CY205" s="1010">
        <f t="shared" si="89"/>
        <v>0</v>
      </c>
      <c r="CZ205" s="1010"/>
      <c r="DA205" s="1010"/>
      <c r="DC205" s="1010">
        <f t="shared" si="90"/>
        <v>0</v>
      </c>
      <c r="DD205" s="1010"/>
      <c r="DE205" s="1010"/>
      <c r="DG205" s="1010">
        <f t="shared" si="91"/>
        <v>0</v>
      </c>
      <c r="DH205" s="1010"/>
      <c r="DI205" s="1010"/>
      <c r="DK205" s="1010">
        <f t="shared" si="92"/>
        <v>0</v>
      </c>
      <c r="DL205" s="1010"/>
      <c r="DM205" s="1010"/>
      <c r="DO205" s="1010"/>
      <c r="DP205" s="1010"/>
      <c r="DQ205" s="1010"/>
      <c r="DS205" s="1010"/>
      <c r="DT205" s="1010"/>
      <c r="DU205" s="1010"/>
      <c r="DW205" s="1010"/>
      <c r="DX205" s="1010"/>
      <c r="DY205" s="1010"/>
      <c r="EA205" s="1010"/>
      <c r="EB205" s="1010"/>
      <c r="EC205" s="1010"/>
    </row>
    <row r="206" spans="2:133" ht="14.25" customHeight="1">
      <c r="B206" s="1978">
        <f t="shared" si="67"/>
        <v>51532</v>
      </c>
      <c r="C206" s="1010">
        <f t="shared" si="97"/>
        <v>-5.7366654004908924E-7</v>
      </c>
      <c r="D206" s="1010">
        <f t="shared" si="98"/>
        <v>0</v>
      </c>
      <c r="E206" s="1010">
        <f t="shared" si="99"/>
        <v>0</v>
      </c>
      <c r="F206" s="998"/>
      <c r="G206" s="1010">
        <f t="shared" si="93"/>
        <v>-5.7366654004908924E-7</v>
      </c>
      <c r="H206" s="1010"/>
      <c r="I206" s="1010"/>
      <c r="J206" s="996"/>
      <c r="K206" s="1010"/>
      <c r="L206" s="1010"/>
      <c r="M206" s="1010"/>
      <c r="N206" s="996"/>
      <c r="O206" s="1010">
        <f t="shared" si="95"/>
        <v>0</v>
      </c>
      <c r="P206" s="1010"/>
      <c r="Q206" s="1010"/>
      <c r="R206" s="996"/>
      <c r="S206" s="1010"/>
      <c r="T206" s="1010"/>
      <c r="U206" s="1010"/>
      <c r="V206" s="996"/>
      <c r="W206" s="1010">
        <f t="shared" si="69"/>
        <v>0</v>
      </c>
      <c r="X206" s="1010"/>
      <c r="Y206" s="1010"/>
      <c r="Z206" s="996"/>
      <c r="AA206" s="1010">
        <f t="shared" si="70"/>
        <v>0</v>
      </c>
      <c r="AB206" s="1010"/>
      <c r="AC206" s="1010"/>
      <c r="AD206" s="996"/>
      <c r="AE206" s="1010">
        <f t="shared" si="71"/>
        <v>0</v>
      </c>
      <c r="AF206" s="1010"/>
      <c r="AG206" s="1010"/>
      <c r="AH206" s="996"/>
      <c r="AI206" s="1010">
        <f t="shared" si="72"/>
        <v>0</v>
      </c>
      <c r="AJ206" s="1010"/>
      <c r="AK206" s="1010"/>
      <c r="AL206" s="996"/>
      <c r="AM206" s="1010"/>
      <c r="AN206" s="1010"/>
      <c r="AO206" s="1010"/>
      <c r="AP206" s="996"/>
      <c r="AQ206" s="1010">
        <f t="shared" si="74"/>
        <v>0</v>
      </c>
      <c r="AR206" s="1010"/>
      <c r="AS206" s="1010"/>
      <c r="AT206" s="996"/>
      <c r="AU206" s="1010">
        <f t="shared" si="75"/>
        <v>0</v>
      </c>
      <c r="AV206" s="1010"/>
      <c r="AW206" s="1010"/>
      <c r="AX206" s="996"/>
      <c r="AY206" s="1010">
        <f t="shared" si="76"/>
        <v>0</v>
      </c>
      <c r="AZ206" s="1010"/>
      <c r="BA206" s="1010"/>
      <c r="BB206" s="996"/>
      <c r="BC206" s="1010">
        <f t="shared" si="77"/>
        <v>0</v>
      </c>
      <c r="BD206" s="1010"/>
      <c r="BE206" s="1010"/>
      <c r="BF206" s="996"/>
      <c r="BG206" s="1010">
        <f t="shared" si="78"/>
        <v>0</v>
      </c>
      <c r="BH206" s="1010"/>
      <c r="BI206" s="1010"/>
      <c r="BJ206" s="996"/>
      <c r="BK206" s="1010">
        <f t="shared" si="79"/>
        <v>0</v>
      </c>
      <c r="BL206" s="1010"/>
      <c r="BM206" s="1010"/>
      <c r="BN206" s="996"/>
      <c r="BO206" s="1010">
        <f t="shared" si="80"/>
        <v>0</v>
      </c>
      <c r="BP206" s="1010"/>
      <c r="BQ206" s="1010"/>
      <c r="BS206" s="1010">
        <f t="shared" si="81"/>
        <v>0</v>
      </c>
      <c r="BT206" s="1010"/>
      <c r="BU206" s="1010"/>
      <c r="BW206" s="1010">
        <f t="shared" si="82"/>
        <v>0</v>
      </c>
      <c r="BX206" s="1010"/>
      <c r="BY206" s="1010"/>
      <c r="CA206" s="1010">
        <f t="shared" si="83"/>
        <v>0</v>
      </c>
      <c r="CB206" s="1010"/>
      <c r="CC206" s="1010"/>
      <c r="CE206" s="1010">
        <f t="shared" si="84"/>
        <v>0</v>
      </c>
      <c r="CF206" s="1010"/>
      <c r="CG206" s="1010"/>
      <c r="CI206" s="1010">
        <f t="shared" si="85"/>
        <v>0</v>
      </c>
      <c r="CJ206" s="1010"/>
      <c r="CK206" s="1010"/>
      <c r="CM206" s="1010">
        <f t="shared" si="86"/>
        <v>0</v>
      </c>
      <c r="CN206" s="1010"/>
      <c r="CO206" s="1010"/>
      <c r="CQ206" s="1010">
        <f t="shared" si="87"/>
        <v>0</v>
      </c>
      <c r="CR206" s="1010"/>
      <c r="CS206" s="1010"/>
      <c r="CU206" s="1010">
        <f t="shared" si="88"/>
        <v>0</v>
      </c>
      <c r="CV206" s="1010"/>
      <c r="CW206" s="1010"/>
      <c r="CY206" s="1010">
        <f t="shared" si="89"/>
        <v>0</v>
      </c>
      <c r="CZ206" s="1010"/>
      <c r="DA206" s="1010"/>
      <c r="DC206" s="1010">
        <f t="shared" si="90"/>
        <v>0</v>
      </c>
      <c r="DD206" s="1010"/>
      <c r="DE206" s="1010"/>
      <c r="DG206" s="1010">
        <f t="shared" si="91"/>
        <v>0</v>
      </c>
      <c r="DH206" s="1010"/>
      <c r="DI206" s="1010"/>
      <c r="DK206" s="1010">
        <f t="shared" si="92"/>
        <v>0</v>
      </c>
      <c r="DL206" s="1010"/>
      <c r="DM206" s="1010"/>
      <c r="DO206" s="1010"/>
      <c r="DP206" s="1010"/>
      <c r="DQ206" s="1010"/>
      <c r="DS206" s="1010"/>
      <c r="DT206" s="1010"/>
      <c r="DU206" s="1010"/>
      <c r="DW206" s="1010"/>
      <c r="DX206" s="1010"/>
      <c r="DY206" s="1010"/>
      <c r="EA206" s="1010"/>
      <c r="EB206" s="1010"/>
      <c r="EC206" s="1010"/>
    </row>
    <row r="207" spans="2:133" ht="14.25" customHeight="1">
      <c r="B207" s="1978">
        <f t="shared" ref="B207:B270" si="100">EOMONTH(B206,1)</f>
        <v>51560</v>
      </c>
      <c r="C207" s="1010">
        <f t="shared" si="97"/>
        <v>-5.7366654004908924E-7</v>
      </c>
      <c r="D207" s="1010">
        <f t="shared" si="98"/>
        <v>0</v>
      </c>
      <c r="E207" s="1010">
        <f t="shared" si="99"/>
        <v>0</v>
      </c>
      <c r="F207" s="998"/>
      <c r="G207" s="1010">
        <f t="shared" si="93"/>
        <v>-5.7366654004908924E-7</v>
      </c>
      <c r="H207" s="1010"/>
      <c r="I207" s="1010"/>
      <c r="J207" s="996"/>
      <c r="K207" s="1010"/>
      <c r="L207" s="1010"/>
      <c r="M207" s="1010"/>
      <c r="N207" s="996"/>
      <c r="O207" s="1010">
        <f t="shared" si="95"/>
        <v>0</v>
      </c>
      <c r="P207" s="1010"/>
      <c r="Q207" s="1010"/>
      <c r="R207" s="996"/>
      <c r="S207" s="1010"/>
      <c r="T207" s="1010"/>
      <c r="U207" s="1010"/>
      <c r="V207" s="996"/>
      <c r="W207" s="1010">
        <f t="shared" ref="W207:W235" si="101">W206-X206</f>
        <v>0</v>
      </c>
      <c r="X207" s="1010"/>
      <c r="Y207" s="1010"/>
      <c r="Z207" s="996"/>
      <c r="AA207" s="1010">
        <f t="shared" ref="AA207:AA270" si="102">AA206-AB206</f>
        <v>0</v>
      </c>
      <c r="AB207" s="1010"/>
      <c r="AC207" s="1010"/>
      <c r="AD207" s="996"/>
      <c r="AE207" s="1010">
        <f t="shared" ref="AE207:AE270" si="103">AE206-AF206</f>
        <v>0</v>
      </c>
      <c r="AF207" s="1010"/>
      <c r="AG207" s="1010"/>
      <c r="AH207" s="996"/>
      <c r="AI207" s="1010">
        <f t="shared" ref="AI207:AI270" si="104">AI206-AJ206</f>
        <v>0</v>
      </c>
      <c r="AJ207" s="1010"/>
      <c r="AK207" s="1010"/>
      <c r="AL207" s="996"/>
      <c r="AM207" s="1010"/>
      <c r="AN207" s="1010"/>
      <c r="AO207" s="1010"/>
      <c r="AP207" s="996"/>
      <c r="AQ207" s="1010">
        <f t="shared" ref="AQ207:AQ231" si="105">AQ206-AR206</f>
        <v>0</v>
      </c>
      <c r="AR207" s="1010"/>
      <c r="AS207" s="1010"/>
      <c r="AT207" s="996"/>
      <c r="AU207" s="1010">
        <f t="shared" ref="AU207:AU213" si="106">AU206-AV206</f>
        <v>0</v>
      </c>
      <c r="AV207" s="1010"/>
      <c r="AW207" s="1010"/>
      <c r="AX207" s="996"/>
      <c r="AY207" s="1010">
        <f t="shared" ref="AY207:AY215" si="107">AY206-AZ206</f>
        <v>0</v>
      </c>
      <c r="AZ207" s="1010"/>
      <c r="BA207" s="1010"/>
      <c r="BB207" s="996"/>
      <c r="BC207" s="1010">
        <f t="shared" ref="BC207:BC235" si="108">BC206-BD206</f>
        <v>0</v>
      </c>
      <c r="BD207" s="1010"/>
      <c r="BE207" s="1010"/>
      <c r="BF207" s="996"/>
      <c r="BG207" s="1010">
        <f t="shared" ref="BG207:BG270" si="109">BG206-BH206</f>
        <v>0</v>
      </c>
      <c r="BH207" s="1010"/>
      <c r="BI207" s="1010"/>
      <c r="BJ207" s="996"/>
      <c r="BK207" s="1010">
        <f t="shared" ref="BK207:BK254" si="110">BK206-BL206</f>
        <v>0</v>
      </c>
      <c r="BL207" s="1010"/>
      <c r="BM207" s="1010"/>
      <c r="BN207" s="996"/>
      <c r="BO207" s="1010">
        <f t="shared" ref="BO207:BO254" si="111">BO206-BP206</f>
        <v>0</v>
      </c>
      <c r="BP207" s="1010"/>
      <c r="BQ207" s="1010"/>
      <c r="BS207" s="1010">
        <f t="shared" ref="BS207:BS254" si="112">BS206-BT206</f>
        <v>0</v>
      </c>
      <c r="BT207" s="1010"/>
      <c r="BU207" s="1010"/>
      <c r="BW207" s="1010">
        <f t="shared" ref="BW207:BW254" si="113">BW206-BX206</f>
        <v>0</v>
      </c>
      <c r="BX207" s="1010"/>
      <c r="BY207" s="1010"/>
      <c r="CA207" s="1010">
        <f t="shared" ref="CA207:CA254" si="114">CA206-CB206</f>
        <v>0</v>
      </c>
      <c r="CB207" s="1010"/>
      <c r="CC207" s="1010"/>
      <c r="CE207" s="1010">
        <f t="shared" ref="CE207:CE254" si="115">CE206-CF206</f>
        <v>0</v>
      </c>
      <c r="CF207" s="1010"/>
      <c r="CG207" s="1010"/>
      <c r="CI207" s="1010">
        <f t="shared" ref="CI207:CI254" si="116">CI206-CJ206</f>
        <v>0</v>
      </c>
      <c r="CJ207" s="1010"/>
      <c r="CK207" s="1010"/>
      <c r="CM207" s="1010">
        <f t="shared" ref="CM207:CM254" si="117">CM206-CN206</f>
        <v>0</v>
      </c>
      <c r="CN207" s="1010"/>
      <c r="CO207" s="1010"/>
      <c r="CQ207" s="1010">
        <f t="shared" ref="CQ207:CQ254" si="118">CQ206-CR206</f>
        <v>0</v>
      </c>
      <c r="CR207" s="1010"/>
      <c r="CS207" s="1010"/>
      <c r="CU207" s="1010">
        <f t="shared" ref="CU207:CU254" si="119">CU206-CV206</f>
        <v>0</v>
      </c>
      <c r="CV207" s="1010"/>
      <c r="CW207" s="1010"/>
      <c r="CY207" s="1010">
        <f t="shared" ref="CY207:CY254" si="120">CY206-CZ206</f>
        <v>0</v>
      </c>
      <c r="CZ207" s="1010"/>
      <c r="DA207" s="1010"/>
      <c r="DC207" s="1010">
        <f t="shared" ref="DC207:DC254" si="121">DC206-DD206</f>
        <v>0</v>
      </c>
      <c r="DD207" s="1010"/>
      <c r="DE207" s="1010"/>
      <c r="DG207" s="1010">
        <f t="shared" ref="DG207:DG254" si="122">DG206-DH206</f>
        <v>0</v>
      </c>
      <c r="DH207" s="1010"/>
      <c r="DI207" s="1010"/>
      <c r="DK207" s="1010">
        <f t="shared" ref="DK207:DK254" si="123">DK206-DL206</f>
        <v>0</v>
      </c>
      <c r="DL207" s="1010"/>
      <c r="DM207" s="1010"/>
      <c r="DO207" s="1010"/>
      <c r="DP207" s="1010"/>
      <c r="DQ207" s="1010"/>
      <c r="DS207" s="1010"/>
      <c r="DT207" s="1010"/>
      <c r="DU207" s="1010"/>
      <c r="DW207" s="1010"/>
      <c r="DX207" s="1010"/>
      <c r="DY207" s="1010"/>
      <c r="EA207" s="1010"/>
      <c r="EB207" s="1010"/>
      <c r="EC207" s="1010"/>
    </row>
    <row r="208" spans="2:133" ht="14.25" customHeight="1">
      <c r="B208" s="1978">
        <f t="shared" si="100"/>
        <v>51591</v>
      </c>
      <c r="C208" s="1010">
        <f t="shared" si="97"/>
        <v>-5.7366654004908924E-7</v>
      </c>
      <c r="D208" s="1010">
        <f t="shared" si="98"/>
        <v>0</v>
      </c>
      <c r="E208" s="1010">
        <f t="shared" si="99"/>
        <v>0</v>
      </c>
      <c r="F208" s="998"/>
      <c r="G208" s="1010">
        <f t="shared" ref="G208:G271" si="124">G207-H207</f>
        <v>-5.7366654004908924E-7</v>
      </c>
      <c r="H208" s="1010"/>
      <c r="I208" s="1010"/>
      <c r="J208" s="996"/>
      <c r="K208" s="1010"/>
      <c r="L208" s="1010"/>
      <c r="M208" s="1010"/>
      <c r="N208" s="996"/>
      <c r="O208" s="1010">
        <f t="shared" ref="O208:O271" si="125">O207-P207</f>
        <v>0</v>
      </c>
      <c r="P208" s="1010"/>
      <c r="Q208" s="1010"/>
      <c r="R208" s="996"/>
      <c r="S208" s="1010"/>
      <c r="T208" s="1010"/>
      <c r="U208" s="1010"/>
      <c r="V208" s="996"/>
      <c r="W208" s="1010">
        <f t="shared" si="101"/>
        <v>0</v>
      </c>
      <c r="X208" s="1010"/>
      <c r="Y208" s="1010"/>
      <c r="Z208" s="996"/>
      <c r="AA208" s="1010">
        <f t="shared" si="102"/>
        <v>0</v>
      </c>
      <c r="AB208" s="1010"/>
      <c r="AC208" s="1010"/>
      <c r="AD208" s="996"/>
      <c r="AE208" s="1010">
        <f t="shared" si="103"/>
        <v>0</v>
      </c>
      <c r="AF208" s="1010"/>
      <c r="AG208" s="1010"/>
      <c r="AH208" s="996"/>
      <c r="AI208" s="1010">
        <f t="shared" si="104"/>
        <v>0</v>
      </c>
      <c r="AJ208" s="1010"/>
      <c r="AK208" s="1010"/>
      <c r="AL208" s="996"/>
      <c r="AM208" s="1010"/>
      <c r="AN208" s="1010"/>
      <c r="AO208" s="1010"/>
      <c r="AP208" s="996"/>
      <c r="AQ208" s="1010">
        <f t="shared" si="105"/>
        <v>0</v>
      </c>
      <c r="AR208" s="1010"/>
      <c r="AS208" s="1010"/>
      <c r="AT208" s="996"/>
      <c r="AU208" s="1010">
        <f t="shared" si="106"/>
        <v>0</v>
      </c>
      <c r="AV208" s="1010"/>
      <c r="AW208" s="1010"/>
      <c r="AX208" s="996"/>
      <c r="AY208" s="1010">
        <f t="shared" si="107"/>
        <v>0</v>
      </c>
      <c r="AZ208" s="1010"/>
      <c r="BA208" s="1010"/>
      <c r="BB208" s="996"/>
      <c r="BC208" s="1010">
        <f t="shared" si="108"/>
        <v>0</v>
      </c>
      <c r="BD208" s="1010"/>
      <c r="BE208" s="1010"/>
      <c r="BF208" s="996"/>
      <c r="BG208" s="1010">
        <f t="shared" si="109"/>
        <v>0</v>
      </c>
      <c r="BH208" s="1010"/>
      <c r="BI208" s="1010"/>
      <c r="BJ208" s="996"/>
      <c r="BK208" s="1010">
        <f t="shared" si="110"/>
        <v>0</v>
      </c>
      <c r="BL208" s="1010"/>
      <c r="BM208" s="1010"/>
      <c r="BN208" s="996"/>
      <c r="BO208" s="1010">
        <f t="shared" si="111"/>
        <v>0</v>
      </c>
      <c r="BP208" s="1010"/>
      <c r="BQ208" s="1010"/>
      <c r="BS208" s="1010">
        <f t="shared" si="112"/>
        <v>0</v>
      </c>
      <c r="BT208" s="1010"/>
      <c r="BU208" s="1010"/>
      <c r="BW208" s="1010">
        <f t="shared" si="113"/>
        <v>0</v>
      </c>
      <c r="BX208" s="1010"/>
      <c r="BY208" s="1010"/>
      <c r="CA208" s="1010">
        <f t="shared" si="114"/>
        <v>0</v>
      </c>
      <c r="CB208" s="1010"/>
      <c r="CC208" s="1010"/>
      <c r="CE208" s="1010">
        <f t="shared" si="115"/>
        <v>0</v>
      </c>
      <c r="CF208" s="1010"/>
      <c r="CG208" s="1010"/>
      <c r="CI208" s="1010">
        <f t="shared" si="116"/>
        <v>0</v>
      </c>
      <c r="CJ208" s="1010"/>
      <c r="CK208" s="1010"/>
      <c r="CM208" s="1010">
        <f t="shared" si="117"/>
        <v>0</v>
      </c>
      <c r="CN208" s="1010"/>
      <c r="CO208" s="1010"/>
      <c r="CQ208" s="1010">
        <f t="shared" si="118"/>
        <v>0</v>
      </c>
      <c r="CR208" s="1010"/>
      <c r="CS208" s="1010"/>
      <c r="CU208" s="1010">
        <f t="shared" si="119"/>
        <v>0</v>
      </c>
      <c r="CV208" s="1010"/>
      <c r="CW208" s="1010"/>
      <c r="CY208" s="1010">
        <f t="shared" si="120"/>
        <v>0</v>
      </c>
      <c r="CZ208" s="1010"/>
      <c r="DA208" s="1010"/>
      <c r="DC208" s="1010">
        <f t="shared" si="121"/>
        <v>0</v>
      </c>
      <c r="DD208" s="1010"/>
      <c r="DE208" s="1010"/>
      <c r="DG208" s="1010">
        <f t="shared" si="122"/>
        <v>0</v>
      </c>
      <c r="DH208" s="1010"/>
      <c r="DI208" s="1010"/>
      <c r="DK208" s="1010">
        <f t="shared" si="123"/>
        <v>0</v>
      </c>
      <c r="DL208" s="1010"/>
      <c r="DM208" s="1010"/>
      <c r="DO208" s="1010"/>
      <c r="DP208" s="1010"/>
      <c r="DQ208" s="1010"/>
      <c r="DS208" s="1010"/>
      <c r="DT208" s="1010"/>
      <c r="DU208" s="1010"/>
      <c r="DW208" s="1010"/>
      <c r="DX208" s="1010"/>
      <c r="DY208" s="1010"/>
      <c r="EA208" s="1010"/>
      <c r="EB208" s="1010"/>
      <c r="EC208" s="1010"/>
    </row>
    <row r="209" spans="2:133" ht="14.25" customHeight="1">
      <c r="B209" s="1978">
        <f t="shared" si="100"/>
        <v>51621</v>
      </c>
      <c r="C209" s="1010">
        <f t="shared" si="97"/>
        <v>-5.7366654004908924E-7</v>
      </c>
      <c r="D209" s="1010">
        <f t="shared" si="98"/>
        <v>0</v>
      </c>
      <c r="E209" s="1010">
        <f t="shared" si="99"/>
        <v>0</v>
      </c>
      <c r="F209" s="998"/>
      <c r="G209" s="1010">
        <f t="shared" si="124"/>
        <v>-5.7366654004908924E-7</v>
      </c>
      <c r="H209" s="1010"/>
      <c r="I209" s="1010"/>
      <c r="J209" s="996"/>
      <c r="K209" s="1010"/>
      <c r="L209" s="1010"/>
      <c r="M209" s="1010"/>
      <c r="N209" s="996"/>
      <c r="O209" s="1010">
        <f t="shared" si="125"/>
        <v>0</v>
      </c>
      <c r="P209" s="1010"/>
      <c r="Q209" s="1010"/>
      <c r="R209" s="996"/>
      <c r="S209" s="1010"/>
      <c r="T209" s="1010"/>
      <c r="U209" s="1010"/>
      <c r="V209" s="996"/>
      <c r="W209" s="1010">
        <f t="shared" si="101"/>
        <v>0</v>
      </c>
      <c r="X209" s="1010"/>
      <c r="Y209" s="1010"/>
      <c r="Z209" s="996"/>
      <c r="AA209" s="1010">
        <f t="shared" si="102"/>
        <v>0</v>
      </c>
      <c r="AB209" s="1010"/>
      <c r="AC209" s="1010"/>
      <c r="AD209" s="996"/>
      <c r="AE209" s="1010">
        <f t="shared" si="103"/>
        <v>0</v>
      </c>
      <c r="AF209" s="1010"/>
      <c r="AG209" s="1010"/>
      <c r="AH209" s="996"/>
      <c r="AI209" s="1010">
        <f t="shared" si="104"/>
        <v>0</v>
      </c>
      <c r="AJ209" s="1010"/>
      <c r="AK209" s="1010"/>
      <c r="AL209" s="996"/>
      <c r="AM209" s="1010"/>
      <c r="AN209" s="1010"/>
      <c r="AO209" s="1010"/>
      <c r="AP209" s="996"/>
      <c r="AQ209" s="1010">
        <f t="shared" si="105"/>
        <v>0</v>
      </c>
      <c r="AR209" s="1010"/>
      <c r="AS209" s="1010"/>
      <c r="AT209" s="996"/>
      <c r="AU209" s="1010">
        <f t="shared" si="106"/>
        <v>0</v>
      </c>
      <c r="AV209" s="1010"/>
      <c r="AW209" s="1010"/>
      <c r="AX209" s="996"/>
      <c r="AY209" s="1010">
        <f t="shared" si="107"/>
        <v>0</v>
      </c>
      <c r="AZ209" s="1010"/>
      <c r="BA209" s="1010"/>
      <c r="BB209" s="996"/>
      <c r="BC209" s="1010">
        <f t="shared" si="108"/>
        <v>0</v>
      </c>
      <c r="BD209" s="1010"/>
      <c r="BE209" s="1010"/>
      <c r="BF209" s="996"/>
      <c r="BG209" s="1010">
        <f t="shared" si="109"/>
        <v>0</v>
      </c>
      <c r="BH209" s="1010"/>
      <c r="BI209" s="1010"/>
      <c r="BJ209" s="996"/>
      <c r="BK209" s="1010">
        <f t="shared" si="110"/>
        <v>0</v>
      </c>
      <c r="BL209" s="1010"/>
      <c r="BM209" s="1010"/>
      <c r="BN209" s="996"/>
      <c r="BO209" s="1010">
        <f t="shared" si="111"/>
        <v>0</v>
      </c>
      <c r="BP209" s="1010"/>
      <c r="BQ209" s="1010"/>
      <c r="BS209" s="1010">
        <f t="shared" si="112"/>
        <v>0</v>
      </c>
      <c r="BT209" s="1010"/>
      <c r="BU209" s="1010"/>
      <c r="BW209" s="1010">
        <f t="shared" si="113"/>
        <v>0</v>
      </c>
      <c r="BX209" s="1010"/>
      <c r="BY209" s="1010"/>
      <c r="CA209" s="1010">
        <f t="shared" si="114"/>
        <v>0</v>
      </c>
      <c r="CB209" s="1010"/>
      <c r="CC209" s="1010"/>
      <c r="CE209" s="1010">
        <f t="shared" si="115"/>
        <v>0</v>
      </c>
      <c r="CF209" s="1010"/>
      <c r="CG209" s="1010"/>
      <c r="CI209" s="1010">
        <f t="shared" si="116"/>
        <v>0</v>
      </c>
      <c r="CJ209" s="1010"/>
      <c r="CK209" s="1010"/>
      <c r="CM209" s="1010">
        <f t="shared" si="117"/>
        <v>0</v>
      </c>
      <c r="CN209" s="1010"/>
      <c r="CO209" s="1010"/>
      <c r="CQ209" s="1010">
        <f t="shared" si="118"/>
        <v>0</v>
      </c>
      <c r="CR209" s="1010"/>
      <c r="CS209" s="1010"/>
      <c r="CU209" s="1010">
        <f t="shared" si="119"/>
        <v>0</v>
      </c>
      <c r="CV209" s="1010"/>
      <c r="CW209" s="1010"/>
      <c r="CY209" s="1010">
        <f t="shared" si="120"/>
        <v>0</v>
      </c>
      <c r="CZ209" s="1010"/>
      <c r="DA209" s="1010"/>
      <c r="DC209" s="1010">
        <f t="shared" si="121"/>
        <v>0</v>
      </c>
      <c r="DD209" s="1010"/>
      <c r="DE209" s="1010"/>
      <c r="DG209" s="1010">
        <f t="shared" si="122"/>
        <v>0</v>
      </c>
      <c r="DH209" s="1010"/>
      <c r="DI209" s="1010"/>
      <c r="DK209" s="1010">
        <f t="shared" si="123"/>
        <v>0</v>
      </c>
      <c r="DL209" s="1010"/>
      <c r="DM209" s="1010"/>
      <c r="DO209" s="1010"/>
      <c r="DP209" s="1010"/>
      <c r="DQ209" s="1010"/>
      <c r="DS209" s="1010"/>
      <c r="DT209" s="1010"/>
      <c r="DU209" s="1010"/>
      <c r="DW209" s="1010"/>
      <c r="DX209" s="1010"/>
      <c r="DY209" s="1010"/>
      <c r="EA209" s="1010"/>
      <c r="EB209" s="1010"/>
      <c r="EC209" s="1010"/>
    </row>
    <row r="210" spans="2:133" ht="14.25" customHeight="1">
      <c r="B210" s="1978">
        <f t="shared" si="100"/>
        <v>51652</v>
      </c>
      <c r="C210" s="1010">
        <f t="shared" si="97"/>
        <v>-5.7366654004908924E-7</v>
      </c>
      <c r="D210" s="1010">
        <f t="shared" si="98"/>
        <v>0</v>
      </c>
      <c r="E210" s="1010">
        <f t="shared" si="99"/>
        <v>0</v>
      </c>
      <c r="F210" s="998"/>
      <c r="G210" s="1010">
        <f t="shared" si="124"/>
        <v>-5.7366654004908924E-7</v>
      </c>
      <c r="H210" s="1010"/>
      <c r="I210" s="1010"/>
      <c r="J210" s="996"/>
      <c r="K210" s="1010"/>
      <c r="L210" s="1010"/>
      <c r="M210" s="1010"/>
      <c r="N210" s="996"/>
      <c r="O210" s="1010">
        <f t="shared" si="125"/>
        <v>0</v>
      </c>
      <c r="P210" s="1010"/>
      <c r="Q210" s="1010"/>
      <c r="R210" s="996"/>
      <c r="S210" s="1010"/>
      <c r="T210" s="1010"/>
      <c r="U210" s="1010"/>
      <c r="V210" s="996"/>
      <c r="W210" s="1010">
        <f t="shared" si="101"/>
        <v>0</v>
      </c>
      <c r="X210" s="1010"/>
      <c r="Y210" s="1010"/>
      <c r="Z210" s="996"/>
      <c r="AA210" s="1010">
        <f t="shared" si="102"/>
        <v>0</v>
      </c>
      <c r="AB210" s="1010"/>
      <c r="AC210" s="1010"/>
      <c r="AD210" s="996"/>
      <c r="AE210" s="1010">
        <f t="shared" si="103"/>
        <v>0</v>
      </c>
      <c r="AF210" s="1010"/>
      <c r="AG210" s="1010"/>
      <c r="AH210" s="996"/>
      <c r="AI210" s="1010">
        <f t="shared" si="104"/>
        <v>0</v>
      </c>
      <c r="AJ210" s="1010"/>
      <c r="AK210" s="1010"/>
      <c r="AL210" s="996"/>
      <c r="AM210" s="1010"/>
      <c r="AN210" s="1010"/>
      <c r="AO210" s="1010"/>
      <c r="AP210" s="996"/>
      <c r="AQ210" s="1010">
        <f t="shared" si="105"/>
        <v>0</v>
      </c>
      <c r="AR210" s="1010"/>
      <c r="AS210" s="1010"/>
      <c r="AT210" s="996"/>
      <c r="AU210" s="1010">
        <f t="shared" si="106"/>
        <v>0</v>
      </c>
      <c r="AV210" s="1010"/>
      <c r="AW210" s="1010"/>
      <c r="AX210" s="996"/>
      <c r="AY210" s="1010">
        <f t="shared" si="107"/>
        <v>0</v>
      </c>
      <c r="AZ210" s="1010"/>
      <c r="BA210" s="1010"/>
      <c r="BB210" s="996"/>
      <c r="BC210" s="1010">
        <f t="shared" si="108"/>
        <v>0</v>
      </c>
      <c r="BD210" s="1010"/>
      <c r="BE210" s="1010"/>
      <c r="BF210" s="996"/>
      <c r="BG210" s="1010">
        <f t="shared" si="109"/>
        <v>0</v>
      </c>
      <c r="BH210" s="1010"/>
      <c r="BI210" s="1010"/>
      <c r="BJ210" s="996"/>
      <c r="BK210" s="1010">
        <f t="shared" si="110"/>
        <v>0</v>
      </c>
      <c r="BL210" s="1010"/>
      <c r="BM210" s="1010"/>
      <c r="BN210" s="996"/>
      <c r="BO210" s="1010">
        <f t="shared" si="111"/>
        <v>0</v>
      </c>
      <c r="BP210" s="1010"/>
      <c r="BQ210" s="1010"/>
      <c r="BS210" s="1010">
        <f t="shared" si="112"/>
        <v>0</v>
      </c>
      <c r="BT210" s="1010"/>
      <c r="BU210" s="1010"/>
      <c r="BW210" s="1010">
        <f t="shared" si="113"/>
        <v>0</v>
      </c>
      <c r="BX210" s="1010"/>
      <c r="BY210" s="1010"/>
      <c r="CA210" s="1010">
        <f t="shared" si="114"/>
        <v>0</v>
      </c>
      <c r="CB210" s="1010"/>
      <c r="CC210" s="1010"/>
      <c r="CE210" s="1010">
        <f t="shared" si="115"/>
        <v>0</v>
      </c>
      <c r="CF210" s="1010"/>
      <c r="CG210" s="1010"/>
      <c r="CI210" s="1010">
        <f t="shared" si="116"/>
        <v>0</v>
      </c>
      <c r="CJ210" s="1010"/>
      <c r="CK210" s="1010"/>
      <c r="CM210" s="1010">
        <f t="shared" si="117"/>
        <v>0</v>
      </c>
      <c r="CN210" s="1010"/>
      <c r="CO210" s="1010"/>
      <c r="CQ210" s="1010">
        <f t="shared" si="118"/>
        <v>0</v>
      </c>
      <c r="CR210" s="1010"/>
      <c r="CS210" s="1010"/>
      <c r="CU210" s="1010">
        <f t="shared" si="119"/>
        <v>0</v>
      </c>
      <c r="CV210" s="1010"/>
      <c r="CW210" s="1010"/>
      <c r="CY210" s="1010">
        <f t="shared" si="120"/>
        <v>0</v>
      </c>
      <c r="CZ210" s="1010"/>
      <c r="DA210" s="1010"/>
      <c r="DC210" s="1010">
        <f t="shared" si="121"/>
        <v>0</v>
      </c>
      <c r="DD210" s="1010"/>
      <c r="DE210" s="1010"/>
      <c r="DG210" s="1010">
        <f t="shared" si="122"/>
        <v>0</v>
      </c>
      <c r="DH210" s="1010"/>
      <c r="DI210" s="1010"/>
      <c r="DK210" s="1010">
        <f t="shared" si="123"/>
        <v>0</v>
      </c>
      <c r="DL210" s="1010"/>
      <c r="DM210" s="1010"/>
      <c r="DO210" s="1010"/>
      <c r="DP210" s="1010"/>
      <c r="DQ210" s="1010"/>
      <c r="DS210" s="1010"/>
      <c r="DT210" s="1010"/>
      <c r="DU210" s="1010"/>
      <c r="DW210" s="1010"/>
      <c r="DX210" s="1010"/>
      <c r="DY210" s="1010"/>
      <c r="EA210" s="1010"/>
      <c r="EB210" s="1010"/>
      <c r="EC210" s="1010"/>
    </row>
    <row r="211" spans="2:133" ht="14.25" customHeight="1">
      <c r="B211" s="1978">
        <f t="shared" si="100"/>
        <v>51682</v>
      </c>
      <c r="C211" s="1010">
        <f t="shared" si="97"/>
        <v>-5.7366654004908924E-7</v>
      </c>
      <c r="D211" s="1010">
        <f t="shared" si="98"/>
        <v>0</v>
      </c>
      <c r="E211" s="1010">
        <f t="shared" si="99"/>
        <v>0</v>
      </c>
      <c r="F211" s="998"/>
      <c r="G211" s="1010">
        <f t="shared" si="124"/>
        <v>-5.7366654004908924E-7</v>
      </c>
      <c r="H211" s="1010"/>
      <c r="I211" s="1010"/>
      <c r="J211" s="996"/>
      <c r="K211" s="1010"/>
      <c r="L211" s="1010"/>
      <c r="M211" s="1010"/>
      <c r="N211" s="996"/>
      <c r="O211" s="1010">
        <f t="shared" si="125"/>
        <v>0</v>
      </c>
      <c r="P211" s="1010"/>
      <c r="Q211" s="1010"/>
      <c r="R211" s="996"/>
      <c r="S211" s="1010"/>
      <c r="T211" s="1010"/>
      <c r="U211" s="1010"/>
      <c r="V211" s="996"/>
      <c r="W211" s="1010">
        <f t="shared" si="101"/>
        <v>0</v>
      </c>
      <c r="X211" s="1010"/>
      <c r="Y211" s="1010"/>
      <c r="Z211" s="996"/>
      <c r="AA211" s="1010">
        <f t="shared" si="102"/>
        <v>0</v>
      </c>
      <c r="AB211" s="1010"/>
      <c r="AC211" s="1010"/>
      <c r="AD211" s="996"/>
      <c r="AE211" s="1010">
        <f t="shared" si="103"/>
        <v>0</v>
      </c>
      <c r="AF211" s="1010"/>
      <c r="AG211" s="1010"/>
      <c r="AH211" s="996"/>
      <c r="AI211" s="1010">
        <f t="shared" si="104"/>
        <v>0</v>
      </c>
      <c r="AJ211" s="1010"/>
      <c r="AK211" s="1010"/>
      <c r="AL211" s="996"/>
      <c r="AM211" s="1010"/>
      <c r="AN211" s="1010"/>
      <c r="AO211" s="1010"/>
      <c r="AP211" s="996"/>
      <c r="AQ211" s="1010">
        <f t="shared" si="105"/>
        <v>0</v>
      </c>
      <c r="AR211" s="1010"/>
      <c r="AS211" s="1010"/>
      <c r="AT211" s="996"/>
      <c r="AU211" s="1010">
        <f t="shared" si="106"/>
        <v>0</v>
      </c>
      <c r="AV211" s="1010"/>
      <c r="AW211" s="1010"/>
      <c r="AX211" s="996"/>
      <c r="AY211" s="1010">
        <f t="shared" si="107"/>
        <v>0</v>
      </c>
      <c r="AZ211" s="1010"/>
      <c r="BA211" s="1010"/>
      <c r="BB211" s="996"/>
      <c r="BC211" s="1010">
        <f t="shared" si="108"/>
        <v>0</v>
      </c>
      <c r="BD211" s="1010"/>
      <c r="BE211" s="1010"/>
      <c r="BF211" s="996"/>
      <c r="BG211" s="1010">
        <f t="shared" si="109"/>
        <v>0</v>
      </c>
      <c r="BH211" s="1010"/>
      <c r="BI211" s="1010"/>
      <c r="BJ211" s="996"/>
      <c r="BK211" s="1010">
        <f t="shared" si="110"/>
        <v>0</v>
      </c>
      <c r="BL211" s="1010"/>
      <c r="BM211" s="1010"/>
      <c r="BN211" s="996"/>
      <c r="BO211" s="1010">
        <f t="shared" si="111"/>
        <v>0</v>
      </c>
      <c r="BP211" s="1010"/>
      <c r="BQ211" s="1010"/>
      <c r="BS211" s="1010">
        <f t="shared" si="112"/>
        <v>0</v>
      </c>
      <c r="BT211" s="1010"/>
      <c r="BU211" s="1010"/>
      <c r="BW211" s="1010">
        <f t="shared" si="113"/>
        <v>0</v>
      </c>
      <c r="BX211" s="1010"/>
      <c r="BY211" s="1010"/>
      <c r="CA211" s="1010">
        <f t="shared" si="114"/>
        <v>0</v>
      </c>
      <c r="CB211" s="1010"/>
      <c r="CC211" s="1010"/>
      <c r="CE211" s="1010">
        <f t="shared" si="115"/>
        <v>0</v>
      </c>
      <c r="CF211" s="1010"/>
      <c r="CG211" s="1010"/>
      <c r="CI211" s="1010">
        <f t="shared" si="116"/>
        <v>0</v>
      </c>
      <c r="CJ211" s="1010"/>
      <c r="CK211" s="1010"/>
      <c r="CM211" s="1010">
        <f t="shared" si="117"/>
        <v>0</v>
      </c>
      <c r="CN211" s="1010"/>
      <c r="CO211" s="1010"/>
      <c r="CQ211" s="1010">
        <f t="shared" si="118"/>
        <v>0</v>
      </c>
      <c r="CR211" s="1010"/>
      <c r="CS211" s="1010"/>
      <c r="CU211" s="1010">
        <f t="shared" si="119"/>
        <v>0</v>
      </c>
      <c r="CV211" s="1010"/>
      <c r="CW211" s="1010"/>
      <c r="CY211" s="1010">
        <f t="shared" si="120"/>
        <v>0</v>
      </c>
      <c r="CZ211" s="1010"/>
      <c r="DA211" s="1010"/>
      <c r="DC211" s="1010">
        <f t="shared" si="121"/>
        <v>0</v>
      </c>
      <c r="DD211" s="1010"/>
      <c r="DE211" s="1010"/>
      <c r="DG211" s="1010">
        <f t="shared" si="122"/>
        <v>0</v>
      </c>
      <c r="DH211" s="1010"/>
      <c r="DI211" s="1010"/>
      <c r="DK211" s="1010">
        <f t="shared" si="123"/>
        <v>0</v>
      </c>
      <c r="DL211" s="1010"/>
      <c r="DM211" s="1010"/>
      <c r="DO211" s="1010"/>
      <c r="DP211" s="1010"/>
      <c r="DQ211" s="1010"/>
      <c r="DS211" s="1010"/>
      <c r="DT211" s="1010"/>
      <c r="DU211" s="1010"/>
      <c r="DW211" s="1010"/>
      <c r="DX211" s="1010"/>
      <c r="DY211" s="1010"/>
      <c r="EA211" s="1010"/>
      <c r="EB211" s="1010"/>
      <c r="EC211" s="1010"/>
    </row>
    <row r="212" spans="2:133" ht="14.25" customHeight="1">
      <c r="B212" s="1978">
        <f t="shared" si="100"/>
        <v>51713</v>
      </c>
      <c r="C212" s="1010">
        <f t="shared" si="97"/>
        <v>-5.7366654004908924E-7</v>
      </c>
      <c r="D212" s="1010">
        <f t="shared" si="98"/>
        <v>0</v>
      </c>
      <c r="E212" s="1010">
        <f t="shared" si="99"/>
        <v>0</v>
      </c>
      <c r="F212" s="998"/>
      <c r="G212" s="1010">
        <f t="shared" si="124"/>
        <v>-5.7366654004908924E-7</v>
      </c>
      <c r="H212" s="1010"/>
      <c r="I212" s="1010"/>
      <c r="J212" s="996"/>
      <c r="K212" s="1010"/>
      <c r="L212" s="1010"/>
      <c r="M212" s="1010"/>
      <c r="N212" s="996"/>
      <c r="O212" s="1010">
        <f t="shared" si="125"/>
        <v>0</v>
      </c>
      <c r="P212" s="1010"/>
      <c r="Q212" s="1010"/>
      <c r="R212" s="996"/>
      <c r="S212" s="1010"/>
      <c r="T212" s="1010"/>
      <c r="U212" s="1010"/>
      <c r="V212" s="996"/>
      <c r="W212" s="1010">
        <f t="shared" si="101"/>
        <v>0</v>
      </c>
      <c r="X212" s="1010"/>
      <c r="Y212" s="1010"/>
      <c r="Z212" s="996"/>
      <c r="AA212" s="1010">
        <f t="shared" si="102"/>
        <v>0</v>
      </c>
      <c r="AB212" s="1010"/>
      <c r="AC212" s="1010"/>
      <c r="AD212" s="996"/>
      <c r="AE212" s="1010">
        <f t="shared" si="103"/>
        <v>0</v>
      </c>
      <c r="AF212" s="1010"/>
      <c r="AG212" s="1010"/>
      <c r="AH212" s="996"/>
      <c r="AI212" s="1010">
        <f t="shared" si="104"/>
        <v>0</v>
      </c>
      <c r="AJ212" s="1010"/>
      <c r="AK212" s="1010"/>
      <c r="AL212" s="996"/>
      <c r="AM212" s="1010"/>
      <c r="AN212" s="1010"/>
      <c r="AO212" s="1010"/>
      <c r="AP212" s="996"/>
      <c r="AQ212" s="1010">
        <f t="shared" si="105"/>
        <v>0</v>
      </c>
      <c r="AR212" s="1010"/>
      <c r="AS212" s="1010"/>
      <c r="AT212" s="996"/>
      <c r="AU212" s="1010">
        <f t="shared" si="106"/>
        <v>0</v>
      </c>
      <c r="AV212" s="1010"/>
      <c r="AW212" s="1010"/>
      <c r="AX212" s="996"/>
      <c r="AY212" s="1010">
        <f t="shared" si="107"/>
        <v>0</v>
      </c>
      <c r="AZ212" s="1010"/>
      <c r="BA212" s="1010"/>
      <c r="BB212" s="996"/>
      <c r="BC212" s="1010">
        <f t="shared" si="108"/>
        <v>0</v>
      </c>
      <c r="BD212" s="1010"/>
      <c r="BE212" s="1010"/>
      <c r="BF212" s="996"/>
      <c r="BG212" s="1010">
        <f t="shared" si="109"/>
        <v>0</v>
      </c>
      <c r="BH212" s="1010"/>
      <c r="BI212" s="1010"/>
      <c r="BJ212" s="996"/>
      <c r="BK212" s="1010">
        <f t="shared" si="110"/>
        <v>0</v>
      </c>
      <c r="BL212" s="1010"/>
      <c r="BM212" s="1010"/>
      <c r="BN212" s="996"/>
      <c r="BO212" s="1010">
        <f t="shared" si="111"/>
        <v>0</v>
      </c>
      <c r="BP212" s="1010"/>
      <c r="BQ212" s="1010"/>
      <c r="BS212" s="1010">
        <f t="shared" si="112"/>
        <v>0</v>
      </c>
      <c r="BT212" s="1010"/>
      <c r="BU212" s="1010"/>
      <c r="BW212" s="1010">
        <f t="shared" si="113"/>
        <v>0</v>
      </c>
      <c r="BX212" s="1010"/>
      <c r="BY212" s="1010"/>
      <c r="CA212" s="1010">
        <f t="shared" si="114"/>
        <v>0</v>
      </c>
      <c r="CB212" s="1010"/>
      <c r="CC212" s="1010"/>
      <c r="CE212" s="1010">
        <f t="shared" si="115"/>
        <v>0</v>
      </c>
      <c r="CF212" s="1010"/>
      <c r="CG212" s="1010"/>
      <c r="CI212" s="1010">
        <f t="shared" si="116"/>
        <v>0</v>
      </c>
      <c r="CJ212" s="1010"/>
      <c r="CK212" s="1010"/>
      <c r="CM212" s="1010">
        <f t="shared" si="117"/>
        <v>0</v>
      </c>
      <c r="CN212" s="1010"/>
      <c r="CO212" s="1010"/>
      <c r="CQ212" s="1010">
        <f t="shared" si="118"/>
        <v>0</v>
      </c>
      <c r="CR212" s="1010"/>
      <c r="CS212" s="1010"/>
      <c r="CU212" s="1010">
        <f t="shared" si="119"/>
        <v>0</v>
      </c>
      <c r="CV212" s="1010"/>
      <c r="CW212" s="1010"/>
      <c r="CY212" s="1010">
        <f t="shared" si="120"/>
        <v>0</v>
      </c>
      <c r="CZ212" s="1010"/>
      <c r="DA212" s="1010"/>
      <c r="DC212" s="1010">
        <f t="shared" si="121"/>
        <v>0</v>
      </c>
      <c r="DD212" s="1010"/>
      <c r="DE212" s="1010"/>
      <c r="DG212" s="1010">
        <f t="shared" si="122"/>
        <v>0</v>
      </c>
      <c r="DH212" s="1010"/>
      <c r="DI212" s="1010"/>
      <c r="DK212" s="1010">
        <f t="shared" si="123"/>
        <v>0</v>
      </c>
      <c r="DL212" s="1010"/>
      <c r="DM212" s="1010"/>
      <c r="DO212" s="1010"/>
      <c r="DP212" s="1010"/>
      <c r="DQ212" s="1010"/>
      <c r="DS212" s="1010"/>
      <c r="DT212" s="1010"/>
      <c r="DU212" s="1010"/>
      <c r="DW212" s="1010"/>
      <c r="DX212" s="1010"/>
      <c r="DY212" s="1010"/>
      <c r="EA212" s="1010"/>
      <c r="EB212" s="1010"/>
      <c r="EC212" s="1010"/>
    </row>
    <row r="213" spans="2:133" ht="14.25" customHeight="1">
      <c r="B213" s="1978">
        <f t="shared" si="100"/>
        <v>51744</v>
      </c>
      <c r="C213" s="1010">
        <f t="shared" si="97"/>
        <v>-5.7366654004908924E-7</v>
      </c>
      <c r="D213" s="1010">
        <f t="shared" si="98"/>
        <v>0</v>
      </c>
      <c r="E213" s="1010">
        <f t="shared" si="99"/>
        <v>0</v>
      </c>
      <c r="F213" s="998"/>
      <c r="G213" s="1010">
        <f t="shared" si="124"/>
        <v>-5.7366654004908924E-7</v>
      </c>
      <c r="H213" s="1010"/>
      <c r="I213" s="1010"/>
      <c r="J213" s="996"/>
      <c r="K213" s="1010"/>
      <c r="L213" s="1010"/>
      <c r="M213" s="1010"/>
      <c r="N213" s="996"/>
      <c r="O213" s="1010">
        <f t="shared" si="125"/>
        <v>0</v>
      </c>
      <c r="P213" s="1010"/>
      <c r="Q213" s="1010"/>
      <c r="R213" s="996"/>
      <c r="S213" s="1010"/>
      <c r="T213" s="1010"/>
      <c r="U213" s="1010"/>
      <c r="V213" s="996"/>
      <c r="W213" s="1010">
        <f t="shared" si="101"/>
        <v>0</v>
      </c>
      <c r="X213" s="1010"/>
      <c r="Y213" s="1010"/>
      <c r="Z213" s="996"/>
      <c r="AA213" s="1010">
        <f t="shared" si="102"/>
        <v>0</v>
      </c>
      <c r="AB213" s="1010"/>
      <c r="AC213" s="1010"/>
      <c r="AD213" s="996"/>
      <c r="AE213" s="1010">
        <f t="shared" si="103"/>
        <v>0</v>
      </c>
      <c r="AF213" s="1010"/>
      <c r="AG213" s="1010"/>
      <c r="AH213" s="996"/>
      <c r="AI213" s="1010">
        <f t="shared" si="104"/>
        <v>0</v>
      </c>
      <c r="AJ213" s="1010"/>
      <c r="AK213" s="1010"/>
      <c r="AL213" s="996"/>
      <c r="AM213" s="1010"/>
      <c r="AN213" s="1010"/>
      <c r="AO213" s="1010"/>
      <c r="AP213" s="996"/>
      <c r="AQ213" s="1010">
        <f t="shared" si="105"/>
        <v>0</v>
      </c>
      <c r="AR213" s="1010"/>
      <c r="AS213" s="1010"/>
      <c r="AT213" s="996"/>
      <c r="AU213" s="1010">
        <f t="shared" si="106"/>
        <v>0</v>
      </c>
      <c r="AV213" s="1010"/>
      <c r="AW213" s="1010"/>
      <c r="AX213" s="996"/>
      <c r="AY213" s="1010">
        <f t="shared" si="107"/>
        <v>0</v>
      </c>
      <c r="AZ213" s="1010"/>
      <c r="BA213" s="1010"/>
      <c r="BB213" s="996"/>
      <c r="BC213" s="1010">
        <f t="shared" si="108"/>
        <v>0</v>
      </c>
      <c r="BD213" s="1010"/>
      <c r="BE213" s="1010"/>
      <c r="BF213" s="996"/>
      <c r="BG213" s="1010">
        <f t="shared" si="109"/>
        <v>0</v>
      </c>
      <c r="BH213" s="1010"/>
      <c r="BI213" s="1010"/>
      <c r="BJ213" s="996"/>
      <c r="BK213" s="1010">
        <f t="shared" si="110"/>
        <v>0</v>
      </c>
      <c r="BL213" s="1010"/>
      <c r="BM213" s="1010"/>
      <c r="BN213" s="996"/>
      <c r="BO213" s="1010">
        <f t="shared" si="111"/>
        <v>0</v>
      </c>
      <c r="BP213" s="1010"/>
      <c r="BQ213" s="1010"/>
      <c r="BS213" s="1010">
        <f t="shared" si="112"/>
        <v>0</v>
      </c>
      <c r="BT213" s="1010"/>
      <c r="BU213" s="1010"/>
      <c r="BW213" s="1010">
        <f t="shared" si="113"/>
        <v>0</v>
      </c>
      <c r="BX213" s="1010"/>
      <c r="BY213" s="1010"/>
      <c r="CA213" s="1010">
        <f t="shared" si="114"/>
        <v>0</v>
      </c>
      <c r="CB213" s="1010"/>
      <c r="CC213" s="1010"/>
      <c r="CE213" s="1010">
        <f t="shared" si="115"/>
        <v>0</v>
      </c>
      <c r="CF213" s="1010"/>
      <c r="CG213" s="1010"/>
      <c r="CI213" s="1010">
        <f t="shared" si="116"/>
        <v>0</v>
      </c>
      <c r="CJ213" s="1010"/>
      <c r="CK213" s="1010"/>
      <c r="CM213" s="1010">
        <f t="shared" si="117"/>
        <v>0</v>
      </c>
      <c r="CN213" s="1010"/>
      <c r="CO213" s="1010"/>
      <c r="CQ213" s="1010">
        <f t="shared" si="118"/>
        <v>0</v>
      </c>
      <c r="CR213" s="1010"/>
      <c r="CS213" s="1010"/>
      <c r="CU213" s="1010">
        <f t="shared" si="119"/>
        <v>0</v>
      </c>
      <c r="CV213" s="1010"/>
      <c r="CW213" s="1010"/>
      <c r="CY213" s="1010">
        <f t="shared" si="120"/>
        <v>0</v>
      </c>
      <c r="CZ213" s="1010"/>
      <c r="DA213" s="1010"/>
      <c r="DC213" s="1010">
        <f t="shared" si="121"/>
        <v>0</v>
      </c>
      <c r="DD213" s="1010"/>
      <c r="DE213" s="1010"/>
      <c r="DG213" s="1010">
        <f t="shared" si="122"/>
        <v>0</v>
      </c>
      <c r="DH213" s="1010"/>
      <c r="DI213" s="1010"/>
      <c r="DK213" s="1010">
        <f t="shared" si="123"/>
        <v>0</v>
      </c>
      <c r="DL213" s="1010"/>
      <c r="DM213" s="1010"/>
      <c r="DO213" s="1010"/>
      <c r="DP213" s="1010"/>
      <c r="DQ213" s="1010"/>
      <c r="DS213" s="1010"/>
      <c r="DT213" s="1010"/>
      <c r="DU213" s="1010"/>
      <c r="DW213" s="1010"/>
      <c r="DX213" s="1010"/>
      <c r="DY213" s="1010"/>
      <c r="EA213" s="1010"/>
      <c r="EB213" s="1010"/>
      <c r="EC213" s="1010"/>
    </row>
    <row r="214" spans="2:133" ht="14.25" customHeight="1">
      <c r="B214" s="1978">
        <f t="shared" si="100"/>
        <v>51774</v>
      </c>
      <c r="C214" s="1010">
        <f t="shared" si="97"/>
        <v>-5.7366654004908924E-7</v>
      </c>
      <c r="D214" s="1010">
        <f t="shared" si="98"/>
        <v>0</v>
      </c>
      <c r="E214" s="1010">
        <f t="shared" si="99"/>
        <v>0</v>
      </c>
      <c r="F214" s="998"/>
      <c r="G214" s="1010">
        <f t="shared" si="124"/>
        <v>-5.7366654004908924E-7</v>
      </c>
      <c r="H214" s="1010"/>
      <c r="I214" s="1010"/>
      <c r="J214" s="996"/>
      <c r="K214" s="1010"/>
      <c r="L214" s="1010"/>
      <c r="M214" s="1010"/>
      <c r="N214" s="996"/>
      <c r="O214" s="1010">
        <f t="shared" si="125"/>
        <v>0</v>
      </c>
      <c r="P214" s="1010"/>
      <c r="Q214" s="1010"/>
      <c r="R214" s="996"/>
      <c r="S214" s="1010"/>
      <c r="T214" s="1010"/>
      <c r="U214" s="1010"/>
      <c r="V214" s="996"/>
      <c r="W214" s="1010">
        <f t="shared" si="101"/>
        <v>0</v>
      </c>
      <c r="X214" s="1010"/>
      <c r="Y214" s="1010"/>
      <c r="Z214" s="996"/>
      <c r="AA214" s="1010">
        <f t="shared" si="102"/>
        <v>0</v>
      </c>
      <c r="AB214" s="1010"/>
      <c r="AC214" s="1010"/>
      <c r="AD214" s="996"/>
      <c r="AE214" s="1010">
        <f t="shared" si="103"/>
        <v>0</v>
      </c>
      <c r="AF214" s="1010"/>
      <c r="AG214" s="1010"/>
      <c r="AH214" s="996"/>
      <c r="AI214" s="1010">
        <f t="shared" si="104"/>
        <v>0</v>
      </c>
      <c r="AJ214" s="1010"/>
      <c r="AK214" s="1010"/>
      <c r="AL214" s="996"/>
      <c r="AM214" s="1010"/>
      <c r="AN214" s="1010"/>
      <c r="AO214" s="1010"/>
      <c r="AP214" s="996"/>
      <c r="AQ214" s="1010">
        <f t="shared" si="105"/>
        <v>0</v>
      </c>
      <c r="AR214" s="1010"/>
      <c r="AS214" s="1010"/>
      <c r="AT214" s="996"/>
      <c r="AU214" s="1010"/>
      <c r="AV214" s="1010"/>
      <c r="AW214" s="1010"/>
      <c r="AX214" s="996"/>
      <c r="AY214" s="1010">
        <f t="shared" si="107"/>
        <v>0</v>
      </c>
      <c r="AZ214" s="1010"/>
      <c r="BA214" s="1010"/>
      <c r="BB214" s="996"/>
      <c r="BC214" s="1010">
        <f t="shared" si="108"/>
        <v>0</v>
      </c>
      <c r="BD214" s="1010"/>
      <c r="BE214" s="1010"/>
      <c r="BF214" s="996"/>
      <c r="BG214" s="1010">
        <f t="shared" si="109"/>
        <v>0</v>
      </c>
      <c r="BH214" s="1010"/>
      <c r="BI214" s="1010"/>
      <c r="BJ214" s="996"/>
      <c r="BK214" s="1010">
        <f t="shared" si="110"/>
        <v>0</v>
      </c>
      <c r="BL214" s="1010"/>
      <c r="BM214" s="1010"/>
      <c r="BN214" s="996"/>
      <c r="BO214" s="1010">
        <f t="shared" si="111"/>
        <v>0</v>
      </c>
      <c r="BP214" s="1010"/>
      <c r="BQ214" s="1010"/>
      <c r="BS214" s="1010">
        <f t="shared" si="112"/>
        <v>0</v>
      </c>
      <c r="BT214" s="1010"/>
      <c r="BU214" s="1010"/>
      <c r="BW214" s="1010">
        <f t="shared" si="113"/>
        <v>0</v>
      </c>
      <c r="BX214" s="1010"/>
      <c r="BY214" s="1010"/>
      <c r="CA214" s="1010">
        <f t="shared" si="114"/>
        <v>0</v>
      </c>
      <c r="CB214" s="1010"/>
      <c r="CC214" s="1010"/>
      <c r="CE214" s="1010">
        <f t="shared" si="115"/>
        <v>0</v>
      </c>
      <c r="CF214" s="1010"/>
      <c r="CG214" s="1010"/>
      <c r="CI214" s="1010">
        <f t="shared" si="116"/>
        <v>0</v>
      </c>
      <c r="CJ214" s="1010"/>
      <c r="CK214" s="1010"/>
      <c r="CM214" s="1010">
        <f t="shared" si="117"/>
        <v>0</v>
      </c>
      <c r="CN214" s="1010"/>
      <c r="CO214" s="1010"/>
      <c r="CQ214" s="1010">
        <f t="shared" si="118"/>
        <v>0</v>
      </c>
      <c r="CR214" s="1010"/>
      <c r="CS214" s="1010"/>
      <c r="CU214" s="1010">
        <f t="shared" si="119"/>
        <v>0</v>
      </c>
      <c r="CV214" s="1010"/>
      <c r="CW214" s="1010"/>
      <c r="CY214" s="1010">
        <f t="shared" si="120"/>
        <v>0</v>
      </c>
      <c r="CZ214" s="1010"/>
      <c r="DA214" s="1010"/>
      <c r="DC214" s="1010">
        <f t="shared" si="121"/>
        <v>0</v>
      </c>
      <c r="DD214" s="1010"/>
      <c r="DE214" s="1010"/>
      <c r="DG214" s="1010">
        <f t="shared" si="122"/>
        <v>0</v>
      </c>
      <c r="DH214" s="1010"/>
      <c r="DI214" s="1010"/>
      <c r="DK214" s="1010">
        <f t="shared" si="123"/>
        <v>0</v>
      </c>
      <c r="DL214" s="1010"/>
      <c r="DM214" s="1010"/>
      <c r="DO214" s="1010"/>
      <c r="DP214" s="1010"/>
      <c r="DQ214" s="1010"/>
      <c r="DS214" s="1010"/>
      <c r="DT214" s="1010"/>
      <c r="DU214" s="1010"/>
      <c r="DW214" s="1010"/>
      <c r="DX214" s="1010"/>
      <c r="DY214" s="1010"/>
      <c r="EA214" s="1010"/>
      <c r="EB214" s="1010"/>
      <c r="EC214" s="1010"/>
    </row>
    <row r="215" spans="2:133" ht="14.25" customHeight="1">
      <c r="B215" s="1978">
        <f t="shared" si="100"/>
        <v>51805</v>
      </c>
      <c r="C215" s="1010">
        <f t="shared" si="97"/>
        <v>-5.7366654004908924E-7</v>
      </c>
      <c r="D215" s="1010">
        <f t="shared" si="98"/>
        <v>0</v>
      </c>
      <c r="E215" s="1010">
        <f t="shared" si="99"/>
        <v>0</v>
      </c>
      <c r="F215" s="998"/>
      <c r="G215" s="1010">
        <f t="shared" si="124"/>
        <v>-5.7366654004908924E-7</v>
      </c>
      <c r="H215" s="1010"/>
      <c r="I215" s="1010"/>
      <c r="J215" s="996"/>
      <c r="K215" s="1010"/>
      <c r="L215" s="1010"/>
      <c r="M215" s="1010"/>
      <c r="N215" s="996"/>
      <c r="O215" s="1010">
        <f t="shared" si="125"/>
        <v>0</v>
      </c>
      <c r="P215" s="1010"/>
      <c r="Q215" s="1010"/>
      <c r="R215" s="996"/>
      <c r="S215" s="1010"/>
      <c r="T215" s="1010"/>
      <c r="U215" s="1010"/>
      <c r="V215" s="996"/>
      <c r="W215" s="1010">
        <f t="shared" si="101"/>
        <v>0</v>
      </c>
      <c r="X215" s="1010"/>
      <c r="Y215" s="1010"/>
      <c r="Z215" s="996"/>
      <c r="AA215" s="1010">
        <f t="shared" si="102"/>
        <v>0</v>
      </c>
      <c r="AB215" s="1010"/>
      <c r="AC215" s="1010"/>
      <c r="AD215" s="996"/>
      <c r="AE215" s="1010">
        <f t="shared" si="103"/>
        <v>0</v>
      </c>
      <c r="AF215" s="1010"/>
      <c r="AG215" s="1010"/>
      <c r="AH215" s="996"/>
      <c r="AI215" s="1010">
        <f t="shared" si="104"/>
        <v>0</v>
      </c>
      <c r="AJ215" s="1010"/>
      <c r="AK215" s="1010"/>
      <c r="AL215" s="996"/>
      <c r="AM215" s="1010"/>
      <c r="AN215" s="1010"/>
      <c r="AO215" s="1010"/>
      <c r="AP215" s="996"/>
      <c r="AQ215" s="1010">
        <f t="shared" si="105"/>
        <v>0</v>
      </c>
      <c r="AR215" s="1010"/>
      <c r="AS215" s="1010"/>
      <c r="AT215" s="996"/>
      <c r="AU215" s="1010"/>
      <c r="AV215" s="1010"/>
      <c r="AW215" s="1010"/>
      <c r="AX215" s="996"/>
      <c r="AY215" s="1010">
        <f t="shared" si="107"/>
        <v>0</v>
      </c>
      <c r="AZ215" s="1010"/>
      <c r="BA215" s="1010"/>
      <c r="BB215" s="996"/>
      <c r="BC215" s="1010">
        <f t="shared" si="108"/>
        <v>0</v>
      </c>
      <c r="BD215" s="1010"/>
      <c r="BE215" s="1010"/>
      <c r="BF215" s="996"/>
      <c r="BG215" s="1010">
        <f t="shared" si="109"/>
        <v>0</v>
      </c>
      <c r="BH215" s="1010"/>
      <c r="BI215" s="1010"/>
      <c r="BJ215" s="996"/>
      <c r="BK215" s="1010">
        <f t="shared" si="110"/>
        <v>0</v>
      </c>
      <c r="BL215" s="1010"/>
      <c r="BM215" s="1010"/>
      <c r="BN215" s="996"/>
      <c r="BO215" s="1010">
        <f t="shared" si="111"/>
        <v>0</v>
      </c>
      <c r="BP215" s="1010"/>
      <c r="BQ215" s="1010"/>
      <c r="BS215" s="1010">
        <f t="shared" si="112"/>
        <v>0</v>
      </c>
      <c r="BT215" s="1010"/>
      <c r="BU215" s="1010"/>
      <c r="BW215" s="1010">
        <f t="shared" si="113"/>
        <v>0</v>
      </c>
      <c r="BX215" s="1010"/>
      <c r="BY215" s="1010"/>
      <c r="CA215" s="1010">
        <f t="shared" si="114"/>
        <v>0</v>
      </c>
      <c r="CB215" s="1010"/>
      <c r="CC215" s="1010"/>
      <c r="CE215" s="1010">
        <f t="shared" si="115"/>
        <v>0</v>
      </c>
      <c r="CF215" s="1010"/>
      <c r="CG215" s="1010"/>
      <c r="CI215" s="1010">
        <f t="shared" si="116"/>
        <v>0</v>
      </c>
      <c r="CJ215" s="1010"/>
      <c r="CK215" s="1010"/>
      <c r="CM215" s="1010">
        <f t="shared" si="117"/>
        <v>0</v>
      </c>
      <c r="CN215" s="1010"/>
      <c r="CO215" s="1010"/>
      <c r="CQ215" s="1010">
        <f t="shared" si="118"/>
        <v>0</v>
      </c>
      <c r="CR215" s="1010"/>
      <c r="CS215" s="1010"/>
      <c r="CU215" s="1010">
        <f t="shared" si="119"/>
        <v>0</v>
      </c>
      <c r="CV215" s="1010"/>
      <c r="CW215" s="1010"/>
      <c r="CY215" s="1010">
        <f t="shared" si="120"/>
        <v>0</v>
      </c>
      <c r="CZ215" s="1010"/>
      <c r="DA215" s="1010"/>
      <c r="DC215" s="1010">
        <f t="shared" si="121"/>
        <v>0</v>
      </c>
      <c r="DD215" s="1010"/>
      <c r="DE215" s="1010"/>
      <c r="DG215" s="1010">
        <f t="shared" si="122"/>
        <v>0</v>
      </c>
      <c r="DH215" s="1010"/>
      <c r="DI215" s="1010"/>
      <c r="DK215" s="1010">
        <f t="shared" si="123"/>
        <v>0</v>
      </c>
      <c r="DL215" s="1010"/>
      <c r="DM215" s="1010"/>
      <c r="DO215" s="1010"/>
      <c r="DP215" s="1010"/>
      <c r="DQ215" s="1010"/>
      <c r="DS215" s="1010"/>
      <c r="DT215" s="1010"/>
      <c r="DU215" s="1010"/>
      <c r="DW215" s="1010"/>
      <c r="DX215" s="1010"/>
      <c r="DY215" s="1010"/>
      <c r="EA215" s="1010"/>
      <c r="EB215" s="1010"/>
      <c r="EC215" s="1010"/>
    </row>
    <row r="216" spans="2:133" ht="14.25" customHeight="1">
      <c r="B216" s="1978">
        <f t="shared" si="100"/>
        <v>51835</v>
      </c>
      <c r="C216" s="1010">
        <f t="shared" si="97"/>
        <v>-5.7366654004908924E-7</v>
      </c>
      <c r="D216" s="1010">
        <f t="shared" si="98"/>
        <v>0</v>
      </c>
      <c r="E216" s="1010">
        <f t="shared" si="99"/>
        <v>0</v>
      </c>
      <c r="F216" s="998"/>
      <c r="G216" s="1010">
        <f t="shared" si="124"/>
        <v>-5.7366654004908924E-7</v>
      </c>
      <c r="H216" s="1010"/>
      <c r="I216" s="1010"/>
      <c r="J216" s="996"/>
      <c r="K216" s="1010"/>
      <c r="L216" s="1010"/>
      <c r="M216" s="1010"/>
      <c r="N216" s="996"/>
      <c r="O216" s="1010">
        <f t="shared" si="125"/>
        <v>0</v>
      </c>
      <c r="P216" s="1010"/>
      <c r="Q216" s="1010"/>
      <c r="R216" s="996"/>
      <c r="S216" s="1010"/>
      <c r="T216" s="1010"/>
      <c r="U216" s="1010"/>
      <c r="V216" s="996"/>
      <c r="W216" s="1010">
        <f t="shared" si="101"/>
        <v>0</v>
      </c>
      <c r="X216" s="1010"/>
      <c r="Y216" s="1010"/>
      <c r="Z216" s="996"/>
      <c r="AA216" s="1010">
        <f t="shared" si="102"/>
        <v>0</v>
      </c>
      <c r="AB216" s="1010"/>
      <c r="AC216" s="1010"/>
      <c r="AD216" s="996"/>
      <c r="AE216" s="1010">
        <f t="shared" si="103"/>
        <v>0</v>
      </c>
      <c r="AF216" s="1010"/>
      <c r="AG216" s="1010"/>
      <c r="AH216" s="996"/>
      <c r="AI216" s="1010">
        <f t="shared" si="104"/>
        <v>0</v>
      </c>
      <c r="AJ216" s="1010"/>
      <c r="AK216" s="1010"/>
      <c r="AL216" s="996"/>
      <c r="AM216" s="1010"/>
      <c r="AN216" s="1010"/>
      <c r="AO216" s="1010"/>
      <c r="AP216" s="996"/>
      <c r="AQ216" s="1010">
        <f t="shared" si="105"/>
        <v>0</v>
      </c>
      <c r="AR216" s="1010"/>
      <c r="AS216" s="1010"/>
      <c r="AT216" s="996"/>
      <c r="AU216" s="1010"/>
      <c r="AV216" s="1010"/>
      <c r="AW216" s="1010"/>
      <c r="AX216" s="996"/>
      <c r="AY216" s="1010"/>
      <c r="AZ216" s="1010"/>
      <c r="BA216" s="1010"/>
      <c r="BB216" s="996"/>
      <c r="BC216" s="1010">
        <f t="shared" si="108"/>
        <v>0</v>
      </c>
      <c r="BD216" s="1010"/>
      <c r="BE216" s="1010"/>
      <c r="BF216" s="996"/>
      <c r="BG216" s="1010">
        <f t="shared" si="109"/>
        <v>0</v>
      </c>
      <c r="BH216" s="1010"/>
      <c r="BI216" s="1010"/>
      <c r="BJ216" s="996"/>
      <c r="BK216" s="1010">
        <f t="shared" si="110"/>
        <v>0</v>
      </c>
      <c r="BL216" s="1010"/>
      <c r="BM216" s="1010"/>
      <c r="BN216" s="996"/>
      <c r="BO216" s="1010">
        <f t="shared" si="111"/>
        <v>0</v>
      </c>
      <c r="BP216" s="1010"/>
      <c r="BQ216" s="1010"/>
      <c r="BS216" s="1010">
        <f t="shared" si="112"/>
        <v>0</v>
      </c>
      <c r="BT216" s="1010"/>
      <c r="BU216" s="1010"/>
      <c r="BW216" s="1010">
        <f t="shared" si="113"/>
        <v>0</v>
      </c>
      <c r="BX216" s="1010"/>
      <c r="BY216" s="1010"/>
      <c r="CA216" s="1010">
        <f t="shared" si="114"/>
        <v>0</v>
      </c>
      <c r="CB216" s="1010"/>
      <c r="CC216" s="1010"/>
      <c r="CE216" s="1010">
        <f t="shared" si="115"/>
        <v>0</v>
      </c>
      <c r="CF216" s="1010"/>
      <c r="CG216" s="1010"/>
      <c r="CI216" s="1010">
        <f t="shared" si="116"/>
        <v>0</v>
      </c>
      <c r="CJ216" s="1010"/>
      <c r="CK216" s="1010"/>
      <c r="CM216" s="1010">
        <f t="shared" si="117"/>
        <v>0</v>
      </c>
      <c r="CN216" s="1010"/>
      <c r="CO216" s="1010"/>
      <c r="CQ216" s="1010">
        <f t="shared" si="118"/>
        <v>0</v>
      </c>
      <c r="CR216" s="1010"/>
      <c r="CS216" s="1010"/>
      <c r="CU216" s="1010">
        <f t="shared" si="119"/>
        <v>0</v>
      </c>
      <c r="CV216" s="1010"/>
      <c r="CW216" s="1010"/>
      <c r="CY216" s="1010">
        <f t="shared" si="120"/>
        <v>0</v>
      </c>
      <c r="CZ216" s="1010"/>
      <c r="DA216" s="1010"/>
      <c r="DC216" s="1010">
        <f t="shared" si="121"/>
        <v>0</v>
      </c>
      <c r="DD216" s="1010"/>
      <c r="DE216" s="1010"/>
      <c r="DG216" s="1010">
        <f t="shared" si="122"/>
        <v>0</v>
      </c>
      <c r="DH216" s="1010"/>
      <c r="DI216" s="1010"/>
      <c r="DK216" s="1010">
        <f t="shared" si="123"/>
        <v>0</v>
      </c>
      <c r="DL216" s="1010"/>
      <c r="DM216" s="1010"/>
      <c r="DO216" s="1010"/>
      <c r="DP216" s="1010"/>
      <c r="DQ216" s="1010"/>
      <c r="DS216" s="1010"/>
      <c r="DT216" s="1010"/>
      <c r="DU216" s="1010"/>
      <c r="DW216" s="1010"/>
      <c r="DX216" s="1010"/>
      <c r="DY216" s="1010"/>
      <c r="EA216" s="1010"/>
      <c r="EB216" s="1010"/>
      <c r="EC216" s="1010"/>
    </row>
    <row r="217" spans="2:133" ht="14.25" customHeight="1">
      <c r="B217" s="1978">
        <f t="shared" si="100"/>
        <v>51866</v>
      </c>
      <c r="C217" s="1010">
        <f t="shared" si="97"/>
        <v>-5.7366654004908924E-7</v>
      </c>
      <c r="D217" s="1010">
        <f t="shared" si="98"/>
        <v>0</v>
      </c>
      <c r="E217" s="1010">
        <f t="shared" si="99"/>
        <v>0</v>
      </c>
      <c r="F217" s="998"/>
      <c r="G217" s="1010">
        <f t="shared" si="124"/>
        <v>-5.7366654004908924E-7</v>
      </c>
      <c r="H217" s="1010"/>
      <c r="I217" s="1010"/>
      <c r="J217" s="996"/>
      <c r="K217" s="1010"/>
      <c r="L217" s="1010"/>
      <c r="M217" s="1010"/>
      <c r="N217" s="996"/>
      <c r="O217" s="1010">
        <f t="shared" si="125"/>
        <v>0</v>
      </c>
      <c r="P217" s="1010"/>
      <c r="Q217" s="1010"/>
      <c r="R217" s="996"/>
      <c r="S217" s="1010"/>
      <c r="T217" s="1010"/>
      <c r="U217" s="1010"/>
      <c r="V217" s="996"/>
      <c r="W217" s="1010">
        <f t="shared" si="101"/>
        <v>0</v>
      </c>
      <c r="X217" s="1010"/>
      <c r="Y217" s="1010"/>
      <c r="Z217" s="996"/>
      <c r="AA217" s="1010">
        <f t="shared" si="102"/>
        <v>0</v>
      </c>
      <c r="AB217" s="1010"/>
      <c r="AC217" s="1010"/>
      <c r="AD217" s="996"/>
      <c r="AE217" s="1010">
        <f t="shared" si="103"/>
        <v>0</v>
      </c>
      <c r="AF217" s="1010"/>
      <c r="AG217" s="1010"/>
      <c r="AH217" s="996"/>
      <c r="AI217" s="1010">
        <f t="shared" si="104"/>
        <v>0</v>
      </c>
      <c r="AJ217" s="1010"/>
      <c r="AK217" s="1010"/>
      <c r="AL217" s="996"/>
      <c r="AM217" s="1010"/>
      <c r="AN217" s="1010"/>
      <c r="AO217" s="1010"/>
      <c r="AP217" s="996"/>
      <c r="AQ217" s="1010">
        <f t="shared" si="105"/>
        <v>0</v>
      </c>
      <c r="AR217" s="1010"/>
      <c r="AS217" s="1010"/>
      <c r="AT217" s="996"/>
      <c r="AU217" s="1010"/>
      <c r="AV217" s="1010"/>
      <c r="AW217" s="1010"/>
      <c r="AX217" s="996"/>
      <c r="AY217" s="1010"/>
      <c r="AZ217" s="1010"/>
      <c r="BA217" s="1010"/>
      <c r="BB217" s="996"/>
      <c r="BC217" s="1010">
        <f t="shared" si="108"/>
        <v>0</v>
      </c>
      <c r="BD217" s="1010"/>
      <c r="BE217" s="1010"/>
      <c r="BF217" s="996"/>
      <c r="BG217" s="1010">
        <f t="shared" si="109"/>
        <v>0</v>
      </c>
      <c r="BH217" s="1010"/>
      <c r="BI217" s="1010"/>
      <c r="BJ217" s="996"/>
      <c r="BK217" s="1010">
        <f t="shared" si="110"/>
        <v>0</v>
      </c>
      <c r="BL217" s="1010"/>
      <c r="BM217" s="1010"/>
      <c r="BN217" s="996"/>
      <c r="BO217" s="1010">
        <f t="shared" si="111"/>
        <v>0</v>
      </c>
      <c r="BP217" s="1010"/>
      <c r="BQ217" s="1010"/>
      <c r="BS217" s="1010">
        <f t="shared" si="112"/>
        <v>0</v>
      </c>
      <c r="BT217" s="1010"/>
      <c r="BU217" s="1010"/>
      <c r="BW217" s="1010">
        <f t="shared" si="113"/>
        <v>0</v>
      </c>
      <c r="BX217" s="1010"/>
      <c r="BY217" s="1010"/>
      <c r="CA217" s="1010">
        <f t="shared" si="114"/>
        <v>0</v>
      </c>
      <c r="CB217" s="1010"/>
      <c r="CC217" s="1010"/>
      <c r="CE217" s="1010">
        <f t="shared" si="115"/>
        <v>0</v>
      </c>
      <c r="CF217" s="1010"/>
      <c r="CG217" s="1010"/>
      <c r="CI217" s="1010">
        <f t="shared" si="116"/>
        <v>0</v>
      </c>
      <c r="CJ217" s="1010"/>
      <c r="CK217" s="1010"/>
      <c r="CM217" s="1010">
        <f t="shared" si="117"/>
        <v>0</v>
      </c>
      <c r="CN217" s="1010"/>
      <c r="CO217" s="1010"/>
      <c r="CQ217" s="1010">
        <f t="shared" si="118"/>
        <v>0</v>
      </c>
      <c r="CR217" s="1010"/>
      <c r="CS217" s="1010"/>
      <c r="CU217" s="1010">
        <f t="shared" si="119"/>
        <v>0</v>
      </c>
      <c r="CV217" s="1010"/>
      <c r="CW217" s="1010"/>
      <c r="CY217" s="1010">
        <f t="shared" si="120"/>
        <v>0</v>
      </c>
      <c r="CZ217" s="1010"/>
      <c r="DA217" s="1010"/>
      <c r="DC217" s="1010">
        <f t="shared" si="121"/>
        <v>0</v>
      </c>
      <c r="DD217" s="1010"/>
      <c r="DE217" s="1010"/>
      <c r="DG217" s="1010">
        <f t="shared" si="122"/>
        <v>0</v>
      </c>
      <c r="DH217" s="1010"/>
      <c r="DI217" s="1010"/>
      <c r="DK217" s="1010">
        <f t="shared" si="123"/>
        <v>0</v>
      </c>
      <c r="DL217" s="1010"/>
      <c r="DM217" s="1010"/>
      <c r="DO217" s="1010"/>
      <c r="DP217" s="1010"/>
      <c r="DQ217" s="1010"/>
      <c r="DS217" s="1010"/>
      <c r="DT217" s="1010"/>
      <c r="DU217" s="1010"/>
      <c r="DW217" s="1010"/>
      <c r="DX217" s="1010"/>
      <c r="DY217" s="1010"/>
      <c r="EA217" s="1010"/>
      <c r="EB217" s="1010"/>
      <c r="EC217" s="1010"/>
    </row>
    <row r="218" spans="2:133" ht="14.25" customHeight="1">
      <c r="B218" s="1978">
        <f t="shared" si="100"/>
        <v>51897</v>
      </c>
      <c r="C218" s="1010">
        <f t="shared" si="97"/>
        <v>-5.7366654004908924E-7</v>
      </c>
      <c r="D218" s="1010">
        <f t="shared" si="98"/>
        <v>0</v>
      </c>
      <c r="E218" s="1010">
        <f t="shared" si="99"/>
        <v>0</v>
      </c>
      <c r="F218" s="998"/>
      <c r="G218" s="1010">
        <f t="shared" si="124"/>
        <v>-5.7366654004908924E-7</v>
      </c>
      <c r="H218" s="1010"/>
      <c r="I218" s="1010"/>
      <c r="J218" s="996"/>
      <c r="K218" s="1010"/>
      <c r="L218" s="1010"/>
      <c r="M218" s="1010"/>
      <c r="N218" s="996"/>
      <c r="O218" s="1010">
        <f t="shared" si="125"/>
        <v>0</v>
      </c>
      <c r="P218" s="1010"/>
      <c r="Q218" s="1010"/>
      <c r="R218" s="996"/>
      <c r="S218" s="1010"/>
      <c r="T218" s="1010"/>
      <c r="U218" s="1010"/>
      <c r="V218" s="996"/>
      <c r="W218" s="1010">
        <f t="shared" si="101"/>
        <v>0</v>
      </c>
      <c r="X218" s="1010"/>
      <c r="Y218" s="1010"/>
      <c r="Z218" s="996"/>
      <c r="AA218" s="1010">
        <f t="shared" si="102"/>
        <v>0</v>
      </c>
      <c r="AB218" s="1010"/>
      <c r="AC218" s="1010"/>
      <c r="AD218" s="996"/>
      <c r="AE218" s="1010">
        <f t="shared" si="103"/>
        <v>0</v>
      </c>
      <c r="AF218" s="1010"/>
      <c r="AG218" s="1010"/>
      <c r="AH218" s="996"/>
      <c r="AI218" s="1010">
        <f t="shared" si="104"/>
        <v>0</v>
      </c>
      <c r="AJ218" s="1010"/>
      <c r="AK218" s="1010"/>
      <c r="AL218" s="996"/>
      <c r="AM218" s="1010"/>
      <c r="AN218" s="1010"/>
      <c r="AO218" s="1010"/>
      <c r="AP218" s="996"/>
      <c r="AQ218" s="1010">
        <f t="shared" si="105"/>
        <v>0</v>
      </c>
      <c r="AR218" s="1010"/>
      <c r="AS218" s="1010"/>
      <c r="AT218" s="996"/>
      <c r="AU218" s="1010"/>
      <c r="AV218" s="1010"/>
      <c r="AW218" s="1010"/>
      <c r="AX218" s="996"/>
      <c r="AY218" s="1010"/>
      <c r="AZ218" s="1010"/>
      <c r="BA218" s="1010"/>
      <c r="BB218" s="996"/>
      <c r="BC218" s="1010">
        <f t="shared" si="108"/>
        <v>0</v>
      </c>
      <c r="BD218" s="1010"/>
      <c r="BE218" s="1010"/>
      <c r="BF218" s="996"/>
      <c r="BG218" s="1010">
        <f t="shared" si="109"/>
        <v>0</v>
      </c>
      <c r="BH218" s="1010"/>
      <c r="BI218" s="1010"/>
      <c r="BJ218" s="996"/>
      <c r="BK218" s="1010">
        <f t="shared" si="110"/>
        <v>0</v>
      </c>
      <c r="BL218" s="1010"/>
      <c r="BM218" s="1010"/>
      <c r="BN218" s="996"/>
      <c r="BO218" s="1010">
        <f t="shared" si="111"/>
        <v>0</v>
      </c>
      <c r="BP218" s="1010"/>
      <c r="BQ218" s="1010"/>
      <c r="BS218" s="1010">
        <f t="shared" si="112"/>
        <v>0</v>
      </c>
      <c r="BT218" s="1010"/>
      <c r="BU218" s="1010"/>
      <c r="BW218" s="1010">
        <f t="shared" si="113"/>
        <v>0</v>
      </c>
      <c r="BX218" s="1010"/>
      <c r="BY218" s="1010"/>
      <c r="CA218" s="1010">
        <f t="shared" si="114"/>
        <v>0</v>
      </c>
      <c r="CB218" s="1010"/>
      <c r="CC218" s="1010"/>
      <c r="CE218" s="1010">
        <f t="shared" si="115"/>
        <v>0</v>
      </c>
      <c r="CF218" s="1010"/>
      <c r="CG218" s="1010"/>
      <c r="CI218" s="1010">
        <f t="shared" si="116"/>
        <v>0</v>
      </c>
      <c r="CJ218" s="1010"/>
      <c r="CK218" s="1010"/>
      <c r="CM218" s="1010">
        <f t="shared" si="117"/>
        <v>0</v>
      </c>
      <c r="CN218" s="1010"/>
      <c r="CO218" s="1010"/>
      <c r="CQ218" s="1010">
        <f t="shared" si="118"/>
        <v>0</v>
      </c>
      <c r="CR218" s="1010"/>
      <c r="CS218" s="1010"/>
      <c r="CU218" s="1010">
        <f t="shared" si="119"/>
        <v>0</v>
      </c>
      <c r="CV218" s="1010"/>
      <c r="CW218" s="1010"/>
      <c r="CY218" s="1010">
        <f t="shared" si="120"/>
        <v>0</v>
      </c>
      <c r="CZ218" s="1010"/>
      <c r="DA218" s="1010"/>
      <c r="DC218" s="1010">
        <f t="shared" si="121"/>
        <v>0</v>
      </c>
      <c r="DD218" s="1010"/>
      <c r="DE218" s="1010"/>
      <c r="DG218" s="1010">
        <f t="shared" si="122"/>
        <v>0</v>
      </c>
      <c r="DH218" s="1010"/>
      <c r="DI218" s="1010"/>
      <c r="DK218" s="1010">
        <f t="shared" si="123"/>
        <v>0</v>
      </c>
      <c r="DL218" s="1010"/>
      <c r="DM218" s="1010"/>
      <c r="DO218" s="1010"/>
      <c r="DP218" s="1010"/>
      <c r="DQ218" s="1010"/>
      <c r="DS218" s="1010"/>
      <c r="DT218" s="1010"/>
      <c r="DU218" s="1010"/>
      <c r="DW218" s="1010"/>
      <c r="DX218" s="1010"/>
      <c r="DY218" s="1010"/>
      <c r="EA218" s="1010"/>
      <c r="EB218" s="1010"/>
      <c r="EC218" s="1010"/>
    </row>
    <row r="219" spans="2:133" ht="14.25" customHeight="1">
      <c r="B219" s="1978">
        <f t="shared" si="100"/>
        <v>51925</v>
      </c>
      <c r="C219" s="1010">
        <f t="shared" si="97"/>
        <v>-5.7366654004908924E-7</v>
      </c>
      <c r="D219" s="1010">
        <f t="shared" si="98"/>
        <v>0</v>
      </c>
      <c r="E219" s="1010">
        <f t="shared" si="99"/>
        <v>0</v>
      </c>
      <c r="F219" s="998"/>
      <c r="G219" s="1010">
        <f t="shared" si="124"/>
        <v>-5.7366654004908924E-7</v>
      </c>
      <c r="H219" s="1010"/>
      <c r="I219" s="1010"/>
      <c r="J219" s="996"/>
      <c r="K219" s="1010"/>
      <c r="L219" s="1010"/>
      <c r="M219" s="1010"/>
      <c r="N219" s="996"/>
      <c r="O219" s="1010">
        <f t="shared" si="125"/>
        <v>0</v>
      </c>
      <c r="P219" s="1010"/>
      <c r="Q219" s="1010"/>
      <c r="R219" s="996"/>
      <c r="S219" s="1010"/>
      <c r="T219" s="1010"/>
      <c r="U219" s="1010"/>
      <c r="V219" s="996"/>
      <c r="W219" s="1010">
        <f t="shared" si="101"/>
        <v>0</v>
      </c>
      <c r="X219" s="1010"/>
      <c r="Y219" s="1010"/>
      <c r="Z219" s="996"/>
      <c r="AA219" s="1010">
        <f t="shared" si="102"/>
        <v>0</v>
      </c>
      <c r="AB219" s="1010"/>
      <c r="AC219" s="1010"/>
      <c r="AD219" s="996"/>
      <c r="AE219" s="1010">
        <f t="shared" si="103"/>
        <v>0</v>
      </c>
      <c r="AF219" s="1010"/>
      <c r="AG219" s="1010"/>
      <c r="AH219" s="996"/>
      <c r="AI219" s="1010">
        <f t="shared" si="104"/>
        <v>0</v>
      </c>
      <c r="AJ219" s="1010"/>
      <c r="AK219" s="1010"/>
      <c r="AL219" s="996"/>
      <c r="AM219" s="1010"/>
      <c r="AN219" s="1010"/>
      <c r="AO219" s="1010"/>
      <c r="AP219" s="996"/>
      <c r="AQ219" s="1010">
        <f t="shared" si="105"/>
        <v>0</v>
      </c>
      <c r="AR219" s="1010"/>
      <c r="AS219" s="1010"/>
      <c r="AT219" s="996"/>
      <c r="AU219" s="1010"/>
      <c r="AV219" s="1010"/>
      <c r="AW219" s="1010"/>
      <c r="AX219" s="996"/>
      <c r="AY219" s="1010"/>
      <c r="AZ219" s="1010"/>
      <c r="BA219" s="1010"/>
      <c r="BB219" s="996"/>
      <c r="BC219" s="1010">
        <f t="shared" si="108"/>
        <v>0</v>
      </c>
      <c r="BD219" s="1010"/>
      <c r="BE219" s="1010"/>
      <c r="BF219" s="996"/>
      <c r="BG219" s="1010">
        <f t="shared" si="109"/>
        <v>0</v>
      </c>
      <c r="BH219" s="1010"/>
      <c r="BI219" s="1010"/>
      <c r="BJ219" s="996"/>
      <c r="BK219" s="1010">
        <f t="shared" si="110"/>
        <v>0</v>
      </c>
      <c r="BL219" s="1010"/>
      <c r="BM219" s="1010"/>
      <c r="BN219" s="996"/>
      <c r="BO219" s="1010">
        <f t="shared" si="111"/>
        <v>0</v>
      </c>
      <c r="BP219" s="1010"/>
      <c r="BQ219" s="1010"/>
      <c r="BS219" s="1010">
        <f t="shared" si="112"/>
        <v>0</v>
      </c>
      <c r="BT219" s="1010"/>
      <c r="BU219" s="1010"/>
      <c r="BW219" s="1010">
        <f t="shared" si="113"/>
        <v>0</v>
      </c>
      <c r="BX219" s="1010"/>
      <c r="BY219" s="1010"/>
      <c r="CA219" s="1010">
        <f t="shared" si="114"/>
        <v>0</v>
      </c>
      <c r="CB219" s="1010"/>
      <c r="CC219" s="1010"/>
      <c r="CE219" s="1010">
        <f t="shared" si="115"/>
        <v>0</v>
      </c>
      <c r="CF219" s="1010"/>
      <c r="CG219" s="1010"/>
      <c r="CI219" s="1010">
        <f t="shared" si="116"/>
        <v>0</v>
      </c>
      <c r="CJ219" s="1010"/>
      <c r="CK219" s="1010"/>
      <c r="CM219" s="1010">
        <f t="shared" si="117"/>
        <v>0</v>
      </c>
      <c r="CN219" s="1010"/>
      <c r="CO219" s="1010"/>
      <c r="CQ219" s="1010">
        <f t="shared" si="118"/>
        <v>0</v>
      </c>
      <c r="CR219" s="1010"/>
      <c r="CS219" s="1010"/>
      <c r="CU219" s="1010">
        <f t="shared" si="119"/>
        <v>0</v>
      </c>
      <c r="CV219" s="1010"/>
      <c r="CW219" s="1010"/>
      <c r="CY219" s="1010">
        <f t="shared" si="120"/>
        <v>0</v>
      </c>
      <c r="CZ219" s="1010"/>
      <c r="DA219" s="1010"/>
      <c r="DC219" s="1010">
        <f t="shared" si="121"/>
        <v>0</v>
      </c>
      <c r="DD219" s="1010"/>
      <c r="DE219" s="1010"/>
      <c r="DG219" s="1010">
        <f t="shared" si="122"/>
        <v>0</v>
      </c>
      <c r="DH219" s="1010"/>
      <c r="DI219" s="1010"/>
      <c r="DK219" s="1010">
        <f t="shared" si="123"/>
        <v>0</v>
      </c>
      <c r="DL219" s="1010"/>
      <c r="DM219" s="1010"/>
      <c r="DO219" s="1010"/>
      <c r="DP219" s="1010"/>
      <c r="DQ219" s="1010"/>
      <c r="DS219" s="1010"/>
      <c r="DT219" s="1010"/>
      <c r="DU219" s="1010"/>
      <c r="DW219" s="1010"/>
      <c r="DX219" s="1010"/>
      <c r="DY219" s="1010"/>
      <c r="EA219" s="1010"/>
      <c r="EB219" s="1010"/>
      <c r="EC219" s="1010"/>
    </row>
    <row r="220" spans="2:133" ht="14.25" customHeight="1">
      <c r="B220" s="1978">
        <f t="shared" si="100"/>
        <v>51956</v>
      </c>
      <c r="C220" s="1010">
        <f t="shared" si="97"/>
        <v>-5.7366654004908924E-7</v>
      </c>
      <c r="D220" s="1010">
        <f t="shared" si="98"/>
        <v>0</v>
      </c>
      <c r="E220" s="1010">
        <f t="shared" si="99"/>
        <v>0</v>
      </c>
      <c r="F220" s="998"/>
      <c r="G220" s="1010">
        <f t="shared" si="124"/>
        <v>-5.7366654004908924E-7</v>
      </c>
      <c r="H220" s="1010"/>
      <c r="I220" s="1010"/>
      <c r="J220" s="996"/>
      <c r="K220" s="1010"/>
      <c r="L220" s="1010"/>
      <c r="M220" s="1010"/>
      <c r="N220" s="996"/>
      <c r="O220" s="1010">
        <f t="shared" si="125"/>
        <v>0</v>
      </c>
      <c r="P220" s="1010"/>
      <c r="Q220" s="1010"/>
      <c r="R220" s="996"/>
      <c r="S220" s="1010"/>
      <c r="T220" s="1010"/>
      <c r="U220" s="1010"/>
      <c r="V220" s="996"/>
      <c r="W220" s="1010">
        <f t="shared" si="101"/>
        <v>0</v>
      </c>
      <c r="X220" s="1010"/>
      <c r="Y220" s="1010"/>
      <c r="Z220" s="996"/>
      <c r="AA220" s="1010">
        <f t="shared" si="102"/>
        <v>0</v>
      </c>
      <c r="AB220" s="1010"/>
      <c r="AC220" s="1010"/>
      <c r="AD220" s="996"/>
      <c r="AE220" s="1010">
        <f t="shared" si="103"/>
        <v>0</v>
      </c>
      <c r="AF220" s="1010"/>
      <c r="AG220" s="1010"/>
      <c r="AH220" s="996"/>
      <c r="AI220" s="1010">
        <f t="shared" si="104"/>
        <v>0</v>
      </c>
      <c r="AJ220" s="1010"/>
      <c r="AK220" s="1010"/>
      <c r="AL220" s="996"/>
      <c r="AM220" s="1010"/>
      <c r="AN220" s="1010"/>
      <c r="AO220" s="1010"/>
      <c r="AP220" s="996"/>
      <c r="AQ220" s="1010">
        <f t="shared" si="105"/>
        <v>0</v>
      </c>
      <c r="AR220" s="1010"/>
      <c r="AS220" s="1010"/>
      <c r="AT220" s="996"/>
      <c r="AU220" s="1010"/>
      <c r="AV220" s="1010"/>
      <c r="AW220" s="1010"/>
      <c r="AX220" s="996"/>
      <c r="AY220" s="1010"/>
      <c r="AZ220" s="1010"/>
      <c r="BA220" s="1010"/>
      <c r="BB220" s="996"/>
      <c r="BC220" s="1010">
        <f t="shared" si="108"/>
        <v>0</v>
      </c>
      <c r="BD220" s="1010"/>
      <c r="BE220" s="1010"/>
      <c r="BF220" s="996"/>
      <c r="BG220" s="1010">
        <f t="shared" si="109"/>
        <v>0</v>
      </c>
      <c r="BH220" s="1010"/>
      <c r="BI220" s="1010"/>
      <c r="BJ220" s="996"/>
      <c r="BK220" s="1010">
        <f t="shared" si="110"/>
        <v>0</v>
      </c>
      <c r="BL220" s="1010"/>
      <c r="BM220" s="1010"/>
      <c r="BN220" s="996"/>
      <c r="BO220" s="1010">
        <f t="shared" si="111"/>
        <v>0</v>
      </c>
      <c r="BP220" s="1010"/>
      <c r="BQ220" s="1010"/>
      <c r="BS220" s="1010">
        <f t="shared" si="112"/>
        <v>0</v>
      </c>
      <c r="BT220" s="1010"/>
      <c r="BU220" s="1010"/>
      <c r="BW220" s="1010">
        <f t="shared" si="113"/>
        <v>0</v>
      </c>
      <c r="BX220" s="1010"/>
      <c r="BY220" s="1010"/>
      <c r="CA220" s="1010">
        <f t="shared" si="114"/>
        <v>0</v>
      </c>
      <c r="CB220" s="1010"/>
      <c r="CC220" s="1010"/>
      <c r="CE220" s="1010">
        <f t="shared" si="115"/>
        <v>0</v>
      </c>
      <c r="CF220" s="1010"/>
      <c r="CG220" s="1010"/>
      <c r="CI220" s="1010">
        <f t="shared" si="116"/>
        <v>0</v>
      </c>
      <c r="CJ220" s="1010"/>
      <c r="CK220" s="1010"/>
      <c r="CM220" s="1010">
        <f t="shared" si="117"/>
        <v>0</v>
      </c>
      <c r="CN220" s="1010"/>
      <c r="CO220" s="1010"/>
      <c r="CQ220" s="1010">
        <f t="shared" si="118"/>
        <v>0</v>
      </c>
      <c r="CR220" s="1010"/>
      <c r="CS220" s="1010"/>
      <c r="CU220" s="1010">
        <f t="shared" si="119"/>
        <v>0</v>
      </c>
      <c r="CV220" s="1010"/>
      <c r="CW220" s="1010"/>
      <c r="CY220" s="1010">
        <f t="shared" si="120"/>
        <v>0</v>
      </c>
      <c r="CZ220" s="1010"/>
      <c r="DA220" s="1010"/>
      <c r="DC220" s="1010">
        <f t="shared" si="121"/>
        <v>0</v>
      </c>
      <c r="DD220" s="1010"/>
      <c r="DE220" s="1010"/>
      <c r="DG220" s="1010">
        <f t="shared" si="122"/>
        <v>0</v>
      </c>
      <c r="DH220" s="1010"/>
      <c r="DI220" s="1010"/>
      <c r="DK220" s="1010">
        <f t="shared" si="123"/>
        <v>0</v>
      </c>
      <c r="DL220" s="1010"/>
      <c r="DM220" s="1010"/>
      <c r="DO220" s="1010"/>
      <c r="DP220" s="1010"/>
      <c r="DQ220" s="1010"/>
      <c r="DS220" s="1010"/>
      <c r="DT220" s="1010"/>
      <c r="DU220" s="1010"/>
      <c r="DW220" s="1010"/>
      <c r="DX220" s="1010"/>
      <c r="DY220" s="1010"/>
      <c r="EA220" s="1010"/>
      <c r="EB220" s="1010"/>
      <c r="EC220" s="1010"/>
    </row>
    <row r="221" spans="2:133" ht="14.25" customHeight="1">
      <c r="B221" s="1978">
        <f t="shared" si="100"/>
        <v>51986</v>
      </c>
      <c r="C221" s="1010">
        <f t="shared" si="97"/>
        <v>-5.7366654004908924E-7</v>
      </c>
      <c r="D221" s="1010">
        <f t="shared" si="98"/>
        <v>0</v>
      </c>
      <c r="E221" s="1010">
        <f t="shared" si="99"/>
        <v>0</v>
      </c>
      <c r="F221" s="998"/>
      <c r="G221" s="1010">
        <f t="shared" si="124"/>
        <v>-5.7366654004908924E-7</v>
      </c>
      <c r="H221" s="1010"/>
      <c r="I221" s="1010"/>
      <c r="J221" s="996"/>
      <c r="K221" s="1010"/>
      <c r="L221" s="1010"/>
      <c r="M221" s="1010"/>
      <c r="N221" s="996"/>
      <c r="O221" s="1010">
        <f t="shared" si="125"/>
        <v>0</v>
      </c>
      <c r="P221" s="1010"/>
      <c r="Q221" s="1010"/>
      <c r="R221" s="996"/>
      <c r="S221" s="1010"/>
      <c r="T221" s="1010"/>
      <c r="U221" s="1010"/>
      <c r="V221" s="996"/>
      <c r="W221" s="1010">
        <f t="shared" si="101"/>
        <v>0</v>
      </c>
      <c r="X221" s="1010"/>
      <c r="Y221" s="1010"/>
      <c r="Z221" s="996"/>
      <c r="AA221" s="1010">
        <f t="shared" si="102"/>
        <v>0</v>
      </c>
      <c r="AB221" s="1010"/>
      <c r="AC221" s="1010"/>
      <c r="AD221" s="996"/>
      <c r="AE221" s="1010">
        <f t="shared" si="103"/>
        <v>0</v>
      </c>
      <c r="AF221" s="1010"/>
      <c r="AG221" s="1010"/>
      <c r="AH221" s="996"/>
      <c r="AI221" s="1010">
        <f t="shared" si="104"/>
        <v>0</v>
      </c>
      <c r="AJ221" s="1010"/>
      <c r="AK221" s="1010"/>
      <c r="AL221" s="996"/>
      <c r="AM221" s="1010"/>
      <c r="AN221" s="1010"/>
      <c r="AO221" s="1010"/>
      <c r="AP221" s="996"/>
      <c r="AQ221" s="1010">
        <f t="shared" si="105"/>
        <v>0</v>
      </c>
      <c r="AR221" s="1010"/>
      <c r="AS221" s="1010"/>
      <c r="AT221" s="996"/>
      <c r="AU221" s="1010"/>
      <c r="AV221" s="1010"/>
      <c r="AW221" s="1010"/>
      <c r="AX221" s="996"/>
      <c r="AY221" s="1010"/>
      <c r="AZ221" s="1010"/>
      <c r="BA221" s="1010"/>
      <c r="BB221" s="996"/>
      <c r="BC221" s="1010">
        <f t="shared" si="108"/>
        <v>0</v>
      </c>
      <c r="BD221" s="1010"/>
      <c r="BE221" s="1010"/>
      <c r="BF221" s="996"/>
      <c r="BG221" s="1010">
        <f t="shared" si="109"/>
        <v>0</v>
      </c>
      <c r="BH221" s="1010"/>
      <c r="BI221" s="1010"/>
      <c r="BJ221" s="996"/>
      <c r="BK221" s="1010">
        <f t="shared" si="110"/>
        <v>0</v>
      </c>
      <c r="BL221" s="1010"/>
      <c r="BM221" s="1010"/>
      <c r="BN221" s="996"/>
      <c r="BO221" s="1010">
        <f t="shared" si="111"/>
        <v>0</v>
      </c>
      <c r="BP221" s="1010"/>
      <c r="BQ221" s="1010"/>
      <c r="BS221" s="1010">
        <f t="shared" si="112"/>
        <v>0</v>
      </c>
      <c r="BT221" s="1010"/>
      <c r="BU221" s="1010"/>
      <c r="BW221" s="1010">
        <f t="shared" si="113"/>
        <v>0</v>
      </c>
      <c r="BX221" s="1010"/>
      <c r="BY221" s="1010"/>
      <c r="CA221" s="1010">
        <f t="shared" si="114"/>
        <v>0</v>
      </c>
      <c r="CB221" s="1010"/>
      <c r="CC221" s="1010"/>
      <c r="CE221" s="1010">
        <f t="shared" si="115"/>
        <v>0</v>
      </c>
      <c r="CF221" s="1010"/>
      <c r="CG221" s="1010"/>
      <c r="CI221" s="1010">
        <f t="shared" si="116"/>
        <v>0</v>
      </c>
      <c r="CJ221" s="1010"/>
      <c r="CK221" s="1010"/>
      <c r="CM221" s="1010">
        <f t="shared" si="117"/>
        <v>0</v>
      </c>
      <c r="CN221" s="1010"/>
      <c r="CO221" s="1010"/>
      <c r="CQ221" s="1010">
        <f t="shared" si="118"/>
        <v>0</v>
      </c>
      <c r="CR221" s="1010"/>
      <c r="CS221" s="1010"/>
      <c r="CU221" s="1010">
        <f t="shared" si="119"/>
        <v>0</v>
      </c>
      <c r="CV221" s="1010"/>
      <c r="CW221" s="1010"/>
      <c r="CY221" s="1010">
        <f t="shared" si="120"/>
        <v>0</v>
      </c>
      <c r="CZ221" s="1010"/>
      <c r="DA221" s="1010"/>
      <c r="DC221" s="1010">
        <f t="shared" si="121"/>
        <v>0</v>
      </c>
      <c r="DD221" s="1010"/>
      <c r="DE221" s="1010"/>
      <c r="DG221" s="1010">
        <f t="shared" si="122"/>
        <v>0</v>
      </c>
      <c r="DH221" s="1010"/>
      <c r="DI221" s="1010"/>
      <c r="DK221" s="1010">
        <f t="shared" si="123"/>
        <v>0</v>
      </c>
      <c r="DL221" s="1010"/>
      <c r="DM221" s="1010"/>
      <c r="DO221" s="1010"/>
      <c r="DP221" s="1010"/>
      <c r="DQ221" s="1010"/>
      <c r="DS221" s="1010"/>
      <c r="DT221" s="1010"/>
      <c r="DU221" s="1010"/>
      <c r="DW221" s="1010"/>
      <c r="DX221" s="1010"/>
      <c r="DY221" s="1010"/>
      <c r="EA221" s="1010"/>
      <c r="EB221" s="1010"/>
      <c r="EC221" s="1010"/>
    </row>
    <row r="222" spans="2:133" ht="14.25" customHeight="1">
      <c r="B222" s="1978">
        <f t="shared" si="100"/>
        <v>52017</v>
      </c>
      <c r="C222" s="1010">
        <f t="shared" si="97"/>
        <v>-5.7366654004908924E-7</v>
      </c>
      <c r="D222" s="1010">
        <f t="shared" si="98"/>
        <v>0</v>
      </c>
      <c r="E222" s="1010">
        <f t="shared" si="99"/>
        <v>0</v>
      </c>
      <c r="F222" s="998"/>
      <c r="G222" s="1010">
        <f t="shared" si="124"/>
        <v>-5.7366654004908924E-7</v>
      </c>
      <c r="H222" s="1010"/>
      <c r="I222" s="1010"/>
      <c r="J222" s="996"/>
      <c r="K222" s="1010"/>
      <c r="L222" s="1010"/>
      <c r="M222" s="1010"/>
      <c r="N222" s="996"/>
      <c r="O222" s="1010">
        <f t="shared" si="125"/>
        <v>0</v>
      </c>
      <c r="P222" s="1010"/>
      <c r="Q222" s="1010"/>
      <c r="R222" s="996"/>
      <c r="S222" s="1010"/>
      <c r="T222" s="1010"/>
      <c r="U222" s="1010"/>
      <c r="V222" s="996"/>
      <c r="W222" s="1010">
        <f t="shared" si="101"/>
        <v>0</v>
      </c>
      <c r="X222" s="1010"/>
      <c r="Y222" s="1010"/>
      <c r="Z222" s="996"/>
      <c r="AA222" s="1010">
        <f t="shared" si="102"/>
        <v>0</v>
      </c>
      <c r="AB222" s="1010"/>
      <c r="AC222" s="1010"/>
      <c r="AD222" s="996"/>
      <c r="AE222" s="1010">
        <f t="shared" si="103"/>
        <v>0</v>
      </c>
      <c r="AF222" s="1010"/>
      <c r="AG222" s="1010"/>
      <c r="AH222" s="996"/>
      <c r="AI222" s="1010">
        <f t="shared" si="104"/>
        <v>0</v>
      </c>
      <c r="AJ222" s="1010"/>
      <c r="AK222" s="1010"/>
      <c r="AL222" s="996"/>
      <c r="AM222" s="1010"/>
      <c r="AN222" s="1010"/>
      <c r="AO222" s="1010"/>
      <c r="AP222" s="996"/>
      <c r="AQ222" s="1010">
        <f t="shared" si="105"/>
        <v>0</v>
      </c>
      <c r="AR222" s="1010"/>
      <c r="AS222" s="1010"/>
      <c r="AT222" s="996"/>
      <c r="AU222" s="1010"/>
      <c r="AV222" s="1010"/>
      <c r="AW222" s="1010"/>
      <c r="AX222" s="996"/>
      <c r="AY222" s="1010"/>
      <c r="AZ222" s="1010"/>
      <c r="BA222" s="1010"/>
      <c r="BB222" s="996"/>
      <c r="BC222" s="1010">
        <f t="shared" si="108"/>
        <v>0</v>
      </c>
      <c r="BD222" s="1010"/>
      <c r="BE222" s="1010"/>
      <c r="BF222" s="996"/>
      <c r="BG222" s="1010">
        <f t="shared" si="109"/>
        <v>0</v>
      </c>
      <c r="BH222" s="1010"/>
      <c r="BI222" s="1010"/>
      <c r="BJ222" s="996"/>
      <c r="BK222" s="1010">
        <f t="shared" si="110"/>
        <v>0</v>
      </c>
      <c r="BL222" s="1010"/>
      <c r="BM222" s="1010"/>
      <c r="BN222" s="996"/>
      <c r="BO222" s="1010">
        <f t="shared" si="111"/>
        <v>0</v>
      </c>
      <c r="BP222" s="1010"/>
      <c r="BQ222" s="1010"/>
      <c r="BS222" s="1010">
        <f t="shared" si="112"/>
        <v>0</v>
      </c>
      <c r="BT222" s="1010"/>
      <c r="BU222" s="1010"/>
      <c r="BW222" s="1010">
        <f t="shared" si="113"/>
        <v>0</v>
      </c>
      <c r="BX222" s="1010"/>
      <c r="BY222" s="1010"/>
      <c r="CA222" s="1010">
        <f t="shared" si="114"/>
        <v>0</v>
      </c>
      <c r="CB222" s="1010"/>
      <c r="CC222" s="1010"/>
      <c r="CE222" s="1010">
        <f t="shared" si="115"/>
        <v>0</v>
      </c>
      <c r="CF222" s="1010"/>
      <c r="CG222" s="1010"/>
      <c r="CI222" s="1010">
        <f t="shared" si="116"/>
        <v>0</v>
      </c>
      <c r="CJ222" s="1010"/>
      <c r="CK222" s="1010"/>
      <c r="CM222" s="1010">
        <f t="shared" si="117"/>
        <v>0</v>
      </c>
      <c r="CN222" s="1010"/>
      <c r="CO222" s="1010"/>
      <c r="CQ222" s="1010">
        <f t="shared" si="118"/>
        <v>0</v>
      </c>
      <c r="CR222" s="1010"/>
      <c r="CS222" s="1010"/>
      <c r="CU222" s="1010">
        <f t="shared" si="119"/>
        <v>0</v>
      </c>
      <c r="CV222" s="1010"/>
      <c r="CW222" s="1010"/>
      <c r="CY222" s="1010">
        <f t="shared" si="120"/>
        <v>0</v>
      </c>
      <c r="CZ222" s="1010"/>
      <c r="DA222" s="1010"/>
      <c r="DC222" s="1010">
        <f t="shared" si="121"/>
        <v>0</v>
      </c>
      <c r="DD222" s="1010"/>
      <c r="DE222" s="1010"/>
      <c r="DG222" s="1010">
        <f t="shared" si="122"/>
        <v>0</v>
      </c>
      <c r="DH222" s="1010"/>
      <c r="DI222" s="1010"/>
      <c r="DK222" s="1010">
        <f t="shared" si="123"/>
        <v>0</v>
      </c>
      <c r="DL222" s="1010"/>
      <c r="DM222" s="1010"/>
      <c r="DO222" s="1010"/>
      <c r="DP222" s="1010"/>
      <c r="DQ222" s="1010"/>
      <c r="DS222" s="1010"/>
      <c r="DT222" s="1010"/>
      <c r="DU222" s="1010"/>
      <c r="DW222" s="1010"/>
      <c r="DX222" s="1010"/>
      <c r="DY222" s="1010"/>
      <c r="EA222" s="1010"/>
      <c r="EB222" s="1010"/>
      <c r="EC222" s="1010"/>
    </row>
    <row r="223" spans="2:133" ht="14.25" customHeight="1">
      <c r="B223" s="1978">
        <f t="shared" si="100"/>
        <v>52047</v>
      </c>
      <c r="C223" s="1010">
        <f t="shared" si="97"/>
        <v>-5.7366654004908924E-7</v>
      </c>
      <c r="D223" s="1010">
        <f t="shared" si="98"/>
        <v>0</v>
      </c>
      <c r="E223" s="1010">
        <f t="shared" si="99"/>
        <v>0</v>
      </c>
      <c r="F223" s="998"/>
      <c r="G223" s="1010">
        <f t="shared" si="124"/>
        <v>-5.7366654004908924E-7</v>
      </c>
      <c r="H223" s="1010"/>
      <c r="I223" s="1010"/>
      <c r="J223" s="996"/>
      <c r="K223" s="1010"/>
      <c r="L223" s="1010"/>
      <c r="M223" s="1010"/>
      <c r="N223" s="996"/>
      <c r="O223" s="1010">
        <f t="shared" si="125"/>
        <v>0</v>
      </c>
      <c r="P223" s="1010"/>
      <c r="Q223" s="1010"/>
      <c r="R223" s="996"/>
      <c r="S223" s="1010"/>
      <c r="T223" s="1010"/>
      <c r="U223" s="1010"/>
      <c r="V223" s="996"/>
      <c r="W223" s="1010">
        <f t="shared" si="101"/>
        <v>0</v>
      </c>
      <c r="X223" s="1010"/>
      <c r="Y223" s="1010"/>
      <c r="Z223" s="996"/>
      <c r="AA223" s="1010">
        <f t="shared" si="102"/>
        <v>0</v>
      </c>
      <c r="AB223" s="1010"/>
      <c r="AC223" s="1010"/>
      <c r="AD223" s="996"/>
      <c r="AE223" s="1010">
        <f t="shared" si="103"/>
        <v>0</v>
      </c>
      <c r="AF223" s="1010"/>
      <c r="AG223" s="1010"/>
      <c r="AH223" s="996"/>
      <c r="AI223" s="1010">
        <f t="shared" si="104"/>
        <v>0</v>
      </c>
      <c r="AJ223" s="1010"/>
      <c r="AK223" s="1010"/>
      <c r="AL223" s="996"/>
      <c r="AM223" s="1010"/>
      <c r="AN223" s="1010"/>
      <c r="AO223" s="1010"/>
      <c r="AP223" s="996"/>
      <c r="AQ223" s="1010">
        <f t="shared" si="105"/>
        <v>0</v>
      </c>
      <c r="AR223" s="1010"/>
      <c r="AS223" s="1010"/>
      <c r="AT223" s="996"/>
      <c r="AU223" s="1010"/>
      <c r="AV223" s="1010"/>
      <c r="AW223" s="1010"/>
      <c r="AX223" s="996"/>
      <c r="AY223" s="1010"/>
      <c r="AZ223" s="1010"/>
      <c r="BA223" s="1010"/>
      <c r="BB223" s="996"/>
      <c r="BC223" s="1010">
        <f t="shared" si="108"/>
        <v>0</v>
      </c>
      <c r="BD223" s="1010"/>
      <c r="BE223" s="1010"/>
      <c r="BF223" s="996"/>
      <c r="BG223" s="1010">
        <f t="shared" si="109"/>
        <v>0</v>
      </c>
      <c r="BH223" s="1010"/>
      <c r="BI223" s="1010"/>
      <c r="BJ223" s="996"/>
      <c r="BK223" s="1010">
        <f t="shared" si="110"/>
        <v>0</v>
      </c>
      <c r="BL223" s="1010"/>
      <c r="BM223" s="1010"/>
      <c r="BN223" s="996"/>
      <c r="BO223" s="1010">
        <f t="shared" si="111"/>
        <v>0</v>
      </c>
      <c r="BP223" s="1010"/>
      <c r="BQ223" s="1010"/>
      <c r="BS223" s="1010">
        <f t="shared" si="112"/>
        <v>0</v>
      </c>
      <c r="BT223" s="1010"/>
      <c r="BU223" s="1010"/>
      <c r="BW223" s="1010">
        <f t="shared" si="113"/>
        <v>0</v>
      </c>
      <c r="BX223" s="1010"/>
      <c r="BY223" s="1010"/>
      <c r="CA223" s="1010">
        <f t="shared" si="114"/>
        <v>0</v>
      </c>
      <c r="CB223" s="1010"/>
      <c r="CC223" s="1010"/>
      <c r="CE223" s="1010">
        <f t="shared" si="115"/>
        <v>0</v>
      </c>
      <c r="CF223" s="1010"/>
      <c r="CG223" s="1010"/>
      <c r="CI223" s="1010">
        <f t="shared" si="116"/>
        <v>0</v>
      </c>
      <c r="CJ223" s="1010"/>
      <c r="CK223" s="1010"/>
      <c r="CM223" s="1010">
        <f t="shared" si="117"/>
        <v>0</v>
      </c>
      <c r="CN223" s="1010"/>
      <c r="CO223" s="1010"/>
      <c r="CQ223" s="1010">
        <f t="shared" si="118"/>
        <v>0</v>
      </c>
      <c r="CR223" s="1010"/>
      <c r="CS223" s="1010"/>
      <c r="CU223" s="1010">
        <f t="shared" si="119"/>
        <v>0</v>
      </c>
      <c r="CV223" s="1010"/>
      <c r="CW223" s="1010"/>
      <c r="CY223" s="1010">
        <f t="shared" si="120"/>
        <v>0</v>
      </c>
      <c r="CZ223" s="1010"/>
      <c r="DA223" s="1010"/>
      <c r="DC223" s="1010">
        <f t="shared" si="121"/>
        <v>0</v>
      </c>
      <c r="DD223" s="1010"/>
      <c r="DE223" s="1010"/>
      <c r="DG223" s="1010">
        <f t="shared" si="122"/>
        <v>0</v>
      </c>
      <c r="DH223" s="1010"/>
      <c r="DI223" s="1010"/>
      <c r="DK223" s="1010">
        <f t="shared" si="123"/>
        <v>0</v>
      </c>
      <c r="DL223" s="1010"/>
      <c r="DM223" s="1010"/>
      <c r="DO223" s="1010"/>
      <c r="DP223" s="1010"/>
      <c r="DQ223" s="1010"/>
      <c r="DS223" s="1010"/>
      <c r="DT223" s="1010"/>
      <c r="DU223" s="1010"/>
      <c r="DW223" s="1010"/>
      <c r="DX223" s="1010"/>
      <c r="DY223" s="1010"/>
      <c r="EA223" s="1010"/>
      <c r="EB223" s="1010"/>
      <c r="EC223" s="1010"/>
    </row>
    <row r="224" spans="2:133" ht="14.25" customHeight="1">
      <c r="B224" s="1978">
        <f t="shared" si="100"/>
        <v>52078</v>
      </c>
      <c r="C224" s="1010">
        <f t="shared" si="97"/>
        <v>-5.7366654004908924E-7</v>
      </c>
      <c r="D224" s="1010">
        <f t="shared" si="98"/>
        <v>0</v>
      </c>
      <c r="E224" s="1010">
        <f t="shared" si="99"/>
        <v>0</v>
      </c>
      <c r="F224" s="998"/>
      <c r="G224" s="1010">
        <f t="shared" si="124"/>
        <v>-5.7366654004908924E-7</v>
      </c>
      <c r="H224" s="1010"/>
      <c r="I224" s="1010"/>
      <c r="J224" s="996"/>
      <c r="K224" s="1010"/>
      <c r="L224" s="1010"/>
      <c r="M224" s="1010"/>
      <c r="N224" s="996"/>
      <c r="O224" s="1010">
        <f t="shared" si="125"/>
        <v>0</v>
      </c>
      <c r="P224" s="1010"/>
      <c r="Q224" s="1010"/>
      <c r="R224" s="996"/>
      <c r="S224" s="1010"/>
      <c r="T224" s="1010"/>
      <c r="U224" s="1010"/>
      <c r="V224" s="996"/>
      <c r="W224" s="1010">
        <f t="shared" si="101"/>
        <v>0</v>
      </c>
      <c r="X224" s="1010"/>
      <c r="Y224" s="1010"/>
      <c r="Z224" s="996"/>
      <c r="AA224" s="1010">
        <f t="shared" si="102"/>
        <v>0</v>
      </c>
      <c r="AB224" s="1010"/>
      <c r="AC224" s="1010"/>
      <c r="AD224" s="996"/>
      <c r="AE224" s="1010">
        <f t="shared" si="103"/>
        <v>0</v>
      </c>
      <c r="AF224" s="1010"/>
      <c r="AG224" s="1010"/>
      <c r="AH224" s="996"/>
      <c r="AI224" s="1010">
        <f t="shared" si="104"/>
        <v>0</v>
      </c>
      <c r="AJ224" s="1010"/>
      <c r="AK224" s="1010"/>
      <c r="AL224" s="996"/>
      <c r="AM224" s="1010"/>
      <c r="AN224" s="1010"/>
      <c r="AO224" s="1010"/>
      <c r="AP224" s="996"/>
      <c r="AQ224" s="1010">
        <f t="shared" si="105"/>
        <v>0</v>
      </c>
      <c r="AR224" s="1010"/>
      <c r="AS224" s="1010"/>
      <c r="AT224" s="996"/>
      <c r="AU224" s="1010"/>
      <c r="AV224" s="1010"/>
      <c r="AW224" s="1010"/>
      <c r="AX224" s="996"/>
      <c r="AY224" s="1010"/>
      <c r="AZ224" s="1010"/>
      <c r="BA224" s="1010"/>
      <c r="BB224" s="996"/>
      <c r="BC224" s="1010">
        <f t="shared" si="108"/>
        <v>0</v>
      </c>
      <c r="BD224" s="1010"/>
      <c r="BE224" s="1010"/>
      <c r="BF224" s="996"/>
      <c r="BG224" s="1010">
        <f t="shared" si="109"/>
        <v>0</v>
      </c>
      <c r="BH224" s="1010"/>
      <c r="BI224" s="1010"/>
      <c r="BJ224" s="996"/>
      <c r="BK224" s="1010">
        <f t="shared" si="110"/>
        <v>0</v>
      </c>
      <c r="BL224" s="1010"/>
      <c r="BM224" s="1010"/>
      <c r="BN224" s="996"/>
      <c r="BO224" s="1010">
        <f t="shared" si="111"/>
        <v>0</v>
      </c>
      <c r="BP224" s="1010"/>
      <c r="BQ224" s="1010"/>
      <c r="BS224" s="1010">
        <f t="shared" si="112"/>
        <v>0</v>
      </c>
      <c r="BT224" s="1010"/>
      <c r="BU224" s="1010"/>
      <c r="BW224" s="1010">
        <f t="shared" si="113"/>
        <v>0</v>
      </c>
      <c r="BX224" s="1010"/>
      <c r="BY224" s="1010"/>
      <c r="CA224" s="1010">
        <f t="shared" si="114"/>
        <v>0</v>
      </c>
      <c r="CB224" s="1010"/>
      <c r="CC224" s="1010"/>
      <c r="CE224" s="1010">
        <f t="shared" si="115"/>
        <v>0</v>
      </c>
      <c r="CF224" s="1010"/>
      <c r="CG224" s="1010"/>
      <c r="CI224" s="1010">
        <f t="shared" si="116"/>
        <v>0</v>
      </c>
      <c r="CJ224" s="1010"/>
      <c r="CK224" s="1010"/>
      <c r="CM224" s="1010">
        <f t="shared" si="117"/>
        <v>0</v>
      </c>
      <c r="CN224" s="1010"/>
      <c r="CO224" s="1010"/>
      <c r="CQ224" s="1010">
        <f t="shared" si="118"/>
        <v>0</v>
      </c>
      <c r="CR224" s="1010"/>
      <c r="CS224" s="1010"/>
      <c r="CU224" s="1010">
        <f t="shared" si="119"/>
        <v>0</v>
      </c>
      <c r="CV224" s="1010"/>
      <c r="CW224" s="1010"/>
      <c r="CY224" s="1010">
        <f t="shared" si="120"/>
        <v>0</v>
      </c>
      <c r="CZ224" s="1010"/>
      <c r="DA224" s="1010"/>
      <c r="DC224" s="1010">
        <f t="shared" si="121"/>
        <v>0</v>
      </c>
      <c r="DD224" s="1010"/>
      <c r="DE224" s="1010"/>
      <c r="DG224" s="1010">
        <f t="shared" si="122"/>
        <v>0</v>
      </c>
      <c r="DH224" s="1010"/>
      <c r="DI224" s="1010"/>
      <c r="DK224" s="1010">
        <f t="shared" si="123"/>
        <v>0</v>
      </c>
      <c r="DL224" s="1010"/>
      <c r="DM224" s="1010"/>
      <c r="DO224" s="1010"/>
      <c r="DP224" s="1010"/>
      <c r="DQ224" s="1010"/>
      <c r="DS224" s="1010"/>
      <c r="DT224" s="1010"/>
      <c r="DU224" s="1010"/>
      <c r="DW224" s="1010"/>
      <c r="DX224" s="1010"/>
      <c r="DY224" s="1010"/>
      <c r="EA224" s="1010"/>
      <c r="EB224" s="1010"/>
      <c r="EC224" s="1010"/>
    </row>
    <row r="225" spans="2:133" ht="14.25" customHeight="1">
      <c r="B225" s="1978">
        <f t="shared" si="100"/>
        <v>52109</v>
      </c>
      <c r="C225" s="1010">
        <f t="shared" si="97"/>
        <v>-5.7366654004908924E-7</v>
      </c>
      <c r="D225" s="1010">
        <f t="shared" si="98"/>
        <v>0</v>
      </c>
      <c r="E225" s="1010">
        <f t="shared" si="99"/>
        <v>0</v>
      </c>
      <c r="F225" s="998"/>
      <c r="G225" s="1010">
        <f t="shared" si="124"/>
        <v>-5.7366654004908924E-7</v>
      </c>
      <c r="H225" s="1010"/>
      <c r="I225" s="1010"/>
      <c r="J225" s="996"/>
      <c r="K225" s="1010"/>
      <c r="L225" s="1010"/>
      <c r="M225" s="1010"/>
      <c r="N225" s="996"/>
      <c r="O225" s="1010">
        <f t="shared" si="125"/>
        <v>0</v>
      </c>
      <c r="P225" s="1010"/>
      <c r="Q225" s="1010"/>
      <c r="R225" s="996"/>
      <c r="S225" s="1010"/>
      <c r="T225" s="1010"/>
      <c r="U225" s="1010"/>
      <c r="V225" s="996"/>
      <c r="W225" s="1010">
        <f t="shared" si="101"/>
        <v>0</v>
      </c>
      <c r="X225" s="1010"/>
      <c r="Y225" s="1010"/>
      <c r="Z225" s="996"/>
      <c r="AA225" s="1010">
        <f t="shared" si="102"/>
        <v>0</v>
      </c>
      <c r="AB225" s="1010"/>
      <c r="AC225" s="1010"/>
      <c r="AD225" s="996"/>
      <c r="AE225" s="1010">
        <f t="shared" si="103"/>
        <v>0</v>
      </c>
      <c r="AF225" s="1010"/>
      <c r="AG225" s="1010"/>
      <c r="AH225" s="996"/>
      <c r="AI225" s="1010">
        <f t="shared" si="104"/>
        <v>0</v>
      </c>
      <c r="AJ225" s="1010"/>
      <c r="AK225" s="1010"/>
      <c r="AL225" s="996"/>
      <c r="AM225" s="1010"/>
      <c r="AN225" s="1010"/>
      <c r="AO225" s="1010"/>
      <c r="AP225" s="996"/>
      <c r="AQ225" s="1010">
        <f t="shared" si="105"/>
        <v>0</v>
      </c>
      <c r="AR225" s="1010"/>
      <c r="AS225" s="1010"/>
      <c r="AT225" s="996"/>
      <c r="AU225" s="1010"/>
      <c r="AV225" s="1010"/>
      <c r="AW225" s="1010"/>
      <c r="AX225" s="996"/>
      <c r="AY225" s="1010"/>
      <c r="AZ225" s="1010"/>
      <c r="BA225" s="1010"/>
      <c r="BB225" s="996"/>
      <c r="BC225" s="1010">
        <f t="shared" si="108"/>
        <v>0</v>
      </c>
      <c r="BD225" s="1010"/>
      <c r="BE225" s="1010"/>
      <c r="BF225" s="996"/>
      <c r="BG225" s="1010">
        <f t="shared" si="109"/>
        <v>0</v>
      </c>
      <c r="BH225" s="1010"/>
      <c r="BI225" s="1010"/>
      <c r="BJ225" s="996"/>
      <c r="BK225" s="1010">
        <f t="shared" si="110"/>
        <v>0</v>
      </c>
      <c r="BL225" s="1010"/>
      <c r="BM225" s="1010"/>
      <c r="BN225" s="996"/>
      <c r="BO225" s="1010">
        <f t="shared" si="111"/>
        <v>0</v>
      </c>
      <c r="BP225" s="1010"/>
      <c r="BQ225" s="1010"/>
      <c r="BS225" s="1010">
        <f t="shared" si="112"/>
        <v>0</v>
      </c>
      <c r="BT225" s="1010"/>
      <c r="BU225" s="1010"/>
      <c r="BW225" s="1010">
        <f t="shared" si="113"/>
        <v>0</v>
      </c>
      <c r="BX225" s="1010"/>
      <c r="BY225" s="1010"/>
      <c r="CA225" s="1010">
        <f t="shared" si="114"/>
        <v>0</v>
      </c>
      <c r="CB225" s="1010"/>
      <c r="CC225" s="1010"/>
      <c r="CE225" s="1010">
        <f t="shared" si="115"/>
        <v>0</v>
      </c>
      <c r="CF225" s="1010"/>
      <c r="CG225" s="1010"/>
      <c r="CI225" s="1010">
        <f t="shared" si="116"/>
        <v>0</v>
      </c>
      <c r="CJ225" s="1010"/>
      <c r="CK225" s="1010"/>
      <c r="CM225" s="1010">
        <f t="shared" si="117"/>
        <v>0</v>
      </c>
      <c r="CN225" s="1010"/>
      <c r="CO225" s="1010"/>
      <c r="CQ225" s="1010">
        <f t="shared" si="118"/>
        <v>0</v>
      </c>
      <c r="CR225" s="1010"/>
      <c r="CS225" s="1010"/>
      <c r="CU225" s="1010">
        <f t="shared" si="119"/>
        <v>0</v>
      </c>
      <c r="CV225" s="1010"/>
      <c r="CW225" s="1010"/>
      <c r="CY225" s="1010">
        <f t="shared" si="120"/>
        <v>0</v>
      </c>
      <c r="CZ225" s="1010"/>
      <c r="DA225" s="1010"/>
      <c r="DC225" s="1010">
        <f t="shared" si="121"/>
        <v>0</v>
      </c>
      <c r="DD225" s="1010"/>
      <c r="DE225" s="1010"/>
      <c r="DG225" s="1010">
        <f t="shared" si="122"/>
        <v>0</v>
      </c>
      <c r="DH225" s="1010"/>
      <c r="DI225" s="1010"/>
      <c r="DK225" s="1010">
        <f t="shared" si="123"/>
        <v>0</v>
      </c>
      <c r="DL225" s="1010"/>
      <c r="DM225" s="1010"/>
      <c r="DO225" s="1010"/>
      <c r="DP225" s="1010"/>
      <c r="DQ225" s="1010"/>
      <c r="DS225" s="1010"/>
      <c r="DT225" s="1010"/>
      <c r="DU225" s="1010"/>
      <c r="DW225" s="1010"/>
      <c r="DX225" s="1010"/>
      <c r="DY225" s="1010"/>
      <c r="EA225" s="1010"/>
      <c r="EB225" s="1010"/>
      <c r="EC225" s="1010"/>
    </row>
    <row r="226" spans="2:133" ht="14.25" customHeight="1">
      <c r="B226" s="1978">
        <f t="shared" si="100"/>
        <v>52139</v>
      </c>
      <c r="C226" s="1010">
        <f t="shared" si="97"/>
        <v>-5.7366654004908924E-7</v>
      </c>
      <c r="D226" s="1010">
        <f t="shared" si="98"/>
        <v>0</v>
      </c>
      <c r="E226" s="1010">
        <f t="shared" si="99"/>
        <v>0</v>
      </c>
      <c r="F226" s="998"/>
      <c r="G226" s="1010">
        <f t="shared" si="124"/>
        <v>-5.7366654004908924E-7</v>
      </c>
      <c r="H226" s="1010"/>
      <c r="I226" s="1010"/>
      <c r="J226" s="996"/>
      <c r="K226" s="1010"/>
      <c r="L226" s="1010"/>
      <c r="M226" s="1010"/>
      <c r="N226" s="996"/>
      <c r="O226" s="1010">
        <f t="shared" si="125"/>
        <v>0</v>
      </c>
      <c r="P226" s="1010"/>
      <c r="Q226" s="1010"/>
      <c r="R226" s="996"/>
      <c r="S226" s="1010"/>
      <c r="T226" s="1010"/>
      <c r="U226" s="1010"/>
      <c r="V226" s="996"/>
      <c r="W226" s="1010">
        <f t="shared" si="101"/>
        <v>0</v>
      </c>
      <c r="X226" s="1010"/>
      <c r="Y226" s="1010"/>
      <c r="Z226" s="996"/>
      <c r="AA226" s="1010">
        <f t="shared" si="102"/>
        <v>0</v>
      </c>
      <c r="AB226" s="1010"/>
      <c r="AC226" s="1010"/>
      <c r="AD226" s="996"/>
      <c r="AE226" s="1010">
        <f t="shared" si="103"/>
        <v>0</v>
      </c>
      <c r="AF226" s="1010"/>
      <c r="AG226" s="1010"/>
      <c r="AH226" s="996"/>
      <c r="AI226" s="1010">
        <f t="shared" si="104"/>
        <v>0</v>
      </c>
      <c r="AJ226" s="1010"/>
      <c r="AK226" s="1010"/>
      <c r="AL226" s="996"/>
      <c r="AM226" s="1010"/>
      <c r="AN226" s="1010"/>
      <c r="AO226" s="1010"/>
      <c r="AP226" s="996"/>
      <c r="AQ226" s="1010">
        <f t="shared" si="105"/>
        <v>0</v>
      </c>
      <c r="AR226" s="1010"/>
      <c r="AS226" s="1010"/>
      <c r="AT226" s="996"/>
      <c r="AU226" s="1010"/>
      <c r="AV226" s="1010"/>
      <c r="AW226" s="1010"/>
      <c r="AX226" s="996"/>
      <c r="AY226" s="1010"/>
      <c r="AZ226" s="1010"/>
      <c r="BA226" s="1010"/>
      <c r="BB226" s="996"/>
      <c r="BC226" s="1010">
        <f t="shared" si="108"/>
        <v>0</v>
      </c>
      <c r="BD226" s="1010"/>
      <c r="BE226" s="1010"/>
      <c r="BF226" s="996"/>
      <c r="BG226" s="1010">
        <f t="shared" si="109"/>
        <v>0</v>
      </c>
      <c r="BH226" s="1010"/>
      <c r="BI226" s="1010"/>
      <c r="BJ226" s="996"/>
      <c r="BK226" s="1010">
        <f t="shared" si="110"/>
        <v>0</v>
      </c>
      <c r="BL226" s="1010"/>
      <c r="BM226" s="1010"/>
      <c r="BN226" s="996"/>
      <c r="BO226" s="1010">
        <f t="shared" si="111"/>
        <v>0</v>
      </c>
      <c r="BP226" s="1010"/>
      <c r="BQ226" s="1010"/>
      <c r="BS226" s="1010">
        <f t="shared" si="112"/>
        <v>0</v>
      </c>
      <c r="BT226" s="1010"/>
      <c r="BU226" s="1010"/>
      <c r="BW226" s="1010">
        <f t="shared" si="113"/>
        <v>0</v>
      </c>
      <c r="BX226" s="1010"/>
      <c r="BY226" s="1010"/>
      <c r="CA226" s="1010">
        <f t="shared" si="114"/>
        <v>0</v>
      </c>
      <c r="CB226" s="1010"/>
      <c r="CC226" s="1010"/>
      <c r="CE226" s="1010">
        <f t="shared" si="115"/>
        <v>0</v>
      </c>
      <c r="CF226" s="1010"/>
      <c r="CG226" s="1010"/>
      <c r="CI226" s="1010">
        <f t="shared" si="116"/>
        <v>0</v>
      </c>
      <c r="CJ226" s="1010"/>
      <c r="CK226" s="1010"/>
      <c r="CM226" s="1010">
        <f t="shared" si="117"/>
        <v>0</v>
      </c>
      <c r="CN226" s="1010"/>
      <c r="CO226" s="1010"/>
      <c r="CQ226" s="1010">
        <f t="shared" si="118"/>
        <v>0</v>
      </c>
      <c r="CR226" s="1010"/>
      <c r="CS226" s="1010"/>
      <c r="CU226" s="1010">
        <f t="shared" si="119"/>
        <v>0</v>
      </c>
      <c r="CV226" s="1010"/>
      <c r="CW226" s="1010"/>
      <c r="CY226" s="1010">
        <f t="shared" si="120"/>
        <v>0</v>
      </c>
      <c r="CZ226" s="1010"/>
      <c r="DA226" s="1010"/>
      <c r="DC226" s="1010">
        <f t="shared" si="121"/>
        <v>0</v>
      </c>
      <c r="DD226" s="1010"/>
      <c r="DE226" s="1010"/>
      <c r="DG226" s="1010">
        <f t="shared" si="122"/>
        <v>0</v>
      </c>
      <c r="DH226" s="1010"/>
      <c r="DI226" s="1010"/>
      <c r="DK226" s="1010">
        <f t="shared" si="123"/>
        <v>0</v>
      </c>
      <c r="DL226" s="1010"/>
      <c r="DM226" s="1010"/>
      <c r="DO226" s="1010"/>
      <c r="DP226" s="1010"/>
      <c r="DQ226" s="1010"/>
      <c r="DS226" s="1010"/>
      <c r="DT226" s="1010"/>
      <c r="DU226" s="1010"/>
      <c r="DW226" s="1010"/>
      <c r="DX226" s="1010"/>
      <c r="DY226" s="1010"/>
      <c r="EA226" s="1010"/>
      <c r="EB226" s="1010"/>
      <c r="EC226" s="1010"/>
    </row>
    <row r="227" spans="2:133" ht="14.25" customHeight="1">
      <c r="B227" s="1978">
        <f t="shared" si="100"/>
        <v>52170</v>
      </c>
      <c r="C227" s="1010">
        <f t="shared" si="97"/>
        <v>-5.7366654004908924E-7</v>
      </c>
      <c r="D227" s="1010">
        <f t="shared" si="98"/>
        <v>0</v>
      </c>
      <c r="E227" s="1010">
        <f t="shared" si="99"/>
        <v>0</v>
      </c>
      <c r="F227" s="998"/>
      <c r="G227" s="1010">
        <f t="shared" si="124"/>
        <v>-5.7366654004908924E-7</v>
      </c>
      <c r="H227" s="1010"/>
      <c r="I227" s="1010"/>
      <c r="J227" s="996"/>
      <c r="K227" s="1010"/>
      <c r="L227" s="1010"/>
      <c r="M227" s="1010"/>
      <c r="N227" s="996"/>
      <c r="O227" s="1010">
        <f t="shared" si="125"/>
        <v>0</v>
      </c>
      <c r="P227" s="1010"/>
      <c r="Q227" s="1010"/>
      <c r="R227" s="996"/>
      <c r="S227" s="1010"/>
      <c r="T227" s="1010"/>
      <c r="U227" s="1010"/>
      <c r="V227" s="996"/>
      <c r="W227" s="1010">
        <f t="shared" si="101"/>
        <v>0</v>
      </c>
      <c r="X227" s="1010"/>
      <c r="Y227" s="1010"/>
      <c r="Z227" s="996"/>
      <c r="AA227" s="1010">
        <f t="shared" si="102"/>
        <v>0</v>
      </c>
      <c r="AB227" s="1010"/>
      <c r="AC227" s="1010"/>
      <c r="AD227" s="996"/>
      <c r="AE227" s="1010">
        <f t="shared" si="103"/>
        <v>0</v>
      </c>
      <c r="AF227" s="1010"/>
      <c r="AG227" s="1010"/>
      <c r="AH227" s="996"/>
      <c r="AI227" s="1010">
        <f t="shared" si="104"/>
        <v>0</v>
      </c>
      <c r="AJ227" s="1010"/>
      <c r="AK227" s="1010"/>
      <c r="AL227" s="996"/>
      <c r="AM227" s="1010"/>
      <c r="AN227" s="1010"/>
      <c r="AO227" s="1010"/>
      <c r="AP227" s="996"/>
      <c r="AQ227" s="1010">
        <f t="shared" si="105"/>
        <v>0</v>
      </c>
      <c r="AR227" s="1010"/>
      <c r="AS227" s="1010"/>
      <c r="AT227" s="996"/>
      <c r="AU227" s="1010"/>
      <c r="AV227" s="1010"/>
      <c r="AW227" s="1010"/>
      <c r="AX227" s="996"/>
      <c r="AY227" s="1010"/>
      <c r="AZ227" s="1010"/>
      <c r="BA227" s="1010"/>
      <c r="BB227" s="996"/>
      <c r="BC227" s="1010">
        <f t="shared" si="108"/>
        <v>0</v>
      </c>
      <c r="BD227" s="1010"/>
      <c r="BE227" s="1010"/>
      <c r="BF227" s="996"/>
      <c r="BG227" s="1010">
        <f t="shared" si="109"/>
        <v>0</v>
      </c>
      <c r="BH227" s="1010"/>
      <c r="BI227" s="1010"/>
      <c r="BJ227" s="996"/>
      <c r="BK227" s="1010">
        <f t="shared" si="110"/>
        <v>0</v>
      </c>
      <c r="BL227" s="1010"/>
      <c r="BM227" s="1010"/>
      <c r="BN227" s="996"/>
      <c r="BO227" s="1010">
        <f t="shared" si="111"/>
        <v>0</v>
      </c>
      <c r="BP227" s="1010"/>
      <c r="BQ227" s="1010"/>
      <c r="BS227" s="1010">
        <f t="shared" si="112"/>
        <v>0</v>
      </c>
      <c r="BT227" s="1010"/>
      <c r="BU227" s="1010"/>
      <c r="BW227" s="1010">
        <f t="shared" si="113"/>
        <v>0</v>
      </c>
      <c r="BX227" s="1010"/>
      <c r="BY227" s="1010"/>
      <c r="CA227" s="1010">
        <f t="shared" si="114"/>
        <v>0</v>
      </c>
      <c r="CB227" s="1010"/>
      <c r="CC227" s="1010"/>
      <c r="CE227" s="1010">
        <f t="shared" si="115"/>
        <v>0</v>
      </c>
      <c r="CF227" s="1010"/>
      <c r="CG227" s="1010"/>
      <c r="CI227" s="1010">
        <f t="shared" si="116"/>
        <v>0</v>
      </c>
      <c r="CJ227" s="1010"/>
      <c r="CK227" s="1010"/>
      <c r="CM227" s="1010">
        <f t="shared" si="117"/>
        <v>0</v>
      </c>
      <c r="CN227" s="1010"/>
      <c r="CO227" s="1010"/>
      <c r="CQ227" s="1010">
        <f t="shared" si="118"/>
        <v>0</v>
      </c>
      <c r="CR227" s="1010"/>
      <c r="CS227" s="1010"/>
      <c r="CU227" s="1010">
        <f t="shared" si="119"/>
        <v>0</v>
      </c>
      <c r="CV227" s="1010"/>
      <c r="CW227" s="1010"/>
      <c r="CY227" s="1010">
        <f t="shared" si="120"/>
        <v>0</v>
      </c>
      <c r="CZ227" s="1010"/>
      <c r="DA227" s="1010"/>
      <c r="DC227" s="1010">
        <f t="shared" si="121"/>
        <v>0</v>
      </c>
      <c r="DD227" s="1010"/>
      <c r="DE227" s="1010"/>
      <c r="DG227" s="1010">
        <f t="shared" si="122"/>
        <v>0</v>
      </c>
      <c r="DH227" s="1010"/>
      <c r="DI227" s="1010"/>
      <c r="DK227" s="1010">
        <f t="shared" si="123"/>
        <v>0</v>
      </c>
      <c r="DL227" s="1010"/>
      <c r="DM227" s="1010"/>
      <c r="DO227" s="1010"/>
      <c r="DP227" s="1010"/>
      <c r="DQ227" s="1010"/>
      <c r="DS227" s="1010"/>
      <c r="DT227" s="1010"/>
      <c r="DU227" s="1010"/>
      <c r="DW227" s="1010"/>
      <c r="DX227" s="1010"/>
      <c r="DY227" s="1010"/>
      <c r="EA227" s="1010"/>
      <c r="EB227" s="1010"/>
      <c r="EC227" s="1010"/>
    </row>
    <row r="228" spans="2:133" ht="14.25" customHeight="1">
      <c r="B228" s="1978">
        <f t="shared" si="100"/>
        <v>52200</v>
      </c>
      <c r="C228" s="1010">
        <f t="shared" si="97"/>
        <v>-5.7366654004908924E-7</v>
      </c>
      <c r="D228" s="1010">
        <f t="shared" si="98"/>
        <v>0</v>
      </c>
      <c r="E228" s="1010">
        <f t="shared" si="99"/>
        <v>0</v>
      </c>
      <c r="F228" s="998"/>
      <c r="G228" s="1010">
        <f t="shared" si="124"/>
        <v>-5.7366654004908924E-7</v>
      </c>
      <c r="H228" s="1010"/>
      <c r="I228" s="1010"/>
      <c r="J228" s="996"/>
      <c r="K228" s="1010"/>
      <c r="L228" s="1010"/>
      <c r="M228" s="1010"/>
      <c r="N228" s="996"/>
      <c r="O228" s="1010">
        <f t="shared" si="125"/>
        <v>0</v>
      </c>
      <c r="P228" s="1010"/>
      <c r="Q228" s="1010"/>
      <c r="R228" s="996"/>
      <c r="S228" s="1010"/>
      <c r="T228" s="1010"/>
      <c r="U228" s="1010"/>
      <c r="V228" s="996"/>
      <c r="W228" s="1010">
        <f t="shared" si="101"/>
        <v>0</v>
      </c>
      <c r="X228" s="1010"/>
      <c r="Y228" s="1010"/>
      <c r="Z228" s="996"/>
      <c r="AA228" s="1010">
        <f t="shared" si="102"/>
        <v>0</v>
      </c>
      <c r="AB228" s="1010"/>
      <c r="AC228" s="1010"/>
      <c r="AD228" s="996"/>
      <c r="AE228" s="1010">
        <f t="shared" si="103"/>
        <v>0</v>
      </c>
      <c r="AF228" s="1010"/>
      <c r="AG228" s="1010"/>
      <c r="AH228" s="996"/>
      <c r="AI228" s="1010">
        <f t="shared" si="104"/>
        <v>0</v>
      </c>
      <c r="AJ228" s="1010"/>
      <c r="AK228" s="1010"/>
      <c r="AL228" s="996"/>
      <c r="AM228" s="1010"/>
      <c r="AN228" s="1010"/>
      <c r="AO228" s="1010"/>
      <c r="AP228" s="996"/>
      <c r="AQ228" s="1010">
        <f t="shared" si="105"/>
        <v>0</v>
      </c>
      <c r="AR228" s="1010"/>
      <c r="AS228" s="1010"/>
      <c r="AT228" s="996"/>
      <c r="AU228" s="1010"/>
      <c r="AV228" s="1010"/>
      <c r="AW228" s="1010"/>
      <c r="AX228" s="996"/>
      <c r="AY228" s="1010"/>
      <c r="AZ228" s="1010"/>
      <c r="BA228" s="1010"/>
      <c r="BB228" s="996"/>
      <c r="BC228" s="1010">
        <f t="shared" si="108"/>
        <v>0</v>
      </c>
      <c r="BD228" s="1010"/>
      <c r="BE228" s="1010"/>
      <c r="BF228" s="996"/>
      <c r="BG228" s="1010">
        <f t="shared" si="109"/>
        <v>0</v>
      </c>
      <c r="BH228" s="1010"/>
      <c r="BI228" s="1010"/>
      <c r="BJ228" s="996"/>
      <c r="BK228" s="1010">
        <f t="shared" si="110"/>
        <v>0</v>
      </c>
      <c r="BL228" s="1010"/>
      <c r="BM228" s="1010"/>
      <c r="BN228" s="996"/>
      <c r="BO228" s="1010">
        <f t="shared" si="111"/>
        <v>0</v>
      </c>
      <c r="BP228" s="1010"/>
      <c r="BQ228" s="1010"/>
      <c r="BS228" s="1010">
        <f t="shared" si="112"/>
        <v>0</v>
      </c>
      <c r="BT228" s="1010"/>
      <c r="BU228" s="1010"/>
      <c r="BW228" s="1010">
        <f t="shared" si="113"/>
        <v>0</v>
      </c>
      <c r="BX228" s="1010"/>
      <c r="BY228" s="1010"/>
      <c r="CA228" s="1010">
        <f t="shared" si="114"/>
        <v>0</v>
      </c>
      <c r="CB228" s="1010"/>
      <c r="CC228" s="1010"/>
      <c r="CE228" s="1010">
        <f t="shared" si="115"/>
        <v>0</v>
      </c>
      <c r="CF228" s="1010"/>
      <c r="CG228" s="1010"/>
      <c r="CI228" s="1010">
        <f t="shared" si="116"/>
        <v>0</v>
      </c>
      <c r="CJ228" s="1010"/>
      <c r="CK228" s="1010"/>
      <c r="CM228" s="1010">
        <f t="shared" si="117"/>
        <v>0</v>
      </c>
      <c r="CN228" s="1010"/>
      <c r="CO228" s="1010"/>
      <c r="CQ228" s="1010">
        <f t="shared" si="118"/>
        <v>0</v>
      </c>
      <c r="CR228" s="1010"/>
      <c r="CS228" s="1010"/>
      <c r="CU228" s="1010">
        <f t="shared" si="119"/>
        <v>0</v>
      </c>
      <c r="CV228" s="1010"/>
      <c r="CW228" s="1010"/>
      <c r="CY228" s="1010">
        <f t="shared" si="120"/>
        <v>0</v>
      </c>
      <c r="CZ228" s="1010"/>
      <c r="DA228" s="1010"/>
      <c r="DC228" s="1010">
        <f t="shared" si="121"/>
        <v>0</v>
      </c>
      <c r="DD228" s="1010"/>
      <c r="DE228" s="1010"/>
      <c r="DG228" s="1010">
        <f t="shared" si="122"/>
        <v>0</v>
      </c>
      <c r="DH228" s="1010"/>
      <c r="DI228" s="1010"/>
      <c r="DK228" s="1010">
        <f t="shared" si="123"/>
        <v>0</v>
      </c>
      <c r="DL228" s="1010"/>
      <c r="DM228" s="1010"/>
      <c r="DO228" s="1010"/>
      <c r="DP228" s="1010"/>
      <c r="DQ228" s="1010"/>
      <c r="DS228" s="1010"/>
      <c r="DT228" s="1010"/>
      <c r="DU228" s="1010"/>
      <c r="DW228" s="1010"/>
      <c r="DX228" s="1010"/>
      <c r="DY228" s="1010"/>
      <c r="EA228" s="1010"/>
      <c r="EB228" s="1010"/>
      <c r="EC228" s="1010"/>
    </row>
    <row r="229" spans="2:133" ht="14.25" customHeight="1">
      <c r="B229" s="1978">
        <f t="shared" si="100"/>
        <v>52231</v>
      </c>
      <c r="C229" s="1010">
        <f t="shared" si="97"/>
        <v>-5.7366654004908924E-7</v>
      </c>
      <c r="D229" s="1010">
        <f t="shared" si="98"/>
        <v>0</v>
      </c>
      <c r="E229" s="1010">
        <f t="shared" si="99"/>
        <v>0</v>
      </c>
      <c r="F229" s="998"/>
      <c r="G229" s="1010">
        <f t="shared" si="124"/>
        <v>-5.7366654004908924E-7</v>
      </c>
      <c r="H229" s="1010"/>
      <c r="I229" s="1010"/>
      <c r="J229" s="996"/>
      <c r="K229" s="1010"/>
      <c r="L229" s="1010"/>
      <c r="M229" s="1010"/>
      <c r="N229" s="996"/>
      <c r="O229" s="1010">
        <f t="shared" si="125"/>
        <v>0</v>
      </c>
      <c r="P229" s="1010"/>
      <c r="Q229" s="1010"/>
      <c r="R229" s="996"/>
      <c r="S229" s="1010"/>
      <c r="T229" s="1010"/>
      <c r="U229" s="1010"/>
      <c r="V229" s="996"/>
      <c r="W229" s="1010">
        <f t="shared" si="101"/>
        <v>0</v>
      </c>
      <c r="X229" s="1010"/>
      <c r="Y229" s="1010"/>
      <c r="Z229" s="996"/>
      <c r="AA229" s="1010">
        <f t="shared" si="102"/>
        <v>0</v>
      </c>
      <c r="AB229" s="1010"/>
      <c r="AC229" s="1010"/>
      <c r="AD229" s="996"/>
      <c r="AE229" s="1010">
        <f t="shared" si="103"/>
        <v>0</v>
      </c>
      <c r="AF229" s="1010"/>
      <c r="AG229" s="1010"/>
      <c r="AH229" s="996"/>
      <c r="AI229" s="1010">
        <f t="shared" si="104"/>
        <v>0</v>
      </c>
      <c r="AJ229" s="1010"/>
      <c r="AK229" s="1010"/>
      <c r="AL229" s="996"/>
      <c r="AM229" s="1010"/>
      <c r="AN229" s="1010"/>
      <c r="AO229" s="1010"/>
      <c r="AP229" s="996"/>
      <c r="AQ229" s="1010">
        <f t="shared" si="105"/>
        <v>0</v>
      </c>
      <c r="AR229" s="1010"/>
      <c r="AS229" s="1010"/>
      <c r="AT229" s="996"/>
      <c r="AU229" s="1010"/>
      <c r="AV229" s="1010"/>
      <c r="AW229" s="1010"/>
      <c r="AX229" s="996"/>
      <c r="AY229" s="1010"/>
      <c r="AZ229" s="1010"/>
      <c r="BA229" s="1010"/>
      <c r="BB229" s="996"/>
      <c r="BC229" s="1010">
        <f t="shared" si="108"/>
        <v>0</v>
      </c>
      <c r="BD229" s="1010"/>
      <c r="BE229" s="1010"/>
      <c r="BF229" s="996"/>
      <c r="BG229" s="1010">
        <f t="shared" si="109"/>
        <v>0</v>
      </c>
      <c r="BH229" s="1010"/>
      <c r="BI229" s="1010"/>
      <c r="BJ229" s="996"/>
      <c r="BK229" s="1010">
        <f t="shared" si="110"/>
        <v>0</v>
      </c>
      <c r="BL229" s="1010"/>
      <c r="BM229" s="1010"/>
      <c r="BN229" s="996"/>
      <c r="BO229" s="1010">
        <f t="shared" si="111"/>
        <v>0</v>
      </c>
      <c r="BP229" s="1010"/>
      <c r="BQ229" s="1010"/>
      <c r="BS229" s="1010">
        <f t="shared" si="112"/>
        <v>0</v>
      </c>
      <c r="BT229" s="1010"/>
      <c r="BU229" s="1010"/>
      <c r="BW229" s="1010">
        <f t="shared" si="113"/>
        <v>0</v>
      </c>
      <c r="BX229" s="1010"/>
      <c r="BY229" s="1010"/>
      <c r="CA229" s="1010">
        <f t="shared" si="114"/>
        <v>0</v>
      </c>
      <c r="CB229" s="1010"/>
      <c r="CC229" s="1010"/>
      <c r="CE229" s="1010">
        <f t="shared" si="115"/>
        <v>0</v>
      </c>
      <c r="CF229" s="1010"/>
      <c r="CG229" s="1010"/>
      <c r="CI229" s="1010">
        <f t="shared" si="116"/>
        <v>0</v>
      </c>
      <c r="CJ229" s="1010"/>
      <c r="CK229" s="1010"/>
      <c r="CM229" s="1010">
        <f t="shared" si="117"/>
        <v>0</v>
      </c>
      <c r="CN229" s="1010"/>
      <c r="CO229" s="1010"/>
      <c r="CQ229" s="1010">
        <f t="shared" si="118"/>
        <v>0</v>
      </c>
      <c r="CR229" s="1010"/>
      <c r="CS229" s="1010"/>
      <c r="CU229" s="1010">
        <f t="shared" si="119"/>
        <v>0</v>
      </c>
      <c r="CV229" s="1010"/>
      <c r="CW229" s="1010"/>
      <c r="CY229" s="1010">
        <f t="shared" si="120"/>
        <v>0</v>
      </c>
      <c r="CZ229" s="1010"/>
      <c r="DA229" s="1010"/>
      <c r="DC229" s="1010">
        <f t="shared" si="121"/>
        <v>0</v>
      </c>
      <c r="DD229" s="1010"/>
      <c r="DE229" s="1010"/>
      <c r="DG229" s="1010">
        <f t="shared" si="122"/>
        <v>0</v>
      </c>
      <c r="DH229" s="1010"/>
      <c r="DI229" s="1010"/>
      <c r="DK229" s="1010">
        <f t="shared" si="123"/>
        <v>0</v>
      </c>
      <c r="DL229" s="1010"/>
      <c r="DM229" s="1010"/>
      <c r="DO229" s="1010"/>
      <c r="DP229" s="1010"/>
      <c r="DQ229" s="1010"/>
      <c r="DS229" s="1010"/>
      <c r="DT229" s="1010"/>
      <c r="DU229" s="1010"/>
      <c r="DW229" s="1010"/>
      <c r="DX229" s="1010"/>
      <c r="DY229" s="1010"/>
      <c r="EA229" s="1010"/>
      <c r="EB229" s="1010"/>
      <c r="EC229" s="1010"/>
    </row>
    <row r="230" spans="2:133" ht="14.25" customHeight="1">
      <c r="B230" s="1978">
        <f t="shared" si="100"/>
        <v>52262</v>
      </c>
      <c r="C230" s="1010">
        <f t="shared" si="97"/>
        <v>-5.7366654004908924E-7</v>
      </c>
      <c r="D230" s="1010">
        <f t="shared" si="98"/>
        <v>0</v>
      </c>
      <c r="E230" s="1010">
        <f t="shared" si="99"/>
        <v>0</v>
      </c>
      <c r="F230" s="998"/>
      <c r="G230" s="1010">
        <f t="shared" si="124"/>
        <v>-5.7366654004908924E-7</v>
      </c>
      <c r="H230" s="1010"/>
      <c r="I230" s="1010"/>
      <c r="J230" s="996"/>
      <c r="K230" s="1010"/>
      <c r="L230" s="1010"/>
      <c r="M230" s="1010"/>
      <c r="N230" s="996"/>
      <c r="O230" s="1010">
        <f t="shared" si="125"/>
        <v>0</v>
      </c>
      <c r="P230" s="1010"/>
      <c r="Q230" s="1010"/>
      <c r="R230" s="996"/>
      <c r="S230" s="1010"/>
      <c r="T230" s="1010"/>
      <c r="U230" s="1010"/>
      <c r="V230" s="996"/>
      <c r="W230" s="1010">
        <f t="shared" si="101"/>
        <v>0</v>
      </c>
      <c r="X230" s="1010"/>
      <c r="Y230" s="1010"/>
      <c r="Z230" s="996"/>
      <c r="AA230" s="1010">
        <f t="shared" si="102"/>
        <v>0</v>
      </c>
      <c r="AB230" s="1010"/>
      <c r="AC230" s="1010"/>
      <c r="AD230" s="996"/>
      <c r="AE230" s="1010">
        <f t="shared" si="103"/>
        <v>0</v>
      </c>
      <c r="AF230" s="1010"/>
      <c r="AG230" s="1010"/>
      <c r="AH230" s="996"/>
      <c r="AI230" s="1010">
        <f t="shared" si="104"/>
        <v>0</v>
      </c>
      <c r="AJ230" s="1010"/>
      <c r="AK230" s="1010"/>
      <c r="AL230" s="996"/>
      <c r="AM230" s="1010"/>
      <c r="AN230" s="1010"/>
      <c r="AO230" s="1010"/>
      <c r="AP230" s="996"/>
      <c r="AQ230" s="1010">
        <f t="shared" si="105"/>
        <v>0</v>
      </c>
      <c r="AR230" s="1010"/>
      <c r="AS230" s="1010"/>
      <c r="AT230" s="996"/>
      <c r="AU230" s="1010"/>
      <c r="AV230" s="1010"/>
      <c r="AW230" s="1010"/>
      <c r="AX230" s="996"/>
      <c r="AY230" s="1010"/>
      <c r="AZ230" s="1010"/>
      <c r="BA230" s="1010"/>
      <c r="BB230" s="996"/>
      <c r="BC230" s="1010">
        <f t="shared" si="108"/>
        <v>0</v>
      </c>
      <c r="BD230" s="1010"/>
      <c r="BE230" s="1010"/>
      <c r="BF230" s="996"/>
      <c r="BG230" s="1010">
        <f t="shared" si="109"/>
        <v>0</v>
      </c>
      <c r="BH230" s="1010"/>
      <c r="BI230" s="1010"/>
      <c r="BJ230" s="996"/>
      <c r="BK230" s="1010">
        <f t="shared" si="110"/>
        <v>0</v>
      </c>
      <c r="BL230" s="1010"/>
      <c r="BM230" s="1010"/>
      <c r="BN230" s="996"/>
      <c r="BO230" s="1010">
        <f t="shared" si="111"/>
        <v>0</v>
      </c>
      <c r="BP230" s="1010"/>
      <c r="BQ230" s="1010"/>
      <c r="BS230" s="1010">
        <f t="shared" si="112"/>
        <v>0</v>
      </c>
      <c r="BT230" s="1010"/>
      <c r="BU230" s="1010"/>
      <c r="BW230" s="1010">
        <f t="shared" si="113"/>
        <v>0</v>
      </c>
      <c r="BX230" s="1010"/>
      <c r="BY230" s="1010"/>
      <c r="CA230" s="1010">
        <f t="shared" si="114"/>
        <v>0</v>
      </c>
      <c r="CB230" s="1010"/>
      <c r="CC230" s="1010"/>
      <c r="CE230" s="1010">
        <f t="shared" si="115"/>
        <v>0</v>
      </c>
      <c r="CF230" s="1010"/>
      <c r="CG230" s="1010"/>
      <c r="CI230" s="1010">
        <f t="shared" si="116"/>
        <v>0</v>
      </c>
      <c r="CJ230" s="1010"/>
      <c r="CK230" s="1010"/>
      <c r="CM230" s="1010">
        <f t="shared" si="117"/>
        <v>0</v>
      </c>
      <c r="CN230" s="1010"/>
      <c r="CO230" s="1010"/>
      <c r="CQ230" s="1010">
        <f t="shared" si="118"/>
        <v>0</v>
      </c>
      <c r="CR230" s="1010"/>
      <c r="CS230" s="1010"/>
      <c r="CU230" s="1010">
        <f t="shared" si="119"/>
        <v>0</v>
      </c>
      <c r="CV230" s="1010"/>
      <c r="CW230" s="1010"/>
      <c r="CY230" s="1010">
        <f t="shared" si="120"/>
        <v>0</v>
      </c>
      <c r="CZ230" s="1010"/>
      <c r="DA230" s="1010"/>
      <c r="DC230" s="1010">
        <f t="shared" si="121"/>
        <v>0</v>
      </c>
      <c r="DD230" s="1010"/>
      <c r="DE230" s="1010"/>
      <c r="DG230" s="1010">
        <f t="shared" si="122"/>
        <v>0</v>
      </c>
      <c r="DH230" s="1010"/>
      <c r="DI230" s="1010"/>
      <c r="DK230" s="1010">
        <f t="shared" si="123"/>
        <v>0</v>
      </c>
      <c r="DL230" s="1010"/>
      <c r="DM230" s="1010"/>
      <c r="DO230" s="1010"/>
      <c r="DP230" s="1010"/>
      <c r="DQ230" s="1010"/>
      <c r="DS230" s="1010"/>
      <c r="DT230" s="1010"/>
      <c r="DU230" s="1010"/>
      <c r="DW230" s="1010"/>
      <c r="DX230" s="1010"/>
      <c r="DY230" s="1010"/>
      <c r="EA230" s="1010"/>
      <c r="EB230" s="1010"/>
      <c r="EC230" s="1010"/>
    </row>
    <row r="231" spans="2:133" ht="14.25" customHeight="1">
      <c r="B231" s="1978">
        <f t="shared" si="100"/>
        <v>52290</v>
      </c>
      <c r="C231" s="1010">
        <f t="shared" si="97"/>
        <v>-5.7366654004908924E-7</v>
      </c>
      <c r="D231" s="1010">
        <f t="shared" si="98"/>
        <v>0</v>
      </c>
      <c r="E231" s="1010">
        <f t="shared" si="99"/>
        <v>0</v>
      </c>
      <c r="F231" s="998"/>
      <c r="G231" s="1010">
        <f t="shared" si="124"/>
        <v>-5.7366654004908924E-7</v>
      </c>
      <c r="H231" s="1010"/>
      <c r="I231" s="1010"/>
      <c r="J231" s="996"/>
      <c r="K231" s="1010"/>
      <c r="L231" s="1010"/>
      <c r="M231" s="1010"/>
      <c r="N231" s="996"/>
      <c r="O231" s="1010">
        <f t="shared" si="125"/>
        <v>0</v>
      </c>
      <c r="P231" s="1010"/>
      <c r="Q231" s="1010"/>
      <c r="R231" s="996"/>
      <c r="S231" s="1010"/>
      <c r="T231" s="1010"/>
      <c r="U231" s="1010"/>
      <c r="V231" s="996"/>
      <c r="W231" s="1010">
        <f t="shared" si="101"/>
        <v>0</v>
      </c>
      <c r="X231" s="1010"/>
      <c r="Y231" s="1010"/>
      <c r="Z231" s="996"/>
      <c r="AA231" s="1010">
        <f t="shared" si="102"/>
        <v>0</v>
      </c>
      <c r="AB231" s="1010"/>
      <c r="AC231" s="1010"/>
      <c r="AD231" s="996"/>
      <c r="AE231" s="1010">
        <f t="shared" si="103"/>
        <v>0</v>
      </c>
      <c r="AF231" s="1010"/>
      <c r="AG231" s="1010"/>
      <c r="AH231" s="996"/>
      <c r="AI231" s="1010">
        <f t="shared" si="104"/>
        <v>0</v>
      </c>
      <c r="AJ231" s="1010"/>
      <c r="AK231" s="1010"/>
      <c r="AL231" s="996"/>
      <c r="AM231" s="1010"/>
      <c r="AN231" s="1010"/>
      <c r="AO231" s="1010"/>
      <c r="AP231" s="996"/>
      <c r="AQ231" s="1010">
        <f t="shared" si="105"/>
        <v>0</v>
      </c>
      <c r="AR231" s="1010"/>
      <c r="AS231" s="1010"/>
      <c r="AT231" s="996"/>
      <c r="AU231" s="1010"/>
      <c r="AV231" s="1010"/>
      <c r="AW231" s="1010"/>
      <c r="AX231" s="996"/>
      <c r="AY231" s="1010"/>
      <c r="AZ231" s="1010"/>
      <c r="BA231" s="1010"/>
      <c r="BB231" s="996"/>
      <c r="BC231" s="1010">
        <f t="shared" si="108"/>
        <v>0</v>
      </c>
      <c r="BD231" s="1010"/>
      <c r="BE231" s="1010"/>
      <c r="BF231" s="996"/>
      <c r="BG231" s="1010">
        <f t="shared" si="109"/>
        <v>0</v>
      </c>
      <c r="BH231" s="1010"/>
      <c r="BI231" s="1010"/>
      <c r="BJ231" s="996"/>
      <c r="BK231" s="1010">
        <f t="shared" si="110"/>
        <v>0</v>
      </c>
      <c r="BL231" s="1010"/>
      <c r="BM231" s="1010"/>
      <c r="BN231" s="996"/>
      <c r="BO231" s="1010">
        <f t="shared" si="111"/>
        <v>0</v>
      </c>
      <c r="BP231" s="1010"/>
      <c r="BQ231" s="1010"/>
      <c r="BS231" s="1010">
        <f t="shared" si="112"/>
        <v>0</v>
      </c>
      <c r="BT231" s="1010"/>
      <c r="BU231" s="1010"/>
      <c r="BW231" s="1010">
        <f t="shared" si="113"/>
        <v>0</v>
      </c>
      <c r="BX231" s="1010"/>
      <c r="BY231" s="1010"/>
      <c r="CA231" s="1010">
        <f t="shared" si="114"/>
        <v>0</v>
      </c>
      <c r="CB231" s="1010"/>
      <c r="CC231" s="1010"/>
      <c r="CE231" s="1010">
        <f t="shared" si="115"/>
        <v>0</v>
      </c>
      <c r="CF231" s="1010"/>
      <c r="CG231" s="1010"/>
      <c r="CI231" s="1010">
        <f t="shared" si="116"/>
        <v>0</v>
      </c>
      <c r="CJ231" s="1010"/>
      <c r="CK231" s="1010"/>
      <c r="CM231" s="1010">
        <f t="shared" si="117"/>
        <v>0</v>
      </c>
      <c r="CN231" s="1010"/>
      <c r="CO231" s="1010"/>
      <c r="CQ231" s="1010">
        <f t="shared" si="118"/>
        <v>0</v>
      </c>
      <c r="CR231" s="1010"/>
      <c r="CS231" s="1010"/>
      <c r="CU231" s="1010">
        <f t="shared" si="119"/>
        <v>0</v>
      </c>
      <c r="CV231" s="1010"/>
      <c r="CW231" s="1010"/>
      <c r="CY231" s="1010">
        <f t="shared" si="120"/>
        <v>0</v>
      </c>
      <c r="CZ231" s="1010"/>
      <c r="DA231" s="1010"/>
      <c r="DC231" s="1010">
        <f t="shared" si="121"/>
        <v>0</v>
      </c>
      <c r="DD231" s="1010"/>
      <c r="DE231" s="1010"/>
      <c r="DG231" s="1010">
        <f t="shared" si="122"/>
        <v>0</v>
      </c>
      <c r="DH231" s="1010"/>
      <c r="DI231" s="1010"/>
      <c r="DK231" s="1010">
        <f t="shared" si="123"/>
        <v>0</v>
      </c>
      <c r="DL231" s="1010"/>
      <c r="DM231" s="1010"/>
      <c r="DO231" s="1010"/>
      <c r="DP231" s="1010"/>
      <c r="DQ231" s="1010"/>
      <c r="DS231" s="1010"/>
      <c r="DT231" s="1010"/>
      <c r="DU231" s="1010"/>
      <c r="DW231" s="1010"/>
      <c r="DX231" s="1010"/>
      <c r="DY231" s="1010"/>
      <c r="EA231" s="1010"/>
      <c r="EB231" s="1010"/>
      <c r="EC231" s="1010"/>
    </row>
    <row r="232" spans="2:133" ht="14.25" customHeight="1">
      <c r="B232" s="1978">
        <f t="shared" si="100"/>
        <v>52321</v>
      </c>
      <c r="C232" s="1010">
        <f t="shared" si="97"/>
        <v>-5.7366654004908924E-7</v>
      </c>
      <c r="D232" s="1010">
        <f t="shared" si="98"/>
        <v>0</v>
      </c>
      <c r="E232" s="1010">
        <f t="shared" si="99"/>
        <v>0</v>
      </c>
      <c r="F232" s="998"/>
      <c r="G232" s="1010">
        <f t="shared" si="124"/>
        <v>-5.7366654004908924E-7</v>
      </c>
      <c r="H232" s="1010"/>
      <c r="I232" s="1010"/>
      <c r="J232" s="996"/>
      <c r="K232" s="1010"/>
      <c r="L232" s="1010"/>
      <c r="M232" s="1010"/>
      <c r="N232" s="996"/>
      <c r="O232" s="1010">
        <f t="shared" si="125"/>
        <v>0</v>
      </c>
      <c r="P232" s="1010"/>
      <c r="Q232" s="1010"/>
      <c r="R232" s="996"/>
      <c r="S232" s="1010"/>
      <c r="T232" s="1010"/>
      <c r="U232" s="1010"/>
      <c r="V232" s="996"/>
      <c r="W232" s="1010">
        <f t="shared" si="101"/>
        <v>0</v>
      </c>
      <c r="X232" s="1010"/>
      <c r="Y232" s="1010"/>
      <c r="Z232" s="996"/>
      <c r="AA232" s="1010">
        <f t="shared" si="102"/>
        <v>0</v>
      </c>
      <c r="AB232" s="1010"/>
      <c r="AC232" s="1010"/>
      <c r="AD232" s="996"/>
      <c r="AE232" s="1010">
        <f t="shared" si="103"/>
        <v>0</v>
      </c>
      <c r="AF232" s="1010"/>
      <c r="AG232" s="1010"/>
      <c r="AH232" s="996"/>
      <c r="AI232" s="1010">
        <f t="shared" si="104"/>
        <v>0</v>
      </c>
      <c r="AJ232" s="1010"/>
      <c r="AK232" s="1010"/>
      <c r="AL232" s="996"/>
      <c r="AM232" s="1010"/>
      <c r="AN232" s="1010"/>
      <c r="AO232" s="1010"/>
      <c r="AP232" s="996"/>
      <c r="AQ232" s="1010"/>
      <c r="AR232" s="1010"/>
      <c r="AS232" s="1010"/>
      <c r="AT232" s="996"/>
      <c r="AU232" s="1010"/>
      <c r="AV232" s="1010"/>
      <c r="AW232" s="1010"/>
      <c r="AX232" s="996"/>
      <c r="AY232" s="1010"/>
      <c r="AZ232" s="1010"/>
      <c r="BA232" s="1010"/>
      <c r="BB232" s="996"/>
      <c r="BC232" s="1010">
        <f t="shared" si="108"/>
        <v>0</v>
      </c>
      <c r="BD232" s="1010"/>
      <c r="BE232" s="1010"/>
      <c r="BF232" s="996"/>
      <c r="BG232" s="1010">
        <f t="shared" si="109"/>
        <v>0</v>
      </c>
      <c r="BH232" s="1010"/>
      <c r="BI232" s="1010"/>
      <c r="BJ232" s="996"/>
      <c r="BK232" s="1010">
        <f t="shared" si="110"/>
        <v>0</v>
      </c>
      <c r="BL232" s="1010"/>
      <c r="BM232" s="1010"/>
      <c r="BN232" s="996"/>
      <c r="BO232" s="1010">
        <f t="shared" si="111"/>
        <v>0</v>
      </c>
      <c r="BP232" s="1010"/>
      <c r="BQ232" s="1010"/>
      <c r="BS232" s="1010">
        <f t="shared" si="112"/>
        <v>0</v>
      </c>
      <c r="BT232" s="1010"/>
      <c r="BU232" s="1010"/>
      <c r="BW232" s="1010">
        <f t="shared" si="113"/>
        <v>0</v>
      </c>
      <c r="BX232" s="1010"/>
      <c r="BY232" s="1010"/>
      <c r="CA232" s="1010">
        <f t="shared" si="114"/>
        <v>0</v>
      </c>
      <c r="CB232" s="1010"/>
      <c r="CC232" s="1010"/>
      <c r="CE232" s="1010">
        <f t="shared" si="115"/>
        <v>0</v>
      </c>
      <c r="CF232" s="1010"/>
      <c r="CG232" s="1010"/>
      <c r="CI232" s="1010">
        <f t="shared" si="116"/>
        <v>0</v>
      </c>
      <c r="CJ232" s="1010"/>
      <c r="CK232" s="1010"/>
      <c r="CM232" s="1010">
        <f t="shared" si="117"/>
        <v>0</v>
      </c>
      <c r="CN232" s="1010"/>
      <c r="CO232" s="1010"/>
      <c r="CQ232" s="1010">
        <f t="shared" si="118"/>
        <v>0</v>
      </c>
      <c r="CR232" s="1010"/>
      <c r="CS232" s="1010"/>
      <c r="CU232" s="1010">
        <f t="shared" si="119"/>
        <v>0</v>
      </c>
      <c r="CV232" s="1010"/>
      <c r="CW232" s="1010"/>
      <c r="CY232" s="1010">
        <f t="shared" si="120"/>
        <v>0</v>
      </c>
      <c r="CZ232" s="1010"/>
      <c r="DA232" s="1010"/>
      <c r="DC232" s="1010">
        <f t="shared" si="121"/>
        <v>0</v>
      </c>
      <c r="DD232" s="1010"/>
      <c r="DE232" s="1010"/>
      <c r="DG232" s="1010">
        <f t="shared" si="122"/>
        <v>0</v>
      </c>
      <c r="DH232" s="1010"/>
      <c r="DI232" s="1010"/>
      <c r="DK232" s="1010">
        <f t="shared" si="123"/>
        <v>0</v>
      </c>
      <c r="DL232" s="1010"/>
      <c r="DM232" s="1010"/>
      <c r="DO232" s="1010"/>
      <c r="DP232" s="1010"/>
      <c r="DQ232" s="1010"/>
      <c r="DS232" s="1010"/>
      <c r="DT232" s="1010"/>
      <c r="DU232" s="1010"/>
      <c r="DW232" s="1010"/>
      <c r="DX232" s="1010"/>
      <c r="DY232" s="1010"/>
      <c r="EA232" s="1010"/>
      <c r="EB232" s="1010"/>
      <c r="EC232" s="1010"/>
    </row>
    <row r="233" spans="2:133" ht="14.25" customHeight="1">
      <c r="B233" s="1978">
        <f t="shared" si="100"/>
        <v>52351</v>
      </c>
      <c r="C233" s="1010">
        <f t="shared" si="97"/>
        <v>-5.7366654004908924E-7</v>
      </c>
      <c r="D233" s="1010">
        <f t="shared" si="98"/>
        <v>0</v>
      </c>
      <c r="E233" s="1010">
        <f t="shared" si="99"/>
        <v>0</v>
      </c>
      <c r="F233" s="998"/>
      <c r="G233" s="1010">
        <f t="shared" si="124"/>
        <v>-5.7366654004908924E-7</v>
      </c>
      <c r="H233" s="1010"/>
      <c r="I233" s="1010"/>
      <c r="J233" s="996"/>
      <c r="K233" s="1010"/>
      <c r="L233" s="1010"/>
      <c r="M233" s="1010"/>
      <c r="N233" s="996"/>
      <c r="O233" s="1010">
        <f t="shared" si="125"/>
        <v>0</v>
      </c>
      <c r="P233" s="1010"/>
      <c r="Q233" s="1010"/>
      <c r="R233" s="996"/>
      <c r="S233" s="1010"/>
      <c r="T233" s="1010"/>
      <c r="U233" s="1010"/>
      <c r="V233" s="996"/>
      <c r="W233" s="1010">
        <f t="shared" si="101"/>
        <v>0</v>
      </c>
      <c r="X233" s="1010"/>
      <c r="Y233" s="1010"/>
      <c r="Z233" s="996"/>
      <c r="AA233" s="1010">
        <f t="shared" si="102"/>
        <v>0</v>
      </c>
      <c r="AB233" s="1010"/>
      <c r="AC233" s="1010"/>
      <c r="AD233" s="996"/>
      <c r="AE233" s="1010">
        <f t="shared" si="103"/>
        <v>0</v>
      </c>
      <c r="AF233" s="1010"/>
      <c r="AG233" s="1010"/>
      <c r="AH233" s="996"/>
      <c r="AI233" s="1010">
        <f t="shared" si="104"/>
        <v>0</v>
      </c>
      <c r="AJ233" s="1010"/>
      <c r="AK233" s="1010"/>
      <c r="AL233" s="996"/>
      <c r="AM233" s="1010"/>
      <c r="AN233" s="1010"/>
      <c r="AO233" s="1010"/>
      <c r="AP233" s="996"/>
      <c r="AQ233" s="1010"/>
      <c r="AR233" s="1010"/>
      <c r="AS233" s="1010"/>
      <c r="AT233" s="996"/>
      <c r="AU233" s="1010"/>
      <c r="AV233" s="1010"/>
      <c r="AW233" s="1010"/>
      <c r="AX233" s="996"/>
      <c r="AY233" s="1010"/>
      <c r="AZ233" s="1010"/>
      <c r="BA233" s="1010"/>
      <c r="BB233" s="996"/>
      <c r="BC233" s="1010">
        <f t="shared" si="108"/>
        <v>0</v>
      </c>
      <c r="BD233" s="1010"/>
      <c r="BE233" s="1010"/>
      <c r="BF233" s="996"/>
      <c r="BG233" s="1010">
        <f t="shared" si="109"/>
        <v>0</v>
      </c>
      <c r="BH233" s="1010"/>
      <c r="BI233" s="1010"/>
      <c r="BJ233" s="996"/>
      <c r="BK233" s="1010">
        <f t="shared" si="110"/>
        <v>0</v>
      </c>
      <c r="BL233" s="1010"/>
      <c r="BM233" s="1010"/>
      <c r="BN233" s="996"/>
      <c r="BO233" s="1010">
        <f t="shared" si="111"/>
        <v>0</v>
      </c>
      <c r="BP233" s="1010"/>
      <c r="BQ233" s="1010"/>
      <c r="BS233" s="1010">
        <f t="shared" si="112"/>
        <v>0</v>
      </c>
      <c r="BT233" s="1010"/>
      <c r="BU233" s="1010"/>
      <c r="BW233" s="1010">
        <f t="shared" si="113"/>
        <v>0</v>
      </c>
      <c r="BX233" s="1010"/>
      <c r="BY233" s="1010"/>
      <c r="CA233" s="1010">
        <f t="shared" si="114"/>
        <v>0</v>
      </c>
      <c r="CB233" s="1010"/>
      <c r="CC233" s="1010"/>
      <c r="CE233" s="1010">
        <f t="shared" si="115"/>
        <v>0</v>
      </c>
      <c r="CF233" s="1010"/>
      <c r="CG233" s="1010"/>
      <c r="CI233" s="1010">
        <f t="shared" si="116"/>
        <v>0</v>
      </c>
      <c r="CJ233" s="1010"/>
      <c r="CK233" s="1010"/>
      <c r="CM233" s="1010">
        <f t="shared" si="117"/>
        <v>0</v>
      </c>
      <c r="CN233" s="1010"/>
      <c r="CO233" s="1010"/>
      <c r="CQ233" s="1010">
        <f t="shared" si="118"/>
        <v>0</v>
      </c>
      <c r="CR233" s="1010"/>
      <c r="CS233" s="1010"/>
      <c r="CU233" s="1010">
        <f t="shared" si="119"/>
        <v>0</v>
      </c>
      <c r="CV233" s="1010"/>
      <c r="CW233" s="1010"/>
      <c r="CY233" s="1010">
        <f t="shared" si="120"/>
        <v>0</v>
      </c>
      <c r="CZ233" s="1010"/>
      <c r="DA233" s="1010"/>
      <c r="DC233" s="1010">
        <f t="shared" si="121"/>
        <v>0</v>
      </c>
      <c r="DD233" s="1010"/>
      <c r="DE233" s="1010"/>
      <c r="DG233" s="1010">
        <f t="shared" si="122"/>
        <v>0</v>
      </c>
      <c r="DH233" s="1010"/>
      <c r="DI233" s="1010"/>
      <c r="DK233" s="1010">
        <f t="shared" si="123"/>
        <v>0</v>
      </c>
      <c r="DL233" s="1010"/>
      <c r="DM233" s="1010"/>
      <c r="DO233" s="1010"/>
      <c r="DP233" s="1010"/>
      <c r="DQ233" s="1010"/>
      <c r="DS233" s="1010"/>
      <c r="DT233" s="1010"/>
      <c r="DU233" s="1010"/>
      <c r="DW233" s="1010"/>
      <c r="DX233" s="1010"/>
      <c r="DY233" s="1010"/>
      <c r="EA233" s="1010"/>
      <c r="EB233" s="1010"/>
      <c r="EC233" s="1010"/>
    </row>
    <row r="234" spans="2:133" ht="14.25" customHeight="1">
      <c r="B234" s="1978">
        <f t="shared" si="100"/>
        <v>52382</v>
      </c>
      <c r="C234" s="1010">
        <f t="shared" si="97"/>
        <v>-5.7366654004908924E-7</v>
      </c>
      <c r="D234" s="1010">
        <f t="shared" si="98"/>
        <v>0</v>
      </c>
      <c r="E234" s="1010">
        <f t="shared" si="99"/>
        <v>0</v>
      </c>
      <c r="F234" s="998"/>
      <c r="G234" s="1010">
        <f t="shared" si="124"/>
        <v>-5.7366654004908924E-7</v>
      </c>
      <c r="H234" s="1010"/>
      <c r="I234" s="1010"/>
      <c r="J234" s="996"/>
      <c r="K234" s="1010"/>
      <c r="L234" s="1010"/>
      <c r="M234" s="1010"/>
      <c r="N234" s="996"/>
      <c r="O234" s="1010">
        <f t="shared" si="125"/>
        <v>0</v>
      </c>
      <c r="P234" s="1010"/>
      <c r="Q234" s="1010"/>
      <c r="R234" s="996"/>
      <c r="S234" s="1010"/>
      <c r="T234" s="1010"/>
      <c r="U234" s="1010"/>
      <c r="V234" s="996"/>
      <c r="W234" s="1010">
        <f t="shared" si="101"/>
        <v>0</v>
      </c>
      <c r="X234" s="1010"/>
      <c r="Y234" s="1010"/>
      <c r="Z234" s="996"/>
      <c r="AA234" s="1010">
        <f t="shared" si="102"/>
        <v>0</v>
      </c>
      <c r="AB234" s="1010"/>
      <c r="AC234" s="1010"/>
      <c r="AD234" s="996"/>
      <c r="AE234" s="1010">
        <f t="shared" si="103"/>
        <v>0</v>
      </c>
      <c r="AF234" s="1010"/>
      <c r="AG234" s="1010"/>
      <c r="AH234" s="996"/>
      <c r="AI234" s="1010">
        <f t="shared" si="104"/>
        <v>0</v>
      </c>
      <c r="AJ234" s="1010"/>
      <c r="AK234" s="1010"/>
      <c r="AL234" s="996"/>
      <c r="AM234" s="1010"/>
      <c r="AN234" s="1010"/>
      <c r="AO234" s="1010"/>
      <c r="AP234" s="996"/>
      <c r="AQ234" s="1010"/>
      <c r="AR234" s="1010"/>
      <c r="AS234" s="1010"/>
      <c r="AT234" s="996"/>
      <c r="AU234" s="1010"/>
      <c r="AV234" s="1010"/>
      <c r="AW234" s="1010"/>
      <c r="AX234" s="996"/>
      <c r="AY234" s="1010"/>
      <c r="AZ234" s="1010"/>
      <c r="BA234" s="1010"/>
      <c r="BB234" s="996"/>
      <c r="BC234" s="1010">
        <f t="shared" si="108"/>
        <v>0</v>
      </c>
      <c r="BD234" s="1010"/>
      <c r="BE234" s="1010"/>
      <c r="BF234" s="996"/>
      <c r="BG234" s="1010">
        <f t="shared" si="109"/>
        <v>0</v>
      </c>
      <c r="BH234" s="1010"/>
      <c r="BI234" s="1010"/>
      <c r="BJ234" s="996"/>
      <c r="BK234" s="1010">
        <f t="shared" si="110"/>
        <v>0</v>
      </c>
      <c r="BL234" s="1010"/>
      <c r="BM234" s="1010"/>
      <c r="BN234" s="996"/>
      <c r="BO234" s="1010">
        <f t="shared" si="111"/>
        <v>0</v>
      </c>
      <c r="BP234" s="1010"/>
      <c r="BQ234" s="1010"/>
      <c r="BS234" s="1010">
        <f t="shared" si="112"/>
        <v>0</v>
      </c>
      <c r="BT234" s="1010"/>
      <c r="BU234" s="1010"/>
      <c r="BW234" s="1010">
        <f t="shared" si="113"/>
        <v>0</v>
      </c>
      <c r="BX234" s="1010"/>
      <c r="BY234" s="1010"/>
      <c r="CA234" s="1010">
        <f t="shared" si="114"/>
        <v>0</v>
      </c>
      <c r="CB234" s="1010"/>
      <c r="CC234" s="1010"/>
      <c r="CE234" s="1010">
        <f t="shared" si="115"/>
        <v>0</v>
      </c>
      <c r="CF234" s="1010"/>
      <c r="CG234" s="1010"/>
      <c r="CI234" s="1010">
        <f t="shared" si="116"/>
        <v>0</v>
      </c>
      <c r="CJ234" s="1010"/>
      <c r="CK234" s="1010"/>
      <c r="CM234" s="1010">
        <f t="shared" si="117"/>
        <v>0</v>
      </c>
      <c r="CN234" s="1010"/>
      <c r="CO234" s="1010"/>
      <c r="CQ234" s="1010">
        <f t="shared" si="118"/>
        <v>0</v>
      </c>
      <c r="CR234" s="1010"/>
      <c r="CS234" s="1010"/>
      <c r="CU234" s="1010">
        <f t="shared" si="119"/>
        <v>0</v>
      </c>
      <c r="CV234" s="1010"/>
      <c r="CW234" s="1010"/>
      <c r="CY234" s="1010">
        <f t="shared" si="120"/>
        <v>0</v>
      </c>
      <c r="CZ234" s="1010"/>
      <c r="DA234" s="1010"/>
      <c r="DC234" s="1010">
        <f t="shared" si="121"/>
        <v>0</v>
      </c>
      <c r="DD234" s="1010"/>
      <c r="DE234" s="1010"/>
      <c r="DG234" s="1010">
        <f t="shared" si="122"/>
        <v>0</v>
      </c>
      <c r="DH234" s="1010"/>
      <c r="DI234" s="1010"/>
      <c r="DK234" s="1010">
        <f t="shared" si="123"/>
        <v>0</v>
      </c>
      <c r="DL234" s="1010"/>
      <c r="DM234" s="1010"/>
      <c r="DO234" s="1010"/>
      <c r="DP234" s="1010"/>
      <c r="DQ234" s="1010"/>
      <c r="DS234" s="1010"/>
      <c r="DT234" s="1010"/>
      <c r="DU234" s="1010"/>
      <c r="DW234" s="1010"/>
      <c r="DX234" s="1010"/>
      <c r="DY234" s="1010"/>
      <c r="EA234" s="1010"/>
      <c r="EB234" s="1010"/>
      <c r="EC234" s="1010"/>
    </row>
    <row r="235" spans="2:133" ht="14.25" customHeight="1">
      <c r="B235" s="1978">
        <f t="shared" si="100"/>
        <v>52412</v>
      </c>
      <c r="C235" s="1010">
        <f t="shared" si="97"/>
        <v>-5.7366654004908924E-7</v>
      </c>
      <c r="D235" s="1010">
        <f t="shared" si="98"/>
        <v>0</v>
      </c>
      <c r="E235" s="1010">
        <f t="shared" si="99"/>
        <v>0</v>
      </c>
      <c r="F235" s="998"/>
      <c r="G235" s="1010">
        <f t="shared" si="124"/>
        <v>-5.7366654004908924E-7</v>
      </c>
      <c r="H235" s="1010"/>
      <c r="I235" s="1010"/>
      <c r="J235" s="996"/>
      <c r="K235" s="1010"/>
      <c r="L235" s="1010"/>
      <c r="M235" s="1010"/>
      <c r="N235" s="996"/>
      <c r="O235" s="1010">
        <f t="shared" si="125"/>
        <v>0</v>
      </c>
      <c r="P235" s="1010"/>
      <c r="Q235" s="1010"/>
      <c r="R235" s="996"/>
      <c r="S235" s="1010"/>
      <c r="T235" s="1010"/>
      <c r="U235" s="1010"/>
      <c r="V235" s="996"/>
      <c r="W235" s="1010">
        <f t="shared" si="101"/>
        <v>0</v>
      </c>
      <c r="X235" s="1010"/>
      <c r="Y235" s="1010"/>
      <c r="Z235" s="996"/>
      <c r="AA235" s="1010">
        <f t="shared" si="102"/>
        <v>0</v>
      </c>
      <c r="AB235" s="1010"/>
      <c r="AC235" s="1010"/>
      <c r="AD235" s="996"/>
      <c r="AE235" s="1010">
        <f t="shared" si="103"/>
        <v>0</v>
      </c>
      <c r="AF235" s="1010"/>
      <c r="AG235" s="1010"/>
      <c r="AH235" s="996"/>
      <c r="AI235" s="1010">
        <f t="shared" si="104"/>
        <v>0</v>
      </c>
      <c r="AJ235" s="1010"/>
      <c r="AK235" s="1010"/>
      <c r="AL235" s="996"/>
      <c r="AM235" s="1010"/>
      <c r="AN235" s="1010"/>
      <c r="AO235" s="1010"/>
      <c r="AP235" s="996"/>
      <c r="AQ235" s="1010"/>
      <c r="AR235" s="1010"/>
      <c r="AS235" s="1010"/>
      <c r="AT235" s="996"/>
      <c r="AU235" s="1010"/>
      <c r="AV235" s="1010"/>
      <c r="AW235" s="1010"/>
      <c r="AX235" s="996"/>
      <c r="AY235" s="1010"/>
      <c r="AZ235" s="1010"/>
      <c r="BA235" s="1010"/>
      <c r="BB235" s="996"/>
      <c r="BC235" s="1010">
        <f t="shared" si="108"/>
        <v>0</v>
      </c>
      <c r="BD235" s="1010"/>
      <c r="BE235" s="1010"/>
      <c r="BF235" s="996"/>
      <c r="BG235" s="1010">
        <f t="shared" si="109"/>
        <v>0</v>
      </c>
      <c r="BH235" s="1010"/>
      <c r="BI235" s="1010"/>
      <c r="BJ235" s="996"/>
      <c r="BK235" s="1010">
        <f t="shared" si="110"/>
        <v>0</v>
      </c>
      <c r="BL235" s="1010"/>
      <c r="BM235" s="1010"/>
      <c r="BN235" s="996"/>
      <c r="BO235" s="1010">
        <f t="shared" si="111"/>
        <v>0</v>
      </c>
      <c r="BP235" s="1010"/>
      <c r="BQ235" s="1010"/>
      <c r="BS235" s="1010">
        <f t="shared" si="112"/>
        <v>0</v>
      </c>
      <c r="BT235" s="1010"/>
      <c r="BU235" s="1010"/>
      <c r="BW235" s="1010">
        <f t="shared" si="113"/>
        <v>0</v>
      </c>
      <c r="BX235" s="1010"/>
      <c r="BY235" s="1010"/>
      <c r="CA235" s="1010">
        <f t="shared" si="114"/>
        <v>0</v>
      </c>
      <c r="CB235" s="1010"/>
      <c r="CC235" s="1010"/>
      <c r="CE235" s="1010">
        <f t="shared" si="115"/>
        <v>0</v>
      </c>
      <c r="CF235" s="1010"/>
      <c r="CG235" s="1010"/>
      <c r="CI235" s="1010">
        <f t="shared" si="116"/>
        <v>0</v>
      </c>
      <c r="CJ235" s="1010"/>
      <c r="CK235" s="1010"/>
      <c r="CM235" s="1010">
        <f t="shared" si="117"/>
        <v>0</v>
      </c>
      <c r="CN235" s="1010"/>
      <c r="CO235" s="1010"/>
      <c r="CQ235" s="1010">
        <f t="shared" si="118"/>
        <v>0</v>
      </c>
      <c r="CR235" s="1010"/>
      <c r="CS235" s="1010"/>
      <c r="CU235" s="1010">
        <f t="shared" si="119"/>
        <v>0</v>
      </c>
      <c r="CV235" s="1010"/>
      <c r="CW235" s="1010"/>
      <c r="CY235" s="1010">
        <f t="shared" si="120"/>
        <v>0</v>
      </c>
      <c r="CZ235" s="1010"/>
      <c r="DA235" s="1010"/>
      <c r="DC235" s="1010">
        <f t="shared" si="121"/>
        <v>0</v>
      </c>
      <c r="DD235" s="1010"/>
      <c r="DE235" s="1010"/>
      <c r="DG235" s="1010">
        <f t="shared" si="122"/>
        <v>0</v>
      </c>
      <c r="DH235" s="1010"/>
      <c r="DI235" s="1010"/>
      <c r="DK235" s="1010">
        <f t="shared" si="123"/>
        <v>0</v>
      </c>
      <c r="DL235" s="1010"/>
      <c r="DM235" s="1010"/>
      <c r="DO235" s="1010"/>
      <c r="DP235" s="1010"/>
      <c r="DQ235" s="1010"/>
      <c r="DS235" s="1010"/>
      <c r="DT235" s="1010"/>
      <c r="DU235" s="1010"/>
      <c r="DW235" s="1010"/>
      <c r="DX235" s="1010"/>
      <c r="DY235" s="1010"/>
      <c r="EA235" s="1010"/>
      <c r="EB235" s="1010"/>
      <c r="EC235" s="1010"/>
    </row>
    <row r="236" spans="2:133" ht="14.25" customHeight="1">
      <c r="B236" s="1978">
        <f t="shared" si="100"/>
        <v>52443</v>
      </c>
      <c r="C236" s="1010">
        <f t="shared" si="97"/>
        <v>-5.7366654004908924E-7</v>
      </c>
      <c r="D236" s="1010">
        <f t="shared" si="98"/>
        <v>0</v>
      </c>
      <c r="E236" s="1010">
        <f t="shared" si="99"/>
        <v>0</v>
      </c>
      <c r="F236" s="998"/>
      <c r="G236" s="1010">
        <f t="shared" si="124"/>
        <v>-5.7366654004908924E-7</v>
      </c>
      <c r="H236" s="1010"/>
      <c r="I236" s="1010"/>
      <c r="J236" s="996"/>
      <c r="K236" s="1010"/>
      <c r="L236" s="1010"/>
      <c r="M236" s="1010"/>
      <c r="N236" s="996"/>
      <c r="O236" s="1010">
        <f t="shared" si="125"/>
        <v>0</v>
      </c>
      <c r="P236" s="1010"/>
      <c r="Q236" s="1010"/>
      <c r="R236" s="996"/>
      <c r="S236" s="1010"/>
      <c r="T236" s="1010"/>
      <c r="U236" s="1010"/>
      <c r="V236" s="996"/>
      <c r="W236" s="1010"/>
      <c r="X236" s="1010"/>
      <c r="Y236" s="1010"/>
      <c r="Z236" s="996"/>
      <c r="AA236" s="1010">
        <f t="shared" si="102"/>
        <v>0</v>
      </c>
      <c r="AB236" s="1010"/>
      <c r="AC236" s="1010"/>
      <c r="AD236" s="996"/>
      <c r="AE236" s="1010">
        <f t="shared" si="103"/>
        <v>0</v>
      </c>
      <c r="AF236" s="1010"/>
      <c r="AG236" s="1010"/>
      <c r="AH236" s="996"/>
      <c r="AI236" s="1010">
        <f t="shared" si="104"/>
        <v>0</v>
      </c>
      <c r="AJ236" s="1010"/>
      <c r="AK236" s="1010"/>
      <c r="AL236" s="996"/>
      <c r="AM236" s="1010"/>
      <c r="AN236" s="1010"/>
      <c r="AO236" s="1010"/>
      <c r="AP236" s="996"/>
      <c r="AQ236" s="1010"/>
      <c r="AR236" s="1010"/>
      <c r="AS236" s="1010"/>
      <c r="AT236" s="996"/>
      <c r="AU236" s="1010"/>
      <c r="AV236" s="1010"/>
      <c r="AW236" s="1010"/>
      <c r="AX236" s="996"/>
      <c r="AY236" s="1010"/>
      <c r="AZ236" s="1010"/>
      <c r="BA236" s="1010"/>
      <c r="BB236" s="996"/>
      <c r="BC236" s="1010"/>
      <c r="BD236" s="1010"/>
      <c r="BE236" s="1010"/>
      <c r="BF236" s="996"/>
      <c r="BG236" s="1010">
        <f t="shared" si="109"/>
        <v>0</v>
      </c>
      <c r="BH236" s="1010"/>
      <c r="BI236" s="1010"/>
      <c r="BJ236" s="996"/>
      <c r="BK236" s="1010">
        <f t="shared" si="110"/>
        <v>0</v>
      </c>
      <c r="BL236" s="1010"/>
      <c r="BM236" s="1010"/>
      <c r="BN236" s="996"/>
      <c r="BO236" s="1010">
        <f t="shared" si="111"/>
        <v>0</v>
      </c>
      <c r="BP236" s="1010"/>
      <c r="BQ236" s="1010"/>
      <c r="BS236" s="1010">
        <f t="shared" si="112"/>
        <v>0</v>
      </c>
      <c r="BT236" s="1010"/>
      <c r="BU236" s="1010"/>
      <c r="BW236" s="1010">
        <f t="shared" si="113"/>
        <v>0</v>
      </c>
      <c r="BX236" s="1010"/>
      <c r="BY236" s="1010"/>
      <c r="CA236" s="1010">
        <f t="shared" si="114"/>
        <v>0</v>
      </c>
      <c r="CB236" s="1010"/>
      <c r="CC236" s="1010"/>
      <c r="CE236" s="1010">
        <f t="shared" si="115"/>
        <v>0</v>
      </c>
      <c r="CF236" s="1010"/>
      <c r="CG236" s="1010"/>
      <c r="CI236" s="1010">
        <f t="shared" si="116"/>
        <v>0</v>
      </c>
      <c r="CJ236" s="1010"/>
      <c r="CK236" s="1010"/>
      <c r="CM236" s="1010">
        <f t="shared" si="117"/>
        <v>0</v>
      </c>
      <c r="CN236" s="1010"/>
      <c r="CO236" s="1010"/>
      <c r="CQ236" s="1010">
        <f t="shared" si="118"/>
        <v>0</v>
      </c>
      <c r="CR236" s="1010"/>
      <c r="CS236" s="1010"/>
      <c r="CU236" s="1010">
        <f t="shared" si="119"/>
        <v>0</v>
      </c>
      <c r="CV236" s="1010"/>
      <c r="CW236" s="1010"/>
      <c r="CY236" s="1010">
        <f t="shared" si="120"/>
        <v>0</v>
      </c>
      <c r="CZ236" s="1010"/>
      <c r="DA236" s="1010"/>
      <c r="DC236" s="1010">
        <f t="shared" si="121"/>
        <v>0</v>
      </c>
      <c r="DD236" s="1010"/>
      <c r="DE236" s="1010"/>
      <c r="DG236" s="1010">
        <f t="shared" si="122"/>
        <v>0</v>
      </c>
      <c r="DH236" s="1010"/>
      <c r="DI236" s="1010"/>
      <c r="DK236" s="1010">
        <f t="shared" si="123"/>
        <v>0</v>
      </c>
      <c r="DL236" s="1010"/>
      <c r="DM236" s="1010"/>
      <c r="DO236" s="1010"/>
      <c r="DP236" s="1010"/>
      <c r="DQ236" s="1010"/>
      <c r="DS236" s="1010"/>
      <c r="DT236" s="1010"/>
      <c r="DU236" s="1010"/>
      <c r="DW236" s="1010"/>
      <c r="DX236" s="1010"/>
      <c r="DY236" s="1010"/>
      <c r="EA236" s="1010"/>
      <c r="EB236" s="1010"/>
      <c r="EC236" s="1010"/>
    </row>
    <row r="237" spans="2:133" ht="14.25" customHeight="1">
      <c r="B237" s="1978">
        <f t="shared" si="100"/>
        <v>52474</v>
      </c>
      <c r="C237" s="1010">
        <f t="shared" si="97"/>
        <v>-5.7366654004908924E-7</v>
      </c>
      <c r="D237" s="1010">
        <f t="shared" si="98"/>
        <v>0</v>
      </c>
      <c r="E237" s="1010">
        <f t="shared" si="99"/>
        <v>0</v>
      </c>
      <c r="F237" s="998"/>
      <c r="G237" s="1010">
        <f t="shared" si="124"/>
        <v>-5.7366654004908924E-7</v>
      </c>
      <c r="H237" s="1010"/>
      <c r="I237" s="1010"/>
      <c r="J237" s="996"/>
      <c r="K237" s="1010"/>
      <c r="L237" s="1010"/>
      <c r="M237" s="1010"/>
      <c r="N237" s="996"/>
      <c r="O237" s="1010">
        <f t="shared" si="125"/>
        <v>0</v>
      </c>
      <c r="P237" s="1010"/>
      <c r="Q237" s="1010"/>
      <c r="R237" s="996"/>
      <c r="S237" s="1010"/>
      <c r="T237" s="1010"/>
      <c r="U237" s="1010"/>
      <c r="V237" s="996"/>
      <c r="W237" s="1010"/>
      <c r="X237" s="1010"/>
      <c r="Y237" s="1010"/>
      <c r="Z237" s="996"/>
      <c r="AA237" s="1010">
        <f t="shared" si="102"/>
        <v>0</v>
      </c>
      <c r="AB237" s="1010"/>
      <c r="AC237" s="1010"/>
      <c r="AD237" s="996"/>
      <c r="AE237" s="1010">
        <f t="shared" si="103"/>
        <v>0</v>
      </c>
      <c r="AF237" s="1010"/>
      <c r="AG237" s="1010"/>
      <c r="AH237" s="996"/>
      <c r="AI237" s="1010">
        <f t="shared" si="104"/>
        <v>0</v>
      </c>
      <c r="AJ237" s="1010"/>
      <c r="AK237" s="1010"/>
      <c r="AL237" s="996"/>
      <c r="AM237" s="1010"/>
      <c r="AN237" s="1010"/>
      <c r="AO237" s="1010"/>
      <c r="AP237" s="996"/>
      <c r="AQ237" s="1010"/>
      <c r="AR237" s="1010"/>
      <c r="AS237" s="1010"/>
      <c r="AT237" s="996"/>
      <c r="AU237" s="1010"/>
      <c r="AV237" s="1010"/>
      <c r="AW237" s="1010"/>
      <c r="AX237" s="996"/>
      <c r="AY237" s="1010"/>
      <c r="AZ237" s="1010"/>
      <c r="BA237" s="1010"/>
      <c r="BB237" s="996"/>
      <c r="BC237" s="1010"/>
      <c r="BD237" s="1010"/>
      <c r="BE237" s="1010"/>
      <c r="BF237" s="996"/>
      <c r="BG237" s="1010">
        <f t="shared" si="109"/>
        <v>0</v>
      </c>
      <c r="BH237" s="1010"/>
      <c r="BI237" s="1010"/>
      <c r="BJ237" s="996"/>
      <c r="BK237" s="1010">
        <f t="shared" si="110"/>
        <v>0</v>
      </c>
      <c r="BL237" s="1010"/>
      <c r="BM237" s="1010"/>
      <c r="BN237" s="996"/>
      <c r="BO237" s="1010">
        <f t="shared" si="111"/>
        <v>0</v>
      </c>
      <c r="BP237" s="1010"/>
      <c r="BQ237" s="1010"/>
      <c r="BS237" s="1010">
        <f t="shared" si="112"/>
        <v>0</v>
      </c>
      <c r="BT237" s="1010"/>
      <c r="BU237" s="1010"/>
      <c r="BW237" s="1010">
        <f t="shared" si="113"/>
        <v>0</v>
      </c>
      <c r="BX237" s="1010"/>
      <c r="BY237" s="1010"/>
      <c r="CA237" s="1010">
        <f t="shared" si="114"/>
        <v>0</v>
      </c>
      <c r="CB237" s="1010"/>
      <c r="CC237" s="1010"/>
      <c r="CE237" s="1010">
        <f t="shared" si="115"/>
        <v>0</v>
      </c>
      <c r="CF237" s="1010"/>
      <c r="CG237" s="1010"/>
      <c r="CI237" s="1010">
        <f t="shared" si="116"/>
        <v>0</v>
      </c>
      <c r="CJ237" s="1010"/>
      <c r="CK237" s="1010"/>
      <c r="CM237" s="1010">
        <f t="shared" si="117"/>
        <v>0</v>
      </c>
      <c r="CN237" s="1010"/>
      <c r="CO237" s="1010"/>
      <c r="CQ237" s="1010">
        <f t="shared" si="118"/>
        <v>0</v>
      </c>
      <c r="CR237" s="1010"/>
      <c r="CS237" s="1010"/>
      <c r="CU237" s="1010">
        <f t="shared" si="119"/>
        <v>0</v>
      </c>
      <c r="CV237" s="1010"/>
      <c r="CW237" s="1010"/>
      <c r="CY237" s="1010">
        <f t="shared" si="120"/>
        <v>0</v>
      </c>
      <c r="CZ237" s="1010"/>
      <c r="DA237" s="1010"/>
      <c r="DC237" s="1010">
        <f t="shared" si="121"/>
        <v>0</v>
      </c>
      <c r="DD237" s="1010"/>
      <c r="DE237" s="1010"/>
      <c r="DG237" s="1010">
        <f t="shared" si="122"/>
        <v>0</v>
      </c>
      <c r="DH237" s="1010"/>
      <c r="DI237" s="1010"/>
      <c r="DK237" s="1010">
        <f t="shared" si="123"/>
        <v>0</v>
      </c>
      <c r="DL237" s="1010"/>
      <c r="DM237" s="1010"/>
      <c r="DO237" s="1010"/>
      <c r="DP237" s="1010"/>
      <c r="DQ237" s="1010"/>
      <c r="DS237" s="1010"/>
      <c r="DT237" s="1010"/>
      <c r="DU237" s="1010"/>
      <c r="DW237" s="1010"/>
      <c r="DX237" s="1010"/>
      <c r="DY237" s="1010"/>
      <c r="EA237" s="1010"/>
      <c r="EB237" s="1010"/>
      <c r="EC237" s="1010"/>
    </row>
    <row r="238" spans="2:133" ht="14.25" customHeight="1">
      <c r="B238" s="1978">
        <f t="shared" si="100"/>
        <v>52504</v>
      </c>
      <c r="C238" s="1010">
        <f t="shared" si="97"/>
        <v>-5.7366654004908924E-7</v>
      </c>
      <c r="D238" s="1010">
        <f t="shared" si="98"/>
        <v>0</v>
      </c>
      <c r="E238" s="1010">
        <f t="shared" si="99"/>
        <v>0</v>
      </c>
      <c r="F238" s="998"/>
      <c r="G238" s="1010">
        <f t="shared" si="124"/>
        <v>-5.7366654004908924E-7</v>
      </c>
      <c r="H238" s="1010"/>
      <c r="I238" s="1010"/>
      <c r="J238" s="996"/>
      <c r="K238" s="1010"/>
      <c r="L238" s="1010"/>
      <c r="M238" s="1010"/>
      <c r="N238" s="996"/>
      <c r="O238" s="1010">
        <f t="shared" si="125"/>
        <v>0</v>
      </c>
      <c r="P238" s="1010"/>
      <c r="Q238" s="1010"/>
      <c r="R238" s="996"/>
      <c r="S238" s="1010"/>
      <c r="T238" s="1010"/>
      <c r="U238" s="1010"/>
      <c r="V238" s="996"/>
      <c r="W238" s="1010"/>
      <c r="X238" s="1010"/>
      <c r="Y238" s="1010"/>
      <c r="Z238" s="996"/>
      <c r="AA238" s="1010">
        <f t="shared" si="102"/>
        <v>0</v>
      </c>
      <c r="AB238" s="1010"/>
      <c r="AC238" s="1010"/>
      <c r="AD238" s="996"/>
      <c r="AE238" s="1010">
        <f t="shared" si="103"/>
        <v>0</v>
      </c>
      <c r="AF238" s="1010"/>
      <c r="AG238" s="1010"/>
      <c r="AH238" s="996"/>
      <c r="AI238" s="1010">
        <f t="shared" si="104"/>
        <v>0</v>
      </c>
      <c r="AJ238" s="1010"/>
      <c r="AK238" s="1010"/>
      <c r="AL238" s="996"/>
      <c r="AM238" s="1010"/>
      <c r="AN238" s="1010"/>
      <c r="AO238" s="1010"/>
      <c r="AP238" s="996"/>
      <c r="AQ238" s="1010"/>
      <c r="AR238" s="1010"/>
      <c r="AS238" s="1010"/>
      <c r="AT238" s="996"/>
      <c r="AU238" s="1010"/>
      <c r="AV238" s="1010"/>
      <c r="AW238" s="1010"/>
      <c r="AX238" s="996"/>
      <c r="AY238" s="1010"/>
      <c r="AZ238" s="1010"/>
      <c r="BA238" s="1010"/>
      <c r="BB238" s="996"/>
      <c r="BC238" s="1010"/>
      <c r="BD238" s="1010"/>
      <c r="BE238" s="1010"/>
      <c r="BF238" s="996"/>
      <c r="BG238" s="1010">
        <f t="shared" si="109"/>
        <v>0</v>
      </c>
      <c r="BH238" s="1010"/>
      <c r="BI238" s="1010"/>
      <c r="BJ238" s="996"/>
      <c r="BK238" s="1010">
        <f t="shared" si="110"/>
        <v>0</v>
      </c>
      <c r="BL238" s="1010"/>
      <c r="BM238" s="1010"/>
      <c r="BN238" s="996"/>
      <c r="BO238" s="1010">
        <f t="shared" si="111"/>
        <v>0</v>
      </c>
      <c r="BP238" s="1010"/>
      <c r="BQ238" s="1010"/>
      <c r="BS238" s="1010">
        <f t="shared" si="112"/>
        <v>0</v>
      </c>
      <c r="BT238" s="1010"/>
      <c r="BU238" s="1010"/>
      <c r="BW238" s="1010">
        <f t="shared" si="113"/>
        <v>0</v>
      </c>
      <c r="BX238" s="1010"/>
      <c r="BY238" s="1010"/>
      <c r="CA238" s="1010">
        <f t="shared" si="114"/>
        <v>0</v>
      </c>
      <c r="CB238" s="1010"/>
      <c r="CC238" s="1010"/>
      <c r="CE238" s="1010">
        <f t="shared" si="115"/>
        <v>0</v>
      </c>
      <c r="CF238" s="1010"/>
      <c r="CG238" s="1010"/>
      <c r="CI238" s="1010">
        <f t="shared" si="116"/>
        <v>0</v>
      </c>
      <c r="CJ238" s="1010"/>
      <c r="CK238" s="1010"/>
      <c r="CM238" s="1010">
        <f t="shared" si="117"/>
        <v>0</v>
      </c>
      <c r="CN238" s="1010"/>
      <c r="CO238" s="1010"/>
      <c r="CQ238" s="1010">
        <f t="shared" si="118"/>
        <v>0</v>
      </c>
      <c r="CR238" s="1010"/>
      <c r="CS238" s="1010"/>
      <c r="CU238" s="1010">
        <f t="shared" si="119"/>
        <v>0</v>
      </c>
      <c r="CV238" s="1010"/>
      <c r="CW238" s="1010"/>
      <c r="CY238" s="1010">
        <f t="shared" si="120"/>
        <v>0</v>
      </c>
      <c r="CZ238" s="1010"/>
      <c r="DA238" s="1010"/>
      <c r="DC238" s="1010">
        <f t="shared" si="121"/>
        <v>0</v>
      </c>
      <c r="DD238" s="1010"/>
      <c r="DE238" s="1010"/>
      <c r="DG238" s="1010">
        <f t="shared" si="122"/>
        <v>0</v>
      </c>
      <c r="DH238" s="1010"/>
      <c r="DI238" s="1010"/>
      <c r="DK238" s="1010">
        <f t="shared" si="123"/>
        <v>0</v>
      </c>
      <c r="DL238" s="1010"/>
      <c r="DM238" s="1010"/>
      <c r="DO238" s="1010"/>
      <c r="DP238" s="1010"/>
      <c r="DQ238" s="1010"/>
      <c r="DS238" s="1010"/>
      <c r="DT238" s="1010"/>
      <c r="DU238" s="1010"/>
      <c r="DW238" s="1010"/>
      <c r="DX238" s="1010"/>
      <c r="DY238" s="1010"/>
      <c r="EA238" s="1010"/>
      <c r="EB238" s="1010"/>
      <c r="EC238" s="1010"/>
    </row>
    <row r="239" spans="2:133" ht="14.25" customHeight="1">
      <c r="B239" s="1978">
        <f t="shared" si="100"/>
        <v>52535</v>
      </c>
      <c r="C239" s="1010">
        <f t="shared" si="97"/>
        <v>-5.7366654004908924E-7</v>
      </c>
      <c r="D239" s="1010">
        <f t="shared" si="98"/>
        <v>0</v>
      </c>
      <c r="E239" s="1010">
        <f t="shared" si="99"/>
        <v>0</v>
      </c>
      <c r="F239" s="998"/>
      <c r="G239" s="1010">
        <f t="shared" si="124"/>
        <v>-5.7366654004908924E-7</v>
      </c>
      <c r="H239" s="1010"/>
      <c r="I239" s="1010"/>
      <c r="J239" s="996"/>
      <c r="K239" s="1010"/>
      <c r="L239" s="1010"/>
      <c r="M239" s="1010"/>
      <c r="N239" s="996"/>
      <c r="O239" s="1010">
        <f t="shared" si="125"/>
        <v>0</v>
      </c>
      <c r="P239" s="1010"/>
      <c r="Q239" s="1010"/>
      <c r="R239" s="996"/>
      <c r="S239" s="1010"/>
      <c r="T239" s="1010"/>
      <c r="U239" s="1010"/>
      <c r="V239" s="996"/>
      <c r="W239" s="1010"/>
      <c r="X239" s="1010"/>
      <c r="Y239" s="1010"/>
      <c r="Z239" s="996"/>
      <c r="AA239" s="1010">
        <f t="shared" si="102"/>
        <v>0</v>
      </c>
      <c r="AB239" s="1010"/>
      <c r="AC239" s="1010"/>
      <c r="AD239" s="996"/>
      <c r="AE239" s="1010">
        <f t="shared" si="103"/>
        <v>0</v>
      </c>
      <c r="AF239" s="1010"/>
      <c r="AG239" s="1010"/>
      <c r="AH239" s="996"/>
      <c r="AI239" s="1010">
        <f t="shared" si="104"/>
        <v>0</v>
      </c>
      <c r="AJ239" s="1010"/>
      <c r="AK239" s="1010"/>
      <c r="AL239" s="996"/>
      <c r="AM239" s="1010"/>
      <c r="AN239" s="1010"/>
      <c r="AO239" s="1010"/>
      <c r="AP239" s="996"/>
      <c r="AQ239" s="1010"/>
      <c r="AR239" s="1010"/>
      <c r="AS239" s="1010"/>
      <c r="AT239" s="996"/>
      <c r="AU239" s="1010"/>
      <c r="AV239" s="1010"/>
      <c r="AW239" s="1010"/>
      <c r="AX239" s="996"/>
      <c r="AY239" s="1010"/>
      <c r="AZ239" s="1010"/>
      <c r="BA239" s="1010"/>
      <c r="BB239" s="996"/>
      <c r="BC239" s="1010"/>
      <c r="BD239" s="1010"/>
      <c r="BE239" s="1010"/>
      <c r="BF239" s="996"/>
      <c r="BG239" s="1010">
        <f t="shared" si="109"/>
        <v>0</v>
      </c>
      <c r="BH239" s="1010"/>
      <c r="BI239" s="1010"/>
      <c r="BJ239" s="996"/>
      <c r="BK239" s="1010">
        <f t="shared" si="110"/>
        <v>0</v>
      </c>
      <c r="BL239" s="1010"/>
      <c r="BM239" s="1010"/>
      <c r="BN239" s="996"/>
      <c r="BO239" s="1010">
        <f t="shared" si="111"/>
        <v>0</v>
      </c>
      <c r="BP239" s="1010"/>
      <c r="BQ239" s="1010"/>
      <c r="BS239" s="1010">
        <f t="shared" si="112"/>
        <v>0</v>
      </c>
      <c r="BT239" s="1010"/>
      <c r="BU239" s="1010"/>
      <c r="BW239" s="1010">
        <f t="shared" si="113"/>
        <v>0</v>
      </c>
      <c r="BX239" s="1010"/>
      <c r="BY239" s="1010"/>
      <c r="CA239" s="1010">
        <f t="shared" si="114"/>
        <v>0</v>
      </c>
      <c r="CB239" s="1010"/>
      <c r="CC239" s="1010"/>
      <c r="CE239" s="1010">
        <f t="shared" si="115"/>
        <v>0</v>
      </c>
      <c r="CF239" s="1010"/>
      <c r="CG239" s="1010"/>
      <c r="CI239" s="1010">
        <f t="shared" si="116"/>
        <v>0</v>
      </c>
      <c r="CJ239" s="1010"/>
      <c r="CK239" s="1010"/>
      <c r="CM239" s="1010">
        <f t="shared" si="117"/>
        <v>0</v>
      </c>
      <c r="CN239" s="1010"/>
      <c r="CO239" s="1010"/>
      <c r="CQ239" s="1010">
        <f t="shared" si="118"/>
        <v>0</v>
      </c>
      <c r="CR239" s="1010"/>
      <c r="CS239" s="1010"/>
      <c r="CU239" s="1010">
        <f t="shared" si="119"/>
        <v>0</v>
      </c>
      <c r="CV239" s="1010"/>
      <c r="CW239" s="1010"/>
      <c r="CY239" s="1010">
        <f t="shared" si="120"/>
        <v>0</v>
      </c>
      <c r="CZ239" s="1010"/>
      <c r="DA239" s="1010"/>
      <c r="DC239" s="1010">
        <f t="shared" si="121"/>
        <v>0</v>
      </c>
      <c r="DD239" s="1010"/>
      <c r="DE239" s="1010"/>
      <c r="DG239" s="1010">
        <f t="shared" si="122"/>
        <v>0</v>
      </c>
      <c r="DH239" s="1010"/>
      <c r="DI239" s="1010"/>
      <c r="DK239" s="1010">
        <f t="shared" si="123"/>
        <v>0</v>
      </c>
      <c r="DL239" s="1010"/>
      <c r="DM239" s="1010"/>
      <c r="DO239" s="1010"/>
      <c r="DP239" s="1010"/>
      <c r="DQ239" s="1010"/>
      <c r="DS239" s="1010"/>
      <c r="DT239" s="1010"/>
      <c r="DU239" s="1010"/>
      <c r="DW239" s="1010"/>
      <c r="DX239" s="1010"/>
      <c r="DY239" s="1010"/>
      <c r="EA239" s="1010"/>
      <c r="EB239" s="1010"/>
      <c r="EC239" s="1010"/>
    </row>
    <row r="240" spans="2:133" ht="14.25" customHeight="1">
      <c r="B240" s="1978">
        <f t="shared" si="100"/>
        <v>52565</v>
      </c>
      <c r="C240" s="1010">
        <f t="shared" si="97"/>
        <v>-5.7366654004908924E-7</v>
      </c>
      <c r="D240" s="1010">
        <f t="shared" si="98"/>
        <v>0</v>
      </c>
      <c r="E240" s="1010">
        <f t="shared" si="99"/>
        <v>0</v>
      </c>
      <c r="F240" s="998"/>
      <c r="G240" s="1010">
        <f t="shared" si="124"/>
        <v>-5.7366654004908924E-7</v>
      </c>
      <c r="H240" s="1010"/>
      <c r="I240" s="1010"/>
      <c r="J240" s="996"/>
      <c r="K240" s="1010"/>
      <c r="L240" s="1010"/>
      <c r="M240" s="1010"/>
      <c r="N240" s="996"/>
      <c r="O240" s="1010">
        <f t="shared" si="125"/>
        <v>0</v>
      </c>
      <c r="P240" s="1010"/>
      <c r="Q240" s="1010"/>
      <c r="R240" s="996"/>
      <c r="S240" s="1010"/>
      <c r="T240" s="1010"/>
      <c r="U240" s="1010"/>
      <c r="V240" s="996"/>
      <c r="W240" s="1010"/>
      <c r="X240" s="1010"/>
      <c r="Y240" s="1010"/>
      <c r="Z240" s="996"/>
      <c r="AA240" s="1010">
        <f t="shared" si="102"/>
        <v>0</v>
      </c>
      <c r="AB240" s="1010"/>
      <c r="AC240" s="1010"/>
      <c r="AD240" s="996"/>
      <c r="AE240" s="1010">
        <f t="shared" si="103"/>
        <v>0</v>
      </c>
      <c r="AF240" s="1010"/>
      <c r="AG240" s="1010"/>
      <c r="AH240" s="996"/>
      <c r="AI240" s="1010">
        <f t="shared" si="104"/>
        <v>0</v>
      </c>
      <c r="AJ240" s="1010"/>
      <c r="AK240" s="1010"/>
      <c r="AL240" s="996"/>
      <c r="AM240" s="1010"/>
      <c r="AN240" s="1010"/>
      <c r="AO240" s="1010"/>
      <c r="AP240" s="996"/>
      <c r="AQ240" s="1010"/>
      <c r="AR240" s="1010"/>
      <c r="AS240" s="1010"/>
      <c r="AT240" s="996"/>
      <c r="AU240" s="1010"/>
      <c r="AV240" s="1010"/>
      <c r="AW240" s="1010"/>
      <c r="AX240" s="996"/>
      <c r="AY240" s="1010"/>
      <c r="AZ240" s="1010"/>
      <c r="BA240" s="1010"/>
      <c r="BB240" s="996"/>
      <c r="BC240" s="1010"/>
      <c r="BD240" s="1010"/>
      <c r="BE240" s="1010"/>
      <c r="BF240" s="996"/>
      <c r="BG240" s="1010">
        <f t="shared" si="109"/>
        <v>0</v>
      </c>
      <c r="BH240" s="1010"/>
      <c r="BI240" s="1010"/>
      <c r="BJ240" s="996"/>
      <c r="BK240" s="1010">
        <f t="shared" si="110"/>
        <v>0</v>
      </c>
      <c r="BL240" s="1010"/>
      <c r="BM240" s="1010"/>
      <c r="BN240" s="996"/>
      <c r="BO240" s="1010">
        <f t="shared" si="111"/>
        <v>0</v>
      </c>
      <c r="BP240" s="1010"/>
      <c r="BQ240" s="1010"/>
      <c r="BS240" s="1010">
        <f t="shared" si="112"/>
        <v>0</v>
      </c>
      <c r="BT240" s="1010"/>
      <c r="BU240" s="1010"/>
      <c r="BW240" s="1010">
        <f t="shared" si="113"/>
        <v>0</v>
      </c>
      <c r="BX240" s="1010"/>
      <c r="BY240" s="1010"/>
      <c r="CA240" s="1010">
        <f t="shared" si="114"/>
        <v>0</v>
      </c>
      <c r="CB240" s="1010"/>
      <c r="CC240" s="1010"/>
      <c r="CE240" s="1010">
        <f t="shared" si="115"/>
        <v>0</v>
      </c>
      <c r="CF240" s="1010"/>
      <c r="CG240" s="1010"/>
      <c r="CI240" s="1010">
        <f t="shared" si="116"/>
        <v>0</v>
      </c>
      <c r="CJ240" s="1010"/>
      <c r="CK240" s="1010"/>
      <c r="CM240" s="1010">
        <f t="shared" si="117"/>
        <v>0</v>
      </c>
      <c r="CN240" s="1010"/>
      <c r="CO240" s="1010"/>
      <c r="CQ240" s="1010">
        <f t="shared" si="118"/>
        <v>0</v>
      </c>
      <c r="CR240" s="1010"/>
      <c r="CS240" s="1010"/>
      <c r="CU240" s="1010">
        <f t="shared" si="119"/>
        <v>0</v>
      </c>
      <c r="CV240" s="1010"/>
      <c r="CW240" s="1010"/>
      <c r="CY240" s="1010">
        <f t="shared" si="120"/>
        <v>0</v>
      </c>
      <c r="CZ240" s="1010"/>
      <c r="DA240" s="1010"/>
      <c r="DC240" s="1010">
        <f t="shared" si="121"/>
        <v>0</v>
      </c>
      <c r="DD240" s="1010"/>
      <c r="DE240" s="1010"/>
      <c r="DG240" s="1010">
        <f t="shared" si="122"/>
        <v>0</v>
      </c>
      <c r="DH240" s="1010"/>
      <c r="DI240" s="1010"/>
      <c r="DK240" s="1010">
        <f t="shared" si="123"/>
        <v>0</v>
      </c>
      <c r="DL240" s="1010"/>
      <c r="DM240" s="1010"/>
      <c r="DO240" s="1010"/>
      <c r="DP240" s="1010"/>
      <c r="DQ240" s="1010"/>
      <c r="DS240" s="1010"/>
      <c r="DT240" s="1010"/>
      <c r="DU240" s="1010"/>
      <c r="DW240" s="1010"/>
      <c r="DX240" s="1010"/>
      <c r="DY240" s="1010"/>
      <c r="EA240" s="1010"/>
      <c r="EB240" s="1010"/>
      <c r="EC240" s="1010"/>
    </row>
    <row r="241" spans="2:133" ht="14.25" customHeight="1">
      <c r="B241" s="1978">
        <f t="shared" si="100"/>
        <v>52596</v>
      </c>
      <c r="C241" s="1010">
        <f t="shared" si="97"/>
        <v>-5.7366654004908924E-7</v>
      </c>
      <c r="D241" s="1010">
        <f t="shared" si="98"/>
        <v>0</v>
      </c>
      <c r="E241" s="1010">
        <f t="shared" si="99"/>
        <v>0</v>
      </c>
      <c r="F241" s="998"/>
      <c r="G241" s="1010">
        <f t="shared" si="124"/>
        <v>-5.7366654004908924E-7</v>
      </c>
      <c r="H241" s="1010"/>
      <c r="I241" s="1010"/>
      <c r="J241" s="996"/>
      <c r="K241" s="1010"/>
      <c r="L241" s="1010"/>
      <c r="M241" s="1010"/>
      <c r="N241" s="996"/>
      <c r="O241" s="1010">
        <f t="shared" si="125"/>
        <v>0</v>
      </c>
      <c r="P241" s="1010"/>
      <c r="Q241" s="1010"/>
      <c r="R241" s="996"/>
      <c r="S241" s="1010"/>
      <c r="T241" s="1010"/>
      <c r="U241" s="1010"/>
      <c r="V241" s="996"/>
      <c r="W241" s="1010"/>
      <c r="X241" s="1010"/>
      <c r="Y241" s="1010"/>
      <c r="Z241" s="996"/>
      <c r="AA241" s="1010">
        <f t="shared" si="102"/>
        <v>0</v>
      </c>
      <c r="AB241" s="1010"/>
      <c r="AC241" s="1010"/>
      <c r="AD241" s="996"/>
      <c r="AE241" s="1010">
        <f t="shared" si="103"/>
        <v>0</v>
      </c>
      <c r="AF241" s="1010"/>
      <c r="AG241" s="1010"/>
      <c r="AH241" s="996"/>
      <c r="AI241" s="1010">
        <f t="shared" si="104"/>
        <v>0</v>
      </c>
      <c r="AJ241" s="1010"/>
      <c r="AK241" s="1010"/>
      <c r="AL241" s="996"/>
      <c r="AM241" s="1010"/>
      <c r="AN241" s="1010"/>
      <c r="AO241" s="1010"/>
      <c r="AP241" s="996"/>
      <c r="AQ241" s="1010"/>
      <c r="AR241" s="1010"/>
      <c r="AS241" s="1010"/>
      <c r="AT241" s="996"/>
      <c r="AU241" s="1010"/>
      <c r="AV241" s="1010"/>
      <c r="AW241" s="1010"/>
      <c r="AX241" s="996"/>
      <c r="AY241" s="1010"/>
      <c r="AZ241" s="1010"/>
      <c r="BA241" s="1010"/>
      <c r="BB241" s="996"/>
      <c r="BC241" s="1010"/>
      <c r="BD241" s="1010"/>
      <c r="BE241" s="1010"/>
      <c r="BF241" s="996"/>
      <c r="BG241" s="1010">
        <f t="shared" si="109"/>
        <v>0</v>
      </c>
      <c r="BH241" s="1010"/>
      <c r="BI241" s="1010"/>
      <c r="BJ241" s="996"/>
      <c r="BK241" s="1010">
        <f t="shared" si="110"/>
        <v>0</v>
      </c>
      <c r="BL241" s="1010"/>
      <c r="BM241" s="1010"/>
      <c r="BN241" s="996"/>
      <c r="BO241" s="1010">
        <f t="shared" si="111"/>
        <v>0</v>
      </c>
      <c r="BP241" s="1010"/>
      <c r="BQ241" s="1010"/>
      <c r="BS241" s="1010">
        <f t="shared" si="112"/>
        <v>0</v>
      </c>
      <c r="BT241" s="1010"/>
      <c r="BU241" s="1010"/>
      <c r="BW241" s="1010">
        <f t="shared" si="113"/>
        <v>0</v>
      </c>
      <c r="BX241" s="1010"/>
      <c r="BY241" s="1010"/>
      <c r="CA241" s="1010">
        <f t="shared" si="114"/>
        <v>0</v>
      </c>
      <c r="CB241" s="1010"/>
      <c r="CC241" s="1010"/>
      <c r="CE241" s="1010">
        <f t="shared" si="115"/>
        <v>0</v>
      </c>
      <c r="CF241" s="1010"/>
      <c r="CG241" s="1010"/>
      <c r="CI241" s="1010">
        <f t="shared" si="116"/>
        <v>0</v>
      </c>
      <c r="CJ241" s="1010"/>
      <c r="CK241" s="1010"/>
      <c r="CM241" s="1010">
        <f t="shared" si="117"/>
        <v>0</v>
      </c>
      <c r="CN241" s="1010"/>
      <c r="CO241" s="1010"/>
      <c r="CQ241" s="1010">
        <f t="shared" si="118"/>
        <v>0</v>
      </c>
      <c r="CR241" s="1010"/>
      <c r="CS241" s="1010"/>
      <c r="CU241" s="1010">
        <f t="shared" si="119"/>
        <v>0</v>
      </c>
      <c r="CV241" s="1010"/>
      <c r="CW241" s="1010"/>
      <c r="CY241" s="1010">
        <f t="shared" si="120"/>
        <v>0</v>
      </c>
      <c r="CZ241" s="1010"/>
      <c r="DA241" s="1010"/>
      <c r="DC241" s="1010">
        <f t="shared" si="121"/>
        <v>0</v>
      </c>
      <c r="DD241" s="1010"/>
      <c r="DE241" s="1010"/>
      <c r="DG241" s="1010">
        <f t="shared" si="122"/>
        <v>0</v>
      </c>
      <c r="DH241" s="1010"/>
      <c r="DI241" s="1010"/>
      <c r="DK241" s="1010">
        <f t="shared" si="123"/>
        <v>0</v>
      </c>
      <c r="DL241" s="1010"/>
      <c r="DM241" s="1010"/>
      <c r="DO241" s="1010"/>
      <c r="DP241" s="1010"/>
      <c r="DQ241" s="1010"/>
      <c r="DS241" s="1010"/>
      <c r="DT241" s="1010"/>
      <c r="DU241" s="1010"/>
      <c r="DW241" s="1010"/>
      <c r="DX241" s="1010"/>
      <c r="DY241" s="1010"/>
      <c r="EA241" s="1010"/>
      <c r="EB241" s="1010"/>
      <c r="EC241" s="1010"/>
    </row>
    <row r="242" spans="2:133" ht="14.25" customHeight="1">
      <c r="B242" s="1978">
        <f t="shared" si="100"/>
        <v>52627</v>
      </c>
      <c r="C242" s="1010">
        <f t="shared" si="97"/>
        <v>-5.7366654004908924E-7</v>
      </c>
      <c r="D242" s="1010">
        <f t="shared" si="98"/>
        <v>0</v>
      </c>
      <c r="E242" s="1010">
        <f t="shared" si="99"/>
        <v>0</v>
      </c>
      <c r="F242" s="998"/>
      <c r="G242" s="1010">
        <f t="shared" si="124"/>
        <v>-5.7366654004908924E-7</v>
      </c>
      <c r="H242" s="1010"/>
      <c r="I242" s="1010"/>
      <c r="J242" s="996"/>
      <c r="K242" s="1010"/>
      <c r="L242" s="1010"/>
      <c r="M242" s="1010"/>
      <c r="N242" s="996"/>
      <c r="O242" s="1010">
        <f t="shared" si="125"/>
        <v>0</v>
      </c>
      <c r="P242" s="1010"/>
      <c r="Q242" s="1010"/>
      <c r="R242" s="996"/>
      <c r="S242" s="1010"/>
      <c r="T242" s="1010"/>
      <c r="U242" s="1010"/>
      <c r="V242" s="996"/>
      <c r="W242" s="1010"/>
      <c r="X242" s="1010"/>
      <c r="Y242" s="1010"/>
      <c r="Z242" s="996"/>
      <c r="AA242" s="1010">
        <f t="shared" si="102"/>
        <v>0</v>
      </c>
      <c r="AB242" s="1010"/>
      <c r="AC242" s="1010"/>
      <c r="AD242" s="996"/>
      <c r="AE242" s="1010">
        <f t="shared" si="103"/>
        <v>0</v>
      </c>
      <c r="AF242" s="1010"/>
      <c r="AG242" s="1010"/>
      <c r="AH242" s="996"/>
      <c r="AI242" s="1010">
        <f t="shared" si="104"/>
        <v>0</v>
      </c>
      <c r="AJ242" s="1010"/>
      <c r="AK242" s="1010"/>
      <c r="AL242" s="996"/>
      <c r="AM242" s="1010"/>
      <c r="AN242" s="1010"/>
      <c r="AO242" s="1010"/>
      <c r="AP242" s="996"/>
      <c r="AQ242" s="1010"/>
      <c r="AR242" s="1010"/>
      <c r="AS242" s="1010"/>
      <c r="AT242" s="996"/>
      <c r="AU242" s="1010"/>
      <c r="AV242" s="1010"/>
      <c r="AW242" s="1010"/>
      <c r="AX242" s="996"/>
      <c r="AY242" s="1010"/>
      <c r="AZ242" s="1010"/>
      <c r="BA242" s="1010"/>
      <c r="BB242" s="996"/>
      <c r="BC242" s="1010"/>
      <c r="BD242" s="1010"/>
      <c r="BE242" s="1010"/>
      <c r="BF242" s="996"/>
      <c r="BG242" s="1010">
        <f t="shared" si="109"/>
        <v>0</v>
      </c>
      <c r="BH242" s="1010"/>
      <c r="BI242" s="1010"/>
      <c r="BJ242" s="996"/>
      <c r="BK242" s="1010">
        <f t="shared" si="110"/>
        <v>0</v>
      </c>
      <c r="BL242" s="1010"/>
      <c r="BM242" s="1010"/>
      <c r="BN242" s="996"/>
      <c r="BO242" s="1010">
        <f t="shared" si="111"/>
        <v>0</v>
      </c>
      <c r="BP242" s="1010"/>
      <c r="BQ242" s="1010"/>
      <c r="BS242" s="1010">
        <f t="shared" si="112"/>
        <v>0</v>
      </c>
      <c r="BT242" s="1010"/>
      <c r="BU242" s="1010"/>
      <c r="BW242" s="1010">
        <f t="shared" si="113"/>
        <v>0</v>
      </c>
      <c r="BX242" s="1010"/>
      <c r="BY242" s="1010"/>
      <c r="CA242" s="1010">
        <f t="shared" si="114"/>
        <v>0</v>
      </c>
      <c r="CB242" s="1010"/>
      <c r="CC242" s="1010"/>
      <c r="CE242" s="1010">
        <f t="shared" si="115"/>
        <v>0</v>
      </c>
      <c r="CF242" s="1010"/>
      <c r="CG242" s="1010"/>
      <c r="CI242" s="1010">
        <f t="shared" si="116"/>
        <v>0</v>
      </c>
      <c r="CJ242" s="1010"/>
      <c r="CK242" s="1010"/>
      <c r="CM242" s="1010">
        <f t="shared" si="117"/>
        <v>0</v>
      </c>
      <c r="CN242" s="1010"/>
      <c r="CO242" s="1010"/>
      <c r="CQ242" s="1010">
        <f t="shared" si="118"/>
        <v>0</v>
      </c>
      <c r="CR242" s="1010"/>
      <c r="CS242" s="1010"/>
      <c r="CU242" s="1010">
        <f t="shared" si="119"/>
        <v>0</v>
      </c>
      <c r="CV242" s="1010"/>
      <c r="CW242" s="1010"/>
      <c r="CY242" s="1010">
        <f t="shared" si="120"/>
        <v>0</v>
      </c>
      <c r="CZ242" s="1010"/>
      <c r="DA242" s="1010"/>
      <c r="DC242" s="1010">
        <f t="shared" si="121"/>
        <v>0</v>
      </c>
      <c r="DD242" s="1010"/>
      <c r="DE242" s="1010"/>
      <c r="DG242" s="1010">
        <f t="shared" si="122"/>
        <v>0</v>
      </c>
      <c r="DH242" s="1010"/>
      <c r="DI242" s="1010"/>
      <c r="DK242" s="1010">
        <f t="shared" si="123"/>
        <v>0</v>
      </c>
      <c r="DL242" s="1010"/>
      <c r="DM242" s="1010"/>
      <c r="DO242" s="1010"/>
      <c r="DP242" s="1010"/>
      <c r="DQ242" s="1010"/>
      <c r="DS242" s="1010"/>
      <c r="DT242" s="1010"/>
      <c r="DU242" s="1010"/>
      <c r="DW242" s="1010"/>
      <c r="DX242" s="1010"/>
      <c r="DY242" s="1010"/>
      <c r="EA242" s="1010"/>
      <c r="EB242" s="1010"/>
      <c r="EC242" s="1010"/>
    </row>
    <row r="243" spans="2:133" ht="14.25" customHeight="1">
      <c r="B243" s="1978">
        <f t="shared" si="100"/>
        <v>52656</v>
      </c>
      <c r="C243" s="1010">
        <f t="shared" si="97"/>
        <v>-5.7366654004908924E-7</v>
      </c>
      <c r="D243" s="1010">
        <f t="shared" si="98"/>
        <v>0</v>
      </c>
      <c r="E243" s="1010">
        <f t="shared" si="99"/>
        <v>0</v>
      </c>
      <c r="F243" s="998"/>
      <c r="G243" s="1010">
        <f t="shared" si="124"/>
        <v>-5.7366654004908924E-7</v>
      </c>
      <c r="H243" s="1010"/>
      <c r="I243" s="1010"/>
      <c r="J243" s="996"/>
      <c r="K243" s="1010"/>
      <c r="L243" s="1010"/>
      <c r="M243" s="1010"/>
      <c r="N243" s="996"/>
      <c r="O243" s="1010">
        <f t="shared" si="125"/>
        <v>0</v>
      </c>
      <c r="P243" s="1010"/>
      <c r="Q243" s="1010"/>
      <c r="R243" s="996"/>
      <c r="S243" s="1010"/>
      <c r="T243" s="1010"/>
      <c r="U243" s="1010"/>
      <c r="V243" s="996"/>
      <c r="W243" s="1010"/>
      <c r="X243" s="1010"/>
      <c r="Y243" s="1010"/>
      <c r="Z243" s="996"/>
      <c r="AA243" s="1010">
        <f t="shared" si="102"/>
        <v>0</v>
      </c>
      <c r="AB243" s="1010"/>
      <c r="AC243" s="1010"/>
      <c r="AD243" s="996"/>
      <c r="AE243" s="1010">
        <f t="shared" si="103"/>
        <v>0</v>
      </c>
      <c r="AF243" s="1010"/>
      <c r="AG243" s="1010"/>
      <c r="AH243" s="996"/>
      <c r="AI243" s="1010">
        <f t="shared" si="104"/>
        <v>0</v>
      </c>
      <c r="AJ243" s="1010"/>
      <c r="AK243" s="1010"/>
      <c r="AL243" s="996"/>
      <c r="AM243" s="1010"/>
      <c r="AN243" s="1010"/>
      <c r="AO243" s="1010"/>
      <c r="AP243" s="996"/>
      <c r="AQ243" s="1010"/>
      <c r="AR243" s="1010"/>
      <c r="AS243" s="1010"/>
      <c r="AT243" s="996"/>
      <c r="AU243" s="1010"/>
      <c r="AV243" s="1010"/>
      <c r="AW243" s="1010"/>
      <c r="AX243" s="996"/>
      <c r="AY243" s="1010"/>
      <c r="AZ243" s="1010"/>
      <c r="BA243" s="1010"/>
      <c r="BB243" s="996"/>
      <c r="BC243" s="1010"/>
      <c r="BD243" s="1010"/>
      <c r="BE243" s="1010"/>
      <c r="BF243" s="996"/>
      <c r="BG243" s="1010">
        <f t="shared" si="109"/>
        <v>0</v>
      </c>
      <c r="BH243" s="1010"/>
      <c r="BI243" s="1010"/>
      <c r="BJ243" s="996"/>
      <c r="BK243" s="1010">
        <f t="shared" si="110"/>
        <v>0</v>
      </c>
      <c r="BL243" s="1010"/>
      <c r="BM243" s="1010"/>
      <c r="BN243" s="996"/>
      <c r="BO243" s="1010">
        <f t="shared" si="111"/>
        <v>0</v>
      </c>
      <c r="BP243" s="1010"/>
      <c r="BQ243" s="1010"/>
      <c r="BS243" s="1010">
        <f t="shared" si="112"/>
        <v>0</v>
      </c>
      <c r="BT243" s="1010"/>
      <c r="BU243" s="1010"/>
      <c r="BW243" s="1010">
        <f t="shared" si="113"/>
        <v>0</v>
      </c>
      <c r="BX243" s="1010"/>
      <c r="BY243" s="1010"/>
      <c r="CA243" s="1010">
        <f t="shared" si="114"/>
        <v>0</v>
      </c>
      <c r="CB243" s="1010"/>
      <c r="CC243" s="1010"/>
      <c r="CE243" s="1010">
        <f t="shared" si="115"/>
        <v>0</v>
      </c>
      <c r="CF243" s="1010"/>
      <c r="CG243" s="1010"/>
      <c r="CI243" s="1010">
        <f t="shared" si="116"/>
        <v>0</v>
      </c>
      <c r="CJ243" s="1010"/>
      <c r="CK243" s="1010"/>
      <c r="CM243" s="1010">
        <f t="shared" si="117"/>
        <v>0</v>
      </c>
      <c r="CN243" s="1010"/>
      <c r="CO243" s="1010"/>
      <c r="CQ243" s="1010">
        <f t="shared" si="118"/>
        <v>0</v>
      </c>
      <c r="CR243" s="1010"/>
      <c r="CS243" s="1010"/>
      <c r="CU243" s="1010">
        <f t="shared" si="119"/>
        <v>0</v>
      </c>
      <c r="CV243" s="1010"/>
      <c r="CW243" s="1010"/>
      <c r="CY243" s="1010">
        <f t="shared" si="120"/>
        <v>0</v>
      </c>
      <c r="CZ243" s="1010"/>
      <c r="DA243" s="1010"/>
      <c r="DC243" s="1010">
        <f t="shared" si="121"/>
        <v>0</v>
      </c>
      <c r="DD243" s="1010"/>
      <c r="DE243" s="1010"/>
      <c r="DG243" s="1010">
        <f t="shared" si="122"/>
        <v>0</v>
      </c>
      <c r="DH243" s="1010"/>
      <c r="DI243" s="1010"/>
      <c r="DK243" s="1010">
        <f t="shared" si="123"/>
        <v>0</v>
      </c>
      <c r="DL243" s="1010"/>
      <c r="DM243" s="1010"/>
      <c r="DO243" s="1010"/>
      <c r="DP243" s="1010"/>
      <c r="DQ243" s="1010"/>
      <c r="DS243" s="1010"/>
      <c r="DT243" s="1010"/>
      <c r="DU243" s="1010"/>
      <c r="DW243" s="1010"/>
      <c r="DX243" s="1010"/>
      <c r="DY243" s="1010"/>
      <c r="EA243" s="1010"/>
      <c r="EB243" s="1010"/>
      <c r="EC243" s="1010"/>
    </row>
    <row r="244" spans="2:133" ht="14.25" customHeight="1">
      <c r="B244" s="1978">
        <f t="shared" si="100"/>
        <v>52687</v>
      </c>
      <c r="C244" s="1010">
        <f t="shared" si="97"/>
        <v>-5.7366654004908924E-7</v>
      </c>
      <c r="D244" s="1010">
        <f t="shared" si="98"/>
        <v>0</v>
      </c>
      <c r="E244" s="1010">
        <f t="shared" si="99"/>
        <v>0</v>
      </c>
      <c r="F244" s="998"/>
      <c r="G244" s="1010">
        <f t="shared" si="124"/>
        <v>-5.7366654004908924E-7</v>
      </c>
      <c r="H244" s="1010"/>
      <c r="I244" s="1010"/>
      <c r="J244" s="996"/>
      <c r="K244" s="1010"/>
      <c r="L244" s="1010"/>
      <c r="M244" s="1010"/>
      <c r="N244" s="996"/>
      <c r="O244" s="1010">
        <f t="shared" si="125"/>
        <v>0</v>
      </c>
      <c r="P244" s="1010"/>
      <c r="Q244" s="1010"/>
      <c r="R244" s="996"/>
      <c r="S244" s="1010"/>
      <c r="T244" s="1010"/>
      <c r="U244" s="1010"/>
      <c r="V244" s="996"/>
      <c r="W244" s="1010"/>
      <c r="X244" s="1010"/>
      <c r="Y244" s="1010"/>
      <c r="Z244" s="996"/>
      <c r="AA244" s="1010">
        <f t="shared" si="102"/>
        <v>0</v>
      </c>
      <c r="AB244" s="1010"/>
      <c r="AC244" s="1010"/>
      <c r="AD244" s="996"/>
      <c r="AE244" s="1010">
        <f t="shared" si="103"/>
        <v>0</v>
      </c>
      <c r="AF244" s="1010"/>
      <c r="AG244" s="1010"/>
      <c r="AH244" s="996"/>
      <c r="AI244" s="1010">
        <f t="shared" si="104"/>
        <v>0</v>
      </c>
      <c r="AJ244" s="1010"/>
      <c r="AK244" s="1010"/>
      <c r="AL244" s="996"/>
      <c r="AM244" s="1010"/>
      <c r="AN244" s="1010"/>
      <c r="AO244" s="1010"/>
      <c r="AP244" s="996"/>
      <c r="AQ244" s="1010"/>
      <c r="AR244" s="1010"/>
      <c r="AS244" s="1010"/>
      <c r="AT244" s="996"/>
      <c r="AU244" s="1010"/>
      <c r="AV244" s="1010"/>
      <c r="AW244" s="1010"/>
      <c r="AX244" s="996"/>
      <c r="AY244" s="1010"/>
      <c r="AZ244" s="1010"/>
      <c r="BA244" s="1010"/>
      <c r="BB244" s="996"/>
      <c r="BC244" s="1010"/>
      <c r="BD244" s="1010"/>
      <c r="BE244" s="1010"/>
      <c r="BF244" s="996"/>
      <c r="BG244" s="1010">
        <f t="shared" si="109"/>
        <v>0</v>
      </c>
      <c r="BH244" s="1010"/>
      <c r="BI244" s="1010"/>
      <c r="BJ244" s="996"/>
      <c r="BK244" s="1010">
        <f t="shared" si="110"/>
        <v>0</v>
      </c>
      <c r="BL244" s="1010"/>
      <c r="BM244" s="1010"/>
      <c r="BN244" s="996"/>
      <c r="BO244" s="1010">
        <f t="shared" si="111"/>
        <v>0</v>
      </c>
      <c r="BP244" s="1010"/>
      <c r="BQ244" s="1010"/>
      <c r="BS244" s="1010">
        <f t="shared" si="112"/>
        <v>0</v>
      </c>
      <c r="BT244" s="1010"/>
      <c r="BU244" s="1010"/>
      <c r="BW244" s="1010">
        <f t="shared" si="113"/>
        <v>0</v>
      </c>
      <c r="BX244" s="1010"/>
      <c r="BY244" s="1010"/>
      <c r="CA244" s="1010">
        <f t="shared" si="114"/>
        <v>0</v>
      </c>
      <c r="CB244" s="1010"/>
      <c r="CC244" s="1010"/>
      <c r="CE244" s="1010">
        <f t="shared" si="115"/>
        <v>0</v>
      </c>
      <c r="CF244" s="1010"/>
      <c r="CG244" s="1010"/>
      <c r="CI244" s="1010">
        <f t="shared" si="116"/>
        <v>0</v>
      </c>
      <c r="CJ244" s="1010"/>
      <c r="CK244" s="1010"/>
      <c r="CM244" s="1010">
        <f t="shared" si="117"/>
        <v>0</v>
      </c>
      <c r="CN244" s="1010"/>
      <c r="CO244" s="1010"/>
      <c r="CQ244" s="1010">
        <f t="shared" si="118"/>
        <v>0</v>
      </c>
      <c r="CR244" s="1010"/>
      <c r="CS244" s="1010"/>
      <c r="CU244" s="1010">
        <f t="shared" si="119"/>
        <v>0</v>
      </c>
      <c r="CV244" s="1010"/>
      <c r="CW244" s="1010"/>
      <c r="CY244" s="1010">
        <f t="shared" si="120"/>
        <v>0</v>
      </c>
      <c r="CZ244" s="1010"/>
      <c r="DA244" s="1010"/>
      <c r="DC244" s="1010">
        <f t="shared" si="121"/>
        <v>0</v>
      </c>
      <c r="DD244" s="1010"/>
      <c r="DE244" s="1010"/>
      <c r="DG244" s="1010">
        <f t="shared" si="122"/>
        <v>0</v>
      </c>
      <c r="DH244" s="1010"/>
      <c r="DI244" s="1010"/>
      <c r="DK244" s="1010">
        <f t="shared" si="123"/>
        <v>0</v>
      </c>
      <c r="DL244" s="1010"/>
      <c r="DM244" s="1010"/>
      <c r="DO244" s="1010"/>
      <c r="DP244" s="1010"/>
      <c r="DQ244" s="1010"/>
      <c r="DS244" s="1010"/>
      <c r="DT244" s="1010"/>
      <c r="DU244" s="1010"/>
      <c r="DW244" s="1010"/>
      <c r="DX244" s="1010"/>
      <c r="DY244" s="1010"/>
      <c r="EA244" s="1010"/>
      <c r="EB244" s="1010"/>
      <c r="EC244" s="1010"/>
    </row>
    <row r="245" spans="2:133" ht="14.25" customHeight="1">
      <c r="B245" s="1978">
        <f t="shared" si="100"/>
        <v>52717</v>
      </c>
      <c r="C245" s="1010">
        <f t="shared" si="97"/>
        <v>-5.7366654004908924E-7</v>
      </c>
      <c r="D245" s="1010">
        <f t="shared" si="98"/>
        <v>0</v>
      </c>
      <c r="E245" s="1010">
        <f t="shared" si="99"/>
        <v>0</v>
      </c>
      <c r="F245" s="998"/>
      <c r="G245" s="1010">
        <f t="shared" si="124"/>
        <v>-5.7366654004908924E-7</v>
      </c>
      <c r="H245" s="1010"/>
      <c r="I245" s="1010"/>
      <c r="J245" s="996"/>
      <c r="K245" s="1010"/>
      <c r="L245" s="1010"/>
      <c r="M245" s="1010"/>
      <c r="N245" s="996"/>
      <c r="O245" s="1010">
        <f t="shared" si="125"/>
        <v>0</v>
      </c>
      <c r="P245" s="1010"/>
      <c r="Q245" s="1010"/>
      <c r="R245" s="996"/>
      <c r="S245" s="1010"/>
      <c r="T245" s="1010"/>
      <c r="U245" s="1010"/>
      <c r="V245" s="996"/>
      <c r="W245" s="1010"/>
      <c r="X245" s="1010"/>
      <c r="Y245" s="1010"/>
      <c r="Z245" s="996"/>
      <c r="AA245" s="1010">
        <f t="shared" si="102"/>
        <v>0</v>
      </c>
      <c r="AB245" s="1010"/>
      <c r="AC245" s="1010"/>
      <c r="AD245" s="996"/>
      <c r="AE245" s="1010">
        <f t="shared" si="103"/>
        <v>0</v>
      </c>
      <c r="AF245" s="1010"/>
      <c r="AG245" s="1010"/>
      <c r="AH245" s="996"/>
      <c r="AI245" s="1010">
        <f t="shared" si="104"/>
        <v>0</v>
      </c>
      <c r="AJ245" s="1010"/>
      <c r="AK245" s="1010"/>
      <c r="AL245" s="996"/>
      <c r="AM245" s="1010"/>
      <c r="AN245" s="1010"/>
      <c r="AO245" s="1010"/>
      <c r="AP245" s="996"/>
      <c r="AQ245" s="1010"/>
      <c r="AR245" s="1010"/>
      <c r="AS245" s="1010"/>
      <c r="AT245" s="996"/>
      <c r="AU245" s="1010"/>
      <c r="AV245" s="1010"/>
      <c r="AW245" s="1010"/>
      <c r="AX245" s="996"/>
      <c r="AY245" s="1010"/>
      <c r="AZ245" s="1010"/>
      <c r="BA245" s="1010"/>
      <c r="BB245" s="996"/>
      <c r="BC245" s="1010"/>
      <c r="BD245" s="1010"/>
      <c r="BE245" s="1010"/>
      <c r="BF245" s="996"/>
      <c r="BG245" s="1010">
        <f t="shared" si="109"/>
        <v>0</v>
      </c>
      <c r="BH245" s="1010"/>
      <c r="BI245" s="1010"/>
      <c r="BJ245" s="996"/>
      <c r="BK245" s="1010">
        <f t="shared" si="110"/>
        <v>0</v>
      </c>
      <c r="BL245" s="1010"/>
      <c r="BM245" s="1010"/>
      <c r="BN245" s="996"/>
      <c r="BO245" s="1010">
        <f t="shared" si="111"/>
        <v>0</v>
      </c>
      <c r="BP245" s="1010"/>
      <c r="BQ245" s="1010"/>
      <c r="BS245" s="1010">
        <f t="shared" si="112"/>
        <v>0</v>
      </c>
      <c r="BT245" s="1010"/>
      <c r="BU245" s="1010"/>
      <c r="BW245" s="1010">
        <f t="shared" si="113"/>
        <v>0</v>
      </c>
      <c r="BX245" s="1010"/>
      <c r="BY245" s="1010"/>
      <c r="CA245" s="1010">
        <f t="shared" si="114"/>
        <v>0</v>
      </c>
      <c r="CB245" s="1010"/>
      <c r="CC245" s="1010"/>
      <c r="CE245" s="1010">
        <f t="shared" si="115"/>
        <v>0</v>
      </c>
      <c r="CF245" s="1010"/>
      <c r="CG245" s="1010"/>
      <c r="CI245" s="1010">
        <f t="shared" si="116"/>
        <v>0</v>
      </c>
      <c r="CJ245" s="1010"/>
      <c r="CK245" s="1010"/>
      <c r="CM245" s="1010">
        <f t="shared" si="117"/>
        <v>0</v>
      </c>
      <c r="CN245" s="1010"/>
      <c r="CO245" s="1010"/>
      <c r="CQ245" s="1010">
        <f t="shared" si="118"/>
        <v>0</v>
      </c>
      <c r="CR245" s="1010"/>
      <c r="CS245" s="1010"/>
      <c r="CU245" s="1010">
        <f t="shared" si="119"/>
        <v>0</v>
      </c>
      <c r="CV245" s="1010"/>
      <c r="CW245" s="1010"/>
      <c r="CY245" s="1010">
        <f t="shared" si="120"/>
        <v>0</v>
      </c>
      <c r="CZ245" s="1010"/>
      <c r="DA245" s="1010"/>
      <c r="DC245" s="1010">
        <f t="shared" si="121"/>
        <v>0</v>
      </c>
      <c r="DD245" s="1010"/>
      <c r="DE245" s="1010"/>
      <c r="DG245" s="1010">
        <f t="shared" si="122"/>
        <v>0</v>
      </c>
      <c r="DH245" s="1010"/>
      <c r="DI245" s="1010"/>
      <c r="DK245" s="1010">
        <f t="shared" si="123"/>
        <v>0</v>
      </c>
      <c r="DL245" s="1010"/>
      <c r="DM245" s="1010"/>
      <c r="DO245" s="1010"/>
      <c r="DP245" s="1010"/>
      <c r="DQ245" s="1010"/>
      <c r="DS245" s="1010"/>
      <c r="DT245" s="1010"/>
      <c r="DU245" s="1010"/>
      <c r="DW245" s="1010"/>
      <c r="DX245" s="1010"/>
      <c r="DY245" s="1010"/>
      <c r="EA245" s="1010"/>
      <c r="EB245" s="1010"/>
      <c r="EC245" s="1010"/>
    </row>
    <row r="246" spans="2:133" ht="14.25" customHeight="1">
      <c r="B246" s="1978">
        <f t="shared" si="100"/>
        <v>52748</v>
      </c>
      <c r="C246" s="1010">
        <f t="shared" si="97"/>
        <v>-5.7366654004908924E-7</v>
      </c>
      <c r="D246" s="1010">
        <f t="shared" si="98"/>
        <v>0</v>
      </c>
      <c r="E246" s="1010">
        <f t="shared" si="99"/>
        <v>0</v>
      </c>
      <c r="F246" s="998"/>
      <c r="G246" s="1010">
        <f t="shared" si="124"/>
        <v>-5.7366654004908924E-7</v>
      </c>
      <c r="H246" s="1010"/>
      <c r="I246" s="1010"/>
      <c r="J246" s="996"/>
      <c r="K246" s="1010"/>
      <c r="L246" s="1010"/>
      <c r="M246" s="1010"/>
      <c r="N246" s="996"/>
      <c r="O246" s="1010">
        <f t="shared" si="125"/>
        <v>0</v>
      </c>
      <c r="P246" s="1010"/>
      <c r="Q246" s="1010"/>
      <c r="R246" s="996"/>
      <c r="S246" s="1010"/>
      <c r="T246" s="1010"/>
      <c r="U246" s="1010"/>
      <c r="V246" s="996"/>
      <c r="W246" s="1010"/>
      <c r="X246" s="1010"/>
      <c r="Y246" s="1010"/>
      <c r="Z246" s="996"/>
      <c r="AA246" s="1010">
        <f t="shared" si="102"/>
        <v>0</v>
      </c>
      <c r="AB246" s="1010"/>
      <c r="AC246" s="1010"/>
      <c r="AD246" s="996"/>
      <c r="AE246" s="1010">
        <f t="shared" si="103"/>
        <v>0</v>
      </c>
      <c r="AF246" s="1010"/>
      <c r="AG246" s="1010"/>
      <c r="AH246" s="996"/>
      <c r="AI246" s="1010">
        <f t="shared" si="104"/>
        <v>0</v>
      </c>
      <c r="AJ246" s="1010"/>
      <c r="AK246" s="1010"/>
      <c r="AL246" s="996"/>
      <c r="AM246" s="1010"/>
      <c r="AN246" s="1010"/>
      <c r="AO246" s="1010"/>
      <c r="AP246" s="996"/>
      <c r="AQ246" s="1010"/>
      <c r="AR246" s="1010"/>
      <c r="AS246" s="1010"/>
      <c r="AT246" s="996"/>
      <c r="AU246" s="1010"/>
      <c r="AV246" s="1010"/>
      <c r="AW246" s="1010"/>
      <c r="AX246" s="996"/>
      <c r="AY246" s="1010"/>
      <c r="AZ246" s="1010"/>
      <c r="BA246" s="1010"/>
      <c r="BB246" s="996"/>
      <c r="BC246" s="1010"/>
      <c r="BD246" s="1010"/>
      <c r="BE246" s="1010"/>
      <c r="BF246" s="996"/>
      <c r="BG246" s="1010">
        <f t="shared" si="109"/>
        <v>0</v>
      </c>
      <c r="BH246" s="1010"/>
      <c r="BI246" s="1010"/>
      <c r="BJ246" s="996"/>
      <c r="BK246" s="1010">
        <f t="shared" si="110"/>
        <v>0</v>
      </c>
      <c r="BL246" s="1010"/>
      <c r="BM246" s="1010"/>
      <c r="BN246" s="996"/>
      <c r="BO246" s="1010">
        <f t="shared" si="111"/>
        <v>0</v>
      </c>
      <c r="BP246" s="1010"/>
      <c r="BQ246" s="1010"/>
      <c r="BS246" s="1010">
        <f t="shared" si="112"/>
        <v>0</v>
      </c>
      <c r="BT246" s="1010"/>
      <c r="BU246" s="1010"/>
      <c r="BW246" s="1010">
        <f t="shared" si="113"/>
        <v>0</v>
      </c>
      <c r="BX246" s="1010"/>
      <c r="BY246" s="1010"/>
      <c r="CA246" s="1010">
        <f t="shared" si="114"/>
        <v>0</v>
      </c>
      <c r="CB246" s="1010"/>
      <c r="CC246" s="1010"/>
      <c r="CE246" s="1010">
        <f t="shared" si="115"/>
        <v>0</v>
      </c>
      <c r="CF246" s="1010"/>
      <c r="CG246" s="1010"/>
      <c r="CI246" s="1010">
        <f t="shared" si="116"/>
        <v>0</v>
      </c>
      <c r="CJ246" s="1010"/>
      <c r="CK246" s="1010"/>
      <c r="CM246" s="1010">
        <f t="shared" si="117"/>
        <v>0</v>
      </c>
      <c r="CN246" s="1010"/>
      <c r="CO246" s="1010"/>
      <c r="CQ246" s="1010">
        <f t="shared" si="118"/>
        <v>0</v>
      </c>
      <c r="CR246" s="1010"/>
      <c r="CS246" s="1010"/>
      <c r="CU246" s="1010">
        <f t="shared" si="119"/>
        <v>0</v>
      </c>
      <c r="CV246" s="1010"/>
      <c r="CW246" s="1010"/>
      <c r="CY246" s="1010">
        <f t="shared" si="120"/>
        <v>0</v>
      </c>
      <c r="CZ246" s="1010"/>
      <c r="DA246" s="1010"/>
      <c r="DC246" s="1010">
        <f t="shared" si="121"/>
        <v>0</v>
      </c>
      <c r="DD246" s="1010"/>
      <c r="DE246" s="1010"/>
      <c r="DG246" s="1010">
        <f t="shared" si="122"/>
        <v>0</v>
      </c>
      <c r="DH246" s="1010"/>
      <c r="DI246" s="1010"/>
      <c r="DK246" s="1010">
        <f t="shared" si="123"/>
        <v>0</v>
      </c>
      <c r="DL246" s="1010"/>
      <c r="DM246" s="1010"/>
      <c r="DO246" s="1010"/>
      <c r="DP246" s="1010"/>
      <c r="DQ246" s="1010"/>
      <c r="DS246" s="1010"/>
      <c r="DT246" s="1010"/>
      <c r="DU246" s="1010"/>
      <c r="DW246" s="1010"/>
      <c r="DX246" s="1010"/>
      <c r="DY246" s="1010"/>
      <c r="EA246" s="1010"/>
      <c r="EB246" s="1010"/>
      <c r="EC246" s="1010"/>
    </row>
    <row r="247" spans="2:133" ht="14.25" customHeight="1">
      <c r="B247" s="1978">
        <f t="shared" si="100"/>
        <v>52778</v>
      </c>
      <c r="C247" s="1010">
        <f t="shared" si="97"/>
        <v>-5.7366654004908924E-7</v>
      </c>
      <c r="D247" s="1010">
        <f t="shared" si="98"/>
        <v>0</v>
      </c>
      <c r="E247" s="1010">
        <f t="shared" si="99"/>
        <v>0</v>
      </c>
      <c r="F247" s="998"/>
      <c r="G247" s="1010">
        <f t="shared" si="124"/>
        <v>-5.7366654004908924E-7</v>
      </c>
      <c r="H247" s="1010"/>
      <c r="I247" s="1010"/>
      <c r="J247" s="996"/>
      <c r="K247" s="1010"/>
      <c r="L247" s="1010"/>
      <c r="M247" s="1010"/>
      <c r="N247" s="996"/>
      <c r="O247" s="1010">
        <f t="shared" si="125"/>
        <v>0</v>
      </c>
      <c r="P247" s="1010"/>
      <c r="Q247" s="1010"/>
      <c r="R247" s="996"/>
      <c r="S247" s="1010"/>
      <c r="T247" s="1010"/>
      <c r="U247" s="1010"/>
      <c r="V247" s="996"/>
      <c r="W247" s="1010"/>
      <c r="X247" s="1010"/>
      <c r="Y247" s="1010"/>
      <c r="Z247" s="996"/>
      <c r="AA247" s="1010">
        <f t="shared" si="102"/>
        <v>0</v>
      </c>
      <c r="AB247" s="1010"/>
      <c r="AC247" s="1010"/>
      <c r="AD247" s="996"/>
      <c r="AE247" s="1010">
        <f t="shared" si="103"/>
        <v>0</v>
      </c>
      <c r="AF247" s="1010"/>
      <c r="AG247" s="1010"/>
      <c r="AH247" s="996"/>
      <c r="AI247" s="1010">
        <f t="shared" si="104"/>
        <v>0</v>
      </c>
      <c r="AJ247" s="1010"/>
      <c r="AK247" s="1010"/>
      <c r="AL247" s="996"/>
      <c r="AM247" s="1010"/>
      <c r="AN247" s="1010"/>
      <c r="AO247" s="1010"/>
      <c r="AP247" s="996"/>
      <c r="AQ247" s="1010"/>
      <c r="AR247" s="1010"/>
      <c r="AS247" s="1010"/>
      <c r="AT247" s="996"/>
      <c r="AU247" s="1010"/>
      <c r="AV247" s="1010"/>
      <c r="AW247" s="1010"/>
      <c r="AX247" s="996"/>
      <c r="AY247" s="1010"/>
      <c r="AZ247" s="1010"/>
      <c r="BA247" s="1010"/>
      <c r="BB247" s="996"/>
      <c r="BC247" s="1010"/>
      <c r="BD247" s="1010"/>
      <c r="BE247" s="1010"/>
      <c r="BF247" s="996"/>
      <c r="BG247" s="1010">
        <f t="shared" si="109"/>
        <v>0</v>
      </c>
      <c r="BH247" s="1010"/>
      <c r="BI247" s="1010"/>
      <c r="BJ247" s="996"/>
      <c r="BK247" s="1010">
        <f t="shared" si="110"/>
        <v>0</v>
      </c>
      <c r="BL247" s="1010"/>
      <c r="BM247" s="1010"/>
      <c r="BN247" s="996"/>
      <c r="BO247" s="1010">
        <f t="shared" si="111"/>
        <v>0</v>
      </c>
      <c r="BP247" s="1010"/>
      <c r="BQ247" s="1010"/>
      <c r="BS247" s="1010">
        <f t="shared" si="112"/>
        <v>0</v>
      </c>
      <c r="BT247" s="1010"/>
      <c r="BU247" s="1010"/>
      <c r="BW247" s="1010">
        <f t="shared" si="113"/>
        <v>0</v>
      </c>
      <c r="BX247" s="1010"/>
      <c r="BY247" s="1010"/>
      <c r="CA247" s="1010">
        <f t="shared" si="114"/>
        <v>0</v>
      </c>
      <c r="CB247" s="1010"/>
      <c r="CC247" s="1010"/>
      <c r="CE247" s="1010">
        <f t="shared" si="115"/>
        <v>0</v>
      </c>
      <c r="CF247" s="1010"/>
      <c r="CG247" s="1010"/>
      <c r="CI247" s="1010">
        <f t="shared" si="116"/>
        <v>0</v>
      </c>
      <c r="CJ247" s="1010"/>
      <c r="CK247" s="1010"/>
      <c r="CM247" s="1010">
        <f t="shared" si="117"/>
        <v>0</v>
      </c>
      <c r="CN247" s="1010"/>
      <c r="CO247" s="1010"/>
      <c r="CQ247" s="1010">
        <f t="shared" si="118"/>
        <v>0</v>
      </c>
      <c r="CR247" s="1010"/>
      <c r="CS247" s="1010"/>
      <c r="CU247" s="1010">
        <f t="shared" si="119"/>
        <v>0</v>
      </c>
      <c r="CV247" s="1010"/>
      <c r="CW247" s="1010"/>
      <c r="CY247" s="1010">
        <f t="shared" si="120"/>
        <v>0</v>
      </c>
      <c r="CZ247" s="1010"/>
      <c r="DA247" s="1010"/>
      <c r="DC247" s="1010">
        <f t="shared" si="121"/>
        <v>0</v>
      </c>
      <c r="DD247" s="1010"/>
      <c r="DE247" s="1010"/>
      <c r="DG247" s="1010">
        <f t="shared" si="122"/>
        <v>0</v>
      </c>
      <c r="DH247" s="1010"/>
      <c r="DI247" s="1010"/>
      <c r="DK247" s="1010">
        <f t="shared" si="123"/>
        <v>0</v>
      </c>
      <c r="DL247" s="1010"/>
      <c r="DM247" s="1010"/>
      <c r="DO247" s="1010"/>
      <c r="DP247" s="1010"/>
      <c r="DQ247" s="1010"/>
      <c r="DS247" s="1010"/>
      <c r="DT247" s="1010"/>
      <c r="DU247" s="1010"/>
      <c r="DW247" s="1010"/>
      <c r="DX247" s="1010"/>
      <c r="DY247" s="1010"/>
      <c r="EA247" s="1010"/>
      <c r="EB247" s="1010"/>
      <c r="EC247" s="1010"/>
    </row>
    <row r="248" spans="2:133" ht="14.25" customHeight="1">
      <c r="B248" s="1978">
        <f t="shared" si="100"/>
        <v>52809</v>
      </c>
      <c r="C248" s="1010">
        <f t="shared" si="97"/>
        <v>-5.7366654004908924E-7</v>
      </c>
      <c r="D248" s="1010">
        <f t="shared" si="98"/>
        <v>0</v>
      </c>
      <c r="E248" s="1010">
        <f t="shared" si="99"/>
        <v>0</v>
      </c>
      <c r="F248" s="998"/>
      <c r="G248" s="1010">
        <f t="shared" si="124"/>
        <v>-5.7366654004908924E-7</v>
      </c>
      <c r="H248" s="1010"/>
      <c r="I248" s="1010"/>
      <c r="J248" s="996"/>
      <c r="K248" s="1010"/>
      <c r="L248" s="1010"/>
      <c r="M248" s="1010"/>
      <c r="N248" s="996"/>
      <c r="O248" s="1010">
        <f t="shared" si="125"/>
        <v>0</v>
      </c>
      <c r="P248" s="1010"/>
      <c r="Q248" s="1010"/>
      <c r="R248" s="996"/>
      <c r="S248" s="1010"/>
      <c r="T248" s="1010"/>
      <c r="U248" s="1010"/>
      <c r="V248" s="996"/>
      <c r="W248" s="1010"/>
      <c r="X248" s="1010"/>
      <c r="Y248" s="1010"/>
      <c r="Z248" s="996"/>
      <c r="AA248" s="1010">
        <f t="shared" si="102"/>
        <v>0</v>
      </c>
      <c r="AB248" s="1010"/>
      <c r="AC248" s="1010"/>
      <c r="AD248" s="996"/>
      <c r="AE248" s="1010">
        <f t="shared" si="103"/>
        <v>0</v>
      </c>
      <c r="AF248" s="1010"/>
      <c r="AG248" s="1010"/>
      <c r="AH248" s="996"/>
      <c r="AI248" s="1010">
        <f t="shared" si="104"/>
        <v>0</v>
      </c>
      <c r="AJ248" s="1010"/>
      <c r="AK248" s="1010"/>
      <c r="AL248" s="996"/>
      <c r="AM248" s="1010"/>
      <c r="AN248" s="1010"/>
      <c r="AO248" s="1010"/>
      <c r="AP248" s="996"/>
      <c r="AQ248" s="1010"/>
      <c r="AR248" s="1010"/>
      <c r="AS248" s="1010"/>
      <c r="AT248" s="996"/>
      <c r="AU248" s="1010"/>
      <c r="AV248" s="1010"/>
      <c r="AW248" s="1010"/>
      <c r="AX248" s="996"/>
      <c r="AY248" s="1010"/>
      <c r="AZ248" s="1010"/>
      <c r="BA248" s="1010"/>
      <c r="BB248" s="996"/>
      <c r="BC248" s="1010"/>
      <c r="BD248" s="1010"/>
      <c r="BE248" s="1010"/>
      <c r="BF248" s="996"/>
      <c r="BG248" s="1010">
        <f t="shared" si="109"/>
        <v>0</v>
      </c>
      <c r="BH248" s="1010"/>
      <c r="BI248" s="1010"/>
      <c r="BJ248" s="996"/>
      <c r="BK248" s="1010">
        <f t="shared" si="110"/>
        <v>0</v>
      </c>
      <c r="BL248" s="1010"/>
      <c r="BM248" s="1010"/>
      <c r="BN248" s="996"/>
      <c r="BO248" s="1010">
        <f t="shared" si="111"/>
        <v>0</v>
      </c>
      <c r="BP248" s="1010"/>
      <c r="BQ248" s="1010"/>
      <c r="BS248" s="1010">
        <f t="shared" si="112"/>
        <v>0</v>
      </c>
      <c r="BT248" s="1010"/>
      <c r="BU248" s="1010"/>
      <c r="BW248" s="1010">
        <f t="shared" si="113"/>
        <v>0</v>
      </c>
      <c r="BX248" s="1010"/>
      <c r="BY248" s="1010"/>
      <c r="CA248" s="1010">
        <f t="shared" si="114"/>
        <v>0</v>
      </c>
      <c r="CB248" s="1010"/>
      <c r="CC248" s="1010"/>
      <c r="CE248" s="1010">
        <f t="shared" si="115"/>
        <v>0</v>
      </c>
      <c r="CF248" s="1010"/>
      <c r="CG248" s="1010"/>
      <c r="CI248" s="1010">
        <f t="shared" si="116"/>
        <v>0</v>
      </c>
      <c r="CJ248" s="1010"/>
      <c r="CK248" s="1010"/>
      <c r="CM248" s="1010">
        <f t="shared" si="117"/>
        <v>0</v>
      </c>
      <c r="CN248" s="1010"/>
      <c r="CO248" s="1010"/>
      <c r="CQ248" s="1010">
        <f t="shared" si="118"/>
        <v>0</v>
      </c>
      <c r="CR248" s="1010"/>
      <c r="CS248" s="1010"/>
      <c r="CU248" s="1010">
        <f t="shared" si="119"/>
        <v>0</v>
      </c>
      <c r="CV248" s="1010"/>
      <c r="CW248" s="1010"/>
      <c r="CY248" s="1010">
        <f t="shared" si="120"/>
        <v>0</v>
      </c>
      <c r="CZ248" s="1010"/>
      <c r="DA248" s="1010"/>
      <c r="DC248" s="1010">
        <f t="shared" si="121"/>
        <v>0</v>
      </c>
      <c r="DD248" s="1010"/>
      <c r="DE248" s="1010"/>
      <c r="DG248" s="1010">
        <f t="shared" si="122"/>
        <v>0</v>
      </c>
      <c r="DH248" s="1010"/>
      <c r="DI248" s="1010"/>
      <c r="DK248" s="1010">
        <f t="shared" si="123"/>
        <v>0</v>
      </c>
      <c r="DL248" s="1010"/>
      <c r="DM248" s="1010"/>
      <c r="DO248" s="1010"/>
      <c r="DP248" s="1010"/>
      <c r="DQ248" s="1010"/>
      <c r="DS248" s="1010"/>
      <c r="DT248" s="1010"/>
      <c r="DU248" s="1010"/>
      <c r="DW248" s="1010"/>
      <c r="DX248" s="1010"/>
      <c r="DY248" s="1010"/>
      <c r="EA248" s="1010"/>
      <c r="EB248" s="1010"/>
      <c r="EC248" s="1010"/>
    </row>
    <row r="249" spans="2:133" ht="14.25" customHeight="1">
      <c r="B249" s="1978">
        <f t="shared" si="100"/>
        <v>52840</v>
      </c>
      <c r="C249" s="1010">
        <f t="shared" si="97"/>
        <v>-5.7366654004908924E-7</v>
      </c>
      <c r="D249" s="1010">
        <f t="shared" si="98"/>
        <v>0</v>
      </c>
      <c r="E249" s="1010">
        <f t="shared" si="99"/>
        <v>0</v>
      </c>
      <c r="F249" s="998"/>
      <c r="G249" s="1010">
        <f t="shared" si="124"/>
        <v>-5.7366654004908924E-7</v>
      </c>
      <c r="H249" s="1010"/>
      <c r="I249" s="1010"/>
      <c r="J249" s="996"/>
      <c r="K249" s="1010"/>
      <c r="L249" s="1010"/>
      <c r="M249" s="1010"/>
      <c r="N249" s="996"/>
      <c r="O249" s="1010">
        <f t="shared" si="125"/>
        <v>0</v>
      </c>
      <c r="P249" s="1010"/>
      <c r="Q249" s="1010"/>
      <c r="R249" s="996"/>
      <c r="S249" s="1010"/>
      <c r="T249" s="1010"/>
      <c r="U249" s="1010"/>
      <c r="V249" s="996"/>
      <c r="W249" s="1010"/>
      <c r="X249" s="1010"/>
      <c r="Y249" s="1010"/>
      <c r="Z249" s="996"/>
      <c r="AA249" s="1010">
        <f t="shared" si="102"/>
        <v>0</v>
      </c>
      <c r="AB249" s="1010"/>
      <c r="AC249" s="1010"/>
      <c r="AD249" s="996"/>
      <c r="AE249" s="1010">
        <f t="shared" si="103"/>
        <v>0</v>
      </c>
      <c r="AF249" s="1010"/>
      <c r="AG249" s="1010"/>
      <c r="AH249" s="996"/>
      <c r="AI249" s="1010">
        <f t="shared" si="104"/>
        <v>0</v>
      </c>
      <c r="AJ249" s="1010"/>
      <c r="AK249" s="1010"/>
      <c r="AL249" s="996"/>
      <c r="AM249" s="1010"/>
      <c r="AN249" s="1010"/>
      <c r="AO249" s="1010"/>
      <c r="AP249" s="996"/>
      <c r="AQ249" s="1010"/>
      <c r="AR249" s="1010"/>
      <c r="AS249" s="1010"/>
      <c r="AT249" s="996"/>
      <c r="AU249" s="1010"/>
      <c r="AV249" s="1010"/>
      <c r="AW249" s="1010"/>
      <c r="AX249" s="996"/>
      <c r="AY249" s="1010"/>
      <c r="AZ249" s="1010"/>
      <c r="BA249" s="1010"/>
      <c r="BB249" s="996"/>
      <c r="BC249" s="1010"/>
      <c r="BD249" s="1010"/>
      <c r="BE249" s="1010"/>
      <c r="BF249" s="996"/>
      <c r="BG249" s="1010">
        <f t="shared" si="109"/>
        <v>0</v>
      </c>
      <c r="BH249" s="1010"/>
      <c r="BI249" s="1010"/>
      <c r="BJ249" s="996"/>
      <c r="BK249" s="1010">
        <f t="shared" si="110"/>
        <v>0</v>
      </c>
      <c r="BL249" s="1010"/>
      <c r="BM249" s="1010"/>
      <c r="BN249" s="996"/>
      <c r="BO249" s="1010">
        <f t="shared" si="111"/>
        <v>0</v>
      </c>
      <c r="BP249" s="1010"/>
      <c r="BQ249" s="1010"/>
      <c r="BS249" s="1010">
        <f t="shared" si="112"/>
        <v>0</v>
      </c>
      <c r="BT249" s="1010"/>
      <c r="BU249" s="1010"/>
      <c r="BW249" s="1010">
        <f t="shared" si="113"/>
        <v>0</v>
      </c>
      <c r="BX249" s="1010"/>
      <c r="BY249" s="1010"/>
      <c r="CA249" s="1010">
        <f t="shared" si="114"/>
        <v>0</v>
      </c>
      <c r="CB249" s="1010"/>
      <c r="CC249" s="1010"/>
      <c r="CE249" s="1010">
        <f t="shared" si="115"/>
        <v>0</v>
      </c>
      <c r="CF249" s="1010"/>
      <c r="CG249" s="1010"/>
      <c r="CI249" s="1010">
        <f t="shared" si="116"/>
        <v>0</v>
      </c>
      <c r="CJ249" s="1010"/>
      <c r="CK249" s="1010"/>
      <c r="CM249" s="1010">
        <f t="shared" si="117"/>
        <v>0</v>
      </c>
      <c r="CN249" s="1010"/>
      <c r="CO249" s="1010"/>
      <c r="CQ249" s="1010">
        <f t="shared" si="118"/>
        <v>0</v>
      </c>
      <c r="CR249" s="1010"/>
      <c r="CS249" s="1010"/>
      <c r="CU249" s="1010">
        <f t="shared" si="119"/>
        <v>0</v>
      </c>
      <c r="CV249" s="1010"/>
      <c r="CW249" s="1010"/>
      <c r="CY249" s="1010">
        <f t="shared" si="120"/>
        <v>0</v>
      </c>
      <c r="CZ249" s="1010"/>
      <c r="DA249" s="1010"/>
      <c r="DC249" s="1010">
        <f t="shared" si="121"/>
        <v>0</v>
      </c>
      <c r="DD249" s="1010"/>
      <c r="DE249" s="1010"/>
      <c r="DG249" s="1010">
        <f t="shared" si="122"/>
        <v>0</v>
      </c>
      <c r="DH249" s="1010"/>
      <c r="DI249" s="1010"/>
      <c r="DK249" s="1010">
        <f t="shared" si="123"/>
        <v>0</v>
      </c>
      <c r="DL249" s="1010"/>
      <c r="DM249" s="1010"/>
      <c r="DO249" s="1010"/>
      <c r="DP249" s="1010"/>
      <c r="DQ249" s="1010"/>
      <c r="DS249" s="1010"/>
      <c r="DT249" s="1010"/>
      <c r="DU249" s="1010"/>
      <c r="DW249" s="1010"/>
      <c r="DX249" s="1010"/>
      <c r="DY249" s="1010"/>
      <c r="EA249" s="1010"/>
      <c r="EB249" s="1010"/>
      <c r="EC249" s="1010"/>
    </row>
    <row r="250" spans="2:133" ht="14.25" customHeight="1">
      <c r="B250" s="1978">
        <f t="shared" si="100"/>
        <v>52870</v>
      </c>
      <c r="C250" s="1010">
        <f t="shared" si="97"/>
        <v>-5.7366654004908924E-7</v>
      </c>
      <c r="D250" s="1010">
        <f t="shared" si="98"/>
        <v>0</v>
      </c>
      <c r="E250" s="1010">
        <f t="shared" si="99"/>
        <v>0</v>
      </c>
      <c r="F250" s="998"/>
      <c r="G250" s="1010">
        <f t="shared" si="124"/>
        <v>-5.7366654004908924E-7</v>
      </c>
      <c r="H250" s="1010"/>
      <c r="I250" s="1010"/>
      <c r="J250" s="996"/>
      <c r="K250" s="1010"/>
      <c r="L250" s="1010"/>
      <c r="M250" s="1010"/>
      <c r="N250" s="996"/>
      <c r="O250" s="1010">
        <f t="shared" si="125"/>
        <v>0</v>
      </c>
      <c r="P250" s="1010"/>
      <c r="Q250" s="1010"/>
      <c r="R250" s="996"/>
      <c r="S250" s="1010"/>
      <c r="T250" s="1010"/>
      <c r="U250" s="1010"/>
      <c r="V250" s="996"/>
      <c r="W250" s="1010"/>
      <c r="X250" s="1010"/>
      <c r="Y250" s="1010"/>
      <c r="Z250" s="996"/>
      <c r="AA250" s="1010">
        <f t="shared" si="102"/>
        <v>0</v>
      </c>
      <c r="AB250" s="1010"/>
      <c r="AC250" s="1010"/>
      <c r="AD250" s="996"/>
      <c r="AE250" s="1010">
        <f t="shared" si="103"/>
        <v>0</v>
      </c>
      <c r="AF250" s="1010"/>
      <c r="AG250" s="1010"/>
      <c r="AH250" s="996"/>
      <c r="AI250" s="1010">
        <f t="shared" si="104"/>
        <v>0</v>
      </c>
      <c r="AJ250" s="1010"/>
      <c r="AK250" s="1010"/>
      <c r="AL250" s="996"/>
      <c r="AM250" s="1010"/>
      <c r="AN250" s="1010"/>
      <c r="AO250" s="1010"/>
      <c r="AP250" s="996"/>
      <c r="AQ250" s="1010"/>
      <c r="AR250" s="1010"/>
      <c r="AS250" s="1010"/>
      <c r="AT250" s="996"/>
      <c r="AU250" s="1010"/>
      <c r="AV250" s="1010"/>
      <c r="AW250" s="1010"/>
      <c r="AX250" s="996"/>
      <c r="AY250" s="1010"/>
      <c r="AZ250" s="1010"/>
      <c r="BA250" s="1010"/>
      <c r="BB250" s="996"/>
      <c r="BC250" s="1010"/>
      <c r="BD250" s="1010"/>
      <c r="BE250" s="1010"/>
      <c r="BF250" s="996"/>
      <c r="BG250" s="1010">
        <f t="shared" si="109"/>
        <v>0</v>
      </c>
      <c r="BH250" s="1010"/>
      <c r="BI250" s="1010"/>
      <c r="BJ250" s="996"/>
      <c r="BK250" s="1010">
        <f t="shared" si="110"/>
        <v>0</v>
      </c>
      <c r="BL250" s="1010"/>
      <c r="BM250" s="1010"/>
      <c r="BN250" s="996"/>
      <c r="BO250" s="1010">
        <f t="shared" si="111"/>
        <v>0</v>
      </c>
      <c r="BP250" s="1010"/>
      <c r="BQ250" s="1010"/>
      <c r="BS250" s="1010">
        <f t="shared" si="112"/>
        <v>0</v>
      </c>
      <c r="BT250" s="1010"/>
      <c r="BU250" s="1010"/>
      <c r="BW250" s="1010">
        <f t="shared" si="113"/>
        <v>0</v>
      </c>
      <c r="BX250" s="1010"/>
      <c r="BY250" s="1010"/>
      <c r="CA250" s="1010">
        <f t="shared" si="114"/>
        <v>0</v>
      </c>
      <c r="CB250" s="1010"/>
      <c r="CC250" s="1010"/>
      <c r="CE250" s="1010">
        <f t="shared" si="115"/>
        <v>0</v>
      </c>
      <c r="CF250" s="1010"/>
      <c r="CG250" s="1010"/>
      <c r="CI250" s="1010">
        <f t="shared" si="116"/>
        <v>0</v>
      </c>
      <c r="CJ250" s="1010"/>
      <c r="CK250" s="1010"/>
      <c r="CM250" s="1010">
        <f t="shared" si="117"/>
        <v>0</v>
      </c>
      <c r="CN250" s="1010"/>
      <c r="CO250" s="1010"/>
      <c r="CQ250" s="1010">
        <f t="shared" si="118"/>
        <v>0</v>
      </c>
      <c r="CR250" s="1010"/>
      <c r="CS250" s="1010"/>
      <c r="CU250" s="1010">
        <f t="shared" si="119"/>
        <v>0</v>
      </c>
      <c r="CV250" s="1010"/>
      <c r="CW250" s="1010"/>
      <c r="CY250" s="1010">
        <f t="shared" si="120"/>
        <v>0</v>
      </c>
      <c r="CZ250" s="1010"/>
      <c r="DA250" s="1010"/>
      <c r="DC250" s="1010">
        <f t="shared" si="121"/>
        <v>0</v>
      </c>
      <c r="DD250" s="1010"/>
      <c r="DE250" s="1010"/>
      <c r="DG250" s="1010">
        <f t="shared" si="122"/>
        <v>0</v>
      </c>
      <c r="DH250" s="1010"/>
      <c r="DI250" s="1010"/>
      <c r="DK250" s="1010">
        <f t="shared" si="123"/>
        <v>0</v>
      </c>
      <c r="DL250" s="1010"/>
      <c r="DM250" s="1010"/>
      <c r="DO250" s="1010"/>
      <c r="DP250" s="1010"/>
      <c r="DQ250" s="1010"/>
      <c r="DS250" s="1010"/>
      <c r="DT250" s="1010"/>
      <c r="DU250" s="1010"/>
      <c r="DW250" s="1010"/>
      <c r="DX250" s="1010"/>
      <c r="DY250" s="1010"/>
      <c r="EA250" s="1010"/>
      <c r="EB250" s="1010"/>
      <c r="EC250" s="1010"/>
    </row>
    <row r="251" spans="2:133" ht="14.25" customHeight="1">
      <c r="B251" s="1978">
        <f t="shared" si="100"/>
        <v>52901</v>
      </c>
      <c r="C251" s="1010">
        <f t="shared" si="97"/>
        <v>-5.7366654004908924E-7</v>
      </c>
      <c r="D251" s="1010">
        <f t="shared" si="98"/>
        <v>0</v>
      </c>
      <c r="E251" s="1010">
        <f t="shared" si="99"/>
        <v>0</v>
      </c>
      <c r="F251" s="998"/>
      <c r="G251" s="1010">
        <f t="shared" si="124"/>
        <v>-5.7366654004908924E-7</v>
      </c>
      <c r="H251" s="1010"/>
      <c r="I251" s="1010"/>
      <c r="J251" s="996"/>
      <c r="K251" s="1010"/>
      <c r="L251" s="1010"/>
      <c r="M251" s="1010"/>
      <c r="N251" s="996"/>
      <c r="O251" s="1010">
        <f t="shared" si="125"/>
        <v>0</v>
      </c>
      <c r="P251" s="1010"/>
      <c r="Q251" s="1010"/>
      <c r="R251" s="996"/>
      <c r="S251" s="1010"/>
      <c r="T251" s="1010"/>
      <c r="U251" s="1010"/>
      <c r="V251" s="996"/>
      <c r="W251" s="1010"/>
      <c r="X251" s="1010"/>
      <c r="Y251" s="1010"/>
      <c r="Z251" s="996"/>
      <c r="AA251" s="1010">
        <f t="shared" si="102"/>
        <v>0</v>
      </c>
      <c r="AB251" s="1010"/>
      <c r="AC251" s="1010"/>
      <c r="AD251" s="996"/>
      <c r="AE251" s="1010">
        <f t="shared" si="103"/>
        <v>0</v>
      </c>
      <c r="AF251" s="1010"/>
      <c r="AG251" s="1010"/>
      <c r="AH251" s="996"/>
      <c r="AI251" s="1010">
        <f t="shared" si="104"/>
        <v>0</v>
      </c>
      <c r="AJ251" s="1010"/>
      <c r="AK251" s="1010"/>
      <c r="AL251" s="996"/>
      <c r="AM251" s="1010"/>
      <c r="AN251" s="1010"/>
      <c r="AO251" s="1010"/>
      <c r="AP251" s="996"/>
      <c r="AQ251" s="1010"/>
      <c r="AR251" s="1010"/>
      <c r="AS251" s="1010"/>
      <c r="AT251" s="996"/>
      <c r="AU251" s="1010"/>
      <c r="AV251" s="1010"/>
      <c r="AW251" s="1010"/>
      <c r="AX251" s="996"/>
      <c r="AY251" s="1010"/>
      <c r="AZ251" s="1010"/>
      <c r="BA251" s="1010"/>
      <c r="BB251" s="996"/>
      <c r="BC251" s="1010"/>
      <c r="BD251" s="1010"/>
      <c r="BE251" s="1010"/>
      <c r="BF251" s="996"/>
      <c r="BG251" s="1010">
        <f t="shared" si="109"/>
        <v>0</v>
      </c>
      <c r="BH251" s="1010"/>
      <c r="BI251" s="1010"/>
      <c r="BJ251" s="996"/>
      <c r="BK251" s="1010">
        <f t="shared" si="110"/>
        <v>0</v>
      </c>
      <c r="BL251" s="1010"/>
      <c r="BM251" s="1010"/>
      <c r="BN251" s="996"/>
      <c r="BO251" s="1010">
        <f t="shared" si="111"/>
        <v>0</v>
      </c>
      <c r="BP251" s="1010"/>
      <c r="BQ251" s="1010"/>
      <c r="BS251" s="1010">
        <f t="shared" si="112"/>
        <v>0</v>
      </c>
      <c r="BT251" s="1010"/>
      <c r="BU251" s="1010"/>
      <c r="BW251" s="1010">
        <f t="shared" si="113"/>
        <v>0</v>
      </c>
      <c r="BX251" s="1010"/>
      <c r="BY251" s="1010"/>
      <c r="CA251" s="1010">
        <f t="shared" si="114"/>
        <v>0</v>
      </c>
      <c r="CB251" s="1010"/>
      <c r="CC251" s="1010"/>
      <c r="CE251" s="1010">
        <f t="shared" si="115"/>
        <v>0</v>
      </c>
      <c r="CF251" s="1010"/>
      <c r="CG251" s="1010"/>
      <c r="CI251" s="1010">
        <f t="shared" si="116"/>
        <v>0</v>
      </c>
      <c r="CJ251" s="1010"/>
      <c r="CK251" s="1010"/>
      <c r="CM251" s="1010">
        <f t="shared" si="117"/>
        <v>0</v>
      </c>
      <c r="CN251" s="1010"/>
      <c r="CO251" s="1010"/>
      <c r="CQ251" s="1010">
        <f t="shared" si="118"/>
        <v>0</v>
      </c>
      <c r="CR251" s="1010"/>
      <c r="CS251" s="1010"/>
      <c r="CU251" s="1010">
        <f t="shared" si="119"/>
        <v>0</v>
      </c>
      <c r="CV251" s="1010"/>
      <c r="CW251" s="1010"/>
      <c r="CY251" s="1010">
        <f t="shared" si="120"/>
        <v>0</v>
      </c>
      <c r="CZ251" s="1010"/>
      <c r="DA251" s="1010"/>
      <c r="DC251" s="1010">
        <f t="shared" si="121"/>
        <v>0</v>
      </c>
      <c r="DD251" s="1010"/>
      <c r="DE251" s="1010"/>
      <c r="DG251" s="1010">
        <f t="shared" si="122"/>
        <v>0</v>
      </c>
      <c r="DH251" s="1010"/>
      <c r="DI251" s="1010"/>
      <c r="DK251" s="1010">
        <f t="shared" si="123"/>
        <v>0</v>
      </c>
      <c r="DL251" s="1010"/>
      <c r="DM251" s="1010"/>
      <c r="DO251" s="1010"/>
      <c r="DP251" s="1010"/>
      <c r="DQ251" s="1010"/>
      <c r="DS251" s="1010"/>
      <c r="DT251" s="1010"/>
      <c r="DU251" s="1010"/>
      <c r="DW251" s="1010"/>
      <c r="DX251" s="1010"/>
      <c r="DY251" s="1010"/>
      <c r="EA251" s="1010"/>
      <c r="EB251" s="1010"/>
      <c r="EC251" s="1010"/>
    </row>
    <row r="252" spans="2:133" ht="14.25" customHeight="1">
      <c r="B252" s="1978">
        <f t="shared" si="100"/>
        <v>52931</v>
      </c>
      <c r="C252" s="1010">
        <f t="shared" si="97"/>
        <v>-5.7366654004908924E-7</v>
      </c>
      <c r="D252" s="1010">
        <f t="shared" si="98"/>
        <v>0</v>
      </c>
      <c r="E252" s="1010">
        <f t="shared" si="99"/>
        <v>0</v>
      </c>
      <c r="F252" s="998"/>
      <c r="G252" s="1010">
        <f t="shared" si="124"/>
        <v>-5.7366654004908924E-7</v>
      </c>
      <c r="H252" s="1010"/>
      <c r="I252" s="1010"/>
      <c r="J252" s="996"/>
      <c r="K252" s="1010"/>
      <c r="L252" s="1010"/>
      <c r="M252" s="1010"/>
      <c r="N252" s="996"/>
      <c r="O252" s="1010">
        <f t="shared" si="125"/>
        <v>0</v>
      </c>
      <c r="P252" s="1010"/>
      <c r="Q252" s="1010"/>
      <c r="R252" s="996"/>
      <c r="S252" s="1010"/>
      <c r="T252" s="1010"/>
      <c r="U252" s="1010"/>
      <c r="V252" s="996"/>
      <c r="W252" s="1010"/>
      <c r="X252" s="1010"/>
      <c r="Y252" s="1010"/>
      <c r="Z252" s="996"/>
      <c r="AA252" s="1010">
        <f t="shared" si="102"/>
        <v>0</v>
      </c>
      <c r="AB252" s="1010"/>
      <c r="AC252" s="1010"/>
      <c r="AD252" s="996"/>
      <c r="AE252" s="1010">
        <f t="shared" si="103"/>
        <v>0</v>
      </c>
      <c r="AF252" s="1010"/>
      <c r="AG252" s="1010"/>
      <c r="AH252" s="996"/>
      <c r="AI252" s="1010">
        <f t="shared" si="104"/>
        <v>0</v>
      </c>
      <c r="AJ252" s="1010"/>
      <c r="AK252" s="1010"/>
      <c r="AL252" s="996"/>
      <c r="AM252" s="1010"/>
      <c r="AN252" s="1010"/>
      <c r="AO252" s="1010"/>
      <c r="AP252" s="996"/>
      <c r="AQ252" s="1010"/>
      <c r="AR252" s="1010"/>
      <c r="AS252" s="1010"/>
      <c r="AT252" s="996"/>
      <c r="AU252" s="1010"/>
      <c r="AV252" s="1010"/>
      <c r="AW252" s="1010"/>
      <c r="AX252" s="996"/>
      <c r="AY252" s="1010"/>
      <c r="AZ252" s="1010"/>
      <c r="BA252" s="1010"/>
      <c r="BB252" s="996"/>
      <c r="BC252" s="1010"/>
      <c r="BD252" s="1010"/>
      <c r="BE252" s="1010"/>
      <c r="BF252" s="996"/>
      <c r="BG252" s="1010">
        <f t="shared" si="109"/>
        <v>0</v>
      </c>
      <c r="BH252" s="1010"/>
      <c r="BI252" s="1010"/>
      <c r="BJ252" s="996"/>
      <c r="BK252" s="1010">
        <f t="shared" si="110"/>
        <v>0</v>
      </c>
      <c r="BL252" s="1010"/>
      <c r="BM252" s="1010"/>
      <c r="BN252" s="996"/>
      <c r="BO252" s="1010">
        <f t="shared" si="111"/>
        <v>0</v>
      </c>
      <c r="BP252" s="1010"/>
      <c r="BQ252" s="1010"/>
      <c r="BS252" s="1010">
        <f t="shared" si="112"/>
        <v>0</v>
      </c>
      <c r="BT252" s="1010"/>
      <c r="BU252" s="1010"/>
      <c r="BW252" s="1010">
        <f t="shared" si="113"/>
        <v>0</v>
      </c>
      <c r="BX252" s="1010"/>
      <c r="BY252" s="1010"/>
      <c r="CA252" s="1010">
        <f t="shared" si="114"/>
        <v>0</v>
      </c>
      <c r="CB252" s="1010"/>
      <c r="CC252" s="1010"/>
      <c r="CE252" s="1010">
        <f t="shared" si="115"/>
        <v>0</v>
      </c>
      <c r="CF252" s="1010"/>
      <c r="CG252" s="1010"/>
      <c r="CI252" s="1010">
        <f t="shared" si="116"/>
        <v>0</v>
      </c>
      <c r="CJ252" s="1010"/>
      <c r="CK252" s="1010"/>
      <c r="CM252" s="1010">
        <f t="shared" si="117"/>
        <v>0</v>
      </c>
      <c r="CN252" s="1010"/>
      <c r="CO252" s="1010"/>
      <c r="CQ252" s="1010">
        <f t="shared" si="118"/>
        <v>0</v>
      </c>
      <c r="CR252" s="1010"/>
      <c r="CS252" s="1010"/>
      <c r="CU252" s="1010">
        <f t="shared" si="119"/>
        <v>0</v>
      </c>
      <c r="CV252" s="1010"/>
      <c r="CW252" s="1010"/>
      <c r="CY252" s="1010">
        <f t="shared" si="120"/>
        <v>0</v>
      </c>
      <c r="CZ252" s="1010"/>
      <c r="DA252" s="1010"/>
      <c r="DC252" s="1010">
        <f t="shared" si="121"/>
        <v>0</v>
      </c>
      <c r="DD252" s="1010"/>
      <c r="DE252" s="1010"/>
      <c r="DG252" s="1010">
        <f t="shared" si="122"/>
        <v>0</v>
      </c>
      <c r="DH252" s="1010"/>
      <c r="DI252" s="1010"/>
      <c r="DK252" s="1010">
        <f t="shared" si="123"/>
        <v>0</v>
      </c>
      <c r="DL252" s="1010"/>
      <c r="DM252" s="1010"/>
      <c r="DO252" s="1010"/>
      <c r="DP252" s="1010"/>
      <c r="DQ252" s="1010"/>
      <c r="DS252" s="1010"/>
      <c r="DT252" s="1010"/>
      <c r="DU252" s="1010"/>
      <c r="DW252" s="1010"/>
      <c r="DX252" s="1010"/>
      <c r="DY252" s="1010"/>
      <c r="EA252" s="1010"/>
      <c r="EB252" s="1010"/>
      <c r="EC252" s="1010"/>
    </row>
    <row r="253" spans="2:133" ht="14.25" customHeight="1">
      <c r="B253" s="1978">
        <f t="shared" si="100"/>
        <v>52962</v>
      </c>
      <c r="C253" s="1010">
        <f t="shared" si="97"/>
        <v>-5.7366654004908924E-7</v>
      </c>
      <c r="D253" s="1010">
        <f t="shared" si="98"/>
        <v>0</v>
      </c>
      <c r="E253" s="1010">
        <f t="shared" si="99"/>
        <v>0</v>
      </c>
      <c r="F253" s="998"/>
      <c r="G253" s="1010">
        <f t="shared" si="124"/>
        <v>-5.7366654004908924E-7</v>
      </c>
      <c r="H253" s="1010"/>
      <c r="I253" s="1010"/>
      <c r="J253" s="996"/>
      <c r="K253" s="1010"/>
      <c r="L253" s="1010"/>
      <c r="M253" s="1010"/>
      <c r="N253" s="996"/>
      <c r="O253" s="1010">
        <f t="shared" si="125"/>
        <v>0</v>
      </c>
      <c r="P253" s="1010"/>
      <c r="Q253" s="1010"/>
      <c r="R253" s="996"/>
      <c r="S253" s="1010"/>
      <c r="T253" s="1010"/>
      <c r="U253" s="1010"/>
      <c r="V253" s="996"/>
      <c r="W253" s="1010"/>
      <c r="X253" s="1010"/>
      <c r="Y253" s="1010"/>
      <c r="Z253" s="996"/>
      <c r="AA253" s="1010">
        <f t="shared" si="102"/>
        <v>0</v>
      </c>
      <c r="AB253" s="1010"/>
      <c r="AC253" s="1010"/>
      <c r="AD253" s="996"/>
      <c r="AE253" s="1010">
        <f t="shared" si="103"/>
        <v>0</v>
      </c>
      <c r="AF253" s="1010"/>
      <c r="AG253" s="1010"/>
      <c r="AH253" s="996"/>
      <c r="AI253" s="1010">
        <f t="shared" si="104"/>
        <v>0</v>
      </c>
      <c r="AJ253" s="1010"/>
      <c r="AK253" s="1010"/>
      <c r="AL253" s="996"/>
      <c r="AM253" s="1010"/>
      <c r="AN253" s="1010"/>
      <c r="AO253" s="1010"/>
      <c r="AP253" s="996"/>
      <c r="AQ253" s="1010"/>
      <c r="AR253" s="1010"/>
      <c r="AS253" s="1010"/>
      <c r="AT253" s="996"/>
      <c r="AU253" s="1010"/>
      <c r="AV253" s="1010"/>
      <c r="AW253" s="1010"/>
      <c r="AX253" s="996"/>
      <c r="AY253" s="1010"/>
      <c r="AZ253" s="1010"/>
      <c r="BA253" s="1010"/>
      <c r="BB253" s="996"/>
      <c r="BC253" s="1010"/>
      <c r="BD253" s="1010"/>
      <c r="BE253" s="1010"/>
      <c r="BF253" s="996"/>
      <c r="BG253" s="1010">
        <f t="shared" si="109"/>
        <v>0</v>
      </c>
      <c r="BH253" s="1010"/>
      <c r="BI253" s="1010"/>
      <c r="BJ253" s="996"/>
      <c r="BK253" s="1010">
        <f t="shared" si="110"/>
        <v>0</v>
      </c>
      <c r="BL253" s="1010"/>
      <c r="BM253" s="1010"/>
      <c r="BN253" s="996"/>
      <c r="BO253" s="1010">
        <f t="shared" si="111"/>
        <v>0</v>
      </c>
      <c r="BP253" s="1010"/>
      <c r="BQ253" s="1010"/>
      <c r="BS253" s="1010">
        <f t="shared" si="112"/>
        <v>0</v>
      </c>
      <c r="BT253" s="1010"/>
      <c r="BU253" s="1010"/>
      <c r="BW253" s="1010">
        <f t="shared" si="113"/>
        <v>0</v>
      </c>
      <c r="BX253" s="1010"/>
      <c r="BY253" s="1010"/>
      <c r="CA253" s="1010">
        <f t="shared" si="114"/>
        <v>0</v>
      </c>
      <c r="CB253" s="1010"/>
      <c r="CC253" s="1010"/>
      <c r="CE253" s="1010">
        <f t="shared" si="115"/>
        <v>0</v>
      </c>
      <c r="CF253" s="1010"/>
      <c r="CG253" s="1010"/>
      <c r="CI253" s="1010">
        <f t="shared" si="116"/>
        <v>0</v>
      </c>
      <c r="CJ253" s="1010"/>
      <c r="CK253" s="1010"/>
      <c r="CM253" s="1010">
        <f t="shared" si="117"/>
        <v>0</v>
      </c>
      <c r="CN253" s="1010"/>
      <c r="CO253" s="1010"/>
      <c r="CQ253" s="1010">
        <f t="shared" si="118"/>
        <v>0</v>
      </c>
      <c r="CR253" s="1010"/>
      <c r="CS253" s="1010"/>
      <c r="CU253" s="1010">
        <f t="shared" si="119"/>
        <v>0</v>
      </c>
      <c r="CV253" s="1010"/>
      <c r="CW253" s="1010"/>
      <c r="CY253" s="1010">
        <f t="shared" si="120"/>
        <v>0</v>
      </c>
      <c r="CZ253" s="1010"/>
      <c r="DA253" s="1010"/>
      <c r="DC253" s="1010">
        <f t="shared" si="121"/>
        <v>0</v>
      </c>
      <c r="DD253" s="1010"/>
      <c r="DE253" s="1010"/>
      <c r="DG253" s="1010">
        <f t="shared" si="122"/>
        <v>0</v>
      </c>
      <c r="DH253" s="1010"/>
      <c r="DI253" s="1010"/>
      <c r="DK253" s="1010">
        <f t="shared" si="123"/>
        <v>0</v>
      </c>
      <c r="DL253" s="1010"/>
      <c r="DM253" s="1010"/>
      <c r="DO253" s="1010"/>
      <c r="DP253" s="1010"/>
      <c r="DQ253" s="1010"/>
      <c r="DS253" s="1010"/>
      <c r="DT253" s="1010"/>
      <c r="DU253" s="1010"/>
      <c r="DW253" s="1010"/>
      <c r="DX253" s="1010"/>
      <c r="DY253" s="1010"/>
      <c r="EA253" s="1010"/>
      <c r="EB253" s="1010"/>
      <c r="EC253" s="1010"/>
    </row>
    <row r="254" spans="2:133" ht="14.25" customHeight="1">
      <c r="B254" s="1978">
        <f t="shared" si="100"/>
        <v>52993</v>
      </c>
      <c r="C254" s="1010">
        <f t="shared" si="97"/>
        <v>-5.7366654004908924E-7</v>
      </c>
      <c r="D254" s="1010">
        <f t="shared" si="98"/>
        <v>0</v>
      </c>
      <c r="E254" s="1010">
        <f t="shared" si="99"/>
        <v>0</v>
      </c>
      <c r="F254" s="998"/>
      <c r="G254" s="1010">
        <f t="shared" si="124"/>
        <v>-5.7366654004908924E-7</v>
      </c>
      <c r="H254" s="1010"/>
      <c r="I254" s="1010"/>
      <c r="J254" s="996"/>
      <c r="K254" s="1010"/>
      <c r="L254" s="1010"/>
      <c r="M254" s="1010"/>
      <c r="N254" s="996"/>
      <c r="O254" s="1010">
        <f t="shared" si="125"/>
        <v>0</v>
      </c>
      <c r="P254" s="1010"/>
      <c r="Q254" s="1010"/>
      <c r="R254" s="996"/>
      <c r="S254" s="1010"/>
      <c r="T254" s="1010"/>
      <c r="U254" s="1010"/>
      <c r="V254" s="996"/>
      <c r="W254" s="1010"/>
      <c r="X254" s="1010"/>
      <c r="Y254" s="1010"/>
      <c r="Z254" s="996"/>
      <c r="AA254" s="1010">
        <f t="shared" si="102"/>
        <v>0</v>
      </c>
      <c r="AB254" s="1010"/>
      <c r="AC254" s="1010"/>
      <c r="AD254" s="996"/>
      <c r="AE254" s="1010">
        <f t="shared" si="103"/>
        <v>0</v>
      </c>
      <c r="AF254" s="1010"/>
      <c r="AG254" s="1010"/>
      <c r="AH254" s="996"/>
      <c r="AI254" s="1010">
        <f t="shared" si="104"/>
        <v>0</v>
      </c>
      <c r="AJ254" s="1010"/>
      <c r="AK254" s="1010"/>
      <c r="AL254" s="996"/>
      <c r="AM254" s="1010"/>
      <c r="AN254" s="1010"/>
      <c r="AO254" s="1010"/>
      <c r="AP254" s="996"/>
      <c r="AQ254" s="1010"/>
      <c r="AR254" s="1010"/>
      <c r="AS254" s="1010"/>
      <c r="AT254" s="996"/>
      <c r="AU254" s="1010"/>
      <c r="AV254" s="1010"/>
      <c r="AW254" s="1010"/>
      <c r="AX254" s="996"/>
      <c r="AY254" s="1010"/>
      <c r="AZ254" s="1010"/>
      <c r="BA254" s="1010"/>
      <c r="BB254" s="996"/>
      <c r="BC254" s="1010"/>
      <c r="BD254" s="1010"/>
      <c r="BE254" s="1010"/>
      <c r="BF254" s="996"/>
      <c r="BG254" s="1010">
        <f t="shared" si="109"/>
        <v>0</v>
      </c>
      <c r="BH254" s="1010"/>
      <c r="BI254" s="1010"/>
      <c r="BJ254" s="996"/>
      <c r="BK254" s="1010">
        <f t="shared" si="110"/>
        <v>0</v>
      </c>
      <c r="BL254" s="1010"/>
      <c r="BM254" s="1010"/>
      <c r="BN254" s="996"/>
      <c r="BO254" s="1010">
        <f t="shared" si="111"/>
        <v>0</v>
      </c>
      <c r="BP254" s="1010"/>
      <c r="BQ254" s="1010"/>
      <c r="BS254" s="1010">
        <f t="shared" si="112"/>
        <v>0</v>
      </c>
      <c r="BT254" s="1010"/>
      <c r="BU254" s="1010"/>
      <c r="BW254" s="1010">
        <f t="shared" si="113"/>
        <v>0</v>
      </c>
      <c r="BX254" s="1010"/>
      <c r="BY254" s="1010"/>
      <c r="CA254" s="1010">
        <f t="shared" si="114"/>
        <v>0</v>
      </c>
      <c r="CB254" s="1010"/>
      <c r="CC254" s="1010"/>
      <c r="CE254" s="1010">
        <f t="shared" si="115"/>
        <v>0</v>
      </c>
      <c r="CF254" s="1010"/>
      <c r="CG254" s="1010"/>
      <c r="CI254" s="1010">
        <f t="shared" si="116"/>
        <v>0</v>
      </c>
      <c r="CJ254" s="1010"/>
      <c r="CK254" s="1010"/>
      <c r="CM254" s="1010">
        <f t="shared" si="117"/>
        <v>0</v>
      </c>
      <c r="CN254" s="1010"/>
      <c r="CO254" s="1010"/>
      <c r="CQ254" s="1010">
        <f t="shared" si="118"/>
        <v>0</v>
      </c>
      <c r="CR254" s="1010"/>
      <c r="CS254" s="1010"/>
      <c r="CU254" s="1010">
        <f t="shared" si="119"/>
        <v>0</v>
      </c>
      <c r="CV254" s="1010"/>
      <c r="CW254" s="1010"/>
      <c r="CY254" s="1010">
        <f t="shared" si="120"/>
        <v>0</v>
      </c>
      <c r="CZ254" s="1010"/>
      <c r="DA254" s="1010"/>
      <c r="DC254" s="1010">
        <f t="shared" si="121"/>
        <v>0</v>
      </c>
      <c r="DD254" s="1010"/>
      <c r="DE254" s="1010"/>
      <c r="DG254" s="1010">
        <f t="shared" si="122"/>
        <v>0</v>
      </c>
      <c r="DH254" s="1010"/>
      <c r="DI254" s="1010"/>
      <c r="DK254" s="1010">
        <f t="shared" si="123"/>
        <v>0</v>
      </c>
      <c r="DL254" s="1010"/>
      <c r="DM254" s="1010"/>
      <c r="DO254" s="1010"/>
      <c r="DP254" s="1010"/>
      <c r="DQ254" s="1010"/>
      <c r="DS254" s="1010"/>
      <c r="DT254" s="1010"/>
      <c r="DU254" s="1010"/>
      <c r="DW254" s="1010"/>
      <c r="DX254" s="1010"/>
      <c r="DY254" s="1010"/>
      <c r="EA254" s="1010"/>
      <c r="EB254" s="1010"/>
      <c r="EC254" s="1010"/>
    </row>
    <row r="255" spans="2:133" ht="14.25" customHeight="1">
      <c r="B255" s="1978">
        <f t="shared" si="100"/>
        <v>53021</v>
      </c>
      <c r="C255" s="1010">
        <f t="shared" si="97"/>
        <v>-5.7366654004908924E-7</v>
      </c>
      <c r="D255" s="1010">
        <f t="shared" si="98"/>
        <v>0</v>
      </c>
      <c r="E255" s="1010">
        <f t="shared" si="99"/>
        <v>0</v>
      </c>
      <c r="F255" s="998"/>
      <c r="G255" s="1010">
        <f t="shared" si="124"/>
        <v>-5.7366654004908924E-7</v>
      </c>
      <c r="H255" s="1010"/>
      <c r="I255" s="1010"/>
      <c r="J255" s="996"/>
      <c r="K255" s="1010"/>
      <c r="L255" s="1010"/>
      <c r="M255" s="1010"/>
      <c r="N255" s="996"/>
      <c r="O255" s="1010">
        <f t="shared" si="125"/>
        <v>0</v>
      </c>
      <c r="P255" s="1010"/>
      <c r="Q255" s="1010"/>
      <c r="R255" s="996"/>
      <c r="S255" s="1010"/>
      <c r="T255" s="1010"/>
      <c r="U255" s="1010"/>
      <c r="V255" s="996"/>
      <c r="W255" s="1010"/>
      <c r="X255" s="1010"/>
      <c r="Y255" s="1010"/>
      <c r="Z255" s="996"/>
      <c r="AA255" s="1010">
        <f t="shared" si="102"/>
        <v>0</v>
      </c>
      <c r="AB255" s="1010"/>
      <c r="AC255" s="1010"/>
      <c r="AD255" s="996"/>
      <c r="AE255" s="1010">
        <f t="shared" si="103"/>
        <v>0</v>
      </c>
      <c r="AF255" s="1010"/>
      <c r="AG255" s="1010"/>
      <c r="AH255" s="996"/>
      <c r="AI255" s="1010">
        <f t="shared" si="104"/>
        <v>0</v>
      </c>
      <c r="AJ255" s="1010"/>
      <c r="AK255" s="1010"/>
      <c r="AL255" s="996"/>
      <c r="AM255" s="1010"/>
      <c r="AN255" s="1010"/>
      <c r="AO255" s="1010"/>
      <c r="AP255" s="996"/>
      <c r="AQ255" s="1010"/>
      <c r="AR255" s="1010"/>
      <c r="AS255" s="1010"/>
      <c r="AT255" s="996"/>
      <c r="AU255" s="1010"/>
      <c r="AV255" s="1010"/>
      <c r="AW255" s="1010"/>
      <c r="AX255" s="996"/>
      <c r="AY255" s="1010"/>
      <c r="AZ255" s="1010"/>
      <c r="BA255" s="1010"/>
      <c r="BB255" s="996"/>
      <c r="BC255" s="1010"/>
      <c r="BD255" s="1010"/>
      <c r="BE255" s="1010"/>
      <c r="BF255" s="996"/>
      <c r="BG255" s="1010">
        <f t="shared" si="109"/>
        <v>0</v>
      </c>
      <c r="BH255" s="1010"/>
      <c r="BI255" s="1010"/>
      <c r="BJ255" s="996"/>
      <c r="BK255" s="1010"/>
      <c r="BL255" s="1010"/>
      <c r="BM255" s="1010"/>
      <c r="BN255" s="996"/>
      <c r="BO255" s="1010"/>
      <c r="BP255" s="1010"/>
      <c r="BQ255" s="1010"/>
      <c r="BS255" s="1010"/>
      <c r="BT255" s="1010"/>
      <c r="BU255" s="1010"/>
      <c r="BW255" s="1010"/>
      <c r="BX255" s="1010"/>
      <c r="BY255" s="1010"/>
      <c r="CA255" s="1010"/>
      <c r="CB255" s="1010"/>
      <c r="CC255" s="1010"/>
      <c r="CE255" s="1010"/>
      <c r="CF255" s="1010"/>
      <c r="CG255" s="1010"/>
      <c r="CI255" s="1010"/>
      <c r="CJ255" s="1010"/>
      <c r="CK255" s="1010"/>
      <c r="CM255" s="1010"/>
      <c r="CN255" s="1010"/>
      <c r="CO255" s="1010"/>
      <c r="CQ255" s="1010"/>
      <c r="CR255" s="1010"/>
      <c r="CS255" s="1010"/>
      <c r="CU255" s="1010"/>
      <c r="CV255" s="1010"/>
      <c r="CW255" s="1010"/>
      <c r="CY255" s="1010"/>
      <c r="CZ255" s="1010"/>
      <c r="DA255" s="1010"/>
      <c r="DC255" s="1010"/>
      <c r="DD255" s="1010"/>
      <c r="DE255" s="1010"/>
      <c r="DG255" s="1010"/>
      <c r="DH255" s="1010"/>
      <c r="DI255" s="1010"/>
      <c r="DK255" s="1010"/>
      <c r="DL255" s="1010"/>
      <c r="DM255" s="1010"/>
      <c r="DO255" s="1010"/>
      <c r="DP255" s="1010"/>
      <c r="DQ255" s="1010"/>
      <c r="DS255" s="1010"/>
      <c r="DT255" s="1010"/>
      <c r="DU255" s="1010"/>
      <c r="DW255" s="1010"/>
      <c r="DX255" s="1010"/>
      <c r="DY255" s="1010"/>
      <c r="EA255" s="1010"/>
      <c r="EB255" s="1010"/>
      <c r="EC255" s="1010"/>
    </row>
    <row r="256" spans="2:133" ht="14.25" customHeight="1">
      <c r="B256" s="1978">
        <f t="shared" si="100"/>
        <v>53052</v>
      </c>
      <c r="C256" s="1010">
        <f t="shared" si="97"/>
        <v>-5.7366654004908924E-7</v>
      </c>
      <c r="D256" s="1010">
        <f t="shared" si="98"/>
        <v>0</v>
      </c>
      <c r="E256" s="1010">
        <f t="shared" si="99"/>
        <v>0</v>
      </c>
      <c r="F256" s="998"/>
      <c r="G256" s="1010">
        <f t="shared" si="124"/>
        <v>-5.7366654004908924E-7</v>
      </c>
      <c r="H256" s="1010"/>
      <c r="I256" s="1010"/>
      <c r="J256" s="996"/>
      <c r="K256" s="1010"/>
      <c r="L256" s="1010"/>
      <c r="M256" s="1010"/>
      <c r="N256" s="996"/>
      <c r="O256" s="1010">
        <f t="shared" si="125"/>
        <v>0</v>
      </c>
      <c r="P256" s="1010"/>
      <c r="Q256" s="1010"/>
      <c r="R256" s="996"/>
      <c r="S256" s="1010"/>
      <c r="T256" s="1010"/>
      <c r="U256" s="1010"/>
      <c r="V256" s="996"/>
      <c r="W256" s="1010"/>
      <c r="X256" s="1010"/>
      <c r="Y256" s="1010"/>
      <c r="Z256" s="996"/>
      <c r="AA256" s="1010">
        <f t="shared" si="102"/>
        <v>0</v>
      </c>
      <c r="AB256" s="1010"/>
      <c r="AC256" s="1010"/>
      <c r="AD256" s="996"/>
      <c r="AE256" s="1010">
        <f t="shared" si="103"/>
        <v>0</v>
      </c>
      <c r="AF256" s="1010"/>
      <c r="AG256" s="1010"/>
      <c r="AH256" s="996"/>
      <c r="AI256" s="1010">
        <f t="shared" si="104"/>
        <v>0</v>
      </c>
      <c r="AJ256" s="1010"/>
      <c r="AK256" s="1010"/>
      <c r="AL256" s="996"/>
      <c r="AM256" s="1010"/>
      <c r="AN256" s="1010"/>
      <c r="AO256" s="1010"/>
      <c r="AP256" s="996"/>
      <c r="AQ256" s="1010"/>
      <c r="AR256" s="1010"/>
      <c r="AS256" s="1010"/>
      <c r="AT256" s="996"/>
      <c r="AU256" s="1010"/>
      <c r="AV256" s="1010"/>
      <c r="AW256" s="1010"/>
      <c r="AX256" s="996"/>
      <c r="AY256" s="1010"/>
      <c r="AZ256" s="1010"/>
      <c r="BA256" s="1010"/>
      <c r="BB256" s="996"/>
      <c r="BC256" s="1010"/>
      <c r="BD256" s="1010"/>
      <c r="BE256" s="1010"/>
      <c r="BF256" s="996"/>
      <c r="BG256" s="1010">
        <f t="shared" si="109"/>
        <v>0</v>
      </c>
      <c r="BH256" s="1010"/>
      <c r="BI256" s="1010"/>
      <c r="BJ256" s="996"/>
      <c r="BK256" s="1010"/>
      <c r="BL256" s="1010"/>
      <c r="BM256" s="1010"/>
      <c r="BN256" s="996"/>
      <c r="BO256" s="1010"/>
      <c r="BP256" s="1010"/>
      <c r="BQ256" s="1010"/>
      <c r="BS256" s="1010"/>
      <c r="BT256" s="1010"/>
      <c r="BU256" s="1010"/>
      <c r="BW256" s="1010"/>
      <c r="BX256" s="1010"/>
      <c r="BY256" s="1010"/>
      <c r="CA256" s="1010"/>
      <c r="CB256" s="1010"/>
      <c r="CC256" s="1010"/>
      <c r="CE256" s="1010"/>
      <c r="CF256" s="1010"/>
      <c r="CG256" s="1010"/>
      <c r="CI256" s="1010"/>
      <c r="CJ256" s="1010"/>
      <c r="CK256" s="1010"/>
      <c r="CM256" s="1010"/>
      <c r="CN256" s="1010"/>
      <c r="CO256" s="1010"/>
      <c r="CQ256" s="1010"/>
      <c r="CR256" s="1010"/>
      <c r="CS256" s="1010"/>
      <c r="CU256" s="1010"/>
      <c r="CV256" s="1010"/>
      <c r="CW256" s="1010"/>
      <c r="CY256" s="1010"/>
      <c r="CZ256" s="1010"/>
      <c r="DA256" s="1010"/>
      <c r="DC256" s="1010"/>
      <c r="DD256" s="1010"/>
      <c r="DE256" s="1010"/>
      <c r="DG256" s="1010"/>
      <c r="DH256" s="1010"/>
      <c r="DI256" s="1010"/>
      <c r="DK256" s="1010"/>
      <c r="DL256" s="1010"/>
      <c r="DM256" s="1010"/>
      <c r="DO256" s="1010"/>
      <c r="DP256" s="1010"/>
      <c r="DQ256" s="1010"/>
      <c r="DS256" s="1010"/>
      <c r="DT256" s="1010"/>
      <c r="DU256" s="1010"/>
      <c r="DW256" s="1010"/>
      <c r="DX256" s="1010"/>
      <c r="DY256" s="1010"/>
      <c r="EA256" s="1010"/>
      <c r="EB256" s="1010"/>
      <c r="EC256" s="1010"/>
    </row>
    <row r="257" spans="2:133" ht="14.25" customHeight="1">
      <c r="B257" s="1978">
        <f t="shared" si="100"/>
        <v>53082</v>
      </c>
      <c r="C257" s="1010">
        <f t="shared" si="97"/>
        <v>-5.7366654004908924E-7</v>
      </c>
      <c r="D257" s="1010">
        <f t="shared" si="98"/>
        <v>0</v>
      </c>
      <c r="E257" s="1010">
        <f t="shared" si="99"/>
        <v>0</v>
      </c>
      <c r="F257" s="998"/>
      <c r="G257" s="1010">
        <f t="shared" si="124"/>
        <v>-5.7366654004908924E-7</v>
      </c>
      <c r="H257" s="1010"/>
      <c r="I257" s="1010"/>
      <c r="J257" s="996"/>
      <c r="K257" s="1010"/>
      <c r="L257" s="1010"/>
      <c r="M257" s="1010"/>
      <c r="N257" s="996"/>
      <c r="O257" s="1010">
        <f t="shared" si="125"/>
        <v>0</v>
      </c>
      <c r="P257" s="1010"/>
      <c r="Q257" s="1010"/>
      <c r="R257" s="996"/>
      <c r="S257" s="1010"/>
      <c r="T257" s="1010"/>
      <c r="U257" s="1010"/>
      <c r="V257" s="996"/>
      <c r="W257" s="1010"/>
      <c r="X257" s="1010"/>
      <c r="Y257" s="1010"/>
      <c r="Z257" s="996"/>
      <c r="AA257" s="1010">
        <f t="shared" si="102"/>
        <v>0</v>
      </c>
      <c r="AB257" s="1010"/>
      <c r="AC257" s="1010"/>
      <c r="AD257" s="996"/>
      <c r="AE257" s="1010">
        <f t="shared" si="103"/>
        <v>0</v>
      </c>
      <c r="AF257" s="1010"/>
      <c r="AG257" s="1010"/>
      <c r="AH257" s="996"/>
      <c r="AI257" s="1010">
        <f t="shared" si="104"/>
        <v>0</v>
      </c>
      <c r="AJ257" s="1010"/>
      <c r="AK257" s="1010"/>
      <c r="AL257" s="996"/>
      <c r="AM257" s="1010"/>
      <c r="AN257" s="1010"/>
      <c r="AO257" s="1010"/>
      <c r="AP257" s="996"/>
      <c r="AQ257" s="1010"/>
      <c r="AR257" s="1010"/>
      <c r="AS257" s="1010"/>
      <c r="AT257" s="996"/>
      <c r="AU257" s="1010"/>
      <c r="AV257" s="1010"/>
      <c r="AW257" s="1010"/>
      <c r="AX257" s="996"/>
      <c r="AY257" s="1010"/>
      <c r="AZ257" s="1010"/>
      <c r="BA257" s="1010"/>
      <c r="BB257" s="996"/>
      <c r="BC257" s="1010"/>
      <c r="BD257" s="1010"/>
      <c r="BE257" s="1010"/>
      <c r="BF257" s="996"/>
      <c r="BG257" s="1010">
        <f t="shared" si="109"/>
        <v>0</v>
      </c>
      <c r="BH257" s="1010"/>
      <c r="BI257" s="1010"/>
      <c r="BJ257" s="996"/>
      <c r="BK257" s="1010"/>
      <c r="BL257" s="1010"/>
      <c r="BM257" s="1010"/>
      <c r="BN257" s="996"/>
      <c r="BO257" s="1010"/>
      <c r="BP257" s="1010"/>
      <c r="BQ257" s="1010"/>
      <c r="BS257" s="1010"/>
      <c r="BT257" s="1010"/>
      <c r="BU257" s="1010"/>
      <c r="BW257" s="1010"/>
      <c r="BX257" s="1010"/>
      <c r="BY257" s="1010"/>
      <c r="CA257" s="1010"/>
      <c r="CB257" s="1010"/>
      <c r="CC257" s="1010"/>
      <c r="CE257" s="1010"/>
      <c r="CF257" s="1010"/>
      <c r="CG257" s="1010"/>
      <c r="CI257" s="1010"/>
      <c r="CJ257" s="1010"/>
      <c r="CK257" s="1010"/>
      <c r="CM257" s="1010"/>
      <c r="CN257" s="1010"/>
      <c r="CO257" s="1010"/>
      <c r="CQ257" s="1010"/>
      <c r="CR257" s="1010"/>
      <c r="CS257" s="1010"/>
      <c r="CU257" s="1010"/>
      <c r="CV257" s="1010"/>
      <c r="CW257" s="1010"/>
      <c r="CY257" s="1010"/>
      <c r="CZ257" s="1010"/>
      <c r="DA257" s="1010"/>
      <c r="DC257" s="1010"/>
      <c r="DD257" s="1010"/>
      <c r="DE257" s="1010"/>
      <c r="DG257" s="1010"/>
      <c r="DH257" s="1010"/>
      <c r="DI257" s="1010"/>
      <c r="DK257" s="1010"/>
      <c r="DL257" s="1010"/>
      <c r="DM257" s="1010"/>
      <c r="DO257" s="1010"/>
      <c r="DP257" s="1010"/>
      <c r="DQ257" s="1010"/>
      <c r="DS257" s="1010"/>
      <c r="DT257" s="1010"/>
      <c r="DU257" s="1010"/>
      <c r="DW257" s="1010"/>
      <c r="DX257" s="1010"/>
      <c r="DY257" s="1010"/>
      <c r="EA257" s="1010"/>
      <c r="EB257" s="1010"/>
      <c r="EC257" s="1010"/>
    </row>
    <row r="258" spans="2:133" ht="14.25" customHeight="1">
      <c r="B258" s="1978">
        <f t="shared" si="100"/>
        <v>53113</v>
      </c>
      <c r="C258" s="1010">
        <f t="shared" si="97"/>
        <v>-5.7366654004908924E-7</v>
      </c>
      <c r="D258" s="1010">
        <f t="shared" si="98"/>
        <v>0</v>
      </c>
      <c r="E258" s="1010">
        <f t="shared" si="99"/>
        <v>0</v>
      </c>
      <c r="F258" s="998"/>
      <c r="G258" s="1010">
        <f t="shared" si="124"/>
        <v>-5.7366654004908924E-7</v>
      </c>
      <c r="H258" s="1010"/>
      <c r="I258" s="1010"/>
      <c r="J258" s="996"/>
      <c r="K258" s="1010"/>
      <c r="L258" s="1010"/>
      <c r="M258" s="1010"/>
      <c r="N258" s="996"/>
      <c r="O258" s="1010">
        <f t="shared" si="125"/>
        <v>0</v>
      </c>
      <c r="P258" s="1010"/>
      <c r="Q258" s="1010"/>
      <c r="R258" s="996"/>
      <c r="S258" s="1010"/>
      <c r="T258" s="1010"/>
      <c r="U258" s="1010"/>
      <c r="V258" s="996"/>
      <c r="W258" s="1010"/>
      <c r="X258" s="1010"/>
      <c r="Y258" s="1010"/>
      <c r="Z258" s="996"/>
      <c r="AA258" s="1010">
        <f t="shared" si="102"/>
        <v>0</v>
      </c>
      <c r="AB258" s="1010"/>
      <c r="AC258" s="1010"/>
      <c r="AD258" s="996"/>
      <c r="AE258" s="1010">
        <f t="shared" si="103"/>
        <v>0</v>
      </c>
      <c r="AF258" s="1010"/>
      <c r="AG258" s="1010"/>
      <c r="AH258" s="996"/>
      <c r="AI258" s="1010">
        <f t="shared" si="104"/>
        <v>0</v>
      </c>
      <c r="AJ258" s="1010"/>
      <c r="AK258" s="1010"/>
      <c r="AL258" s="996"/>
      <c r="AM258" s="1010"/>
      <c r="AN258" s="1010"/>
      <c r="AO258" s="1010"/>
      <c r="AP258" s="996"/>
      <c r="AQ258" s="1010"/>
      <c r="AR258" s="1010"/>
      <c r="AS258" s="1010"/>
      <c r="AT258" s="996"/>
      <c r="AU258" s="1010"/>
      <c r="AV258" s="1010"/>
      <c r="AW258" s="1010"/>
      <c r="AX258" s="996"/>
      <c r="AY258" s="1010"/>
      <c r="AZ258" s="1010"/>
      <c r="BA258" s="1010"/>
      <c r="BB258" s="996"/>
      <c r="BC258" s="1010"/>
      <c r="BD258" s="1010"/>
      <c r="BE258" s="1010"/>
      <c r="BF258" s="996"/>
      <c r="BG258" s="1010">
        <f t="shared" si="109"/>
        <v>0</v>
      </c>
      <c r="BH258" s="1010"/>
      <c r="BI258" s="1010"/>
      <c r="BJ258" s="996"/>
      <c r="BK258" s="1010"/>
      <c r="BL258" s="1010"/>
      <c r="BM258" s="1010"/>
      <c r="BN258" s="996"/>
      <c r="BO258" s="1010"/>
      <c r="BP258" s="1010"/>
      <c r="BQ258" s="1010"/>
      <c r="BS258" s="1010"/>
      <c r="BT258" s="1010"/>
      <c r="BU258" s="1010"/>
      <c r="BW258" s="1010"/>
      <c r="BX258" s="1010"/>
      <c r="BY258" s="1010"/>
      <c r="CA258" s="1010"/>
      <c r="CB258" s="1010"/>
      <c r="CC258" s="1010"/>
      <c r="CE258" s="1010"/>
      <c r="CF258" s="1010"/>
      <c r="CG258" s="1010"/>
      <c r="CI258" s="1010"/>
      <c r="CJ258" s="1010"/>
      <c r="CK258" s="1010"/>
      <c r="CM258" s="1010"/>
      <c r="CN258" s="1010"/>
      <c r="CO258" s="1010"/>
      <c r="CQ258" s="1010"/>
      <c r="CR258" s="1010"/>
      <c r="CS258" s="1010"/>
      <c r="CU258" s="1010"/>
      <c r="CV258" s="1010"/>
      <c r="CW258" s="1010"/>
      <c r="CY258" s="1010"/>
      <c r="CZ258" s="1010"/>
      <c r="DA258" s="1010"/>
      <c r="DC258" s="1010"/>
      <c r="DD258" s="1010"/>
      <c r="DE258" s="1010"/>
      <c r="DG258" s="1010"/>
      <c r="DH258" s="1010"/>
      <c r="DI258" s="1010"/>
      <c r="DK258" s="1010"/>
      <c r="DL258" s="1010"/>
      <c r="DM258" s="1010"/>
      <c r="DO258" s="1010"/>
      <c r="DP258" s="1010"/>
      <c r="DQ258" s="1010"/>
      <c r="DS258" s="1010"/>
      <c r="DT258" s="1010"/>
      <c r="DU258" s="1010"/>
      <c r="DW258" s="1010"/>
      <c r="DX258" s="1010"/>
      <c r="DY258" s="1010"/>
      <c r="EA258" s="1010"/>
      <c r="EB258" s="1010"/>
      <c r="EC258" s="1010"/>
    </row>
    <row r="259" spans="2:133" ht="14.25" customHeight="1">
      <c r="B259" s="1978">
        <f t="shared" si="100"/>
        <v>53143</v>
      </c>
      <c r="C259" s="1010">
        <f t="shared" si="97"/>
        <v>-5.7366654004908924E-7</v>
      </c>
      <c r="D259" s="1010">
        <f t="shared" si="98"/>
        <v>0</v>
      </c>
      <c r="E259" s="1010">
        <f t="shared" si="99"/>
        <v>0</v>
      </c>
      <c r="F259" s="998"/>
      <c r="G259" s="1010">
        <f t="shared" si="124"/>
        <v>-5.7366654004908924E-7</v>
      </c>
      <c r="H259" s="1010"/>
      <c r="I259" s="1010"/>
      <c r="J259" s="996"/>
      <c r="K259" s="1010"/>
      <c r="L259" s="1010"/>
      <c r="M259" s="1010"/>
      <c r="N259" s="996"/>
      <c r="O259" s="1010">
        <f t="shared" si="125"/>
        <v>0</v>
      </c>
      <c r="P259" s="1010"/>
      <c r="Q259" s="1010"/>
      <c r="R259" s="996"/>
      <c r="S259" s="1010"/>
      <c r="T259" s="1010"/>
      <c r="U259" s="1010"/>
      <c r="V259" s="996"/>
      <c r="W259" s="1010"/>
      <c r="X259" s="1010"/>
      <c r="Y259" s="1010"/>
      <c r="Z259" s="996"/>
      <c r="AA259" s="1010">
        <f t="shared" si="102"/>
        <v>0</v>
      </c>
      <c r="AB259" s="1010"/>
      <c r="AC259" s="1010"/>
      <c r="AD259" s="996"/>
      <c r="AE259" s="1010">
        <f t="shared" si="103"/>
        <v>0</v>
      </c>
      <c r="AF259" s="1010"/>
      <c r="AG259" s="1010"/>
      <c r="AH259" s="996"/>
      <c r="AI259" s="1010">
        <f t="shared" si="104"/>
        <v>0</v>
      </c>
      <c r="AJ259" s="1010"/>
      <c r="AK259" s="1010"/>
      <c r="AL259" s="996"/>
      <c r="AM259" s="1010"/>
      <c r="AN259" s="1010"/>
      <c r="AO259" s="1010"/>
      <c r="AP259" s="996"/>
      <c r="AQ259" s="1010"/>
      <c r="AR259" s="1010"/>
      <c r="AS259" s="1010"/>
      <c r="AT259" s="996"/>
      <c r="AU259" s="1010"/>
      <c r="AV259" s="1010"/>
      <c r="AW259" s="1010"/>
      <c r="AX259" s="996"/>
      <c r="AY259" s="1010"/>
      <c r="AZ259" s="1010"/>
      <c r="BA259" s="1010"/>
      <c r="BB259" s="996"/>
      <c r="BC259" s="1010"/>
      <c r="BD259" s="1010"/>
      <c r="BE259" s="1010"/>
      <c r="BF259" s="996"/>
      <c r="BG259" s="1010">
        <f t="shared" si="109"/>
        <v>0</v>
      </c>
      <c r="BH259" s="1010"/>
      <c r="BI259" s="1010"/>
      <c r="BJ259" s="996"/>
      <c r="BK259" s="1010"/>
      <c r="BL259" s="1010"/>
      <c r="BM259" s="1010"/>
      <c r="BN259" s="996"/>
      <c r="BO259" s="1010"/>
      <c r="BP259" s="1010"/>
      <c r="BQ259" s="1010"/>
      <c r="BS259" s="1010"/>
      <c r="BT259" s="1010"/>
      <c r="BU259" s="1010"/>
      <c r="BW259" s="1010"/>
      <c r="BX259" s="1010"/>
      <c r="BY259" s="1010"/>
      <c r="CA259" s="1010"/>
      <c r="CB259" s="1010"/>
      <c r="CC259" s="1010"/>
      <c r="CE259" s="1010"/>
      <c r="CF259" s="1010"/>
      <c r="CG259" s="1010"/>
      <c r="CI259" s="1010"/>
      <c r="CJ259" s="1010"/>
      <c r="CK259" s="1010"/>
      <c r="CM259" s="1010"/>
      <c r="CN259" s="1010"/>
      <c r="CO259" s="1010"/>
      <c r="CQ259" s="1010"/>
      <c r="CR259" s="1010"/>
      <c r="CS259" s="1010"/>
      <c r="CU259" s="1010"/>
      <c r="CV259" s="1010"/>
      <c r="CW259" s="1010"/>
      <c r="CY259" s="1010"/>
      <c r="CZ259" s="1010"/>
      <c r="DA259" s="1010"/>
      <c r="DC259" s="1010"/>
      <c r="DD259" s="1010"/>
      <c r="DE259" s="1010"/>
      <c r="DG259" s="1010"/>
      <c r="DH259" s="1010"/>
      <c r="DI259" s="1010"/>
      <c r="DK259" s="1010"/>
      <c r="DL259" s="1010"/>
      <c r="DM259" s="1010"/>
      <c r="DO259" s="1010"/>
      <c r="DP259" s="1010"/>
      <c r="DQ259" s="1010"/>
      <c r="DS259" s="1010"/>
      <c r="DT259" s="1010"/>
      <c r="DU259" s="1010"/>
      <c r="DW259" s="1010"/>
      <c r="DX259" s="1010"/>
      <c r="DY259" s="1010"/>
      <c r="EA259" s="1010"/>
      <c r="EB259" s="1010"/>
      <c r="EC259" s="1010"/>
    </row>
    <row r="260" spans="2:133" ht="14.25" customHeight="1">
      <c r="B260" s="1978">
        <f t="shared" si="100"/>
        <v>53174</v>
      </c>
      <c r="C260" s="1010">
        <f t="shared" si="97"/>
        <v>-5.7366654004908924E-7</v>
      </c>
      <c r="D260" s="1010">
        <f t="shared" si="98"/>
        <v>0</v>
      </c>
      <c r="E260" s="1010">
        <f t="shared" si="99"/>
        <v>0</v>
      </c>
      <c r="F260" s="998"/>
      <c r="G260" s="1010">
        <f t="shared" si="124"/>
        <v>-5.7366654004908924E-7</v>
      </c>
      <c r="H260" s="1010"/>
      <c r="I260" s="1010"/>
      <c r="J260" s="996"/>
      <c r="K260" s="1010"/>
      <c r="L260" s="1010"/>
      <c r="M260" s="1010"/>
      <c r="N260" s="996"/>
      <c r="O260" s="1010">
        <f t="shared" si="125"/>
        <v>0</v>
      </c>
      <c r="P260" s="1010"/>
      <c r="Q260" s="1010"/>
      <c r="R260" s="996"/>
      <c r="S260" s="1010"/>
      <c r="T260" s="1010"/>
      <c r="U260" s="1010"/>
      <c r="V260" s="996"/>
      <c r="W260" s="1010"/>
      <c r="X260" s="1010"/>
      <c r="Y260" s="1010"/>
      <c r="Z260" s="996"/>
      <c r="AA260" s="1010">
        <f t="shared" si="102"/>
        <v>0</v>
      </c>
      <c r="AB260" s="1010"/>
      <c r="AC260" s="1010"/>
      <c r="AD260" s="996"/>
      <c r="AE260" s="1010">
        <f t="shared" si="103"/>
        <v>0</v>
      </c>
      <c r="AF260" s="1010"/>
      <c r="AG260" s="1010"/>
      <c r="AH260" s="996"/>
      <c r="AI260" s="1010">
        <f t="shared" si="104"/>
        <v>0</v>
      </c>
      <c r="AJ260" s="1010"/>
      <c r="AK260" s="1010"/>
      <c r="AL260" s="996"/>
      <c r="AM260" s="1010"/>
      <c r="AN260" s="1010"/>
      <c r="AO260" s="1010"/>
      <c r="AP260" s="996"/>
      <c r="AQ260" s="1010"/>
      <c r="AR260" s="1010"/>
      <c r="AS260" s="1010"/>
      <c r="AT260" s="996"/>
      <c r="AU260" s="1010"/>
      <c r="AV260" s="1010"/>
      <c r="AW260" s="1010"/>
      <c r="AX260" s="996"/>
      <c r="AY260" s="1010"/>
      <c r="AZ260" s="1010"/>
      <c r="BA260" s="1010"/>
      <c r="BB260" s="996"/>
      <c r="BC260" s="1010"/>
      <c r="BD260" s="1010"/>
      <c r="BE260" s="1010"/>
      <c r="BF260" s="996"/>
      <c r="BG260" s="1010">
        <f t="shared" si="109"/>
        <v>0</v>
      </c>
      <c r="BH260" s="1010"/>
      <c r="BI260" s="1010"/>
      <c r="BJ260" s="996"/>
      <c r="BK260" s="1010"/>
      <c r="BL260" s="1010"/>
      <c r="BM260" s="1010"/>
      <c r="BN260" s="996"/>
      <c r="BO260" s="1010"/>
      <c r="BP260" s="1010"/>
      <c r="BQ260" s="1010"/>
      <c r="BS260" s="1010"/>
      <c r="BT260" s="1010"/>
      <c r="BU260" s="1010"/>
      <c r="BW260" s="1010"/>
      <c r="BX260" s="1010"/>
      <c r="BY260" s="1010"/>
      <c r="CA260" s="1010"/>
      <c r="CB260" s="1010"/>
      <c r="CC260" s="1010"/>
      <c r="CE260" s="1010"/>
      <c r="CF260" s="1010"/>
      <c r="CG260" s="1010"/>
      <c r="CI260" s="1010"/>
      <c r="CJ260" s="1010"/>
      <c r="CK260" s="1010"/>
      <c r="CM260" s="1010"/>
      <c r="CN260" s="1010"/>
      <c r="CO260" s="1010"/>
      <c r="CQ260" s="1010"/>
      <c r="CR260" s="1010"/>
      <c r="CS260" s="1010"/>
      <c r="CU260" s="1010"/>
      <c r="CV260" s="1010"/>
      <c r="CW260" s="1010"/>
      <c r="CY260" s="1010"/>
      <c r="CZ260" s="1010"/>
      <c r="DA260" s="1010"/>
      <c r="DC260" s="1010"/>
      <c r="DD260" s="1010"/>
      <c r="DE260" s="1010"/>
      <c r="DG260" s="1010"/>
      <c r="DH260" s="1010"/>
      <c r="DI260" s="1010"/>
      <c r="DK260" s="1010"/>
      <c r="DL260" s="1010"/>
      <c r="DM260" s="1010"/>
      <c r="DO260" s="1010"/>
      <c r="DP260" s="1010"/>
      <c r="DQ260" s="1010"/>
      <c r="DS260" s="1010"/>
      <c r="DT260" s="1010"/>
      <c r="DU260" s="1010"/>
      <c r="DW260" s="1010"/>
      <c r="DX260" s="1010"/>
      <c r="DY260" s="1010"/>
      <c r="EA260" s="1010"/>
      <c r="EB260" s="1010"/>
      <c r="EC260" s="1010"/>
    </row>
    <row r="261" spans="2:133" ht="14.25" customHeight="1">
      <c r="B261" s="1978">
        <f t="shared" si="100"/>
        <v>53205</v>
      </c>
      <c r="C261" s="1010">
        <f t="shared" si="97"/>
        <v>-5.7366654004908924E-7</v>
      </c>
      <c r="D261" s="1010">
        <f t="shared" si="98"/>
        <v>0</v>
      </c>
      <c r="E261" s="1010">
        <f t="shared" si="99"/>
        <v>0</v>
      </c>
      <c r="F261" s="998"/>
      <c r="G261" s="1010">
        <f t="shared" si="124"/>
        <v>-5.7366654004908924E-7</v>
      </c>
      <c r="H261" s="1010"/>
      <c r="I261" s="1010"/>
      <c r="J261" s="996"/>
      <c r="K261" s="1010"/>
      <c r="L261" s="1010"/>
      <c r="M261" s="1010"/>
      <c r="N261" s="996"/>
      <c r="O261" s="1010">
        <f t="shared" si="125"/>
        <v>0</v>
      </c>
      <c r="P261" s="1010"/>
      <c r="Q261" s="1010"/>
      <c r="R261" s="996"/>
      <c r="S261" s="1010"/>
      <c r="T261" s="1010"/>
      <c r="U261" s="1010"/>
      <c r="V261" s="996"/>
      <c r="W261" s="1010"/>
      <c r="X261" s="1010"/>
      <c r="Y261" s="1010"/>
      <c r="Z261" s="996"/>
      <c r="AA261" s="1010">
        <f t="shared" si="102"/>
        <v>0</v>
      </c>
      <c r="AB261" s="1010"/>
      <c r="AC261" s="1010"/>
      <c r="AD261" s="996"/>
      <c r="AE261" s="1010">
        <f t="shared" si="103"/>
        <v>0</v>
      </c>
      <c r="AF261" s="1010"/>
      <c r="AG261" s="1010"/>
      <c r="AH261" s="996"/>
      <c r="AI261" s="1010">
        <f t="shared" si="104"/>
        <v>0</v>
      </c>
      <c r="AJ261" s="1010"/>
      <c r="AK261" s="1010"/>
      <c r="AL261" s="996"/>
      <c r="AM261" s="1010"/>
      <c r="AN261" s="1010"/>
      <c r="AO261" s="1010"/>
      <c r="AP261" s="996"/>
      <c r="AQ261" s="1010"/>
      <c r="AR261" s="1010"/>
      <c r="AS261" s="1010"/>
      <c r="AT261" s="996"/>
      <c r="AU261" s="1010"/>
      <c r="AV261" s="1010"/>
      <c r="AW261" s="1010"/>
      <c r="AX261" s="996"/>
      <c r="AY261" s="1010"/>
      <c r="AZ261" s="1010"/>
      <c r="BA261" s="1010"/>
      <c r="BB261" s="996"/>
      <c r="BC261" s="1010"/>
      <c r="BD261" s="1010"/>
      <c r="BE261" s="1010"/>
      <c r="BF261" s="996"/>
      <c r="BG261" s="1010">
        <f t="shared" si="109"/>
        <v>0</v>
      </c>
      <c r="BH261" s="1010"/>
      <c r="BI261" s="1010"/>
      <c r="BJ261" s="996"/>
      <c r="BK261" s="1010"/>
      <c r="BL261" s="1010"/>
      <c r="BM261" s="1010"/>
      <c r="BN261" s="996"/>
      <c r="BO261" s="1010"/>
      <c r="BP261" s="1010"/>
      <c r="BQ261" s="1010"/>
      <c r="BS261" s="1010"/>
      <c r="BT261" s="1010"/>
      <c r="BU261" s="1010"/>
      <c r="BW261" s="1010"/>
      <c r="BX261" s="1010"/>
      <c r="BY261" s="1010"/>
      <c r="CA261" s="1010"/>
      <c r="CB261" s="1010"/>
      <c r="CC261" s="1010"/>
      <c r="CE261" s="1010"/>
      <c r="CF261" s="1010"/>
      <c r="CG261" s="1010"/>
      <c r="CI261" s="1010"/>
      <c r="CJ261" s="1010"/>
      <c r="CK261" s="1010"/>
      <c r="CM261" s="1010"/>
      <c r="CN261" s="1010"/>
      <c r="CO261" s="1010"/>
      <c r="CQ261" s="1010"/>
      <c r="CR261" s="1010"/>
      <c r="CS261" s="1010"/>
      <c r="CU261" s="1010"/>
      <c r="CV261" s="1010"/>
      <c r="CW261" s="1010"/>
      <c r="CY261" s="1010"/>
      <c r="CZ261" s="1010"/>
      <c r="DA261" s="1010"/>
      <c r="DC261" s="1010"/>
      <c r="DD261" s="1010"/>
      <c r="DE261" s="1010"/>
      <c r="DG261" s="1010"/>
      <c r="DH261" s="1010"/>
      <c r="DI261" s="1010"/>
      <c r="DK261" s="1010"/>
      <c r="DL261" s="1010"/>
      <c r="DM261" s="1010"/>
      <c r="DO261" s="1010"/>
      <c r="DP261" s="1010"/>
      <c r="DQ261" s="1010"/>
      <c r="DS261" s="1010"/>
      <c r="DT261" s="1010"/>
      <c r="DU261" s="1010"/>
      <c r="DW261" s="1010"/>
      <c r="DX261" s="1010"/>
      <c r="DY261" s="1010"/>
      <c r="EA261" s="1010"/>
      <c r="EB261" s="1010"/>
      <c r="EC261" s="1010"/>
    </row>
    <row r="262" spans="2:133" ht="14.25" customHeight="1">
      <c r="B262" s="1978">
        <f t="shared" si="100"/>
        <v>53235</v>
      </c>
      <c r="C262" s="1010">
        <f t="shared" si="97"/>
        <v>-5.7366654004908924E-7</v>
      </c>
      <c r="D262" s="1010">
        <f t="shared" si="98"/>
        <v>0</v>
      </c>
      <c r="E262" s="1010">
        <f t="shared" si="99"/>
        <v>0</v>
      </c>
      <c r="F262" s="998"/>
      <c r="G262" s="1010">
        <f t="shared" si="124"/>
        <v>-5.7366654004908924E-7</v>
      </c>
      <c r="H262" s="1010"/>
      <c r="I262" s="1010"/>
      <c r="J262" s="996"/>
      <c r="K262" s="1010"/>
      <c r="L262" s="1010"/>
      <c r="M262" s="1010"/>
      <c r="N262" s="996"/>
      <c r="O262" s="1010">
        <f t="shared" si="125"/>
        <v>0</v>
      </c>
      <c r="P262" s="1010"/>
      <c r="Q262" s="1010"/>
      <c r="R262" s="996"/>
      <c r="S262" s="1010"/>
      <c r="T262" s="1010"/>
      <c r="U262" s="1010"/>
      <c r="V262" s="996"/>
      <c r="W262" s="1010"/>
      <c r="X262" s="1010"/>
      <c r="Y262" s="1010"/>
      <c r="Z262" s="996"/>
      <c r="AA262" s="1010">
        <f t="shared" si="102"/>
        <v>0</v>
      </c>
      <c r="AB262" s="1010"/>
      <c r="AC262" s="1010"/>
      <c r="AD262" s="996"/>
      <c r="AE262" s="1010">
        <f t="shared" si="103"/>
        <v>0</v>
      </c>
      <c r="AF262" s="1010"/>
      <c r="AG262" s="1010"/>
      <c r="AH262" s="996"/>
      <c r="AI262" s="1010">
        <f t="shared" si="104"/>
        <v>0</v>
      </c>
      <c r="AJ262" s="1010"/>
      <c r="AK262" s="1010"/>
      <c r="AL262" s="996"/>
      <c r="AM262" s="1010"/>
      <c r="AN262" s="1010"/>
      <c r="AO262" s="1010"/>
      <c r="AP262" s="996"/>
      <c r="AQ262" s="1010"/>
      <c r="AR262" s="1010"/>
      <c r="AS262" s="1010"/>
      <c r="AT262" s="996"/>
      <c r="AU262" s="1010"/>
      <c r="AV262" s="1010"/>
      <c r="AW262" s="1010"/>
      <c r="AX262" s="996"/>
      <c r="AY262" s="1010"/>
      <c r="AZ262" s="1010"/>
      <c r="BA262" s="1010"/>
      <c r="BB262" s="996"/>
      <c r="BC262" s="1010"/>
      <c r="BD262" s="1010"/>
      <c r="BE262" s="1010"/>
      <c r="BF262" s="996"/>
      <c r="BG262" s="1010">
        <f t="shared" si="109"/>
        <v>0</v>
      </c>
      <c r="BH262" s="1010"/>
      <c r="BI262" s="1010"/>
      <c r="BJ262" s="996"/>
      <c r="BK262" s="1010"/>
      <c r="BL262" s="1010"/>
      <c r="BM262" s="1010"/>
      <c r="BN262" s="996"/>
      <c r="BO262" s="1010"/>
      <c r="BP262" s="1010"/>
      <c r="BQ262" s="1010"/>
      <c r="BS262" s="1010"/>
      <c r="BT262" s="1010"/>
      <c r="BU262" s="1010"/>
      <c r="BW262" s="1010"/>
      <c r="BX262" s="1010"/>
      <c r="BY262" s="1010"/>
      <c r="CA262" s="1010"/>
      <c r="CB262" s="1010"/>
      <c r="CC262" s="1010"/>
      <c r="CE262" s="1010"/>
      <c r="CF262" s="1010"/>
      <c r="CG262" s="1010"/>
      <c r="CI262" s="1010"/>
      <c r="CJ262" s="1010"/>
      <c r="CK262" s="1010"/>
      <c r="CM262" s="1010"/>
      <c r="CN262" s="1010"/>
      <c r="CO262" s="1010"/>
      <c r="CQ262" s="1010"/>
      <c r="CR262" s="1010"/>
      <c r="CS262" s="1010"/>
      <c r="CU262" s="1010"/>
      <c r="CV262" s="1010"/>
      <c r="CW262" s="1010"/>
      <c r="CY262" s="1010"/>
      <c r="CZ262" s="1010"/>
      <c r="DA262" s="1010"/>
      <c r="DC262" s="1010"/>
      <c r="DD262" s="1010"/>
      <c r="DE262" s="1010"/>
      <c r="DG262" s="1010"/>
      <c r="DH262" s="1010"/>
      <c r="DI262" s="1010"/>
      <c r="DK262" s="1010"/>
      <c r="DL262" s="1010"/>
      <c r="DM262" s="1010"/>
      <c r="DO262" s="1010"/>
      <c r="DP262" s="1010"/>
      <c r="DQ262" s="1010"/>
      <c r="DS262" s="1010"/>
      <c r="DT262" s="1010"/>
      <c r="DU262" s="1010"/>
      <c r="DW262" s="1010"/>
      <c r="DX262" s="1010"/>
      <c r="DY262" s="1010"/>
      <c r="EA262" s="1010"/>
      <c r="EB262" s="1010"/>
      <c r="EC262" s="1010"/>
    </row>
    <row r="263" spans="2:133" ht="14.25" customHeight="1">
      <c r="B263" s="1978">
        <f t="shared" si="100"/>
        <v>53266</v>
      </c>
      <c r="C263" s="1010">
        <f t="shared" si="97"/>
        <v>-5.7366654004908924E-7</v>
      </c>
      <c r="D263" s="1010">
        <f t="shared" si="98"/>
        <v>0</v>
      </c>
      <c r="E263" s="1010">
        <f t="shared" si="99"/>
        <v>0</v>
      </c>
      <c r="F263" s="998"/>
      <c r="G263" s="1010">
        <f t="shared" si="124"/>
        <v>-5.7366654004908924E-7</v>
      </c>
      <c r="H263" s="1010"/>
      <c r="I263" s="1010"/>
      <c r="J263" s="996"/>
      <c r="K263" s="1010"/>
      <c r="L263" s="1010"/>
      <c r="M263" s="1010"/>
      <c r="N263" s="996"/>
      <c r="O263" s="1010">
        <f t="shared" si="125"/>
        <v>0</v>
      </c>
      <c r="P263" s="1010"/>
      <c r="Q263" s="1010"/>
      <c r="R263" s="996"/>
      <c r="S263" s="1010"/>
      <c r="T263" s="1010"/>
      <c r="U263" s="1010"/>
      <c r="V263" s="996"/>
      <c r="W263" s="1010"/>
      <c r="X263" s="1010"/>
      <c r="Y263" s="1010"/>
      <c r="Z263" s="996"/>
      <c r="AA263" s="1010">
        <f t="shared" si="102"/>
        <v>0</v>
      </c>
      <c r="AB263" s="1010"/>
      <c r="AC263" s="1010"/>
      <c r="AD263" s="996"/>
      <c r="AE263" s="1010">
        <f t="shared" si="103"/>
        <v>0</v>
      </c>
      <c r="AF263" s="1010"/>
      <c r="AG263" s="1010"/>
      <c r="AH263" s="996"/>
      <c r="AI263" s="1010">
        <f t="shared" si="104"/>
        <v>0</v>
      </c>
      <c r="AJ263" s="1010"/>
      <c r="AK263" s="1010"/>
      <c r="AL263" s="996"/>
      <c r="AM263" s="1010"/>
      <c r="AN263" s="1010"/>
      <c r="AO263" s="1010"/>
      <c r="AP263" s="996"/>
      <c r="AQ263" s="1010"/>
      <c r="AR263" s="1010"/>
      <c r="AS263" s="1010"/>
      <c r="AT263" s="996"/>
      <c r="AU263" s="1010"/>
      <c r="AV263" s="1010"/>
      <c r="AW263" s="1010"/>
      <c r="AX263" s="996"/>
      <c r="AY263" s="1010"/>
      <c r="AZ263" s="1010"/>
      <c r="BA263" s="1010"/>
      <c r="BB263" s="996"/>
      <c r="BC263" s="1010"/>
      <c r="BD263" s="1010"/>
      <c r="BE263" s="1010"/>
      <c r="BF263" s="996"/>
      <c r="BG263" s="1010">
        <f t="shared" si="109"/>
        <v>0</v>
      </c>
      <c r="BH263" s="1010"/>
      <c r="BI263" s="1010"/>
      <c r="BJ263" s="996"/>
      <c r="BK263" s="1010"/>
      <c r="BL263" s="1010"/>
      <c r="BM263" s="1010"/>
      <c r="BN263" s="996"/>
      <c r="BO263" s="1010"/>
      <c r="BP263" s="1010"/>
      <c r="BQ263" s="1010"/>
      <c r="BS263" s="1010"/>
      <c r="BT263" s="1010"/>
      <c r="BU263" s="1010"/>
      <c r="BW263" s="1010"/>
      <c r="BX263" s="1010"/>
      <c r="BY263" s="1010"/>
      <c r="CA263" s="1010"/>
      <c r="CB263" s="1010"/>
      <c r="CC263" s="1010"/>
      <c r="CE263" s="1010"/>
      <c r="CF263" s="1010"/>
      <c r="CG263" s="1010"/>
      <c r="CI263" s="1010"/>
      <c r="CJ263" s="1010"/>
      <c r="CK263" s="1010"/>
      <c r="CM263" s="1010"/>
      <c r="CN263" s="1010"/>
      <c r="CO263" s="1010"/>
      <c r="CQ263" s="1010"/>
      <c r="CR263" s="1010"/>
      <c r="CS263" s="1010"/>
      <c r="CU263" s="1010"/>
      <c r="CV263" s="1010"/>
      <c r="CW263" s="1010"/>
      <c r="CY263" s="1010"/>
      <c r="CZ263" s="1010"/>
      <c r="DA263" s="1010"/>
      <c r="DC263" s="1010"/>
      <c r="DD263" s="1010"/>
      <c r="DE263" s="1010"/>
      <c r="DG263" s="1010"/>
      <c r="DH263" s="1010"/>
      <c r="DI263" s="1010"/>
      <c r="DK263" s="1010"/>
      <c r="DL263" s="1010"/>
      <c r="DM263" s="1010"/>
      <c r="DO263" s="1010"/>
      <c r="DP263" s="1010"/>
      <c r="DQ263" s="1010"/>
      <c r="DS263" s="1010"/>
      <c r="DT263" s="1010"/>
      <c r="DU263" s="1010"/>
      <c r="DW263" s="1010"/>
      <c r="DX263" s="1010"/>
      <c r="DY263" s="1010"/>
      <c r="EA263" s="1010"/>
      <c r="EB263" s="1010"/>
      <c r="EC263" s="1010"/>
    </row>
    <row r="264" spans="2:133" ht="14.25" customHeight="1">
      <c r="B264" s="1978">
        <f t="shared" si="100"/>
        <v>53296</v>
      </c>
      <c r="C264" s="1010">
        <f t="shared" si="97"/>
        <v>-5.7366654004908924E-7</v>
      </c>
      <c r="D264" s="1010">
        <f t="shared" si="98"/>
        <v>0</v>
      </c>
      <c r="E264" s="1010">
        <f t="shared" si="99"/>
        <v>0</v>
      </c>
      <c r="F264" s="998"/>
      <c r="G264" s="1010">
        <f t="shared" si="124"/>
        <v>-5.7366654004908924E-7</v>
      </c>
      <c r="H264" s="1010"/>
      <c r="I264" s="1010"/>
      <c r="J264" s="996"/>
      <c r="K264" s="1010"/>
      <c r="L264" s="1010"/>
      <c r="M264" s="1010"/>
      <c r="N264" s="996"/>
      <c r="O264" s="1010">
        <f t="shared" si="125"/>
        <v>0</v>
      </c>
      <c r="P264" s="1010"/>
      <c r="Q264" s="1010"/>
      <c r="R264" s="996"/>
      <c r="S264" s="1010"/>
      <c r="T264" s="1010"/>
      <c r="U264" s="1010"/>
      <c r="V264" s="996"/>
      <c r="W264" s="1010"/>
      <c r="X264" s="1010"/>
      <c r="Y264" s="1010"/>
      <c r="Z264" s="996"/>
      <c r="AA264" s="1010">
        <f t="shared" si="102"/>
        <v>0</v>
      </c>
      <c r="AB264" s="1010"/>
      <c r="AC264" s="1010"/>
      <c r="AD264" s="996"/>
      <c r="AE264" s="1010">
        <f t="shared" si="103"/>
        <v>0</v>
      </c>
      <c r="AF264" s="1010"/>
      <c r="AG264" s="1010"/>
      <c r="AH264" s="996"/>
      <c r="AI264" s="1010">
        <f t="shared" si="104"/>
        <v>0</v>
      </c>
      <c r="AJ264" s="1010"/>
      <c r="AK264" s="1010"/>
      <c r="AL264" s="996"/>
      <c r="AM264" s="1010"/>
      <c r="AN264" s="1010"/>
      <c r="AO264" s="1010"/>
      <c r="AP264" s="996"/>
      <c r="AQ264" s="1010"/>
      <c r="AR264" s="1010"/>
      <c r="AS264" s="1010"/>
      <c r="AT264" s="996"/>
      <c r="AU264" s="1010"/>
      <c r="AV264" s="1010"/>
      <c r="AW264" s="1010"/>
      <c r="AX264" s="996"/>
      <c r="AY264" s="1010"/>
      <c r="AZ264" s="1010"/>
      <c r="BA264" s="1010"/>
      <c r="BB264" s="996"/>
      <c r="BC264" s="1010"/>
      <c r="BD264" s="1010"/>
      <c r="BE264" s="1010"/>
      <c r="BF264" s="996"/>
      <c r="BG264" s="1010">
        <f t="shared" si="109"/>
        <v>0</v>
      </c>
      <c r="BH264" s="1010"/>
      <c r="BI264" s="1010"/>
      <c r="BJ264" s="996"/>
      <c r="BK264" s="1010"/>
      <c r="BL264" s="1010"/>
      <c r="BM264" s="1010"/>
      <c r="BN264" s="996"/>
      <c r="BO264" s="1010"/>
      <c r="BP264" s="1010"/>
      <c r="BQ264" s="1010"/>
      <c r="BS264" s="1010"/>
      <c r="BT264" s="1010"/>
      <c r="BU264" s="1010"/>
      <c r="BW264" s="1010"/>
      <c r="BX264" s="1010"/>
      <c r="BY264" s="1010"/>
      <c r="CA264" s="1010"/>
      <c r="CB264" s="1010"/>
      <c r="CC264" s="1010"/>
      <c r="CE264" s="1010"/>
      <c r="CF264" s="1010"/>
      <c r="CG264" s="1010"/>
      <c r="CI264" s="1010"/>
      <c r="CJ264" s="1010"/>
      <c r="CK264" s="1010"/>
      <c r="CM264" s="1010"/>
      <c r="CN264" s="1010"/>
      <c r="CO264" s="1010"/>
      <c r="CQ264" s="1010"/>
      <c r="CR264" s="1010"/>
      <c r="CS264" s="1010"/>
      <c r="CU264" s="1010"/>
      <c r="CV264" s="1010"/>
      <c r="CW264" s="1010"/>
      <c r="CY264" s="1010"/>
      <c r="CZ264" s="1010"/>
      <c r="DA264" s="1010"/>
      <c r="DC264" s="1010"/>
      <c r="DD264" s="1010"/>
      <c r="DE264" s="1010"/>
      <c r="DG264" s="1010"/>
      <c r="DH264" s="1010"/>
      <c r="DI264" s="1010"/>
      <c r="DK264" s="1010"/>
      <c r="DL264" s="1010"/>
      <c r="DM264" s="1010"/>
      <c r="DO264" s="1010"/>
      <c r="DP264" s="1010"/>
      <c r="DQ264" s="1010"/>
      <c r="DS264" s="1010"/>
      <c r="DT264" s="1010"/>
      <c r="DU264" s="1010"/>
      <c r="DW264" s="1010"/>
      <c r="DX264" s="1010"/>
      <c r="DY264" s="1010"/>
      <c r="EA264" s="1010"/>
      <c r="EB264" s="1010"/>
      <c r="EC264" s="1010"/>
    </row>
    <row r="265" spans="2:133" ht="14.25" customHeight="1">
      <c r="B265" s="1978">
        <f t="shared" si="100"/>
        <v>53327</v>
      </c>
      <c r="C265" s="1010">
        <f t="shared" si="97"/>
        <v>-5.7366654004908924E-7</v>
      </c>
      <c r="D265" s="1010">
        <f t="shared" si="98"/>
        <v>0</v>
      </c>
      <c r="E265" s="1010">
        <f t="shared" si="99"/>
        <v>0</v>
      </c>
      <c r="F265" s="998"/>
      <c r="G265" s="1010">
        <f t="shared" si="124"/>
        <v>-5.7366654004908924E-7</v>
      </c>
      <c r="H265" s="1010"/>
      <c r="I265" s="1010"/>
      <c r="J265" s="996"/>
      <c r="K265" s="1010"/>
      <c r="L265" s="1010"/>
      <c r="M265" s="1010"/>
      <c r="N265" s="996"/>
      <c r="O265" s="1010">
        <f t="shared" si="125"/>
        <v>0</v>
      </c>
      <c r="P265" s="1010"/>
      <c r="Q265" s="1010"/>
      <c r="R265" s="996"/>
      <c r="S265" s="1010"/>
      <c r="T265" s="1010"/>
      <c r="U265" s="1010"/>
      <c r="V265" s="996"/>
      <c r="W265" s="1010"/>
      <c r="X265" s="1010"/>
      <c r="Y265" s="1010"/>
      <c r="Z265" s="996"/>
      <c r="AA265" s="1010">
        <f t="shared" si="102"/>
        <v>0</v>
      </c>
      <c r="AB265" s="1010"/>
      <c r="AC265" s="1010"/>
      <c r="AD265" s="996"/>
      <c r="AE265" s="1010">
        <f t="shared" si="103"/>
        <v>0</v>
      </c>
      <c r="AF265" s="1010"/>
      <c r="AG265" s="1010"/>
      <c r="AH265" s="996"/>
      <c r="AI265" s="1010">
        <f t="shared" si="104"/>
        <v>0</v>
      </c>
      <c r="AJ265" s="1010"/>
      <c r="AK265" s="1010"/>
      <c r="AL265" s="996"/>
      <c r="AM265" s="1010"/>
      <c r="AN265" s="1010"/>
      <c r="AO265" s="1010"/>
      <c r="AP265" s="996"/>
      <c r="AQ265" s="1010"/>
      <c r="AR265" s="1010"/>
      <c r="AS265" s="1010"/>
      <c r="AT265" s="996"/>
      <c r="AU265" s="1010"/>
      <c r="AV265" s="1010"/>
      <c r="AW265" s="1010"/>
      <c r="AX265" s="996"/>
      <c r="AY265" s="1010"/>
      <c r="AZ265" s="1010"/>
      <c r="BA265" s="1010"/>
      <c r="BB265" s="996"/>
      <c r="BC265" s="1010"/>
      <c r="BD265" s="1010"/>
      <c r="BE265" s="1010"/>
      <c r="BF265" s="996"/>
      <c r="BG265" s="1010">
        <f t="shared" si="109"/>
        <v>0</v>
      </c>
      <c r="BH265" s="1010"/>
      <c r="BI265" s="1010"/>
      <c r="BJ265" s="996"/>
      <c r="BK265" s="1010"/>
      <c r="BL265" s="1010"/>
      <c r="BM265" s="1010"/>
      <c r="BN265" s="996"/>
      <c r="BO265" s="1010"/>
      <c r="BP265" s="1010"/>
      <c r="BQ265" s="1010"/>
      <c r="BS265" s="1010"/>
      <c r="BT265" s="1010"/>
      <c r="BU265" s="1010"/>
      <c r="BW265" s="1010"/>
      <c r="BX265" s="1010"/>
      <c r="BY265" s="1010"/>
      <c r="CA265" s="1010"/>
      <c r="CB265" s="1010"/>
      <c r="CC265" s="1010"/>
      <c r="CE265" s="1010"/>
      <c r="CF265" s="1010"/>
      <c r="CG265" s="1010"/>
      <c r="CI265" s="1010"/>
      <c r="CJ265" s="1010"/>
      <c r="CK265" s="1010"/>
      <c r="CM265" s="1010"/>
      <c r="CN265" s="1010"/>
      <c r="CO265" s="1010"/>
      <c r="CQ265" s="1010"/>
      <c r="CR265" s="1010"/>
      <c r="CS265" s="1010"/>
      <c r="CU265" s="1010"/>
      <c r="CV265" s="1010"/>
      <c r="CW265" s="1010"/>
      <c r="CY265" s="1010"/>
      <c r="CZ265" s="1010"/>
      <c r="DA265" s="1010"/>
      <c r="DC265" s="1010"/>
      <c r="DD265" s="1010"/>
      <c r="DE265" s="1010"/>
      <c r="DG265" s="1010"/>
      <c r="DH265" s="1010"/>
      <c r="DI265" s="1010"/>
      <c r="DK265" s="1010"/>
      <c r="DL265" s="1010"/>
      <c r="DM265" s="1010"/>
      <c r="DO265" s="1010"/>
      <c r="DP265" s="1010"/>
      <c r="DQ265" s="1010"/>
      <c r="DS265" s="1010"/>
      <c r="DT265" s="1010"/>
      <c r="DU265" s="1010"/>
      <c r="DW265" s="1010"/>
      <c r="DX265" s="1010"/>
      <c r="DY265" s="1010"/>
      <c r="EA265" s="1010"/>
      <c r="EB265" s="1010"/>
      <c r="EC265" s="1010"/>
    </row>
    <row r="266" spans="2:133" ht="14.25" customHeight="1">
      <c r="B266" s="1978">
        <f t="shared" si="100"/>
        <v>53358</v>
      </c>
      <c r="C266" s="1010">
        <f t="shared" si="97"/>
        <v>-5.7366654004908924E-7</v>
      </c>
      <c r="D266" s="1010">
        <f t="shared" si="98"/>
        <v>0</v>
      </c>
      <c r="E266" s="1010">
        <f t="shared" si="99"/>
        <v>0</v>
      </c>
      <c r="F266" s="998"/>
      <c r="G266" s="1010">
        <f t="shared" si="124"/>
        <v>-5.7366654004908924E-7</v>
      </c>
      <c r="H266" s="1010"/>
      <c r="I266" s="1010"/>
      <c r="J266" s="996"/>
      <c r="K266" s="1010"/>
      <c r="L266" s="1010"/>
      <c r="M266" s="1010"/>
      <c r="N266" s="996"/>
      <c r="O266" s="1010">
        <f t="shared" si="125"/>
        <v>0</v>
      </c>
      <c r="P266" s="1010"/>
      <c r="Q266" s="1010"/>
      <c r="R266" s="996"/>
      <c r="S266" s="1010"/>
      <c r="T266" s="1010"/>
      <c r="U266" s="1010"/>
      <c r="V266" s="996"/>
      <c r="W266" s="1010"/>
      <c r="X266" s="1010"/>
      <c r="Y266" s="1010"/>
      <c r="Z266" s="996"/>
      <c r="AA266" s="1010">
        <f t="shared" si="102"/>
        <v>0</v>
      </c>
      <c r="AB266" s="1010"/>
      <c r="AC266" s="1010"/>
      <c r="AD266" s="996"/>
      <c r="AE266" s="1010">
        <f t="shared" si="103"/>
        <v>0</v>
      </c>
      <c r="AF266" s="1010"/>
      <c r="AG266" s="1010"/>
      <c r="AH266" s="996"/>
      <c r="AI266" s="1010">
        <f t="shared" si="104"/>
        <v>0</v>
      </c>
      <c r="AJ266" s="1010"/>
      <c r="AK266" s="1010"/>
      <c r="AL266" s="996"/>
      <c r="AM266" s="1010"/>
      <c r="AN266" s="1010"/>
      <c r="AO266" s="1010"/>
      <c r="AP266" s="996"/>
      <c r="AQ266" s="1010"/>
      <c r="AR266" s="1010"/>
      <c r="AS266" s="1010"/>
      <c r="AT266" s="996"/>
      <c r="AU266" s="1010"/>
      <c r="AV266" s="1010"/>
      <c r="AW266" s="1010"/>
      <c r="AX266" s="996"/>
      <c r="AY266" s="1010"/>
      <c r="AZ266" s="1010"/>
      <c r="BA266" s="1010"/>
      <c r="BB266" s="996"/>
      <c r="BC266" s="1010"/>
      <c r="BD266" s="1010"/>
      <c r="BE266" s="1010"/>
      <c r="BF266" s="996"/>
      <c r="BG266" s="1010">
        <f t="shared" si="109"/>
        <v>0</v>
      </c>
      <c r="BH266" s="1010"/>
      <c r="BI266" s="1010"/>
      <c r="BJ266" s="996"/>
      <c r="BK266" s="1010"/>
      <c r="BL266" s="1010"/>
      <c r="BM266" s="1010"/>
      <c r="BN266" s="996"/>
      <c r="BO266" s="1010"/>
      <c r="BP266" s="1010"/>
      <c r="BQ266" s="1010"/>
      <c r="BS266" s="1010"/>
      <c r="BT266" s="1010"/>
      <c r="BU266" s="1010"/>
      <c r="BW266" s="1010"/>
      <c r="BX266" s="1010"/>
      <c r="BY266" s="1010"/>
      <c r="CA266" s="1010"/>
      <c r="CB266" s="1010"/>
      <c r="CC266" s="1010"/>
      <c r="CE266" s="1010"/>
      <c r="CF266" s="1010"/>
      <c r="CG266" s="1010"/>
      <c r="CI266" s="1010"/>
      <c r="CJ266" s="1010"/>
      <c r="CK266" s="1010"/>
      <c r="CM266" s="1010"/>
      <c r="CN266" s="1010"/>
      <c r="CO266" s="1010"/>
      <c r="CQ266" s="1010"/>
      <c r="CR266" s="1010"/>
      <c r="CS266" s="1010"/>
      <c r="CU266" s="1010"/>
      <c r="CV266" s="1010"/>
      <c r="CW266" s="1010"/>
      <c r="CY266" s="1010"/>
      <c r="CZ266" s="1010"/>
      <c r="DA266" s="1010"/>
      <c r="DC266" s="1010"/>
      <c r="DD266" s="1010"/>
      <c r="DE266" s="1010"/>
      <c r="DG266" s="1010"/>
      <c r="DH266" s="1010"/>
      <c r="DI266" s="1010"/>
      <c r="DK266" s="1010"/>
      <c r="DL266" s="1010"/>
      <c r="DM266" s="1010"/>
      <c r="DO266" s="1010"/>
      <c r="DP266" s="1010"/>
      <c r="DQ266" s="1010"/>
      <c r="DS266" s="1010"/>
      <c r="DT266" s="1010"/>
      <c r="DU266" s="1010"/>
      <c r="DW266" s="1010"/>
      <c r="DX266" s="1010"/>
      <c r="DY266" s="1010"/>
      <c r="EA266" s="1010"/>
      <c r="EB266" s="1010"/>
      <c r="EC266" s="1010"/>
    </row>
    <row r="267" spans="2:133" ht="14.25" customHeight="1">
      <c r="B267" s="1978">
        <f t="shared" si="100"/>
        <v>53386</v>
      </c>
      <c r="C267" s="1010">
        <f t="shared" si="97"/>
        <v>-5.7366654004908924E-7</v>
      </c>
      <c r="D267" s="1010">
        <f t="shared" si="98"/>
        <v>0</v>
      </c>
      <c r="E267" s="1010">
        <f t="shared" si="99"/>
        <v>0</v>
      </c>
      <c r="F267" s="998"/>
      <c r="G267" s="1010">
        <f t="shared" si="124"/>
        <v>-5.7366654004908924E-7</v>
      </c>
      <c r="H267" s="1010"/>
      <c r="I267" s="1010"/>
      <c r="J267" s="996"/>
      <c r="K267" s="1010"/>
      <c r="L267" s="1010"/>
      <c r="M267" s="1010"/>
      <c r="N267" s="996"/>
      <c r="O267" s="1010">
        <f t="shared" si="125"/>
        <v>0</v>
      </c>
      <c r="P267" s="1010"/>
      <c r="Q267" s="1010"/>
      <c r="R267" s="996"/>
      <c r="S267" s="1010"/>
      <c r="T267" s="1010"/>
      <c r="U267" s="1010"/>
      <c r="V267" s="996"/>
      <c r="W267" s="1010"/>
      <c r="X267" s="1010"/>
      <c r="Y267" s="1010"/>
      <c r="Z267" s="996"/>
      <c r="AA267" s="1010">
        <f t="shared" si="102"/>
        <v>0</v>
      </c>
      <c r="AB267" s="1010"/>
      <c r="AC267" s="1010"/>
      <c r="AD267" s="996"/>
      <c r="AE267" s="1010">
        <f t="shared" si="103"/>
        <v>0</v>
      </c>
      <c r="AF267" s="1010"/>
      <c r="AG267" s="1010"/>
      <c r="AH267" s="996"/>
      <c r="AI267" s="1010">
        <f t="shared" si="104"/>
        <v>0</v>
      </c>
      <c r="AJ267" s="1010"/>
      <c r="AK267" s="1010"/>
      <c r="AL267" s="996"/>
      <c r="AM267" s="1010"/>
      <c r="AN267" s="1010"/>
      <c r="AO267" s="1010"/>
      <c r="AP267" s="996"/>
      <c r="AQ267" s="1010"/>
      <c r="AR267" s="1010"/>
      <c r="AS267" s="1010"/>
      <c r="AT267" s="996"/>
      <c r="AU267" s="1010"/>
      <c r="AV267" s="1010"/>
      <c r="AW267" s="1010"/>
      <c r="AX267" s="996"/>
      <c r="AY267" s="1010"/>
      <c r="AZ267" s="1010"/>
      <c r="BA267" s="1010"/>
      <c r="BB267" s="996"/>
      <c r="BC267" s="1010"/>
      <c r="BD267" s="1010"/>
      <c r="BE267" s="1010"/>
      <c r="BF267" s="996"/>
      <c r="BG267" s="1010">
        <f t="shared" si="109"/>
        <v>0</v>
      </c>
      <c r="BH267" s="1010"/>
      <c r="BI267" s="1010"/>
      <c r="BJ267" s="996"/>
      <c r="BK267" s="1010"/>
      <c r="BL267" s="1010"/>
      <c r="BM267" s="1010"/>
      <c r="BN267" s="996"/>
      <c r="BO267" s="1010"/>
      <c r="BP267" s="1010"/>
      <c r="BQ267" s="1010"/>
      <c r="BS267" s="1010"/>
      <c r="BT267" s="1010"/>
      <c r="BU267" s="1010"/>
      <c r="BW267" s="1010"/>
      <c r="BX267" s="1010"/>
      <c r="BY267" s="1010"/>
      <c r="CA267" s="1010"/>
      <c r="CB267" s="1010"/>
      <c r="CC267" s="1010"/>
      <c r="CE267" s="1010"/>
      <c r="CF267" s="1010"/>
      <c r="CG267" s="1010"/>
      <c r="CI267" s="1010"/>
      <c r="CJ267" s="1010"/>
      <c r="CK267" s="1010"/>
      <c r="CM267" s="1010"/>
      <c r="CN267" s="1010"/>
      <c r="CO267" s="1010"/>
      <c r="CQ267" s="1010"/>
      <c r="CR267" s="1010"/>
      <c r="CS267" s="1010"/>
      <c r="CU267" s="1010"/>
      <c r="CV267" s="1010"/>
      <c r="CW267" s="1010"/>
      <c r="CY267" s="1010"/>
      <c r="CZ267" s="1010"/>
      <c r="DA267" s="1010"/>
      <c r="DC267" s="1010"/>
      <c r="DD267" s="1010"/>
      <c r="DE267" s="1010"/>
      <c r="DG267" s="1010"/>
      <c r="DH267" s="1010"/>
      <c r="DI267" s="1010"/>
      <c r="DK267" s="1010"/>
      <c r="DL267" s="1010"/>
      <c r="DM267" s="1010"/>
      <c r="DO267" s="1010"/>
      <c r="DP267" s="1010"/>
      <c r="DQ267" s="1010"/>
      <c r="DS267" s="1010"/>
      <c r="DT267" s="1010"/>
      <c r="DU267" s="1010"/>
      <c r="DW267" s="1010"/>
      <c r="DX267" s="1010"/>
      <c r="DY267" s="1010"/>
      <c r="EA267" s="1010"/>
      <c r="EB267" s="1010"/>
      <c r="EC267" s="1010"/>
    </row>
    <row r="268" spans="2:133" ht="14.25" customHeight="1">
      <c r="B268" s="1978">
        <f t="shared" si="100"/>
        <v>53417</v>
      </c>
      <c r="C268" s="1010">
        <f t="shared" si="97"/>
        <v>-5.7366654004908924E-7</v>
      </c>
      <c r="D268" s="1010">
        <f t="shared" si="98"/>
        <v>0</v>
      </c>
      <c r="E268" s="1010">
        <f t="shared" si="99"/>
        <v>0</v>
      </c>
      <c r="F268" s="998"/>
      <c r="G268" s="1010">
        <f t="shared" si="124"/>
        <v>-5.7366654004908924E-7</v>
      </c>
      <c r="H268" s="1010"/>
      <c r="I268" s="1010"/>
      <c r="J268" s="996"/>
      <c r="K268" s="1010"/>
      <c r="L268" s="1010"/>
      <c r="M268" s="1010"/>
      <c r="N268" s="996"/>
      <c r="O268" s="1010">
        <f t="shared" si="125"/>
        <v>0</v>
      </c>
      <c r="P268" s="1010"/>
      <c r="Q268" s="1010"/>
      <c r="R268" s="996"/>
      <c r="S268" s="1010"/>
      <c r="T268" s="1010"/>
      <c r="U268" s="1010"/>
      <c r="V268" s="996"/>
      <c r="W268" s="1010"/>
      <c r="X268" s="1010"/>
      <c r="Y268" s="1010"/>
      <c r="Z268" s="996"/>
      <c r="AA268" s="1010">
        <f t="shared" si="102"/>
        <v>0</v>
      </c>
      <c r="AB268" s="1010"/>
      <c r="AC268" s="1010"/>
      <c r="AD268" s="996"/>
      <c r="AE268" s="1010">
        <f t="shared" si="103"/>
        <v>0</v>
      </c>
      <c r="AF268" s="1010"/>
      <c r="AG268" s="1010"/>
      <c r="AH268" s="996"/>
      <c r="AI268" s="1010">
        <f t="shared" si="104"/>
        <v>0</v>
      </c>
      <c r="AJ268" s="1010"/>
      <c r="AK268" s="1010"/>
      <c r="AL268" s="996"/>
      <c r="AM268" s="1010"/>
      <c r="AN268" s="1010"/>
      <c r="AO268" s="1010"/>
      <c r="AP268" s="996"/>
      <c r="AQ268" s="1010"/>
      <c r="AR268" s="1010"/>
      <c r="AS268" s="1010"/>
      <c r="AT268" s="996"/>
      <c r="AU268" s="1010"/>
      <c r="AV268" s="1010"/>
      <c r="AW268" s="1010"/>
      <c r="AX268" s="996"/>
      <c r="AY268" s="1010"/>
      <c r="AZ268" s="1010"/>
      <c r="BA268" s="1010"/>
      <c r="BB268" s="996"/>
      <c r="BC268" s="1010"/>
      <c r="BD268" s="1010"/>
      <c r="BE268" s="1010"/>
      <c r="BF268" s="996"/>
      <c r="BG268" s="1010">
        <f t="shared" si="109"/>
        <v>0</v>
      </c>
      <c r="BH268" s="1010"/>
      <c r="BI268" s="1010"/>
      <c r="BJ268" s="996"/>
      <c r="BK268" s="1010"/>
      <c r="BL268" s="1010"/>
      <c r="BM268" s="1010"/>
      <c r="BN268" s="996"/>
      <c r="BO268" s="1010"/>
      <c r="BP268" s="1010"/>
      <c r="BQ268" s="1010"/>
      <c r="BS268" s="1010"/>
      <c r="BT268" s="1010"/>
      <c r="BU268" s="1010"/>
      <c r="BW268" s="1010"/>
      <c r="BX268" s="1010"/>
      <c r="BY268" s="1010"/>
      <c r="CA268" s="1010"/>
      <c r="CB268" s="1010"/>
      <c r="CC268" s="1010"/>
      <c r="CE268" s="1010"/>
      <c r="CF268" s="1010"/>
      <c r="CG268" s="1010"/>
      <c r="CI268" s="1010"/>
      <c r="CJ268" s="1010"/>
      <c r="CK268" s="1010"/>
      <c r="CM268" s="1010"/>
      <c r="CN268" s="1010"/>
      <c r="CO268" s="1010"/>
      <c r="CQ268" s="1010"/>
      <c r="CR268" s="1010"/>
      <c r="CS268" s="1010"/>
      <c r="CU268" s="1010"/>
      <c r="CV268" s="1010"/>
      <c r="CW268" s="1010"/>
      <c r="CY268" s="1010"/>
      <c r="CZ268" s="1010"/>
      <c r="DA268" s="1010"/>
      <c r="DC268" s="1010"/>
      <c r="DD268" s="1010"/>
      <c r="DE268" s="1010"/>
      <c r="DG268" s="1010"/>
      <c r="DH268" s="1010"/>
      <c r="DI268" s="1010"/>
      <c r="DK268" s="1010"/>
      <c r="DL268" s="1010"/>
      <c r="DM268" s="1010"/>
      <c r="DO268" s="1010"/>
      <c r="DP268" s="1010"/>
      <c r="DQ268" s="1010"/>
      <c r="DS268" s="1010"/>
      <c r="DT268" s="1010"/>
      <c r="DU268" s="1010"/>
      <c r="DW268" s="1010"/>
      <c r="DX268" s="1010"/>
      <c r="DY268" s="1010"/>
      <c r="EA268" s="1010"/>
      <c r="EB268" s="1010"/>
      <c r="EC268" s="1010"/>
    </row>
    <row r="269" spans="2:133" ht="14.25" customHeight="1">
      <c r="B269" s="1978">
        <f t="shared" si="100"/>
        <v>53447</v>
      </c>
      <c r="C269" s="1010">
        <f t="shared" ref="C269:C319" si="126">SUMIF($G$12:$XFD$12,$G$12,G269:XFD269)</f>
        <v>-5.7366654004908924E-7</v>
      </c>
      <c r="D269" s="1010">
        <f t="shared" ref="D269:D319" si="127">SUMIF($H$12:$XFD$12,$H$12,H269:XFD269)</f>
        <v>0</v>
      </c>
      <c r="E269" s="1010">
        <f t="shared" ref="E269:E319" si="128">SUMIF($I$12:$XFD$12,$I$12,I269:XFD269)</f>
        <v>0</v>
      </c>
      <c r="F269" s="998"/>
      <c r="G269" s="1010">
        <f t="shared" si="124"/>
        <v>-5.7366654004908924E-7</v>
      </c>
      <c r="H269" s="1010"/>
      <c r="I269" s="1010"/>
      <c r="J269" s="996"/>
      <c r="K269" s="1010"/>
      <c r="L269" s="1010"/>
      <c r="M269" s="1010"/>
      <c r="N269" s="996"/>
      <c r="O269" s="1010">
        <f t="shared" si="125"/>
        <v>0</v>
      </c>
      <c r="P269" s="1010"/>
      <c r="Q269" s="1010"/>
      <c r="R269" s="996"/>
      <c r="S269" s="1010"/>
      <c r="T269" s="1010"/>
      <c r="U269" s="1010"/>
      <c r="V269" s="996"/>
      <c r="W269" s="1010"/>
      <c r="X269" s="1010"/>
      <c r="Y269" s="1010"/>
      <c r="Z269" s="996"/>
      <c r="AA269" s="1010">
        <f t="shared" si="102"/>
        <v>0</v>
      </c>
      <c r="AB269" s="1010"/>
      <c r="AC269" s="1010"/>
      <c r="AD269" s="996"/>
      <c r="AE269" s="1010">
        <f t="shared" si="103"/>
        <v>0</v>
      </c>
      <c r="AF269" s="1010"/>
      <c r="AG269" s="1010"/>
      <c r="AH269" s="996"/>
      <c r="AI269" s="1010">
        <f t="shared" si="104"/>
        <v>0</v>
      </c>
      <c r="AJ269" s="1010"/>
      <c r="AK269" s="1010"/>
      <c r="AL269" s="996"/>
      <c r="AM269" s="1010"/>
      <c r="AN269" s="1010"/>
      <c r="AO269" s="1010"/>
      <c r="AP269" s="996"/>
      <c r="AQ269" s="1010"/>
      <c r="AR269" s="1010"/>
      <c r="AS269" s="1010"/>
      <c r="AT269" s="996"/>
      <c r="AU269" s="1010"/>
      <c r="AV269" s="1010"/>
      <c r="AW269" s="1010"/>
      <c r="AX269" s="996"/>
      <c r="AY269" s="1010"/>
      <c r="AZ269" s="1010"/>
      <c r="BA269" s="1010"/>
      <c r="BB269" s="996"/>
      <c r="BC269" s="1010"/>
      <c r="BD269" s="1010"/>
      <c r="BE269" s="1010"/>
      <c r="BF269" s="996"/>
      <c r="BG269" s="1010">
        <f t="shared" si="109"/>
        <v>0</v>
      </c>
      <c r="BH269" s="1010"/>
      <c r="BI269" s="1010"/>
      <c r="BJ269" s="996"/>
      <c r="BK269" s="1010"/>
      <c r="BL269" s="1010"/>
      <c r="BM269" s="1010"/>
      <c r="BN269" s="996"/>
      <c r="BO269" s="1010"/>
      <c r="BP269" s="1010"/>
      <c r="BQ269" s="1010"/>
      <c r="BS269" s="1010"/>
      <c r="BT269" s="1010"/>
      <c r="BU269" s="1010"/>
      <c r="BW269" s="1010"/>
      <c r="BX269" s="1010"/>
      <c r="BY269" s="1010"/>
      <c r="CA269" s="1010"/>
      <c r="CB269" s="1010"/>
      <c r="CC269" s="1010"/>
      <c r="CE269" s="1010"/>
      <c r="CF269" s="1010"/>
      <c r="CG269" s="1010"/>
      <c r="CI269" s="1010"/>
      <c r="CJ269" s="1010"/>
      <c r="CK269" s="1010"/>
      <c r="CM269" s="1010"/>
      <c r="CN269" s="1010"/>
      <c r="CO269" s="1010"/>
      <c r="CQ269" s="1010"/>
      <c r="CR269" s="1010"/>
      <c r="CS269" s="1010"/>
      <c r="CU269" s="1010"/>
      <c r="CV269" s="1010"/>
      <c r="CW269" s="1010"/>
      <c r="CY269" s="1010"/>
      <c r="CZ269" s="1010"/>
      <c r="DA269" s="1010"/>
      <c r="DC269" s="1010"/>
      <c r="DD269" s="1010"/>
      <c r="DE269" s="1010"/>
      <c r="DG269" s="1010"/>
      <c r="DH269" s="1010"/>
      <c r="DI269" s="1010"/>
      <c r="DK269" s="1010"/>
      <c r="DL269" s="1010"/>
      <c r="DM269" s="1010"/>
      <c r="DO269" s="1010"/>
      <c r="DP269" s="1010"/>
      <c r="DQ269" s="1010"/>
      <c r="DS269" s="1010"/>
      <c r="DT269" s="1010"/>
      <c r="DU269" s="1010"/>
      <c r="DW269" s="1010"/>
      <c r="DX269" s="1010"/>
      <c r="DY269" s="1010"/>
      <c r="EA269" s="1010"/>
      <c r="EB269" s="1010"/>
      <c r="EC269" s="1010"/>
    </row>
    <row r="270" spans="2:133" ht="14.25" customHeight="1">
      <c r="B270" s="1978">
        <f t="shared" si="100"/>
        <v>53478</v>
      </c>
      <c r="C270" s="1010">
        <f t="shared" si="126"/>
        <v>-5.7366654004908924E-7</v>
      </c>
      <c r="D270" s="1010">
        <f t="shared" si="127"/>
        <v>0</v>
      </c>
      <c r="E270" s="1010">
        <f t="shared" si="128"/>
        <v>0</v>
      </c>
      <c r="F270" s="998"/>
      <c r="G270" s="1010">
        <f t="shared" si="124"/>
        <v>-5.7366654004908924E-7</v>
      </c>
      <c r="H270" s="1010"/>
      <c r="I270" s="1010"/>
      <c r="J270" s="996"/>
      <c r="K270" s="1010"/>
      <c r="L270" s="1010"/>
      <c r="M270" s="1010"/>
      <c r="N270" s="996"/>
      <c r="O270" s="1010">
        <f t="shared" si="125"/>
        <v>0</v>
      </c>
      <c r="P270" s="1010"/>
      <c r="Q270" s="1010"/>
      <c r="R270" s="996"/>
      <c r="S270" s="1010"/>
      <c r="T270" s="1010"/>
      <c r="U270" s="1010"/>
      <c r="V270" s="996"/>
      <c r="W270" s="1010"/>
      <c r="X270" s="1010"/>
      <c r="Y270" s="1010"/>
      <c r="Z270" s="996"/>
      <c r="AA270" s="1010">
        <f t="shared" si="102"/>
        <v>0</v>
      </c>
      <c r="AB270" s="1010"/>
      <c r="AC270" s="1010"/>
      <c r="AD270" s="996"/>
      <c r="AE270" s="1010">
        <f t="shared" si="103"/>
        <v>0</v>
      </c>
      <c r="AF270" s="1010"/>
      <c r="AG270" s="1010"/>
      <c r="AH270" s="996"/>
      <c r="AI270" s="1010">
        <f t="shared" si="104"/>
        <v>0</v>
      </c>
      <c r="AJ270" s="1010"/>
      <c r="AK270" s="1010"/>
      <c r="AL270" s="996"/>
      <c r="AM270" s="1010"/>
      <c r="AN270" s="1010"/>
      <c r="AO270" s="1010"/>
      <c r="AP270" s="996"/>
      <c r="AQ270" s="1010"/>
      <c r="AR270" s="1010"/>
      <c r="AS270" s="1010"/>
      <c r="AT270" s="996"/>
      <c r="AU270" s="1010"/>
      <c r="AV270" s="1010"/>
      <c r="AW270" s="1010"/>
      <c r="AX270" s="996"/>
      <c r="AY270" s="1010"/>
      <c r="AZ270" s="1010"/>
      <c r="BA270" s="1010"/>
      <c r="BB270" s="996"/>
      <c r="BC270" s="1010"/>
      <c r="BD270" s="1010"/>
      <c r="BE270" s="1010"/>
      <c r="BF270" s="996"/>
      <c r="BG270" s="1010">
        <f t="shared" si="109"/>
        <v>0</v>
      </c>
      <c r="BH270" s="1010"/>
      <c r="BI270" s="1010"/>
      <c r="BJ270" s="996"/>
      <c r="BK270" s="1010"/>
      <c r="BL270" s="1010"/>
      <c r="BM270" s="1010"/>
      <c r="BN270" s="996"/>
      <c r="BO270" s="1010"/>
      <c r="BP270" s="1010"/>
      <c r="BQ270" s="1010"/>
      <c r="BS270" s="1010"/>
      <c r="BT270" s="1010"/>
      <c r="BU270" s="1010"/>
      <c r="BW270" s="1010"/>
      <c r="BX270" s="1010"/>
      <c r="BY270" s="1010"/>
      <c r="CA270" s="1010"/>
      <c r="CB270" s="1010"/>
      <c r="CC270" s="1010"/>
      <c r="CE270" s="1010"/>
      <c r="CF270" s="1010"/>
      <c r="CG270" s="1010"/>
      <c r="CI270" s="1010"/>
      <c r="CJ270" s="1010"/>
      <c r="CK270" s="1010"/>
      <c r="CM270" s="1010"/>
      <c r="CN270" s="1010"/>
      <c r="CO270" s="1010"/>
      <c r="CQ270" s="1010"/>
      <c r="CR270" s="1010"/>
      <c r="CS270" s="1010"/>
      <c r="CU270" s="1010"/>
      <c r="CV270" s="1010"/>
      <c r="CW270" s="1010"/>
      <c r="CY270" s="1010"/>
      <c r="CZ270" s="1010"/>
      <c r="DA270" s="1010"/>
      <c r="DC270" s="1010"/>
      <c r="DD270" s="1010"/>
      <c r="DE270" s="1010"/>
      <c r="DG270" s="1010"/>
      <c r="DH270" s="1010"/>
      <c r="DI270" s="1010"/>
      <c r="DK270" s="1010"/>
      <c r="DL270" s="1010"/>
      <c r="DM270" s="1010"/>
      <c r="DO270" s="1010"/>
      <c r="DP270" s="1010"/>
      <c r="DQ270" s="1010"/>
      <c r="DS270" s="1010"/>
      <c r="DT270" s="1010"/>
      <c r="DU270" s="1010"/>
      <c r="DW270" s="1010"/>
      <c r="DX270" s="1010"/>
      <c r="DY270" s="1010"/>
      <c r="EA270" s="1010"/>
      <c r="EB270" s="1010"/>
      <c r="EC270" s="1010"/>
    </row>
    <row r="271" spans="2:133" ht="14.25" customHeight="1">
      <c r="B271" s="1978">
        <f t="shared" ref="B271:B334" si="129">EOMONTH(B270,1)</f>
        <v>53508</v>
      </c>
      <c r="C271" s="1010">
        <f t="shared" si="126"/>
        <v>-5.7366654004908924E-7</v>
      </c>
      <c r="D271" s="1010">
        <f t="shared" si="127"/>
        <v>0</v>
      </c>
      <c r="E271" s="1010">
        <f t="shared" si="128"/>
        <v>0</v>
      </c>
      <c r="F271" s="998"/>
      <c r="G271" s="1010">
        <f t="shared" si="124"/>
        <v>-5.7366654004908924E-7</v>
      </c>
      <c r="H271" s="1010"/>
      <c r="I271" s="1010"/>
      <c r="J271" s="996"/>
      <c r="K271" s="1010"/>
      <c r="L271" s="1010"/>
      <c r="M271" s="1010"/>
      <c r="N271" s="996"/>
      <c r="O271" s="1010">
        <f t="shared" si="125"/>
        <v>0</v>
      </c>
      <c r="P271" s="1010"/>
      <c r="Q271" s="1010"/>
      <c r="R271" s="996"/>
      <c r="S271" s="1010"/>
      <c r="T271" s="1010"/>
      <c r="U271" s="1010"/>
      <c r="V271" s="996"/>
      <c r="W271" s="1010"/>
      <c r="X271" s="1010"/>
      <c r="Y271" s="1010"/>
      <c r="Z271" s="996"/>
      <c r="AA271" s="1010">
        <f t="shared" ref="AA271:AA334" si="130">AA270-AB270</f>
        <v>0</v>
      </c>
      <c r="AB271" s="1010"/>
      <c r="AC271" s="1010"/>
      <c r="AD271" s="996"/>
      <c r="AE271" s="1010">
        <f t="shared" ref="AE271:AE329" si="131">AE270-AF270</f>
        <v>0</v>
      </c>
      <c r="AF271" s="1010"/>
      <c r="AG271" s="1010"/>
      <c r="AH271" s="996"/>
      <c r="AI271" s="1010">
        <f t="shared" ref="AI271:AI329" si="132">AI270-AJ270</f>
        <v>0</v>
      </c>
      <c r="AJ271" s="1010"/>
      <c r="AK271" s="1010"/>
      <c r="AL271" s="996"/>
      <c r="AM271" s="1010"/>
      <c r="AN271" s="1010"/>
      <c r="AO271" s="1010"/>
      <c r="AP271" s="996"/>
      <c r="AQ271" s="1010"/>
      <c r="AR271" s="1010"/>
      <c r="AS271" s="1010"/>
      <c r="AT271" s="996"/>
      <c r="AU271" s="1010"/>
      <c r="AV271" s="1010"/>
      <c r="AW271" s="1010"/>
      <c r="AX271" s="996"/>
      <c r="AY271" s="1010"/>
      <c r="AZ271" s="1010"/>
      <c r="BA271" s="1010"/>
      <c r="BB271" s="996"/>
      <c r="BC271" s="1010"/>
      <c r="BD271" s="1010"/>
      <c r="BE271" s="1010"/>
      <c r="BF271" s="996"/>
      <c r="BG271" s="1010">
        <f t="shared" ref="BG271:BG282" si="133">BG270-BH270</f>
        <v>0</v>
      </c>
      <c r="BH271" s="1010"/>
      <c r="BI271" s="1010"/>
      <c r="BJ271" s="996"/>
      <c r="BK271" s="1010"/>
      <c r="BL271" s="1010"/>
      <c r="BM271" s="1010"/>
      <c r="BN271" s="996"/>
      <c r="BO271" s="1010"/>
      <c r="BP271" s="1010"/>
      <c r="BQ271" s="1010"/>
      <c r="BS271" s="1010"/>
      <c r="BT271" s="1010"/>
      <c r="BU271" s="1010"/>
      <c r="BW271" s="1010"/>
      <c r="BX271" s="1010"/>
      <c r="BY271" s="1010"/>
      <c r="CA271" s="1010"/>
      <c r="CB271" s="1010"/>
      <c r="CC271" s="1010"/>
      <c r="CE271" s="1010"/>
      <c r="CF271" s="1010"/>
      <c r="CG271" s="1010"/>
      <c r="CI271" s="1010"/>
      <c r="CJ271" s="1010"/>
      <c r="CK271" s="1010"/>
      <c r="CM271" s="1010"/>
      <c r="CN271" s="1010"/>
      <c r="CO271" s="1010"/>
      <c r="CQ271" s="1010"/>
      <c r="CR271" s="1010"/>
      <c r="CS271" s="1010"/>
      <c r="CU271" s="1010"/>
      <c r="CV271" s="1010"/>
      <c r="CW271" s="1010"/>
      <c r="CY271" s="1010"/>
      <c r="CZ271" s="1010"/>
      <c r="DA271" s="1010"/>
      <c r="DC271" s="1010"/>
      <c r="DD271" s="1010"/>
      <c r="DE271" s="1010"/>
      <c r="DG271" s="1010"/>
      <c r="DH271" s="1010"/>
      <c r="DI271" s="1010"/>
      <c r="DK271" s="1010"/>
      <c r="DL271" s="1010"/>
      <c r="DM271" s="1010"/>
      <c r="DO271" s="1010"/>
      <c r="DP271" s="1010"/>
      <c r="DQ271" s="1010"/>
      <c r="DS271" s="1010"/>
      <c r="DT271" s="1010"/>
      <c r="DU271" s="1010"/>
      <c r="DW271" s="1010"/>
      <c r="DX271" s="1010"/>
      <c r="DY271" s="1010"/>
      <c r="EA271" s="1010"/>
      <c r="EB271" s="1010"/>
      <c r="EC271" s="1010"/>
    </row>
    <row r="272" spans="2:133" ht="14.25" customHeight="1">
      <c r="B272" s="1978">
        <f t="shared" si="129"/>
        <v>53539</v>
      </c>
      <c r="C272" s="1010">
        <f t="shared" si="126"/>
        <v>-5.7366654004908924E-7</v>
      </c>
      <c r="D272" s="1010">
        <f t="shared" si="127"/>
        <v>0</v>
      </c>
      <c r="E272" s="1010">
        <f t="shared" si="128"/>
        <v>0</v>
      </c>
      <c r="F272" s="998"/>
      <c r="G272" s="1010">
        <f t="shared" ref="G272:G335" si="134">G271-H271</f>
        <v>-5.7366654004908924E-7</v>
      </c>
      <c r="H272" s="1010"/>
      <c r="I272" s="1010"/>
      <c r="J272" s="996"/>
      <c r="K272" s="1010"/>
      <c r="L272" s="1010"/>
      <c r="M272" s="1010"/>
      <c r="N272" s="996"/>
      <c r="O272" s="1010">
        <f t="shared" ref="O272:O335" si="135">O271-P271</f>
        <v>0</v>
      </c>
      <c r="P272" s="1010"/>
      <c r="Q272" s="1010"/>
      <c r="R272" s="996"/>
      <c r="S272" s="1010"/>
      <c r="T272" s="1010"/>
      <c r="U272" s="1010"/>
      <c r="V272" s="996"/>
      <c r="W272" s="1010"/>
      <c r="X272" s="1010"/>
      <c r="Y272" s="1010"/>
      <c r="Z272" s="996"/>
      <c r="AA272" s="1010">
        <f t="shared" si="130"/>
        <v>0</v>
      </c>
      <c r="AB272" s="1010"/>
      <c r="AC272" s="1010"/>
      <c r="AD272" s="996"/>
      <c r="AE272" s="1010">
        <f t="shared" si="131"/>
        <v>0</v>
      </c>
      <c r="AF272" s="1010"/>
      <c r="AG272" s="1010"/>
      <c r="AH272" s="996"/>
      <c r="AI272" s="1010">
        <f t="shared" si="132"/>
        <v>0</v>
      </c>
      <c r="AJ272" s="1010"/>
      <c r="AK272" s="1010"/>
      <c r="AL272" s="996"/>
      <c r="AM272" s="1010"/>
      <c r="AN272" s="1010"/>
      <c r="AO272" s="1010"/>
      <c r="AP272" s="996"/>
      <c r="AQ272" s="1010"/>
      <c r="AR272" s="1010"/>
      <c r="AS272" s="1010"/>
      <c r="AT272" s="996"/>
      <c r="AU272" s="1010"/>
      <c r="AV272" s="1010"/>
      <c r="AW272" s="1010"/>
      <c r="AX272" s="996"/>
      <c r="AY272" s="1010"/>
      <c r="AZ272" s="1010"/>
      <c r="BA272" s="1010"/>
      <c r="BB272" s="996"/>
      <c r="BC272" s="1010"/>
      <c r="BD272" s="1010"/>
      <c r="BE272" s="1010"/>
      <c r="BF272" s="996"/>
      <c r="BG272" s="1010">
        <f t="shared" si="133"/>
        <v>0</v>
      </c>
      <c r="BH272" s="1010"/>
      <c r="BI272" s="1010"/>
      <c r="BJ272" s="996"/>
      <c r="BK272" s="1010"/>
      <c r="BL272" s="1010"/>
      <c r="BM272" s="1010"/>
      <c r="BN272" s="996"/>
      <c r="BO272" s="1010"/>
      <c r="BP272" s="1010"/>
      <c r="BQ272" s="1010"/>
      <c r="BS272" s="1010"/>
      <c r="BT272" s="1010"/>
      <c r="BU272" s="1010"/>
      <c r="BW272" s="1010"/>
      <c r="BX272" s="1010"/>
      <c r="BY272" s="1010"/>
      <c r="CA272" s="1010"/>
      <c r="CB272" s="1010"/>
      <c r="CC272" s="1010"/>
      <c r="CE272" s="1010"/>
      <c r="CF272" s="1010"/>
      <c r="CG272" s="1010"/>
      <c r="CI272" s="1010"/>
      <c r="CJ272" s="1010"/>
      <c r="CK272" s="1010"/>
      <c r="CM272" s="1010"/>
      <c r="CN272" s="1010"/>
      <c r="CO272" s="1010"/>
      <c r="CQ272" s="1010"/>
      <c r="CR272" s="1010"/>
      <c r="CS272" s="1010"/>
      <c r="CU272" s="1010"/>
      <c r="CV272" s="1010"/>
      <c r="CW272" s="1010"/>
      <c r="CY272" s="1010"/>
      <c r="CZ272" s="1010"/>
      <c r="DA272" s="1010"/>
      <c r="DC272" s="1010"/>
      <c r="DD272" s="1010"/>
      <c r="DE272" s="1010"/>
      <c r="DG272" s="1010"/>
      <c r="DH272" s="1010"/>
      <c r="DI272" s="1010"/>
      <c r="DK272" s="1010"/>
      <c r="DL272" s="1010"/>
      <c r="DM272" s="1010"/>
      <c r="DO272" s="1010"/>
      <c r="DP272" s="1010"/>
      <c r="DQ272" s="1010"/>
      <c r="DS272" s="1010"/>
      <c r="DT272" s="1010"/>
      <c r="DU272" s="1010"/>
      <c r="DW272" s="1010"/>
      <c r="DX272" s="1010"/>
      <c r="DY272" s="1010"/>
      <c r="EA272" s="1010"/>
      <c r="EB272" s="1010"/>
      <c r="EC272" s="1010"/>
    </row>
    <row r="273" spans="2:133" ht="14.25" customHeight="1">
      <c r="B273" s="1978">
        <f t="shared" si="129"/>
        <v>53570</v>
      </c>
      <c r="C273" s="1010">
        <f t="shared" si="126"/>
        <v>-5.7366654004908924E-7</v>
      </c>
      <c r="D273" s="1010">
        <f t="shared" si="127"/>
        <v>0</v>
      </c>
      <c r="E273" s="1010">
        <f t="shared" si="128"/>
        <v>0</v>
      </c>
      <c r="F273" s="998"/>
      <c r="G273" s="1010">
        <f t="shared" si="134"/>
        <v>-5.7366654004908924E-7</v>
      </c>
      <c r="H273" s="1010"/>
      <c r="I273" s="1010"/>
      <c r="J273" s="996"/>
      <c r="K273" s="1010"/>
      <c r="L273" s="1010"/>
      <c r="M273" s="1010"/>
      <c r="N273" s="996"/>
      <c r="O273" s="1010">
        <f t="shared" si="135"/>
        <v>0</v>
      </c>
      <c r="P273" s="1010"/>
      <c r="Q273" s="1010"/>
      <c r="R273" s="996"/>
      <c r="S273" s="1010"/>
      <c r="T273" s="1010"/>
      <c r="U273" s="1010"/>
      <c r="V273" s="996"/>
      <c r="W273" s="1010"/>
      <c r="X273" s="1010"/>
      <c r="Y273" s="1010"/>
      <c r="Z273" s="996"/>
      <c r="AA273" s="1010">
        <f t="shared" si="130"/>
        <v>0</v>
      </c>
      <c r="AB273" s="1010"/>
      <c r="AC273" s="1010"/>
      <c r="AD273" s="996"/>
      <c r="AE273" s="1010">
        <f t="shared" si="131"/>
        <v>0</v>
      </c>
      <c r="AF273" s="1010"/>
      <c r="AG273" s="1010"/>
      <c r="AH273" s="996"/>
      <c r="AI273" s="1010">
        <f t="shared" si="132"/>
        <v>0</v>
      </c>
      <c r="AJ273" s="1010"/>
      <c r="AK273" s="1010"/>
      <c r="AL273" s="996"/>
      <c r="AM273" s="1010"/>
      <c r="AN273" s="1010"/>
      <c r="AO273" s="1010"/>
      <c r="AP273" s="996"/>
      <c r="AQ273" s="1010"/>
      <c r="AR273" s="1010"/>
      <c r="AS273" s="1010"/>
      <c r="AT273" s="996"/>
      <c r="AU273" s="1010"/>
      <c r="AV273" s="1010"/>
      <c r="AW273" s="1010"/>
      <c r="AX273" s="996"/>
      <c r="AY273" s="1010"/>
      <c r="AZ273" s="1010"/>
      <c r="BA273" s="1010"/>
      <c r="BB273" s="996"/>
      <c r="BC273" s="1010"/>
      <c r="BD273" s="1010"/>
      <c r="BE273" s="1010"/>
      <c r="BF273" s="996"/>
      <c r="BG273" s="1010">
        <f t="shared" si="133"/>
        <v>0</v>
      </c>
      <c r="BH273" s="1010"/>
      <c r="BI273" s="1010"/>
      <c r="BJ273" s="996"/>
      <c r="BK273" s="1010"/>
      <c r="BL273" s="1010"/>
      <c r="BM273" s="1010"/>
      <c r="BN273" s="996"/>
      <c r="BO273" s="1010"/>
      <c r="BP273" s="1010"/>
      <c r="BQ273" s="1010"/>
      <c r="BS273" s="1010"/>
      <c r="BT273" s="1010"/>
      <c r="BU273" s="1010"/>
      <c r="BW273" s="1010"/>
      <c r="BX273" s="1010"/>
      <c r="BY273" s="1010"/>
      <c r="CA273" s="1010"/>
      <c r="CB273" s="1010"/>
      <c r="CC273" s="1010"/>
      <c r="CE273" s="1010"/>
      <c r="CF273" s="1010"/>
      <c r="CG273" s="1010"/>
      <c r="CI273" s="1010"/>
      <c r="CJ273" s="1010"/>
      <c r="CK273" s="1010"/>
      <c r="CM273" s="1010"/>
      <c r="CN273" s="1010"/>
      <c r="CO273" s="1010"/>
      <c r="CQ273" s="1010"/>
      <c r="CR273" s="1010"/>
      <c r="CS273" s="1010"/>
      <c r="CU273" s="1010"/>
      <c r="CV273" s="1010"/>
      <c r="CW273" s="1010"/>
      <c r="CY273" s="1010"/>
      <c r="CZ273" s="1010"/>
      <c r="DA273" s="1010"/>
      <c r="DC273" s="1010"/>
      <c r="DD273" s="1010"/>
      <c r="DE273" s="1010"/>
      <c r="DG273" s="1010"/>
      <c r="DH273" s="1010"/>
      <c r="DI273" s="1010"/>
      <c r="DK273" s="1010"/>
      <c r="DL273" s="1010"/>
      <c r="DM273" s="1010"/>
      <c r="DO273" s="1010"/>
      <c r="DP273" s="1010"/>
      <c r="DQ273" s="1010"/>
      <c r="DS273" s="1010"/>
      <c r="DT273" s="1010"/>
      <c r="DU273" s="1010"/>
      <c r="DW273" s="1010"/>
      <c r="DX273" s="1010"/>
      <c r="DY273" s="1010"/>
      <c r="EA273" s="1010"/>
      <c r="EB273" s="1010"/>
      <c r="EC273" s="1010"/>
    </row>
    <row r="274" spans="2:133" ht="14.25" customHeight="1">
      <c r="B274" s="1978">
        <f t="shared" si="129"/>
        <v>53600</v>
      </c>
      <c r="C274" s="1010">
        <f t="shared" si="126"/>
        <v>-5.7366654004908924E-7</v>
      </c>
      <c r="D274" s="1010">
        <f t="shared" si="127"/>
        <v>0</v>
      </c>
      <c r="E274" s="1010">
        <f t="shared" si="128"/>
        <v>0</v>
      </c>
      <c r="F274" s="998"/>
      <c r="G274" s="1010">
        <f t="shared" si="134"/>
        <v>-5.7366654004908924E-7</v>
      </c>
      <c r="H274" s="1010"/>
      <c r="I274" s="1010"/>
      <c r="J274" s="996"/>
      <c r="K274" s="1010"/>
      <c r="L274" s="1010"/>
      <c r="M274" s="1010"/>
      <c r="N274" s="996"/>
      <c r="O274" s="1010">
        <f t="shared" si="135"/>
        <v>0</v>
      </c>
      <c r="P274" s="1010"/>
      <c r="Q274" s="1010"/>
      <c r="R274" s="996"/>
      <c r="S274" s="1010"/>
      <c r="T274" s="1010"/>
      <c r="U274" s="1010"/>
      <c r="V274" s="996"/>
      <c r="W274" s="1010"/>
      <c r="X274" s="1010"/>
      <c r="Y274" s="1010"/>
      <c r="Z274" s="996"/>
      <c r="AA274" s="1010">
        <f t="shared" si="130"/>
        <v>0</v>
      </c>
      <c r="AB274" s="1010"/>
      <c r="AC274" s="1010"/>
      <c r="AD274" s="996"/>
      <c r="AE274" s="1010">
        <f t="shared" si="131"/>
        <v>0</v>
      </c>
      <c r="AF274" s="1010"/>
      <c r="AG274" s="1010"/>
      <c r="AH274" s="996"/>
      <c r="AI274" s="1010">
        <f t="shared" si="132"/>
        <v>0</v>
      </c>
      <c r="AJ274" s="1010"/>
      <c r="AK274" s="1010"/>
      <c r="AL274" s="996"/>
      <c r="AM274" s="1010"/>
      <c r="AN274" s="1010"/>
      <c r="AO274" s="1010"/>
      <c r="AP274" s="996"/>
      <c r="AQ274" s="1010"/>
      <c r="AR274" s="1010"/>
      <c r="AS274" s="1010"/>
      <c r="AT274" s="996"/>
      <c r="AU274" s="1010"/>
      <c r="AV274" s="1010"/>
      <c r="AW274" s="1010"/>
      <c r="AX274" s="996"/>
      <c r="AY274" s="1010"/>
      <c r="AZ274" s="1010"/>
      <c r="BA274" s="1010"/>
      <c r="BB274" s="996"/>
      <c r="BC274" s="1010"/>
      <c r="BD274" s="1010"/>
      <c r="BE274" s="1010"/>
      <c r="BF274" s="996"/>
      <c r="BG274" s="1010">
        <f t="shared" si="133"/>
        <v>0</v>
      </c>
      <c r="BH274" s="1010"/>
      <c r="BI274" s="1010"/>
      <c r="BJ274" s="996"/>
      <c r="BK274" s="1010"/>
      <c r="BL274" s="1010"/>
      <c r="BM274" s="1010"/>
      <c r="BN274" s="996"/>
      <c r="BO274" s="1010"/>
      <c r="BP274" s="1010"/>
      <c r="BQ274" s="1010"/>
      <c r="BS274" s="1010"/>
      <c r="BT274" s="1010"/>
      <c r="BU274" s="1010"/>
      <c r="BW274" s="1010"/>
      <c r="BX274" s="1010"/>
      <c r="BY274" s="1010"/>
      <c r="CA274" s="1010"/>
      <c r="CB274" s="1010"/>
      <c r="CC274" s="1010"/>
      <c r="CE274" s="1010"/>
      <c r="CF274" s="1010"/>
      <c r="CG274" s="1010"/>
      <c r="CI274" s="1010"/>
      <c r="CJ274" s="1010"/>
      <c r="CK274" s="1010"/>
      <c r="CM274" s="1010"/>
      <c r="CN274" s="1010"/>
      <c r="CO274" s="1010"/>
      <c r="CQ274" s="1010"/>
      <c r="CR274" s="1010"/>
      <c r="CS274" s="1010"/>
      <c r="CU274" s="1010"/>
      <c r="CV274" s="1010"/>
      <c r="CW274" s="1010"/>
      <c r="CY274" s="1010"/>
      <c r="CZ274" s="1010"/>
      <c r="DA274" s="1010"/>
      <c r="DC274" s="1010"/>
      <c r="DD274" s="1010"/>
      <c r="DE274" s="1010"/>
      <c r="DG274" s="1010"/>
      <c r="DH274" s="1010"/>
      <c r="DI274" s="1010"/>
      <c r="DK274" s="1010"/>
      <c r="DL274" s="1010"/>
      <c r="DM274" s="1010"/>
      <c r="DO274" s="1010"/>
      <c r="DP274" s="1010"/>
      <c r="DQ274" s="1010"/>
      <c r="DS274" s="1010"/>
      <c r="DT274" s="1010"/>
      <c r="DU274" s="1010"/>
      <c r="DW274" s="1010"/>
      <c r="DX274" s="1010"/>
      <c r="DY274" s="1010"/>
      <c r="EA274" s="1010"/>
      <c r="EB274" s="1010"/>
      <c r="EC274" s="1010"/>
    </row>
    <row r="275" spans="2:133" ht="14.25" customHeight="1">
      <c r="B275" s="1978">
        <f t="shared" si="129"/>
        <v>53631</v>
      </c>
      <c r="C275" s="1010">
        <f t="shared" si="126"/>
        <v>-5.7366654004908924E-7</v>
      </c>
      <c r="D275" s="1010">
        <f t="shared" si="127"/>
        <v>0</v>
      </c>
      <c r="E275" s="1010">
        <f t="shared" si="128"/>
        <v>0</v>
      </c>
      <c r="F275" s="998"/>
      <c r="G275" s="1010">
        <f t="shared" si="134"/>
        <v>-5.7366654004908924E-7</v>
      </c>
      <c r="H275" s="1010"/>
      <c r="I275" s="1010"/>
      <c r="J275" s="996"/>
      <c r="K275" s="1010"/>
      <c r="L275" s="1010"/>
      <c r="M275" s="1010"/>
      <c r="N275" s="996"/>
      <c r="O275" s="1010">
        <f t="shared" si="135"/>
        <v>0</v>
      </c>
      <c r="P275" s="1010"/>
      <c r="Q275" s="1010"/>
      <c r="R275" s="996"/>
      <c r="S275" s="1010"/>
      <c r="T275" s="1010"/>
      <c r="U275" s="1010"/>
      <c r="V275" s="996"/>
      <c r="W275" s="1010"/>
      <c r="X275" s="1010"/>
      <c r="Y275" s="1010"/>
      <c r="Z275" s="996"/>
      <c r="AA275" s="1010">
        <f t="shared" si="130"/>
        <v>0</v>
      </c>
      <c r="AB275" s="1010"/>
      <c r="AC275" s="1010"/>
      <c r="AD275" s="996"/>
      <c r="AE275" s="1010">
        <f t="shared" si="131"/>
        <v>0</v>
      </c>
      <c r="AF275" s="1010"/>
      <c r="AG275" s="1010"/>
      <c r="AH275" s="996"/>
      <c r="AI275" s="1010">
        <f t="shared" si="132"/>
        <v>0</v>
      </c>
      <c r="AJ275" s="1010"/>
      <c r="AK275" s="1010"/>
      <c r="AL275" s="996"/>
      <c r="AM275" s="1010"/>
      <c r="AN275" s="1010"/>
      <c r="AO275" s="1010"/>
      <c r="AP275" s="996"/>
      <c r="AQ275" s="1010"/>
      <c r="AR275" s="1010"/>
      <c r="AS275" s="1010"/>
      <c r="AT275" s="996"/>
      <c r="AU275" s="1010"/>
      <c r="AV275" s="1010"/>
      <c r="AW275" s="1010"/>
      <c r="AX275" s="996"/>
      <c r="AY275" s="1010"/>
      <c r="AZ275" s="1010"/>
      <c r="BA275" s="1010"/>
      <c r="BB275" s="996"/>
      <c r="BC275" s="1010"/>
      <c r="BD275" s="1010"/>
      <c r="BE275" s="1010"/>
      <c r="BF275" s="996"/>
      <c r="BG275" s="1010">
        <f t="shared" si="133"/>
        <v>0</v>
      </c>
      <c r="BH275" s="1010"/>
      <c r="BI275" s="1010"/>
      <c r="BJ275" s="996"/>
      <c r="BK275" s="1010"/>
      <c r="BL275" s="1010"/>
      <c r="BM275" s="1010"/>
      <c r="BN275" s="996"/>
      <c r="BO275" s="1010"/>
      <c r="BP275" s="1010"/>
      <c r="BQ275" s="1010"/>
      <c r="BS275" s="1010"/>
      <c r="BT275" s="1010"/>
      <c r="BU275" s="1010"/>
      <c r="BW275" s="1010"/>
      <c r="BX275" s="1010"/>
      <c r="BY275" s="1010"/>
      <c r="CA275" s="1010"/>
      <c r="CB275" s="1010"/>
      <c r="CC275" s="1010"/>
      <c r="CE275" s="1010"/>
      <c r="CF275" s="1010"/>
      <c r="CG275" s="1010"/>
      <c r="CI275" s="1010"/>
      <c r="CJ275" s="1010"/>
      <c r="CK275" s="1010"/>
      <c r="CM275" s="1010"/>
      <c r="CN275" s="1010"/>
      <c r="CO275" s="1010"/>
      <c r="CQ275" s="1010"/>
      <c r="CR275" s="1010"/>
      <c r="CS275" s="1010"/>
      <c r="CU275" s="1010"/>
      <c r="CV275" s="1010"/>
      <c r="CW275" s="1010"/>
      <c r="CY275" s="1010"/>
      <c r="CZ275" s="1010"/>
      <c r="DA275" s="1010"/>
      <c r="DC275" s="1010"/>
      <c r="DD275" s="1010"/>
      <c r="DE275" s="1010"/>
      <c r="DG275" s="1010"/>
      <c r="DH275" s="1010"/>
      <c r="DI275" s="1010"/>
      <c r="DK275" s="1010"/>
      <c r="DL275" s="1010"/>
      <c r="DM275" s="1010"/>
      <c r="DO275" s="1010"/>
      <c r="DP275" s="1010"/>
      <c r="DQ275" s="1010"/>
      <c r="DS275" s="1010"/>
      <c r="DT275" s="1010"/>
      <c r="DU275" s="1010"/>
      <c r="DW275" s="1010"/>
      <c r="DX275" s="1010"/>
      <c r="DY275" s="1010"/>
      <c r="EA275" s="1010"/>
      <c r="EB275" s="1010"/>
      <c r="EC275" s="1010"/>
    </row>
    <row r="276" spans="2:133" ht="14.25" customHeight="1">
      <c r="B276" s="1978">
        <f t="shared" si="129"/>
        <v>53661</v>
      </c>
      <c r="C276" s="1010">
        <f t="shared" si="126"/>
        <v>-5.7366654004908924E-7</v>
      </c>
      <c r="D276" s="1010">
        <f t="shared" si="127"/>
        <v>0</v>
      </c>
      <c r="E276" s="1010">
        <f t="shared" si="128"/>
        <v>0</v>
      </c>
      <c r="F276" s="998"/>
      <c r="G276" s="1010">
        <f t="shared" si="134"/>
        <v>-5.7366654004908924E-7</v>
      </c>
      <c r="H276" s="1010"/>
      <c r="I276" s="1010"/>
      <c r="J276" s="996"/>
      <c r="K276" s="1010"/>
      <c r="L276" s="1010"/>
      <c r="M276" s="1010"/>
      <c r="N276" s="996"/>
      <c r="O276" s="1010">
        <f t="shared" si="135"/>
        <v>0</v>
      </c>
      <c r="P276" s="1010"/>
      <c r="Q276" s="1010"/>
      <c r="R276" s="996"/>
      <c r="S276" s="1010"/>
      <c r="T276" s="1010"/>
      <c r="U276" s="1010"/>
      <c r="V276" s="996"/>
      <c r="W276" s="1010"/>
      <c r="X276" s="1010"/>
      <c r="Y276" s="1010"/>
      <c r="Z276" s="996"/>
      <c r="AA276" s="1010">
        <f t="shared" si="130"/>
        <v>0</v>
      </c>
      <c r="AB276" s="1010"/>
      <c r="AC276" s="1010"/>
      <c r="AD276" s="996"/>
      <c r="AE276" s="1010">
        <f t="shared" si="131"/>
        <v>0</v>
      </c>
      <c r="AF276" s="1010"/>
      <c r="AG276" s="1010"/>
      <c r="AH276" s="996"/>
      <c r="AI276" s="1010">
        <f t="shared" si="132"/>
        <v>0</v>
      </c>
      <c r="AJ276" s="1010"/>
      <c r="AK276" s="1010"/>
      <c r="AL276" s="996"/>
      <c r="AM276" s="1010"/>
      <c r="AN276" s="1010"/>
      <c r="AO276" s="1010"/>
      <c r="AP276" s="996"/>
      <c r="AQ276" s="1010"/>
      <c r="AR276" s="1010"/>
      <c r="AS276" s="1010"/>
      <c r="AT276" s="996"/>
      <c r="AU276" s="1010"/>
      <c r="AV276" s="1010"/>
      <c r="AW276" s="1010"/>
      <c r="AX276" s="996"/>
      <c r="AY276" s="1010"/>
      <c r="AZ276" s="1010"/>
      <c r="BA276" s="1010"/>
      <c r="BB276" s="996"/>
      <c r="BC276" s="1010"/>
      <c r="BD276" s="1010"/>
      <c r="BE276" s="1010"/>
      <c r="BF276" s="996"/>
      <c r="BG276" s="1010">
        <f t="shared" si="133"/>
        <v>0</v>
      </c>
      <c r="BH276" s="1010"/>
      <c r="BI276" s="1010"/>
      <c r="BJ276" s="996"/>
      <c r="BK276" s="1010"/>
      <c r="BL276" s="1010"/>
      <c r="BM276" s="1010"/>
      <c r="BN276" s="996"/>
      <c r="BO276" s="1010"/>
      <c r="BP276" s="1010"/>
      <c r="BQ276" s="1010"/>
      <c r="BS276" s="1010"/>
      <c r="BT276" s="1010"/>
      <c r="BU276" s="1010"/>
      <c r="BW276" s="1010"/>
      <c r="BX276" s="1010"/>
      <c r="BY276" s="1010"/>
      <c r="CA276" s="1010"/>
      <c r="CB276" s="1010"/>
      <c r="CC276" s="1010"/>
      <c r="CE276" s="1010"/>
      <c r="CF276" s="1010"/>
      <c r="CG276" s="1010"/>
      <c r="CI276" s="1010"/>
      <c r="CJ276" s="1010"/>
      <c r="CK276" s="1010"/>
      <c r="CM276" s="1010"/>
      <c r="CN276" s="1010"/>
      <c r="CO276" s="1010"/>
      <c r="CQ276" s="1010"/>
      <c r="CR276" s="1010"/>
      <c r="CS276" s="1010"/>
      <c r="CU276" s="1010"/>
      <c r="CV276" s="1010"/>
      <c r="CW276" s="1010"/>
      <c r="CY276" s="1010"/>
      <c r="CZ276" s="1010"/>
      <c r="DA276" s="1010"/>
      <c r="DC276" s="1010"/>
      <c r="DD276" s="1010"/>
      <c r="DE276" s="1010"/>
      <c r="DG276" s="1010"/>
      <c r="DH276" s="1010"/>
      <c r="DI276" s="1010"/>
      <c r="DK276" s="1010"/>
      <c r="DL276" s="1010"/>
      <c r="DM276" s="1010"/>
      <c r="DO276" s="1010"/>
      <c r="DP276" s="1010"/>
      <c r="DQ276" s="1010"/>
      <c r="DS276" s="1010"/>
      <c r="DT276" s="1010"/>
      <c r="DU276" s="1010"/>
      <c r="DW276" s="1010"/>
      <c r="DX276" s="1010"/>
      <c r="DY276" s="1010"/>
      <c r="EA276" s="1010"/>
      <c r="EB276" s="1010"/>
      <c r="EC276" s="1010"/>
    </row>
    <row r="277" spans="2:133" ht="14.25" customHeight="1">
      <c r="B277" s="1978">
        <f t="shared" si="129"/>
        <v>53692</v>
      </c>
      <c r="C277" s="1010">
        <f t="shared" si="126"/>
        <v>-5.7366654004908924E-7</v>
      </c>
      <c r="D277" s="1010">
        <f t="shared" si="127"/>
        <v>0</v>
      </c>
      <c r="E277" s="1010">
        <f t="shared" si="128"/>
        <v>0</v>
      </c>
      <c r="F277" s="998"/>
      <c r="G277" s="1010">
        <f t="shared" si="134"/>
        <v>-5.7366654004908924E-7</v>
      </c>
      <c r="H277" s="1010"/>
      <c r="I277" s="1010"/>
      <c r="J277" s="996"/>
      <c r="K277" s="1010"/>
      <c r="L277" s="1010"/>
      <c r="M277" s="1010"/>
      <c r="N277" s="996"/>
      <c r="O277" s="1010">
        <f t="shared" si="135"/>
        <v>0</v>
      </c>
      <c r="P277" s="1010"/>
      <c r="Q277" s="1010"/>
      <c r="R277" s="996"/>
      <c r="S277" s="1010"/>
      <c r="T277" s="1010"/>
      <c r="U277" s="1010"/>
      <c r="V277" s="996"/>
      <c r="W277" s="1010"/>
      <c r="X277" s="1010"/>
      <c r="Y277" s="1010"/>
      <c r="Z277" s="996"/>
      <c r="AA277" s="1010">
        <f t="shared" si="130"/>
        <v>0</v>
      </c>
      <c r="AB277" s="1010"/>
      <c r="AC277" s="1010"/>
      <c r="AD277" s="996"/>
      <c r="AE277" s="1010">
        <f t="shared" si="131"/>
        <v>0</v>
      </c>
      <c r="AF277" s="1010"/>
      <c r="AG277" s="1010"/>
      <c r="AH277" s="996"/>
      <c r="AI277" s="1010">
        <f t="shared" si="132"/>
        <v>0</v>
      </c>
      <c r="AJ277" s="1010"/>
      <c r="AK277" s="1010"/>
      <c r="AL277" s="996"/>
      <c r="AM277" s="1010"/>
      <c r="AN277" s="1010"/>
      <c r="AO277" s="1010"/>
      <c r="AP277" s="996"/>
      <c r="AQ277" s="1010"/>
      <c r="AR277" s="1010"/>
      <c r="AS277" s="1010"/>
      <c r="AT277" s="996"/>
      <c r="AU277" s="1010"/>
      <c r="AV277" s="1010"/>
      <c r="AW277" s="1010"/>
      <c r="AX277" s="996"/>
      <c r="AY277" s="1010"/>
      <c r="AZ277" s="1010"/>
      <c r="BA277" s="1010"/>
      <c r="BB277" s="996"/>
      <c r="BC277" s="1010"/>
      <c r="BD277" s="1010"/>
      <c r="BE277" s="1010"/>
      <c r="BF277" s="996"/>
      <c r="BG277" s="1010">
        <f t="shared" si="133"/>
        <v>0</v>
      </c>
      <c r="BH277" s="1010"/>
      <c r="BI277" s="1010"/>
      <c r="BJ277" s="996"/>
      <c r="BK277" s="1010"/>
      <c r="BL277" s="1010"/>
      <c r="BM277" s="1010"/>
      <c r="BN277" s="996"/>
      <c r="BO277" s="1010"/>
      <c r="BP277" s="1010"/>
      <c r="BQ277" s="1010"/>
      <c r="BS277" s="1010"/>
      <c r="BT277" s="1010"/>
      <c r="BU277" s="1010"/>
      <c r="BW277" s="1010"/>
      <c r="BX277" s="1010"/>
      <c r="BY277" s="1010"/>
      <c r="CA277" s="1010"/>
      <c r="CB277" s="1010"/>
      <c r="CC277" s="1010"/>
      <c r="CE277" s="1010"/>
      <c r="CF277" s="1010"/>
      <c r="CG277" s="1010"/>
      <c r="CI277" s="1010"/>
      <c r="CJ277" s="1010"/>
      <c r="CK277" s="1010"/>
      <c r="CM277" s="1010"/>
      <c r="CN277" s="1010"/>
      <c r="CO277" s="1010"/>
      <c r="CQ277" s="1010"/>
      <c r="CR277" s="1010"/>
      <c r="CS277" s="1010"/>
      <c r="CU277" s="1010"/>
      <c r="CV277" s="1010"/>
      <c r="CW277" s="1010"/>
      <c r="CY277" s="1010"/>
      <c r="CZ277" s="1010"/>
      <c r="DA277" s="1010"/>
      <c r="DC277" s="1010"/>
      <c r="DD277" s="1010"/>
      <c r="DE277" s="1010"/>
      <c r="DG277" s="1010"/>
      <c r="DH277" s="1010"/>
      <c r="DI277" s="1010"/>
      <c r="DK277" s="1010"/>
      <c r="DL277" s="1010"/>
      <c r="DM277" s="1010"/>
      <c r="DO277" s="1010"/>
      <c r="DP277" s="1010"/>
      <c r="DQ277" s="1010"/>
      <c r="DS277" s="1010"/>
      <c r="DT277" s="1010"/>
      <c r="DU277" s="1010"/>
      <c r="DW277" s="1010"/>
      <c r="DX277" s="1010"/>
      <c r="DY277" s="1010"/>
      <c r="EA277" s="1010"/>
      <c r="EB277" s="1010"/>
      <c r="EC277" s="1010"/>
    </row>
    <row r="278" spans="2:133" ht="14.25" customHeight="1">
      <c r="B278" s="1978">
        <f t="shared" si="129"/>
        <v>53723</v>
      </c>
      <c r="C278" s="1010">
        <f t="shared" si="126"/>
        <v>-5.7366654004908924E-7</v>
      </c>
      <c r="D278" s="1010">
        <f t="shared" si="127"/>
        <v>0</v>
      </c>
      <c r="E278" s="1010">
        <f t="shared" si="128"/>
        <v>0</v>
      </c>
      <c r="F278" s="998"/>
      <c r="G278" s="1010">
        <f t="shared" si="134"/>
        <v>-5.7366654004908924E-7</v>
      </c>
      <c r="H278" s="1010"/>
      <c r="I278" s="1010"/>
      <c r="J278" s="996"/>
      <c r="K278" s="1010"/>
      <c r="L278" s="1010"/>
      <c r="M278" s="1010"/>
      <c r="N278" s="996"/>
      <c r="O278" s="1010">
        <f t="shared" si="135"/>
        <v>0</v>
      </c>
      <c r="P278" s="1010"/>
      <c r="Q278" s="1010"/>
      <c r="R278" s="996"/>
      <c r="S278" s="1010"/>
      <c r="T278" s="1010"/>
      <c r="U278" s="1010"/>
      <c r="V278" s="996"/>
      <c r="W278" s="1010"/>
      <c r="X278" s="1010"/>
      <c r="Y278" s="1010"/>
      <c r="Z278" s="996"/>
      <c r="AA278" s="1010">
        <f t="shared" si="130"/>
        <v>0</v>
      </c>
      <c r="AB278" s="1010"/>
      <c r="AC278" s="1010"/>
      <c r="AD278" s="996"/>
      <c r="AE278" s="1010">
        <f t="shared" si="131"/>
        <v>0</v>
      </c>
      <c r="AF278" s="1010"/>
      <c r="AG278" s="1010"/>
      <c r="AH278" s="996"/>
      <c r="AI278" s="1010">
        <f t="shared" si="132"/>
        <v>0</v>
      </c>
      <c r="AJ278" s="1010"/>
      <c r="AK278" s="1010"/>
      <c r="AL278" s="996"/>
      <c r="AM278" s="1010"/>
      <c r="AN278" s="1010"/>
      <c r="AO278" s="1010"/>
      <c r="AP278" s="996"/>
      <c r="AQ278" s="1010"/>
      <c r="AR278" s="1010"/>
      <c r="AS278" s="1010"/>
      <c r="AT278" s="996"/>
      <c r="AU278" s="1010"/>
      <c r="AV278" s="1010"/>
      <c r="AW278" s="1010"/>
      <c r="AX278" s="996"/>
      <c r="AY278" s="1010"/>
      <c r="AZ278" s="1010"/>
      <c r="BA278" s="1010"/>
      <c r="BB278" s="996"/>
      <c r="BC278" s="1010"/>
      <c r="BD278" s="1010"/>
      <c r="BE278" s="1010"/>
      <c r="BF278" s="996"/>
      <c r="BG278" s="1010">
        <f t="shared" si="133"/>
        <v>0</v>
      </c>
      <c r="BH278" s="1010"/>
      <c r="BI278" s="1010"/>
      <c r="BJ278" s="996"/>
      <c r="BK278" s="1010"/>
      <c r="BL278" s="1010"/>
      <c r="BM278" s="1010"/>
      <c r="BN278" s="996"/>
      <c r="BO278" s="1010"/>
      <c r="BP278" s="1010"/>
      <c r="BQ278" s="1010"/>
      <c r="BS278" s="1010"/>
      <c r="BT278" s="1010"/>
      <c r="BU278" s="1010"/>
      <c r="BW278" s="1010"/>
      <c r="BX278" s="1010"/>
      <c r="BY278" s="1010"/>
      <c r="CA278" s="1010"/>
      <c r="CB278" s="1010"/>
      <c r="CC278" s="1010"/>
      <c r="CE278" s="1010"/>
      <c r="CF278" s="1010"/>
      <c r="CG278" s="1010"/>
      <c r="CI278" s="1010"/>
      <c r="CJ278" s="1010"/>
      <c r="CK278" s="1010"/>
      <c r="CM278" s="1010"/>
      <c r="CN278" s="1010"/>
      <c r="CO278" s="1010"/>
      <c r="CQ278" s="1010"/>
      <c r="CR278" s="1010"/>
      <c r="CS278" s="1010"/>
      <c r="CU278" s="1010"/>
      <c r="CV278" s="1010"/>
      <c r="CW278" s="1010"/>
      <c r="CY278" s="1010"/>
      <c r="CZ278" s="1010"/>
      <c r="DA278" s="1010"/>
      <c r="DC278" s="1010"/>
      <c r="DD278" s="1010"/>
      <c r="DE278" s="1010"/>
      <c r="DG278" s="1010"/>
      <c r="DH278" s="1010"/>
      <c r="DI278" s="1010"/>
      <c r="DK278" s="1010"/>
      <c r="DL278" s="1010"/>
      <c r="DM278" s="1010"/>
      <c r="DO278" s="1010"/>
      <c r="DP278" s="1010"/>
      <c r="DQ278" s="1010"/>
      <c r="DS278" s="1010"/>
      <c r="DT278" s="1010"/>
      <c r="DU278" s="1010"/>
      <c r="DW278" s="1010"/>
      <c r="DX278" s="1010"/>
      <c r="DY278" s="1010"/>
      <c r="EA278" s="1010"/>
      <c r="EB278" s="1010"/>
      <c r="EC278" s="1010"/>
    </row>
    <row r="279" spans="2:133" ht="14.25" customHeight="1">
      <c r="B279" s="1978">
        <f t="shared" si="129"/>
        <v>53751</v>
      </c>
      <c r="C279" s="1010">
        <f t="shared" si="126"/>
        <v>-5.7366654004908924E-7</v>
      </c>
      <c r="D279" s="1010">
        <f t="shared" si="127"/>
        <v>0</v>
      </c>
      <c r="E279" s="1010">
        <f t="shared" si="128"/>
        <v>0</v>
      </c>
      <c r="F279" s="998"/>
      <c r="G279" s="1010">
        <f t="shared" si="134"/>
        <v>-5.7366654004908924E-7</v>
      </c>
      <c r="H279" s="1010"/>
      <c r="I279" s="1010"/>
      <c r="J279" s="996"/>
      <c r="K279" s="1010"/>
      <c r="L279" s="1010"/>
      <c r="M279" s="1010"/>
      <c r="N279" s="996"/>
      <c r="O279" s="1010">
        <f t="shared" si="135"/>
        <v>0</v>
      </c>
      <c r="P279" s="1010"/>
      <c r="Q279" s="1010"/>
      <c r="R279" s="996"/>
      <c r="S279" s="1010"/>
      <c r="T279" s="1010"/>
      <c r="U279" s="1010"/>
      <c r="V279" s="996"/>
      <c r="W279" s="1010"/>
      <c r="X279" s="1010"/>
      <c r="Y279" s="1010"/>
      <c r="Z279" s="996"/>
      <c r="AA279" s="1010">
        <f t="shared" si="130"/>
        <v>0</v>
      </c>
      <c r="AB279" s="1010"/>
      <c r="AC279" s="1010"/>
      <c r="AD279" s="996"/>
      <c r="AE279" s="1010">
        <f t="shared" si="131"/>
        <v>0</v>
      </c>
      <c r="AF279" s="1010"/>
      <c r="AG279" s="1010"/>
      <c r="AH279" s="996"/>
      <c r="AI279" s="1010">
        <f t="shared" si="132"/>
        <v>0</v>
      </c>
      <c r="AJ279" s="1010"/>
      <c r="AK279" s="1010"/>
      <c r="AL279" s="996"/>
      <c r="AM279" s="1010"/>
      <c r="AN279" s="1010"/>
      <c r="AO279" s="1010"/>
      <c r="AP279" s="996"/>
      <c r="AQ279" s="1010"/>
      <c r="AR279" s="1010"/>
      <c r="AS279" s="1010"/>
      <c r="AT279" s="996"/>
      <c r="AU279" s="1010"/>
      <c r="AV279" s="1010"/>
      <c r="AW279" s="1010"/>
      <c r="AX279" s="996"/>
      <c r="AY279" s="1010"/>
      <c r="AZ279" s="1010"/>
      <c r="BA279" s="1010"/>
      <c r="BB279" s="996"/>
      <c r="BC279" s="1010"/>
      <c r="BD279" s="1010"/>
      <c r="BE279" s="1010"/>
      <c r="BF279" s="996"/>
      <c r="BG279" s="1010">
        <f t="shared" si="133"/>
        <v>0</v>
      </c>
      <c r="BH279" s="1010"/>
      <c r="BI279" s="1010"/>
      <c r="BJ279" s="996"/>
      <c r="BK279" s="1010"/>
      <c r="BL279" s="1010"/>
      <c r="BM279" s="1010"/>
      <c r="BN279" s="996"/>
      <c r="BO279" s="1010"/>
      <c r="BP279" s="1010"/>
      <c r="BQ279" s="1010"/>
      <c r="BS279" s="1010"/>
      <c r="BT279" s="1010"/>
      <c r="BU279" s="1010"/>
      <c r="BW279" s="1010"/>
      <c r="BX279" s="1010"/>
      <c r="BY279" s="1010"/>
      <c r="CA279" s="1010"/>
      <c r="CB279" s="1010"/>
      <c r="CC279" s="1010"/>
      <c r="CE279" s="1010"/>
      <c r="CF279" s="1010"/>
      <c r="CG279" s="1010"/>
      <c r="CI279" s="1010"/>
      <c r="CJ279" s="1010"/>
      <c r="CK279" s="1010"/>
      <c r="CM279" s="1010"/>
      <c r="CN279" s="1010"/>
      <c r="CO279" s="1010"/>
      <c r="CQ279" s="1010"/>
      <c r="CR279" s="1010"/>
      <c r="CS279" s="1010"/>
      <c r="CU279" s="1010"/>
      <c r="CV279" s="1010"/>
      <c r="CW279" s="1010"/>
      <c r="CY279" s="1010"/>
      <c r="CZ279" s="1010"/>
      <c r="DA279" s="1010"/>
      <c r="DC279" s="1010"/>
      <c r="DD279" s="1010"/>
      <c r="DE279" s="1010"/>
      <c r="DG279" s="1010"/>
      <c r="DH279" s="1010"/>
      <c r="DI279" s="1010"/>
      <c r="DK279" s="1010"/>
      <c r="DL279" s="1010"/>
      <c r="DM279" s="1010"/>
      <c r="DO279" s="1010"/>
      <c r="DP279" s="1010"/>
      <c r="DQ279" s="1010"/>
      <c r="DS279" s="1010"/>
      <c r="DT279" s="1010"/>
      <c r="DU279" s="1010"/>
      <c r="DW279" s="1010"/>
      <c r="DX279" s="1010"/>
      <c r="DY279" s="1010"/>
      <c r="EA279" s="1010"/>
      <c r="EB279" s="1010"/>
      <c r="EC279" s="1010"/>
    </row>
    <row r="280" spans="2:133" ht="14.25" customHeight="1">
      <c r="B280" s="1978">
        <f t="shared" si="129"/>
        <v>53782</v>
      </c>
      <c r="C280" s="1010">
        <f t="shared" si="126"/>
        <v>-5.7366654004908924E-7</v>
      </c>
      <c r="D280" s="1010">
        <f t="shared" si="127"/>
        <v>0</v>
      </c>
      <c r="E280" s="1010">
        <f t="shared" si="128"/>
        <v>0</v>
      </c>
      <c r="F280" s="998"/>
      <c r="G280" s="1010">
        <f t="shared" si="134"/>
        <v>-5.7366654004908924E-7</v>
      </c>
      <c r="H280" s="1010"/>
      <c r="I280" s="1010"/>
      <c r="J280" s="996"/>
      <c r="K280" s="1010"/>
      <c r="L280" s="1010"/>
      <c r="M280" s="1010"/>
      <c r="N280" s="996"/>
      <c r="O280" s="1010">
        <f t="shared" si="135"/>
        <v>0</v>
      </c>
      <c r="P280" s="1010"/>
      <c r="Q280" s="1010"/>
      <c r="R280" s="996"/>
      <c r="S280" s="1010"/>
      <c r="T280" s="1010"/>
      <c r="U280" s="1010"/>
      <c r="V280" s="996"/>
      <c r="W280" s="1010"/>
      <c r="X280" s="1010"/>
      <c r="Y280" s="1010"/>
      <c r="Z280" s="996"/>
      <c r="AA280" s="1010">
        <f t="shared" si="130"/>
        <v>0</v>
      </c>
      <c r="AB280" s="1010"/>
      <c r="AC280" s="1010"/>
      <c r="AD280" s="996"/>
      <c r="AE280" s="1010">
        <f t="shared" si="131"/>
        <v>0</v>
      </c>
      <c r="AF280" s="1010"/>
      <c r="AG280" s="1010"/>
      <c r="AH280" s="996"/>
      <c r="AI280" s="1010">
        <f t="shared" si="132"/>
        <v>0</v>
      </c>
      <c r="AJ280" s="1010"/>
      <c r="AK280" s="1010"/>
      <c r="AL280" s="996"/>
      <c r="AM280" s="1010"/>
      <c r="AN280" s="1010"/>
      <c r="AO280" s="1010"/>
      <c r="AP280" s="996"/>
      <c r="AQ280" s="1010"/>
      <c r="AR280" s="1010"/>
      <c r="AS280" s="1010"/>
      <c r="AT280" s="996"/>
      <c r="AU280" s="1010"/>
      <c r="AV280" s="1010"/>
      <c r="AW280" s="1010"/>
      <c r="AX280" s="996"/>
      <c r="AY280" s="1010"/>
      <c r="AZ280" s="1010"/>
      <c r="BA280" s="1010"/>
      <c r="BB280" s="996"/>
      <c r="BC280" s="1010"/>
      <c r="BD280" s="1010"/>
      <c r="BE280" s="1010"/>
      <c r="BF280" s="996"/>
      <c r="BG280" s="1010">
        <f t="shared" si="133"/>
        <v>0</v>
      </c>
      <c r="BH280" s="1010"/>
      <c r="BI280" s="1010"/>
      <c r="BJ280" s="996"/>
      <c r="BK280" s="1010"/>
      <c r="BL280" s="1010"/>
      <c r="BM280" s="1010"/>
      <c r="BN280" s="996"/>
      <c r="BO280" s="1010"/>
      <c r="BP280" s="1010"/>
      <c r="BQ280" s="1010"/>
      <c r="BS280" s="1010"/>
      <c r="BT280" s="1010"/>
      <c r="BU280" s="1010"/>
      <c r="BW280" s="1010"/>
      <c r="BX280" s="1010"/>
      <c r="BY280" s="1010"/>
      <c r="CA280" s="1010"/>
      <c r="CB280" s="1010"/>
      <c r="CC280" s="1010"/>
      <c r="CE280" s="1010"/>
      <c r="CF280" s="1010"/>
      <c r="CG280" s="1010"/>
      <c r="CI280" s="1010"/>
      <c r="CJ280" s="1010"/>
      <c r="CK280" s="1010"/>
      <c r="CM280" s="1010"/>
      <c r="CN280" s="1010"/>
      <c r="CO280" s="1010"/>
      <c r="CQ280" s="1010"/>
      <c r="CR280" s="1010"/>
      <c r="CS280" s="1010"/>
      <c r="CU280" s="1010"/>
      <c r="CV280" s="1010"/>
      <c r="CW280" s="1010"/>
      <c r="CY280" s="1010"/>
      <c r="CZ280" s="1010"/>
      <c r="DA280" s="1010"/>
      <c r="DC280" s="1010"/>
      <c r="DD280" s="1010"/>
      <c r="DE280" s="1010"/>
      <c r="DG280" s="1010"/>
      <c r="DH280" s="1010"/>
      <c r="DI280" s="1010"/>
      <c r="DK280" s="1010"/>
      <c r="DL280" s="1010"/>
      <c r="DM280" s="1010"/>
      <c r="DO280" s="1010"/>
      <c r="DP280" s="1010"/>
      <c r="DQ280" s="1010"/>
      <c r="DS280" s="1010"/>
      <c r="DT280" s="1010"/>
      <c r="DU280" s="1010"/>
      <c r="DW280" s="1010"/>
      <c r="DX280" s="1010"/>
      <c r="DY280" s="1010"/>
      <c r="EA280" s="1010"/>
      <c r="EB280" s="1010"/>
      <c r="EC280" s="1010"/>
    </row>
    <row r="281" spans="2:133" ht="14.25" customHeight="1">
      <c r="B281" s="1978">
        <f t="shared" si="129"/>
        <v>53812</v>
      </c>
      <c r="C281" s="1010">
        <f t="shared" si="126"/>
        <v>-5.7366654004908924E-7</v>
      </c>
      <c r="D281" s="1010">
        <f t="shared" si="127"/>
        <v>0</v>
      </c>
      <c r="E281" s="1010">
        <f t="shared" si="128"/>
        <v>0</v>
      </c>
      <c r="F281" s="998"/>
      <c r="G281" s="1010">
        <f t="shared" si="134"/>
        <v>-5.7366654004908924E-7</v>
      </c>
      <c r="H281" s="1010"/>
      <c r="I281" s="1010"/>
      <c r="J281" s="996"/>
      <c r="K281" s="1010"/>
      <c r="L281" s="1010"/>
      <c r="M281" s="1010"/>
      <c r="N281" s="996"/>
      <c r="O281" s="1010">
        <f t="shared" si="135"/>
        <v>0</v>
      </c>
      <c r="P281" s="1010"/>
      <c r="Q281" s="1010"/>
      <c r="R281" s="996"/>
      <c r="S281" s="1010"/>
      <c r="T281" s="1010"/>
      <c r="U281" s="1010"/>
      <c r="V281" s="996"/>
      <c r="W281" s="1010"/>
      <c r="X281" s="1010"/>
      <c r="Y281" s="1010"/>
      <c r="Z281" s="996"/>
      <c r="AA281" s="1010">
        <f t="shared" si="130"/>
        <v>0</v>
      </c>
      <c r="AB281" s="1010"/>
      <c r="AC281" s="1010"/>
      <c r="AD281" s="996"/>
      <c r="AE281" s="1010">
        <f t="shared" si="131"/>
        <v>0</v>
      </c>
      <c r="AF281" s="1010"/>
      <c r="AG281" s="1010"/>
      <c r="AH281" s="996"/>
      <c r="AI281" s="1010">
        <f t="shared" si="132"/>
        <v>0</v>
      </c>
      <c r="AJ281" s="1010"/>
      <c r="AK281" s="1010"/>
      <c r="AL281" s="996"/>
      <c r="AM281" s="1010"/>
      <c r="AN281" s="1010"/>
      <c r="AO281" s="1010"/>
      <c r="AP281" s="996"/>
      <c r="AQ281" s="1010"/>
      <c r="AR281" s="1010"/>
      <c r="AS281" s="1010"/>
      <c r="AT281" s="996"/>
      <c r="AU281" s="1010"/>
      <c r="AV281" s="1010"/>
      <c r="AW281" s="1010"/>
      <c r="AX281" s="996"/>
      <c r="AY281" s="1010"/>
      <c r="AZ281" s="1010"/>
      <c r="BA281" s="1010"/>
      <c r="BB281" s="996"/>
      <c r="BC281" s="1010"/>
      <c r="BD281" s="1010"/>
      <c r="BE281" s="1010"/>
      <c r="BF281" s="996"/>
      <c r="BG281" s="1010">
        <f t="shared" si="133"/>
        <v>0</v>
      </c>
      <c r="BH281" s="1010"/>
      <c r="BI281" s="1010"/>
      <c r="BJ281" s="996"/>
      <c r="BK281" s="1010"/>
      <c r="BL281" s="1010"/>
      <c r="BM281" s="1010"/>
      <c r="BN281" s="996"/>
      <c r="BO281" s="1010"/>
      <c r="BP281" s="1010"/>
      <c r="BQ281" s="1010"/>
      <c r="BS281" s="1010"/>
      <c r="BT281" s="1010"/>
      <c r="BU281" s="1010"/>
      <c r="BW281" s="1010"/>
      <c r="BX281" s="1010"/>
      <c r="BY281" s="1010"/>
      <c r="CA281" s="1010"/>
      <c r="CB281" s="1010"/>
      <c r="CC281" s="1010"/>
      <c r="CE281" s="1010"/>
      <c r="CF281" s="1010"/>
      <c r="CG281" s="1010"/>
      <c r="CI281" s="1010"/>
      <c r="CJ281" s="1010"/>
      <c r="CK281" s="1010"/>
      <c r="CM281" s="1010"/>
      <c r="CN281" s="1010"/>
      <c r="CO281" s="1010"/>
      <c r="CQ281" s="1010"/>
      <c r="CR281" s="1010"/>
      <c r="CS281" s="1010"/>
      <c r="CU281" s="1010"/>
      <c r="CV281" s="1010"/>
      <c r="CW281" s="1010"/>
      <c r="CY281" s="1010"/>
      <c r="CZ281" s="1010"/>
      <c r="DA281" s="1010"/>
      <c r="DC281" s="1010"/>
      <c r="DD281" s="1010"/>
      <c r="DE281" s="1010"/>
      <c r="DG281" s="1010"/>
      <c r="DH281" s="1010"/>
      <c r="DI281" s="1010"/>
      <c r="DK281" s="1010"/>
      <c r="DL281" s="1010"/>
      <c r="DM281" s="1010"/>
      <c r="DO281" s="1010"/>
      <c r="DP281" s="1010"/>
      <c r="DQ281" s="1010"/>
      <c r="DS281" s="1010"/>
      <c r="DT281" s="1010"/>
      <c r="DU281" s="1010"/>
      <c r="DW281" s="1010"/>
      <c r="DX281" s="1010"/>
      <c r="DY281" s="1010"/>
      <c r="EA281" s="1010"/>
      <c r="EB281" s="1010"/>
      <c r="EC281" s="1010"/>
    </row>
    <row r="282" spans="2:133" ht="14.25" customHeight="1">
      <c r="B282" s="1978">
        <f t="shared" si="129"/>
        <v>53843</v>
      </c>
      <c r="C282" s="1010">
        <f t="shared" si="126"/>
        <v>-5.7366654004908924E-7</v>
      </c>
      <c r="D282" s="1010">
        <f t="shared" si="127"/>
        <v>0</v>
      </c>
      <c r="E282" s="1010">
        <f t="shared" si="128"/>
        <v>0</v>
      </c>
      <c r="F282" s="998"/>
      <c r="G282" s="1010">
        <f t="shared" si="134"/>
        <v>-5.7366654004908924E-7</v>
      </c>
      <c r="H282" s="1010"/>
      <c r="I282" s="1010"/>
      <c r="J282" s="996"/>
      <c r="K282" s="1010"/>
      <c r="L282" s="1010"/>
      <c r="M282" s="1010"/>
      <c r="N282" s="996"/>
      <c r="O282" s="1010">
        <f t="shared" si="135"/>
        <v>0</v>
      </c>
      <c r="P282" s="1010"/>
      <c r="Q282" s="1010"/>
      <c r="R282" s="996"/>
      <c r="S282" s="1010"/>
      <c r="T282" s="1010"/>
      <c r="U282" s="1010"/>
      <c r="V282" s="996"/>
      <c r="W282" s="1010"/>
      <c r="X282" s="1010"/>
      <c r="Y282" s="1010"/>
      <c r="Z282" s="996"/>
      <c r="AA282" s="1010">
        <f t="shared" si="130"/>
        <v>0</v>
      </c>
      <c r="AB282" s="1010"/>
      <c r="AC282" s="1010"/>
      <c r="AD282" s="996"/>
      <c r="AE282" s="1010">
        <f t="shared" si="131"/>
        <v>0</v>
      </c>
      <c r="AF282" s="1010"/>
      <c r="AG282" s="1010"/>
      <c r="AH282" s="996"/>
      <c r="AI282" s="1010">
        <f t="shared" si="132"/>
        <v>0</v>
      </c>
      <c r="AJ282" s="1010"/>
      <c r="AK282" s="1010"/>
      <c r="AL282" s="996"/>
      <c r="AM282" s="1010"/>
      <c r="AN282" s="1010"/>
      <c r="AO282" s="1010"/>
      <c r="AP282" s="996"/>
      <c r="AQ282" s="1010"/>
      <c r="AR282" s="1010"/>
      <c r="AS282" s="1010"/>
      <c r="AT282" s="996"/>
      <c r="AU282" s="1010"/>
      <c r="AV282" s="1010"/>
      <c r="AW282" s="1010"/>
      <c r="AX282" s="996"/>
      <c r="AY282" s="1010"/>
      <c r="AZ282" s="1010"/>
      <c r="BA282" s="1010"/>
      <c r="BB282" s="996"/>
      <c r="BC282" s="1010"/>
      <c r="BD282" s="1010"/>
      <c r="BE282" s="1010"/>
      <c r="BF282" s="996"/>
      <c r="BG282" s="1010">
        <f t="shared" si="133"/>
        <v>0</v>
      </c>
      <c r="BH282" s="1010"/>
      <c r="BI282" s="1010"/>
      <c r="BJ282" s="996"/>
      <c r="BK282" s="1010"/>
      <c r="BL282" s="1010"/>
      <c r="BM282" s="1010"/>
      <c r="BN282" s="996"/>
      <c r="BO282" s="1010"/>
      <c r="BP282" s="1010"/>
      <c r="BQ282" s="1010"/>
      <c r="BS282" s="1010"/>
      <c r="BT282" s="1010"/>
      <c r="BU282" s="1010"/>
      <c r="BW282" s="1010"/>
      <c r="BX282" s="1010"/>
      <c r="BY282" s="1010"/>
      <c r="CA282" s="1010"/>
      <c r="CB282" s="1010"/>
      <c r="CC282" s="1010"/>
      <c r="CE282" s="1010"/>
      <c r="CF282" s="1010"/>
      <c r="CG282" s="1010"/>
      <c r="CI282" s="1010"/>
      <c r="CJ282" s="1010"/>
      <c r="CK282" s="1010"/>
      <c r="CM282" s="1010"/>
      <c r="CN282" s="1010"/>
      <c r="CO282" s="1010"/>
      <c r="CQ282" s="1010"/>
      <c r="CR282" s="1010"/>
      <c r="CS282" s="1010"/>
      <c r="CU282" s="1010"/>
      <c r="CV282" s="1010"/>
      <c r="CW282" s="1010"/>
      <c r="CY282" s="1010"/>
      <c r="CZ282" s="1010"/>
      <c r="DA282" s="1010"/>
      <c r="DC282" s="1010"/>
      <c r="DD282" s="1010"/>
      <c r="DE282" s="1010"/>
      <c r="DG282" s="1010"/>
      <c r="DH282" s="1010"/>
      <c r="DI282" s="1010"/>
      <c r="DK282" s="1010"/>
      <c r="DL282" s="1010"/>
      <c r="DM282" s="1010"/>
      <c r="DO282" s="1010"/>
      <c r="DP282" s="1010"/>
      <c r="DQ282" s="1010"/>
      <c r="DS282" s="1010"/>
      <c r="DT282" s="1010"/>
      <c r="DU282" s="1010"/>
      <c r="DW282" s="1010"/>
      <c r="DX282" s="1010"/>
      <c r="DY282" s="1010"/>
      <c r="EA282" s="1010"/>
      <c r="EB282" s="1010"/>
      <c r="EC282" s="1010"/>
    </row>
    <row r="283" spans="2:133" ht="14.25" customHeight="1">
      <c r="B283" s="1978">
        <f t="shared" si="129"/>
        <v>53873</v>
      </c>
      <c r="C283" s="1010">
        <f t="shared" si="126"/>
        <v>-5.7366654004908924E-7</v>
      </c>
      <c r="D283" s="1010">
        <f t="shared" si="127"/>
        <v>0</v>
      </c>
      <c r="E283" s="1010">
        <f t="shared" si="128"/>
        <v>0</v>
      </c>
      <c r="F283" s="998"/>
      <c r="G283" s="1010">
        <f t="shared" si="134"/>
        <v>-5.7366654004908924E-7</v>
      </c>
      <c r="H283" s="1010"/>
      <c r="I283" s="1010"/>
      <c r="J283" s="996"/>
      <c r="K283" s="1010"/>
      <c r="L283" s="1010"/>
      <c r="M283" s="1010"/>
      <c r="N283" s="996"/>
      <c r="O283" s="1010">
        <f t="shared" si="135"/>
        <v>0</v>
      </c>
      <c r="P283" s="1010"/>
      <c r="Q283" s="1010"/>
      <c r="R283" s="996"/>
      <c r="S283" s="1010"/>
      <c r="T283" s="1010"/>
      <c r="U283" s="1010"/>
      <c r="V283" s="996"/>
      <c r="W283" s="1010"/>
      <c r="X283" s="1010"/>
      <c r="Y283" s="1010"/>
      <c r="Z283" s="996"/>
      <c r="AA283" s="1010">
        <f t="shared" si="130"/>
        <v>0</v>
      </c>
      <c r="AB283" s="1010"/>
      <c r="AC283" s="1010"/>
      <c r="AD283" s="996"/>
      <c r="AE283" s="1010">
        <f t="shared" si="131"/>
        <v>0</v>
      </c>
      <c r="AF283" s="1010"/>
      <c r="AG283" s="1010"/>
      <c r="AH283" s="996"/>
      <c r="AI283" s="1010">
        <f t="shared" si="132"/>
        <v>0</v>
      </c>
      <c r="AJ283" s="1010"/>
      <c r="AK283" s="1010"/>
      <c r="AL283" s="996"/>
      <c r="AM283" s="1010"/>
      <c r="AN283" s="1010"/>
      <c r="AO283" s="1010"/>
      <c r="AP283" s="996"/>
      <c r="AQ283" s="1010"/>
      <c r="AR283" s="1010"/>
      <c r="AS283" s="1010"/>
      <c r="AT283" s="996"/>
      <c r="AU283" s="1010"/>
      <c r="AV283" s="1010"/>
      <c r="AW283" s="1010"/>
      <c r="AX283" s="996"/>
      <c r="AY283" s="1010"/>
      <c r="AZ283" s="1010"/>
      <c r="BA283" s="1010"/>
      <c r="BB283" s="996"/>
      <c r="BC283" s="1010"/>
      <c r="BD283" s="1010"/>
      <c r="BE283" s="1010"/>
      <c r="BF283" s="996"/>
      <c r="BG283" s="1010"/>
      <c r="BH283" s="1010"/>
      <c r="BI283" s="1010"/>
      <c r="BJ283" s="996"/>
      <c r="BK283" s="1010"/>
      <c r="BL283" s="1010"/>
      <c r="BM283" s="1010"/>
      <c r="BN283" s="996"/>
      <c r="BO283" s="1010"/>
      <c r="BP283" s="1010"/>
      <c r="BQ283" s="1010"/>
      <c r="BS283" s="1010"/>
      <c r="BT283" s="1010"/>
      <c r="BU283" s="1010"/>
      <c r="BW283" s="1010"/>
      <c r="BX283" s="1010"/>
      <c r="BY283" s="1010"/>
      <c r="CA283" s="1010"/>
      <c r="CB283" s="1010"/>
      <c r="CC283" s="1010"/>
      <c r="CE283" s="1010"/>
      <c r="CF283" s="1010"/>
      <c r="CG283" s="1010"/>
      <c r="CI283" s="1010"/>
      <c r="CJ283" s="1010"/>
      <c r="CK283" s="1010"/>
      <c r="CM283" s="1010"/>
      <c r="CN283" s="1010"/>
      <c r="CO283" s="1010"/>
      <c r="CQ283" s="1010"/>
      <c r="CR283" s="1010"/>
      <c r="CS283" s="1010"/>
      <c r="CU283" s="1010"/>
      <c r="CV283" s="1010"/>
      <c r="CW283" s="1010"/>
      <c r="CY283" s="1010"/>
      <c r="CZ283" s="1010"/>
      <c r="DA283" s="1010"/>
      <c r="DC283" s="1010"/>
      <c r="DD283" s="1010"/>
      <c r="DE283" s="1010"/>
      <c r="DG283" s="1010"/>
      <c r="DH283" s="1010"/>
      <c r="DI283" s="1010"/>
      <c r="DK283" s="1010"/>
      <c r="DL283" s="1010"/>
      <c r="DM283" s="1010"/>
      <c r="DO283" s="1010"/>
      <c r="DP283" s="1010"/>
      <c r="DQ283" s="1010"/>
      <c r="DS283" s="1010"/>
      <c r="DT283" s="1010"/>
      <c r="DU283" s="1010"/>
      <c r="DW283" s="1010"/>
      <c r="DX283" s="1010"/>
      <c r="DY283" s="1010"/>
      <c r="EA283" s="1010"/>
      <c r="EB283" s="1010"/>
      <c r="EC283" s="1010"/>
    </row>
    <row r="284" spans="2:133" ht="14.25" customHeight="1">
      <c r="B284" s="1978">
        <f t="shared" si="129"/>
        <v>53904</v>
      </c>
      <c r="C284" s="1010">
        <f t="shared" si="126"/>
        <v>-5.7366654004908924E-7</v>
      </c>
      <c r="D284" s="1010">
        <f t="shared" si="127"/>
        <v>0</v>
      </c>
      <c r="E284" s="1010">
        <f t="shared" si="128"/>
        <v>0</v>
      </c>
      <c r="F284" s="998"/>
      <c r="G284" s="1010">
        <f t="shared" si="134"/>
        <v>-5.7366654004908924E-7</v>
      </c>
      <c r="H284" s="1010"/>
      <c r="I284" s="1010"/>
      <c r="J284" s="996"/>
      <c r="K284" s="1010"/>
      <c r="L284" s="1010"/>
      <c r="M284" s="1010"/>
      <c r="N284" s="996"/>
      <c r="O284" s="1010">
        <f t="shared" si="135"/>
        <v>0</v>
      </c>
      <c r="P284" s="1010"/>
      <c r="Q284" s="1010"/>
      <c r="R284" s="996"/>
      <c r="S284" s="1010"/>
      <c r="T284" s="1010"/>
      <c r="U284" s="1010"/>
      <c r="V284" s="996"/>
      <c r="W284" s="1010"/>
      <c r="X284" s="1010"/>
      <c r="Y284" s="1010"/>
      <c r="Z284" s="996"/>
      <c r="AA284" s="1010">
        <f t="shared" si="130"/>
        <v>0</v>
      </c>
      <c r="AB284" s="1010"/>
      <c r="AC284" s="1010"/>
      <c r="AD284" s="996"/>
      <c r="AE284" s="1010">
        <f t="shared" si="131"/>
        <v>0</v>
      </c>
      <c r="AF284" s="1010"/>
      <c r="AG284" s="1010"/>
      <c r="AH284" s="996"/>
      <c r="AI284" s="1010">
        <f t="shared" si="132"/>
        <v>0</v>
      </c>
      <c r="AJ284" s="1010"/>
      <c r="AK284" s="1010"/>
      <c r="AL284" s="996"/>
      <c r="AM284" s="1010"/>
      <c r="AN284" s="1010"/>
      <c r="AO284" s="1010"/>
      <c r="AP284" s="996"/>
      <c r="AQ284" s="1010"/>
      <c r="AR284" s="1010"/>
      <c r="AS284" s="1010"/>
      <c r="AT284" s="996"/>
      <c r="AU284" s="1010"/>
      <c r="AV284" s="1010"/>
      <c r="AW284" s="1010"/>
      <c r="AX284" s="996"/>
      <c r="AY284" s="1010"/>
      <c r="AZ284" s="1010"/>
      <c r="BA284" s="1010"/>
      <c r="BB284" s="996"/>
      <c r="BC284" s="1010"/>
      <c r="BD284" s="1010"/>
      <c r="BE284" s="1010"/>
      <c r="BF284" s="996"/>
      <c r="BG284" s="1010"/>
      <c r="BH284" s="1010"/>
      <c r="BI284" s="1010"/>
      <c r="BJ284" s="996"/>
      <c r="BK284" s="1010"/>
      <c r="BL284" s="1010"/>
      <c r="BM284" s="1010"/>
      <c r="BN284" s="996"/>
      <c r="BO284" s="1010"/>
      <c r="BP284" s="1010"/>
      <c r="BQ284" s="1010"/>
      <c r="BS284" s="1010"/>
      <c r="BT284" s="1010"/>
      <c r="BU284" s="1010"/>
      <c r="BW284" s="1010"/>
      <c r="BX284" s="1010"/>
      <c r="BY284" s="1010"/>
      <c r="CA284" s="1010"/>
      <c r="CB284" s="1010"/>
      <c r="CC284" s="1010"/>
      <c r="CE284" s="1010"/>
      <c r="CF284" s="1010"/>
      <c r="CG284" s="1010"/>
      <c r="CI284" s="1010"/>
      <c r="CJ284" s="1010"/>
      <c r="CK284" s="1010"/>
      <c r="CM284" s="1010"/>
      <c r="CN284" s="1010"/>
      <c r="CO284" s="1010"/>
      <c r="CQ284" s="1010"/>
      <c r="CR284" s="1010"/>
      <c r="CS284" s="1010"/>
      <c r="CU284" s="1010"/>
      <c r="CV284" s="1010"/>
      <c r="CW284" s="1010"/>
      <c r="CY284" s="1010"/>
      <c r="CZ284" s="1010"/>
      <c r="DA284" s="1010"/>
      <c r="DC284" s="1010"/>
      <c r="DD284" s="1010"/>
      <c r="DE284" s="1010"/>
      <c r="DG284" s="1010"/>
      <c r="DH284" s="1010"/>
      <c r="DI284" s="1010"/>
      <c r="DK284" s="1010"/>
      <c r="DL284" s="1010"/>
      <c r="DM284" s="1010"/>
      <c r="DO284" s="1010"/>
      <c r="DP284" s="1010"/>
      <c r="DQ284" s="1010"/>
      <c r="DS284" s="1010"/>
      <c r="DT284" s="1010"/>
      <c r="DU284" s="1010"/>
      <c r="DW284" s="1010"/>
      <c r="DX284" s="1010"/>
      <c r="DY284" s="1010"/>
      <c r="EA284" s="1010"/>
      <c r="EB284" s="1010"/>
      <c r="EC284" s="1010"/>
    </row>
    <row r="285" spans="2:133" ht="14.25" customHeight="1">
      <c r="B285" s="1978">
        <f t="shared" si="129"/>
        <v>53935</v>
      </c>
      <c r="C285" s="1010">
        <f t="shared" si="126"/>
        <v>-5.7366654004908924E-7</v>
      </c>
      <c r="D285" s="1010">
        <f t="shared" si="127"/>
        <v>0</v>
      </c>
      <c r="E285" s="1010">
        <f t="shared" si="128"/>
        <v>0</v>
      </c>
      <c r="F285" s="998"/>
      <c r="G285" s="1010">
        <f t="shared" si="134"/>
        <v>-5.7366654004908924E-7</v>
      </c>
      <c r="H285" s="1010"/>
      <c r="I285" s="1010"/>
      <c r="J285" s="996"/>
      <c r="K285" s="1010"/>
      <c r="L285" s="1010"/>
      <c r="M285" s="1010"/>
      <c r="N285" s="996"/>
      <c r="O285" s="1010">
        <f t="shared" si="135"/>
        <v>0</v>
      </c>
      <c r="P285" s="1010"/>
      <c r="Q285" s="1010"/>
      <c r="R285" s="996"/>
      <c r="S285" s="1010"/>
      <c r="T285" s="1010"/>
      <c r="U285" s="1010"/>
      <c r="V285" s="996"/>
      <c r="W285" s="1010"/>
      <c r="X285" s="1010"/>
      <c r="Y285" s="1010"/>
      <c r="Z285" s="996"/>
      <c r="AA285" s="1010">
        <f t="shared" si="130"/>
        <v>0</v>
      </c>
      <c r="AB285" s="1010"/>
      <c r="AC285" s="1010"/>
      <c r="AD285" s="996"/>
      <c r="AE285" s="1010">
        <f t="shared" si="131"/>
        <v>0</v>
      </c>
      <c r="AF285" s="1010"/>
      <c r="AG285" s="1010"/>
      <c r="AH285" s="996"/>
      <c r="AI285" s="1010">
        <f t="shared" si="132"/>
        <v>0</v>
      </c>
      <c r="AJ285" s="1010"/>
      <c r="AK285" s="1010"/>
      <c r="AL285" s="996"/>
      <c r="AM285" s="1010"/>
      <c r="AN285" s="1010"/>
      <c r="AO285" s="1010"/>
      <c r="AP285" s="996"/>
      <c r="AQ285" s="1010"/>
      <c r="AR285" s="1010"/>
      <c r="AS285" s="1010"/>
      <c r="AT285" s="996"/>
      <c r="AU285" s="1010"/>
      <c r="AV285" s="1010"/>
      <c r="AW285" s="1010"/>
      <c r="AX285" s="996"/>
      <c r="AY285" s="1010"/>
      <c r="AZ285" s="1010"/>
      <c r="BA285" s="1010"/>
      <c r="BB285" s="996"/>
      <c r="BC285" s="1010"/>
      <c r="BD285" s="1010"/>
      <c r="BE285" s="1010"/>
      <c r="BF285" s="996"/>
      <c r="BG285" s="1010"/>
      <c r="BH285" s="1010"/>
      <c r="BI285" s="1010"/>
      <c r="BJ285" s="996"/>
      <c r="BK285" s="1010"/>
      <c r="BL285" s="1010"/>
      <c r="BM285" s="1010"/>
      <c r="BN285" s="996"/>
      <c r="BO285" s="1010"/>
      <c r="BP285" s="1010"/>
      <c r="BQ285" s="1010"/>
      <c r="BS285" s="1010"/>
      <c r="BT285" s="1010"/>
      <c r="BU285" s="1010"/>
      <c r="BW285" s="1010"/>
      <c r="BX285" s="1010"/>
      <c r="BY285" s="1010"/>
      <c r="CA285" s="1010"/>
      <c r="CB285" s="1010"/>
      <c r="CC285" s="1010"/>
      <c r="CE285" s="1010"/>
      <c r="CF285" s="1010"/>
      <c r="CG285" s="1010"/>
      <c r="CI285" s="1010"/>
      <c r="CJ285" s="1010"/>
      <c r="CK285" s="1010"/>
      <c r="CM285" s="1010"/>
      <c r="CN285" s="1010"/>
      <c r="CO285" s="1010"/>
      <c r="CQ285" s="1010"/>
      <c r="CR285" s="1010"/>
      <c r="CS285" s="1010"/>
      <c r="CU285" s="1010"/>
      <c r="CV285" s="1010"/>
      <c r="CW285" s="1010"/>
      <c r="CY285" s="1010"/>
      <c r="CZ285" s="1010"/>
      <c r="DA285" s="1010"/>
      <c r="DC285" s="1010"/>
      <c r="DD285" s="1010"/>
      <c r="DE285" s="1010"/>
      <c r="DG285" s="1010"/>
      <c r="DH285" s="1010"/>
      <c r="DI285" s="1010"/>
      <c r="DK285" s="1010"/>
      <c r="DL285" s="1010"/>
      <c r="DM285" s="1010"/>
      <c r="DO285" s="1010"/>
      <c r="DP285" s="1010"/>
      <c r="DQ285" s="1010"/>
      <c r="DS285" s="1010"/>
      <c r="DT285" s="1010"/>
      <c r="DU285" s="1010"/>
      <c r="DW285" s="1010"/>
      <c r="DX285" s="1010"/>
      <c r="DY285" s="1010"/>
      <c r="EA285" s="1010"/>
      <c r="EB285" s="1010"/>
      <c r="EC285" s="1010"/>
    </row>
    <row r="286" spans="2:133" ht="14.25" customHeight="1">
      <c r="B286" s="1978">
        <f t="shared" si="129"/>
        <v>53965</v>
      </c>
      <c r="C286" s="1010">
        <f t="shared" si="126"/>
        <v>-5.7366654004908924E-7</v>
      </c>
      <c r="D286" s="1010">
        <f t="shared" si="127"/>
        <v>0</v>
      </c>
      <c r="E286" s="1010">
        <f t="shared" si="128"/>
        <v>0</v>
      </c>
      <c r="F286" s="998"/>
      <c r="G286" s="1010">
        <f t="shared" si="134"/>
        <v>-5.7366654004908924E-7</v>
      </c>
      <c r="H286" s="1010"/>
      <c r="I286" s="1010"/>
      <c r="J286" s="996"/>
      <c r="K286" s="1010"/>
      <c r="L286" s="1010"/>
      <c r="M286" s="1010"/>
      <c r="N286" s="996"/>
      <c r="O286" s="1010">
        <f t="shared" si="135"/>
        <v>0</v>
      </c>
      <c r="P286" s="1010"/>
      <c r="Q286" s="1010"/>
      <c r="R286" s="996"/>
      <c r="S286" s="1010"/>
      <c r="T286" s="1010"/>
      <c r="U286" s="1010"/>
      <c r="V286" s="996"/>
      <c r="W286" s="1010"/>
      <c r="X286" s="1010"/>
      <c r="Y286" s="1010"/>
      <c r="Z286" s="996"/>
      <c r="AA286" s="1010">
        <f t="shared" si="130"/>
        <v>0</v>
      </c>
      <c r="AB286" s="1010"/>
      <c r="AC286" s="1010"/>
      <c r="AD286" s="996"/>
      <c r="AE286" s="1010">
        <f t="shared" si="131"/>
        <v>0</v>
      </c>
      <c r="AF286" s="1010"/>
      <c r="AG286" s="1010"/>
      <c r="AH286" s="996"/>
      <c r="AI286" s="1010">
        <f t="shared" si="132"/>
        <v>0</v>
      </c>
      <c r="AJ286" s="1010"/>
      <c r="AK286" s="1010"/>
      <c r="AL286" s="996"/>
      <c r="AM286" s="1010"/>
      <c r="AN286" s="1010"/>
      <c r="AO286" s="1010"/>
      <c r="AP286" s="996"/>
      <c r="AQ286" s="1010"/>
      <c r="AR286" s="1010"/>
      <c r="AS286" s="1010"/>
      <c r="AT286" s="996"/>
      <c r="AU286" s="1010"/>
      <c r="AV286" s="1010"/>
      <c r="AW286" s="1010"/>
      <c r="AX286" s="996"/>
      <c r="AY286" s="1010"/>
      <c r="AZ286" s="1010"/>
      <c r="BA286" s="1010"/>
      <c r="BB286" s="996"/>
      <c r="BC286" s="1010"/>
      <c r="BD286" s="1010"/>
      <c r="BE286" s="1010"/>
      <c r="BF286" s="996"/>
      <c r="BG286" s="1010"/>
      <c r="BH286" s="1010"/>
      <c r="BI286" s="1010"/>
      <c r="BJ286" s="996"/>
      <c r="BK286" s="1010"/>
      <c r="BL286" s="1010"/>
      <c r="BM286" s="1010"/>
      <c r="BN286" s="996"/>
      <c r="BO286" s="1010"/>
      <c r="BP286" s="1010"/>
      <c r="BQ286" s="1010"/>
      <c r="BS286" s="1010"/>
      <c r="BT286" s="1010"/>
      <c r="BU286" s="1010"/>
      <c r="BW286" s="1010"/>
      <c r="BX286" s="1010"/>
      <c r="BY286" s="1010"/>
      <c r="CA286" s="1010"/>
      <c r="CB286" s="1010"/>
      <c r="CC286" s="1010"/>
      <c r="CE286" s="1010"/>
      <c r="CF286" s="1010"/>
      <c r="CG286" s="1010"/>
      <c r="CI286" s="1010"/>
      <c r="CJ286" s="1010"/>
      <c r="CK286" s="1010"/>
      <c r="CM286" s="1010"/>
      <c r="CN286" s="1010"/>
      <c r="CO286" s="1010"/>
      <c r="CQ286" s="1010"/>
      <c r="CR286" s="1010"/>
      <c r="CS286" s="1010"/>
      <c r="CU286" s="1010"/>
      <c r="CV286" s="1010"/>
      <c r="CW286" s="1010"/>
      <c r="CY286" s="1010"/>
      <c r="CZ286" s="1010"/>
      <c r="DA286" s="1010"/>
      <c r="DC286" s="1010"/>
      <c r="DD286" s="1010"/>
      <c r="DE286" s="1010"/>
      <c r="DG286" s="1010"/>
      <c r="DH286" s="1010"/>
      <c r="DI286" s="1010"/>
      <c r="DK286" s="1010"/>
      <c r="DL286" s="1010"/>
      <c r="DM286" s="1010"/>
      <c r="DO286" s="1010"/>
      <c r="DP286" s="1010"/>
      <c r="DQ286" s="1010"/>
      <c r="DS286" s="1010"/>
      <c r="DT286" s="1010"/>
      <c r="DU286" s="1010"/>
      <c r="DW286" s="1010"/>
      <c r="DX286" s="1010"/>
      <c r="DY286" s="1010"/>
      <c r="EA286" s="1010"/>
      <c r="EB286" s="1010"/>
      <c r="EC286" s="1010"/>
    </row>
    <row r="287" spans="2:133" ht="14.25" customHeight="1">
      <c r="B287" s="1978">
        <f t="shared" si="129"/>
        <v>53996</v>
      </c>
      <c r="C287" s="1010">
        <f t="shared" si="126"/>
        <v>-5.7366654004908924E-7</v>
      </c>
      <c r="D287" s="1010">
        <f t="shared" si="127"/>
        <v>0</v>
      </c>
      <c r="E287" s="1010">
        <f t="shared" si="128"/>
        <v>0</v>
      </c>
      <c r="F287" s="998"/>
      <c r="G287" s="1010">
        <f t="shared" si="134"/>
        <v>-5.7366654004908924E-7</v>
      </c>
      <c r="H287" s="1010"/>
      <c r="I287" s="1010"/>
      <c r="J287" s="996"/>
      <c r="K287" s="1010"/>
      <c r="L287" s="1010"/>
      <c r="M287" s="1010"/>
      <c r="N287" s="996"/>
      <c r="O287" s="1010">
        <f t="shared" si="135"/>
        <v>0</v>
      </c>
      <c r="P287" s="1010"/>
      <c r="Q287" s="1010"/>
      <c r="R287" s="996"/>
      <c r="S287" s="1010"/>
      <c r="T287" s="1010"/>
      <c r="U287" s="1010"/>
      <c r="V287" s="996"/>
      <c r="W287" s="1010"/>
      <c r="X287" s="1010"/>
      <c r="Y287" s="1010"/>
      <c r="Z287" s="996"/>
      <c r="AA287" s="1010">
        <f t="shared" si="130"/>
        <v>0</v>
      </c>
      <c r="AB287" s="1010"/>
      <c r="AC287" s="1010"/>
      <c r="AD287" s="996"/>
      <c r="AE287" s="1010">
        <f t="shared" si="131"/>
        <v>0</v>
      </c>
      <c r="AF287" s="1010"/>
      <c r="AG287" s="1010"/>
      <c r="AH287" s="996"/>
      <c r="AI287" s="1010">
        <f t="shared" si="132"/>
        <v>0</v>
      </c>
      <c r="AJ287" s="1010"/>
      <c r="AK287" s="1010"/>
      <c r="AL287" s="996"/>
      <c r="AM287" s="1010"/>
      <c r="AN287" s="1010"/>
      <c r="AO287" s="1010"/>
      <c r="AP287" s="996"/>
      <c r="AQ287" s="1010"/>
      <c r="AR287" s="1010"/>
      <c r="AS287" s="1010"/>
      <c r="AT287" s="996"/>
      <c r="AU287" s="1010"/>
      <c r="AV287" s="1010"/>
      <c r="AW287" s="1010"/>
      <c r="AX287" s="996"/>
      <c r="AY287" s="1010"/>
      <c r="AZ287" s="1010"/>
      <c r="BA287" s="1010"/>
      <c r="BB287" s="996"/>
      <c r="BC287" s="1010"/>
      <c r="BD287" s="1010"/>
      <c r="BE287" s="1010"/>
      <c r="BF287" s="996"/>
      <c r="BG287" s="1010"/>
      <c r="BH287" s="1010"/>
      <c r="BI287" s="1010"/>
      <c r="BJ287" s="996"/>
      <c r="BK287" s="1010"/>
      <c r="BL287" s="1010"/>
      <c r="BM287" s="1010"/>
      <c r="BN287" s="996"/>
      <c r="BO287" s="1010"/>
      <c r="BP287" s="1010"/>
      <c r="BQ287" s="1010"/>
      <c r="BS287" s="1010"/>
      <c r="BT287" s="1010"/>
      <c r="BU287" s="1010"/>
      <c r="BW287" s="1010"/>
      <c r="BX287" s="1010"/>
      <c r="BY287" s="1010"/>
      <c r="CA287" s="1010"/>
      <c r="CB287" s="1010"/>
      <c r="CC287" s="1010"/>
      <c r="CE287" s="1010"/>
      <c r="CF287" s="1010"/>
      <c r="CG287" s="1010"/>
      <c r="CI287" s="1010"/>
      <c r="CJ287" s="1010"/>
      <c r="CK287" s="1010"/>
      <c r="CM287" s="1010"/>
      <c r="CN287" s="1010"/>
      <c r="CO287" s="1010"/>
      <c r="CQ287" s="1010"/>
      <c r="CR287" s="1010"/>
      <c r="CS287" s="1010"/>
      <c r="CU287" s="1010"/>
      <c r="CV287" s="1010"/>
      <c r="CW287" s="1010"/>
      <c r="CY287" s="1010"/>
      <c r="CZ287" s="1010"/>
      <c r="DA287" s="1010"/>
      <c r="DC287" s="1010"/>
      <c r="DD287" s="1010"/>
      <c r="DE287" s="1010"/>
      <c r="DG287" s="1010"/>
      <c r="DH287" s="1010"/>
      <c r="DI287" s="1010"/>
      <c r="DK287" s="1010"/>
      <c r="DL287" s="1010"/>
      <c r="DM287" s="1010"/>
      <c r="DO287" s="1010"/>
      <c r="DP287" s="1010"/>
      <c r="DQ287" s="1010"/>
      <c r="DS287" s="1010"/>
      <c r="DT287" s="1010"/>
      <c r="DU287" s="1010"/>
      <c r="DW287" s="1010"/>
      <c r="DX287" s="1010"/>
      <c r="DY287" s="1010"/>
      <c r="EA287" s="1010"/>
      <c r="EB287" s="1010"/>
      <c r="EC287" s="1010"/>
    </row>
    <row r="288" spans="2:133" ht="14.25" customHeight="1">
      <c r="B288" s="1978">
        <f t="shared" si="129"/>
        <v>54026</v>
      </c>
      <c r="C288" s="1010">
        <f t="shared" si="126"/>
        <v>-5.7366654004908924E-7</v>
      </c>
      <c r="D288" s="1010">
        <f t="shared" si="127"/>
        <v>0</v>
      </c>
      <c r="E288" s="1010">
        <f t="shared" si="128"/>
        <v>0</v>
      </c>
      <c r="F288" s="998"/>
      <c r="G288" s="1010">
        <f t="shared" si="134"/>
        <v>-5.7366654004908924E-7</v>
      </c>
      <c r="H288" s="1010"/>
      <c r="I288" s="1010"/>
      <c r="J288" s="996"/>
      <c r="K288" s="1010"/>
      <c r="L288" s="1010"/>
      <c r="M288" s="1010"/>
      <c r="N288" s="996"/>
      <c r="O288" s="1010">
        <f t="shared" si="135"/>
        <v>0</v>
      </c>
      <c r="P288" s="1010"/>
      <c r="Q288" s="1010"/>
      <c r="R288" s="996"/>
      <c r="S288" s="1010"/>
      <c r="T288" s="1010"/>
      <c r="U288" s="1010"/>
      <c r="V288" s="996"/>
      <c r="W288" s="1010"/>
      <c r="X288" s="1010"/>
      <c r="Y288" s="1010"/>
      <c r="Z288" s="996"/>
      <c r="AA288" s="1010">
        <f t="shared" si="130"/>
        <v>0</v>
      </c>
      <c r="AB288" s="1010"/>
      <c r="AC288" s="1010"/>
      <c r="AD288" s="996"/>
      <c r="AE288" s="1010">
        <f t="shared" si="131"/>
        <v>0</v>
      </c>
      <c r="AF288" s="1010"/>
      <c r="AG288" s="1010"/>
      <c r="AH288" s="996"/>
      <c r="AI288" s="1010">
        <f t="shared" si="132"/>
        <v>0</v>
      </c>
      <c r="AJ288" s="1010"/>
      <c r="AK288" s="1010"/>
      <c r="AL288" s="996"/>
      <c r="AM288" s="1010"/>
      <c r="AN288" s="1010"/>
      <c r="AO288" s="1010"/>
      <c r="AP288" s="996"/>
      <c r="AQ288" s="1010"/>
      <c r="AR288" s="1010"/>
      <c r="AS288" s="1010"/>
      <c r="AT288" s="996"/>
      <c r="AU288" s="1010"/>
      <c r="AV288" s="1010"/>
      <c r="AW288" s="1010"/>
      <c r="AX288" s="996"/>
      <c r="AY288" s="1010"/>
      <c r="AZ288" s="1010"/>
      <c r="BA288" s="1010"/>
      <c r="BB288" s="996"/>
      <c r="BC288" s="1010"/>
      <c r="BD288" s="1010"/>
      <c r="BE288" s="1010"/>
      <c r="BF288" s="996"/>
      <c r="BG288" s="1010"/>
      <c r="BH288" s="1010"/>
      <c r="BI288" s="1010"/>
      <c r="BJ288" s="996"/>
      <c r="BK288" s="1010"/>
      <c r="BL288" s="1010"/>
      <c r="BM288" s="1010"/>
      <c r="BN288" s="996"/>
      <c r="BO288" s="1010"/>
      <c r="BP288" s="1010"/>
      <c r="BQ288" s="1010"/>
      <c r="BS288" s="1010"/>
      <c r="BT288" s="1010"/>
      <c r="BU288" s="1010"/>
      <c r="BW288" s="1010"/>
      <c r="BX288" s="1010"/>
      <c r="BY288" s="1010"/>
      <c r="CA288" s="1010"/>
      <c r="CB288" s="1010"/>
      <c r="CC288" s="1010"/>
      <c r="CE288" s="1010"/>
      <c r="CF288" s="1010"/>
      <c r="CG288" s="1010"/>
      <c r="CI288" s="1010"/>
      <c r="CJ288" s="1010"/>
      <c r="CK288" s="1010"/>
      <c r="CM288" s="1010"/>
      <c r="CN288" s="1010"/>
      <c r="CO288" s="1010"/>
      <c r="CQ288" s="1010"/>
      <c r="CR288" s="1010"/>
      <c r="CS288" s="1010"/>
      <c r="CU288" s="1010"/>
      <c r="CV288" s="1010"/>
      <c r="CW288" s="1010"/>
      <c r="CY288" s="1010"/>
      <c r="CZ288" s="1010"/>
      <c r="DA288" s="1010"/>
      <c r="DC288" s="1010"/>
      <c r="DD288" s="1010"/>
      <c r="DE288" s="1010"/>
      <c r="DG288" s="1010"/>
      <c r="DH288" s="1010"/>
      <c r="DI288" s="1010"/>
      <c r="DK288" s="1010"/>
      <c r="DL288" s="1010"/>
      <c r="DM288" s="1010"/>
      <c r="DO288" s="1010"/>
      <c r="DP288" s="1010"/>
      <c r="DQ288" s="1010"/>
      <c r="DS288" s="1010"/>
      <c r="DT288" s="1010"/>
      <c r="DU288" s="1010"/>
      <c r="DW288" s="1010"/>
      <c r="DX288" s="1010"/>
      <c r="DY288" s="1010"/>
      <c r="EA288" s="1010"/>
      <c r="EB288" s="1010"/>
      <c r="EC288" s="1010"/>
    </row>
    <row r="289" spans="2:133" ht="14.25" customHeight="1">
      <c r="B289" s="1978">
        <f t="shared" si="129"/>
        <v>54057</v>
      </c>
      <c r="C289" s="1010">
        <f t="shared" si="126"/>
        <v>-5.7366654004908924E-7</v>
      </c>
      <c r="D289" s="1010">
        <f t="shared" si="127"/>
        <v>0</v>
      </c>
      <c r="E289" s="1010">
        <f t="shared" si="128"/>
        <v>0</v>
      </c>
      <c r="F289" s="998"/>
      <c r="G289" s="1010">
        <f t="shared" si="134"/>
        <v>-5.7366654004908924E-7</v>
      </c>
      <c r="H289" s="1010"/>
      <c r="I289" s="1010"/>
      <c r="J289" s="996"/>
      <c r="K289" s="1010"/>
      <c r="L289" s="1010"/>
      <c r="M289" s="1010"/>
      <c r="N289" s="996"/>
      <c r="O289" s="1010">
        <f t="shared" si="135"/>
        <v>0</v>
      </c>
      <c r="P289" s="1010"/>
      <c r="Q289" s="1010"/>
      <c r="R289" s="996"/>
      <c r="S289" s="1010"/>
      <c r="T289" s="1010"/>
      <c r="U289" s="1010"/>
      <c r="V289" s="996"/>
      <c r="W289" s="1010"/>
      <c r="X289" s="1010"/>
      <c r="Y289" s="1010"/>
      <c r="Z289" s="996"/>
      <c r="AA289" s="1010">
        <f t="shared" si="130"/>
        <v>0</v>
      </c>
      <c r="AB289" s="1010"/>
      <c r="AC289" s="1010"/>
      <c r="AD289" s="996"/>
      <c r="AE289" s="1010">
        <f t="shared" si="131"/>
        <v>0</v>
      </c>
      <c r="AF289" s="1010"/>
      <c r="AG289" s="1010"/>
      <c r="AH289" s="996"/>
      <c r="AI289" s="1010">
        <f t="shared" si="132"/>
        <v>0</v>
      </c>
      <c r="AJ289" s="1010"/>
      <c r="AK289" s="1010"/>
      <c r="AL289" s="996"/>
      <c r="AM289" s="1010"/>
      <c r="AN289" s="1010"/>
      <c r="AO289" s="1010"/>
      <c r="AP289" s="996"/>
      <c r="AQ289" s="1010"/>
      <c r="AR289" s="1010"/>
      <c r="AS289" s="1010"/>
      <c r="AT289" s="996"/>
      <c r="AU289" s="1010"/>
      <c r="AV289" s="1010"/>
      <c r="AW289" s="1010"/>
      <c r="AX289" s="996"/>
      <c r="AY289" s="1010"/>
      <c r="AZ289" s="1010"/>
      <c r="BA289" s="1010"/>
      <c r="BB289" s="996"/>
      <c r="BC289" s="1010"/>
      <c r="BD289" s="1010"/>
      <c r="BE289" s="1010"/>
      <c r="BF289" s="996"/>
      <c r="BG289" s="1010"/>
      <c r="BH289" s="1010"/>
      <c r="BI289" s="1010"/>
      <c r="BJ289" s="996"/>
      <c r="BK289" s="1010"/>
      <c r="BL289" s="1010"/>
      <c r="BM289" s="1010"/>
      <c r="BN289" s="996"/>
      <c r="BO289" s="1010"/>
      <c r="BP289" s="1010"/>
      <c r="BQ289" s="1010"/>
      <c r="BS289" s="1010"/>
      <c r="BT289" s="1010"/>
      <c r="BU289" s="1010"/>
      <c r="BW289" s="1010"/>
      <c r="BX289" s="1010"/>
      <c r="BY289" s="1010"/>
      <c r="CA289" s="1010"/>
      <c r="CB289" s="1010"/>
      <c r="CC289" s="1010"/>
      <c r="CE289" s="1010"/>
      <c r="CF289" s="1010"/>
      <c r="CG289" s="1010"/>
      <c r="CI289" s="1010"/>
      <c r="CJ289" s="1010"/>
      <c r="CK289" s="1010"/>
      <c r="CM289" s="1010"/>
      <c r="CN289" s="1010"/>
      <c r="CO289" s="1010"/>
      <c r="CQ289" s="1010"/>
      <c r="CR289" s="1010"/>
      <c r="CS289" s="1010"/>
      <c r="CU289" s="1010"/>
      <c r="CV289" s="1010"/>
      <c r="CW289" s="1010"/>
      <c r="CY289" s="1010"/>
      <c r="CZ289" s="1010"/>
      <c r="DA289" s="1010"/>
      <c r="DC289" s="1010"/>
      <c r="DD289" s="1010"/>
      <c r="DE289" s="1010"/>
      <c r="DG289" s="1010"/>
      <c r="DH289" s="1010"/>
      <c r="DI289" s="1010"/>
      <c r="DK289" s="1010"/>
      <c r="DL289" s="1010"/>
      <c r="DM289" s="1010"/>
      <c r="DO289" s="1010"/>
      <c r="DP289" s="1010"/>
      <c r="DQ289" s="1010"/>
      <c r="DS289" s="1010"/>
      <c r="DT289" s="1010"/>
      <c r="DU289" s="1010"/>
      <c r="DW289" s="1010"/>
      <c r="DX289" s="1010"/>
      <c r="DY289" s="1010"/>
      <c r="EA289" s="1010"/>
      <c r="EB289" s="1010"/>
      <c r="EC289" s="1010"/>
    </row>
    <row r="290" spans="2:133" ht="14.25" customHeight="1">
      <c r="B290" s="1978">
        <f t="shared" si="129"/>
        <v>54088</v>
      </c>
      <c r="C290" s="1010">
        <f t="shared" si="126"/>
        <v>-5.7366654004908924E-7</v>
      </c>
      <c r="D290" s="1010">
        <f t="shared" si="127"/>
        <v>0</v>
      </c>
      <c r="E290" s="1010">
        <f t="shared" si="128"/>
        <v>0</v>
      </c>
      <c r="F290" s="998"/>
      <c r="G290" s="1010">
        <f t="shared" si="134"/>
        <v>-5.7366654004908924E-7</v>
      </c>
      <c r="H290" s="1010"/>
      <c r="I290" s="1010"/>
      <c r="J290" s="996"/>
      <c r="K290" s="1010"/>
      <c r="L290" s="1010"/>
      <c r="M290" s="1010"/>
      <c r="N290" s="996"/>
      <c r="O290" s="1010">
        <f t="shared" si="135"/>
        <v>0</v>
      </c>
      <c r="P290" s="1010"/>
      <c r="Q290" s="1010"/>
      <c r="R290" s="996"/>
      <c r="S290" s="1010"/>
      <c r="T290" s="1010"/>
      <c r="U290" s="1010"/>
      <c r="V290" s="996"/>
      <c r="W290" s="1010"/>
      <c r="X290" s="1010"/>
      <c r="Y290" s="1010"/>
      <c r="Z290" s="996"/>
      <c r="AA290" s="1010">
        <f t="shared" si="130"/>
        <v>0</v>
      </c>
      <c r="AB290" s="1010"/>
      <c r="AC290" s="1010"/>
      <c r="AD290" s="996"/>
      <c r="AE290" s="1010">
        <f t="shared" si="131"/>
        <v>0</v>
      </c>
      <c r="AF290" s="1010"/>
      <c r="AG290" s="1010"/>
      <c r="AH290" s="996"/>
      <c r="AI290" s="1010">
        <f t="shared" si="132"/>
        <v>0</v>
      </c>
      <c r="AJ290" s="1010"/>
      <c r="AK290" s="1010"/>
      <c r="AL290" s="996"/>
      <c r="AM290" s="1010"/>
      <c r="AN290" s="1010"/>
      <c r="AO290" s="1010"/>
      <c r="AP290" s="996"/>
      <c r="AQ290" s="1010"/>
      <c r="AR290" s="1010"/>
      <c r="AS290" s="1010"/>
      <c r="AT290" s="996"/>
      <c r="AU290" s="1010"/>
      <c r="AV290" s="1010"/>
      <c r="AW290" s="1010"/>
      <c r="AX290" s="996"/>
      <c r="AY290" s="1010"/>
      <c r="AZ290" s="1010"/>
      <c r="BA290" s="1010"/>
      <c r="BB290" s="996"/>
      <c r="BC290" s="1010"/>
      <c r="BD290" s="1010"/>
      <c r="BE290" s="1010"/>
      <c r="BF290" s="996"/>
      <c r="BG290" s="1010"/>
      <c r="BH290" s="1010"/>
      <c r="BI290" s="1010"/>
      <c r="BJ290" s="996"/>
      <c r="BK290" s="1010"/>
      <c r="BL290" s="1010"/>
      <c r="BM290" s="1010"/>
      <c r="BN290" s="996"/>
      <c r="BO290" s="1010"/>
      <c r="BP290" s="1010"/>
      <c r="BQ290" s="1010"/>
      <c r="BS290" s="1010"/>
      <c r="BT290" s="1010"/>
      <c r="BU290" s="1010"/>
      <c r="BW290" s="1010"/>
      <c r="BX290" s="1010"/>
      <c r="BY290" s="1010"/>
      <c r="CA290" s="1010"/>
      <c r="CB290" s="1010"/>
      <c r="CC290" s="1010"/>
      <c r="CE290" s="1010"/>
      <c r="CF290" s="1010"/>
      <c r="CG290" s="1010"/>
      <c r="CI290" s="1010"/>
      <c r="CJ290" s="1010"/>
      <c r="CK290" s="1010"/>
      <c r="CM290" s="1010"/>
      <c r="CN290" s="1010"/>
      <c r="CO290" s="1010"/>
      <c r="CQ290" s="1010"/>
      <c r="CR290" s="1010"/>
      <c r="CS290" s="1010"/>
      <c r="CU290" s="1010"/>
      <c r="CV290" s="1010"/>
      <c r="CW290" s="1010"/>
      <c r="CY290" s="1010"/>
      <c r="CZ290" s="1010"/>
      <c r="DA290" s="1010"/>
      <c r="DC290" s="1010"/>
      <c r="DD290" s="1010"/>
      <c r="DE290" s="1010"/>
      <c r="DG290" s="1010"/>
      <c r="DH290" s="1010"/>
      <c r="DI290" s="1010"/>
      <c r="DK290" s="1010"/>
      <c r="DL290" s="1010"/>
      <c r="DM290" s="1010"/>
      <c r="DO290" s="1010"/>
      <c r="DP290" s="1010"/>
      <c r="DQ290" s="1010"/>
      <c r="DS290" s="1010"/>
      <c r="DT290" s="1010"/>
      <c r="DU290" s="1010"/>
      <c r="DW290" s="1010"/>
      <c r="DX290" s="1010"/>
      <c r="DY290" s="1010"/>
      <c r="EA290" s="1010"/>
      <c r="EB290" s="1010"/>
      <c r="EC290" s="1010"/>
    </row>
    <row r="291" spans="2:133" ht="14.25" customHeight="1">
      <c r="B291" s="1978">
        <f t="shared" si="129"/>
        <v>54117</v>
      </c>
      <c r="C291" s="1010">
        <f t="shared" si="126"/>
        <v>-5.7366654004908924E-7</v>
      </c>
      <c r="D291" s="1010">
        <f t="shared" si="127"/>
        <v>0</v>
      </c>
      <c r="E291" s="1010">
        <f t="shared" si="128"/>
        <v>0</v>
      </c>
      <c r="F291" s="998"/>
      <c r="G291" s="1010">
        <f t="shared" si="134"/>
        <v>-5.7366654004908924E-7</v>
      </c>
      <c r="H291" s="1010"/>
      <c r="I291" s="1010"/>
      <c r="J291" s="996"/>
      <c r="K291" s="1010"/>
      <c r="L291" s="1010"/>
      <c r="M291" s="1010"/>
      <c r="N291" s="996"/>
      <c r="O291" s="1010">
        <f t="shared" si="135"/>
        <v>0</v>
      </c>
      <c r="P291" s="1010"/>
      <c r="Q291" s="1010"/>
      <c r="R291" s="996"/>
      <c r="S291" s="1010"/>
      <c r="T291" s="1010"/>
      <c r="U291" s="1010"/>
      <c r="V291" s="996"/>
      <c r="W291" s="1010"/>
      <c r="X291" s="1010"/>
      <c r="Y291" s="1010"/>
      <c r="Z291" s="996"/>
      <c r="AA291" s="1010">
        <f t="shared" si="130"/>
        <v>0</v>
      </c>
      <c r="AB291" s="1010"/>
      <c r="AC291" s="1010"/>
      <c r="AD291" s="996"/>
      <c r="AE291" s="1010">
        <f t="shared" si="131"/>
        <v>0</v>
      </c>
      <c r="AF291" s="1010"/>
      <c r="AG291" s="1010"/>
      <c r="AH291" s="996"/>
      <c r="AI291" s="1010">
        <f t="shared" si="132"/>
        <v>0</v>
      </c>
      <c r="AJ291" s="1010"/>
      <c r="AK291" s="1010"/>
      <c r="AL291" s="996"/>
      <c r="AM291" s="1010"/>
      <c r="AN291" s="1010"/>
      <c r="AO291" s="1010"/>
      <c r="AP291" s="996"/>
      <c r="AQ291" s="1010"/>
      <c r="AR291" s="1010"/>
      <c r="AS291" s="1010"/>
      <c r="AT291" s="996"/>
      <c r="AU291" s="1010"/>
      <c r="AV291" s="1010"/>
      <c r="AW291" s="1010"/>
      <c r="AX291" s="996"/>
      <c r="AY291" s="1010"/>
      <c r="AZ291" s="1010"/>
      <c r="BA291" s="1010"/>
      <c r="BB291" s="996"/>
      <c r="BC291" s="1010"/>
      <c r="BD291" s="1010"/>
      <c r="BE291" s="1010"/>
      <c r="BF291" s="996"/>
      <c r="BG291" s="1010"/>
      <c r="BH291" s="1010"/>
      <c r="BI291" s="1010"/>
      <c r="BJ291" s="996"/>
      <c r="BK291" s="1010"/>
      <c r="BL291" s="1010"/>
      <c r="BM291" s="1010"/>
      <c r="BN291" s="996"/>
      <c r="BO291" s="1010"/>
      <c r="BP291" s="1010"/>
      <c r="BQ291" s="1010"/>
      <c r="BS291" s="1010"/>
      <c r="BT291" s="1010"/>
      <c r="BU291" s="1010"/>
      <c r="BW291" s="1010"/>
      <c r="BX291" s="1010"/>
      <c r="BY291" s="1010"/>
      <c r="CA291" s="1010"/>
      <c r="CB291" s="1010"/>
      <c r="CC291" s="1010"/>
      <c r="CE291" s="1010"/>
      <c r="CF291" s="1010"/>
      <c r="CG291" s="1010"/>
      <c r="CI291" s="1010"/>
      <c r="CJ291" s="1010"/>
      <c r="CK291" s="1010"/>
      <c r="CM291" s="1010"/>
      <c r="CN291" s="1010"/>
      <c r="CO291" s="1010"/>
      <c r="CQ291" s="1010"/>
      <c r="CR291" s="1010"/>
      <c r="CS291" s="1010"/>
      <c r="CU291" s="1010"/>
      <c r="CV291" s="1010"/>
      <c r="CW291" s="1010"/>
      <c r="CY291" s="1010"/>
      <c r="CZ291" s="1010"/>
      <c r="DA291" s="1010"/>
      <c r="DC291" s="1010"/>
      <c r="DD291" s="1010"/>
      <c r="DE291" s="1010"/>
      <c r="DG291" s="1010"/>
      <c r="DH291" s="1010"/>
      <c r="DI291" s="1010"/>
      <c r="DK291" s="1010"/>
      <c r="DL291" s="1010"/>
      <c r="DM291" s="1010"/>
      <c r="DO291" s="1010"/>
      <c r="DP291" s="1010"/>
      <c r="DQ291" s="1010"/>
      <c r="DS291" s="1010"/>
      <c r="DT291" s="1010"/>
      <c r="DU291" s="1010"/>
      <c r="DW291" s="1010"/>
      <c r="DX291" s="1010"/>
      <c r="DY291" s="1010"/>
      <c r="EA291" s="1010"/>
      <c r="EB291" s="1010"/>
      <c r="EC291" s="1010"/>
    </row>
    <row r="292" spans="2:133" ht="14.25" customHeight="1">
      <c r="B292" s="1978">
        <f t="shared" si="129"/>
        <v>54148</v>
      </c>
      <c r="C292" s="1010">
        <f t="shared" si="126"/>
        <v>-5.7366654004908924E-7</v>
      </c>
      <c r="D292" s="1010">
        <f t="shared" si="127"/>
        <v>0</v>
      </c>
      <c r="E292" s="1010">
        <f t="shared" si="128"/>
        <v>0</v>
      </c>
      <c r="F292" s="998"/>
      <c r="G292" s="1010">
        <f t="shared" si="134"/>
        <v>-5.7366654004908924E-7</v>
      </c>
      <c r="H292" s="1010"/>
      <c r="I292" s="1010"/>
      <c r="J292" s="996"/>
      <c r="K292" s="1010"/>
      <c r="L292" s="1010"/>
      <c r="M292" s="1010"/>
      <c r="N292" s="996"/>
      <c r="O292" s="1010">
        <f t="shared" si="135"/>
        <v>0</v>
      </c>
      <c r="P292" s="1010"/>
      <c r="Q292" s="1010"/>
      <c r="R292" s="996"/>
      <c r="S292" s="1010"/>
      <c r="T292" s="1010"/>
      <c r="U292" s="1010"/>
      <c r="V292" s="996"/>
      <c r="W292" s="1010"/>
      <c r="X292" s="1010"/>
      <c r="Y292" s="1010"/>
      <c r="Z292" s="996"/>
      <c r="AA292" s="1010">
        <f t="shared" si="130"/>
        <v>0</v>
      </c>
      <c r="AB292" s="1010"/>
      <c r="AC292" s="1010"/>
      <c r="AD292" s="996"/>
      <c r="AE292" s="1010">
        <f t="shared" si="131"/>
        <v>0</v>
      </c>
      <c r="AF292" s="1010"/>
      <c r="AG292" s="1010"/>
      <c r="AH292" s="996"/>
      <c r="AI292" s="1010">
        <f t="shared" si="132"/>
        <v>0</v>
      </c>
      <c r="AJ292" s="1010"/>
      <c r="AK292" s="1010"/>
      <c r="AL292" s="996"/>
      <c r="AM292" s="1010"/>
      <c r="AN292" s="1010"/>
      <c r="AO292" s="1010"/>
      <c r="AP292" s="996"/>
      <c r="AQ292" s="1010"/>
      <c r="AR292" s="1010"/>
      <c r="AS292" s="1010"/>
      <c r="AT292" s="996"/>
      <c r="AU292" s="1010"/>
      <c r="AV292" s="1010"/>
      <c r="AW292" s="1010"/>
      <c r="AX292" s="996"/>
      <c r="AY292" s="1010"/>
      <c r="AZ292" s="1010"/>
      <c r="BA292" s="1010"/>
      <c r="BB292" s="996"/>
      <c r="BC292" s="1010"/>
      <c r="BD292" s="1010"/>
      <c r="BE292" s="1010"/>
      <c r="BF292" s="996"/>
      <c r="BG292" s="1010"/>
      <c r="BH292" s="1010"/>
      <c r="BI292" s="1010"/>
      <c r="BJ292" s="996"/>
      <c r="BK292" s="1010"/>
      <c r="BL292" s="1010"/>
      <c r="BM292" s="1010"/>
      <c r="BN292" s="996"/>
      <c r="BO292" s="1010"/>
      <c r="BP292" s="1010"/>
      <c r="BQ292" s="1010"/>
      <c r="BS292" s="1010"/>
      <c r="BT292" s="1010"/>
      <c r="BU292" s="1010"/>
      <c r="BW292" s="1010"/>
      <c r="BX292" s="1010"/>
      <c r="BY292" s="1010"/>
      <c r="CA292" s="1010"/>
      <c r="CB292" s="1010"/>
      <c r="CC292" s="1010"/>
      <c r="CE292" s="1010"/>
      <c r="CF292" s="1010"/>
      <c r="CG292" s="1010"/>
      <c r="CI292" s="1010"/>
      <c r="CJ292" s="1010"/>
      <c r="CK292" s="1010"/>
      <c r="CM292" s="1010"/>
      <c r="CN292" s="1010"/>
      <c r="CO292" s="1010"/>
      <c r="CQ292" s="1010"/>
      <c r="CR292" s="1010"/>
      <c r="CS292" s="1010"/>
      <c r="CU292" s="1010"/>
      <c r="CV292" s="1010"/>
      <c r="CW292" s="1010"/>
      <c r="CY292" s="1010"/>
      <c r="CZ292" s="1010"/>
      <c r="DA292" s="1010"/>
      <c r="DC292" s="1010"/>
      <c r="DD292" s="1010"/>
      <c r="DE292" s="1010"/>
      <c r="DG292" s="1010"/>
      <c r="DH292" s="1010"/>
      <c r="DI292" s="1010"/>
      <c r="DK292" s="1010"/>
      <c r="DL292" s="1010"/>
      <c r="DM292" s="1010"/>
      <c r="DO292" s="1010"/>
      <c r="DP292" s="1010"/>
      <c r="DQ292" s="1010"/>
      <c r="DS292" s="1010"/>
      <c r="DT292" s="1010"/>
      <c r="DU292" s="1010"/>
      <c r="DW292" s="1010"/>
      <c r="DX292" s="1010"/>
      <c r="DY292" s="1010"/>
      <c r="EA292" s="1010"/>
      <c r="EB292" s="1010"/>
      <c r="EC292" s="1010"/>
    </row>
    <row r="293" spans="2:133" ht="14.25" customHeight="1">
      <c r="B293" s="1978">
        <f t="shared" si="129"/>
        <v>54178</v>
      </c>
      <c r="C293" s="1010">
        <f t="shared" si="126"/>
        <v>-5.7366654004908924E-7</v>
      </c>
      <c r="D293" s="1010">
        <f t="shared" si="127"/>
        <v>0</v>
      </c>
      <c r="E293" s="1010">
        <f t="shared" si="128"/>
        <v>0</v>
      </c>
      <c r="F293" s="998"/>
      <c r="G293" s="1010">
        <f t="shared" si="134"/>
        <v>-5.7366654004908924E-7</v>
      </c>
      <c r="H293" s="1010"/>
      <c r="I293" s="1010"/>
      <c r="J293" s="996"/>
      <c r="K293" s="1010"/>
      <c r="L293" s="1010"/>
      <c r="M293" s="1010"/>
      <c r="N293" s="996"/>
      <c r="O293" s="1010">
        <f t="shared" si="135"/>
        <v>0</v>
      </c>
      <c r="P293" s="1010"/>
      <c r="Q293" s="1010"/>
      <c r="R293" s="996"/>
      <c r="S293" s="1010"/>
      <c r="T293" s="1010"/>
      <c r="U293" s="1010"/>
      <c r="V293" s="996"/>
      <c r="W293" s="1010"/>
      <c r="X293" s="1010"/>
      <c r="Y293" s="1010"/>
      <c r="Z293" s="996"/>
      <c r="AA293" s="1010">
        <f t="shared" si="130"/>
        <v>0</v>
      </c>
      <c r="AB293" s="1010"/>
      <c r="AC293" s="1010"/>
      <c r="AD293" s="996"/>
      <c r="AE293" s="1010">
        <f t="shared" si="131"/>
        <v>0</v>
      </c>
      <c r="AF293" s="1010"/>
      <c r="AG293" s="1010"/>
      <c r="AH293" s="996"/>
      <c r="AI293" s="1010">
        <f t="shared" si="132"/>
        <v>0</v>
      </c>
      <c r="AJ293" s="1010"/>
      <c r="AK293" s="1010"/>
      <c r="AL293" s="996"/>
      <c r="AM293" s="1010"/>
      <c r="AN293" s="1010"/>
      <c r="AO293" s="1010"/>
      <c r="AP293" s="996"/>
      <c r="AQ293" s="1010"/>
      <c r="AR293" s="1010"/>
      <c r="AS293" s="1010"/>
      <c r="AT293" s="996"/>
      <c r="AU293" s="1010"/>
      <c r="AV293" s="1010"/>
      <c r="AW293" s="1010"/>
      <c r="AX293" s="996"/>
      <c r="AY293" s="1010"/>
      <c r="AZ293" s="1010"/>
      <c r="BA293" s="1010"/>
      <c r="BB293" s="996"/>
      <c r="BC293" s="1010"/>
      <c r="BD293" s="1010"/>
      <c r="BE293" s="1010"/>
      <c r="BF293" s="996"/>
      <c r="BG293" s="1010"/>
      <c r="BH293" s="1010"/>
      <c r="BI293" s="1010"/>
      <c r="BJ293" s="996"/>
      <c r="BK293" s="1010"/>
      <c r="BL293" s="1010"/>
      <c r="BM293" s="1010"/>
      <c r="BN293" s="996"/>
      <c r="BO293" s="1010"/>
      <c r="BP293" s="1010"/>
      <c r="BQ293" s="1010"/>
      <c r="BS293" s="1010"/>
      <c r="BT293" s="1010"/>
      <c r="BU293" s="1010"/>
      <c r="BW293" s="1010"/>
      <c r="BX293" s="1010"/>
      <c r="BY293" s="1010"/>
      <c r="CA293" s="1010"/>
      <c r="CB293" s="1010"/>
      <c r="CC293" s="1010"/>
      <c r="CE293" s="1010"/>
      <c r="CF293" s="1010"/>
      <c r="CG293" s="1010"/>
      <c r="CI293" s="1010"/>
      <c r="CJ293" s="1010"/>
      <c r="CK293" s="1010"/>
      <c r="CM293" s="1010"/>
      <c r="CN293" s="1010"/>
      <c r="CO293" s="1010"/>
      <c r="CQ293" s="1010"/>
      <c r="CR293" s="1010"/>
      <c r="CS293" s="1010"/>
      <c r="CU293" s="1010"/>
      <c r="CV293" s="1010"/>
      <c r="CW293" s="1010"/>
      <c r="CY293" s="1010"/>
      <c r="CZ293" s="1010"/>
      <c r="DA293" s="1010"/>
      <c r="DC293" s="1010"/>
      <c r="DD293" s="1010"/>
      <c r="DE293" s="1010"/>
      <c r="DG293" s="1010"/>
      <c r="DH293" s="1010"/>
      <c r="DI293" s="1010"/>
      <c r="DK293" s="1010"/>
      <c r="DL293" s="1010"/>
      <c r="DM293" s="1010"/>
      <c r="DO293" s="1010"/>
      <c r="DP293" s="1010"/>
      <c r="DQ293" s="1010"/>
      <c r="DS293" s="1010"/>
      <c r="DT293" s="1010"/>
      <c r="DU293" s="1010"/>
      <c r="DW293" s="1010"/>
      <c r="DX293" s="1010"/>
      <c r="DY293" s="1010"/>
      <c r="EA293" s="1010"/>
      <c r="EB293" s="1010"/>
      <c r="EC293" s="1010"/>
    </row>
    <row r="294" spans="2:133" ht="14.25" customHeight="1">
      <c r="B294" s="1978">
        <f t="shared" si="129"/>
        <v>54209</v>
      </c>
      <c r="C294" s="1010">
        <f t="shared" si="126"/>
        <v>-5.7366654004908924E-7</v>
      </c>
      <c r="D294" s="1010">
        <f t="shared" si="127"/>
        <v>0</v>
      </c>
      <c r="E294" s="1010">
        <f t="shared" si="128"/>
        <v>0</v>
      </c>
      <c r="F294" s="998"/>
      <c r="G294" s="1010">
        <f t="shared" si="134"/>
        <v>-5.7366654004908924E-7</v>
      </c>
      <c r="H294" s="1010"/>
      <c r="I294" s="1010"/>
      <c r="J294" s="996"/>
      <c r="K294" s="1010"/>
      <c r="L294" s="1010"/>
      <c r="M294" s="1010"/>
      <c r="N294" s="996"/>
      <c r="O294" s="1010">
        <f t="shared" si="135"/>
        <v>0</v>
      </c>
      <c r="P294" s="1010"/>
      <c r="Q294" s="1010"/>
      <c r="R294" s="996"/>
      <c r="S294" s="1010"/>
      <c r="T294" s="1010"/>
      <c r="U294" s="1010"/>
      <c r="V294" s="996"/>
      <c r="W294" s="1010"/>
      <c r="X294" s="1010"/>
      <c r="Y294" s="1010"/>
      <c r="Z294" s="996"/>
      <c r="AA294" s="1010">
        <f t="shared" si="130"/>
        <v>0</v>
      </c>
      <c r="AB294" s="1010"/>
      <c r="AC294" s="1010"/>
      <c r="AD294" s="996"/>
      <c r="AE294" s="1010">
        <f t="shared" si="131"/>
        <v>0</v>
      </c>
      <c r="AF294" s="1010"/>
      <c r="AG294" s="1010"/>
      <c r="AH294" s="996"/>
      <c r="AI294" s="1010">
        <f t="shared" si="132"/>
        <v>0</v>
      </c>
      <c r="AJ294" s="1010"/>
      <c r="AK294" s="1010"/>
      <c r="AL294" s="996"/>
      <c r="AM294" s="1010"/>
      <c r="AN294" s="1010"/>
      <c r="AO294" s="1010"/>
      <c r="AP294" s="996"/>
      <c r="AQ294" s="1010"/>
      <c r="AR294" s="1010"/>
      <c r="AS294" s="1010"/>
      <c r="AT294" s="996"/>
      <c r="AU294" s="1010"/>
      <c r="AV294" s="1010"/>
      <c r="AW294" s="1010"/>
      <c r="AX294" s="996"/>
      <c r="AY294" s="1010"/>
      <c r="AZ294" s="1010"/>
      <c r="BA294" s="1010"/>
      <c r="BB294" s="996"/>
      <c r="BC294" s="1010"/>
      <c r="BD294" s="1010"/>
      <c r="BE294" s="1010"/>
      <c r="BF294" s="996"/>
      <c r="BG294" s="1010"/>
      <c r="BH294" s="1010"/>
      <c r="BI294" s="1010"/>
      <c r="BJ294" s="996"/>
      <c r="BK294" s="1010"/>
      <c r="BL294" s="1010"/>
      <c r="BM294" s="1010"/>
      <c r="BN294" s="996"/>
      <c r="BO294" s="1010"/>
      <c r="BP294" s="1010"/>
      <c r="BQ294" s="1010"/>
      <c r="BS294" s="1010"/>
      <c r="BT294" s="1010"/>
      <c r="BU294" s="1010"/>
      <c r="BW294" s="1010"/>
      <c r="BX294" s="1010"/>
      <c r="BY294" s="1010"/>
      <c r="CA294" s="1010"/>
      <c r="CB294" s="1010"/>
      <c r="CC294" s="1010"/>
      <c r="CE294" s="1010"/>
      <c r="CF294" s="1010"/>
      <c r="CG294" s="1010"/>
      <c r="CI294" s="1010"/>
      <c r="CJ294" s="1010"/>
      <c r="CK294" s="1010"/>
      <c r="CM294" s="1010"/>
      <c r="CN294" s="1010"/>
      <c r="CO294" s="1010"/>
      <c r="CQ294" s="1010"/>
      <c r="CR294" s="1010"/>
      <c r="CS294" s="1010"/>
      <c r="CU294" s="1010"/>
      <c r="CV294" s="1010"/>
      <c r="CW294" s="1010"/>
      <c r="CY294" s="1010"/>
      <c r="CZ294" s="1010"/>
      <c r="DA294" s="1010"/>
      <c r="DC294" s="1010"/>
      <c r="DD294" s="1010"/>
      <c r="DE294" s="1010"/>
      <c r="DG294" s="1010"/>
      <c r="DH294" s="1010"/>
      <c r="DI294" s="1010"/>
      <c r="DK294" s="1010"/>
      <c r="DL294" s="1010"/>
      <c r="DM294" s="1010"/>
      <c r="DO294" s="1010"/>
      <c r="DP294" s="1010"/>
      <c r="DQ294" s="1010"/>
      <c r="DS294" s="1010"/>
      <c r="DT294" s="1010"/>
      <c r="DU294" s="1010"/>
      <c r="DW294" s="1010"/>
      <c r="DX294" s="1010"/>
      <c r="DY294" s="1010"/>
      <c r="EA294" s="1010"/>
      <c r="EB294" s="1010"/>
      <c r="EC294" s="1010"/>
    </row>
    <row r="295" spans="2:133" ht="14.25" customHeight="1">
      <c r="B295" s="1978">
        <f t="shared" si="129"/>
        <v>54239</v>
      </c>
      <c r="C295" s="1010">
        <f t="shared" si="126"/>
        <v>-5.7366654004908924E-7</v>
      </c>
      <c r="D295" s="1010">
        <f t="shared" si="127"/>
        <v>0</v>
      </c>
      <c r="E295" s="1010">
        <f t="shared" si="128"/>
        <v>0</v>
      </c>
      <c r="F295" s="998"/>
      <c r="G295" s="1010">
        <f t="shared" si="134"/>
        <v>-5.7366654004908924E-7</v>
      </c>
      <c r="H295" s="1010"/>
      <c r="I295" s="1010"/>
      <c r="J295" s="996"/>
      <c r="K295" s="1010"/>
      <c r="L295" s="1010"/>
      <c r="M295" s="1010"/>
      <c r="N295" s="996"/>
      <c r="O295" s="1010">
        <f t="shared" si="135"/>
        <v>0</v>
      </c>
      <c r="P295" s="1010"/>
      <c r="Q295" s="1010"/>
      <c r="R295" s="996"/>
      <c r="S295" s="1010"/>
      <c r="T295" s="1010"/>
      <c r="U295" s="1010"/>
      <c r="V295" s="996"/>
      <c r="W295" s="1010"/>
      <c r="X295" s="1010"/>
      <c r="Y295" s="1010"/>
      <c r="Z295" s="996"/>
      <c r="AA295" s="1010">
        <f t="shared" si="130"/>
        <v>0</v>
      </c>
      <c r="AB295" s="1010"/>
      <c r="AC295" s="1010"/>
      <c r="AD295" s="996"/>
      <c r="AE295" s="1010">
        <f t="shared" si="131"/>
        <v>0</v>
      </c>
      <c r="AF295" s="1010"/>
      <c r="AG295" s="1010"/>
      <c r="AH295" s="996"/>
      <c r="AI295" s="1010">
        <f t="shared" si="132"/>
        <v>0</v>
      </c>
      <c r="AJ295" s="1010"/>
      <c r="AK295" s="1010"/>
      <c r="AL295" s="996"/>
      <c r="AM295" s="1010"/>
      <c r="AN295" s="1010"/>
      <c r="AO295" s="1010"/>
      <c r="AP295" s="996"/>
      <c r="AQ295" s="1010"/>
      <c r="AR295" s="1010"/>
      <c r="AS295" s="1010"/>
      <c r="AT295" s="996"/>
      <c r="AU295" s="1010"/>
      <c r="AV295" s="1010"/>
      <c r="AW295" s="1010"/>
      <c r="AX295" s="996"/>
      <c r="AY295" s="1010"/>
      <c r="AZ295" s="1010"/>
      <c r="BA295" s="1010"/>
      <c r="BB295" s="996"/>
      <c r="BC295" s="1010"/>
      <c r="BD295" s="1010"/>
      <c r="BE295" s="1010"/>
      <c r="BF295" s="996"/>
      <c r="BG295" s="1010"/>
      <c r="BH295" s="1010"/>
      <c r="BI295" s="1010"/>
      <c r="BJ295" s="996"/>
      <c r="BK295" s="1010"/>
      <c r="BL295" s="1010"/>
      <c r="BM295" s="1010"/>
      <c r="BN295" s="996"/>
      <c r="BO295" s="1010"/>
      <c r="BP295" s="1010"/>
      <c r="BQ295" s="1010"/>
      <c r="BS295" s="1010"/>
      <c r="BT295" s="1010"/>
      <c r="BU295" s="1010"/>
      <c r="BW295" s="1010"/>
      <c r="BX295" s="1010"/>
      <c r="BY295" s="1010"/>
      <c r="CA295" s="1010"/>
      <c r="CB295" s="1010"/>
      <c r="CC295" s="1010"/>
      <c r="CE295" s="1010"/>
      <c r="CF295" s="1010"/>
      <c r="CG295" s="1010"/>
      <c r="CI295" s="1010"/>
      <c r="CJ295" s="1010"/>
      <c r="CK295" s="1010"/>
      <c r="CM295" s="1010"/>
      <c r="CN295" s="1010"/>
      <c r="CO295" s="1010"/>
      <c r="CQ295" s="1010"/>
      <c r="CR295" s="1010"/>
      <c r="CS295" s="1010"/>
      <c r="CU295" s="1010"/>
      <c r="CV295" s="1010"/>
      <c r="CW295" s="1010"/>
      <c r="CY295" s="1010"/>
      <c r="CZ295" s="1010"/>
      <c r="DA295" s="1010"/>
      <c r="DC295" s="1010"/>
      <c r="DD295" s="1010"/>
      <c r="DE295" s="1010"/>
      <c r="DG295" s="1010"/>
      <c r="DH295" s="1010"/>
      <c r="DI295" s="1010"/>
      <c r="DK295" s="1010"/>
      <c r="DL295" s="1010"/>
      <c r="DM295" s="1010"/>
      <c r="DO295" s="1010"/>
      <c r="DP295" s="1010"/>
      <c r="DQ295" s="1010"/>
      <c r="DS295" s="1010"/>
      <c r="DT295" s="1010"/>
      <c r="DU295" s="1010"/>
      <c r="DW295" s="1010"/>
      <c r="DX295" s="1010"/>
      <c r="DY295" s="1010"/>
      <c r="EA295" s="1010"/>
      <c r="EB295" s="1010"/>
      <c r="EC295" s="1010"/>
    </row>
    <row r="296" spans="2:133" ht="14.25" customHeight="1">
      <c r="B296" s="1978">
        <f t="shared" si="129"/>
        <v>54270</v>
      </c>
      <c r="C296" s="1010">
        <f t="shared" si="126"/>
        <v>-5.7366654004908924E-7</v>
      </c>
      <c r="D296" s="1010">
        <f t="shared" si="127"/>
        <v>0</v>
      </c>
      <c r="E296" s="1010">
        <f t="shared" si="128"/>
        <v>0</v>
      </c>
      <c r="F296" s="998"/>
      <c r="G296" s="1010">
        <f t="shared" si="134"/>
        <v>-5.7366654004908924E-7</v>
      </c>
      <c r="H296" s="1010"/>
      <c r="I296" s="1010"/>
      <c r="J296" s="996"/>
      <c r="K296" s="1010"/>
      <c r="L296" s="1010"/>
      <c r="M296" s="1010"/>
      <c r="N296" s="996"/>
      <c r="O296" s="1010">
        <f t="shared" si="135"/>
        <v>0</v>
      </c>
      <c r="P296" s="1010"/>
      <c r="Q296" s="1010"/>
      <c r="R296" s="996"/>
      <c r="S296" s="1010"/>
      <c r="T296" s="1010"/>
      <c r="U296" s="1010"/>
      <c r="V296" s="996"/>
      <c r="W296" s="1010"/>
      <c r="X296" s="1010"/>
      <c r="Y296" s="1010"/>
      <c r="Z296" s="996"/>
      <c r="AA296" s="1010">
        <f t="shared" si="130"/>
        <v>0</v>
      </c>
      <c r="AB296" s="1010"/>
      <c r="AC296" s="1010"/>
      <c r="AD296" s="996"/>
      <c r="AE296" s="1010">
        <f t="shared" si="131"/>
        <v>0</v>
      </c>
      <c r="AF296" s="1010"/>
      <c r="AG296" s="1010"/>
      <c r="AH296" s="996"/>
      <c r="AI296" s="1010">
        <f t="shared" si="132"/>
        <v>0</v>
      </c>
      <c r="AJ296" s="1010"/>
      <c r="AK296" s="1010"/>
      <c r="AL296" s="996"/>
      <c r="AM296" s="1010"/>
      <c r="AN296" s="1010"/>
      <c r="AO296" s="1010"/>
      <c r="AP296" s="996"/>
      <c r="AQ296" s="1010"/>
      <c r="AR296" s="1010"/>
      <c r="AS296" s="1010"/>
      <c r="AT296" s="996"/>
      <c r="AU296" s="1010"/>
      <c r="AV296" s="1010"/>
      <c r="AW296" s="1010"/>
      <c r="AX296" s="996"/>
      <c r="AY296" s="1010"/>
      <c r="AZ296" s="1010"/>
      <c r="BA296" s="1010"/>
      <c r="BB296" s="996"/>
      <c r="BC296" s="1010"/>
      <c r="BD296" s="1010"/>
      <c r="BE296" s="1010"/>
      <c r="BF296" s="996"/>
      <c r="BG296" s="1010"/>
      <c r="BH296" s="1010"/>
      <c r="BI296" s="1010"/>
      <c r="BJ296" s="996"/>
      <c r="BK296" s="1010"/>
      <c r="BL296" s="1010"/>
      <c r="BM296" s="1010"/>
      <c r="BN296" s="996"/>
      <c r="BO296" s="1010"/>
      <c r="BP296" s="1010"/>
      <c r="BQ296" s="1010"/>
      <c r="BS296" s="1010"/>
      <c r="BT296" s="1010"/>
      <c r="BU296" s="1010"/>
      <c r="BW296" s="1010"/>
      <c r="BX296" s="1010"/>
      <c r="BY296" s="1010"/>
      <c r="CA296" s="1010"/>
      <c r="CB296" s="1010"/>
      <c r="CC296" s="1010"/>
      <c r="CE296" s="1010"/>
      <c r="CF296" s="1010"/>
      <c r="CG296" s="1010"/>
      <c r="CI296" s="1010"/>
      <c r="CJ296" s="1010"/>
      <c r="CK296" s="1010"/>
      <c r="CM296" s="1010"/>
      <c r="CN296" s="1010"/>
      <c r="CO296" s="1010"/>
      <c r="CQ296" s="1010"/>
      <c r="CR296" s="1010"/>
      <c r="CS296" s="1010"/>
      <c r="CU296" s="1010"/>
      <c r="CV296" s="1010"/>
      <c r="CW296" s="1010"/>
      <c r="CY296" s="1010"/>
      <c r="CZ296" s="1010"/>
      <c r="DA296" s="1010"/>
      <c r="DC296" s="1010"/>
      <c r="DD296" s="1010"/>
      <c r="DE296" s="1010"/>
      <c r="DG296" s="1010"/>
      <c r="DH296" s="1010"/>
      <c r="DI296" s="1010"/>
      <c r="DK296" s="1010"/>
      <c r="DL296" s="1010"/>
      <c r="DM296" s="1010"/>
      <c r="DO296" s="1010"/>
      <c r="DP296" s="1010"/>
      <c r="DQ296" s="1010"/>
      <c r="DS296" s="1010"/>
      <c r="DT296" s="1010"/>
      <c r="DU296" s="1010"/>
      <c r="DW296" s="1010"/>
      <c r="DX296" s="1010"/>
      <c r="DY296" s="1010"/>
      <c r="EA296" s="1010"/>
      <c r="EB296" s="1010"/>
      <c r="EC296" s="1010"/>
    </row>
    <row r="297" spans="2:133" ht="14.25" customHeight="1">
      <c r="B297" s="1978">
        <f t="shared" si="129"/>
        <v>54301</v>
      </c>
      <c r="C297" s="1010">
        <f t="shared" si="126"/>
        <v>-5.7366654004908924E-7</v>
      </c>
      <c r="D297" s="1010">
        <f t="shared" si="127"/>
        <v>0</v>
      </c>
      <c r="E297" s="1010">
        <f t="shared" si="128"/>
        <v>0</v>
      </c>
      <c r="F297" s="998"/>
      <c r="G297" s="1010">
        <f t="shared" si="134"/>
        <v>-5.7366654004908924E-7</v>
      </c>
      <c r="H297" s="1010"/>
      <c r="I297" s="1010"/>
      <c r="J297" s="996"/>
      <c r="K297" s="1010"/>
      <c r="L297" s="1010"/>
      <c r="M297" s="1010"/>
      <c r="N297" s="996"/>
      <c r="O297" s="1010">
        <f t="shared" si="135"/>
        <v>0</v>
      </c>
      <c r="P297" s="1010"/>
      <c r="Q297" s="1010"/>
      <c r="R297" s="996"/>
      <c r="S297" s="1010"/>
      <c r="T297" s="1010"/>
      <c r="U297" s="1010"/>
      <c r="V297" s="996"/>
      <c r="W297" s="1010"/>
      <c r="X297" s="1010"/>
      <c r="Y297" s="1010"/>
      <c r="Z297" s="996"/>
      <c r="AA297" s="1010">
        <f t="shared" si="130"/>
        <v>0</v>
      </c>
      <c r="AB297" s="1010"/>
      <c r="AC297" s="1010"/>
      <c r="AD297" s="996"/>
      <c r="AE297" s="1010">
        <f t="shared" si="131"/>
        <v>0</v>
      </c>
      <c r="AF297" s="1010"/>
      <c r="AG297" s="1010"/>
      <c r="AH297" s="996"/>
      <c r="AI297" s="1010">
        <f t="shared" si="132"/>
        <v>0</v>
      </c>
      <c r="AJ297" s="1010"/>
      <c r="AK297" s="1010"/>
      <c r="AL297" s="996"/>
      <c r="AM297" s="1010"/>
      <c r="AN297" s="1010"/>
      <c r="AO297" s="1010"/>
      <c r="AP297" s="996"/>
      <c r="AQ297" s="1010"/>
      <c r="AR297" s="1010"/>
      <c r="AS297" s="1010"/>
      <c r="AT297" s="996"/>
      <c r="AU297" s="1010"/>
      <c r="AV297" s="1010"/>
      <c r="AW297" s="1010"/>
      <c r="AX297" s="996"/>
      <c r="AY297" s="1010"/>
      <c r="AZ297" s="1010"/>
      <c r="BA297" s="1010"/>
      <c r="BB297" s="996"/>
      <c r="BC297" s="1010"/>
      <c r="BD297" s="1010"/>
      <c r="BE297" s="1010"/>
      <c r="BF297" s="996"/>
      <c r="BG297" s="1010"/>
      <c r="BH297" s="1010"/>
      <c r="BI297" s="1010"/>
      <c r="BJ297" s="996"/>
      <c r="BK297" s="1010"/>
      <c r="BL297" s="1010"/>
      <c r="BM297" s="1010"/>
      <c r="BN297" s="996"/>
      <c r="BO297" s="1010"/>
      <c r="BP297" s="1010"/>
      <c r="BQ297" s="1010"/>
      <c r="BS297" s="1010"/>
      <c r="BT297" s="1010"/>
      <c r="BU297" s="1010"/>
      <c r="BW297" s="1010"/>
      <c r="BX297" s="1010"/>
      <c r="BY297" s="1010"/>
      <c r="CA297" s="1010"/>
      <c r="CB297" s="1010"/>
      <c r="CC297" s="1010"/>
      <c r="CE297" s="1010"/>
      <c r="CF297" s="1010"/>
      <c r="CG297" s="1010"/>
      <c r="CI297" s="1010"/>
      <c r="CJ297" s="1010"/>
      <c r="CK297" s="1010"/>
      <c r="CM297" s="1010"/>
      <c r="CN297" s="1010"/>
      <c r="CO297" s="1010"/>
      <c r="CQ297" s="1010"/>
      <c r="CR297" s="1010"/>
      <c r="CS297" s="1010"/>
      <c r="CU297" s="1010"/>
      <c r="CV297" s="1010"/>
      <c r="CW297" s="1010"/>
      <c r="CY297" s="1010"/>
      <c r="CZ297" s="1010"/>
      <c r="DA297" s="1010"/>
      <c r="DC297" s="1010"/>
      <c r="DD297" s="1010"/>
      <c r="DE297" s="1010"/>
      <c r="DG297" s="1010"/>
      <c r="DH297" s="1010"/>
      <c r="DI297" s="1010"/>
      <c r="DK297" s="1010"/>
      <c r="DL297" s="1010"/>
      <c r="DM297" s="1010"/>
      <c r="DO297" s="1010"/>
      <c r="DP297" s="1010"/>
      <c r="DQ297" s="1010"/>
      <c r="DS297" s="1010"/>
      <c r="DT297" s="1010"/>
      <c r="DU297" s="1010"/>
      <c r="DW297" s="1010"/>
      <c r="DX297" s="1010"/>
      <c r="DY297" s="1010"/>
      <c r="EA297" s="1010"/>
      <c r="EB297" s="1010"/>
      <c r="EC297" s="1010"/>
    </row>
    <row r="298" spans="2:133" ht="14.25" customHeight="1">
      <c r="B298" s="1978">
        <f t="shared" si="129"/>
        <v>54331</v>
      </c>
      <c r="C298" s="1010">
        <f t="shared" si="126"/>
        <v>-5.7366654004908924E-7</v>
      </c>
      <c r="D298" s="1010">
        <f t="shared" si="127"/>
        <v>0</v>
      </c>
      <c r="E298" s="1010">
        <f t="shared" si="128"/>
        <v>0</v>
      </c>
      <c r="F298" s="998"/>
      <c r="G298" s="1010">
        <f t="shared" si="134"/>
        <v>-5.7366654004908924E-7</v>
      </c>
      <c r="H298" s="1010"/>
      <c r="I298" s="1010"/>
      <c r="J298" s="996"/>
      <c r="K298" s="1010"/>
      <c r="L298" s="1010"/>
      <c r="M298" s="1010"/>
      <c r="N298" s="996"/>
      <c r="O298" s="1010">
        <f t="shared" si="135"/>
        <v>0</v>
      </c>
      <c r="P298" s="1010"/>
      <c r="Q298" s="1010"/>
      <c r="R298" s="996"/>
      <c r="S298" s="1010"/>
      <c r="T298" s="1010"/>
      <c r="U298" s="1010"/>
      <c r="V298" s="996"/>
      <c r="W298" s="1010"/>
      <c r="X298" s="1010"/>
      <c r="Y298" s="1010"/>
      <c r="Z298" s="996"/>
      <c r="AA298" s="1010">
        <f t="shared" si="130"/>
        <v>0</v>
      </c>
      <c r="AB298" s="1010"/>
      <c r="AC298" s="1010"/>
      <c r="AD298" s="996"/>
      <c r="AE298" s="1010">
        <f t="shared" si="131"/>
        <v>0</v>
      </c>
      <c r="AF298" s="1010"/>
      <c r="AG298" s="1010"/>
      <c r="AH298" s="996"/>
      <c r="AI298" s="1010">
        <f t="shared" si="132"/>
        <v>0</v>
      </c>
      <c r="AJ298" s="1010"/>
      <c r="AK298" s="1010"/>
      <c r="AL298" s="996"/>
      <c r="AM298" s="1010"/>
      <c r="AN298" s="1010"/>
      <c r="AO298" s="1010"/>
      <c r="AP298" s="996"/>
      <c r="AQ298" s="1010"/>
      <c r="AR298" s="1010"/>
      <c r="AS298" s="1010"/>
      <c r="AT298" s="996"/>
      <c r="AU298" s="1010"/>
      <c r="AV298" s="1010"/>
      <c r="AW298" s="1010"/>
      <c r="AX298" s="996"/>
      <c r="AY298" s="1010"/>
      <c r="AZ298" s="1010"/>
      <c r="BA298" s="1010"/>
      <c r="BB298" s="996"/>
      <c r="BC298" s="1010"/>
      <c r="BD298" s="1010"/>
      <c r="BE298" s="1010"/>
      <c r="BF298" s="996"/>
      <c r="BG298" s="1010"/>
      <c r="BH298" s="1010"/>
      <c r="BI298" s="1010"/>
      <c r="BJ298" s="996"/>
      <c r="BK298" s="1010"/>
      <c r="BL298" s="1010"/>
      <c r="BM298" s="1010"/>
      <c r="BN298" s="996"/>
      <c r="BO298" s="1010"/>
      <c r="BP298" s="1010"/>
      <c r="BQ298" s="1010"/>
      <c r="BS298" s="1010"/>
      <c r="BT298" s="1010"/>
      <c r="BU298" s="1010"/>
      <c r="BW298" s="1010"/>
      <c r="BX298" s="1010"/>
      <c r="BY298" s="1010"/>
      <c r="CA298" s="1010"/>
      <c r="CB298" s="1010"/>
      <c r="CC298" s="1010"/>
      <c r="CE298" s="1010"/>
      <c r="CF298" s="1010"/>
      <c r="CG298" s="1010"/>
      <c r="CI298" s="1010"/>
      <c r="CJ298" s="1010"/>
      <c r="CK298" s="1010"/>
      <c r="CM298" s="1010"/>
      <c r="CN298" s="1010"/>
      <c r="CO298" s="1010"/>
      <c r="CQ298" s="1010"/>
      <c r="CR298" s="1010"/>
      <c r="CS298" s="1010"/>
      <c r="CU298" s="1010"/>
      <c r="CV298" s="1010"/>
      <c r="CW298" s="1010"/>
      <c r="CY298" s="1010"/>
      <c r="CZ298" s="1010"/>
      <c r="DA298" s="1010"/>
      <c r="DC298" s="1010"/>
      <c r="DD298" s="1010"/>
      <c r="DE298" s="1010"/>
      <c r="DG298" s="1010"/>
      <c r="DH298" s="1010"/>
      <c r="DI298" s="1010"/>
      <c r="DK298" s="1010"/>
      <c r="DL298" s="1010"/>
      <c r="DM298" s="1010"/>
      <c r="DO298" s="1010"/>
      <c r="DP298" s="1010"/>
      <c r="DQ298" s="1010"/>
      <c r="DS298" s="1010"/>
      <c r="DT298" s="1010"/>
      <c r="DU298" s="1010"/>
      <c r="DW298" s="1010"/>
      <c r="DX298" s="1010"/>
      <c r="DY298" s="1010"/>
      <c r="EA298" s="1010"/>
      <c r="EB298" s="1010"/>
      <c r="EC298" s="1010"/>
    </row>
    <row r="299" spans="2:133" ht="14.25" customHeight="1">
      <c r="B299" s="1978">
        <f t="shared" si="129"/>
        <v>54362</v>
      </c>
      <c r="C299" s="1010">
        <f t="shared" si="126"/>
        <v>-5.7366654004908924E-7</v>
      </c>
      <c r="D299" s="1010">
        <f t="shared" si="127"/>
        <v>0</v>
      </c>
      <c r="E299" s="1010">
        <f t="shared" si="128"/>
        <v>0</v>
      </c>
      <c r="F299" s="998"/>
      <c r="G299" s="1010">
        <f t="shared" si="134"/>
        <v>-5.7366654004908924E-7</v>
      </c>
      <c r="H299" s="1010"/>
      <c r="I299" s="1010"/>
      <c r="J299" s="996"/>
      <c r="K299" s="1010"/>
      <c r="L299" s="1010"/>
      <c r="M299" s="1010"/>
      <c r="N299" s="996"/>
      <c r="O299" s="1010">
        <f t="shared" si="135"/>
        <v>0</v>
      </c>
      <c r="P299" s="1010"/>
      <c r="Q299" s="1010"/>
      <c r="R299" s="996"/>
      <c r="S299" s="1010"/>
      <c r="T299" s="1010"/>
      <c r="U299" s="1010"/>
      <c r="V299" s="996"/>
      <c r="W299" s="1010"/>
      <c r="X299" s="1010"/>
      <c r="Y299" s="1010"/>
      <c r="Z299" s="996"/>
      <c r="AA299" s="1010">
        <f t="shared" si="130"/>
        <v>0</v>
      </c>
      <c r="AB299" s="1010"/>
      <c r="AC299" s="1010"/>
      <c r="AD299" s="996"/>
      <c r="AE299" s="1010">
        <f t="shared" si="131"/>
        <v>0</v>
      </c>
      <c r="AF299" s="1010"/>
      <c r="AG299" s="1010"/>
      <c r="AH299" s="996"/>
      <c r="AI299" s="1010">
        <f t="shared" si="132"/>
        <v>0</v>
      </c>
      <c r="AJ299" s="1010"/>
      <c r="AK299" s="1010"/>
      <c r="AL299" s="996"/>
      <c r="AM299" s="1010"/>
      <c r="AN299" s="1010"/>
      <c r="AO299" s="1010"/>
      <c r="AP299" s="996"/>
      <c r="AQ299" s="1010"/>
      <c r="AR299" s="1010"/>
      <c r="AS299" s="1010"/>
      <c r="AT299" s="996"/>
      <c r="AU299" s="1010"/>
      <c r="AV299" s="1010"/>
      <c r="AW299" s="1010"/>
      <c r="AX299" s="996"/>
      <c r="AY299" s="1010"/>
      <c r="AZ299" s="1010"/>
      <c r="BA299" s="1010"/>
      <c r="BB299" s="996"/>
      <c r="BC299" s="1010"/>
      <c r="BD299" s="1010"/>
      <c r="BE299" s="1010"/>
      <c r="BF299" s="996"/>
      <c r="BG299" s="1010"/>
      <c r="BH299" s="1010"/>
      <c r="BI299" s="1010"/>
      <c r="BJ299" s="996"/>
      <c r="BK299" s="1010"/>
      <c r="BL299" s="1010"/>
      <c r="BM299" s="1010"/>
      <c r="BN299" s="996"/>
      <c r="BO299" s="1010"/>
      <c r="BP299" s="1010"/>
      <c r="BQ299" s="1010"/>
      <c r="BS299" s="1010"/>
      <c r="BT299" s="1010"/>
      <c r="BU299" s="1010"/>
      <c r="BW299" s="1010"/>
      <c r="BX299" s="1010"/>
      <c r="BY299" s="1010"/>
      <c r="CA299" s="1010"/>
      <c r="CB299" s="1010"/>
      <c r="CC299" s="1010"/>
      <c r="CE299" s="1010"/>
      <c r="CF299" s="1010"/>
      <c r="CG299" s="1010"/>
      <c r="CI299" s="1010"/>
      <c r="CJ299" s="1010"/>
      <c r="CK299" s="1010"/>
      <c r="CM299" s="1010"/>
      <c r="CN299" s="1010"/>
      <c r="CO299" s="1010"/>
      <c r="CQ299" s="1010"/>
      <c r="CR299" s="1010"/>
      <c r="CS299" s="1010"/>
      <c r="CU299" s="1010"/>
      <c r="CV299" s="1010"/>
      <c r="CW299" s="1010"/>
      <c r="CY299" s="1010"/>
      <c r="CZ299" s="1010"/>
      <c r="DA299" s="1010"/>
      <c r="DC299" s="1010"/>
      <c r="DD299" s="1010"/>
      <c r="DE299" s="1010"/>
      <c r="DG299" s="1010"/>
      <c r="DH299" s="1010"/>
      <c r="DI299" s="1010"/>
      <c r="DK299" s="1010"/>
      <c r="DL299" s="1010"/>
      <c r="DM299" s="1010"/>
      <c r="DO299" s="1010"/>
      <c r="DP299" s="1010"/>
      <c r="DQ299" s="1010"/>
      <c r="DS299" s="1010"/>
      <c r="DT299" s="1010"/>
      <c r="DU299" s="1010"/>
      <c r="DW299" s="1010"/>
      <c r="DX299" s="1010"/>
      <c r="DY299" s="1010"/>
      <c r="EA299" s="1010"/>
      <c r="EB299" s="1010"/>
      <c r="EC299" s="1010"/>
    </row>
    <row r="300" spans="2:133" ht="14.25" customHeight="1">
      <c r="B300" s="1978">
        <f t="shared" si="129"/>
        <v>54392</v>
      </c>
      <c r="C300" s="1010">
        <f t="shared" si="126"/>
        <v>-5.7366654004908924E-7</v>
      </c>
      <c r="D300" s="1010">
        <f t="shared" si="127"/>
        <v>0</v>
      </c>
      <c r="E300" s="1010">
        <f t="shared" si="128"/>
        <v>0</v>
      </c>
      <c r="F300" s="998"/>
      <c r="G300" s="1010">
        <f t="shared" si="134"/>
        <v>-5.7366654004908924E-7</v>
      </c>
      <c r="H300" s="1010"/>
      <c r="I300" s="1010"/>
      <c r="J300" s="996"/>
      <c r="K300" s="1010"/>
      <c r="L300" s="1010"/>
      <c r="M300" s="1010"/>
      <c r="N300" s="996"/>
      <c r="O300" s="1010">
        <f t="shared" si="135"/>
        <v>0</v>
      </c>
      <c r="P300" s="1010"/>
      <c r="Q300" s="1010"/>
      <c r="R300" s="996"/>
      <c r="S300" s="1010"/>
      <c r="T300" s="1010"/>
      <c r="U300" s="1010"/>
      <c r="V300" s="996"/>
      <c r="W300" s="1010"/>
      <c r="X300" s="1010"/>
      <c r="Y300" s="1010"/>
      <c r="Z300" s="996"/>
      <c r="AA300" s="1010">
        <f t="shared" si="130"/>
        <v>0</v>
      </c>
      <c r="AB300" s="1010"/>
      <c r="AC300" s="1010"/>
      <c r="AD300" s="996"/>
      <c r="AE300" s="1010">
        <f t="shared" si="131"/>
        <v>0</v>
      </c>
      <c r="AF300" s="1010"/>
      <c r="AG300" s="1010"/>
      <c r="AH300" s="996"/>
      <c r="AI300" s="1010">
        <f t="shared" si="132"/>
        <v>0</v>
      </c>
      <c r="AJ300" s="1010"/>
      <c r="AK300" s="1010"/>
      <c r="AL300" s="996"/>
      <c r="AM300" s="1010"/>
      <c r="AN300" s="1010"/>
      <c r="AO300" s="1010"/>
      <c r="AP300" s="996"/>
      <c r="AQ300" s="1010"/>
      <c r="AR300" s="1010"/>
      <c r="AS300" s="1010"/>
      <c r="AT300" s="996"/>
      <c r="AU300" s="1010"/>
      <c r="AV300" s="1010"/>
      <c r="AW300" s="1010"/>
      <c r="AX300" s="996"/>
      <c r="AY300" s="1010"/>
      <c r="AZ300" s="1010"/>
      <c r="BA300" s="1010"/>
      <c r="BB300" s="996"/>
      <c r="BC300" s="1010"/>
      <c r="BD300" s="1010"/>
      <c r="BE300" s="1010"/>
      <c r="BF300" s="996"/>
      <c r="BG300" s="1010"/>
      <c r="BH300" s="1010"/>
      <c r="BI300" s="1010"/>
      <c r="BJ300" s="996"/>
      <c r="BK300" s="1010"/>
      <c r="BL300" s="1010"/>
      <c r="BM300" s="1010"/>
      <c r="BN300" s="996"/>
      <c r="BO300" s="1010"/>
      <c r="BP300" s="1010"/>
      <c r="BQ300" s="1010"/>
      <c r="BS300" s="1010"/>
      <c r="BT300" s="1010"/>
      <c r="BU300" s="1010"/>
      <c r="BW300" s="1010"/>
      <c r="BX300" s="1010"/>
      <c r="BY300" s="1010"/>
      <c r="CA300" s="1010"/>
      <c r="CB300" s="1010"/>
      <c r="CC300" s="1010"/>
      <c r="CE300" s="1010"/>
      <c r="CF300" s="1010"/>
      <c r="CG300" s="1010"/>
      <c r="CI300" s="1010"/>
      <c r="CJ300" s="1010"/>
      <c r="CK300" s="1010"/>
      <c r="CM300" s="1010"/>
      <c r="CN300" s="1010"/>
      <c r="CO300" s="1010"/>
      <c r="CQ300" s="1010"/>
      <c r="CR300" s="1010"/>
      <c r="CS300" s="1010"/>
      <c r="CU300" s="1010"/>
      <c r="CV300" s="1010"/>
      <c r="CW300" s="1010"/>
      <c r="CY300" s="1010"/>
      <c r="CZ300" s="1010"/>
      <c r="DA300" s="1010"/>
      <c r="DC300" s="1010"/>
      <c r="DD300" s="1010"/>
      <c r="DE300" s="1010"/>
      <c r="DG300" s="1010"/>
      <c r="DH300" s="1010"/>
      <c r="DI300" s="1010"/>
      <c r="DK300" s="1010"/>
      <c r="DL300" s="1010"/>
      <c r="DM300" s="1010"/>
      <c r="DO300" s="1010"/>
      <c r="DP300" s="1010"/>
      <c r="DQ300" s="1010"/>
      <c r="DS300" s="1010"/>
      <c r="DT300" s="1010"/>
      <c r="DU300" s="1010"/>
      <c r="DW300" s="1010"/>
      <c r="DX300" s="1010"/>
      <c r="DY300" s="1010"/>
      <c r="EA300" s="1010"/>
      <c r="EB300" s="1010"/>
      <c r="EC300" s="1010"/>
    </row>
    <row r="301" spans="2:133" ht="14.25" customHeight="1">
      <c r="B301" s="1978">
        <f t="shared" si="129"/>
        <v>54423</v>
      </c>
      <c r="C301" s="1010">
        <f t="shared" si="126"/>
        <v>-5.7366654004908924E-7</v>
      </c>
      <c r="D301" s="1010">
        <f t="shared" si="127"/>
        <v>0</v>
      </c>
      <c r="E301" s="1010">
        <f t="shared" si="128"/>
        <v>0</v>
      </c>
      <c r="F301" s="998"/>
      <c r="G301" s="1010">
        <f t="shared" si="134"/>
        <v>-5.7366654004908924E-7</v>
      </c>
      <c r="H301" s="1010"/>
      <c r="I301" s="1010"/>
      <c r="J301" s="996"/>
      <c r="K301" s="1010"/>
      <c r="L301" s="1010"/>
      <c r="M301" s="1010"/>
      <c r="N301" s="996"/>
      <c r="O301" s="1010">
        <f t="shared" si="135"/>
        <v>0</v>
      </c>
      <c r="P301" s="1010"/>
      <c r="Q301" s="1010"/>
      <c r="R301" s="996"/>
      <c r="S301" s="1010"/>
      <c r="T301" s="1010"/>
      <c r="U301" s="1010"/>
      <c r="V301" s="996"/>
      <c r="W301" s="1010"/>
      <c r="X301" s="1010"/>
      <c r="Y301" s="1010"/>
      <c r="Z301" s="996"/>
      <c r="AA301" s="1010">
        <f t="shared" si="130"/>
        <v>0</v>
      </c>
      <c r="AB301" s="1010"/>
      <c r="AC301" s="1010"/>
      <c r="AD301" s="996"/>
      <c r="AE301" s="1010">
        <f t="shared" si="131"/>
        <v>0</v>
      </c>
      <c r="AF301" s="1010"/>
      <c r="AG301" s="1010"/>
      <c r="AH301" s="996"/>
      <c r="AI301" s="1010">
        <f t="shared" si="132"/>
        <v>0</v>
      </c>
      <c r="AJ301" s="1010"/>
      <c r="AK301" s="1010"/>
      <c r="AL301" s="996"/>
      <c r="AM301" s="1010"/>
      <c r="AN301" s="1010"/>
      <c r="AO301" s="1010"/>
      <c r="AP301" s="996"/>
      <c r="AQ301" s="1010"/>
      <c r="AR301" s="1010"/>
      <c r="AS301" s="1010"/>
      <c r="AT301" s="996"/>
      <c r="AU301" s="1010"/>
      <c r="AV301" s="1010"/>
      <c r="AW301" s="1010"/>
      <c r="AX301" s="996"/>
      <c r="AY301" s="1010"/>
      <c r="AZ301" s="1010"/>
      <c r="BA301" s="1010"/>
      <c r="BB301" s="996"/>
      <c r="BC301" s="1010"/>
      <c r="BD301" s="1010"/>
      <c r="BE301" s="1010"/>
      <c r="BF301" s="996"/>
      <c r="BG301" s="1010"/>
      <c r="BH301" s="1010"/>
      <c r="BI301" s="1010"/>
      <c r="BJ301" s="996"/>
      <c r="BK301" s="1010"/>
      <c r="BL301" s="1010"/>
      <c r="BM301" s="1010"/>
      <c r="BN301" s="996"/>
      <c r="BO301" s="1010"/>
      <c r="BP301" s="1010"/>
      <c r="BQ301" s="1010"/>
      <c r="BS301" s="1010"/>
      <c r="BT301" s="1010"/>
      <c r="BU301" s="1010"/>
      <c r="BW301" s="1010"/>
      <c r="BX301" s="1010"/>
      <c r="BY301" s="1010"/>
      <c r="CA301" s="1010"/>
      <c r="CB301" s="1010"/>
      <c r="CC301" s="1010"/>
      <c r="CE301" s="1010"/>
      <c r="CF301" s="1010"/>
      <c r="CG301" s="1010"/>
      <c r="CI301" s="1010"/>
      <c r="CJ301" s="1010"/>
      <c r="CK301" s="1010"/>
      <c r="CM301" s="1010"/>
      <c r="CN301" s="1010"/>
      <c r="CO301" s="1010"/>
      <c r="CQ301" s="1010"/>
      <c r="CR301" s="1010"/>
      <c r="CS301" s="1010"/>
      <c r="CU301" s="1010"/>
      <c r="CV301" s="1010"/>
      <c r="CW301" s="1010"/>
      <c r="CY301" s="1010"/>
      <c r="CZ301" s="1010"/>
      <c r="DA301" s="1010"/>
      <c r="DC301" s="1010"/>
      <c r="DD301" s="1010"/>
      <c r="DE301" s="1010"/>
      <c r="DG301" s="1010"/>
      <c r="DH301" s="1010"/>
      <c r="DI301" s="1010"/>
      <c r="DK301" s="1010"/>
      <c r="DL301" s="1010"/>
      <c r="DM301" s="1010"/>
      <c r="DO301" s="1010"/>
      <c r="DP301" s="1010"/>
      <c r="DQ301" s="1010"/>
      <c r="DS301" s="1010"/>
      <c r="DT301" s="1010"/>
      <c r="DU301" s="1010"/>
      <c r="DW301" s="1010"/>
      <c r="DX301" s="1010"/>
      <c r="DY301" s="1010"/>
      <c r="EA301" s="1010"/>
      <c r="EB301" s="1010"/>
      <c r="EC301" s="1010"/>
    </row>
    <row r="302" spans="2:133" ht="14.25" customHeight="1">
      <c r="B302" s="1978">
        <f t="shared" si="129"/>
        <v>54454</v>
      </c>
      <c r="C302" s="1010">
        <f t="shared" si="126"/>
        <v>-5.7366654004908924E-7</v>
      </c>
      <c r="D302" s="1010">
        <f t="shared" si="127"/>
        <v>0</v>
      </c>
      <c r="E302" s="1010">
        <f t="shared" si="128"/>
        <v>0</v>
      </c>
      <c r="F302" s="998"/>
      <c r="G302" s="1010">
        <f t="shared" si="134"/>
        <v>-5.7366654004908924E-7</v>
      </c>
      <c r="H302" s="1010"/>
      <c r="I302" s="1010"/>
      <c r="J302" s="996"/>
      <c r="K302" s="1010"/>
      <c r="L302" s="1010"/>
      <c r="M302" s="1010"/>
      <c r="N302" s="996"/>
      <c r="O302" s="1010">
        <f t="shared" si="135"/>
        <v>0</v>
      </c>
      <c r="P302" s="1010"/>
      <c r="Q302" s="1010"/>
      <c r="R302" s="996"/>
      <c r="S302" s="1010"/>
      <c r="T302" s="1010"/>
      <c r="U302" s="1010"/>
      <c r="V302" s="996"/>
      <c r="W302" s="1010"/>
      <c r="X302" s="1010"/>
      <c r="Y302" s="1010"/>
      <c r="Z302" s="996"/>
      <c r="AA302" s="1010">
        <f t="shared" si="130"/>
        <v>0</v>
      </c>
      <c r="AB302" s="1010"/>
      <c r="AC302" s="1010"/>
      <c r="AD302" s="996"/>
      <c r="AE302" s="1010">
        <f t="shared" si="131"/>
        <v>0</v>
      </c>
      <c r="AF302" s="1010"/>
      <c r="AG302" s="1010"/>
      <c r="AH302" s="996"/>
      <c r="AI302" s="1010">
        <f t="shared" si="132"/>
        <v>0</v>
      </c>
      <c r="AJ302" s="1010"/>
      <c r="AK302" s="1010"/>
      <c r="AL302" s="996"/>
      <c r="AM302" s="1010"/>
      <c r="AN302" s="1010"/>
      <c r="AO302" s="1010"/>
      <c r="AP302" s="996"/>
      <c r="AQ302" s="1010"/>
      <c r="AR302" s="1010"/>
      <c r="AS302" s="1010"/>
      <c r="AT302" s="996"/>
      <c r="AU302" s="1010"/>
      <c r="AV302" s="1010"/>
      <c r="AW302" s="1010"/>
      <c r="AX302" s="996"/>
      <c r="AY302" s="1010"/>
      <c r="AZ302" s="1010"/>
      <c r="BA302" s="1010"/>
      <c r="BB302" s="996"/>
      <c r="BC302" s="1010"/>
      <c r="BD302" s="1010"/>
      <c r="BE302" s="1010"/>
      <c r="BF302" s="996"/>
      <c r="BG302" s="1010"/>
      <c r="BH302" s="1010"/>
      <c r="BI302" s="1010"/>
      <c r="BJ302" s="996"/>
      <c r="BK302" s="1010"/>
      <c r="BL302" s="1010"/>
      <c r="BM302" s="1010"/>
      <c r="BN302" s="996"/>
      <c r="BO302" s="1010"/>
      <c r="BP302" s="1010"/>
      <c r="BQ302" s="1010"/>
      <c r="BS302" s="1010"/>
      <c r="BT302" s="1010"/>
      <c r="BU302" s="1010"/>
      <c r="BW302" s="1010"/>
      <c r="BX302" s="1010"/>
      <c r="BY302" s="1010"/>
      <c r="CA302" s="1010"/>
      <c r="CB302" s="1010"/>
      <c r="CC302" s="1010"/>
      <c r="CE302" s="1010"/>
      <c r="CF302" s="1010"/>
      <c r="CG302" s="1010"/>
      <c r="CI302" s="1010"/>
      <c r="CJ302" s="1010"/>
      <c r="CK302" s="1010"/>
      <c r="CM302" s="1010"/>
      <c r="CN302" s="1010"/>
      <c r="CO302" s="1010"/>
      <c r="CQ302" s="1010"/>
      <c r="CR302" s="1010"/>
      <c r="CS302" s="1010"/>
      <c r="CU302" s="1010"/>
      <c r="CV302" s="1010"/>
      <c r="CW302" s="1010"/>
      <c r="CY302" s="1010"/>
      <c r="CZ302" s="1010"/>
      <c r="DA302" s="1010"/>
      <c r="DC302" s="1010"/>
      <c r="DD302" s="1010"/>
      <c r="DE302" s="1010"/>
      <c r="DG302" s="1010"/>
      <c r="DH302" s="1010"/>
      <c r="DI302" s="1010"/>
      <c r="DK302" s="1010"/>
      <c r="DL302" s="1010"/>
      <c r="DM302" s="1010"/>
      <c r="DO302" s="1010"/>
      <c r="DP302" s="1010"/>
      <c r="DQ302" s="1010"/>
      <c r="DS302" s="1010"/>
      <c r="DT302" s="1010"/>
      <c r="DU302" s="1010"/>
      <c r="DW302" s="1010"/>
      <c r="DX302" s="1010"/>
      <c r="DY302" s="1010"/>
      <c r="EA302" s="1010"/>
      <c r="EB302" s="1010"/>
      <c r="EC302" s="1010"/>
    </row>
    <row r="303" spans="2:133" ht="14.25" customHeight="1">
      <c r="B303" s="1978">
        <f t="shared" si="129"/>
        <v>54482</v>
      </c>
      <c r="C303" s="1010">
        <f t="shared" si="126"/>
        <v>-5.7366654004908924E-7</v>
      </c>
      <c r="D303" s="1010">
        <f t="shared" si="127"/>
        <v>0</v>
      </c>
      <c r="E303" s="1010">
        <f t="shared" si="128"/>
        <v>0</v>
      </c>
      <c r="F303" s="998"/>
      <c r="G303" s="1010">
        <f t="shared" si="134"/>
        <v>-5.7366654004908924E-7</v>
      </c>
      <c r="H303" s="1010"/>
      <c r="I303" s="1010"/>
      <c r="J303" s="996"/>
      <c r="K303" s="1010"/>
      <c r="L303" s="1010"/>
      <c r="M303" s="1010"/>
      <c r="N303" s="996"/>
      <c r="O303" s="1010">
        <f t="shared" si="135"/>
        <v>0</v>
      </c>
      <c r="P303" s="1010"/>
      <c r="Q303" s="1010"/>
      <c r="R303" s="996"/>
      <c r="S303" s="1010"/>
      <c r="T303" s="1010"/>
      <c r="U303" s="1010"/>
      <c r="V303" s="996"/>
      <c r="W303" s="1010"/>
      <c r="X303" s="1010"/>
      <c r="Y303" s="1010"/>
      <c r="Z303" s="996"/>
      <c r="AA303" s="1010">
        <f t="shared" si="130"/>
        <v>0</v>
      </c>
      <c r="AB303" s="1010"/>
      <c r="AC303" s="1010"/>
      <c r="AD303" s="996"/>
      <c r="AE303" s="1010">
        <f t="shared" si="131"/>
        <v>0</v>
      </c>
      <c r="AF303" s="1010"/>
      <c r="AG303" s="1010"/>
      <c r="AH303" s="996"/>
      <c r="AI303" s="1010">
        <f t="shared" si="132"/>
        <v>0</v>
      </c>
      <c r="AJ303" s="1010"/>
      <c r="AK303" s="1010"/>
      <c r="AL303" s="996"/>
      <c r="AM303" s="1010"/>
      <c r="AN303" s="1010"/>
      <c r="AO303" s="1010"/>
      <c r="AP303" s="996"/>
      <c r="AQ303" s="1010"/>
      <c r="AR303" s="1010"/>
      <c r="AS303" s="1010"/>
      <c r="AT303" s="996"/>
      <c r="AU303" s="1010"/>
      <c r="AV303" s="1010"/>
      <c r="AW303" s="1010"/>
      <c r="AX303" s="996"/>
      <c r="AY303" s="1010"/>
      <c r="AZ303" s="1010"/>
      <c r="BA303" s="1010"/>
      <c r="BB303" s="996"/>
      <c r="BC303" s="1010"/>
      <c r="BD303" s="1010"/>
      <c r="BE303" s="1010"/>
      <c r="BF303" s="996"/>
      <c r="BG303" s="1010"/>
      <c r="BH303" s="1010"/>
      <c r="BI303" s="1010"/>
      <c r="BJ303" s="996"/>
      <c r="BK303" s="1010"/>
      <c r="BL303" s="1010"/>
      <c r="BM303" s="1010"/>
      <c r="BN303" s="996"/>
      <c r="BO303" s="1010"/>
      <c r="BP303" s="1010"/>
      <c r="BQ303" s="1010"/>
      <c r="BS303" s="1010"/>
      <c r="BT303" s="1010"/>
      <c r="BU303" s="1010"/>
      <c r="BW303" s="1010"/>
      <c r="BX303" s="1010"/>
      <c r="BY303" s="1010"/>
      <c r="CA303" s="1010"/>
      <c r="CB303" s="1010"/>
      <c r="CC303" s="1010"/>
      <c r="CE303" s="1010"/>
      <c r="CF303" s="1010"/>
      <c r="CG303" s="1010"/>
      <c r="CI303" s="1010"/>
      <c r="CJ303" s="1010"/>
      <c r="CK303" s="1010"/>
      <c r="CM303" s="1010"/>
      <c r="CN303" s="1010"/>
      <c r="CO303" s="1010"/>
      <c r="CQ303" s="1010"/>
      <c r="CR303" s="1010"/>
      <c r="CS303" s="1010"/>
      <c r="CU303" s="1010"/>
      <c r="CV303" s="1010"/>
      <c r="CW303" s="1010"/>
      <c r="CY303" s="1010"/>
      <c r="CZ303" s="1010"/>
      <c r="DA303" s="1010"/>
      <c r="DC303" s="1010"/>
      <c r="DD303" s="1010"/>
      <c r="DE303" s="1010"/>
      <c r="DG303" s="1010"/>
      <c r="DH303" s="1010"/>
      <c r="DI303" s="1010"/>
      <c r="DK303" s="1010"/>
      <c r="DL303" s="1010"/>
      <c r="DM303" s="1010"/>
      <c r="DO303" s="1010"/>
      <c r="DP303" s="1010"/>
      <c r="DQ303" s="1010"/>
      <c r="DS303" s="1010"/>
      <c r="DT303" s="1010"/>
      <c r="DU303" s="1010"/>
      <c r="DW303" s="1010"/>
      <c r="DX303" s="1010"/>
      <c r="DY303" s="1010"/>
      <c r="EA303" s="1010"/>
      <c r="EB303" s="1010"/>
      <c r="EC303" s="1010"/>
    </row>
    <row r="304" spans="2:133" ht="14.25" customHeight="1">
      <c r="B304" s="1978">
        <f t="shared" si="129"/>
        <v>54513</v>
      </c>
      <c r="C304" s="1010">
        <f t="shared" si="126"/>
        <v>-5.7366654004908924E-7</v>
      </c>
      <c r="D304" s="1010">
        <f t="shared" si="127"/>
        <v>0</v>
      </c>
      <c r="E304" s="1010">
        <f t="shared" si="128"/>
        <v>0</v>
      </c>
      <c r="F304" s="998"/>
      <c r="G304" s="1010">
        <f t="shared" si="134"/>
        <v>-5.7366654004908924E-7</v>
      </c>
      <c r="H304" s="1010"/>
      <c r="I304" s="1010"/>
      <c r="J304" s="996"/>
      <c r="K304" s="1010"/>
      <c r="L304" s="1010"/>
      <c r="M304" s="1010"/>
      <c r="N304" s="996"/>
      <c r="O304" s="1010">
        <f t="shared" si="135"/>
        <v>0</v>
      </c>
      <c r="P304" s="1010"/>
      <c r="Q304" s="1010"/>
      <c r="R304" s="996"/>
      <c r="S304" s="1010"/>
      <c r="T304" s="1010"/>
      <c r="U304" s="1010"/>
      <c r="V304" s="996"/>
      <c r="W304" s="1010"/>
      <c r="X304" s="1010"/>
      <c r="Y304" s="1010"/>
      <c r="Z304" s="996"/>
      <c r="AA304" s="1010">
        <f t="shared" si="130"/>
        <v>0</v>
      </c>
      <c r="AB304" s="1010"/>
      <c r="AC304" s="1010"/>
      <c r="AD304" s="996"/>
      <c r="AE304" s="1010">
        <f t="shared" si="131"/>
        <v>0</v>
      </c>
      <c r="AF304" s="1010"/>
      <c r="AG304" s="1010"/>
      <c r="AH304" s="996"/>
      <c r="AI304" s="1010">
        <f t="shared" si="132"/>
        <v>0</v>
      </c>
      <c r="AJ304" s="1010"/>
      <c r="AK304" s="1010"/>
      <c r="AL304" s="996"/>
      <c r="AM304" s="1010"/>
      <c r="AN304" s="1010"/>
      <c r="AO304" s="1010"/>
      <c r="AP304" s="996"/>
      <c r="AQ304" s="1010"/>
      <c r="AR304" s="1010"/>
      <c r="AS304" s="1010"/>
      <c r="AT304" s="996"/>
      <c r="AU304" s="1010"/>
      <c r="AV304" s="1010"/>
      <c r="AW304" s="1010"/>
      <c r="AX304" s="996"/>
      <c r="AY304" s="1010"/>
      <c r="AZ304" s="1010"/>
      <c r="BA304" s="1010"/>
      <c r="BB304" s="996"/>
      <c r="BC304" s="1010"/>
      <c r="BD304" s="1010"/>
      <c r="BE304" s="1010"/>
      <c r="BF304" s="996"/>
      <c r="BG304" s="1010"/>
      <c r="BH304" s="1010"/>
      <c r="BI304" s="1010"/>
      <c r="BJ304" s="996"/>
      <c r="BK304" s="1010"/>
      <c r="BL304" s="1010"/>
      <c r="BM304" s="1010"/>
      <c r="BN304" s="996"/>
      <c r="BO304" s="1010"/>
      <c r="BP304" s="1010"/>
      <c r="BQ304" s="1010"/>
      <c r="BS304" s="1010"/>
      <c r="BT304" s="1010"/>
      <c r="BU304" s="1010"/>
      <c r="BW304" s="1010"/>
      <c r="BX304" s="1010"/>
      <c r="BY304" s="1010"/>
      <c r="CA304" s="1010"/>
      <c r="CB304" s="1010"/>
      <c r="CC304" s="1010"/>
      <c r="CE304" s="1010"/>
      <c r="CF304" s="1010"/>
      <c r="CG304" s="1010"/>
      <c r="CI304" s="1010"/>
      <c r="CJ304" s="1010"/>
      <c r="CK304" s="1010"/>
      <c r="CM304" s="1010"/>
      <c r="CN304" s="1010"/>
      <c r="CO304" s="1010"/>
      <c r="CQ304" s="1010"/>
      <c r="CR304" s="1010"/>
      <c r="CS304" s="1010"/>
      <c r="CU304" s="1010"/>
      <c r="CV304" s="1010"/>
      <c r="CW304" s="1010"/>
      <c r="CY304" s="1010"/>
      <c r="CZ304" s="1010"/>
      <c r="DA304" s="1010"/>
      <c r="DC304" s="1010"/>
      <c r="DD304" s="1010"/>
      <c r="DE304" s="1010"/>
      <c r="DG304" s="1010"/>
      <c r="DH304" s="1010"/>
      <c r="DI304" s="1010"/>
      <c r="DK304" s="1010"/>
      <c r="DL304" s="1010"/>
      <c r="DM304" s="1010"/>
      <c r="DO304" s="1010"/>
      <c r="DP304" s="1010"/>
      <c r="DQ304" s="1010"/>
      <c r="DS304" s="1010"/>
      <c r="DT304" s="1010"/>
      <c r="DU304" s="1010"/>
      <c r="DW304" s="1010"/>
      <c r="DX304" s="1010"/>
      <c r="DY304" s="1010"/>
      <c r="EA304" s="1010"/>
      <c r="EB304" s="1010"/>
      <c r="EC304" s="1010"/>
    </row>
    <row r="305" spans="2:133" ht="14.25" customHeight="1">
      <c r="B305" s="1978">
        <f t="shared" si="129"/>
        <v>54543</v>
      </c>
      <c r="C305" s="1010">
        <f t="shared" si="126"/>
        <v>-5.7366654004908924E-7</v>
      </c>
      <c r="D305" s="1010">
        <f t="shared" si="127"/>
        <v>0</v>
      </c>
      <c r="E305" s="1010">
        <f t="shared" si="128"/>
        <v>0</v>
      </c>
      <c r="F305" s="998"/>
      <c r="G305" s="1010">
        <f t="shared" si="134"/>
        <v>-5.7366654004908924E-7</v>
      </c>
      <c r="H305" s="1010"/>
      <c r="I305" s="1010"/>
      <c r="J305" s="996"/>
      <c r="K305" s="1010"/>
      <c r="L305" s="1010"/>
      <c r="M305" s="1010"/>
      <c r="N305" s="996"/>
      <c r="O305" s="1010">
        <f t="shared" si="135"/>
        <v>0</v>
      </c>
      <c r="P305" s="1010"/>
      <c r="Q305" s="1010"/>
      <c r="R305" s="996"/>
      <c r="S305" s="1010"/>
      <c r="T305" s="1010"/>
      <c r="U305" s="1010"/>
      <c r="V305" s="996"/>
      <c r="W305" s="1010"/>
      <c r="X305" s="1010"/>
      <c r="Y305" s="1010"/>
      <c r="Z305" s="996"/>
      <c r="AA305" s="1010">
        <f t="shared" si="130"/>
        <v>0</v>
      </c>
      <c r="AB305" s="1010"/>
      <c r="AC305" s="1010"/>
      <c r="AD305" s="996"/>
      <c r="AE305" s="1010">
        <f t="shared" si="131"/>
        <v>0</v>
      </c>
      <c r="AF305" s="1010"/>
      <c r="AG305" s="1010"/>
      <c r="AH305" s="996"/>
      <c r="AI305" s="1010">
        <f t="shared" si="132"/>
        <v>0</v>
      </c>
      <c r="AJ305" s="1010"/>
      <c r="AK305" s="1010"/>
      <c r="AL305" s="996"/>
      <c r="AM305" s="1010"/>
      <c r="AN305" s="1010"/>
      <c r="AO305" s="1010"/>
      <c r="AP305" s="996"/>
      <c r="AQ305" s="1010"/>
      <c r="AR305" s="1010"/>
      <c r="AS305" s="1010"/>
      <c r="AT305" s="996"/>
      <c r="AU305" s="1010"/>
      <c r="AV305" s="1010"/>
      <c r="AW305" s="1010"/>
      <c r="AX305" s="996"/>
      <c r="AY305" s="1010"/>
      <c r="AZ305" s="1010"/>
      <c r="BA305" s="1010"/>
      <c r="BB305" s="996"/>
      <c r="BC305" s="1010"/>
      <c r="BD305" s="1010"/>
      <c r="BE305" s="1010"/>
      <c r="BF305" s="996"/>
      <c r="BG305" s="1010"/>
      <c r="BH305" s="1010"/>
      <c r="BI305" s="1010"/>
      <c r="BJ305" s="996"/>
      <c r="BK305" s="1010"/>
      <c r="BL305" s="1010"/>
      <c r="BM305" s="1010"/>
      <c r="BN305" s="996"/>
      <c r="BO305" s="1010"/>
      <c r="BP305" s="1010"/>
      <c r="BQ305" s="1010"/>
      <c r="BS305" s="1010"/>
      <c r="BT305" s="1010"/>
      <c r="BU305" s="1010"/>
      <c r="BW305" s="1010"/>
      <c r="BX305" s="1010"/>
      <c r="BY305" s="1010"/>
      <c r="CA305" s="1010"/>
      <c r="CB305" s="1010"/>
      <c r="CC305" s="1010"/>
      <c r="CE305" s="1010"/>
      <c r="CF305" s="1010"/>
      <c r="CG305" s="1010"/>
      <c r="CI305" s="1010"/>
      <c r="CJ305" s="1010"/>
      <c r="CK305" s="1010"/>
      <c r="CM305" s="1010"/>
      <c r="CN305" s="1010"/>
      <c r="CO305" s="1010"/>
      <c r="CQ305" s="1010"/>
      <c r="CR305" s="1010"/>
      <c r="CS305" s="1010"/>
      <c r="CU305" s="1010"/>
      <c r="CV305" s="1010"/>
      <c r="CW305" s="1010"/>
      <c r="CY305" s="1010"/>
      <c r="CZ305" s="1010"/>
      <c r="DA305" s="1010"/>
      <c r="DC305" s="1010"/>
      <c r="DD305" s="1010"/>
      <c r="DE305" s="1010"/>
      <c r="DG305" s="1010"/>
      <c r="DH305" s="1010"/>
      <c r="DI305" s="1010"/>
      <c r="DK305" s="1010"/>
      <c r="DL305" s="1010"/>
      <c r="DM305" s="1010"/>
      <c r="DO305" s="1010"/>
      <c r="DP305" s="1010"/>
      <c r="DQ305" s="1010"/>
      <c r="DS305" s="1010"/>
      <c r="DT305" s="1010"/>
      <c r="DU305" s="1010"/>
      <c r="DW305" s="1010"/>
      <c r="DX305" s="1010"/>
      <c r="DY305" s="1010"/>
      <c r="EA305" s="1010"/>
      <c r="EB305" s="1010"/>
      <c r="EC305" s="1010"/>
    </row>
    <row r="306" spans="2:133" ht="14.25" customHeight="1">
      <c r="B306" s="1978">
        <f t="shared" si="129"/>
        <v>54574</v>
      </c>
      <c r="C306" s="1010">
        <f t="shared" si="126"/>
        <v>-5.7366654004908924E-7</v>
      </c>
      <c r="D306" s="1010">
        <f t="shared" si="127"/>
        <v>0</v>
      </c>
      <c r="E306" s="1010">
        <f t="shared" si="128"/>
        <v>0</v>
      </c>
      <c r="F306" s="998"/>
      <c r="G306" s="1010">
        <f t="shared" si="134"/>
        <v>-5.7366654004908924E-7</v>
      </c>
      <c r="H306" s="1010"/>
      <c r="I306" s="1010"/>
      <c r="J306" s="996"/>
      <c r="K306" s="1010"/>
      <c r="L306" s="1010"/>
      <c r="M306" s="1010"/>
      <c r="N306" s="996"/>
      <c r="O306" s="1010">
        <f t="shared" si="135"/>
        <v>0</v>
      </c>
      <c r="P306" s="1010"/>
      <c r="Q306" s="1010"/>
      <c r="R306" s="996"/>
      <c r="S306" s="1010"/>
      <c r="T306" s="1010"/>
      <c r="U306" s="1010"/>
      <c r="V306" s="996"/>
      <c r="W306" s="1010"/>
      <c r="X306" s="1010"/>
      <c r="Y306" s="1010"/>
      <c r="Z306" s="996"/>
      <c r="AA306" s="1010">
        <f t="shared" si="130"/>
        <v>0</v>
      </c>
      <c r="AB306" s="1010"/>
      <c r="AC306" s="1010"/>
      <c r="AD306" s="996"/>
      <c r="AE306" s="1010">
        <f t="shared" si="131"/>
        <v>0</v>
      </c>
      <c r="AF306" s="1010"/>
      <c r="AG306" s="1010"/>
      <c r="AH306" s="996"/>
      <c r="AI306" s="1010">
        <f t="shared" si="132"/>
        <v>0</v>
      </c>
      <c r="AJ306" s="1010"/>
      <c r="AK306" s="1010"/>
      <c r="AL306" s="996"/>
      <c r="AM306" s="1010"/>
      <c r="AN306" s="1010"/>
      <c r="AO306" s="1010"/>
      <c r="AP306" s="996"/>
      <c r="AQ306" s="1010"/>
      <c r="AR306" s="1010"/>
      <c r="AS306" s="1010"/>
      <c r="AT306" s="996"/>
      <c r="AU306" s="1010"/>
      <c r="AV306" s="1010"/>
      <c r="AW306" s="1010"/>
      <c r="AX306" s="996"/>
      <c r="AY306" s="1010"/>
      <c r="AZ306" s="1010"/>
      <c r="BA306" s="1010"/>
      <c r="BB306" s="996"/>
      <c r="BC306" s="1010"/>
      <c r="BD306" s="1010"/>
      <c r="BE306" s="1010"/>
      <c r="BF306" s="996"/>
      <c r="BG306" s="1010"/>
      <c r="BH306" s="1010"/>
      <c r="BI306" s="1010"/>
      <c r="BJ306" s="996"/>
      <c r="BK306" s="1010"/>
      <c r="BL306" s="1010"/>
      <c r="BM306" s="1010"/>
      <c r="BN306" s="996"/>
      <c r="BO306" s="1010"/>
      <c r="BP306" s="1010"/>
      <c r="BQ306" s="1010"/>
      <c r="BS306" s="1010"/>
      <c r="BT306" s="1010"/>
      <c r="BU306" s="1010"/>
      <c r="BW306" s="1010"/>
      <c r="BX306" s="1010"/>
      <c r="BY306" s="1010"/>
      <c r="CA306" s="1010"/>
      <c r="CB306" s="1010"/>
      <c r="CC306" s="1010"/>
      <c r="CE306" s="1010"/>
      <c r="CF306" s="1010"/>
      <c r="CG306" s="1010"/>
      <c r="CI306" s="1010"/>
      <c r="CJ306" s="1010"/>
      <c r="CK306" s="1010"/>
      <c r="CM306" s="1010"/>
      <c r="CN306" s="1010"/>
      <c r="CO306" s="1010"/>
      <c r="CQ306" s="1010"/>
      <c r="CR306" s="1010"/>
      <c r="CS306" s="1010"/>
      <c r="CU306" s="1010"/>
      <c r="CV306" s="1010"/>
      <c r="CW306" s="1010"/>
      <c r="CY306" s="1010"/>
      <c r="CZ306" s="1010"/>
      <c r="DA306" s="1010"/>
      <c r="DC306" s="1010"/>
      <c r="DD306" s="1010"/>
      <c r="DE306" s="1010"/>
      <c r="DG306" s="1010"/>
      <c r="DH306" s="1010"/>
      <c r="DI306" s="1010"/>
      <c r="DK306" s="1010"/>
      <c r="DL306" s="1010"/>
      <c r="DM306" s="1010"/>
      <c r="DO306" s="1010"/>
      <c r="DP306" s="1010"/>
      <c r="DQ306" s="1010"/>
      <c r="DS306" s="1010"/>
      <c r="DT306" s="1010"/>
      <c r="DU306" s="1010"/>
      <c r="DW306" s="1010"/>
      <c r="DX306" s="1010"/>
      <c r="DY306" s="1010"/>
      <c r="EA306" s="1010"/>
      <c r="EB306" s="1010"/>
      <c r="EC306" s="1010"/>
    </row>
    <row r="307" spans="2:133" ht="14.25" customHeight="1">
      <c r="B307" s="1978">
        <f t="shared" si="129"/>
        <v>54604</v>
      </c>
      <c r="C307" s="1010">
        <f t="shared" si="126"/>
        <v>-5.7366654004908924E-7</v>
      </c>
      <c r="D307" s="1010">
        <f t="shared" si="127"/>
        <v>0</v>
      </c>
      <c r="E307" s="1010">
        <f t="shared" si="128"/>
        <v>0</v>
      </c>
      <c r="F307" s="998"/>
      <c r="G307" s="1010">
        <f t="shared" si="134"/>
        <v>-5.7366654004908924E-7</v>
      </c>
      <c r="H307" s="1010"/>
      <c r="I307" s="1010"/>
      <c r="J307" s="996"/>
      <c r="K307" s="1010"/>
      <c r="L307" s="1010"/>
      <c r="M307" s="1010"/>
      <c r="N307" s="996"/>
      <c r="O307" s="1010">
        <f t="shared" si="135"/>
        <v>0</v>
      </c>
      <c r="P307" s="1010"/>
      <c r="Q307" s="1010"/>
      <c r="R307" s="996"/>
      <c r="S307" s="1010"/>
      <c r="T307" s="1010"/>
      <c r="U307" s="1010"/>
      <c r="V307" s="996"/>
      <c r="W307" s="1010"/>
      <c r="X307" s="1010"/>
      <c r="Y307" s="1010"/>
      <c r="Z307" s="996"/>
      <c r="AA307" s="1010">
        <f t="shared" si="130"/>
        <v>0</v>
      </c>
      <c r="AB307" s="1010"/>
      <c r="AC307" s="1010"/>
      <c r="AD307" s="996"/>
      <c r="AE307" s="1010">
        <f t="shared" si="131"/>
        <v>0</v>
      </c>
      <c r="AF307" s="1010"/>
      <c r="AG307" s="1010"/>
      <c r="AH307" s="996"/>
      <c r="AI307" s="1010">
        <f t="shared" si="132"/>
        <v>0</v>
      </c>
      <c r="AJ307" s="1010"/>
      <c r="AK307" s="1010"/>
      <c r="AL307" s="996"/>
      <c r="AM307" s="1010"/>
      <c r="AN307" s="1010"/>
      <c r="AO307" s="1010"/>
      <c r="AP307" s="996"/>
      <c r="AQ307" s="1010"/>
      <c r="AR307" s="1010"/>
      <c r="AS307" s="1010"/>
      <c r="AT307" s="996"/>
      <c r="AU307" s="1010"/>
      <c r="AV307" s="1010"/>
      <c r="AW307" s="1010"/>
      <c r="AX307" s="996"/>
      <c r="AY307" s="1010"/>
      <c r="AZ307" s="1010"/>
      <c r="BA307" s="1010"/>
      <c r="BB307" s="996"/>
      <c r="BC307" s="1010"/>
      <c r="BD307" s="1010"/>
      <c r="BE307" s="1010"/>
      <c r="BF307" s="996"/>
      <c r="BG307" s="1010"/>
      <c r="BH307" s="1010"/>
      <c r="BI307" s="1010"/>
      <c r="BJ307" s="996"/>
      <c r="BK307" s="1010"/>
      <c r="BL307" s="1010"/>
      <c r="BM307" s="1010"/>
      <c r="BN307" s="996"/>
      <c r="BO307" s="1010"/>
      <c r="BP307" s="1010"/>
      <c r="BQ307" s="1010"/>
      <c r="BS307" s="1010"/>
      <c r="BT307" s="1010"/>
      <c r="BU307" s="1010"/>
      <c r="BW307" s="1010"/>
      <c r="BX307" s="1010"/>
      <c r="BY307" s="1010"/>
      <c r="CA307" s="1010"/>
      <c r="CB307" s="1010"/>
      <c r="CC307" s="1010"/>
      <c r="CE307" s="1010"/>
      <c r="CF307" s="1010"/>
      <c r="CG307" s="1010"/>
      <c r="CI307" s="1010"/>
      <c r="CJ307" s="1010"/>
      <c r="CK307" s="1010"/>
      <c r="CM307" s="1010"/>
      <c r="CN307" s="1010"/>
      <c r="CO307" s="1010"/>
      <c r="CQ307" s="1010"/>
      <c r="CR307" s="1010"/>
      <c r="CS307" s="1010"/>
      <c r="CU307" s="1010"/>
      <c r="CV307" s="1010"/>
      <c r="CW307" s="1010"/>
      <c r="CY307" s="1010"/>
      <c r="CZ307" s="1010"/>
      <c r="DA307" s="1010"/>
      <c r="DC307" s="1010"/>
      <c r="DD307" s="1010"/>
      <c r="DE307" s="1010"/>
      <c r="DG307" s="1010"/>
      <c r="DH307" s="1010"/>
      <c r="DI307" s="1010"/>
      <c r="DK307" s="1010"/>
      <c r="DL307" s="1010"/>
      <c r="DM307" s="1010"/>
      <c r="DO307" s="1010"/>
      <c r="DP307" s="1010"/>
      <c r="DQ307" s="1010"/>
      <c r="DS307" s="1010"/>
      <c r="DT307" s="1010"/>
      <c r="DU307" s="1010"/>
      <c r="DW307" s="1010"/>
      <c r="DX307" s="1010"/>
      <c r="DY307" s="1010"/>
      <c r="EA307" s="1010"/>
      <c r="EB307" s="1010"/>
      <c r="EC307" s="1010"/>
    </row>
    <row r="308" spans="2:133" ht="14.25" customHeight="1">
      <c r="B308" s="1978">
        <f t="shared" si="129"/>
        <v>54635</v>
      </c>
      <c r="C308" s="1010">
        <f t="shared" si="126"/>
        <v>-5.7366654004908924E-7</v>
      </c>
      <c r="D308" s="1010">
        <f t="shared" si="127"/>
        <v>0</v>
      </c>
      <c r="E308" s="1010">
        <f t="shared" si="128"/>
        <v>0</v>
      </c>
      <c r="F308" s="998"/>
      <c r="G308" s="1010">
        <f t="shared" si="134"/>
        <v>-5.7366654004908924E-7</v>
      </c>
      <c r="H308" s="1010"/>
      <c r="I308" s="1010"/>
      <c r="J308" s="996"/>
      <c r="K308" s="1010"/>
      <c r="L308" s="1010"/>
      <c r="M308" s="1010"/>
      <c r="N308" s="996"/>
      <c r="O308" s="1010">
        <f t="shared" si="135"/>
        <v>0</v>
      </c>
      <c r="P308" s="1010"/>
      <c r="Q308" s="1010"/>
      <c r="R308" s="996"/>
      <c r="S308" s="1010"/>
      <c r="T308" s="1010"/>
      <c r="U308" s="1010"/>
      <c r="V308" s="996"/>
      <c r="W308" s="1010"/>
      <c r="X308" s="1010"/>
      <c r="Y308" s="1010"/>
      <c r="Z308" s="996"/>
      <c r="AA308" s="1010">
        <f t="shared" si="130"/>
        <v>0</v>
      </c>
      <c r="AB308" s="1010"/>
      <c r="AC308" s="1010"/>
      <c r="AD308" s="996"/>
      <c r="AE308" s="1010">
        <f t="shared" si="131"/>
        <v>0</v>
      </c>
      <c r="AF308" s="1010"/>
      <c r="AG308" s="1010"/>
      <c r="AH308" s="996"/>
      <c r="AI308" s="1010">
        <f t="shared" si="132"/>
        <v>0</v>
      </c>
      <c r="AJ308" s="1010"/>
      <c r="AK308" s="1010"/>
      <c r="AL308" s="996"/>
      <c r="AM308" s="1010"/>
      <c r="AN308" s="1010"/>
      <c r="AO308" s="1010"/>
      <c r="AP308" s="996"/>
      <c r="AQ308" s="1010"/>
      <c r="AR308" s="1010"/>
      <c r="AS308" s="1010"/>
      <c r="AT308" s="996"/>
      <c r="AU308" s="1010"/>
      <c r="AV308" s="1010"/>
      <c r="AW308" s="1010"/>
      <c r="AX308" s="996"/>
      <c r="AY308" s="1010"/>
      <c r="AZ308" s="1010"/>
      <c r="BA308" s="1010"/>
      <c r="BB308" s="996"/>
      <c r="BC308" s="1010"/>
      <c r="BD308" s="1010"/>
      <c r="BE308" s="1010"/>
      <c r="BF308" s="996"/>
      <c r="BG308" s="1010"/>
      <c r="BH308" s="1010"/>
      <c r="BI308" s="1010"/>
      <c r="BJ308" s="996"/>
      <c r="BK308" s="1010"/>
      <c r="BL308" s="1010"/>
      <c r="BM308" s="1010"/>
      <c r="BN308" s="996"/>
      <c r="BO308" s="1010"/>
      <c r="BP308" s="1010"/>
      <c r="BQ308" s="1010"/>
      <c r="BS308" s="1010"/>
      <c r="BT308" s="1010"/>
      <c r="BU308" s="1010"/>
      <c r="BW308" s="1010"/>
      <c r="BX308" s="1010"/>
      <c r="BY308" s="1010"/>
      <c r="CA308" s="1010"/>
      <c r="CB308" s="1010"/>
      <c r="CC308" s="1010"/>
      <c r="CE308" s="1010"/>
      <c r="CF308" s="1010"/>
      <c r="CG308" s="1010"/>
      <c r="CI308" s="1010"/>
      <c r="CJ308" s="1010"/>
      <c r="CK308" s="1010"/>
      <c r="CM308" s="1010"/>
      <c r="CN308" s="1010"/>
      <c r="CO308" s="1010"/>
      <c r="CQ308" s="1010"/>
      <c r="CR308" s="1010"/>
      <c r="CS308" s="1010"/>
      <c r="CU308" s="1010"/>
      <c r="CV308" s="1010"/>
      <c r="CW308" s="1010"/>
      <c r="CY308" s="1010"/>
      <c r="CZ308" s="1010"/>
      <c r="DA308" s="1010"/>
      <c r="DC308" s="1010"/>
      <c r="DD308" s="1010"/>
      <c r="DE308" s="1010"/>
      <c r="DG308" s="1010"/>
      <c r="DH308" s="1010"/>
      <c r="DI308" s="1010"/>
      <c r="DK308" s="1010"/>
      <c r="DL308" s="1010"/>
      <c r="DM308" s="1010"/>
      <c r="DO308" s="1010"/>
      <c r="DP308" s="1010"/>
      <c r="DQ308" s="1010"/>
      <c r="DS308" s="1010"/>
      <c r="DT308" s="1010"/>
      <c r="DU308" s="1010"/>
      <c r="DW308" s="1010"/>
      <c r="DX308" s="1010"/>
      <c r="DY308" s="1010"/>
      <c r="EA308" s="1010"/>
      <c r="EB308" s="1010"/>
      <c r="EC308" s="1010"/>
    </row>
    <row r="309" spans="2:133" ht="14.25" customHeight="1">
      <c r="B309" s="1978">
        <f t="shared" si="129"/>
        <v>54666</v>
      </c>
      <c r="C309" s="1010">
        <f t="shared" si="126"/>
        <v>-5.7366654004908924E-7</v>
      </c>
      <c r="D309" s="1010">
        <f t="shared" si="127"/>
        <v>0</v>
      </c>
      <c r="E309" s="1010">
        <f t="shared" si="128"/>
        <v>0</v>
      </c>
      <c r="F309" s="998"/>
      <c r="G309" s="1010">
        <f t="shared" si="134"/>
        <v>-5.7366654004908924E-7</v>
      </c>
      <c r="H309" s="1010"/>
      <c r="I309" s="1010"/>
      <c r="J309" s="996"/>
      <c r="K309" s="1010"/>
      <c r="L309" s="1010"/>
      <c r="M309" s="1010"/>
      <c r="N309" s="996"/>
      <c r="O309" s="1010">
        <f t="shared" si="135"/>
        <v>0</v>
      </c>
      <c r="P309" s="1010"/>
      <c r="Q309" s="1010"/>
      <c r="R309" s="996"/>
      <c r="S309" s="1010"/>
      <c r="T309" s="1010"/>
      <c r="U309" s="1010"/>
      <c r="V309" s="996"/>
      <c r="W309" s="1010"/>
      <c r="X309" s="1010"/>
      <c r="Y309" s="1010"/>
      <c r="Z309" s="996"/>
      <c r="AA309" s="1010">
        <f t="shared" si="130"/>
        <v>0</v>
      </c>
      <c r="AB309" s="1010"/>
      <c r="AC309" s="1010"/>
      <c r="AD309" s="996"/>
      <c r="AE309" s="1010">
        <f t="shared" si="131"/>
        <v>0</v>
      </c>
      <c r="AF309" s="1010"/>
      <c r="AG309" s="1010"/>
      <c r="AH309" s="996"/>
      <c r="AI309" s="1010">
        <f t="shared" si="132"/>
        <v>0</v>
      </c>
      <c r="AJ309" s="1010"/>
      <c r="AK309" s="1010"/>
      <c r="AL309" s="996"/>
      <c r="AM309" s="1010"/>
      <c r="AN309" s="1010"/>
      <c r="AO309" s="1010"/>
      <c r="AP309" s="996"/>
      <c r="AQ309" s="1010"/>
      <c r="AR309" s="1010"/>
      <c r="AS309" s="1010"/>
      <c r="AT309" s="996"/>
      <c r="AU309" s="1010"/>
      <c r="AV309" s="1010"/>
      <c r="AW309" s="1010"/>
      <c r="AX309" s="996"/>
      <c r="AY309" s="1010"/>
      <c r="AZ309" s="1010"/>
      <c r="BA309" s="1010"/>
      <c r="BB309" s="996"/>
      <c r="BC309" s="1010"/>
      <c r="BD309" s="1010"/>
      <c r="BE309" s="1010"/>
      <c r="BF309" s="996"/>
      <c r="BG309" s="1010"/>
      <c r="BH309" s="1010"/>
      <c r="BI309" s="1010"/>
      <c r="BJ309" s="996"/>
      <c r="BK309" s="1010"/>
      <c r="BL309" s="1010"/>
      <c r="BM309" s="1010"/>
      <c r="BN309" s="996"/>
      <c r="BO309" s="1010"/>
      <c r="BP309" s="1010"/>
      <c r="BQ309" s="1010"/>
      <c r="BS309" s="1010"/>
      <c r="BT309" s="1010"/>
      <c r="BU309" s="1010"/>
      <c r="BW309" s="1010"/>
      <c r="BX309" s="1010"/>
      <c r="BY309" s="1010"/>
      <c r="CA309" s="1010"/>
      <c r="CB309" s="1010"/>
      <c r="CC309" s="1010"/>
      <c r="CE309" s="1010"/>
      <c r="CF309" s="1010"/>
      <c r="CG309" s="1010"/>
      <c r="CI309" s="1010"/>
      <c r="CJ309" s="1010"/>
      <c r="CK309" s="1010"/>
      <c r="CM309" s="1010"/>
      <c r="CN309" s="1010"/>
      <c r="CO309" s="1010"/>
      <c r="CQ309" s="1010"/>
      <c r="CR309" s="1010"/>
      <c r="CS309" s="1010"/>
      <c r="CU309" s="1010"/>
      <c r="CV309" s="1010"/>
      <c r="CW309" s="1010"/>
      <c r="CY309" s="1010"/>
      <c r="CZ309" s="1010"/>
      <c r="DA309" s="1010"/>
      <c r="DC309" s="1010"/>
      <c r="DD309" s="1010"/>
      <c r="DE309" s="1010"/>
      <c r="DG309" s="1010"/>
      <c r="DH309" s="1010"/>
      <c r="DI309" s="1010"/>
      <c r="DK309" s="1010"/>
      <c r="DL309" s="1010"/>
      <c r="DM309" s="1010"/>
      <c r="DO309" s="1010"/>
      <c r="DP309" s="1010"/>
      <c r="DQ309" s="1010"/>
      <c r="DS309" s="1010"/>
      <c r="DT309" s="1010"/>
      <c r="DU309" s="1010"/>
      <c r="DW309" s="1010"/>
      <c r="DX309" s="1010"/>
      <c r="DY309" s="1010"/>
      <c r="EA309" s="1010"/>
      <c r="EB309" s="1010"/>
      <c r="EC309" s="1010"/>
    </row>
    <row r="310" spans="2:133" ht="14.25" customHeight="1">
      <c r="B310" s="1978">
        <f t="shared" si="129"/>
        <v>54696</v>
      </c>
      <c r="C310" s="1010">
        <f t="shared" si="126"/>
        <v>-5.7366654004908924E-7</v>
      </c>
      <c r="D310" s="1010">
        <f t="shared" si="127"/>
        <v>0</v>
      </c>
      <c r="E310" s="1010">
        <f t="shared" si="128"/>
        <v>0</v>
      </c>
      <c r="F310" s="998"/>
      <c r="G310" s="1010">
        <f t="shared" si="134"/>
        <v>-5.7366654004908924E-7</v>
      </c>
      <c r="H310" s="1010"/>
      <c r="I310" s="1010"/>
      <c r="J310" s="996"/>
      <c r="K310" s="1010"/>
      <c r="L310" s="1010"/>
      <c r="M310" s="1010"/>
      <c r="N310" s="996"/>
      <c r="O310" s="1010">
        <f t="shared" si="135"/>
        <v>0</v>
      </c>
      <c r="P310" s="1010"/>
      <c r="Q310" s="1010"/>
      <c r="R310" s="996"/>
      <c r="S310" s="1010"/>
      <c r="T310" s="1010"/>
      <c r="U310" s="1010"/>
      <c r="V310" s="996"/>
      <c r="W310" s="1010"/>
      <c r="X310" s="1010"/>
      <c r="Y310" s="1010"/>
      <c r="Z310" s="996"/>
      <c r="AA310" s="1010">
        <f t="shared" si="130"/>
        <v>0</v>
      </c>
      <c r="AB310" s="1010"/>
      <c r="AC310" s="1010"/>
      <c r="AD310" s="996"/>
      <c r="AE310" s="1010">
        <f t="shared" si="131"/>
        <v>0</v>
      </c>
      <c r="AF310" s="1010"/>
      <c r="AG310" s="1010"/>
      <c r="AH310" s="996"/>
      <c r="AI310" s="1010">
        <f t="shared" si="132"/>
        <v>0</v>
      </c>
      <c r="AJ310" s="1010"/>
      <c r="AK310" s="1010"/>
      <c r="AL310" s="996"/>
      <c r="AM310" s="1010"/>
      <c r="AN310" s="1010"/>
      <c r="AO310" s="1010"/>
      <c r="AP310" s="996"/>
      <c r="AQ310" s="1010"/>
      <c r="AR310" s="1010"/>
      <c r="AS310" s="1010"/>
      <c r="AT310" s="996"/>
      <c r="AU310" s="1010"/>
      <c r="AV310" s="1010"/>
      <c r="AW310" s="1010"/>
      <c r="AX310" s="996"/>
      <c r="AY310" s="1010"/>
      <c r="AZ310" s="1010"/>
      <c r="BA310" s="1010"/>
      <c r="BB310" s="996"/>
      <c r="BC310" s="1010"/>
      <c r="BD310" s="1010"/>
      <c r="BE310" s="1010"/>
      <c r="BF310" s="996"/>
      <c r="BG310" s="1010"/>
      <c r="BH310" s="1010"/>
      <c r="BI310" s="1010"/>
      <c r="BJ310" s="996"/>
      <c r="BK310" s="1010"/>
      <c r="BL310" s="1010"/>
      <c r="BM310" s="1010"/>
      <c r="BN310" s="996"/>
      <c r="BO310" s="1010"/>
      <c r="BP310" s="1010"/>
      <c r="BQ310" s="1010"/>
      <c r="BS310" s="1010"/>
      <c r="BT310" s="1010"/>
      <c r="BU310" s="1010"/>
      <c r="BW310" s="1010"/>
      <c r="BX310" s="1010"/>
      <c r="BY310" s="1010"/>
      <c r="CA310" s="1010"/>
      <c r="CB310" s="1010"/>
      <c r="CC310" s="1010"/>
      <c r="CE310" s="1010"/>
      <c r="CF310" s="1010"/>
      <c r="CG310" s="1010"/>
      <c r="CI310" s="1010"/>
      <c r="CJ310" s="1010"/>
      <c r="CK310" s="1010"/>
      <c r="CM310" s="1010"/>
      <c r="CN310" s="1010"/>
      <c r="CO310" s="1010"/>
      <c r="CQ310" s="1010"/>
      <c r="CR310" s="1010"/>
      <c r="CS310" s="1010"/>
      <c r="CU310" s="1010"/>
      <c r="CV310" s="1010"/>
      <c r="CW310" s="1010"/>
      <c r="CY310" s="1010"/>
      <c r="CZ310" s="1010"/>
      <c r="DA310" s="1010"/>
      <c r="DC310" s="1010"/>
      <c r="DD310" s="1010"/>
      <c r="DE310" s="1010"/>
      <c r="DG310" s="1010"/>
      <c r="DH310" s="1010"/>
      <c r="DI310" s="1010"/>
      <c r="DK310" s="1010"/>
      <c r="DL310" s="1010"/>
      <c r="DM310" s="1010"/>
      <c r="DO310" s="1010"/>
      <c r="DP310" s="1010"/>
      <c r="DQ310" s="1010"/>
      <c r="DS310" s="1010"/>
      <c r="DT310" s="1010"/>
      <c r="DU310" s="1010"/>
      <c r="DW310" s="1010"/>
      <c r="DX310" s="1010"/>
      <c r="DY310" s="1010"/>
      <c r="EA310" s="1010"/>
      <c r="EB310" s="1010"/>
      <c r="EC310" s="1010"/>
    </row>
    <row r="311" spans="2:133" ht="14.25" customHeight="1">
      <c r="B311" s="1978">
        <f t="shared" si="129"/>
        <v>54727</v>
      </c>
      <c r="C311" s="1010">
        <f t="shared" si="126"/>
        <v>-5.7366654004908924E-7</v>
      </c>
      <c r="D311" s="1010">
        <f t="shared" si="127"/>
        <v>0</v>
      </c>
      <c r="E311" s="1010">
        <f t="shared" si="128"/>
        <v>0</v>
      </c>
      <c r="F311" s="998"/>
      <c r="G311" s="1010">
        <f t="shared" si="134"/>
        <v>-5.7366654004908924E-7</v>
      </c>
      <c r="H311" s="1010"/>
      <c r="I311" s="1010"/>
      <c r="J311" s="996"/>
      <c r="K311" s="1010"/>
      <c r="L311" s="1010"/>
      <c r="M311" s="1010"/>
      <c r="N311" s="996"/>
      <c r="O311" s="1010">
        <f t="shared" si="135"/>
        <v>0</v>
      </c>
      <c r="P311" s="1010"/>
      <c r="Q311" s="1010"/>
      <c r="R311" s="996"/>
      <c r="S311" s="1010"/>
      <c r="T311" s="1010"/>
      <c r="U311" s="1010"/>
      <c r="V311" s="996"/>
      <c r="W311" s="1010"/>
      <c r="X311" s="1010"/>
      <c r="Y311" s="1010"/>
      <c r="Z311" s="996"/>
      <c r="AA311" s="1010">
        <f t="shared" si="130"/>
        <v>0</v>
      </c>
      <c r="AB311" s="1010"/>
      <c r="AC311" s="1010"/>
      <c r="AD311" s="996"/>
      <c r="AE311" s="1010">
        <f t="shared" si="131"/>
        <v>0</v>
      </c>
      <c r="AF311" s="1010"/>
      <c r="AG311" s="1010"/>
      <c r="AH311" s="996"/>
      <c r="AI311" s="1010">
        <f t="shared" si="132"/>
        <v>0</v>
      </c>
      <c r="AJ311" s="1010"/>
      <c r="AK311" s="1010"/>
      <c r="AL311" s="996"/>
      <c r="AM311" s="1010"/>
      <c r="AN311" s="1010"/>
      <c r="AO311" s="1010"/>
      <c r="AP311" s="996"/>
      <c r="AQ311" s="1010"/>
      <c r="AR311" s="1010"/>
      <c r="AS311" s="1010"/>
      <c r="AT311" s="996"/>
      <c r="AU311" s="1010"/>
      <c r="AV311" s="1010"/>
      <c r="AW311" s="1010"/>
      <c r="AX311" s="996"/>
      <c r="AY311" s="1010"/>
      <c r="AZ311" s="1010"/>
      <c r="BA311" s="1010"/>
      <c r="BB311" s="996"/>
      <c r="BC311" s="1010"/>
      <c r="BD311" s="1010"/>
      <c r="BE311" s="1010"/>
      <c r="BF311" s="996"/>
      <c r="BG311" s="1010"/>
      <c r="BH311" s="1010"/>
      <c r="BI311" s="1010"/>
      <c r="BJ311" s="996"/>
      <c r="BK311" s="1010"/>
      <c r="BL311" s="1010"/>
      <c r="BM311" s="1010"/>
      <c r="BN311" s="996"/>
      <c r="BO311" s="1010"/>
      <c r="BP311" s="1010"/>
      <c r="BQ311" s="1010"/>
      <c r="BS311" s="1010"/>
      <c r="BT311" s="1010"/>
      <c r="BU311" s="1010"/>
      <c r="BW311" s="1010"/>
      <c r="BX311" s="1010"/>
      <c r="BY311" s="1010"/>
      <c r="CA311" s="1010"/>
      <c r="CB311" s="1010"/>
      <c r="CC311" s="1010"/>
      <c r="CE311" s="1010"/>
      <c r="CF311" s="1010"/>
      <c r="CG311" s="1010"/>
      <c r="CI311" s="1010"/>
      <c r="CJ311" s="1010"/>
      <c r="CK311" s="1010"/>
      <c r="CM311" s="1010"/>
      <c r="CN311" s="1010"/>
      <c r="CO311" s="1010"/>
      <c r="CQ311" s="1010"/>
      <c r="CR311" s="1010"/>
      <c r="CS311" s="1010"/>
      <c r="CU311" s="1010"/>
      <c r="CV311" s="1010"/>
      <c r="CW311" s="1010"/>
      <c r="CY311" s="1010"/>
      <c r="CZ311" s="1010"/>
      <c r="DA311" s="1010"/>
      <c r="DC311" s="1010"/>
      <c r="DD311" s="1010"/>
      <c r="DE311" s="1010"/>
      <c r="DG311" s="1010"/>
      <c r="DH311" s="1010"/>
      <c r="DI311" s="1010"/>
      <c r="DK311" s="1010"/>
      <c r="DL311" s="1010"/>
      <c r="DM311" s="1010"/>
      <c r="DO311" s="1010"/>
      <c r="DP311" s="1010"/>
      <c r="DQ311" s="1010"/>
      <c r="DS311" s="1010"/>
      <c r="DT311" s="1010"/>
      <c r="DU311" s="1010"/>
      <c r="DW311" s="1010"/>
      <c r="DX311" s="1010"/>
      <c r="DY311" s="1010"/>
      <c r="EA311" s="1010"/>
      <c r="EB311" s="1010"/>
      <c r="EC311" s="1010"/>
    </row>
    <row r="312" spans="2:133" ht="14.25" customHeight="1">
      <c r="B312" s="1978">
        <f t="shared" si="129"/>
        <v>54757</v>
      </c>
      <c r="C312" s="1010">
        <f t="shared" si="126"/>
        <v>-5.7366654004908924E-7</v>
      </c>
      <c r="D312" s="1010">
        <f t="shared" si="127"/>
        <v>0</v>
      </c>
      <c r="E312" s="1010">
        <f t="shared" si="128"/>
        <v>0</v>
      </c>
      <c r="F312" s="998"/>
      <c r="G312" s="1010">
        <f t="shared" si="134"/>
        <v>-5.7366654004908924E-7</v>
      </c>
      <c r="H312" s="1010"/>
      <c r="I312" s="1010"/>
      <c r="J312" s="996"/>
      <c r="K312" s="1010"/>
      <c r="L312" s="1010"/>
      <c r="M312" s="1010"/>
      <c r="N312" s="996"/>
      <c r="O312" s="1010">
        <f t="shared" si="135"/>
        <v>0</v>
      </c>
      <c r="P312" s="1010"/>
      <c r="Q312" s="1010"/>
      <c r="R312" s="996"/>
      <c r="S312" s="1010"/>
      <c r="T312" s="1010"/>
      <c r="U312" s="1010"/>
      <c r="V312" s="996"/>
      <c r="W312" s="1010"/>
      <c r="X312" s="1010"/>
      <c r="Y312" s="1010"/>
      <c r="Z312" s="996"/>
      <c r="AA312" s="1010">
        <f t="shared" si="130"/>
        <v>0</v>
      </c>
      <c r="AB312" s="1010"/>
      <c r="AC312" s="1010"/>
      <c r="AD312" s="996"/>
      <c r="AE312" s="1010">
        <f t="shared" si="131"/>
        <v>0</v>
      </c>
      <c r="AF312" s="1010"/>
      <c r="AG312" s="1010"/>
      <c r="AH312" s="996"/>
      <c r="AI312" s="1010">
        <f t="shared" si="132"/>
        <v>0</v>
      </c>
      <c r="AJ312" s="1010"/>
      <c r="AK312" s="1010"/>
      <c r="AL312" s="996"/>
      <c r="AM312" s="1010"/>
      <c r="AN312" s="1010"/>
      <c r="AO312" s="1010"/>
      <c r="AP312" s="996"/>
      <c r="AQ312" s="1010"/>
      <c r="AR312" s="1010"/>
      <c r="AS312" s="1010"/>
      <c r="AT312" s="996"/>
      <c r="AU312" s="1010"/>
      <c r="AV312" s="1010"/>
      <c r="AW312" s="1010"/>
      <c r="AX312" s="996"/>
      <c r="AY312" s="1010"/>
      <c r="AZ312" s="1010"/>
      <c r="BA312" s="1010"/>
      <c r="BB312" s="996"/>
      <c r="BC312" s="1010"/>
      <c r="BD312" s="1010"/>
      <c r="BE312" s="1010"/>
      <c r="BF312" s="996"/>
      <c r="BG312" s="1010"/>
      <c r="BH312" s="1010"/>
      <c r="BI312" s="1010"/>
      <c r="BJ312" s="996"/>
      <c r="BK312" s="1010"/>
      <c r="BL312" s="1010"/>
      <c r="BM312" s="1010"/>
      <c r="BN312" s="996"/>
      <c r="BO312" s="1010"/>
      <c r="BP312" s="1010"/>
      <c r="BQ312" s="1010"/>
      <c r="BS312" s="1010"/>
      <c r="BT312" s="1010"/>
      <c r="BU312" s="1010"/>
      <c r="BW312" s="1010"/>
      <c r="BX312" s="1010"/>
      <c r="BY312" s="1010"/>
      <c r="CA312" s="1010"/>
      <c r="CB312" s="1010"/>
      <c r="CC312" s="1010"/>
      <c r="CE312" s="1010"/>
      <c r="CF312" s="1010"/>
      <c r="CG312" s="1010"/>
      <c r="CI312" s="1010"/>
      <c r="CJ312" s="1010"/>
      <c r="CK312" s="1010"/>
      <c r="CM312" s="1010"/>
      <c r="CN312" s="1010"/>
      <c r="CO312" s="1010"/>
      <c r="CQ312" s="1010"/>
      <c r="CR312" s="1010"/>
      <c r="CS312" s="1010"/>
      <c r="CU312" s="1010"/>
      <c r="CV312" s="1010"/>
      <c r="CW312" s="1010"/>
      <c r="CY312" s="1010"/>
      <c r="CZ312" s="1010"/>
      <c r="DA312" s="1010"/>
      <c r="DC312" s="1010"/>
      <c r="DD312" s="1010"/>
      <c r="DE312" s="1010"/>
      <c r="DG312" s="1010"/>
      <c r="DH312" s="1010"/>
      <c r="DI312" s="1010"/>
      <c r="DK312" s="1010"/>
      <c r="DL312" s="1010"/>
      <c r="DM312" s="1010"/>
      <c r="DO312" s="1010"/>
      <c r="DP312" s="1010"/>
      <c r="DQ312" s="1010"/>
      <c r="DS312" s="1010"/>
      <c r="DT312" s="1010"/>
      <c r="DU312" s="1010"/>
      <c r="DW312" s="1010"/>
      <c r="DX312" s="1010"/>
      <c r="DY312" s="1010"/>
      <c r="EA312" s="1010"/>
      <c r="EB312" s="1010"/>
      <c r="EC312" s="1010"/>
    </row>
    <row r="313" spans="2:133" ht="14.25" customHeight="1">
      <c r="B313" s="1978">
        <f t="shared" si="129"/>
        <v>54788</v>
      </c>
      <c r="C313" s="1010">
        <f t="shared" si="126"/>
        <v>-5.7366654004908924E-7</v>
      </c>
      <c r="D313" s="1010">
        <f t="shared" si="127"/>
        <v>0</v>
      </c>
      <c r="E313" s="1010">
        <f t="shared" si="128"/>
        <v>0</v>
      </c>
      <c r="F313" s="998"/>
      <c r="G313" s="1010">
        <f t="shared" si="134"/>
        <v>-5.7366654004908924E-7</v>
      </c>
      <c r="H313" s="1010"/>
      <c r="I313" s="1010"/>
      <c r="J313" s="996"/>
      <c r="K313" s="1010"/>
      <c r="L313" s="1010"/>
      <c r="M313" s="1010"/>
      <c r="N313" s="996"/>
      <c r="O313" s="1010">
        <f t="shared" si="135"/>
        <v>0</v>
      </c>
      <c r="P313" s="1010"/>
      <c r="Q313" s="1010"/>
      <c r="R313" s="996"/>
      <c r="S313" s="1010"/>
      <c r="T313" s="1010"/>
      <c r="U313" s="1010"/>
      <c r="V313" s="996"/>
      <c r="W313" s="1010"/>
      <c r="X313" s="1010"/>
      <c r="Y313" s="1010"/>
      <c r="Z313" s="996"/>
      <c r="AA313" s="1010">
        <f t="shared" si="130"/>
        <v>0</v>
      </c>
      <c r="AB313" s="1010"/>
      <c r="AC313" s="1010"/>
      <c r="AD313" s="996"/>
      <c r="AE313" s="1010">
        <f t="shared" si="131"/>
        <v>0</v>
      </c>
      <c r="AF313" s="1010"/>
      <c r="AG313" s="1010"/>
      <c r="AH313" s="996"/>
      <c r="AI313" s="1010">
        <f t="shared" si="132"/>
        <v>0</v>
      </c>
      <c r="AJ313" s="1010"/>
      <c r="AK313" s="1010"/>
      <c r="AL313" s="996"/>
      <c r="AM313" s="1010"/>
      <c r="AN313" s="1010"/>
      <c r="AO313" s="1010"/>
      <c r="AP313" s="996"/>
      <c r="AQ313" s="1010"/>
      <c r="AR313" s="1010"/>
      <c r="AS313" s="1010"/>
      <c r="AT313" s="996"/>
      <c r="AU313" s="1010"/>
      <c r="AV313" s="1010"/>
      <c r="AW313" s="1010"/>
      <c r="AX313" s="996"/>
      <c r="AY313" s="1010"/>
      <c r="AZ313" s="1010"/>
      <c r="BA313" s="1010"/>
      <c r="BB313" s="996"/>
      <c r="BC313" s="1010"/>
      <c r="BD313" s="1010"/>
      <c r="BE313" s="1010"/>
      <c r="BF313" s="996"/>
      <c r="BG313" s="1010"/>
      <c r="BH313" s="1010"/>
      <c r="BI313" s="1010"/>
      <c r="BJ313" s="996"/>
      <c r="BK313" s="1010"/>
      <c r="BL313" s="1010"/>
      <c r="BM313" s="1010"/>
      <c r="BN313" s="996"/>
      <c r="BO313" s="1010"/>
      <c r="BP313" s="1010"/>
      <c r="BQ313" s="1010"/>
      <c r="BS313" s="1010"/>
      <c r="BT313" s="1010"/>
      <c r="BU313" s="1010"/>
      <c r="BW313" s="1010"/>
      <c r="BX313" s="1010"/>
      <c r="BY313" s="1010"/>
      <c r="CA313" s="1010"/>
      <c r="CB313" s="1010"/>
      <c r="CC313" s="1010"/>
      <c r="CE313" s="1010"/>
      <c r="CF313" s="1010"/>
      <c r="CG313" s="1010"/>
      <c r="CI313" s="1010"/>
      <c r="CJ313" s="1010"/>
      <c r="CK313" s="1010"/>
      <c r="CM313" s="1010"/>
      <c r="CN313" s="1010"/>
      <c r="CO313" s="1010"/>
      <c r="CQ313" s="1010"/>
      <c r="CR313" s="1010"/>
      <c r="CS313" s="1010"/>
      <c r="CU313" s="1010"/>
      <c r="CV313" s="1010"/>
      <c r="CW313" s="1010"/>
      <c r="CY313" s="1010"/>
      <c r="CZ313" s="1010"/>
      <c r="DA313" s="1010"/>
      <c r="DC313" s="1010"/>
      <c r="DD313" s="1010"/>
      <c r="DE313" s="1010"/>
      <c r="DG313" s="1010"/>
      <c r="DH313" s="1010"/>
      <c r="DI313" s="1010"/>
      <c r="DK313" s="1010"/>
      <c r="DL313" s="1010"/>
      <c r="DM313" s="1010"/>
      <c r="DO313" s="1010"/>
      <c r="DP313" s="1010"/>
      <c r="DQ313" s="1010"/>
      <c r="DS313" s="1010"/>
      <c r="DT313" s="1010"/>
      <c r="DU313" s="1010"/>
      <c r="DW313" s="1010"/>
      <c r="DX313" s="1010"/>
      <c r="DY313" s="1010"/>
      <c r="EA313" s="1010"/>
      <c r="EB313" s="1010"/>
      <c r="EC313" s="1010"/>
    </row>
    <row r="314" spans="2:133" ht="14.25" customHeight="1">
      <c r="B314" s="1978">
        <f t="shared" si="129"/>
        <v>54819</v>
      </c>
      <c r="C314" s="1010">
        <f t="shared" si="126"/>
        <v>-5.7366654004908924E-7</v>
      </c>
      <c r="D314" s="1010">
        <f t="shared" si="127"/>
        <v>0</v>
      </c>
      <c r="E314" s="1010">
        <f t="shared" si="128"/>
        <v>0</v>
      </c>
      <c r="F314" s="998"/>
      <c r="G314" s="1010">
        <f t="shared" si="134"/>
        <v>-5.7366654004908924E-7</v>
      </c>
      <c r="H314" s="1010"/>
      <c r="I314" s="1010"/>
      <c r="J314" s="996"/>
      <c r="K314" s="1010"/>
      <c r="L314" s="1010"/>
      <c r="M314" s="1010"/>
      <c r="N314" s="996"/>
      <c r="O314" s="1010">
        <f t="shared" si="135"/>
        <v>0</v>
      </c>
      <c r="P314" s="1010"/>
      <c r="Q314" s="1010"/>
      <c r="R314" s="996"/>
      <c r="S314" s="1010"/>
      <c r="T314" s="1010"/>
      <c r="U314" s="1010"/>
      <c r="V314" s="996"/>
      <c r="W314" s="1010"/>
      <c r="X314" s="1010"/>
      <c r="Y314" s="1010"/>
      <c r="Z314" s="996"/>
      <c r="AA314" s="1010">
        <f t="shared" si="130"/>
        <v>0</v>
      </c>
      <c r="AB314" s="1010"/>
      <c r="AC314" s="1010"/>
      <c r="AD314" s="996"/>
      <c r="AE314" s="1010">
        <f t="shared" si="131"/>
        <v>0</v>
      </c>
      <c r="AF314" s="1010"/>
      <c r="AG314" s="1010"/>
      <c r="AH314" s="996"/>
      <c r="AI314" s="1010">
        <f t="shared" si="132"/>
        <v>0</v>
      </c>
      <c r="AJ314" s="1010"/>
      <c r="AK314" s="1010"/>
      <c r="AL314" s="996"/>
      <c r="AM314" s="1010"/>
      <c r="AN314" s="1010"/>
      <c r="AO314" s="1010"/>
      <c r="AP314" s="996"/>
      <c r="AQ314" s="1010"/>
      <c r="AR314" s="1010"/>
      <c r="AS314" s="1010"/>
      <c r="AT314" s="996"/>
      <c r="AU314" s="1010"/>
      <c r="AV314" s="1010"/>
      <c r="AW314" s="1010"/>
      <c r="AX314" s="996"/>
      <c r="AY314" s="1010"/>
      <c r="AZ314" s="1010"/>
      <c r="BA314" s="1010"/>
      <c r="BB314" s="996"/>
      <c r="BC314" s="1010"/>
      <c r="BD314" s="1010"/>
      <c r="BE314" s="1010"/>
      <c r="BF314" s="996"/>
      <c r="BG314" s="1010"/>
      <c r="BH314" s="1010"/>
      <c r="BI314" s="1010"/>
      <c r="BJ314" s="996"/>
      <c r="BK314" s="1010"/>
      <c r="BL314" s="1010"/>
      <c r="BM314" s="1010"/>
      <c r="BN314" s="996"/>
      <c r="BO314" s="1010"/>
      <c r="BP314" s="1010"/>
      <c r="BQ314" s="1010"/>
      <c r="BS314" s="1010"/>
      <c r="BT314" s="1010"/>
      <c r="BU314" s="1010"/>
      <c r="BW314" s="1010"/>
      <c r="BX314" s="1010"/>
      <c r="BY314" s="1010"/>
      <c r="CA314" s="1010"/>
      <c r="CB314" s="1010"/>
      <c r="CC314" s="1010"/>
      <c r="CE314" s="1010"/>
      <c r="CF314" s="1010"/>
      <c r="CG314" s="1010"/>
      <c r="CI314" s="1010"/>
      <c r="CJ314" s="1010"/>
      <c r="CK314" s="1010"/>
      <c r="CM314" s="1010"/>
      <c r="CN314" s="1010"/>
      <c r="CO314" s="1010"/>
      <c r="CQ314" s="1010"/>
      <c r="CR314" s="1010"/>
      <c r="CS314" s="1010"/>
      <c r="CU314" s="1010"/>
      <c r="CV314" s="1010"/>
      <c r="CW314" s="1010"/>
      <c r="CY314" s="1010"/>
      <c r="CZ314" s="1010"/>
      <c r="DA314" s="1010"/>
      <c r="DC314" s="1010"/>
      <c r="DD314" s="1010"/>
      <c r="DE314" s="1010"/>
      <c r="DG314" s="1010"/>
      <c r="DH314" s="1010"/>
      <c r="DI314" s="1010"/>
      <c r="DK314" s="1010"/>
      <c r="DL314" s="1010"/>
      <c r="DM314" s="1010"/>
      <c r="DO314" s="1010"/>
      <c r="DP314" s="1010"/>
      <c r="DQ314" s="1010"/>
      <c r="DS314" s="1010"/>
      <c r="DT314" s="1010"/>
      <c r="DU314" s="1010"/>
      <c r="DW314" s="1010"/>
      <c r="DX314" s="1010"/>
      <c r="DY314" s="1010"/>
      <c r="EA314" s="1010"/>
      <c r="EB314" s="1010"/>
      <c r="EC314" s="1010"/>
    </row>
    <row r="315" spans="2:133" ht="14.25" customHeight="1">
      <c r="B315" s="1978">
        <f t="shared" si="129"/>
        <v>54847</v>
      </c>
      <c r="C315" s="1010">
        <f t="shared" si="126"/>
        <v>-5.7366654004908924E-7</v>
      </c>
      <c r="D315" s="1010">
        <f t="shared" si="127"/>
        <v>0</v>
      </c>
      <c r="E315" s="1010">
        <f t="shared" si="128"/>
        <v>0</v>
      </c>
      <c r="F315" s="998"/>
      <c r="G315" s="1010">
        <f t="shared" si="134"/>
        <v>-5.7366654004908924E-7</v>
      </c>
      <c r="H315" s="1010"/>
      <c r="I315" s="1010"/>
      <c r="J315" s="996"/>
      <c r="K315" s="1010"/>
      <c r="L315" s="1010"/>
      <c r="M315" s="1010"/>
      <c r="N315" s="996"/>
      <c r="O315" s="1010">
        <f t="shared" si="135"/>
        <v>0</v>
      </c>
      <c r="P315" s="1010"/>
      <c r="Q315" s="1010"/>
      <c r="R315" s="996"/>
      <c r="S315" s="1010"/>
      <c r="T315" s="1010"/>
      <c r="U315" s="1010"/>
      <c r="V315" s="996"/>
      <c r="W315" s="1010"/>
      <c r="X315" s="1010"/>
      <c r="Y315" s="1010"/>
      <c r="Z315" s="996"/>
      <c r="AA315" s="1010">
        <f t="shared" si="130"/>
        <v>0</v>
      </c>
      <c r="AB315" s="1010"/>
      <c r="AC315" s="1010"/>
      <c r="AD315" s="996"/>
      <c r="AE315" s="1010">
        <f t="shared" si="131"/>
        <v>0</v>
      </c>
      <c r="AF315" s="1010"/>
      <c r="AG315" s="1010"/>
      <c r="AH315" s="996"/>
      <c r="AI315" s="1010">
        <f t="shared" si="132"/>
        <v>0</v>
      </c>
      <c r="AJ315" s="1010"/>
      <c r="AK315" s="1010"/>
      <c r="AL315" s="996"/>
      <c r="AM315" s="1010"/>
      <c r="AN315" s="1010"/>
      <c r="AO315" s="1010"/>
      <c r="AP315" s="996"/>
      <c r="AQ315" s="1010"/>
      <c r="AR315" s="1010"/>
      <c r="AS315" s="1010"/>
      <c r="AT315" s="996"/>
      <c r="AU315" s="1010"/>
      <c r="AV315" s="1010"/>
      <c r="AW315" s="1010"/>
      <c r="AX315" s="996"/>
      <c r="AY315" s="1010"/>
      <c r="AZ315" s="1010"/>
      <c r="BA315" s="1010"/>
      <c r="BB315" s="996"/>
      <c r="BC315" s="1010"/>
      <c r="BD315" s="1010"/>
      <c r="BE315" s="1010"/>
      <c r="BF315" s="996"/>
      <c r="BG315" s="1010"/>
      <c r="BH315" s="1010"/>
      <c r="BI315" s="1010"/>
      <c r="BJ315" s="996"/>
      <c r="BK315" s="1010"/>
      <c r="BL315" s="1010"/>
      <c r="BM315" s="1010"/>
      <c r="BN315" s="996"/>
      <c r="BO315" s="1010"/>
      <c r="BP315" s="1010"/>
      <c r="BQ315" s="1010"/>
      <c r="BS315" s="1010"/>
      <c r="BT315" s="1010"/>
      <c r="BU315" s="1010"/>
      <c r="BW315" s="1010"/>
      <c r="BX315" s="1010"/>
      <c r="BY315" s="1010"/>
      <c r="CA315" s="1010"/>
      <c r="CB315" s="1010"/>
      <c r="CC315" s="1010"/>
      <c r="CE315" s="1010"/>
      <c r="CF315" s="1010"/>
      <c r="CG315" s="1010"/>
      <c r="CI315" s="1010"/>
      <c r="CJ315" s="1010"/>
      <c r="CK315" s="1010"/>
      <c r="CM315" s="1010"/>
      <c r="CN315" s="1010"/>
      <c r="CO315" s="1010"/>
      <c r="CQ315" s="1010"/>
      <c r="CR315" s="1010"/>
      <c r="CS315" s="1010"/>
      <c r="CU315" s="1010"/>
      <c r="CV315" s="1010"/>
      <c r="CW315" s="1010"/>
      <c r="CY315" s="1010"/>
      <c r="CZ315" s="1010"/>
      <c r="DA315" s="1010"/>
      <c r="DC315" s="1010"/>
      <c r="DD315" s="1010"/>
      <c r="DE315" s="1010"/>
      <c r="DG315" s="1010"/>
      <c r="DH315" s="1010"/>
      <c r="DI315" s="1010"/>
      <c r="DK315" s="1010"/>
      <c r="DL315" s="1010"/>
      <c r="DM315" s="1010"/>
      <c r="DO315" s="1010"/>
      <c r="DP315" s="1010"/>
      <c r="DQ315" s="1010"/>
      <c r="DS315" s="1010"/>
      <c r="DT315" s="1010"/>
      <c r="DU315" s="1010"/>
      <c r="DW315" s="1010"/>
      <c r="DX315" s="1010"/>
      <c r="DY315" s="1010"/>
      <c r="EA315" s="1010"/>
      <c r="EB315" s="1010"/>
      <c r="EC315" s="1010"/>
    </row>
    <row r="316" spans="2:133" ht="14.25" customHeight="1">
      <c r="B316" s="1978">
        <f t="shared" si="129"/>
        <v>54878</v>
      </c>
      <c r="C316" s="1010">
        <f t="shared" si="126"/>
        <v>-5.7366654004908924E-7</v>
      </c>
      <c r="D316" s="1010">
        <f t="shared" si="127"/>
        <v>0</v>
      </c>
      <c r="E316" s="1010">
        <f t="shared" si="128"/>
        <v>0</v>
      </c>
      <c r="F316" s="998"/>
      <c r="G316" s="1010">
        <f t="shared" si="134"/>
        <v>-5.7366654004908924E-7</v>
      </c>
      <c r="H316" s="1010"/>
      <c r="I316" s="1010"/>
      <c r="J316" s="996"/>
      <c r="K316" s="1010"/>
      <c r="L316" s="1010"/>
      <c r="M316" s="1010"/>
      <c r="N316" s="996"/>
      <c r="O316" s="1010">
        <f t="shared" si="135"/>
        <v>0</v>
      </c>
      <c r="P316" s="1010"/>
      <c r="Q316" s="1010"/>
      <c r="R316" s="996"/>
      <c r="S316" s="1010"/>
      <c r="T316" s="1010"/>
      <c r="U316" s="1010"/>
      <c r="V316" s="996"/>
      <c r="W316" s="1010"/>
      <c r="X316" s="1010"/>
      <c r="Y316" s="1010"/>
      <c r="Z316" s="996"/>
      <c r="AA316" s="1010">
        <f t="shared" si="130"/>
        <v>0</v>
      </c>
      <c r="AB316" s="1010"/>
      <c r="AC316" s="1010"/>
      <c r="AD316" s="996"/>
      <c r="AE316" s="1010">
        <f t="shared" si="131"/>
        <v>0</v>
      </c>
      <c r="AF316" s="1010"/>
      <c r="AG316" s="1010"/>
      <c r="AH316" s="996"/>
      <c r="AI316" s="1010">
        <f t="shared" si="132"/>
        <v>0</v>
      </c>
      <c r="AJ316" s="1010"/>
      <c r="AK316" s="1010"/>
      <c r="AL316" s="996"/>
      <c r="AM316" s="1010"/>
      <c r="AN316" s="1010"/>
      <c r="AO316" s="1010"/>
      <c r="AP316" s="996"/>
      <c r="AQ316" s="1010"/>
      <c r="AR316" s="1010"/>
      <c r="AS316" s="1010"/>
      <c r="AT316" s="996"/>
      <c r="AU316" s="1010"/>
      <c r="AV316" s="1010"/>
      <c r="AW316" s="1010"/>
      <c r="AX316" s="996"/>
      <c r="AY316" s="1010"/>
      <c r="AZ316" s="1010"/>
      <c r="BA316" s="1010"/>
      <c r="BB316" s="996"/>
      <c r="BC316" s="1010"/>
      <c r="BD316" s="1010"/>
      <c r="BE316" s="1010"/>
      <c r="BF316" s="996"/>
      <c r="BG316" s="1010"/>
      <c r="BH316" s="1010"/>
      <c r="BI316" s="1010"/>
      <c r="BJ316" s="996"/>
      <c r="BK316" s="1010"/>
      <c r="BL316" s="1010"/>
      <c r="BM316" s="1010"/>
      <c r="BN316" s="996"/>
      <c r="BO316" s="1010"/>
      <c r="BP316" s="1010"/>
      <c r="BQ316" s="1010"/>
      <c r="BS316" s="1010"/>
      <c r="BT316" s="1010"/>
      <c r="BU316" s="1010"/>
      <c r="BW316" s="1010"/>
      <c r="BX316" s="1010"/>
      <c r="BY316" s="1010"/>
      <c r="CA316" s="1010"/>
      <c r="CB316" s="1010"/>
      <c r="CC316" s="1010"/>
      <c r="CE316" s="1010"/>
      <c r="CF316" s="1010"/>
      <c r="CG316" s="1010"/>
      <c r="CI316" s="1010"/>
      <c r="CJ316" s="1010"/>
      <c r="CK316" s="1010"/>
      <c r="CM316" s="1010"/>
      <c r="CN316" s="1010"/>
      <c r="CO316" s="1010"/>
      <c r="CQ316" s="1010"/>
      <c r="CR316" s="1010"/>
      <c r="CS316" s="1010"/>
      <c r="CU316" s="1010"/>
      <c r="CV316" s="1010"/>
      <c r="CW316" s="1010"/>
      <c r="CY316" s="1010"/>
      <c r="CZ316" s="1010"/>
      <c r="DA316" s="1010"/>
      <c r="DC316" s="1010"/>
      <c r="DD316" s="1010"/>
      <c r="DE316" s="1010"/>
      <c r="DG316" s="1010"/>
      <c r="DH316" s="1010"/>
      <c r="DI316" s="1010"/>
      <c r="DK316" s="1010"/>
      <c r="DL316" s="1010"/>
      <c r="DM316" s="1010"/>
      <c r="DO316" s="1010"/>
      <c r="DP316" s="1010"/>
      <c r="DQ316" s="1010"/>
      <c r="DS316" s="1010"/>
      <c r="DT316" s="1010"/>
      <c r="DU316" s="1010"/>
      <c r="DW316" s="1010"/>
      <c r="DX316" s="1010"/>
      <c r="DY316" s="1010"/>
      <c r="EA316" s="1010"/>
      <c r="EB316" s="1010"/>
      <c r="EC316" s="1010"/>
    </row>
    <row r="317" spans="2:133" ht="14.25" customHeight="1">
      <c r="B317" s="1978">
        <f t="shared" si="129"/>
        <v>54908</v>
      </c>
      <c r="C317" s="1010">
        <f t="shared" si="126"/>
        <v>-5.7366654004908924E-7</v>
      </c>
      <c r="D317" s="1010">
        <f t="shared" si="127"/>
        <v>0</v>
      </c>
      <c r="E317" s="1010">
        <f t="shared" si="128"/>
        <v>0</v>
      </c>
      <c r="F317" s="998"/>
      <c r="G317" s="1010">
        <f t="shared" si="134"/>
        <v>-5.7366654004908924E-7</v>
      </c>
      <c r="H317" s="1010"/>
      <c r="I317" s="1010"/>
      <c r="J317" s="996"/>
      <c r="K317" s="1010"/>
      <c r="L317" s="1010"/>
      <c r="M317" s="1010"/>
      <c r="N317" s="996"/>
      <c r="O317" s="1010">
        <f t="shared" si="135"/>
        <v>0</v>
      </c>
      <c r="P317" s="1010"/>
      <c r="Q317" s="1010"/>
      <c r="R317" s="996"/>
      <c r="S317" s="1010"/>
      <c r="T317" s="1010"/>
      <c r="U317" s="1010"/>
      <c r="V317" s="996"/>
      <c r="W317" s="1010"/>
      <c r="X317" s="1010"/>
      <c r="Y317" s="1010"/>
      <c r="Z317" s="996"/>
      <c r="AA317" s="1010">
        <f t="shared" si="130"/>
        <v>0</v>
      </c>
      <c r="AB317" s="1010"/>
      <c r="AC317" s="1010"/>
      <c r="AD317" s="996"/>
      <c r="AE317" s="1010">
        <f t="shared" si="131"/>
        <v>0</v>
      </c>
      <c r="AF317" s="1010"/>
      <c r="AG317" s="1010"/>
      <c r="AH317" s="996"/>
      <c r="AI317" s="1010">
        <f t="shared" si="132"/>
        <v>0</v>
      </c>
      <c r="AJ317" s="1010"/>
      <c r="AK317" s="1010"/>
      <c r="AL317" s="996"/>
      <c r="AM317" s="1010"/>
      <c r="AN317" s="1010"/>
      <c r="AO317" s="1010"/>
      <c r="AP317" s="996"/>
      <c r="AQ317" s="1010"/>
      <c r="AR317" s="1010"/>
      <c r="AS317" s="1010"/>
      <c r="AT317" s="996"/>
      <c r="AU317" s="1010"/>
      <c r="AV317" s="1010"/>
      <c r="AW317" s="1010"/>
      <c r="AX317" s="996"/>
      <c r="AY317" s="1010"/>
      <c r="AZ317" s="1010"/>
      <c r="BA317" s="1010"/>
      <c r="BB317" s="996"/>
      <c r="BC317" s="1010"/>
      <c r="BD317" s="1010"/>
      <c r="BE317" s="1010"/>
      <c r="BF317" s="996"/>
      <c r="BG317" s="1010"/>
      <c r="BH317" s="1010"/>
      <c r="BI317" s="1010"/>
      <c r="BJ317" s="996"/>
      <c r="BK317" s="1010"/>
      <c r="BL317" s="1010"/>
      <c r="BM317" s="1010"/>
      <c r="BN317" s="996"/>
      <c r="BO317" s="1010"/>
      <c r="BP317" s="1010"/>
      <c r="BQ317" s="1010"/>
      <c r="BS317" s="1010"/>
      <c r="BT317" s="1010"/>
      <c r="BU317" s="1010"/>
      <c r="BW317" s="1010"/>
      <c r="BX317" s="1010"/>
      <c r="BY317" s="1010"/>
      <c r="CA317" s="1010"/>
      <c r="CB317" s="1010"/>
      <c r="CC317" s="1010"/>
      <c r="CE317" s="1010"/>
      <c r="CF317" s="1010"/>
      <c r="CG317" s="1010"/>
      <c r="CI317" s="1010"/>
      <c r="CJ317" s="1010"/>
      <c r="CK317" s="1010"/>
      <c r="CM317" s="1010"/>
      <c r="CN317" s="1010"/>
      <c r="CO317" s="1010"/>
      <c r="CQ317" s="1010"/>
      <c r="CR317" s="1010"/>
      <c r="CS317" s="1010"/>
      <c r="CU317" s="1010"/>
      <c r="CV317" s="1010"/>
      <c r="CW317" s="1010"/>
      <c r="CY317" s="1010"/>
      <c r="CZ317" s="1010"/>
      <c r="DA317" s="1010"/>
      <c r="DC317" s="1010"/>
      <c r="DD317" s="1010"/>
      <c r="DE317" s="1010"/>
      <c r="DG317" s="1010"/>
      <c r="DH317" s="1010"/>
      <c r="DI317" s="1010"/>
      <c r="DK317" s="1010"/>
      <c r="DL317" s="1010"/>
      <c r="DM317" s="1010"/>
      <c r="DO317" s="1010"/>
      <c r="DP317" s="1010"/>
      <c r="DQ317" s="1010"/>
      <c r="DS317" s="1010"/>
      <c r="DT317" s="1010"/>
      <c r="DU317" s="1010"/>
      <c r="DW317" s="1010"/>
      <c r="DX317" s="1010"/>
      <c r="DY317" s="1010"/>
      <c r="EA317" s="1010"/>
      <c r="EB317" s="1010"/>
      <c r="EC317" s="1010"/>
    </row>
    <row r="318" spans="2:133" ht="14.25" customHeight="1">
      <c r="B318" s="1978">
        <f t="shared" si="129"/>
        <v>54939</v>
      </c>
      <c r="C318" s="1010">
        <f t="shared" si="126"/>
        <v>-5.7366654004908924E-7</v>
      </c>
      <c r="D318" s="1010">
        <f t="shared" si="127"/>
        <v>0</v>
      </c>
      <c r="E318" s="1010">
        <f t="shared" si="128"/>
        <v>0</v>
      </c>
      <c r="F318" s="998"/>
      <c r="G318" s="1010">
        <f t="shared" si="134"/>
        <v>-5.7366654004908924E-7</v>
      </c>
      <c r="H318" s="1010"/>
      <c r="I318" s="1010"/>
      <c r="J318" s="996"/>
      <c r="K318" s="1010"/>
      <c r="L318" s="1010"/>
      <c r="M318" s="1010"/>
      <c r="N318" s="996"/>
      <c r="O318" s="1010">
        <f t="shared" si="135"/>
        <v>0</v>
      </c>
      <c r="P318" s="1010"/>
      <c r="Q318" s="1010"/>
      <c r="R318" s="996"/>
      <c r="S318" s="1010"/>
      <c r="T318" s="1010"/>
      <c r="U318" s="1010"/>
      <c r="V318" s="996"/>
      <c r="W318" s="1010"/>
      <c r="X318" s="1010"/>
      <c r="Y318" s="1010"/>
      <c r="Z318" s="996"/>
      <c r="AA318" s="1010">
        <f t="shared" si="130"/>
        <v>0</v>
      </c>
      <c r="AB318" s="1010"/>
      <c r="AC318" s="1010"/>
      <c r="AD318" s="996"/>
      <c r="AE318" s="1010">
        <f t="shared" si="131"/>
        <v>0</v>
      </c>
      <c r="AF318" s="1010"/>
      <c r="AG318" s="1010"/>
      <c r="AH318" s="996"/>
      <c r="AI318" s="1010">
        <f t="shared" si="132"/>
        <v>0</v>
      </c>
      <c r="AJ318" s="1010"/>
      <c r="AK318" s="1010"/>
      <c r="AL318" s="996"/>
      <c r="AM318" s="1010"/>
      <c r="AN318" s="1010"/>
      <c r="AO318" s="1010"/>
      <c r="AP318" s="996"/>
      <c r="AQ318" s="1010"/>
      <c r="AR318" s="1010"/>
      <c r="AS318" s="1010"/>
      <c r="AT318" s="996"/>
      <c r="AU318" s="1010"/>
      <c r="AV318" s="1010"/>
      <c r="AW318" s="1010"/>
      <c r="AX318" s="996"/>
      <c r="AY318" s="1010"/>
      <c r="AZ318" s="1010"/>
      <c r="BA318" s="1010"/>
      <c r="BB318" s="996"/>
      <c r="BC318" s="1010"/>
      <c r="BD318" s="1010"/>
      <c r="BE318" s="1010"/>
      <c r="BF318" s="996"/>
      <c r="BG318" s="1010"/>
      <c r="BH318" s="1010"/>
      <c r="BI318" s="1010"/>
      <c r="BJ318" s="996"/>
      <c r="BK318" s="1010"/>
      <c r="BL318" s="1010"/>
      <c r="BM318" s="1010"/>
      <c r="BN318" s="996"/>
      <c r="BO318" s="1010"/>
      <c r="BP318" s="1010"/>
      <c r="BQ318" s="1010"/>
      <c r="BS318" s="1010"/>
      <c r="BT318" s="1010"/>
      <c r="BU318" s="1010"/>
      <c r="BW318" s="1010"/>
      <c r="BX318" s="1010"/>
      <c r="BY318" s="1010"/>
      <c r="CA318" s="1010"/>
      <c r="CB318" s="1010"/>
      <c r="CC318" s="1010"/>
      <c r="CE318" s="1010"/>
      <c r="CF318" s="1010"/>
      <c r="CG318" s="1010"/>
      <c r="CI318" s="1010"/>
      <c r="CJ318" s="1010"/>
      <c r="CK318" s="1010"/>
      <c r="CM318" s="1010"/>
      <c r="CN318" s="1010"/>
      <c r="CO318" s="1010"/>
      <c r="CQ318" s="1010"/>
      <c r="CR318" s="1010"/>
      <c r="CS318" s="1010"/>
      <c r="CU318" s="1010"/>
      <c r="CV318" s="1010"/>
      <c r="CW318" s="1010"/>
      <c r="CY318" s="1010"/>
      <c r="CZ318" s="1010"/>
      <c r="DA318" s="1010"/>
      <c r="DC318" s="1010"/>
      <c r="DD318" s="1010"/>
      <c r="DE318" s="1010"/>
      <c r="DG318" s="1010"/>
      <c r="DH318" s="1010"/>
      <c r="DI318" s="1010"/>
      <c r="DK318" s="1010"/>
      <c r="DL318" s="1010"/>
      <c r="DM318" s="1010"/>
      <c r="DO318" s="1010"/>
      <c r="DP318" s="1010"/>
      <c r="DQ318" s="1010"/>
      <c r="DS318" s="1010"/>
      <c r="DT318" s="1010"/>
      <c r="DU318" s="1010"/>
      <c r="DW318" s="1010"/>
      <c r="DX318" s="1010"/>
      <c r="DY318" s="1010"/>
      <c r="EA318" s="1010"/>
      <c r="EB318" s="1010"/>
      <c r="EC318" s="1010"/>
    </row>
    <row r="319" spans="2:133" ht="14.25" customHeight="1">
      <c r="B319" s="1978">
        <f t="shared" si="129"/>
        <v>54969</v>
      </c>
      <c r="C319" s="1010">
        <f t="shared" si="126"/>
        <v>-5.7366654004908924E-7</v>
      </c>
      <c r="D319" s="1010">
        <f t="shared" si="127"/>
        <v>0</v>
      </c>
      <c r="E319" s="1010">
        <f t="shared" si="128"/>
        <v>0</v>
      </c>
      <c r="F319" s="998"/>
      <c r="G319" s="1010">
        <f t="shared" si="134"/>
        <v>-5.7366654004908924E-7</v>
      </c>
      <c r="H319" s="1010"/>
      <c r="I319" s="1010"/>
      <c r="J319" s="996"/>
      <c r="K319" s="1010"/>
      <c r="L319" s="1010"/>
      <c r="M319" s="1010"/>
      <c r="N319" s="996"/>
      <c r="O319" s="1010">
        <f t="shared" si="135"/>
        <v>0</v>
      </c>
      <c r="P319" s="1010"/>
      <c r="Q319" s="1010"/>
      <c r="R319" s="996"/>
      <c r="S319" s="1010"/>
      <c r="T319" s="1010"/>
      <c r="U319" s="1010"/>
      <c r="V319" s="996"/>
      <c r="W319" s="1010"/>
      <c r="X319" s="1010"/>
      <c r="Y319" s="1010"/>
      <c r="Z319" s="996"/>
      <c r="AA319" s="1010">
        <f t="shared" si="130"/>
        <v>0</v>
      </c>
      <c r="AB319" s="1010"/>
      <c r="AC319" s="1010"/>
      <c r="AD319" s="996"/>
      <c r="AE319" s="1010">
        <f t="shared" si="131"/>
        <v>0</v>
      </c>
      <c r="AF319" s="1010"/>
      <c r="AG319" s="1010"/>
      <c r="AH319" s="996"/>
      <c r="AI319" s="1010">
        <f t="shared" si="132"/>
        <v>0</v>
      </c>
      <c r="AJ319" s="1010"/>
      <c r="AK319" s="1010"/>
      <c r="AL319" s="996"/>
      <c r="AM319" s="1010"/>
      <c r="AN319" s="1010"/>
      <c r="AO319" s="1010"/>
      <c r="AP319" s="996"/>
      <c r="AQ319" s="1010"/>
      <c r="AR319" s="1010"/>
      <c r="AS319" s="1010"/>
      <c r="AT319" s="996"/>
      <c r="AU319" s="1010"/>
      <c r="AV319" s="1010"/>
      <c r="AW319" s="1010"/>
      <c r="AX319" s="996"/>
      <c r="AY319" s="1010"/>
      <c r="AZ319" s="1010"/>
      <c r="BA319" s="1010"/>
      <c r="BB319" s="996"/>
      <c r="BC319" s="1010"/>
      <c r="BD319" s="1010"/>
      <c r="BE319" s="1010"/>
      <c r="BF319" s="996"/>
      <c r="BG319" s="1010"/>
      <c r="BH319" s="1010"/>
      <c r="BI319" s="1010"/>
      <c r="BJ319" s="996"/>
      <c r="BK319" s="1010"/>
      <c r="BL319" s="1010"/>
      <c r="BM319" s="1010"/>
      <c r="BN319" s="996"/>
      <c r="BO319" s="1010"/>
      <c r="BP319" s="1010"/>
      <c r="BQ319" s="1010"/>
      <c r="BS319" s="1010"/>
      <c r="BT319" s="1010"/>
      <c r="BU319" s="1010"/>
      <c r="BW319" s="1010"/>
      <c r="BX319" s="1010"/>
      <c r="BY319" s="1010"/>
      <c r="CA319" s="1010"/>
      <c r="CB319" s="1010"/>
      <c r="CC319" s="1010"/>
      <c r="CE319" s="1010"/>
      <c r="CF319" s="1010"/>
      <c r="CG319" s="1010"/>
      <c r="CI319" s="1010"/>
      <c r="CJ319" s="1010"/>
      <c r="CK319" s="1010"/>
      <c r="CM319" s="1010"/>
      <c r="CN319" s="1010"/>
      <c r="CO319" s="1010"/>
      <c r="CQ319" s="1010"/>
      <c r="CR319" s="1010"/>
      <c r="CS319" s="1010"/>
      <c r="CU319" s="1010"/>
      <c r="CV319" s="1010"/>
      <c r="CW319" s="1010"/>
      <c r="CY319" s="1010"/>
      <c r="CZ319" s="1010"/>
      <c r="DA319" s="1010"/>
      <c r="DC319" s="1010"/>
      <c r="DD319" s="1010"/>
      <c r="DE319" s="1010"/>
      <c r="DG319" s="1010"/>
      <c r="DH319" s="1010"/>
      <c r="DI319" s="1010"/>
      <c r="DK319" s="1010"/>
      <c r="DL319" s="1010"/>
      <c r="DM319" s="1010"/>
      <c r="DO319" s="1010"/>
      <c r="DP319" s="1010"/>
      <c r="DQ319" s="1010"/>
      <c r="DS319" s="1010"/>
      <c r="DT319" s="1010"/>
      <c r="DU319" s="1010"/>
      <c r="DW319" s="1010"/>
      <c r="DX319" s="1010"/>
      <c r="DY319" s="1010"/>
      <c r="EA319" s="1010"/>
      <c r="EB319" s="1010"/>
      <c r="EC319" s="1010"/>
    </row>
    <row r="320" spans="2:133" ht="14.25" customHeight="1">
      <c r="B320" s="1978">
        <f t="shared" si="129"/>
        <v>55000</v>
      </c>
      <c r="C320" s="1010">
        <f t="shared" ref="C320:C346" si="136">SUMIF($G$12:$XFD$12,$G$12,G320:XFD320)</f>
        <v>-5.7366654004908924E-7</v>
      </c>
      <c r="D320" s="1010">
        <f t="shared" ref="D320:D346" si="137">SUMIF($H$12:$XFD$12,$H$12,H320:XFD320)</f>
        <v>0</v>
      </c>
      <c r="E320" s="1010">
        <f t="shared" ref="E320:E346" si="138">SUMIF($I$12:$XFD$12,$I$12,I320:XFD320)</f>
        <v>0</v>
      </c>
      <c r="F320" s="998"/>
      <c r="G320" s="1010">
        <f t="shared" si="134"/>
        <v>-5.7366654004908924E-7</v>
      </c>
      <c r="H320" s="1010"/>
      <c r="I320" s="1010"/>
      <c r="J320" s="996"/>
      <c r="K320" s="1010"/>
      <c r="L320" s="1010"/>
      <c r="M320" s="1010"/>
      <c r="N320" s="996"/>
      <c r="O320" s="1010">
        <f t="shared" si="135"/>
        <v>0</v>
      </c>
      <c r="P320" s="1010"/>
      <c r="Q320" s="1010"/>
      <c r="R320" s="996"/>
      <c r="S320" s="1010"/>
      <c r="T320" s="1010"/>
      <c r="U320" s="1010"/>
      <c r="V320" s="996"/>
      <c r="W320" s="1010"/>
      <c r="X320" s="1010"/>
      <c r="Y320" s="1010"/>
      <c r="Z320" s="996"/>
      <c r="AA320" s="1010">
        <f t="shared" si="130"/>
        <v>0</v>
      </c>
      <c r="AB320" s="1010"/>
      <c r="AC320" s="1010"/>
      <c r="AD320" s="996"/>
      <c r="AE320" s="1010">
        <f t="shared" si="131"/>
        <v>0</v>
      </c>
      <c r="AF320" s="1010"/>
      <c r="AG320" s="1010"/>
      <c r="AH320" s="996"/>
      <c r="AI320" s="1010">
        <f t="shared" si="132"/>
        <v>0</v>
      </c>
      <c r="AJ320" s="1010"/>
      <c r="AK320" s="1010"/>
      <c r="AL320" s="996"/>
      <c r="AM320" s="1010"/>
      <c r="AN320" s="1010"/>
      <c r="AO320" s="1010"/>
      <c r="AP320" s="996"/>
      <c r="AQ320" s="1010"/>
      <c r="AR320" s="1010"/>
      <c r="AS320" s="1010"/>
      <c r="AT320" s="996"/>
      <c r="AU320" s="1010"/>
      <c r="AV320" s="1010"/>
      <c r="AW320" s="1010"/>
      <c r="AX320" s="996"/>
      <c r="AY320" s="1010"/>
      <c r="AZ320" s="1010"/>
      <c r="BA320" s="1010"/>
      <c r="BB320" s="996"/>
      <c r="BC320" s="1010"/>
      <c r="BD320" s="1010"/>
      <c r="BE320" s="1010"/>
      <c r="BF320" s="996"/>
      <c r="BG320" s="1010"/>
      <c r="BH320" s="1010"/>
      <c r="BI320" s="1010"/>
      <c r="BJ320" s="996"/>
      <c r="BK320" s="1010"/>
      <c r="BL320" s="1010"/>
      <c r="BM320" s="1010"/>
      <c r="BN320" s="996"/>
      <c r="BO320" s="1010"/>
      <c r="BP320" s="1010"/>
      <c r="BQ320" s="1010"/>
      <c r="BS320" s="1010"/>
      <c r="BT320" s="1010"/>
      <c r="BU320" s="1010"/>
      <c r="BW320" s="1010"/>
      <c r="BX320" s="1010"/>
      <c r="BY320" s="1010"/>
      <c r="CA320" s="1010"/>
      <c r="CB320" s="1010"/>
      <c r="CC320" s="1010"/>
      <c r="CE320" s="1010"/>
      <c r="CF320" s="1010"/>
      <c r="CG320" s="1010"/>
      <c r="CI320" s="1010"/>
      <c r="CJ320" s="1010"/>
      <c r="CK320" s="1010"/>
      <c r="CM320" s="1010"/>
      <c r="CN320" s="1010"/>
      <c r="CO320" s="1010"/>
      <c r="CQ320" s="1010"/>
      <c r="CR320" s="1010"/>
      <c r="CS320" s="1010"/>
      <c r="CU320" s="1010"/>
      <c r="CV320" s="1010"/>
      <c r="CW320" s="1010"/>
      <c r="CY320" s="1010"/>
      <c r="CZ320" s="1010"/>
      <c r="DA320" s="1010"/>
      <c r="DC320" s="1010"/>
      <c r="DD320" s="1010"/>
      <c r="DE320" s="1010"/>
      <c r="DG320" s="1010"/>
      <c r="DH320" s="1010"/>
      <c r="DI320" s="1010"/>
      <c r="DK320" s="1010"/>
      <c r="DL320" s="1010"/>
      <c r="DM320" s="1010"/>
      <c r="DO320" s="1010"/>
      <c r="DP320" s="1010"/>
      <c r="DQ320" s="1010"/>
      <c r="DS320" s="1010"/>
      <c r="DT320" s="1010"/>
      <c r="DU320" s="1010"/>
      <c r="DW320" s="1010"/>
      <c r="DX320" s="1010"/>
      <c r="DY320" s="1010"/>
      <c r="EA320" s="1010"/>
      <c r="EB320" s="1010"/>
      <c r="EC320" s="1010"/>
    </row>
    <row r="321" spans="2:133" ht="14.25" customHeight="1">
      <c r="B321" s="1978">
        <f t="shared" si="129"/>
        <v>55031</v>
      </c>
      <c r="C321" s="1010">
        <f t="shared" si="136"/>
        <v>-5.7366654004908924E-7</v>
      </c>
      <c r="D321" s="1010">
        <f t="shared" si="137"/>
        <v>0</v>
      </c>
      <c r="E321" s="1010">
        <f t="shared" si="138"/>
        <v>0</v>
      </c>
      <c r="F321" s="998"/>
      <c r="G321" s="1010">
        <f t="shared" si="134"/>
        <v>-5.7366654004908924E-7</v>
      </c>
      <c r="H321" s="1010"/>
      <c r="I321" s="1010"/>
      <c r="J321" s="996"/>
      <c r="K321" s="1010"/>
      <c r="L321" s="1010"/>
      <c r="M321" s="1010"/>
      <c r="N321" s="996"/>
      <c r="O321" s="1010">
        <f t="shared" si="135"/>
        <v>0</v>
      </c>
      <c r="P321" s="1010"/>
      <c r="Q321" s="1010"/>
      <c r="R321" s="996"/>
      <c r="S321" s="1010"/>
      <c r="T321" s="1010"/>
      <c r="U321" s="1010"/>
      <c r="V321" s="996"/>
      <c r="W321" s="1010"/>
      <c r="X321" s="1010"/>
      <c r="Y321" s="1010"/>
      <c r="Z321" s="996"/>
      <c r="AA321" s="1010">
        <f t="shared" si="130"/>
        <v>0</v>
      </c>
      <c r="AB321" s="1010"/>
      <c r="AC321" s="1010"/>
      <c r="AD321" s="996"/>
      <c r="AE321" s="1010">
        <f t="shared" si="131"/>
        <v>0</v>
      </c>
      <c r="AF321" s="1010"/>
      <c r="AG321" s="1010"/>
      <c r="AH321" s="996"/>
      <c r="AI321" s="1010">
        <f t="shared" si="132"/>
        <v>0</v>
      </c>
      <c r="AJ321" s="1010"/>
      <c r="AK321" s="1010"/>
      <c r="AL321" s="996"/>
      <c r="AM321" s="1010"/>
      <c r="AN321" s="1010"/>
      <c r="AO321" s="1010"/>
      <c r="AP321" s="996"/>
      <c r="AQ321" s="1010"/>
      <c r="AR321" s="1010"/>
      <c r="AS321" s="1010"/>
      <c r="AT321" s="996"/>
      <c r="AU321" s="1010"/>
      <c r="AV321" s="1010"/>
      <c r="AW321" s="1010"/>
      <c r="AX321" s="996"/>
      <c r="AY321" s="1010"/>
      <c r="AZ321" s="1010"/>
      <c r="BA321" s="1010"/>
      <c r="BB321" s="996"/>
      <c r="BC321" s="1010"/>
      <c r="BD321" s="1010"/>
      <c r="BE321" s="1010"/>
      <c r="BF321" s="996"/>
      <c r="BG321" s="1010"/>
      <c r="BH321" s="1010"/>
      <c r="BI321" s="1010"/>
      <c r="BJ321" s="996"/>
      <c r="BK321" s="1010"/>
      <c r="BL321" s="1010"/>
      <c r="BM321" s="1010"/>
      <c r="BN321" s="996"/>
      <c r="BO321" s="1010"/>
      <c r="BP321" s="1010"/>
      <c r="BQ321" s="1010"/>
      <c r="BS321" s="1010"/>
      <c r="BT321" s="1010"/>
      <c r="BU321" s="1010"/>
      <c r="BW321" s="1010"/>
      <c r="BX321" s="1010"/>
      <c r="BY321" s="1010"/>
      <c r="CA321" s="1010"/>
      <c r="CB321" s="1010"/>
      <c r="CC321" s="1010"/>
      <c r="CE321" s="1010"/>
      <c r="CF321" s="1010"/>
      <c r="CG321" s="1010"/>
      <c r="CI321" s="1010"/>
      <c r="CJ321" s="1010"/>
      <c r="CK321" s="1010"/>
      <c r="CM321" s="1010"/>
      <c r="CN321" s="1010"/>
      <c r="CO321" s="1010"/>
      <c r="CQ321" s="1010"/>
      <c r="CR321" s="1010"/>
      <c r="CS321" s="1010"/>
      <c r="CU321" s="1010"/>
      <c r="CV321" s="1010"/>
      <c r="CW321" s="1010"/>
      <c r="CY321" s="1010"/>
      <c r="CZ321" s="1010"/>
      <c r="DA321" s="1010"/>
      <c r="DC321" s="1010"/>
      <c r="DD321" s="1010"/>
      <c r="DE321" s="1010"/>
      <c r="DG321" s="1010"/>
      <c r="DH321" s="1010"/>
      <c r="DI321" s="1010"/>
      <c r="DK321" s="1010"/>
      <c r="DL321" s="1010"/>
      <c r="DM321" s="1010"/>
      <c r="DO321" s="1010"/>
      <c r="DP321" s="1010"/>
      <c r="DQ321" s="1010"/>
      <c r="DS321" s="1010"/>
      <c r="DT321" s="1010"/>
      <c r="DU321" s="1010"/>
      <c r="DW321" s="1010"/>
      <c r="DX321" s="1010"/>
      <c r="DY321" s="1010"/>
      <c r="EA321" s="1010"/>
      <c r="EB321" s="1010"/>
      <c r="EC321" s="1010"/>
    </row>
    <row r="322" spans="2:133" ht="14.25" customHeight="1">
      <c r="B322" s="1978">
        <f t="shared" si="129"/>
        <v>55061</v>
      </c>
      <c r="C322" s="1010">
        <f t="shared" si="136"/>
        <v>-5.7366654004908924E-7</v>
      </c>
      <c r="D322" s="1010">
        <f t="shared" si="137"/>
        <v>0</v>
      </c>
      <c r="E322" s="1010">
        <f t="shared" si="138"/>
        <v>0</v>
      </c>
      <c r="F322" s="998"/>
      <c r="G322" s="1010">
        <f t="shared" si="134"/>
        <v>-5.7366654004908924E-7</v>
      </c>
      <c r="H322" s="1010"/>
      <c r="I322" s="1010"/>
      <c r="J322" s="996"/>
      <c r="K322" s="1010"/>
      <c r="L322" s="1010"/>
      <c r="M322" s="1010"/>
      <c r="N322" s="996"/>
      <c r="O322" s="1010">
        <f t="shared" si="135"/>
        <v>0</v>
      </c>
      <c r="P322" s="1010"/>
      <c r="Q322" s="1010"/>
      <c r="R322" s="996"/>
      <c r="S322" s="1010"/>
      <c r="T322" s="1010"/>
      <c r="U322" s="1010"/>
      <c r="V322" s="996"/>
      <c r="W322" s="1010"/>
      <c r="X322" s="1010"/>
      <c r="Y322" s="1010"/>
      <c r="Z322" s="996"/>
      <c r="AA322" s="1010">
        <f t="shared" si="130"/>
        <v>0</v>
      </c>
      <c r="AB322" s="1010"/>
      <c r="AC322" s="1010"/>
      <c r="AD322" s="996"/>
      <c r="AE322" s="1010">
        <f t="shared" si="131"/>
        <v>0</v>
      </c>
      <c r="AF322" s="1010"/>
      <c r="AG322" s="1010"/>
      <c r="AH322" s="996"/>
      <c r="AI322" s="1010">
        <f t="shared" si="132"/>
        <v>0</v>
      </c>
      <c r="AJ322" s="1010"/>
      <c r="AK322" s="1010"/>
      <c r="AL322" s="996"/>
      <c r="AM322" s="1010"/>
      <c r="AN322" s="1010"/>
      <c r="AO322" s="1010"/>
      <c r="AP322" s="996"/>
      <c r="AQ322" s="1010"/>
      <c r="AR322" s="1010"/>
      <c r="AS322" s="1010"/>
      <c r="AT322" s="996"/>
      <c r="AU322" s="1010"/>
      <c r="AV322" s="1010"/>
      <c r="AW322" s="1010"/>
      <c r="AX322" s="996"/>
      <c r="AY322" s="1010"/>
      <c r="AZ322" s="1010"/>
      <c r="BA322" s="1010"/>
      <c r="BB322" s="996"/>
      <c r="BC322" s="1010"/>
      <c r="BD322" s="1010"/>
      <c r="BE322" s="1010"/>
      <c r="BF322" s="996"/>
      <c r="BG322" s="1010"/>
      <c r="BH322" s="1010"/>
      <c r="BI322" s="1010"/>
      <c r="BJ322" s="996"/>
      <c r="BK322" s="1010"/>
      <c r="BL322" s="1010"/>
      <c r="BM322" s="1010"/>
      <c r="BN322" s="996"/>
      <c r="BO322" s="1010"/>
      <c r="BP322" s="1010"/>
      <c r="BQ322" s="1010"/>
      <c r="BS322" s="1010"/>
      <c r="BT322" s="1010"/>
      <c r="BU322" s="1010"/>
      <c r="BW322" s="1010"/>
      <c r="BX322" s="1010"/>
      <c r="BY322" s="1010"/>
      <c r="CA322" s="1010"/>
      <c r="CB322" s="1010"/>
      <c r="CC322" s="1010"/>
      <c r="CE322" s="1010"/>
      <c r="CF322" s="1010"/>
      <c r="CG322" s="1010"/>
      <c r="CI322" s="1010"/>
      <c r="CJ322" s="1010"/>
      <c r="CK322" s="1010"/>
      <c r="CM322" s="1010"/>
      <c r="CN322" s="1010"/>
      <c r="CO322" s="1010"/>
      <c r="CQ322" s="1010"/>
      <c r="CR322" s="1010"/>
      <c r="CS322" s="1010"/>
      <c r="CU322" s="1010"/>
      <c r="CV322" s="1010"/>
      <c r="CW322" s="1010"/>
      <c r="CY322" s="1010"/>
      <c r="CZ322" s="1010"/>
      <c r="DA322" s="1010"/>
      <c r="DC322" s="1010"/>
      <c r="DD322" s="1010"/>
      <c r="DE322" s="1010"/>
      <c r="DG322" s="1010"/>
      <c r="DH322" s="1010"/>
      <c r="DI322" s="1010"/>
      <c r="DK322" s="1010"/>
      <c r="DL322" s="1010"/>
      <c r="DM322" s="1010"/>
      <c r="DO322" s="1010"/>
      <c r="DP322" s="1010"/>
      <c r="DQ322" s="1010"/>
      <c r="DS322" s="1010"/>
      <c r="DT322" s="1010"/>
      <c r="DU322" s="1010"/>
      <c r="DW322" s="1010"/>
      <c r="DX322" s="1010"/>
      <c r="DY322" s="1010"/>
      <c r="EA322" s="1010"/>
      <c r="EB322" s="1010"/>
      <c r="EC322" s="1010"/>
    </row>
    <row r="323" spans="2:133" ht="14.25" customHeight="1">
      <c r="B323" s="1978">
        <f t="shared" si="129"/>
        <v>55092</v>
      </c>
      <c r="C323" s="1010">
        <f t="shared" si="136"/>
        <v>-5.7366654004908924E-7</v>
      </c>
      <c r="D323" s="1010">
        <f t="shared" si="137"/>
        <v>0</v>
      </c>
      <c r="E323" s="1010">
        <f t="shared" si="138"/>
        <v>0</v>
      </c>
      <c r="F323" s="998"/>
      <c r="G323" s="1010">
        <f t="shared" si="134"/>
        <v>-5.7366654004908924E-7</v>
      </c>
      <c r="H323" s="1010"/>
      <c r="I323" s="1010"/>
      <c r="J323" s="996"/>
      <c r="K323" s="1010"/>
      <c r="L323" s="1010"/>
      <c r="M323" s="1010"/>
      <c r="N323" s="996"/>
      <c r="O323" s="1010">
        <f t="shared" si="135"/>
        <v>0</v>
      </c>
      <c r="P323" s="1010"/>
      <c r="Q323" s="1010"/>
      <c r="R323" s="996"/>
      <c r="S323" s="1010"/>
      <c r="T323" s="1010"/>
      <c r="U323" s="1010"/>
      <c r="V323" s="996"/>
      <c r="W323" s="1010"/>
      <c r="X323" s="1010"/>
      <c r="Y323" s="1010"/>
      <c r="Z323" s="996"/>
      <c r="AA323" s="1010">
        <f t="shared" si="130"/>
        <v>0</v>
      </c>
      <c r="AB323" s="1010"/>
      <c r="AC323" s="1010"/>
      <c r="AD323" s="996"/>
      <c r="AE323" s="1010">
        <f t="shared" si="131"/>
        <v>0</v>
      </c>
      <c r="AF323" s="1010"/>
      <c r="AG323" s="1010"/>
      <c r="AH323" s="996"/>
      <c r="AI323" s="1010">
        <f t="shared" si="132"/>
        <v>0</v>
      </c>
      <c r="AJ323" s="1010"/>
      <c r="AK323" s="1010"/>
      <c r="AL323" s="996"/>
      <c r="AM323" s="1010"/>
      <c r="AN323" s="1010"/>
      <c r="AO323" s="1010"/>
      <c r="AP323" s="996"/>
      <c r="AQ323" s="1010"/>
      <c r="AR323" s="1010"/>
      <c r="AS323" s="1010"/>
      <c r="AT323" s="996"/>
      <c r="AU323" s="1010"/>
      <c r="AV323" s="1010"/>
      <c r="AW323" s="1010"/>
      <c r="AX323" s="996"/>
      <c r="AY323" s="1010"/>
      <c r="AZ323" s="1010"/>
      <c r="BA323" s="1010"/>
      <c r="BB323" s="996"/>
      <c r="BC323" s="1010"/>
      <c r="BD323" s="1010"/>
      <c r="BE323" s="1010"/>
      <c r="BF323" s="996"/>
      <c r="BG323" s="1010"/>
      <c r="BH323" s="1010"/>
      <c r="BI323" s="1010"/>
      <c r="BJ323" s="996"/>
      <c r="BK323" s="1010"/>
      <c r="BL323" s="1010"/>
      <c r="BM323" s="1010"/>
      <c r="BN323" s="996"/>
      <c r="BO323" s="1010"/>
      <c r="BP323" s="1010"/>
      <c r="BQ323" s="1010"/>
      <c r="BS323" s="1010"/>
      <c r="BT323" s="1010"/>
      <c r="BU323" s="1010"/>
      <c r="BW323" s="1010"/>
      <c r="BX323" s="1010"/>
      <c r="BY323" s="1010"/>
      <c r="CA323" s="1010"/>
      <c r="CB323" s="1010"/>
      <c r="CC323" s="1010"/>
      <c r="CE323" s="1010"/>
      <c r="CF323" s="1010"/>
      <c r="CG323" s="1010"/>
      <c r="CI323" s="1010"/>
      <c r="CJ323" s="1010"/>
      <c r="CK323" s="1010"/>
      <c r="CM323" s="1010"/>
      <c r="CN323" s="1010"/>
      <c r="CO323" s="1010"/>
      <c r="CQ323" s="1010"/>
      <c r="CR323" s="1010"/>
      <c r="CS323" s="1010"/>
      <c r="CU323" s="1010"/>
      <c r="CV323" s="1010"/>
      <c r="CW323" s="1010"/>
      <c r="CY323" s="1010"/>
      <c r="CZ323" s="1010"/>
      <c r="DA323" s="1010"/>
      <c r="DC323" s="1010"/>
      <c r="DD323" s="1010"/>
      <c r="DE323" s="1010"/>
      <c r="DG323" s="1010"/>
      <c r="DH323" s="1010"/>
      <c r="DI323" s="1010"/>
      <c r="DK323" s="1010"/>
      <c r="DL323" s="1010"/>
      <c r="DM323" s="1010"/>
      <c r="DO323" s="1010"/>
      <c r="DP323" s="1010"/>
      <c r="DQ323" s="1010"/>
      <c r="DS323" s="1010"/>
      <c r="DT323" s="1010"/>
      <c r="DU323" s="1010"/>
      <c r="DW323" s="1010"/>
      <c r="DX323" s="1010"/>
      <c r="DY323" s="1010"/>
      <c r="EA323" s="1010"/>
      <c r="EB323" s="1010"/>
      <c r="EC323" s="1010"/>
    </row>
    <row r="324" spans="2:133" ht="14.25" customHeight="1">
      <c r="B324" s="1978">
        <f t="shared" si="129"/>
        <v>55122</v>
      </c>
      <c r="C324" s="1010">
        <f t="shared" si="136"/>
        <v>-5.7366654004908924E-7</v>
      </c>
      <c r="D324" s="1010">
        <f t="shared" si="137"/>
        <v>0</v>
      </c>
      <c r="E324" s="1010">
        <f t="shared" si="138"/>
        <v>0</v>
      </c>
      <c r="F324" s="998"/>
      <c r="G324" s="1010">
        <f t="shared" si="134"/>
        <v>-5.7366654004908924E-7</v>
      </c>
      <c r="H324" s="1010"/>
      <c r="I324" s="1010"/>
      <c r="J324" s="996"/>
      <c r="K324" s="1010"/>
      <c r="L324" s="1010"/>
      <c r="M324" s="1010"/>
      <c r="N324" s="996"/>
      <c r="O324" s="1010">
        <f t="shared" si="135"/>
        <v>0</v>
      </c>
      <c r="P324" s="1010"/>
      <c r="Q324" s="1010"/>
      <c r="R324" s="996"/>
      <c r="S324" s="1010"/>
      <c r="T324" s="1010"/>
      <c r="U324" s="1010"/>
      <c r="V324" s="996"/>
      <c r="W324" s="1010"/>
      <c r="X324" s="1010"/>
      <c r="Y324" s="1010"/>
      <c r="Z324" s="996"/>
      <c r="AA324" s="1010">
        <f t="shared" si="130"/>
        <v>0</v>
      </c>
      <c r="AB324" s="1010"/>
      <c r="AC324" s="1010"/>
      <c r="AD324" s="996"/>
      <c r="AE324" s="1010">
        <f t="shared" si="131"/>
        <v>0</v>
      </c>
      <c r="AF324" s="1010"/>
      <c r="AG324" s="1010"/>
      <c r="AH324" s="996"/>
      <c r="AI324" s="1010">
        <f t="shared" si="132"/>
        <v>0</v>
      </c>
      <c r="AJ324" s="1010"/>
      <c r="AK324" s="1010"/>
      <c r="AL324" s="996"/>
      <c r="AM324" s="1010"/>
      <c r="AN324" s="1010"/>
      <c r="AO324" s="1010"/>
      <c r="AP324" s="996"/>
      <c r="AQ324" s="1010"/>
      <c r="AR324" s="1010"/>
      <c r="AS324" s="1010"/>
      <c r="AT324" s="996"/>
      <c r="AU324" s="1010"/>
      <c r="AV324" s="1010"/>
      <c r="AW324" s="1010"/>
      <c r="AX324" s="996"/>
      <c r="AY324" s="1010"/>
      <c r="AZ324" s="1010"/>
      <c r="BA324" s="1010"/>
      <c r="BB324" s="996"/>
      <c r="BC324" s="1010"/>
      <c r="BD324" s="1010"/>
      <c r="BE324" s="1010"/>
      <c r="BF324" s="996"/>
      <c r="BG324" s="1010"/>
      <c r="BH324" s="1010"/>
      <c r="BI324" s="1010"/>
      <c r="BJ324" s="996"/>
      <c r="BK324" s="1010"/>
      <c r="BL324" s="1010"/>
      <c r="BM324" s="1010"/>
      <c r="BN324" s="996"/>
      <c r="BO324" s="1010"/>
      <c r="BP324" s="1010"/>
      <c r="BQ324" s="1010"/>
      <c r="BS324" s="1010"/>
      <c r="BT324" s="1010"/>
      <c r="BU324" s="1010"/>
      <c r="BW324" s="1010"/>
      <c r="BX324" s="1010"/>
      <c r="BY324" s="1010"/>
      <c r="CA324" s="1010"/>
      <c r="CB324" s="1010"/>
      <c r="CC324" s="1010"/>
      <c r="CE324" s="1010"/>
      <c r="CF324" s="1010"/>
      <c r="CG324" s="1010"/>
      <c r="CI324" s="1010"/>
      <c r="CJ324" s="1010"/>
      <c r="CK324" s="1010"/>
      <c r="CM324" s="1010"/>
      <c r="CN324" s="1010"/>
      <c r="CO324" s="1010"/>
      <c r="CQ324" s="1010"/>
      <c r="CR324" s="1010"/>
      <c r="CS324" s="1010"/>
      <c r="CU324" s="1010"/>
      <c r="CV324" s="1010"/>
      <c r="CW324" s="1010"/>
      <c r="CY324" s="1010"/>
      <c r="CZ324" s="1010"/>
      <c r="DA324" s="1010"/>
      <c r="DC324" s="1010"/>
      <c r="DD324" s="1010"/>
      <c r="DE324" s="1010"/>
      <c r="DG324" s="1010"/>
      <c r="DH324" s="1010"/>
      <c r="DI324" s="1010"/>
      <c r="DK324" s="1010"/>
      <c r="DL324" s="1010"/>
      <c r="DM324" s="1010"/>
      <c r="DO324" s="1010"/>
      <c r="DP324" s="1010"/>
      <c r="DQ324" s="1010"/>
      <c r="DS324" s="1010"/>
      <c r="DT324" s="1010"/>
      <c r="DU324" s="1010"/>
      <c r="DW324" s="1010"/>
      <c r="DX324" s="1010"/>
      <c r="DY324" s="1010"/>
      <c r="EA324" s="1010"/>
      <c r="EB324" s="1010"/>
      <c r="EC324" s="1010"/>
    </row>
    <row r="325" spans="2:133" ht="14.25" customHeight="1">
      <c r="B325" s="1978">
        <f t="shared" si="129"/>
        <v>55153</v>
      </c>
      <c r="C325" s="1010">
        <f t="shared" si="136"/>
        <v>-5.7366654004908924E-7</v>
      </c>
      <c r="D325" s="1010">
        <f t="shared" si="137"/>
        <v>0</v>
      </c>
      <c r="E325" s="1010">
        <f t="shared" si="138"/>
        <v>0</v>
      </c>
      <c r="F325" s="998"/>
      <c r="G325" s="1010">
        <f t="shared" si="134"/>
        <v>-5.7366654004908924E-7</v>
      </c>
      <c r="H325" s="1010"/>
      <c r="I325" s="1010"/>
      <c r="J325" s="996"/>
      <c r="K325" s="1010"/>
      <c r="L325" s="1010"/>
      <c r="M325" s="1010"/>
      <c r="N325" s="996"/>
      <c r="O325" s="1010">
        <f t="shared" si="135"/>
        <v>0</v>
      </c>
      <c r="P325" s="1010"/>
      <c r="Q325" s="1010"/>
      <c r="R325" s="996"/>
      <c r="S325" s="1010"/>
      <c r="T325" s="1010"/>
      <c r="U325" s="1010"/>
      <c r="V325" s="996"/>
      <c r="W325" s="1010"/>
      <c r="X325" s="1010"/>
      <c r="Y325" s="1010"/>
      <c r="Z325" s="996"/>
      <c r="AA325" s="1010">
        <f t="shared" si="130"/>
        <v>0</v>
      </c>
      <c r="AB325" s="1010"/>
      <c r="AC325" s="1010"/>
      <c r="AD325" s="996"/>
      <c r="AE325" s="1010">
        <f t="shared" si="131"/>
        <v>0</v>
      </c>
      <c r="AF325" s="1010"/>
      <c r="AG325" s="1010"/>
      <c r="AH325" s="996"/>
      <c r="AI325" s="1010">
        <f t="shared" si="132"/>
        <v>0</v>
      </c>
      <c r="AJ325" s="1010"/>
      <c r="AK325" s="1010"/>
      <c r="AL325" s="996"/>
      <c r="AM325" s="1010"/>
      <c r="AN325" s="1010"/>
      <c r="AO325" s="1010"/>
      <c r="AP325" s="996"/>
      <c r="AQ325" s="1010"/>
      <c r="AR325" s="1010"/>
      <c r="AS325" s="1010"/>
      <c r="AT325" s="996"/>
      <c r="AU325" s="1010"/>
      <c r="AV325" s="1010"/>
      <c r="AW325" s="1010"/>
      <c r="AX325" s="996"/>
      <c r="AY325" s="1010"/>
      <c r="AZ325" s="1010"/>
      <c r="BA325" s="1010"/>
      <c r="BB325" s="996"/>
      <c r="BC325" s="1010"/>
      <c r="BD325" s="1010"/>
      <c r="BE325" s="1010"/>
      <c r="BF325" s="996"/>
      <c r="BG325" s="1010"/>
      <c r="BH325" s="1010"/>
      <c r="BI325" s="1010"/>
      <c r="BJ325" s="996"/>
      <c r="BK325" s="1010"/>
      <c r="BL325" s="1010"/>
      <c r="BM325" s="1010"/>
      <c r="BN325" s="996"/>
      <c r="BO325" s="1010"/>
      <c r="BP325" s="1010"/>
      <c r="BQ325" s="1010"/>
      <c r="BS325" s="1010"/>
      <c r="BT325" s="1010"/>
      <c r="BU325" s="1010"/>
      <c r="BW325" s="1010"/>
      <c r="BX325" s="1010"/>
      <c r="BY325" s="1010"/>
      <c r="CA325" s="1010"/>
      <c r="CB325" s="1010"/>
      <c r="CC325" s="1010"/>
      <c r="CE325" s="1010"/>
      <c r="CF325" s="1010"/>
      <c r="CG325" s="1010"/>
      <c r="CI325" s="1010"/>
      <c r="CJ325" s="1010"/>
      <c r="CK325" s="1010"/>
      <c r="CM325" s="1010"/>
      <c r="CN325" s="1010"/>
      <c r="CO325" s="1010"/>
      <c r="CQ325" s="1010"/>
      <c r="CR325" s="1010"/>
      <c r="CS325" s="1010"/>
      <c r="CU325" s="1010"/>
      <c r="CV325" s="1010"/>
      <c r="CW325" s="1010"/>
      <c r="CY325" s="1010"/>
      <c r="CZ325" s="1010"/>
      <c r="DA325" s="1010"/>
      <c r="DC325" s="1010"/>
      <c r="DD325" s="1010"/>
      <c r="DE325" s="1010"/>
      <c r="DG325" s="1010"/>
      <c r="DH325" s="1010"/>
      <c r="DI325" s="1010"/>
      <c r="DK325" s="1010"/>
      <c r="DL325" s="1010"/>
      <c r="DM325" s="1010"/>
      <c r="DO325" s="1010"/>
      <c r="DP325" s="1010"/>
      <c r="DQ325" s="1010"/>
      <c r="DS325" s="1010"/>
      <c r="DT325" s="1010"/>
      <c r="DU325" s="1010"/>
      <c r="DW325" s="1010"/>
      <c r="DX325" s="1010"/>
      <c r="DY325" s="1010"/>
      <c r="EA325" s="1010"/>
      <c r="EB325" s="1010"/>
      <c r="EC325" s="1010"/>
    </row>
    <row r="326" spans="2:133" ht="14.25" customHeight="1">
      <c r="B326" s="1978">
        <f t="shared" si="129"/>
        <v>55184</v>
      </c>
      <c r="C326" s="1010">
        <f t="shared" si="136"/>
        <v>-5.7366654004908924E-7</v>
      </c>
      <c r="D326" s="1010">
        <f t="shared" si="137"/>
        <v>0</v>
      </c>
      <c r="E326" s="1010">
        <f t="shared" si="138"/>
        <v>0</v>
      </c>
      <c r="F326" s="998"/>
      <c r="G326" s="1010">
        <f t="shared" si="134"/>
        <v>-5.7366654004908924E-7</v>
      </c>
      <c r="H326" s="1010"/>
      <c r="I326" s="1010"/>
      <c r="J326" s="996"/>
      <c r="K326" s="1010"/>
      <c r="L326" s="1010"/>
      <c r="M326" s="1010"/>
      <c r="N326" s="996"/>
      <c r="O326" s="1010">
        <f t="shared" si="135"/>
        <v>0</v>
      </c>
      <c r="P326" s="1010"/>
      <c r="Q326" s="1010"/>
      <c r="R326" s="996"/>
      <c r="S326" s="1010"/>
      <c r="T326" s="1010"/>
      <c r="U326" s="1010"/>
      <c r="V326" s="996"/>
      <c r="W326" s="1010"/>
      <c r="X326" s="1010"/>
      <c r="Y326" s="1010"/>
      <c r="Z326" s="996"/>
      <c r="AA326" s="1010">
        <f t="shared" si="130"/>
        <v>0</v>
      </c>
      <c r="AB326" s="1010"/>
      <c r="AC326" s="1010"/>
      <c r="AD326" s="996"/>
      <c r="AE326" s="1010">
        <f t="shared" si="131"/>
        <v>0</v>
      </c>
      <c r="AF326" s="1010"/>
      <c r="AG326" s="1010"/>
      <c r="AH326" s="996"/>
      <c r="AI326" s="1010">
        <f t="shared" si="132"/>
        <v>0</v>
      </c>
      <c r="AJ326" s="1010"/>
      <c r="AK326" s="1010"/>
      <c r="AL326" s="996"/>
      <c r="AM326" s="1010"/>
      <c r="AN326" s="1010"/>
      <c r="AO326" s="1010"/>
      <c r="AP326" s="996"/>
      <c r="AQ326" s="1010"/>
      <c r="AR326" s="1010"/>
      <c r="AS326" s="1010"/>
      <c r="AT326" s="996"/>
      <c r="AU326" s="1010"/>
      <c r="AV326" s="1010"/>
      <c r="AW326" s="1010"/>
      <c r="AX326" s="996"/>
      <c r="AY326" s="1010"/>
      <c r="AZ326" s="1010"/>
      <c r="BA326" s="1010"/>
      <c r="BB326" s="996"/>
      <c r="BC326" s="1010"/>
      <c r="BD326" s="1010"/>
      <c r="BE326" s="1010"/>
      <c r="BF326" s="996"/>
      <c r="BG326" s="1010"/>
      <c r="BH326" s="1010"/>
      <c r="BI326" s="1010"/>
      <c r="BJ326" s="996"/>
      <c r="BK326" s="1010"/>
      <c r="BL326" s="1010"/>
      <c r="BM326" s="1010"/>
      <c r="BN326" s="996"/>
      <c r="BO326" s="1010"/>
      <c r="BP326" s="1010"/>
      <c r="BQ326" s="1010"/>
      <c r="BS326" s="1010"/>
      <c r="BT326" s="1010"/>
      <c r="BU326" s="1010"/>
      <c r="BW326" s="1010"/>
      <c r="BX326" s="1010"/>
      <c r="BY326" s="1010"/>
      <c r="CA326" s="1010"/>
      <c r="CB326" s="1010"/>
      <c r="CC326" s="1010"/>
      <c r="CE326" s="1010"/>
      <c r="CF326" s="1010"/>
      <c r="CG326" s="1010"/>
      <c r="CI326" s="1010"/>
      <c r="CJ326" s="1010"/>
      <c r="CK326" s="1010"/>
      <c r="CM326" s="1010"/>
      <c r="CN326" s="1010"/>
      <c r="CO326" s="1010"/>
      <c r="CQ326" s="1010"/>
      <c r="CR326" s="1010"/>
      <c r="CS326" s="1010"/>
      <c r="CU326" s="1010"/>
      <c r="CV326" s="1010"/>
      <c r="CW326" s="1010"/>
      <c r="CY326" s="1010"/>
      <c r="CZ326" s="1010"/>
      <c r="DA326" s="1010"/>
      <c r="DC326" s="1010"/>
      <c r="DD326" s="1010"/>
      <c r="DE326" s="1010"/>
      <c r="DG326" s="1010"/>
      <c r="DH326" s="1010"/>
      <c r="DI326" s="1010"/>
      <c r="DK326" s="1010"/>
      <c r="DL326" s="1010"/>
      <c r="DM326" s="1010"/>
      <c r="DO326" s="1010"/>
      <c r="DP326" s="1010"/>
      <c r="DQ326" s="1010"/>
      <c r="DS326" s="1010"/>
      <c r="DT326" s="1010"/>
      <c r="DU326" s="1010"/>
      <c r="DW326" s="1010"/>
      <c r="DX326" s="1010"/>
      <c r="DY326" s="1010"/>
      <c r="EA326" s="1010"/>
      <c r="EB326" s="1010"/>
      <c r="EC326" s="1010"/>
    </row>
    <row r="327" spans="2:133" ht="14.25" customHeight="1">
      <c r="B327" s="1978">
        <f t="shared" si="129"/>
        <v>55212</v>
      </c>
      <c r="C327" s="1010">
        <f t="shared" si="136"/>
        <v>-5.7366654004908924E-7</v>
      </c>
      <c r="D327" s="1010">
        <f t="shared" si="137"/>
        <v>0</v>
      </c>
      <c r="E327" s="1010">
        <f t="shared" si="138"/>
        <v>0</v>
      </c>
      <c r="F327" s="998"/>
      <c r="G327" s="1010">
        <f t="shared" si="134"/>
        <v>-5.7366654004908924E-7</v>
      </c>
      <c r="H327" s="1010"/>
      <c r="I327" s="1010"/>
      <c r="J327" s="996"/>
      <c r="K327" s="1010"/>
      <c r="L327" s="1010"/>
      <c r="M327" s="1010"/>
      <c r="N327" s="996"/>
      <c r="O327" s="1010">
        <f t="shared" si="135"/>
        <v>0</v>
      </c>
      <c r="P327" s="1010"/>
      <c r="Q327" s="1010"/>
      <c r="R327" s="996"/>
      <c r="S327" s="1010"/>
      <c r="T327" s="1010"/>
      <c r="U327" s="1010"/>
      <c r="V327" s="996"/>
      <c r="W327" s="1010"/>
      <c r="X327" s="1010"/>
      <c r="Y327" s="1010"/>
      <c r="Z327" s="996"/>
      <c r="AA327" s="1010">
        <f t="shared" si="130"/>
        <v>0</v>
      </c>
      <c r="AB327" s="1010"/>
      <c r="AC327" s="1010"/>
      <c r="AD327" s="996"/>
      <c r="AE327" s="1010">
        <f t="shared" si="131"/>
        <v>0</v>
      </c>
      <c r="AF327" s="1010"/>
      <c r="AG327" s="1010"/>
      <c r="AH327" s="996"/>
      <c r="AI327" s="1010">
        <f t="shared" si="132"/>
        <v>0</v>
      </c>
      <c r="AJ327" s="1010"/>
      <c r="AK327" s="1010"/>
      <c r="AL327" s="996"/>
      <c r="AM327" s="1010"/>
      <c r="AN327" s="1010"/>
      <c r="AO327" s="1010"/>
      <c r="AP327" s="996"/>
      <c r="AQ327" s="1010"/>
      <c r="AR327" s="1010"/>
      <c r="AS327" s="1010"/>
      <c r="AT327" s="996"/>
      <c r="AU327" s="1010"/>
      <c r="AV327" s="1010"/>
      <c r="AW327" s="1010"/>
      <c r="AX327" s="996"/>
      <c r="AY327" s="1010"/>
      <c r="AZ327" s="1010"/>
      <c r="BA327" s="1010"/>
      <c r="BB327" s="996"/>
      <c r="BC327" s="1010"/>
      <c r="BD327" s="1010"/>
      <c r="BE327" s="1010"/>
      <c r="BF327" s="996"/>
      <c r="BG327" s="1010"/>
      <c r="BH327" s="1010"/>
      <c r="BI327" s="1010"/>
      <c r="BJ327" s="996"/>
      <c r="BK327" s="1010"/>
      <c r="BL327" s="1010"/>
      <c r="BM327" s="1010"/>
      <c r="BN327" s="996"/>
      <c r="BO327" s="1010"/>
      <c r="BP327" s="1010"/>
      <c r="BQ327" s="1010"/>
      <c r="BS327" s="1010"/>
      <c r="BT327" s="1010"/>
      <c r="BU327" s="1010"/>
      <c r="BW327" s="1010"/>
      <c r="BX327" s="1010"/>
      <c r="BY327" s="1010"/>
      <c r="CA327" s="1010"/>
      <c r="CB327" s="1010"/>
      <c r="CC327" s="1010"/>
      <c r="CE327" s="1010"/>
      <c r="CF327" s="1010"/>
      <c r="CG327" s="1010"/>
      <c r="CI327" s="1010"/>
      <c r="CJ327" s="1010"/>
      <c r="CK327" s="1010"/>
      <c r="CM327" s="1010"/>
      <c r="CN327" s="1010"/>
      <c r="CO327" s="1010"/>
      <c r="CQ327" s="1010"/>
      <c r="CR327" s="1010"/>
      <c r="CS327" s="1010"/>
      <c r="CU327" s="1010"/>
      <c r="CV327" s="1010"/>
      <c r="CW327" s="1010"/>
      <c r="CY327" s="1010"/>
      <c r="CZ327" s="1010"/>
      <c r="DA327" s="1010"/>
      <c r="DC327" s="1010"/>
      <c r="DD327" s="1010"/>
      <c r="DE327" s="1010"/>
      <c r="DG327" s="1010"/>
      <c r="DH327" s="1010"/>
      <c r="DI327" s="1010"/>
      <c r="DK327" s="1010"/>
      <c r="DL327" s="1010"/>
      <c r="DM327" s="1010"/>
      <c r="DO327" s="1010"/>
      <c r="DP327" s="1010"/>
      <c r="DQ327" s="1010"/>
      <c r="DS327" s="1010"/>
      <c r="DT327" s="1010"/>
      <c r="DU327" s="1010"/>
      <c r="DW327" s="1010"/>
      <c r="DX327" s="1010"/>
      <c r="DY327" s="1010"/>
      <c r="EA327" s="1010"/>
      <c r="EB327" s="1010"/>
      <c r="EC327" s="1010"/>
    </row>
    <row r="328" spans="2:133" ht="14.25" customHeight="1">
      <c r="B328" s="1978">
        <f t="shared" si="129"/>
        <v>55243</v>
      </c>
      <c r="C328" s="1010">
        <f t="shared" si="136"/>
        <v>-5.7366654004908924E-7</v>
      </c>
      <c r="D328" s="1010">
        <f t="shared" si="137"/>
        <v>0</v>
      </c>
      <c r="E328" s="1010">
        <f t="shared" si="138"/>
        <v>0</v>
      </c>
      <c r="F328" s="998"/>
      <c r="G328" s="1010">
        <f t="shared" si="134"/>
        <v>-5.7366654004908924E-7</v>
      </c>
      <c r="H328" s="1010"/>
      <c r="I328" s="1010"/>
      <c r="J328" s="996"/>
      <c r="K328" s="1010"/>
      <c r="L328" s="1010"/>
      <c r="M328" s="1010"/>
      <c r="N328" s="996"/>
      <c r="O328" s="1010">
        <f t="shared" si="135"/>
        <v>0</v>
      </c>
      <c r="P328" s="1010"/>
      <c r="Q328" s="1010"/>
      <c r="R328" s="996"/>
      <c r="S328" s="1010"/>
      <c r="T328" s="1010"/>
      <c r="U328" s="1010"/>
      <c r="V328" s="996"/>
      <c r="W328" s="1010"/>
      <c r="X328" s="1010"/>
      <c r="Y328" s="1010"/>
      <c r="Z328" s="996"/>
      <c r="AA328" s="1010">
        <f t="shared" si="130"/>
        <v>0</v>
      </c>
      <c r="AB328" s="1010"/>
      <c r="AC328" s="1010"/>
      <c r="AD328" s="996"/>
      <c r="AE328" s="1010">
        <f t="shared" si="131"/>
        <v>0</v>
      </c>
      <c r="AF328" s="1010"/>
      <c r="AG328" s="1010"/>
      <c r="AH328" s="996"/>
      <c r="AI328" s="1010">
        <f t="shared" si="132"/>
        <v>0</v>
      </c>
      <c r="AJ328" s="1010"/>
      <c r="AK328" s="1010"/>
      <c r="AL328" s="996"/>
      <c r="AM328" s="1010"/>
      <c r="AN328" s="1010"/>
      <c r="AO328" s="1010"/>
      <c r="AP328" s="996"/>
      <c r="AQ328" s="1010"/>
      <c r="AR328" s="1010"/>
      <c r="AS328" s="1010"/>
      <c r="AT328" s="996"/>
      <c r="AU328" s="1010"/>
      <c r="AV328" s="1010"/>
      <c r="AW328" s="1010"/>
      <c r="AX328" s="996"/>
      <c r="AY328" s="1010"/>
      <c r="AZ328" s="1010"/>
      <c r="BA328" s="1010"/>
      <c r="BB328" s="996"/>
      <c r="BC328" s="1010"/>
      <c r="BD328" s="1010"/>
      <c r="BE328" s="1010"/>
      <c r="BF328" s="996"/>
      <c r="BG328" s="1010"/>
      <c r="BH328" s="1010"/>
      <c r="BI328" s="1010"/>
      <c r="BJ328" s="996"/>
      <c r="BK328" s="1010"/>
      <c r="BL328" s="1010"/>
      <c r="BM328" s="1010"/>
      <c r="BN328" s="996"/>
      <c r="BO328" s="1010"/>
      <c r="BP328" s="1010"/>
      <c r="BQ328" s="1010"/>
      <c r="BS328" s="1010"/>
      <c r="BT328" s="1010"/>
      <c r="BU328" s="1010"/>
      <c r="BW328" s="1010"/>
      <c r="BX328" s="1010"/>
      <c r="BY328" s="1010"/>
      <c r="CA328" s="1010"/>
      <c r="CB328" s="1010"/>
      <c r="CC328" s="1010"/>
      <c r="CE328" s="1010"/>
      <c r="CF328" s="1010"/>
      <c r="CG328" s="1010"/>
      <c r="CI328" s="1010"/>
      <c r="CJ328" s="1010"/>
      <c r="CK328" s="1010"/>
      <c r="CM328" s="1010"/>
      <c r="CN328" s="1010"/>
      <c r="CO328" s="1010"/>
      <c r="CQ328" s="1010"/>
      <c r="CR328" s="1010"/>
      <c r="CS328" s="1010"/>
      <c r="CU328" s="1010"/>
      <c r="CV328" s="1010"/>
      <c r="CW328" s="1010"/>
      <c r="CY328" s="1010"/>
      <c r="CZ328" s="1010"/>
      <c r="DA328" s="1010"/>
      <c r="DC328" s="1010"/>
      <c r="DD328" s="1010"/>
      <c r="DE328" s="1010"/>
      <c r="DG328" s="1010"/>
      <c r="DH328" s="1010"/>
      <c r="DI328" s="1010"/>
      <c r="DK328" s="1010"/>
      <c r="DL328" s="1010"/>
      <c r="DM328" s="1010"/>
      <c r="DO328" s="1010"/>
      <c r="DP328" s="1010"/>
      <c r="DQ328" s="1010"/>
      <c r="DS328" s="1010"/>
      <c r="DT328" s="1010"/>
      <c r="DU328" s="1010"/>
      <c r="DW328" s="1010"/>
      <c r="DX328" s="1010"/>
      <c r="DY328" s="1010"/>
      <c r="EA328" s="1010"/>
      <c r="EB328" s="1010"/>
      <c r="EC328" s="1010"/>
    </row>
    <row r="329" spans="2:133" ht="14.25" customHeight="1">
      <c r="B329" s="1978">
        <f t="shared" si="129"/>
        <v>55273</v>
      </c>
      <c r="C329" s="1010">
        <f t="shared" si="136"/>
        <v>-5.7366654004908924E-7</v>
      </c>
      <c r="D329" s="1010">
        <f t="shared" si="137"/>
        <v>0</v>
      </c>
      <c r="E329" s="1010">
        <f t="shared" si="138"/>
        <v>0</v>
      </c>
      <c r="F329" s="998"/>
      <c r="G329" s="1010">
        <f t="shared" si="134"/>
        <v>-5.7366654004908924E-7</v>
      </c>
      <c r="H329" s="1010"/>
      <c r="I329" s="1010"/>
      <c r="J329" s="996"/>
      <c r="K329" s="1010"/>
      <c r="L329" s="1010"/>
      <c r="M329" s="1010"/>
      <c r="N329" s="996"/>
      <c r="O329" s="1010">
        <f t="shared" si="135"/>
        <v>0</v>
      </c>
      <c r="P329" s="1010"/>
      <c r="Q329" s="1010"/>
      <c r="R329" s="996"/>
      <c r="S329" s="1010"/>
      <c r="T329" s="1010"/>
      <c r="U329" s="1010"/>
      <c r="V329" s="996"/>
      <c r="W329" s="1010" t="s">
        <v>547</v>
      </c>
      <c r="X329" s="1010"/>
      <c r="Y329" s="1010"/>
      <c r="Z329" s="996"/>
      <c r="AA329" s="1010">
        <f t="shared" si="130"/>
        <v>0</v>
      </c>
      <c r="AB329" s="1010"/>
      <c r="AC329" s="1010"/>
      <c r="AD329" s="996"/>
      <c r="AE329" s="1010">
        <f t="shared" si="131"/>
        <v>0</v>
      </c>
      <c r="AF329" s="1010"/>
      <c r="AG329" s="1010"/>
      <c r="AH329" s="996"/>
      <c r="AI329" s="1010">
        <f t="shared" si="132"/>
        <v>0</v>
      </c>
      <c r="AJ329" s="1010"/>
      <c r="AK329" s="1010"/>
      <c r="AL329" s="996"/>
      <c r="AM329" s="1010" t="s">
        <v>547</v>
      </c>
      <c r="AN329" s="1010"/>
      <c r="AO329" s="1010"/>
      <c r="AP329" s="996"/>
      <c r="AQ329" s="1010" t="s">
        <v>547</v>
      </c>
      <c r="AR329" s="1010"/>
      <c r="AS329" s="1010"/>
      <c r="AT329" s="996"/>
      <c r="AU329" s="1010" t="s">
        <v>547</v>
      </c>
      <c r="AV329" s="1010"/>
      <c r="AW329" s="1010"/>
      <c r="AX329" s="996"/>
      <c r="AY329" s="1010" t="s">
        <v>547</v>
      </c>
      <c r="AZ329" s="1010"/>
      <c r="BA329" s="1010"/>
      <c r="BB329" s="996"/>
      <c r="BC329" s="1010" t="s">
        <v>547</v>
      </c>
      <c r="BD329" s="1010"/>
      <c r="BE329" s="1010"/>
      <c r="BF329" s="996"/>
      <c r="BG329" s="1010" t="s">
        <v>547</v>
      </c>
      <c r="BH329" s="1010"/>
      <c r="BI329" s="1010"/>
      <c r="BJ329" s="996"/>
      <c r="BK329" s="1010" t="s">
        <v>547</v>
      </c>
      <c r="BL329" s="1010"/>
      <c r="BM329" s="1010"/>
      <c r="BN329" s="996"/>
      <c r="BO329" s="1010"/>
      <c r="BP329" s="1010"/>
      <c r="BQ329" s="1010"/>
      <c r="BS329" s="1010"/>
      <c r="BT329" s="1010"/>
      <c r="BU329" s="1010"/>
      <c r="BW329" s="1010"/>
      <c r="BX329" s="1010"/>
      <c r="BY329" s="1010"/>
      <c r="CA329" s="1010"/>
      <c r="CB329" s="1010"/>
      <c r="CC329" s="1010"/>
      <c r="CE329" s="1010"/>
      <c r="CF329" s="1010"/>
      <c r="CG329" s="1010"/>
      <c r="CI329" s="1010"/>
      <c r="CJ329" s="1010"/>
      <c r="CK329" s="1010"/>
      <c r="CM329" s="1010"/>
      <c r="CN329" s="1010"/>
      <c r="CO329" s="1010"/>
      <c r="CQ329" s="1010"/>
      <c r="CR329" s="1010"/>
      <c r="CS329" s="1010"/>
      <c r="CU329" s="1010"/>
      <c r="CV329" s="1010"/>
      <c r="CW329" s="1010"/>
      <c r="CY329" s="1010"/>
      <c r="CZ329" s="1010"/>
      <c r="DA329" s="1010"/>
      <c r="DC329" s="1010"/>
      <c r="DD329" s="1010"/>
      <c r="DE329" s="1010"/>
      <c r="DG329" s="1010"/>
      <c r="DH329" s="1010"/>
      <c r="DI329" s="1010"/>
      <c r="DK329" s="1010"/>
      <c r="DL329" s="1010"/>
      <c r="DM329" s="1010"/>
      <c r="DO329" s="1010"/>
      <c r="DP329" s="1010"/>
      <c r="DQ329" s="1010"/>
      <c r="DS329" s="1010"/>
      <c r="DT329" s="1010"/>
      <c r="DU329" s="1010"/>
      <c r="DW329" s="1010"/>
      <c r="DX329" s="1010"/>
      <c r="DY329" s="1010"/>
      <c r="EA329" s="1010"/>
      <c r="EB329" s="1010"/>
      <c r="EC329" s="1010"/>
    </row>
    <row r="330" spans="2:133" ht="14.25" customHeight="1">
      <c r="B330" s="1978">
        <f t="shared" si="129"/>
        <v>55304</v>
      </c>
      <c r="C330" s="1010">
        <f t="shared" si="136"/>
        <v>-5.7366654004908924E-7</v>
      </c>
      <c r="D330" s="1010">
        <f t="shared" si="137"/>
        <v>0</v>
      </c>
      <c r="E330" s="1010">
        <f t="shared" si="138"/>
        <v>0</v>
      </c>
      <c r="F330" s="998"/>
      <c r="G330" s="1010">
        <f t="shared" si="134"/>
        <v>-5.7366654004908924E-7</v>
      </c>
      <c r="H330" s="1010"/>
      <c r="I330" s="1010"/>
      <c r="J330" s="996"/>
      <c r="K330" s="1010"/>
      <c r="L330" s="1010"/>
      <c r="M330" s="1010"/>
      <c r="N330" s="996"/>
      <c r="O330" s="1010">
        <f t="shared" si="135"/>
        <v>0</v>
      </c>
      <c r="P330" s="1010"/>
      <c r="Q330" s="1010"/>
      <c r="R330" s="996"/>
      <c r="S330" s="1010"/>
      <c r="T330" s="1010"/>
      <c r="U330" s="1010"/>
      <c r="V330" s="996"/>
      <c r="W330" s="1010" t="s">
        <v>547</v>
      </c>
      <c r="X330" s="1010"/>
      <c r="Y330" s="1010"/>
      <c r="Z330" s="996"/>
      <c r="AA330" s="1010">
        <f t="shared" si="130"/>
        <v>0</v>
      </c>
      <c r="AB330" s="1010"/>
      <c r="AC330" s="1010"/>
      <c r="AD330" s="996"/>
      <c r="AE330" s="1010"/>
      <c r="AF330" s="1010"/>
      <c r="AG330" s="1010"/>
      <c r="AH330" s="996"/>
      <c r="AI330" s="1010"/>
      <c r="AJ330" s="1010"/>
      <c r="AK330" s="1010"/>
      <c r="AL330" s="996"/>
      <c r="AM330" s="1010" t="s">
        <v>547</v>
      </c>
      <c r="AN330" s="1010"/>
      <c r="AO330" s="1010"/>
      <c r="AP330" s="996"/>
      <c r="AQ330" s="1010" t="s">
        <v>547</v>
      </c>
      <c r="AR330" s="1010"/>
      <c r="AS330" s="1010"/>
      <c r="AT330" s="996"/>
      <c r="AU330" s="1010" t="s">
        <v>547</v>
      </c>
      <c r="AV330" s="1010"/>
      <c r="AW330" s="1010"/>
      <c r="AX330" s="996"/>
      <c r="AY330" s="1010" t="s">
        <v>547</v>
      </c>
      <c r="AZ330" s="1010"/>
      <c r="BA330" s="1010"/>
      <c r="BB330" s="996"/>
      <c r="BC330" s="1010" t="s">
        <v>547</v>
      </c>
      <c r="BD330" s="1010"/>
      <c r="BE330" s="1010"/>
      <c r="BF330" s="996"/>
      <c r="BG330" s="1010" t="s">
        <v>547</v>
      </c>
      <c r="BH330" s="1010"/>
      <c r="BI330" s="1010"/>
      <c r="BJ330" s="996"/>
      <c r="BK330" s="1010" t="s">
        <v>547</v>
      </c>
      <c r="BL330" s="1010"/>
      <c r="BM330" s="1010"/>
      <c r="BN330" s="996"/>
      <c r="BO330" s="1010"/>
      <c r="BP330" s="1010"/>
      <c r="BQ330" s="1010"/>
      <c r="BS330" s="1010"/>
      <c r="BT330" s="1010"/>
      <c r="BU330" s="1010"/>
      <c r="BW330" s="1010"/>
      <c r="BX330" s="1010"/>
      <c r="BY330" s="1010"/>
      <c r="CA330" s="1010"/>
      <c r="CB330" s="1010"/>
      <c r="CC330" s="1010"/>
      <c r="CE330" s="1010"/>
      <c r="CF330" s="1010"/>
      <c r="CG330" s="1010"/>
      <c r="CI330" s="1010"/>
      <c r="CJ330" s="1010"/>
      <c r="CK330" s="1010"/>
      <c r="CM330" s="1010"/>
      <c r="CN330" s="1010"/>
      <c r="CO330" s="1010"/>
      <c r="CQ330" s="1010"/>
      <c r="CR330" s="1010"/>
      <c r="CS330" s="1010"/>
      <c r="CU330" s="1010"/>
      <c r="CV330" s="1010"/>
      <c r="CW330" s="1010"/>
      <c r="CY330" s="1010"/>
      <c r="CZ330" s="1010"/>
      <c r="DA330" s="1010"/>
      <c r="DC330" s="1010"/>
      <c r="DD330" s="1010"/>
      <c r="DE330" s="1010"/>
      <c r="DG330" s="1010"/>
      <c r="DH330" s="1010"/>
      <c r="DI330" s="1010"/>
      <c r="DK330" s="1010"/>
      <c r="DL330" s="1010"/>
      <c r="DM330" s="1010"/>
      <c r="DO330" s="1010"/>
      <c r="DP330" s="1010"/>
      <c r="DQ330" s="1010"/>
      <c r="DS330" s="1010"/>
      <c r="DT330" s="1010"/>
      <c r="DU330" s="1010"/>
      <c r="DW330" s="1010"/>
      <c r="DX330" s="1010"/>
      <c r="DY330" s="1010"/>
      <c r="EA330" s="1010"/>
      <c r="EB330" s="1010"/>
      <c r="EC330" s="1010"/>
    </row>
    <row r="331" spans="2:133" ht="14.25" customHeight="1">
      <c r="B331" s="1978">
        <f t="shared" si="129"/>
        <v>55334</v>
      </c>
      <c r="C331" s="1010">
        <f t="shared" si="136"/>
        <v>-5.7366654004908924E-7</v>
      </c>
      <c r="D331" s="1010">
        <f t="shared" si="137"/>
        <v>0</v>
      </c>
      <c r="E331" s="1010">
        <f t="shared" si="138"/>
        <v>0</v>
      </c>
      <c r="F331" s="998"/>
      <c r="G331" s="1010">
        <f t="shared" si="134"/>
        <v>-5.7366654004908924E-7</v>
      </c>
      <c r="H331" s="1010"/>
      <c r="I331" s="1010"/>
      <c r="J331" s="996"/>
      <c r="K331" s="1010"/>
      <c r="L331" s="1010"/>
      <c r="M331" s="1010"/>
      <c r="N331" s="996"/>
      <c r="O331" s="1010">
        <f t="shared" si="135"/>
        <v>0</v>
      </c>
      <c r="P331" s="1010"/>
      <c r="Q331" s="1010"/>
      <c r="R331" s="996"/>
      <c r="S331" s="1010"/>
      <c r="T331" s="1010"/>
      <c r="U331" s="1010"/>
      <c r="V331" s="996"/>
      <c r="W331" s="1010" t="s">
        <v>547</v>
      </c>
      <c r="X331" s="1010"/>
      <c r="Y331" s="1010"/>
      <c r="Z331" s="996"/>
      <c r="AA331" s="1010">
        <f t="shared" si="130"/>
        <v>0</v>
      </c>
      <c r="AB331" s="1010"/>
      <c r="AC331" s="1010"/>
      <c r="AD331" s="996"/>
      <c r="AE331" s="1010"/>
      <c r="AF331" s="1010"/>
      <c r="AG331" s="1010"/>
      <c r="AH331" s="996"/>
      <c r="AI331" s="1010"/>
      <c r="AJ331" s="1010"/>
      <c r="AK331" s="1010"/>
      <c r="AL331" s="996"/>
      <c r="AM331" s="1010" t="s">
        <v>547</v>
      </c>
      <c r="AN331" s="1010"/>
      <c r="AO331" s="1010"/>
      <c r="AP331" s="996"/>
      <c r="AQ331" s="1010" t="s">
        <v>547</v>
      </c>
      <c r="AR331" s="1010"/>
      <c r="AS331" s="1010"/>
      <c r="AT331" s="996"/>
      <c r="AU331" s="1010" t="s">
        <v>547</v>
      </c>
      <c r="AV331" s="1010"/>
      <c r="AW331" s="1010"/>
      <c r="AX331" s="996"/>
      <c r="AY331" s="1010" t="s">
        <v>547</v>
      </c>
      <c r="AZ331" s="1010"/>
      <c r="BA331" s="1010"/>
      <c r="BB331" s="996"/>
      <c r="BC331" s="1010" t="s">
        <v>547</v>
      </c>
      <c r="BD331" s="1010"/>
      <c r="BE331" s="1010"/>
      <c r="BF331" s="996"/>
      <c r="BG331" s="1010" t="s">
        <v>547</v>
      </c>
      <c r="BH331" s="1010"/>
      <c r="BI331" s="1010"/>
      <c r="BJ331" s="996"/>
      <c r="BK331" s="1010" t="s">
        <v>547</v>
      </c>
      <c r="BL331" s="1010"/>
      <c r="BM331" s="1010"/>
      <c r="BN331" s="996"/>
      <c r="BO331" s="1010"/>
      <c r="BP331" s="1010"/>
      <c r="BQ331" s="1010"/>
      <c r="BS331" s="1010"/>
      <c r="BT331" s="1010"/>
      <c r="BU331" s="1010"/>
      <c r="BW331" s="1010"/>
      <c r="BX331" s="1010"/>
      <c r="BY331" s="1010"/>
      <c r="CA331" s="1010"/>
      <c r="CB331" s="1010"/>
      <c r="CC331" s="1010"/>
      <c r="CE331" s="1010"/>
      <c r="CF331" s="1010"/>
      <c r="CG331" s="1010"/>
      <c r="CI331" s="1010"/>
      <c r="CJ331" s="1010"/>
      <c r="CK331" s="1010"/>
      <c r="CM331" s="1010"/>
      <c r="CN331" s="1010"/>
      <c r="CO331" s="1010"/>
      <c r="CQ331" s="1010"/>
      <c r="CR331" s="1010"/>
      <c r="CS331" s="1010"/>
      <c r="CU331" s="1010"/>
      <c r="CV331" s="1010"/>
      <c r="CW331" s="1010"/>
      <c r="CY331" s="1010"/>
      <c r="CZ331" s="1010"/>
      <c r="DA331" s="1010"/>
      <c r="DC331" s="1010"/>
      <c r="DD331" s="1010"/>
      <c r="DE331" s="1010"/>
      <c r="DG331" s="1010"/>
      <c r="DH331" s="1010"/>
      <c r="DI331" s="1010"/>
      <c r="DK331" s="1010"/>
      <c r="DL331" s="1010"/>
      <c r="DM331" s="1010"/>
      <c r="DO331" s="1010"/>
      <c r="DP331" s="1010"/>
      <c r="DQ331" s="1010"/>
      <c r="DS331" s="1010"/>
      <c r="DT331" s="1010"/>
      <c r="DU331" s="1010"/>
      <c r="DW331" s="1010"/>
      <c r="DX331" s="1010"/>
      <c r="DY331" s="1010"/>
      <c r="EA331" s="1010"/>
      <c r="EB331" s="1010"/>
      <c r="EC331" s="1010"/>
    </row>
    <row r="332" spans="2:133" ht="14.25" customHeight="1">
      <c r="B332" s="1978">
        <f t="shared" si="129"/>
        <v>55365</v>
      </c>
      <c r="C332" s="1010">
        <f t="shared" si="136"/>
        <v>-5.7366654004908924E-7</v>
      </c>
      <c r="D332" s="1010">
        <f t="shared" si="137"/>
        <v>0</v>
      </c>
      <c r="E332" s="1010">
        <f t="shared" si="138"/>
        <v>0</v>
      </c>
      <c r="F332" s="998"/>
      <c r="G332" s="1010">
        <f t="shared" si="134"/>
        <v>-5.7366654004908924E-7</v>
      </c>
      <c r="H332" s="1010"/>
      <c r="I332" s="1010"/>
      <c r="J332" s="996"/>
      <c r="K332" s="1010"/>
      <c r="L332" s="1010"/>
      <c r="M332" s="1010"/>
      <c r="N332" s="996"/>
      <c r="O332" s="1010">
        <f t="shared" si="135"/>
        <v>0</v>
      </c>
      <c r="P332" s="1010"/>
      <c r="Q332" s="1010"/>
      <c r="R332" s="996"/>
      <c r="S332" s="1010"/>
      <c r="T332" s="1010"/>
      <c r="U332" s="1010"/>
      <c r="V332" s="996"/>
      <c r="W332" s="1010" t="s">
        <v>547</v>
      </c>
      <c r="X332" s="1010"/>
      <c r="Y332" s="1010"/>
      <c r="Z332" s="996"/>
      <c r="AA332" s="1010">
        <f t="shared" si="130"/>
        <v>0</v>
      </c>
      <c r="AB332" s="1010"/>
      <c r="AC332" s="1010"/>
      <c r="AD332" s="996"/>
      <c r="AE332" s="1010"/>
      <c r="AF332" s="1010"/>
      <c r="AG332" s="1010"/>
      <c r="AH332" s="996"/>
      <c r="AI332" s="1010" t="s">
        <v>547</v>
      </c>
      <c r="AJ332" s="1010"/>
      <c r="AK332" s="1010"/>
      <c r="AL332" s="996"/>
      <c r="AM332" s="1010" t="s">
        <v>547</v>
      </c>
      <c r="AN332" s="1010"/>
      <c r="AO332" s="1010"/>
      <c r="AP332" s="996"/>
      <c r="AQ332" s="1010" t="s">
        <v>547</v>
      </c>
      <c r="AR332" s="1010"/>
      <c r="AS332" s="1010"/>
      <c r="AT332" s="996"/>
      <c r="AU332" s="1010" t="s">
        <v>547</v>
      </c>
      <c r="AV332" s="1010"/>
      <c r="AW332" s="1010"/>
      <c r="AX332" s="996"/>
      <c r="AY332" s="1010" t="s">
        <v>547</v>
      </c>
      <c r="AZ332" s="1010"/>
      <c r="BA332" s="1010"/>
      <c r="BB332" s="996"/>
      <c r="BC332" s="1010" t="s">
        <v>547</v>
      </c>
      <c r="BD332" s="1010"/>
      <c r="BE332" s="1010"/>
      <c r="BF332" s="996"/>
      <c r="BG332" s="1010" t="s">
        <v>547</v>
      </c>
      <c r="BH332" s="1010"/>
      <c r="BI332" s="1010"/>
      <c r="BJ332" s="996"/>
      <c r="BK332" s="1010" t="s">
        <v>547</v>
      </c>
      <c r="BL332" s="1010"/>
      <c r="BM332" s="1010"/>
      <c r="BN332" s="996"/>
      <c r="BO332" s="1010"/>
      <c r="BP332" s="1010"/>
      <c r="BQ332" s="1010"/>
      <c r="BS332" s="1010"/>
      <c r="BT332" s="1010"/>
      <c r="BU332" s="1010"/>
      <c r="BW332" s="1010"/>
      <c r="BX332" s="1010"/>
      <c r="BY332" s="1010"/>
      <c r="CA332" s="1010"/>
      <c r="CB332" s="1010"/>
      <c r="CC332" s="1010"/>
      <c r="CE332" s="1010"/>
      <c r="CF332" s="1010"/>
      <c r="CG332" s="1010"/>
      <c r="CI332" s="1010"/>
      <c r="CJ332" s="1010"/>
      <c r="CK332" s="1010"/>
      <c r="CM332" s="1010"/>
      <c r="CN332" s="1010"/>
      <c r="CO332" s="1010"/>
      <c r="CQ332" s="1010"/>
      <c r="CR332" s="1010"/>
      <c r="CS332" s="1010"/>
      <c r="CU332" s="1010"/>
      <c r="CV332" s="1010"/>
      <c r="CW332" s="1010"/>
      <c r="CY332" s="1010"/>
      <c r="CZ332" s="1010"/>
      <c r="DA332" s="1010"/>
      <c r="DC332" s="1010"/>
      <c r="DD332" s="1010"/>
      <c r="DE332" s="1010"/>
      <c r="DG332" s="1010"/>
      <c r="DH332" s="1010"/>
      <c r="DI332" s="1010"/>
      <c r="DK332" s="1010"/>
      <c r="DL332" s="1010"/>
      <c r="DM332" s="1010"/>
      <c r="DO332" s="1010"/>
      <c r="DP332" s="1010"/>
      <c r="DQ332" s="1010"/>
      <c r="DS332" s="1010"/>
      <c r="DT332" s="1010"/>
      <c r="DU332" s="1010"/>
      <c r="DW332" s="1010"/>
      <c r="DX332" s="1010"/>
      <c r="DY332" s="1010"/>
      <c r="EA332" s="1010"/>
      <c r="EB332" s="1010"/>
      <c r="EC332" s="1010"/>
    </row>
    <row r="333" spans="2:133" ht="14.25" customHeight="1">
      <c r="B333" s="1978">
        <f t="shared" si="129"/>
        <v>55396</v>
      </c>
      <c r="C333" s="1010">
        <f t="shared" si="136"/>
        <v>-5.7366654004908924E-7</v>
      </c>
      <c r="D333" s="1010">
        <f t="shared" si="137"/>
        <v>0</v>
      </c>
      <c r="E333" s="1010">
        <f t="shared" si="138"/>
        <v>0</v>
      </c>
      <c r="F333" s="998"/>
      <c r="G333" s="1010">
        <f t="shared" si="134"/>
        <v>-5.7366654004908924E-7</v>
      </c>
      <c r="H333" s="1010"/>
      <c r="I333" s="1010"/>
      <c r="J333" s="996"/>
      <c r="K333" s="1010"/>
      <c r="L333" s="1010"/>
      <c r="M333" s="1010"/>
      <c r="N333" s="996"/>
      <c r="O333" s="1010">
        <f t="shared" si="135"/>
        <v>0</v>
      </c>
      <c r="P333" s="1010"/>
      <c r="Q333" s="1010"/>
      <c r="R333" s="996"/>
      <c r="S333" s="1010"/>
      <c r="T333" s="1010"/>
      <c r="U333" s="1010"/>
      <c r="V333" s="996"/>
      <c r="W333" s="1010" t="s">
        <v>547</v>
      </c>
      <c r="X333" s="1010"/>
      <c r="Y333" s="1010"/>
      <c r="Z333" s="996"/>
      <c r="AA333" s="1010">
        <f t="shared" si="130"/>
        <v>0</v>
      </c>
      <c r="AB333" s="1010"/>
      <c r="AC333" s="1010"/>
      <c r="AD333" s="996"/>
      <c r="AE333" s="1010"/>
      <c r="AF333" s="1010"/>
      <c r="AG333" s="1010"/>
      <c r="AH333" s="996"/>
      <c r="AI333" s="1010" t="s">
        <v>547</v>
      </c>
      <c r="AJ333" s="1010"/>
      <c r="AK333" s="1010"/>
      <c r="AL333" s="996"/>
      <c r="AM333" s="1010" t="s">
        <v>547</v>
      </c>
      <c r="AN333" s="1010"/>
      <c r="AO333" s="1010"/>
      <c r="AP333" s="996"/>
      <c r="AQ333" s="1010" t="s">
        <v>547</v>
      </c>
      <c r="AR333" s="1010"/>
      <c r="AS333" s="1010"/>
      <c r="AT333" s="996"/>
      <c r="AU333" s="1010" t="s">
        <v>547</v>
      </c>
      <c r="AV333" s="1010"/>
      <c r="AW333" s="1010"/>
      <c r="AX333" s="996"/>
      <c r="AY333" s="1010" t="s">
        <v>547</v>
      </c>
      <c r="AZ333" s="1010"/>
      <c r="BA333" s="1010"/>
      <c r="BB333" s="996"/>
      <c r="BC333" s="1010" t="s">
        <v>547</v>
      </c>
      <c r="BD333" s="1010"/>
      <c r="BE333" s="1010"/>
      <c r="BF333" s="996"/>
      <c r="BG333" s="1010" t="s">
        <v>547</v>
      </c>
      <c r="BH333" s="1010"/>
      <c r="BI333" s="1010"/>
      <c r="BJ333" s="996"/>
      <c r="BK333" s="1010" t="s">
        <v>547</v>
      </c>
      <c r="BL333" s="1010"/>
      <c r="BM333" s="1010"/>
      <c r="BN333" s="996"/>
      <c r="BO333" s="1010"/>
      <c r="BP333" s="1010"/>
      <c r="BQ333" s="1010"/>
      <c r="BS333" s="1010"/>
      <c r="BT333" s="1010"/>
      <c r="BU333" s="1010"/>
      <c r="BW333" s="1010"/>
      <c r="BX333" s="1010"/>
      <c r="BY333" s="1010"/>
      <c r="CA333" s="1010"/>
      <c r="CB333" s="1010"/>
      <c r="CC333" s="1010"/>
      <c r="CE333" s="1010"/>
      <c r="CF333" s="1010"/>
      <c r="CG333" s="1010"/>
      <c r="CI333" s="1010"/>
      <c r="CJ333" s="1010"/>
      <c r="CK333" s="1010"/>
      <c r="CM333" s="1010"/>
      <c r="CN333" s="1010"/>
      <c r="CO333" s="1010"/>
      <c r="CQ333" s="1010"/>
      <c r="CR333" s="1010"/>
      <c r="CS333" s="1010"/>
      <c r="CU333" s="1010"/>
      <c r="CV333" s="1010"/>
      <c r="CW333" s="1010"/>
      <c r="CY333" s="1010"/>
      <c r="CZ333" s="1010"/>
      <c r="DA333" s="1010"/>
      <c r="DC333" s="1010"/>
      <c r="DD333" s="1010"/>
      <c r="DE333" s="1010"/>
      <c r="DG333" s="1010"/>
      <c r="DH333" s="1010"/>
      <c r="DI333" s="1010"/>
      <c r="DK333" s="1010"/>
      <c r="DL333" s="1010"/>
      <c r="DM333" s="1010"/>
      <c r="DO333" s="1010"/>
      <c r="DP333" s="1010"/>
      <c r="DQ333" s="1010"/>
      <c r="DS333" s="1010"/>
      <c r="DT333" s="1010"/>
      <c r="DU333" s="1010"/>
      <c r="DW333" s="1010"/>
      <c r="DX333" s="1010"/>
      <c r="DY333" s="1010"/>
      <c r="EA333" s="1010"/>
      <c r="EB333" s="1010"/>
      <c r="EC333" s="1010"/>
    </row>
    <row r="334" spans="2:133" ht="14.25" customHeight="1">
      <c r="B334" s="1978">
        <f t="shared" si="129"/>
        <v>55426</v>
      </c>
      <c r="C334" s="1010">
        <f t="shared" si="136"/>
        <v>-5.7366654004908924E-7</v>
      </c>
      <c r="D334" s="1010">
        <f t="shared" si="137"/>
        <v>0</v>
      </c>
      <c r="E334" s="1010">
        <f t="shared" si="138"/>
        <v>0</v>
      </c>
      <c r="F334" s="998"/>
      <c r="G334" s="1010">
        <f t="shared" si="134"/>
        <v>-5.7366654004908924E-7</v>
      </c>
      <c r="H334" s="1010"/>
      <c r="I334" s="1010"/>
      <c r="J334" s="996"/>
      <c r="K334" s="1010"/>
      <c r="L334" s="1010"/>
      <c r="M334" s="1010"/>
      <c r="N334" s="996"/>
      <c r="O334" s="1010">
        <f t="shared" si="135"/>
        <v>0</v>
      </c>
      <c r="P334" s="1010"/>
      <c r="Q334" s="1010"/>
      <c r="R334" s="996"/>
      <c r="S334" s="1010"/>
      <c r="T334" s="1010"/>
      <c r="U334" s="1010"/>
      <c r="V334" s="996"/>
      <c r="W334" s="1010" t="s">
        <v>547</v>
      </c>
      <c r="X334" s="1010"/>
      <c r="Y334" s="1010"/>
      <c r="Z334" s="996"/>
      <c r="AA334" s="1010">
        <f t="shared" si="130"/>
        <v>0</v>
      </c>
      <c r="AB334" s="1010"/>
      <c r="AC334" s="1010"/>
      <c r="AD334" s="996"/>
      <c r="AE334" s="1010"/>
      <c r="AF334" s="1010"/>
      <c r="AG334" s="1010"/>
      <c r="AH334" s="996"/>
      <c r="AI334" s="1010" t="s">
        <v>547</v>
      </c>
      <c r="AJ334" s="1010"/>
      <c r="AK334" s="1010"/>
      <c r="AL334" s="996"/>
      <c r="AM334" s="1010" t="s">
        <v>547</v>
      </c>
      <c r="AN334" s="1010"/>
      <c r="AO334" s="1010"/>
      <c r="AP334" s="996"/>
      <c r="AQ334" s="1010" t="s">
        <v>547</v>
      </c>
      <c r="AR334" s="1010"/>
      <c r="AS334" s="1010"/>
      <c r="AT334" s="996"/>
      <c r="AU334" s="1010" t="s">
        <v>547</v>
      </c>
      <c r="AV334" s="1010"/>
      <c r="AW334" s="1010"/>
      <c r="AX334" s="996"/>
      <c r="AY334" s="1010" t="s">
        <v>547</v>
      </c>
      <c r="AZ334" s="1010"/>
      <c r="BA334" s="1010"/>
      <c r="BB334" s="996"/>
      <c r="BC334" s="1010" t="s">
        <v>547</v>
      </c>
      <c r="BD334" s="1010"/>
      <c r="BE334" s="1010"/>
      <c r="BF334" s="996"/>
      <c r="BG334" s="1010" t="s">
        <v>547</v>
      </c>
      <c r="BH334" s="1010"/>
      <c r="BI334" s="1010"/>
      <c r="BJ334" s="996"/>
      <c r="BK334" s="1010" t="s">
        <v>547</v>
      </c>
      <c r="BL334" s="1010"/>
      <c r="BM334" s="1010"/>
      <c r="BN334" s="996"/>
      <c r="BO334" s="1010"/>
      <c r="BP334" s="1010"/>
      <c r="BQ334" s="1010"/>
      <c r="BS334" s="1010"/>
      <c r="BT334" s="1010"/>
      <c r="BU334" s="1010"/>
      <c r="BW334" s="1010"/>
      <c r="BX334" s="1010"/>
      <c r="BY334" s="1010"/>
      <c r="CA334" s="1010"/>
      <c r="CB334" s="1010"/>
      <c r="CC334" s="1010"/>
      <c r="CE334" s="1010"/>
      <c r="CF334" s="1010"/>
      <c r="CG334" s="1010"/>
      <c r="CI334" s="1010"/>
      <c r="CJ334" s="1010"/>
      <c r="CK334" s="1010"/>
      <c r="CM334" s="1010"/>
      <c r="CN334" s="1010"/>
      <c r="CO334" s="1010"/>
      <c r="CQ334" s="1010"/>
      <c r="CR334" s="1010"/>
      <c r="CS334" s="1010"/>
      <c r="CU334" s="1010"/>
      <c r="CV334" s="1010"/>
      <c r="CW334" s="1010"/>
      <c r="CY334" s="1010"/>
      <c r="CZ334" s="1010"/>
      <c r="DA334" s="1010"/>
      <c r="DC334" s="1010"/>
      <c r="DD334" s="1010"/>
      <c r="DE334" s="1010"/>
      <c r="DG334" s="1010"/>
      <c r="DH334" s="1010"/>
      <c r="DI334" s="1010"/>
      <c r="DK334" s="1010"/>
      <c r="DL334" s="1010"/>
      <c r="DM334" s="1010"/>
      <c r="DO334" s="1010"/>
      <c r="DP334" s="1010"/>
      <c r="DQ334" s="1010"/>
      <c r="DS334" s="1010"/>
      <c r="DT334" s="1010"/>
      <c r="DU334" s="1010"/>
      <c r="DW334" s="1010"/>
      <c r="DX334" s="1010"/>
      <c r="DY334" s="1010"/>
      <c r="EA334" s="1010"/>
      <c r="EB334" s="1010"/>
      <c r="EC334" s="1010"/>
    </row>
    <row r="335" spans="2:133" ht="14.25" customHeight="1">
      <c r="B335" s="1978">
        <f t="shared" ref="B335:B346" si="139">EOMONTH(B334,1)</f>
        <v>55457</v>
      </c>
      <c r="C335" s="1010">
        <f t="shared" si="136"/>
        <v>-5.7366654004908924E-7</v>
      </c>
      <c r="D335" s="1010">
        <f t="shared" si="137"/>
        <v>0</v>
      </c>
      <c r="E335" s="1010">
        <f t="shared" si="138"/>
        <v>0</v>
      </c>
      <c r="F335" s="998"/>
      <c r="G335" s="1010">
        <f t="shared" si="134"/>
        <v>-5.7366654004908924E-7</v>
      </c>
      <c r="H335" s="1010"/>
      <c r="I335" s="1010"/>
      <c r="J335" s="996"/>
      <c r="K335" s="1010"/>
      <c r="L335" s="1010"/>
      <c r="M335" s="1010"/>
      <c r="N335" s="996"/>
      <c r="O335" s="1010">
        <f t="shared" si="135"/>
        <v>0</v>
      </c>
      <c r="P335" s="1010"/>
      <c r="Q335" s="1010"/>
      <c r="R335" s="996"/>
      <c r="S335" s="1010"/>
      <c r="T335" s="1010"/>
      <c r="U335" s="1010"/>
      <c r="V335" s="996"/>
      <c r="W335" s="1010" t="s">
        <v>547</v>
      </c>
      <c r="X335" s="1010"/>
      <c r="Y335" s="1010"/>
      <c r="Z335" s="996"/>
      <c r="AA335" s="1010">
        <f t="shared" ref="AA335:AA346" si="140">AA334-AB334</f>
        <v>0</v>
      </c>
      <c r="AB335" s="1010"/>
      <c r="AC335" s="1010"/>
      <c r="AD335" s="996"/>
      <c r="AE335" s="1010"/>
      <c r="AF335" s="1010"/>
      <c r="AG335" s="1010"/>
      <c r="AH335" s="996"/>
      <c r="AI335" s="1010" t="s">
        <v>547</v>
      </c>
      <c r="AJ335" s="1010"/>
      <c r="AK335" s="1010"/>
      <c r="AL335" s="996"/>
      <c r="AM335" s="1010" t="s">
        <v>547</v>
      </c>
      <c r="AN335" s="1010"/>
      <c r="AO335" s="1010"/>
      <c r="AP335" s="996"/>
      <c r="AQ335" s="1010" t="s">
        <v>547</v>
      </c>
      <c r="AR335" s="1010"/>
      <c r="AS335" s="1010"/>
      <c r="AT335" s="996"/>
      <c r="AU335" s="1010" t="s">
        <v>547</v>
      </c>
      <c r="AV335" s="1010"/>
      <c r="AW335" s="1010"/>
      <c r="AX335" s="996"/>
      <c r="AY335" s="1010" t="s">
        <v>547</v>
      </c>
      <c r="AZ335" s="1010"/>
      <c r="BA335" s="1010"/>
      <c r="BB335" s="996"/>
      <c r="BC335" s="1010" t="s">
        <v>547</v>
      </c>
      <c r="BD335" s="1010"/>
      <c r="BE335" s="1010"/>
      <c r="BF335" s="996"/>
      <c r="BG335" s="1010" t="s">
        <v>547</v>
      </c>
      <c r="BH335" s="1010"/>
      <c r="BI335" s="1010"/>
      <c r="BJ335" s="996"/>
      <c r="BK335" s="1010" t="s">
        <v>547</v>
      </c>
      <c r="BL335" s="1010"/>
      <c r="BM335" s="1010"/>
      <c r="BN335" s="996"/>
      <c r="BO335" s="1010"/>
      <c r="BP335" s="1010"/>
      <c r="BQ335" s="1010"/>
      <c r="BS335" s="1010"/>
      <c r="BT335" s="1010"/>
      <c r="BU335" s="1010"/>
      <c r="BW335" s="1010"/>
      <c r="BX335" s="1010"/>
      <c r="BY335" s="1010"/>
      <c r="CA335" s="1010"/>
      <c r="CB335" s="1010"/>
      <c r="CC335" s="1010"/>
      <c r="CE335" s="1010"/>
      <c r="CF335" s="1010"/>
      <c r="CG335" s="1010"/>
      <c r="CI335" s="1010"/>
      <c r="CJ335" s="1010"/>
      <c r="CK335" s="1010"/>
      <c r="CM335" s="1010"/>
      <c r="CN335" s="1010"/>
      <c r="CO335" s="1010"/>
      <c r="CQ335" s="1010"/>
      <c r="CR335" s="1010"/>
      <c r="CS335" s="1010"/>
      <c r="CU335" s="1010"/>
      <c r="CV335" s="1010"/>
      <c r="CW335" s="1010"/>
      <c r="CY335" s="1010"/>
      <c r="CZ335" s="1010"/>
      <c r="DA335" s="1010"/>
      <c r="DC335" s="1010"/>
      <c r="DD335" s="1010"/>
      <c r="DE335" s="1010"/>
      <c r="DG335" s="1010"/>
      <c r="DH335" s="1010"/>
      <c r="DI335" s="1010"/>
      <c r="DK335" s="1010"/>
      <c r="DL335" s="1010"/>
      <c r="DM335" s="1010"/>
      <c r="DO335" s="1010"/>
      <c r="DP335" s="1010"/>
      <c r="DQ335" s="1010"/>
      <c r="DS335" s="1010"/>
      <c r="DT335" s="1010"/>
      <c r="DU335" s="1010"/>
      <c r="DW335" s="1010"/>
      <c r="DX335" s="1010"/>
      <c r="DY335" s="1010"/>
      <c r="EA335" s="1010"/>
      <c r="EB335" s="1010"/>
      <c r="EC335" s="1010"/>
    </row>
    <row r="336" spans="2:133" ht="14.25" customHeight="1">
      <c r="B336" s="1978">
        <f t="shared" si="139"/>
        <v>55487</v>
      </c>
      <c r="C336" s="1010">
        <f t="shared" si="136"/>
        <v>-5.7366654004908924E-7</v>
      </c>
      <c r="D336" s="1010">
        <f t="shared" si="137"/>
        <v>0</v>
      </c>
      <c r="E336" s="1010">
        <f t="shared" si="138"/>
        <v>0</v>
      </c>
      <c r="F336" s="998"/>
      <c r="G336" s="1010">
        <f t="shared" ref="G336:G346" si="141">G335-H335</f>
        <v>-5.7366654004908924E-7</v>
      </c>
      <c r="H336" s="1010"/>
      <c r="I336" s="1010"/>
      <c r="J336" s="996"/>
      <c r="K336" s="1010"/>
      <c r="L336" s="1010"/>
      <c r="M336" s="1010"/>
      <c r="N336" s="996"/>
      <c r="O336" s="1010">
        <f t="shared" ref="O336:O346" si="142">O335-P335</f>
        <v>0</v>
      </c>
      <c r="P336" s="1010"/>
      <c r="Q336" s="1010"/>
      <c r="R336" s="996"/>
      <c r="S336" s="1010"/>
      <c r="T336" s="1010"/>
      <c r="U336" s="1010"/>
      <c r="V336" s="996"/>
      <c r="W336" s="1010" t="s">
        <v>547</v>
      </c>
      <c r="X336" s="1010"/>
      <c r="Y336" s="1010"/>
      <c r="Z336" s="996"/>
      <c r="AA336" s="1010">
        <f t="shared" si="140"/>
        <v>0</v>
      </c>
      <c r="AB336" s="1010"/>
      <c r="AC336" s="1010"/>
      <c r="AD336" s="996"/>
      <c r="AE336" s="1010"/>
      <c r="AF336" s="1010"/>
      <c r="AG336" s="1010"/>
      <c r="AH336" s="996"/>
      <c r="AI336" s="1010" t="s">
        <v>547</v>
      </c>
      <c r="AJ336" s="1010"/>
      <c r="AK336" s="1010"/>
      <c r="AL336" s="996"/>
      <c r="AM336" s="1010" t="s">
        <v>547</v>
      </c>
      <c r="AN336" s="1010"/>
      <c r="AO336" s="1010"/>
      <c r="AP336" s="996"/>
      <c r="AQ336" s="1010" t="s">
        <v>547</v>
      </c>
      <c r="AR336" s="1010"/>
      <c r="AS336" s="1010"/>
      <c r="AT336" s="996"/>
      <c r="AU336" s="1010" t="s">
        <v>547</v>
      </c>
      <c r="AV336" s="1010"/>
      <c r="AW336" s="1010"/>
      <c r="AX336" s="996"/>
      <c r="AY336" s="1010" t="s">
        <v>547</v>
      </c>
      <c r="AZ336" s="1010"/>
      <c r="BA336" s="1010"/>
      <c r="BB336" s="996"/>
      <c r="BC336" s="1010" t="s">
        <v>547</v>
      </c>
      <c r="BD336" s="1010"/>
      <c r="BE336" s="1010"/>
      <c r="BF336" s="996"/>
      <c r="BG336" s="1010" t="s">
        <v>547</v>
      </c>
      <c r="BH336" s="1010"/>
      <c r="BI336" s="1010"/>
      <c r="BJ336" s="996"/>
      <c r="BK336" s="1010" t="s">
        <v>547</v>
      </c>
      <c r="BL336" s="1010"/>
      <c r="BM336" s="1010"/>
      <c r="BN336" s="996"/>
      <c r="BO336" s="1010"/>
      <c r="BP336" s="1010"/>
      <c r="BQ336" s="1010"/>
      <c r="BS336" s="1010"/>
      <c r="BT336" s="1010"/>
      <c r="BU336" s="1010"/>
      <c r="BW336" s="1010"/>
      <c r="BX336" s="1010"/>
      <c r="BY336" s="1010"/>
      <c r="CA336" s="1010"/>
      <c r="CB336" s="1010"/>
      <c r="CC336" s="1010"/>
      <c r="CE336" s="1010"/>
      <c r="CF336" s="1010"/>
      <c r="CG336" s="1010"/>
      <c r="CI336" s="1010"/>
      <c r="CJ336" s="1010"/>
      <c r="CK336" s="1010"/>
      <c r="CM336" s="1010"/>
      <c r="CN336" s="1010"/>
      <c r="CO336" s="1010"/>
      <c r="CQ336" s="1010"/>
      <c r="CR336" s="1010"/>
      <c r="CS336" s="1010"/>
      <c r="CU336" s="1010"/>
      <c r="CV336" s="1010"/>
      <c r="CW336" s="1010"/>
      <c r="CY336" s="1010"/>
      <c r="CZ336" s="1010"/>
      <c r="DA336" s="1010"/>
      <c r="DC336" s="1010"/>
      <c r="DD336" s="1010"/>
      <c r="DE336" s="1010"/>
      <c r="DG336" s="1010"/>
      <c r="DH336" s="1010"/>
      <c r="DI336" s="1010"/>
      <c r="DK336" s="1010"/>
      <c r="DL336" s="1010"/>
      <c r="DM336" s="1010"/>
      <c r="DO336" s="1010"/>
      <c r="DP336" s="1010"/>
      <c r="DQ336" s="1010"/>
      <c r="DS336" s="1010"/>
      <c r="DT336" s="1010"/>
      <c r="DU336" s="1010"/>
      <c r="DW336" s="1010"/>
      <c r="DX336" s="1010"/>
      <c r="DY336" s="1010"/>
      <c r="EA336" s="1010"/>
      <c r="EB336" s="1010"/>
      <c r="EC336" s="1010"/>
    </row>
    <row r="337" spans="2:133" ht="14.25" customHeight="1">
      <c r="B337" s="1978">
        <f t="shared" si="139"/>
        <v>55518</v>
      </c>
      <c r="C337" s="1010">
        <f t="shared" si="136"/>
        <v>-5.7366654004908924E-7</v>
      </c>
      <c r="D337" s="1010">
        <f t="shared" si="137"/>
        <v>0</v>
      </c>
      <c r="E337" s="1010">
        <f t="shared" si="138"/>
        <v>0</v>
      </c>
      <c r="F337" s="998"/>
      <c r="G337" s="1010">
        <f t="shared" si="141"/>
        <v>-5.7366654004908924E-7</v>
      </c>
      <c r="H337" s="1010"/>
      <c r="I337" s="1010"/>
      <c r="J337" s="996"/>
      <c r="K337" s="1010"/>
      <c r="L337" s="1010"/>
      <c r="M337" s="1010"/>
      <c r="N337" s="996"/>
      <c r="O337" s="1010">
        <f t="shared" si="142"/>
        <v>0</v>
      </c>
      <c r="P337" s="1010"/>
      <c r="Q337" s="1010"/>
      <c r="R337" s="996"/>
      <c r="S337" s="1010"/>
      <c r="T337" s="1010"/>
      <c r="U337" s="1010"/>
      <c r="V337" s="996"/>
      <c r="W337" s="1010" t="s">
        <v>547</v>
      </c>
      <c r="X337" s="1010"/>
      <c r="Y337" s="1010"/>
      <c r="Z337" s="996"/>
      <c r="AA337" s="1010">
        <f t="shared" si="140"/>
        <v>0</v>
      </c>
      <c r="AB337" s="1010"/>
      <c r="AC337" s="1010"/>
      <c r="AD337" s="996"/>
      <c r="AE337" s="1010"/>
      <c r="AF337" s="1010"/>
      <c r="AG337" s="1010"/>
      <c r="AH337" s="996"/>
      <c r="AI337" s="1010" t="s">
        <v>547</v>
      </c>
      <c r="AJ337" s="1010"/>
      <c r="AK337" s="1010"/>
      <c r="AL337" s="996"/>
      <c r="AM337" s="1010" t="s">
        <v>547</v>
      </c>
      <c r="AN337" s="1010"/>
      <c r="AO337" s="1010"/>
      <c r="AP337" s="996"/>
      <c r="AQ337" s="1010" t="s">
        <v>547</v>
      </c>
      <c r="AR337" s="1010"/>
      <c r="AS337" s="1010"/>
      <c r="AT337" s="996"/>
      <c r="AU337" s="1010" t="s">
        <v>547</v>
      </c>
      <c r="AV337" s="1010"/>
      <c r="AW337" s="1010"/>
      <c r="AX337" s="996"/>
      <c r="AY337" s="1010" t="s">
        <v>547</v>
      </c>
      <c r="AZ337" s="1010"/>
      <c r="BA337" s="1010"/>
      <c r="BB337" s="996"/>
      <c r="BC337" s="1010" t="s">
        <v>547</v>
      </c>
      <c r="BD337" s="1010"/>
      <c r="BE337" s="1010"/>
      <c r="BF337" s="996"/>
      <c r="BG337" s="1010" t="s">
        <v>547</v>
      </c>
      <c r="BH337" s="1010"/>
      <c r="BI337" s="1010"/>
      <c r="BJ337" s="996"/>
      <c r="BK337" s="1010" t="s">
        <v>547</v>
      </c>
      <c r="BL337" s="1010"/>
      <c r="BM337" s="1010"/>
      <c r="BN337" s="996"/>
      <c r="BO337" s="1010"/>
      <c r="BP337" s="1010"/>
      <c r="BQ337" s="1010"/>
      <c r="BS337" s="1010"/>
      <c r="BT337" s="1010"/>
      <c r="BU337" s="1010"/>
      <c r="BW337" s="1010"/>
      <c r="BX337" s="1010"/>
      <c r="BY337" s="1010"/>
      <c r="CA337" s="1010"/>
      <c r="CB337" s="1010"/>
      <c r="CC337" s="1010"/>
      <c r="CE337" s="1010"/>
      <c r="CF337" s="1010"/>
      <c r="CG337" s="1010"/>
      <c r="CI337" s="1010"/>
      <c r="CJ337" s="1010"/>
      <c r="CK337" s="1010"/>
      <c r="CM337" s="1010"/>
      <c r="CN337" s="1010"/>
      <c r="CO337" s="1010"/>
      <c r="CQ337" s="1010"/>
      <c r="CR337" s="1010"/>
      <c r="CS337" s="1010"/>
      <c r="CU337" s="1010"/>
      <c r="CV337" s="1010"/>
      <c r="CW337" s="1010"/>
      <c r="CY337" s="1010"/>
      <c r="CZ337" s="1010"/>
      <c r="DA337" s="1010"/>
      <c r="DC337" s="1010"/>
      <c r="DD337" s="1010"/>
      <c r="DE337" s="1010"/>
      <c r="DG337" s="1010"/>
      <c r="DH337" s="1010"/>
      <c r="DI337" s="1010"/>
      <c r="DK337" s="1010"/>
      <c r="DL337" s="1010"/>
      <c r="DM337" s="1010"/>
      <c r="DO337" s="1010"/>
      <c r="DP337" s="1010"/>
      <c r="DQ337" s="1010"/>
      <c r="DS337" s="1010"/>
      <c r="DT337" s="1010"/>
      <c r="DU337" s="1010"/>
      <c r="DW337" s="1010"/>
      <c r="DX337" s="1010"/>
      <c r="DY337" s="1010"/>
      <c r="EA337" s="1010"/>
      <c r="EB337" s="1010"/>
      <c r="EC337" s="1010"/>
    </row>
    <row r="338" spans="2:133" ht="14.25" customHeight="1">
      <c r="B338" s="1978">
        <f t="shared" si="139"/>
        <v>55549</v>
      </c>
      <c r="C338" s="1010">
        <f t="shared" si="136"/>
        <v>-5.7366654004908924E-7</v>
      </c>
      <c r="D338" s="1010">
        <f t="shared" si="137"/>
        <v>0</v>
      </c>
      <c r="E338" s="1010">
        <f t="shared" si="138"/>
        <v>0</v>
      </c>
      <c r="F338" s="998"/>
      <c r="G338" s="1010">
        <f t="shared" si="141"/>
        <v>-5.7366654004908924E-7</v>
      </c>
      <c r="H338" s="1010"/>
      <c r="I338" s="1010"/>
      <c r="J338" s="996"/>
      <c r="K338" s="1010"/>
      <c r="L338" s="1010"/>
      <c r="M338" s="1010"/>
      <c r="N338" s="996"/>
      <c r="O338" s="1010">
        <f t="shared" si="142"/>
        <v>0</v>
      </c>
      <c r="P338" s="1010"/>
      <c r="Q338" s="1010"/>
      <c r="R338" s="996"/>
      <c r="S338" s="1010"/>
      <c r="T338" s="1010"/>
      <c r="U338" s="1010"/>
      <c r="V338" s="996"/>
      <c r="W338" s="1010" t="s">
        <v>547</v>
      </c>
      <c r="X338" s="1010"/>
      <c r="Y338" s="1010"/>
      <c r="Z338" s="996"/>
      <c r="AA338" s="1010">
        <f t="shared" si="140"/>
        <v>0</v>
      </c>
      <c r="AB338" s="1010"/>
      <c r="AC338" s="1010"/>
      <c r="AD338" s="996"/>
      <c r="AE338" s="1010"/>
      <c r="AF338" s="1010"/>
      <c r="AG338" s="1010"/>
      <c r="AH338" s="996"/>
      <c r="AI338" s="1010" t="s">
        <v>547</v>
      </c>
      <c r="AJ338" s="1010"/>
      <c r="AK338" s="1010"/>
      <c r="AL338" s="996"/>
      <c r="AM338" s="1010" t="s">
        <v>547</v>
      </c>
      <c r="AN338" s="1010"/>
      <c r="AO338" s="1010"/>
      <c r="AP338" s="996"/>
      <c r="AQ338" s="1010" t="s">
        <v>547</v>
      </c>
      <c r="AR338" s="1010"/>
      <c r="AS338" s="1010"/>
      <c r="AT338" s="996"/>
      <c r="AU338" s="1010" t="s">
        <v>547</v>
      </c>
      <c r="AV338" s="1010"/>
      <c r="AW338" s="1010"/>
      <c r="AX338" s="996"/>
      <c r="AY338" s="1010" t="s">
        <v>547</v>
      </c>
      <c r="AZ338" s="1010"/>
      <c r="BA338" s="1010"/>
      <c r="BB338" s="996"/>
      <c r="BC338" s="1010" t="s">
        <v>547</v>
      </c>
      <c r="BD338" s="1010"/>
      <c r="BE338" s="1010"/>
      <c r="BF338" s="996"/>
      <c r="BG338" s="1010" t="s">
        <v>547</v>
      </c>
      <c r="BH338" s="1010"/>
      <c r="BI338" s="1010"/>
      <c r="BJ338" s="996"/>
      <c r="BK338" s="1010" t="s">
        <v>547</v>
      </c>
      <c r="BL338" s="1010"/>
      <c r="BM338" s="1010"/>
      <c r="BN338" s="996"/>
      <c r="BO338" s="1010"/>
      <c r="BP338" s="1010"/>
      <c r="BQ338" s="1010"/>
      <c r="BS338" s="1010"/>
      <c r="BT338" s="1010"/>
      <c r="BU338" s="1010"/>
      <c r="BW338" s="1010"/>
      <c r="BX338" s="1010"/>
      <c r="BY338" s="1010"/>
      <c r="CA338" s="1010"/>
      <c r="CB338" s="1010"/>
      <c r="CC338" s="1010"/>
      <c r="CE338" s="1010"/>
      <c r="CF338" s="1010"/>
      <c r="CG338" s="1010"/>
      <c r="CI338" s="1010"/>
      <c r="CJ338" s="1010"/>
      <c r="CK338" s="1010"/>
      <c r="CM338" s="1010"/>
      <c r="CN338" s="1010"/>
      <c r="CO338" s="1010"/>
      <c r="CQ338" s="1010"/>
      <c r="CR338" s="1010"/>
      <c r="CS338" s="1010"/>
      <c r="CU338" s="1010"/>
      <c r="CV338" s="1010"/>
      <c r="CW338" s="1010"/>
      <c r="CY338" s="1010"/>
      <c r="CZ338" s="1010"/>
      <c r="DA338" s="1010"/>
      <c r="DC338" s="1010"/>
      <c r="DD338" s="1010"/>
      <c r="DE338" s="1010"/>
      <c r="DG338" s="1010"/>
      <c r="DH338" s="1010"/>
      <c r="DI338" s="1010"/>
      <c r="DK338" s="1010"/>
      <c r="DL338" s="1010"/>
      <c r="DM338" s="1010"/>
      <c r="DO338" s="1010"/>
      <c r="DP338" s="1010"/>
      <c r="DQ338" s="1010"/>
      <c r="DS338" s="1010"/>
      <c r="DT338" s="1010"/>
      <c r="DU338" s="1010"/>
      <c r="DW338" s="1010"/>
      <c r="DX338" s="1010"/>
      <c r="DY338" s="1010"/>
      <c r="EA338" s="1010"/>
      <c r="EB338" s="1010"/>
      <c r="EC338" s="1010"/>
    </row>
    <row r="339" spans="2:133" ht="14.25" customHeight="1">
      <c r="B339" s="1978">
        <f t="shared" si="139"/>
        <v>55578</v>
      </c>
      <c r="C339" s="1010">
        <f t="shared" si="136"/>
        <v>-5.7366654004908924E-7</v>
      </c>
      <c r="D339" s="1010">
        <f t="shared" si="137"/>
        <v>0</v>
      </c>
      <c r="E339" s="1010">
        <f t="shared" si="138"/>
        <v>0</v>
      </c>
      <c r="F339" s="998"/>
      <c r="G339" s="1010">
        <f t="shared" si="141"/>
        <v>-5.7366654004908924E-7</v>
      </c>
      <c r="H339" s="1010"/>
      <c r="I339" s="1010"/>
      <c r="J339" s="996"/>
      <c r="K339" s="1010"/>
      <c r="L339" s="1010"/>
      <c r="M339" s="1010"/>
      <c r="N339" s="996"/>
      <c r="O339" s="1010">
        <f t="shared" si="142"/>
        <v>0</v>
      </c>
      <c r="P339" s="1010"/>
      <c r="Q339" s="1010"/>
      <c r="R339" s="996"/>
      <c r="S339" s="1010"/>
      <c r="T339" s="1010"/>
      <c r="U339" s="1010"/>
      <c r="V339" s="996"/>
      <c r="W339" s="1010" t="s">
        <v>547</v>
      </c>
      <c r="X339" s="1010"/>
      <c r="Y339" s="1010"/>
      <c r="Z339" s="996"/>
      <c r="AA339" s="1010">
        <f t="shared" si="140"/>
        <v>0</v>
      </c>
      <c r="AB339" s="1010"/>
      <c r="AC339" s="1010"/>
      <c r="AD339" s="996"/>
      <c r="AE339" s="1010"/>
      <c r="AF339" s="1010"/>
      <c r="AG339" s="1010"/>
      <c r="AH339" s="996"/>
      <c r="AI339" s="1010" t="s">
        <v>547</v>
      </c>
      <c r="AJ339" s="1010"/>
      <c r="AK339" s="1010"/>
      <c r="AL339" s="996"/>
      <c r="AM339" s="1010" t="s">
        <v>547</v>
      </c>
      <c r="AN339" s="1010"/>
      <c r="AO339" s="1010"/>
      <c r="AP339" s="996"/>
      <c r="AQ339" s="1010" t="s">
        <v>547</v>
      </c>
      <c r="AR339" s="1010"/>
      <c r="AS339" s="1010"/>
      <c r="AT339" s="996"/>
      <c r="AU339" s="1010" t="s">
        <v>547</v>
      </c>
      <c r="AV339" s="1010"/>
      <c r="AW339" s="1010"/>
      <c r="AX339" s="996"/>
      <c r="AY339" s="1010" t="s">
        <v>547</v>
      </c>
      <c r="AZ339" s="1010"/>
      <c r="BA339" s="1010"/>
      <c r="BB339" s="996"/>
      <c r="BC339" s="1010" t="s">
        <v>547</v>
      </c>
      <c r="BD339" s="1010"/>
      <c r="BE339" s="1010"/>
      <c r="BF339" s="996"/>
      <c r="BG339" s="1010" t="s">
        <v>547</v>
      </c>
      <c r="BH339" s="1010"/>
      <c r="BI339" s="1010"/>
      <c r="BJ339" s="996"/>
      <c r="BK339" s="1010" t="s">
        <v>547</v>
      </c>
      <c r="BL339" s="1010"/>
      <c r="BM339" s="1010"/>
      <c r="BN339" s="996"/>
      <c r="BO339" s="1010"/>
      <c r="BP339" s="1010"/>
      <c r="BQ339" s="1010"/>
      <c r="BS339" s="1010"/>
      <c r="BT339" s="1010"/>
      <c r="BU339" s="1010"/>
      <c r="BW339" s="1010"/>
      <c r="BX339" s="1010"/>
      <c r="BY339" s="1010"/>
      <c r="CA339" s="1010"/>
      <c r="CB339" s="1010"/>
      <c r="CC339" s="1010"/>
      <c r="CE339" s="1010"/>
      <c r="CF339" s="1010"/>
      <c r="CG339" s="1010"/>
      <c r="CI339" s="1010"/>
      <c r="CJ339" s="1010"/>
      <c r="CK339" s="1010"/>
      <c r="CM339" s="1010"/>
      <c r="CN339" s="1010"/>
      <c r="CO339" s="1010"/>
      <c r="CQ339" s="1010"/>
      <c r="CR339" s="1010"/>
      <c r="CS339" s="1010"/>
      <c r="CU339" s="1010"/>
      <c r="CV339" s="1010"/>
      <c r="CW339" s="1010"/>
      <c r="CY339" s="1010"/>
      <c r="CZ339" s="1010"/>
      <c r="DA339" s="1010"/>
      <c r="DC339" s="1010"/>
      <c r="DD339" s="1010"/>
      <c r="DE339" s="1010"/>
      <c r="DG339" s="1010"/>
      <c r="DH339" s="1010"/>
      <c r="DI339" s="1010"/>
      <c r="DK339" s="1010"/>
      <c r="DL339" s="1010"/>
      <c r="DM339" s="1010"/>
      <c r="DO339" s="1010"/>
      <c r="DP339" s="1010"/>
      <c r="DQ339" s="1010"/>
      <c r="DS339" s="1010"/>
      <c r="DT339" s="1010"/>
      <c r="DU339" s="1010"/>
      <c r="DW339" s="1010"/>
      <c r="DX339" s="1010"/>
      <c r="DY339" s="1010"/>
      <c r="EA339" s="1010"/>
      <c r="EB339" s="1010"/>
      <c r="EC339" s="1010"/>
    </row>
    <row r="340" spans="2:133" ht="14.25" customHeight="1">
      <c r="B340" s="1978">
        <f t="shared" si="139"/>
        <v>55609</v>
      </c>
      <c r="C340" s="1010">
        <f t="shared" si="136"/>
        <v>-5.7366654004908924E-7</v>
      </c>
      <c r="D340" s="1010">
        <f t="shared" si="137"/>
        <v>0</v>
      </c>
      <c r="E340" s="1010">
        <f t="shared" si="138"/>
        <v>0</v>
      </c>
      <c r="F340" s="998"/>
      <c r="G340" s="1010">
        <f t="shared" si="141"/>
        <v>-5.7366654004908924E-7</v>
      </c>
      <c r="H340" s="1010"/>
      <c r="I340" s="1010"/>
      <c r="J340" s="996"/>
      <c r="K340" s="1010"/>
      <c r="L340" s="1010"/>
      <c r="M340" s="1010"/>
      <c r="N340" s="996"/>
      <c r="O340" s="1010">
        <f t="shared" si="142"/>
        <v>0</v>
      </c>
      <c r="P340" s="1010"/>
      <c r="Q340" s="1010"/>
      <c r="R340" s="996"/>
      <c r="S340" s="1010"/>
      <c r="T340" s="1010"/>
      <c r="U340" s="1010"/>
      <c r="V340" s="996"/>
      <c r="W340" s="1010" t="s">
        <v>547</v>
      </c>
      <c r="X340" s="1010"/>
      <c r="Y340" s="1010"/>
      <c r="Z340" s="996"/>
      <c r="AA340" s="1010">
        <f t="shared" si="140"/>
        <v>0</v>
      </c>
      <c r="AB340" s="1010"/>
      <c r="AC340" s="1010"/>
      <c r="AD340" s="996"/>
      <c r="AE340" s="1010"/>
      <c r="AF340" s="1010"/>
      <c r="AG340" s="1010"/>
      <c r="AH340" s="996"/>
      <c r="AI340" s="1010" t="s">
        <v>547</v>
      </c>
      <c r="AJ340" s="1010"/>
      <c r="AK340" s="1010"/>
      <c r="AL340" s="996"/>
      <c r="AM340" s="1010" t="s">
        <v>547</v>
      </c>
      <c r="AN340" s="1010"/>
      <c r="AO340" s="1010"/>
      <c r="AP340" s="996"/>
      <c r="AQ340" s="1010" t="s">
        <v>547</v>
      </c>
      <c r="AR340" s="1010"/>
      <c r="AS340" s="1010"/>
      <c r="AT340" s="996"/>
      <c r="AU340" s="1010" t="s">
        <v>547</v>
      </c>
      <c r="AV340" s="1010"/>
      <c r="AW340" s="1010"/>
      <c r="AX340" s="996"/>
      <c r="AY340" s="1010" t="s">
        <v>547</v>
      </c>
      <c r="AZ340" s="1010"/>
      <c r="BA340" s="1010"/>
      <c r="BB340" s="996"/>
      <c r="BC340" s="1010" t="s">
        <v>547</v>
      </c>
      <c r="BD340" s="1010"/>
      <c r="BE340" s="1010"/>
      <c r="BF340" s="996"/>
      <c r="BG340" s="1010" t="s">
        <v>547</v>
      </c>
      <c r="BH340" s="1010"/>
      <c r="BI340" s="1010"/>
      <c r="BJ340" s="996"/>
      <c r="BK340" s="1010" t="s">
        <v>547</v>
      </c>
      <c r="BL340" s="1010"/>
      <c r="BM340" s="1010"/>
      <c r="BN340" s="996"/>
      <c r="BO340" s="1010"/>
      <c r="BP340" s="1010"/>
      <c r="BQ340" s="1010"/>
      <c r="BS340" s="1010"/>
      <c r="BT340" s="1010"/>
      <c r="BU340" s="1010"/>
      <c r="BW340" s="1010"/>
      <c r="BX340" s="1010"/>
      <c r="BY340" s="1010"/>
      <c r="CA340" s="1010"/>
      <c r="CB340" s="1010"/>
      <c r="CC340" s="1010"/>
      <c r="CE340" s="1010"/>
      <c r="CF340" s="1010"/>
      <c r="CG340" s="1010"/>
      <c r="CI340" s="1010"/>
      <c r="CJ340" s="1010"/>
      <c r="CK340" s="1010"/>
      <c r="CM340" s="1010"/>
      <c r="CN340" s="1010"/>
      <c r="CO340" s="1010"/>
      <c r="CQ340" s="1010"/>
      <c r="CR340" s="1010"/>
      <c r="CS340" s="1010"/>
      <c r="CU340" s="1010"/>
      <c r="CV340" s="1010"/>
      <c r="CW340" s="1010"/>
      <c r="CY340" s="1010"/>
      <c r="CZ340" s="1010"/>
      <c r="DA340" s="1010"/>
      <c r="DC340" s="1010"/>
      <c r="DD340" s="1010"/>
      <c r="DE340" s="1010"/>
      <c r="DG340" s="1010"/>
      <c r="DH340" s="1010"/>
      <c r="DI340" s="1010"/>
      <c r="DK340" s="1010"/>
      <c r="DL340" s="1010"/>
      <c r="DM340" s="1010"/>
      <c r="DO340" s="1010"/>
      <c r="DP340" s="1010"/>
      <c r="DQ340" s="1010"/>
      <c r="DS340" s="1010"/>
      <c r="DT340" s="1010"/>
      <c r="DU340" s="1010"/>
      <c r="DW340" s="1010"/>
      <c r="DX340" s="1010"/>
      <c r="DY340" s="1010"/>
      <c r="EA340" s="1010"/>
      <c r="EB340" s="1010"/>
      <c r="EC340" s="1010"/>
    </row>
    <row r="341" spans="2:133" ht="14.25" customHeight="1">
      <c r="B341" s="1978">
        <f t="shared" si="139"/>
        <v>55639</v>
      </c>
      <c r="C341" s="1010">
        <f t="shared" si="136"/>
        <v>-5.7366654004908924E-7</v>
      </c>
      <c r="D341" s="1010">
        <f t="shared" si="137"/>
        <v>0</v>
      </c>
      <c r="E341" s="1010">
        <f t="shared" si="138"/>
        <v>0</v>
      </c>
      <c r="F341" s="998"/>
      <c r="G341" s="1010">
        <f t="shared" si="141"/>
        <v>-5.7366654004908924E-7</v>
      </c>
      <c r="H341" s="1010"/>
      <c r="I341" s="1010"/>
      <c r="J341" s="996"/>
      <c r="K341" s="1010"/>
      <c r="L341" s="1010"/>
      <c r="M341" s="1010"/>
      <c r="N341" s="996"/>
      <c r="O341" s="1010">
        <f t="shared" si="142"/>
        <v>0</v>
      </c>
      <c r="P341" s="1010"/>
      <c r="Q341" s="1010"/>
      <c r="R341" s="996"/>
      <c r="S341" s="1010"/>
      <c r="T341" s="1010"/>
      <c r="U341" s="1010"/>
      <c r="V341" s="996"/>
      <c r="W341" s="1010" t="s">
        <v>547</v>
      </c>
      <c r="X341" s="1010"/>
      <c r="Y341" s="1010"/>
      <c r="Z341" s="996"/>
      <c r="AA341" s="1010">
        <f t="shared" si="140"/>
        <v>0</v>
      </c>
      <c r="AB341" s="1010"/>
      <c r="AC341" s="1010"/>
      <c r="AD341" s="996"/>
      <c r="AE341" s="1010"/>
      <c r="AF341" s="1010"/>
      <c r="AG341" s="1010"/>
      <c r="AH341" s="996"/>
      <c r="AI341" s="1010" t="s">
        <v>547</v>
      </c>
      <c r="AJ341" s="1010"/>
      <c r="AK341" s="1010"/>
      <c r="AL341" s="996"/>
      <c r="AM341" s="1010" t="s">
        <v>547</v>
      </c>
      <c r="AN341" s="1010"/>
      <c r="AO341" s="1010"/>
      <c r="AP341" s="996"/>
      <c r="AQ341" s="1010" t="s">
        <v>547</v>
      </c>
      <c r="AR341" s="1010"/>
      <c r="AS341" s="1010"/>
      <c r="AT341" s="996"/>
      <c r="AU341" s="1010" t="s">
        <v>547</v>
      </c>
      <c r="AV341" s="1010"/>
      <c r="AW341" s="1010"/>
      <c r="AX341" s="996"/>
      <c r="AY341" s="1010" t="s">
        <v>547</v>
      </c>
      <c r="AZ341" s="1010"/>
      <c r="BA341" s="1010"/>
      <c r="BB341" s="996"/>
      <c r="BC341" s="1010" t="s">
        <v>547</v>
      </c>
      <c r="BD341" s="1010"/>
      <c r="BE341" s="1010"/>
      <c r="BF341" s="996"/>
      <c r="BG341" s="1010" t="s">
        <v>547</v>
      </c>
      <c r="BH341" s="1010"/>
      <c r="BI341" s="1010"/>
      <c r="BJ341" s="996"/>
      <c r="BK341" s="1010" t="s">
        <v>547</v>
      </c>
      <c r="BL341" s="1010"/>
      <c r="BM341" s="1010"/>
      <c r="BN341" s="996"/>
      <c r="BO341" s="1010"/>
      <c r="BP341" s="1010"/>
      <c r="BQ341" s="1010"/>
      <c r="BS341" s="1010"/>
      <c r="BT341" s="1010"/>
      <c r="BU341" s="1010"/>
      <c r="BW341" s="1010"/>
      <c r="BX341" s="1010"/>
      <c r="BY341" s="1010"/>
      <c r="CA341" s="1010"/>
      <c r="CB341" s="1010"/>
      <c r="CC341" s="1010"/>
      <c r="CE341" s="1010"/>
      <c r="CF341" s="1010"/>
      <c r="CG341" s="1010"/>
      <c r="CI341" s="1010"/>
      <c r="CJ341" s="1010"/>
      <c r="CK341" s="1010"/>
      <c r="CM341" s="1010"/>
      <c r="CN341" s="1010"/>
      <c r="CO341" s="1010"/>
      <c r="CQ341" s="1010"/>
      <c r="CR341" s="1010"/>
      <c r="CS341" s="1010"/>
      <c r="CU341" s="1010"/>
      <c r="CV341" s="1010"/>
      <c r="CW341" s="1010"/>
      <c r="CY341" s="1010"/>
      <c r="CZ341" s="1010"/>
      <c r="DA341" s="1010"/>
      <c r="DC341" s="1010"/>
      <c r="DD341" s="1010"/>
      <c r="DE341" s="1010"/>
      <c r="DG341" s="1010"/>
      <c r="DH341" s="1010"/>
      <c r="DI341" s="1010"/>
      <c r="DK341" s="1010"/>
      <c r="DL341" s="1010"/>
      <c r="DM341" s="1010"/>
      <c r="DO341" s="1010"/>
      <c r="DP341" s="1010"/>
      <c r="DQ341" s="1010"/>
      <c r="DS341" s="1010"/>
      <c r="DT341" s="1010"/>
      <c r="DU341" s="1010"/>
      <c r="DW341" s="1010"/>
      <c r="DX341" s="1010"/>
      <c r="DY341" s="1010"/>
      <c r="EA341" s="1010"/>
      <c r="EB341" s="1010"/>
      <c r="EC341" s="1010"/>
    </row>
    <row r="342" spans="2:133" ht="14.25" customHeight="1">
      <c r="B342" s="1978">
        <f t="shared" si="139"/>
        <v>55670</v>
      </c>
      <c r="C342" s="1010">
        <f t="shared" si="136"/>
        <v>-5.7366654004908924E-7</v>
      </c>
      <c r="D342" s="1010">
        <f t="shared" si="137"/>
        <v>0</v>
      </c>
      <c r="E342" s="1010">
        <f t="shared" si="138"/>
        <v>0</v>
      </c>
      <c r="F342" s="998"/>
      <c r="G342" s="1010">
        <f t="shared" si="141"/>
        <v>-5.7366654004908924E-7</v>
      </c>
      <c r="H342" s="1010"/>
      <c r="I342" s="1010"/>
      <c r="J342" s="996"/>
      <c r="K342" s="1010"/>
      <c r="L342" s="1010"/>
      <c r="M342" s="1010"/>
      <c r="N342" s="996"/>
      <c r="O342" s="1010">
        <f t="shared" si="142"/>
        <v>0</v>
      </c>
      <c r="P342" s="1010"/>
      <c r="Q342" s="1010"/>
      <c r="R342" s="996"/>
      <c r="S342" s="1010"/>
      <c r="T342" s="1010"/>
      <c r="U342" s="1010"/>
      <c r="V342" s="996"/>
      <c r="W342" s="1010" t="s">
        <v>547</v>
      </c>
      <c r="X342" s="1010"/>
      <c r="Y342" s="1010"/>
      <c r="Z342" s="996"/>
      <c r="AA342" s="1010">
        <f t="shared" si="140"/>
        <v>0</v>
      </c>
      <c r="AB342" s="1010"/>
      <c r="AC342" s="1010"/>
      <c r="AD342" s="996"/>
      <c r="AE342" s="1010"/>
      <c r="AF342" s="1010"/>
      <c r="AG342" s="1010"/>
      <c r="AH342" s="996"/>
      <c r="AI342" s="1010" t="s">
        <v>547</v>
      </c>
      <c r="AJ342" s="1010"/>
      <c r="AK342" s="1010"/>
      <c r="AL342" s="996"/>
      <c r="AM342" s="1010" t="s">
        <v>547</v>
      </c>
      <c r="AN342" s="1010"/>
      <c r="AO342" s="1010"/>
      <c r="AP342" s="996"/>
      <c r="AQ342" s="1010" t="s">
        <v>547</v>
      </c>
      <c r="AR342" s="1010"/>
      <c r="AS342" s="1010"/>
      <c r="AT342" s="996"/>
      <c r="AU342" s="1010" t="s">
        <v>547</v>
      </c>
      <c r="AV342" s="1010"/>
      <c r="AW342" s="1010"/>
      <c r="AX342" s="996"/>
      <c r="AY342" s="1010" t="s">
        <v>547</v>
      </c>
      <c r="AZ342" s="1010"/>
      <c r="BA342" s="1010"/>
      <c r="BB342" s="996"/>
      <c r="BC342" s="1010" t="s">
        <v>547</v>
      </c>
      <c r="BD342" s="1010"/>
      <c r="BE342" s="1010"/>
      <c r="BF342" s="996"/>
      <c r="BG342" s="1010" t="s">
        <v>547</v>
      </c>
      <c r="BH342" s="1010"/>
      <c r="BI342" s="1010"/>
      <c r="BJ342" s="996"/>
      <c r="BK342" s="1010" t="s">
        <v>547</v>
      </c>
      <c r="BL342" s="1010"/>
      <c r="BM342" s="1010"/>
      <c r="BN342" s="996"/>
      <c r="BO342" s="1010"/>
      <c r="BP342" s="1010"/>
      <c r="BQ342" s="1010"/>
      <c r="BS342" s="1010"/>
      <c r="BT342" s="1010"/>
      <c r="BU342" s="1010"/>
      <c r="BW342" s="1010"/>
      <c r="BX342" s="1010"/>
      <c r="BY342" s="1010"/>
      <c r="CA342" s="1010"/>
      <c r="CB342" s="1010"/>
      <c r="CC342" s="1010"/>
      <c r="CE342" s="1010"/>
      <c r="CF342" s="1010"/>
      <c r="CG342" s="1010"/>
      <c r="CI342" s="1010"/>
      <c r="CJ342" s="1010"/>
      <c r="CK342" s="1010"/>
      <c r="CM342" s="1010"/>
      <c r="CN342" s="1010"/>
      <c r="CO342" s="1010"/>
      <c r="CQ342" s="1010"/>
      <c r="CR342" s="1010"/>
      <c r="CS342" s="1010"/>
      <c r="CU342" s="1010"/>
      <c r="CV342" s="1010"/>
      <c r="CW342" s="1010"/>
      <c r="CY342" s="1010"/>
      <c r="CZ342" s="1010"/>
      <c r="DA342" s="1010"/>
      <c r="DC342" s="1010"/>
      <c r="DD342" s="1010"/>
      <c r="DE342" s="1010"/>
      <c r="DG342" s="1010"/>
      <c r="DH342" s="1010"/>
      <c r="DI342" s="1010"/>
      <c r="DK342" s="1010"/>
      <c r="DL342" s="1010"/>
      <c r="DM342" s="1010"/>
      <c r="DO342" s="1010"/>
      <c r="DP342" s="1010"/>
      <c r="DQ342" s="1010"/>
      <c r="DS342" s="1010"/>
      <c r="DT342" s="1010"/>
      <c r="DU342" s="1010"/>
      <c r="DW342" s="1010"/>
      <c r="DX342" s="1010"/>
      <c r="DY342" s="1010"/>
      <c r="EA342" s="1010"/>
      <c r="EB342" s="1010"/>
      <c r="EC342" s="1010"/>
    </row>
    <row r="343" spans="2:133" ht="14.25" customHeight="1">
      <c r="B343" s="1978">
        <f t="shared" si="139"/>
        <v>55700</v>
      </c>
      <c r="C343" s="1010">
        <f t="shared" si="136"/>
        <v>-5.7366654004908924E-7</v>
      </c>
      <c r="D343" s="1010">
        <f t="shared" si="137"/>
        <v>0</v>
      </c>
      <c r="E343" s="1010">
        <f t="shared" si="138"/>
        <v>0</v>
      </c>
      <c r="F343" s="998"/>
      <c r="G343" s="1010">
        <f t="shared" si="141"/>
        <v>-5.7366654004908924E-7</v>
      </c>
      <c r="H343" s="1010"/>
      <c r="I343" s="1010"/>
      <c r="J343" s="996"/>
      <c r="K343" s="1010"/>
      <c r="L343" s="1010"/>
      <c r="M343" s="1010"/>
      <c r="N343" s="996"/>
      <c r="O343" s="1010">
        <f t="shared" si="142"/>
        <v>0</v>
      </c>
      <c r="P343" s="1010"/>
      <c r="Q343" s="1010"/>
      <c r="R343" s="996"/>
      <c r="S343" s="1010"/>
      <c r="T343" s="1010"/>
      <c r="U343" s="1010"/>
      <c r="V343" s="996"/>
      <c r="W343" s="1010" t="s">
        <v>547</v>
      </c>
      <c r="X343" s="1010"/>
      <c r="Y343" s="1010"/>
      <c r="Z343" s="996"/>
      <c r="AA343" s="1010">
        <f t="shared" si="140"/>
        <v>0</v>
      </c>
      <c r="AB343" s="1010"/>
      <c r="AC343" s="1010"/>
      <c r="AD343" s="996"/>
      <c r="AE343" s="1010"/>
      <c r="AF343" s="1010"/>
      <c r="AG343" s="1010"/>
      <c r="AH343" s="996"/>
      <c r="AI343" s="1010" t="s">
        <v>547</v>
      </c>
      <c r="AJ343" s="1010"/>
      <c r="AK343" s="1010"/>
      <c r="AL343" s="996"/>
      <c r="AM343" s="1010" t="s">
        <v>547</v>
      </c>
      <c r="AN343" s="1010"/>
      <c r="AO343" s="1010"/>
      <c r="AP343" s="996"/>
      <c r="AQ343" s="1010" t="s">
        <v>547</v>
      </c>
      <c r="AR343" s="1010"/>
      <c r="AS343" s="1010"/>
      <c r="AT343" s="996"/>
      <c r="AU343" s="1010" t="s">
        <v>547</v>
      </c>
      <c r="AV343" s="1010"/>
      <c r="AW343" s="1010"/>
      <c r="AX343" s="996"/>
      <c r="AY343" s="1010" t="s">
        <v>547</v>
      </c>
      <c r="AZ343" s="1010"/>
      <c r="BA343" s="1010"/>
      <c r="BB343" s="996"/>
      <c r="BC343" s="1010" t="s">
        <v>547</v>
      </c>
      <c r="BD343" s="1010"/>
      <c r="BE343" s="1010"/>
      <c r="BF343" s="996"/>
      <c r="BG343" s="1010" t="s">
        <v>547</v>
      </c>
      <c r="BH343" s="1010"/>
      <c r="BI343" s="1010"/>
      <c r="BJ343" s="996"/>
      <c r="BK343" s="1010" t="s">
        <v>547</v>
      </c>
      <c r="BL343" s="1010"/>
      <c r="BM343" s="1010"/>
      <c r="BN343" s="996"/>
      <c r="BO343" s="1010"/>
      <c r="BP343" s="1010"/>
      <c r="BQ343" s="1010"/>
      <c r="BS343" s="1010"/>
      <c r="BT343" s="1010"/>
      <c r="BU343" s="1010"/>
      <c r="BW343" s="1010"/>
      <c r="BX343" s="1010"/>
      <c r="BY343" s="1010"/>
      <c r="CA343" s="1010"/>
      <c r="CB343" s="1010"/>
      <c r="CC343" s="1010"/>
      <c r="CE343" s="1010"/>
      <c r="CF343" s="1010"/>
      <c r="CG343" s="1010"/>
      <c r="CI343" s="1010"/>
      <c r="CJ343" s="1010"/>
      <c r="CK343" s="1010"/>
      <c r="CM343" s="1010"/>
      <c r="CN343" s="1010"/>
      <c r="CO343" s="1010"/>
      <c r="CQ343" s="1010"/>
      <c r="CR343" s="1010"/>
      <c r="CS343" s="1010"/>
      <c r="CU343" s="1010"/>
      <c r="CV343" s="1010"/>
      <c r="CW343" s="1010"/>
      <c r="CY343" s="1010"/>
      <c r="CZ343" s="1010"/>
      <c r="DA343" s="1010"/>
      <c r="DC343" s="1010"/>
      <c r="DD343" s="1010"/>
      <c r="DE343" s="1010"/>
      <c r="DG343" s="1010"/>
      <c r="DH343" s="1010"/>
      <c r="DI343" s="1010"/>
      <c r="DK343" s="1010"/>
      <c r="DL343" s="1010"/>
      <c r="DM343" s="1010"/>
      <c r="DO343" s="1010"/>
      <c r="DP343" s="1010"/>
      <c r="DQ343" s="1010"/>
      <c r="DS343" s="1010"/>
      <c r="DT343" s="1010"/>
      <c r="DU343" s="1010"/>
      <c r="DW343" s="1010"/>
      <c r="DX343" s="1010"/>
      <c r="DY343" s="1010"/>
      <c r="EA343" s="1010"/>
      <c r="EB343" s="1010"/>
      <c r="EC343" s="1010"/>
    </row>
    <row r="344" spans="2:133" ht="14.25" customHeight="1">
      <c r="B344" s="1978">
        <f t="shared" si="139"/>
        <v>55731</v>
      </c>
      <c r="C344" s="1010">
        <f t="shared" si="136"/>
        <v>-5.7366654004908924E-7</v>
      </c>
      <c r="D344" s="1010">
        <f t="shared" si="137"/>
        <v>0</v>
      </c>
      <c r="E344" s="1010">
        <f t="shared" si="138"/>
        <v>0</v>
      </c>
      <c r="F344" s="998"/>
      <c r="G344" s="1010">
        <f t="shared" si="141"/>
        <v>-5.7366654004908924E-7</v>
      </c>
      <c r="H344" s="1010"/>
      <c r="I344" s="1010"/>
      <c r="J344" s="996"/>
      <c r="K344" s="1010"/>
      <c r="L344" s="1010"/>
      <c r="M344" s="1010"/>
      <c r="N344" s="996"/>
      <c r="O344" s="1010">
        <f t="shared" si="142"/>
        <v>0</v>
      </c>
      <c r="P344" s="1010"/>
      <c r="Q344" s="1010"/>
      <c r="R344" s="996"/>
      <c r="S344" s="1010"/>
      <c r="T344" s="1010"/>
      <c r="U344" s="1010"/>
      <c r="V344" s="996"/>
      <c r="W344" s="1010" t="s">
        <v>547</v>
      </c>
      <c r="X344" s="1010"/>
      <c r="Y344" s="1010"/>
      <c r="Z344" s="996"/>
      <c r="AA344" s="1010">
        <f t="shared" si="140"/>
        <v>0</v>
      </c>
      <c r="AB344" s="1010"/>
      <c r="AC344" s="1010"/>
      <c r="AD344" s="996"/>
      <c r="AE344" s="1010"/>
      <c r="AF344" s="1010"/>
      <c r="AG344" s="1010"/>
      <c r="AH344" s="996"/>
      <c r="AI344" s="1010" t="s">
        <v>547</v>
      </c>
      <c r="AJ344" s="1010"/>
      <c r="AK344" s="1010"/>
      <c r="AL344" s="996"/>
      <c r="AM344" s="1010" t="s">
        <v>547</v>
      </c>
      <c r="AN344" s="1010"/>
      <c r="AO344" s="1010"/>
      <c r="AP344" s="996"/>
      <c r="AQ344" s="1010" t="s">
        <v>547</v>
      </c>
      <c r="AR344" s="1010"/>
      <c r="AS344" s="1010"/>
      <c r="AT344" s="996"/>
      <c r="AU344" s="1010" t="s">
        <v>547</v>
      </c>
      <c r="AV344" s="1010"/>
      <c r="AW344" s="1010"/>
      <c r="AX344" s="996"/>
      <c r="AY344" s="1010" t="s">
        <v>547</v>
      </c>
      <c r="AZ344" s="1010"/>
      <c r="BA344" s="1010"/>
      <c r="BB344" s="996"/>
      <c r="BC344" s="1010" t="s">
        <v>547</v>
      </c>
      <c r="BD344" s="1010"/>
      <c r="BE344" s="1010"/>
      <c r="BF344" s="996"/>
      <c r="BG344" s="1010" t="s">
        <v>547</v>
      </c>
      <c r="BH344" s="1010"/>
      <c r="BI344" s="1010"/>
      <c r="BJ344" s="996"/>
      <c r="BK344" s="1010" t="s">
        <v>547</v>
      </c>
      <c r="BL344" s="1010"/>
      <c r="BM344" s="1010"/>
      <c r="BN344" s="996"/>
      <c r="BO344" s="1010"/>
      <c r="BP344" s="1010"/>
      <c r="BQ344" s="1010"/>
      <c r="BS344" s="1010"/>
      <c r="BT344" s="1010"/>
      <c r="BU344" s="1010"/>
      <c r="BW344" s="1010"/>
      <c r="BX344" s="1010"/>
      <c r="BY344" s="1010"/>
      <c r="CA344" s="1010"/>
      <c r="CB344" s="1010"/>
      <c r="CC344" s="1010"/>
      <c r="CE344" s="1010"/>
      <c r="CF344" s="1010"/>
      <c r="CG344" s="1010"/>
      <c r="CI344" s="1010"/>
      <c r="CJ344" s="1010"/>
      <c r="CK344" s="1010"/>
      <c r="CM344" s="1010"/>
      <c r="CN344" s="1010"/>
      <c r="CO344" s="1010"/>
      <c r="CQ344" s="1010"/>
      <c r="CR344" s="1010"/>
      <c r="CS344" s="1010"/>
      <c r="CU344" s="1010"/>
      <c r="CV344" s="1010"/>
      <c r="CW344" s="1010"/>
      <c r="CY344" s="1010"/>
      <c r="CZ344" s="1010"/>
      <c r="DA344" s="1010"/>
      <c r="DC344" s="1010"/>
      <c r="DD344" s="1010"/>
      <c r="DE344" s="1010"/>
      <c r="DG344" s="1010"/>
      <c r="DH344" s="1010"/>
      <c r="DI344" s="1010"/>
      <c r="DK344" s="1010"/>
      <c r="DL344" s="1010"/>
      <c r="DM344" s="1010"/>
      <c r="DO344" s="1010"/>
      <c r="DP344" s="1010"/>
      <c r="DQ344" s="1010"/>
      <c r="DS344" s="1010"/>
      <c r="DT344" s="1010"/>
      <c r="DU344" s="1010"/>
      <c r="DW344" s="1010"/>
      <c r="DX344" s="1010"/>
      <c r="DY344" s="1010"/>
      <c r="EA344" s="1010"/>
      <c r="EB344" s="1010"/>
      <c r="EC344" s="1010"/>
    </row>
    <row r="345" spans="2:133" ht="14.25" customHeight="1">
      <c r="B345" s="1978">
        <f t="shared" si="139"/>
        <v>55762</v>
      </c>
      <c r="C345" s="1010">
        <f t="shared" si="136"/>
        <v>-5.7366654004908924E-7</v>
      </c>
      <c r="D345" s="1010">
        <f t="shared" si="137"/>
        <v>0</v>
      </c>
      <c r="E345" s="1010">
        <f t="shared" si="138"/>
        <v>0</v>
      </c>
      <c r="F345" s="998"/>
      <c r="G345" s="1010">
        <f t="shared" si="141"/>
        <v>-5.7366654004908924E-7</v>
      </c>
      <c r="H345" s="1010"/>
      <c r="I345" s="1010"/>
      <c r="J345" s="996"/>
      <c r="K345" s="1010"/>
      <c r="L345" s="1010"/>
      <c r="M345" s="1010"/>
      <c r="N345" s="996"/>
      <c r="O345" s="1010">
        <f t="shared" si="142"/>
        <v>0</v>
      </c>
      <c r="P345" s="1010"/>
      <c r="Q345" s="1010"/>
      <c r="R345" s="996"/>
      <c r="S345" s="1010"/>
      <c r="T345" s="1010"/>
      <c r="U345" s="1010"/>
      <c r="V345" s="996"/>
      <c r="W345" s="1010" t="s">
        <v>547</v>
      </c>
      <c r="X345" s="1010"/>
      <c r="Y345" s="1010"/>
      <c r="Z345" s="996"/>
      <c r="AA345" s="1010">
        <f t="shared" si="140"/>
        <v>0</v>
      </c>
      <c r="AB345" s="1010"/>
      <c r="AC345" s="1010"/>
      <c r="AD345" s="996"/>
      <c r="AE345" s="1010"/>
      <c r="AF345" s="1010"/>
      <c r="AG345" s="1010"/>
      <c r="AH345" s="996"/>
      <c r="AI345" s="1010" t="s">
        <v>547</v>
      </c>
      <c r="AJ345" s="1010"/>
      <c r="AK345" s="1010"/>
      <c r="AL345" s="996"/>
      <c r="AM345" s="1010" t="s">
        <v>547</v>
      </c>
      <c r="AN345" s="1010"/>
      <c r="AO345" s="1010"/>
      <c r="AP345" s="996"/>
      <c r="AQ345" s="1010" t="s">
        <v>547</v>
      </c>
      <c r="AR345" s="1010"/>
      <c r="AS345" s="1010"/>
      <c r="AT345" s="996"/>
      <c r="AU345" s="1010" t="s">
        <v>547</v>
      </c>
      <c r="AV345" s="1010"/>
      <c r="AW345" s="1010"/>
      <c r="AX345" s="996"/>
      <c r="AY345" s="1010" t="s">
        <v>547</v>
      </c>
      <c r="AZ345" s="1010"/>
      <c r="BA345" s="1010"/>
      <c r="BB345" s="996"/>
      <c r="BC345" s="1010" t="s">
        <v>547</v>
      </c>
      <c r="BD345" s="1010"/>
      <c r="BE345" s="1010"/>
      <c r="BF345" s="996"/>
      <c r="BG345" s="1010" t="s">
        <v>547</v>
      </c>
      <c r="BH345" s="1010"/>
      <c r="BI345" s="1010"/>
      <c r="BJ345" s="996"/>
      <c r="BK345" s="1010" t="s">
        <v>547</v>
      </c>
      <c r="BL345" s="1010"/>
      <c r="BM345" s="1010"/>
      <c r="BN345" s="996"/>
      <c r="BO345" s="1010"/>
      <c r="BP345" s="1010"/>
      <c r="BQ345" s="1010"/>
      <c r="BS345" s="1010"/>
      <c r="BT345" s="1010"/>
      <c r="BU345" s="1010"/>
      <c r="BW345" s="1010"/>
      <c r="BX345" s="1010"/>
      <c r="BY345" s="1010"/>
      <c r="CA345" s="1010"/>
      <c r="CB345" s="1010"/>
      <c r="CC345" s="1010"/>
      <c r="CE345" s="1010"/>
      <c r="CF345" s="1010"/>
      <c r="CG345" s="1010"/>
      <c r="CI345" s="1010"/>
      <c r="CJ345" s="1010"/>
      <c r="CK345" s="1010"/>
      <c r="CM345" s="1010"/>
      <c r="CN345" s="1010"/>
      <c r="CO345" s="1010"/>
      <c r="CQ345" s="1010"/>
      <c r="CR345" s="1010"/>
      <c r="CS345" s="1010"/>
      <c r="CU345" s="1010"/>
      <c r="CV345" s="1010"/>
      <c r="CW345" s="1010"/>
      <c r="CY345" s="1010"/>
      <c r="CZ345" s="1010"/>
      <c r="DA345" s="1010"/>
      <c r="DC345" s="1010"/>
      <c r="DD345" s="1010"/>
      <c r="DE345" s="1010"/>
      <c r="DG345" s="1010"/>
      <c r="DH345" s="1010"/>
      <c r="DI345" s="1010"/>
      <c r="DK345" s="1010"/>
      <c r="DL345" s="1010"/>
      <c r="DM345" s="1010"/>
      <c r="DO345" s="1010"/>
      <c r="DP345" s="1010"/>
      <c r="DQ345" s="1010"/>
      <c r="DS345" s="1010"/>
      <c r="DT345" s="1010"/>
      <c r="DU345" s="1010"/>
      <c r="DW345" s="1010"/>
      <c r="DX345" s="1010"/>
      <c r="DY345" s="1010"/>
      <c r="EA345" s="1010"/>
      <c r="EB345" s="1010"/>
      <c r="EC345" s="1010"/>
    </row>
    <row r="346" spans="2:133" ht="14.25" customHeight="1">
      <c r="B346" s="1978">
        <f t="shared" si="139"/>
        <v>55792</v>
      </c>
      <c r="C346" s="1010">
        <f t="shared" si="136"/>
        <v>-5.7366654004908924E-7</v>
      </c>
      <c r="D346" s="1010">
        <f t="shared" si="137"/>
        <v>0</v>
      </c>
      <c r="E346" s="1010">
        <f t="shared" si="138"/>
        <v>0</v>
      </c>
      <c r="F346" s="998"/>
      <c r="G346" s="1010">
        <f t="shared" si="141"/>
        <v>-5.7366654004908924E-7</v>
      </c>
      <c r="H346" s="1010"/>
      <c r="I346" s="1010"/>
      <c r="J346" s="996"/>
      <c r="K346" s="1010"/>
      <c r="L346" s="1010"/>
      <c r="M346" s="1010"/>
      <c r="N346" s="996"/>
      <c r="O346" s="1010">
        <f t="shared" si="142"/>
        <v>0</v>
      </c>
      <c r="P346" s="1010"/>
      <c r="Q346" s="1010"/>
      <c r="R346" s="996"/>
      <c r="S346" s="1010"/>
      <c r="T346" s="1010"/>
      <c r="U346" s="1010"/>
      <c r="V346" s="996"/>
      <c r="W346" s="1010" t="s">
        <v>547</v>
      </c>
      <c r="X346" s="1010"/>
      <c r="Y346" s="1010"/>
      <c r="Z346" s="996"/>
      <c r="AA346" s="1010">
        <f t="shared" si="140"/>
        <v>0</v>
      </c>
      <c r="AB346" s="1010"/>
      <c r="AC346" s="1010"/>
      <c r="AD346" s="996"/>
      <c r="AE346" s="1010"/>
      <c r="AF346" s="1010"/>
      <c r="AG346" s="1010"/>
      <c r="AH346" s="996"/>
      <c r="AI346" s="1010" t="s">
        <v>547</v>
      </c>
      <c r="AJ346" s="1010"/>
      <c r="AK346" s="1010"/>
      <c r="AL346" s="996"/>
      <c r="AM346" s="1010" t="s">
        <v>547</v>
      </c>
      <c r="AN346" s="1010"/>
      <c r="AO346" s="1010"/>
      <c r="AP346" s="996"/>
      <c r="AQ346" s="1010" t="s">
        <v>547</v>
      </c>
      <c r="AR346" s="1010"/>
      <c r="AS346" s="1010"/>
      <c r="AT346" s="996"/>
      <c r="AU346" s="1010" t="s">
        <v>547</v>
      </c>
      <c r="AV346" s="1010"/>
      <c r="AW346" s="1010"/>
      <c r="AX346" s="996"/>
      <c r="AY346" s="1010" t="s">
        <v>547</v>
      </c>
      <c r="AZ346" s="1010"/>
      <c r="BA346" s="1010"/>
      <c r="BB346" s="996"/>
      <c r="BC346" s="1010" t="s">
        <v>547</v>
      </c>
      <c r="BD346" s="1010"/>
      <c r="BE346" s="1010"/>
      <c r="BF346" s="996"/>
      <c r="BG346" s="1010" t="s">
        <v>547</v>
      </c>
      <c r="BH346" s="1010"/>
      <c r="BI346" s="1010"/>
      <c r="BJ346" s="996"/>
      <c r="BK346" s="1010" t="s">
        <v>547</v>
      </c>
      <c r="BL346" s="1010"/>
      <c r="BM346" s="1010"/>
      <c r="BN346" s="996"/>
      <c r="BO346" s="1010"/>
      <c r="BP346" s="1010"/>
      <c r="BQ346" s="1010"/>
      <c r="BS346" s="1010"/>
      <c r="BT346" s="1010"/>
      <c r="BU346" s="1010"/>
      <c r="BW346" s="1010"/>
      <c r="BX346" s="1010"/>
      <c r="BY346" s="1010"/>
      <c r="CA346" s="1010"/>
      <c r="CB346" s="1010"/>
      <c r="CC346" s="1010"/>
      <c r="CE346" s="1010"/>
      <c r="CF346" s="1010"/>
      <c r="CG346" s="1010"/>
      <c r="CI346" s="1010"/>
      <c r="CJ346" s="1010"/>
      <c r="CK346" s="1010"/>
      <c r="CM346" s="1010"/>
      <c r="CN346" s="1010"/>
      <c r="CO346" s="1010"/>
      <c r="CQ346" s="1010"/>
      <c r="CR346" s="1010"/>
      <c r="CS346" s="1010"/>
      <c r="CU346" s="1010"/>
      <c r="CV346" s="1010"/>
      <c r="CW346" s="1010"/>
      <c r="CY346" s="1010"/>
      <c r="CZ346" s="1010"/>
      <c r="DA346" s="1010"/>
      <c r="DC346" s="1010"/>
      <c r="DD346" s="1010"/>
      <c r="DE346" s="1010"/>
      <c r="DG346" s="1010"/>
      <c r="DH346" s="1010"/>
      <c r="DI346" s="1010"/>
      <c r="DK346" s="1010"/>
      <c r="DL346" s="1010"/>
      <c r="DM346" s="1010"/>
      <c r="DO346" s="1010"/>
      <c r="DP346" s="1010"/>
      <c r="DQ346" s="1010"/>
      <c r="DS346" s="1010"/>
      <c r="DT346" s="1010"/>
      <c r="DU346" s="1010"/>
      <c r="DW346" s="1010"/>
      <c r="DX346" s="1010"/>
      <c r="DY346" s="1010"/>
      <c r="EA346" s="1010"/>
      <c r="EB346" s="1010"/>
      <c r="EC346" s="1010"/>
    </row>
    <row r="347" spans="2:133" ht="14.25" customHeight="1">
      <c r="B347" s="1007"/>
      <c r="C347" s="1010"/>
      <c r="D347" s="1010"/>
      <c r="E347" s="1010"/>
      <c r="F347" s="998"/>
      <c r="G347" s="1010"/>
      <c r="H347" s="1010"/>
      <c r="I347" s="1010"/>
      <c r="J347" s="996"/>
      <c r="K347" s="1010"/>
      <c r="L347" s="1010"/>
      <c r="M347" s="1010"/>
      <c r="N347" s="996"/>
      <c r="O347" s="1010"/>
      <c r="P347" s="1010"/>
      <c r="Q347" s="1010"/>
      <c r="R347" s="996"/>
      <c r="S347" s="1010"/>
      <c r="T347" s="1010"/>
      <c r="U347" s="1010"/>
      <c r="V347" s="996"/>
      <c r="W347" s="1010" t="s">
        <v>547</v>
      </c>
      <c r="X347" s="1010"/>
      <c r="Y347" s="1010"/>
      <c r="Z347" s="996"/>
      <c r="AA347" s="1010" t="s">
        <v>547</v>
      </c>
      <c r="AB347" s="1010"/>
      <c r="AC347" s="1010"/>
      <c r="AD347" s="996"/>
      <c r="AE347" s="1010"/>
      <c r="AF347" s="1010"/>
      <c r="AG347" s="1010"/>
      <c r="AH347" s="996"/>
      <c r="AI347" s="1010" t="s">
        <v>547</v>
      </c>
      <c r="AJ347" s="1010"/>
      <c r="AK347" s="1010"/>
      <c r="AL347" s="996"/>
      <c r="AM347" s="1010" t="s">
        <v>547</v>
      </c>
      <c r="AN347" s="1010"/>
      <c r="AO347" s="1010"/>
      <c r="AP347" s="996"/>
      <c r="AQ347" s="1010" t="s">
        <v>547</v>
      </c>
      <c r="AR347" s="1010"/>
      <c r="AS347" s="1010"/>
      <c r="AT347" s="996"/>
      <c r="AU347" s="1010" t="s">
        <v>547</v>
      </c>
      <c r="AV347" s="1010"/>
      <c r="AW347" s="1010"/>
      <c r="AX347" s="996"/>
      <c r="AY347" s="1010" t="s">
        <v>547</v>
      </c>
      <c r="AZ347" s="1010"/>
      <c r="BA347" s="1010"/>
      <c r="BB347" s="996"/>
      <c r="BC347" s="1010" t="s">
        <v>547</v>
      </c>
      <c r="BD347" s="1010"/>
      <c r="BE347" s="1010"/>
      <c r="BF347" s="996"/>
      <c r="BG347" s="1010" t="s">
        <v>547</v>
      </c>
      <c r="BH347" s="1010"/>
      <c r="BI347" s="1010"/>
      <c r="BJ347" s="996"/>
      <c r="BK347" s="1010" t="s">
        <v>547</v>
      </c>
      <c r="BL347" s="1010"/>
      <c r="BM347" s="1010"/>
      <c r="BN347" s="996"/>
      <c r="BO347" s="1010"/>
      <c r="BP347" s="1010"/>
      <c r="BQ347" s="1010"/>
      <c r="BS347" s="1010"/>
      <c r="BT347" s="1010"/>
      <c r="BU347" s="1010"/>
      <c r="BW347" s="1010"/>
      <c r="BX347" s="1010"/>
      <c r="BY347" s="1010"/>
      <c r="CA347" s="1010"/>
      <c r="CB347" s="1010"/>
      <c r="CC347" s="1010"/>
      <c r="CE347" s="1010"/>
      <c r="CF347" s="1010"/>
      <c r="CG347" s="1010"/>
      <c r="CI347" s="1010"/>
      <c r="CJ347" s="1010"/>
      <c r="CK347" s="1010"/>
      <c r="CM347" s="1010"/>
      <c r="CN347" s="1010"/>
      <c r="CO347" s="1010"/>
      <c r="CQ347" s="1010"/>
      <c r="CR347" s="1010"/>
      <c r="CS347" s="1010"/>
      <c r="CU347" s="1010"/>
      <c r="CV347" s="1010"/>
      <c r="CW347" s="1010"/>
      <c r="CY347" s="1010"/>
      <c r="CZ347" s="1010"/>
      <c r="DA347" s="1010"/>
      <c r="DC347" s="1010"/>
      <c r="DD347" s="1010"/>
      <c r="DE347" s="1010"/>
      <c r="DG347" s="1010"/>
      <c r="DH347" s="1010"/>
      <c r="DI347" s="1010"/>
      <c r="DK347" s="1010"/>
      <c r="DL347" s="1010"/>
      <c r="DM347" s="1010"/>
      <c r="DO347" s="1010"/>
      <c r="DP347" s="1010"/>
      <c r="DQ347" s="1010"/>
      <c r="DS347" s="1010"/>
      <c r="DT347" s="1010"/>
      <c r="DU347" s="1010"/>
      <c r="DW347" s="1010"/>
      <c r="DX347" s="1010"/>
      <c r="DY347" s="1010"/>
      <c r="EA347" s="1010"/>
      <c r="EB347" s="1010"/>
      <c r="EC347" s="1010"/>
    </row>
    <row r="348" spans="2:133" ht="14.25" customHeight="1">
      <c r="B348" s="1007"/>
      <c r="C348" s="1010"/>
      <c r="D348" s="1010"/>
      <c r="E348" s="1010"/>
      <c r="F348" s="998"/>
      <c r="G348" s="1010"/>
      <c r="H348" s="1010"/>
      <c r="I348" s="1010"/>
      <c r="J348" s="996"/>
      <c r="K348" s="1010"/>
      <c r="L348" s="1010"/>
      <c r="M348" s="1010"/>
      <c r="N348" s="996"/>
      <c r="O348" s="1010"/>
      <c r="P348" s="1010"/>
      <c r="Q348" s="1010"/>
      <c r="R348" s="996"/>
      <c r="S348" s="1010"/>
      <c r="T348" s="1010"/>
      <c r="U348" s="1010"/>
      <c r="V348" s="996"/>
      <c r="W348" s="1010" t="s">
        <v>547</v>
      </c>
      <c r="X348" s="1010"/>
      <c r="Y348" s="1010"/>
      <c r="Z348" s="996"/>
      <c r="AA348" s="1010" t="s">
        <v>547</v>
      </c>
      <c r="AB348" s="1010"/>
      <c r="AC348" s="1010"/>
      <c r="AD348" s="996"/>
      <c r="AE348" s="1010"/>
      <c r="AF348" s="1010"/>
      <c r="AG348" s="1010"/>
      <c r="AH348" s="996"/>
      <c r="AI348" s="1010" t="s">
        <v>547</v>
      </c>
      <c r="AJ348" s="1010"/>
      <c r="AK348" s="1010"/>
      <c r="AL348" s="996"/>
      <c r="AM348" s="1010" t="s">
        <v>547</v>
      </c>
      <c r="AN348" s="1010"/>
      <c r="AO348" s="1010"/>
      <c r="AP348" s="996"/>
      <c r="AQ348" s="1010" t="s">
        <v>547</v>
      </c>
      <c r="AR348" s="1010"/>
      <c r="AS348" s="1010"/>
      <c r="AT348" s="996"/>
      <c r="AU348" s="1010" t="s">
        <v>547</v>
      </c>
      <c r="AV348" s="1010"/>
      <c r="AW348" s="1010"/>
      <c r="AX348" s="996"/>
      <c r="AY348" s="1010" t="s">
        <v>547</v>
      </c>
      <c r="AZ348" s="1010"/>
      <c r="BA348" s="1010"/>
      <c r="BB348" s="996"/>
      <c r="BC348" s="1010" t="s">
        <v>547</v>
      </c>
      <c r="BD348" s="1010"/>
      <c r="BE348" s="1010"/>
      <c r="BF348" s="996"/>
      <c r="BG348" s="1010" t="s">
        <v>547</v>
      </c>
      <c r="BH348" s="1010"/>
      <c r="BI348" s="1010"/>
      <c r="BJ348" s="996"/>
      <c r="BK348" s="1010" t="s">
        <v>547</v>
      </c>
      <c r="BL348" s="1010"/>
      <c r="BM348" s="1010"/>
      <c r="BN348" s="996"/>
      <c r="BO348" s="1010"/>
      <c r="BP348" s="1010"/>
      <c r="BQ348" s="1010"/>
      <c r="BS348" s="1010"/>
      <c r="BT348" s="1010"/>
      <c r="BU348" s="1010"/>
      <c r="BW348" s="1010"/>
      <c r="BX348" s="1010"/>
      <c r="BY348" s="1010"/>
      <c r="CA348" s="1010"/>
      <c r="CB348" s="1010"/>
      <c r="CC348" s="1010"/>
      <c r="CE348" s="1010"/>
      <c r="CF348" s="1010"/>
      <c r="CG348" s="1010"/>
      <c r="CI348" s="1010"/>
      <c r="CJ348" s="1010"/>
      <c r="CK348" s="1010"/>
      <c r="CM348" s="1010"/>
      <c r="CN348" s="1010"/>
      <c r="CO348" s="1010"/>
      <c r="CQ348" s="1010"/>
      <c r="CR348" s="1010"/>
      <c r="CS348" s="1010"/>
      <c r="CU348" s="1010"/>
      <c r="CV348" s="1010"/>
      <c r="CW348" s="1010"/>
      <c r="CY348" s="1010"/>
      <c r="CZ348" s="1010"/>
      <c r="DA348" s="1010"/>
      <c r="DC348" s="1010"/>
      <c r="DD348" s="1010"/>
      <c r="DE348" s="1010"/>
      <c r="DG348" s="1010"/>
      <c r="DH348" s="1010"/>
      <c r="DI348" s="1010"/>
      <c r="DK348" s="1010"/>
      <c r="DL348" s="1010"/>
      <c r="DM348" s="1010"/>
      <c r="DO348" s="1010"/>
      <c r="DP348" s="1010"/>
      <c r="DQ348" s="1010"/>
      <c r="DS348" s="1010"/>
      <c r="DT348" s="1010"/>
      <c r="DU348" s="1010"/>
      <c r="DW348" s="1010"/>
      <c r="DX348" s="1010"/>
      <c r="DY348" s="1010"/>
      <c r="EA348" s="1010"/>
      <c r="EB348" s="1010"/>
      <c r="EC348" s="1010"/>
    </row>
    <row r="349" spans="2:133" ht="14.25" customHeight="1">
      <c r="B349" s="1007"/>
      <c r="C349" s="1010"/>
      <c r="D349" s="1010"/>
      <c r="E349" s="1010"/>
      <c r="F349" s="998"/>
      <c r="G349" s="1010"/>
      <c r="H349" s="1010"/>
      <c r="I349" s="1010"/>
      <c r="J349" s="996"/>
      <c r="K349" s="1010"/>
      <c r="L349" s="1010"/>
      <c r="M349" s="1010"/>
      <c r="N349" s="996"/>
      <c r="O349" s="1010"/>
      <c r="P349" s="1010"/>
      <c r="Q349" s="1010"/>
      <c r="R349" s="996"/>
      <c r="S349" s="1010"/>
      <c r="T349" s="1010"/>
      <c r="U349" s="1010"/>
      <c r="V349" s="996"/>
      <c r="W349" s="1010" t="s">
        <v>547</v>
      </c>
      <c r="X349" s="1010"/>
      <c r="Y349" s="1010"/>
      <c r="Z349" s="996"/>
      <c r="AA349" s="1010" t="s">
        <v>547</v>
      </c>
      <c r="AB349" s="1010"/>
      <c r="AC349" s="1010"/>
      <c r="AD349" s="996"/>
      <c r="AE349" s="1010"/>
      <c r="AF349" s="1010"/>
      <c r="AG349" s="1010"/>
      <c r="AH349" s="996"/>
      <c r="AI349" s="1010" t="s">
        <v>547</v>
      </c>
      <c r="AJ349" s="1010"/>
      <c r="AK349" s="1010"/>
      <c r="AL349" s="996"/>
      <c r="AM349" s="1010" t="s">
        <v>547</v>
      </c>
      <c r="AN349" s="1010"/>
      <c r="AO349" s="1010"/>
      <c r="AP349" s="996"/>
      <c r="AQ349" s="1010" t="s">
        <v>547</v>
      </c>
      <c r="AR349" s="1010"/>
      <c r="AS349" s="1010"/>
      <c r="AT349" s="996"/>
      <c r="AU349" s="1010" t="s">
        <v>547</v>
      </c>
      <c r="AV349" s="1010"/>
      <c r="AW349" s="1010"/>
      <c r="AX349" s="996"/>
      <c r="AY349" s="1010" t="s">
        <v>547</v>
      </c>
      <c r="AZ349" s="1010"/>
      <c r="BA349" s="1010"/>
      <c r="BB349" s="996"/>
      <c r="BC349" s="1010" t="s">
        <v>547</v>
      </c>
      <c r="BD349" s="1010"/>
      <c r="BE349" s="1010"/>
      <c r="BF349" s="996"/>
      <c r="BG349" s="1010" t="s">
        <v>547</v>
      </c>
      <c r="BH349" s="1010"/>
      <c r="BI349" s="1010"/>
      <c r="BJ349" s="996"/>
      <c r="BK349" s="1010" t="s">
        <v>547</v>
      </c>
      <c r="BL349" s="1010"/>
      <c r="BM349" s="1010"/>
      <c r="BN349" s="996"/>
      <c r="BO349" s="1010"/>
      <c r="BP349" s="1010"/>
      <c r="BQ349" s="1010"/>
      <c r="BS349" s="1010"/>
      <c r="BT349" s="1010"/>
      <c r="BU349" s="1010"/>
      <c r="BW349" s="1010"/>
      <c r="BX349" s="1010"/>
      <c r="BY349" s="1010"/>
      <c r="CA349" s="1010"/>
      <c r="CB349" s="1010"/>
      <c r="CC349" s="1010"/>
      <c r="CE349" s="1010"/>
      <c r="CF349" s="1010"/>
      <c r="CG349" s="1010"/>
      <c r="CI349" s="1010"/>
      <c r="CJ349" s="1010"/>
      <c r="CK349" s="1010"/>
      <c r="CM349" s="1010"/>
      <c r="CN349" s="1010"/>
      <c r="CO349" s="1010"/>
      <c r="CQ349" s="1010"/>
      <c r="CR349" s="1010"/>
      <c r="CS349" s="1010"/>
      <c r="CU349" s="1010"/>
      <c r="CV349" s="1010"/>
      <c r="CW349" s="1010"/>
      <c r="CY349" s="1010"/>
      <c r="CZ349" s="1010"/>
      <c r="DA349" s="1010"/>
      <c r="DC349" s="1010"/>
      <c r="DD349" s="1010"/>
      <c r="DE349" s="1010"/>
      <c r="DG349" s="1010"/>
      <c r="DH349" s="1010"/>
      <c r="DI349" s="1010"/>
      <c r="DK349" s="1010"/>
      <c r="DL349" s="1010"/>
      <c r="DM349" s="1010"/>
      <c r="DO349" s="1010"/>
      <c r="DP349" s="1010"/>
      <c r="DQ349" s="1010"/>
      <c r="DS349" s="1010"/>
      <c r="DT349" s="1010"/>
      <c r="DU349" s="1010"/>
      <c r="DW349" s="1010"/>
      <c r="DX349" s="1010"/>
      <c r="DY349" s="1010"/>
      <c r="EA349" s="1010"/>
      <c r="EB349" s="1010"/>
      <c r="EC349" s="1010"/>
    </row>
    <row r="350" spans="2:133" ht="14.25" customHeight="1">
      <c r="B350" s="1007"/>
      <c r="C350" s="1010"/>
      <c r="D350" s="1010"/>
      <c r="E350" s="1010"/>
      <c r="F350" s="998"/>
      <c r="G350" s="1010"/>
      <c r="H350" s="1010"/>
      <c r="I350" s="1010"/>
      <c r="J350" s="996"/>
      <c r="K350" s="1010"/>
      <c r="L350" s="1010"/>
      <c r="M350" s="1010"/>
      <c r="N350" s="996"/>
      <c r="O350" s="1010"/>
      <c r="P350" s="1010"/>
      <c r="Q350" s="1010"/>
      <c r="R350" s="996"/>
      <c r="S350" s="1010"/>
      <c r="T350" s="1010"/>
      <c r="U350" s="1010"/>
      <c r="V350" s="996"/>
      <c r="W350" s="1010" t="s">
        <v>547</v>
      </c>
      <c r="X350" s="1010"/>
      <c r="Y350" s="1010"/>
      <c r="Z350" s="996"/>
      <c r="AA350" s="1010" t="s">
        <v>547</v>
      </c>
      <c r="AB350" s="1010"/>
      <c r="AC350" s="1010"/>
      <c r="AD350" s="996"/>
      <c r="AE350" s="1010"/>
      <c r="AF350" s="1010"/>
      <c r="AG350" s="1010"/>
      <c r="AH350" s="996"/>
      <c r="AI350" s="1010" t="s">
        <v>547</v>
      </c>
      <c r="AJ350" s="1010"/>
      <c r="AK350" s="1010"/>
      <c r="AL350" s="996"/>
      <c r="AM350" s="1010" t="s">
        <v>547</v>
      </c>
      <c r="AN350" s="1010"/>
      <c r="AO350" s="1010"/>
      <c r="AP350" s="996"/>
      <c r="AQ350" s="1010" t="s">
        <v>547</v>
      </c>
      <c r="AR350" s="1010"/>
      <c r="AS350" s="1010"/>
      <c r="AT350" s="996"/>
      <c r="AU350" s="1010" t="s">
        <v>547</v>
      </c>
      <c r="AV350" s="1010"/>
      <c r="AW350" s="1010"/>
      <c r="AX350" s="996"/>
      <c r="AY350" s="1010" t="s">
        <v>547</v>
      </c>
      <c r="AZ350" s="1010"/>
      <c r="BA350" s="1010"/>
      <c r="BB350" s="996"/>
      <c r="BC350" s="1010" t="s">
        <v>547</v>
      </c>
      <c r="BD350" s="1010"/>
      <c r="BE350" s="1010"/>
      <c r="BF350" s="996"/>
      <c r="BG350" s="1010" t="s">
        <v>547</v>
      </c>
      <c r="BH350" s="1010"/>
      <c r="BI350" s="1010"/>
      <c r="BJ350" s="996"/>
      <c r="BK350" s="1010" t="s">
        <v>547</v>
      </c>
      <c r="BL350" s="1010"/>
      <c r="BM350" s="1010"/>
      <c r="BN350" s="996"/>
      <c r="BO350" s="1010"/>
      <c r="BP350" s="1010"/>
      <c r="BQ350" s="1010"/>
      <c r="BS350" s="1010"/>
      <c r="BT350" s="1010"/>
      <c r="BU350" s="1010"/>
      <c r="BW350" s="1010"/>
      <c r="BX350" s="1010"/>
      <c r="BY350" s="1010"/>
      <c r="CA350" s="1010"/>
      <c r="CB350" s="1010"/>
      <c r="CC350" s="1010"/>
      <c r="CE350" s="1010"/>
      <c r="CF350" s="1010"/>
      <c r="CG350" s="1010"/>
      <c r="CI350" s="1010"/>
      <c r="CJ350" s="1010"/>
      <c r="CK350" s="1010"/>
      <c r="CM350" s="1010"/>
      <c r="CN350" s="1010"/>
      <c r="CO350" s="1010"/>
      <c r="CQ350" s="1010"/>
      <c r="CR350" s="1010"/>
      <c r="CS350" s="1010"/>
      <c r="CU350" s="1010"/>
      <c r="CV350" s="1010"/>
      <c r="CW350" s="1010"/>
      <c r="CY350" s="1010"/>
      <c r="CZ350" s="1010"/>
      <c r="DA350" s="1010"/>
      <c r="DC350" s="1010"/>
      <c r="DD350" s="1010"/>
      <c r="DE350" s="1010"/>
      <c r="DG350" s="1010"/>
      <c r="DH350" s="1010"/>
      <c r="DI350" s="1010"/>
      <c r="DK350" s="1010"/>
      <c r="DL350" s="1010"/>
      <c r="DM350" s="1010"/>
      <c r="DO350" s="1010"/>
      <c r="DP350" s="1010"/>
      <c r="DQ350" s="1010"/>
      <c r="DS350" s="1010"/>
      <c r="DT350" s="1010"/>
      <c r="DU350" s="1010"/>
      <c r="DW350" s="1010"/>
      <c r="DX350" s="1010"/>
      <c r="DY350" s="1010"/>
      <c r="EA350" s="1010"/>
      <c r="EB350" s="1010"/>
      <c r="EC350" s="1010"/>
    </row>
    <row r="351" spans="2:133" ht="14.25" customHeight="1">
      <c r="B351" s="1007"/>
      <c r="C351" s="1010"/>
      <c r="D351" s="1010"/>
      <c r="E351" s="1010"/>
      <c r="F351" s="998"/>
      <c r="G351" s="1010"/>
      <c r="H351" s="1010"/>
      <c r="I351" s="1010"/>
      <c r="J351" s="996"/>
      <c r="K351" s="1010"/>
      <c r="L351" s="1010"/>
      <c r="M351" s="1010"/>
      <c r="N351" s="996"/>
      <c r="O351" s="1010"/>
      <c r="P351" s="1010"/>
      <c r="Q351" s="1010"/>
      <c r="R351" s="996"/>
      <c r="S351" s="1010"/>
      <c r="T351" s="1010"/>
      <c r="U351" s="1010"/>
      <c r="V351" s="996"/>
      <c r="W351" s="1010" t="s">
        <v>547</v>
      </c>
      <c r="X351" s="1010"/>
      <c r="Y351" s="1010"/>
      <c r="Z351" s="996"/>
      <c r="AA351" s="1010" t="s">
        <v>547</v>
      </c>
      <c r="AB351" s="1010"/>
      <c r="AC351" s="1010"/>
      <c r="AD351" s="996"/>
      <c r="AE351" s="1010"/>
      <c r="AF351" s="1010"/>
      <c r="AG351" s="1010"/>
      <c r="AH351" s="996"/>
      <c r="AI351" s="1010" t="s">
        <v>547</v>
      </c>
      <c r="AJ351" s="1010"/>
      <c r="AK351" s="1010"/>
      <c r="AL351" s="996"/>
      <c r="AM351" s="1010" t="s">
        <v>547</v>
      </c>
      <c r="AN351" s="1010"/>
      <c r="AO351" s="1010"/>
      <c r="AP351" s="996"/>
      <c r="AQ351" s="1010" t="s">
        <v>547</v>
      </c>
      <c r="AR351" s="1010"/>
      <c r="AS351" s="1010"/>
      <c r="AT351" s="996"/>
      <c r="AU351" s="1010" t="s">
        <v>547</v>
      </c>
      <c r="AV351" s="1010"/>
      <c r="AW351" s="1010"/>
      <c r="AX351" s="996"/>
      <c r="AY351" s="1010" t="s">
        <v>547</v>
      </c>
      <c r="AZ351" s="1010"/>
      <c r="BA351" s="1010"/>
      <c r="BB351" s="996"/>
      <c r="BC351" s="1010" t="s">
        <v>547</v>
      </c>
      <c r="BD351" s="1010"/>
      <c r="BE351" s="1010"/>
      <c r="BF351" s="996"/>
      <c r="BG351" s="1010" t="s">
        <v>547</v>
      </c>
      <c r="BH351" s="1010"/>
      <c r="BI351" s="1010"/>
      <c r="BJ351" s="996"/>
      <c r="BK351" s="1010" t="s">
        <v>547</v>
      </c>
      <c r="BL351" s="1010"/>
      <c r="BM351" s="1010"/>
      <c r="BN351" s="996"/>
      <c r="BO351" s="1010"/>
      <c r="BP351" s="1010"/>
      <c r="BQ351" s="1010"/>
      <c r="BS351" s="1010"/>
      <c r="BT351" s="1010"/>
      <c r="BU351" s="1010"/>
      <c r="BW351" s="1010"/>
      <c r="BX351" s="1010"/>
      <c r="BY351" s="1010"/>
      <c r="CA351" s="1010"/>
      <c r="CB351" s="1010"/>
      <c r="CC351" s="1010"/>
      <c r="CE351" s="1010"/>
      <c r="CF351" s="1010"/>
      <c r="CG351" s="1010"/>
      <c r="CI351" s="1010"/>
      <c r="CJ351" s="1010"/>
      <c r="CK351" s="1010"/>
      <c r="CM351" s="1010"/>
      <c r="CN351" s="1010"/>
      <c r="CO351" s="1010"/>
      <c r="CQ351" s="1010"/>
      <c r="CR351" s="1010"/>
      <c r="CS351" s="1010"/>
      <c r="CU351" s="1010"/>
      <c r="CV351" s="1010"/>
      <c r="CW351" s="1010"/>
      <c r="CY351" s="1010"/>
      <c r="CZ351" s="1010"/>
      <c r="DA351" s="1010"/>
      <c r="DC351" s="1010"/>
      <c r="DD351" s="1010"/>
      <c r="DE351" s="1010"/>
      <c r="DG351" s="1010"/>
      <c r="DH351" s="1010"/>
      <c r="DI351" s="1010"/>
      <c r="DK351" s="1010"/>
      <c r="DL351" s="1010"/>
      <c r="DM351" s="1010"/>
      <c r="DO351" s="1010"/>
      <c r="DP351" s="1010"/>
      <c r="DQ351" s="1010"/>
      <c r="DS351" s="1010"/>
      <c r="DT351" s="1010"/>
      <c r="DU351" s="1010"/>
      <c r="DW351" s="1010"/>
      <c r="DX351" s="1010"/>
      <c r="DY351" s="1010"/>
      <c r="EA351" s="1010"/>
      <c r="EB351" s="1010"/>
      <c r="EC351" s="1010"/>
    </row>
    <row r="352" spans="2:133" ht="14.25" customHeight="1">
      <c r="B352" s="1007"/>
      <c r="C352" s="1010"/>
      <c r="D352" s="1010"/>
      <c r="E352" s="1010"/>
      <c r="F352" s="998"/>
      <c r="G352" s="1010"/>
      <c r="H352" s="1010"/>
      <c r="I352" s="1010"/>
      <c r="J352" s="996"/>
      <c r="K352" s="1010"/>
      <c r="L352" s="1010"/>
      <c r="M352" s="1010"/>
      <c r="N352" s="996"/>
      <c r="O352" s="1010"/>
      <c r="P352" s="1010"/>
      <c r="Q352" s="1010"/>
      <c r="R352" s="996"/>
      <c r="S352" s="1010"/>
      <c r="T352" s="1010"/>
      <c r="U352" s="1010"/>
      <c r="V352" s="996"/>
      <c r="W352" s="1010" t="s">
        <v>547</v>
      </c>
      <c r="X352" s="1010"/>
      <c r="Y352" s="1010"/>
      <c r="Z352" s="996"/>
      <c r="AA352" s="1010" t="s">
        <v>547</v>
      </c>
      <c r="AB352" s="1010"/>
      <c r="AC352" s="1010"/>
      <c r="AD352" s="996"/>
      <c r="AE352" s="1010"/>
      <c r="AF352" s="1010"/>
      <c r="AG352" s="1010"/>
      <c r="AH352" s="996"/>
      <c r="AI352" s="1010" t="s">
        <v>547</v>
      </c>
      <c r="AJ352" s="1010"/>
      <c r="AK352" s="1010"/>
      <c r="AL352" s="996"/>
      <c r="AM352" s="1010" t="s">
        <v>547</v>
      </c>
      <c r="AN352" s="1010"/>
      <c r="AO352" s="1010"/>
      <c r="AP352" s="996"/>
      <c r="AQ352" s="1010" t="s">
        <v>547</v>
      </c>
      <c r="AR352" s="1010"/>
      <c r="AS352" s="1010"/>
      <c r="AT352" s="996"/>
      <c r="AU352" s="1010" t="s">
        <v>547</v>
      </c>
      <c r="AV352" s="1010"/>
      <c r="AW352" s="1010"/>
      <c r="AX352" s="996"/>
      <c r="AY352" s="1010" t="s">
        <v>547</v>
      </c>
      <c r="AZ352" s="1010"/>
      <c r="BA352" s="1010"/>
      <c r="BB352" s="996"/>
      <c r="BC352" s="1010" t="s">
        <v>547</v>
      </c>
      <c r="BD352" s="1010"/>
      <c r="BE352" s="1010"/>
      <c r="BF352" s="996"/>
      <c r="BG352" s="1010" t="s">
        <v>547</v>
      </c>
      <c r="BH352" s="1010"/>
      <c r="BI352" s="1010"/>
      <c r="BJ352" s="996"/>
      <c r="BK352" s="1010" t="s">
        <v>547</v>
      </c>
      <c r="BL352" s="1010"/>
      <c r="BM352" s="1010"/>
      <c r="BN352" s="996"/>
      <c r="BO352" s="1010"/>
      <c r="BP352" s="1010"/>
      <c r="BQ352" s="1010"/>
      <c r="BS352" s="1010"/>
      <c r="BT352" s="1010"/>
      <c r="BU352" s="1010"/>
      <c r="BW352" s="1010"/>
      <c r="BX352" s="1010"/>
      <c r="BY352" s="1010"/>
      <c r="CA352" s="1010"/>
      <c r="CB352" s="1010"/>
      <c r="CC352" s="1010"/>
      <c r="CE352" s="1010"/>
      <c r="CF352" s="1010"/>
      <c r="CG352" s="1010"/>
      <c r="CI352" s="1010"/>
      <c r="CJ352" s="1010"/>
      <c r="CK352" s="1010"/>
      <c r="CM352" s="1010"/>
      <c r="CN352" s="1010"/>
      <c r="CO352" s="1010"/>
      <c r="CQ352" s="1010"/>
      <c r="CR352" s="1010"/>
      <c r="CS352" s="1010"/>
      <c r="CU352" s="1010"/>
      <c r="CV352" s="1010"/>
      <c r="CW352" s="1010"/>
      <c r="CY352" s="1010"/>
      <c r="CZ352" s="1010"/>
      <c r="DA352" s="1010"/>
      <c r="DC352" s="1010"/>
      <c r="DD352" s="1010"/>
      <c r="DE352" s="1010"/>
      <c r="DG352" s="1010"/>
      <c r="DH352" s="1010"/>
      <c r="DI352" s="1010"/>
      <c r="DK352" s="1010"/>
      <c r="DL352" s="1010"/>
      <c r="DM352" s="1010"/>
      <c r="DO352" s="1010"/>
      <c r="DP352" s="1010"/>
      <c r="DQ352" s="1010"/>
      <c r="DS352" s="1010"/>
      <c r="DT352" s="1010"/>
      <c r="DU352" s="1010"/>
      <c r="DW352" s="1010"/>
      <c r="DX352" s="1010"/>
      <c r="DY352" s="1010"/>
      <c r="EA352" s="1010"/>
      <c r="EB352" s="1010"/>
      <c r="EC352" s="1010"/>
    </row>
    <row r="353" spans="2:133" ht="14.25" customHeight="1">
      <c r="B353" s="1007"/>
      <c r="C353" s="1010"/>
      <c r="D353" s="1010"/>
      <c r="E353" s="1010"/>
      <c r="F353" s="998"/>
      <c r="G353" s="1010"/>
      <c r="H353" s="1010"/>
      <c r="I353" s="1010"/>
      <c r="J353" s="996"/>
      <c r="K353" s="1010"/>
      <c r="L353" s="1010"/>
      <c r="M353" s="1010"/>
      <c r="N353" s="996"/>
      <c r="O353" s="1010"/>
      <c r="P353" s="1010"/>
      <c r="Q353" s="1010"/>
      <c r="R353" s="996"/>
      <c r="S353" s="1010"/>
      <c r="T353" s="1010"/>
      <c r="U353" s="1010"/>
      <c r="V353" s="996"/>
      <c r="W353" s="1010" t="s">
        <v>547</v>
      </c>
      <c r="X353" s="1010"/>
      <c r="Y353" s="1010"/>
      <c r="Z353" s="996"/>
      <c r="AA353" s="1010" t="s">
        <v>547</v>
      </c>
      <c r="AB353" s="1010"/>
      <c r="AC353" s="1010"/>
      <c r="AD353" s="996"/>
      <c r="AE353" s="1010"/>
      <c r="AF353" s="1010"/>
      <c r="AG353" s="1010"/>
      <c r="AH353" s="996"/>
      <c r="AI353" s="1010" t="s">
        <v>547</v>
      </c>
      <c r="AJ353" s="1010"/>
      <c r="AK353" s="1010"/>
      <c r="AL353" s="996"/>
      <c r="AM353" s="1010" t="s">
        <v>547</v>
      </c>
      <c r="AN353" s="1010"/>
      <c r="AO353" s="1010"/>
      <c r="AP353" s="996"/>
      <c r="AQ353" s="1010" t="s">
        <v>547</v>
      </c>
      <c r="AR353" s="1010"/>
      <c r="AS353" s="1010"/>
      <c r="AT353" s="996"/>
      <c r="AU353" s="1010" t="s">
        <v>547</v>
      </c>
      <c r="AV353" s="1010"/>
      <c r="AW353" s="1010"/>
      <c r="AX353" s="996"/>
      <c r="AY353" s="1010" t="s">
        <v>547</v>
      </c>
      <c r="AZ353" s="1010"/>
      <c r="BA353" s="1010"/>
      <c r="BB353" s="996"/>
      <c r="BC353" s="1010" t="s">
        <v>547</v>
      </c>
      <c r="BD353" s="1010"/>
      <c r="BE353" s="1010"/>
      <c r="BF353" s="996"/>
      <c r="BG353" s="1010" t="s">
        <v>547</v>
      </c>
      <c r="BH353" s="1010"/>
      <c r="BI353" s="1010"/>
      <c r="BJ353" s="996"/>
      <c r="BK353" s="1010" t="s">
        <v>547</v>
      </c>
      <c r="BL353" s="1010"/>
      <c r="BM353" s="1010"/>
      <c r="BN353" s="996"/>
      <c r="BO353" s="1010"/>
      <c r="BP353" s="1010"/>
      <c r="BQ353" s="1010"/>
      <c r="BS353" s="1010"/>
      <c r="BT353" s="1010"/>
      <c r="BU353" s="1010"/>
      <c r="BW353" s="1010"/>
      <c r="BX353" s="1010"/>
      <c r="BY353" s="1010"/>
      <c r="CA353" s="1010"/>
      <c r="CB353" s="1010"/>
      <c r="CC353" s="1010"/>
      <c r="CE353" s="1010"/>
      <c r="CF353" s="1010"/>
      <c r="CG353" s="1010"/>
      <c r="CI353" s="1010"/>
      <c r="CJ353" s="1010"/>
      <c r="CK353" s="1010"/>
      <c r="CM353" s="1010"/>
      <c r="CN353" s="1010"/>
      <c r="CO353" s="1010"/>
      <c r="CQ353" s="1010"/>
      <c r="CR353" s="1010"/>
      <c r="CS353" s="1010"/>
      <c r="CU353" s="1010"/>
      <c r="CV353" s="1010"/>
      <c r="CW353" s="1010"/>
      <c r="CY353" s="1010"/>
      <c r="CZ353" s="1010"/>
      <c r="DA353" s="1010"/>
      <c r="DC353" s="1010"/>
      <c r="DD353" s="1010"/>
      <c r="DE353" s="1010"/>
      <c r="DG353" s="1010"/>
      <c r="DH353" s="1010"/>
      <c r="DI353" s="1010"/>
      <c r="DK353" s="1010"/>
      <c r="DL353" s="1010"/>
      <c r="DM353" s="1010"/>
      <c r="DO353" s="1010"/>
      <c r="DP353" s="1010"/>
      <c r="DQ353" s="1010"/>
      <c r="DS353" s="1010"/>
      <c r="DT353" s="1010"/>
      <c r="DU353" s="1010"/>
      <c r="DW353" s="1010"/>
      <c r="DX353" s="1010"/>
      <c r="DY353" s="1010"/>
      <c r="EA353" s="1010"/>
      <c r="EB353" s="1010"/>
      <c r="EC353" s="1010"/>
    </row>
    <row r="354" spans="2:133" ht="14.25" customHeight="1">
      <c r="B354" s="1007"/>
      <c r="C354" s="1010"/>
      <c r="D354" s="1010"/>
      <c r="E354" s="1010"/>
      <c r="F354" s="998"/>
      <c r="G354" s="1010"/>
      <c r="H354" s="1010"/>
      <c r="I354" s="1010"/>
      <c r="J354" s="996"/>
      <c r="K354" s="1010"/>
      <c r="L354" s="1010"/>
      <c r="M354" s="1010"/>
      <c r="N354" s="996"/>
      <c r="O354" s="1010"/>
      <c r="P354" s="1010"/>
      <c r="Q354" s="1010"/>
      <c r="R354" s="996"/>
      <c r="S354" s="1010"/>
      <c r="T354" s="1010"/>
      <c r="U354" s="1010"/>
      <c r="V354" s="996"/>
      <c r="W354" s="1010" t="s">
        <v>547</v>
      </c>
      <c r="X354" s="1010"/>
      <c r="Y354" s="1010"/>
      <c r="Z354" s="996"/>
      <c r="AA354" s="1010" t="s">
        <v>547</v>
      </c>
      <c r="AB354" s="1010"/>
      <c r="AC354" s="1010"/>
      <c r="AD354" s="996"/>
      <c r="AE354" s="1010"/>
      <c r="AF354" s="1010"/>
      <c r="AG354" s="1010"/>
      <c r="AH354" s="996"/>
      <c r="AI354" s="1010" t="s">
        <v>547</v>
      </c>
      <c r="AJ354" s="1010"/>
      <c r="AK354" s="1010"/>
      <c r="AL354" s="996"/>
      <c r="AM354" s="1010" t="s">
        <v>547</v>
      </c>
      <c r="AN354" s="1010"/>
      <c r="AO354" s="1010"/>
      <c r="AP354" s="996"/>
      <c r="AQ354" s="1010" t="s">
        <v>547</v>
      </c>
      <c r="AR354" s="1010"/>
      <c r="AS354" s="1010"/>
      <c r="AT354" s="996"/>
      <c r="AU354" s="1010" t="s">
        <v>547</v>
      </c>
      <c r="AV354" s="1010"/>
      <c r="AW354" s="1010"/>
      <c r="AX354" s="996"/>
      <c r="AY354" s="1010" t="s">
        <v>547</v>
      </c>
      <c r="AZ354" s="1010"/>
      <c r="BA354" s="1010"/>
      <c r="BB354" s="996"/>
      <c r="BC354" s="1010" t="s">
        <v>547</v>
      </c>
      <c r="BD354" s="1010"/>
      <c r="BE354" s="1010"/>
      <c r="BF354" s="996"/>
      <c r="BG354" s="1010" t="s">
        <v>547</v>
      </c>
      <c r="BH354" s="1010"/>
      <c r="BI354" s="1010"/>
      <c r="BJ354" s="996"/>
      <c r="BK354" s="1010" t="s">
        <v>547</v>
      </c>
      <c r="BL354" s="1010"/>
      <c r="BM354" s="1010"/>
      <c r="BN354" s="996"/>
      <c r="BO354" s="1010"/>
      <c r="BP354" s="1010"/>
      <c r="BQ354" s="1010"/>
      <c r="BS354" s="1010"/>
      <c r="BT354" s="1010"/>
      <c r="BU354" s="1010"/>
      <c r="BW354" s="1010"/>
      <c r="BX354" s="1010"/>
      <c r="BY354" s="1010"/>
      <c r="CA354" s="1010"/>
      <c r="CB354" s="1010"/>
      <c r="CC354" s="1010"/>
      <c r="CE354" s="1010"/>
      <c r="CF354" s="1010"/>
      <c r="CG354" s="1010"/>
      <c r="CI354" s="1010"/>
      <c r="CJ354" s="1010"/>
      <c r="CK354" s="1010"/>
      <c r="CM354" s="1010"/>
      <c r="CN354" s="1010"/>
      <c r="CO354" s="1010"/>
      <c r="CQ354" s="1010"/>
      <c r="CR354" s="1010"/>
      <c r="CS354" s="1010"/>
      <c r="CU354" s="1010"/>
      <c r="CV354" s="1010"/>
      <c r="CW354" s="1010"/>
      <c r="CY354" s="1010"/>
      <c r="CZ354" s="1010"/>
      <c r="DA354" s="1010"/>
      <c r="DC354" s="1010"/>
      <c r="DD354" s="1010"/>
      <c r="DE354" s="1010"/>
      <c r="DG354" s="1010"/>
      <c r="DH354" s="1010"/>
      <c r="DI354" s="1010"/>
      <c r="DK354" s="1010"/>
      <c r="DL354" s="1010"/>
      <c r="DM354" s="1010"/>
      <c r="DO354" s="1010"/>
      <c r="DP354" s="1010"/>
      <c r="DQ354" s="1010"/>
      <c r="DS354" s="1010"/>
      <c r="DT354" s="1010"/>
      <c r="DU354" s="1010"/>
      <c r="DW354" s="1010"/>
      <c r="DX354" s="1010"/>
      <c r="DY354" s="1010"/>
      <c r="EA354" s="1010"/>
      <c r="EB354" s="1010"/>
      <c r="EC354" s="1010"/>
    </row>
    <row r="355" spans="2:133" ht="14.25" customHeight="1">
      <c r="B355" s="1007"/>
      <c r="C355" s="1010"/>
      <c r="D355" s="1010"/>
      <c r="E355" s="1010"/>
      <c r="F355" s="998"/>
      <c r="G355" s="1010"/>
      <c r="H355" s="1010"/>
      <c r="I355" s="1010"/>
      <c r="J355" s="996"/>
      <c r="K355" s="1010"/>
      <c r="L355" s="1010"/>
      <c r="M355" s="1010"/>
      <c r="N355" s="996"/>
      <c r="O355" s="1010"/>
      <c r="P355" s="1010"/>
      <c r="Q355" s="1010"/>
      <c r="R355" s="996"/>
      <c r="S355" s="1010"/>
      <c r="T355" s="1010"/>
      <c r="U355" s="1010"/>
      <c r="V355" s="996"/>
      <c r="W355" s="1010" t="s">
        <v>547</v>
      </c>
      <c r="X355" s="1010"/>
      <c r="Y355" s="1010"/>
      <c r="Z355" s="996"/>
      <c r="AA355" s="1010" t="s">
        <v>547</v>
      </c>
      <c r="AB355" s="1010"/>
      <c r="AC355" s="1010"/>
      <c r="AD355" s="996"/>
      <c r="AE355" s="1010"/>
      <c r="AF355" s="1010"/>
      <c r="AG355" s="1010"/>
      <c r="AH355" s="996"/>
      <c r="AI355" s="1010" t="s">
        <v>547</v>
      </c>
      <c r="AJ355" s="1010"/>
      <c r="AK355" s="1010"/>
      <c r="AL355" s="996"/>
      <c r="AM355" s="1010" t="s">
        <v>547</v>
      </c>
      <c r="AN355" s="1010"/>
      <c r="AO355" s="1010"/>
      <c r="AP355" s="996"/>
      <c r="AQ355" s="1010" t="s">
        <v>547</v>
      </c>
      <c r="AR355" s="1010"/>
      <c r="AS355" s="1010"/>
      <c r="AT355" s="996"/>
      <c r="AU355" s="1010" t="s">
        <v>547</v>
      </c>
      <c r="AV355" s="1010"/>
      <c r="AW355" s="1010"/>
      <c r="AX355" s="996"/>
      <c r="AY355" s="1010" t="s">
        <v>547</v>
      </c>
      <c r="AZ355" s="1010"/>
      <c r="BA355" s="1010"/>
      <c r="BB355" s="996"/>
      <c r="BC355" s="1010" t="s">
        <v>547</v>
      </c>
      <c r="BD355" s="1010"/>
      <c r="BE355" s="1010"/>
      <c r="BF355" s="996"/>
      <c r="BG355" s="1010" t="s">
        <v>547</v>
      </c>
      <c r="BH355" s="1010"/>
      <c r="BI355" s="1010"/>
      <c r="BJ355" s="996"/>
      <c r="BK355" s="1010" t="s">
        <v>547</v>
      </c>
      <c r="BL355" s="1010"/>
      <c r="BM355" s="1010"/>
      <c r="BN355" s="996"/>
      <c r="BO355" s="1010"/>
      <c r="BP355" s="1010"/>
      <c r="BQ355" s="1010"/>
      <c r="BS355" s="1010"/>
      <c r="BT355" s="1010"/>
      <c r="BU355" s="1010"/>
      <c r="BW355" s="1010"/>
      <c r="BX355" s="1010"/>
      <c r="BY355" s="1010"/>
      <c r="CA355" s="1010"/>
      <c r="CB355" s="1010"/>
      <c r="CC355" s="1010"/>
      <c r="CE355" s="1010"/>
      <c r="CF355" s="1010"/>
      <c r="CG355" s="1010"/>
      <c r="CI355" s="1010"/>
      <c r="CJ355" s="1010"/>
      <c r="CK355" s="1010"/>
      <c r="CM355" s="1010"/>
      <c r="CN355" s="1010"/>
      <c r="CO355" s="1010"/>
      <c r="CQ355" s="1010"/>
      <c r="CR355" s="1010"/>
      <c r="CS355" s="1010"/>
      <c r="CU355" s="1010"/>
      <c r="CV355" s="1010"/>
      <c r="CW355" s="1010"/>
      <c r="CY355" s="1010"/>
      <c r="CZ355" s="1010"/>
      <c r="DA355" s="1010"/>
      <c r="DC355" s="1010"/>
      <c r="DD355" s="1010"/>
      <c r="DE355" s="1010"/>
      <c r="DG355" s="1010"/>
      <c r="DH355" s="1010"/>
      <c r="DI355" s="1010"/>
      <c r="DK355" s="1010"/>
      <c r="DL355" s="1010"/>
      <c r="DM355" s="1010"/>
      <c r="DO355" s="1010"/>
      <c r="DP355" s="1010"/>
      <c r="DQ355" s="1010"/>
      <c r="DS355" s="1010"/>
      <c r="DT355" s="1010"/>
      <c r="DU355" s="1010"/>
      <c r="DW355" s="1010"/>
      <c r="DX355" s="1010"/>
      <c r="DY355" s="1010"/>
      <c r="EA355" s="1010"/>
      <c r="EB355" s="1010"/>
      <c r="EC355" s="1010"/>
    </row>
    <row r="356" spans="2:133" ht="14.25" customHeight="1">
      <c r="B356" s="1007"/>
      <c r="C356" s="1010"/>
      <c r="D356" s="1010"/>
      <c r="E356" s="1010"/>
      <c r="F356" s="998"/>
      <c r="G356" s="1010"/>
      <c r="H356" s="1010"/>
      <c r="I356" s="1010"/>
      <c r="J356" s="996"/>
      <c r="K356" s="1010"/>
      <c r="L356" s="1010"/>
      <c r="M356" s="1010"/>
      <c r="N356" s="996"/>
      <c r="O356" s="1010"/>
      <c r="P356" s="1010"/>
      <c r="Q356" s="1010"/>
      <c r="R356" s="996"/>
      <c r="S356" s="1010"/>
      <c r="T356" s="1010"/>
      <c r="U356" s="1010"/>
      <c r="V356" s="996"/>
      <c r="W356" s="1010" t="s">
        <v>547</v>
      </c>
      <c r="X356" s="1010"/>
      <c r="Y356" s="1010"/>
      <c r="Z356" s="996"/>
      <c r="AA356" s="1010" t="s">
        <v>547</v>
      </c>
      <c r="AB356" s="1010"/>
      <c r="AC356" s="1010"/>
      <c r="AD356" s="996"/>
      <c r="AE356" s="1010"/>
      <c r="AF356" s="1010"/>
      <c r="AG356" s="1010"/>
      <c r="AH356" s="996"/>
      <c r="AI356" s="1010" t="s">
        <v>547</v>
      </c>
      <c r="AJ356" s="1010"/>
      <c r="AK356" s="1010"/>
      <c r="AL356" s="996"/>
      <c r="AM356" s="1010" t="s">
        <v>547</v>
      </c>
      <c r="AN356" s="1010"/>
      <c r="AO356" s="1010"/>
      <c r="AP356" s="996"/>
      <c r="AQ356" s="1010" t="s">
        <v>547</v>
      </c>
      <c r="AR356" s="1010"/>
      <c r="AS356" s="1010"/>
      <c r="AT356" s="996"/>
      <c r="AU356" s="1010" t="s">
        <v>547</v>
      </c>
      <c r="AV356" s="1010"/>
      <c r="AW356" s="1010"/>
      <c r="AX356" s="996"/>
      <c r="AY356" s="1010" t="s">
        <v>547</v>
      </c>
      <c r="AZ356" s="1010"/>
      <c r="BA356" s="1010"/>
      <c r="BB356" s="996"/>
      <c r="BC356" s="1010" t="s">
        <v>547</v>
      </c>
      <c r="BD356" s="1010"/>
      <c r="BE356" s="1010"/>
      <c r="BF356" s="996"/>
      <c r="BG356" s="1010" t="s">
        <v>547</v>
      </c>
      <c r="BH356" s="1010"/>
      <c r="BI356" s="1010"/>
      <c r="BJ356" s="996"/>
      <c r="BK356" s="1010" t="s">
        <v>547</v>
      </c>
      <c r="BL356" s="1010"/>
      <c r="BM356" s="1010"/>
      <c r="BN356" s="996"/>
      <c r="BO356" s="1010"/>
      <c r="BP356" s="1010"/>
      <c r="BQ356" s="1010"/>
      <c r="BS356" s="1010"/>
      <c r="BT356" s="1010"/>
      <c r="BU356" s="1010"/>
      <c r="BW356" s="1010"/>
      <c r="BX356" s="1010"/>
      <c r="BY356" s="1010"/>
      <c r="CA356" s="1010"/>
      <c r="CB356" s="1010"/>
      <c r="CC356" s="1010"/>
      <c r="CE356" s="1010"/>
      <c r="CF356" s="1010"/>
      <c r="CG356" s="1010"/>
      <c r="CI356" s="1010"/>
      <c r="CJ356" s="1010"/>
      <c r="CK356" s="1010"/>
      <c r="CM356" s="1010"/>
      <c r="CN356" s="1010"/>
      <c r="CO356" s="1010"/>
      <c r="CQ356" s="1010"/>
      <c r="CR356" s="1010"/>
      <c r="CS356" s="1010"/>
      <c r="CU356" s="1010"/>
      <c r="CV356" s="1010"/>
      <c r="CW356" s="1010"/>
      <c r="CY356" s="1010"/>
      <c r="CZ356" s="1010"/>
      <c r="DA356" s="1010"/>
      <c r="DC356" s="1010"/>
      <c r="DD356" s="1010"/>
      <c r="DE356" s="1010"/>
      <c r="DG356" s="1010"/>
      <c r="DH356" s="1010"/>
      <c r="DI356" s="1010"/>
      <c r="DK356" s="1010"/>
      <c r="DL356" s="1010"/>
      <c r="DM356" s="1010"/>
      <c r="DO356" s="1010"/>
      <c r="DP356" s="1010"/>
      <c r="DQ356" s="1010"/>
      <c r="DS356" s="1010"/>
      <c r="DT356" s="1010"/>
      <c r="DU356" s="1010"/>
      <c r="DW356" s="1010"/>
      <c r="DX356" s="1010"/>
      <c r="DY356" s="1010"/>
      <c r="EA356" s="1010"/>
      <c r="EB356" s="1010"/>
      <c r="EC356" s="1010"/>
    </row>
    <row r="357" spans="2:133" ht="14.25" customHeight="1">
      <c r="B357" s="1007"/>
      <c r="C357" s="1010"/>
      <c r="D357" s="1010"/>
      <c r="E357" s="1010"/>
      <c r="F357" s="998"/>
      <c r="G357" s="1010"/>
      <c r="H357" s="1010"/>
      <c r="I357" s="1010"/>
      <c r="J357" s="996"/>
      <c r="K357" s="1010"/>
      <c r="L357" s="1010"/>
      <c r="M357" s="1010"/>
      <c r="N357" s="996"/>
      <c r="O357" s="1010"/>
      <c r="P357" s="1010"/>
      <c r="Q357" s="1010"/>
      <c r="R357" s="996"/>
      <c r="S357" s="1010"/>
      <c r="T357" s="1010"/>
      <c r="U357" s="1010"/>
      <c r="V357" s="996"/>
      <c r="W357" s="1010" t="s">
        <v>547</v>
      </c>
      <c r="X357" s="1010"/>
      <c r="Y357" s="1010"/>
      <c r="Z357" s="996"/>
      <c r="AA357" s="1010" t="s">
        <v>547</v>
      </c>
      <c r="AB357" s="1010"/>
      <c r="AC357" s="1010"/>
      <c r="AD357" s="996"/>
      <c r="AE357" s="1010"/>
      <c r="AF357" s="1010"/>
      <c r="AG357" s="1010"/>
      <c r="AH357" s="996"/>
      <c r="AI357" s="1010" t="s">
        <v>547</v>
      </c>
      <c r="AJ357" s="1010"/>
      <c r="AK357" s="1010"/>
      <c r="AL357" s="996"/>
      <c r="AM357" s="1010" t="s">
        <v>547</v>
      </c>
      <c r="AN357" s="1010"/>
      <c r="AO357" s="1010"/>
      <c r="AP357" s="996"/>
      <c r="AQ357" s="1010" t="s">
        <v>547</v>
      </c>
      <c r="AR357" s="1010"/>
      <c r="AS357" s="1010"/>
      <c r="AT357" s="996"/>
      <c r="AU357" s="1010" t="s">
        <v>547</v>
      </c>
      <c r="AV357" s="1010"/>
      <c r="AW357" s="1010"/>
      <c r="AX357" s="996"/>
      <c r="AY357" s="1010" t="s">
        <v>547</v>
      </c>
      <c r="AZ357" s="1010"/>
      <c r="BA357" s="1010"/>
      <c r="BB357" s="996"/>
      <c r="BC357" s="1010" t="s">
        <v>547</v>
      </c>
      <c r="BD357" s="1010"/>
      <c r="BE357" s="1010"/>
      <c r="BF357" s="996"/>
      <c r="BG357" s="1010" t="s">
        <v>547</v>
      </c>
      <c r="BH357" s="1010"/>
      <c r="BI357" s="1010"/>
      <c r="BJ357" s="996"/>
      <c r="BK357" s="1010" t="s">
        <v>547</v>
      </c>
      <c r="BL357" s="1010"/>
      <c r="BM357" s="1010"/>
      <c r="BN357" s="996"/>
      <c r="BO357" s="1010"/>
      <c r="BP357" s="1010"/>
      <c r="BQ357" s="1010"/>
      <c r="BS357" s="1010"/>
      <c r="BT357" s="1010"/>
      <c r="BU357" s="1010"/>
      <c r="BW357" s="1010"/>
      <c r="BX357" s="1010"/>
      <c r="BY357" s="1010"/>
      <c r="CA357" s="1010"/>
      <c r="CB357" s="1010"/>
      <c r="CC357" s="1010"/>
      <c r="CE357" s="1010"/>
      <c r="CF357" s="1010"/>
      <c r="CG357" s="1010"/>
      <c r="CI357" s="1010"/>
      <c r="CJ357" s="1010"/>
      <c r="CK357" s="1010"/>
      <c r="CM357" s="1010"/>
      <c r="CN357" s="1010"/>
      <c r="CO357" s="1010"/>
      <c r="CQ357" s="1010"/>
      <c r="CR357" s="1010"/>
      <c r="CS357" s="1010"/>
      <c r="CU357" s="1010"/>
      <c r="CV357" s="1010"/>
      <c r="CW357" s="1010"/>
      <c r="CY357" s="1010"/>
      <c r="CZ357" s="1010"/>
      <c r="DA357" s="1010"/>
      <c r="DC357" s="1010"/>
      <c r="DD357" s="1010"/>
      <c r="DE357" s="1010"/>
      <c r="DG357" s="1010"/>
      <c r="DH357" s="1010"/>
      <c r="DI357" s="1010"/>
      <c r="DK357" s="1010"/>
      <c r="DL357" s="1010"/>
      <c r="DM357" s="1010"/>
      <c r="DO357" s="1010"/>
      <c r="DP357" s="1010"/>
      <c r="DQ357" s="1010"/>
      <c r="DS357" s="1010"/>
      <c r="DT357" s="1010"/>
      <c r="DU357" s="1010"/>
      <c r="DW357" s="1010"/>
      <c r="DX357" s="1010"/>
      <c r="DY357" s="1010"/>
      <c r="EA357" s="1010"/>
      <c r="EB357" s="1010"/>
      <c r="EC357" s="1010"/>
    </row>
    <row r="358" spans="2:133" ht="14.25" customHeight="1">
      <c r="B358" s="1007"/>
      <c r="C358" s="1010"/>
      <c r="D358" s="1010"/>
      <c r="E358" s="1010"/>
      <c r="F358" s="998"/>
      <c r="G358" s="1010"/>
      <c r="H358" s="1010"/>
      <c r="I358" s="1010"/>
      <c r="J358" s="996"/>
      <c r="K358" s="1010"/>
      <c r="L358" s="1010"/>
      <c r="M358" s="1010"/>
      <c r="N358" s="996"/>
      <c r="O358" s="1010"/>
      <c r="P358" s="1010"/>
      <c r="Q358" s="1010"/>
      <c r="R358" s="996"/>
      <c r="S358" s="1010"/>
      <c r="T358" s="1010"/>
      <c r="U358" s="1010"/>
      <c r="V358" s="996"/>
      <c r="W358" s="1010" t="s">
        <v>547</v>
      </c>
      <c r="X358" s="1010"/>
      <c r="Y358" s="1010"/>
      <c r="Z358" s="996"/>
      <c r="AA358" s="1010" t="s">
        <v>547</v>
      </c>
      <c r="AB358" s="1010"/>
      <c r="AC358" s="1010"/>
      <c r="AD358" s="996"/>
      <c r="AE358" s="1010"/>
      <c r="AF358" s="1010"/>
      <c r="AG358" s="1010"/>
      <c r="AH358" s="996"/>
      <c r="AI358" s="1010" t="s">
        <v>547</v>
      </c>
      <c r="AJ358" s="1010"/>
      <c r="AK358" s="1010"/>
      <c r="AL358" s="996"/>
      <c r="AM358" s="1010" t="s">
        <v>547</v>
      </c>
      <c r="AN358" s="1010"/>
      <c r="AO358" s="1010"/>
      <c r="AP358" s="996"/>
      <c r="AQ358" s="1010" t="s">
        <v>547</v>
      </c>
      <c r="AR358" s="1010"/>
      <c r="AS358" s="1010"/>
      <c r="AT358" s="996"/>
      <c r="AU358" s="1010" t="s">
        <v>547</v>
      </c>
      <c r="AV358" s="1010"/>
      <c r="AW358" s="1010"/>
      <c r="AX358" s="996"/>
      <c r="AY358" s="1010" t="s">
        <v>547</v>
      </c>
      <c r="AZ358" s="1010"/>
      <c r="BA358" s="1010"/>
      <c r="BB358" s="996"/>
      <c r="BC358" s="1010" t="s">
        <v>547</v>
      </c>
      <c r="BD358" s="1010"/>
      <c r="BE358" s="1010"/>
      <c r="BF358" s="996"/>
      <c r="BG358" s="1010" t="s">
        <v>547</v>
      </c>
      <c r="BH358" s="1010"/>
      <c r="BI358" s="1010"/>
      <c r="BJ358" s="996"/>
      <c r="BK358" s="1010" t="s">
        <v>547</v>
      </c>
      <c r="BL358" s="1010"/>
      <c r="BM358" s="1010"/>
      <c r="BN358" s="996"/>
      <c r="BO358" s="1010"/>
      <c r="BP358" s="1010"/>
      <c r="BQ358" s="1010"/>
      <c r="BS358" s="1010"/>
      <c r="BT358" s="1010"/>
      <c r="BU358" s="1010"/>
      <c r="BW358" s="1010"/>
      <c r="BX358" s="1010"/>
      <c r="BY358" s="1010"/>
      <c r="CA358" s="1010"/>
      <c r="CB358" s="1010"/>
      <c r="CC358" s="1010"/>
      <c r="CE358" s="1010"/>
      <c r="CF358" s="1010"/>
      <c r="CG358" s="1010"/>
      <c r="CI358" s="1010"/>
      <c r="CJ358" s="1010"/>
      <c r="CK358" s="1010"/>
      <c r="CM358" s="1010"/>
      <c r="CN358" s="1010"/>
      <c r="CO358" s="1010"/>
      <c r="CQ358" s="1010"/>
      <c r="CR358" s="1010"/>
      <c r="CS358" s="1010"/>
      <c r="CU358" s="1010"/>
      <c r="CV358" s="1010"/>
      <c r="CW358" s="1010"/>
      <c r="CY358" s="1010"/>
      <c r="CZ358" s="1010"/>
      <c r="DA358" s="1010"/>
      <c r="DC358" s="1010"/>
      <c r="DD358" s="1010"/>
      <c r="DE358" s="1010"/>
      <c r="DG358" s="1010"/>
      <c r="DH358" s="1010"/>
      <c r="DI358" s="1010"/>
      <c r="DK358" s="1010"/>
      <c r="DL358" s="1010"/>
      <c r="DM358" s="1010"/>
      <c r="DO358" s="1010"/>
      <c r="DP358" s="1010"/>
      <c r="DQ358" s="1010"/>
      <c r="DS358" s="1010"/>
      <c r="DT358" s="1010"/>
      <c r="DU358" s="1010"/>
      <c r="DW358" s="1010"/>
      <c r="DX358" s="1010"/>
      <c r="DY358" s="1010"/>
      <c r="EA358" s="1010"/>
      <c r="EB358" s="1010"/>
      <c r="EC358" s="1010"/>
    </row>
    <row r="359" spans="2:133" ht="14.25" customHeight="1">
      <c r="B359" s="1007"/>
      <c r="C359" s="1010"/>
      <c r="D359" s="1010"/>
      <c r="E359" s="1010"/>
      <c r="F359" s="998"/>
      <c r="G359" s="1010"/>
      <c r="H359" s="1010"/>
      <c r="I359" s="1010"/>
      <c r="J359" s="996"/>
      <c r="K359" s="1010"/>
      <c r="L359" s="1010"/>
      <c r="M359" s="1010"/>
      <c r="N359" s="996"/>
      <c r="O359" s="1010"/>
      <c r="P359" s="1010"/>
      <c r="Q359" s="1010"/>
      <c r="R359" s="996"/>
      <c r="S359" s="1010"/>
      <c r="T359" s="1010"/>
      <c r="U359" s="1010"/>
      <c r="V359" s="996"/>
      <c r="W359" s="1010" t="s">
        <v>547</v>
      </c>
      <c r="X359" s="1010"/>
      <c r="Y359" s="1010"/>
      <c r="Z359" s="996"/>
      <c r="AA359" s="1010" t="s">
        <v>547</v>
      </c>
      <c r="AB359" s="1010"/>
      <c r="AC359" s="1010"/>
      <c r="AD359" s="996"/>
      <c r="AE359" s="1010"/>
      <c r="AF359" s="1010"/>
      <c r="AG359" s="1010"/>
      <c r="AH359" s="996"/>
      <c r="AI359" s="1010" t="s">
        <v>547</v>
      </c>
      <c r="AJ359" s="1010"/>
      <c r="AK359" s="1010"/>
      <c r="AL359" s="996"/>
      <c r="AM359" s="1010" t="s">
        <v>547</v>
      </c>
      <c r="AN359" s="1010"/>
      <c r="AO359" s="1010"/>
      <c r="AP359" s="996"/>
      <c r="AQ359" s="1010" t="s">
        <v>547</v>
      </c>
      <c r="AR359" s="1010"/>
      <c r="AS359" s="1010"/>
      <c r="AT359" s="996"/>
      <c r="AU359" s="1010" t="s">
        <v>547</v>
      </c>
      <c r="AV359" s="1010"/>
      <c r="AW359" s="1010"/>
      <c r="AX359" s="996"/>
      <c r="AY359" s="1010" t="s">
        <v>547</v>
      </c>
      <c r="AZ359" s="1010"/>
      <c r="BA359" s="1010"/>
      <c r="BB359" s="996"/>
      <c r="BC359" s="1010" t="s">
        <v>547</v>
      </c>
      <c r="BD359" s="1010"/>
      <c r="BE359" s="1010"/>
      <c r="BF359" s="996"/>
      <c r="BG359" s="1010" t="s">
        <v>547</v>
      </c>
      <c r="BH359" s="1010"/>
      <c r="BI359" s="1010"/>
      <c r="BJ359" s="996"/>
      <c r="BK359" s="1010" t="s">
        <v>547</v>
      </c>
      <c r="BL359" s="1010"/>
      <c r="BM359" s="1010"/>
      <c r="BN359" s="996"/>
      <c r="BO359" s="1010"/>
      <c r="BP359" s="1010"/>
      <c r="BQ359" s="1010"/>
      <c r="BS359" s="1010"/>
      <c r="BT359" s="1010"/>
      <c r="BU359" s="1010"/>
      <c r="BW359" s="1010"/>
      <c r="BX359" s="1010"/>
      <c r="BY359" s="1010"/>
      <c r="CA359" s="1010"/>
      <c r="CB359" s="1010"/>
      <c r="CC359" s="1010"/>
      <c r="CE359" s="1010"/>
      <c r="CF359" s="1010"/>
      <c r="CG359" s="1010"/>
      <c r="CI359" s="1010"/>
      <c r="CJ359" s="1010"/>
      <c r="CK359" s="1010"/>
      <c r="CM359" s="1010"/>
      <c r="CN359" s="1010"/>
      <c r="CO359" s="1010"/>
      <c r="CQ359" s="1010"/>
      <c r="CR359" s="1010"/>
      <c r="CS359" s="1010"/>
      <c r="CU359" s="1010"/>
      <c r="CV359" s="1010"/>
      <c r="CW359" s="1010"/>
      <c r="CY359" s="1010"/>
      <c r="CZ359" s="1010"/>
      <c r="DA359" s="1010"/>
      <c r="DC359" s="1010"/>
      <c r="DD359" s="1010"/>
      <c r="DE359" s="1010"/>
      <c r="DG359" s="1010"/>
      <c r="DH359" s="1010"/>
      <c r="DI359" s="1010"/>
      <c r="DK359" s="1010"/>
      <c r="DL359" s="1010"/>
      <c r="DM359" s="1010"/>
      <c r="DO359" s="1010"/>
      <c r="DP359" s="1010"/>
      <c r="DQ359" s="1010"/>
      <c r="DS359" s="1010"/>
      <c r="DT359" s="1010"/>
      <c r="DU359" s="1010"/>
      <c r="DW359" s="1010"/>
      <c r="DX359" s="1010"/>
      <c r="DY359" s="1010"/>
      <c r="EA359" s="1010"/>
      <c r="EB359" s="1010"/>
      <c r="EC359" s="1010"/>
    </row>
    <row r="360" spans="2:133" ht="14.25" customHeight="1">
      <c r="B360" s="1007"/>
      <c r="C360" s="1010"/>
      <c r="D360" s="1010"/>
      <c r="E360" s="1010"/>
      <c r="F360" s="998"/>
      <c r="G360" s="1010"/>
      <c r="H360" s="1010"/>
      <c r="I360" s="1010"/>
      <c r="J360" s="996"/>
      <c r="K360" s="1010"/>
      <c r="L360" s="1010"/>
      <c r="M360" s="1010"/>
      <c r="N360" s="996"/>
      <c r="O360" s="1010"/>
      <c r="P360" s="1010"/>
      <c r="Q360" s="1010"/>
      <c r="R360" s="996"/>
      <c r="S360" s="1010"/>
      <c r="T360" s="1010"/>
      <c r="U360" s="1010"/>
      <c r="V360" s="996"/>
      <c r="W360" s="1010" t="s">
        <v>547</v>
      </c>
      <c r="X360" s="1010"/>
      <c r="Y360" s="1010"/>
      <c r="Z360" s="996"/>
      <c r="AA360" s="1010" t="s">
        <v>547</v>
      </c>
      <c r="AB360" s="1010"/>
      <c r="AC360" s="1010"/>
      <c r="AD360" s="996"/>
      <c r="AE360" s="1010"/>
      <c r="AF360" s="1010"/>
      <c r="AG360" s="1010"/>
      <c r="AH360" s="996"/>
      <c r="AI360" s="1010" t="s">
        <v>547</v>
      </c>
      <c r="AJ360" s="1010"/>
      <c r="AK360" s="1010"/>
      <c r="AL360" s="996"/>
      <c r="AM360" s="1010" t="s">
        <v>547</v>
      </c>
      <c r="AN360" s="1010"/>
      <c r="AO360" s="1010"/>
      <c r="AP360" s="996"/>
      <c r="AQ360" s="1010" t="s">
        <v>547</v>
      </c>
      <c r="AR360" s="1010"/>
      <c r="AS360" s="1010"/>
      <c r="AT360" s="996"/>
      <c r="AU360" s="1010" t="s">
        <v>547</v>
      </c>
      <c r="AV360" s="1010"/>
      <c r="AW360" s="1010"/>
      <c r="AX360" s="996"/>
      <c r="AY360" s="1010" t="s">
        <v>547</v>
      </c>
      <c r="AZ360" s="1010"/>
      <c r="BA360" s="1010"/>
      <c r="BB360" s="996"/>
      <c r="BC360" s="1010" t="s">
        <v>547</v>
      </c>
      <c r="BD360" s="1010"/>
      <c r="BE360" s="1010"/>
      <c r="BF360" s="996"/>
      <c r="BG360" s="1010" t="s">
        <v>547</v>
      </c>
      <c r="BH360" s="1010"/>
      <c r="BI360" s="1010"/>
      <c r="BJ360" s="996"/>
      <c r="BK360" s="1010" t="s">
        <v>547</v>
      </c>
      <c r="BL360" s="1010"/>
      <c r="BM360" s="1010"/>
      <c r="BN360" s="996"/>
      <c r="BO360" s="1010"/>
      <c r="BP360" s="1010"/>
      <c r="BQ360" s="1010"/>
      <c r="BS360" s="1010"/>
      <c r="BT360" s="1010"/>
      <c r="BU360" s="1010"/>
      <c r="BW360" s="1010"/>
      <c r="BX360" s="1010"/>
      <c r="BY360" s="1010"/>
      <c r="CA360" s="1010"/>
      <c r="CB360" s="1010"/>
      <c r="CC360" s="1010"/>
      <c r="CE360" s="1010"/>
      <c r="CF360" s="1010"/>
      <c r="CG360" s="1010"/>
      <c r="CI360" s="1010"/>
      <c r="CJ360" s="1010"/>
      <c r="CK360" s="1010"/>
      <c r="CM360" s="1010"/>
      <c r="CN360" s="1010"/>
      <c r="CO360" s="1010"/>
      <c r="CQ360" s="1010"/>
      <c r="CR360" s="1010"/>
      <c r="CS360" s="1010"/>
      <c r="CU360" s="1010"/>
      <c r="CV360" s="1010"/>
      <c r="CW360" s="1010"/>
      <c r="CY360" s="1010"/>
      <c r="CZ360" s="1010"/>
      <c r="DA360" s="1010"/>
      <c r="DC360" s="1010"/>
      <c r="DD360" s="1010"/>
      <c r="DE360" s="1010"/>
      <c r="DG360" s="1010"/>
      <c r="DH360" s="1010"/>
      <c r="DI360" s="1010"/>
      <c r="DK360" s="1010"/>
      <c r="DL360" s="1010"/>
      <c r="DM360" s="1010"/>
      <c r="DO360" s="1010"/>
      <c r="DP360" s="1010"/>
      <c r="DQ360" s="1010"/>
      <c r="DS360" s="1010"/>
      <c r="DT360" s="1010"/>
      <c r="DU360" s="1010"/>
      <c r="DW360" s="1010"/>
      <c r="DX360" s="1010"/>
      <c r="DY360" s="1010"/>
      <c r="EA360" s="1010"/>
      <c r="EB360" s="1010"/>
      <c r="EC360" s="1010"/>
    </row>
    <row r="361" spans="2:133" ht="14.25" customHeight="1">
      <c r="B361" s="1007"/>
      <c r="C361" s="1010"/>
      <c r="D361" s="1010"/>
      <c r="E361" s="1010"/>
      <c r="F361" s="998"/>
      <c r="G361" s="1010"/>
      <c r="H361" s="1010"/>
      <c r="I361" s="1010"/>
      <c r="J361" s="996"/>
      <c r="K361" s="1010"/>
      <c r="L361" s="1010"/>
      <c r="M361" s="1010"/>
      <c r="N361" s="996"/>
      <c r="O361" s="1010"/>
      <c r="P361" s="1010"/>
      <c r="Q361" s="1010"/>
      <c r="R361" s="996"/>
      <c r="S361" s="1010"/>
      <c r="T361" s="1010"/>
      <c r="U361" s="1010"/>
      <c r="V361" s="996"/>
      <c r="W361" s="1010" t="s">
        <v>547</v>
      </c>
      <c r="X361" s="1010"/>
      <c r="Y361" s="1010"/>
      <c r="Z361" s="996"/>
      <c r="AA361" s="1010" t="s">
        <v>547</v>
      </c>
      <c r="AB361" s="1010"/>
      <c r="AC361" s="1010"/>
      <c r="AD361" s="996"/>
      <c r="AE361" s="1010"/>
      <c r="AF361" s="1010"/>
      <c r="AG361" s="1010"/>
      <c r="AH361" s="996"/>
      <c r="AI361" s="1010" t="s">
        <v>547</v>
      </c>
      <c r="AJ361" s="1010"/>
      <c r="AK361" s="1010"/>
      <c r="AL361" s="996"/>
      <c r="AM361" s="1010" t="s">
        <v>547</v>
      </c>
      <c r="AN361" s="1010"/>
      <c r="AO361" s="1010"/>
      <c r="AP361" s="996"/>
      <c r="AQ361" s="1010" t="s">
        <v>547</v>
      </c>
      <c r="AR361" s="1010"/>
      <c r="AS361" s="1010"/>
      <c r="AT361" s="996"/>
      <c r="AU361" s="1010" t="s">
        <v>547</v>
      </c>
      <c r="AV361" s="1010"/>
      <c r="AW361" s="1010"/>
      <c r="AX361" s="996"/>
      <c r="AY361" s="1010" t="s">
        <v>547</v>
      </c>
      <c r="AZ361" s="1010"/>
      <c r="BA361" s="1010"/>
      <c r="BB361" s="996"/>
      <c r="BC361" s="1010" t="s">
        <v>547</v>
      </c>
      <c r="BD361" s="1010"/>
      <c r="BE361" s="1010"/>
      <c r="BF361" s="996"/>
      <c r="BG361" s="1010" t="s">
        <v>547</v>
      </c>
      <c r="BH361" s="1010"/>
      <c r="BI361" s="1010"/>
      <c r="BJ361" s="996"/>
      <c r="BK361" s="1010" t="s">
        <v>547</v>
      </c>
      <c r="BL361" s="1010"/>
      <c r="BM361" s="1010"/>
      <c r="BN361" s="996"/>
      <c r="BO361" s="1010"/>
      <c r="BP361" s="1010"/>
      <c r="BQ361" s="1010"/>
      <c r="BS361" s="1010"/>
      <c r="BT361" s="1010"/>
      <c r="BU361" s="1010"/>
      <c r="BW361" s="1010"/>
      <c r="BX361" s="1010"/>
      <c r="BY361" s="1010"/>
      <c r="CA361" s="1010"/>
      <c r="CB361" s="1010"/>
      <c r="CC361" s="1010"/>
      <c r="CE361" s="1010"/>
      <c r="CF361" s="1010"/>
      <c r="CG361" s="1010"/>
      <c r="CI361" s="1010"/>
      <c r="CJ361" s="1010"/>
      <c r="CK361" s="1010"/>
      <c r="CM361" s="1010"/>
      <c r="CN361" s="1010"/>
      <c r="CO361" s="1010"/>
      <c r="CQ361" s="1010"/>
      <c r="CR361" s="1010"/>
      <c r="CS361" s="1010"/>
      <c r="CU361" s="1010"/>
      <c r="CV361" s="1010"/>
      <c r="CW361" s="1010"/>
      <c r="CY361" s="1010"/>
      <c r="CZ361" s="1010"/>
      <c r="DA361" s="1010"/>
      <c r="DC361" s="1010"/>
      <c r="DD361" s="1010"/>
      <c r="DE361" s="1010"/>
      <c r="DG361" s="1010"/>
      <c r="DH361" s="1010"/>
      <c r="DI361" s="1010"/>
      <c r="DK361" s="1010"/>
      <c r="DL361" s="1010"/>
      <c r="DM361" s="1010"/>
      <c r="DO361" s="1010"/>
      <c r="DP361" s="1010"/>
      <c r="DQ361" s="1010"/>
      <c r="DS361" s="1010"/>
      <c r="DT361" s="1010"/>
      <c r="DU361" s="1010"/>
      <c r="DW361" s="1010"/>
      <c r="DX361" s="1010"/>
      <c r="DY361" s="1010"/>
      <c r="EA361" s="1010"/>
      <c r="EB361" s="1010"/>
      <c r="EC361" s="1010"/>
    </row>
    <row r="362" spans="2:133" ht="14.25" customHeight="1">
      <c r="B362" s="1007"/>
      <c r="C362" s="1010"/>
      <c r="D362" s="1010"/>
      <c r="E362" s="1010"/>
      <c r="F362" s="998"/>
      <c r="G362" s="1010"/>
      <c r="H362" s="1010"/>
      <c r="I362" s="1010"/>
      <c r="J362" s="996"/>
      <c r="K362" s="1010"/>
      <c r="L362" s="1010"/>
      <c r="M362" s="1010"/>
      <c r="N362" s="996"/>
      <c r="O362" s="1010"/>
      <c r="P362" s="1010"/>
      <c r="Q362" s="1010"/>
      <c r="R362" s="996"/>
      <c r="S362" s="1010"/>
      <c r="T362" s="1010"/>
      <c r="U362" s="1010"/>
      <c r="V362" s="996"/>
      <c r="W362" s="1010" t="s">
        <v>547</v>
      </c>
      <c r="X362" s="1010"/>
      <c r="Y362" s="1010"/>
      <c r="Z362" s="996"/>
      <c r="AA362" s="1010" t="s">
        <v>547</v>
      </c>
      <c r="AB362" s="1010"/>
      <c r="AC362" s="1010"/>
      <c r="AD362" s="996"/>
      <c r="AE362" s="1010"/>
      <c r="AF362" s="1010"/>
      <c r="AG362" s="1010"/>
      <c r="AH362" s="996"/>
      <c r="AI362" s="1010" t="s">
        <v>547</v>
      </c>
      <c r="AJ362" s="1010"/>
      <c r="AK362" s="1010"/>
      <c r="AL362" s="996"/>
      <c r="AM362" s="1010" t="s">
        <v>547</v>
      </c>
      <c r="AN362" s="1010"/>
      <c r="AO362" s="1010"/>
      <c r="AP362" s="996"/>
      <c r="AQ362" s="1010" t="s">
        <v>547</v>
      </c>
      <c r="AR362" s="1010"/>
      <c r="AS362" s="1010"/>
      <c r="AT362" s="996"/>
      <c r="AU362" s="1010" t="s">
        <v>547</v>
      </c>
      <c r="AV362" s="1010"/>
      <c r="AW362" s="1010"/>
      <c r="AX362" s="996"/>
      <c r="AY362" s="1010" t="s">
        <v>547</v>
      </c>
      <c r="AZ362" s="1010"/>
      <c r="BA362" s="1010"/>
      <c r="BB362" s="996"/>
      <c r="BC362" s="1010" t="s">
        <v>547</v>
      </c>
      <c r="BD362" s="1010"/>
      <c r="BE362" s="1010"/>
      <c r="BF362" s="996"/>
      <c r="BG362" s="1010" t="s">
        <v>547</v>
      </c>
      <c r="BH362" s="1010"/>
      <c r="BI362" s="1010"/>
      <c r="BJ362" s="996"/>
      <c r="BK362" s="1010" t="s">
        <v>547</v>
      </c>
      <c r="BL362" s="1010"/>
      <c r="BM362" s="1010"/>
      <c r="BN362" s="996"/>
      <c r="BO362" s="1010"/>
      <c r="BP362" s="1010"/>
      <c r="BQ362" s="1010"/>
      <c r="BS362" s="1010"/>
      <c r="BT362" s="1010"/>
      <c r="BU362" s="1010"/>
      <c r="BW362" s="1010"/>
      <c r="BX362" s="1010"/>
      <c r="BY362" s="1010"/>
      <c r="CA362" s="1010"/>
      <c r="CB362" s="1010"/>
      <c r="CC362" s="1010"/>
      <c r="CE362" s="1010"/>
      <c r="CF362" s="1010"/>
      <c r="CG362" s="1010"/>
      <c r="CI362" s="1010"/>
      <c r="CJ362" s="1010"/>
      <c r="CK362" s="1010"/>
      <c r="CM362" s="1010"/>
      <c r="CN362" s="1010"/>
      <c r="CO362" s="1010"/>
      <c r="CQ362" s="1010"/>
      <c r="CR362" s="1010"/>
      <c r="CS362" s="1010"/>
      <c r="CU362" s="1010"/>
      <c r="CV362" s="1010"/>
      <c r="CW362" s="1010"/>
      <c r="CY362" s="1010"/>
      <c r="CZ362" s="1010"/>
      <c r="DA362" s="1010"/>
      <c r="DC362" s="1010"/>
      <c r="DD362" s="1010"/>
      <c r="DE362" s="1010"/>
      <c r="DG362" s="1010"/>
      <c r="DH362" s="1010"/>
      <c r="DI362" s="1010"/>
      <c r="DK362" s="1010"/>
      <c r="DL362" s="1010"/>
      <c r="DM362" s="1010"/>
      <c r="DO362" s="1010"/>
      <c r="DP362" s="1010"/>
      <c r="DQ362" s="1010"/>
      <c r="DS362" s="1010"/>
      <c r="DT362" s="1010"/>
      <c r="DU362" s="1010"/>
      <c r="DW362" s="1010"/>
      <c r="DX362" s="1010"/>
      <c r="DY362" s="1010"/>
      <c r="EA362" s="1010"/>
      <c r="EB362" s="1010"/>
      <c r="EC362" s="1010"/>
    </row>
    <row r="363" spans="2:133" ht="14.25" customHeight="1">
      <c r="B363" s="1007"/>
      <c r="C363" s="1010"/>
      <c r="D363" s="1010"/>
      <c r="E363" s="1010"/>
      <c r="F363" s="998"/>
      <c r="G363" s="1010"/>
      <c r="H363" s="1010"/>
      <c r="I363" s="1010"/>
      <c r="J363" s="996"/>
      <c r="K363" s="1010"/>
      <c r="L363" s="1010"/>
      <c r="M363" s="1010"/>
      <c r="N363" s="996"/>
      <c r="O363" s="1010"/>
      <c r="P363" s="1010"/>
      <c r="Q363" s="1010"/>
      <c r="R363" s="996"/>
      <c r="S363" s="1010"/>
      <c r="T363" s="1010"/>
      <c r="U363" s="1010"/>
      <c r="V363" s="996"/>
      <c r="W363" s="1010" t="s">
        <v>547</v>
      </c>
      <c r="X363" s="1010"/>
      <c r="Y363" s="1010"/>
      <c r="Z363" s="996"/>
      <c r="AA363" s="1010" t="s">
        <v>547</v>
      </c>
      <c r="AB363" s="1010"/>
      <c r="AC363" s="1010"/>
      <c r="AD363" s="996"/>
      <c r="AE363" s="1010"/>
      <c r="AF363" s="1010"/>
      <c r="AG363" s="1010"/>
      <c r="AH363" s="996"/>
      <c r="AI363" s="1010" t="s">
        <v>547</v>
      </c>
      <c r="AJ363" s="1010"/>
      <c r="AK363" s="1010"/>
      <c r="AL363" s="996"/>
      <c r="AM363" s="1010" t="s">
        <v>547</v>
      </c>
      <c r="AN363" s="1010"/>
      <c r="AO363" s="1010"/>
      <c r="AP363" s="996"/>
      <c r="AQ363" s="1010" t="s">
        <v>547</v>
      </c>
      <c r="AR363" s="1010"/>
      <c r="AS363" s="1010"/>
      <c r="AT363" s="996"/>
      <c r="AU363" s="1010" t="s">
        <v>547</v>
      </c>
      <c r="AV363" s="1010"/>
      <c r="AW363" s="1010"/>
      <c r="AX363" s="996"/>
      <c r="AY363" s="1010" t="s">
        <v>547</v>
      </c>
      <c r="AZ363" s="1010"/>
      <c r="BA363" s="1010"/>
      <c r="BB363" s="996"/>
      <c r="BC363" s="1010" t="s">
        <v>547</v>
      </c>
      <c r="BD363" s="1010"/>
      <c r="BE363" s="1010"/>
      <c r="BF363" s="996"/>
      <c r="BG363" s="1010" t="s">
        <v>547</v>
      </c>
      <c r="BH363" s="1010"/>
      <c r="BI363" s="1010"/>
      <c r="BJ363" s="996"/>
      <c r="BK363" s="1010" t="s">
        <v>547</v>
      </c>
      <c r="BL363" s="1010"/>
      <c r="BM363" s="1010"/>
      <c r="BN363" s="996"/>
      <c r="BO363" s="1010"/>
      <c r="BP363" s="1010"/>
      <c r="BQ363" s="1010"/>
      <c r="BS363" s="1010"/>
      <c r="BT363" s="1010"/>
      <c r="BU363" s="1010"/>
      <c r="BW363" s="1010"/>
      <c r="BX363" s="1010"/>
      <c r="BY363" s="1010"/>
      <c r="CA363" s="1010"/>
      <c r="CB363" s="1010"/>
      <c r="CC363" s="1010"/>
      <c r="CE363" s="1010"/>
      <c r="CF363" s="1010"/>
      <c r="CG363" s="1010"/>
      <c r="CI363" s="1010"/>
      <c r="CJ363" s="1010"/>
      <c r="CK363" s="1010"/>
      <c r="CM363" s="1010"/>
      <c r="CN363" s="1010"/>
      <c r="CO363" s="1010"/>
      <c r="CQ363" s="1010"/>
      <c r="CR363" s="1010"/>
      <c r="CS363" s="1010"/>
      <c r="CU363" s="1010"/>
      <c r="CV363" s="1010"/>
      <c r="CW363" s="1010"/>
      <c r="CY363" s="1010"/>
      <c r="CZ363" s="1010"/>
      <c r="DA363" s="1010"/>
      <c r="DC363" s="1010"/>
      <c r="DD363" s="1010"/>
      <c r="DE363" s="1010"/>
      <c r="DG363" s="1010"/>
      <c r="DH363" s="1010"/>
      <c r="DI363" s="1010"/>
      <c r="DK363" s="1010"/>
      <c r="DL363" s="1010"/>
      <c r="DM363" s="1010"/>
      <c r="DO363" s="1010"/>
      <c r="DP363" s="1010"/>
      <c r="DQ363" s="1010"/>
      <c r="DS363" s="1010"/>
      <c r="DT363" s="1010"/>
      <c r="DU363" s="1010"/>
      <c r="DW363" s="1010"/>
      <c r="DX363" s="1010"/>
      <c r="DY363" s="1010"/>
      <c r="EA363" s="1010"/>
      <c r="EB363" s="1010"/>
      <c r="EC363" s="1010"/>
    </row>
    <row r="364" spans="2:133" ht="14.25" customHeight="1">
      <c r="B364" s="1007"/>
      <c r="C364" s="1010"/>
      <c r="D364" s="1010"/>
      <c r="E364" s="1010"/>
      <c r="F364" s="998"/>
      <c r="G364" s="1010"/>
      <c r="H364" s="1010"/>
      <c r="I364" s="1010"/>
      <c r="J364" s="996"/>
      <c r="K364" s="1010"/>
      <c r="L364" s="1010"/>
      <c r="M364" s="1010"/>
      <c r="N364" s="996"/>
      <c r="O364" s="1010"/>
      <c r="P364" s="1010"/>
      <c r="Q364" s="1010"/>
      <c r="R364" s="996"/>
      <c r="S364" s="1010"/>
      <c r="T364" s="1010"/>
      <c r="U364" s="1010"/>
      <c r="V364" s="996"/>
      <c r="W364" s="1010" t="s">
        <v>547</v>
      </c>
      <c r="X364" s="1010"/>
      <c r="Y364" s="1010"/>
      <c r="Z364" s="996"/>
      <c r="AA364" s="1010" t="s">
        <v>547</v>
      </c>
      <c r="AB364" s="1010"/>
      <c r="AC364" s="1010"/>
      <c r="AD364" s="996"/>
      <c r="AE364" s="1010"/>
      <c r="AF364" s="1010"/>
      <c r="AG364" s="1010"/>
      <c r="AH364" s="996"/>
      <c r="AI364" s="1010" t="s">
        <v>547</v>
      </c>
      <c r="AJ364" s="1010"/>
      <c r="AK364" s="1010"/>
      <c r="AL364" s="996"/>
      <c r="AM364" s="1010" t="s">
        <v>547</v>
      </c>
      <c r="AN364" s="1010"/>
      <c r="AO364" s="1010"/>
      <c r="AP364" s="996"/>
      <c r="AQ364" s="1010" t="s">
        <v>547</v>
      </c>
      <c r="AR364" s="1010"/>
      <c r="AS364" s="1010"/>
      <c r="AT364" s="996"/>
      <c r="AU364" s="1010" t="s">
        <v>547</v>
      </c>
      <c r="AV364" s="1010"/>
      <c r="AW364" s="1010"/>
      <c r="AX364" s="996"/>
      <c r="AY364" s="1010" t="s">
        <v>547</v>
      </c>
      <c r="AZ364" s="1010"/>
      <c r="BA364" s="1010"/>
      <c r="BB364" s="996"/>
      <c r="BC364" s="1010" t="s">
        <v>547</v>
      </c>
      <c r="BD364" s="1010"/>
      <c r="BE364" s="1010"/>
      <c r="BF364" s="996"/>
      <c r="BG364" s="1010" t="s">
        <v>547</v>
      </c>
      <c r="BH364" s="1010"/>
      <c r="BI364" s="1010"/>
      <c r="BJ364" s="996"/>
      <c r="BK364" s="1010" t="s">
        <v>547</v>
      </c>
      <c r="BL364" s="1010"/>
      <c r="BM364" s="1010"/>
      <c r="BN364" s="996"/>
      <c r="BO364" s="1010"/>
      <c r="BP364" s="1010"/>
      <c r="BQ364" s="1010"/>
      <c r="BS364" s="1010"/>
      <c r="BT364" s="1010"/>
      <c r="BU364" s="1010"/>
      <c r="BW364" s="1010"/>
      <c r="BX364" s="1010"/>
      <c r="BY364" s="1010"/>
      <c r="CA364" s="1010"/>
      <c r="CB364" s="1010"/>
      <c r="CC364" s="1010"/>
      <c r="CE364" s="1010"/>
      <c r="CF364" s="1010"/>
      <c r="CG364" s="1010"/>
      <c r="CI364" s="1010"/>
      <c r="CJ364" s="1010"/>
      <c r="CK364" s="1010"/>
      <c r="CM364" s="1010"/>
      <c r="CN364" s="1010"/>
      <c r="CO364" s="1010"/>
      <c r="CQ364" s="1010"/>
      <c r="CR364" s="1010"/>
      <c r="CS364" s="1010"/>
      <c r="CU364" s="1010"/>
      <c r="CV364" s="1010"/>
      <c r="CW364" s="1010"/>
      <c r="CY364" s="1010"/>
      <c r="CZ364" s="1010"/>
      <c r="DA364" s="1010"/>
      <c r="DC364" s="1010"/>
      <c r="DD364" s="1010"/>
      <c r="DE364" s="1010"/>
      <c r="DG364" s="1010"/>
      <c r="DH364" s="1010"/>
      <c r="DI364" s="1010"/>
      <c r="DK364" s="1010"/>
      <c r="DL364" s="1010"/>
      <c r="DM364" s="1010"/>
      <c r="DO364" s="1010"/>
      <c r="DP364" s="1010"/>
      <c r="DQ364" s="1010"/>
      <c r="DS364" s="1010"/>
      <c r="DT364" s="1010"/>
      <c r="DU364" s="1010"/>
      <c r="DW364" s="1010"/>
      <c r="DX364" s="1010"/>
      <c r="DY364" s="1010"/>
      <c r="EA364" s="1010"/>
      <c r="EB364" s="1010"/>
      <c r="EC364" s="1010"/>
    </row>
    <row r="365" spans="2:133" ht="14.25" customHeight="1">
      <c r="B365" s="1007"/>
      <c r="C365" s="1010"/>
      <c r="D365" s="1010"/>
      <c r="E365" s="1010"/>
      <c r="F365" s="998"/>
      <c r="G365" s="1010"/>
      <c r="H365" s="1010"/>
      <c r="I365" s="1010"/>
      <c r="J365" s="996"/>
      <c r="K365" s="1010"/>
      <c r="L365" s="1010"/>
      <c r="M365" s="1010"/>
      <c r="N365" s="996"/>
      <c r="O365" s="1010"/>
      <c r="P365" s="1010"/>
      <c r="Q365" s="1010"/>
      <c r="R365" s="996"/>
      <c r="S365" s="1010"/>
      <c r="T365" s="1010"/>
      <c r="U365" s="1010"/>
      <c r="V365" s="996"/>
      <c r="W365" s="1010" t="s">
        <v>547</v>
      </c>
      <c r="X365" s="1010"/>
      <c r="Y365" s="1010"/>
      <c r="Z365" s="996"/>
      <c r="AA365" s="1010" t="s">
        <v>547</v>
      </c>
      <c r="AB365" s="1010"/>
      <c r="AC365" s="1010"/>
      <c r="AD365" s="996"/>
      <c r="AE365" s="1010"/>
      <c r="AF365" s="1010"/>
      <c r="AG365" s="1010"/>
      <c r="AH365" s="996"/>
      <c r="AI365" s="1010" t="s">
        <v>547</v>
      </c>
      <c r="AJ365" s="1010"/>
      <c r="AK365" s="1010"/>
      <c r="AL365" s="996"/>
      <c r="AM365" s="1010" t="s">
        <v>547</v>
      </c>
      <c r="AN365" s="1010"/>
      <c r="AO365" s="1010"/>
      <c r="AP365" s="996"/>
      <c r="AQ365" s="1010" t="s">
        <v>547</v>
      </c>
      <c r="AR365" s="1010"/>
      <c r="AS365" s="1010"/>
      <c r="AT365" s="996"/>
      <c r="AU365" s="1010" t="s">
        <v>547</v>
      </c>
      <c r="AV365" s="1010"/>
      <c r="AW365" s="1010"/>
      <c r="AX365" s="996"/>
      <c r="AY365" s="1010" t="s">
        <v>547</v>
      </c>
      <c r="AZ365" s="1010"/>
      <c r="BA365" s="1010"/>
      <c r="BB365" s="996"/>
      <c r="BC365" s="1010" t="s">
        <v>547</v>
      </c>
      <c r="BD365" s="1010"/>
      <c r="BE365" s="1010"/>
      <c r="BF365" s="996"/>
      <c r="BG365" s="1010" t="s">
        <v>547</v>
      </c>
      <c r="BH365" s="1010"/>
      <c r="BI365" s="1010"/>
      <c r="BJ365" s="996"/>
      <c r="BK365" s="1010" t="s">
        <v>547</v>
      </c>
      <c r="BL365" s="1010"/>
      <c r="BM365" s="1010"/>
      <c r="BN365" s="996"/>
      <c r="BO365" s="1010"/>
      <c r="BP365" s="1010"/>
      <c r="BQ365" s="1010"/>
      <c r="BS365" s="1010"/>
      <c r="BT365" s="1010"/>
      <c r="BU365" s="1010"/>
      <c r="BW365" s="1010"/>
      <c r="BX365" s="1010"/>
      <c r="BY365" s="1010"/>
      <c r="CA365" s="1010"/>
      <c r="CB365" s="1010"/>
      <c r="CC365" s="1010"/>
      <c r="CE365" s="1010"/>
      <c r="CF365" s="1010"/>
      <c r="CG365" s="1010"/>
      <c r="CI365" s="1010"/>
      <c r="CJ365" s="1010"/>
      <c r="CK365" s="1010"/>
      <c r="CM365" s="1010"/>
      <c r="CN365" s="1010"/>
      <c r="CO365" s="1010"/>
      <c r="CQ365" s="1010"/>
      <c r="CR365" s="1010"/>
      <c r="CS365" s="1010"/>
      <c r="CU365" s="1010"/>
      <c r="CV365" s="1010"/>
      <c r="CW365" s="1010"/>
      <c r="CY365" s="1010"/>
      <c r="CZ365" s="1010"/>
      <c r="DA365" s="1010"/>
      <c r="DC365" s="1010"/>
      <c r="DD365" s="1010"/>
      <c r="DE365" s="1010"/>
      <c r="DG365" s="1010"/>
      <c r="DH365" s="1010"/>
      <c r="DI365" s="1010"/>
      <c r="DK365" s="1010"/>
      <c r="DL365" s="1010"/>
      <c r="DM365" s="1010"/>
      <c r="DO365" s="1010"/>
      <c r="DP365" s="1010"/>
      <c r="DQ365" s="1010"/>
      <c r="DS365" s="1010"/>
      <c r="DT365" s="1010"/>
      <c r="DU365" s="1010"/>
      <c r="DW365" s="1010"/>
      <c r="DX365" s="1010"/>
      <c r="DY365" s="1010"/>
      <c r="EA365" s="1010"/>
      <c r="EB365" s="1010"/>
      <c r="EC365" s="1010"/>
    </row>
    <row r="366" spans="2:133" ht="14.25" customHeight="1">
      <c r="B366" s="1007"/>
      <c r="C366" s="1010"/>
      <c r="D366" s="1010"/>
      <c r="E366" s="1010"/>
      <c r="F366" s="998"/>
      <c r="G366" s="1010"/>
      <c r="H366" s="1010"/>
      <c r="I366" s="1010"/>
      <c r="J366" s="996"/>
      <c r="K366" s="1010"/>
      <c r="L366" s="1010"/>
      <c r="M366" s="1010"/>
      <c r="N366" s="996"/>
      <c r="O366" s="1010"/>
      <c r="P366" s="1010"/>
      <c r="Q366" s="1010"/>
      <c r="R366" s="996"/>
      <c r="S366" s="1010"/>
      <c r="T366" s="1010"/>
      <c r="U366" s="1010"/>
      <c r="V366" s="996"/>
      <c r="W366" s="1010" t="s">
        <v>547</v>
      </c>
      <c r="X366" s="1010"/>
      <c r="Y366" s="1010"/>
      <c r="Z366" s="996"/>
      <c r="AA366" s="1010" t="s">
        <v>547</v>
      </c>
      <c r="AB366" s="1010"/>
      <c r="AC366" s="1010"/>
      <c r="AD366" s="996"/>
      <c r="AE366" s="1010"/>
      <c r="AF366" s="1010"/>
      <c r="AG366" s="1010"/>
      <c r="AH366" s="996"/>
      <c r="AI366" s="1010" t="s">
        <v>547</v>
      </c>
      <c r="AJ366" s="1010"/>
      <c r="AK366" s="1010"/>
      <c r="AL366" s="996"/>
      <c r="AM366" s="1010" t="s">
        <v>547</v>
      </c>
      <c r="AN366" s="1010"/>
      <c r="AO366" s="1010"/>
      <c r="AP366" s="996"/>
      <c r="AQ366" s="1010" t="s">
        <v>547</v>
      </c>
      <c r="AR366" s="1010"/>
      <c r="AS366" s="1010"/>
      <c r="AT366" s="996"/>
      <c r="AU366" s="1010" t="s">
        <v>547</v>
      </c>
      <c r="AV366" s="1010"/>
      <c r="AW366" s="1010"/>
      <c r="AX366" s="996"/>
      <c r="AY366" s="1010" t="s">
        <v>547</v>
      </c>
      <c r="AZ366" s="1010"/>
      <c r="BA366" s="1010"/>
      <c r="BB366" s="996"/>
      <c r="BC366" s="1010" t="s">
        <v>547</v>
      </c>
      <c r="BD366" s="1010"/>
      <c r="BE366" s="1010"/>
      <c r="BF366" s="996"/>
      <c r="BG366" s="1010" t="s">
        <v>547</v>
      </c>
      <c r="BH366" s="1010"/>
      <c r="BI366" s="1010"/>
      <c r="BJ366" s="996"/>
      <c r="BK366" s="1010" t="s">
        <v>547</v>
      </c>
      <c r="BL366" s="1010"/>
      <c r="BM366" s="1010"/>
      <c r="BN366" s="996"/>
      <c r="BO366" s="1010"/>
      <c r="BP366" s="1010"/>
      <c r="BQ366" s="1010"/>
      <c r="BS366" s="1010"/>
      <c r="BT366" s="1010"/>
      <c r="BU366" s="1010"/>
      <c r="BW366" s="1010"/>
      <c r="BX366" s="1010"/>
      <c r="BY366" s="1010"/>
      <c r="CA366" s="1010"/>
      <c r="CB366" s="1010"/>
      <c r="CC366" s="1010"/>
      <c r="CE366" s="1010"/>
      <c r="CF366" s="1010"/>
      <c r="CG366" s="1010"/>
      <c r="CI366" s="1010"/>
      <c r="CJ366" s="1010"/>
      <c r="CK366" s="1010"/>
      <c r="CM366" s="1010"/>
      <c r="CN366" s="1010"/>
      <c r="CO366" s="1010"/>
      <c r="CQ366" s="1010"/>
      <c r="CR366" s="1010"/>
      <c r="CS366" s="1010"/>
      <c r="CU366" s="1010"/>
      <c r="CV366" s="1010"/>
      <c r="CW366" s="1010"/>
      <c r="CY366" s="1010"/>
      <c r="CZ366" s="1010"/>
      <c r="DA366" s="1010"/>
      <c r="DC366" s="1010"/>
      <c r="DD366" s="1010"/>
      <c r="DE366" s="1010"/>
      <c r="DG366" s="1010"/>
      <c r="DH366" s="1010"/>
      <c r="DI366" s="1010"/>
      <c r="DK366" s="1010"/>
      <c r="DL366" s="1010"/>
      <c r="DM366" s="1010"/>
      <c r="DO366" s="1010"/>
      <c r="DP366" s="1010"/>
      <c r="DQ366" s="1010"/>
      <c r="DS366" s="1010"/>
      <c r="DT366" s="1010"/>
      <c r="DU366" s="1010"/>
      <c r="DW366" s="1010"/>
      <c r="DX366" s="1010"/>
      <c r="DY366" s="1010"/>
      <c r="EA366" s="1010"/>
      <c r="EB366" s="1010"/>
      <c r="EC366" s="1010"/>
    </row>
    <row r="367" spans="2:133" ht="14.25" customHeight="1">
      <c r="B367" s="1007"/>
      <c r="C367" s="1010"/>
      <c r="D367" s="1010"/>
      <c r="E367" s="1010"/>
      <c r="F367" s="998"/>
      <c r="G367" s="1010"/>
      <c r="H367" s="1010"/>
      <c r="I367" s="1010"/>
      <c r="J367" s="996"/>
      <c r="K367" s="1010"/>
      <c r="L367" s="1010"/>
      <c r="M367" s="1010"/>
      <c r="N367" s="996"/>
      <c r="O367" s="1010"/>
      <c r="P367" s="1010"/>
      <c r="Q367" s="1010"/>
      <c r="R367" s="996"/>
      <c r="S367" s="1010"/>
      <c r="T367" s="1010"/>
      <c r="U367" s="1010"/>
      <c r="V367" s="996"/>
      <c r="W367" s="1010" t="s">
        <v>547</v>
      </c>
      <c r="X367" s="1010"/>
      <c r="Y367" s="1010"/>
      <c r="Z367" s="996"/>
      <c r="AA367" s="1010" t="s">
        <v>547</v>
      </c>
      <c r="AB367" s="1010"/>
      <c r="AC367" s="1010"/>
      <c r="AD367" s="996"/>
      <c r="AE367" s="1010"/>
      <c r="AF367" s="1010"/>
      <c r="AG367" s="1010"/>
      <c r="AH367" s="996"/>
      <c r="AI367" s="1010" t="s">
        <v>547</v>
      </c>
      <c r="AJ367" s="1010"/>
      <c r="AK367" s="1010"/>
      <c r="AL367" s="996"/>
      <c r="AM367" s="1010" t="s">
        <v>547</v>
      </c>
      <c r="AN367" s="1010"/>
      <c r="AO367" s="1010"/>
      <c r="AP367" s="996"/>
      <c r="AQ367" s="1010" t="s">
        <v>547</v>
      </c>
      <c r="AR367" s="1010"/>
      <c r="AS367" s="1010"/>
      <c r="AT367" s="996"/>
      <c r="AU367" s="1010" t="s">
        <v>547</v>
      </c>
      <c r="AV367" s="1010"/>
      <c r="AW367" s="1010"/>
      <c r="AX367" s="996"/>
      <c r="AY367" s="1010" t="s">
        <v>547</v>
      </c>
      <c r="AZ367" s="1010"/>
      <c r="BA367" s="1010"/>
      <c r="BB367" s="996"/>
      <c r="BC367" s="1010" t="s">
        <v>547</v>
      </c>
      <c r="BD367" s="1010"/>
      <c r="BE367" s="1010"/>
      <c r="BF367" s="996"/>
      <c r="BG367" s="1010" t="s">
        <v>547</v>
      </c>
      <c r="BH367" s="1010"/>
      <c r="BI367" s="1010"/>
      <c r="BJ367" s="996"/>
      <c r="BK367" s="1010" t="s">
        <v>547</v>
      </c>
      <c r="BL367" s="1010"/>
      <c r="BM367" s="1010"/>
      <c r="BN367" s="996"/>
      <c r="BO367" s="1010"/>
      <c r="BP367" s="1010"/>
      <c r="BQ367" s="1010"/>
      <c r="BS367" s="1010"/>
      <c r="BT367" s="1010"/>
      <c r="BU367" s="1010"/>
      <c r="BW367" s="1010"/>
      <c r="BX367" s="1010"/>
      <c r="BY367" s="1010"/>
      <c r="CA367" s="1010"/>
      <c r="CB367" s="1010"/>
      <c r="CC367" s="1010"/>
      <c r="CE367" s="1010"/>
      <c r="CF367" s="1010"/>
      <c r="CG367" s="1010"/>
      <c r="CI367" s="1010"/>
      <c r="CJ367" s="1010"/>
      <c r="CK367" s="1010"/>
      <c r="CM367" s="1010"/>
      <c r="CN367" s="1010"/>
      <c r="CO367" s="1010"/>
      <c r="CQ367" s="1010"/>
      <c r="CR367" s="1010"/>
      <c r="CS367" s="1010"/>
      <c r="CU367" s="1010"/>
      <c r="CV367" s="1010"/>
      <c r="CW367" s="1010"/>
      <c r="CY367" s="1010"/>
      <c r="CZ367" s="1010"/>
      <c r="DA367" s="1010"/>
      <c r="DC367" s="1010"/>
      <c r="DD367" s="1010"/>
      <c r="DE367" s="1010"/>
      <c r="DG367" s="1010"/>
      <c r="DH367" s="1010"/>
      <c r="DI367" s="1010"/>
      <c r="DK367" s="1010"/>
      <c r="DL367" s="1010"/>
      <c r="DM367" s="1010"/>
      <c r="DO367" s="1010"/>
      <c r="DP367" s="1010"/>
      <c r="DQ367" s="1010"/>
      <c r="DS367" s="1010"/>
      <c r="DT367" s="1010"/>
      <c r="DU367" s="1010"/>
      <c r="DW367" s="1010"/>
      <c r="DX367" s="1010"/>
      <c r="DY367" s="1010"/>
      <c r="EA367" s="1010"/>
      <c r="EB367" s="1010"/>
      <c r="EC367" s="1010"/>
    </row>
    <row r="368" spans="2:133" ht="14.25" customHeight="1">
      <c r="B368" s="1007"/>
      <c r="C368" s="1010"/>
      <c r="D368" s="1010"/>
      <c r="E368" s="1010"/>
      <c r="F368" s="998"/>
      <c r="G368" s="1010"/>
      <c r="H368" s="1010"/>
      <c r="I368" s="1010"/>
      <c r="J368" s="996"/>
      <c r="K368" s="1010"/>
      <c r="L368" s="1010"/>
      <c r="M368" s="1010"/>
      <c r="N368" s="996"/>
      <c r="O368" s="1010"/>
      <c r="P368" s="1010"/>
      <c r="Q368" s="1010"/>
      <c r="R368" s="996"/>
      <c r="S368" s="1010"/>
      <c r="T368" s="1010"/>
      <c r="U368" s="1010"/>
      <c r="V368" s="996"/>
      <c r="W368" s="1010" t="s">
        <v>547</v>
      </c>
      <c r="X368" s="1010"/>
      <c r="Y368" s="1010"/>
      <c r="Z368" s="996"/>
      <c r="AA368" s="1010" t="s">
        <v>547</v>
      </c>
      <c r="AB368" s="1010"/>
      <c r="AC368" s="1010"/>
      <c r="AD368" s="996"/>
      <c r="AE368" s="1010"/>
      <c r="AF368" s="1010"/>
      <c r="AG368" s="1010"/>
      <c r="AH368" s="996"/>
      <c r="AI368" s="1010" t="s">
        <v>547</v>
      </c>
      <c r="AJ368" s="1010"/>
      <c r="AK368" s="1010"/>
      <c r="AL368" s="996"/>
      <c r="AM368" s="1010" t="s">
        <v>547</v>
      </c>
      <c r="AN368" s="1010"/>
      <c r="AO368" s="1010"/>
      <c r="AP368" s="996"/>
      <c r="AQ368" s="1010" t="s">
        <v>547</v>
      </c>
      <c r="AR368" s="1010"/>
      <c r="AS368" s="1010"/>
      <c r="AT368" s="996"/>
      <c r="AU368" s="1010" t="s">
        <v>547</v>
      </c>
      <c r="AV368" s="1010"/>
      <c r="AW368" s="1010"/>
      <c r="AX368" s="996"/>
      <c r="AY368" s="1010" t="s">
        <v>547</v>
      </c>
      <c r="AZ368" s="1010"/>
      <c r="BA368" s="1010"/>
      <c r="BB368" s="996"/>
      <c r="BC368" s="1010" t="s">
        <v>547</v>
      </c>
      <c r="BD368" s="1010"/>
      <c r="BE368" s="1010"/>
      <c r="BF368" s="996"/>
      <c r="BG368" s="1010" t="s">
        <v>547</v>
      </c>
      <c r="BH368" s="1010"/>
      <c r="BI368" s="1010"/>
      <c r="BJ368" s="996"/>
      <c r="BK368" s="1010" t="s">
        <v>547</v>
      </c>
      <c r="BL368" s="1010"/>
      <c r="BM368" s="1010"/>
      <c r="BN368" s="996"/>
      <c r="BO368" s="1010"/>
      <c r="BP368" s="1010"/>
      <c r="BQ368" s="1010"/>
      <c r="BS368" s="1010"/>
      <c r="BT368" s="1010"/>
      <c r="BU368" s="1010"/>
      <c r="BW368" s="1010"/>
      <c r="BX368" s="1010"/>
      <c r="BY368" s="1010"/>
      <c r="CA368" s="1010"/>
      <c r="CB368" s="1010"/>
      <c r="CC368" s="1010"/>
      <c r="CE368" s="1010"/>
      <c r="CF368" s="1010"/>
      <c r="CG368" s="1010"/>
      <c r="CI368" s="1010"/>
      <c r="CJ368" s="1010"/>
      <c r="CK368" s="1010"/>
      <c r="CM368" s="1010"/>
      <c r="CN368" s="1010"/>
      <c r="CO368" s="1010"/>
      <c r="CQ368" s="1010"/>
      <c r="CR368" s="1010"/>
      <c r="CS368" s="1010"/>
      <c r="CU368" s="1010"/>
      <c r="CV368" s="1010"/>
      <c r="CW368" s="1010"/>
      <c r="CY368" s="1010"/>
      <c r="CZ368" s="1010"/>
      <c r="DA368" s="1010"/>
      <c r="DC368" s="1010"/>
      <c r="DD368" s="1010"/>
      <c r="DE368" s="1010"/>
      <c r="DG368" s="1010"/>
      <c r="DH368" s="1010"/>
      <c r="DI368" s="1010"/>
      <c r="DK368" s="1010"/>
      <c r="DL368" s="1010"/>
      <c r="DM368" s="1010"/>
      <c r="DO368" s="1010"/>
      <c r="DP368" s="1010"/>
      <c r="DQ368" s="1010"/>
      <c r="DS368" s="1010"/>
      <c r="DT368" s="1010"/>
      <c r="DU368" s="1010"/>
      <c r="DW368" s="1010"/>
      <c r="DX368" s="1010"/>
      <c r="DY368" s="1010"/>
      <c r="EA368" s="1010"/>
      <c r="EB368" s="1010"/>
      <c r="EC368" s="1010"/>
    </row>
    <row r="369" spans="2:133" ht="14.25" customHeight="1">
      <c r="B369" s="1007"/>
      <c r="C369" s="1010"/>
      <c r="D369" s="1010"/>
      <c r="E369" s="1010"/>
      <c r="F369" s="998"/>
      <c r="G369" s="1010"/>
      <c r="H369" s="1010"/>
      <c r="I369" s="1010"/>
      <c r="J369" s="996"/>
      <c r="K369" s="1010"/>
      <c r="L369" s="1010"/>
      <c r="M369" s="1010"/>
      <c r="N369" s="996"/>
      <c r="O369" s="1010"/>
      <c r="P369" s="1010"/>
      <c r="Q369" s="1010"/>
      <c r="R369" s="996"/>
      <c r="S369" s="1010"/>
      <c r="T369" s="1010"/>
      <c r="U369" s="1010"/>
      <c r="V369" s="996"/>
      <c r="W369" s="1010" t="s">
        <v>547</v>
      </c>
      <c r="X369" s="1010"/>
      <c r="Y369" s="1010"/>
      <c r="Z369" s="996"/>
      <c r="AA369" s="1010" t="s">
        <v>547</v>
      </c>
      <c r="AB369" s="1010"/>
      <c r="AC369" s="1010"/>
      <c r="AD369" s="996"/>
      <c r="AE369" s="1010"/>
      <c r="AF369" s="1010"/>
      <c r="AG369" s="1010"/>
      <c r="AH369" s="996"/>
      <c r="AI369" s="1010" t="s">
        <v>547</v>
      </c>
      <c r="AJ369" s="1010"/>
      <c r="AK369" s="1010"/>
      <c r="AL369" s="996"/>
      <c r="AM369" s="1010" t="s">
        <v>547</v>
      </c>
      <c r="AN369" s="1010"/>
      <c r="AO369" s="1010"/>
      <c r="AP369" s="996"/>
      <c r="AQ369" s="1010" t="s">
        <v>547</v>
      </c>
      <c r="AR369" s="1010"/>
      <c r="AS369" s="1010"/>
      <c r="AT369" s="996"/>
      <c r="AU369" s="1010" t="s">
        <v>547</v>
      </c>
      <c r="AV369" s="1010"/>
      <c r="AW369" s="1010"/>
      <c r="AX369" s="996"/>
      <c r="AY369" s="1010" t="s">
        <v>547</v>
      </c>
      <c r="AZ369" s="1010"/>
      <c r="BA369" s="1010"/>
      <c r="BB369" s="996"/>
      <c r="BC369" s="1010" t="s">
        <v>547</v>
      </c>
      <c r="BD369" s="1010"/>
      <c r="BE369" s="1010"/>
      <c r="BF369" s="996"/>
      <c r="BG369" s="1010" t="s">
        <v>547</v>
      </c>
      <c r="BH369" s="1010"/>
      <c r="BI369" s="1010"/>
      <c r="BJ369" s="996"/>
      <c r="BK369" s="1010" t="s">
        <v>547</v>
      </c>
      <c r="BL369" s="1010"/>
      <c r="BM369" s="1010"/>
      <c r="BN369" s="996"/>
      <c r="BO369" s="1010"/>
      <c r="BP369" s="1010"/>
      <c r="BQ369" s="1010"/>
      <c r="BS369" s="1010"/>
      <c r="BT369" s="1010"/>
      <c r="BU369" s="1010"/>
      <c r="BW369" s="1010"/>
      <c r="BX369" s="1010"/>
      <c r="BY369" s="1010"/>
      <c r="CA369" s="1010"/>
      <c r="CB369" s="1010"/>
      <c r="CC369" s="1010"/>
      <c r="CE369" s="1010"/>
      <c r="CF369" s="1010"/>
      <c r="CG369" s="1010"/>
      <c r="CI369" s="1010"/>
      <c r="CJ369" s="1010"/>
      <c r="CK369" s="1010"/>
      <c r="CM369" s="1010"/>
      <c r="CN369" s="1010"/>
      <c r="CO369" s="1010"/>
      <c r="CQ369" s="1010"/>
      <c r="CR369" s="1010"/>
      <c r="CS369" s="1010"/>
      <c r="CU369" s="1010"/>
      <c r="CV369" s="1010"/>
      <c r="CW369" s="1010"/>
      <c r="CY369" s="1010"/>
      <c r="CZ369" s="1010"/>
      <c r="DA369" s="1010"/>
      <c r="DC369" s="1010"/>
      <c r="DD369" s="1010"/>
      <c r="DE369" s="1010"/>
      <c r="DG369" s="1010"/>
      <c r="DH369" s="1010"/>
      <c r="DI369" s="1010"/>
      <c r="DK369" s="1010"/>
      <c r="DL369" s="1010"/>
      <c r="DM369" s="1010"/>
      <c r="DO369" s="1010"/>
      <c r="DP369" s="1010"/>
      <c r="DQ369" s="1010"/>
      <c r="DS369" s="1010"/>
      <c r="DT369" s="1010"/>
      <c r="DU369" s="1010"/>
      <c r="DW369" s="1010"/>
      <c r="DX369" s="1010"/>
      <c r="DY369" s="1010"/>
      <c r="EA369" s="1010"/>
      <c r="EB369" s="1010"/>
      <c r="EC369" s="1010"/>
    </row>
    <row r="370" spans="2:133" ht="14.25" customHeight="1">
      <c r="B370" s="1008"/>
      <c r="C370" s="1010"/>
      <c r="D370" s="1010"/>
      <c r="E370" s="1010"/>
      <c r="F370" s="998"/>
      <c r="G370" s="1010"/>
      <c r="H370" s="1010"/>
      <c r="I370" s="1010"/>
      <c r="J370" s="996"/>
      <c r="K370" s="1010"/>
      <c r="L370" s="1010"/>
      <c r="M370" s="1010"/>
      <c r="N370" s="996"/>
      <c r="O370" s="1010"/>
      <c r="P370" s="1010"/>
      <c r="Q370" s="1010"/>
      <c r="R370" s="996"/>
      <c r="S370" s="1010"/>
      <c r="T370" s="1010"/>
      <c r="U370" s="1010"/>
      <c r="V370" s="996"/>
      <c r="W370" s="1010" t="s">
        <v>547</v>
      </c>
      <c r="X370" s="1010"/>
      <c r="Y370" s="1010"/>
      <c r="Z370" s="996"/>
      <c r="AA370" s="1010" t="s">
        <v>547</v>
      </c>
      <c r="AB370" s="1010"/>
      <c r="AC370" s="1010"/>
      <c r="AD370" s="996"/>
      <c r="AE370" s="1010"/>
      <c r="AF370" s="1010"/>
      <c r="AG370" s="1010"/>
      <c r="AH370" s="996"/>
      <c r="AI370" s="1010" t="s">
        <v>547</v>
      </c>
      <c r="AJ370" s="1010"/>
      <c r="AK370" s="1010"/>
      <c r="AL370" s="996"/>
      <c r="AM370" s="1010" t="s">
        <v>547</v>
      </c>
      <c r="AN370" s="1010"/>
      <c r="AO370" s="1010"/>
      <c r="AP370" s="996"/>
      <c r="AQ370" s="1010" t="s">
        <v>547</v>
      </c>
      <c r="AR370" s="1010"/>
      <c r="AS370" s="1010"/>
      <c r="AT370" s="996"/>
      <c r="AU370" s="1010" t="s">
        <v>547</v>
      </c>
      <c r="AV370" s="1010"/>
      <c r="AW370" s="1010"/>
      <c r="AX370" s="996"/>
      <c r="AY370" s="1010" t="s">
        <v>547</v>
      </c>
      <c r="AZ370" s="1010"/>
      <c r="BA370" s="1010"/>
      <c r="BB370" s="996"/>
      <c r="BC370" s="1010" t="s">
        <v>547</v>
      </c>
      <c r="BD370" s="1010"/>
      <c r="BE370" s="1010"/>
      <c r="BF370" s="996"/>
      <c r="BG370" s="1010" t="s">
        <v>547</v>
      </c>
      <c r="BH370" s="1010"/>
      <c r="BI370" s="1010"/>
      <c r="BJ370" s="996"/>
      <c r="BK370" s="1010" t="s">
        <v>547</v>
      </c>
      <c r="BL370" s="1010"/>
      <c r="BM370" s="1010"/>
      <c r="BN370" s="996"/>
      <c r="BO370" s="1010"/>
      <c r="BP370" s="1010"/>
      <c r="BQ370" s="1010"/>
      <c r="BS370" s="1010"/>
      <c r="BT370" s="1010"/>
      <c r="BU370" s="1010"/>
      <c r="BW370" s="1010"/>
      <c r="BX370" s="1010"/>
      <c r="BY370" s="1010"/>
      <c r="CA370" s="1010"/>
      <c r="CB370" s="1010"/>
      <c r="CC370" s="1010"/>
      <c r="CE370" s="1010"/>
      <c r="CF370" s="1010"/>
      <c r="CG370" s="1010"/>
      <c r="CI370" s="1010"/>
      <c r="CJ370" s="1010"/>
      <c r="CK370" s="1010"/>
      <c r="CM370" s="1010"/>
      <c r="CN370" s="1010"/>
      <c r="CO370" s="1010"/>
      <c r="CQ370" s="1010"/>
      <c r="CR370" s="1010"/>
      <c r="CS370" s="1010"/>
      <c r="CU370" s="1010"/>
      <c r="CV370" s="1010"/>
      <c r="CW370" s="1010"/>
      <c r="CY370" s="1010"/>
      <c r="CZ370" s="1010"/>
      <c r="DA370" s="1010"/>
      <c r="DC370" s="1010"/>
      <c r="DD370" s="1010"/>
      <c r="DE370" s="1010"/>
      <c r="DG370" s="1010"/>
      <c r="DH370" s="1010"/>
      <c r="DI370" s="1010"/>
      <c r="DK370" s="1010"/>
      <c r="DL370" s="1010"/>
      <c r="DM370" s="1010"/>
      <c r="DO370" s="1010"/>
      <c r="DP370" s="1010"/>
      <c r="DQ370" s="1010"/>
      <c r="DS370" s="1010"/>
      <c r="DT370" s="1010"/>
      <c r="DU370" s="1010"/>
      <c r="DW370" s="1010"/>
      <c r="DX370" s="1010"/>
      <c r="DY370" s="1010"/>
      <c r="EA370" s="1010"/>
      <c r="EB370" s="1010"/>
      <c r="EC370" s="1010"/>
    </row>
    <row r="371" spans="2:133" ht="14.25" customHeight="1">
      <c r="B371" s="1008"/>
      <c r="C371" s="1010"/>
      <c r="D371" s="1010"/>
      <c r="E371" s="1010"/>
      <c r="F371" s="998"/>
      <c r="G371" s="1010"/>
      <c r="H371" s="1010"/>
      <c r="I371" s="1010"/>
      <c r="J371" s="996"/>
      <c r="K371" s="1010"/>
      <c r="L371" s="1010"/>
      <c r="M371" s="1010"/>
      <c r="N371" s="996"/>
      <c r="O371" s="1010"/>
      <c r="P371" s="1010"/>
      <c r="Q371" s="1010"/>
      <c r="R371" s="996"/>
      <c r="S371" s="1010"/>
      <c r="T371" s="1010"/>
      <c r="U371" s="1010"/>
      <c r="V371" s="996"/>
      <c r="W371" s="1010" t="s">
        <v>547</v>
      </c>
      <c r="X371" s="1010"/>
      <c r="Y371" s="1010"/>
      <c r="Z371" s="996"/>
      <c r="AA371" s="1010" t="s">
        <v>547</v>
      </c>
      <c r="AB371" s="1010"/>
      <c r="AC371" s="1010"/>
      <c r="AD371" s="996"/>
      <c r="AE371" s="1010"/>
      <c r="AF371" s="1010"/>
      <c r="AG371" s="1010"/>
      <c r="AH371" s="996"/>
      <c r="AI371" s="1010" t="s">
        <v>547</v>
      </c>
      <c r="AJ371" s="1010"/>
      <c r="AK371" s="1010"/>
      <c r="AL371" s="996"/>
      <c r="AM371" s="1010" t="s">
        <v>547</v>
      </c>
      <c r="AN371" s="1010"/>
      <c r="AO371" s="1010"/>
      <c r="AP371" s="996"/>
      <c r="AQ371" s="1010" t="s">
        <v>547</v>
      </c>
      <c r="AR371" s="1010"/>
      <c r="AS371" s="1010"/>
      <c r="AT371" s="996"/>
      <c r="AU371" s="1010" t="s">
        <v>547</v>
      </c>
      <c r="AV371" s="1010"/>
      <c r="AW371" s="1010"/>
      <c r="AX371" s="996"/>
      <c r="AY371" s="1010" t="s">
        <v>547</v>
      </c>
      <c r="AZ371" s="1010"/>
      <c r="BA371" s="1010"/>
      <c r="BB371" s="996"/>
      <c r="BC371" s="1010" t="s">
        <v>547</v>
      </c>
      <c r="BD371" s="1010"/>
      <c r="BE371" s="1010"/>
      <c r="BF371" s="996"/>
      <c r="BG371" s="1010" t="s">
        <v>547</v>
      </c>
      <c r="BH371" s="1010"/>
      <c r="BI371" s="1010"/>
      <c r="BJ371" s="996"/>
      <c r="BK371" s="1010" t="s">
        <v>547</v>
      </c>
      <c r="BL371" s="1010"/>
      <c r="BM371" s="1010"/>
      <c r="BN371" s="996"/>
      <c r="BO371" s="1010"/>
      <c r="BP371" s="1010"/>
      <c r="BQ371" s="1010"/>
      <c r="BS371" s="1010"/>
      <c r="BT371" s="1010"/>
      <c r="BU371" s="1010"/>
      <c r="BW371" s="1010"/>
      <c r="BX371" s="1010"/>
      <c r="BY371" s="1010"/>
      <c r="CA371" s="1010"/>
      <c r="CB371" s="1010"/>
      <c r="CC371" s="1010"/>
      <c r="CE371" s="1010"/>
      <c r="CF371" s="1010"/>
      <c r="CG371" s="1010"/>
      <c r="CI371" s="1010"/>
      <c r="CJ371" s="1010"/>
      <c r="CK371" s="1010"/>
      <c r="CM371" s="1010"/>
      <c r="CN371" s="1010"/>
      <c r="CO371" s="1010"/>
      <c r="CQ371" s="1010"/>
      <c r="CR371" s="1010"/>
      <c r="CS371" s="1010"/>
      <c r="CU371" s="1010"/>
      <c r="CV371" s="1010"/>
      <c r="CW371" s="1010"/>
      <c r="CY371" s="1010"/>
      <c r="CZ371" s="1010"/>
      <c r="DA371" s="1010"/>
      <c r="DC371" s="1010"/>
      <c r="DD371" s="1010"/>
      <c r="DE371" s="1010"/>
      <c r="DG371" s="1010"/>
      <c r="DH371" s="1010"/>
      <c r="DI371" s="1010"/>
      <c r="DK371" s="1010"/>
      <c r="DL371" s="1010"/>
      <c r="DM371" s="1010"/>
      <c r="DO371" s="1010"/>
      <c r="DP371" s="1010"/>
      <c r="DQ371" s="1010"/>
      <c r="DS371" s="1010"/>
      <c r="DT371" s="1010"/>
      <c r="DU371" s="1010"/>
      <c r="DW371" s="1010"/>
      <c r="DX371" s="1010"/>
      <c r="DY371" s="1010"/>
      <c r="EA371" s="1010"/>
      <c r="EB371" s="1010"/>
      <c r="EC371" s="1010"/>
    </row>
    <row r="372" spans="2:133" ht="14.25" customHeight="1">
      <c r="B372" s="1008"/>
      <c r="C372" s="1010"/>
      <c r="D372" s="1010"/>
      <c r="E372" s="1010"/>
      <c r="F372" s="998"/>
      <c r="G372" s="1010"/>
      <c r="H372" s="1010"/>
      <c r="I372" s="1010"/>
      <c r="J372" s="996"/>
      <c r="K372" s="1010"/>
      <c r="L372" s="1010"/>
      <c r="M372" s="1010"/>
      <c r="N372" s="996"/>
      <c r="O372" s="1010"/>
      <c r="P372" s="1010"/>
      <c r="Q372" s="1010"/>
      <c r="R372" s="996"/>
      <c r="S372" s="1010"/>
      <c r="T372" s="1010"/>
      <c r="U372" s="1010"/>
      <c r="V372" s="996"/>
      <c r="W372" s="1010" t="s">
        <v>547</v>
      </c>
      <c r="X372" s="1010"/>
      <c r="Y372" s="1010"/>
      <c r="Z372" s="996"/>
      <c r="AA372" s="1010" t="s">
        <v>547</v>
      </c>
      <c r="AB372" s="1010"/>
      <c r="AC372" s="1010"/>
      <c r="AD372" s="996"/>
      <c r="AE372" s="1010"/>
      <c r="AF372" s="1010"/>
      <c r="AG372" s="1010"/>
      <c r="AH372" s="996"/>
      <c r="AI372" s="1010" t="s">
        <v>547</v>
      </c>
      <c r="AJ372" s="1010"/>
      <c r="AK372" s="1010"/>
      <c r="AL372" s="996"/>
      <c r="AM372" s="1010" t="s">
        <v>547</v>
      </c>
      <c r="AN372" s="1010"/>
      <c r="AO372" s="1010"/>
      <c r="AP372" s="996"/>
      <c r="AQ372" s="1010" t="s">
        <v>547</v>
      </c>
      <c r="AR372" s="1010"/>
      <c r="AS372" s="1010"/>
      <c r="AT372" s="996"/>
      <c r="AU372" s="1010" t="s">
        <v>547</v>
      </c>
      <c r="AV372" s="1010"/>
      <c r="AW372" s="1010"/>
      <c r="AX372" s="996"/>
      <c r="AY372" s="1010" t="s">
        <v>547</v>
      </c>
      <c r="AZ372" s="1010"/>
      <c r="BA372" s="1010"/>
      <c r="BB372" s="996"/>
      <c r="BC372" s="1010" t="s">
        <v>547</v>
      </c>
      <c r="BD372" s="1010"/>
      <c r="BE372" s="1010"/>
      <c r="BF372" s="996"/>
      <c r="BG372" s="1010" t="s">
        <v>547</v>
      </c>
      <c r="BH372" s="1010"/>
      <c r="BI372" s="1010"/>
      <c r="BJ372" s="996"/>
      <c r="BK372" s="1010" t="s">
        <v>547</v>
      </c>
      <c r="BL372" s="1010"/>
      <c r="BM372" s="1010"/>
      <c r="BN372" s="996"/>
      <c r="BO372" s="1010"/>
      <c r="BP372" s="1010"/>
      <c r="BQ372" s="1010"/>
      <c r="BS372" s="1010"/>
      <c r="BT372" s="1010"/>
      <c r="BU372" s="1010"/>
      <c r="BW372" s="1010"/>
      <c r="BX372" s="1010"/>
      <c r="BY372" s="1010"/>
      <c r="CA372" s="1010"/>
      <c r="CB372" s="1010"/>
      <c r="CC372" s="1010"/>
      <c r="CE372" s="1010"/>
      <c r="CF372" s="1010"/>
      <c r="CG372" s="1010"/>
      <c r="CI372" s="1010"/>
      <c r="CJ372" s="1010"/>
      <c r="CK372" s="1010"/>
      <c r="CM372" s="1010"/>
      <c r="CN372" s="1010"/>
      <c r="CO372" s="1010"/>
      <c r="CQ372" s="1010"/>
      <c r="CR372" s="1010"/>
      <c r="CS372" s="1010"/>
      <c r="CU372" s="1010"/>
      <c r="CV372" s="1010"/>
      <c r="CW372" s="1010"/>
      <c r="CY372" s="1010"/>
      <c r="CZ372" s="1010"/>
      <c r="DA372" s="1010"/>
      <c r="DC372" s="1010"/>
      <c r="DD372" s="1010"/>
      <c r="DE372" s="1010"/>
      <c r="DG372" s="1010"/>
      <c r="DH372" s="1010"/>
      <c r="DI372" s="1010"/>
      <c r="DK372" s="1010"/>
      <c r="DL372" s="1010"/>
      <c r="DM372" s="1010"/>
      <c r="DO372" s="1010"/>
      <c r="DP372" s="1010"/>
      <c r="DQ372" s="1010"/>
      <c r="DS372" s="1010"/>
      <c r="DT372" s="1010"/>
      <c r="DU372" s="1010"/>
      <c r="DW372" s="1010"/>
      <c r="DX372" s="1010"/>
      <c r="DY372" s="1010"/>
      <c r="EA372" s="1010"/>
      <c r="EB372" s="1010"/>
      <c r="EC372" s="1010"/>
    </row>
    <row r="373" spans="2:133" ht="14.25" customHeight="1">
      <c r="B373" s="1008"/>
      <c r="C373" s="1010"/>
      <c r="D373" s="1010"/>
      <c r="E373" s="1010"/>
      <c r="F373" s="998"/>
      <c r="G373" s="1010"/>
      <c r="H373" s="1010"/>
      <c r="I373" s="1010"/>
      <c r="J373" s="996"/>
      <c r="K373" s="1010"/>
      <c r="L373" s="1010"/>
      <c r="M373" s="1010"/>
      <c r="N373" s="996"/>
      <c r="O373" s="1010"/>
      <c r="P373" s="1010"/>
      <c r="Q373" s="1010"/>
      <c r="R373" s="996"/>
      <c r="S373" s="1010"/>
      <c r="T373" s="1010"/>
      <c r="U373" s="1010"/>
      <c r="V373" s="996"/>
      <c r="W373" s="1010" t="s">
        <v>547</v>
      </c>
      <c r="X373" s="1010"/>
      <c r="Y373" s="1010"/>
      <c r="Z373" s="996"/>
      <c r="AA373" s="1010" t="s">
        <v>547</v>
      </c>
      <c r="AB373" s="1010"/>
      <c r="AC373" s="1010"/>
      <c r="AD373" s="996"/>
      <c r="AE373" s="1010"/>
      <c r="AF373" s="1010"/>
      <c r="AG373" s="1010"/>
      <c r="AH373" s="996"/>
      <c r="AI373" s="1010" t="s">
        <v>547</v>
      </c>
      <c r="AJ373" s="1010"/>
      <c r="AK373" s="1010"/>
      <c r="AL373" s="996"/>
      <c r="AM373" s="1010" t="s">
        <v>547</v>
      </c>
      <c r="AN373" s="1010"/>
      <c r="AO373" s="1010"/>
      <c r="AP373" s="996"/>
      <c r="AQ373" s="1010" t="s">
        <v>547</v>
      </c>
      <c r="AR373" s="1010"/>
      <c r="AS373" s="1010"/>
      <c r="AT373" s="996"/>
      <c r="AU373" s="1010" t="s">
        <v>547</v>
      </c>
      <c r="AV373" s="1010"/>
      <c r="AW373" s="1010"/>
      <c r="AX373" s="996"/>
      <c r="AY373" s="1010" t="s">
        <v>547</v>
      </c>
      <c r="AZ373" s="1010"/>
      <c r="BA373" s="1010"/>
      <c r="BB373" s="996"/>
      <c r="BC373" s="1010" t="s">
        <v>547</v>
      </c>
      <c r="BD373" s="1010"/>
      <c r="BE373" s="1010"/>
      <c r="BF373" s="996"/>
      <c r="BG373" s="1010" t="s">
        <v>547</v>
      </c>
      <c r="BH373" s="1010"/>
      <c r="BI373" s="1010"/>
      <c r="BJ373" s="996"/>
      <c r="BK373" s="1010" t="s">
        <v>547</v>
      </c>
      <c r="BL373" s="1010"/>
      <c r="BM373" s="1010"/>
      <c r="BN373" s="996"/>
      <c r="BO373" s="1010"/>
      <c r="BP373" s="1010"/>
      <c r="BQ373" s="1010"/>
      <c r="BS373" s="1010"/>
      <c r="BT373" s="1010"/>
      <c r="BU373" s="1010"/>
      <c r="BW373" s="1010"/>
      <c r="BX373" s="1010"/>
      <c r="BY373" s="1010"/>
      <c r="CA373" s="1010"/>
      <c r="CB373" s="1010"/>
      <c r="CC373" s="1010"/>
      <c r="CE373" s="1010"/>
      <c r="CF373" s="1010"/>
      <c r="CG373" s="1010"/>
      <c r="CI373" s="1010"/>
      <c r="CJ373" s="1010"/>
      <c r="CK373" s="1010"/>
      <c r="CM373" s="1010"/>
      <c r="CN373" s="1010"/>
      <c r="CO373" s="1010"/>
      <c r="CQ373" s="1010"/>
      <c r="CR373" s="1010"/>
      <c r="CS373" s="1010"/>
      <c r="CU373" s="1010"/>
      <c r="CV373" s="1010"/>
      <c r="CW373" s="1010"/>
      <c r="CY373" s="1010"/>
      <c r="CZ373" s="1010"/>
      <c r="DA373" s="1010"/>
      <c r="DC373" s="1010"/>
      <c r="DD373" s="1010"/>
      <c r="DE373" s="1010"/>
      <c r="DG373" s="1010"/>
      <c r="DH373" s="1010"/>
      <c r="DI373" s="1010"/>
      <c r="DK373" s="1010"/>
      <c r="DL373" s="1010"/>
      <c r="DM373" s="1010"/>
      <c r="DO373" s="1010"/>
      <c r="DP373" s="1010"/>
      <c r="DQ373" s="1010"/>
      <c r="DS373" s="1010"/>
      <c r="DT373" s="1010"/>
      <c r="DU373" s="1010"/>
      <c r="DW373" s="1010"/>
      <c r="DX373" s="1010"/>
      <c r="DY373" s="1010"/>
      <c r="EA373" s="1010"/>
      <c r="EB373" s="1010"/>
      <c r="EC373" s="1010"/>
    </row>
    <row r="374" spans="2:133" ht="14.25" customHeight="1">
      <c r="B374" s="1008"/>
      <c r="C374" s="1010"/>
      <c r="D374" s="1010"/>
      <c r="E374" s="1010"/>
      <c r="F374" s="998"/>
      <c r="G374" s="1010"/>
      <c r="H374" s="1010"/>
      <c r="I374" s="1010"/>
      <c r="J374" s="996"/>
      <c r="K374" s="1010"/>
      <c r="L374" s="1010"/>
      <c r="M374" s="1010"/>
      <c r="N374" s="996"/>
      <c r="O374" s="1010"/>
      <c r="P374" s="1010"/>
      <c r="Q374" s="1010"/>
      <c r="R374" s="996"/>
      <c r="S374" s="1010"/>
      <c r="T374" s="1010"/>
      <c r="U374" s="1010"/>
      <c r="V374" s="996"/>
      <c r="W374" s="1010" t="s">
        <v>547</v>
      </c>
      <c r="X374" s="1010"/>
      <c r="Y374" s="1010"/>
      <c r="Z374" s="996"/>
      <c r="AA374" s="1010" t="s">
        <v>547</v>
      </c>
      <c r="AB374" s="1010"/>
      <c r="AC374" s="1010"/>
      <c r="AD374" s="996"/>
      <c r="AE374" s="1010"/>
      <c r="AF374" s="1010"/>
      <c r="AG374" s="1010"/>
      <c r="AH374" s="996"/>
      <c r="AI374" s="1010" t="s">
        <v>547</v>
      </c>
      <c r="AJ374" s="1010"/>
      <c r="AK374" s="1010"/>
      <c r="AL374" s="996"/>
      <c r="AM374" s="1010" t="s">
        <v>547</v>
      </c>
      <c r="AN374" s="1010"/>
      <c r="AO374" s="1010"/>
      <c r="AP374" s="996"/>
      <c r="AQ374" s="1010" t="s">
        <v>547</v>
      </c>
      <c r="AR374" s="1010"/>
      <c r="AS374" s="1010"/>
      <c r="AT374" s="996"/>
      <c r="AU374" s="1010" t="s">
        <v>547</v>
      </c>
      <c r="AV374" s="1010"/>
      <c r="AW374" s="1010"/>
      <c r="AX374" s="996"/>
      <c r="AY374" s="1010" t="s">
        <v>547</v>
      </c>
      <c r="AZ374" s="1010"/>
      <c r="BA374" s="1010"/>
      <c r="BB374" s="996"/>
      <c r="BC374" s="1010" t="s">
        <v>547</v>
      </c>
      <c r="BD374" s="1010"/>
      <c r="BE374" s="1010"/>
      <c r="BF374" s="996"/>
      <c r="BG374" s="1010" t="s">
        <v>547</v>
      </c>
      <c r="BH374" s="1010"/>
      <c r="BI374" s="1010"/>
      <c r="BJ374" s="996"/>
      <c r="BK374" s="1010" t="s">
        <v>547</v>
      </c>
      <c r="BL374" s="1010"/>
      <c r="BM374" s="1010"/>
      <c r="BN374" s="996"/>
      <c r="BO374" s="1010"/>
      <c r="BP374" s="1010"/>
      <c r="BQ374" s="1010"/>
      <c r="BS374" s="1010"/>
      <c r="BT374" s="1010"/>
      <c r="BU374" s="1010"/>
      <c r="BW374" s="1010"/>
      <c r="BX374" s="1010"/>
      <c r="BY374" s="1010"/>
      <c r="CA374" s="1010"/>
      <c r="CB374" s="1010"/>
      <c r="CC374" s="1010"/>
      <c r="CE374" s="1010"/>
      <c r="CF374" s="1010"/>
      <c r="CG374" s="1010"/>
      <c r="CI374" s="1010"/>
      <c r="CJ374" s="1010"/>
      <c r="CK374" s="1010"/>
      <c r="CM374" s="1010"/>
      <c r="CN374" s="1010"/>
      <c r="CO374" s="1010"/>
      <c r="CQ374" s="1010"/>
      <c r="CR374" s="1010"/>
      <c r="CS374" s="1010"/>
      <c r="CU374" s="1010"/>
      <c r="CV374" s="1010"/>
      <c r="CW374" s="1010"/>
      <c r="CY374" s="1010"/>
      <c r="CZ374" s="1010"/>
      <c r="DA374" s="1010"/>
      <c r="DC374" s="1010"/>
      <c r="DD374" s="1010"/>
      <c r="DE374" s="1010"/>
      <c r="DG374" s="1010"/>
      <c r="DH374" s="1010"/>
      <c r="DI374" s="1010"/>
      <c r="DK374" s="1010"/>
      <c r="DL374" s="1010"/>
      <c r="DM374" s="1010"/>
      <c r="DO374" s="1010"/>
      <c r="DP374" s="1010"/>
      <c r="DQ374" s="1010"/>
      <c r="DS374" s="1010"/>
      <c r="DT374" s="1010"/>
      <c r="DU374" s="1010"/>
      <c r="DW374" s="1010"/>
      <c r="DX374" s="1010"/>
      <c r="DY374" s="1010"/>
      <c r="EA374" s="1010"/>
      <c r="EB374" s="1010"/>
      <c r="EC374" s="1010"/>
    </row>
    <row r="375" spans="2:133" ht="14.25" customHeight="1">
      <c r="B375" s="1008"/>
      <c r="C375" s="1010"/>
      <c r="D375" s="1010"/>
      <c r="E375" s="1010"/>
      <c r="F375" s="998"/>
      <c r="G375" s="1010"/>
      <c r="H375" s="1010"/>
      <c r="I375" s="1010"/>
      <c r="J375" s="996"/>
      <c r="K375" s="1010"/>
      <c r="L375" s="1010"/>
      <c r="M375" s="1010"/>
      <c r="N375" s="996"/>
      <c r="O375" s="1010"/>
      <c r="P375" s="1010"/>
      <c r="Q375" s="1010"/>
      <c r="R375" s="996"/>
      <c r="S375" s="1010"/>
      <c r="T375" s="1010"/>
      <c r="U375" s="1010"/>
      <c r="V375" s="996"/>
      <c r="W375" s="1010" t="s">
        <v>547</v>
      </c>
      <c r="X375" s="1010"/>
      <c r="Y375" s="1010"/>
      <c r="Z375" s="996"/>
      <c r="AA375" s="1010" t="s">
        <v>547</v>
      </c>
      <c r="AB375" s="1010"/>
      <c r="AC375" s="1010"/>
      <c r="AD375" s="996"/>
      <c r="AE375" s="1010"/>
      <c r="AF375" s="1010"/>
      <c r="AG375" s="1010"/>
      <c r="AH375" s="996"/>
      <c r="AI375" s="1010" t="s">
        <v>547</v>
      </c>
      <c r="AJ375" s="1010"/>
      <c r="AK375" s="1010"/>
      <c r="AL375" s="996"/>
      <c r="AM375" s="1010" t="s">
        <v>547</v>
      </c>
      <c r="AN375" s="1010"/>
      <c r="AO375" s="1010"/>
      <c r="AP375" s="996"/>
      <c r="AQ375" s="1010" t="s">
        <v>547</v>
      </c>
      <c r="AR375" s="1010"/>
      <c r="AS375" s="1010"/>
      <c r="AT375" s="996"/>
      <c r="AU375" s="1010" t="s">
        <v>547</v>
      </c>
      <c r="AV375" s="1010"/>
      <c r="AW375" s="1010"/>
      <c r="AX375" s="996"/>
      <c r="AY375" s="1010" t="s">
        <v>547</v>
      </c>
      <c r="AZ375" s="1010"/>
      <c r="BA375" s="1010"/>
      <c r="BB375" s="996"/>
      <c r="BC375" s="1010" t="s">
        <v>547</v>
      </c>
      <c r="BD375" s="1010"/>
      <c r="BE375" s="1010"/>
      <c r="BF375" s="996"/>
      <c r="BG375" s="1010" t="s">
        <v>547</v>
      </c>
      <c r="BH375" s="1010"/>
      <c r="BI375" s="1010"/>
      <c r="BJ375" s="996"/>
      <c r="BK375" s="1010" t="s">
        <v>547</v>
      </c>
      <c r="BL375" s="1010"/>
      <c r="BM375" s="1010"/>
      <c r="BN375" s="996"/>
      <c r="BO375" s="1010"/>
      <c r="BP375" s="1010"/>
      <c r="BQ375" s="1010"/>
      <c r="BS375" s="1010"/>
      <c r="BT375" s="1010"/>
      <c r="BU375" s="1010"/>
      <c r="BW375" s="1010"/>
      <c r="BX375" s="1010"/>
      <c r="BY375" s="1010"/>
      <c r="CA375" s="1010"/>
      <c r="CB375" s="1010"/>
      <c r="CC375" s="1010"/>
      <c r="CE375" s="1010"/>
      <c r="CF375" s="1010"/>
      <c r="CG375" s="1010"/>
      <c r="CI375" s="1010"/>
      <c r="CJ375" s="1010"/>
      <c r="CK375" s="1010"/>
      <c r="CM375" s="1010"/>
      <c r="CN375" s="1010"/>
      <c r="CO375" s="1010"/>
      <c r="CQ375" s="1010"/>
      <c r="CR375" s="1010"/>
      <c r="CS375" s="1010"/>
      <c r="CU375" s="1010"/>
      <c r="CV375" s="1010"/>
      <c r="CW375" s="1010"/>
      <c r="CY375" s="1010"/>
      <c r="CZ375" s="1010"/>
      <c r="DA375" s="1010"/>
      <c r="DC375" s="1010"/>
      <c r="DD375" s="1010"/>
      <c r="DE375" s="1010"/>
      <c r="DG375" s="1010"/>
      <c r="DH375" s="1010"/>
      <c r="DI375" s="1010"/>
      <c r="DK375" s="1010"/>
      <c r="DL375" s="1010"/>
      <c r="DM375" s="1010"/>
      <c r="DO375" s="1010"/>
      <c r="DP375" s="1010"/>
      <c r="DQ375" s="1010"/>
      <c r="DS375" s="1010"/>
      <c r="DT375" s="1010"/>
      <c r="DU375" s="1010"/>
      <c r="DW375" s="1010"/>
      <c r="DX375" s="1010"/>
      <c r="DY375" s="1010"/>
      <c r="EA375" s="1010"/>
      <c r="EB375" s="1010"/>
      <c r="EC375" s="1010"/>
    </row>
    <row r="376" spans="2:133" ht="14.25" customHeight="1">
      <c r="B376" s="1008"/>
      <c r="C376" s="1010"/>
      <c r="D376" s="1010"/>
      <c r="E376" s="1010"/>
      <c r="F376" s="998"/>
      <c r="G376" s="1010"/>
      <c r="H376" s="1010"/>
      <c r="I376" s="1010"/>
      <c r="J376" s="996"/>
      <c r="K376" s="1010"/>
      <c r="L376" s="1010"/>
      <c r="M376" s="1010"/>
      <c r="N376" s="996"/>
      <c r="O376" s="1010"/>
      <c r="P376" s="1010"/>
      <c r="Q376" s="1010"/>
      <c r="R376" s="996"/>
      <c r="S376" s="1010"/>
      <c r="T376" s="1010"/>
      <c r="U376" s="1010"/>
      <c r="V376" s="996"/>
      <c r="W376" s="1010" t="s">
        <v>547</v>
      </c>
      <c r="X376" s="1010"/>
      <c r="Y376" s="1010"/>
      <c r="Z376" s="996"/>
      <c r="AA376" s="1010" t="s">
        <v>547</v>
      </c>
      <c r="AB376" s="1010"/>
      <c r="AC376" s="1010"/>
      <c r="AD376" s="996"/>
      <c r="AE376" s="1010"/>
      <c r="AF376" s="1010"/>
      <c r="AG376" s="1010"/>
      <c r="AH376" s="996"/>
      <c r="AI376" s="1010" t="s">
        <v>547</v>
      </c>
      <c r="AJ376" s="1010"/>
      <c r="AK376" s="1010"/>
      <c r="AL376" s="996"/>
      <c r="AM376" s="1010" t="s">
        <v>547</v>
      </c>
      <c r="AN376" s="1010"/>
      <c r="AO376" s="1010"/>
      <c r="AP376" s="996"/>
      <c r="AQ376" s="1010" t="s">
        <v>547</v>
      </c>
      <c r="AR376" s="1010"/>
      <c r="AS376" s="1010"/>
      <c r="AT376" s="996"/>
      <c r="AU376" s="1010" t="s">
        <v>547</v>
      </c>
      <c r="AV376" s="1010"/>
      <c r="AW376" s="1010"/>
      <c r="AX376" s="996"/>
      <c r="AY376" s="1010" t="s">
        <v>547</v>
      </c>
      <c r="AZ376" s="1010"/>
      <c r="BA376" s="1010"/>
      <c r="BB376" s="996"/>
      <c r="BC376" s="1010" t="s">
        <v>547</v>
      </c>
      <c r="BD376" s="1010"/>
      <c r="BE376" s="1010"/>
      <c r="BF376" s="996"/>
      <c r="BG376" s="1010" t="s">
        <v>547</v>
      </c>
      <c r="BH376" s="1010"/>
      <c r="BI376" s="1010"/>
      <c r="BJ376" s="996"/>
      <c r="BK376" s="1010" t="s">
        <v>547</v>
      </c>
      <c r="BL376" s="1010"/>
      <c r="BM376" s="1010"/>
      <c r="BN376" s="996"/>
      <c r="BO376" s="1010"/>
      <c r="BP376" s="1010"/>
      <c r="BQ376" s="1010"/>
      <c r="BS376" s="1010"/>
      <c r="BT376" s="1010"/>
      <c r="BU376" s="1010"/>
      <c r="BW376" s="1010"/>
      <c r="BX376" s="1010"/>
      <c r="BY376" s="1010"/>
      <c r="CA376" s="1010"/>
      <c r="CB376" s="1010"/>
      <c r="CC376" s="1010"/>
      <c r="CE376" s="1010"/>
      <c r="CF376" s="1010"/>
      <c r="CG376" s="1010"/>
      <c r="CI376" s="1010"/>
      <c r="CJ376" s="1010"/>
      <c r="CK376" s="1010"/>
      <c r="CM376" s="1010"/>
      <c r="CN376" s="1010"/>
      <c r="CO376" s="1010"/>
      <c r="CQ376" s="1010"/>
      <c r="CR376" s="1010"/>
      <c r="CS376" s="1010"/>
      <c r="CU376" s="1010"/>
      <c r="CV376" s="1010"/>
      <c r="CW376" s="1010"/>
      <c r="CY376" s="1010"/>
      <c r="CZ376" s="1010"/>
      <c r="DA376" s="1010"/>
      <c r="DC376" s="1010"/>
      <c r="DD376" s="1010"/>
      <c r="DE376" s="1010"/>
      <c r="DG376" s="1010"/>
      <c r="DH376" s="1010"/>
      <c r="DI376" s="1010"/>
      <c r="DK376" s="1010"/>
      <c r="DL376" s="1010"/>
      <c r="DM376" s="1010"/>
      <c r="DO376" s="1010"/>
      <c r="DP376" s="1010"/>
      <c r="DQ376" s="1010"/>
      <c r="DS376" s="1010"/>
      <c r="DT376" s="1010"/>
      <c r="DU376" s="1010"/>
      <c r="DW376" s="1010"/>
      <c r="DX376" s="1010"/>
      <c r="DY376" s="1010"/>
      <c r="EA376" s="1010"/>
      <c r="EB376" s="1010"/>
      <c r="EC376" s="1010"/>
    </row>
    <row r="377" spans="2:133" ht="14.25" customHeight="1">
      <c r="B377" s="1008"/>
      <c r="C377" s="1010"/>
      <c r="D377" s="1010"/>
      <c r="E377" s="1010"/>
      <c r="F377" s="998"/>
      <c r="G377" s="1010"/>
      <c r="H377" s="1010"/>
      <c r="I377" s="1010"/>
      <c r="J377" s="996"/>
      <c r="K377" s="1010"/>
      <c r="L377" s="1010"/>
      <c r="M377" s="1010"/>
      <c r="N377" s="996"/>
      <c r="O377" s="1010"/>
      <c r="P377" s="1010"/>
      <c r="Q377" s="1010"/>
      <c r="R377" s="996"/>
      <c r="S377" s="1010"/>
      <c r="T377" s="1010"/>
      <c r="U377" s="1010"/>
      <c r="V377" s="996"/>
      <c r="W377" s="1010" t="s">
        <v>547</v>
      </c>
      <c r="X377" s="1010"/>
      <c r="Y377" s="1010"/>
      <c r="Z377" s="996"/>
      <c r="AA377" s="1010" t="s">
        <v>547</v>
      </c>
      <c r="AB377" s="1010"/>
      <c r="AC377" s="1010"/>
      <c r="AD377" s="996"/>
      <c r="AE377" s="1010"/>
      <c r="AF377" s="1010"/>
      <c r="AG377" s="1010"/>
      <c r="AH377" s="996"/>
      <c r="AI377" s="1010" t="s">
        <v>547</v>
      </c>
      <c r="AJ377" s="1010"/>
      <c r="AK377" s="1010"/>
      <c r="AL377" s="996"/>
      <c r="AM377" s="1010" t="s">
        <v>547</v>
      </c>
      <c r="AN377" s="1010"/>
      <c r="AO377" s="1010"/>
      <c r="AP377" s="996"/>
      <c r="AQ377" s="1010" t="s">
        <v>547</v>
      </c>
      <c r="AR377" s="1010"/>
      <c r="AS377" s="1010"/>
      <c r="AT377" s="996"/>
      <c r="AU377" s="1010" t="s">
        <v>547</v>
      </c>
      <c r="AV377" s="1010"/>
      <c r="AW377" s="1010"/>
      <c r="AX377" s="996"/>
      <c r="AY377" s="1010" t="s">
        <v>547</v>
      </c>
      <c r="AZ377" s="1010"/>
      <c r="BA377" s="1010"/>
      <c r="BB377" s="996"/>
      <c r="BC377" s="1010" t="s">
        <v>547</v>
      </c>
      <c r="BD377" s="1010"/>
      <c r="BE377" s="1010"/>
      <c r="BF377" s="996"/>
      <c r="BG377" s="1010" t="s">
        <v>547</v>
      </c>
      <c r="BH377" s="1010"/>
      <c r="BI377" s="1010"/>
      <c r="BJ377" s="996"/>
      <c r="BK377" s="1010" t="s">
        <v>547</v>
      </c>
      <c r="BL377" s="1010"/>
      <c r="BM377" s="1010"/>
      <c r="BN377" s="996"/>
      <c r="BO377" s="1010"/>
      <c r="BP377" s="1010"/>
      <c r="BQ377" s="1010"/>
      <c r="BS377" s="1010"/>
      <c r="BT377" s="1010"/>
      <c r="BU377" s="1010"/>
      <c r="BW377" s="1010"/>
      <c r="BX377" s="1010"/>
      <c r="BY377" s="1010"/>
      <c r="CA377" s="1010"/>
      <c r="CB377" s="1010"/>
      <c r="CC377" s="1010"/>
      <c r="CE377" s="1010"/>
      <c r="CF377" s="1010"/>
      <c r="CG377" s="1010"/>
      <c r="CI377" s="1010"/>
      <c r="CJ377" s="1010"/>
      <c r="CK377" s="1010"/>
      <c r="CM377" s="1010"/>
      <c r="CN377" s="1010"/>
      <c r="CO377" s="1010"/>
      <c r="CQ377" s="1010"/>
      <c r="CR377" s="1010"/>
      <c r="CS377" s="1010"/>
      <c r="CU377" s="1010"/>
      <c r="CV377" s="1010"/>
      <c r="CW377" s="1010"/>
      <c r="CY377" s="1010"/>
      <c r="CZ377" s="1010"/>
      <c r="DA377" s="1010"/>
      <c r="DC377" s="1010"/>
      <c r="DD377" s="1010"/>
      <c r="DE377" s="1010"/>
      <c r="DG377" s="1010"/>
      <c r="DH377" s="1010"/>
      <c r="DI377" s="1010"/>
      <c r="DK377" s="1010"/>
      <c r="DL377" s="1010"/>
      <c r="DM377" s="1010"/>
      <c r="DO377" s="1010"/>
      <c r="DP377" s="1010"/>
      <c r="DQ377" s="1010"/>
      <c r="DS377" s="1010"/>
      <c r="DT377" s="1010"/>
      <c r="DU377" s="1010"/>
      <c r="DW377" s="1010"/>
      <c r="DX377" s="1010"/>
      <c r="DY377" s="1010"/>
      <c r="EA377" s="1010"/>
      <c r="EB377" s="1010"/>
      <c r="EC377" s="1010"/>
    </row>
    <row r="378" spans="2:133" ht="14.25" customHeight="1">
      <c r="B378" s="1008"/>
      <c r="C378" s="1010"/>
      <c r="D378" s="1010"/>
      <c r="E378" s="1010"/>
      <c r="F378" s="998"/>
      <c r="G378" s="1010"/>
      <c r="H378" s="1010"/>
      <c r="I378" s="1010"/>
      <c r="J378" s="996"/>
      <c r="K378" s="1010"/>
      <c r="L378" s="1010"/>
      <c r="M378" s="1010"/>
      <c r="N378" s="996"/>
      <c r="O378" s="1010"/>
      <c r="P378" s="1010"/>
      <c r="Q378" s="1010"/>
      <c r="R378" s="996"/>
      <c r="S378" s="1010"/>
      <c r="T378" s="1010"/>
      <c r="U378" s="1010"/>
      <c r="V378" s="996"/>
      <c r="W378" s="1010" t="s">
        <v>547</v>
      </c>
      <c r="X378" s="1010"/>
      <c r="Y378" s="1010"/>
      <c r="Z378" s="996"/>
      <c r="AA378" s="1010" t="s">
        <v>547</v>
      </c>
      <c r="AB378" s="1010"/>
      <c r="AC378" s="1010"/>
      <c r="AD378" s="996"/>
      <c r="AE378" s="1010"/>
      <c r="AF378" s="1010"/>
      <c r="AG378" s="1010"/>
      <c r="AH378" s="996"/>
      <c r="AI378" s="1010" t="s">
        <v>547</v>
      </c>
      <c r="AJ378" s="1010"/>
      <c r="AK378" s="1010"/>
      <c r="AL378" s="996"/>
      <c r="AM378" s="1010" t="s">
        <v>547</v>
      </c>
      <c r="AN378" s="1010"/>
      <c r="AO378" s="1010"/>
      <c r="AP378" s="996"/>
      <c r="AQ378" s="1010" t="s">
        <v>547</v>
      </c>
      <c r="AR378" s="1010"/>
      <c r="AS378" s="1010"/>
      <c r="AT378" s="996"/>
      <c r="AU378" s="1010" t="s">
        <v>547</v>
      </c>
      <c r="AV378" s="1010"/>
      <c r="AW378" s="1010"/>
      <c r="AX378" s="996"/>
      <c r="AY378" s="1010" t="s">
        <v>547</v>
      </c>
      <c r="AZ378" s="1010"/>
      <c r="BA378" s="1010"/>
      <c r="BB378" s="996"/>
      <c r="BC378" s="1010" t="s">
        <v>547</v>
      </c>
      <c r="BD378" s="1010"/>
      <c r="BE378" s="1010"/>
      <c r="BF378" s="996"/>
      <c r="BG378" s="1010" t="s">
        <v>547</v>
      </c>
      <c r="BH378" s="1010"/>
      <c r="BI378" s="1010"/>
      <c r="BJ378" s="996"/>
      <c r="BK378" s="1010" t="s">
        <v>547</v>
      </c>
      <c r="BL378" s="1010"/>
      <c r="BM378" s="1010"/>
      <c r="BN378" s="996"/>
      <c r="BO378" s="1010"/>
      <c r="BP378" s="1010"/>
      <c r="BQ378" s="1010"/>
      <c r="BS378" s="1010"/>
      <c r="BT378" s="1010"/>
      <c r="BU378" s="1010"/>
      <c r="BW378" s="1010"/>
      <c r="BX378" s="1010"/>
      <c r="BY378" s="1010"/>
      <c r="CA378" s="1010"/>
      <c r="CB378" s="1010"/>
      <c r="CC378" s="1010"/>
      <c r="CE378" s="1010"/>
      <c r="CF378" s="1010"/>
      <c r="CG378" s="1010"/>
      <c r="CI378" s="1010"/>
      <c r="CJ378" s="1010"/>
      <c r="CK378" s="1010"/>
      <c r="CM378" s="1010"/>
      <c r="CN378" s="1010"/>
      <c r="CO378" s="1010"/>
      <c r="CQ378" s="1010"/>
      <c r="CR378" s="1010"/>
      <c r="CS378" s="1010"/>
      <c r="CU378" s="1010"/>
      <c r="CV378" s="1010"/>
      <c r="CW378" s="1010"/>
      <c r="CY378" s="1010"/>
      <c r="CZ378" s="1010"/>
      <c r="DA378" s="1010"/>
      <c r="DC378" s="1010"/>
      <c r="DD378" s="1010"/>
      <c r="DE378" s="1010"/>
      <c r="DG378" s="1010"/>
      <c r="DH378" s="1010"/>
      <c r="DI378" s="1010"/>
      <c r="DK378" s="1010"/>
      <c r="DL378" s="1010"/>
      <c r="DM378" s="1010"/>
      <c r="DO378" s="1010"/>
      <c r="DP378" s="1010"/>
      <c r="DQ378" s="1010"/>
      <c r="DS378" s="1010"/>
      <c r="DT378" s="1010"/>
      <c r="DU378" s="1010"/>
      <c r="DW378" s="1010"/>
      <c r="DX378" s="1010"/>
      <c r="DY378" s="1010"/>
      <c r="EA378" s="1010"/>
      <c r="EB378" s="1010"/>
      <c r="EC378" s="1010"/>
    </row>
    <row r="379" spans="2:133" ht="14.25" customHeight="1">
      <c r="B379" s="1008"/>
      <c r="C379" s="1010"/>
      <c r="D379" s="1010"/>
      <c r="E379" s="1010"/>
      <c r="F379" s="998"/>
      <c r="G379" s="1010"/>
      <c r="H379" s="1010"/>
      <c r="I379" s="1010"/>
      <c r="J379" s="996"/>
      <c r="K379" s="1010"/>
      <c r="L379" s="1010"/>
      <c r="M379" s="1010"/>
      <c r="N379" s="996"/>
      <c r="O379" s="1010"/>
      <c r="P379" s="1010"/>
      <c r="Q379" s="1010"/>
      <c r="R379" s="996"/>
      <c r="S379" s="1010"/>
      <c r="T379" s="1010"/>
      <c r="U379" s="1010"/>
      <c r="V379" s="996"/>
      <c r="W379" s="1010" t="s">
        <v>547</v>
      </c>
      <c r="X379" s="1010"/>
      <c r="Y379" s="1010"/>
      <c r="Z379" s="996"/>
      <c r="AA379" s="1010" t="s">
        <v>547</v>
      </c>
      <c r="AB379" s="1010"/>
      <c r="AC379" s="1010"/>
      <c r="AD379" s="996"/>
      <c r="AE379" s="1010" t="s">
        <v>547</v>
      </c>
      <c r="AF379" s="1010"/>
      <c r="AG379" s="1010"/>
      <c r="AH379" s="996"/>
      <c r="AI379" s="1010" t="s">
        <v>547</v>
      </c>
      <c r="AJ379" s="1010"/>
      <c r="AK379" s="1010"/>
      <c r="AL379" s="996"/>
      <c r="AM379" s="1010" t="s">
        <v>547</v>
      </c>
      <c r="AN379" s="1010"/>
      <c r="AO379" s="1010"/>
      <c r="AP379" s="996"/>
      <c r="AQ379" s="1010" t="s">
        <v>547</v>
      </c>
      <c r="AR379" s="1010"/>
      <c r="AS379" s="1010"/>
      <c r="AT379" s="996"/>
      <c r="AU379" s="1010" t="s">
        <v>547</v>
      </c>
      <c r="AV379" s="1010"/>
      <c r="AW379" s="1010"/>
      <c r="AX379" s="996"/>
      <c r="AY379" s="1010" t="s">
        <v>547</v>
      </c>
      <c r="AZ379" s="1010"/>
      <c r="BA379" s="1010"/>
      <c r="BB379" s="996"/>
      <c r="BC379" s="1010" t="s">
        <v>547</v>
      </c>
      <c r="BD379" s="1010"/>
      <c r="BE379" s="1010"/>
      <c r="BF379" s="996"/>
      <c r="BG379" s="1010" t="s">
        <v>547</v>
      </c>
      <c r="BH379" s="1010"/>
      <c r="BI379" s="1010"/>
      <c r="BJ379" s="996"/>
      <c r="BK379" s="1010" t="s">
        <v>547</v>
      </c>
      <c r="BL379" s="1010"/>
      <c r="BM379" s="1010"/>
      <c r="BN379" s="996"/>
      <c r="BO379" s="1010"/>
      <c r="BP379" s="1010"/>
      <c r="BQ379" s="1010"/>
      <c r="BS379" s="1010"/>
      <c r="BT379" s="1010"/>
      <c r="BU379" s="1010"/>
      <c r="BW379" s="1010"/>
      <c r="BX379" s="1010"/>
      <c r="BY379" s="1010"/>
      <c r="CA379" s="1010"/>
      <c r="CB379" s="1010"/>
      <c r="CC379" s="1010"/>
      <c r="CE379" s="1010"/>
      <c r="CF379" s="1010"/>
      <c r="CG379" s="1010"/>
      <c r="CI379" s="1010"/>
      <c r="CJ379" s="1010"/>
      <c r="CK379" s="1010"/>
      <c r="CM379" s="1010"/>
      <c r="CN379" s="1010"/>
      <c r="CO379" s="1010"/>
      <c r="CQ379" s="1010"/>
      <c r="CR379" s="1010"/>
      <c r="CS379" s="1010"/>
      <c r="CU379" s="1010"/>
      <c r="CV379" s="1010"/>
      <c r="CW379" s="1010"/>
      <c r="CY379" s="1010"/>
      <c r="CZ379" s="1010"/>
      <c r="DA379" s="1010"/>
      <c r="DC379" s="1010"/>
      <c r="DD379" s="1010"/>
      <c r="DE379" s="1010"/>
      <c r="DG379" s="1010"/>
      <c r="DH379" s="1010"/>
      <c r="DI379" s="1010"/>
      <c r="DK379" s="1010"/>
      <c r="DL379" s="1010"/>
      <c r="DM379" s="1010"/>
      <c r="DO379" s="1010"/>
      <c r="DP379" s="1010"/>
      <c r="DQ379" s="1010"/>
      <c r="DS379" s="1010"/>
      <c r="DT379" s="1010"/>
      <c r="DU379" s="1010"/>
      <c r="DW379" s="1010"/>
      <c r="DX379" s="1010"/>
      <c r="DY379" s="1010"/>
      <c r="EA379" s="1010"/>
      <c r="EB379" s="1010"/>
      <c r="EC379" s="1010"/>
    </row>
    <row r="380" spans="2:133" ht="14.25" customHeight="1">
      <c r="B380" s="1008"/>
      <c r="C380" s="1010"/>
      <c r="D380" s="1010"/>
      <c r="E380" s="1010"/>
      <c r="F380" s="998"/>
      <c r="G380" s="1010"/>
      <c r="H380" s="1010"/>
      <c r="I380" s="1010"/>
      <c r="J380" s="996"/>
      <c r="K380" s="1010"/>
      <c r="L380" s="1010"/>
      <c r="M380" s="1010"/>
      <c r="N380" s="996"/>
      <c r="O380" s="1010"/>
      <c r="P380" s="1010"/>
      <c r="Q380" s="1010"/>
      <c r="R380" s="996"/>
      <c r="S380" s="1010"/>
      <c r="T380" s="1010"/>
      <c r="U380" s="1010"/>
      <c r="V380" s="996"/>
      <c r="W380" s="1010" t="s">
        <v>547</v>
      </c>
      <c r="X380" s="1010"/>
      <c r="Y380" s="1010"/>
      <c r="Z380" s="996"/>
      <c r="AA380" s="1010" t="s">
        <v>547</v>
      </c>
      <c r="AB380" s="1010"/>
      <c r="AC380" s="1010"/>
      <c r="AD380" s="996"/>
      <c r="AE380" s="1010" t="s">
        <v>547</v>
      </c>
      <c r="AF380" s="1010"/>
      <c r="AG380" s="1010"/>
      <c r="AH380" s="996"/>
      <c r="AI380" s="1010" t="s">
        <v>547</v>
      </c>
      <c r="AJ380" s="1010"/>
      <c r="AK380" s="1010"/>
      <c r="AL380" s="996"/>
      <c r="AM380" s="1010" t="s">
        <v>547</v>
      </c>
      <c r="AN380" s="1010"/>
      <c r="AO380" s="1010"/>
      <c r="AP380" s="996"/>
      <c r="AQ380" s="1010" t="s">
        <v>547</v>
      </c>
      <c r="AR380" s="1010"/>
      <c r="AS380" s="1010"/>
      <c r="AT380" s="996"/>
      <c r="AU380" s="1010" t="s">
        <v>547</v>
      </c>
      <c r="AV380" s="1010"/>
      <c r="AW380" s="1010"/>
      <c r="AX380" s="996"/>
      <c r="AY380" s="1010" t="s">
        <v>547</v>
      </c>
      <c r="AZ380" s="1010"/>
      <c r="BA380" s="1010"/>
      <c r="BB380" s="996"/>
      <c r="BC380" s="1010" t="s">
        <v>547</v>
      </c>
      <c r="BD380" s="1010"/>
      <c r="BE380" s="1010"/>
      <c r="BF380" s="996"/>
      <c r="BG380" s="1010" t="s">
        <v>547</v>
      </c>
      <c r="BH380" s="1010"/>
      <c r="BI380" s="1010"/>
      <c r="BJ380" s="996"/>
      <c r="BK380" s="1010" t="s">
        <v>547</v>
      </c>
      <c r="BL380" s="1010"/>
      <c r="BM380" s="1010"/>
      <c r="BN380" s="996"/>
      <c r="BO380" s="1010"/>
      <c r="BP380" s="1010"/>
      <c r="BQ380" s="1010"/>
      <c r="BS380" s="1010"/>
      <c r="BT380" s="1010"/>
      <c r="BU380" s="1010"/>
      <c r="BW380" s="1010"/>
      <c r="BX380" s="1010"/>
      <c r="BY380" s="1010"/>
      <c r="CA380" s="1010"/>
      <c r="CB380" s="1010"/>
      <c r="CC380" s="1010"/>
      <c r="CE380" s="1010"/>
      <c r="CF380" s="1010"/>
      <c r="CG380" s="1010"/>
      <c r="CI380" s="1010"/>
      <c r="CJ380" s="1010"/>
      <c r="CK380" s="1010"/>
      <c r="CM380" s="1010"/>
      <c r="CN380" s="1010"/>
      <c r="CO380" s="1010"/>
      <c r="CQ380" s="1010"/>
      <c r="CR380" s="1010"/>
      <c r="CS380" s="1010"/>
      <c r="CU380" s="1010"/>
      <c r="CV380" s="1010"/>
      <c r="CW380" s="1010"/>
      <c r="CY380" s="1010"/>
      <c r="CZ380" s="1010"/>
      <c r="DA380" s="1010"/>
      <c r="DC380" s="1010"/>
      <c r="DD380" s="1010"/>
      <c r="DE380" s="1010"/>
      <c r="DG380" s="1010"/>
      <c r="DH380" s="1010"/>
      <c r="DI380" s="1010"/>
      <c r="DK380" s="1010"/>
      <c r="DL380" s="1010"/>
      <c r="DM380" s="1010"/>
      <c r="DO380" s="1010"/>
      <c r="DP380" s="1010"/>
      <c r="DQ380" s="1010"/>
      <c r="DS380" s="1010"/>
      <c r="DT380" s="1010"/>
      <c r="DU380" s="1010"/>
      <c r="DW380" s="1010"/>
      <c r="DX380" s="1010"/>
      <c r="DY380" s="1010"/>
      <c r="EA380" s="1010"/>
      <c r="EB380" s="1010"/>
      <c r="EC380" s="1010"/>
    </row>
    <row r="381" spans="2:133" ht="14.25" customHeight="1">
      <c r="B381" s="1008"/>
      <c r="C381" s="1010"/>
      <c r="D381" s="1010"/>
      <c r="E381" s="1010"/>
      <c r="F381" s="998"/>
      <c r="G381" s="1010"/>
      <c r="H381" s="1010"/>
      <c r="I381" s="1010"/>
      <c r="J381" s="996"/>
      <c r="K381" s="1010"/>
      <c r="L381" s="1010"/>
      <c r="M381" s="1010"/>
      <c r="N381" s="996"/>
      <c r="O381" s="1010"/>
      <c r="P381" s="1010"/>
      <c r="Q381" s="1010"/>
      <c r="R381" s="996"/>
      <c r="S381" s="1010"/>
      <c r="T381" s="1010"/>
      <c r="U381" s="1010"/>
      <c r="V381" s="996"/>
      <c r="W381" s="1010" t="s">
        <v>547</v>
      </c>
      <c r="X381" s="1010"/>
      <c r="Y381" s="1010"/>
      <c r="Z381" s="996"/>
      <c r="AA381" s="1010" t="s">
        <v>547</v>
      </c>
      <c r="AB381" s="1010"/>
      <c r="AC381" s="1010"/>
      <c r="AD381" s="996"/>
      <c r="AE381" s="1010" t="s">
        <v>547</v>
      </c>
      <c r="AF381" s="1010"/>
      <c r="AG381" s="1010"/>
      <c r="AH381" s="996"/>
      <c r="AI381" s="1010" t="s">
        <v>547</v>
      </c>
      <c r="AJ381" s="1010"/>
      <c r="AK381" s="1010"/>
      <c r="AL381" s="996"/>
      <c r="AM381" s="1010" t="s">
        <v>547</v>
      </c>
      <c r="AN381" s="1010"/>
      <c r="AO381" s="1010"/>
      <c r="AP381" s="996"/>
      <c r="AQ381" s="1010" t="s">
        <v>547</v>
      </c>
      <c r="AR381" s="1010"/>
      <c r="AS381" s="1010"/>
      <c r="AT381" s="996"/>
      <c r="AU381" s="1010" t="s">
        <v>547</v>
      </c>
      <c r="AV381" s="1010"/>
      <c r="AW381" s="1010"/>
      <c r="AX381" s="996"/>
      <c r="AY381" s="1010" t="s">
        <v>547</v>
      </c>
      <c r="AZ381" s="1010"/>
      <c r="BA381" s="1010"/>
      <c r="BB381" s="996"/>
      <c r="BC381" s="1010" t="s">
        <v>547</v>
      </c>
      <c r="BD381" s="1010"/>
      <c r="BE381" s="1010"/>
      <c r="BF381" s="996"/>
      <c r="BG381" s="1010" t="s">
        <v>547</v>
      </c>
      <c r="BH381" s="1010"/>
      <c r="BI381" s="1010"/>
      <c r="BJ381" s="996"/>
      <c r="BK381" s="1010" t="s">
        <v>547</v>
      </c>
      <c r="BL381" s="1010"/>
      <c r="BM381" s="1010"/>
      <c r="BN381" s="996"/>
      <c r="BO381" s="1010"/>
      <c r="BP381" s="1010"/>
      <c r="BQ381" s="1010"/>
      <c r="BS381" s="1010"/>
      <c r="BT381" s="1010"/>
      <c r="BU381" s="1010"/>
      <c r="BW381" s="1010"/>
      <c r="BX381" s="1010"/>
      <c r="BY381" s="1010"/>
      <c r="CA381" s="1010"/>
      <c r="CB381" s="1010"/>
      <c r="CC381" s="1010"/>
      <c r="CE381" s="1010"/>
      <c r="CF381" s="1010"/>
      <c r="CG381" s="1010"/>
      <c r="CI381" s="1010"/>
      <c r="CJ381" s="1010"/>
      <c r="CK381" s="1010"/>
      <c r="CM381" s="1010"/>
      <c r="CN381" s="1010"/>
      <c r="CO381" s="1010"/>
      <c r="CQ381" s="1010"/>
      <c r="CR381" s="1010"/>
      <c r="CS381" s="1010"/>
      <c r="CU381" s="1010"/>
      <c r="CV381" s="1010"/>
      <c r="CW381" s="1010"/>
      <c r="CY381" s="1010"/>
      <c r="CZ381" s="1010"/>
      <c r="DA381" s="1010"/>
      <c r="DC381" s="1010"/>
      <c r="DD381" s="1010"/>
      <c r="DE381" s="1010"/>
      <c r="DG381" s="1010"/>
      <c r="DH381" s="1010"/>
      <c r="DI381" s="1010"/>
      <c r="DK381" s="1010"/>
      <c r="DL381" s="1010"/>
      <c r="DM381" s="1010"/>
      <c r="DO381" s="1010"/>
      <c r="DP381" s="1010"/>
      <c r="DQ381" s="1010"/>
      <c r="DS381" s="1010"/>
      <c r="DT381" s="1010"/>
      <c r="DU381" s="1010"/>
      <c r="DW381" s="1010"/>
      <c r="DX381" s="1010"/>
      <c r="DY381" s="1010"/>
      <c r="EA381" s="1010"/>
      <c r="EB381" s="1010"/>
      <c r="EC381" s="1010"/>
    </row>
    <row r="382" spans="2:133" ht="14.25" customHeight="1">
      <c r="B382" s="1008"/>
      <c r="C382" s="1010"/>
      <c r="D382" s="1010"/>
      <c r="E382" s="1010"/>
      <c r="F382" s="998"/>
      <c r="G382" s="1010"/>
      <c r="H382" s="1010"/>
      <c r="I382" s="1010"/>
      <c r="J382" s="996"/>
      <c r="K382" s="1010"/>
      <c r="L382" s="1010"/>
      <c r="M382" s="1010"/>
      <c r="N382" s="996"/>
      <c r="O382" s="1010"/>
      <c r="P382" s="1010"/>
      <c r="Q382" s="1010"/>
      <c r="R382" s="996"/>
      <c r="S382" s="1010"/>
      <c r="T382" s="1010"/>
      <c r="U382" s="1010"/>
      <c r="V382" s="996"/>
      <c r="W382" s="1010" t="s">
        <v>547</v>
      </c>
      <c r="X382" s="1010"/>
      <c r="Y382" s="1010"/>
      <c r="Z382" s="996"/>
      <c r="AA382" s="1010" t="s">
        <v>547</v>
      </c>
      <c r="AB382" s="1010"/>
      <c r="AC382" s="1010"/>
      <c r="AD382" s="996"/>
      <c r="AE382" s="1010" t="s">
        <v>547</v>
      </c>
      <c r="AF382" s="1010"/>
      <c r="AG382" s="1010"/>
      <c r="AH382" s="996"/>
      <c r="AI382" s="1010" t="s">
        <v>547</v>
      </c>
      <c r="AJ382" s="1010"/>
      <c r="AK382" s="1010"/>
      <c r="AL382" s="996"/>
      <c r="AM382" s="1010" t="s">
        <v>547</v>
      </c>
      <c r="AN382" s="1010"/>
      <c r="AO382" s="1010"/>
      <c r="AP382" s="996"/>
      <c r="AQ382" s="1010" t="s">
        <v>547</v>
      </c>
      <c r="AR382" s="1010"/>
      <c r="AS382" s="1010"/>
      <c r="AT382" s="996"/>
      <c r="AU382" s="1010" t="s">
        <v>547</v>
      </c>
      <c r="AV382" s="1010"/>
      <c r="AW382" s="1010"/>
      <c r="AX382" s="996"/>
      <c r="AY382" s="1010" t="s">
        <v>547</v>
      </c>
      <c r="AZ382" s="1010"/>
      <c r="BA382" s="1010"/>
      <c r="BB382" s="996"/>
      <c r="BC382" s="1010" t="s">
        <v>547</v>
      </c>
      <c r="BD382" s="1010"/>
      <c r="BE382" s="1010"/>
      <c r="BF382" s="996"/>
      <c r="BG382" s="1010" t="s">
        <v>547</v>
      </c>
      <c r="BH382" s="1010"/>
      <c r="BI382" s="1010"/>
      <c r="BJ382" s="996"/>
      <c r="BK382" s="1010" t="s">
        <v>547</v>
      </c>
      <c r="BL382" s="1010"/>
      <c r="BM382" s="1010"/>
      <c r="BN382" s="996"/>
      <c r="BO382" s="1010"/>
      <c r="BP382" s="1010"/>
      <c r="BQ382" s="1010"/>
      <c r="BS382" s="1010"/>
      <c r="BT382" s="1010"/>
      <c r="BU382" s="1010"/>
      <c r="BW382" s="1010"/>
      <c r="BX382" s="1010"/>
      <c r="BY382" s="1010"/>
      <c r="CA382" s="1010"/>
      <c r="CB382" s="1010"/>
      <c r="CC382" s="1010"/>
      <c r="CE382" s="1010"/>
      <c r="CF382" s="1010"/>
      <c r="CG382" s="1010"/>
      <c r="CI382" s="1010"/>
      <c r="CJ382" s="1010"/>
      <c r="CK382" s="1010"/>
      <c r="CM382" s="1010"/>
      <c r="CN382" s="1010"/>
      <c r="CO382" s="1010"/>
      <c r="CQ382" s="1010"/>
      <c r="CR382" s="1010"/>
      <c r="CS382" s="1010"/>
      <c r="CU382" s="1010"/>
      <c r="CV382" s="1010"/>
      <c r="CW382" s="1010"/>
      <c r="CY382" s="1010"/>
      <c r="CZ382" s="1010"/>
      <c r="DA382" s="1010"/>
      <c r="DC382" s="1010"/>
      <c r="DD382" s="1010"/>
      <c r="DE382" s="1010"/>
      <c r="DG382" s="1010"/>
      <c r="DH382" s="1010"/>
      <c r="DI382" s="1010"/>
      <c r="DK382" s="1010"/>
      <c r="DL382" s="1010"/>
      <c r="DM382" s="1010"/>
      <c r="DO382" s="1010"/>
      <c r="DP382" s="1010"/>
      <c r="DQ382" s="1010"/>
      <c r="DS382" s="1010"/>
      <c r="DT382" s="1010"/>
      <c r="DU382" s="1010"/>
      <c r="DW382" s="1010"/>
      <c r="DX382" s="1010"/>
      <c r="DY382" s="1010"/>
      <c r="EA382" s="1010"/>
      <c r="EB382" s="1010"/>
      <c r="EC382" s="1010"/>
    </row>
    <row r="383" spans="2:133" ht="14.25" customHeight="1">
      <c r="B383" s="1008"/>
      <c r="C383" s="1010"/>
      <c r="D383" s="1010"/>
      <c r="E383" s="1010"/>
      <c r="F383" s="998"/>
      <c r="G383" s="1010"/>
      <c r="H383" s="1010"/>
      <c r="I383" s="1010"/>
      <c r="J383" s="996"/>
      <c r="K383" s="1010"/>
      <c r="L383" s="1010"/>
      <c r="M383" s="1010"/>
      <c r="N383" s="996"/>
      <c r="O383" s="1010"/>
      <c r="P383" s="1010"/>
      <c r="Q383" s="1010"/>
      <c r="R383" s="996"/>
      <c r="S383" s="1010"/>
      <c r="T383" s="1010"/>
      <c r="U383" s="1010"/>
      <c r="V383" s="996"/>
      <c r="W383" s="1010" t="s">
        <v>547</v>
      </c>
      <c r="X383" s="1010"/>
      <c r="Y383" s="1010"/>
      <c r="Z383" s="996"/>
      <c r="AA383" s="1010" t="s">
        <v>547</v>
      </c>
      <c r="AB383" s="1010"/>
      <c r="AC383" s="1010"/>
      <c r="AD383" s="996"/>
      <c r="AE383" s="1010" t="s">
        <v>547</v>
      </c>
      <c r="AF383" s="1010"/>
      <c r="AG383" s="1010"/>
      <c r="AH383" s="996"/>
      <c r="AI383" s="1010" t="s">
        <v>547</v>
      </c>
      <c r="AJ383" s="1010"/>
      <c r="AK383" s="1010"/>
      <c r="AL383" s="996"/>
      <c r="AM383" s="1010" t="s">
        <v>547</v>
      </c>
      <c r="AN383" s="1010"/>
      <c r="AO383" s="1010"/>
      <c r="AP383" s="996"/>
      <c r="AQ383" s="1010" t="s">
        <v>547</v>
      </c>
      <c r="AR383" s="1010"/>
      <c r="AS383" s="1010"/>
      <c r="AT383" s="996"/>
      <c r="AU383" s="1010" t="s">
        <v>547</v>
      </c>
      <c r="AV383" s="1010"/>
      <c r="AW383" s="1010"/>
      <c r="AX383" s="996"/>
      <c r="AY383" s="1010" t="s">
        <v>547</v>
      </c>
      <c r="AZ383" s="1010"/>
      <c r="BA383" s="1010"/>
      <c r="BB383" s="996"/>
      <c r="BC383" s="1010" t="s">
        <v>547</v>
      </c>
      <c r="BD383" s="1010"/>
      <c r="BE383" s="1010"/>
      <c r="BF383" s="996"/>
      <c r="BG383" s="1010" t="s">
        <v>547</v>
      </c>
      <c r="BH383" s="1010"/>
      <c r="BI383" s="1010"/>
      <c r="BJ383" s="996"/>
      <c r="BK383" s="1010" t="s">
        <v>547</v>
      </c>
      <c r="BL383" s="1010"/>
      <c r="BM383" s="1010"/>
      <c r="BN383" s="996"/>
      <c r="BO383" s="1010"/>
      <c r="BP383" s="1010"/>
      <c r="BQ383" s="1010"/>
      <c r="BS383" s="1010"/>
      <c r="BT383" s="1010"/>
      <c r="BU383" s="1010"/>
      <c r="BW383" s="1010"/>
      <c r="BX383" s="1010"/>
      <c r="BY383" s="1010"/>
      <c r="CA383" s="1010"/>
      <c r="CB383" s="1010"/>
      <c r="CC383" s="1010"/>
      <c r="CE383" s="1010"/>
      <c r="CF383" s="1010"/>
      <c r="CG383" s="1010"/>
      <c r="CI383" s="1010"/>
      <c r="CJ383" s="1010"/>
      <c r="CK383" s="1010"/>
      <c r="CM383" s="1010"/>
      <c r="CN383" s="1010"/>
      <c r="CO383" s="1010"/>
      <c r="CQ383" s="1010"/>
      <c r="CR383" s="1010"/>
      <c r="CS383" s="1010"/>
      <c r="CU383" s="1010"/>
      <c r="CV383" s="1010"/>
      <c r="CW383" s="1010"/>
      <c r="CY383" s="1010"/>
      <c r="CZ383" s="1010"/>
      <c r="DA383" s="1010"/>
      <c r="DC383" s="1010"/>
      <c r="DD383" s="1010"/>
      <c r="DE383" s="1010"/>
      <c r="DG383" s="1010"/>
      <c r="DH383" s="1010"/>
      <c r="DI383" s="1010"/>
      <c r="DK383" s="1010"/>
      <c r="DL383" s="1010"/>
      <c r="DM383" s="1010"/>
      <c r="DO383" s="1010"/>
      <c r="DP383" s="1010"/>
      <c r="DQ383" s="1010"/>
      <c r="DS383" s="1010"/>
      <c r="DT383" s="1010"/>
      <c r="DU383" s="1010"/>
      <c r="DW383" s="1010"/>
      <c r="DX383" s="1010"/>
      <c r="DY383" s="1010"/>
      <c r="EA383" s="1010"/>
      <c r="EB383" s="1010"/>
      <c r="EC383" s="1010"/>
    </row>
    <row r="384" spans="2:133" ht="14.25" customHeight="1">
      <c r="B384" s="1008"/>
      <c r="C384" s="1010"/>
      <c r="D384" s="1010"/>
      <c r="E384" s="1010"/>
      <c r="F384" s="998"/>
      <c r="G384" s="1010"/>
      <c r="H384" s="1010"/>
      <c r="I384" s="1010"/>
      <c r="J384" s="996"/>
      <c r="K384" s="1010"/>
      <c r="L384" s="1010"/>
      <c r="M384" s="1010"/>
      <c r="N384" s="996"/>
      <c r="O384" s="1010"/>
      <c r="P384" s="1010"/>
      <c r="Q384" s="1010"/>
      <c r="R384" s="996"/>
      <c r="S384" s="1010"/>
      <c r="T384" s="1010"/>
      <c r="U384" s="1010"/>
      <c r="V384" s="996"/>
      <c r="W384" s="1010" t="s">
        <v>547</v>
      </c>
      <c r="X384" s="1010"/>
      <c r="Y384" s="1010"/>
      <c r="Z384" s="996"/>
      <c r="AA384" s="1010" t="s">
        <v>547</v>
      </c>
      <c r="AB384" s="1010"/>
      <c r="AC384" s="1010"/>
      <c r="AD384" s="996"/>
      <c r="AE384" s="1010" t="s">
        <v>547</v>
      </c>
      <c r="AF384" s="1010"/>
      <c r="AG384" s="1010"/>
      <c r="AH384" s="996"/>
      <c r="AI384" s="1010" t="s">
        <v>547</v>
      </c>
      <c r="AJ384" s="1010"/>
      <c r="AK384" s="1010"/>
      <c r="AL384" s="996"/>
      <c r="AM384" s="1010" t="s">
        <v>547</v>
      </c>
      <c r="AN384" s="1010"/>
      <c r="AO384" s="1010"/>
      <c r="AP384" s="996"/>
      <c r="AQ384" s="1010" t="s">
        <v>547</v>
      </c>
      <c r="AR384" s="1010"/>
      <c r="AS384" s="1010"/>
      <c r="AT384" s="996"/>
      <c r="AU384" s="1010" t="s">
        <v>547</v>
      </c>
      <c r="AV384" s="1010"/>
      <c r="AW384" s="1010"/>
      <c r="AX384" s="996"/>
      <c r="AY384" s="1010" t="s">
        <v>547</v>
      </c>
      <c r="AZ384" s="1010"/>
      <c r="BA384" s="1010"/>
      <c r="BB384" s="996"/>
      <c r="BC384" s="1010" t="s">
        <v>547</v>
      </c>
      <c r="BD384" s="1010"/>
      <c r="BE384" s="1010"/>
      <c r="BF384" s="996"/>
      <c r="BG384" s="1010" t="s">
        <v>547</v>
      </c>
      <c r="BH384" s="1010"/>
      <c r="BI384" s="1010"/>
      <c r="BJ384" s="996"/>
      <c r="BK384" s="1010" t="s">
        <v>547</v>
      </c>
      <c r="BL384" s="1010"/>
      <c r="BM384" s="1010"/>
      <c r="BN384" s="996"/>
      <c r="BO384" s="1010"/>
      <c r="BP384" s="1010"/>
      <c r="BQ384" s="1010"/>
      <c r="BS384" s="1010"/>
      <c r="BT384" s="1010"/>
      <c r="BU384" s="1010"/>
      <c r="BW384" s="1010"/>
      <c r="BX384" s="1010"/>
      <c r="BY384" s="1010"/>
      <c r="CA384" s="1010"/>
      <c r="CB384" s="1010"/>
      <c r="CC384" s="1010"/>
      <c r="CE384" s="1010"/>
      <c r="CF384" s="1010"/>
      <c r="CG384" s="1010"/>
      <c r="CI384" s="1010"/>
      <c r="CJ384" s="1010"/>
      <c r="CK384" s="1010"/>
      <c r="CM384" s="1010"/>
      <c r="CN384" s="1010"/>
      <c r="CO384" s="1010"/>
      <c r="CQ384" s="1010"/>
      <c r="CR384" s="1010"/>
      <c r="CS384" s="1010"/>
      <c r="CU384" s="1010"/>
      <c r="CV384" s="1010"/>
      <c r="CW384" s="1010"/>
      <c r="CY384" s="1010"/>
      <c r="CZ384" s="1010"/>
      <c r="DA384" s="1010"/>
      <c r="DC384" s="1010"/>
      <c r="DD384" s="1010"/>
      <c r="DE384" s="1010"/>
      <c r="DG384" s="1010"/>
      <c r="DH384" s="1010"/>
      <c r="DI384" s="1010"/>
      <c r="DK384" s="1010"/>
      <c r="DL384" s="1010"/>
      <c r="DM384" s="1010"/>
      <c r="DO384" s="1010"/>
      <c r="DP384" s="1010"/>
      <c r="DQ384" s="1010"/>
      <c r="DS384" s="1010"/>
      <c r="DT384" s="1010"/>
      <c r="DU384" s="1010"/>
      <c r="DW384" s="1010"/>
      <c r="DX384" s="1010"/>
      <c r="DY384" s="1010"/>
      <c r="EA384" s="1010"/>
      <c r="EB384" s="1010"/>
      <c r="EC384" s="1010"/>
    </row>
    <row r="385" spans="2:133" ht="14.25" customHeight="1">
      <c r="B385" s="1008"/>
      <c r="C385" s="1010"/>
      <c r="D385" s="1010"/>
      <c r="E385" s="1010"/>
      <c r="F385" s="998"/>
      <c r="G385" s="1010"/>
      <c r="H385" s="1010"/>
      <c r="I385" s="1010"/>
      <c r="J385" s="996"/>
      <c r="K385" s="1010"/>
      <c r="L385" s="1010"/>
      <c r="M385" s="1010"/>
      <c r="N385" s="996"/>
      <c r="O385" s="1010"/>
      <c r="P385" s="1010"/>
      <c r="Q385" s="1010"/>
      <c r="R385" s="996"/>
      <c r="S385" s="1010"/>
      <c r="T385" s="1010"/>
      <c r="U385" s="1010"/>
      <c r="V385" s="996"/>
      <c r="W385" s="1010" t="s">
        <v>547</v>
      </c>
      <c r="X385" s="1010"/>
      <c r="Y385" s="1010"/>
      <c r="Z385" s="996"/>
      <c r="AA385" s="1010" t="s">
        <v>547</v>
      </c>
      <c r="AB385" s="1010"/>
      <c r="AC385" s="1010"/>
      <c r="AD385" s="996"/>
      <c r="AE385" s="1010" t="s">
        <v>547</v>
      </c>
      <c r="AF385" s="1010"/>
      <c r="AG385" s="1010"/>
      <c r="AH385" s="996"/>
      <c r="AI385" s="1010" t="s">
        <v>547</v>
      </c>
      <c r="AJ385" s="1010"/>
      <c r="AK385" s="1010"/>
      <c r="AL385" s="996"/>
      <c r="AM385" s="1010" t="s">
        <v>547</v>
      </c>
      <c r="AN385" s="1010"/>
      <c r="AO385" s="1010"/>
      <c r="AP385" s="996"/>
      <c r="AQ385" s="1010" t="s">
        <v>547</v>
      </c>
      <c r="AR385" s="1010"/>
      <c r="AS385" s="1010"/>
      <c r="AT385" s="996"/>
      <c r="AU385" s="1010" t="s">
        <v>547</v>
      </c>
      <c r="AV385" s="1010"/>
      <c r="AW385" s="1010"/>
      <c r="AX385" s="996"/>
      <c r="AY385" s="1010" t="s">
        <v>547</v>
      </c>
      <c r="AZ385" s="1010"/>
      <c r="BA385" s="1010"/>
      <c r="BB385" s="996"/>
      <c r="BC385" s="1010" t="s">
        <v>547</v>
      </c>
      <c r="BD385" s="1010"/>
      <c r="BE385" s="1010"/>
      <c r="BF385" s="996"/>
      <c r="BG385" s="1010" t="s">
        <v>547</v>
      </c>
      <c r="BH385" s="1010"/>
      <c r="BI385" s="1010"/>
      <c r="BJ385" s="996"/>
      <c r="BK385" s="1010" t="s">
        <v>547</v>
      </c>
      <c r="BL385" s="1010"/>
      <c r="BM385" s="1010"/>
      <c r="BN385" s="996"/>
      <c r="BO385" s="1010"/>
      <c r="BP385" s="1010"/>
      <c r="BQ385" s="1010"/>
      <c r="BS385" s="1010"/>
      <c r="BT385" s="1010"/>
      <c r="BU385" s="1010"/>
      <c r="BW385" s="1010"/>
      <c r="BX385" s="1010"/>
      <c r="BY385" s="1010"/>
      <c r="CA385" s="1010"/>
      <c r="CB385" s="1010"/>
      <c r="CC385" s="1010"/>
      <c r="CE385" s="1010"/>
      <c r="CF385" s="1010"/>
      <c r="CG385" s="1010"/>
      <c r="CI385" s="1010"/>
      <c r="CJ385" s="1010"/>
      <c r="CK385" s="1010"/>
      <c r="CM385" s="1010"/>
      <c r="CN385" s="1010"/>
      <c r="CO385" s="1010"/>
      <c r="CQ385" s="1010"/>
      <c r="CR385" s="1010"/>
      <c r="CS385" s="1010"/>
      <c r="CU385" s="1010"/>
      <c r="CV385" s="1010"/>
      <c r="CW385" s="1010"/>
      <c r="CY385" s="1010"/>
      <c r="CZ385" s="1010"/>
      <c r="DA385" s="1010"/>
      <c r="DC385" s="1010"/>
      <c r="DD385" s="1010"/>
      <c r="DE385" s="1010"/>
      <c r="DG385" s="1010"/>
      <c r="DH385" s="1010"/>
      <c r="DI385" s="1010"/>
      <c r="DK385" s="1010"/>
      <c r="DL385" s="1010"/>
      <c r="DM385" s="1010"/>
      <c r="DO385" s="1010"/>
      <c r="DP385" s="1010"/>
      <c r="DQ385" s="1010"/>
      <c r="DS385" s="1010"/>
      <c r="DT385" s="1010"/>
      <c r="DU385" s="1010"/>
      <c r="DW385" s="1010"/>
      <c r="DX385" s="1010"/>
      <c r="DY385" s="1010"/>
      <c r="EA385" s="1010"/>
      <c r="EB385" s="1010"/>
      <c r="EC385" s="1010"/>
    </row>
    <row r="386" spans="2:133" ht="14.25" customHeight="1">
      <c r="B386" s="1008"/>
      <c r="C386" s="1010"/>
      <c r="D386" s="1010"/>
      <c r="E386" s="1010"/>
      <c r="F386" s="998"/>
      <c r="G386" s="1010"/>
      <c r="H386" s="1010"/>
      <c r="I386" s="1010"/>
      <c r="J386" s="996"/>
      <c r="K386" s="1010"/>
      <c r="L386" s="1010"/>
      <c r="M386" s="1010"/>
      <c r="N386" s="996"/>
      <c r="O386" s="1010"/>
      <c r="P386" s="1010"/>
      <c r="Q386" s="1010"/>
      <c r="R386" s="996"/>
      <c r="S386" s="1010"/>
      <c r="T386" s="1010"/>
      <c r="U386" s="1010"/>
      <c r="V386" s="996"/>
      <c r="W386" s="1010" t="s">
        <v>547</v>
      </c>
      <c r="X386" s="1010"/>
      <c r="Y386" s="1010"/>
      <c r="Z386" s="996"/>
      <c r="AA386" s="1010" t="s">
        <v>547</v>
      </c>
      <c r="AB386" s="1010"/>
      <c r="AC386" s="1010"/>
      <c r="AD386" s="996"/>
      <c r="AE386" s="1010" t="s">
        <v>547</v>
      </c>
      <c r="AF386" s="1010"/>
      <c r="AG386" s="1010"/>
      <c r="AH386" s="996"/>
      <c r="AI386" s="1010" t="s">
        <v>547</v>
      </c>
      <c r="AJ386" s="1010"/>
      <c r="AK386" s="1010"/>
      <c r="AL386" s="996"/>
      <c r="AM386" s="1010" t="s">
        <v>547</v>
      </c>
      <c r="AN386" s="1010"/>
      <c r="AO386" s="1010"/>
      <c r="AP386" s="996"/>
      <c r="AQ386" s="1010" t="s">
        <v>547</v>
      </c>
      <c r="AR386" s="1010"/>
      <c r="AS386" s="1010"/>
      <c r="AT386" s="996"/>
      <c r="AU386" s="1010" t="s">
        <v>547</v>
      </c>
      <c r="AV386" s="1010"/>
      <c r="AW386" s="1010"/>
      <c r="AX386" s="996"/>
      <c r="AY386" s="1010" t="s">
        <v>547</v>
      </c>
      <c r="AZ386" s="1010"/>
      <c r="BA386" s="1010"/>
      <c r="BB386" s="996"/>
      <c r="BC386" s="1010" t="s">
        <v>547</v>
      </c>
      <c r="BD386" s="1010"/>
      <c r="BE386" s="1010"/>
      <c r="BF386" s="996"/>
      <c r="BG386" s="1010" t="s">
        <v>547</v>
      </c>
      <c r="BH386" s="1010"/>
      <c r="BI386" s="1010"/>
      <c r="BJ386" s="996"/>
      <c r="BK386" s="1010" t="s">
        <v>547</v>
      </c>
      <c r="BL386" s="1010"/>
      <c r="BM386" s="1010"/>
      <c r="BN386" s="996"/>
      <c r="BO386" s="1010"/>
      <c r="BP386" s="1010"/>
      <c r="BQ386" s="1010"/>
      <c r="BS386" s="1010"/>
      <c r="BT386" s="1010"/>
      <c r="BU386" s="1010"/>
      <c r="BW386" s="1010"/>
      <c r="BX386" s="1010"/>
      <c r="BY386" s="1010"/>
      <c r="CA386" s="1010"/>
      <c r="CB386" s="1010"/>
      <c r="CC386" s="1010"/>
      <c r="CE386" s="1010"/>
      <c r="CF386" s="1010"/>
      <c r="CG386" s="1010"/>
      <c r="CI386" s="1010"/>
      <c r="CJ386" s="1010"/>
      <c r="CK386" s="1010"/>
      <c r="CM386" s="1010"/>
      <c r="CN386" s="1010"/>
      <c r="CO386" s="1010"/>
      <c r="CQ386" s="1010"/>
      <c r="CR386" s="1010"/>
      <c r="CS386" s="1010"/>
      <c r="CU386" s="1010"/>
      <c r="CV386" s="1010"/>
      <c r="CW386" s="1010"/>
      <c r="CY386" s="1010"/>
      <c r="CZ386" s="1010"/>
      <c r="DA386" s="1010"/>
      <c r="DC386" s="1010"/>
      <c r="DD386" s="1010"/>
      <c r="DE386" s="1010"/>
      <c r="DG386" s="1010"/>
      <c r="DH386" s="1010"/>
      <c r="DI386" s="1010"/>
      <c r="DK386" s="1010"/>
      <c r="DL386" s="1010"/>
      <c r="DM386" s="1010"/>
      <c r="DO386" s="1010"/>
      <c r="DP386" s="1010"/>
      <c r="DQ386" s="1010"/>
      <c r="DS386" s="1010"/>
      <c r="DT386" s="1010"/>
      <c r="DU386" s="1010"/>
      <c r="DW386" s="1010"/>
      <c r="DX386" s="1010"/>
      <c r="DY386" s="1010"/>
      <c r="EA386" s="1010"/>
      <c r="EB386" s="1010"/>
      <c r="EC386" s="1010"/>
    </row>
    <row r="387" spans="2:133" ht="14.25" customHeight="1">
      <c r="B387" s="1008"/>
      <c r="C387" s="1010"/>
      <c r="D387" s="1010"/>
      <c r="E387" s="1010"/>
      <c r="F387" s="998"/>
      <c r="G387" s="1010"/>
      <c r="H387" s="1010"/>
      <c r="I387" s="1010"/>
      <c r="J387" s="996"/>
      <c r="K387" s="1010"/>
      <c r="L387" s="1010"/>
      <c r="M387" s="1010"/>
      <c r="N387" s="996"/>
      <c r="O387" s="1010"/>
      <c r="P387" s="1010"/>
      <c r="Q387" s="1010"/>
      <c r="R387" s="996"/>
      <c r="S387" s="1010"/>
      <c r="T387" s="1010"/>
      <c r="U387" s="1010"/>
      <c r="V387" s="996"/>
      <c r="W387" s="1010" t="s">
        <v>547</v>
      </c>
      <c r="X387" s="1010"/>
      <c r="Y387" s="1010"/>
      <c r="Z387" s="996"/>
      <c r="AA387" s="1010" t="s">
        <v>547</v>
      </c>
      <c r="AB387" s="1010"/>
      <c r="AC387" s="1010"/>
      <c r="AD387" s="996"/>
      <c r="AE387" s="1010" t="s">
        <v>547</v>
      </c>
      <c r="AF387" s="1010"/>
      <c r="AG387" s="1010"/>
      <c r="AH387" s="996"/>
      <c r="AI387" s="1010" t="s">
        <v>547</v>
      </c>
      <c r="AJ387" s="1010"/>
      <c r="AK387" s="1010"/>
      <c r="AL387" s="996"/>
      <c r="AM387" s="1010" t="s">
        <v>547</v>
      </c>
      <c r="AN387" s="1010"/>
      <c r="AO387" s="1010"/>
      <c r="AP387" s="996"/>
      <c r="AQ387" s="1010" t="s">
        <v>547</v>
      </c>
      <c r="AR387" s="1010"/>
      <c r="AS387" s="1010"/>
      <c r="AT387" s="996"/>
      <c r="AU387" s="1010" t="s">
        <v>547</v>
      </c>
      <c r="AV387" s="1010"/>
      <c r="AW387" s="1010"/>
      <c r="AX387" s="996"/>
      <c r="AY387" s="1010" t="s">
        <v>547</v>
      </c>
      <c r="AZ387" s="1010"/>
      <c r="BA387" s="1010"/>
      <c r="BB387" s="996"/>
      <c r="BC387" s="1010" t="s">
        <v>547</v>
      </c>
      <c r="BD387" s="1010"/>
      <c r="BE387" s="1010"/>
      <c r="BF387" s="996"/>
      <c r="BG387" s="1010" t="s">
        <v>547</v>
      </c>
      <c r="BH387" s="1010"/>
      <c r="BI387" s="1010"/>
      <c r="BJ387" s="996"/>
      <c r="BK387" s="1010" t="s">
        <v>547</v>
      </c>
      <c r="BL387" s="1010"/>
      <c r="BM387" s="1010"/>
      <c r="BN387" s="996"/>
      <c r="BO387" s="1010"/>
      <c r="BP387" s="1010"/>
      <c r="BQ387" s="1010"/>
      <c r="BS387" s="1010"/>
      <c r="BT387" s="1010"/>
      <c r="BU387" s="1010"/>
      <c r="BW387" s="1010"/>
      <c r="BX387" s="1010"/>
      <c r="BY387" s="1010"/>
      <c r="CA387" s="1010"/>
      <c r="CB387" s="1010"/>
      <c r="CC387" s="1010"/>
      <c r="CE387" s="1010"/>
      <c r="CF387" s="1010"/>
      <c r="CG387" s="1010"/>
      <c r="CI387" s="1010"/>
      <c r="CJ387" s="1010"/>
      <c r="CK387" s="1010"/>
      <c r="CM387" s="1010"/>
      <c r="CN387" s="1010"/>
      <c r="CO387" s="1010"/>
      <c r="CQ387" s="1010"/>
      <c r="CR387" s="1010"/>
      <c r="CS387" s="1010"/>
      <c r="CU387" s="1010"/>
      <c r="CV387" s="1010"/>
      <c r="CW387" s="1010"/>
      <c r="CY387" s="1010"/>
      <c r="CZ387" s="1010"/>
      <c r="DA387" s="1010"/>
      <c r="DC387" s="1010"/>
      <c r="DD387" s="1010"/>
      <c r="DE387" s="1010"/>
      <c r="DG387" s="1010"/>
      <c r="DH387" s="1010"/>
      <c r="DI387" s="1010"/>
      <c r="DK387" s="1010"/>
      <c r="DL387" s="1010"/>
      <c r="DM387" s="1010"/>
      <c r="DO387" s="1010"/>
      <c r="DP387" s="1010"/>
      <c r="DQ387" s="1010"/>
      <c r="DS387" s="1010"/>
      <c r="DT387" s="1010"/>
      <c r="DU387" s="1010"/>
      <c r="DW387" s="1010"/>
      <c r="DX387" s="1010"/>
      <c r="DY387" s="1010"/>
      <c r="EA387" s="1010"/>
      <c r="EB387" s="1010"/>
      <c r="EC387" s="1010"/>
    </row>
    <row r="388" spans="2:133" ht="14.25" customHeight="1">
      <c r="B388" s="1008"/>
      <c r="C388" s="1010"/>
      <c r="D388" s="1010"/>
      <c r="E388" s="1010"/>
      <c r="F388" s="998"/>
      <c r="G388" s="1010"/>
      <c r="H388" s="1010"/>
      <c r="I388" s="1010"/>
      <c r="J388" s="996"/>
      <c r="K388" s="1010"/>
      <c r="L388" s="1010"/>
      <c r="M388" s="1010"/>
      <c r="N388" s="996"/>
      <c r="O388" s="1010"/>
      <c r="P388" s="1010"/>
      <c r="Q388" s="1010"/>
      <c r="R388" s="996"/>
      <c r="S388" s="1010"/>
      <c r="T388" s="1010"/>
      <c r="U388" s="1010"/>
      <c r="V388" s="996"/>
      <c r="W388" s="1010" t="s">
        <v>547</v>
      </c>
      <c r="X388" s="1010"/>
      <c r="Y388" s="1010"/>
      <c r="Z388" s="996"/>
      <c r="AA388" s="1010" t="s">
        <v>547</v>
      </c>
      <c r="AB388" s="1010"/>
      <c r="AC388" s="1010"/>
      <c r="AD388" s="996"/>
      <c r="AE388" s="1010" t="s">
        <v>547</v>
      </c>
      <c r="AF388" s="1010"/>
      <c r="AG388" s="1010"/>
      <c r="AH388" s="996"/>
      <c r="AI388" s="1010" t="s">
        <v>547</v>
      </c>
      <c r="AJ388" s="1010"/>
      <c r="AK388" s="1010"/>
      <c r="AL388" s="996"/>
      <c r="AM388" s="1010" t="s">
        <v>547</v>
      </c>
      <c r="AN388" s="1010"/>
      <c r="AO388" s="1010"/>
      <c r="AP388" s="996"/>
      <c r="AQ388" s="1010" t="s">
        <v>547</v>
      </c>
      <c r="AR388" s="1010"/>
      <c r="AS388" s="1010"/>
      <c r="AT388" s="996"/>
      <c r="AU388" s="1010" t="s">
        <v>547</v>
      </c>
      <c r="AV388" s="1010"/>
      <c r="AW388" s="1010"/>
      <c r="AX388" s="996"/>
      <c r="AY388" s="1010" t="s">
        <v>547</v>
      </c>
      <c r="AZ388" s="1010"/>
      <c r="BA388" s="1010"/>
      <c r="BB388" s="996"/>
      <c r="BC388" s="1010" t="s">
        <v>547</v>
      </c>
      <c r="BD388" s="1010"/>
      <c r="BE388" s="1010"/>
      <c r="BF388" s="996"/>
      <c r="BG388" s="1010" t="s">
        <v>547</v>
      </c>
      <c r="BH388" s="1010"/>
      <c r="BI388" s="1010"/>
      <c r="BJ388" s="996"/>
      <c r="BK388" s="1010" t="s">
        <v>547</v>
      </c>
      <c r="BL388" s="1010"/>
      <c r="BM388" s="1010"/>
      <c r="BN388" s="996"/>
      <c r="BO388" s="1010"/>
      <c r="BP388" s="1010"/>
      <c r="BQ388" s="1010"/>
      <c r="BS388" s="1010"/>
      <c r="BT388" s="1010"/>
      <c r="BU388" s="1010"/>
      <c r="BW388" s="1010"/>
      <c r="BX388" s="1010"/>
      <c r="BY388" s="1010"/>
      <c r="CA388" s="1010"/>
      <c r="CB388" s="1010"/>
      <c r="CC388" s="1010"/>
      <c r="CE388" s="1010"/>
      <c r="CF388" s="1010"/>
      <c r="CG388" s="1010"/>
      <c r="CI388" s="1010"/>
      <c r="CJ388" s="1010"/>
      <c r="CK388" s="1010"/>
      <c r="CM388" s="1010"/>
      <c r="CN388" s="1010"/>
      <c r="CO388" s="1010"/>
      <c r="CQ388" s="1010"/>
      <c r="CR388" s="1010"/>
      <c r="CS388" s="1010"/>
      <c r="CU388" s="1010"/>
      <c r="CV388" s="1010"/>
      <c r="CW388" s="1010"/>
      <c r="CY388" s="1010"/>
      <c r="CZ388" s="1010"/>
      <c r="DA388" s="1010"/>
      <c r="DC388" s="1010"/>
      <c r="DD388" s="1010"/>
      <c r="DE388" s="1010"/>
      <c r="DG388" s="1010"/>
      <c r="DH388" s="1010"/>
      <c r="DI388" s="1010"/>
      <c r="DK388" s="1010"/>
      <c r="DL388" s="1010"/>
      <c r="DM388" s="1010"/>
      <c r="DO388" s="1010"/>
      <c r="DP388" s="1010"/>
      <c r="DQ388" s="1010"/>
      <c r="DS388" s="1010"/>
      <c r="DT388" s="1010"/>
      <c r="DU388" s="1010"/>
      <c r="DW388" s="1010"/>
      <c r="DX388" s="1010"/>
      <c r="DY388" s="1010"/>
      <c r="EA388" s="1010"/>
      <c r="EB388" s="1010"/>
      <c r="EC388" s="1010"/>
    </row>
    <row r="389" spans="2:133" ht="14.25" customHeight="1">
      <c r="B389" s="1009"/>
      <c r="C389" s="1010"/>
      <c r="D389" s="1010"/>
      <c r="E389" s="1010"/>
      <c r="F389" s="998"/>
      <c r="G389" s="1010"/>
      <c r="H389" s="1010"/>
      <c r="I389" s="1010"/>
      <c r="J389" s="996"/>
      <c r="K389" s="1010"/>
      <c r="L389" s="1010"/>
      <c r="M389" s="1010"/>
      <c r="N389" s="996"/>
      <c r="O389" s="1010"/>
      <c r="P389" s="1010"/>
      <c r="Q389" s="1010"/>
      <c r="R389" s="996"/>
      <c r="S389" s="1010"/>
      <c r="T389" s="1010"/>
      <c r="U389" s="1010"/>
      <c r="V389" s="996"/>
      <c r="W389" s="1010" t="s">
        <v>547</v>
      </c>
      <c r="X389" s="1010"/>
      <c r="Y389" s="1010"/>
      <c r="Z389" s="996"/>
      <c r="AA389" s="1010" t="s">
        <v>547</v>
      </c>
      <c r="AB389" s="1010"/>
      <c r="AC389" s="1010"/>
      <c r="AD389" s="996"/>
      <c r="AE389" s="1010" t="s">
        <v>547</v>
      </c>
      <c r="AF389" s="1010"/>
      <c r="AG389" s="1010"/>
      <c r="AH389" s="996"/>
      <c r="AI389" s="1010" t="s">
        <v>547</v>
      </c>
      <c r="AJ389" s="1010"/>
      <c r="AK389" s="1010"/>
      <c r="AL389" s="996"/>
      <c r="AM389" s="1010" t="s">
        <v>547</v>
      </c>
      <c r="AN389" s="1010"/>
      <c r="AO389" s="1010"/>
      <c r="AP389" s="996"/>
      <c r="AQ389" s="1010" t="s">
        <v>547</v>
      </c>
      <c r="AR389" s="1010"/>
      <c r="AS389" s="1010"/>
      <c r="AT389" s="996"/>
      <c r="AU389" s="1010" t="s">
        <v>547</v>
      </c>
      <c r="AV389" s="1010"/>
      <c r="AW389" s="1010"/>
      <c r="AX389" s="996"/>
      <c r="AY389" s="1010" t="s">
        <v>547</v>
      </c>
      <c r="AZ389" s="1010"/>
      <c r="BA389" s="1010"/>
      <c r="BB389" s="996"/>
      <c r="BC389" s="1010" t="s">
        <v>547</v>
      </c>
      <c r="BD389" s="1010"/>
      <c r="BE389" s="1010"/>
      <c r="BF389" s="996"/>
      <c r="BG389" s="1010" t="s">
        <v>547</v>
      </c>
      <c r="BH389" s="1010"/>
      <c r="BI389" s="1010"/>
      <c r="BJ389" s="996"/>
      <c r="BK389" s="1010" t="s">
        <v>547</v>
      </c>
      <c r="BL389" s="1010"/>
      <c r="BM389" s="1010"/>
      <c r="BN389" s="996"/>
      <c r="BO389" s="1010"/>
      <c r="BP389" s="1010"/>
      <c r="BQ389" s="1010"/>
      <c r="BS389" s="1010"/>
      <c r="BT389" s="1010"/>
      <c r="BU389" s="1010"/>
      <c r="BW389" s="1010"/>
      <c r="BX389" s="1010"/>
      <c r="BY389" s="1010"/>
      <c r="CA389" s="1010"/>
      <c r="CB389" s="1010"/>
      <c r="CC389" s="1010"/>
      <c r="CE389" s="1010"/>
      <c r="CF389" s="1010"/>
      <c r="CG389" s="1010"/>
      <c r="CI389" s="1010"/>
      <c r="CJ389" s="1010"/>
      <c r="CK389" s="1010"/>
      <c r="CM389" s="1010"/>
      <c r="CN389" s="1010"/>
      <c r="CO389" s="1010"/>
      <c r="CQ389" s="1010"/>
      <c r="CR389" s="1010"/>
      <c r="CS389" s="1010"/>
      <c r="CU389" s="1010"/>
      <c r="CV389" s="1010"/>
      <c r="CW389" s="1010"/>
      <c r="CY389" s="1010"/>
      <c r="CZ389" s="1010"/>
      <c r="DA389" s="1010"/>
      <c r="DC389" s="1010"/>
      <c r="DD389" s="1010"/>
      <c r="DE389" s="1010"/>
      <c r="DG389" s="1010"/>
      <c r="DH389" s="1010"/>
      <c r="DI389" s="1010"/>
      <c r="DK389" s="1010"/>
      <c r="DL389" s="1010"/>
      <c r="DM389" s="1010"/>
      <c r="DO389" s="1010"/>
      <c r="DP389" s="1010"/>
      <c r="DQ389" s="1010"/>
      <c r="DS389" s="1010"/>
      <c r="DT389" s="1010"/>
      <c r="DU389" s="1010"/>
      <c r="DW389" s="1010"/>
      <c r="DX389" s="1010"/>
      <c r="DY389" s="1010"/>
      <c r="EA389" s="1010"/>
      <c r="EB389" s="1010"/>
      <c r="EC389" s="1010"/>
    </row>
    <row r="390" spans="2:133" ht="14.25" customHeight="1">
      <c r="B390" s="1009"/>
      <c r="C390" s="1010"/>
      <c r="D390" s="1010"/>
      <c r="E390" s="1010"/>
      <c r="F390" s="998"/>
      <c r="G390" s="1010"/>
      <c r="H390" s="1010"/>
      <c r="I390" s="1010"/>
      <c r="J390" s="996"/>
      <c r="K390" s="1010"/>
      <c r="L390" s="1010"/>
      <c r="M390" s="1010"/>
      <c r="N390" s="996"/>
      <c r="O390" s="1010"/>
      <c r="P390" s="1010"/>
      <c r="Q390" s="1010"/>
      <c r="R390" s="996"/>
      <c r="S390" s="1010"/>
      <c r="T390" s="1010"/>
      <c r="U390" s="1010"/>
      <c r="V390" s="996"/>
      <c r="W390" s="1010" t="s">
        <v>547</v>
      </c>
      <c r="X390" s="1010"/>
      <c r="Y390" s="1010"/>
      <c r="Z390" s="996"/>
      <c r="AA390" s="1010" t="s">
        <v>547</v>
      </c>
      <c r="AB390" s="1010"/>
      <c r="AC390" s="1010"/>
      <c r="AD390" s="996"/>
      <c r="AE390" s="1010" t="s">
        <v>547</v>
      </c>
      <c r="AF390" s="1010"/>
      <c r="AG390" s="1010"/>
      <c r="AH390" s="996"/>
      <c r="AI390" s="1010" t="s">
        <v>547</v>
      </c>
      <c r="AJ390" s="1010"/>
      <c r="AK390" s="1010"/>
      <c r="AL390" s="996"/>
      <c r="AM390" s="1010" t="s">
        <v>547</v>
      </c>
      <c r="AN390" s="1010"/>
      <c r="AO390" s="1010"/>
      <c r="AP390" s="996"/>
      <c r="AQ390" s="1010" t="s">
        <v>547</v>
      </c>
      <c r="AR390" s="1010"/>
      <c r="AS390" s="1010"/>
      <c r="AT390" s="996"/>
      <c r="AU390" s="1010" t="s">
        <v>547</v>
      </c>
      <c r="AV390" s="1010"/>
      <c r="AW390" s="1010"/>
      <c r="AX390" s="996"/>
      <c r="AY390" s="1010" t="s">
        <v>547</v>
      </c>
      <c r="AZ390" s="1010"/>
      <c r="BA390" s="1010"/>
      <c r="BB390" s="996"/>
      <c r="BC390" s="1010" t="s">
        <v>547</v>
      </c>
      <c r="BD390" s="1010"/>
      <c r="BE390" s="1010"/>
      <c r="BF390" s="996"/>
      <c r="BG390" s="1010" t="s">
        <v>547</v>
      </c>
      <c r="BH390" s="1010"/>
      <c r="BI390" s="1010"/>
      <c r="BJ390" s="996"/>
      <c r="BK390" s="1010" t="s">
        <v>547</v>
      </c>
      <c r="BL390" s="1010"/>
      <c r="BM390" s="1010"/>
      <c r="BN390" s="996"/>
      <c r="BO390" s="1010"/>
      <c r="BP390" s="1010"/>
      <c r="BQ390" s="1010"/>
      <c r="BS390" s="1010"/>
      <c r="BT390" s="1010"/>
      <c r="BU390" s="1010"/>
      <c r="BW390" s="1010"/>
      <c r="BX390" s="1010"/>
      <c r="BY390" s="1010"/>
      <c r="CA390" s="1010"/>
      <c r="CB390" s="1010"/>
      <c r="CC390" s="1010"/>
      <c r="CE390" s="1010"/>
      <c r="CF390" s="1010"/>
      <c r="CG390" s="1010"/>
      <c r="CI390" s="1010"/>
      <c r="CJ390" s="1010"/>
      <c r="CK390" s="1010"/>
      <c r="CM390" s="1010"/>
      <c r="CN390" s="1010"/>
      <c r="CO390" s="1010"/>
      <c r="CQ390" s="1010"/>
      <c r="CR390" s="1010"/>
      <c r="CS390" s="1010"/>
      <c r="CU390" s="1010"/>
      <c r="CV390" s="1010"/>
      <c r="CW390" s="1010"/>
      <c r="CY390" s="1010"/>
      <c r="CZ390" s="1010"/>
      <c r="DA390" s="1010"/>
      <c r="DC390" s="1010"/>
      <c r="DD390" s="1010"/>
      <c r="DE390" s="1010"/>
      <c r="DG390" s="1010"/>
      <c r="DH390" s="1010"/>
      <c r="DI390" s="1010"/>
      <c r="DK390" s="1010"/>
      <c r="DL390" s="1010"/>
      <c r="DM390" s="1010"/>
      <c r="DO390" s="1010"/>
      <c r="DP390" s="1010"/>
      <c r="DQ390" s="1010"/>
      <c r="DS390" s="1010"/>
      <c r="DT390" s="1010"/>
      <c r="DU390" s="1010"/>
      <c r="DW390" s="1010"/>
      <c r="DX390" s="1010"/>
      <c r="DY390" s="1010"/>
      <c r="EA390" s="1010"/>
      <c r="EB390" s="1010"/>
      <c r="EC390" s="1010"/>
    </row>
    <row r="391" spans="2:133" ht="14.25" customHeight="1">
      <c r="B391" s="1009"/>
      <c r="C391" s="1010"/>
      <c r="D391" s="1010"/>
      <c r="E391" s="1010"/>
      <c r="F391" s="998"/>
      <c r="G391" s="1010"/>
      <c r="H391" s="1010"/>
      <c r="I391" s="1010"/>
      <c r="J391" s="996"/>
      <c r="K391" s="1010"/>
      <c r="L391" s="1010"/>
      <c r="M391" s="1010"/>
      <c r="N391" s="996"/>
      <c r="O391" s="1010"/>
      <c r="P391" s="1010"/>
      <c r="Q391" s="1010"/>
      <c r="R391" s="996"/>
      <c r="S391" s="1010"/>
      <c r="T391" s="1010"/>
      <c r="U391" s="1010"/>
      <c r="V391" s="996"/>
      <c r="W391" s="1010" t="s">
        <v>547</v>
      </c>
      <c r="X391" s="1010"/>
      <c r="Y391" s="1010"/>
      <c r="Z391" s="996"/>
      <c r="AA391" s="1010" t="s">
        <v>547</v>
      </c>
      <c r="AB391" s="1010"/>
      <c r="AC391" s="1010"/>
      <c r="AD391" s="996"/>
      <c r="AE391" s="1010" t="s">
        <v>547</v>
      </c>
      <c r="AF391" s="1010"/>
      <c r="AG391" s="1010"/>
      <c r="AH391" s="996"/>
      <c r="AI391" s="1010" t="s">
        <v>547</v>
      </c>
      <c r="AJ391" s="1010"/>
      <c r="AK391" s="1010"/>
      <c r="AL391" s="996"/>
      <c r="AM391" s="1010" t="s">
        <v>547</v>
      </c>
      <c r="AN391" s="1010"/>
      <c r="AO391" s="1010"/>
      <c r="AP391" s="996"/>
      <c r="AQ391" s="1010" t="s">
        <v>547</v>
      </c>
      <c r="AR391" s="1010"/>
      <c r="AS391" s="1010"/>
      <c r="AT391" s="996"/>
      <c r="AU391" s="1010" t="s">
        <v>547</v>
      </c>
      <c r="AV391" s="1010"/>
      <c r="AW391" s="1010"/>
      <c r="AX391" s="996"/>
      <c r="AY391" s="1010" t="s">
        <v>547</v>
      </c>
      <c r="AZ391" s="1010"/>
      <c r="BA391" s="1010"/>
      <c r="BB391" s="996"/>
      <c r="BC391" s="1010" t="s">
        <v>547</v>
      </c>
      <c r="BD391" s="1010"/>
      <c r="BE391" s="1010"/>
      <c r="BF391" s="996"/>
      <c r="BG391" s="1010" t="s">
        <v>547</v>
      </c>
      <c r="BH391" s="1010"/>
      <c r="BI391" s="1010"/>
      <c r="BJ391" s="996"/>
      <c r="BK391" s="1010" t="s">
        <v>547</v>
      </c>
      <c r="BL391" s="1010"/>
      <c r="BM391" s="1010"/>
      <c r="BN391" s="996"/>
      <c r="BO391" s="1010"/>
      <c r="BP391" s="1010"/>
      <c r="BQ391" s="1010"/>
      <c r="BS391" s="1010"/>
      <c r="BT391" s="1010"/>
      <c r="BU391" s="1010"/>
      <c r="BW391" s="1010"/>
      <c r="BX391" s="1010"/>
      <c r="BY391" s="1010"/>
      <c r="CA391" s="1010"/>
      <c r="CB391" s="1010"/>
      <c r="CC391" s="1010"/>
      <c r="CE391" s="1010"/>
      <c r="CF391" s="1010"/>
      <c r="CG391" s="1010"/>
      <c r="CI391" s="1010"/>
      <c r="CJ391" s="1010"/>
      <c r="CK391" s="1010"/>
      <c r="CM391" s="1010"/>
      <c r="CN391" s="1010"/>
      <c r="CO391" s="1010"/>
      <c r="CQ391" s="1010"/>
      <c r="CR391" s="1010"/>
      <c r="CS391" s="1010"/>
      <c r="CU391" s="1010"/>
      <c r="CV391" s="1010"/>
      <c r="CW391" s="1010"/>
      <c r="CY391" s="1010"/>
      <c r="CZ391" s="1010"/>
      <c r="DA391" s="1010"/>
      <c r="DC391" s="1010"/>
      <c r="DD391" s="1010"/>
      <c r="DE391" s="1010"/>
      <c r="DG391" s="1010"/>
      <c r="DH391" s="1010"/>
      <c r="DI391" s="1010"/>
      <c r="DK391" s="1010"/>
      <c r="DL391" s="1010"/>
      <c r="DM391" s="1010"/>
      <c r="DO391" s="1010"/>
      <c r="DP391" s="1010"/>
      <c r="DQ391" s="1010"/>
      <c r="DS391" s="1010"/>
      <c r="DT391" s="1010"/>
      <c r="DU391" s="1010"/>
      <c r="DW391" s="1010"/>
      <c r="DX391" s="1010"/>
      <c r="DY391" s="1010"/>
      <c r="EA391" s="1010"/>
      <c r="EB391" s="1010"/>
      <c r="EC391" s="1010"/>
    </row>
    <row r="392" spans="2:133" ht="14.25" customHeight="1">
      <c r="B392" s="1009"/>
      <c r="C392" s="1010"/>
      <c r="D392" s="1010"/>
      <c r="E392" s="1010"/>
      <c r="F392" s="998"/>
      <c r="G392" s="1010"/>
      <c r="H392" s="1010"/>
      <c r="I392" s="1010"/>
      <c r="J392" s="996"/>
      <c r="K392" s="1010"/>
      <c r="L392" s="1010"/>
      <c r="M392" s="1010"/>
      <c r="N392" s="996"/>
      <c r="O392" s="1010"/>
      <c r="P392" s="1010"/>
      <c r="Q392" s="1010"/>
      <c r="R392" s="996"/>
      <c r="S392" s="1010"/>
      <c r="T392" s="1010"/>
      <c r="U392" s="1010"/>
      <c r="V392" s="996"/>
      <c r="W392" s="1010" t="s">
        <v>547</v>
      </c>
      <c r="X392" s="1010"/>
      <c r="Y392" s="1010"/>
      <c r="Z392" s="996"/>
      <c r="AA392" s="1010" t="s">
        <v>547</v>
      </c>
      <c r="AB392" s="1010"/>
      <c r="AC392" s="1010"/>
      <c r="AD392" s="996"/>
      <c r="AE392" s="1010" t="s">
        <v>547</v>
      </c>
      <c r="AF392" s="1010"/>
      <c r="AG392" s="1010"/>
      <c r="AH392" s="996"/>
      <c r="AI392" s="1010" t="s">
        <v>547</v>
      </c>
      <c r="AJ392" s="1010"/>
      <c r="AK392" s="1010"/>
      <c r="AL392" s="996"/>
      <c r="AM392" s="1010" t="s">
        <v>547</v>
      </c>
      <c r="AN392" s="1010"/>
      <c r="AO392" s="1010"/>
      <c r="AP392" s="996"/>
      <c r="AQ392" s="1010" t="s">
        <v>547</v>
      </c>
      <c r="AR392" s="1010"/>
      <c r="AS392" s="1010"/>
      <c r="AT392" s="996"/>
      <c r="AU392" s="1010" t="s">
        <v>547</v>
      </c>
      <c r="AV392" s="1010"/>
      <c r="AW392" s="1010"/>
      <c r="AX392" s="996"/>
      <c r="AY392" s="1010" t="s">
        <v>547</v>
      </c>
      <c r="AZ392" s="1010"/>
      <c r="BA392" s="1010"/>
      <c r="BB392" s="996"/>
      <c r="BC392" s="1010" t="s">
        <v>547</v>
      </c>
      <c r="BD392" s="1010"/>
      <c r="BE392" s="1010"/>
      <c r="BF392" s="996"/>
      <c r="BG392" s="1010" t="s">
        <v>547</v>
      </c>
      <c r="BH392" s="1010"/>
      <c r="BI392" s="1010"/>
      <c r="BJ392" s="996"/>
      <c r="BK392" s="1010" t="s">
        <v>547</v>
      </c>
      <c r="BL392" s="1010"/>
      <c r="BM392" s="1010"/>
      <c r="BN392" s="996"/>
      <c r="BO392" s="1010"/>
      <c r="BP392" s="1010"/>
      <c r="BQ392" s="1010"/>
      <c r="BS392" s="1010"/>
      <c r="BT392" s="1010"/>
      <c r="BU392" s="1010"/>
      <c r="BW392" s="1010"/>
      <c r="BX392" s="1010"/>
      <c r="BY392" s="1010"/>
      <c r="CA392" s="1010"/>
      <c r="CB392" s="1010"/>
      <c r="CC392" s="1010"/>
      <c r="CE392" s="1010"/>
      <c r="CF392" s="1010"/>
      <c r="CG392" s="1010"/>
      <c r="CI392" s="1010"/>
      <c r="CJ392" s="1010"/>
      <c r="CK392" s="1010"/>
      <c r="CM392" s="1010"/>
      <c r="CN392" s="1010"/>
      <c r="CO392" s="1010"/>
      <c r="CQ392" s="1010"/>
      <c r="CR392" s="1010"/>
      <c r="CS392" s="1010"/>
      <c r="CU392" s="1010"/>
      <c r="CV392" s="1010"/>
      <c r="CW392" s="1010"/>
      <c r="CY392" s="1010"/>
      <c r="CZ392" s="1010"/>
      <c r="DA392" s="1010"/>
      <c r="DC392" s="1010"/>
      <c r="DD392" s="1010"/>
      <c r="DE392" s="1010"/>
      <c r="DG392" s="1010"/>
      <c r="DH392" s="1010"/>
      <c r="DI392" s="1010"/>
      <c r="DK392" s="1010"/>
      <c r="DL392" s="1010"/>
      <c r="DM392" s="1010"/>
      <c r="DO392" s="1010"/>
      <c r="DP392" s="1010"/>
      <c r="DQ392" s="1010"/>
      <c r="DS392" s="1010"/>
      <c r="DT392" s="1010"/>
      <c r="DU392" s="1010"/>
      <c r="DW392" s="1010"/>
      <c r="DX392" s="1010"/>
      <c r="DY392" s="1010"/>
      <c r="EA392" s="1010"/>
      <c r="EB392" s="1010"/>
      <c r="EC392" s="1010"/>
    </row>
    <row r="393" spans="2:133" ht="14.25" customHeight="1">
      <c r="B393" s="1009"/>
      <c r="C393" s="1010"/>
      <c r="D393" s="1010"/>
      <c r="E393" s="1010"/>
      <c r="F393" s="998"/>
      <c r="G393" s="1010"/>
      <c r="H393" s="1010"/>
      <c r="I393" s="1010"/>
      <c r="J393" s="996"/>
      <c r="K393" s="1010"/>
      <c r="L393" s="1010"/>
      <c r="M393" s="1010"/>
      <c r="N393" s="996"/>
      <c r="O393" s="1010"/>
      <c r="P393" s="1010"/>
      <c r="Q393" s="1010"/>
      <c r="R393" s="996"/>
      <c r="S393" s="1010"/>
      <c r="T393" s="1010"/>
      <c r="U393" s="1010"/>
      <c r="V393" s="996"/>
      <c r="W393" s="1010" t="s">
        <v>547</v>
      </c>
      <c r="X393" s="1010"/>
      <c r="Y393" s="1010"/>
      <c r="Z393" s="996"/>
      <c r="AA393" s="1010" t="s">
        <v>547</v>
      </c>
      <c r="AB393" s="1010"/>
      <c r="AC393" s="1010"/>
      <c r="AD393" s="996"/>
      <c r="AE393" s="1010" t="s">
        <v>547</v>
      </c>
      <c r="AF393" s="1010"/>
      <c r="AG393" s="1010"/>
      <c r="AH393" s="996"/>
      <c r="AI393" s="1010" t="s">
        <v>547</v>
      </c>
      <c r="AJ393" s="1010"/>
      <c r="AK393" s="1010"/>
      <c r="AL393" s="996"/>
      <c r="AM393" s="1010" t="s">
        <v>547</v>
      </c>
      <c r="AN393" s="1010"/>
      <c r="AO393" s="1010"/>
      <c r="AP393" s="996"/>
      <c r="AQ393" s="1010" t="s">
        <v>547</v>
      </c>
      <c r="AR393" s="1010"/>
      <c r="AS393" s="1010"/>
      <c r="AT393" s="996"/>
      <c r="AU393" s="1010" t="s">
        <v>547</v>
      </c>
      <c r="AV393" s="1010"/>
      <c r="AW393" s="1010"/>
      <c r="AX393" s="996"/>
      <c r="AY393" s="1010" t="s">
        <v>547</v>
      </c>
      <c r="AZ393" s="1010"/>
      <c r="BA393" s="1010"/>
      <c r="BB393" s="996"/>
      <c r="BC393" s="1010" t="s">
        <v>547</v>
      </c>
      <c r="BD393" s="1010"/>
      <c r="BE393" s="1010"/>
      <c r="BF393" s="996"/>
      <c r="BG393" s="1010" t="s">
        <v>547</v>
      </c>
      <c r="BH393" s="1010"/>
      <c r="BI393" s="1010"/>
      <c r="BJ393" s="996"/>
      <c r="BK393" s="1010" t="s">
        <v>547</v>
      </c>
      <c r="BL393" s="1010"/>
      <c r="BM393" s="1010"/>
      <c r="BN393" s="996"/>
      <c r="BO393" s="1010"/>
      <c r="BP393" s="1010"/>
      <c r="BQ393" s="1010"/>
      <c r="BS393" s="1010"/>
      <c r="BT393" s="1010"/>
      <c r="BU393" s="1010"/>
      <c r="BW393" s="1010"/>
      <c r="BX393" s="1010"/>
      <c r="BY393" s="1010"/>
      <c r="CA393" s="1010"/>
      <c r="CB393" s="1010"/>
      <c r="CC393" s="1010"/>
      <c r="CE393" s="1010"/>
      <c r="CF393" s="1010"/>
      <c r="CG393" s="1010"/>
      <c r="CI393" s="1010"/>
      <c r="CJ393" s="1010"/>
      <c r="CK393" s="1010"/>
      <c r="CM393" s="1010"/>
      <c r="CN393" s="1010"/>
      <c r="CO393" s="1010"/>
      <c r="CQ393" s="1010"/>
      <c r="CR393" s="1010"/>
      <c r="CS393" s="1010"/>
      <c r="CU393" s="1010"/>
      <c r="CV393" s="1010"/>
      <c r="CW393" s="1010"/>
      <c r="CY393" s="1010"/>
      <c r="CZ393" s="1010"/>
      <c r="DA393" s="1010"/>
      <c r="DC393" s="1010"/>
      <c r="DD393" s="1010"/>
      <c r="DE393" s="1010"/>
      <c r="DG393" s="1010"/>
      <c r="DH393" s="1010"/>
      <c r="DI393" s="1010"/>
      <c r="DK393" s="1010"/>
      <c r="DL393" s="1010"/>
      <c r="DM393" s="1010"/>
      <c r="DO393" s="1010"/>
      <c r="DP393" s="1010"/>
      <c r="DQ393" s="1010"/>
      <c r="DS393" s="1010"/>
      <c r="DT393" s="1010"/>
      <c r="DU393" s="1010"/>
      <c r="DW393" s="1010"/>
      <c r="DX393" s="1010"/>
      <c r="DY393" s="1010"/>
      <c r="EA393" s="1010"/>
      <c r="EB393" s="1010"/>
      <c r="EC393" s="1010"/>
    </row>
    <row r="394" spans="2:133" ht="14.25" customHeight="1">
      <c r="B394" s="1009"/>
      <c r="C394" s="1010"/>
      <c r="D394" s="1010"/>
      <c r="E394" s="1010"/>
      <c r="F394" s="998"/>
      <c r="G394" s="1010"/>
      <c r="H394" s="1010"/>
      <c r="I394" s="1010"/>
      <c r="J394" s="996"/>
      <c r="K394" s="1010"/>
      <c r="L394" s="1010"/>
      <c r="M394" s="1010"/>
      <c r="N394" s="996"/>
      <c r="O394" s="1010"/>
      <c r="P394" s="1010"/>
      <c r="Q394" s="1010"/>
      <c r="R394" s="996"/>
      <c r="S394" s="1010"/>
      <c r="T394" s="1010"/>
      <c r="U394" s="1010"/>
      <c r="V394" s="996"/>
      <c r="W394" s="1010" t="s">
        <v>547</v>
      </c>
      <c r="X394" s="1010"/>
      <c r="Y394" s="1010"/>
      <c r="Z394" s="996"/>
      <c r="AA394" s="1010" t="s">
        <v>547</v>
      </c>
      <c r="AB394" s="1010"/>
      <c r="AC394" s="1010"/>
      <c r="AD394" s="996"/>
      <c r="AE394" s="1010" t="s">
        <v>547</v>
      </c>
      <c r="AF394" s="1010"/>
      <c r="AG394" s="1010"/>
      <c r="AH394" s="996"/>
      <c r="AI394" s="1010" t="s">
        <v>547</v>
      </c>
      <c r="AJ394" s="1010"/>
      <c r="AK394" s="1010"/>
      <c r="AL394" s="996"/>
      <c r="AM394" s="1010" t="s">
        <v>547</v>
      </c>
      <c r="AN394" s="1010"/>
      <c r="AO394" s="1010"/>
      <c r="AP394" s="996"/>
      <c r="AQ394" s="1010" t="s">
        <v>547</v>
      </c>
      <c r="AR394" s="1010"/>
      <c r="AS394" s="1010"/>
      <c r="AT394" s="996"/>
      <c r="AU394" s="1010" t="s">
        <v>547</v>
      </c>
      <c r="AV394" s="1010"/>
      <c r="AW394" s="1010"/>
      <c r="AX394" s="996"/>
      <c r="AY394" s="1010" t="s">
        <v>547</v>
      </c>
      <c r="AZ394" s="1010"/>
      <c r="BA394" s="1010"/>
      <c r="BB394" s="996"/>
      <c r="BC394" s="1010" t="s">
        <v>547</v>
      </c>
      <c r="BD394" s="1010"/>
      <c r="BE394" s="1010"/>
      <c r="BF394" s="996"/>
      <c r="BG394" s="1010" t="s">
        <v>547</v>
      </c>
      <c r="BH394" s="1010"/>
      <c r="BI394" s="1010"/>
      <c r="BJ394" s="996"/>
      <c r="BK394" s="1010" t="s">
        <v>547</v>
      </c>
      <c r="BL394" s="1010"/>
      <c r="BM394" s="1010"/>
      <c r="BN394" s="996"/>
      <c r="BO394" s="1010"/>
      <c r="BP394" s="1010"/>
      <c r="BQ394" s="1010"/>
      <c r="BS394" s="1010"/>
      <c r="BT394" s="1010"/>
      <c r="BU394" s="1010"/>
      <c r="BW394" s="1010"/>
      <c r="BX394" s="1010"/>
      <c r="BY394" s="1010"/>
      <c r="CA394" s="1010"/>
      <c r="CB394" s="1010"/>
      <c r="CC394" s="1010"/>
      <c r="CE394" s="1010"/>
      <c r="CF394" s="1010"/>
      <c r="CG394" s="1010"/>
      <c r="CI394" s="1010"/>
      <c r="CJ394" s="1010"/>
      <c r="CK394" s="1010"/>
      <c r="CM394" s="1010"/>
      <c r="CN394" s="1010"/>
      <c r="CO394" s="1010"/>
      <c r="CQ394" s="1010"/>
      <c r="CR394" s="1010"/>
      <c r="CS394" s="1010"/>
      <c r="CU394" s="1010"/>
      <c r="CV394" s="1010"/>
      <c r="CW394" s="1010"/>
      <c r="CY394" s="1010"/>
      <c r="CZ394" s="1010"/>
      <c r="DA394" s="1010"/>
      <c r="DC394" s="1010"/>
      <c r="DD394" s="1010"/>
      <c r="DE394" s="1010"/>
      <c r="DG394" s="1010"/>
      <c r="DH394" s="1010"/>
      <c r="DI394" s="1010"/>
      <c r="DK394" s="1010"/>
      <c r="DL394" s="1010"/>
      <c r="DM394" s="1010"/>
      <c r="DO394" s="1010"/>
      <c r="DP394" s="1010"/>
      <c r="DQ394" s="1010"/>
      <c r="DS394" s="1010"/>
      <c r="DT394" s="1010"/>
      <c r="DU394" s="1010"/>
      <c r="DW394" s="1010"/>
      <c r="DX394" s="1010"/>
      <c r="DY394" s="1010"/>
      <c r="EA394" s="1010"/>
      <c r="EB394" s="1010"/>
      <c r="EC394" s="1010"/>
    </row>
  </sheetData>
  <conditionalFormatting sqref="D10">
    <cfRule type="cellIs" dxfId="471" priority="118" operator="equal">
      <formula>"BREACH"</formula>
    </cfRule>
    <cfRule type="cellIs" dxfId="470" priority="119" operator="equal">
      <formula>"OK"</formula>
    </cfRule>
    <cfRule type="cellIs" dxfId="469" priority="120" operator="equal">
      <formula>"OK"</formula>
    </cfRule>
  </conditionalFormatting>
  <conditionalFormatting sqref="H10">
    <cfRule type="cellIs" dxfId="468" priority="115" operator="equal">
      <formula>"BREACH"</formula>
    </cfRule>
    <cfRule type="cellIs" dxfId="467" priority="116" operator="equal">
      <formula>"OK"</formula>
    </cfRule>
    <cfRule type="cellIs" dxfId="466" priority="117" operator="equal">
      <formula>"OK"</formula>
    </cfRule>
  </conditionalFormatting>
  <conditionalFormatting sqref="I8">
    <cfRule type="cellIs" dxfId="465" priority="112" operator="equal">
      <formula>"BREACH"</formula>
    </cfRule>
    <cfRule type="cellIs" dxfId="464" priority="113" operator="equal">
      <formula>"OK"</formula>
    </cfRule>
    <cfRule type="cellIs" dxfId="463" priority="114" operator="equal">
      <formula>"OK"</formula>
    </cfRule>
  </conditionalFormatting>
  <conditionalFormatting sqref="L10">
    <cfRule type="cellIs" dxfId="462" priority="109" operator="equal">
      <formula>"BREACH"</formula>
    </cfRule>
    <cfRule type="cellIs" dxfId="461" priority="111" operator="equal">
      <formula>"OK"</formula>
    </cfRule>
    <cfRule type="cellIs" dxfId="460" priority="110" operator="equal">
      <formula>"OK"</formula>
    </cfRule>
  </conditionalFormatting>
  <conditionalFormatting sqref="P10">
    <cfRule type="cellIs" dxfId="459" priority="106" operator="equal">
      <formula>"BREACH"</formula>
    </cfRule>
    <cfRule type="cellIs" dxfId="458" priority="107" operator="equal">
      <formula>"OK"</formula>
    </cfRule>
    <cfRule type="cellIs" dxfId="457" priority="108" operator="equal">
      <formula>"OK"</formula>
    </cfRule>
  </conditionalFormatting>
  <conditionalFormatting sqref="T10">
    <cfRule type="cellIs" dxfId="456" priority="11" operator="equal">
      <formula>"OK"</formula>
    </cfRule>
    <cfRule type="cellIs" dxfId="455" priority="10" operator="equal">
      <formula>"BREACH"</formula>
    </cfRule>
    <cfRule type="cellIs" dxfId="454" priority="12" operator="equal">
      <formula>"OK"</formula>
    </cfRule>
  </conditionalFormatting>
  <conditionalFormatting sqref="X10">
    <cfRule type="cellIs" dxfId="453" priority="13" operator="equal">
      <formula>"BREACH"</formula>
    </cfRule>
    <cfRule type="cellIs" dxfId="452" priority="14" operator="equal">
      <formula>"OK"</formula>
    </cfRule>
    <cfRule type="cellIs" dxfId="451" priority="15" operator="equal">
      <formula>"OK"</formula>
    </cfRule>
  </conditionalFormatting>
  <conditionalFormatting sqref="AB10">
    <cfRule type="cellIs" dxfId="450" priority="18" operator="equal">
      <formula>"OK"</formula>
    </cfRule>
    <cfRule type="cellIs" dxfId="449" priority="17" operator="equal">
      <formula>"OK"</formula>
    </cfRule>
    <cfRule type="cellIs" dxfId="448" priority="16" operator="equal">
      <formula>"BREACH"</formula>
    </cfRule>
  </conditionalFormatting>
  <conditionalFormatting sqref="AF10">
    <cfRule type="cellIs" dxfId="447" priority="21" operator="equal">
      <formula>"OK"</formula>
    </cfRule>
    <cfRule type="cellIs" dxfId="446" priority="20" operator="equal">
      <formula>"OK"</formula>
    </cfRule>
    <cfRule type="cellIs" dxfId="445" priority="19" operator="equal">
      <formula>"BREACH"</formula>
    </cfRule>
  </conditionalFormatting>
  <conditionalFormatting sqref="AJ10">
    <cfRule type="cellIs" dxfId="444" priority="92" operator="equal">
      <formula>"OK"</formula>
    </cfRule>
    <cfRule type="cellIs" dxfId="443" priority="91" operator="equal">
      <formula>"BREACH"</formula>
    </cfRule>
    <cfRule type="cellIs" dxfId="442" priority="93" operator="equal">
      <formula>"OK"</formula>
    </cfRule>
  </conditionalFormatting>
  <conditionalFormatting sqref="AN10">
    <cfRule type="cellIs" dxfId="441" priority="88" operator="equal">
      <formula>"BREACH"</formula>
    </cfRule>
    <cfRule type="cellIs" dxfId="440" priority="89" operator="equal">
      <formula>"OK"</formula>
    </cfRule>
    <cfRule type="cellIs" dxfId="439" priority="90" operator="equal">
      <formula>"OK"</formula>
    </cfRule>
  </conditionalFormatting>
  <conditionalFormatting sqref="AR10">
    <cfRule type="cellIs" dxfId="438" priority="87" operator="equal">
      <formula>"OK"</formula>
    </cfRule>
    <cfRule type="cellIs" dxfId="437" priority="86" operator="equal">
      <formula>"OK"</formula>
    </cfRule>
    <cfRule type="cellIs" dxfId="436" priority="85" operator="equal">
      <formula>"BREACH"</formula>
    </cfRule>
  </conditionalFormatting>
  <conditionalFormatting sqref="AV10">
    <cfRule type="cellIs" dxfId="435" priority="9" operator="equal">
      <formula>"OK"</formula>
    </cfRule>
    <cfRule type="cellIs" dxfId="434" priority="8" operator="equal">
      <formula>"OK"</formula>
    </cfRule>
    <cfRule type="cellIs" dxfId="433" priority="7" operator="equal">
      <formula>"BREACH"</formula>
    </cfRule>
  </conditionalFormatting>
  <conditionalFormatting sqref="AZ10">
    <cfRule type="cellIs" dxfId="432" priority="23" operator="equal">
      <formula>"OK"</formula>
    </cfRule>
    <cfRule type="cellIs" dxfId="431" priority="24" operator="equal">
      <formula>"OK"</formula>
    </cfRule>
    <cfRule type="cellIs" dxfId="430" priority="22" operator="equal">
      <formula>"BREACH"</formula>
    </cfRule>
  </conditionalFormatting>
  <conditionalFormatting sqref="BD10">
    <cfRule type="cellIs" dxfId="429" priority="26" operator="equal">
      <formula>"OK"</formula>
    </cfRule>
    <cfRule type="cellIs" dxfId="428" priority="27" operator="equal">
      <formula>"OK"</formula>
    </cfRule>
    <cfRule type="cellIs" dxfId="427" priority="25" operator="equal">
      <formula>"BREACH"</formula>
    </cfRule>
  </conditionalFormatting>
  <conditionalFormatting sqref="BH10">
    <cfRule type="cellIs" dxfId="426" priority="28" operator="equal">
      <formula>"BREACH"</formula>
    </cfRule>
    <cfRule type="cellIs" dxfId="425" priority="30" operator="equal">
      <formula>"OK"</formula>
    </cfRule>
    <cfRule type="cellIs" dxfId="424" priority="29" operator="equal">
      <formula>"OK"</formula>
    </cfRule>
  </conditionalFormatting>
  <conditionalFormatting sqref="BL10">
    <cfRule type="cellIs" dxfId="423" priority="4" operator="equal">
      <formula>"BREACH"</formula>
    </cfRule>
    <cfRule type="cellIs" dxfId="422" priority="5" operator="equal">
      <formula>"OK"</formula>
    </cfRule>
    <cfRule type="cellIs" dxfId="421" priority="6" operator="equal">
      <formula>"OK"</formula>
    </cfRule>
  </conditionalFormatting>
  <conditionalFormatting sqref="BP10">
    <cfRule type="cellIs" dxfId="420" priority="2" operator="equal">
      <formula>"OK"</formula>
    </cfRule>
    <cfRule type="cellIs" dxfId="419" priority="3" operator="equal">
      <formula>"OK"</formula>
    </cfRule>
    <cfRule type="cellIs" dxfId="418" priority="1" operator="equal">
      <formula>"BREACH"</formula>
    </cfRule>
  </conditionalFormatting>
  <conditionalFormatting sqref="BT10">
    <cfRule type="cellIs" dxfId="417" priority="38" operator="equal">
      <formula>"OK"</formula>
    </cfRule>
    <cfRule type="cellIs" dxfId="416" priority="39" operator="equal">
      <formula>"OK"</formula>
    </cfRule>
    <cfRule type="cellIs" dxfId="415" priority="37" operator="equal">
      <formula>"BREACH"</formula>
    </cfRule>
  </conditionalFormatting>
  <conditionalFormatting sqref="BX10">
    <cfRule type="cellIs" dxfId="414" priority="40" operator="equal">
      <formula>"BREACH"</formula>
    </cfRule>
    <cfRule type="cellIs" dxfId="413" priority="42" operator="equal">
      <formula>"OK"</formula>
    </cfRule>
    <cfRule type="cellIs" dxfId="412" priority="41" operator="equal">
      <formula>"OK"</formula>
    </cfRule>
  </conditionalFormatting>
  <conditionalFormatting sqref="CB10">
    <cfRule type="cellIs" dxfId="411" priority="43" operator="equal">
      <formula>"BREACH"</formula>
    </cfRule>
    <cfRule type="cellIs" dxfId="410" priority="44" operator="equal">
      <formula>"OK"</formula>
    </cfRule>
    <cfRule type="cellIs" dxfId="409" priority="45" operator="equal">
      <formula>"OK"</formula>
    </cfRule>
  </conditionalFormatting>
  <conditionalFormatting sqref="CF10">
    <cfRule type="cellIs" dxfId="408" priority="47" operator="equal">
      <formula>"OK"</formula>
    </cfRule>
    <cfRule type="cellIs" dxfId="407" priority="46" operator="equal">
      <formula>"BREACH"</formula>
    </cfRule>
    <cfRule type="cellIs" dxfId="406" priority="48" operator="equal">
      <formula>"OK"</formula>
    </cfRule>
  </conditionalFormatting>
  <conditionalFormatting sqref="CJ10">
    <cfRule type="cellIs" dxfId="405" priority="49" operator="equal">
      <formula>"BREACH"</formula>
    </cfRule>
    <cfRule type="cellIs" dxfId="404" priority="50" operator="equal">
      <formula>"OK"</formula>
    </cfRule>
    <cfRule type="cellIs" dxfId="403" priority="51" operator="equal">
      <formula>"OK"</formula>
    </cfRule>
  </conditionalFormatting>
  <conditionalFormatting sqref="CN10">
    <cfRule type="cellIs" dxfId="402" priority="54" operator="equal">
      <formula>"OK"</formula>
    </cfRule>
    <cfRule type="cellIs" dxfId="401" priority="52" operator="equal">
      <formula>"BREACH"</formula>
    </cfRule>
    <cfRule type="cellIs" dxfId="400" priority="53" operator="equal">
      <formula>"OK"</formula>
    </cfRule>
  </conditionalFormatting>
  <conditionalFormatting sqref="CR10">
    <cfRule type="cellIs" dxfId="399" priority="57" operator="equal">
      <formula>"OK"</formula>
    </cfRule>
    <cfRule type="cellIs" dxfId="398" priority="55" operator="equal">
      <formula>"BREACH"</formula>
    </cfRule>
    <cfRule type="cellIs" dxfId="397" priority="56" operator="equal">
      <formula>"OK"</formula>
    </cfRule>
  </conditionalFormatting>
  <conditionalFormatting sqref="CV10">
    <cfRule type="cellIs" dxfId="396" priority="60" operator="equal">
      <formula>"OK"</formula>
    </cfRule>
    <cfRule type="cellIs" dxfId="395" priority="59" operator="equal">
      <formula>"OK"</formula>
    </cfRule>
    <cfRule type="cellIs" dxfId="394" priority="58" operator="equal">
      <formula>"BREACH"</formula>
    </cfRule>
  </conditionalFormatting>
  <conditionalFormatting sqref="CZ10">
    <cfRule type="cellIs" dxfId="393" priority="63" operator="equal">
      <formula>"OK"</formula>
    </cfRule>
    <cfRule type="cellIs" dxfId="392" priority="62" operator="equal">
      <formula>"OK"</formula>
    </cfRule>
    <cfRule type="cellIs" dxfId="391" priority="61" operator="equal">
      <formula>"BREACH"</formula>
    </cfRule>
  </conditionalFormatting>
  <conditionalFormatting sqref="DD10">
    <cfRule type="cellIs" dxfId="390" priority="66" operator="equal">
      <formula>"OK"</formula>
    </cfRule>
    <cfRule type="cellIs" dxfId="389" priority="65" operator="equal">
      <formula>"OK"</formula>
    </cfRule>
    <cfRule type="cellIs" dxfId="388" priority="64" operator="equal">
      <formula>"BREACH"</formula>
    </cfRule>
  </conditionalFormatting>
  <conditionalFormatting sqref="DH10">
    <cfRule type="cellIs" dxfId="387" priority="69" operator="equal">
      <formula>"OK"</formula>
    </cfRule>
    <cfRule type="cellIs" dxfId="386" priority="68" operator="equal">
      <formula>"OK"</formula>
    </cfRule>
    <cfRule type="cellIs" dxfId="385" priority="67" operator="equal">
      <formula>"BREACH"</formula>
    </cfRule>
  </conditionalFormatting>
  <conditionalFormatting sqref="DL10">
    <cfRule type="cellIs" dxfId="384" priority="72" operator="equal">
      <formula>"OK"</formula>
    </cfRule>
    <cfRule type="cellIs" dxfId="383" priority="71" operator="equal">
      <formula>"OK"</formula>
    </cfRule>
    <cfRule type="cellIs" dxfId="382" priority="70" operator="equal">
      <formula>"BREACH"</formula>
    </cfRule>
  </conditionalFormatting>
  <conditionalFormatting sqref="DP10">
    <cfRule type="cellIs" dxfId="381" priority="75" operator="equal">
      <formula>"OK"</formula>
    </cfRule>
    <cfRule type="cellIs" dxfId="380" priority="74" operator="equal">
      <formula>"OK"</formula>
    </cfRule>
    <cfRule type="cellIs" dxfId="379" priority="73" operator="equal">
      <formula>"BREACH"</formula>
    </cfRule>
  </conditionalFormatting>
  <conditionalFormatting sqref="DT10">
    <cfRule type="cellIs" dxfId="378" priority="78" operator="equal">
      <formula>"OK"</formula>
    </cfRule>
    <cfRule type="cellIs" dxfId="377" priority="77" operator="equal">
      <formula>"OK"</formula>
    </cfRule>
    <cfRule type="cellIs" dxfId="376" priority="76" operator="equal">
      <formula>"BREACH"</formula>
    </cfRule>
  </conditionalFormatting>
  <conditionalFormatting sqref="DX10">
    <cfRule type="cellIs" dxfId="375" priority="80" operator="equal">
      <formula>"OK"</formula>
    </cfRule>
    <cfRule type="cellIs" dxfId="374" priority="81" operator="equal">
      <formula>"OK"</formula>
    </cfRule>
    <cfRule type="cellIs" dxfId="373" priority="79" operator="equal">
      <formula>"BREACH"</formula>
    </cfRule>
  </conditionalFormatting>
  <conditionalFormatting sqref="EB10">
    <cfRule type="cellIs" dxfId="372" priority="82" operator="equal">
      <formula>"BREACH"</formula>
    </cfRule>
    <cfRule type="cellIs" dxfId="371" priority="83" operator="equal">
      <formula>"OK"</formula>
    </cfRule>
    <cfRule type="cellIs" dxfId="370" priority="84" operator="equal">
      <formula>"OK"</formula>
    </cfRule>
  </conditionalFormatting>
  <pageMargins left="0.7" right="0.7" top="0.75" bottom="0.75" header="0.3" footer="0.3"/>
  <pageSetup paperSize="9" scale="10" orientation="portrait" r:id="rId1"/>
  <colBreaks count="1" manualBreakCount="1">
    <brk id="66" max="393"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6" tint="0.39997558519241921"/>
  </sheetPr>
  <dimension ref="A1:J232"/>
  <sheetViews>
    <sheetView workbookViewId="0"/>
  </sheetViews>
  <sheetFormatPr baseColWidth="10" defaultColWidth="11.42578125" defaultRowHeight="15" outlineLevelRow="1"/>
  <cols>
    <col min="1" max="1" width="1" style="827" customWidth="1"/>
    <col min="2" max="2" width="20.42578125" style="827" customWidth="1"/>
    <col min="3" max="3" width="19.42578125" style="827" customWidth="1"/>
    <col min="4" max="4" width="118.140625" style="827" customWidth="1"/>
    <col min="5" max="5" width="24.42578125" style="948" customWidth="1"/>
    <col min="6" max="6" width="30.85546875" style="948" customWidth="1"/>
    <col min="7" max="7" width="10.140625" style="827" bestFit="1" customWidth="1"/>
    <col min="8" max="8" width="14.42578125" style="827" bestFit="1" customWidth="1"/>
    <col min="9" max="9" width="11.42578125" style="827" customWidth="1"/>
    <col min="10" max="16384" width="11.42578125" style="827"/>
  </cols>
  <sheetData>
    <row r="1" spans="1:10" ht="15.75">
      <c r="A1" s="1830"/>
      <c r="B1" s="1012"/>
      <c r="C1" s="1012"/>
      <c r="D1" s="1012"/>
      <c r="E1" s="1012"/>
      <c r="F1" s="1012"/>
      <c r="G1" s="1012"/>
      <c r="H1" s="1012"/>
      <c r="I1" s="1012"/>
    </row>
    <row r="2" spans="1:10" ht="8.25" customHeight="1">
      <c r="A2" s="1830"/>
      <c r="B2" s="1822"/>
      <c r="C2" s="1823"/>
      <c r="D2" s="1823"/>
      <c r="E2" s="1823"/>
      <c r="F2" s="1823"/>
      <c r="G2" s="1824"/>
      <c r="H2" s="1012"/>
      <c r="I2" s="1012"/>
    </row>
    <row r="3" spans="1:10" ht="12.75" customHeight="1">
      <c r="A3" s="1830"/>
      <c r="B3" s="1825"/>
      <c r="C3" s="1012"/>
      <c r="D3" s="1012"/>
      <c r="E3" s="1107" t="s">
        <v>322</v>
      </c>
      <c r="F3" s="1718">
        <f>Cover!$F$37</f>
        <v>45626</v>
      </c>
      <c r="G3" s="1831"/>
      <c r="H3" s="1012"/>
      <c r="I3" s="1012"/>
    </row>
    <row r="4" spans="1:10" ht="15.75">
      <c r="A4" s="1830"/>
      <c r="B4" s="1825"/>
      <c r="C4" s="1012"/>
      <c r="D4" s="1012"/>
      <c r="E4" s="1107" t="s">
        <v>324</v>
      </c>
      <c r="F4" s="1718" t="e">
        <f>Cover!$F$39</f>
        <v>#N/A</v>
      </c>
      <c r="G4" s="1831"/>
      <c r="H4" s="1012"/>
      <c r="I4" s="1012"/>
    </row>
    <row r="5" spans="1:10" ht="15.75" customHeight="1">
      <c r="A5" s="1830"/>
      <c r="B5" s="1825"/>
      <c r="C5" s="1012"/>
      <c r="D5" s="1012"/>
      <c r="E5" s="1107" t="s">
        <v>325</v>
      </c>
      <c r="F5" s="1718">
        <f>Cover!$F$41</f>
        <v>45645</v>
      </c>
      <c r="G5" s="1831"/>
      <c r="H5" s="1012"/>
      <c r="I5" s="1012"/>
    </row>
    <row r="6" spans="1:10" ht="15.75">
      <c r="A6" s="1830"/>
      <c r="B6" s="1826"/>
      <c r="C6" s="1827"/>
      <c r="D6" s="1827"/>
      <c r="E6" s="1827"/>
      <c r="F6" s="1827"/>
      <c r="G6" s="1828"/>
      <c r="H6" s="1012"/>
      <c r="I6" s="1012"/>
    </row>
    <row r="7" spans="1:10" ht="13.5" customHeight="1" thickBot="1"/>
    <row r="8" spans="1:10" ht="29.25" customHeight="1" thickTop="1" thickBot="1">
      <c r="B8" s="721" t="s">
        <v>2644</v>
      </c>
      <c r="C8" s="722"/>
      <c r="D8" s="723"/>
      <c r="E8" s="723"/>
      <c r="F8" s="723"/>
      <c r="G8" s="723"/>
    </row>
    <row r="9" spans="1:10" ht="16.5" customHeight="1" thickTop="1">
      <c r="B9" s="949"/>
      <c r="C9" s="949"/>
      <c r="D9" s="949"/>
      <c r="E9" s="950"/>
      <c r="F9" s="950"/>
      <c r="H9" s="951"/>
      <c r="I9" s="951"/>
      <c r="J9" s="951"/>
    </row>
    <row r="10" spans="1:10" ht="18" customHeight="1" outlineLevel="1">
      <c r="B10" s="1036" t="s">
        <v>1610</v>
      </c>
      <c r="C10" s="1037"/>
      <c r="D10" s="1037"/>
      <c r="E10" s="1038"/>
      <c r="F10" s="1023"/>
      <c r="H10" s="952"/>
      <c r="I10" s="952"/>
    </row>
    <row r="11" spans="1:10" ht="18" customHeight="1" outlineLevel="1">
      <c r="B11" s="955"/>
      <c r="C11" s="901"/>
      <c r="D11" s="953"/>
      <c r="E11" s="954"/>
      <c r="F11" s="954"/>
      <c r="H11" s="952"/>
      <c r="I11" s="952"/>
    </row>
    <row r="12" spans="1:10" ht="18" customHeight="1" outlineLevel="1">
      <c r="B12" s="1331" t="s">
        <v>1323</v>
      </c>
      <c r="C12" s="1332"/>
      <c r="D12" s="1332"/>
      <c r="E12" s="1333"/>
      <c r="F12" s="1334" t="s">
        <v>555</v>
      </c>
      <c r="H12" s="952"/>
      <c r="I12" s="952"/>
    </row>
    <row r="13" spans="1:10" ht="18" customHeight="1" outlineLevel="1">
      <c r="B13" s="1314" t="s">
        <v>390</v>
      </c>
      <c r="C13" s="1315" t="s">
        <v>1325</v>
      </c>
      <c r="D13" s="1316"/>
      <c r="E13" s="1317"/>
      <c r="F13" s="1024" t="str">
        <f>Cover!F49</f>
        <v>YES</v>
      </c>
      <c r="H13" s="952"/>
      <c r="I13" s="952"/>
    </row>
    <row r="14" spans="1:10" ht="18" customHeight="1" outlineLevel="1">
      <c r="B14" s="2971" t="s">
        <v>910</v>
      </c>
      <c r="C14" s="1025" t="s">
        <v>1326</v>
      </c>
      <c r="D14" s="1316"/>
      <c r="E14" s="1317"/>
      <c r="F14" s="2972">
        <f>E15+E16</f>
        <v>0</v>
      </c>
      <c r="H14" s="952"/>
      <c r="I14" s="952"/>
    </row>
    <row r="15" spans="1:10" ht="18" customHeight="1" outlineLevel="1">
      <c r="B15" s="2971"/>
      <c r="C15" s="1025" t="s">
        <v>1320</v>
      </c>
      <c r="D15" s="21"/>
      <c r="E15" s="1318"/>
      <c r="F15" s="2972"/>
      <c r="H15" s="952"/>
      <c r="I15" s="952"/>
    </row>
    <row r="16" spans="1:10" ht="18" customHeight="1" outlineLevel="1">
      <c r="B16" s="2971"/>
      <c r="C16" s="1025" t="s">
        <v>1321</v>
      </c>
      <c r="D16" s="21"/>
      <c r="E16" s="1318">
        <f>MIN(E17,E18)</f>
        <v>0</v>
      </c>
      <c r="F16" s="2972"/>
      <c r="H16" s="952"/>
      <c r="I16" s="952"/>
    </row>
    <row r="17" spans="2:9" ht="18" customHeight="1" outlineLevel="1">
      <c r="B17" s="2971"/>
      <c r="C17" s="1025" t="s">
        <v>1322</v>
      </c>
      <c r="D17" s="21"/>
      <c r="E17" s="1318"/>
      <c r="F17" s="2972"/>
      <c r="H17" s="952"/>
      <c r="I17" s="952"/>
    </row>
    <row r="18" spans="2:9" ht="18" customHeight="1" outlineLevel="1">
      <c r="B18" s="2971"/>
      <c r="C18" s="1025" t="s">
        <v>1324</v>
      </c>
      <c r="D18" s="21"/>
      <c r="E18" s="1318">
        <f>F169</f>
        <v>0</v>
      </c>
      <c r="F18" s="2972"/>
      <c r="H18" s="952"/>
      <c r="I18" s="952"/>
    </row>
    <row r="19" spans="2:9" ht="18" customHeight="1" outlineLevel="1">
      <c r="B19" s="20" t="s">
        <v>911</v>
      </c>
      <c r="C19" s="1025" t="s">
        <v>1327</v>
      </c>
      <c r="D19" s="21"/>
      <c r="E19" s="1318"/>
      <c r="F19" s="1319"/>
      <c r="H19" s="952"/>
      <c r="I19" s="952"/>
    </row>
    <row r="20" spans="2:9" ht="18" customHeight="1" outlineLevel="1">
      <c r="B20" s="20" t="s">
        <v>1328</v>
      </c>
      <c r="C20" s="1320" t="s">
        <v>1318</v>
      </c>
      <c r="D20" s="1025"/>
      <c r="E20" s="1317"/>
      <c r="F20" s="1321">
        <f>F14*F19</f>
        <v>0</v>
      </c>
      <c r="H20" s="952"/>
      <c r="I20" s="952"/>
    </row>
    <row r="21" spans="2:9" ht="18" customHeight="1" outlineLevel="1">
      <c r="B21" s="1314" t="s">
        <v>463</v>
      </c>
      <c r="C21" s="1322" t="s">
        <v>1329</v>
      </c>
      <c r="D21" s="1323"/>
      <c r="E21" s="1317"/>
      <c r="F21" s="1024" t="s">
        <v>329</v>
      </c>
      <c r="H21" s="952"/>
      <c r="I21" s="952"/>
    </row>
    <row r="22" spans="2:9" ht="18" customHeight="1" outlineLevel="1">
      <c r="B22" s="20" t="s">
        <v>910</v>
      </c>
      <c r="C22" s="1025" t="s">
        <v>1330</v>
      </c>
      <c r="D22" s="21"/>
      <c r="E22" s="1324" t="s">
        <v>329</v>
      </c>
      <c r="F22" s="2972">
        <f>IF(E22="NO",E23*E24,0)</f>
        <v>0</v>
      </c>
      <c r="H22" s="952"/>
      <c r="I22" s="952"/>
    </row>
    <row r="23" spans="2:9" ht="18" customHeight="1" outlineLevel="1">
      <c r="B23" s="20" t="s">
        <v>1331</v>
      </c>
      <c r="C23" s="1025" t="s">
        <v>1332</v>
      </c>
      <c r="D23" s="21"/>
      <c r="E23" s="1318"/>
      <c r="F23" s="2972"/>
      <c r="H23" s="952"/>
      <c r="I23" s="952"/>
    </row>
    <row r="24" spans="2:9" ht="18" customHeight="1" outlineLevel="1">
      <c r="B24" s="20" t="s">
        <v>1333</v>
      </c>
      <c r="C24" s="1025" t="s">
        <v>1334</v>
      </c>
      <c r="D24" s="21"/>
      <c r="E24" s="1325"/>
      <c r="F24" s="2972"/>
      <c r="H24" s="952"/>
      <c r="I24" s="952"/>
    </row>
    <row r="25" spans="2:9" ht="27.75" customHeight="1" outlineLevel="1">
      <c r="B25" s="20" t="s">
        <v>911</v>
      </c>
      <c r="C25" s="2974" t="s">
        <v>1335</v>
      </c>
      <c r="D25" s="2974"/>
      <c r="E25" s="1324" t="s">
        <v>329</v>
      </c>
      <c r="F25" s="1326">
        <v>0</v>
      </c>
      <c r="H25" s="952"/>
      <c r="I25" s="952"/>
    </row>
    <row r="26" spans="2:9" ht="17.25" customHeight="1" outlineLevel="1">
      <c r="B26" s="20" t="s">
        <v>1336</v>
      </c>
      <c r="C26" s="1320" t="s">
        <v>1337</v>
      </c>
      <c r="D26" s="1025"/>
      <c r="E26" s="1317"/>
      <c r="F26" s="1321">
        <f>IF(E22="NO",0,ROUND(F22+F25,2))</f>
        <v>0</v>
      </c>
    </row>
    <row r="27" spans="2:9" ht="15.75" customHeight="1" outlineLevel="1">
      <c r="B27" s="989" t="s">
        <v>1338</v>
      </c>
      <c r="C27" s="989" t="s">
        <v>1323</v>
      </c>
      <c r="D27" s="989"/>
      <c r="E27" s="1327"/>
      <c r="F27" s="1328">
        <f>IF(E25="NO",0,IF($F$13="YES",F21,F26))</f>
        <v>0</v>
      </c>
    </row>
    <row r="28" spans="2:9" ht="15.75" customHeight="1" outlineLevel="1">
      <c r="B28" s="1329"/>
      <c r="C28" s="1329"/>
      <c r="D28" s="1329"/>
      <c r="E28" s="1330"/>
      <c r="F28" s="1330"/>
    </row>
    <row r="29" spans="2:9" ht="15.75" customHeight="1" outlineLevel="1">
      <c r="B29" s="1331" t="s">
        <v>1339</v>
      </c>
      <c r="C29" s="1332"/>
      <c r="D29" s="1332"/>
      <c r="E29" s="1333"/>
      <c r="F29" s="1334" t="s">
        <v>555</v>
      </c>
    </row>
    <row r="30" spans="2:9" ht="15.75" customHeight="1" outlineLevel="1">
      <c r="B30" s="1314" t="s">
        <v>390</v>
      </c>
      <c r="C30" s="1315" t="s">
        <v>1325</v>
      </c>
      <c r="D30" s="1316"/>
      <c r="E30" s="1317"/>
      <c r="F30" s="1024" t="str">
        <f>$F$13</f>
        <v>YES</v>
      </c>
    </row>
    <row r="31" spans="2:9" ht="15.75" customHeight="1" outlineLevel="1">
      <c r="B31" s="2971" t="s">
        <v>1340</v>
      </c>
      <c r="C31" s="1025" t="s">
        <v>1319</v>
      </c>
      <c r="D31" s="1316"/>
      <c r="E31" s="1335"/>
      <c r="F31" s="2972">
        <f>+E31*E36</f>
        <v>0</v>
      </c>
    </row>
    <row r="32" spans="2:9" ht="15.75" customHeight="1" outlineLevel="1">
      <c r="B32" s="2971"/>
      <c r="C32" s="1025" t="s">
        <v>1320</v>
      </c>
      <c r="D32" s="21"/>
      <c r="E32" s="1318"/>
      <c r="F32" s="2972"/>
    </row>
    <row r="33" spans="2:6" ht="15.75" customHeight="1" outlineLevel="1">
      <c r="B33" s="2971"/>
      <c r="C33" s="1025" t="s">
        <v>1321</v>
      </c>
      <c r="D33" s="21"/>
      <c r="E33" s="1335"/>
      <c r="F33" s="2972"/>
    </row>
    <row r="34" spans="2:6" ht="15.75" customHeight="1" outlineLevel="1">
      <c r="B34" s="2971"/>
      <c r="C34" s="1025" t="s">
        <v>1322</v>
      </c>
      <c r="D34" s="21"/>
      <c r="E34" s="1318"/>
      <c r="F34" s="2972"/>
    </row>
    <row r="35" spans="2:6" ht="15.75" customHeight="1" outlineLevel="1">
      <c r="B35" s="2971"/>
      <c r="C35" s="1025" t="s">
        <v>1324</v>
      </c>
      <c r="D35" s="21"/>
      <c r="E35" s="1318"/>
      <c r="F35" s="2972"/>
    </row>
    <row r="36" spans="2:6" ht="15.75" customHeight="1" outlineLevel="1">
      <c r="B36" s="2971"/>
      <c r="C36" s="1025" t="s">
        <v>1341</v>
      </c>
      <c r="D36" s="21"/>
      <c r="E36" s="1325"/>
      <c r="F36" s="19"/>
    </row>
    <row r="37" spans="2:6" ht="15.75" customHeight="1" outlineLevel="1">
      <c r="B37" s="20" t="s">
        <v>1342</v>
      </c>
      <c r="C37" s="1025" t="s">
        <v>1343</v>
      </c>
      <c r="D37" s="21"/>
      <c r="E37" s="1318"/>
      <c r="F37" s="1336"/>
    </row>
    <row r="38" spans="2:6" ht="15.75" customHeight="1" outlineLevel="1">
      <c r="B38" s="20" t="s">
        <v>1344</v>
      </c>
      <c r="C38" s="1320" t="s">
        <v>1345</v>
      </c>
      <c r="D38" s="1025"/>
      <c r="E38" s="1317"/>
      <c r="F38" s="1321">
        <f>F31-F37</f>
        <v>0</v>
      </c>
    </row>
    <row r="39" spans="2:6" ht="15.75" customHeight="1" outlineLevel="1">
      <c r="B39" s="1314" t="s">
        <v>463</v>
      </c>
      <c r="C39" s="1322" t="s">
        <v>1329</v>
      </c>
      <c r="D39" s="1323"/>
      <c r="E39" s="1317"/>
      <c r="F39" s="1024" t="str">
        <f>F21</f>
        <v>NO</v>
      </c>
    </row>
    <row r="40" spans="2:6" ht="15.75" customHeight="1" outlineLevel="1">
      <c r="B40" s="2971" t="s">
        <v>910</v>
      </c>
      <c r="C40" s="1025" t="s">
        <v>1330</v>
      </c>
      <c r="D40" s="21"/>
      <c r="E40" s="1324"/>
      <c r="F40" s="2972">
        <f>IF(E40="NO",MAX(E41,E46),0)</f>
        <v>0</v>
      </c>
    </row>
    <row r="41" spans="2:6" ht="15.75" customHeight="1" outlineLevel="1">
      <c r="B41" s="2971"/>
      <c r="C41" s="1025" t="s">
        <v>1346</v>
      </c>
      <c r="D41" s="21"/>
      <c r="E41" s="1324"/>
      <c r="F41" s="2972"/>
    </row>
    <row r="42" spans="2:6" ht="15.75" customHeight="1" outlineLevel="1">
      <c r="B42" s="2971"/>
      <c r="C42" s="1025" t="s">
        <v>1347</v>
      </c>
      <c r="D42" s="21"/>
      <c r="E42" s="1324"/>
      <c r="F42" s="2972"/>
    </row>
    <row r="43" spans="2:6" ht="15.75" customHeight="1" outlineLevel="1">
      <c r="B43" s="2971"/>
      <c r="C43" s="1025" t="s">
        <v>1348</v>
      </c>
      <c r="D43" s="21"/>
      <c r="E43" s="1318"/>
      <c r="F43" s="2972"/>
    </row>
    <row r="44" spans="2:6" ht="15.75" customHeight="1" outlineLevel="1">
      <c r="B44" s="2971"/>
      <c r="C44" s="1025" t="s">
        <v>1349</v>
      </c>
      <c r="D44" s="21"/>
      <c r="E44" s="1325"/>
      <c r="F44" s="2972"/>
    </row>
    <row r="45" spans="2:6" ht="15.75" customHeight="1" outlineLevel="1">
      <c r="B45" s="2971"/>
      <c r="C45" s="1025" t="s">
        <v>1350</v>
      </c>
      <c r="D45" s="21"/>
      <c r="E45" s="1318"/>
      <c r="F45" s="2972"/>
    </row>
    <row r="46" spans="2:6" ht="15.75" customHeight="1" outlineLevel="1">
      <c r="B46" s="2971"/>
      <c r="C46" s="1025" t="s">
        <v>1351</v>
      </c>
      <c r="D46" s="21"/>
      <c r="E46" s="1318"/>
      <c r="F46" s="2972"/>
    </row>
    <row r="47" spans="2:6" ht="27" customHeight="1" outlineLevel="1">
      <c r="B47" s="20" t="s">
        <v>911</v>
      </c>
      <c r="C47" s="2970" t="s">
        <v>1335</v>
      </c>
      <c r="D47" s="2970"/>
      <c r="E47" s="1324" t="s">
        <v>329</v>
      </c>
      <c r="F47" s="1326">
        <v>2E-3</v>
      </c>
    </row>
    <row r="48" spans="2:6" ht="15.75" customHeight="1" outlineLevel="1">
      <c r="B48" s="20" t="s">
        <v>1352</v>
      </c>
      <c r="C48" s="1320" t="s">
        <v>1353</v>
      </c>
      <c r="D48" s="1025"/>
      <c r="E48" s="1317"/>
      <c r="F48" s="1321">
        <f>ROUND(MAX(F40,F47),2)</f>
        <v>0</v>
      </c>
    </row>
    <row r="49" spans="2:6" ht="15.75" customHeight="1" outlineLevel="1">
      <c r="B49" s="20" t="s">
        <v>1338</v>
      </c>
      <c r="C49" s="989" t="s">
        <v>1339</v>
      </c>
      <c r="D49" s="989"/>
      <c r="E49" s="1327"/>
      <c r="F49" s="1328"/>
    </row>
    <row r="50" spans="2:6" ht="15.75" customHeight="1" outlineLevel="1">
      <c r="B50" s="1329"/>
      <c r="C50" s="1329"/>
      <c r="D50" s="1329"/>
      <c r="E50" s="1330"/>
      <c r="F50" s="1330"/>
    </row>
    <row r="51" spans="2:6" ht="15.75" customHeight="1" outlineLevel="1">
      <c r="B51" s="1331" t="s">
        <v>1354</v>
      </c>
      <c r="C51" s="1332"/>
      <c r="D51" s="1332"/>
      <c r="E51" s="1333"/>
      <c r="F51" s="1334" t="s">
        <v>555</v>
      </c>
    </row>
    <row r="52" spans="2:6" ht="15.75" customHeight="1" outlineLevel="1">
      <c r="B52" s="1314" t="s">
        <v>390</v>
      </c>
      <c r="C52" s="1315" t="s">
        <v>1325</v>
      </c>
      <c r="D52" s="1316"/>
      <c r="E52" s="1317"/>
      <c r="F52" s="1024" t="s">
        <v>1044</v>
      </c>
    </row>
    <row r="53" spans="2:6" ht="15.75" customHeight="1" outlineLevel="1">
      <c r="B53" s="2971" t="s">
        <v>1340</v>
      </c>
      <c r="C53" s="1025" t="s">
        <v>1355</v>
      </c>
      <c r="D53" s="1316"/>
      <c r="E53" s="1335"/>
      <c r="F53" s="2972"/>
    </row>
    <row r="54" spans="2:6" ht="15.75" customHeight="1" outlineLevel="1">
      <c r="B54" s="2971"/>
      <c r="C54" s="1025" t="s">
        <v>1319</v>
      </c>
      <c r="D54" s="21"/>
      <c r="E54" s="1318"/>
      <c r="F54" s="2972"/>
    </row>
    <row r="55" spans="2:6" ht="15.75" customHeight="1" outlineLevel="1">
      <c r="B55" s="2971"/>
      <c r="C55" s="1025" t="s">
        <v>1320</v>
      </c>
      <c r="D55" s="21"/>
      <c r="E55" s="1335"/>
      <c r="F55" s="2972"/>
    </row>
    <row r="56" spans="2:6" ht="15.75" customHeight="1" outlineLevel="1">
      <c r="B56" s="2971"/>
      <c r="C56" s="1025" t="s">
        <v>1321</v>
      </c>
      <c r="D56" s="21"/>
      <c r="E56" s="1318"/>
      <c r="F56" s="2972"/>
    </row>
    <row r="57" spans="2:6" ht="15.75" customHeight="1" outlineLevel="1">
      <c r="B57" s="2971"/>
      <c r="C57" s="1025" t="s">
        <v>1322</v>
      </c>
      <c r="D57" s="21"/>
      <c r="E57" s="1318"/>
      <c r="F57" s="2972"/>
    </row>
    <row r="58" spans="2:6" ht="15.75" customHeight="1" outlineLevel="1">
      <c r="B58" s="2971"/>
      <c r="C58" s="1025" t="s">
        <v>1324</v>
      </c>
      <c r="D58" s="21"/>
      <c r="E58" s="1325"/>
      <c r="F58" s="19"/>
    </row>
    <row r="59" spans="2:6" ht="15.75" customHeight="1" outlineLevel="1">
      <c r="B59" s="20"/>
      <c r="C59" s="1025" t="s">
        <v>1356</v>
      </c>
      <c r="D59" s="21"/>
      <c r="E59" s="1318"/>
      <c r="F59" s="1336"/>
    </row>
    <row r="60" spans="2:6" ht="15.75" customHeight="1" outlineLevel="1">
      <c r="B60" s="20" t="s">
        <v>1342</v>
      </c>
      <c r="C60" s="1320" t="s">
        <v>1357</v>
      </c>
      <c r="D60" s="1025"/>
      <c r="E60" s="1317"/>
      <c r="F60" s="1321"/>
    </row>
    <row r="61" spans="2:6" ht="15.75" customHeight="1" outlineLevel="1">
      <c r="B61" s="1314" t="s">
        <v>1344</v>
      </c>
      <c r="C61" s="1322" t="s">
        <v>1358</v>
      </c>
      <c r="D61" s="1323"/>
      <c r="E61" s="1317"/>
      <c r="F61" s="1024">
        <f>ROUND(F53-F60,2)</f>
        <v>0</v>
      </c>
    </row>
    <row r="62" spans="2:6" ht="15.75" customHeight="1" outlineLevel="1">
      <c r="B62" s="2971" t="s">
        <v>463</v>
      </c>
      <c r="C62" s="1025" t="s">
        <v>1329</v>
      </c>
      <c r="D62" s="21"/>
      <c r="E62" s="1324"/>
      <c r="F62" s="2972" t="s">
        <v>329</v>
      </c>
    </row>
    <row r="63" spans="2:6" ht="15.75" customHeight="1" outlineLevel="1">
      <c r="B63" s="2971" t="s">
        <v>910</v>
      </c>
      <c r="C63" s="1025" t="s">
        <v>1330</v>
      </c>
      <c r="D63" s="21"/>
      <c r="E63" s="1324" t="str">
        <f>E22</f>
        <v>NO</v>
      </c>
      <c r="F63" s="2972">
        <f>IF(E63="NO",MAX(E64,E69),0)</f>
        <v>0</v>
      </c>
    </row>
    <row r="64" spans="2:6" ht="15.75" customHeight="1" outlineLevel="1">
      <c r="B64" s="2971"/>
      <c r="C64" s="1025" t="s">
        <v>1346</v>
      </c>
      <c r="D64" s="21"/>
      <c r="E64" s="1324">
        <f>MAX(0,E65-E68)</f>
        <v>0</v>
      </c>
      <c r="F64" s="2972"/>
    </row>
    <row r="65" spans="2:6" ht="15.75" customHeight="1" outlineLevel="1">
      <c r="B65" s="2971"/>
      <c r="C65" s="1025" t="s">
        <v>1347</v>
      </c>
      <c r="D65" s="21"/>
      <c r="E65" s="1318"/>
      <c r="F65" s="2972"/>
    </row>
    <row r="66" spans="2:6" ht="15.75" customHeight="1" outlineLevel="1">
      <c r="B66" s="2971"/>
      <c r="C66" s="1025" t="s">
        <v>1348</v>
      </c>
      <c r="D66" s="21"/>
      <c r="E66" s="1325"/>
      <c r="F66" s="2972"/>
    </row>
    <row r="67" spans="2:6" ht="15.75" customHeight="1" outlineLevel="1">
      <c r="B67" s="2971"/>
      <c r="C67" s="1025" t="s">
        <v>1359</v>
      </c>
      <c r="D67" s="21"/>
      <c r="E67" s="1318"/>
      <c r="F67" s="2972"/>
    </row>
    <row r="68" spans="2:6" ht="15.75" customHeight="1" outlineLevel="1">
      <c r="B68" s="2971"/>
      <c r="C68" s="1025" t="s">
        <v>1360</v>
      </c>
      <c r="D68" s="21"/>
      <c r="E68" s="1318"/>
      <c r="F68" s="2972"/>
    </row>
    <row r="69" spans="2:6" ht="15.75" customHeight="1" outlineLevel="1">
      <c r="B69" s="20"/>
      <c r="C69" s="2970" t="s">
        <v>1351</v>
      </c>
      <c r="D69" s="2970"/>
      <c r="E69" s="1324"/>
      <c r="F69" s="1326"/>
    </row>
    <row r="70" spans="2:6" ht="25.5" customHeight="1" outlineLevel="1">
      <c r="B70" s="20" t="s">
        <v>911</v>
      </c>
      <c r="C70" s="1320" t="s">
        <v>1335</v>
      </c>
      <c r="D70" s="1025"/>
      <c r="E70" s="1317" t="s">
        <v>329</v>
      </c>
      <c r="F70" s="1321">
        <v>0</v>
      </c>
    </row>
    <row r="71" spans="2:6" ht="15.75" customHeight="1" outlineLevel="1">
      <c r="B71" s="20" t="s">
        <v>1361</v>
      </c>
      <c r="C71" s="989" t="s">
        <v>1362</v>
      </c>
      <c r="D71" s="989"/>
      <c r="E71" s="1327"/>
      <c r="F71" s="1328">
        <f>ROUND(MAX(F63,F70),2)</f>
        <v>0</v>
      </c>
    </row>
    <row r="72" spans="2:6" ht="15.75" customHeight="1" outlineLevel="1">
      <c r="B72" s="989" t="s">
        <v>1338</v>
      </c>
      <c r="C72" s="989" t="s">
        <v>1354</v>
      </c>
      <c r="D72" s="989"/>
      <c r="E72" s="1327"/>
      <c r="F72" s="1334"/>
    </row>
    <row r="73" spans="2:6" ht="15.75" customHeight="1" outlineLevel="1">
      <c r="B73" s="1329"/>
      <c r="C73" s="1329"/>
      <c r="D73" s="1329"/>
      <c r="E73" s="1330"/>
      <c r="F73" s="1330"/>
    </row>
    <row r="74" spans="2:6" ht="15.75" customHeight="1" outlineLevel="1">
      <c r="B74" s="1331" t="s">
        <v>1363</v>
      </c>
      <c r="C74" s="1332"/>
      <c r="D74" s="1332"/>
      <c r="E74" s="1333"/>
      <c r="F74" s="1334" t="s">
        <v>555</v>
      </c>
    </row>
    <row r="75" spans="2:6" ht="15.75" customHeight="1" outlineLevel="1">
      <c r="B75" s="1314" t="s">
        <v>390</v>
      </c>
      <c r="C75" s="1315" t="s">
        <v>1325</v>
      </c>
      <c r="D75" s="1316"/>
      <c r="E75" s="1317"/>
      <c r="F75" s="1024" t="str">
        <f>$F$13</f>
        <v>YES</v>
      </c>
    </row>
    <row r="76" spans="2:6" ht="15.75" customHeight="1" outlineLevel="1">
      <c r="B76" s="2971" t="s">
        <v>1340</v>
      </c>
      <c r="C76" s="1025" t="s">
        <v>1364</v>
      </c>
      <c r="D76" s="1316"/>
      <c r="E76" s="1335"/>
      <c r="F76" s="2972"/>
    </row>
    <row r="77" spans="2:6" ht="15.75" customHeight="1" outlineLevel="1">
      <c r="B77" s="2971"/>
      <c r="C77" s="1025" t="s">
        <v>1319</v>
      </c>
      <c r="D77" s="21"/>
      <c r="E77" s="1318"/>
      <c r="F77" s="2972"/>
    </row>
    <row r="78" spans="2:6" ht="15.75" customHeight="1" outlineLevel="1">
      <c r="B78" s="2971"/>
      <c r="C78" s="1025" t="s">
        <v>1320</v>
      </c>
      <c r="D78" s="21"/>
      <c r="E78" s="1335"/>
      <c r="F78" s="2972"/>
    </row>
    <row r="79" spans="2:6" ht="15.75" customHeight="1" outlineLevel="1">
      <c r="B79" s="2971"/>
      <c r="C79" s="1025" t="s">
        <v>1321</v>
      </c>
      <c r="D79" s="21"/>
      <c r="E79" s="1318"/>
      <c r="F79" s="2972"/>
    </row>
    <row r="80" spans="2:6" ht="15.75" customHeight="1" outlineLevel="1">
      <c r="B80" s="2971"/>
      <c r="C80" s="1025" t="s">
        <v>1322</v>
      </c>
      <c r="D80" s="21"/>
      <c r="E80" s="1318"/>
      <c r="F80" s="2972"/>
    </row>
    <row r="81" spans="2:6" ht="15.75" customHeight="1" outlineLevel="1">
      <c r="B81" s="2971"/>
      <c r="C81" s="1025" t="s">
        <v>1324</v>
      </c>
      <c r="D81" s="21"/>
      <c r="E81" s="1325"/>
      <c r="F81" s="19"/>
    </row>
    <row r="82" spans="2:6" ht="15.75" customHeight="1" outlineLevel="1">
      <c r="B82" s="20"/>
      <c r="C82" s="1025" t="s">
        <v>1365</v>
      </c>
      <c r="D82" s="21"/>
      <c r="E82" s="1318"/>
      <c r="F82" s="1336"/>
    </row>
    <row r="83" spans="2:6" ht="15.75" customHeight="1" outlineLevel="1">
      <c r="B83" s="20" t="s">
        <v>1342</v>
      </c>
      <c r="C83" s="1320" t="s">
        <v>1366</v>
      </c>
      <c r="D83" s="1025"/>
      <c r="E83" s="1317"/>
      <c r="F83" s="1321"/>
    </row>
    <row r="84" spans="2:6" ht="15.75" customHeight="1" outlineLevel="1">
      <c r="B84" s="1314" t="s">
        <v>1367</v>
      </c>
      <c r="C84" s="1322" t="s">
        <v>1368</v>
      </c>
      <c r="D84" s="1323"/>
      <c r="E84" s="1317"/>
      <c r="F84" s="1024"/>
    </row>
    <row r="85" spans="2:6" ht="15.75" customHeight="1" outlineLevel="1">
      <c r="B85" s="2971" t="s">
        <v>463</v>
      </c>
      <c r="C85" s="1025" t="s">
        <v>1329</v>
      </c>
      <c r="D85" s="21"/>
      <c r="E85" s="1324"/>
      <c r="F85" s="2972"/>
    </row>
    <row r="86" spans="2:6" ht="15.75" customHeight="1" outlineLevel="1">
      <c r="B86" s="2971" t="s">
        <v>910</v>
      </c>
      <c r="C86" s="1025" t="s">
        <v>1330</v>
      </c>
      <c r="D86" s="21"/>
      <c r="E86" s="1324"/>
      <c r="F86" s="2972"/>
    </row>
    <row r="87" spans="2:6" ht="15.75" customHeight="1" outlineLevel="1">
      <c r="B87" s="2971"/>
      <c r="C87" s="1025" t="s">
        <v>1346</v>
      </c>
      <c r="D87" s="21"/>
      <c r="E87" s="1324"/>
      <c r="F87" s="2972"/>
    </row>
    <row r="88" spans="2:6" ht="15.75" customHeight="1" outlineLevel="1">
      <c r="B88" s="2971"/>
      <c r="C88" s="1025" t="s">
        <v>1347</v>
      </c>
      <c r="D88" s="21"/>
      <c r="E88" s="1318"/>
      <c r="F88" s="2972"/>
    </row>
    <row r="89" spans="2:6" ht="15.75" customHeight="1" outlineLevel="1">
      <c r="B89" s="2971"/>
      <c r="C89" s="1025" t="s">
        <v>1348</v>
      </c>
      <c r="D89" s="21"/>
      <c r="E89" s="1325"/>
      <c r="F89" s="2972"/>
    </row>
    <row r="90" spans="2:6" ht="15.75" customHeight="1" outlineLevel="1">
      <c r="B90" s="2971"/>
      <c r="C90" s="1025" t="s">
        <v>1369</v>
      </c>
      <c r="D90" s="21"/>
      <c r="E90" s="1318"/>
      <c r="F90" s="2972"/>
    </row>
    <row r="91" spans="2:6" ht="15.75" customHeight="1" outlineLevel="1">
      <c r="B91" s="2971"/>
      <c r="C91" s="1025" t="s">
        <v>1370</v>
      </c>
      <c r="D91" s="21"/>
      <c r="E91" s="1318"/>
      <c r="F91" s="2972"/>
    </row>
    <row r="92" spans="2:6" ht="15.75" customHeight="1" outlineLevel="1">
      <c r="B92" s="20"/>
      <c r="C92" s="2970" t="s">
        <v>1351</v>
      </c>
      <c r="D92" s="2970"/>
      <c r="E92" s="1324"/>
      <c r="F92" s="1326"/>
    </row>
    <row r="93" spans="2:6" ht="27" customHeight="1" outlineLevel="1">
      <c r="B93" s="20" t="s">
        <v>911</v>
      </c>
      <c r="C93" s="1320" t="s">
        <v>1335</v>
      </c>
      <c r="D93" s="1025"/>
      <c r="E93" s="1317"/>
      <c r="F93" s="1321"/>
    </row>
    <row r="94" spans="2:6" ht="15.75" customHeight="1" outlineLevel="1">
      <c r="B94" s="20" t="s">
        <v>1352</v>
      </c>
      <c r="C94" s="989" t="s">
        <v>1371</v>
      </c>
      <c r="D94" s="989"/>
      <c r="E94" s="1327"/>
      <c r="F94" s="1328"/>
    </row>
    <row r="95" spans="2:6" ht="15.75" customHeight="1" outlineLevel="1">
      <c r="B95" s="989" t="s">
        <v>1338</v>
      </c>
      <c r="C95" s="989" t="s">
        <v>1363</v>
      </c>
      <c r="D95" s="989"/>
      <c r="E95" s="1327"/>
      <c r="F95" s="1334"/>
    </row>
    <row r="96" spans="2:6" ht="15.75" customHeight="1" outlineLevel="1">
      <c r="B96" s="1329"/>
      <c r="C96" s="1329"/>
      <c r="D96" s="1329"/>
      <c r="E96" s="1330"/>
      <c r="F96" s="1330"/>
    </row>
    <row r="97" spans="2:6" ht="15.75" customHeight="1" outlineLevel="1">
      <c r="B97" s="1331" t="s">
        <v>1372</v>
      </c>
      <c r="C97" s="1332"/>
      <c r="D97" s="1332"/>
      <c r="E97" s="1333"/>
      <c r="F97" s="1334" t="s">
        <v>555</v>
      </c>
    </row>
    <row r="98" spans="2:6" ht="15.75" customHeight="1" outlineLevel="1">
      <c r="B98" s="1314" t="s">
        <v>390</v>
      </c>
      <c r="C98" s="1315" t="s">
        <v>1325</v>
      </c>
      <c r="D98" s="1316"/>
      <c r="E98" s="1317"/>
      <c r="F98" s="1024" t="str">
        <f>$F$13</f>
        <v>YES</v>
      </c>
    </row>
    <row r="99" spans="2:6" ht="15.75" customHeight="1" outlineLevel="1">
      <c r="B99" s="2971" t="s">
        <v>1340</v>
      </c>
      <c r="C99" s="1025" t="s">
        <v>1355</v>
      </c>
      <c r="D99" s="1316"/>
      <c r="E99" s="1335"/>
      <c r="F99" s="2972"/>
    </row>
    <row r="100" spans="2:6" ht="15.75" customHeight="1" outlineLevel="1">
      <c r="B100" s="2971"/>
      <c r="C100" s="1025" t="s">
        <v>1319</v>
      </c>
      <c r="D100" s="21"/>
      <c r="E100" s="1318"/>
      <c r="F100" s="2972"/>
    </row>
    <row r="101" spans="2:6" ht="15.75" customHeight="1" outlineLevel="1">
      <c r="B101" s="2971"/>
      <c r="C101" s="1025" t="s">
        <v>1320</v>
      </c>
      <c r="D101" s="21"/>
      <c r="E101" s="1335"/>
      <c r="F101" s="2972"/>
    </row>
    <row r="102" spans="2:6" ht="15.75" customHeight="1" outlineLevel="1">
      <c r="B102" s="2971"/>
      <c r="C102" s="1025" t="s">
        <v>1321</v>
      </c>
      <c r="D102" s="21"/>
      <c r="E102" s="1318"/>
      <c r="F102" s="2972"/>
    </row>
    <row r="103" spans="2:6" ht="15.75" customHeight="1" outlineLevel="1">
      <c r="B103" s="2971"/>
      <c r="C103" s="1025" t="s">
        <v>1322</v>
      </c>
      <c r="D103" s="21"/>
      <c r="E103" s="1318"/>
      <c r="F103" s="2972"/>
    </row>
    <row r="104" spans="2:6" ht="15.75" customHeight="1" outlineLevel="1">
      <c r="B104" s="2971"/>
      <c r="C104" s="1025" t="s">
        <v>1324</v>
      </c>
      <c r="D104" s="21"/>
      <c r="E104" s="1325"/>
      <c r="F104" s="19"/>
    </row>
    <row r="105" spans="2:6" ht="15.75" customHeight="1" outlineLevel="1">
      <c r="B105" s="20"/>
      <c r="C105" s="1025" t="s">
        <v>1373</v>
      </c>
      <c r="D105" s="21"/>
      <c r="E105" s="1318"/>
      <c r="F105" s="1336"/>
    </row>
    <row r="106" spans="2:6" ht="15.75" customHeight="1" outlineLevel="1">
      <c r="B106" s="20" t="s">
        <v>1342</v>
      </c>
      <c r="C106" s="1025" t="s">
        <v>1597</v>
      </c>
      <c r="D106" s="1025"/>
      <c r="E106" s="1317"/>
      <c r="F106" s="1321"/>
    </row>
    <row r="107" spans="2:6" ht="15.75" customHeight="1" outlineLevel="1">
      <c r="B107" s="1314" t="s">
        <v>1374</v>
      </c>
      <c r="C107" s="1322" t="s">
        <v>1375</v>
      </c>
      <c r="D107" s="1323"/>
      <c r="E107" s="1317"/>
      <c r="F107" s="1024"/>
    </row>
    <row r="108" spans="2:6" ht="15.75" customHeight="1" outlineLevel="1">
      <c r="B108" s="2971" t="s">
        <v>463</v>
      </c>
      <c r="C108" s="1025" t="s">
        <v>1329</v>
      </c>
      <c r="D108" s="21"/>
      <c r="E108" s="1324"/>
      <c r="F108" s="2972"/>
    </row>
    <row r="109" spans="2:6" ht="15.75" customHeight="1" outlineLevel="1">
      <c r="B109" s="2971" t="s">
        <v>910</v>
      </c>
      <c r="C109" s="1025" t="s">
        <v>1330</v>
      </c>
      <c r="D109" s="21"/>
      <c r="E109" s="1324"/>
      <c r="F109" s="2972"/>
    </row>
    <row r="110" spans="2:6" ht="15.75" customHeight="1" outlineLevel="1">
      <c r="B110" s="2971"/>
      <c r="C110" s="1025" t="s">
        <v>1346</v>
      </c>
      <c r="D110" s="21"/>
      <c r="E110" s="1324"/>
      <c r="F110" s="2972"/>
    </row>
    <row r="111" spans="2:6" ht="15.75" customHeight="1" outlineLevel="1">
      <c r="B111" s="2971"/>
      <c r="C111" s="1025" t="s">
        <v>1347</v>
      </c>
      <c r="D111" s="21"/>
      <c r="E111" s="1318"/>
      <c r="F111" s="2972"/>
    </row>
    <row r="112" spans="2:6" ht="15.75" customHeight="1" outlineLevel="1">
      <c r="B112" s="2971"/>
      <c r="C112" s="1025" t="s">
        <v>1348</v>
      </c>
      <c r="D112" s="21"/>
      <c r="E112" s="1325"/>
      <c r="F112" s="2972"/>
    </row>
    <row r="113" spans="2:6" ht="15.75" customHeight="1" outlineLevel="1">
      <c r="B113" s="2971"/>
      <c r="C113" s="1025" t="s">
        <v>1376</v>
      </c>
      <c r="D113" s="21"/>
      <c r="E113" s="1318"/>
      <c r="F113" s="2972"/>
    </row>
    <row r="114" spans="2:6" ht="15.75" customHeight="1" outlineLevel="1">
      <c r="B114" s="2971"/>
      <c r="C114" s="1025" t="s">
        <v>1596</v>
      </c>
      <c r="D114" s="21"/>
      <c r="E114" s="1318"/>
      <c r="F114" s="2972"/>
    </row>
    <row r="115" spans="2:6" ht="15.75" customHeight="1" outlineLevel="1">
      <c r="B115" s="20"/>
      <c r="C115" s="2970" t="s">
        <v>1351</v>
      </c>
      <c r="D115" s="2970"/>
      <c r="E115" s="1324"/>
      <c r="F115" s="1326"/>
    </row>
    <row r="116" spans="2:6" ht="21.75" customHeight="1" outlineLevel="1">
      <c r="B116" s="20" t="s">
        <v>911</v>
      </c>
      <c r="C116" s="1320" t="s">
        <v>1335</v>
      </c>
      <c r="D116" s="1025"/>
      <c r="E116" s="1317"/>
      <c r="F116" s="1321"/>
    </row>
    <row r="117" spans="2:6" ht="15.75" customHeight="1" outlineLevel="1">
      <c r="B117" s="20" t="s">
        <v>1352</v>
      </c>
      <c r="C117" s="989" t="s">
        <v>1377</v>
      </c>
      <c r="D117" s="989"/>
      <c r="E117" s="1327"/>
      <c r="F117" s="1328"/>
    </row>
    <row r="118" spans="2:6" ht="15.75" customHeight="1" outlineLevel="1">
      <c r="B118" s="989" t="s">
        <v>1338</v>
      </c>
      <c r="C118" s="989" t="s">
        <v>1372</v>
      </c>
      <c r="D118" s="989"/>
      <c r="E118" s="1327"/>
      <c r="F118" s="1334"/>
    </row>
    <row r="119" spans="2:6" ht="15.75" customHeight="1" outlineLevel="1">
      <c r="B119" s="1329"/>
      <c r="C119" s="1329"/>
      <c r="D119" s="1329"/>
      <c r="E119" s="1330"/>
      <c r="F119" s="1330"/>
    </row>
    <row r="120" spans="2:6" ht="15.75" customHeight="1" outlineLevel="1">
      <c r="B120" s="1331" t="s">
        <v>1378</v>
      </c>
      <c r="C120" s="1332"/>
      <c r="D120" s="1332"/>
      <c r="E120" s="1333"/>
      <c r="F120" s="1334" t="s">
        <v>555</v>
      </c>
    </row>
    <row r="121" spans="2:6" ht="15.75" customHeight="1" outlineLevel="1">
      <c r="B121" s="1314" t="s">
        <v>390</v>
      </c>
      <c r="C121" s="1315" t="s">
        <v>1325</v>
      </c>
      <c r="D121" s="1316"/>
      <c r="E121" s="1317"/>
      <c r="F121" s="1024" t="str">
        <f>$F$13</f>
        <v>YES</v>
      </c>
    </row>
    <row r="122" spans="2:6" ht="15.75" customHeight="1" outlineLevel="1">
      <c r="B122" s="2971" t="s">
        <v>1340</v>
      </c>
      <c r="C122" s="1025" t="s">
        <v>1355</v>
      </c>
      <c r="D122" s="1316"/>
      <c r="E122" s="1335"/>
      <c r="F122" s="2972"/>
    </row>
    <row r="123" spans="2:6" ht="15.75" customHeight="1" outlineLevel="1">
      <c r="B123" s="2971"/>
      <c r="C123" s="1025" t="s">
        <v>1319</v>
      </c>
      <c r="D123" s="21"/>
      <c r="E123" s="1318"/>
      <c r="F123" s="2972"/>
    </row>
    <row r="124" spans="2:6" ht="15.75" customHeight="1" outlineLevel="1">
      <c r="B124" s="2971"/>
      <c r="C124" s="1025" t="s">
        <v>1320</v>
      </c>
      <c r="D124" s="21"/>
      <c r="E124" s="1335"/>
      <c r="F124" s="2972"/>
    </row>
    <row r="125" spans="2:6" ht="15.75" customHeight="1" outlineLevel="1">
      <c r="B125" s="2971"/>
      <c r="C125" s="1025" t="s">
        <v>1321</v>
      </c>
      <c r="D125" s="21"/>
      <c r="E125" s="1318"/>
      <c r="F125" s="2972"/>
    </row>
    <row r="126" spans="2:6" ht="15.75" customHeight="1" outlineLevel="1">
      <c r="B126" s="2971"/>
      <c r="C126" s="1025" t="s">
        <v>1322</v>
      </c>
      <c r="D126" s="21"/>
      <c r="E126" s="1318"/>
      <c r="F126" s="2972"/>
    </row>
    <row r="127" spans="2:6" ht="15.75" customHeight="1" outlineLevel="1">
      <c r="B127" s="2971"/>
      <c r="C127" s="1025" t="s">
        <v>1324</v>
      </c>
      <c r="D127" s="21"/>
      <c r="E127" s="1325"/>
      <c r="F127" s="19"/>
    </row>
    <row r="128" spans="2:6" ht="15.75" customHeight="1" outlineLevel="1">
      <c r="B128" s="20"/>
      <c r="C128" s="1025" t="s">
        <v>1379</v>
      </c>
      <c r="D128" s="21"/>
      <c r="E128" s="1318"/>
      <c r="F128" s="1336"/>
    </row>
    <row r="129" spans="2:6" ht="15.75" customHeight="1" outlineLevel="1">
      <c r="B129" s="20" t="s">
        <v>1342</v>
      </c>
      <c r="C129" s="1025" t="s">
        <v>1597</v>
      </c>
      <c r="D129" s="1025"/>
      <c r="E129" s="1317"/>
      <c r="F129" s="1321"/>
    </row>
    <row r="130" spans="2:6" ht="15.75" customHeight="1" outlineLevel="1">
      <c r="B130" s="1314" t="s">
        <v>1380</v>
      </c>
      <c r="C130" s="1322" t="s">
        <v>1381</v>
      </c>
      <c r="D130" s="1323"/>
      <c r="E130" s="1317"/>
      <c r="F130" s="1024"/>
    </row>
    <row r="131" spans="2:6" ht="15.75" customHeight="1" outlineLevel="1">
      <c r="B131" s="2971" t="s">
        <v>463</v>
      </c>
      <c r="C131" s="1025" t="s">
        <v>1329</v>
      </c>
      <c r="D131" s="21"/>
      <c r="E131" s="1324"/>
      <c r="F131" s="2972"/>
    </row>
    <row r="132" spans="2:6" ht="15.75" customHeight="1" outlineLevel="1">
      <c r="B132" s="2971" t="s">
        <v>910</v>
      </c>
      <c r="C132" s="1025" t="s">
        <v>1330</v>
      </c>
      <c r="D132" s="21"/>
      <c r="E132" s="1324"/>
      <c r="F132" s="2972"/>
    </row>
    <row r="133" spans="2:6" ht="15.75" customHeight="1" outlineLevel="1">
      <c r="B133" s="2971"/>
      <c r="C133" s="1025" t="s">
        <v>1346</v>
      </c>
      <c r="D133" s="21"/>
      <c r="E133" s="1324"/>
      <c r="F133" s="2972"/>
    </row>
    <row r="134" spans="2:6" ht="15.75" customHeight="1" outlineLevel="1">
      <c r="B134" s="2971"/>
      <c r="C134" s="1025" t="s">
        <v>1347</v>
      </c>
      <c r="D134" s="21"/>
      <c r="E134" s="1318"/>
      <c r="F134" s="2972"/>
    </row>
    <row r="135" spans="2:6" ht="15.75" customHeight="1" outlineLevel="1">
      <c r="B135" s="2971"/>
      <c r="C135" s="1025" t="s">
        <v>1348</v>
      </c>
      <c r="D135" s="21"/>
      <c r="E135" s="1325"/>
      <c r="F135" s="2972"/>
    </row>
    <row r="136" spans="2:6" ht="15.75" customHeight="1" outlineLevel="1">
      <c r="B136" s="2971"/>
      <c r="C136" s="1025" t="s">
        <v>1382</v>
      </c>
      <c r="D136" s="21"/>
      <c r="E136" s="1318"/>
      <c r="F136" s="2972"/>
    </row>
    <row r="137" spans="2:6" ht="15.75" customHeight="1" outlineLevel="1">
      <c r="B137" s="2971"/>
      <c r="C137" s="1025" t="s">
        <v>1383</v>
      </c>
      <c r="D137" s="21"/>
      <c r="E137" s="1318"/>
      <c r="F137" s="2972"/>
    </row>
    <row r="138" spans="2:6" ht="15.75" customHeight="1" outlineLevel="1">
      <c r="B138" s="20"/>
      <c r="C138" s="2970" t="s">
        <v>1351</v>
      </c>
      <c r="D138" s="2970"/>
      <c r="E138" s="1324"/>
      <c r="F138" s="1326"/>
    </row>
    <row r="139" spans="2:6" ht="21.75" customHeight="1" outlineLevel="1">
      <c r="B139" s="20" t="s">
        <v>911</v>
      </c>
      <c r="C139" s="1320" t="s">
        <v>1335</v>
      </c>
      <c r="D139" s="1025"/>
      <c r="E139" s="1317"/>
      <c r="F139" s="1321"/>
    </row>
    <row r="140" spans="2:6" ht="15.75" customHeight="1" outlineLevel="1">
      <c r="B140" s="20" t="s">
        <v>1352</v>
      </c>
      <c r="C140" s="989" t="s">
        <v>1377</v>
      </c>
      <c r="D140" s="989"/>
      <c r="E140" s="1327"/>
      <c r="F140" s="1328"/>
    </row>
    <row r="141" spans="2:6" ht="15.75" customHeight="1" outlineLevel="1">
      <c r="B141" s="989" t="s">
        <v>1338</v>
      </c>
      <c r="C141" s="989" t="s">
        <v>1372</v>
      </c>
      <c r="D141" s="989"/>
      <c r="E141" s="1327"/>
      <c r="F141" s="1334"/>
    </row>
    <row r="142" spans="2:6" ht="15.75" customHeight="1" outlineLevel="1">
      <c r="B142" s="1329"/>
      <c r="C142" s="1329"/>
      <c r="D142" s="1329"/>
      <c r="E142" s="1330"/>
      <c r="F142" s="1330"/>
    </row>
    <row r="143" spans="2:6" ht="15.75" customHeight="1" outlineLevel="1">
      <c r="B143" s="1331" t="s">
        <v>1384</v>
      </c>
      <c r="C143" s="1332"/>
      <c r="D143" s="1332"/>
      <c r="E143" s="1333"/>
      <c r="F143" s="1334" t="s">
        <v>555</v>
      </c>
    </row>
    <row r="144" spans="2:6" ht="15.75" customHeight="1" outlineLevel="1">
      <c r="B144" s="1314" t="s">
        <v>390</v>
      </c>
      <c r="C144" s="1315" t="s">
        <v>1325</v>
      </c>
      <c r="D144" s="1316"/>
      <c r="E144" s="1317"/>
      <c r="F144" s="1024" t="str">
        <f>$F$13</f>
        <v>YES</v>
      </c>
    </row>
    <row r="145" spans="2:6" ht="15.75" customHeight="1" outlineLevel="1">
      <c r="B145" s="2971" t="s">
        <v>1340</v>
      </c>
      <c r="C145" s="1025" t="s">
        <v>1355</v>
      </c>
      <c r="D145" s="1316"/>
      <c r="E145" s="1335"/>
      <c r="F145" s="2972"/>
    </row>
    <row r="146" spans="2:6" ht="15.75" customHeight="1" outlineLevel="1">
      <c r="B146" s="2971"/>
      <c r="C146" s="1025" t="s">
        <v>1319</v>
      </c>
      <c r="D146" s="21"/>
      <c r="E146" s="1318"/>
      <c r="F146" s="2972"/>
    </row>
    <row r="147" spans="2:6" ht="15.75" customHeight="1" outlineLevel="1">
      <c r="B147" s="2971"/>
      <c r="C147" s="1025" t="s">
        <v>1320</v>
      </c>
      <c r="D147" s="21"/>
      <c r="E147" s="1335"/>
      <c r="F147" s="2972"/>
    </row>
    <row r="148" spans="2:6" ht="15.75" customHeight="1" outlineLevel="1">
      <c r="B148" s="2971"/>
      <c r="C148" s="1025" t="s">
        <v>1321</v>
      </c>
      <c r="D148" s="21"/>
      <c r="E148" s="1318"/>
      <c r="F148" s="2972"/>
    </row>
    <row r="149" spans="2:6" ht="15.75" customHeight="1" outlineLevel="1">
      <c r="B149" s="2971"/>
      <c r="C149" s="1025" t="s">
        <v>1322</v>
      </c>
      <c r="D149" s="21"/>
      <c r="E149" s="1318"/>
      <c r="F149" s="2972"/>
    </row>
    <row r="150" spans="2:6" ht="15.75" customHeight="1" outlineLevel="1">
      <c r="B150" s="2971"/>
      <c r="C150" s="1025" t="s">
        <v>1324</v>
      </c>
      <c r="D150" s="21"/>
      <c r="E150" s="1325"/>
      <c r="F150" s="19"/>
    </row>
    <row r="151" spans="2:6" ht="15.75" customHeight="1" outlineLevel="1">
      <c r="B151" s="20"/>
      <c r="C151" s="1025" t="s">
        <v>1385</v>
      </c>
      <c r="D151" s="21"/>
      <c r="E151" s="1318"/>
      <c r="F151" s="1336"/>
    </row>
    <row r="152" spans="2:6" ht="32.25" customHeight="1" outlineLevel="1">
      <c r="B152" s="20" t="s">
        <v>1342</v>
      </c>
      <c r="C152" s="1337" t="s">
        <v>1386</v>
      </c>
      <c r="D152" s="1025"/>
      <c r="E152" s="1317"/>
      <c r="F152" s="1321"/>
    </row>
    <row r="153" spans="2:6" ht="15.75" customHeight="1" outlineLevel="1">
      <c r="B153" s="1314" t="s">
        <v>1367</v>
      </c>
      <c r="C153" s="1322" t="s">
        <v>1387</v>
      </c>
      <c r="D153" s="1323"/>
      <c r="E153" s="1317"/>
      <c r="F153" s="1024"/>
    </row>
    <row r="154" spans="2:6" ht="15.75" customHeight="1" outlineLevel="1">
      <c r="B154" s="2971" t="s">
        <v>463</v>
      </c>
      <c r="C154" s="1025" t="s">
        <v>1329</v>
      </c>
      <c r="D154" s="21"/>
      <c r="E154" s="1324"/>
      <c r="F154" s="2972"/>
    </row>
    <row r="155" spans="2:6" ht="15.75" customHeight="1" outlineLevel="1">
      <c r="B155" s="2971" t="s">
        <v>910</v>
      </c>
      <c r="C155" s="1025" t="s">
        <v>1330</v>
      </c>
      <c r="D155" s="21"/>
      <c r="E155" s="1324"/>
      <c r="F155" s="2972"/>
    </row>
    <row r="156" spans="2:6" ht="15.75" customHeight="1" outlineLevel="1">
      <c r="B156" s="2971"/>
      <c r="C156" s="1025" t="s">
        <v>1346</v>
      </c>
      <c r="D156" s="21"/>
      <c r="E156" s="1324"/>
      <c r="F156" s="2972"/>
    </row>
    <row r="157" spans="2:6" ht="15.75" customHeight="1" outlineLevel="1">
      <c r="B157" s="2971"/>
      <c r="C157" s="1025" t="s">
        <v>1347</v>
      </c>
      <c r="D157" s="21"/>
      <c r="E157" s="1318"/>
      <c r="F157" s="2972"/>
    </row>
    <row r="158" spans="2:6" ht="15.75" customHeight="1" outlineLevel="1">
      <c r="B158" s="2971"/>
      <c r="C158" s="1025" t="s">
        <v>1348</v>
      </c>
      <c r="D158" s="21"/>
      <c r="E158" s="1325"/>
      <c r="F158" s="2972"/>
    </row>
    <row r="159" spans="2:6" ht="15.75" customHeight="1" outlineLevel="1">
      <c r="B159" s="2971"/>
      <c r="C159" s="1025" t="s">
        <v>1388</v>
      </c>
      <c r="D159" s="21"/>
      <c r="E159" s="1318"/>
      <c r="F159" s="2972"/>
    </row>
    <row r="160" spans="2:6" ht="15.75" customHeight="1" outlineLevel="1">
      <c r="B160" s="2971"/>
      <c r="C160" s="1025" t="s">
        <v>1389</v>
      </c>
      <c r="D160" s="21"/>
      <c r="E160" s="1318"/>
      <c r="F160" s="2972"/>
    </row>
    <row r="161" spans="2:6" ht="15.75" customHeight="1" outlineLevel="1">
      <c r="B161" s="20"/>
      <c r="C161" s="2970" t="s">
        <v>1351</v>
      </c>
      <c r="D161" s="2970"/>
      <c r="E161" s="1324"/>
      <c r="F161" s="1326"/>
    </row>
    <row r="162" spans="2:6" ht="15.75" customHeight="1" outlineLevel="1">
      <c r="B162" s="20" t="s">
        <v>911</v>
      </c>
      <c r="C162" s="1320" t="s">
        <v>1335</v>
      </c>
      <c r="D162" s="1025"/>
      <c r="E162" s="1317"/>
      <c r="F162" s="1321"/>
    </row>
    <row r="163" spans="2:6" ht="15.75" customHeight="1" outlineLevel="1">
      <c r="B163" s="20" t="s">
        <v>1352</v>
      </c>
      <c r="C163" s="989" t="s">
        <v>1390</v>
      </c>
      <c r="D163" s="989"/>
      <c r="E163" s="1327"/>
      <c r="F163" s="1328"/>
    </row>
    <row r="164" spans="2:6" ht="15.75" customHeight="1" outlineLevel="1">
      <c r="B164" s="989" t="s">
        <v>1338</v>
      </c>
      <c r="C164" s="989" t="s">
        <v>1384</v>
      </c>
      <c r="D164" s="989"/>
      <c r="E164" s="1327"/>
      <c r="F164" s="1334"/>
    </row>
    <row r="165" spans="2:6" ht="15.75" customHeight="1" outlineLevel="1">
      <c r="B165" s="1329"/>
      <c r="C165" s="1329"/>
      <c r="D165" s="1329"/>
      <c r="E165" s="1330"/>
      <c r="F165" s="1330"/>
    </row>
    <row r="166" spans="2:6" ht="16.5" customHeight="1" outlineLevel="1">
      <c r="B166" s="1338" t="s">
        <v>1391</v>
      </c>
      <c r="C166" s="1338"/>
      <c r="D166" s="1338"/>
      <c r="E166" s="1339"/>
      <c r="F166" s="1334" t="s">
        <v>555</v>
      </c>
    </row>
    <row r="167" spans="2:6" ht="18" customHeight="1" outlineLevel="1">
      <c r="B167" s="1340" t="s">
        <v>1299</v>
      </c>
      <c r="C167" s="1341" t="s">
        <v>1392</v>
      </c>
      <c r="D167" s="1342"/>
      <c r="E167" s="1343"/>
      <c r="F167" s="1326">
        <v>0</v>
      </c>
    </row>
    <row r="168" spans="2:6" ht="29.25" customHeight="1" outlineLevel="1">
      <c r="B168" s="1344" t="s">
        <v>1300</v>
      </c>
      <c r="C168" s="2973" t="s">
        <v>1393</v>
      </c>
      <c r="D168" s="2973"/>
      <c r="E168" s="2973"/>
      <c r="F168" s="1326"/>
    </row>
    <row r="169" spans="2:6" ht="17.25" customHeight="1" outlineLevel="1">
      <c r="B169" s="1338" t="s">
        <v>1394</v>
      </c>
      <c r="C169" s="1338"/>
      <c r="D169" s="1338"/>
      <c r="E169" s="1339"/>
      <c r="F169" s="1321">
        <f>ROUND(F167+F168,2)</f>
        <v>0</v>
      </c>
    </row>
    <row r="170" spans="2:6" ht="15.75" customHeight="1" outlineLevel="1">
      <c r="B170" s="174"/>
      <c r="C170" s="174"/>
      <c r="D170" s="174"/>
      <c r="E170" s="174"/>
      <c r="F170" s="174"/>
    </row>
    <row r="171" spans="2:6">
      <c r="B171" s="174"/>
      <c r="C171" s="174"/>
      <c r="D171" s="174"/>
      <c r="E171" s="174"/>
      <c r="F171" s="174"/>
    </row>
    <row r="172" spans="2:6">
      <c r="B172" s="174"/>
      <c r="C172" s="174"/>
      <c r="D172" s="174"/>
      <c r="E172" s="1345"/>
      <c r="F172" s="1345"/>
    </row>
    <row r="173" spans="2:6">
      <c r="B173" s="174"/>
      <c r="C173" s="174"/>
      <c r="D173" s="174"/>
      <c r="E173" s="1345"/>
      <c r="F173" s="1345"/>
    </row>
    <row r="174" spans="2:6">
      <c r="B174" s="174"/>
      <c r="C174" s="174"/>
      <c r="D174" s="174"/>
      <c r="E174" s="1345"/>
      <c r="F174" s="1345"/>
    </row>
    <row r="175" spans="2:6">
      <c r="B175" s="174"/>
      <c r="C175" s="174"/>
      <c r="D175" s="174"/>
      <c r="E175" s="1345"/>
      <c r="F175" s="1345"/>
    </row>
    <row r="176" spans="2:6">
      <c r="B176" s="174"/>
      <c r="C176" s="174"/>
      <c r="D176" s="174"/>
      <c r="E176" s="1345"/>
      <c r="F176" s="1345"/>
    </row>
    <row r="177" spans="2:6">
      <c r="B177" s="174"/>
      <c r="C177" s="174"/>
      <c r="D177" s="174"/>
      <c r="E177" s="1345"/>
      <c r="F177" s="1345"/>
    </row>
    <row r="178" spans="2:6">
      <c r="B178" s="174"/>
      <c r="C178" s="174"/>
      <c r="D178" s="174"/>
      <c r="E178" s="1345"/>
      <c r="F178" s="1345"/>
    </row>
    <row r="179" spans="2:6">
      <c r="B179" s="174"/>
      <c r="C179" s="174"/>
      <c r="D179" s="174"/>
      <c r="E179" s="1345"/>
      <c r="F179" s="1345"/>
    </row>
    <row r="180" spans="2:6">
      <c r="B180" s="174"/>
      <c r="C180" s="174"/>
      <c r="D180" s="174"/>
      <c r="E180" s="1345"/>
      <c r="F180" s="1345"/>
    </row>
    <row r="181" spans="2:6">
      <c r="B181" s="174"/>
      <c r="C181" s="174"/>
      <c r="D181" s="174"/>
      <c r="E181" s="1345"/>
      <c r="F181" s="1345"/>
    </row>
    <row r="182" spans="2:6">
      <c r="B182" s="174"/>
      <c r="C182" s="174"/>
      <c r="D182" s="174"/>
      <c r="E182" s="1345"/>
      <c r="F182" s="1345"/>
    </row>
    <row r="183" spans="2:6">
      <c r="B183" s="174"/>
      <c r="C183" s="174"/>
      <c r="D183" s="174"/>
      <c r="E183" s="1345"/>
      <c r="F183" s="1345"/>
    </row>
    <row r="184" spans="2:6">
      <c r="B184" s="174"/>
      <c r="C184" s="174"/>
      <c r="D184" s="174"/>
      <c r="E184" s="1345"/>
      <c r="F184" s="1345"/>
    </row>
    <row r="185" spans="2:6">
      <c r="B185" s="174"/>
      <c r="C185" s="174"/>
      <c r="D185" s="174"/>
      <c r="E185" s="1345"/>
      <c r="F185" s="1345"/>
    </row>
    <row r="186" spans="2:6">
      <c r="B186" s="174"/>
      <c r="C186" s="174"/>
      <c r="D186" s="174"/>
      <c r="E186" s="1345"/>
      <c r="F186" s="1345"/>
    </row>
    <row r="187" spans="2:6">
      <c r="B187" s="174"/>
      <c r="C187" s="174"/>
      <c r="D187" s="174"/>
      <c r="E187" s="1345"/>
      <c r="F187" s="1345"/>
    </row>
    <row r="188" spans="2:6">
      <c r="B188" s="174"/>
      <c r="C188" s="174"/>
      <c r="D188" s="174"/>
      <c r="E188" s="1345"/>
      <c r="F188" s="1345"/>
    </row>
    <row r="189" spans="2:6">
      <c r="B189" s="174"/>
      <c r="C189" s="174"/>
      <c r="D189" s="174"/>
      <c r="E189" s="1345"/>
      <c r="F189" s="1345"/>
    </row>
    <row r="190" spans="2:6">
      <c r="B190" s="174"/>
      <c r="C190" s="174"/>
      <c r="D190" s="174"/>
      <c r="E190" s="1345"/>
      <c r="F190" s="1345"/>
    </row>
    <row r="191" spans="2:6">
      <c r="B191" s="174"/>
      <c r="C191" s="174"/>
      <c r="D191" s="174"/>
      <c r="E191" s="1345"/>
      <c r="F191" s="1345"/>
    </row>
    <row r="192" spans="2:6">
      <c r="B192" s="174"/>
      <c r="C192" s="174"/>
      <c r="D192" s="174"/>
      <c r="E192" s="1345"/>
      <c r="F192" s="1345"/>
    </row>
    <row r="193" spans="2:6">
      <c r="B193" s="174"/>
      <c r="C193" s="174"/>
      <c r="D193" s="174"/>
      <c r="E193" s="1345"/>
      <c r="F193" s="1345"/>
    </row>
    <row r="194" spans="2:6">
      <c r="B194" s="174"/>
      <c r="C194" s="174"/>
      <c r="D194" s="174"/>
      <c r="E194" s="1345"/>
      <c r="F194" s="1345"/>
    </row>
    <row r="195" spans="2:6">
      <c r="B195" s="174"/>
      <c r="C195" s="174"/>
      <c r="D195" s="174"/>
      <c r="E195" s="1345"/>
      <c r="F195" s="1345"/>
    </row>
    <row r="196" spans="2:6">
      <c r="B196" s="174"/>
      <c r="C196" s="174"/>
      <c r="D196" s="174"/>
      <c r="E196" s="1345"/>
      <c r="F196" s="1345"/>
    </row>
    <row r="197" spans="2:6">
      <c r="B197" s="174"/>
      <c r="C197" s="174"/>
      <c r="D197" s="174"/>
      <c r="E197" s="1345"/>
      <c r="F197" s="1345"/>
    </row>
    <row r="198" spans="2:6">
      <c r="B198" s="174"/>
      <c r="C198" s="174"/>
      <c r="D198" s="174"/>
      <c r="E198" s="1345"/>
      <c r="F198" s="1345"/>
    </row>
    <row r="199" spans="2:6">
      <c r="B199" s="174"/>
      <c r="C199" s="174"/>
      <c r="D199" s="174"/>
      <c r="E199" s="1345"/>
      <c r="F199" s="1345"/>
    </row>
    <row r="200" spans="2:6">
      <c r="B200" s="174"/>
      <c r="C200" s="174"/>
      <c r="D200" s="174"/>
      <c r="E200" s="1345"/>
      <c r="F200" s="1345"/>
    </row>
    <row r="201" spans="2:6">
      <c r="B201" s="174"/>
      <c r="C201" s="174"/>
      <c r="D201" s="174"/>
      <c r="E201" s="1345"/>
      <c r="F201" s="1345"/>
    </row>
    <row r="202" spans="2:6">
      <c r="B202" s="174"/>
      <c r="C202" s="174"/>
      <c r="D202" s="174"/>
      <c r="E202" s="1345"/>
      <c r="F202" s="1345"/>
    </row>
    <row r="203" spans="2:6">
      <c r="B203" s="174"/>
      <c r="C203" s="174"/>
      <c r="D203" s="174"/>
      <c r="E203" s="1345"/>
      <c r="F203" s="1345"/>
    </row>
    <row r="204" spans="2:6">
      <c r="B204" s="174"/>
      <c r="C204" s="174"/>
      <c r="D204" s="174"/>
      <c r="E204" s="1345"/>
      <c r="F204" s="1345"/>
    </row>
    <row r="205" spans="2:6">
      <c r="B205" s="174"/>
      <c r="C205" s="174"/>
      <c r="D205" s="174"/>
      <c r="E205" s="1345"/>
      <c r="F205" s="1345"/>
    </row>
    <row r="206" spans="2:6">
      <c r="B206" s="174"/>
      <c r="C206" s="174"/>
      <c r="D206" s="174"/>
      <c r="E206" s="1345"/>
      <c r="F206" s="1345"/>
    </row>
    <row r="207" spans="2:6">
      <c r="B207" s="174"/>
      <c r="C207" s="174"/>
      <c r="D207" s="174"/>
      <c r="E207" s="1345"/>
      <c r="F207" s="1345"/>
    </row>
    <row r="208" spans="2:6">
      <c r="B208" s="174"/>
      <c r="C208" s="174"/>
      <c r="D208" s="174"/>
      <c r="E208" s="1345"/>
      <c r="F208" s="1345"/>
    </row>
    <row r="209" spans="2:6">
      <c r="B209" s="174"/>
      <c r="C209" s="174"/>
      <c r="D209" s="174"/>
      <c r="E209" s="1345"/>
      <c r="F209" s="1345"/>
    </row>
    <row r="210" spans="2:6">
      <c r="B210" s="174"/>
      <c r="C210" s="174"/>
      <c r="D210" s="174"/>
      <c r="E210" s="1345"/>
      <c r="F210" s="1345"/>
    </row>
    <row r="211" spans="2:6">
      <c r="B211" s="174"/>
      <c r="C211" s="174"/>
      <c r="D211" s="174"/>
      <c r="E211" s="1345"/>
      <c r="F211" s="1345"/>
    </row>
    <row r="212" spans="2:6">
      <c r="B212" s="174"/>
      <c r="C212" s="174"/>
      <c r="D212" s="174"/>
      <c r="E212" s="1345"/>
      <c r="F212" s="1345"/>
    </row>
    <row r="213" spans="2:6">
      <c r="B213" s="174"/>
      <c r="C213" s="174"/>
      <c r="D213" s="174"/>
      <c r="E213" s="1345"/>
      <c r="F213" s="1345"/>
    </row>
    <row r="214" spans="2:6">
      <c r="B214" s="174"/>
      <c r="C214" s="174"/>
      <c r="D214" s="174"/>
      <c r="E214" s="1345"/>
      <c r="F214" s="1345"/>
    </row>
    <row r="215" spans="2:6">
      <c r="B215" s="174"/>
      <c r="C215" s="174"/>
      <c r="D215" s="174"/>
      <c r="E215" s="1345"/>
      <c r="F215" s="1345"/>
    </row>
    <row r="216" spans="2:6">
      <c r="B216" s="174"/>
      <c r="C216" s="174"/>
      <c r="D216" s="174"/>
      <c r="E216" s="1345"/>
      <c r="F216" s="1345"/>
    </row>
    <row r="217" spans="2:6">
      <c r="B217" s="174"/>
      <c r="C217" s="174"/>
      <c r="D217" s="174"/>
      <c r="E217" s="1345"/>
      <c r="F217" s="1345"/>
    </row>
    <row r="218" spans="2:6">
      <c r="B218" s="174"/>
      <c r="C218" s="174"/>
      <c r="D218" s="174"/>
      <c r="E218" s="1345"/>
      <c r="F218" s="1345"/>
    </row>
    <row r="219" spans="2:6">
      <c r="B219" s="174"/>
      <c r="C219" s="174"/>
      <c r="D219" s="174"/>
      <c r="E219" s="1345"/>
      <c r="F219" s="1345"/>
    </row>
    <row r="220" spans="2:6">
      <c r="B220" s="174"/>
      <c r="C220" s="174"/>
      <c r="D220" s="174"/>
      <c r="E220" s="1345"/>
      <c r="F220" s="1345"/>
    </row>
    <row r="221" spans="2:6">
      <c r="B221" s="174"/>
      <c r="C221" s="174"/>
      <c r="D221" s="174"/>
      <c r="E221" s="1345"/>
      <c r="F221" s="1345"/>
    </row>
    <row r="222" spans="2:6">
      <c r="B222" s="174"/>
      <c r="C222" s="174"/>
      <c r="D222" s="174"/>
      <c r="E222" s="1345"/>
      <c r="F222" s="1345"/>
    </row>
    <row r="223" spans="2:6">
      <c r="B223" s="174"/>
      <c r="C223" s="174"/>
      <c r="D223" s="174"/>
      <c r="E223" s="1345"/>
      <c r="F223" s="1345"/>
    </row>
    <row r="224" spans="2:6">
      <c r="B224" s="174"/>
      <c r="C224" s="174"/>
      <c r="D224" s="174"/>
      <c r="E224" s="1345"/>
      <c r="F224" s="1345"/>
    </row>
    <row r="225" spans="2:6">
      <c r="B225" s="174"/>
      <c r="C225" s="174"/>
      <c r="D225" s="174"/>
      <c r="E225" s="1345"/>
      <c r="F225" s="1345"/>
    </row>
    <row r="226" spans="2:6">
      <c r="B226" s="174"/>
      <c r="C226" s="174"/>
      <c r="D226" s="174"/>
      <c r="E226" s="1345"/>
      <c r="F226" s="1345"/>
    </row>
    <row r="227" spans="2:6">
      <c r="B227" s="174"/>
      <c r="C227" s="174"/>
      <c r="D227" s="174"/>
      <c r="E227" s="1345"/>
      <c r="F227" s="1345"/>
    </row>
    <row r="228" spans="2:6">
      <c r="B228" s="174"/>
      <c r="C228" s="174"/>
      <c r="D228" s="174"/>
      <c r="E228" s="1345"/>
      <c r="F228" s="1345"/>
    </row>
    <row r="229" spans="2:6">
      <c r="B229" s="174"/>
      <c r="C229" s="174"/>
      <c r="D229" s="174"/>
      <c r="E229" s="1345"/>
      <c r="F229" s="1345"/>
    </row>
    <row r="230" spans="2:6">
      <c r="B230" s="174"/>
      <c r="C230" s="174"/>
      <c r="D230" s="174"/>
      <c r="E230" s="1345"/>
      <c r="F230" s="1345"/>
    </row>
    <row r="231" spans="2:6">
      <c r="B231" s="174"/>
      <c r="C231" s="174"/>
      <c r="D231" s="174"/>
      <c r="E231" s="1345"/>
      <c r="F231" s="1345"/>
    </row>
    <row r="232" spans="2:6">
      <c r="B232" s="174"/>
      <c r="C232" s="174"/>
      <c r="D232" s="174"/>
      <c r="E232" s="1345"/>
      <c r="F232" s="1345"/>
    </row>
  </sheetData>
  <mergeCells count="35">
    <mergeCell ref="B31:B36"/>
    <mergeCell ref="F31:F35"/>
    <mergeCell ref="B14:B18"/>
    <mergeCell ref="F14:F18"/>
    <mergeCell ref="B40:B46"/>
    <mergeCell ref="F40:F46"/>
    <mergeCell ref="F22:F24"/>
    <mergeCell ref="C25:D25"/>
    <mergeCell ref="C47:D47"/>
    <mergeCell ref="F53:F57"/>
    <mergeCell ref="B53:B58"/>
    <mergeCell ref="C168:E168"/>
    <mergeCell ref="C138:D138"/>
    <mergeCell ref="B145:B150"/>
    <mergeCell ref="F145:F149"/>
    <mergeCell ref="B154:B160"/>
    <mergeCell ref="F154:F160"/>
    <mergeCell ref="C161:D161"/>
    <mergeCell ref="F62:F68"/>
    <mergeCell ref="C69:D69"/>
    <mergeCell ref="B76:B81"/>
    <mergeCell ref="F76:F80"/>
    <mergeCell ref="B85:B91"/>
    <mergeCell ref="F85:F91"/>
    <mergeCell ref="B62:B68"/>
    <mergeCell ref="C92:D92"/>
    <mergeCell ref="B99:B104"/>
    <mergeCell ref="F99:F103"/>
    <mergeCell ref="B108:B114"/>
    <mergeCell ref="F108:F114"/>
    <mergeCell ref="C115:D115"/>
    <mergeCell ref="B122:B127"/>
    <mergeCell ref="F122:F126"/>
    <mergeCell ref="B131:B137"/>
    <mergeCell ref="F131:F137"/>
  </mergeCells>
  <conditionalFormatting sqref="E22">
    <cfRule type="cellIs" dxfId="369" priority="22" operator="equal">
      <formula>"YES"</formula>
    </cfRule>
  </conditionalFormatting>
  <conditionalFormatting sqref="E25">
    <cfRule type="cellIs" dxfId="368" priority="23" operator="equal">
      <formula>"YES"</formula>
    </cfRule>
  </conditionalFormatting>
  <conditionalFormatting sqref="E40">
    <cfRule type="cellIs" dxfId="367" priority="24" operator="equal">
      <formula>"YES"</formula>
    </cfRule>
  </conditionalFormatting>
  <conditionalFormatting sqref="E47">
    <cfRule type="cellIs" dxfId="366" priority="25" operator="equal">
      <formula>"YES"</formula>
    </cfRule>
  </conditionalFormatting>
  <conditionalFormatting sqref="E62">
    <cfRule type="cellIs" dxfId="365" priority="11" operator="equal">
      <formula>"YES"</formula>
    </cfRule>
  </conditionalFormatting>
  <conditionalFormatting sqref="E69">
    <cfRule type="cellIs" dxfId="364" priority="12" operator="equal">
      <formula>"YES"</formula>
    </cfRule>
  </conditionalFormatting>
  <conditionalFormatting sqref="E85">
    <cfRule type="cellIs" dxfId="363" priority="9" operator="equal">
      <formula>"YES"</formula>
    </cfRule>
  </conditionalFormatting>
  <conditionalFormatting sqref="E92">
    <cfRule type="cellIs" dxfId="362" priority="10" operator="equal">
      <formula>"YES"</formula>
    </cfRule>
  </conditionalFormatting>
  <conditionalFormatting sqref="E108">
    <cfRule type="cellIs" dxfId="361" priority="7" operator="equal">
      <formula>"YES"</formula>
    </cfRule>
  </conditionalFormatting>
  <conditionalFormatting sqref="E115">
    <cfRule type="cellIs" dxfId="360" priority="8" operator="equal">
      <formula>"YES"</formula>
    </cfRule>
  </conditionalFormatting>
  <conditionalFormatting sqref="E131">
    <cfRule type="cellIs" dxfId="359" priority="5" operator="equal">
      <formula>"YES"</formula>
    </cfRule>
  </conditionalFormatting>
  <conditionalFormatting sqref="E138">
    <cfRule type="cellIs" dxfId="358" priority="6" operator="equal">
      <formula>"YES"</formula>
    </cfRule>
  </conditionalFormatting>
  <conditionalFormatting sqref="E154">
    <cfRule type="cellIs" dxfId="357" priority="3" operator="equal">
      <formula>"YES"</formula>
    </cfRule>
  </conditionalFormatting>
  <conditionalFormatting sqref="E161">
    <cfRule type="cellIs" dxfId="356" priority="4" operator="equal">
      <formula>"YES"</formula>
    </cfRule>
  </conditionalFormatting>
  <conditionalFormatting sqref="F10">
    <cfRule type="cellIs" dxfId="355" priority="1" operator="equal">
      <formula>"YES"</formula>
    </cfRule>
    <cfRule type="cellIs" dxfId="354" priority="2" operator="equal">
      <formula>"NO"</formula>
    </cfRule>
  </conditionalFormatting>
  <conditionalFormatting sqref="F21">
    <cfRule type="cellIs" dxfId="353" priority="36" operator="equal">
      <formula>"YES"</formula>
    </cfRule>
  </conditionalFormatting>
  <pageMargins left="0.7" right="0.7" top="0.75" bottom="0.75" header="0.3" footer="0.3"/>
  <pageSetup paperSize="9" orientation="portrait"/>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6" tint="0.39997558519241921"/>
  </sheetPr>
  <dimension ref="B1:J56"/>
  <sheetViews>
    <sheetView showGridLines="0" workbookViewId="0">
      <selection activeCell="F15" sqref="F15"/>
    </sheetView>
  </sheetViews>
  <sheetFormatPr baseColWidth="10" defaultColWidth="11.42578125" defaultRowHeight="15" outlineLevelRow="1"/>
  <cols>
    <col min="1" max="1" width="2.28515625" customWidth="1"/>
    <col min="2" max="2" width="20.42578125" customWidth="1"/>
    <col min="3" max="3" width="97.7109375" customWidth="1"/>
    <col min="4" max="4" width="23" customWidth="1"/>
    <col min="5" max="5" width="21.140625" customWidth="1"/>
    <col min="6" max="10" width="30.85546875" customWidth="1"/>
  </cols>
  <sheetData>
    <row r="1" spans="2:10" ht="13.5" customHeight="1"/>
    <row r="2" spans="2:10" s="899" customFormat="1">
      <c r="B2" s="1822"/>
      <c r="C2" s="1823"/>
      <c r="D2" s="1823"/>
      <c r="E2" s="1824"/>
      <c r="F2"/>
      <c r="G2"/>
      <c r="H2"/>
      <c r="I2"/>
      <c r="J2"/>
    </row>
    <row r="3" spans="2:10" s="899" customFormat="1" ht="12.75" customHeight="1">
      <c r="B3" s="1825"/>
      <c r="C3" s="1012"/>
      <c r="D3" s="1107" t="s">
        <v>322</v>
      </c>
      <c r="E3" s="1718">
        <f>Cover!$F$37</f>
        <v>45626</v>
      </c>
      <c r="F3"/>
      <c r="G3"/>
      <c r="H3"/>
      <c r="I3"/>
      <c r="J3"/>
    </row>
    <row r="4" spans="2:10" s="899" customFormat="1">
      <c r="B4" s="1825"/>
      <c r="C4" s="1012"/>
      <c r="D4" s="1107" t="s">
        <v>324</v>
      </c>
      <c r="E4" s="1718" t="e">
        <f>Cover!$F$39</f>
        <v>#N/A</v>
      </c>
      <c r="F4"/>
      <c r="G4"/>
      <c r="H4"/>
      <c r="I4"/>
      <c r="J4"/>
    </row>
    <row r="5" spans="2:10" s="899" customFormat="1" ht="15.75" customHeight="1">
      <c r="B5" s="1825"/>
      <c r="C5" s="1012"/>
      <c r="D5" s="1107" t="s">
        <v>325</v>
      </c>
      <c r="E5" s="1718">
        <f>Cover!$F$41</f>
        <v>45645</v>
      </c>
      <c r="F5"/>
      <c r="G5"/>
      <c r="H5"/>
      <c r="I5"/>
      <c r="J5"/>
    </row>
    <row r="6" spans="2:10" s="899" customFormat="1">
      <c r="B6" s="1826"/>
      <c r="C6" s="1827"/>
      <c r="D6" s="1827"/>
      <c r="E6" s="1828"/>
      <c r="F6"/>
      <c r="G6"/>
      <c r="H6"/>
      <c r="I6"/>
      <c r="J6"/>
    </row>
    <row r="7" spans="2:10" ht="13.5" customHeight="1" thickBot="1"/>
    <row r="8" spans="2:10" ht="29.25" customHeight="1" thickTop="1" thickBot="1">
      <c r="B8" s="514" t="s">
        <v>2642</v>
      </c>
      <c r="C8" s="515"/>
      <c r="D8" s="515"/>
      <c r="E8" s="516"/>
    </row>
    <row r="9" spans="2:10" ht="16.5" customHeight="1" thickTop="1">
      <c r="B9" s="1054"/>
      <c r="C9" s="1054"/>
      <c r="D9" s="1054"/>
      <c r="E9" s="1054"/>
    </row>
    <row r="10" spans="2:10" ht="16.5" customHeight="1" outlineLevel="1">
      <c r="B10" s="1305" t="s">
        <v>1491</v>
      </c>
      <c r="C10" s="1305"/>
      <c r="D10" s="1305"/>
      <c r="E10" s="1306" t="s">
        <v>555</v>
      </c>
    </row>
    <row r="11" spans="2:10" ht="18" customHeight="1" outlineLevel="1">
      <c r="B11" s="2975" t="s">
        <v>390</v>
      </c>
      <c r="C11" s="1307" t="s">
        <v>558</v>
      </c>
      <c r="D11" s="1308"/>
      <c r="E11" s="1026">
        <f>'11. Notes Follow-up'!E16</f>
        <v>0</v>
      </c>
    </row>
    <row r="12" spans="2:10" ht="18" customHeight="1" outlineLevel="1">
      <c r="B12" s="2975"/>
      <c r="C12" s="1307" t="s">
        <v>3209</v>
      </c>
      <c r="D12" s="1308"/>
      <c r="E12" s="1026">
        <f>'14. Priority of Payments '!I75</f>
        <v>315.87999997660518</v>
      </c>
      <c r="F12" s="462"/>
      <c r="G12" s="462"/>
      <c r="H12" s="462"/>
      <c r="I12" s="462"/>
      <c r="J12" s="462"/>
    </row>
    <row r="13" spans="2:10" ht="18" customHeight="1" outlineLevel="1">
      <c r="B13" s="17" t="s">
        <v>463</v>
      </c>
      <c r="C13" s="1307" t="s">
        <v>3212</v>
      </c>
      <c r="D13" s="1309"/>
      <c r="E13" s="1026">
        <f>'11. Notes Follow-up'!E16</f>
        <v>0</v>
      </c>
      <c r="F13" s="462"/>
      <c r="G13" s="462"/>
      <c r="H13" s="462"/>
      <c r="I13" s="462"/>
      <c r="J13" s="462"/>
    </row>
    <row r="14" spans="2:10" ht="18" customHeight="1" outlineLevel="1">
      <c r="B14" s="1310" t="s">
        <v>1592</v>
      </c>
      <c r="C14" s="1311" t="s">
        <v>1491</v>
      </c>
      <c r="D14" s="1312"/>
      <c r="E14" s="1313">
        <f>ROUNDDOWN(IF(Cover!F50="YES",'08. Amortisation Calculation'!E13,MIN('08. Amortisation Calculation'!E11,'08. Amortisation Calculation'!E12)),2)</f>
        <v>0</v>
      </c>
      <c r="F14" s="2122"/>
      <c r="G14" s="2122"/>
      <c r="H14" s="2122"/>
      <c r="I14" s="2122"/>
      <c r="J14" s="2122"/>
    </row>
    <row r="15" spans="2:10" ht="18" customHeight="1" outlineLevel="1">
      <c r="B15" s="1304"/>
      <c r="C15" s="1054"/>
      <c r="D15" s="1054"/>
      <c r="E15" s="1054"/>
      <c r="F15" s="2093"/>
      <c r="G15" s="2093"/>
      <c r="H15" s="2093"/>
      <c r="I15" s="2093"/>
      <c r="J15" s="2093"/>
    </row>
    <row r="16" spans="2:10" ht="18" customHeight="1" outlineLevel="1">
      <c r="B16" s="1305" t="s">
        <v>1492</v>
      </c>
      <c r="C16" s="1305"/>
      <c r="D16" s="1305"/>
      <c r="E16" s="1306" t="s">
        <v>555</v>
      </c>
      <c r="F16" s="1054"/>
      <c r="G16" s="1054"/>
      <c r="H16" s="1054"/>
      <c r="I16" s="1054"/>
      <c r="J16" s="1054"/>
    </row>
    <row r="17" spans="2:10" ht="18" customHeight="1" outlineLevel="1">
      <c r="B17" s="2975" t="s">
        <v>439</v>
      </c>
      <c r="C17" s="1307" t="s">
        <v>560</v>
      </c>
      <c r="D17" s="1308"/>
      <c r="E17" s="1026">
        <f>'11. Notes Follow-up'!M16</f>
        <v>0</v>
      </c>
      <c r="F17" s="1054"/>
      <c r="G17" s="1054"/>
      <c r="H17" s="1054"/>
      <c r="I17" s="1054"/>
      <c r="J17" s="1054"/>
    </row>
    <row r="18" spans="2:10" ht="18" customHeight="1" outlineLevel="1">
      <c r="B18" s="2975"/>
      <c r="C18" s="1307" t="s">
        <v>3210</v>
      </c>
      <c r="D18" s="1308"/>
      <c r="E18" s="1026">
        <f>'14. Priority of Payments '!I76</f>
        <v>315.87999997660518</v>
      </c>
      <c r="F18" s="2121"/>
      <c r="G18" s="2121"/>
      <c r="H18" s="2121"/>
      <c r="I18" s="2121"/>
      <c r="J18" s="2121"/>
    </row>
    <row r="19" spans="2:10" ht="18" customHeight="1" outlineLevel="1">
      <c r="B19" s="17" t="s">
        <v>441</v>
      </c>
      <c r="C19" s="1307" t="s">
        <v>3211</v>
      </c>
      <c r="D19" s="1309"/>
      <c r="E19" s="1026">
        <f>'11. Notes Follow-up'!M16</f>
        <v>0</v>
      </c>
      <c r="F19" s="1054"/>
      <c r="G19" s="1054"/>
      <c r="H19" s="1054"/>
      <c r="I19" s="1054"/>
      <c r="J19" s="1054"/>
    </row>
    <row r="20" spans="2:10" ht="17.25" customHeight="1" outlineLevel="1">
      <c r="B20" s="1310" t="s">
        <v>561</v>
      </c>
      <c r="C20" s="1311" t="s">
        <v>1492</v>
      </c>
      <c r="D20" s="1312"/>
      <c r="E20" s="1313">
        <f>ROUNDDOWN(IF(Cover!F50="YES",'08. Amortisation Calculation'!E19,MIN('08. Amortisation Calculation'!E17,'08. Amortisation Calculation'!E18)),2)</f>
        <v>0</v>
      </c>
      <c r="F20" s="2121"/>
      <c r="G20" s="2121"/>
      <c r="H20" s="2121"/>
      <c r="I20" s="2121"/>
      <c r="J20" s="2121"/>
    </row>
    <row r="21" spans="2:10" ht="15.75" customHeight="1" outlineLevel="1">
      <c r="B21" s="1304"/>
      <c r="C21" s="1054"/>
      <c r="D21" s="1054"/>
      <c r="E21" s="1054"/>
      <c r="F21" s="1054"/>
      <c r="G21" s="1054"/>
      <c r="H21" s="1054"/>
      <c r="I21" s="1054"/>
      <c r="J21" s="1054"/>
    </row>
    <row r="22" spans="2:10" ht="16.5" customHeight="1" outlineLevel="1">
      <c r="B22" s="1305" t="s">
        <v>3208</v>
      </c>
      <c r="C22" s="1305"/>
      <c r="D22" s="1305"/>
      <c r="E22" s="1306" t="str">
        <f>E16</f>
        <v>Euros</v>
      </c>
      <c r="F22" s="1054"/>
      <c r="G22" s="1054"/>
      <c r="H22" s="1054"/>
      <c r="I22" s="1054"/>
      <c r="J22" s="1054"/>
    </row>
    <row r="23" spans="2:10" ht="18" customHeight="1" outlineLevel="1">
      <c r="B23" s="2975" t="s">
        <v>444</v>
      </c>
      <c r="C23" s="1307" t="s">
        <v>563</v>
      </c>
      <c r="D23" s="1308"/>
      <c r="E23" s="1026">
        <f>'11. Notes Follow-up'!U16</f>
        <v>0</v>
      </c>
      <c r="F23" s="1054"/>
      <c r="G23" s="1054"/>
      <c r="H23" s="1054"/>
      <c r="I23" s="1054"/>
      <c r="J23" s="1054"/>
    </row>
    <row r="24" spans="2:10" ht="18" customHeight="1" outlineLevel="1">
      <c r="B24" s="2975"/>
      <c r="C24" s="1307" t="s">
        <v>1354</v>
      </c>
      <c r="D24" s="1308"/>
      <c r="E24" s="1026">
        <f>'14. Priority of Payments '!I77</f>
        <v>315.87999997660518</v>
      </c>
      <c r="F24" s="2121"/>
      <c r="G24" s="2121"/>
      <c r="H24" s="2121"/>
      <c r="I24" s="2121"/>
      <c r="J24" s="2121"/>
    </row>
    <row r="25" spans="2:10" ht="18" customHeight="1" outlineLevel="1">
      <c r="B25" s="17" t="s">
        <v>447</v>
      </c>
      <c r="C25" s="1307" t="s">
        <v>3212</v>
      </c>
      <c r="D25" s="1309"/>
      <c r="E25" s="1026">
        <f>'11. Notes Follow-up'!U16</f>
        <v>0</v>
      </c>
      <c r="F25" s="1054"/>
      <c r="G25" s="1054"/>
      <c r="H25" s="1054"/>
      <c r="I25" s="1054"/>
      <c r="J25" s="1054"/>
    </row>
    <row r="26" spans="2:10" ht="17.25" customHeight="1" outlineLevel="1">
      <c r="B26" s="1310" t="s">
        <v>1593</v>
      </c>
      <c r="C26" s="1311" t="s">
        <v>3208</v>
      </c>
      <c r="D26" s="1312"/>
      <c r="E26" s="1313">
        <f>ROUNDDOWN(IF(Cover!F50="YES",'08. Amortisation Calculation'!E25,MIN('08. Amortisation Calculation'!E23,'08. Amortisation Calculation'!E24)),2)</f>
        <v>0</v>
      </c>
      <c r="F26" s="1054"/>
      <c r="G26" s="1054"/>
      <c r="H26" s="1054"/>
      <c r="I26" s="1054"/>
      <c r="J26" s="1054"/>
    </row>
    <row r="27" spans="2:10" ht="15.75" customHeight="1" outlineLevel="1">
      <c r="F27" s="1054"/>
      <c r="G27" s="1054"/>
      <c r="H27" s="1054"/>
      <c r="I27" s="1054"/>
      <c r="J27" s="1054"/>
    </row>
    <row r="28" spans="2:10" ht="16.5" customHeight="1" outlineLevel="1">
      <c r="B28" s="1305" t="s">
        <v>1493</v>
      </c>
      <c r="C28" s="1305"/>
      <c r="D28" s="1305"/>
      <c r="E28" s="1306" t="str">
        <f>E22</f>
        <v>Euros</v>
      </c>
      <c r="F28" s="1054"/>
      <c r="G28" s="1054"/>
      <c r="H28" s="1054"/>
      <c r="I28" s="1054"/>
      <c r="J28" s="1054"/>
    </row>
    <row r="29" spans="2:10" ht="18" customHeight="1" outlineLevel="1">
      <c r="B29" s="2975" t="s">
        <v>449</v>
      </c>
      <c r="C29" s="1307" t="s">
        <v>565</v>
      </c>
      <c r="D29" s="1308"/>
      <c r="E29" s="1026">
        <f>+'11. Notes Follow-up'!AC16</f>
        <v>0</v>
      </c>
      <c r="F29" s="1054"/>
      <c r="G29" s="1054"/>
      <c r="H29" s="1054"/>
      <c r="I29" s="1054"/>
      <c r="J29" s="1054"/>
    </row>
    <row r="30" spans="2:10" ht="18" customHeight="1" outlineLevel="1">
      <c r="B30" s="2975"/>
      <c r="C30" s="1307" t="s">
        <v>1363</v>
      </c>
      <c r="D30" s="1308"/>
      <c r="E30" s="1026">
        <f>'14. Priority of Payments '!I78</f>
        <v>315.87999997660518</v>
      </c>
      <c r="F30" s="1054"/>
      <c r="G30" s="1054"/>
      <c r="H30" s="1054"/>
      <c r="I30" s="1054"/>
      <c r="J30" s="1054"/>
    </row>
    <row r="31" spans="2:10" ht="18" customHeight="1" outlineLevel="1">
      <c r="B31" s="17" t="s">
        <v>451</v>
      </c>
      <c r="C31" s="1307" t="s">
        <v>3213</v>
      </c>
      <c r="D31" s="1309"/>
      <c r="E31" s="1026">
        <f>'11. Notes Follow-up'!AC16</f>
        <v>0</v>
      </c>
      <c r="F31" s="1054"/>
      <c r="G31" s="1054"/>
      <c r="H31" s="1054"/>
      <c r="I31" s="1054"/>
      <c r="J31" s="1054"/>
    </row>
    <row r="32" spans="2:10" ht="17.25" customHeight="1" outlineLevel="1">
      <c r="B32" s="1310" t="s">
        <v>1594</v>
      </c>
      <c r="C32" s="1311" t="s">
        <v>1493</v>
      </c>
      <c r="D32" s="1312"/>
      <c r="E32" s="1313">
        <f>ROUNDDOWN(IF(Cover!F50="YES",'08. Amortisation Calculation'!E31,MIN('08. Amortisation Calculation'!E29,'08. Amortisation Calculation'!E30)),2)</f>
        <v>0</v>
      </c>
      <c r="F32" s="1054"/>
      <c r="G32" s="1054"/>
      <c r="H32" s="1054"/>
      <c r="I32" s="1054"/>
      <c r="J32" s="1054"/>
    </row>
    <row r="33" spans="2:10" ht="15.75" customHeight="1" outlineLevel="1">
      <c r="F33" s="1054"/>
      <c r="G33" s="1054"/>
      <c r="H33" s="1054"/>
      <c r="I33" s="1054"/>
      <c r="J33" s="1054"/>
    </row>
    <row r="34" spans="2:10">
      <c r="B34" s="1305" t="s">
        <v>559</v>
      </c>
      <c r="C34" s="1305"/>
      <c r="D34" s="1305"/>
      <c r="E34" s="1306" t="s">
        <v>555</v>
      </c>
    </row>
    <row r="35" spans="2:10">
      <c r="B35" s="2092"/>
      <c r="C35" s="1307" t="s">
        <v>1491</v>
      </c>
      <c r="D35" s="1308"/>
      <c r="E35" s="1026">
        <f>E14</f>
        <v>0</v>
      </c>
    </row>
    <row r="36" spans="2:10">
      <c r="B36" s="2092"/>
      <c r="C36" s="1307" t="s">
        <v>3214</v>
      </c>
      <c r="D36" s="1308"/>
      <c r="E36" s="1026">
        <f>'11. Notes Follow-up'!D16</f>
        <v>7755</v>
      </c>
    </row>
    <row r="37" spans="2:10">
      <c r="B37" s="17"/>
      <c r="C37" s="1307" t="s">
        <v>3218</v>
      </c>
      <c r="D37" s="1309"/>
      <c r="E37" s="1026">
        <f>E35-E38</f>
        <v>0</v>
      </c>
    </row>
    <row r="38" spans="2:10">
      <c r="B38" s="1310"/>
      <c r="C38" s="1311" t="s">
        <v>559</v>
      </c>
      <c r="D38" s="1312"/>
      <c r="E38" s="1313">
        <f>ROUNDDOWN(E35/E36,2)*E36</f>
        <v>0</v>
      </c>
    </row>
    <row r="39" spans="2:10" ht="19.5">
      <c r="B39" s="1304"/>
      <c r="C39" s="1054"/>
      <c r="D39" s="1054"/>
      <c r="E39" s="1054"/>
    </row>
    <row r="40" spans="2:10">
      <c r="B40" s="1305" t="s">
        <v>562</v>
      </c>
      <c r="C40" s="1305"/>
      <c r="D40" s="1305"/>
      <c r="E40" s="1306" t="s">
        <v>555</v>
      </c>
    </row>
    <row r="41" spans="2:10">
      <c r="B41" s="2092"/>
      <c r="C41" s="1307" t="s">
        <v>1492</v>
      </c>
      <c r="D41" s="1308"/>
      <c r="E41" s="1026">
        <f>E20</f>
        <v>0</v>
      </c>
    </row>
    <row r="42" spans="2:10">
      <c r="B42" s="2092"/>
      <c r="C42" s="1307" t="s">
        <v>3215</v>
      </c>
      <c r="D42" s="1308"/>
      <c r="E42" s="1026">
        <f>'11. Notes Follow-up'!L16</f>
        <v>517</v>
      </c>
    </row>
    <row r="43" spans="2:10">
      <c r="B43" s="17"/>
      <c r="C43" s="1307" t="s">
        <v>3211</v>
      </c>
      <c r="D43" s="1309"/>
      <c r="E43" s="1026">
        <f>E41-E44</f>
        <v>0</v>
      </c>
    </row>
    <row r="44" spans="2:10">
      <c r="B44" s="1310"/>
      <c r="C44" s="1311" t="s">
        <v>562</v>
      </c>
      <c r="D44" s="1312"/>
      <c r="E44" s="1313">
        <f>ROUNDDOWN(E41/E42,2)*E42</f>
        <v>0</v>
      </c>
    </row>
    <row r="45" spans="2:10" ht="19.5">
      <c r="B45" s="1304"/>
      <c r="C45" s="1054"/>
      <c r="D45" s="1054"/>
      <c r="E45" s="1054"/>
    </row>
    <row r="46" spans="2:10">
      <c r="B46" s="1305" t="s">
        <v>564</v>
      </c>
      <c r="C46" s="1305"/>
      <c r="D46" s="1305"/>
      <c r="E46" s="1306" t="str">
        <f>E40</f>
        <v>Euros</v>
      </c>
    </row>
    <row r="47" spans="2:10">
      <c r="B47" s="2092"/>
      <c r="C47" s="1307" t="s">
        <v>3208</v>
      </c>
      <c r="D47" s="1308"/>
      <c r="E47" s="1026">
        <f>E26</f>
        <v>0</v>
      </c>
    </row>
    <row r="48" spans="2:10">
      <c r="B48" s="2092"/>
      <c r="C48" s="1307" t="s">
        <v>3217</v>
      </c>
      <c r="D48" s="1308"/>
      <c r="E48" s="1026">
        <f>'11. Notes Follow-up'!T16</f>
        <v>564</v>
      </c>
    </row>
    <row r="49" spans="2:5">
      <c r="B49" s="17"/>
      <c r="C49" s="1307" t="s">
        <v>3212</v>
      </c>
      <c r="D49" s="1309"/>
      <c r="E49" s="1026">
        <f>E47-E50</f>
        <v>0</v>
      </c>
    </row>
    <row r="50" spans="2:5">
      <c r="B50" s="1310"/>
      <c r="C50" s="1311" t="s">
        <v>564</v>
      </c>
      <c r="D50" s="1312"/>
      <c r="E50" s="1313">
        <f>ROUNDDOWN(E47/E48,2)*E48</f>
        <v>0</v>
      </c>
    </row>
    <row r="52" spans="2:5">
      <c r="B52" s="1305" t="s">
        <v>566</v>
      </c>
      <c r="C52" s="1305"/>
      <c r="D52" s="1305"/>
      <c r="E52" s="1306" t="str">
        <f>E46</f>
        <v>Euros</v>
      </c>
    </row>
    <row r="53" spans="2:5">
      <c r="B53" s="2092"/>
      <c r="C53" s="1307" t="s">
        <v>1493</v>
      </c>
      <c r="D53" s="1308"/>
      <c r="E53" s="1026">
        <f>E32</f>
        <v>0</v>
      </c>
    </row>
    <row r="54" spans="2:5">
      <c r="B54" s="2092"/>
      <c r="C54" s="1307" t="s">
        <v>3216</v>
      </c>
      <c r="D54" s="1308"/>
      <c r="E54" s="1026">
        <f>'11. Notes Follow-up'!AB16</f>
        <v>564</v>
      </c>
    </row>
    <row r="55" spans="2:5">
      <c r="B55" s="17"/>
      <c r="C55" s="1307" t="s">
        <v>3213</v>
      </c>
      <c r="D55" s="1309"/>
      <c r="E55" s="1026">
        <f>E53-E56</f>
        <v>0</v>
      </c>
    </row>
    <row r="56" spans="2:5">
      <c r="B56" s="1310"/>
      <c r="C56" s="1311" t="s">
        <v>566</v>
      </c>
      <c r="D56" s="1312"/>
      <c r="E56" s="1313">
        <f>ROUNDDOWN(E53/E54,2)*E54</f>
        <v>0</v>
      </c>
    </row>
  </sheetData>
  <mergeCells count="4">
    <mergeCell ref="B11:B12"/>
    <mergeCell ref="B17:B18"/>
    <mergeCell ref="B23:B24"/>
    <mergeCell ref="B29:B30"/>
  </mergeCells>
  <pageMargins left="0.7" right="0.7" top="0.75" bottom="0.75" header="0.3" footer="0.3"/>
  <pageSetup paperSize="9" scale="50"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8523CE-C08C-41D6-B863-D9DA5B551111}">
  <sheetPr>
    <tabColor theme="6" tint="0.39997558519241921"/>
  </sheetPr>
  <dimension ref="A2:AB501"/>
  <sheetViews>
    <sheetView showGridLines="0" topLeftCell="L1" workbookViewId="0">
      <selection activeCell="J14" sqref="J14"/>
    </sheetView>
  </sheetViews>
  <sheetFormatPr baseColWidth="10" defaultColWidth="11.42578125" defaultRowHeight="15"/>
  <cols>
    <col min="1" max="1" width="2.7109375" customWidth="1"/>
    <col min="2" max="2" width="16.140625" customWidth="1"/>
    <col min="3" max="3" width="16.42578125" customWidth="1"/>
    <col min="4" max="4" width="14.85546875" customWidth="1"/>
    <col min="5" max="6" width="15.7109375" customWidth="1"/>
    <col min="7" max="7" width="17" customWidth="1"/>
    <col min="8" max="8" width="20.140625" customWidth="1"/>
    <col min="9" max="9" width="14.140625" bestFit="1" customWidth="1"/>
    <col min="10" max="10" width="14.7109375" customWidth="1"/>
    <col min="11" max="11" width="18.7109375" customWidth="1"/>
    <col min="12" max="12" width="17.7109375" style="2502" customWidth="1"/>
    <col min="13" max="13" width="20.7109375" customWidth="1"/>
    <col min="16" max="17" width="22" customWidth="1"/>
    <col min="18" max="18" width="16.7109375" customWidth="1"/>
    <col min="19" max="19" width="14.85546875" customWidth="1"/>
    <col min="20" max="20" width="13.85546875" bestFit="1" customWidth="1"/>
    <col min="21" max="21" width="20.28515625" customWidth="1"/>
    <col min="22" max="22" width="23.5703125" customWidth="1"/>
    <col min="23" max="23" width="14.5703125" bestFit="1" customWidth="1"/>
    <col min="25" max="25" width="12.5703125" bestFit="1" customWidth="1"/>
    <col min="26" max="26" width="19.28515625" customWidth="1"/>
    <col min="28" max="28" width="24.85546875" customWidth="1"/>
  </cols>
  <sheetData>
    <row r="2" spans="1:28" s="827" customFormat="1" ht="15" customHeight="1">
      <c r="A2" s="1830"/>
      <c r="B2" s="2538"/>
      <c r="C2" s="2537"/>
      <c r="D2" s="2537"/>
      <c r="E2" s="2537"/>
      <c r="F2" s="2537"/>
      <c r="G2" s="2537"/>
      <c r="H2" s="2537"/>
      <c r="I2" s="2535"/>
      <c r="J2" s="2535"/>
      <c r="K2" s="2535"/>
      <c r="L2" s="2536"/>
      <c r="M2" s="2535"/>
      <c r="N2" s="2535"/>
      <c r="O2" s="2535"/>
      <c r="P2" s="2535"/>
      <c r="Q2" s="2535"/>
      <c r="R2" s="2534"/>
    </row>
    <row r="3" spans="1:28" s="827" customFormat="1" ht="15" customHeight="1">
      <c r="A3" s="1830"/>
      <c r="B3" s="2533"/>
      <c r="C3" s="1012"/>
      <c r="D3" s="1012"/>
      <c r="H3" s="1012"/>
      <c r="L3" s="2532"/>
      <c r="P3" s="2531" t="s">
        <v>322</v>
      </c>
      <c r="Q3" s="2530">
        <f>Cover!F37</f>
        <v>45626</v>
      </c>
      <c r="R3" s="2529"/>
    </row>
    <row r="4" spans="1:28" s="827" customFormat="1" ht="15" customHeight="1">
      <c r="A4" s="1830"/>
      <c r="B4" s="2533"/>
      <c r="C4" s="1012"/>
      <c r="D4" s="1012"/>
      <c r="H4" s="1012"/>
      <c r="L4" s="2532"/>
      <c r="P4" s="2531" t="s">
        <v>324</v>
      </c>
      <c r="Q4" s="2530" t="e">
        <f>Cover!F39</f>
        <v>#N/A</v>
      </c>
      <c r="R4" s="2529"/>
    </row>
    <row r="5" spans="1:28" s="827" customFormat="1" ht="15" customHeight="1">
      <c r="A5" s="1830"/>
      <c r="B5" s="2533"/>
      <c r="C5" s="1012"/>
      <c r="D5" s="1012"/>
      <c r="H5" s="1012"/>
      <c r="L5" s="2532"/>
      <c r="P5" s="2531" t="s">
        <v>325</v>
      </c>
      <c r="Q5" s="2530">
        <f>PaymentDate</f>
        <v>45645</v>
      </c>
      <c r="R5" s="2529"/>
    </row>
    <row r="6" spans="1:28" s="827" customFormat="1" ht="15" customHeight="1">
      <c r="A6" s="1830"/>
      <c r="B6" s="2528"/>
      <c r="C6" s="2527"/>
      <c r="D6" s="2527"/>
      <c r="E6" s="2527"/>
      <c r="F6" s="2527"/>
      <c r="G6" s="2527"/>
      <c r="H6" s="2527"/>
      <c r="I6" s="2525"/>
      <c r="J6" s="2525"/>
      <c r="K6" s="2525"/>
      <c r="L6" s="2526"/>
      <c r="M6" s="2525"/>
      <c r="N6" s="2525"/>
      <c r="O6" s="2525"/>
      <c r="P6" s="2525"/>
      <c r="Q6" s="2525"/>
      <c r="R6" s="2524"/>
    </row>
    <row r="7" spans="1:28" ht="13.5" customHeight="1"/>
    <row r="8" spans="1:28" ht="23.25" thickBot="1">
      <c r="B8" s="1039" t="s">
        <v>1395</v>
      </c>
      <c r="C8" s="1040"/>
      <c r="D8" s="1041"/>
      <c r="E8" s="1042"/>
      <c r="F8" s="1042"/>
    </row>
    <row r="9" spans="1:28" ht="15.75" thickTop="1"/>
    <row r="11" spans="1:28" ht="18">
      <c r="B11" s="2523" t="s">
        <v>1396</v>
      </c>
      <c r="C11" s="2522"/>
      <c r="D11" s="2522"/>
      <c r="E11" s="2522"/>
      <c r="F11" s="2522"/>
      <c r="G11" s="2520"/>
      <c r="H11" s="2520"/>
      <c r="I11" s="2520"/>
      <c r="J11" s="2520"/>
      <c r="K11" s="2520"/>
      <c r="L11" s="2521"/>
      <c r="M11" s="2520"/>
      <c r="N11" s="2520"/>
      <c r="O11" s="2520"/>
      <c r="P11" s="2520"/>
      <c r="Q11" s="2520"/>
      <c r="R11" s="2520"/>
      <c r="S11" s="2520"/>
      <c r="T11" s="2520"/>
      <c r="U11" s="2520"/>
      <c r="V11" s="2520"/>
      <c r="W11" s="2520"/>
      <c r="X11" s="2520"/>
      <c r="Y11" s="2520"/>
      <c r="Z11" s="2520"/>
    </row>
    <row r="12" spans="1:28" ht="18">
      <c r="B12" s="2000"/>
      <c r="C12" s="2014"/>
      <c r="D12" s="2001"/>
      <c r="E12" s="2001"/>
      <c r="F12" s="2001"/>
      <c r="G12" s="2519"/>
      <c r="H12" s="2002"/>
      <c r="I12" s="2002"/>
      <c r="J12" s="2002"/>
      <c r="K12" s="2002"/>
      <c r="L12" s="2518"/>
      <c r="M12" s="2002"/>
      <c r="N12" s="2002"/>
      <c r="O12" s="2002"/>
      <c r="P12" s="2002"/>
      <c r="Q12" s="2002"/>
      <c r="R12" s="2002"/>
      <c r="S12" s="2002"/>
      <c r="T12" s="2002"/>
      <c r="U12" s="2002"/>
      <c r="V12" s="2002"/>
      <c r="W12" s="2002"/>
      <c r="X12" s="2002"/>
      <c r="Y12" s="2002"/>
      <c r="Z12" s="2002"/>
    </row>
    <row r="13" spans="1:28" ht="39.75" customHeight="1">
      <c r="B13" s="911"/>
      <c r="C13" s="2517" t="s">
        <v>1688</v>
      </c>
      <c r="D13" s="2517" t="s">
        <v>1397</v>
      </c>
      <c r="G13" s="2515" t="s">
        <v>1446</v>
      </c>
      <c r="H13" s="2514"/>
      <c r="I13" s="2513" t="s">
        <v>1444</v>
      </c>
      <c r="J13" s="2513" t="s">
        <v>1445</v>
      </c>
      <c r="K13" s="1075" t="str">
        <f>IF(K15&lt;&gt;0,"WARNING : SHORTFALL","OK")</f>
        <v>OK</v>
      </c>
      <c r="L13" s="2516" t="s">
        <v>1451</v>
      </c>
      <c r="M13" s="2511"/>
      <c r="N13" s="2510" t="s">
        <v>1444</v>
      </c>
      <c r="O13" s="2510" t="s">
        <v>1445</v>
      </c>
      <c r="P13" s="1075" t="str">
        <f>IF(P15&lt;&gt;0,"WARNING : SHORTFALL","OK")</f>
        <v>OK</v>
      </c>
      <c r="Q13" s="2515" t="s">
        <v>1456</v>
      </c>
      <c r="R13" s="2514"/>
      <c r="S13" s="2513" t="s">
        <v>1444</v>
      </c>
      <c r="T13" s="2513" t="s">
        <v>1445</v>
      </c>
      <c r="U13" s="1075" t="str">
        <f>IF(U15&lt;&gt;0,"WARNING : SHORTFALL","OK")</f>
        <v>OK</v>
      </c>
      <c r="V13" s="2512" t="s">
        <v>1461</v>
      </c>
      <c r="W13" s="2511"/>
      <c r="X13" s="2510" t="s">
        <v>1444</v>
      </c>
      <c r="Y13" s="2510" t="s">
        <v>1445</v>
      </c>
      <c r="Z13" s="1075" t="str">
        <f>IF(Z15&lt;&gt;0,"WARNING : SHORTFALL","OK")</f>
        <v>OK</v>
      </c>
    </row>
    <row r="14" spans="1:28" s="3" customFormat="1" ht="63.75">
      <c r="B14" s="2508" t="s">
        <v>325</v>
      </c>
      <c r="C14" s="2508" t="s">
        <v>2637</v>
      </c>
      <c r="D14" s="2508" t="s">
        <v>1443</v>
      </c>
      <c r="E14" s="2508" t="s">
        <v>1396</v>
      </c>
      <c r="F14" s="2508" t="s">
        <v>2760</v>
      </c>
      <c r="G14" s="2508" t="s">
        <v>1448</v>
      </c>
      <c r="H14" s="2508" t="s">
        <v>1447</v>
      </c>
      <c r="I14" s="2508" t="s">
        <v>1449</v>
      </c>
      <c r="J14" s="2508" t="s">
        <v>1449</v>
      </c>
      <c r="K14" s="2508" t="s">
        <v>1450</v>
      </c>
      <c r="L14" s="2509" t="s">
        <v>1453</v>
      </c>
      <c r="M14" s="2508" t="s">
        <v>1452</v>
      </c>
      <c r="N14" s="2508" t="s">
        <v>1454</v>
      </c>
      <c r="O14" s="2508" t="s">
        <v>1454</v>
      </c>
      <c r="P14" s="2508" t="s">
        <v>1455</v>
      </c>
      <c r="Q14" s="2508" t="s">
        <v>1458</v>
      </c>
      <c r="R14" s="2508" t="s">
        <v>1457</v>
      </c>
      <c r="S14" s="2508" t="s">
        <v>1459</v>
      </c>
      <c r="T14" s="2508" t="s">
        <v>1459</v>
      </c>
      <c r="U14" s="2508" t="s">
        <v>1460</v>
      </c>
      <c r="V14" s="2508" t="s">
        <v>1463</v>
      </c>
      <c r="W14" s="2508" t="s">
        <v>1462</v>
      </c>
      <c r="X14" s="2508" t="s">
        <v>1464</v>
      </c>
      <c r="Y14" s="2508" t="s">
        <v>1464</v>
      </c>
      <c r="Z14" s="2508" t="s">
        <v>1465</v>
      </c>
      <c r="AB14"/>
    </row>
    <row r="15" spans="1:28" s="1820" customFormat="1" ht="26.25" customHeight="1">
      <c r="B15" s="2507">
        <f>Cover!F41</f>
        <v>45645</v>
      </c>
      <c r="C15" s="2506">
        <f>'20. Historical Assets'!K11</f>
        <v>0</v>
      </c>
      <c r="D15" s="2506">
        <v>0</v>
      </c>
      <c r="E15" s="2506">
        <f>SUM(C15:D15)</f>
        <v>0</v>
      </c>
      <c r="F15" s="2506">
        <f>K15+P15+U15+Z15</f>
        <v>0</v>
      </c>
      <c r="G15" s="2506">
        <f>'14. Priority of Payments '!I51</f>
        <v>0</v>
      </c>
      <c r="H15" s="2506" t="str">
        <f>K16</f>
        <v/>
      </c>
      <c r="I15" s="2506">
        <f>E15</f>
        <v>0</v>
      </c>
      <c r="J15" s="2506">
        <f>IF(G15&lt;I15,G15,I15)</f>
        <v>0</v>
      </c>
      <c r="K15" s="2506">
        <f>IF(J15-I15&gt;=0,0,J15-I15)</f>
        <v>0</v>
      </c>
      <c r="L15" s="2506">
        <f>'14. Priority of Payments '!I50</f>
        <v>0</v>
      </c>
      <c r="M15" s="2506" t="str">
        <f>P16</f>
        <v/>
      </c>
      <c r="N15" s="2506">
        <f>IF(K15&lt;=0,0,K15)</f>
        <v>0</v>
      </c>
      <c r="O15" s="2506">
        <f>IF(L15&lt;N15,L15,N15)</f>
        <v>0</v>
      </c>
      <c r="P15" s="2506">
        <f>IF(O15-N15&gt;=0,0,O15-N15)</f>
        <v>0</v>
      </c>
      <c r="Q15" s="2506">
        <f>'14. Priority of Payments '!I47</f>
        <v>0</v>
      </c>
      <c r="R15" s="2506" t="str">
        <f>U16</f>
        <v/>
      </c>
      <c r="S15" s="2506">
        <f>IF(I15&gt;0,IF(K15&lt;=0,0,K15),0)</f>
        <v>0</v>
      </c>
      <c r="T15" s="2506">
        <f>IF(Q15&lt;S15,Q15,S15)</f>
        <v>0</v>
      </c>
      <c r="U15" s="2506">
        <f>IF(T15-S15&gt;=0,0,T15-S15)</f>
        <v>0</v>
      </c>
      <c r="V15" s="2506">
        <f>'14. Priority of Payments '!I44</f>
        <v>0</v>
      </c>
      <c r="W15" s="2506" t="str">
        <f>Z16</f>
        <v/>
      </c>
      <c r="X15" s="2506">
        <f>IF(U15&lt;=0,0,X15)</f>
        <v>0</v>
      </c>
      <c r="Y15" s="2506">
        <f>IF(V15&lt;X15,V15,X15)</f>
        <v>0</v>
      </c>
      <c r="Z15" s="2506">
        <f>IF(Y15-X15&gt;=0,0,Y15-X15)</f>
        <v>0</v>
      </c>
      <c r="AB15"/>
    </row>
    <row r="16" spans="1:28" s="2503" customFormat="1">
      <c r="B16" s="2505" t="str">
        <f>IF(INPUT_OUTPUT!C4="","",INPUT_OUTPUT!EP4)</f>
        <v/>
      </c>
      <c r="C16" s="2504" t="str">
        <f>IF(INPUT_OUTPUT!EP4="","",INPUT_OUTPUT!EP4)</f>
        <v/>
      </c>
      <c r="D16" s="2504" t="str">
        <f>IF(INPUT_OUTPUT!EQ4="","",INPUT_OUTPUT!EQ4)</f>
        <v/>
      </c>
      <c r="E16" s="2504" t="str">
        <f>IF(INPUT_OUTPUT!ER4="","",INPUT_OUTPUT!ER4)</f>
        <v/>
      </c>
      <c r="F16" s="2504" t="str">
        <f>IF(INPUT_OUTPUT!ES4="","",INPUT_OUTPUT!ES4)</f>
        <v/>
      </c>
      <c r="G16" s="2504" t="str">
        <f>IF(INPUT_OUTPUT!ET4="","",INPUT_OUTPUT!ET4)</f>
        <v/>
      </c>
      <c r="H16" s="2504" t="str">
        <f>IF(INPUT_OUTPUT!EU4="","",INPUT_OUTPUT!EU4)</f>
        <v/>
      </c>
      <c r="I16" s="2504" t="str">
        <f>IF(INPUT_OUTPUT!EV4="","",INPUT_OUTPUT!EV4)</f>
        <v/>
      </c>
      <c r="J16" s="2504" t="str">
        <f>IF(INPUT_OUTPUT!EW4="","",INPUT_OUTPUT!EW4)</f>
        <v/>
      </c>
      <c r="K16" s="2504" t="str">
        <f>IF(INPUT_OUTPUT!EX4="","",INPUT_OUTPUT!EX4)</f>
        <v/>
      </c>
      <c r="L16" s="2504" t="str">
        <f>IF(INPUT_OUTPUT!EY4="","",INPUT_OUTPUT!EY4)</f>
        <v/>
      </c>
      <c r="M16" s="2504" t="str">
        <f>IF(INPUT_OUTPUT!EZ4="","",INPUT_OUTPUT!EZ4)</f>
        <v/>
      </c>
      <c r="N16" s="2504" t="str">
        <f>IF(INPUT_OUTPUT!FA4="","",INPUT_OUTPUT!FA4)</f>
        <v/>
      </c>
      <c r="O16" s="2504" t="str">
        <f>IF(INPUT_OUTPUT!FB4="","",INPUT_OUTPUT!FB4)</f>
        <v/>
      </c>
      <c r="P16" s="2504" t="str">
        <f>IF(INPUT_OUTPUT!FC4="","",INPUT_OUTPUT!FC4)</f>
        <v/>
      </c>
      <c r="Q16" s="2504" t="str">
        <f>IF(INPUT_OUTPUT!FD4="","",INPUT_OUTPUT!FD4)</f>
        <v/>
      </c>
      <c r="R16" s="2504" t="str">
        <f>IF(INPUT_OUTPUT!FE4="","",INPUT_OUTPUT!FE4)</f>
        <v/>
      </c>
      <c r="S16" s="2504" t="str">
        <f>IF(INPUT_OUTPUT!FF4="","",INPUT_OUTPUT!FF4)</f>
        <v/>
      </c>
      <c r="T16" s="2504" t="str">
        <f>IF(INPUT_OUTPUT!FG4="","",INPUT_OUTPUT!FG4)</f>
        <v/>
      </c>
      <c r="U16" s="2504" t="str">
        <f>IF(INPUT_OUTPUT!FH4="","",INPUT_OUTPUT!FH4)</f>
        <v/>
      </c>
      <c r="V16" s="2504" t="str">
        <f>IF(INPUT_OUTPUT!FI4="","",INPUT_OUTPUT!FI4)</f>
        <v/>
      </c>
      <c r="W16" s="2504" t="str">
        <f>IF(INPUT_OUTPUT!FJ4="","",INPUT_OUTPUT!FJ4)</f>
        <v/>
      </c>
      <c r="X16" s="2504" t="str">
        <f>IF(INPUT_OUTPUT!FK4="","",INPUT_OUTPUT!FK4)</f>
        <v/>
      </c>
      <c r="Y16" s="2504" t="str">
        <f>IF(INPUT_OUTPUT!FL4="","",INPUT_OUTPUT!FL4)</f>
        <v/>
      </c>
      <c r="Z16" s="2504" t="str">
        <f>IF(INPUT_OUTPUT!FM4="","",INPUT_OUTPUT!FM4)</f>
        <v/>
      </c>
      <c r="AB16"/>
    </row>
    <row r="17" spans="2:28" s="2503" customFormat="1">
      <c r="B17" s="2505" t="str">
        <f>IF(INPUT_OUTPUT!C5="","",INPUT_OUTPUT!EP5)</f>
        <v/>
      </c>
      <c r="C17" s="2504" t="str">
        <f>IF(INPUT_OUTPUT!EP5="","",INPUT_OUTPUT!EP5)</f>
        <v/>
      </c>
      <c r="D17" s="2504" t="str">
        <f>IF(INPUT_OUTPUT!EQ5="","",INPUT_OUTPUT!EQ5)</f>
        <v/>
      </c>
      <c r="E17" s="2504" t="str">
        <f>IF(INPUT_OUTPUT!ER5="","",INPUT_OUTPUT!ER5)</f>
        <v/>
      </c>
      <c r="F17" s="2504" t="str">
        <f>IF(INPUT_OUTPUT!ES5="","",INPUT_OUTPUT!ES5)</f>
        <v/>
      </c>
      <c r="G17" s="2504" t="str">
        <f>IF(INPUT_OUTPUT!ET5="","",INPUT_OUTPUT!ET5)</f>
        <v/>
      </c>
      <c r="H17" s="2504" t="str">
        <f>IF(INPUT_OUTPUT!EU5="","",INPUT_OUTPUT!EU5)</f>
        <v/>
      </c>
      <c r="I17" s="2504" t="str">
        <f>IF(INPUT_OUTPUT!EV5="","",INPUT_OUTPUT!EV5)</f>
        <v/>
      </c>
      <c r="J17" s="2504" t="str">
        <f>IF(INPUT_OUTPUT!EW5="","",INPUT_OUTPUT!EW5)</f>
        <v/>
      </c>
      <c r="K17" s="2504" t="str">
        <f>IF(INPUT_OUTPUT!EX5="","",INPUT_OUTPUT!EX5)</f>
        <v/>
      </c>
      <c r="L17" s="2504" t="str">
        <f>IF(INPUT_OUTPUT!EY5="","",INPUT_OUTPUT!EY5)</f>
        <v/>
      </c>
      <c r="M17" s="2504" t="str">
        <f>IF(INPUT_OUTPUT!EZ5="","",INPUT_OUTPUT!EZ5)</f>
        <v/>
      </c>
      <c r="N17" s="2504" t="str">
        <f>IF(INPUT_OUTPUT!FA5="","",INPUT_OUTPUT!FA5)</f>
        <v/>
      </c>
      <c r="O17" s="2504" t="str">
        <f>IF(INPUT_OUTPUT!FB5="","",INPUT_OUTPUT!FB5)</f>
        <v/>
      </c>
      <c r="P17" s="2504" t="str">
        <f>IF(INPUT_OUTPUT!FC5="","",INPUT_OUTPUT!FC5)</f>
        <v/>
      </c>
      <c r="Q17" s="2504" t="str">
        <f>IF(INPUT_OUTPUT!FD5="","",INPUT_OUTPUT!FD5)</f>
        <v/>
      </c>
      <c r="R17" s="2504" t="str">
        <f>IF(INPUT_OUTPUT!FE5="","",INPUT_OUTPUT!FE5)</f>
        <v/>
      </c>
      <c r="S17" s="2504" t="str">
        <f>IF(INPUT_OUTPUT!FF5="","",INPUT_OUTPUT!FF5)</f>
        <v/>
      </c>
      <c r="T17" s="2504" t="str">
        <f>IF(INPUT_OUTPUT!FG5="","",INPUT_OUTPUT!FG5)</f>
        <v/>
      </c>
      <c r="U17" s="2504" t="str">
        <f>IF(INPUT_OUTPUT!FH5="","",INPUT_OUTPUT!FH5)</f>
        <v/>
      </c>
      <c r="V17" s="2504" t="str">
        <f>IF(INPUT_OUTPUT!FI5="","",INPUT_OUTPUT!FI5)</f>
        <v/>
      </c>
      <c r="W17" s="2504" t="str">
        <f>IF(INPUT_OUTPUT!FJ5="","",INPUT_OUTPUT!FJ5)</f>
        <v/>
      </c>
      <c r="X17" s="2504" t="str">
        <f>IF(INPUT_OUTPUT!FK5="","",INPUT_OUTPUT!FK5)</f>
        <v/>
      </c>
      <c r="Y17" s="2504" t="str">
        <f>IF(INPUT_OUTPUT!FL5="","",INPUT_OUTPUT!FL5)</f>
        <v/>
      </c>
      <c r="Z17" s="2504" t="str">
        <f>IF(INPUT_OUTPUT!FM5="","",INPUT_OUTPUT!FM5)</f>
        <v/>
      </c>
      <c r="AB17"/>
    </row>
    <row r="18" spans="2:28" s="2503" customFormat="1">
      <c r="B18" s="2505" t="str">
        <f>IF(INPUT_OUTPUT!C6="","",INPUT_OUTPUT!EP6)</f>
        <v/>
      </c>
      <c r="C18" s="2504" t="str">
        <f>IF(INPUT_OUTPUT!EP6="","",INPUT_OUTPUT!EP6)</f>
        <v/>
      </c>
      <c r="D18" s="2504" t="str">
        <f>IF(INPUT_OUTPUT!EQ6="","",INPUT_OUTPUT!EQ6)</f>
        <v/>
      </c>
      <c r="E18" s="2504" t="str">
        <f>IF(INPUT_OUTPUT!ER6="","",INPUT_OUTPUT!ER6)</f>
        <v/>
      </c>
      <c r="F18" s="2504" t="str">
        <f>IF(INPUT_OUTPUT!ES6="","",INPUT_OUTPUT!ES6)</f>
        <v/>
      </c>
      <c r="G18" s="2504" t="str">
        <f>IF(INPUT_OUTPUT!ET6="","",INPUT_OUTPUT!ET6)</f>
        <v/>
      </c>
      <c r="H18" s="2504" t="str">
        <f>IF(INPUT_OUTPUT!EU6="","",INPUT_OUTPUT!EU6)</f>
        <v/>
      </c>
      <c r="I18" s="2504" t="str">
        <f>IF(INPUT_OUTPUT!EV6="","",INPUT_OUTPUT!EV6)</f>
        <v/>
      </c>
      <c r="J18" s="2504" t="str">
        <f>IF(INPUT_OUTPUT!EW6="","",INPUT_OUTPUT!EW6)</f>
        <v/>
      </c>
      <c r="K18" s="2504" t="str">
        <f>IF(INPUT_OUTPUT!EX6="","",INPUT_OUTPUT!EX6)</f>
        <v/>
      </c>
      <c r="L18" s="2504" t="str">
        <f>IF(INPUT_OUTPUT!EY6="","",INPUT_OUTPUT!EY6)</f>
        <v/>
      </c>
      <c r="M18" s="2504" t="str">
        <f>IF(INPUT_OUTPUT!EZ6="","",INPUT_OUTPUT!EZ6)</f>
        <v/>
      </c>
      <c r="N18" s="2504" t="str">
        <f>IF(INPUT_OUTPUT!FA6="","",INPUT_OUTPUT!FA6)</f>
        <v/>
      </c>
      <c r="O18" s="2504" t="str">
        <f>IF(INPUT_OUTPUT!FB6="","",INPUT_OUTPUT!FB6)</f>
        <v/>
      </c>
      <c r="P18" s="2504" t="str">
        <f>IF(INPUT_OUTPUT!FC6="","",INPUT_OUTPUT!FC6)</f>
        <v/>
      </c>
      <c r="Q18" s="2504" t="str">
        <f>IF(INPUT_OUTPUT!FD6="","",INPUT_OUTPUT!FD6)</f>
        <v/>
      </c>
      <c r="R18" s="2504" t="str">
        <f>IF(INPUT_OUTPUT!FE6="","",INPUT_OUTPUT!FE6)</f>
        <v/>
      </c>
      <c r="S18" s="2504" t="str">
        <f>IF(INPUT_OUTPUT!FF6="","",INPUT_OUTPUT!FF6)</f>
        <v/>
      </c>
      <c r="T18" s="2504" t="str">
        <f>IF(INPUT_OUTPUT!FG6="","",INPUT_OUTPUT!FG6)</f>
        <v/>
      </c>
      <c r="U18" s="2504" t="str">
        <f>IF(INPUT_OUTPUT!FH6="","",INPUT_OUTPUT!FH6)</f>
        <v/>
      </c>
      <c r="V18" s="2504" t="str">
        <f>IF(INPUT_OUTPUT!FI6="","",INPUT_OUTPUT!FI6)</f>
        <v/>
      </c>
      <c r="W18" s="2504" t="str">
        <f>IF(INPUT_OUTPUT!FJ6="","",INPUT_OUTPUT!FJ6)</f>
        <v/>
      </c>
      <c r="X18" s="2504" t="str">
        <f>IF(INPUT_OUTPUT!FK6="","",INPUT_OUTPUT!FK6)</f>
        <v/>
      </c>
      <c r="Y18" s="2504" t="str">
        <f>IF(INPUT_OUTPUT!FL6="","",INPUT_OUTPUT!FL6)</f>
        <v/>
      </c>
      <c r="Z18" s="2504" t="str">
        <f>IF(INPUT_OUTPUT!FM6="","",INPUT_OUTPUT!FM6)</f>
        <v/>
      </c>
      <c r="AB18"/>
    </row>
    <row r="19" spans="2:28" s="2503" customFormat="1">
      <c r="B19" s="2505" t="str">
        <f>IF(INPUT_OUTPUT!C7="","",INPUT_OUTPUT!EP7)</f>
        <v/>
      </c>
      <c r="C19" s="2504" t="str">
        <f>IF(INPUT_OUTPUT!EP7="","",INPUT_OUTPUT!EP7)</f>
        <v/>
      </c>
      <c r="D19" s="2504" t="str">
        <f>IF(INPUT_OUTPUT!EQ7="","",INPUT_OUTPUT!EQ7)</f>
        <v/>
      </c>
      <c r="E19" s="2504" t="str">
        <f>IF(INPUT_OUTPUT!ER7="","",INPUT_OUTPUT!ER7)</f>
        <v/>
      </c>
      <c r="F19" s="2504" t="str">
        <f>IF(INPUT_OUTPUT!ES7="","",INPUT_OUTPUT!ES7)</f>
        <v/>
      </c>
      <c r="G19" s="2504" t="str">
        <f>IF(INPUT_OUTPUT!ET7="","",INPUT_OUTPUT!ET7)</f>
        <v/>
      </c>
      <c r="H19" s="2504" t="str">
        <f>IF(INPUT_OUTPUT!EU7="","",INPUT_OUTPUT!EU7)</f>
        <v/>
      </c>
      <c r="I19" s="2504" t="str">
        <f>IF(INPUT_OUTPUT!EV7="","",INPUT_OUTPUT!EV7)</f>
        <v/>
      </c>
      <c r="J19" s="2504" t="str">
        <f>IF(INPUT_OUTPUT!EW7="","",INPUT_OUTPUT!EW7)</f>
        <v/>
      </c>
      <c r="K19" s="2504" t="str">
        <f>IF(INPUT_OUTPUT!EX7="","",INPUT_OUTPUT!EX7)</f>
        <v/>
      </c>
      <c r="L19" s="2504" t="str">
        <f>IF(INPUT_OUTPUT!EY7="","",INPUT_OUTPUT!EY7)</f>
        <v/>
      </c>
      <c r="M19" s="2504" t="str">
        <f>IF(INPUT_OUTPUT!EZ7="","",INPUT_OUTPUT!EZ7)</f>
        <v/>
      </c>
      <c r="N19" s="2504" t="str">
        <f>IF(INPUT_OUTPUT!FA7="","",INPUT_OUTPUT!FA7)</f>
        <v/>
      </c>
      <c r="O19" s="2504" t="str">
        <f>IF(INPUT_OUTPUT!FB7="","",INPUT_OUTPUT!FB7)</f>
        <v/>
      </c>
      <c r="P19" s="2504" t="str">
        <f>IF(INPUT_OUTPUT!FC7="","",INPUT_OUTPUT!FC7)</f>
        <v/>
      </c>
      <c r="Q19" s="2504" t="str">
        <f>IF(INPUT_OUTPUT!FD7="","",INPUT_OUTPUT!FD7)</f>
        <v/>
      </c>
      <c r="R19" s="2504" t="str">
        <f>IF(INPUT_OUTPUT!FE7="","",INPUT_OUTPUT!FE7)</f>
        <v/>
      </c>
      <c r="S19" s="2504" t="str">
        <f>IF(INPUT_OUTPUT!FF7="","",INPUT_OUTPUT!FF7)</f>
        <v/>
      </c>
      <c r="T19" s="2504" t="str">
        <f>IF(INPUT_OUTPUT!FG7="","",INPUT_OUTPUT!FG7)</f>
        <v/>
      </c>
      <c r="U19" s="2504" t="str">
        <f>IF(INPUT_OUTPUT!FH7="","",INPUT_OUTPUT!FH7)</f>
        <v/>
      </c>
      <c r="V19" s="2504" t="str">
        <f>IF(INPUT_OUTPUT!FI7="","",INPUT_OUTPUT!FI7)</f>
        <v/>
      </c>
      <c r="W19" s="2504" t="str">
        <f>IF(INPUT_OUTPUT!FJ7="","",INPUT_OUTPUT!FJ7)</f>
        <v/>
      </c>
      <c r="X19" s="2504" t="str">
        <f>IF(INPUT_OUTPUT!FK7="","",INPUT_OUTPUT!FK7)</f>
        <v/>
      </c>
      <c r="Y19" s="2504" t="str">
        <f>IF(INPUT_OUTPUT!FL7="","",INPUT_OUTPUT!FL7)</f>
        <v/>
      </c>
      <c r="Z19" s="2504" t="str">
        <f>IF(INPUT_OUTPUT!FM7="","",INPUT_OUTPUT!FM7)</f>
        <v/>
      </c>
      <c r="AB19"/>
    </row>
    <row r="20" spans="2:28" s="2503" customFormat="1">
      <c r="B20" s="2505" t="str">
        <f>IF(INPUT_OUTPUT!C8="","",INPUT_OUTPUT!EP8)</f>
        <v/>
      </c>
      <c r="C20" s="2504" t="str">
        <f>IF(INPUT_OUTPUT!EP8="","",INPUT_OUTPUT!EP8)</f>
        <v/>
      </c>
      <c r="D20" s="2504" t="str">
        <f>IF(INPUT_OUTPUT!EQ8="","",INPUT_OUTPUT!EQ8)</f>
        <v/>
      </c>
      <c r="E20" s="2504" t="str">
        <f>IF(INPUT_OUTPUT!ER8="","",INPUT_OUTPUT!ER8)</f>
        <v/>
      </c>
      <c r="F20" s="2504" t="str">
        <f>IF(INPUT_OUTPUT!ES8="","",INPUT_OUTPUT!ES8)</f>
        <v/>
      </c>
      <c r="G20" s="2504" t="str">
        <f>IF(INPUT_OUTPUT!ET8="","",INPUT_OUTPUT!ET8)</f>
        <v/>
      </c>
      <c r="H20" s="2504" t="str">
        <f>IF(INPUT_OUTPUT!EU8="","",INPUT_OUTPUT!EU8)</f>
        <v/>
      </c>
      <c r="I20" s="2504" t="str">
        <f>IF(INPUT_OUTPUT!EV8="","",INPUT_OUTPUT!EV8)</f>
        <v/>
      </c>
      <c r="J20" s="2504" t="str">
        <f>IF(INPUT_OUTPUT!EW8="","",INPUT_OUTPUT!EW8)</f>
        <v/>
      </c>
      <c r="K20" s="2504" t="str">
        <f>IF(INPUT_OUTPUT!EX8="","",INPUT_OUTPUT!EX8)</f>
        <v/>
      </c>
      <c r="L20" s="2504" t="str">
        <f>IF(INPUT_OUTPUT!EY8="","",INPUT_OUTPUT!EY8)</f>
        <v/>
      </c>
      <c r="M20" s="2504" t="str">
        <f>IF(INPUT_OUTPUT!EZ8="","",INPUT_OUTPUT!EZ8)</f>
        <v/>
      </c>
      <c r="N20" s="2504" t="str">
        <f>IF(INPUT_OUTPUT!FA8="","",INPUT_OUTPUT!FA8)</f>
        <v/>
      </c>
      <c r="O20" s="2504" t="str">
        <f>IF(INPUT_OUTPUT!FB8="","",INPUT_OUTPUT!FB8)</f>
        <v/>
      </c>
      <c r="P20" s="2504" t="str">
        <f>IF(INPUT_OUTPUT!FC8="","",INPUT_OUTPUT!FC8)</f>
        <v/>
      </c>
      <c r="Q20" s="2504" t="str">
        <f>IF(INPUT_OUTPUT!FD8="","",INPUT_OUTPUT!FD8)</f>
        <v/>
      </c>
      <c r="R20" s="2504" t="str">
        <f>IF(INPUT_OUTPUT!FE8="","",INPUT_OUTPUT!FE8)</f>
        <v/>
      </c>
      <c r="S20" s="2504" t="str">
        <f>IF(INPUT_OUTPUT!FF8="","",INPUT_OUTPUT!FF8)</f>
        <v/>
      </c>
      <c r="T20" s="2504" t="str">
        <f>IF(INPUT_OUTPUT!FG8="","",INPUT_OUTPUT!FG8)</f>
        <v/>
      </c>
      <c r="U20" s="2504" t="str">
        <f>IF(INPUT_OUTPUT!FH8="","",INPUT_OUTPUT!FH8)</f>
        <v/>
      </c>
      <c r="V20" s="2504" t="str">
        <f>IF(INPUT_OUTPUT!FI8="","",INPUT_OUTPUT!FI8)</f>
        <v/>
      </c>
      <c r="W20" s="2504" t="str">
        <f>IF(INPUT_OUTPUT!FJ8="","",INPUT_OUTPUT!FJ8)</f>
        <v/>
      </c>
      <c r="X20" s="2504" t="str">
        <f>IF(INPUT_OUTPUT!FK8="","",INPUT_OUTPUT!FK8)</f>
        <v/>
      </c>
      <c r="Y20" s="2504" t="str">
        <f>IF(INPUT_OUTPUT!FL8="","",INPUT_OUTPUT!FL8)</f>
        <v/>
      </c>
      <c r="Z20" s="2504" t="str">
        <f>IF(INPUT_OUTPUT!FM8="","",INPUT_OUTPUT!FM8)</f>
        <v/>
      </c>
    </row>
    <row r="21" spans="2:28" s="2503" customFormat="1">
      <c r="B21" s="2505" t="str">
        <f>IF(INPUT_OUTPUT!C9="","",INPUT_OUTPUT!EP9)</f>
        <v/>
      </c>
      <c r="C21" s="2504" t="str">
        <f>IF(INPUT_OUTPUT!EP9="","",INPUT_OUTPUT!EP9)</f>
        <v/>
      </c>
      <c r="D21" s="2504" t="str">
        <f>IF(INPUT_OUTPUT!EQ9="","",INPUT_OUTPUT!EQ9)</f>
        <v/>
      </c>
      <c r="E21" s="2504" t="str">
        <f>IF(INPUT_OUTPUT!ER9="","",INPUT_OUTPUT!ER9)</f>
        <v/>
      </c>
      <c r="F21" s="2504" t="str">
        <f>IF(INPUT_OUTPUT!ES9="","",INPUT_OUTPUT!ES9)</f>
        <v/>
      </c>
      <c r="G21" s="2504" t="str">
        <f>IF(INPUT_OUTPUT!ET9="","",INPUT_OUTPUT!ET9)</f>
        <v/>
      </c>
      <c r="H21" s="2504" t="str">
        <f>IF(INPUT_OUTPUT!EU9="","",INPUT_OUTPUT!EU9)</f>
        <v/>
      </c>
      <c r="I21" s="2504" t="str">
        <f>IF(INPUT_OUTPUT!EV9="","",INPUT_OUTPUT!EV9)</f>
        <v/>
      </c>
      <c r="J21" s="2504" t="str">
        <f>IF(INPUT_OUTPUT!EW9="","",INPUT_OUTPUT!EW9)</f>
        <v/>
      </c>
      <c r="K21" s="2504" t="str">
        <f>IF(INPUT_OUTPUT!EX9="","",INPUT_OUTPUT!EX9)</f>
        <v/>
      </c>
      <c r="L21" s="2504" t="str">
        <f>IF(INPUT_OUTPUT!EY9="","",INPUT_OUTPUT!EY9)</f>
        <v/>
      </c>
      <c r="M21" s="2504" t="str">
        <f>IF(INPUT_OUTPUT!EZ9="","",INPUT_OUTPUT!EZ9)</f>
        <v/>
      </c>
      <c r="N21" s="2504" t="str">
        <f>IF(INPUT_OUTPUT!FA9="","",INPUT_OUTPUT!FA9)</f>
        <v/>
      </c>
      <c r="O21" s="2504" t="str">
        <f>IF(INPUT_OUTPUT!FB9="","",INPUT_OUTPUT!FB9)</f>
        <v/>
      </c>
      <c r="P21" s="2504" t="str">
        <f>IF(INPUT_OUTPUT!FC9="","",INPUT_OUTPUT!FC9)</f>
        <v/>
      </c>
      <c r="Q21" s="2504" t="str">
        <f>IF(INPUT_OUTPUT!FD9="","",INPUT_OUTPUT!FD9)</f>
        <v/>
      </c>
      <c r="R21" s="2504" t="str">
        <f>IF(INPUT_OUTPUT!FE9="","",INPUT_OUTPUT!FE9)</f>
        <v/>
      </c>
      <c r="S21" s="2504" t="str">
        <f>IF(INPUT_OUTPUT!FF9="","",INPUT_OUTPUT!FF9)</f>
        <v/>
      </c>
      <c r="T21" s="2504" t="str">
        <f>IF(INPUT_OUTPUT!FG9="","",INPUT_OUTPUT!FG9)</f>
        <v/>
      </c>
      <c r="U21" s="2504" t="str">
        <f>IF(INPUT_OUTPUT!FH9="","",INPUT_OUTPUT!FH9)</f>
        <v/>
      </c>
      <c r="V21" s="2504" t="str">
        <f>IF(INPUT_OUTPUT!FI9="","",INPUT_OUTPUT!FI9)</f>
        <v/>
      </c>
      <c r="W21" s="2504" t="str">
        <f>IF(INPUT_OUTPUT!FJ9="","",INPUT_OUTPUT!FJ9)</f>
        <v/>
      </c>
      <c r="X21" s="2504" t="str">
        <f>IF(INPUT_OUTPUT!FK9="","",INPUT_OUTPUT!FK9)</f>
        <v/>
      </c>
      <c r="Y21" s="2504" t="str">
        <f>IF(INPUT_OUTPUT!FL9="","",INPUT_OUTPUT!FL9)</f>
        <v/>
      </c>
      <c r="Z21" s="2504" t="str">
        <f>IF(INPUT_OUTPUT!FM9="","",INPUT_OUTPUT!FM9)</f>
        <v/>
      </c>
    </row>
    <row r="22" spans="2:28" s="2503" customFormat="1">
      <c r="B22" s="2505" t="str">
        <f>IF(INPUT_OUTPUT!C10="","",INPUT_OUTPUT!EP10)</f>
        <v/>
      </c>
      <c r="C22" s="2504" t="str">
        <f>IF(INPUT_OUTPUT!EP10="","",INPUT_OUTPUT!EP10)</f>
        <v/>
      </c>
      <c r="D22" s="2504" t="str">
        <f>IF(INPUT_OUTPUT!EQ10="","",INPUT_OUTPUT!EQ10)</f>
        <v/>
      </c>
      <c r="E22" s="2504" t="str">
        <f>IF(INPUT_OUTPUT!ER10="","",INPUT_OUTPUT!ER10)</f>
        <v/>
      </c>
      <c r="F22" s="2504" t="str">
        <f>IF(INPUT_OUTPUT!ES10="","",INPUT_OUTPUT!ES10)</f>
        <v/>
      </c>
      <c r="G22" s="2504" t="str">
        <f>IF(INPUT_OUTPUT!ET10="","",INPUT_OUTPUT!ET10)</f>
        <v/>
      </c>
      <c r="H22" s="2504" t="str">
        <f>IF(INPUT_OUTPUT!EU10="","",INPUT_OUTPUT!EU10)</f>
        <v/>
      </c>
      <c r="I22" s="2504" t="str">
        <f>IF(INPUT_OUTPUT!EV10="","",INPUT_OUTPUT!EV10)</f>
        <v/>
      </c>
      <c r="J22" s="2504" t="str">
        <f>IF(INPUT_OUTPUT!EW10="","",INPUT_OUTPUT!EW10)</f>
        <v/>
      </c>
      <c r="K22" s="2504" t="str">
        <f>IF(INPUT_OUTPUT!EX10="","",INPUT_OUTPUT!EX10)</f>
        <v/>
      </c>
      <c r="L22" s="2504" t="str">
        <f>IF(INPUT_OUTPUT!EY10="","",INPUT_OUTPUT!EY10)</f>
        <v/>
      </c>
      <c r="M22" s="2504" t="str">
        <f>IF(INPUT_OUTPUT!EZ10="","",INPUT_OUTPUT!EZ10)</f>
        <v/>
      </c>
      <c r="N22" s="2504" t="str">
        <f>IF(INPUT_OUTPUT!FA10="","",INPUT_OUTPUT!FA10)</f>
        <v/>
      </c>
      <c r="O22" s="2504" t="str">
        <f>IF(INPUT_OUTPUT!FB10="","",INPUT_OUTPUT!FB10)</f>
        <v/>
      </c>
      <c r="P22" s="2504" t="str">
        <f>IF(INPUT_OUTPUT!FC10="","",INPUT_OUTPUT!FC10)</f>
        <v/>
      </c>
      <c r="Q22" s="2504" t="str">
        <f>IF(INPUT_OUTPUT!FD10="","",INPUT_OUTPUT!FD10)</f>
        <v/>
      </c>
      <c r="R22" s="2504" t="str">
        <f>IF(INPUT_OUTPUT!FE10="","",INPUT_OUTPUT!FE10)</f>
        <v/>
      </c>
      <c r="S22" s="2504" t="str">
        <f>IF(INPUT_OUTPUT!FF10="","",INPUT_OUTPUT!FF10)</f>
        <v/>
      </c>
      <c r="T22" s="2504" t="str">
        <f>IF(INPUT_OUTPUT!FG10="","",INPUT_OUTPUT!FG10)</f>
        <v/>
      </c>
      <c r="U22" s="2504" t="str">
        <f>IF(INPUT_OUTPUT!FH10="","",INPUT_OUTPUT!FH10)</f>
        <v/>
      </c>
      <c r="V22" s="2504" t="str">
        <f>IF(INPUT_OUTPUT!FI10="","",INPUT_OUTPUT!FI10)</f>
        <v/>
      </c>
      <c r="W22" s="2504" t="str">
        <f>IF(INPUT_OUTPUT!FJ10="","",INPUT_OUTPUT!FJ10)</f>
        <v/>
      </c>
      <c r="X22" s="2504" t="str">
        <f>IF(INPUT_OUTPUT!FK10="","",INPUT_OUTPUT!FK10)</f>
        <v/>
      </c>
      <c r="Y22" s="2504" t="str">
        <f>IF(INPUT_OUTPUT!FL10="","",INPUT_OUTPUT!FL10)</f>
        <v/>
      </c>
      <c r="Z22" s="2504" t="str">
        <f>IF(INPUT_OUTPUT!FM10="","",INPUT_OUTPUT!FM10)</f>
        <v/>
      </c>
    </row>
    <row r="23" spans="2:28" s="2503" customFormat="1">
      <c r="B23" s="2505" t="str">
        <f>IF(INPUT_OUTPUT!C11="","",INPUT_OUTPUT!EP11)</f>
        <v/>
      </c>
      <c r="C23" s="2504" t="str">
        <f>IF(INPUT_OUTPUT!EP11="","",INPUT_OUTPUT!EP11)</f>
        <v/>
      </c>
      <c r="D23" s="2504" t="str">
        <f>IF(INPUT_OUTPUT!EQ11="","",INPUT_OUTPUT!EQ11)</f>
        <v/>
      </c>
      <c r="E23" s="2504" t="str">
        <f>IF(INPUT_OUTPUT!ER11="","",INPUT_OUTPUT!ER11)</f>
        <v/>
      </c>
      <c r="F23" s="2504" t="str">
        <f>IF(INPUT_OUTPUT!ES11="","",INPUT_OUTPUT!ES11)</f>
        <v/>
      </c>
      <c r="G23" s="2504" t="str">
        <f>IF(INPUT_OUTPUT!ET11="","",INPUT_OUTPUT!ET11)</f>
        <v/>
      </c>
      <c r="H23" s="2504" t="str">
        <f>IF(INPUT_OUTPUT!EU11="","",INPUT_OUTPUT!EU11)</f>
        <v/>
      </c>
      <c r="I23" s="2504" t="str">
        <f>IF(INPUT_OUTPUT!EV11="","",INPUT_OUTPUT!EV11)</f>
        <v/>
      </c>
      <c r="J23" s="2504" t="str">
        <f>IF(INPUT_OUTPUT!EW11="","",INPUT_OUTPUT!EW11)</f>
        <v/>
      </c>
      <c r="K23" s="2504" t="str">
        <f>IF(INPUT_OUTPUT!EX11="","",INPUT_OUTPUT!EX11)</f>
        <v/>
      </c>
      <c r="L23" s="2504" t="str">
        <f>IF(INPUT_OUTPUT!EY11="","",INPUT_OUTPUT!EY11)</f>
        <v/>
      </c>
      <c r="M23" s="2504" t="str">
        <f>IF(INPUT_OUTPUT!EZ11="","",INPUT_OUTPUT!EZ11)</f>
        <v/>
      </c>
      <c r="N23" s="2504" t="str">
        <f>IF(INPUT_OUTPUT!FA11="","",INPUT_OUTPUT!FA11)</f>
        <v/>
      </c>
      <c r="O23" s="2504" t="str">
        <f>IF(INPUT_OUTPUT!FB11="","",INPUT_OUTPUT!FB11)</f>
        <v/>
      </c>
      <c r="P23" s="2504" t="str">
        <f>IF(INPUT_OUTPUT!FC11="","",INPUT_OUTPUT!FC11)</f>
        <v/>
      </c>
      <c r="Q23" s="2504" t="str">
        <f>IF(INPUT_OUTPUT!FD11="","",INPUT_OUTPUT!FD11)</f>
        <v/>
      </c>
      <c r="R23" s="2504" t="str">
        <f>IF(INPUT_OUTPUT!FE11="","",INPUT_OUTPUT!FE11)</f>
        <v/>
      </c>
      <c r="S23" s="2504" t="str">
        <f>IF(INPUT_OUTPUT!FF11="","",INPUT_OUTPUT!FF11)</f>
        <v/>
      </c>
      <c r="T23" s="2504" t="str">
        <f>IF(INPUT_OUTPUT!FG11="","",INPUT_OUTPUT!FG11)</f>
        <v/>
      </c>
      <c r="U23" s="2504" t="str">
        <f>IF(INPUT_OUTPUT!FH11="","",INPUT_OUTPUT!FH11)</f>
        <v/>
      </c>
      <c r="V23" s="2504" t="str">
        <f>IF(INPUT_OUTPUT!FI11="","",INPUT_OUTPUT!FI11)</f>
        <v/>
      </c>
      <c r="W23" s="2504" t="str">
        <f>IF(INPUT_OUTPUT!FJ11="","",INPUT_OUTPUT!FJ11)</f>
        <v/>
      </c>
      <c r="X23" s="2504" t="str">
        <f>IF(INPUT_OUTPUT!FK11="","",INPUT_OUTPUT!FK11)</f>
        <v/>
      </c>
      <c r="Y23" s="2504" t="str">
        <f>IF(INPUT_OUTPUT!FL11="","",INPUT_OUTPUT!FL11)</f>
        <v/>
      </c>
      <c r="Z23" s="2504" t="str">
        <f>IF(INPUT_OUTPUT!FM11="","",INPUT_OUTPUT!FM11)</f>
        <v/>
      </c>
    </row>
    <row r="24" spans="2:28" s="2503" customFormat="1">
      <c r="B24" s="2505" t="str">
        <f>IF(INPUT_OUTPUT!C12="","",INPUT_OUTPUT!EP12)</f>
        <v/>
      </c>
      <c r="C24" s="2504" t="str">
        <f>IF(INPUT_OUTPUT!EP12="","",INPUT_OUTPUT!EP12)</f>
        <v/>
      </c>
      <c r="D24" s="2504" t="str">
        <f>IF(INPUT_OUTPUT!EQ12="","",INPUT_OUTPUT!EQ12)</f>
        <v/>
      </c>
      <c r="E24" s="2504" t="str">
        <f>IF(INPUT_OUTPUT!ER12="","",INPUT_OUTPUT!ER12)</f>
        <v/>
      </c>
      <c r="F24" s="2504" t="str">
        <f>IF(INPUT_OUTPUT!ES12="","",INPUT_OUTPUT!ES12)</f>
        <v/>
      </c>
      <c r="G24" s="2504" t="str">
        <f>IF(INPUT_OUTPUT!ET12="","",INPUT_OUTPUT!ET12)</f>
        <v/>
      </c>
      <c r="H24" s="2504" t="str">
        <f>IF(INPUT_OUTPUT!EU12="","",INPUT_OUTPUT!EU12)</f>
        <v/>
      </c>
      <c r="I24" s="2504" t="str">
        <f>IF(INPUT_OUTPUT!EV12="","",INPUT_OUTPUT!EV12)</f>
        <v/>
      </c>
      <c r="J24" s="2504" t="str">
        <f>IF(INPUT_OUTPUT!EW12="","",INPUT_OUTPUT!EW12)</f>
        <v/>
      </c>
      <c r="K24" s="2504" t="str">
        <f>IF(INPUT_OUTPUT!EX12="","",INPUT_OUTPUT!EX12)</f>
        <v/>
      </c>
      <c r="L24" s="2504" t="str">
        <f>IF(INPUT_OUTPUT!EY12="","",INPUT_OUTPUT!EY12)</f>
        <v/>
      </c>
      <c r="M24" s="2504" t="str">
        <f>IF(INPUT_OUTPUT!EZ12="","",INPUT_OUTPUT!EZ12)</f>
        <v/>
      </c>
      <c r="N24" s="2504" t="str">
        <f>IF(INPUT_OUTPUT!FA12="","",INPUT_OUTPUT!FA12)</f>
        <v/>
      </c>
      <c r="O24" s="2504" t="str">
        <f>IF(INPUT_OUTPUT!FB12="","",INPUT_OUTPUT!FB12)</f>
        <v/>
      </c>
      <c r="P24" s="2504" t="str">
        <f>IF(INPUT_OUTPUT!FC12="","",INPUT_OUTPUT!FC12)</f>
        <v/>
      </c>
      <c r="Q24" s="2504" t="str">
        <f>IF(INPUT_OUTPUT!FD12="","",INPUT_OUTPUT!FD12)</f>
        <v/>
      </c>
      <c r="R24" s="2504" t="str">
        <f>IF(INPUT_OUTPUT!FE12="","",INPUT_OUTPUT!FE12)</f>
        <v/>
      </c>
      <c r="S24" s="2504" t="str">
        <f>IF(INPUT_OUTPUT!FF12="","",INPUT_OUTPUT!FF12)</f>
        <v/>
      </c>
      <c r="T24" s="2504" t="str">
        <f>IF(INPUT_OUTPUT!FG12="","",INPUT_OUTPUT!FG12)</f>
        <v/>
      </c>
      <c r="U24" s="2504" t="str">
        <f>IF(INPUT_OUTPUT!FH12="","",INPUT_OUTPUT!FH12)</f>
        <v/>
      </c>
      <c r="V24" s="2504" t="str">
        <f>IF(INPUT_OUTPUT!FI12="","",INPUT_OUTPUT!FI12)</f>
        <v/>
      </c>
      <c r="W24" s="2504" t="str">
        <f>IF(INPUT_OUTPUT!FJ12="","",INPUT_OUTPUT!FJ12)</f>
        <v/>
      </c>
      <c r="X24" s="2504" t="str">
        <f>IF(INPUT_OUTPUT!FK12="","",INPUT_OUTPUT!FK12)</f>
        <v/>
      </c>
      <c r="Y24" s="2504" t="str">
        <f>IF(INPUT_OUTPUT!FL12="","",INPUT_OUTPUT!FL12)</f>
        <v/>
      </c>
      <c r="Z24" s="2504" t="str">
        <f>IF(INPUT_OUTPUT!FM12="","",INPUT_OUTPUT!FM12)</f>
        <v/>
      </c>
    </row>
    <row r="25" spans="2:28" s="2503" customFormat="1">
      <c r="B25" s="2505" t="str">
        <f>IF(INPUT_OUTPUT!C13="","",INPUT_OUTPUT!EP13)</f>
        <v/>
      </c>
      <c r="C25" s="2504" t="str">
        <f>IF(INPUT_OUTPUT!EP13="","",INPUT_OUTPUT!EP13)</f>
        <v/>
      </c>
      <c r="D25" s="2504" t="str">
        <f>IF(INPUT_OUTPUT!EQ13="","",INPUT_OUTPUT!EQ13)</f>
        <v/>
      </c>
      <c r="E25" s="2504" t="str">
        <f>IF(INPUT_OUTPUT!ER13="","",INPUT_OUTPUT!ER13)</f>
        <v/>
      </c>
      <c r="F25" s="2504" t="str">
        <f>IF(INPUT_OUTPUT!ES13="","",INPUT_OUTPUT!ES13)</f>
        <v/>
      </c>
      <c r="G25" s="2504" t="str">
        <f>IF(INPUT_OUTPUT!ET13="","",INPUT_OUTPUT!ET13)</f>
        <v/>
      </c>
      <c r="H25" s="2504" t="str">
        <f>IF(INPUT_OUTPUT!EU13="","",INPUT_OUTPUT!EU13)</f>
        <v/>
      </c>
      <c r="I25" s="2504" t="str">
        <f>IF(INPUT_OUTPUT!EV13="","",INPUT_OUTPUT!EV13)</f>
        <v/>
      </c>
      <c r="J25" s="2504" t="str">
        <f>IF(INPUT_OUTPUT!EW13="","",INPUT_OUTPUT!EW13)</f>
        <v/>
      </c>
      <c r="K25" s="2504" t="str">
        <f>IF(INPUT_OUTPUT!EX13="","",INPUT_OUTPUT!EX13)</f>
        <v/>
      </c>
      <c r="L25" s="2504" t="str">
        <f>IF(INPUT_OUTPUT!EY13="","",INPUT_OUTPUT!EY13)</f>
        <v/>
      </c>
      <c r="M25" s="2504" t="str">
        <f>IF(INPUT_OUTPUT!EZ13="","",INPUT_OUTPUT!EZ13)</f>
        <v/>
      </c>
      <c r="N25" s="2504" t="str">
        <f>IF(INPUT_OUTPUT!FA13="","",INPUT_OUTPUT!FA13)</f>
        <v/>
      </c>
      <c r="O25" s="2504" t="str">
        <f>IF(INPUT_OUTPUT!FB13="","",INPUT_OUTPUT!FB13)</f>
        <v/>
      </c>
      <c r="P25" s="2504" t="str">
        <f>IF(INPUT_OUTPUT!FC13="","",INPUT_OUTPUT!FC13)</f>
        <v/>
      </c>
      <c r="Q25" s="2504" t="str">
        <f>IF(INPUT_OUTPUT!FD13="","",INPUT_OUTPUT!FD13)</f>
        <v/>
      </c>
      <c r="R25" s="2504" t="str">
        <f>IF(INPUT_OUTPUT!FE13="","",INPUT_OUTPUT!FE13)</f>
        <v/>
      </c>
      <c r="S25" s="2504" t="str">
        <f>IF(INPUT_OUTPUT!FF13="","",INPUT_OUTPUT!FF13)</f>
        <v/>
      </c>
      <c r="T25" s="2504" t="str">
        <f>IF(INPUT_OUTPUT!FG13="","",INPUT_OUTPUT!FG13)</f>
        <v/>
      </c>
      <c r="U25" s="2504" t="str">
        <f>IF(INPUT_OUTPUT!FH13="","",INPUT_OUTPUT!FH13)</f>
        <v/>
      </c>
      <c r="V25" s="2504" t="str">
        <f>IF(INPUT_OUTPUT!FI13="","",INPUT_OUTPUT!FI13)</f>
        <v/>
      </c>
      <c r="W25" s="2504" t="str">
        <f>IF(INPUT_OUTPUT!FJ13="","",INPUT_OUTPUT!FJ13)</f>
        <v/>
      </c>
      <c r="X25" s="2504" t="str">
        <f>IF(INPUT_OUTPUT!FK13="","",INPUT_OUTPUT!FK13)</f>
        <v/>
      </c>
      <c r="Y25" s="2504" t="str">
        <f>IF(INPUT_OUTPUT!FL13="","",INPUT_OUTPUT!FL13)</f>
        <v/>
      </c>
      <c r="Z25" s="2504" t="str">
        <f>IF(INPUT_OUTPUT!FM13="","",INPUT_OUTPUT!FM13)</f>
        <v/>
      </c>
    </row>
    <row r="26" spans="2:28" s="2503" customFormat="1">
      <c r="B26" s="2505" t="str">
        <f>IF(INPUT_OUTPUT!C14="","",INPUT_OUTPUT!EP14)</f>
        <v/>
      </c>
      <c r="C26" s="2504" t="str">
        <f>IF(INPUT_OUTPUT!EP14="","",INPUT_OUTPUT!EP14)</f>
        <v/>
      </c>
      <c r="D26" s="2504" t="str">
        <f>IF(INPUT_OUTPUT!EQ14="","",INPUT_OUTPUT!EQ14)</f>
        <v/>
      </c>
      <c r="E26" s="2504" t="str">
        <f>IF(INPUT_OUTPUT!ER14="","",INPUT_OUTPUT!ER14)</f>
        <v/>
      </c>
      <c r="F26" s="2504" t="str">
        <f>IF(INPUT_OUTPUT!ES14="","",INPUT_OUTPUT!ES14)</f>
        <v/>
      </c>
      <c r="G26" s="2504" t="str">
        <f>IF(INPUT_OUTPUT!ET14="","",INPUT_OUTPUT!ET14)</f>
        <v/>
      </c>
      <c r="H26" s="2504" t="str">
        <f>IF(INPUT_OUTPUT!EU14="","",INPUT_OUTPUT!EU14)</f>
        <v/>
      </c>
      <c r="I26" s="2504" t="str">
        <f>IF(INPUT_OUTPUT!EV14="","",INPUT_OUTPUT!EV14)</f>
        <v/>
      </c>
      <c r="J26" s="2504" t="str">
        <f>IF(INPUT_OUTPUT!EW14="","",INPUT_OUTPUT!EW14)</f>
        <v/>
      </c>
      <c r="K26" s="2504" t="str">
        <f>IF(INPUT_OUTPUT!EX14="","",INPUT_OUTPUT!EX14)</f>
        <v/>
      </c>
      <c r="L26" s="2504" t="str">
        <f>IF(INPUT_OUTPUT!EY14="","",INPUT_OUTPUT!EY14)</f>
        <v/>
      </c>
      <c r="M26" s="2504" t="str">
        <f>IF(INPUT_OUTPUT!EZ14="","",INPUT_OUTPUT!EZ14)</f>
        <v/>
      </c>
      <c r="N26" s="2504" t="str">
        <f>IF(INPUT_OUTPUT!FA14="","",INPUT_OUTPUT!FA14)</f>
        <v/>
      </c>
      <c r="O26" s="2504" t="str">
        <f>IF(INPUT_OUTPUT!FB14="","",INPUT_OUTPUT!FB14)</f>
        <v/>
      </c>
      <c r="P26" s="2504" t="str">
        <f>IF(INPUT_OUTPUT!FC14="","",INPUT_OUTPUT!FC14)</f>
        <v/>
      </c>
      <c r="Q26" s="2504" t="str">
        <f>IF(INPUT_OUTPUT!FD14="","",INPUT_OUTPUT!FD14)</f>
        <v/>
      </c>
      <c r="R26" s="2504" t="str">
        <f>IF(INPUT_OUTPUT!FE14="","",INPUT_OUTPUT!FE14)</f>
        <v/>
      </c>
      <c r="S26" s="2504" t="str">
        <f>IF(INPUT_OUTPUT!FF14="","",INPUT_OUTPUT!FF14)</f>
        <v/>
      </c>
      <c r="T26" s="2504" t="str">
        <f>IF(INPUT_OUTPUT!FG14="","",INPUT_OUTPUT!FG14)</f>
        <v/>
      </c>
      <c r="U26" s="2504" t="str">
        <f>IF(INPUT_OUTPUT!FH14="","",INPUT_OUTPUT!FH14)</f>
        <v/>
      </c>
      <c r="V26" s="2504" t="str">
        <f>IF(INPUT_OUTPUT!FI14="","",INPUT_OUTPUT!FI14)</f>
        <v/>
      </c>
      <c r="W26" s="2504" t="str">
        <f>IF(INPUT_OUTPUT!FJ14="","",INPUT_OUTPUT!FJ14)</f>
        <v/>
      </c>
      <c r="X26" s="2504" t="str">
        <f>IF(INPUT_OUTPUT!FK14="","",INPUT_OUTPUT!FK14)</f>
        <v/>
      </c>
      <c r="Y26" s="2504" t="str">
        <f>IF(INPUT_OUTPUT!FL14="","",INPUT_OUTPUT!FL14)</f>
        <v/>
      </c>
      <c r="Z26" s="2504" t="str">
        <f>IF(INPUT_OUTPUT!FM14="","",INPUT_OUTPUT!FM14)</f>
        <v/>
      </c>
    </row>
    <row r="27" spans="2:28" s="2503" customFormat="1">
      <c r="B27" s="2505" t="str">
        <f>IF(INPUT_OUTPUT!C15="","",INPUT_OUTPUT!EP15)</f>
        <v/>
      </c>
      <c r="C27" s="2504" t="str">
        <f>IF(INPUT_OUTPUT!EP15="","",INPUT_OUTPUT!EP15)</f>
        <v/>
      </c>
      <c r="D27" s="2504" t="str">
        <f>IF(INPUT_OUTPUT!EQ15="","",INPUT_OUTPUT!EQ15)</f>
        <v/>
      </c>
      <c r="E27" s="2504" t="str">
        <f>IF(INPUT_OUTPUT!ER15="","",INPUT_OUTPUT!ER15)</f>
        <v/>
      </c>
      <c r="F27" s="2504" t="str">
        <f>IF(INPUT_OUTPUT!ES15="","",INPUT_OUTPUT!ES15)</f>
        <v/>
      </c>
      <c r="G27" s="2504" t="str">
        <f>IF(INPUT_OUTPUT!ET15="","",INPUT_OUTPUT!ET15)</f>
        <v/>
      </c>
      <c r="H27" s="2504" t="str">
        <f>IF(INPUT_OUTPUT!EU15="","",INPUT_OUTPUT!EU15)</f>
        <v/>
      </c>
      <c r="I27" s="2504" t="str">
        <f>IF(INPUT_OUTPUT!EV15="","",INPUT_OUTPUT!EV15)</f>
        <v/>
      </c>
      <c r="J27" s="2504" t="str">
        <f>IF(INPUT_OUTPUT!EW15="","",INPUT_OUTPUT!EW15)</f>
        <v/>
      </c>
      <c r="K27" s="2504" t="str">
        <f>IF(INPUT_OUTPUT!EX15="","",INPUT_OUTPUT!EX15)</f>
        <v/>
      </c>
      <c r="L27" s="2504" t="str">
        <f>IF(INPUT_OUTPUT!EY15="","",INPUT_OUTPUT!EY15)</f>
        <v/>
      </c>
      <c r="M27" s="2504" t="str">
        <f>IF(INPUT_OUTPUT!EZ15="","",INPUT_OUTPUT!EZ15)</f>
        <v/>
      </c>
      <c r="N27" s="2504" t="str">
        <f>IF(INPUT_OUTPUT!FA15="","",INPUT_OUTPUT!FA15)</f>
        <v/>
      </c>
      <c r="O27" s="2504" t="str">
        <f>IF(INPUT_OUTPUT!FB15="","",INPUT_OUTPUT!FB15)</f>
        <v/>
      </c>
      <c r="P27" s="2504" t="str">
        <f>IF(INPUT_OUTPUT!FC15="","",INPUT_OUTPUT!FC15)</f>
        <v/>
      </c>
      <c r="Q27" s="2504" t="str">
        <f>IF(INPUT_OUTPUT!FD15="","",INPUT_OUTPUT!FD15)</f>
        <v/>
      </c>
      <c r="R27" s="2504" t="str">
        <f>IF(INPUT_OUTPUT!FE15="","",INPUT_OUTPUT!FE15)</f>
        <v/>
      </c>
      <c r="S27" s="2504" t="str">
        <f>IF(INPUT_OUTPUT!FF15="","",INPUT_OUTPUT!FF15)</f>
        <v/>
      </c>
      <c r="T27" s="2504" t="str">
        <f>IF(INPUT_OUTPUT!FG15="","",INPUT_OUTPUT!FG15)</f>
        <v/>
      </c>
      <c r="U27" s="2504" t="str">
        <f>IF(INPUT_OUTPUT!FH15="","",INPUT_OUTPUT!FH15)</f>
        <v/>
      </c>
      <c r="V27" s="2504" t="str">
        <f>IF(INPUT_OUTPUT!FI15="","",INPUT_OUTPUT!FI15)</f>
        <v/>
      </c>
      <c r="W27" s="2504" t="str">
        <f>IF(INPUT_OUTPUT!FJ15="","",INPUT_OUTPUT!FJ15)</f>
        <v/>
      </c>
      <c r="X27" s="2504" t="str">
        <f>IF(INPUT_OUTPUT!FK15="","",INPUT_OUTPUT!FK15)</f>
        <v/>
      </c>
      <c r="Y27" s="2504" t="str">
        <f>IF(INPUT_OUTPUT!FL15="","",INPUT_OUTPUT!FL15)</f>
        <v/>
      </c>
      <c r="Z27" s="2504" t="str">
        <f>IF(INPUT_OUTPUT!FM15="","",INPUT_OUTPUT!FM15)</f>
        <v/>
      </c>
    </row>
    <row r="28" spans="2:28" s="2503" customFormat="1">
      <c r="B28" s="2505" t="str">
        <f>IF(INPUT_OUTPUT!C16="","",INPUT_OUTPUT!EP16)</f>
        <v/>
      </c>
      <c r="C28" s="2504" t="str">
        <f>IF(INPUT_OUTPUT!EP16="","",INPUT_OUTPUT!EP16)</f>
        <v/>
      </c>
      <c r="D28" s="2504" t="str">
        <f>IF(INPUT_OUTPUT!EQ16="","",INPUT_OUTPUT!EQ16)</f>
        <v/>
      </c>
      <c r="E28" s="2504" t="str">
        <f>IF(INPUT_OUTPUT!ER16="","",INPUT_OUTPUT!ER16)</f>
        <v/>
      </c>
      <c r="F28" s="2504" t="str">
        <f>IF(INPUT_OUTPUT!ES16="","",INPUT_OUTPUT!ES16)</f>
        <v/>
      </c>
      <c r="G28" s="2504" t="str">
        <f>IF(INPUT_OUTPUT!ET16="","",INPUT_OUTPUT!ET16)</f>
        <v/>
      </c>
      <c r="H28" s="2504" t="str">
        <f>IF(INPUT_OUTPUT!EU16="","",INPUT_OUTPUT!EU16)</f>
        <v/>
      </c>
      <c r="I28" s="2504" t="str">
        <f>IF(INPUT_OUTPUT!EV16="","",INPUT_OUTPUT!EV16)</f>
        <v/>
      </c>
      <c r="J28" s="2504" t="str">
        <f>IF(INPUT_OUTPUT!EW16="","",INPUT_OUTPUT!EW16)</f>
        <v/>
      </c>
      <c r="K28" s="2504" t="str">
        <f>IF(INPUT_OUTPUT!EX16="","",INPUT_OUTPUT!EX16)</f>
        <v/>
      </c>
      <c r="L28" s="2504" t="str">
        <f>IF(INPUT_OUTPUT!EY16="","",INPUT_OUTPUT!EY16)</f>
        <v/>
      </c>
      <c r="M28" s="2504" t="str">
        <f>IF(INPUT_OUTPUT!EZ16="","",INPUT_OUTPUT!EZ16)</f>
        <v/>
      </c>
      <c r="N28" s="2504" t="str">
        <f>IF(INPUT_OUTPUT!FA16="","",INPUT_OUTPUT!FA16)</f>
        <v/>
      </c>
      <c r="O28" s="2504" t="str">
        <f>IF(INPUT_OUTPUT!FB16="","",INPUT_OUTPUT!FB16)</f>
        <v/>
      </c>
      <c r="P28" s="2504" t="str">
        <f>IF(INPUT_OUTPUT!FC16="","",INPUT_OUTPUT!FC16)</f>
        <v/>
      </c>
      <c r="Q28" s="2504" t="str">
        <f>IF(INPUT_OUTPUT!FD16="","",INPUT_OUTPUT!FD16)</f>
        <v/>
      </c>
      <c r="R28" s="2504" t="str">
        <f>IF(INPUT_OUTPUT!FE16="","",INPUT_OUTPUT!FE16)</f>
        <v/>
      </c>
      <c r="S28" s="2504" t="str">
        <f>IF(INPUT_OUTPUT!FF16="","",INPUT_OUTPUT!FF16)</f>
        <v/>
      </c>
      <c r="T28" s="2504" t="str">
        <f>IF(INPUT_OUTPUT!FG16="","",INPUT_OUTPUT!FG16)</f>
        <v/>
      </c>
      <c r="U28" s="2504" t="str">
        <f>IF(INPUT_OUTPUT!FH16="","",INPUT_OUTPUT!FH16)</f>
        <v/>
      </c>
      <c r="V28" s="2504" t="str">
        <f>IF(INPUT_OUTPUT!FI16="","",INPUT_OUTPUT!FI16)</f>
        <v/>
      </c>
      <c r="W28" s="2504" t="str">
        <f>IF(INPUT_OUTPUT!FJ16="","",INPUT_OUTPUT!FJ16)</f>
        <v/>
      </c>
      <c r="X28" s="2504" t="str">
        <f>IF(INPUT_OUTPUT!FK16="","",INPUT_OUTPUT!FK16)</f>
        <v/>
      </c>
      <c r="Y28" s="2504" t="str">
        <f>IF(INPUT_OUTPUT!FL16="","",INPUT_OUTPUT!FL16)</f>
        <v/>
      </c>
      <c r="Z28" s="2504" t="str">
        <f>IF(INPUT_OUTPUT!FM16="","",INPUT_OUTPUT!FM16)</f>
        <v/>
      </c>
    </row>
    <row r="29" spans="2:28" s="2503" customFormat="1">
      <c r="B29" s="2505" t="str">
        <f>IF(INPUT_OUTPUT!C17="","",INPUT_OUTPUT!EP17)</f>
        <v/>
      </c>
      <c r="C29" s="2504" t="str">
        <f>IF(INPUT_OUTPUT!EP17="","",INPUT_OUTPUT!EP17)</f>
        <v/>
      </c>
      <c r="D29" s="2504" t="str">
        <f>IF(INPUT_OUTPUT!EQ17="","",INPUT_OUTPUT!EQ17)</f>
        <v/>
      </c>
      <c r="E29" s="2504" t="str">
        <f>IF(INPUT_OUTPUT!ER17="","",INPUT_OUTPUT!ER17)</f>
        <v/>
      </c>
      <c r="F29" s="2504" t="str">
        <f>IF(INPUT_OUTPUT!ES17="","",INPUT_OUTPUT!ES17)</f>
        <v/>
      </c>
      <c r="G29" s="2504" t="str">
        <f>IF(INPUT_OUTPUT!ET17="","",INPUT_OUTPUT!ET17)</f>
        <v/>
      </c>
      <c r="H29" s="2504" t="str">
        <f>IF(INPUT_OUTPUT!EU17="","",INPUT_OUTPUT!EU17)</f>
        <v/>
      </c>
      <c r="I29" s="2504" t="str">
        <f>IF(INPUT_OUTPUT!EV17="","",INPUT_OUTPUT!EV17)</f>
        <v/>
      </c>
      <c r="J29" s="2504" t="str">
        <f>IF(INPUT_OUTPUT!EW17="","",INPUT_OUTPUT!EW17)</f>
        <v/>
      </c>
      <c r="K29" s="2504" t="str">
        <f>IF(INPUT_OUTPUT!EX17="","",INPUT_OUTPUT!EX17)</f>
        <v/>
      </c>
      <c r="L29" s="2504" t="str">
        <f>IF(INPUT_OUTPUT!EY17="","",INPUT_OUTPUT!EY17)</f>
        <v/>
      </c>
      <c r="M29" s="2504" t="str">
        <f>IF(INPUT_OUTPUT!EZ17="","",INPUT_OUTPUT!EZ17)</f>
        <v/>
      </c>
      <c r="N29" s="2504" t="str">
        <f>IF(INPUT_OUTPUT!FA17="","",INPUT_OUTPUT!FA17)</f>
        <v/>
      </c>
      <c r="O29" s="2504" t="str">
        <f>IF(INPUT_OUTPUT!FB17="","",INPUT_OUTPUT!FB17)</f>
        <v/>
      </c>
      <c r="P29" s="2504" t="str">
        <f>IF(INPUT_OUTPUT!FC17="","",INPUT_OUTPUT!FC17)</f>
        <v/>
      </c>
      <c r="Q29" s="2504" t="str">
        <f>IF(INPUT_OUTPUT!FD17="","",INPUT_OUTPUT!FD17)</f>
        <v/>
      </c>
      <c r="R29" s="2504" t="str">
        <f>IF(INPUT_OUTPUT!FE17="","",INPUT_OUTPUT!FE17)</f>
        <v/>
      </c>
      <c r="S29" s="2504" t="str">
        <f>IF(INPUT_OUTPUT!FF17="","",INPUT_OUTPUT!FF17)</f>
        <v/>
      </c>
      <c r="T29" s="2504" t="str">
        <f>IF(INPUT_OUTPUT!FG17="","",INPUT_OUTPUT!FG17)</f>
        <v/>
      </c>
      <c r="U29" s="2504" t="str">
        <f>IF(INPUT_OUTPUT!FH17="","",INPUT_OUTPUT!FH17)</f>
        <v/>
      </c>
      <c r="V29" s="2504" t="str">
        <f>IF(INPUT_OUTPUT!FI17="","",INPUT_OUTPUT!FI17)</f>
        <v/>
      </c>
      <c r="W29" s="2504" t="str">
        <f>IF(INPUT_OUTPUT!FJ17="","",INPUT_OUTPUT!FJ17)</f>
        <v/>
      </c>
      <c r="X29" s="2504" t="str">
        <f>IF(INPUT_OUTPUT!FK17="","",INPUT_OUTPUT!FK17)</f>
        <v/>
      </c>
      <c r="Y29" s="2504" t="str">
        <f>IF(INPUT_OUTPUT!FL17="","",INPUT_OUTPUT!FL17)</f>
        <v/>
      </c>
      <c r="Z29" s="2504" t="str">
        <f>IF(INPUT_OUTPUT!FM17="","",INPUT_OUTPUT!FM17)</f>
        <v/>
      </c>
    </row>
    <row r="30" spans="2:28" s="2503" customFormat="1">
      <c r="B30" s="2505" t="str">
        <f>IF(INPUT_OUTPUT!C18="","",INPUT_OUTPUT!EP18)</f>
        <v/>
      </c>
      <c r="C30" s="2504" t="str">
        <f>IF(INPUT_OUTPUT!EP18="","",INPUT_OUTPUT!EP18)</f>
        <v/>
      </c>
      <c r="D30" s="2504" t="str">
        <f>IF(INPUT_OUTPUT!EQ18="","",INPUT_OUTPUT!EQ18)</f>
        <v/>
      </c>
      <c r="E30" s="2504" t="str">
        <f>IF(INPUT_OUTPUT!ER18="","",INPUT_OUTPUT!ER18)</f>
        <v/>
      </c>
      <c r="F30" s="2504" t="str">
        <f>IF(INPUT_OUTPUT!ES18="","",INPUT_OUTPUT!ES18)</f>
        <v/>
      </c>
      <c r="G30" s="2504" t="str">
        <f>IF(INPUT_OUTPUT!ET18="","",INPUT_OUTPUT!ET18)</f>
        <v/>
      </c>
      <c r="H30" s="2504" t="str">
        <f>IF(INPUT_OUTPUT!EU18="","",INPUT_OUTPUT!EU18)</f>
        <v/>
      </c>
      <c r="I30" s="2504" t="str">
        <f>IF(INPUT_OUTPUT!EV18="","",INPUT_OUTPUT!EV18)</f>
        <v/>
      </c>
      <c r="J30" s="2504" t="str">
        <f>IF(INPUT_OUTPUT!EW18="","",INPUT_OUTPUT!EW18)</f>
        <v/>
      </c>
      <c r="K30" s="2504" t="str">
        <f>IF(INPUT_OUTPUT!EX18="","",INPUT_OUTPUT!EX18)</f>
        <v/>
      </c>
      <c r="L30" s="2504" t="str">
        <f>IF(INPUT_OUTPUT!EY18="","",INPUT_OUTPUT!EY18)</f>
        <v/>
      </c>
      <c r="M30" s="2504" t="str">
        <f>IF(INPUT_OUTPUT!EZ18="","",INPUT_OUTPUT!EZ18)</f>
        <v/>
      </c>
      <c r="N30" s="2504" t="str">
        <f>IF(INPUT_OUTPUT!FA18="","",INPUT_OUTPUT!FA18)</f>
        <v/>
      </c>
      <c r="O30" s="2504" t="str">
        <f>IF(INPUT_OUTPUT!FB18="","",INPUT_OUTPUT!FB18)</f>
        <v/>
      </c>
      <c r="P30" s="2504" t="str">
        <f>IF(INPUT_OUTPUT!FC18="","",INPUT_OUTPUT!FC18)</f>
        <v/>
      </c>
      <c r="Q30" s="2504" t="str">
        <f>IF(INPUT_OUTPUT!FD18="","",INPUT_OUTPUT!FD18)</f>
        <v/>
      </c>
      <c r="R30" s="2504" t="str">
        <f>IF(INPUT_OUTPUT!FE18="","",INPUT_OUTPUT!FE18)</f>
        <v/>
      </c>
      <c r="S30" s="2504" t="str">
        <f>IF(INPUT_OUTPUT!FF18="","",INPUT_OUTPUT!FF18)</f>
        <v/>
      </c>
      <c r="T30" s="2504" t="str">
        <f>IF(INPUT_OUTPUT!FG18="","",INPUT_OUTPUT!FG18)</f>
        <v/>
      </c>
      <c r="U30" s="2504" t="str">
        <f>IF(INPUT_OUTPUT!FH18="","",INPUT_OUTPUT!FH18)</f>
        <v/>
      </c>
      <c r="V30" s="2504" t="str">
        <f>IF(INPUT_OUTPUT!FI18="","",INPUT_OUTPUT!FI18)</f>
        <v/>
      </c>
      <c r="W30" s="2504" t="str">
        <f>IF(INPUT_OUTPUT!FJ18="","",INPUT_OUTPUT!FJ18)</f>
        <v/>
      </c>
      <c r="X30" s="2504" t="str">
        <f>IF(INPUT_OUTPUT!FK18="","",INPUT_OUTPUT!FK18)</f>
        <v/>
      </c>
      <c r="Y30" s="2504" t="str">
        <f>IF(INPUT_OUTPUT!FL18="","",INPUT_OUTPUT!FL18)</f>
        <v/>
      </c>
      <c r="Z30" s="2504" t="str">
        <f>IF(INPUT_OUTPUT!FM18="","",INPUT_OUTPUT!FM18)</f>
        <v/>
      </c>
    </row>
    <row r="31" spans="2:28" s="2503" customFormat="1">
      <c r="B31" s="2505" t="str">
        <f>IF(INPUT_OUTPUT!C19="","",INPUT_OUTPUT!EP19)</f>
        <v/>
      </c>
      <c r="C31" s="2504" t="str">
        <f>IF(INPUT_OUTPUT!EP19="","",INPUT_OUTPUT!EP19)</f>
        <v/>
      </c>
      <c r="D31" s="2504" t="str">
        <f>IF(INPUT_OUTPUT!EQ19="","",INPUT_OUTPUT!EQ19)</f>
        <v/>
      </c>
      <c r="E31" s="2504" t="str">
        <f>IF(INPUT_OUTPUT!ER19="","",INPUT_OUTPUT!ER19)</f>
        <v/>
      </c>
      <c r="F31" s="2504" t="str">
        <f>IF(INPUT_OUTPUT!ES19="","",INPUT_OUTPUT!ES19)</f>
        <v/>
      </c>
      <c r="G31" s="2504" t="str">
        <f>IF(INPUT_OUTPUT!ET19="","",INPUT_OUTPUT!ET19)</f>
        <v/>
      </c>
      <c r="H31" s="2504" t="str">
        <f>IF(INPUT_OUTPUT!EU19="","",INPUT_OUTPUT!EU19)</f>
        <v/>
      </c>
      <c r="I31" s="2504" t="str">
        <f>IF(INPUT_OUTPUT!EV19="","",INPUT_OUTPUT!EV19)</f>
        <v/>
      </c>
      <c r="J31" s="2504" t="str">
        <f>IF(INPUT_OUTPUT!EW19="","",INPUT_OUTPUT!EW19)</f>
        <v/>
      </c>
      <c r="K31" s="2504" t="str">
        <f>IF(INPUT_OUTPUT!EX19="","",INPUT_OUTPUT!EX19)</f>
        <v/>
      </c>
      <c r="L31" s="2504" t="str">
        <f>IF(INPUT_OUTPUT!EY19="","",INPUT_OUTPUT!EY19)</f>
        <v/>
      </c>
      <c r="M31" s="2504" t="str">
        <f>IF(INPUT_OUTPUT!EZ19="","",INPUT_OUTPUT!EZ19)</f>
        <v/>
      </c>
      <c r="N31" s="2504" t="str">
        <f>IF(INPUT_OUTPUT!FA19="","",INPUT_OUTPUT!FA19)</f>
        <v/>
      </c>
      <c r="O31" s="2504" t="str">
        <f>IF(INPUT_OUTPUT!FB19="","",INPUT_OUTPUT!FB19)</f>
        <v/>
      </c>
      <c r="P31" s="2504" t="str">
        <f>IF(INPUT_OUTPUT!FC19="","",INPUT_OUTPUT!FC19)</f>
        <v/>
      </c>
      <c r="Q31" s="2504" t="str">
        <f>IF(INPUT_OUTPUT!FD19="","",INPUT_OUTPUT!FD19)</f>
        <v/>
      </c>
      <c r="R31" s="2504" t="str">
        <f>IF(INPUT_OUTPUT!FE19="","",INPUT_OUTPUT!FE19)</f>
        <v/>
      </c>
      <c r="S31" s="2504" t="str">
        <f>IF(INPUT_OUTPUT!FF19="","",INPUT_OUTPUT!FF19)</f>
        <v/>
      </c>
      <c r="T31" s="2504" t="str">
        <f>IF(INPUT_OUTPUT!FG19="","",INPUT_OUTPUT!FG19)</f>
        <v/>
      </c>
      <c r="U31" s="2504" t="str">
        <f>IF(INPUT_OUTPUT!FH19="","",INPUT_OUTPUT!FH19)</f>
        <v/>
      </c>
      <c r="V31" s="2504" t="str">
        <f>IF(INPUT_OUTPUT!FI19="","",INPUT_OUTPUT!FI19)</f>
        <v/>
      </c>
      <c r="W31" s="2504" t="str">
        <f>IF(INPUT_OUTPUT!FJ19="","",INPUT_OUTPUT!FJ19)</f>
        <v/>
      </c>
      <c r="X31" s="2504" t="str">
        <f>IF(INPUT_OUTPUT!FK19="","",INPUT_OUTPUT!FK19)</f>
        <v/>
      </c>
      <c r="Y31" s="2504" t="str">
        <f>IF(INPUT_OUTPUT!FL19="","",INPUT_OUTPUT!FL19)</f>
        <v/>
      </c>
      <c r="Z31" s="2504" t="str">
        <f>IF(INPUT_OUTPUT!FM19="","",INPUT_OUTPUT!FM19)</f>
        <v/>
      </c>
    </row>
    <row r="32" spans="2:28" s="2503" customFormat="1">
      <c r="B32" s="2505" t="str">
        <f>IF(INPUT_OUTPUT!C20="","",INPUT_OUTPUT!EP20)</f>
        <v/>
      </c>
      <c r="C32" s="2504" t="str">
        <f>IF(INPUT_OUTPUT!EP20="","",INPUT_OUTPUT!EP20)</f>
        <v/>
      </c>
      <c r="D32" s="2504" t="str">
        <f>IF(INPUT_OUTPUT!EQ20="","",INPUT_OUTPUT!EQ20)</f>
        <v/>
      </c>
      <c r="E32" s="2504" t="str">
        <f>IF(INPUT_OUTPUT!ER20="","",INPUT_OUTPUT!ER20)</f>
        <v/>
      </c>
      <c r="F32" s="2504" t="str">
        <f>IF(INPUT_OUTPUT!ES20="","",INPUT_OUTPUT!ES20)</f>
        <v/>
      </c>
      <c r="G32" s="2504" t="str">
        <f>IF(INPUT_OUTPUT!ET20="","",INPUT_OUTPUT!ET20)</f>
        <v/>
      </c>
      <c r="H32" s="2504" t="str">
        <f>IF(INPUT_OUTPUT!EU20="","",INPUT_OUTPUT!EU20)</f>
        <v/>
      </c>
      <c r="I32" s="2504" t="str">
        <f>IF(INPUT_OUTPUT!EV20="","",INPUT_OUTPUT!EV20)</f>
        <v/>
      </c>
      <c r="J32" s="2504" t="str">
        <f>IF(INPUT_OUTPUT!EW20="","",INPUT_OUTPUT!EW20)</f>
        <v/>
      </c>
      <c r="K32" s="2504" t="str">
        <f>IF(INPUT_OUTPUT!EX20="","",INPUT_OUTPUT!EX20)</f>
        <v/>
      </c>
      <c r="L32" s="2504" t="str">
        <f>IF(INPUT_OUTPUT!EY20="","",INPUT_OUTPUT!EY20)</f>
        <v/>
      </c>
      <c r="M32" s="2504" t="str">
        <f>IF(INPUT_OUTPUT!EZ20="","",INPUT_OUTPUT!EZ20)</f>
        <v/>
      </c>
      <c r="N32" s="2504" t="str">
        <f>IF(INPUT_OUTPUT!FA20="","",INPUT_OUTPUT!FA20)</f>
        <v/>
      </c>
      <c r="O32" s="2504" t="str">
        <f>IF(INPUT_OUTPUT!FB20="","",INPUT_OUTPUT!FB20)</f>
        <v/>
      </c>
      <c r="P32" s="2504" t="str">
        <f>IF(INPUT_OUTPUT!FC20="","",INPUT_OUTPUT!FC20)</f>
        <v/>
      </c>
      <c r="Q32" s="2504" t="str">
        <f>IF(INPUT_OUTPUT!FD20="","",INPUT_OUTPUT!FD20)</f>
        <v/>
      </c>
      <c r="R32" s="2504" t="str">
        <f>IF(INPUT_OUTPUT!FE20="","",INPUT_OUTPUT!FE20)</f>
        <v/>
      </c>
      <c r="S32" s="2504" t="str">
        <f>IF(INPUT_OUTPUT!FF20="","",INPUT_OUTPUT!FF20)</f>
        <v/>
      </c>
      <c r="T32" s="2504" t="str">
        <f>IF(INPUT_OUTPUT!FG20="","",INPUT_OUTPUT!FG20)</f>
        <v/>
      </c>
      <c r="U32" s="2504" t="str">
        <f>IF(INPUT_OUTPUT!FH20="","",INPUT_OUTPUT!FH20)</f>
        <v/>
      </c>
      <c r="V32" s="2504" t="str">
        <f>IF(INPUT_OUTPUT!FI20="","",INPUT_OUTPUT!FI20)</f>
        <v/>
      </c>
      <c r="W32" s="2504" t="str">
        <f>IF(INPUT_OUTPUT!FJ20="","",INPUT_OUTPUT!FJ20)</f>
        <v/>
      </c>
      <c r="X32" s="2504" t="str">
        <f>IF(INPUT_OUTPUT!FK20="","",INPUT_OUTPUT!FK20)</f>
        <v/>
      </c>
      <c r="Y32" s="2504" t="str">
        <f>IF(INPUT_OUTPUT!FL20="","",INPUT_OUTPUT!FL20)</f>
        <v/>
      </c>
      <c r="Z32" s="2504" t="str">
        <f>IF(INPUT_OUTPUT!FM20="","",INPUT_OUTPUT!FM20)</f>
        <v/>
      </c>
    </row>
    <row r="33" spans="2:26" s="2503" customFormat="1">
      <c r="B33" s="2505" t="str">
        <f>IF(INPUT_OUTPUT!C21="","",INPUT_OUTPUT!EP21)</f>
        <v/>
      </c>
      <c r="C33" s="2504" t="str">
        <f>IF(INPUT_OUTPUT!EP21="","",INPUT_OUTPUT!EP21)</f>
        <v/>
      </c>
      <c r="D33" s="2504" t="str">
        <f>IF(INPUT_OUTPUT!EQ21="","",INPUT_OUTPUT!EQ21)</f>
        <v/>
      </c>
      <c r="E33" s="2504" t="str">
        <f>IF(INPUT_OUTPUT!ER21="","",INPUT_OUTPUT!ER21)</f>
        <v/>
      </c>
      <c r="F33" s="2504" t="str">
        <f>IF(INPUT_OUTPUT!ES21="","",INPUT_OUTPUT!ES21)</f>
        <v/>
      </c>
      <c r="G33" s="2504" t="str">
        <f>IF(INPUT_OUTPUT!ET21="","",INPUT_OUTPUT!ET21)</f>
        <v/>
      </c>
      <c r="H33" s="2504" t="str">
        <f>IF(INPUT_OUTPUT!EU21="","",INPUT_OUTPUT!EU21)</f>
        <v/>
      </c>
      <c r="I33" s="2504" t="str">
        <f>IF(INPUT_OUTPUT!EV21="","",INPUT_OUTPUT!EV21)</f>
        <v/>
      </c>
      <c r="J33" s="2504" t="str">
        <f>IF(INPUT_OUTPUT!EW21="","",INPUT_OUTPUT!EW21)</f>
        <v/>
      </c>
      <c r="K33" s="2504" t="str">
        <f>IF(INPUT_OUTPUT!EX21="","",INPUT_OUTPUT!EX21)</f>
        <v/>
      </c>
      <c r="L33" s="2504" t="str">
        <f>IF(INPUT_OUTPUT!EY21="","",INPUT_OUTPUT!EY21)</f>
        <v/>
      </c>
      <c r="M33" s="2504" t="str">
        <f>IF(INPUT_OUTPUT!EZ21="","",INPUT_OUTPUT!EZ21)</f>
        <v/>
      </c>
      <c r="N33" s="2504" t="str">
        <f>IF(INPUT_OUTPUT!FA21="","",INPUT_OUTPUT!FA21)</f>
        <v/>
      </c>
      <c r="O33" s="2504" t="str">
        <f>IF(INPUT_OUTPUT!FB21="","",INPUT_OUTPUT!FB21)</f>
        <v/>
      </c>
      <c r="P33" s="2504" t="str">
        <f>IF(INPUT_OUTPUT!FC21="","",INPUT_OUTPUT!FC21)</f>
        <v/>
      </c>
      <c r="Q33" s="2504" t="str">
        <f>IF(INPUT_OUTPUT!FD21="","",INPUT_OUTPUT!FD21)</f>
        <v/>
      </c>
      <c r="R33" s="2504" t="str">
        <f>IF(INPUT_OUTPUT!FE21="","",INPUT_OUTPUT!FE21)</f>
        <v/>
      </c>
      <c r="S33" s="2504" t="str">
        <f>IF(INPUT_OUTPUT!FF21="","",INPUT_OUTPUT!FF21)</f>
        <v/>
      </c>
      <c r="T33" s="2504" t="str">
        <f>IF(INPUT_OUTPUT!FG21="","",INPUT_OUTPUT!FG21)</f>
        <v/>
      </c>
      <c r="U33" s="2504" t="str">
        <f>IF(INPUT_OUTPUT!FH21="","",INPUT_OUTPUT!FH21)</f>
        <v/>
      </c>
      <c r="V33" s="2504" t="str">
        <f>IF(INPUT_OUTPUT!FI21="","",INPUT_OUTPUT!FI21)</f>
        <v/>
      </c>
      <c r="W33" s="2504" t="str">
        <f>IF(INPUT_OUTPUT!FJ21="","",INPUT_OUTPUT!FJ21)</f>
        <v/>
      </c>
      <c r="X33" s="2504" t="str">
        <f>IF(INPUT_OUTPUT!FK21="","",INPUT_OUTPUT!FK21)</f>
        <v/>
      </c>
      <c r="Y33" s="2504" t="str">
        <f>IF(INPUT_OUTPUT!FL21="","",INPUT_OUTPUT!FL21)</f>
        <v/>
      </c>
      <c r="Z33" s="2504" t="str">
        <f>IF(INPUT_OUTPUT!FM21="","",INPUT_OUTPUT!FM21)</f>
        <v/>
      </c>
    </row>
    <row r="34" spans="2:26" s="2503" customFormat="1">
      <c r="B34" s="2505" t="str">
        <f>IF(INPUT_OUTPUT!C22="","",INPUT_OUTPUT!EP22)</f>
        <v/>
      </c>
      <c r="C34" s="2504" t="str">
        <f>IF(INPUT_OUTPUT!EP22="","",INPUT_OUTPUT!EP22)</f>
        <v/>
      </c>
      <c r="D34" s="2504" t="str">
        <f>IF(INPUT_OUTPUT!EQ22="","",INPUT_OUTPUT!EQ22)</f>
        <v/>
      </c>
      <c r="E34" s="2504" t="str">
        <f>IF(INPUT_OUTPUT!ER22="","",INPUT_OUTPUT!ER22)</f>
        <v/>
      </c>
      <c r="F34" s="2504" t="str">
        <f>IF(INPUT_OUTPUT!ES22="","",INPUT_OUTPUT!ES22)</f>
        <v/>
      </c>
      <c r="G34" s="2504" t="str">
        <f>IF(INPUT_OUTPUT!ET22="","",INPUT_OUTPUT!ET22)</f>
        <v/>
      </c>
      <c r="H34" s="2504" t="str">
        <f>IF(INPUT_OUTPUT!EU22="","",INPUT_OUTPUT!EU22)</f>
        <v/>
      </c>
      <c r="I34" s="2504" t="str">
        <f>IF(INPUT_OUTPUT!EV22="","",INPUT_OUTPUT!EV22)</f>
        <v/>
      </c>
      <c r="J34" s="2504" t="str">
        <f>IF(INPUT_OUTPUT!EW22="","",INPUT_OUTPUT!EW22)</f>
        <v/>
      </c>
      <c r="K34" s="2504" t="str">
        <f>IF(INPUT_OUTPUT!EX22="","",INPUT_OUTPUT!EX22)</f>
        <v/>
      </c>
      <c r="L34" s="2504" t="str">
        <f>IF(INPUT_OUTPUT!EY22="","",INPUT_OUTPUT!EY22)</f>
        <v/>
      </c>
      <c r="M34" s="2504" t="str">
        <f>IF(INPUT_OUTPUT!EZ22="","",INPUT_OUTPUT!EZ22)</f>
        <v/>
      </c>
      <c r="N34" s="2504" t="str">
        <f>IF(INPUT_OUTPUT!FA22="","",INPUT_OUTPUT!FA22)</f>
        <v/>
      </c>
      <c r="O34" s="2504" t="str">
        <f>IF(INPUT_OUTPUT!FB22="","",INPUT_OUTPUT!FB22)</f>
        <v/>
      </c>
      <c r="P34" s="2504" t="str">
        <f>IF(INPUT_OUTPUT!FC22="","",INPUT_OUTPUT!FC22)</f>
        <v/>
      </c>
      <c r="Q34" s="2504" t="str">
        <f>IF(INPUT_OUTPUT!FD22="","",INPUT_OUTPUT!FD22)</f>
        <v/>
      </c>
      <c r="R34" s="2504" t="str">
        <f>IF(INPUT_OUTPUT!FE22="","",INPUT_OUTPUT!FE22)</f>
        <v/>
      </c>
      <c r="S34" s="2504" t="str">
        <f>IF(INPUT_OUTPUT!FF22="","",INPUT_OUTPUT!FF22)</f>
        <v/>
      </c>
      <c r="T34" s="2504" t="str">
        <f>IF(INPUT_OUTPUT!FG22="","",INPUT_OUTPUT!FG22)</f>
        <v/>
      </c>
      <c r="U34" s="2504" t="str">
        <f>IF(INPUT_OUTPUT!FH22="","",INPUT_OUTPUT!FH22)</f>
        <v/>
      </c>
      <c r="V34" s="2504" t="str">
        <f>IF(INPUT_OUTPUT!FI22="","",INPUT_OUTPUT!FI22)</f>
        <v/>
      </c>
      <c r="W34" s="2504" t="str">
        <f>IF(INPUT_OUTPUT!FJ22="","",INPUT_OUTPUT!FJ22)</f>
        <v/>
      </c>
      <c r="X34" s="2504" t="str">
        <f>IF(INPUT_OUTPUT!FK22="","",INPUT_OUTPUT!FK22)</f>
        <v/>
      </c>
      <c r="Y34" s="2504" t="str">
        <f>IF(INPUT_OUTPUT!FL22="","",INPUT_OUTPUT!FL22)</f>
        <v/>
      </c>
      <c r="Z34" s="2504" t="str">
        <f>IF(INPUT_OUTPUT!FM22="","",INPUT_OUTPUT!FM22)</f>
        <v/>
      </c>
    </row>
    <row r="35" spans="2:26" s="2503" customFormat="1">
      <c r="B35" s="2505" t="str">
        <f>IF(INPUT_OUTPUT!C23="","",INPUT_OUTPUT!EP23)</f>
        <v/>
      </c>
      <c r="C35" s="2504" t="str">
        <f>IF(INPUT_OUTPUT!EP23="","",INPUT_OUTPUT!EP23)</f>
        <v/>
      </c>
      <c r="D35" s="2504" t="str">
        <f>IF(INPUT_OUTPUT!EQ23="","",INPUT_OUTPUT!EQ23)</f>
        <v/>
      </c>
      <c r="E35" s="2504" t="str">
        <f>IF(INPUT_OUTPUT!ER23="","",INPUT_OUTPUT!ER23)</f>
        <v/>
      </c>
      <c r="F35" s="2504" t="str">
        <f>IF(INPUT_OUTPUT!ES23="","",INPUT_OUTPUT!ES23)</f>
        <v/>
      </c>
      <c r="G35" s="2504" t="str">
        <f>IF(INPUT_OUTPUT!ET23="","",INPUT_OUTPUT!ET23)</f>
        <v/>
      </c>
      <c r="H35" s="2504" t="str">
        <f>IF(INPUT_OUTPUT!EU23="","",INPUT_OUTPUT!EU23)</f>
        <v/>
      </c>
      <c r="I35" s="2504" t="str">
        <f>IF(INPUT_OUTPUT!EV23="","",INPUT_OUTPUT!EV23)</f>
        <v/>
      </c>
      <c r="J35" s="2504" t="str">
        <f>IF(INPUT_OUTPUT!EW23="","",INPUT_OUTPUT!EW23)</f>
        <v/>
      </c>
      <c r="K35" s="2504" t="str">
        <f>IF(INPUT_OUTPUT!EX23="","",INPUT_OUTPUT!EX23)</f>
        <v/>
      </c>
      <c r="L35" s="2504" t="str">
        <f>IF(INPUT_OUTPUT!EY23="","",INPUT_OUTPUT!EY23)</f>
        <v/>
      </c>
      <c r="M35" s="2504" t="str">
        <f>IF(INPUT_OUTPUT!EZ23="","",INPUT_OUTPUT!EZ23)</f>
        <v/>
      </c>
      <c r="N35" s="2504" t="str">
        <f>IF(INPUT_OUTPUT!FA23="","",INPUT_OUTPUT!FA23)</f>
        <v/>
      </c>
      <c r="O35" s="2504" t="str">
        <f>IF(INPUT_OUTPUT!FB23="","",INPUT_OUTPUT!FB23)</f>
        <v/>
      </c>
      <c r="P35" s="2504" t="str">
        <f>IF(INPUT_OUTPUT!FC23="","",INPUT_OUTPUT!FC23)</f>
        <v/>
      </c>
      <c r="Q35" s="2504" t="str">
        <f>IF(INPUT_OUTPUT!FD23="","",INPUT_OUTPUT!FD23)</f>
        <v/>
      </c>
      <c r="R35" s="2504" t="str">
        <f>IF(INPUT_OUTPUT!FE23="","",INPUT_OUTPUT!FE23)</f>
        <v/>
      </c>
      <c r="S35" s="2504" t="str">
        <f>IF(INPUT_OUTPUT!FF23="","",INPUT_OUTPUT!FF23)</f>
        <v/>
      </c>
      <c r="T35" s="2504" t="str">
        <f>IF(INPUT_OUTPUT!FG23="","",INPUT_OUTPUT!FG23)</f>
        <v/>
      </c>
      <c r="U35" s="2504" t="str">
        <f>IF(INPUT_OUTPUT!FH23="","",INPUT_OUTPUT!FH23)</f>
        <v/>
      </c>
      <c r="V35" s="2504" t="str">
        <f>IF(INPUT_OUTPUT!FI23="","",INPUT_OUTPUT!FI23)</f>
        <v/>
      </c>
      <c r="W35" s="2504" t="str">
        <f>IF(INPUT_OUTPUT!FJ23="","",INPUT_OUTPUT!FJ23)</f>
        <v/>
      </c>
      <c r="X35" s="2504" t="str">
        <f>IF(INPUT_OUTPUT!FK23="","",INPUT_OUTPUT!FK23)</f>
        <v/>
      </c>
      <c r="Y35" s="2504" t="str">
        <f>IF(INPUT_OUTPUT!FL23="","",INPUT_OUTPUT!FL23)</f>
        <v/>
      </c>
      <c r="Z35" s="2504" t="str">
        <f>IF(INPUT_OUTPUT!FM23="","",INPUT_OUTPUT!FM23)</f>
        <v/>
      </c>
    </row>
    <row r="36" spans="2:26" s="2503" customFormat="1">
      <c r="B36" s="2505" t="str">
        <f>IF(INPUT_OUTPUT!C24="","",INPUT_OUTPUT!EP24)</f>
        <v/>
      </c>
      <c r="C36" s="2504" t="str">
        <f>IF(INPUT_OUTPUT!EP24="","",INPUT_OUTPUT!EP24)</f>
        <v/>
      </c>
      <c r="D36" s="2504" t="str">
        <f>IF(INPUT_OUTPUT!EQ24="","",INPUT_OUTPUT!EQ24)</f>
        <v/>
      </c>
      <c r="E36" s="2504" t="str">
        <f>IF(INPUT_OUTPUT!ER24="","",INPUT_OUTPUT!ER24)</f>
        <v/>
      </c>
      <c r="F36" s="2504" t="str">
        <f>IF(INPUT_OUTPUT!ES24="","",INPUT_OUTPUT!ES24)</f>
        <v/>
      </c>
      <c r="G36" s="2504" t="str">
        <f>IF(INPUT_OUTPUT!ET24="","",INPUT_OUTPUT!ET24)</f>
        <v/>
      </c>
      <c r="H36" s="2504" t="str">
        <f>IF(INPUT_OUTPUT!EU24="","",INPUT_OUTPUT!EU24)</f>
        <v/>
      </c>
      <c r="I36" s="2504" t="str">
        <f>IF(INPUT_OUTPUT!EV24="","",INPUT_OUTPUT!EV24)</f>
        <v/>
      </c>
      <c r="J36" s="2504" t="str">
        <f>IF(INPUT_OUTPUT!EW24="","",INPUT_OUTPUT!EW24)</f>
        <v/>
      </c>
      <c r="K36" s="2504" t="str">
        <f>IF(INPUT_OUTPUT!EX24="","",INPUT_OUTPUT!EX24)</f>
        <v/>
      </c>
      <c r="L36" s="2504" t="str">
        <f>IF(INPUT_OUTPUT!EY24="","",INPUT_OUTPUT!EY24)</f>
        <v/>
      </c>
      <c r="M36" s="2504" t="str">
        <f>IF(INPUT_OUTPUT!EZ24="","",INPUT_OUTPUT!EZ24)</f>
        <v/>
      </c>
      <c r="N36" s="2504" t="str">
        <f>IF(INPUT_OUTPUT!FA24="","",INPUT_OUTPUT!FA24)</f>
        <v/>
      </c>
      <c r="O36" s="2504" t="str">
        <f>IF(INPUT_OUTPUT!FB24="","",INPUT_OUTPUT!FB24)</f>
        <v/>
      </c>
      <c r="P36" s="2504" t="str">
        <f>IF(INPUT_OUTPUT!FC24="","",INPUT_OUTPUT!FC24)</f>
        <v/>
      </c>
      <c r="Q36" s="2504" t="str">
        <f>IF(INPUT_OUTPUT!FD24="","",INPUT_OUTPUT!FD24)</f>
        <v/>
      </c>
      <c r="R36" s="2504" t="str">
        <f>IF(INPUT_OUTPUT!FE24="","",INPUT_OUTPUT!FE24)</f>
        <v/>
      </c>
      <c r="S36" s="2504" t="str">
        <f>IF(INPUT_OUTPUT!FF24="","",INPUT_OUTPUT!FF24)</f>
        <v/>
      </c>
      <c r="T36" s="2504" t="str">
        <f>IF(INPUT_OUTPUT!FG24="","",INPUT_OUTPUT!FG24)</f>
        <v/>
      </c>
      <c r="U36" s="2504" t="str">
        <f>IF(INPUT_OUTPUT!FH24="","",INPUT_OUTPUT!FH24)</f>
        <v/>
      </c>
      <c r="V36" s="2504" t="str">
        <f>IF(INPUT_OUTPUT!FI24="","",INPUT_OUTPUT!FI24)</f>
        <v/>
      </c>
      <c r="W36" s="2504" t="str">
        <f>IF(INPUT_OUTPUT!FJ24="","",INPUT_OUTPUT!FJ24)</f>
        <v/>
      </c>
      <c r="X36" s="2504" t="str">
        <f>IF(INPUT_OUTPUT!FK24="","",INPUT_OUTPUT!FK24)</f>
        <v/>
      </c>
      <c r="Y36" s="2504" t="str">
        <f>IF(INPUT_OUTPUT!FL24="","",INPUT_OUTPUT!FL24)</f>
        <v/>
      </c>
      <c r="Z36" s="2504" t="str">
        <f>IF(INPUT_OUTPUT!FM24="","",INPUT_OUTPUT!FM24)</f>
        <v/>
      </c>
    </row>
    <row r="37" spans="2:26" s="2503" customFormat="1">
      <c r="B37" s="2505" t="str">
        <f>IF(INPUT_OUTPUT!C25="","",INPUT_OUTPUT!EP25)</f>
        <v/>
      </c>
      <c r="C37" s="2504" t="str">
        <f>IF(INPUT_OUTPUT!EP25="","",INPUT_OUTPUT!EP25)</f>
        <v/>
      </c>
      <c r="D37" s="2504" t="str">
        <f>IF(INPUT_OUTPUT!EQ25="","",INPUT_OUTPUT!EQ25)</f>
        <v/>
      </c>
      <c r="E37" s="2504" t="str">
        <f>IF(INPUT_OUTPUT!ER25="","",INPUT_OUTPUT!ER25)</f>
        <v/>
      </c>
      <c r="F37" s="2504" t="str">
        <f>IF(INPUT_OUTPUT!ES25="","",INPUT_OUTPUT!ES25)</f>
        <v/>
      </c>
      <c r="G37" s="2504" t="str">
        <f>IF(INPUT_OUTPUT!ET25="","",INPUT_OUTPUT!ET25)</f>
        <v/>
      </c>
      <c r="H37" s="2504" t="str">
        <f>IF(INPUT_OUTPUT!EU25="","",INPUT_OUTPUT!EU25)</f>
        <v/>
      </c>
      <c r="I37" s="2504" t="str">
        <f>IF(INPUT_OUTPUT!EV25="","",INPUT_OUTPUT!EV25)</f>
        <v/>
      </c>
      <c r="J37" s="2504" t="str">
        <f>IF(INPUT_OUTPUT!EW25="","",INPUT_OUTPUT!EW25)</f>
        <v/>
      </c>
      <c r="K37" s="2504" t="str">
        <f>IF(INPUT_OUTPUT!EX25="","",INPUT_OUTPUT!EX25)</f>
        <v/>
      </c>
      <c r="L37" s="2504" t="str">
        <f>IF(INPUT_OUTPUT!EY25="","",INPUT_OUTPUT!EY25)</f>
        <v/>
      </c>
      <c r="M37" s="2504" t="str">
        <f>IF(INPUT_OUTPUT!EZ25="","",INPUT_OUTPUT!EZ25)</f>
        <v/>
      </c>
      <c r="N37" s="2504" t="str">
        <f>IF(INPUT_OUTPUT!FA25="","",INPUT_OUTPUT!FA25)</f>
        <v/>
      </c>
      <c r="O37" s="2504" t="str">
        <f>IF(INPUT_OUTPUT!FB25="","",INPUT_OUTPUT!FB25)</f>
        <v/>
      </c>
      <c r="P37" s="2504" t="str">
        <f>IF(INPUT_OUTPUT!FC25="","",INPUT_OUTPUT!FC25)</f>
        <v/>
      </c>
      <c r="Q37" s="2504" t="str">
        <f>IF(INPUT_OUTPUT!FD25="","",INPUT_OUTPUT!FD25)</f>
        <v/>
      </c>
      <c r="R37" s="2504" t="str">
        <f>IF(INPUT_OUTPUT!FE25="","",INPUT_OUTPUT!FE25)</f>
        <v/>
      </c>
      <c r="S37" s="2504" t="str">
        <f>IF(INPUT_OUTPUT!FF25="","",INPUT_OUTPUT!FF25)</f>
        <v/>
      </c>
      <c r="T37" s="2504" t="str">
        <f>IF(INPUT_OUTPUT!FG25="","",INPUT_OUTPUT!FG25)</f>
        <v/>
      </c>
      <c r="U37" s="2504" t="str">
        <f>IF(INPUT_OUTPUT!FH25="","",INPUT_OUTPUT!FH25)</f>
        <v/>
      </c>
      <c r="V37" s="2504" t="str">
        <f>IF(INPUT_OUTPUT!FI25="","",INPUT_OUTPUT!FI25)</f>
        <v/>
      </c>
      <c r="W37" s="2504" t="str">
        <f>IF(INPUT_OUTPUT!FJ25="","",INPUT_OUTPUT!FJ25)</f>
        <v/>
      </c>
      <c r="X37" s="2504" t="str">
        <f>IF(INPUT_OUTPUT!FK25="","",INPUT_OUTPUT!FK25)</f>
        <v/>
      </c>
      <c r="Y37" s="2504" t="str">
        <f>IF(INPUT_OUTPUT!FL25="","",INPUT_OUTPUT!FL25)</f>
        <v/>
      </c>
      <c r="Z37" s="2504" t="str">
        <f>IF(INPUT_OUTPUT!FM25="","",INPUT_OUTPUT!FM25)</f>
        <v/>
      </c>
    </row>
    <row r="38" spans="2:26" s="2503" customFormat="1">
      <c r="B38" s="2505" t="str">
        <f>IF(INPUT_OUTPUT!C26="","",INPUT_OUTPUT!EP26)</f>
        <v/>
      </c>
      <c r="C38" s="2504" t="str">
        <f>IF(INPUT_OUTPUT!EP26="","",INPUT_OUTPUT!EP26)</f>
        <v/>
      </c>
      <c r="D38" s="2504" t="str">
        <f>IF(INPUT_OUTPUT!EQ26="","",INPUT_OUTPUT!EQ26)</f>
        <v/>
      </c>
      <c r="E38" s="2504" t="str">
        <f>IF(INPUT_OUTPUT!ER26="","",INPUT_OUTPUT!ER26)</f>
        <v/>
      </c>
      <c r="F38" s="2504" t="str">
        <f>IF(INPUT_OUTPUT!ES26="","",INPUT_OUTPUT!ES26)</f>
        <v/>
      </c>
      <c r="G38" s="2504" t="str">
        <f>IF(INPUT_OUTPUT!ET26="","",INPUT_OUTPUT!ET26)</f>
        <v/>
      </c>
      <c r="H38" s="2504" t="str">
        <f>IF(INPUT_OUTPUT!EU26="","",INPUT_OUTPUT!EU26)</f>
        <v/>
      </c>
      <c r="I38" s="2504" t="str">
        <f>IF(INPUT_OUTPUT!EV26="","",INPUT_OUTPUT!EV26)</f>
        <v/>
      </c>
      <c r="J38" s="2504" t="str">
        <f>IF(INPUT_OUTPUT!EW26="","",INPUT_OUTPUT!EW26)</f>
        <v/>
      </c>
      <c r="K38" s="2504" t="str">
        <f>IF(INPUT_OUTPUT!EX26="","",INPUT_OUTPUT!EX26)</f>
        <v/>
      </c>
      <c r="L38" s="2504" t="str">
        <f>IF(INPUT_OUTPUT!EY26="","",INPUT_OUTPUT!EY26)</f>
        <v/>
      </c>
      <c r="M38" s="2504" t="str">
        <f>IF(INPUT_OUTPUT!EZ26="","",INPUT_OUTPUT!EZ26)</f>
        <v/>
      </c>
      <c r="N38" s="2504" t="str">
        <f>IF(INPUT_OUTPUT!FA26="","",INPUT_OUTPUT!FA26)</f>
        <v/>
      </c>
      <c r="O38" s="2504" t="str">
        <f>IF(INPUT_OUTPUT!FB26="","",INPUT_OUTPUT!FB26)</f>
        <v/>
      </c>
      <c r="P38" s="2504" t="str">
        <f>IF(INPUT_OUTPUT!FC26="","",INPUT_OUTPUT!FC26)</f>
        <v/>
      </c>
      <c r="Q38" s="2504" t="str">
        <f>IF(INPUT_OUTPUT!FD26="","",INPUT_OUTPUT!FD26)</f>
        <v/>
      </c>
      <c r="R38" s="2504" t="str">
        <f>IF(INPUT_OUTPUT!FE26="","",INPUT_OUTPUT!FE26)</f>
        <v/>
      </c>
      <c r="S38" s="2504" t="str">
        <f>IF(INPUT_OUTPUT!FF26="","",INPUT_OUTPUT!FF26)</f>
        <v/>
      </c>
      <c r="T38" s="2504" t="str">
        <f>IF(INPUT_OUTPUT!FG26="","",INPUT_OUTPUT!FG26)</f>
        <v/>
      </c>
      <c r="U38" s="2504" t="str">
        <f>IF(INPUT_OUTPUT!FH26="","",INPUT_OUTPUT!FH26)</f>
        <v/>
      </c>
      <c r="V38" s="2504" t="str">
        <f>IF(INPUT_OUTPUT!FI26="","",INPUT_OUTPUT!FI26)</f>
        <v/>
      </c>
      <c r="W38" s="2504" t="str">
        <f>IF(INPUT_OUTPUT!FJ26="","",INPUT_OUTPUT!FJ26)</f>
        <v/>
      </c>
      <c r="X38" s="2504" t="str">
        <f>IF(INPUT_OUTPUT!FK26="","",INPUT_OUTPUT!FK26)</f>
        <v/>
      </c>
      <c r="Y38" s="2504" t="str">
        <f>IF(INPUT_OUTPUT!FL26="","",INPUT_OUTPUT!FL26)</f>
        <v/>
      </c>
      <c r="Z38" s="2504" t="str">
        <f>IF(INPUT_OUTPUT!FM26="","",INPUT_OUTPUT!FM26)</f>
        <v/>
      </c>
    </row>
    <row r="39" spans="2:26" s="2503" customFormat="1">
      <c r="B39" s="2505" t="str">
        <f>IF(INPUT_OUTPUT!C27="","",INPUT_OUTPUT!EP27)</f>
        <v/>
      </c>
      <c r="C39" s="2504" t="str">
        <f>IF(INPUT_OUTPUT!EP27="","",INPUT_OUTPUT!EP27)</f>
        <v/>
      </c>
      <c r="D39" s="2504" t="str">
        <f>IF(INPUT_OUTPUT!EQ27="","",INPUT_OUTPUT!EQ27)</f>
        <v/>
      </c>
      <c r="E39" s="2504" t="str">
        <f>IF(INPUT_OUTPUT!ER27="","",INPUT_OUTPUT!ER27)</f>
        <v/>
      </c>
      <c r="F39" s="2504" t="str">
        <f>IF(INPUT_OUTPUT!ES27="","",INPUT_OUTPUT!ES27)</f>
        <v/>
      </c>
      <c r="G39" s="2504" t="str">
        <f>IF(INPUT_OUTPUT!ET27="","",INPUT_OUTPUT!ET27)</f>
        <v/>
      </c>
      <c r="H39" s="2504" t="str">
        <f>IF(INPUT_OUTPUT!EU27="","",INPUT_OUTPUT!EU27)</f>
        <v/>
      </c>
      <c r="I39" s="2504" t="str">
        <f>IF(INPUT_OUTPUT!EV27="","",INPUT_OUTPUT!EV27)</f>
        <v/>
      </c>
      <c r="J39" s="2504" t="str">
        <f>IF(INPUT_OUTPUT!EW27="","",INPUT_OUTPUT!EW27)</f>
        <v/>
      </c>
      <c r="K39" s="2504" t="str">
        <f>IF(INPUT_OUTPUT!EX27="","",INPUT_OUTPUT!EX27)</f>
        <v/>
      </c>
      <c r="L39" s="2504" t="str">
        <f>IF(INPUT_OUTPUT!EY27="","",INPUT_OUTPUT!EY27)</f>
        <v/>
      </c>
      <c r="M39" s="2504" t="str">
        <f>IF(INPUT_OUTPUT!EZ27="","",INPUT_OUTPUT!EZ27)</f>
        <v/>
      </c>
      <c r="N39" s="2504" t="str">
        <f>IF(INPUT_OUTPUT!FA27="","",INPUT_OUTPUT!FA27)</f>
        <v/>
      </c>
      <c r="O39" s="2504" t="str">
        <f>IF(INPUT_OUTPUT!FB27="","",INPUT_OUTPUT!FB27)</f>
        <v/>
      </c>
      <c r="P39" s="2504" t="str">
        <f>IF(INPUT_OUTPUT!FC27="","",INPUT_OUTPUT!FC27)</f>
        <v/>
      </c>
      <c r="Q39" s="2504" t="str">
        <f>IF(INPUT_OUTPUT!FD27="","",INPUT_OUTPUT!FD27)</f>
        <v/>
      </c>
      <c r="R39" s="2504" t="str">
        <f>IF(INPUT_OUTPUT!FE27="","",INPUT_OUTPUT!FE27)</f>
        <v/>
      </c>
      <c r="S39" s="2504" t="str">
        <f>IF(INPUT_OUTPUT!FF27="","",INPUT_OUTPUT!FF27)</f>
        <v/>
      </c>
      <c r="T39" s="2504" t="str">
        <f>IF(INPUT_OUTPUT!FG27="","",INPUT_OUTPUT!FG27)</f>
        <v/>
      </c>
      <c r="U39" s="2504" t="str">
        <f>IF(INPUT_OUTPUT!FH27="","",INPUT_OUTPUT!FH27)</f>
        <v/>
      </c>
      <c r="V39" s="2504" t="str">
        <f>IF(INPUT_OUTPUT!FI27="","",INPUT_OUTPUT!FI27)</f>
        <v/>
      </c>
      <c r="W39" s="2504" t="str">
        <f>IF(INPUT_OUTPUT!FJ27="","",INPUT_OUTPUT!FJ27)</f>
        <v/>
      </c>
      <c r="X39" s="2504" t="str">
        <f>IF(INPUT_OUTPUT!FK27="","",INPUT_OUTPUT!FK27)</f>
        <v/>
      </c>
      <c r="Y39" s="2504" t="str">
        <f>IF(INPUT_OUTPUT!FL27="","",INPUT_OUTPUT!FL27)</f>
        <v/>
      </c>
      <c r="Z39" s="2504" t="str">
        <f>IF(INPUT_OUTPUT!FM27="","",INPUT_OUTPUT!FM27)</f>
        <v/>
      </c>
    </row>
    <row r="40" spans="2:26" s="2503" customFormat="1">
      <c r="B40" s="2505" t="str">
        <f>IF(INPUT_OUTPUT!C28="","",INPUT_OUTPUT!EP28)</f>
        <v/>
      </c>
      <c r="C40" s="2504" t="str">
        <f>IF(INPUT_OUTPUT!EP28="","",INPUT_OUTPUT!EP28)</f>
        <v/>
      </c>
      <c r="D40" s="2504" t="str">
        <f>IF(INPUT_OUTPUT!EQ28="","",INPUT_OUTPUT!EQ28)</f>
        <v/>
      </c>
      <c r="E40" s="2504" t="str">
        <f>IF(INPUT_OUTPUT!ER28="","",INPUT_OUTPUT!ER28)</f>
        <v/>
      </c>
      <c r="F40" s="2504" t="str">
        <f>IF(INPUT_OUTPUT!ES28="","",INPUT_OUTPUT!ES28)</f>
        <v/>
      </c>
      <c r="G40" s="2504" t="str">
        <f>IF(INPUT_OUTPUT!ET28="","",INPUT_OUTPUT!ET28)</f>
        <v/>
      </c>
      <c r="H40" s="2504" t="str">
        <f>IF(INPUT_OUTPUT!EU28="","",INPUT_OUTPUT!EU28)</f>
        <v/>
      </c>
      <c r="I40" s="2504" t="str">
        <f>IF(INPUT_OUTPUT!EV28="","",INPUT_OUTPUT!EV28)</f>
        <v/>
      </c>
      <c r="J40" s="2504" t="str">
        <f>IF(INPUT_OUTPUT!EW28="","",INPUT_OUTPUT!EW28)</f>
        <v/>
      </c>
      <c r="K40" s="2504" t="str">
        <f>IF(INPUT_OUTPUT!EX28="","",INPUT_OUTPUT!EX28)</f>
        <v/>
      </c>
      <c r="L40" s="2504" t="str">
        <f>IF(INPUT_OUTPUT!EY28="","",INPUT_OUTPUT!EY28)</f>
        <v/>
      </c>
      <c r="M40" s="2504" t="str">
        <f>IF(INPUT_OUTPUT!EZ28="","",INPUT_OUTPUT!EZ28)</f>
        <v/>
      </c>
      <c r="N40" s="2504" t="str">
        <f>IF(INPUT_OUTPUT!FA28="","",INPUT_OUTPUT!FA28)</f>
        <v/>
      </c>
      <c r="O40" s="2504" t="str">
        <f>IF(INPUT_OUTPUT!FB28="","",INPUT_OUTPUT!FB28)</f>
        <v/>
      </c>
      <c r="P40" s="2504" t="str">
        <f>IF(INPUT_OUTPUT!FC28="","",INPUT_OUTPUT!FC28)</f>
        <v/>
      </c>
      <c r="Q40" s="2504" t="str">
        <f>IF(INPUT_OUTPUT!FD28="","",INPUT_OUTPUT!FD28)</f>
        <v/>
      </c>
      <c r="R40" s="2504" t="str">
        <f>IF(INPUT_OUTPUT!FE28="","",INPUT_OUTPUT!FE28)</f>
        <v/>
      </c>
      <c r="S40" s="2504" t="str">
        <f>IF(INPUT_OUTPUT!FF28="","",INPUT_OUTPUT!FF28)</f>
        <v/>
      </c>
      <c r="T40" s="2504" t="str">
        <f>IF(INPUT_OUTPUT!FG28="","",INPUT_OUTPUT!FG28)</f>
        <v/>
      </c>
      <c r="U40" s="2504" t="str">
        <f>IF(INPUT_OUTPUT!FH28="","",INPUT_OUTPUT!FH28)</f>
        <v/>
      </c>
      <c r="V40" s="2504" t="str">
        <f>IF(INPUT_OUTPUT!FI28="","",INPUT_OUTPUT!FI28)</f>
        <v/>
      </c>
      <c r="W40" s="2504" t="str">
        <f>IF(INPUT_OUTPUT!FJ28="","",INPUT_OUTPUT!FJ28)</f>
        <v/>
      </c>
      <c r="X40" s="2504" t="str">
        <f>IF(INPUT_OUTPUT!FK28="","",INPUT_OUTPUT!FK28)</f>
        <v/>
      </c>
      <c r="Y40" s="2504" t="str">
        <f>IF(INPUT_OUTPUT!FL28="","",INPUT_OUTPUT!FL28)</f>
        <v/>
      </c>
      <c r="Z40" s="2504" t="str">
        <f>IF(INPUT_OUTPUT!FM28="","",INPUT_OUTPUT!FM28)</f>
        <v/>
      </c>
    </row>
    <row r="41" spans="2:26" s="2503" customFormat="1">
      <c r="B41" s="2505" t="str">
        <f>IF(INPUT_OUTPUT!C29="","",INPUT_OUTPUT!EP29)</f>
        <v/>
      </c>
      <c r="C41" s="2504" t="str">
        <f>IF(INPUT_OUTPUT!EP29="","",INPUT_OUTPUT!EP29)</f>
        <v/>
      </c>
      <c r="D41" s="2504" t="str">
        <f>IF(INPUT_OUTPUT!EQ29="","",INPUT_OUTPUT!EQ29)</f>
        <v/>
      </c>
      <c r="E41" s="2504" t="str">
        <f>IF(INPUT_OUTPUT!ER29="","",INPUT_OUTPUT!ER29)</f>
        <v/>
      </c>
      <c r="F41" s="2504" t="str">
        <f>IF(INPUT_OUTPUT!ES29="","",INPUT_OUTPUT!ES29)</f>
        <v/>
      </c>
      <c r="G41" s="2504" t="str">
        <f>IF(INPUT_OUTPUT!ET29="","",INPUT_OUTPUT!ET29)</f>
        <v/>
      </c>
      <c r="H41" s="2504" t="str">
        <f>IF(INPUT_OUTPUT!EU29="","",INPUT_OUTPUT!EU29)</f>
        <v/>
      </c>
      <c r="I41" s="2504" t="str">
        <f>IF(INPUT_OUTPUT!EV29="","",INPUT_OUTPUT!EV29)</f>
        <v/>
      </c>
      <c r="J41" s="2504" t="str">
        <f>IF(INPUT_OUTPUT!EW29="","",INPUT_OUTPUT!EW29)</f>
        <v/>
      </c>
      <c r="K41" s="2504" t="str">
        <f>IF(INPUT_OUTPUT!EX29="","",INPUT_OUTPUT!EX29)</f>
        <v/>
      </c>
      <c r="L41" s="2504" t="str">
        <f>IF(INPUT_OUTPUT!EY29="","",INPUT_OUTPUT!EY29)</f>
        <v/>
      </c>
      <c r="M41" s="2504" t="str">
        <f>IF(INPUT_OUTPUT!EZ29="","",INPUT_OUTPUT!EZ29)</f>
        <v/>
      </c>
      <c r="N41" s="2504" t="str">
        <f>IF(INPUT_OUTPUT!FA29="","",INPUT_OUTPUT!FA29)</f>
        <v/>
      </c>
      <c r="O41" s="2504" t="str">
        <f>IF(INPUT_OUTPUT!FB29="","",INPUT_OUTPUT!FB29)</f>
        <v/>
      </c>
      <c r="P41" s="2504" t="str">
        <f>IF(INPUT_OUTPUT!FC29="","",INPUT_OUTPUT!FC29)</f>
        <v/>
      </c>
      <c r="Q41" s="2504" t="str">
        <f>IF(INPUT_OUTPUT!FD29="","",INPUT_OUTPUT!FD29)</f>
        <v/>
      </c>
      <c r="R41" s="2504" t="str">
        <f>IF(INPUT_OUTPUT!FE29="","",INPUT_OUTPUT!FE29)</f>
        <v/>
      </c>
      <c r="S41" s="2504" t="str">
        <f>IF(INPUT_OUTPUT!FF29="","",INPUT_OUTPUT!FF29)</f>
        <v/>
      </c>
      <c r="T41" s="2504" t="str">
        <f>IF(INPUT_OUTPUT!FG29="","",INPUT_OUTPUT!FG29)</f>
        <v/>
      </c>
      <c r="U41" s="2504" t="str">
        <f>IF(INPUT_OUTPUT!FH29="","",INPUT_OUTPUT!FH29)</f>
        <v/>
      </c>
      <c r="V41" s="2504" t="str">
        <f>IF(INPUT_OUTPUT!FI29="","",INPUT_OUTPUT!FI29)</f>
        <v/>
      </c>
      <c r="W41" s="2504" t="str">
        <f>IF(INPUT_OUTPUT!FJ29="","",INPUT_OUTPUT!FJ29)</f>
        <v/>
      </c>
      <c r="X41" s="2504" t="str">
        <f>IF(INPUT_OUTPUT!FK29="","",INPUT_OUTPUT!FK29)</f>
        <v/>
      </c>
      <c r="Y41" s="2504" t="str">
        <f>IF(INPUT_OUTPUT!FL29="","",INPUT_OUTPUT!FL29)</f>
        <v/>
      </c>
      <c r="Z41" s="2504" t="str">
        <f>IF(INPUT_OUTPUT!FM29="","",INPUT_OUTPUT!FM29)</f>
        <v/>
      </c>
    </row>
    <row r="42" spans="2:26" s="2503" customFormat="1">
      <c r="B42" s="2505" t="str">
        <f>IF(INPUT_OUTPUT!C30="","",INPUT_OUTPUT!EP30)</f>
        <v/>
      </c>
      <c r="C42" s="2504" t="str">
        <f>IF(INPUT_OUTPUT!EP30="","",INPUT_OUTPUT!EP30)</f>
        <v/>
      </c>
      <c r="D42" s="2504" t="str">
        <f>IF(INPUT_OUTPUT!EQ30="","",INPUT_OUTPUT!EQ30)</f>
        <v/>
      </c>
      <c r="E42" s="2504" t="str">
        <f>IF(INPUT_OUTPUT!ER30="","",INPUT_OUTPUT!ER30)</f>
        <v/>
      </c>
      <c r="F42" s="2504" t="str">
        <f>IF(INPUT_OUTPUT!ES30="","",INPUT_OUTPUT!ES30)</f>
        <v/>
      </c>
      <c r="G42" s="2504" t="str">
        <f>IF(INPUT_OUTPUT!ET30="","",INPUT_OUTPUT!ET30)</f>
        <v/>
      </c>
      <c r="H42" s="2504" t="str">
        <f>IF(INPUT_OUTPUT!EU30="","",INPUT_OUTPUT!EU30)</f>
        <v/>
      </c>
      <c r="I42" s="2504" t="str">
        <f>IF(INPUT_OUTPUT!EV30="","",INPUT_OUTPUT!EV30)</f>
        <v/>
      </c>
      <c r="J42" s="2504" t="str">
        <f>IF(INPUT_OUTPUT!EW30="","",INPUT_OUTPUT!EW30)</f>
        <v/>
      </c>
      <c r="K42" s="2504" t="str">
        <f>IF(INPUT_OUTPUT!EX30="","",INPUT_OUTPUT!EX30)</f>
        <v/>
      </c>
      <c r="L42" s="2504" t="str">
        <f>IF(INPUT_OUTPUT!EY30="","",INPUT_OUTPUT!EY30)</f>
        <v/>
      </c>
      <c r="M42" s="2504" t="str">
        <f>IF(INPUT_OUTPUT!EZ30="","",INPUT_OUTPUT!EZ30)</f>
        <v/>
      </c>
      <c r="N42" s="2504" t="str">
        <f>IF(INPUT_OUTPUT!FA30="","",INPUT_OUTPUT!FA30)</f>
        <v/>
      </c>
      <c r="O42" s="2504" t="str">
        <f>IF(INPUT_OUTPUT!FB30="","",INPUT_OUTPUT!FB30)</f>
        <v/>
      </c>
      <c r="P42" s="2504" t="str">
        <f>IF(INPUT_OUTPUT!FC30="","",INPUT_OUTPUT!FC30)</f>
        <v/>
      </c>
      <c r="Q42" s="2504" t="str">
        <f>IF(INPUT_OUTPUT!FD30="","",INPUT_OUTPUT!FD30)</f>
        <v/>
      </c>
      <c r="R42" s="2504" t="str">
        <f>IF(INPUT_OUTPUT!FE30="","",INPUT_OUTPUT!FE30)</f>
        <v/>
      </c>
      <c r="S42" s="2504" t="str">
        <f>IF(INPUT_OUTPUT!FF30="","",INPUT_OUTPUT!FF30)</f>
        <v/>
      </c>
      <c r="T42" s="2504" t="str">
        <f>IF(INPUT_OUTPUT!FG30="","",INPUT_OUTPUT!FG30)</f>
        <v/>
      </c>
      <c r="U42" s="2504" t="str">
        <f>IF(INPUT_OUTPUT!FH30="","",INPUT_OUTPUT!FH30)</f>
        <v/>
      </c>
      <c r="V42" s="2504" t="str">
        <f>IF(INPUT_OUTPUT!FI30="","",INPUT_OUTPUT!FI30)</f>
        <v/>
      </c>
      <c r="W42" s="2504" t="str">
        <f>IF(INPUT_OUTPUT!FJ30="","",INPUT_OUTPUT!FJ30)</f>
        <v/>
      </c>
      <c r="X42" s="2504" t="str">
        <f>IF(INPUT_OUTPUT!FK30="","",INPUT_OUTPUT!FK30)</f>
        <v/>
      </c>
      <c r="Y42" s="2504" t="str">
        <f>IF(INPUT_OUTPUT!FL30="","",INPUT_OUTPUT!FL30)</f>
        <v/>
      </c>
      <c r="Z42" s="2504" t="str">
        <f>IF(INPUT_OUTPUT!FM30="","",INPUT_OUTPUT!FM30)</f>
        <v/>
      </c>
    </row>
    <row r="43" spans="2:26" s="2503" customFormat="1">
      <c r="B43" s="2505" t="str">
        <f>IF(INPUT_OUTPUT!C31="","",INPUT_OUTPUT!EP31)</f>
        <v/>
      </c>
      <c r="C43" s="2504" t="str">
        <f>IF(INPUT_OUTPUT!EP31="","",INPUT_OUTPUT!EP31)</f>
        <v/>
      </c>
      <c r="D43" s="2504" t="str">
        <f>IF(INPUT_OUTPUT!EQ31="","",INPUT_OUTPUT!EQ31)</f>
        <v/>
      </c>
      <c r="E43" s="2504" t="str">
        <f>IF(INPUT_OUTPUT!ER31="","",INPUT_OUTPUT!ER31)</f>
        <v/>
      </c>
      <c r="F43" s="2504" t="str">
        <f>IF(INPUT_OUTPUT!ES31="","",INPUT_OUTPUT!ES31)</f>
        <v/>
      </c>
      <c r="G43" s="2504" t="str">
        <f>IF(INPUT_OUTPUT!ET31="","",INPUT_OUTPUT!ET31)</f>
        <v/>
      </c>
      <c r="H43" s="2504" t="str">
        <f>IF(INPUT_OUTPUT!EU31="","",INPUT_OUTPUT!EU31)</f>
        <v/>
      </c>
      <c r="I43" s="2504" t="str">
        <f>IF(INPUT_OUTPUT!EV31="","",INPUT_OUTPUT!EV31)</f>
        <v/>
      </c>
      <c r="J43" s="2504" t="str">
        <f>IF(INPUT_OUTPUT!EW31="","",INPUT_OUTPUT!EW31)</f>
        <v/>
      </c>
      <c r="K43" s="2504" t="str">
        <f>IF(INPUT_OUTPUT!EX31="","",INPUT_OUTPUT!EX31)</f>
        <v/>
      </c>
      <c r="L43" s="2504" t="str">
        <f>IF(INPUT_OUTPUT!EY31="","",INPUT_OUTPUT!EY31)</f>
        <v/>
      </c>
      <c r="M43" s="2504" t="str">
        <f>IF(INPUT_OUTPUT!EZ31="","",INPUT_OUTPUT!EZ31)</f>
        <v/>
      </c>
      <c r="N43" s="2504" t="str">
        <f>IF(INPUT_OUTPUT!FA31="","",INPUT_OUTPUT!FA31)</f>
        <v/>
      </c>
      <c r="O43" s="2504" t="str">
        <f>IF(INPUT_OUTPUT!FB31="","",INPUT_OUTPUT!FB31)</f>
        <v/>
      </c>
      <c r="P43" s="2504" t="str">
        <f>IF(INPUT_OUTPUT!FC31="","",INPUT_OUTPUT!FC31)</f>
        <v/>
      </c>
      <c r="Q43" s="2504" t="str">
        <f>IF(INPUT_OUTPUT!FD31="","",INPUT_OUTPUT!FD31)</f>
        <v/>
      </c>
      <c r="R43" s="2504" t="str">
        <f>IF(INPUT_OUTPUT!FE31="","",INPUT_OUTPUT!FE31)</f>
        <v/>
      </c>
      <c r="S43" s="2504" t="str">
        <f>IF(INPUT_OUTPUT!FF31="","",INPUT_OUTPUT!FF31)</f>
        <v/>
      </c>
      <c r="T43" s="2504" t="str">
        <f>IF(INPUT_OUTPUT!FG31="","",INPUT_OUTPUT!FG31)</f>
        <v/>
      </c>
      <c r="U43" s="2504" t="str">
        <f>IF(INPUT_OUTPUT!FH31="","",INPUT_OUTPUT!FH31)</f>
        <v/>
      </c>
      <c r="V43" s="2504" t="str">
        <f>IF(INPUT_OUTPUT!FI31="","",INPUT_OUTPUT!FI31)</f>
        <v/>
      </c>
      <c r="W43" s="2504" t="str">
        <f>IF(INPUT_OUTPUT!FJ31="","",INPUT_OUTPUT!FJ31)</f>
        <v/>
      </c>
      <c r="X43" s="2504" t="str">
        <f>IF(INPUT_OUTPUT!FK31="","",INPUT_OUTPUT!FK31)</f>
        <v/>
      </c>
      <c r="Y43" s="2504" t="str">
        <f>IF(INPUT_OUTPUT!FL31="","",INPUT_OUTPUT!FL31)</f>
        <v/>
      </c>
      <c r="Z43" s="2504" t="str">
        <f>IF(INPUT_OUTPUT!FM31="","",INPUT_OUTPUT!FM31)</f>
        <v/>
      </c>
    </row>
    <row r="44" spans="2:26" s="2503" customFormat="1">
      <c r="B44" s="2505" t="str">
        <f>IF(INPUT_OUTPUT!C32="","",INPUT_OUTPUT!EP32)</f>
        <v/>
      </c>
      <c r="C44" s="2504" t="str">
        <f>IF(INPUT_OUTPUT!EP32="","",INPUT_OUTPUT!EP32)</f>
        <v/>
      </c>
      <c r="D44" s="2504" t="str">
        <f>IF(INPUT_OUTPUT!EQ32="","",INPUT_OUTPUT!EQ32)</f>
        <v/>
      </c>
      <c r="E44" s="2504" t="str">
        <f>IF(INPUT_OUTPUT!ER32="","",INPUT_OUTPUT!ER32)</f>
        <v/>
      </c>
      <c r="F44" s="2504" t="str">
        <f>IF(INPUT_OUTPUT!ES32="","",INPUT_OUTPUT!ES32)</f>
        <v/>
      </c>
      <c r="G44" s="2504" t="str">
        <f>IF(INPUT_OUTPUT!ET32="","",INPUT_OUTPUT!ET32)</f>
        <v/>
      </c>
      <c r="H44" s="2504" t="str">
        <f>IF(INPUT_OUTPUT!EU32="","",INPUT_OUTPUT!EU32)</f>
        <v/>
      </c>
      <c r="I44" s="2504" t="str">
        <f>IF(INPUT_OUTPUT!EV32="","",INPUT_OUTPUT!EV32)</f>
        <v/>
      </c>
      <c r="J44" s="2504" t="str">
        <f>IF(INPUT_OUTPUT!EW32="","",INPUT_OUTPUT!EW32)</f>
        <v/>
      </c>
      <c r="K44" s="2504" t="str">
        <f>IF(INPUT_OUTPUT!EX32="","",INPUT_OUTPUT!EX32)</f>
        <v/>
      </c>
      <c r="L44" s="2504" t="str">
        <f>IF(INPUT_OUTPUT!EY32="","",INPUT_OUTPUT!EY32)</f>
        <v/>
      </c>
      <c r="M44" s="2504" t="str">
        <f>IF(INPUT_OUTPUT!EZ32="","",INPUT_OUTPUT!EZ32)</f>
        <v/>
      </c>
      <c r="N44" s="2504" t="str">
        <f>IF(INPUT_OUTPUT!FA32="","",INPUT_OUTPUT!FA32)</f>
        <v/>
      </c>
      <c r="O44" s="2504" t="str">
        <f>IF(INPUT_OUTPUT!FB32="","",INPUT_OUTPUT!FB32)</f>
        <v/>
      </c>
      <c r="P44" s="2504" t="str">
        <f>IF(INPUT_OUTPUT!FC32="","",INPUT_OUTPUT!FC32)</f>
        <v/>
      </c>
      <c r="Q44" s="2504" t="str">
        <f>IF(INPUT_OUTPUT!FD32="","",INPUT_OUTPUT!FD32)</f>
        <v/>
      </c>
      <c r="R44" s="2504" t="str">
        <f>IF(INPUT_OUTPUT!FE32="","",INPUT_OUTPUT!FE32)</f>
        <v/>
      </c>
      <c r="S44" s="2504" t="str">
        <f>IF(INPUT_OUTPUT!FF32="","",INPUT_OUTPUT!FF32)</f>
        <v/>
      </c>
      <c r="T44" s="2504" t="str">
        <f>IF(INPUT_OUTPUT!FG32="","",INPUT_OUTPUT!FG32)</f>
        <v/>
      </c>
      <c r="U44" s="2504" t="str">
        <f>IF(INPUT_OUTPUT!FH32="","",INPUT_OUTPUT!FH32)</f>
        <v/>
      </c>
      <c r="V44" s="2504" t="str">
        <f>IF(INPUT_OUTPUT!FI32="","",INPUT_OUTPUT!FI32)</f>
        <v/>
      </c>
      <c r="W44" s="2504" t="str">
        <f>IF(INPUT_OUTPUT!FJ32="","",INPUT_OUTPUT!FJ32)</f>
        <v/>
      </c>
      <c r="X44" s="2504" t="str">
        <f>IF(INPUT_OUTPUT!FK32="","",INPUT_OUTPUT!FK32)</f>
        <v/>
      </c>
      <c r="Y44" s="2504" t="str">
        <f>IF(INPUT_OUTPUT!FL32="","",INPUT_OUTPUT!FL32)</f>
        <v/>
      </c>
      <c r="Z44" s="2504" t="str">
        <f>IF(INPUT_OUTPUT!FM32="","",INPUT_OUTPUT!FM32)</f>
        <v/>
      </c>
    </row>
    <row r="45" spans="2:26" s="2503" customFormat="1">
      <c r="B45" s="2505" t="str">
        <f>IF(INPUT_OUTPUT!C33="","",INPUT_OUTPUT!EP33)</f>
        <v/>
      </c>
      <c r="C45" s="2504" t="str">
        <f>IF(INPUT_OUTPUT!EP33="","",INPUT_OUTPUT!EP33)</f>
        <v/>
      </c>
      <c r="D45" s="2504" t="str">
        <f>IF(INPUT_OUTPUT!EQ33="","",INPUT_OUTPUT!EQ33)</f>
        <v/>
      </c>
      <c r="E45" s="2504" t="str">
        <f>IF(INPUT_OUTPUT!ER33="","",INPUT_OUTPUT!ER33)</f>
        <v/>
      </c>
      <c r="F45" s="2504" t="str">
        <f>IF(INPUT_OUTPUT!ES33="","",INPUT_OUTPUT!ES33)</f>
        <v/>
      </c>
      <c r="G45" s="2504" t="str">
        <f>IF(INPUT_OUTPUT!ET33="","",INPUT_OUTPUT!ET33)</f>
        <v/>
      </c>
      <c r="H45" s="2504" t="str">
        <f>IF(INPUT_OUTPUT!EU33="","",INPUT_OUTPUT!EU33)</f>
        <v/>
      </c>
      <c r="I45" s="2504" t="str">
        <f>IF(INPUT_OUTPUT!EV33="","",INPUT_OUTPUT!EV33)</f>
        <v/>
      </c>
      <c r="J45" s="2504" t="str">
        <f>IF(INPUT_OUTPUT!EW33="","",INPUT_OUTPUT!EW33)</f>
        <v/>
      </c>
      <c r="K45" s="2504" t="str">
        <f>IF(INPUT_OUTPUT!EX33="","",INPUT_OUTPUT!EX33)</f>
        <v/>
      </c>
      <c r="L45" s="2504" t="str">
        <f>IF(INPUT_OUTPUT!EY33="","",INPUT_OUTPUT!EY33)</f>
        <v/>
      </c>
      <c r="M45" s="2504" t="str">
        <f>IF(INPUT_OUTPUT!EZ33="","",INPUT_OUTPUT!EZ33)</f>
        <v/>
      </c>
      <c r="N45" s="2504" t="str">
        <f>IF(INPUT_OUTPUT!FA33="","",INPUT_OUTPUT!FA33)</f>
        <v/>
      </c>
      <c r="O45" s="2504" t="str">
        <f>IF(INPUT_OUTPUT!FB33="","",INPUT_OUTPUT!FB33)</f>
        <v/>
      </c>
      <c r="P45" s="2504" t="str">
        <f>IF(INPUT_OUTPUT!FC33="","",INPUT_OUTPUT!FC33)</f>
        <v/>
      </c>
      <c r="Q45" s="2504" t="str">
        <f>IF(INPUT_OUTPUT!FD33="","",INPUT_OUTPUT!FD33)</f>
        <v/>
      </c>
      <c r="R45" s="2504" t="str">
        <f>IF(INPUT_OUTPUT!FE33="","",INPUT_OUTPUT!FE33)</f>
        <v/>
      </c>
      <c r="S45" s="2504" t="str">
        <f>IF(INPUT_OUTPUT!FF33="","",INPUT_OUTPUT!FF33)</f>
        <v/>
      </c>
      <c r="T45" s="2504" t="str">
        <f>IF(INPUT_OUTPUT!FG33="","",INPUT_OUTPUT!FG33)</f>
        <v/>
      </c>
      <c r="U45" s="2504" t="str">
        <f>IF(INPUT_OUTPUT!FH33="","",INPUT_OUTPUT!FH33)</f>
        <v/>
      </c>
      <c r="V45" s="2504" t="str">
        <f>IF(INPUT_OUTPUT!FI33="","",INPUT_OUTPUT!FI33)</f>
        <v/>
      </c>
      <c r="W45" s="2504" t="str">
        <f>IF(INPUT_OUTPUT!FJ33="","",INPUT_OUTPUT!FJ33)</f>
        <v/>
      </c>
      <c r="X45" s="2504" t="str">
        <f>IF(INPUT_OUTPUT!FK33="","",INPUT_OUTPUT!FK33)</f>
        <v/>
      </c>
      <c r="Y45" s="2504" t="str">
        <f>IF(INPUT_OUTPUT!FL33="","",INPUT_OUTPUT!FL33)</f>
        <v/>
      </c>
      <c r="Z45" s="2504" t="str">
        <f>IF(INPUT_OUTPUT!FM33="","",INPUT_OUTPUT!FM33)</f>
        <v/>
      </c>
    </row>
    <row r="46" spans="2:26" s="2503" customFormat="1">
      <c r="B46" s="2505" t="str">
        <f>IF(INPUT_OUTPUT!C34="","",INPUT_OUTPUT!EP34)</f>
        <v/>
      </c>
      <c r="C46" s="2504" t="str">
        <f>IF(INPUT_OUTPUT!EP34="","",INPUT_OUTPUT!EP34)</f>
        <v/>
      </c>
      <c r="D46" s="2504" t="str">
        <f>IF(INPUT_OUTPUT!EQ34="","",INPUT_OUTPUT!EQ34)</f>
        <v/>
      </c>
      <c r="E46" s="2504" t="str">
        <f>IF(INPUT_OUTPUT!ER34="","",INPUT_OUTPUT!ER34)</f>
        <v/>
      </c>
      <c r="F46" s="2504" t="str">
        <f>IF(INPUT_OUTPUT!ES34="","",INPUT_OUTPUT!ES34)</f>
        <v/>
      </c>
      <c r="G46" s="2504" t="str">
        <f>IF(INPUT_OUTPUT!ET34="","",INPUT_OUTPUT!ET34)</f>
        <v/>
      </c>
      <c r="H46" s="2504" t="str">
        <f>IF(INPUT_OUTPUT!EU34="","",INPUT_OUTPUT!EU34)</f>
        <v/>
      </c>
      <c r="I46" s="2504" t="str">
        <f>IF(INPUT_OUTPUT!EV34="","",INPUT_OUTPUT!EV34)</f>
        <v/>
      </c>
      <c r="J46" s="2504" t="str">
        <f>IF(INPUT_OUTPUT!EW34="","",INPUT_OUTPUT!EW34)</f>
        <v/>
      </c>
      <c r="K46" s="2504" t="str">
        <f>IF(INPUT_OUTPUT!EX34="","",INPUT_OUTPUT!EX34)</f>
        <v/>
      </c>
      <c r="L46" s="2504" t="str">
        <f>IF(INPUT_OUTPUT!EY34="","",INPUT_OUTPUT!EY34)</f>
        <v/>
      </c>
      <c r="M46" s="2504" t="str">
        <f>IF(INPUT_OUTPUT!EZ34="","",INPUT_OUTPUT!EZ34)</f>
        <v/>
      </c>
      <c r="N46" s="2504" t="str">
        <f>IF(INPUT_OUTPUT!FA34="","",INPUT_OUTPUT!FA34)</f>
        <v/>
      </c>
      <c r="O46" s="2504" t="str">
        <f>IF(INPUT_OUTPUT!FB34="","",INPUT_OUTPUT!FB34)</f>
        <v/>
      </c>
      <c r="P46" s="2504" t="str">
        <f>IF(INPUT_OUTPUT!FC34="","",INPUT_OUTPUT!FC34)</f>
        <v/>
      </c>
      <c r="Q46" s="2504" t="str">
        <f>IF(INPUT_OUTPUT!FD34="","",INPUT_OUTPUT!FD34)</f>
        <v/>
      </c>
      <c r="R46" s="2504" t="str">
        <f>IF(INPUT_OUTPUT!FE34="","",INPUT_OUTPUT!FE34)</f>
        <v/>
      </c>
      <c r="S46" s="2504" t="str">
        <f>IF(INPUT_OUTPUT!FF34="","",INPUT_OUTPUT!FF34)</f>
        <v/>
      </c>
      <c r="T46" s="2504" t="str">
        <f>IF(INPUT_OUTPUT!FG34="","",INPUT_OUTPUT!FG34)</f>
        <v/>
      </c>
      <c r="U46" s="2504" t="str">
        <f>IF(INPUT_OUTPUT!FH34="","",INPUT_OUTPUT!FH34)</f>
        <v/>
      </c>
      <c r="V46" s="2504" t="str">
        <f>IF(INPUT_OUTPUT!FI34="","",INPUT_OUTPUT!FI34)</f>
        <v/>
      </c>
      <c r="W46" s="2504" t="str">
        <f>IF(INPUT_OUTPUT!FJ34="","",INPUT_OUTPUT!FJ34)</f>
        <v/>
      </c>
      <c r="X46" s="2504" t="str">
        <f>IF(INPUT_OUTPUT!FK34="","",INPUT_OUTPUT!FK34)</f>
        <v/>
      </c>
      <c r="Y46" s="2504" t="str">
        <f>IF(INPUT_OUTPUT!FL34="","",INPUT_OUTPUT!FL34)</f>
        <v/>
      </c>
      <c r="Z46" s="2504" t="str">
        <f>IF(INPUT_OUTPUT!FM34="","",INPUT_OUTPUT!FM34)</f>
        <v/>
      </c>
    </row>
    <row r="47" spans="2:26" s="2503" customFormat="1">
      <c r="B47" s="2505" t="str">
        <f>IF(INPUT_OUTPUT!C35="","",INPUT_OUTPUT!EP35)</f>
        <v/>
      </c>
      <c r="C47" s="2504" t="str">
        <f>IF(INPUT_OUTPUT!EP35="","",INPUT_OUTPUT!EP35)</f>
        <v/>
      </c>
      <c r="D47" s="2504" t="str">
        <f>IF(INPUT_OUTPUT!EQ35="","",INPUT_OUTPUT!EQ35)</f>
        <v/>
      </c>
      <c r="E47" s="2504" t="str">
        <f>IF(INPUT_OUTPUT!ER35="","",INPUT_OUTPUT!ER35)</f>
        <v/>
      </c>
      <c r="F47" s="2504" t="str">
        <f>IF(INPUT_OUTPUT!ES35="","",INPUT_OUTPUT!ES35)</f>
        <v/>
      </c>
      <c r="G47" s="2504" t="str">
        <f>IF(INPUT_OUTPUT!ET35="","",INPUT_OUTPUT!ET35)</f>
        <v/>
      </c>
      <c r="H47" s="2504" t="str">
        <f>IF(INPUT_OUTPUT!EU35="","",INPUT_OUTPUT!EU35)</f>
        <v/>
      </c>
      <c r="I47" s="2504" t="str">
        <f>IF(INPUT_OUTPUT!EV35="","",INPUT_OUTPUT!EV35)</f>
        <v/>
      </c>
      <c r="J47" s="2504" t="str">
        <f>IF(INPUT_OUTPUT!EW35="","",INPUT_OUTPUT!EW35)</f>
        <v/>
      </c>
      <c r="K47" s="2504" t="str">
        <f>IF(INPUT_OUTPUT!EX35="","",INPUT_OUTPUT!EX35)</f>
        <v/>
      </c>
      <c r="L47" s="2504" t="str">
        <f>IF(INPUT_OUTPUT!EY35="","",INPUT_OUTPUT!EY35)</f>
        <v/>
      </c>
      <c r="M47" s="2504" t="str">
        <f>IF(INPUT_OUTPUT!EZ35="","",INPUT_OUTPUT!EZ35)</f>
        <v/>
      </c>
      <c r="N47" s="2504" t="str">
        <f>IF(INPUT_OUTPUT!FA35="","",INPUT_OUTPUT!FA35)</f>
        <v/>
      </c>
      <c r="O47" s="2504" t="str">
        <f>IF(INPUT_OUTPUT!FB35="","",INPUT_OUTPUT!FB35)</f>
        <v/>
      </c>
      <c r="P47" s="2504" t="str">
        <f>IF(INPUT_OUTPUT!FC35="","",INPUT_OUTPUT!FC35)</f>
        <v/>
      </c>
      <c r="Q47" s="2504" t="str">
        <f>IF(INPUT_OUTPUT!FD35="","",INPUT_OUTPUT!FD35)</f>
        <v/>
      </c>
      <c r="R47" s="2504" t="str">
        <f>IF(INPUT_OUTPUT!FE35="","",INPUT_OUTPUT!FE35)</f>
        <v/>
      </c>
      <c r="S47" s="2504" t="str">
        <f>IF(INPUT_OUTPUT!FF35="","",INPUT_OUTPUT!FF35)</f>
        <v/>
      </c>
      <c r="T47" s="2504" t="str">
        <f>IF(INPUT_OUTPUT!FG35="","",INPUT_OUTPUT!FG35)</f>
        <v/>
      </c>
      <c r="U47" s="2504" t="str">
        <f>IF(INPUT_OUTPUT!FH35="","",INPUT_OUTPUT!FH35)</f>
        <v/>
      </c>
      <c r="V47" s="2504" t="str">
        <f>IF(INPUT_OUTPUT!FI35="","",INPUT_OUTPUT!FI35)</f>
        <v/>
      </c>
      <c r="W47" s="2504" t="str">
        <f>IF(INPUT_OUTPUT!FJ35="","",INPUT_OUTPUT!FJ35)</f>
        <v/>
      </c>
      <c r="X47" s="2504" t="str">
        <f>IF(INPUT_OUTPUT!FK35="","",INPUT_OUTPUT!FK35)</f>
        <v/>
      </c>
      <c r="Y47" s="2504" t="str">
        <f>IF(INPUT_OUTPUT!FL35="","",INPUT_OUTPUT!FL35)</f>
        <v/>
      </c>
      <c r="Z47" s="2504" t="str">
        <f>IF(INPUT_OUTPUT!FM35="","",INPUT_OUTPUT!FM35)</f>
        <v/>
      </c>
    </row>
    <row r="48" spans="2:26" s="2503" customFormat="1">
      <c r="B48" s="2505" t="str">
        <f>IF(INPUT_OUTPUT!C36="","",INPUT_OUTPUT!EP36)</f>
        <v/>
      </c>
      <c r="C48" s="2504" t="str">
        <f>IF(INPUT_OUTPUT!EP36="","",INPUT_OUTPUT!EP36)</f>
        <v/>
      </c>
      <c r="D48" s="2504" t="str">
        <f>IF(INPUT_OUTPUT!EQ36="","",INPUT_OUTPUT!EQ36)</f>
        <v/>
      </c>
      <c r="E48" s="2504" t="str">
        <f>IF(INPUT_OUTPUT!ER36="","",INPUT_OUTPUT!ER36)</f>
        <v/>
      </c>
      <c r="F48" s="2504" t="str">
        <f>IF(INPUT_OUTPUT!ES36="","",INPUT_OUTPUT!ES36)</f>
        <v/>
      </c>
      <c r="G48" s="2504" t="str">
        <f>IF(INPUT_OUTPUT!ET36="","",INPUT_OUTPUT!ET36)</f>
        <v/>
      </c>
      <c r="H48" s="2504" t="str">
        <f>IF(INPUT_OUTPUT!EU36="","",INPUT_OUTPUT!EU36)</f>
        <v/>
      </c>
      <c r="I48" s="2504" t="str">
        <f>IF(INPUT_OUTPUT!EV36="","",INPUT_OUTPUT!EV36)</f>
        <v/>
      </c>
      <c r="J48" s="2504" t="str">
        <f>IF(INPUT_OUTPUT!EW36="","",INPUT_OUTPUT!EW36)</f>
        <v/>
      </c>
      <c r="K48" s="2504" t="str">
        <f>IF(INPUT_OUTPUT!EX36="","",INPUT_OUTPUT!EX36)</f>
        <v/>
      </c>
      <c r="L48" s="2504" t="str">
        <f>IF(INPUT_OUTPUT!EY36="","",INPUT_OUTPUT!EY36)</f>
        <v/>
      </c>
      <c r="M48" s="2504" t="str">
        <f>IF(INPUT_OUTPUT!EZ36="","",INPUT_OUTPUT!EZ36)</f>
        <v/>
      </c>
      <c r="N48" s="2504" t="str">
        <f>IF(INPUT_OUTPUT!FA36="","",INPUT_OUTPUT!FA36)</f>
        <v/>
      </c>
      <c r="O48" s="2504" t="str">
        <f>IF(INPUT_OUTPUT!FB36="","",INPUT_OUTPUT!FB36)</f>
        <v/>
      </c>
      <c r="P48" s="2504" t="str">
        <f>IF(INPUT_OUTPUT!FC36="","",INPUT_OUTPUT!FC36)</f>
        <v/>
      </c>
      <c r="Q48" s="2504" t="str">
        <f>IF(INPUT_OUTPUT!FD36="","",INPUT_OUTPUT!FD36)</f>
        <v/>
      </c>
      <c r="R48" s="2504" t="str">
        <f>IF(INPUT_OUTPUT!FE36="","",INPUT_OUTPUT!FE36)</f>
        <v/>
      </c>
      <c r="S48" s="2504" t="str">
        <f>IF(INPUT_OUTPUT!FF36="","",INPUT_OUTPUT!FF36)</f>
        <v/>
      </c>
      <c r="T48" s="2504" t="str">
        <f>IF(INPUT_OUTPUT!FG36="","",INPUT_OUTPUT!FG36)</f>
        <v/>
      </c>
      <c r="U48" s="2504" t="str">
        <f>IF(INPUT_OUTPUT!FH36="","",INPUT_OUTPUT!FH36)</f>
        <v/>
      </c>
      <c r="V48" s="2504" t="str">
        <f>IF(INPUT_OUTPUT!FI36="","",INPUT_OUTPUT!FI36)</f>
        <v/>
      </c>
      <c r="W48" s="2504" t="str">
        <f>IF(INPUT_OUTPUT!FJ36="","",INPUT_OUTPUT!FJ36)</f>
        <v/>
      </c>
      <c r="X48" s="2504" t="str">
        <f>IF(INPUT_OUTPUT!FK36="","",INPUT_OUTPUT!FK36)</f>
        <v/>
      </c>
      <c r="Y48" s="2504" t="str">
        <f>IF(INPUT_OUTPUT!FL36="","",INPUT_OUTPUT!FL36)</f>
        <v/>
      </c>
      <c r="Z48" s="2504" t="str">
        <f>IF(INPUT_OUTPUT!FM36="","",INPUT_OUTPUT!FM36)</f>
        <v/>
      </c>
    </row>
    <row r="49" spans="2:26" s="2503" customFormat="1">
      <c r="B49" s="2505" t="str">
        <f>IF(INPUT_OUTPUT!C37="","",INPUT_OUTPUT!EP37)</f>
        <v/>
      </c>
      <c r="C49" s="2504" t="str">
        <f>IF(INPUT_OUTPUT!EP37="","",INPUT_OUTPUT!EP37)</f>
        <v/>
      </c>
      <c r="D49" s="2504" t="str">
        <f>IF(INPUT_OUTPUT!EQ37="","",INPUT_OUTPUT!EQ37)</f>
        <v/>
      </c>
      <c r="E49" s="2504" t="str">
        <f>IF(INPUT_OUTPUT!ER37="","",INPUT_OUTPUT!ER37)</f>
        <v/>
      </c>
      <c r="F49" s="2504" t="str">
        <f>IF(INPUT_OUTPUT!ES37="","",INPUT_OUTPUT!ES37)</f>
        <v/>
      </c>
      <c r="G49" s="2504" t="str">
        <f>IF(INPUT_OUTPUT!ET37="","",INPUT_OUTPUT!ET37)</f>
        <v/>
      </c>
      <c r="H49" s="2504" t="str">
        <f>IF(INPUT_OUTPUT!EU37="","",INPUT_OUTPUT!EU37)</f>
        <v/>
      </c>
      <c r="I49" s="2504" t="str">
        <f>IF(INPUT_OUTPUT!EV37="","",INPUT_OUTPUT!EV37)</f>
        <v/>
      </c>
      <c r="J49" s="2504" t="str">
        <f>IF(INPUT_OUTPUT!EW37="","",INPUT_OUTPUT!EW37)</f>
        <v/>
      </c>
      <c r="K49" s="2504" t="str">
        <f>IF(INPUT_OUTPUT!EX37="","",INPUT_OUTPUT!EX37)</f>
        <v/>
      </c>
      <c r="L49" s="2504" t="str">
        <f>IF(INPUT_OUTPUT!EY37="","",INPUT_OUTPUT!EY37)</f>
        <v/>
      </c>
      <c r="M49" s="2504" t="str">
        <f>IF(INPUT_OUTPUT!EZ37="","",INPUT_OUTPUT!EZ37)</f>
        <v/>
      </c>
      <c r="N49" s="2504" t="str">
        <f>IF(INPUT_OUTPUT!FA37="","",INPUT_OUTPUT!FA37)</f>
        <v/>
      </c>
      <c r="O49" s="2504" t="str">
        <f>IF(INPUT_OUTPUT!FB37="","",INPUT_OUTPUT!FB37)</f>
        <v/>
      </c>
      <c r="P49" s="2504" t="str">
        <f>IF(INPUT_OUTPUT!FC37="","",INPUT_OUTPUT!FC37)</f>
        <v/>
      </c>
      <c r="Q49" s="2504" t="str">
        <f>IF(INPUT_OUTPUT!FD37="","",INPUT_OUTPUT!FD37)</f>
        <v/>
      </c>
      <c r="R49" s="2504" t="str">
        <f>IF(INPUT_OUTPUT!FE37="","",INPUT_OUTPUT!FE37)</f>
        <v/>
      </c>
      <c r="S49" s="2504" t="str">
        <f>IF(INPUT_OUTPUT!FF37="","",INPUT_OUTPUT!FF37)</f>
        <v/>
      </c>
      <c r="T49" s="2504" t="str">
        <f>IF(INPUT_OUTPUT!FG37="","",INPUT_OUTPUT!FG37)</f>
        <v/>
      </c>
      <c r="U49" s="2504" t="str">
        <f>IF(INPUT_OUTPUT!FH37="","",INPUT_OUTPUT!FH37)</f>
        <v/>
      </c>
      <c r="V49" s="2504" t="str">
        <f>IF(INPUT_OUTPUT!FI37="","",INPUT_OUTPUT!FI37)</f>
        <v/>
      </c>
      <c r="W49" s="2504" t="str">
        <f>IF(INPUT_OUTPUT!FJ37="","",INPUT_OUTPUT!FJ37)</f>
        <v/>
      </c>
      <c r="X49" s="2504" t="str">
        <f>IF(INPUT_OUTPUT!FK37="","",INPUT_OUTPUT!FK37)</f>
        <v/>
      </c>
      <c r="Y49" s="2504" t="str">
        <f>IF(INPUT_OUTPUT!FL37="","",INPUT_OUTPUT!FL37)</f>
        <v/>
      </c>
      <c r="Z49" s="2504" t="str">
        <f>IF(INPUT_OUTPUT!FM37="","",INPUT_OUTPUT!FM37)</f>
        <v/>
      </c>
    </row>
    <row r="50" spans="2:26" s="2503" customFormat="1">
      <c r="B50" s="2505" t="str">
        <f>IF(INPUT_OUTPUT!C38="","",INPUT_OUTPUT!EP38)</f>
        <v/>
      </c>
      <c r="C50" s="2504" t="str">
        <f>IF(INPUT_OUTPUT!EP38="","",INPUT_OUTPUT!EP38)</f>
        <v/>
      </c>
      <c r="D50" s="2504" t="str">
        <f>IF(INPUT_OUTPUT!EQ38="","",INPUT_OUTPUT!EQ38)</f>
        <v/>
      </c>
      <c r="E50" s="2504" t="str">
        <f>IF(INPUT_OUTPUT!ER38="","",INPUT_OUTPUT!ER38)</f>
        <v/>
      </c>
      <c r="F50" s="2504" t="str">
        <f>IF(INPUT_OUTPUT!ES38="","",INPUT_OUTPUT!ES38)</f>
        <v/>
      </c>
      <c r="G50" s="2504" t="str">
        <f>IF(INPUT_OUTPUT!ET38="","",INPUT_OUTPUT!ET38)</f>
        <v/>
      </c>
      <c r="H50" s="2504" t="str">
        <f>IF(INPUT_OUTPUT!EU38="","",INPUT_OUTPUT!EU38)</f>
        <v/>
      </c>
      <c r="I50" s="2504" t="str">
        <f>IF(INPUT_OUTPUT!EV38="","",INPUT_OUTPUT!EV38)</f>
        <v/>
      </c>
      <c r="J50" s="2504" t="str">
        <f>IF(INPUT_OUTPUT!EW38="","",INPUT_OUTPUT!EW38)</f>
        <v/>
      </c>
      <c r="K50" s="2504" t="str">
        <f>IF(INPUT_OUTPUT!EX38="","",INPUT_OUTPUT!EX38)</f>
        <v/>
      </c>
      <c r="L50" s="2504" t="str">
        <f>IF(INPUT_OUTPUT!EY38="","",INPUT_OUTPUT!EY38)</f>
        <v/>
      </c>
      <c r="M50" s="2504" t="str">
        <f>IF(INPUT_OUTPUT!EZ38="","",INPUT_OUTPUT!EZ38)</f>
        <v/>
      </c>
      <c r="N50" s="2504" t="str">
        <f>IF(INPUT_OUTPUT!FA38="","",INPUT_OUTPUT!FA38)</f>
        <v/>
      </c>
      <c r="O50" s="2504" t="str">
        <f>IF(INPUT_OUTPUT!FB38="","",INPUT_OUTPUT!FB38)</f>
        <v/>
      </c>
      <c r="P50" s="2504" t="str">
        <f>IF(INPUT_OUTPUT!FC38="","",INPUT_OUTPUT!FC38)</f>
        <v/>
      </c>
      <c r="Q50" s="2504" t="str">
        <f>IF(INPUT_OUTPUT!FD38="","",INPUT_OUTPUT!FD38)</f>
        <v/>
      </c>
      <c r="R50" s="2504" t="str">
        <f>IF(INPUT_OUTPUT!FE38="","",INPUT_OUTPUT!FE38)</f>
        <v/>
      </c>
      <c r="S50" s="2504" t="str">
        <f>IF(INPUT_OUTPUT!FF38="","",INPUT_OUTPUT!FF38)</f>
        <v/>
      </c>
      <c r="T50" s="2504" t="str">
        <f>IF(INPUT_OUTPUT!FG38="","",INPUT_OUTPUT!FG38)</f>
        <v/>
      </c>
      <c r="U50" s="2504" t="str">
        <f>IF(INPUT_OUTPUT!FH38="","",INPUT_OUTPUT!FH38)</f>
        <v/>
      </c>
      <c r="V50" s="2504" t="str">
        <f>IF(INPUT_OUTPUT!FI38="","",INPUT_OUTPUT!FI38)</f>
        <v/>
      </c>
      <c r="W50" s="2504" t="str">
        <f>IF(INPUT_OUTPUT!FJ38="","",INPUT_OUTPUT!FJ38)</f>
        <v/>
      </c>
      <c r="X50" s="2504" t="str">
        <f>IF(INPUT_OUTPUT!FK38="","",INPUT_OUTPUT!FK38)</f>
        <v/>
      </c>
      <c r="Y50" s="2504" t="str">
        <f>IF(INPUT_OUTPUT!FL38="","",INPUT_OUTPUT!FL38)</f>
        <v/>
      </c>
      <c r="Z50" s="2504" t="str">
        <f>IF(INPUT_OUTPUT!FM38="","",INPUT_OUTPUT!FM38)</f>
        <v/>
      </c>
    </row>
    <row r="51" spans="2:26" s="2503" customFormat="1">
      <c r="B51" s="2505" t="str">
        <f>IF(INPUT_OUTPUT!C39="","",INPUT_OUTPUT!EP39)</f>
        <v/>
      </c>
      <c r="C51" s="2504" t="str">
        <f>IF(INPUT_OUTPUT!EP39="","",INPUT_OUTPUT!EP39)</f>
        <v/>
      </c>
      <c r="D51" s="2504" t="str">
        <f>IF(INPUT_OUTPUT!EQ39="","",INPUT_OUTPUT!EQ39)</f>
        <v/>
      </c>
      <c r="E51" s="2504" t="str">
        <f>IF(INPUT_OUTPUT!ER39="","",INPUT_OUTPUT!ER39)</f>
        <v/>
      </c>
      <c r="F51" s="2504" t="str">
        <f>IF(INPUT_OUTPUT!ES39="","",INPUT_OUTPUT!ES39)</f>
        <v/>
      </c>
      <c r="G51" s="2504" t="str">
        <f>IF(INPUT_OUTPUT!ET39="","",INPUT_OUTPUT!ET39)</f>
        <v/>
      </c>
      <c r="H51" s="2504" t="str">
        <f>IF(INPUT_OUTPUT!EU39="","",INPUT_OUTPUT!EU39)</f>
        <v/>
      </c>
      <c r="I51" s="2504" t="str">
        <f>IF(INPUT_OUTPUT!EV39="","",INPUT_OUTPUT!EV39)</f>
        <v/>
      </c>
      <c r="J51" s="2504" t="str">
        <f>IF(INPUT_OUTPUT!EW39="","",INPUT_OUTPUT!EW39)</f>
        <v/>
      </c>
      <c r="K51" s="2504" t="str">
        <f>IF(INPUT_OUTPUT!EX39="","",INPUT_OUTPUT!EX39)</f>
        <v/>
      </c>
      <c r="L51" s="2504" t="str">
        <f>IF(INPUT_OUTPUT!EY39="","",INPUT_OUTPUT!EY39)</f>
        <v/>
      </c>
      <c r="M51" s="2504" t="str">
        <f>IF(INPUT_OUTPUT!EZ39="","",INPUT_OUTPUT!EZ39)</f>
        <v/>
      </c>
      <c r="N51" s="2504" t="str">
        <f>IF(INPUT_OUTPUT!FA39="","",INPUT_OUTPUT!FA39)</f>
        <v/>
      </c>
      <c r="O51" s="2504" t="str">
        <f>IF(INPUT_OUTPUT!FB39="","",INPUT_OUTPUT!FB39)</f>
        <v/>
      </c>
      <c r="P51" s="2504" t="str">
        <f>IF(INPUT_OUTPUT!FC39="","",INPUT_OUTPUT!FC39)</f>
        <v/>
      </c>
      <c r="Q51" s="2504" t="str">
        <f>IF(INPUT_OUTPUT!FD39="","",INPUT_OUTPUT!FD39)</f>
        <v/>
      </c>
      <c r="R51" s="2504" t="str">
        <f>IF(INPUT_OUTPUT!FE39="","",INPUT_OUTPUT!FE39)</f>
        <v/>
      </c>
      <c r="S51" s="2504" t="str">
        <f>IF(INPUT_OUTPUT!FF39="","",INPUT_OUTPUT!FF39)</f>
        <v/>
      </c>
      <c r="T51" s="2504" t="str">
        <f>IF(INPUT_OUTPUT!FG39="","",INPUT_OUTPUT!FG39)</f>
        <v/>
      </c>
      <c r="U51" s="2504" t="str">
        <f>IF(INPUT_OUTPUT!FH39="","",INPUT_OUTPUT!FH39)</f>
        <v/>
      </c>
      <c r="V51" s="2504" t="str">
        <f>IF(INPUT_OUTPUT!FI39="","",INPUT_OUTPUT!FI39)</f>
        <v/>
      </c>
      <c r="W51" s="2504" t="str">
        <f>IF(INPUT_OUTPUT!FJ39="","",INPUT_OUTPUT!FJ39)</f>
        <v/>
      </c>
      <c r="X51" s="2504" t="str">
        <f>IF(INPUT_OUTPUT!FK39="","",INPUT_OUTPUT!FK39)</f>
        <v/>
      </c>
      <c r="Y51" s="2504" t="str">
        <f>IF(INPUT_OUTPUT!FL39="","",INPUT_OUTPUT!FL39)</f>
        <v/>
      </c>
      <c r="Z51" s="2504" t="str">
        <f>IF(INPUT_OUTPUT!FM39="","",INPUT_OUTPUT!FM39)</f>
        <v/>
      </c>
    </row>
    <row r="52" spans="2:26" s="2503" customFormat="1">
      <c r="B52" s="2505" t="str">
        <f>IF(INPUT_OUTPUT!C40="","",INPUT_OUTPUT!EP40)</f>
        <v/>
      </c>
      <c r="C52" s="2504" t="str">
        <f>IF(INPUT_OUTPUT!EP40="","",INPUT_OUTPUT!EP40)</f>
        <v/>
      </c>
      <c r="D52" s="2504" t="str">
        <f>IF(INPUT_OUTPUT!EQ40="","",INPUT_OUTPUT!EQ40)</f>
        <v/>
      </c>
      <c r="E52" s="2504" t="str">
        <f>IF(INPUT_OUTPUT!ER40="","",INPUT_OUTPUT!ER40)</f>
        <v/>
      </c>
      <c r="F52" s="2504" t="str">
        <f>IF(INPUT_OUTPUT!ES40="","",INPUT_OUTPUT!ES40)</f>
        <v/>
      </c>
      <c r="G52" s="2504" t="str">
        <f>IF(INPUT_OUTPUT!ET40="","",INPUT_OUTPUT!ET40)</f>
        <v/>
      </c>
      <c r="H52" s="2504" t="str">
        <f>IF(INPUT_OUTPUT!EU40="","",INPUT_OUTPUT!EU40)</f>
        <v/>
      </c>
      <c r="I52" s="2504" t="str">
        <f>IF(INPUT_OUTPUT!EV40="","",INPUT_OUTPUT!EV40)</f>
        <v/>
      </c>
      <c r="J52" s="2504" t="str">
        <f>IF(INPUT_OUTPUT!EW40="","",INPUT_OUTPUT!EW40)</f>
        <v/>
      </c>
      <c r="K52" s="2504" t="str">
        <f>IF(INPUT_OUTPUT!EX40="","",INPUT_OUTPUT!EX40)</f>
        <v/>
      </c>
      <c r="L52" s="2504" t="str">
        <f>IF(INPUT_OUTPUT!EY40="","",INPUT_OUTPUT!EY40)</f>
        <v/>
      </c>
      <c r="M52" s="2504" t="str">
        <f>IF(INPUT_OUTPUT!EZ40="","",INPUT_OUTPUT!EZ40)</f>
        <v/>
      </c>
      <c r="N52" s="2504" t="str">
        <f>IF(INPUT_OUTPUT!FA40="","",INPUT_OUTPUT!FA40)</f>
        <v/>
      </c>
      <c r="O52" s="2504" t="str">
        <f>IF(INPUT_OUTPUT!FB40="","",INPUT_OUTPUT!FB40)</f>
        <v/>
      </c>
      <c r="P52" s="2504" t="str">
        <f>IF(INPUT_OUTPUT!FC40="","",INPUT_OUTPUT!FC40)</f>
        <v/>
      </c>
      <c r="Q52" s="2504" t="str">
        <f>IF(INPUT_OUTPUT!FD40="","",INPUT_OUTPUT!FD40)</f>
        <v/>
      </c>
      <c r="R52" s="2504" t="str">
        <f>IF(INPUT_OUTPUT!FE40="","",INPUT_OUTPUT!FE40)</f>
        <v/>
      </c>
      <c r="S52" s="2504" t="str">
        <f>IF(INPUT_OUTPUT!FF40="","",INPUT_OUTPUT!FF40)</f>
        <v/>
      </c>
      <c r="T52" s="2504" t="str">
        <f>IF(INPUT_OUTPUT!FG40="","",INPUT_OUTPUT!FG40)</f>
        <v/>
      </c>
      <c r="U52" s="2504" t="str">
        <f>IF(INPUT_OUTPUT!FH40="","",INPUT_OUTPUT!FH40)</f>
        <v/>
      </c>
      <c r="V52" s="2504" t="str">
        <f>IF(INPUT_OUTPUT!FI40="","",INPUT_OUTPUT!FI40)</f>
        <v/>
      </c>
      <c r="W52" s="2504" t="str">
        <f>IF(INPUT_OUTPUT!FJ40="","",INPUT_OUTPUT!FJ40)</f>
        <v/>
      </c>
      <c r="X52" s="2504" t="str">
        <f>IF(INPUT_OUTPUT!FK40="","",INPUT_OUTPUT!FK40)</f>
        <v/>
      </c>
      <c r="Y52" s="2504" t="str">
        <f>IF(INPUT_OUTPUT!FL40="","",INPUT_OUTPUT!FL40)</f>
        <v/>
      </c>
      <c r="Z52" s="2504" t="str">
        <f>IF(INPUT_OUTPUT!FM40="","",INPUT_OUTPUT!FM40)</f>
        <v/>
      </c>
    </row>
    <row r="53" spans="2:26" s="2503" customFormat="1">
      <c r="B53" s="2505" t="str">
        <f>IF(INPUT_OUTPUT!C41="","",INPUT_OUTPUT!EP41)</f>
        <v/>
      </c>
      <c r="C53" s="2504" t="str">
        <f>IF(INPUT_OUTPUT!EP41="","",INPUT_OUTPUT!EP41)</f>
        <v/>
      </c>
      <c r="D53" s="2504" t="str">
        <f>IF(INPUT_OUTPUT!EQ41="","",INPUT_OUTPUT!EQ41)</f>
        <v/>
      </c>
      <c r="E53" s="2504" t="str">
        <f>IF(INPUT_OUTPUT!ER41="","",INPUT_OUTPUT!ER41)</f>
        <v/>
      </c>
      <c r="F53" s="2504" t="str">
        <f>IF(INPUT_OUTPUT!ES41="","",INPUT_OUTPUT!ES41)</f>
        <v/>
      </c>
      <c r="G53" s="2504" t="str">
        <f>IF(INPUT_OUTPUT!ET41="","",INPUT_OUTPUT!ET41)</f>
        <v/>
      </c>
      <c r="H53" s="2504" t="str">
        <f>IF(INPUT_OUTPUT!EU41="","",INPUT_OUTPUT!EU41)</f>
        <v/>
      </c>
      <c r="I53" s="2504" t="str">
        <f>IF(INPUT_OUTPUT!EV41="","",INPUT_OUTPUT!EV41)</f>
        <v/>
      </c>
      <c r="J53" s="2504" t="str">
        <f>IF(INPUT_OUTPUT!EW41="","",INPUT_OUTPUT!EW41)</f>
        <v/>
      </c>
      <c r="K53" s="2504" t="str">
        <f>IF(INPUT_OUTPUT!EX41="","",INPUT_OUTPUT!EX41)</f>
        <v/>
      </c>
      <c r="L53" s="2504" t="str">
        <f>IF(INPUT_OUTPUT!EY41="","",INPUT_OUTPUT!EY41)</f>
        <v/>
      </c>
      <c r="M53" s="2504" t="str">
        <f>IF(INPUT_OUTPUT!EZ41="","",INPUT_OUTPUT!EZ41)</f>
        <v/>
      </c>
      <c r="N53" s="2504" t="str">
        <f>IF(INPUT_OUTPUT!FA41="","",INPUT_OUTPUT!FA41)</f>
        <v/>
      </c>
      <c r="O53" s="2504" t="str">
        <f>IF(INPUT_OUTPUT!FB41="","",INPUT_OUTPUT!FB41)</f>
        <v/>
      </c>
      <c r="P53" s="2504" t="str">
        <f>IF(INPUT_OUTPUT!FC41="","",INPUT_OUTPUT!FC41)</f>
        <v/>
      </c>
      <c r="Q53" s="2504" t="str">
        <f>IF(INPUT_OUTPUT!FD41="","",INPUT_OUTPUT!FD41)</f>
        <v/>
      </c>
      <c r="R53" s="2504" t="str">
        <f>IF(INPUT_OUTPUT!FE41="","",INPUT_OUTPUT!FE41)</f>
        <v/>
      </c>
      <c r="S53" s="2504" t="str">
        <f>IF(INPUT_OUTPUT!FF41="","",INPUT_OUTPUT!FF41)</f>
        <v/>
      </c>
      <c r="T53" s="2504" t="str">
        <f>IF(INPUT_OUTPUT!FG41="","",INPUT_OUTPUT!FG41)</f>
        <v/>
      </c>
      <c r="U53" s="2504" t="str">
        <f>IF(INPUT_OUTPUT!FH41="","",INPUT_OUTPUT!FH41)</f>
        <v/>
      </c>
      <c r="V53" s="2504" t="str">
        <f>IF(INPUT_OUTPUT!FI41="","",INPUT_OUTPUT!FI41)</f>
        <v/>
      </c>
      <c r="W53" s="2504" t="str">
        <f>IF(INPUT_OUTPUT!FJ41="","",INPUT_OUTPUT!FJ41)</f>
        <v/>
      </c>
      <c r="X53" s="2504" t="str">
        <f>IF(INPUT_OUTPUT!FK41="","",INPUT_OUTPUT!FK41)</f>
        <v/>
      </c>
      <c r="Y53" s="2504" t="str">
        <f>IF(INPUT_OUTPUT!FL41="","",INPUT_OUTPUT!FL41)</f>
        <v/>
      </c>
      <c r="Z53" s="2504" t="str">
        <f>IF(INPUT_OUTPUT!FM41="","",INPUT_OUTPUT!FM41)</f>
        <v/>
      </c>
    </row>
    <row r="54" spans="2:26" s="2503" customFormat="1">
      <c r="B54" s="2505" t="str">
        <f>IF(INPUT_OUTPUT!C42="","",INPUT_OUTPUT!EP42)</f>
        <v/>
      </c>
      <c r="C54" s="2504" t="str">
        <f>IF(INPUT_OUTPUT!EP42="","",INPUT_OUTPUT!EP42)</f>
        <v/>
      </c>
      <c r="D54" s="2504" t="str">
        <f>IF(INPUT_OUTPUT!EQ42="","",INPUT_OUTPUT!EQ42)</f>
        <v/>
      </c>
      <c r="E54" s="2504" t="str">
        <f>IF(INPUT_OUTPUT!ER42="","",INPUT_OUTPUT!ER42)</f>
        <v/>
      </c>
      <c r="F54" s="2504" t="str">
        <f>IF(INPUT_OUTPUT!ES42="","",INPUT_OUTPUT!ES42)</f>
        <v/>
      </c>
      <c r="G54" s="2504" t="str">
        <f>IF(INPUT_OUTPUT!ET42="","",INPUT_OUTPUT!ET42)</f>
        <v/>
      </c>
      <c r="H54" s="2504" t="str">
        <f>IF(INPUT_OUTPUT!EU42="","",INPUT_OUTPUT!EU42)</f>
        <v/>
      </c>
      <c r="I54" s="2504" t="str">
        <f>IF(INPUT_OUTPUT!EV42="","",INPUT_OUTPUT!EV42)</f>
        <v/>
      </c>
      <c r="J54" s="2504" t="str">
        <f>IF(INPUT_OUTPUT!EW42="","",INPUT_OUTPUT!EW42)</f>
        <v/>
      </c>
      <c r="K54" s="2504" t="str">
        <f>IF(INPUT_OUTPUT!EX42="","",INPUT_OUTPUT!EX42)</f>
        <v/>
      </c>
      <c r="L54" s="2504" t="str">
        <f>IF(INPUT_OUTPUT!EY42="","",INPUT_OUTPUT!EY42)</f>
        <v/>
      </c>
      <c r="M54" s="2504" t="str">
        <f>IF(INPUT_OUTPUT!EZ42="","",INPUT_OUTPUT!EZ42)</f>
        <v/>
      </c>
      <c r="N54" s="2504" t="str">
        <f>IF(INPUT_OUTPUT!FA42="","",INPUT_OUTPUT!FA42)</f>
        <v/>
      </c>
      <c r="O54" s="2504" t="str">
        <f>IF(INPUT_OUTPUT!FB42="","",INPUT_OUTPUT!FB42)</f>
        <v/>
      </c>
      <c r="P54" s="2504" t="str">
        <f>IF(INPUT_OUTPUT!FC42="","",INPUT_OUTPUT!FC42)</f>
        <v/>
      </c>
      <c r="Q54" s="2504" t="str">
        <f>IF(INPUT_OUTPUT!FD42="","",INPUT_OUTPUT!FD42)</f>
        <v/>
      </c>
      <c r="R54" s="2504" t="str">
        <f>IF(INPUT_OUTPUT!FE42="","",INPUT_OUTPUT!FE42)</f>
        <v/>
      </c>
      <c r="S54" s="2504" t="str">
        <f>IF(INPUT_OUTPUT!FF42="","",INPUT_OUTPUT!FF42)</f>
        <v/>
      </c>
      <c r="T54" s="2504" t="str">
        <f>IF(INPUT_OUTPUT!FG42="","",INPUT_OUTPUT!FG42)</f>
        <v/>
      </c>
      <c r="U54" s="2504" t="str">
        <f>IF(INPUT_OUTPUT!FH42="","",INPUT_OUTPUT!FH42)</f>
        <v/>
      </c>
      <c r="V54" s="2504" t="str">
        <f>IF(INPUT_OUTPUT!FI42="","",INPUT_OUTPUT!FI42)</f>
        <v/>
      </c>
      <c r="W54" s="2504" t="str">
        <f>IF(INPUT_OUTPUT!FJ42="","",INPUT_OUTPUT!FJ42)</f>
        <v/>
      </c>
      <c r="X54" s="2504" t="str">
        <f>IF(INPUT_OUTPUT!FK42="","",INPUT_OUTPUT!FK42)</f>
        <v/>
      </c>
      <c r="Y54" s="2504" t="str">
        <f>IF(INPUT_OUTPUT!FL42="","",INPUT_OUTPUT!FL42)</f>
        <v/>
      </c>
      <c r="Z54" s="2504" t="str">
        <f>IF(INPUT_OUTPUT!FM42="","",INPUT_OUTPUT!FM42)</f>
        <v/>
      </c>
    </row>
    <row r="55" spans="2:26" s="2503" customFormat="1">
      <c r="B55" s="2505" t="str">
        <f>IF(INPUT_OUTPUT!C43="","",INPUT_OUTPUT!EP43)</f>
        <v/>
      </c>
      <c r="C55" s="2504" t="str">
        <f>IF(INPUT_OUTPUT!EP43="","",INPUT_OUTPUT!EP43)</f>
        <v/>
      </c>
      <c r="D55" s="2504" t="str">
        <f>IF(INPUT_OUTPUT!EQ43="","",INPUT_OUTPUT!EQ43)</f>
        <v/>
      </c>
      <c r="E55" s="2504" t="str">
        <f>IF(INPUT_OUTPUT!ER43="","",INPUT_OUTPUT!ER43)</f>
        <v/>
      </c>
      <c r="F55" s="2504" t="str">
        <f>IF(INPUT_OUTPUT!ES43="","",INPUT_OUTPUT!ES43)</f>
        <v/>
      </c>
      <c r="G55" s="2504" t="str">
        <f>IF(INPUT_OUTPUT!ET43="","",INPUT_OUTPUT!ET43)</f>
        <v/>
      </c>
      <c r="H55" s="2504" t="str">
        <f>IF(INPUT_OUTPUT!EU43="","",INPUT_OUTPUT!EU43)</f>
        <v/>
      </c>
      <c r="I55" s="2504" t="str">
        <f>IF(INPUT_OUTPUT!EV43="","",INPUT_OUTPUT!EV43)</f>
        <v/>
      </c>
      <c r="J55" s="2504" t="str">
        <f>IF(INPUT_OUTPUT!EW43="","",INPUT_OUTPUT!EW43)</f>
        <v/>
      </c>
      <c r="K55" s="2504" t="str">
        <f>IF(INPUT_OUTPUT!EX43="","",INPUT_OUTPUT!EX43)</f>
        <v/>
      </c>
      <c r="L55" s="2504" t="str">
        <f>IF(INPUT_OUTPUT!EY43="","",INPUT_OUTPUT!EY43)</f>
        <v/>
      </c>
      <c r="M55" s="2504" t="str">
        <f>IF(INPUT_OUTPUT!EZ43="","",INPUT_OUTPUT!EZ43)</f>
        <v/>
      </c>
      <c r="N55" s="2504" t="str">
        <f>IF(INPUT_OUTPUT!FA43="","",INPUT_OUTPUT!FA43)</f>
        <v/>
      </c>
      <c r="O55" s="2504" t="str">
        <f>IF(INPUT_OUTPUT!FB43="","",INPUT_OUTPUT!FB43)</f>
        <v/>
      </c>
      <c r="P55" s="2504" t="str">
        <f>IF(INPUT_OUTPUT!FC43="","",INPUT_OUTPUT!FC43)</f>
        <v/>
      </c>
      <c r="Q55" s="2504" t="str">
        <f>IF(INPUT_OUTPUT!FD43="","",INPUT_OUTPUT!FD43)</f>
        <v/>
      </c>
      <c r="R55" s="2504" t="str">
        <f>IF(INPUT_OUTPUT!FE43="","",INPUT_OUTPUT!FE43)</f>
        <v/>
      </c>
      <c r="S55" s="2504" t="str">
        <f>IF(INPUT_OUTPUT!FF43="","",INPUT_OUTPUT!FF43)</f>
        <v/>
      </c>
      <c r="T55" s="2504" t="str">
        <f>IF(INPUT_OUTPUT!FG43="","",INPUT_OUTPUT!FG43)</f>
        <v/>
      </c>
      <c r="U55" s="2504" t="str">
        <f>IF(INPUT_OUTPUT!FH43="","",INPUT_OUTPUT!FH43)</f>
        <v/>
      </c>
      <c r="V55" s="2504" t="str">
        <f>IF(INPUT_OUTPUT!FI43="","",INPUT_OUTPUT!FI43)</f>
        <v/>
      </c>
      <c r="W55" s="2504" t="str">
        <f>IF(INPUT_OUTPUT!FJ43="","",INPUT_OUTPUT!FJ43)</f>
        <v/>
      </c>
      <c r="X55" s="2504" t="str">
        <f>IF(INPUT_OUTPUT!FK43="","",INPUT_OUTPUT!FK43)</f>
        <v/>
      </c>
      <c r="Y55" s="2504" t="str">
        <f>IF(INPUT_OUTPUT!FL43="","",INPUT_OUTPUT!FL43)</f>
        <v/>
      </c>
      <c r="Z55" s="2504" t="str">
        <f>IF(INPUT_OUTPUT!FM43="","",INPUT_OUTPUT!FM43)</f>
        <v/>
      </c>
    </row>
    <row r="56" spans="2:26" s="2503" customFormat="1">
      <c r="B56" s="2505" t="str">
        <f>IF(INPUT_OUTPUT!C44="","",INPUT_OUTPUT!EP44)</f>
        <v/>
      </c>
      <c r="C56" s="2504" t="str">
        <f>IF(INPUT_OUTPUT!EP44="","",INPUT_OUTPUT!EP44)</f>
        <v/>
      </c>
      <c r="D56" s="2504" t="str">
        <f>IF(INPUT_OUTPUT!EQ44="","",INPUT_OUTPUT!EQ44)</f>
        <v/>
      </c>
      <c r="E56" s="2504" t="str">
        <f>IF(INPUT_OUTPUT!ER44="","",INPUT_OUTPUT!ER44)</f>
        <v/>
      </c>
      <c r="F56" s="2504" t="str">
        <f>IF(INPUT_OUTPUT!ES44="","",INPUT_OUTPUT!ES44)</f>
        <v/>
      </c>
      <c r="G56" s="2504" t="str">
        <f>IF(INPUT_OUTPUT!ET44="","",INPUT_OUTPUT!ET44)</f>
        <v/>
      </c>
      <c r="H56" s="2504" t="str">
        <f>IF(INPUT_OUTPUT!EU44="","",INPUT_OUTPUT!EU44)</f>
        <v/>
      </c>
      <c r="I56" s="2504" t="str">
        <f>IF(INPUT_OUTPUT!EV44="","",INPUT_OUTPUT!EV44)</f>
        <v/>
      </c>
      <c r="J56" s="2504" t="str">
        <f>IF(INPUT_OUTPUT!EW44="","",INPUT_OUTPUT!EW44)</f>
        <v/>
      </c>
      <c r="K56" s="2504" t="str">
        <f>IF(INPUT_OUTPUT!EX44="","",INPUT_OUTPUT!EX44)</f>
        <v/>
      </c>
      <c r="L56" s="2504" t="str">
        <f>IF(INPUT_OUTPUT!EY44="","",INPUT_OUTPUT!EY44)</f>
        <v/>
      </c>
      <c r="M56" s="2504" t="str">
        <f>IF(INPUT_OUTPUT!EZ44="","",INPUT_OUTPUT!EZ44)</f>
        <v/>
      </c>
      <c r="N56" s="2504" t="str">
        <f>IF(INPUT_OUTPUT!FA44="","",INPUT_OUTPUT!FA44)</f>
        <v/>
      </c>
      <c r="O56" s="2504" t="str">
        <f>IF(INPUT_OUTPUT!FB44="","",INPUT_OUTPUT!FB44)</f>
        <v/>
      </c>
      <c r="P56" s="2504" t="str">
        <f>IF(INPUT_OUTPUT!FC44="","",INPUT_OUTPUT!FC44)</f>
        <v/>
      </c>
      <c r="Q56" s="2504" t="str">
        <f>IF(INPUT_OUTPUT!FD44="","",INPUT_OUTPUT!FD44)</f>
        <v/>
      </c>
      <c r="R56" s="2504" t="str">
        <f>IF(INPUT_OUTPUT!FE44="","",INPUT_OUTPUT!FE44)</f>
        <v/>
      </c>
      <c r="S56" s="2504" t="str">
        <f>IF(INPUT_OUTPUT!FF44="","",INPUT_OUTPUT!FF44)</f>
        <v/>
      </c>
      <c r="T56" s="2504" t="str">
        <f>IF(INPUT_OUTPUT!FG44="","",INPUT_OUTPUT!FG44)</f>
        <v/>
      </c>
      <c r="U56" s="2504" t="str">
        <f>IF(INPUT_OUTPUT!FH44="","",INPUT_OUTPUT!FH44)</f>
        <v/>
      </c>
      <c r="V56" s="2504" t="str">
        <f>IF(INPUT_OUTPUT!FI44="","",INPUT_OUTPUT!FI44)</f>
        <v/>
      </c>
      <c r="W56" s="2504" t="str">
        <f>IF(INPUT_OUTPUT!FJ44="","",INPUT_OUTPUT!FJ44)</f>
        <v/>
      </c>
      <c r="X56" s="2504" t="str">
        <f>IF(INPUT_OUTPUT!FK44="","",INPUT_OUTPUT!FK44)</f>
        <v/>
      </c>
      <c r="Y56" s="2504" t="str">
        <f>IF(INPUT_OUTPUT!FL44="","",INPUT_OUTPUT!FL44)</f>
        <v/>
      </c>
      <c r="Z56" s="2504" t="str">
        <f>IF(INPUT_OUTPUT!FM44="","",INPUT_OUTPUT!FM44)</f>
        <v/>
      </c>
    </row>
    <row r="57" spans="2:26" s="2503" customFormat="1">
      <c r="B57" s="2505" t="str">
        <f>IF(INPUT_OUTPUT!C45="","",INPUT_OUTPUT!EP45)</f>
        <v/>
      </c>
      <c r="C57" s="2504" t="str">
        <f>IF(INPUT_OUTPUT!EP45="","",INPUT_OUTPUT!EP45)</f>
        <v/>
      </c>
      <c r="D57" s="2504" t="str">
        <f>IF(INPUT_OUTPUT!EQ45="","",INPUT_OUTPUT!EQ45)</f>
        <v/>
      </c>
      <c r="E57" s="2504" t="str">
        <f>IF(INPUT_OUTPUT!ER45="","",INPUT_OUTPUT!ER45)</f>
        <v/>
      </c>
      <c r="F57" s="2504" t="str">
        <f>IF(INPUT_OUTPUT!ES45="","",INPUT_OUTPUT!ES45)</f>
        <v/>
      </c>
      <c r="G57" s="2504" t="str">
        <f>IF(INPUT_OUTPUT!ET45="","",INPUT_OUTPUT!ET45)</f>
        <v/>
      </c>
      <c r="H57" s="2504" t="str">
        <f>IF(INPUT_OUTPUT!EU45="","",INPUT_OUTPUT!EU45)</f>
        <v/>
      </c>
      <c r="I57" s="2504" t="str">
        <f>IF(INPUT_OUTPUT!EV45="","",INPUT_OUTPUT!EV45)</f>
        <v/>
      </c>
      <c r="J57" s="2504" t="str">
        <f>IF(INPUT_OUTPUT!EW45="","",INPUT_OUTPUT!EW45)</f>
        <v/>
      </c>
      <c r="K57" s="2504" t="str">
        <f>IF(INPUT_OUTPUT!EX45="","",INPUT_OUTPUT!EX45)</f>
        <v/>
      </c>
      <c r="L57" s="2504" t="str">
        <f>IF(INPUT_OUTPUT!EY45="","",INPUT_OUTPUT!EY45)</f>
        <v/>
      </c>
      <c r="M57" s="2504" t="str">
        <f>IF(INPUT_OUTPUT!EZ45="","",INPUT_OUTPUT!EZ45)</f>
        <v/>
      </c>
      <c r="N57" s="2504" t="str">
        <f>IF(INPUT_OUTPUT!FA45="","",INPUT_OUTPUT!FA45)</f>
        <v/>
      </c>
      <c r="O57" s="2504" t="str">
        <f>IF(INPUT_OUTPUT!FB45="","",INPUT_OUTPUT!FB45)</f>
        <v/>
      </c>
      <c r="P57" s="2504" t="str">
        <f>IF(INPUT_OUTPUT!FC45="","",INPUT_OUTPUT!FC45)</f>
        <v/>
      </c>
      <c r="Q57" s="2504" t="str">
        <f>IF(INPUT_OUTPUT!FD45="","",INPUT_OUTPUT!FD45)</f>
        <v/>
      </c>
      <c r="R57" s="2504" t="str">
        <f>IF(INPUT_OUTPUT!FE45="","",INPUT_OUTPUT!FE45)</f>
        <v/>
      </c>
      <c r="S57" s="2504" t="str">
        <f>IF(INPUT_OUTPUT!FF45="","",INPUT_OUTPUT!FF45)</f>
        <v/>
      </c>
      <c r="T57" s="2504" t="str">
        <f>IF(INPUT_OUTPUT!FG45="","",INPUT_OUTPUT!FG45)</f>
        <v/>
      </c>
      <c r="U57" s="2504" t="str">
        <f>IF(INPUT_OUTPUT!FH45="","",INPUT_OUTPUT!FH45)</f>
        <v/>
      </c>
      <c r="V57" s="2504" t="str">
        <f>IF(INPUT_OUTPUT!FI45="","",INPUT_OUTPUT!FI45)</f>
        <v/>
      </c>
      <c r="W57" s="2504" t="str">
        <f>IF(INPUT_OUTPUT!FJ45="","",INPUT_OUTPUT!FJ45)</f>
        <v/>
      </c>
      <c r="X57" s="2504" t="str">
        <f>IF(INPUT_OUTPUT!FK45="","",INPUT_OUTPUT!FK45)</f>
        <v/>
      </c>
      <c r="Y57" s="2504" t="str">
        <f>IF(INPUT_OUTPUT!FL45="","",INPUT_OUTPUT!FL45)</f>
        <v/>
      </c>
      <c r="Z57" s="2504" t="str">
        <f>IF(INPUT_OUTPUT!FM45="","",INPUT_OUTPUT!FM45)</f>
        <v/>
      </c>
    </row>
    <row r="58" spans="2:26" s="2503" customFormat="1">
      <c r="B58" s="2505" t="str">
        <f>IF(INPUT_OUTPUT!C46="","",INPUT_OUTPUT!EP46)</f>
        <v/>
      </c>
      <c r="C58" s="2504" t="str">
        <f>IF(INPUT_OUTPUT!EP46="","",INPUT_OUTPUT!EP46)</f>
        <v/>
      </c>
      <c r="D58" s="2504" t="str">
        <f>IF(INPUT_OUTPUT!EQ46="","",INPUT_OUTPUT!EQ46)</f>
        <v/>
      </c>
      <c r="E58" s="2504" t="str">
        <f>IF(INPUT_OUTPUT!ER46="","",INPUT_OUTPUT!ER46)</f>
        <v/>
      </c>
      <c r="F58" s="2504" t="str">
        <f>IF(INPUT_OUTPUT!ES46="","",INPUT_OUTPUT!ES46)</f>
        <v/>
      </c>
      <c r="G58" s="2504" t="str">
        <f>IF(INPUT_OUTPUT!ET46="","",INPUT_OUTPUT!ET46)</f>
        <v/>
      </c>
      <c r="H58" s="2504" t="str">
        <f>IF(INPUT_OUTPUT!EU46="","",INPUT_OUTPUT!EU46)</f>
        <v/>
      </c>
      <c r="I58" s="2504" t="str">
        <f>IF(INPUT_OUTPUT!EV46="","",INPUT_OUTPUT!EV46)</f>
        <v/>
      </c>
      <c r="J58" s="2504" t="str">
        <f>IF(INPUT_OUTPUT!EW46="","",INPUT_OUTPUT!EW46)</f>
        <v/>
      </c>
      <c r="K58" s="2504" t="str">
        <f>IF(INPUT_OUTPUT!EX46="","",INPUT_OUTPUT!EX46)</f>
        <v/>
      </c>
      <c r="L58" s="2504" t="str">
        <f>IF(INPUT_OUTPUT!EY46="","",INPUT_OUTPUT!EY46)</f>
        <v/>
      </c>
      <c r="M58" s="2504" t="str">
        <f>IF(INPUT_OUTPUT!EZ46="","",INPUT_OUTPUT!EZ46)</f>
        <v/>
      </c>
      <c r="N58" s="2504" t="str">
        <f>IF(INPUT_OUTPUT!FA46="","",INPUT_OUTPUT!FA46)</f>
        <v/>
      </c>
      <c r="O58" s="2504" t="str">
        <f>IF(INPUT_OUTPUT!FB46="","",INPUT_OUTPUT!FB46)</f>
        <v/>
      </c>
      <c r="P58" s="2504" t="str">
        <f>IF(INPUT_OUTPUT!FC46="","",INPUT_OUTPUT!FC46)</f>
        <v/>
      </c>
      <c r="Q58" s="2504" t="str">
        <f>IF(INPUT_OUTPUT!FD46="","",INPUT_OUTPUT!FD46)</f>
        <v/>
      </c>
      <c r="R58" s="2504" t="str">
        <f>IF(INPUT_OUTPUT!FE46="","",INPUT_OUTPUT!FE46)</f>
        <v/>
      </c>
      <c r="S58" s="2504" t="str">
        <f>IF(INPUT_OUTPUT!FF46="","",INPUT_OUTPUT!FF46)</f>
        <v/>
      </c>
      <c r="T58" s="2504" t="str">
        <f>IF(INPUT_OUTPUT!FG46="","",INPUT_OUTPUT!FG46)</f>
        <v/>
      </c>
      <c r="U58" s="2504" t="str">
        <f>IF(INPUT_OUTPUT!FH46="","",INPUT_OUTPUT!FH46)</f>
        <v/>
      </c>
      <c r="V58" s="2504" t="str">
        <f>IF(INPUT_OUTPUT!FI46="","",INPUT_OUTPUT!FI46)</f>
        <v/>
      </c>
      <c r="W58" s="2504" t="str">
        <f>IF(INPUT_OUTPUT!FJ46="","",INPUT_OUTPUT!FJ46)</f>
        <v/>
      </c>
      <c r="X58" s="2504" t="str">
        <f>IF(INPUT_OUTPUT!FK46="","",INPUT_OUTPUT!FK46)</f>
        <v/>
      </c>
      <c r="Y58" s="2504" t="str">
        <f>IF(INPUT_OUTPUT!FL46="","",INPUT_OUTPUT!FL46)</f>
        <v/>
      </c>
      <c r="Z58" s="2504" t="str">
        <f>IF(INPUT_OUTPUT!FM46="","",INPUT_OUTPUT!FM46)</f>
        <v/>
      </c>
    </row>
    <row r="59" spans="2:26" s="2503" customFormat="1">
      <c r="B59" s="2505" t="str">
        <f>IF(INPUT_OUTPUT!C47="","",INPUT_OUTPUT!EP47)</f>
        <v/>
      </c>
      <c r="C59" s="2504" t="str">
        <f>IF(INPUT_OUTPUT!EP47="","",INPUT_OUTPUT!EP47)</f>
        <v/>
      </c>
      <c r="D59" s="2504" t="str">
        <f>IF(INPUT_OUTPUT!EQ47="","",INPUT_OUTPUT!EQ47)</f>
        <v/>
      </c>
      <c r="E59" s="2504" t="str">
        <f>IF(INPUT_OUTPUT!ER47="","",INPUT_OUTPUT!ER47)</f>
        <v/>
      </c>
      <c r="F59" s="2504" t="str">
        <f>IF(INPUT_OUTPUT!ES47="","",INPUT_OUTPUT!ES47)</f>
        <v/>
      </c>
      <c r="G59" s="2504" t="str">
        <f>IF(INPUT_OUTPUT!ET47="","",INPUT_OUTPUT!ET47)</f>
        <v/>
      </c>
      <c r="H59" s="2504" t="str">
        <f>IF(INPUT_OUTPUT!EU47="","",INPUT_OUTPUT!EU47)</f>
        <v/>
      </c>
      <c r="I59" s="2504" t="str">
        <f>IF(INPUT_OUTPUT!EV47="","",INPUT_OUTPUT!EV47)</f>
        <v/>
      </c>
      <c r="J59" s="2504" t="str">
        <f>IF(INPUT_OUTPUT!EW47="","",INPUT_OUTPUT!EW47)</f>
        <v/>
      </c>
      <c r="K59" s="2504" t="str">
        <f>IF(INPUT_OUTPUT!EX47="","",INPUT_OUTPUT!EX47)</f>
        <v/>
      </c>
      <c r="L59" s="2504" t="str">
        <f>IF(INPUT_OUTPUT!EY47="","",INPUT_OUTPUT!EY47)</f>
        <v/>
      </c>
      <c r="M59" s="2504" t="str">
        <f>IF(INPUT_OUTPUT!EZ47="","",INPUT_OUTPUT!EZ47)</f>
        <v/>
      </c>
      <c r="N59" s="2504" t="str">
        <f>IF(INPUT_OUTPUT!FA47="","",INPUT_OUTPUT!FA47)</f>
        <v/>
      </c>
      <c r="O59" s="2504" t="str">
        <f>IF(INPUT_OUTPUT!FB47="","",INPUT_OUTPUT!FB47)</f>
        <v/>
      </c>
      <c r="P59" s="2504" t="str">
        <f>IF(INPUT_OUTPUT!FC47="","",INPUT_OUTPUT!FC47)</f>
        <v/>
      </c>
      <c r="Q59" s="2504" t="str">
        <f>IF(INPUT_OUTPUT!FD47="","",INPUT_OUTPUT!FD47)</f>
        <v/>
      </c>
      <c r="R59" s="2504" t="str">
        <f>IF(INPUT_OUTPUT!FE47="","",INPUT_OUTPUT!FE47)</f>
        <v/>
      </c>
      <c r="S59" s="2504" t="str">
        <f>IF(INPUT_OUTPUT!FF47="","",INPUT_OUTPUT!FF47)</f>
        <v/>
      </c>
      <c r="T59" s="2504" t="str">
        <f>IF(INPUT_OUTPUT!FG47="","",INPUT_OUTPUT!FG47)</f>
        <v/>
      </c>
      <c r="U59" s="2504" t="str">
        <f>IF(INPUT_OUTPUT!FH47="","",INPUT_OUTPUT!FH47)</f>
        <v/>
      </c>
      <c r="V59" s="2504" t="str">
        <f>IF(INPUT_OUTPUT!FI47="","",INPUT_OUTPUT!FI47)</f>
        <v/>
      </c>
      <c r="W59" s="2504" t="str">
        <f>IF(INPUT_OUTPUT!FJ47="","",INPUT_OUTPUT!FJ47)</f>
        <v/>
      </c>
      <c r="X59" s="2504" t="str">
        <f>IF(INPUT_OUTPUT!FK47="","",INPUT_OUTPUT!FK47)</f>
        <v/>
      </c>
      <c r="Y59" s="2504" t="str">
        <f>IF(INPUT_OUTPUT!FL47="","",INPUT_OUTPUT!FL47)</f>
        <v/>
      </c>
      <c r="Z59" s="2504" t="str">
        <f>IF(INPUT_OUTPUT!FM47="","",INPUT_OUTPUT!FM47)</f>
        <v/>
      </c>
    </row>
    <row r="60" spans="2:26" s="2503" customFormat="1">
      <c r="B60" s="2505" t="str">
        <f>IF(INPUT_OUTPUT!C48="","",INPUT_OUTPUT!EP48)</f>
        <v/>
      </c>
      <c r="C60" s="2504" t="str">
        <f>IF(INPUT_OUTPUT!EP48="","",INPUT_OUTPUT!EP48)</f>
        <v/>
      </c>
      <c r="D60" s="2504" t="str">
        <f>IF(INPUT_OUTPUT!EQ48="","",INPUT_OUTPUT!EQ48)</f>
        <v/>
      </c>
      <c r="E60" s="2504" t="str">
        <f>IF(INPUT_OUTPUT!ER48="","",INPUT_OUTPUT!ER48)</f>
        <v/>
      </c>
      <c r="F60" s="2504" t="str">
        <f>IF(INPUT_OUTPUT!ES48="","",INPUT_OUTPUT!ES48)</f>
        <v/>
      </c>
      <c r="G60" s="2504" t="str">
        <f>IF(INPUT_OUTPUT!ET48="","",INPUT_OUTPUT!ET48)</f>
        <v/>
      </c>
      <c r="H60" s="2504" t="str">
        <f>IF(INPUT_OUTPUT!EU48="","",INPUT_OUTPUT!EU48)</f>
        <v/>
      </c>
      <c r="I60" s="2504" t="str">
        <f>IF(INPUT_OUTPUT!EV48="","",INPUT_OUTPUT!EV48)</f>
        <v/>
      </c>
      <c r="J60" s="2504" t="str">
        <f>IF(INPUT_OUTPUT!EW48="","",INPUT_OUTPUT!EW48)</f>
        <v/>
      </c>
      <c r="K60" s="2504" t="str">
        <f>IF(INPUT_OUTPUT!EX48="","",INPUT_OUTPUT!EX48)</f>
        <v/>
      </c>
      <c r="L60" s="2504" t="str">
        <f>IF(INPUT_OUTPUT!EY48="","",INPUT_OUTPUT!EY48)</f>
        <v/>
      </c>
      <c r="M60" s="2504" t="str">
        <f>IF(INPUT_OUTPUT!EZ48="","",INPUT_OUTPUT!EZ48)</f>
        <v/>
      </c>
      <c r="N60" s="2504" t="str">
        <f>IF(INPUT_OUTPUT!FA48="","",INPUT_OUTPUT!FA48)</f>
        <v/>
      </c>
      <c r="O60" s="2504" t="str">
        <f>IF(INPUT_OUTPUT!FB48="","",INPUT_OUTPUT!FB48)</f>
        <v/>
      </c>
      <c r="P60" s="2504" t="str">
        <f>IF(INPUT_OUTPUT!FC48="","",INPUT_OUTPUT!FC48)</f>
        <v/>
      </c>
      <c r="Q60" s="2504" t="str">
        <f>IF(INPUT_OUTPUT!FD48="","",INPUT_OUTPUT!FD48)</f>
        <v/>
      </c>
      <c r="R60" s="2504" t="str">
        <f>IF(INPUT_OUTPUT!FE48="","",INPUT_OUTPUT!FE48)</f>
        <v/>
      </c>
      <c r="S60" s="2504" t="str">
        <f>IF(INPUT_OUTPUT!FF48="","",INPUT_OUTPUT!FF48)</f>
        <v/>
      </c>
      <c r="T60" s="2504" t="str">
        <f>IF(INPUT_OUTPUT!FG48="","",INPUT_OUTPUT!FG48)</f>
        <v/>
      </c>
      <c r="U60" s="2504" t="str">
        <f>IF(INPUT_OUTPUT!FH48="","",INPUT_OUTPUT!FH48)</f>
        <v/>
      </c>
      <c r="V60" s="2504" t="str">
        <f>IF(INPUT_OUTPUT!FI48="","",INPUT_OUTPUT!FI48)</f>
        <v/>
      </c>
      <c r="W60" s="2504" t="str">
        <f>IF(INPUT_OUTPUT!FJ48="","",INPUT_OUTPUT!FJ48)</f>
        <v/>
      </c>
      <c r="X60" s="2504" t="str">
        <f>IF(INPUT_OUTPUT!FK48="","",INPUT_OUTPUT!FK48)</f>
        <v/>
      </c>
      <c r="Y60" s="2504" t="str">
        <f>IF(INPUT_OUTPUT!FL48="","",INPUT_OUTPUT!FL48)</f>
        <v/>
      </c>
      <c r="Z60" s="2504" t="str">
        <f>IF(INPUT_OUTPUT!FM48="","",INPUT_OUTPUT!FM48)</f>
        <v/>
      </c>
    </row>
    <row r="61" spans="2:26" s="2503" customFormat="1">
      <c r="B61" s="2505" t="str">
        <f>IF(INPUT_OUTPUT!C49="","",INPUT_OUTPUT!EP49)</f>
        <v/>
      </c>
      <c r="C61" s="2504" t="str">
        <f>IF(INPUT_OUTPUT!EP49="","",INPUT_OUTPUT!EP49)</f>
        <v/>
      </c>
      <c r="D61" s="2504" t="str">
        <f>IF(INPUT_OUTPUT!EQ49="","",INPUT_OUTPUT!EQ49)</f>
        <v/>
      </c>
      <c r="E61" s="2504" t="str">
        <f>IF(INPUT_OUTPUT!ER49="","",INPUT_OUTPUT!ER49)</f>
        <v/>
      </c>
      <c r="F61" s="2504" t="str">
        <f>IF(INPUT_OUTPUT!ES49="","",INPUT_OUTPUT!ES49)</f>
        <v/>
      </c>
      <c r="G61" s="2504" t="str">
        <f>IF(INPUT_OUTPUT!ET49="","",INPUT_OUTPUT!ET49)</f>
        <v/>
      </c>
      <c r="H61" s="2504" t="str">
        <f>IF(INPUT_OUTPUT!EU49="","",INPUT_OUTPUT!EU49)</f>
        <v/>
      </c>
      <c r="I61" s="2504" t="str">
        <f>IF(INPUT_OUTPUT!EV49="","",INPUT_OUTPUT!EV49)</f>
        <v/>
      </c>
      <c r="J61" s="2504" t="str">
        <f>IF(INPUT_OUTPUT!EW49="","",INPUT_OUTPUT!EW49)</f>
        <v/>
      </c>
      <c r="K61" s="2504" t="str">
        <f>IF(INPUT_OUTPUT!EX49="","",INPUT_OUTPUT!EX49)</f>
        <v/>
      </c>
      <c r="L61" s="2504" t="str">
        <f>IF(INPUT_OUTPUT!EY49="","",INPUT_OUTPUT!EY49)</f>
        <v/>
      </c>
      <c r="M61" s="2504" t="str">
        <f>IF(INPUT_OUTPUT!EZ49="","",INPUT_OUTPUT!EZ49)</f>
        <v/>
      </c>
      <c r="N61" s="2504" t="str">
        <f>IF(INPUT_OUTPUT!FA49="","",INPUT_OUTPUT!FA49)</f>
        <v/>
      </c>
      <c r="O61" s="2504" t="str">
        <f>IF(INPUT_OUTPUT!FB49="","",INPUT_OUTPUT!FB49)</f>
        <v/>
      </c>
      <c r="P61" s="2504" t="str">
        <f>IF(INPUT_OUTPUT!FC49="","",INPUT_OUTPUT!FC49)</f>
        <v/>
      </c>
      <c r="Q61" s="2504" t="str">
        <f>IF(INPUT_OUTPUT!FD49="","",INPUT_OUTPUT!FD49)</f>
        <v/>
      </c>
      <c r="R61" s="2504" t="str">
        <f>IF(INPUT_OUTPUT!FE49="","",INPUT_OUTPUT!FE49)</f>
        <v/>
      </c>
      <c r="S61" s="2504" t="str">
        <f>IF(INPUT_OUTPUT!FF49="","",INPUT_OUTPUT!FF49)</f>
        <v/>
      </c>
      <c r="T61" s="2504" t="str">
        <f>IF(INPUT_OUTPUT!FG49="","",INPUT_OUTPUT!FG49)</f>
        <v/>
      </c>
      <c r="U61" s="2504" t="str">
        <f>IF(INPUT_OUTPUT!FH49="","",INPUT_OUTPUT!FH49)</f>
        <v/>
      </c>
      <c r="V61" s="2504" t="str">
        <f>IF(INPUT_OUTPUT!FI49="","",INPUT_OUTPUT!FI49)</f>
        <v/>
      </c>
      <c r="W61" s="2504" t="str">
        <f>IF(INPUT_OUTPUT!FJ49="","",INPUT_OUTPUT!FJ49)</f>
        <v/>
      </c>
      <c r="X61" s="2504" t="str">
        <f>IF(INPUT_OUTPUT!FK49="","",INPUT_OUTPUT!FK49)</f>
        <v/>
      </c>
      <c r="Y61" s="2504" t="str">
        <f>IF(INPUT_OUTPUT!FL49="","",INPUT_OUTPUT!FL49)</f>
        <v/>
      </c>
      <c r="Z61" s="2504" t="str">
        <f>IF(INPUT_OUTPUT!FM49="","",INPUT_OUTPUT!FM49)</f>
        <v/>
      </c>
    </row>
    <row r="62" spans="2:26" s="2503" customFormat="1">
      <c r="B62" s="2505" t="str">
        <f>IF(INPUT_OUTPUT!C50="","",INPUT_OUTPUT!EP50)</f>
        <v/>
      </c>
      <c r="C62" s="2504" t="str">
        <f>IF(INPUT_OUTPUT!EP50="","",INPUT_OUTPUT!EP50)</f>
        <v/>
      </c>
      <c r="D62" s="2504" t="str">
        <f>IF(INPUT_OUTPUT!EQ50="","",INPUT_OUTPUT!EQ50)</f>
        <v/>
      </c>
      <c r="E62" s="2504" t="str">
        <f>IF(INPUT_OUTPUT!ER50="","",INPUT_OUTPUT!ER50)</f>
        <v/>
      </c>
      <c r="F62" s="2504" t="str">
        <f>IF(INPUT_OUTPUT!ES50="","",INPUT_OUTPUT!ES50)</f>
        <v/>
      </c>
      <c r="G62" s="2504" t="str">
        <f>IF(INPUT_OUTPUT!ET50="","",INPUT_OUTPUT!ET50)</f>
        <v/>
      </c>
      <c r="H62" s="2504" t="str">
        <f>IF(INPUT_OUTPUT!EU50="","",INPUT_OUTPUT!EU50)</f>
        <v/>
      </c>
      <c r="I62" s="2504" t="str">
        <f>IF(INPUT_OUTPUT!EV50="","",INPUT_OUTPUT!EV50)</f>
        <v/>
      </c>
      <c r="J62" s="2504" t="str">
        <f>IF(INPUT_OUTPUT!EW50="","",INPUT_OUTPUT!EW50)</f>
        <v/>
      </c>
      <c r="K62" s="2504" t="str">
        <f>IF(INPUT_OUTPUT!EX50="","",INPUT_OUTPUT!EX50)</f>
        <v/>
      </c>
      <c r="L62" s="2504" t="str">
        <f>IF(INPUT_OUTPUT!EY50="","",INPUT_OUTPUT!EY50)</f>
        <v/>
      </c>
      <c r="M62" s="2504" t="str">
        <f>IF(INPUT_OUTPUT!EZ50="","",INPUT_OUTPUT!EZ50)</f>
        <v/>
      </c>
      <c r="N62" s="2504" t="str">
        <f>IF(INPUT_OUTPUT!FA50="","",INPUT_OUTPUT!FA50)</f>
        <v/>
      </c>
      <c r="O62" s="2504" t="str">
        <f>IF(INPUT_OUTPUT!FB50="","",INPUT_OUTPUT!FB50)</f>
        <v/>
      </c>
      <c r="P62" s="2504" t="str">
        <f>IF(INPUT_OUTPUT!FC50="","",INPUT_OUTPUT!FC50)</f>
        <v/>
      </c>
      <c r="Q62" s="2504" t="str">
        <f>IF(INPUT_OUTPUT!FD50="","",INPUT_OUTPUT!FD50)</f>
        <v/>
      </c>
      <c r="R62" s="2504" t="str">
        <f>IF(INPUT_OUTPUT!FE50="","",INPUT_OUTPUT!FE50)</f>
        <v/>
      </c>
      <c r="S62" s="2504" t="str">
        <f>IF(INPUT_OUTPUT!FF50="","",INPUT_OUTPUT!FF50)</f>
        <v/>
      </c>
      <c r="T62" s="2504" t="str">
        <f>IF(INPUT_OUTPUT!FG50="","",INPUT_OUTPUT!FG50)</f>
        <v/>
      </c>
      <c r="U62" s="2504" t="str">
        <f>IF(INPUT_OUTPUT!FH50="","",INPUT_OUTPUT!FH50)</f>
        <v/>
      </c>
      <c r="V62" s="2504" t="str">
        <f>IF(INPUT_OUTPUT!FI50="","",INPUT_OUTPUT!FI50)</f>
        <v/>
      </c>
      <c r="W62" s="2504" t="str">
        <f>IF(INPUT_OUTPUT!FJ50="","",INPUT_OUTPUT!FJ50)</f>
        <v/>
      </c>
      <c r="X62" s="2504" t="str">
        <f>IF(INPUT_OUTPUT!FK50="","",INPUT_OUTPUT!FK50)</f>
        <v/>
      </c>
      <c r="Y62" s="2504" t="str">
        <f>IF(INPUT_OUTPUT!FL50="","",INPUT_OUTPUT!FL50)</f>
        <v/>
      </c>
      <c r="Z62" s="2504" t="str">
        <f>IF(INPUT_OUTPUT!FM50="","",INPUT_OUTPUT!FM50)</f>
        <v/>
      </c>
    </row>
    <row r="63" spans="2:26" s="2503" customFormat="1">
      <c r="B63" s="2505" t="str">
        <f>IF(INPUT_OUTPUT!C51="","",INPUT_OUTPUT!EP51)</f>
        <v/>
      </c>
      <c r="C63" s="2504" t="str">
        <f>IF(INPUT_OUTPUT!EP51="","",INPUT_OUTPUT!EP51)</f>
        <v/>
      </c>
      <c r="D63" s="2504" t="str">
        <f>IF(INPUT_OUTPUT!EQ51="","",INPUT_OUTPUT!EQ51)</f>
        <v/>
      </c>
      <c r="E63" s="2504" t="str">
        <f>IF(INPUT_OUTPUT!ER51="","",INPUT_OUTPUT!ER51)</f>
        <v/>
      </c>
      <c r="F63" s="2504" t="str">
        <f>IF(INPUT_OUTPUT!ES51="","",INPUT_OUTPUT!ES51)</f>
        <v/>
      </c>
      <c r="G63" s="2504" t="str">
        <f>IF(INPUT_OUTPUT!ET51="","",INPUT_OUTPUT!ET51)</f>
        <v/>
      </c>
      <c r="H63" s="2504" t="str">
        <f>IF(INPUT_OUTPUT!EU51="","",INPUT_OUTPUT!EU51)</f>
        <v/>
      </c>
      <c r="I63" s="2504" t="str">
        <f>IF(INPUT_OUTPUT!EV51="","",INPUT_OUTPUT!EV51)</f>
        <v/>
      </c>
      <c r="J63" s="2504" t="str">
        <f>IF(INPUT_OUTPUT!EW51="","",INPUT_OUTPUT!EW51)</f>
        <v/>
      </c>
      <c r="K63" s="2504" t="str">
        <f>IF(INPUT_OUTPUT!EX51="","",INPUT_OUTPUT!EX51)</f>
        <v/>
      </c>
      <c r="L63" s="2504" t="str">
        <f>IF(INPUT_OUTPUT!EY51="","",INPUT_OUTPUT!EY51)</f>
        <v/>
      </c>
      <c r="M63" s="2504" t="str">
        <f>IF(INPUT_OUTPUT!EZ51="","",INPUT_OUTPUT!EZ51)</f>
        <v/>
      </c>
      <c r="N63" s="2504" t="str">
        <f>IF(INPUT_OUTPUT!FA51="","",INPUT_OUTPUT!FA51)</f>
        <v/>
      </c>
      <c r="O63" s="2504" t="str">
        <f>IF(INPUT_OUTPUT!FB51="","",INPUT_OUTPUT!FB51)</f>
        <v/>
      </c>
      <c r="P63" s="2504" t="str">
        <f>IF(INPUT_OUTPUT!FC51="","",INPUT_OUTPUT!FC51)</f>
        <v/>
      </c>
      <c r="Q63" s="2504" t="str">
        <f>IF(INPUT_OUTPUT!FD51="","",INPUT_OUTPUT!FD51)</f>
        <v/>
      </c>
      <c r="R63" s="2504" t="str">
        <f>IF(INPUT_OUTPUT!FE51="","",INPUT_OUTPUT!FE51)</f>
        <v/>
      </c>
      <c r="S63" s="2504" t="str">
        <f>IF(INPUT_OUTPUT!FF51="","",INPUT_OUTPUT!FF51)</f>
        <v/>
      </c>
      <c r="T63" s="2504" t="str">
        <f>IF(INPUT_OUTPUT!FG51="","",INPUT_OUTPUT!FG51)</f>
        <v/>
      </c>
      <c r="U63" s="2504" t="str">
        <f>IF(INPUT_OUTPUT!FH51="","",INPUT_OUTPUT!FH51)</f>
        <v/>
      </c>
      <c r="V63" s="2504" t="str">
        <f>IF(INPUT_OUTPUT!FI51="","",INPUT_OUTPUT!FI51)</f>
        <v/>
      </c>
      <c r="W63" s="2504" t="str">
        <f>IF(INPUT_OUTPUT!FJ51="","",INPUT_OUTPUT!FJ51)</f>
        <v/>
      </c>
      <c r="X63" s="2504" t="str">
        <f>IF(INPUT_OUTPUT!FK51="","",INPUT_OUTPUT!FK51)</f>
        <v/>
      </c>
      <c r="Y63" s="2504" t="str">
        <f>IF(INPUT_OUTPUT!FL51="","",INPUT_OUTPUT!FL51)</f>
        <v/>
      </c>
      <c r="Z63" s="2504" t="str">
        <f>IF(INPUT_OUTPUT!FM51="","",INPUT_OUTPUT!FM51)</f>
        <v/>
      </c>
    </row>
    <row r="64" spans="2:26" s="2503" customFormat="1">
      <c r="B64" s="2505" t="str">
        <f>IF(INPUT_OUTPUT!C52="","",INPUT_OUTPUT!EP52)</f>
        <v/>
      </c>
      <c r="C64" s="2504" t="str">
        <f>IF(INPUT_OUTPUT!EP52="","",INPUT_OUTPUT!EP52)</f>
        <v/>
      </c>
      <c r="D64" s="2504" t="str">
        <f>IF(INPUT_OUTPUT!EQ52="","",INPUT_OUTPUT!EQ52)</f>
        <v/>
      </c>
      <c r="E64" s="2504" t="str">
        <f>IF(INPUT_OUTPUT!ER52="","",INPUT_OUTPUT!ER52)</f>
        <v/>
      </c>
      <c r="F64" s="2504" t="str">
        <f>IF(INPUT_OUTPUT!ES52="","",INPUT_OUTPUT!ES52)</f>
        <v/>
      </c>
      <c r="G64" s="2504" t="str">
        <f>IF(INPUT_OUTPUT!ET52="","",INPUT_OUTPUT!ET52)</f>
        <v/>
      </c>
      <c r="H64" s="2504" t="str">
        <f>IF(INPUT_OUTPUT!EU52="","",INPUT_OUTPUT!EU52)</f>
        <v/>
      </c>
      <c r="I64" s="2504" t="str">
        <f>IF(INPUT_OUTPUT!EV52="","",INPUT_OUTPUT!EV52)</f>
        <v/>
      </c>
      <c r="J64" s="2504" t="str">
        <f>IF(INPUT_OUTPUT!EW52="","",INPUT_OUTPUT!EW52)</f>
        <v/>
      </c>
      <c r="K64" s="2504" t="str">
        <f>IF(INPUT_OUTPUT!EX52="","",INPUT_OUTPUT!EX52)</f>
        <v/>
      </c>
      <c r="L64" s="2504" t="str">
        <f>IF(INPUT_OUTPUT!EY52="","",INPUT_OUTPUT!EY52)</f>
        <v/>
      </c>
      <c r="M64" s="2504" t="str">
        <f>IF(INPUT_OUTPUT!EZ52="","",INPUT_OUTPUT!EZ52)</f>
        <v/>
      </c>
      <c r="N64" s="2504" t="str">
        <f>IF(INPUT_OUTPUT!FA52="","",INPUT_OUTPUT!FA52)</f>
        <v/>
      </c>
      <c r="O64" s="2504" t="str">
        <f>IF(INPUT_OUTPUT!FB52="","",INPUT_OUTPUT!FB52)</f>
        <v/>
      </c>
      <c r="P64" s="2504" t="str">
        <f>IF(INPUT_OUTPUT!FC52="","",INPUT_OUTPUT!FC52)</f>
        <v/>
      </c>
      <c r="Q64" s="2504" t="str">
        <f>IF(INPUT_OUTPUT!FD52="","",INPUT_OUTPUT!FD52)</f>
        <v/>
      </c>
      <c r="R64" s="2504" t="str">
        <f>IF(INPUT_OUTPUT!FE52="","",INPUT_OUTPUT!FE52)</f>
        <v/>
      </c>
      <c r="S64" s="2504" t="str">
        <f>IF(INPUT_OUTPUT!FF52="","",INPUT_OUTPUT!FF52)</f>
        <v/>
      </c>
      <c r="T64" s="2504" t="str">
        <f>IF(INPUT_OUTPUT!FG52="","",INPUT_OUTPUT!FG52)</f>
        <v/>
      </c>
      <c r="U64" s="2504" t="str">
        <f>IF(INPUT_OUTPUT!FH52="","",INPUT_OUTPUT!FH52)</f>
        <v/>
      </c>
      <c r="V64" s="2504" t="str">
        <f>IF(INPUT_OUTPUT!FI52="","",INPUT_OUTPUT!FI52)</f>
        <v/>
      </c>
      <c r="W64" s="2504" t="str">
        <f>IF(INPUT_OUTPUT!FJ52="","",INPUT_OUTPUT!FJ52)</f>
        <v/>
      </c>
      <c r="X64" s="2504" t="str">
        <f>IF(INPUT_OUTPUT!FK52="","",INPUT_OUTPUT!FK52)</f>
        <v/>
      </c>
      <c r="Y64" s="2504" t="str">
        <f>IF(INPUT_OUTPUT!FL52="","",INPUT_OUTPUT!FL52)</f>
        <v/>
      </c>
      <c r="Z64" s="2504" t="str">
        <f>IF(INPUT_OUTPUT!FM52="","",INPUT_OUTPUT!FM52)</f>
        <v/>
      </c>
    </row>
    <row r="65" spans="2:26" s="2503" customFormat="1">
      <c r="B65" s="2505" t="str">
        <f>IF(INPUT_OUTPUT!C53="","",INPUT_OUTPUT!EP53)</f>
        <v/>
      </c>
      <c r="C65" s="2504" t="str">
        <f>IF(INPUT_OUTPUT!EP53="","",INPUT_OUTPUT!EP53)</f>
        <v/>
      </c>
      <c r="D65" s="2504" t="str">
        <f>IF(INPUT_OUTPUT!EQ53="","",INPUT_OUTPUT!EQ53)</f>
        <v/>
      </c>
      <c r="E65" s="2504" t="str">
        <f>IF(INPUT_OUTPUT!ER53="","",INPUT_OUTPUT!ER53)</f>
        <v/>
      </c>
      <c r="F65" s="2504" t="str">
        <f>IF(INPUT_OUTPUT!ES53="","",INPUT_OUTPUT!ES53)</f>
        <v/>
      </c>
      <c r="G65" s="2504" t="str">
        <f>IF(INPUT_OUTPUT!ET53="","",INPUT_OUTPUT!ET53)</f>
        <v/>
      </c>
      <c r="H65" s="2504" t="str">
        <f>IF(INPUT_OUTPUT!EU53="","",INPUT_OUTPUT!EU53)</f>
        <v/>
      </c>
      <c r="I65" s="2504" t="str">
        <f>IF(INPUT_OUTPUT!EV53="","",INPUT_OUTPUT!EV53)</f>
        <v/>
      </c>
      <c r="J65" s="2504" t="str">
        <f>IF(INPUT_OUTPUT!EW53="","",INPUT_OUTPUT!EW53)</f>
        <v/>
      </c>
      <c r="K65" s="2504" t="str">
        <f>IF(INPUT_OUTPUT!EX53="","",INPUT_OUTPUT!EX53)</f>
        <v/>
      </c>
      <c r="L65" s="2504" t="str">
        <f>IF(INPUT_OUTPUT!EY53="","",INPUT_OUTPUT!EY53)</f>
        <v/>
      </c>
      <c r="M65" s="2504" t="str">
        <f>IF(INPUT_OUTPUT!EZ53="","",INPUT_OUTPUT!EZ53)</f>
        <v/>
      </c>
      <c r="N65" s="2504" t="str">
        <f>IF(INPUT_OUTPUT!FA53="","",INPUT_OUTPUT!FA53)</f>
        <v/>
      </c>
      <c r="O65" s="2504" t="str">
        <f>IF(INPUT_OUTPUT!FB53="","",INPUT_OUTPUT!FB53)</f>
        <v/>
      </c>
      <c r="P65" s="2504" t="str">
        <f>IF(INPUT_OUTPUT!FC53="","",INPUT_OUTPUT!FC53)</f>
        <v/>
      </c>
      <c r="Q65" s="2504" t="str">
        <f>IF(INPUT_OUTPUT!FD53="","",INPUT_OUTPUT!FD53)</f>
        <v/>
      </c>
      <c r="R65" s="2504" t="str">
        <f>IF(INPUT_OUTPUT!FE53="","",INPUT_OUTPUT!FE53)</f>
        <v/>
      </c>
      <c r="S65" s="2504" t="str">
        <f>IF(INPUT_OUTPUT!FF53="","",INPUT_OUTPUT!FF53)</f>
        <v/>
      </c>
      <c r="T65" s="2504" t="str">
        <f>IF(INPUT_OUTPUT!FG53="","",INPUT_OUTPUT!FG53)</f>
        <v/>
      </c>
      <c r="U65" s="2504" t="str">
        <f>IF(INPUT_OUTPUT!FH53="","",INPUT_OUTPUT!FH53)</f>
        <v/>
      </c>
      <c r="V65" s="2504" t="str">
        <f>IF(INPUT_OUTPUT!FI53="","",INPUT_OUTPUT!FI53)</f>
        <v/>
      </c>
      <c r="W65" s="2504" t="str">
        <f>IF(INPUT_OUTPUT!FJ53="","",INPUT_OUTPUT!FJ53)</f>
        <v/>
      </c>
      <c r="X65" s="2504" t="str">
        <f>IF(INPUT_OUTPUT!FK53="","",INPUT_OUTPUT!FK53)</f>
        <v/>
      </c>
      <c r="Y65" s="2504" t="str">
        <f>IF(INPUT_OUTPUT!FL53="","",INPUT_OUTPUT!FL53)</f>
        <v/>
      </c>
      <c r="Z65" s="2504" t="str">
        <f>IF(INPUT_OUTPUT!FM53="","",INPUT_OUTPUT!FM53)</f>
        <v/>
      </c>
    </row>
    <row r="66" spans="2:26" s="2503" customFormat="1">
      <c r="B66" s="2505" t="str">
        <f>IF(INPUT_OUTPUT!C54="","",INPUT_OUTPUT!EP54)</f>
        <v/>
      </c>
      <c r="C66" s="2504" t="str">
        <f>IF(INPUT_OUTPUT!EP54="","",INPUT_OUTPUT!EP54)</f>
        <v/>
      </c>
      <c r="D66" s="2504" t="str">
        <f>IF(INPUT_OUTPUT!EQ54="","",INPUT_OUTPUT!EQ54)</f>
        <v/>
      </c>
      <c r="E66" s="2504" t="str">
        <f>IF(INPUT_OUTPUT!ER54="","",INPUT_OUTPUT!ER54)</f>
        <v/>
      </c>
      <c r="F66" s="2504" t="str">
        <f>IF(INPUT_OUTPUT!ES54="","",INPUT_OUTPUT!ES54)</f>
        <v/>
      </c>
      <c r="G66" s="2504" t="str">
        <f>IF(INPUT_OUTPUT!ET54="","",INPUT_OUTPUT!ET54)</f>
        <v/>
      </c>
      <c r="H66" s="2504" t="str">
        <f>IF(INPUT_OUTPUT!EU54="","",INPUT_OUTPUT!EU54)</f>
        <v/>
      </c>
      <c r="I66" s="2504" t="str">
        <f>IF(INPUT_OUTPUT!EV54="","",INPUT_OUTPUT!EV54)</f>
        <v/>
      </c>
      <c r="J66" s="2504" t="str">
        <f>IF(INPUT_OUTPUT!EW54="","",INPUT_OUTPUT!EW54)</f>
        <v/>
      </c>
      <c r="K66" s="2504" t="str">
        <f>IF(INPUT_OUTPUT!EX54="","",INPUT_OUTPUT!EX54)</f>
        <v/>
      </c>
      <c r="L66" s="2504" t="str">
        <f>IF(INPUT_OUTPUT!EY54="","",INPUT_OUTPUT!EY54)</f>
        <v/>
      </c>
      <c r="M66" s="2504" t="str">
        <f>IF(INPUT_OUTPUT!EZ54="","",INPUT_OUTPUT!EZ54)</f>
        <v/>
      </c>
      <c r="N66" s="2504" t="str">
        <f>IF(INPUT_OUTPUT!FA54="","",INPUT_OUTPUT!FA54)</f>
        <v/>
      </c>
      <c r="O66" s="2504" t="str">
        <f>IF(INPUT_OUTPUT!FB54="","",INPUT_OUTPUT!FB54)</f>
        <v/>
      </c>
      <c r="P66" s="2504" t="str">
        <f>IF(INPUT_OUTPUT!FC54="","",INPUT_OUTPUT!FC54)</f>
        <v/>
      </c>
      <c r="Q66" s="2504" t="str">
        <f>IF(INPUT_OUTPUT!FD54="","",INPUT_OUTPUT!FD54)</f>
        <v/>
      </c>
      <c r="R66" s="2504" t="str">
        <f>IF(INPUT_OUTPUT!FE54="","",INPUT_OUTPUT!FE54)</f>
        <v/>
      </c>
      <c r="S66" s="2504" t="str">
        <f>IF(INPUT_OUTPUT!FF54="","",INPUT_OUTPUT!FF54)</f>
        <v/>
      </c>
      <c r="T66" s="2504" t="str">
        <f>IF(INPUT_OUTPUT!FG54="","",INPUT_OUTPUT!FG54)</f>
        <v/>
      </c>
      <c r="U66" s="2504" t="str">
        <f>IF(INPUT_OUTPUT!FH54="","",INPUT_OUTPUT!FH54)</f>
        <v/>
      </c>
      <c r="V66" s="2504" t="str">
        <f>IF(INPUT_OUTPUT!FI54="","",INPUT_OUTPUT!FI54)</f>
        <v/>
      </c>
      <c r="W66" s="2504" t="str">
        <f>IF(INPUT_OUTPUT!FJ54="","",INPUT_OUTPUT!FJ54)</f>
        <v/>
      </c>
      <c r="X66" s="2504" t="str">
        <f>IF(INPUT_OUTPUT!FK54="","",INPUT_OUTPUT!FK54)</f>
        <v/>
      </c>
      <c r="Y66" s="2504" t="str">
        <f>IF(INPUT_OUTPUT!FL54="","",INPUT_OUTPUT!FL54)</f>
        <v/>
      </c>
      <c r="Z66" s="2504" t="str">
        <f>IF(INPUT_OUTPUT!FM54="","",INPUT_OUTPUT!FM54)</f>
        <v/>
      </c>
    </row>
    <row r="67" spans="2:26" s="2503" customFormat="1">
      <c r="B67" s="2505" t="str">
        <f>IF(INPUT_OUTPUT!C55="","",INPUT_OUTPUT!EP55)</f>
        <v/>
      </c>
      <c r="C67" s="2504" t="str">
        <f>IF(INPUT_OUTPUT!EP55="","",INPUT_OUTPUT!EP55)</f>
        <v/>
      </c>
      <c r="D67" s="2504" t="str">
        <f>IF(INPUT_OUTPUT!EQ55="","",INPUT_OUTPUT!EQ55)</f>
        <v/>
      </c>
      <c r="E67" s="2504" t="str">
        <f>IF(INPUT_OUTPUT!ER55="","",INPUT_OUTPUT!ER55)</f>
        <v/>
      </c>
      <c r="F67" s="2504" t="str">
        <f>IF(INPUT_OUTPUT!ES55="","",INPUT_OUTPUT!ES55)</f>
        <v/>
      </c>
      <c r="G67" s="2504" t="str">
        <f>IF(INPUT_OUTPUT!ET55="","",INPUT_OUTPUT!ET55)</f>
        <v/>
      </c>
      <c r="H67" s="2504" t="str">
        <f>IF(INPUT_OUTPUT!EU55="","",INPUT_OUTPUT!EU55)</f>
        <v/>
      </c>
      <c r="I67" s="2504" t="str">
        <f>IF(INPUT_OUTPUT!EV55="","",INPUT_OUTPUT!EV55)</f>
        <v/>
      </c>
      <c r="J67" s="2504" t="str">
        <f>IF(INPUT_OUTPUT!EW55="","",INPUT_OUTPUT!EW55)</f>
        <v/>
      </c>
      <c r="K67" s="2504" t="str">
        <f>IF(INPUT_OUTPUT!EX55="","",INPUT_OUTPUT!EX55)</f>
        <v/>
      </c>
      <c r="L67" s="2504" t="str">
        <f>IF(INPUT_OUTPUT!EY55="","",INPUT_OUTPUT!EY55)</f>
        <v/>
      </c>
      <c r="M67" s="2504" t="str">
        <f>IF(INPUT_OUTPUT!EZ55="","",INPUT_OUTPUT!EZ55)</f>
        <v/>
      </c>
      <c r="N67" s="2504" t="str">
        <f>IF(INPUT_OUTPUT!FA55="","",INPUT_OUTPUT!FA55)</f>
        <v/>
      </c>
      <c r="O67" s="2504" t="str">
        <f>IF(INPUT_OUTPUT!FB55="","",INPUT_OUTPUT!FB55)</f>
        <v/>
      </c>
      <c r="P67" s="2504" t="str">
        <f>IF(INPUT_OUTPUT!FC55="","",INPUT_OUTPUT!FC55)</f>
        <v/>
      </c>
      <c r="Q67" s="2504" t="str">
        <f>IF(INPUT_OUTPUT!FD55="","",INPUT_OUTPUT!FD55)</f>
        <v/>
      </c>
      <c r="R67" s="2504" t="str">
        <f>IF(INPUT_OUTPUT!FE55="","",INPUT_OUTPUT!FE55)</f>
        <v/>
      </c>
      <c r="S67" s="2504" t="str">
        <f>IF(INPUT_OUTPUT!FF55="","",INPUT_OUTPUT!FF55)</f>
        <v/>
      </c>
      <c r="T67" s="2504" t="str">
        <f>IF(INPUT_OUTPUT!FG55="","",INPUT_OUTPUT!FG55)</f>
        <v/>
      </c>
      <c r="U67" s="2504" t="str">
        <f>IF(INPUT_OUTPUT!FH55="","",INPUT_OUTPUT!FH55)</f>
        <v/>
      </c>
      <c r="V67" s="2504" t="str">
        <f>IF(INPUT_OUTPUT!FI55="","",INPUT_OUTPUT!FI55)</f>
        <v/>
      </c>
      <c r="W67" s="2504" t="str">
        <f>IF(INPUT_OUTPUT!FJ55="","",INPUT_OUTPUT!FJ55)</f>
        <v/>
      </c>
      <c r="X67" s="2504" t="str">
        <f>IF(INPUT_OUTPUT!FK55="","",INPUT_OUTPUT!FK55)</f>
        <v/>
      </c>
      <c r="Y67" s="2504" t="str">
        <f>IF(INPUT_OUTPUT!FL55="","",INPUT_OUTPUT!FL55)</f>
        <v/>
      </c>
      <c r="Z67" s="2504" t="str">
        <f>IF(INPUT_OUTPUT!FM55="","",INPUT_OUTPUT!FM55)</f>
        <v/>
      </c>
    </row>
    <row r="68" spans="2:26" s="2503" customFormat="1">
      <c r="B68" s="2505" t="str">
        <f>IF(INPUT_OUTPUT!C56="","",INPUT_OUTPUT!EP56)</f>
        <v/>
      </c>
      <c r="C68" s="2504" t="str">
        <f>IF(INPUT_OUTPUT!EP56="","",INPUT_OUTPUT!EP56)</f>
        <v/>
      </c>
      <c r="D68" s="2504" t="str">
        <f>IF(INPUT_OUTPUT!EQ56="","",INPUT_OUTPUT!EQ56)</f>
        <v/>
      </c>
      <c r="E68" s="2504" t="str">
        <f>IF(INPUT_OUTPUT!ER56="","",INPUT_OUTPUT!ER56)</f>
        <v/>
      </c>
      <c r="F68" s="2504" t="str">
        <f>IF(INPUT_OUTPUT!ES56="","",INPUT_OUTPUT!ES56)</f>
        <v/>
      </c>
      <c r="G68" s="2504" t="str">
        <f>IF(INPUT_OUTPUT!ET56="","",INPUT_OUTPUT!ET56)</f>
        <v/>
      </c>
      <c r="H68" s="2504" t="str">
        <f>IF(INPUT_OUTPUT!EU56="","",INPUT_OUTPUT!EU56)</f>
        <v/>
      </c>
      <c r="I68" s="2504" t="str">
        <f>IF(INPUT_OUTPUT!EV56="","",INPUT_OUTPUT!EV56)</f>
        <v/>
      </c>
      <c r="J68" s="2504" t="str">
        <f>IF(INPUT_OUTPUT!EW56="","",INPUT_OUTPUT!EW56)</f>
        <v/>
      </c>
      <c r="K68" s="2504" t="str">
        <f>IF(INPUT_OUTPUT!EX56="","",INPUT_OUTPUT!EX56)</f>
        <v/>
      </c>
      <c r="L68" s="2504" t="str">
        <f>IF(INPUT_OUTPUT!EY56="","",INPUT_OUTPUT!EY56)</f>
        <v/>
      </c>
      <c r="M68" s="2504" t="str">
        <f>IF(INPUT_OUTPUT!EZ56="","",INPUT_OUTPUT!EZ56)</f>
        <v/>
      </c>
      <c r="N68" s="2504" t="str">
        <f>IF(INPUT_OUTPUT!FA56="","",INPUT_OUTPUT!FA56)</f>
        <v/>
      </c>
      <c r="O68" s="2504" t="str">
        <f>IF(INPUT_OUTPUT!FB56="","",INPUT_OUTPUT!FB56)</f>
        <v/>
      </c>
      <c r="P68" s="2504" t="str">
        <f>IF(INPUT_OUTPUT!FC56="","",INPUT_OUTPUT!FC56)</f>
        <v/>
      </c>
      <c r="Q68" s="2504" t="str">
        <f>IF(INPUT_OUTPUT!FD56="","",INPUT_OUTPUT!FD56)</f>
        <v/>
      </c>
      <c r="R68" s="2504" t="str">
        <f>IF(INPUT_OUTPUT!FE56="","",INPUT_OUTPUT!FE56)</f>
        <v/>
      </c>
      <c r="S68" s="2504" t="str">
        <f>IF(INPUT_OUTPUT!FF56="","",INPUT_OUTPUT!FF56)</f>
        <v/>
      </c>
      <c r="T68" s="2504" t="str">
        <f>IF(INPUT_OUTPUT!FG56="","",INPUT_OUTPUT!FG56)</f>
        <v/>
      </c>
      <c r="U68" s="2504" t="str">
        <f>IF(INPUT_OUTPUT!FH56="","",INPUT_OUTPUT!FH56)</f>
        <v/>
      </c>
      <c r="V68" s="2504" t="str">
        <f>IF(INPUT_OUTPUT!FI56="","",INPUT_OUTPUT!FI56)</f>
        <v/>
      </c>
      <c r="W68" s="2504" t="str">
        <f>IF(INPUT_OUTPUT!FJ56="","",INPUT_OUTPUT!FJ56)</f>
        <v/>
      </c>
      <c r="X68" s="2504" t="str">
        <f>IF(INPUT_OUTPUT!FK56="","",INPUT_OUTPUT!FK56)</f>
        <v/>
      </c>
      <c r="Y68" s="2504" t="str">
        <f>IF(INPUT_OUTPUT!FL56="","",INPUT_OUTPUT!FL56)</f>
        <v/>
      </c>
      <c r="Z68" s="2504" t="str">
        <f>IF(INPUT_OUTPUT!FM56="","",INPUT_OUTPUT!FM56)</f>
        <v/>
      </c>
    </row>
    <row r="69" spans="2:26" s="2503" customFormat="1">
      <c r="B69" s="2505" t="str">
        <f>IF(INPUT_OUTPUT!C57="","",INPUT_OUTPUT!EP57)</f>
        <v/>
      </c>
      <c r="C69" s="2504" t="str">
        <f>IF(INPUT_OUTPUT!EP57="","",INPUT_OUTPUT!EP57)</f>
        <v/>
      </c>
      <c r="D69" s="2504" t="str">
        <f>IF(INPUT_OUTPUT!EQ57="","",INPUT_OUTPUT!EQ57)</f>
        <v/>
      </c>
      <c r="E69" s="2504" t="str">
        <f>IF(INPUT_OUTPUT!ER57="","",INPUT_OUTPUT!ER57)</f>
        <v/>
      </c>
      <c r="F69" s="2504" t="str">
        <f>IF(INPUT_OUTPUT!ES57="","",INPUT_OUTPUT!ES57)</f>
        <v/>
      </c>
      <c r="G69" s="2504" t="str">
        <f>IF(INPUT_OUTPUT!ET57="","",INPUT_OUTPUT!ET57)</f>
        <v/>
      </c>
      <c r="H69" s="2504" t="str">
        <f>IF(INPUT_OUTPUT!EU57="","",INPUT_OUTPUT!EU57)</f>
        <v/>
      </c>
      <c r="I69" s="2504" t="str">
        <f>IF(INPUT_OUTPUT!EV57="","",INPUT_OUTPUT!EV57)</f>
        <v/>
      </c>
      <c r="J69" s="2504" t="str">
        <f>IF(INPUT_OUTPUT!EW57="","",INPUT_OUTPUT!EW57)</f>
        <v/>
      </c>
      <c r="K69" s="2504" t="str">
        <f>IF(INPUT_OUTPUT!EX57="","",INPUT_OUTPUT!EX57)</f>
        <v/>
      </c>
      <c r="L69" s="2504" t="str">
        <f>IF(INPUT_OUTPUT!EY57="","",INPUT_OUTPUT!EY57)</f>
        <v/>
      </c>
      <c r="M69" s="2504" t="str">
        <f>IF(INPUT_OUTPUT!EZ57="","",INPUT_OUTPUT!EZ57)</f>
        <v/>
      </c>
      <c r="N69" s="2504" t="str">
        <f>IF(INPUT_OUTPUT!FA57="","",INPUT_OUTPUT!FA57)</f>
        <v/>
      </c>
      <c r="O69" s="2504" t="str">
        <f>IF(INPUT_OUTPUT!FB57="","",INPUT_OUTPUT!FB57)</f>
        <v/>
      </c>
      <c r="P69" s="2504" t="str">
        <f>IF(INPUT_OUTPUT!FC57="","",INPUT_OUTPUT!FC57)</f>
        <v/>
      </c>
      <c r="Q69" s="2504" t="str">
        <f>IF(INPUT_OUTPUT!FD57="","",INPUT_OUTPUT!FD57)</f>
        <v/>
      </c>
      <c r="R69" s="2504" t="str">
        <f>IF(INPUT_OUTPUT!FE57="","",INPUT_OUTPUT!FE57)</f>
        <v/>
      </c>
      <c r="S69" s="2504" t="str">
        <f>IF(INPUT_OUTPUT!FF57="","",INPUT_OUTPUT!FF57)</f>
        <v/>
      </c>
      <c r="T69" s="2504" t="str">
        <f>IF(INPUT_OUTPUT!FG57="","",INPUT_OUTPUT!FG57)</f>
        <v/>
      </c>
      <c r="U69" s="2504" t="str">
        <f>IF(INPUT_OUTPUT!FH57="","",INPUT_OUTPUT!FH57)</f>
        <v/>
      </c>
      <c r="V69" s="2504" t="str">
        <f>IF(INPUT_OUTPUT!FI57="","",INPUT_OUTPUT!FI57)</f>
        <v/>
      </c>
      <c r="W69" s="2504" t="str">
        <f>IF(INPUT_OUTPUT!FJ57="","",INPUT_OUTPUT!FJ57)</f>
        <v/>
      </c>
      <c r="X69" s="2504" t="str">
        <f>IF(INPUT_OUTPUT!FK57="","",INPUT_OUTPUT!FK57)</f>
        <v/>
      </c>
      <c r="Y69" s="2504" t="str">
        <f>IF(INPUT_OUTPUT!FL57="","",INPUT_OUTPUT!FL57)</f>
        <v/>
      </c>
      <c r="Z69" s="2504" t="str">
        <f>IF(INPUT_OUTPUT!FM57="","",INPUT_OUTPUT!FM57)</f>
        <v/>
      </c>
    </row>
    <row r="70" spans="2:26" s="2503" customFormat="1">
      <c r="B70" s="2505" t="str">
        <f>IF(INPUT_OUTPUT!C58="","",INPUT_OUTPUT!EP58)</f>
        <v/>
      </c>
      <c r="C70" s="2504" t="str">
        <f>IF(INPUT_OUTPUT!EP58="","",INPUT_OUTPUT!EP58)</f>
        <v/>
      </c>
      <c r="D70" s="2504" t="str">
        <f>IF(INPUT_OUTPUT!EQ58="","",INPUT_OUTPUT!EQ58)</f>
        <v/>
      </c>
      <c r="E70" s="2504" t="str">
        <f>IF(INPUT_OUTPUT!ER58="","",INPUT_OUTPUT!ER58)</f>
        <v/>
      </c>
      <c r="F70" s="2504" t="str">
        <f>IF(INPUT_OUTPUT!ES58="","",INPUT_OUTPUT!ES58)</f>
        <v/>
      </c>
      <c r="G70" s="2504" t="str">
        <f>IF(INPUT_OUTPUT!ET58="","",INPUT_OUTPUT!ET58)</f>
        <v/>
      </c>
      <c r="H70" s="2504" t="str">
        <f>IF(INPUT_OUTPUT!EU58="","",INPUT_OUTPUT!EU58)</f>
        <v/>
      </c>
      <c r="I70" s="2504" t="str">
        <f>IF(INPUT_OUTPUT!EV58="","",INPUT_OUTPUT!EV58)</f>
        <v/>
      </c>
      <c r="J70" s="2504" t="str">
        <f>IF(INPUT_OUTPUT!EW58="","",INPUT_OUTPUT!EW58)</f>
        <v/>
      </c>
      <c r="K70" s="2504" t="str">
        <f>IF(INPUT_OUTPUT!EX58="","",INPUT_OUTPUT!EX58)</f>
        <v/>
      </c>
      <c r="L70" s="2504" t="str">
        <f>IF(INPUT_OUTPUT!EY58="","",INPUT_OUTPUT!EY58)</f>
        <v/>
      </c>
      <c r="M70" s="2504" t="str">
        <f>IF(INPUT_OUTPUT!EZ58="","",INPUT_OUTPUT!EZ58)</f>
        <v/>
      </c>
      <c r="N70" s="2504" t="str">
        <f>IF(INPUT_OUTPUT!FA58="","",INPUT_OUTPUT!FA58)</f>
        <v/>
      </c>
      <c r="O70" s="2504" t="str">
        <f>IF(INPUT_OUTPUT!FB58="","",INPUT_OUTPUT!FB58)</f>
        <v/>
      </c>
      <c r="P70" s="2504" t="str">
        <f>IF(INPUT_OUTPUT!FC58="","",INPUT_OUTPUT!FC58)</f>
        <v/>
      </c>
      <c r="Q70" s="2504" t="str">
        <f>IF(INPUT_OUTPUT!FD58="","",INPUT_OUTPUT!FD58)</f>
        <v/>
      </c>
      <c r="R70" s="2504" t="str">
        <f>IF(INPUT_OUTPUT!FE58="","",INPUT_OUTPUT!FE58)</f>
        <v/>
      </c>
      <c r="S70" s="2504" t="str">
        <f>IF(INPUT_OUTPUT!FF58="","",INPUT_OUTPUT!FF58)</f>
        <v/>
      </c>
      <c r="T70" s="2504" t="str">
        <f>IF(INPUT_OUTPUT!FG58="","",INPUT_OUTPUT!FG58)</f>
        <v/>
      </c>
      <c r="U70" s="2504" t="str">
        <f>IF(INPUT_OUTPUT!FH58="","",INPUT_OUTPUT!FH58)</f>
        <v/>
      </c>
      <c r="V70" s="2504" t="str">
        <f>IF(INPUT_OUTPUT!FI58="","",INPUT_OUTPUT!FI58)</f>
        <v/>
      </c>
      <c r="W70" s="2504" t="str">
        <f>IF(INPUT_OUTPUT!FJ58="","",INPUT_OUTPUT!FJ58)</f>
        <v/>
      </c>
      <c r="X70" s="2504" t="str">
        <f>IF(INPUT_OUTPUT!FK58="","",INPUT_OUTPUT!FK58)</f>
        <v/>
      </c>
      <c r="Y70" s="2504" t="str">
        <f>IF(INPUT_OUTPUT!FL58="","",INPUT_OUTPUT!FL58)</f>
        <v/>
      </c>
      <c r="Z70" s="2504" t="str">
        <f>IF(INPUT_OUTPUT!FM58="","",INPUT_OUTPUT!FM58)</f>
        <v/>
      </c>
    </row>
    <row r="71" spans="2:26" s="2503" customFormat="1">
      <c r="B71" s="2505" t="str">
        <f>IF(INPUT_OUTPUT!C59="","",INPUT_OUTPUT!EP59)</f>
        <v/>
      </c>
      <c r="C71" s="2504" t="str">
        <f>IF(INPUT_OUTPUT!EP59="","",INPUT_OUTPUT!EP59)</f>
        <v/>
      </c>
      <c r="D71" s="2504" t="str">
        <f>IF(INPUT_OUTPUT!EQ59="","",INPUT_OUTPUT!EQ59)</f>
        <v/>
      </c>
      <c r="E71" s="2504" t="str">
        <f>IF(INPUT_OUTPUT!ER59="","",INPUT_OUTPUT!ER59)</f>
        <v/>
      </c>
      <c r="F71" s="2504" t="str">
        <f>IF(INPUT_OUTPUT!ES59="","",INPUT_OUTPUT!ES59)</f>
        <v/>
      </c>
      <c r="G71" s="2504" t="str">
        <f>IF(INPUT_OUTPUT!ET59="","",INPUT_OUTPUT!ET59)</f>
        <v/>
      </c>
      <c r="H71" s="2504" t="str">
        <f>IF(INPUT_OUTPUT!EU59="","",INPUT_OUTPUT!EU59)</f>
        <v/>
      </c>
      <c r="I71" s="2504" t="str">
        <f>IF(INPUT_OUTPUT!EV59="","",INPUT_OUTPUT!EV59)</f>
        <v/>
      </c>
      <c r="J71" s="2504" t="str">
        <f>IF(INPUT_OUTPUT!EW59="","",INPUT_OUTPUT!EW59)</f>
        <v/>
      </c>
      <c r="K71" s="2504" t="str">
        <f>IF(INPUT_OUTPUT!EX59="","",INPUT_OUTPUT!EX59)</f>
        <v/>
      </c>
      <c r="L71" s="2504" t="str">
        <f>IF(INPUT_OUTPUT!EY59="","",INPUT_OUTPUT!EY59)</f>
        <v/>
      </c>
      <c r="M71" s="2504" t="str">
        <f>IF(INPUT_OUTPUT!EZ59="","",INPUT_OUTPUT!EZ59)</f>
        <v/>
      </c>
      <c r="N71" s="2504" t="str">
        <f>IF(INPUT_OUTPUT!FA59="","",INPUT_OUTPUT!FA59)</f>
        <v/>
      </c>
      <c r="O71" s="2504" t="str">
        <f>IF(INPUT_OUTPUT!FB59="","",INPUT_OUTPUT!FB59)</f>
        <v/>
      </c>
      <c r="P71" s="2504" t="str">
        <f>IF(INPUT_OUTPUT!FC59="","",INPUT_OUTPUT!FC59)</f>
        <v/>
      </c>
      <c r="Q71" s="2504" t="str">
        <f>IF(INPUT_OUTPUT!FD59="","",INPUT_OUTPUT!FD59)</f>
        <v/>
      </c>
      <c r="R71" s="2504" t="str">
        <f>IF(INPUT_OUTPUT!FE59="","",INPUT_OUTPUT!FE59)</f>
        <v/>
      </c>
      <c r="S71" s="2504" t="str">
        <f>IF(INPUT_OUTPUT!FF59="","",INPUT_OUTPUT!FF59)</f>
        <v/>
      </c>
      <c r="T71" s="2504" t="str">
        <f>IF(INPUT_OUTPUT!FG59="","",INPUT_OUTPUT!FG59)</f>
        <v/>
      </c>
      <c r="U71" s="2504" t="str">
        <f>IF(INPUT_OUTPUT!FH59="","",INPUT_OUTPUT!FH59)</f>
        <v/>
      </c>
      <c r="V71" s="2504" t="str">
        <f>IF(INPUT_OUTPUT!FI59="","",INPUT_OUTPUT!FI59)</f>
        <v/>
      </c>
      <c r="W71" s="2504" t="str">
        <f>IF(INPUT_OUTPUT!FJ59="","",INPUT_OUTPUT!FJ59)</f>
        <v/>
      </c>
      <c r="X71" s="2504" t="str">
        <f>IF(INPUT_OUTPUT!FK59="","",INPUT_OUTPUT!FK59)</f>
        <v/>
      </c>
      <c r="Y71" s="2504" t="str">
        <f>IF(INPUT_OUTPUT!FL59="","",INPUT_OUTPUT!FL59)</f>
        <v/>
      </c>
      <c r="Z71" s="2504" t="str">
        <f>IF(INPUT_OUTPUT!FM59="","",INPUT_OUTPUT!FM59)</f>
        <v/>
      </c>
    </row>
    <row r="72" spans="2:26" s="2503" customFormat="1">
      <c r="B72" s="2505" t="str">
        <f>IF(INPUT_OUTPUT!C60="","",INPUT_OUTPUT!EP60)</f>
        <v/>
      </c>
      <c r="C72" s="2504" t="str">
        <f>IF(INPUT_OUTPUT!EP60="","",INPUT_OUTPUT!EP60)</f>
        <v/>
      </c>
      <c r="D72" s="2504" t="str">
        <f>IF(INPUT_OUTPUT!EQ60="","",INPUT_OUTPUT!EQ60)</f>
        <v/>
      </c>
      <c r="E72" s="2504" t="str">
        <f>IF(INPUT_OUTPUT!ER60="","",INPUT_OUTPUT!ER60)</f>
        <v/>
      </c>
      <c r="F72" s="2504" t="str">
        <f>IF(INPUT_OUTPUT!ES60="","",INPUT_OUTPUT!ES60)</f>
        <v/>
      </c>
      <c r="G72" s="2504" t="str">
        <f>IF(INPUT_OUTPUT!ET60="","",INPUT_OUTPUT!ET60)</f>
        <v/>
      </c>
      <c r="H72" s="2504" t="str">
        <f>IF(INPUT_OUTPUT!EU60="","",INPUT_OUTPUT!EU60)</f>
        <v/>
      </c>
      <c r="I72" s="2504" t="str">
        <f>IF(INPUT_OUTPUT!EV60="","",INPUT_OUTPUT!EV60)</f>
        <v/>
      </c>
      <c r="J72" s="2504" t="str">
        <f>IF(INPUT_OUTPUT!EW60="","",INPUT_OUTPUT!EW60)</f>
        <v/>
      </c>
      <c r="K72" s="2504" t="str">
        <f>IF(INPUT_OUTPUT!EX60="","",INPUT_OUTPUT!EX60)</f>
        <v/>
      </c>
      <c r="L72" s="2504" t="str">
        <f>IF(INPUT_OUTPUT!EY60="","",INPUT_OUTPUT!EY60)</f>
        <v/>
      </c>
      <c r="M72" s="2504" t="str">
        <f>IF(INPUT_OUTPUT!EZ60="","",INPUT_OUTPUT!EZ60)</f>
        <v/>
      </c>
      <c r="N72" s="2504" t="str">
        <f>IF(INPUT_OUTPUT!FA60="","",INPUT_OUTPUT!FA60)</f>
        <v/>
      </c>
      <c r="O72" s="2504" t="str">
        <f>IF(INPUT_OUTPUT!FB60="","",INPUT_OUTPUT!FB60)</f>
        <v/>
      </c>
      <c r="P72" s="2504" t="str">
        <f>IF(INPUT_OUTPUT!FC60="","",INPUT_OUTPUT!FC60)</f>
        <v/>
      </c>
      <c r="Q72" s="2504" t="str">
        <f>IF(INPUT_OUTPUT!FD60="","",INPUT_OUTPUT!FD60)</f>
        <v/>
      </c>
      <c r="R72" s="2504" t="str">
        <f>IF(INPUT_OUTPUT!FE60="","",INPUT_OUTPUT!FE60)</f>
        <v/>
      </c>
      <c r="S72" s="2504" t="str">
        <f>IF(INPUT_OUTPUT!FF60="","",INPUT_OUTPUT!FF60)</f>
        <v/>
      </c>
      <c r="T72" s="2504" t="str">
        <f>IF(INPUT_OUTPUT!FG60="","",INPUT_OUTPUT!FG60)</f>
        <v/>
      </c>
      <c r="U72" s="2504" t="str">
        <f>IF(INPUT_OUTPUT!FH60="","",INPUT_OUTPUT!FH60)</f>
        <v/>
      </c>
      <c r="V72" s="2504" t="str">
        <f>IF(INPUT_OUTPUT!FI60="","",INPUT_OUTPUT!FI60)</f>
        <v/>
      </c>
      <c r="W72" s="2504" t="str">
        <f>IF(INPUT_OUTPUT!FJ60="","",INPUT_OUTPUT!FJ60)</f>
        <v/>
      </c>
      <c r="X72" s="2504" t="str">
        <f>IF(INPUT_OUTPUT!FK60="","",INPUT_OUTPUT!FK60)</f>
        <v/>
      </c>
      <c r="Y72" s="2504" t="str">
        <f>IF(INPUT_OUTPUT!FL60="","",INPUT_OUTPUT!FL60)</f>
        <v/>
      </c>
      <c r="Z72" s="2504" t="str">
        <f>IF(INPUT_OUTPUT!FM60="","",INPUT_OUTPUT!FM60)</f>
        <v/>
      </c>
    </row>
    <row r="73" spans="2:26" s="2503" customFormat="1">
      <c r="B73" s="2505" t="str">
        <f>IF(INPUT_OUTPUT!C61="","",INPUT_OUTPUT!EP61)</f>
        <v/>
      </c>
      <c r="C73" s="2504" t="str">
        <f>IF(INPUT_OUTPUT!EP61="","",INPUT_OUTPUT!EP61)</f>
        <v/>
      </c>
      <c r="D73" s="2504" t="str">
        <f>IF(INPUT_OUTPUT!EQ61="","",INPUT_OUTPUT!EQ61)</f>
        <v/>
      </c>
      <c r="E73" s="2504" t="str">
        <f>IF(INPUT_OUTPUT!ER61="","",INPUT_OUTPUT!ER61)</f>
        <v/>
      </c>
      <c r="F73" s="2504" t="str">
        <f>IF(INPUT_OUTPUT!ES61="","",INPUT_OUTPUT!ES61)</f>
        <v/>
      </c>
      <c r="G73" s="2504" t="str">
        <f>IF(INPUT_OUTPUT!ET61="","",INPUT_OUTPUT!ET61)</f>
        <v/>
      </c>
      <c r="H73" s="2504" t="str">
        <f>IF(INPUT_OUTPUT!EU61="","",INPUT_OUTPUT!EU61)</f>
        <v/>
      </c>
      <c r="I73" s="2504" t="str">
        <f>IF(INPUT_OUTPUT!EV61="","",INPUT_OUTPUT!EV61)</f>
        <v/>
      </c>
      <c r="J73" s="2504" t="str">
        <f>IF(INPUT_OUTPUT!EW61="","",INPUT_OUTPUT!EW61)</f>
        <v/>
      </c>
      <c r="K73" s="2504" t="str">
        <f>IF(INPUT_OUTPUT!EX61="","",INPUT_OUTPUT!EX61)</f>
        <v/>
      </c>
      <c r="L73" s="2504" t="str">
        <f>IF(INPUT_OUTPUT!EY61="","",INPUT_OUTPUT!EY61)</f>
        <v/>
      </c>
      <c r="M73" s="2504" t="str">
        <f>IF(INPUT_OUTPUT!EZ61="","",INPUT_OUTPUT!EZ61)</f>
        <v/>
      </c>
      <c r="N73" s="2504" t="str">
        <f>IF(INPUT_OUTPUT!FA61="","",INPUT_OUTPUT!FA61)</f>
        <v/>
      </c>
      <c r="O73" s="2504" t="str">
        <f>IF(INPUT_OUTPUT!FB61="","",INPUT_OUTPUT!FB61)</f>
        <v/>
      </c>
      <c r="P73" s="2504" t="str">
        <f>IF(INPUT_OUTPUT!FC61="","",INPUT_OUTPUT!FC61)</f>
        <v/>
      </c>
      <c r="Q73" s="2504" t="str">
        <f>IF(INPUT_OUTPUT!FD61="","",INPUT_OUTPUT!FD61)</f>
        <v/>
      </c>
      <c r="R73" s="2504" t="str">
        <f>IF(INPUT_OUTPUT!FE61="","",INPUT_OUTPUT!FE61)</f>
        <v/>
      </c>
      <c r="S73" s="2504" t="str">
        <f>IF(INPUT_OUTPUT!FF61="","",INPUT_OUTPUT!FF61)</f>
        <v/>
      </c>
      <c r="T73" s="2504" t="str">
        <f>IF(INPUT_OUTPUT!FG61="","",INPUT_OUTPUT!FG61)</f>
        <v/>
      </c>
      <c r="U73" s="2504" t="str">
        <f>IF(INPUT_OUTPUT!FH61="","",INPUT_OUTPUT!FH61)</f>
        <v/>
      </c>
      <c r="V73" s="2504" t="str">
        <f>IF(INPUT_OUTPUT!FI61="","",INPUT_OUTPUT!FI61)</f>
        <v/>
      </c>
      <c r="W73" s="2504" t="str">
        <f>IF(INPUT_OUTPUT!FJ61="","",INPUT_OUTPUT!FJ61)</f>
        <v/>
      </c>
      <c r="X73" s="2504" t="str">
        <f>IF(INPUT_OUTPUT!FK61="","",INPUT_OUTPUT!FK61)</f>
        <v/>
      </c>
      <c r="Y73" s="2504" t="str">
        <f>IF(INPUT_OUTPUT!FL61="","",INPUT_OUTPUT!FL61)</f>
        <v/>
      </c>
      <c r="Z73" s="2504" t="str">
        <f>IF(INPUT_OUTPUT!FM61="","",INPUT_OUTPUT!FM61)</f>
        <v/>
      </c>
    </row>
    <row r="74" spans="2:26" s="2503" customFormat="1">
      <c r="B74" s="2505" t="str">
        <f>IF(INPUT_OUTPUT!C62="","",INPUT_OUTPUT!EP62)</f>
        <v/>
      </c>
      <c r="C74" s="2504" t="str">
        <f>IF(INPUT_OUTPUT!EP62="","",INPUT_OUTPUT!EP62)</f>
        <v/>
      </c>
      <c r="D74" s="2504" t="str">
        <f>IF(INPUT_OUTPUT!EQ62="","",INPUT_OUTPUT!EQ62)</f>
        <v/>
      </c>
      <c r="E74" s="2504" t="str">
        <f>IF(INPUT_OUTPUT!ER62="","",INPUT_OUTPUT!ER62)</f>
        <v/>
      </c>
      <c r="F74" s="2504" t="str">
        <f>IF(INPUT_OUTPUT!ES62="","",INPUT_OUTPUT!ES62)</f>
        <v/>
      </c>
      <c r="G74" s="2504" t="str">
        <f>IF(INPUT_OUTPUT!ET62="","",INPUT_OUTPUT!ET62)</f>
        <v/>
      </c>
      <c r="H74" s="2504" t="str">
        <f>IF(INPUT_OUTPUT!EU62="","",INPUT_OUTPUT!EU62)</f>
        <v/>
      </c>
      <c r="I74" s="2504" t="str">
        <f>IF(INPUT_OUTPUT!EV62="","",INPUT_OUTPUT!EV62)</f>
        <v/>
      </c>
      <c r="J74" s="2504" t="str">
        <f>IF(INPUT_OUTPUT!EW62="","",INPUT_OUTPUT!EW62)</f>
        <v/>
      </c>
      <c r="K74" s="2504" t="str">
        <f>IF(INPUT_OUTPUT!EX62="","",INPUT_OUTPUT!EX62)</f>
        <v/>
      </c>
      <c r="L74" s="2504" t="str">
        <f>IF(INPUT_OUTPUT!EY62="","",INPUT_OUTPUT!EY62)</f>
        <v/>
      </c>
      <c r="M74" s="2504" t="str">
        <f>IF(INPUT_OUTPUT!EZ62="","",INPUT_OUTPUT!EZ62)</f>
        <v/>
      </c>
      <c r="N74" s="2504" t="str">
        <f>IF(INPUT_OUTPUT!FA62="","",INPUT_OUTPUT!FA62)</f>
        <v/>
      </c>
      <c r="O74" s="2504" t="str">
        <f>IF(INPUT_OUTPUT!FB62="","",INPUT_OUTPUT!FB62)</f>
        <v/>
      </c>
      <c r="P74" s="2504" t="str">
        <f>IF(INPUT_OUTPUT!FC62="","",INPUT_OUTPUT!FC62)</f>
        <v/>
      </c>
      <c r="Q74" s="2504" t="str">
        <f>IF(INPUT_OUTPUT!FD62="","",INPUT_OUTPUT!FD62)</f>
        <v/>
      </c>
      <c r="R74" s="2504" t="str">
        <f>IF(INPUT_OUTPUT!FE62="","",INPUT_OUTPUT!FE62)</f>
        <v/>
      </c>
      <c r="S74" s="2504" t="str">
        <f>IF(INPUT_OUTPUT!FF62="","",INPUT_OUTPUT!FF62)</f>
        <v/>
      </c>
      <c r="T74" s="2504" t="str">
        <f>IF(INPUT_OUTPUT!FG62="","",INPUT_OUTPUT!FG62)</f>
        <v/>
      </c>
      <c r="U74" s="2504" t="str">
        <f>IF(INPUT_OUTPUT!FH62="","",INPUT_OUTPUT!FH62)</f>
        <v/>
      </c>
      <c r="V74" s="2504" t="str">
        <f>IF(INPUT_OUTPUT!FI62="","",INPUT_OUTPUT!FI62)</f>
        <v/>
      </c>
      <c r="W74" s="2504" t="str">
        <f>IF(INPUT_OUTPUT!FJ62="","",INPUT_OUTPUT!FJ62)</f>
        <v/>
      </c>
      <c r="X74" s="2504" t="str">
        <f>IF(INPUT_OUTPUT!FK62="","",INPUT_OUTPUT!FK62)</f>
        <v/>
      </c>
      <c r="Y74" s="2504" t="str">
        <f>IF(INPUT_OUTPUT!FL62="","",INPUT_OUTPUT!FL62)</f>
        <v/>
      </c>
      <c r="Z74" s="2504" t="str">
        <f>IF(INPUT_OUTPUT!FM62="","",INPUT_OUTPUT!FM62)</f>
        <v/>
      </c>
    </row>
    <row r="75" spans="2:26" s="2503" customFormat="1">
      <c r="B75" s="2505" t="str">
        <f>IF(INPUT_OUTPUT!C63="","",INPUT_OUTPUT!EP63)</f>
        <v/>
      </c>
      <c r="C75" s="2504" t="str">
        <f>IF(INPUT_OUTPUT!EP63="","",INPUT_OUTPUT!EP63)</f>
        <v/>
      </c>
      <c r="D75" s="2504" t="str">
        <f>IF(INPUT_OUTPUT!EQ63="","",INPUT_OUTPUT!EQ63)</f>
        <v/>
      </c>
      <c r="E75" s="2504" t="str">
        <f>IF(INPUT_OUTPUT!ER63="","",INPUT_OUTPUT!ER63)</f>
        <v/>
      </c>
      <c r="F75" s="2504" t="str">
        <f>IF(INPUT_OUTPUT!ES63="","",INPUT_OUTPUT!ES63)</f>
        <v/>
      </c>
      <c r="G75" s="2504" t="str">
        <f>IF(INPUT_OUTPUT!ET63="","",INPUT_OUTPUT!ET63)</f>
        <v/>
      </c>
      <c r="H75" s="2504" t="str">
        <f>IF(INPUT_OUTPUT!EU63="","",INPUT_OUTPUT!EU63)</f>
        <v/>
      </c>
      <c r="I75" s="2504" t="str">
        <f>IF(INPUT_OUTPUT!EV63="","",INPUT_OUTPUT!EV63)</f>
        <v/>
      </c>
      <c r="J75" s="2504" t="str">
        <f>IF(INPUT_OUTPUT!EW63="","",INPUT_OUTPUT!EW63)</f>
        <v/>
      </c>
      <c r="K75" s="2504" t="str">
        <f>IF(INPUT_OUTPUT!EX63="","",INPUT_OUTPUT!EX63)</f>
        <v/>
      </c>
      <c r="L75" s="2504" t="str">
        <f>IF(INPUT_OUTPUT!EY63="","",INPUT_OUTPUT!EY63)</f>
        <v/>
      </c>
      <c r="M75" s="2504" t="str">
        <f>IF(INPUT_OUTPUT!EZ63="","",INPUT_OUTPUT!EZ63)</f>
        <v/>
      </c>
      <c r="N75" s="2504" t="str">
        <f>IF(INPUT_OUTPUT!FA63="","",INPUT_OUTPUT!FA63)</f>
        <v/>
      </c>
      <c r="O75" s="2504" t="str">
        <f>IF(INPUT_OUTPUT!FB63="","",INPUT_OUTPUT!FB63)</f>
        <v/>
      </c>
      <c r="P75" s="2504" t="str">
        <f>IF(INPUT_OUTPUT!FC63="","",INPUT_OUTPUT!FC63)</f>
        <v/>
      </c>
      <c r="Q75" s="2504" t="str">
        <f>IF(INPUT_OUTPUT!FD63="","",INPUT_OUTPUT!FD63)</f>
        <v/>
      </c>
      <c r="R75" s="2504" t="str">
        <f>IF(INPUT_OUTPUT!FE63="","",INPUT_OUTPUT!FE63)</f>
        <v/>
      </c>
      <c r="S75" s="2504" t="str">
        <f>IF(INPUT_OUTPUT!FF63="","",INPUT_OUTPUT!FF63)</f>
        <v/>
      </c>
      <c r="T75" s="2504" t="str">
        <f>IF(INPUT_OUTPUT!FG63="","",INPUT_OUTPUT!FG63)</f>
        <v/>
      </c>
      <c r="U75" s="2504" t="str">
        <f>IF(INPUT_OUTPUT!FH63="","",INPUT_OUTPUT!FH63)</f>
        <v/>
      </c>
      <c r="V75" s="2504" t="str">
        <f>IF(INPUT_OUTPUT!FI63="","",INPUT_OUTPUT!FI63)</f>
        <v/>
      </c>
      <c r="W75" s="2504" t="str">
        <f>IF(INPUT_OUTPUT!FJ63="","",INPUT_OUTPUT!FJ63)</f>
        <v/>
      </c>
      <c r="X75" s="2504" t="str">
        <f>IF(INPUT_OUTPUT!FK63="","",INPUT_OUTPUT!FK63)</f>
        <v/>
      </c>
      <c r="Y75" s="2504" t="str">
        <f>IF(INPUT_OUTPUT!FL63="","",INPUT_OUTPUT!FL63)</f>
        <v/>
      </c>
      <c r="Z75" s="2504" t="str">
        <f>IF(INPUT_OUTPUT!FM63="","",INPUT_OUTPUT!FM63)</f>
        <v/>
      </c>
    </row>
    <row r="76" spans="2:26" s="2503" customFormat="1">
      <c r="B76" s="2505" t="str">
        <f>IF(INPUT_OUTPUT!C64="","",INPUT_OUTPUT!EP64)</f>
        <v/>
      </c>
      <c r="C76" s="2504" t="str">
        <f>IF(INPUT_OUTPUT!EP64="","",INPUT_OUTPUT!EP64)</f>
        <v/>
      </c>
      <c r="D76" s="2504" t="str">
        <f>IF(INPUT_OUTPUT!EQ64="","",INPUT_OUTPUT!EQ64)</f>
        <v/>
      </c>
      <c r="E76" s="2504" t="str">
        <f>IF(INPUT_OUTPUT!ER64="","",INPUT_OUTPUT!ER64)</f>
        <v/>
      </c>
      <c r="F76" s="2504" t="str">
        <f>IF(INPUT_OUTPUT!ES64="","",INPUT_OUTPUT!ES64)</f>
        <v/>
      </c>
      <c r="G76" s="2504" t="str">
        <f>IF(INPUT_OUTPUT!ET64="","",INPUT_OUTPUT!ET64)</f>
        <v/>
      </c>
      <c r="H76" s="2504" t="str">
        <f>IF(INPUT_OUTPUT!EU64="","",INPUT_OUTPUT!EU64)</f>
        <v/>
      </c>
      <c r="I76" s="2504" t="str">
        <f>IF(INPUT_OUTPUT!EV64="","",INPUT_OUTPUT!EV64)</f>
        <v/>
      </c>
      <c r="J76" s="2504" t="str">
        <f>IF(INPUT_OUTPUT!EW64="","",INPUT_OUTPUT!EW64)</f>
        <v/>
      </c>
      <c r="K76" s="2504" t="str">
        <f>IF(INPUT_OUTPUT!EX64="","",INPUT_OUTPUT!EX64)</f>
        <v/>
      </c>
      <c r="L76" s="2504" t="str">
        <f>IF(INPUT_OUTPUT!EY64="","",INPUT_OUTPUT!EY64)</f>
        <v/>
      </c>
      <c r="M76" s="2504" t="str">
        <f>IF(INPUT_OUTPUT!EZ64="","",INPUT_OUTPUT!EZ64)</f>
        <v/>
      </c>
      <c r="N76" s="2504" t="str">
        <f>IF(INPUT_OUTPUT!FA64="","",INPUT_OUTPUT!FA64)</f>
        <v/>
      </c>
      <c r="O76" s="2504" t="str">
        <f>IF(INPUT_OUTPUT!FB64="","",INPUT_OUTPUT!FB64)</f>
        <v/>
      </c>
      <c r="P76" s="2504" t="str">
        <f>IF(INPUT_OUTPUT!FC64="","",INPUT_OUTPUT!FC64)</f>
        <v/>
      </c>
      <c r="Q76" s="2504" t="str">
        <f>IF(INPUT_OUTPUT!FD64="","",INPUT_OUTPUT!FD64)</f>
        <v/>
      </c>
      <c r="R76" s="2504" t="str">
        <f>IF(INPUT_OUTPUT!FE64="","",INPUT_OUTPUT!FE64)</f>
        <v/>
      </c>
      <c r="S76" s="2504" t="str">
        <f>IF(INPUT_OUTPUT!FF64="","",INPUT_OUTPUT!FF64)</f>
        <v/>
      </c>
      <c r="T76" s="2504" t="str">
        <f>IF(INPUT_OUTPUT!FG64="","",INPUT_OUTPUT!FG64)</f>
        <v/>
      </c>
      <c r="U76" s="2504" t="str">
        <f>IF(INPUT_OUTPUT!FH64="","",INPUT_OUTPUT!FH64)</f>
        <v/>
      </c>
      <c r="V76" s="2504" t="str">
        <f>IF(INPUT_OUTPUT!FI64="","",INPUT_OUTPUT!FI64)</f>
        <v/>
      </c>
      <c r="W76" s="2504" t="str">
        <f>IF(INPUT_OUTPUT!FJ64="","",INPUT_OUTPUT!FJ64)</f>
        <v/>
      </c>
      <c r="X76" s="2504" t="str">
        <f>IF(INPUT_OUTPUT!FK64="","",INPUT_OUTPUT!FK64)</f>
        <v/>
      </c>
      <c r="Y76" s="2504" t="str">
        <f>IF(INPUT_OUTPUT!FL64="","",INPUT_OUTPUT!FL64)</f>
        <v/>
      </c>
      <c r="Z76" s="2504" t="str">
        <f>IF(INPUT_OUTPUT!FM64="","",INPUT_OUTPUT!FM64)</f>
        <v/>
      </c>
    </row>
    <row r="77" spans="2:26" s="2503" customFormat="1">
      <c r="B77" s="2505" t="str">
        <f>IF(INPUT_OUTPUT!C65="","",INPUT_OUTPUT!EP65)</f>
        <v/>
      </c>
      <c r="C77" s="2504" t="str">
        <f>IF(INPUT_OUTPUT!EP65="","",INPUT_OUTPUT!EP65)</f>
        <v/>
      </c>
      <c r="D77" s="2504" t="str">
        <f>IF(INPUT_OUTPUT!EQ65="","",INPUT_OUTPUT!EQ65)</f>
        <v/>
      </c>
      <c r="E77" s="2504" t="str">
        <f>IF(INPUT_OUTPUT!ER65="","",INPUT_OUTPUT!ER65)</f>
        <v/>
      </c>
      <c r="F77" s="2504" t="str">
        <f>IF(INPUT_OUTPUT!ES65="","",INPUT_OUTPUT!ES65)</f>
        <v/>
      </c>
      <c r="G77" s="2504" t="str">
        <f>IF(INPUT_OUTPUT!ET65="","",INPUT_OUTPUT!ET65)</f>
        <v/>
      </c>
      <c r="H77" s="2504" t="str">
        <f>IF(INPUT_OUTPUT!EU65="","",INPUT_OUTPUT!EU65)</f>
        <v/>
      </c>
      <c r="I77" s="2504" t="str">
        <f>IF(INPUT_OUTPUT!EV65="","",INPUT_OUTPUT!EV65)</f>
        <v/>
      </c>
      <c r="J77" s="2504" t="str">
        <f>IF(INPUT_OUTPUT!EW65="","",INPUT_OUTPUT!EW65)</f>
        <v/>
      </c>
      <c r="K77" s="2504" t="str">
        <f>IF(INPUT_OUTPUT!EX65="","",INPUT_OUTPUT!EX65)</f>
        <v/>
      </c>
      <c r="L77" s="2504" t="str">
        <f>IF(INPUT_OUTPUT!EY65="","",INPUT_OUTPUT!EY65)</f>
        <v/>
      </c>
      <c r="M77" s="2504" t="str">
        <f>IF(INPUT_OUTPUT!EZ65="","",INPUT_OUTPUT!EZ65)</f>
        <v/>
      </c>
      <c r="N77" s="2504" t="str">
        <f>IF(INPUT_OUTPUT!FA65="","",INPUT_OUTPUT!FA65)</f>
        <v/>
      </c>
      <c r="O77" s="2504" t="str">
        <f>IF(INPUT_OUTPUT!FB65="","",INPUT_OUTPUT!FB65)</f>
        <v/>
      </c>
      <c r="P77" s="2504" t="str">
        <f>IF(INPUT_OUTPUT!FC65="","",INPUT_OUTPUT!FC65)</f>
        <v/>
      </c>
      <c r="Q77" s="2504" t="str">
        <f>IF(INPUT_OUTPUT!FD65="","",INPUT_OUTPUT!FD65)</f>
        <v/>
      </c>
      <c r="R77" s="2504" t="str">
        <f>IF(INPUT_OUTPUT!FE65="","",INPUT_OUTPUT!FE65)</f>
        <v/>
      </c>
      <c r="S77" s="2504" t="str">
        <f>IF(INPUT_OUTPUT!FF65="","",INPUT_OUTPUT!FF65)</f>
        <v/>
      </c>
      <c r="T77" s="2504" t="str">
        <f>IF(INPUT_OUTPUT!FG65="","",INPUT_OUTPUT!FG65)</f>
        <v/>
      </c>
      <c r="U77" s="2504" t="str">
        <f>IF(INPUT_OUTPUT!FH65="","",INPUT_OUTPUT!FH65)</f>
        <v/>
      </c>
      <c r="V77" s="2504" t="str">
        <f>IF(INPUT_OUTPUT!FI65="","",INPUT_OUTPUT!FI65)</f>
        <v/>
      </c>
      <c r="W77" s="2504" t="str">
        <f>IF(INPUT_OUTPUT!FJ65="","",INPUT_OUTPUT!FJ65)</f>
        <v/>
      </c>
      <c r="X77" s="2504" t="str">
        <f>IF(INPUT_OUTPUT!FK65="","",INPUT_OUTPUT!FK65)</f>
        <v/>
      </c>
      <c r="Y77" s="2504" t="str">
        <f>IF(INPUT_OUTPUT!FL65="","",INPUT_OUTPUT!FL65)</f>
        <v/>
      </c>
      <c r="Z77" s="2504" t="str">
        <f>IF(INPUT_OUTPUT!FM65="","",INPUT_OUTPUT!FM65)</f>
        <v/>
      </c>
    </row>
    <row r="78" spans="2:26" s="2503" customFormat="1">
      <c r="B78" s="2505" t="str">
        <f>IF(INPUT_OUTPUT!C66="","",INPUT_OUTPUT!EP66)</f>
        <v/>
      </c>
      <c r="C78" s="2504" t="str">
        <f>IF(INPUT_OUTPUT!EP66="","",INPUT_OUTPUT!EP66)</f>
        <v/>
      </c>
      <c r="D78" s="2504" t="str">
        <f>IF(INPUT_OUTPUT!EQ66="","",INPUT_OUTPUT!EQ66)</f>
        <v/>
      </c>
      <c r="E78" s="2504" t="str">
        <f>IF(INPUT_OUTPUT!ER66="","",INPUT_OUTPUT!ER66)</f>
        <v/>
      </c>
      <c r="F78" s="2504" t="str">
        <f>IF(INPUT_OUTPUT!ES66="","",INPUT_OUTPUT!ES66)</f>
        <v/>
      </c>
      <c r="G78" s="2504" t="str">
        <f>IF(INPUT_OUTPUT!ET66="","",INPUT_OUTPUT!ET66)</f>
        <v/>
      </c>
      <c r="H78" s="2504" t="str">
        <f>IF(INPUT_OUTPUT!EU66="","",INPUT_OUTPUT!EU66)</f>
        <v/>
      </c>
      <c r="I78" s="2504" t="str">
        <f>IF(INPUT_OUTPUT!EV66="","",INPUT_OUTPUT!EV66)</f>
        <v/>
      </c>
      <c r="J78" s="2504" t="str">
        <f>IF(INPUT_OUTPUT!EW66="","",INPUT_OUTPUT!EW66)</f>
        <v/>
      </c>
      <c r="K78" s="2504" t="str">
        <f>IF(INPUT_OUTPUT!EX66="","",INPUT_OUTPUT!EX66)</f>
        <v/>
      </c>
      <c r="L78" s="2504" t="str">
        <f>IF(INPUT_OUTPUT!EY66="","",INPUT_OUTPUT!EY66)</f>
        <v/>
      </c>
      <c r="M78" s="2504" t="str">
        <f>IF(INPUT_OUTPUT!EZ66="","",INPUT_OUTPUT!EZ66)</f>
        <v/>
      </c>
      <c r="N78" s="2504" t="str">
        <f>IF(INPUT_OUTPUT!FA66="","",INPUT_OUTPUT!FA66)</f>
        <v/>
      </c>
      <c r="O78" s="2504" t="str">
        <f>IF(INPUT_OUTPUT!FB66="","",INPUT_OUTPUT!FB66)</f>
        <v/>
      </c>
      <c r="P78" s="2504" t="str">
        <f>IF(INPUT_OUTPUT!FC66="","",INPUT_OUTPUT!FC66)</f>
        <v/>
      </c>
      <c r="Q78" s="2504" t="str">
        <f>IF(INPUT_OUTPUT!FD66="","",INPUT_OUTPUT!FD66)</f>
        <v/>
      </c>
      <c r="R78" s="2504" t="str">
        <f>IF(INPUT_OUTPUT!FE66="","",INPUT_OUTPUT!FE66)</f>
        <v/>
      </c>
      <c r="S78" s="2504" t="str">
        <f>IF(INPUT_OUTPUT!FF66="","",INPUT_OUTPUT!FF66)</f>
        <v/>
      </c>
      <c r="T78" s="2504" t="str">
        <f>IF(INPUT_OUTPUT!FG66="","",INPUT_OUTPUT!FG66)</f>
        <v/>
      </c>
      <c r="U78" s="2504" t="str">
        <f>IF(INPUT_OUTPUT!FH66="","",INPUT_OUTPUT!FH66)</f>
        <v/>
      </c>
      <c r="V78" s="2504" t="str">
        <f>IF(INPUT_OUTPUT!FI66="","",INPUT_OUTPUT!FI66)</f>
        <v/>
      </c>
      <c r="W78" s="2504" t="str">
        <f>IF(INPUT_OUTPUT!FJ66="","",INPUT_OUTPUT!FJ66)</f>
        <v/>
      </c>
      <c r="X78" s="2504" t="str">
        <f>IF(INPUT_OUTPUT!FK66="","",INPUT_OUTPUT!FK66)</f>
        <v/>
      </c>
      <c r="Y78" s="2504" t="str">
        <f>IF(INPUT_OUTPUT!FL66="","",INPUT_OUTPUT!FL66)</f>
        <v/>
      </c>
      <c r="Z78" s="2504" t="str">
        <f>IF(INPUT_OUTPUT!FM66="","",INPUT_OUTPUT!FM66)</f>
        <v/>
      </c>
    </row>
    <row r="79" spans="2:26" s="2503" customFormat="1">
      <c r="B79" s="2505" t="str">
        <f>IF(INPUT_OUTPUT!C67="","",INPUT_OUTPUT!EP67)</f>
        <v/>
      </c>
      <c r="C79" s="2504" t="str">
        <f>IF(INPUT_OUTPUT!EP67="","",INPUT_OUTPUT!EP67)</f>
        <v/>
      </c>
      <c r="D79" s="2504" t="str">
        <f>IF(INPUT_OUTPUT!EQ67="","",INPUT_OUTPUT!EQ67)</f>
        <v/>
      </c>
      <c r="E79" s="2504" t="str">
        <f>IF(INPUT_OUTPUT!ER67="","",INPUT_OUTPUT!ER67)</f>
        <v/>
      </c>
      <c r="F79" s="2504" t="str">
        <f>IF(INPUT_OUTPUT!ES67="","",INPUT_OUTPUT!ES67)</f>
        <v/>
      </c>
      <c r="G79" s="2504" t="str">
        <f>IF(INPUT_OUTPUT!ET67="","",INPUT_OUTPUT!ET67)</f>
        <v/>
      </c>
      <c r="H79" s="2504" t="str">
        <f>IF(INPUT_OUTPUT!EU67="","",INPUT_OUTPUT!EU67)</f>
        <v/>
      </c>
      <c r="I79" s="2504" t="str">
        <f>IF(INPUT_OUTPUT!EV67="","",INPUT_OUTPUT!EV67)</f>
        <v/>
      </c>
      <c r="J79" s="2504" t="str">
        <f>IF(INPUT_OUTPUT!EW67="","",INPUT_OUTPUT!EW67)</f>
        <v/>
      </c>
      <c r="K79" s="2504" t="str">
        <f>IF(INPUT_OUTPUT!EX67="","",INPUT_OUTPUT!EX67)</f>
        <v/>
      </c>
      <c r="L79" s="2504" t="str">
        <f>IF(INPUT_OUTPUT!EY67="","",INPUT_OUTPUT!EY67)</f>
        <v/>
      </c>
      <c r="M79" s="2504" t="str">
        <f>IF(INPUT_OUTPUT!EZ67="","",INPUT_OUTPUT!EZ67)</f>
        <v/>
      </c>
      <c r="N79" s="2504" t="str">
        <f>IF(INPUT_OUTPUT!FA67="","",INPUT_OUTPUT!FA67)</f>
        <v/>
      </c>
      <c r="O79" s="2504" t="str">
        <f>IF(INPUT_OUTPUT!FB67="","",INPUT_OUTPUT!FB67)</f>
        <v/>
      </c>
      <c r="P79" s="2504" t="str">
        <f>IF(INPUT_OUTPUT!FC67="","",INPUT_OUTPUT!FC67)</f>
        <v/>
      </c>
      <c r="Q79" s="2504" t="str">
        <f>IF(INPUT_OUTPUT!FD67="","",INPUT_OUTPUT!FD67)</f>
        <v/>
      </c>
      <c r="R79" s="2504" t="str">
        <f>IF(INPUT_OUTPUT!FE67="","",INPUT_OUTPUT!FE67)</f>
        <v/>
      </c>
      <c r="S79" s="2504" t="str">
        <f>IF(INPUT_OUTPUT!FF67="","",INPUT_OUTPUT!FF67)</f>
        <v/>
      </c>
      <c r="T79" s="2504" t="str">
        <f>IF(INPUT_OUTPUT!FG67="","",INPUT_OUTPUT!FG67)</f>
        <v/>
      </c>
      <c r="U79" s="2504" t="str">
        <f>IF(INPUT_OUTPUT!FH67="","",INPUT_OUTPUT!FH67)</f>
        <v/>
      </c>
      <c r="V79" s="2504" t="str">
        <f>IF(INPUT_OUTPUT!FI67="","",INPUT_OUTPUT!FI67)</f>
        <v/>
      </c>
      <c r="W79" s="2504" t="str">
        <f>IF(INPUT_OUTPUT!FJ67="","",INPUT_OUTPUT!FJ67)</f>
        <v/>
      </c>
      <c r="X79" s="2504" t="str">
        <f>IF(INPUT_OUTPUT!FK67="","",INPUT_OUTPUT!FK67)</f>
        <v/>
      </c>
      <c r="Y79" s="2504" t="str">
        <f>IF(INPUT_OUTPUT!FL67="","",INPUT_OUTPUT!FL67)</f>
        <v/>
      </c>
      <c r="Z79" s="2504" t="str">
        <f>IF(INPUT_OUTPUT!FM67="","",INPUT_OUTPUT!FM67)</f>
        <v/>
      </c>
    </row>
    <row r="80" spans="2:26" s="2503" customFormat="1">
      <c r="B80" s="2505" t="str">
        <f>IF(INPUT_OUTPUT!C68="","",INPUT_OUTPUT!EP68)</f>
        <v/>
      </c>
      <c r="C80" s="2504" t="str">
        <f>IF(INPUT_OUTPUT!EP68="","",INPUT_OUTPUT!EP68)</f>
        <v/>
      </c>
      <c r="D80" s="2504" t="str">
        <f>IF(INPUT_OUTPUT!EQ68="","",INPUT_OUTPUT!EQ68)</f>
        <v/>
      </c>
      <c r="E80" s="2504" t="str">
        <f>IF(INPUT_OUTPUT!ER68="","",INPUT_OUTPUT!ER68)</f>
        <v/>
      </c>
      <c r="F80" s="2504" t="str">
        <f>IF(INPUT_OUTPUT!ES68="","",INPUT_OUTPUT!ES68)</f>
        <v/>
      </c>
      <c r="G80" s="2504" t="str">
        <f>IF(INPUT_OUTPUT!ET68="","",INPUT_OUTPUT!ET68)</f>
        <v/>
      </c>
      <c r="H80" s="2504" t="str">
        <f>IF(INPUT_OUTPUT!EU68="","",INPUT_OUTPUT!EU68)</f>
        <v/>
      </c>
      <c r="I80" s="2504" t="str">
        <f>IF(INPUT_OUTPUT!EV68="","",INPUT_OUTPUT!EV68)</f>
        <v/>
      </c>
      <c r="J80" s="2504" t="str">
        <f>IF(INPUT_OUTPUT!EW68="","",INPUT_OUTPUT!EW68)</f>
        <v/>
      </c>
      <c r="K80" s="2504" t="str">
        <f>IF(INPUT_OUTPUT!EX68="","",INPUT_OUTPUT!EX68)</f>
        <v/>
      </c>
      <c r="L80" s="2504" t="str">
        <f>IF(INPUT_OUTPUT!EY68="","",INPUT_OUTPUT!EY68)</f>
        <v/>
      </c>
      <c r="M80" s="2504" t="str">
        <f>IF(INPUT_OUTPUT!EZ68="","",INPUT_OUTPUT!EZ68)</f>
        <v/>
      </c>
      <c r="N80" s="2504" t="str">
        <f>IF(INPUT_OUTPUT!FA68="","",INPUT_OUTPUT!FA68)</f>
        <v/>
      </c>
      <c r="O80" s="2504" t="str">
        <f>IF(INPUT_OUTPUT!FB68="","",INPUT_OUTPUT!FB68)</f>
        <v/>
      </c>
      <c r="P80" s="2504" t="str">
        <f>IF(INPUT_OUTPUT!FC68="","",INPUT_OUTPUT!FC68)</f>
        <v/>
      </c>
      <c r="Q80" s="2504" t="str">
        <f>IF(INPUT_OUTPUT!FD68="","",INPUT_OUTPUT!FD68)</f>
        <v/>
      </c>
      <c r="R80" s="2504" t="str">
        <f>IF(INPUT_OUTPUT!FE68="","",INPUT_OUTPUT!FE68)</f>
        <v/>
      </c>
      <c r="S80" s="2504" t="str">
        <f>IF(INPUT_OUTPUT!FF68="","",INPUT_OUTPUT!FF68)</f>
        <v/>
      </c>
      <c r="T80" s="2504" t="str">
        <f>IF(INPUT_OUTPUT!FG68="","",INPUT_OUTPUT!FG68)</f>
        <v/>
      </c>
      <c r="U80" s="2504" t="str">
        <f>IF(INPUT_OUTPUT!FH68="","",INPUT_OUTPUT!FH68)</f>
        <v/>
      </c>
      <c r="V80" s="2504" t="str">
        <f>IF(INPUT_OUTPUT!FI68="","",INPUT_OUTPUT!FI68)</f>
        <v/>
      </c>
      <c r="W80" s="2504" t="str">
        <f>IF(INPUT_OUTPUT!FJ68="","",INPUT_OUTPUT!FJ68)</f>
        <v/>
      </c>
      <c r="X80" s="2504" t="str">
        <f>IF(INPUT_OUTPUT!FK68="","",INPUT_OUTPUT!FK68)</f>
        <v/>
      </c>
      <c r="Y80" s="2504" t="str">
        <f>IF(INPUT_OUTPUT!FL68="","",INPUT_OUTPUT!FL68)</f>
        <v/>
      </c>
      <c r="Z80" s="2504" t="str">
        <f>IF(INPUT_OUTPUT!FM68="","",INPUT_OUTPUT!FM68)</f>
        <v/>
      </c>
    </row>
    <row r="81" spans="2:26" s="2503" customFormat="1">
      <c r="B81" s="2505" t="str">
        <f>IF(INPUT_OUTPUT!C69="","",INPUT_OUTPUT!EP69)</f>
        <v/>
      </c>
      <c r="C81" s="2504" t="str">
        <f>IF(INPUT_OUTPUT!EP69="","",INPUT_OUTPUT!EP69)</f>
        <v/>
      </c>
      <c r="D81" s="2504" t="str">
        <f>IF(INPUT_OUTPUT!EQ69="","",INPUT_OUTPUT!EQ69)</f>
        <v/>
      </c>
      <c r="E81" s="2504" t="str">
        <f>IF(INPUT_OUTPUT!ER69="","",INPUT_OUTPUT!ER69)</f>
        <v/>
      </c>
      <c r="F81" s="2504" t="str">
        <f>IF(INPUT_OUTPUT!ES69="","",INPUT_OUTPUT!ES69)</f>
        <v/>
      </c>
      <c r="G81" s="2504" t="str">
        <f>IF(INPUT_OUTPUT!ET69="","",INPUT_OUTPUT!ET69)</f>
        <v/>
      </c>
      <c r="H81" s="2504" t="str">
        <f>IF(INPUT_OUTPUT!EU69="","",INPUT_OUTPUT!EU69)</f>
        <v/>
      </c>
      <c r="I81" s="2504" t="str">
        <f>IF(INPUT_OUTPUT!EV69="","",INPUT_OUTPUT!EV69)</f>
        <v/>
      </c>
      <c r="J81" s="2504" t="str">
        <f>IF(INPUT_OUTPUT!EW69="","",INPUT_OUTPUT!EW69)</f>
        <v/>
      </c>
      <c r="K81" s="2504" t="str">
        <f>IF(INPUT_OUTPUT!EX69="","",INPUT_OUTPUT!EX69)</f>
        <v/>
      </c>
      <c r="L81" s="2504" t="str">
        <f>IF(INPUT_OUTPUT!EY69="","",INPUT_OUTPUT!EY69)</f>
        <v/>
      </c>
      <c r="M81" s="2504" t="str">
        <f>IF(INPUT_OUTPUT!EZ69="","",INPUT_OUTPUT!EZ69)</f>
        <v/>
      </c>
      <c r="N81" s="2504" t="str">
        <f>IF(INPUT_OUTPUT!FA69="","",INPUT_OUTPUT!FA69)</f>
        <v/>
      </c>
      <c r="O81" s="2504" t="str">
        <f>IF(INPUT_OUTPUT!FB69="","",INPUT_OUTPUT!FB69)</f>
        <v/>
      </c>
      <c r="P81" s="2504" t="str">
        <f>IF(INPUT_OUTPUT!FC69="","",INPUT_OUTPUT!FC69)</f>
        <v/>
      </c>
      <c r="Q81" s="2504" t="str">
        <f>IF(INPUT_OUTPUT!FD69="","",INPUT_OUTPUT!FD69)</f>
        <v/>
      </c>
      <c r="R81" s="2504" t="str">
        <f>IF(INPUT_OUTPUT!FE69="","",INPUT_OUTPUT!FE69)</f>
        <v/>
      </c>
      <c r="S81" s="2504" t="str">
        <f>IF(INPUT_OUTPUT!FF69="","",INPUT_OUTPUT!FF69)</f>
        <v/>
      </c>
      <c r="T81" s="2504" t="str">
        <f>IF(INPUT_OUTPUT!FG69="","",INPUT_OUTPUT!FG69)</f>
        <v/>
      </c>
      <c r="U81" s="2504" t="str">
        <f>IF(INPUT_OUTPUT!FH69="","",INPUT_OUTPUT!FH69)</f>
        <v/>
      </c>
      <c r="V81" s="2504" t="str">
        <f>IF(INPUT_OUTPUT!FI69="","",INPUT_OUTPUT!FI69)</f>
        <v/>
      </c>
      <c r="W81" s="2504" t="str">
        <f>IF(INPUT_OUTPUT!FJ69="","",INPUT_OUTPUT!FJ69)</f>
        <v/>
      </c>
      <c r="X81" s="2504" t="str">
        <f>IF(INPUT_OUTPUT!FK69="","",INPUT_OUTPUT!FK69)</f>
        <v/>
      </c>
      <c r="Y81" s="2504" t="str">
        <f>IF(INPUT_OUTPUT!FL69="","",INPUT_OUTPUT!FL69)</f>
        <v/>
      </c>
      <c r="Z81" s="2504" t="str">
        <f>IF(INPUT_OUTPUT!FM69="","",INPUT_OUTPUT!FM69)</f>
        <v/>
      </c>
    </row>
    <row r="82" spans="2:26" s="2503" customFormat="1">
      <c r="B82" s="2505" t="str">
        <f>IF(INPUT_OUTPUT!C70="","",INPUT_OUTPUT!EP70)</f>
        <v/>
      </c>
      <c r="C82" s="2504" t="str">
        <f>IF(INPUT_OUTPUT!EP70="","",INPUT_OUTPUT!EP70)</f>
        <v/>
      </c>
      <c r="D82" s="2504" t="str">
        <f>IF(INPUT_OUTPUT!EQ70="","",INPUT_OUTPUT!EQ70)</f>
        <v/>
      </c>
      <c r="E82" s="2504" t="str">
        <f>IF(INPUT_OUTPUT!ER70="","",INPUT_OUTPUT!ER70)</f>
        <v/>
      </c>
      <c r="F82" s="2504" t="str">
        <f>IF(INPUT_OUTPUT!ES70="","",INPUT_OUTPUT!ES70)</f>
        <v/>
      </c>
      <c r="G82" s="2504" t="str">
        <f>IF(INPUT_OUTPUT!ET70="","",INPUT_OUTPUT!ET70)</f>
        <v/>
      </c>
      <c r="H82" s="2504" t="str">
        <f>IF(INPUT_OUTPUT!EU70="","",INPUT_OUTPUT!EU70)</f>
        <v/>
      </c>
      <c r="I82" s="2504" t="str">
        <f>IF(INPUT_OUTPUT!EV70="","",INPUT_OUTPUT!EV70)</f>
        <v/>
      </c>
      <c r="J82" s="2504" t="str">
        <f>IF(INPUT_OUTPUT!EW70="","",INPUT_OUTPUT!EW70)</f>
        <v/>
      </c>
      <c r="K82" s="2504" t="str">
        <f>IF(INPUT_OUTPUT!EX70="","",INPUT_OUTPUT!EX70)</f>
        <v/>
      </c>
      <c r="L82" s="2504" t="str">
        <f>IF(INPUT_OUTPUT!EY70="","",INPUT_OUTPUT!EY70)</f>
        <v/>
      </c>
      <c r="M82" s="2504" t="str">
        <f>IF(INPUT_OUTPUT!EZ70="","",INPUT_OUTPUT!EZ70)</f>
        <v/>
      </c>
      <c r="N82" s="2504" t="str">
        <f>IF(INPUT_OUTPUT!FA70="","",INPUT_OUTPUT!FA70)</f>
        <v/>
      </c>
      <c r="O82" s="2504" t="str">
        <f>IF(INPUT_OUTPUT!FB70="","",INPUT_OUTPUT!FB70)</f>
        <v/>
      </c>
      <c r="P82" s="2504" t="str">
        <f>IF(INPUT_OUTPUT!FC70="","",INPUT_OUTPUT!FC70)</f>
        <v/>
      </c>
      <c r="Q82" s="2504" t="str">
        <f>IF(INPUT_OUTPUT!FD70="","",INPUT_OUTPUT!FD70)</f>
        <v/>
      </c>
      <c r="R82" s="2504" t="str">
        <f>IF(INPUT_OUTPUT!FE70="","",INPUT_OUTPUT!FE70)</f>
        <v/>
      </c>
      <c r="S82" s="2504" t="str">
        <f>IF(INPUT_OUTPUT!FF70="","",INPUT_OUTPUT!FF70)</f>
        <v/>
      </c>
      <c r="T82" s="2504" t="str">
        <f>IF(INPUT_OUTPUT!FG70="","",INPUT_OUTPUT!FG70)</f>
        <v/>
      </c>
      <c r="U82" s="2504" t="str">
        <f>IF(INPUT_OUTPUT!FH70="","",INPUT_OUTPUT!FH70)</f>
        <v/>
      </c>
      <c r="V82" s="2504" t="str">
        <f>IF(INPUT_OUTPUT!FI70="","",INPUT_OUTPUT!FI70)</f>
        <v/>
      </c>
      <c r="W82" s="2504" t="str">
        <f>IF(INPUT_OUTPUT!FJ70="","",INPUT_OUTPUT!FJ70)</f>
        <v/>
      </c>
      <c r="X82" s="2504" t="str">
        <f>IF(INPUT_OUTPUT!FK70="","",INPUT_OUTPUT!FK70)</f>
        <v/>
      </c>
      <c r="Y82" s="2504" t="str">
        <f>IF(INPUT_OUTPUT!FL70="","",INPUT_OUTPUT!FL70)</f>
        <v/>
      </c>
      <c r="Z82" s="2504" t="str">
        <f>IF(INPUT_OUTPUT!FM70="","",INPUT_OUTPUT!FM70)</f>
        <v/>
      </c>
    </row>
    <row r="83" spans="2:26" s="2503" customFormat="1">
      <c r="B83" s="2505" t="str">
        <f>IF(INPUT_OUTPUT!C71="","",INPUT_OUTPUT!EP71)</f>
        <v/>
      </c>
      <c r="C83" s="2504" t="str">
        <f>IF(INPUT_OUTPUT!EP71="","",INPUT_OUTPUT!EP71)</f>
        <v/>
      </c>
      <c r="D83" s="2504" t="str">
        <f>IF(INPUT_OUTPUT!EQ71="","",INPUT_OUTPUT!EQ71)</f>
        <v/>
      </c>
      <c r="E83" s="2504" t="str">
        <f>IF(INPUT_OUTPUT!ER71="","",INPUT_OUTPUT!ER71)</f>
        <v/>
      </c>
      <c r="F83" s="2504" t="str">
        <f>IF(INPUT_OUTPUT!ES71="","",INPUT_OUTPUT!ES71)</f>
        <v/>
      </c>
      <c r="G83" s="2504" t="str">
        <f>IF(INPUT_OUTPUT!ET71="","",INPUT_OUTPUT!ET71)</f>
        <v/>
      </c>
      <c r="H83" s="2504" t="str">
        <f>IF(INPUT_OUTPUT!EU71="","",INPUT_OUTPUT!EU71)</f>
        <v/>
      </c>
      <c r="I83" s="2504" t="str">
        <f>IF(INPUT_OUTPUT!EV71="","",INPUT_OUTPUT!EV71)</f>
        <v/>
      </c>
      <c r="J83" s="2504" t="str">
        <f>IF(INPUT_OUTPUT!EW71="","",INPUT_OUTPUT!EW71)</f>
        <v/>
      </c>
      <c r="K83" s="2504" t="str">
        <f>IF(INPUT_OUTPUT!EX71="","",INPUT_OUTPUT!EX71)</f>
        <v/>
      </c>
      <c r="L83" s="2504" t="str">
        <f>IF(INPUT_OUTPUT!EY71="","",INPUT_OUTPUT!EY71)</f>
        <v/>
      </c>
      <c r="M83" s="2504" t="str">
        <f>IF(INPUT_OUTPUT!EZ71="","",INPUT_OUTPUT!EZ71)</f>
        <v/>
      </c>
      <c r="N83" s="2504" t="str">
        <f>IF(INPUT_OUTPUT!FA71="","",INPUT_OUTPUT!FA71)</f>
        <v/>
      </c>
      <c r="O83" s="2504" t="str">
        <f>IF(INPUT_OUTPUT!FB71="","",INPUT_OUTPUT!FB71)</f>
        <v/>
      </c>
      <c r="P83" s="2504" t="str">
        <f>IF(INPUT_OUTPUT!FC71="","",INPUT_OUTPUT!FC71)</f>
        <v/>
      </c>
      <c r="Q83" s="2504" t="str">
        <f>IF(INPUT_OUTPUT!FD71="","",INPUT_OUTPUT!FD71)</f>
        <v/>
      </c>
      <c r="R83" s="2504" t="str">
        <f>IF(INPUT_OUTPUT!FE71="","",INPUT_OUTPUT!FE71)</f>
        <v/>
      </c>
      <c r="S83" s="2504" t="str">
        <f>IF(INPUT_OUTPUT!FF71="","",INPUT_OUTPUT!FF71)</f>
        <v/>
      </c>
      <c r="T83" s="2504" t="str">
        <f>IF(INPUT_OUTPUT!FG71="","",INPUT_OUTPUT!FG71)</f>
        <v/>
      </c>
      <c r="U83" s="2504" t="str">
        <f>IF(INPUT_OUTPUT!FH71="","",INPUT_OUTPUT!FH71)</f>
        <v/>
      </c>
      <c r="V83" s="2504" t="str">
        <f>IF(INPUT_OUTPUT!FI71="","",INPUT_OUTPUT!FI71)</f>
        <v/>
      </c>
      <c r="W83" s="2504" t="str">
        <f>IF(INPUT_OUTPUT!FJ71="","",INPUT_OUTPUT!FJ71)</f>
        <v/>
      </c>
      <c r="X83" s="2504" t="str">
        <f>IF(INPUT_OUTPUT!FK71="","",INPUT_OUTPUT!FK71)</f>
        <v/>
      </c>
      <c r="Y83" s="2504" t="str">
        <f>IF(INPUT_OUTPUT!FL71="","",INPUT_OUTPUT!FL71)</f>
        <v/>
      </c>
      <c r="Z83" s="2504" t="str">
        <f>IF(INPUT_OUTPUT!FM71="","",INPUT_OUTPUT!FM71)</f>
        <v/>
      </c>
    </row>
    <row r="84" spans="2:26" s="2503" customFormat="1">
      <c r="B84" s="2505" t="str">
        <f>IF(INPUT_OUTPUT!C72="","",INPUT_OUTPUT!EP72)</f>
        <v/>
      </c>
      <c r="C84" s="2504" t="str">
        <f>IF(INPUT_OUTPUT!EP72="","",INPUT_OUTPUT!EP72)</f>
        <v/>
      </c>
      <c r="D84" s="2504" t="str">
        <f>IF(INPUT_OUTPUT!EQ72="","",INPUT_OUTPUT!EQ72)</f>
        <v/>
      </c>
      <c r="E84" s="2504" t="str">
        <f>IF(INPUT_OUTPUT!ER72="","",INPUT_OUTPUT!ER72)</f>
        <v/>
      </c>
      <c r="F84" s="2504" t="str">
        <f>IF(INPUT_OUTPUT!ES72="","",INPUT_OUTPUT!ES72)</f>
        <v/>
      </c>
      <c r="G84" s="2504" t="str">
        <f>IF(INPUT_OUTPUT!ET72="","",INPUT_OUTPUT!ET72)</f>
        <v/>
      </c>
      <c r="H84" s="2504" t="str">
        <f>IF(INPUT_OUTPUT!EU72="","",INPUT_OUTPUT!EU72)</f>
        <v/>
      </c>
      <c r="I84" s="2504" t="str">
        <f>IF(INPUT_OUTPUT!EV72="","",INPUT_OUTPUT!EV72)</f>
        <v/>
      </c>
      <c r="J84" s="2504" t="str">
        <f>IF(INPUT_OUTPUT!EW72="","",INPUT_OUTPUT!EW72)</f>
        <v/>
      </c>
      <c r="K84" s="2504" t="str">
        <f>IF(INPUT_OUTPUT!EX72="","",INPUT_OUTPUT!EX72)</f>
        <v/>
      </c>
      <c r="L84" s="2504" t="str">
        <f>IF(INPUT_OUTPUT!EY72="","",INPUT_OUTPUT!EY72)</f>
        <v/>
      </c>
      <c r="M84" s="2504" t="str">
        <f>IF(INPUT_OUTPUT!EZ72="","",INPUT_OUTPUT!EZ72)</f>
        <v/>
      </c>
      <c r="N84" s="2504" t="str">
        <f>IF(INPUT_OUTPUT!FA72="","",INPUT_OUTPUT!FA72)</f>
        <v/>
      </c>
      <c r="O84" s="2504" t="str">
        <f>IF(INPUT_OUTPUT!FB72="","",INPUT_OUTPUT!FB72)</f>
        <v/>
      </c>
      <c r="P84" s="2504" t="str">
        <f>IF(INPUT_OUTPUT!FC72="","",INPUT_OUTPUT!FC72)</f>
        <v/>
      </c>
      <c r="Q84" s="2504" t="str">
        <f>IF(INPUT_OUTPUT!FD72="","",INPUT_OUTPUT!FD72)</f>
        <v/>
      </c>
      <c r="R84" s="2504" t="str">
        <f>IF(INPUT_OUTPUT!FE72="","",INPUT_OUTPUT!FE72)</f>
        <v/>
      </c>
      <c r="S84" s="2504" t="str">
        <f>IF(INPUT_OUTPUT!FF72="","",INPUT_OUTPUT!FF72)</f>
        <v/>
      </c>
      <c r="T84" s="2504" t="str">
        <f>IF(INPUT_OUTPUT!FG72="","",INPUT_OUTPUT!FG72)</f>
        <v/>
      </c>
      <c r="U84" s="2504" t="str">
        <f>IF(INPUT_OUTPUT!FH72="","",INPUT_OUTPUT!FH72)</f>
        <v/>
      </c>
      <c r="V84" s="2504" t="str">
        <f>IF(INPUT_OUTPUT!FI72="","",INPUT_OUTPUT!FI72)</f>
        <v/>
      </c>
      <c r="W84" s="2504" t="str">
        <f>IF(INPUT_OUTPUT!FJ72="","",INPUT_OUTPUT!FJ72)</f>
        <v/>
      </c>
      <c r="X84" s="2504" t="str">
        <f>IF(INPUT_OUTPUT!FK72="","",INPUT_OUTPUT!FK72)</f>
        <v/>
      </c>
      <c r="Y84" s="2504" t="str">
        <f>IF(INPUT_OUTPUT!FL72="","",INPUT_OUTPUT!FL72)</f>
        <v/>
      </c>
      <c r="Z84" s="2504" t="str">
        <f>IF(INPUT_OUTPUT!FM72="","",INPUT_OUTPUT!FM72)</f>
        <v/>
      </c>
    </row>
    <row r="85" spans="2:26" s="2503" customFormat="1">
      <c r="B85" s="2505" t="str">
        <f>IF(INPUT_OUTPUT!C73="","",INPUT_OUTPUT!EP73)</f>
        <v/>
      </c>
      <c r="C85" s="2504" t="str">
        <f>IF(INPUT_OUTPUT!EP73="","",INPUT_OUTPUT!EP73)</f>
        <v/>
      </c>
      <c r="D85" s="2504" t="str">
        <f>IF(INPUT_OUTPUT!EQ73="","",INPUT_OUTPUT!EQ73)</f>
        <v/>
      </c>
      <c r="E85" s="2504" t="str">
        <f>IF(INPUT_OUTPUT!ER73="","",INPUT_OUTPUT!ER73)</f>
        <v/>
      </c>
      <c r="F85" s="2504" t="str">
        <f>IF(INPUT_OUTPUT!ES73="","",INPUT_OUTPUT!ES73)</f>
        <v/>
      </c>
      <c r="G85" s="2504" t="str">
        <f>IF(INPUT_OUTPUT!ET73="","",INPUT_OUTPUT!ET73)</f>
        <v/>
      </c>
      <c r="H85" s="2504" t="str">
        <f>IF(INPUT_OUTPUT!EU73="","",INPUT_OUTPUT!EU73)</f>
        <v/>
      </c>
      <c r="I85" s="2504" t="str">
        <f>IF(INPUT_OUTPUT!EV73="","",INPUT_OUTPUT!EV73)</f>
        <v/>
      </c>
      <c r="J85" s="2504" t="str">
        <f>IF(INPUT_OUTPUT!EW73="","",INPUT_OUTPUT!EW73)</f>
        <v/>
      </c>
      <c r="K85" s="2504" t="str">
        <f>IF(INPUT_OUTPUT!EX73="","",INPUT_OUTPUT!EX73)</f>
        <v/>
      </c>
      <c r="L85" s="2504" t="str">
        <f>IF(INPUT_OUTPUT!EY73="","",INPUT_OUTPUT!EY73)</f>
        <v/>
      </c>
      <c r="M85" s="2504" t="str">
        <f>IF(INPUT_OUTPUT!EZ73="","",INPUT_OUTPUT!EZ73)</f>
        <v/>
      </c>
      <c r="N85" s="2504" t="str">
        <f>IF(INPUT_OUTPUT!FA73="","",INPUT_OUTPUT!FA73)</f>
        <v/>
      </c>
      <c r="O85" s="2504" t="str">
        <f>IF(INPUT_OUTPUT!FB73="","",INPUT_OUTPUT!FB73)</f>
        <v/>
      </c>
      <c r="P85" s="2504" t="str">
        <f>IF(INPUT_OUTPUT!FC73="","",INPUT_OUTPUT!FC73)</f>
        <v/>
      </c>
      <c r="Q85" s="2504" t="str">
        <f>IF(INPUT_OUTPUT!FD73="","",INPUT_OUTPUT!FD73)</f>
        <v/>
      </c>
      <c r="R85" s="2504" t="str">
        <f>IF(INPUT_OUTPUT!FE73="","",INPUT_OUTPUT!FE73)</f>
        <v/>
      </c>
      <c r="S85" s="2504" t="str">
        <f>IF(INPUT_OUTPUT!FF73="","",INPUT_OUTPUT!FF73)</f>
        <v/>
      </c>
      <c r="T85" s="2504" t="str">
        <f>IF(INPUT_OUTPUT!FG73="","",INPUT_OUTPUT!FG73)</f>
        <v/>
      </c>
      <c r="U85" s="2504" t="str">
        <f>IF(INPUT_OUTPUT!FH73="","",INPUT_OUTPUT!FH73)</f>
        <v/>
      </c>
      <c r="V85" s="2504" t="str">
        <f>IF(INPUT_OUTPUT!FI73="","",INPUT_OUTPUT!FI73)</f>
        <v/>
      </c>
      <c r="W85" s="2504" t="str">
        <f>IF(INPUT_OUTPUT!FJ73="","",INPUT_OUTPUT!FJ73)</f>
        <v/>
      </c>
      <c r="X85" s="2504" t="str">
        <f>IF(INPUT_OUTPUT!FK73="","",INPUT_OUTPUT!FK73)</f>
        <v/>
      </c>
      <c r="Y85" s="2504" t="str">
        <f>IF(INPUT_OUTPUT!FL73="","",INPUT_OUTPUT!FL73)</f>
        <v/>
      </c>
      <c r="Z85" s="2504" t="str">
        <f>IF(INPUT_OUTPUT!FM73="","",INPUT_OUTPUT!FM73)</f>
        <v/>
      </c>
    </row>
    <row r="86" spans="2:26" s="2503" customFormat="1">
      <c r="B86" s="2505" t="str">
        <f>IF(INPUT_OUTPUT!C74="","",INPUT_OUTPUT!EP74)</f>
        <v/>
      </c>
      <c r="C86" s="2504" t="str">
        <f>IF(INPUT_OUTPUT!EP74="","",INPUT_OUTPUT!EP74)</f>
        <v/>
      </c>
      <c r="D86" s="2504" t="str">
        <f>IF(INPUT_OUTPUT!EQ74="","",INPUT_OUTPUT!EQ74)</f>
        <v/>
      </c>
      <c r="E86" s="2504" t="str">
        <f>IF(INPUT_OUTPUT!ER74="","",INPUT_OUTPUT!ER74)</f>
        <v/>
      </c>
      <c r="F86" s="2504" t="str">
        <f>IF(INPUT_OUTPUT!ES74="","",INPUT_OUTPUT!ES74)</f>
        <v/>
      </c>
      <c r="G86" s="2504" t="str">
        <f>IF(INPUT_OUTPUT!ET74="","",INPUT_OUTPUT!ET74)</f>
        <v/>
      </c>
      <c r="H86" s="2504" t="str">
        <f>IF(INPUT_OUTPUT!EU74="","",INPUT_OUTPUT!EU74)</f>
        <v/>
      </c>
      <c r="I86" s="2504" t="str">
        <f>IF(INPUT_OUTPUT!EV74="","",INPUT_OUTPUT!EV74)</f>
        <v/>
      </c>
      <c r="J86" s="2504" t="str">
        <f>IF(INPUT_OUTPUT!EW74="","",INPUT_OUTPUT!EW74)</f>
        <v/>
      </c>
      <c r="K86" s="2504" t="str">
        <f>IF(INPUT_OUTPUT!EX74="","",INPUT_OUTPUT!EX74)</f>
        <v/>
      </c>
      <c r="L86" s="2504" t="str">
        <f>IF(INPUT_OUTPUT!EY74="","",INPUT_OUTPUT!EY74)</f>
        <v/>
      </c>
      <c r="M86" s="2504" t="str">
        <f>IF(INPUT_OUTPUT!EZ74="","",INPUT_OUTPUT!EZ74)</f>
        <v/>
      </c>
      <c r="N86" s="2504" t="str">
        <f>IF(INPUT_OUTPUT!FA74="","",INPUT_OUTPUT!FA74)</f>
        <v/>
      </c>
      <c r="O86" s="2504" t="str">
        <f>IF(INPUT_OUTPUT!FB74="","",INPUT_OUTPUT!FB74)</f>
        <v/>
      </c>
      <c r="P86" s="2504" t="str">
        <f>IF(INPUT_OUTPUT!FC74="","",INPUT_OUTPUT!FC74)</f>
        <v/>
      </c>
      <c r="Q86" s="2504" t="str">
        <f>IF(INPUT_OUTPUT!FD74="","",INPUT_OUTPUT!FD74)</f>
        <v/>
      </c>
      <c r="R86" s="2504" t="str">
        <f>IF(INPUT_OUTPUT!FE74="","",INPUT_OUTPUT!FE74)</f>
        <v/>
      </c>
      <c r="S86" s="2504" t="str">
        <f>IF(INPUT_OUTPUT!FF74="","",INPUT_OUTPUT!FF74)</f>
        <v/>
      </c>
      <c r="T86" s="2504" t="str">
        <f>IF(INPUT_OUTPUT!FG74="","",INPUT_OUTPUT!FG74)</f>
        <v/>
      </c>
      <c r="U86" s="2504" t="str">
        <f>IF(INPUT_OUTPUT!FH74="","",INPUT_OUTPUT!FH74)</f>
        <v/>
      </c>
      <c r="V86" s="2504" t="str">
        <f>IF(INPUT_OUTPUT!FI74="","",INPUT_OUTPUT!FI74)</f>
        <v/>
      </c>
      <c r="W86" s="2504" t="str">
        <f>IF(INPUT_OUTPUT!FJ74="","",INPUT_OUTPUT!FJ74)</f>
        <v/>
      </c>
      <c r="X86" s="2504" t="str">
        <f>IF(INPUT_OUTPUT!FK74="","",INPUT_OUTPUT!FK74)</f>
        <v/>
      </c>
      <c r="Y86" s="2504" t="str">
        <f>IF(INPUT_OUTPUT!FL74="","",INPUT_OUTPUT!FL74)</f>
        <v/>
      </c>
      <c r="Z86" s="2504" t="str">
        <f>IF(INPUT_OUTPUT!FM74="","",INPUT_OUTPUT!FM74)</f>
        <v/>
      </c>
    </row>
    <row r="87" spans="2:26" s="2503" customFormat="1">
      <c r="B87" s="2505" t="str">
        <f>IF(INPUT_OUTPUT!C75="","",INPUT_OUTPUT!EP75)</f>
        <v/>
      </c>
      <c r="C87" s="2504" t="str">
        <f>IF(INPUT_OUTPUT!EP75="","",INPUT_OUTPUT!EP75)</f>
        <v/>
      </c>
      <c r="D87" s="2504" t="str">
        <f>IF(INPUT_OUTPUT!EQ75="","",INPUT_OUTPUT!EQ75)</f>
        <v/>
      </c>
      <c r="E87" s="2504" t="str">
        <f>IF(INPUT_OUTPUT!ER75="","",INPUT_OUTPUT!ER75)</f>
        <v/>
      </c>
      <c r="F87" s="2504" t="str">
        <f>IF(INPUT_OUTPUT!ES75="","",INPUT_OUTPUT!ES75)</f>
        <v/>
      </c>
      <c r="G87" s="2504" t="str">
        <f>IF(INPUT_OUTPUT!ET75="","",INPUT_OUTPUT!ET75)</f>
        <v/>
      </c>
      <c r="H87" s="2504" t="str">
        <f>IF(INPUT_OUTPUT!EU75="","",INPUT_OUTPUT!EU75)</f>
        <v/>
      </c>
      <c r="I87" s="2504" t="str">
        <f>IF(INPUT_OUTPUT!EV75="","",INPUT_OUTPUT!EV75)</f>
        <v/>
      </c>
      <c r="J87" s="2504" t="str">
        <f>IF(INPUT_OUTPUT!EW75="","",INPUT_OUTPUT!EW75)</f>
        <v/>
      </c>
      <c r="K87" s="2504" t="str">
        <f>IF(INPUT_OUTPUT!EX75="","",INPUT_OUTPUT!EX75)</f>
        <v/>
      </c>
      <c r="L87" s="2504" t="str">
        <f>IF(INPUT_OUTPUT!EY75="","",INPUT_OUTPUT!EY75)</f>
        <v/>
      </c>
      <c r="M87" s="2504" t="str">
        <f>IF(INPUT_OUTPUT!EZ75="","",INPUT_OUTPUT!EZ75)</f>
        <v/>
      </c>
      <c r="N87" s="2504" t="str">
        <f>IF(INPUT_OUTPUT!FA75="","",INPUT_OUTPUT!FA75)</f>
        <v/>
      </c>
      <c r="O87" s="2504" t="str">
        <f>IF(INPUT_OUTPUT!FB75="","",INPUT_OUTPUT!FB75)</f>
        <v/>
      </c>
      <c r="P87" s="2504" t="str">
        <f>IF(INPUT_OUTPUT!FC75="","",INPUT_OUTPUT!FC75)</f>
        <v/>
      </c>
      <c r="Q87" s="2504" t="str">
        <f>IF(INPUT_OUTPUT!FD75="","",INPUT_OUTPUT!FD75)</f>
        <v/>
      </c>
      <c r="R87" s="2504" t="str">
        <f>IF(INPUT_OUTPUT!FE75="","",INPUT_OUTPUT!FE75)</f>
        <v/>
      </c>
      <c r="S87" s="2504" t="str">
        <f>IF(INPUT_OUTPUT!FF75="","",INPUT_OUTPUT!FF75)</f>
        <v/>
      </c>
      <c r="T87" s="2504" t="str">
        <f>IF(INPUT_OUTPUT!FG75="","",INPUT_OUTPUT!FG75)</f>
        <v/>
      </c>
      <c r="U87" s="2504" t="str">
        <f>IF(INPUT_OUTPUT!FH75="","",INPUT_OUTPUT!FH75)</f>
        <v/>
      </c>
      <c r="V87" s="2504" t="str">
        <f>IF(INPUT_OUTPUT!FI75="","",INPUT_OUTPUT!FI75)</f>
        <v/>
      </c>
      <c r="W87" s="2504" t="str">
        <f>IF(INPUT_OUTPUT!FJ75="","",INPUT_OUTPUT!FJ75)</f>
        <v/>
      </c>
      <c r="X87" s="2504" t="str">
        <f>IF(INPUT_OUTPUT!FK75="","",INPUT_OUTPUT!FK75)</f>
        <v/>
      </c>
      <c r="Y87" s="2504" t="str">
        <f>IF(INPUT_OUTPUT!FL75="","",INPUT_OUTPUT!FL75)</f>
        <v/>
      </c>
      <c r="Z87" s="2504" t="str">
        <f>IF(INPUT_OUTPUT!FM75="","",INPUT_OUTPUT!FM75)</f>
        <v/>
      </c>
    </row>
    <row r="88" spans="2:26" s="2503" customFormat="1">
      <c r="B88" s="2505" t="str">
        <f>IF(INPUT_OUTPUT!C76="","",INPUT_OUTPUT!EP76)</f>
        <v/>
      </c>
      <c r="C88" s="2504" t="str">
        <f>IF(INPUT_OUTPUT!EP76="","",INPUT_OUTPUT!EP76)</f>
        <v/>
      </c>
      <c r="D88" s="2504" t="str">
        <f>IF(INPUT_OUTPUT!EQ76="","",INPUT_OUTPUT!EQ76)</f>
        <v/>
      </c>
      <c r="E88" s="2504" t="str">
        <f>IF(INPUT_OUTPUT!ER76="","",INPUT_OUTPUT!ER76)</f>
        <v/>
      </c>
      <c r="F88" s="2504" t="str">
        <f>IF(INPUT_OUTPUT!ES76="","",INPUT_OUTPUT!ES76)</f>
        <v/>
      </c>
      <c r="G88" s="2504" t="str">
        <f>IF(INPUT_OUTPUT!ET76="","",INPUT_OUTPUT!ET76)</f>
        <v/>
      </c>
      <c r="H88" s="2504" t="str">
        <f>IF(INPUT_OUTPUT!EU76="","",INPUT_OUTPUT!EU76)</f>
        <v/>
      </c>
      <c r="I88" s="2504" t="str">
        <f>IF(INPUT_OUTPUT!EV76="","",INPUT_OUTPUT!EV76)</f>
        <v/>
      </c>
      <c r="J88" s="2504" t="str">
        <f>IF(INPUT_OUTPUT!EW76="","",INPUT_OUTPUT!EW76)</f>
        <v/>
      </c>
      <c r="K88" s="2504" t="str">
        <f>IF(INPUT_OUTPUT!EX76="","",INPUT_OUTPUT!EX76)</f>
        <v/>
      </c>
      <c r="L88" s="2504" t="str">
        <f>IF(INPUT_OUTPUT!EY76="","",INPUT_OUTPUT!EY76)</f>
        <v/>
      </c>
      <c r="M88" s="2504" t="str">
        <f>IF(INPUT_OUTPUT!EZ76="","",INPUT_OUTPUT!EZ76)</f>
        <v/>
      </c>
      <c r="N88" s="2504" t="str">
        <f>IF(INPUT_OUTPUT!FA76="","",INPUT_OUTPUT!FA76)</f>
        <v/>
      </c>
      <c r="O88" s="2504" t="str">
        <f>IF(INPUT_OUTPUT!FB76="","",INPUT_OUTPUT!FB76)</f>
        <v/>
      </c>
      <c r="P88" s="2504" t="str">
        <f>IF(INPUT_OUTPUT!FC76="","",INPUT_OUTPUT!FC76)</f>
        <v/>
      </c>
      <c r="Q88" s="2504" t="str">
        <f>IF(INPUT_OUTPUT!FD76="","",INPUT_OUTPUT!FD76)</f>
        <v/>
      </c>
      <c r="R88" s="2504" t="str">
        <f>IF(INPUT_OUTPUT!FE76="","",INPUT_OUTPUT!FE76)</f>
        <v/>
      </c>
      <c r="S88" s="2504" t="str">
        <f>IF(INPUT_OUTPUT!FF76="","",INPUT_OUTPUT!FF76)</f>
        <v/>
      </c>
      <c r="T88" s="2504" t="str">
        <f>IF(INPUT_OUTPUT!FG76="","",INPUT_OUTPUT!FG76)</f>
        <v/>
      </c>
      <c r="U88" s="2504" t="str">
        <f>IF(INPUT_OUTPUT!FH76="","",INPUT_OUTPUT!FH76)</f>
        <v/>
      </c>
      <c r="V88" s="2504" t="str">
        <f>IF(INPUT_OUTPUT!FI76="","",INPUT_OUTPUT!FI76)</f>
        <v/>
      </c>
      <c r="W88" s="2504" t="str">
        <f>IF(INPUT_OUTPUT!FJ76="","",INPUT_OUTPUT!FJ76)</f>
        <v/>
      </c>
      <c r="X88" s="2504" t="str">
        <f>IF(INPUT_OUTPUT!FK76="","",INPUT_OUTPUT!FK76)</f>
        <v/>
      </c>
      <c r="Y88" s="2504" t="str">
        <f>IF(INPUT_OUTPUT!FL76="","",INPUT_OUTPUT!FL76)</f>
        <v/>
      </c>
      <c r="Z88" s="2504" t="str">
        <f>IF(INPUT_OUTPUT!FM76="","",INPUT_OUTPUT!FM76)</f>
        <v/>
      </c>
    </row>
    <row r="89" spans="2:26" s="2503" customFormat="1">
      <c r="B89" s="2505" t="str">
        <f>IF(INPUT_OUTPUT!C77="","",INPUT_OUTPUT!EP77)</f>
        <v/>
      </c>
      <c r="C89" s="2504" t="str">
        <f>IF(INPUT_OUTPUT!EP77="","",INPUT_OUTPUT!EP77)</f>
        <v/>
      </c>
      <c r="D89" s="2504" t="str">
        <f>IF(INPUT_OUTPUT!EQ77="","",INPUT_OUTPUT!EQ77)</f>
        <v/>
      </c>
      <c r="E89" s="2504" t="str">
        <f>IF(INPUT_OUTPUT!ER77="","",INPUT_OUTPUT!ER77)</f>
        <v/>
      </c>
      <c r="F89" s="2504" t="str">
        <f>IF(INPUT_OUTPUT!ES77="","",INPUT_OUTPUT!ES77)</f>
        <v/>
      </c>
      <c r="G89" s="2504" t="str">
        <f>IF(INPUT_OUTPUT!ET77="","",INPUT_OUTPUT!ET77)</f>
        <v/>
      </c>
      <c r="H89" s="2504" t="str">
        <f>IF(INPUT_OUTPUT!EU77="","",INPUT_OUTPUT!EU77)</f>
        <v/>
      </c>
      <c r="I89" s="2504" t="str">
        <f>IF(INPUT_OUTPUT!EV77="","",INPUT_OUTPUT!EV77)</f>
        <v/>
      </c>
      <c r="J89" s="2504" t="str">
        <f>IF(INPUT_OUTPUT!EW77="","",INPUT_OUTPUT!EW77)</f>
        <v/>
      </c>
      <c r="K89" s="2504" t="str">
        <f>IF(INPUT_OUTPUT!EX77="","",INPUT_OUTPUT!EX77)</f>
        <v/>
      </c>
      <c r="L89" s="2504" t="str">
        <f>IF(INPUT_OUTPUT!EY77="","",INPUT_OUTPUT!EY77)</f>
        <v/>
      </c>
      <c r="M89" s="2504" t="str">
        <f>IF(INPUT_OUTPUT!EZ77="","",INPUT_OUTPUT!EZ77)</f>
        <v/>
      </c>
      <c r="N89" s="2504" t="str">
        <f>IF(INPUT_OUTPUT!FA77="","",INPUT_OUTPUT!FA77)</f>
        <v/>
      </c>
      <c r="O89" s="2504" t="str">
        <f>IF(INPUT_OUTPUT!FB77="","",INPUT_OUTPUT!FB77)</f>
        <v/>
      </c>
      <c r="P89" s="2504" t="str">
        <f>IF(INPUT_OUTPUT!FC77="","",INPUT_OUTPUT!FC77)</f>
        <v/>
      </c>
      <c r="Q89" s="2504" t="str">
        <f>IF(INPUT_OUTPUT!FD77="","",INPUT_OUTPUT!FD77)</f>
        <v/>
      </c>
      <c r="R89" s="2504" t="str">
        <f>IF(INPUT_OUTPUT!FE77="","",INPUT_OUTPUT!FE77)</f>
        <v/>
      </c>
      <c r="S89" s="2504" t="str">
        <f>IF(INPUT_OUTPUT!FF77="","",INPUT_OUTPUT!FF77)</f>
        <v/>
      </c>
      <c r="T89" s="2504" t="str">
        <f>IF(INPUT_OUTPUT!FG77="","",INPUT_OUTPUT!FG77)</f>
        <v/>
      </c>
      <c r="U89" s="2504" t="str">
        <f>IF(INPUT_OUTPUT!FH77="","",INPUT_OUTPUT!FH77)</f>
        <v/>
      </c>
      <c r="V89" s="2504" t="str">
        <f>IF(INPUT_OUTPUT!FI77="","",INPUT_OUTPUT!FI77)</f>
        <v/>
      </c>
      <c r="W89" s="2504" t="str">
        <f>IF(INPUT_OUTPUT!FJ77="","",INPUT_OUTPUT!FJ77)</f>
        <v/>
      </c>
      <c r="X89" s="2504" t="str">
        <f>IF(INPUT_OUTPUT!FK77="","",INPUT_OUTPUT!FK77)</f>
        <v/>
      </c>
      <c r="Y89" s="2504" t="str">
        <f>IF(INPUT_OUTPUT!FL77="","",INPUT_OUTPUT!FL77)</f>
        <v/>
      </c>
      <c r="Z89" s="2504" t="str">
        <f>IF(INPUT_OUTPUT!FM77="","",INPUT_OUTPUT!FM77)</f>
        <v/>
      </c>
    </row>
    <row r="90" spans="2:26" s="2503" customFormat="1">
      <c r="B90" s="2505" t="str">
        <f>IF(INPUT_OUTPUT!C78="","",INPUT_OUTPUT!EP78)</f>
        <v/>
      </c>
      <c r="C90" s="2504" t="str">
        <f>IF(INPUT_OUTPUT!EP78="","",INPUT_OUTPUT!EP78)</f>
        <v/>
      </c>
      <c r="D90" s="2504" t="str">
        <f>IF(INPUT_OUTPUT!EQ78="","",INPUT_OUTPUT!EQ78)</f>
        <v/>
      </c>
      <c r="E90" s="2504" t="str">
        <f>IF(INPUT_OUTPUT!ER78="","",INPUT_OUTPUT!ER78)</f>
        <v/>
      </c>
      <c r="F90" s="2504" t="str">
        <f>IF(INPUT_OUTPUT!ES78="","",INPUT_OUTPUT!ES78)</f>
        <v/>
      </c>
      <c r="G90" s="2504" t="str">
        <f>IF(INPUT_OUTPUT!ET78="","",INPUT_OUTPUT!ET78)</f>
        <v/>
      </c>
      <c r="H90" s="2504" t="str">
        <f>IF(INPUT_OUTPUT!EU78="","",INPUT_OUTPUT!EU78)</f>
        <v/>
      </c>
      <c r="I90" s="2504" t="str">
        <f>IF(INPUT_OUTPUT!EV78="","",INPUT_OUTPUT!EV78)</f>
        <v/>
      </c>
      <c r="J90" s="2504" t="str">
        <f>IF(INPUT_OUTPUT!EW78="","",INPUT_OUTPUT!EW78)</f>
        <v/>
      </c>
      <c r="K90" s="2504" t="str">
        <f>IF(INPUT_OUTPUT!EX78="","",INPUT_OUTPUT!EX78)</f>
        <v/>
      </c>
      <c r="L90" s="2504" t="str">
        <f>IF(INPUT_OUTPUT!EY78="","",INPUT_OUTPUT!EY78)</f>
        <v/>
      </c>
      <c r="M90" s="2504" t="str">
        <f>IF(INPUT_OUTPUT!EZ78="","",INPUT_OUTPUT!EZ78)</f>
        <v/>
      </c>
      <c r="N90" s="2504" t="str">
        <f>IF(INPUT_OUTPUT!FA78="","",INPUT_OUTPUT!FA78)</f>
        <v/>
      </c>
      <c r="O90" s="2504" t="str">
        <f>IF(INPUT_OUTPUT!FB78="","",INPUT_OUTPUT!FB78)</f>
        <v/>
      </c>
      <c r="P90" s="2504" t="str">
        <f>IF(INPUT_OUTPUT!FC78="","",INPUT_OUTPUT!FC78)</f>
        <v/>
      </c>
      <c r="Q90" s="2504" t="str">
        <f>IF(INPUT_OUTPUT!FD78="","",INPUT_OUTPUT!FD78)</f>
        <v/>
      </c>
      <c r="R90" s="2504" t="str">
        <f>IF(INPUT_OUTPUT!FE78="","",INPUT_OUTPUT!FE78)</f>
        <v/>
      </c>
      <c r="S90" s="2504" t="str">
        <f>IF(INPUT_OUTPUT!FF78="","",INPUT_OUTPUT!FF78)</f>
        <v/>
      </c>
      <c r="T90" s="2504" t="str">
        <f>IF(INPUT_OUTPUT!FG78="","",INPUT_OUTPUT!FG78)</f>
        <v/>
      </c>
      <c r="U90" s="2504" t="str">
        <f>IF(INPUT_OUTPUT!FH78="","",INPUT_OUTPUT!FH78)</f>
        <v/>
      </c>
      <c r="V90" s="2504" t="str">
        <f>IF(INPUT_OUTPUT!FI78="","",INPUT_OUTPUT!FI78)</f>
        <v/>
      </c>
      <c r="W90" s="2504" t="str">
        <f>IF(INPUT_OUTPUT!FJ78="","",INPUT_OUTPUT!FJ78)</f>
        <v/>
      </c>
      <c r="X90" s="2504" t="str">
        <f>IF(INPUT_OUTPUT!FK78="","",INPUT_OUTPUT!FK78)</f>
        <v/>
      </c>
      <c r="Y90" s="2504" t="str">
        <f>IF(INPUT_OUTPUT!FL78="","",INPUT_OUTPUT!FL78)</f>
        <v/>
      </c>
      <c r="Z90" s="2504" t="str">
        <f>IF(INPUT_OUTPUT!FM78="","",INPUT_OUTPUT!FM78)</f>
        <v/>
      </c>
    </row>
    <row r="91" spans="2:26" s="2503" customFormat="1">
      <c r="B91" s="2505" t="str">
        <f>IF(INPUT_OUTPUT!C79="","",INPUT_OUTPUT!EP79)</f>
        <v/>
      </c>
      <c r="C91" s="2504" t="str">
        <f>IF(INPUT_OUTPUT!EP79="","",INPUT_OUTPUT!EP79)</f>
        <v/>
      </c>
      <c r="D91" s="2504" t="str">
        <f>IF(INPUT_OUTPUT!EQ79="","",INPUT_OUTPUT!EQ79)</f>
        <v/>
      </c>
      <c r="E91" s="2504" t="str">
        <f>IF(INPUT_OUTPUT!ER79="","",INPUT_OUTPUT!ER79)</f>
        <v/>
      </c>
      <c r="F91" s="2504" t="str">
        <f>IF(INPUT_OUTPUT!ES79="","",INPUT_OUTPUT!ES79)</f>
        <v/>
      </c>
      <c r="G91" s="2504" t="str">
        <f>IF(INPUT_OUTPUT!ET79="","",INPUT_OUTPUT!ET79)</f>
        <v/>
      </c>
      <c r="H91" s="2504" t="str">
        <f>IF(INPUT_OUTPUT!EU79="","",INPUT_OUTPUT!EU79)</f>
        <v/>
      </c>
      <c r="I91" s="2504" t="str">
        <f>IF(INPUT_OUTPUT!EV79="","",INPUT_OUTPUT!EV79)</f>
        <v/>
      </c>
      <c r="J91" s="2504" t="str">
        <f>IF(INPUT_OUTPUT!EW79="","",INPUT_OUTPUT!EW79)</f>
        <v/>
      </c>
      <c r="K91" s="2504" t="str">
        <f>IF(INPUT_OUTPUT!EX79="","",INPUT_OUTPUT!EX79)</f>
        <v/>
      </c>
      <c r="L91" s="2504" t="str">
        <f>IF(INPUT_OUTPUT!EY79="","",INPUT_OUTPUT!EY79)</f>
        <v/>
      </c>
      <c r="M91" s="2504" t="str">
        <f>IF(INPUT_OUTPUT!EZ79="","",INPUT_OUTPUT!EZ79)</f>
        <v/>
      </c>
      <c r="N91" s="2504" t="str">
        <f>IF(INPUT_OUTPUT!FA79="","",INPUT_OUTPUT!FA79)</f>
        <v/>
      </c>
      <c r="O91" s="2504" t="str">
        <f>IF(INPUT_OUTPUT!FB79="","",INPUT_OUTPUT!FB79)</f>
        <v/>
      </c>
      <c r="P91" s="2504" t="str">
        <f>IF(INPUT_OUTPUT!FC79="","",INPUT_OUTPUT!FC79)</f>
        <v/>
      </c>
      <c r="Q91" s="2504" t="str">
        <f>IF(INPUT_OUTPUT!FD79="","",INPUT_OUTPUT!FD79)</f>
        <v/>
      </c>
      <c r="R91" s="2504" t="str">
        <f>IF(INPUT_OUTPUT!FE79="","",INPUT_OUTPUT!FE79)</f>
        <v/>
      </c>
      <c r="S91" s="2504" t="str">
        <f>IF(INPUT_OUTPUT!FF79="","",INPUT_OUTPUT!FF79)</f>
        <v/>
      </c>
      <c r="T91" s="2504" t="str">
        <f>IF(INPUT_OUTPUT!FG79="","",INPUT_OUTPUT!FG79)</f>
        <v/>
      </c>
      <c r="U91" s="2504" t="str">
        <f>IF(INPUT_OUTPUT!FH79="","",INPUT_OUTPUT!FH79)</f>
        <v/>
      </c>
      <c r="V91" s="2504" t="str">
        <f>IF(INPUT_OUTPUT!FI79="","",INPUT_OUTPUT!FI79)</f>
        <v/>
      </c>
      <c r="W91" s="2504" t="str">
        <f>IF(INPUT_OUTPUT!FJ79="","",INPUT_OUTPUT!FJ79)</f>
        <v/>
      </c>
      <c r="X91" s="2504" t="str">
        <f>IF(INPUT_OUTPUT!FK79="","",INPUT_OUTPUT!FK79)</f>
        <v/>
      </c>
      <c r="Y91" s="2504" t="str">
        <f>IF(INPUT_OUTPUT!FL79="","",INPUT_OUTPUT!FL79)</f>
        <v/>
      </c>
      <c r="Z91" s="2504" t="str">
        <f>IF(INPUT_OUTPUT!FM79="","",INPUT_OUTPUT!FM79)</f>
        <v/>
      </c>
    </row>
    <row r="92" spans="2:26" s="2503" customFormat="1">
      <c r="B92" s="2505" t="str">
        <f>IF(INPUT_OUTPUT!C80="","",INPUT_OUTPUT!EP80)</f>
        <v/>
      </c>
      <c r="C92" s="2504" t="str">
        <f>IF(INPUT_OUTPUT!EP80="","",INPUT_OUTPUT!EP80)</f>
        <v/>
      </c>
      <c r="D92" s="2504" t="str">
        <f>IF(INPUT_OUTPUT!EQ80="","",INPUT_OUTPUT!EQ80)</f>
        <v/>
      </c>
      <c r="E92" s="2504" t="str">
        <f>IF(INPUT_OUTPUT!ER80="","",INPUT_OUTPUT!ER80)</f>
        <v/>
      </c>
      <c r="F92" s="2504" t="str">
        <f>IF(INPUT_OUTPUT!ES80="","",INPUT_OUTPUT!ES80)</f>
        <v/>
      </c>
      <c r="G92" s="2504" t="str">
        <f>IF(INPUT_OUTPUT!ET80="","",INPUT_OUTPUT!ET80)</f>
        <v/>
      </c>
      <c r="H92" s="2504" t="str">
        <f>IF(INPUT_OUTPUT!EU80="","",INPUT_OUTPUT!EU80)</f>
        <v/>
      </c>
      <c r="I92" s="2504" t="str">
        <f>IF(INPUT_OUTPUT!EV80="","",INPUT_OUTPUT!EV80)</f>
        <v/>
      </c>
      <c r="J92" s="2504" t="str">
        <f>IF(INPUT_OUTPUT!EW80="","",INPUT_OUTPUT!EW80)</f>
        <v/>
      </c>
      <c r="K92" s="2504" t="str">
        <f>IF(INPUT_OUTPUT!EX80="","",INPUT_OUTPUT!EX80)</f>
        <v/>
      </c>
      <c r="L92" s="2504" t="str">
        <f>IF(INPUT_OUTPUT!EY80="","",INPUT_OUTPUT!EY80)</f>
        <v/>
      </c>
      <c r="M92" s="2504" t="str">
        <f>IF(INPUT_OUTPUT!EZ80="","",INPUT_OUTPUT!EZ80)</f>
        <v/>
      </c>
      <c r="N92" s="2504" t="str">
        <f>IF(INPUT_OUTPUT!FA80="","",INPUT_OUTPUT!FA80)</f>
        <v/>
      </c>
      <c r="O92" s="2504" t="str">
        <f>IF(INPUT_OUTPUT!FB80="","",INPUT_OUTPUT!FB80)</f>
        <v/>
      </c>
      <c r="P92" s="2504" t="str">
        <f>IF(INPUT_OUTPUT!FC80="","",INPUT_OUTPUT!FC80)</f>
        <v/>
      </c>
      <c r="Q92" s="2504" t="str">
        <f>IF(INPUT_OUTPUT!FD80="","",INPUT_OUTPUT!FD80)</f>
        <v/>
      </c>
      <c r="R92" s="2504" t="str">
        <f>IF(INPUT_OUTPUT!FE80="","",INPUT_OUTPUT!FE80)</f>
        <v/>
      </c>
      <c r="S92" s="2504" t="str">
        <f>IF(INPUT_OUTPUT!FF80="","",INPUT_OUTPUT!FF80)</f>
        <v/>
      </c>
      <c r="T92" s="2504" t="str">
        <f>IF(INPUT_OUTPUT!FG80="","",INPUT_OUTPUT!FG80)</f>
        <v/>
      </c>
      <c r="U92" s="2504" t="str">
        <f>IF(INPUT_OUTPUT!FH80="","",INPUT_OUTPUT!FH80)</f>
        <v/>
      </c>
      <c r="V92" s="2504" t="str">
        <f>IF(INPUT_OUTPUT!FI80="","",INPUT_OUTPUT!FI80)</f>
        <v/>
      </c>
      <c r="W92" s="2504" t="str">
        <f>IF(INPUT_OUTPUT!FJ80="","",INPUT_OUTPUT!FJ80)</f>
        <v/>
      </c>
      <c r="X92" s="2504" t="str">
        <f>IF(INPUT_OUTPUT!FK80="","",INPUT_OUTPUT!FK80)</f>
        <v/>
      </c>
      <c r="Y92" s="2504" t="str">
        <f>IF(INPUT_OUTPUT!FL80="","",INPUT_OUTPUT!FL80)</f>
        <v/>
      </c>
      <c r="Z92" s="2504" t="str">
        <f>IF(INPUT_OUTPUT!FM80="","",INPUT_OUTPUT!FM80)</f>
        <v/>
      </c>
    </row>
    <row r="93" spans="2:26" s="2503" customFormat="1">
      <c r="B93" s="2505" t="str">
        <f>IF(INPUT_OUTPUT!C81="","",INPUT_OUTPUT!EP81)</f>
        <v/>
      </c>
      <c r="C93" s="2504" t="str">
        <f>IF(INPUT_OUTPUT!EP81="","",INPUT_OUTPUT!EP81)</f>
        <v/>
      </c>
      <c r="D93" s="2504" t="str">
        <f>IF(INPUT_OUTPUT!EQ81="","",INPUT_OUTPUT!EQ81)</f>
        <v/>
      </c>
      <c r="E93" s="2504" t="str">
        <f>IF(INPUT_OUTPUT!ER81="","",INPUT_OUTPUT!ER81)</f>
        <v/>
      </c>
      <c r="F93" s="2504" t="str">
        <f>IF(INPUT_OUTPUT!ES81="","",INPUT_OUTPUT!ES81)</f>
        <v/>
      </c>
      <c r="G93" s="2504" t="str">
        <f>IF(INPUT_OUTPUT!ET81="","",INPUT_OUTPUT!ET81)</f>
        <v/>
      </c>
      <c r="H93" s="2504" t="str">
        <f>IF(INPUT_OUTPUT!EU81="","",INPUT_OUTPUT!EU81)</f>
        <v/>
      </c>
      <c r="I93" s="2504" t="str">
        <f>IF(INPUT_OUTPUT!EV81="","",INPUT_OUTPUT!EV81)</f>
        <v/>
      </c>
      <c r="J93" s="2504" t="str">
        <f>IF(INPUT_OUTPUT!EW81="","",INPUT_OUTPUT!EW81)</f>
        <v/>
      </c>
      <c r="K93" s="2504" t="str">
        <f>IF(INPUT_OUTPUT!EX81="","",INPUT_OUTPUT!EX81)</f>
        <v/>
      </c>
      <c r="L93" s="2504" t="str">
        <f>IF(INPUT_OUTPUT!EY81="","",INPUT_OUTPUT!EY81)</f>
        <v/>
      </c>
      <c r="M93" s="2504" t="str">
        <f>IF(INPUT_OUTPUT!EZ81="","",INPUT_OUTPUT!EZ81)</f>
        <v/>
      </c>
      <c r="N93" s="2504" t="str">
        <f>IF(INPUT_OUTPUT!FA81="","",INPUT_OUTPUT!FA81)</f>
        <v/>
      </c>
      <c r="O93" s="2504" t="str">
        <f>IF(INPUT_OUTPUT!FB81="","",INPUT_OUTPUT!FB81)</f>
        <v/>
      </c>
      <c r="P93" s="2504" t="str">
        <f>IF(INPUT_OUTPUT!FC81="","",INPUT_OUTPUT!FC81)</f>
        <v/>
      </c>
      <c r="Q93" s="2504" t="str">
        <f>IF(INPUT_OUTPUT!FD81="","",INPUT_OUTPUT!FD81)</f>
        <v/>
      </c>
      <c r="R93" s="2504" t="str">
        <f>IF(INPUT_OUTPUT!FE81="","",INPUT_OUTPUT!FE81)</f>
        <v/>
      </c>
      <c r="S93" s="2504" t="str">
        <f>IF(INPUT_OUTPUT!FF81="","",INPUT_OUTPUT!FF81)</f>
        <v/>
      </c>
      <c r="T93" s="2504" t="str">
        <f>IF(INPUT_OUTPUT!FG81="","",INPUT_OUTPUT!FG81)</f>
        <v/>
      </c>
      <c r="U93" s="2504" t="str">
        <f>IF(INPUT_OUTPUT!FH81="","",INPUT_OUTPUT!FH81)</f>
        <v/>
      </c>
      <c r="V93" s="2504" t="str">
        <f>IF(INPUT_OUTPUT!FI81="","",INPUT_OUTPUT!FI81)</f>
        <v/>
      </c>
      <c r="W93" s="2504" t="str">
        <f>IF(INPUT_OUTPUT!FJ81="","",INPUT_OUTPUT!FJ81)</f>
        <v/>
      </c>
      <c r="X93" s="2504" t="str">
        <f>IF(INPUT_OUTPUT!FK81="","",INPUT_OUTPUT!FK81)</f>
        <v/>
      </c>
      <c r="Y93" s="2504" t="str">
        <f>IF(INPUT_OUTPUT!FL81="","",INPUT_OUTPUT!FL81)</f>
        <v/>
      </c>
      <c r="Z93" s="2504" t="str">
        <f>IF(INPUT_OUTPUT!FM81="","",INPUT_OUTPUT!FM81)</f>
        <v/>
      </c>
    </row>
    <row r="94" spans="2:26" s="2503" customFormat="1">
      <c r="B94" s="2505" t="str">
        <f>IF(INPUT_OUTPUT!C82="","",INPUT_OUTPUT!EP82)</f>
        <v/>
      </c>
      <c r="C94" s="2504" t="str">
        <f>IF(INPUT_OUTPUT!EP82="","",INPUT_OUTPUT!EP82)</f>
        <v/>
      </c>
      <c r="D94" s="2504" t="str">
        <f>IF(INPUT_OUTPUT!EQ82="","",INPUT_OUTPUT!EQ82)</f>
        <v/>
      </c>
      <c r="E94" s="2504" t="str">
        <f>IF(INPUT_OUTPUT!ER82="","",INPUT_OUTPUT!ER82)</f>
        <v/>
      </c>
      <c r="F94" s="2504" t="str">
        <f>IF(INPUT_OUTPUT!ES82="","",INPUT_OUTPUT!ES82)</f>
        <v/>
      </c>
      <c r="G94" s="2504" t="str">
        <f>IF(INPUT_OUTPUT!ET82="","",INPUT_OUTPUT!ET82)</f>
        <v/>
      </c>
      <c r="H94" s="2504" t="str">
        <f>IF(INPUT_OUTPUT!EU82="","",INPUT_OUTPUT!EU82)</f>
        <v/>
      </c>
      <c r="I94" s="2504" t="str">
        <f>IF(INPUT_OUTPUT!EV82="","",INPUT_OUTPUT!EV82)</f>
        <v/>
      </c>
      <c r="J94" s="2504" t="str">
        <f>IF(INPUT_OUTPUT!EW82="","",INPUT_OUTPUT!EW82)</f>
        <v/>
      </c>
      <c r="K94" s="2504" t="str">
        <f>IF(INPUT_OUTPUT!EX82="","",INPUT_OUTPUT!EX82)</f>
        <v/>
      </c>
      <c r="L94" s="2504" t="str">
        <f>IF(INPUT_OUTPUT!EY82="","",INPUT_OUTPUT!EY82)</f>
        <v/>
      </c>
      <c r="M94" s="2504" t="str">
        <f>IF(INPUT_OUTPUT!EZ82="","",INPUT_OUTPUT!EZ82)</f>
        <v/>
      </c>
      <c r="N94" s="2504" t="str">
        <f>IF(INPUT_OUTPUT!FA82="","",INPUT_OUTPUT!FA82)</f>
        <v/>
      </c>
      <c r="O94" s="2504" t="str">
        <f>IF(INPUT_OUTPUT!FB82="","",INPUT_OUTPUT!FB82)</f>
        <v/>
      </c>
      <c r="P94" s="2504" t="str">
        <f>IF(INPUT_OUTPUT!FC82="","",INPUT_OUTPUT!FC82)</f>
        <v/>
      </c>
      <c r="Q94" s="2504" t="str">
        <f>IF(INPUT_OUTPUT!FD82="","",INPUT_OUTPUT!FD82)</f>
        <v/>
      </c>
      <c r="R94" s="2504" t="str">
        <f>IF(INPUT_OUTPUT!FE82="","",INPUT_OUTPUT!FE82)</f>
        <v/>
      </c>
      <c r="S94" s="2504" t="str">
        <f>IF(INPUT_OUTPUT!FF82="","",INPUT_OUTPUT!FF82)</f>
        <v/>
      </c>
      <c r="T94" s="2504" t="str">
        <f>IF(INPUT_OUTPUT!FG82="","",INPUT_OUTPUT!FG82)</f>
        <v/>
      </c>
      <c r="U94" s="2504" t="str">
        <f>IF(INPUT_OUTPUT!FH82="","",INPUT_OUTPUT!FH82)</f>
        <v/>
      </c>
      <c r="V94" s="2504" t="str">
        <f>IF(INPUT_OUTPUT!FI82="","",INPUT_OUTPUT!FI82)</f>
        <v/>
      </c>
      <c r="W94" s="2504" t="str">
        <f>IF(INPUT_OUTPUT!FJ82="","",INPUT_OUTPUT!FJ82)</f>
        <v/>
      </c>
      <c r="X94" s="2504" t="str">
        <f>IF(INPUT_OUTPUT!FK82="","",INPUT_OUTPUT!FK82)</f>
        <v/>
      </c>
      <c r="Y94" s="2504" t="str">
        <f>IF(INPUT_OUTPUT!FL82="","",INPUT_OUTPUT!FL82)</f>
        <v/>
      </c>
      <c r="Z94" s="2504" t="str">
        <f>IF(INPUT_OUTPUT!FM82="","",INPUT_OUTPUT!FM82)</f>
        <v/>
      </c>
    </row>
    <row r="95" spans="2:26" s="2503" customFormat="1">
      <c r="B95" s="2505" t="str">
        <f>IF(INPUT_OUTPUT!C83="","",INPUT_OUTPUT!EP83)</f>
        <v/>
      </c>
      <c r="C95" s="2504" t="str">
        <f>IF(INPUT_OUTPUT!EP83="","",INPUT_OUTPUT!EP83)</f>
        <v/>
      </c>
      <c r="D95" s="2504" t="str">
        <f>IF(INPUT_OUTPUT!EQ83="","",INPUT_OUTPUT!EQ83)</f>
        <v/>
      </c>
      <c r="E95" s="2504" t="str">
        <f>IF(INPUT_OUTPUT!ER83="","",INPUT_OUTPUT!ER83)</f>
        <v/>
      </c>
      <c r="F95" s="2504" t="str">
        <f>IF(INPUT_OUTPUT!ES83="","",INPUT_OUTPUT!ES83)</f>
        <v/>
      </c>
      <c r="G95" s="2504" t="str">
        <f>IF(INPUT_OUTPUT!ET83="","",INPUT_OUTPUT!ET83)</f>
        <v/>
      </c>
      <c r="H95" s="2504" t="str">
        <f>IF(INPUT_OUTPUT!EU83="","",INPUT_OUTPUT!EU83)</f>
        <v/>
      </c>
      <c r="I95" s="2504" t="str">
        <f>IF(INPUT_OUTPUT!EV83="","",INPUT_OUTPUT!EV83)</f>
        <v/>
      </c>
      <c r="J95" s="2504" t="str">
        <f>IF(INPUT_OUTPUT!EW83="","",INPUT_OUTPUT!EW83)</f>
        <v/>
      </c>
      <c r="K95" s="2504" t="str">
        <f>IF(INPUT_OUTPUT!EX83="","",INPUT_OUTPUT!EX83)</f>
        <v/>
      </c>
      <c r="L95" s="2504" t="str">
        <f>IF(INPUT_OUTPUT!EY83="","",INPUT_OUTPUT!EY83)</f>
        <v/>
      </c>
      <c r="M95" s="2504" t="str">
        <f>IF(INPUT_OUTPUT!EZ83="","",INPUT_OUTPUT!EZ83)</f>
        <v/>
      </c>
      <c r="N95" s="2504" t="str">
        <f>IF(INPUT_OUTPUT!FA83="","",INPUT_OUTPUT!FA83)</f>
        <v/>
      </c>
      <c r="O95" s="2504" t="str">
        <f>IF(INPUT_OUTPUT!FB83="","",INPUT_OUTPUT!FB83)</f>
        <v/>
      </c>
      <c r="P95" s="2504" t="str">
        <f>IF(INPUT_OUTPUT!FC83="","",INPUT_OUTPUT!FC83)</f>
        <v/>
      </c>
      <c r="Q95" s="2504" t="str">
        <f>IF(INPUT_OUTPUT!FD83="","",INPUT_OUTPUT!FD83)</f>
        <v/>
      </c>
      <c r="R95" s="2504" t="str">
        <f>IF(INPUT_OUTPUT!FE83="","",INPUT_OUTPUT!FE83)</f>
        <v/>
      </c>
      <c r="S95" s="2504" t="str">
        <f>IF(INPUT_OUTPUT!FF83="","",INPUT_OUTPUT!FF83)</f>
        <v/>
      </c>
      <c r="T95" s="2504" t="str">
        <f>IF(INPUT_OUTPUT!FG83="","",INPUT_OUTPUT!FG83)</f>
        <v/>
      </c>
      <c r="U95" s="2504" t="str">
        <f>IF(INPUT_OUTPUT!FH83="","",INPUT_OUTPUT!FH83)</f>
        <v/>
      </c>
      <c r="V95" s="2504" t="str">
        <f>IF(INPUT_OUTPUT!FI83="","",INPUT_OUTPUT!FI83)</f>
        <v/>
      </c>
      <c r="W95" s="2504" t="str">
        <f>IF(INPUT_OUTPUT!FJ83="","",INPUT_OUTPUT!FJ83)</f>
        <v/>
      </c>
      <c r="X95" s="2504" t="str">
        <f>IF(INPUT_OUTPUT!FK83="","",INPUT_OUTPUT!FK83)</f>
        <v/>
      </c>
      <c r="Y95" s="2504" t="str">
        <f>IF(INPUT_OUTPUT!FL83="","",INPUT_OUTPUT!FL83)</f>
        <v/>
      </c>
      <c r="Z95" s="2504" t="str">
        <f>IF(INPUT_OUTPUT!FM83="","",INPUT_OUTPUT!FM83)</f>
        <v/>
      </c>
    </row>
    <row r="96" spans="2:26" s="2503" customFormat="1">
      <c r="B96" s="2505" t="str">
        <f>IF(INPUT_OUTPUT!C84="","",INPUT_OUTPUT!EP84)</f>
        <v/>
      </c>
      <c r="C96" s="2504" t="str">
        <f>IF(INPUT_OUTPUT!EP84="","",INPUT_OUTPUT!EP84)</f>
        <v/>
      </c>
      <c r="D96" s="2504" t="str">
        <f>IF(INPUT_OUTPUT!EQ84="","",INPUT_OUTPUT!EQ84)</f>
        <v/>
      </c>
      <c r="E96" s="2504" t="str">
        <f>IF(INPUT_OUTPUT!ER84="","",INPUT_OUTPUT!ER84)</f>
        <v/>
      </c>
      <c r="F96" s="2504" t="str">
        <f>IF(INPUT_OUTPUT!ES84="","",INPUT_OUTPUT!ES84)</f>
        <v/>
      </c>
      <c r="G96" s="2504" t="str">
        <f>IF(INPUT_OUTPUT!ET84="","",INPUT_OUTPUT!ET84)</f>
        <v/>
      </c>
      <c r="H96" s="2504" t="str">
        <f>IF(INPUT_OUTPUT!EU84="","",INPUT_OUTPUT!EU84)</f>
        <v/>
      </c>
      <c r="I96" s="2504" t="str">
        <f>IF(INPUT_OUTPUT!EV84="","",INPUT_OUTPUT!EV84)</f>
        <v/>
      </c>
      <c r="J96" s="2504" t="str">
        <f>IF(INPUT_OUTPUT!EW84="","",INPUT_OUTPUT!EW84)</f>
        <v/>
      </c>
      <c r="K96" s="2504" t="str">
        <f>IF(INPUT_OUTPUT!EX84="","",INPUT_OUTPUT!EX84)</f>
        <v/>
      </c>
      <c r="L96" s="2504" t="str">
        <f>IF(INPUT_OUTPUT!EY84="","",INPUT_OUTPUT!EY84)</f>
        <v/>
      </c>
      <c r="M96" s="2504" t="str">
        <f>IF(INPUT_OUTPUT!EZ84="","",INPUT_OUTPUT!EZ84)</f>
        <v/>
      </c>
      <c r="N96" s="2504" t="str">
        <f>IF(INPUT_OUTPUT!FA84="","",INPUT_OUTPUT!FA84)</f>
        <v/>
      </c>
      <c r="O96" s="2504" t="str">
        <f>IF(INPUT_OUTPUT!FB84="","",INPUT_OUTPUT!FB84)</f>
        <v/>
      </c>
      <c r="P96" s="2504" t="str">
        <f>IF(INPUT_OUTPUT!FC84="","",INPUT_OUTPUT!FC84)</f>
        <v/>
      </c>
      <c r="Q96" s="2504" t="str">
        <f>IF(INPUT_OUTPUT!FD84="","",INPUT_OUTPUT!FD84)</f>
        <v/>
      </c>
      <c r="R96" s="2504" t="str">
        <f>IF(INPUT_OUTPUT!FE84="","",INPUT_OUTPUT!FE84)</f>
        <v/>
      </c>
      <c r="S96" s="2504" t="str">
        <f>IF(INPUT_OUTPUT!FF84="","",INPUT_OUTPUT!FF84)</f>
        <v/>
      </c>
      <c r="T96" s="2504" t="str">
        <f>IF(INPUT_OUTPUT!FG84="","",INPUT_OUTPUT!FG84)</f>
        <v/>
      </c>
      <c r="U96" s="2504" t="str">
        <f>IF(INPUT_OUTPUT!FH84="","",INPUT_OUTPUT!FH84)</f>
        <v/>
      </c>
      <c r="V96" s="2504" t="str">
        <f>IF(INPUT_OUTPUT!FI84="","",INPUT_OUTPUT!FI84)</f>
        <v/>
      </c>
      <c r="W96" s="2504" t="str">
        <f>IF(INPUT_OUTPUT!FJ84="","",INPUT_OUTPUT!FJ84)</f>
        <v/>
      </c>
      <c r="X96" s="2504" t="str">
        <f>IF(INPUT_OUTPUT!FK84="","",INPUT_OUTPUT!FK84)</f>
        <v/>
      </c>
      <c r="Y96" s="2504" t="str">
        <f>IF(INPUT_OUTPUT!FL84="","",INPUT_OUTPUT!FL84)</f>
        <v/>
      </c>
      <c r="Z96" s="2504" t="str">
        <f>IF(INPUT_OUTPUT!FM84="","",INPUT_OUTPUT!FM84)</f>
        <v/>
      </c>
    </row>
    <row r="97" spans="2:26" s="2503" customFormat="1">
      <c r="B97" s="2505" t="str">
        <f>IF(INPUT_OUTPUT!C85="","",INPUT_OUTPUT!EP85)</f>
        <v/>
      </c>
      <c r="C97" s="2504" t="str">
        <f>IF(INPUT_OUTPUT!EP85="","",INPUT_OUTPUT!EP85)</f>
        <v/>
      </c>
      <c r="D97" s="2504" t="str">
        <f>IF(INPUT_OUTPUT!EQ85="","",INPUT_OUTPUT!EQ85)</f>
        <v/>
      </c>
      <c r="E97" s="2504" t="str">
        <f>IF(INPUT_OUTPUT!ER85="","",INPUT_OUTPUT!ER85)</f>
        <v/>
      </c>
      <c r="F97" s="2504" t="str">
        <f>IF(INPUT_OUTPUT!ES85="","",INPUT_OUTPUT!ES85)</f>
        <v/>
      </c>
      <c r="G97" s="2504" t="str">
        <f>IF(INPUT_OUTPUT!ET85="","",INPUT_OUTPUT!ET85)</f>
        <v/>
      </c>
      <c r="H97" s="2504" t="str">
        <f>IF(INPUT_OUTPUT!EU85="","",INPUT_OUTPUT!EU85)</f>
        <v/>
      </c>
      <c r="I97" s="2504" t="str">
        <f>IF(INPUT_OUTPUT!EV85="","",INPUT_OUTPUT!EV85)</f>
        <v/>
      </c>
      <c r="J97" s="2504" t="str">
        <f>IF(INPUT_OUTPUT!EW85="","",INPUT_OUTPUT!EW85)</f>
        <v/>
      </c>
      <c r="K97" s="2504" t="str">
        <f>IF(INPUT_OUTPUT!EX85="","",INPUT_OUTPUT!EX85)</f>
        <v/>
      </c>
      <c r="L97" s="2504" t="str">
        <f>IF(INPUT_OUTPUT!EY85="","",INPUT_OUTPUT!EY85)</f>
        <v/>
      </c>
      <c r="M97" s="2504" t="str">
        <f>IF(INPUT_OUTPUT!EZ85="","",INPUT_OUTPUT!EZ85)</f>
        <v/>
      </c>
      <c r="N97" s="2504" t="str">
        <f>IF(INPUT_OUTPUT!FA85="","",INPUT_OUTPUT!FA85)</f>
        <v/>
      </c>
      <c r="O97" s="2504" t="str">
        <f>IF(INPUT_OUTPUT!FB85="","",INPUT_OUTPUT!FB85)</f>
        <v/>
      </c>
      <c r="P97" s="2504" t="str">
        <f>IF(INPUT_OUTPUT!FC85="","",INPUT_OUTPUT!FC85)</f>
        <v/>
      </c>
      <c r="Q97" s="2504" t="str">
        <f>IF(INPUT_OUTPUT!FD85="","",INPUT_OUTPUT!FD85)</f>
        <v/>
      </c>
      <c r="R97" s="2504" t="str">
        <f>IF(INPUT_OUTPUT!FE85="","",INPUT_OUTPUT!FE85)</f>
        <v/>
      </c>
      <c r="S97" s="2504" t="str">
        <f>IF(INPUT_OUTPUT!FF85="","",INPUT_OUTPUT!FF85)</f>
        <v/>
      </c>
      <c r="T97" s="2504" t="str">
        <f>IF(INPUT_OUTPUT!FG85="","",INPUT_OUTPUT!FG85)</f>
        <v/>
      </c>
      <c r="U97" s="2504" t="str">
        <f>IF(INPUT_OUTPUT!FH85="","",INPUT_OUTPUT!FH85)</f>
        <v/>
      </c>
      <c r="V97" s="2504" t="str">
        <f>IF(INPUT_OUTPUT!FI85="","",INPUT_OUTPUT!FI85)</f>
        <v/>
      </c>
      <c r="W97" s="2504" t="str">
        <f>IF(INPUT_OUTPUT!FJ85="","",INPUT_OUTPUT!FJ85)</f>
        <v/>
      </c>
      <c r="X97" s="2504" t="str">
        <f>IF(INPUT_OUTPUT!FK85="","",INPUT_OUTPUT!FK85)</f>
        <v/>
      </c>
      <c r="Y97" s="2504" t="str">
        <f>IF(INPUT_OUTPUT!FL85="","",INPUT_OUTPUT!FL85)</f>
        <v/>
      </c>
      <c r="Z97" s="2504" t="str">
        <f>IF(INPUT_OUTPUT!FM85="","",INPUT_OUTPUT!FM85)</f>
        <v/>
      </c>
    </row>
    <row r="98" spans="2:26" s="2503" customFormat="1">
      <c r="B98" s="2505" t="str">
        <f>IF(INPUT_OUTPUT!C86="","",INPUT_OUTPUT!EP86)</f>
        <v/>
      </c>
      <c r="C98" s="2504" t="str">
        <f>IF(INPUT_OUTPUT!EP86="","",INPUT_OUTPUT!EP86)</f>
        <v/>
      </c>
      <c r="D98" s="2504" t="str">
        <f>IF(INPUT_OUTPUT!EQ86="","",INPUT_OUTPUT!EQ86)</f>
        <v/>
      </c>
      <c r="E98" s="2504" t="str">
        <f>IF(INPUT_OUTPUT!ER86="","",INPUT_OUTPUT!ER86)</f>
        <v/>
      </c>
      <c r="F98" s="2504" t="str">
        <f>IF(INPUT_OUTPUT!ES86="","",INPUT_OUTPUT!ES86)</f>
        <v/>
      </c>
      <c r="G98" s="2504" t="str">
        <f>IF(INPUT_OUTPUT!ET86="","",INPUT_OUTPUT!ET86)</f>
        <v/>
      </c>
      <c r="H98" s="2504" t="str">
        <f>IF(INPUT_OUTPUT!EU86="","",INPUT_OUTPUT!EU86)</f>
        <v/>
      </c>
      <c r="I98" s="2504" t="str">
        <f>IF(INPUT_OUTPUT!EV86="","",INPUT_OUTPUT!EV86)</f>
        <v/>
      </c>
      <c r="J98" s="2504" t="str">
        <f>IF(INPUT_OUTPUT!EW86="","",INPUT_OUTPUT!EW86)</f>
        <v/>
      </c>
      <c r="K98" s="2504" t="str">
        <f>IF(INPUT_OUTPUT!EX86="","",INPUT_OUTPUT!EX86)</f>
        <v/>
      </c>
      <c r="L98" s="2504" t="str">
        <f>IF(INPUT_OUTPUT!EY86="","",INPUT_OUTPUT!EY86)</f>
        <v/>
      </c>
      <c r="M98" s="2504" t="str">
        <f>IF(INPUT_OUTPUT!EZ86="","",INPUT_OUTPUT!EZ86)</f>
        <v/>
      </c>
      <c r="N98" s="2504" t="str">
        <f>IF(INPUT_OUTPUT!FA86="","",INPUT_OUTPUT!FA86)</f>
        <v/>
      </c>
      <c r="O98" s="2504" t="str">
        <f>IF(INPUT_OUTPUT!FB86="","",INPUT_OUTPUT!FB86)</f>
        <v/>
      </c>
      <c r="P98" s="2504" t="str">
        <f>IF(INPUT_OUTPUT!FC86="","",INPUT_OUTPUT!FC86)</f>
        <v/>
      </c>
      <c r="Q98" s="2504" t="str">
        <f>IF(INPUT_OUTPUT!FD86="","",INPUT_OUTPUT!FD86)</f>
        <v/>
      </c>
      <c r="R98" s="2504" t="str">
        <f>IF(INPUT_OUTPUT!FE86="","",INPUT_OUTPUT!FE86)</f>
        <v/>
      </c>
      <c r="S98" s="2504" t="str">
        <f>IF(INPUT_OUTPUT!FF86="","",INPUT_OUTPUT!FF86)</f>
        <v/>
      </c>
      <c r="T98" s="2504" t="str">
        <f>IF(INPUT_OUTPUT!FG86="","",INPUT_OUTPUT!FG86)</f>
        <v/>
      </c>
      <c r="U98" s="2504" t="str">
        <f>IF(INPUT_OUTPUT!FH86="","",INPUT_OUTPUT!FH86)</f>
        <v/>
      </c>
      <c r="V98" s="2504" t="str">
        <f>IF(INPUT_OUTPUT!FI86="","",INPUT_OUTPUT!FI86)</f>
        <v/>
      </c>
      <c r="W98" s="2504" t="str">
        <f>IF(INPUT_OUTPUT!FJ86="","",INPUT_OUTPUT!FJ86)</f>
        <v/>
      </c>
      <c r="X98" s="2504" t="str">
        <f>IF(INPUT_OUTPUT!FK86="","",INPUT_OUTPUT!FK86)</f>
        <v/>
      </c>
      <c r="Y98" s="2504" t="str">
        <f>IF(INPUT_OUTPUT!FL86="","",INPUT_OUTPUT!FL86)</f>
        <v/>
      </c>
      <c r="Z98" s="2504" t="str">
        <f>IF(INPUT_OUTPUT!FM86="","",INPUT_OUTPUT!FM86)</f>
        <v/>
      </c>
    </row>
    <row r="99" spans="2:26" s="2503" customFormat="1">
      <c r="B99" s="2505" t="str">
        <f>IF(INPUT_OUTPUT!C87="","",INPUT_OUTPUT!EP87)</f>
        <v/>
      </c>
      <c r="C99" s="2504" t="str">
        <f>IF(INPUT_OUTPUT!EP87="","",INPUT_OUTPUT!EP87)</f>
        <v/>
      </c>
      <c r="D99" s="2504" t="str">
        <f>IF(INPUT_OUTPUT!EQ87="","",INPUT_OUTPUT!EQ87)</f>
        <v/>
      </c>
      <c r="E99" s="2504" t="str">
        <f>IF(INPUT_OUTPUT!ER87="","",INPUT_OUTPUT!ER87)</f>
        <v/>
      </c>
      <c r="F99" s="2504" t="str">
        <f>IF(INPUT_OUTPUT!ES87="","",INPUT_OUTPUT!ES87)</f>
        <v/>
      </c>
      <c r="G99" s="2504" t="str">
        <f>IF(INPUT_OUTPUT!ET87="","",INPUT_OUTPUT!ET87)</f>
        <v/>
      </c>
      <c r="H99" s="2504" t="str">
        <f>IF(INPUT_OUTPUT!EU87="","",INPUT_OUTPUT!EU87)</f>
        <v/>
      </c>
      <c r="I99" s="2504" t="str">
        <f>IF(INPUT_OUTPUT!EV87="","",INPUT_OUTPUT!EV87)</f>
        <v/>
      </c>
      <c r="J99" s="2504" t="str">
        <f>IF(INPUT_OUTPUT!EW87="","",INPUT_OUTPUT!EW87)</f>
        <v/>
      </c>
      <c r="K99" s="2504" t="str">
        <f>IF(INPUT_OUTPUT!EX87="","",INPUT_OUTPUT!EX87)</f>
        <v/>
      </c>
      <c r="L99" s="2504" t="str">
        <f>IF(INPUT_OUTPUT!EY87="","",INPUT_OUTPUT!EY87)</f>
        <v/>
      </c>
      <c r="M99" s="2504" t="str">
        <f>IF(INPUT_OUTPUT!EZ87="","",INPUT_OUTPUT!EZ87)</f>
        <v/>
      </c>
      <c r="N99" s="2504" t="str">
        <f>IF(INPUT_OUTPUT!FA87="","",INPUT_OUTPUT!FA87)</f>
        <v/>
      </c>
      <c r="O99" s="2504" t="str">
        <f>IF(INPUT_OUTPUT!FB87="","",INPUT_OUTPUT!FB87)</f>
        <v/>
      </c>
      <c r="P99" s="2504" t="str">
        <f>IF(INPUT_OUTPUT!FC87="","",INPUT_OUTPUT!FC87)</f>
        <v/>
      </c>
      <c r="Q99" s="2504" t="str">
        <f>IF(INPUT_OUTPUT!FD87="","",INPUT_OUTPUT!FD87)</f>
        <v/>
      </c>
      <c r="R99" s="2504" t="str">
        <f>IF(INPUT_OUTPUT!FE87="","",INPUT_OUTPUT!FE87)</f>
        <v/>
      </c>
      <c r="S99" s="2504" t="str">
        <f>IF(INPUT_OUTPUT!FF87="","",INPUT_OUTPUT!FF87)</f>
        <v/>
      </c>
      <c r="T99" s="2504" t="str">
        <f>IF(INPUT_OUTPUT!FG87="","",INPUT_OUTPUT!FG87)</f>
        <v/>
      </c>
      <c r="U99" s="2504" t="str">
        <f>IF(INPUT_OUTPUT!FH87="","",INPUT_OUTPUT!FH87)</f>
        <v/>
      </c>
      <c r="V99" s="2504" t="str">
        <f>IF(INPUT_OUTPUT!FI87="","",INPUT_OUTPUT!FI87)</f>
        <v/>
      </c>
      <c r="W99" s="2504" t="str">
        <f>IF(INPUT_OUTPUT!FJ87="","",INPUT_OUTPUT!FJ87)</f>
        <v/>
      </c>
      <c r="X99" s="2504" t="str">
        <f>IF(INPUT_OUTPUT!FK87="","",INPUT_OUTPUT!FK87)</f>
        <v/>
      </c>
      <c r="Y99" s="2504" t="str">
        <f>IF(INPUT_OUTPUT!FL87="","",INPUT_OUTPUT!FL87)</f>
        <v/>
      </c>
      <c r="Z99" s="2504" t="str">
        <f>IF(INPUT_OUTPUT!FM87="","",INPUT_OUTPUT!FM87)</f>
        <v/>
      </c>
    </row>
    <row r="100" spans="2:26" s="2503" customFormat="1">
      <c r="B100" s="2505" t="str">
        <f>IF(INPUT_OUTPUT!C88="","",INPUT_OUTPUT!EP88)</f>
        <v/>
      </c>
      <c r="C100" s="2504" t="str">
        <f>IF(INPUT_OUTPUT!EP88="","",INPUT_OUTPUT!EP88)</f>
        <v/>
      </c>
      <c r="D100" s="2504" t="str">
        <f>IF(INPUT_OUTPUT!EQ88="","",INPUT_OUTPUT!EQ88)</f>
        <v/>
      </c>
      <c r="E100" s="2504" t="str">
        <f>IF(INPUT_OUTPUT!ER88="","",INPUT_OUTPUT!ER88)</f>
        <v/>
      </c>
      <c r="F100" s="2504" t="str">
        <f>IF(INPUT_OUTPUT!ES88="","",INPUT_OUTPUT!ES88)</f>
        <v/>
      </c>
      <c r="G100" s="2504" t="str">
        <f>IF(INPUT_OUTPUT!ET88="","",INPUT_OUTPUT!ET88)</f>
        <v/>
      </c>
      <c r="H100" s="2504" t="str">
        <f>IF(INPUT_OUTPUT!EU88="","",INPUT_OUTPUT!EU88)</f>
        <v/>
      </c>
      <c r="I100" s="2504" t="str">
        <f>IF(INPUT_OUTPUT!EV88="","",INPUT_OUTPUT!EV88)</f>
        <v/>
      </c>
      <c r="J100" s="2504" t="str">
        <f>IF(INPUT_OUTPUT!EW88="","",INPUT_OUTPUT!EW88)</f>
        <v/>
      </c>
      <c r="K100" s="2504" t="str">
        <f>IF(INPUT_OUTPUT!EX88="","",INPUT_OUTPUT!EX88)</f>
        <v/>
      </c>
      <c r="L100" s="2504" t="str">
        <f>IF(INPUT_OUTPUT!EY88="","",INPUT_OUTPUT!EY88)</f>
        <v/>
      </c>
      <c r="M100" s="2504" t="str">
        <f>IF(INPUT_OUTPUT!EZ88="","",INPUT_OUTPUT!EZ88)</f>
        <v/>
      </c>
      <c r="N100" s="2504" t="str">
        <f>IF(INPUT_OUTPUT!FA88="","",INPUT_OUTPUT!FA88)</f>
        <v/>
      </c>
      <c r="O100" s="2504" t="str">
        <f>IF(INPUT_OUTPUT!FB88="","",INPUT_OUTPUT!FB88)</f>
        <v/>
      </c>
      <c r="P100" s="2504" t="str">
        <f>IF(INPUT_OUTPUT!FC88="","",INPUT_OUTPUT!FC88)</f>
        <v/>
      </c>
      <c r="Q100" s="2504" t="str">
        <f>IF(INPUT_OUTPUT!FD88="","",INPUT_OUTPUT!FD88)</f>
        <v/>
      </c>
      <c r="R100" s="2504" t="str">
        <f>IF(INPUT_OUTPUT!FE88="","",INPUT_OUTPUT!FE88)</f>
        <v/>
      </c>
      <c r="S100" s="2504" t="str">
        <f>IF(INPUT_OUTPUT!FF88="","",INPUT_OUTPUT!FF88)</f>
        <v/>
      </c>
      <c r="T100" s="2504" t="str">
        <f>IF(INPUT_OUTPUT!FG88="","",INPUT_OUTPUT!FG88)</f>
        <v/>
      </c>
      <c r="U100" s="2504" t="str">
        <f>IF(INPUT_OUTPUT!FH88="","",INPUT_OUTPUT!FH88)</f>
        <v/>
      </c>
      <c r="V100" s="2504" t="str">
        <f>IF(INPUT_OUTPUT!FI88="","",INPUT_OUTPUT!FI88)</f>
        <v/>
      </c>
      <c r="W100" s="2504" t="str">
        <f>IF(INPUT_OUTPUT!FJ88="","",INPUT_OUTPUT!FJ88)</f>
        <v/>
      </c>
      <c r="X100" s="2504" t="str">
        <f>IF(INPUT_OUTPUT!FK88="","",INPUT_OUTPUT!FK88)</f>
        <v/>
      </c>
      <c r="Y100" s="2504" t="str">
        <f>IF(INPUT_OUTPUT!FL88="","",INPUT_OUTPUT!FL88)</f>
        <v/>
      </c>
      <c r="Z100" s="2504" t="str">
        <f>IF(INPUT_OUTPUT!FM88="","",INPUT_OUTPUT!FM88)</f>
        <v/>
      </c>
    </row>
    <row r="101" spans="2:26" s="2503" customFormat="1">
      <c r="B101" s="2505" t="str">
        <f>IF(INPUT_OUTPUT!C89="","",INPUT_OUTPUT!EP89)</f>
        <v/>
      </c>
      <c r="C101" s="2504" t="str">
        <f>IF(INPUT_OUTPUT!EP89="","",INPUT_OUTPUT!EP89)</f>
        <v/>
      </c>
      <c r="D101" s="2504" t="str">
        <f>IF(INPUT_OUTPUT!EQ89="","",INPUT_OUTPUT!EQ89)</f>
        <v/>
      </c>
      <c r="E101" s="2504" t="str">
        <f>IF(INPUT_OUTPUT!ER89="","",INPUT_OUTPUT!ER89)</f>
        <v/>
      </c>
      <c r="F101" s="2504" t="str">
        <f>IF(INPUT_OUTPUT!ES89="","",INPUT_OUTPUT!ES89)</f>
        <v/>
      </c>
      <c r="G101" s="2504" t="str">
        <f>IF(INPUT_OUTPUT!ET89="","",INPUT_OUTPUT!ET89)</f>
        <v/>
      </c>
      <c r="H101" s="2504" t="str">
        <f>IF(INPUT_OUTPUT!EU89="","",INPUT_OUTPUT!EU89)</f>
        <v/>
      </c>
      <c r="I101" s="2504" t="str">
        <f>IF(INPUT_OUTPUT!EV89="","",INPUT_OUTPUT!EV89)</f>
        <v/>
      </c>
      <c r="J101" s="2504" t="str">
        <f>IF(INPUT_OUTPUT!EW89="","",INPUT_OUTPUT!EW89)</f>
        <v/>
      </c>
      <c r="K101" s="2504" t="str">
        <f>IF(INPUT_OUTPUT!EX89="","",INPUT_OUTPUT!EX89)</f>
        <v/>
      </c>
      <c r="L101" s="2504" t="str">
        <f>IF(INPUT_OUTPUT!EY89="","",INPUT_OUTPUT!EY89)</f>
        <v/>
      </c>
      <c r="M101" s="2504" t="str">
        <f>IF(INPUT_OUTPUT!EZ89="","",INPUT_OUTPUT!EZ89)</f>
        <v/>
      </c>
      <c r="N101" s="2504" t="str">
        <f>IF(INPUT_OUTPUT!FA89="","",INPUT_OUTPUT!FA89)</f>
        <v/>
      </c>
      <c r="O101" s="2504" t="str">
        <f>IF(INPUT_OUTPUT!FB89="","",INPUT_OUTPUT!FB89)</f>
        <v/>
      </c>
      <c r="P101" s="2504" t="str">
        <f>IF(INPUT_OUTPUT!FC89="","",INPUT_OUTPUT!FC89)</f>
        <v/>
      </c>
      <c r="Q101" s="2504" t="str">
        <f>IF(INPUT_OUTPUT!FD89="","",INPUT_OUTPUT!FD89)</f>
        <v/>
      </c>
      <c r="R101" s="2504" t="str">
        <f>IF(INPUT_OUTPUT!FE89="","",INPUT_OUTPUT!FE89)</f>
        <v/>
      </c>
      <c r="S101" s="2504" t="str">
        <f>IF(INPUT_OUTPUT!FF89="","",INPUT_OUTPUT!FF89)</f>
        <v/>
      </c>
      <c r="T101" s="2504" t="str">
        <f>IF(INPUT_OUTPUT!FG89="","",INPUT_OUTPUT!FG89)</f>
        <v/>
      </c>
      <c r="U101" s="2504" t="str">
        <f>IF(INPUT_OUTPUT!FH89="","",INPUT_OUTPUT!FH89)</f>
        <v/>
      </c>
      <c r="V101" s="2504" t="str">
        <f>IF(INPUT_OUTPUT!FI89="","",INPUT_OUTPUT!FI89)</f>
        <v/>
      </c>
      <c r="W101" s="2504" t="str">
        <f>IF(INPUT_OUTPUT!FJ89="","",INPUT_OUTPUT!FJ89)</f>
        <v/>
      </c>
      <c r="X101" s="2504" t="str">
        <f>IF(INPUT_OUTPUT!FK89="","",INPUT_OUTPUT!FK89)</f>
        <v/>
      </c>
      <c r="Y101" s="2504" t="str">
        <f>IF(INPUT_OUTPUT!FL89="","",INPUT_OUTPUT!FL89)</f>
        <v/>
      </c>
      <c r="Z101" s="2504" t="str">
        <f>IF(INPUT_OUTPUT!FM89="","",INPUT_OUTPUT!FM89)</f>
        <v/>
      </c>
    </row>
    <row r="102" spans="2:26" s="2503" customFormat="1">
      <c r="B102" s="2505" t="str">
        <f>IF(INPUT_OUTPUT!C90="","",INPUT_OUTPUT!EP90)</f>
        <v/>
      </c>
      <c r="C102" s="2504" t="str">
        <f>IF(INPUT_OUTPUT!EP90="","",INPUT_OUTPUT!EP90)</f>
        <v/>
      </c>
      <c r="D102" s="2504" t="str">
        <f>IF(INPUT_OUTPUT!EQ90="","",INPUT_OUTPUT!EQ90)</f>
        <v/>
      </c>
      <c r="E102" s="2504" t="str">
        <f>IF(INPUT_OUTPUT!ER90="","",INPUT_OUTPUT!ER90)</f>
        <v/>
      </c>
      <c r="F102" s="2504" t="str">
        <f>IF(INPUT_OUTPUT!ES90="","",INPUT_OUTPUT!ES90)</f>
        <v/>
      </c>
      <c r="G102" s="2504" t="str">
        <f>IF(INPUT_OUTPUT!ET90="","",INPUT_OUTPUT!ET90)</f>
        <v/>
      </c>
      <c r="H102" s="2504" t="str">
        <f>IF(INPUT_OUTPUT!EU90="","",INPUT_OUTPUT!EU90)</f>
        <v/>
      </c>
      <c r="I102" s="2504" t="str">
        <f>IF(INPUT_OUTPUT!EV90="","",INPUT_OUTPUT!EV90)</f>
        <v/>
      </c>
      <c r="J102" s="2504" t="str">
        <f>IF(INPUT_OUTPUT!EW90="","",INPUT_OUTPUT!EW90)</f>
        <v/>
      </c>
      <c r="K102" s="2504" t="str">
        <f>IF(INPUT_OUTPUT!EX90="","",INPUT_OUTPUT!EX90)</f>
        <v/>
      </c>
      <c r="L102" s="2504" t="str">
        <f>IF(INPUT_OUTPUT!EY90="","",INPUT_OUTPUT!EY90)</f>
        <v/>
      </c>
      <c r="M102" s="2504" t="str">
        <f>IF(INPUT_OUTPUT!EZ90="","",INPUT_OUTPUT!EZ90)</f>
        <v/>
      </c>
      <c r="N102" s="2504" t="str">
        <f>IF(INPUT_OUTPUT!FA90="","",INPUT_OUTPUT!FA90)</f>
        <v/>
      </c>
      <c r="O102" s="2504" t="str">
        <f>IF(INPUT_OUTPUT!FB90="","",INPUT_OUTPUT!FB90)</f>
        <v/>
      </c>
      <c r="P102" s="2504" t="str">
        <f>IF(INPUT_OUTPUT!FC90="","",INPUT_OUTPUT!FC90)</f>
        <v/>
      </c>
      <c r="Q102" s="2504" t="str">
        <f>IF(INPUT_OUTPUT!FD90="","",INPUT_OUTPUT!FD90)</f>
        <v/>
      </c>
      <c r="R102" s="2504" t="str">
        <f>IF(INPUT_OUTPUT!FE90="","",INPUT_OUTPUT!FE90)</f>
        <v/>
      </c>
      <c r="S102" s="2504" t="str">
        <f>IF(INPUT_OUTPUT!FF90="","",INPUT_OUTPUT!FF90)</f>
        <v/>
      </c>
      <c r="T102" s="2504" t="str">
        <f>IF(INPUT_OUTPUT!FG90="","",INPUT_OUTPUT!FG90)</f>
        <v/>
      </c>
      <c r="U102" s="2504" t="str">
        <f>IF(INPUT_OUTPUT!FH90="","",INPUT_OUTPUT!FH90)</f>
        <v/>
      </c>
      <c r="V102" s="2504" t="str">
        <f>IF(INPUT_OUTPUT!FI90="","",INPUT_OUTPUT!FI90)</f>
        <v/>
      </c>
      <c r="W102" s="2504" t="str">
        <f>IF(INPUT_OUTPUT!FJ90="","",INPUT_OUTPUT!FJ90)</f>
        <v/>
      </c>
      <c r="X102" s="2504" t="str">
        <f>IF(INPUT_OUTPUT!FK90="","",INPUT_OUTPUT!FK90)</f>
        <v/>
      </c>
      <c r="Y102" s="2504" t="str">
        <f>IF(INPUT_OUTPUT!FL90="","",INPUT_OUTPUT!FL90)</f>
        <v/>
      </c>
      <c r="Z102" s="2504" t="str">
        <f>IF(INPUT_OUTPUT!FM90="","",INPUT_OUTPUT!FM90)</f>
        <v/>
      </c>
    </row>
    <row r="103" spans="2:26" s="2503" customFormat="1">
      <c r="B103" s="2505" t="str">
        <f>IF(INPUT_OUTPUT!C91="","",INPUT_OUTPUT!EP91)</f>
        <v/>
      </c>
      <c r="C103" s="2504" t="str">
        <f>IF(INPUT_OUTPUT!EP91="","",INPUT_OUTPUT!EP91)</f>
        <v/>
      </c>
      <c r="D103" s="2504" t="str">
        <f>IF(INPUT_OUTPUT!EQ91="","",INPUT_OUTPUT!EQ91)</f>
        <v/>
      </c>
      <c r="E103" s="2504" t="str">
        <f>IF(INPUT_OUTPUT!ER91="","",INPUT_OUTPUT!ER91)</f>
        <v/>
      </c>
      <c r="F103" s="2504" t="str">
        <f>IF(INPUT_OUTPUT!ES91="","",INPUT_OUTPUT!ES91)</f>
        <v/>
      </c>
      <c r="G103" s="2504" t="str">
        <f>IF(INPUT_OUTPUT!ET91="","",INPUT_OUTPUT!ET91)</f>
        <v/>
      </c>
      <c r="H103" s="2504" t="str">
        <f>IF(INPUT_OUTPUT!EU91="","",INPUT_OUTPUT!EU91)</f>
        <v/>
      </c>
      <c r="I103" s="2504" t="str">
        <f>IF(INPUT_OUTPUT!EV91="","",INPUT_OUTPUT!EV91)</f>
        <v/>
      </c>
      <c r="J103" s="2504" t="str">
        <f>IF(INPUT_OUTPUT!EW91="","",INPUT_OUTPUT!EW91)</f>
        <v/>
      </c>
      <c r="K103" s="2504" t="str">
        <f>IF(INPUT_OUTPUT!EX91="","",INPUT_OUTPUT!EX91)</f>
        <v/>
      </c>
      <c r="L103" s="2504" t="str">
        <f>IF(INPUT_OUTPUT!EY91="","",INPUT_OUTPUT!EY91)</f>
        <v/>
      </c>
      <c r="M103" s="2504" t="str">
        <f>IF(INPUT_OUTPUT!EZ91="","",INPUT_OUTPUT!EZ91)</f>
        <v/>
      </c>
      <c r="N103" s="2504" t="str">
        <f>IF(INPUT_OUTPUT!FA91="","",INPUT_OUTPUT!FA91)</f>
        <v/>
      </c>
      <c r="O103" s="2504" t="str">
        <f>IF(INPUT_OUTPUT!FB91="","",INPUT_OUTPUT!FB91)</f>
        <v/>
      </c>
      <c r="P103" s="2504" t="str">
        <f>IF(INPUT_OUTPUT!FC91="","",INPUT_OUTPUT!FC91)</f>
        <v/>
      </c>
      <c r="Q103" s="2504" t="str">
        <f>IF(INPUT_OUTPUT!FD91="","",INPUT_OUTPUT!FD91)</f>
        <v/>
      </c>
      <c r="R103" s="2504" t="str">
        <f>IF(INPUT_OUTPUT!FE91="","",INPUT_OUTPUT!FE91)</f>
        <v/>
      </c>
      <c r="S103" s="2504" t="str">
        <f>IF(INPUT_OUTPUT!FF91="","",INPUT_OUTPUT!FF91)</f>
        <v/>
      </c>
      <c r="T103" s="2504" t="str">
        <f>IF(INPUT_OUTPUT!FG91="","",INPUT_OUTPUT!FG91)</f>
        <v/>
      </c>
      <c r="U103" s="2504" t="str">
        <f>IF(INPUT_OUTPUT!FH91="","",INPUT_OUTPUT!FH91)</f>
        <v/>
      </c>
      <c r="V103" s="2504" t="str">
        <f>IF(INPUT_OUTPUT!FI91="","",INPUT_OUTPUT!FI91)</f>
        <v/>
      </c>
      <c r="W103" s="2504" t="str">
        <f>IF(INPUT_OUTPUT!FJ91="","",INPUT_OUTPUT!FJ91)</f>
        <v/>
      </c>
      <c r="X103" s="2504" t="str">
        <f>IF(INPUT_OUTPUT!FK91="","",INPUT_OUTPUT!FK91)</f>
        <v/>
      </c>
      <c r="Y103" s="2504" t="str">
        <f>IF(INPUT_OUTPUT!FL91="","",INPUT_OUTPUT!FL91)</f>
        <v/>
      </c>
      <c r="Z103" s="2504" t="str">
        <f>IF(INPUT_OUTPUT!FM91="","",INPUT_OUTPUT!FM91)</f>
        <v/>
      </c>
    </row>
    <row r="104" spans="2:26" s="2503" customFormat="1">
      <c r="B104" s="2505" t="str">
        <f>IF(INPUT_OUTPUT!C92="","",INPUT_OUTPUT!EP92)</f>
        <v/>
      </c>
      <c r="C104" s="2504" t="str">
        <f>IF(INPUT_OUTPUT!EP92="","",INPUT_OUTPUT!EP92)</f>
        <v/>
      </c>
      <c r="D104" s="2504" t="str">
        <f>IF(INPUT_OUTPUT!EQ92="","",INPUT_OUTPUT!EQ92)</f>
        <v/>
      </c>
      <c r="E104" s="2504" t="str">
        <f>IF(INPUT_OUTPUT!ER92="","",INPUT_OUTPUT!ER92)</f>
        <v/>
      </c>
      <c r="F104" s="2504" t="str">
        <f>IF(INPUT_OUTPUT!ES92="","",INPUT_OUTPUT!ES92)</f>
        <v/>
      </c>
      <c r="G104" s="2504" t="str">
        <f>IF(INPUT_OUTPUT!ET92="","",INPUT_OUTPUT!ET92)</f>
        <v/>
      </c>
      <c r="H104" s="2504" t="str">
        <f>IF(INPUT_OUTPUT!EU92="","",INPUT_OUTPUT!EU92)</f>
        <v/>
      </c>
      <c r="I104" s="2504" t="str">
        <f>IF(INPUT_OUTPUT!EV92="","",INPUT_OUTPUT!EV92)</f>
        <v/>
      </c>
      <c r="J104" s="2504" t="str">
        <f>IF(INPUT_OUTPUT!EW92="","",INPUT_OUTPUT!EW92)</f>
        <v/>
      </c>
      <c r="K104" s="2504" t="str">
        <f>IF(INPUT_OUTPUT!EX92="","",INPUT_OUTPUT!EX92)</f>
        <v/>
      </c>
      <c r="L104" s="2504" t="str">
        <f>IF(INPUT_OUTPUT!EY92="","",INPUT_OUTPUT!EY92)</f>
        <v/>
      </c>
      <c r="M104" s="2504" t="str">
        <f>IF(INPUT_OUTPUT!EZ92="","",INPUT_OUTPUT!EZ92)</f>
        <v/>
      </c>
      <c r="N104" s="2504" t="str">
        <f>IF(INPUT_OUTPUT!FA92="","",INPUT_OUTPUT!FA92)</f>
        <v/>
      </c>
      <c r="O104" s="2504" t="str">
        <f>IF(INPUT_OUTPUT!FB92="","",INPUT_OUTPUT!FB92)</f>
        <v/>
      </c>
      <c r="P104" s="2504" t="str">
        <f>IF(INPUT_OUTPUT!FC92="","",INPUT_OUTPUT!FC92)</f>
        <v/>
      </c>
      <c r="Q104" s="2504" t="str">
        <f>IF(INPUT_OUTPUT!FD92="","",INPUT_OUTPUT!FD92)</f>
        <v/>
      </c>
      <c r="R104" s="2504" t="str">
        <f>IF(INPUT_OUTPUT!FE92="","",INPUT_OUTPUT!FE92)</f>
        <v/>
      </c>
      <c r="S104" s="2504" t="str">
        <f>IF(INPUT_OUTPUT!FF92="","",INPUT_OUTPUT!FF92)</f>
        <v/>
      </c>
      <c r="T104" s="2504" t="str">
        <f>IF(INPUT_OUTPUT!FG92="","",INPUT_OUTPUT!FG92)</f>
        <v/>
      </c>
      <c r="U104" s="2504" t="str">
        <f>IF(INPUT_OUTPUT!FH92="","",INPUT_OUTPUT!FH92)</f>
        <v/>
      </c>
      <c r="V104" s="2504" t="str">
        <f>IF(INPUT_OUTPUT!FI92="","",INPUT_OUTPUT!FI92)</f>
        <v/>
      </c>
      <c r="W104" s="2504" t="str">
        <f>IF(INPUT_OUTPUT!FJ92="","",INPUT_OUTPUT!FJ92)</f>
        <v/>
      </c>
      <c r="X104" s="2504" t="str">
        <f>IF(INPUT_OUTPUT!FK92="","",INPUT_OUTPUT!FK92)</f>
        <v/>
      </c>
      <c r="Y104" s="2504" t="str">
        <f>IF(INPUT_OUTPUT!FL92="","",INPUT_OUTPUT!FL92)</f>
        <v/>
      </c>
      <c r="Z104" s="2504" t="str">
        <f>IF(INPUT_OUTPUT!FM92="","",INPUT_OUTPUT!FM92)</f>
        <v/>
      </c>
    </row>
    <row r="105" spans="2:26" s="2503" customFormat="1">
      <c r="B105" s="2505" t="str">
        <f>IF(INPUT_OUTPUT!C93="","",INPUT_OUTPUT!EP93)</f>
        <v/>
      </c>
      <c r="C105" s="2504" t="str">
        <f>IF(INPUT_OUTPUT!EP93="","",INPUT_OUTPUT!EP93)</f>
        <v/>
      </c>
      <c r="D105" s="2504" t="str">
        <f>IF(INPUT_OUTPUT!EQ93="","",INPUT_OUTPUT!EQ93)</f>
        <v/>
      </c>
      <c r="E105" s="2504" t="str">
        <f>IF(INPUT_OUTPUT!ER93="","",INPUT_OUTPUT!ER93)</f>
        <v/>
      </c>
      <c r="F105" s="2504" t="str">
        <f>IF(INPUT_OUTPUT!ES93="","",INPUT_OUTPUT!ES93)</f>
        <v/>
      </c>
      <c r="G105" s="2504" t="str">
        <f>IF(INPUT_OUTPUT!ET93="","",INPUT_OUTPUT!ET93)</f>
        <v/>
      </c>
      <c r="H105" s="2504" t="str">
        <f>IF(INPUT_OUTPUT!EU93="","",INPUT_OUTPUT!EU93)</f>
        <v/>
      </c>
      <c r="I105" s="2504" t="str">
        <f>IF(INPUT_OUTPUT!EV93="","",INPUT_OUTPUT!EV93)</f>
        <v/>
      </c>
      <c r="J105" s="2504" t="str">
        <f>IF(INPUT_OUTPUT!EW93="","",INPUT_OUTPUT!EW93)</f>
        <v/>
      </c>
      <c r="K105" s="2504" t="str">
        <f>IF(INPUT_OUTPUT!EX93="","",INPUT_OUTPUT!EX93)</f>
        <v/>
      </c>
      <c r="L105" s="2504" t="str">
        <f>IF(INPUT_OUTPUT!EY93="","",INPUT_OUTPUT!EY93)</f>
        <v/>
      </c>
      <c r="M105" s="2504" t="str">
        <f>IF(INPUT_OUTPUT!EZ93="","",INPUT_OUTPUT!EZ93)</f>
        <v/>
      </c>
      <c r="N105" s="2504" t="str">
        <f>IF(INPUT_OUTPUT!FA93="","",INPUT_OUTPUT!FA93)</f>
        <v/>
      </c>
      <c r="O105" s="2504" t="str">
        <f>IF(INPUT_OUTPUT!FB93="","",INPUT_OUTPUT!FB93)</f>
        <v/>
      </c>
      <c r="P105" s="2504" t="str">
        <f>IF(INPUT_OUTPUT!FC93="","",INPUT_OUTPUT!FC93)</f>
        <v/>
      </c>
      <c r="Q105" s="2504" t="str">
        <f>IF(INPUT_OUTPUT!FD93="","",INPUT_OUTPUT!FD93)</f>
        <v/>
      </c>
      <c r="R105" s="2504" t="str">
        <f>IF(INPUT_OUTPUT!FE93="","",INPUT_OUTPUT!FE93)</f>
        <v/>
      </c>
      <c r="S105" s="2504" t="str">
        <f>IF(INPUT_OUTPUT!FF93="","",INPUT_OUTPUT!FF93)</f>
        <v/>
      </c>
      <c r="T105" s="2504" t="str">
        <f>IF(INPUT_OUTPUT!FG93="","",INPUT_OUTPUT!FG93)</f>
        <v/>
      </c>
      <c r="U105" s="2504" t="str">
        <f>IF(INPUT_OUTPUT!FH93="","",INPUT_OUTPUT!FH93)</f>
        <v/>
      </c>
      <c r="V105" s="2504" t="str">
        <f>IF(INPUT_OUTPUT!FI93="","",INPUT_OUTPUT!FI93)</f>
        <v/>
      </c>
      <c r="W105" s="2504" t="str">
        <f>IF(INPUT_OUTPUT!FJ93="","",INPUT_OUTPUT!FJ93)</f>
        <v/>
      </c>
      <c r="X105" s="2504" t="str">
        <f>IF(INPUT_OUTPUT!FK93="","",INPUT_OUTPUT!FK93)</f>
        <v/>
      </c>
      <c r="Y105" s="2504" t="str">
        <f>IF(INPUT_OUTPUT!FL93="","",INPUT_OUTPUT!FL93)</f>
        <v/>
      </c>
      <c r="Z105" s="2504" t="str">
        <f>IF(INPUT_OUTPUT!FM93="","",INPUT_OUTPUT!FM93)</f>
        <v/>
      </c>
    </row>
    <row r="106" spans="2:26" s="2503" customFormat="1">
      <c r="B106" s="2505" t="str">
        <f>IF(INPUT_OUTPUT!C94="","",INPUT_OUTPUT!EP94)</f>
        <v/>
      </c>
      <c r="C106" s="2504" t="str">
        <f>IF(INPUT_OUTPUT!EP94="","",INPUT_OUTPUT!EP94)</f>
        <v/>
      </c>
      <c r="D106" s="2504" t="str">
        <f>IF(INPUT_OUTPUT!EQ94="","",INPUT_OUTPUT!EQ94)</f>
        <v/>
      </c>
      <c r="E106" s="2504" t="str">
        <f>IF(INPUT_OUTPUT!ER94="","",INPUT_OUTPUT!ER94)</f>
        <v/>
      </c>
      <c r="F106" s="2504" t="str">
        <f>IF(INPUT_OUTPUT!ES94="","",INPUT_OUTPUT!ES94)</f>
        <v/>
      </c>
      <c r="G106" s="2504" t="str">
        <f>IF(INPUT_OUTPUT!ET94="","",INPUT_OUTPUT!ET94)</f>
        <v/>
      </c>
      <c r="H106" s="2504" t="str">
        <f>IF(INPUT_OUTPUT!EU94="","",INPUT_OUTPUT!EU94)</f>
        <v/>
      </c>
      <c r="I106" s="2504" t="str">
        <f>IF(INPUT_OUTPUT!EV94="","",INPUT_OUTPUT!EV94)</f>
        <v/>
      </c>
      <c r="J106" s="2504" t="str">
        <f>IF(INPUT_OUTPUT!EW94="","",INPUT_OUTPUT!EW94)</f>
        <v/>
      </c>
      <c r="K106" s="2504" t="str">
        <f>IF(INPUT_OUTPUT!EX94="","",INPUT_OUTPUT!EX94)</f>
        <v/>
      </c>
      <c r="L106" s="2504" t="str">
        <f>IF(INPUT_OUTPUT!EY94="","",INPUT_OUTPUT!EY94)</f>
        <v/>
      </c>
      <c r="M106" s="2504" t="str">
        <f>IF(INPUT_OUTPUT!EZ94="","",INPUT_OUTPUT!EZ94)</f>
        <v/>
      </c>
      <c r="N106" s="2504" t="str">
        <f>IF(INPUT_OUTPUT!FA94="","",INPUT_OUTPUT!FA94)</f>
        <v/>
      </c>
      <c r="O106" s="2504" t="str">
        <f>IF(INPUT_OUTPUT!FB94="","",INPUT_OUTPUT!FB94)</f>
        <v/>
      </c>
      <c r="P106" s="2504" t="str">
        <f>IF(INPUT_OUTPUT!FC94="","",INPUT_OUTPUT!FC94)</f>
        <v/>
      </c>
      <c r="Q106" s="2504" t="str">
        <f>IF(INPUT_OUTPUT!FD94="","",INPUT_OUTPUT!FD94)</f>
        <v/>
      </c>
      <c r="R106" s="2504" t="str">
        <f>IF(INPUT_OUTPUT!FE94="","",INPUT_OUTPUT!FE94)</f>
        <v/>
      </c>
      <c r="S106" s="2504" t="str">
        <f>IF(INPUT_OUTPUT!FF94="","",INPUT_OUTPUT!FF94)</f>
        <v/>
      </c>
      <c r="T106" s="2504" t="str">
        <f>IF(INPUT_OUTPUT!FG94="","",INPUT_OUTPUT!FG94)</f>
        <v/>
      </c>
      <c r="U106" s="2504" t="str">
        <f>IF(INPUT_OUTPUT!FH94="","",INPUT_OUTPUT!FH94)</f>
        <v/>
      </c>
      <c r="V106" s="2504" t="str">
        <f>IF(INPUT_OUTPUT!FI94="","",INPUT_OUTPUT!FI94)</f>
        <v/>
      </c>
      <c r="W106" s="2504" t="str">
        <f>IF(INPUT_OUTPUT!FJ94="","",INPUT_OUTPUT!FJ94)</f>
        <v/>
      </c>
      <c r="X106" s="2504" t="str">
        <f>IF(INPUT_OUTPUT!FK94="","",INPUT_OUTPUT!FK94)</f>
        <v/>
      </c>
      <c r="Y106" s="2504" t="str">
        <f>IF(INPUT_OUTPUT!FL94="","",INPUT_OUTPUT!FL94)</f>
        <v/>
      </c>
      <c r="Z106" s="2504" t="str">
        <f>IF(INPUT_OUTPUT!FM94="","",INPUT_OUTPUT!FM94)</f>
        <v/>
      </c>
    </row>
    <row r="107" spans="2:26" s="2503" customFormat="1">
      <c r="B107" s="2505" t="str">
        <f>IF(INPUT_OUTPUT!C95="","",INPUT_OUTPUT!EP95)</f>
        <v/>
      </c>
      <c r="C107" s="2504" t="str">
        <f>IF(INPUT_OUTPUT!EP95="","",INPUT_OUTPUT!EP95)</f>
        <v/>
      </c>
      <c r="D107" s="2504" t="str">
        <f>IF(INPUT_OUTPUT!EQ95="","",INPUT_OUTPUT!EQ95)</f>
        <v/>
      </c>
      <c r="E107" s="2504" t="str">
        <f>IF(INPUT_OUTPUT!ER95="","",INPUT_OUTPUT!ER95)</f>
        <v/>
      </c>
      <c r="F107" s="2504" t="str">
        <f>IF(INPUT_OUTPUT!ES95="","",INPUT_OUTPUT!ES95)</f>
        <v/>
      </c>
      <c r="G107" s="2504" t="str">
        <f>IF(INPUT_OUTPUT!ET95="","",INPUT_OUTPUT!ET95)</f>
        <v/>
      </c>
      <c r="H107" s="2504" t="str">
        <f>IF(INPUT_OUTPUT!EU95="","",INPUT_OUTPUT!EU95)</f>
        <v/>
      </c>
      <c r="I107" s="2504" t="str">
        <f>IF(INPUT_OUTPUT!EV95="","",INPUT_OUTPUT!EV95)</f>
        <v/>
      </c>
      <c r="J107" s="2504" t="str">
        <f>IF(INPUT_OUTPUT!EW95="","",INPUT_OUTPUT!EW95)</f>
        <v/>
      </c>
      <c r="K107" s="2504" t="str">
        <f>IF(INPUT_OUTPUT!EX95="","",INPUT_OUTPUT!EX95)</f>
        <v/>
      </c>
      <c r="L107" s="2504" t="str">
        <f>IF(INPUT_OUTPUT!EY95="","",INPUT_OUTPUT!EY95)</f>
        <v/>
      </c>
      <c r="M107" s="2504" t="str">
        <f>IF(INPUT_OUTPUT!EZ95="","",INPUT_OUTPUT!EZ95)</f>
        <v/>
      </c>
      <c r="N107" s="2504" t="str">
        <f>IF(INPUT_OUTPUT!FA95="","",INPUT_OUTPUT!FA95)</f>
        <v/>
      </c>
      <c r="O107" s="2504" t="str">
        <f>IF(INPUT_OUTPUT!FB95="","",INPUT_OUTPUT!FB95)</f>
        <v/>
      </c>
      <c r="P107" s="2504" t="str">
        <f>IF(INPUT_OUTPUT!FC95="","",INPUT_OUTPUT!FC95)</f>
        <v/>
      </c>
      <c r="Q107" s="2504" t="str">
        <f>IF(INPUT_OUTPUT!FD95="","",INPUT_OUTPUT!FD95)</f>
        <v/>
      </c>
      <c r="R107" s="2504" t="str">
        <f>IF(INPUT_OUTPUT!FE95="","",INPUT_OUTPUT!FE95)</f>
        <v/>
      </c>
      <c r="S107" s="2504" t="str">
        <f>IF(INPUT_OUTPUT!FF95="","",INPUT_OUTPUT!FF95)</f>
        <v/>
      </c>
      <c r="T107" s="2504" t="str">
        <f>IF(INPUT_OUTPUT!FG95="","",INPUT_OUTPUT!FG95)</f>
        <v/>
      </c>
      <c r="U107" s="2504" t="str">
        <f>IF(INPUT_OUTPUT!FH95="","",INPUT_OUTPUT!FH95)</f>
        <v/>
      </c>
      <c r="V107" s="2504" t="str">
        <f>IF(INPUT_OUTPUT!FI95="","",INPUT_OUTPUT!FI95)</f>
        <v/>
      </c>
      <c r="W107" s="2504" t="str">
        <f>IF(INPUT_OUTPUT!FJ95="","",INPUT_OUTPUT!FJ95)</f>
        <v/>
      </c>
      <c r="X107" s="2504" t="str">
        <f>IF(INPUT_OUTPUT!FK95="","",INPUT_OUTPUT!FK95)</f>
        <v/>
      </c>
      <c r="Y107" s="2504" t="str">
        <f>IF(INPUT_OUTPUT!FL95="","",INPUT_OUTPUT!FL95)</f>
        <v/>
      </c>
      <c r="Z107" s="2504" t="str">
        <f>IF(INPUT_OUTPUT!FM95="","",INPUT_OUTPUT!FM95)</f>
        <v/>
      </c>
    </row>
    <row r="108" spans="2:26" s="2503" customFormat="1">
      <c r="B108" s="2505" t="str">
        <f>IF(INPUT_OUTPUT!C96="","",INPUT_OUTPUT!EP96)</f>
        <v/>
      </c>
      <c r="C108" s="2504" t="str">
        <f>IF(INPUT_OUTPUT!EP96="","",INPUT_OUTPUT!EP96)</f>
        <v/>
      </c>
      <c r="D108" s="2504" t="str">
        <f>IF(INPUT_OUTPUT!EQ96="","",INPUT_OUTPUT!EQ96)</f>
        <v/>
      </c>
      <c r="E108" s="2504" t="str">
        <f>IF(INPUT_OUTPUT!ER96="","",INPUT_OUTPUT!ER96)</f>
        <v/>
      </c>
      <c r="F108" s="2504" t="str">
        <f>IF(INPUT_OUTPUT!ES96="","",INPUT_OUTPUT!ES96)</f>
        <v/>
      </c>
      <c r="G108" s="2504" t="str">
        <f>IF(INPUT_OUTPUT!ET96="","",INPUT_OUTPUT!ET96)</f>
        <v/>
      </c>
      <c r="H108" s="2504" t="str">
        <f>IF(INPUT_OUTPUT!EU96="","",INPUT_OUTPUT!EU96)</f>
        <v/>
      </c>
      <c r="I108" s="2504" t="str">
        <f>IF(INPUT_OUTPUT!EV96="","",INPUT_OUTPUT!EV96)</f>
        <v/>
      </c>
      <c r="J108" s="2504" t="str">
        <f>IF(INPUT_OUTPUT!EW96="","",INPUT_OUTPUT!EW96)</f>
        <v/>
      </c>
      <c r="K108" s="2504" t="str">
        <f>IF(INPUT_OUTPUT!EX96="","",INPUT_OUTPUT!EX96)</f>
        <v/>
      </c>
      <c r="L108" s="2504" t="str">
        <f>IF(INPUT_OUTPUT!EY96="","",INPUT_OUTPUT!EY96)</f>
        <v/>
      </c>
      <c r="M108" s="2504" t="str">
        <f>IF(INPUT_OUTPUT!EZ96="","",INPUT_OUTPUT!EZ96)</f>
        <v/>
      </c>
      <c r="N108" s="2504" t="str">
        <f>IF(INPUT_OUTPUT!FA96="","",INPUT_OUTPUT!FA96)</f>
        <v/>
      </c>
      <c r="O108" s="2504" t="str">
        <f>IF(INPUT_OUTPUT!FB96="","",INPUT_OUTPUT!FB96)</f>
        <v/>
      </c>
      <c r="P108" s="2504" t="str">
        <f>IF(INPUT_OUTPUT!FC96="","",INPUT_OUTPUT!FC96)</f>
        <v/>
      </c>
      <c r="Q108" s="2504" t="str">
        <f>IF(INPUT_OUTPUT!FD96="","",INPUT_OUTPUT!FD96)</f>
        <v/>
      </c>
      <c r="R108" s="2504" t="str">
        <f>IF(INPUT_OUTPUT!FE96="","",INPUT_OUTPUT!FE96)</f>
        <v/>
      </c>
      <c r="S108" s="2504" t="str">
        <f>IF(INPUT_OUTPUT!FF96="","",INPUT_OUTPUT!FF96)</f>
        <v/>
      </c>
      <c r="T108" s="2504" t="str">
        <f>IF(INPUT_OUTPUT!FG96="","",INPUT_OUTPUT!FG96)</f>
        <v/>
      </c>
      <c r="U108" s="2504" t="str">
        <f>IF(INPUT_OUTPUT!FH96="","",INPUT_OUTPUT!FH96)</f>
        <v/>
      </c>
      <c r="V108" s="2504" t="str">
        <f>IF(INPUT_OUTPUT!FI96="","",INPUT_OUTPUT!FI96)</f>
        <v/>
      </c>
      <c r="W108" s="2504" t="str">
        <f>IF(INPUT_OUTPUT!FJ96="","",INPUT_OUTPUT!FJ96)</f>
        <v/>
      </c>
      <c r="X108" s="2504" t="str">
        <f>IF(INPUT_OUTPUT!FK96="","",INPUT_OUTPUT!FK96)</f>
        <v/>
      </c>
      <c r="Y108" s="2504" t="str">
        <f>IF(INPUT_OUTPUT!FL96="","",INPUT_OUTPUT!FL96)</f>
        <v/>
      </c>
      <c r="Z108" s="2504" t="str">
        <f>IF(INPUT_OUTPUT!FM96="","",INPUT_OUTPUT!FM96)</f>
        <v/>
      </c>
    </row>
    <row r="109" spans="2:26" s="2503" customFormat="1">
      <c r="B109" s="2505" t="str">
        <f>IF(INPUT_OUTPUT!C97="","",INPUT_OUTPUT!EP97)</f>
        <v/>
      </c>
      <c r="C109" s="2504" t="str">
        <f>IF(INPUT_OUTPUT!EP97="","",INPUT_OUTPUT!EP97)</f>
        <v/>
      </c>
      <c r="D109" s="2504" t="str">
        <f>IF(INPUT_OUTPUT!EQ97="","",INPUT_OUTPUT!EQ97)</f>
        <v/>
      </c>
      <c r="E109" s="2504" t="str">
        <f>IF(INPUT_OUTPUT!ER97="","",INPUT_OUTPUT!ER97)</f>
        <v/>
      </c>
      <c r="F109" s="2504" t="str">
        <f>IF(INPUT_OUTPUT!ES97="","",INPUT_OUTPUT!ES97)</f>
        <v/>
      </c>
      <c r="G109" s="2504" t="str">
        <f>IF(INPUT_OUTPUT!ET97="","",INPUT_OUTPUT!ET97)</f>
        <v/>
      </c>
      <c r="H109" s="2504" t="str">
        <f>IF(INPUT_OUTPUT!EU97="","",INPUT_OUTPUT!EU97)</f>
        <v/>
      </c>
      <c r="I109" s="2504" t="str">
        <f>IF(INPUT_OUTPUT!EV97="","",INPUT_OUTPUT!EV97)</f>
        <v/>
      </c>
      <c r="J109" s="2504" t="str">
        <f>IF(INPUT_OUTPUT!EW97="","",INPUT_OUTPUT!EW97)</f>
        <v/>
      </c>
      <c r="K109" s="2504" t="str">
        <f>IF(INPUT_OUTPUT!EX97="","",INPUT_OUTPUT!EX97)</f>
        <v/>
      </c>
      <c r="L109" s="2504" t="str">
        <f>IF(INPUT_OUTPUT!EY97="","",INPUT_OUTPUT!EY97)</f>
        <v/>
      </c>
      <c r="M109" s="2504" t="str">
        <f>IF(INPUT_OUTPUT!EZ97="","",INPUT_OUTPUT!EZ97)</f>
        <v/>
      </c>
      <c r="N109" s="2504" t="str">
        <f>IF(INPUT_OUTPUT!FA97="","",INPUT_OUTPUT!FA97)</f>
        <v/>
      </c>
      <c r="O109" s="2504" t="str">
        <f>IF(INPUT_OUTPUT!FB97="","",INPUT_OUTPUT!FB97)</f>
        <v/>
      </c>
      <c r="P109" s="2504" t="str">
        <f>IF(INPUT_OUTPUT!FC97="","",INPUT_OUTPUT!FC97)</f>
        <v/>
      </c>
      <c r="Q109" s="2504" t="str">
        <f>IF(INPUT_OUTPUT!FD97="","",INPUT_OUTPUT!FD97)</f>
        <v/>
      </c>
      <c r="R109" s="2504" t="str">
        <f>IF(INPUT_OUTPUT!FE97="","",INPUT_OUTPUT!FE97)</f>
        <v/>
      </c>
      <c r="S109" s="2504" t="str">
        <f>IF(INPUT_OUTPUT!FF97="","",INPUT_OUTPUT!FF97)</f>
        <v/>
      </c>
      <c r="T109" s="2504" t="str">
        <f>IF(INPUT_OUTPUT!FG97="","",INPUT_OUTPUT!FG97)</f>
        <v/>
      </c>
      <c r="U109" s="2504" t="str">
        <f>IF(INPUT_OUTPUT!FH97="","",INPUT_OUTPUT!FH97)</f>
        <v/>
      </c>
      <c r="V109" s="2504" t="str">
        <f>IF(INPUT_OUTPUT!FI97="","",INPUT_OUTPUT!FI97)</f>
        <v/>
      </c>
      <c r="W109" s="2504" t="str">
        <f>IF(INPUT_OUTPUT!FJ97="","",INPUT_OUTPUT!FJ97)</f>
        <v/>
      </c>
      <c r="X109" s="2504" t="str">
        <f>IF(INPUT_OUTPUT!FK97="","",INPUT_OUTPUT!FK97)</f>
        <v/>
      </c>
      <c r="Y109" s="2504" t="str">
        <f>IF(INPUT_OUTPUT!FL97="","",INPUT_OUTPUT!FL97)</f>
        <v/>
      </c>
      <c r="Z109" s="2504" t="str">
        <f>IF(INPUT_OUTPUT!FM97="","",INPUT_OUTPUT!FM97)</f>
        <v/>
      </c>
    </row>
    <row r="110" spans="2:26" s="2503" customFormat="1">
      <c r="B110" s="2505" t="str">
        <f>IF(INPUT_OUTPUT!C98="","",INPUT_OUTPUT!EP98)</f>
        <v/>
      </c>
      <c r="C110" s="2504" t="str">
        <f>IF(INPUT_OUTPUT!EP98="","",INPUT_OUTPUT!EP98)</f>
        <v/>
      </c>
      <c r="D110" s="2504" t="str">
        <f>IF(INPUT_OUTPUT!EQ98="","",INPUT_OUTPUT!EQ98)</f>
        <v/>
      </c>
      <c r="E110" s="2504" t="str">
        <f>IF(INPUT_OUTPUT!ER98="","",INPUT_OUTPUT!ER98)</f>
        <v/>
      </c>
      <c r="F110" s="2504" t="str">
        <f>IF(INPUT_OUTPUT!ES98="","",INPUT_OUTPUT!ES98)</f>
        <v/>
      </c>
      <c r="G110" s="2504" t="str">
        <f>IF(INPUT_OUTPUT!ET98="","",INPUT_OUTPUT!ET98)</f>
        <v/>
      </c>
      <c r="H110" s="2504" t="str">
        <f>IF(INPUT_OUTPUT!EU98="","",INPUT_OUTPUT!EU98)</f>
        <v/>
      </c>
      <c r="I110" s="2504" t="str">
        <f>IF(INPUT_OUTPUT!EV98="","",INPUT_OUTPUT!EV98)</f>
        <v/>
      </c>
      <c r="J110" s="2504" t="str">
        <f>IF(INPUT_OUTPUT!EW98="","",INPUT_OUTPUT!EW98)</f>
        <v/>
      </c>
      <c r="K110" s="2504" t="str">
        <f>IF(INPUT_OUTPUT!EX98="","",INPUT_OUTPUT!EX98)</f>
        <v/>
      </c>
      <c r="L110" s="2504" t="str">
        <f>IF(INPUT_OUTPUT!EY98="","",INPUT_OUTPUT!EY98)</f>
        <v/>
      </c>
      <c r="M110" s="2504" t="str">
        <f>IF(INPUT_OUTPUT!EZ98="","",INPUT_OUTPUT!EZ98)</f>
        <v/>
      </c>
      <c r="N110" s="2504" t="str">
        <f>IF(INPUT_OUTPUT!FA98="","",INPUT_OUTPUT!FA98)</f>
        <v/>
      </c>
      <c r="O110" s="2504" t="str">
        <f>IF(INPUT_OUTPUT!FB98="","",INPUT_OUTPUT!FB98)</f>
        <v/>
      </c>
      <c r="P110" s="2504" t="str">
        <f>IF(INPUT_OUTPUT!FC98="","",INPUT_OUTPUT!FC98)</f>
        <v/>
      </c>
      <c r="Q110" s="2504" t="str">
        <f>IF(INPUT_OUTPUT!FD98="","",INPUT_OUTPUT!FD98)</f>
        <v/>
      </c>
      <c r="R110" s="2504" t="str">
        <f>IF(INPUT_OUTPUT!FE98="","",INPUT_OUTPUT!FE98)</f>
        <v/>
      </c>
      <c r="S110" s="2504" t="str">
        <f>IF(INPUT_OUTPUT!FF98="","",INPUT_OUTPUT!FF98)</f>
        <v/>
      </c>
      <c r="T110" s="2504" t="str">
        <f>IF(INPUT_OUTPUT!FG98="","",INPUT_OUTPUT!FG98)</f>
        <v/>
      </c>
      <c r="U110" s="2504" t="str">
        <f>IF(INPUT_OUTPUT!FH98="","",INPUT_OUTPUT!FH98)</f>
        <v/>
      </c>
      <c r="V110" s="2504" t="str">
        <f>IF(INPUT_OUTPUT!FI98="","",INPUT_OUTPUT!FI98)</f>
        <v/>
      </c>
      <c r="W110" s="2504" t="str">
        <f>IF(INPUT_OUTPUT!FJ98="","",INPUT_OUTPUT!FJ98)</f>
        <v/>
      </c>
      <c r="X110" s="2504" t="str">
        <f>IF(INPUT_OUTPUT!FK98="","",INPUT_OUTPUT!FK98)</f>
        <v/>
      </c>
      <c r="Y110" s="2504" t="str">
        <f>IF(INPUT_OUTPUT!FL98="","",INPUT_OUTPUT!FL98)</f>
        <v/>
      </c>
      <c r="Z110" s="2504" t="str">
        <f>IF(INPUT_OUTPUT!FM98="","",INPUT_OUTPUT!FM98)</f>
        <v/>
      </c>
    </row>
    <row r="111" spans="2:26" s="2503" customFormat="1">
      <c r="B111" s="2505" t="str">
        <f>IF(INPUT_OUTPUT!C99="","",INPUT_OUTPUT!EP99)</f>
        <v/>
      </c>
      <c r="C111" s="2504" t="str">
        <f>IF(INPUT_OUTPUT!EP99="","",INPUT_OUTPUT!EP99)</f>
        <v/>
      </c>
      <c r="D111" s="2504" t="str">
        <f>IF(INPUT_OUTPUT!EQ99="","",INPUT_OUTPUT!EQ99)</f>
        <v/>
      </c>
      <c r="E111" s="2504" t="str">
        <f>IF(INPUT_OUTPUT!ER99="","",INPUT_OUTPUT!ER99)</f>
        <v/>
      </c>
      <c r="F111" s="2504" t="str">
        <f>IF(INPUT_OUTPUT!ES99="","",INPUT_OUTPUT!ES99)</f>
        <v/>
      </c>
      <c r="G111" s="2504" t="str">
        <f>IF(INPUT_OUTPUT!ET99="","",INPUT_OUTPUT!ET99)</f>
        <v/>
      </c>
      <c r="H111" s="2504" t="str">
        <f>IF(INPUT_OUTPUT!EU99="","",INPUT_OUTPUT!EU99)</f>
        <v/>
      </c>
      <c r="I111" s="2504" t="str">
        <f>IF(INPUT_OUTPUT!EV99="","",INPUT_OUTPUT!EV99)</f>
        <v/>
      </c>
      <c r="J111" s="2504" t="str">
        <f>IF(INPUT_OUTPUT!EW99="","",INPUT_OUTPUT!EW99)</f>
        <v/>
      </c>
      <c r="K111" s="2504" t="str">
        <f>IF(INPUT_OUTPUT!EX99="","",INPUT_OUTPUT!EX99)</f>
        <v/>
      </c>
      <c r="L111" s="2504" t="str">
        <f>IF(INPUT_OUTPUT!EY99="","",INPUT_OUTPUT!EY99)</f>
        <v/>
      </c>
      <c r="M111" s="2504" t="str">
        <f>IF(INPUT_OUTPUT!EZ99="","",INPUT_OUTPUT!EZ99)</f>
        <v/>
      </c>
      <c r="N111" s="2504" t="str">
        <f>IF(INPUT_OUTPUT!FA99="","",INPUT_OUTPUT!FA99)</f>
        <v/>
      </c>
      <c r="O111" s="2504" t="str">
        <f>IF(INPUT_OUTPUT!FB99="","",INPUT_OUTPUT!FB99)</f>
        <v/>
      </c>
      <c r="P111" s="2504" t="str">
        <f>IF(INPUT_OUTPUT!FC99="","",INPUT_OUTPUT!FC99)</f>
        <v/>
      </c>
      <c r="Q111" s="2504" t="str">
        <f>IF(INPUT_OUTPUT!FD99="","",INPUT_OUTPUT!FD99)</f>
        <v/>
      </c>
      <c r="R111" s="2504" t="str">
        <f>IF(INPUT_OUTPUT!FE99="","",INPUT_OUTPUT!FE99)</f>
        <v/>
      </c>
      <c r="S111" s="2504" t="str">
        <f>IF(INPUT_OUTPUT!FF99="","",INPUT_OUTPUT!FF99)</f>
        <v/>
      </c>
      <c r="T111" s="2504" t="str">
        <f>IF(INPUT_OUTPUT!FG99="","",INPUT_OUTPUT!FG99)</f>
        <v/>
      </c>
      <c r="U111" s="2504" t="str">
        <f>IF(INPUT_OUTPUT!FH99="","",INPUT_OUTPUT!FH99)</f>
        <v/>
      </c>
      <c r="V111" s="2504" t="str">
        <f>IF(INPUT_OUTPUT!FI99="","",INPUT_OUTPUT!FI99)</f>
        <v/>
      </c>
      <c r="W111" s="2504" t="str">
        <f>IF(INPUT_OUTPUT!FJ99="","",INPUT_OUTPUT!FJ99)</f>
        <v/>
      </c>
      <c r="X111" s="2504" t="str">
        <f>IF(INPUT_OUTPUT!FK99="","",INPUT_OUTPUT!FK99)</f>
        <v/>
      </c>
      <c r="Y111" s="2504" t="str">
        <f>IF(INPUT_OUTPUT!FL99="","",INPUT_OUTPUT!FL99)</f>
        <v/>
      </c>
      <c r="Z111" s="2504" t="str">
        <f>IF(INPUT_OUTPUT!FM99="","",INPUT_OUTPUT!FM99)</f>
        <v/>
      </c>
    </row>
    <row r="112" spans="2:26" s="2503" customFormat="1">
      <c r="B112" s="2505" t="str">
        <f>IF(INPUT_OUTPUT!C100="","",INPUT_OUTPUT!EP100)</f>
        <v/>
      </c>
      <c r="C112" s="2504" t="str">
        <f>IF(INPUT_OUTPUT!EP100="","",INPUT_OUTPUT!EP100)</f>
        <v/>
      </c>
      <c r="D112" s="2504" t="str">
        <f>IF(INPUT_OUTPUT!EQ100="","",INPUT_OUTPUT!EQ100)</f>
        <v/>
      </c>
      <c r="E112" s="2504" t="str">
        <f>IF(INPUT_OUTPUT!ER100="","",INPUT_OUTPUT!ER100)</f>
        <v/>
      </c>
      <c r="F112" s="2504" t="str">
        <f>IF(INPUT_OUTPUT!ES100="","",INPUT_OUTPUT!ES100)</f>
        <v/>
      </c>
      <c r="G112" s="2504" t="str">
        <f>IF(INPUT_OUTPUT!ET100="","",INPUT_OUTPUT!ET100)</f>
        <v/>
      </c>
      <c r="H112" s="2504" t="str">
        <f>IF(INPUT_OUTPUT!EU100="","",INPUT_OUTPUT!EU100)</f>
        <v/>
      </c>
      <c r="I112" s="2504" t="str">
        <f>IF(INPUT_OUTPUT!EV100="","",INPUT_OUTPUT!EV100)</f>
        <v/>
      </c>
      <c r="J112" s="2504" t="str">
        <f>IF(INPUT_OUTPUT!EW100="","",INPUT_OUTPUT!EW100)</f>
        <v/>
      </c>
      <c r="K112" s="2504" t="str">
        <f>IF(INPUT_OUTPUT!EX100="","",INPUT_OUTPUT!EX100)</f>
        <v/>
      </c>
      <c r="L112" s="2504" t="str">
        <f>IF(INPUT_OUTPUT!EY100="","",INPUT_OUTPUT!EY100)</f>
        <v/>
      </c>
      <c r="M112" s="2504" t="str">
        <f>IF(INPUT_OUTPUT!EZ100="","",INPUT_OUTPUT!EZ100)</f>
        <v/>
      </c>
      <c r="N112" s="2504" t="str">
        <f>IF(INPUT_OUTPUT!FA100="","",INPUT_OUTPUT!FA100)</f>
        <v/>
      </c>
      <c r="O112" s="2504" t="str">
        <f>IF(INPUT_OUTPUT!FB100="","",INPUT_OUTPUT!FB100)</f>
        <v/>
      </c>
      <c r="P112" s="2504" t="str">
        <f>IF(INPUT_OUTPUT!FC100="","",INPUT_OUTPUT!FC100)</f>
        <v/>
      </c>
      <c r="Q112" s="2504" t="str">
        <f>IF(INPUT_OUTPUT!FD100="","",INPUT_OUTPUT!FD100)</f>
        <v/>
      </c>
      <c r="R112" s="2504" t="str">
        <f>IF(INPUT_OUTPUT!FE100="","",INPUT_OUTPUT!FE100)</f>
        <v/>
      </c>
      <c r="S112" s="2504" t="str">
        <f>IF(INPUT_OUTPUT!FF100="","",INPUT_OUTPUT!FF100)</f>
        <v/>
      </c>
      <c r="T112" s="2504" t="str">
        <f>IF(INPUT_OUTPUT!FG100="","",INPUT_OUTPUT!FG100)</f>
        <v/>
      </c>
      <c r="U112" s="2504" t="str">
        <f>IF(INPUT_OUTPUT!FH100="","",INPUT_OUTPUT!FH100)</f>
        <v/>
      </c>
      <c r="V112" s="2504" t="str">
        <f>IF(INPUT_OUTPUT!FI100="","",INPUT_OUTPUT!FI100)</f>
        <v/>
      </c>
      <c r="W112" s="2504" t="str">
        <f>IF(INPUT_OUTPUT!FJ100="","",INPUT_OUTPUT!FJ100)</f>
        <v/>
      </c>
      <c r="X112" s="2504" t="str">
        <f>IF(INPUT_OUTPUT!FK100="","",INPUT_OUTPUT!FK100)</f>
        <v/>
      </c>
      <c r="Y112" s="2504" t="str">
        <f>IF(INPUT_OUTPUT!FL100="","",INPUT_OUTPUT!FL100)</f>
        <v/>
      </c>
      <c r="Z112" s="2504" t="str">
        <f>IF(INPUT_OUTPUT!FM100="","",INPUT_OUTPUT!FM100)</f>
        <v/>
      </c>
    </row>
    <row r="113" spans="2:26" s="2503" customFormat="1">
      <c r="B113" s="2505" t="str">
        <f>IF(INPUT_OUTPUT!C101="","",INPUT_OUTPUT!EP101)</f>
        <v/>
      </c>
      <c r="C113" s="2504" t="str">
        <f>IF(INPUT_OUTPUT!EP101="","",INPUT_OUTPUT!EP101)</f>
        <v/>
      </c>
      <c r="D113" s="2504" t="str">
        <f>IF(INPUT_OUTPUT!EQ101="","",INPUT_OUTPUT!EQ101)</f>
        <v/>
      </c>
      <c r="E113" s="2504" t="str">
        <f>IF(INPUT_OUTPUT!ER101="","",INPUT_OUTPUT!ER101)</f>
        <v/>
      </c>
      <c r="F113" s="2504" t="str">
        <f>IF(INPUT_OUTPUT!ES101="","",INPUT_OUTPUT!ES101)</f>
        <v/>
      </c>
      <c r="G113" s="2504" t="str">
        <f>IF(INPUT_OUTPUT!ET101="","",INPUT_OUTPUT!ET101)</f>
        <v/>
      </c>
      <c r="H113" s="2504" t="str">
        <f>IF(INPUT_OUTPUT!EU101="","",INPUT_OUTPUT!EU101)</f>
        <v/>
      </c>
      <c r="I113" s="2504" t="str">
        <f>IF(INPUT_OUTPUT!EV101="","",INPUT_OUTPUT!EV101)</f>
        <v/>
      </c>
      <c r="J113" s="2504" t="str">
        <f>IF(INPUT_OUTPUT!EW101="","",INPUT_OUTPUT!EW101)</f>
        <v/>
      </c>
      <c r="K113" s="2504" t="str">
        <f>IF(INPUT_OUTPUT!EX101="","",INPUT_OUTPUT!EX101)</f>
        <v/>
      </c>
      <c r="L113" s="2504" t="str">
        <f>IF(INPUT_OUTPUT!EY101="","",INPUT_OUTPUT!EY101)</f>
        <v/>
      </c>
      <c r="M113" s="2504" t="str">
        <f>IF(INPUT_OUTPUT!EZ101="","",INPUT_OUTPUT!EZ101)</f>
        <v/>
      </c>
      <c r="N113" s="2504" t="str">
        <f>IF(INPUT_OUTPUT!FA101="","",INPUT_OUTPUT!FA101)</f>
        <v/>
      </c>
      <c r="O113" s="2504" t="str">
        <f>IF(INPUT_OUTPUT!FB101="","",INPUT_OUTPUT!FB101)</f>
        <v/>
      </c>
      <c r="P113" s="2504" t="str">
        <f>IF(INPUT_OUTPUT!FC101="","",INPUT_OUTPUT!FC101)</f>
        <v/>
      </c>
      <c r="Q113" s="2504" t="str">
        <f>IF(INPUT_OUTPUT!FD101="","",INPUT_OUTPUT!FD101)</f>
        <v/>
      </c>
      <c r="R113" s="2504" t="str">
        <f>IF(INPUT_OUTPUT!FE101="","",INPUT_OUTPUT!FE101)</f>
        <v/>
      </c>
      <c r="S113" s="2504" t="str">
        <f>IF(INPUT_OUTPUT!FF101="","",INPUT_OUTPUT!FF101)</f>
        <v/>
      </c>
      <c r="T113" s="2504" t="str">
        <f>IF(INPUT_OUTPUT!FG101="","",INPUT_OUTPUT!FG101)</f>
        <v/>
      </c>
      <c r="U113" s="2504" t="str">
        <f>IF(INPUT_OUTPUT!FH101="","",INPUT_OUTPUT!FH101)</f>
        <v/>
      </c>
      <c r="V113" s="2504" t="str">
        <f>IF(INPUT_OUTPUT!FI101="","",INPUT_OUTPUT!FI101)</f>
        <v/>
      </c>
      <c r="W113" s="2504" t="str">
        <f>IF(INPUT_OUTPUT!FJ101="","",INPUT_OUTPUT!FJ101)</f>
        <v/>
      </c>
      <c r="X113" s="2504" t="str">
        <f>IF(INPUT_OUTPUT!FK101="","",INPUT_OUTPUT!FK101)</f>
        <v/>
      </c>
      <c r="Y113" s="2504" t="str">
        <f>IF(INPUT_OUTPUT!FL101="","",INPUT_OUTPUT!FL101)</f>
        <v/>
      </c>
      <c r="Z113" s="2504" t="str">
        <f>IF(INPUT_OUTPUT!FM101="","",INPUT_OUTPUT!FM101)</f>
        <v/>
      </c>
    </row>
    <row r="114" spans="2:26" s="2503" customFormat="1">
      <c r="B114" s="2505" t="str">
        <f>IF(INPUT_OUTPUT!C102="","",INPUT_OUTPUT!EP102)</f>
        <v/>
      </c>
      <c r="C114" s="2504" t="str">
        <f>IF(INPUT_OUTPUT!EP102="","",INPUT_OUTPUT!EP102)</f>
        <v/>
      </c>
      <c r="D114" s="2504" t="str">
        <f>IF(INPUT_OUTPUT!EQ102="","",INPUT_OUTPUT!EQ102)</f>
        <v/>
      </c>
      <c r="E114" s="2504" t="str">
        <f>IF(INPUT_OUTPUT!ER102="","",INPUT_OUTPUT!ER102)</f>
        <v/>
      </c>
      <c r="F114" s="2504" t="str">
        <f>IF(INPUT_OUTPUT!ES102="","",INPUT_OUTPUT!ES102)</f>
        <v/>
      </c>
      <c r="G114" s="2504" t="str">
        <f>IF(INPUT_OUTPUT!ET102="","",INPUT_OUTPUT!ET102)</f>
        <v/>
      </c>
      <c r="H114" s="2504" t="str">
        <f>IF(INPUT_OUTPUT!EU102="","",INPUT_OUTPUT!EU102)</f>
        <v/>
      </c>
      <c r="I114" s="2504" t="str">
        <f>IF(INPUT_OUTPUT!EV102="","",INPUT_OUTPUT!EV102)</f>
        <v/>
      </c>
      <c r="J114" s="2504" t="str">
        <f>IF(INPUT_OUTPUT!EW102="","",INPUT_OUTPUT!EW102)</f>
        <v/>
      </c>
      <c r="K114" s="2504" t="str">
        <f>IF(INPUT_OUTPUT!EX102="","",INPUT_OUTPUT!EX102)</f>
        <v/>
      </c>
      <c r="L114" s="2504" t="str">
        <f>IF(INPUT_OUTPUT!EY102="","",INPUT_OUTPUT!EY102)</f>
        <v/>
      </c>
      <c r="M114" s="2504" t="str">
        <f>IF(INPUT_OUTPUT!EZ102="","",INPUT_OUTPUT!EZ102)</f>
        <v/>
      </c>
      <c r="N114" s="2504" t="str">
        <f>IF(INPUT_OUTPUT!FA102="","",INPUT_OUTPUT!FA102)</f>
        <v/>
      </c>
      <c r="O114" s="2504" t="str">
        <f>IF(INPUT_OUTPUT!FB102="","",INPUT_OUTPUT!FB102)</f>
        <v/>
      </c>
      <c r="P114" s="2504" t="str">
        <f>IF(INPUT_OUTPUT!FC102="","",INPUT_OUTPUT!FC102)</f>
        <v/>
      </c>
      <c r="Q114" s="2504" t="str">
        <f>IF(INPUT_OUTPUT!FD102="","",INPUT_OUTPUT!FD102)</f>
        <v/>
      </c>
      <c r="R114" s="2504" t="str">
        <f>IF(INPUT_OUTPUT!FE102="","",INPUT_OUTPUT!FE102)</f>
        <v/>
      </c>
      <c r="S114" s="2504" t="str">
        <f>IF(INPUT_OUTPUT!FF102="","",INPUT_OUTPUT!FF102)</f>
        <v/>
      </c>
      <c r="T114" s="2504" t="str">
        <f>IF(INPUT_OUTPUT!FG102="","",INPUT_OUTPUT!FG102)</f>
        <v/>
      </c>
      <c r="U114" s="2504" t="str">
        <f>IF(INPUT_OUTPUT!FH102="","",INPUT_OUTPUT!FH102)</f>
        <v/>
      </c>
      <c r="V114" s="2504" t="str">
        <f>IF(INPUT_OUTPUT!FI102="","",INPUT_OUTPUT!FI102)</f>
        <v/>
      </c>
      <c r="W114" s="2504" t="str">
        <f>IF(INPUT_OUTPUT!FJ102="","",INPUT_OUTPUT!FJ102)</f>
        <v/>
      </c>
      <c r="X114" s="2504" t="str">
        <f>IF(INPUT_OUTPUT!FK102="","",INPUT_OUTPUT!FK102)</f>
        <v/>
      </c>
      <c r="Y114" s="2504" t="str">
        <f>IF(INPUT_OUTPUT!FL102="","",INPUT_OUTPUT!FL102)</f>
        <v/>
      </c>
      <c r="Z114" s="2504" t="str">
        <f>IF(INPUT_OUTPUT!FM102="","",INPUT_OUTPUT!FM102)</f>
        <v/>
      </c>
    </row>
    <row r="115" spans="2:26" s="2503" customFormat="1">
      <c r="B115" s="2505" t="str">
        <f>IF(INPUT_OUTPUT!C103="","",INPUT_OUTPUT!EP103)</f>
        <v/>
      </c>
      <c r="C115" s="2504" t="str">
        <f>IF(INPUT_OUTPUT!EP103="","",INPUT_OUTPUT!EP103)</f>
        <v/>
      </c>
      <c r="D115" s="2504" t="str">
        <f>IF(INPUT_OUTPUT!EQ103="","",INPUT_OUTPUT!EQ103)</f>
        <v/>
      </c>
      <c r="E115" s="2504" t="str">
        <f>IF(INPUT_OUTPUT!ER103="","",INPUT_OUTPUT!ER103)</f>
        <v/>
      </c>
      <c r="F115" s="2504" t="str">
        <f>IF(INPUT_OUTPUT!ES103="","",INPUT_OUTPUT!ES103)</f>
        <v/>
      </c>
      <c r="G115" s="2504" t="str">
        <f>IF(INPUT_OUTPUT!ET103="","",INPUT_OUTPUT!ET103)</f>
        <v/>
      </c>
      <c r="H115" s="2504" t="str">
        <f>IF(INPUT_OUTPUT!EU103="","",INPUT_OUTPUT!EU103)</f>
        <v/>
      </c>
      <c r="I115" s="2504" t="str">
        <f>IF(INPUT_OUTPUT!EV103="","",INPUT_OUTPUT!EV103)</f>
        <v/>
      </c>
      <c r="J115" s="2504" t="str">
        <f>IF(INPUT_OUTPUT!EW103="","",INPUT_OUTPUT!EW103)</f>
        <v/>
      </c>
      <c r="K115" s="2504" t="str">
        <f>IF(INPUT_OUTPUT!EX103="","",INPUT_OUTPUT!EX103)</f>
        <v/>
      </c>
      <c r="L115" s="2504" t="str">
        <f>IF(INPUT_OUTPUT!EY103="","",INPUT_OUTPUT!EY103)</f>
        <v/>
      </c>
      <c r="M115" s="2504" t="str">
        <f>IF(INPUT_OUTPUT!EZ103="","",INPUT_OUTPUT!EZ103)</f>
        <v/>
      </c>
      <c r="N115" s="2504" t="str">
        <f>IF(INPUT_OUTPUT!FA103="","",INPUT_OUTPUT!FA103)</f>
        <v/>
      </c>
      <c r="O115" s="2504" t="str">
        <f>IF(INPUT_OUTPUT!FB103="","",INPUT_OUTPUT!FB103)</f>
        <v/>
      </c>
      <c r="P115" s="2504" t="str">
        <f>IF(INPUT_OUTPUT!FC103="","",INPUT_OUTPUT!FC103)</f>
        <v/>
      </c>
      <c r="Q115" s="2504" t="str">
        <f>IF(INPUT_OUTPUT!FD103="","",INPUT_OUTPUT!FD103)</f>
        <v/>
      </c>
      <c r="R115" s="2504" t="str">
        <f>IF(INPUT_OUTPUT!FE103="","",INPUT_OUTPUT!FE103)</f>
        <v/>
      </c>
      <c r="S115" s="2504" t="str">
        <f>IF(INPUT_OUTPUT!FF103="","",INPUT_OUTPUT!FF103)</f>
        <v/>
      </c>
      <c r="T115" s="2504" t="str">
        <f>IF(INPUT_OUTPUT!FG103="","",INPUT_OUTPUT!FG103)</f>
        <v/>
      </c>
      <c r="U115" s="2504" t="str">
        <f>IF(INPUT_OUTPUT!FH103="","",INPUT_OUTPUT!FH103)</f>
        <v/>
      </c>
      <c r="V115" s="2504" t="str">
        <f>IF(INPUT_OUTPUT!FI103="","",INPUT_OUTPUT!FI103)</f>
        <v/>
      </c>
      <c r="W115" s="2504" t="str">
        <f>IF(INPUT_OUTPUT!FJ103="","",INPUT_OUTPUT!FJ103)</f>
        <v/>
      </c>
      <c r="X115" s="2504" t="str">
        <f>IF(INPUT_OUTPUT!FK103="","",INPUT_OUTPUT!FK103)</f>
        <v/>
      </c>
      <c r="Y115" s="2504" t="str">
        <f>IF(INPUT_OUTPUT!FL103="","",INPUT_OUTPUT!FL103)</f>
        <v/>
      </c>
      <c r="Z115" s="2504" t="str">
        <f>IF(INPUT_OUTPUT!FM103="","",INPUT_OUTPUT!FM103)</f>
        <v/>
      </c>
    </row>
    <row r="116" spans="2:26" s="2503" customFormat="1">
      <c r="B116" s="2505" t="str">
        <f>IF(INPUT_OUTPUT!C104="","",INPUT_OUTPUT!EP104)</f>
        <v/>
      </c>
      <c r="C116" s="2504" t="str">
        <f>IF(INPUT_OUTPUT!EP104="","",INPUT_OUTPUT!EP104)</f>
        <v/>
      </c>
      <c r="D116" s="2504" t="str">
        <f>IF(INPUT_OUTPUT!EQ104="","",INPUT_OUTPUT!EQ104)</f>
        <v/>
      </c>
      <c r="E116" s="2504" t="str">
        <f>IF(INPUT_OUTPUT!ER104="","",INPUT_OUTPUT!ER104)</f>
        <v/>
      </c>
      <c r="F116" s="2504" t="str">
        <f>IF(INPUT_OUTPUT!ES104="","",INPUT_OUTPUT!ES104)</f>
        <v/>
      </c>
      <c r="G116" s="2504" t="str">
        <f>IF(INPUT_OUTPUT!ET104="","",INPUT_OUTPUT!ET104)</f>
        <v/>
      </c>
      <c r="H116" s="2504" t="str">
        <f>IF(INPUT_OUTPUT!EU104="","",INPUT_OUTPUT!EU104)</f>
        <v/>
      </c>
      <c r="I116" s="2504" t="str">
        <f>IF(INPUT_OUTPUT!EV104="","",INPUT_OUTPUT!EV104)</f>
        <v/>
      </c>
      <c r="J116" s="2504" t="str">
        <f>IF(INPUT_OUTPUT!EW104="","",INPUT_OUTPUT!EW104)</f>
        <v/>
      </c>
      <c r="K116" s="2504" t="str">
        <f>IF(INPUT_OUTPUT!EX104="","",INPUT_OUTPUT!EX104)</f>
        <v/>
      </c>
      <c r="L116" s="2504" t="str">
        <f>IF(INPUT_OUTPUT!EY104="","",INPUT_OUTPUT!EY104)</f>
        <v/>
      </c>
      <c r="M116" s="2504" t="str">
        <f>IF(INPUT_OUTPUT!EZ104="","",INPUT_OUTPUT!EZ104)</f>
        <v/>
      </c>
      <c r="N116" s="2504" t="str">
        <f>IF(INPUT_OUTPUT!FA104="","",INPUT_OUTPUT!FA104)</f>
        <v/>
      </c>
      <c r="O116" s="2504" t="str">
        <f>IF(INPUT_OUTPUT!FB104="","",INPUT_OUTPUT!FB104)</f>
        <v/>
      </c>
      <c r="P116" s="2504" t="str">
        <f>IF(INPUT_OUTPUT!FC104="","",INPUT_OUTPUT!FC104)</f>
        <v/>
      </c>
      <c r="Q116" s="2504" t="str">
        <f>IF(INPUT_OUTPUT!FD104="","",INPUT_OUTPUT!FD104)</f>
        <v/>
      </c>
      <c r="R116" s="2504" t="str">
        <f>IF(INPUT_OUTPUT!FE104="","",INPUT_OUTPUT!FE104)</f>
        <v/>
      </c>
      <c r="S116" s="2504" t="str">
        <f>IF(INPUT_OUTPUT!FF104="","",INPUT_OUTPUT!FF104)</f>
        <v/>
      </c>
      <c r="T116" s="2504" t="str">
        <f>IF(INPUT_OUTPUT!FG104="","",INPUT_OUTPUT!FG104)</f>
        <v/>
      </c>
      <c r="U116" s="2504" t="str">
        <f>IF(INPUT_OUTPUT!FH104="","",INPUT_OUTPUT!FH104)</f>
        <v/>
      </c>
      <c r="V116" s="2504" t="str">
        <f>IF(INPUT_OUTPUT!FI104="","",INPUT_OUTPUT!FI104)</f>
        <v/>
      </c>
      <c r="W116" s="2504" t="str">
        <f>IF(INPUT_OUTPUT!FJ104="","",INPUT_OUTPUT!FJ104)</f>
        <v/>
      </c>
      <c r="X116" s="2504" t="str">
        <f>IF(INPUT_OUTPUT!FK104="","",INPUT_OUTPUT!FK104)</f>
        <v/>
      </c>
      <c r="Y116" s="2504" t="str">
        <f>IF(INPUT_OUTPUT!FL104="","",INPUT_OUTPUT!FL104)</f>
        <v/>
      </c>
      <c r="Z116" s="2504" t="str">
        <f>IF(INPUT_OUTPUT!FM104="","",INPUT_OUTPUT!FM104)</f>
        <v/>
      </c>
    </row>
    <row r="117" spans="2:26" s="2503" customFormat="1">
      <c r="B117" s="2505" t="str">
        <f>IF(INPUT_OUTPUT!C105="","",INPUT_OUTPUT!EP105)</f>
        <v/>
      </c>
      <c r="C117" s="2504" t="str">
        <f>IF(INPUT_OUTPUT!EP105="","",INPUT_OUTPUT!EP105)</f>
        <v/>
      </c>
      <c r="D117" s="2504" t="str">
        <f>IF(INPUT_OUTPUT!EQ105="","",INPUT_OUTPUT!EQ105)</f>
        <v/>
      </c>
      <c r="E117" s="2504" t="str">
        <f>IF(INPUT_OUTPUT!ER105="","",INPUT_OUTPUT!ER105)</f>
        <v/>
      </c>
      <c r="F117" s="2504" t="str">
        <f>IF(INPUT_OUTPUT!ES105="","",INPUT_OUTPUT!ES105)</f>
        <v/>
      </c>
      <c r="G117" s="2504" t="str">
        <f>IF(INPUT_OUTPUT!ET105="","",INPUT_OUTPUT!ET105)</f>
        <v/>
      </c>
      <c r="H117" s="2504" t="str">
        <f>IF(INPUT_OUTPUT!EU105="","",INPUT_OUTPUT!EU105)</f>
        <v/>
      </c>
      <c r="I117" s="2504" t="str">
        <f>IF(INPUT_OUTPUT!EV105="","",INPUT_OUTPUT!EV105)</f>
        <v/>
      </c>
      <c r="J117" s="2504" t="str">
        <f>IF(INPUT_OUTPUT!EW105="","",INPUT_OUTPUT!EW105)</f>
        <v/>
      </c>
      <c r="K117" s="2504" t="str">
        <f>IF(INPUT_OUTPUT!EX105="","",INPUT_OUTPUT!EX105)</f>
        <v/>
      </c>
      <c r="L117" s="2504" t="str">
        <f>IF(INPUT_OUTPUT!EY105="","",INPUT_OUTPUT!EY105)</f>
        <v/>
      </c>
      <c r="M117" s="2504" t="str">
        <f>IF(INPUT_OUTPUT!EZ105="","",INPUT_OUTPUT!EZ105)</f>
        <v/>
      </c>
      <c r="N117" s="2504" t="str">
        <f>IF(INPUT_OUTPUT!FA105="","",INPUT_OUTPUT!FA105)</f>
        <v/>
      </c>
      <c r="O117" s="2504" t="str">
        <f>IF(INPUT_OUTPUT!FB105="","",INPUT_OUTPUT!FB105)</f>
        <v/>
      </c>
      <c r="P117" s="2504" t="str">
        <f>IF(INPUT_OUTPUT!FC105="","",INPUT_OUTPUT!FC105)</f>
        <v/>
      </c>
      <c r="Q117" s="2504" t="str">
        <f>IF(INPUT_OUTPUT!FD105="","",INPUT_OUTPUT!FD105)</f>
        <v/>
      </c>
      <c r="R117" s="2504" t="str">
        <f>IF(INPUT_OUTPUT!FE105="","",INPUT_OUTPUT!FE105)</f>
        <v/>
      </c>
      <c r="S117" s="2504" t="str">
        <f>IF(INPUT_OUTPUT!FF105="","",INPUT_OUTPUT!FF105)</f>
        <v/>
      </c>
      <c r="T117" s="2504" t="str">
        <f>IF(INPUT_OUTPUT!FG105="","",INPUT_OUTPUT!FG105)</f>
        <v/>
      </c>
      <c r="U117" s="2504" t="str">
        <f>IF(INPUT_OUTPUT!FH105="","",INPUT_OUTPUT!FH105)</f>
        <v/>
      </c>
      <c r="V117" s="2504" t="str">
        <f>IF(INPUT_OUTPUT!FI105="","",INPUT_OUTPUT!FI105)</f>
        <v/>
      </c>
      <c r="W117" s="2504" t="str">
        <f>IF(INPUT_OUTPUT!FJ105="","",INPUT_OUTPUT!FJ105)</f>
        <v/>
      </c>
      <c r="X117" s="2504" t="str">
        <f>IF(INPUT_OUTPUT!FK105="","",INPUT_OUTPUT!FK105)</f>
        <v/>
      </c>
      <c r="Y117" s="2504" t="str">
        <f>IF(INPUT_OUTPUT!FL105="","",INPUT_OUTPUT!FL105)</f>
        <v/>
      </c>
      <c r="Z117" s="2504" t="str">
        <f>IF(INPUT_OUTPUT!FM105="","",INPUT_OUTPUT!FM105)</f>
        <v/>
      </c>
    </row>
    <row r="118" spans="2:26" s="2503" customFormat="1">
      <c r="B118" s="2505" t="str">
        <f>IF(INPUT_OUTPUT!C106="","",INPUT_OUTPUT!EP106)</f>
        <v/>
      </c>
      <c r="C118" s="2504" t="str">
        <f>IF(INPUT_OUTPUT!EP106="","",INPUT_OUTPUT!EP106)</f>
        <v/>
      </c>
      <c r="D118" s="2504" t="str">
        <f>IF(INPUT_OUTPUT!EQ106="","",INPUT_OUTPUT!EQ106)</f>
        <v/>
      </c>
      <c r="E118" s="2504" t="str">
        <f>IF(INPUT_OUTPUT!ER106="","",INPUT_OUTPUT!ER106)</f>
        <v/>
      </c>
      <c r="F118" s="2504" t="str">
        <f>IF(INPUT_OUTPUT!ES106="","",INPUT_OUTPUT!ES106)</f>
        <v/>
      </c>
      <c r="G118" s="2504" t="str">
        <f>IF(INPUT_OUTPUT!ET106="","",INPUT_OUTPUT!ET106)</f>
        <v/>
      </c>
      <c r="H118" s="2504" t="str">
        <f>IF(INPUT_OUTPUT!EU106="","",INPUT_OUTPUT!EU106)</f>
        <v/>
      </c>
      <c r="I118" s="2504" t="str">
        <f>IF(INPUT_OUTPUT!EV106="","",INPUT_OUTPUT!EV106)</f>
        <v/>
      </c>
      <c r="J118" s="2504" t="str">
        <f>IF(INPUT_OUTPUT!EW106="","",INPUT_OUTPUT!EW106)</f>
        <v/>
      </c>
      <c r="K118" s="2504" t="str">
        <f>IF(INPUT_OUTPUT!EX106="","",INPUT_OUTPUT!EX106)</f>
        <v/>
      </c>
      <c r="L118" s="2504" t="str">
        <f>IF(INPUT_OUTPUT!EY106="","",INPUT_OUTPUT!EY106)</f>
        <v/>
      </c>
      <c r="M118" s="2504" t="str">
        <f>IF(INPUT_OUTPUT!EZ106="","",INPUT_OUTPUT!EZ106)</f>
        <v/>
      </c>
      <c r="N118" s="2504" t="str">
        <f>IF(INPUT_OUTPUT!FA106="","",INPUT_OUTPUT!FA106)</f>
        <v/>
      </c>
      <c r="O118" s="2504" t="str">
        <f>IF(INPUT_OUTPUT!FB106="","",INPUT_OUTPUT!FB106)</f>
        <v/>
      </c>
      <c r="P118" s="2504" t="str">
        <f>IF(INPUT_OUTPUT!FC106="","",INPUT_OUTPUT!FC106)</f>
        <v/>
      </c>
      <c r="Q118" s="2504" t="str">
        <f>IF(INPUT_OUTPUT!FD106="","",INPUT_OUTPUT!FD106)</f>
        <v/>
      </c>
      <c r="R118" s="2504" t="str">
        <f>IF(INPUT_OUTPUT!FE106="","",INPUT_OUTPUT!FE106)</f>
        <v/>
      </c>
      <c r="S118" s="2504" t="str">
        <f>IF(INPUT_OUTPUT!FF106="","",INPUT_OUTPUT!FF106)</f>
        <v/>
      </c>
      <c r="T118" s="2504" t="str">
        <f>IF(INPUT_OUTPUT!FG106="","",INPUT_OUTPUT!FG106)</f>
        <v/>
      </c>
      <c r="U118" s="2504" t="str">
        <f>IF(INPUT_OUTPUT!FH106="","",INPUT_OUTPUT!FH106)</f>
        <v/>
      </c>
      <c r="V118" s="2504" t="str">
        <f>IF(INPUT_OUTPUT!FI106="","",INPUT_OUTPUT!FI106)</f>
        <v/>
      </c>
      <c r="W118" s="2504" t="str">
        <f>IF(INPUT_OUTPUT!FJ106="","",INPUT_OUTPUT!FJ106)</f>
        <v/>
      </c>
      <c r="X118" s="2504" t="str">
        <f>IF(INPUT_OUTPUT!FK106="","",INPUT_OUTPUT!FK106)</f>
        <v/>
      </c>
      <c r="Y118" s="2504" t="str">
        <f>IF(INPUT_OUTPUT!FL106="","",INPUT_OUTPUT!FL106)</f>
        <v/>
      </c>
      <c r="Z118" s="2504" t="str">
        <f>IF(INPUT_OUTPUT!FM106="","",INPUT_OUTPUT!FM106)</f>
        <v/>
      </c>
    </row>
    <row r="119" spans="2:26" s="2503" customFormat="1">
      <c r="B119" s="2505" t="str">
        <f>IF(INPUT_OUTPUT!C107="","",INPUT_OUTPUT!EP107)</f>
        <v/>
      </c>
      <c r="C119" s="2504" t="str">
        <f>IF(INPUT_OUTPUT!EP107="","",INPUT_OUTPUT!EP107)</f>
        <v/>
      </c>
      <c r="D119" s="2504" t="str">
        <f>IF(INPUT_OUTPUT!EQ107="","",INPUT_OUTPUT!EQ107)</f>
        <v/>
      </c>
      <c r="E119" s="2504" t="str">
        <f>IF(INPUT_OUTPUT!ER107="","",INPUT_OUTPUT!ER107)</f>
        <v/>
      </c>
      <c r="F119" s="2504" t="str">
        <f>IF(INPUT_OUTPUT!ES107="","",INPUT_OUTPUT!ES107)</f>
        <v/>
      </c>
      <c r="G119" s="2504" t="str">
        <f>IF(INPUT_OUTPUT!ET107="","",INPUT_OUTPUT!ET107)</f>
        <v/>
      </c>
      <c r="H119" s="2504" t="str">
        <f>IF(INPUT_OUTPUT!EU107="","",INPUT_OUTPUT!EU107)</f>
        <v/>
      </c>
      <c r="I119" s="2504" t="str">
        <f>IF(INPUT_OUTPUT!EV107="","",INPUT_OUTPUT!EV107)</f>
        <v/>
      </c>
      <c r="J119" s="2504" t="str">
        <f>IF(INPUT_OUTPUT!EW107="","",INPUT_OUTPUT!EW107)</f>
        <v/>
      </c>
      <c r="K119" s="2504" t="str">
        <f>IF(INPUT_OUTPUT!EX107="","",INPUT_OUTPUT!EX107)</f>
        <v/>
      </c>
      <c r="L119" s="2504" t="str">
        <f>IF(INPUT_OUTPUT!EY107="","",INPUT_OUTPUT!EY107)</f>
        <v/>
      </c>
      <c r="M119" s="2504" t="str">
        <f>IF(INPUT_OUTPUT!EZ107="","",INPUT_OUTPUT!EZ107)</f>
        <v/>
      </c>
      <c r="N119" s="2504" t="str">
        <f>IF(INPUT_OUTPUT!FA107="","",INPUT_OUTPUT!FA107)</f>
        <v/>
      </c>
      <c r="O119" s="2504" t="str">
        <f>IF(INPUT_OUTPUT!FB107="","",INPUT_OUTPUT!FB107)</f>
        <v/>
      </c>
      <c r="P119" s="2504" t="str">
        <f>IF(INPUT_OUTPUT!FC107="","",INPUT_OUTPUT!FC107)</f>
        <v/>
      </c>
      <c r="Q119" s="2504" t="str">
        <f>IF(INPUT_OUTPUT!FD107="","",INPUT_OUTPUT!FD107)</f>
        <v/>
      </c>
      <c r="R119" s="2504" t="str">
        <f>IF(INPUT_OUTPUT!FE107="","",INPUT_OUTPUT!FE107)</f>
        <v/>
      </c>
      <c r="S119" s="2504" t="str">
        <f>IF(INPUT_OUTPUT!FF107="","",INPUT_OUTPUT!FF107)</f>
        <v/>
      </c>
      <c r="T119" s="2504" t="str">
        <f>IF(INPUT_OUTPUT!FG107="","",INPUT_OUTPUT!FG107)</f>
        <v/>
      </c>
      <c r="U119" s="2504" t="str">
        <f>IF(INPUT_OUTPUT!FH107="","",INPUT_OUTPUT!FH107)</f>
        <v/>
      </c>
      <c r="V119" s="2504" t="str">
        <f>IF(INPUT_OUTPUT!FI107="","",INPUT_OUTPUT!FI107)</f>
        <v/>
      </c>
      <c r="W119" s="2504" t="str">
        <f>IF(INPUT_OUTPUT!FJ107="","",INPUT_OUTPUT!FJ107)</f>
        <v/>
      </c>
      <c r="X119" s="2504" t="str">
        <f>IF(INPUT_OUTPUT!FK107="","",INPUT_OUTPUT!FK107)</f>
        <v/>
      </c>
      <c r="Y119" s="2504" t="str">
        <f>IF(INPUT_OUTPUT!FL107="","",INPUT_OUTPUT!FL107)</f>
        <v/>
      </c>
      <c r="Z119" s="2504" t="str">
        <f>IF(INPUT_OUTPUT!FM107="","",INPUT_OUTPUT!FM107)</f>
        <v/>
      </c>
    </row>
    <row r="120" spans="2:26" s="2503" customFormat="1">
      <c r="B120" s="2505" t="str">
        <f>IF(INPUT_OUTPUT!C108="","",INPUT_OUTPUT!EP108)</f>
        <v/>
      </c>
      <c r="C120" s="2504" t="str">
        <f>IF(INPUT_OUTPUT!EP108="","",INPUT_OUTPUT!EP108)</f>
        <v/>
      </c>
      <c r="D120" s="2504" t="str">
        <f>IF(INPUT_OUTPUT!EQ108="","",INPUT_OUTPUT!EQ108)</f>
        <v/>
      </c>
      <c r="E120" s="2504" t="str">
        <f>IF(INPUT_OUTPUT!ER108="","",INPUT_OUTPUT!ER108)</f>
        <v/>
      </c>
      <c r="F120" s="2504" t="str">
        <f>IF(INPUT_OUTPUT!ES108="","",INPUT_OUTPUT!ES108)</f>
        <v/>
      </c>
      <c r="G120" s="2504" t="str">
        <f>IF(INPUT_OUTPUT!ET108="","",INPUT_OUTPUT!ET108)</f>
        <v/>
      </c>
      <c r="H120" s="2504" t="str">
        <f>IF(INPUT_OUTPUT!EU108="","",INPUT_OUTPUT!EU108)</f>
        <v/>
      </c>
      <c r="I120" s="2504" t="str">
        <f>IF(INPUT_OUTPUT!EV108="","",INPUT_OUTPUT!EV108)</f>
        <v/>
      </c>
      <c r="J120" s="2504" t="str">
        <f>IF(INPUT_OUTPUT!EW108="","",INPUT_OUTPUT!EW108)</f>
        <v/>
      </c>
      <c r="K120" s="2504" t="str">
        <f>IF(INPUT_OUTPUT!EX108="","",INPUT_OUTPUT!EX108)</f>
        <v/>
      </c>
      <c r="L120" s="2504" t="str">
        <f>IF(INPUT_OUTPUT!EY108="","",INPUT_OUTPUT!EY108)</f>
        <v/>
      </c>
      <c r="M120" s="2504" t="str">
        <f>IF(INPUT_OUTPUT!EZ108="","",INPUT_OUTPUT!EZ108)</f>
        <v/>
      </c>
      <c r="N120" s="2504" t="str">
        <f>IF(INPUT_OUTPUT!FA108="","",INPUT_OUTPUT!FA108)</f>
        <v/>
      </c>
      <c r="O120" s="2504" t="str">
        <f>IF(INPUT_OUTPUT!FB108="","",INPUT_OUTPUT!FB108)</f>
        <v/>
      </c>
      <c r="P120" s="2504" t="str">
        <f>IF(INPUT_OUTPUT!FC108="","",INPUT_OUTPUT!FC108)</f>
        <v/>
      </c>
      <c r="Q120" s="2504" t="str">
        <f>IF(INPUT_OUTPUT!FD108="","",INPUT_OUTPUT!FD108)</f>
        <v/>
      </c>
      <c r="R120" s="2504" t="str">
        <f>IF(INPUT_OUTPUT!FE108="","",INPUT_OUTPUT!FE108)</f>
        <v/>
      </c>
      <c r="S120" s="2504" t="str">
        <f>IF(INPUT_OUTPUT!FF108="","",INPUT_OUTPUT!FF108)</f>
        <v/>
      </c>
      <c r="T120" s="2504" t="str">
        <f>IF(INPUT_OUTPUT!FG108="","",INPUT_OUTPUT!FG108)</f>
        <v/>
      </c>
      <c r="U120" s="2504" t="str">
        <f>IF(INPUT_OUTPUT!FH108="","",INPUT_OUTPUT!FH108)</f>
        <v/>
      </c>
      <c r="V120" s="2504" t="str">
        <f>IF(INPUT_OUTPUT!FI108="","",INPUT_OUTPUT!FI108)</f>
        <v/>
      </c>
      <c r="W120" s="2504" t="str">
        <f>IF(INPUT_OUTPUT!FJ108="","",INPUT_OUTPUT!FJ108)</f>
        <v/>
      </c>
      <c r="X120" s="2504" t="str">
        <f>IF(INPUT_OUTPUT!FK108="","",INPUT_OUTPUT!FK108)</f>
        <v/>
      </c>
      <c r="Y120" s="2504" t="str">
        <f>IF(INPUT_OUTPUT!FL108="","",INPUT_OUTPUT!FL108)</f>
        <v/>
      </c>
      <c r="Z120" s="2504" t="str">
        <f>IF(INPUT_OUTPUT!FM108="","",INPUT_OUTPUT!FM108)</f>
        <v/>
      </c>
    </row>
    <row r="121" spans="2:26" s="2503" customFormat="1">
      <c r="B121" s="2505" t="str">
        <f>IF(INPUT_OUTPUT!C109="","",INPUT_OUTPUT!EP109)</f>
        <v/>
      </c>
      <c r="C121" s="2504" t="str">
        <f>IF(INPUT_OUTPUT!EP109="","",INPUT_OUTPUT!EP109)</f>
        <v/>
      </c>
      <c r="D121" s="2504" t="str">
        <f>IF(INPUT_OUTPUT!EQ109="","",INPUT_OUTPUT!EQ109)</f>
        <v/>
      </c>
      <c r="E121" s="2504" t="str">
        <f>IF(INPUT_OUTPUT!ER109="","",INPUT_OUTPUT!ER109)</f>
        <v/>
      </c>
      <c r="F121" s="2504" t="str">
        <f>IF(INPUT_OUTPUT!ES109="","",INPUT_OUTPUT!ES109)</f>
        <v/>
      </c>
      <c r="G121" s="2504" t="str">
        <f>IF(INPUT_OUTPUT!ET109="","",INPUT_OUTPUT!ET109)</f>
        <v/>
      </c>
      <c r="H121" s="2504" t="str">
        <f>IF(INPUT_OUTPUT!EU109="","",INPUT_OUTPUT!EU109)</f>
        <v/>
      </c>
      <c r="I121" s="2504" t="str">
        <f>IF(INPUT_OUTPUT!EV109="","",INPUT_OUTPUT!EV109)</f>
        <v/>
      </c>
      <c r="J121" s="2504" t="str">
        <f>IF(INPUT_OUTPUT!EW109="","",INPUT_OUTPUT!EW109)</f>
        <v/>
      </c>
      <c r="K121" s="2504" t="str">
        <f>IF(INPUT_OUTPUT!EX109="","",INPUT_OUTPUT!EX109)</f>
        <v/>
      </c>
      <c r="L121" s="2504" t="str">
        <f>IF(INPUT_OUTPUT!EY109="","",INPUT_OUTPUT!EY109)</f>
        <v/>
      </c>
      <c r="M121" s="2504" t="str">
        <f>IF(INPUT_OUTPUT!EZ109="","",INPUT_OUTPUT!EZ109)</f>
        <v/>
      </c>
      <c r="N121" s="2504" t="str">
        <f>IF(INPUT_OUTPUT!FA109="","",INPUT_OUTPUT!FA109)</f>
        <v/>
      </c>
      <c r="O121" s="2504" t="str">
        <f>IF(INPUT_OUTPUT!FB109="","",INPUT_OUTPUT!FB109)</f>
        <v/>
      </c>
      <c r="P121" s="2504" t="str">
        <f>IF(INPUT_OUTPUT!FC109="","",INPUT_OUTPUT!FC109)</f>
        <v/>
      </c>
      <c r="Q121" s="2504" t="str">
        <f>IF(INPUT_OUTPUT!FD109="","",INPUT_OUTPUT!FD109)</f>
        <v/>
      </c>
      <c r="R121" s="2504" t="str">
        <f>IF(INPUT_OUTPUT!FE109="","",INPUT_OUTPUT!FE109)</f>
        <v/>
      </c>
      <c r="S121" s="2504" t="str">
        <f>IF(INPUT_OUTPUT!FF109="","",INPUT_OUTPUT!FF109)</f>
        <v/>
      </c>
      <c r="T121" s="2504" t="str">
        <f>IF(INPUT_OUTPUT!FG109="","",INPUT_OUTPUT!FG109)</f>
        <v/>
      </c>
      <c r="U121" s="2504" t="str">
        <f>IF(INPUT_OUTPUT!FH109="","",INPUT_OUTPUT!FH109)</f>
        <v/>
      </c>
      <c r="V121" s="2504" t="str">
        <f>IF(INPUT_OUTPUT!FI109="","",INPUT_OUTPUT!FI109)</f>
        <v/>
      </c>
      <c r="W121" s="2504" t="str">
        <f>IF(INPUT_OUTPUT!FJ109="","",INPUT_OUTPUT!FJ109)</f>
        <v/>
      </c>
      <c r="X121" s="2504" t="str">
        <f>IF(INPUT_OUTPUT!FK109="","",INPUT_OUTPUT!FK109)</f>
        <v/>
      </c>
      <c r="Y121" s="2504" t="str">
        <f>IF(INPUT_OUTPUT!FL109="","",INPUT_OUTPUT!FL109)</f>
        <v/>
      </c>
      <c r="Z121" s="2504" t="str">
        <f>IF(INPUT_OUTPUT!FM109="","",INPUT_OUTPUT!FM109)</f>
        <v/>
      </c>
    </row>
    <row r="122" spans="2:26" s="2503" customFormat="1">
      <c r="B122" s="2505" t="str">
        <f>IF(INPUT_OUTPUT!C110="","",INPUT_OUTPUT!EP110)</f>
        <v/>
      </c>
      <c r="C122" s="2504" t="str">
        <f>IF(INPUT_OUTPUT!EP110="","",INPUT_OUTPUT!EP110)</f>
        <v/>
      </c>
      <c r="D122" s="2504" t="str">
        <f>IF(INPUT_OUTPUT!EQ110="","",INPUT_OUTPUT!EQ110)</f>
        <v/>
      </c>
      <c r="E122" s="2504" t="str">
        <f>IF(INPUT_OUTPUT!ER110="","",INPUT_OUTPUT!ER110)</f>
        <v/>
      </c>
      <c r="F122" s="2504" t="str">
        <f>IF(INPUT_OUTPUT!ES110="","",INPUT_OUTPUT!ES110)</f>
        <v/>
      </c>
      <c r="G122" s="2504" t="str">
        <f>IF(INPUT_OUTPUT!ET110="","",INPUT_OUTPUT!ET110)</f>
        <v/>
      </c>
      <c r="H122" s="2504" t="str">
        <f>IF(INPUT_OUTPUT!EU110="","",INPUT_OUTPUT!EU110)</f>
        <v/>
      </c>
      <c r="I122" s="2504" t="str">
        <f>IF(INPUT_OUTPUT!EV110="","",INPUT_OUTPUT!EV110)</f>
        <v/>
      </c>
      <c r="J122" s="2504" t="str">
        <f>IF(INPUT_OUTPUT!EW110="","",INPUT_OUTPUT!EW110)</f>
        <v/>
      </c>
      <c r="K122" s="2504" t="str">
        <f>IF(INPUT_OUTPUT!EX110="","",INPUT_OUTPUT!EX110)</f>
        <v/>
      </c>
      <c r="L122" s="2504" t="str">
        <f>IF(INPUT_OUTPUT!EY110="","",INPUT_OUTPUT!EY110)</f>
        <v/>
      </c>
      <c r="M122" s="2504" t="str">
        <f>IF(INPUT_OUTPUT!EZ110="","",INPUT_OUTPUT!EZ110)</f>
        <v/>
      </c>
      <c r="N122" s="2504" t="str">
        <f>IF(INPUT_OUTPUT!FA110="","",INPUT_OUTPUT!FA110)</f>
        <v/>
      </c>
      <c r="O122" s="2504" t="str">
        <f>IF(INPUT_OUTPUT!FB110="","",INPUT_OUTPUT!FB110)</f>
        <v/>
      </c>
      <c r="P122" s="2504" t="str">
        <f>IF(INPUT_OUTPUT!FC110="","",INPUT_OUTPUT!FC110)</f>
        <v/>
      </c>
      <c r="Q122" s="2504" t="str">
        <f>IF(INPUT_OUTPUT!FD110="","",INPUT_OUTPUT!FD110)</f>
        <v/>
      </c>
      <c r="R122" s="2504" t="str">
        <f>IF(INPUT_OUTPUT!FE110="","",INPUT_OUTPUT!FE110)</f>
        <v/>
      </c>
      <c r="S122" s="2504" t="str">
        <f>IF(INPUT_OUTPUT!FF110="","",INPUT_OUTPUT!FF110)</f>
        <v/>
      </c>
      <c r="T122" s="2504" t="str">
        <f>IF(INPUT_OUTPUT!FG110="","",INPUT_OUTPUT!FG110)</f>
        <v/>
      </c>
      <c r="U122" s="2504" t="str">
        <f>IF(INPUT_OUTPUT!FH110="","",INPUT_OUTPUT!FH110)</f>
        <v/>
      </c>
      <c r="V122" s="2504" t="str">
        <f>IF(INPUT_OUTPUT!FI110="","",INPUT_OUTPUT!FI110)</f>
        <v/>
      </c>
      <c r="W122" s="2504" t="str">
        <f>IF(INPUT_OUTPUT!FJ110="","",INPUT_OUTPUT!FJ110)</f>
        <v/>
      </c>
      <c r="X122" s="2504" t="str">
        <f>IF(INPUT_OUTPUT!FK110="","",INPUT_OUTPUT!FK110)</f>
        <v/>
      </c>
      <c r="Y122" s="2504" t="str">
        <f>IF(INPUT_OUTPUT!FL110="","",INPUT_OUTPUT!FL110)</f>
        <v/>
      </c>
      <c r="Z122" s="2504" t="str">
        <f>IF(INPUT_OUTPUT!FM110="","",INPUT_OUTPUT!FM110)</f>
        <v/>
      </c>
    </row>
    <row r="123" spans="2:26" s="2503" customFormat="1">
      <c r="B123" s="2505" t="str">
        <f>IF(INPUT_OUTPUT!C111="","",INPUT_OUTPUT!EP111)</f>
        <v/>
      </c>
      <c r="C123" s="2504" t="str">
        <f>IF(INPUT_OUTPUT!EP111="","",INPUT_OUTPUT!EP111)</f>
        <v/>
      </c>
      <c r="D123" s="2504" t="str">
        <f>IF(INPUT_OUTPUT!EQ111="","",INPUT_OUTPUT!EQ111)</f>
        <v/>
      </c>
      <c r="E123" s="2504" t="str">
        <f>IF(INPUT_OUTPUT!ER111="","",INPUT_OUTPUT!ER111)</f>
        <v/>
      </c>
      <c r="F123" s="2504" t="str">
        <f>IF(INPUT_OUTPUT!ES111="","",INPUT_OUTPUT!ES111)</f>
        <v/>
      </c>
      <c r="G123" s="2504" t="str">
        <f>IF(INPUT_OUTPUT!ET111="","",INPUT_OUTPUT!ET111)</f>
        <v/>
      </c>
      <c r="H123" s="2504" t="str">
        <f>IF(INPUT_OUTPUT!EU111="","",INPUT_OUTPUT!EU111)</f>
        <v/>
      </c>
      <c r="I123" s="2504" t="str">
        <f>IF(INPUT_OUTPUT!EV111="","",INPUT_OUTPUT!EV111)</f>
        <v/>
      </c>
      <c r="J123" s="2504" t="str">
        <f>IF(INPUT_OUTPUT!EW111="","",INPUT_OUTPUT!EW111)</f>
        <v/>
      </c>
      <c r="K123" s="2504" t="str">
        <f>IF(INPUT_OUTPUT!EX111="","",INPUT_OUTPUT!EX111)</f>
        <v/>
      </c>
      <c r="L123" s="2504" t="str">
        <f>IF(INPUT_OUTPUT!EY111="","",INPUT_OUTPUT!EY111)</f>
        <v/>
      </c>
      <c r="M123" s="2504" t="str">
        <f>IF(INPUT_OUTPUT!EZ111="","",INPUT_OUTPUT!EZ111)</f>
        <v/>
      </c>
      <c r="N123" s="2504" t="str">
        <f>IF(INPUT_OUTPUT!FA111="","",INPUT_OUTPUT!FA111)</f>
        <v/>
      </c>
      <c r="O123" s="2504" t="str">
        <f>IF(INPUT_OUTPUT!FB111="","",INPUT_OUTPUT!FB111)</f>
        <v/>
      </c>
      <c r="P123" s="2504" t="str">
        <f>IF(INPUT_OUTPUT!FC111="","",INPUT_OUTPUT!FC111)</f>
        <v/>
      </c>
      <c r="Q123" s="2504" t="str">
        <f>IF(INPUT_OUTPUT!FD111="","",INPUT_OUTPUT!FD111)</f>
        <v/>
      </c>
      <c r="R123" s="2504" t="str">
        <f>IF(INPUT_OUTPUT!FE111="","",INPUT_OUTPUT!FE111)</f>
        <v/>
      </c>
      <c r="S123" s="2504" t="str">
        <f>IF(INPUT_OUTPUT!FF111="","",INPUT_OUTPUT!FF111)</f>
        <v/>
      </c>
      <c r="T123" s="2504" t="str">
        <f>IF(INPUT_OUTPUT!FG111="","",INPUT_OUTPUT!FG111)</f>
        <v/>
      </c>
      <c r="U123" s="2504" t="str">
        <f>IF(INPUT_OUTPUT!FH111="","",INPUT_OUTPUT!FH111)</f>
        <v/>
      </c>
      <c r="V123" s="2504" t="str">
        <f>IF(INPUT_OUTPUT!FI111="","",INPUT_OUTPUT!FI111)</f>
        <v/>
      </c>
      <c r="W123" s="2504" t="str">
        <f>IF(INPUT_OUTPUT!FJ111="","",INPUT_OUTPUT!FJ111)</f>
        <v/>
      </c>
      <c r="X123" s="2504" t="str">
        <f>IF(INPUT_OUTPUT!FK111="","",INPUT_OUTPUT!FK111)</f>
        <v/>
      </c>
      <c r="Y123" s="2504" t="str">
        <f>IF(INPUT_OUTPUT!FL111="","",INPUT_OUTPUT!FL111)</f>
        <v/>
      </c>
      <c r="Z123" s="2504" t="str">
        <f>IF(INPUT_OUTPUT!FM111="","",INPUT_OUTPUT!FM111)</f>
        <v/>
      </c>
    </row>
    <row r="124" spans="2:26" s="2503" customFormat="1">
      <c r="B124" s="2505" t="str">
        <f>IF(INPUT_OUTPUT!C112="","",INPUT_OUTPUT!EP112)</f>
        <v/>
      </c>
      <c r="C124" s="2504" t="str">
        <f>IF(INPUT_OUTPUT!EP112="","",INPUT_OUTPUT!EP112)</f>
        <v/>
      </c>
      <c r="D124" s="2504" t="str">
        <f>IF(INPUT_OUTPUT!EQ112="","",INPUT_OUTPUT!EQ112)</f>
        <v/>
      </c>
      <c r="E124" s="2504" t="str">
        <f>IF(INPUT_OUTPUT!ER112="","",INPUT_OUTPUT!ER112)</f>
        <v/>
      </c>
      <c r="F124" s="2504" t="str">
        <f>IF(INPUT_OUTPUT!ES112="","",INPUT_OUTPUT!ES112)</f>
        <v/>
      </c>
      <c r="G124" s="2504" t="str">
        <f>IF(INPUT_OUTPUT!ET112="","",INPUT_OUTPUT!ET112)</f>
        <v/>
      </c>
      <c r="H124" s="2504" t="str">
        <f>IF(INPUT_OUTPUT!EU112="","",INPUT_OUTPUT!EU112)</f>
        <v/>
      </c>
      <c r="I124" s="2504" t="str">
        <f>IF(INPUT_OUTPUT!EV112="","",INPUT_OUTPUT!EV112)</f>
        <v/>
      </c>
      <c r="J124" s="2504" t="str">
        <f>IF(INPUT_OUTPUT!EW112="","",INPUT_OUTPUT!EW112)</f>
        <v/>
      </c>
      <c r="K124" s="2504" t="str">
        <f>IF(INPUT_OUTPUT!EX112="","",INPUT_OUTPUT!EX112)</f>
        <v/>
      </c>
      <c r="L124" s="2504" t="str">
        <f>IF(INPUT_OUTPUT!EY112="","",INPUT_OUTPUT!EY112)</f>
        <v/>
      </c>
      <c r="M124" s="2504" t="str">
        <f>IF(INPUT_OUTPUT!EZ112="","",INPUT_OUTPUT!EZ112)</f>
        <v/>
      </c>
      <c r="N124" s="2504" t="str">
        <f>IF(INPUT_OUTPUT!FA112="","",INPUT_OUTPUT!FA112)</f>
        <v/>
      </c>
      <c r="O124" s="2504" t="str">
        <f>IF(INPUT_OUTPUT!FB112="","",INPUT_OUTPUT!FB112)</f>
        <v/>
      </c>
      <c r="P124" s="2504" t="str">
        <f>IF(INPUT_OUTPUT!FC112="","",INPUT_OUTPUT!FC112)</f>
        <v/>
      </c>
      <c r="Q124" s="2504" t="str">
        <f>IF(INPUT_OUTPUT!FD112="","",INPUT_OUTPUT!FD112)</f>
        <v/>
      </c>
      <c r="R124" s="2504" t="str">
        <f>IF(INPUT_OUTPUT!FE112="","",INPUT_OUTPUT!FE112)</f>
        <v/>
      </c>
      <c r="S124" s="2504" t="str">
        <f>IF(INPUT_OUTPUT!FF112="","",INPUT_OUTPUT!FF112)</f>
        <v/>
      </c>
      <c r="T124" s="2504" t="str">
        <f>IF(INPUT_OUTPUT!FG112="","",INPUT_OUTPUT!FG112)</f>
        <v/>
      </c>
      <c r="U124" s="2504" t="str">
        <f>IF(INPUT_OUTPUT!FH112="","",INPUT_OUTPUT!FH112)</f>
        <v/>
      </c>
      <c r="V124" s="2504" t="str">
        <f>IF(INPUT_OUTPUT!FI112="","",INPUT_OUTPUT!FI112)</f>
        <v/>
      </c>
      <c r="W124" s="2504" t="str">
        <f>IF(INPUT_OUTPUT!FJ112="","",INPUT_OUTPUT!FJ112)</f>
        <v/>
      </c>
      <c r="X124" s="2504" t="str">
        <f>IF(INPUT_OUTPUT!FK112="","",INPUT_OUTPUT!FK112)</f>
        <v/>
      </c>
      <c r="Y124" s="2504" t="str">
        <f>IF(INPUT_OUTPUT!FL112="","",INPUT_OUTPUT!FL112)</f>
        <v/>
      </c>
      <c r="Z124" s="2504" t="str">
        <f>IF(INPUT_OUTPUT!FM112="","",INPUT_OUTPUT!FM112)</f>
        <v/>
      </c>
    </row>
    <row r="125" spans="2:26" s="2503" customFormat="1">
      <c r="B125" s="2505" t="str">
        <f>IF(INPUT_OUTPUT!C113="","",INPUT_OUTPUT!EP113)</f>
        <v/>
      </c>
      <c r="C125" s="2504" t="str">
        <f>IF(INPUT_OUTPUT!EP113="","",INPUT_OUTPUT!EP113)</f>
        <v/>
      </c>
      <c r="D125" s="2504" t="str">
        <f>IF(INPUT_OUTPUT!EQ113="","",INPUT_OUTPUT!EQ113)</f>
        <v/>
      </c>
      <c r="E125" s="2504" t="str">
        <f>IF(INPUT_OUTPUT!ER113="","",INPUT_OUTPUT!ER113)</f>
        <v/>
      </c>
      <c r="F125" s="2504" t="str">
        <f>IF(INPUT_OUTPUT!ES113="","",INPUT_OUTPUT!ES113)</f>
        <v/>
      </c>
      <c r="G125" s="2504" t="str">
        <f>IF(INPUT_OUTPUT!ET113="","",INPUT_OUTPUT!ET113)</f>
        <v/>
      </c>
      <c r="H125" s="2504" t="str">
        <f>IF(INPUT_OUTPUT!EU113="","",INPUT_OUTPUT!EU113)</f>
        <v/>
      </c>
      <c r="I125" s="2504" t="str">
        <f>IF(INPUT_OUTPUT!EV113="","",INPUT_OUTPUT!EV113)</f>
        <v/>
      </c>
      <c r="J125" s="2504" t="str">
        <f>IF(INPUT_OUTPUT!EW113="","",INPUT_OUTPUT!EW113)</f>
        <v/>
      </c>
      <c r="K125" s="2504" t="str">
        <f>IF(INPUT_OUTPUT!EX113="","",INPUT_OUTPUT!EX113)</f>
        <v/>
      </c>
      <c r="L125" s="2504" t="str">
        <f>IF(INPUT_OUTPUT!EY113="","",INPUT_OUTPUT!EY113)</f>
        <v/>
      </c>
      <c r="M125" s="2504" t="str">
        <f>IF(INPUT_OUTPUT!EZ113="","",INPUT_OUTPUT!EZ113)</f>
        <v/>
      </c>
      <c r="N125" s="2504" t="str">
        <f>IF(INPUT_OUTPUT!FA113="","",INPUT_OUTPUT!FA113)</f>
        <v/>
      </c>
      <c r="O125" s="2504" t="str">
        <f>IF(INPUT_OUTPUT!FB113="","",INPUT_OUTPUT!FB113)</f>
        <v/>
      </c>
      <c r="P125" s="2504" t="str">
        <f>IF(INPUT_OUTPUT!FC113="","",INPUT_OUTPUT!FC113)</f>
        <v/>
      </c>
      <c r="Q125" s="2504" t="str">
        <f>IF(INPUT_OUTPUT!FD113="","",INPUT_OUTPUT!FD113)</f>
        <v/>
      </c>
      <c r="R125" s="2504" t="str">
        <f>IF(INPUT_OUTPUT!FE113="","",INPUT_OUTPUT!FE113)</f>
        <v/>
      </c>
      <c r="S125" s="2504" t="str">
        <f>IF(INPUT_OUTPUT!FF113="","",INPUT_OUTPUT!FF113)</f>
        <v/>
      </c>
      <c r="T125" s="2504" t="str">
        <f>IF(INPUT_OUTPUT!FG113="","",INPUT_OUTPUT!FG113)</f>
        <v/>
      </c>
      <c r="U125" s="2504" t="str">
        <f>IF(INPUT_OUTPUT!FH113="","",INPUT_OUTPUT!FH113)</f>
        <v/>
      </c>
      <c r="V125" s="2504" t="str">
        <f>IF(INPUT_OUTPUT!FI113="","",INPUT_OUTPUT!FI113)</f>
        <v/>
      </c>
      <c r="W125" s="2504" t="str">
        <f>IF(INPUT_OUTPUT!FJ113="","",INPUT_OUTPUT!FJ113)</f>
        <v/>
      </c>
      <c r="X125" s="2504" t="str">
        <f>IF(INPUT_OUTPUT!FK113="","",INPUT_OUTPUT!FK113)</f>
        <v/>
      </c>
      <c r="Y125" s="2504" t="str">
        <f>IF(INPUT_OUTPUT!FL113="","",INPUT_OUTPUT!FL113)</f>
        <v/>
      </c>
      <c r="Z125" s="2504" t="str">
        <f>IF(INPUT_OUTPUT!FM113="","",INPUT_OUTPUT!FM113)</f>
        <v/>
      </c>
    </row>
    <row r="126" spans="2:26" s="2503" customFormat="1">
      <c r="B126" s="2505" t="str">
        <f>IF(INPUT_OUTPUT!C114="","",INPUT_OUTPUT!EP114)</f>
        <v/>
      </c>
      <c r="C126" s="2504" t="str">
        <f>IF(INPUT_OUTPUT!EP114="","",INPUT_OUTPUT!EP114)</f>
        <v/>
      </c>
      <c r="D126" s="2504" t="str">
        <f>IF(INPUT_OUTPUT!EQ114="","",INPUT_OUTPUT!EQ114)</f>
        <v/>
      </c>
      <c r="E126" s="2504" t="str">
        <f>IF(INPUT_OUTPUT!ER114="","",INPUT_OUTPUT!ER114)</f>
        <v/>
      </c>
      <c r="F126" s="2504" t="str">
        <f>IF(INPUT_OUTPUT!ES114="","",INPUT_OUTPUT!ES114)</f>
        <v/>
      </c>
      <c r="G126" s="2504" t="str">
        <f>IF(INPUT_OUTPUT!ET114="","",INPUT_OUTPUT!ET114)</f>
        <v/>
      </c>
      <c r="H126" s="2504" t="str">
        <f>IF(INPUT_OUTPUT!EU114="","",INPUT_OUTPUT!EU114)</f>
        <v/>
      </c>
      <c r="I126" s="2504" t="str">
        <f>IF(INPUT_OUTPUT!EV114="","",INPUT_OUTPUT!EV114)</f>
        <v/>
      </c>
      <c r="J126" s="2504" t="str">
        <f>IF(INPUT_OUTPUT!EW114="","",INPUT_OUTPUT!EW114)</f>
        <v/>
      </c>
      <c r="K126" s="2504" t="str">
        <f>IF(INPUT_OUTPUT!EX114="","",INPUT_OUTPUT!EX114)</f>
        <v/>
      </c>
      <c r="L126" s="2504" t="str">
        <f>IF(INPUT_OUTPUT!EY114="","",INPUT_OUTPUT!EY114)</f>
        <v/>
      </c>
      <c r="M126" s="2504" t="str">
        <f>IF(INPUT_OUTPUT!EZ114="","",INPUT_OUTPUT!EZ114)</f>
        <v/>
      </c>
      <c r="N126" s="2504" t="str">
        <f>IF(INPUT_OUTPUT!FA114="","",INPUT_OUTPUT!FA114)</f>
        <v/>
      </c>
      <c r="O126" s="2504" t="str">
        <f>IF(INPUT_OUTPUT!FB114="","",INPUT_OUTPUT!FB114)</f>
        <v/>
      </c>
      <c r="P126" s="2504" t="str">
        <f>IF(INPUT_OUTPUT!FC114="","",INPUT_OUTPUT!FC114)</f>
        <v/>
      </c>
      <c r="Q126" s="2504" t="str">
        <f>IF(INPUT_OUTPUT!FD114="","",INPUT_OUTPUT!FD114)</f>
        <v/>
      </c>
      <c r="R126" s="2504" t="str">
        <f>IF(INPUT_OUTPUT!FE114="","",INPUT_OUTPUT!FE114)</f>
        <v/>
      </c>
      <c r="S126" s="2504" t="str">
        <f>IF(INPUT_OUTPUT!FF114="","",INPUT_OUTPUT!FF114)</f>
        <v/>
      </c>
      <c r="T126" s="2504" t="str">
        <f>IF(INPUT_OUTPUT!FG114="","",INPUT_OUTPUT!FG114)</f>
        <v/>
      </c>
      <c r="U126" s="2504" t="str">
        <f>IF(INPUT_OUTPUT!FH114="","",INPUT_OUTPUT!FH114)</f>
        <v/>
      </c>
      <c r="V126" s="2504" t="str">
        <f>IF(INPUT_OUTPUT!FI114="","",INPUT_OUTPUT!FI114)</f>
        <v/>
      </c>
      <c r="W126" s="2504" t="str">
        <f>IF(INPUT_OUTPUT!FJ114="","",INPUT_OUTPUT!FJ114)</f>
        <v/>
      </c>
      <c r="X126" s="2504" t="str">
        <f>IF(INPUT_OUTPUT!FK114="","",INPUT_OUTPUT!FK114)</f>
        <v/>
      </c>
      <c r="Y126" s="2504" t="str">
        <f>IF(INPUT_OUTPUT!FL114="","",INPUT_OUTPUT!FL114)</f>
        <v/>
      </c>
      <c r="Z126" s="2504" t="str">
        <f>IF(INPUT_OUTPUT!FM114="","",INPUT_OUTPUT!FM114)</f>
        <v/>
      </c>
    </row>
    <row r="127" spans="2:26" s="2503" customFormat="1">
      <c r="B127" s="2505" t="str">
        <f>IF(INPUT_OUTPUT!C115="","",INPUT_OUTPUT!EP115)</f>
        <v/>
      </c>
      <c r="C127" s="2504" t="str">
        <f>IF(INPUT_OUTPUT!EP115="","",INPUT_OUTPUT!EP115)</f>
        <v/>
      </c>
      <c r="D127" s="2504" t="str">
        <f>IF(INPUT_OUTPUT!EQ115="","",INPUT_OUTPUT!EQ115)</f>
        <v/>
      </c>
      <c r="E127" s="2504" t="str">
        <f>IF(INPUT_OUTPUT!ER115="","",INPUT_OUTPUT!ER115)</f>
        <v/>
      </c>
      <c r="F127" s="2504" t="str">
        <f>IF(INPUT_OUTPUT!ES115="","",INPUT_OUTPUT!ES115)</f>
        <v/>
      </c>
      <c r="G127" s="2504" t="str">
        <f>IF(INPUT_OUTPUT!ET115="","",INPUT_OUTPUT!ET115)</f>
        <v/>
      </c>
      <c r="H127" s="2504" t="str">
        <f>IF(INPUT_OUTPUT!EU115="","",INPUT_OUTPUT!EU115)</f>
        <v/>
      </c>
      <c r="I127" s="2504" t="str">
        <f>IF(INPUT_OUTPUT!EV115="","",INPUT_OUTPUT!EV115)</f>
        <v/>
      </c>
      <c r="J127" s="2504" t="str">
        <f>IF(INPUT_OUTPUT!EW115="","",INPUT_OUTPUT!EW115)</f>
        <v/>
      </c>
      <c r="K127" s="2504" t="str">
        <f>IF(INPUT_OUTPUT!EX115="","",INPUT_OUTPUT!EX115)</f>
        <v/>
      </c>
      <c r="L127" s="2504" t="str">
        <f>IF(INPUT_OUTPUT!EY115="","",INPUT_OUTPUT!EY115)</f>
        <v/>
      </c>
      <c r="M127" s="2504" t="str">
        <f>IF(INPUT_OUTPUT!EZ115="","",INPUT_OUTPUT!EZ115)</f>
        <v/>
      </c>
      <c r="N127" s="2504" t="str">
        <f>IF(INPUT_OUTPUT!FA115="","",INPUT_OUTPUT!FA115)</f>
        <v/>
      </c>
      <c r="O127" s="2504" t="str">
        <f>IF(INPUT_OUTPUT!FB115="","",INPUT_OUTPUT!FB115)</f>
        <v/>
      </c>
      <c r="P127" s="2504" t="str">
        <f>IF(INPUT_OUTPUT!FC115="","",INPUT_OUTPUT!FC115)</f>
        <v/>
      </c>
      <c r="Q127" s="2504" t="str">
        <f>IF(INPUT_OUTPUT!FD115="","",INPUT_OUTPUT!FD115)</f>
        <v/>
      </c>
      <c r="R127" s="2504" t="str">
        <f>IF(INPUT_OUTPUT!FE115="","",INPUT_OUTPUT!FE115)</f>
        <v/>
      </c>
      <c r="S127" s="2504" t="str">
        <f>IF(INPUT_OUTPUT!FF115="","",INPUT_OUTPUT!FF115)</f>
        <v/>
      </c>
      <c r="T127" s="2504" t="str">
        <f>IF(INPUT_OUTPUT!FG115="","",INPUT_OUTPUT!FG115)</f>
        <v/>
      </c>
      <c r="U127" s="2504" t="str">
        <f>IF(INPUT_OUTPUT!FH115="","",INPUT_OUTPUT!FH115)</f>
        <v/>
      </c>
      <c r="V127" s="2504" t="str">
        <f>IF(INPUT_OUTPUT!FI115="","",INPUT_OUTPUT!FI115)</f>
        <v/>
      </c>
      <c r="W127" s="2504" t="str">
        <f>IF(INPUT_OUTPUT!FJ115="","",INPUT_OUTPUT!FJ115)</f>
        <v/>
      </c>
      <c r="X127" s="2504" t="str">
        <f>IF(INPUT_OUTPUT!FK115="","",INPUT_OUTPUT!FK115)</f>
        <v/>
      </c>
      <c r="Y127" s="2504" t="str">
        <f>IF(INPUT_OUTPUT!FL115="","",INPUT_OUTPUT!FL115)</f>
        <v/>
      </c>
      <c r="Z127" s="2504" t="str">
        <f>IF(INPUT_OUTPUT!FM115="","",INPUT_OUTPUT!FM115)</f>
        <v/>
      </c>
    </row>
    <row r="128" spans="2:26" s="2503" customFormat="1">
      <c r="B128" s="2505" t="str">
        <f>IF(INPUT_OUTPUT!C116="","",INPUT_OUTPUT!EP116)</f>
        <v/>
      </c>
      <c r="C128" s="2504" t="str">
        <f>IF(INPUT_OUTPUT!EP116="","",INPUT_OUTPUT!EP116)</f>
        <v/>
      </c>
      <c r="D128" s="2504" t="str">
        <f>IF(INPUT_OUTPUT!EQ116="","",INPUT_OUTPUT!EQ116)</f>
        <v/>
      </c>
      <c r="E128" s="2504" t="str">
        <f>IF(INPUT_OUTPUT!ER116="","",INPUT_OUTPUT!ER116)</f>
        <v/>
      </c>
      <c r="F128" s="2504" t="str">
        <f>IF(INPUT_OUTPUT!ES116="","",INPUT_OUTPUT!ES116)</f>
        <v/>
      </c>
      <c r="G128" s="2504" t="str">
        <f>IF(INPUT_OUTPUT!ET116="","",INPUT_OUTPUT!ET116)</f>
        <v/>
      </c>
      <c r="H128" s="2504" t="str">
        <f>IF(INPUT_OUTPUT!EU116="","",INPUT_OUTPUT!EU116)</f>
        <v/>
      </c>
      <c r="I128" s="2504" t="str">
        <f>IF(INPUT_OUTPUT!EV116="","",INPUT_OUTPUT!EV116)</f>
        <v/>
      </c>
      <c r="J128" s="2504" t="str">
        <f>IF(INPUT_OUTPUT!EW116="","",INPUT_OUTPUT!EW116)</f>
        <v/>
      </c>
      <c r="K128" s="2504" t="str">
        <f>IF(INPUT_OUTPUT!EX116="","",INPUT_OUTPUT!EX116)</f>
        <v/>
      </c>
      <c r="L128" s="2504" t="str">
        <f>IF(INPUT_OUTPUT!EY116="","",INPUT_OUTPUT!EY116)</f>
        <v/>
      </c>
      <c r="M128" s="2504" t="str">
        <f>IF(INPUT_OUTPUT!EZ116="","",INPUT_OUTPUT!EZ116)</f>
        <v/>
      </c>
      <c r="N128" s="2504" t="str">
        <f>IF(INPUT_OUTPUT!FA116="","",INPUT_OUTPUT!FA116)</f>
        <v/>
      </c>
      <c r="O128" s="2504" t="str">
        <f>IF(INPUT_OUTPUT!FB116="","",INPUT_OUTPUT!FB116)</f>
        <v/>
      </c>
      <c r="P128" s="2504" t="str">
        <f>IF(INPUT_OUTPUT!FC116="","",INPUT_OUTPUT!FC116)</f>
        <v/>
      </c>
      <c r="Q128" s="2504" t="str">
        <f>IF(INPUT_OUTPUT!FD116="","",INPUT_OUTPUT!FD116)</f>
        <v/>
      </c>
      <c r="R128" s="2504" t="str">
        <f>IF(INPUT_OUTPUT!FE116="","",INPUT_OUTPUT!FE116)</f>
        <v/>
      </c>
      <c r="S128" s="2504" t="str">
        <f>IF(INPUT_OUTPUT!FF116="","",INPUT_OUTPUT!FF116)</f>
        <v/>
      </c>
      <c r="T128" s="2504" t="str">
        <f>IF(INPUT_OUTPUT!FG116="","",INPUT_OUTPUT!FG116)</f>
        <v/>
      </c>
      <c r="U128" s="2504" t="str">
        <f>IF(INPUT_OUTPUT!FH116="","",INPUT_OUTPUT!FH116)</f>
        <v/>
      </c>
      <c r="V128" s="2504" t="str">
        <f>IF(INPUT_OUTPUT!FI116="","",INPUT_OUTPUT!FI116)</f>
        <v/>
      </c>
      <c r="W128" s="2504" t="str">
        <f>IF(INPUT_OUTPUT!FJ116="","",INPUT_OUTPUT!FJ116)</f>
        <v/>
      </c>
      <c r="X128" s="2504" t="str">
        <f>IF(INPUT_OUTPUT!FK116="","",INPUT_OUTPUT!FK116)</f>
        <v/>
      </c>
      <c r="Y128" s="2504" t="str">
        <f>IF(INPUT_OUTPUT!FL116="","",INPUT_OUTPUT!FL116)</f>
        <v/>
      </c>
      <c r="Z128" s="2504" t="str">
        <f>IF(INPUT_OUTPUT!FM116="","",INPUT_OUTPUT!FM116)</f>
        <v/>
      </c>
    </row>
    <row r="129" spans="2:26" s="2503" customFormat="1">
      <c r="B129" s="2505" t="str">
        <f>IF(INPUT_OUTPUT!C117="","",INPUT_OUTPUT!EP117)</f>
        <v/>
      </c>
      <c r="C129" s="2504" t="str">
        <f>IF(INPUT_OUTPUT!EP117="","",INPUT_OUTPUT!EP117)</f>
        <v/>
      </c>
      <c r="D129" s="2504" t="str">
        <f>IF(INPUT_OUTPUT!EQ117="","",INPUT_OUTPUT!EQ117)</f>
        <v/>
      </c>
      <c r="E129" s="2504" t="str">
        <f>IF(INPUT_OUTPUT!ER117="","",INPUT_OUTPUT!ER117)</f>
        <v/>
      </c>
      <c r="F129" s="2504" t="str">
        <f>IF(INPUT_OUTPUT!ES117="","",INPUT_OUTPUT!ES117)</f>
        <v/>
      </c>
      <c r="G129" s="2504" t="str">
        <f>IF(INPUT_OUTPUT!ET117="","",INPUT_OUTPUT!ET117)</f>
        <v/>
      </c>
      <c r="H129" s="2504" t="str">
        <f>IF(INPUT_OUTPUT!EU117="","",INPUT_OUTPUT!EU117)</f>
        <v/>
      </c>
      <c r="I129" s="2504" t="str">
        <f>IF(INPUT_OUTPUT!EV117="","",INPUT_OUTPUT!EV117)</f>
        <v/>
      </c>
      <c r="J129" s="2504" t="str">
        <f>IF(INPUT_OUTPUT!EW117="","",INPUT_OUTPUT!EW117)</f>
        <v/>
      </c>
      <c r="K129" s="2504" t="str">
        <f>IF(INPUT_OUTPUT!EX117="","",INPUT_OUTPUT!EX117)</f>
        <v/>
      </c>
      <c r="L129" s="2504" t="str">
        <f>IF(INPUT_OUTPUT!EY117="","",INPUT_OUTPUT!EY117)</f>
        <v/>
      </c>
      <c r="M129" s="2504" t="str">
        <f>IF(INPUT_OUTPUT!EZ117="","",INPUT_OUTPUT!EZ117)</f>
        <v/>
      </c>
      <c r="N129" s="2504" t="str">
        <f>IF(INPUT_OUTPUT!FA117="","",INPUT_OUTPUT!FA117)</f>
        <v/>
      </c>
      <c r="O129" s="2504" t="str">
        <f>IF(INPUT_OUTPUT!FB117="","",INPUT_OUTPUT!FB117)</f>
        <v/>
      </c>
      <c r="P129" s="2504" t="str">
        <f>IF(INPUT_OUTPUT!FC117="","",INPUT_OUTPUT!FC117)</f>
        <v/>
      </c>
      <c r="Q129" s="2504" t="str">
        <f>IF(INPUT_OUTPUT!FD117="","",INPUT_OUTPUT!FD117)</f>
        <v/>
      </c>
      <c r="R129" s="2504" t="str">
        <f>IF(INPUT_OUTPUT!FE117="","",INPUT_OUTPUT!FE117)</f>
        <v/>
      </c>
      <c r="S129" s="2504" t="str">
        <f>IF(INPUT_OUTPUT!FF117="","",INPUT_OUTPUT!FF117)</f>
        <v/>
      </c>
      <c r="T129" s="2504" t="str">
        <f>IF(INPUT_OUTPUT!FG117="","",INPUT_OUTPUT!FG117)</f>
        <v/>
      </c>
      <c r="U129" s="2504" t="str">
        <f>IF(INPUT_OUTPUT!FH117="","",INPUT_OUTPUT!FH117)</f>
        <v/>
      </c>
      <c r="V129" s="2504" t="str">
        <f>IF(INPUT_OUTPUT!FI117="","",INPUT_OUTPUT!FI117)</f>
        <v/>
      </c>
      <c r="W129" s="2504" t="str">
        <f>IF(INPUT_OUTPUT!FJ117="","",INPUT_OUTPUT!FJ117)</f>
        <v/>
      </c>
      <c r="X129" s="2504" t="str">
        <f>IF(INPUT_OUTPUT!FK117="","",INPUT_OUTPUT!FK117)</f>
        <v/>
      </c>
      <c r="Y129" s="2504" t="str">
        <f>IF(INPUT_OUTPUT!FL117="","",INPUT_OUTPUT!FL117)</f>
        <v/>
      </c>
      <c r="Z129" s="2504" t="str">
        <f>IF(INPUT_OUTPUT!FM117="","",INPUT_OUTPUT!FM117)</f>
        <v/>
      </c>
    </row>
    <row r="130" spans="2:26" s="2503" customFormat="1">
      <c r="B130" s="2505" t="str">
        <f>IF(INPUT_OUTPUT!C118="","",INPUT_OUTPUT!EP118)</f>
        <v/>
      </c>
      <c r="C130" s="2504" t="str">
        <f>IF(INPUT_OUTPUT!EP118="","",INPUT_OUTPUT!EP118)</f>
        <v/>
      </c>
      <c r="D130" s="2504" t="str">
        <f>IF(INPUT_OUTPUT!EQ118="","",INPUT_OUTPUT!EQ118)</f>
        <v/>
      </c>
      <c r="E130" s="2504" t="str">
        <f>IF(INPUT_OUTPUT!ER118="","",INPUT_OUTPUT!ER118)</f>
        <v/>
      </c>
      <c r="F130" s="2504" t="str">
        <f>IF(INPUT_OUTPUT!ES118="","",INPUT_OUTPUT!ES118)</f>
        <v/>
      </c>
      <c r="G130" s="2504" t="str">
        <f>IF(INPUT_OUTPUT!ET118="","",INPUT_OUTPUT!ET118)</f>
        <v/>
      </c>
      <c r="H130" s="2504" t="str">
        <f>IF(INPUT_OUTPUT!EU118="","",INPUT_OUTPUT!EU118)</f>
        <v/>
      </c>
      <c r="I130" s="2504" t="str">
        <f>IF(INPUT_OUTPUT!EV118="","",INPUT_OUTPUT!EV118)</f>
        <v/>
      </c>
      <c r="J130" s="2504" t="str">
        <f>IF(INPUT_OUTPUT!EW118="","",INPUT_OUTPUT!EW118)</f>
        <v/>
      </c>
      <c r="K130" s="2504" t="str">
        <f>IF(INPUT_OUTPUT!EX118="","",INPUT_OUTPUT!EX118)</f>
        <v/>
      </c>
      <c r="L130" s="2504" t="str">
        <f>IF(INPUT_OUTPUT!EY118="","",INPUT_OUTPUT!EY118)</f>
        <v/>
      </c>
      <c r="M130" s="2504" t="str">
        <f>IF(INPUT_OUTPUT!EZ118="","",INPUT_OUTPUT!EZ118)</f>
        <v/>
      </c>
      <c r="N130" s="2504" t="str">
        <f>IF(INPUT_OUTPUT!FA118="","",INPUT_OUTPUT!FA118)</f>
        <v/>
      </c>
      <c r="O130" s="2504" t="str">
        <f>IF(INPUT_OUTPUT!FB118="","",INPUT_OUTPUT!FB118)</f>
        <v/>
      </c>
      <c r="P130" s="2504" t="str">
        <f>IF(INPUT_OUTPUT!FC118="","",INPUT_OUTPUT!FC118)</f>
        <v/>
      </c>
      <c r="Q130" s="2504" t="str">
        <f>IF(INPUT_OUTPUT!FD118="","",INPUT_OUTPUT!FD118)</f>
        <v/>
      </c>
      <c r="R130" s="2504" t="str">
        <f>IF(INPUT_OUTPUT!FE118="","",INPUT_OUTPUT!FE118)</f>
        <v/>
      </c>
      <c r="S130" s="2504" t="str">
        <f>IF(INPUT_OUTPUT!FF118="","",INPUT_OUTPUT!FF118)</f>
        <v/>
      </c>
      <c r="T130" s="2504" t="str">
        <f>IF(INPUT_OUTPUT!FG118="","",INPUT_OUTPUT!FG118)</f>
        <v/>
      </c>
      <c r="U130" s="2504" t="str">
        <f>IF(INPUT_OUTPUT!FH118="","",INPUT_OUTPUT!FH118)</f>
        <v/>
      </c>
      <c r="V130" s="2504" t="str">
        <f>IF(INPUT_OUTPUT!FI118="","",INPUT_OUTPUT!FI118)</f>
        <v/>
      </c>
      <c r="W130" s="2504" t="str">
        <f>IF(INPUT_OUTPUT!FJ118="","",INPUT_OUTPUT!FJ118)</f>
        <v/>
      </c>
      <c r="X130" s="2504" t="str">
        <f>IF(INPUT_OUTPUT!FK118="","",INPUT_OUTPUT!FK118)</f>
        <v/>
      </c>
      <c r="Y130" s="2504" t="str">
        <f>IF(INPUT_OUTPUT!FL118="","",INPUT_OUTPUT!FL118)</f>
        <v/>
      </c>
      <c r="Z130" s="2504" t="str">
        <f>IF(INPUT_OUTPUT!FM118="","",INPUT_OUTPUT!FM118)</f>
        <v/>
      </c>
    </row>
    <row r="131" spans="2:26" s="2503" customFormat="1">
      <c r="B131" s="2505" t="str">
        <f>IF(INPUT_OUTPUT!C119="","",INPUT_OUTPUT!EP119)</f>
        <v/>
      </c>
      <c r="C131" s="2504" t="str">
        <f>IF(INPUT_OUTPUT!EP119="","",INPUT_OUTPUT!EP119)</f>
        <v/>
      </c>
      <c r="D131" s="2504" t="str">
        <f>IF(INPUT_OUTPUT!EQ119="","",INPUT_OUTPUT!EQ119)</f>
        <v/>
      </c>
      <c r="E131" s="2504" t="str">
        <f>IF(INPUT_OUTPUT!ER119="","",INPUT_OUTPUT!ER119)</f>
        <v/>
      </c>
      <c r="F131" s="2504" t="str">
        <f>IF(INPUT_OUTPUT!ES119="","",INPUT_OUTPUT!ES119)</f>
        <v/>
      </c>
      <c r="G131" s="2504" t="str">
        <f>IF(INPUT_OUTPUT!ET119="","",INPUT_OUTPUT!ET119)</f>
        <v/>
      </c>
      <c r="H131" s="2504" t="str">
        <f>IF(INPUT_OUTPUT!EU119="","",INPUT_OUTPUT!EU119)</f>
        <v/>
      </c>
      <c r="I131" s="2504" t="str">
        <f>IF(INPUT_OUTPUT!EV119="","",INPUT_OUTPUT!EV119)</f>
        <v/>
      </c>
      <c r="J131" s="2504" t="str">
        <f>IF(INPUT_OUTPUT!EW119="","",INPUT_OUTPUT!EW119)</f>
        <v/>
      </c>
      <c r="K131" s="2504" t="str">
        <f>IF(INPUT_OUTPUT!EX119="","",INPUT_OUTPUT!EX119)</f>
        <v/>
      </c>
      <c r="L131" s="2504" t="str">
        <f>IF(INPUT_OUTPUT!EY119="","",INPUT_OUTPUT!EY119)</f>
        <v/>
      </c>
      <c r="M131" s="2504" t="str">
        <f>IF(INPUT_OUTPUT!EZ119="","",INPUT_OUTPUT!EZ119)</f>
        <v/>
      </c>
      <c r="N131" s="2504" t="str">
        <f>IF(INPUT_OUTPUT!FA119="","",INPUT_OUTPUT!FA119)</f>
        <v/>
      </c>
      <c r="O131" s="2504" t="str">
        <f>IF(INPUT_OUTPUT!FB119="","",INPUT_OUTPUT!FB119)</f>
        <v/>
      </c>
      <c r="P131" s="2504" t="str">
        <f>IF(INPUT_OUTPUT!FC119="","",INPUT_OUTPUT!FC119)</f>
        <v/>
      </c>
      <c r="Q131" s="2504" t="str">
        <f>IF(INPUT_OUTPUT!FD119="","",INPUT_OUTPUT!FD119)</f>
        <v/>
      </c>
      <c r="R131" s="2504" t="str">
        <f>IF(INPUT_OUTPUT!FE119="","",INPUT_OUTPUT!FE119)</f>
        <v/>
      </c>
      <c r="S131" s="2504" t="str">
        <f>IF(INPUT_OUTPUT!FF119="","",INPUT_OUTPUT!FF119)</f>
        <v/>
      </c>
      <c r="T131" s="2504" t="str">
        <f>IF(INPUT_OUTPUT!FG119="","",INPUT_OUTPUT!FG119)</f>
        <v/>
      </c>
      <c r="U131" s="2504" t="str">
        <f>IF(INPUT_OUTPUT!FH119="","",INPUT_OUTPUT!FH119)</f>
        <v/>
      </c>
      <c r="V131" s="2504" t="str">
        <f>IF(INPUT_OUTPUT!FI119="","",INPUT_OUTPUT!FI119)</f>
        <v/>
      </c>
      <c r="W131" s="2504" t="str">
        <f>IF(INPUT_OUTPUT!FJ119="","",INPUT_OUTPUT!FJ119)</f>
        <v/>
      </c>
      <c r="X131" s="2504" t="str">
        <f>IF(INPUT_OUTPUT!FK119="","",INPUT_OUTPUT!FK119)</f>
        <v/>
      </c>
      <c r="Y131" s="2504" t="str">
        <f>IF(INPUT_OUTPUT!FL119="","",INPUT_OUTPUT!FL119)</f>
        <v/>
      </c>
      <c r="Z131" s="2504" t="str">
        <f>IF(INPUT_OUTPUT!FM119="","",INPUT_OUTPUT!FM119)</f>
        <v/>
      </c>
    </row>
    <row r="132" spans="2:26" s="2503" customFormat="1">
      <c r="B132" s="2505" t="str">
        <f>IF(INPUT_OUTPUT!C120="","",INPUT_OUTPUT!EP120)</f>
        <v/>
      </c>
      <c r="C132" s="2504" t="str">
        <f>IF(INPUT_OUTPUT!EP120="","",INPUT_OUTPUT!EP120)</f>
        <v/>
      </c>
      <c r="D132" s="2504" t="str">
        <f>IF(INPUT_OUTPUT!EQ120="","",INPUT_OUTPUT!EQ120)</f>
        <v/>
      </c>
      <c r="E132" s="2504" t="str">
        <f>IF(INPUT_OUTPUT!ER120="","",INPUT_OUTPUT!ER120)</f>
        <v/>
      </c>
      <c r="F132" s="2504" t="str">
        <f>IF(INPUT_OUTPUT!ES120="","",INPUT_OUTPUT!ES120)</f>
        <v/>
      </c>
      <c r="G132" s="2504" t="str">
        <f>IF(INPUT_OUTPUT!ET120="","",INPUT_OUTPUT!ET120)</f>
        <v/>
      </c>
      <c r="H132" s="2504" t="str">
        <f>IF(INPUT_OUTPUT!EU120="","",INPUT_OUTPUT!EU120)</f>
        <v/>
      </c>
      <c r="I132" s="2504" t="str">
        <f>IF(INPUT_OUTPUT!EV120="","",INPUT_OUTPUT!EV120)</f>
        <v/>
      </c>
      <c r="J132" s="2504" t="str">
        <f>IF(INPUT_OUTPUT!EW120="","",INPUT_OUTPUT!EW120)</f>
        <v/>
      </c>
      <c r="K132" s="2504" t="str">
        <f>IF(INPUT_OUTPUT!EX120="","",INPUT_OUTPUT!EX120)</f>
        <v/>
      </c>
      <c r="L132" s="2504" t="str">
        <f>IF(INPUT_OUTPUT!EY120="","",INPUT_OUTPUT!EY120)</f>
        <v/>
      </c>
      <c r="M132" s="2504" t="str">
        <f>IF(INPUT_OUTPUT!EZ120="","",INPUT_OUTPUT!EZ120)</f>
        <v/>
      </c>
      <c r="N132" s="2504" t="str">
        <f>IF(INPUT_OUTPUT!FA120="","",INPUT_OUTPUT!FA120)</f>
        <v/>
      </c>
      <c r="O132" s="2504" t="str">
        <f>IF(INPUT_OUTPUT!FB120="","",INPUT_OUTPUT!FB120)</f>
        <v/>
      </c>
      <c r="P132" s="2504" t="str">
        <f>IF(INPUT_OUTPUT!FC120="","",INPUT_OUTPUT!FC120)</f>
        <v/>
      </c>
      <c r="Q132" s="2504" t="str">
        <f>IF(INPUT_OUTPUT!FD120="","",INPUT_OUTPUT!FD120)</f>
        <v/>
      </c>
      <c r="R132" s="2504" t="str">
        <f>IF(INPUT_OUTPUT!FE120="","",INPUT_OUTPUT!FE120)</f>
        <v/>
      </c>
      <c r="S132" s="2504" t="str">
        <f>IF(INPUT_OUTPUT!FF120="","",INPUT_OUTPUT!FF120)</f>
        <v/>
      </c>
      <c r="T132" s="2504" t="str">
        <f>IF(INPUT_OUTPUT!FG120="","",INPUT_OUTPUT!FG120)</f>
        <v/>
      </c>
      <c r="U132" s="2504" t="str">
        <f>IF(INPUT_OUTPUT!FH120="","",INPUT_OUTPUT!FH120)</f>
        <v/>
      </c>
      <c r="V132" s="2504" t="str">
        <f>IF(INPUT_OUTPUT!FI120="","",INPUT_OUTPUT!FI120)</f>
        <v/>
      </c>
      <c r="W132" s="2504" t="str">
        <f>IF(INPUT_OUTPUT!FJ120="","",INPUT_OUTPUT!FJ120)</f>
        <v/>
      </c>
      <c r="X132" s="2504" t="str">
        <f>IF(INPUT_OUTPUT!FK120="","",INPUT_OUTPUT!FK120)</f>
        <v/>
      </c>
      <c r="Y132" s="2504" t="str">
        <f>IF(INPUT_OUTPUT!FL120="","",INPUT_OUTPUT!FL120)</f>
        <v/>
      </c>
      <c r="Z132" s="2504" t="str">
        <f>IF(INPUT_OUTPUT!FM120="","",INPUT_OUTPUT!FM120)</f>
        <v/>
      </c>
    </row>
    <row r="133" spans="2:26" s="2503" customFormat="1">
      <c r="B133" s="2505" t="str">
        <f>IF(INPUT_OUTPUT!C121="","",INPUT_OUTPUT!EP121)</f>
        <v/>
      </c>
      <c r="C133" s="2504" t="str">
        <f>IF(INPUT_OUTPUT!EP121="","",INPUT_OUTPUT!EP121)</f>
        <v/>
      </c>
      <c r="D133" s="2504" t="str">
        <f>IF(INPUT_OUTPUT!EQ121="","",INPUT_OUTPUT!EQ121)</f>
        <v/>
      </c>
      <c r="E133" s="2504" t="str">
        <f>IF(INPUT_OUTPUT!ER121="","",INPUT_OUTPUT!ER121)</f>
        <v/>
      </c>
      <c r="F133" s="2504" t="str">
        <f>IF(INPUT_OUTPUT!ES121="","",INPUT_OUTPUT!ES121)</f>
        <v/>
      </c>
      <c r="G133" s="2504" t="str">
        <f>IF(INPUT_OUTPUT!ET121="","",INPUT_OUTPUT!ET121)</f>
        <v/>
      </c>
      <c r="H133" s="2504" t="str">
        <f>IF(INPUT_OUTPUT!EU121="","",INPUT_OUTPUT!EU121)</f>
        <v/>
      </c>
      <c r="I133" s="2504" t="str">
        <f>IF(INPUT_OUTPUT!EV121="","",INPUT_OUTPUT!EV121)</f>
        <v/>
      </c>
      <c r="J133" s="2504" t="str">
        <f>IF(INPUT_OUTPUT!EW121="","",INPUT_OUTPUT!EW121)</f>
        <v/>
      </c>
      <c r="K133" s="2504" t="str">
        <f>IF(INPUT_OUTPUT!EX121="","",INPUT_OUTPUT!EX121)</f>
        <v/>
      </c>
      <c r="L133" s="2504" t="str">
        <f>IF(INPUT_OUTPUT!EY121="","",INPUT_OUTPUT!EY121)</f>
        <v/>
      </c>
      <c r="M133" s="2504" t="str">
        <f>IF(INPUT_OUTPUT!EZ121="","",INPUT_OUTPUT!EZ121)</f>
        <v/>
      </c>
      <c r="N133" s="2504" t="str">
        <f>IF(INPUT_OUTPUT!FA121="","",INPUT_OUTPUT!FA121)</f>
        <v/>
      </c>
      <c r="O133" s="2504" t="str">
        <f>IF(INPUT_OUTPUT!FB121="","",INPUT_OUTPUT!FB121)</f>
        <v/>
      </c>
      <c r="P133" s="2504" t="str">
        <f>IF(INPUT_OUTPUT!FC121="","",INPUT_OUTPUT!FC121)</f>
        <v/>
      </c>
      <c r="Q133" s="2504" t="str">
        <f>IF(INPUT_OUTPUT!FD121="","",INPUT_OUTPUT!FD121)</f>
        <v/>
      </c>
      <c r="R133" s="2504" t="str">
        <f>IF(INPUT_OUTPUT!FE121="","",INPUT_OUTPUT!FE121)</f>
        <v/>
      </c>
      <c r="S133" s="2504" t="str">
        <f>IF(INPUT_OUTPUT!FF121="","",INPUT_OUTPUT!FF121)</f>
        <v/>
      </c>
      <c r="T133" s="2504" t="str">
        <f>IF(INPUT_OUTPUT!FG121="","",INPUT_OUTPUT!FG121)</f>
        <v/>
      </c>
      <c r="U133" s="2504" t="str">
        <f>IF(INPUT_OUTPUT!FH121="","",INPUT_OUTPUT!FH121)</f>
        <v/>
      </c>
      <c r="V133" s="2504" t="str">
        <f>IF(INPUT_OUTPUT!FI121="","",INPUT_OUTPUT!FI121)</f>
        <v/>
      </c>
      <c r="W133" s="2504" t="str">
        <f>IF(INPUT_OUTPUT!FJ121="","",INPUT_OUTPUT!FJ121)</f>
        <v/>
      </c>
      <c r="X133" s="2504" t="str">
        <f>IF(INPUT_OUTPUT!FK121="","",INPUT_OUTPUT!FK121)</f>
        <v/>
      </c>
      <c r="Y133" s="2504" t="str">
        <f>IF(INPUT_OUTPUT!FL121="","",INPUT_OUTPUT!FL121)</f>
        <v/>
      </c>
      <c r="Z133" s="2504" t="str">
        <f>IF(INPUT_OUTPUT!FM121="","",INPUT_OUTPUT!FM121)</f>
        <v/>
      </c>
    </row>
    <row r="134" spans="2:26" s="2503" customFormat="1">
      <c r="B134" s="2505" t="str">
        <f>IF(INPUT_OUTPUT!C122="","",INPUT_OUTPUT!EP122)</f>
        <v/>
      </c>
      <c r="C134" s="2504" t="str">
        <f>IF(INPUT_OUTPUT!EP122="","",INPUT_OUTPUT!EP122)</f>
        <v/>
      </c>
      <c r="D134" s="2504" t="str">
        <f>IF(INPUT_OUTPUT!EQ122="","",INPUT_OUTPUT!EQ122)</f>
        <v/>
      </c>
      <c r="E134" s="2504" t="str">
        <f>IF(INPUT_OUTPUT!ER122="","",INPUT_OUTPUT!ER122)</f>
        <v/>
      </c>
      <c r="F134" s="2504" t="str">
        <f>IF(INPUT_OUTPUT!ES122="","",INPUT_OUTPUT!ES122)</f>
        <v/>
      </c>
      <c r="G134" s="2504" t="str">
        <f>IF(INPUT_OUTPUT!ET122="","",INPUT_OUTPUT!ET122)</f>
        <v/>
      </c>
      <c r="H134" s="2504" t="str">
        <f>IF(INPUT_OUTPUT!EU122="","",INPUT_OUTPUT!EU122)</f>
        <v/>
      </c>
      <c r="I134" s="2504" t="str">
        <f>IF(INPUT_OUTPUT!EV122="","",INPUT_OUTPUT!EV122)</f>
        <v/>
      </c>
      <c r="J134" s="2504" t="str">
        <f>IF(INPUT_OUTPUT!EW122="","",INPUT_OUTPUT!EW122)</f>
        <v/>
      </c>
      <c r="K134" s="2504" t="str">
        <f>IF(INPUT_OUTPUT!EX122="","",INPUT_OUTPUT!EX122)</f>
        <v/>
      </c>
      <c r="L134" s="2504" t="str">
        <f>IF(INPUT_OUTPUT!EY122="","",INPUT_OUTPUT!EY122)</f>
        <v/>
      </c>
      <c r="M134" s="2504" t="str">
        <f>IF(INPUT_OUTPUT!EZ122="","",INPUT_OUTPUT!EZ122)</f>
        <v/>
      </c>
      <c r="N134" s="2504" t="str">
        <f>IF(INPUT_OUTPUT!FA122="","",INPUT_OUTPUT!FA122)</f>
        <v/>
      </c>
      <c r="O134" s="2504" t="str">
        <f>IF(INPUT_OUTPUT!FB122="","",INPUT_OUTPUT!FB122)</f>
        <v/>
      </c>
      <c r="P134" s="2504" t="str">
        <f>IF(INPUT_OUTPUT!FC122="","",INPUT_OUTPUT!FC122)</f>
        <v/>
      </c>
      <c r="Q134" s="2504" t="str">
        <f>IF(INPUT_OUTPUT!FD122="","",INPUT_OUTPUT!FD122)</f>
        <v/>
      </c>
      <c r="R134" s="2504" t="str">
        <f>IF(INPUT_OUTPUT!FE122="","",INPUT_OUTPUT!FE122)</f>
        <v/>
      </c>
      <c r="S134" s="2504" t="str">
        <f>IF(INPUT_OUTPUT!FF122="","",INPUT_OUTPUT!FF122)</f>
        <v/>
      </c>
      <c r="T134" s="2504" t="str">
        <f>IF(INPUT_OUTPUT!FG122="","",INPUT_OUTPUT!FG122)</f>
        <v/>
      </c>
      <c r="U134" s="2504" t="str">
        <f>IF(INPUT_OUTPUT!FH122="","",INPUT_OUTPUT!FH122)</f>
        <v/>
      </c>
      <c r="V134" s="2504" t="str">
        <f>IF(INPUT_OUTPUT!FI122="","",INPUT_OUTPUT!FI122)</f>
        <v/>
      </c>
      <c r="W134" s="2504" t="str">
        <f>IF(INPUT_OUTPUT!FJ122="","",INPUT_OUTPUT!FJ122)</f>
        <v/>
      </c>
      <c r="X134" s="2504" t="str">
        <f>IF(INPUT_OUTPUT!FK122="","",INPUT_OUTPUT!FK122)</f>
        <v/>
      </c>
      <c r="Y134" s="2504" t="str">
        <f>IF(INPUT_OUTPUT!FL122="","",INPUT_OUTPUT!FL122)</f>
        <v/>
      </c>
      <c r="Z134" s="2504" t="str">
        <f>IF(INPUT_OUTPUT!FM122="","",INPUT_OUTPUT!FM122)</f>
        <v/>
      </c>
    </row>
    <row r="135" spans="2:26" s="2503" customFormat="1">
      <c r="B135" s="2505" t="str">
        <f>IF(INPUT_OUTPUT!C123="","",INPUT_OUTPUT!EP123)</f>
        <v/>
      </c>
      <c r="C135" s="2504" t="str">
        <f>IF(INPUT_OUTPUT!EP123="","",INPUT_OUTPUT!EP123)</f>
        <v/>
      </c>
      <c r="D135" s="2504" t="str">
        <f>IF(INPUT_OUTPUT!EQ123="","",INPUT_OUTPUT!EQ123)</f>
        <v/>
      </c>
      <c r="E135" s="2504" t="str">
        <f>IF(INPUT_OUTPUT!ER123="","",INPUT_OUTPUT!ER123)</f>
        <v/>
      </c>
      <c r="F135" s="2504" t="str">
        <f>IF(INPUT_OUTPUT!ES123="","",INPUT_OUTPUT!ES123)</f>
        <v/>
      </c>
      <c r="G135" s="2504" t="str">
        <f>IF(INPUT_OUTPUT!ET123="","",INPUT_OUTPUT!ET123)</f>
        <v/>
      </c>
      <c r="H135" s="2504" t="str">
        <f>IF(INPUT_OUTPUT!EU123="","",INPUT_OUTPUT!EU123)</f>
        <v/>
      </c>
      <c r="I135" s="2504" t="str">
        <f>IF(INPUT_OUTPUT!EV123="","",INPUT_OUTPUT!EV123)</f>
        <v/>
      </c>
      <c r="J135" s="2504" t="str">
        <f>IF(INPUT_OUTPUT!EW123="","",INPUT_OUTPUT!EW123)</f>
        <v/>
      </c>
      <c r="K135" s="2504" t="str">
        <f>IF(INPUT_OUTPUT!EX123="","",INPUT_OUTPUT!EX123)</f>
        <v/>
      </c>
      <c r="L135" s="2504" t="str">
        <f>IF(INPUT_OUTPUT!EY123="","",INPUT_OUTPUT!EY123)</f>
        <v/>
      </c>
      <c r="M135" s="2504" t="str">
        <f>IF(INPUT_OUTPUT!EZ123="","",INPUT_OUTPUT!EZ123)</f>
        <v/>
      </c>
      <c r="N135" s="2504" t="str">
        <f>IF(INPUT_OUTPUT!FA123="","",INPUT_OUTPUT!FA123)</f>
        <v/>
      </c>
      <c r="O135" s="2504" t="str">
        <f>IF(INPUT_OUTPUT!FB123="","",INPUT_OUTPUT!FB123)</f>
        <v/>
      </c>
      <c r="P135" s="2504" t="str">
        <f>IF(INPUT_OUTPUT!FC123="","",INPUT_OUTPUT!FC123)</f>
        <v/>
      </c>
      <c r="Q135" s="2504" t="str">
        <f>IF(INPUT_OUTPUT!FD123="","",INPUT_OUTPUT!FD123)</f>
        <v/>
      </c>
      <c r="R135" s="2504" t="str">
        <f>IF(INPUT_OUTPUT!FE123="","",INPUT_OUTPUT!FE123)</f>
        <v/>
      </c>
      <c r="S135" s="2504" t="str">
        <f>IF(INPUT_OUTPUT!FF123="","",INPUT_OUTPUT!FF123)</f>
        <v/>
      </c>
      <c r="T135" s="2504" t="str">
        <f>IF(INPUT_OUTPUT!FG123="","",INPUT_OUTPUT!FG123)</f>
        <v/>
      </c>
      <c r="U135" s="2504" t="str">
        <f>IF(INPUT_OUTPUT!FH123="","",INPUT_OUTPUT!FH123)</f>
        <v/>
      </c>
      <c r="V135" s="2504" t="str">
        <f>IF(INPUT_OUTPUT!FI123="","",INPUT_OUTPUT!FI123)</f>
        <v/>
      </c>
      <c r="W135" s="2504" t="str">
        <f>IF(INPUT_OUTPUT!FJ123="","",INPUT_OUTPUT!FJ123)</f>
        <v/>
      </c>
      <c r="X135" s="2504" t="str">
        <f>IF(INPUT_OUTPUT!FK123="","",INPUT_OUTPUT!FK123)</f>
        <v/>
      </c>
      <c r="Y135" s="2504" t="str">
        <f>IF(INPUT_OUTPUT!FL123="","",INPUT_OUTPUT!FL123)</f>
        <v/>
      </c>
      <c r="Z135" s="2504" t="str">
        <f>IF(INPUT_OUTPUT!FM123="","",INPUT_OUTPUT!FM123)</f>
        <v/>
      </c>
    </row>
    <row r="136" spans="2:26" s="2503" customFormat="1">
      <c r="B136" s="2505" t="str">
        <f>IF(INPUT_OUTPUT!C124="","",INPUT_OUTPUT!EP124)</f>
        <v/>
      </c>
      <c r="C136" s="2504" t="str">
        <f>IF(INPUT_OUTPUT!EP124="","",INPUT_OUTPUT!EP124)</f>
        <v/>
      </c>
      <c r="D136" s="2504" t="str">
        <f>IF(INPUT_OUTPUT!EQ124="","",INPUT_OUTPUT!EQ124)</f>
        <v/>
      </c>
      <c r="E136" s="2504" t="str">
        <f>IF(INPUT_OUTPUT!ER124="","",INPUT_OUTPUT!ER124)</f>
        <v/>
      </c>
      <c r="F136" s="2504" t="str">
        <f>IF(INPUT_OUTPUT!ES124="","",INPUT_OUTPUT!ES124)</f>
        <v/>
      </c>
      <c r="G136" s="2504" t="str">
        <f>IF(INPUT_OUTPUT!ET124="","",INPUT_OUTPUT!ET124)</f>
        <v/>
      </c>
      <c r="H136" s="2504" t="str">
        <f>IF(INPUT_OUTPUT!EU124="","",INPUT_OUTPUT!EU124)</f>
        <v/>
      </c>
      <c r="I136" s="2504" t="str">
        <f>IF(INPUT_OUTPUT!EV124="","",INPUT_OUTPUT!EV124)</f>
        <v/>
      </c>
      <c r="J136" s="2504" t="str">
        <f>IF(INPUT_OUTPUT!EW124="","",INPUT_OUTPUT!EW124)</f>
        <v/>
      </c>
      <c r="K136" s="2504" t="str">
        <f>IF(INPUT_OUTPUT!EX124="","",INPUT_OUTPUT!EX124)</f>
        <v/>
      </c>
      <c r="L136" s="2504" t="str">
        <f>IF(INPUT_OUTPUT!EY124="","",INPUT_OUTPUT!EY124)</f>
        <v/>
      </c>
      <c r="M136" s="2504" t="str">
        <f>IF(INPUT_OUTPUT!EZ124="","",INPUT_OUTPUT!EZ124)</f>
        <v/>
      </c>
      <c r="N136" s="2504" t="str">
        <f>IF(INPUT_OUTPUT!FA124="","",INPUT_OUTPUT!FA124)</f>
        <v/>
      </c>
      <c r="O136" s="2504" t="str">
        <f>IF(INPUT_OUTPUT!FB124="","",INPUT_OUTPUT!FB124)</f>
        <v/>
      </c>
      <c r="P136" s="2504" t="str">
        <f>IF(INPUT_OUTPUT!FC124="","",INPUT_OUTPUT!FC124)</f>
        <v/>
      </c>
      <c r="Q136" s="2504" t="str">
        <f>IF(INPUT_OUTPUT!FD124="","",INPUT_OUTPUT!FD124)</f>
        <v/>
      </c>
      <c r="R136" s="2504" t="str">
        <f>IF(INPUT_OUTPUT!FE124="","",INPUT_OUTPUT!FE124)</f>
        <v/>
      </c>
      <c r="S136" s="2504" t="str">
        <f>IF(INPUT_OUTPUT!FF124="","",INPUT_OUTPUT!FF124)</f>
        <v/>
      </c>
      <c r="T136" s="2504" t="str">
        <f>IF(INPUT_OUTPUT!FG124="","",INPUT_OUTPUT!FG124)</f>
        <v/>
      </c>
      <c r="U136" s="2504" t="str">
        <f>IF(INPUT_OUTPUT!FH124="","",INPUT_OUTPUT!FH124)</f>
        <v/>
      </c>
      <c r="V136" s="2504" t="str">
        <f>IF(INPUT_OUTPUT!FI124="","",INPUT_OUTPUT!FI124)</f>
        <v/>
      </c>
      <c r="W136" s="2504" t="str">
        <f>IF(INPUT_OUTPUT!FJ124="","",INPUT_OUTPUT!FJ124)</f>
        <v/>
      </c>
      <c r="X136" s="2504" t="str">
        <f>IF(INPUT_OUTPUT!FK124="","",INPUT_OUTPUT!FK124)</f>
        <v/>
      </c>
      <c r="Y136" s="2504" t="str">
        <f>IF(INPUT_OUTPUT!FL124="","",INPUT_OUTPUT!FL124)</f>
        <v/>
      </c>
      <c r="Z136" s="2504" t="str">
        <f>IF(INPUT_OUTPUT!FM124="","",INPUT_OUTPUT!FM124)</f>
        <v/>
      </c>
    </row>
    <row r="137" spans="2:26" s="2503" customFormat="1">
      <c r="B137" s="2505" t="str">
        <f>IF(INPUT_OUTPUT!C125="","",INPUT_OUTPUT!EP125)</f>
        <v/>
      </c>
      <c r="C137" s="2504" t="str">
        <f>IF(INPUT_OUTPUT!EP125="","",INPUT_OUTPUT!EP125)</f>
        <v/>
      </c>
      <c r="D137" s="2504" t="str">
        <f>IF(INPUT_OUTPUT!EQ125="","",INPUT_OUTPUT!EQ125)</f>
        <v/>
      </c>
      <c r="E137" s="2504" t="str">
        <f>IF(INPUT_OUTPUT!ER125="","",INPUT_OUTPUT!ER125)</f>
        <v/>
      </c>
      <c r="F137" s="2504" t="str">
        <f>IF(INPUT_OUTPUT!ES125="","",INPUT_OUTPUT!ES125)</f>
        <v/>
      </c>
      <c r="G137" s="2504" t="str">
        <f>IF(INPUT_OUTPUT!ET125="","",INPUT_OUTPUT!ET125)</f>
        <v/>
      </c>
      <c r="H137" s="2504" t="str">
        <f>IF(INPUT_OUTPUT!EU125="","",INPUT_OUTPUT!EU125)</f>
        <v/>
      </c>
      <c r="I137" s="2504" t="str">
        <f>IF(INPUT_OUTPUT!EV125="","",INPUT_OUTPUT!EV125)</f>
        <v/>
      </c>
      <c r="J137" s="2504" t="str">
        <f>IF(INPUT_OUTPUT!EW125="","",INPUT_OUTPUT!EW125)</f>
        <v/>
      </c>
      <c r="K137" s="2504" t="str">
        <f>IF(INPUT_OUTPUT!EX125="","",INPUT_OUTPUT!EX125)</f>
        <v/>
      </c>
      <c r="L137" s="2504" t="str">
        <f>IF(INPUT_OUTPUT!EY125="","",INPUT_OUTPUT!EY125)</f>
        <v/>
      </c>
      <c r="M137" s="2504" t="str">
        <f>IF(INPUT_OUTPUT!EZ125="","",INPUT_OUTPUT!EZ125)</f>
        <v/>
      </c>
      <c r="N137" s="2504" t="str">
        <f>IF(INPUT_OUTPUT!FA125="","",INPUT_OUTPUT!FA125)</f>
        <v/>
      </c>
      <c r="O137" s="2504" t="str">
        <f>IF(INPUT_OUTPUT!FB125="","",INPUT_OUTPUT!FB125)</f>
        <v/>
      </c>
      <c r="P137" s="2504" t="str">
        <f>IF(INPUT_OUTPUT!FC125="","",INPUT_OUTPUT!FC125)</f>
        <v/>
      </c>
      <c r="Q137" s="2504" t="str">
        <f>IF(INPUT_OUTPUT!FD125="","",INPUT_OUTPUT!FD125)</f>
        <v/>
      </c>
      <c r="R137" s="2504" t="str">
        <f>IF(INPUT_OUTPUT!FE125="","",INPUT_OUTPUT!FE125)</f>
        <v/>
      </c>
      <c r="S137" s="2504" t="str">
        <f>IF(INPUT_OUTPUT!FF125="","",INPUT_OUTPUT!FF125)</f>
        <v/>
      </c>
      <c r="T137" s="2504" t="str">
        <f>IF(INPUT_OUTPUT!FG125="","",INPUT_OUTPUT!FG125)</f>
        <v/>
      </c>
      <c r="U137" s="2504" t="str">
        <f>IF(INPUT_OUTPUT!FH125="","",INPUT_OUTPUT!FH125)</f>
        <v/>
      </c>
      <c r="V137" s="2504" t="str">
        <f>IF(INPUT_OUTPUT!FI125="","",INPUT_OUTPUT!FI125)</f>
        <v/>
      </c>
      <c r="W137" s="2504" t="str">
        <f>IF(INPUT_OUTPUT!FJ125="","",INPUT_OUTPUT!FJ125)</f>
        <v/>
      </c>
      <c r="X137" s="2504" t="str">
        <f>IF(INPUT_OUTPUT!FK125="","",INPUT_OUTPUT!FK125)</f>
        <v/>
      </c>
      <c r="Y137" s="2504" t="str">
        <f>IF(INPUT_OUTPUT!FL125="","",INPUT_OUTPUT!FL125)</f>
        <v/>
      </c>
      <c r="Z137" s="2504" t="str">
        <f>IF(INPUT_OUTPUT!FM125="","",INPUT_OUTPUT!FM125)</f>
        <v/>
      </c>
    </row>
    <row r="138" spans="2:26" s="2503" customFormat="1">
      <c r="B138" s="2505" t="str">
        <f>IF(INPUT_OUTPUT!C126="","",INPUT_OUTPUT!EP126)</f>
        <v/>
      </c>
      <c r="C138" s="2504" t="str">
        <f>IF(INPUT_OUTPUT!EP126="","",INPUT_OUTPUT!EP126)</f>
        <v/>
      </c>
      <c r="D138" s="2504" t="str">
        <f>IF(INPUT_OUTPUT!EQ126="","",INPUT_OUTPUT!EQ126)</f>
        <v/>
      </c>
      <c r="E138" s="2504" t="str">
        <f>IF(INPUT_OUTPUT!ER126="","",INPUT_OUTPUT!ER126)</f>
        <v/>
      </c>
      <c r="F138" s="2504" t="str">
        <f>IF(INPUT_OUTPUT!ES126="","",INPUT_OUTPUT!ES126)</f>
        <v/>
      </c>
      <c r="G138" s="2504" t="str">
        <f>IF(INPUT_OUTPUT!ET126="","",INPUT_OUTPUT!ET126)</f>
        <v/>
      </c>
      <c r="H138" s="2504" t="str">
        <f>IF(INPUT_OUTPUT!EU126="","",INPUT_OUTPUT!EU126)</f>
        <v/>
      </c>
      <c r="I138" s="2504" t="str">
        <f>IF(INPUT_OUTPUT!EV126="","",INPUT_OUTPUT!EV126)</f>
        <v/>
      </c>
      <c r="J138" s="2504" t="str">
        <f>IF(INPUT_OUTPUT!EW126="","",INPUT_OUTPUT!EW126)</f>
        <v/>
      </c>
      <c r="K138" s="2504" t="str">
        <f>IF(INPUT_OUTPUT!EX126="","",INPUT_OUTPUT!EX126)</f>
        <v/>
      </c>
      <c r="L138" s="2504" t="str">
        <f>IF(INPUT_OUTPUT!EY126="","",INPUT_OUTPUT!EY126)</f>
        <v/>
      </c>
      <c r="M138" s="2504" t="str">
        <f>IF(INPUT_OUTPUT!EZ126="","",INPUT_OUTPUT!EZ126)</f>
        <v/>
      </c>
      <c r="N138" s="2504" t="str">
        <f>IF(INPUT_OUTPUT!FA126="","",INPUT_OUTPUT!FA126)</f>
        <v/>
      </c>
      <c r="O138" s="2504" t="str">
        <f>IF(INPUT_OUTPUT!FB126="","",INPUT_OUTPUT!FB126)</f>
        <v/>
      </c>
      <c r="P138" s="2504" t="str">
        <f>IF(INPUT_OUTPUT!FC126="","",INPUT_OUTPUT!FC126)</f>
        <v/>
      </c>
      <c r="Q138" s="2504" t="str">
        <f>IF(INPUT_OUTPUT!FD126="","",INPUT_OUTPUT!FD126)</f>
        <v/>
      </c>
      <c r="R138" s="2504" t="str">
        <f>IF(INPUT_OUTPUT!FE126="","",INPUT_OUTPUT!FE126)</f>
        <v/>
      </c>
      <c r="S138" s="2504" t="str">
        <f>IF(INPUT_OUTPUT!FF126="","",INPUT_OUTPUT!FF126)</f>
        <v/>
      </c>
      <c r="T138" s="2504" t="str">
        <f>IF(INPUT_OUTPUT!FG126="","",INPUT_OUTPUT!FG126)</f>
        <v/>
      </c>
      <c r="U138" s="2504" t="str">
        <f>IF(INPUT_OUTPUT!FH126="","",INPUT_OUTPUT!FH126)</f>
        <v/>
      </c>
      <c r="V138" s="2504" t="str">
        <f>IF(INPUT_OUTPUT!FI126="","",INPUT_OUTPUT!FI126)</f>
        <v/>
      </c>
      <c r="W138" s="2504" t="str">
        <f>IF(INPUT_OUTPUT!FJ126="","",INPUT_OUTPUT!FJ126)</f>
        <v/>
      </c>
      <c r="X138" s="2504" t="str">
        <f>IF(INPUT_OUTPUT!FK126="","",INPUT_OUTPUT!FK126)</f>
        <v/>
      </c>
      <c r="Y138" s="2504" t="str">
        <f>IF(INPUT_OUTPUT!FL126="","",INPUT_OUTPUT!FL126)</f>
        <v/>
      </c>
      <c r="Z138" s="2504" t="str">
        <f>IF(INPUT_OUTPUT!FM126="","",INPUT_OUTPUT!FM126)</f>
        <v/>
      </c>
    </row>
    <row r="139" spans="2:26" s="2503" customFormat="1">
      <c r="B139" s="2505" t="str">
        <f>IF(INPUT_OUTPUT!C127="","",INPUT_OUTPUT!EP127)</f>
        <v/>
      </c>
      <c r="C139" s="2504" t="str">
        <f>IF(INPUT_OUTPUT!EP127="","",INPUT_OUTPUT!EP127)</f>
        <v/>
      </c>
      <c r="D139" s="2504" t="str">
        <f>IF(INPUT_OUTPUT!EQ127="","",INPUT_OUTPUT!EQ127)</f>
        <v/>
      </c>
      <c r="E139" s="2504" t="str">
        <f>IF(INPUT_OUTPUT!ER127="","",INPUT_OUTPUT!ER127)</f>
        <v/>
      </c>
      <c r="F139" s="2504" t="str">
        <f>IF(INPUT_OUTPUT!ES127="","",INPUT_OUTPUT!ES127)</f>
        <v/>
      </c>
      <c r="G139" s="2504" t="str">
        <f>IF(INPUT_OUTPUT!ET127="","",INPUT_OUTPUT!ET127)</f>
        <v/>
      </c>
      <c r="H139" s="2504" t="str">
        <f>IF(INPUT_OUTPUT!EU127="","",INPUT_OUTPUT!EU127)</f>
        <v/>
      </c>
      <c r="I139" s="2504" t="str">
        <f>IF(INPUT_OUTPUT!EV127="","",INPUT_OUTPUT!EV127)</f>
        <v/>
      </c>
      <c r="J139" s="2504" t="str">
        <f>IF(INPUT_OUTPUT!EW127="","",INPUT_OUTPUT!EW127)</f>
        <v/>
      </c>
      <c r="K139" s="2504" t="str">
        <f>IF(INPUT_OUTPUT!EX127="","",INPUT_OUTPUT!EX127)</f>
        <v/>
      </c>
      <c r="L139" s="2504" t="str">
        <f>IF(INPUT_OUTPUT!EY127="","",INPUT_OUTPUT!EY127)</f>
        <v/>
      </c>
      <c r="M139" s="2504" t="str">
        <f>IF(INPUT_OUTPUT!EZ127="","",INPUT_OUTPUT!EZ127)</f>
        <v/>
      </c>
      <c r="N139" s="2504" t="str">
        <f>IF(INPUT_OUTPUT!FA127="","",INPUT_OUTPUT!FA127)</f>
        <v/>
      </c>
      <c r="O139" s="2504" t="str">
        <f>IF(INPUT_OUTPUT!FB127="","",INPUT_OUTPUT!FB127)</f>
        <v/>
      </c>
      <c r="P139" s="2504" t="str">
        <f>IF(INPUT_OUTPUT!FC127="","",INPUT_OUTPUT!FC127)</f>
        <v/>
      </c>
      <c r="Q139" s="2504" t="str">
        <f>IF(INPUT_OUTPUT!FD127="","",INPUT_OUTPUT!FD127)</f>
        <v/>
      </c>
      <c r="R139" s="2504" t="str">
        <f>IF(INPUT_OUTPUT!FE127="","",INPUT_OUTPUT!FE127)</f>
        <v/>
      </c>
      <c r="S139" s="2504" t="str">
        <f>IF(INPUT_OUTPUT!FF127="","",INPUT_OUTPUT!FF127)</f>
        <v/>
      </c>
      <c r="T139" s="2504" t="str">
        <f>IF(INPUT_OUTPUT!FG127="","",INPUT_OUTPUT!FG127)</f>
        <v/>
      </c>
      <c r="U139" s="2504" t="str">
        <f>IF(INPUT_OUTPUT!FH127="","",INPUT_OUTPUT!FH127)</f>
        <v/>
      </c>
      <c r="V139" s="2504" t="str">
        <f>IF(INPUT_OUTPUT!FI127="","",INPUT_OUTPUT!FI127)</f>
        <v/>
      </c>
      <c r="W139" s="2504" t="str">
        <f>IF(INPUT_OUTPUT!FJ127="","",INPUT_OUTPUT!FJ127)</f>
        <v/>
      </c>
      <c r="X139" s="2504" t="str">
        <f>IF(INPUT_OUTPUT!FK127="","",INPUT_OUTPUT!FK127)</f>
        <v/>
      </c>
      <c r="Y139" s="2504" t="str">
        <f>IF(INPUT_OUTPUT!FL127="","",INPUT_OUTPUT!FL127)</f>
        <v/>
      </c>
      <c r="Z139" s="2504" t="str">
        <f>IF(INPUT_OUTPUT!FM127="","",INPUT_OUTPUT!FM127)</f>
        <v/>
      </c>
    </row>
    <row r="140" spans="2:26" s="2503" customFormat="1">
      <c r="B140" s="2505" t="str">
        <f>IF(INPUT_OUTPUT!C128="","",INPUT_OUTPUT!EP128)</f>
        <v/>
      </c>
      <c r="C140" s="2504" t="str">
        <f>IF(INPUT_OUTPUT!EP128="","",INPUT_OUTPUT!EP128)</f>
        <v/>
      </c>
      <c r="D140" s="2504" t="str">
        <f>IF(INPUT_OUTPUT!EQ128="","",INPUT_OUTPUT!EQ128)</f>
        <v/>
      </c>
      <c r="E140" s="2504" t="str">
        <f>IF(INPUT_OUTPUT!ER128="","",INPUT_OUTPUT!ER128)</f>
        <v/>
      </c>
      <c r="F140" s="2504" t="str">
        <f>IF(INPUT_OUTPUT!ES128="","",INPUT_OUTPUT!ES128)</f>
        <v/>
      </c>
      <c r="G140" s="2504" t="str">
        <f>IF(INPUT_OUTPUT!ET128="","",INPUT_OUTPUT!ET128)</f>
        <v/>
      </c>
      <c r="H140" s="2504" t="str">
        <f>IF(INPUT_OUTPUT!EU128="","",INPUT_OUTPUT!EU128)</f>
        <v/>
      </c>
      <c r="I140" s="2504" t="str">
        <f>IF(INPUT_OUTPUT!EV128="","",INPUT_OUTPUT!EV128)</f>
        <v/>
      </c>
      <c r="J140" s="2504" t="str">
        <f>IF(INPUT_OUTPUT!EW128="","",INPUT_OUTPUT!EW128)</f>
        <v/>
      </c>
      <c r="K140" s="2504" t="str">
        <f>IF(INPUT_OUTPUT!EX128="","",INPUT_OUTPUT!EX128)</f>
        <v/>
      </c>
      <c r="L140" s="2504" t="str">
        <f>IF(INPUT_OUTPUT!EY128="","",INPUT_OUTPUT!EY128)</f>
        <v/>
      </c>
      <c r="M140" s="2504" t="str">
        <f>IF(INPUT_OUTPUT!EZ128="","",INPUT_OUTPUT!EZ128)</f>
        <v/>
      </c>
      <c r="N140" s="2504" t="str">
        <f>IF(INPUT_OUTPUT!FA128="","",INPUT_OUTPUT!FA128)</f>
        <v/>
      </c>
      <c r="O140" s="2504" t="str">
        <f>IF(INPUT_OUTPUT!FB128="","",INPUT_OUTPUT!FB128)</f>
        <v/>
      </c>
      <c r="P140" s="2504" t="str">
        <f>IF(INPUT_OUTPUT!FC128="","",INPUT_OUTPUT!FC128)</f>
        <v/>
      </c>
      <c r="Q140" s="2504" t="str">
        <f>IF(INPUT_OUTPUT!FD128="","",INPUT_OUTPUT!FD128)</f>
        <v/>
      </c>
      <c r="R140" s="2504" t="str">
        <f>IF(INPUT_OUTPUT!FE128="","",INPUT_OUTPUT!FE128)</f>
        <v/>
      </c>
      <c r="S140" s="2504" t="str">
        <f>IF(INPUT_OUTPUT!FF128="","",INPUT_OUTPUT!FF128)</f>
        <v/>
      </c>
      <c r="T140" s="2504" t="str">
        <f>IF(INPUT_OUTPUT!FG128="","",INPUT_OUTPUT!FG128)</f>
        <v/>
      </c>
      <c r="U140" s="2504" t="str">
        <f>IF(INPUT_OUTPUT!FH128="","",INPUT_OUTPUT!FH128)</f>
        <v/>
      </c>
      <c r="V140" s="2504" t="str">
        <f>IF(INPUT_OUTPUT!FI128="","",INPUT_OUTPUT!FI128)</f>
        <v/>
      </c>
      <c r="W140" s="2504" t="str">
        <f>IF(INPUT_OUTPUT!FJ128="","",INPUT_OUTPUT!FJ128)</f>
        <v/>
      </c>
      <c r="X140" s="2504" t="str">
        <f>IF(INPUT_OUTPUT!FK128="","",INPUT_OUTPUT!FK128)</f>
        <v/>
      </c>
      <c r="Y140" s="2504" t="str">
        <f>IF(INPUT_OUTPUT!FL128="","",INPUT_OUTPUT!FL128)</f>
        <v/>
      </c>
      <c r="Z140" s="2504" t="str">
        <f>IF(INPUT_OUTPUT!FM128="","",INPUT_OUTPUT!FM128)</f>
        <v/>
      </c>
    </row>
    <row r="141" spans="2:26" s="2503" customFormat="1">
      <c r="B141" s="2505" t="str">
        <f>IF(INPUT_OUTPUT!C129="","",INPUT_OUTPUT!EP129)</f>
        <v/>
      </c>
      <c r="C141" s="2504" t="str">
        <f>IF(INPUT_OUTPUT!EP129="","",INPUT_OUTPUT!EP129)</f>
        <v/>
      </c>
      <c r="D141" s="2504" t="str">
        <f>IF(INPUT_OUTPUT!EQ129="","",INPUT_OUTPUT!EQ129)</f>
        <v/>
      </c>
      <c r="E141" s="2504" t="str">
        <f>IF(INPUT_OUTPUT!ER129="","",INPUT_OUTPUT!ER129)</f>
        <v/>
      </c>
      <c r="F141" s="2504" t="str">
        <f>IF(INPUT_OUTPUT!ES129="","",INPUT_OUTPUT!ES129)</f>
        <v/>
      </c>
      <c r="G141" s="2504" t="str">
        <f>IF(INPUT_OUTPUT!ET129="","",INPUT_OUTPUT!ET129)</f>
        <v/>
      </c>
      <c r="H141" s="2504" t="str">
        <f>IF(INPUT_OUTPUT!EU129="","",INPUT_OUTPUT!EU129)</f>
        <v/>
      </c>
      <c r="I141" s="2504" t="str">
        <f>IF(INPUT_OUTPUT!EV129="","",INPUT_OUTPUT!EV129)</f>
        <v/>
      </c>
      <c r="J141" s="2504" t="str">
        <f>IF(INPUT_OUTPUT!EW129="","",INPUT_OUTPUT!EW129)</f>
        <v/>
      </c>
      <c r="K141" s="2504" t="str">
        <f>IF(INPUT_OUTPUT!EX129="","",INPUT_OUTPUT!EX129)</f>
        <v/>
      </c>
      <c r="L141" s="2504" t="str">
        <f>IF(INPUT_OUTPUT!EY129="","",INPUT_OUTPUT!EY129)</f>
        <v/>
      </c>
      <c r="M141" s="2504" t="str">
        <f>IF(INPUT_OUTPUT!EZ129="","",INPUT_OUTPUT!EZ129)</f>
        <v/>
      </c>
      <c r="N141" s="2504" t="str">
        <f>IF(INPUT_OUTPUT!FA129="","",INPUT_OUTPUT!FA129)</f>
        <v/>
      </c>
      <c r="O141" s="2504" t="str">
        <f>IF(INPUT_OUTPUT!FB129="","",INPUT_OUTPUT!FB129)</f>
        <v/>
      </c>
      <c r="P141" s="2504" t="str">
        <f>IF(INPUT_OUTPUT!FC129="","",INPUT_OUTPUT!FC129)</f>
        <v/>
      </c>
      <c r="Q141" s="2504" t="str">
        <f>IF(INPUT_OUTPUT!FD129="","",INPUT_OUTPUT!FD129)</f>
        <v/>
      </c>
      <c r="R141" s="2504" t="str">
        <f>IF(INPUT_OUTPUT!FE129="","",INPUT_OUTPUT!FE129)</f>
        <v/>
      </c>
      <c r="S141" s="2504" t="str">
        <f>IF(INPUT_OUTPUT!FF129="","",INPUT_OUTPUT!FF129)</f>
        <v/>
      </c>
      <c r="T141" s="2504" t="str">
        <f>IF(INPUT_OUTPUT!FG129="","",INPUT_OUTPUT!FG129)</f>
        <v/>
      </c>
      <c r="U141" s="2504" t="str">
        <f>IF(INPUT_OUTPUT!FH129="","",INPUT_OUTPUT!FH129)</f>
        <v/>
      </c>
      <c r="V141" s="2504" t="str">
        <f>IF(INPUT_OUTPUT!FI129="","",INPUT_OUTPUT!FI129)</f>
        <v/>
      </c>
      <c r="W141" s="2504" t="str">
        <f>IF(INPUT_OUTPUT!FJ129="","",INPUT_OUTPUT!FJ129)</f>
        <v/>
      </c>
      <c r="X141" s="2504" t="str">
        <f>IF(INPUT_OUTPUT!FK129="","",INPUT_OUTPUT!FK129)</f>
        <v/>
      </c>
      <c r="Y141" s="2504" t="str">
        <f>IF(INPUT_OUTPUT!FL129="","",INPUT_OUTPUT!FL129)</f>
        <v/>
      </c>
      <c r="Z141" s="2504" t="str">
        <f>IF(INPUT_OUTPUT!FM129="","",INPUT_OUTPUT!FM129)</f>
        <v/>
      </c>
    </row>
    <row r="142" spans="2:26" s="2503" customFormat="1">
      <c r="B142" s="2505" t="str">
        <f>IF(INPUT_OUTPUT!C130="","",INPUT_OUTPUT!EP130)</f>
        <v/>
      </c>
      <c r="C142" s="2504" t="str">
        <f>IF(INPUT_OUTPUT!EP130="","",INPUT_OUTPUT!EP130)</f>
        <v/>
      </c>
      <c r="D142" s="2504" t="str">
        <f>IF(INPUT_OUTPUT!EQ130="","",INPUT_OUTPUT!EQ130)</f>
        <v/>
      </c>
      <c r="E142" s="2504" t="str">
        <f>IF(INPUT_OUTPUT!ER130="","",INPUT_OUTPUT!ER130)</f>
        <v/>
      </c>
      <c r="F142" s="2504" t="str">
        <f>IF(INPUT_OUTPUT!ES130="","",INPUT_OUTPUT!ES130)</f>
        <v/>
      </c>
      <c r="G142" s="2504" t="str">
        <f>IF(INPUT_OUTPUT!ET130="","",INPUT_OUTPUT!ET130)</f>
        <v/>
      </c>
      <c r="H142" s="2504" t="str">
        <f>IF(INPUT_OUTPUT!EU130="","",INPUT_OUTPUT!EU130)</f>
        <v/>
      </c>
      <c r="I142" s="2504" t="str">
        <f>IF(INPUT_OUTPUT!EV130="","",INPUT_OUTPUT!EV130)</f>
        <v/>
      </c>
      <c r="J142" s="2504" t="str">
        <f>IF(INPUT_OUTPUT!EW130="","",INPUT_OUTPUT!EW130)</f>
        <v/>
      </c>
      <c r="K142" s="2504" t="str">
        <f>IF(INPUT_OUTPUT!EX130="","",INPUT_OUTPUT!EX130)</f>
        <v/>
      </c>
      <c r="L142" s="2504" t="str">
        <f>IF(INPUT_OUTPUT!EY130="","",INPUT_OUTPUT!EY130)</f>
        <v/>
      </c>
      <c r="M142" s="2504" t="str">
        <f>IF(INPUT_OUTPUT!EZ130="","",INPUT_OUTPUT!EZ130)</f>
        <v/>
      </c>
      <c r="N142" s="2504" t="str">
        <f>IF(INPUT_OUTPUT!FA130="","",INPUT_OUTPUT!FA130)</f>
        <v/>
      </c>
      <c r="O142" s="2504" t="str">
        <f>IF(INPUT_OUTPUT!FB130="","",INPUT_OUTPUT!FB130)</f>
        <v/>
      </c>
      <c r="P142" s="2504" t="str">
        <f>IF(INPUT_OUTPUT!FC130="","",INPUT_OUTPUT!FC130)</f>
        <v/>
      </c>
      <c r="Q142" s="2504" t="str">
        <f>IF(INPUT_OUTPUT!FD130="","",INPUT_OUTPUT!FD130)</f>
        <v/>
      </c>
      <c r="R142" s="2504" t="str">
        <f>IF(INPUT_OUTPUT!FE130="","",INPUT_OUTPUT!FE130)</f>
        <v/>
      </c>
      <c r="S142" s="2504" t="str">
        <f>IF(INPUT_OUTPUT!FF130="","",INPUT_OUTPUT!FF130)</f>
        <v/>
      </c>
      <c r="T142" s="2504" t="str">
        <f>IF(INPUT_OUTPUT!FG130="","",INPUT_OUTPUT!FG130)</f>
        <v/>
      </c>
      <c r="U142" s="2504" t="str">
        <f>IF(INPUT_OUTPUT!FH130="","",INPUT_OUTPUT!FH130)</f>
        <v/>
      </c>
      <c r="V142" s="2504" t="str">
        <f>IF(INPUT_OUTPUT!FI130="","",INPUT_OUTPUT!FI130)</f>
        <v/>
      </c>
      <c r="W142" s="2504" t="str">
        <f>IF(INPUT_OUTPUT!FJ130="","",INPUT_OUTPUT!FJ130)</f>
        <v/>
      </c>
      <c r="X142" s="2504" t="str">
        <f>IF(INPUT_OUTPUT!FK130="","",INPUT_OUTPUT!FK130)</f>
        <v/>
      </c>
      <c r="Y142" s="2504" t="str">
        <f>IF(INPUT_OUTPUT!FL130="","",INPUT_OUTPUT!FL130)</f>
        <v/>
      </c>
      <c r="Z142" s="2504" t="str">
        <f>IF(INPUT_OUTPUT!FM130="","",INPUT_OUTPUT!FM130)</f>
        <v/>
      </c>
    </row>
    <row r="143" spans="2:26" s="2503" customFormat="1">
      <c r="B143" s="2505" t="str">
        <f>IF(INPUT_OUTPUT!C131="","",INPUT_OUTPUT!EP131)</f>
        <v/>
      </c>
      <c r="C143" s="2504" t="str">
        <f>IF(INPUT_OUTPUT!EP131="","",INPUT_OUTPUT!EP131)</f>
        <v/>
      </c>
      <c r="D143" s="2504" t="str">
        <f>IF(INPUT_OUTPUT!EQ131="","",INPUT_OUTPUT!EQ131)</f>
        <v/>
      </c>
      <c r="E143" s="2504" t="str">
        <f>IF(INPUT_OUTPUT!ER131="","",INPUT_OUTPUT!ER131)</f>
        <v/>
      </c>
      <c r="F143" s="2504" t="str">
        <f>IF(INPUT_OUTPUT!ES131="","",INPUT_OUTPUT!ES131)</f>
        <v/>
      </c>
      <c r="G143" s="2504" t="str">
        <f>IF(INPUT_OUTPUT!ET131="","",INPUT_OUTPUT!ET131)</f>
        <v/>
      </c>
      <c r="H143" s="2504" t="str">
        <f>IF(INPUT_OUTPUT!EU131="","",INPUT_OUTPUT!EU131)</f>
        <v/>
      </c>
      <c r="I143" s="2504" t="str">
        <f>IF(INPUT_OUTPUT!EV131="","",INPUT_OUTPUT!EV131)</f>
        <v/>
      </c>
      <c r="J143" s="2504" t="str">
        <f>IF(INPUT_OUTPUT!EW131="","",INPUT_OUTPUT!EW131)</f>
        <v/>
      </c>
      <c r="K143" s="2504" t="str">
        <f>IF(INPUT_OUTPUT!EX131="","",INPUT_OUTPUT!EX131)</f>
        <v/>
      </c>
      <c r="L143" s="2504" t="str">
        <f>IF(INPUT_OUTPUT!EY131="","",INPUT_OUTPUT!EY131)</f>
        <v/>
      </c>
      <c r="M143" s="2504" t="str">
        <f>IF(INPUT_OUTPUT!EZ131="","",INPUT_OUTPUT!EZ131)</f>
        <v/>
      </c>
      <c r="N143" s="2504" t="str">
        <f>IF(INPUT_OUTPUT!FA131="","",INPUT_OUTPUT!FA131)</f>
        <v/>
      </c>
      <c r="O143" s="2504" t="str">
        <f>IF(INPUT_OUTPUT!FB131="","",INPUT_OUTPUT!FB131)</f>
        <v/>
      </c>
      <c r="P143" s="2504" t="str">
        <f>IF(INPUT_OUTPUT!FC131="","",INPUT_OUTPUT!FC131)</f>
        <v/>
      </c>
      <c r="Q143" s="2504" t="str">
        <f>IF(INPUT_OUTPUT!FD131="","",INPUT_OUTPUT!FD131)</f>
        <v/>
      </c>
      <c r="R143" s="2504" t="str">
        <f>IF(INPUT_OUTPUT!FE131="","",INPUT_OUTPUT!FE131)</f>
        <v/>
      </c>
      <c r="S143" s="2504" t="str">
        <f>IF(INPUT_OUTPUT!FF131="","",INPUT_OUTPUT!FF131)</f>
        <v/>
      </c>
      <c r="T143" s="2504" t="str">
        <f>IF(INPUT_OUTPUT!FG131="","",INPUT_OUTPUT!FG131)</f>
        <v/>
      </c>
      <c r="U143" s="2504" t="str">
        <f>IF(INPUT_OUTPUT!FH131="","",INPUT_OUTPUT!FH131)</f>
        <v/>
      </c>
      <c r="V143" s="2504" t="str">
        <f>IF(INPUT_OUTPUT!FI131="","",INPUT_OUTPUT!FI131)</f>
        <v/>
      </c>
      <c r="W143" s="2504" t="str">
        <f>IF(INPUT_OUTPUT!FJ131="","",INPUT_OUTPUT!FJ131)</f>
        <v/>
      </c>
      <c r="X143" s="2504" t="str">
        <f>IF(INPUT_OUTPUT!FK131="","",INPUT_OUTPUT!FK131)</f>
        <v/>
      </c>
      <c r="Y143" s="2504" t="str">
        <f>IF(INPUT_OUTPUT!FL131="","",INPUT_OUTPUT!FL131)</f>
        <v/>
      </c>
      <c r="Z143" s="2504" t="str">
        <f>IF(INPUT_OUTPUT!FM131="","",INPUT_OUTPUT!FM131)</f>
        <v/>
      </c>
    </row>
    <row r="144" spans="2:26" s="2503" customFormat="1">
      <c r="B144" s="2505" t="str">
        <f>IF(INPUT_OUTPUT!C132="","",INPUT_OUTPUT!EP132)</f>
        <v/>
      </c>
      <c r="C144" s="2504" t="str">
        <f>IF(INPUT_OUTPUT!EP132="","",INPUT_OUTPUT!EP132)</f>
        <v/>
      </c>
      <c r="D144" s="2504" t="str">
        <f>IF(INPUT_OUTPUT!EQ132="","",INPUT_OUTPUT!EQ132)</f>
        <v/>
      </c>
      <c r="E144" s="2504" t="str">
        <f>IF(INPUT_OUTPUT!ER132="","",INPUT_OUTPUT!ER132)</f>
        <v/>
      </c>
      <c r="F144" s="2504" t="str">
        <f>IF(INPUT_OUTPUT!ES132="","",INPUT_OUTPUT!ES132)</f>
        <v/>
      </c>
      <c r="G144" s="2504" t="str">
        <f>IF(INPUT_OUTPUT!ET132="","",INPUT_OUTPUT!ET132)</f>
        <v/>
      </c>
      <c r="H144" s="2504" t="str">
        <f>IF(INPUT_OUTPUT!EU132="","",INPUT_OUTPUT!EU132)</f>
        <v/>
      </c>
      <c r="I144" s="2504" t="str">
        <f>IF(INPUT_OUTPUT!EV132="","",INPUT_OUTPUT!EV132)</f>
        <v/>
      </c>
      <c r="J144" s="2504" t="str">
        <f>IF(INPUT_OUTPUT!EW132="","",INPUT_OUTPUT!EW132)</f>
        <v/>
      </c>
      <c r="K144" s="2504" t="str">
        <f>IF(INPUT_OUTPUT!EX132="","",INPUT_OUTPUT!EX132)</f>
        <v/>
      </c>
      <c r="L144" s="2504" t="str">
        <f>IF(INPUT_OUTPUT!EY132="","",INPUT_OUTPUT!EY132)</f>
        <v/>
      </c>
      <c r="M144" s="2504" t="str">
        <f>IF(INPUT_OUTPUT!EZ132="","",INPUT_OUTPUT!EZ132)</f>
        <v/>
      </c>
      <c r="N144" s="2504" t="str">
        <f>IF(INPUT_OUTPUT!FA132="","",INPUT_OUTPUT!FA132)</f>
        <v/>
      </c>
      <c r="O144" s="2504" t="str">
        <f>IF(INPUT_OUTPUT!FB132="","",INPUT_OUTPUT!FB132)</f>
        <v/>
      </c>
      <c r="P144" s="2504" t="str">
        <f>IF(INPUT_OUTPUT!FC132="","",INPUT_OUTPUT!FC132)</f>
        <v/>
      </c>
      <c r="Q144" s="2504" t="str">
        <f>IF(INPUT_OUTPUT!FD132="","",INPUT_OUTPUT!FD132)</f>
        <v/>
      </c>
      <c r="R144" s="2504" t="str">
        <f>IF(INPUT_OUTPUT!FE132="","",INPUT_OUTPUT!FE132)</f>
        <v/>
      </c>
      <c r="S144" s="2504" t="str">
        <f>IF(INPUT_OUTPUT!FF132="","",INPUT_OUTPUT!FF132)</f>
        <v/>
      </c>
      <c r="T144" s="2504" t="str">
        <f>IF(INPUT_OUTPUT!FG132="","",INPUT_OUTPUT!FG132)</f>
        <v/>
      </c>
      <c r="U144" s="2504" t="str">
        <f>IF(INPUT_OUTPUT!FH132="","",INPUT_OUTPUT!FH132)</f>
        <v/>
      </c>
      <c r="V144" s="2504" t="str">
        <f>IF(INPUT_OUTPUT!FI132="","",INPUT_OUTPUT!FI132)</f>
        <v/>
      </c>
      <c r="W144" s="2504" t="str">
        <f>IF(INPUT_OUTPUT!FJ132="","",INPUT_OUTPUT!FJ132)</f>
        <v/>
      </c>
      <c r="X144" s="2504" t="str">
        <f>IF(INPUT_OUTPUT!FK132="","",INPUT_OUTPUT!FK132)</f>
        <v/>
      </c>
      <c r="Y144" s="2504" t="str">
        <f>IF(INPUT_OUTPUT!FL132="","",INPUT_OUTPUT!FL132)</f>
        <v/>
      </c>
      <c r="Z144" s="2504" t="str">
        <f>IF(INPUT_OUTPUT!FM132="","",INPUT_OUTPUT!FM132)</f>
        <v/>
      </c>
    </row>
    <row r="145" spans="2:26" s="2503" customFormat="1">
      <c r="B145" s="2505" t="str">
        <f>IF(INPUT_OUTPUT!C133="","",INPUT_OUTPUT!EP133)</f>
        <v/>
      </c>
      <c r="C145" s="2504" t="str">
        <f>IF(INPUT_OUTPUT!EP133="","",INPUT_OUTPUT!EP133)</f>
        <v/>
      </c>
      <c r="D145" s="2504" t="str">
        <f>IF(INPUT_OUTPUT!EQ133="","",INPUT_OUTPUT!EQ133)</f>
        <v/>
      </c>
      <c r="E145" s="2504" t="str">
        <f>IF(INPUT_OUTPUT!ER133="","",INPUT_OUTPUT!ER133)</f>
        <v/>
      </c>
      <c r="F145" s="2504" t="str">
        <f>IF(INPUT_OUTPUT!ES133="","",INPUT_OUTPUT!ES133)</f>
        <v/>
      </c>
      <c r="G145" s="2504" t="str">
        <f>IF(INPUT_OUTPUT!ET133="","",INPUT_OUTPUT!ET133)</f>
        <v/>
      </c>
      <c r="H145" s="2504" t="str">
        <f>IF(INPUT_OUTPUT!EU133="","",INPUT_OUTPUT!EU133)</f>
        <v/>
      </c>
      <c r="I145" s="2504" t="str">
        <f>IF(INPUT_OUTPUT!EV133="","",INPUT_OUTPUT!EV133)</f>
        <v/>
      </c>
      <c r="J145" s="2504" t="str">
        <f>IF(INPUT_OUTPUT!EW133="","",INPUT_OUTPUT!EW133)</f>
        <v/>
      </c>
      <c r="K145" s="2504" t="str">
        <f>IF(INPUT_OUTPUT!EX133="","",INPUT_OUTPUT!EX133)</f>
        <v/>
      </c>
      <c r="L145" s="2504" t="str">
        <f>IF(INPUT_OUTPUT!EY133="","",INPUT_OUTPUT!EY133)</f>
        <v/>
      </c>
      <c r="M145" s="2504" t="str">
        <f>IF(INPUT_OUTPUT!EZ133="","",INPUT_OUTPUT!EZ133)</f>
        <v/>
      </c>
      <c r="N145" s="2504" t="str">
        <f>IF(INPUT_OUTPUT!FA133="","",INPUT_OUTPUT!FA133)</f>
        <v/>
      </c>
      <c r="O145" s="2504" t="str">
        <f>IF(INPUT_OUTPUT!FB133="","",INPUT_OUTPUT!FB133)</f>
        <v/>
      </c>
      <c r="P145" s="2504" t="str">
        <f>IF(INPUT_OUTPUT!FC133="","",INPUT_OUTPUT!FC133)</f>
        <v/>
      </c>
      <c r="Q145" s="2504" t="str">
        <f>IF(INPUT_OUTPUT!FD133="","",INPUT_OUTPUT!FD133)</f>
        <v/>
      </c>
      <c r="R145" s="2504" t="str">
        <f>IF(INPUT_OUTPUT!FE133="","",INPUT_OUTPUT!FE133)</f>
        <v/>
      </c>
      <c r="S145" s="2504" t="str">
        <f>IF(INPUT_OUTPUT!FF133="","",INPUT_OUTPUT!FF133)</f>
        <v/>
      </c>
      <c r="T145" s="2504" t="str">
        <f>IF(INPUT_OUTPUT!FG133="","",INPUT_OUTPUT!FG133)</f>
        <v/>
      </c>
      <c r="U145" s="2504" t="str">
        <f>IF(INPUT_OUTPUT!FH133="","",INPUT_OUTPUT!FH133)</f>
        <v/>
      </c>
      <c r="V145" s="2504" t="str">
        <f>IF(INPUT_OUTPUT!FI133="","",INPUT_OUTPUT!FI133)</f>
        <v/>
      </c>
      <c r="W145" s="2504" t="str">
        <f>IF(INPUT_OUTPUT!FJ133="","",INPUT_OUTPUT!FJ133)</f>
        <v/>
      </c>
      <c r="X145" s="2504" t="str">
        <f>IF(INPUT_OUTPUT!FK133="","",INPUT_OUTPUT!FK133)</f>
        <v/>
      </c>
      <c r="Y145" s="2504" t="str">
        <f>IF(INPUT_OUTPUT!FL133="","",INPUT_OUTPUT!FL133)</f>
        <v/>
      </c>
      <c r="Z145" s="2504" t="str">
        <f>IF(INPUT_OUTPUT!FM133="","",INPUT_OUTPUT!FM133)</f>
        <v/>
      </c>
    </row>
    <row r="146" spans="2:26" s="2503" customFormat="1">
      <c r="B146" s="2505" t="str">
        <f>IF(INPUT_OUTPUT!C134="","",INPUT_OUTPUT!EP134)</f>
        <v/>
      </c>
      <c r="C146" s="2504" t="str">
        <f>IF(INPUT_OUTPUT!EP134="","",INPUT_OUTPUT!EP134)</f>
        <v/>
      </c>
      <c r="D146" s="2504" t="str">
        <f>IF(INPUT_OUTPUT!EQ134="","",INPUT_OUTPUT!EQ134)</f>
        <v/>
      </c>
      <c r="E146" s="2504" t="str">
        <f>IF(INPUT_OUTPUT!ER134="","",INPUT_OUTPUT!ER134)</f>
        <v/>
      </c>
      <c r="F146" s="2504" t="str">
        <f>IF(INPUT_OUTPUT!ES134="","",INPUT_OUTPUT!ES134)</f>
        <v/>
      </c>
      <c r="G146" s="2504" t="str">
        <f>IF(INPUT_OUTPUT!ET134="","",INPUT_OUTPUT!ET134)</f>
        <v/>
      </c>
      <c r="H146" s="2504" t="str">
        <f>IF(INPUT_OUTPUT!EU134="","",INPUT_OUTPUT!EU134)</f>
        <v/>
      </c>
      <c r="I146" s="2504" t="str">
        <f>IF(INPUT_OUTPUT!EV134="","",INPUT_OUTPUT!EV134)</f>
        <v/>
      </c>
      <c r="J146" s="2504" t="str">
        <f>IF(INPUT_OUTPUT!EW134="","",INPUT_OUTPUT!EW134)</f>
        <v/>
      </c>
      <c r="K146" s="2504" t="str">
        <f>IF(INPUT_OUTPUT!EX134="","",INPUT_OUTPUT!EX134)</f>
        <v/>
      </c>
      <c r="L146" s="2504" t="str">
        <f>IF(INPUT_OUTPUT!EY134="","",INPUT_OUTPUT!EY134)</f>
        <v/>
      </c>
      <c r="M146" s="2504" t="str">
        <f>IF(INPUT_OUTPUT!EZ134="","",INPUT_OUTPUT!EZ134)</f>
        <v/>
      </c>
      <c r="N146" s="2504" t="str">
        <f>IF(INPUT_OUTPUT!FA134="","",INPUT_OUTPUT!FA134)</f>
        <v/>
      </c>
      <c r="O146" s="2504" t="str">
        <f>IF(INPUT_OUTPUT!FB134="","",INPUT_OUTPUT!FB134)</f>
        <v/>
      </c>
      <c r="P146" s="2504" t="str">
        <f>IF(INPUT_OUTPUT!FC134="","",INPUT_OUTPUT!FC134)</f>
        <v/>
      </c>
      <c r="Q146" s="2504" t="str">
        <f>IF(INPUT_OUTPUT!FD134="","",INPUT_OUTPUT!FD134)</f>
        <v/>
      </c>
      <c r="R146" s="2504" t="str">
        <f>IF(INPUT_OUTPUT!FE134="","",INPUT_OUTPUT!FE134)</f>
        <v/>
      </c>
      <c r="S146" s="2504" t="str">
        <f>IF(INPUT_OUTPUT!FF134="","",INPUT_OUTPUT!FF134)</f>
        <v/>
      </c>
      <c r="T146" s="2504" t="str">
        <f>IF(INPUT_OUTPUT!FG134="","",INPUT_OUTPUT!FG134)</f>
        <v/>
      </c>
      <c r="U146" s="2504" t="str">
        <f>IF(INPUT_OUTPUT!FH134="","",INPUT_OUTPUT!FH134)</f>
        <v/>
      </c>
      <c r="V146" s="2504" t="str">
        <f>IF(INPUT_OUTPUT!FI134="","",INPUT_OUTPUT!FI134)</f>
        <v/>
      </c>
      <c r="W146" s="2504" t="str">
        <f>IF(INPUT_OUTPUT!FJ134="","",INPUT_OUTPUT!FJ134)</f>
        <v/>
      </c>
      <c r="X146" s="2504" t="str">
        <f>IF(INPUT_OUTPUT!FK134="","",INPUT_OUTPUT!FK134)</f>
        <v/>
      </c>
      <c r="Y146" s="2504" t="str">
        <f>IF(INPUT_OUTPUT!FL134="","",INPUT_OUTPUT!FL134)</f>
        <v/>
      </c>
      <c r="Z146" s="2504" t="str">
        <f>IF(INPUT_OUTPUT!FM134="","",INPUT_OUTPUT!FM134)</f>
        <v/>
      </c>
    </row>
    <row r="147" spans="2:26" s="2503" customFormat="1">
      <c r="B147" s="2505" t="str">
        <f>IF(INPUT_OUTPUT!C135="","",INPUT_OUTPUT!EP135)</f>
        <v/>
      </c>
      <c r="C147" s="2504" t="str">
        <f>IF(INPUT_OUTPUT!EP135="","",INPUT_OUTPUT!EP135)</f>
        <v/>
      </c>
      <c r="D147" s="2504" t="str">
        <f>IF(INPUT_OUTPUT!EQ135="","",INPUT_OUTPUT!EQ135)</f>
        <v/>
      </c>
      <c r="E147" s="2504" t="str">
        <f>IF(INPUT_OUTPUT!ER135="","",INPUT_OUTPUT!ER135)</f>
        <v/>
      </c>
      <c r="F147" s="2504" t="str">
        <f>IF(INPUT_OUTPUT!ES135="","",INPUT_OUTPUT!ES135)</f>
        <v/>
      </c>
      <c r="G147" s="2504" t="str">
        <f>IF(INPUT_OUTPUT!ET135="","",INPUT_OUTPUT!ET135)</f>
        <v/>
      </c>
      <c r="H147" s="2504" t="str">
        <f>IF(INPUT_OUTPUT!EU135="","",INPUT_OUTPUT!EU135)</f>
        <v/>
      </c>
      <c r="I147" s="2504" t="str">
        <f>IF(INPUT_OUTPUT!EV135="","",INPUT_OUTPUT!EV135)</f>
        <v/>
      </c>
      <c r="J147" s="2504" t="str">
        <f>IF(INPUT_OUTPUT!EW135="","",INPUT_OUTPUT!EW135)</f>
        <v/>
      </c>
      <c r="K147" s="2504" t="str">
        <f>IF(INPUT_OUTPUT!EX135="","",INPUT_OUTPUT!EX135)</f>
        <v/>
      </c>
      <c r="L147" s="2504" t="str">
        <f>IF(INPUT_OUTPUT!EY135="","",INPUT_OUTPUT!EY135)</f>
        <v/>
      </c>
      <c r="M147" s="2504" t="str">
        <f>IF(INPUT_OUTPUT!EZ135="","",INPUT_OUTPUT!EZ135)</f>
        <v/>
      </c>
      <c r="N147" s="2504" t="str">
        <f>IF(INPUT_OUTPUT!FA135="","",INPUT_OUTPUT!FA135)</f>
        <v/>
      </c>
      <c r="O147" s="2504" t="str">
        <f>IF(INPUT_OUTPUT!FB135="","",INPUT_OUTPUT!FB135)</f>
        <v/>
      </c>
      <c r="P147" s="2504" t="str">
        <f>IF(INPUT_OUTPUT!FC135="","",INPUT_OUTPUT!FC135)</f>
        <v/>
      </c>
      <c r="Q147" s="2504" t="str">
        <f>IF(INPUT_OUTPUT!FD135="","",INPUT_OUTPUT!FD135)</f>
        <v/>
      </c>
      <c r="R147" s="2504" t="str">
        <f>IF(INPUT_OUTPUT!FE135="","",INPUT_OUTPUT!FE135)</f>
        <v/>
      </c>
      <c r="S147" s="2504" t="str">
        <f>IF(INPUT_OUTPUT!FF135="","",INPUT_OUTPUT!FF135)</f>
        <v/>
      </c>
      <c r="T147" s="2504" t="str">
        <f>IF(INPUT_OUTPUT!FG135="","",INPUT_OUTPUT!FG135)</f>
        <v/>
      </c>
      <c r="U147" s="2504" t="str">
        <f>IF(INPUT_OUTPUT!FH135="","",INPUT_OUTPUT!FH135)</f>
        <v/>
      </c>
      <c r="V147" s="2504" t="str">
        <f>IF(INPUT_OUTPUT!FI135="","",INPUT_OUTPUT!FI135)</f>
        <v/>
      </c>
      <c r="W147" s="2504" t="str">
        <f>IF(INPUT_OUTPUT!FJ135="","",INPUT_OUTPUT!FJ135)</f>
        <v/>
      </c>
      <c r="X147" s="2504" t="str">
        <f>IF(INPUT_OUTPUT!FK135="","",INPUT_OUTPUT!FK135)</f>
        <v/>
      </c>
      <c r="Y147" s="2504" t="str">
        <f>IF(INPUT_OUTPUT!FL135="","",INPUT_OUTPUT!FL135)</f>
        <v/>
      </c>
      <c r="Z147" s="2504" t="str">
        <f>IF(INPUT_OUTPUT!FM135="","",INPUT_OUTPUT!FM135)</f>
        <v/>
      </c>
    </row>
    <row r="148" spans="2:26" s="2503" customFormat="1">
      <c r="B148" s="2505" t="str">
        <f>IF(INPUT_OUTPUT!C136="","",INPUT_OUTPUT!EP136)</f>
        <v/>
      </c>
      <c r="C148" s="2504" t="str">
        <f>IF(INPUT_OUTPUT!EP136="","",INPUT_OUTPUT!EP136)</f>
        <v/>
      </c>
      <c r="D148" s="2504" t="str">
        <f>IF(INPUT_OUTPUT!EQ136="","",INPUT_OUTPUT!EQ136)</f>
        <v/>
      </c>
      <c r="E148" s="2504" t="str">
        <f>IF(INPUT_OUTPUT!ER136="","",INPUT_OUTPUT!ER136)</f>
        <v/>
      </c>
      <c r="F148" s="2504" t="str">
        <f>IF(INPUT_OUTPUT!ES136="","",INPUT_OUTPUT!ES136)</f>
        <v/>
      </c>
      <c r="G148" s="2504" t="str">
        <f>IF(INPUT_OUTPUT!ET136="","",INPUT_OUTPUT!ET136)</f>
        <v/>
      </c>
      <c r="H148" s="2504" t="str">
        <f>IF(INPUT_OUTPUT!EU136="","",INPUT_OUTPUT!EU136)</f>
        <v/>
      </c>
      <c r="I148" s="2504" t="str">
        <f>IF(INPUT_OUTPUT!EV136="","",INPUT_OUTPUT!EV136)</f>
        <v/>
      </c>
      <c r="J148" s="2504" t="str">
        <f>IF(INPUT_OUTPUT!EW136="","",INPUT_OUTPUT!EW136)</f>
        <v/>
      </c>
      <c r="K148" s="2504" t="str">
        <f>IF(INPUT_OUTPUT!EX136="","",INPUT_OUTPUT!EX136)</f>
        <v/>
      </c>
      <c r="L148" s="2504" t="str">
        <f>IF(INPUT_OUTPUT!EY136="","",INPUT_OUTPUT!EY136)</f>
        <v/>
      </c>
      <c r="M148" s="2504" t="str">
        <f>IF(INPUT_OUTPUT!EZ136="","",INPUT_OUTPUT!EZ136)</f>
        <v/>
      </c>
      <c r="N148" s="2504" t="str">
        <f>IF(INPUT_OUTPUT!FA136="","",INPUT_OUTPUT!FA136)</f>
        <v/>
      </c>
      <c r="O148" s="2504" t="str">
        <f>IF(INPUT_OUTPUT!FB136="","",INPUT_OUTPUT!FB136)</f>
        <v/>
      </c>
      <c r="P148" s="2504" t="str">
        <f>IF(INPUT_OUTPUT!FC136="","",INPUT_OUTPUT!FC136)</f>
        <v/>
      </c>
      <c r="Q148" s="2504" t="str">
        <f>IF(INPUT_OUTPUT!FD136="","",INPUT_OUTPUT!FD136)</f>
        <v/>
      </c>
      <c r="R148" s="2504" t="str">
        <f>IF(INPUT_OUTPUT!FE136="","",INPUT_OUTPUT!FE136)</f>
        <v/>
      </c>
      <c r="S148" s="2504" t="str">
        <f>IF(INPUT_OUTPUT!FF136="","",INPUT_OUTPUT!FF136)</f>
        <v/>
      </c>
      <c r="T148" s="2504" t="str">
        <f>IF(INPUT_OUTPUT!FG136="","",INPUT_OUTPUT!FG136)</f>
        <v/>
      </c>
      <c r="U148" s="2504" t="str">
        <f>IF(INPUT_OUTPUT!FH136="","",INPUT_OUTPUT!FH136)</f>
        <v/>
      </c>
      <c r="V148" s="2504" t="str">
        <f>IF(INPUT_OUTPUT!FI136="","",INPUT_OUTPUT!FI136)</f>
        <v/>
      </c>
      <c r="W148" s="2504" t="str">
        <f>IF(INPUT_OUTPUT!FJ136="","",INPUT_OUTPUT!FJ136)</f>
        <v/>
      </c>
      <c r="X148" s="2504" t="str">
        <f>IF(INPUT_OUTPUT!FK136="","",INPUT_OUTPUT!FK136)</f>
        <v/>
      </c>
      <c r="Y148" s="2504" t="str">
        <f>IF(INPUT_OUTPUT!FL136="","",INPUT_OUTPUT!FL136)</f>
        <v/>
      </c>
      <c r="Z148" s="2504" t="str">
        <f>IF(INPUT_OUTPUT!FM136="","",INPUT_OUTPUT!FM136)</f>
        <v/>
      </c>
    </row>
    <row r="149" spans="2:26" s="2503" customFormat="1">
      <c r="B149" s="2505" t="str">
        <f>IF(INPUT_OUTPUT!C137="","",INPUT_OUTPUT!EP137)</f>
        <v/>
      </c>
      <c r="C149" s="2504" t="str">
        <f>IF(INPUT_OUTPUT!EP137="","",INPUT_OUTPUT!EP137)</f>
        <v/>
      </c>
      <c r="D149" s="2504" t="str">
        <f>IF(INPUT_OUTPUT!EQ137="","",INPUT_OUTPUT!EQ137)</f>
        <v/>
      </c>
      <c r="E149" s="2504" t="str">
        <f>IF(INPUT_OUTPUT!ER137="","",INPUT_OUTPUT!ER137)</f>
        <v/>
      </c>
      <c r="F149" s="2504" t="str">
        <f>IF(INPUT_OUTPUT!ES137="","",INPUT_OUTPUT!ES137)</f>
        <v/>
      </c>
      <c r="G149" s="2504" t="str">
        <f>IF(INPUT_OUTPUT!ET137="","",INPUT_OUTPUT!ET137)</f>
        <v/>
      </c>
      <c r="H149" s="2504" t="str">
        <f>IF(INPUT_OUTPUT!EU137="","",INPUT_OUTPUT!EU137)</f>
        <v/>
      </c>
      <c r="I149" s="2504" t="str">
        <f>IF(INPUT_OUTPUT!EV137="","",INPUT_OUTPUT!EV137)</f>
        <v/>
      </c>
      <c r="J149" s="2504" t="str">
        <f>IF(INPUT_OUTPUT!EW137="","",INPUT_OUTPUT!EW137)</f>
        <v/>
      </c>
      <c r="K149" s="2504" t="str">
        <f>IF(INPUT_OUTPUT!EX137="","",INPUT_OUTPUT!EX137)</f>
        <v/>
      </c>
      <c r="L149" s="2504" t="str">
        <f>IF(INPUT_OUTPUT!EY137="","",INPUT_OUTPUT!EY137)</f>
        <v/>
      </c>
      <c r="M149" s="2504" t="str">
        <f>IF(INPUT_OUTPUT!EZ137="","",INPUT_OUTPUT!EZ137)</f>
        <v/>
      </c>
      <c r="N149" s="2504" t="str">
        <f>IF(INPUT_OUTPUT!FA137="","",INPUT_OUTPUT!FA137)</f>
        <v/>
      </c>
      <c r="O149" s="2504" t="str">
        <f>IF(INPUT_OUTPUT!FB137="","",INPUT_OUTPUT!FB137)</f>
        <v/>
      </c>
      <c r="P149" s="2504" t="str">
        <f>IF(INPUT_OUTPUT!FC137="","",INPUT_OUTPUT!FC137)</f>
        <v/>
      </c>
      <c r="Q149" s="2504" t="str">
        <f>IF(INPUT_OUTPUT!FD137="","",INPUT_OUTPUT!FD137)</f>
        <v/>
      </c>
      <c r="R149" s="2504" t="str">
        <f>IF(INPUT_OUTPUT!FE137="","",INPUT_OUTPUT!FE137)</f>
        <v/>
      </c>
      <c r="S149" s="2504" t="str">
        <f>IF(INPUT_OUTPUT!FF137="","",INPUT_OUTPUT!FF137)</f>
        <v/>
      </c>
      <c r="T149" s="2504" t="str">
        <f>IF(INPUT_OUTPUT!FG137="","",INPUT_OUTPUT!FG137)</f>
        <v/>
      </c>
      <c r="U149" s="2504" t="str">
        <f>IF(INPUT_OUTPUT!FH137="","",INPUT_OUTPUT!FH137)</f>
        <v/>
      </c>
      <c r="V149" s="2504" t="str">
        <f>IF(INPUT_OUTPUT!FI137="","",INPUT_OUTPUT!FI137)</f>
        <v/>
      </c>
      <c r="W149" s="2504" t="str">
        <f>IF(INPUT_OUTPUT!FJ137="","",INPUT_OUTPUT!FJ137)</f>
        <v/>
      </c>
      <c r="X149" s="2504" t="str">
        <f>IF(INPUT_OUTPUT!FK137="","",INPUT_OUTPUT!FK137)</f>
        <v/>
      </c>
      <c r="Y149" s="2504" t="str">
        <f>IF(INPUT_OUTPUT!FL137="","",INPUT_OUTPUT!FL137)</f>
        <v/>
      </c>
      <c r="Z149" s="2504" t="str">
        <f>IF(INPUT_OUTPUT!FM137="","",INPUT_OUTPUT!FM137)</f>
        <v/>
      </c>
    </row>
    <row r="150" spans="2:26" s="2503" customFormat="1">
      <c r="B150" s="2505" t="str">
        <f>IF(INPUT_OUTPUT!C138="","",INPUT_OUTPUT!EP138)</f>
        <v/>
      </c>
      <c r="C150" s="2504" t="str">
        <f>IF(INPUT_OUTPUT!EP138="","",INPUT_OUTPUT!EP138)</f>
        <v/>
      </c>
      <c r="D150" s="2504" t="str">
        <f>IF(INPUT_OUTPUT!EQ138="","",INPUT_OUTPUT!EQ138)</f>
        <v/>
      </c>
      <c r="E150" s="2504" t="str">
        <f>IF(INPUT_OUTPUT!ER138="","",INPUT_OUTPUT!ER138)</f>
        <v/>
      </c>
      <c r="F150" s="2504" t="str">
        <f>IF(INPUT_OUTPUT!ES138="","",INPUT_OUTPUT!ES138)</f>
        <v/>
      </c>
      <c r="G150" s="2504" t="str">
        <f>IF(INPUT_OUTPUT!ET138="","",INPUT_OUTPUT!ET138)</f>
        <v/>
      </c>
      <c r="H150" s="2504" t="str">
        <f>IF(INPUT_OUTPUT!EU138="","",INPUT_OUTPUT!EU138)</f>
        <v/>
      </c>
      <c r="I150" s="2504" t="str">
        <f>IF(INPUT_OUTPUT!EV138="","",INPUT_OUTPUT!EV138)</f>
        <v/>
      </c>
      <c r="J150" s="2504" t="str">
        <f>IF(INPUT_OUTPUT!EW138="","",INPUT_OUTPUT!EW138)</f>
        <v/>
      </c>
      <c r="K150" s="2504" t="str">
        <f>IF(INPUT_OUTPUT!EX138="","",INPUT_OUTPUT!EX138)</f>
        <v/>
      </c>
      <c r="L150" s="2504" t="str">
        <f>IF(INPUT_OUTPUT!EY138="","",INPUT_OUTPUT!EY138)</f>
        <v/>
      </c>
      <c r="M150" s="2504" t="str">
        <f>IF(INPUT_OUTPUT!EZ138="","",INPUT_OUTPUT!EZ138)</f>
        <v/>
      </c>
      <c r="N150" s="2504" t="str">
        <f>IF(INPUT_OUTPUT!FA138="","",INPUT_OUTPUT!FA138)</f>
        <v/>
      </c>
      <c r="O150" s="2504" t="str">
        <f>IF(INPUT_OUTPUT!FB138="","",INPUT_OUTPUT!FB138)</f>
        <v/>
      </c>
      <c r="P150" s="2504" t="str">
        <f>IF(INPUT_OUTPUT!FC138="","",INPUT_OUTPUT!FC138)</f>
        <v/>
      </c>
      <c r="Q150" s="2504" t="str">
        <f>IF(INPUT_OUTPUT!FD138="","",INPUT_OUTPUT!FD138)</f>
        <v/>
      </c>
      <c r="R150" s="2504" t="str">
        <f>IF(INPUT_OUTPUT!FE138="","",INPUT_OUTPUT!FE138)</f>
        <v/>
      </c>
      <c r="S150" s="2504" t="str">
        <f>IF(INPUT_OUTPUT!FF138="","",INPUT_OUTPUT!FF138)</f>
        <v/>
      </c>
      <c r="T150" s="2504" t="str">
        <f>IF(INPUT_OUTPUT!FG138="","",INPUT_OUTPUT!FG138)</f>
        <v/>
      </c>
      <c r="U150" s="2504" t="str">
        <f>IF(INPUT_OUTPUT!FH138="","",INPUT_OUTPUT!FH138)</f>
        <v/>
      </c>
      <c r="V150" s="2504" t="str">
        <f>IF(INPUT_OUTPUT!FI138="","",INPUT_OUTPUT!FI138)</f>
        <v/>
      </c>
      <c r="W150" s="2504" t="str">
        <f>IF(INPUT_OUTPUT!FJ138="","",INPUT_OUTPUT!FJ138)</f>
        <v/>
      </c>
      <c r="X150" s="2504" t="str">
        <f>IF(INPUT_OUTPUT!FK138="","",INPUT_OUTPUT!FK138)</f>
        <v/>
      </c>
      <c r="Y150" s="2504" t="str">
        <f>IF(INPUT_OUTPUT!FL138="","",INPUT_OUTPUT!FL138)</f>
        <v/>
      </c>
      <c r="Z150" s="2504" t="str">
        <f>IF(INPUT_OUTPUT!FM138="","",INPUT_OUTPUT!FM138)</f>
        <v/>
      </c>
    </row>
    <row r="151" spans="2:26" s="2503" customFormat="1">
      <c r="B151" s="2505" t="str">
        <f>IF(INPUT_OUTPUT!C139="","",INPUT_OUTPUT!EP139)</f>
        <v/>
      </c>
      <c r="C151" s="2504" t="str">
        <f>IF(INPUT_OUTPUT!EP139="","",INPUT_OUTPUT!EP139)</f>
        <v/>
      </c>
      <c r="D151" s="2504" t="str">
        <f>IF(INPUT_OUTPUT!EQ139="","",INPUT_OUTPUT!EQ139)</f>
        <v/>
      </c>
      <c r="E151" s="2504" t="str">
        <f>IF(INPUT_OUTPUT!ER139="","",INPUT_OUTPUT!ER139)</f>
        <v/>
      </c>
      <c r="F151" s="2504" t="str">
        <f>IF(INPUT_OUTPUT!ES139="","",INPUT_OUTPUT!ES139)</f>
        <v/>
      </c>
      <c r="G151" s="2504" t="str">
        <f>IF(INPUT_OUTPUT!ET139="","",INPUT_OUTPUT!ET139)</f>
        <v/>
      </c>
      <c r="H151" s="2504" t="str">
        <f>IF(INPUT_OUTPUT!EU139="","",INPUT_OUTPUT!EU139)</f>
        <v/>
      </c>
      <c r="I151" s="2504" t="str">
        <f>IF(INPUT_OUTPUT!EV139="","",INPUT_OUTPUT!EV139)</f>
        <v/>
      </c>
      <c r="J151" s="2504" t="str">
        <f>IF(INPUT_OUTPUT!EW139="","",INPUT_OUTPUT!EW139)</f>
        <v/>
      </c>
      <c r="K151" s="2504" t="str">
        <f>IF(INPUT_OUTPUT!EX139="","",INPUT_OUTPUT!EX139)</f>
        <v/>
      </c>
      <c r="L151" s="2504" t="str">
        <f>IF(INPUT_OUTPUT!EY139="","",INPUT_OUTPUT!EY139)</f>
        <v/>
      </c>
      <c r="M151" s="2504" t="str">
        <f>IF(INPUT_OUTPUT!EZ139="","",INPUT_OUTPUT!EZ139)</f>
        <v/>
      </c>
      <c r="N151" s="2504" t="str">
        <f>IF(INPUT_OUTPUT!FA139="","",INPUT_OUTPUT!FA139)</f>
        <v/>
      </c>
      <c r="O151" s="2504" t="str">
        <f>IF(INPUT_OUTPUT!FB139="","",INPUT_OUTPUT!FB139)</f>
        <v/>
      </c>
      <c r="P151" s="2504" t="str">
        <f>IF(INPUT_OUTPUT!FC139="","",INPUT_OUTPUT!FC139)</f>
        <v/>
      </c>
      <c r="Q151" s="2504" t="str">
        <f>IF(INPUT_OUTPUT!FD139="","",INPUT_OUTPUT!FD139)</f>
        <v/>
      </c>
      <c r="R151" s="2504" t="str">
        <f>IF(INPUT_OUTPUT!FE139="","",INPUT_OUTPUT!FE139)</f>
        <v/>
      </c>
      <c r="S151" s="2504" t="str">
        <f>IF(INPUT_OUTPUT!FF139="","",INPUT_OUTPUT!FF139)</f>
        <v/>
      </c>
      <c r="T151" s="2504" t="str">
        <f>IF(INPUT_OUTPUT!FG139="","",INPUT_OUTPUT!FG139)</f>
        <v/>
      </c>
      <c r="U151" s="2504" t="str">
        <f>IF(INPUT_OUTPUT!FH139="","",INPUT_OUTPUT!FH139)</f>
        <v/>
      </c>
      <c r="V151" s="2504" t="str">
        <f>IF(INPUT_OUTPUT!FI139="","",INPUT_OUTPUT!FI139)</f>
        <v/>
      </c>
      <c r="W151" s="2504" t="str">
        <f>IF(INPUT_OUTPUT!FJ139="","",INPUT_OUTPUT!FJ139)</f>
        <v/>
      </c>
      <c r="X151" s="2504" t="str">
        <f>IF(INPUT_OUTPUT!FK139="","",INPUT_OUTPUT!FK139)</f>
        <v/>
      </c>
      <c r="Y151" s="2504" t="str">
        <f>IF(INPUT_OUTPUT!FL139="","",INPUT_OUTPUT!FL139)</f>
        <v/>
      </c>
      <c r="Z151" s="2504" t="str">
        <f>IF(INPUT_OUTPUT!FM139="","",INPUT_OUTPUT!FM139)</f>
        <v/>
      </c>
    </row>
    <row r="152" spans="2:26" s="2503" customFormat="1">
      <c r="B152" s="2505" t="str">
        <f>IF(INPUT_OUTPUT!C140="","",INPUT_OUTPUT!EP140)</f>
        <v/>
      </c>
      <c r="C152" s="2504" t="str">
        <f>IF(INPUT_OUTPUT!EP140="","",INPUT_OUTPUT!EP140)</f>
        <v/>
      </c>
      <c r="D152" s="2504" t="str">
        <f>IF(INPUT_OUTPUT!EQ140="","",INPUT_OUTPUT!EQ140)</f>
        <v/>
      </c>
      <c r="E152" s="2504" t="str">
        <f>IF(INPUT_OUTPUT!ER140="","",INPUT_OUTPUT!ER140)</f>
        <v/>
      </c>
      <c r="F152" s="2504" t="str">
        <f>IF(INPUT_OUTPUT!ES140="","",INPUT_OUTPUT!ES140)</f>
        <v/>
      </c>
      <c r="G152" s="2504" t="str">
        <f>IF(INPUT_OUTPUT!ET140="","",INPUT_OUTPUT!ET140)</f>
        <v/>
      </c>
      <c r="H152" s="2504" t="str">
        <f>IF(INPUT_OUTPUT!EU140="","",INPUT_OUTPUT!EU140)</f>
        <v/>
      </c>
      <c r="I152" s="2504" t="str">
        <f>IF(INPUT_OUTPUT!EV140="","",INPUT_OUTPUT!EV140)</f>
        <v/>
      </c>
      <c r="J152" s="2504" t="str">
        <f>IF(INPUT_OUTPUT!EW140="","",INPUT_OUTPUT!EW140)</f>
        <v/>
      </c>
      <c r="K152" s="2504" t="str">
        <f>IF(INPUT_OUTPUT!EX140="","",INPUT_OUTPUT!EX140)</f>
        <v/>
      </c>
      <c r="L152" s="2504" t="str">
        <f>IF(INPUT_OUTPUT!EY140="","",INPUT_OUTPUT!EY140)</f>
        <v/>
      </c>
      <c r="M152" s="2504" t="str">
        <f>IF(INPUT_OUTPUT!EZ140="","",INPUT_OUTPUT!EZ140)</f>
        <v/>
      </c>
      <c r="N152" s="2504" t="str">
        <f>IF(INPUT_OUTPUT!FA140="","",INPUT_OUTPUT!FA140)</f>
        <v/>
      </c>
      <c r="O152" s="2504" t="str">
        <f>IF(INPUT_OUTPUT!FB140="","",INPUT_OUTPUT!FB140)</f>
        <v/>
      </c>
      <c r="P152" s="2504" t="str">
        <f>IF(INPUT_OUTPUT!FC140="","",INPUT_OUTPUT!FC140)</f>
        <v/>
      </c>
      <c r="Q152" s="2504" t="str">
        <f>IF(INPUT_OUTPUT!FD140="","",INPUT_OUTPUT!FD140)</f>
        <v/>
      </c>
      <c r="R152" s="2504" t="str">
        <f>IF(INPUT_OUTPUT!FE140="","",INPUT_OUTPUT!FE140)</f>
        <v/>
      </c>
      <c r="S152" s="2504" t="str">
        <f>IF(INPUT_OUTPUT!FF140="","",INPUT_OUTPUT!FF140)</f>
        <v/>
      </c>
      <c r="T152" s="2504" t="str">
        <f>IF(INPUT_OUTPUT!FG140="","",INPUT_OUTPUT!FG140)</f>
        <v/>
      </c>
      <c r="U152" s="2504" t="str">
        <f>IF(INPUT_OUTPUT!FH140="","",INPUT_OUTPUT!FH140)</f>
        <v/>
      </c>
      <c r="V152" s="2504" t="str">
        <f>IF(INPUT_OUTPUT!FI140="","",INPUT_OUTPUT!FI140)</f>
        <v/>
      </c>
      <c r="W152" s="2504" t="str">
        <f>IF(INPUT_OUTPUT!FJ140="","",INPUT_OUTPUT!FJ140)</f>
        <v/>
      </c>
      <c r="X152" s="2504" t="str">
        <f>IF(INPUT_OUTPUT!FK140="","",INPUT_OUTPUT!FK140)</f>
        <v/>
      </c>
      <c r="Y152" s="2504" t="str">
        <f>IF(INPUT_OUTPUT!FL140="","",INPUT_OUTPUT!FL140)</f>
        <v/>
      </c>
      <c r="Z152" s="2504" t="str">
        <f>IF(INPUT_OUTPUT!FM140="","",INPUT_OUTPUT!FM140)</f>
        <v/>
      </c>
    </row>
    <row r="153" spans="2:26" s="2503" customFormat="1">
      <c r="B153" s="2505" t="str">
        <f>IF(INPUT_OUTPUT!C141="","",INPUT_OUTPUT!EP141)</f>
        <v/>
      </c>
      <c r="C153" s="2504" t="str">
        <f>IF(INPUT_OUTPUT!EP141="","",INPUT_OUTPUT!EP141)</f>
        <v/>
      </c>
      <c r="D153" s="2504" t="str">
        <f>IF(INPUT_OUTPUT!EQ141="","",INPUT_OUTPUT!EQ141)</f>
        <v/>
      </c>
      <c r="E153" s="2504" t="str">
        <f>IF(INPUT_OUTPUT!ER141="","",INPUT_OUTPUT!ER141)</f>
        <v/>
      </c>
      <c r="F153" s="2504" t="str">
        <f>IF(INPUT_OUTPUT!ES141="","",INPUT_OUTPUT!ES141)</f>
        <v/>
      </c>
      <c r="G153" s="2504" t="str">
        <f>IF(INPUT_OUTPUT!ET141="","",INPUT_OUTPUT!ET141)</f>
        <v/>
      </c>
      <c r="H153" s="2504" t="str">
        <f>IF(INPUT_OUTPUT!EU141="","",INPUT_OUTPUT!EU141)</f>
        <v/>
      </c>
      <c r="I153" s="2504" t="str">
        <f>IF(INPUT_OUTPUT!EV141="","",INPUT_OUTPUT!EV141)</f>
        <v/>
      </c>
      <c r="J153" s="2504" t="str">
        <f>IF(INPUT_OUTPUT!EW141="","",INPUT_OUTPUT!EW141)</f>
        <v/>
      </c>
      <c r="K153" s="2504" t="str">
        <f>IF(INPUT_OUTPUT!EX141="","",INPUT_OUTPUT!EX141)</f>
        <v/>
      </c>
      <c r="L153" s="2504" t="str">
        <f>IF(INPUT_OUTPUT!EY141="","",INPUT_OUTPUT!EY141)</f>
        <v/>
      </c>
      <c r="M153" s="2504" t="str">
        <f>IF(INPUT_OUTPUT!EZ141="","",INPUT_OUTPUT!EZ141)</f>
        <v/>
      </c>
      <c r="N153" s="2504" t="str">
        <f>IF(INPUT_OUTPUT!FA141="","",INPUT_OUTPUT!FA141)</f>
        <v/>
      </c>
      <c r="O153" s="2504" t="str">
        <f>IF(INPUT_OUTPUT!FB141="","",INPUT_OUTPUT!FB141)</f>
        <v/>
      </c>
      <c r="P153" s="2504" t="str">
        <f>IF(INPUT_OUTPUT!FC141="","",INPUT_OUTPUT!FC141)</f>
        <v/>
      </c>
      <c r="Q153" s="2504" t="str">
        <f>IF(INPUT_OUTPUT!FD141="","",INPUT_OUTPUT!FD141)</f>
        <v/>
      </c>
      <c r="R153" s="2504" t="str">
        <f>IF(INPUT_OUTPUT!FE141="","",INPUT_OUTPUT!FE141)</f>
        <v/>
      </c>
      <c r="S153" s="2504" t="str">
        <f>IF(INPUT_OUTPUT!FF141="","",INPUT_OUTPUT!FF141)</f>
        <v/>
      </c>
      <c r="T153" s="2504" t="str">
        <f>IF(INPUT_OUTPUT!FG141="","",INPUT_OUTPUT!FG141)</f>
        <v/>
      </c>
      <c r="U153" s="2504" t="str">
        <f>IF(INPUT_OUTPUT!FH141="","",INPUT_OUTPUT!FH141)</f>
        <v/>
      </c>
      <c r="V153" s="2504" t="str">
        <f>IF(INPUT_OUTPUT!FI141="","",INPUT_OUTPUT!FI141)</f>
        <v/>
      </c>
      <c r="W153" s="2504" t="str">
        <f>IF(INPUT_OUTPUT!FJ141="","",INPUT_OUTPUT!FJ141)</f>
        <v/>
      </c>
      <c r="X153" s="2504" t="str">
        <f>IF(INPUT_OUTPUT!FK141="","",INPUT_OUTPUT!FK141)</f>
        <v/>
      </c>
      <c r="Y153" s="2504" t="str">
        <f>IF(INPUT_OUTPUT!FL141="","",INPUT_OUTPUT!FL141)</f>
        <v/>
      </c>
      <c r="Z153" s="2504" t="str">
        <f>IF(INPUT_OUTPUT!FM141="","",INPUT_OUTPUT!FM141)</f>
        <v/>
      </c>
    </row>
    <row r="154" spans="2:26" s="2503" customFormat="1">
      <c r="B154" s="2505" t="str">
        <f>IF(INPUT_OUTPUT!C142="","",INPUT_OUTPUT!EP142)</f>
        <v/>
      </c>
      <c r="C154" s="2504" t="str">
        <f>IF(INPUT_OUTPUT!EP142="","",INPUT_OUTPUT!EP142)</f>
        <v/>
      </c>
      <c r="D154" s="2504" t="str">
        <f>IF(INPUT_OUTPUT!EQ142="","",INPUT_OUTPUT!EQ142)</f>
        <v/>
      </c>
      <c r="E154" s="2504" t="str">
        <f>IF(INPUT_OUTPUT!ER142="","",INPUT_OUTPUT!ER142)</f>
        <v/>
      </c>
      <c r="F154" s="2504" t="str">
        <f>IF(INPUT_OUTPUT!ES142="","",INPUT_OUTPUT!ES142)</f>
        <v/>
      </c>
      <c r="G154" s="2504" t="str">
        <f>IF(INPUT_OUTPUT!ET142="","",INPUT_OUTPUT!ET142)</f>
        <v/>
      </c>
      <c r="H154" s="2504" t="str">
        <f>IF(INPUT_OUTPUT!EU142="","",INPUT_OUTPUT!EU142)</f>
        <v/>
      </c>
      <c r="I154" s="2504" t="str">
        <f>IF(INPUT_OUTPUT!EV142="","",INPUT_OUTPUT!EV142)</f>
        <v/>
      </c>
      <c r="J154" s="2504" t="str">
        <f>IF(INPUT_OUTPUT!EW142="","",INPUT_OUTPUT!EW142)</f>
        <v/>
      </c>
      <c r="K154" s="2504" t="str">
        <f>IF(INPUT_OUTPUT!EX142="","",INPUT_OUTPUT!EX142)</f>
        <v/>
      </c>
      <c r="L154" s="2504" t="str">
        <f>IF(INPUT_OUTPUT!EY142="","",INPUT_OUTPUT!EY142)</f>
        <v/>
      </c>
      <c r="M154" s="2504" t="str">
        <f>IF(INPUT_OUTPUT!EZ142="","",INPUT_OUTPUT!EZ142)</f>
        <v/>
      </c>
      <c r="N154" s="2504" t="str">
        <f>IF(INPUT_OUTPUT!FA142="","",INPUT_OUTPUT!FA142)</f>
        <v/>
      </c>
      <c r="O154" s="2504" t="str">
        <f>IF(INPUT_OUTPUT!FB142="","",INPUT_OUTPUT!FB142)</f>
        <v/>
      </c>
      <c r="P154" s="2504" t="str">
        <f>IF(INPUT_OUTPUT!FC142="","",INPUT_OUTPUT!FC142)</f>
        <v/>
      </c>
      <c r="Q154" s="2504" t="str">
        <f>IF(INPUT_OUTPUT!FD142="","",INPUT_OUTPUT!FD142)</f>
        <v/>
      </c>
      <c r="R154" s="2504" t="str">
        <f>IF(INPUT_OUTPUT!FE142="","",INPUT_OUTPUT!FE142)</f>
        <v/>
      </c>
      <c r="S154" s="2504" t="str">
        <f>IF(INPUT_OUTPUT!FF142="","",INPUT_OUTPUT!FF142)</f>
        <v/>
      </c>
      <c r="T154" s="2504" t="str">
        <f>IF(INPUT_OUTPUT!FG142="","",INPUT_OUTPUT!FG142)</f>
        <v/>
      </c>
      <c r="U154" s="2504" t="str">
        <f>IF(INPUT_OUTPUT!FH142="","",INPUT_OUTPUT!FH142)</f>
        <v/>
      </c>
      <c r="V154" s="2504" t="str">
        <f>IF(INPUT_OUTPUT!FI142="","",INPUT_OUTPUT!FI142)</f>
        <v/>
      </c>
      <c r="W154" s="2504" t="str">
        <f>IF(INPUT_OUTPUT!FJ142="","",INPUT_OUTPUT!FJ142)</f>
        <v/>
      </c>
      <c r="X154" s="2504" t="str">
        <f>IF(INPUT_OUTPUT!FK142="","",INPUT_OUTPUT!FK142)</f>
        <v/>
      </c>
      <c r="Y154" s="2504" t="str">
        <f>IF(INPUT_OUTPUT!FL142="","",INPUT_OUTPUT!FL142)</f>
        <v/>
      </c>
      <c r="Z154" s="2504" t="str">
        <f>IF(INPUT_OUTPUT!FM142="","",INPUT_OUTPUT!FM142)</f>
        <v/>
      </c>
    </row>
    <row r="155" spans="2:26" s="2503" customFormat="1">
      <c r="B155" s="2505" t="str">
        <f>IF(INPUT_OUTPUT!C143="","",INPUT_OUTPUT!EP143)</f>
        <v/>
      </c>
      <c r="C155" s="2504" t="str">
        <f>IF(INPUT_OUTPUT!EP143="","",INPUT_OUTPUT!EP143)</f>
        <v/>
      </c>
      <c r="D155" s="2504" t="str">
        <f>IF(INPUT_OUTPUT!EQ143="","",INPUT_OUTPUT!EQ143)</f>
        <v/>
      </c>
      <c r="E155" s="2504" t="str">
        <f>IF(INPUT_OUTPUT!ER143="","",INPUT_OUTPUT!ER143)</f>
        <v/>
      </c>
      <c r="F155" s="2504" t="str">
        <f>IF(INPUT_OUTPUT!ES143="","",INPUT_OUTPUT!ES143)</f>
        <v/>
      </c>
      <c r="G155" s="2504" t="str">
        <f>IF(INPUT_OUTPUT!ET143="","",INPUT_OUTPUT!ET143)</f>
        <v/>
      </c>
      <c r="H155" s="2504" t="str">
        <f>IF(INPUT_OUTPUT!EU143="","",INPUT_OUTPUT!EU143)</f>
        <v/>
      </c>
      <c r="I155" s="2504" t="str">
        <f>IF(INPUT_OUTPUT!EV143="","",INPUT_OUTPUT!EV143)</f>
        <v/>
      </c>
      <c r="J155" s="2504" t="str">
        <f>IF(INPUT_OUTPUT!EW143="","",INPUT_OUTPUT!EW143)</f>
        <v/>
      </c>
      <c r="K155" s="2504" t="str">
        <f>IF(INPUT_OUTPUT!EX143="","",INPUT_OUTPUT!EX143)</f>
        <v/>
      </c>
      <c r="L155" s="2504" t="str">
        <f>IF(INPUT_OUTPUT!EY143="","",INPUT_OUTPUT!EY143)</f>
        <v/>
      </c>
      <c r="M155" s="2504" t="str">
        <f>IF(INPUT_OUTPUT!EZ143="","",INPUT_OUTPUT!EZ143)</f>
        <v/>
      </c>
      <c r="N155" s="2504" t="str">
        <f>IF(INPUT_OUTPUT!FA143="","",INPUT_OUTPUT!FA143)</f>
        <v/>
      </c>
      <c r="O155" s="2504" t="str">
        <f>IF(INPUT_OUTPUT!FB143="","",INPUT_OUTPUT!FB143)</f>
        <v/>
      </c>
      <c r="P155" s="2504" t="str">
        <f>IF(INPUT_OUTPUT!FC143="","",INPUT_OUTPUT!FC143)</f>
        <v/>
      </c>
      <c r="Q155" s="2504" t="str">
        <f>IF(INPUT_OUTPUT!FD143="","",INPUT_OUTPUT!FD143)</f>
        <v/>
      </c>
      <c r="R155" s="2504" t="str">
        <f>IF(INPUT_OUTPUT!FE143="","",INPUT_OUTPUT!FE143)</f>
        <v/>
      </c>
      <c r="S155" s="2504" t="str">
        <f>IF(INPUT_OUTPUT!FF143="","",INPUT_OUTPUT!FF143)</f>
        <v/>
      </c>
      <c r="T155" s="2504" t="str">
        <f>IF(INPUT_OUTPUT!FG143="","",INPUT_OUTPUT!FG143)</f>
        <v/>
      </c>
      <c r="U155" s="2504" t="str">
        <f>IF(INPUT_OUTPUT!FH143="","",INPUT_OUTPUT!FH143)</f>
        <v/>
      </c>
      <c r="V155" s="2504" t="str">
        <f>IF(INPUT_OUTPUT!FI143="","",INPUT_OUTPUT!FI143)</f>
        <v/>
      </c>
      <c r="W155" s="2504" t="str">
        <f>IF(INPUT_OUTPUT!FJ143="","",INPUT_OUTPUT!FJ143)</f>
        <v/>
      </c>
      <c r="X155" s="2504" t="str">
        <f>IF(INPUT_OUTPUT!FK143="","",INPUT_OUTPUT!FK143)</f>
        <v/>
      </c>
      <c r="Y155" s="2504" t="str">
        <f>IF(INPUT_OUTPUT!FL143="","",INPUT_OUTPUT!FL143)</f>
        <v/>
      </c>
      <c r="Z155" s="2504" t="str">
        <f>IF(INPUT_OUTPUT!FM143="","",INPUT_OUTPUT!FM143)</f>
        <v/>
      </c>
    </row>
    <row r="156" spans="2:26" s="2503" customFormat="1">
      <c r="B156" s="2505" t="str">
        <f>IF(INPUT_OUTPUT!C144="","",INPUT_OUTPUT!EP144)</f>
        <v/>
      </c>
      <c r="C156" s="2504" t="str">
        <f>IF(INPUT_OUTPUT!EP144="","",INPUT_OUTPUT!EP144)</f>
        <v/>
      </c>
      <c r="D156" s="2504" t="str">
        <f>IF(INPUT_OUTPUT!EQ144="","",INPUT_OUTPUT!EQ144)</f>
        <v/>
      </c>
      <c r="E156" s="2504" t="str">
        <f>IF(INPUT_OUTPUT!ER144="","",INPUT_OUTPUT!ER144)</f>
        <v/>
      </c>
      <c r="F156" s="2504" t="str">
        <f>IF(INPUT_OUTPUT!ES144="","",INPUT_OUTPUT!ES144)</f>
        <v/>
      </c>
      <c r="G156" s="2504" t="str">
        <f>IF(INPUT_OUTPUT!ET144="","",INPUT_OUTPUT!ET144)</f>
        <v/>
      </c>
      <c r="H156" s="2504" t="str">
        <f>IF(INPUT_OUTPUT!EU144="","",INPUT_OUTPUT!EU144)</f>
        <v/>
      </c>
      <c r="I156" s="2504" t="str">
        <f>IF(INPUT_OUTPUT!EV144="","",INPUT_OUTPUT!EV144)</f>
        <v/>
      </c>
      <c r="J156" s="2504" t="str">
        <f>IF(INPUT_OUTPUT!EW144="","",INPUT_OUTPUT!EW144)</f>
        <v/>
      </c>
      <c r="K156" s="2504" t="str">
        <f>IF(INPUT_OUTPUT!EX144="","",INPUT_OUTPUT!EX144)</f>
        <v/>
      </c>
      <c r="L156" s="2504" t="str">
        <f>IF(INPUT_OUTPUT!EY144="","",INPUT_OUTPUT!EY144)</f>
        <v/>
      </c>
      <c r="M156" s="2504" t="str">
        <f>IF(INPUT_OUTPUT!EZ144="","",INPUT_OUTPUT!EZ144)</f>
        <v/>
      </c>
      <c r="N156" s="2504" t="str">
        <f>IF(INPUT_OUTPUT!FA144="","",INPUT_OUTPUT!FA144)</f>
        <v/>
      </c>
      <c r="O156" s="2504" t="str">
        <f>IF(INPUT_OUTPUT!FB144="","",INPUT_OUTPUT!FB144)</f>
        <v/>
      </c>
      <c r="P156" s="2504" t="str">
        <f>IF(INPUT_OUTPUT!FC144="","",INPUT_OUTPUT!FC144)</f>
        <v/>
      </c>
      <c r="Q156" s="2504" t="str">
        <f>IF(INPUT_OUTPUT!FD144="","",INPUT_OUTPUT!FD144)</f>
        <v/>
      </c>
      <c r="R156" s="2504" t="str">
        <f>IF(INPUT_OUTPUT!FE144="","",INPUT_OUTPUT!FE144)</f>
        <v/>
      </c>
      <c r="S156" s="2504" t="str">
        <f>IF(INPUT_OUTPUT!FF144="","",INPUT_OUTPUT!FF144)</f>
        <v/>
      </c>
      <c r="T156" s="2504" t="str">
        <f>IF(INPUT_OUTPUT!FG144="","",INPUT_OUTPUT!FG144)</f>
        <v/>
      </c>
      <c r="U156" s="2504" t="str">
        <f>IF(INPUT_OUTPUT!FH144="","",INPUT_OUTPUT!FH144)</f>
        <v/>
      </c>
      <c r="V156" s="2504" t="str">
        <f>IF(INPUT_OUTPUT!FI144="","",INPUT_OUTPUT!FI144)</f>
        <v/>
      </c>
      <c r="W156" s="2504" t="str">
        <f>IF(INPUT_OUTPUT!FJ144="","",INPUT_OUTPUT!FJ144)</f>
        <v/>
      </c>
      <c r="X156" s="2504" t="str">
        <f>IF(INPUT_OUTPUT!FK144="","",INPUT_OUTPUT!FK144)</f>
        <v/>
      </c>
      <c r="Y156" s="2504" t="str">
        <f>IF(INPUT_OUTPUT!FL144="","",INPUT_OUTPUT!FL144)</f>
        <v/>
      </c>
      <c r="Z156" s="2504" t="str">
        <f>IF(INPUT_OUTPUT!FM144="","",INPUT_OUTPUT!FM144)</f>
        <v/>
      </c>
    </row>
    <row r="157" spans="2:26" s="2503" customFormat="1">
      <c r="B157" s="2505" t="str">
        <f>IF(INPUT_OUTPUT!C145="","",INPUT_OUTPUT!EP145)</f>
        <v/>
      </c>
      <c r="C157" s="2504" t="str">
        <f>IF(INPUT_OUTPUT!EP145="","",INPUT_OUTPUT!EP145)</f>
        <v/>
      </c>
      <c r="D157" s="2504" t="str">
        <f>IF(INPUT_OUTPUT!EQ145="","",INPUT_OUTPUT!EQ145)</f>
        <v/>
      </c>
      <c r="E157" s="2504" t="str">
        <f>IF(INPUT_OUTPUT!ER145="","",INPUT_OUTPUT!ER145)</f>
        <v/>
      </c>
      <c r="F157" s="2504" t="str">
        <f>IF(INPUT_OUTPUT!ES145="","",INPUT_OUTPUT!ES145)</f>
        <v/>
      </c>
      <c r="G157" s="2504" t="str">
        <f>IF(INPUT_OUTPUT!ET145="","",INPUT_OUTPUT!ET145)</f>
        <v/>
      </c>
      <c r="H157" s="2504" t="str">
        <f>IF(INPUT_OUTPUT!EU145="","",INPUT_OUTPUT!EU145)</f>
        <v/>
      </c>
      <c r="I157" s="2504" t="str">
        <f>IF(INPUT_OUTPUT!EV145="","",INPUT_OUTPUT!EV145)</f>
        <v/>
      </c>
      <c r="J157" s="2504" t="str">
        <f>IF(INPUT_OUTPUT!EW145="","",INPUT_OUTPUT!EW145)</f>
        <v/>
      </c>
      <c r="K157" s="2504" t="str">
        <f>IF(INPUT_OUTPUT!EX145="","",INPUT_OUTPUT!EX145)</f>
        <v/>
      </c>
      <c r="L157" s="2504" t="str">
        <f>IF(INPUT_OUTPUT!EY145="","",INPUT_OUTPUT!EY145)</f>
        <v/>
      </c>
      <c r="M157" s="2504" t="str">
        <f>IF(INPUT_OUTPUT!EZ145="","",INPUT_OUTPUT!EZ145)</f>
        <v/>
      </c>
      <c r="N157" s="2504" t="str">
        <f>IF(INPUT_OUTPUT!FA145="","",INPUT_OUTPUT!FA145)</f>
        <v/>
      </c>
      <c r="O157" s="2504" t="str">
        <f>IF(INPUT_OUTPUT!FB145="","",INPUT_OUTPUT!FB145)</f>
        <v/>
      </c>
      <c r="P157" s="2504" t="str">
        <f>IF(INPUT_OUTPUT!FC145="","",INPUT_OUTPUT!FC145)</f>
        <v/>
      </c>
      <c r="Q157" s="2504" t="str">
        <f>IF(INPUT_OUTPUT!FD145="","",INPUT_OUTPUT!FD145)</f>
        <v/>
      </c>
      <c r="R157" s="2504" t="str">
        <f>IF(INPUT_OUTPUT!FE145="","",INPUT_OUTPUT!FE145)</f>
        <v/>
      </c>
      <c r="S157" s="2504" t="str">
        <f>IF(INPUT_OUTPUT!FF145="","",INPUT_OUTPUT!FF145)</f>
        <v/>
      </c>
      <c r="T157" s="2504" t="str">
        <f>IF(INPUT_OUTPUT!FG145="","",INPUT_OUTPUT!FG145)</f>
        <v/>
      </c>
      <c r="U157" s="2504" t="str">
        <f>IF(INPUT_OUTPUT!FH145="","",INPUT_OUTPUT!FH145)</f>
        <v/>
      </c>
      <c r="V157" s="2504" t="str">
        <f>IF(INPUT_OUTPUT!FI145="","",INPUT_OUTPUT!FI145)</f>
        <v/>
      </c>
      <c r="W157" s="2504" t="str">
        <f>IF(INPUT_OUTPUT!FJ145="","",INPUT_OUTPUT!FJ145)</f>
        <v/>
      </c>
      <c r="X157" s="2504" t="str">
        <f>IF(INPUT_OUTPUT!FK145="","",INPUT_OUTPUT!FK145)</f>
        <v/>
      </c>
      <c r="Y157" s="2504" t="str">
        <f>IF(INPUT_OUTPUT!FL145="","",INPUT_OUTPUT!FL145)</f>
        <v/>
      </c>
      <c r="Z157" s="2504" t="str">
        <f>IF(INPUT_OUTPUT!FM145="","",INPUT_OUTPUT!FM145)</f>
        <v/>
      </c>
    </row>
    <row r="158" spans="2:26" s="2503" customFormat="1">
      <c r="B158" s="2505" t="str">
        <f>IF(INPUT_OUTPUT!C146="","",INPUT_OUTPUT!EP146)</f>
        <v/>
      </c>
      <c r="C158" s="2504" t="str">
        <f>IF(INPUT_OUTPUT!EP146="","",INPUT_OUTPUT!EP146)</f>
        <v/>
      </c>
      <c r="D158" s="2504" t="str">
        <f>IF(INPUT_OUTPUT!EQ146="","",INPUT_OUTPUT!EQ146)</f>
        <v/>
      </c>
      <c r="E158" s="2504" t="str">
        <f>IF(INPUT_OUTPUT!ER146="","",INPUT_OUTPUT!ER146)</f>
        <v/>
      </c>
      <c r="F158" s="2504" t="str">
        <f>IF(INPUT_OUTPUT!ES146="","",INPUT_OUTPUT!ES146)</f>
        <v/>
      </c>
      <c r="G158" s="2504" t="str">
        <f>IF(INPUT_OUTPUT!ET146="","",INPUT_OUTPUT!ET146)</f>
        <v/>
      </c>
      <c r="H158" s="2504" t="str">
        <f>IF(INPUT_OUTPUT!EU146="","",INPUT_OUTPUT!EU146)</f>
        <v/>
      </c>
      <c r="I158" s="2504" t="str">
        <f>IF(INPUT_OUTPUT!EV146="","",INPUT_OUTPUT!EV146)</f>
        <v/>
      </c>
      <c r="J158" s="2504" t="str">
        <f>IF(INPUT_OUTPUT!EW146="","",INPUT_OUTPUT!EW146)</f>
        <v/>
      </c>
      <c r="K158" s="2504" t="str">
        <f>IF(INPUT_OUTPUT!EX146="","",INPUT_OUTPUT!EX146)</f>
        <v/>
      </c>
      <c r="L158" s="2504" t="str">
        <f>IF(INPUT_OUTPUT!EY146="","",INPUT_OUTPUT!EY146)</f>
        <v/>
      </c>
      <c r="M158" s="2504" t="str">
        <f>IF(INPUT_OUTPUT!EZ146="","",INPUT_OUTPUT!EZ146)</f>
        <v/>
      </c>
      <c r="N158" s="2504" t="str">
        <f>IF(INPUT_OUTPUT!FA146="","",INPUT_OUTPUT!FA146)</f>
        <v/>
      </c>
      <c r="O158" s="2504" t="str">
        <f>IF(INPUT_OUTPUT!FB146="","",INPUT_OUTPUT!FB146)</f>
        <v/>
      </c>
      <c r="P158" s="2504" t="str">
        <f>IF(INPUT_OUTPUT!FC146="","",INPUT_OUTPUT!FC146)</f>
        <v/>
      </c>
      <c r="Q158" s="2504" t="str">
        <f>IF(INPUT_OUTPUT!FD146="","",INPUT_OUTPUT!FD146)</f>
        <v/>
      </c>
      <c r="R158" s="2504" t="str">
        <f>IF(INPUT_OUTPUT!FE146="","",INPUT_OUTPUT!FE146)</f>
        <v/>
      </c>
      <c r="S158" s="2504" t="str">
        <f>IF(INPUT_OUTPUT!FF146="","",INPUT_OUTPUT!FF146)</f>
        <v/>
      </c>
      <c r="T158" s="2504" t="str">
        <f>IF(INPUT_OUTPUT!FG146="","",INPUT_OUTPUT!FG146)</f>
        <v/>
      </c>
      <c r="U158" s="2504" t="str">
        <f>IF(INPUT_OUTPUT!FH146="","",INPUT_OUTPUT!FH146)</f>
        <v/>
      </c>
      <c r="V158" s="2504" t="str">
        <f>IF(INPUT_OUTPUT!FI146="","",INPUT_OUTPUT!FI146)</f>
        <v/>
      </c>
      <c r="W158" s="2504" t="str">
        <f>IF(INPUT_OUTPUT!FJ146="","",INPUT_OUTPUT!FJ146)</f>
        <v/>
      </c>
      <c r="X158" s="2504" t="str">
        <f>IF(INPUT_OUTPUT!FK146="","",INPUT_OUTPUT!FK146)</f>
        <v/>
      </c>
      <c r="Y158" s="2504" t="str">
        <f>IF(INPUT_OUTPUT!FL146="","",INPUT_OUTPUT!FL146)</f>
        <v/>
      </c>
      <c r="Z158" s="2504" t="str">
        <f>IF(INPUT_OUTPUT!FM146="","",INPUT_OUTPUT!FM146)</f>
        <v/>
      </c>
    </row>
    <row r="159" spans="2:26" s="2503" customFormat="1">
      <c r="B159" s="2505" t="str">
        <f>IF(INPUT_OUTPUT!C147="","",INPUT_OUTPUT!EP147)</f>
        <v/>
      </c>
      <c r="C159" s="2504" t="str">
        <f>IF(INPUT_OUTPUT!EP147="","",INPUT_OUTPUT!EP147)</f>
        <v/>
      </c>
      <c r="D159" s="2504" t="str">
        <f>IF(INPUT_OUTPUT!EQ147="","",INPUT_OUTPUT!EQ147)</f>
        <v/>
      </c>
      <c r="E159" s="2504" t="str">
        <f>IF(INPUT_OUTPUT!ER147="","",INPUT_OUTPUT!ER147)</f>
        <v/>
      </c>
      <c r="F159" s="2504" t="str">
        <f>IF(INPUT_OUTPUT!ES147="","",INPUT_OUTPUT!ES147)</f>
        <v/>
      </c>
      <c r="G159" s="2504" t="str">
        <f>IF(INPUT_OUTPUT!ET147="","",INPUT_OUTPUT!ET147)</f>
        <v/>
      </c>
      <c r="H159" s="2504" t="str">
        <f>IF(INPUT_OUTPUT!EU147="","",INPUT_OUTPUT!EU147)</f>
        <v/>
      </c>
      <c r="I159" s="2504" t="str">
        <f>IF(INPUT_OUTPUT!EV147="","",INPUT_OUTPUT!EV147)</f>
        <v/>
      </c>
      <c r="J159" s="2504" t="str">
        <f>IF(INPUT_OUTPUT!EW147="","",INPUT_OUTPUT!EW147)</f>
        <v/>
      </c>
      <c r="K159" s="2504" t="str">
        <f>IF(INPUT_OUTPUT!EX147="","",INPUT_OUTPUT!EX147)</f>
        <v/>
      </c>
      <c r="L159" s="2504" t="str">
        <f>IF(INPUT_OUTPUT!EY147="","",INPUT_OUTPUT!EY147)</f>
        <v/>
      </c>
      <c r="M159" s="2504" t="str">
        <f>IF(INPUT_OUTPUT!EZ147="","",INPUT_OUTPUT!EZ147)</f>
        <v/>
      </c>
      <c r="N159" s="2504" t="str">
        <f>IF(INPUT_OUTPUT!FA147="","",INPUT_OUTPUT!FA147)</f>
        <v/>
      </c>
      <c r="O159" s="2504" t="str">
        <f>IF(INPUT_OUTPUT!FB147="","",INPUT_OUTPUT!FB147)</f>
        <v/>
      </c>
      <c r="P159" s="2504" t="str">
        <f>IF(INPUT_OUTPUT!FC147="","",INPUT_OUTPUT!FC147)</f>
        <v/>
      </c>
      <c r="Q159" s="2504" t="str">
        <f>IF(INPUT_OUTPUT!FD147="","",INPUT_OUTPUT!FD147)</f>
        <v/>
      </c>
      <c r="R159" s="2504" t="str">
        <f>IF(INPUT_OUTPUT!FE147="","",INPUT_OUTPUT!FE147)</f>
        <v/>
      </c>
      <c r="S159" s="2504" t="str">
        <f>IF(INPUT_OUTPUT!FF147="","",INPUT_OUTPUT!FF147)</f>
        <v/>
      </c>
      <c r="T159" s="2504" t="str">
        <f>IF(INPUT_OUTPUT!FG147="","",INPUT_OUTPUT!FG147)</f>
        <v/>
      </c>
      <c r="U159" s="2504" t="str">
        <f>IF(INPUT_OUTPUT!FH147="","",INPUT_OUTPUT!FH147)</f>
        <v/>
      </c>
      <c r="V159" s="2504" t="str">
        <f>IF(INPUT_OUTPUT!FI147="","",INPUT_OUTPUT!FI147)</f>
        <v/>
      </c>
      <c r="W159" s="2504" t="str">
        <f>IF(INPUT_OUTPUT!FJ147="","",INPUT_OUTPUT!FJ147)</f>
        <v/>
      </c>
      <c r="X159" s="2504" t="str">
        <f>IF(INPUT_OUTPUT!FK147="","",INPUT_OUTPUT!FK147)</f>
        <v/>
      </c>
      <c r="Y159" s="2504" t="str">
        <f>IF(INPUT_OUTPUT!FL147="","",INPUT_OUTPUT!FL147)</f>
        <v/>
      </c>
      <c r="Z159" s="2504" t="str">
        <f>IF(INPUT_OUTPUT!FM147="","",INPUT_OUTPUT!FM147)</f>
        <v/>
      </c>
    </row>
    <row r="160" spans="2:26" s="2503" customFormat="1">
      <c r="B160" s="2505" t="str">
        <f>IF(INPUT_OUTPUT!C148="","",INPUT_OUTPUT!EP148)</f>
        <v/>
      </c>
      <c r="C160" s="2504" t="str">
        <f>IF(INPUT_OUTPUT!EP148="","",INPUT_OUTPUT!EP148)</f>
        <v/>
      </c>
      <c r="D160" s="2504" t="str">
        <f>IF(INPUT_OUTPUT!EQ148="","",INPUT_OUTPUT!EQ148)</f>
        <v/>
      </c>
      <c r="E160" s="2504" t="str">
        <f>IF(INPUT_OUTPUT!ER148="","",INPUT_OUTPUT!ER148)</f>
        <v/>
      </c>
      <c r="F160" s="2504" t="str">
        <f>IF(INPUT_OUTPUT!ES148="","",INPUT_OUTPUT!ES148)</f>
        <v/>
      </c>
      <c r="G160" s="2504" t="str">
        <f>IF(INPUT_OUTPUT!ET148="","",INPUT_OUTPUT!ET148)</f>
        <v/>
      </c>
      <c r="H160" s="2504" t="str">
        <f>IF(INPUT_OUTPUT!EU148="","",INPUT_OUTPUT!EU148)</f>
        <v/>
      </c>
      <c r="I160" s="2504" t="str">
        <f>IF(INPUT_OUTPUT!EV148="","",INPUT_OUTPUT!EV148)</f>
        <v/>
      </c>
      <c r="J160" s="2504" t="str">
        <f>IF(INPUT_OUTPUT!EW148="","",INPUT_OUTPUT!EW148)</f>
        <v/>
      </c>
      <c r="K160" s="2504" t="str">
        <f>IF(INPUT_OUTPUT!EX148="","",INPUT_OUTPUT!EX148)</f>
        <v/>
      </c>
      <c r="L160" s="2504" t="str">
        <f>IF(INPUT_OUTPUT!EY148="","",INPUT_OUTPUT!EY148)</f>
        <v/>
      </c>
      <c r="M160" s="2504" t="str">
        <f>IF(INPUT_OUTPUT!EZ148="","",INPUT_OUTPUT!EZ148)</f>
        <v/>
      </c>
      <c r="N160" s="2504" t="str">
        <f>IF(INPUT_OUTPUT!FA148="","",INPUT_OUTPUT!FA148)</f>
        <v/>
      </c>
      <c r="O160" s="2504" t="str">
        <f>IF(INPUT_OUTPUT!FB148="","",INPUT_OUTPUT!FB148)</f>
        <v/>
      </c>
      <c r="P160" s="2504" t="str">
        <f>IF(INPUT_OUTPUT!FC148="","",INPUT_OUTPUT!FC148)</f>
        <v/>
      </c>
      <c r="Q160" s="2504" t="str">
        <f>IF(INPUT_OUTPUT!FD148="","",INPUT_OUTPUT!FD148)</f>
        <v/>
      </c>
      <c r="R160" s="2504" t="str">
        <f>IF(INPUT_OUTPUT!FE148="","",INPUT_OUTPUT!FE148)</f>
        <v/>
      </c>
      <c r="S160" s="2504" t="str">
        <f>IF(INPUT_OUTPUT!FF148="","",INPUT_OUTPUT!FF148)</f>
        <v/>
      </c>
      <c r="T160" s="2504" t="str">
        <f>IF(INPUT_OUTPUT!FG148="","",INPUT_OUTPUT!FG148)</f>
        <v/>
      </c>
      <c r="U160" s="2504" t="str">
        <f>IF(INPUT_OUTPUT!FH148="","",INPUT_OUTPUT!FH148)</f>
        <v/>
      </c>
      <c r="V160" s="2504" t="str">
        <f>IF(INPUT_OUTPUT!FI148="","",INPUT_OUTPUT!FI148)</f>
        <v/>
      </c>
      <c r="W160" s="2504" t="str">
        <f>IF(INPUT_OUTPUT!FJ148="","",INPUT_OUTPUT!FJ148)</f>
        <v/>
      </c>
      <c r="X160" s="2504" t="str">
        <f>IF(INPUT_OUTPUT!FK148="","",INPUT_OUTPUT!FK148)</f>
        <v/>
      </c>
      <c r="Y160" s="2504" t="str">
        <f>IF(INPUT_OUTPUT!FL148="","",INPUT_OUTPUT!FL148)</f>
        <v/>
      </c>
      <c r="Z160" s="2504" t="str">
        <f>IF(INPUT_OUTPUT!FM148="","",INPUT_OUTPUT!FM148)</f>
        <v/>
      </c>
    </row>
    <row r="161" spans="2:26" s="2503" customFormat="1">
      <c r="B161" s="2505" t="str">
        <f>IF(INPUT_OUTPUT!C149="","",INPUT_OUTPUT!EP149)</f>
        <v/>
      </c>
      <c r="C161" s="2504" t="str">
        <f>IF(INPUT_OUTPUT!EP149="","",INPUT_OUTPUT!EP149)</f>
        <v/>
      </c>
      <c r="D161" s="2504" t="str">
        <f>IF(INPUT_OUTPUT!EQ149="","",INPUT_OUTPUT!EQ149)</f>
        <v/>
      </c>
      <c r="E161" s="2504" t="str">
        <f>IF(INPUT_OUTPUT!ER149="","",INPUT_OUTPUT!ER149)</f>
        <v/>
      </c>
      <c r="F161" s="2504" t="str">
        <f>IF(INPUT_OUTPUT!ES149="","",INPUT_OUTPUT!ES149)</f>
        <v/>
      </c>
      <c r="G161" s="2504" t="str">
        <f>IF(INPUT_OUTPUT!ET149="","",INPUT_OUTPUT!ET149)</f>
        <v/>
      </c>
      <c r="H161" s="2504" t="str">
        <f>IF(INPUT_OUTPUT!EU149="","",INPUT_OUTPUT!EU149)</f>
        <v/>
      </c>
      <c r="I161" s="2504" t="str">
        <f>IF(INPUT_OUTPUT!EV149="","",INPUT_OUTPUT!EV149)</f>
        <v/>
      </c>
      <c r="J161" s="2504" t="str">
        <f>IF(INPUT_OUTPUT!EW149="","",INPUT_OUTPUT!EW149)</f>
        <v/>
      </c>
      <c r="K161" s="2504" t="str">
        <f>IF(INPUT_OUTPUT!EX149="","",INPUT_OUTPUT!EX149)</f>
        <v/>
      </c>
      <c r="L161" s="2504" t="str">
        <f>IF(INPUT_OUTPUT!EY149="","",INPUT_OUTPUT!EY149)</f>
        <v/>
      </c>
      <c r="M161" s="2504" t="str">
        <f>IF(INPUT_OUTPUT!EZ149="","",INPUT_OUTPUT!EZ149)</f>
        <v/>
      </c>
      <c r="N161" s="2504" t="str">
        <f>IF(INPUT_OUTPUT!FA149="","",INPUT_OUTPUT!FA149)</f>
        <v/>
      </c>
      <c r="O161" s="2504" t="str">
        <f>IF(INPUT_OUTPUT!FB149="","",INPUT_OUTPUT!FB149)</f>
        <v/>
      </c>
      <c r="P161" s="2504" t="str">
        <f>IF(INPUT_OUTPUT!FC149="","",INPUT_OUTPUT!FC149)</f>
        <v/>
      </c>
      <c r="Q161" s="2504" t="str">
        <f>IF(INPUT_OUTPUT!FD149="","",INPUT_OUTPUT!FD149)</f>
        <v/>
      </c>
      <c r="R161" s="2504" t="str">
        <f>IF(INPUT_OUTPUT!FE149="","",INPUT_OUTPUT!FE149)</f>
        <v/>
      </c>
      <c r="S161" s="2504" t="str">
        <f>IF(INPUT_OUTPUT!FF149="","",INPUT_OUTPUT!FF149)</f>
        <v/>
      </c>
      <c r="T161" s="2504" t="str">
        <f>IF(INPUT_OUTPUT!FG149="","",INPUT_OUTPUT!FG149)</f>
        <v/>
      </c>
      <c r="U161" s="2504" t="str">
        <f>IF(INPUT_OUTPUT!FH149="","",INPUT_OUTPUT!FH149)</f>
        <v/>
      </c>
      <c r="V161" s="2504" t="str">
        <f>IF(INPUT_OUTPUT!FI149="","",INPUT_OUTPUT!FI149)</f>
        <v/>
      </c>
      <c r="W161" s="2504" t="str">
        <f>IF(INPUT_OUTPUT!FJ149="","",INPUT_OUTPUT!FJ149)</f>
        <v/>
      </c>
      <c r="X161" s="2504" t="str">
        <f>IF(INPUT_OUTPUT!FK149="","",INPUT_OUTPUT!FK149)</f>
        <v/>
      </c>
      <c r="Y161" s="2504" t="str">
        <f>IF(INPUT_OUTPUT!FL149="","",INPUT_OUTPUT!FL149)</f>
        <v/>
      </c>
      <c r="Z161" s="2504" t="str">
        <f>IF(INPUT_OUTPUT!FM149="","",INPUT_OUTPUT!FM149)</f>
        <v/>
      </c>
    </row>
    <row r="162" spans="2:26" s="2503" customFormat="1">
      <c r="B162" s="2505" t="str">
        <f>IF(INPUT_OUTPUT!C150="","",INPUT_OUTPUT!EP150)</f>
        <v/>
      </c>
      <c r="C162" s="2504" t="str">
        <f>IF(INPUT_OUTPUT!EP150="","",INPUT_OUTPUT!EP150)</f>
        <v/>
      </c>
      <c r="D162" s="2504" t="str">
        <f>IF(INPUT_OUTPUT!EQ150="","",INPUT_OUTPUT!EQ150)</f>
        <v/>
      </c>
      <c r="E162" s="2504" t="str">
        <f>IF(INPUT_OUTPUT!ER150="","",INPUT_OUTPUT!ER150)</f>
        <v/>
      </c>
      <c r="F162" s="2504" t="str">
        <f>IF(INPUT_OUTPUT!ES150="","",INPUT_OUTPUT!ES150)</f>
        <v/>
      </c>
      <c r="G162" s="2504" t="str">
        <f>IF(INPUT_OUTPUT!ET150="","",INPUT_OUTPUT!ET150)</f>
        <v/>
      </c>
      <c r="H162" s="2504" t="str">
        <f>IF(INPUT_OUTPUT!EU150="","",INPUT_OUTPUT!EU150)</f>
        <v/>
      </c>
      <c r="I162" s="2504" t="str">
        <f>IF(INPUT_OUTPUT!EV150="","",INPUT_OUTPUT!EV150)</f>
        <v/>
      </c>
      <c r="J162" s="2504" t="str">
        <f>IF(INPUT_OUTPUT!EW150="","",INPUT_OUTPUT!EW150)</f>
        <v/>
      </c>
      <c r="K162" s="2504" t="str">
        <f>IF(INPUT_OUTPUT!EX150="","",INPUT_OUTPUT!EX150)</f>
        <v/>
      </c>
      <c r="L162" s="2504" t="str">
        <f>IF(INPUT_OUTPUT!EY150="","",INPUT_OUTPUT!EY150)</f>
        <v/>
      </c>
      <c r="M162" s="2504" t="str">
        <f>IF(INPUT_OUTPUT!EZ150="","",INPUT_OUTPUT!EZ150)</f>
        <v/>
      </c>
      <c r="N162" s="2504" t="str">
        <f>IF(INPUT_OUTPUT!FA150="","",INPUT_OUTPUT!FA150)</f>
        <v/>
      </c>
      <c r="O162" s="2504" t="str">
        <f>IF(INPUT_OUTPUT!FB150="","",INPUT_OUTPUT!FB150)</f>
        <v/>
      </c>
      <c r="P162" s="2504" t="str">
        <f>IF(INPUT_OUTPUT!FC150="","",INPUT_OUTPUT!FC150)</f>
        <v/>
      </c>
      <c r="Q162" s="2504" t="str">
        <f>IF(INPUT_OUTPUT!FD150="","",INPUT_OUTPUT!FD150)</f>
        <v/>
      </c>
      <c r="R162" s="2504" t="str">
        <f>IF(INPUT_OUTPUT!FE150="","",INPUT_OUTPUT!FE150)</f>
        <v/>
      </c>
      <c r="S162" s="2504" t="str">
        <f>IF(INPUT_OUTPUT!FF150="","",INPUT_OUTPUT!FF150)</f>
        <v/>
      </c>
      <c r="T162" s="2504" t="str">
        <f>IF(INPUT_OUTPUT!FG150="","",INPUT_OUTPUT!FG150)</f>
        <v/>
      </c>
      <c r="U162" s="2504" t="str">
        <f>IF(INPUT_OUTPUT!FH150="","",INPUT_OUTPUT!FH150)</f>
        <v/>
      </c>
      <c r="V162" s="2504" t="str">
        <f>IF(INPUT_OUTPUT!FI150="","",INPUT_OUTPUT!FI150)</f>
        <v/>
      </c>
      <c r="W162" s="2504" t="str">
        <f>IF(INPUT_OUTPUT!FJ150="","",INPUT_OUTPUT!FJ150)</f>
        <v/>
      </c>
      <c r="X162" s="2504" t="str">
        <f>IF(INPUT_OUTPUT!FK150="","",INPUT_OUTPUT!FK150)</f>
        <v/>
      </c>
      <c r="Y162" s="2504" t="str">
        <f>IF(INPUT_OUTPUT!FL150="","",INPUT_OUTPUT!FL150)</f>
        <v/>
      </c>
      <c r="Z162" s="2504" t="str">
        <f>IF(INPUT_OUTPUT!FM150="","",INPUT_OUTPUT!FM150)</f>
        <v/>
      </c>
    </row>
    <row r="163" spans="2:26" s="2503" customFormat="1">
      <c r="B163" s="2505" t="str">
        <f>IF(INPUT_OUTPUT!C151="","",INPUT_OUTPUT!EP151)</f>
        <v/>
      </c>
      <c r="C163" s="2504" t="str">
        <f>IF(INPUT_OUTPUT!EP151="","",INPUT_OUTPUT!EP151)</f>
        <v/>
      </c>
      <c r="D163" s="2504" t="str">
        <f>IF(INPUT_OUTPUT!EQ151="","",INPUT_OUTPUT!EQ151)</f>
        <v/>
      </c>
      <c r="E163" s="2504" t="str">
        <f>IF(INPUT_OUTPUT!ER151="","",INPUT_OUTPUT!ER151)</f>
        <v/>
      </c>
      <c r="F163" s="2504" t="str">
        <f>IF(INPUT_OUTPUT!ES151="","",INPUT_OUTPUT!ES151)</f>
        <v/>
      </c>
      <c r="G163" s="2504" t="str">
        <f>IF(INPUT_OUTPUT!ET151="","",INPUT_OUTPUT!ET151)</f>
        <v/>
      </c>
      <c r="H163" s="2504" t="str">
        <f>IF(INPUT_OUTPUT!EU151="","",INPUT_OUTPUT!EU151)</f>
        <v/>
      </c>
      <c r="I163" s="2504" t="str">
        <f>IF(INPUT_OUTPUT!EV151="","",INPUT_OUTPUT!EV151)</f>
        <v/>
      </c>
      <c r="J163" s="2504" t="str">
        <f>IF(INPUT_OUTPUT!EW151="","",INPUT_OUTPUT!EW151)</f>
        <v/>
      </c>
      <c r="K163" s="2504" t="str">
        <f>IF(INPUT_OUTPUT!EX151="","",INPUT_OUTPUT!EX151)</f>
        <v/>
      </c>
      <c r="L163" s="2504" t="str">
        <f>IF(INPUT_OUTPUT!EY151="","",INPUT_OUTPUT!EY151)</f>
        <v/>
      </c>
      <c r="M163" s="2504" t="str">
        <f>IF(INPUT_OUTPUT!EZ151="","",INPUT_OUTPUT!EZ151)</f>
        <v/>
      </c>
      <c r="N163" s="2504" t="str">
        <f>IF(INPUT_OUTPUT!FA151="","",INPUT_OUTPUT!FA151)</f>
        <v/>
      </c>
      <c r="O163" s="2504" t="str">
        <f>IF(INPUT_OUTPUT!FB151="","",INPUT_OUTPUT!FB151)</f>
        <v/>
      </c>
      <c r="P163" s="2504" t="str">
        <f>IF(INPUT_OUTPUT!FC151="","",INPUT_OUTPUT!FC151)</f>
        <v/>
      </c>
      <c r="Q163" s="2504" t="str">
        <f>IF(INPUT_OUTPUT!FD151="","",INPUT_OUTPUT!FD151)</f>
        <v/>
      </c>
      <c r="R163" s="2504" t="str">
        <f>IF(INPUT_OUTPUT!FE151="","",INPUT_OUTPUT!FE151)</f>
        <v/>
      </c>
      <c r="S163" s="2504" t="str">
        <f>IF(INPUT_OUTPUT!FF151="","",INPUT_OUTPUT!FF151)</f>
        <v/>
      </c>
      <c r="T163" s="2504" t="str">
        <f>IF(INPUT_OUTPUT!FG151="","",INPUT_OUTPUT!FG151)</f>
        <v/>
      </c>
      <c r="U163" s="2504" t="str">
        <f>IF(INPUT_OUTPUT!FH151="","",INPUT_OUTPUT!FH151)</f>
        <v/>
      </c>
      <c r="V163" s="2504" t="str">
        <f>IF(INPUT_OUTPUT!FI151="","",INPUT_OUTPUT!FI151)</f>
        <v/>
      </c>
      <c r="W163" s="2504" t="str">
        <f>IF(INPUT_OUTPUT!FJ151="","",INPUT_OUTPUT!FJ151)</f>
        <v/>
      </c>
      <c r="X163" s="2504" t="str">
        <f>IF(INPUT_OUTPUT!FK151="","",INPUT_OUTPUT!FK151)</f>
        <v/>
      </c>
      <c r="Y163" s="2504" t="str">
        <f>IF(INPUT_OUTPUT!FL151="","",INPUT_OUTPUT!FL151)</f>
        <v/>
      </c>
      <c r="Z163" s="2504" t="str">
        <f>IF(INPUT_OUTPUT!FM151="","",INPUT_OUTPUT!FM151)</f>
        <v/>
      </c>
    </row>
    <row r="164" spans="2:26" s="2503" customFormat="1">
      <c r="B164" s="2505" t="str">
        <f>IF(INPUT_OUTPUT!C152="","",INPUT_OUTPUT!EP152)</f>
        <v/>
      </c>
      <c r="C164" s="2504" t="str">
        <f>IF(INPUT_OUTPUT!EP152="","",INPUT_OUTPUT!EP152)</f>
        <v/>
      </c>
      <c r="D164" s="2504" t="str">
        <f>IF(INPUT_OUTPUT!EQ152="","",INPUT_OUTPUT!EQ152)</f>
        <v/>
      </c>
      <c r="E164" s="2504" t="str">
        <f>IF(INPUT_OUTPUT!ER152="","",INPUT_OUTPUT!ER152)</f>
        <v/>
      </c>
      <c r="F164" s="2504" t="str">
        <f>IF(INPUT_OUTPUT!ES152="","",INPUT_OUTPUT!ES152)</f>
        <v/>
      </c>
      <c r="G164" s="2504" t="str">
        <f>IF(INPUT_OUTPUT!ET152="","",INPUT_OUTPUT!ET152)</f>
        <v/>
      </c>
      <c r="H164" s="2504" t="str">
        <f>IF(INPUT_OUTPUT!EU152="","",INPUT_OUTPUT!EU152)</f>
        <v/>
      </c>
      <c r="I164" s="2504" t="str">
        <f>IF(INPUT_OUTPUT!EV152="","",INPUT_OUTPUT!EV152)</f>
        <v/>
      </c>
      <c r="J164" s="2504" t="str">
        <f>IF(INPUT_OUTPUT!EW152="","",INPUT_OUTPUT!EW152)</f>
        <v/>
      </c>
      <c r="K164" s="2504" t="str">
        <f>IF(INPUT_OUTPUT!EX152="","",INPUT_OUTPUT!EX152)</f>
        <v/>
      </c>
      <c r="L164" s="2504" t="str">
        <f>IF(INPUT_OUTPUT!EY152="","",INPUT_OUTPUT!EY152)</f>
        <v/>
      </c>
      <c r="M164" s="2504" t="str">
        <f>IF(INPUT_OUTPUT!EZ152="","",INPUT_OUTPUT!EZ152)</f>
        <v/>
      </c>
      <c r="N164" s="2504" t="str">
        <f>IF(INPUT_OUTPUT!FA152="","",INPUT_OUTPUT!FA152)</f>
        <v/>
      </c>
      <c r="O164" s="2504" t="str">
        <f>IF(INPUT_OUTPUT!FB152="","",INPUT_OUTPUT!FB152)</f>
        <v/>
      </c>
      <c r="P164" s="2504" t="str">
        <f>IF(INPUT_OUTPUT!FC152="","",INPUT_OUTPUT!FC152)</f>
        <v/>
      </c>
      <c r="Q164" s="2504" t="str">
        <f>IF(INPUT_OUTPUT!FD152="","",INPUT_OUTPUT!FD152)</f>
        <v/>
      </c>
      <c r="R164" s="2504" t="str">
        <f>IF(INPUT_OUTPUT!FE152="","",INPUT_OUTPUT!FE152)</f>
        <v/>
      </c>
      <c r="S164" s="2504" t="str">
        <f>IF(INPUT_OUTPUT!FF152="","",INPUT_OUTPUT!FF152)</f>
        <v/>
      </c>
      <c r="T164" s="2504" t="str">
        <f>IF(INPUT_OUTPUT!FG152="","",INPUT_OUTPUT!FG152)</f>
        <v/>
      </c>
      <c r="U164" s="2504" t="str">
        <f>IF(INPUT_OUTPUT!FH152="","",INPUT_OUTPUT!FH152)</f>
        <v/>
      </c>
      <c r="V164" s="2504" t="str">
        <f>IF(INPUT_OUTPUT!FI152="","",INPUT_OUTPUT!FI152)</f>
        <v/>
      </c>
      <c r="W164" s="2504" t="str">
        <f>IF(INPUT_OUTPUT!FJ152="","",INPUT_OUTPUT!FJ152)</f>
        <v/>
      </c>
      <c r="X164" s="2504" t="str">
        <f>IF(INPUT_OUTPUT!FK152="","",INPUT_OUTPUT!FK152)</f>
        <v/>
      </c>
      <c r="Y164" s="2504" t="str">
        <f>IF(INPUT_OUTPUT!FL152="","",INPUT_OUTPUT!FL152)</f>
        <v/>
      </c>
      <c r="Z164" s="2504" t="str">
        <f>IF(INPUT_OUTPUT!FM152="","",INPUT_OUTPUT!FM152)</f>
        <v/>
      </c>
    </row>
    <row r="165" spans="2:26" s="2503" customFormat="1">
      <c r="B165" s="2505" t="str">
        <f>IF(INPUT_OUTPUT!C153="","",INPUT_OUTPUT!EP153)</f>
        <v/>
      </c>
      <c r="C165" s="2504" t="str">
        <f>IF(INPUT_OUTPUT!EP153="","",INPUT_OUTPUT!EP153)</f>
        <v/>
      </c>
      <c r="D165" s="2504" t="str">
        <f>IF(INPUT_OUTPUT!EQ153="","",INPUT_OUTPUT!EQ153)</f>
        <v/>
      </c>
      <c r="E165" s="2504" t="str">
        <f>IF(INPUT_OUTPUT!ER153="","",INPUT_OUTPUT!ER153)</f>
        <v/>
      </c>
      <c r="F165" s="2504" t="str">
        <f>IF(INPUT_OUTPUT!ES153="","",INPUT_OUTPUT!ES153)</f>
        <v/>
      </c>
      <c r="G165" s="2504" t="str">
        <f>IF(INPUT_OUTPUT!ET153="","",INPUT_OUTPUT!ET153)</f>
        <v/>
      </c>
      <c r="H165" s="2504" t="str">
        <f>IF(INPUT_OUTPUT!EU153="","",INPUT_OUTPUT!EU153)</f>
        <v/>
      </c>
      <c r="I165" s="2504" t="str">
        <f>IF(INPUT_OUTPUT!EV153="","",INPUT_OUTPUT!EV153)</f>
        <v/>
      </c>
      <c r="J165" s="2504" t="str">
        <f>IF(INPUT_OUTPUT!EW153="","",INPUT_OUTPUT!EW153)</f>
        <v/>
      </c>
      <c r="K165" s="2504" t="str">
        <f>IF(INPUT_OUTPUT!EX153="","",INPUT_OUTPUT!EX153)</f>
        <v/>
      </c>
      <c r="L165" s="2504" t="str">
        <f>IF(INPUT_OUTPUT!EY153="","",INPUT_OUTPUT!EY153)</f>
        <v/>
      </c>
      <c r="M165" s="2504" t="str">
        <f>IF(INPUT_OUTPUT!EZ153="","",INPUT_OUTPUT!EZ153)</f>
        <v/>
      </c>
      <c r="N165" s="2504" t="str">
        <f>IF(INPUT_OUTPUT!FA153="","",INPUT_OUTPUT!FA153)</f>
        <v/>
      </c>
      <c r="O165" s="2504" t="str">
        <f>IF(INPUT_OUTPUT!FB153="","",INPUT_OUTPUT!FB153)</f>
        <v/>
      </c>
      <c r="P165" s="2504" t="str">
        <f>IF(INPUT_OUTPUT!FC153="","",INPUT_OUTPUT!FC153)</f>
        <v/>
      </c>
      <c r="Q165" s="2504" t="str">
        <f>IF(INPUT_OUTPUT!FD153="","",INPUT_OUTPUT!FD153)</f>
        <v/>
      </c>
      <c r="R165" s="2504" t="str">
        <f>IF(INPUT_OUTPUT!FE153="","",INPUT_OUTPUT!FE153)</f>
        <v/>
      </c>
      <c r="S165" s="2504" t="str">
        <f>IF(INPUT_OUTPUT!FF153="","",INPUT_OUTPUT!FF153)</f>
        <v/>
      </c>
      <c r="T165" s="2504" t="str">
        <f>IF(INPUT_OUTPUT!FG153="","",INPUT_OUTPUT!FG153)</f>
        <v/>
      </c>
      <c r="U165" s="2504" t="str">
        <f>IF(INPUT_OUTPUT!FH153="","",INPUT_OUTPUT!FH153)</f>
        <v/>
      </c>
      <c r="V165" s="2504" t="str">
        <f>IF(INPUT_OUTPUT!FI153="","",INPUT_OUTPUT!FI153)</f>
        <v/>
      </c>
      <c r="W165" s="2504" t="str">
        <f>IF(INPUT_OUTPUT!FJ153="","",INPUT_OUTPUT!FJ153)</f>
        <v/>
      </c>
      <c r="X165" s="2504" t="str">
        <f>IF(INPUT_OUTPUT!FK153="","",INPUT_OUTPUT!FK153)</f>
        <v/>
      </c>
      <c r="Y165" s="2504" t="str">
        <f>IF(INPUT_OUTPUT!FL153="","",INPUT_OUTPUT!FL153)</f>
        <v/>
      </c>
      <c r="Z165" s="2504" t="str">
        <f>IF(INPUT_OUTPUT!FM153="","",INPUT_OUTPUT!FM153)</f>
        <v/>
      </c>
    </row>
    <row r="166" spans="2:26" s="2503" customFormat="1">
      <c r="B166" s="2505" t="str">
        <f>IF(INPUT_OUTPUT!C154="","",INPUT_OUTPUT!EP154)</f>
        <v/>
      </c>
      <c r="C166" s="2504" t="str">
        <f>IF(INPUT_OUTPUT!EP154="","",INPUT_OUTPUT!EP154)</f>
        <v/>
      </c>
      <c r="D166" s="2504" t="str">
        <f>IF(INPUT_OUTPUT!EQ154="","",INPUT_OUTPUT!EQ154)</f>
        <v/>
      </c>
      <c r="E166" s="2504" t="str">
        <f>IF(INPUT_OUTPUT!ER154="","",INPUT_OUTPUT!ER154)</f>
        <v/>
      </c>
      <c r="F166" s="2504" t="str">
        <f>IF(INPUT_OUTPUT!ES154="","",INPUT_OUTPUT!ES154)</f>
        <v/>
      </c>
      <c r="G166" s="2504" t="str">
        <f>IF(INPUT_OUTPUT!ET154="","",INPUT_OUTPUT!ET154)</f>
        <v/>
      </c>
      <c r="H166" s="2504" t="str">
        <f>IF(INPUT_OUTPUT!EU154="","",INPUT_OUTPUT!EU154)</f>
        <v/>
      </c>
      <c r="I166" s="2504" t="str">
        <f>IF(INPUT_OUTPUT!EV154="","",INPUT_OUTPUT!EV154)</f>
        <v/>
      </c>
      <c r="J166" s="2504" t="str">
        <f>IF(INPUT_OUTPUT!EW154="","",INPUT_OUTPUT!EW154)</f>
        <v/>
      </c>
      <c r="K166" s="2504" t="str">
        <f>IF(INPUT_OUTPUT!EX154="","",INPUT_OUTPUT!EX154)</f>
        <v/>
      </c>
      <c r="L166" s="2504" t="str">
        <f>IF(INPUT_OUTPUT!EY154="","",INPUT_OUTPUT!EY154)</f>
        <v/>
      </c>
      <c r="M166" s="2504" t="str">
        <f>IF(INPUT_OUTPUT!EZ154="","",INPUT_OUTPUT!EZ154)</f>
        <v/>
      </c>
      <c r="N166" s="2504" t="str">
        <f>IF(INPUT_OUTPUT!FA154="","",INPUT_OUTPUT!FA154)</f>
        <v/>
      </c>
      <c r="O166" s="2504" t="str">
        <f>IF(INPUT_OUTPUT!FB154="","",INPUT_OUTPUT!FB154)</f>
        <v/>
      </c>
      <c r="P166" s="2504" t="str">
        <f>IF(INPUT_OUTPUT!FC154="","",INPUT_OUTPUT!FC154)</f>
        <v/>
      </c>
      <c r="Q166" s="2504" t="str">
        <f>IF(INPUT_OUTPUT!FD154="","",INPUT_OUTPUT!FD154)</f>
        <v/>
      </c>
      <c r="R166" s="2504" t="str">
        <f>IF(INPUT_OUTPUT!FE154="","",INPUT_OUTPUT!FE154)</f>
        <v/>
      </c>
      <c r="S166" s="2504" t="str">
        <f>IF(INPUT_OUTPUT!FF154="","",INPUT_OUTPUT!FF154)</f>
        <v/>
      </c>
      <c r="T166" s="2504" t="str">
        <f>IF(INPUT_OUTPUT!FG154="","",INPUT_OUTPUT!FG154)</f>
        <v/>
      </c>
      <c r="U166" s="2504" t="str">
        <f>IF(INPUT_OUTPUT!FH154="","",INPUT_OUTPUT!FH154)</f>
        <v/>
      </c>
      <c r="V166" s="2504" t="str">
        <f>IF(INPUT_OUTPUT!FI154="","",INPUT_OUTPUT!FI154)</f>
        <v/>
      </c>
      <c r="W166" s="2504" t="str">
        <f>IF(INPUT_OUTPUT!FJ154="","",INPUT_OUTPUT!FJ154)</f>
        <v/>
      </c>
      <c r="X166" s="2504" t="str">
        <f>IF(INPUT_OUTPUT!FK154="","",INPUT_OUTPUT!FK154)</f>
        <v/>
      </c>
      <c r="Y166" s="2504" t="str">
        <f>IF(INPUT_OUTPUT!FL154="","",INPUT_OUTPUT!FL154)</f>
        <v/>
      </c>
      <c r="Z166" s="2504" t="str">
        <f>IF(INPUT_OUTPUT!FM154="","",INPUT_OUTPUT!FM154)</f>
        <v/>
      </c>
    </row>
    <row r="167" spans="2:26" s="2503" customFormat="1">
      <c r="B167" s="2505" t="str">
        <f>IF(INPUT_OUTPUT!C155="","",INPUT_OUTPUT!EP155)</f>
        <v/>
      </c>
      <c r="C167" s="2504" t="str">
        <f>IF(INPUT_OUTPUT!EP155="","",INPUT_OUTPUT!EP155)</f>
        <v/>
      </c>
      <c r="D167" s="2504" t="str">
        <f>IF(INPUT_OUTPUT!EQ155="","",INPUT_OUTPUT!EQ155)</f>
        <v/>
      </c>
      <c r="E167" s="2504" t="str">
        <f>IF(INPUT_OUTPUT!ER155="","",INPUT_OUTPUT!ER155)</f>
        <v/>
      </c>
      <c r="F167" s="2504" t="str">
        <f>IF(INPUT_OUTPUT!ES155="","",INPUT_OUTPUT!ES155)</f>
        <v/>
      </c>
      <c r="G167" s="2504" t="str">
        <f>IF(INPUT_OUTPUT!ET155="","",INPUT_OUTPUT!ET155)</f>
        <v/>
      </c>
      <c r="H167" s="2504" t="str">
        <f>IF(INPUT_OUTPUT!EU155="","",INPUT_OUTPUT!EU155)</f>
        <v/>
      </c>
      <c r="I167" s="2504" t="str">
        <f>IF(INPUT_OUTPUT!EV155="","",INPUT_OUTPUT!EV155)</f>
        <v/>
      </c>
      <c r="J167" s="2504" t="str">
        <f>IF(INPUT_OUTPUT!EW155="","",INPUT_OUTPUT!EW155)</f>
        <v/>
      </c>
      <c r="K167" s="2504" t="str">
        <f>IF(INPUT_OUTPUT!EX155="","",INPUT_OUTPUT!EX155)</f>
        <v/>
      </c>
      <c r="L167" s="2504" t="str">
        <f>IF(INPUT_OUTPUT!EY155="","",INPUT_OUTPUT!EY155)</f>
        <v/>
      </c>
      <c r="M167" s="2504" t="str">
        <f>IF(INPUT_OUTPUT!EZ155="","",INPUT_OUTPUT!EZ155)</f>
        <v/>
      </c>
      <c r="N167" s="2504" t="str">
        <f>IF(INPUT_OUTPUT!FA155="","",INPUT_OUTPUT!FA155)</f>
        <v/>
      </c>
      <c r="O167" s="2504" t="str">
        <f>IF(INPUT_OUTPUT!FB155="","",INPUT_OUTPUT!FB155)</f>
        <v/>
      </c>
      <c r="P167" s="2504" t="str">
        <f>IF(INPUT_OUTPUT!FC155="","",INPUT_OUTPUT!FC155)</f>
        <v/>
      </c>
      <c r="Q167" s="2504" t="str">
        <f>IF(INPUT_OUTPUT!FD155="","",INPUT_OUTPUT!FD155)</f>
        <v/>
      </c>
      <c r="R167" s="2504" t="str">
        <f>IF(INPUT_OUTPUT!FE155="","",INPUT_OUTPUT!FE155)</f>
        <v/>
      </c>
      <c r="S167" s="2504" t="str">
        <f>IF(INPUT_OUTPUT!FF155="","",INPUT_OUTPUT!FF155)</f>
        <v/>
      </c>
      <c r="T167" s="2504" t="str">
        <f>IF(INPUT_OUTPUT!FG155="","",INPUT_OUTPUT!FG155)</f>
        <v/>
      </c>
      <c r="U167" s="2504" t="str">
        <f>IF(INPUT_OUTPUT!FH155="","",INPUT_OUTPUT!FH155)</f>
        <v/>
      </c>
      <c r="V167" s="2504" t="str">
        <f>IF(INPUT_OUTPUT!FI155="","",INPUT_OUTPUT!FI155)</f>
        <v/>
      </c>
      <c r="W167" s="2504" t="str">
        <f>IF(INPUT_OUTPUT!FJ155="","",INPUT_OUTPUT!FJ155)</f>
        <v/>
      </c>
      <c r="X167" s="2504" t="str">
        <f>IF(INPUT_OUTPUT!FK155="","",INPUT_OUTPUT!FK155)</f>
        <v/>
      </c>
      <c r="Y167" s="2504" t="str">
        <f>IF(INPUT_OUTPUT!FL155="","",INPUT_OUTPUT!FL155)</f>
        <v/>
      </c>
      <c r="Z167" s="2504" t="str">
        <f>IF(INPUT_OUTPUT!FM155="","",INPUT_OUTPUT!FM155)</f>
        <v/>
      </c>
    </row>
    <row r="168" spans="2:26" s="2503" customFormat="1">
      <c r="B168" s="2505" t="str">
        <f>IF(INPUT_OUTPUT!C156="","",INPUT_OUTPUT!EP156)</f>
        <v/>
      </c>
      <c r="C168" s="2504" t="str">
        <f>IF(INPUT_OUTPUT!EP156="","",INPUT_OUTPUT!EP156)</f>
        <v/>
      </c>
      <c r="D168" s="2504" t="str">
        <f>IF(INPUT_OUTPUT!EQ156="","",INPUT_OUTPUT!EQ156)</f>
        <v/>
      </c>
      <c r="E168" s="2504" t="str">
        <f>IF(INPUT_OUTPUT!ER156="","",INPUT_OUTPUT!ER156)</f>
        <v/>
      </c>
      <c r="F168" s="2504" t="str">
        <f>IF(INPUT_OUTPUT!ES156="","",INPUT_OUTPUT!ES156)</f>
        <v/>
      </c>
      <c r="G168" s="2504" t="str">
        <f>IF(INPUT_OUTPUT!ET156="","",INPUT_OUTPUT!ET156)</f>
        <v/>
      </c>
      <c r="H168" s="2504" t="str">
        <f>IF(INPUT_OUTPUT!EU156="","",INPUT_OUTPUT!EU156)</f>
        <v/>
      </c>
      <c r="I168" s="2504" t="str">
        <f>IF(INPUT_OUTPUT!EV156="","",INPUT_OUTPUT!EV156)</f>
        <v/>
      </c>
      <c r="J168" s="2504" t="str">
        <f>IF(INPUT_OUTPUT!EW156="","",INPUT_OUTPUT!EW156)</f>
        <v/>
      </c>
      <c r="K168" s="2504" t="str">
        <f>IF(INPUT_OUTPUT!EX156="","",INPUT_OUTPUT!EX156)</f>
        <v/>
      </c>
      <c r="L168" s="2504" t="str">
        <f>IF(INPUT_OUTPUT!EY156="","",INPUT_OUTPUT!EY156)</f>
        <v/>
      </c>
      <c r="M168" s="2504" t="str">
        <f>IF(INPUT_OUTPUT!EZ156="","",INPUT_OUTPUT!EZ156)</f>
        <v/>
      </c>
      <c r="N168" s="2504" t="str">
        <f>IF(INPUT_OUTPUT!FA156="","",INPUT_OUTPUT!FA156)</f>
        <v/>
      </c>
      <c r="O168" s="2504" t="str">
        <f>IF(INPUT_OUTPUT!FB156="","",INPUT_OUTPUT!FB156)</f>
        <v/>
      </c>
      <c r="P168" s="2504" t="str">
        <f>IF(INPUT_OUTPUT!FC156="","",INPUT_OUTPUT!FC156)</f>
        <v/>
      </c>
      <c r="Q168" s="2504" t="str">
        <f>IF(INPUT_OUTPUT!FD156="","",INPUT_OUTPUT!FD156)</f>
        <v/>
      </c>
      <c r="R168" s="2504" t="str">
        <f>IF(INPUT_OUTPUT!FE156="","",INPUT_OUTPUT!FE156)</f>
        <v/>
      </c>
      <c r="S168" s="2504" t="str">
        <f>IF(INPUT_OUTPUT!FF156="","",INPUT_OUTPUT!FF156)</f>
        <v/>
      </c>
      <c r="T168" s="2504" t="str">
        <f>IF(INPUT_OUTPUT!FG156="","",INPUT_OUTPUT!FG156)</f>
        <v/>
      </c>
      <c r="U168" s="2504" t="str">
        <f>IF(INPUT_OUTPUT!FH156="","",INPUT_OUTPUT!FH156)</f>
        <v/>
      </c>
      <c r="V168" s="2504" t="str">
        <f>IF(INPUT_OUTPUT!FI156="","",INPUT_OUTPUT!FI156)</f>
        <v/>
      </c>
      <c r="W168" s="2504" t="str">
        <f>IF(INPUT_OUTPUT!FJ156="","",INPUT_OUTPUT!FJ156)</f>
        <v/>
      </c>
      <c r="X168" s="2504" t="str">
        <f>IF(INPUT_OUTPUT!FK156="","",INPUT_OUTPUT!FK156)</f>
        <v/>
      </c>
      <c r="Y168" s="2504" t="str">
        <f>IF(INPUT_OUTPUT!FL156="","",INPUT_OUTPUT!FL156)</f>
        <v/>
      </c>
      <c r="Z168" s="2504" t="str">
        <f>IF(INPUT_OUTPUT!FM156="","",INPUT_OUTPUT!FM156)</f>
        <v/>
      </c>
    </row>
    <row r="169" spans="2:26" s="2503" customFormat="1">
      <c r="B169" s="2505" t="str">
        <f>IF(INPUT_OUTPUT!C157="","",INPUT_OUTPUT!EP157)</f>
        <v/>
      </c>
      <c r="C169" s="2504" t="str">
        <f>IF(INPUT_OUTPUT!EP157="","",INPUT_OUTPUT!EP157)</f>
        <v/>
      </c>
      <c r="D169" s="2504" t="str">
        <f>IF(INPUT_OUTPUT!EQ157="","",INPUT_OUTPUT!EQ157)</f>
        <v/>
      </c>
      <c r="E169" s="2504" t="str">
        <f>IF(INPUT_OUTPUT!ER157="","",INPUT_OUTPUT!ER157)</f>
        <v/>
      </c>
      <c r="F169" s="2504" t="str">
        <f>IF(INPUT_OUTPUT!ES157="","",INPUT_OUTPUT!ES157)</f>
        <v/>
      </c>
      <c r="G169" s="2504" t="str">
        <f>IF(INPUT_OUTPUT!ET157="","",INPUT_OUTPUT!ET157)</f>
        <v/>
      </c>
      <c r="H169" s="2504" t="str">
        <f>IF(INPUT_OUTPUT!EU157="","",INPUT_OUTPUT!EU157)</f>
        <v/>
      </c>
      <c r="I169" s="2504" t="str">
        <f>IF(INPUT_OUTPUT!EV157="","",INPUT_OUTPUT!EV157)</f>
        <v/>
      </c>
      <c r="J169" s="2504" t="str">
        <f>IF(INPUT_OUTPUT!EW157="","",INPUT_OUTPUT!EW157)</f>
        <v/>
      </c>
      <c r="K169" s="2504" t="str">
        <f>IF(INPUT_OUTPUT!EX157="","",INPUT_OUTPUT!EX157)</f>
        <v/>
      </c>
      <c r="L169" s="2504" t="str">
        <f>IF(INPUT_OUTPUT!EY157="","",INPUT_OUTPUT!EY157)</f>
        <v/>
      </c>
      <c r="M169" s="2504" t="str">
        <f>IF(INPUT_OUTPUT!EZ157="","",INPUT_OUTPUT!EZ157)</f>
        <v/>
      </c>
      <c r="N169" s="2504" t="str">
        <f>IF(INPUT_OUTPUT!FA157="","",INPUT_OUTPUT!FA157)</f>
        <v/>
      </c>
      <c r="O169" s="2504" t="str">
        <f>IF(INPUT_OUTPUT!FB157="","",INPUT_OUTPUT!FB157)</f>
        <v/>
      </c>
      <c r="P169" s="2504" t="str">
        <f>IF(INPUT_OUTPUT!FC157="","",INPUT_OUTPUT!FC157)</f>
        <v/>
      </c>
      <c r="Q169" s="2504" t="str">
        <f>IF(INPUT_OUTPUT!FD157="","",INPUT_OUTPUT!FD157)</f>
        <v/>
      </c>
      <c r="R169" s="2504" t="str">
        <f>IF(INPUT_OUTPUT!FE157="","",INPUT_OUTPUT!FE157)</f>
        <v/>
      </c>
      <c r="S169" s="2504" t="str">
        <f>IF(INPUT_OUTPUT!FF157="","",INPUT_OUTPUT!FF157)</f>
        <v/>
      </c>
      <c r="T169" s="2504" t="str">
        <f>IF(INPUT_OUTPUT!FG157="","",INPUT_OUTPUT!FG157)</f>
        <v/>
      </c>
      <c r="U169" s="2504" t="str">
        <f>IF(INPUT_OUTPUT!FH157="","",INPUT_OUTPUT!FH157)</f>
        <v/>
      </c>
      <c r="V169" s="2504" t="str">
        <f>IF(INPUT_OUTPUT!FI157="","",INPUT_OUTPUT!FI157)</f>
        <v/>
      </c>
      <c r="W169" s="2504" t="str">
        <f>IF(INPUT_OUTPUT!FJ157="","",INPUT_OUTPUT!FJ157)</f>
        <v/>
      </c>
      <c r="X169" s="2504" t="str">
        <f>IF(INPUT_OUTPUT!FK157="","",INPUT_OUTPUT!FK157)</f>
        <v/>
      </c>
      <c r="Y169" s="2504" t="str">
        <f>IF(INPUT_OUTPUT!FL157="","",INPUT_OUTPUT!FL157)</f>
        <v/>
      </c>
      <c r="Z169" s="2504" t="str">
        <f>IF(INPUT_OUTPUT!FM157="","",INPUT_OUTPUT!FM157)</f>
        <v/>
      </c>
    </row>
    <row r="170" spans="2:26" s="2503" customFormat="1">
      <c r="B170" s="2505" t="str">
        <f>IF(INPUT_OUTPUT!C158="","",INPUT_OUTPUT!EP158)</f>
        <v/>
      </c>
      <c r="C170" s="2504" t="str">
        <f>IF(INPUT_OUTPUT!EP158="","",INPUT_OUTPUT!EP158)</f>
        <v/>
      </c>
      <c r="D170" s="2504" t="str">
        <f>IF(INPUT_OUTPUT!EQ158="","",INPUT_OUTPUT!EQ158)</f>
        <v/>
      </c>
      <c r="E170" s="2504" t="str">
        <f>IF(INPUT_OUTPUT!ER158="","",INPUT_OUTPUT!ER158)</f>
        <v/>
      </c>
      <c r="F170" s="2504" t="str">
        <f>IF(INPUT_OUTPUT!ES158="","",INPUT_OUTPUT!ES158)</f>
        <v/>
      </c>
      <c r="G170" s="2504" t="str">
        <f>IF(INPUT_OUTPUT!ET158="","",INPUT_OUTPUT!ET158)</f>
        <v/>
      </c>
      <c r="H170" s="2504" t="str">
        <f>IF(INPUT_OUTPUT!EU158="","",INPUT_OUTPUT!EU158)</f>
        <v/>
      </c>
      <c r="I170" s="2504" t="str">
        <f>IF(INPUT_OUTPUT!EV158="","",INPUT_OUTPUT!EV158)</f>
        <v/>
      </c>
      <c r="J170" s="2504" t="str">
        <f>IF(INPUT_OUTPUT!EW158="","",INPUT_OUTPUT!EW158)</f>
        <v/>
      </c>
      <c r="K170" s="2504" t="str">
        <f>IF(INPUT_OUTPUT!EX158="","",INPUT_OUTPUT!EX158)</f>
        <v/>
      </c>
      <c r="L170" s="2504" t="str">
        <f>IF(INPUT_OUTPUT!EY158="","",INPUT_OUTPUT!EY158)</f>
        <v/>
      </c>
      <c r="M170" s="2504" t="str">
        <f>IF(INPUT_OUTPUT!EZ158="","",INPUT_OUTPUT!EZ158)</f>
        <v/>
      </c>
      <c r="N170" s="2504" t="str">
        <f>IF(INPUT_OUTPUT!FA158="","",INPUT_OUTPUT!FA158)</f>
        <v/>
      </c>
      <c r="O170" s="2504" t="str">
        <f>IF(INPUT_OUTPUT!FB158="","",INPUT_OUTPUT!FB158)</f>
        <v/>
      </c>
      <c r="P170" s="2504" t="str">
        <f>IF(INPUT_OUTPUT!FC158="","",INPUT_OUTPUT!FC158)</f>
        <v/>
      </c>
      <c r="Q170" s="2504" t="str">
        <f>IF(INPUT_OUTPUT!FD158="","",INPUT_OUTPUT!FD158)</f>
        <v/>
      </c>
      <c r="R170" s="2504" t="str">
        <f>IF(INPUT_OUTPUT!FE158="","",INPUT_OUTPUT!FE158)</f>
        <v/>
      </c>
      <c r="S170" s="2504" t="str">
        <f>IF(INPUT_OUTPUT!FF158="","",INPUT_OUTPUT!FF158)</f>
        <v/>
      </c>
      <c r="T170" s="2504" t="str">
        <f>IF(INPUT_OUTPUT!FG158="","",INPUT_OUTPUT!FG158)</f>
        <v/>
      </c>
      <c r="U170" s="2504" t="str">
        <f>IF(INPUT_OUTPUT!FH158="","",INPUT_OUTPUT!FH158)</f>
        <v/>
      </c>
      <c r="V170" s="2504" t="str">
        <f>IF(INPUT_OUTPUT!FI158="","",INPUT_OUTPUT!FI158)</f>
        <v/>
      </c>
      <c r="W170" s="2504" t="str">
        <f>IF(INPUT_OUTPUT!FJ158="","",INPUT_OUTPUT!FJ158)</f>
        <v/>
      </c>
      <c r="X170" s="2504" t="str">
        <f>IF(INPUT_OUTPUT!FK158="","",INPUT_OUTPUT!FK158)</f>
        <v/>
      </c>
      <c r="Y170" s="2504" t="str">
        <f>IF(INPUT_OUTPUT!FL158="","",INPUT_OUTPUT!FL158)</f>
        <v/>
      </c>
      <c r="Z170" s="2504" t="str">
        <f>IF(INPUT_OUTPUT!FM158="","",INPUT_OUTPUT!FM158)</f>
        <v/>
      </c>
    </row>
    <row r="171" spans="2:26" s="2503" customFormat="1">
      <c r="B171" s="2505" t="str">
        <f>IF(INPUT_OUTPUT!C159="","",INPUT_OUTPUT!EP159)</f>
        <v/>
      </c>
      <c r="C171" s="2504" t="str">
        <f>IF(INPUT_OUTPUT!EP159="","",INPUT_OUTPUT!EP159)</f>
        <v/>
      </c>
      <c r="D171" s="2504" t="str">
        <f>IF(INPUT_OUTPUT!EQ159="","",INPUT_OUTPUT!EQ159)</f>
        <v/>
      </c>
      <c r="E171" s="2504" t="str">
        <f>IF(INPUT_OUTPUT!ER159="","",INPUT_OUTPUT!ER159)</f>
        <v/>
      </c>
      <c r="F171" s="2504" t="str">
        <f>IF(INPUT_OUTPUT!ES159="","",INPUT_OUTPUT!ES159)</f>
        <v/>
      </c>
      <c r="G171" s="2504" t="str">
        <f>IF(INPUT_OUTPUT!ET159="","",INPUT_OUTPUT!ET159)</f>
        <v/>
      </c>
      <c r="H171" s="2504" t="str">
        <f>IF(INPUT_OUTPUT!EU159="","",INPUT_OUTPUT!EU159)</f>
        <v/>
      </c>
      <c r="I171" s="2504" t="str">
        <f>IF(INPUT_OUTPUT!EV159="","",INPUT_OUTPUT!EV159)</f>
        <v/>
      </c>
      <c r="J171" s="2504" t="str">
        <f>IF(INPUT_OUTPUT!EW159="","",INPUT_OUTPUT!EW159)</f>
        <v/>
      </c>
      <c r="K171" s="2504" t="str">
        <f>IF(INPUT_OUTPUT!EX159="","",INPUT_OUTPUT!EX159)</f>
        <v/>
      </c>
      <c r="L171" s="2504" t="str">
        <f>IF(INPUT_OUTPUT!EY159="","",INPUT_OUTPUT!EY159)</f>
        <v/>
      </c>
      <c r="M171" s="2504" t="str">
        <f>IF(INPUT_OUTPUT!EZ159="","",INPUT_OUTPUT!EZ159)</f>
        <v/>
      </c>
      <c r="N171" s="2504" t="str">
        <f>IF(INPUT_OUTPUT!FA159="","",INPUT_OUTPUT!FA159)</f>
        <v/>
      </c>
      <c r="O171" s="2504" t="str">
        <f>IF(INPUT_OUTPUT!FB159="","",INPUT_OUTPUT!FB159)</f>
        <v/>
      </c>
      <c r="P171" s="2504" t="str">
        <f>IF(INPUT_OUTPUT!FC159="","",INPUT_OUTPUT!FC159)</f>
        <v/>
      </c>
      <c r="Q171" s="2504" t="str">
        <f>IF(INPUT_OUTPUT!FD159="","",INPUT_OUTPUT!FD159)</f>
        <v/>
      </c>
      <c r="R171" s="2504" t="str">
        <f>IF(INPUT_OUTPUT!FE159="","",INPUT_OUTPUT!FE159)</f>
        <v/>
      </c>
      <c r="S171" s="2504" t="str">
        <f>IF(INPUT_OUTPUT!FF159="","",INPUT_OUTPUT!FF159)</f>
        <v/>
      </c>
      <c r="T171" s="2504" t="str">
        <f>IF(INPUT_OUTPUT!FG159="","",INPUT_OUTPUT!FG159)</f>
        <v/>
      </c>
      <c r="U171" s="2504" t="str">
        <f>IF(INPUT_OUTPUT!FH159="","",INPUT_OUTPUT!FH159)</f>
        <v/>
      </c>
      <c r="V171" s="2504" t="str">
        <f>IF(INPUT_OUTPUT!FI159="","",INPUT_OUTPUT!FI159)</f>
        <v/>
      </c>
      <c r="W171" s="2504" t="str">
        <f>IF(INPUT_OUTPUT!FJ159="","",INPUT_OUTPUT!FJ159)</f>
        <v/>
      </c>
      <c r="X171" s="2504" t="str">
        <f>IF(INPUT_OUTPUT!FK159="","",INPUT_OUTPUT!FK159)</f>
        <v/>
      </c>
      <c r="Y171" s="2504" t="str">
        <f>IF(INPUT_OUTPUT!FL159="","",INPUT_OUTPUT!FL159)</f>
        <v/>
      </c>
      <c r="Z171" s="2504" t="str">
        <f>IF(INPUT_OUTPUT!FM159="","",INPUT_OUTPUT!FM159)</f>
        <v/>
      </c>
    </row>
    <row r="172" spans="2:26" s="2503" customFormat="1">
      <c r="B172" s="2505" t="str">
        <f>IF(INPUT_OUTPUT!C160="","",INPUT_OUTPUT!EP160)</f>
        <v/>
      </c>
      <c r="C172" s="2504" t="str">
        <f>IF(INPUT_OUTPUT!EP160="","",INPUT_OUTPUT!EP160)</f>
        <v/>
      </c>
      <c r="D172" s="2504" t="str">
        <f>IF(INPUT_OUTPUT!EQ160="","",INPUT_OUTPUT!EQ160)</f>
        <v/>
      </c>
      <c r="E172" s="2504" t="str">
        <f>IF(INPUT_OUTPUT!ER160="","",INPUT_OUTPUT!ER160)</f>
        <v/>
      </c>
      <c r="F172" s="2504" t="str">
        <f>IF(INPUT_OUTPUT!ES160="","",INPUT_OUTPUT!ES160)</f>
        <v/>
      </c>
      <c r="G172" s="2504" t="str">
        <f>IF(INPUT_OUTPUT!ET160="","",INPUT_OUTPUT!ET160)</f>
        <v/>
      </c>
      <c r="H172" s="2504" t="str">
        <f>IF(INPUT_OUTPUT!EU160="","",INPUT_OUTPUT!EU160)</f>
        <v/>
      </c>
      <c r="I172" s="2504" t="str">
        <f>IF(INPUT_OUTPUT!EV160="","",INPUT_OUTPUT!EV160)</f>
        <v/>
      </c>
      <c r="J172" s="2504" t="str">
        <f>IF(INPUT_OUTPUT!EW160="","",INPUT_OUTPUT!EW160)</f>
        <v/>
      </c>
      <c r="K172" s="2504" t="str">
        <f>IF(INPUT_OUTPUT!EX160="","",INPUT_OUTPUT!EX160)</f>
        <v/>
      </c>
      <c r="L172" s="2504" t="str">
        <f>IF(INPUT_OUTPUT!EY160="","",INPUT_OUTPUT!EY160)</f>
        <v/>
      </c>
      <c r="M172" s="2504" t="str">
        <f>IF(INPUT_OUTPUT!EZ160="","",INPUT_OUTPUT!EZ160)</f>
        <v/>
      </c>
      <c r="N172" s="2504" t="str">
        <f>IF(INPUT_OUTPUT!FA160="","",INPUT_OUTPUT!FA160)</f>
        <v/>
      </c>
      <c r="O172" s="2504" t="str">
        <f>IF(INPUT_OUTPUT!FB160="","",INPUT_OUTPUT!FB160)</f>
        <v/>
      </c>
      <c r="P172" s="2504" t="str">
        <f>IF(INPUT_OUTPUT!FC160="","",INPUT_OUTPUT!FC160)</f>
        <v/>
      </c>
      <c r="Q172" s="2504" t="str">
        <f>IF(INPUT_OUTPUT!FD160="","",INPUT_OUTPUT!FD160)</f>
        <v/>
      </c>
      <c r="R172" s="2504" t="str">
        <f>IF(INPUT_OUTPUT!FE160="","",INPUT_OUTPUT!FE160)</f>
        <v/>
      </c>
      <c r="S172" s="2504" t="str">
        <f>IF(INPUT_OUTPUT!FF160="","",INPUT_OUTPUT!FF160)</f>
        <v/>
      </c>
      <c r="T172" s="2504" t="str">
        <f>IF(INPUT_OUTPUT!FG160="","",INPUT_OUTPUT!FG160)</f>
        <v/>
      </c>
      <c r="U172" s="2504" t="str">
        <f>IF(INPUT_OUTPUT!FH160="","",INPUT_OUTPUT!FH160)</f>
        <v/>
      </c>
      <c r="V172" s="2504" t="str">
        <f>IF(INPUT_OUTPUT!FI160="","",INPUT_OUTPUT!FI160)</f>
        <v/>
      </c>
      <c r="W172" s="2504" t="str">
        <f>IF(INPUT_OUTPUT!FJ160="","",INPUT_OUTPUT!FJ160)</f>
        <v/>
      </c>
      <c r="X172" s="2504" t="str">
        <f>IF(INPUT_OUTPUT!FK160="","",INPUT_OUTPUT!FK160)</f>
        <v/>
      </c>
      <c r="Y172" s="2504" t="str">
        <f>IF(INPUT_OUTPUT!FL160="","",INPUT_OUTPUT!FL160)</f>
        <v/>
      </c>
      <c r="Z172" s="2504" t="str">
        <f>IF(INPUT_OUTPUT!FM160="","",INPUT_OUTPUT!FM160)</f>
        <v/>
      </c>
    </row>
    <row r="173" spans="2:26" s="2503" customFormat="1">
      <c r="B173" s="2505" t="str">
        <f>IF(INPUT_OUTPUT!C161="","",INPUT_OUTPUT!EP161)</f>
        <v/>
      </c>
      <c r="C173" s="2504" t="str">
        <f>IF(INPUT_OUTPUT!EP161="","",INPUT_OUTPUT!EP161)</f>
        <v/>
      </c>
      <c r="D173" s="2504" t="str">
        <f>IF(INPUT_OUTPUT!EQ161="","",INPUT_OUTPUT!EQ161)</f>
        <v/>
      </c>
      <c r="E173" s="2504" t="str">
        <f>IF(INPUT_OUTPUT!ER161="","",INPUT_OUTPUT!ER161)</f>
        <v/>
      </c>
      <c r="F173" s="2504" t="str">
        <f>IF(INPUT_OUTPUT!ES161="","",INPUT_OUTPUT!ES161)</f>
        <v/>
      </c>
      <c r="G173" s="2504" t="str">
        <f>IF(INPUT_OUTPUT!ET161="","",INPUT_OUTPUT!ET161)</f>
        <v/>
      </c>
      <c r="H173" s="2504" t="str">
        <f>IF(INPUT_OUTPUT!EU161="","",INPUT_OUTPUT!EU161)</f>
        <v/>
      </c>
      <c r="I173" s="2504" t="str">
        <f>IF(INPUT_OUTPUT!EV161="","",INPUT_OUTPUT!EV161)</f>
        <v/>
      </c>
      <c r="J173" s="2504" t="str">
        <f>IF(INPUT_OUTPUT!EW161="","",INPUT_OUTPUT!EW161)</f>
        <v/>
      </c>
      <c r="K173" s="2504" t="str">
        <f>IF(INPUT_OUTPUT!EX161="","",INPUT_OUTPUT!EX161)</f>
        <v/>
      </c>
      <c r="L173" s="2504" t="str">
        <f>IF(INPUT_OUTPUT!EY161="","",INPUT_OUTPUT!EY161)</f>
        <v/>
      </c>
      <c r="M173" s="2504" t="str">
        <f>IF(INPUT_OUTPUT!EZ161="","",INPUT_OUTPUT!EZ161)</f>
        <v/>
      </c>
      <c r="N173" s="2504" t="str">
        <f>IF(INPUT_OUTPUT!FA161="","",INPUT_OUTPUT!FA161)</f>
        <v/>
      </c>
      <c r="O173" s="2504" t="str">
        <f>IF(INPUT_OUTPUT!FB161="","",INPUT_OUTPUT!FB161)</f>
        <v/>
      </c>
      <c r="P173" s="2504" t="str">
        <f>IF(INPUT_OUTPUT!FC161="","",INPUT_OUTPUT!FC161)</f>
        <v/>
      </c>
      <c r="Q173" s="2504" t="str">
        <f>IF(INPUT_OUTPUT!FD161="","",INPUT_OUTPUT!FD161)</f>
        <v/>
      </c>
      <c r="R173" s="2504" t="str">
        <f>IF(INPUT_OUTPUT!FE161="","",INPUT_OUTPUT!FE161)</f>
        <v/>
      </c>
      <c r="S173" s="2504" t="str">
        <f>IF(INPUT_OUTPUT!FF161="","",INPUT_OUTPUT!FF161)</f>
        <v/>
      </c>
      <c r="T173" s="2504" t="str">
        <f>IF(INPUT_OUTPUT!FG161="","",INPUT_OUTPUT!FG161)</f>
        <v/>
      </c>
      <c r="U173" s="2504" t="str">
        <f>IF(INPUT_OUTPUT!FH161="","",INPUT_OUTPUT!FH161)</f>
        <v/>
      </c>
      <c r="V173" s="2504" t="str">
        <f>IF(INPUT_OUTPUT!FI161="","",INPUT_OUTPUT!FI161)</f>
        <v/>
      </c>
      <c r="W173" s="2504" t="str">
        <f>IF(INPUT_OUTPUT!FJ161="","",INPUT_OUTPUT!FJ161)</f>
        <v/>
      </c>
      <c r="X173" s="2504" t="str">
        <f>IF(INPUT_OUTPUT!FK161="","",INPUT_OUTPUT!FK161)</f>
        <v/>
      </c>
      <c r="Y173" s="2504" t="str">
        <f>IF(INPUT_OUTPUT!FL161="","",INPUT_OUTPUT!FL161)</f>
        <v/>
      </c>
      <c r="Z173" s="2504" t="str">
        <f>IF(INPUT_OUTPUT!FM161="","",INPUT_OUTPUT!FM161)</f>
        <v/>
      </c>
    </row>
    <row r="174" spans="2:26" s="2503" customFormat="1">
      <c r="B174" s="2505" t="str">
        <f>IF(INPUT_OUTPUT!C162="","",INPUT_OUTPUT!EP162)</f>
        <v/>
      </c>
      <c r="C174" s="2504" t="str">
        <f>IF(INPUT_OUTPUT!EP162="","",INPUT_OUTPUT!EP162)</f>
        <v/>
      </c>
      <c r="D174" s="2504" t="str">
        <f>IF(INPUT_OUTPUT!EQ162="","",INPUT_OUTPUT!EQ162)</f>
        <v/>
      </c>
      <c r="E174" s="2504" t="str">
        <f>IF(INPUT_OUTPUT!ER162="","",INPUT_OUTPUT!ER162)</f>
        <v/>
      </c>
      <c r="F174" s="2504" t="str">
        <f>IF(INPUT_OUTPUT!ES162="","",INPUT_OUTPUT!ES162)</f>
        <v/>
      </c>
      <c r="G174" s="2504" t="str">
        <f>IF(INPUT_OUTPUT!ET162="","",INPUT_OUTPUT!ET162)</f>
        <v/>
      </c>
      <c r="H174" s="2504" t="str">
        <f>IF(INPUT_OUTPUT!EU162="","",INPUT_OUTPUT!EU162)</f>
        <v/>
      </c>
      <c r="I174" s="2504" t="str">
        <f>IF(INPUT_OUTPUT!EV162="","",INPUT_OUTPUT!EV162)</f>
        <v/>
      </c>
      <c r="J174" s="2504" t="str">
        <f>IF(INPUT_OUTPUT!EW162="","",INPUT_OUTPUT!EW162)</f>
        <v/>
      </c>
      <c r="K174" s="2504" t="str">
        <f>IF(INPUT_OUTPUT!EX162="","",INPUT_OUTPUT!EX162)</f>
        <v/>
      </c>
      <c r="L174" s="2504" t="str">
        <f>IF(INPUT_OUTPUT!EY162="","",INPUT_OUTPUT!EY162)</f>
        <v/>
      </c>
      <c r="M174" s="2504" t="str">
        <f>IF(INPUT_OUTPUT!EZ162="","",INPUT_OUTPUT!EZ162)</f>
        <v/>
      </c>
      <c r="N174" s="2504" t="str">
        <f>IF(INPUT_OUTPUT!FA162="","",INPUT_OUTPUT!FA162)</f>
        <v/>
      </c>
      <c r="O174" s="2504" t="str">
        <f>IF(INPUT_OUTPUT!FB162="","",INPUT_OUTPUT!FB162)</f>
        <v/>
      </c>
      <c r="P174" s="2504" t="str">
        <f>IF(INPUT_OUTPUT!FC162="","",INPUT_OUTPUT!FC162)</f>
        <v/>
      </c>
      <c r="Q174" s="2504" t="str">
        <f>IF(INPUT_OUTPUT!FD162="","",INPUT_OUTPUT!FD162)</f>
        <v/>
      </c>
      <c r="R174" s="2504" t="str">
        <f>IF(INPUT_OUTPUT!FE162="","",INPUT_OUTPUT!FE162)</f>
        <v/>
      </c>
      <c r="S174" s="2504" t="str">
        <f>IF(INPUT_OUTPUT!FF162="","",INPUT_OUTPUT!FF162)</f>
        <v/>
      </c>
      <c r="T174" s="2504" t="str">
        <f>IF(INPUT_OUTPUT!FG162="","",INPUT_OUTPUT!FG162)</f>
        <v/>
      </c>
      <c r="U174" s="2504" t="str">
        <f>IF(INPUT_OUTPUT!FH162="","",INPUT_OUTPUT!FH162)</f>
        <v/>
      </c>
      <c r="V174" s="2504" t="str">
        <f>IF(INPUT_OUTPUT!FI162="","",INPUT_OUTPUT!FI162)</f>
        <v/>
      </c>
      <c r="W174" s="2504" t="str">
        <f>IF(INPUT_OUTPUT!FJ162="","",INPUT_OUTPUT!FJ162)</f>
        <v/>
      </c>
      <c r="X174" s="2504" t="str">
        <f>IF(INPUT_OUTPUT!FK162="","",INPUT_OUTPUT!FK162)</f>
        <v/>
      </c>
      <c r="Y174" s="2504" t="str">
        <f>IF(INPUT_OUTPUT!FL162="","",INPUT_OUTPUT!FL162)</f>
        <v/>
      </c>
      <c r="Z174" s="2504" t="str">
        <f>IF(INPUT_OUTPUT!FM162="","",INPUT_OUTPUT!FM162)</f>
        <v/>
      </c>
    </row>
    <row r="175" spans="2:26" s="2503" customFormat="1">
      <c r="B175" s="2505" t="str">
        <f>IF(INPUT_OUTPUT!C163="","",INPUT_OUTPUT!EP163)</f>
        <v/>
      </c>
      <c r="C175" s="2504" t="str">
        <f>IF(INPUT_OUTPUT!EP163="","",INPUT_OUTPUT!EP163)</f>
        <v/>
      </c>
      <c r="D175" s="2504" t="str">
        <f>IF(INPUT_OUTPUT!EQ163="","",INPUT_OUTPUT!EQ163)</f>
        <v/>
      </c>
      <c r="E175" s="2504" t="str">
        <f>IF(INPUT_OUTPUT!ER163="","",INPUT_OUTPUT!ER163)</f>
        <v/>
      </c>
      <c r="F175" s="2504" t="str">
        <f>IF(INPUT_OUTPUT!ES163="","",INPUT_OUTPUT!ES163)</f>
        <v/>
      </c>
      <c r="G175" s="2504" t="str">
        <f>IF(INPUT_OUTPUT!ET163="","",INPUT_OUTPUT!ET163)</f>
        <v/>
      </c>
      <c r="H175" s="2504" t="str">
        <f>IF(INPUT_OUTPUT!EU163="","",INPUT_OUTPUT!EU163)</f>
        <v/>
      </c>
      <c r="I175" s="2504" t="str">
        <f>IF(INPUT_OUTPUT!EV163="","",INPUT_OUTPUT!EV163)</f>
        <v/>
      </c>
      <c r="J175" s="2504" t="str">
        <f>IF(INPUT_OUTPUT!EW163="","",INPUT_OUTPUT!EW163)</f>
        <v/>
      </c>
      <c r="K175" s="2504" t="str">
        <f>IF(INPUT_OUTPUT!EX163="","",INPUT_OUTPUT!EX163)</f>
        <v/>
      </c>
      <c r="L175" s="2504" t="str">
        <f>IF(INPUT_OUTPUT!EY163="","",INPUT_OUTPUT!EY163)</f>
        <v/>
      </c>
      <c r="M175" s="2504" t="str">
        <f>IF(INPUT_OUTPUT!EZ163="","",INPUT_OUTPUT!EZ163)</f>
        <v/>
      </c>
      <c r="N175" s="2504" t="str">
        <f>IF(INPUT_OUTPUT!FA163="","",INPUT_OUTPUT!FA163)</f>
        <v/>
      </c>
      <c r="O175" s="2504" t="str">
        <f>IF(INPUT_OUTPUT!FB163="","",INPUT_OUTPUT!FB163)</f>
        <v/>
      </c>
      <c r="P175" s="2504" t="str">
        <f>IF(INPUT_OUTPUT!FC163="","",INPUT_OUTPUT!FC163)</f>
        <v/>
      </c>
      <c r="Q175" s="2504" t="str">
        <f>IF(INPUT_OUTPUT!FD163="","",INPUT_OUTPUT!FD163)</f>
        <v/>
      </c>
      <c r="R175" s="2504" t="str">
        <f>IF(INPUT_OUTPUT!FE163="","",INPUT_OUTPUT!FE163)</f>
        <v/>
      </c>
      <c r="S175" s="2504" t="str">
        <f>IF(INPUT_OUTPUT!FF163="","",INPUT_OUTPUT!FF163)</f>
        <v/>
      </c>
      <c r="T175" s="2504" t="str">
        <f>IF(INPUT_OUTPUT!FG163="","",INPUT_OUTPUT!FG163)</f>
        <v/>
      </c>
      <c r="U175" s="2504" t="str">
        <f>IF(INPUT_OUTPUT!FH163="","",INPUT_OUTPUT!FH163)</f>
        <v/>
      </c>
      <c r="V175" s="2504" t="str">
        <f>IF(INPUT_OUTPUT!FI163="","",INPUT_OUTPUT!FI163)</f>
        <v/>
      </c>
      <c r="W175" s="2504" t="str">
        <f>IF(INPUT_OUTPUT!FJ163="","",INPUT_OUTPUT!FJ163)</f>
        <v/>
      </c>
      <c r="X175" s="2504" t="str">
        <f>IF(INPUT_OUTPUT!FK163="","",INPUT_OUTPUT!FK163)</f>
        <v/>
      </c>
      <c r="Y175" s="2504" t="str">
        <f>IF(INPUT_OUTPUT!FL163="","",INPUT_OUTPUT!FL163)</f>
        <v/>
      </c>
      <c r="Z175" s="2504" t="str">
        <f>IF(INPUT_OUTPUT!FM163="","",INPUT_OUTPUT!FM163)</f>
        <v/>
      </c>
    </row>
    <row r="176" spans="2:26" s="2503" customFormat="1">
      <c r="B176" s="2505" t="str">
        <f>IF(INPUT_OUTPUT!C164="","",INPUT_OUTPUT!EP164)</f>
        <v/>
      </c>
      <c r="C176" s="2504" t="str">
        <f>IF(INPUT_OUTPUT!EP164="","",INPUT_OUTPUT!EP164)</f>
        <v/>
      </c>
      <c r="D176" s="2504" t="str">
        <f>IF(INPUT_OUTPUT!EQ164="","",INPUT_OUTPUT!EQ164)</f>
        <v/>
      </c>
      <c r="E176" s="2504" t="str">
        <f>IF(INPUT_OUTPUT!ER164="","",INPUT_OUTPUT!ER164)</f>
        <v/>
      </c>
      <c r="F176" s="2504" t="str">
        <f>IF(INPUT_OUTPUT!ES164="","",INPUT_OUTPUT!ES164)</f>
        <v/>
      </c>
      <c r="G176" s="2504" t="str">
        <f>IF(INPUT_OUTPUT!ET164="","",INPUT_OUTPUT!ET164)</f>
        <v/>
      </c>
      <c r="H176" s="2504" t="str">
        <f>IF(INPUT_OUTPUT!EU164="","",INPUT_OUTPUT!EU164)</f>
        <v/>
      </c>
      <c r="I176" s="2504" t="str">
        <f>IF(INPUT_OUTPUT!EV164="","",INPUT_OUTPUT!EV164)</f>
        <v/>
      </c>
      <c r="J176" s="2504" t="str">
        <f>IF(INPUT_OUTPUT!EW164="","",INPUT_OUTPUT!EW164)</f>
        <v/>
      </c>
      <c r="K176" s="2504" t="str">
        <f>IF(INPUT_OUTPUT!EX164="","",INPUT_OUTPUT!EX164)</f>
        <v/>
      </c>
      <c r="L176" s="2504" t="str">
        <f>IF(INPUT_OUTPUT!EY164="","",INPUT_OUTPUT!EY164)</f>
        <v/>
      </c>
      <c r="M176" s="2504" t="str">
        <f>IF(INPUT_OUTPUT!EZ164="","",INPUT_OUTPUT!EZ164)</f>
        <v/>
      </c>
      <c r="N176" s="2504" t="str">
        <f>IF(INPUT_OUTPUT!FA164="","",INPUT_OUTPUT!FA164)</f>
        <v/>
      </c>
      <c r="O176" s="2504" t="str">
        <f>IF(INPUT_OUTPUT!FB164="","",INPUT_OUTPUT!FB164)</f>
        <v/>
      </c>
      <c r="P176" s="2504" t="str">
        <f>IF(INPUT_OUTPUT!FC164="","",INPUT_OUTPUT!FC164)</f>
        <v/>
      </c>
      <c r="Q176" s="2504" t="str">
        <f>IF(INPUT_OUTPUT!FD164="","",INPUT_OUTPUT!FD164)</f>
        <v/>
      </c>
      <c r="R176" s="2504" t="str">
        <f>IF(INPUT_OUTPUT!FE164="","",INPUT_OUTPUT!FE164)</f>
        <v/>
      </c>
      <c r="S176" s="2504" t="str">
        <f>IF(INPUT_OUTPUT!FF164="","",INPUT_OUTPUT!FF164)</f>
        <v/>
      </c>
      <c r="T176" s="2504" t="str">
        <f>IF(INPUT_OUTPUT!FG164="","",INPUT_OUTPUT!FG164)</f>
        <v/>
      </c>
      <c r="U176" s="2504" t="str">
        <f>IF(INPUT_OUTPUT!FH164="","",INPUT_OUTPUT!FH164)</f>
        <v/>
      </c>
      <c r="V176" s="2504" t="str">
        <f>IF(INPUT_OUTPUT!FI164="","",INPUT_OUTPUT!FI164)</f>
        <v/>
      </c>
      <c r="W176" s="2504" t="str">
        <f>IF(INPUT_OUTPUT!FJ164="","",INPUT_OUTPUT!FJ164)</f>
        <v/>
      </c>
      <c r="X176" s="2504" t="str">
        <f>IF(INPUT_OUTPUT!FK164="","",INPUT_OUTPUT!FK164)</f>
        <v/>
      </c>
      <c r="Y176" s="2504" t="str">
        <f>IF(INPUT_OUTPUT!FL164="","",INPUT_OUTPUT!FL164)</f>
        <v/>
      </c>
      <c r="Z176" s="2504" t="str">
        <f>IF(INPUT_OUTPUT!FM164="","",INPUT_OUTPUT!FM164)</f>
        <v/>
      </c>
    </row>
    <row r="177" spans="2:26" s="2503" customFormat="1">
      <c r="B177" s="2505" t="str">
        <f>IF(INPUT_OUTPUT!C165="","",INPUT_OUTPUT!EP165)</f>
        <v/>
      </c>
      <c r="C177" s="2504" t="str">
        <f>IF(INPUT_OUTPUT!EP165="","",INPUT_OUTPUT!EP165)</f>
        <v/>
      </c>
      <c r="D177" s="2504" t="str">
        <f>IF(INPUT_OUTPUT!EQ165="","",INPUT_OUTPUT!EQ165)</f>
        <v/>
      </c>
      <c r="E177" s="2504" t="str">
        <f>IF(INPUT_OUTPUT!ER165="","",INPUT_OUTPUT!ER165)</f>
        <v/>
      </c>
      <c r="F177" s="2504" t="str">
        <f>IF(INPUT_OUTPUT!ES165="","",INPUT_OUTPUT!ES165)</f>
        <v/>
      </c>
      <c r="G177" s="2504" t="str">
        <f>IF(INPUT_OUTPUT!ET165="","",INPUT_OUTPUT!ET165)</f>
        <v/>
      </c>
      <c r="H177" s="2504" t="str">
        <f>IF(INPUT_OUTPUT!EU165="","",INPUT_OUTPUT!EU165)</f>
        <v/>
      </c>
      <c r="I177" s="2504" t="str">
        <f>IF(INPUT_OUTPUT!EV165="","",INPUT_OUTPUT!EV165)</f>
        <v/>
      </c>
      <c r="J177" s="2504" t="str">
        <f>IF(INPUT_OUTPUT!EW165="","",INPUT_OUTPUT!EW165)</f>
        <v/>
      </c>
      <c r="K177" s="2504" t="str">
        <f>IF(INPUT_OUTPUT!EX165="","",INPUT_OUTPUT!EX165)</f>
        <v/>
      </c>
      <c r="L177" s="2504" t="str">
        <f>IF(INPUT_OUTPUT!EY165="","",INPUT_OUTPUT!EY165)</f>
        <v/>
      </c>
      <c r="M177" s="2504" t="str">
        <f>IF(INPUT_OUTPUT!EZ165="","",INPUT_OUTPUT!EZ165)</f>
        <v/>
      </c>
      <c r="N177" s="2504" t="str">
        <f>IF(INPUT_OUTPUT!FA165="","",INPUT_OUTPUT!FA165)</f>
        <v/>
      </c>
      <c r="O177" s="2504" t="str">
        <f>IF(INPUT_OUTPUT!FB165="","",INPUT_OUTPUT!FB165)</f>
        <v/>
      </c>
      <c r="P177" s="2504" t="str">
        <f>IF(INPUT_OUTPUT!FC165="","",INPUT_OUTPUT!FC165)</f>
        <v/>
      </c>
      <c r="Q177" s="2504" t="str">
        <f>IF(INPUT_OUTPUT!FD165="","",INPUT_OUTPUT!FD165)</f>
        <v/>
      </c>
      <c r="R177" s="2504" t="str">
        <f>IF(INPUT_OUTPUT!FE165="","",INPUT_OUTPUT!FE165)</f>
        <v/>
      </c>
      <c r="S177" s="2504" t="str">
        <f>IF(INPUT_OUTPUT!FF165="","",INPUT_OUTPUT!FF165)</f>
        <v/>
      </c>
      <c r="T177" s="2504" t="str">
        <f>IF(INPUT_OUTPUT!FG165="","",INPUT_OUTPUT!FG165)</f>
        <v/>
      </c>
      <c r="U177" s="2504" t="str">
        <f>IF(INPUT_OUTPUT!FH165="","",INPUT_OUTPUT!FH165)</f>
        <v/>
      </c>
      <c r="V177" s="2504" t="str">
        <f>IF(INPUT_OUTPUT!FI165="","",INPUT_OUTPUT!FI165)</f>
        <v/>
      </c>
      <c r="W177" s="2504" t="str">
        <f>IF(INPUT_OUTPUT!FJ165="","",INPUT_OUTPUT!FJ165)</f>
        <v/>
      </c>
      <c r="X177" s="2504" t="str">
        <f>IF(INPUT_OUTPUT!FK165="","",INPUT_OUTPUT!FK165)</f>
        <v/>
      </c>
      <c r="Y177" s="2504" t="str">
        <f>IF(INPUT_OUTPUT!FL165="","",INPUT_OUTPUT!FL165)</f>
        <v/>
      </c>
      <c r="Z177" s="2504" t="str">
        <f>IF(INPUT_OUTPUT!FM165="","",INPUT_OUTPUT!FM165)</f>
        <v/>
      </c>
    </row>
    <row r="178" spans="2:26" s="2503" customFormat="1">
      <c r="B178" s="2505" t="str">
        <f>IF(INPUT_OUTPUT!C166="","",INPUT_OUTPUT!EP166)</f>
        <v/>
      </c>
      <c r="C178" s="2504" t="str">
        <f>IF(INPUT_OUTPUT!EP166="","",INPUT_OUTPUT!EP166)</f>
        <v/>
      </c>
      <c r="D178" s="2504" t="str">
        <f>IF(INPUT_OUTPUT!EQ166="","",INPUT_OUTPUT!EQ166)</f>
        <v/>
      </c>
      <c r="E178" s="2504" t="str">
        <f>IF(INPUT_OUTPUT!ER166="","",INPUT_OUTPUT!ER166)</f>
        <v/>
      </c>
      <c r="F178" s="2504" t="str">
        <f>IF(INPUT_OUTPUT!ES166="","",INPUT_OUTPUT!ES166)</f>
        <v/>
      </c>
      <c r="G178" s="2504" t="str">
        <f>IF(INPUT_OUTPUT!ET166="","",INPUT_OUTPUT!ET166)</f>
        <v/>
      </c>
      <c r="H178" s="2504" t="str">
        <f>IF(INPUT_OUTPUT!EU166="","",INPUT_OUTPUT!EU166)</f>
        <v/>
      </c>
      <c r="I178" s="2504" t="str">
        <f>IF(INPUT_OUTPUT!EV166="","",INPUT_OUTPUT!EV166)</f>
        <v/>
      </c>
      <c r="J178" s="2504" t="str">
        <f>IF(INPUT_OUTPUT!EW166="","",INPUT_OUTPUT!EW166)</f>
        <v/>
      </c>
      <c r="K178" s="2504" t="str">
        <f>IF(INPUT_OUTPUT!EX166="","",INPUT_OUTPUT!EX166)</f>
        <v/>
      </c>
      <c r="L178" s="2504" t="str">
        <f>IF(INPUT_OUTPUT!EY166="","",INPUT_OUTPUT!EY166)</f>
        <v/>
      </c>
      <c r="M178" s="2504" t="str">
        <f>IF(INPUT_OUTPUT!EZ166="","",INPUT_OUTPUT!EZ166)</f>
        <v/>
      </c>
      <c r="N178" s="2504" t="str">
        <f>IF(INPUT_OUTPUT!FA166="","",INPUT_OUTPUT!FA166)</f>
        <v/>
      </c>
      <c r="O178" s="2504" t="str">
        <f>IF(INPUT_OUTPUT!FB166="","",INPUT_OUTPUT!FB166)</f>
        <v/>
      </c>
      <c r="P178" s="2504" t="str">
        <f>IF(INPUT_OUTPUT!FC166="","",INPUT_OUTPUT!FC166)</f>
        <v/>
      </c>
      <c r="Q178" s="2504" t="str">
        <f>IF(INPUT_OUTPUT!FD166="","",INPUT_OUTPUT!FD166)</f>
        <v/>
      </c>
      <c r="R178" s="2504" t="str">
        <f>IF(INPUT_OUTPUT!FE166="","",INPUT_OUTPUT!FE166)</f>
        <v/>
      </c>
      <c r="S178" s="2504" t="str">
        <f>IF(INPUT_OUTPUT!FF166="","",INPUT_OUTPUT!FF166)</f>
        <v/>
      </c>
      <c r="T178" s="2504" t="str">
        <f>IF(INPUT_OUTPUT!FG166="","",INPUT_OUTPUT!FG166)</f>
        <v/>
      </c>
      <c r="U178" s="2504" t="str">
        <f>IF(INPUT_OUTPUT!FH166="","",INPUT_OUTPUT!FH166)</f>
        <v/>
      </c>
      <c r="V178" s="2504" t="str">
        <f>IF(INPUT_OUTPUT!FI166="","",INPUT_OUTPUT!FI166)</f>
        <v/>
      </c>
      <c r="W178" s="2504" t="str">
        <f>IF(INPUT_OUTPUT!FJ166="","",INPUT_OUTPUT!FJ166)</f>
        <v/>
      </c>
      <c r="X178" s="2504" t="str">
        <f>IF(INPUT_OUTPUT!FK166="","",INPUT_OUTPUT!FK166)</f>
        <v/>
      </c>
      <c r="Y178" s="2504" t="str">
        <f>IF(INPUT_OUTPUT!FL166="","",INPUT_OUTPUT!FL166)</f>
        <v/>
      </c>
      <c r="Z178" s="2504" t="str">
        <f>IF(INPUT_OUTPUT!FM166="","",INPUT_OUTPUT!FM166)</f>
        <v/>
      </c>
    </row>
    <row r="179" spans="2:26" s="2503" customFormat="1">
      <c r="B179" s="2505" t="str">
        <f>IF(INPUT_OUTPUT!C167="","",INPUT_OUTPUT!EP167)</f>
        <v/>
      </c>
      <c r="C179" s="2504" t="str">
        <f>IF(INPUT_OUTPUT!EP167="","",INPUT_OUTPUT!EP167)</f>
        <v/>
      </c>
      <c r="D179" s="2504" t="str">
        <f>IF(INPUT_OUTPUT!EQ167="","",INPUT_OUTPUT!EQ167)</f>
        <v/>
      </c>
      <c r="E179" s="2504" t="str">
        <f>IF(INPUT_OUTPUT!ER167="","",INPUT_OUTPUT!ER167)</f>
        <v/>
      </c>
      <c r="F179" s="2504" t="str">
        <f>IF(INPUT_OUTPUT!ES167="","",INPUT_OUTPUT!ES167)</f>
        <v/>
      </c>
      <c r="G179" s="2504" t="str">
        <f>IF(INPUT_OUTPUT!ET167="","",INPUT_OUTPUT!ET167)</f>
        <v/>
      </c>
      <c r="H179" s="2504" t="str">
        <f>IF(INPUT_OUTPUT!EU167="","",INPUT_OUTPUT!EU167)</f>
        <v/>
      </c>
      <c r="I179" s="2504" t="str">
        <f>IF(INPUT_OUTPUT!EV167="","",INPUT_OUTPUT!EV167)</f>
        <v/>
      </c>
      <c r="J179" s="2504" t="str">
        <f>IF(INPUT_OUTPUT!EW167="","",INPUT_OUTPUT!EW167)</f>
        <v/>
      </c>
      <c r="K179" s="2504" t="str">
        <f>IF(INPUT_OUTPUT!EX167="","",INPUT_OUTPUT!EX167)</f>
        <v/>
      </c>
      <c r="L179" s="2504" t="str">
        <f>IF(INPUT_OUTPUT!EY167="","",INPUT_OUTPUT!EY167)</f>
        <v/>
      </c>
      <c r="M179" s="2504" t="str">
        <f>IF(INPUT_OUTPUT!EZ167="","",INPUT_OUTPUT!EZ167)</f>
        <v/>
      </c>
      <c r="N179" s="2504" t="str">
        <f>IF(INPUT_OUTPUT!FA167="","",INPUT_OUTPUT!FA167)</f>
        <v/>
      </c>
      <c r="O179" s="2504" t="str">
        <f>IF(INPUT_OUTPUT!FB167="","",INPUT_OUTPUT!FB167)</f>
        <v/>
      </c>
      <c r="P179" s="2504" t="str">
        <f>IF(INPUT_OUTPUT!FC167="","",INPUT_OUTPUT!FC167)</f>
        <v/>
      </c>
      <c r="Q179" s="2504" t="str">
        <f>IF(INPUT_OUTPUT!FD167="","",INPUT_OUTPUT!FD167)</f>
        <v/>
      </c>
      <c r="R179" s="2504" t="str">
        <f>IF(INPUT_OUTPUT!FE167="","",INPUT_OUTPUT!FE167)</f>
        <v/>
      </c>
      <c r="S179" s="2504" t="str">
        <f>IF(INPUT_OUTPUT!FF167="","",INPUT_OUTPUT!FF167)</f>
        <v/>
      </c>
      <c r="T179" s="2504" t="str">
        <f>IF(INPUT_OUTPUT!FG167="","",INPUT_OUTPUT!FG167)</f>
        <v/>
      </c>
      <c r="U179" s="2504" t="str">
        <f>IF(INPUT_OUTPUT!FH167="","",INPUT_OUTPUT!FH167)</f>
        <v/>
      </c>
      <c r="V179" s="2504" t="str">
        <f>IF(INPUT_OUTPUT!FI167="","",INPUT_OUTPUT!FI167)</f>
        <v/>
      </c>
      <c r="W179" s="2504" t="str">
        <f>IF(INPUT_OUTPUT!FJ167="","",INPUT_OUTPUT!FJ167)</f>
        <v/>
      </c>
      <c r="X179" s="2504" t="str">
        <f>IF(INPUT_OUTPUT!FK167="","",INPUT_OUTPUT!FK167)</f>
        <v/>
      </c>
      <c r="Y179" s="2504" t="str">
        <f>IF(INPUT_OUTPUT!FL167="","",INPUT_OUTPUT!FL167)</f>
        <v/>
      </c>
      <c r="Z179" s="2504" t="str">
        <f>IF(INPUT_OUTPUT!FM167="","",INPUT_OUTPUT!FM167)</f>
        <v/>
      </c>
    </row>
    <row r="180" spans="2:26" s="2503" customFormat="1">
      <c r="B180" s="2505" t="str">
        <f>IF(INPUT_OUTPUT!C168="","",INPUT_OUTPUT!EP168)</f>
        <v/>
      </c>
      <c r="C180" s="2504" t="str">
        <f>IF(INPUT_OUTPUT!EP168="","",INPUT_OUTPUT!EP168)</f>
        <v/>
      </c>
      <c r="D180" s="2504" t="str">
        <f>IF(INPUT_OUTPUT!EQ168="","",INPUT_OUTPUT!EQ168)</f>
        <v/>
      </c>
      <c r="E180" s="2504" t="str">
        <f>IF(INPUT_OUTPUT!ER168="","",INPUT_OUTPUT!ER168)</f>
        <v/>
      </c>
      <c r="F180" s="2504" t="str">
        <f>IF(INPUT_OUTPUT!ES168="","",INPUT_OUTPUT!ES168)</f>
        <v/>
      </c>
      <c r="G180" s="2504" t="str">
        <f>IF(INPUT_OUTPUT!ET168="","",INPUT_OUTPUT!ET168)</f>
        <v/>
      </c>
      <c r="H180" s="2504" t="str">
        <f>IF(INPUT_OUTPUT!EU168="","",INPUT_OUTPUT!EU168)</f>
        <v/>
      </c>
      <c r="I180" s="2504" t="str">
        <f>IF(INPUT_OUTPUT!EV168="","",INPUT_OUTPUT!EV168)</f>
        <v/>
      </c>
      <c r="J180" s="2504" t="str">
        <f>IF(INPUT_OUTPUT!EW168="","",INPUT_OUTPUT!EW168)</f>
        <v/>
      </c>
      <c r="K180" s="2504" t="str">
        <f>IF(INPUT_OUTPUT!EX168="","",INPUT_OUTPUT!EX168)</f>
        <v/>
      </c>
      <c r="L180" s="2504" t="str">
        <f>IF(INPUT_OUTPUT!EY168="","",INPUT_OUTPUT!EY168)</f>
        <v/>
      </c>
      <c r="M180" s="2504" t="str">
        <f>IF(INPUT_OUTPUT!EZ168="","",INPUT_OUTPUT!EZ168)</f>
        <v/>
      </c>
      <c r="N180" s="2504" t="str">
        <f>IF(INPUT_OUTPUT!FA168="","",INPUT_OUTPUT!FA168)</f>
        <v/>
      </c>
      <c r="O180" s="2504" t="str">
        <f>IF(INPUT_OUTPUT!FB168="","",INPUT_OUTPUT!FB168)</f>
        <v/>
      </c>
      <c r="P180" s="2504" t="str">
        <f>IF(INPUT_OUTPUT!FC168="","",INPUT_OUTPUT!FC168)</f>
        <v/>
      </c>
      <c r="Q180" s="2504" t="str">
        <f>IF(INPUT_OUTPUT!FD168="","",INPUT_OUTPUT!FD168)</f>
        <v/>
      </c>
      <c r="R180" s="2504" t="str">
        <f>IF(INPUT_OUTPUT!FE168="","",INPUT_OUTPUT!FE168)</f>
        <v/>
      </c>
      <c r="S180" s="2504" t="str">
        <f>IF(INPUT_OUTPUT!FF168="","",INPUT_OUTPUT!FF168)</f>
        <v/>
      </c>
      <c r="T180" s="2504" t="str">
        <f>IF(INPUT_OUTPUT!FG168="","",INPUT_OUTPUT!FG168)</f>
        <v/>
      </c>
      <c r="U180" s="2504" t="str">
        <f>IF(INPUT_OUTPUT!FH168="","",INPUT_OUTPUT!FH168)</f>
        <v/>
      </c>
      <c r="V180" s="2504" t="str">
        <f>IF(INPUT_OUTPUT!FI168="","",INPUT_OUTPUT!FI168)</f>
        <v/>
      </c>
      <c r="W180" s="2504" t="str">
        <f>IF(INPUT_OUTPUT!FJ168="","",INPUT_OUTPUT!FJ168)</f>
        <v/>
      </c>
      <c r="X180" s="2504" t="str">
        <f>IF(INPUT_OUTPUT!FK168="","",INPUT_OUTPUT!FK168)</f>
        <v/>
      </c>
      <c r="Y180" s="2504" t="str">
        <f>IF(INPUT_OUTPUT!FL168="","",INPUT_OUTPUT!FL168)</f>
        <v/>
      </c>
      <c r="Z180" s="2504" t="str">
        <f>IF(INPUT_OUTPUT!FM168="","",INPUT_OUTPUT!FM168)</f>
        <v/>
      </c>
    </row>
    <row r="181" spans="2:26" s="2503" customFormat="1">
      <c r="B181" s="2505" t="str">
        <f>IF(INPUT_OUTPUT!C169="","",INPUT_OUTPUT!EP169)</f>
        <v/>
      </c>
      <c r="C181" s="2504" t="str">
        <f>IF(INPUT_OUTPUT!EP169="","",INPUT_OUTPUT!EP169)</f>
        <v/>
      </c>
      <c r="D181" s="2504" t="str">
        <f>IF(INPUT_OUTPUT!EQ169="","",INPUT_OUTPUT!EQ169)</f>
        <v/>
      </c>
      <c r="E181" s="2504" t="str">
        <f>IF(INPUT_OUTPUT!ER169="","",INPUT_OUTPUT!ER169)</f>
        <v/>
      </c>
      <c r="F181" s="2504" t="str">
        <f>IF(INPUT_OUTPUT!ES169="","",INPUT_OUTPUT!ES169)</f>
        <v/>
      </c>
      <c r="G181" s="2504" t="str">
        <f>IF(INPUT_OUTPUT!ET169="","",INPUT_OUTPUT!ET169)</f>
        <v/>
      </c>
      <c r="H181" s="2504" t="str">
        <f>IF(INPUT_OUTPUT!EU169="","",INPUT_OUTPUT!EU169)</f>
        <v/>
      </c>
      <c r="I181" s="2504" t="str">
        <f>IF(INPUT_OUTPUT!EV169="","",INPUT_OUTPUT!EV169)</f>
        <v/>
      </c>
      <c r="J181" s="2504" t="str">
        <f>IF(INPUT_OUTPUT!EW169="","",INPUT_OUTPUT!EW169)</f>
        <v/>
      </c>
      <c r="K181" s="2504" t="str">
        <f>IF(INPUT_OUTPUT!EX169="","",INPUT_OUTPUT!EX169)</f>
        <v/>
      </c>
      <c r="L181" s="2504" t="str">
        <f>IF(INPUT_OUTPUT!EY169="","",INPUT_OUTPUT!EY169)</f>
        <v/>
      </c>
      <c r="M181" s="2504" t="str">
        <f>IF(INPUT_OUTPUT!EZ169="","",INPUT_OUTPUT!EZ169)</f>
        <v/>
      </c>
      <c r="N181" s="2504" t="str">
        <f>IF(INPUT_OUTPUT!FA169="","",INPUT_OUTPUT!FA169)</f>
        <v/>
      </c>
      <c r="O181" s="2504" t="str">
        <f>IF(INPUT_OUTPUT!FB169="","",INPUT_OUTPUT!FB169)</f>
        <v/>
      </c>
      <c r="P181" s="2504" t="str">
        <f>IF(INPUT_OUTPUT!FC169="","",INPUT_OUTPUT!FC169)</f>
        <v/>
      </c>
      <c r="Q181" s="2504" t="str">
        <f>IF(INPUT_OUTPUT!FD169="","",INPUT_OUTPUT!FD169)</f>
        <v/>
      </c>
      <c r="R181" s="2504" t="str">
        <f>IF(INPUT_OUTPUT!FE169="","",INPUT_OUTPUT!FE169)</f>
        <v/>
      </c>
      <c r="S181" s="2504" t="str">
        <f>IF(INPUT_OUTPUT!FF169="","",INPUT_OUTPUT!FF169)</f>
        <v/>
      </c>
      <c r="T181" s="2504" t="str">
        <f>IF(INPUT_OUTPUT!FG169="","",INPUT_OUTPUT!FG169)</f>
        <v/>
      </c>
      <c r="U181" s="2504" t="str">
        <f>IF(INPUT_OUTPUT!FH169="","",INPUT_OUTPUT!FH169)</f>
        <v/>
      </c>
      <c r="V181" s="2504" t="str">
        <f>IF(INPUT_OUTPUT!FI169="","",INPUT_OUTPUT!FI169)</f>
        <v/>
      </c>
      <c r="W181" s="2504" t="str">
        <f>IF(INPUT_OUTPUT!FJ169="","",INPUT_OUTPUT!FJ169)</f>
        <v/>
      </c>
      <c r="X181" s="2504" t="str">
        <f>IF(INPUT_OUTPUT!FK169="","",INPUT_OUTPUT!FK169)</f>
        <v/>
      </c>
      <c r="Y181" s="2504" t="str">
        <f>IF(INPUT_OUTPUT!FL169="","",INPUT_OUTPUT!FL169)</f>
        <v/>
      </c>
      <c r="Z181" s="2504" t="str">
        <f>IF(INPUT_OUTPUT!FM169="","",INPUT_OUTPUT!FM169)</f>
        <v/>
      </c>
    </row>
    <row r="182" spans="2:26" s="2503" customFormat="1">
      <c r="B182" s="2505" t="str">
        <f>IF(INPUT_OUTPUT!C170="","",INPUT_OUTPUT!EP170)</f>
        <v/>
      </c>
      <c r="C182" s="2504" t="str">
        <f>IF(INPUT_OUTPUT!EP170="","",INPUT_OUTPUT!EP170)</f>
        <v/>
      </c>
      <c r="D182" s="2504" t="str">
        <f>IF(INPUT_OUTPUT!EQ170="","",INPUT_OUTPUT!EQ170)</f>
        <v/>
      </c>
      <c r="E182" s="2504" t="str">
        <f>IF(INPUT_OUTPUT!ER170="","",INPUT_OUTPUT!ER170)</f>
        <v/>
      </c>
      <c r="F182" s="2504" t="str">
        <f>IF(INPUT_OUTPUT!ES170="","",INPUT_OUTPUT!ES170)</f>
        <v/>
      </c>
      <c r="G182" s="2504" t="str">
        <f>IF(INPUT_OUTPUT!ET170="","",INPUT_OUTPUT!ET170)</f>
        <v/>
      </c>
      <c r="H182" s="2504" t="str">
        <f>IF(INPUT_OUTPUT!EU170="","",INPUT_OUTPUT!EU170)</f>
        <v/>
      </c>
      <c r="I182" s="2504" t="str">
        <f>IF(INPUT_OUTPUT!EV170="","",INPUT_OUTPUT!EV170)</f>
        <v/>
      </c>
      <c r="J182" s="2504" t="str">
        <f>IF(INPUT_OUTPUT!EW170="","",INPUT_OUTPUT!EW170)</f>
        <v/>
      </c>
      <c r="K182" s="2504" t="str">
        <f>IF(INPUT_OUTPUT!EX170="","",INPUT_OUTPUT!EX170)</f>
        <v/>
      </c>
      <c r="L182" s="2504" t="str">
        <f>IF(INPUT_OUTPUT!EY170="","",INPUT_OUTPUT!EY170)</f>
        <v/>
      </c>
      <c r="M182" s="2504" t="str">
        <f>IF(INPUT_OUTPUT!EZ170="","",INPUT_OUTPUT!EZ170)</f>
        <v/>
      </c>
      <c r="N182" s="2504" t="str">
        <f>IF(INPUT_OUTPUT!FA170="","",INPUT_OUTPUT!FA170)</f>
        <v/>
      </c>
      <c r="O182" s="2504" t="str">
        <f>IF(INPUT_OUTPUT!FB170="","",INPUT_OUTPUT!FB170)</f>
        <v/>
      </c>
      <c r="P182" s="2504" t="str">
        <f>IF(INPUT_OUTPUT!FC170="","",INPUT_OUTPUT!FC170)</f>
        <v/>
      </c>
      <c r="Q182" s="2504" t="str">
        <f>IF(INPUT_OUTPUT!FD170="","",INPUT_OUTPUT!FD170)</f>
        <v/>
      </c>
      <c r="R182" s="2504" t="str">
        <f>IF(INPUT_OUTPUT!FE170="","",INPUT_OUTPUT!FE170)</f>
        <v/>
      </c>
      <c r="S182" s="2504" t="str">
        <f>IF(INPUT_OUTPUT!FF170="","",INPUT_OUTPUT!FF170)</f>
        <v/>
      </c>
      <c r="T182" s="2504" t="str">
        <f>IF(INPUT_OUTPUT!FG170="","",INPUT_OUTPUT!FG170)</f>
        <v/>
      </c>
      <c r="U182" s="2504" t="str">
        <f>IF(INPUT_OUTPUT!FH170="","",INPUT_OUTPUT!FH170)</f>
        <v/>
      </c>
      <c r="V182" s="2504" t="str">
        <f>IF(INPUT_OUTPUT!FI170="","",INPUT_OUTPUT!FI170)</f>
        <v/>
      </c>
      <c r="W182" s="2504" t="str">
        <f>IF(INPUT_OUTPUT!FJ170="","",INPUT_OUTPUT!FJ170)</f>
        <v/>
      </c>
      <c r="X182" s="2504" t="str">
        <f>IF(INPUT_OUTPUT!FK170="","",INPUT_OUTPUT!FK170)</f>
        <v/>
      </c>
      <c r="Y182" s="2504" t="str">
        <f>IF(INPUT_OUTPUT!FL170="","",INPUT_OUTPUT!FL170)</f>
        <v/>
      </c>
      <c r="Z182" s="2504" t="str">
        <f>IF(INPUT_OUTPUT!FM170="","",INPUT_OUTPUT!FM170)</f>
        <v/>
      </c>
    </row>
    <row r="183" spans="2:26" s="2503" customFormat="1">
      <c r="B183" s="2505" t="str">
        <f>IF(INPUT_OUTPUT!C171="","",INPUT_OUTPUT!EP171)</f>
        <v/>
      </c>
      <c r="C183" s="2504" t="str">
        <f>IF(INPUT_OUTPUT!EP171="","",INPUT_OUTPUT!EP171)</f>
        <v/>
      </c>
      <c r="D183" s="2504" t="str">
        <f>IF(INPUT_OUTPUT!EQ171="","",INPUT_OUTPUT!EQ171)</f>
        <v/>
      </c>
      <c r="E183" s="2504" t="str">
        <f>IF(INPUT_OUTPUT!ER171="","",INPUT_OUTPUT!ER171)</f>
        <v/>
      </c>
      <c r="F183" s="2504" t="str">
        <f>IF(INPUT_OUTPUT!ES171="","",INPUT_OUTPUT!ES171)</f>
        <v/>
      </c>
      <c r="G183" s="2504" t="str">
        <f>IF(INPUT_OUTPUT!ET171="","",INPUT_OUTPUT!ET171)</f>
        <v/>
      </c>
      <c r="H183" s="2504" t="str">
        <f>IF(INPUT_OUTPUT!EU171="","",INPUT_OUTPUT!EU171)</f>
        <v/>
      </c>
      <c r="I183" s="2504" t="str">
        <f>IF(INPUT_OUTPUT!EV171="","",INPUT_OUTPUT!EV171)</f>
        <v/>
      </c>
      <c r="J183" s="2504" t="str">
        <f>IF(INPUT_OUTPUT!EW171="","",INPUT_OUTPUT!EW171)</f>
        <v/>
      </c>
      <c r="K183" s="2504" t="str">
        <f>IF(INPUT_OUTPUT!EX171="","",INPUT_OUTPUT!EX171)</f>
        <v/>
      </c>
      <c r="L183" s="2504" t="str">
        <f>IF(INPUT_OUTPUT!EY171="","",INPUT_OUTPUT!EY171)</f>
        <v/>
      </c>
      <c r="M183" s="2504" t="str">
        <f>IF(INPUT_OUTPUT!EZ171="","",INPUT_OUTPUT!EZ171)</f>
        <v/>
      </c>
      <c r="N183" s="2504" t="str">
        <f>IF(INPUT_OUTPUT!FA171="","",INPUT_OUTPUT!FA171)</f>
        <v/>
      </c>
      <c r="O183" s="2504" t="str">
        <f>IF(INPUT_OUTPUT!FB171="","",INPUT_OUTPUT!FB171)</f>
        <v/>
      </c>
      <c r="P183" s="2504" t="str">
        <f>IF(INPUT_OUTPUT!FC171="","",INPUT_OUTPUT!FC171)</f>
        <v/>
      </c>
      <c r="Q183" s="2504" t="str">
        <f>IF(INPUT_OUTPUT!FD171="","",INPUT_OUTPUT!FD171)</f>
        <v/>
      </c>
      <c r="R183" s="2504" t="str">
        <f>IF(INPUT_OUTPUT!FE171="","",INPUT_OUTPUT!FE171)</f>
        <v/>
      </c>
      <c r="S183" s="2504" t="str">
        <f>IF(INPUT_OUTPUT!FF171="","",INPUT_OUTPUT!FF171)</f>
        <v/>
      </c>
      <c r="T183" s="2504" t="str">
        <f>IF(INPUT_OUTPUT!FG171="","",INPUT_OUTPUT!FG171)</f>
        <v/>
      </c>
      <c r="U183" s="2504" t="str">
        <f>IF(INPUT_OUTPUT!FH171="","",INPUT_OUTPUT!FH171)</f>
        <v/>
      </c>
      <c r="V183" s="2504" t="str">
        <f>IF(INPUT_OUTPUT!FI171="","",INPUT_OUTPUT!FI171)</f>
        <v/>
      </c>
      <c r="W183" s="2504" t="str">
        <f>IF(INPUT_OUTPUT!FJ171="","",INPUT_OUTPUT!FJ171)</f>
        <v/>
      </c>
      <c r="X183" s="2504" t="str">
        <f>IF(INPUT_OUTPUT!FK171="","",INPUT_OUTPUT!FK171)</f>
        <v/>
      </c>
      <c r="Y183" s="2504" t="str">
        <f>IF(INPUT_OUTPUT!FL171="","",INPUT_OUTPUT!FL171)</f>
        <v/>
      </c>
      <c r="Z183" s="2504" t="str">
        <f>IF(INPUT_OUTPUT!FM171="","",INPUT_OUTPUT!FM171)</f>
        <v/>
      </c>
    </row>
    <row r="184" spans="2:26" s="2503" customFormat="1">
      <c r="B184" s="2505" t="str">
        <f>IF(INPUT_OUTPUT!C172="","",INPUT_OUTPUT!EP172)</f>
        <v/>
      </c>
      <c r="C184" s="2504" t="str">
        <f>IF(INPUT_OUTPUT!EP172="","",INPUT_OUTPUT!EP172)</f>
        <v/>
      </c>
      <c r="D184" s="2504" t="str">
        <f>IF(INPUT_OUTPUT!EQ172="","",INPUT_OUTPUT!EQ172)</f>
        <v/>
      </c>
      <c r="E184" s="2504" t="str">
        <f>IF(INPUT_OUTPUT!ER172="","",INPUT_OUTPUT!ER172)</f>
        <v/>
      </c>
      <c r="F184" s="2504" t="str">
        <f>IF(INPUT_OUTPUT!ES172="","",INPUT_OUTPUT!ES172)</f>
        <v/>
      </c>
      <c r="G184" s="2504" t="str">
        <f>IF(INPUT_OUTPUT!ET172="","",INPUT_OUTPUT!ET172)</f>
        <v/>
      </c>
      <c r="H184" s="2504" t="str">
        <f>IF(INPUT_OUTPUT!EU172="","",INPUT_OUTPUT!EU172)</f>
        <v/>
      </c>
      <c r="I184" s="2504" t="str">
        <f>IF(INPUT_OUTPUT!EV172="","",INPUT_OUTPUT!EV172)</f>
        <v/>
      </c>
      <c r="J184" s="2504" t="str">
        <f>IF(INPUT_OUTPUT!EW172="","",INPUT_OUTPUT!EW172)</f>
        <v/>
      </c>
      <c r="K184" s="2504" t="str">
        <f>IF(INPUT_OUTPUT!EX172="","",INPUT_OUTPUT!EX172)</f>
        <v/>
      </c>
      <c r="L184" s="2504" t="str">
        <f>IF(INPUT_OUTPUT!EY172="","",INPUT_OUTPUT!EY172)</f>
        <v/>
      </c>
      <c r="M184" s="2504" t="str">
        <f>IF(INPUT_OUTPUT!EZ172="","",INPUT_OUTPUT!EZ172)</f>
        <v/>
      </c>
      <c r="N184" s="2504" t="str">
        <f>IF(INPUT_OUTPUT!FA172="","",INPUT_OUTPUT!FA172)</f>
        <v/>
      </c>
      <c r="O184" s="2504" t="str">
        <f>IF(INPUT_OUTPUT!FB172="","",INPUT_OUTPUT!FB172)</f>
        <v/>
      </c>
      <c r="P184" s="2504" t="str">
        <f>IF(INPUT_OUTPUT!FC172="","",INPUT_OUTPUT!FC172)</f>
        <v/>
      </c>
      <c r="Q184" s="2504" t="str">
        <f>IF(INPUT_OUTPUT!FD172="","",INPUT_OUTPUT!FD172)</f>
        <v/>
      </c>
      <c r="R184" s="2504" t="str">
        <f>IF(INPUT_OUTPUT!FE172="","",INPUT_OUTPUT!FE172)</f>
        <v/>
      </c>
      <c r="S184" s="2504" t="str">
        <f>IF(INPUT_OUTPUT!FF172="","",INPUT_OUTPUT!FF172)</f>
        <v/>
      </c>
      <c r="T184" s="2504" t="str">
        <f>IF(INPUT_OUTPUT!FG172="","",INPUT_OUTPUT!FG172)</f>
        <v/>
      </c>
      <c r="U184" s="2504" t="str">
        <f>IF(INPUT_OUTPUT!FH172="","",INPUT_OUTPUT!FH172)</f>
        <v/>
      </c>
      <c r="V184" s="2504" t="str">
        <f>IF(INPUT_OUTPUT!FI172="","",INPUT_OUTPUT!FI172)</f>
        <v/>
      </c>
      <c r="W184" s="2504" t="str">
        <f>IF(INPUT_OUTPUT!FJ172="","",INPUT_OUTPUT!FJ172)</f>
        <v/>
      </c>
      <c r="X184" s="2504" t="str">
        <f>IF(INPUT_OUTPUT!FK172="","",INPUT_OUTPUT!FK172)</f>
        <v/>
      </c>
      <c r="Y184" s="2504" t="str">
        <f>IF(INPUT_OUTPUT!FL172="","",INPUT_OUTPUT!FL172)</f>
        <v/>
      </c>
      <c r="Z184" s="2504" t="str">
        <f>IF(INPUT_OUTPUT!FM172="","",INPUT_OUTPUT!FM172)</f>
        <v/>
      </c>
    </row>
    <row r="185" spans="2:26" s="2503" customFormat="1">
      <c r="B185" s="2505" t="str">
        <f>IF(INPUT_OUTPUT!C173="","",INPUT_OUTPUT!EP173)</f>
        <v/>
      </c>
      <c r="C185" s="2504" t="str">
        <f>IF(INPUT_OUTPUT!EP173="","",INPUT_OUTPUT!EP173)</f>
        <v/>
      </c>
      <c r="D185" s="2504" t="str">
        <f>IF(INPUT_OUTPUT!EQ173="","",INPUT_OUTPUT!EQ173)</f>
        <v/>
      </c>
      <c r="E185" s="2504" t="str">
        <f>IF(INPUT_OUTPUT!ER173="","",INPUT_OUTPUT!ER173)</f>
        <v/>
      </c>
      <c r="F185" s="2504" t="str">
        <f>IF(INPUT_OUTPUT!ES173="","",INPUT_OUTPUT!ES173)</f>
        <v/>
      </c>
      <c r="G185" s="2504" t="str">
        <f>IF(INPUT_OUTPUT!ET173="","",INPUT_OUTPUT!ET173)</f>
        <v/>
      </c>
      <c r="H185" s="2504" t="str">
        <f>IF(INPUT_OUTPUT!EU173="","",INPUT_OUTPUT!EU173)</f>
        <v/>
      </c>
      <c r="I185" s="2504" t="str">
        <f>IF(INPUT_OUTPUT!EV173="","",INPUT_OUTPUT!EV173)</f>
        <v/>
      </c>
      <c r="J185" s="2504" t="str">
        <f>IF(INPUT_OUTPUT!EW173="","",INPUT_OUTPUT!EW173)</f>
        <v/>
      </c>
      <c r="K185" s="2504" t="str">
        <f>IF(INPUT_OUTPUT!EX173="","",INPUT_OUTPUT!EX173)</f>
        <v/>
      </c>
      <c r="L185" s="2504" t="str">
        <f>IF(INPUT_OUTPUT!EY173="","",INPUT_OUTPUT!EY173)</f>
        <v/>
      </c>
      <c r="M185" s="2504" t="str">
        <f>IF(INPUT_OUTPUT!EZ173="","",INPUT_OUTPUT!EZ173)</f>
        <v/>
      </c>
      <c r="N185" s="2504" t="str">
        <f>IF(INPUT_OUTPUT!FA173="","",INPUT_OUTPUT!FA173)</f>
        <v/>
      </c>
      <c r="O185" s="2504" t="str">
        <f>IF(INPUT_OUTPUT!FB173="","",INPUT_OUTPUT!FB173)</f>
        <v/>
      </c>
      <c r="P185" s="2504" t="str">
        <f>IF(INPUT_OUTPUT!FC173="","",INPUT_OUTPUT!FC173)</f>
        <v/>
      </c>
      <c r="Q185" s="2504" t="str">
        <f>IF(INPUT_OUTPUT!FD173="","",INPUT_OUTPUT!FD173)</f>
        <v/>
      </c>
      <c r="R185" s="2504" t="str">
        <f>IF(INPUT_OUTPUT!FE173="","",INPUT_OUTPUT!FE173)</f>
        <v/>
      </c>
      <c r="S185" s="2504" t="str">
        <f>IF(INPUT_OUTPUT!FF173="","",INPUT_OUTPUT!FF173)</f>
        <v/>
      </c>
      <c r="T185" s="2504" t="str">
        <f>IF(INPUT_OUTPUT!FG173="","",INPUT_OUTPUT!FG173)</f>
        <v/>
      </c>
      <c r="U185" s="2504" t="str">
        <f>IF(INPUT_OUTPUT!FH173="","",INPUT_OUTPUT!FH173)</f>
        <v/>
      </c>
      <c r="V185" s="2504" t="str">
        <f>IF(INPUT_OUTPUT!FI173="","",INPUT_OUTPUT!FI173)</f>
        <v/>
      </c>
      <c r="W185" s="2504" t="str">
        <f>IF(INPUT_OUTPUT!FJ173="","",INPUT_OUTPUT!FJ173)</f>
        <v/>
      </c>
      <c r="X185" s="2504" t="str">
        <f>IF(INPUT_OUTPUT!FK173="","",INPUT_OUTPUT!FK173)</f>
        <v/>
      </c>
      <c r="Y185" s="2504" t="str">
        <f>IF(INPUT_OUTPUT!FL173="","",INPUT_OUTPUT!FL173)</f>
        <v/>
      </c>
      <c r="Z185" s="2504" t="str">
        <f>IF(INPUT_OUTPUT!FM173="","",INPUT_OUTPUT!FM173)</f>
        <v/>
      </c>
    </row>
    <row r="186" spans="2:26" s="2503" customFormat="1">
      <c r="B186" s="2505" t="str">
        <f>IF(INPUT_OUTPUT!C174="","",INPUT_OUTPUT!EP174)</f>
        <v/>
      </c>
      <c r="C186" s="2504" t="str">
        <f>IF(INPUT_OUTPUT!EP174="","",INPUT_OUTPUT!EP174)</f>
        <v/>
      </c>
      <c r="D186" s="2504" t="str">
        <f>IF(INPUT_OUTPUT!EQ174="","",INPUT_OUTPUT!EQ174)</f>
        <v/>
      </c>
      <c r="E186" s="2504" t="str">
        <f>IF(INPUT_OUTPUT!ER174="","",INPUT_OUTPUT!ER174)</f>
        <v/>
      </c>
      <c r="F186" s="2504" t="str">
        <f>IF(INPUT_OUTPUT!ES174="","",INPUT_OUTPUT!ES174)</f>
        <v/>
      </c>
      <c r="G186" s="2504" t="str">
        <f>IF(INPUT_OUTPUT!ET174="","",INPUT_OUTPUT!ET174)</f>
        <v/>
      </c>
      <c r="H186" s="2504" t="str">
        <f>IF(INPUT_OUTPUT!EU174="","",INPUT_OUTPUT!EU174)</f>
        <v/>
      </c>
      <c r="I186" s="2504" t="str">
        <f>IF(INPUT_OUTPUT!EV174="","",INPUT_OUTPUT!EV174)</f>
        <v/>
      </c>
      <c r="J186" s="2504" t="str">
        <f>IF(INPUT_OUTPUT!EW174="","",INPUT_OUTPUT!EW174)</f>
        <v/>
      </c>
      <c r="K186" s="2504" t="str">
        <f>IF(INPUT_OUTPUT!EX174="","",INPUT_OUTPUT!EX174)</f>
        <v/>
      </c>
      <c r="L186" s="2504" t="str">
        <f>IF(INPUT_OUTPUT!EY174="","",INPUT_OUTPUT!EY174)</f>
        <v/>
      </c>
      <c r="M186" s="2504" t="str">
        <f>IF(INPUT_OUTPUT!EZ174="","",INPUT_OUTPUT!EZ174)</f>
        <v/>
      </c>
      <c r="N186" s="2504" t="str">
        <f>IF(INPUT_OUTPUT!FA174="","",INPUT_OUTPUT!FA174)</f>
        <v/>
      </c>
      <c r="O186" s="2504" t="str">
        <f>IF(INPUT_OUTPUT!FB174="","",INPUT_OUTPUT!FB174)</f>
        <v/>
      </c>
      <c r="P186" s="2504" t="str">
        <f>IF(INPUT_OUTPUT!FC174="","",INPUT_OUTPUT!FC174)</f>
        <v/>
      </c>
      <c r="Q186" s="2504" t="str">
        <f>IF(INPUT_OUTPUT!FD174="","",INPUT_OUTPUT!FD174)</f>
        <v/>
      </c>
      <c r="R186" s="2504" t="str">
        <f>IF(INPUT_OUTPUT!FE174="","",INPUT_OUTPUT!FE174)</f>
        <v/>
      </c>
      <c r="S186" s="2504" t="str">
        <f>IF(INPUT_OUTPUT!FF174="","",INPUT_OUTPUT!FF174)</f>
        <v/>
      </c>
      <c r="T186" s="2504" t="str">
        <f>IF(INPUT_OUTPUT!FG174="","",INPUT_OUTPUT!FG174)</f>
        <v/>
      </c>
      <c r="U186" s="2504" t="str">
        <f>IF(INPUT_OUTPUT!FH174="","",INPUT_OUTPUT!FH174)</f>
        <v/>
      </c>
      <c r="V186" s="2504" t="str">
        <f>IF(INPUT_OUTPUT!FI174="","",INPUT_OUTPUT!FI174)</f>
        <v/>
      </c>
      <c r="W186" s="2504" t="str">
        <f>IF(INPUT_OUTPUT!FJ174="","",INPUT_OUTPUT!FJ174)</f>
        <v/>
      </c>
      <c r="X186" s="2504" t="str">
        <f>IF(INPUT_OUTPUT!FK174="","",INPUT_OUTPUT!FK174)</f>
        <v/>
      </c>
      <c r="Y186" s="2504" t="str">
        <f>IF(INPUT_OUTPUT!FL174="","",INPUT_OUTPUT!FL174)</f>
        <v/>
      </c>
      <c r="Z186" s="2504" t="str">
        <f>IF(INPUT_OUTPUT!FM174="","",INPUT_OUTPUT!FM174)</f>
        <v/>
      </c>
    </row>
    <row r="187" spans="2:26" s="2503" customFormat="1">
      <c r="B187" s="2505" t="str">
        <f>IF(INPUT_OUTPUT!C175="","",INPUT_OUTPUT!EP175)</f>
        <v/>
      </c>
      <c r="C187" s="2504" t="str">
        <f>IF(INPUT_OUTPUT!EP175="","",INPUT_OUTPUT!EP175)</f>
        <v/>
      </c>
      <c r="D187" s="2504" t="str">
        <f>IF(INPUT_OUTPUT!EQ175="","",INPUT_OUTPUT!EQ175)</f>
        <v/>
      </c>
      <c r="E187" s="2504" t="str">
        <f>IF(INPUT_OUTPUT!ER175="","",INPUT_OUTPUT!ER175)</f>
        <v/>
      </c>
      <c r="F187" s="2504" t="str">
        <f>IF(INPUT_OUTPUT!ES175="","",INPUT_OUTPUT!ES175)</f>
        <v/>
      </c>
      <c r="G187" s="2504" t="str">
        <f>IF(INPUT_OUTPUT!ET175="","",INPUT_OUTPUT!ET175)</f>
        <v/>
      </c>
      <c r="H187" s="2504" t="str">
        <f>IF(INPUT_OUTPUT!EU175="","",INPUT_OUTPUT!EU175)</f>
        <v/>
      </c>
      <c r="I187" s="2504" t="str">
        <f>IF(INPUT_OUTPUT!EV175="","",INPUT_OUTPUT!EV175)</f>
        <v/>
      </c>
      <c r="J187" s="2504" t="str">
        <f>IF(INPUT_OUTPUT!EW175="","",INPUT_OUTPUT!EW175)</f>
        <v/>
      </c>
      <c r="K187" s="2504" t="str">
        <f>IF(INPUT_OUTPUT!EX175="","",INPUT_OUTPUT!EX175)</f>
        <v/>
      </c>
      <c r="L187" s="2504" t="str">
        <f>IF(INPUT_OUTPUT!EY175="","",INPUT_OUTPUT!EY175)</f>
        <v/>
      </c>
      <c r="M187" s="2504" t="str">
        <f>IF(INPUT_OUTPUT!EZ175="","",INPUT_OUTPUT!EZ175)</f>
        <v/>
      </c>
      <c r="N187" s="2504" t="str">
        <f>IF(INPUT_OUTPUT!FA175="","",INPUT_OUTPUT!FA175)</f>
        <v/>
      </c>
      <c r="O187" s="2504" t="str">
        <f>IF(INPUT_OUTPUT!FB175="","",INPUT_OUTPUT!FB175)</f>
        <v/>
      </c>
      <c r="P187" s="2504" t="str">
        <f>IF(INPUT_OUTPUT!FC175="","",INPUT_OUTPUT!FC175)</f>
        <v/>
      </c>
      <c r="Q187" s="2504" t="str">
        <f>IF(INPUT_OUTPUT!FD175="","",INPUT_OUTPUT!FD175)</f>
        <v/>
      </c>
      <c r="R187" s="2504" t="str">
        <f>IF(INPUT_OUTPUT!FE175="","",INPUT_OUTPUT!FE175)</f>
        <v/>
      </c>
      <c r="S187" s="2504" t="str">
        <f>IF(INPUT_OUTPUT!FF175="","",INPUT_OUTPUT!FF175)</f>
        <v/>
      </c>
      <c r="T187" s="2504" t="str">
        <f>IF(INPUT_OUTPUT!FG175="","",INPUT_OUTPUT!FG175)</f>
        <v/>
      </c>
      <c r="U187" s="2504" t="str">
        <f>IF(INPUT_OUTPUT!FH175="","",INPUT_OUTPUT!FH175)</f>
        <v/>
      </c>
      <c r="V187" s="2504" t="str">
        <f>IF(INPUT_OUTPUT!FI175="","",INPUT_OUTPUT!FI175)</f>
        <v/>
      </c>
      <c r="W187" s="2504" t="str">
        <f>IF(INPUT_OUTPUT!FJ175="","",INPUT_OUTPUT!FJ175)</f>
        <v/>
      </c>
      <c r="X187" s="2504" t="str">
        <f>IF(INPUT_OUTPUT!FK175="","",INPUT_OUTPUT!FK175)</f>
        <v/>
      </c>
      <c r="Y187" s="2504" t="str">
        <f>IF(INPUT_OUTPUT!FL175="","",INPUT_OUTPUT!FL175)</f>
        <v/>
      </c>
      <c r="Z187" s="2504" t="str">
        <f>IF(INPUT_OUTPUT!FM175="","",INPUT_OUTPUT!FM175)</f>
        <v/>
      </c>
    </row>
    <row r="188" spans="2:26" s="2503" customFormat="1">
      <c r="B188" s="2505" t="str">
        <f>IF(INPUT_OUTPUT!C176="","",INPUT_OUTPUT!EP176)</f>
        <v/>
      </c>
      <c r="C188" s="2504" t="str">
        <f>IF(INPUT_OUTPUT!EP176="","",INPUT_OUTPUT!EP176)</f>
        <v/>
      </c>
      <c r="D188" s="2504" t="str">
        <f>IF(INPUT_OUTPUT!EQ176="","",INPUT_OUTPUT!EQ176)</f>
        <v/>
      </c>
      <c r="E188" s="2504" t="str">
        <f>IF(INPUT_OUTPUT!ER176="","",INPUT_OUTPUT!ER176)</f>
        <v/>
      </c>
      <c r="F188" s="2504" t="str">
        <f>IF(INPUT_OUTPUT!ES176="","",INPUT_OUTPUT!ES176)</f>
        <v/>
      </c>
      <c r="G188" s="2504" t="str">
        <f>IF(INPUT_OUTPUT!ET176="","",INPUT_OUTPUT!ET176)</f>
        <v/>
      </c>
      <c r="H188" s="2504" t="str">
        <f>IF(INPUT_OUTPUT!EU176="","",INPUT_OUTPUT!EU176)</f>
        <v/>
      </c>
      <c r="I188" s="2504" t="str">
        <f>IF(INPUT_OUTPUT!EV176="","",INPUT_OUTPUT!EV176)</f>
        <v/>
      </c>
      <c r="J188" s="2504" t="str">
        <f>IF(INPUT_OUTPUT!EW176="","",INPUT_OUTPUT!EW176)</f>
        <v/>
      </c>
      <c r="K188" s="2504" t="str">
        <f>IF(INPUT_OUTPUT!EX176="","",INPUT_OUTPUT!EX176)</f>
        <v/>
      </c>
      <c r="L188" s="2504" t="str">
        <f>IF(INPUT_OUTPUT!EY176="","",INPUT_OUTPUT!EY176)</f>
        <v/>
      </c>
      <c r="M188" s="2504" t="str">
        <f>IF(INPUT_OUTPUT!EZ176="","",INPUT_OUTPUT!EZ176)</f>
        <v/>
      </c>
      <c r="N188" s="2504" t="str">
        <f>IF(INPUT_OUTPUT!FA176="","",INPUT_OUTPUT!FA176)</f>
        <v/>
      </c>
      <c r="O188" s="2504" t="str">
        <f>IF(INPUT_OUTPUT!FB176="","",INPUT_OUTPUT!FB176)</f>
        <v/>
      </c>
      <c r="P188" s="2504" t="str">
        <f>IF(INPUT_OUTPUT!FC176="","",INPUT_OUTPUT!FC176)</f>
        <v/>
      </c>
      <c r="Q188" s="2504" t="str">
        <f>IF(INPUT_OUTPUT!FD176="","",INPUT_OUTPUT!FD176)</f>
        <v/>
      </c>
      <c r="R188" s="2504" t="str">
        <f>IF(INPUT_OUTPUT!FE176="","",INPUT_OUTPUT!FE176)</f>
        <v/>
      </c>
      <c r="S188" s="2504" t="str">
        <f>IF(INPUT_OUTPUT!FF176="","",INPUT_OUTPUT!FF176)</f>
        <v/>
      </c>
      <c r="T188" s="2504" t="str">
        <f>IF(INPUT_OUTPUT!FG176="","",INPUT_OUTPUT!FG176)</f>
        <v/>
      </c>
      <c r="U188" s="2504" t="str">
        <f>IF(INPUT_OUTPUT!FH176="","",INPUT_OUTPUT!FH176)</f>
        <v/>
      </c>
      <c r="V188" s="2504" t="str">
        <f>IF(INPUT_OUTPUT!FI176="","",INPUT_OUTPUT!FI176)</f>
        <v/>
      </c>
      <c r="W188" s="2504" t="str">
        <f>IF(INPUT_OUTPUT!FJ176="","",INPUT_OUTPUT!FJ176)</f>
        <v/>
      </c>
      <c r="X188" s="2504" t="str">
        <f>IF(INPUT_OUTPUT!FK176="","",INPUT_OUTPUT!FK176)</f>
        <v/>
      </c>
      <c r="Y188" s="2504" t="str">
        <f>IF(INPUT_OUTPUT!FL176="","",INPUT_OUTPUT!FL176)</f>
        <v/>
      </c>
      <c r="Z188" s="2504" t="str">
        <f>IF(INPUT_OUTPUT!FM176="","",INPUT_OUTPUT!FM176)</f>
        <v/>
      </c>
    </row>
    <row r="189" spans="2:26" s="2503" customFormat="1">
      <c r="B189" s="2505" t="str">
        <f>IF(INPUT_OUTPUT!C177="","",INPUT_OUTPUT!EP177)</f>
        <v/>
      </c>
      <c r="C189" s="2504" t="str">
        <f>IF(INPUT_OUTPUT!EP177="","",INPUT_OUTPUT!EP177)</f>
        <v/>
      </c>
      <c r="D189" s="2504" t="str">
        <f>IF(INPUT_OUTPUT!EQ177="","",INPUT_OUTPUT!EQ177)</f>
        <v/>
      </c>
      <c r="E189" s="2504" t="str">
        <f>IF(INPUT_OUTPUT!ER177="","",INPUT_OUTPUT!ER177)</f>
        <v/>
      </c>
      <c r="F189" s="2504" t="str">
        <f>IF(INPUT_OUTPUT!ES177="","",INPUT_OUTPUT!ES177)</f>
        <v/>
      </c>
      <c r="G189" s="2504" t="str">
        <f>IF(INPUT_OUTPUT!ET177="","",INPUT_OUTPUT!ET177)</f>
        <v/>
      </c>
      <c r="H189" s="2504" t="str">
        <f>IF(INPUT_OUTPUT!EU177="","",INPUT_OUTPUT!EU177)</f>
        <v/>
      </c>
      <c r="I189" s="2504" t="str">
        <f>IF(INPUT_OUTPUT!EV177="","",INPUT_OUTPUT!EV177)</f>
        <v/>
      </c>
      <c r="J189" s="2504" t="str">
        <f>IF(INPUT_OUTPUT!EW177="","",INPUT_OUTPUT!EW177)</f>
        <v/>
      </c>
      <c r="K189" s="2504" t="str">
        <f>IF(INPUT_OUTPUT!EX177="","",INPUT_OUTPUT!EX177)</f>
        <v/>
      </c>
      <c r="L189" s="2504" t="str">
        <f>IF(INPUT_OUTPUT!EY177="","",INPUT_OUTPUT!EY177)</f>
        <v/>
      </c>
      <c r="M189" s="2504" t="str">
        <f>IF(INPUT_OUTPUT!EZ177="","",INPUT_OUTPUT!EZ177)</f>
        <v/>
      </c>
      <c r="N189" s="2504" t="str">
        <f>IF(INPUT_OUTPUT!FA177="","",INPUT_OUTPUT!FA177)</f>
        <v/>
      </c>
      <c r="O189" s="2504" t="str">
        <f>IF(INPUT_OUTPUT!FB177="","",INPUT_OUTPUT!FB177)</f>
        <v/>
      </c>
      <c r="P189" s="2504" t="str">
        <f>IF(INPUT_OUTPUT!FC177="","",INPUT_OUTPUT!FC177)</f>
        <v/>
      </c>
      <c r="Q189" s="2504" t="str">
        <f>IF(INPUT_OUTPUT!FD177="","",INPUT_OUTPUT!FD177)</f>
        <v/>
      </c>
      <c r="R189" s="2504" t="str">
        <f>IF(INPUT_OUTPUT!FE177="","",INPUT_OUTPUT!FE177)</f>
        <v/>
      </c>
      <c r="S189" s="2504" t="str">
        <f>IF(INPUT_OUTPUT!FF177="","",INPUT_OUTPUT!FF177)</f>
        <v/>
      </c>
      <c r="T189" s="2504" t="str">
        <f>IF(INPUT_OUTPUT!FG177="","",INPUT_OUTPUT!FG177)</f>
        <v/>
      </c>
      <c r="U189" s="2504" t="str">
        <f>IF(INPUT_OUTPUT!FH177="","",INPUT_OUTPUT!FH177)</f>
        <v/>
      </c>
      <c r="V189" s="2504" t="str">
        <f>IF(INPUT_OUTPUT!FI177="","",INPUT_OUTPUT!FI177)</f>
        <v/>
      </c>
      <c r="W189" s="2504" t="str">
        <f>IF(INPUT_OUTPUT!FJ177="","",INPUT_OUTPUT!FJ177)</f>
        <v/>
      </c>
      <c r="X189" s="2504" t="str">
        <f>IF(INPUT_OUTPUT!FK177="","",INPUT_OUTPUT!FK177)</f>
        <v/>
      </c>
      <c r="Y189" s="2504" t="str">
        <f>IF(INPUT_OUTPUT!FL177="","",INPUT_OUTPUT!FL177)</f>
        <v/>
      </c>
      <c r="Z189" s="2504" t="str">
        <f>IF(INPUT_OUTPUT!FM177="","",INPUT_OUTPUT!FM177)</f>
        <v/>
      </c>
    </row>
    <row r="190" spans="2:26" s="2503" customFormat="1">
      <c r="B190" s="2505" t="str">
        <f>IF(INPUT_OUTPUT!C178="","",INPUT_OUTPUT!EP178)</f>
        <v/>
      </c>
      <c r="C190" s="2504" t="str">
        <f>IF(INPUT_OUTPUT!EP178="","",INPUT_OUTPUT!EP178)</f>
        <v/>
      </c>
      <c r="D190" s="2504" t="str">
        <f>IF(INPUT_OUTPUT!EQ178="","",INPUT_OUTPUT!EQ178)</f>
        <v/>
      </c>
      <c r="E190" s="2504" t="str">
        <f>IF(INPUT_OUTPUT!ER178="","",INPUT_OUTPUT!ER178)</f>
        <v/>
      </c>
      <c r="F190" s="2504" t="str">
        <f>IF(INPUT_OUTPUT!ES178="","",INPUT_OUTPUT!ES178)</f>
        <v/>
      </c>
      <c r="G190" s="2504" t="str">
        <f>IF(INPUT_OUTPUT!ET178="","",INPUT_OUTPUT!ET178)</f>
        <v/>
      </c>
      <c r="H190" s="2504" t="str">
        <f>IF(INPUT_OUTPUT!EU178="","",INPUT_OUTPUT!EU178)</f>
        <v/>
      </c>
      <c r="I190" s="2504" t="str">
        <f>IF(INPUT_OUTPUT!EV178="","",INPUT_OUTPUT!EV178)</f>
        <v/>
      </c>
      <c r="J190" s="2504" t="str">
        <f>IF(INPUT_OUTPUT!EW178="","",INPUT_OUTPUT!EW178)</f>
        <v/>
      </c>
      <c r="K190" s="2504" t="str">
        <f>IF(INPUT_OUTPUT!EX178="","",INPUT_OUTPUT!EX178)</f>
        <v/>
      </c>
      <c r="L190" s="2504" t="str">
        <f>IF(INPUT_OUTPUT!EY178="","",INPUT_OUTPUT!EY178)</f>
        <v/>
      </c>
      <c r="M190" s="2504" t="str">
        <f>IF(INPUT_OUTPUT!EZ178="","",INPUT_OUTPUT!EZ178)</f>
        <v/>
      </c>
      <c r="N190" s="2504" t="str">
        <f>IF(INPUT_OUTPUT!FA178="","",INPUT_OUTPUT!FA178)</f>
        <v/>
      </c>
      <c r="O190" s="2504" t="str">
        <f>IF(INPUT_OUTPUT!FB178="","",INPUT_OUTPUT!FB178)</f>
        <v/>
      </c>
      <c r="P190" s="2504" t="str">
        <f>IF(INPUT_OUTPUT!FC178="","",INPUT_OUTPUT!FC178)</f>
        <v/>
      </c>
      <c r="Q190" s="2504" t="str">
        <f>IF(INPUT_OUTPUT!FD178="","",INPUT_OUTPUT!FD178)</f>
        <v/>
      </c>
      <c r="R190" s="2504" t="str">
        <f>IF(INPUT_OUTPUT!FE178="","",INPUT_OUTPUT!FE178)</f>
        <v/>
      </c>
      <c r="S190" s="2504" t="str">
        <f>IF(INPUT_OUTPUT!FF178="","",INPUT_OUTPUT!FF178)</f>
        <v/>
      </c>
      <c r="T190" s="2504" t="str">
        <f>IF(INPUT_OUTPUT!FG178="","",INPUT_OUTPUT!FG178)</f>
        <v/>
      </c>
      <c r="U190" s="2504" t="str">
        <f>IF(INPUT_OUTPUT!FH178="","",INPUT_OUTPUT!FH178)</f>
        <v/>
      </c>
      <c r="V190" s="2504" t="str">
        <f>IF(INPUT_OUTPUT!FI178="","",INPUT_OUTPUT!FI178)</f>
        <v/>
      </c>
      <c r="W190" s="2504" t="str">
        <f>IF(INPUT_OUTPUT!FJ178="","",INPUT_OUTPUT!FJ178)</f>
        <v/>
      </c>
      <c r="X190" s="2504" t="str">
        <f>IF(INPUT_OUTPUT!FK178="","",INPUT_OUTPUT!FK178)</f>
        <v/>
      </c>
      <c r="Y190" s="2504" t="str">
        <f>IF(INPUT_OUTPUT!FL178="","",INPUT_OUTPUT!FL178)</f>
        <v/>
      </c>
      <c r="Z190" s="2504" t="str">
        <f>IF(INPUT_OUTPUT!FM178="","",INPUT_OUTPUT!FM178)</f>
        <v/>
      </c>
    </row>
    <row r="191" spans="2:26" s="2503" customFormat="1">
      <c r="B191" s="2505" t="str">
        <f>IF(INPUT_OUTPUT!C179="","",INPUT_OUTPUT!EP179)</f>
        <v/>
      </c>
      <c r="C191" s="2504" t="str">
        <f>IF(INPUT_OUTPUT!EP179="","",INPUT_OUTPUT!EP179)</f>
        <v/>
      </c>
      <c r="D191" s="2504" t="str">
        <f>IF(INPUT_OUTPUT!EQ179="","",INPUT_OUTPUT!EQ179)</f>
        <v/>
      </c>
      <c r="E191" s="2504" t="str">
        <f>IF(INPUT_OUTPUT!ER179="","",INPUT_OUTPUT!ER179)</f>
        <v/>
      </c>
      <c r="F191" s="2504" t="str">
        <f>IF(INPUT_OUTPUT!ES179="","",INPUT_OUTPUT!ES179)</f>
        <v/>
      </c>
      <c r="G191" s="2504" t="str">
        <f>IF(INPUT_OUTPUT!ET179="","",INPUT_OUTPUT!ET179)</f>
        <v/>
      </c>
      <c r="H191" s="2504" t="str">
        <f>IF(INPUT_OUTPUT!EU179="","",INPUT_OUTPUT!EU179)</f>
        <v/>
      </c>
      <c r="I191" s="2504" t="str">
        <f>IF(INPUT_OUTPUT!EV179="","",INPUT_OUTPUT!EV179)</f>
        <v/>
      </c>
      <c r="J191" s="2504" t="str">
        <f>IF(INPUT_OUTPUT!EW179="","",INPUT_OUTPUT!EW179)</f>
        <v/>
      </c>
      <c r="K191" s="2504" t="str">
        <f>IF(INPUT_OUTPUT!EX179="","",INPUT_OUTPUT!EX179)</f>
        <v/>
      </c>
      <c r="L191" s="2504" t="str">
        <f>IF(INPUT_OUTPUT!EY179="","",INPUT_OUTPUT!EY179)</f>
        <v/>
      </c>
      <c r="M191" s="2504" t="str">
        <f>IF(INPUT_OUTPUT!EZ179="","",INPUT_OUTPUT!EZ179)</f>
        <v/>
      </c>
      <c r="N191" s="2504" t="str">
        <f>IF(INPUT_OUTPUT!FA179="","",INPUT_OUTPUT!FA179)</f>
        <v/>
      </c>
      <c r="O191" s="2504" t="str">
        <f>IF(INPUT_OUTPUT!FB179="","",INPUT_OUTPUT!FB179)</f>
        <v/>
      </c>
      <c r="P191" s="2504" t="str">
        <f>IF(INPUT_OUTPUT!FC179="","",INPUT_OUTPUT!FC179)</f>
        <v/>
      </c>
      <c r="Q191" s="2504" t="str">
        <f>IF(INPUT_OUTPUT!FD179="","",INPUT_OUTPUT!FD179)</f>
        <v/>
      </c>
      <c r="R191" s="2504" t="str">
        <f>IF(INPUT_OUTPUT!FE179="","",INPUT_OUTPUT!FE179)</f>
        <v/>
      </c>
      <c r="S191" s="2504" t="str">
        <f>IF(INPUT_OUTPUT!FF179="","",INPUT_OUTPUT!FF179)</f>
        <v/>
      </c>
      <c r="T191" s="2504" t="str">
        <f>IF(INPUT_OUTPUT!FG179="","",INPUT_OUTPUT!FG179)</f>
        <v/>
      </c>
      <c r="U191" s="2504" t="str">
        <f>IF(INPUT_OUTPUT!FH179="","",INPUT_OUTPUT!FH179)</f>
        <v/>
      </c>
      <c r="V191" s="2504" t="str">
        <f>IF(INPUT_OUTPUT!FI179="","",INPUT_OUTPUT!FI179)</f>
        <v/>
      </c>
      <c r="W191" s="2504" t="str">
        <f>IF(INPUT_OUTPUT!FJ179="","",INPUT_OUTPUT!FJ179)</f>
        <v/>
      </c>
      <c r="X191" s="2504" t="str">
        <f>IF(INPUT_OUTPUT!FK179="","",INPUT_OUTPUT!FK179)</f>
        <v/>
      </c>
      <c r="Y191" s="2504" t="str">
        <f>IF(INPUT_OUTPUT!FL179="","",INPUT_OUTPUT!FL179)</f>
        <v/>
      </c>
      <c r="Z191" s="2504" t="str">
        <f>IF(INPUT_OUTPUT!FM179="","",INPUT_OUTPUT!FM179)</f>
        <v/>
      </c>
    </row>
    <row r="192" spans="2:26" s="2503" customFormat="1">
      <c r="B192" s="2505" t="str">
        <f>IF(INPUT_OUTPUT!C180="","",INPUT_OUTPUT!EP180)</f>
        <v/>
      </c>
      <c r="C192" s="2504" t="str">
        <f>IF(INPUT_OUTPUT!EP180="","",INPUT_OUTPUT!EP180)</f>
        <v/>
      </c>
      <c r="D192" s="2504" t="str">
        <f>IF(INPUT_OUTPUT!EQ180="","",INPUT_OUTPUT!EQ180)</f>
        <v/>
      </c>
      <c r="E192" s="2504" t="str">
        <f>IF(INPUT_OUTPUT!ER180="","",INPUT_OUTPUT!ER180)</f>
        <v/>
      </c>
      <c r="F192" s="2504" t="str">
        <f>IF(INPUT_OUTPUT!ES180="","",INPUT_OUTPUT!ES180)</f>
        <v/>
      </c>
      <c r="G192" s="2504" t="str">
        <f>IF(INPUT_OUTPUT!ET180="","",INPUT_OUTPUT!ET180)</f>
        <v/>
      </c>
      <c r="H192" s="2504" t="str">
        <f>IF(INPUT_OUTPUT!EU180="","",INPUT_OUTPUT!EU180)</f>
        <v/>
      </c>
      <c r="I192" s="2504" t="str">
        <f>IF(INPUT_OUTPUT!EV180="","",INPUT_OUTPUT!EV180)</f>
        <v/>
      </c>
      <c r="J192" s="2504" t="str">
        <f>IF(INPUT_OUTPUT!EW180="","",INPUT_OUTPUT!EW180)</f>
        <v/>
      </c>
      <c r="K192" s="2504" t="str">
        <f>IF(INPUT_OUTPUT!EX180="","",INPUT_OUTPUT!EX180)</f>
        <v/>
      </c>
      <c r="L192" s="2504" t="str">
        <f>IF(INPUT_OUTPUT!EY180="","",INPUT_OUTPUT!EY180)</f>
        <v/>
      </c>
      <c r="M192" s="2504" t="str">
        <f>IF(INPUT_OUTPUT!EZ180="","",INPUT_OUTPUT!EZ180)</f>
        <v/>
      </c>
      <c r="N192" s="2504" t="str">
        <f>IF(INPUT_OUTPUT!FA180="","",INPUT_OUTPUT!FA180)</f>
        <v/>
      </c>
      <c r="O192" s="2504" t="str">
        <f>IF(INPUT_OUTPUT!FB180="","",INPUT_OUTPUT!FB180)</f>
        <v/>
      </c>
      <c r="P192" s="2504" t="str">
        <f>IF(INPUT_OUTPUT!FC180="","",INPUT_OUTPUT!FC180)</f>
        <v/>
      </c>
      <c r="Q192" s="2504" t="str">
        <f>IF(INPUT_OUTPUT!FD180="","",INPUT_OUTPUT!FD180)</f>
        <v/>
      </c>
      <c r="R192" s="2504" t="str">
        <f>IF(INPUT_OUTPUT!FE180="","",INPUT_OUTPUT!FE180)</f>
        <v/>
      </c>
      <c r="S192" s="2504" t="str">
        <f>IF(INPUT_OUTPUT!FF180="","",INPUT_OUTPUT!FF180)</f>
        <v/>
      </c>
      <c r="T192" s="2504" t="str">
        <f>IF(INPUT_OUTPUT!FG180="","",INPUT_OUTPUT!FG180)</f>
        <v/>
      </c>
      <c r="U192" s="2504" t="str">
        <f>IF(INPUT_OUTPUT!FH180="","",INPUT_OUTPUT!FH180)</f>
        <v/>
      </c>
      <c r="V192" s="2504" t="str">
        <f>IF(INPUT_OUTPUT!FI180="","",INPUT_OUTPUT!FI180)</f>
        <v/>
      </c>
      <c r="W192" s="2504" t="str">
        <f>IF(INPUT_OUTPUT!FJ180="","",INPUT_OUTPUT!FJ180)</f>
        <v/>
      </c>
      <c r="X192" s="2504" t="str">
        <f>IF(INPUT_OUTPUT!FK180="","",INPUT_OUTPUT!FK180)</f>
        <v/>
      </c>
      <c r="Y192" s="2504" t="str">
        <f>IF(INPUT_OUTPUT!FL180="","",INPUT_OUTPUT!FL180)</f>
        <v/>
      </c>
      <c r="Z192" s="2504" t="str">
        <f>IF(INPUT_OUTPUT!FM180="","",INPUT_OUTPUT!FM180)</f>
        <v/>
      </c>
    </row>
    <row r="193" spans="2:26" s="2503" customFormat="1">
      <c r="B193" s="2505" t="str">
        <f>IF(INPUT_OUTPUT!C181="","",INPUT_OUTPUT!EP181)</f>
        <v/>
      </c>
      <c r="C193" s="2504" t="str">
        <f>IF(INPUT_OUTPUT!EP181="","",INPUT_OUTPUT!EP181)</f>
        <v/>
      </c>
      <c r="D193" s="2504" t="str">
        <f>IF(INPUT_OUTPUT!EQ181="","",INPUT_OUTPUT!EQ181)</f>
        <v/>
      </c>
      <c r="E193" s="2504" t="str">
        <f>IF(INPUT_OUTPUT!ER181="","",INPUT_OUTPUT!ER181)</f>
        <v/>
      </c>
      <c r="F193" s="2504" t="str">
        <f>IF(INPUT_OUTPUT!ES181="","",INPUT_OUTPUT!ES181)</f>
        <v/>
      </c>
      <c r="G193" s="2504" t="str">
        <f>IF(INPUT_OUTPUT!ET181="","",INPUT_OUTPUT!ET181)</f>
        <v/>
      </c>
      <c r="H193" s="2504" t="str">
        <f>IF(INPUT_OUTPUT!EU181="","",INPUT_OUTPUT!EU181)</f>
        <v/>
      </c>
      <c r="I193" s="2504" t="str">
        <f>IF(INPUT_OUTPUT!EV181="","",INPUT_OUTPUT!EV181)</f>
        <v/>
      </c>
      <c r="J193" s="2504" t="str">
        <f>IF(INPUT_OUTPUT!EW181="","",INPUT_OUTPUT!EW181)</f>
        <v/>
      </c>
      <c r="K193" s="2504" t="str">
        <f>IF(INPUT_OUTPUT!EX181="","",INPUT_OUTPUT!EX181)</f>
        <v/>
      </c>
      <c r="L193" s="2504" t="str">
        <f>IF(INPUT_OUTPUT!EY181="","",INPUT_OUTPUT!EY181)</f>
        <v/>
      </c>
      <c r="M193" s="2504" t="str">
        <f>IF(INPUT_OUTPUT!EZ181="","",INPUT_OUTPUT!EZ181)</f>
        <v/>
      </c>
      <c r="N193" s="2504" t="str">
        <f>IF(INPUT_OUTPUT!FA181="","",INPUT_OUTPUT!FA181)</f>
        <v/>
      </c>
      <c r="O193" s="2504" t="str">
        <f>IF(INPUT_OUTPUT!FB181="","",INPUT_OUTPUT!FB181)</f>
        <v/>
      </c>
      <c r="P193" s="2504" t="str">
        <f>IF(INPUT_OUTPUT!FC181="","",INPUT_OUTPUT!FC181)</f>
        <v/>
      </c>
      <c r="Q193" s="2504" t="str">
        <f>IF(INPUT_OUTPUT!FD181="","",INPUT_OUTPUT!FD181)</f>
        <v/>
      </c>
      <c r="R193" s="2504" t="str">
        <f>IF(INPUT_OUTPUT!FE181="","",INPUT_OUTPUT!FE181)</f>
        <v/>
      </c>
      <c r="S193" s="2504" t="str">
        <f>IF(INPUT_OUTPUT!FF181="","",INPUT_OUTPUT!FF181)</f>
        <v/>
      </c>
      <c r="T193" s="2504" t="str">
        <f>IF(INPUT_OUTPUT!FG181="","",INPUT_OUTPUT!FG181)</f>
        <v/>
      </c>
      <c r="U193" s="2504" t="str">
        <f>IF(INPUT_OUTPUT!FH181="","",INPUT_OUTPUT!FH181)</f>
        <v/>
      </c>
      <c r="V193" s="2504" t="str">
        <f>IF(INPUT_OUTPUT!FI181="","",INPUT_OUTPUT!FI181)</f>
        <v/>
      </c>
      <c r="W193" s="2504" t="str">
        <f>IF(INPUT_OUTPUT!FJ181="","",INPUT_OUTPUT!FJ181)</f>
        <v/>
      </c>
      <c r="X193" s="2504" t="str">
        <f>IF(INPUT_OUTPUT!FK181="","",INPUT_OUTPUT!FK181)</f>
        <v/>
      </c>
      <c r="Y193" s="2504" t="str">
        <f>IF(INPUT_OUTPUT!FL181="","",INPUT_OUTPUT!FL181)</f>
        <v/>
      </c>
      <c r="Z193" s="2504" t="str">
        <f>IF(INPUT_OUTPUT!FM181="","",INPUT_OUTPUT!FM181)</f>
        <v/>
      </c>
    </row>
    <row r="194" spans="2:26" s="2503" customFormat="1">
      <c r="B194" s="2505" t="str">
        <f>IF(INPUT_OUTPUT!C182="","",INPUT_OUTPUT!EP182)</f>
        <v/>
      </c>
      <c r="C194" s="2504" t="str">
        <f>IF(INPUT_OUTPUT!EP182="","",INPUT_OUTPUT!EP182)</f>
        <v/>
      </c>
      <c r="D194" s="2504" t="str">
        <f>IF(INPUT_OUTPUT!EQ182="","",INPUT_OUTPUT!EQ182)</f>
        <v/>
      </c>
      <c r="E194" s="2504" t="str">
        <f>IF(INPUT_OUTPUT!ER182="","",INPUT_OUTPUT!ER182)</f>
        <v/>
      </c>
      <c r="F194" s="2504" t="str">
        <f>IF(INPUT_OUTPUT!ES182="","",INPUT_OUTPUT!ES182)</f>
        <v/>
      </c>
      <c r="G194" s="2504" t="str">
        <f>IF(INPUT_OUTPUT!ET182="","",INPUT_OUTPUT!ET182)</f>
        <v/>
      </c>
      <c r="H194" s="2504" t="str">
        <f>IF(INPUT_OUTPUT!EU182="","",INPUT_OUTPUT!EU182)</f>
        <v/>
      </c>
      <c r="I194" s="2504" t="str">
        <f>IF(INPUT_OUTPUT!EV182="","",INPUT_OUTPUT!EV182)</f>
        <v/>
      </c>
      <c r="J194" s="2504" t="str">
        <f>IF(INPUT_OUTPUT!EW182="","",INPUT_OUTPUT!EW182)</f>
        <v/>
      </c>
      <c r="K194" s="2504" t="str">
        <f>IF(INPUT_OUTPUT!EX182="","",INPUT_OUTPUT!EX182)</f>
        <v/>
      </c>
      <c r="L194" s="2504" t="str">
        <f>IF(INPUT_OUTPUT!EY182="","",INPUT_OUTPUT!EY182)</f>
        <v/>
      </c>
      <c r="M194" s="2504" t="str">
        <f>IF(INPUT_OUTPUT!EZ182="","",INPUT_OUTPUT!EZ182)</f>
        <v/>
      </c>
      <c r="N194" s="2504" t="str">
        <f>IF(INPUT_OUTPUT!FA182="","",INPUT_OUTPUT!FA182)</f>
        <v/>
      </c>
      <c r="O194" s="2504" t="str">
        <f>IF(INPUT_OUTPUT!FB182="","",INPUT_OUTPUT!FB182)</f>
        <v/>
      </c>
      <c r="P194" s="2504" t="str">
        <f>IF(INPUT_OUTPUT!FC182="","",INPUT_OUTPUT!FC182)</f>
        <v/>
      </c>
      <c r="Q194" s="2504" t="str">
        <f>IF(INPUT_OUTPUT!FD182="","",INPUT_OUTPUT!FD182)</f>
        <v/>
      </c>
      <c r="R194" s="2504" t="str">
        <f>IF(INPUT_OUTPUT!FE182="","",INPUT_OUTPUT!FE182)</f>
        <v/>
      </c>
      <c r="S194" s="2504" t="str">
        <f>IF(INPUT_OUTPUT!FF182="","",INPUT_OUTPUT!FF182)</f>
        <v/>
      </c>
      <c r="T194" s="2504" t="str">
        <f>IF(INPUT_OUTPUT!FG182="","",INPUT_OUTPUT!FG182)</f>
        <v/>
      </c>
      <c r="U194" s="2504" t="str">
        <f>IF(INPUT_OUTPUT!FH182="","",INPUT_OUTPUT!FH182)</f>
        <v/>
      </c>
      <c r="V194" s="2504" t="str">
        <f>IF(INPUT_OUTPUT!FI182="","",INPUT_OUTPUT!FI182)</f>
        <v/>
      </c>
      <c r="W194" s="2504" t="str">
        <f>IF(INPUT_OUTPUT!FJ182="","",INPUT_OUTPUT!FJ182)</f>
        <v/>
      </c>
      <c r="X194" s="2504" t="str">
        <f>IF(INPUT_OUTPUT!FK182="","",INPUT_OUTPUT!FK182)</f>
        <v/>
      </c>
      <c r="Y194" s="2504" t="str">
        <f>IF(INPUT_OUTPUT!FL182="","",INPUT_OUTPUT!FL182)</f>
        <v/>
      </c>
      <c r="Z194" s="2504" t="str">
        <f>IF(INPUT_OUTPUT!FM182="","",INPUT_OUTPUT!FM182)</f>
        <v/>
      </c>
    </row>
    <row r="195" spans="2:26" s="2503" customFormat="1">
      <c r="B195" s="2505" t="str">
        <f>IF(INPUT_OUTPUT!C183="","",INPUT_OUTPUT!EP183)</f>
        <v/>
      </c>
      <c r="C195" s="2504" t="str">
        <f>IF(INPUT_OUTPUT!EP183="","",INPUT_OUTPUT!EP183)</f>
        <v/>
      </c>
      <c r="D195" s="2504" t="str">
        <f>IF(INPUT_OUTPUT!EQ183="","",INPUT_OUTPUT!EQ183)</f>
        <v/>
      </c>
      <c r="E195" s="2504" t="str">
        <f>IF(INPUT_OUTPUT!ER183="","",INPUT_OUTPUT!ER183)</f>
        <v/>
      </c>
      <c r="F195" s="2504" t="str">
        <f>IF(INPUT_OUTPUT!ES183="","",INPUT_OUTPUT!ES183)</f>
        <v/>
      </c>
      <c r="G195" s="2504" t="str">
        <f>IF(INPUT_OUTPUT!ET183="","",INPUT_OUTPUT!ET183)</f>
        <v/>
      </c>
      <c r="H195" s="2504" t="str">
        <f>IF(INPUT_OUTPUT!EU183="","",INPUT_OUTPUT!EU183)</f>
        <v/>
      </c>
      <c r="I195" s="2504" t="str">
        <f>IF(INPUT_OUTPUT!EV183="","",INPUT_OUTPUT!EV183)</f>
        <v/>
      </c>
      <c r="J195" s="2504" t="str">
        <f>IF(INPUT_OUTPUT!EW183="","",INPUT_OUTPUT!EW183)</f>
        <v/>
      </c>
      <c r="K195" s="2504" t="str">
        <f>IF(INPUT_OUTPUT!EX183="","",INPUT_OUTPUT!EX183)</f>
        <v/>
      </c>
      <c r="L195" s="2504" t="str">
        <f>IF(INPUT_OUTPUT!EY183="","",INPUT_OUTPUT!EY183)</f>
        <v/>
      </c>
      <c r="M195" s="2504" t="str">
        <f>IF(INPUT_OUTPUT!EZ183="","",INPUT_OUTPUT!EZ183)</f>
        <v/>
      </c>
      <c r="N195" s="2504" t="str">
        <f>IF(INPUT_OUTPUT!FA183="","",INPUT_OUTPUT!FA183)</f>
        <v/>
      </c>
      <c r="O195" s="2504" t="str">
        <f>IF(INPUT_OUTPUT!FB183="","",INPUT_OUTPUT!FB183)</f>
        <v/>
      </c>
      <c r="P195" s="2504" t="str">
        <f>IF(INPUT_OUTPUT!FC183="","",INPUT_OUTPUT!FC183)</f>
        <v/>
      </c>
      <c r="Q195" s="2504" t="str">
        <f>IF(INPUT_OUTPUT!FD183="","",INPUT_OUTPUT!FD183)</f>
        <v/>
      </c>
      <c r="R195" s="2504" t="str">
        <f>IF(INPUT_OUTPUT!FE183="","",INPUT_OUTPUT!FE183)</f>
        <v/>
      </c>
      <c r="S195" s="2504" t="str">
        <f>IF(INPUT_OUTPUT!FF183="","",INPUT_OUTPUT!FF183)</f>
        <v/>
      </c>
      <c r="T195" s="2504" t="str">
        <f>IF(INPUT_OUTPUT!FG183="","",INPUT_OUTPUT!FG183)</f>
        <v/>
      </c>
      <c r="U195" s="2504" t="str">
        <f>IF(INPUT_OUTPUT!FH183="","",INPUT_OUTPUT!FH183)</f>
        <v/>
      </c>
      <c r="V195" s="2504" t="str">
        <f>IF(INPUT_OUTPUT!FI183="","",INPUT_OUTPUT!FI183)</f>
        <v/>
      </c>
      <c r="W195" s="2504" t="str">
        <f>IF(INPUT_OUTPUT!FJ183="","",INPUT_OUTPUT!FJ183)</f>
        <v/>
      </c>
      <c r="X195" s="2504" t="str">
        <f>IF(INPUT_OUTPUT!FK183="","",INPUT_OUTPUT!FK183)</f>
        <v/>
      </c>
      <c r="Y195" s="2504" t="str">
        <f>IF(INPUT_OUTPUT!FL183="","",INPUT_OUTPUT!FL183)</f>
        <v/>
      </c>
      <c r="Z195" s="2504" t="str">
        <f>IF(INPUT_OUTPUT!FM183="","",INPUT_OUTPUT!FM183)</f>
        <v/>
      </c>
    </row>
    <row r="196" spans="2:26" s="2503" customFormat="1">
      <c r="B196" s="2505" t="str">
        <f>IF(INPUT_OUTPUT!C184="","",INPUT_OUTPUT!EP184)</f>
        <v/>
      </c>
      <c r="C196" s="2504" t="str">
        <f>IF(INPUT_OUTPUT!EP184="","",INPUT_OUTPUT!EP184)</f>
        <v/>
      </c>
      <c r="D196" s="2504" t="str">
        <f>IF(INPUT_OUTPUT!EQ184="","",INPUT_OUTPUT!EQ184)</f>
        <v/>
      </c>
      <c r="E196" s="2504" t="str">
        <f>IF(INPUT_OUTPUT!ER184="","",INPUT_OUTPUT!ER184)</f>
        <v/>
      </c>
      <c r="F196" s="2504" t="str">
        <f>IF(INPUT_OUTPUT!ES184="","",INPUT_OUTPUT!ES184)</f>
        <v/>
      </c>
      <c r="G196" s="2504" t="str">
        <f>IF(INPUT_OUTPUT!ET184="","",INPUT_OUTPUT!ET184)</f>
        <v/>
      </c>
      <c r="H196" s="2504" t="str">
        <f>IF(INPUT_OUTPUT!EU184="","",INPUT_OUTPUT!EU184)</f>
        <v/>
      </c>
      <c r="I196" s="2504" t="str">
        <f>IF(INPUT_OUTPUT!EV184="","",INPUT_OUTPUT!EV184)</f>
        <v/>
      </c>
      <c r="J196" s="2504" t="str">
        <f>IF(INPUT_OUTPUT!EW184="","",INPUT_OUTPUT!EW184)</f>
        <v/>
      </c>
      <c r="K196" s="2504" t="str">
        <f>IF(INPUT_OUTPUT!EX184="","",INPUT_OUTPUT!EX184)</f>
        <v/>
      </c>
      <c r="L196" s="2504" t="str">
        <f>IF(INPUT_OUTPUT!EY184="","",INPUT_OUTPUT!EY184)</f>
        <v/>
      </c>
      <c r="M196" s="2504" t="str">
        <f>IF(INPUT_OUTPUT!EZ184="","",INPUT_OUTPUT!EZ184)</f>
        <v/>
      </c>
      <c r="N196" s="2504" t="str">
        <f>IF(INPUT_OUTPUT!FA184="","",INPUT_OUTPUT!FA184)</f>
        <v/>
      </c>
      <c r="O196" s="2504" t="str">
        <f>IF(INPUT_OUTPUT!FB184="","",INPUT_OUTPUT!FB184)</f>
        <v/>
      </c>
      <c r="P196" s="2504" t="str">
        <f>IF(INPUT_OUTPUT!FC184="","",INPUT_OUTPUT!FC184)</f>
        <v/>
      </c>
      <c r="Q196" s="2504" t="str">
        <f>IF(INPUT_OUTPUT!FD184="","",INPUT_OUTPUT!FD184)</f>
        <v/>
      </c>
      <c r="R196" s="2504" t="str">
        <f>IF(INPUT_OUTPUT!FE184="","",INPUT_OUTPUT!FE184)</f>
        <v/>
      </c>
      <c r="S196" s="2504" t="str">
        <f>IF(INPUT_OUTPUT!FF184="","",INPUT_OUTPUT!FF184)</f>
        <v/>
      </c>
      <c r="T196" s="2504" t="str">
        <f>IF(INPUT_OUTPUT!FG184="","",INPUT_OUTPUT!FG184)</f>
        <v/>
      </c>
      <c r="U196" s="2504" t="str">
        <f>IF(INPUT_OUTPUT!FH184="","",INPUT_OUTPUT!FH184)</f>
        <v/>
      </c>
      <c r="V196" s="2504" t="str">
        <f>IF(INPUT_OUTPUT!FI184="","",INPUT_OUTPUT!FI184)</f>
        <v/>
      </c>
      <c r="W196" s="2504" t="str">
        <f>IF(INPUT_OUTPUT!FJ184="","",INPUT_OUTPUT!FJ184)</f>
        <v/>
      </c>
      <c r="X196" s="2504" t="str">
        <f>IF(INPUT_OUTPUT!FK184="","",INPUT_OUTPUT!FK184)</f>
        <v/>
      </c>
      <c r="Y196" s="2504" t="str">
        <f>IF(INPUT_OUTPUT!FL184="","",INPUT_OUTPUT!FL184)</f>
        <v/>
      </c>
      <c r="Z196" s="2504" t="str">
        <f>IF(INPUT_OUTPUT!FM184="","",INPUT_OUTPUT!FM184)</f>
        <v/>
      </c>
    </row>
    <row r="197" spans="2:26" s="2503" customFormat="1">
      <c r="B197" s="2505" t="str">
        <f>IF(INPUT_OUTPUT!C185="","",INPUT_OUTPUT!EP185)</f>
        <v/>
      </c>
      <c r="C197" s="2504" t="str">
        <f>IF(INPUT_OUTPUT!EP185="","",INPUT_OUTPUT!EP185)</f>
        <v/>
      </c>
      <c r="D197" s="2504" t="str">
        <f>IF(INPUT_OUTPUT!EQ185="","",INPUT_OUTPUT!EQ185)</f>
        <v/>
      </c>
      <c r="E197" s="2504" t="str">
        <f>IF(INPUT_OUTPUT!ER185="","",INPUT_OUTPUT!ER185)</f>
        <v/>
      </c>
      <c r="F197" s="2504" t="str">
        <f>IF(INPUT_OUTPUT!ES185="","",INPUT_OUTPUT!ES185)</f>
        <v/>
      </c>
      <c r="G197" s="2504" t="str">
        <f>IF(INPUT_OUTPUT!ET185="","",INPUT_OUTPUT!ET185)</f>
        <v/>
      </c>
      <c r="H197" s="2504" t="str">
        <f>IF(INPUT_OUTPUT!EU185="","",INPUT_OUTPUT!EU185)</f>
        <v/>
      </c>
      <c r="I197" s="2504" t="str">
        <f>IF(INPUT_OUTPUT!EV185="","",INPUT_OUTPUT!EV185)</f>
        <v/>
      </c>
      <c r="J197" s="2504" t="str">
        <f>IF(INPUT_OUTPUT!EW185="","",INPUT_OUTPUT!EW185)</f>
        <v/>
      </c>
      <c r="K197" s="2504" t="str">
        <f>IF(INPUT_OUTPUT!EX185="","",INPUT_OUTPUT!EX185)</f>
        <v/>
      </c>
      <c r="L197" s="2504" t="str">
        <f>IF(INPUT_OUTPUT!EY185="","",INPUT_OUTPUT!EY185)</f>
        <v/>
      </c>
      <c r="M197" s="2504" t="str">
        <f>IF(INPUT_OUTPUT!EZ185="","",INPUT_OUTPUT!EZ185)</f>
        <v/>
      </c>
      <c r="N197" s="2504" t="str">
        <f>IF(INPUT_OUTPUT!FA185="","",INPUT_OUTPUT!FA185)</f>
        <v/>
      </c>
      <c r="O197" s="2504" t="str">
        <f>IF(INPUT_OUTPUT!FB185="","",INPUT_OUTPUT!FB185)</f>
        <v/>
      </c>
      <c r="P197" s="2504" t="str">
        <f>IF(INPUT_OUTPUT!FC185="","",INPUT_OUTPUT!FC185)</f>
        <v/>
      </c>
      <c r="Q197" s="2504" t="str">
        <f>IF(INPUT_OUTPUT!FD185="","",INPUT_OUTPUT!FD185)</f>
        <v/>
      </c>
      <c r="R197" s="2504" t="str">
        <f>IF(INPUT_OUTPUT!FE185="","",INPUT_OUTPUT!FE185)</f>
        <v/>
      </c>
      <c r="S197" s="2504" t="str">
        <f>IF(INPUT_OUTPUT!FF185="","",INPUT_OUTPUT!FF185)</f>
        <v/>
      </c>
      <c r="T197" s="2504" t="str">
        <f>IF(INPUT_OUTPUT!FG185="","",INPUT_OUTPUT!FG185)</f>
        <v/>
      </c>
      <c r="U197" s="2504" t="str">
        <f>IF(INPUT_OUTPUT!FH185="","",INPUT_OUTPUT!FH185)</f>
        <v/>
      </c>
      <c r="V197" s="2504" t="str">
        <f>IF(INPUT_OUTPUT!FI185="","",INPUT_OUTPUT!FI185)</f>
        <v/>
      </c>
      <c r="W197" s="2504" t="str">
        <f>IF(INPUT_OUTPUT!FJ185="","",INPUT_OUTPUT!FJ185)</f>
        <v/>
      </c>
      <c r="X197" s="2504" t="str">
        <f>IF(INPUT_OUTPUT!FK185="","",INPUT_OUTPUT!FK185)</f>
        <v/>
      </c>
      <c r="Y197" s="2504" t="str">
        <f>IF(INPUT_OUTPUT!FL185="","",INPUT_OUTPUT!FL185)</f>
        <v/>
      </c>
      <c r="Z197" s="2504" t="str">
        <f>IF(INPUT_OUTPUT!FM185="","",INPUT_OUTPUT!FM185)</f>
        <v/>
      </c>
    </row>
    <row r="198" spans="2:26" s="2503" customFormat="1">
      <c r="B198" s="2505" t="str">
        <f>IF(INPUT_OUTPUT!C186="","",INPUT_OUTPUT!EP186)</f>
        <v/>
      </c>
      <c r="C198" s="2504" t="str">
        <f>IF(INPUT_OUTPUT!EP186="","",INPUT_OUTPUT!EP186)</f>
        <v/>
      </c>
      <c r="D198" s="2504" t="str">
        <f>IF(INPUT_OUTPUT!EQ186="","",INPUT_OUTPUT!EQ186)</f>
        <v/>
      </c>
      <c r="E198" s="2504" t="str">
        <f>IF(INPUT_OUTPUT!ER186="","",INPUT_OUTPUT!ER186)</f>
        <v/>
      </c>
      <c r="F198" s="2504" t="str">
        <f>IF(INPUT_OUTPUT!ES186="","",INPUT_OUTPUT!ES186)</f>
        <v/>
      </c>
      <c r="G198" s="2504" t="str">
        <f>IF(INPUT_OUTPUT!ET186="","",INPUT_OUTPUT!ET186)</f>
        <v/>
      </c>
      <c r="H198" s="2504" t="str">
        <f>IF(INPUT_OUTPUT!EU186="","",INPUT_OUTPUT!EU186)</f>
        <v/>
      </c>
      <c r="I198" s="2504" t="str">
        <f>IF(INPUT_OUTPUT!EV186="","",INPUT_OUTPUT!EV186)</f>
        <v/>
      </c>
      <c r="J198" s="2504" t="str">
        <f>IF(INPUT_OUTPUT!EW186="","",INPUT_OUTPUT!EW186)</f>
        <v/>
      </c>
      <c r="K198" s="2504" t="str">
        <f>IF(INPUT_OUTPUT!EX186="","",INPUT_OUTPUT!EX186)</f>
        <v/>
      </c>
      <c r="L198" s="2504" t="str">
        <f>IF(INPUT_OUTPUT!EY186="","",INPUT_OUTPUT!EY186)</f>
        <v/>
      </c>
      <c r="M198" s="2504" t="str">
        <f>IF(INPUT_OUTPUT!EZ186="","",INPUT_OUTPUT!EZ186)</f>
        <v/>
      </c>
      <c r="N198" s="2504" t="str">
        <f>IF(INPUT_OUTPUT!FA186="","",INPUT_OUTPUT!FA186)</f>
        <v/>
      </c>
      <c r="O198" s="2504" t="str">
        <f>IF(INPUT_OUTPUT!FB186="","",INPUT_OUTPUT!FB186)</f>
        <v/>
      </c>
      <c r="P198" s="2504" t="str">
        <f>IF(INPUT_OUTPUT!FC186="","",INPUT_OUTPUT!FC186)</f>
        <v/>
      </c>
      <c r="Q198" s="2504" t="str">
        <f>IF(INPUT_OUTPUT!FD186="","",INPUT_OUTPUT!FD186)</f>
        <v/>
      </c>
      <c r="R198" s="2504" t="str">
        <f>IF(INPUT_OUTPUT!FE186="","",INPUT_OUTPUT!FE186)</f>
        <v/>
      </c>
      <c r="S198" s="2504" t="str">
        <f>IF(INPUT_OUTPUT!FF186="","",INPUT_OUTPUT!FF186)</f>
        <v/>
      </c>
      <c r="T198" s="2504" t="str">
        <f>IF(INPUT_OUTPUT!FG186="","",INPUT_OUTPUT!FG186)</f>
        <v/>
      </c>
      <c r="U198" s="2504" t="str">
        <f>IF(INPUT_OUTPUT!FH186="","",INPUT_OUTPUT!FH186)</f>
        <v/>
      </c>
      <c r="V198" s="2504" t="str">
        <f>IF(INPUT_OUTPUT!FI186="","",INPUT_OUTPUT!FI186)</f>
        <v/>
      </c>
      <c r="W198" s="2504" t="str">
        <f>IF(INPUT_OUTPUT!FJ186="","",INPUT_OUTPUT!FJ186)</f>
        <v/>
      </c>
      <c r="X198" s="2504" t="str">
        <f>IF(INPUT_OUTPUT!FK186="","",INPUT_OUTPUT!FK186)</f>
        <v/>
      </c>
      <c r="Y198" s="2504" t="str">
        <f>IF(INPUT_OUTPUT!FL186="","",INPUT_OUTPUT!FL186)</f>
        <v/>
      </c>
      <c r="Z198" s="2504" t="str">
        <f>IF(INPUT_OUTPUT!FM186="","",INPUT_OUTPUT!FM186)</f>
        <v/>
      </c>
    </row>
    <row r="199" spans="2:26" s="2503" customFormat="1">
      <c r="B199" s="2505" t="str">
        <f>IF(INPUT_OUTPUT!C187="","",INPUT_OUTPUT!EP187)</f>
        <v/>
      </c>
      <c r="C199" s="2504" t="str">
        <f>IF(INPUT_OUTPUT!EP187="","",INPUT_OUTPUT!EP187)</f>
        <v/>
      </c>
      <c r="D199" s="2504" t="str">
        <f>IF(INPUT_OUTPUT!EQ187="","",INPUT_OUTPUT!EQ187)</f>
        <v/>
      </c>
      <c r="E199" s="2504" t="str">
        <f>IF(INPUT_OUTPUT!ER187="","",INPUT_OUTPUT!ER187)</f>
        <v/>
      </c>
      <c r="F199" s="2504" t="str">
        <f>IF(INPUT_OUTPUT!ES187="","",INPUT_OUTPUT!ES187)</f>
        <v/>
      </c>
      <c r="G199" s="2504" t="str">
        <f>IF(INPUT_OUTPUT!ET187="","",INPUT_OUTPUT!ET187)</f>
        <v/>
      </c>
      <c r="H199" s="2504" t="str">
        <f>IF(INPUT_OUTPUT!EU187="","",INPUT_OUTPUT!EU187)</f>
        <v/>
      </c>
      <c r="I199" s="2504" t="str">
        <f>IF(INPUT_OUTPUT!EV187="","",INPUT_OUTPUT!EV187)</f>
        <v/>
      </c>
      <c r="J199" s="2504" t="str">
        <f>IF(INPUT_OUTPUT!EW187="","",INPUT_OUTPUT!EW187)</f>
        <v/>
      </c>
      <c r="K199" s="2504" t="str">
        <f>IF(INPUT_OUTPUT!EX187="","",INPUT_OUTPUT!EX187)</f>
        <v/>
      </c>
      <c r="L199" s="2504" t="str">
        <f>IF(INPUT_OUTPUT!EY187="","",INPUT_OUTPUT!EY187)</f>
        <v/>
      </c>
      <c r="M199" s="2504" t="str">
        <f>IF(INPUT_OUTPUT!EZ187="","",INPUT_OUTPUT!EZ187)</f>
        <v/>
      </c>
      <c r="N199" s="2504" t="str">
        <f>IF(INPUT_OUTPUT!FA187="","",INPUT_OUTPUT!FA187)</f>
        <v/>
      </c>
      <c r="O199" s="2504" t="str">
        <f>IF(INPUT_OUTPUT!FB187="","",INPUT_OUTPUT!FB187)</f>
        <v/>
      </c>
      <c r="P199" s="2504" t="str">
        <f>IF(INPUT_OUTPUT!FC187="","",INPUT_OUTPUT!FC187)</f>
        <v/>
      </c>
      <c r="Q199" s="2504" t="str">
        <f>IF(INPUT_OUTPUT!FD187="","",INPUT_OUTPUT!FD187)</f>
        <v/>
      </c>
      <c r="R199" s="2504" t="str">
        <f>IF(INPUT_OUTPUT!FE187="","",INPUT_OUTPUT!FE187)</f>
        <v/>
      </c>
      <c r="S199" s="2504" t="str">
        <f>IF(INPUT_OUTPUT!FF187="","",INPUT_OUTPUT!FF187)</f>
        <v/>
      </c>
      <c r="T199" s="2504" t="str">
        <f>IF(INPUT_OUTPUT!FG187="","",INPUT_OUTPUT!FG187)</f>
        <v/>
      </c>
      <c r="U199" s="2504" t="str">
        <f>IF(INPUT_OUTPUT!FH187="","",INPUT_OUTPUT!FH187)</f>
        <v/>
      </c>
      <c r="V199" s="2504" t="str">
        <f>IF(INPUT_OUTPUT!FI187="","",INPUT_OUTPUT!FI187)</f>
        <v/>
      </c>
      <c r="W199" s="2504" t="str">
        <f>IF(INPUT_OUTPUT!FJ187="","",INPUT_OUTPUT!FJ187)</f>
        <v/>
      </c>
      <c r="X199" s="2504" t="str">
        <f>IF(INPUT_OUTPUT!FK187="","",INPUT_OUTPUT!FK187)</f>
        <v/>
      </c>
      <c r="Y199" s="2504" t="str">
        <f>IF(INPUT_OUTPUT!FL187="","",INPUT_OUTPUT!FL187)</f>
        <v/>
      </c>
      <c r="Z199" s="2504" t="str">
        <f>IF(INPUT_OUTPUT!FM187="","",INPUT_OUTPUT!FM187)</f>
        <v/>
      </c>
    </row>
    <row r="200" spans="2:26" s="2503" customFormat="1">
      <c r="B200" s="2505" t="str">
        <f>IF(INPUT_OUTPUT!C188="","",INPUT_OUTPUT!EP188)</f>
        <v/>
      </c>
      <c r="C200" s="2504" t="str">
        <f>IF(INPUT_OUTPUT!EP188="","",INPUT_OUTPUT!EP188)</f>
        <v/>
      </c>
      <c r="D200" s="2504" t="str">
        <f>IF(INPUT_OUTPUT!EQ188="","",INPUT_OUTPUT!EQ188)</f>
        <v/>
      </c>
      <c r="E200" s="2504" t="str">
        <f>IF(INPUT_OUTPUT!ER188="","",INPUT_OUTPUT!ER188)</f>
        <v/>
      </c>
      <c r="F200" s="2504" t="str">
        <f>IF(INPUT_OUTPUT!ES188="","",INPUT_OUTPUT!ES188)</f>
        <v/>
      </c>
      <c r="G200" s="2504" t="str">
        <f>IF(INPUT_OUTPUT!ET188="","",INPUT_OUTPUT!ET188)</f>
        <v/>
      </c>
      <c r="H200" s="2504" t="str">
        <f>IF(INPUT_OUTPUT!EU188="","",INPUT_OUTPUT!EU188)</f>
        <v/>
      </c>
      <c r="I200" s="2504" t="str">
        <f>IF(INPUT_OUTPUT!EV188="","",INPUT_OUTPUT!EV188)</f>
        <v/>
      </c>
      <c r="J200" s="2504" t="str">
        <f>IF(INPUT_OUTPUT!EW188="","",INPUT_OUTPUT!EW188)</f>
        <v/>
      </c>
      <c r="K200" s="2504" t="str">
        <f>IF(INPUT_OUTPUT!EX188="","",INPUT_OUTPUT!EX188)</f>
        <v/>
      </c>
      <c r="L200" s="2504" t="str">
        <f>IF(INPUT_OUTPUT!EY188="","",INPUT_OUTPUT!EY188)</f>
        <v/>
      </c>
      <c r="M200" s="2504" t="str">
        <f>IF(INPUT_OUTPUT!EZ188="","",INPUT_OUTPUT!EZ188)</f>
        <v/>
      </c>
      <c r="N200" s="2504" t="str">
        <f>IF(INPUT_OUTPUT!FA188="","",INPUT_OUTPUT!FA188)</f>
        <v/>
      </c>
      <c r="O200" s="2504" t="str">
        <f>IF(INPUT_OUTPUT!FB188="","",INPUT_OUTPUT!FB188)</f>
        <v/>
      </c>
      <c r="P200" s="2504" t="str">
        <f>IF(INPUT_OUTPUT!FC188="","",INPUT_OUTPUT!FC188)</f>
        <v/>
      </c>
      <c r="Q200" s="2504" t="str">
        <f>IF(INPUT_OUTPUT!FD188="","",INPUT_OUTPUT!FD188)</f>
        <v/>
      </c>
      <c r="R200" s="2504" t="str">
        <f>IF(INPUT_OUTPUT!FE188="","",INPUT_OUTPUT!FE188)</f>
        <v/>
      </c>
      <c r="S200" s="2504" t="str">
        <f>IF(INPUT_OUTPUT!FF188="","",INPUT_OUTPUT!FF188)</f>
        <v/>
      </c>
      <c r="T200" s="2504" t="str">
        <f>IF(INPUT_OUTPUT!FG188="","",INPUT_OUTPUT!FG188)</f>
        <v/>
      </c>
      <c r="U200" s="2504" t="str">
        <f>IF(INPUT_OUTPUT!FH188="","",INPUT_OUTPUT!FH188)</f>
        <v/>
      </c>
      <c r="V200" s="2504" t="str">
        <f>IF(INPUT_OUTPUT!FI188="","",INPUT_OUTPUT!FI188)</f>
        <v/>
      </c>
      <c r="W200" s="2504" t="str">
        <f>IF(INPUT_OUTPUT!FJ188="","",INPUT_OUTPUT!FJ188)</f>
        <v/>
      </c>
      <c r="X200" s="2504" t="str">
        <f>IF(INPUT_OUTPUT!FK188="","",INPUT_OUTPUT!FK188)</f>
        <v/>
      </c>
      <c r="Y200" s="2504" t="str">
        <f>IF(INPUT_OUTPUT!FL188="","",INPUT_OUTPUT!FL188)</f>
        <v/>
      </c>
      <c r="Z200" s="2504" t="str">
        <f>IF(INPUT_OUTPUT!FM188="","",INPUT_OUTPUT!FM188)</f>
        <v/>
      </c>
    </row>
    <row r="201" spans="2:26" s="2503" customFormat="1">
      <c r="B201" s="2505" t="str">
        <f>IF(INPUT_OUTPUT!C189="","",INPUT_OUTPUT!EP189)</f>
        <v/>
      </c>
      <c r="C201" s="2504" t="str">
        <f>IF(INPUT_OUTPUT!EP189="","",INPUT_OUTPUT!EP189)</f>
        <v/>
      </c>
      <c r="D201" s="2504" t="str">
        <f>IF(INPUT_OUTPUT!EQ189="","",INPUT_OUTPUT!EQ189)</f>
        <v/>
      </c>
      <c r="E201" s="2504" t="str">
        <f>IF(INPUT_OUTPUT!ER189="","",INPUT_OUTPUT!ER189)</f>
        <v/>
      </c>
      <c r="F201" s="2504" t="str">
        <f>IF(INPUT_OUTPUT!ES189="","",INPUT_OUTPUT!ES189)</f>
        <v/>
      </c>
      <c r="G201" s="2504" t="str">
        <f>IF(INPUT_OUTPUT!ET189="","",INPUT_OUTPUT!ET189)</f>
        <v/>
      </c>
      <c r="H201" s="2504" t="str">
        <f>IF(INPUT_OUTPUT!EU189="","",INPUT_OUTPUT!EU189)</f>
        <v/>
      </c>
      <c r="I201" s="2504" t="str">
        <f>IF(INPUT_OUTPUT!EV189="","",INPUT_OUTPUT!EV189)</f>
        <v/>
      </c>
      <c r="J201" s="2504" t="str">
        <f>IF(INPUT_OUTPUT!EW189="","",INPUT_OUTPUT!EW189)</f>
        <v/>
      </c>
      <c r="K201" s="2504" t="str">
        <f>IF(INPUT_OUTPUT!EX189="","",INPUT_OUTPUT!EX189)</f>
        <v/>
      </c>
      <c r="L201" s="2504" t="str">
        <f>IF(INPUT_OUTPUT!EY189="","",INPUT_OUTPUT!EY189)</f>
        <v/>
      </c>
      <c r="M201" s="2504" t="str">
        <f>IF(INPUT_OUTPUT!EZ189="","",INPUT_OUTPUT!EZ189)</f>
        <v/>
      </c>
      <c r="N201" s="2504" t="str">
        <f>IF(INPUT_OUTPUT!FA189="","",INPUT_OUTPUT!FA189)</f>
        <v/>
      </c>
      <c r="O201" s="2504" t="str">
        <f>IF(INPUT_OUTPUT!FB189="","",INPUT_OUTPUT!FB189)</f>
        <v/>
      </c>
      <c r="P201" s="2504" t="str">
        <f>IF(INPUT_OUTPUT!FC189="","",INPUT_OUTPUT!FC189)</f>
        <v/>
      </c>
      <c r="Q201" s="2504" t="str">
        <f>IF(INPUT_OUTPUT!FD189="","",INPUT_OUTPUT!FD189)</f>
        <v/>
      </c>
      <c r="R201" s="2504" t="str">
        <f>IF(INPUT_OUTPUT!FE189="","",INPUT_OUTPUT!FE189)</f>
        <v/>
      </c>
      <c r="S201" s="2504" t="str">
        <f>IF(INPUT_OUTPUT!FF189="","",INPUT_OUTPUT!FF189)</f>
        <v/>
      </c>
      <c r="T201" s="2504" t="str">
        <f>IF(INPUT_OUTPUT!FG189="","",INPUT_OUTPUT!FG189)</f>
        <v/>
      </c>
      <c r="U201" s="2504" t="str">
        <f>IF(INPUT_OUTPUT!FH189="","",INPUT_OUTPUT!FH189)</f>
        <v/>
      </c>
      <c r="V201" s="2504" t="str">
        <f>IF(INPUT_OUTPUT!FI189="","",INPUT_OUTPUT!FI189)</f>
        <v/>
      </c>
      <c r="W201" s="2504" t="str">
        <f>IF(INPUT_OUTPUT!FJ189="","",INPUT_OUTPUT!FJ189)</f>
        <v/>
      </c>
      <c r="X201" s="2504" t="str">
        <f>IF(INPUT_OUTPUT!FK189="","",INPUT_OUTPUT!FK189)</f>
        <v/>
      </c>
      <c r="Y201" s="2504" t="str">
        <f>IF(INPUT_OUTPUT!FL189="","",INPUT_OUTPUT!FL189)</f>
        <v/>
      </c>
      <c r="Z201" s="2504" t="str">
        <f>IF(INPUT_OUTPUT!FM189="","",INPUT_OUTPUT!FM189)</f>
        <v/>
      </c>
    </row>
    <row r="202" spans="2:26" s="2503" customFormat="1">
      <c r="B202" s="2505" t="str">
        <f>IF(INPUT_OUTPUT!C190="","",INPUT_OUTPUT!EP190)</f>
        <v/>
      </c>
      <c r="C202" s="2504" t="str">
        <f>IF(INPUT_OUTPUT!EP190="","",INPUT_OUTPUT!EP190)</f>
        <v/>
      </c>
      <c r="D202" s="2504" t="str">
        <f>IF(INPUT_OUTPUT!EQ190="","",INPUT_OUTPUT!EQ190)</f>
        <v/>
      </c>
      <c r="E202" s="2504" t="str">
        <f>IF(INPUT_OUTPUT!ER190="","",INPUT_OUTPUT!ER190)</f>
        <v/>
      </c>
      <c r="F202" s="2504" t="str">
        <f>IF(INPUT_OUTPUT!ES190="","",INPUT_OUTPUT!ES190)</f>
        <v/>
      </c>
      <c r="G202" s="2504" t="str">
        <f>IF(INPUT_OUTPUT!ET190="","",INPUT_OUTPUT!ET190)</f>
        <v/>
      </c>
      <c r="H202" s="2504" t="str">
        <f>IF(INPUT_OUTPUT!EU190="","",INPUT_OUTPUT!EU190)</f>
        <v/>
      </c>
      <c r="I202" s="2504" t="str">
        <f>IF(INPUT_OUTPUT!EV190="","",INPUT_OUTPUT!EV190)</f>
        <v/>
      </c>
      <c r="J202" s="2504" t="str">
        <f>IF(INPUT_OUTPUT!EW190="","",INPUT_OUTPUT!EW190)</f>
        <v/>
      </c>
      <c r="K202" s="2504" t="str">
        <f>IF(INPUT_OUTPUT!EX190="","",INPUT_OUTPUT!EX190)</f>
        <v/>
      </c>
      <c r="L202" s="2504" t="str">
        <f>IF(INPUT_OUTPUT!EY190="","",INPUT_OUTPUT!EY190)</f>
        <v/>
      </c>
      <c r="M202" s="2504" t="str">
        <f>IF(INPUT_OUTPUT!EZ190="","",INPUT_OUTPUT!EZ190)</f>
        <v/>
      </c>
      <c r="N202" s="2504" t="str">
        <f>IF(INPUT_OUTPUT!FA190="","",INPUT_OUTPUT!FA190)</f>
        <v/>
      </c>
      <c r="O202" s="2504" t="str">
        <f>IF(INPUT_OUTPUT!FB190="","",INPUT_OUTPUT!FB190)</f>
        <v/>
      </c>
      <c r="P202" s="2504" t="str">
        <f>IF(INPUT_OUTPUT!FC190="","",INPUT_OUTPUT!FC190)</f>
        <v/>
      </c>
      <c r="Q202" s="2504" t="str">
        <f>IF(INPUT_OUTPUT!FD190="","",INPUT_OUTPUT!FD190)</f>
        <v/>
      </c>
      <c r="R202" s="2504" t="str">
        <f>IF(INPUT_OUTPUT!FE190="","",INPUT_OUTPUT!FE190)</f>
        <v/>
      </c>
      <c r="S202" s="2504" t="str">
        <f>IF(INPUT_OUTPUT!FF190="","",INPUT_OUTPUT!FF190)</f>
        <v/>
      </c>
      <c r="T202" s="2504" t="str">
        <f>IF(INPUT_OUTPUT!FG190="","",INPUT_OUTPUT!FG190)</f>
        <v/>
      </c>
      <c r="U202" s="2504" t="str">
        <f>IF(INPUT_OUTPUT!FH190="","",INPUT_OUTPUT!FH190)</f>
        <v/>
      </c>
      <c r="V202" s="2504" t="str">
        <f>IF(INPUT_OUTPUT!FI190="","",INPUT_OUTPUT!FI190)</f>
        <v/>
      </c>
      <c r="W202" s="2504" t="str">
        <f>IF(INPUT_OUTPUT!FJ190="","",INPUT_OUTPUT!FJ190)</f>
        <v/>
      </c>
      <c r="X202" s="2504" t="str">
        <f>IF(INPUT_OUTPUT!FK190="","",INPUT_OUTPUT!FK190)</f>
        <v/>
      </c>
      <c r="Y202" s="2504" t="str">
        <f>IF(INPUT_OUTPUT!FL190="","",INPUT_OUTPUT!FL190)</f>
        <v/>
      </c>
      <c r="Z202" s="2504" t="str">
        <f>IF(INPUT_OUTPUT!FM190="","",INPUT_OUTPUT!FM190)</f>
        <v/>
      </c>
    </row>
    <row r="203" spans="2:26" s="2503" customFormat="1">
      <c r="B203" s="2505" t="str">
        <f>IF(INPUT_OUTPUT!C191="","",INPUT_OUTPUT!EP191)</f>
        <v/>
      </c>
      <c r="C203" s="2504" t="str">
        <f>IF(INPUT_OUTPUT!EP191="","",INPUT_OUTPUT!EP191)</f>
        <v/>
      </c>
      <c r="D203" s="2504" t="str">
        <f>IF(INPUT_OUTPUT!EQ191="","",INPUT_OUTPUT!EQ191)</f>
        <v/>
      </c>
      <c r="E203" s="2504" t="str">
        <f>IF(INPUT_OUTPUT!ER191="","",INPUT_OUTPUT!ER191)</f>
        <v/>
      </c>
      <c r="F203" s="2504" t="str">
        <f>IF(INPUT_OUTPUT!ES191="","",INPUT_OUTPUT!ES191)</f>
        <v/>
      </c>
      <c r="G203" s="2504" t="str">
        <f>IF(INPUT_OUTPUT!ET191="","",INPUT_OUTPUT!ET191)</f>
        <v/>
      </c>
      <c r="H203" s="2504" t="str">
        <f>IF(INPUT_OUTPUT!EU191="","",INPUT_OUTPUT!EU191)</f>
        <v/>
      </c>
      <c r="I203" s="2504" t="str">
        <f>IF(INPUT_OUTPUT!EV191="","",INPUT_OUTPUT!EV191)</f>
        <v/>
      </c>
      <c r="J203" s="2504" t="str">
        <f>IF(INPUT_OUTPUT!EW191="","",INPUT_OUTPUT!EW191)</f>
        <v/>
      </c>
      <c r="K203" s="2504" t="str">
        <f>IF(INPUT_OUTPUT!EX191="","",INPUT_OUTPUT!EX191)</f>
        <v/>
      </c>
      <c r="L203" s="2504" t="str">
        <f>IF(INPUT_OUTPUT!EY191="","",INPUT_OUTPUT!EY191)</f>
        <v/>
      </c>
      <c r="M203" s="2504" t="str">
        <f>IF(INPUT_OUTPUT!EZ191="","",INPUT_OUTPUT!EZ191)</f>
        <v/>
      </c>
      <c r="N203" s="2504" t="str">
        <f>IF(INPUT_OUTPUT!FA191="","",INPUT_OUTPUT!FA191)</f>
        <v/>
      </c>
      <c r="O203" s="2504" t="str">
        <f>IF(INPUT_OUTPUT!FB191="","",INPUT_OUTPUT!FB191)</f>
        <v/>
      </c>
      <c r="P203" s="2504" t="str">
        <f>IF(INPUT_OUTPUT!FC191="","",INPUT_OUTPUT!FC191)</f>
        <v/>
      </c>
      <c r="Q203" s="2504" t="str">
        <f>IF(INPUT_OUTPUT!FD191="","",INPUT_OUTPUT!FD191)</f>
        <v/>
      </c>
      <c r="R203" s="2504" t="str">
        <f>IF(INPUT_OUTPUT!FE191="","",INPUT_OUTPUT!FE191)</f>
        <v/>
      </c>
      <c r="S203" s="2504" t="str">
        <f>IF(INPUT_OUTPUT!FF191="","",INPUT_OUTPUT!FF191)</f>
        <v/>
      </c>
      <c r="T203" s="2504" t="str">
        <f>IF(INPUT_OUTPUT!FG191="","",INPUT_OUTPUT!FG191)</f>
        <v/>
      </c>
      <c r="U203" s="2504" t="str">
        <f>IF(INPUT_OUTPUT!FH191="","",INPUT_OUTPUT!FH191)</f>
        <v/>
      </c>
      <c r="V203" s="2504" t="str">
        <f>IF(INPUT_OUTPUT!FI191="","",INPUT_OUTPUT!FI191)</f>
        <v/>
      </c>
      <c r="W203" s="2504" t="str">
        <f>IF(INPUT_OUTPUT!FJ191="","",INPUT_OUTPUT!FJ191)</f>
        <v/>
      </c>
      <c r="X203" s="2504" t="str">
        <f>IF(INPUT_OUTPUT!FK191="","",INPUT_OUTPUT!FK191)</f>
        <v/>
      </c>
      <c r="Y203" s="2504" t="str">
        <f>IF(INPUT_OUTPUT!FL191="","",INPUT_OUTPUT!FL191)</f>
        <v/>
      </c>
      <c r="Z203" s="2504" t="str">
        <f>IF(INPUT_OUTPUT!FM191="","",INPUT_OUTPUT!FM191)</f>
        <v/>
      </c>
    </row>
    <row r="204" spans="2:26" s="2503" customFormat="1">
      <c r="B204" s="2505" t="str">
        <f>IF(INPUT_OUTPUT!C192="","",INPUT_OUTPUT!EP192)</f>
        <v/>
      </c>
      <c r="C204" s="2504" t="str">
        <f>IF(INPUT_OUTPUT!EP192="","",INPUT_OUTPUT!EP192)</f>
        <v/>
      </c>
      <c r="D204" s="2504" t="str">
        <f>IF(INPUT_OUTPUT!EQ192="","",INPUT_OUTPUT!EQ192)</f>
        <v/>
      </c>
      <c r="E204" s="2504" t="str">
        <f>IF(INPUT_OUTPUT!ER192="","",INPUT_OUTPUT!ER192)</f>
        <v/>
      </c>
      <c r="F204" s="2504" t="str">
        <f>IF(INPUT_OUTPUT!ES192="","",INPUT_OUTPUT!ES192)</f>
        <v/>
      </c>
      <c r="G204" s="2504" t="str">
        <f>IF(INPUT_OUTPUT!ET192="","",INPUT_OUTPUT!ET192)</f>
        <v/>
      </c>
      <c r="H204" s="2504" t="str">
        <f>IF(INPUT_OUTPUT!EU192="","",INPUT_OUTPUT!EU192)</f>
        <v/>
      </c>
      <c r="I204" s="2504" t="str">
        <f>IF(INPUT_OUTPUT!EV192="","",INPUT_OUTPUT!EV192)</f>
        <v/>
      </c>
      <c r="J204" s="2504" t="str">
        <f>IF(INPUT_OUTPUT!EW192="","",INPUT_OUTPUT!EW192)</f>
        <v/>
      </c>
      <c r="K204" s="2504" t="str">
        <f>IF(INPUT_OUTPUT!EX192="","",INPUT_OUTPUT!EX192)</f>
        <v/>
      </c>
      <c r="L204" s="2504" t="str">
        <f>IF(INPUT_OUTPUT!EY192="","",INPUT_OUTPUT!EY192)</f>
        <v/>
      </c>
      <c r="M204" s="2504" t="str">
        <f>IF(INPUT_OUTPUT!EZ192="","",INPUT_OUTPUT!EZ192)</f>
        <v/>
      </c>
      <c r="N204" s="2504" t="str">
        <f>IF(INPUT_OUTPUT!FA192="","",INPUT_OUTPUT!FA192)</f>
        <v/>
      </c>
      <c r="O204" s="2504" t="str">
        <f>IF(INPUT_OUTPUT!FB192="","",INPUT_OUTPUT!FB192)</f>
        <v/>
      </c>
      <c r="P204" s="2504" t="str">
        <f>IF(INPUT_OUTPUT!FC192="","",INPUT_OUTPUT!FC192)</f>
        <v/>
      </c>
      <c r="Q204" s="2504" t="str">
        <f>IF(INPUT_OUTPUT!FD192="","",INPUT_OUTPUT!FD192)</f>
        <v/>
      </c>
      <c r="R204" s="2504" t="str">
        <f>IF(INPUT_OUTPUT!FE192="","",INPUT_OUTPUT!FE192)</f>
        <v/>
      </c>
      <c r="S204" s="2504" t="str">
        <f>IF(INPUT_OUTPUT!FF192="","",INPUT_OUTPUT!FF192)</f>
        <v/>
      </c>
      <c r="T204" s="2504" t="str">
        <f>IF(INPUT_OUTPUT!FG192="","",INPUT_OUTPUT!FG192)</f>
        <v/>
      </c>
      <c r="U204" s="2504" t="str">
        <f>IF(INPUT_OUTPUT!FH192="","",INPUT_OUTPUT!FH192)</f>
        <v/>
      </c>
      <c r="V204" s="2504" t="str">
        <f>IF(INPUT_OUTPUT!FI192="","",INPUT_OUTPUT!FI192)</f>
        <v/>
      </c>
      <c r="W204" s="2504" t="str">
        <f>IF(INPUT_OUTPUT!FJ192="","",INPUT_OUTPUT!FJ192)</f>
        <v/>
      </c>
      <c r="X204" s="2504" t="str">
        <f>IF(INPUT_OUTPUT!FK192="","",INPUT_OUTPUT!FK192)</f>
        <v/>
      </c>
      <c r="Y204" s="2504" t="str">
        <f>IF(INPUT_OUTPUT!FL192="","",INPUT_OUTPUT!FL192)</f>
        <v/>
      </c>
      <c r="Z204" s="2504" t="str">
        <f>IF(INPUT_OUTPUT!FM192="","",INPUT_OUTPUT!FM192)</f>
        <v/>
      </c>
    </row>
    <row r="205" spans="2:26" s="2503" customFormat="1">
      <c r="B205" s="2505" t="str">
        <f>IF(INPUT_OUTPUT!C193="","",INPUT_OUTPUT!EP193)</f>
        <v/>
      </c>
      <c r="C205" s="2504" t="str">
        <f>IF(INPUT_OUTPUT!EP193="","",INPUT_OUTPUT!EP193)</f>
        <v/>
      </c>
      <c r="D205" s="2504" t="str">
        <f>IF(INPUT_OUTPUT!EQ193="","",INPUT_OUTPUT!EQ193)</f>
        <v/>
      </c>
      <c r="E205" s="2504" t="str">
        <f>IF(INPUT_OUTPUT!ER193="","",INPUT_OUTPUT!ER193)</f>
        <v/>
      </c>
      <c r="F205" s="2504" t="str">
        <f>IF(INPUT_OUTPUT!ES193="","",INPUT_OUTPUT!ES193)</f>
        <v/>
      </c>
      <c r="G205" s="2504" t="str">
        <f>IF(INPUT_OUTPUT!ET193="","",INPUT_OUTPUT!ET193)</f>
        <v/>
      </c>
      <c r="H205" s="2504" t="str">
        <f>IF(INPUT_OUTPUT!EU193="","",INPUT_OUTPUT!EU193)</f>
        <v/>
      </c>
      <c r="I205" s="2504" t="str">
        <f>IF(INPUT_OUTPUT!EV193="","",INPUT_OUTPUT!EV193)</f>
        <v/>
      </c>
      <c r="J205" s="2504" t="str">
        <f>IF(INPUT_OUTPUT!EW193="","",INPUT_OUTPUT!EW193)</f>
        <v/>
      </c>
      <c r="K205" s="2504" t="str">
        <f>IF(INPUT_OUTPUT!EX193="","",INPUT_OUTPUT!EX193)</f>
        <v/>
      </c>
      <c r="L205" s="2504" t="str">
        <f>IF(INPUT_OUTPUT!EY193="","",INPUT_OUTPUT!EY193)</f>
        <v/>
      </c>
      <c r="M205" s="2504" t="str">
        <f>IF(INPUT_OUTPUT!EZ193="","",INPUT_OUTPUT!EZ193)</f>
        <v/>
      </c>
      <c r="N205" s="2504" t="str">
        <f>IF(INPUT_OUTPUT!FA193="","",INPUT_OUTPUT!FA193)</f>
        <v/>
      </c>
      <c r="O205" s="2504" t="str">
        <f>IF(INPUT_OUTPUT!FB193="","",INPUT_OUTPUT!FB193)</f>
        <v/>
      </c>
      <c r="P205" s="2504" t="str">
        <f>IF(INPUT_OUTPUT!FC193="","",INPUT_OUTPUT!FC193)</f>
        <v/>
      </c>
      <c r="Q205" s="2504" t="str">
        <f>IF(INPUT_OUTPUT!FD193="","",INPUT_OUTPUT!FD193)</f>
        <v/>
      </c>
      <c r="R205" s="2504" t="str">
        <f>IF(INPUT_OUTPUT!FE193="","",INPUT_OUTPUT!FE193)</f>
        <v/>
      </c>
      <c r="S205" s="2504" t="str">
        <f>IF(INPUT_OUTPUT!FF193="","",INPUT_OUTPUT!FF193)</f>
        <v/>
      </c>
      <c r="T205" s="2504" t="str">
        <f>IF(INPUT_OUTPUT!FG193="","",INPUT_OUTPUT!FG193)</f>
        <v/>
      </c>
      <c r="U205" s="2504" t="str">
        <f>IF(INPUT_OUTPUT!FH193="","",INPUT_OUTPUT!FH193)</f>
        <v/>
      </c>
      <c r="V205" s="2504" t="str">
        <f>IF(INPUT_OUTPUT!FI193="","",INPUT_OUTPUT!FI193)</f>
        <v/>
      </c>
      <c r="W205" s="2504" t="str">
        <f>IF(INPUT_OUTPUT!FJ193="","",INPUT_OUTPUT!FJ193)</f>
        <v/>
      </c>
      <c r="X205" s="2504" t="str">
        <f>IF(INPUT_OUTPUT!FK193="","",INPUT_OUTPUT!FK193)</f>
        <v/>
      </c>
      <c r="Y205" s="2504" t="str">
        <f>IF(INPUT_OUTPUT!FL193="","",INPUT_OUTPUT!FL193)</f>
        <v/>
      </c>
      <c r="Z205" s="2504" t="str">
        <f>IF(INPUT_OUTPUT!FM193="","",INPUT_OUTPUT!FM193)</f>
        <v/>
      </c>
    </row>
    <row r="206" spans="2:26" s="2503" customFormat="1">
      <c r="B206" s="2505" t="str">
        <f>IF(INPUT_OUTPUT!C194="","",INPUT_OUTPUT!EP194)</f>
        <v/>
      </c>
      <c r="C206" s="2504" t="str">
        <f>IF(INPUT_OUTPUT!EP194="","",INPUT_OUTPUT!EP194)</f>
        <v/>
      </c>
      <c r="D206" s="2504" t="str">
        <f>IF(INPUT_OUTPUT!EQ194="","",INPUT_OUTPUT!EQ194)</f>
        <v/>
      </c>
      <c r="E206" s="2504" t="str">
        <f>IF(INPUT_OUTPUT!ER194="","",INPUT_OUTPUT!ER194)</f>
        <v/>
      </c>
      <c r="F206" s="2504" t="str">
        <f>IF(INPUT_OUTPUT!ES194="","",INPUT_OUTPUT!ES194)</f>
        <v/>
      </c>
      <c r="G206" s="2504" t="str">
        <f>IF(INPUT_OUTPUT!ET194="","",INPUT_OUTPUT!ET194)</f>
        <v/>
      </c>
      <c r="H206" s="2504" t="str">
        <f>IF(INPUT_OUTPUT!EU194="","",INPUT_OUTPUT!EU194)</f>
        <v/>
      </c>
      <c r="I206" s="2504" t="str">
        <f>IF(INPUT_OUTPUT!EV194="","",INPUT_OUTPUT!EV194)</f>
        <v/>
      </c>
      <c r="J206" s="2504" t="str">
        <f>IF(INPUT_OUTPUT!EW194="","",INPUT_OUTPUT!EW194)</f>
        <v/>
      </c>
      <c r="K206" s="2504" t="str">
        <f>IF(INPUT_OUTPUT!EX194="","",INPUT_OUTPUT!EX194)</f>
        <v/>
      </c>
      <c r="L206" s="2504" t="str">
        <f>IF(INPUT_OUTPUT!EY194="","",INPUT_OUTPUT!EY194)</f>
        <v/>
      </c>
      <c r="M206" s="2504" t="str">
        <f>IF(INPUT_OUTPUT!EZ194="","",INPUT_OUTPUT!EZ194)</f>
        <v/>
      </c>
      <c r="N206" s="2504" t="str">
        <f>IF(INPUT_OUTPUT!FA194="","",INPUT_OUTPUT!FA194)</f>
        <v/>
      </c>
      <c r="O206" s="2504" t="str">
        <f>IF(INPUT_OUTPUT!FB194="","",INPUT_OUTPUT!FB194)</f>
        <v/>
      </c>
      <c r="P206" s="2504" t="str">
        <f>IF(INPUT_OUTPUT!FC194="","",INPUT_OUTPUT!FC194)</f>
        <v/>
      </c>
      <c r="Q206" s="2504" t="str">
        <f>IF(INPUT_OUTPUT!FD194="","",INPUT_OUTPUT!FD194)</f>
        <v/>
      </c>
      <c r="R206" s="2504" t="str">
        <f>IF(INPUT_OUTPUT!FE194="","",INPUT_OUTPUT!FE194)</f>
        <v/>
      </c>
      <c r="S206" s="2504" t="str">
        <f>IF(INPUT_OUTPUT!FF194="","",INPUT_OUTPUT!FF194)</f>
        <v/>
      </c>
      <c r="T206" s="2504" t="str">
        <f>IF(INPUT_OUTPUT!FG194="","",INPUT_OUTPUT!FG194)</f>
        <v/>
      </c>
      <c r="U206" s="2504" t="str">
        <f>IF(INPUT_OUTPUT!FH194="","",INPUT_OUTPUT!FH194)</f>
        <v/>
      </c>
      <c r="V206" s="2504" t="str">
        <f>IF(INPUT_OUTPUT!FI194="","",INPUT_OUTPUT!FI194)</f>
        <v/>
      </c>
      <c r="W206" s="2504" t="str">
        <f>IF(INPUT_OUTPUT!FJ194="","",INPUT_OUTPUT!FJ194)</f>
        <v/>
      </c>
      <c r="X206" s="2504" t="str">
        <f>IF(INPUT_OUTPUT!FK194="","",INPUT_OUTPUT!FK194)</f>
        <v/>
      </c>
      <c r="Y206" s="2504" t="str">
        <f>IF(INPUT_OUTPUT!FL194="","",INPUT_OUTPUT!FL194)</f>
        <v/>
      </c>
      <c r="Z206" s="2504" t="str">
        <f>IF(INPUT_OUTPUT!FM194="","",INPUT_OUTPUT!FM194)</f>
        <v/>
      </c>
    </row>
    <row r="207" spans="2:26" s="2503" customFormat="1">
      <c r="B207" s="2505" t="str">
        <f>IF(INPUT_OUTPUT!C195="","",INPUT_OUTPUT!EP195)</f>
        <v/>
      </c>
      <c r="C207" s="2504" t="str">
        <f>IF(INPUT_OUTPUT!EP195="","",INPUT_OUTPUT!EP195)</f>
        <v/>
      </c>
      <c r="D207" s="2504" t="str">
        <f>IF(INPUT_OUTPUT!EQ195="","",INPUT_OUTPUT!EQ195)</f>
        <v/>
      </c>
      <c r="E207" s="2504" t="str">
        <f>IF(INPUT_OUTPUT!ER195="","",INPUT_OUTPUT!ER195)</f>
        <v/>
      </c>
      <c r="F207" s="2504" t="str">
        <f>IF(INPUT_OUTPUT!ES195="","",INPUT_OUTPUT!ES195)</f>
        <v/>
      </c>
      <c r="G207" s="2504" t="str">
        <f>IF(INPUT_OUTPUT!ET195="","",INPUT_OUTPUT!ET195)</f>
        <v/>
      </c>
      <c r="H207" s="2504" t="str">
        <f>IF(INPUT_OUTPUT!EU195="","",INPUT_OUTPUT!EU195)</f>
        <v/>
      </c>
      <c r="I207" s="2504" t="str">
        <f>IF(INPUT_OUTPUT!EV195="","",INPUT_OUTPUT!EV195)</f>
        <v/>
      </c>
      <c r="J207" s="2504" t="str">
        <f>IF(INPUT_OUTPUT!EW195="","",INPUT_OUTPUT!EW195)</f>
        <v/>
      </c>
      <c r="K207" s="2504" t="str">
        <f>IF(INPUT_OUTPUT!EX195="","",INPUT_OUTPUT!EX195)</f>
        <v/>
      </c>
      <c r="L207" s="2504" t="str">
        <f>IF(INPUT_OUTPUT!EY195="","",INPUT_OUTPUT!EY195)</f>
        <v/>
      </c>
      <c r="M207" s="2504" t="str">
        <f>IF(INPUT_OUTPUT!EZ195="","",INPUT_OUTPUT!EZ195)</f>
        <v/>
      </c>
      <c r="N207" s="2504" t="str">
        <f>IF(INPUT_OUTPUT!FA195="","",INPUT_OUTPUT!FA195)</f>
        <v/>
      </c>
      <c r="O207" s="2504" t="str">
        <f>IF(INPUT_OUTPUT!FB195="","",INPUT_OUTPUT!FB195)</f>
        <v/>
      </c>
      <c r="P207" s="2504" t="str">
        <f>IF(INPUT_OUTPUT!FC195="","",INPUT_OUTPUT!FC195)</f>
        <v/>
      </c>
      <c r="Q207" s="2504" t="str">
        <f>IF(INPUT_OUTPUT!FD195="","",INPUT_OUTPUT!FD195)</f>
        <v/>
      </c>
      <c r="R207" s="2504" t="str">
        <f>IF(INPUT_OUTPUT!FE195="","",INPUT_OUTPUT!FE195)</f>
        <v/>
      </c>
      <c r="S207" s="2504" t="str">
        <f>IF(INPUT_OUTPUT!FF195="","",INPUT_OUTPUT!FF195)</f>
        <v/>
      </c>
      <c r="T207" s="2504" t="str">
        <f>IF(INPUT_OUTPUT!FG195="","",INPUT_OUTPUT!FG195)</f>
        <v/>
      </c>
      <c r="U207" s="2504" t="str">
        <f>IF(INPUT_OUTPUT!FH195="","",INPUT_OUTPUT!FH195)</f>
        <v/>
      </c>
      <c r="V207" s="2504" t="str">
        <f>IF(INPUT_OUTPUT!FI195="","",INPUT_OUTPUT!FI195)</f>
        <v/>
      </c>
      <c r="W207" s="2504" t="str">
        <f>IF(INPUT_OUTPUT!FJ195="","",INPUT_OUTPUT!FJ195)</f>
        <v/>
      </c>
      <c r="X207" s="2504" t="str">
        <f>IF(INPUT_OUTPUT!FK195="","",INPUT_OUTPUT!FK195)</f>
        <v/>
      </c>
      <c r="Y207" s="2504" t="str">
        <f>IF(INPUT_OUTPUT!FL195="","",INPUT_OUTPUT!FL195)</f>
        <v/>
      </c>
      <c r="Z207" s="2504" t="str">
        <f>IF(INPUT_OUTPUT!FM195="","",INPUT_OUTPUT!FM195)</f>
        <v/>
      </c>
    </row>
    <row r="208" spans="2:26" s="2503" customFormat="1">
      <c r="B208" s="2505" t="str">
        <f>IF(INPUT_OUTPUT!C196="","",INPUT_OUTPUT!EP196)</f>
        <v/>
      </c>
      <c r="C208" s="2504" t="str">
        <f>IF(INPUT_OUTPUT!EP196="","",INPUT_OUTPUT!EP196)</f>
        <v/>
      </c>
      <c r="D208" s="2504" t="str">
        <f>IF(INPUT_OUTPUT!EQ196="","",INPUT_OUTPUT!EQ196)</f>
        <v/>
      </c>
      <c r="E208" s="2504" t="str">
        <f>IF(INPUT_OUTPUT!ER196="","",INPUT_OUTPUT!ER196)</f>
        <v/>
      </c>
      <c r="F208" s="2504" t="str">
        <f>IF(INPUT_OUTPUT!ES196="","",INPUT_OUTPUT!ES196)</f>
        <v/>
      </c>
      <c r="G208" s="2504" t="str">
        <f>IF(INPUT_OUTPUT!ET196="","",INPUT_OUTPUT!ET196)</f>
        <v/>
      </c>
      <c r="H208" s="2504" t="str">
        <f>IF(INPUT_OUTPUT!EU196="","",INPUT_OUTPUT!EU196)</f>
        <v/>
      </c>
      <c r="I208" s="2504" t="str">
        <f>IF(INPUT_OUTPUT!EV196="","",INPUT_OUTPUT!EV196)</f>
        <v/>
      </c>
      <c r="J208" s="2504" t="str">
        <f>IF(INPUT_OUTPUT!EW196="","",INPUT_OUTPUT!EW196)</f>
        <v/>
      </c>
      <c r="K208" s="2504" t="str">
        <f>IF(INPUT_OUTPUT!EX196="","",INPUT_OUTPUT!EX196)</f>
        <v/>
      </c>
      <c r="L208" s="2504" t="str">
        <f>IF(INPUT_OUTPUT!EY196="","",INPUT_OUTPUT!EY196)</f>
        <v/>
      </c>
      <c r="M208" s="2504" t="str">
        <f>IF(INPUT_OUTPUT!EZ196="","",INPUT_OUTPUT!EZ196)</f>
        <v/>
      </c>
      <c r="N208" s="2504" t="str">
        <f>IF(INPUT_OUTPUT!FA196="","",INPUT_OUTPUT!FA196)</f>
        <v/>
      </c>
      <c r="O208" s="2504" t="str">
        <f>IF(INPUT_OUTPUT!FB196="","",INPUT_OUTPUT!FB196)</f>
        <v/>
      </c>
      <c r="P208" s="2504" t="str">
        <f>IF(INPUT_OUTPUT!FC196="","",INPUT_OUTPUT!FC196)</f>
        <v/>
      </c>
      <c r="Q208" s="2504" t="str">
        <f>IF(INPUT_OUTPUT!FD196="","",INPUT_OUTPUT!FD196)</f>
        <v/>
      </c>
      <c r="R208" s="2504" t="str">
        <f>IF(INPUT_OUTPUT!FE196="","",INPUT_OUTPUT!FE196)</f>
        <v/>
      </c>
      <c r="S208" s="2504" t="str">
        <f>IF(INPUT_OUTPUT!FF196="","",INPUT_OUTPUT!FF196)</f>
        <v/>
      </c>
      <c r="T208" s="2504" t="str">
        <f>IF(INPUT_OUTPUT!FG196="","",INPUT_OUTPUT!FG196)</f>
        <v/>
      </c>
      <c r="U208" s="2504" t="str">
        <f>IF(INPUT_OUTPUT!FH196="","",INPUT_OUTPUT!FH196)</f>
        <v/>
      </c>
      <c r="V208" s="2504" t="str">
        <f>IF(INPUT_OUTPUT!FI196="","",INPUT_OUTPUT!FI196)</f>
        <v/>
      </c>
      <c r="W208" s="2504" t="str">
        <f>IF(INPUT_OUTPUT!FJ196="","",INPUT_OUTPUT!FJ196)</f>
        <v/>
      </c>
      <c r="X208" s="2504" t="str">
        <f>IF(INPUT_OUTPUT!FK196="","",INPUT_OUTPUT!FK196)</f>
        <v/>
      </c>
      <c r="Y208" s="2504" t="str">
        <f>IF(INPUT_OUTPUT!FL196="","",INPUT_OUTPUT!FL196)</f>
        <v/>
      </c>
      <c r="Z208" s="2504" t="str">
        <f>IF(INPUT_OUTPUT!FM196="","",INPUT_OUTPUT!FM196)</f>
        <v/>
      </c>
    </row>
    <row r="209" spans="2:26" s="2503" customFormat="1">
      <c r="B209" s="2505" t="str">
        <f>IF(INPUT_OUTPUT!C197="","",INPUT_OUTPUT!EP197)</f>
        <v/>
      </c>
      <c r="C209" s="2504" t="str">
        <f>IF(INPUT_OUTPUT!EP197="","",INPUT_OUTPUT!EP197)</f>
        <v/>
      </c>
      <c r="D209" s="2504" t="str">
        <f>IF(INPUT_OUTPUT!EQ197="","",INPUT_OUTPUT!EQ197)</f>
        <v/>
      </c>
      <c r="E209" s="2504" t="str">
        <f>IF(INPUT_OUTPUT!ER197="","",INPUT_OUTPUT!ER197)</f>
        <v/>
      </c>
      <c r="F209" s="2504" t="str">
        <f>IF(INPUT_OUTPUT!ES197="","",INPUT_OUTPUT!ES197)</f>
        <v/>
      </c>
      <c r="G209" s="2504" t="str">
        <f>IF(INPUT_OUTPUT!ET197="","",INPUT_OUTPUT!ET197)</f>
        <v/>
      </c>
      <c r="H209" s="2504" t="str">
        <f>IF(INPUT_OUTPUT!EU197="","",INPUT_OUTPUT!EU197)</f>
        <v/>
      </c>
      <c r="I209" s="2504" t="str">
        <f>IF(INPUT_OUTPUT!EV197="","",INPUT_OUTPUT!EV197)</f>
        <v/>
      </c>
      <c r="J209" s="2504" t="str">
        <f>IF(INPUT_OUTPUT!EW197="","",INPUT_OUTPUT!EW197)</f>
        <v/>
      </c>
      <c r="K209" s="2504" t="str">
        <f>IF(INPUT_OUTPUT!EX197="","",INPUT_OUTPUT!EX197)</f>
        <v/>
      </c>
      <c r="L209" s="2504" t="str">
        <f>IF(INPUT_OUTPUT!EY197="","",INPUT_OUTPUT!EY197)</f>
        <v/>
      </c>
      <c r="M209" s="2504" t="str">
        <f>IF(INPUT_OUTPUT!EZ197="","",INPUT_OUTPUT!EZ197)</f>
        <v/>
      </c>
      <c r="N209" s="2504" t="str">
        <f>IF(INPUT_OUTPUT!FA197="","",INPUT_OUTPUT!FA197)</f>
        <v/>
      </c>
      <c r="O209" s="2504" t="str">
        <f>IF(INPUT_OUTPUT!FB197="","",INPUT_OUTPUT!FB197)</f>
        <v/>
      </c>
      <c r="P209" s="2504" t="str">
        <f>IF(INPUT_OUTPUT!FC197="","",INPUT_OUTPUT!FC197)</f>
        <v/>
      </c>
      <c r="Q209" s="2504" t="str">
        <f>IF(INPUT_OUTPUT!FD197="","",INPUT_OUTPUT!FD197)</f>
        <v/>
      </c>
      <c r="R209" s="2504" t="str">
        <f>IF(INPUT_OUTPUT!FE197="","",INPUT_OUTPUT!FE197)</f>
        <v/>
      </c>
      <c r="S209" s="2504" t="str">
        <f>IF(INPUT_OUTPUT!FF197="","",INPUT_OUTPUT!FF197)</f>
        <v/>
      </c>
      <c r="T209" s="2504" t="str">
        <f>IF(INPUT_OUTPUT!FG197="","",INPUT_OUTPUT!FG197)</f>
        <v/>
      </c>
      <c r="U209" s="2504" t="str">
        <f>IF(INPUT_OUTPUT!FH197="","",INPUT_OUTPUT!FH197)</f>
        <v/>
      </c>
      <c r="V209" s="2504" t="str">
        <f>IF(INPUT_OUTPUT!FI197="","",INPUT_OUTPUT!FI197)</f>
        <v/>
      </c>
      <c r="W209" s="2504" t="str">
        <f>IF(INPUT_OUTPUT!FJ197="","",INPUT_OUTPUT!FJ197)</f>
        <v/>
      </c>
      <c r="X209" s="2504" t="str">
        <f>IF(INPUT_OUTPUT!FK197="","",INPUT_OUTPUT!FK197)</f>
        <v/>
      </c>
      <c r="Y209" s="2504" t="str">
        <f>IF(INPUT_OUTPUT!FL197="","",INPUT_OUTPUT!FL197)</f>
        <v/>
      </c>
      <c r="Z209" s="2504" t="str">
        <f>IF(INPUT_OUTPUT!FM197="","",INPUT_OUTPUT!FM197)</f>
        <v/>
      </c>
    </row>
    <row r="210" spans="2:26" s="2503" customFormat="1">
      <c r="B210" s="2505" t="str">
        <f>IF(INPUT_OUTPUT!C198="","",INPUT_OUTPUT!EP198)</f>
        <v/>
      </c>
      <c r="C210" s="2504" t="str">
        <f>IF(INPUT_OUTPUT!EP198="","",INPUT_OUTPUT!EP198)</f>
        <v/>
      </c>
      <c r="D210" s="2504" t="str">
        <f>IF(INPUT_OUTPUT!EQ198="","",INPUT_OUTPUT!EQ198)</f>
        <v/>
      </c>
      <c r="E210" s="2504" t="str">
        <f>IF(INPUT_OUTPUT!ER198="","",INPUT_OUTPUT!ER198)</f>
        <v/>
      </c>
      <c r="F210" s="2504" t="str">
        <f>IF(INPUT_OUTPUT!ES198="","",INPUT_OUTPUT!ES198)</f>
        <v/>
      </c>
      <c r="G210" s="2504" t="str">
        <f>IF(INPUT_OUTPUT!ET198="","",INPUT_OUTPUT!ET198)</f>
        <v/>
      </c>
      <c r="H210" s="2504" t="str">
        <f>IF(INPUT_OUTPUT!EU198="","",INPUT_OUTPUT!EU198)</f>
        <v/>
      </c>
      <c r="I210" s="2504" t="str">
        <f>IF(INPUT_OUTPUT!EV198="","",INPUT_OUTPUT!EV198)</f>
        <v/>
      </c>
      <c r="J210" s="2504" t="str">
        <f>IF(INPUT_OUTPUT!EW198="","",INPUT_OUTPUT!EW198)</f>
        <v/>
      </c>
      <c r="K210" s="2504" t="str">
        <f>IF(INPUT_OUTPUT!EX198="","",INPUT_OUTPUT!EX198)</f>
        <v/>
      </c>
      <c r="L210" s="2504" t="str">
        <f>IF(INPUT_OUTPUT!EY198="","",INPUT_OUTPUT!EY198)</f>
        <v/>
      </c>
      <c r="M210" s="2504" t="str">
        <f>IF(INPUT_OUTPUT!EZ198="","",INPUT_OUTPUT!EZ198)</f>
        <v/>
      </c>
      <c r="N210" s="2504" t="str">
        <f>IF(INPUT_OUTPUT!FA198="","",INPUT_OUTPUT!FA198)</f>
        <v/>
      </c>
      <c r="O210" s="2504" t="str">
        <f>IF(INPUT_OUTPUT!FB198="","",INPUT_OUTPUT!FB198)</f>
        <v/>
      </c>
      <c r="P210" s="2504" t="str">
        <f>IF(INPUT_OUTPUT!FC198="","",INPUT_OUTPUT!FC198)</f>
        <v/>
      </c>
      <c r="Q210" s="2504" t="str">
        <f>IF(INPUT_OUTPUT!FD198="","",INPUT_OUTPUT!FD198)</f>
        <v/>
      </c>
      <c r="R210" s="2504" t="str">
        <f>IF(INPUT_OUTPUT!FE198="","",INPUT_OUTPUT!FE198)</f>
        <v/>
      </c>
      <c r="S210" s="2504" t="str">
        <f>IF(INPUT_OUTPUT!FF198="","",INPUT_OUTPUT!FF198)</f>
        <v/>
      </c>
      <c r="T210" s="2504" t="str">
        <f>IF(INPUT_OUTPUT!FG198="","",INPUT_OUTPUT!FG198)</f>
        <v/>
      </c>
      <c r="U210" s="2504" t="str">
        <f>IF(INPUT_OUTPUT!FH198="","",INPUT_OUTPUT!FH198)</f>
        <v/>
      </c>
      <c r="V210" s="2504" t="str">
        <f>IF(INPUT_OUTPUT!FI198="","",INPUT_OUTPUT!FI198)</f>
        <v/>
      </c>
      <c r="W210" s="2504" t="str">
        <f>IF(INPUT_OUTPUT!FJ198="","",INPUT_OUTPUT!FJ198)</f>
        <v/>
      </c>
      <c r="X210" s="2504" t="str">
        <f>IF(INPUT_OUTPUT!FK198="","",INPUT_OUTPUT!FK198)</f>
        <v/>
      </c>
      <c r="Y210" s="2504" t="str">
        <f>IF(INPUT_OUTPUT!FL198="","",INPUT_OUTPUT!FL198)</f>
        <v/>
      </c>
      <c r="Z210" s="2504" t="str">
        <f>IF(INPUT_OUTPUT!FM198="","",INPUT_OUTPUT!FM198)</f>
        <v/>
      </c>
    </row>
    <row r="211" spans="2:26" s="2503" customFormat="1">
      <c r="B211" s="2505" t="str">
        <f>IF(INPUT_OUTPUT!C199="","",INPUT_OUTPUT!EP199)</f>
        <v/>
      </c>
      <c r="C211" s="2504" t="str">
        <f>IF(INPUT_OUTPUT!EP199="","",INPUT_OUTPUT!EP199)</f>
        <v/>
      </c>
      <c r="D211" s="2504" t="str">
        <f>IF(INPUT_OUTPUT!EQ199="","",INPUT_OUTPUT!EQ199)</f>
        <v/>
      </c>
      <c r="E211" s="2504" t="str">
        <f>IF(INPUT_OUTPUT!ER199="","",INPUT_OUTPUT!ER199)</f>
        <v/>
      </c>
      <c r="F211" s="2504" t="str">
        <f>IF(INPUT_OUTPUT!ES199="","",INPUT_OUTPUT!ES199)</f>
        <v/>
      </c>
      <c r="G211" s="2504" t="str">
        <f>IF(INPUT_OUTPUT!ET199="","",INPUT_OUTPUT!ET199)</f>
        <v/>
      </c>
      <c r="H211" s="2504" t="str">
        <f>IF(INPUT_OUTPUT!EU199="","",INPUT_OUTPUT!EU199)</f>
        <v/>
      </c>
      <c r="I211" s="2504" t="str">
        <f>IF(INPUT_OUTPUT!EV199="","",INPUT_OUTPUT!EV199)</f>
        <v/>
      </c>
      <c r="J211" s="2504" t="str">
        <f>IF(INPUT_OUTPUT!EW199="","",INPUT_OUTPUT!EW199)</f>
        <v/>
      </c>
      <c r="K211" s="2504" t="str">
        <f>IF(INPUT_OUTPUT!EX199="","",INPUT_OUTPUT!EX199)</f>
        <v/>
      </c>
      <c r="L211" s="2504" t="str">
        <f>IF(INPUT_OUTPUT!EY199="","",INPUT_OUTPUT!EY199)</f>
        <v/>
      </c>
      <c r="M211" s="2504" t="str">
        <f>IF(INPUT_OUTPUT!EZ199="","",INPUT_OUTPUT!EZ199)</f>
        <v/>
      </c>
      <c r="N211" s="2504" t="str">
        <f>IF(INPUT_OUTPUT!FA199="","",INPUT_OUTPUT!FA199)</f>
        <v/>
      </c>
      <c r="O211" s="2504" t="str">
        <f>IF(INPUT_OUTPUT!FB199="","",INPUT_OUTPUT!FB199)</f>
        <v/>
      </c>
      <c r="P211" s="2504" t="str">
        <f>IF(INPUT_OUTPUT!FC199="","",INPUT_OUTPUT!FC199)</f>
        <v/>
      </c>
      <c r="Q211" s="2504" t="str">
        <f>IF(INPUT_OUTPUT!FD199="","",INPUT_OUTPUT!FD199)</f>
        <v/>
      </c>
      <c r="R211" s="2504" t="str">
        <f>IF(INPUT_OUTPUT!FE199="","",INPUT_OUTPUT!FE199)</f>
        <v/>
      </c>
      <c r="S211" s="2504" t="str">
        <f>IF(INPUT_OUTPUT!FF199="","",INPUT_OUTPUT!FF199)</f>
        <v/>
      </c>
      <c r="T211" s="2504" t="str">
        <f>IF(INPUT_OUTPUT!FG199="","",INPUT_OUTPUT!FG199)</f>
        <v/>
      </c>
      <c r="U211" s="2504" t="str">
        <f>IF(INPUT_OUTPUT!FH199="","",INPUT_OUTPUT!FH199)</f>
        <v/>
      </c>
      <c r="V211" s="2504" t="str">
        <f>IF(INPUT_OUTPUT!FI199="","",INPUT_OUTPUT!FI199)</f>
        <v/>
      </c>
      <c r="W211" s="2504" t="str">
        <f>IF(INPUT_OUTPUT!FJ199="","",INPUT_OUTPUT!FJ199)</f>
        <v/>
      </c>
      <c r="X211" s="2504" t="str">
        <f>IF(INPUT_OUTPUT!FK199="","",INPUT_OUTPUT!FK199)</f>
        <v/>
      </c>
      <c r="Y211" s="2504" t="str">
        <f>IF(INPUT_OUTPUT!FL199="","",INPUT_OUTPUT!FL199)</f>
        <v/>
      </c>
      <c r="Z211" s="2504" t="str">
        <f>IF(INPUT_OUTPUT!FM199="","",INPUT_OUTPUT!FM199)</f>
        <v/>
      </c>
    </row>
    <row r="212" spans="2:26" s="2503" customFormat="1">
      <c r="B212" s="2505" t="str">
        <f>IF(INPUT_OUTPUT!C200="","",INPUT_OUTPUT!EP200)</f>
        <v/>
      </c>
      <c r="C212" s="2504" t="str">
        <f>IF(INPUT_OUTPUT!EP200="","",INPUT_OUTPUT!EP200)</f>
        <v/>
      </c>
      <c r="D212" s="2504" t="str">
        <f>IF(INPUT_OUTPUT!EQ200="","",INPUT_OUTPUT!EQ200)</f>
        <v/>
      </c>
      <c r="E212" s="2504" t="str">
        <f>IF(INPUT_OUTPUT!ER200="","",INPUT_OUTPUT!ER200)</f>
        <v/>
      </c>
      <c r="F212" s="2504" t="str">
        <f>IF(INPUT_OUTPUT!ES200="","",INPUT_OUTPUT!ES200)</f>
        <v/>
      </c>
      <c r="G212" s="2504" t="str">
        <f>IF(INPUT_OUTPUT!ET200="","",INPUT_OUTPUT!ET200)</f>
        <v/>
      </c>
      <c r="H212" s="2504" t="str">
        <f>IF(INPUT_OUTPUT!EU200="","",INPUT_OUTPUT!EU200)</f>
        <v/>
      </c>
      <c r="I212" s="2504" t="str">
        <f>IF(INPUT_OUTPUT!EV200="","",INPUT_OUTPUT!EV200)</f>
        <v/>
      </c>
      <c r="J212" s="2504" t="str">
        <f>IF(INPUT_OUTPUT!EW200="","",INPUT_OUTPUT!EW200)</f>
        <v/>
      </c>
      <c r="K212" s="2504" t="str">
        <f>IF(INPUT_OUTPUT!EX200="","",INPUT_OUTPUT!EX200)</f>
        <v/>
      </c>
      <c r="L212" s="2504" t="str">
        <f>IF(INPUT_OUTPUT!EY200="","",INPUT_OUTPUT!EY200)</f>
        <v/>
      </c>
      <c r="M212" s="2504" t="str">
        <f>IF(INPUT_OUTPUT!EZ200="","",INPUT_OUTPUT!EZ200)</f>
        <v/>
      </c>
      <c r="N212" s="2504" t="str">
        <f>IF(INPUT_OUTPUT!FA200="","",INPUT_OUTPUT!FA200)</f>
        <v/>
      </c>
      <c r="O212" s="2504" t="str">
        <f>IF(INPUT_OUTPUT!FB200="","",INPUT_OUTPUT!FB200)</f>
        <v/>
      </c>
      <c r="P212" s="2504" t="str">
        <f>IF(INPUT_OUTPUT!FC200="","",INPUT_OUTPUT!FC200)</f>
        <v/>
      </c>
      <c r="Q212" s="2504" t="str">
        <f>IF(INPUT_OUTPUT!FD200="","",INPUT_OUTPUT!FD200)</f>
        <v/>
      </c>
      <c r="R212" s="2504" t="str">
        <f>IF(INPUT_OUTPUT!FE200="","",INPUT_OUTPUT!FE200)</f>
        <v/>
      </c>
      <c r="S212" s="2504" t="str">
        <f>IF(INPUT_OUTPUT!FF200="","",INPUT_OUTPUT!FF200)</f>
        <v/>
      </c>
      <c r="T212" s="2504" t="str">
        <f>IF(INPUT_OUTPUT!FG200="","",INPUT_OUTPUT!FG200)</f>
        <v/>
      </c>
      <c r="U212" s="2504" t="str">
        <f>IF(INPUT_OUTPUT!FH200="","",INPUT_OUTPUT!FH200)</f>
        <v/>
      </c>
      <c r="V212" s="2504" t="str">
        <f>IF(INPUT_OUTPUT!FI200="","",INPUT_OUTPUT!FI200)</f>
        <v/>
      </c>
      <c r="W212" s="2504" t="str">
        <f>IF(INPUT_OUTPUT!FJ200="","",INPUT_OUTPUT!FJ200)</f>
        <v/>
      </c>
      <c r="X212" s="2504" t="str">
        <f>IF(INPUT_OUTPUT!FK200="","",INPUT_OUTPUT!FK200)</f>
        <v/>
      </c>
      <c r="Y212" s="2504" t="str">
        <f>IF(INPUT_OUTPUT!FL200="","",INPUT_OUTPUT!FL200)</f>
        <v/>
      </c>
      <c r="Z212" s="2504" t="str">
        <f>IF(INPUT_OUTPUT!FM200="","",INPUT_OUTPUT!FM200)</f>
        <v/>
      </c>
    </row>
    <row r="213" spans="2:26" s="2503" customFormat="1">
      <c r="B213" s="2505" t="str">
        <f>IF(INPUT_OUTPUT!C201="","",INPUT_OUTPUT!EP201)</f>
        <v/>
      </c>
      <c r="C213" s="2504" t="str">
        <f>IF(INPUT_OUTPUT!EP201="","",INPUT_OUTPUT!EP201)</f>
        <v/>
      </c>
      <c r="D213" s="2504" t="str">
        <f>IF(INPUT_OUTPUT!EQ201="","",INPUT_OUTPUT!EQ201)</f>
        <v/>
      </c>
      <c r="E213" s="2504" t="str">
        <f>IF(INPUT_OUTPUT!ER201="","",INPUT_OUTPUT!ER201)</f>
        <v/>
      </c>
      <c r="F213" s="2504" t="str">
        <f>IF(INPUT_OUTPUT!ES201="","",INPUT_OUTPUT!ES201)</f>
        <v/>
      </c>
      <c r="G213" s="2504" t="str">
        <f>IF(INPUT_OUTPUT!ET201="","",INPUT_OUTPUT!ET201)</f>
        <v/>
      </c>
      <c r="H213" s="2504" t="str">
        <f>IF(INPUT_OUTPUT!EU201="","",INPUT_OUTPUT!EU201)</f>
        <v/>
      </c>
      <c r="I213" s="2504" t="str">
        <f>IF(INPUT_OUTPUT!EV201="","",INPUT_OUTPUT!EV201)</f>
        <v/>
      </c>
      <c r="J213" s="2504" t="str">
        <f>IF(INPUT_OUTPUT!EW201="","",INPUT_OUTPUT!EW201)</f>
        <v/>
      </c>
      <c r="K213" s="2504" t="str">
        <f>IF(INPUT_OUTPUT!EX201="","",INPUT_OUTPUT!EX201)</f>
        <v/>
      </c>
      <c r="L213" s="2504" t="str">
        <f>IF(INPUT_OUTPUT!EY201="","",INPUT_OUTPUT!EY201)</f>
        <v/>
      </c>
      <c r="M213" s="2504" t="str">
        <f>IF(INPUT_OUTPUT!EZ201="","",INPUT_OUTPUT!EZ201)</f>
        <v/>
      </c>
      <c r="N213" s="2504" t="str">
        <f>IF(INPUT_OUTPUT!FA201="","",INPUT_OUTPUT!FA201)</f>
        <v/>
      </c>
      <c r="O213" s="2504" t="str">
        <f>IF(INPUT_OUTPUT!FB201="","",INPUT_OUTPUT!FB201)</f>
        <v/>
      </c>
      <c r="P213" s="2504" t="str">
        <f>IF(INPUT_OUTPUT!FC201="","",INPUT_OUTPUT!FC201)</f>
        <v/>
      </c>
      <c r="Q213" s="2504" t="str">
        <f>IF(INPUT_OUTPUT!FD201="","",INPUT_OUTPUT!FD201)</f>
        <v/>
      </c>
      <c r="R213" s="2504" t="str">
        <f>IF(INPUT_OUTPUT!FE201="","",INPUT_OUTPUT!FE201)</f>
        <v/>
      </c>
      <c r="S213" s="2504" t="str">
        <f>IF(INPUT_OUTPUT!FF201="","",INPUT_OUTPUT!FF201)</f>
        <v/>
      </c>
      <c r="T213" s="2504" t="str">
        <f>IF(INPUT_OUTPUT!FG201="","",INPUT_OUTPUT!FG201)</f>
        <v/>
      </c>
      <c r="U213" s="2504" t="str">
        <f>IF(INPUT_OUTPUT!FH201="","",INPUT_OUTPUT!FH201)</f>
        <v/>
      </c>
      <c r="V213" s="2504" t="str">
        <f>IF(INPUT_OUTPUT!FI201="","",INPUT_OUTPUT!FI201)</f>
        <v/>
      </c>
      <c r="W213" s="2504" t="str">
        <f>IF(INPUT_OUTPUT!FJ201="","",INPUT_OUTPUT!FJ201)</f>
        <v/>
      </c>
      <c r="X213" s="2504" t="str">
        <f>IF(INPUT_OUTPUT!FK201="","",INPUT_OUTPUT!FK201)</f>
        <v/>
      </c>
      <c r="Y213" s="2504" t="str">
        <f>IF(INPUT_OUTPUT!FL201="","",INPUT_OUTPUT!FL201)</f>
        <v/>
      </c>
      <c r="Z213" s="2504" t="str">
        <f>IF(INPUT_OUTPUT!FM201="","",INPUT_OUTPUT!FM201)</f>
        <v/>
      </c>
    </row>
    <row r="214" spans="2:26" s="2503" customFormat="1">
      <c r="B214" s="2505" t="str">
        <f>IF(INPUT_OUTPUT!C202="","",INPUT_OUTPUT!EP202)</f>
        <v/>
      </c>
      <c r="C214" s="2504" t="str">
        <f>IF(INPUT_OUTPUT!EP202="","",INPUT_OUTPUT!EP202)</f>
        <v/>
      </c>
      <c r="D214" s="2504" t="str">
        <f>IF(INPUT_OUTPUT!EQ202="","",INPUT_OUTPUT!EQ202)</f>
        <v/>
      </c>
      <c r="E214" s="2504" t="str">
        <f>IF(INPUT_OUTPUT!ER202="","",INPUT_OUTPUT!ER202)</f>
        <v/>
      </c>
      <c r="F214" s="2504" t="str">
        <f>IF(INPUT_OUTPUT!ES202="","",INPUT_OUTPUT!ES202)</f>
        <v/>
      </c>
      <c r="G214" s="2504" t="str">
        <f>IF(INPUT_OUTPUT!ET202="","",INPUT_OUTPUT!ET202)</f>
        <v/>
      </c>
      <c r="H214" s="2504" t="str">
        <f>IF(INPUT_OUTPUT!EU202="","",INPUT_OUTPUT!EU202)</f>
        <v/>
      </c>
      <c r="I214" s="2504" t="str">
        <f>IF(INPUT_OUTPUT!EV202="","",INPUT_OUTPUT!EV202)</f>
        <v/>
      </c>
      <c r="J214" s="2504" t="str">
        <f>IF(INPUT_OUTPUT!EW202="","",INPUT_OUTPUT!EW202)</f>
        <v/>
      </c>
      <c r="K214" s="2504" t="str">
        <f>IF(INPUT_OUTPUT!EX202="","",INPUT_OUTPUT!EX202)</f>
        <v/>
      </c>
      <c r="L214" s="2504" t="str">
        <f>IF(INPUT_OUTPUT!EY202="","",INPUT_OUTPUT!EY202)</f>
        <v/>
      </c>
      <c r="M214" s="2504" t="str">
        <f>IF(INPUT_OUTPUT!EZ202="","",INPUT_OUTPUT!EZ202)</f>
        <v/>
      </c>
      <c r="N214" s="2504" t="str">
        <f>IF(INPUT_OUTPUT!FA202="","",INPUT_OUTPUT!FA202)</f>
        <v/>
      </c>
      <c r="O214" s="2504" t="str">
        <f>IF(INPUT_OUTPUT!FB202="","",INPUT_OUTPUT!FB202)</f>
        <v/>
      </c>
      <c r="P214" s="2504" t="str">
        <f>IF(INPUT_OUTPUT!FC202="","",INPUT_OUTPUT!FC202)</f>
        <v/>
      </c>
      <c r="Q214" s="2504" t="str">
        <f>IF(INPUT_OUTPUT!FD202="","",INPUT_OUTPUT!FD202)</f>
        <v/>
      </c>
      <c r="R214" s="2504" t="str">
        <f>IF(INPUT_OUTPUT!FE202="","",INPUT_OUTPUT!FE202)</f>
        <v/>
      </c>
      <c r="S214" s="2504" t="str">
        <f>IF(INPUT_OUTPUT!FF202="","",INPUT_OUTPUT!FF202)</f>
        <v/>
      </c>
      <c r="T214" s="2504" t="str">
        <f>IF(INPUT_OUTPUT!FG202="","",INPUT_OUTPUT!FG202)</f>
        <v/>
      </c>
      <c r="U214" s="2504" t="str">
        <f>IF(INPUT_OUTPUT!FH202="","",INPUT_OUTPUT!FH202)</f>
        <v/>
      </c>
      <c r="V214" s="2504" t="str">
        <f>IF(INPUT_OUTPUT!FI202="","",INPUT_OUTPUT!FI202)</f>
        <v/>
      </c>
      <c r="W214" s="2504" t="str">
        <f>IF(INPUT_OUTPUT!FJ202="","",INPUT_OUTPUT!FJ202)</f>
        <v/>
      </c>
      <c r="X214" s="2504" t="str">
        <f>IF(INPUT_OUTPUT!FK202="","",INPUT_OUTPUT!FK202)</f>
        <v/>
      </c>
      <c r="Y214" s="2504" t="str">
        <f>IF(INPUT_OUTPUT!FL202="","",INPUT_OUTPUT!FL202)</f>
        <v/>
      </c>
      <c r="Z214" s="2504" t="str">
        <f>IF(INPUT_OUTPUT!FM202="","",INPUT_OUTPUT!FM202)</f>
        <v/>
      </c>
    </row>
    <row r="215" spans="2:26" s="2503" customFormat="1">
      <c r="B215" s="2505" t="str">
        <f>IF(INPUT_OUTPUT!C203="","",INPUT_OUTPUT!EP203)</f>
        <v/>
      </c>
      <c r="C215" s="2504" t="str">
        <f>IF(INPUT_OUTPUT!EP203="","",INPUT_OUTPUT!EP203)</f>
        <v/>
      </c>
      <c r="D215" s="2504" t="str">
        <f>IF(INPUT_OUTPUT!EQ203="","",INPUT_OUTPUT!EQ203)</f>
        <v/>
      </c>
      <c r="E215" s="2504" t="str">
        <f>IF(INPUT_OUTPUT!ER203="","",INPUT_OUTPUT!ER203)</f>
        <v/>
      </c>
      <c r="F215" s="2504" t="str">
        <f>IF(INPUT_OUTPUT!ES203="","",INPUT_OUTPUT!ES203)</f>
        <v/>
      </c>
      <c r="G215" s="2504" t="str">
        <f>IF(INPUT_OUTPUT!ET203="","",INPUT_OUTPUT!ET203)</f>
        <v/>
      </c>
      <c r="H215" s="2504" t="str">
        <f>IF(INPUT_OUTPUT!EU203="","",INPUT_OUTPUT!EU203)</f>
        <v/>
      </c>
      <c r="I215" s="2504" t="str">
        <f>IF(INPUT_OUTPUT!EV203="","",INPUT_OUTPUT!EV203)</f>
        <v/>
      </c>
      <c r="J215" s="2504" t="str">
        <f>IF(INPUT_OUTPUT!EW203="","",INPUT_OUTPUT!EW203)</f>
        <v/>
      </c>
      <c r="K215" s="2504" t="str">
        <f>IF(INPUT_OUTPUT!EX203="","",INPUT_OUTPUT!EX203)</f>
        <v/>
      </c>
      <c r="L215" s="2504" t="str">
        <f>IF(INPUT_OUTPUT!EY203="","",INPUT_OUTPUT!EY203)</f>
        <v/>
      </c>
      <c r="M215" s="2504" t="str">
        <f>IF(INPUT_OUTPUT!EZ203="","",INPUT_OUTPUT!EZ203)</f>
        <v/>
      </c>
      <c r="N215" s="2504" t="str">
        <f>IF(INPUT_OUTPUT!FA203="","",INPUT_OUTPUT!FA203)</f>
        <v/>
      </c>
      <c r="O215" s="2504" t="str">
        <f>IF(INPUT_OUTPUT!FB203="","",INPUT_OUTPUT!FB203)</f>
        <v/>
      </c>
      <c r="P215" s="2504" t="str">
        <f>IF(INPUT_OUTPUT!FC203="","",INPUT_OUTPUT!FC203)</f>
        <v/>
      </c>
      <c r="Q215" s="2504" t="str">
        <f>IF(INPUT_OUTPUT!FD203="","",INPUT_OUTPUT!FD203)</f>
        <v/>
      </c>
      <c r="R215" s="2504" t="str">
        <f>IF(INPUT_OUTPUT!FE203="","",INPUT_OUTPUT!FE203)</f>
        <v/>
      </c>
      <c r="S215" s="2504" t="str">
        <f>IF(INPUT_OUTPUT!FF203="","",INPUT_OUTPUT!FF203)</f>
        <v/>
      </c>
      <c r="T215" s="2504" t="str">
        <f>IF(INPUT_OUTPUT!FG203="","",INPUT_OUTPUT!FG203)</f>
        <v/>
      </c>
      <c r="U215" s="2504" t="str">
        <f>IF(INPUT_OUTPUT!FH203="","",INPUT_OUTPUT!FH203)</f>
        <v/>
      </c>
      <c r="V215" s="2504" t="str">
        <f>IF(INPUT_OUTPUT!FI203="","",INPUT_OUTPUT!FI203)</f>
        <v/>
      </c>
      <c r="W215" s="2504" t="str">
        <f>IF(INPUT_OUTPUT!FJ203="","",INPUT_OUTPUT!FJ203)</f>
        <v/>
      </c>
      <c r="X215" s="2504" t="str">
        <f>IF(INPUT_OUTPUT!FK203="","",INPUT_OUTPUT!FK203)</f>
        <v/>
      </c>
      <c r="Y215" s="2504" t="str">
        <f>IF(INPUT_OUTPUT!FL203="","",INPUT_OUTPUT!FL203)</f>
        <v/>
      </c>
      <c r="Z215" s="2504" t="str">
        <f>IF(INPUT_OUTPUT!FM203="","",INPUT_OUTPUT!FM203)</f>
        <v/>
      </c>
    </row>
    <row r="216" spans="2:26" s="2503" customFormat="1">
      <c r="B216" s="2505" t="str">
        <f>IF(INPUT_OUTPUT!C204="","",INPUT_OUTPUT!EP204)</f>
        <v/>
      </c>
      <c r="C216" s="2504" t="str">
        <f>IF(INPUT_OUTPUT!EP204="","",INPUT_OUTPUT!EP204)</f>
        <v/>
      </c>
      <c r="D216" s="2504" t="str">
        <f>IF(INPUT_OUTPUT!EQ204="","",INPUT_OUTPUT!EQ204)</f>
        <v/>
      </c>
      <c r="E216" s="2504" t="str">
        <f>IF(INPUT_OUTPUT!ER204="","",INPUT_OUTPUT!ER204)</f>
        <v/>
      </c>
      <c r="F216" s="2504" t="str">
        <f>IF(INPUT_OUTPUT!ES204="","",INPUT_OUTPUT!ES204)</f>
        <v/>
      </c>
      <c r="G216" s="2504" t="str">
        <f>IF(INPUT_OUTPUT!ET204="","",INPUT_OUTPUT!ET204)</f>
        <v/>
      </c>
      <c r="H216" s="2504" t="str">
        <f>IF(INPUT_OUTPUT!EU204="","",INPUT_OUTPUT!EU204)</f>
        <v/>
      </c>
      <c r="I216" s="2504" t="str">
        <f>IF(INPUT_OUTPUT!EV204="","",INPUT_OUTPUT!EV204)</f>
        <v/>
      </c>
      <c r="J216" s="2504" t="str">
        <f>IF(INPUT_OUTPUT!EW204="","",INPUT_OUTPUT!EW204)</f>
        <v/>
      </c>
      <c r="K216" s="2504" t="str">
        <f>IF(INPUT_OUTPUT!EX204="","",INPUT_OUTPUT!EX204)</f>
        <v/>
      </c>
      <c r="L216" s="2504" t="str">
        <f>IF(INPUT_OUTPUT!EY204="","",INPUT_OUTPUT!EY204)</f>
        <v/>
      </c>
      <c r="M216" s="2504" t="str">
        <f>IF(INPUT_OUTPUT!EZ204="","",INPUT_OUTPUT!EZ204)</f>
        <v/>
      </c>
      <c r="N216" s="2504" t="str">
        <f>IF(INPUT_OUTPUT!FA204="","",INPUT_OUTPUT!FA204)</f>
        <v/>
      </c>
      <c r="O216" s="2504" t="str">
        <f>IF(INPUT_OUTPUT!FB204="","",INPUT_OUTPUT!FB204)</f>
        <v/>
      </c>
      <c r="P216" s="2504" t="str">
        <f>IF(INPUT_OUTPUT!FC204="","",INPUT_OUTPUT!FC204)</f>
        <v/>
      </c>
      <c r="Q216" s="2504" t="str">
        <f>IF(INPUT_OUTPUT!FD204="","",INPUT_OUTPUT!FD204)</f>
        <v/>
      </c>
      <c r="R216" s="2504" t="str">
        <f>IF(INPUT_OUTPUT!FE204="","",INPUT_OUTPUT!FE204)</f>
        <v/>
      </c>
      <c r="S216" s="2504" t="str">
        <f>IF(INPUT_OUTPUT!FF204="","",INPUT_OUTPUT!FF204)</f>
        <v/>
      </c>
      <c r="T216" s="2504" t="str">
        <f>IF(INPUT_OUTPUT!FG204="","",INPUT_OUTPUT!FG204)</f>
        <v/>
      </c>
      <c r="U216" s="2504" t="str">
        <f>IF(INPUT_OUTPUT!FH204="","",INPUT_OUTPUT!FH204)</f>
        <v/>
      </c>
      <c r="V216" s="2504" t="str">
        <f>IF(INPUT_OUTPUT!FI204="","",INPUT_OUTPUT!FI204)</f>
        <v/>
      </c>
      <c r="W216" s="2504" t="str">
        <f>IF(INPUT_OUTPUT!FJ204="","",INPUT_OUTPUT!FJ204)</f>
        <v/>
      </c>
      <c r="X216" s="2504" t="str">
        <f>IF(INPUT_OUTPUT!FK204="","",INPUT_OUTPUT!FK204)</f>
        <v/>
      </c>
      <c r="Y216" s="2504" t="str">
        <f>IF(INPUT_OUTPUT!FL204="","",INPUT_OUTPUT!FL204)</f>
        <v/>
      </c>
      <c r="Z216" s="2504" t="str">
        <f>IF(INPUT_OUTPUT!FM204="","",INPUT_OUTPUT!FM204)</f>
        <v/>
      </c>
    </row>
    <row r="217" spans="2:26" s="2503" customFormat="1">
      <c r="B217" s="2505" t="str">
        <f>IF(INPUT_OUTPUT!C205="","",INPUT_OUTPUT!EP205)</f>
        <v/>
      </c>
      <c r="C217" s="2504" t="str">
        <f>IF(INPUT_OUTPUT!EP205="","",INPUT_OUTPUT!EP205)</f>
        <v/>
      </c>
      <c r="D217" s="2504" t="str">
        <f>IF(INPUT_OUTPUT!EQ205="","",INPUT_OUTPUT!EQ205)</f>
        <v/>
      </c>
      <c r="E217" s="2504" t="str">
        <f>IF(INPUT_OUTPUT!ER205="","",INPUT_OUTPUT!ER205)</f>
        <v/>
      </c>
      <c r="F217" s="2504" t="str">
        <f>IF(INPUT_OUTPUT!ES205="","",INPUT_OUTPUT!ES205)</f>
        <v/>
      </c>
      <c r="G217" s="2504" t="str">
        <f>IF(INPUT_OUTPUT!ET205="","",INPUT_OUTPUT!ET205)</f>
        <v/>
      </c>
      <c r="H217" s="2504" t="str">
        <f>IF(INPUT_OUTPUT!EU205="","",INPUT_OUTPUT!EU205)</f>
        <v/>
      </c>
      <c r="I217" s="2504" t="str">
        <f>IF(INPUT_OUTPUT!EV205="","",INPUT_OUTPUT!EV205)</f>
        <v/>
      </c>
      <c r="J217" s="2504" t="str">
        <f>IF(INPUT_OUTPUT!EW205="","",INPUT_OUTPUT!EW205)</f>
        <v/>
      </c>
      <c r="K217" s="2504" t="str">
        <f>IF(INPUT_OUTPUT!EX205="","",INPUT_OUTPUT!EX205)</f>
        <v/>
      </c>
      <c r="L217" s="2504" t="str">
        <f>IF(INPUT_OUTPUT!EY205="","",INPUT_OUTPUT!EY205)</f>
        <v/>
      </c>
      <c r="M217" s="2504" t="str">
        <f>IF(INPUT_OUTPUT!EZ205="","",INPUT_OUTPUT!EZ205)</f>
        <v/>
      </c>
      <c r="N217" s="2504" t="str">
        <f>IF(INPUT_OUTPUT!FA205="","",INPUT_OUTPUT!FA205)</f>
        <v/>
      </c>
      <c r="O217" s="2504" t="str">
        <f>IF(INPUT_OUTPUT!FB205="","",INPUT_OUTPUT!FB205)</f>
        <v/>
      </c>
      <c r="P217" s="2504" t="str">
        <f>IF(INPUT_OUTPUT!FC205="","",INPUT_OUTPUT!FC205)</f>
        <v/>
      </c>
      <c r="Q217" s="2504" t="str">
        <f>IF(INPUT_OUTPUT!FD205="","",INPUT_OUTPUT!FD205)</f>
        <v/>
      </c>
      <c r="R217" s="2504" t="str">
        <f>IF(INPUT_OUTPUT!FE205="","",INPUT_OUTPUT!FE205)</f>
        <v/>
      </c>
      <c r="S217" s="2504" t="str">
        <f>IF(INPUT_OUTPUT!FF205="","",INPUT_OUTPUT!FF205)</f>
        <v/>
      </c>
      <c r="T217" s="2504" t="str">
        <f>IF(INPUT_OUTPUT!FG205="","",INPUT_OUTPUT!FG205)</f>
        <v/>
      </c>
      <c r="U217" s="2504" t="str">
        <f>IF(INPUT_OUTPUT!FH205="","",INPUT_OUTPUT!FH205)</f>
        <v/>
      </c>
      <c r="V217" s="2504" t="str">
        <f>IF(INPUT_OUTPUT!FI205="","",INPUT_OUTPUT!FI205)</f>
        <v/>
      </c>
      <c r="W217" s="2504" t="str">
        <f>IF(INPUT_OUTPUT!FJ205="","",INPUT_OUTPUT!FJ205)</f>
        <v/>
      </c>
      <c r="X217" s="2504" t="str">
        <f>IF(INPUT_OUTPUT!FK205="","",INPUT_OUTPUT!FK205)</f>
        <v/>
      </c>
      <c r="Y217" s="2504" t="str">
        <f>IF(INPUT_OUTPUT!FL205="","",INPUT_OUTPUT!FL205)</f>
        <v/>
      </c>
      <c r="Z217" s="2504" t="str">
        <f>IF(INPUT_OUTPUT!FM205="","",INPUT_OUTPUT!FM205)</f>
        <v/>
      </c>
    </row>
    <row r="218" spans="2:26" s="2503" customFormat="1">
      <c r="B218" s="2505" t="str">
        <f>IF(INPUT_OUTPUT!C206="","",INPUT_OUTPUT!EP206)</f>
        <v/>
      </c>
      <c r="C218" s="2504" t="str">
        <f>IF(INPUT_OUTPUT!EP206="","",INPUT_OUTPUT!EP206)</f>
        <v/>
      </c>
      <c r="D218" s="2504" t="str">
        <f>IF(INPUT_OUTPUT!EQ206="","",INPUT_OUTPUT!EQ206)</f>
        <v/>
      </c>
      <c r="E218" s="2504" t="str">
        <f>IF(INPUT_OUTPUT!ER206="","",INPUT_OUTPUT!ER206)</f>
        <v/>
      </c>
      <c r="F218" s="2504" t="str">
        <f>IF(INPUT_OUTPUT!ES206="","",INPUT_OUTPUT!ES206)</f>
        <v/>
      </c>
      <c r="G218" s="2504" t="str">
        <f>IF(INPUT_OUTPUT!ET206="","",INPUT_OUTPUT!ET206)</f>
        <v/>
      </c>
      <c r="H218" s="2504" t="str">
        <f>IF(INPUT_OUTPUT!EU206="","",INPUT_OUTPUT!EU206)</f>
        <v/>
      </c>
      <c r="I218" s="2504" t="str">
        <f>IF(INPUT_OUTPUT!EV206="","",INPUT_OUTPUT!EV206)</f>
        <v/>
      </c>
      <c r="J218" s="2504" t="str">
        <f>IF(INPUT_OUTPUT!EW206="","",INPUT_OUTPUT!EW206)</f>
        <v/>
      </c>
      <c r="K218" s="2504" t="str">
        <f>IF(INPUT_OUTPUT!EX206="","",INPUT_OUTPUT!EX206)</f>
        <v/>
      </c>
      <c r="L218" s="2504" t="str">
        <f>IF(INPUT_OUTPUT!EY206="","",INPUT_OUTPUT!EY206)</f>
        <v/>
      </c>
      <c r="M218" s="2504" t="str">
        <f>IF(INPUT_OUTPUT!EZ206="","",INPUT_OUTPUT!EZ206)</f>
        <v/>
      </c>
      <c r="N218" s="2504" t="str">
        <f>IF(INPUT_OUTPUT!FA206="","",INPUT_OUTPUT!FA206)</f>
        <v/>
      </c>
      <c r="O218" s="2504" t="str">
        <f>IF(INPUT_OUTPUT!FB206="","",INPUT_OUTPUT!FB206)</f>
        <v/>
      </c>
      <c r="P218" s="2504" t="str">
        <f>IF(INPUT_OUTPUT!FC206="","",INPUT_OUTPUT!FC206)</f>
        <v/>
      </c>
      <c r="Q218" s="2504" t="str">
        <f>IF(INPUT_OUTPUT!FD206="","",INPUT_OUTPUT!FD206)</f>
        <v/>
      </c>
      <c r="R218" s="2504" t="str">
        <f>IF(INPUT_OUTPUT!FE206="","",INPUT_OUTPUT!FE206)</f>
        <v/>
      </c>
      <c r="S218" s="2504" t="str">
        <f>IF(INPUT_OUTPUT!FF206="","",INPUT_OUTPUT!FF206)</f>
        <v/>
      </c>
      <c r="T218" s="2504" t="str">
        <f>IF(INPUT_OUTPUT!FG206="","",INPUT_OUTPUT!FG206)</f>
        <v/>
      </c>
      <c r="U218" s="2504" t="str">
        <f>IF(INPUT_OUTPUT!FH206="","",INPUT_OUTPUT!FH206)</f>
        <v/>
      </c>
      <c r="V218" s="2504" t="str">
        <f>IF(INPUT_OUTPUT!FI206="","",INPUT_OUTPUT!FI206)</f>
        <v/>
      </c>
      <c r="W218" s="2504" t="str">
        <f>IF(INPUT_OUTPUT!FJ206="","",INPUT_OUTPUT!FJ206)</f>
        <v/>
      </c>
      <c r="X218" s="2504" t="str">
        <f>IF(INPUT_OUTPUT!FK206="","",INPUT_OUTPUT!FK206)</f>
        <v/>
      </c>
      <c r="Y218" s="2504" t="str">
        <f>IF(INPUT_OUTPUT!FL206="","",INPUT_OUTPUT!FL206)</f>
        <v/>
      </c>
      <c r="Z218" s="2504" t="str">
        <f>IF(INPUT_OUTPUT!FM206="","",INPUT_OUTPUT!FM206)</f>
        <v/>
      </c>
    </row>
    <row r="219" spans="2:26" s="2503" customFormat="1">
      <c r="B219" s="2505" t="str">
        <f>IF(INPUT_OUTPUT!C207="","",INPUT_OUTPUT!EP207)</f>
        <v/>
      </c>
      <c r="C219" s="2504" t="str">
        <f>IF(INPUT_OUTPUT!EP207="","",INPUT_OUTPUT!EP207)</f>
        <v/>
      </c>
      <c r="D219" s="2504" t="str">
        <f>IF(INPUT_OUTPUT!EQ207="","",INPUT_OUTPUT!EQ207)</f>
        <v/>
      </c>
      <c r="E219" s="2504" t="str">
        <f>IF(INPUT_OUTPUT!ER207="","",INPUT_OUTPUT!ER207)</f>
        <v/>
      </c>
      <c r="F219" s="2504" t="str">
        <f>IF(INPUT_OUTPUT!ES207="","",INPUT_OUTPUT!ES207)</f>
        <v/>
      </c>
      <c r="G219" s="2504" t="str">
        <f>IF(INPUT_OUTPUT!ET207="","",INPUT_OUTPUT!ET207)</f>
        <v/>
      </c>
      <c r="H219" s="2504" t="str">
        <f>IF(INPUT_OUTPUT!EU207="","",INPUT_OUTPUT!EU207)</f>
        <v/>
      </c>
      <c r="I219" s="2504" t="str">
        <f>IF(INPUT_OUTPUT!EV207="","",INPUT_OUTPUT!EV207)</f>
        <v/>
      </c>
      <c r="J219" s="2504" t="str">
        <f>IF(INPUT_OUTPUT!EW207="","",INPUT_OUTPUT!EW207)</f>
        <v/>
      </c>
      <c r="K219" s="2504" t="str">
        <f>IF(INPUT_OUTPUT!EX207="","",INPUT_OUTPUT!EX207)</f>
        <v/>
      </c>
      <c r="L219" s="2504" t="str">
        <f>IF(INPUT_OUTPUT!EY207="","",INPUT_OUTPUT!EY207)</f>
        <v/>
      </c>
      <c r="M219" s="2504" t="str">
        <f>IF(INPUT_OUTPUT!EZ207="","",INPUT_OUTPUT!EZ207)</f>
        <v/>
      </c>
      <c r="N219" s="2504" t="str">
        <f>IF(INPUT_OUTPUT!FA207="","",INPUT_OUTPUT!FA207)</f>
        <v/>
      </c>
      <c r="O219" s="2504" t="str">
        <f>IF(INPUT_OUTPUT!FB207="","",INPUT_OUTPUT!FB207)</f>
        <v/>
      </c>
      <c r="P219" s="2504" t="str">
        <f>IF(INPUT_OUTPUT!FC207="","",INPUT_OUTPUT!FC207)</f>
        <v/>
      </c>
      <c r="Q219" s="2504" t="str">
        <f>IF(INPUT_OUTPUT!FD207="","",INPUT_OUTPUT!FD207)</f>
        <v/>
      </c>
      <c r="R219" s="2504" t="str">
        <f>IF(INPUT_OUTPUT!FE207="","",INPUT_OUTPUT!FE207)</f>
        <v/>
      </c>
      <c r="S219" s="2504" t="str">
        <f>IF(INPUT_OUTPUT!FF207="","",INPUT_OUTPUT!FF207)</f>
        <v/>
      </c>
      <c r="T219" s="2504" t="str">
        <f>IF(INPUT_OUTPUT!FG207="","",INPUT_OUTPUT!FG207)</f>
        <v/>
      </c>
      <c r="U219" s="2504" t="str">
        <f>IF(INPUT_OUTPUT!FH207="","",INPUT_OUTPUT!FH207)</f>
        <v/>
      </c>
      <c r="V219" s="2504" t="str">
        <f>IF(INPUT_OUTPUT!FI207="","",INPUT_OUTPUT!FI207)</f>
        <v/>
      </c>
      <c r="W219" s="2504" t="str">
        <f>IF(INPUT_OUTPUT!FJ207="","",INPUT_OUTPUT!FJ207)</f>
        <v/>
      </c>
      <c r="X219" s="2504" t="str">
        <f>IF(INPUT_OUTPUT!FK207="","",INPUT_OUTPUT!FK207)</f>
        <v/>
      </c>
      <c r="Y219" s="2504" t="str">
        <f>IF(INPUT_OUTPUT!FL207="","",INPUT_OUTPUT!FL207)</f>
        <v/>
      </c>
      <c r="Z219" s="2504" t="str">
        <f>IF(INPUT_OUTPUT!FM207="","",INPUT_OUTPUT!FM207)</f>
        <v/>
      </c>
    </row>
    <row r="220" spans="2:26" s="2503" customFormat="1">
      <c r="B220" s="2505" t="str">
        <f>IF(INPUT_OUTPUT!C208="","",INPUT_OUTPUT!EP208)</f>
        <v/>
      </c>
      <c r="C220" s="2504" t="str">
        <f>IF(INPUT_OUTPUT!EP208="","",INPUT_OUTPUT!EP208)</f>
        <v/>
      </c>
      <c r="D220" s="2504" t="str">
        <f>IF(INPUT_OUTPUT!EQ208="","",INPUT_OUTPUT!EQ208)</f>
        <v/>
      </c>
      <c r="E220" s="2504" t="str">
        <f>IF(INPUT_OUTPUT!ER208="","",INPUT_OUTPUT!ER208)</f>
        <v/>
      </c>
      <c r="F220" s="2504" t="str">
        <f>IF(INPUT_OUTPUT!ES208="","",INPUT_OUTPUT!ES208)</f>
        <v/>
      </c>
      <c r="G220" s="2504" t="str">
        <f>IF(INPUT_OUTPUT!ET208="","",INPUT_OUTPUT!ET208)</f>
        <v/>
      </c>
      <c r="H220" s="2504" t="str">
        <f>IF(INPUT_OUTPUT!EU208="","",INPUT_OUTPUT!EU208)</f>
        <v/>
      </c>
      <c r="I220" s="2504" t="str">
        <f>IF(INPUT_OUTPUT!EV208="","",INPUT_OUTPUT!EV208)</f>
        <v/>
      </c>
      <c r="J220" s="2504" t="str">
        <f>IF(INPUT_OUTPUT!EW208="","",INPUT_OUTPUT!EW208)</f>
        <v/>
      </c>
      <c r="K220" s="2504" t="str">
        <f>IF(INPUT_OUTPUT!EX208="","",INPUT_OUTPUT!EX208)</f>
        <v/>
      </c>
      <c r="L220" s="2504" t="str">
        <f>IF(INPUT_OUTPUT!EY208="","",INPUT_OUTPUT!EY208)</f>
        <v/>
      </c>
      <c r="M220" s="2504" t="str">
        <f>IF(INPUT_OUTPUT!EZ208="","",INPUT_OUTPUT!EZ208)</f>
        <v/>
      </c>
      <c r="N220" s="2504" t="str">
        <f>IF(INPUT_OUTPUT!FA208="","",INPUT_OUTPUT!FA208)</f>
        <v/>
      </c>
      <c r="O220" s="2504" t="str">
        <f>IF(INPUT_OUTPUT!FB208="","",INPUT_OUTPUT!FB208)</f>
        <v/>
      </c>
      <c r="P220" s="2504" t="str">
        <f>IF(INPUT_OUTPUT!FC208="","",INPUT_OUTPUT!FC208)</f>
        <v/>
      </c>
      <c r="Q220" s="2504" t="str">
        <f>IF(INPUT_OUTPUT!FD208="","",INPUT_OUTPUT!FD208)</f>
        <v/>
      </c>
      <c r="R220" s="2504" t="str">
        <f>IF(INPUT_OUTPUT!FE208="","",INPUT_OUTPUT!FE208)</f>
        <v/>
      </c>
      <c r="S220" s="2504" t="str">
        <f>IF(INPUT_OUTPUT!FF208="","",INPUT_OUTPUT!FF208)</f>
        <v/>
      </c>
      <c r="T220" s="2504" t="str">
        <f>IF(INPUT_OUTPUT!FG208="","",INPUT_OUTPUT!FG208)</f>
        <v/>
      </c>
      <c r="U220" s="2504" t="str">
        <f>IF(INPUT_OUTPUT!FH208="","",INPUT_OUTPUT!FH208)</f>
        <v/>
      </c>
      <c r="V220" s="2504" t="str">
        <f>IF(INPUT_OUTPUT!FI208="","",INPUT_OUTPUT!FI208)</f>
        <v/>
      </c>
      <c r="W220" s="2504" t="str">
        <f>IF(INPUT_OUTPUT!FJ208="","",INPUT_OUTPUT!FJ208)</f>
        <v/>
      </c>
      <c r="X220" s="2504" t="str">
        <f>IF(INPUT_OUTPUT!FK208="","",INPUT_OUTPUT!FK208)</f>
        <v/>
      </c>
      <c r="Y220" s="2504" t="str">
        <f>IF(INPUT_OUTPUT!FL208="","",INPUT_OUTPUT!FL208)</f>
        <v/>
      </c>
      <c r="Z220" s="2504" t="str">
        <f>IF(INPUT_OUTPUT!FM208="","",INPUT_OUTPUT!FM208)</f>
        <v/>
      </c>
    </row>
    <row r="221" spans="2:26" s="2503" customFormat="1">
      <c r="B221" s="2505" t="str">
        <f>IF(INPUT_OUTPUT!C209="","",INPUT_OUTPUT!EP209)</f>
        <v/>
      </c>
      <c r="C221" s="2504" t="str">
        <f>IF(INPUT_OUTPUT!EP209="","",INPUT_OUTPUT!EP209)</f>
        <v/>
      </c>
      <c r="D221" s="2504" t="str">
        <f>IF(INPUT_OUTPUT!EQ209="","",INPUT_OUTPUT!EQ209)</f>
        <v/>
      </c>
      <c r="E221" s="2504" t="str">
        <f>IF(INPUT_OUTPUT!ER209="","",INPUT_OUTPUT!ER209)</f>
        <v/>
      </c>
      <c r="F221" s="2504" t="str">
        <f>IF(INPUT_OUTPUT!ES209="","",INPUT_OUTPUT!ES209)</f>
        <v/>
      </c>
      <c r="G221" s="2504" t="str">
        <f>IF(INPUT_OUTPUT!ET209="","",INPUT_OUTPUT!ET209)</f>
        <v/>
      </c>
      <c r="H221" s="2504" t="str">
        <f>IF(INPUT_OUTPUT!EU209="","",INPUT_OUTPUT!EU209)</f>
        <v/>
      </c>
      <c r="I221" s="2504" t="str">
        <f>IF(INPUT_OUTPUT!EV209="","",INPUT_OUTPUT!EV209)</f>
        <v/>
      </c>
      <c r="J221" s="2504" t="str">
        <f>IF(INPUT_OUTPUT!EW209="","",INPUT_OUTPUT!EW209)</f>
        <v/>
      </c>
      <c r="K221" s="2504" t="str">
        <f>IF(INPUT_OUTPUT!EX209="","",INPUT_OUTPUT!EX209)</f>
        <v/>
      </c>
      <c r="L221" s="2504" t="str">
        <f>IF(INPUT_OUTPUT!EY209="","",INPUT_OUTPUT!EY209)</f>
        <v/>
      </c>
      <c r="M221" s="2504" t="str">
        <f>IF(INPUT_OUTPUT!EZ209="","",INPUT_OUTPUT!EZ209)</f>
        <v/>
      </c>
      <c r="N221" s="2504" t="str">
        <f>IF(INPUT_OUTPUT!FA209="","",INPUT_OUTPUT!FA209)</f>
        <v/>
      </c>
      <c r="O221" s="2504" t="str">
        <f>IF(INPUT_OUTPUT!FB209="","",INPUT_OUTPUT!FB209)</f>
        <v/>
      </c>
      <c r="P221" s="2504" t="str">
        <f>IF(INPUT_OUTPUT!FC209="","",INPUT_OUTPUT!FC209)</f>
        <v/>
      </c>
      <c r="Q221" s="2504" t="str">
        <f>IF(INPUT_OUTPUT!FD209="","",INPUT_OUTPUT!FD209)</f>
        <v/>
      </c>
      <c r="R221" s="2504" t="str">
        <f>IF(INPUT_OUTPUT!FE209="","",INPUT_OUTPUT!FE209)</f>
        <v/>
      </c>
      <c r="S221" s="2504" t="str">
        <f>IF(INPUT_OUTPUT!FF209="","",INPUT_OUTPUT!FF209)</f>
        <v/>
      </c>
      <c r="T221" s="2504" t="str">
        <f>IF(INPUT_OUTPUT!FG209="","",INPUT_OUTPUT!FG209)</f>
        <v/>
      </c>
      <c r="U221" s="2504" t="str">
        <f>IF(INPUT_OUTPUT!FH209="","",INPUT_OUTPUT!FH209)</f>
        <v/>
      </c>
      <c r="V221" s="2504" t="str">
        <f>IF(INPUT_OUTPUT!FI209="","",INPUT_OUTPUT!FI209)</f>
        <v/>
      </c>
      <c r="W221" s="2504" t="str">
        <f>IF(INPUT_OUTPUT!FJ209="","",INPUT_OUTPUT!FJ209)</f>
        <v/>
      </c>
      <c r="X221" s="2504" t="str">
        <f>IF(INPUT_OUTPUT!FK209="","",INPUT_OUTPUT!FK209)</f>
        <v/>
      </c>
      <c r="Y221" s="2504" t="str">
        <f>IF(INPUT_OUTPUT!FL209="","",INPUT_OUTPUT!FL209)</f>
        <v/>
      </c>
      <c r="Z221" s="2504" t="str">
        <f>IF(INPUT_OUTPUT!FM209="","",INPUT_OUTPUT!FM209)</f>
        <v/>
      </c>
    </row>
    <row r="222" spans="2:26" s="2503" customFormat="1">
      <c r="B222" s="2505" t="str">
        <f>IF(INPUT_OUTPUT!C210="","",INPUT_OUTPUT!EP210)</f>
        <v/>
      </c>
      <c r="C222" s="2504" t="str">
        <f>IF(INPUT_OUTPUT!EP210="","",INPUT_OUTPUT!EP210)</f>
        <v/>
      </c>
      <c r="D222" s="2504" t="str">
        <f>IF(INPUT_OUTPUT!EQ210="","",INPUT_OUTPUT!EQ210)</f>
        <v/>
      </c>
      <c r="E222" s="2504" t="str">
        <f>IF(INPUT_OUTPUT!ER210="","",INPUT_OUTPUT!ER210)</f>
        <v/>
      </c>
      <c r="F222" s="2504" t="str">
        <f>IF(INPUT_OUTPUT!ES210="","",INPUT_OUTPUT!ES210)</f>
        <v/>
      </c>
      <c r="G222" s="2504" t="str">
        <f>IF(INPUT_OUTPUT!ET210="","",INPUT_OUTPUT!ET210)</f>
        <v/>
      </c>
      <c r="H222" s="2504" t="str">
        <f>IF(INPUT_OUTPUT!EU210="","",INPUT_OUTPUT!EU210)</f>
        <v/>
      </c>
      <c r="I222" s="2504" t="str">
        <f>IF(INPUT_OUTPUT!EV210="","",INPUT_OUTPUT!EV210)</f>
        <v/>
      </c>
      <c r="J222" s="2504" t="str">
        <f>IF(INPUT_OUTPUT!EW210="","",INPUT_OUTPUT!EW210)</f>
        <v/>
      </c>
      <c r="K222" s="2504" t="str">
        <f>IF(INPUT_OUTPUT!EX210="","",INPUT_OUTPUT!EX210)</f>
        <v/>
      </c>
      <c r="L222" s="2504" t="str">
        <f>IF(INPUT_OUTPUT!EY210="","",INPUT_OUTPUT!EY210)</f>
        <v/>
      </c>
      <c r="M222" s="2504" t="str">
        <f>IF(INPUT_OUTPUT!EZ210="","",INPUT_OUTPUT!EZ210)</f>
        <v/>
      </c>
      <c r="N222" s="2504" t="str">
        <f>IF(INPUT_OUTPUT!FA210="","",INPUT_OUTPUT!FA210)</f>
        <v/>
      </c>
      <c r="O222" s="2504" t="str">
        <f>IF(INPUT_OUTPUT!FB210="","",INPUT_OUTPUT!FB210)</f>
        <v/>
      </c>
      <c r="P222" s="2504" t="str">
        <f>IF(INPUT_OUTPUT!FC210="","",INPUT_OUTPUT!FC210)</f>
        <v/>
      </c>
      <c r="Q222" s="2504" t="str">
        <f>IF(INPUT_OUTPUT!FD210="","",INPUT_OUTPUT!FD210)</f>
        <v/>
      </c>
      <c r="R222" s="2504" t="str">
        <f>IF(INPUT_OUTPUT!FE210="","",INPUT_OUTPUT!FE210)</f>
        <v/>
      </c>
      <c r="S222" s="2504" t="str">
        <f>IF(INPUT_OUTPUT!FF210="","",INPUT_OUTPUT!FF210)</f>
        <v/>
      </c>
      <c r="T222" s="2504" t="str">
        <f>IF(INPUT_OUTPUT!FG210="","",INPUT_OUTPUT!FG210)</f>
        <v/>
      </c>
      <c r="U222" s="2504" t="str">
        <f>IF(INPUT_OUTPUT!FH210="","",INPUT_OUTPUT!FH210)</f>
        <v/>
      </c>
      <c r="V222" s="2504" t="str">
        <f>IF(INPUT_OUTPUT!FI210="","",INPUT_OUTPUT!FI210)</f>
        <v/>
      </c>
      <c r="W222" s="2504" t="str">
        <f>IF(INPUT_OUTPUT!FJ210="","",INPUT_OUTPUT!FJ210)</f>
        <v/>
      </c>
      <c r="X222" s="2504" t="str">
        <f>IF(INPUT_OUTPUT!FK210="","",INPUT_OUTPUT!FK210)</f>
        <v/>
      </c>
      <c r="Y222" s="2504" t="str">
        <f>IF(INPUT_OUTPUT!FL210="","",INPUT_OUTPUT!FL210)</f>
        <v/>
      </c>
      <c r="Z222" s="2504" t="str">
        <f>IF(INPUT_OUTPUT!FM210="","",INPUT_OUTPUT!FM210)</f>
        <v/>
      </c>
    </row>
    <row r="223" spans="2:26" s="2503" customFormat="1">
      <c r="B223" s="2505" t="str">
        <f>IF(INPUT_OUTPUT!C211="","",INPUT_OUTPUT!EP211)</f>
        <v/>
      </c>
      <c r="C223" s="2504" t="str">
        <f>IF(INPUT_OUTPUT!EP211="","",INPUT_OUTPUT!EP211)</f>
        <v/>
      </c>
      <c r="D223" s="2504" t="str">
        <f>IF(INPUT_OUTPUT!EQ211="","",INPUT_OUTPUT!EQ211)</f>
        <v/>
      </c>
      <c r="E223" s="2504" t="str">
        <f>IF(INPUT_OUTPUT!ER211="","",INPUT_OUTPUT!ER211)</f>
        <v/>
      </c>
      <c r="F223" s="2504" t="str">
        <f>IF(INPUT_OUTPUT!ES211="","",INPUT_OUTPUT!ES211)</f>
        <v/>
      </c>
      <c r="G223" s="2504" t="str">
        <f>IF(INPUT_OUTPUT!ET211="","",INPUT_OUTPUT!ET211)</f>
        <v/>
      </c>
      <c r="H223" s="2504" t="str">
        <f>IF(INPUT_OUTPUT!EU211="","",INPUT_OUTPUT!EU211)</f>
        <v/>
      </c>
      <c r="I223" s="2504" t="str">
        <f>IF(INPUT_OUTPUT!EV211="","",INPUT_OUTPUT!EV211)</f>
        <v/>
      </c>
      <c r="J223" s="2504" t="str">
        <f>IF(INPUT_OUTPUT!EW211="","",INPUT_OUTPUT!EW211)</f>
        <v/>
      </c>
      <c r="K223" s="2504" t="str">
        <f>IF(INPUT_OUTPUT!EX211="","",INPUT_OUTPUT!EX211)</f>
        <v/>
      </c>
      <c r="L223" s="2504" t="str">
        <f>IF(INPUT_OUTPUT!EY211="","",INPUT_OUTPUT!EY211)</f>
        <v/>
      </c>
      <c r="M223" s="2504" t="str">
        <f>IF(INPUT_OUTPUT!EZ211="","",INPUT_OUTPUT!EZ211)</f>
        <v/>
      </c>
      <c r="N223" s="2504" t="str">
        <f>IF(INPUT_OUTPUT!FA211="","",INPUT_OUTPUT!FA211)</f>
        <v/>
      </c>
      <c r="O223" s="2504" t="str">
        <f>IF(INPUT_OUTPUT!FB211="","",INPUT_OUTPUT!FB211)</f>
        <v/>
      </c>
      <c r="P223" s="2504" t="str">
        <f>IF(INPUT_OUTPUT!FC211="","",INPUT_OUTPUT!FC211)</f>
        <v/>
      </c>
      <c r="Q223" s="2504" t="str">
        <f>IF(INPUT_OUTPUT!FD211="","",INPUT_OUTPUT!FD211)</f>
        <v/>
      </c>
      <c r="R223" s="2504" t="str">
        <f>IF(INPUT_OUTPUT!FE211="","",INPUT_OUTPUT!FE211)</f>
        <v/>
      </c>
      <c r="S223" s="2504" t="str">
        <f>IF(INPUT_OUTPUT!FF211="","",INPUT_OUTPUT!FF211)</f>
        <v/>
      </c>
      <c r="T223" s="2504" t="str">
        <f>IF(INPUT_OUTPUT!FG211="","",INPUT_OUTPUT!FG211)</f>
        <v/>
      </c>
      <c r="U223" s="2504" t="str">
        <f>IF(INPUT_OUTPUT!FH211="","",INPUT_OUTPUT!FH211)</f>
        <v/>
      </c>
      <c r="V223" s="2504" t="str">
        <f>IF(INPUT_OUTPUT!FI211="","",INPUT_OUTPUT!FI211)</f>
        <v/>
      </c>
      <c r="W223" s="2504" t="str">
        <f>IF(INPUT_OUTPUT!FJ211="","",INPUT_OUTPUT!FJ211)</f>
        <v/>
      </c>
      <c r="X223" s="2504" t="str">
        <f>IF(INPUT_OUTPUT!FK211="","",INPUT_OUTPUT!FK211)</f>
        <v/>
      </c>
      <c r="Y223" s="2504" t="str">
        <f>IF(INPUT_OUTPUT!FL211="","",INPUT_OUTPUT!FL211)</f>
        <v/>
      </c>
      <c r="Z223" s="2504" t="str">
        <f>IF(INPUT_OUTPUT!FM211="","",INPUT_OUTPUT!FM211)</f>
        <v/>
      </c>
    </row>
    <row r="224" spans="2:26" s="2503" customFormat="1">
      <c r="B224" s="2505" t="str">
        <f>IF(INPUT_OUTPUT!C212="","",INPUT_OUTPUT!EP212)</f>
        <v/>
      </c>
      <c r="C224" s="2504" t="str">
        <f>IF(INPUT_OUTPUT!EP212="","",INPUT_OUTPUT!EP212)</f>
        <v/>
      </c>
      <c r="D224" s="2504" t="str">
        <f>IF(INPUT_OUTPUT!EQ212="","",INPUT_OUTPUT!EQ212)</f>
        <v/>
      </c>
      <c r="E224" s="2504" t="str">
        <f>IF(INPUT_OUTPUT!ER212="","",INPUT_OUTPUT!ER212)</f>
        <v/>
      </c>
      <c r="F224" s="2504" t="str">
        <f>IF(INPUT_OUTPUT!ES212="","",INPUT_OUTPUT!ES212)</f>
        <v/>
      </c>
      <c r="G224" s="2504" t="str">
        <f>IF(INPUT_OUTPUT!ET212="","",INPUT_OUTPUT!ET212)</f>
        <v/>
      </c>
      <c r="H224" s="2504" t="str">
        <f>IF(INPUT_OUTPUT!EU212="","",INPUT_OUTPUT!EU212)</f>
        <v/>
      </c>
      <c r="I224" s="2504" t="str">
        <f>IF(INPUT_OUTPUT!EV212="","",INPUT_OUTPUT!EV212)</f>
        <v/>
      </c>
      <c r="J224" s="2504" t="str">
        <f>IF(INPUT_OUTPUT!EW212="","",INPUT_OUTPUT!EW212)</f>
        <v/>
      </c>
      <c r="K224" s="2504" t="str">
        <f>IF(INPUT_OUTPUT!EX212="","",INPUT_OUTPUT!EX212)</f>
        <v/>
      </c>
      <c r="L224" s="2504" t="str">
        <f>IF(INPUT_OUTPUT!EY212="","",INPUT_OUTPUT!EY212)</f>
        <v/>
      </c>
      <c r="M224" s="2504" t="str">
        <f>IF(INPUT_OUTPUT!EZ212="","",INPUT_OUTPUT!EZ212)</f>
        <v/>
      </c>
      <c r="N224" s="2504" t="str">
        <f>IF(INPUT_OUTPUT!FA212="","",INPUT_OUTPUT!FA212)</f>
        <v/>
      </c>
      <c r="O224" s="2504" t="str">
        <f>IF(INPUT_OUTPUT!FB212="","",INPUT_OUTPUT!FB212)</f>
        <v/>
      </c>
      <c r="P224" s="2504" t="str">
        <f>IF(INPUT_OUTPUT!FC212="","",INPUT_OUTPUT!FC212)</f>
        <v/>
      </c>
      <c r="Q224" s="2504" t="str">
        <f>IF(INPUT_OUTPUT!FD212="","",INPUT_OUTPUT!FD212)</f>
        <v/>
      </c>
      <c r="R224" s="2504" t="str">
        <f>IF(INPUT_OUTPUT!FE212="","",INPUT_OUTPUT!FE212)</f>
        <v/>
      </c>
      <c r="S224" s="2504" t="str">
        <f>IF(INPUT_OUTPUT!FF212="","",INPUT_OUTPUT!FF212)</f>
        <v/>
      </c>
      <c r="T224" s="2504" t="str">
        <f>IF(INPUT_OUTPUT!FG212="","",INPUT_OUTPUT!FG212)</f>
        <v/>
      </c>
      <c r="U224" s="2504" t="str">
        <f>IF(INPUT_OUTPUT!FH212="","",INPUT_OUTPUT!FH212)</f>
        <v/>
      </c>
      <c r="V224" s="2504" t="str">
        <f>IF(INPUT_OUTPUT!FI212="","",INPUT_OUTPUT!FI212)</f>
        <v/>
      </c>
      <c r="W224" s="2504" t="str">
        <f>IF(INPUT_OUTPUT!FJ212="","",INPUT_OUTPUT!FJ212)</f>
        <v/>
      </c>
      <c r="X224" s="2504" t="str">
        <f>IF(INPUT_OUTPUT!FK212="","",INPUT_OUTPUT!FK212)</f>
        <v/>
      </c>
      <c r="Y224" s="2504" t="str">
        <f>IF(INPUT_OUTPUT!FL212="","",INPUT_OUTPUT!FL212)</f>
        <v/>
      </c>
      <c r="Z224" s="2504" t="str">
        <f>IF(INPUT_OUTPUT!FM212="","",INPUT_OUTPUT!FM212)</f>
        <v/>
      </c>
    </row>
    <row r="225" spans="2:26" s="2503" customFormat="1">
      <c r="B225" s="2505" t="str">
        <f>IF(INPUT_OUTPUT!C213="","",INPUT_OUTPUT!EP213)</f>
        <v/>
      </c>
      <c r="C225" s="2504" t="str">
        <f>IF(INPUT_OUTPUT!EP213="","",INPUT_OUTPUT!EP213)</f>
        <v/>
      </c>
      <c r="D225" s="2504" t="str">
        <f>IF(INPUT_OUTPUT!EQ213="","",INPUT_OUTPUT!EQ213)</f>
        <v/>
      </c>
      <c r="E225" s="2504" t="str">
        <f>IF(INPUT_OUTPUT!ER213="","",INPUT_OUTPUT!ER213)</f>
        <v/>
      </c>
      <c r="F225" s="2504" t="str">
        <f>IF(INPUT_OUTPUT!ES213="","",INPUT_OUTPUT!ES213)</f>
        <v/>
      </c>
      <c r="G225" s="2504" t="str">
        <f>IF(INPUT_OUTPUT!ET213="","",INPUT_OUTPUT!ET213)</f>
        <v/>
      </c>
      <c r="H225" s="2504" t="str">
        <f>IF(INPUT_OUTPUT!EU213="","",INPUT_OUTPUT!EU213)</f>
        <v/>
      </c>
      <c r="I225" s="2504" t="str">
        <f>IF(INPUT_OUTPUT!EV213="","",INPUT_OUTPUT!EV213)</f>
        <v/>
      </c>
      <c r="J225" s="2504" t="str">
        <f>IF(INPUT_OUTPUT!EW213="","",INPUT_OUTPUT!EW213)</f>
        <v/>
      </c>
      <c r="K225" s="2504" t="str">
        <f>IF(INPUT_OUTPUT!EX213="","",INPUT_OUTPUT!EX213)</f>
        <v/>
      </c>
      <c r="L225" s="2504" t="str">
        <f>IF(INPUT_OUTPUT!EY213="","",INPUT_OUTPUT!EY213)</f>
        <v/>
      </c>
      <c r="M225" s="2504" t="str">
        <f>IF(INPUT_OUTPUT!EZ213="","",INPUT_OUTPUT!EZ213)</f>
        <v/>
      </c>
      <c r="N225" s="2504" t="str">
        <f>IF(INPUT_OUTPUT!FA213="","",INPUT_OUTPUT!FA213)</f>
        <v/>
      </c>
      <c r="O225" s="2504" t="str">
        <f>IF(INPUT_OUTPUT!FB213="","",INPUT_OUTPUT!FB213)</f>
        <v/>
      </c>
      <c r="P225" s="2504" t="str">
        <f>IF(INPUT_OUTPUT!FC213="","",INPUT_OUTPUT!FC213)</f>
        <v/>
      </c>
      <c r="Q225" s="2504" t="str">
        <f>IF(INPUT_OUTPUT!FD213="","",INPUT_OUTPUT!FD213)</f>
        <v/>
      </c>
      <c r="R225" s="2504" t="str">
        <f>IF(INPUT_OUTPUT!FE213="","",INPUT_OUTPUT!FE213)</f>
        <v/>
      </c>
      <c r="S225" s="2504" t="str">
        <f>IF(INPUT_OUTPUT!FF213="","",INPUT_OUTPUT!FF213)</f>
        <v/>
      </c>
      <c r="T225" s="2504" t="str">
        <f>IF(INPUT_OUTPUT!FG213="","",INPUT_OUTPUT!FG213)</f>
        <v/>
      </c>
      <c r="U225" s="2504" t="str">
        <f>IF(INPUT_OUTPUT!FH213="","",INPUT_OUTPUT!FH213)</f>
        <v/>
      </c>
      <c r="V225" s="2504" t="str">
        <f>IF(INPUT_OUTPUT!FI213="","",INPUT_OUTPUT!FI213)</f>
        <v/>
      </c>
      <c r="W225" s="2504" t="str">
        <f>IF(INPUT_OUTPUT!FJ213="","",INPUT_OUTPUT!FJ213)</f>
        <v/>
      </c>
      <c r="X225" s="2504" t="str">
        <f>IF(INPUT_OUTPUT!FK213="","",INPUT_OUTPUT!FK213)</f>
        <v/>
      </c>
      <c r="Y225" s="2504" t="str">
        <f>IF(INPUT_OUTPUT!FL213="","",INPUT_OUTPUT!FL213)</f>
        <v/>
      </c>
      <c r="Z225" s="2504" t="str">
        <f>IF(INPUT_OUTPUT!FM213="","",INPUT_OUTPUT!FM213)</f>
        <v/>
      </c>
    </row>
    <row r="226" spans="2:26" s="2503" customFormat="1">
      <c r="B226" s="2505" t="str">
        <f>IF(INPUT_OUTPUT!C214="","",INPUT_OUTPUT!EP214)</f>
        <v/>
      </c>
      <c r="C226" s="2504" t="str">
        <f>IF(INPUT_OUTPUT!EP214="","",INPUT_OUTPUT!EP214)</f>
        <v/>
      </c>
      <c r="D226" s="2504" t="str">
        <f>IF(INPUT_OUTPUT!EQ214="","",INPUT_OUTPUT!EQ214)</f>
        <v/>
      </c>
      <c r="E226" s="2504" t="str">
        <f>IF(INPUT_OUTPUT!ER214="","",INPUT_OUTPUT!ER214)</f>
        <v/>
      </c>
      <c r="F226" s="2504" t="str">
        <f>IF(INPUT_OUTPUT!ES214="","",INPUT_OUTPUT!ES214)</f>
        <v/>
      </c>
      <c r="G226" s="2504" t="str">
        <f>IF(INPUT_OUTPUT!ET214="","",INPUT_OUTPUT!ET214)</f>
        <v/>
      </c>
      <c r="H226" s="2504" t="str">
        <f>IF(INPUT_OUTPUT!EU214="","",INPUT_OUTPUT!EU214)</f>
        <v/>
      </c>
      <c r="I226" s="2504" t="str">
        <f>IF(INPUT_OUTPUT!EV214="","",INPUT_OUTPUT!EV214)</f>
        <v/>
      </c>
      <c r="J226" s="2504" t="str">
        <f>IF(INPUT_OUTPUT!EW214="","",INPUT_OUTPUT!EW214)</f>
        <v/>
      </c>
      <c r="K226" s="2504" t="str">
        <f>IF(INPUT_OUTPUT!EX214="","",INPUT_OUTPUT!EX214)</f>
        <v/>
      </c>
      <c r="L226" s="2504" t="str">
        <f>IF(INPUT_OUTPUT!EY214="","",INPUT_OUTPUT!EY214)</f>
        <v/>
      </c>
      <c r="M226" s="2504" t="str">
        <f>IF(INPUT_OUTPUT!EZ214="","",INPUT_OUTPUT!EZ214)</f>
        <v/>
      </c>
      <c r="N226" s="2504" t="str">
        <f>IF(INPUT_OUTPUT!FA214="","",INPUT_OUTPUT!FA214)</f>
        <v/>
      </c>
      <c r="O226" s="2504" t="str">
        <f>IF(INPUT_OUTPUT!FB214="","",INPUT_OUTPUT!FB214)</f>
        <v/>
      </c>
      <c r="P226" s="2504" t="str">
        <f>IF(INPUT_OUTPUT!FC214="","",INPUT_OUTPUT!FC214)</f>
        <v/>
      </c>
      <c r="Q226" s="2504" t="str">
        <f>IF(INPUT_OUTPUT!FD214="","",INPUT_OUTPUT!FD214)</f>
        <v/>
      </c>
      <c r="R226" s="2504" t="str">
        <f>IF(INPUT_OUTPUT!FE214="","",INPUT_OUTPUT!FE214)</f>
        <v/>
      </c>
      <c r="S226" s="2504" t="str">
        <f>IF(INPUT_OUTPUT!FF214="","",INPUT_OUTPUT!FF214)</f>
        <v/>
      </c>
      <c r="T226" s="2504" t="str">
        <f>IF(INPUT_OUTPUT!FG214="","",INPUT_OUTPUT!FG214)</f>
        <v/>
      </c>
      <c r="U226" s="2504" t="str">
        <f>IF(INPUT_OUTPUT!FH214="","",INPUT_OUTPUT!FH214)</f>
        <v/>
      </c>
      <c r="V226" s="2504" t="str">
        <f>IF(INPUT_OUTPUT!FI214="","",INPUT_OUTPUT!FI214)</f>
        <v/>
      </c>
      <c r="W226" s="2504" t="str">
        <f>IF(INPUT_OUTPUT!FJ214="","",INPUT_OUTPUT!FJ214)</f>
        <v/>
      </c>
      <c r="X226" s="2504" t="str">
        <f>IF(INPUT_OUTPUT!FK214="","",INPUT_OUTPUT!FK214)</f>
        <v/>
      </c>
      <c r="Y226" s="2504" t="str">
        <f>IF(INPUT_OUTPUT!FL214="","",INPUT_OUTPUT!FL214)</f>
        <v/>
      </c>
      <c r="Z226" s="2504" t="str">
        <f>IF(INPUT_OUTPUT!FM214="","",INPUT_OUTPUT!FM214)</f>
        <v/>
      </c>
    </row>
    <row r="227" spans="2:26" s="2503" customFormat="1">
      <c r="B227" s="2505" t="str">
        <f>IF(INPUT_OUTPUT!C215="","",INPUT_OUTPUT!EP215)</f>
        <v/>
      </c>
      <c r="C227" s="2504" t="str">
        <f>IF(INPUT_OUTPUT!EP215="","",INPUT_OUTPUT!EP215)</f>
        <v/>
      </c>
      <c r="D227" s="2504" t="str">
        <f>IF(INPUT_OUTPUT!EQ215="","",INPUT_OUTPUT!EQ215)</f>
        <v/>
      </c>
      <c r="E227" s="2504" t="str">
        <f>IF(INPUT_OUTPUT!ER215="","",INPUT_OUTPUT!ER215)</f>
        <v/>
      </c>
      <c r="F227" s="2504" t="str">
        <f>IF(INPUT_OUTPUT!ES215="","",INPUT_OUTPUT!ES215)</f>
        <v/>
      </c>
      <c r="G227" s="2504" t="str">
        <f>IF(INPUT_OUTPUT!ET215="","",INPUT_OUTPUT!ET215)</f>
        <v/>
      </c>
      <c r="H227" s="2504" t="str">
        <f>IF(INPUT_OUTPUT!EU215="","",INPUT_OUTPUT!EU215)</f>
        <v/>
      </c>
      <c r="I227" s="2504" t="str">
        <f>IF(INPUT_OUTPUT!EV215="","",INPUT_OUTPUT!EV215)</f>
        <v/>
      </c>
      <c r="J227" s="2504" t="str">
        <f>IF(INPUT_OUTPUT!EW215="","",INPUT_OUTPUT!EW215)</f>
        <v/>
      </c>
      <c r="K227" s="2504" t="str">
        <f>IF(INPUT_OUTPUT!EX215="","",INPUT_OUTPUT!EX215)</f>
        <v/>
      </c>
      <c r="L227" s="2504" t="str">
        <f>IF(INPUT_OUTPUT!EY215="","",INPUT_OUTPUT!EY215)</f>
        <v/>
      </c>
      <c r="M227" s="2504" t="str">
        <f>IF(INPUT_OUTPUT!EZ215="","",INPUT_OUTPUT!EZ215)</f>
        <v/>
      </c>
      <c r="N227" s="2504" t="str">
        <f>IF(INPUT_OUTPUT!FA215="","",INPUT_OUTPUT!FA215)</f>
        <v/>
      </c>
      <c r="O227" s="2504" t="str">
        <f>IF(INPUT_OUTPUT!FB215="","",INPUT_OUTPUT!FB215)</f>
        <v/>
      </c>
      <c r="P227" s="2504" t="str">
        <f>IF(INPUT_OUTPUT!FC215="","",INPUT_OUTPUT!FC215)</f>
        <v/>
      </c>
      <c r="Q227" s="2504" t="str">
        <f>IF(INPUT_OUTPUT!FD215="","",INPUT_OUTPUT!FD215)</f>
        <v/>
      </c>
      <c r="R227" s="2504" t="str">
        <f>IF(INPUT_OUTPUT!FE215="","",INPUT_OUTPUT!FE215)</f>
        <v/>
      </c>
      <c r="S227" s="2504" t="str">
        <f>IF(INPUT_OUTPUT!FF215="","",INPUT_OUTPUT!FF215)</f>
        <v/>
      </c>
      <c r="T227" s="2504" t="str">
        <f>IF(INPUT_OUTPUT!FG215="","",INPUT_OUTPUT!FG215)</f>
        <v/>
      </c>
      <c r="U227" s="2504" t="str">
        <f>IF(INPUT_OUTPUT!FH215="","",INPUT_OUTPUT!FH215)</f>
        <v/>
      </c>
      <c r="V227" s="2504" t="str">
        <f>IF(INPUT_OUTPUT!FI215="","",INPUT_OUTPUT!FI215)</f>
        <v/>
      </c>
      <c r="W227" s="2504" t="str">
        <f>IF(INPUT_OUTPUT!FJ215="","",INPUT_OUTPUT!FJ215)</f>
        <v/>
      </c>
      <c r="X227" s="2504" t="str">
        <f>IF(INPUT_OUTPUT!FK215="","",INPUT_OUTPUT!FK215)</f>
        <v/>
      </c>
      <c r="Y227" s="2504" t="str">
        <f>IF(INPUT_OUTPUT!FL215="","",INPUT_OUTPUT!FL215)</f>
        <v/>
      </c>
      <c r="Z227" s="2504" t="str">
        <f>IF(INPUT_OUTPUT!FM215="","",INPUT_OUTPUT!FM215)</f>
        <v/>
      </c>
    </row>
    <row r="228" spans="2:26" s="2503" customFormat="1">
      <c r="B228" s="2505" t="str">
        <f>IF(INPUT_OUTPUT!C216="","",INPUT_OUTPUT!EP216)</f>
        <v/>
      </c>
      <c r="C228" s="2504" t="str">
        <f>IF(INPUT_OUTPUT!EP216="","",INPUT_OUTPUT!EP216)</f>
        <v/>
      </c>
      <c r="D228" s="2504" t="str">
        <f>IF(INPUT_OUTPUT!EQ216="","",INPUT_OUTPUT!EQ216)</f>
        <v/>
      </c>
      <c r="E228" s="2504" t="str">
        <f>IF(INPUT_OUTPUT!ER216="","",INPUT_OUTPUT!ER216)</f>
        <v/>
      </c>
      <c r="F228" s="2504" t="str">
        <f>IF(INPUT_OUTPUT!ES216="","",INPUT_OUTPUT!ES216)</f>
        <v/>
      </c>
      <c r="G228" s="2504" t="str">
        <f>IF(INPUT_OUTPUT!ET216="","",INPUT_OUTPUT!ET216)</f>
        <v/>
      </c>
      <c r="H228" s="2504" t="str">
        <f>IF(INPUT_OUTPUT!EU216="","",INPUT_OUTPUT!EU216)</f>
        <v/>
      </c>
      <c r="I228" s="2504" t="str">
        <f>IF(INPUT_OUTPUT!EV216="","",INPUT_OUTPUT!EV216)</f>
        <v/>
      </c>
      <c r="J228" s="2504" t="str">
        <f>IF(INPUT_OUTPUT!EW216="","",INPUT_OUTPUT!EW216)</f>
        <v/>
      </c>
      <c r="K228" s="2504" t="str">
        <f>IF(INPUT_OUTPUT!EX216="","",INPUT_OUTPUT!EX216)</f>
        <v/>
      </c>
      <c r="L228" s="2504" t="str">
        <f>IF(INPUT_OUTPUT!EY216="","",INPUT_OUTPUT!EY216)</f>
        <v/>
      </c>
      <c r="M228" s="2504" t="str">
        <f>IF(INPUT_OUTPUT!EZ216="","",INPUT_OUTPUT!EZ216)</f>
        <v/>
      </c>
      <c r="N228" s="2504" t="str">
        <f>IF(INPUT_OUTPUT!FA216="","",INPUT_OUTPUT!FA216)</f>
        <v/>
      </c>
      <c r="O228" s="2504" t="str">
        <f>IF(INPUT_OUTPUT!FB216="","",INPUT_OUTPUT!FB216)</f>
        <v/>
      </c>
      <c r="P228" s="2504" t="str">
        <f>IF(INPUT_OUTPUT!FC216="","",INPUT_OUTPUT!FC216)</f>
        <v/>
      </c>
      <c r="Q228" s="2504" t="str">
        <f>IF(INPUT_OUTPUT!FD216="","",INPUT_OUTPUT!FD216)</f>
        <v/>
      </c>
      <c r="R228" s="2504" t="str">
        <f>IF(INPUT_OUTPUT!FE216="","",INPUT_OUTPUT!FE216)</f>
        <v/>
      </c>
      <c r="S228" s="2504" t="str">
        <f>IF(INPUT_OUTPUT!FF216="","",INPUT_OUTPUT!FF216)</f>
        <v/>
      </c>
      <c r="T228" s="2504" t="str">
        <f>IF(INPUT_OUTPUT!FG216="","",INPUT_OUTPUT!FG216)</f>
        <v/>
      </c>
      <c r="U228" s="2504" t="str">
        <f>IF(INPUT_OUTPUT!FH216="","",INPUT_OUTPUT!FH216)</f>
        <v/>
      </c>
      <c r="V228" s="2504" t="str">
        <f>IF(INPUT_OUTPUT!FI216="","",INPUT_OUTPUT!FI216)</f>
        <v/>
      </c>
      <c r="W228" s="2504" t="str">
        <f>IF(INPUT_OUTPUT!FJ216="","",INPUT_OUTPUT!FJ216)</f>
        <v/>
      </c>
      <c r="X228" s="2504" t="str">
        <f>IF(INPUT_OUTPUT!FK216="","",INPUT_OUTPUT!FK216)</f>
        <v/>
      </c>
      <c r="Y228" s="2504" t="str">
        <f>IF(INPUT_OUTPUT!FL216="","",INPUT_OUTPUT!FL216)</f>
        <v/>
      </c>
      <c r="Z228" s="2504" t="str">
        <f>IF(INPUT_OUTPUT!FM216="","",INPUT_OUTPUT!FM216)</f>
        <v/>
      </c>
    </row>
    <row r="229" spans="2:26" s="2503" customFormat="1">
      <c r="B229" s="2505" t="str">
        <f>IF(INPUT_OUTPUT!C217="","",INPUT_OUTPUT!EP217)</f>
        <v/>
      </c>
      <c r="C229" s="2504" t="str">
        <f>IF(INPUT_OUTPUT!EP217="","",INPUT_OUTPUT!EP217)</f>
        <v/>
      </c>
      <c r="D229" s="2504" t="str">
        <f>IF(INPUT_OUTPUT!EQ217="","",INPUT_OUTPUT!EQ217)</f>
        <v/>
      </c>
      <c r="E229" s="2504" t="str">
        <f>IF(INPUT_OUTPUT!ER217="","",INPUT_OUTPUT!ER217)</f>
        <v/>
      </c>
      <c r="F229" s="2504" t="str">
        <f>IF(INPUT_OUTPUT!ES217="","",INPUT_OUTPUT!ES217)</f>
        <v/>
      </c>
      <c r="G229" s="2504" t="str">
        <f>IF(INPUT_OUTPUT!ET217="","",INPUT_OUTPUT!ET217)</f>
        <v/>
      </c>
      <c r="H229" s="2504" t="str">
        <f>IF(INPUT_OUTPUT!EU217="","",INPUT_OUTPUT!EU217)</f>
        <v/>
      </c>
      <c r="I229" s="2504" t="str">
        <f>IF(INPUT_OUTPUT!EV217="","",INPUT_OUTPUT!EV217)</f>
        <v/>
      </c>
      <c r="J229" s="2504" t="str">
        <f>IF(INPUT_OUTPUT!EW217="","",INPUT_OUTPUT!EW217)</f>
        <v/>
      </c>
      <c r="K229" s="2504" t="str">
        <f>IF(INPUT_OUTPUT!EX217="","",INPUT_OUTPUT!EX217)</f>
        <v/>
      </c>
      <c r="L229" s="2504" t="str">
        <f>IF(INPUT_OUTPUT!EY217="","",INPUT_OUTPUT!EY217)</f>
        <v/>
      </c>
      <c r="M229" s="2504" t="str">
        <f>IF(INPUT_OUTPUT!EZ217="","",INPUT_OUTPUT!EZ217)</f>
        <v/>
      </c>
      <c r="N229" s="2504" t="str">
        <f>IF(INPUT_OUTPUT!FA217="","",INPUT_OUTPUT!FA217)</f>
        <v/>
      </c>
      <c r="O229" s="2504" t="str">
        <f>IF(INPUT_OUTPUT!FB217="","",INPUT_OUTPUT!FB217)</f>
        <v/>
      </c>
      <c r="P229" s="2504" t="str">
        <f>IF(INPUT_OUTPUT!FC217="","",INPUT_OUTPUT!FC217)</f>
        <v/>
      </c>
      <c r="Q229" s="2504" t="str">
        <f>IF(INPUT_OUTPUT!FD217="","",INPUT_OUTPUT!FD217)</f>
        <v/>
      </c>
      <c r="R229" s="2504" t="str">
        <f>IF(INPUT_OUTPUT!FE217="","",INPUT_OUTPUT!FE217)</f>
        <v/>
      </c>
      <c r="S229" s="2504" t="str">
        <f>IF(INPUT_OUTPUT!FF217="","",INPUT_OUTPUT!FF217)</f>
        <v/>
      </c>
      <c r="T229" s="2504" t="str">
        <f>IF(INPUT_OUTPUT!FG217="","",INPUT_OUTPUT!FG217)</f>
        <v/>
      </c>
      <c r="U229" s="2504" t="str">
        <f>IF(INPUT_OUTPUT!FH217="","",INPUT_OUTPUT!FH217)</f>
        <v/>
      </c>
      <c r="V229" s="2504" t="str">
        <f>IF(INPUT_OUTPUT!FI217="","",INPUT_OUTPUT!FI217)</f>
        <v/>
      </c>
      <c r="W229" s="2504" t="str">
        <f>IF(INPUT_OUTPUT!FJ217="","",INPUT_OUTPUT!FJ217)</f>
        <v/>
      </c>
      <c r="X229" s="2504" t="str">
        <f>IF(INPUT_OUTPUT!FK217="","",INPUT_OUTPUT!FK217)</f>
        <v/>
      </c>
      <c r="Y229" s="2504" t="str">
        <f>IF(INPUT_OUTPUT!FL217="","",INPUT_OUTPUT!FL217)</f>
        <v/>
      </c>
      <c r="Z229" s="2504" t="str">
        <f>IF(INPUT_OUTPUT!FM217="","",INPUT_OUTPUT!FM217)</f>
        <v/>
      </c>
    </row>
    <row r="230" spans="2:26" s="2503" customFormat="1">
      <c r="B230" s="2505" t="str">
        <f>IF(INPUT_OUTPUT!C218="","",INPUT_OUTPUT!EP218)</f>
        <v/>
      </c>
      <c r="C230" s="2504" t="str">
        <f>IF(INPUT_OUTPUT!EP218="","",INPUT_OUTPUT!EP218)</f>
        <v/>
      </c>
      <c r="D230" s="2504" t="str">
        <f>IF(INPUT_OUTPUT!EQ218="","",INPUT_OUTPUT!EQ218)</f>
        <v/>
      </c>
      <c r="E230" s="2504" t="str">
        <f>IF(INPUT_OUTPUT!ER218="","",INPUT_OUTPUT!ER218)</f>
        <v/>
      </c>
      <c r="F230" s="2504" t="str">
        <f>IF(INPUT_OUTPUT!ES218="","",INPUT_OUTPUT!ES218)</f>
        <v/>
      </c>
      <c r="G230" s="2504" t="str">
        <f>IF(INPUT_OUTPUT!ET218="","",INPUT_OUTPUT!ET218)</f>
        <v/>
      </c>
      <c r="H230" s="2504" t="str">
        <f>IF(INPUT_OUTPUT!EU218="","",INPUT_OUTPUT!EU218)</f>
        <v/>
      </c>
      <c r="I230" s="2504" t="str">
        <f>IF(INPUT_OUTPUT!EV218="","",INPUT_OUTPUT!EV218)</f>
        <v/>
      </c>
      <c r="J230" s="2504" t="str">
        <f>IF(INPUT_OUTPUT!EW218="","",INPUT_OUTPUT!EW218)</f>
        <v/>
      </c>
      <c r="K230" s="2504" t="str">
        <f>IF(INPUT_OUTPUT!EX218="","",INPUT_OUTPUT!EX218)</f>
        <v/>
      </c>
      <c r="L230" s="2504" t="str">
        <f>IF(INPUT_OUTPUT!EY218="","",INPUT_OUTPUT!EY218)</f>
        <v/>
      </c>
      <c r="M230" s="2504" t="str">
        <f>IF(INPUT_OUTPUT!EZ218="","",INPUT_OUTPUT!EZ218)</f>
        <v/>
      </c>
      <c r="N230" s="2504" t="str">
        <f>IF(INPUT_OUTPUT!FA218="","",INPUT_OUTPUT!FA218)</f>
        <v/>
      </c>
      <c r="O230" s="2504" t="str">
        <f>IF(INPUT_OUTPUT!FB218="","",INPUT_OUTPUT!FB218)</f>
        <v/>
      </c>
      <c r="P230" s="2504" t="str">
        <f>IF(INPUT_OUTPUT!FC218="","",INPUT_OUTPUT!FC218)</f>
        <v/>
      </c>
      <c r="Q230" s="2504" t="str">
        <f>IF(INPUT_OUTPUT!FD218="","",INPUT_OUTPUT!FD218)</f>
        <v/>
      </c>
      <c r="R230" s="2504" t="str">
        <f>IF(INPUT_OUTPUT!FE218="","",INPUT_OUTPUT!FE218)</f>
        <v/>
      </c>
      <c r="S230" s="2504" t="str">
        <f>IF(INPUT_OUTPUT!FF218="","",INPUT_OUTPUT!FF218)</f>
        <v/>
      </c>
      <c r="T230" s="2504" t="str">
        <f>IF(INPUT_OUTPUT!FG218="","",INPUT_OUTPUT!FG218)</f>
        <v/>
      </c>
      <c r="U230" s="2504" t="str">
        <f>IF(INPUT_OUTPUT!FH218="","",INPUT_OUTPUT!FH218)</f>
        <v/>
      </c>
      <c r="V230" s="2504" t="str">
        <f>IF(INPUT_OUTPUT!FI218="","",INPUT_OUTPUT!FI218)</f>
        <v/>
      </c>
      <c r="W230" s="2504" t="str">
        <f>IF(INPUT_OUTPUT!FJ218="","",INPUT_OUTPUT!FJ218)</f>
        <v/>
      </c>
      <c r="X230" s="2504" t="str">
        <f>IF(INPUT_OUTPUT!FK218="","",INPUT_OUTPUT!FK218)</f>
        <v/>
      </c>
      <c r="Y230" s="2504" t="str">
        <f>IF(INPUT_OUTPUT!FL218="","",INPUT_OUTPUT!FL218)</f>
        <v/>
      </c>
      <c r="Z230" s="2504" t="str">
        <f>IF(INPUT_OUTPUT!FM218="","",INPUT_OUTPUT!FM218)</f>
        <v/>
      </c>
    </row>
    <row r="231" spans="2:26" s="2503" customFormat="1">
      <c r="B231" s="2505" t="str">
        <f>IF(INPUT_OUTPUT!C219="","",INPUT_OUTPUT!EP219)</f>
        <v/>
      </c>
      <c r="C231" s="2504" t="str">
        <f>IF(INPUT_OUTPUT!EP219="","",INPUT_OUTPUT!EP219)</f>
        <v/>
      </c>
      <c r="D231" s="2504" t="str">
        <f>IF(INPUT_OUTPUT!EQ219="","",INPUT_OUTPUT!EQ219)</f>
        <v/>
      </c>
      <c r="E231" s="2504" t="str">
        <f>IF(INPUT_OUTPUT!ER219="","",INPUT_OUTPUT!ER219)</f>
        <v/>
      </c>
      <c r="F231" s="2504" t="str">
        <f>IF(INPUT_OUTPUT!ES219="","",INPUT_OUTPUT!ES219)</f>
        <v/>
      </c>
      <c r="G231" s="2504" t="str">
        <f>IF(INPUT_OUTPUT!ET219="","",INPUT_OUTPUT!ET219)</f>
        <v/>
      </c>
      <c r="H231" s="2504" t="str">
        <f>IF(INPUT_OUTPUT!EU219="","",INPUT_OUTPUT!EU219)</f>
        <v/>
      </c>
      <c r="I231" s="2504" t="str">
        <f>IF(INPUT_OUTPUT!EV219="","",INPUT_OUTPUT!EV219)</f>
        <v/>
      </c>
      <c r="J231" s="2504" t="str">
        <f>IF(INPUT_OUTPUT!EW219="","",INPUT_OUTPUT!EW219)</f>
        <v/>
      </c>
      <c r="K231" s="2504" t="str">
        <f>IF(INPUT_OUTPUT!EX219="","",INPUT_OUTPUT!EX219)</f>
        <v/>
      </c>
      <c r="L231" s="2504" t="str">
        <f>IF(INPUT_OUTPUT!EY219="","",INPUT_OUTPUT!EY219)</f>
        <v/>
      </c>
      <c r="M231" s="2504" t="str">
        <f>IF(INPUT_OUTPUT!EZ219="","",INPUT_OUTPUT!EZ219)</f>
        <v/>
      </c>
      <c r="N231" s="2504" t="str">
        <f>IF(INPUT_OUTPUT!FA219="","",INPUT_OUTPUT!FA219)</f>
        <v/>
      </c>
      <c r="O231" s="2504" t="str">
        <f>IF(INPUT_OUTPUT!FB219="","",INPUT_OUTPUT!FB219)</f>
        <v/>
      </c>
      <c r="P231" s="2504" t="str">
        <f>IF(INPUT_OUTPUT!FC219="","",INPUT_OUTPUT!FC219)</f>
        <v/>
      </c>
      <c r="Q231" s="2504" t="str">
        <f>IF(INPUT_OUTPUT!FD219="","",INPUT_OUTPUT!FD219)</f>
        <v/>
      </c>
      <c r="R231" s="2504" t="str">
        <f>IF(INPUT_OUTPUT!FE219="","",INPUT_OUTPUT!FE219)</f>
        <v/>
      </c>
      <c r="S231" s="2504" t="str">
        <f>IF(INPUT_OUTPUT!FF219="","",INPUT_OUTPUT!FF219)</f>
        <v/>
      </c>
      <c r="T231" s="2504" t="str">
        <f>IF(INPUT_OUTPUT!FG219="","",INPUT_OUTPUT!FG219)</f>
        <v/>
      </c>
      <c r="U231" s="2504" t="str">
        <f>IF(INPUT_OUTPUT!FH219="","",INPUT_OUTPUT!FH219)</f>
        <v/>
      </c>
      <c r="V231" s="2504" t="str">
        <f>IF(INPUT_OUTPUT!FI219="","",INPUT_OUTPUT!FI219)</f>
        <v/>
      </c>
      <c r="W231" s="2504" t="str">
        <f>IF(INPUT_OUTPUT!FJ219="","",INPUT_OUTPUT!FJ219)</f>
        <v/>
      </c>
      <c r="X231" s="2504" t="str">
        <f>IF(INPUT_OUTPUT!FK219="","",INPUT_OUTPUT!FK219)</f>
        <v/>
      </c>
      <c r="Y231" s="2504" t="str">
        <f>IF(INPUT_OUTPUT!FL219="","",INPUT_OUTPUT!FL219)</f>
        <v/>
      </c>
      <c r="Z231" s="2504" t="str">
        <f>IF(INPUT_OUTPUT!FM219="","",INPUT_OUTPUT!FM219)</f>
        <v/>
      </c>
    </row>
    <row r="232" spans="2:26" s="2503" customFormat="1">
      <c r="B232" s="2505" t="str">
        <f>IF(INPUT_OUTPUT!C220="","",INPUT_OUTPUT!EP220)</f>
        <v/>
      </c>
      <c r="C232" s="2504" t="str">
        <f>IF(INPUT_OUTPUT!EP220="","",INPUT_OUTPUT!EP220)</f>
        <v/>
      </c>
      <c r="D232" s="2504" t="str">
        <f>IF(INPUT_OUTPUT!EQ220="","",INPUT_OUTPUT!EQ220)</f>
        <v/>
      </c>
      <c r="E232" s="2504" t="str">
        <f>IF(INPUT_OUTPUT!ER220="","",INPUT_OUTPUT!ER220)</f>
        <v/>
      </c>
      <c r="F232" s="2504" t="str">
        <f>IF(INPUT_OUTPUT!ES220="","",INPUT_OUTPUT!ES220)</f>
        <v/>
      </c>
      <c r="G232" s="2504" t="str">
        <f>IF(INPUT_OUTPUT!ET220="","",INPUT_OUTPUT!ET220)</f>
        <v/>
      </c>
      <c r="H232" s="2504" t="str">
        <f>IF(INPUT_OUTPUT!EU220="","",INPUT_OUTPUT!EU220)</f>
        <v/>
      </c>
      <c r="I232" s="2504" t="str">
        <f>IF(INPUT_OUTPUT!EV220="","",INPUT_OUTPUT!EV220)</f>
        <v/>
      </c>
      <c r="J232" s="2504" t="str">
        <f>IF(INPUT_OUTPUT!EW220="","",INPUT_OUTPUT!EW220)</f>
        <v/>
      </c>
      <c r="K232" s="2504" t="str">
        <f>IF(INPUT_OUTPUT!EX220="","",INPUT_OUTPUT!EX220)</f>
        <v/>
      </c>
      <c r="L232" s="2504" t="str">
        <f>IF(INPUT_OUTPUT!EY220="","",INPUT_OUTPUT!EY220)</f>
        <v/>
      </c>
      <c r="M232" s="2504" t="str">
        <f>IF(INPUT_OUTPUT!EZ220="","",INPUT_OUTPUT!EZ220)</f>
        <v/>
      </c>
      <c r="N232" s="2504" t="str">
        <f>IF(INPUT_OUTPUT!FA220="","",INPUT_OUTPUT!FA220)</f>
        <v/>
      </c>
      <c r="O232" s="2504" t="str">
        <f>IF(INPUT_OUTPUT!FB220="","",INPUT_OUTPUT!FB220)</f>
        <v/>
      </c>
      <c r="P232" s="2504" t="str">
        <f>IF(INPUT_OUTPUT!FC220="","",INPUT_OUTPUT!FC220)</f>
        <v/>
      </c>
      <c r="Q232" s="2504" t="str">
        <f>IF(INPUT_OUTPUT!FD220="","",INPUT_OUTPUT!FD220)</f>
        <v/>
      </c>
      <c r="R232" s="2504" t="str">
        <f>IF(INPUT_OUTPUT!FE220="","",INPUT_OUTPUT!FE220)</f>
        <v/>
      </c>
      <c r="S232" s="2504" t="str">
        <f>IF(INPUT_OUTPUT!FF220="","",INPUT_OUTPUT!FF220)</f>
        <v/>
      </c>
      <c r="T232" s="2504" t="str">
        <f>IF(INPUT_OUTPUT!FG220="","",INPUT_OUTPUT!FG220)</f>
        <v/>
      </c>
      <c r="U232" s="2504" t="str">
        <f>IF(INPUT_OUTPUT!FH220="","",INPUT_OUTPUT!FH220)</f>
        <v/>
      </c>
      <c r="V232" s="2504" t="str">
        <f>IF(INPUT_OUTPUT!FI220="","",INPUT_OUTPUT!FI220)</f>
        <v/>
      </c>
      <c r="W232" s="2504" t="str">
        <f>IF(INPUT_OUTPUT!FJ220="","",INPUT_OUTPUT!FJ220)</f>
        <v/>
      </c>
      <c r="X232" s="2504" t="str">
        <f>IF(INPUT_OUTPUT!FK220="","",INPUT_OUTPUT!FK220)</f>
        <v/>
      </c>
      <c r="Y232" s="2504" t="str">
        <f>IF(INPUT_OUTPUT!FL220="","",INPUT_OUTPUT!FL220)</f>
        <v/>
      </c>
      <c r="Z232" s="2504" t="str">
        <f>IF(INPUT_OUTPUT!FM220="","",INPUT_OUTPUT!FM220)</f>
        <v/>
      </c>
    </row>
    <row r="233" spans="2:26" s="2503" customFormat="1">
      <c r="B233" s="2505" t="str">
        <f>IF(INPUT_OUTPUT!C221="","",INPUT_OUTPUT!EP221)</f>
        <v/>
      </c>
      <c r="C233" s="2504" t="str">
        <f>IF(INPUT_OUTPUT!EP221="","",INPUT_OUTPUT!EP221)</f>
        <v/>
      </c>
      <c r="D233" s="2504" t="str">
        <f>IF(INPUT_OUTPUT!EQ221="","",INPUT_OUTPUT!EQ221)</f>
        <v/>
      </c>
      <c r="E233" s="2504" t="str">
        <f>IF(INPUT_OUTPUT!ER221="","",INPUT_OUTPUT!ER221)</f>
        <v/>
      </c>
      <c r="F233" s="2504" t="str">
        <f>IF(INPUT_OUTPUT!ES221="","",INPUT_OUTPUT!ES221)</f>
        <v/>
      </c>
      <c r="G233" s="2504" t="str">
        <f>IF(INPUT_OUTPUT!ET221="","",INPUT_OUTPUT!ET221)</f>
        <v/>
      </c>
      <c r="H233" s="2504" t="str">
        <f>IF(INPUT_OUTPUT!EU221="","",INPUT_OUTPUT!EU221)</f>
        <v/>
      </c>
      <c r="I233" s="2504" t="str">
        <f>IF(INPUT_OUTPUT!EV221="","",INPUT_OUTPUT!EV221)</f>
        <v/>
      </c>
      <c r="J233" s="2504" t="str">
        <f>IF(INPUT_OUTPUT!EW221="","",INPUT_OUTPUT!EW221)</f>
        <v/>
      </c>
      <c r="K233" s="2504" t="str">
        <f>IF(INPUT_OUTPUT!EX221="","",INPUT_OUTPUT!EX221)</f>
        <v/>
      </c>
      <c r="L233" s="2504" t="str">
        <f>IF(INPUT_OUTPUT!EY221="","",INPUT_OUTPUT!EY221)</f>
        <v/>
      </c>
      <c r="M233" s="2504" t="str">
        <f>IF(INPUT_OUTPUT!EZ221="","",INPUT_OUTPUT!EZ221)</f>
        <v/>
      </c>
      <c r="N233" s="2504" t="str">
        <f>IF(INPUT_OUTPUT!FA221="","",INPUT_OUTPUT!FA221)</f>
        <v/>
      </c>
      <c r="O233" s="2504" t="str">
        <f>IF(INPUT_OUTPUT!FB221="","",INPUT_OUTPUT!FB221)</f>
        <v/>
      </c>
      <c r="P233" s="2504" t="str">
        <f>IF(INPUT_OUTPUT!FC221="","",INPUT_OUTPUT!FC221)</f>
        <v/>
      </c>
      <c r="Q233" s="2504" t="str">
        <f>IF(INPUT_OUTPUT!FD221="","",INPUT_OUTPUT!FD221)</f>
        <v/>
      </c>
      <c r="R233" s="2504" t="str">
        <f>IF(INPUT_OUTPUT!FE221="","",INPUT_OUTPUT!FE221)</f>
        <v/>
      </c>
      <c r="S233" s="2504" t="str">
        <f>IF(INPUT_OUTPUT!FF221="","",INPUT_OUTPUT!FF221)</f>
        <v/>
      </c>
      <c r="T233" s="2504" t="str">
        <f>IF(INPUT_OUTPUT!FG221="","",INPUT_OUTPUT!FG221)</f>
        <v/>
      </c>
      <c r="U233" s="2504" t="str">
        <f>IF(INPUT_OUTPUT!FH221="","",INPUT_OUTPUT!FH221)</f>
        <v/>
      </c>
      <c r="V233" s="2504" t="str">
        <f>IF(INPUT_OUTPUT!FI221="","",INPUT_OUTPUT!FI221)</f>
        <v/>
      </c>
      <c r="W233" s="2504" t="str">
        <f>IF(INPUT_OUTPUT!FJ221="","",INPUT_OUTPUT!FJ221)</f>
        <v/>
      </c>
      <c r="X233" s="2504" t="str">
        <f>IF(INPUT_OUTPUT!FK221="","",INPUT_OUTPUT!FK221)</f>
        <v/>
      </c>
      <c r="Y233" s="2504" t="str">
        <f>IF(INPUT_OUTPUT!FL221="","",INPUT_OUTPUT!FL221)</f>
        <v/>
      </c>
      <c r="Z233" s="2504" t="str">
        <f>IF(INPUT_OUTPUT!FM221="","",INPUT_OUTPUT!FM221)</f>
        <v/>
      </c>
    </row>
    <row r="234" spans="2:26" s="2503" customFormat="1">
      <c r="B234" s="2505" t="str">
        <f>IF(INPUT_OUTPUT!C222="","",INPUT_OUTPUT!EP222)</f>
        <v/>
      </c>
      <c r="C234" s="2504" t="str">
        <f>IF(INPUT_OUTPUT!EP222="","",INPUT_OUTPUT!EP222)</f>
        <v/>
      </c>
      <c r="D234" s="2504" t="str">
        <f>IF(INPUT_OUTPUT!EQ222="","",INPUT_OUTPUT!EQ222)</f>
        <v/>
      </c>
      <c r="E234" s="2504" t="str">
        <f>IF(INPUT_OUTPUT!ER222="","",INPUT_OUTPUT!ER222)</f>
        <v/>
      </c>
      <c r="F234" s="2504" t="str">
        <f>IF(INPUT_OUTPUT!ES222="","",INPUT_OUTPUT!ES222)</f>
        <v/>
      </c>
      <c r="G234" s="2504" t="str">
        <f>IF(INPUT_OUTPUT!ET222="","",INPUT_OUTPUT!ET222)</f>
        <v/>
      </c>
      <c r="H234" s="2504" t="str">
        <f>IF(INPUT_OUTPUT!EU222="","",INPUT_OUTPUT!EU222)</f>
        <v/>
      </c>
      <c r="I234" s="2504" t="str">
        <f>IF(INPUT_OUTPUT!EV222="","",INPUT_OUTPUT!EV222)</f>
        <v/>
      </c>
      <c r="J234" s="2504" t="str">
        <f>IF(INPUT_OUTPUT!EW222="","",INPUT_OUTPUT!EW222)</f>
        <v/>
      </c>
      <c r="K234" s="2504" t="str">
        <f>IF(INPUT_OUTPUT!EX222="","",INPUT_OUTPUT!EX222)</f>
        <v/>
      </c>
      <c r="L234" s="2504" t="str">
        <f>IF(INPUT_OUTPUT!EY222="","",INPUT_OUTPUT!EY222)</f>
        <v/>
      </c>
      <c r="M234" s="2504" t="str">
        <f>IF(INPUT_OUTPUT!EZ222="","",INPUT_OUTPUT!EZ222)</f>
        <v/>
      </c>
      <c r="N234" s="2504" t="str">
        <f>IF(INPUT_OUTPUT!FA222="","",INPUT_OUTPUT!FA222)</f>
        <v/>
      </c>
      <c r="O234" s="2504" t="str">
        <f>IF(INPUT_OUTPUT!FB222="","",INPUT_OUTPUT!FB222)</f>
        <v/>
      </c>
      <c r="P234" s="2504" t="str">
        <f>IF(INPUT_OUTPUT!FC222="","",INPUT_OUTPUT!FC222)</f>
        <v/>
      </c>
      <c r="Q234" s="2504" t="str">
        <f>IF(INPUT_OUTPUT!FD222="","",INPUT_OUTPUT!FD222)</f>
        <v/>
      </c>
      <c r="R234" s="2504" t="str">
        <f>IF(INPUT_OUTPUT!FE222="","",INPUT_OUTPUT!FE222)</f>
        <v/>
      </c>
      <c r="S234" s="2504" t="str">
        <f>IF(INPUT_OUTPUT!FF222="","",INPUT_OUTPUT!FF222)</f>
        <v/>
      </c>
      <c r="T234" s="2504" t="str">
        <f>IF(INPUT_OUTPUT!FG222="","",INPUT_OUTPUT!FG222)</f>
        <v/>
      </c>
      <c r="U234" s="2504" t="str">
        <f>IF(INPUT_OUTPUT!FH222="","",INPUT_OUTPUT!FH222)</f>
        <v/>
      </c>
      <c r="V234" s="2504" t="str">
        <f>IF(INPUT_OUTPUT!FI222="","",INPUT_OUTPUT!FI222)</f>
        <v/>
      </c>
      <c r="W234" s="2504" t="str">
        <f>IF(INPUT_OUTPUT!FJ222="","",INPUT_OUTPUT!FJ222)</f>
        <v/>
      </c>
      <c r="X234" s="2504" t="str">
        <f>IF(INPUT_OUTPUT!FK222="","",INPUT_OUTPUT!FK222)</f>
        <v/>
      </c>
      <c r="Y234" s="2504" t="str">
        <f>IF(INPUT_OUTPUT!FL222="","",INPUT_OUTPUT!FL222)</f>
        <v/>
      </c>
      <c r="Z234" s="2504" t="str">
        <f>IF(INPUT_OUTPUT!FM222="","",INPUT_OUTPUT!FM222)</f>
        <v/>
      </c>
    </row>
    <row r="235" spans="2:26" s="2503" customFormat="1">
      <c r="B235" s="2505" t="str">
        <f>IF(INPUT_OUTPUT!C223="","",INPUT_OUTPUT!EP223)</f>
        <v/>
      </c>
      <c r="C235" s="2504" t="str">
        <f>IF(INPUT_OUTPUT!EP223="","",INPUT_OUTPUT!EP223)</f>
        <v/>
      </c>
      <c r="D235" s="2504" t="str">
        <f>IF(INPUT_OUTPUT!EQ223="","",INPUT_OUTPUT!EQ223)</f>
        <v/>
      </c>
      <c r="E235" s="2504" t="str">
        <f>IF(INPUT_OUTPUT!ER223="","",INPUT_OUTPUT!ER223)</f>
        <v/>
      </c>
      <c r="F235" s="2504" t="str">
        <f>IF(INPUT_OUTPUT!ES223="","",INPUT_OUTPUT!ES223)</f>
        <v/>
      </c>
      <c r="G235" s="2504" t="str">
        <f>IF(INPUT_OUTPUT!ET223="","",INPUT_OUTPUT!ET223)</f>
        <v/>
      </c>
      <c r="H235" s="2504" t="str">
        <f>IF(INPUT_OUTPUT!EU223="","",INPUT_OUTPUT!EU223)</f>
        <v/>
      </c>
      <c r="I235" s="2504" t="str">
        <f>IF(INPUT_OUTPUT!EV223="","",INPUT_OUTPUT!EV223)</f>
        <v/>
      </c>
      <c r="J235" s="2504" t="str">
        <f>IF(INPUT_OUTPUT!EW223="","",INPUT_OUTPUT!EW223)</f>
        <v/>
      </c>
      <c r="K235" s="2504" t="str">
        <f>IF(INPUT_OUTPUT!EX223="","",INPUT_OUTPUT!EX223)</f>
        <v/>
      </c>
      <c r="L235" s="2504" t="str">
        <f>IF(INPUT_OUTPUT!EY223="","",INPUT_OUTPUT!EY223)</f>
        <v/>
      </c>
      <c r="M235" s="2504" t="str">
        <f>IF(INPUT_OUTPUT!EZ223="","",INPUT_OUTPUT!EZ223)</f>
        <v/>
      </c>
      <c r="N235" s="2504" t="str">
        <f>IF(INPUT_OUTPUT!FA223="","",INPUT_OUTPUT!FA223)</f>
        <v/>
      </c>
      <c r="O235" s="2504" t="str">
        <f>IF(INPUT_OUTPUT!FB223="","",INPUT_OUTPUT!FB223)</f>
        <v/>
      </c>
      <c r="P235" s="2504" t="str">
        <f>IF(INPUT_OUTPUT!FC223="","",INPUT_OUTPUT!FC223)</f>
        <v/>
      </c>
      <c r="Q235" s="2504" t="str">
        <f>IF(INPUT_OUTPUT!FD223="","",INPUT_OUTPUT!FD223)</f>
        <v/>
      </c>
      <c r="R235" s="2504" t="str">
        <f>IF(INPUT_OUTPUT!FE223="","",INPUT_OUTPUT!FE223)</f>
        <v/>
      </c>
      <c r="S235" s="2504" t="str">
        <f>IF(INPUT_OUTPUT!FF223="","",INPUT_OUTPUT!FF223)</f>
        <v/>
      </c>
      <c r="T235" s="2504" t="str">
        <f>IF(INPUT_OUTPUT!FG223="","",INPUT_OUTPUT!FG223)</f>
        <v/>
      </c>
      <c r="U235" s="2504" t="str">
        <f>IF(INPUT_OUTPUT!FH223="","",INPUT_OUTPUT!FH223)</f>
        <v/>
      </c>
      <c r="V235" s="2504" t="str">
        <f>IF(INPUT_OUTPUT!FI223="","",INPUT_OUTPUT!FI223)</f>
        <v/>
      </c>
      <c r="W235" s="2504" t="str">
        <f>IF(INPUT_OUTPUT!FJ223="","",INPUT_OUTPUT!FJ223)</f>
        <v/>
      </c>
      <c r="X235" s="2504" t="str">
        <f>IF(INPUT_OUTPUT!FK223="","",INPUT_OUTPUT!FK223)</f>
        <v/>
      </c>
      <c r="Y235" s="2504" t="str">
        <f>IF(INPUT_OUTPUT!FL223="","",INPUT_OUTPUT!FL223)</f>
        <v/>
      </c>
      <c r="Z235" s="2504" t="str">
        <f>IF(INPUT_OUTPUT!FM223="","",INPUT_OUTPUT!FM223)</f>
        <v/>
      </c>
    </row>
    <row r="236" spans="2:26" s="2503" customFormat="1">
      <c r="B236" s="2505" t="str">
        <f>IF(INPUT_OUTPUT!C224="","",INPUT_OUTPUT!EP224)</f>
        <v/>
      </c>
      <c r="C236" s="2504" t="str">
        <f>IF(INPUT_OUTPUT!EP224="","",INPUT_OUTPUT!EP224)</f>
        <v/>
      </c>
      <c r="D236" s="2504" t="str">
        <f>IF(INPUT_OUTPUT!EQ224="","",INPUT_OUTPUT!EQ224)</f>
        <v/>
      </c>
      <c r="E236" s="2504" t="str">
        <f>IF(INPUT_OUTPUT!ER224="","",INPUT_OUTPUT!ER224)</f>
        <v/>
      </c>
      <c r="F236" s="2504" t="str">
        <f>IF(INPUT_OUTPUT!ES224="","",INPUT_OUTPUT!ES224)</f>
        <v/>
      </c>
      <c r="G236" s="2504" t="str">
        <f>IF(INPUT_OUTPUT!ET224="","",INPUT_OUTPUT!ET224)</f>
        <v/>
      </c>
      <c r="H236" s="2504" t="str">
        <f>IF(INPUT_OUTPUT!EU224="","",INPUT_OUTPUT!EU224)</f>
        <v/>
      </c>
      <c r="I236" s="2504" t="str">
        <f>IF(INPUT_OUTPUT!EV224="","",INPUT_OUTPUT!EV224)</f>
        <v/>
      </c>
      <c r="J236" s="2504" t="str">
        <f>IF(INPUT_OUTPUT!EW224="","",INPUT_OUTPUT!EW224)</f>
        <v/>
      </c>
      <c r="K236" s="2504" t="str">
        <f>IF(INPUT_OUTPUT!EX224="","",INPUT_OUTPUT!EX224)</f>
        <v/>
      </c>
      <c r="L236" s="2504" t="str">
        <f>IF(INPUT_OUTPUT!EY224="","",INPUT_OUTPUT!EY224)</f>
        <v/>
      </c>
      <c r="M236" s="2504" t="str">
        <f>IF(INPUT_OUTPUT!EZ224="","",INPUT_OUTPUT!EZ224)</f>
        <v/>
      </c>
      <c r="N236" s="2504" t="str">
        <f>IF(INPUT_OUTPUT!FA224="","",INPUT_OUTPUT!FA224)</f>
        <v/>
      </c>
      <c r="O236" s="2504" t="str">
        <f>IF(INPUT_OUTPUT!FB224="","",INPUT_OUTPUT!FB224)</f>
        <v/>
      </c>
      <c r="P236" s="2504" t="str">
        <f>IF(INPUT_OUTPUT!FC224="","",INPUT_OUTPUT!FC224)</f>
        <v/>
      </c>
      <c r="Q236" s="2504" t="str">
        <f>IF(INPUT_OUTPUT!FD224="","",INPUT_OUTPUT!FD224)</f>
        <v/>
      </c>
      <c r="R236" s="2504" t="str">
        <f>IF(INPUT_OUTPUT!FE224="","",INPUT_OUTPUT!FE224)</f>
        <v/>
      </c>
      <c r="S236" s="2504" t="str">
        <f>IF(INPUT_OUTPUT!FF224="","",INPUT_OUTPUT!FF224)</f>
        <v/>
      </c>
      <c r="T236" s="2504" t="str">
        <f>IF(INPUT_OUTPUT!FG224="","",INPUT_OUTPUT!FG224)</f>
        <v/>
      </c>
      <c r="U236" s="2504" t="str">
        <f>IF(INPUT_OUTPUT!FH224="","",INPUT_OUTPUT!FH224)</f>
        <v/>
      </c>
      <c r="V236" s="2504" t="str">
        <f>IF(INPUT_OUTPUT!FI224="","",INPUT_OUTPUT!FI224)</f>
        <v/>
      </c>
      <c r="W236" s="2504" t="str">
        <f>IF(INPUT_OUTPUT!FJ224="","",INPUT_OUTPUT!FJ224)</f>
        <v/>
      </c>
      <c r="X236" s="2504" t="str">
        <f>IF(INPUT_OUTPUT!FK224="","",INPUT_OUTPUT!FK224)</f>
        <v/>
      </c>
      <c r="Y236" s="2504" t="str">
        <f>IF(INPUT_OUTPUT!FL224="","",INPUT_OUTPUT!FL224)</f>
        <v/>
      </c>
      <c r="Z236" s="2504" t="str">
        <f>IF(INPUT_OUTPUT!FM224="","",INPUT_OUTPUT!FM224)</f>
        <v/>
      </c>
    </row>
    <row r="237" spans="2:26" s="2503" customFormat="1">
      <c r="B237" s="2505" t="str">
        <f>IF(INPUT_OUTPUT!C225="","",INPUT_OUTPUT!EP225)</f>
        <v/>
      </c>
      <c r="C237" s="2504" t="str">
        <f>IF(INPUT_OUTPUT!EP225="","",INPUT_OUTPUT!EP225)</f>
        <v/>
      </c>
      <c r="D237" s="2504" t="str">
        <f>IF(INPUT_OUTPUT!EQ225="","",INPUT_OUTPUT!EQ225)</f>
        <v/>
      </c>
      <c r="E237" s="2504" t="str">
        <f>IF(INPUT_OUTPUT!ER225="","",INPUT_OUTPUT!ER225)</f>
        <v/>
      </c>
      <c r="F237" s="2504" t="str">
        <f>IF(INPUT_OUTPUT!ES225="","",INPUT_OUTPUT!ES225)</f>
        <v/>
      </c>
      <c r="G237" s="2504" t="str">
        <f>IF(INPUT_OUTPUT!ET225="","",INPUT_OUTPUT!ET225)</f>
        <v/>
      </c>
      <c r="H237" s="2504" t="str">
        <f>IF(INPUT_OUTPUT!EU225="","",INPUT_OUTPUT!EU225)</f>
        <v/>
      </c>
      <c r="I237" s="2504" t="str">
        <f>IF(INPUT_OUTPUT!EV225="","",INPUT_OUTPUT!EV225)</f>
        <v/>
      </c>
      <c r="J237" s="2504" t="str">
        <f>IF(INPUT_OUTPUT!EW225="","",INPUT_OUTPUT!EW225)</f>
        <v/>
      </c>
      <c r="K237" s="2504" t="str">
        <f>IF(INPUT_OUTPUT!EX225="","",INPUT_OUTPUT!EX225)</f>
        <v/>
      </c>
      <c r="L237" s="2504" t="str">
        <f>IF(INPUT_OUTPUT!EY225="","",INPUT_OUTPUT!EY225)</f>
        <v/>
      </c>
      <c r="M237" s="2504" t="str">
        <f>IF(INPUT_OUTPUT!EZ225="","",INPUT_OUTPUT!EZ225)</f>
        <v/>
      </c>
      <c r="N237" s="2504" t="str">
        <f>IF(INPUT_OUTPUT!FA225="","",INPUT_OUTPUT!FA225)</f>
        <v/>
      </c>
      <c r="O237" s="2504" t="str">
        <f>IF(INPUT_OUTPUT!FB225="","",INPUT_OUTPUT!FB225)</f>
        <v/>
      </c>
      <c r="P237" s="2504" t="str">
        <f>IF(INPUT_OUTPUT!FC225="","",INPUT_OUTPUT!FC225)</f>
        <v/>
      </c>
      <c r="Q237" s="2504" t="str">
        <f>IF(INPUT_OUTPUT!FD225="","",INPUT_OUTPUT!FD225)</f>
        <v/>
      </c>
      <c r="R237" s="2504" t="str">
        <f>IF(INPUT_OUTPUT!FE225="","",INPUT_OUTPUT!FE225)</f>
        <v/>
      </c>
      <c r="S237" s="2504" t="str">
        <f>IF(INPUT_OUTPUT!FF225="","",INPUT_OUTPUT!FF225)</f>
        <v/>
      </c>
      <c r="T237" s="2504" t="str">
        <f>IF(INPUT_OUTPUT!FG225="","",INPUT_OUTPUT!FG225)</f>
        <v/>
      </c>
      <c r="U237" s="2504" t="str">
        <f>IF(INPUT_OUTPUT!FH225="","",INPUT_OUTPUT!FH225)</f>
        <v/>
      </c>
      <c r="V237" s="2504" t="str">
        <f>IF(INPUT_OUTPUT!FI225="","",INPUT_OUTPUT!FI225)</f>
        <v/>
      </c>
      <c r="W237" s="2504" t="str">
        <f>IF(INPUT_OUTPUT!FJ225="","",INPUT_OUTPUT!FJ225)</f>
        <v/>
      </c>
      <c r="X237" s="2504" t="str">
        <f>IF(INPUT_OUTPUT!FK225="","",INPUT_OUTPUT!FK225)</f>
        <v/>
      </c>
      <c r="Y237" s="2504" t="str">
        <f>IF(INPUT_OUTPUT!FL225="","",INPUT_OUTPUT!FL225)</f>
        <v/>
      </c>
      <c r="Z237" s="2504" t="str">
        <f>IF(INPUT_OUTPUT!FM225="","",INPUT_OUTPUT!FM225)</f>
        <v/>
      </c>
    </row>
    <row r="238" spans="2:26" s="2503" customFormat="1">
      <c r="B238" s="2505" t="str">
        <f>IF(INPUT_OUTPUT!C226="","",INPUT_OUTPUT!EP226)</f>
        <v/>
      </c>
      <c r="C238" s="2504" t="str">
        <f>IF(INPUT_OUTPUT!EP226="","",INPUT_OUTPUT!EP226)</f>
        <v/>
      </c>
      <c r="D238" s="2504" t="str">
        <f>IF(INPUT_OUTPUT!EQ226="","",INPUT_OUTPUT!EQ226)</f>
        <v/>
      </c>
      <c r="E238" s="2504" t="str">
        <f>IF(INPUT_OUTPUT!ER226="","",INPUT_OUTPUT!ER226)</f>
        <v/>
      </c>
      <c r="F238" s="2504" t="str">
        <f>IF(INPUT_OUTPUT!ES226="","",INPUT_OUTPUT!ES226)</f>
        <v/>
      </c>
      <c r="G238" s="2504" t="str">
        <f>IF(INPUT_OUTPUT!ET226="","",INPUT_OUTPUT!ET226)</f>
        <v/>
      </c>
      <c r="H238" s="2504" t="str">
        <f>IF(INPUT_OUTPUT!EU226="","",INPUT_OUTPUT!EU226)</f>
        <v/>
      </c>
      <c r="I238" s="2504" t="str">
        <f>IF(INPUT_OUTPUT!EV226="","",INPUT_OUTPUT!EV226)</f>
        <v/>
      </c>
      <c r="J238" s="2504" t="str">
        <f>IF(INPUT_OUTPUT!EW226="","",INPUT_OUTPUT!EW226)</f>
        <v/>
      </c>
      <c r="K238" s="2504" t="str">
        <f>IF(INPUT_OUTPUT!EX226="","",INPUT_OUTPUT!EX226)</f>
        <v/>
      </c>
      <c r="L238" s="2504" t="str">
        <f>IF(INPUT_OUTPUT!EY226="","",INPUT_OUTPUT!EY226)</f>
        <v/>
      </c>
      <c r="M238" s="2504" t="str">
        <f>IF(INPUT_OUTPUT!EZ226="","",INPUT_OUTPUT!EZ226)</f>
        <v/>
      </c>
      <c r="N238" s="2504" t="str">
        <f>IF(INPUT_OUTPUT!FA226="","",INPUT_OUTPUT!FA226)</f>
        <v/>
      </c>
      <c r="O238" s="2504" t="str">
        <f>IF(INPUT_OUTPUT!FB226="","",INPUT_OUTPUT!FB226)</f>
        <v/>
      </c>
      <c r="P238" s="2504" t="str">
        <f>IF(INPUT_OUTPUT!FC226="","",INPUT_OUTPUT!FC226)</f>
        <v/>
      </c>
      <c r="Q238" s="2504" t="str">
        <f>IF(INPUT_OUTPUT!FD226="","",INPUT_OUTPUT!FD226)</f>
        <v/>
      </c>
      <c r="R238" s="2504" t="str">
        <f>IF(INPUT_OUTPUT!FE226="","",INPUT_OUTPUT!FE226)</f>
        <v/>
      </c>
      <c r="S238" s="2504" t="str">
        <f>IF(INPUT_OUTPUT!FF226="","",INPUT_OUTPUT!FF226)</f>
        <v/>
      </c>
      <c r="T238" s="2504" t="str">
        <f>IF(INPUT_OUTPUT!FG226="","",INPUT_OUTPUT!FG226)</f>
        <v/>
      </c>
      <c r="U238" s="2504" t="str">
        <f>IF(INPUT_OUTPUT!FH226="","",INPUT_OUTPUT!FH226)</f>
        <v/>
      </c>
      <c r="V238" s="2504" t="str">
        <f>IF(INPUT_OUTPUT!FI226="","",INPUT_OUTPUT!FI226)</f>
        <v/>
      </c>
      <c r="W238" s="2504" t="str">
        <f>IF(INPUT_OUTPUT!FJ226="","",INPUT_OUTPUT!FJ226)</f>
        <v/>
      </c>
      <c r="X238" s="2504" t="str">
        <f>IF(INPUT_OUTPUT!FK226="","",INPUT_OUTPUT!FK226)</f>
        <v/>
      </c>
      <c r="Y238" s="2504" t="str">
        <f>IF(INPUT_OUTPUT!FL226="","",INPUT_OUTPUT!FL226)</f>
        <v/>
      </c>
      <c r="Z238" s="2504" t="str">
        <f>IF(INPUT_OUTPUT!FM226="","",INPUT_OUTPUT!FM226)</f>
        <v/>
      </c>
    </row>
    <row r="239" spans="2:26" s="2503" customFormat="1">
      <c r="B239" s="2505" t="str">
        <f>IF(INPUT_OUTPUT!C227="","",INPUT_OUTPUT!EP227)</f>
        <v/>
      </c>
      <c r="C239" s="2504" t="str">
        <f>IF(INPUT_OUTPUT!EP227="","",INPUT_OUTPUT!EP227)</f>
        <v/>
      </c>
      <c r="D239" s="2504" t="str">
        <f>IF(INPUT_OUTPUT!EQ227="","",INPUT_OUTPUT!EQ227)</f>
        <v/>
      </c>
      <c r="E239" s="2504" t="str">
        <f>IF(INPUT_OUTPUT!ER227="","",INPUT_OUTPUT!ER227)</f>
        <v/>
      </c>
      <c r="F239" s="2504" t="str">
        <f>IF(INPUT_OUTPUT!ES227="","",INPUT_OUTPUT!ES227)</f>
        <v/>
      </c>
      <c r="G239" s="2504" t="str">
        <f>IF(INPUT_OUTPUT!ET227="","",INPUT_OUTPUT!ET227)</f>
        <v/>
      </c>
      <c r="H239" s="2504" t="str">
        <f>IF(INPUT_OUTPUT!EU227="","",INPUT_OUTPUT!EU227)</f>
        <v/>
      </c>
      <c r="I239" s="2504" t="str">
        <f>IF(INPUT_OUTPUT!EV227="","",INPUT_OUTPUT!EV227)</f>
        <v/>
      </c>
      <c r="J239" s="2504" t="str">
        <f>IF(INPUT_OUTPUT!EW227="","",INPUT_OUTPUT!EW227)</f>
        <v/>
      </c>
      <c r="K239" s="2504" t="str">
        <f>IF(INPUT_OUTPUT!EX227="","",INPUT_OUTPUT!EX227)</f>
        <v/>
      </c>
      <c r="L239" s="2504" t="str">
        <f>IF(INPUT_OUTPUT!EY227="","",INPUT_OUTPUT!EY227)</f>
        <v/>
      </c>
      <c r="M239" s="2504" t="str">
        <f>IF(INPUT_OUTPUT!EZ227="","",INPUT_OUTPUT!EZ227)</f>
        <v/>
      </c>
      <c r="N239" s="2504" t="str">
        <f>IF(INPUT_OUTPUT!FA227="","",INPUT_OUTPUT!FA227)</f>
        <v/>
      </c>
      <c r="O239" s="2504" t="str">
        <f>IF(INPUT_OUTPUT!FB227="","",INPUT_OUTPUT!FB227)</f>
        <v/>
      </c>
      <c r="P239" s="2504" t="str">
        <f>IF(INPUT_OUTPUT!FC227="","",INPUT_OUTPUT!FC227)</f>
        <v/>
      </c>
      <c r="Q239" s="2504" t="str">
        <f>IF(INPUT_OUTPUT!FD227="","",INPUT_OUTPUT!FD227)</f>
        <v/>
      </c>
      <c r="R239" s="2504" t="str">
        <f>IF(INPUT_OUTPUT!FE227="","",INPUT_OUTPUT!FE227)</f>
        <v/>
      </c>
      <c r="S239" s="2504" t="str">
        <f>IF(INPUT_OUTPUT!FF227="","",INPUT_OUTPUT!FF227)</f>
        <v/>
      </c>
      <c r="T239" s="2504" t="str">
        <f>IF(INPUT_OUTPUT!FG227="","",INPUT_OUTPUT!FG227)</f>
        <v/>
      </c>
      <c r="U239" s="2504" t="str">
        <f>IF(INPUT_OUTPUT!FH227="","",INPUT_OUTPUT!FH227)</f>
        <v/>
      </c>
      <c r="V239" s="2504" t="str">
        <f>IF(INPUT_OUTPUT!FI227="","",INPUT_OUTPUT!FI227)</f>
        <v/>
      </c>
      <c r="W239" s="2504" t="str">
        <f>IF(INPUT_OUTPUT!FJ227="","",INPUT_OUTPUT!FJ227)</f>
        <v/>
      </c>
      <c r="X239" s="2504" t="str">
        <f>IF(INPUT_OUTPUT!FK227="","",INPUT_OUTPUT!FK227)</f>
        <v/>
      </c>
      <c r="Y239" s="2504" t="str">
        <f>IF(INPUT_OUTPUT!FL227="","",INPUT_OUTPUT!FL227)</f>
        <v/>
      </c>
      <c r="Z239" s="2504" t="str">
        <f>IF(INPUT_OUTPUT!FM227="","",INPUT_OUTPUT!FM227)</f>
        <v/>
      </c>
    </row>
    <row r="240" spans="2:26" s="2503" customFormat="1">
      <c r="B240" s="2505" t="str">
        <f>IF(INPUT_OUTPUT!C228="","",INPUT_OUTPUT!EP228)</f>
        <v/>
      </c>
      <c r="C240" s="2504" t="str">
        <f>IF(INPUT_OUTPUT!EP228="","",INPUT_OUTPUT!EP228)</f>
        <v/>
      </c>
      <c r="D240" s="2504" t="str">
        <f>IF(INPUT_OUTPUT!EQ228="","",INPUT_OUTPUT!EQ228)</f>
        <v/>
      </c>
      <c r="E240" s="2504" t="str">
        <f>IF(INPUT_OUTPUT!ER228="","",INPUT_OUTPUT!ER228)</f>
        <v/>
      </c>
      <c r="F240" s="2504" t="str">
        <f>IF(INPUT_OUTPUT!ES228="","",INPUT_OUTPUT!ES228)</f>
        <v/>
      </c>
      <c r="G240" s="2504" t="str">
        <f>IF(INPUT_OUTPUT!ET228="","",INPUT_OUTPUT!ET228)</f>
        <v/>
      </c>
      <c r="H240" s="2504" t="str">
        <f>IF(INPUT_OUTPUT!EU228="","",INPUT_OUTPUT!EU228)</f>
        <v/>
      </c>
      <c r="I240" s="2504" t="str">
        <f>IF(INPUT_OUTPUT!EV228="","",INPUT_OUTPUT!EV228)</f>
        <v/>
      </c>
      <c r="J240" s="2504" t="str">
        <f>IF(INPUT_OUTPUT!EW228="","",INPUT_OUTPUT!EW228)</f>
        <v/>
      </c>
      <c r="K240" s="2504" t="str">
        <f>IF(INPUT_OUTPUT!EX228="","",INPUT_OUTPUT!EX228)</f>
        <v/>
      </c>
      <c r="L240" s="2504" t="str">
        <f>IF(INPUT_OUTPUT!EY228="","",INPUT_OUTPUT!EY228)</f>
        <v/>
      </c>
      <c r="M240" s="2504" t="str">
        <f>IF(INPUT_OUTPUT!EZ228="","",INPUT_OUTPUT!EZ228)</f>
        <v/>
      </c>
      <c r="N240" s="2504" t="str">
        <f>IF(INPUT_OUTPUT!FA228="","",INPUT_OUTPUT!FA228)</f>
        <v/>
      </c>
      <c r="O240" s="2504" t="str">
        <f>IF(INPUT_OUTPUT!FB228="","",INPUT_OUTPUT!FB228)</f>
        <v/>
      </c>
      <c r="P240" s="2504" t="str">
        <f>IF(INPUT_OUTPUT!FC228="","",INPUT_OUTPUT!FC228)</f>
        <v/>
      </c>
      <c r="Q240" s="2504" t="str">
        <f>IF(INPUT_OUTPUT!FD228="","",INPUT_OUTPUT!FD228)</f>
        <v/>
      </c>
      <c r="R240" s="2504" t="str">
        <f>IF(INPUT_OUTPUT!FE228="","",INPUT_OUTPUT!FE228)</f>
        <v/>
      </c>
      <c r="S240" s="2504" t="str">
        <f>IF(INPUT_OUTPUT!FF228="","",INPUT_OUTPUT!FF228)</f>
        <v/>
      </c>
      <c r="T240" s="2504" t="str">
        <f>IF(INPUT_OUTPUT!FG228="","",INPUT_OUTPUT!FG228)</f>
        <v/>
      </c>
      <c r="U240" s="2504" t="str">
        <f>IF(INPUT_OUTPUT!FH228="","",INPUT_OUTPUT!FH228)</f>
        <v/>
      </c>
      <c r="V240" s="2504" t="str">
        <f>IF(INPUT_OUTPUT!FI228="","",INPUT_OUTPUT!FI228)</f>
        <v/>
      </c>
      <c r="W240" s="2504" t="str">
        <f>IF(INPUT_OUTPUT!FJ228="","",INPUT_OUTPUT!FJ228)</f>
        <v/>
      </c>
      <c r="X240" s="2504" t="str">
        <f>IF(INPUT_OUTPUT!FK228="","",INPUT_OUTPUT!FK228)</f>
        <v/>
      </c>
      <c r="Y240" s="2504" t="str">
        <f>IF(INPUT_OUTPUT!FL228="","",INPUT_OUTPUT!FL228)</f>
        <v/>
      </c>
      <c r="Z240" s="2504" t="str">
        <f>IF(INPUT_OUTPUT!FM228="","",INPUT_OUTPUT!FM228)</f>
        <v/>
      </c>
    </row>
    <row r="241" spans="2:26" s="2503" customFormat="1">
      <c r="B241" s="2505" t="str">
        <f>IF(INPUT_OUTPUT!C229="","",INPUT_OUTPUT!EP229)</f>
        <v/>
      </c>
      <c r="C241" s="2504" t="str">
        <f>IF(INPUT_OUTPUT!EP229="","",INPUT_OUTPUT!EP229)</f>
        <v/>
      </c>
      <c r="D241" s="2504" t="str">
        <f>IF(INPUT_OUTPUT!EQ229="","",INPUT_OUTPUT!EQ229)</f>
        <v/>
      </c>
      <c r="E241" s="2504" t="str">
        <f>IF(INPUT_OUTPUT!ER229="","",INPUT_OUTPUT!ER229)</f>
        <v/>
      </c>
      <c r="F241" s="2504" t="str">
        <f>IF(INPUT_OUTPUT!ES229="","",INPUT_OUTPUT!ES229)</f>
        <v/>
      </c>
      <c r="G241" s="2504" t="str">
        <f>IF(INPUT_OUTPUT!ET229="","",INPUT_OUTPUT!ET229)</f>
        <v/>
      </c>
      <c r="H241" s="2504" t="str">
        <f>IF(INPUT_OUTPUT!EU229="","",INPUT_OUTPUT!EU229)</f>
        <v/>
      </c>
      <c r="I241" s="2504" t="str">
        <f>IF(INPUT_OUTPUT!EV229="","",INPUT_OUTPUT!EV229)</f>
        <v/>
      </c>
      <c r="J241" s="2504" t="str">
        <f>IF(INPUT_OUTPUT!EW229="","",INPUT_OUTPUT!EW229)</f>
        <v/>
      </c>
      <c r="K241" s="2504" t="str">
        <f>IF(INPUT_OUTPUT!EX229="","",INPUT_OUTPUT!EX229)</f>
        <v/>
      </c>
      <c r="L241" s="2504" t="str">
        <f>IF(INPUT_OUTPUT!EY229="","",INPUT_OUTPUT!EY229)</f>
        <v/>
      </c>
      <c r="M241" s="2504" t="str">
        <f>IF(INPUT_OUTPUT!EZ229="","",INPUT_OUTPUT!EZ229)</f>
        <v/>
      </c>
      <c r="N241" s="2504" t="str">
        <f>IF(INPUT_OUTPUT!FA229="","",INPUT_OUTPUT!FA229)</f>
        <v/>
      </c>
      <c r="O241" s="2504" t="str">
        <f>IF(INPUT_OUTPUT!FB229="","",INPUT_OUTPUT!FB229)</f>
        <v/>
      </c>
      <c r="P241" s="2504" t="str">
        <f>IF(INPUT_OUTPUT!FC229="","",INPUT_OUTPUT!FC229)</f>
        <v/>
      </c>
      <c r="Q241" s="2504" t="str">
        <f>IF(INPUT_OUTPUT!FD229="","",INPUT_OUTPUT!FD229)</f>
        <v/>
      </c>
      <c r="R241" s="2504" t="str">
        <f>IF(INPUT_OUTPUT!FE229="","",INPUT_OUTPUT!FE229)</f>
        <v/>
      </c>
      <c r="S241" s="2504" t="str">
        <f>IF(INPUT_OUTPUT!FF229="","",INPUT_OUTPUT!FF229)</f>
        <v/>
      </c>
      <c r="T241" s="2504" t="str">
        <f>IF(INPUT_OUTPUT!FG229="","",INPUT_OUTPUT!FG229)</f>
        <v/>
      </c>
      <c r="U241" s="2504" t="str">
        <f>IF(INPUT_OUTPUT!FH229="","",INPUT_OUTPUT!FH229)</f>
        <v/>
      </c>
      <c r="V241" s="2504" t="str">
        <f>IF(INPUT_OUTPUT!FI229="","",INPUT_OUTPUT!FI229)</f>
        <v/>
      </c>
      <c r="W241" s="2504" t="str">
        <f>IF(INPUT_OUTPUT!FJ229="","",INPUT_OUTPUT!FJ229)</f>
        <v/>
      </c>
      <c r="X241" s="2504" t="str">
        <f>IF(INPUT_OUTPUT!FK229="","",INPUT_OUTPUT!FK229)</f>
        <v/>
      </c>
      <c r="Y241" s="2504" t="str">
        <f>IF(INPUT_OUTPUT!FL229="","",INPUT_OUTPUT!FL229)</f>
        <v/>
      </c>
      <c r="Z241" s="2504" t="str">
        <f>IF(INPUT_OUTPUT!FM229="","",INPUT_OUTPUT!FM229)</f>
        <v/>
      </c>
    </row>
    <row r="242" spans="2:26" s="2503" customFormat="1">
      <c r="B242" s="2505" t="str">
        <f>IF(INPUT_OUTPUT!C230="","",INPUT_OUTPUT!EP230)</f>
        <v/>
      </c>
      <c r="C242" s="2504" t="str">
        <f>IF(INPUT_OUTPUT!EP230="","",INPUT_OUTPUT!EP230)</f>
        <v/>
      </c>
      <c r="D242" s="2504" t="str">
        <f>IF(INPUT_OUTPUT!EQ230="","",INPUT_OUTPUT!EQ230)</f>
        <v/>
      </c>
      <c r="E242" s="2504" t="str">
        <f>IF(INPUT_OUTPUT!ER230="","",INPUT_OUTPUT!ER230)</f>
        <v/>
      </c>
      <c r="F242" s="2504" t="str">
        <f>IF(INPUT_OUTPUT!ES230="","",INPUT_OUTPUT!ES230)</f>
        <v/>
      </c>
      <c r="G242" s="2504" t="str">
        <f>IF(INPUT_OUTPUT!ET230="","",INPUT_OUTPUT!ET230)</f>
        <v/>
      </c>
      <c r="H242" s="2504" t="str">
        <f>IF(INPUT_OUTPUT!EU230="","",INPUT_OUTPUT!EU230)</f>
        <v/>
      </c>
      <c r="I242" s="2504" t="str">
        <f>IF(INPUT_OUTPUT!EV230="","",INPUT_OUTPUT!EV230)</f>
        <v/>
      </c>
      <c r="J242" s="2504" t="str">
        <f>IF(INPUT_OUTPUT!EW230="","",INPUT_OUTPUT!EW230)</f>
        <v/>
      </c>
      <c r="K242" s="2504" t="str">
        <f>IF(INPUT_OUTPUT!EX230="","",INPUT_OUTPUT!EX230)</f>
        <v/>
      </c>
      <c r="L242" s="2504" t="str">
        <f>IF(INPUT_OUTPUT!EY230="","",INPUT_OUTPUT!EY230)</f>
        <v/>
      </c>
      <c r="M242" s="2504" t="str">
        <f>IF(INPUT_OUTPUT!EZ230="","",INPUT_OUTPUT!EZ230)</f>
        <v/>
      </c>
      <c r="N242" s="2504" t="str">
        <f>IF(INPUT_OUTPUT!FA230="","",INPUT_OUTPUT!FA230)</f>
        <v/>
      </c>
      <c r="O242" s="2504" t="str">
        <f>IF(INPUT_OUTPUT!FB230="","",INPUT_OUTPUT!FB230)</f>
        <v/>
      </c>
      <c r="P242" s="2504" t="str">
        <f>IF(INPUT_OUTPUT!FC230="","",INPUT_OUTPUT!FC230)</f>
        <v/>
      </c>
      <c r="Q242" s="2504" t="str">
        <f>IF(INPUT_OUTPUT!FD230="","",INPUT_OUTPUT!FD230)</f>
        <v/>
      </c>
      <c r="R242" s="2504" t="str">
        <f>IF(INPUT_OUTPUT!FE230="","",INPUT_OUTPUT!FE230)</f>
        <v/>
      </c>
      <c r="S242" s="2504" t="str">
        <f>IF(INPUT_OUTPUT!FF230="","",INPUT_OUTPUT!FF230)</f>
        <v/>
      </c>
      <c r="T242" s="2504" t="str">
        <f>IF(INPUT_OUTPUT!FG230="","",INPUT_OUTPUT!FG230)</f>
        <v/>
      </c>
      <c r="U242" s="2504" t="str">
        <f>IF(INPUT_OUTPUT!FH230="","",INPUT_OUTPUT!FH230)</f>
        <v/>
      </c>
      <c r="V242" s="2504" t="str">
        <f>IF(INPUT_OUTPUT!FI230="","",INPUT_OUTPUT!FI230)</f>
        <v/>
      </c>
      <c r="W242" s="2504" t="str">
        <f>IF(INPUT_OUTPUT!FJ230="","",INPUT_OUTPUT!FJ230)</f>
        <v/>
      </c>
      <c r="X242" s="2504" t="str">
        <f>IF(INPUT_OUTPUT!FK230="","",INPUT_OUTPUT!FK230)</f>
        <v/>
      </c>
      <c r="Y242" s="2504" t="str">
        <f>IF(INPUT_OUTPUT!FL230="","",INPUT_OUTPUT!FL230)</f>
        <v/>
      </c>
      <c r="Z242" s="2504" t="str">
        <f>IF(INPUT_OUTPUT!FM230="","",INPUT_OUTPUT!FM230)</f>
        <v/>
      </c>
    </row>
    <row r="243" spans="2:26" s="2503" customFormat="1">
      <c r="B243" s="2505" t="str">
        <f>IF(INPUT_OUTPUT!C231="","",INPUT_OUTPUT!EP231)</f>
        <v/>
      </c>
      <c r="C243" s="2504" t="str">
        <f>IF(INPUT_OUTPUT!EP231="","",INPUT_OUTPUT!EP231)</f>
        <v/>
      </c>
      <c r="D243" s="2504" t="str">
        <f>IF(INPUT_OUTPUT!EQ231="","",INPUT_OUTPUT!EQ231)</f>
        <v/>
      </c>
      <c r="E243" s="2504" t="str">
        <f>IF(INPUT_OUTPUT!ER231="","",INPUT_OUTPUT!ER231)</f>
        <v/>
      </c>
      <c r="F243" s="2504" t="str">
        <f>IF(INPUT_OUTPUT!ES231="","",INPUT_OUTPUT!ES231)</f>
        <v/>
      </c>
      <c r="G243" s="2504" t="str">
        <f>IF(INPUT_OUTPUT!ET231="","",INPUT_OUTPUT!ET231)</f>
        <v/>
      </c>
      <c r="H243" s="2504" t="str">
        <f>IF(INPUT_OUTPUT!EU231="","",INPUT_OUTPUT!EU231)</f>
        <v/>
      </c>
      <c r="I243" s="2504" t="str">
        <f>IF(INPUT_OUTPUT!EV231="","",INPUT_OUTPUT!EV231)</f>
        <v/>
      </c>
      <c r="J243" s="2504" t="str">
        <f>IF(INPUT_OUTPUT!EW231="","",INPUT_OUTPUT!EW231)</f>
        <v/>
      </c>
      <c r="K243" s="2504" t="str">
        <f>IF(INPUT_OUTPUT!EX231="","",INPUT_OUTPUT!EX231)</f>
        <v/>
      </c>
      <c r="L243" s="2504" t="str">
        <f>IF(INPUT_OUTPUT!EY231="","",INPUT_OUTPUT!EY231)</f>
        <v/>
      </c>
      <c r="M243" s="2504" t="str">
        <f>IF(INPUT_OUTPUT!EZ231="","",INPUT_OUTPUT!EZ231)</f>
        <v/>
      </c>
      <c r="N243" s="2504" t="str">
        <f>IF(INPUT_OUTPUT!FA231="","",INPUT_OUTPUT!FA231)</f>
        <v/>
      </c>
      <c r="O243" s="2504" t="str">
        <f>IF(INPUT_OUTPUT!FB231="","",INPUT_OUTPUT!FB231)</f>
        <v/>
      </c>
      <c r="P243" s="2504" t="str">
        <f>IF(INPUT_OUTPUT!FC231="","",INPUT_OUTPUT!FC231)</f>
        <v/>
      </c>
      <c r="Q243" s="2504" t="str">
        <f>IF(INPUT_OUTPUT!FD231="","",INPUT_OUTPUT!FD231)</f>
        <v/>
      </c>
      <c r="R243" s="2504" t="str">
        <f>IF(INPUT_OUTPUT!FE231="","",INPUT_OUTPUT!FE231)</f>
        <v/>
      </c>
      <c r="S243" s="2504" t="str">
        <f>IF(INPUT_OUTPUT!FF231="","",INPUT_OUTPUT!FF231)</f>
        <v/>
      </c>
      <c r="T243" s="2504" t="str">
        <f>IF(INPUT_OUTPUT!FG231="","",INPUT_OUTPUT!FG231)</f>
        <v/>
      </c>
      <c r="U243" s="2504" t="str">
        <f>IF(INPUT_OUTPUT!FH231="","",INPUT_OUTPUT!FH231)</f>
        <v/>
      </c>
      <c r="V243" s="2504" t="str">
        <f>IF(INPUT_OUTPUT!FI231="","",INPUT_OUTPUT!FI231)</f>
        <v/>
      </c>
      <c r="W243" s="2504" t="str">
        <f>IF(INPUT_OUTPUT!FJ231="","",INPUT_OUTPUT!FJ231)</f>
        <v/>
      </c>
      <c r="X243" s="2504" t="str">
        <f>IF(INPUT_OUTPUT!FK231="","",INPUT_OUTPUT!FK231)</f>
        <v/>
      </c>
      <c r="Y243" s="2504" t="str">
        <f>IF(INPUT_OUTPUT!FL231="","",INPUT_OUTPUT!FL231)</f>
        <v/>
      </c>
      <c r="Z243" s="2504" t="str">
        <f>IF(INPUT_OUTPUT!FM231="","",INPUT_OUTPUT!FM231)</f>
        <v/>
      </c>
    </row>
    <row r="244" spans="2:26" s="2503" customFormat="1">
      <c r="B244" s="2505" t="str">
        <f>IF(INPUT_OUTPUT!C232="","",INPUT_OUTPUT!EP232)</f>
        <v/>
      </c>
      <c r="C244" s="2504" t="str">
        <f>IF(INPUT_OUTPUT!EP232="","",INPUT_OUTPUT!EP232)</f>
        <v/>
      </c>
      <c r="D244" s="2504" t="str">
        <f>IF(INPUT_OUTPUT!EQ232="","",INPUT_OUTPUT!EQ232)</f>
        <v/>
      </c>
      <c r="E244" s="2504" t="str">
        <f>IF(INPUT_OUTPUT!ER232="","",INPUT_OUTPUT!ER232)</f>
        <v/>
      </c>
      <c r="F244" s="2504" t="str">
        <f>IF(INPUT_OUTPUT!ES232="","",INPUT_OUTPUT!ES232)</f>
        <v/>
      </c>
      <c r="G244" s="2504" t="str">
        <f>IF(INPUT_OUTPUT!ET232="","",INPUT_OUTPUT!ET232)</f>
        <v/>
      </c>
      <c r="H244" s="2504" t="str">
        <f>IF(INPUT_OUTPUT!EU232="","",INPUT_OUTPUT!EU232)</f>
        <v/>
      </c>
      <c r="I244" s="2504" t="str">
        <f>IF(INPUT_OUTPUT!EV232="","",INPUT_OUTPUT!EV232)</f>
        <v/>
      </c>
      <c r="J244" s="2504" t="str">
        <f>IF(INPUT_OUTPUT!EW232="","",INPUT_OUTPUT!EW232)</f>
        <v/>
      </c>
      <c r="K244" s="2504" t="str">
        <f>IF(INPUT_OUTPUT!EX232="","",INPUT_OUTPUT!EX232)</f>
        <v/>
      </c>
      <c r="L244" s="2504" t="str">
        <f>IF(INPUT_OUTPUT!EY232="","",INPUT_OUTPUT!EY232)</f>
        <v/>
      </c>
      <c r="M244" s="2504" t="str">
        <f>IF(INPUT_OUTPUT!EZ232="","",INPUT_OUTPUT!EZ232)</f>
        <v/>
      </c>
      <c r="N244" s="2504" t="str">
        <f>IF(INPUT_OUTPUT!FA232="","",INPUT_OUTPUT!FA232)</f>
        <v/>
      </c>
      <c r="O244" s="2504" t="str">
        <f>IF(INPUT_OUTPUT!FB232="","",INPUT_OUTPUT!FB232)</f>
        <v/>
      </c>
      <c r="P244" s="2504" t="str">
        <f>IF(INPUT_OUTPUT!FC232="","",INPUT_OUTPUT!FC232)</f>
        <v/>
      </c>
      <c r="Q244" s="2504" t="str">
        <f>IF(INPUT_OUTPUT!FD232="","",INPUT_OUTPUT!FD232)</f>
        <v/>
      </c>
      <c r="R244" s="2504" t="str">
        <f>IF(INPUT_OUTPUT!FE232="","",INPUT_OUTPUT!FE232)</f>
        <v/>
      </c>
      <c r="S244" s="2504" t="str">
        <f>IF(INPUT_OUTPUT!FF232="","",INPUT_OUTPUT!FF232)</f>
        <v/>
      </c>
      <c r="T244" s="2504" t="str">
        <f>IF(INPUT_OUTPUT!FG232="","",INPUT_OUTPUT!FG232)</f>
        <v/>
      </c>
      <c r="U244" s="2504" t="str">
        <f>IF(INPUT_OUTPUT!FH232="","",INPUT_OUTPUT!FH232)</f>
        <v/>
      </c>
      <c r="V244" s="2504" t="str">
        <f>IF(INPUT_OUTPUT!FI232="","",INPUT_OUTPUT!FI232)</f>
        <v/>
      </c>
      <c r="W244" s="2504" t="str">
        <f>IF(INPUT_OUTPUT!FJ232="","",INPUT_OUTPUT!FJ232)</f>
        <v/>
      </c>
      <c r="X244" s="2504" t="str">
        <f>IF(INPUT_OUTPUT!FK232="","",INPUT_OUTPUT!FK232)</f>
        <v/>
      </c>
      <c r="Y244" s="2504" t="str">
        <f>IF(INPUT_OUTPUT!FL232="","",INPUT_OUTPUT!FL232)</f>
        <v/>
      </c>
      <c r="Z244" s="2504" t="str">
        <f>IF(INPUT_OUTPUT!FM232="","",INPUT_OUTPUT!FM232)</f>
        <v/>
      </c>
    </row>
    <row r="245" spans="2:26" s="2503" customFormat="1">
      <c r="B245" s="2505" t="str">
        <f>IF(INPUT_OUTPUT!C233="","",INPUT_OUTPUT!EP233)</f>
        <v/>
      </c>
      <c r="C245" s="2504" t="str">
        <f>IF(INPUT_OUTPUT!EP233="","",INPUT_OUTPUT!EP233)</f>
        <v/>
      </c>
      <c r="D245" s="2504" t="str">
        <f>IF(INPUT_OUTPUT!EQ233="","",INPUT_OUTPUT!EQ233)</f>
        <v/>
      </c>
      <c r="E245" s="2504" t="str">
        <f>IF(INPUT_OUTPUT!ER233="","",INPUT_OUTPUT!ER233)</f>
        <v/>
      </c>
      <c r="F245" s="2504" t="str">
        <f>IF(INPUT_OUTPUT!ES233="","",INPUT_OUTPUT!ES233)</f>
        <v/>
      </c>
      <c r="G245" s="2504" t="str">
        <f>IF(INPUT_OUTPUT!ET233="","",INPUT_OUTPUT!ET233)</f>
        <v/>
      </c>
      <c r="H245" s="2504" t="str">
        <f>IF(INPUT_OUTPUT!EU233="","",INPUT_OUTPUT!EU233)</f>
        <v/>
      </c>
      <c r="I245" s="2504" t="str">
        <f>IF(INPUT_OUTPUT!EV233="","",INPUT_OUTPUT!EV233)</f>
        <v/>
      </c>
      <c r="J245" s="2504" t="str">
        <f>IF(INPUT_OUTPUT!EW233="","",INPUT_OUTPUT!EW233)</f>
        <v/>
      </c>
      <c r="K245" s="2504" t="str">
        <f>IF(INPUT_OUTPUT!EX233="","",INPUT_OUTPUT!EX233)</f>
        <v/>
      </c>
      <c r="L245" s="2504" t="str">
        <f>IF(INPUT_OUTPUT!EY233="","",INPUT_OUTPUT!EY233)</f>
        <v/>
      </c>
      <c r="M245" s="2504" t="str">
        <f>IF(INPUT_OUTPUT!EZ233="","",INPUT_OUTPUT!EZ233)</f>
        <v/>
      </c>
      <c r="N245" s="2504" t="str">
        <f>IF(INPUT_OUTPUT!FA233="","",INPUT_OUTPUT!FA233)</f>
        <v/>
      </c>
      <c r="O245" s="2504" t="str">
        <f>IF(INPUT_OUTPUT!FB233="","",INPUT_OUTPUT!FB233)</f>
        <v/>
      </c>
      <c r="P245" s="2504" t="str">
        <f>IF(INPUT_OUTPUT!FC233="","",INPUT_OUTPUT!FC233)</f>
        <v/>
      </c>
      <c r="Q245" s="2504" t="str">
        <f>IF(INPUT_OUTPUT!FD233="","",INPUT_OUTPUT!FD233)</f>
        <v/>
      </c>
      <c r="R245" s="2504" t="str">
        <f>IF(INPUT_OUTPUT!FE233="","",INPUT_OUTPUT!FE233)</f>
        <v/>
      </c>
      <c r="S245" s="2504" t="str">
        <f>IF(INPUT_OUTPUT!FF233="","",INPUT_OUTPUT!FF233)</f>
        <v/>
      </c>
      <c r="T245" s="2504" t="str">
        <f>IF(INPUT_OUTPUT!FG233="","",INPUT_OUTPUT!FG233)</f>
        <v/>
      </c>
      <c r="U245" s="2504" t="str">
        <f>IF(INPUT_OUTPUT!FH233="","",INPUT_OUTPUT!FH233)</f>
        <v/>
      </c>
      <c r="V245" s="2504" t="str">
        <f>IF(INPUT_OUTPUT!FI233="","",INPUT_OUTPUT!FI233)</f>
        <v/>
      </c>
      <c r="W245" s="2504" t="str">
        <f>IF(INPUT_OUTPUT!FJ233="","",INPUT_OUTPUT!FJ233)</f>
        <v/>
      </c>
      <c r="X245" s="2504" t="str">
        <f>IF(INPUT_OUTPUT!FK233="","",INPUT_OUTPUT!FK233)</f>
        <v/>
      </c>
      <c r="Y245" s="2504" t="str">
        <f>IF(INPUT_OUTPUT!FL233="","",INPUT_OUTPUT!FL233)</f>
        <v/>
      </c>
      <c r="Z245" s="2504" t="str">
        <f>IF(INPUT_OUTPUT!FM233="","",INPUT_OUTPUT!FM233)</f>
        <v/>
      </c>
    </row>
    <row r="246" spans="2:26" s="2503" customFormat="1">
      <c r="B246" s="2505" t="str">
        <f>IF(INPUT_OUTPUT!C234="","",INPUT_OUTPUT!EP234)</f>
        <v/>
      </c>
      <c r="C246" s="2504" t="str">
        <f>IF(INPUT_OUTPUT!EP234="","",INPUT_OUTPUT!EP234)</f>
        <v/>
      </c>
      <c r="D246" s="2504" t="str">
        <f>IF(INPUT_OUTPUT!EQ234="","",INPUT_OUTPUT!EQ234)</f>
        <v/>
      </c>
      <c r="E246" s="2504" t="str">
        <f>IF(INPUT_OUTPUT!ER234="","",INPUT_OUTPUT!ER234)</f>
        <v/>
      </c>
      <c r="F246" s="2504" t="str">
        <f>IF(INPUT_OUTPUT!ES234="","",INPUT_OUTPUT!ES234)</f>
        <v/>
      </c>
      <c r="G246" s="2504" t="str">
        <f>IF(INPUT_OUTPUT!ET234="","",INPUT_OUTPUT!ET234)</f>
        <v/>
      </c>
      <c r="H246" s="2504" t="str">
        <f>IF(INPUT_OUTPUT!EU234="","",INPUT_OUTPUT!EU234)</f>
        <v/>
      </c>
      <c r="I246" s="2504" t="str">
        <f>IF(INPUT_OUTPUT!EV234="","",INPUT_OUTPUT!EV234)</f>
        <v/>
      </c>
      <c r="J246" s="2504" t="str">
        <f>IF(INPUT_OUTPUT!EW234="","",INPUT_OUTPUT!EW234)</f>
        <v/>
      </c>
      <c r="K246" s="2504" t="str">
        <f>IF(INPUT_OUTPUT!EX234="","",INPUT_OUTPUT!EX234)</f>
        <v/>
      </c>
      <c r="L246" s="2504" t="str">
        <f>IF(INPUT_OUTPUT!EY234="","",INPUT_OUTPUT!EY234)</f>
        <v/>
      </c>
      <c r="M246" s="2504" t="str">
        <f>IF(INPUT_OUTPUT!EZ234="","",INPUT_OUTPUT!EZ234)</f>
        <v/>
      </c>
      <c r="N246" s="2504" t="str">
        <f>IF(INPUT_OUTPUT!FA234="","",INPUT_OUTPUT!FA234)</f>
        <v/>
      </c>
      <c r="O246" s="2504" t="str">
        <f>IF(INPUT_OUTPUT!FB234="","",INPUT_OUTPUT!FB234)</f>
        <v/>
      </c>
      <c r="P246" s="2504" t="str">
        <f>IF(INPUT_OUTPUT!FC234="","",INPUT_OUTPUT!FC234)</f>
        <v/>
      </c>
      <c r="Q246" s="2504" t="str">
        <f>IF(INPUT_OUTPUT!FD234="","",INPUT_OUTPUT!FD234)</f>
        <v/>
      </c>
      <c r="R246" s="2504" t="str">
        <f>IF(INPUT_OUTPUT!FE234="","",INPUT_OUTPUT!FE234)</f>
        <v/>
      </c>
      <c r="S246" s="2504" t="str">
        <f>IF(INPUT_OUTPUT!FF234="","",INPUT_OUTPUT!FF234)</f>
        <v/>
      </c>
      <c r="T246" s="2504" t="str">
        <f>IF(INPUT_OUTPUT!FG234="","",INPUT_OUTPUT!FG234)</f>
        <v/>
      </c>
      <c r="U246" s="2504" t="str">
        <f>IF(INPUT_OUTPUT!FH234="","",INPUT_OUTPUT!FH234)</f>
        <v/>
      </c>
      <c r="V246" s="2504" t="str">
        <f>IF(INPUT_OUTPUT!FI234="","",INPUT_OUTPUT!FI234)</f>
        <v/>
      </c>
      <c r="W246" s="2504" t="str">
        <f>IF(INPUT_OUTPUT!FJ234="","",INPUT_OUTPUT!FJ234)</f>
        <v/>
      </c>
      <c r="X246" s="2504" t="str">
        <f>IF(INPUT_OUTPUT!FK234="","",INPUT_OUTPUT!FK234)</f>
        <v/>
      </c>
      <c r="Y246" s="2504" t="str">
        <f>IF(INPUT_OUTPUT!FL234="","",INPUT_OUTPUT!FL234)</f>
        <v/>
      </c>
      <c r="Z246" s="2504" t="str">
        <f>IF(INPUT_OUTPUT!FM234="","",INPUT_OUTPUT!FM234)</f>
        <v/>
      </c>
    </row>
    <row r="247" spans="2:26" s="2503" customFormat="1">
      <c r="B247" s="2505" t="str">
        <f>IF(INPUT_OUTPUT!C235="","",INPUT_OUTPUT!EP235)</f>
        <v/>
      </c>
      <c r="C247" s="2504" t="str">
        <f>IF(INPUT_OUTPUT!EP235="","",INPUT_OUTPUT!EP235)</f>
        <v/>
      </c>
      <c r="D247" s="2504" t="str">
        <f>IF(INPUT_OUTPUT!EQ235="","",INPUT_OUTPUT!EQ235)</f>
        <v/>
      </c>
      <c r="E247" s="2504" t="str">
        <f>IF(INPUT_OUTPUT!ER235="","",INPUT_OUTPUT!ER235)</f>
        <v/>
      </c>
      <c r="F247" s="2504" t="str">
        <f>IF(INPUT_OUTPUT!ES235="","",INPUT_OUTPUT!ES235)</f>
        <v/>
      </c>
      <c r="G247" s="2504" t="str">
        <f>IF(INPUT_OUTPUT!ET235="","",INPUT_OUTPUT!ET235)</f>
        <v/>
      </c>
      <c r="H247" s="2504" t="str">
        <f>IF(INPUT_OUTPUT!EU235="","",INPUT_OUTPUT!EU235)</f>
        <v/>
      </c>
      <c r="I247" s="2504" t="str">
        <f>IF(INPUT_OUTPUT!EV235="","",INPUT_OUTPUT!EV235)</f>
        <v/>
      </c>
      <c r="J247" s="2504" t="str">
        <f>IF(INPUT_OUTPUT!EW235="","",INPUT_OUTPUT!EW235)</f>
        <v/>
      </c>
      <c r="K247" s="2504" t="str">
        <f>IF(INPUT_OUTPUT!EX235="","",INPUT_OUTPUT!EX235)</f>
        <v/>
      </c>
      <c r="L247" s="2504" t="str">
        <f>IF(INPUT_OUTPUT!EY235="","",INPUT_OUTPUT!EY235)</f>
        <v/>
      </c>
      <c r="M247" s="2504" t="str">
        <f>IF(INPUT_OUTPUT!EZ235="","",INPUT_OUTPUT!EZ235)</f>
        <v/>
      </c>
      <c r="N247" s="2504" t="str">
        <f>IF(INPUT_OUTPUT!FA235="","",INPUT_OUTPUT!FA235)</f>
        <v/>
      </c>
      <c r="O247" s="2504" t="str">
        <f>IF(INPUT_OUTPUT!FB235="","",INPUT_OUTPUT!FB235)</f>
        <v/>
      </c>
      <c r="P247" s="2504" t="str">
        <f>IF(INPUT_OUTPUT!FC235="","",INPUT_OUTPUT!FC235)</f>
        <v/>
      </c>
      <c r="Q247" s="2504" t="str">
        <f>IF(INPUT_OUTPUT!FD235="","",INPUT_OUTPUT!FD235)</f>
        <v/>
      </c>
      <c r="R247" s="2504" t="str">
        <f>IF(INPUT_OUTPUT!FE235="","",INPUT_OUTPUT!FE235)</f>
        <v/>
      </c>
      <c r="S247" s="2504" t="str">
        <f>IF(INPUT_OUTPUT!FF235="","",INPUT_OUTPUT!FF235)</f>
        <v/>
      </c>
      <c r="T247" s="2504" t="str">
        <f>IF(INPUT_OUTPUT!FG235="","",INPUT_OUTPUT!FG235)</f>
        <v/>
      </c>
      <c r="U247" s="2504" t="str">
        <f>IF(INPUT_OUTPUT!FH235="","",INPUT_OUTPUT!FH235)</f>
        <v/>
      </c>
      <c r="V247" s="2504" t="str">
        <f>IF(INPUT_OUTPUT!FI235="","",INPUT_OUTPUT!FI235)</f>
        <v/>
      </c>
      <c r="W247" s="2504" t="str">
        <f>IF(INPUT_OUTPUT!FJ235="","",INPUT_OUTPUT!FJ235)</f>
        <v/>
      </c>
      <c r="X247" s="2504" t="str">
        <f>IF(INPUT_OUTPUT!FK235="","",INPUT_OUTPUT!FK235)</f>
        <v/>
      </c>
      <c r="Y247" s="2504" t="str">
        <f>IF(INPUT_OUTPUT!FL235="","",INPUT_OUTPUT!FL235)</f>
        <v/>
      </c>
      <c r="Z247" s="2504" t="str">
        <f>IF(INPUT_OUTPUT!FM235="","",INPUT_OUTPUT!FM235)</f>
        <v/>
      </c>
    </row>
    <row r="248" spans="2:26" s="2503" customFormat="1">
      <c r="B248" s="2505" t="str">
        <f>IF(INPUT_OUTPUT!C236="","",INPUT_OUTPUT!EP236)</f>
        <v/>
      </c>
      <c r="C248" s="2504" t="str">
        <f>IF(INPUT_OUTPUT!EP236="","",INPUT_OUTPUT!EP236)</f>
        <v/>
      </c>
      <c r="D248" s="2504" t="str">
        <f>IF(INPUT_OUTPUT!EQ236="","",INPUT_OUTPUT!EQ236)</f>
        <v/>
      </c>
      <c r="E248" s="2504" t="str">
        <f>IF(INPUT_OUTPUT!ER236="","",INPUT_OUTPUT!ER236)</f>
        <v/>
      </c>
      <c r="F248" s="2504" t="str">
        <f>IF(INPUT_OUTPUT!ES236="","",INPUT_OUTPUT!ES236)</f>
        <v/>
      </c>
      <c r="G248" s="2504" t="str">
        <f>IF(INPUT_OUTPUT!ET236="","",INPUT_OUTPUT!ET236)</f>
        <v/>
      </c>
      <c r="H248" s="2504" t="str">
        <f>IF(INPUT_OUTPUT!EU236="","",INPUT_OUTPUT!EU236)</f>
        <v/>
      </c>
      <c r="I248" s="2504" t="str">
        <f>IF(INPUT_OUTPUT!EV236="","",INPUT_OUTPUT!EV236)</f>
        <v/>
      </c>
      <c r="J248" s="2504" t="str">
        <f>IF(INPUT_OUTPUT!EW236="","",INPUT_OUTPUT!EW236)</f>
        <v/>
      </c>
      <c r="K248" s="2504" t="str">
        <f>IF(INPUT_OUTPUT!EX236="","",INPUT_OUTPUT!EX236)</f>
        <v/>
      </c>
      <c r="L248" s="2504" t="str">
        <f>IF(INPUT_OUTPUT!EY236="","",INPUT_OUTPUT!EY236)</f>
        <v/>
      </c>
      <c r="M248" s="2504" t="str">
        <f>IF(INPUT_OUTPUT!EZ236="","",INPUT_OUTPUT!EZ236)</f>
        <v/>
      </c>
      <c r="N248" s="2504" t="str">
        <f>IF(INPUT_OUTPUT!FA236="","",INPUT_OUTPUT!FA236)</f>
        <v/>
      </c>
      <c r="O248" s="2504" t="str">
        <f>IF(INPUT_OUTPUT!FB236="","",INPUT_OUTPUT!FB236)</f>
        <v/>
      </c>
      <c r="P248" s="2504" t="str">
        <f>IF(INPUT_OUTPUT!FC236="","",INPUT_OUTPUT!FC236)</f>
        <v/>
      </c>
      <c r="Q248" s="2504" t="str">
        <f>IF(INPUT_OUTPUT!FD236="","",INPUT_OUTPUT!FD236)</f>
        <v/>
      </c>
      <c r="R248" s="2504" t="str">
        <f>IF(INPUT_OUTPUT!FE236="","",INPUT_OUTPUT!FE236)</f>
        <v/>
      </c>
      <c r="S248" s="2504" t="str">
        <f>IF(INPUT_OUTPUT!FF236="","",INPUT_OUTPUT!FF236)</f>
        <v/>
      </c>
      <c r="T248" s="2504" t="str">
        <f>IF(INPUT_OUTPUT!FG236="","",INPUT_OUTPUT!FG236)</f>
        <v/>
      </c>
      <c r="U248" s="2504" t="str">
        <f>IF(INPUT_OUTPUT!FH236="","",INPUT_OUTPUT!FH236)</f>
        <v/>
      </c>
      <c r="V248" s="2504" t="str">
        <f>IF(INPUT_OUTPUT!FI236="","",INPUT_OUTPUT!FI236)</f>
        <v/>
      </c>
      <c r="W248" s="2504" t="str">
        <f>IF(INPUT_OUTPUT!FJ236="","",INPUT_OUTPUT!FJ236)</f>
        <v/>
      </c>
      <c r="X248" s="2504" t="str">
        <f>IF(INPUT_OUTPUT!FK236="","",INPUT_OUTPUT!FK236)</f>
        <v/>
      </c>
      <c r="Y248" s="2504" t="str">
        <f>IF(INPUT_OUTPUT!FL236="","",INPUT_OUTPUT!FL236)</f>
        <v/>
      </c>
      <c r="Z248" s="2504" t="str">
        <f>IF(INPUT_OUTPUT!FM236="","",INPUT_OUTPUT!FM236)</f>
        <v/>
      </c>
    </row>
    <row r="249" spans="2:26" s="2503" customFormat="1">
      <c r="B249" s="2505" t="str">
        <f>IF(INPUT_OUTPUT!C237="","",INPUT_OUTPUT!EP237)</f>
        <v/>
      </c>
      <c r="C249" s="2504" t="str">
        <f>IF(INPUT_OUTPUT!EP237="","",INPUT_OUTPUT!EP237)</f>
        <v/>
      </c>
      <c r="D249" s="2504" t="str">
        <f>IF(INPUT_OUTPUT!EQ237="","",INPUT_OUTPUT!EQ237)</f>
        <v/>
      </c>
      <c r="E249" s="2504" t="str">
        <f>IF(INPUT_OUTPUT!ER237="","",INPUT_OUTPUT!ER237)</f>
        <v/>
      </c>
      <c r="F249" s="2504" t="str">
        <f>IF(INPUT_OUTPUT!ES237="","",INPUT_OUTPUT!ES237)</f>
        <v/>
      </c>
      <c r="G249" s="2504" t="str">
        <f>IF(INPUT_OUTPUT!ET237="","",INPUT_OUTPUT!ET237)</f>
        <v/>
      </c>
      <c r="H249" s="2504" t="str">
        <f>IF(INPUT_OUTPUT!EU237="","",INPUT_OUTPUT!EU237)</f>
        <v/>
      </c>
      <c r="I249" s="2504" t="str">
        <f>IF(INPUT_OUTPUT!EV237="","",INPUT_OUTPUT!EV237)</f>
        <v/>
      </c>
      <c r="J249" s="2504" t="str">
        <f>IF(INPUT_OUTPUT!EW237="","",INPUT_OUTPUT!EW237)</f>
        <v/>
      </c>
      <c r="K249" s="2504" t="str">
        <f>IF(INPUT_OUTPUT!EX237="","",INPUT_OUTPUT!EX237)</f>
        <v/>
      </c>
      <c r="L249" s="2504" t="str">
        <f>IF(INPUT_OUTPUT!EY237="","",INPUT_OUTPUT!EY237)</f>
        <v/>
      </c>
      <c r="M249" s="2504" t="str">
        <f>IF(INPUT_OUTPUT!EZ237="","",INPUT_OUTPUT!EZ237)</f>
        <v/>
      </c>
      <c r="N249" s="2504" t="str">
        <f>IF(INPUT_OUTPUT!FA237="","",INPUT_OUTPUT!FA237)</f>
        <v/>
      </c>
      <c r="O249" s="2504" t="str">
        <f>IF(INPUT_OUTPUT!FB237="","",INPUT_OUTPUT!FB237)</f>
        <v/>
      </c>
      <c r="P249" s="2504" t="str">
        <f>IF(INPUT_OUTPUT!FC237="","",INPUT_OUTPUT!FC237)</f>
        <v/>
      </c>
      <c r="Q249" s="2504" t="str">
        <f>IF(INPUT_OUTPUT!FD237="","",INPUT_OUTPUT!FD237)</f>
        <v/>
      </c>
      <c r="R249" s="2504" t="str">
        <f>IF(INPUT_OUTPUT!FE237="","",INPUT_OUTPUT!FE237)</f>
        <v/>
      </c>
      <c r="S249" s="2504" t="str">
        <f>IF(INPUT_OUTPUT!FF237="","",INPUT_OUTPUT!FF237)</f>
        <v/>
      </c>
      <c r="T249" s="2504" t="str">
        <f>IF(INPUT_OUTPUT!FG237="","",INPUT_OUTPUT!FG237)</f>
        <v/>
      </c>
      <c r="U249" s="2504" t="str">
        <f>IF(INPUT_OUTPUT!FH237="","",INPUT_OUTPUT!FH237)</f>
        <v/>
      </c>
      <c r="V249" s="2504" t="str">
        <f>IF(INPUT_OUTPUT!FI237="","",INPUT_OUTPUT!FI237)</f>
        <v/>
      </c>
      <c r="W249" s="2504" t="str">
        <f>IF(INPUT_OUTPUT!FJ237="","",INPUT_OUTPUT!FJ237)</f>
        <v/>
      </c>
      <c r="X249" s="2504" t="str">
        <f>IF(INPUT_OUTPUT!FK237="","",INPUT_OUTPUT!FK237)</f>
        <v/>
      </c>
      <c r="Y249" s="2504" t="str">
        <f>IF(INPUT_OUTPUT!FL237="","",INPUT_OUTPUT!FL237)</f>
        <v/>
      </c>
      <c r="Z249" s="2504" t="str">
        <f>IF(INPUT_OUTPUT!FM237="","",INPUT_OUTPUT!FM237)</f>
        <v/>
      </c>
    </row>
    <row r="250" spans="2:26" s="2503" customFormat="1">
      <c r="B250" s="2505" t="str">
        <f>IF(INPUT_OUTPUT!C238="","",INPUT_OUTPUT!EP238)</f>
        <v/>
      </c>
      <c r="C250" s="2504" t="str">
        <f>IF(INPUT_OUTPUT!EP238="","",INPUT_OUTPUT!EP238)</f>
        <v/>
      </c>
      <c r="D250" s="2504" t="str">
        <f>IF(INPUT_OUTPUT!EQ238="","",INPUT_OUTPUT!EQ238)</f>
        <v/>
      </c>
      <c r="E250" s="2504" t="str">
        <f>IF(INPUT_OUTPUT!ER238="","",INPUT_OUTPUT!ER238)</f>
        <v/>
      </c>
      <c r="F250" s="2504" t="str">
        <f>IF(INPUT_OUTPUT!ES238="","",INPUT_OUTPUT!ES238)</f>
        <v/>
      </c>
      <c r="G250" s="2504" t="str">
        <f>IF(INPUT_OUTPUT!ET238="","",INPUT_OUTPUT!ET238)</f>
        <v/>
      </c>
      <c r="H250" s="2504" t="str">
        <f>IF(INPUT_OUTPUT!EU238="","",INPUT_OUTPUT!EU238)</f>
        <v/>
      </c>
      <c r="I250" s="2504" t="str">
        <f>IF(INPUT_OUTPUT!EV238="","",INPUT_OUTPUT!EV238)</f>
        <v/>
      </c>
      <c r="J250" s="2504" t="str">
        <f>IF(INPUT_OUTPUT!EW238="","",INPUT_OUTPUT!EW238)</f>
        <v/>
      </c>
      <c r="K250" s="2504" t="str">
        <f>IF(INPUT_OUTPUT!EX238="","",INPUT_OUTPUT!EX238)</f>
        <v/>
      </c>
      <c r="L250" s="2504" t="str">
        <f>IF(INPUT_OUTPUT!EY238="","",INPUT_OUTPUT!EY238)</f>
        <v/>
      </c>
      <c r="M250" s="2504" t="str">
        <f>IF(INPUT_OUTPUT!EZ238="","",INPUT_OUTPUT!EZ238)</f>
        <v/>
      </c>
      <c r="N250" s="2504" t="str">
        <f>IF(INPUT_OUTPUT!FA238="","",INPUT_OUTPUT!FA238)</f>
        <v/>
      </c>
      <c r="O250" s="2504" t="str">
        <f>IF(INPUT_OUTPUT!FB238="","",INPUT_OUTPUT!FB238)</f>
        <v/>
      </c>
      <c r="P250" s="2504" t="str">
        <f>IF(INPUT_OUTPUT!FC238="","",INPUT_OUTPUT!FC238)</f>
        <v/>
      </c>
      <c r="Q250" s="2504" t="str">
        <f>IF(INPUT_OUTPUT!FD238="","",INPUT_OUTPUT!FD238)</f>
        <v/>
      </c>
      <c r="R250" s="2504" t="str">
        <f>IF(INPUT_OUTPUT!FE238="","",INPUT_OUTPUT!FE238)</f>
        <v/>
      </c>
      <c r="S250" s="2504" t="str">
        <f>IF(INPUT_OUTPUT!FF238="","",INPUT_OUTPUT!FF238)</f>
        <v/>
      </c>
      <c r="T250" s="2504" t="str">
        <f>IF(INPUT_OUTPUT!FG238="","",INPUT_OUTPUT!FG238)</f>
        <v/>
      </c>
      <c r="U250" s="2504" t="str">
        <f>IF(INPUT_OUTPUT!FH238="","",INPUT_OUTPUT!FH238)</f>
        <v/>
      </c>
      <c r="V250" s="2504" t="str">
        <f>IF(INPUT_OUTPUT!FI238="","",INPUT_OUTPUT!FI238)</f>
        <v/>
      </c>
      <c r="W250" s="2504" t="str">
        <f>IF(INPUT_OUTPUT!FJ238="","",INPUT_OUTPUT!FJ238)</f>
        <v/>
      </c>
      <c r="X250" s="2504" t="str">
        <f>IF(INPUT_OUTPUT!FK238="","",INPUT_OUTPUT!FK238)</f>
        <v/>
      </c>
      <c r="Y250" s="2504" t="str">
        <f>IF(INPUT_OUTPUT!FL238="","",INPUT_OUTPUT!FL238)</f>
        <v/>
      </c>
      <c r="Z250" s="2504" t="str">
        <f>IF(INPUT_OUTPUT!FM238="","",INPUT_OUTPUT!FM238)</f>
        <v/>
      </c>
    </row>
    <row r="251" spans="2:26" s="2503" customFormat="1">
      <c r="B251" s="2505" t="str">
        <f>IF(INPUT_OUTPUT!C239="","",INPUT_OUTPUT!EP239)</f>
        <v/>
      </c>
      <c r="C251" s="2504" t="str">
        <f>IF(INPUT_OUTPUT!EP239="","",INPUT_OUTPUT!EP239)</f>
        <v/>
      </c>
      <c r="D251" s="2504" t="str">
        <f>IF(INPUT_OUTPUT!EQ239="","",INPUT_OUTPUT!EQ239)</f>
        <v/>
      </c>
      <c r="E251" s="2504" t="str">
        <f>IF(INPUT_OUTPUT!ER239="","",INPUT_OUTPUT!ER239)</f>
        <v/>
      </c>
      <c r="F251" s="2504" t="str">
        <f>IF(INPUT_OUTPUT!ES239="","",INPUT_OUTPUT!ES239)</f>
        <v/>
      </c>
      <c r="G251" s="2504" t="str">
        <f>IF(INPUT_OUTPUT!ET239="","",INPUT_OUTPUT!ET239)</f>
        <v/>
      </c>
      <c r="H251" s="2504" t="str">
        <f>IF(INPUT_OUTPUT!EU239="","",INPUT_OUTPUT!EU239)</f>
        <v/>
      </c>
      <c r="I251" s="2504" t="str">
        <f>IF(INPUT_OUTPUT!EV239="","",INPUT_OUTPUT!EV239)</f>
        <v/>
      </c>
      <c r="J251" s="2504" t="str">
        <f>IF(INPUT_OUTPUT!EW239="","",INPUT_OUTPUT!EW239)</f>
        <v/>
      </c>
      <c r="K251" s="2504" t="str">
        <f>IF(INPUT_OUTPUT!EX239="","",INPUT_OUTPUT!EX239)</f>
        <v/>
      </c>
      <c r="L251" s="2504" t="str">
        <f>IF(INPUT_OUTPUT!EY239="","",INPUT_OUTPUT!EY239)</f>
        <v/>
      </c>
      <c r="M251" s="2504" t="str">
        <f>IF(INPUT_OUTPUT!EZ239="","",INPUT_OUTPUT!EZ239)</f>
        <v/>
      </c>
      <c r="N251" s="2504" t="str">
        <f>IF(INPUT_OUTPUT!FA239="","",INPUT_OUTPUT!FA239)</f>
        <v/>
      </c>
      <c r="O251" s="2504" t="str">
        <f>IF(INPUT_OUTPUT!FB239="","",INPUT_OUTPUT!FB239)</f>
        <v/>
      </c>
      <c r="P251" s="2504" t="str">
        <f>IF(INPUT_OUTPUT!FC239="","",INPUT_OUTPUT!FC239)</f>
        <v/>
      </c>
      <c r="Q251" s="2504" t="str">
        <f>IF(INPUT_OUTPUT!FD239="","",INPUT_OUTPUT!FD239)</f>
        <v/>
      </c>
      <c r="R251" s="2504" t="str">
        <f>IF(INPUT_OUTPUT!FE239="","",INPUT_OUTPUT!FE239)</f>
        <v/>
      </c>
      <c r="S251" s="2504" t="str">
        <f>IF(INPUT_OUTPUT!FF239="","",INPUT_OUTPUT!FF239)</f>
        <v/>
      </c>
      <c r="T251" s="2504" t="str">
        <f>IF(INPUT_OUTPUT!FG239="","",INPUT_OUTPUT!FG239)</f>
        <v/>
      </c>
      <c r="U251" s="2504" t="str">
        <f>IF(INPUT_OUTPUT!FH239="","",INPUT_OUTPUT!FH239)</f>
        <v/>
      </c>
      <c r="V251" s="2504" t="str">
        <f>IF(INPUT_OUTPUT!FI239="","",INPUT_OUTPUT!FI239)</f>
        <v/>
      </c>
      <c r="W251" s="2504" t="str">
        <f>IF(INPUT_OUTPUT!FJ239="","",INPUT_OUTPUT!FJ239)</f>
        <v/>
      </c>
      <c r="X251" s="2504" t="str">
        <f>IF(INPUT_OUTPUT!FK239="","",INPUT_OUTPUT!FK239)</f>
        <v/>
      </c>
      <c r="Y251" s="2504" t="str">
        <f>IF(INPUT_OUTPUT!FL239="","",INPUT_OUTPUT!FL239)</f>
        <v/>
      </c>
      <c r="Z251" s="2504" t="str">
        <f>IF(INPUT_OUTPUT!FM239="","",INPUT_OUTPUT!FM239)</f>
        <v/>
      </c>
    </row>
    <row r="252" spans="2:26" s="2503" customFormat="1">
      <c r="B252" s="2505" t="str">
        <f>IF(INPUT_OUTPUT!C240="","",INPUT_OUTPUT!EP240)</f>
        <v/>
      </c>
      <c r="C252" s="2504" t="str">
        <f>IF(INPUT_OUTPUT!EP240="","",INPUT_OUTPUT!EP240)</f>
        <v/>
      </c>
      <c r="D252" s="2504" t="str">
        <f>IF(INPUT_OUTPUT!EQ240="","",INPUT_OUTPUT!EQ240)</f>
        <v/>
      </c>
      <c r="E252" s="2504" t="str">
        <f>IF(INPUT_OUTPUT!ER240="","",INPUT_OUTPUT!ER240)</f>
        <v/>
      </c>
      <c r="F252" s="2504" t="str">
        <f>IF(INPUT_OUTPUT!ES240="","",INPUT_OUTPUT!ES240)</f>
        <v/>
      </c>
      <c r="G252" s="2504" t="str">
        <f>IF(INPUT_OUTPUT!ET240="","",INPUT_OUTPUT!ET240)</f>
        <v/>
      </c>
      <c r="H252" s="2504" t="str">
        <f>IF(INPUT_OUTPUT!EU240="","",INPUT_OUTPUT!EU240)</f>
        <v/>
      </c>
      <c r="I252" s="2504" t="str">
        <f>IF(INPUT_OUTPUT!EV240="","",INPUT_OUTPUT!EV240)</f>
        <v/>
      </c>
      <c r="J252" s="2504" t="str">
        <f>IF(INPUT_OUTPUT!EW240="","",INPUT_OUTPUT!EW240)</f>
        <v/>
      </c>
      <c r="K252" s="2504" t="str">
        <f>IF(INPUT_OUTPUT!EX240="","",INPUT_OUTPUT!EX240)</f>
        <v/>
      </c>
      <c r="L252" s="2504" t="str">
        <f>IF(INPUT_OUTPUT!EY240="","",INPUT_OUTPUT!EY240)</f>
        <v/>
      </c>
      <c r="M252" s="2504" t="str">
        <f>IF(INPUT_OUTPUT!EZ240="","",INPUT_OUTPUT!EZ240)</f>
        <v/>
      </c>
      <c r="N252" s="2504" t="str">
        <f>IF(INPUT_OUTPUT!FA240="","",INPUT_OUTPUT!FA240)</f>
        <v/>
      </c>
      <c r="O252" s="2504" t="str">
        <f>IF(INPUT_OUTPUT!FB240="","",INPUT_OUTPUT!FB240)</f>
        <v/>
      </c>
      <c r="P252" s="2504" t="str">
        <f>IF(INPUT_OUTPUT!FC240="","",INPUT_OUTPUT!FC240)</f>
        <v/>
      </c>
      <c r="Q252" s="2504" t="str">
        <f>IF(INPUT_OUTPUT!FD240="","",INPUT_OUTPUT!FD240)</f>
        <v/>
      </c>
      <c r="R252" s="2504" t="str">
        <f>IF(INPUT_OUTPUT!FE240="","",INPUT_OUTPUT!FE240)</f>
        <v/>
      </c>
      <c r="S252" s="2504" t="str">
        <f>IF(INPUT_OUTPUT!FF240="","",INPUT_OUTPUT!FF240)</f>
        <v/>
      </c>
      <c r="T252" s="2504" t="str">
        <f>IF(INPUT_OUTPUT!FG240="","",INPUT_OUTPUT!FG240)</f>
        <v/>
      </c>
      <c r="U252" s="2504" t="str">
        <f>IF(INPUT_OUTPUT!FH240="","",INPUT_OUTPUT!FH240)</f>
        <v/>
      </c>
      <c r="V252" s="2504" t="str">
        <f>IF(INPUT_OUTPUT!FI240="","",INPUT_OUTPUT!FI240)</f>
        <v/>
      </c>
      <c r="W252" s="2504" t="str">
        <f>IF(INPUT_OUTPUT!FJ240="","",INPUT_OUTPUT!FJ240)</f>
        <v/>
      </c>
      <c r="X252" s="2504" t="str">
        <f>IF(INPUT_OUTPUT!FK240="","",INPUT_OUTPUT!FK240)</f>
        <v/>
      </c>
      <c r="Y252" s="2504" t="str">
        <f>IF(INPUT_OUTPUT!FL240="","",INPUT_OUTPUT!FL240)</f>
        <v/>
      </c>
      <c r="Z252" s="2504" t="str">
        <f>IF(INPUT_OUTPUT!FM240="","",INPUT_OUTPUT!FM240)</f>
        <v/>
      </c>
    </row>
    <row r="253" spans="2:26" s="2503" customFormat="1">
      <c r="B253" s="2505" t="str">
        <f>IF(INPUT_OUTPUT!C241="","",INPUT_OUTPUT!EP241)</f>
        <v/>
      </c>
      <c r="C253" s="2504" t="str">
        <f>IF(INPUT_OUTPUT!EP241="","",INPUT_OUTPUT!EP241)</f>
        <v/>
      </c>
      <c r="D253" s="2504" t="str">
        <f>IF(INPUT_OUTPUT!EQ241="","",INPUT_OUTPUT!EQ241)</f>
        <v/>
      </c>
      <c r="E253" s="2504" t="str">
        <f>IF(INPUT_OUTPUT!ER241="","",INPUT_OUTPUT!ER241)</f>
        <v/>
      </c>
      <c r="F253" s="2504" t="str">
        <f>IF(INPUT_OUTPUT!ES241="","",INPUT_OUTPUT!ES241)</f>
        <v/>
      </c>
      <c r="G253" s="2504" t="str">
        <f>IF(INPUT_OUTPUT!ET241="","",INPUT_OUTPUT!ET241)</f>
        <v/>
      </c>
      <c r="H253" s="2504" t="str">
        <f>IF(INPUT_OUTPUT!EU241="","",INPUT_OUTPUT!EU241)</f>
        <v/>
      </c>
      <c r="I253" s="2504" t="str">
        <f>IF(INPUT_OUTPUT!EV241="","",INPUT_OUTPUT!EV241)</f>
        <v/>
      </c>
      <c r="J253" s="2504" t="str">
        <f>IF(INPUT_OUTPUT!EW241="","",INPUT_OUTPUT!EW241)</f>
        <v/>
      </c>
      <c r="K253" s="2504" t="str">
        <f>IF(INPUT_OUTPUT!EX241="","",INPUT_OUTPUT!EX241)</f>
        <v/>
      </c>
      <c r="L253" s="2504" t="str">
        <f>IF(INPUT_OUTPUT!EY241="","",INPUT_OUTPUT!EY241)</f>
        <v/>
      </c>
      <c r="M253" s="2504" t="str">
        <f>IF(INPUT_OUTPUT!EZ241="","",INPUT_OUTPUT!EZ241)</f>
        <v/>
      </c>
      <c r="N253" s="2504" t="str">
        <f>IF(INPUT_OUTPUT!FA241="","",INPUT_OUTPUT!FA241)</f>
        <v/>
      </c>
      <c r="O253" s="2504" t="str">
        <f>IF(INPUT_OUTPUT!FB241="","",INPUT_OUTPUT!FB241)</f>
        <v/>
      </c>
      <c r="P253" s="2504" t="str">
        <f>IF(INPUT_OUTPUT!FC241="","",INPUT_OUTPUT!FC241)</f>
        <v/>
      </c>
      <c r="Q253" s="2504" t="str">
        <f>IF(INPUT_OUTPUT!FD241="","",INPUT_OUTPUT!FD241)</f>
        <v/>
      </c>
      <c r="R253" s="2504" t="str">
        <f>IF(INPUT_OUTPUT!FE241="","",INPUT_OUTPUT!FE241)</f>
        <v/>
      </c>
      <c r="S253" s="2504" t="str">
        <f>IF(INPUT_OUTPUT!FF241="","",INPUT_OUTPUT!FF241)</f>
        <v/>
      </c>
      <c r="T253" s="2504" t="str">
        <f>IF(INPUT_OUTPUT!FG241="","",INPUT_OUTPUT!FG241)</f>
        <v/>
      </c>
      <c r="U253" s="2504" t="str">
        <f>IF(INPUT_OUTPUT!FH241="","",INPUT_OUTPUT!FH241)</f>
        <v/>
      </c>
      <c r="V253" s="2504" t="str">
        <f>IF(INPUT_OUTPUT!FI241="","",INPUT_OUTPUT!FI241)</f>
        <v/>
      </c>
      <c r="W253" s="2504" t="str">
        <f>IF(INPUT_OUTPUT!FJ241="","",INPUT_OUTPUT!FJ241)</f>
        <v/>
      </c>
      <c r="X253" s="2504" t="str">
        <f>IF(INPUT_OUTPUT!FK241="","",INPUT_OUTPUT!FK241)</f>
        <v/>
      </c>
      <c r="Y253" s="2504" t="str">
        <f>IF(INPUT_OUTPUT!FL241="","",INPUT_OUTPUT!FL241)</f>
        <v/>
      </c>
      <c r="Z253" s="2504" t="str">
        <f>IF(INPUT_OUTPUT!FM241="","",INPUT_OUTPUT!FM241)</f>
        <v/>
      </c>
    </row>
    <row r="254" spans="2:26" s="2503" customFormat="1">
      <c r="B254" s="2505" t="str">
        <f>IF(INPUT_OUTPUT!C242="","",INPUT_OUTPUT!EP242)</f>
        <v/>
      </c>
      <c r="C254" s="2504" t="str">
        <f>IF(INPUT_OUTPUT!EP242="","",INPUT_OUTPUT!EP242)</f>
        <v/>
      </c>
      <c r="D254" s="2504" t="str">
        <f>IF(INPUT_OUTPUT!EQ242="","",INPUT_OUTPUT!EQ242)</f>
        <v/>
      </c>
      <c r="E254" s="2504" t="str">
        <f>IF(INPUT_OUTPUT!ER242="","",INPUT_OUTPUT!ER242)</f>
        <v/>
      </c>
      <c r="F254" s="2504" t="str">
        <f>IF(INPUT_OUTPUT!ES242="","",INPUT_OUTPUT!ES242)</f>
        <v/>
      </c>
      <c r="G254" s="2504" t="str">
        <f>IF(INPUT_OUTPUT!ET242="","",INPUT_OUTPUT!ET242)</f>
        <v/>
      </c>
      <c r="H254" s="2504" t="str">
        <f>IF(INPUT_OUTPUT!EU242="","",INPUT_OUTPUT!EU242)</f>
        <v/>
      </c>
      <c r="I254" s="2504" t="str">
        <f>IF(INPUT_OUTPUT!EV242="","",INPUT_OUTPUT!EV242)</f>
        <v/>
      </c>
      <c r="J254" s="2504" t="str">
        <f>IF(INPUT_OUTPUT!EW242="","",INPUT_OUTPUT!EW242)</f>
        <v/>
      </c>
      <c r="K254" s="2504" t="str">
        <f>IF(INPUT_OUTPUT!EX242="","",INPUT_OUTPUT!EX242)</f>
        <v/>
      </c>
      <c r="L254" s="2504" t="str">
        <f>IF(INPUT_OUTPUT!EY242="","",INPUT_OUTPUT!EY242)</f>
        <v/>
      </c>
      <c r="M254" s="2504" t="str">
        <f>IF(INPUT_OUTPUT!EZ242="","",INPUT_OUTPUT!EZ242)</f>
        <v/>
      </c>
      <c r="N254" s="2504" t="str">
        <f>IF(INPUT_OUTPUT!FA242="","",INPUT_OUTPUT!FA242)</f>
        <v/>
      </c>
      <c r="O254" s="2504" t="str">
        <f>IF(INPUT_OUTPUT!FB242="","",INPUT_OUTPUT!FB242)</f>
        <v/>
      </c>
      <c r="P254" s="2504" t="str">
        <f>IF(INPUT_OUTPUT!FC242="","",INPUT_OUTPUT!FC242)</f>
        <v/>
      </c>
      <c r="Q254" s="2504" t="str">
        <f>IF(INPUT_OUTPUT!FD242="","",INPUT_OUTPUT!FD242)</f>
        <v/>
      </c>
      <c r="R254" s="2504" t="str">
        <f>IF(INPUT_OUTPUT!FE242="","",INPUT_OUTPUT!FE242)</f>
        <v/>
      </c>
      <c r="S254" s="2504" t="str">
        <f>IF(INPUT_OUTPUT!FF242="","",INPUT_OUTPUT!FF242)</f>
        <v/>
      </c>
      <c r="T254" s="2504" t="str">
        <f>IF(INPUT_OUTPUT!FG242="","",INPUT_OUTPUT!FG242)</f>
        <v/>
      </c>
      <c r="U254" s="2504" t="str">
        <f>IF(INPUT_OUTPUT!FH242="","",INPUT_OUTPUT!FH242)</f>
        <v/>
      </c>
      <c r="V254" s="2504" t="str">
        <f>IF(INPUT_OUTPUT!FI242="","",INPUT_OUTPUT!FI242)</f>
        <v/>
      </c>
      <c r="W254" s="2504" t="str">
        <f>IF(INPUT_OUTPUT!FJ242="","",INPUT_OUTPUT!FJ242)</f>
        <v/>
      </c>
      <c r="X254" s="2504" t="str">
        <f>IF(INPUT_OUTPUT!FK242="","",INPUT_OUTPUT!FK242)</f>
        <v/>
      </c>
      <c r="Y254" s="2504" t="str">
        <f>IF(INPUT_OUTPUT!FL242="","",INPUT_OUTPUT!FL242)</f>
        <v/>
      </c>
      <c r="Z254" s="2504" t="str">
        <f>IF(INPUT_OUTPUT!FM242="","",INPUT_OUTPUT!FM242)</f>
        <v/>
      </c>
    </row>
    <row r="255" spans="2:26" s="2503" customFormat="1">
      <c r="B255" s="2505" t="str">
        <f>IF(INPUT_OUTPUT!C243="","",INPUT_OUTPUT!EP243)</f>
        <v/>
      </c>
      <c r="C255" s="2504" t="str">
        <f>IF(INPUT_OUTPUT!EP243="","",INPUT_OUTPUT!EP243)</f>
        <v/>
      </c>
      <c r="D255" s="2504" t="str">
        <f>IF(INPUT_OUTPUT!EQ243="","",INPUT_OUTPUT!EQ243)</f>
        <v/>
      </c>
      <c r="E255" s="2504" t="str">
        <f>IF(INPUT_OUTPUT!ER243="","",INPUT_OUTPUT!ER243)</f>
        <v/>
      </c>
      <c r="F255" s="2504" t="str">
        <f>IF(INPUT_OUTPUT!ES243="","",INPUT_OUTPUT!ES243)</f>
        <v/>
      </c>
      <c r="G255" s="2504" t="str">
        <f>IF(INPUT_OUTPUT!ET243="","",INPUT_OUTPUT!ET243)</f>
        <v/>
      </c>
      <c r="H255" s="2504" t="str">
        <f>IF(INPUT_OUTPUT!EU243="","",INPUT_OUTPUT!EU243)</f>
        <v/>
      </c>
      <c r="I255" s="2504" t="str">
        <f>IF(INPUT_OUTPUT!EV243="","",INPUT_OUTPUT!EV243)</f>
        <v/>
      </c>
      <c r="J255" s="2504" t="str">
        <f>IF(INPUT_OUTPUT!EW243="","",INPUT_OUTPUT!EW243)</f>
        <v/>
      </c>
      <c r="K255" s="2504" t="str">
        <f>IF(INPUT_OUTPUT!EX243="","",INPUT_OUTPUT!EX243)</f>
        <v/>
      </c>
      <c r="L255" s="2504" t="str">
        <f>IF(INPUT_OUTPUT!EY243="","",INPUT_OUTPUT!EY243)</f>
        <v/>
      </c>
      <c r="M255" s="2504" t="str">
        <f>IF(INPUT_OUTPUT!EZ243="","",INPUT_OUTPUT!EZ243)</f>
        <v/>
      </c>
      <c r="N255" s="2504" t="str">
        <f>IF(INPUT_OUTPUT!FA243="","",INPUT_OUTPUT!FA243)</f>
        <v/>
      </c>
      <c r="O255" s="2504" t="str">
        <f>IF(INPUT_OUTPUT!FB243="","",INPUT_OUTPUT!FB243)</f>
        <v/>
      </c>
      <c r="P255" s="2504" t="str">
        <f>IF(INPUT_OUTPUT!FC243="","",INPUT_OUTPUT!FC243)</f>
        <v/>
      </c>
      <c r="Q255" s="2504" t="str">
        <f>IF(INPUT_OUTPUT!FD243="","",INPUT_OUTPUT!FD243)</f>
        <v/>
      </c>
      <c r="R255" s="2504" t="str">
        <f>IF(INPUT_OUTPUT!FE243="","",INPUT_OUTPUT!FE243)</f>
        <v/>
      </c>
      <c r="S255" s="2504" t="str">
        <f>IF(INPUT_OUTPUT!FF243="","",INPUT_OUTPUT!FF243)</f>
        <v/>
      </c>
      <c r="T255" s="2504" t="str">
        <f>IF(INPUT_OUTPUT!FG243="","",INPUT_OUTPUT!FG243)</f>
        <v/>
      </c>
      <c r="U255" s="2504" t="str">
        <f>IF(INPUT_OUTPUT!FH243="","",INPUT_OUTPUT!FH243)</f>
        <v/>
      </c>
      <c r="V255" s="2504" t="str">
        <f>IF(INPUT_OUTPUT!FI243="","",INPUT_OUTPUT!FI243)</f>
        <v/>
      </c>
      <c r="W255" s="2504" t="str">
        <f>IF(INPUT_OUTPUT!FJ243="","",INPUT_OUTPUT!FJ243)</f>
        <v/>
      </c>
      <c r="X255" s="2504" t="str">
        <f>IF(INPUT_OUTPUT!FK243="","",INPUT_OUTPUT!FK243)</f>
        <v/>
      </c>
      <c r="Y255" s="2504" t="str">
        <f>IF(INPUT_OUTPUT!FL243="","",INPUT_OUTPUT!FL243)</f>
        <v/>
      </c>
      <c r="Z255" s="2504" t="str">
        <f>IF(INPUT_OUTPUT!FM243="","",INPUT_OUTPUT!FM243)</f>
        <v/>
      </c>
    </row>
    <row r="256" spans="2:26" s="2503" customFormat="1">
      <c r="B256" s="2505" t="str">
        <f>IF(INPUT_OUTPUT!C244="","",INPUT_OUTPUT!EP244)</f>
        <v/>
      </c>
      <c r="C256" s="2504" t="str">
        <f>IF(INPUT_OUTPUT!EP244="","",INPUT_OUTPUT!EP244)</f>
        <v/>
      </c>
      <c r="D256" s="2504" t="str">
        <f>IF(INPUT_OUTPUT!EQ244="","",INPUT_OUTPUT!EQ244)</f>
        <v/>
      </c>
      <c r="E256" s="2504" t="str">
        <f>IF(INPUT_OUTPUT!ER244="","",INPUT_OUTPUT!ER244)</f>
        <v/>
      </c>
      <c r="F256" s="2504" t="str">
        <f>IF(INPUT_OUTPUT!ES244="","",INPUT_OUTPUT!ES244)</f>
        <v/>
      </c>
      <c r="G256" s="2504" t="str">
        <f>IF(INPUT_OUTPUT!ET244="","",INPUT_OUTPUT!ET244)</f>
        <v/>
      </c>
      <c r="H256" s="2504" t="str">
        <f>IF(INPUT_OUTPUT!EU244="","",INPUT_OUTPUT!EU244)</f>
        <v/>
      </c>
      <c r="I256" s="2504" t="str">
        <f>IF(INPUT_OUTPUT!EV244="","",INPUT_OUTPUT!EV244)</f>
        <v/>
      </c>
      <c r="J256" s="2504" t="str">
        <f>IF(INPUT_OUTPUT!EW244="","",INPUT_OUTPUT!EW244)</f>
        <v/>
      </c>
      <c r="K256" s="2504" t="str">
        <f>IF(INPUT_OUTPUT!EX244="","",INPUT_OUTPUT!EX244)</f>
        <v/>
      </c>
      <c r="L256" s="2504" t="str">
        <f>IF(INPUT_OUTPUT!EY244="","",INPUT_OUTPUT!EY244)</f>
        <v/>
      </c>
      <c r="M256" s="2504" t="str">
        <f>IF(INPUT_OUTPUT!EZ244="","",INPUT_OUTPUT!EZ244)</f>
        <v/>
      </c>
      <c r="N256" s="2504" t="str">
        <f>IF(INPUT_OUTPUT!FA244="","",INPUT_OUTPUT!FA244)</f>
        <v/>
      </c>
      <c r="O256" s="2504" t="str">
        <f>IF(INPUT_OUTPUT!FB244="","",INPUT_OUTPUT!FB244)</f>
        <v/>
      </c>
      <c r="P256" s="2504" t="str">
        <f>IF(INPUT_OUTPUT!FC244="","",INPUT_OUTPUT!FC244)</f>
        <v/>
      </c>
      <c r="Q256" s="2504" t="str">
        <f>IF(INPUT_OUTPUT!FD244="","",INPUT_OUTPUT!FD244)</f>
        <v/>
      </c>
      <c r="R256" s="2504" t="str">
        <f>IF(INPUT_OUTPUT!FE244="","",INPUT_OUTPUT!FE244)</f>
        <v/>
      </c>
      <c r="S256" s="2504" t="str">
        <f>IF(INPUT_OUTPUT!FF244="","",INPUT_OUTPUT!FF244)</f>
        <v/>
      </c>
      <c r="T256" s="2504" t="str">
        <f>IF(INPUT_OUTPUT!FG244="","",INPUT_OUTPUT!FG244)</f>
        <v/>
      </c>
      <c r="U256" s="2504" t="str">
        <f>IF(INPUT_OUTPUT!FH244="","",INPUT_OUTPUT!FH244)</f>
        <v/>
      </c>
      <c r="V256" s="2504" t="str">
        <f>IF(INPUT_OUTPUT!FI244="","",INPUT_OUTPUT!FI244)</f>
        <v/>
      </c>
      <c r="W256" s="2504" t="str">
        <f>IF(INPUT_OUTPUT!FJ244="","",INPUT_OUTPUT!FJ244)</f>
        <v/>
      </c>
      <c r="X256" s="2504" t="str">
        <f>IF(INPUT_OUTPUT!FK244="","",INPUT_OUTPUT!FK244)</f>
        <v/>
      </c>
      <c r="Y256" s="2504" t="str">
        <f>IF(INPUT_OUTPUT!FL244="","",INPUT_OUTPUT!FL244)</f>
        <v/>
      </c>
      <c r="Z256" s="2504" t="str">
        <f>IF(INPUT_OUTPUT!FM244="","",INPUT_OUTPUT!FM244)</f>
        <v/>
      </c>
    </row>
    <row r="257" spans="2:26" s="2503" customFormat="1">
      <c r="B257" s="2505" t="str">
        <f>IF(INPUT_OUTPUT!C245="","",INPUT_OUTPUT!EP245)</f>
        <v/>
      </c>
      <c r="C257" s="2504" t="str">
        <f>IF(INPUT_OUTPUT!EP245="","",INPUT_OUTPUT!EP245)</f>
        <v/>
      </c>
      <c r="D257" s="2504" t="str">
        <f>IF(INPUT_OUTPUT!EQ245="","",INPUT_OUTPUT!EQ245)</f>
        <v/>
      </c>
      <c r="E257" s="2504" t="str">
        <f>IF(INPUT_OUTPUT!ER245="","",INPUT_OUTPUT!ER245)</f>
        <v/>
      </c>
      <c r="F257" s="2504" t="str">
        <f>IF(INPUT_OUTPUT!ES245="","",INPUT_OUTPUT!ES245)</f>
        <v/>
      </c>
      <c r="G257" s="2504" t="str">
        <f>IF(INPUT_OUTPUT!ET245="","",INPUT_OUTPUT!ET245)</f>
        <v/>
      </c>
      <c r="H257" s="2504" t="str">
        <f>IF(INPUT_OUTPUT!EU245="","",INPUT_OUTPUT!EU245)</f>
        <v/>
      </c>
      <c r="I257" s="2504" t="str">
        <f>IF(INPUT_OUTPUT!EV245="","",INPUT_OUTPUT!EV245)</f>
        <v/>
      </c>
      <c r="J257" s="2504" t="str">
        <f>IF(INPUT_OUTPUT!EW245="","",INPUT_OUTPUT!EW245)</f>
        <v/>
      </c>
      <c r="K257" s="2504" t="str">
        <f>IF(INPUT_OUTPUT!EX245="","",INPUT_OUTPUT!EX245)</f>
        <v/>
      </c>
      <c r="L257" s="2504" t="str">
        <f>IF(INPUT_OUTPUT!EY245="","",INPUT_OUTPUT!EY245)</f>
        <v/>
      </c>
      <c r="M257" s="2504" t="str">
        <f>IF(INPUT_OUTPUT!EZ245="","",INPUT_OUTPUT!EZ245)</f>
        <v/>
      </c>
      <c r="N257" s="2504" t="str">
        <f>IF(INPUT_OUTPUT!FA245="","",INPUT_OUTPUT!FA245)</f>
        <v/>
      </c>
      <c r="O257" s="2504" t="str">
        <f>IF(INPUT_OUTPUT!FB245="","",INPUT_OUTPUT!FB245)</f>
        <v/>
      </c>
      <c r="P257" s="2504" t="str">
        <f>IF(INPUT_OUTPUT!FC245="","",INPUT_OUTPUT!FC245)</f>
        <v/>
      </c>
      <c r="Q257" s="2504" t="str">
        <f>IF(INPUT_OUTPUT!FD245="","",INPUT_OUTPUT!FD245)</f>
        <v/>
      </c>
      <c r="R257" s="2504" t="str">
        <f>IF(INPUT_OUTPUT!FE245="","",INPUT_OUTPUT!FE245)</f>
        <v/>
      </c>
      <c r="S257" s="2504" t="str">
        <f>IF(INPUT_OUTPUT!FF245="","",INPUT_OUTPUT!FF245)</f>
        <v/>
      </c>
      <c r="T257" s="2504" t="str">
        <f>IF(INPUT_OUTPUT!FG245="","",INPUT_OUTPUT!FG245)</f>
        <v/>
      </c>
      <c r="U257" s="2504" t="str">
        <f>IF(INPUT_OUTPUT!FH245="","",INPUT_OUTPUT!FH245)</f>
        <v/>
      </c>
      <c r="V257" s="2504" t="str">
        <f>IF(INPUT_OUTPUT!FI245="","",INPUT_OUTPUT!FI245)</f>
        <v/>
      </c>
      <c r="W257" s="2504" t="str">
        <f>IF(INPUT_OUTPUT!FJ245="","",INPUT_OUTPUT!FJ245)</f>
        <v/>
      </c>
      <c r="X257" s="2504" t="str">
        <f>IF(INPUT_OUTPUT!FK245="","",INPUT_OUTPUT!FK245)</f>
        <v/>
      </c>
      <c r="Y257" s="2504" t="str">
        <f>IF(INPUT_OUTPUT!FL245="","",INPUT_OUTPUT!FL245)</f>
        <v/>
      </c>
      <c r="Z257" s="2504" t="str">
        <f>IF(INPUT_OUTPUT!FM245="","",INPUT_OUTPUT!FM245)</f>
        <v/>
      </c>
    </row>
    <row r="258" spans="2:26" s="2503" customFormat="1">
      <c r="B258" s="2505" t="str">
        <f>IF(INPUT_OUTPUT!C246="","",INPUT_OUTPUT!EP246)</f>
        <v/>
      </c>
      <c r="C258" s="2504" t="str">
        <f>IF(INPUT_OUTPUT!EP246="","",INPUT_OUTPUT!EP246)</f>
        <v/>
      </c>
      <c r="D258" s="2504" t="str">
        <f>IF(INPUT_OUTPUT!EQ246="","",INPUT_OUTPUT!EQ246)</f>
        <v/>
      </c>
      <c r="E258" s="2504" t="str">
        <f>IF(INPUT_OUTPUT!ER246="","",INPUT_OUTPUT!ER246)</f>
        <v/>
      </c>
      <c r="F258" s="2504" t="str">
        <f>IF(INPUT_OUTPUT!ES246="","",INPUT_OUTPUT!ES246)</f>
        <v/>
      </c>
      <c r="G258" s="2504" t="str">
        <f>IF(INPUT_OUTPUT!ET246="","",INPUT_OUTPUT!ET246)</f>
        <v/>
      </c>
      <c r="H258" s="2504" t="str">
        <f>IF(INPUT_OUTPUT!EU246="","",INPUT_OUTPUT!EU246)</f>
        <v/>
      </c>
      <c r="I258" s="2504" t="str">
        <f>IF(INPUT_OUTPUT!EV246="","",INPUT_OUTPUT!EV246)</f>
        <v/>
      </c>
      <c r="J258" s="2504" t="str">
        <f>IF(INPUT_OUTPUT!EW246="","",INPUT_OUTPUT!EW246)</f>
        <v/>
      </c>
      <c r="K258" s="2504" t="str">
        <f>IF(INPUT_OUTPUT!EX246="","",INPUT_OUTPUT!EX246)</f>
        <v/>
      </c>
      <c r="L258" s="2504" t="str">
        <f>IF(INPUT_OUTPUT!EY246="","",INPUT_OUTPUT!EY246)</f>
        <v/>
      </c>
      <c r="M258" s="2504" t="str">
        <f>IF(INPUT_OUTPUT!EZ246="","",INPUT_OUTPUT!EZ246)</f>
        <v/>
      </c>
      <c r="N258" s="2504" t="str">
        <f>IF(INPUT_OUTPUT!FA246="","",INPUT_OUTPUT!FA246)</f>
        <v/>
      </c>
      <c r="O258" s="2504" t="str">
        <f>IF(INPUT_OUTPUT!FB246="","",INPUT_OUTPUT!FB246)</f>
        <v/>
      </c>
      <c r="P258" s="2504" t="str">
        <f>IF(INPUT_OUTPUT!FC246="","",INPUT_OUTPUT!FC246)</f>
        <v/>
      </c>
      <c r="Q258" s="2504" t="str">
        <f>IF(INPUT_OUTPUT!FD246="","",INPUT_OUTPUT!FD246)</f>
        <v/>
      </c>
      <c r="R258" s="2504" t="str">
        <f>IF(INPUT_OUTPUT!FE246="","",INPUT_OUTPUT!FE246)</f>
        <v/>
      </c>
      <c r="S258" s="2504" t="str">
        <f>IF(INPUT_OUTPUT!FF246="","",INPUT_OUTPUT!FF246)</f>
        <v/>
      </c>
      <c r="T258" s="2504" t="str">
        <f>IF(INPUT_OUTPUT!FG246="","",INPUT_OUTPUT!FG246)</f>
        <v/>
      </c>
      <c r="U258" s="2504" t="str">
        <f>IF(INPUT_OUTPUT!FH246="","",INPUT_OUTPUT!FH246)</f>
        <v/>
      </c>
      <c r="V258" s="2504" t="str">
        <f>IF(INPUT_OUTPUT!FI246="","",INPUT_OUTPUT!FI246)</f>
        <v/>
      </c>
      <c r="W258" s="2504" t="str">
        <f>IF(INPUT_OUTPUT!FJ246="","",INPUT_OUTPUT!FJ246)</f>
        <v/>
      </c>
      <c r="X258" s="2504" t="str">
        <f>IF(INPUT_OUTPUT!FK246="","",INPUT_OUTPUT!FK246)</f>
        <v/>
      </c>
      <c r="Y258" s="2504" t="str">
        <f>IF(INPUT_OUTPUT!FL246="","",INPUT_OUTPUT!FL246)</f>
        <v/>
      </c>
      <c r="Z258" s="2504" t="str">
        <f>IF(INPUT_OUTPUT!FM246="","",INPUT_OUTPUT!FM246)</f>
        <v/>
      </c>
    </row>
    <row r="259" spans="2:26" s="2503" customFormat="1">
      <c r="B259" s="2505" t="str">
        <f>IF(INPUT_OUTPUT!C247="","",INPUT_OUTPUT!EP247)</f>
        <v/>
      </c>
      <c r="C259" s="2504" t="str">
        <f>IF(INPUT_OUTPUT!EP247="","",INPUT_OUTPUT!EP247)</f>
        <v/>
      </c>
      <c r="D259" s="2504" t="str">
        <f>IF(INPUT_OUTPUT!EQ247="","",INPUT_OUTPUT!EQ247)</f>
        <v/>
      </c>
      <c r="E259" s="2504" t="str">
        <f>IF(INPUT_OUTPUT!ER247="","",INPUT_OUTPUT!ER247)</f>
        <v/>
      </c>
      <c r="F259" s="2504" t="str">
        <f>IF(INPUT_OUTPUT!ES247="","",INPUT_OUTPUT!ES247)</f>
        <v/>
      </c>
      <c r="G259" s="2504" t="str">
        <f>IF(INPUT_OUTPUT!ET247="","",INPUT_OUTPUT!ET247)</f>
        <v/>
      </c>
      <c r="H259" s="2504" t="str">
        <f>IF(INPUT_OUTPUT!EU247="","",INPUT_OUTPUT!EU247)</f>
        <v/>
      </c>
      <c r="I259" s="2504" t="str">
        <f>IF(INPUT_OUTPUT!EV247="","",INPUT_OUTPUT!EV247)</f>
        <v/>
      </c>
      <c r="J259" s="2504" t="str">
        <f>IF(INPUT_OUTPUT!EW247="","",INPUT_OUTPUT!EW247)</f>
        <v/>
      </c>
      <c r="K259" s="2504" t="str">
        <f>IF(INPUT_OUTPUT!EX247="","",INPUT_OUTPUT!EX247)</f>
        <v/>
      </c>
      <c r="L259" s="2504" t="str">
        <f>IF(INPUT_OUTPUT!EY247="","",INPUT_OUTPUT!EY247)</f>
        <v/>
      </c>
      <c r="M259" s="2504" t="str">
        <f>IF(INPUT_OUTPUT!EZ247="","",INPUT_OUTPUT!EZ247)</f>
        <v/>
      </c>
      <c r="N259" s="2504" t="str">
        <f>IF(INPUT_OUTPUT!FA247="","",INPUT_OUTPUT!FA247)</f>
        <v/>
      </c>
      <c r="O259" s="2504" t="str">
        <f>IF(INPUT_OUTPUT!FB247="","",INPUT_OUTPUT!FB247)</f>
        <v/>
      </c>
      <c r="P259" s="2504" t="str">
        <f>IF(INPUT_OUTPUT!FC247="","",INPUT_OUTPUT!FC247)</f>
        <v/>
      </c>
      <c r="Q259" s="2504" t="str">
        <f>IF(INPUT_OUTPUT!FD247="","",INPUT_OUTPUT!FD247)</f>
        <v/>
      </c>
      <c r="R259" s="2504" t="str">
        <f>IF(INPUT_OUTPUT!FE247="","",INPUT_OUTPUT!FE247)</f>
        <v/>
      </c>
      <c r="S259" s="2504" t="str">
        <f>IF(INPUT_OUTPUT!FF247="","",INPUT_OUTPUT!FF247)</f>
        <v/>
      </c>
      <c r="T259" s="2504" t="str">
        <f>IF(INPUT_OUTPUT!FG247="","",INPUT_OUTPUT!FG247)</f>
        <v/>
      </c>
      <c r="U259" s="2504" t="str">
        <f>IF(INPUT_OUTPUT!FH247="","",INPUT_OUTPUT!FH247)</f>
        <v/>
      </c>
      <c r="V259" s="2504" t="str">
        <f>IF(INPUT_OUTPUT!FI247="","",INPUT_OUTPUT!FI247)</f>
        <v/>
      </c>
      <c r="W259" s="2504" t="str">
        <f>IF(INPUT_OUTPUT!FJ247="","",INPUT_OUTPUT!FJ247)</f>
        <v/>
      </c>
      <c r="X259" s="2504" t="str">
        <f>IF(INPUT_OUTPUT!FK247="","",INPUT_OUTPUT!FK247)</f>
        <v/>
      </c>
      <c r="Y259" s="2504" t="str">
        <f>IF(INPUT_OUTPUT!FL247="","",INPUT_OUTPUT!FL247)</f>
        <v/>
      </c>
      <c r="Z259" s="2504" t="str">
        <f>IF(INPUT_OUTPUT!FM247="","",INPUT_OUTPUT!FM247)</f>
        <v/>
      </c>
    </row>
    <row r="260" spans="2:26" s="2503" customFormat="1">
      <c r="B260" s="2505" t="str">
        <f>IF(INPUT_OUTPUT!C248="","",INPUT_OUTPUT!EP248)</f>
        <v/>
      </c>
      <c r="C260" s="2504" t="str">
        <f>IF(INPUT_OUTPUT!EP248="","",INPUT_OUTPUT!EP248)</f>
        <v/>
      </c>
      <c r="D260" s="2504" t="str">
        <f>IF(INPUT_OUTPUT!EQ248="","",INPUT_OUTPUT!EQ248)</f>
        <v/>
      </c>
      <c r="E260" s="2504" t="str">
        <f>IF(INPUT_OUTPUT!ER248="","",INPUT_OUTPUT!ER248)</f>
        <v/>
      </c>
      <c r="F260" s="2504" t="str">
        <f>IF(INPUT_OUTPUT!ES248="","",INPUT_OUTPUT!ES248)</f>
        <v/>
      </c>
      <c r="G260" s="2504" t="str">
        <f>IF(INPUT_OUTPUT!ET248="","",INPUT_OUTPUT!ET248)</f>
        <v/>
      </c>
      <c r="H260" s="2504" t="str">
        <f>IF(INPUT_OUTPUT!EU248="","",INPUT_OUTPUT!EU248)</f>
        <v/>
      </c>
      <c r="I260" s="2504" t="str">
        <f>IF(INPUT_OUTPUT!EV248="","",INPUT_OUTPUT!EV248)</f>
        <v/>
      </c>
      <c r="J260" s="2504" t="str">
        <f>IF(INPUT_OUTPUT!EW248="","",INPUT_OUTPUT!EW248)</f>
        <v/>
      </c>
      <c r="K260" s="2504" t="str">
        <f>IF(INPUT_OUTPUT!EX248="","",INPUT_OUTPUT!EX248)</f>
        <v/>
      </c>
      <c r="L260" s="2504" t="str">
        <f>IF(INPUT_OUTPUT!EY248="","",INPUT_OUTPUT!EY248)</f>
        <v/>
      </c>
      <c r="M260" s="2504" t="str">
        <f>IF(INPUT_OUTPUT!EZ248="","",INPUT_OUTPUT!EZ248)</f>
        <v/>
      </c>
      <c r="N260" s="2504" t="str">
        <f>IF(INPUT_OUTPUT!FA248="","",INPUT_OUTPUT!FA248)</f>
        <v/>
      </c>
      <c r="O260" s="2504" t="str">
        <f>IF(INPUT_OUTPUT!FB248="","",INPUT_OUTPUT!FB248)</f>
        <v/>
      </c>
      <c r="P260" s="2504" t="str">
        <f>IF(INPUT_OUTPUT!FC248="","",INPUT_OUTPUT!FC248)</f>
        <v/>
      </c>
      <c r="Q260" s="2504" t="str">
        <f>IF(INPUT_OUTPUT!FD248="","",INPUT_OUTPUT!FD248)</f>
        <v/>
      </c>
      <c r="R260" s="2504" t="str">
        <f>IF(INPUT_OUTPUT!FE248="","",INPUT_OUTPUT!FE248)</f>
        <v/>
      </c>
      <c r="S260" s="2504" t="str">
        <f>IF(INPUT_OUTPUT!FF248="","",INPUT_OUTPUT!FF248)</f>
        <v/>
      </c>
      <c r="T260" s="2504" t="str">
        <f>IF(INPUT_OUTPUT!FG248="","",INPUT_OUTPUT!FG248)</f>
        <v/>
      </c>
      <c r="U260" s="2504" t="str">
        <f>IF(INPUT_OUTPUT!FH248="","",INPUT_OUTPUT!FH248)</f>
        <v/>
      </c>
      <c r="V260" s="2504" t="str">
        <f>IF(INPUT_OUTPUT!FI248="","",INPUT_OUTPUT!FI248)</f>
        <v/>
      </c>
      <c r="W260" s="2504" t="str">
        <f>IF(INPUT_OUTPUT!FJ248="","",INPUT_OUTPUT!FJ248)</f>
        <v/>
      </c>
      <c r="X260" s="2504" t="str">
        <f>IF(INPUT_OUTPUT!FK248="","",INPUT_OUTPUT!FK248)</f>
        <v/>
      </c>
      <c r="Y260" s="2504" t="str">
        <f>IF(INPUT_OUTPUT!FL248="","",INPUT_OUTPUT!FL248)</f>
        <v/>
      </c>
      <c r="Z260" s="2504" t="str">
        <f>IF(INPUT_OUTPUT!FM248="","",INPUT_OUTPUT!FM248)</f>
        <v/>
      </c>
    </row>
    <row r="261" spans="2:26" s="2503" customFormat="1">
      <c r="B261" s="2505" t="str">
        <f>IF(INPUT_OUTPUT!C249="","",INPUT_OUTPUT!EP249)</f>
        <v/>
      </c>
      <c r="C261" s="2504" t="str">
        <f>IF(INPUT_OUTPUT!EP249="","",INPUT_OUTPUT!EP249)</f>
        <v/>
      </c>
      <c r="D261" s="2504" t="str">
        <f>IF(INPUT_OUTPUT!EQ249="","",INPUT_OUTPUT!EQ249)</f>
        <v/>
      </c>
      <c r="E261" s="2504" t="str">
        <f>IF(INPUT_OUTPUT!ER249="","",INPUT_OUTPUT!ER249)</f>
        <v/>
      </c>
      <c r="F261" s="2504" t="str">
        <f>IF(INPUT_OUTPUT!ES249="","",INPUT_OUTPUT!ES249)</f>
        <v/>
      </c>
      <c r="G261" s="2504" t="str">
        <f>IF(INPUT_OUTPUT!ET249="","",INPUT_OUTPUT!ET249)</f>
        <v/>
      </c>
      <c r="H261" s="2504" t="str">
        <f>IF(INPUT_OUTPUT!EU249="","",INPUT_OUTPUT!EU249)</f>
        <v/>
      </c>
      <c r="I261" s="2504" t="str">
        <f>IF(INPUT_OUTPUT!EV249="","",INPUT_OUTPUT!EV249)</f>
        <v/>
      </c>
      <c r="J261" s="2504" t="str">
        <f>IF(INPUT_OUTPUT!EW249="","",INPUT_OUTPUT!EW249)</f>
        <v/>
      </c>
      <c r="K261" s="2504" t="str">
        <f>IF(INPUT_OUTPUT!EX249="","",INPUT_OUTPUT!EX249)</f>
        <v/>
      </c>
      <c r="L261" s="2504" t="str">
        <f>IF(INPUT_OUTPUT!EY249="","",INPUT_OUTPUT!EY249)</f>
        <v/>
      </c>
      <c r="M261" s="2504" t="str">
        <f>IF(INPUT_OUTPUT!EZ249="","",INPUT_OUTPUT!EZ249)</f>
        <v/>
      </c>
      <c r="N261" s="2504" t="str">
        <f>IF(INPUT_OUTPUT!FA249="","",INPUT_OUTPUT!FA249)</f>
        <v/>
      </c>
      <c r="O261" s="2504" t="str">
        <f>IF(INPUT_OUTPUT!FB249="","",INPUT_OUTPUT!FB249)</f>
        <v/>
      </c>
      <c r="P261" s="2504" t="str">
        <f>IF(INPUT_OUTPUT!FC249="","",INPUT_OUTPUT!FC249)</f>
        <v/>
      </c>
      <c r="Q261" s="2504" t="str">
        <f>IF(INPUT_OUTPUT!FD249="","",INPUT_OUTPUT!FD249)</f>
        <v/>
      </c>
      <c r="R261" s="2504" t="str">
        <f>IF(INPUT_OUTPUT!FE249="","",INPUT_OUTPUT!FE249)</f>
        <v/>
      </c>
      <c r="S261" s="2504" t="str">
        <f>IF(INPUT_OUTPUT!FF249="","",INPUT_OUTPUT!FF249)</f>
        <v/>
      </c>
      <c r="T261" s="2504" t="str">
        <f>IF(INPUT_OUTPUT!FG249="","",INPUT_OUTPUT!FG249)</f>
        <v/>
      </c>
      <c r="U261" s="2504" t="str">
        <f>IF(INPUT_OUTPUT!FH249="","",INPUT_OUTPUT!FH249)</f>
        <v/>
      </c>
      <c r="V261" s="2504" t="str">
        <f>IF(INPUT_OUTPUT!FI249="","",INPUT_OUTPUT!FI249)</f>
        <v/>
      </c>
      <c r="W261" s="2504" t="str">
        <f>IF(INPUT_OUTPUT!FJ249="","",INPUT_OUTPUT!FJ249)</f>
        <v/>
      </c>
      <c r="X261" s="2504" t="str">
        <f>IF(INPUT_OUTPUT!FK249="","",INPUT_OUTPUT!FK249)</f>
        <v/>
      </c>
      <c r="Y261" s="2504" t="str">
        <f>IF(INPUT_OUTPUT!FL249="","",INPUT_OUTPUT!FL249)</f>
        <v/>
      </c>
      <c r="Z261" s="2504" t="str">
        <f>IF(INPUT_OUTPUT!FM249="","",INPUT_OUTPUT!FM249)</f>
        <v/>
      </c>
    </row>
    <row r="262" spans="2:26" s="2503" customFormat="1">
      <c r="B262" s="2505" t="str">
        <f>IF(INPUT_OUTPUT!C250="","",INPUT_OUTPUT!EP250)</f>
        <v/>
      </c>
      <c r="C262" s="2504" t="str">
        <f>IF(INPUT_OUTPUT!EP250="","",INPUT_OUTPUT!EP250)</f>
        <v/>
      </c>
      <c r="D262" s="2504" t="str">
        <f>IF(INPUT_OUTPUT!EQ250="","",INPUT_OUTPUT!EQ250)</f>
        <v/>
      </c>
      <c r="E262" s="2504" t="str">
        <f>IF(INPUT_OUTPUT!ER250="","",INPUT_OUTPUT!ER250)</f>
        <v/>
      </c>
      <c r="F262" s="2504" t="str">
        <f>IF(INPUT_OUTPUT!ES250="","",INPUT_OUTPUT!ES250)</f>
        <v/>
      </c>
      <c r="G262" s="2504" t="str">
        <f>IF(INPUT_OUTPUT!ET250="","",INPUT_OUTPUT!ET250)</f>
        <v/>
      </c>
      <c r="H262" s="2504" t="str">
        <f>IF(INPUT_OUTPUT!EU250="","",INPUT_OUTPUT!EU250)</f>
        <v/>
      </c>
      <c r="I262" s="2504" t="str">
        <f>IF(INPUT_OUTPUT!EV250="","",INPUT_OUTPUT!EV250)</f>
        <v/>
      </c>
      <c r="J262" s="2504" t="str">
        <f>IF(INPUT_OUTPUT!EW250="","",INPUT_OUTPUT!EW250)</f>
        <v/>
      </c>
      <c r="K262" s="2504" t="str">
        <f>IF(INPUT_OUTPUT!EX250="","",INPUT_OUTPUT!EX250)</f>
        <v/>
      </c>
      <c r="L262" s="2504" t="str">
        <f>IF(INPUT_OUTPUT!EY250="","",INPUT_OUTPUT!EY250)</f>
        <v/>
      </c>
      <c r="M262" s="2504" t="str">
        <f>IF(INPUT_OUTPUT!EZ250="","",INPUT_OUTPUT!EZ250)</f>
        <v/>
      </c>
      <c r="N262" s="2504" t="str">
        <f>IF(INPUT_OUTPUT!FA250="","",INPUT_OUTPUT!FA250)</f>
        <v/>
      </c>
      <c r="O262" s="2504" t="str">
        <f>IF(INPUT_OUTPUT!FB250="","",INPUT_OUTPUT!FB250)</f>
        <v/>
      </c>
      <c r="P262" s="2504" t="str">
        <f>IF(INPUT_OUTPUT!FC250="","",INPUT_OUTPUT!FC250)</f>
        <v/>
      </c>
      <c r="Q262" s="2504" t="str">
        <f>IF(INPUT_OUTPUT!FD250="","",INPUT_OUTPUT!FD250)</f>
        <v/>
      </c>
      <c r="R262" s="2504" t="str">
        <f>IF(INPUT_OUTPUT!FE250="","",INPUT_OUTPUT!FE250)</f>
        <v/>
      </c>
      <c r="S262" s="2504" t="str">
        <f>IF(INPUT_OUTPUT!FF250="","",INPUT_OUTPUT!FF250)</f>
        <v/>
      </c>
      <c r="T262" s="2504" t="str">
        <f>IF(INPUT_OUTPUT!FG250="","",INPUT_OUTPUT!FG250)</f>
        <v/>
      </c>
      <c r="U262" s="2504" t="str">
        <f>IF(INPUT_OUTPUT!FH250="","",INPUT_OUTPUT!FH250)</f>
        <v/>
      </c>
      <c r="V262" s="2504" t="str">
        <f>IF(INPUT_OUTPUT!FI250="","",INPUT_OUTPUT!FI250)</f>
        <v/>
      </c>
      <c r="W262" s="2504" t="str">
        <f>IF(INPUT_OUTPUT!FJ250="","",INPUT_OUTPUT!FJ250)</f>
        <v/>
      </c>
      <c r="X262" s="2504" t="str">
        <f>IF(INPUT_OUTPUT!FK250="","",INPUT_OUTPUT!FK250)</f>
        <v/>
      </c>
      <c r="Y262" s="2504" t="str">
        <f>IF(INPUT_OUTPUT!FL250="","",INPUT_OUTPUT!FL250)</f>
        <v/>
      </c>
      <c r="Z262" s="2504" t="str">
        <f>IF(INPUT_OUTPUT!FM250="","",INPUT_OUTPUT!FM250)</f>
        <v/>
      </c>
    </row>
    <row r="263" spans="2:26" s="2503" customFormat="1">
      <c r="B263" s="2505" t="str">
        <f>IF(INPUT_OUTPUT!C251="","",INPUT_OUTPUT!EP251)</f>
        <v/>
      </c>
      <c r="C263" s="2504" t="str">
        <f>IF(INPUT_OUTPUT!EP251="","",INPUT_OUTPUT!EP251)</f>
        <v/>
      </c>
      <c r="D263" s="2504" t="str">
        <f>IF(INPUT_OUTPUT!EQ251="","",INPUT_OUTPUT!EQ251)</f>
        <v/>
      </c>
      <c r="E263" s="2504" t="str">
        <f>IF(INPUT_OUTPUT!ER251="","",INPUT_OUTPUT!ER251)</f>
        <v/>
      </c>
      <c r="F263" s="2504" t="str">
        <f>IF(INPUT_OUTPUT!ES251="","",INPUT_OUTPUT!ES251)</f>
        <v/>
      </c>
      <c r="G263" s="2504" t="str">
        <f>IF(INPUT_OUTPUT!ET251="","",INPUT_OUTPUT!ET251)</f>
        <v/>
      </c>
      <c r="H263" s="2504" t="str">
        <f>IF(INPUT_OUTPUT!EU251="","",INPUT_OUTPUT!EU251)</f>
        <v/>
      </c>
      <c r="I263" s="2504" t="str">
        <f>IF(INPUT_OUTPUT!EV251="","",INPUT_OUTPUT!EV251)</f>
        <v/>
      </c>
      <c r="J263" s="2504" t="str">
        <f>IF(INPUT_OUTPUT!EW251="","",INPUT_OUTPUT!EW251)</f>
        <v/>
      </c>
      <c r="K263" s="2504" t="str">
        <f>IF(INPUT_OUTPUT!EX251="","",INPUT_OUTPUT!EX251)</f>
        <v/>
      </c>
      <c r="L263" s="2504" t="str">
        <f>IF(INPUT_OUTPUT!EY251="","",INPUT_OUTPUT!EY251)</f>
        <v/>
      </c>
      <c r="M263" s="2504" t="str">
        <f>IF(INPUT_OUTPUT!EZ251="","",INPUT_OUTPUT!EZ251)</f>
        <v/>
      </c>
      <c r="N263" s="2504" t="str">
        <f>IF(INPUT_OUTPUT!FA251="","",INPUT_OUTPUT!FA251)</f>
        <v/>
      </c>
      <c r="O263" s="2504" t="str">
        <f>IF(INPUT_OUTPUT!FB251="","",INPUT_OUTPUT!FB251)</f>
        <v/>
      </c>
      <c r="P263" s="2504" t="str">
        <f>IF(INPUT_OUTPUT!FC251="","",INPUT_OUTPUT!FC251)</f>
        <v/>
      </c>
      <c r="Q263" s="2504" t="str">
        <f>IF(INPUT_OUTPUT!FD251="","",INPUT_OUTPUT!FD251)</f>
        <v/>
      </c>
      <c r="R263" s="2504" t="str">
        <f>IF(INPUT_OUTPUT!FE251="","",INPUT_OUTPUT!FE251)</f>
        <v/>
      </c>
      <c r="S263" s="2504" t="str">
        <f>IF(INPUT_OUTPUT!FF251="","",INPUT_OUTPUT!FF251)</f>
        <v/>
      </c>
      <c r="T263" s="2504" t="str">
        <f>IF(INPUT_OUTPUT!FG251="","",INPUT_OUTPUT!FG251)</f>
        <v/>
      </c>
      <c r="U263" s="2504" t="str">
        <f>IF(INPUT_OUTPUT!FH251="","",INPUT_OUTPUT!FH251)</f>
        <v/>
      </c>
      <c r="V263" s="2504" t="str">
        <f>IF(INPUT_OUTPUT!FI251="","",INPUT_OUTPUT!FI251)</f>
        <v/>
      </c>
      <c r="W263" s="2504" t="str">
        <f>IF(INPUT_OUTPUT!FJ251="","",INPUT_OUTPUT!FJ251)</f>
        <v/>
      </c>
      <c r="X263" s="2504" t="str">
        <f>IF(INPUT_OUTPUT!FK251="","",INPUT_OUTPUT!FK251)</f>
        <v/>
      </c>
      <c r="Y263" s="2504" t="str">
        <f>IF(INPUT_OUTPUT!FL251="","",INPUT_OUTPUT!FL251)</f>
        <v/>
      </c>
      <c r="Z263" s="2504" t="str">
        <f>IF(INPUT_OUTPUT!FM251="","",INPUT_OUTPUT!FM251)</f>
        <v/>
      </c>
    </row>
    <row r="264" spans="2:26" s="2503" customFormat="1">
      <c r="B264" s="2505" t="str">
        <f>IF(INPUT_OUTPUT!C252="","",INPUT_OUTPUT!EP252)</f>
        <v/>
      </c>
      <c r="C264" s="2504" t="str">
        <f>IF(INPUT_OUTPUT!EP252="","",INPUT_OUTPUT!EP252)</f>
        <v/>
      </c>
      <c r="D264" s="2504" t="str">
        <f>IF(INPUT_OUTPUT!EQ252="","",INPUT_OUTPUT!EQ252)</f>
        <v/>
      </c>
      <c r="E264" s="2504" t="str">
        <f>IF(INPUT_OUTPUT!ER252="","",INPUT_OUTPUT!ER252)</f>
        <v/>
      </c>
      <c r="F264" s="2504" t="str">
        <f>IF(INPUT_OUTPUT!ES252="","",INPUT_OUTPUT!ES252)</f>
        <v/>
      </c>
      <c r="G264" s="2504" t="str">
        <f>IF(INPUT_OUTPUT!ET252="","",INPUT_OUTPUT!ET252)</f>
        <v/>
      </c>
      <c r="H264" s="2504" t="str">
        <f>IF(INPUT_OUTPUT!EU252="","",INPUT_OUTPUT!EU252)</f>
        <v/>
      </c>
      <c r="I264" s="2504" t="str">
        <f>IF(INPUT_OUTPUT!EV252="","",INPUT_OUTPUT!EV252)</f>
        <v/>
      </c>
      <c r="J264" s="2504" t="str">
        <f>IF(INPUT_OUTPUT!EW252="","",INPUT_OUTPUT!EW252)</f>
        <v/>
      </c>
      <c r="K264" s="2504" t="str">
        <f>IF(INPUT_OUTPUT!EX252="","",INPUT_OUTPUT!EX252)</f>
        <v/>
      </c>
      <c r="L264" s="2504" t="str">
        <f>IF(INPUT_OUTPUT!EY252="","",INPUT_OUTPUT!EY252)</f>
        <v/>
      </c>
      <c r="M264" s="2504" t="str">
        <f>IF(INPUT_OUTPUT!EZ252="","",INPUT_OUTPUT!EZ252)</f>
        <v/>
      </c>
      <c r="N264" s="2504" t="str">
        <f>IF(INPUT_OUTPUT!FA252="","",INPUT_OUTPUT!FA252)</f>
        <v/>
      </c>
      <c r="O264" s="2504" t="str">
        <f>IF(INPUT_OUTPUT!FB252="","",INPUT_OUTPUT!FB252)</f>
        <v/>
      </c>
      <c r="P264" s="2504" t="str">
        <f>IF(INPUT_OUTPUT!FC252="","",INPUT_OUTPUT!FC252)</f>
        <v/>
      </c>
      <c r="Q264" s="2504" t="str">
        <f>IF(INPUT_OUTPUT!FD252="","",INPUT_OUTPUT!FD252)</f>
        <v/>
      </c>
      <c r="R264" s="2504" t="str">
        <f>IF(INPUT_OUTPUT!FE252="","",INPUT_OUTPUT!FE252)</f>
        <v/>
      </c>
      <c r="S264" s="2504" t="str">
        <f>IF(INPUT_OUTPUT!FF252="","",INPUT_OUTPUT!FF252)</f>
        <v/>
      </c>
      <c r="T264" s="2504" t="str">
        <f>IF(INPUT_OUTPUT!FG252="","",INPUT_OUTPUT!FG252)</f>
        <v/>
      </c>
      <c r="U264" s="2504" t="str">
        <f>IF(INPUT_OUTPUT!FH252="","",INPUT_OUTPUT!FH252)</f>
        <v/>
      </c>
      <c r="V264" s="2504" t="str">
        <f>IF(INPUT_OUTPUT!FI252="","",INPUT_OUTPUT!FI252)</f>
        <v/>
      </c>
      <c r="W264" s="2504" t="str">
        <f>IF(INPUT_OUTPUT!FJ252="","",INPUT_OUTPUT!FJ252)</f>
        <v/>
      </c>
      <c r="X264" s="2504" t="str">
        <f>IF(INPUT_OUTPUT!FK252="","",INPUT_OUTPUT!FK252)</f>
        <v/>
      </c>
      <c r="Y264" s="2504" t="str">
        <f>IF(INPUT_OUTPUT!FL252="","",INPUT_OUTPUT!FL252)</f>
        <v/>
      </c>
      <c r="Z264" s="2504" t="str">
        <f>IF(INPUT_OUTPUT!FM252="","",INPUT_OUTPUT!FM252)</f>
        <v/>
      </c>
    </row>
    <row r="265" spans="2:26" s="2503" customFormat="1">
      <c r="B265" s="2505" t="str">
        <f>IF(INPUT_OUTPUT!C253="","",INPUT_OUTPUT!EP253)</f>
        <v/>
      </c>
      <c r="C265" s="2504" t="str">
        <f>IF(INPUT_OUTPUT!EP253="","",INPUT_OUTPUT!EP253)</f>
        <v/>
      </c>
      <c r="D265" s="2504" t="str">
        <f>IF(INPUT_OUTPUT!EQ253="","",INPUT_OUTPUT!EQ253)</f>
        <v/>
      </c>
      <c r="E265" s="2504" t="str">
        <f>IF(INPUT_OUTPUT!ER253="","",INPUT_OUTPUT!ER253)</f>
        <v/>
      </c>
      <c r="F265" s="2504" t="str">
        <f>IF(INPUT_OUTPUT!ES253="","",INPUT_OUTPUT!ES253)</f>
        <v/>
      </c>
      <c r="G265" s="2504" t="str">
        <f>IF(INPUT_OUTPUT!ET253="","",INPUT_OUTPUT!ET253)</f>
        <v/>
      </c>
      <c r="H265" s="2504" t="str">
        <f>IF(INPUT_OUTPUT!EU253="","",INPUT_OUTPUT!EU253)</f>
        <v/>
      </c>
      <c r="I265" s="2504" t="str">
        <f>IF(INPUT_OUTPUT!EV253="","",INPUT_OUTPUT!EV253)</f>
        <v/>
      </c>
      <c r="J265" s="2504" t="str">
        <f>IF(INPUT_OUTPUT!EW253="","",INPUT_OUTPUT!EW253)</f>
        <v/>
      </c>
      <c r="K265" s="2504" t="str">
        <f>IF(INPUT_OUTPUT!EX253="","",INPUT_OUTPUT!EX253)</f>
        <v/>
      </c>
      <c r="L265" s="2504" t="str">
        <f>IF(INPUT_OUTPUT!EY253="","",INPUT_OUTPUT!EY253)</f>
        <v/>
      </c>
      <c r="M265" s="2504" t="str">
        <f>IF(INPUT_OUTPUT!EZ253="","",INPUT_OUTPUT!EZ253)</f>
        <v/>
      </c>
      <c r="N265" s="2504" t="str">
        <f>IF(INPUT_OUTPUT!FA253="","",INPUT_OUTPUT!FA253)</f>
        <v/>
      </c>
      <c r="O265" s="2504" t="str">
        <f>IF(INPUT_OUTPUT!FB253="","",INPUT_OUTPUT!FB253)</f>
        <v/>
      </c>
      <c r="P265" s="2504" t="str">
        <f>IF(INPUT_OUTPUT!FC253="","",INPUT_OUTPUT!FC253)</f>
        <v/>
      </c>
      <c r="Q265" s="2504" t="str">
        <f>IF(INPUT_OUTPUT!FD253="","",INPUT_OUTPUT!FD253)</f>
        <v/>
      </c>
      <c r="R265" s="2504" t="str">
        <f>IF(INPUT_OUTPUT!FE253="","",INPUT_OUTPUT!FE253)</f>
        <v/>
      </c>
      <c r="S265" s="2504" t="str">
        <f>IF(INPUT_OUTPUT!FF253="","",INPUT_OUTPUT!FF253)</f>
        <v/>
      </c>
      <c r="T265" s="2504" t="str">
        <f>IF(INPUT_OUTPUT!FG253="","",INPUT_OUTPUT!FG253)</f>
        <v/>
      </c>
      <c r="U265" s="2504" t="str">
        <f>IF(INPUT_OUTPUT!FH253="","",INPUT_OUTPUT!FH253)</f>
        <v/>
      </c>
      <c r="V265" s="2504" t="str">
        <f>IF(INPUT_OUTPUT!FI253="","",INPUT_OUTPUT!FI253)</f>
        <v/>
      </c>
      <c r="W265" s="2504" t="str">
        <f>IF(INPUT_OUTPUT!FJ253="","",INPUT_OUTPUT!FJ253)</f>
        <v/>
      </c>
      <c r="X265" s="2504" t="str">
        <f>IF(INPUT_OUTPUT!FK253="","",INPUT_OUTPUT!FK253)</f>
        <v/>
      </c>
      <c r="Y265" s="2504" t="str">
        <f>IF(INPUT_OUTPUT!FL253="","",INPUT_OUTPUT!FL253)</f>
        <v/>
      </c>
      <c r="Z265" s="2504" t="str">
        <f>IF(INPUT_OUTPUT!FM253="","",INPUT_OUTPUT!FM253)</f>
        <v/>
      </c>
    </row>
    <row r="266" spans="2:26" s="2503" customFormat="1">
      <c r="B266" s="2505" t="str">
        <f>IF(INPUT_OUTPUT!C254="","",INPUT_OUTPUT!EP254)</f>
        <v/>
      </c>
      <c r="C266" s="2504" t="str">
        <f>IF(INPUT_OUTPUT!EP254="","",INPUT_OUTPUT!EP254)</f>
        <v/>
      </c>
      <c r="D266" s="2504" t="str">
        <f>IF(INPUT_OUTPUT!EQ254="","",INPUT_OUTPUT!EQ254)</f>
        <v/>
      </c>
      <c r="E266" s="2504" t="str">
        <f>IF(INPUT_OUTPUT!ER254="","",INPUT_OUTPUT!ER254)</f>
        <v/>
      </c>
      <c r="F266" s="2504" t="str">
        <f>IF(INPUT_OUTPUT!ES254="","",INPUT_OUTPUT!ES254)</f>
        <v/>
      </c>
      <c r="G266" s="2504" t="str">
        <f>IF(INPUT_OUTPUT!ET254="","",INPUT_OUTPUT!ET254)</f>
        <v/>
      </c>
      <c r="H266" s="2504" t="str">
        <f>IF(INPUT_OUTPUT!EU254="","",INPUT_OUTPUT!EU254)</f>
        <v/>
      </c>
      <c r="I266" s="2504" t="str">
        <f>IF(INPUT_OUTPUT!EV254="","",INPUT_OUTPUT!EV254)</f>
        <v/>
      </c>
      <c r="J266" s="2504" t="str">
        <f>IF(INPUT_OUTPUT!EW254="","",INPUT_OUTPUT!EW254)</f>
        <v/>
      </c>
      <c r="K266" s="2504" t="str">
        <f>IF(INPUT_OUTPUT!EX254="","",INPUT_OUTPUT!EX254)</f>
        <v/>
      </c>
      <c r="L266" s="2504" t="str">
        <f>IF(INPUT_OUTPUT!EY254="","",INPUT_OUTPUT!EY254)</f>
        <v/>
      </c>
      <c r="M266" s="2504" t="str">
        <f>IF(INPUT_OUTPUT!EZ254="","",INPUT_OUTPUT!EZ254)</f>
        <v/>
      </c>
      <c r="N266" s="2504" t="str">
        <f>IF(INPUT_OUTPUT!FA254="","",INPUT_OUTPUT!FA254)</f>
        <v/>
      </c>
      <c r="O266" s="2504" t="str">
        <f>IF(INPUT_OUTPUT!FB254="","",INPUT_OUTPUT!FB254)</f>
        <v/>
      </c>
      <c r="P266" s="2504" t="str">
        <f>IF(INPUT_OUTPUT!FC254="","",INPUT_OUTPUT!FC254)</f>
        <v/>
      </c>
      <c r="Q266" s="2504" t="str">
        <f>IF(INPUT_OUTPUT!FD254="","",INPUT_OUTPUT!FD254)</f>
        <v/>
      </c>
      <c r="R266" s="2504" t="str">
        <f>IF(INPUT_OUTPUT!FE254="","",INPUT_OUTPUT!FE254)</f>
        <v/>
      </c>
      <c r="S266" s="2504" t="str">
        <f>IF(INPUT_OUTPUT!FF254="","",INPUT_OUTPUT!FF254)</f>
        <v/>
      </c>
      <c r="T266" s="2504" t="str">
        <f>IF(INPUT_OUTPUT!FG254="","",INPUT_OUTPUT!FG254)</f>
        <v/>
      </c>
      <c r="U266" s="2504" t="str">
        <f>IF(INPUT_OUTPUT!FH254="","",INPUT_OUTPUT!FH254)</f>
        <v/>
      </c>
      <c r="V266" s="2504" t="str">
        <f>IF(INPUT_OUTPUT!FI254="","",INPUT_OUTPUT!FI254)</f>
        <v/>
      </c>
      <c r="W266" s="2504" t="str">
        <f>IF(INPUT_OUTPUT!FJ254="","",INPUT_OUTPUT!FJ254)</f>
        <v/>
      </c>
      <c r="X266" s="2504" t="str">
        <f>IF(INPUT_OUTPUT!FK254="","",INPUT_OUTPUT!FK254)</f>
        <v/>
      </c>
      <c r="Y266" s="2504" t="str">
        <f>IF(INPUT_OUTPUT!FL254="","",INPUT_OUTPUT!FL254)</f>
        <v/>
      </c>
      <c r="Z266" s="2504" t="str">
        <f>IF(INPUT_OUTPUT!FM254="","",INPUT_OUTPUT!FM254)</f>
        <v/>
      </c>
    </row>
    <row r="267" spans="2:26" s="2503" customFormat="1">
      <c r="B267" s="2505" t="str">
        <f>IF(INPUT_OUTPUT!C255="","",INPUT_OUTPUT!EP255)</f>
        <v/>
      </c>
      <c r="C267" s="2504" t="str">
        <f>IF(INPUT_OUTPUT!EP255="","",INPUT_OUTPUT!EP255)</f>
        <v/>
      </c>
      <c r="D267" s="2504" t="str">
        <f>IF(INPUT_OUTPUT!EQ255="","",INPUT_OUTPUT!EQ255)</f>
        <v/>
      </c>
      <c r="E267" s="2504" t="str">
        <f>IF(INPUT_OUTPUT!ER255="","",INPUT_OUTPUT!ER255)</f>
        <v/>
      </c>
      <c r="F267" s="2504" t="str">
        <f>IF(INPUT_OUTPUT!ES255="","",INPUT_OUTPUT!ES255)</f>
        <v/>
      </c>
      <c r="G267" s="2504" t="str">
        <f>IF(INPUT_OUTPUT!ET255="","",INPUT_OUTPUT!ET255)</f>
        <v/>
      </c>
      <c r="H267" s="2504" t="str">
        <f>IF(INPUT_OUTPUT!EU255="","",INPUT_OUTPUT!EU255)</f>
        <v/>
      </c>
      <c r="I267" s="2504" t="str">
        <f>IF(INPUT_OUTPUT!EV255="","",INPUT_OUTPUT!EV255)</f>
        <v/>
      </c>
      <c r="J267" s="2504" t="str">
        <f>IF(INPUT_OUTPUT!EW255="","",INPUT_OUTPUT!EW255)</f>
        <v/>
      </c>
      <c r="K267" s="2504" t="str">
        <f>IF(INPUT_OUTPUT!EX255="","",INPUT_OUTPUT!EX255)</f>
        <v/>
      </c>
      <c r="L267" s="2504" t="str">
        <f>IF(INPUT_OUTPUT!EY255="","",INPUT_OUTPUT!EY255)</f>
        <v/>
      </c>
      <c r="M267" s="2504" t="str">
        <f>IF(INPUT_OUTPUT!EZ255="","",INPUT_OUTPUT!EZ255)</f>
        <v/>
      </c>
      <c r="N267" s="2504" t="str">
        <f>IF(INPUT_OUTPUT!FA255="","",INPUT_OUTPUT!FA255)</f>
        <v/>
      </c>
      <c r="O267" s="2504" t="str">
        <f>IF(INPUT_OUTPUT!FB255="","",INPUT_OUTPUT!FB255)</f>
        <v/>
      </c>
      <c r="P267" s="2504" t="str">
        <f>IF(INPUT_OUTPUT!FC255="","",INPUT_OUTPUT!FC255)</f>
        <v/>
      </c>
      <c r="Q267" s="2504" t="str">
        <f>IF(INPUT_OUTPUT!FD255="","",INPUT_OUTPUT!FD255)</f>
        <v/>
      </c>
      <c r="R267" s="2504" t="str">
        <f>IF(INPUT_OUTPUT!FE255="","",INPUT_OUTPUT!FE255)</f>
        <v/>
      </c>
      <c r="S267" s="2504" t="str">
        <f>IF(INPUT_OUTPUT!FF255="","",INPUT_OUTPUT!FF255)</f>
        <v/>
      </c>
      <c r="T267" s="2504" t="str">
        <f>IF(INPUT_OUTPUT!FG255="","",INPUT_OUTPUT!FG255)</f>
        <v/>
      </c>
      <c r="U267" s="2504" t="str">
        <f>IF(INPUT_OUTPUT!FH255="","",INPUT_OUTPUT!FH255)</f>
        <v/>
      </c>
      <c r="V267" s="2504" t="str">
        <f>IF(INPUT_OUTPUT!FI255="","",INPUT_OUTPUT!FI255)</f>
        <v/>
      </c>
      <c r="W267" s="2504" t="str">
        <f>IF(INPUT_OUTPUT!FJ255="","",INPUT_OUTPUT!FJ255)</f>
        <v/>
      </c>
      <c r="X267" s="2504" t="str">
        <f>IF(INPUT_OUTPUT!FK255="","",INPUT_OUTPUT!FK255)</f>
        <v/>
      </c>
      <c r="Y267" s="2504" t="str">
        <f>IF(INPUT_OUTPUT!FL255="","",INPUT_OUTPUT!FL255)</f>
        <v/>
      </c>
      <c r="Z267" s="2504" t="str">
        <f>IF(INPUT_OUTPUT!FM255="","",INPUT_OUTPUT!FM255)</f>
        <v/>
      </c>
    </row>
    <row r="268" spans="2:26" s="2503" customFormat="1">
      <c r="B268" s="2505" t="str">
        <f>IF(INPUT_OUTPUT!C256="","",INPUT_OUTPUT!EP256)</f>
        <v/>
      </c>
      <c r="C268" s="2504" t="str">
        <f>IF(INPUT_OUTPUT!EP256="","",INPUT_OUTPUT!EP256)</f>
        <v/>
      </c>
      <c r="D268" s="2504" t="str">
        <f>IF(INPUT_OUTPUT!EQ256="","",INPUT_OUTPUT!EQ256)</f>
        <v/>
      </c>
      <c r="E268" s="2504" t="str">
        <f>IF(INPUT_OUTPUT!ER256="","",INPUT_OUTPUT!ER256)</f>
        <v/>
      </c>
      <c r="F268" s="2504" t="str">
        <f>IF(INPUT_OUTPUT!ES256="","",INPUT_OUTPUT!ES256)</f>
        <v/>
      </c>
      <c r="G268" s="2504" t="str">
        <f>IF(INPUT_OUTPUT!ET256="","",INPUT_OUTPUT!ET256)</f>
        <v/>
      </c>
      <c r="H268" s="2504" t="str">
        <f>IF(INPUT_OUTPUT!EU256="","",INPUT_OUTPUT!EU256)</f>
        <v/>
      </c>
      <c r="I268" s="2504" t="str">
        <f>IF(INPUT_OUTPUT!EV256="","",INPUT_OUTPUT!EV256)</f>
        <v/>
      </c>
      <c r="J268" s="2504" t="str">
        <f>IF(INPUT_OUTPUT!EW256="","",INPUT_OUTPUT!EW256)</f>
        <v/>
      </c>
      <c r="K268" s="2504" t="str">
        <f>IF(INPUT_OUTPUT!EX256="","",INPUT_OUTPUT!EX256)</f>
        <v/>
      </c>
      <c r="L268" s="2504" t="str">
        <f>IF(INPUT_OUTPUT!EY256="","",INPUT_OUTPUT!EY256)</f>
        <v/>
      </c>
      <c r="M268" s="2504" t="str">
        <f>IF(INPUT_OUTPUT!EZ256="","",INPUT_OUTPUT!EZ256)</f>
        <v/>
      </c>
      <c r="N268" s="2504" t="str">
        <f>IF(INPUT_OUTPUT!FA256="","",INPUT_OUTPUT!FA256)</f>
        <v/>
      </c>
      <c r="O268" s="2504" t="str">
        <f>IF(INPUT_OUTPUT!FB256="","",INPUT_OUTPUT!FB256)</f>
        <v/>
      </c>
      <c r="P268" s="2504" t="str">
        <f>IF(INPUT_OUTPUT!FC256="","",INPUT_OUTPUT!FC256)</f>
        <v/>
      </c>
      <c r="Q268" s="2504" t="str">
        <f>IF(INPUT_OUTPUT!FD256="","",INPUT_OUTPUT!FD256)</f>
        <v/>
      </c>
      <c r="R268" s="2504" t="str">
        <f>IF(INPUT_OUTPUT!FE256="","",INPUT_OUTPUT!FE256)</f>
        <v/>
      </c>
      <c r="S268" s="2504" t="str">
        <f>IF(INPUT_OUTPUT!FF256="","",INPUT_OUTPUT!FF256)</f>
        <v/>
      </c>
      <c r="T268" s="2504" t="str">
        <f>IF(INPUT_OUTPUT!FG256="","",INPUT_OUTPUT!FG256)</f>
        <v/>
      </c>
      <c r="U268" s="2504" t="str">
        <f>IF(INPUT_OUTPUT!FH256="","",INPUT_OUTPUT!FH256)</f>
        <v/>
      </c>
      <c r="V268" s="2504" t="str">
        <f>IF(INPUT_OUTPUT!FI256="","",INPUT_OUTPUT!FI256)</f>
        <v/>
      </c>
      <c r="W268" s="2504" t="str">
        <f>IF(INPUT_OUTPUT!FJ256="","",INPUT_OUTPUT!FJ256)</f>
        <v/>
      </c>
      <c r="X268" s="2504" t="str">
        <f>IF(INPUT_OUTPUT!FK256="","",INPUT_OUTPUT!FK256)</f>
        <v/>
      </c>
      <c r="Y268" s="2504" t="str">
        <f>IF(INPUT_OUTPUT!FL256="","",INPUT_OUTPUT!FL256)</f>
        <v/>
      </c>
      <c r="Z268" s="2504" t="str">
        <f>IF(INPUT_OUTPUT!FM256="","",INPUT_OUTPUT!FM256)</f>
        <v/>
      </c>
    </row>
    <row r="269" spans="2:26" s="2503" customFormat="1">
      <c r="B269" s="2505" t="str">
        <f>IF(INPUT_OUTPUT!C257="","",INPUT_OUTPUT!EP257)</f>
        <v/>
      </c>
      <c r="C269" s="2504" t="str">
        <f>IF(INPUT_OUTPUT!EP257="","",INPUT_OUTPUT!EP257)</f>
        <v/>
      </c>
      <c r="D269" s="2504" t="str">
        <f>IF(INPUT_OUTPUT!EQ257="","",INPUT_OUTPUT!EQ257)</f>
        <v/>
      </c>
      <c r="E269" s="2504" t="str">
        <f>IF(INPUT_OUTPUT!ER257="","",INPUT_OUTPUT!ER257)</f>
        <v/>
      </c>
      <c r="F269" s="2504" t="str">
        <f>IF(INPUT_OUTPUT!ES257="","",INPUT_OUTPUT!ES257)</f>
        <v/>
      </c>
      <c r="G269" s="2504" t="str">
        <f>IF(INPUT_OUTPUT!ET257="","",INPUT_OUTPUT!ET257)</f>
        <v/>
      </c>
      <c r="H269" s="2504" t="str">
        <f>IF(INPUT_OUTPUT!EU257="","",INPUT_OUTPUT!EU257)</f>
        <v/>
      </c>
      <c r="I269" s="2504" t="str">
        <f>IF(INPUT_OUTPUT!EV257="","",INPUT_OUTPUT!EV257)</f>
        <v/>
      </c>
      <c r="J269" s="2504" t="str">
        <f>IF(INPUT_OUTPUT!EW257="","",INPUT_OUTPUT!EW257)</f>
        <v/>
      </c>
      <c r="K269" s="2504" t="str">
        <f>IF(INPUT_OUTPUT!EX257="","",INPUT_OUTPUT!EX257)</f>
        <v/>
      </c>
      <c r="L269" s="2504" t="str">
        <f>IF(INPUT_OUTPUT!EY257="","",INPUT_OUTPUT!EY257)</f>
        <v/>
      </c>
      <c r="M269" s="2504" t="str">
        <f>IF(INPUT_OUTPUT!EZ257="","",INPUT_OUTPUT!EZ257)</f>
        <v/>
      </c>
      <c r="N269" s="2504" t="str">
        <f>IF(INPUT_OUTPUT!FA257="","",INPUT_OUTPUT!FA257)</f>
        <v/>
      </c>
      <c r="O269" s="2504" t="str">
        <f>IF(INPUT_OUTPUT!FB257="","",INPUT_OUTPUT!FB257)</f>
        <v/>
      </c>
      <c r="P269" s="2504" t="str">
        <f>IF(INPUT_OUTPUT!FC257="","",INPUT_OUTPUT!FC257)</f>
        <v/>
      </c>
      <c r="Q269" s="2504" t="str">
        <f>IF(INPUT_OUTPUT!FD257="","",INPUT_OUTPUT!FD257)</f>
        <v/>
      </c>
      <c r="R269" s="2504" t="str">
        <f>IF(INPUT_OUTPUT!FE257="","",INPUT_OUTPUT!FE257)</f>
        <v/>
      </c>
      <c r="S269" s="2504" t="str">
        <f>IF(INPUT_OUTPUT!FF257="","",INPUT_OUTPUT!FF257)</f>
        <v/>
      </c>
      <c r="T269" s="2504" t="str">
        <f>IF(INPUT_OUTPUT!FG257="","",INPUT_OUTPUT!FG257)</f>
        <v/>
      </c>
      <c r="U269" s="2504" t="str">
        <f>IF(INPUT_OUTPUT!FH257="","",INPUT_OUTPUT!FH257)</f>
        <v/>
      </c>
      <c r="V269" s="2504" t="str">
        <f>IF(INPUT_OUTPUT!FI257="","",INPUT_OUTPUT!FI257)</f>
        <v/>
      </c>
      <c r="W269" s="2504" t="str">
        <f>IF(INPUT_OUTPUT!FJ257="","",INPUT_OUTPUT!FJ257)</f>
        <v/>
      </c>
      <c r="X269" s="2504" t="str">
        <f>IF(INPUT_OUTPUT!FK257="","",INPUT_OUTPUT!FK257)</f>
        <v/>
      </c>
      <c r="Y269" s="2504" t="str">
        <f>IF(INPUT_OUTPUT!FL257="","",INPUT_OUTPUT!FL257)</f>
        <v/>
      </c>
      <c r="Z269" s="2504" t="str">
        <f>IF(INPUT_OUTPUT!FM257="","",INPUT_OUTPUT!FM257)</f>
        <v/>
      </c>
    </row>
    <row r="270" spans="2:26" s="2503" customFormat="1">
      <c r="B270" s="2505" t="str">
        <f>IF(INPUT_OUTPUT!C258="","",INPUT_OUTPUT!EP258)</f>
        <v/>
      </c>
      <c r="C270" s="2504" t="str">
        <f>IF(INPUT_OUTPUT!EP258="","",INPUT_OUTPUT!EP258)</f>
        <v/>
      </c>
      <c r="D270" s="2504" t="str">
        <f>IF(INPUT_OUTPUT!EQ258="","",INPUT_OUTPUT!EQ258)</f>
        <v/>
      </c>
      <c r="E270" s="2504" t="str">
        <f>IF(INPUT_OUTPUT!ER258="","",INPUT_OUTPUT!ER258)</f>
        <v/>
      </c>
      <c r="F270" s="2504" t="str">
        <f>IF(INPUT_OUTPUT!ES258="","",INPUT_OUTPUT!ES258)</f>
        <v/>
      </c>
      <c r="G270" s="2504" t="str">
        <f>IF(INPUT_OUTPUT!ET258="","",INPUT_OUTPUT!ET258)</f>
        <v/>
      </c>
      <c r="H270" s="2504" t="str">
        <f>IF(INPUT_OUTPUT!EU258="","",INPUT_OUTPUT!EU258)</f>
        <v/>
      </c>
      <c r="I270" s="2504" t="str">
        <f>IF(INPUT_OUTPUT!EV258="","",INPUT_OUTPUT!EV258)</f>
        <v/>
      </c>
      <c r="J270" s="2504" t="str">
        <f>IF(INPUT_OUTPUT!EW258="","",INPUT_OUTPUT!EW258)</f>
        <v/>
      </c>
      <c r="K270" s="2504" t="str">
        <f>IF(INPUT_OUTPUT!EX258="","",INPUT_OUTPUT!EX258)</f>
        <v/>
      </c>
      <c r="L270" s="2504" t="str">
        <f>IF(INPUT_OUTPUT!EY258="","",INPUT_OUTPUT!EY258)</f>
        <v/>
      </c>
      <c r="M270" s="2504" t="str">
        <f>IF(INPUT_OUTPUT!EZ258="","",INPUT_OUTPUT!EZ258)</f>
        <v/>
      </c>
      <c r="N270" s="2504" t="str">
        <f>IF(INPUT_OUTPUT!FA258="","",INPUT_OUTPUT!FA258)</f>
        <v/>
      </c>
      <c r="O270" s="2504" t="str">
        <f>IF(INPUT_OUTPUT!FB258="","",INPUT_OUTPUT!FB258)</f>
        <v/>
      </c>
      <c r="P270" s="2504" t="str">
        <f>IF(INPUT_OUTPUT!FC258="","",INPUT_OUTPUT!FC258)</f>
        <v/>
      </c>
      <c r="Q270" s="2504" t="str">
        <f>IF(INPUT_OUTPUT!FD258="","",INPUT_OUTPUT!FD258)</f>
        <v/>
      </c>
      <c r="R270" s="2504" t="str">
        <f>IF(INPUT_OUTPUT!FE258="","",INPUT_OUTPUT!FE258)</f>
        <v/>
      </c>
      <c r="S270" s="2504" t="str">
        <f>IF(INPUT_OUTPUT!FF258="","",INPUT_OUTPUT!FF258)</f>
        <v/>
      </c>
      <c r="T270" s="2504" t="str">
        <f>IF(INPUT_OUTPUT!FG258="","",INPUT_OUTPUT!FG258)</f>
        <v/>
      </c>
      <c r="U270" s="2504" t="str">
        <f>IF(INPUT_OUTPUT!FH258="","",INPUT_OUTPUT!FH258)</f>
        <v/>
      </c>
      <c r="V270" s="2504" t="str">
        <f>IF(INPUT_OUTPUT!FI258="","",INPUT_OUTPUT!FI258)</f>
        <v/>
      </c>
      <c r="W270" s="2504" t="str">
        <f>IF(INPUT_OUTPUT!FJ258="","",INPUT_OUTPUT!FJ258)</f>
        <v/>
      </c>
      <c r="X270" s="2504" t="str">
        <f>IF(INPUT_OUTPUT!FK258="","",INPUT_OUTPUT!FK258)</f>
        <v/>
      </c>
      <c r="Y270" s="2504" t="str">
        <f>IF(INPUT_OUTPUT!FL258="","",INPUT_OUTPUT!FL258)</f>
        <v/>
      </c>
      <c r="Z270" s="2504" t="str">
        <f>IF(INPUT_OUTPUT!FM258="","",INPUT_OUTPUT!FM258)</f>
        <v/>
      </c>
    </row>
    <row r="271" spans="2:26" s="2503" customFormat="1">
      <c r="B271" s="2505" t="str">
        <f>IF(INPUT_OUTPUT!C259="","",INPUT_OUTPUT!EP259)</f>
        <v/>
      </c>
      <c r="C271" s="2504" t="str">
        <f>IF(INPUT_OUTPUT!EP259="","",INPUT_OUTPUT!EP259)</f>
        <v/>
      </c>
      <c r="D271" s="2504" t="str">
        <f>IF(INPUT_OUTPUT!EQ259="","",INPUT_OUTPUT!EQ259)</f>
        <v/>
      </c>
      <c r="E271" s="2504" t="str">
        <f>IF(INPUT_OUTPUT!ER259="","",INPUT_OUTPUT!ER259)</f>
        <v/>
      </c>
      <c r="F271" s="2504" t="str">
        <f>IF(INPUT_OUTPUT!ES259="","",INPUT_OUTPUT!ES259)</f>
        <v/>
      </c>
      <c r="G271" s="2504" t="str">
        <f>IF(INPUT_OUTPUT!ET259="","",INPUT_OUTPUT!ET259)</f>
        <v/>
      </c>
      <c r="H271" s="2504" t="str">
        <f>IF(INPUT_OUTPUT!EU259="","",INPUT_OUTPUT!EU259)</f>
        <v/>
      </c>
      <c r="I271" s="2504" t="str">
        <f>IF(INPUT_OUTPUT!EV259="","",INPUT_OUTPUT!EV259)</f>
        <v/>
      </c>
      <c r="J271" s="2504" t="str">
        <f>IF(INPUT_OUTPUT!EW259="","",INPUT_OUTPUT!EW259)</f>
        <v/>
      </c>
      <c r="K271" s="2504" t="str">
        <f>IF(INPUT_OUTPUT!EX259="","",INPUT_OUTPUT!EX259)</f>
        <v/>
      </c>
      <c r="L271" s="2504" t="str">
        <f>IF(INPUT_OUTPUT!EY259="","",INPUT_OUTPUT!EY259)</f>
        <v/>
      </c>
      <c r="M271" s="2504" t="str">
        <f>IF(INPUT_OUTPUT!EZ259="","",INPUT_OUTPUT!EZ259)</f>
        <v/>
      </c>
      <c r="N271" s="2504" t="str">
        <f>IF(INPUT_OUTPUT!FA259="","",INPUT_OUTPUT!FA259)</f>
        <v/>
      </c>
      <c r="O271" s="2504" t="str">
        <f>IF(INPUT_OUTPUT!FB259="","",INPUT_OUTPUT!FB259)</f>
        <v/>
      </c>
      <c r="P271" s="2504" t="str">
        <f>IF(INPUT_OUTPUT!FC259="","",INPUT_OUTPUT!FC259)</f>
        <v/>
      </c>
      <c r="Q271" s="2504" t="str">
        <f>IF(INPUT_OUTPUT!FD259="","",INPUT_OUTPUT!FD259)</f>
        <v/>
      </c>
      <c r="R271" s="2504" t="str">
        <f>IF(INPUT_OUTPUT!FE259="","",INPUT_OUTPUT!FE259)</f>
        <v/>
      </c>
      <c r="S271" s="2504" t="str">
        <f>IF(INPUT_OUTPUT!FF259="","",INPUT_OUTPUT!FF259)</f>
        <v/>
      </c>
      <c r="T271" s="2504" t="str">
        <f>IF(INPUT_OUTPUT!FG259="","",INPUT_OUTPUT!FG259)</f>
        <v/>
      </c>
      <c r="U271" s="2504" t="str">
        <f>IF(INPUT_OUTPUT!FH259="","",INPUT_OUTPUT!FH259)</f>
        <v/>
      </c>
      <c r="V271" s="2504" t="str">
        <f>IF(INPUT_OUTPUT!FI259="","",INPUT_OUTPUT!FI259)</f>
        <v/>
      </c>
      <c r="W271" s="2504" t="str">
        <f>IF(INPUT_OUTPUT!FJ259="","",INPUT_OUTPUT!FJ259)</f>
        <v/>
      </c>
      <c r="X271" s="2504" t="str">
        <f>IF(INPUT_OUTPUT!FK259="","",INPUT_OUTPUT!FK259)</f>
        <v/>
      </c>
      <c r="Y271" s="2504" t="str">
        <f>IF(INPUT_OUTPUT!FL259="","",INPUT_OUTPUT!FL259)</f>
        <v/>
      </c>
      <c r="Z271" s="2504" t="str">
        <f>IF(INPUT_OUTPUT!FM259="","",INPUT_OUTPUT!FM259)</f>
        <v/>
      </c>
    </row>
    <row r="272" spans="2:26" s="2503" customFormat="1">
      <c r="B272" s="2505" t="str">
        <f>IF(INPUT_OUTPUT!C260="","",INPUT_OUTPUT!EP260)</f>
        <v/>
      </c>
      <c r="C272" s="2504" t="str">
        <f>IF(INPUT_OUTPUT!EP260="","",INPUT_OUTPUT!EP260)</f>
        <v/>
      </c>
      <c r="D272" s="2504" t="str">
        <f>IF(INPUT_OUTPUT!EQ260="","",INPUT_OUTPUT!EQ260)</f>
        <v/>
      </c>
      <c r="E272" s="2504" t="str">
        <f>IF(INPUT_OUTPUT!ER260="","",INPUT_OUTPUT!ER260)</f>
        <v/>
      </c>
      <c r="F272" s="2504" t="str">
        <f>IF(INPUT_OUTPUT!ES260="","",INPUT_OUTPUT!ES260)</f>
        <v/>
      </c>
      <c r="G272" s="2504" t="str">
        <f>IF(INPUT_OUTPUT!ET260="","",INPUT_OUTPUT!ET260)</f>
        <v/>
      </c>
      <c r="H272" s="2504" t="str">
        <f>IF(INPUT_OUTPUT!EU260="","",INPUT_OUTPUT!EU260)</f>
        <v/>
      </c>
      <c r="I272" s="2504" t="str">
        <f>IF(INPUT_OUTPUT!EV260="","",INPUT_OUTPUT!EV260)</f>
        <v/>
      </c>
      <c r="J272" s="2504" t="str">
        <f>IF(INPUT_OUTPUT!EW260="","",INPUT_OUTPUT!EW260)</f>
        <v/>
      </c>
      <c r="K272" s="2504" t="str">
        <f>IF(INPUT_OUTPUT!EX260="","",INPUT_OUTPUT!EX260)</f>
        <v/>
      </c>
      <c r="L272" s="2504" t="str">
        <f>IF(INPUT_OUTPUT!EY260="","",INPUT_OUTPUT!EY260)</f>
        <v/>
      </c>
      <c r="M272" s="2504" t="str">
        <f>IF(INPUT_OUTPUT!EZ260="","",INPUT_OUTPUT!EZ260)</f>
        <v/>
      </c>
      <c r="N272" s="2504" t="str">
        <f>IF(INPUT_OUTPUT!FA260="","",INPUT_OUTPUT!FA260)</f>
        <v/>
      </c>
      <c r="O272" s="2504" t="str">
        <f>IF(INPUT_OUTPUT!FB260="","",INPUT_OUTPUT!FB260)</f>
        <v/>
      </c>
      <c r="P272" s="2504" t="str">
        <f>IF(INPUT_OUTPUT!FC260="","",INPUT_OUTPUT!FC260)</f>
        <v/>
      </c>
      <c r="Q272" s="2504" t="str">
        <f>IF(INPUT_OUTPUT!FD260="","",INPUT_OUTPUT!FD260)</f>
        <v/>
      </c>
      <c r="R272" s="2504" t="str">
        <f>IF(INPUT_OUTPUT!FE260="","",INPUT_OUTPUT!FE260)</f>
        <v/>
      </c>
      <c r="S272" s="2504" t="str">
        <f>IF(INPUT_OUTPUT!FF260="","",INPUT_OUTPUT!FF260)</f>
        <v/>
      </c>
      <c r="T272" s="2504" t="str">
        <f>IF(INPUT_OUTPUT!FG260="","",INPUT_OUTPUT!FG260)</f>
        <v/>
      </c>
      <c r="U272" s="2504" t="str">
        <f>IF(INPUT_OUTPUT!FH260="","",INPUT_OUTPUT!FH260)</f>
        <v/>
      </c>
      <c r="V272" s="2504" t="str">
        <f>IF(INPUT_OUTPUT!FI260="","",INPUT_OUTPUT!FI260)</f>
        <v/>
      </c>
      <c r="W272" s="2504" t="str">
        <f>IF(INPUT_OUTPUT!FJ260="","",INPUT_OUTPUT!FJ260)</f>
        <v/>
      </c>
      <c r="X272" s="2504" t="str">
        <f>IF(INPUT_OUTPUT!FK260="","",INPUT_OUTPUT!FK260)</f>
        <v/>
      </c>
      <c r="Y272" s="2504" t="str">
        <f>IF(INPUT_OUTPUT!FL260="","",INPUT_OUTPUT!FL260)</f>
        <v/>
      </c>
      <c r="Z272" s="2504" t="str">
        <f>IF(INPUT_OUTPUT!FM260="","",INPUT_OUTPUT!FM260)</f>
        <v/>
      </c>
    </row>
    <row r="273" spans="2:26" s="2503" customFormat="1">
      <c r="B273" s="2505" t="str">
        <f>IF(INPUT_OUTPUT!C261="","",INPUT_OUTPUT!EP261)</f>
        <v/>
      </c>
      <c r="C273" s="2504" t="str">
        <f>IF(INPUT_OUTPUT!EP261="","",INPUT_OUTPUT!EP261)</f>
        <v/>
      </c>
      <c r="D273" s="2504" t="str">
        <f>IF(INPUT_OUTPUT!EQ261="","",INPUT_OUTPUT!EQ261)</f>
        <v/>
      </c>
      <c r="E273" s="2504" t="str">
        <f>IF(INPUT_OUTPUT!ER261="","",INPUT_OUTPUT!ER261)</f>
        <v/>
      </c>
      <c r="F273" s="2504" t="str">
        <f>IF(INPUT_OUTPUT!ES261="","",INPUT_OUTPUT!ES261)</f>
        <v/>
      </c>
      <c r="G273" s="2504" t="str">
        <f>IF(INPUT_OUTPUT!ET261="","",INPUT_OUTPUT!ET261)</f>
        <v/>
      </c>
      <c r="H273" s="2504" t="str">
        <f>IF(INPUT_OUTPUT!EU261="","",INPUT_OUTPUT!EU261)</f>
        <v/>
      </c>
      <c r="I273" s="2504" t="str">
        <f>IF(INPUT_OUTPUT!EV261="","",INPUT_OUTPUT!EV261)</f>
        <v/>
      </c>
      <c r="J273" s="2504" t="str">
        <f>IF(INPUT_OUTPUT!EW261="","",INPUT_OUTPUT!EW261)</f>
        <v/>
      </c>
      <c r="K273" s="2504" t="str">
        <f>IF(INPUT_OUTPUT!EX261="","",INPUT_OUTPUT!EX261)</f>
        <v/>
      </c>
      <c r="L273" s="2504" t="str">
        <f>IF(INPUT_OUTPUT!EY261="","",INPUT_OUTPUT!EY261)</f>
        <v/>
      </c>
      <c r="M273" s="2504" t="str">
        <f>IF(INPUT_OUTPUT!EZ261="","",INPUT_OUTPUT!EZ261)</f>
        <v/>
      </c>
      <c r="N273" s="2504" t="str">
        <f>IF(INPUT_OUTPUT!FA261="","",INPUT_OUTPUT!FA261)</f>
        <v/>
      </c>
      <c r="O273" s="2504" t="str">
        <f>IF(INPUT_OUTPUT!FB261="","",INPUT_OUTPUT!FB261)</f>
        <v/>
      </c>
      <c r="P273" s="2504" t="str">
        <f>IF(INPUT_OUTPUT!FC261="","",INPUT_OUTPUT!FC261)</f>
        <v/>
      </c>
      <c r="Q273" s="2504" t="str">
        <f>IF(INPUT_OUTPUT!FD261="","",INPUT_OUTPUT!FD261)</f>
        <v/>
      </c>
      <c r="R273" s="2504" t="str">
        <f>IF(INPUT_OUTPUT!FE261="","",INPUT_OUTPUT!FE261)</f>
        <v/>
      </c>
      <c r="S273" s="2504" t="str">
        <f>IF(INPUT_OUTPUT!FF261="","",INPUT_OUTPUT!FF261)</f>
        <v/>
      </c>
      <c r="T273" s="2504" t="str">
        <f>IF(INPUT_OUTPUT!FG261="","",INPUT_OUTPUT!FG261)</f>
        <v/>
      </c>
      <c r="U273" s="2504" t="str">
        <f>IF(INPUT_OUTPUT!FH261="","",INPUT_OUTPUT!FH261)</f>
        <v/>
      </c>
      <c r="V273" s="2504" t="str">
        <f>IF(INPUT_OUTPUT!FI261="","",INPUT_OUTPUT!FI261)</f>
        <v/>
      </c>
      <c r="W273" s="2504" t="str">
        <f>IF(INPUT_OUTPUT!FJ261="","",INPUT_OUTPUT!FJ261)</f>
        <v/>
      </c>
      <c r="X273" s="2504" t="str">
        <f>IF(INPUT_OUTPUT!FK261="","",INPUT_OUTPUT!FK261)</f>
        <v/>
      </c>
      <c r="Y273" s="2504" t="str">
        <f>IF(INPUT_OUTPUT!FL261="","",INPUT_OUTPUT!FL261)</f>
        <v/>
      </c>
      <c r="Z273" s="2504" t="str">
        <f>IF(INPUT_OUTPUT!FM261="","",INPUT_OUTPUT!FM261)</f>
        <v/>
      </c>
    </row>
    <row r="274" spans="2:26" s="2503" customFormat="1">
      <c r="B274" s="2505" t="str">
        <f>IF(INPUT_OUTPUT!C262="","",INPUT_OUTPUT!EP262)</f>
        <v/>
      </c>
      <c r="C274" s="2504" t="str">
        <f>IF(INPUT_OUTPUT!EP262="","",INPUT_OUTPUT!EP262)</f>
        <v/>
      </c>
      <c r="D274" s="2504" t="str">
        <f>IF(INPUT_OUTPUT!EQ262="","",INPUT_OUTPUT!EQ262)</f>
        <v/>
      </c>
      <c r="E274" s="2504" t="str">
        <f>IF(INPUT_OUTPUT!ER262="","",INPUT_OUTPUT!ER262)</f>
        <v/>
      </c>
      <c r="F274" s="2504" t="str">
        <f>IF(INPUT_OUTPUT!ES262="","",INPUT_OUTPUT!ES262)</f>
        <v/>
      </c>
      <c r="G274" s="2504" t="str">
        <f>IF(INPUT_OUTPUT!ET262="","",INPUT_OUTPUT!ET262)</f>
        <v/>
      </c>
      <c r="H274" s="2504" t="str">
        <f>IF(INPUT_OUTPUT!EU262="","",INPUT_OUTPUT!EU262)</f>
        <v/>
      </c>
      <c r="I274" s="2504" t="str">
        <f>IF(INPUT_OUTPUT!EV262="","",INPUT_OUTPUT!EV262)</f>
        <v/>
      </c>
      <c r="J274" s="2504" t="str">
        <f>IF(INPUT_OUTPUT!EW262="","",INPUT_OUTPUT!EW262)</f>
        <v/>
      </c>
      <c r="K274" s="2504" t="str">
        <f>IF(INPUT_OUTPUT!EX262="","",INPUT_OUTPUT!EX262)</f>
        <v/>
      </c>
      <c r="L274" s="2504" t="str">
        <f>IF(INPUT_OUTPUT!EY262="","",INPUT_OUTPUT!EY262)</f>
        <v/>
      </c>
      <c r="M274" s="2504" t="str">
        <f>IF(INPUT_OUTPUT!EZ262="","",INPUT_OUTPUT!EZ262)</f>
        <v/>
      </c>
      <c r="N274" s="2504" t="str">
        <f>IF(INPUT_OUTPUT!FA262="","",INPUT_OUTPUT!FA262)</f>
        <v/>
      </c>
      <c r="O274" s="2504" t="str">
        <f>IF(INPUT_OUTPUT!FB262="","",INPUT_OUTPUT!FB262)</f>
        <v/>
      </c>
      <c r="P274" s="2504" t="str">
        <f>IF(INPUT_OUTPUT!FC262="","",INPUT_OUTPUT!FC262)</f>
        <v/>
      </c>
      <c r="Q274" s="2504" t="str">
        <f>IF(INPUT_OUTPUT!FD262="","",INPUT_OUTPUT!FD262)</f>
        <v/>
      </c>
      <c r="R274" s="2504" t="str">
        <f>IF(INPUT_OUTPUT!FE262="","",INPUT_OUTPUT!FE262)</f>
        <v/>
      </c>
      <c r="S274" s="2504" t="str">
        <f>IF(INPUT_OUTPUT!FF262="","",INPUT_OUTPUT!FF262)</f>
        <v/>
      </c>
      <c r="T274" s="2504" t="str">
        <f>IF(INPUT_OUTPUT!FG262="","",INPUT_OUTPUT!FG262)</f>
        <v/>
      </c>
      <c r="U274" s="2504" t="str">
        <f>IF(INPUT_OUTPUT!FH262="","",INPUT_OUTPUT!FH262)</f>
        <v/>
      </c>
      <c r="V274" s="2504" t="str">
        <f>IF(INPUT_OUTPUT!FI262="","",INPUT_OUTPUT!FI262)</f>
        <v/>
      </c>
      <c r="W274" s="2504" t="str">
        <f>IF(INPUT_OUTPUT!FJ262="","",INPUT_OUTPUT!FJ262)</f>
        <v/>
      </c>
      <c r="X274" s="2504" t="str">
        <f>IF(INPUT_OUTPUT!FK262="","",INPUT_OUTPUT!FK262)</f>
        <v/>
      </c>
      <c r="Y274" s="2504" t="str">
        <f>IF(INPUT_OUTPUT!FL262="","",INPUT_OUTPUT!FL262)</f>
        <v/>
      </c>
      <c r="Z274" s="2504" t="str">
        <f>IF(INPUT_OUTPUT!FM262="","",INPUT_OUTPUT!FM262)</f>
        <v/>
      </c>
    </row>
    <row r="275" spans="2:26" s="2503" customFormat="1">
      <c r="B275" s="2505" t="str">
        <f>IF(INPUT_OUTPUT!C263="","",INPUT_OUTPUT!EP263)</f>
        <v/>
      </c>
      <c r="C275" s="2504" t="str">
        <f>IF(INPUT_OUTPUT!EP263="","",INPUT_OUTPUT!EP263)</f>
        <v/>
      </c>
      <c r="D275" s="2504" t="str">
        <f>IF(INPUT_OUTPUT!EQ263="","",INPUT_OUTPUT!EQ263)</f>
        <v/>
      </c>
      <c r="E275" s="2504" t="str">
        <f>IF(INPUT_OUTPUT!ER263="","",INPUT_OUTPUT!ER263)</f>
        <v/>
      </c>
      <c r="F275" s="2504" t="str">
        <f>IF(INPUT_OUTPUT!ES263="","",INPUT_OUTPUT!ES263)</f>
        <v/>
      </c>
      <c r="G275" s="2504" t="str">
        <f>IF(INPUT_OUTPUT!ET263="","",INPUT_OUTPUT!ET263)</f>
        <v/>
      </c>
      <c r="H275" s="2504" t="str">
        <f>IF(INPUT_OUTPUT!EU263="","",INPUT_OUTPUT!EU263)</f>
        <v/>
      </c>
      <c r="I275" s="2504" t="str">
        <f>IF(INPUT_OUTPUT!EV263="","",INPUT_OUTPUT!EV263)</f>
        <v/>
      </c>
      <c r="J275" s="2504" t="str">
        <f>IF(INPUT_OUTPUT!EW263="","",INPUT_OUTPUT!EW263)</f>
        <v/>
      </c>
      <c r="K275" s="2504" t="str">
        <f>IF(INPUT_OUTPUT!EX263="","",INPUT_OUTPUT!EX263)</f>
        <v/>
      </c>
      <c r="L275" s="2504" t="str">
        <f>IF(INPUT_OUTPUT!EY263="","",INPUT_OUTPUT!EY263)</f>
        <v/>
      </c>
      <c r="M275" s="2504" t="str">
        <f>IF(INPUT_OUTPUT!EZ263="","",INPUT_OUTPUT!EZ263)</f>
        <v/>
      </c>
      <c r="N275" s="2504" t="str">
        <f>IF(INPUT_OUTPUT!FA263="","",INPUT_OUTPUT!FA263)</f>
        <v/>
      </c>
      <c r="O275" s="2504" t="str">
        <f>IF(INPUT_OUTPUT!FB263="","",INPUT_OUTPUT!FB263)</f>
        <v/>
      </c>
      <c r="P275" s="2504" t="str">
        <f>IF(INPUT_OUTPUT!FC263="","",INPUT_OUTPUT!FC263)</f>
        <v/>
      </c>
      <c r="Q275" s="2504" t="str">
        <f>IF(INPUT_OUTPUT!FD263="","",INPUT_OUTPUT!FD263)</f>
        <v/>
      </c>
      <c r="R275" s="2504" t="str">
        <f>IF(INPUT_OUTPUT!FE263="","",INPUT_OUTPUT!FE263)</f>
        <v/>
      </c>
      <c r="S275" s="2504" t="str">
        <f>IF(INPUT_OUTPUT!FF263="","",INPUT_OUTPUT!FF263)</f>
        <v/>
      </c>
      <c r="T275" s="2504" t="str">
        <f>IF(INPUT_OUTPUT!FG263="","",INPUT_OUTPUT!FG263)</f>
        <v/>
      </c>
      <c r="U275" s="2504" t="str">
        <f>IF(INPUT_OUTPUT!FH263="","",INPUT_OUTPUT!FH263)</f>
        <v/>
      </c>
      <c r="V275" s="2504" t="str">
        <f>IF(INPUT_OUTPUT!FI263="","",INPUT_OUTPUT!FI263)</f>
        <v/>
      </c>
      <c r="W275" s="2504" t="str">
        <f>IF(INPUT_OUTPUT!FJ263="","",INPUT_OUTPUT!FJ263)</f>
        <v/>
      </c>
      <c r="X275" s="2504" t="str">
        <f>IF(INPUT_OUTPUT!FK263="","",INPUT_OUTPUT!FK263)</f>
        <v/>
      </c>
      <c r="Y275" s="2504" t="str">
        <f>IF(INPUT_OUTPUT!FL263="","",INPUT_OUTPUT!FL263)</f>
        <v/>
      </c>
      <c r="Z275" s="2504" t="str">
        <f>IF(INPUT_OUTPUT!FM263="","",INPUT_OUTPUT!FM263)</f>
        <v/>
      </c>
    </row>
    <row r="276" spans="2:26" s="2503" customFormat="1">
      <c r="B276" s="2505" t="str">
        <f>IF(INPUT_OUTPUT!C264="","",INPUT_OUTPUT!EP264)</f>
        <v/>
      </c>
      <c r="C276" s="2504" t="str">
        <f>IF(INPUT_OUTPUT!EP264="","",INPUT_OUTPUT!EP264)</f>
        <v/>
      </c>
      <c r="D276" s="2504" t="str">
        <f>IF(INPUT_OUTPUT!EQ264="","",INPUT_OUTPUT!EQ264)</f>
        <v/>
      </c>
      <c r="E276" s="2504" t="str">
        <f>IF(INPUT_OUTPUT!ER264="","",INPUT_OUTPUT!ER264)</f>
        <v/>
      </c>
      <c r="F276" s="2504" t="str">
        <f>IF(INPUT_OUTPUT!ES264="","",INPUT_OUTPUT!ES264)</f>
        <v/>
      </c>
      <c r="G276" s="2504" t="str">
        <f>IF(INPUT_OUTPUT!ET264="","",INPUT_OUTPUT!ET264)</f>
        <v/>
      </c>
      <c r="H276" s="2504" t="str">
        <f>IF(INPUT_OUTPUT!EU264="","",INPUT_OUTPUT!EU264)</f>
        <v/>
      </c>
      <c r="I276" s="2504" t="str">
        <f>IF(INPUT_OUTPUT!EV264="","",INPUT_OUTPUT!EV264)</f>
        <v/>
      </c>
      <c r="J276" s="2504" t="str">
        <f>IF(INPUT_OUTPUT!EW264="","",INPUT_OUTPUT!EW264)</f>
        <v/>
      </c>
      <c r="K276" s="2504" t="str">
        <f>IF(INPUT_OUTPUT!EX264="","",INPUT_OUTPUT!EX264)</f>
        <v/>
      </c>
      <c r="L276" s="2504" t="str">
        <f>IF(INPUT_OUTPUT!EY264="","",INPUT_OUTPUT!EY264)</f>
        <v/>
      </c>
      <c r="M276" s="2504" t="str">
        <f>IF(INPUT_OUTPUT!EZ264="","",INPUT_OUTPUT!EZ264)</f>
        <v/>
      </c>
      <c r="N276" s="2504" t="str">
        <f>IF(INPUT_OUTPUT!FA264="","",INPUT_OUTPUT!FA264)</f>
        <v/>
      </c>
      <c r="O276" s="2504" t="str">
        <f>IF(INPUT_OUTPUT!FB264="","",INPUT_OUTPUT!FB264)</f>
        <v/>
      </c>
      <c r="P276" s="2504" t="str">
        <f>IF(INPUT_OUTPUT!FC264="","",INPUT_OUTPUT!FC264)</f>
        <v/>
      </c>
      <c r="Q276" s="2504" t="str">
        <f>IF(INPUT_OUTPUT!FD264="","",INPUT_OUTPUT!FD264)</f>
        <v/>
      </c>
      <c r="R276" s="2504" t="str">
        <f>IF(INPUT_OUTPUT!FE264="","",INPUT_OUTPUT!FE264)</f>
        <v/>
      </c>
      <c r="S276" s="2504" t="str">
        <f>IF(INPUT_OUTPUT!FF264="","",INPUT_OUTPUT!FF264)</f>
        <v/>
      </c>
      <c r="T276" s="2504" t="str">
        <f>IF(INPUT_OUTPUT!FG264="","",INPUT_OUTPUT!FG264)</f>
        <v/>
      </c>
      <c r="U276" s="2504" t="str">
        <f>IF(INPUT_OUTPUT!FH264="","",INPUT_OUTPUT!FH264)</f>
        <v/>
      </c>
      <c r="V276" s="2504" t="str">
        <f>IF(INPUT_OUTPUT!FI264="","",INPUT_OUTPUT!FI264)</f>
        <v/>
      </c>
      <c r="W276" s="2504" t="str">
        <f>IF(INPUT_OUTPUT!FJ264="","",INPUT_OUTPUT!FJ264)</f>
        <v/>
      </c>
      <c r="X276" s="2504" t="str">
        <f>IF(INPUT_OUTPUT!FK264="","",INPUT_OUTPUT!FK264)</f>
        <v/>
      </c>
      <c r="Y276" s="2504" t="str">
        <f>IF(INPUT_OUTPUT!FL264="","",INPUT_OUTPUT!FL264)</f>
        <v/>
      </c>
      <c r="Z276" s="2504" t="str">
        <f>IF(INPUT_OUTPUT!FM264="","",INPUT_OUTPUT!FM264)</f>
        <v/>
      </c>
    </row>
    <row r="277" spans="2:26" s="2503" customFormat="1">
      <c r="B277" s="2505" t="str">
        <f>IF(INPUT_OUTPUT!C265="","",INPUT_OUTPUT!EP265)</f>
        <v/>
      </c>
      <c r="C277" s="2504" t="str">
        <f>IF(INPUT_OUTPUT!EP265="","",INPUT_OUTPUT!EP265)</f>
        <v/>
      </c>
      <c r="D277" s="2504" t="str">
        <f>IF(INPUT_OUTPUT!EQ265="","",INPUT_OUTPUT!EQ265)</f>
        <v/>
      </c>
      <c r="E277" s="2504" t="str">
        <f>IF(INPUT_OUTPUT!ER265="","",INPUT_OUTPUT!ER265)</f>
        <v/>
      </c>
      <c r="F277" s="2504" t="str">
        <f>IF(INPUT_OUTPUT!ES265="","",INPUT_OUTPUT!ES265)</f>
        <v/>
      </c>
      <c r="G277" s="2504" t="str">
        <f>IF(INPUT_OUTPUT!ET265="","",INPUT_OUTPUT!ET265)</f>
        <v/>
      </c>
      <c r="H277" s="2504" t="str">
        <f>IF(INPUT_OUTPUT!EU265="","",INPUT_OUTPUT!EU265)</f>
        <v/>
      </c>
      <c r="I277" s="2504" t="str">
        <f>IF(INPUT_OUTPUT!EV265="","",INPUT_OUTPUT!EV265)</f>
        <v/>
      </c>
      <c r="J277" s="2504" t="str">
        <f>IF(INPUT_OUTPUT!EW265="","",INPUT_OUTPUT!EW265)</f>
        <v/>
      </c>
      <c r="K277" s="2504" t="str">
        <f>IF(INPUT_OUTPUT!EX265="","",INPUT_OUTPUT!EX265)</f>
        <v/>
      </c>
      <c r="L277" s="2504" t="str">
        <f>IF(INPUT_OUTPUT!EY265="","",INPUT_OUTPUT!EY265)</f>
        <v/>
      </c>
      <c r="M277" s="2504" t="str">
        <f>IF(INPUT_OUTPUT!EZ265="","",INPUT_OUTPUT!EZ265)</f>
        <v/>
      </c>
      <c r="N277" s="2504" t="str">
        <f>IF(INPUT_OUTPUT!FA265="","",INPUT_OUTPUT!FA265)</f>
        <v/>
      </c>
      <c r="O277" s="2504" t="str">
        <f>IF(INPUT_OUTPUT!FB265="","",INPUT_OUTPUT!FB265)</f>
        <v/>
      </c>
      <c r="P277" s="2504" t="str">
        <f>IF(INPUT_OUTPUT!FC265="","",INPUT_OUTPUT!FC265)</f>
        <v/>
      </c>
      <c r="Q277" s="2504" t="str">
        <f>IF(INPUT_OUTPUT!FD265="","",INPUT_OUTPUT!FD265)</f>
        <v/>
      </c>
      <c r="R277" s="2504" t="str">
        <f>IF(INPUT_OUTPUT!FE265="","",INPUT_OUTPUT!FE265)</f>
        <v/>
      </c>
      <c r="S277" s="2504" t="str">
        <f>IF(INPUT_OUTPUT!FF265="","",INPUT_OUTPUT!FF265)</f>
        <v/>
      </c>
      <c r="T277" s="2504" t="str">
        <f>IF(INPUT_OUTPUT!FG265="","",INPUT_OUTPUT!FG265)</f>
        <v/>
      </c>
      <c r="U277" s="2504" t="str">
        <f>IF(INPUT_OUTPUT!FH265="","",INPUT_OUTPUT!FH265)</f>
        <v/>
      </c>
      <c r="V277" s="2504" t="str">
        <f>IF(INPUT_OUTPUT!FI265="","",INPUT_OUTPUT!FI265)</f>
        <v/>
      </c>
      <c r="W277" s="2504" t="str">
        <f>IF(INPUT_OUTPUT!FJ265="","",INPUT_OUTPUT!FJ265)</f>
        <v/>
      </c>
      <c r="X277" s="2504" t="str">
        <f>IF(INPUT_OUTPUT!FK265="","",INPUT_OUTPUT!FK265)</f>
        <v/>
      </c>
      <c r="Y277" s="2504" t="str">
        <f>IF(INPUT_OUTPUT!FL265="","",INPUT_OUTPUT!FL265)</f>
        <v/>
      </c>
      <c r="Z277" s="2504" t="str">
        <f>IF(INPUT_OUTPUT!FM265="","",INPUT_OUTPUT!FM265)</f>
        <v/>
      </c>
    </row>
    <row r="278" spans="2:26" s="2503" customFormat="1">
      <c r="B278" s="2505" t="str">
        <f>IF(INPUT_OUTPUT!C266="","",INPUT_OUTPUT!EP266)</f>
        <v/>
      </c>
      <c r="C278" s="2504" t="str">
        <f>IF(INPUT_OUTPUT!EP266="","",INPUT_OUTPUT!EP266)</f>
        <v/>
      </c>
      <c r="D278" s="2504" t="str">
        <f>IF(INPUT_OUTPUT!EQ266="","",INPUT_OUTPUT!EQ266)</f>
        <v/>
      </c>
      <c r="E278" s="2504" t="str">
        <f>IF(INPUT_OUTPUT!ER266="","",INPUT_OUTPUT!ER266)</f>
        <v/>
      </c>
      <c r="F278" s="2504" t="str">
        <f>IF(INPUT_OUTPUT!ES266="","",INPUT_OUTPUT!ES266)</f>
        <v/>
      </c>
      <c r="G278" s="2504" t="str">
        <f>IF(INPUT_OUTPUT!ET266="","",INPUT_OUTPUT!ET266)</f>
        <v/>
      </c>
      <c r="H278" s="2504" t="str">
        <f>IF(INPUT_OUTPUT!EU266="","",INPUT_OUTPUT!EU266)</f>
        <v/>
      </c>
      <c r="I278" s="2504" t="str">
        <f>IF(INPUT_OUTPUT!EV266="","",INPUT_OUTPUT!EV266)</f>
        <v/>
      </c>
      <c r="J278" s="2504" t="str">
        <f>IF(INPUT_OUTPUT!EW266="","",INPUT_OUTPUT!EW266)</f>
        <v/>
      </c>
      <c r="K278" s="2504" t="str">
        <f>IF(INPUT_OUTPUT!EX266="","",INPUT_OUTPUT!EX266)</f>
        <v/>
      </c>
      <c r="L278" s="2504" t="str">
        <f>IF(INPUT_OUTPUT!EY266="","",INPUT_OUTPUT!EY266)</f>
        <v/>
      </c>
      <c r="M278" s="2504" t="str">
        <f>IF(INPUT_OUTPUT!EZ266="","",INPUT_OUTPUT!EZ266)</f>
        <v/>
      </c>
      <c r="N278" s="2504" t="str">
        <f>IF(INPUT_OUTPUT!FA266="","",INPUT_OUTPUT!FA266)</f>
        <v/>
      </c>
      <c r="O278" s="2504" t="str">
        <f>IF(INPUT_OUTPUT!FB266="","",INPUT_OUTPUT!FB266)</f>
        <v/>
      </c>
      <c r="P278" s="2504" t="str">
        <f>IF(INPUT_OUTPUT!FC266="","",INPUT_OUTPUT!FC266)</f>
        <v/>
      </c>
      <c r="Q278" s="2504" t="str">
        <f>IF(INPUT_OUTPUT!FD266="","",INPUT_OUTPUT!FD266)</f>
        <v/>
      </c>
      <c r="R278" s="2504" t="str">
        <f>IF(INPUT_OUTPUT!FE266="","",INPUT_OUTPUT!FE266)</f>
        <v/>
      </c>
      <c r="S278" s="2504" t="str">
        <f>IF(INPUT_OUTPUT!FF266="","",INPUT_OUTPUT!FF266)</f>
        <v/>
      </c>
      <c r="T278" s="2504" t="str">
        <f>IF(INPUT_OUTPUT!FG266="","",INPUT_OUTPUT!FG266)</f>
        <v/>
      </c>
      <c r="U278" s="2504" t="str">
        <f>IF(INPUT_OUTPUT!FH266="","",INPUT_OUTPUT!FH266)</f>
        <v/>
      </c>
      <c r="V278" s="2504" t="str">
        <f>IF(INPUT_OUTPUT!FI266="","",INPUT_OUTPUT!FI266)</f>
        <v/>
      </c>
      <c r="W278" s="2504" t="str">
        <f>IF(INPUT_OUTPUT!FJ266="","",INPUT_OUTPUT!FJ266)</f>
        <v/>
      </c>
      <c r="X278" s="2504" t="str">
        <f>IF(INPUT_OUTPUT!FK266="","",INPUT_OUTPUT!FK266)</f>
        <v/>
      </c>
      <c r="Y278" s="2504" t="str">
        <f>IF(INPUT_OUTPUT!FL266="","",INPUT_OUTPUT!FL266)</f>
        <v/>
      </c>
      <c r="Z278" s="2504" t="str">
        <f>IF(INPUT_OUTPUT!FM266="","",INPUT_OUTPUT!FM266)</f>
        <v/>
      </c>
    </row>
    <row r="279" spans="2:26" s="2503" customFormat="1">
      <c r="B279" s="2505" t="str">
        <f>IF(INPUT_OUTPUT!C267="","",INPUT_OUTPUT!EP267)</f>
        <v/>
      </c>
      <c r="C279" s="2504" t="str">
        <f>IF(INPUT_OUTPUT!EP267="","",INPUT_OUTPUT!EP267)</f>
        <v/>
      </c>
      <c r="D279" s="2504" t="str">
        <f>IF(INPUT_OUTPUT!EQ267="","",INPUT_OUTPUT!EQ267)</f>
        <v/>
      </c>
      <c r="E279" s="2504" t="str">
        <f>IF(INPUT_OUTPUT!ER267="","",INPUT_OUTPUT!ER267)</f>
        <v/>
      </c>
      <c r="F279" s="2504" t="str">
        <f>IF(INPUT_OUTPUT!ES267="","",INPUT_OUTPUT!ES267)</f>
        <v/>
      </c>
      <c r="G279" s="2504" t="str">
        <f>IF(INPUT_OUTPUT!ET267="","",INPUT_OUTPUT!ET267)</f>
        <v/>
      </c>
      <c r="H279" s="2504" t="str">
        <f>IF(INPUT_OUTPUT!EU267="","",INPUT_OUTPUT!EU267)</f>
        <v/>
      </c>
      <c r="I279" s="2504" t="str">
        <f>IF(INPUT_OUTPUT!EV267="","",INPUT_OUTPUT!EV267)</f>
        <v/>
      </c>
      <c r="J279" s="2504" t="str">
        <f>IF(INPUT_OUTPUT!EW267="","",INPUT_OUTPUT!EW267)</f>
        <v/>
      </c>
      <c r="K279" s="2504" t="str">
        <f>IF(INPUT_OUTPUT!EX267="","",INPUT_OUTPUT!EX267)</f>
        <v/>
      </c>
      <c r="L279" s="2504" t="str">
        <f>IF(INPUT_OUTPUT!EY267="","",INPUT_OUTPUT!EY267)</f>
        <v/>
      </c>
      <c r="M279" s="2504" t="str">
        <f>IF(INPUT_OUTPUT!EZ267="","",INPUT_OUTPUT!EZ267)</f>
        <v/>
      </c>
      <c r="N279" s="2504" t="str">
        <f>IF(INPUT_OUTPUT!FA267="","",INPUT_OUTPUT!FA267)</f>
        <v/>
      </c>
      <c r="O279" s="2504" t="str">
        <f>IF(INPUT_OUTPUT!FB267="","",INPUT_OUTPUT!FB267)</f>
        <v/>
      </c>
      <c r="P279" s="2504" t="str">
        <f>IF(INPUT_OUTPUT!FC267="","",INPUT_OUTPUT!FC267)</f>
        <v/>
      </c>
      <c r="Q279" s="2504" t="str">
        <f>IF(INPUT_OUTPUT!FD267="","",INPUT_OUTPUT!FD267)</f>
        <v/>
      </c>
      <c r="R279" s="2504" t="str">
        <f>IF(INPUT_OUTPUT!FE267="","",INPUT_OUTPUT!FE267)</f>
        <v/>
      </c>
      <c r="S279" s="2504" t="str">
        <f>IF(INPUT_OUTPUT!FF267="","",INPUT_OUTPUT!FF267)</f>
        <v/>
      </c>
      <c r="T279" s="2504" t="str">
        <f>IF(INPUT_OUTPUT!FG267="","",INPUT_OUTPUT!FG267)</f>
        <v/>
      </c>
      <c r="U279" s="2504" t="str">
        <f>IF(INPUT_OUTPUT!FH267="","",INPUT_OUTPUT!FH267)</f>
        <v/>
      </c>
      <c r="V279" s="2504" t="str">
        <f>IF(INPUT_OUTPUT!FI267="","",INPUT_OUTPUT!FI267)</f>
        <v/>
      </c>
      <c r="W279" s="2504" t="str">
        <f>IF(INPUT_OUTPUT!FJ267="","",INPUT_OUTPUT!FJ267)</f>
        <v/>
      </c>
      <c r="X279" s="2504" t="str">
        <f>IF(INPUT_OUTPUT!FK267="","",INPUT_OUTPUT!FK267)</f>
        <v/>
      </c>
      <c r="Y279" s="2504" t="str">
        <f>IF(INPUT_OUTPUT!FL267="","",INPUT_OUTPUT!FL267)</f>
        <v/>
      </c>
      <c r="Z279" s="2504" t="str">
        <f>IF(INPUT_OUTPUT!FM267="","",INPUT_OUTPUT!FM267)</f>
        <v/>
      </c>
    </row>
    <row r="280" spans="2:26" s="2503" customFormat="1">
      <c r="B280" s="2505" t="str">
        <f>IF(INPUT_OUTPUT!C268="","",INPUT_OUTPUT!EP268)</f>
        <v/>
      </c>
      <c r="C280" s="2504" t="str">
        <f>IF(INPUT_OUTPUT!EP268="","",INPUT_OUTPUT!EP268)</f>
        <v/>
      </c>
      <c r="D280" s="2504" t="str">
        <f>IF(INPUT_OUTPUT!EQ268="","",INPUT_OUTPUT!EQ268)</f>
        <v/>
      </c>
      <c r="E280" s="2504" t="str">
        <f>IF(INPUT_OUTPUT!ER268="","",INPUT_OUTPUT!ER268)</f>
        <v/>
      </c>
      <c r="F280" s="2504" t="str">
        <f>IF(INPUT_OUTPUT!ES268="","",INPUT_OUTPUT!ES268)</f>
        <v/>
      </c>
      <c r="G280" s="2504" t="str">
        <f>IF(INPUT_OUTPUT!ET268="","",INPUT_OUTPUT!ET268)</f>
        <v/>
      </c>
      <c r="H280" s="2504" t="str">
        <f>IF(INPUT_OUTPUT!EU268="","",INPUT_OUTPUT!EU268)</f>
        <v/>
      </c>
      <c r="I280" s="2504" t="str">
        <f>IF(INPUT_OUTPUT!EV268="","",INPUT_OUTPUT!EV268)</f>
        <v/>
      </c>
      <c r="J280" s="2504" t="str">
        <f>IF(INPUT_OUTPUT!EW268="","",INPUT_OUTPUT!EW268)</f>
        <v/>
      </c>
      <c r="K280" s="2504" t="str">
        <f>IF(INPUT_OUTPUT!EX268="","",INPUT_OUTPUT!EX268)</f>
        <v/>
      </c>
      <c r="L280" s="2504" t="str">
        <f>IF(INPUT_OUTPUT!EY268="","",INPUT_OUTPUT!EY268)</f>
        <v/>
      </c>
      <c r="M280" s="2504" t="str">
        <f>IF(INPUT_OUTPUT!EZ268="","",INPUT_OUTPUT!EZ268)</f>
        <v/>
      </c>
      <c r="N280" s="2504" t="str">
        <f>IF(INPUT_OUTPUT!FA268="","",INPUT_OUTPUT!FA268)</f>
        <v/>
      </c>
      <c r="O280" s="2504" t="str">
        <f>IF(INPUT_OUTPUT!FB268="","",INPUT_OUTPUT!FB268)</f>
        <v/>
      </c>
      <c r="P280" s="2504" t="str">
        <f>IF(INPUT_OUTPUT!FC268="","",INPUT_OUTPUT!FC268)</f>
        <v/>
      </c>
      <c r="Q280" s="2504" t="str">
        <f>IF(INPUT_OUTPUT!FD268="","",INPUT_OUTPUT!FD268)</f>
        <v/>
      </c>
      <c r="R280" s="2504" t="str">
        <f>IF(INPUT_OUTPUT!FE268="","",INPUT_OUTPUT!FE268)</f>
        <v/>
      </c>
      <c r="S280" s="2504" t="str">
        <f>IF(INPUT_OUTPUT!FF268="","",INPUT_OUTPUT!FF268)</f>
        <v/>
      </c>
      <c r="T280" s="2504" t="str">
        <f>IF(INPUT_OUTPUT!FG268="","",INPUT_OUTPUT!FG268)</f>
        <v/>
      </c>
      <c r="U280" s="2504" t="str">
        <f>IF(INPUT_OUTPUT!FH268="","",INPUT_OUTPUT!FH268)</f>
        <v/>
      </c>
      <c r="V280" s="2504" t="str">
        <f>IF(INPUT_OUTPUT!FI268="","",INPUT_OUTPUT!FI268)</f>
        <v/>
      </c>
      <c r="W280" s="2504" t="str">
        <f>IF(INPUT_OUTPUT!FJ268="","",INPUT_OUTPUT!FJ268)</f>
        <v/>
      </c>
      <c r="X280" s="2504" t="str">
        <f>IF(INPUT_OUTPUT!FK268="","",INPUT_OUTPUT!FK268)</f>
        <v/>
      </c>
      <c r="Y280" s="2504" t="str">
        <f>IF(INPUT_OUTPUT!FL268="","",INPUT_OUTPUT!FL268)</f>
        <v/>
      </c>
      <c r="Z280" s="2504" t="str">
        <f>IF(INPUT_OUTPUT!FM268="","",INPUT_OUTPUT!FM268)</f>
        <v/>
      </c>
    </row>
    <row r="281" spans="2:26" s="2503" customFormat="1">
      <c r="B281" s="2505" t="str">
        <f>IF(INPUT_OUTPUT!C269="","",INPUT_OUTPUT!EP269)</f>
        <v/>
      </c>
      <c r="C281" s="2504" t="str">
        <f>IF(INPUT_OUTPUT!EP269="","",INPUT_OUTPUT!EP269)</f>
        <v/>
      </c>
      <c r="D281" s="2504" t="str">
        <f>IF(INPUT_OUTPUT!EQ269="","",INPUT_OUTPUT!EQ269)</f>
        <v/>
      </c>
      <c r="E281" s="2504" t="str">
        <f>IF(INPUT_OUTPUT!ER269="","",INPUT_OUTPUT!ER269)</f>
        <v/>
      </c>
      <c r="F281" s="2504" t="str">
        <f>IF(INPUT_OUTPUT!ES269="","",INPUT_OUTPUT!ES269)</f>
        <v/>
      </c>
      <c r="G281" s="2504" t="str">
        <f>IF(INPUT_OUTPUT!ET269="","",INPUT_OUTPUT!ET269)</f>
        <v/>
      </c>
      <c r="H281" s="2504" t="str">
        <f>IF(INPUT_OUTPUT!EU269="","",INPUT_OUTPUT!EU269)</f>
        <v/>
      </c>
      <c r="I281" s="2504" t="str">
        <f>IF(INPUT_OUTPUT!EV269="","",INPUT_OUTPUT!EV269)</f>
        <v/>
      </c>
      <c r="J281" s="2504" t="str">
        <f>IF(INPUT_OUTPUT!EW269="","",INPUT_OUTPUT!EW269)</f>
        <v/>
      </c>
      <c r="K281" s="2504" t="str">
        <f>IF(INPUT_OUTPUT!EX269="","",INPUT_OUTPUT!EX269)</f>
        <v/>
      </c>
      <c r="L281" s="2504" t="str">
        <f>IF(INPUT_OUTPUT!EY269="","",INPUT_OUTPUT!EY269)</f>
        <v/>
      </c>
      <c r="M281" s="2504" t="str">
        <f>IF(INPUT_OUTPUT!EZ269="","",INPUT_OUTPUT!EZ269)</f>
        <v/>
      </c>
      <c r="N281" s="2504" t="str">
        <f>IF(INPUT_OUTPUT!FA269="","",INPUT_OUTPUT!FA269)</f>
        <v/>
      </c>
      <c r="O281" s="2504" t="str">
        <f>IF(INPUT_OUTPUT!FB269="","",INPUT_OUTPUT!FB269)</f>
        <v/>
      </c>
      <c r="P281" s="2504" t="str">
        <f>IF(INPUT_OUTPUT!FC269="","",INPUT_OUTPUT!FC269)</f>
        <v/>
      </c>
      <c r="Q281" s="2504" t="str">
        <f>IF(INPUT_OUTPUT!FD269="","",INPUT_OUTPUT!FD269)</f>
        <v/>
      </c>
      <c r="R281" s="2504" t="str">
        <f>IF(INPUT_OUTPUT!FE269="","",INPUT_OUTPUT!FE269)</f>
        <v/>
      </c>
      <c r="S281" s="2504" t="str">
        <f>IF(INPUT_OUTPUT!FF269="","",INPUT_OUTPUT!FF269)</f>
        <v/>
      </c>
      <c r="T281" s="2504" t="str">
        <f>IF(INPUT_OUTPUT!FG269="","",INPUT_OUTPUT!FG269)</f>
        <v/>
      </c>
      <c r="U281" s="2504" t="str">
        <f>IF(INPUT_OUTPUT!FH269="","",INPUT_OUTPUT!FH269)</f>
        <v/>
      </c>
      <c r="V281" s="2504" t="str">
        <f>IF(INPUT_OUTPUT!FI269="","",INPUT_OUTPUT!FI269)</f>
        <v/>
      </c>
      <c r="W281" s="2504" t="str">
        <f>IF(INPUT_OUTPUT!FJ269="","",INPUT_OUTPUT!FJ269)</f>
        <v/>
      </c>
      <c r="X281" s="2504" t="str">
        <f>IF(INPUT_OUTPUT!FK269="","",INPUT_OUTPUT!FK269)</f>
        <v/>
      </c>
      <c r="Y281" s="2504" t="str">
        <f>IF(INPUT_OUTPUT!FL269="","",INPUT_OUTPUT!FL269)</f>
        <v/>
      </c>
      <c r="Z281" s="2504" t="str">
        <f>IF(INPUT_OUTPUT!FM269="","",INPUT_OUTPUT!FM269)</f>
        <v/>
      </c>
    </row>
    <row r="282" spans="2:26" s="2503" customFormat="1">
      <c r="B282" s="2505" t="str">
        <f>IF(INPUT_OUTPUT!C270="","",INPUT_OUTPUT!EP270)</f>
        <v/>
      </c>
      <c r="C282" s="2504" t="str">
        <f>IF(INPUT_OUTPUT!EP270="","",INPUT_OUTPUT!EP270)</f>
        <v/>
      </c>
      <c r="D282" s="2504" t="str">
        <f>IF(INPUT_OUTPUT!EQ270="","",INPUT_OUTPUT!EQ270)</f>
        <v/>
      </c>
      <c r="E282" s="2504" t="str">
        <f>IF(INPUT_OUTPUT!ER270="","",INPUT_OUTPUT!ER270)</f>
        <v/>
      </c>
      <c r="F282" s="2504" t="str">
        <f>IF(INPUT_OUTPUT!ES270="","",INPUT_OUTPUT!ES270)</f>
        <v/>
      </c>
      <c r="G282" s="2504" t="str">
        <f>IF(INPUT_OUTPUT!ET270="","",INPUT_OUTPUT!ET270)</f>
        <v/>
      </c>
      <c r="H282" s="2504" t="str">
        <f>IF(INPUT_OUTPUT!EU270="","",INPUT_OUTPUT!EU270)</f>
        <v/>
      </c>
      <c r="I282" s="2504" t="str">
        <f>IF(INPUT_OUTPUT!EV270="","",INPUT_OUTPUT!EV270)</f>
        <v/>
      </c>
      <c r="J282" s="2504" t="str">
        <f>IF(INPUT_OUTPUT!EW270="","",INPUT_OUTPUT!EW270)</f>
        <v/>
      </c>
      <c r="K282" s="2504" t="str">
        <f>IF(INPUT_OUTPUT!EX270="","",INPUT_OUTPUT!EX270)</f>
        <v/>
      </c>
      <c r="L282" s="2504" t="str">
        <f>IF(INPUT_OUTPUT!EY270="","",INPUT_OUTPUT!EY270)</f>
        <v/>
      </c>
      <c r="M282" s="2504" t="str">
        <f>IF(INPUT_OUTPUT!EZ270="","",INPUT_OUTPUT!EZ270)</f>
        <v/>
      </c>
      <c r="N282" s="2504" t="str">
        <f>IF(INPUT_OUTPUT!FA270="","",INPUT_OUTPUT!FA270)</f>
        <v/>
      </c>
      <c r="O282" s="2504" t="str">
        <f>IF(INPUT_OUTPUT!FB270="","",INPUT_OUTPUT!FB270)</f>
        <v/>
      </c>
      <c r="P282" s="2504" t="str">
        <f>IF(INPUT_OUTPUT!FC270="","",INPUT_OUTPUT!FC270)</f>
        <v/>
      </c>
      <c r="Q282" s="2504" t="str">
        <f>IF(INPUT_OUTPUT!FD270="","",INPUT_OUTPUT!FD270)</f>
        <v/>
      </c>
      <c r="R282" s="2504" t="str">
        <f>IF(INPUT_OUTPUT!FE270="","",INPUT_OUTPUT!FE270)</f>
        <v/>
      </c>
      <c r="S282" s="2504" t="str">
        <f>IF(INPUT_OUTPUT!FF270="","",INPUT_OUTPUT!FF270)</f>
        <v/>
      </c>
      <c r="T282" s="2504" t="str">
        <f>IF(INPUT_OUTPUT!FG270="","",INPUT_OUTPUT!FG270)</f>
        <v/>
      </c>
      <c r="U282" s="2504" t="str">
        <f>IF(INPUT_OUTPUT!FH270="","",INPUT_OUTPUT!FH270)</f>
        <v/>
      </c>
      <c r="V282" s="2504" t="str">
        <f>IF(INPUT_OUTPUT!FI270="","",INPUT_OUTPUT!FI270)</f>
        <v/>
      </c>
      <c r="W282" s="2504" t="str">
        <f>IF(INPUT_OUTPUT!FJ270="","",INPUT_OUTPUT!FJ270)</f>
        <v/>
      </c>
      <c r="X282" s="2504" t="str">
        <f>IF(INPUT_OUTPUT!FK270="","",INPUT_OUTPUT!FK270)</f>
        <v/>
      </c>
      <c r="Y282" s="2504" t="str">
        <f>IF(INPUT_OUTPUT!FL270="","",INPUT_OUTPUT!FL270)</f>
        <v/>
      </c>
      <c r="Z282" s="2504" t="str">
        <f>IF(INPUT_OUTPUT!FM270="","",INPUT_OUTPUT!FM270)</f>
        <v/>
      </c>
    </row>
    <row r="283" spans="2:26" s="2503" customFormat="1">
      <c r="B283" s="2505" t="str">
        <f>IF(INPUT_OUTPUT!C271="","",INPUT_OUTPUT!EP271)</f>
        <v/>
      </c>
      <c r="C283" s="2504" t="str">
        <f>IF(INPUT_OUTPUT!EP271="","",INPUT_OUTPUT!EP271)</f>
        <v/>
      </c>
      <c r="D283" s="2504" t="str">
        <f>IF(INPUT_OUTPUT!EQ271="","",INPUT_OUTPUT!EQ271)</f>
        <v/>
      </c>
      <c r="E283" s="2504" t="str">
        <f>IF(INPUT_OUTPUT!ER271="","",INPUT_OUTPUT!ER271)</f>
        <v/>
      </c>
      <c r="F283" s="2504" t="str">
        <f>IF(INPUT_OUTPUT!ES271="","",INPUT_OUTPUT!ES271)</f>
        <v/>
      </c>
      <c r="G283" s="2504" t="str">
        <f>IF(INPUT_OUTPUT!ET271="","",INPUT_OUTPUT!ET271)</f>
        <v/>
      </c>
      <c r="H283" s="2504" t="str">
        <f>IF(INPUT_OUTPUT!EU271="","",INPUT_OUTPUT!EU271)</f>
        <v/>
      </c>
      <c r="I283" s="2504" t="str">
        <f>IF(INPUT_OUTPUT!EV271="","",INPUT_OUTPUT!EV271)</f>
        <v/>
      </c>
      <c r="J283" s="2504" t="str">
        <f>IF(INPUT_OUTPUT!EW271="","",INPUT_OUTPUT!EW271)</f>
        <v/>
      </c>
      <c r="K283" s="2504" t="str">
        <f>IF(INPUT_OUTPUT!EX271="","",INPUT_OUTPUT!EX271)</f>
        <v/>
      </c>
      <c r="L283" s="2504" t="str">
        <f>IF(INPUT_OUTPUT!EY271="","",INPUT_OUTPUT!EY271)</f>
        <v/>
      </c>
      <c r="M283" s="2504" t="str">
        <f>IF(INPUT_OUTPUT!EZ271="","",INPUT_OUTPUT!EZ271)</f>
        <v/>
      </c>
      <c r="N283" s="2504" t="str">
        <f>IF(INPUT_OUTPUT!FA271="","",INPUT_OUTPUT!FA271)</f>
        <v/>
      </c>
      <c r="O283" s="2504" t="str">
        <f>IF(INPUT_OUTPUT!FB271="","",INPUT_OUTPUT!FB271)</f>
        <v/>
      </c>
      <c r="P283" s="2504" t="str">
        <f>IF(INPUT_OUTPUT!FC271="","",INPUT_OUTPUT!FC271)</f>
        <v/>
      </c>
      <c r="Q283" s="2504" t="str">
        <f>IF(INPUT_OUTPUT!FD271="","",INPUT_OUTPUT!FD271)</f>
        <v/>
      </c>
      <c r="R283" s="2504" t="str">
        <f>IF(INPUT_OUTPUT!FE271="","",INPUT_OUTPUT!FE271)</f>
        <v/>
      </c>
      <c r="S283" s="2504" t="str">
        <f>IF(INPUT_OUTPUT!FF271="","",INPUT_OUTPUT!FF271)</f>
        <v/>
      </c>
      <c r="T283" s="2504" t="str">
        <f>IF(INPUT_OUTPUT!FG271="","",INPUT_OUTPUT!FG271)</f>
        <v/>
      </c>
      <c r="U283" s="2504" t="str">
        <f>IF(INPUT_OUTPUT!FH271="","",INPUT_OUTPUT!FH271)</f>
        <v/>
      </c>
      <c r="V283" s="2504" t="str">
        <f>IF(INPUT_OUTPUT!FI271="","",INPUT_OUTPUT!FI271)</f>
        <v/>
      </c>
      <c r="W283" s="2504" t="str">
        <f>IF(INPUT_OUTPUT!FJ271="","",INPUT_OUTPUT!FJ271)</f>
        <v/>
      </c>
      <c r="X283" s="2504" t="str">
        <f>IF(INPUT_OUTPUT!FK271="","",INPUT_OUTPUT!FK271)</f>
        <v/>
      </c>
      <c r="Y283" s="2504" t="str">
        <f>IF(INPUT_OUTPUT!FL271="","",INPUT_OUTPUT!FL271)</f>
        <v/>
      </c>
      <c r="Z283" s="2504" t="str">
        <f>IF(INPUT_OUTPUT!FM271="","",INPUT_OUTPUT!FM271)</f>
        <v/>
      </c>
    </row>
    <row r="284" spans="2:26" s="2503" customFormat="1">
      <c r="B284" s="2505" t="str">
        <f>IF(INPUT_OUTPUT!C272="","",INPUT_OUTPUT!EP272)</f>
        <v/>
      </c>
      <c r="C284" s="2504" t="str">
        <f>IF(INPUT_OUTPUT!EP272="","",INPUT_OUTPUT!EP272)</f>
        <v/>
      </c>
      <c r="D284" s="2504" t="str">
        <f>IF(INPUT_OUTPUT!EQ272="","",INPUT_OUTPUT!EQ272)</f>
        <v/>
      </c>
      <c r="E284" s="2504" t="str">
        <f>IF(INPUT_OUTPUT!ER272="","",INPUT_OUTPUT!ER272)</f>
        <v/>
      </c>
      <c r="F284" s="2504" t="str">
        <f>IF(INPUT_OUTPUT!ES272="","",INPUT_OUTPUT!ES272)</f>
        <v/>
      </c>
      <c r="G284" s="2504" t="str">
        <f>IF(INPUT_OUTPUT!ET272="","",INPUT_OUTPUT!ET272)</f>
        <v/>
      </c>
      <c r="H284" s="2504" t="str">
        <f>IF(INPUT_OUTPUT!EU272="","",INPUT_OUTPUT!EU272)</f>
        <v/>
      </c>
      <c r="I284" s="2504" t="str">
        <f>IF(INPUT_OUTPUT!EV272="","",INPUT_OUTPUT!EV272)</f>
        <v/>
      </c>
      <c r="J284" s="2504" t="str">
        <f>IF(INPUT_OUTPUT!EW272="","",INPUT_OUTPUT!EW272)</f>
        <v/>
      </c>
      <c r="K284" s="2504" t="str">
        <f>IF(INPUT_OUTPUT!EX272="","",INPUT_OUTPUT!EX272)</f>
        <v/>
      </c>
      <c r="L284" s="2504" t="str">
        <f>IF(INPUT_OUTPUT!EY272="","",INPUT_OUTPUT!EY272)</f>
        <v/>
      </c>
      <c r="M284" s="2504" t="str">
        <f>IF(INPUT_OUTPUT!EZ272="","",INPUT_OUTPUT!EZ272)</f>
        <v/>
      </c>
      <c r="N284" s="2504" t="str">
        <f>IF(INPUT_OUTPUT!FA272="","",INPUT_OUTPUT!FA272)</f>
        <v/>
      </c>
      <c r="O284" s="2504" t="str">
        <f>IF(INPUT_OUTPUT!FB272="","",INPUT_OUTPUT!FB272)</f>
        <v/>
      </c>
      <c r="P284" s="2504" t="str">
        <f>IF(INPUT_OUTPUT!FC272="","",INPUT_OUTPUT!FC272)</f>
        <v/>
      </c>
      <c r="Q284" s="2504" t="str">
        <f>IF(INPUT_OUTPUT!FD272="","",INPUT_OUTPUT!FD272)</f>
        <v/>
      </c>
      <c r="R284" s="2504" t="str">
        <f>IF(INPUT_OUTPUT!FE272="","",INPUT_OUTPUT!FE272)</f>
        <v/>
      </c>
      <c r="S284" s="2504" t="str">
        <f>IF(INPUT_OUTPUT!FF272="","",INPUT_OUTPUT!FF272)</f>
        <v/>
      </c>
      <c r="T284" s="2504" t="str">
        <f>IF(INPUT_OUTPUT!FG272="","",INPUT_OUTPUT!FG272)</f>
        <v/>
      </c>
      <c r="U284" s="2504" t="str">
        <f>IF(INPUT_OUTPUT!FH272="","",INPUT_OUTPUT!FH272)</f>
        <v/>
      </c>
      <c r="V284" s="2504" t="str">
        <f>IF(INPUT_OUTPUT!FI272="","",INPUT_OUTPUT!FI272)</f>
        <v/>
      </c>
      <c r="W284" s="2504" t="str">
        <f>IF(INPUT_OUTPUT!FJ272="","",INPUT_OUTPUT!FJ272)</f>
        <v/>
      </c>
      <c r="X284" s="2504" t="str">
        <f>IF(INPUT_OUTPUT!FK272="","",INPUT_OUTPUT!FK272)</f>
        <v/>
      </c>
      <c r="Y284" s="2504" t="str">
        <f>IF(INPUT_OUTPUT!FL272="","",INPUT_OUTPUT!FL272)</f>
        <v/>
      </c>
      <c r="Z284" s="2504" t="str">
        <f>IF(INPUT_OUTPUT!FM272="","",INPUT_OUTPUT!FM272)</f>
        <v/>
      </c>
    </row>
    <row r="285" spans="2:26" s="2503" customFormat="1">
      <c r="B285" s="2505" t="str">
        <f>IF(INPUT_OUTPUT!C273="","",INPUT_OUTPUT!EP273)</f>
        <v/>
      </c>
      <c r="C285" s="2504" t="str">
        <f>IF(INPUT_OUTPUT!EP273="","",INPUT_OUTPUT!EP273)</f>
        <v/>
      </c>
      <c r="D285" s="2504" t="str">
        <f>IF(INPUT_OUTPUT!EQ273="","",INPUT_OUTPUT!EQ273)</f>
        <v/>
      </c>
      <c r="E285" s="2504" t="str">
        <f>IF(INPUT_OUTPUT!ER273="","",INPUT_OUTPUT!ER273)</f>
        <v/>
      </c>
      <c r="F285" s="2504" t="str">
        <f>IF(INPUT_OUTPUT!ES273="","",INPUT_OUTPUT!ES273)</f>
        <v/>
      </c>
      <c r="G285" s="2504" t="str">
        <f>IF(INPUT_OUTPUT!ET273="","",INPUT_OUTPUT!ET273)</f>
        <v/>
      </c>
      <c r="H285" s="2504" t="str">
        <f>IF(INPUT_OUTPUT!EU273="","",INPUT_OUTPUT!EU273)</f>
        <v/>
      </c>
      <c r="I285" s="2504" t="str">
        <f>IF(INPUT_OUTPUT!EV273="","",INPUT_OUTPUT!EV273)</f>
        <v/>
      </c>
      <c r="J285" s="2504" t="str">
        <f>IF(INPUT_OUTPUT!EW273="","",INPUT_OUTPUT!EW273)</f>
        <v/>
      </c>
      <c r="K285" s="2504" t="str">
        <f>IF(INPUT_OUTPUT!EX273="","",INPUT_OUTPUT!EX273)</f>
        <v/>
      </c>
      <c r="L285" s="2504" t="str">
        <f>IF(INPUT_OUTPUT!EY273="","",INPUT_OUTPUT!EY273)</f>
        <v/>
      </c>
      <c r="M285" s="2504" t="str">
        <f>IF(INPUT_OUTPUT!EZ273="","",INPUT_OUTPUT!EZ273)</f>
        <v/>
      </c>
      <c r="N285" s="2504" t="str">
        <f>IF(INPUT_OUTPUT!FA273="","",INPUT_OUTPUT!FA273)</f>
        <v/>
      </c>
      <c r="O285" s="2504" t="str">
        <f>IF(INPUT_OUTPUT!FB273="","",INPUT_OUTPUT!FB273)</f>
        <v/>
      </c>
      <c r="P285" s="2504" t="str">
        <f>IF(INPUT_OUTPUT!FC273="","",INPUT_OUTPUT!FC273)</f>
        <v/>
      </c>
      <c r="Q285" s="2504" t="str">
        <f>IF(INPUT_OUTPUT!FD273="","",INPUT_OUTPUT!FD273)</f>
        <v/>
      </c>
      <c r="R285" s="2504" t="str">
        <f>IF(INPUT_OUTPUT!FE273="","",INPUT_OUTPUT!FE273)</f>
        <v/>
      </c>
      <c r="S285" s="2504" t="str">
        <f>IF(INPUT_OUTPUT!FF273="","",INPUT_OUTPUT!FF273)</f>
        <v/>
      </c>
      <c r="T285" s="2504" t="str">
        <f>IF(INPUT_OUTPUT!FG273="","",INPUT_OUTPUT!FG273)</f>
        <v/>
      </c>
      <c r="U285" s="2504" t="str">
        <f>IF(INPUT_OUTPUT!FH273="","",INPUT_OUTPUT!FH273)</f>
        <v/>
      </c>
      <c r="V285" s="2504" t="str">
        <f>IF(INPUT_OUTPUT!FI273="","",INPUT_OUTPUT!FI273)</f>
        <v/>
      </c>
      <c r="W285" s="2504" t="str">
        <f>IF(INPUT_OUTPUT!FJ273="","",INPUT_OUTPUT!FJ273)</f>
        <v/>
      </c>
      <c r="X285" s="2504" t="str">
        <f>IF(INPUT_OUTPUT!FK273="","",INPUT_OUTPUT!FK273)</f>
        <v/>
      </c>
      <c r="Y285" s="2504" t="str">
        <f>IF(INPUT_OUTPUT!FL273="","",INPUT_OUTPUT!FL273)</f>
        <v/>
      </c>
      <c r="Z285" s="2504" t="str">
        <f>IF(INPUT_OUTPUT!FM273="","",INPUT_OUTPUT!FM273)</f>
        <v/>
      </c>
    </row>
    <row r="286" spans="2:26" s="2503" customFormat="1">
      <c r="B286" s="2505" t="str">
        <f>IF(INPUT_OUTPUT!C274="","",INPUT_OUTPUT!EP274)</f>
        <v/>
      </c>
      <c r="C286" s="2504" t="str">
        <f>IF(INPUT_OUTPUT!EP274="","",INPUT_OUTPUT!EP274)</f>
        <v/>
      </c>
      <c r="D286" s="2504" t="str">
        <f>IF(INPUT_OUTPUT!EQ274="","",INPUT_OUTPUT!EQ274)</f>
        <v/>
      </c>
      <c r="E286" s="2504" t="str">
        <f>IF(INPUT_OUTPUT!ER274="","",INPUT_OUTPUT!ER274)</f>
        <v/>
      </c>
      <c r="F286" s="2504" t="str">
        <f>IF(INPUT_OUTPUT!ES274="","",INPUT_OUTPUT!ES274)</f>
        <v/>
      </c>
      <c r="G286" s="2504" t="str">
        <f>IF(INPUT_OUTPUT!ET274="","",INPUT_OUTPUT!ET274)</f>
        <v/>
      </c>
      <c r="H286" s="2504" t="str">
        <f>IF(INPUT_OUTPUT!EU274="","",INPUT_OUTPUT!EU274)</f>
        <v/>
      </c>
      <c r="I286" s="2504" t="str">
        <f>IF(INPUT_OUTPUT!EV274="","",INPUT_OUTPUT!EV274)</f>
        <v/>
      </c>
      <c r="J286" s="2504" t="str">
        <f>IF(INPUT_OUTPUT!EW274="","",INPUT_OUTPUT!EW274)</f>
        <v/>
      </c>
      <c r="K286" s="2504" t="str">
        <f>IF(INPUT_OUTPUT!EX274="","",INPUT_OUTPUT!EX274)</f>
        <v/>
      </c>
      <c r="L286" s="2504" t="str">
        <f>IF(INPUT_OUTPUT!EY274="","",INPUT_OUTPUT!EY274)</f>
        <v/>
      </c>
      <c r="M286" s="2504" t="str">
        <f>IF(INPUT_OUTPUT!EZ274="","",INPUT_OUTPUT!EZ274)</f>
        <v/>
      </c>
      <c r="N286" s="2504" t="str">
        <f>IF(INPUT_OUTPUT!FA274="","",INPUT_OUTPUT!FA274)</f>
        <v/>
      </c>
      <c r="O286" s="2504" t="str">
        <f>IF(INPUT_OUTPUT!FB274="","",INPUT_OUTPUT!FB274)</f>
        <v/>
      </c>
      <c r="P286" s="2504" t="str">
        <f>IF(INPUT_OUTPUT!FC274="","",INPUT_OUTPUT!FC274)</f>
        <v/>
      </c>
      <c r="Q286" s="2504" t="str">
        <f>IF(INPUT_OUTPUT!FD274="","",INPUT_OUTPUT!FD274)</f>
        <v/>
      </c>
      <c r="R286" s="2504" t="str">
        <f>IF(INPUT_OUTPUT!FE274="","",INPUT_OUTPUT!FE274)</f>
        <v/>
      </c>
      <c r="S286" s="2504" t="str">
        <f>IF(INPUT_OUTPUT!FF274="","",INPUT_OUTPUT!FF274)</f>
        <v/>
      </c>
      <c r="T286" s="2504" t="str">
        <f>IF(INPUT_OUTPUT!FG274="","",INPUT_OUTPUT!FG274)</f>
        <v/>
      </c>
      <c r="U286" s="2504" t="str">
        <f>IF(INPUT_OUTPUT!FH274="","",INPUT_OUTPUT!FH274)</f>
        <v/>
      </c>
      <c r="V286" s="2504" t="str">
        <f>IF(INPUT_OUTPUT!FI274="","",INPUT_OUTPUT!FI274)</f>
        <v/>
      </c>
      <c r="W286" s="2504" t="str">
        <f>IF(INPUT_OUTPUT!FJ274="","",INPUT_OUTPUT!FJ274)</f>
        <v/>
      </c>
      <c r="X286" s="2504" t="str">
        <f>IF(INPUT_OUTPUT!FK274="","",INPUT_OUTPUT!FK274)</f>
        <v/>
      </c>
      <c r="Y286" s="2504" t="str">
        <f>IF(INPUT_OUTPUT!FL274="","",INPUT_OUTPUT!FL274)</f>
        <v/>
      </c>
      <c r="Z286" s="2504" t="str">
        <f>IF(INPUT_OUTPUT!FM274="","",INPUT_OUTPUT!FM274)</f>
        <v/>
      </c>
    </row>
    <row r="287" spans="2:26" s="2503" customFormat="1">
      <c r="B287" s="2505" t="str">
        <f>IF(INPUT_OUTPUT!C275="","",INPUT_OUTPUT!EP275)</f>
        <v/>
      </c>
      <c r="C287" s="2504" t="str">
        <f>IF(INPUT_OUTPUT!EP275="","",INPUT_OUTPUT!EP275)</f>
        <v/>
      </c>
      <c r="D287" s="2504" t="str">
        <f>IF(INPUT_OUTPUT!EQ275="","",INPUT_OUTPUT!EQ275)</f>
        <v/>
      </c>
      <c r="E287" s="2504" t="str">
        <f>IF(INPUT_OUTPUT!ER275="","",INPUT_OUTPUT!ER275)</f>
        <v/>
      </c>
      <c r="F287" s="2504" t="str">
        <f>IF(INPUT_OUTPUT!ES275="","",INPUT_OUTPUT!ES275)</f>
        <v/>
      </c>
      <c r="G287" s="2504" t="str">
        <f>IF(INPUT_OUTPUT!ET275="","",INPUT_OUTPUT!ET275)</f>
        <v/>
      </c>
      <c r="H287" s="2504" t="str">
        <f>IF(INPUT_OUTPUT!EU275="","",INPUT_OUTPUT!EU275)</f>
        <v/>
      </c>
      <c r="I287" s="2504" t="str">
        <f>IF(INPUT_OUTPUT!EV275="","",INPUT_OUTPUT!EV275)</f>
        <v/>
      </c>
      <c r="J287" s="2504" t="str">
        <f>IF(INPUT_OUTPUT!EW275="","",INPUT_OUTPUT!EW275)</f>
        <v/>
      </c>
      <c r="K287" s="2504" t="str">
        <f>IF(INPUT_OUTPUT!EX275="","",INPUT_OUTPUT!EX275)</f>
        <v/>
      </c>
      <c r="L287" s="2504" t="str">
        <f>IF(INPUT_OUTPUT!EY275="","",INPUT_OUTPUT!EY275)</f>
        <v/>
      </c>
      <c r="M287" s="2504" t="str">
        <f>IF(INPUT_OUTPUT!EZ275="","",INPUT_OUTPUT!EZ275)</f>
        <v/>
      </c>
      <c r="N287" s="2504" t="str">
        <f>IF(INPUT_OUTPUT!FA275="","",INPUT_OUTPUT!FA275)</f>
        <v/>
      </c>
      <c r="O287" s="2504" t="str">
        <f>IF(INPUT_OUTPUT!FB275="","",INPUT_OUTPUT!FB275)</f>
        <v/>
      </c>
      <c r="P287" s="2504" t="str">
        <f>IF(INPUT_OUTPUT!FC275="","",INPUT_OUTPUT!FC275)</f>
        <v/>
      </c>
      <c r="Q287" s="2504" t="str">
        <f>IF(INPUT_OUTPUT!FD275="","",INPUT_OUTPUT!FD275)</f>
        <v/>
      </c>
      <c r="R287" s="2504" t="str">
        <f>IF(INPUT_OUTPUT!FE275="","",INPUT_OUTPUT!FE275)</f>
        <v/>
      </c>
      <c r="S287" s="2504" t="str">
        <f>IF(INPUT_OUTPUT!FF275="","",INPUT_OUTPUT!FF275)</f>
        <v/>
      </c>
      <c r="T287" s="2504" t="str">
        <f>IF(INPUT_OUTPUT!FG275="","",INPUT_OUTPUT!FG275)</f>
        <v/>
      </c>
      <c r="U287" s="2504" t="str">
        <f>IF(INPUT_OUTPUT!FH275="","",INPUT_OUTPUT!FH275)</f>
        <v/>
      </c>
      <c r="V287" s="2504" t="str">
        <f>IF(INPUT_OUTPUT!FI275="","",INPUT_OUTPUT!FI275)</f>
        <v/>
      </c>
      <c r="W287" s="2504" t="str">
        <f>IF(INPUT_OUTPUT!FJ275="","",INPUT_OUTPUT!FJ275)</f>
        <v/>
      </c>
      <c r="X287" s="2504" t="str">
        <f>IF(INPUT_OUTPUT!FK275="","",INPUT_OUTPUT!FK275)</f>
        <v/>
      </c>
      <c r="Y287" s="2504" t="str">
        <f>IF(INPUT_OUTPUT!FL275="","",INPUT_OUTPUT!FL275)</f>
        <v/>
      </c>
      <c r="Z287" s="2504" t="str">
        <f>IF(INPUT_OUTPUT!FM275="","",INPUT_OUTPUT!FM275)</f>
        <v/>
      </c>
    </row>
    <row r="288" spans="2:26" s="2503" customFormat="1">
      <c r="B288" s="2505" t="str">
        <f>IF(INPUT_OUTPUT!C276="","",INPUT_OUTPUT!EP276)</f>
        <v/>
      </c>
      <c r="C288" s="2504" t="str">
        <f>IF(INPUT_OUTPUT!EP276="","",INPUT_OUTPUT!EP276)</f>
        <v/>
      </c>
      <c r="D288" s="2504" t="str">
        <f>IF(INPUT_OUTPUT!EQ276="","",INPUT_OUTPUT!EQ276)</f>
        <v/>
      </c>
      <c r="E288" s="2504" t="str">
        <f>IF(INPUT_OUTPUT!ER276="","",INPUT_OUTPUT!ER276)</f>
        <v/>
      </c>
      <c r="F288" s="2504" t="str">
        <f>IF(INPUT_OUTPUT!ES276="","",INPUT_OUTPUT!ES276)</f>
        <v/>
      </c>
      <c r="G288" s="2504" t="str">
        <f>IF(INPUT_OUTPUT!ET276="","",INPUT_OUTPUT!ET276)</f>
        <v/>
      </c>
      <c r="H288" s="2504" t="str">
        <f>IF(INPUT_OUTPUT!EU276="","",INPUT_OUTPUT!EU276)</f>
        <v/>
      </c>
      <c r="I288" s="2504" t="str">
        <f>IF(INPUT_OUTPUT!EV276="","",INPUT_OUTPUT!EV276)</f>
        <v/>
      </c>
      <c r="J288" s="2504" t="str">
        <f>IF(INPUT_OUTPUT!EW276="","",INPUT_OUTPUT!EW276)</f>
        <v/>
      </c>
      <c r="K288" s="2504" t="str">
        <f>IF(INPUT_OUTPUT!EX276="","",INPUT_OUTPUT!EX276)</f>
        <v/>
      </c>
      <c r="L288" s="2504" t="str">
        <f>IF(INPUT_OUTPUT!EY276="","",INPUT_OUTPUT!EY276)</f>
        <v/>
      </c>
      <c r="M288" s="2504" t="str">
        <f>IF(INPUT_OUTPUT!EZ276="","",INPUT_OUTPUT!EZ276)</f>
        <v/>
      </c>
      <c r="N288" s="2504" t="str">
        <f>IF(INPUT_OUTPUT!FA276="","",INPUT_OUTPUT!FA276)</f>
        <v/>
      </c>
      <c r="O288" s="2504" t="str">
        <f>IF(INPUT_OUTPUT!FB276="","",INPUT_OUTPUT!FB276)</f>
        <v/>
      </c>
      <c r="P288" s="2504" t="str">
        <f>IF(INPUT_OUTPUT!FC276="","",INPUT_OUTPUT!FC276)</f>
        <v/>
      </c>
      <c r="Q288" s="2504" t="str">
        <f>IF(INPUT_OUTPUT!FD276="","",INPUT_OUTPUT!FD276)</f>
        <v/>
      </c>
      <c r="R288" s="2504" t="str">
        <f>IF(INPUT_OUTPUT!FE276="","",INPUT_OUTPUT!FE276)</f>
        <v/>
      </c>
      <c r="S288" s="2504" t="str">
        <f>IF(INPUT_OUTPUT!FF276="","",INPUT_OUTPUT!FF276)</f>
        <v/>
      </c>
      <c r="T288" s="2504" t="str">
        <f>IF(INPUT_OUTPUT!FG276="","",INPUT_OUTPUT!FG276)</f>
        <v/>
      </c>
      <c r="U288" s="2504" t="str">
        <f>IF(INPUT_OUTPUT!FH276="","",INPUT_OUTPUT!FH276)</f>
        <v/>
      </c>
      <c r="V288" s="2504" t="str">
        <f>IF(INPUT_OUTPUT!FI276="","",INPUT_OUTPUT!FI276)</f>
        <v/>
      </c>
      <c r="W288" s="2504" t="str">
        <f>IF(INPUT_OUTPUT!FJ276="","",INPUT_OUTPUT!FJ276)</f>
        <v/>
      </c>
      <c r="X288" s="2504" t="str">
        <f>IF(INPUT_OUTPUT!FK276="","",INPUT_OUTPUT!FK276)</f>
        <v/>
      </c>
      <c r="Y288" s="2504" t="str">
        <f>IF(INPUT_OUTPUT!FL276="","",INPUT_OUTPUT!FL276)</f>
        <v/>
      </c>
      <c r="Z288" s="2504" t="str">
        <f>IF(INPUT_OUTPUT!FM276="","",INPUT_OUTPUT!FM276)</f>
        <v/>
      </c>
    </row>
    <row r="289" spans="2:26" s="2503" customFormat="1">
      <c r="B289" s="2505" t="str">
        <f>IF(INPUT_OUTPUT!C277="","",INPUT_OUTPUT!EP277)</f>
        <v/>
      </c>
      <c r="C289" s="2504" t="str">
        <f>IF(INPUT_OUTPUT!EP277="","",INPUT_OUTPUT!EP277)</f>
        <v/>
      </c>
      <c r="D289" s="2504" t="str">
        <f>IF(INPUT_OUTPUT!EQ277="","",INPUT_OUTPUT!EQ277)</f>
        <v/>
      </c>
      <c r="E289" s="2504" t="str">
        <f>IF(INPUT_OUTPUT!ER277="","",INPUT_OUTPUT!ER277)</f>
        <v/>
      </c>
      <c r="F289" s="2504" t="str">
        <f>IF(INPUT_OUTPUT!ES277="","",INPUT_OUTPUT!ES277)</f>
        <v/>
      </c>
      <c r="G289" s="2504" t="str">
        <f>IF(INPUT_OUTPUT!ET277="","",INPUT_OUTPUT!ET277)</f>
        <v/>
      </c>
      <c r="H289" s="2504" t="str">
        <f>IF(INPUT_OUTPUT!EU277="","",INPUT_OUTPUT!EU277)</f>
        <v/>
      </c>
      <c r="I289" s="2504" t="str">
        <f>IF(INPUT_OUTPUT!EV277="","",INPUT_OUTPUT!EV277)</f>
        <v/>
      </c>
      <c r="J289" s="2504" t="str">
        <f>IF(INPUT_OUTPUT!EW277="","",INPUT_OUTPUT!EW277)</f>
        <v/>
      </c>
      <c r="K289" s="2504" t="str">
        <f>IF(INPUT_OUTPUT!EX277="","",INPUT_OUTPUT!EX277)</f>
        <v/>
      </c>
      <c r="L289" s="2504" t="str">
        <f>IF(INPUT_OUTPUT!EY277="","",INPUT_OUTPUT!EY277)</f>
        <v/>
      </c>
      <c r="M289" s="2504" t="str">
        <f>IF(INPUT_OUTPUT!EZ277="","",INPUT_OUTPUT!EZ277)</f>
        <v/>
      </c>
      <c r="N289" s="2504" t="str">
        <f>IF(INPUT_OUTPUT!FA277="","",INPUT_OUTPUT!FA277)</f>
        <v/>
      </c>
      <c r="O289" s="2504" t="str">
        <f>IF(INPUT_OUTPUT!FB277="","",INPUT_OUTPUT!FB277)</f>
        <v/>
      </c>
      <c r="P289" s="2504" t="str">
        <f>IF(INPUT_OUTPUT!FC277="","",INPUT_OUTPUT!FC277)</f>
        <v/>
      </c>
      <c r="Q289" s="2504" t="str">
        <f>IF(INPUT_OUTPUT!FD277="","",INPUT_OUTPUT!FD277)</f>
        <v/>
      </c>
      <c r="R289" s="2504" t="str">
        <f>IF(INPUT_OUTPUT!FE277="","",INPUT_OUTPUT!FE277)</f>
        <v/>
      </c>
      <c r="S289" s="2504" t="str">
        <f>IF(INPUT_OUTPUT!FF277="","",INPUT_OUTPUT!FF277)</f>
        <v/>
      </c>
      <c r="T289" s="2504" t="str">
        <f>IF(INPUT_OUTPUT!FG277="","",INPUT_OUTPUT!FG277)</f>
        <v/>
      </c>
      <c r="U289" s="2504" t="str">
        <f>IF(INPUT_OUTPUT!FH277="","",INPUT_OUTPUT!FH277)</f>
        <v/>
      </c>
      <c r="V289" s="2504" t="str">
        <f>IF(INPUT_OUTPUT!FI277="","",INPUT_OUTPUT!FI277)</f>
        <v/>
      </c>
      <c r="W289" s="2504" t="str">
        <f>IF(INPUT_OUTPUT!FJ277="","",INPUT_OUTPUT!FJ277)</f>
        <v/>
      </c>
      <c r="X289" s="2504" t="str">
        <f>IF(INPUT_OUTPUT!FK277="","",INPUT_OUTPUT!FK277)</f>
        <v/>
      </c>
      <c r="Y289" s="2504" t="str">
        <f>IF(INPUT_OUTPUT!FL277="","",INPUT_OUTPUT!FL277)</f>
        <v/>
      </c>
      <c r="Z289" s="2504" t="str">
        <f>IF(INPUT_OUTPUT!FM277="","",INPUT_OUTPUT!FM277)</f>
        <v/>
      </c>
    </row>
    <row r="290" spans="2:26" s="2503" customFormat="1">
      <c r="B290" s="2505" t="str">
        <f>IF(INPUT_OUTPUT!C278="","",INPUT_OUTPUT!EP278)</f>
        <v/>
      </c>
      <c r="C290" s="2504" t="str">
        <f>IF(INPUT_OUTPUT!EP278="","",INPUT_OUTPUT!EP278)</f>
        <v/>
      </c>
      <c r="D290" s="2504" t="str">
        <f>IF(INPUT_OUTPUT!EQ278="","",INPUT_OUTPUT!EQ278)</f>
        <v/>
      </c>
      <c r="E290" s="2504" t="str">
        <f>IF(INPUT_OUTPUT!ER278="","",INPUT_OUTPUT!ER278)</f>
        <v/>
      </c>
      <c r="F290" s="2504" t="str">
        <f>IF(INPUT_OUTPUT!ES278="","",INPUT_OUTPUT!ES278)</f>
        <v/>
      </c>
      <c r="G290" s="2504" t="str">
        <f>IF(INPUT_OUTPUT!ET278="","",INPUT_OUTPUT!ET278)</f>
        <v/>
      </c>
      <c r="H290" s="2504" t="str">
        <f>IF(INPUT_OUTPUT!EU278="","",INPUT_OUTPUT!EU278)</f>
        <v/>
      </c>
      <c r="I290" s="2504" t="str">
        <f>IF(INPUT_OUTPUT!EV278="","",INPUT_OUTPUT!EV278)</f>
        <v/>
      </c>
      <c r="J290" s="2504" t="str">
        <f>IF(INPUT_OUTPUT!EW278="","",INPUT_OUTPUT!EW278)</f>
        <v/>
      </c>
      <c r="K290" s="2504" t="str">
        <f>IF(INPUT_OUTPUT!EX278="","",INPUT_OUTPUT!EX278)</f>
        <v/>
      </c>
      <c r="L290" s="2504" t="str">
        <f>IF(INPUT_OUTPUT!EY278="","",INPUT_OUTPUT!EY278)</f>
        <v/>
      </c>
      <c r="M290" s="2504" t="str">
        <f>IF(INPUT_OUTPUT!EZ278="","",INPUT_OUTPUT!EZ278)</f>
        <v/>
      </c>
      <c r="N290" s="2504" t="str">
        <f>IF(INPUT_OUTPUT!FA278="","",INPUT_OUTPUT!FA278)</f>
        <v/>
      </c>
      <c r="O290" s="2504" t="str">
        <f>IF(INPUT_OUTPUT!FB278="","",INPUT_OUTPUT!FB278)</f>
        <v/>
      </c>
      <c r="P290" s="2504" t="str">
        <f>IF(INPUT_OUTPUT!FC278="","",INPUT_OUTPUT!FC278)</f>
        <v/>
      </c>
      <c r="Q290" s="2504" t="str">
        <f>IF(INPUT_OUTPUT!FD278="","",INPUT_OUTPUT!FD278)</f>
        <v/>
      </c>
      <c r="R290" s="2504" t="str">
        <f>IF(INPUT_OUTPUT!FE278="","",INPUT_OUTPUT!FE278)</f>
        <v/>
      </c>
      <c r="S290" s="2504" t="str">
        <f>IF(INPUT_OUTPUT!FF278="","",INPUT_OUTPUT!FF278)</f>
        <v/>
      </c>
      <c r="T290" s="2504" t="str">
        <f>IF(INPUT_OUTPUT!FG278="","",INPUT_OUTPUT!FG278)</f>
        <v/>
      </c>
      <c r="U290" s="2504" t="str">
        <f>IF(INPUT_OUTPUT!FH278="","",INPUT_OUTPUT!FH278)</f>
        <v/>
      </c>
      <c r="V290" s="2504" t="str">
        <f>IF(INPUT_OUTPUT!FI278="","",INPUT_OUTPUT!FI278)</f>
        <v/>
      </c>
      <c r="W290" s="2504" t="str">
        <f>IF(INPUT_OUTPUT!FJ278="","",INPUT_OUTPUT!FJ278)</f>
        <v/>
      </c>
      <c r="X290" s="2504" t="str">
        <f>IF(INPUT_OUTPUT!FK278="","",INPUT_OUTPUT!FK278)</f>
        <v/>
      </c>
      <c r="Y290" s="2504" t="str">
        <f>IF(INPUT_OUTPUT!FL278="","",INPUT_OUTPUT!FL278)</f>
        <v/>
      </c>
      <c r="Z290" s="2504" t="str">
        <f>IF(INPUT_OUTPUT!FM278="","",INPUT_OUTPUT!FM278)</f>
        <v/>
      </c>
    </row>
    <row r="291" spans="2:26" s="2503" customFormat="1">
      <c r="B291" s="2505" t="str">
        <f>IF(INPUT_OUTPUT!C279="","",INPUT_OUTPUT!EP279)</f>
        <v/>
      </c>
      <c r="C291" s="2504" t="str">
        <f>IF(INPUT_OUTPUT!EP279="","",INPUT_OUTPUT!EP279)</f>
        <v/>
      </c>
      <c r="D291" s="2504" t="str">
        <f>IF(INPUT_OUTPUT!EQ279="","",INPUT_OUTPUT!EQ279)</f>
        <v/>
      </c>
      <c r="E291" s="2504" t="str">
        <f>IF(INPUT_OUTPUT!ER279="","",INPUT_OUTPUT!ER279)</f>
        <v/>
      </c>
      <c r="F291" s="2504" t="str">
        <f>IF(INPUT_OUTPUT!ES279="","",INPUT_OUTPUT!ES279)</f>
        <v/>
      </c>
      <c r="G291" s="2504" t="str">
        <f>IF(INPUT_OUTPUT!ET279="","",INPUT_OUTPUT!ET279)</f>
        <v/>
      </c>
      <c r="H291" s="2504" t="str">
        <f>IF(INPUT_OUTPUT!EU279="","",INPUT_OUTPUT!EU279)</f>
        <v/>
      </c>
      <c r="I291" s="2504" t="str">
        <f>IF(INPUT_OUTPUT!EV279="","",INPUT_OUTPUT!EV279)</f>
        <v/>
      </c>
      <c r="J291" s="2504" t="str">
        <f>IF(INPUT_OUTPUT!EW279="","",INPUT_OUTPUT!EW279)</f>
        <v/>
      </c>
      <c r="K291" s="2504" t="str">
        <f>IF(INPUT_OUTPUT!EX279="","",INPUT_OUTPUT!EX279)</f>
        <v/>
      </c>
      <c r="L291" s="2504" t="str">
        <f>IF(INPUT_OUTPUT!EY279="","",INPUT_OUTPUT!EY279)</f>
        <v/>
      </c>
      <c r="M291" s="2504" t="str">
        <f>IF(INPUT_OUTPUT!EZ279="","",INPUT_OUTPUT!EZ279)</f>
        <v/>
      </c>
      <c r="N291" s="2504" t="str">
        <f>IF(INPUT_OUTPUT!FA279="","",INPUT_OUTPUT!FA279)</f>
        <v/>
      </c>
      <c r="O291" s="2504" t="str">
        <f>IF(INPUT_OUTPUT!FB279="","",INPUT_OUTPUT!FB279)</f>
        <v/>
      </c>
      <c r="P291" s="2504" t="str">
        <f>IF(INPUT_OUTPUT!FC279="","",INPUT_OUTPUT!FC279)</f>
        <v/>
      </c>
      <c r="Q291" s="2504" t="str">
        <f>IF(INPUT_OUTPUT!FD279="","",INPUT_OUTPUT!FD279)</f>
        <v/>
      </c>
      <c r="R291" s="2504" t="str">
        <f>IF(INPUT_OUTPUT!FE279="","",INPUT_OUTPUT!FE279)</f>
        <v/>
      </c>
      <c r="S291" s="2504" t="str">
        <f>IF(INPUT_OUTPUT!FF279="","",INPUT_OUTPUT!FF279)</f>
        <v/>
      </c>
      <c r="T291" s="2504" t="str">
        <f>IF(INPUT_OUTPUT!FG279="","",INPUT_OUTPUT!FG279)</f>
        <v/>
      </c>
      <c r="U291" s="2504" t="str">
        <f>IF(INPUT_OUTPUT!FH279="","",INPUT_OUTPUT!FH279)</f>
        <v/>
      </c>
      <c r="V291" s="2504" t="str">
        <f>IF(INPUT_OUTPUT!FI279="","",INPUT_OUTPUT!FI279)</f>
        <v/>
      </c>
      <c r="W291" s="2504" t="str">
        <f>IF(INPUT_OUTPUT!FJ279="","",INPUT_OUTPUT!FJ279)</f>
        <v/>
      </c>
      <c r="X291" s="2504" t="str">
        <f>IF(INPUT_OUTPUT!FK279="","",INPUT_OUTPUT!FK279)</f>
        <v/>
      </c>
      <c r="Y291" s="2504" t="str">
        <f>IF(INPUT_OUTPUT!FL279="","",INPUT_OUTPUT!FL279)</f>
        <v/>
      </c>
      <c r="Z291" s="2504" t="str">
        <f>IF(INPUT_OUTPUT!FM279="","",INPUT_OUTPUT!FM279)</f>
        <v/>
      </c>
    </row>
    <row r="292" spans="2:26" s="2503" customFormat="1">
      <c r="B292" s="2505" t="str">
        <f>IF(INPUT_OUTPUT!C280="","",INPUT_OUTPUT!EP280)</f>
        <v/>
      </c>
      <c r="C292" s="2504" t="str">
        <f>IF(INPUT_OUTPUT!EP280="","",INPUT_OUTPUT!EP280)</f>
        <v/>
      </c>
      <c r="D292" s="2504" t="str">
        <f>IF(INPUT_OUTPUT!EQ280="","",INPUT_OUTPUT!EQ280)</f>
        <v/>
      </c>
      <c r="E292" s="2504" t="str">
        <f>IF(INPUT_OUTPUT!ER280="","",INPUT_OUTPUT!ER280)</f>
        <v/>
      </c>
      <c r="F292" s="2504" t="str">
        <f>IF(INPUT_OUTPUT!ES280="","",INPUT_OUTPUT!ES280)</f>
        <v/>
      </c>
      <c r="G292" s="2504" t="str">
        <f>IF(INPUT_OUTPUT!ET280="","",INPUT_OUTPUT!ET280)</f>
        <v/>
      </c>
      <c r="H292" s="2504" t="str">
        <f>IF(INPUT_OUTPUT!EU280="","",INPUT_OUTPUT!EU280)</f>
        <v/>
      </c>
      <c r="I292" s="2504" t="str">
        <f>IF(INPUT_OUTPUT!EV280="","",INPUT_OUTPUT!EV280)</f>
        <v/>
      </c>
      <c r="J292" s="2504" t="str">
        <f>IF(INPUT_OUTPUT!EW280="","",INPUT_OUTPUT!EW280)</f>
        <v/>
      </c>
      <c r="K292" s="2504" t="str">
        <f>IF(INPUT_OUTPUT!EX280="","",INPUT_OUTPUT!EX280)</f>
        <v/>
      </c>
      <c r="L292" s="2504" t="str">
        <f>IF(INPUT_OUTPUT!EY280="","",INPUT_OUTPUT!EY280)</f>
        <v/>
      </c>
      <c r="M292" s="2504" t="str">
        <f>IF(INPUT_OUTPUT!EZ280="","",INPUT_OUTPUT!EZ280)</f>
        <v/>
      </c>
      <c r="N292" s="2504" t="str">
        <f>IF(INPUT_OUTPUT!FA280="","",INPUT_OUTPUT!FA280)</f>
        <v/>
      </c>
      <c r="O292" s="2504" t="str">
        <f>IF(INPUT_OUTPUT!FB280="","",INPUT_OUTPUT!FB280)</f>
        <v/>
      </c>
      <c r="P292" s="2504" t="str">
        <f>IF(INPUT_OUTPUT!FC280="","",INPUT_OUTPUT!FC280)</f>
        <v/>
      </c>
      <c r="Q292" s="2504" t="str">
        <f>IF(INPUT_OUTPUT!FD280="","",INPUT_OUTPUT!FD280)</f>
        <v/>
      </c>
      <c r="R292" s="2504" t="str">
        <f>IF(INPUT_OUTPUT!FE280="","",INPUT_OUTPUT!FE280)</f>
        <v/>
      </c>
      <c r="S292" s="2504" t="str">
        <f>IF(INPUT_OUTPUT!FF280="","",INPUT_OUTPUT!FF280)</f>
        <v/>
      </c>
      <c r="T292" s="2504" t="str">
        <f>IF(INPUT_OUTPUT!FG280="","",INPUT_OUTPUT!FG280)</f>
        <v/>
      </c>
      <c r="U292" s="2504" t="str">
        <f>IF(INPUT_OUTPUT!FH280="","",INPUT_OUTPUT!FH280)</f>
        <v/>
      </c>
      <c r="V292" s="2504" t="str">
        <f>IF(INPUT_OUTPUT!FI280="","",INPUT_OUTPUT!FI280)</f>
        <v/>
      </c>
      <c r="W292" s="2504" t="str">
        <f>IF(INPUT_OUTPUT!FJ280="","",INPUT_OUTPUT!FJ280)</f>
        <v/>
      </c>
      <c r="X292" s="2504" t="str">
        <f>IF(INPUT_OUTPUT!FK280="","",INPUT_OUTPUT!FK280)</f>
        <v/>
      </c>
      <c r="Y292" s="2504" t="str">
        <f>IF(INPUT_OUTPUT!FL280="","",INPUT_OUTPUT!FL280)</f>
        <v/>
      </c>
      <c r="Z292" s="2504" t="str">
        <f>IF(INPUT_OUTPUT!FM280="","",INPUT_OUTPUT!FM280)</f>
        <v/>
      </c>
    </row>
    <row r="293" spans="2:26" s="2503" customFormat="1">
      <c r="B293" s="2505" t="str">
        <f>IF(INPUT_OUTPUT!C281="","",INPUT_OUTPUT!EP281)</f>
        <v/>
      </c>
      <c r="C293" s="2504" t="str">
        <f>IF(INPUT_OUTPUT!EP281="","",INPUT_OUTPUT!EP281)</f>
        <v/>
      </c>
      <c r="D293" s="2504" t="str">
        <f>IF(INPUT_OUTPUT!EQ281="","",INPUT_OUTPUT!EQ281)</f>
        <v/>
      </c>
      <c r="E293" s="2504" t="str">
        <f>IF(INPUT_OUTPUT!ER281="","",INPUT_OUTPUT!ER281)</f>
        <v/>
      </c>
      <c r="F293" s="2504" t="str">
        <f>IF(INPUT_OUTPUT!ES281="","",INPUT_OUTPUT!ES281)</f>
        <v/>
      </c>
      <c r="G293" s="2504" t="str">
        <f>IF(INPUT_OUTPUT!ET281="","",INPUT_OUTPUT!ET281)</f>
        <v/>
      </c>
      <c r="H293" s="2504" t="str">
        <f>IF(INPUT_OUTPUT!EU281="","",INPUT_OUTPUT!EU281)</f>
        <v/>
      </c>
      <c r="I293" s="2504" t="str">
        <f>IF(INPUT_OUTPUT!EV281="","",INPUT_OUTPUT!EV281)</f>
        <v/>
      </c>
      <c r="J293" s="2504" t="str">
        <f>IF(INPUT_OUTPUT!EW281="","",INPUT_OUTPUT!EW281)</f>
        <v/>
      </c>
      <c r="K293" s="2504" t="str">
        <f>IF(INPUT_OUTPUT!EX281="","",INPUT_OUTPUT!EX281)</f>
        <v/>
      </c>
      <c r="L293" s="2504" t="str">
        <f>IF(INPUT_OUTPUT!EY281="","",INPUT_OUTPUT!EY281)</f>
        <v/>
      </c>
      <c r="M293" s="2504" t="str">
        <f>IF(INPUT_OUTPUT!EZ281="","",INPUT_OUTPUT!EZ281)</f>
        <v/>
      </c>
      <c r="N293" s="2504" t="str">
        <f>IF(INPUT_OUTPUT!FA281="","",INPUT_OUTPUT!FA281)</f>
        <v/>
      </c>
      <c r="O293" s="2504" t="str">
        <f>IF(INPUT_OUTPUT!FB281="","",INPUT_OUTPUT!FB281)</f>
        <v/>
      </c>
      <c r="P293" s="2504" t="str">
        <f>IF(INPUT_OUTPUT!FC281="","",INPUT_OUTPUT!FC281)</f>
        <v/>
      </c>
      <c r="Q293" s="2504" t="str">
        <f>IF(INPUT_OUTPUT!FD281="","",INPUT_OUTPUT!FD281)</f>
        <v/>
      </c>
      <c r="R293" s="2504" t="str">
        <f>IF(INPUT_OUTPUT!FE281="","",INPUT_OUTPUT!FE281)</f>
        <v/>
      </c>
      <c r="S293" s="2504" t="str">
        <f>IF(INPUT_OUTPUT!FF281="","",INPUT_OUTPUT!FF281)</f>
        <v/>
      </c>
      <c r="T293" s="2504" t="str">
        <f>IF(INPUT_OUTPUT!FG281="","",INPUT_OUTPUT!FG281)</f>
        <v/>
      </c>
      <c r="U293" s="2504" t="str">
        <f>IF(INPUT_OUTPUT!FH281="","",INPUT_OUTPUT!FH281)</f>
        <v/>
      </c>
      <c r="V293" s="2504" t="str">
        <f>IF(INPUT_OUTPUT!FI281="","",INPUT_OUTPUT!FI281)</f>
        <v/>
      </c>
      <c r="W293" s="2504" t="str">
        <f>IF(INPUT_OUTPUT!FJ281="","",INPUT_OUTPUT!FJ281)</f>
        <v/>
      </c>
      <c r="X293" s="2504" t="str">
        <f>IF(INPUT_OUTPUT!FK281="","",INPUT_OUTPUT!FK281)</f>
        <v/>
      </c>
      <c r="Y293" s="2504" t="str">
        <f>IF(INPUT_OUTPUT!FL281="","",INPUT_OUTPUT!FL281)</f>
        <v/>
      </c>
      <c r="Z293" s="2504" t="str">
        <f>IF(INPUT_OUTPUT!FM281="","",INPUT_OUTPUT!FM281)</f>
        <v/>
      </c>
    </row>
    <row r="294" spans="2:26" s="2503" customFormat="1">
      <c r="B294" s="2505" t="str">
        <f>IF(INPUT_OUTPUT!C282="","",INPUT_OUTPUT!EP282)</f>
        <v/>
      </c>
      <c r="C294" s="2504" t="str">
        <f>IF(INPUT_OUTPUT!EP282="","",INPUT_OUTPUT!EP282)</f>
        <v/>
      </c>
      <c r="D294" s="2504" t="str">
        <f>IF(INPUT_OUTPUT!EQ282="","",INPUT_OUTPUT!EQ282)</f>
        <v/>
      </c>
      <c r="E294" s="2504" t="str">
        <f>IF(INPUT_OUTPUT!ER282="","",INPUT_OUTPUT!ER282)</f>
        <v/>
      </c>
      <c r="F294" s="2504" t="str">
        <f>IF(INPUT_OUTPUT!ES282="","",INPUT_OUTPUT!ES282)</f>
        <v/>
      </c>
      <c r="G294" s="2504" t="str">
        <f>IF(INPUT_OUTPUT!ET282="","",INPUT_OUTPUT!ET282)</f>
        <v/>
      </c>
      <c r="H294" s="2504" t="str">
        <f>IF(INPUT_OUTPUT!EU282="","",INPUT_OUTPUT!EU282)</f>
        <v/>
      </c>
      <c r="I294" s="2504" t="str">
        <f>IF(INPUT_OUTPUT!EV282="","",INPUT_OUTPUT!EV282)</f>
        <v/>
      </c>
      <c r="J294" s="2504" t="str">
        <f>IF(INPUT_OUTPUT!EW282="","",INPUT_OUTPUT!EW282)</f>
        <v/>
      </c>
      <c r="K294" s="2504" t="str">
        <f>IF(INPUT_OUTPUT!EX282="","",INPUT_OUTPUT!EX282)</f>
        <v/>
      </c>
      <c r="L294" s="2504" t="str">
        <f>IF(INPUT_OUTPUT!EY282="","",INPUT_OUTPUT!EY282)</f>
        <v/>
      </c>
      <c r="M294" s="2504" t="str">
        <f>IF(INPUT_OUTPUT!EZ282="","",INPUT_OUTPUT!EZ282)</f>
        <v/>
      </c>
      <c r="N294" s="2504" t="str">
        <f>IF(INPUT_OUTPUT!FA282="","",INPUT_OUTPUT!FA282)</f>
        <v/>
      </c>
      <c r="O294" s="2504" t="str">
        <f>IF(INPUT_OUTPUT!FB282="","",INPUT_OUTPUT!FB282)</f>
        <v/>
      </c>
      <c r="P294" s="2504" t="str">
        <f>IF(INPUT_OUTPUT!FC282="","",INPUT_OUTPUT!FC282)</f>
        <v/>
      </c>
      <c r="Q294" s="2504" t="str">
        <f>IF(INPUT_OUTPUT!FD282="","",INPUT_OUTPUT!FD282)</f>
        <v/>
      </c>
      <c r="R294" s="2504" t="str">
        <f>IF(INPUT_OUTPUT!FE282="","",INPUT_OUTPUT!FE282)</f>
        <v/>
      </c>
      <c r="S294" s="2504" t="str">
        <f>IF(INPUT_OUTPUT!FF282="","",INPUT_OUTPUT!FF282)</f>
        <v/>
      </c>
      <c r="T294" s="2504" t="str">
        <f>IF(INPUT_OUTPUT!FG282="","",INPUT_OUTPUT!FG282)</f>
        <v/>
      </c>
      <c r="U294" s="2504" t="str">
        <f>IF(INPUT_OUTPUT!FH282="","",INPUT_OUTPUT!FH282)</f>
        <v/>
      </c>
      <c r="V294" s="2504" t="str">
        <f>IF(INPUT_OUTPUT!FI282="","",INPUT_OUTPUT!FI282)</f>
        <v/>
      </c>
      <c r="W294" s="2504" t="str">
        <f>IF(INPUT_OUTPUT!FJ282="","",INPUT_OUTPUT!FJ282)</f>
        <v/>
      </c>
      <c r="X294" s="2504" t="str">
        <f>IF(INPUT_OUTPUT!FK282="","",INPUT_OUTPUT!FK282)</f>
        <v/>
      </c>
      <c r="Y294" s="2504" t="str">
        <f>IF(INPUT_OUTPUT!FL282="","",INPUT_OUTPUT!FL282)</f>
        <v/>
      </c>
      <c r="Z294" s="2504" t="str">
        <f>IF(INPUT_OUTPUT!FM282="","",INPUT_OUTPUT!FM282)</f>
        <v/>
      </c>
    </row>
    <row r="295" spans="2:26" s="2503" customFormat="1">
      <c r="B295" s="2505" t="str">
        <f>IF(INPUT_OUTPUT!C283="","",INPUT_OUTPUT!EP283)</f>
        <v/>
      </c>
      <c r="C295" s="2504" t="str">
        <f>IF(INPUT_OUTPUT!EP283="","",INPUT_OUTPUT!EP283)</f>
        <v/>
      </c>
      <c r="D295" s="2504" t="str">
        <f>IF(INPUT_OUTPUT!EQ283="","",INPUT_OUTPUT!EQ283)</f>
        <v/>
      </c>
      <c r="E295" s="2504" t="str">
        <f>IF(INPUT_OUTPUT!ER283="","",INPUT_OUTPUT!ER283)</f>
        <v/>
      </c>
      <c r="F295" s="2504" t="str">
        <f>IF(INPUT_OUTPUT!ES283="","",INPUT_OUTPUT!ES283)</f>
        <v/>
      </c>
      <c r="G295" s="2504" t="str">
        <f>IF(INPUT_OUTPUT!ET283="","",INPUT_OUTPUT!ET283)</f>
        <v/>
      </c>
      <c r="H295" s="2504" t="str">
        <f>IF(INPUT_OUTPUT!EU283="","",INPUT_OUTPUT!EU283)</f>
        <v/>
      </c>
      <c r="I295" s="2504" t="str">
        <f>IF(INPUT_OUTPUT!EV283="","",INPUT_OUTPUT!EV283)</f>
        <v/>
      </c>
      <c r="J295" s="2504" t="str">
        <f>IF(INPUT_OUTPUT!EW283="","",INPUT_OUTPUT!EW283)</f>
        <v/>
      </c>
      <c r="K295" s="2504" t="str">
        <f>IF(INPUT_OUTPUT!EX283="","",INPUT_OUTPUT!EX283)</f>
        <v/>
      </c>
      <c r="L295" s="2504" t="str">
        <f>IF(INPUT_OUTPUT!EY283="","",INPUT_OUTPUT!EY283)</f>
        <v/>
      </c>
      <c r="M295" s="2504" t="str">
        <f>IF(INPUT_OUTPUT!EZ283="","",INPUT_OUTPUT!EZ283)</f>
        <v/>
      </c>
      <c r="N295" s="2504" t="str">
        <f>IF(INPUT_OUTPUT!FA283="","",INPUT_OUTPUT!FA283)</f>
        <v/>
      </c>
      <c r="O295" s="2504" t="str">
        <f>IF(INPUT_OUTPUT!FB283="","",INPUT_OUTPUT!FB283)</f>
        <v/>
      </c>
      <c r="P295" s="2504" t="str">
        <f>IF(INPUT_OUTPUT!FC283="","",INPUT_OUTPUT!FC283)</f>
        <v/>
      </c>
      <c r="Q295" s="2504" t="str">
        <f>IF(INPUT_OUTPUT!FD283="","",INPUT_OUTPUT!FD283)</f>
        <v/>
      </c>
      <c r="R295" s="2504" t="str">
        <f>IF(INPUT_OUTPUT!FE283="","",INPUT_OUTPUT!FE283)</f>
        <v/>
      </c>
      <c r="S295" s="2504" t="str">
        <f>IF(INPUT_OUTPUT!FF283="","",INPUT_OUTPUT!FF283)</f>
        <v/>
      </c>
      <c r="T295" s="2504" t="str">
        <f>IF(INPUT_OUTPUT!FG283="","",INPUT_OUTPUT!FG283)</f>
        <v/>
      </c>
      <c r="U295" s="2504" t="str">
        <f>IF(INPUT_OUTPUT!FH283="","",INPUT_OUTPUT!FH283)</f>
        <v/>
      </c>
      <c r="V295" s="2504" t="str">
        <f>IF(INPUT_OUTPUT!FI283="","",INPUT_OUTPUT!FI283)</f>
        <v/>
      </c>
      <c r="W295" s="2504" t="str">
        <f>IF(INPUT_OUTPUT!FJ283="","",INPUT_OUTPUT!FJ283)</f>
        <v/>
      </c>
      <c r="X295" s="2504" t="str">
        <f>IF(INPUT_OUTPUT!FK283="","",INPUT_OUTPUT!FK283)</f>
        <v/>
      </c>
      <c r="Y295" s="2504" t="str">
        <f>IF(INPUT_OUTPUT!FL283="","",INPUT_OUTPUT!FL283)</f>
        <v/>
      </c>
      <c r="Z295" s="2504" t="str">
        <f>IF(INPUT_OUTPUT!FM283="","",INPUT_OUTPUT!FM283)</f>
        <v/>
      </c>
    </row>
    <row r="296" spans="2:26" s="2503" customFormat="1">
      <c r="B296" s="2505" t="str">
        <f>IF(INPUT_OUTPUT!C284="","",INPUT_OUTPUT!EP284)</f>
        <v/>
      </c>
      <c r="C296" s="2504" t="str">
        <f>IF(INPUT_OUTPUT!EP284="","",INPUT_OUTPUT!EP284)</f>
        <v/>
      </c>
      <c r="D296" s="2504" t="str">
        <f>IF(INPUT_OUTPUT!EQ284="","",INPUT_OUTPUT!EQ284)</f>
        <v/>
      </c>
      <c r="E296" s="2504" t="str">
        <f>IF(INPUT_OUTPUT!ER284="","",INPUT_OUTPUT!ER284)</f>
        <v/>
      </c>
      <c r="F296" s="2504" t="str">
        <f>IF(INPUT_OUTPUT!ES284="","",INPUT_OUTPUT!ES284)</f>
        <v/>
      </c>
      <c r="G296" s="2504" t="str">
        <f>IF(INPUT_OUTPUT!ET284="","",INPUT_OUTPUT!ET284)</f>
        <v/>
      </c>
      <c r="H296" s="2504" t="str">
        <f>IF(INPUT_OUTPUT!EU284="","",INPUT_OUTPUT!EU284)</f>
        <v/>
      </c>
      <c r="I296" s="2504" t="str">
        <f>IF(INPUT_OUTPUT!EV284="","",INPUT_OUTPUT!EV284)</f>
        <v/>
      </c>
      <c r="J296" s="2504" t="str">
        <f>IF(INPUT_OUTPUT!EW284="","",INPUT_OUTPUT!EW284)</f>
        <v/>
      </c>
      <c r="K296" s="2504" t="str">
        <f>IF(INPUT_OUTPUT!EX284="","",INPUT_OUTPUT!EX284)</f>
        <v/>
      </c>
      <c r="L296" s="2504" t="str">
        <f>IF(INPUT_OUTPUT!EY284="","",INPUT_OUTPUT!EY284)</f>
        <v/>
      </c>
      <c r="M296" s="2504" t="str">
        <f>IF(INPUT_OUTPUT!EZ284="","",INPUT_OUTPUT!EZ284)</f>
        <v/>
      </c>
      <c r="N296" s="2504" t="str">
        <f>IF(INPUT_OUTPUT!FA284="","",INPUT_OUTPUT!FA284)</f>
        <v/>
      </c>
      <c r="O296" s="2504" t="str">
        <f>IF(INPUT_OUTPUT!FB284="","",INPUT_OUTPUT!FB284)</f>
        <v/>
      </c>
      <c r="P296" s="2504" t="str">
        <f>IF(INPUT_OUTPUT!FC284="","",INPUT_OUTPUT!FC284)</f>
        <v/>
      </c>
      <c r="Q296" s="2504" t="str">
        <f>IF(INPUT_OUTPUT!FD284="","",INPUT_OUTPUT!FD284)</f>
        <v/>
      </c>
      <c r="R296" s="2504" t="str">
        <f>IF(INPUT_OUTPUT!FE284="","",INPUT_OUTPUT!FE284)</f>
        <v/>
      </c>
      <c r="S296" s="2504" t="str">
        <f>IF(INPUT_OUTPUT!FF284="","",INPUT_OUTPUT!FF284)</f>
        <v/>
      </c>
      <c r="T296" s="2504" t="str">
        <f>IF(INPUT_OUTPUT!FG284="","",INPUT_OUTPUT!FG284)</f>
        <v/>
      </c>
      <c r="U296" s="2504" t="str">
        <f>IF(INPUT_OUTPUT!FH284="","",INPUT_OUTPUT!FH284)</f>
        <v/>
      </c>
      <c r="V296" s="2504" t="str">
        <f>IF(INPUT_OUTPUT!FI284="","",INPUT_OUTPUT!FI284)</f>
        <v/>
      </c>
      <c r="W296" s="2504" t="str">
        <f>IF(INPUT_OUTPUT!FJ284="","",INPUT_OUTPUT!FJ284)</f>
        <v/>
      </c>
      <c r="X296" s="2504" t="str">
        <f>IF(INPUT_OUTPUT!FK284="","",INPUT_OUTPUT!FK284)</f>
        <v/>
      </c>
      <c r="Y296" s="2504" t="str">
        <f>IF(INPUT_OUTPUT!FL284="","",INPUT_OUTPUT!FL284)</f>
        <v/>
      </c>
      <c r="Z296" s="2504" t="str">
        <f>IF(INPUT_OUTPUT!FM284="","",INPUT_OUTPUT!FM284)</f>
        <v/>
      </c>
    </row>
    <row r="297" spans="2:26" s="2503" customFormat="1">
      <c r="B297" s="2505" t="str">
        <f>IF(INPUT_OUTPUT!C285="","",INPUT_OUTPUT!EP285)</f>
        <v/>
      </c>
      <c r="C297" s="2504" t="str">
        <f>IF(INPUT_OUTPUT!EP285="","",INPUT_OUTPUT!EP285)</f>
        <v/>
      </c>
      <c r="D297" s="2504" t="str">
        <f>IF(INPUT_OUTPUT!EQ285="","",INPUT_OUTPUT!EQ285)</f>
        <v/>
      </c>
      <c r="E297" s="2504" t="str">
        <f>IF(INPUT_OUTPUT!ER285="","",INPUT_OUTPUT!ER285)</f>
        <v/>
      </c>
      <c r="F297" s="2504" t="str">
        <f>IF(INPUT_OUTPUT!ES285="","",INPUT_OUTPUT!ES285)</f>
        <v/>
      </c>
      <c r="G297" s="2504" t="str">
        <f>IF(INPUT_OUTPUT!ET285="","",INPUT_OUTPUT!ET285)</f>
        <v/>
      </c>
      <c r="H297" s="2504" t="str">
        <f>IF(INPUT_OUTPUT!EU285="","",INPUT_OUTPUT!EU285)</f>
        <v/>
      </c>
      <c r="I297" s="2504" t="str">
        <f>IF(INPUT_OUTPUT!EV285="","",INPUT_OUTPUT!EV285)</f>
        <v/>
      </c>
      <c r="J297" s="2504" t="str">
        <f>IF(INPUT_OUTPUT!EW285="","",INPUT_OUTPUT!EW285)</f>
        <v/>
      </c>
      <c r="K297" s="2504" t="str">
        <f>IF(INPUT_OUTPUT!EX285="","",INPUT_OUTPUT!EX285)</f>
        <v/>
      </c>
      <c r="L297" s="2504" t="str">
        <f>IF(INPUT_OUTPUT!EY285="","",INPUT_OUTPUT!EY285)</f>
        <v/>
      </c>
      <c r="M297" s="2504" t="str">
        <f>IF(INPUT_OUTPUT!EZ285="","",INPUT_OUTPUT!EZ285)</f>
        <v/>
      </c>
      <c r="N297" s="2504" t="str">
        <f>IF(INPUT_OUTPUT!FA285="","",INPUT_OUTPUT!FA285)</f>
        <v/>
      </c>
      <c r="O297" s="2504" t="str">
        <f>IF(INPUT_OUTPUT!FB285="","",INPUT_OUTPUT!FB285)</f>
        <v/>
      </c>
      <c r="P297" s="2504" t="str">
        <f>IF(INPUT_OUTPUT!FC285="","",INPUT_OUTPUT!FC285)</f>
        <v/>
      </c>
      <c r="Q297" s="2504" t="str">
        <f>IF(INPUT_OUTPUT!FD285="","",INPUT_OUTPUT!FD285)</f>
        <v/>
      </c>
      <c r="R297" s="2504" t="str">
        <f>IF(INPUT_OUTPUT!FE285="","",INPUT_OUTPUT!FE285)</f>
        <v/>
      </c>
      <c r="S297" s="2504" t="str">
        <f>IF(INPUT_OUTPUT!FF285="","",INPUT_OUTPUT!FF285)</f>
        <v/>
      </c>
      <c r="T297" s="2504" t="str">
        <f>IF(INPUT_OUTPUT!FG285="","",INPUT_OUTPUT!FG285)</f>
        <v/>
      </c>
      <c r="U297" s="2504" t="str">
        <f>IF(INPUT_OUTPUT!FH285="","",INPUT_OUTPUT!FH285)</f>
        <v/>
      </c>
      <c r="V297" s="2504" t="str">
        <f>IF(INPUT_OUTPUT!FI285="","",INPUT_OUTPUT!FI285)</f>
        <v/>
      </c>
      <c r="W297" s="2504" t="str">
        <f>IF(INPUT_OUTPUT!FJ285="","",INPUT_OUTPUT!FJ285)</f>
        <v/>
      </c>
      <c r="X297" s="2504" t="str">
        <f>IF(INPUT_OUTPUT!FK285="","",INPUT_OUTPUT!FK285)</f>
        <v/>
      </c>
      <c r="Y297" s="2504" t="str">
        <f>IF(INPUT_OUTPUT!FL285="","",INPUT_OUTPUT!FL285)</f>
        <v/>
      </c>
      <c r="Z297" s="2504" t="str">
        <f>IF(INPUT_OUTPUT!FM285="","",INPUT_OUTPUT!FM285)</f>
        <v/>
      </c>
    </row>
    <row r="298" spans="2:26" s="2503" customFormat="1">
      <c r="B298" s="2505" t="str">
        <f>IF(INPUT_OUTPUT!C286="","",INPUT_OUTPUT!EP286)</f>
        <v/>
      </c>
      <c r="C298" s="2504" t="str">
        <f>IF(INPUT_OUTPUT!EP286="","",INPUT_OUTPUT!EP286)</f>
        <v/>
      </c>
      <c r="D298" s="2504" t="str">
        <f>IF(INPUT_OUTPUT!EQ286="","",INPUT_OUTPUT!EQ286)</f>
        <v/>
      </c>
      <c r="E298" s="2504" t="str">
        <f>IF(INPUT_OUTPUT!ER286="","",INPUT_OUTPUT!ER286)</f>
        <v/>
      </c>
      <c r="F298" s="2504" t="str">
        <f>IF(INPUT_OUTPUT!ES286="","",INPUT_OUTPUT!ES286)</f>
        <v/>
      </c>
      <c r="G298" s="2504" t="str">
        <f>IF(INPUT_OUTPUT!ET286="","",INPUT_OUTPUT!ET286)</f>
        <v/>
      </c>
      <c r="H298" s="2504" t="str">
        <f>IF(INPUT_OUTPUT!EU286="","",INPUT_OUTPUT!EU286)</f>
        <v/>
      </c>
      <c r="I298" s="2504" t="str">
        <f>IF(INPUT_OUTPUT!EV286="","",INPUT_OUTPUT!EV286)</f>
        <v/>
      </c>
      <c r="J298" s="2504" t="str">
        <f>IF(INPUT_OUTPUT!EW286="","",INPUT_OUTPUT!EW286)</f>
        <v/>
      </c>
      <c r="K298" s="2504" t="str">
        <f>IF(INPUT_OUTPUT!EX286="","",INPUT_OUTPUT!EX286)</f>
        <v/>
      </c>
      <c r="L298" s="2504" t="str">
        <f>IF(INPUT_OUTPUT!EY286="","",INPUT_OUTPUT!EY286)</f>
        <v/>
      </c>
      <c r="M298" s="2504" t="str">
        <f>IF(INPUT_OUTPUT!EZ286="","",INPUT_OUTPUT!EZ286)</f>
        <v/>
      </c>
      <c r="N298" s="2504" t="str">
        <f>IF(INPUT_OUTPUT!FA286="","",INPUT_OUTPUT!FA286)</f>
        <v/>
      </c>
      <c r="O298" s="2504" t="str">
        <f>IF(INPUT_OUTPUT!FB286="","",INPUT_OUTPUT!FB286)</f>
        <v/>
      </c>
      <c r="P298" s="2504" t="str">
        <f>IF(INPUT_OUTPUT!FC286="","",INPUT_OUTPUT!FC286)</f>
        <v/>
      </c>
      <c r="Q298" s="2504" t="str">
        <f>IF(INPUT_OUTPUT!FD286="","",INPUT_OUTPUT!FD286)</f>
        <v/>
      </c>
      <c r="R298" s="2504" t="str">
        <f>IF(INPUT_OUTPUT!FE286="","",INPUT_OUTPUT!FE286)</f>
        <v/>
      </c>
      <c r="S298" s="2504" t="str">
        <f>IF(INPUT_OUTPUT!FF286="","",INPUT_OUTPUT!FF286)</f>
        <v/>
      </c>
      <c r="T298" s="2504" t="str">
        <f>IF(INPUT_OUTPUT!FG286="","",INPUT_OUTPUT!FG286)</f>
        <v/>
      </c>
      <c r="U298" s="2504" t="str">
        <f>IF(INPUT_OUTPUT!FH286="","",INPUT_OUTPUT!FH286)</f>
        <v/>
      </c>
      <c r="V298" s="2504" t="str">
        <f>IF(INPUT_OUTPUT!FI286="","",INPUT_OUTPUT!FI286)</f>
        <v/>
      </c>
      <c r="W298" s="2504" t="str">
        <f>IF(INPUT_OUTPUT!FJ286="","",INPUT_OUTPUT!FJ286)</f>
        <v/>
      </c>
      <c r="X298" s="2504" t="str">
        <f>IF(INPUT_OUTPUT!FK286="","",INPUT_OUTPUT!FK286)</f>
        <v/>
      </c>
      <c r="Y298" s="2504" t="str">
        <f>IF(INPUT_OUTPUT!FL286="","",INPUT_OUTPUT!FL286)</f>
        <v/>
      </c>
      <c r="Z298" s="2504" t="str">
        <f>IF(INPUT_OUTPUT!FM286="","",INPUT_OUTPUT!FM286)</f>
        <v/>
      </c>
    </row>
    <row r="299" spans="2:26" s="2503" customFormat="1">
      <c r="B299" s="2505" t="str">
        <f>IF(INPUT_OUTPUT!C287="","",INPUT_OUTPUT!EP287)</f>
        <v/>
      </c>
      <c r="C299" s="2504" t="str">
        <f>IF(INPUT_OUTPUT!EP287="","",INPUT_OUTPUT!EP287)</f>
        <v/>
      </c>
      <c r="D299" s="2504" t="str">
        <f>IF(INPUT_OUTPUT!EQ287="","",INPUT_OUTPUT!EQ287)</f>
        <v/>
      </c>
      <c r="E299" s="2504" t="str">
        <f>IF(INPUT_OUTPUT!ER287="","",INPUT_OUTPUT!ER287)</f>
        <v/>
      </c>
      <c r="F299" s="2504" t="str">
        <f>IF(INPUT_OUTPUT!ES287="","",INPUT_OUTPUT!ES287)</f>
        <v/>
      </c>
      <c r="G299" s="2504" t="str">
        <f>IF(INPUT_OUTPUT!ET287="","",INPUT_OUTPUT!ET287)</f>
        <v/>
      </c>
      <c r="H299" s="2504" t="str">
        <f>IF(INPUT_OUTPUT!EU287="","",INPUT_OUTPUT!EU287)</f>
        <v/>
      </c>
      <c r="I299" s="2504" t="str">
        <f>IF(INPUT_OUTPUT!EV287="","",INPUT_OUTPUT!EV287)</f>
        <v/>
      </c>
      <c r="J299" s="2504" t="str">
        <f>IF(INPUT_OUTPUT!EW287="","",INPUT_OUTPUT!EW287)</f>
        <v/>
      </c>
      <c r="K299" s="2504" t="str">
        <f>IF(INPUT_OUTPUT!EX287="","",INPUT_OUTPUT!EX287)</f>
        <v/>
      </c>
      <c r="L299" s="2504" t="str">
        <f>IF(INPUT_OUTPUT!EY287="","",INPUT_OUTPUT!EY287)</f>
        <v/>
      </c>
      <c r="M299" s="2504" t="str">
        <f>IF(INPUT_OUTPUT!EZ287="","",INPUT_OUTPUT!EZ287)</f>
        <v/>
      </c>
      <c r="N299" s="2504" t="str">
        <f>IF(INPUT_OUTPUT!FA287="","",INPUT_OUTPUT!FA287)</f>
        <v/>
      </c>
      <c r="O299" s="2504" t="str">
        <f>IF(INPUT_OUTPUT!FB287="","",INPUT_OUTPUT!FB287)</f>
        <v/>
      </c>
      <c r="P299" s="2504" t="str">
        <f>IF(INPUT_OUTPUT!FC287="","",INPUT_OUTPUT!FC287)</f>
        <v/>
      </c>
      <c r="Q299" s="2504" t="str">
        <f>IF(INPUT_OUTPUT!FD287="","",INPUT_OUTPUT!FD287)</f>
        <v/>
      </c>
      <c r="R299" s="2504" t="str">
        <f>IF(INPUT_OUTPUT!FE287="","",INPUT_OUTPUT!FE287)</f>
        <v/>
      </c>
      <c r="S299" s="2504" t="str">
        <f>IF(INPUT_OUTPUT!FF287="","",INPUT_OUTPUT!FF287)</f>
        <v/>
      </c>
      <c r="T299" s="2504" t="str">
        <f>IF(INPUT_OUTPUT!FG287="","",INPUT_OUTPUT!FG287)</f>
        <v/>
      </c>
      <c r="U299" s="2504" t="str">
        <f>IF(INPUT_OUTPUT!FH287="","",INPUT_OUTPUT!FH287)</f>
        <v/>
      </c>
      <c r="V299" s="2504" t="str">
        <f>IF(INPUT_OUTPUT!FI287="","",INPUT_OUTPUT!FI287)</f>
        <v/>
      </c>
      <c r="W299" s="2504" t="str">
        <f>IF(INPUT_OUTPUT!FJ287="","",INPUT_OUTPUT!FJ287)</f>
        <v/>
      </c>
      <c r="X299" s="2504" t="str">
        <f>IF(INPUT_OUTPUT!FK287="","",INPUT_OUTPUT!FK287)</f>
        <v/>
      </c>
      <c r="Y299" s="2504" t="str">
        <f>IF(INPUT_OUTPUT!FL287="","",INPUT_OUTPUT!FL287)</f>
        <v/>
      </c>
      <c r="Z299" s="2504" t="str">
        <f>IF(INPUT_OUTPUT!FM287="","",INPUT_OUTPUT!FM287)</f>
        <v/>
      </c>
    </row>
    <row r="300" spans="2:26" s="2503" customFormat="1">
      <c r="B300" s="2505" t="str">
        <f>IF(INPUT_OUTPUT!C288="","",INPUT_OUTPUT!EP288)</f>
        <v/>
      </c>
      <c r="C300" s="2504" t="str">
        <f>IF(INPUT_OUTPUT!EP288="","",INPUT_OUTPUT!EP288)</f>
        <v/>
      </c>
      <c r="D300" s="2504" t="str">
        <f>IF(INPUT_OUTPUT!EQ288="","",INPUT_OUTPUT!EQ288)</f>
        <v/>
      </c>
      <c r="E300" s="2504" t="str">
        <f>IF(INPUT_OUTPUT!ER288="","",INPUT_OUTPUT!ER288)</f>
        <v/>
      </c>
      <c r="F300" s="2504" t="str">
        <f>IF(INPUT_OUTPUT!ES288="","",INPUT_OUTPUT!ES288)</f>
        <v/>
      </c>
      <c r="G300" s="2504" t="str">
        <f>IF(INPUT_OUTPUT!ET288="","",INPUT_OUTPUT!ET288)</f>
        <v/>
      </c>
      <c r="H300" s="2504" t="str">
        <f>IF(INPUT_OUTPUT!EU288="","",INPUT_OUTPUT!EU288)</f>
        <v/>
      </c>
      <c r="I300" s="2504" t="str">
        <f>IF(INPUT_OUTPUT!EV288="","",INPUT_OUTPUT!EV288)</f>
        <v/>
      </c>
      <c r="J300" s="2504" t="str">
        <f>IF(INPUT_OUTPUT!EW288="","",INPUT_OUTPUT!EW288)</f>
        <v/>
      </c>
      <c r="K300" s="2504" t="str">
        <f>IF(INPUT_OUTPUT!EX288="","",INPUT_OUTPUT!EX288)</f>
        <v/>
      </c>
      <c r="L300" s="2504" t="str">
        <f>IF(INPUT_OUTPUT!EY288="","",INPUT_OUTPUT!EY288)</f>
        <v/>
      </c>
      <c r="M300" s="2504" t="str">
        <f>IF(INPUT_OUTPUT!EZ288="","",INPUT_OUTPUT!EZ288)</f>
        <v/>
      </c>
      <c r="N300" s="2504" t="str">
        <f>IF(INPUT_OUTPUT!FA288="","",INPUT_OUTPUT!FA288)</f>
        <v/>
      </c>
      <c r="O300" s="2504" t="str">
        <f>IF(INPUT_OUTPUT!FB288="","",INPUT_OUTPUT!FB288)</f>
        <v/>
      </c>
      <c r="P300" s="2504" t="str">
        <f>IF(INPUT_OUTPUT!FC288="","",INPUT_OUTPUT!FC288)</f>
        <v/>
      </c>
      <c r="Q300" s="2504" t="str">
        <f>IF(INPUT_OUTPUT!FD288="","",INPUT_OUTPUT!FD288)</f>
        <v/>
      </c>
      <c r="R300" s="2504" t="str">
        <f>IF(INPUT_OUTPUT!FE288="","",INPUT_OUTPUT!FE288)</f>
        <v/>
      </c>
      <c r="S300" s="2504" t="str">
        <f>IF(INPUT_OUTPUT!FF288="","",INPUT_OUTPUT!FF288)</f>
        <v/>
      </c>
      <c r="T300" s="2504" t="str">
        <f>IF(INPUT_OUTPUT!FG288="","",INPUT_OUTPUT!FG288)</f>
        <v/>
      </c>
      <c r="U300" s="2504" t="str">
        <f>IF(INPUT_OUTPUT!FH288="","",INPUT_OUTPUT!FH288)</f>
        <v/>
      </c>
      <c r="V300" s="2504" t="str">
        <f>IF(INPUT_OUTPUT!FI288="","",INPUT_OUTPUT!FI288)</f>
        <v/>
      </c>
      <c r="W300" s="2504" t="str">
        <f>IF(INPUT_OUTPUT!FJ288="","",INPUT_OUTPUT!FJ288)</f>
        <v/>
      </c>
      <c r="X300" s="2504" t="str">
        <f>IF(INPUT_OUTPUT!FK288="","",INPUT_OUTPUT!FK288)</f>
        <v/>
      </c>
      <c r="Y300" s="2504" t="str">
        <f>IF(INPUT_OUTPUT!FL288="","",INPUT_OUTPUT!FL288)</f>
        <v/>
      </c>
      <c r="Z300" s="2504" t="str">
        <f>IF(INPUT_OUTPUT!FM288="","",INPUT_OUTPUT!FM288)</f>
        <v/>
      </c>
    </row>
    <row r="301" spans="2:26" s="2503" customFormat="1">
      <c r="B301" s="2505" t="str">
        <f>IF(INPUT_OUTPUT!C289="","",INPUT_OUTPUT!EP289)</f>
        <v/>
      </c>
      <c r="C301" s="2504" t="str">
        <f>IF(INPUT_OUTPUT!EP289="","",INPUT_OUTPUT!EP289)</f>
        <v/>
      </c>
      <c r="D301" s="2504" t="str">
        <f>IF(INPUT_OUTPUT!EQ289="","",INPUT_OUTPUT!EQ289)</f>
        <v/>
      </c>
      <c r="E301" s="2504" t="str">
        <f>IF(INPUT_OUTPUT!ER289="","",INPUT_OUTPUT!ER289)</f>
        <v/>
      </c>
      <c r="F301" s="2504" t="str">
        <f>IF(INPUT_OUTPUT!ES289="","",INPUT_OUTPUT!ES289)</f>
        <v/>
      </c>
      <c r="G301" s="2504" t="str">
        <f>IF(INPUT_OUTPUT!ET289="","",INPUT_OUTPUT!ET289)</f>
        <v/>
      </c>
      <c r="H301" s="2504" t="str">
        <f>IF(INPUT_OUTPUT!EU289="","",INPUT_OUTPUT!EU289)</f>
        <v/>
      </c>
      <c r="I301" s="2504" t="str">
        <f>IF(INPUT_OUTPUT!EV289="","",INPUT_OUTPUT!EV289)</f>
        <v/>
      </c>
      <c r="J301" s="2504" t="str">
        <f>IF(INPUT_OUTPUT!EW289="","",INPUT_OUTPUT!EW289)</f>
        <v/>
      </c>
      <c r="K301" s="2504" t="str">
        <f>IF(INPUT_OUTPUT!EX289="","",INPUT_OUTPUT!EX289)</f>
        <v/>
      </c>
      <c r="L301" s="2504" t="str">
        <f>IF(INPUT_OUTPUT!EY289="","",INPUT_OUTPUT!EY289)</f>
        <v/>
      </c>
      <c r="M301" s="2504" t="str">
        <f>IF(INPUT_OUTPUT!EZ289="","",INPUT_OUTPUT!EZ289)</f>
        <v/>
      </c>
      <c r="N301" s="2504" t="str">
        <f>IF(INPUT_OUTPUT!FA289="","",INPUT_OUTPUT!FA289)</f>
        <v/>
      </c>
      <c r="O301" s="2504" t="str">
        <f>IF(INPUT_OUTPUT!FB289="","",INPUT_OUTPUT!FB289)</f>
        <v/>
      </c>
      <c r="P301" s="2504" t="str">
        <f>IF(INPUT_OUTPUT!FC289="","",INPUT_OUTPUT!FC289)</f>
        <v/>
      </c>
      <c r="Q301" s="2504" t="str">
        <f>IF(INPUT_OUTPUT!FD289="","",INPUT_OUTPUT!FD289)</f>
        <v/>
      </c>
      <c r="R301" s="2504" t="str">
        <f>IF(INPUT_OUTPUT!FE289="","",INPUT_OUTPUT!FE289)</f>
        <v/>
      </c>
      <c r="S301" s="2504" t="str">
        <f>IF(INPUT_OUTPUT!FF289="","",INPUT_OUTPUT!FF289)</f>
        <v/>
      </c>
      <c r="T301" s="2504" t="str">
        <f>IF(INPUT_OUTPUT!FG289="","",INPUT_OUTPUT!FG289)</f>
        <v/>
      </c>
      <c r="U301" s="2504" t="str">
        <f>IF(INPUT_OUTPUT!FH289="","",INPUT_OUTPUT!FH289)</f>
        <v/>
      </c>
      <c r="V301" s="2504" t="str">
        <f>IF(INPUT_OUTPUT!FI289="","",INPUT_OUTPUT!FI289)</f>
        <v/>
      </c>
      <c r="W301" s="2504" t="str">
        <f>IF(INPUT_OUTPUT!FJ289="","",INPUT_OUTPUT!FJ289)</f>
        <v/>
      </c>
      <c r="X301" s="2504" t="str">
        <f>IF(INPUT_OUTPUT!FK289="","",INPUT_OUTPUT!FK289)</f>
        <v/>
      </c>
      <c r="Y301" s="2504" t="str">
        <f>IF(INPUT_OUTPUT!FL289="","",INPUT_OUTPUT!FL289)</f>
        <v/>
      </c>
      <c r="Z301" s="2504" t="str">
        <f>IF(INPUT_OUTPUT!FM289="","",INPUT_OUTPUT!FM289)</f>
        <v/>
      </c>
    </row>
    <row r="302" spans="2:26" s="2503" customFormat="1">
      <c r="B302" s="2505" t="str">
        <f>IF(INPUT_OUTPUT!C290="","",INPUT_OUTPUT!EP290)</f>
        <v/>
      </c>
      <c r="C302" s="2504" t="str">
        <f>IF(INPUT_OUTPUT!EP290="","",INPUT_OUTPUT!EP290)</f>
        <v/>
      </c>
      <c r="D302" s="2504" t="str">
        <f>IF(INPUT_OUTPUT!EQ290="","",INPUT_OUTPUT!EQ290)</f>
        <v/>
      </c>
      <c r="E302" s="2504" t="str">
        <f>IF(INPUT_OUTPUT!ER290="","",INPUT_OUTPUT!ER290)</f>
        <v/>
      </c>
      <c r="F302" s="2504" t="str">
        <f>IF(INPUT_OUTPUT!ES290="","",INPUT_OUTPUT!ES290)</f>
        <v/>
      </c>
      <c r="G302" s="2504" t="str">
        <f>IF(INPUT_OUTPUT!ET290="","",INPUT_OUTPUT!ET290)</f>
        <v/>
      </c>
      <c r="H302" s="2504" t="str">
        <f>IF(INPUT_OUTPUT!EU290="","",INPUT_OUTPUT!EU290)</f>
        <v/>
      </c>
      <c r="I302" s="2504" t="str">
        <f>IF(INPUT_OUTPUT!EV290="","",INPUT_OUTPUT!EV290)</f>
        <v/>
      </c>
      <c r="J302" s="2504" t="str">
        <f>IF(INPUT_OUTPUT!EW290="","",INPUT_OUTPUT!EW290)</f>
        <v/>
      </c>
      <c r="K302" s="2504" t="str">
        <f>IF(INPUT_OUTPUT!EX290="","",INPUT_OUTPUT!EX290)</f>
        <v/>
      </c>
      <c r="L302" s="2504" t="str">
        <f>IF(INPUT_OUTPUT!EY290="","",INPUT_OUTPUT!EY290)</f>
        <v/>
      </c>
      <c r="M302" s="2504" t="str">
        <f>IF(INPUT_OUTPUT!EZ290="","",INPUT_OUTPUT!EZ290)</f>
        <v/>
      </c>
      <c r="N302" s="2504" t="str">
        <f>IF(INPUT_OUTPUT!FA290="","",INPUT_OUTPUT!FA290)</f>
        <v/>
      </c>
      <c r="O302" s="2504" t="str">
        <f>IF(INPUT_OUTPUT!FB290="","",INPUT_OUTPUT!FB290)</f>
        <v/>
      </c>
      <c r="P302" s="2504" t="str">
        <f>IF(INPUT_OUTPUT!FC290="","",INPUT_OUTPUT!FC290)</f>
        <v/>
      </c>
      <c r="Q302" s="2504" t="str">
        <f>IF(INPUT_OUTPUT!FD290="","",INPUT_OUTPUT!FD290)</f>
        <v/>
      </c>
      <c r="R302" s="2504" t="str">
        <f>IF(INPUT_OUTPUT!FE290="","",INPUT_OUTPUT!FE290)</f>
        <v/>
      </c>
      <c r="S302" s="2504" t="str">
        <f>IF(INPUT_OUTPUT!FF290="","",INPUT_OUTPUT!FF290)</f>
        <v/>
      </c>
      <c r="T302" s="2504" t="str">
        <f>IF(INPUT_OUTPUT!FG290="","",INPUT_OUTPUT!FG290)</f>
        <v/>
      </c>
      <c r="U302" s="2504" t="str">
        <f>IF(INPUT_OUTPUT!FH290="","",INPUT_OUTPUT!FH290)</f>
        <v/>
      </c>
      <c r="V302" s="2504" t="str">
        <f>IF(INPUT_OUTPUT!FI290="","",INPUT_OUTPUT!FI290)</f>
        <v/>
      </c>
      <c r="W302" s="2504" t="str">
        <f>IF(INPUT_OUTPUT!FJ290="","",INPUT_OUTPUT!FJ290)</f>
        <v/>
      </c>
      <c r="X302" s="2504" t="str">
        <f>IF(INPUT_OUTPUT!FK290="","",INPUT_OUTPUT!FK290)</f>
        <v/>
      </c>
      <c r="Y302" s="2504" t="str">
        <f>IF(INPUT_OUTPUT!FL290="","",INPUT_OUTPUT!FL290)</f>
        <v/>
      </c>
      <c r="Z302" s="2504" t="str">
        <f>IF(INPUT_OUTPUT!FM290="","",INPUT_OUTPUT!FM290)</f>
        <v/>
      </c>
    </row>
    <row r="303" spans="2:26" s="2503" customFormat="1">
      <c r="B303" s="2505" t="str">
        <f>IF(INPUT_OUTPUT!C291="","",INPUT_OUTPUT!EP291)</f>
        <v/>
      </c>
      <c r="C303" s="2504" t="str">
        <f>IF(INPUT_OUTPUT!EP291="","",INPUT_OUTPUT!EP291)</f>
        <v/>
      </c>
      <c r="D303" s="2504" t="str">
        <f>IF(INPUT_OUTPUT!EQ291="","",INPUT_OUTPUT!EQ291)</f>
        <v/>
      </c>
      <c r="E303" s="2504" t="str">
        <f>IF(INPUT_OUTPUT!ER291="","",INPUT_OUTPUT!ER291)</f>
        <v/>
      </c>
      <c r="F303" s="2504" t="str">
        <f>IF(INPUT_OUTPUT!ES291="","",INPUT_OUTPUT!ES291)</f>
        <v/>
      </c>
      <c r="G303" s="2504" t="str">
        <f>IF(INPUT_OUTPUT!ET291="","",INPUT_OUTPUT!ET291)</f>
        <v/>
      </c>
      <c r="H303" s="2504" t="str">
        <f>IF(INPUT_OUTPUT!EU291="","",INPUT_OUTPUT!EU291)</f>
        <v/>
      </c>
      <c r="I303" s="2504" t="str">
        <f>IF(INPUT_OUTPUT!EV291="","",INPUT_OUTPUT!EV291)</f>
        <v/>
      </c>
      <c r="J303" s="2504" t="str">
        <f>IF(INPUT_OUTPUT!EW291="","",INPUT_OUTPUT!EW291)</f>
        <v/>
      </c>
      <c r="K303" s="2504" t="str">
        <f>IF(INPUT_OUTPUT!EX291="","",INPUT_OUTPUT!EX291)</f>
        <v/>
      </c>
      <c r="L303" s="2504" t="str">
        <f>IF(INPUT_OUTPUT!EY291="","",INPUT_OUTPUT!EY291)</f>
        <v/>
      </c>
      <c r="M303" s="2504" t="str">
        <f>IF(INPUT_OUTPUT!EZ291="","",INPUT_OUTPUT!EZ291)</f>
        <v/>
      </c>
      <c r="N303" s="2504" t="str">
        <f>IF(INPUT_OUTPUT!FA291="","",INPUT_OUTPUT!FA291)</f>
        <v/>
      </c>
      <c r="O303" s="2504" t="str">
        <f>IF(INPUT_OUTPUT!FB291="","",INPUT_OUTPUT!FB291)</f>
        <v/>
      </c>
      <c r="P303" s="2504" t="str">
        <f>IF(INPUT_OUTPUT!FC291="","",INPUT_OUTPUT!FC291)</f>
        <v/>
      </c>
      <c r="Q303" s="2504" t="str">
        <f>IF(INPUT_OUTPUT!FD291="","",INPUT_OUTPUT!FD291)</f>
        <v/>
      </c>
      <c r="R303" s="2504" t="str">
        <f>IF(INPUT_OUTPUT!FE291="","",INPUT_OUTPUT!FE291)</f>
        <v/>
      </c>
      <c r="S303" s="2504" t="str">
        <f>IF(INPUT_OUTPUT!FF291="","",INPUT_OUTPUT!FF291)</f>
        <v/>
      </c>
      <c r="T303" s="2504" t="str">
        <f>IF(INPUT_OUTPUT!FG291="","",INPUT_OUTPUT!FG291)</f>
        <v/>
      </c>
      <c r="U303" s="2504" t="str">
        <f>IF(INPUT_OUTPUT!FH291="","",INPUT_OUTPUT!FH291)</f>
        <v/>
      </c>
      <c r="V303" s="2504" t="str">
        <f>IF(INPUT_OUTPUT!FI291="","",INPUT_OUTPUT!FI291)</f>
        <v/>
      </c>
      <c r="W303" s="2504" t="str">
        <f>IF(INPUT_OUTPUT!FJ291="","",INPUT_OUTPUT!FJ291)</f>
        <v/>
      </c>
      <c r="X303" s="2504" t="str">
        <f>IF(INPUT_OUTPUT!FK291="","",INPUT_OUTPUT!FK291)</f>
        <v/>
      </c>
      <c r="Y303" s="2504" t="str">
        <f>IF(INPUT_OUTPUT!FL291="","",INPUT_OUTPUT!FL291)</f>
        <v/>
      </c>
      <c r="Z303" s="2504" t="str">
        <f>IF(INPUT_OUTPUT!FM291="","",INPUT_OUTPUT!FM291)</f>
        <v/>
      </c>
    </row>
    <row r="304" spans="2:26" s="2503" customFormat="1">
      <c r="B304" s="2505" t="str">
        <f>IF(INPUT_OUTPUT!C292="","",INPUT_OUTPUT!EP292)</f>
        <v/>
      </c>
      <c r="C304" s="2504" t="str">
        <f>IF(INPUT_OUTPUT!EP292="","",INPUT_OUTPUT!EP292)</f>
        <v/>
      </c>
      <c r="D304" s="2504" t="str">
        <f>IF(INPUT_OUTPUT!EQ292="","",INPUT_OUTPUT!EQ292)</f>
        <v/>
      </c>
      <c r="E304" s="2504" t="str">
        <f>IF(INPUT_OUTPUT!ER292="","",INPUT_OUTPUT!ER292)</f>
        <v/>
      </c>
      <c r="F304" s="2504" t="str">
        <f>IF(INPUT_OUTPUT!ES292="","",INPUT_OUTPUT!ES292)</f>
        <v/>
      </c>
      <c r="G304" s="2504" t="str">
        <f>IF(INPUT_OUTPUT!ET292="","",INPUT_OUTPUT!ET292)</f>
        <v/>
      </c>
      <c r="H304" s="2504" t="str">
        <f>IF(INPUT_OUTPUT!EU292="","",INPUT_OUTPUT!EU292)</f>
        <v/>
      </c>
      <c r="I304" s="2504" t="str">
        <f>IF(INPUT_OUTPUT!EV292="","",INPUT_OUTPUT!EV292)</f>
        <v/>
      </c>
      <c r="J304" s="2504" t="str">
        <f>IF(INPUT_OUTPUT!EW292="","",INPUT_OUTPUT!EW292)</f>
        <v/>
      </c>
      <c r="K304" s="2504" t="str">
        <f>IF(INPUT_OUTPUT!EX292="","",INPUT_OUTPUT!EX292)</f>
        <v/>
      </c>
      <c r="L304" s="2504" t="str">
        <f>IF(INPUT_OUTPUT!EY292="","",INPUT_OUTPUT!EY292)</f>
        <v/>
      </c>
      <c r="M304" s="2504" t="str">
        <f>IF(INPUT_OUTPUT!EZ292="","",INPUT_OUTPUT!EZ292)</f>
        <v/>
      </c>
      <c r="N304" s="2504" t="str">
        <f>IF(INPUT_OUTPUT!FA292="","",INPUT_OUTPUT!FA292)</f>
        <v/>
      </c>
      <c r="O304" s="2504" t="str">
        <f>IF(INPUT_OUTPUT!FB292="","",INPUT_OUTPUT!FB292)</f>
        <v/>
      </c>
      <c r="P304" s="2504" t="str">
        <f>IF(INPUT_OUTPUT!FC292="","",INPUT_OUTPUT!FC292)</f>
        <v/>
      </c>
      <c r="Q304" s="2504" t="str">
        <f>IF(INPUT_OUTPUT!FD292="","",INPUT_OUTPUT!FD292)</f>
        <v/>
      </c>
      <c r="R304" s="2504" t="str">
        <f>IF(INPUT_OUTPUT!FE292="","",INPUT_OUTPUT!FE292)</f>
        <v/>
      </c>
      <c r="S304" s="2504" t="str">
        <f>IF(INPUT_OUTPUT!FF292="","",INPUT_OUTPUT!FF292)</f>
        <v/>
      </c>
      <c r="T304" s="2504" t="str">
        <f>IF(INPUT_OUTPUT!FG292="","",INPUT_OUTPUT!FG292)</f>
        <v/>
      </c>
      <c r="U304" s="2504" t="str">
        <f>IF(INPUT_OUTPUT!FH292="","",INPUT_OUTPUT!FH292)</f>
        <v/>
      </c>
      <c r="V304" s="2504" t="str">
        <f>IF(INPUT_OUTPUT!FI292="","",INPUT_OUTPUT!FI292)</f>
        <v/>
      </c>
      <c r="W304" s="2504" t="str">
        <f>IF(INPUT_OUTPUT!FJ292="","",INPUT_OUTPUT!FJ292)</f>
        <v/>
      </c>
      <c r="X304" s="2504" t="str">
        <f>IF(INPUT_OUTPUT!FK292="","",INPUT_OUTPUT!FK292)</f>
        <v/>
      </c>
      <c r="Y304" s="2504" t="str">
        <f>IF(INPUT_OUTPUT!FL292="","",INPUT_OUTPUT!FL292)</f>
        <v/>
      </c>
      <c r="Z304" s="2504" t="str">
        <f>IF(INPUT_OUTPUT!FM292="","",INPUT_OUTPUT!FM292)</f>
        <v/>
      </c>
    </row>
    <row r="305" spans="2:26" s="2503" customFormat="1">
      <c r="B305" s="2505" t="str">
        <f>IF(INPUT_OUTPUT!C293="","",INPUT_OUTPUT!EP293)</f>
        <v/>
      </c>
      <c r="C305" s="2504" t="str">
        <f>IF(INPUT_OUTPUT!EP293="","",INPUT_OUTPUT!EP293)</f>
        <v/>
      </c>
      <c r="D305" s="2504" t="str">
        <f>IF(INPUT_OUTPUT!EQ293="","",INPUT_OUTPUT!EQ293)</f>
        <v/>
      </c>
      <c r="E305" s="2504" t="str">
        <f>IF(INPUT_OUTPUT!ER293="","",INPUT_OUTPUT!ER293)</f>
        <v/>
      </c>
      <c r="F305" s="2504" t="str">
        <f>IF(INPUT_OUTPUT!ES293="","",INPUT_OUTPUT!ES293)</f>
        <v/>
      </c>
      <c r="G305" s="2504" t="str">
        <f>IF(INPUT_OUTPUT!ET293="","",INPUT_OUTPUT!ET293)</f>
        <v/>
      </c>
      <c r="H305" s="2504" t="str">
        <f>IF(INPUT_OUTPUT!EU293="","",INPUT_OUTPUT!EU293)</f>
        <v/>
      </c>
      <c r="I305" s="2504" t="str">
        <f>IF(INPUT_OUTPUT!EV293="","",INPUT_OUTPUT!EV293)</f>
        <v/>
      </c>
      <c r="J305" s="2504" t="str">
        <f>IF(INPUT_OUTPUT!EW293="","",INPUT_OUTPUT!EW293)</f>
        <v/>
      </c>
      <c r="K305" s="2504" t="str">
        <f>IF(INPUT_OUTPUT!EX293="","",INPUT_OUTPUT!EX293)</f>
        <v/>
      </c>
      <c r="L305" s="2504" t="str">
        <f>IF(INPUT_OUTPUT!EY293="","",INPUT_OUTPUT!EY293)</f>
        <v/>
      </c>
      <c r="M305" s="2504" t="str">
        <f>IF(INPUT_OUTPUT!EZ293="","",INPUT_OUTPUT!EZ293)</f>
        <v/>
      </c>
      <c r="N305" s="2504" t="str">
        <f>IF(INPUT_OUTPUT!FA293="","",INPUT_OUTPUT!FA293)</f>
        <v/>
      </c>
      <c r="O305" s="2504" t="str">
        <f>IF(INPUT_OUTPUT!FB293="","",INPUT_OUTPUT!FB293)</f>
        <v/>
      </c>
      <c r="P305" s="2504" t="str">
        <f>IF(INPUT_OUTPUT!FC293="","",INPUT_OUTPUT!FC293)</f>
        <v/>
      </c>
      <c r="Q305" s="2504" t="str">
        <f>IF(INPUT_OUTPUT!FD293="","",INPUT_OUTPUT!FD293)</f>
        <v/>
      </c>
      <c r="R305" s="2504" t="str">
        <f>IF(INPUT_OUTPUT!FE293="","",INPUT_OUTPUT!FE293)</f>
        <v/>
      </c>
      <c r="S305" s="2504" t="str">
        <f>IF(INPUT_OUTPUT!FF293="","",INPUT_OUTPUT!FF293)</f>
        <v/>
      </c>
      <c r="T305" s="2504" t="str">
        <f>IF(INPUT_OUTPUT!FG293="","",INPUT_OUTPUT!FG293)</f>
        <v/>
      </c>
      <c r="U305" s="2504" t="str">
        <f>IF(INPUT_OUTPUT!FH293="","",INPUT_OUTPUT!FH293)</f>
        <v/>
      </c>
      <c r="V305" s="2504" t="str">
        <f>IF(INPUT_OUTPUT!FI293="","",INPUT_OUTPUT!FI293)</f>
        <v/>
      </c>
      <c r="W305" s="2504" t="str">
        <f>IF(INPUT_OUTPUT!FJ293="","",INPUT_OUTPUT!FJ293)</f>
        <v/>
      </c>
      <c r="X305" s="2504" t="str">
        <f>IF(INPUT_OUTPUT!FK293="","",INPUT_OUTPUT!FK293)</f>
        <v/>
      </c>
      <c r="Y305" s="2504" t="str">
        <f>IF(INPUT_OUTPUT!FL293="","",INPUT_OUTPUT!FL293)</f>
        <v/>
      </c>
      <c r="Z305" s="2504" t="str">
        <f>IF(INPUT_OUTPUT!FM293="","",INPUT_OUTPUT!FM293)</f>
        <v/>
      </c>
    </row>
    <row r="306" spans="2:26" s="2503" customFormat="1">
      <c r="B306" s="2505" t="str">
        <f>IF(INPUT_OUTPUT!C294="","",INPUT_OUTPUT!EP294)</f>
        <v/>
      </c>
      <c r="C306" s="2504" t="str">
        <f>IF(INPUT_OUTPUT!EP294="","",INPUT_OUTPUT!EP294)</f>
        <v/>
      </c>
      <c r="D306" s="2504" t="str">
        <f>IF(INPUT_OUTPUT!EQ294="","",INPUT_OUTPUT!EQ294)</f>
        <v/>
      </c>
      <c r="E306" s="2504" t="str">
        <f>IF(INPUT_OUTPUT!ER294="","",INPUT_OUTPUT!ER294)</f>
        <v/>
      </c>
      <c r="F306" s="2504" t="str">
        <f>IF(INPUT_OUTPUT!ES294="","",INPUT_OUTPUT!ES294)</f>
        <v/>
      </c>
      <c r="G306" s="2504" t="str">
        <f>IF(INPUT_OUTPUT!ET294="","",INPUT_OUTPUT!ET294)</f>
        <v/>
      </c>
      <c r="H306" s="2504" t="str">
        <f>IF(INPUT_OUTPUT!EU294="","",INPUT_OUTPUT!EU294)</f>
        <v/>
      </c>
      <c r="I306" s="2504" t="str">
        <f>IF(INPUT_OUTPUT!EV294="","",INPUT_OUTPUT!EV294)</f>
        <v/>
      </c>
      <c r="J306" s="2504" t="str">
        <f>IF(INPUT_OUTPUT!EW294="","",INPUT_OUTPUT!EW294)</f>
        <v/>
      </c>
      <c r="K306" s="2504" t="str">
        <f>IF(INPUT_OUTPUT!EX294="","",INPUT_OUTPUT!EX294)</f>
        <v/>
      </c>
      <c r="L306" s="2504" t="str">
        <f>IF(INPUT_OUTPUT!EY294="","",INPUT_OUTPUT!EY294)</f>
        <v/>
      </c>
      <c r="M306" s="2504" t="str">
        <f>IF(INPUT_OUTPUT!EZ294="","",INPUT_OUTPUT!EZ294)</f>
        <v/>
      </c>
      <c r="N306" s="2504" t="str">
        <f>IF(INPUT_OUTPUT!FA294="","",INPUT_OUTPUT!FA294)</f>
        <v/>
      </c>
      <c r="O306" s="2504" t="str">
        <f>IF(INPUT_OUTPUT!FB294="","",INPUT_OUTPUT!FB294)</f>
        <v/>
      </c>
      <c r="P306" s="2504" t="str">
        <f>IF(INPUT_OUTPUT!FC294="","",INPUT_OUTPUT!FC294)</f>
        <v/>
      </c>
      <c r="Q306" s="2504" t="str">
        <f>IF(INPUT_OUTPUT!FD294="","",INPUT_OUTPUT!FD294)</f>
        <v/>
      </c>
      <c r="R306" s="2504" t="str">
        <f>IF(INPUT_OUTPUT!FE294="","",INPUT_OUTPUT!FE294)</f>
        <v/>
      </c>
      <c r="S306" s="2504" t="str">
        <f>IF(INPUT_OUTPUT!FF294="","",INPUT_OUTPUT!FF294)</f>
        <v/>
      </c>
      <c r="T306" s="2504" t="str">
        <f>IF(INPUT_OUTPUT!FG294="","",INPUT_OUTPUT!FG294)</f>
        <v/>
      </c>
      <c r="U306" s="2504" t="str">
        <f>IF(INPUT_OUTPUT!FH294="","",INPUT_OUTPUT!FH294)</f>
        <v/>
      </c>
      <c r="V306" s="2504" t="str">
        <f>IF(INPUT_OUTPUT!FI294="","",INPUT_OUTPUT!FI294)</f>
        <v/>
      </c>
      <c r="W306" s="2504" t="str">
        <f>IF(INPUT_OUTPUT!FJ294="","",INPUT_OUTPUT!FJ294)</f>
        <v/>
      </c>
      <c r="X306" s="2504" t="str">
        <f>IF(INPUT_OUTPUT!FK294="","",INPUT_OUTPUT!FK294)</f>
        <v/>
      </c>
      <c r="Y306" s="2504" t="str">
        <f>IF(INPUT_OUTPUT!FL294="","",INPUT_OUTPUT!FL294)</f>
        <v/>
      </c>
      <c r="Z306" s="2504" t="str">
        <f>IF(INPUT_OUTPUT!FM294="","",INPUT_OUTPUT!FM294)</f>
        <v/>
      </c>
    </row>
    <row r="307" spans="2:26" s="2503" customFormat="1">
      <c r="B307" s="2505" t="str">
        <f>IF(INPUT_OUTPUT!C295="","",INPUT_OUTPUT!EP295)</f>
        <v/>
      </c>
      <c r="C307" s="2504" t="str">
        <f>IF(INPUT_OUTPUT!EP295="","",INPUT_OUTPUT!EP295)</f>
        <v/>
      </c>
      <c r="D307" s="2504" t="str">
        <f>IF(INPUT_OUTPUT!EQ295="","",INPUT_OUTPUT!EQ295)</f>
        <v/>
      </c>
      <c r="E307" s="2504" t="str">
        <f>IF(INPUT_OUTPUT!ER295="","",INPUT_OUTPUT!ER295)</f>
        <v/>
      </c>
      <c r="F307" s="2504" t="str">
        <f>IF(INPUT_OUTPUT!ES295="","",INPUT_OUTPUT!ES295)</f>
        <v/>
      </c>
      <c r="G307" s="2504" t="str">
        <f>IF(INPUT_OUTPUT!ET295="","",INPUT_OUTPUT!ET295)</f>
        <v/>
      </c>
      <c r="H307" s="2504" t="str">
        <f>IF(INPUT_OUTPUT!EU295="","",INPUT_OUTPUT!EU295)</f>
        <v/>
      </c>
      <c r="I307" s="2504" t="str">
        <f>IF(INPUT_OUTPUT!EV295="","",INPUT_OUTPUT!EV295)</f>
        <v/>
      </c>
      <c r="J307" s="2504" t="str">
        <f>IF(INPUT_OUTPUT!EW295="","",INPUT_OUTPUT!EW295)</f>
        <v/>
      </c>
      <c r="K307" s="2504" t="str">
        <f>IF(INPUT_OUTPUT!EX295="","",INPUT_OUTPUT!EX295)</f>
        <v/>
      </c>
      <c r="L307" s="2504" t="str">
        <f>IF(INPUT_OUTPUT!EY295="","",INPUT_OUTPUT!EY295)</f>
        <v/>
      </c>
      <c r="M307" s="2504" t="str">
        <f>IF(INPUT_OUTPUT!EZ295="","",INPUT_OUTPUT!EZ295)</f>
        <v/>
      </c>
      <c r="N307" s="2504" t="str">
        <f>IF(INPUT_OUTPUT!FA295="","",INPUT_OUTPUT!FA295)</f>
        <v/>
      </c>
      <c r="O307" s="2504" t="str">
        <f>IF(INPUT_OUTPUT!FB295="","",INPUT_OUTPUT!FB295)</f>
        <v/>
      </c>
      <c r="P307" s="2504" t="str">
        <f>IF(INPUT_OUTPUT!FC295="","",INPUT_OUTPUT!FC295)</f>
        <v/>
      </c>
      <c r="Q307" s="2504" t="str">
        <f>IF(INPUT_OUTPUT!FD295="","",INPUT_OUTPUT!FD295)</f>
        <v/>
      </c>
      <c r="R307" s="2504" t="str">
        <f>IF(INPUT_OUTPUT!FE295="","",INPUT_OUTPUT!FE295)</f>
        <v/>
      </c>
      <c r="S307" s="2504" t="str">
        <f>IF(INPUT_OUTPUT!FF295="","",INPUT_OUTPUT!FF295)</f>
        <v/>
      </c>
      <c r="T307" s="2504" t="str">
        <f>IF(INPUT_OUTPUT!FG295="","",INPUT_OUTPUT!FG295)</f>
        <v/>
      </c>
      <c r="U307" s="2504" t="str">
        <f>IF(INPUT_OUTPUT!FH295="","",INPUT_OUTPUT!FH295)</f>
        <v/>
      </c>
      <c r="V307" s="2504" t="str">
        <f>IF(INPUT_OUTPUT!FI295="","",INPUT_OUTPUT!FI295)</f>
        <v/>
      </c>
      <c r="W307" s="2504" t="str">
        <f>IF(INPUT_OUTPUT!FJ295="","",INPUT_OUTPUT!FJ295)</f>
        <v/>
      </c>
      <c r="X307" s="2504" t="str">
        <f>IF(INPUT_OUTPUT!FK295="","",INPUT_OUTPUT!FK295)</f>
        <v/>
      </c>
      <c r="Y307" s="2504" t="str">
        <f>IF(INPUT_OUTPUT!FL295="","",INPUT_OUTPUT!FL295)</f>
        <v/>
      </c>
      <c r="Z307" s="2504" t="str">
        <f>IF(INPUT_OUTPUT!FM295="","",INPUT_OUTPUT!FM295)</f>
        <v/>
      </c>
    </row>
    <row r="308" spans="2:26" s="2503" customFormat="1">
      <c r="B308" s="2505" t="str">
        <f>IF(INPUT_OUTPUT!C296="","",INPUT_OUTPUT!EP296)</f>
        <v/>
      </c>
      <c r="C308" s="2504" t="str">
        <f>IF(INPUT_OUTPUT!EP296="","",INPUT_OUTPUT!EP296)</f>
        <v/>
      </c>
      <c r="D308" s="2504" t="str">
        <f>IF(INPUT_OUTPUT!EQ296="","",INPUT_OUTPUT!EQ296)</f>
        <v/>
      </c>
      <c r="E308" s="2504" t="str">
        <f>IF(INPUT_OUTPUT!ER296="","",INPUT_OUTPUT!ER296)</f>
        <v/>
      </c>
      <c r="F308" s="2504" t="str">
        <f>IF(INPUT_OUTPUT!ES296="","",INPUT_OUTPUT!ES296)</f>
        <v/>
      </c>
      <c r="G308" s="2504" t="str">
        <f>IF(INPUT_OUTPUT!ET296="","",INPUT_OUTPUT!ET296)</f>
        <v/>
      </c>
      <c r="H308" s="2504" t="str">
        <f>IF(INPUT_OUTPUT!EU296="","",INPUT_OUTPUT!EU296)</f>
        <v/>
      </c>
      <c r="I308" s="2504" t="str">
        <f>IF(INPUT_OUTPUT!EV296="","",INPUT_OUTPUT!EV296)</f>
        <v/>
      </c>
      <c r="J308" s="2504" t="str">
        <f>IF(INPUT_OUTPUT!EW296="","",INPUT_OUTPUT!EW296)</f>
        <v/>
      </c>
      <c r="K308" s="2504" t="str">
        <f>IF(INPUT_OUTPUT!EX296="","",INPUT_OUTPUT!EX296)</f>
        <v/>
      </c>
      <c r="L308" s="2504" t="str">
        <f>IF(INPUT_OUTPUT!EY296="","",INPUT_OUTPUT!EY296)</f>
        <v/>
      </c>
      <c r="M308" s="2504" t="str">
        <f>IF(INPUT_OUTPUT!EZ296="","",INPUT_OUTPUT!EZ296)</f>
        <v/>
      </c>
      <c r="N308" s="2504" t="str">
        <f>IF(INPUT_OUTPUT!FA296="","",INPUT_OUTPUT!FA296)</f>
        <v/>
      </c>
      <c r="O308" s="2504" t="str">
        <f>IF(INPUT_OUTPUT!FB296="","",INPUT_OUTPUT!FB296)</f>
        <v/>
      </c>
      <c r="P308" s="2504" t="str">
        <f>IF(INPUT_OUTPUT!FC296="","",INPUT_OUTPUT!FC296)</f>
        <v/>
      </c>
      <c r="Q308" s="2504" t="str">
        <f>IF(INPUT_OUTPUT!FD296="","",INPUT_OUTPUT!FD296)</f>
        <v/>
      </c>
      <c r="R308" s="2504" t="str">
        <f>IF(INPUT_OUTPUT!FE296="","",INPUT_OUTPUT!FE296)</f>
        <v/>
      </c>
      <c r="S308" s="2504" t="str">
        <f>IF(INPUT_OUTPUT!FF296="","",INPUT_OUTPUT!FF296)</f>
        <v/>
      </c>
      <c r="T308" s="2504" t="str">
        <f>IF(INPUT_OUTPUT!FG296="","",INPUT_OUTPUT!FG296)</f>
        <v/>
      </c>
      <c r="U308" s="2504" t="str">
        <f>IF(INPUT_OUTPUT!FH296="","",INPUT_OUTPUT!FH296)</f>
        <v/>
      </c>
      <c r="V308" s="2504" t="str">
        <f>IF(INPUT_OUTPUT!FI296="","",INPUT_OUTPUT!FI296)</f>
        <v/>
      </c>
      <c r="W308" s="2504" t="str">
        <f>IF(INPUT_OUTPUT!FJ296="","",INPUT_OUTPUT!FJ296)</f>
        <v/>
      </c>
      <c r="X308" s="2504" t="str">
        <f>IF(INPUT_OUTPUT!FK296="","",INPUT_OUTPUT!FK296)</f>
        <v/>
      </c>
      <c r="Y308" s="2504" t="str">
        <f>IF(INPUT_OUTPUT!FL296="","",INPUT_OUTPUT!FL296)</f>
        <v/>
      </c>
      <c r="Z308" s="2504" t="str">
        <f>IF(INPUT_OUTPUT!FM296="","",INPUT_OUTPUT!FM296)</f>
        <v/>
      </c>
    </row>
    <row r="309" spans="2:26" s="2503" customFormat="1">
      <c r="B309" s="2505" t="str">
        <f>IF(INPUT_OUTPUT!C297="","",INPUT_OUTPUT!EP297)</f>
        <v/>
      </c>
      <c r="C309" s="2504" t="str">
        <f>IF(INPUT_OUTPUT!EP297="","",INPUT_OUTPUT!EP297)</f>
        <v/>
      </c>
      <c r="D309" s="2504" t="str">
        <f>IF(INPUT_OUTPUT!EQ297="","",INPUT_OUTPUT!EQ297)</f>
        <v/>
      </c>
      <c r="E309" s="2504" t="str">
        <f>IF(INPUT_OUTPUT!ER297="","",INPUT_OUTPUT!ER297)</f>
        <v/>
      </c>
      <c r="F309" s="2504" t="str">
        <f>IF(INPUT_OUTPUT!ES297="","",INPUT_OUTPUT!ES297)</f>
        <v/>
      </c>
      <c r="G309" s="2504" t="str">
        <f>IF(INPUT_OUTPUT!ET297="","",INPUT_OUTPUT!ET297)</f>
        <v/>
      </c>
      <c r="H309" s="2504" t="str">
        <f>IF(INPUT_OUTPUT!EU297="","",INPUT_OUTPUT!EU297)</f>
        <v/>
      </c>
      <c r="I309" s="2504" t="str">
        <f>IF(INPUT_OUTPUT!EV297="","",INPUT_OUTPUT!EV297)</f>
        <v/>
      </c>
      <c r="J309" s="2504" t="str">
        <f>IF(INPUT_OUTPUT!EW297="","",INPUT_OUTPUT!EW297)</f>
        <v/>
      </c>
      <c r="K309" s="2504" t="str">
        <f>IF(INPUT_OUTPUT!EX297="","",INPUT_OUTPUT!EX297)</f>
        <v/>
      </c>
      <c r="L309" s="2504" t="str">
        <f>IF(INPUT_OUTPUT!EY297="","",INPUT_OUTPUT!EY297)</f>
        <v/>
      </c>
      <c r="M309" s="2504" t="str">
        <f>IF(INPUT_OUTPUT!EZ297="","",INPUT_OUTPUT!EZ297)</f>
        <v/>
      </c>
      <c r="N309" s="2504" t="str">
        <f>IF(INPUT_OUTPUT!FA297="","",INPUT_OUTPUT!FA297)</f>
        <v/>
      </c>
      <c r="O309" s="2504" t="str">
        <f>IF(INPUT_OUTPUT!FB297="","",INPUT_OUTPUT!FB297)</f>
        <v/>
      </c>
      <c r="P309" s="2504" t="str">
        <f>IF(INPUT_OUTPUT!FC297="","",INPUT_OUTPUT!FC297)</f>
        <v/>
      </c>
      <c r="Q309" s="2504" t="str">
        <f>IF(INPUT_OUTPUT!FD297="","",INPUT_OUTPUT!FD297)</f>
        <v/>
      </c>
      <c r="R309" s="2504" t="str">
        <f>IF(INPUT_OUTPUT!FE297="","",INPUT_OUTPUT!FE297)</f>
        <v/>
      </c>
      <c r="S309" s="2504" t="str">
        <f>IF(INPUT_OUTPUT!FF297="","",INPUT_OUTPUT!FF297)</f>
        <v/>
      </c>
      <c r="T309" s="2504" t="str">
        <f>IF(INPUT_OUTPUT!FG297="","",INPUT_OUTPUT!FG297)</f>
        <v/>
      </c>
      <c r="U309" s="2504" t="str">
        <f>IF(INPUT_OUTPUT!FH297="","",INPUT_OUTPUT!FH297)</f>
        <v/>
      </c>
      <c r="V309" s="2504" t="str">
        <f>IF(INPUT_OUTPUT!FI297="","",INPUT_OUTPUT!FI297)</f>
        <v/>
      </c>
      <c r="W309" s="2504" t="str">
        <f>IF(INPUT_OUTPUT!FJ297="","",INPUT_OUTPUT!FJ297)</f>
        <v/>
      </c>
      <c r="X309" s="2504" t="str">
        <f>IF(INPUT_OUTPUT!FK297="","",INPUT_OUTPUT!FK297)</f>
        <v/>
      </c>
      <c r="Y309" s="2504" t="str">
        <f>IF(INPUT_OUTPUT!FL297="","",INPUT_OUTPUT!FL297)</f>
        <v/>
      </c>
      <c r="Z309" s="2504" t="str">
        <f>IF(INPUT_OUTPUT!FM297="","",INPUT_OUTPUT!FM297)</f>
        <v/>
      </c>
    </row>
    <row r="310" spans="2:26" s="2503" customFormat="1">
      <c r="B310" s="2505" t="str">
        <f>IF(INPUT_OUTPUT!C298="","",INPUT_OUTPUT!EP298)</f>
        <v/>
      </c>
      <c r="C310" s="2504" t="str">
        <f>IF(INPUT_OUTPUT!EP298="","",INPUT_OUTPUT!EP298)</f>
        <v/>
      </c>
      <c r="D310" s="2504" t="str">
        <f>IF(INPUT_OUTPUT!EQ298="","",INPUT_OUTPUT!EQ298)</f>
        <v/>
      </c>
      <c r="E310" s="2504" t="str">
        <f>IF(INPUT_OUTPUT!ER298="","",INPUT_OUTPUT!ER298)</f>
        <v/>
      </c>
      <c r="F310" s="2504" t="str">
        <f>IF(INPUT_OUTPUT!ES298="","",INPUT_OUTPUT!ES298)</f>
        <v/>
      </c>
      <c r="G310" s="2504" t="str">
        <f>IF(INPUT_OUTPUT!ET298="","",INPUT_OUTPUT!ET298)</f>
        <v/>
      </c>
      <c r="H310" s="2504" t="str">
        <f>IF(INPUT_OUTPUT!EU298="","",INPUT_OUTPUT!EU298)</f>
        <v/>
      </c>
      <c r="I310" s="2504" t="str">
        <f>IF(INPUT_OUTPUT!EV298="","",INPUT_OUTPUT!EV298)</f>
        <v/>
      </c>
      <c r="J310" s="2504" t="str">
        <f>IF(INPUT_OUTPUT!EW298="","",INPUT_OUTPUT!EW298)</f>
        <v/>
      </c>
      <c r="K310" s="2504" t="str">
        <f>IF(INPUT_OUTPUT!EX298="","",INPUT_OUTPUT!EX298)</f>
        <v/>
      </c>
      <c r="L310" s="2504" t="str">
        <f>IF(INPUT_OUTPUT!EY298="","",INPUT_OUTPUT!EY298)</f>
        <v/>
      </c>
      <c r="M310" s="2504" t="str">
        <f>IF(INPUT_OUTPUT!EZ298="","",INPUT_OUTPUT!EZ298)</f>
        <v/>
      </c>
      <c r="N310" s="2504" t="str">
        <f>IF(INPUT_OUTPUT!FA298="","",INPUT_OUTPUT!FA298)</f>
        <v/>
      </c>
      <c r="O310" s="2504" t="str">
        <f>IF(INPUT_OUTPUT!FB298="","",INPUT_OUTPUT!FB298)</f>
        <v/>
      </c>
      <c r="P310" s="2504" t="str">
        <f>IF(INPUT_OUTPUT!FC298="","",INPUT_OUTPUT!FC298)</f>
        <v/>
      </c>
      <c r="Q310" s="2504" t="str">
        <f>IF(INPUT_OUTPUT!FD298="","",INPUT_OUTPUT!FD298)</f>
        <v/>
      </c>
      <c r="R310" s="2504" t="str">
        <f>IF(INPUT_OUTPUT!FE298="","",INPUT_OUTPUT!FE298)</f>
        <v/>
      </c>
      <c r="S310" s="2504" t="str">
        <f>IF(INPUT_OUTPUT!FF298="","",INPUT_OUTPUT!FF298)</f>
        <v/>
      </c>
      <c r="T310" s="2504" t="str">
        <f>IF(INPUT_OUTPUT!FG298="","",INPUT_OUTPUT!FG298)</f>
        <v/>
      </c>
      <c r="U310" s="2504" t="str">
        <f>IF(INPUT_OUTPUT!FH298="","",INPUT_OUTPUT!FH298)</f>
        <v/>
      </c>
      <c r="V310" s="2504" t="str">
        <f>IF(INPUT_OUTPUT!FI298="","",INPUT_OUTPUT!FI298)</f>
        <v/>
      </c>
      <c r="W310" s="2504" t="str">
        <f>IF(INPUT_OUTPUT!FJ298="","",INPUT_OUTPUT!FJ298)</f>
        <v/>
      </c>
      <c r="X310" s="2504" t="str">
        <f>IF(INPUT_OUTPUT!FK298="","",INPUT_OUTPUT!FK298)</f>
        <v/>
      </c>
      <c r="Y310" s="2504" t="str">
        <f>IF(INPUT_OUTPUT!FL298="","",INPUT_OUTPUT!FL298)</f>
        <v/>
      </c>
      <c r="Z310" s="2504" t="str">
        <f>IF(INPUT_OUTPUT!FM298="","",INPUT_OUTPUT!FM298)</f>
        <v/>
      </c>
    </row>
    <row r="311" spans="2:26" s="2503" customFormat="1">
      <c r="B311" s="2505" t="str">
        <f>IF(INPUT_OUTPUT!C299="","",INPUT_OUTPUT!EP299)</f>
        <v/>
      </c>
      <c r="C311" s="2504" t="str">
        <f>IF(INPUT_OUTPUT!EP299="","",INPUT_OUTPUT!EP299)</f>
        <v/>
      </c>
      <c r="D311" s="2504" t="str">
        <f>IF(INPUT_OUTPUT!EQ299="","",INPUT_OUTPUT!EQ299)</f>
        <v/>
      </c>
      <c r="E311" s="2504" t="str">
        <f>IF(INPUT_OUTPUT!ER299="","",INPUT_OUTPUT!ER299)</f>
        <v/>
      </c>
      <c r="F311" s="2504" t="str">
        <f>IF(INPUT_OUTPUT!ES299="","",INPUT_OUTPUT!ES299)</f>
        <v/>
      </c>
      <c r="G311" s="2504" t="str">
        <f>IF(INPUT_OUTPUT!ET299="","",INPUT_OUTPUT!ET299)</f>
        <v/>
      </c>
      <c r="H311" s="2504" t="str">
        <f>IF(INPUT_OUTPUT!EU299="","",INPUT_OUTPUT!EU299)</f>
        <v/>
      </c>
      <c r="I311" s="2504" t="str">
        <f>IF(INPUT_OUTPUT!EV299="","",INPUT_OUTPUT!EV299)</f>
        <v/>
      </c>
      <c r="J311" s="2504" t="str">
        <f>IF(INPUT_OUTPUT!EW299="","",INPUT_OUTPUT!EW299)</f>
        <v/>
      </c>
      <c r="K311" s="2504" t="str">
        <f>IF(INPUT_OUTPUT!EX299="","",INPUT_OUTPUT!EX299)</f>
        <v/>
      </c>
      <c r="L311" s="2504" t="str">
        <f>IF(INPUT_OUTPUT!EY299="","",INPUT_OUTPUT!EY299)</f>
        <v/>
      </c>
      <c r="M311" s="2504" t="str">
        <f>IF(INPUT_OUTPUT!EZ299="","",INPUT_OUTPUT!EZ299)</f>
        <v/>
      </c>
      <c r="N311" s="2504" t="str">
        <f>IF(INPUT_OUTPUT!FA299="","",INPUT_OUTPUT!FA299)</f>
        <v/>
      </c>
      <c r="O311" s="2504" t="str">
        <f>IF(INPUT_OUTPUT!FB299="","",INPUT_OUTPUT!FB299)</f>
        <v/>
      </c>
      <c r="P311" s="2504" t="str">
        <f>IF(INPUT_OUTPUT!FC299="","",INPUT_OUTPUT!FC299)</f>
        <v/>
      </c>
      <c r="Q311" s="2504" t="str">
        <f>IF(INPUT_OUTPUT!FD299="","",INPUT_OUTPUT!FD299)</f>
        <v/>
      </c>
      <c r="R311" s="2504" t="str">
        <f>IF(INPUT_OUTPUT!FE299="","",INPUT_OUTPUT!FE299)</f>
        <v/>
      </c>
      <c r="S311" s="2504" t="str">
        <f>IF(INPUT_OUTPUT!FF299="","",INPUT_OUTPUT!FF299)</f>
        <v/>
      </c>
      <c r="T311" s="2504" t="str">
        <f>IF(INPUT_OUTPUT!FG299="","",INPUT_OUTPUT!FG299)</f>
        <v/>
      </c>
      <c r="U311" s="2504" t="str">
        <f>IF(INPUT_OUTPUT!FH299="","",INPUT_OUTPUT!FH299)</f>
        <v/>
      </c>
      <c r="V311" s="2504" t="str">
        <f>IF(INPUT_OUTPUT!FI299="","",INPUT_OUTPUT!FI299)</f>
        <v/>
      </c>
      <c r="W311" s="2504" t="str">
        <f>IF(INPUT_OUTPUT!FJ299="","",INPUT_OUTPUT!FJ299)</f>
        <v/>
      </c>
      <c r="X311" s="2504" t="str">
        <f>IF(INPUT_OUTPUT!FK299="","",INPUT_OUTPUT!FK299)</f>
        <v/>
      </c>
      <c r="Y311" s="2504" t="str">
        <f>IF(INPUT_OUTPUT!FL299="","",INPUT_OUTPUT!FL299)</f>
        <v/>
      </c>
      <c r="Z311" s="2504" t="str">
        <f>IF(INPUT_OUTPUT!FM299="","",INPUT_OUTPUT!FM299)</f>
        <v/>
      </c>
    </row>
    <row r="312" spans="2:26" s="2503" customFormat="1">
      <c r="B312" s="2505" t="str">
        <f>IF(INPUT_OUTPUT!C300="","",INPUT_OUTPUT!EP300)</f>
        <v/>
      </c>
      <c r="C312" s="2504" t="str">
        <f>IF(INPUT_OUTPUT!EP300="","",INPUT_OUTPUT!EP300)</f>
        <v/>
      </c>
      <c r="D312" s="2504" t="str">
        <f>IF(INPUT_OUTPUT!EQ300="","",INPUT_OUTPUT!EQ300)</f>
        <v/>
      </c>
      <c r="E312" s="2504" t="str">
        <f>IF(INPUT_OUTPUT!ER300="","",INPUT_OUTPUT!ER300)</f>
        <v/>
      </c>
      <c r="F312" s="2504" t="str">
        <f>IF(INPUT_OUTPUT!ES300="","",INPUT_OUTPUT!ES300)</f>
        <v/>
      </c>
      <c r="G312" s="2504" t="str">
        <f>IF(INPUT_OUTPUT!ET300="","",INPUT_OUTPUT!ET300)</f>
        <v/>
      </c>
      <c r="H312" s="2504" t="str">
        <f>IF(INPUT_OUTPUT!EU300="","",INPUT_OUTPUT!EU300)</f>
        <v/>
      </c>
      <c r="I312" s="2504" t="str">
        <f>IF(INPUT_OUTPUT!EV300="","",INPUT_OUTPUT!EV300)</f>
        <v/>
      </c>
      <c r="J312" s="2504" t="str">
        <f>IF(INPUT_OUTPUT!EW300="","",INPUT_OUTPUT!EW300)</f>
        <v/>
      </c>
      <c r="K312" s="2504" t="str">
        <f>IF(INPUT_OUTPUT!EX300="","",INPUT_OUTPUT!EX300)</f>
        <v/>
      </c>
      <c r="L312" s="2504" t="str">
        <f>IF(INPUT_OUTPUT!EY300="","",INPUT_OUTPUT!EY300)</f>
        <v/>
      </c>
      <c r="M312" s="2504" t="str">
        <f>IF(INPUT_OUTPUT!EZ300="","",INPUT_OUTPUT!EZ300)</f>
        <v/>
      </c>
      <c r="N312" s="2504" t="str">
        <f>IF(INPUT_OUTPUT!FA300="","",INPUT_OUTPUT!FA300)</f>
        <v/>
      </c>
      <c r="O312" s="2504" t="str">
        <f>IF(INPUT_OUTPUT!FB300="","",INPUT_OUTPUT!FB300)</f>
        <v/>
      </c>
      <c r="P312" s="2504" t="str">
        <f>IF(INPUT_OUTPUT!FC300="","",INPUT_OUTPUT!FC300)</f>
        <v/>
      </c>
      <c r="Q312" s="2504" t="str">
        <f>IF(INPUT_OUTPUT!FD300="","",INPUT_OUTPUT!FD300)</f>
        <v/>
      </c>
      <c r="R312" s="2504" t="str">
        <f>IF(INPUT_OUTPUT!FE300="","",INPUT_OUTPUT!FE300)</f>
        <v/>
      </c>
      <c r="S312" s="2504" t="str">
        <f>IF(INPUT_OUTPUT!FF300="","",INPUT_OUTPUT!FF300)</f>
        <v/>
      </c>
      <c r="T312" s="2504" t="str">
        <f>IF(INPUT_OUTPUT!FG300="","",INPUT_OUTPUT!FG300)</f>
        <v/>
      </c>
      <c r="U312" s="2504" t="str">
        <f>IF(INPUT_OUTPUT!FH300="","",INPUT_OUTPUT!FH300)</f>
        <v/>
      </c>
      <c r="V312" s="2504" t="str">
        <f>IF(INPUT_OUTPUT!FI300="","",INPUT_OUTPUT!FI300)</f>
        <v/>
      </c>
      <c r="W312" s="2504" t="str">
        <f>IF(INPUT_OUTPUT!FJ300="","",INPUT_OUTPUT!FJ300)</f>
        <v/>
      </c>
      <c r="X312" s="2504" t="str">
        <f>IF(INPUT_OUTPUT!FK300="","",INPUT_OUTPUT!FK300)</f>
        <v/>
      </c>
      <c r="Y312" s="2504" t="str">
        <f>IF(INPUT_OUTPUT!FL300="","",INPUT_OUTPUT!FL300)</f>
        <v/>
      </c>
      <c r="Z312" s="2504" t="str">
        <f>IF(INPUT_OUTPUT!FM300="","",INPUT_OUTPUT!FM300)</f>
        <v/>
      </c>
    </row>
    <row r="313" spans="2:26" s="2503" customFormat="1">
      <c r="B313" s="2505" t="str">
        <f>IF(INPUT_OUTPUT!C301="","",INPUT_OUTPUT!EP301)</f>
        <v/>
      </c>
      <c r="C313" s="2504" t="str">
        <f>IF(INPUT_OUTPUT!EP301="","",INPUT_OUTPUT!EP301)</f>
        <v/>
      </c>
      <c r="D313" s="2504" t="str">
        <f>IF(INPUT_OUTPUT!EQ301="","",INPUT_OUTPUT!EQ301)</f>
        <v/>
      </c>
      <c r="E313" s="2504" t="str">
        <f>IF(INPUT_OUTPUT!ER301="","",INPUT_OUTPUT!ER301)</f>
        <v/>
      </c>
      <c r="F313" s="2504" t="str">
        <f>IF(INPUT_OUTPUT!ES301="","",INPUT_OUTPUT!ES301)</f>
        <v/>
      </c>
      <c r="G313" s="2504" t="str">
        <f>IF(INPUT_OUTPUT!ET301="","",INPUT_OUTPUT!ET301)</f>
        <v/>
      </c>
      <c r="H313" s="2504" t="str">
        <f>IF(INPUT_OUTPUT!EU301="","",INPUT_OUTPUT!EU301)</f>
        <v/>
      </c>
      <c r="I313" s="2504" t="str">
        <f>IF(INPUT_OUTPUT!EV301="","",INPUT_OUTPUT!EV301)</f>
        <v/>
      </c>
      <c r="J313" s="2504" t="str">
        <f>IF(INPUT_OUTPUT!EW301="","",INPUT_OUTPUT!EW301)</f>
        <v/>
      </c>
      <c r="K313" s="2504" t="str">
        <f>IF(INPUT_OUTPUT!EX301="","",INPUT_OUTPUT!EX301)</f>
        <v/>
      </c>
      <c r="L313" s="2504" t="str">
        <f>IF(INPUT_OUTPUT!EY301="","",INPUT_OUTPUT!EY301)</f>
        <v/>
      </c>
      <c r="M313" s="2504" t="str">
        <f>IF(INPUT_OUTPUT!EZ301="","",INPUT_OUTPUT!EZ301)</f>
        <v/>
      </c>
      <c r="N313" s="2504" t="str">
        <f>IF(INPUT_OUTPUT!FA301="","",INPUT_OUTPUT!FA301)</f>
        <v/>
      </c>
      <c r="O313" s="2504" t="str">
        <f>IF(INPUT_OUTPUT!FB301="","",INPUT_OUTPUT!FB301)</f>
        <v/>
      </c>
      <c r="P313" s="2504" t="str">
        <f>IF(INPUT_OUTPUT!FC301="","",INPUT_OUTPUT!FC301)</f>
        <v/>
      </c>
      <c r="Q313" s="2504" t="str">
        <f>IF(INPUT_OUTPUT!FD301="","",INPUT_OUTPUT!FD301)</f>
        <v/>
      </c>
      <c r="R313" s="2504" t="str">
        <f>IF(INPUT_OUTPUT!FE301="","",INPUT_OUTPUT!FE301)</f>
        <v/>
      </c>
      <c r="S313" s="2504" t="str">
        <f>IF(INPUT_OUTPUT!FF301="","",INPUT_OUTPUT!FF301)</f>
        <v/>
      </c>
      <c r="T313" s="2504" t="str">
        <f>IF(INPUT_OUTPUT!FG301="","",INPUT_OUTPUT!FG301)</f>
        <v/>
      </c>
      <c r="U313" s="2504" t="str">
        <f>IF(INPUT_OUTPUT!FH301="","",INPUT_OUTPUT!FH301)</f>
        <v/>
      </c>
      <c r="V313" s="2504" t="str">
        <f>IF(INPUT_OUTPUT!FI301="","",INPUT_OUTPUT!FI301)</f>
        <v/>
      </c>
      <c r="W313" s="2504" t="str">
        <f>IF(INPUT_OUTPUT!FJ301="","",INPUT_OUTPUT!FJ301)</f>
        <v/>
      </c>
      <c r="X313" s="2504" t="str">
        <f>IF(INPUT_OUTPUT!FK301="","",INPUT_OUTPUT!FK301)</f>
        <v/>
      </c>
      <c r="Y313" s="2504" t="str">
        <f>IF(INPUT_OUTPUT!FL301="","",INPUT_OUTPUT!FL301)</f>
        <v/>
      </c>
      <c r="Z313" s="2504" t="str">
        <f>IF(INPUT_OUTPUT!FM301="","",INPUT_OUTPUT!FM301)</f>
        <v/>
      </c>
    </row>
    <row r="314" spans="2:26" s="2503" customFormat="1">
      <c r="B314" s="2505" t="str">
        <f>IF(INPUT_OUTPUT!C302="","",INPUT_OUTPUT!EP302)</f>
        <v/>
      </c>
      <c r="C314" s="2504" t="str">
        <f>IF(INPUT_OUTPUT!EP302="","",INPUT_OUTPUT!EP302)</f>
        <v/>
      </c>
      <c r="D314" s="2504" t="str">
        <f>IF(INPUT_OUTPUT!EQ302="","",INPUT_OUTPUT!EQ302)</f>
        <v/>
      </c>
      <c r="E314" s="2504" t="str">
        <f>IF(INPUT_OUTPUT!ER302="","",INPUT_OUTPUT!ER302)</f>
        <v/>
      </c>
      <c r="F314" s="2504" t="str">
        <f>IF(INPUT_OUTPUT!ES302="","",INPUT_OUTPUT!ES302)</f>
        <v/>
      </c>
      <c r="G314" s="2504" t="str">
        <f>IF(INPUT_OUTPUT!ET302="","",INPUT_OUTPUT!ET302)</f>
        <v/>
      </c>
      <c r="H314" s="2504" t="str">
        <f>IF(INPUT_OUTPUT!EU302="","",INPUT_OUTPUT!EU302)</f>
        <v/>
      </c>
      <c r="I314" s="2504" t="str">
        <f>IF(INPUT_OUTPUT!EV302="","",INPUT_OUTPUT!EV302)</f>
        <v/>
      </c>
      <c r="J314" s="2504" t="str">
        <f>IF(INPUT_OUTPUT!EW302="","",INPUT_OUTPUT!EW302)</f>
        <v/>
      </c>
      <c r="K314" s="2504" t="str">
        <f>IF(INPUT_OUTPUT!EX302="","",INPUT_OUTPUT!EX302)</f>
        <v/>
      </c>
      <c r="L314" s="2504" t="str">
        <f>IF(INPUT_OUTPUT!EY302="","",INPUT_OUTPUT!EY302)</f>
        <v/>
      </c>
      <c r="M314" s="2504" t="str">
        <f>IF(INPUT_OUTPUT!EZ302="","",INPUT_OUTPUT!EZ302)</f>
        <v/>
      </c>
      <c r="N314" s="2504" t="str">
        <f>IF(INPUT_OUTPUT!FA302="","",INPUT_OUTPUT!FA302)</f>
        <v/>
      </c>
      <c r="O314" s="2504" t="str">
        <f>IF(INPUT_OUTPUT!FB302="","",INPUT_OUTPUT!FB302)</f>
        <v/>
      </c>
      <c r="P314" s="2504" t="str">
        <f>IF(INPUT_OUTPUT!FC302="","",INPUT_OUTPUT!FC302)</f>
        <v/>
      </c>
      <c r="Q314" s="2504" t="str">
        <f>IF(INPUT_OUTPUT!FD302="","",INPUT_OUTPUT!FD302)</f>
        <v/>
      </c>
      <c r="R314" s="2504" t="str">
        <f>IF(INPUT_OUTPUT!FE302="","",INPUT_OUTPUT!FE302)</f>
        <v/>
      </c>
      <c r="S314" s="2504" t="str">
        <f>IF(INPUT_OUTPUT!FF302="","",INPUT_OUTPUT!FF302)</f>
        <v/>
      </c>
      <c r="T314" s="2504" t="str">
        <f>IF(INPUT_OUTPUT!FG302="","",INPUT_OUTPUT!FG302)</f>
        <v/>
      </c>
      <c r="U314" s="2504" t="str">
        <f>IF(INPUT_OUTPUT!FH302="","",INPUT_OUTPUT!FH302)</f>
        <v/>
      </c>
      <c r="V314" s="2504" t="str">
        <f>IF(INPUT_OUTPUT!FI302="","",INPUT_OUTPUT!FI302)</f>
        <v/>
      </c>
      <c r="W314" s="2504" t="str">
        <f>IF(INPUT_OUTPUT!FJ302="","",INPUT_OUTPUT!FJ302)</f>
        <v/>
      </c>
      <c r="X314" s="2504" t="str">
        <f>IF(INPUT_OUTPUT!FK302="","",INPUT_OUTPUT!FK302)</f>
        <v/>
      </c>
      <c r="Y314" s="2504" t="str">
        <f>IF(INPUT_OUTPUT!FL302="","",INPUT_OUTPUT!FL302)</f>
        <v/>
      </c>
      <c r="Z314" s="2504" t="str">
        <f>IF(INPUT_OUTPUT!FM302="","",INPUT_OUTPUT!FM302)</f>
        <v/>
      </c>
    </row>
    <row r="315" spans="2:26" s="2503" customFormat="1">
      <c r="B315" s="2505" t="str">
        <f>IF(INPUT_OUTPUT!C303="","",INPUT_OUTPUT!EP303)</f>
        <v/>
      </c>
      <c r="C315" s="2504" t="str">
        <f>IF(INPUT_OUTPUT!EP303="","",INPUT_OUTPUT!EP303)</f>
        <v/>
      </c>
      <c r="D315" s="2504" t="str">
        <f>IF(INPUT_OUTPUT!EQ303="","",INPUT_OUTPUT!EQ303)</f>
        <v/>
      </c>
      <c r="E315" s="2504" t="str">
        <f>IF(INPUT_OUTPUT!ER303="","",INPUT_OUTPUT!ER303)</f>
        <v/>
      </c>
      <c r="F315" s="2504" t="str">
        <f>IF(INPUT_OUTPUT!ES303="","",INPUT_OUTPUT!ES303)</f>
        <v/>
      </c>
      <c r="G315" s="2504" t="str">
        <f>IF(INPUT_OUTPUT!ET303="","",INPUT_OUTPUT!ET303)</f>
        <v/>
      </c>
      <c r="H315" s="2504" t="str">
        <f>IF(INPUT_OUTPUT!EU303="","",INPUT_OUTPUT!EU303)</f>
        <v/>
      </c>
      <c r="I315" s="2504" t="str">
        <f>IF(INPUT_OUTPUT!EV303="","",INPUT_OUTPUT!EV303)</f>
        <v/>
      </c>
      <c r="J315" s="2504" t="str">
        <f>IF(INPUT_OUTPUT!EW303="","",INPUT_OUTPUT!EW303)</f>
        <v/>
      </c>
      <c r="K315" s="2504" t="str">
        <f>IF(INPUT_OUTPUT!EX303="","",INPUT_OUTPUT!EX303)</f>
        <v/>
      </c>
      <c r="L315" s="2504" t="str">
        <f>IF(INPUT_OUTPUT!EY303="","",INPUT_OUTPUT!EY303)</f>
        <v/>
      </c>
      <c r="M315" s="2504" t="str">
        <f>IF(INPUT_OUTPUT!EZ303="","",INPUT_OUTPUT!EZ303)</f>
        <v/>
      </c>
      <c r="N315" s="2504" t="str">
        <f>IF(INPUT_OUTPUT!FA303="","",INPUT_OUTPUT!FA303)</f>
        <v/>
      </c>
      <c r="O315" s="2504" t="str">
        <f>IF(INPUT_OUTPUT!FB303="","",INPUT_OUTPUT!FB303)</f>
        <v/>
      </c>
      <c r="P315" s="2504" t="str">
        <f>IF(INPUT_OUTPUT!FC303="","",INPUT_OUTPUT!FC303)</f>
        <v/>
      </c>
      <c r="Q315" s="2504" t="str">
        <f>IF(INPUT_OUTPUT!FD303="","",INPUT_OUTPUT!FD303)</f>
        <v/>
      </c>
      <c r="R315" s="2504" t="str">
        <f>IF(INPUT_OUTPUT!FE303="","",INPUT_OUTPUT!FE303)</f>
        <v/>
      </c>
      <c r="S315" s="2504" t="str">
        <f>IF(INPUT_OUTPUT!FF303="","",INPUT_OUTPUT!FF303)</f>
        <v/>
      </c>
      <c r="T315" s="2504" t="str">
        <f>IF(INPUT_OUTPUT!FG303="","",INPUT_OUTPUT!FG303)</f>
        <v/>
      </c>
      <c r="U315" s="2504" t="str">
        <f>IF(INPUT_OUTPUT!FH303="","",INPUT_OUTPUT!FH303)</f>
        <v/>
      </c>
      <c r="V315" s="2504" t="str">
        <f>IF(INPUT_OUTPUT!FI303="","",INPUT_OUTPUT!FI303)</f>
        <v/>
      </c>
      <c r="W315" s="2504" t="str">
        <f>IF(INPUT_OUTPUT!FJ303="","",INPUT_OUTPUT!FJ303)</f>
        <v/>
      </c>
      <c r="X315" s="2504" t="str">
        <f>IF(INPUT_OUTPUT!FK303="","",INPUT_OUTPUT!FK303)</f>
        <v/>
      </c>
      <c r="Y315" s="2504" t="str">
        <f>IF(INPUT_OUTPUT!FL303="","",INPUT_OUTPUT!FL303)</f>
        <v/>
      </c>
      <c r="Z315" s="2504" t="str">
        <f>IF(INPUT_OUTPUT!FM303="","",INPUT_OUTPUT!FM303)</f>
        <v/>
      </c>
    </row>
    <row r="316" spans="2:26" s="2503" customFormat="1">
      <c r="B316" s="2505" t="str">
        <f>IF(INPUT_OUTPUT!C304="","",INPUT_OUTPUT!EP304)</f>
        <v/>
      </c>
      <c r="C316" s="2504" t="str">
        <f>IF(INPUT_OUTPUT!EP304="","",INPUT_OUTPUT!EP304)</f>
        <v/>
      </c>
      <c r="D316" s="2504" t="str">
        <f>IF(INPUT_OUTPUT!EQ304="","",INPUT_OUTPUT!EQ304)</f>
        <v/>
      </c>
      <c r="E316" s="2504" t="str">
        <f>IF(INPUT_OUTPUT!ER304="","",INPUT_OUTPUT!ER304)</f>
        <v/>
      </c>
      <c r="F316" s="2504" t="str">
        <f>IF(INPUT_OUTPUT!ES304="","",INPUT_OUTPUT!ES304)</f>
        <v/>
      </c>
      <c r="G316" s="2504" t="str">
        <f>IF(INPUT_OUTPUT!ET304="","",INPUT_OUTPUT!ET304)</f>
        <v/>
      </c>
      <c r="H316" s="2504" t="str">
        <f>IF(INPUT_OUTPUT!EU304="","",INPUT_OUTPUT!EU304)</f>
        <v/>
      </c>
      <c r="I316" s="2504" t="str">
        <f>IF(INPUT_OUTPUT!EV304="","",INPUT_OUTPUT!EV304)</f>
        <v/>
      </c>
      <c r="J316" s="2504" t="str">
        <f>IF(INPUT_OUTPUT!EW304="","",INPUT_OUTPUT!EW304)</f>
        <v/>
      </c>
      <c r="K316" s="2504" t="str">
        <f>IF(INPUT_OUTPUT!EX304="","",INPUT_OUTPUT!EX304)</f>
        <v/>
      </c>
      <c r="L316" s="2504" t="str">
        <f>IF(INPUT_OUTPUT!EY304="","",INPUT_OUTPUT!EY304)</f>
        <v/>
      </c>
      <c r="M316" s="2504" t="str">
        <f>IF(INPUT_OUTPUT!EZ304="","",INPUT_OUTPUT!EZ304)</f>
        <v/>
      </c>
      <c r="N316" s="2504" t="str">
        <f>IF(INPUT_OUTPUT!FA304="","",INPUT_OUTPUT!FA304)</f>
        <v/>
      </c>
      <c r="O316" s="2504" t="str">
        <f>IF(INPUT_OUTPUT!FB304="","",INPUT_OUTPUT!FB304)</f>
        <v/>
      </c>
      <c r="P316" s="2504" t="str">
        <f>IF(INPUT_OUTPUT!FC304="","",INPUT_OUTPUT!FC304)</f>
        <v/>
      </c>
      <c r="Q316" s="2504" t="str">
        <f>IF(INPUT_OUTPUT!FD304="","",INPUT_OUTPUT!FD304)</f>
        <v/>
      </c>
      <c r="R316" s="2504" t="str">
        <f>IF(INPUT_OUTPUT!FE304="","",INPUT_OUTPUT!FE304)</f>
        <v/>
      </c>
      <c r="S316" s="2504" t="str">
        <f>IF(INPUT_OUTPUT!FF304="","",INPUT_OUTPUT!FF304)</f>
        <v/>
      </c>
      <c r="T316" s="2504" t="str">
        <f>IF(INPUT_OUTPUT!FG304="","",INPUT_OUTPUT!FG304)</f>
        <v/>
      </c>
      <c r="U316" s="2504" t="str">
        <f>IF(INPUT_OUTPUT!FH304="","",INPUT_OUTPUT!FH304)</f>
        <v/>
      </c>
      <c r="V316" s="2504" t="str">
        <f>IF(INPUT_OUTPUT!FI304="","",INPUT_OUTPUT!FI304)</f>
        <v/>
      </c>
      <c r="W316" s="2504" t="str">
        <f>IF(INPUT_OUTPUT!FJ304="","",INPUT_OUTPUT!FJ304)</f>
        <v/>
      </c>
      <c r="X316" s="2504" t="str">
        <f>IF(INPUT_OUTPUT!FK304="","",INPUT_OUTPUT!FK304)</f>
        <v/>
      </c>
      <c r="Y316" s="2504" t="str">
        <f>IF(INPUT_OUTPUT!FL304="","",INPUT_OUTPUT!FL304)</f>
        <v/>
      </c>
      <c r="Z316" s="2504" t="str">
        <f>IF(INPUT_OUTPUT!FM304="","",INPUT_OUTPUT!FM304)</f>
        <v/>
      </c>
    </row>
    <row r="317" spans="2:26" s="2503" customFormat="1">
      <c r="B317" s="2505" t="str">
        <f>IF(INPUT_OUTPUT!C305="","",INPUT_OUTPUT!EP305)</f>
        <v/>
      </c>
      <c r="C317" s="2504" t="str">
        <f>IF(INPUT_OUTPUT!EP305="","",INPUT_OUTPUT!EP305)</f>
        <v/>
      </c>
      <c r="D317" s="2504" t="str">
        <f>IF(INPUT_OUTPUT!EQ305="","",INPUT_OUTPUT!EQ305)</f>
        <v/>
      </c>
      <c r="E317" s="2504" t="str">
        <f>IF(INPUT_OUTPUT!ER305="","",INPUT_OUTPUT!ER305)</f>
        <v/>
      </c>
      <c r="F317" s="2504" t="str">
        <f>IF(INPUT_OUTPUT!ES305="","",INPUT_OUTPUT!ES305)</f>
        <v/>
      </c>
      <c r="G317" s="2504" t="str">
        <f>IF(INPUT_OUTPUT!ET305="","",INPUT_OUTPUT!ET305)</f>
        <v/>
      </c>
      <c r="H317" s="2504" t="str">
        <f>IF(INPUT_OUTPUT!EU305="","",INPUT_OUTPUT!EU305)</f>
        <v/>
      </c>
      <c r="I317" s="2504" t="str">
        <f>IF(INPUT_OUTPUT!EV305="","",INPUT_OUTPUT!EV305)</f>
        <v/>
      </c>
      <c r="J317" s="2504" t="str">
        <f>IF(INPUT_OUTPUT!EW305="","",INPUT_OUTPUT!EW305)</f>
        <v/>
      </c>
      <c r="K317" s="2504" t="str">
        <f>IF(INPUT_OUTPUT!EX305="","",INPUT_OUTPUT!EX305)</f>
        <v/>
      </c>
      <c r="L317" s="2504" t="str">
        <f>IF(INPUT_OUTPUT!EY305="","",INPUT_OUTPUT!EY305)</f>
        <v/>
      </c>
      <c r="M317" s="2504" t="str">
        <f>IF(INPUT_OUTPUT!EZ305="","",INPUT_OUTPUT!EZ305)</f>
        <v/>
      </c>
      <c r="N317" s="2504" t="str">
        <f>IF(INPUT_OUTPUT!FA305="","",INPUT_OUTPUT!FA305)</f>
        <v/>
      </c>
      <c r="O317" s="2504" t="str">
        <f>IF(INPUT_OUTPUT!FB305="","",INPUT_OUTPUT!FB305)</f>
        <v/>
      </c>
      <c r="P317" s="2504" t="str">
        <f>IF(INPUT_OUTPUT!FC305="","",INPUT_OUTPUT!FC305)</f>
        <v/>
      </c>
      <c r="Q317" s="2504" t="str">
        <f>IF(INPUT_OUTPUT!FD305="","",INPUT_OUTPUT!FD305)</f>
        <v/>
      </c>
      <c r="R317" s="2504" t="str">
        <f>IF(INPUT_OUTPUT!FE305="","",INPUT_OUTPUT!FE305)</f>
        <v/>
      </c>
      <c r="S317" s="2504" t="str">
        <f>IF(INPUT_OUTPUT!FF305="","",INPUT_OUTPUT!FF305)</f>
        <v/>
      </c>
      <c r="T317" s="2504" t="str">
        <f>IF(INPUT_OUTPUT!FG305="","",INPUT_OUTPUT!FG305)</f>
        <v/>
      </c>
      <c r="U317" s="2504" t="str">
        <f>IF(INPUT_OUTPUT!FH305="","",INPUT_OUTPUT!FH305)</f>
        <v/>
      </c>
      <c r="V317" s="2504" t="str">
        <f>IF(INPUT_OUTPUT!FI305="","",INPUT_OUTPUT!FI305)</f>
        <v/>
      </c>
      <c r="W317" s="2504" t="str">
        <f>IF(INPUT_OUTPUT!FJ305="","",INPUT_OUTPUT!FJ305)</f>
        <v/>
      </c>
      <c r="X317" s="2504" t="str">
        <f>IF(INPUT_OUTPUT!FK305="","",INPUT_OUTPUT!FK305)</f>
        <v/>
      </c>
      <c r="Y317" s="2504" t="str">
        <f>IF(INPUT_OUTPUT!FL305="","",INPUT_OUTPUT!FL305)</f>
        <v/>
      </c>
      <c r="Z317" s="2504" t="str">
        <f>IF(INPUT_OUTPUT!FM305="","",INPUT_OUTPUT!FM305)</f>
        <v/>
      </c>
    </row>
    <row r="318" spans="2:26" s="2503" customFormat="1">
      <c r="B318" s="2505" t="str">
        <f>IF(INPUT_OUTPUT!C306="","",INPUT_OUTPUT!EP306)</f>
        <v/>
      </c>
      <c r="C318" s="2504" t="str">
        <f>IF(INPUT_OUTPUT!EP306="","",INPUT_OUTPUT!EP306)</f>
        <v/>
      </c>
      <c r="D318" s="2504" t="str">
        <f>IF(INPUT_OUTPUT!EQ306="","",INPUT_OUTPUT!EQ306)</f>
        <v/>
      </c>
      <c r="E318" s="2504" t="str">
        <f>IF(INPUT_OUTPUT!ER306="","",INPUT_OUTPUT!ER306)</f>
        <v/>
      </c>
      <c r="F318" s="2504" t="str">
        <f>IF(INPUT_OUTPUT!ES306="","",INPUT_OUTPUT!ES306)</f>
        <v/>
      </c>
      <c r="G318" s="2504" t="str">
        <f>IF(INPUT_OUTPUT!ET306="","",INPUT_OUTPUT!ET306)</f>
        <v/>
      </c>
      <c r="H318" s="2504" t="str">
        <f>IF(INPUT_OUTPUT!EU306="","",INPUT_OUTPUT!EU306)</f>
        <v/>
      </c>
      <c r="I318" s="2504" t="str">
        <f>IF(INPUT_OUTPUT!EV306="","",INPUT_OUTPUT!EV306)</f>
        <v/>
      </c>
      <c r="J318" s="2504" t="str">
        <f>IF(INPUT_OUTPUT!EW306="","",INPUT_OUTPUT!EW306)</f>
        <v/>
      </c>
      <c r="K318" s="2504" t="str">
        <f>IF(INPUT_OUTPUT!EX306="","",INPUT_OUTPUT!EX306)</f>
        <v/>
      </c>
      <c r="L318" s="2504" t="str">
        <f>IF(INPUT_OUTPUT!EY306="","",INPUT_OUTPUT!EY306)</f>
        <v/>
      </c>
      <c r="M318" s="2504" t="str">
        <f>IF(INPUT_OUTPUT!EZ306="","",INPUT_OUTPUT!EZ306)</f>
        <v/>
      </c>
      <c r="N318" s="2504" t="str">
        <f>IF(INPUT_OUTPUT!FA306="","",INPUT_OUTPUT!FA306)</f>
        <v/>
      </c>
      <c r="O318" s="2504" t="str">
        <f>IF(INPUT_OUTPUT!FB306="","",INPUT_OUTPUT!FB306)</f>
        <v/>
      </c>
      <c r="P318" s="2504" t="str">
        <f>IF(INPUT_OUTPUT!FC306="","",INPUT_OUTPUT!FC306)</f>
        <v/>
      </c>
      <c r="Q318" s="2504" t="str">
        <f>IF(INPUT_OUTPUT!FD306="","",INPUT_OUTPUT!FD306)</f>
        <v/>
      </c>
      <c r="R318" s="2504" t="str">
        <f>IF(INPUT_OUTPUT!FE306="","",INPUT_OUTPUT!FE306)</f>
        <v/>
      </c>
      <c r="S318" s="2504" t="str">
        <f>IF(INPUT_OUTPUT!FF306="","",INPUT_OUTPUT!FF306)</f>
        <v/>
      </c>
      <c r="T318" s="2504" t="str">
        <f>IF(INPUT_OUTPUT!FG306="","",INPUT_OUTPUT!FG306)</f>
        <v/>
      </c>
      <c r="U318" s="2504" t="str">
        <f>IF(INPUT_OUTPUT!FH306="","",INPUT_OUTPUT!FH306)</f>
        <v/>
      </c>
      <c r="V318" s="2504" t="str">
        <f>IF(INPUT_OUTPUT!FI306="","",INPUT_OUTPUT!FI306)</f>
        <v/>
      </c>
      <c r="W318" s="2504" t="str">
        <f>IF(INPUT_OUTPUT!FJ306="","",INPUT_OUTPUT!FJ306)</f>
        <v/>
      </c>
      <c r="X318" s="2504" t="str">
        <f>IF(INPUT_OUTPUT!FK306="","",INPUT_OUTPUT!FK306)</f>
        <v/>
      </c>
      <c r="Y318" s="2504" t="str">
        <f>IF(INPUT_OUTPUT!FL306="","",INPUT_OUTPUT!FL306)</f>
        <v/>
      </c>
      <c r="Z318" s="2504" t="str">
        <f>IF(INPUT_OUTPUT!FM306="","",INPUT_OUTPUT!FM306)</f>
        <v/>
      </c>
    </row>
    <row r="319" spans="2:26" s="2503" customFormat="1">
      <c r="B319" s="2505" t="str">
        <f>IF(INPUT_OUTPUT!C307="","",INPUT_OUTPUT!EP307)</f>
        <v/>
      </c>
      <c r="C319" s="2504" t="str">
        <f>IF(INPUT_OUTPUT!EP307="","",INPUT_OUTPUT!EP307)</f>
        <v/>
      </c>
      <c r="D319" s="2504" t="str">
        <f>IF(INPUT_OUTPUT!EQ307="","",INPUT_OUTPUT!EQ307)</f>
        <v/>
      </c>
      <c r="E319" s="2504" t="str">
        <f>IF(INPUT_OUTPUT!ER307="","",INPUT_OUTPUT!ER307)</f>
        <v/>
      </c>
      <c r="F319" s="2504" t="str">
        <f>IF(INPUT_OUTPUT!ES307="","",INPUT_OUTPUT!ES307)</f>
        <v/>
      </c>
      <c r="G319" s="2504" t="str">
        <f>IF(INPUT_OUTPUT!ET307="","",INPUT_OUTPUT!ET307)</f>
        <v/>
      </c>
      <c r="H319" s="2504" t="str">
        <f>IF(INPUT_OUTPUT!EU307="","",INPUT_OUTPUT!EU307)</f>
        <v/>
      </c>
      <c r="I319" s="2504" t="str">
        <f>IF(INPUT_OUTPUT!EV307="","",INPUT_OUTPUT!EV307)</f>
        <v/>
      </c>
      <c r="J319" s="2504" t="str">
        <f>IF(INPUT_OUTPUT!EW307="","",INPUT_OUTPUT!EW307)</f>
        <v/>
      </c>
      <c r="K319" s="2504" t="str">
        <f>IF(INPUT_OUTPUT!EX307="","",INPUT_OUTPUT!EX307)</f>
        <v/>
      </c>
      <c r="L319" s="2504" t="str">
        <f>IF(INPUT_OUTPUT!EY307="","",INPUT_OUTPUT!EY307)</f>
        <v/>
      </c>
      <c r="M319" s="2504" t="str">
        <f>IF(INPUT_OUTPUT!EZ307="","",INPUT_OUTPUT!EZ307)</f>
        <v/>
      </c>
      <c r="N319" s="2504" t="str">
        <f>IF(INPUT_OUTPUT!FA307="","",INPUT_OUTPUT!FA307)</f>
        <v/>
      </c>
      <c r="O319" s="2504" t="str">
        <f>IF(INPUT_OUTPUT!FB307="","",INPUT_OUTPUT!FB307)</f>
        <v/>
      </c>
      <c r="P319" s="2504" t="str">
        <f>IF(INPUT_OUTPUT!FC307="","",INPUT_OUTPUT!FC307)</f>
        <v/>
      </c>
      <c r="Q319" s="2504" t="str">
        <f>IF(INPUT_OUTPUT!FD307="","",INPUT_OUTPUT!FD307)</f>
        <v/>
      </c>
      <c r="R319" s="2504" t="str">
        <f>IF(INPUT_OUTPUT!FE307="","",INPUT_OUTPUT!FE307)</f>
        <v/>
      </c>
      <c r="S319" s="2504" t="str">
        <f>IF(INPUT_OUTPUT!FF307="","",INPUT_OUTPUT!FF307)</f>
        <v/>
      </c>
      <c r="T319" s="2504" t="str">
        <f>IF(INPUT_OUTPUT!FG307="","",INPUT_OUTPUT!FG307)</f>
        <v/>
      </c>
      <c r="U319" s="2504" t="str">
        <f>IF(INPUT_OUTPUT!FH307="","",INPUT_OUTPUT!FH307)</f>
        <v/>
      </c>
      <c r="V319" s="2504" t="str">
        <f>IF(INPUT_OUTPUT!FI307="","",INPUT_OUTPUT!FI307)</f>
        <v/>
      </c>
      <c r="W319" s="2504" t="str">
        <f>IF(INPUT_OUTPUT!FJ307="","",INPUT_OUTPUT!FJ307)</f>
        <v/>
      </c>
      <c r="X319" s="2504" t="str">
        <f>IF(INPUT_OUTPUT!FK307="","",INPUT_OUTPUT!FK307)</f>
        <v/>
      </c>
      <c r="Y319" s="2504" t="str">
        <f>IF(INPUT_OUTPUT!FL307="","",INPUT_OUTPUT!FL307)</f>
        <v/>
      </c>
      <c r="Z319" s="2504" t="str">
        <f>IF(INPUT_OUTPUT!FM307="","",INPUT_OUTPUT!FM307)</f>
        <v/>
      </c>
    </row>
    <row r="320" spans="2:26" s="2503" customFormat="1">
      <c r="B320" s="2505" t="str">
        <f>IF(INPUT_OUTPUT!C308="","",INPUT_OUTPUT!EP308)</f>
        <v/>
      </c>
      <c r="C320" s="2504" t="str">
        <f>IF(INPUT_OUTPUT!EP308="","",INPUT_OUTPUT!EP308)</f>
        <v/>
      </c>
      <c r="D320" s="2504" t="str">
        <f>IF(INPUT_OUTPUT!EQ308="","",INPUT_OUTPUT!EQ308)</f>
        <v/>
      </c>
      <c r="E320" s="2504" t="str">
        <f>IF(INPUT_OUTPUT!ER308="","",INPUT_OUTPUT!ER308)</f>
        <v/>
      </c>
      <c r="F320" s="2504" t="str">
        <f>IF(INPUT_OUTPUT!ES308="","",INPUT_OUTPUT!ES308)</f>
        <v/>
      </c>
      <c r="G320" s="2504" t="str">
        <f>IF(INPUT_OUTPUT!ET308="","",INPUT_OUTPUT!ET308)</f>
        <v/>
      </c>
      <c r="H320" s="2504" t="str">
        <f>IF(INPUT_OUTPUT!EU308="","",INPUT_OUTPUT!EU308)</f>
        <v/>
      </c>
      <c r="I320" s="2504" t="str">
        <f>IF(INPUT_OUTPUT!EV308="","",INPUT_OUTPUT!EV308)</f>
        <v/>
      </c>
      <c r="J320" s="2504" t="str">
        <f>IF(INPUT_OUTPUT!EW308="","",INPUT_OUTPUT!EW308)</f>
        <v/>
      </c>
      <c r="K320" s="2504" t="str">
        <f>IF(INPUT_OUTPUT!EX308="","",INPUT_OUTPUT!EX308)</f>
        <v/>
      </c>
      <c r="L320" s="2504" t="str">
        <f>IF(INPUT_OUTPUT!EY308="","",INPUT_OUTPUT!EY308)</f>
        <v/>
      </c>
      <c r="M320" s="2504" t="str">
        <f>IF(INPUT_OUTPUT!EZ308="","",INPUT_OUTPUT!EZ308)</f>
        <v/>
      </c>
      <c r="N320" s="2504" t="str">
        <f>IF(INPUT_OUTPUT!FA308="","",INPUT_OUTPUT!FA308)</f>
        <v/>
      </c>
      <c r="O320" s="2504" t="str">
        <f>IF(INPUT_OUTPUT!FB308="","",INPUT_OUTPUT!FB308)</f>
        <v/>
      </c>
      <c r="P320" s="2504" t="str">
        <f>IF(INPUT_OUTPUT!FC308="","",INPUT_OUTPUT!FC308)</f>
        <v/>
      </c>
      <c r="Q320" s="2504" t="str">
        <f>IF(INPUT_OUTPUT!FD308="","",INPUT_OUTPUT!FD308)</f>
        <v/>
      </c>
      <c r="R320" s="2504" t="str">
        <f>IF(INPUT_OUTPUT!FE308="","",INPUT_OUTPUT!FE308)</f>
        <v/>
      </c>
      <c r="S320" s="2504" t="str">
        <f>IF(INPUT_OUTPUT!FF308="","",INPUT_OUTPUT!FF308)</f>
        <v/>
      </c>
      <c r="T320" s="2504" t="str">
        <f>IF(INPUT_OUTPUT!FG308="","",INPUT_OUTPUT!FG308)</f>
        <v/>
      </c>
      <c r="U320" s="2504" t="str">
        <f>IF(INPUT_OUTPUT!FH308="","",INPUT_OUTPUT!FH308)</f>
        <v/>
      </c>
      <c r="V320" s="2504" t="str">
        <f>IF(INPUT_OUTPUT!FI308="","",INPUT_OUTPUT!FI308)</f>
        <v/>
      </c>
      <c r="W320" s="2504" t="str">
        <f>IF(INPUT_OUTPUT!FJ308="","",INPUT_OUTPUT!FJ308)</f>
        <v/>
      </c>
      <c r="X320" s="2504" t="str">
        <f>IF(INPUT_OUTPUT!FK308="","",INPUT_OUTPUT!FK308)</f>
        <v/>
      </c>
      <c r="Y320" s="2504" t="str">
        <f>IF(INPUT_OUTPUT!FL308="","",INPUT_OUTPUT!FL308)</f>
        <v/>
      </c>
      <c r="Z320" s="2504" t="str">
        <f>IF(INPUT_OUTPUT!FM308="","",INPUT_OUTPUT!FM308)</f>
        <v/>
      </c>
    </row>
    <row r="321" spans="2:26" s="2503" customFormat="1">
      <c r="B321" s="2505" t="str">
        <f>IF(INPUT_OUTPUT!C309="","",INPUT_OUTPUT!EP309)</f>
        <v/>
      </c>
      <c r="C321" s="2504" t="str">
        <f>IF(INPUT_OUTPUT!EP309="","",INPUT_OUTPUT!EP309)</f>
        <v/>
      </c>
      <c r="D321" s="2504" t="str">
        <f>IF(INPUT_OUTPUT!EQ309="","",INPUT_OUTPUT!EQ309)</f>
        <v/>
      </c>
      <c r="E321" s="2504" t="str">
        <f>IF(INPUT_OUTPUT!ER309="","",INPUT_OUTPUT!ER309)</f>
        <v/>
      </c>
      <c r="F321" s="2504" t="str">
        <f>IF(INPUT_OUTPUT!ES309="","",INPUT_OUTPUT!ES309)</f>
        <v/>
      </c>
      <c r="G321" s="2504" t="str">
        <f>IF(INPUT_OUTPUT!ET309="","",INPUT_OUTPUT!ET309)</f>
        <v/>
      </c>
      <c r="H321" s="2504" t="str">
        <f>IF(INPUT_OUTPUT!EU309="","",INPUT_OUTPUT!EU309)</f>
        <v/>
      </c>
      <c r="I321" s="2504" t="str">
        <f>IF(INPUT_OUTPUT!EV309="","",INPUT_OUTPUT!EV309)</f>
        <v/>
      </c>
      <c r="J321" s="2504" t="str">
        <f>IF(INPUT_OUTPUT!EW309="","",INPUT_OUTPUT!EW309)</f>
        <v/>
      </c>
      <c r="K321" s="2504" t="str">
        <f>IF(INPUT_OUTPUT!EX309="","",INPUT_OUTPUT!EX309)</f>
        <v/>
      </c>
      <c r="L321" s="2504" t="str">
        <f>IF(INPUT_OUTPUT!EY309="","",INPUT_OUTPUT!EY309)</f>
        <v/>
      </c>
      <c r="M321" s="2504" t="str">
        <f>IF(INPUT_OUTPUT!EZ309="","",INPUT_OUTPUT!EZ309)</f>
        <v/>
      </c>
      <c r="N321" s="2504" t="str">
        <f>IF(INPUT_OUTPUT!FA309="","",INPUT_OUTPUT!FA309)</f>
        <v/>
      </c>
      <c r="O321" s="2504" t="str">
        <f>IF(INPUT_OUTPUT!FB309="","",INPUT_OUTPUT!FB309)</f>
        <v/>
      </c>
      <c r="P321" s="2504" t="str">
        <f>IF(INPUT_OUTPUT!FC309="","",INPUT_OUTPUT!FC309)</f>
        <v/>
      </c>
      <c r="Q321" s="2504" t="str">
        <f>IF(INPUT_OUTPUT!FD309="","",INPUT_OUTPUT!FD309)</f>
        <v/>
      </c>
      <c r="R321" s="2504" t="str">
        <f>IF(INPUT_OUTPUT!FE309="","",INPUT_OUTPUT!FE309)</f>
        <v/>
      </c>
      <c r="S321" s="2504" t="str">
        <f>IF(INPUT_OUTPUT!FF309="","",INPUT_OUTPUT!FF309)</f>
        <v/>
      </c>
      <c r="T321" s="2504" t="str">
        <f>IF(INPUT_OUTPUT!FG309="","",INPUT_OUTPUT!FG309)</f>
        <v/>
      </c>
      <c r="U321" s="2504" t="str">
        <f>IF(INPUT_OUTPUT!FH309="","",INPUT_OUTPUT!FH309)</f>
        <v/>
      </c>
      <c r="V321" s="2504" t="str">
        <f>IF(INPUT_OUTPUT!FI309="","",INPUT_OUTPUT!FI309)</f>
        <v/>
      </c>
      <c r="W321" s="2504" t="str">
        <f>IF(INPUT_OUTPUT!FJ309="","",INPUT_OUTPUT!FJ309)</f>
        <v/>
      </c>
      <c r="X321" s="2504" t="str">
        <f>IF(INPUT_OUTPUT!FK309="","",INPUT_OUTPUT!FK309)</f>
        <v/>
      </c>
      <c r="Y321" s="2504" t="str">
        <f>IF(INPUT_OUTPUT!FL309="","",INPUT_OUTPUT!FL309)</f>
        <v/>
      </c>
      <c r="Z321" s="2504" t="str">
        <f>IF(INPUT_OUTPUT!FM309="","",INPUT_OUTPUT!FM309)</f>
        <v/>
      </c>
    </row>
    <row r="322" spans="2:26" s="2503" customFormat="1">
      <c r="B322" s="2505" t="str">
        <f>IF(INPUT_OUTPUT!C310="","",INPUT_OUTPUT!EP310)</f>
        <v/>
      </c>
      <c r="C322" s="2504" t="str">
        <f>IF(INPUT_OUTPUT!EP310="","",INPUT_OUTPUT!EP310)</f>
        <v/>
      </c>
      <c r="D322" s="2504" t="str">
        <f>IF(INPUT_OUTPUT!EQ310="","",INPUT_OUTPUT!EQ310)</f>
        <v/>
      </c>
      <c r="E322" s="2504" t="str">
        <f>IF(INPUT_OUTPUT!ER310="","",INPUT_OUTPUT!ER310)</f>
        <v/>
      </c>
      <c r="F322" s="2504" t="str">
        <f>IF(INPUT_OUTPUT!ES310="","",INPUT_OUTPUT!ES310)</f>
        <v/>
      </c>
      <c r="G322" s="2504" t="str">
        <f>IF(INPUT_OUTPUT!ET310="","",INPUT_OUTPUT!ET310)</f>
        <v/>
      </c>
      <c r="H322" s="2504" t="str">
        <f>IF(INPUT_OUTPUT!EU310="","",INPUT_OUTPUT!EU310)</f>
        <v/>
      </c>
      <c r="I322" s="2504" t="str">
        <f>IF(INPUT_OUTPUT!EV310="","",INPUT_OUTPUT!EV310)</f>
        <v/>
      </c>
      <c r="J322" s="2504" t="str">
        <f>IF(INPUT_OUTPUT!EW310="","",INPUT_OUTPUT!EW310)</f>
        <v/>
      </c>
      <c r="K322" s="2504" t="str">
        <f>IF(INPUT_OUTPUT!EX310="","",INPUT_OUTPUT!EX310)</f>
        <v/>
      </c>
      <c r="L322" s="2504" t="str">
        <f>IF(INPUT_OUTPUT!EY310="","",INPUT_OUTPUT!EY310)</f>
        <v/>
      </c>
      <c r="M322" s="2504" t="str">
        <f>IF(INPUT_OUTPUT!EZ310="","",INPUT_OUTPUT!EZ310)</f>
        <v/>
      </c>
      <c r="N322" s="2504" t="str">
        <f>IF(INPUT_OUTPUT!FA310="","",INPUT_OUTPUT!FA310)</f>
        <v/>
      </c>
      <c r="O322" s="2504" t="str">
        <f>IF(INPUT_OUTPUT!FB310="","",INPUT_OUTPUT!FB310)</f>
        <v/>
      </c>
      <c r="P322" s="2504" t="str">
        <f>IF(INPUT_OUTPUT!FC310="","",INPUT_OUTPUT!FC310)</f>
        <v/>
      </c>
      <c r="Q322" s="2504" t="str">
        <f>IF(INPUT_OUTPUT!FD310="","",INPUT_OUTPUT!FD310)</f>
        <v/>
      </c>
      <c r="R322" s="2504" t="str">
        <f>IF(INPUT_OUTPUT!FE310="","",INPUT_OUTPUT!FE310)</f>
        <v/>
      </c>
      <c r="S322" s="2504" t="str">
        <f>IF(INPUT_OUTPUT!FF310="","",INPUT_OUTPUT!FF310)</f>
        <v/>
      </c>
      <c r="T322" s="2504" t="str">
        <f>IF(INPUT_OUTPUT!FG310="","",INPUT_OUTPUT!FG310)</f>
        <v/>
      </c>
      <c r="U322" s="2504" t="str">
        <f>IF(INPUT_OUTPUT!FH310="","",INPUT_OUTPUT!FH310)</f>
        <v/>
      </c>
      <c r="V322" s="2504" t="str">
        <f>IF(INPUT_OUTPUT!FI310="","",INPUT_OUTPUT!FI310)</f>
        <v/>
      </c>
      <c r="W322" s="2504" t="str">
        <f>IF(INPUT_OUTPUT!FJ310="","",INPUT_OUTPUT!FJ310)</f>
        <v/>
      </c>
      <c r="X322" s="2504" t="str">
        <f>IF(INPUT_OUTPUT!FK310="","",INPUT_OUTPUT!FK310)</f>
        <v/>
      </c>
      <c r="Y322" s="2504" t="str">
        <f>IF(INPUT_OUTPUT!FL310="","",INPUT_OUTPUT!FL310)</f>
        <v/>
      </c>
      <c r="Z322" s="2504" t="str">
        <f>IF(INPUT_OUTPUT!FM310="","",INPUT_OUTPUT!FM310)</f>
        <v/>
      </c>
    </row>
    <row r="323" spans="2:26" s="2503" customFormat="1">
      <c r="B323" s="2505" t="str">
        <f>IF(INPUT_OUTPUT!C311="","",INPUT_OUTPUT!EP311)</f>
        <v/>
      </c>
      <c r="C323" s="2504" t="str">
        <f>IF(INPUT_OUTPUT!EP311="","",INPUT_OUTPUT!EP311)</f>
        <v/>
      </c>
      <c r="D323" s="2504" t="str">
        <f>IF(INPUT_OUTPUT!EQ311="","",INPUT_OUTPUT!EQ311)</f>
        <v/>
      </c>
      <c r="E323" s="2504" t="str">
        <f>IF(INPUT_OUTPUT!ER311="","",INPUT_OUTPUT!ER311)</f>
        <v/>
      </c>
      <c r="F323" s="2504" t="str">
        <f>IF(INPUT_OUTPUT!ES311="","",INPUT_OUTPUT!ES311)</f>
        <v/>
      </c>
      <c r="G323" s="2504" t="str">
        <f>IF(INPUT_OUTPUT!ET311="","",INPUT_OUTPUT!ET311)</f>
        <v/>
      </c>
      <c r="H323" s="2504" t="str">
        <f>IF(INPUT_OUTPUT!EU311="","",INPUT_OUTPUT!EU311)</f>
        <v/>
      </c>
      <c r="I323" s="2504" t="str">
        <f>IF(INPUT_OUTPUT!EV311="","",INPUT_OUTPUT!EV311)</f>
        <v/>
      </c>
      <c r="J323" s="2504" t="str">
        <f>IF(INPUT_OUTPUT!EW311="","",INPUT_OUTPUT!EW311)</f>
        <v/>
      </c>
      <c r="K323" s="2504" t="str">
        <f>IF(INPUT_OUTPUT!EX311="","",INPUT_OUTPUT!EX311)</f>
        <v/>
      </c>
      <c r="L323" s="2504" t="str">
        <f>IF(INPUT_OUTPUT!EY311="","",INPUT_OUTPUT!EY311)</f>
        <v/>
      </c>
      <c r="M323" s="2504" t="str">
        <f>IF(INPUT_OUTPUT!EZ311="","",INPUT_OUTPUT!EZ311)</f>
        <v/>
      </c>
      <c r="N323" s="2504" t="str">
        <f>IF(INPUT_OUTPUT!FA311="","",INPUT_OUTPUT!FA311)</f>
        <v/>
      </c>
      <c r="O323" s="2504" t="str">
        <f>IF(INPUT_OUTPUT!FB311="","",INPUT_OUTPUT!FB311)</f>
        <v/>
      </c>
      <c r="P323" s="2504" t="str">
        <f>IF(INPUT_OUTPUT!FC311="","",INPUT_OUTPUT!FC311)</f>
        <v/>
      </c>
      <c r="Q323" s="2504" t="str">
        <f>IF(INPUT_OUTPUT!FD311="","",INPUT_OUTPUT!FD311)</f>
        <v/>
      </c>
      <c r="R323" s="2504" t="str">
        <f>IF(INPUT_OUTPUT!FE311="","",INPUT_OUTPUT!FE311)</f>
        <v/>
      </c>
      <c r="S323" s="2504" t="str">
        <f>IF(INPUT_OUTPUT!FF311="","",INPUT_OUTPUT!FF311)</f>
        <v/>
      </c>
      <c r="T323" s="2504" t="str">
        <f>IF(INPUT_OUTPUT!FG311="","",INPUT_OUTPUT!FG311)</f>
        <v/>
      </c>
      <c r="U323" s="2504" t="str">
        <f>IF(INPUT_OUTPUT!FH311="","",INPUT_OUTPUT!FH311)</f>
        <v/>
      </c>
      <c r="V323" s="2504" t="str">
        <f>IF(INPUT_OUTPUT!FI311="","",INPUT_OUTPUT!FI311)</f>
        <v/>
      </c>
      <c r="W323" s="2504" t="str">
        <f>IF(INPUT_OUTPUT!FJ311="","",INPUT_OUTPUT!FJ311)</f>
        <v/>
      </c>
      <c r="X323" s="2504" t="str">
        <f>IF(INPUT_OUTPUT!FK311="","",INPUT_OUTPUT!FK311)</f>
        <v/>
      </c>
      <c r="Y323" s="2504" t="str">
        <f>IF(INPUT_OUTPUT!FL311="","",INPUT_OUTPUT!FL311)</f>
        <v/>
      </c>
      <c r="Z323" s="2504" t="str">
        <f>IF(INPUT_OUTPUT!FM311="","",INPUT_OUTPUT!FM311)</f>
        <v/>
      </c>
    </row>
    <row r="324" spans="2:26" s="2503" customFormat="1">
      <c r="B324" s="2505" t="str">
        <f>IF(INPUT_OUTPUT!C312="","",INPUT_OUTPUT!EP312)</f>
        <v/>
      </c>
      <c r="C324" s="2504" t="str">
        <f>IF(INPUT_OUTPUT!EP312="","",INPUT_OUTPUT!EP312)</f>
        <v/>
      </c>
      <c r="D324" s="2504" t="str">
        <f>IF(INPUT_OUTPUT!EQ312="","",INPUT_OUTPUT!EQ312)</f>
        <v/>
      </c>
      <c r="E324" s="2504" t="str">
        <f>IF(INPUT_OUTPUT!ER312="","",INPUT_OUTPUT!ER312)</f>
        <v/>
      </c>
      <c r="F324" s="2504" t="str">
        <f>IF(INPUT_OUTPUT!ES312="","",INPUT_OUTPUT!ES312)</f>
        <v/>
      </c>
      <c r="G324" s="2504" t="str">
        <f>IF(INPUT_OUTPUT!ET312="","",INPUT_OUTPUT!ET312)</f>
        <v/>
      </c>
      <c r="H324" s="2504" t="str">
        <f>IF(INPUT_OUTPUT!EU312="","",INPUT_OUTPUT!EU312)</f>
        <v/>
      </c>
      <c r="I324" s="2504" t="str">
        <f>IF(INPUT_OUTPUT!EV312="","",INPUT_OUTPUT!EV312)</f>
        <v/>
      </c>
      <c r="J324" s="2504" t="str">
        <f>IF(INPUT_OUTPUT!EW312="","",INPUT_OUTPUT!EW312)</f>
        <v/>
      </c>
      <c r="K324" s="2504" t="str">
        <f>IF(INPUT_OUTPUT!EX312="","",INPUT_OUTPUT!EX312)</f>
        <v/>
      </c>
      <c r="L324" s="2504" t="str">
        <f>IF(INPUT_OUTPUT!EY312="","",INPUT_OUTPUT!EY312)</f>
        <v/>
      </c>
      <c r="M324" s="2504" t="str">
        <f>IF(INPUT_OUTPUT!EZ312="","",INPUT_OUTPUT!EZ312)</f>
        <v/>
      </c>
      <c r="N324" s="2504" t="str">
        <f>IF(INPUT_OUTPUT!FA312="","",INPUT_OUTPUT!FA312)</f>
        <v/>
      </c>
      <c r="O324" s="2504" t="str">
        <f>IF(INPUT_OUTPUT!FB312="","",INPUT_OUTPUT!FB312)</f>
        <v/>
      </c>
      <c r="P324" s="2504" t="str">
        <f>IF(INPUT_OUTPUT!FC312="","",INPUT_OUTPUT!FC312)</f>
        <v/>
      </c>
      <c r="Q324" s="2504" t="str">
        <f>IF(INPUT_OUTPUT!FD312="","",INPUT_OUTPUT!FD312)</f>
        <v/>
      </c>
      <c r="R324" s="2504" t="str">
        <f>IF(INPUT_OUTPUT!FE312="","",INPUT_OUTPUT!FE312)</f>
        <v/>
      </c>
      <c r="S324" s="2504" t="str">
        <f>IF(INPUT_OUTPUT!FF312="","",INPUT_OUTPUT!FF312)</f>
        <v/>
      </c>
      <c r="T324" s="2504" t="str">
        <f>IF(INPUT_OUTPUT!FG312="","",INPUT_OUTPUT!FG312)</f>
        <v/>
      </c>
      <c r="U324" s="2504" t="str">
        <f>IF(INPUT_OUTPUT!FH312="","",INPUT_OUTPUT!FH312)</f>
        <v/>
      </c>
      <c r="V324" s="2504" t="str">
        <f>IF(INPUT_OUTPUT!FI312="","",INPUT_OUTPUT!FI312)</f>
        <v/>
      </c>
      <c r="W324" s="2504" t="str">
        <f>IF(INPUT_OUTPUT!FJ312="","",INPUT_OUTPUT!FJ312)</f>
        <v/>
      </c>
      <c r="X324" s="2504" t="str">
        <f>IF(INPUT_OUTPUT!FK312="","",INPUT_OUTPUT!FK312)</f>
        <v/>
      </c>
      <c r="Y324" s="2504" t="str">
        <f>IF(INPUT_OUTPUT!FL312="","",INPUT_OUTPUT!FL312)</f>
        <v/>
      </c>
      <c r="Z324" s="2504" t="str">
        <f>IF(INPUT_OUTPUT!FM312="","",INPUT_OUTPUT!FM312)</f>
        <v/>
      </c>
    </row>
    <row r="325" spans="2:26" s="2503" customFormat="1">
      <c r="B325" s="2505" t="str">
        <f>IF(INPUT_OUTPUT!C313="","",INPUT_OUTPUT!EP313)</f>
        <v/>
      </c>
      <c r="C325" s="2504" t="str">
        <f>IF(INPUT_OUTPUT!EP313="","",INPUT_OUTPUT!EP313)</f>
        <v/>
      </c>
      <c r="D325" s="2504" t="str">
        <f>IF(INPUT_OUTPUT!EQ313="","",INPUT_OUTPUT!EQ313)</f>
        <v/>
      </c>
      <c r="E325" s="2504" t="str">
        <f>IF(INPUT_OUTPUT!ER313="","",INPUT_OUTPUT!ER313)</f>
        <v/>
      </c>
      <c r="F325" s="2504" t="str">
        <f>IF(INPUT_OUTPUT!ES313="","",INPUT_OUTPUT!ES313)</f>
        <v/>
      </c>
      <c r="G325" s="2504" t="str">
        <f>IF(INPUT_OUTPUT!ET313="","",INPUT_OUTPUT!ET313)</f>
        <v/>
      </c>
      <c r="H325" s="2504" t="str">
        <f>IF(INPUT_OUTPUT!EU313="","",INPUT_OUTPUT!EU313)</f>
        <v/>
      </c>
      <c r="I325" s="2504" t="str">
        <f>IF(INPUT_OUTPUT!EV313="","",INPUT_OUTPUT!EV313)</f>
        <v/>
      </c>
      <c r="J325" s="2504" t="str">
        <f>IF(INPUT_OUTPUT!EW313="","",INPUT_OUTPUT!EW313)</f>
        <v/>
      </c>
      <c r="K325" s="2504" t="str">
        <f>IF(INPUT_OUTPUT!EX313="","",INPUT_OUTPUT!EX313)</f>
        <v/>
      </c>
      <c r="L325" s="2504" t="str">
        <f>IF(INPUT_OUTPUT!EY313="","",INPUT_OUTPUT!EY313)</f>
        <v/>
      </c>
      <c r="M325" s="2504" t="str">
        <f>IF(INPUT_OUTPUT!EZ313="","",INPUT_OUTPUT!EZ313)</f>
        <v/>
      </c>
      <c r="N325" s="2504" t="str">
        <f>IF(INPUT_OUTPUT!FA313="","",INPUT_OUTPUT!FA313)</f>
        <v/>
      </c>
      <c r="O325" s="2504" t="str">
        <f>IF(INPUT_OUTPUT!FB313="","",INPUT_OUTPUT!FB313)</f>
        <v/>
      </c>
      <c r="P325" s="2504" t="str">
        <f>IF(INPUT_OUTPUT!FC313="","",INPUT_OUTPUT!FC313)</f>
        <v/>
      </c>
      <c r="Q325" s="2504" t="str">
        <f>IF(INPUT_OUTPUT!FD313="","",INPUT_OUTPUT!FD313)</f>
        <v/>
      </c>
      <c r="R325" s="2504" t="str">
        <f>IF(INPUT_OUTPUT!FE313="","",INPUT_OUTPUT!FE313)</f>
        <v/>
      </c>
      <c r="S325" s="2504" t="str">
        <f>IF(INPUT_OUTPUT!FF313="","",INPUT_OUTPUT!FF313)</f>
        <v/>
      </c>
      <c r="T325" s="2504" t="str">
        <f>IF(INPUT_OUTPUT!FG313="","",INPUT_OUTPUT!FG313)</f>
        <v/>
      </c>
      <c r="U325" s="2504" t="str">
        <f>IF(INPUT_OUTPUT!FH313="","",INPUT_OUTPUT!FH313)</f>
        <v/>
      </c>
      <c r="V325" s="2504" t="str">
        <f>IF(INPUT_OUTPUT!FI313="","",INPUT_OUTPUT!FI313)</f>
        <v/>
      </c>
      <c r="W325" s="2504" t="str">
        <f>IF(INPUT_OUTPUT!FJ313="","",INPUT_OUTPUT!FJ313)</f>
        <v/>
      </c>
      <c r="X325" s="2504" t="str">
        <f>IF(INPUT_OUTPUT!FK313="","",INPUT_OUTPUT!FK313)</f>
        <v/>
      </c>
      <c r="Y325" s="2504" t="str">
        <f>IF(INPUT_OUTPUT!FL313="","",INPUT_OUTPUT!FL313)</f>
        <v/>
      </c>
      <c r="Z325" s="2504" t="str">
        <f>IF(INPUT_OUTPUT!FM313="","",INPUT_OUTPUT!FM313)</f>
        <v/>
      </c>
    </row>
    <row r="326" spans="2:26" s="2503" customFormat="1">
      <c r="B326" s="2505" t="str">
        <f>IF(INPUT_OUTPUT!C314="","",INPUT_OUTPUT!EP314)</f>
        <v/>
      </c>
      <c r="C326" s="2504" t="str">
        <f>IF(INPUT_OUTPUT!EP314="","",INPUT_OUTPUT!EP314)</f>
        <v/>
      </c>
      <c r="D326" s="2504" t="str">
        <f>IF(INPUT_OUTPUT!EQ314="","",INPUT_OUTPUT!EQ314)</f>
        <v/>
      </c>
      <c r="E326" s="2504" t="str">
        <f>IF(INPUT_OUTPUT!ER314="","",INPUT_OUTPUT!ER314)</f>
        <v/>
      </c>
      <c r="F326" s="2504" t="str">
        <f>IF(INPUT_OUTPUT!ES314="","",INPUT_OUTPUT!ES314)</f>
        <v/>
      </c>
      <c r="G326" s="2504" t="str">
        <f>IF(INPUT_OUTPUT!ET314="","",INPUT_OUTPUT!ET314)</f>
        <v/>
      </c>
      <c r="H326" s="2504" t="str">
        <f>IF(INPUT_OUTPUT!EU314="","",INPUT_OUTPUT!EU314)</f>
        <v/>
      </c>
      <c r="I326" s="2504" t="str">
        <f>IF(INPUT_OUTPUT!EV314="","",INPUT_OUTPUT!EV314)</f>
        <v/>
      </c>
      <c r="J326" s="2504" t="str">
        <f>IF(INPUT_OUTPUT!EW314="","",INPUT_OUTPUT!EW314)</f>
        <v/>
      </c>
      <c r="K326" s="2504" t="str">
        <f>IF(INPUT_OUTPUT!EX314="","",INPUT_OUTPUT!EX314)</f>
        <v/>
      </c>
      <c r="L326" s="2504" t="str">
        <f>IF(INPUT_OUTPUT!EY314="","",INPUT_OUTPUT!EY314)</f>
        <v/>
      </c>
      <c r="M326" s="2504" t="str">
        <f>IF(INPUT_OUTPUT!EZ314="","",INPUT_OUTPUT!EZ314)</f>
        <v/>
      </c>
      <c r="N326" s="2504" t="str">
        <f>IF(INPUT_OUTPUT!FA314="","",INPUT_OUTPUT!FA314)</f>
        <v/>
      </c>
      <c r="O326" s="2504" t="str">
        <f>IF(INPUT_OUTPUT!FB314="","",INPUT_OUTPUT!FB314)</f>
        <v/>
      </c>
      <c r="P326" s="2504" t="str">
        <f>IF(INPUT_OUTPUT!FC314="","",INPUT_OUTPUT!FC314)</f>
        <v/>
      </c>
      <c r="Q326" s="2504" t="str">
        <f>IF(INPUT_OUTPUT!FD314="","",INPUT_OUTPUT!FD314)</f>
        <v/>
      </c>
      <c r="R326" s="2504" t="str">
        <f>IF(INPUT_OUTPUT!FE314="","",INPUT_OUTPUT!FE314)</f>
        <v/>
      </c>
      <c r="S326" s="2504" t="str">
        <f>IF(INPUT_OUTPUT!FF314="","",INPUT_OUTPUT!FF314)</f>
        <v/>
      </c>
      <c r="T326" s="2504" t="str">
        <f>IF(INPUT_OUTPUT!FG314="","",INPUT_OUTPUT!FG314)</f>
        <v/>
      </c>
      <c r="U326" s="2504" t="str">
        <f>IF(INPUT_OUTPUT!FH314="","",INPUT_OUTPUT!FH314)</f>
        <v/>
      </c>
      <c r="V326" s="2504" t="str">
        <f>IF(INPUT_OUTPUT!FI314="","",INPUT_OUTPUT!FI314)</f>
        <v/>
      </c>
      <c r="W326" s="2504" t="str">
        <f>IF(INPUT_OUTPUT!FJ314="","",INPUT_OUTPUT!FJ314)</f>
        <v/>
      </c>
      <c r="X326" s="2504" t="str">
        <f>IF(INPUT_OUTPUT!FK314="","",INPUT_OUTPUT!FK314)</f>
        <v/>
      </c>
      <c r="Y326" s="2504" t="str">
        <f>IF(INPUT_OUTPUT!FL314="","",INPUT_OUTPUT!FL314)</f>
        <v/>
      </c>
      <c r="Z326" s="2504" t="str">
        <f>IF(INPUT_OUTPUT!FM314="","",INPUT_OUTPUT!FM314)</f>
        <v/>
      </c>
    </row>
    <row r="327" spans="2:26" s="2503" customFormat="1">
      <c r="B327" s="2505" t="str">
        <f>IF(INPUT_OUTPUT!C315="","",INPUT_OUTPUT!EP315)</f>
        <v/>
      </c>
      <c r="C327" s="2504" t="str">
        <f>IF(INPUT_OUTPUT!EP315="","",INPUT_OUTPUT!EP315)</f>
        <v/>
      </c>
      <c r="D327" s="2504" t="str">
        <f>IF(INPUT_OUTPUT!EQ315="","",INPUT_OUTPUT!EQ315)</f>
        <v/>
      </c>
      <c r="E327" s="2504" t="str">
        <f>IF(INPUT_OUTPUT!ER315="","",INPUT_OUTPUT!ER315)</f>
        <v/>
      </c>
      <c r="F327" s="2504" t="str">
        <f>IF(INPUT_OUTPUT!ES315="","",INPUT_OUTPUT!ES315)</f>
        <v/>
      </c>
      <c r="G327" s="2504" t="str">
        <f>IF(INPUT_OUTPUT!ET315="","",INPUT_OUTPUT!ET315)</f>
        <v/>
      </c>
      <c r="H327" s="2504" t="str">
        <f>IF(INPUT_OUTPUT!EU315="","",INPUT_OUTPUT!EU315)</f>
        <v/>
      </c>
      <c r="I327" s="2504" t="str">
        <f>IF(INPUT_OUTPUT!EV315="","",INPUT_OUTPUT!EV315)</f>
        <v/>
      </c>
      <c r="J327" s="2504" t="str">
        <f>IF(INPUT_OUTPUT!EW315="","",INPUT_OUTPUT!EW315)</f>
        <v/>
      </c>
      <c r="K327" s="2504" t="str">
        <f>IF(INPUT_OUTPUT!EX315="","",INPUT_OUTPUT!EX315)</f>
        <v/>
      </c>
      <c r="L327" s="2504" t="str">
        <f>IF(INPUT_OUTPUT!EY315="","",INPUT_OUTPUT!EY315)</f>
        <v/>
      </c>
      <c r="M327" s="2504" t="str">
        <f>IF(INPUT_OUTPUT!EZ315="","",INPUT_OUTPUT!EZ315)</f>
        <v/>
      </c>
      <c r="N327" s="2504" t="str">
        <f>IF(INPUT_OUTPUT!FA315="","",INPUT_OUTPUT!FA315)</f>
        <v/>
      </c>
      <c r="O327" s="2504" t="str">
        <f>IF(INPUT_OUTPUT!FB315="","",INPUT_OUTPUT!FB315)</f>
        <v/>
      </c>
      <c r="P327" s="2504" t="str">
        <f>IF(INPUT_OUTPUT!FC315="","",INPUT_OUTPUT!FC315)</f>
        <v/>
      </c>
      <c r="Q327" s="2504" t="str">
        <f>IF(INPUT_OUTPUT!FD315="","",INPUT_OUTPUT!FD315)</f>
        <v/>
      </c>
      <c r="R327" s="2504" t="str">
        <f>IF(INPUT_OUTPUT!FE315="","",INPUT_OUTPUT!FE315)</f>
        <v/>
      </c>
      <c r="S327" s="2504" t="str">
        <f>IF(INPUT_OUTPUT!FF315="","",INPUT_OUTPUT!FF315)</f>
        <v/>
      </c>
      <c r="T327" s="2504" t="str">
        <f>IF(INPUT_OUTPUT!FG315="","",INPUT_OUTPUT!FG315)</f>
        <v/>
      </c>
      <c r="U327" s="2504" t="str">
        <f>IF(INPUT_OUTPUT!FH315="","",INPUT_OUTPUT!FH315)</f>
        <v/>
      </c>
      <c r="V327" s="2504" t="str">
        <f>IF(INPUT_OUTPUT!FI315="","",INPUT_OUTPUT!FI315)</f>
        <v/>
      </c>
      <c r="W327" s="2504" t="str">
        <f>IF(INPUT_OUTPUT!FJ315="","",INPUT_OUTPUT!FJ315)</f>
        <v/>
      </c>
      <c r="X327" s="2504" t="str">
        <f>IF(INPUT_OUTPUT!FK315="","",INPUT_OUTPUT!FK315)</f>
        <v/>
      </c>
      <c r="Y327" s="2504" t="str">
        <f>IF(INPUT_OUTPUT!FL315="","",INPUT_OUTPUT!FL315)</f>
        <v/>
      </c>
      <c r="Z327" s="2504" t="str">
        <f>IF(INPUT_OUTPUT!FM315="","",INPUT_OUTPUT!FM315)</f>
        <v/>
      </c>
    </row>
    <row r="328" spans="2:26" s="2503" customFormat="1">
      <c r="B328" s="2505" t="str">
        <f>IF(INPUT_OUTPUT!C316="","",INPUT_OUTPUT!EP316)</f>
        <v/>
      </c>
      <c r="C328" s="2504" t="str">
        <f>IF(INPUT_OUTPUT!EP316="","",INPUT_OUTPUT!EP316)</f>
        <v/>
      </c>
      <c r="D328" s="2504" t="str">
        <f>IF(INPUT_OUTPUT!EQ316="","",INPUT_OUTPUT!EQ316)</f>
        <v/>
      </c>
      <c r="E328" s="2504" t="str">
        <f>IF(INPUT_OUTPUT!ER316="","",INPUT_OUTPUT!ER316)</f>
        <v/>
      </c>
      <c r="F328" s="2504" t="str">
        <f>IF(INPUT_OUTPUT!ES316="","",INPUT_OUTPUT!ES316)</f>
        <v/>
      </c>
      <c r="G328" s="2504" t="str">
        <f>IF(INPUT_OUTPUT!ET316="","",INPUT_OUTPUT!ET316)</f>
        <v/>
      </c>
      <c r="H328" s="2504" t="str">
        <f>IF(INPUT_OUTPUT!EU316="","",INPUT_OUTPUT!EU316)</f>
        <v/>
      </c>
      <c r="I328" s="2504" t="str">
        <f>IF(INPUT_OUTPUT!EV316="","",INPUT_OUTPUT!EV316)</f>
        <v/>
      </c>
      <c r="J328" s="2504" t="str">
        <f>IF(INPUT_OUTPUT!EW316="","",INPUT_OUTPUT!EW316)</f>
        <v/>
      </c>
      <c r="K328" s="2504" t="str">
        <f>IF(INPUT_OUTPUT!EX316="","",INPUT_OUTPUT!EX316)</f>
        <v/>
      </c>
      <c r="L328" s="2504" t="str">
        <f>IF(INPUT_OUTPUT!EY316="","",INPUT_OUTPUT!EY316)</f>
        <v/>
      </c>
      <c r="M328" s="2504" t="str">
        <f>IF(INPUT_OUTPUT!EZ316="","",INPUT_OUTPUT!EZ316)</f>
        <v/>
      </c>
      <c r="N328" s="2504" t="str">
        <f>IF(INPUT_OUTPUT!FA316="","",INPUT_OUTPUT!FA316)</f>
        <v/>
      </c>
      <c r="O328" s="2504" t="str">
        <f>IF(INPUT_OUTPUT!FB316="","",INPUT_OUTPUT!FB316)</f>
        <v/>
      </c>
      <c r="P328" s="2504" t="str">
        <f>IF(INPUT_OUTPUT!FC316="","",INPUT_OUTPUT!FC316)</f>
        <v/>
      </c>
      <c r="Q328" s="2504" t="str">
        <f>IF(INPUT_OUTPUT!FD316="","",INPUT_OUTPUT!FD316)</f>
        <v/>
      </c>
      <c r="R328" s="2504" t="str">
        <f>IF(INPUT_OUTPUT!FE316="","",INPUT_OUTPUT!FE316)</f>
        <v/>
      </c>
      <c r="S328" s="2504" t="str">
        <f>IF(INPUT_OUTPUT!FF316="","",INPUT_OUTPUT!FF316)</f>
        <v/>
      </c>
      <c r="T328" s="2504" t="str">
        <f>IF(INPUT_OUTPUT!FG316="","",INPUT_OUTPUT!FG316)</f>
        <v/>
      </c>
      <c r="U328" s="2504" t="str">
        <f>IF(INPUT_OUTPUT!FH316="","",INPUT_OUTPUT!FH316)</f>
        <v/>
      </c>
      <c r="V328" s="2504" t="str">
        <f>IF(INPUT_OUTPUT!FI316="","",INPUT_OUTPUT!FI316)</f>
        <v/>
      </c>
      <c r="W328" s="2504" t="str">
        <f>IF(INPUT_OUTPUT!FJ316="","",INPUT_OUTPUT!FJ316)</f>
        <v/>
      </c>
      <c r="X328" s="2504" t="str">
        <f>IF(INPUT_OUTPUT!FK316="","",INPUT_OUTPUT!FK316)</f>
        <v/>
      </c>
      <c r="Y328" s="2504" t="str">
        <f>IF(INPUT_OUTPUT!FL316="","",INPUT_OUTPUT!FL316)</f>
        <v/>
      </c>
      <c r="Z328" s="2504" t="str">
        <f>IF(INPUT_OUTPUT!FM316="","",INPUT_OUTPUT!FM316)</f>
        <v/>
      </c>
    </row>
    <row r="329" spans="2:26" s="2503" customFormat="1">
      <c r="B329" s="2505" t="str">
        <f>IF(INPUT_OUTPUT!C317="","",INPUT_OUTPUT!EP317)</f>
        <v/>
      </c>
      <c r="C329" s="2504" t="str">
        <f>IF(INPUT_OUTPUT!EP317="","",INPUT_OUTPUT!EP317)</f>
        <v/>
      </c>
      <c r="D329" s="2504" t="str">
        <f>IF(INPUT_OUTPUT!EQ317="","",INPUT_OUTPUT!EQ317)</f>
        <v/>
      </c>
      <c r="E329" s="2504" t="str">
        <f>IF(INPUT_OUTPUT!ER317="","",INPUT_OUTPUT!ER317)</f>
        <v/>
      </c>
      <c r="F329" s="2504" t="str">
        <f>IF(INPUT_OUTPUT!ES317="","",INPUT_OUTPUT!ES317)</f>
        <v/>
      </c>
      <c r="G329" s="2504" t="str">
        <f>IF(INPUT_OUTPUT!ET317="","",INPUT_OUTPUT!ET317)</f>
        <v/>
      </c>
      <c r="H329" s="2504" t="str">
        <f>IF(INPUT_OUTPUT!EU317="","",INPUT_OUTPUT!EU317)</f>
        <v/>
      </c>
      <c r="I329" s="2504" t="str">
        <f>IF(INPUT_OUTPUT!EV317="","",INPUT_OUTPUT!EV317)</f>
        <v/>
      </c>
      <c r="J329" s="2504" t="str">
        <f>IF(INPUT_OUTPUT!EW317="","",INPUT_OUTPUT!EW317)</f>
        <v/>
      </c>
      <c r="K329" s="2504" t="str">
        <f>IF(INPUT_OUTPUT!EX317="","",INPUT_OUTPUT!EX317)</f>
        <v/>
      </c>
      <c r="L329" s="2504" t="str">
        <f>IF(INPUT_OUTPUT!EY317="","",INPUT_OUTPUT!EY317)</f>
        <v/>
      </c>
      <c r="M329" s="2504" t="str">
        <f>IF(INPUT_OUTPUT!EZ317="","",INPUT_OUTPUT!EZ317)</f>
        <v/>
      </c>
      <c r="N329" s="2504" t="str">
        <f>IF(INPUT_OUTPUT!FA317="","",INPUT_OUTPUT!FA317)</f>
        <v/>
      </c>
      <c r="O329" s="2504" t="str">
        <f>IF(INPUT_OUTPUT!FB317="","",INPUT_OUTPUT!FB317)</f>
        <v/>
      </c>
      <c r="P329" s="2504" t="str">
        <f>IF(INPUT_OUTPUT!FC317="","",INPUT_OUTPUT!FC317)</f>
        <v/>
      </c>
      <c r="Q329" s="2504" t="str">
        <f>IF(INPUT_OUTPUT!FD317="","",INPUT_OUTPUT!FD317)</f>
        <v/>
      </c>
      <c r="R329" s="2504" t="str">
        <f>IF(INPUT_OUTPUT!FE317="","",INPUT_OUTPUT!FE317)</f>
        <v/>
      </c>
      <c r="S329" s="2504" t="str">
        <f>IF(INPUT_OUTPUT!FF317="","",INPUT_OUTPUT!FF317)</f>
        <v/>
      </c>
      <c r="T329" s="2504" t="str">
        <f>IF(INPUT_OUTPUT!FG317="","",INPUT_OUTPUT!FG317)</f>
        <v/>
      </c>
      <c r="U329" s="2504" t="str">
        <f>IF(INPUT_OUTPUT!FH317="","",INPUT_OUTPUT!FH317)</f>
        <v/>
      </c>
      <c r="V329" s="2504" t="str">
        <f>IF(INPUT_OUTPUT!FI317="","",INPUT_OUTPUT!FI317)</f>
        <v/>
      </c>
      <c r="W329" s="2504" t="str">
        <f>IF(INPUT_OUTPUT!FJ317="","",INPUT_OUTPUT!FJ317)</f>
        <v/>
      </c>
      <c r="X329" s="2504" t="str">
        <f>IF(INPUT_OUTPUT!FK317="","",INPUT_OUTPUT!FK317)</f>
        <v/>
      </c>
      <c r="Y329" s="2504" t="str">
        <f>IF(INPUT_OUTPUT!FL317="","",INPUT_OUTPUT!FL317)</f>
        <v/>
      </c>
      <c r="Z329" s="2504" t="str">
        <f>IF(INPUT_OUTPUT!FM317="","",INPUT_OUTPUT!FM317)</f>
        <v/>
      </c>
    </row>
    <row r="330" spans="2:26" s="2503" customFormat="1">
      <c r="B330" s="2505" t="str">
        <f>IF(INPUT_OUTPUT!C318="","",INPUT_OUTPUT!EP318)</f>
        <v/>
      </c>
      <c r="C330" s="2504" t="str">
        <f>IF(INPUT_OUTPUT!EP318="","",INPUT_OUTPUT!EP318)</f>
        <v/>
      </c>
      <c r="D330" s="2504" t="str">
        <f>IF(INPUT_OUTPUT!EQ318="","",INPUT_OUTPUT!EQ318)</f>
        <v/>
      </c>
      <c r="E330" s="2504" t="str">
        <f>IF(INPUT_OUTPUT!ER318="","",INPUT_OUTPUT!ER318)</f>
        <v/>
      </c>
      <c r="F330" s="2504" t="str">
        <f>IF(INPUT_OUTPUT!ES318="","",INPUT_OUTPUT!ES318)</f>
        <v/>
      </c>
      <c r="G330" s="2504" t="str">
        <f>IF(INPUT_OUTPUT!ET318="","",INPUT_OUTPUT!ET318)</f>
        <v/>
      </c>
      <c r="H330" s="2504" t="str">
        <f>IF(INPUT_OUTPUT!EU318="","",INPUT_OUTPUT!EU318)</f>
        <v/>
      </c>
      <c r="I330" s="2504" t="str">
        <f>IF(INPUT_OUTPUT!EV318="","",INPUT_OUTPUT!EV318)</f>
        <v/>
      </c>
      <c r="J330" s="2504" t="str">
        <f>IF(INPUT_OUTPUT!EW318="","",INPUT_OUTPUT!EW318)</f>
        <v/>
      </c>
      <c r="K330" s="2504" t="str">
        <f>IF(INPUT_OUTPUT!EX318="","",INPUT_OUTPUT!EX318)</f>
        <v/>
      </c>
      <c r="L330" s="2504" t="str">
        <f>IF(INPUT_OUTPUT!EY318="","",INPUT_OUTPUT!EY318)</f>
        <v/>
      </c>
      <c r="M330" s="2504" t="str">
        <f>IF(INPUT_OUTPUT!EZ318="","",INPUT_OUTPUT!EZ318)</f>
        <v/>
      </c>
      <c r="N330" s="2504" t="str">
        <f>IF(INPUT_OUTPUT!FA318="","",INPUT_OUTPUT!FA318)</f>
        <v/>
      </c>
      <c r="O330" s="2504" t="str">
        <f>IF(INPUT_OUTPUT!FB318="","",INPUT_OUTPUT!FB318)</f>
        <v/>
      </c>
      <c r="P330" s="2504" t="str">
        <f>IF(INPUT_OUTPUT!FC318="","",INPUT_OUTPUT!FC318)</f>
        <v/>
      </c>
      <c r="Q330" s="2504" t="str">
        <f>IF(INPUT_OUTPUT!FD318="","",INPUT_OUTPUT!FD318)</f>
        <v/>
      </c>
      <c r="R330" s="2504" t="str">
        <f>IF(INPUT_OUTPUT!FE318="","",INPUT_OUTPUT!FE318)</f>
        <v/>
      </c>
      <c r="S330" s="2504" t="str">
        <f>IF(INPUT_OUTPUT!FF318="","",INPUT_OUTPUT!FF318)</f>
        <v/>
      </c>
      <c r="T330" s="2504" t="str">
        <f>IF(INPUT_OUTPUT!FG318="","",INPUT_OUTPUT!FG318)</f>
        <v/>
      </c>
      <c r="U330" s="2504" t="str">
        <f>IF(INPUT_OUTPUT!FH318="","",INPUT_OUTPUT!FH318)</f>
        <v/>
      </c>
      <c r="V330" s="2504" t="str">
        <f>IF(INPUT_OUTPUT!FI318="","",INPUT_OUTPUT!FI318)</f>
        <v/>
      </c>
      <c r="W330" s="2504" t="str">
        <f>IF(INPUT_OUTPUT!FJ318="","",INPUT_OUTPUT!FJ318)</f>
        <v/>
      </c>
      <c r="X330" s="2504" t="str">
        <f>IF(INPUT_OUTPUT!FK318="","",INPUT_OUTPUT!FK318)</f>
        <v/>
      </c>
      <c r="Y330" s="2504" t="str">
        <f>IF(INPUT_OUTPUT!FL318="","",INPUT_OUTPUT!FL318)</f>
        <v/>
      </c>
      <c r="Z330" s="2504" t="str">
        <f>IF(INPUT_OUTPUT!FM318="","",INPUT_OUTPUT!FM318)</f>
        <v/>
      </c>
    </row>
    <row r="331" spans="2:26" s="2503" customFormat="1">
      <c r="B331" s="2505" t="str">
        <f>IF(INPUT_OUTPUT!C319="","",INPUT_OUTPUT!EP319)</f>
        <v/>
      </c>
      <c r="C331" s="2504" t="str">
        <f>IF(INPUT_OUTPUT!EP319="","",INPUT_OUTPUT!EP319)</f>
        <v/>
      </c>
      <c r="D331" s="2504" t="str">
        <f>IF(INPUT_OUTPUT!EQ319="","",INPUT_OUTPUT!EQ319)</f>
        <v/>
      </c>
      <c r="E331" s="2504" t="str">
        <f>IF(INPUT_OUTPUT!ER319="","",INPUT_OUTPUT!ER319)</f>
        <v/>
      </c>
      <c r="F331" s="2504" t="str">
        <f>IF(INPUT_OUTPUT!ES319="","",INPUT_OUTPUT!ES319)</f>
        <v/>
      </c>
      <c r="G331" s="2504" t="str">
        <f>IF(INPUT_OUTPUT!ET319="","",INPUT_OUTPUT!ET319)</f>
        <v/>
      </c>
      <c r="H331" s="2504" t="str">
        <f>IF(INPUT_OUTPUT!EU319="","",INPUT_OUTPUT!EU319)</f>
        <v/>
      </c>
      <c r="I331" s="2504" t="str">
        <f>IF(INPUT_OUTPUT!EV319="","",INPUT_OUTPUT!EV319)</f>
        <v/>
      </c>
      <c r="J331" s="2504" t="str">
        <f>IF(INPUT_OUTPUT!EW319="","",INPUT_OUTPUT!EW319)</f>
        <v/>
      </c>
      <c r="K331" s="2504" t="str">
        <f>IF(INPUT_OUTPUT!EX319="","",INPUT_OUTPUT!EX319)</f>
        <v/>
      </c>
      <c r="L331" s="2504" t="str">
        <f>IF(INPUT_OUTPUT!EY319="","",INPUT_OUTPUT!EY319)</f>
        <v/>
      </c>
      <c r="M331" s="2504" t="str">
        <f>IF(INPUT_OUTPUT!EZ319="","",INPUT_OUTPUT!EZ319)</f>
        <v/>
      </c>
      <c r="N331" s="2504" t="str">
        <f>IF(INPUT_OUTPUT!FA319="","",INPUT_OUTPUT!FA319)</f>
        <v/>
      </c>
      <c r="O331" s="2504" t="str">
        <f>IF(INPUT_OUTPUT!FB319="","",INPUT_OUTPUT!FB319)</f>
        <v/>
      </c>
      <c r="P331" s="2504" t="str">
        <f>IF(INPUT_OUTPUT!FC319="","",INPUT_OUTPUT!FC319)</f>
        <v/>
      </c>
      <c r="Q331" s="2504" t="str">
        <f>IF(INPUT_OUTPUT!FD319="","",INPUT_OUTPUT!FD319)</f>
        <v/>
      </c>
      <c r="R331" s="2504" t="str">
        <f>IF(INPUT_OUTPUT!FE319="","",INPUT_OUTPUT!FE319)</f>
        <v/>
      </c>
      <c r="S331" s="2504" t="str">
        <f>IF(INPUT_OUTPUT!FF319="","",INPUT_OUTPUT!FF319)</f>
        <v/>
      </c>
      <c r="T331" s="2504" t="str">
        <f>IF(INPUT_OUTPUT!FG319="","",INPUT_OUTPUT!FG319)</f>
        <v/>
      </c>
      <c r="U331" s="2504" t="str">
        <f>IF(INPUT_OUTPUT!FH319="","",INPUT_OUTPUT!FH319)</f>
        <v/>
      </c>
      <c r="V331" s="2504" t="str">
        <f>IF(INPUT_OUTPUT!FI319="","",INPUT_OUTPUT!FI319)</f>
        <v/>
      </c>
      <c r="W331" s="2504" t="str">
        <f>IF(INPUT_OUTPUT!FJ319="","",INPUT_OUTPUT!FJ319)</f>
        <v/>
      </c>
      <c r="X331" s="2504" t="str">
        <f>IF(INPUT_OUTPUT!FK319="","",INPUT_OUTPUT!FK319)</f>
        <v/>
      </c>
      <c r="Y331" s="2504" t="str">
        <f>IF(INPUT_OUTPUT!FL319="","",INPUT_OUTPUT!FL319)</f>
        <v/>
      </c>
      <c r="Z331" s="2504" t="str">
        <f>IF(INPUT_OUTPUT!FM319="","",INPUT_OUTPUT!FM319)</f>
        <v/>
      </c>
    </row>
    <row r="332" spans="2:26" s="2503" customFormat="1">
      <c r="B332" s="2505" t="str">
        <f>IF(INPUT_OUTPUT!C320="","",INPUT_OUTPUT!EP320)</f>
        <v/>
      </c>
      <c r="C332" s="2504" t="str">
        <f>IF(INPUT_OUTPUT!EP320="","",INPUT_OUTPUT!EP320)</f>
        <v/>
      </c>
      <c r="D332" s="2504" t="str">
        <f>IF(INPUT_OUTPUT!EQ320="","",INPUT_OUTPUT!EQ320)</f>
        <v/>
      </c>
      <c r="E332" s="2504" t="str">
        <f>IF(INPUT_OUTPUT!ER320="","",INPUT_OUTPUT!ER320)</f>
        <v/>
      </c>
      <c r="F332" s="2504" t="str">
        <f>IF(INPUT_OUTPUT!ES320="","",INPUT_OUTPUT!ES320)</f>
        <v/>
      </c>
      <c r="G332" s="2504" t="str">
        <f>IF(INPUT_OUTPUT!ET320="","",INPUT_OUTPUT!ET320)</f>
        <v/>
      </c>
      <c r="H332" s="2504" t="str">
        <f>IF(INPUT_OUTPUT!EU320="","",INPUT_OUTPUT!EU320)</f>
        <v/>
      </c>
      <c r="I332" s="2504" t="str">
        <f>IF(INPUT_OUTPUT!EV320="","",INPUT_OUTPUT!EV320)</f>
        <v/>
      </c>
      <c r="J332" s="2504" t="str">
        <f>IF(INPUT_OUTPUT!EW320="","",INPUT_OUTPUT!EW320)</f>
        <v/>
      </c>
      <c r="K332" s="2504" t="str">
        <f>IF(INPUT_OUTPUT!EX320="","",INPUT_OUTPUT!EX320)</f>
        <v/>
      </c>
      <c r="L332" s="2504" t="str">
        <f>IF(INPUT_OUTPUT!EY320="","",INPUT_OUTPUT!EY320)</f>
        <v/>
      </c>
      <c r="M332" s="2504" t="str">
        <f>IF(INPUT_OUTPUT!EZ320="","",INPUT_OUTPUT!EZ320)</f>
        <v/>
      </c>
      <c r="N332" s="2504" t="str">
        <f>IF(INPUT_OUTPUT!FA320="","",INPUT_OUTPUT!FA320)</f>
        <v/>
      </c>
      <c r="O332" s="2504" t="str">
        <f>IF(INPUT_OUTPUT!FB320="","",INPUT_OUTPUT!FB320)</f>
        <v/>
      </c>
      <c r="P332" s="2504" t="str">
        <f>IF(INPUT_OUTPUT!FC320="","",INPUT_OUTPUT!FC320)</f>
        <v/>
      </c>
      <c r="Q332" s="2504" t="str">
        <f>IF(INPUT_OUTPUT!FD320="","",INPUT_OUTPUT!FD320)</f>
        <v/>
      </c>
      <c r="R332" s="2504" t="str">
        <f>IF(INPUT_OUTPUT!FE320="","",INPUT_OUTPUT!FE320)</f>
        <v/>
      </c>
      <c r="S332" s="2504" t="str">
        <f>IF(INPUT_OUTPUT!FF320="","",INPUT_OUTPUT!FF320)</f>
        <v/>
      </c>
      <c r="T332" s="2504" t="str">
        <f>IF(INPUT_OUTPUT!FG320="","",INPUT_OUTPUT!FG320)</f>
        <v/>
      </c>
      <c r="U332" s="2504" t="str">
        <f>IF(INPUT_OUTPUT!FH320="","",INPUT_OUTPUT!FH320)</f>
        <v/>
      </c>
      <c r="V332" s="2504" t="str">
        <f>IF(INPUT_OUTPUT!FI320="","",INPUT_OUTPUT!FI320)</f>
        <v/>
      </c>
      <c r="W332" s="2504" t="str">
        <f>IF(INPUT_OUTPUT!FJ320="","",INPUT_OUTPUT!FJ320)</f>
        <v/>
      </c>
      <c r="X332" s="2504" t="str">
        <f>IF(INPUT_OUTPUT!FK320="","",INPUT_OUTPUT!FK320)</f>
        <v/>
      </c>
      <c r="Y332" s="2504" t="str">
        <f>IF(INPUT_OUTPUT!FL320="","",INPUT_OUTPUT!FL320)</f>
        <v/>
      </c>
      <c r="Z332" s="2504" t="str">
        <f>IF(INPUT_OUTPUT!FM320="","",INPUT_OUTPUT!FM320)</f>
        <v/>
      </c>
    </row>
    <row r="333" spans="2:26" s="2503" customFormat="1">
      <c r="B333" s="2505" t="str">
        <f>IF(INPUT_OUTPUT!C321="","",INPUT_OUTPUT!EP321)</f>
        <v/>
      </c>
      <c r="C333" s="2504" t="str">
        <f>IF(INPUT_OUTPUT!EP321="","",INPUT_OUTPUT!EP321)</f>
        <v/>
      </c>
      <c r="D333" s="2504" t="str">
        <f>IF(INPUT_OUTPUT!EQ321="","",INPUT_OUTPUT!EQ321)</f>
        <v/>
      </c>
      <c r="E333" s="2504" t="str">
        <f>IF(INPUT_OUTPUT!ER321="","",INPUT_OUTPUT!ER321)</f>
        <v/>
      </c>
      <c r="F333" s="2504" t="str">
        <f>IF(INPUT_OUTPUT!ES321="","",INPUT_OUTPUT!ES321)</f>
        <v/>
      </c>
      <c r="G333" s="2504" t="str">
        <f>IF(INPUT_OUTPUT!ET321="","",INPUT_OUTPUT!ET321)</f>
        <v/>
      </c>
      <c r="H333" s="2504" t="str">
        <f>IF(INPUT_OUTPUT!EU321="","",INPUT_OUTPUT!EU321)</f>
        <v/>
      </c>
      <c r="I333" s="2504" t="str">
        <f>IF(INPUT_OUTPUT!EV321="","",INPUT_OUTPUT!EV321)</f>
        <v/>
      </c>
      <c r="J333" s="2504" t="str">
        <f>IF(INPUT_OUTPUT!EW321="","",INPUT_OUTPUT!EW321)</f>
        <v/>
      </c>
      <c r="K333" s="2504" t="str">
        <f>IF(INPUT_OUTPUT!EX321="","",INPUT_OUTPUT!EX321)</f>
        <v/>
      </c>
      <c r="L333" s="2504" t="str">
        <f>IF(INPUT_OUTPUT!EY321="","",INPUT_OUTPUT!EY321)</f>
        <v/>
      </c>
      <c r="M333" s="2504" t="str">
        <f>IF(INPUT_OUTPUT!EZ321="","",INPUT_OUTPUT!EZ321)</f>
        <v/>
      </c>
      <c r="N333" s="2504" t="str">
        <f>IF(INPUT_OUTPUT!FA321="","",INPUT_OUTPUT!FA321)</f>
        <v/>
      </c>
      <c r="O333" s="2504" t="str">
        <f>IF(INPUT_OUTPUT!FB321="","",INPUT_OUTPUT!FB321)</f>
        <v/>
      </c>
      <c r="P333" s="2504" t="str">
        <f>IF(INPUT_OUTPUT!FC321="","",INPUT_OUTPUT!FC321)</f>
        <v/>
      </c>
      <c r="Q333" s="2504" t="str">
        <f>IF(INPUT_OUTPUT!FD321="","",INPUT_OUTPUT!FD321)</f>
        <v/>
      </c>
      <c r="R333" s="2504" t="str">
        <f>IF(INPUT_OUTPUT!FE321="","",INPUT_OUTPUT!FE321)</f>
        <v/>
      </c>
      <c r="S333" s="2504" t="str">
        <f>IF(INPUT_OUTPUT!FF321="","",INPUT_OUTPUT!FF321)</f>
        <v/>
      </c>
      <c r="T333" s="2504" t="str">
        <f>IF(INPUT_OUTPUT!FG321="","",INPUT_OUTPUT!FG321)</f>
        <v/>
      </c>
      <c r="U333" s="2504" t="str">
        <f>IF(INPUT_OUTPUT!FH321="","",INPUT_OUTPUT!FH321)</f>
        <v/>
      </c>
      <c r="V333" s="2504" t="str">
        <f>IF(INPUT_OUTPUT!FI321="","",INPUT_OUTPUT!FI321)</f>
        <v/>
      </c>
      <c r="W333" s="2504" t="str">
        <f>IF(INPUT_OUTPUT!FJ321="","",INPUT_OUTPUT!FJ321)</f>
        <v/>
      </c>
      <c r="X333" s="2504" t="str">
        <f>IF(INPUT_OUTPUT!FK321="","",INPUT_OUTPUT!FK321)</f>
        <v/>
      </c>
      <c r="Y333" s="2504" t="str">
        <f>IF(INPUT_OUTPUT!FL321="","",INPUT_OUTPUT!FL321)</f>
        <v/>
      </c>
      <c r="Z333" s="2504" t="str">
        <f>IF(INPUT_OUTPUT!FM321="","",INPUT_OUTPUT!FM321)</f>
        <v/>
      </c>
    </row>
    <row r="334" spans="2:26" s="2503" customFormat="1">
      <c r="B334" s="2505" t="str">
        <f>IF(INPUT_OUTPUT!C322="","",INPUT_OUTPUT!EP322)</f>
        <v/>
      </c>
      <c r="C334" s="2504" t="str">
        <f>IF(INPUT_OUTPUT!EP322="","",INPUT_OUTPUT!EP322)</f>
        <v/>
      </c>
      <c r="D334" s="2504" t="str">
        <f>IF(INPUT_OUTPUT!EQ322="","",INPUT_OUTPUT!EQ322)</f>
        <v/>
      </c>
      <c r="E334" s="2504" t="str">
        <f>IF(INPUT_OUTPUT!ER322="","",INPUT_OUTPUT!ER322)</f>
        <v/>
      </c>
      <c r="F334" s="2504" t="str">
        <f>IF(INPUT_OUTPUT!ES322="","",INPUT_OUTPUT!ES322)</f>
        <v/>
      </c>
      <c r="G334" s="2504" t="str">
        <f>IF(INPUT_OUTPUT!ET322="","",INPUT_OUTPUT!ET322)</f>
        <v/>
      </c>
      <c r="H334" s="2504" t="str">
        <f>IF(INPUT_OUTPUT!EU322="","",INPUT_OUTPUT!EU322)</f>
        <v/>
      </c>
      <c r="I334" s="2504" t="str">
        <f>IF(INPUT_OUTPUT!EV322="","",INPUT_OUTPUT!EV322)</f>
        <v/>
      </c>
      <c r="J334" s="2504" t="str">
        <f>IF(INPUT_OUTPUT!EW322="","",INPUT_OUTPUT!EW322)</f>
        <v/>
      </c>
      <c r="K334" s="2504" t="str">
        <f>IF(INPUT_OUTPUT!EX322="","",INPUT_OUTPUT!EX322)</f>
        <v/>
      </c>
      <c r="L334" s="2504" t="str">
        <f>IF(INPUT_OUTPUT!EY322="","",INPUT_OUTPUT!EY322)</f>
        <v/>
      </c>
      <c r="M334" s="2504" t="str">
        <f>IF(INPUT_OUTPUT!EZ322="","",INPUT_OUTPUT!EZ322)</f>
        <v/>
      </c>
      <c r="N334" s="2504" t="str">
        <f>IF(INPUT_OUTPUT!FA322="","",INPUT_OUTPUT!FA322)</f>
        <v/>
      </c>
      <c r="O334" s="2504" t="str">
        <f>IF(INPUT_OUTPUT!FB322="","",INPUT_OUTPUT!FB322)</f>
        <v/>
      </c>
      <c r="P334" s="2504" t="str">
        <f>IF(INPUT_OUTPUT!FC322="","",INPUT_OUTPUT!FC322)</f>
        <v/>
      </c>
      <c r="Q334" s="2504" t="str">
        <f>IF(INPUT_OUTPUT!FD322="","",INPUT_OUTPUT!FD322)</f>
        <v/>
      </c>
      <c r="R334" s="2504" t="str">
        <f>IF(INPUT_OUTPUT!FE322="","",INPUT_OUTPUT!FE322)</f>
        <v/>
      </c>
      <c r="S334" s="2504" t="str">
        <f>IF(INPUT_OUTPUT!FF322="","",INPUT_OUTPUT!FF322)</f>
        <v/>
      </c>
      <c r="T334" s="2504" t="str">
        <f>IF(INPUT_OUTPUT!FG322="","",INPUT_OUTPUT!FG322)</f>
        <v/>
      </c>
      <c r="U334" s="2504" t="str">
        <f>IF(INPUT_OUTPUT!FH322="","",INPUT_OUTPUT!FH322)</f>
        <v/>
      </c>
      <c r="V334" s="2504" t="str">
        <f>IF(INPUT_OUTPUT!FI322="","",INPUT_OUTPUT!FI322)</f>
        <v/>
      </c>
      <c r="W334" s="2504" t="str">
        <f>IF(INPUT_OUTPUT!FJ322="","",INPUT_OUTPUT!FJ322)</f>
        <v/>
      </c>
      <c r="X334" s="2504" t="str">
        <f>IF(INPUT_OUTPUT!FK322="","",INPUT_OUTPUT!FK322)</f>
        <v/>
      </c>
      <c r="Y334" s="2504" t="str">
        <f>IF(INPUT_OUTPUT!FL322="","",INPUT_OUTPUT!FL322)</f>
        <v/>
      </c>
      <c r="Z334" s="2504" t="str">
        <f>IF(INPUT_OUTPUT!FM322="","",INPUT_OUTPUT!FM322)</f>
        <v/>
      </c>
    </row>
    <row r="335" spans="2:26" s="2503" customFormat="1">
      <c r="B335" s="2505" t="str">
        <f>IF(INPUT_OUTPUT!C323="","",INPUT_OUTPUT!EP323)</f>
        <v/>
      </c>
      <c r="C335" s="2504" t="str">
        <f>IF(INPUT_OUTPUT!EP323="","",INPUT_OUTPUT!EP323)</f>
        <v/>
      </c>
      <c r="D335" s="2504" t="str">
        <f>IF(INPUT_OUTPUT!EQ323="","",INPUT_OUTPUT!EQ323)</f>
        <v/>
      </c>
      <c r="E335" s="2504" t="str">
        <f>IF(INPUT_OUTPUT!ER323="","",INPUT_OUTPUT!ER323)</f>
        <v/>
      </c>
      <c r="F335" s="2504" t="str">
        <f>IF(INPUT_OUTPUT!ES323="","",INPUT_OUTPUT!ES323)</f>
        <v/>
      </c>
      <c r="G335" s="2504" t="str">
        <f>IF(INPUT_OUTPUT!ET323="","",INPUT_OUTPUT!ET323)</f>
        <v/>
      </c>
      <c r="H335" s="2504" t="str">
        <f>IF(INPUT_OUTPUT!EU323="","",INPUT_OUTPUT!EU323)</f>
        <v/>
      </c>
      <c r="I335" s="2504" t="str">
        <f>IF(INPUT_OUTPUT!EV323="","",INPUT_OUTPUT!EV323)</f>
        <v/>
      </c>
      <c r="J335" s="2504" t="str">
        <f>IF(INPUT_OUTPUT!EW323="","",INPUT_OUTPUT!EW323)</f>
        <v/>
      </c>
      <c r="K335" s="2504" t="str">
        <f>IF(INPUT_OUTPUT!EX323="","",INPUT_OUTPUT!EX323)</f>
        <v/>
      </c>
      <c r="L335" s="2504" t="str">
        <f>IF(INPUT_OUTPUT!EY323="","",INPUT_OUTPUT!EY323)</f>
        <v/>
      </c>
      <c r="M335" s="2504" t="str">
        <f>IF(INPUT_OUTPUT!EZ323="","",INPUT_OUTPUT!EZ323)</f>
        <v/>
      </c>
      <c r="N335" s="2504" t="str">
        <f>IF(INPUT_OUTPUT!FA323="","",INPUT_OUTPUT!FA323)</f>
        <v/>
      </c>
      <c r="O335" s="2504" t="str">
        <f>IF(INPUT_OUTPUT!FB323="","",INPUT_OUTPUT!FB323)</f>
        <v/>
      </c>
      <c r="P335" s="2504" t="str">
        <f>IF(INPUT_OUTPUT!FC323="","",INPUT_OUTPUT!FC323)</f>
        <v/>
      </c>
      <c r="Q335" s="2504" t="str">
        <f>IF(INPUT_OUTPUT!FD323="","",INPUT_OUTPUT!FD323)</f>
        <v/>
      </c>
      <c r="R335" s="2504" t="str">
        <f>IF(INPUT_OUTPUT!FE323="","",INPUT_OUTPUT!FE323)</f>
        <v/>
      </c>
      <c r="S335" s="2504" t="str">
        <f>IF(INPUT_OUTPUT!FF323="","",INPUT_OUTPUT!FF323)</f>
        <v/>
      </c>
      <c r="T335" s="2504" t="str">
        <f>IF(INPUT_OUTPUT!FG323="","",INPUT_OUTPUT!FG323)</f>
        <v/>
      </c>
      <c r="U335" s="2504" t="str">
        <f>IF(INPUT_OUTPUT!FH323="","",INPUT_OUTPUT!FH323)</f>
        <v/>
      </c>
      <c r="V335" s="2504" t="str">
        <f>IF(INPUT_OUTPUT!FI323="","",INPUT_OUTPUT!FI323)</f>
        <v/>
      </c>
      <c r="W335" s="2504" t="str">
        <f>IF(INPUT_OUTPUT!FJ323="","",INPUT_OUTPUT!FJ323)</f>
        <v/>
      </c>
      <c r="X335" s="2504" t="str">
        <f>IF(INPUT_OUTPUT!FK323="","",INPUT_OUTPUT!FK323)</f>
        <v/>
      </c>
      <c r="Y335" s="2504" t="str">
        <f>IF(INPUT_OUTPUT!FL323="","",INPUT_OUTPUT!FL323)</f>
        <v/>
      </c>
      <c r="Z335" s="2504" t="str">
        <f>IF(INPUT_OUTPUT!FM323="","",INPUT_OUTPUT!FM323)</f>
        <v/>
      </c>
    </row>
    <row r="336" spans="2:26" s="2503" customFormat="1">
      <c r="B336" s="2505" t="str">
        <f>IF(INPUT_OUTPUT!C324="","",INPUT_OUTPUT!EP324)</f>
        <v/>
      </c>
      <c r="C336" s="2504" t="str">
        <f>IF(INPUT_OUTPUT!EP324="","",INPUT_OUTPUT!EP324)</f>
        <v/>
      </c>
      <c r="D336" s="2504" t="str">
        <f>IF(INPUT_OUTPUT!EQ324="","",INPUT_OUTPUT!EQ324)</f>
        <v/>
      </c>
      <c r="E336" s="2504" t="str">
        <f>IF(INPUT_OUTPUT!ER324="","",INPUT_OUTPUT!ER324)</f>
        <v/>
      </c>
      <c r="F336" s="2504" t="str">
        <f>IF(INPUT_OUTPUT!ES324="","",INPUT_OUTPUT!ES324)</f>
        <v/>
      </c>
      <c r="G336" s="2504" t="str">
        <f>IF(INPUT_OUTPUT!ET324="","",INPUT_OUTPUT!ET324)</f>
        <v/>
      </c>
      <c r="H336" s="2504" t="str">
        <f>IF(INPUT_OUTPUT!EU324="","",INPUT_OUTPUT!EU324)</f>
        <v/>
      </c>
      <c r="I336" s="2504" t="str">
        <f>IF(INPUT_OUTPUT!EV324="","",INPUT_OUTPUT!EV324)</f>
        <v/>
      </c>
      <c r="J336" s="2504" t="str">
        <f>IF(INPUT_OUTPUT!EW324="","",INPUT_OUTPUT!EW324)</f>
        <v/>
      </c>
      <c r="K336" s="2504" t="str">
        <f>IF(INPUT_OUTPUT!EX324="","",INPUT_OUTPUT!EX324)</f>
        <v/>
      </c>
      <c r="L336" s="2504" t="str">
        <f>IF(INPUT_OUTPUT!EY324="","",INPUT_OUTPUT!EY324)</f>
        <v/>
      </c>
      <c r="M336" s="2504" t="str">
        <f>IF(INPUT_OUTPUT!EZ324="","",INPUT_OUTPUT!EZ324)</f>
        <v/>
      </c>
      <c r="N336" s="2504" t="str">
        <f>IF(INPUT_OUTPUT!FA324="","",INPUT_OUTPUT!FA324)</f>
        <v/>
      </c>
      <c r="O336" s="2504" t="str">
        <f>IF(INPUT_OUTPUT!FB324="","",INPUT_OUTPUT!FB324)</f>
        <v/>
      </c>
      <c r="P336" s="2504" t="str">
        <f>IF(INPUT_OUTPUT!FC324="","",INPUT_OUTPUT!FC324)</f>
        <v/>
      </c>
      <c r="Q336" s="2504" t="str">
        <f>IF(INPUT_OUTPUT!FD324="","",INPUT_OUTPUT!FD324)</f>
        <v/>
      </c>
      <c r="R336" s="2504" t="str">
        <f>IF(INPUT_OUTPUT!FE324="","",INPUT_OUTPUT!FE324)</f>
        <v/>
      </c>
      <c r="S336" s="2504" t="str">
        <f>IF(INPUT_OUTPUT!FF324="","",INPUT_OUTPUT!FF324)</f>
        <v/>
      </c>
      <c r="T336" s="2504" t="str">
        <f>IF(INPUT_OUTPUT!FG324="","",INPUT_OUTPUT!FG324)</f>
        <v/>
      </c>
      <c r="U336" s="2504" t="str">
        <f>IF(INPUT_OUTPUT!FH324="","",INPUT_OUTPUT!FH324)</f>
        <v/>
      </c>
      <c r="V336" s="2504" t="str">
        <f>IF(INPUT_OUTPUT!FI324="","",INPUT_OUTPUT!FI324)</f>
        <v/>
      </c>
      <c r="W336" s="2504" t="str">
        <f>IF(INPUT_OUTPUT!FJ324="","",INPUT_OUTPUT!FJ324)</f>
        <v/>
      </c>
      <c r="X336" s="2504" t="str">
        <f>IF(INPUT_OUTPUT!FK324="","",INPUT_OUTPUT!FK324)</f>
        <v/>
      </c>
      <c r="Y336" s="2504" t="str">
        <f>IF(INPUT_OUTPUT!FL324="","",INPUT_OUTPUT!FL324)</f>
        <v/>
      </c>
      <c r="Z336" s="2504" t="str">
        <f>IF(INPUT_OUTPUT!FM324="","",INPUT_OUTPUT!FM324)</f>
        <v/>
      </c>
    </row>
    <row r="337" spans="2:26" s="2503" customFormat="1">
      <c r="B337" s="2505" t="str">
        <f>IF(INPUT_OUTPUT!C325="","",INPUT_OUTPUT!EP325)</f>
        <v/>
      </c>
      <c r="C337" s="2504" t="str">
        <f>IF(INPUT_OUTPUT!EP325="","",INPUT_OUTPUT!EP325)</f>
        <v/>
      </c>
      <c r="D337" s="2504" t="str">
        <f>IF(INPUT_OUTPUT!EQ325="","",INPUT_OUTPUT!EQ325)</f>
        <v/>
      </c>
      <c r="E337" s="2504" t="str">
        <f>IF(INPUT_OUTPUT!ER325="","",INPUT_OUTPUT!ER325)</f>
        <v/>
      </c>
      <c r="F337" s="2504" t="str">
        <f>IF(INPUT_OUTPUT!ES325="","",INPUT_OUTPUT!ES325)</f>
        <v/>
      </c>
      <c r="G337" s="2504" t="str">
        <f>IF(INPUT_OUTPUT!ET325="","",INPUT_OUTPUT!ET325)</f>
        <v/>
      </c>
      <c r="H337" s="2504" t="str">
        <f>IF(INPUT_OUTPUT!EU325="","",INPUT_OUTPUT!EU325)</f>
        <v/>
      </c>
      <c r="I337" s="2504" t="str">
        <f>IF(INPUT_OUTPUT!EV325="","",INPUT_OUTPUT!EV325)</f>
        <v/>
      </c>
      <c r="J337" s="2504" t="str">
        <f>IF(INPUT_OUTPUT!EW325="","",INPUT_OUTPUT!EW325)</f>
        <v/>
      </c>
      <c r="K337" s="2504" t="str">
        <f>IF(INPUT_OUTPUT!EX325="","",INPUT_OUTPUT!EX325)</f>
        <v/>
      </c>
      <c r="L337" s="2504" t="str">
        <f>IF(INPUT_OUTPUT!EY325="","",INPUT_OUTPUT!EY325)</f>
        <v/>
      </c>
      <c r="M337" s="2504" t="str">
        <f>IF(INPUT_OUTPUT!EZ325="","",INPUT_OUTPUT!EZ325)</f>
        <v/>
      </c>
      <c r="N337" s="2504" t="str">
        <f>IF(INPUT_OUTPUT!FA325="","",INPUT_OUTPUT!FA325)</f>
        <v/>
      </c>
      <c r="O337" s="2504" t="str">
        <f>IF(INPUT_OUTPUT!FB325="","",INPUT_OUTPUT!FB325)</f>
        <v/>
      </c>
      <c r="P337" s="2504" t="str">
        <f>IF(INPUT_OUTPUT!FC325="","",INPUT_OUTPUT!FC325)</f>
        <v/>
      </c>
      <c r="Q337" s="2504" t="str">
        <f>IF(INPUT_OUTPUT!FD325="","",INPUT_OUTPUT!FD325)</f>
        <v/>
      </c>
      <c r="R337" s="2504" t="str">
        <f>IF(INPUT_OUTPUT!FE325="","",INPUT_OUTPUT!FE325)</f>
        <v/>
      </c>
      <c r="S337" s="2504" t="str">
        <f>IF(INPUT_OUTPUT!FF325="","",INPUT_OUTPUT!FF325)</f>
        <v/>
      </c>
      <c r="T337" s="2504" t="str">
        <f>IF(INPUT_OUTPUT!FG325="","",INPUT_OUTPUT!FG325)</f>
        <v/>
      </c>
      <c r="U337" s="2504" t="str">
        <f>IF(INPUT_OUTPUT!FH325="","",INPUT_OUTPUT!FH325)</f>
        <v/>
      </c>
      <c r="V337" s="2504" t="str">
        <f>IF(INPUT_OUTPUT!FI325="","",INPUT_OUTPUT!FI325)</f>
        <v/>
      </c>
      <c r="W337" s="2504" t="str">
        <f>IF(INPUT_OUTPUT!FJ325="","",INPUT_OUTPUT!FJ325)</f>
        <v/>
      </c>
      <c r="X337" s="2504" t="str">
        <f>IF(INPUT_OUTPUT!FK325="","",INPUT_OUTPUT!FK325)</f>
        <v/>
      </c>
      <c r="Y337" s="2504" t="str">
        <f>IF(INPUT_OUTPUT!FL325="","",INPUT_OUTPUT!FL325)</f>
        <v/>
      </c>
      <c r="Z337" s="2504" t="str">
        <f>IF(INPUT_OUTPUT!FM325="","",INPUT_OUTPUT!FM325)</f>
        <v/>
      </c>
    </row>
    <row r="338" spans="2:26" s="2503" customFormat="1">
      <c r="B338" s="2505" t="str">
        <f>IF(INPUT_OUTPUT!C326="","",INPUT_OUTPUT!EP326)</f>
        <v/>
      </c>
      <c r="C338" s="2504" t="str">
        <f>IF(INPUT_OUTPUT!EP326="","",INPUT_OUTPUT!EP326)</f>
        <v/>
      </c>
      <c r="D338" s="2504" t="str">
        <f>IF(INPUT_OUTPUT!EQ326="","",INPUT_OUTPUT!EQ326)</f>
        <v/>
      </c>
      <c r="E338" s="2504" t="str">
        <f>IF(INPUT_OUTPUT!ER326="","",INPUT_OUTPUT!ER326)</f>
        <v/>
      </c>
      <c r="F338" s="2504" t="str">
        <f>IF(INPUT_OUTPUT!ES326="","",INPUT_OUTPUT!ES326)</f>
        <v/>
      </c>
      <c r="G338" s="2504" t="str">
        <f>IF(INPUT_OUTPUT!ET326="","",INPUT_OUTPUT!ET326)</f>
        <v/>
      </c>
      <c r="H338" s="2504" t="str">
        <f>IF(INPUT_OUTPUT!EU326="","",INPUT_OUTPUT!EU326)</f>
        <v/>
      </c>
      <c r="I338" s="2504" t="str">
        <f>IF(INPUT_OUTPUT!EV326="","",INPUT_OUTPUT!EV326)</f>
        <v/>
      </c>
      <c r="J338" s="2504" t="str">
        <f>IF(INPUT_OUTPUT!EW326="","",INPUT_OUTPUT!EW326)</f>
        <v/>
      </c>
      <c r="K338" s="2504" t="str">
        <f>IF(INPUT_OUTPUT!EX326="","",INPUT_OUTPUT!EX326)</f>
        <v/>
      </c>
      <c r="L338" s="2504" t="str">
        <f>IF(INPUT_OUTPUT!EY326="","",INPUT_OUTPUT!EY326)</f>
        <v/>
      </c>
      <c r="M338" s="2504" t="str">
        <f>IF(INPUT_OUTPUT!EZ326="","",INPUT_OUTPUT!EZ326)</f>
        <v/>
      </c>
      <c r="N338" s="2504" t="str">
        <f>IF(INPUT_OUTPUT!FA326="","",INPUT_OUTPUT!FA326)</f>
        <v/>
      </c>
      <c r="O338" s="2504" t="str">
        <f>IF(INPUT_OUTPUT!FB326="","",INPUT_OUTPUT!FB326)</f>
        <v/>
      </c>
      <c r="P338" s="2504" t="str">
        <f>IF(INPUT_OUTPUT!FC326="","",INPUT_OUTPUT!FC326)</f>
        <v/>
      </c>
      <c r="Q338" s="2504" t="str">
        <f>IF(INPUT_OUTPUT!FD326="","",INPUT_OUTPUT!FD326)</f>
        <v/>
      </c>
      <c r="R338" s="2504" t="str">
        <f>IF(INPUT_OUTPUT!FE326="","",INPUT_OUTPUT!FE326)</f>
        <v/>
      </c>
      <c r="S338" s="2504" t="str">
        <f>IF(INPUT_OUTPUT!FF326="","",INPUT_OUTPUT!FF326)</f>
        <v/>
      </c>
      <c r="T338" s="2504" t="str">
        <f>IF(INPUT_OUTPUT!FG326="","",INPUT_OUTPUT!FG326)</f>
        <v/>
      </c>
      <c r="U338" s="2504" t="str">
        <f>IF(INPUT_OUTPUT!FH326="","",INPUT_OUTPUT!FH326)</f>
        <v/>
      </c>
      <c r="V338" s="2504" t="str">
        <f>IF(INPUT_OUTPUT!FI326="","",INPUT_OUTPUT!FI326)</f>
        <v/>
      </c>
      <c r="W338" s="2504" t="str">
        <f>IF(INPUT_OUTPUT!FJ326="","",INPUT_OUTPUT!FJ326)</f>
        <v/>
      </c>
      <c r="X338" s="2504" t="str">
        <f>IF(INPUT_OUTPUT!FK326="","",INPUT_OUTPUT!FK326)</f>
        <v/>
      </c>
      <c r="Y338" s="2504" t="str">
        <f>IF(INPUT_OUTPUT!FL326="","",INPUT_OUTPUT!FL326)</f>
        <v/>
      </c>
      <c r="Z338" s="2504" t="str">
        <f>IF(INPUT_OUTPUT!FM326="","",INPUT_OUTPUT!FM326)</f>
        <v/>
      </c>
    </row>
    <row r="339" spans="2:26" s="2503" customFormat="1">
      <c r="B339" s="2505" t="str">
        <f>IF(INPUT_OUTPUT!C327="","",INPUT_OUTPUT!EP327)</f>
        <v/>
      </c>
      <c r="C339" s="2504" t="str">
        <f>IF(INPUT_OUTPUT!EP327="","",INPUT_OUTPUT!EP327)</f>
        <v/>
      </c>
      <c r="D339" s="2504" t="str">
        <f>IF(INPUT_OUTPUT!EQ327="","",INPUT_OUTPUT!EQ327)</f>
        <v/>
      </c>
      <c r="E339" s="2504" t="str">
        <f>IF(INPUT_OUTPUT!ER327="","",INPUT_OUTPUT!ER327)</f>
        <v/>
      </c>
      <c r="F339" s="2504" t="str">
        <f>IF(INPUT_OUTPUT!ES327="","",INPUT_OUTPUT!ES327)</f>
        <v/>
      </c>
      <c r="G339" s="2504" t="str">
        <f>IF(INPUT_OUTPUT!ET327="","",INPUT_OUTPUT!ET327)</f>
        <v/>
      </c>
      <c r="H339" s="2504" t="str">
        <f>IF(INPUT_OUTPUT!EU327="","",INPUT_OUTPUT!EU327)</f>
        <v/>
      </c>
      <c r="I339" s="2504" t="str">
        <f>IF(INPUT_OUTPUT!EV327="","",INPUT_OUTPUT!EV327)</f>
        <v/>
      </c>
      <c r="J339" s="2504" t="str">
        <f>IF(INPUT_OUTPUT!EW327="","",INPUT_OUTPUT!EW327)</f>
        <v/>
      </c>
      <c r="K339" s="2504" t="str">
        <f>IF(INPUT_OUTPUT!EX327="","",INPUT_OUTPUT!EX327)</f>
        <v/>
      </c>
      <c r="L339" s="2504" t="str">
        <f>IF(INPUT_OUTPUT!EY327="","",INPUT_OUTPUT!EY327)</f>
        <v/>
      </c>
      <c r="M339" s="2504" t="str">
        <f>IF(INPUT_OUTPUT!EZ327="","",INPUT_OUTPUT!EZ327)</f>
        <v/>
      </c>
      <c r="N339" s="2504" t="str">
        <f>IF(INPUT_OUTPUT!FA327="","",INPUT_OUTPUT!FA327)</f>
        <v/>
      </c>
      <c r="O339" s="2504" t="str">
        <f>IF(INPUT_OUTPUT!FB327="","",INPUT_OUTPUT!FB327)</f>
        <v/>
      </c>
      <c r="P339" s="2504" t="str">
        <f>IF(INPUT_OUTPUT!FC327="","",INPUT_OUTPUT!FC327)</f>
        <v/>
      </c>
      <c r="Q339" s="2504" t="str">
        <f>IF(INPUT_OUTPUT!FD327="","",INPUT_OUTPUT!FD327)</f>
        <v/>
      </c>
      <c r="R339" s="2504" t="str">
        <f>IF(INPUT_OUTPUT!FE327="","",INPUT_OUTPUT!FE327)</f>
        <v/>
      </c>
      <c r="S339" s="2504" t="str">
        <f>IF(INPUT_OUTPUT!FF327="","",INPUT_OUTPUT!FF327)</f>
        <v/>
      </c>
      <c r="T339" s="2504" t="str">
        <f>IF(INPUT_OUTPUT!FG327="","",INPUT_OUTPUT!FG327)</f>
        <v/>
      </c>
      <c r="U339" s="2504" t="str">
        <f>IF(INPUT_OUTPUT!FH327="","",INPUT_OUTPUT!FH327)</f>
        <v/>
      </c>
      <c r="V339" s="2504" t="str">
        <f>IF(INPUT_OUTPUT!FI327="","",INPUT_OUTPUT!FI327)</f>
        <v/>
      </c>
      <c r="W339" s="2504" t="str">
        <f>IF(INPUT_OUTPUT!FJ327="","",INPUT_OUTPUT!FJ327)</f>
        <v/>
      </c>
      <c r="X339" s="2504" t="str">
        <f>IF(INPUT_OUTPUT!FK327="","",INPUT_OUTPUT!FK327)</f>
        <v/>
      </c>
      <c r="Y339" s="2504" t="str">
        <f>IF(INPUT_OUTPUT!FL327="","",INPUT_OUTPUT!FL327)</f>
        <v/>
      </c>
      <c r="Z339" s="2504" t="str">
        <f>IF(INPUT_OUTPUT!FM327="","",INPUT_OUTPUT!FM327)</f>
        <v/>
      </c>
    </row>
    <row r="340" spans="2:26" s="2503" customFormat="1">
      <c r="B340" s="2505" t="str">
        <f>IF(INPUT_OUTPUT!C328="","",INPUT_OUTPUT!EP328)</f>
        <v/>
      </c>
      <c r="C340" s="2504" t="str">
        <f>IF(INPUT_OUTPUT!EP328="","",INPUT_OUTPUT!EP328)</f>
        <v/>
      </c>
      <c r="D340" s="2504" t="str">
        <f>IF(INPUT_OUTPUT!EQ328="","",INPUT_OUTPUT!EQ328)</f>
        <v/>
      </c>
      <c r="E340" s="2504" t="str">
        <f>IF(INPUT_OUTPUT!ER328="","",INPUT_OUTPUT!ER328)</f>
        <v/>
      </c>
      <c r="F340" s="2504" t="str">
        <f>IF(INPUT_OUTPUT!ES328="","",INPUT_OUTPUT!ES328)</f>
        <v/>
      </c>
      <c r="G340" s="2504" t="str">
        <f>IF(INPUT_OUTPUT!ET328="","",INPUT_OUTPUT!ET328)</f>
        <v/>
      </c>
      <c r="H340" s="2504" t="str">
        <f>IF(INPUT_OUTPUT!EU328="","",INPUT_OUTPUT!EU328)</f>
        <v/>
      </c>
      <c r="I340" s="2504" t="str">
        <f>IF(INPUT_OUTPUT!EV328="","",INPUT_OUTPUT!EV328)</f>
        <v/>
      </c>
      <c r="J340" s="2504" t="str">
        <f>IF(INPUT_OUTPUT!EW328="","",INPUT_OUTPUT!EW328)</f>
        <v/>
      </c>
      <c r="K340" s="2504" t="str">
        <f>IF(INPUT_OUTPUT!EX328="","",INPUT_OUTPUT!EX328)</f>
        <v/>
      </c>
      <c r="L340" s="2504" t="str">
        <f>IF(INPUT_OUTPUT!EY328="","",INPUT_OUTPUT!EY328)</f>
        <v/>
      </c>
      <c r="M340" s="2504" t="str">
        <f>IF(INPUT_OUTPUT!EZ328="","",INPUT_OUTPUT!EZ328)</f>
        <v/>
      </c>
      <c r="N340" s="2504" t="str">
        <f>IF(INPUT_OUTPUT!FA328="","",INPUT_OUTPUT!FA328)</f>
        <v/>
      </c>
      <c r="O340" s="2504" t="str">
        <f>IF(INPUT_OUTPUT!FB328="","",INPUT_OUTPUT!FB328)</f>
        <v/>
      </c>
      <c r="P340" s="2504" t="str">
        <f>IF(INPUT_OUTPUT!FC328="","",INPUT_OUTPUT!FC328)</f>
        <v/>
      </c>
      <c r="Q340" s="2504" t="str">
        <f>IF(INPUT_OUTPUT!FD328="","",INPUT_OUTPUT!FD328)</f>
        <v/>
      </c>
      <c r="R340" s="2504" t="str">
        <f>IF(INPUT_OUTPUT!FE328="","",INPUT_OUTPUT!FE328)</f>
        <v/>
      </c>
      <c r="S340" s="2504" t="str">
        <f>IF(INPUT_OUTPUT!FF328="","",INPUT_OUTPUT!FF328)</f>
        <v/>
      </c>
      <c r="T340" s="2504" t="str">
        <f>IF(INPUT_OUTPUT!FG328="","",INPUT_OUTPUT!FG328)</f>
        <v/>
      </c>
      <c r="U340" s="2504" t="str">
        <f>IF(INPUT_OUTPUT!FH328="","",INPUT_OUTPUT!FH328)</f>
        <v/>
      </c>
      <c r="V340" s="2504" t="str">
        <f>IF(INPUT_OUTPUT!FI328="","",INPUT_OUTPUT!FI328)</f>
        <v/>
      </c>
      <c r="W340" s="2504" t="str">
        <f>IF(INPUT_OUTPUT!FJ328="","",INPUT_OUTPUT!FJ328)</f>
        <v/>
      </c>
      <c r="X340" s="2504" t="str">
        <f>IF(INPUT_OUTPUT!FK328="","",INPUT_OUTPUT!FK328)</f>
        <v/>
      </c>
      <c r="Y340" s="2504" t="str">
        <f>IF(INPUT_OUTPUT!FL328="","",INPUT_OUTPUT!FL328)</f>
        <v/>
      </c>
      <c r="Z340" s="2504" t="str">
        <f>IF(INPUT_OUTPUT!FM328="","",INPUT_OUTPUT!FM328)</f>
        <v/>
      </c>
    </row>
    <row r="341" spans="2:26" s="2503" customFormat="1">
      <c r="B341" s="2505" t="str">
        <f>IF(INPUT_OUTPUT!C329="","",INPUT_OUTPUT!EP329)</f>
        <v/>
      </c>
      <c r="C341" s="2504" t="str">
        <f>IF(INPUT_OUTPUT!EP329="","",INPUT_OUTPUT!EP329)</f>
        <v/>
      </c>
      <c r="D341" s="2504" t="str">
        <f>IF(INPUT_OUTPUT!EQ329="","",INPUT_OUTPUT!EQ329)</f>
        <v/>
      </c>
      <c r="E341" s="2504" t="str">
        <f>IF(INPUT_OUTPUT!ER329="","",INPUT_OUTPUT!ER329)</f>
        <v/>
      </c>
      <c r="F341" s="2504" t="str">
        <f>IF(INPUT_OUTPUT!ES329="","",INPUT_OUTPUT!ES329)</f>
        <v/>
      </c>
      <c r="G341" s="2504" t="str">
        <f>IF(INPUT_OUTPUT!ET329="","",INPUT_OUTPUT!ET329)</f>
        <v/>
      </c>
      <c r="H341" s="2504" t="str">
        <f>IF(INPUT_OUTPUT!EU329="","",INPUT_OUTPUT!EU329)</f>
        <v/>
      </c>
      <c r="I341" s="2504" t="str">
        <f>IF(INPUT_OUTPUT!EV329="","",INPUT_OUTPUT!EV329)</f>
        <v/>
      </c>
      <c r="J341" s="2504" t="str">
        <f>IF(INPUT_OUTPUT!EW329="","",INPUT_OUTPUT!EW329)</f>
        <v/>
      </c>
      <c r="K341" s="2504" t="str">
        <f>IF(INPUT_OUTPUT!EX329="","",INPUT_OUTPUT!EX329)</f>
        <v/>
      </c>
      <c r="L341" s="2504" t="str">
        <f>IF(INPUT_OUTPUT!EY329="","",INPUT_OUTPUT!EY329)</f>
        <v/>
      </c>
      <c r="M341" s="2504" t="str">
        <f>IF(INPUT_OUTPUT!EZ329="","",INPUT_OUTPUT!EZ329)</f>
        <v/>
      </c>
      <c r="N341" s="2504" t="str">
        <f>IF(INPUT_OUTPUT!FA329="","",INPUT_OUTPUT!FA329)</f>
        <v/>
      </c>
      <c r="O341" s="2504" t="str">
        <f>IF(INPUT_OUTPUT!FB329="","",INPUT_OUTPUT!FB329)</f>
        <v/>
      </c>
      <c r="P341" s="2504" t="str">
        <f>IF(INPUT_OUTPUT!FC329="","",INPUT_OUTPUT!FC329)</f>
        <v/>
      </c>
      <c r="Q341" s="2504" t="str">
        <f>IF(INPUT_OUTPUT!FD329="","",INPUT_OUTPUT!FD329)</f>
        <v/>
      </c>
      <c r="R341" s="2504" t="str">
        <f>IF(INPUT_OUTPUT!FE329="","",INPUT_OUTPUT!FE329)</f>
        <v/>
      </c>
      <c r="S341" s="2504" t="str">
        <f>IF(INPUT_OUTPUT!FF329="","",INPUT_OUTPUT!FF329)</f>
        <v/>
      </c>
      <c r="T341" s="2504" t="str">
        <f>IF(INPUT_OUTPUT!FG329="","",INPUT_OUTPUT!FG329)</f>
        <v/>
      </c>
      <c r="U341" s="2504" t="str">
        <f>IF(INPUT_OUTPUT!FH329="","",INPUT_OUTPUT!FH329)</f>
        <v/>
      </c>
      <c r="V341" s="2504" t="str">
        <f>IF(INPUT_OUTPUT!FI329="","",INPUT_OUTPUT!FI329)</f>
        <v/>
      </c>
      <c r="W341" s="2504" t="str">
        <f>IF(INPUT_OUTPUT!FJ329="","",INPUT_OUTPUT!FJ329)</f>
        <v/>
      </c>
      <c r="X341" s="2504" t="str">
        <f>IF(INPUT_OUTPUT!FK329="","",INPUT_OUTPUT!FK329)</f>
        <v/>
      </c>
      <c r="Y341" s="2504" t="str">
        <f>IF(INPUT_OUTPUT!FL329="","",INPUT_OUTPUT!FL329)</f>
        <v/>
      </c>
      <c r="Z341" s="2504" t="str">
        <f>IF(INPUT_OUTPUT!FM329="","",INPUT_OUTPUT!FM329)</f>
        <v/>
      </c>
    </row>
    <row r="342" spans="2:26" s="2503" customFormat="1">
      <c r="B342" s="2505" t="str">
        <f>IF(INPUT_OUTPUT!C330="","",INPUT_OUTPUT!EP330)</f>
        <v/>
      </c>
      <c r="C342" s="2504" t="str">
        <f>IF(INPUT_OUTPUT!EP330="","",INPUT_OUTPUT!EP330)</f>
        <v/>
      </c>
      <c r="D342" s="2504" t="str">
        <f>IF(INPUT_OUTPUT!EQ330="","",INPUT_OUTPUT!EQ330)</f>
        <v/>
      </c>
      <c r="E342" s="2504" t="str">
        <f>IF(INPUT_OUTPUT!ER330="","",INPUT_OUTPUT!ER330)</f>
        <v/>
      </c>
      <c r="F342" s="2504" t="str">
        <f>IF(INPUT_OUTPUT!ES330="","",INPUT_OUTPUT!ES330)</f>
        <v/>
      </c>
      <c r="G342" s="2504" t="str">
        <f>IF(INPUT_OUTPUT!ET330="","",INPUT_OUTPUT!ET330)</f>
        <v/>
      </c>
      <c r="H342" s="2504" t="str">
        <f>IF(INPUT_OUTPUT!EU330="","",INPUT_OUTPUT!EU330)</f>
        <v/>
      </c>
      <c r="I342" s="2504" t="str">
        <f>IF(INPUT_OUTPUT!EV330="","",INPUT_OUTPUT!EV330)</f>
        <v/>
      </c>
      <c r="J342" s="2504" t="str">
        <f>IF(INPUT_OUTPUT!EW330="","",INPUT_OUTPUT!EW330)</f>
        <v/>
      </c>
      <c r="K342" s="2504" t="str">
        <f>IF(INPUT_OUTPUT!EX330="","",INPUT_OUTPUT!EX330)</f>
        <v/>
      </c>
      <c r="L342" s="2504" t="str">
        <f>IF(INPUT_OUTPUT!EY330="","",INPUT_OUTPUT!EY330)</f>
        <v/>
      </c>
      <c r="M342" s="2504" t="str">
        <f>IF(INPUT_OUTPUT!EZ330="","",INPUT_OUTPUT!EZ330)</f>
        <v/>
      </c>
      <c r="N342" s="2504" t="str">
        <f>IF(INPUT_OUTPUT!FA330="","",INPUT_OUTPUT!FA330)</f>
        <v/>
      </c>
      <c r="O342" s="2504" t="str">
        <f>IF(INPUT_OUTPUT!FB330="","",INPUT_OUTPUT!FB330)</f>
        <v/>
      </c>
      <c r="P342" s="2504" t="str">
        <f>IF(INPUT_OUTPUT!FC330="","",INPUT_OUTPUT!FC330)</f>
        <v/>
      </c>
      <c r="Q342" s="2504" t="str">
        <f>IF(INPUT_OUTPUT!FD330="","",INPUT_OUTPUT!FD330)</f>
        <v/>
      </c>
      <c r="R342" s="2504" t="str">
        <f>IF(INPUT_OUTPUT!FE330="","",INPUT_OUTPUT!FE330)</f>
        <v/>
      </c>
      <c r="S342" s="2504" t="str">
        <f>IF(INPUT_OUTPUT!FF330="","",INPUT_OUTPUT!FF330)</f>
        <v/>
      </c>
      <c r="T342" s="2504" t="str">
        <f>IF(INPUT_OUTPUT!FG330="","",INPUT_OUTPUT!FG330)</f>
        <v/>
      </c>
      <c r="U342" s="2504" t="str">
        <f>IF(INPUT_OUTPUT!FH330="","",INPUT_OUTPUT!FH330)</f>
        <v/>
      </c>
      <c r="V342" s="2504" t="str">
        <f>IF(INPUT_OUTPUT!FI330="","",INPUT_OUTPUT!FI330)</f>
        <v/>
      </c>
      <c r="W342" s="2504" t="str">
        <f>IF(INPUT_OUTPUT!FJ330="","",INPUT_OUTPUT!FJ330)</f>
        <v/>
      </c>
      <c r="X342" s="2504" t="str">
        <f>IF(INPUT_OUTPUT!FK330="","",INPUT_OUTPUT!FK330)</f>
        <v/>
      </c>
      <c r="Y342" s="2504" t="str">
        <f>IF(INPUT_OUTPUT!FL330="","",INPUT_OUTPUT!FL330)</f>
        <v/>
      </c>
      <c r="Z342" s="2504" t="str">
        <f>IF(INPUT_OUTPUT!FM330="","",INPUT_OUTPUT!FM330)</f>
        <v/>
      </c>
    </row>
    <row r="343" spans="2:26" s="2503" customFormat="1">
      <c r="B343" s="2505" t="str">
        <f>IF(INPUT_OUTPUT!C331="","",INPUT_OUTPUT!EP331)</f>
        <v/>
      </c>
      <c r="C343" s="2504" t="str">
        <f>IF(INPUT_OUTPUT!EP331="","",INPUT_OUTPUT!EP331)</f>
        <v/>
      </c>
      <c r="D343" s="2504" t="str">
        <f>IF(INPUT_OUTPUT!EQ331="","",INPUT_OUTPUT!EQ331)</f>
        <v/>
      </c>
      <c r="E343" s="2504" t="str">
        <f>IF(INPUT_OUTPUT!ER331="","",INPUT_OUTPUT!ER331)</f>
        <v/>
      </c>
      <c r="F343" s="2504" t="str">
        <f>IF(INPUT_OUTPUT!ES331="","",INPUT_OUTPUT!ES331)</f>
        <v/>
      </c>
      <c r="G343" s="2504" t="str">
        <f>IF(INPUT_OUTPUT!ET331="","",INPUT_OUTPUT!ET331)</f>
        <v/>
      </c>
      <c r="H343" s="2504" t="str">
        <f>IF(INPUT_OUTPUT!EU331="","",INPUT_OUTPUT!EU331)</f>
        <v/>
      </c>
      <c r="I343" s="2504" t="str">
        <f>IF(INPUT_OUTPUT!EV331="","",INPUT_OUTPUT!EV331)</f>
        <v/>
      </c>
      <c r="J343" s="2504" t="str">
        <f>IF(INPUT_OUTPUT!EW331="","",INPUT_OUTPUT!EW331)</f>
        <v/>
      </c>
      <c r="K343" s="2504" t="str">
        <f>IF(INPUT_OUTPUT!EX331="","",INPUT_OUTPUT!EX331)</f>
        <v/>
      </c>
      <c r="L343" s="2504" t="str">
        <f>IF(INPUT_OUTPUT!EY331="","",INPUT_OUTPUT!EY331)</f>
        <v/>
      </c>
      <c r="M343" s="2504" t="str">
        <f>IF(INPUT_OUTPUT!EZ331="","",INPUT_OUTPUT!EZ331)</f>
        <v/>
      </c>
      <c r="N343" s="2504" t="str">
        <f>IF(INPUT_OUTPUT!FA331="","",INPUT_OUTPUT!FA331)</f>
        <v/>
      </c>
      <c r="O343" s="2504" t="str">
        <f>IF(INPUT_OUTPUT!FB331="","",INPUT_OUTPUT!FB331)</f>
        <v/>
      </c>
      <c r="P343" s="2504" t="str">
        <f>IF(INPUT_OUTPUT!FC331="","",INPUT_OUTPUT!FC331)</f>
        <v/>
      </c>
      <c r="Q343" s="2504" t="str">
        <f>IF(INPUT_OUTPUT!FD331="","",INPUT_OUTPUT!FD331)</f>
        <v/>
      </c>
      <c r="R343" s="2504" t="str">
        <f>IF(INPUT_OUTPUT!FE331="","",INPUT_OUTPUT!FE331)</f>
        <v/>
      </c>
      <c r="S343" s="2504" t="str">
        <f>IF(INPUT_OUTPUT!FF331="","",INPUT_OUTPUT!FF331)</f>
        <v/>
      </c>
      <c r="T343" s="2504" t="str">
        <f>IF(INPUT_OUTPUT!FG331="","",INPUT_OUTPUT!FG331)</f>
        <v/>
      </c>
      <c r="U343" s="2504" t="str">
        <f>IF(INPUT_OUTPUT!FH331="","",INPUT_OUTPUT!FH331)</f>
        <v/>
      </c>
      <c r="V343" s="2504" t="str">
        <f>IF(INPUT_OUTPUT!FI331="","",INPUT_OUTPUT!FI331)</f>
        <v/>
      </c>
      <c r="W343" s="2504" t="str">
        <f>IF(INPUT_OUTPUT!FJ331="","",INPUT_OUTPUT!FJ331)</f>
        <v/>
      </c>
      <c r="X343" s="2504" t="str">
        <f>IF(INPUT_OUTPUT!FK331="","",INPUT_OUTPUT!FK331)</f>
        <v/>
      </c>
      <c r="Y343" s="2504" t="str">
        <f>IF(INPUT_OUTPUT!FL331="","",INPUT_OUTPUT!FL331)</f>
        <v/>
      </c>
      <c r="Z343" s="2504" t="str">
        <f>IF(INPUT_OUTPUT!FM331="","",INPUT_OUTPUT!FM331)</f>
        <v/>
      </c>
    </row>
    <row r="344" spans="2:26" s="2503" customFormat="1">
      <c r="B344" s="2505" t="str">
        <f>IF(INPUT_OUTPUT!C332="","",INPUT_OUTPUT!EP332)</f>
        <v/>
      </c>
      <c r="C344" s="2504" t="str">
        <f>IF(INPUT_OUTPUT!EP332="","",INPUT_OUTPUT!EP332)</f>
        <v/>
      </c>
      <c r="D344" s="2504" t="str">
        <f>IF(INPUT_OUTPUT!EQ332="","",INPUT_OUTPUT!EQ332)</f>
        <v/>
      </c>
      <c r="E344" s="2504" t="str">
        <f>IF(INPUT_OUTPUT!ER332="","",INPUT_OUTPUT!ER332)</f>
        <v/>
      </c>
      <c r="F344" s="2504" t="str">
        <f>IF(INPUT_OUTPUT!ES332="","",INPUT_OUTPUT!ES332)</f>
        <v/>
      </c>
      <c r="G344" s="2504" t="str">
        <f>IF(INPUT_OUTPUT!ET332="","",INPUT_OUTPUT!ET332)</f>
        <v/>
      </c>
      <c r="H344" s="2504" t="str">
        <f>IF(INPUT_OUTPUT!EU332="","",INPUT_OUTPUT!EU332)</f>
        <v/>
      </c>
      <c r="I344" s="2504" t="str">
        <f>IF(INPUT_OUTPUT!EV332="","",INPUT_OUTPUT!EV332)</f>
        <v/>
      </c>
      <c r="J344" s="2504" t="str">
        <f>IF(INPUT_OUTPUT!EW332="","",INPUT_OUTPUT!EW332)</f>
        <v/>
      </c>
      <c r="K344" s="2504" t="str">
        <f>IF(INPUT_OUTPUT!EX332="","",INPUT_OUTPUT!EX332)</f>
        <v/>
      </c>
      <c r="L344" s="2504" t="str">
        <f>IF(INPUT_OUTPUT!EY332="","",INPUT_OUTPUT!EY332)</f>
        <v/>
      </c>
      <c r="M344" s="2504" t="str">
        <f>IF(INPUT_OUTPUT!EZ332="","",INPUT_OUTPUT!EZ332)</f>
        <v/>
      </c>
      <c r="N344" s="2504" t="str">
        <f>IF(INPUT_OUTPUT!FA332="","",INPUT_OUTPUT!FA332)</f>
        <v/>
      </c>
      <c r="O344" s="2504" t="str">
        <f>IF(INPUT_OUTPUT!FB332="","",INPUT_OUTPUT!FB332)</f>
        <v/>
      </c>
      <c r="P344" s="2504" t="str">
        <f>IF(INPUT_OUTPUT!FC332="","",INPUT_OUTPUT!FC332)</f>
        <v/>
      </c>
      <c r="Q344" s="2504" t="str">
        <f>IF(INPUT_OUTPUT!FD332="","",INPUT_OUTPUT!FD332)</f>
        <v/>
      </c>
      <c r="R344" s="2504" t="str">
        <f>IF(INPUT_OUTPUT!FE332="","",INPUT_OUTPUT!FE332)</f>
        <v/>
      </c>
      <c r="S344" s="2504" t="str">
        <f>IF(INPUT_OUTPUT!FF332="","",INPUT_OUTPUT!FF332)</f>
        <v/>
      </c>
      <c r="T344" s="2504" t="str">
        <f>IF(INPUT_OUTPUT!FG332="","",INPUT_OUTPUT!FG332)</f>
        <v/>
      </c>
      <c r="U344" s="2504" t="str">
        <f>IF(INPUT_OUTPUT!FH332="","",INPUT_OUTPUT!FH332)</f>
        <v/>
      </c>
      <c r="V344" s="2504" t="str">
        <f>IF(INPUT_OUTPUT!FI332="","",INPUT_OUTPUT!FI332)</f>
        <v/>
      </c>
      <c r="W344" s="2504" t="str">
        <f>IF(INPUT_OUTPUT!FJ332="","",INPUT_OUTPUT!FJ332)</f>
        <v/>
      </c>
      <c r="X344" s="2504" t="str">
        <f>IF(INPUT_OUTPUT!FK332="","",INPUT_OUTPUT!FK332)</f>
        <v/>
      </c>
      <c r="Y344" s="2504" t="str">
        <f>IF(INPUT_OUTPUT!FL332="","",INPUT_OUTPUT!FL332)</f>
        <v/>
      </c>
      <c r="Z344" s="2504" t="str">
        <f>IF(INPUT_OUTPUT!FM332="","",INPUT_OUTPUT!FM332)</f>
        <v/>
      </c>
    </row>
    <row r="345" spans="2:26" s="2503" customFormat="1">
      <c r="B345" s="2505" t="str">
        <f>IF(INPUT_OUTPUT!C333="","",INPUT_OUTPUT!EP333)</f>
        <v/>
      </c>
      <c r="C345" s="2504" t="str">
        <f>IF(INPUT_OUTPUT!EP333="","",INPUT_OUTPUT!EP333)</f>
        <v/>
      </c>
      <c r="D345" s="2504" t="str">
        <f>IF(INPUT_OUTPUT!EQ333="","",INPUT_OUTPUT!EQ333)</f>
        <v/>
      </c>
      <c r="E345" s="2504" t="str">
        <f>IF(INPUT_OUTPUT!ER333="","",INPUT_OUTPUT!ER333)</f>
        <v/>
      </c>
      <c r="F345" s="2504" t="str">
        <f>IF(INPUT_OUTPUT!ES333="","",INPUT_OUTPUT!ES333)</f>
        <v/>
      </c>
      <c r="G345" s="2504" t="str">
        <f>IF(INPUT_OUTPUT!ET333="","",INPUT_OUTPUT!ET333)</f>
        <v/>
      </c>
      <c r="H345" s="2504" t="str">
        <f>IF(INPUT_OUTPUT!EU333="","",INPUT_OUTPUT!EU333)</f>
        <v/>
      </c>
      <c r="I345" s="2504" t="str">
        <f>IF(INPUT_OUTPUT!EV333="","",INPUT_OUTPUT!EV333)</f>
        <v/>
      </c>
      <c r="J345" s="2504" t="str">
        <f>IF(INPUT_OUTPUT!EW333="","",INPUT_OUTPUT!EW333)</f>
        <v/>
      </c>
      <c r="K345" s="2504" t="str">
        <f>IF(INPUT_OUTPUT!EX333="","",INPUT_OUTPUT!EX333)</f>
        <v/>
      </c>
      <c r="L345" s="2504" t="str">
        <f>IF(INPUT_OUTPUT!EY333="","",INPUT_OUTPUT!EY333)</f>
        <v/>
      </c>
      <c r="M345" s="2504" t="str">
        <f>IF(INPUT_OUTPUT!EZ333="","",INPUT_OUTPUT!EZ333)</f>
        <v/>
      </c>
      <c r="N345" s="2504" t="str">
        <f>IF(INPUT_OUTPUT!FA333="","",INPUT_OUTPUT!FA333)</f>
        <v/>
      </c>
      <c r="O345" s="2504" t="str">
        <f>IF(INPUT_OUTPUT!FB333="","",INPUT_OUTPUT!FB333)</f>
        <v/>
      </c>
      <c r="P345" s="2504" t="str">
        <f>IF(INPUT_OUTPUT!FC333="","",INPUT_OUTPUT!FC333)</f>
        <v/>
      </c>
      <c r="Q345" s="2504" t="str">
        <f>IF(INPUT_OUTPUT!FD333="","",INPUT_OUTPUT!FD333)</f>
        <v/>
      </c>
      <c r="R345" s="2504" t="str">
        <f>IF(INPUT_OUTPUT!FE333="","",INPUT_OUTPUT!FE333)</f>
        <v/>
      </c>
      <c r="S345" s="2504" t="str">
        <f>IF(INPUT_OUTPUT!FF333="","",INPUT_OUTPUT!FF333)</f>
        <v/>
      </c>
      <c r="T345" s="2504" t="str">
        <f>IF(INPUT_OUTPUT!FG333="","",INPUT_OUTPUT!FG333)</f>
        <v/>
      </c>
      <c r="U345" s="2504" t="str">
        <f>IF(INPUT_OUTPUT!FH333="","",INPUT_OUTPUT!FH333)</f>
        <v/>
      </c>
      <c r="V345" s="2504" t="str">
        <f>IF(INPUT_OUTPUT!FI333="","",INPUT_OUTPUT!FI333)</f>
        <v/>
      </c>
      <c r="W345" s="2504" t="str">
        <f>IF(INPUT_OUTPUT!FJ333="","",INPUT_OUTPUT!FJ333)</f>
        <v/>
      </c>
      <c r="X345" s="2504" t="str">
        <f>IF(INPUT_OUTPUT!FK333="","",INPUT_OUTPUT!FK333)</f>
        <v/>
      </c>
      <c r="Y345" s="2504" t="str">
        <f>IF(INPUT_OUTPUT!FL333="","",INPUT_OUTPUT!FL333)</f>
        <v/>
      </c>
      <c r="Z345" s="2504" t="str">
        <f>IF(INPUT_OUTPUT!FM333="","",INPUT_OUTPUT!FM333)</f>
        <v/>
      </c>
    </row>
    <row r="346" spans="2:26" s="2503" customFormat="1">
      <c r="B346" s="2505" t="str">
        <f>IF(INPUT_OUTPUT!C334="","",INPUT_OUTPUT!EP334)</f>
        <v/>
      </c>
      <c r="C346" s="2504" t="str">
        <f>IF(INPUT_OUTPUT!EP334="","",INPUT_OUTPUT!EP334)</f>
        <v/>
      </c>
      <c r="D346" s="2504" t="str">
        <f>IF(INPUT_OUTPUT!EQ334="","",INPUT_OUTPUT!EQ334)</f>
        <v/>
      </c>
      <c r="E346" s="2504" t="str">
        <f>IF(INPUT_OUTPUT!ER334="","",INPUT_OUTPUT!ER334)</f>
        <v/>
      </c>
      <c r="F346" s="2504" t="str">
        <f>IF(INPUT_OUTPUT!ES334="","",INPUT_OUTPUT!ES334)</f>
        <v/>
      </c>
      <c r="G346" s="2504" t="str">
        <f>IF(INPUT_OUTPUT!ET334="","",INPUT_OUTPUT!ET334)</f>
        <v/>
      </c>
      <c r="H346" s="2504" t="str">
        <f>IF(INPUT_OUTPUT!EU334="","",INPUT_OUTPUT!EU334)</f>
        <v/>
      </c>
      <c r="I346" s="2504" t="str">
        <f>IF(INPUT_OUTPUT!EV334="","",INPUT_OUTPUT!EV334)</f>
        <v/>
      </c>
      <c r="J346" s="2504" t="str">
        <f>IF(INPUT_OUTPUT!EW334="","",INPUT_OUTPUT!EW334)</f>
        <v/>
      </c>
      <c r="K346" s="2504" t="str">
        <f>IF(INPUT_OUTPUT!EX334="","",INPUT_OUTPUT!EX334)</f>
        <v/>
      </c>
      <c r="L346" s="2504" t="str">
        <f>IF(INPUT_OUTPUT!EY334="","",INPUT_OUTPUT!EY334)</f>
        <v/>
      </c>
      <c r="M346" s="2504" t="str">
        <f>IF(INPUT_OUTPUT!EZ334="","",INPUT_OUTPUT!EZ334)</f>
        <v/>
      </c>
      <c r="N346" s="2504" t="str">
        <f>IF(INPUT_OUTPUT!FA334="","",INPUT_OUTPUT!FA334)</f>
        <v/>
      </c>
      <c r="O346" s="2504" t="str">
        <f>IF(INPUT_OUTPUT!FB334="","",INPUT_OUTPUT!FB334)</f>
        <v/>
      </c>
      <c r="P346" s="2504" t="str">
        <f>IF(INPUT_OUTPUT!FC334="","",INPUT_OUTPUT!FC334)</f>
        <v/>
      </c>
      <c r="Q346" s="2504" t="str">
        <f>IF(INPUT_OUTPUT!FD334="","",INPUT_OUTPUT!FD334)</f>
        <v/>
      </c>
      <c r="R346" s="2504" t="str">
        <f>IF(INPUT_OUTPUT!FE334="","",INPUT_OUTPUT!FE334)</f>
        <v/>
      </c>
      <c r="S346" s="2504" t="str">
        <f>IF(INPUT_OUTPUT!FF334="","",INPUT_OUTPUT!FF334)</f>
        <v/>
      </c>
      <c r="T346" s="2504" t="str">
        <f>IF(INPUT_OUTPUT!FG334="","",INPUT_OUTPUT!FG334)</f>
        <v/>
      </c>
      <c r="U346" s="2504" t="str">
        <f>IF(INPUT_OUTPUT!FH334="","",INPUT_OUTPUT!FH334)</f>
        <v/>
      </c>
      <c r="V346" s="2504" t="str">
        <f>IF(INPUT_OUTPUT!FI334="","",INPUT_OUTPUT!FI334)</f>
        <v/>
      </c>
      <c r="W346" s="2504" t="str">
        <f>IF(INPUT_OUTPUT!FJ334="","",INPUT_OUTPUT!FJ334)</f>
        <v/>
      </c>
      <c r="X346" s="2504" t="str">
        <f>IF(INPUT_OUTPUT!FK334="","",INPUT_OUTPUT!FK334)</f>
        <v/>
      </c>
      <c r="Y346" s="2504" t="str">
        <f>IF(INPUT_OUTPUT!FL334="","",INPUT_OUTPUT!FL334)</f>
        <v/>
      </c>
      <c r="Z346" s="2504" t="str">
        <f>IF(INPUT_OUTPUT!FM334="","",INPUT_OUTPUT!FM334)</f>
        <v/>
      </c>
    </row>
    <row r="347" spans="2:26" s="2503" customFormat="1">
      <c r="B347" s="2505" t="str">
        <f>IF(INPUT_OUTPUT!C335="","",INPUT_OUTPUT!EP335)</f>
        <v/>
      </c>
      <c r="C347" s="2504" t="str">
        <f>IF(INPUT_OUTPUT!EP335="","",INPUT_OUTPUT!EP335)</f>
        <v/>
      </c>
      <c r="D347" s="2504" t="str">
        <f>IF(INPUT_OUTPUT!EQ335="","",INPUT_OUTPUT!EQ335)</f>
        <v/>
      </c>
      <c r="E347" s="2504" t="str">
        <f>IF(INPUT_OUTPUT!ER335="","",INPUT_OUTPUT!ER335)</f>
        <v/>
      </c>
      <c r="F347" s="2504" t="str">
        <f>IF(INPUT_OUTPUT!ES335="","",INPUT_OUTPUT!ES335)</f>
        <v/>
      </c>
      <c r="G347" s="2504" t="str">
        <f>IF(INPUT_OUTPUT!ET335="","",INPUT_OUTPUT!ET335)</f>
        <v/>
      </c>
      <c r="H347" s="2504" t="str">
        <f>IF(INPUT_OUTPUT!EU335="","",INPUT_OUTPUT!EU335)</f>
        <v/>
      </c>
      <c r="I347" s="2504" t="str">
        <f>IF(INPUT_OUTPUT!EV335="","",INPUT_OUTPUT!EV335)</f>
        <v/>
      </c>
      <c r="J347" s="2504" t="str">
        <f>IF(INPUT_OUTPUT!EW335="","",INPUT_OUTPUT!EW335)</f>
        <v/>
      </c>
      <c r="K347" s="2504" t="str">
        <f>IF(INPUT_OUTPUT!EX335="","",INPUT_OUTPUT!EX335)</f>
        <v/>
      </c>
      <c r="L347" s="2504" t="str">
        <f>IF(INPUT_OUTPUT!EY335="","",INPUT_OUTPUT!EY335)</f>
        <v/>
      </c>
      <c r="M347" s="2504" t="str">
        <f>IF(INPUT_OUTPUT!EZ335="","",INPUT_OUTPUT!EZ335)</f>
        <v/>
      </c>
      <c r="N347" s="2504" t="str">
        <f>IF(INPUT_OUTPUT!FA335="","",INPUT_OUTPUT!FA335)</f>
        <v/>
      </c>
      <c r="O347" s="2504" t="str">
        <f>IF(INPUT_OUTPUT!FB335="","",INPUT_OUTPUT!FB335)</f>
        <v/>
      </c>
      <c r="P347" s="2504" t="str">
        <f>IF(INPUT_OUTPUT!FC335="","",INPUT_OUTPUT!FC335)</f>
        <v/>
      </c>
      <c r="Q347" s="2504" t="str">
        <f>IF(INPUT_OUTPUT!FD335="","",INPUT_OUTPUT!FD335)</f>
        <v/>
      </c>
      <c r="R347" s="2504" t="str">
        <f>IF(INPUT_OUTPUT!FE335="","",INPUT_OUTPUT!FE335)</f>
        <v/>
      </c>
      <c r="S347" s="2504" t="str">
        <f>IF(INPUT_OUTPUT!FF335="","",INPUT_OUTPUT!FF335)</f>
        <v/>
      </c>
      <c r="T347" s="2504" t="str">
        <f>IF(INPUT_OUTPUT!FG335="","",INPUT_OUTPUT!FG335)</f>
        <v/>
      </c>
      <c r="U347" s="2504" t="str">
        <f>IF(INPUT_OUTPUT!FH335="","",INPUT_OUTPUT!FH335)</f>
        <v/>
      </c>
      <c r="V347" s="2504" t="str">
        <f>IF(INPUT_OUTPUT!FI335="","",INPUT_OUTPUT!FI335)</f>
        <v/>
      </c>
      <c r="W347" s="2504" t="str">
        <f>IF(INPUT_OUTPUT!FJ335="","",INPUT_OUTPUT!FJ335)</f>
        <v/>
      </c>
      <c r="X347" s="2504" t="str">
        <f>IF(INPUT_OUTPUT!FK335="","",INPUT_OUTPUT!FK335)</f>
        <v/>
      </c>
      <c r="Y347" s="2504" t="str">
        <f>IF(INPUT_OUTPUT!FL335="","",INPUT_OUTPUT!FL335)</f>
        <v/>
      </c>
      <c r="Z347" s="2504" t="str">
        <f>IF(INPUT_OUTPUT!FM335="","",INPUT_OUTPUT!FM335)</f>
        <v/>
      </c>
    </row>
    <row r="348" spans="2:26" s="2503" customFormat="1">
      <c r="B348" s="2505" t="str">
        <f>IF(INPUT_OUTPUT!C336="","",INPUT_OUTPUT!EP336)</f>
        <v/>
      </c>
      <c r="C348" s="2504" t="str">
        <f>IF(INPUT_OUTPUT!EP336="","",INPUT_OUTPUT!EP336)</f>
        <v/>
      </c>
      <c r="D348" s="2504" t="str">
        <f>IF(INPUT_OUTPUT!EQ336="","",INPUT_OUTPUT!EQ336)</f>
        <v/>
      </c>
      <c r="E348" s="2504" t="str">
        <f>IF(INPUT_OUTPUT!ER336="","",INPUT_OUTPUT!ER336)</f>
        <v/>
      </c>
      <c r="F348" s="2504" t="str">
        <f>IF(INPUT_OUTPUT!ES336="","",INPUT_OUTPUT!ES336)</f>
        <v/>
      </c>
      <c r="G348" s="2504" t="str">
        <f>IF(INPUT_OUTPUT!ET336="","",INPUT_OUTPUT!ET336)</f>
        <v/>
      </c>
      <c r="H348" s="2504" t="str">
        <f>IF(INPUT_OUTPUT!EU336="","",INPUT_OUTPUT!EU336)</f>
        <v/>
      </c>
      <c r="I348" s="2504" t="str">
        <f>IF(INPUT_OUTPUT!EV336="","",INPUT_OUTPUT!EV336)</f>
        <v/>
      </c>
      <c r="J348" s="2504" t="str">
        <f>IF(INPUT_OUTPUT!EW336="","",INPUT_OUTPUT!EW336)</f>
        <v/>
      </c>
      <c r="K348" s="2504" t="str">
        <f>IF(INPUT_OUTPUT!EX336="","",INPUT_OUTPUT!EX336)</f>
        <v/>
      </c>
      <c r="L348" s="2504" t="str">
        <f>IF(INPUT_OUTPUT!EY336="","",INPUT_OUTPUT!EY336)</f>
        <v/>
      </c>
      <c r="M348" s="2504" t="str">
        <f>IF(INPUT_OUTPUT!EZ336="","",INPUT_OUTPUT!EZ336)</f>
        <v/>
      </c>
      <c r="N348" s="2504" t="str">
        <f>IF(INPUT_OUTPUT!FA336="","",INPUT_OUTPUT!FA336)</f>
        <v/>
      </c>
      <c r="O348" s="2504" t="str">
        <f>IF(INPUT_OUTPUT!FB336="","",INPUT_OUTPUT!FB336)</f>
        <v/>
      </c>
      <c r="P348" s="2504" t="str">
        <f>IF(INPUT_OUTPUT!FC336="","",INPUT_OUTPUT!FC336)</f>
        <v/>
      </c>
      <c r="Q348" s="2504" t="str">
        <f>IF(INPUT_OUTPUT!FD336="","",INPUT_OUTPUT!FD336)</f>
        <v/>
      </c>
      <c r="R348" s="2504" t="str">
        <f>IF(INPUT_OUTPUT!FE336="","",INPUT_OUTPUT!FE336)</f>
        <v/>
      </c>
      <c r="S348" s="2504" t="str">
        <f>IF(INPUT_OUTPUT!FF336="","",INPUT_OUTPUT!FF336)</f>
        <v/>
      </c>
      <c r="T348" s="2504" t="str">
        <f>IF(INPUT_OUTPUT!FG336="","",INPUT_OUTPUT!FG336)</f>
        <v/>
      </c>
      <c r="U348" s="2504" t="str">
        <f>IF(INPUT_OUTPUT!FH336="","",INPUT_OUTPUT!FH336)</f>
        <v/>
      </c>
      <c r="V348" s="2504" t="str">
        <f>IF(INPUT_OUTPUT!FI336="","",INPUT_OUTPUT!FI336)</f>
        <v/>
      </c>
      <c r="W348" s="2504" t="str">
        <f>IF(INPUT_OUTPUT!FJ336="","",INPUT_OUTPUT!FJ336)</f>
        <v/>
      </c>
      <c r="X348" s="2504" t="str">
        <f>IF(INPUT_OUTPUT!FK336="","",INPUT_OUTPUT!FK336)</f>
        <v/>
      </c>
      <c r="Y348" s="2504" t="str">
        <f>IF(INPUT_OUTPUT!FL336="","",INPUT_OUTPUT!FL336)</f>
        <v/>
      </c>
      <c r="Z348" s="2504" t="str">
        <f>IF(INPUT_OUTPUT!FM336="","",INPUT_OUTPUT!FM336)</f>
        <v/>
      </c>
    </row>
    <row r="349" spans="2:26" s="2503" customFormat="1">
      <c r="B349" s="2505" t="str">
        <f>IF(INPUT_OUTPUT!C337="","",INPUT_OUTPUT!EP337)</f>
        <v/>
      </c>
      <c r="C349" s="2504" t="str">
        <f>IF(INPUT_OUTPUT!EP337="","",INPUT_OUTPUT!EP337)</f>
        <v/>
      </c>
      <c r="D349" s="2504" t="str">
        <f>IF(INPUT_OUTPUT!EQ337="","",INPUT_OUTPUT!EQ337)</f>
        <v/>
      </c>
      <c r="E349" s="2504" t="str">
        <f>IF(INPUT_OUTPUT!ER337="","",INPUT_OUTPUT!ER337)</f>
        <v/>
      </c>
      <c r="F349" s="2504" t="str">
        <f>IF(INPUT_OUTPUT!ES337="","",INPUT_OUTPUT!ES337)</f>
        <v/>
      </c>
      <c r="G349" s="2504" t="str">
        <f>IF(INPUT_OUTPUT!ET337="","",INPUT_OUTPUT!ET337)</f>
        <v/>
      </c>
      <c r="H349" s="2504" t="str">
        <f>IF(INPUT_OUTPUT!EU337="","",INPUT_OUTPUT!EU337)</f>
        <v/>
      </c>
      <c r="I349" s="2504" t="str">
        <f>IF(INPUT_OUTPUT!EV337="","",INPUT_OUTPUT!EV337)</f>
        <v/>
      </c>
      <c r="J349" s="2504" t="str">
        <f>IF(INPUT_OUTPUT!EW337="","",INPUT_OUTPUT!EW337)</f>
        <v/>
      </c>
      <c r="K349" s="2504" t="str">
        <f>IF(INPUT_OUTPUT!EX337="","",INPUT_OUTPUT!EX337)</f>
        <v/>
      </c>
      <c r="L349" s="2504" t="str">
        <f>IF(INPUT_OUTPUT!EY337="","",INPUT_OUTPUT!EY337)</f>
        <v/>
      </c>
      <c r="M349" s="2504" t="str">
        <f>IF(INPUT_OUTPUT!EZ337="","",INPUT_OUTPUT!EZ337)</f>
        <v/>
      </c>
      <c r="N349" s="2504" t="str">
        <f>IF(INPUT_OUTPUT!FA337="","",INPUT_OUTPUT!FA337)</f>
        <v/>
      </c>
      <c r="O349" s="2504" t="str">
        <f>IF(INPUT_OUTPUT!FB337="","",INPUT_OUTPUT!FB337)</f>
        <v/>
      </c>
      <c r="P349" s="2504" t="str">
        <f>IF(INPUT_OUTPUT!FC337="","",INPUT_OUTPUT!FC337)</f>
        <v/>
      </c>
      <c r="Q349" s="2504" t="str">
        <f>IF(INPUT_OUTPUT!FD337="","",INPUT_OUTPUT!FD337)</f>
        <v/>
      </c>
      <c r="R349" s="2504" t="str">
        <f>IF(INPUT_OUTPUT!FE337="","",INPUT_OUTPUT!FE337)</f>
        <v/>
      </c>
      <c r="S349" s="2504" t="str">
        <f>IF(INPUT_OUTPUT!FF337="","",INPUT_OUTPUT!FF337)</f>
        <v/>
      </c>
      <c r="T349" s="2504" t="str">
        <f>IF(INPUT_OUTPUT!FG337="","",INPUT_OUTPUT!FG337)</f>
        <v/>
      </c>
      <c r="U349" s="2504" t="str">
        <f>IF(INPUT_OUTPUT!FH337="","",INPUT_OUTPUT!FH337)</f>
        <v/>
      </c>
      <c r="V349" s="2504" t="str">
        <f>IF(INPUT_OUTPUT!FI337="","",INPUT_OUTPUT!FI337)</f>
        <v/>
      </c>
      <c r="W349" s="2504" t="str">
        <f>IF(INPUT_OUTPUT!FJ337="","",INPUT_OUTPUT!FJ337)</f>
        <v/>
      </c>
      <c r="X349" s="2504" t="str">
        <f>IF(INPUT_OUTPUT!FK337="","",INPUT_OUTPUT!FK337)</f>
        <v/>
      </c>
      <c r="Y349" s="2504" t="str">
        <f>IF(INPUT_OUTPUT!FL337="","",INPUT_OUTPUT!FL337)</f>
        <v/>
      </c>
      <c r="Z349" s="2504" t="str">
        <f>IF(INPUT_OUTPUT!FM337="","",INPUT_OUTPUT!FM337)</f>
        <v/>
      </c>
    </row>
    <row r="350" spans="2:26" s="2503" customFormat="1">
      <c r="B350" s="2505" t="str">
        <f>IF(INPUT_OUTPUT!C338="","",INPUT_OUTPUT!EP338)</f>
        <v/>
      </c>
      <c r="C350" s="2504" t="str">
        <f>IF(INPUT_OUTPUT!EP338="","",INPUT_OUTPUT!EP338)</f>
        <v/>
      </c>
      <c r="D350" s="2504" t="str">
        <f>IF(INPUT_OUTPUT!EQ338="","",INPUT_OUTPUT!EQ338)</f>
        <v/>
      </c>
      <c r="E350" s="2504" t="str">
        <f>IF(INPUT_OUTPUT!ER338="","",INPUT_OUTPUT!ER338)</f>
        <v/>
      </c>
      <c r="F350" s="2504" t="str">
        <f>IF(INPUT_OUTPUT!ES338="","",INPUT_OUTPUT!ES338)</f>
        <v/>
      </c>
      <c r="G350" s="2504" t="str">
        <f>IF(INPUT_OUTPUT!ET338="","",INPUT_OUTPUT!ET338)</f>
        <v/>
      </c>
      <c r="H350" s="2504" t="str">
        <f>IF(INPUT_OUTPUT!EU338="","",INPUT_OUTPUT!EU338)</f>
        <v/>
      </c>
      <c r="I350" s="2504" t="str">
        <f>IF(INPUT_OUTPUT!EV338="","",INPUT_OUTPUT!EV338)</f>
        <v/>
      </c>
      <c r="J350" s="2504" t="str">
        <f>IF(INPUT_OUTPUT!EW338="","",INPUT_OUTPUT!EW338)</f>
        <v/>
      </c>
      <c r="K350" s="2504" t="str">
        <f>IF(INPUT_OUTPUT!EX338="","",INPUT_OUTPUT!EX338)</f>
        <v/>
      </c>
      <c r="L350" s="2504" t="str">
        <f>IF(INPUT_OUTPUT!EY338="","",INPUT_OUTPUT!EY338)</f>
        <v/>
      </c>
      <c r="M350" s="2504" t="str">
        <f>IF(INPUT_OUTPUT!EZ338="","",INPUT_OUTPUT!EZ338)</f>
        <v/>
      </c>
      <c r="N350" s="2504" t="str">
        <f>IF(INPUT_OUTPUT!FA338="","",INPUT_OUTPUT!FA338)</f>
        <v/>
      </c>
      <c r="O350" s="2504" t="str">
        <f>IF(INPUT_OUTPUT!FB338="","",INPUT_OUTPUT!FB338)</f>
        <v/>
      </c>
      <c r="P350" s="2504" t="str">
        <f>IF(INPUT_OUTPUT!FC338="","",INPUT_OUTPUT!FC338)</f>
        <v/>
      </c>
      <c r="Q350" s="2504" t="str">
        <f>IF(INPUT_OUTPUT!FD338="","",INPUT_OUTPUT!FD338)</f>
        <v/>
      </c>
      <c r="R350" s="2504" t="str">
        <f>IF(INPUT_OUTPUT!FE338="","",INPUT_OUTPUT!FE338)</f>
        <v/>
      </c>
      <c r="S350" s="2504" t="str">
        <f>IF(INPUT_OUTPUT!FF338="","",INPUT_OUTPUT!FF338)</f>
        <v/>
      </c>
      <c r="T350" s="2504" t="str">
        <f>IF(INPUT_OUTPUT!FG338="","",INPUT_OUTPUT!FG338)</f>
        <v/>
      </c>
      <c r="U350" s="2504" t="str">
        <f>IF(INPUT_OUTPUT!FH338="","",INPUT_OUTPUT!FH338)</f>
        <v/>
      </c>
      <c r="V350" s="2504" t="str">
        <f>IF(INPUT_OUTPUT!FI338="","",INPUT_OUTPUT!FI338)</f>
        <v/>
      </c>
      <c r="W350" s="2504" t="str">
        <f>IF(INPUT_OUTPUT!FJ338="","",INPUT_OUTPUT!FJ338)</f>
        <v/>
      </c>
      <c r="X350" s="2504" t="str">
        <f>IF(INPUT_OUTPUT!FK338="","",INPUT_OUTPUT!FK338)</f>
        <v/>
      </c>
      <c r="Y350" s="2504" t="str">
        <f>IF(INPUT_OUTPUT!FL338="","",INPUT_OUTPUT!FL338)</f>
        <v/>
      </c>
      <c r="Z350" s="2504" t="str">
        <f>IF(INPUT_OUTPUT!FM338="","",INPUT_OUTPUT!FM338)</f>
        <v/>
      </c>
    </row>
    <row r="351" spans="2:26" s="2503" customFormat="1">
      <c r="B351" s="2505" t="str">
        <f>IF(INPUT_OUTPUT!C339="","",INPUT_OUTPUT!EP339)</f>
        <v/>
      </c>
      <c r="C351" s="2504" t="str">
        <f>IF(INPUT_OUTPUT!EP339="","",INPUT_OUTPUT!EP339)</f>
        <v/>
      </c>
      <c r="D351" s="2504" t="str">
        <f>IF(INPUT_OUTPUT!EQ339="","",INPUT_OUTPUT!EQ339)</f>
        <v/>
      </c>
      <c r="E351" s="2504" t="str">
        <f>IF(INPUT_OUTPUT!ER339="","",INPUT_OUTPUT!ER339)</f>
        <v/>
      </c>
      <c r="F351" s="2504" t="str">
        <f>IF(INPUT_OUTPUT!ES339="","",INPUT_OUTPUT!ES339)</f>
        <v/>
      </c>
      <c r="G351" s="2504" t="str">
        <f>IF(INPUT_OUTPUT!ET339="","",INPUT_OUTPUT!ET339)</f>
        <v/>
      </c>
      <c r="H351" s="2504" t="str">
        <f>IF(INPUT_OUTPUT!EU339="","",INPUT_OUTPUT!EU339)</f>
        <v/>
      </c>
      <c r="I351" s="2504" t="str">
        <f>IF(INPUT_OUTPUT!EV339="","",INPUT_OUTPUT!EV339)</f>
        <v/>
      </c>
      <c r="J351" s="2504" t="str">
        <f>IF(INPUT_OUTPUT!EW339="","",INPUT_OUTPUT!EW339)</f>
        <v/>
      </c>
      <c r="K351" s="2504" t="str">
        <f>IF(INPUT_OUTPUT!EX339="","",INPUT_OUTPUT!EX339)</f>
        <v/>
      </c>
      <c r="L351" s="2504" t="str">
        <f>IF(INPUT_OUTPUT!EY339="","",INPUT_OUTPUT!EY339)</f>
        <v/>
      </c>
      <c r="M351" s="2504" t="str">
        <f>IF(INPUT_OUTPUT!EZ339="","",INPUT_OUTPUT!EZ339)</f>
        <v/>
      </c>
      <c r="N351" s="2504" t="str">
        <f>IF(INPUT_OUTPUT!FA339="","",INPUT_OUTPUT!FA339)</f>
        <v/>
      </c>
      <c r="O351" s="2504" t="str">
        <f>IF(INPUT_OUTPUT!FB339="","",INPUT_OUTPUT!FB339)</f>
        <v/>
      </c>
      <c r="P351" s="2504" t="str">
        <f>IF(INPUT_OUTPUT!FC339="","",INPUT_OUTPUT!FC339)</f>
        <v/>
      </c>
      <c r="Q351" s="2504" t="str">
        <f>IF(INPUT_OUTPUT!FD339="","",INPUT_OUTPUT!FD339)</f>
        <v/>
      </c>
      <c r="R351" s="2504" t="str">
        <f>IF(INPUT_OUTPUT!FE339="","",INPUT_OUTPUT!FE339)</f>
        <v/>
      </c>
      <c r="S351" s="2504" t="str">
        <f>IF(INPUT_OUTPUT!FF339="","",INPUT_OUTPUT!FF339)</f>
        <v/>
      </c>
      <c r="T351" s="2504" t="str">
        <f>IF(INPUT_OUTPUT!FG339="","",INPUT_OUTPUT!FG339)</f>
        <v/>
      </c>
      <c r="U351" s="2504" t="str">
        <f>IF(INPUT_OUTPUT!FH339="","",INPUT_OUTPUT!FH339)</f>
        <v/>
      </c>
      <c r="V351" s="2504" t="str">
        <f>IF(INPUT_OUTPUT!FI339="","",INPUT_OUTPUT!FI339)</f>
        <v/>
      </c>
      <c r="W351" s="2504" t="str">
        <f>IF(INPUT_OUTPUT!FJ339="","",INPUT_OUTPUT!FJ339)</f>
        <v/>
      </c>
      <c r="X351" s="2504" t="str">
        <f>IF(INPUT_OUTPUT!FK339="","",INPUT_OUTPUT!FK339)</f>
        <v/>
      </c>
      <c r="Y351" s="2504" t="str">
        <f>IF(INPUT_OUTPUT!FL339="","",INPUT_OUTPUT!FL339)</f>
        <v/>
      </c>
      <c r="Z351" s="2504" t="str">
        <f>IF(INPUT_OUTPUT!FM339="","",INPUT_OUTPUT!FM339)</f>
        <v/>
      </c>
    </row>
    <row r="352" spans="2:26" s="2503" customFormat="1">
      <c r="B352" s="2505" t="str">
        <f>IF(INPUT_OUTPUT!C340="","",INPUT_OUTPUT!EP340)</f>
        <v/>
      </c>
      <c r="C352" s="2504" t="str">
        <f>IF(INPUT_OUTPUT!EP340="","",INPUT_OUTPUT!EP340)</f>
        <v/>
      </c>
      <c r="D352" s="2504" t="str">
        <f>IF(INPUT_OUTPUT!EQ340="","",INPUT_OUTPUT!EQ340)</f>
        <v/>
      </c>
      <c r="E352" s="2504" t="str">
        <f>IF(INPUT_OUTPUT!ER340="","",INPUT_OUTPUT!ER340)</f>
        <v/>
      </c>
      <c r="F352" s="2504" t="str">
        <f>IF(INPUT_OUTPUT!ES340="","",INPUT_OUTPUT!ES340)</f>
        <v/>
      </c>
      <c r="G352" s="2504" t="str">
        <f>IF(INPUT_OUTPUT!ET340="","",INPUT_OUTPUT!ET340)</f>
        <v/>
      </c>
      <c r="H352" s="2504" t="str">
        <f>IF(INPUT_OUTPUT!EU340="","",INPUT_OUTPUT!EU340)</f>
        <v/>
      </c>
      <c r="I352" s="2504" t="str">
        <f>IF(INPUT_OUTPUT!EV340="","",INPUT_OUTPUT!EV340)</f>
        <v/>
      </c>
      <c r="J352" s="2504" t="str">
        <f>IF(INPUT_OUTPUT!EW340="","",INPUT_OUTPUT!EW340)</f>
        <v/>
      </c>
      <c r="K352" s="2504" t="str">
        <f>IF(INPUT_OUTPUT!EX340="","",INPUT_OUTPUT!EX340)</f>
        <v/>
      </c>
      <c r="L352" s="2504" t="str">
        <f>IF(INPUT_OUTPUT!EY340="","",INPUT_OUTPUT!EY340)</f>
        <v/>
      </c>
      <c r="M352" s="2504" t="str">
        <f>IF(INPUT_OUTPUT!EZ340="","",INPUT_OUTPUT!EZ340)</f>
        <v/>
      </c>
      <c r="N352" s="2504" t="str">
        <f>IF(INPUT_OUTPUT!FA340="","",INPUT_OUTPUT!FA340)</f>
        <v/>
      </c>
      <c r="O352" s="2504" t="str">
        <f>IF(INPUT_OUTPUT!FB340="","",INPUT_OUTPUT!FB340)</f>
        <v/>
      </c>
      <c r="P352" s="2504" t="str">
        <f>IF(INPUT_OUTPUT!FC340="","",INPUT_OUTPUT!FC340)</f>
        <v/>
      </c>
      <c r="Q352" s="2504" t="str">
        <f>IF(INPUT_OUTPUT!FD340="","",INPUT_OUTPUT!FD340)</f>
        <v/>
      </c>
      <c r="R352" s="2504" t="str">
        <f>IF(INPUT_OUTPUT!FE340="","",INPUT_OUTPUT!FE340)</f>
        <v/>
      </c>
      <c r="S352" s="2504" t="str">
        <f>IF(INPUT_OUTPUT!FF340="","",INPUT_OUTPUT!FF340)</f>
        <v/>
      </c>
      <c r="T352" s="2504" t="str">
        <f>IF(INPUT_OUTPUT!FG340="","",INPUT_OUTPUT!FG340)</f>
        <v/>
      </c>
      <c r="U352" s="2504" t="str">
        <f>IF(INPUT_OUTPUT!FH340="","",INPUT_OUTPUT!FH340)</f>
        <v/>
      </c>
      <c r="V352" s="2504" t="str">
        <f>IF(INPUT_OUTPUT!FI340="","",INPUT_OUTPUT!FI340)</f>
        <v/>
      </c>
      <c r="W352" s="2504" t="str">
        <f>IF(INPUT_OUTPUT!FJ340="","",INPUT_OUTPUT!FJ340)</f>
        <v/>
      </c>
      <c r="X352" s="2504" t="str">
        <f>IF(INPUT_OUTPUT!FK340="","",INPUT_OUTPUT!FK340)</f>
        <v/>
      </c>
      <c r="Y352" s="2504" t="str">
        <f>IF(INPUT_OUTPUT!FL340="","",INPUT_OUTPUT!FL340)</f>
        <v/>
      </c>
      <c r="Z352" s="2504" t="str">
        <f>IF(INPUT_OUTPUT!FM340="","",INPUT_OUTPUT!FM340)</f>
        <v/>
      </c>
    </row>
    <row r="353" spans="2:26" s="2503" customFormat="1">
      <c r="B353" s="2505" t="str">
        <f>IF(INPUT_OUTPUT!C341="","",INPUT_OUTPUT!EP341)</f>
        <v/>
      </c>
      <c r="C353" s="2504" t="str">
        <f>IF(INPUT_OUTPUT!EP341="","",INPUT_OUTPUT!EP341)</f>
        <v/>
      </c>
      <c r="D353" s="2504" t="str">
        <f>IF(INPUT_OUTPUT!EQ341="","",INPUT_OUTPUT!EQ341)</f>
        <v/>
      </c>
      <c r="E353" s="2504" t="str">
        <f>IF(INPUT_OUTPUT!ER341="","",INPUT_OUTPUT!ER341)</f>
        <v/>
      </c>
      <c r="F353" s="2504" t="str">
        <f>IF(INPUT_OUTPUT!ES341="","",INPUT_OUTPUT!ES341)</f>
        <v/>
      </c>
      <c r="G353" s="2504" t="str">
        <f>IF(INPUT_OUTPUT!ET341="","",INPUT_OUTPUT!ET341)</f>
        <v/>
      </c>
      <c r="H353" s="2504" t="str">
        <f>IF(INPUT_OUTPUT!EU341="","",INPUT_OUTPUT!EU341)</f>
        <v/>
      </c>
      <c r="I353" s="2504" t="str">
        <f>IF(INPUT_OUTPUT!EV341="","",INPUT_OUTPUT!EV341)</f>
        <v/>
      </c>
      <c r="J353" s="2504" t="str">
        <f>IF(INPUT_OUTPUT!EW341="","",INPUT_OUTPUT!EW341)</f>
        <v/>
      </c>
      <c r="K353" s="2504" t="str">
        <f>IF(INPUT_OUTPUT!EX341="","",INPUT_OUTPUT!EX341)</f>
        <v/>
      </c>
      <c r="L353" s="2504" t="str">
        <f>IF(INPUT_OUTPUT!EY341="","",INPUT_OUTPUT!EY341)</f>
        <v/>
      </c>
      <c r="M353" s="2504" t="str">
        <f>IF(INPUT_OUTPUT!EZ341="","",INPUT_OUTPUT!EZ341)</f>
        <v/>
      </c>
      <c r="N353" s="2504" t="str">
        <f>IF(INPUT_OUTPUT!FA341="","",INPUT_OUTPUT!FA341)</f>
        <v/>
      </c>
      <c r="O353" s="2504" t="str">
        <f>IF(INPUT_OUTPUT!FB341="","",INPUT_OUTPUT!FB341)</f>
        <v/>
      </c>
      <c r="P353" s="2504" t="str">
        <f>IF(INPUT_OUTPUT!FC341="","",INPUT_OUTPUT!FC341)</f>
        <v/>
      </c>
      <c r="Q353" s="2504" t="str">
        <f>IF(INPUT_OUTPUT!FD341="","",INPUT_OUTPUT!FD341)</f>
        <v/>
      </c>
      <c r="R353" s="2504" t="str">
        <f>IF(INPUT_OUTPUT!FE341="","",INPUT_OUTPUT!FE341)</f>
        <v/>
      </c>
      <c r="S353" s="2504" t="str">
        <f>IF(INPUT_OUTPUT!FF341="","",INPUT_OUTPUT!FF341)</f>
        <v/>
      </c>
      <c r="T353" s="2504" t="str">
        <f>IF(INPUT_OUTPUT!FG341="","",INPUT_OUTPUT!FG341)</f>
        <v/>
      </c>
      <c r="U353" s="2504" t="str">
        <f>IF(INPUT_OUTPUT!FH341="","",INPUT_OUTPUT!FH341)</f>
        <v/>
      </c>
      <c r="V353" s="2504" t="str">
        <f>IF(INPUT_OUTPUT!FI341="","",INPUT_OUTPUT!FI341)</f>
        <v/>
      </c>
      <c r="W353" s="2504" t="str">
        <f>IF(INPUT_OUTPUT!FJ341="","",INPUT_OUTPUT!FJ341)</f>
        <v/>
      </c>
      <c r="X353" s="2504" t="str">
        <f>IF(INPUT_OUTPUT!FK341="","",INPUT_OUTPUT!FK341)</f>
        <v/>
      </c>
      <c r="Y353" s="2504" t="str">
        <f>IF(INPUT_OUTPUT!FL341="","",INPUT_OUTPUT!FL341)</f>
        <v/>
      </c>
      <c r="Z353" s="2504" t="str">
        <f>IF(INPUT_OUTPUT!FM341="","",INPUT_OUTPUT!FM341)</f>
        <v/>
      </c>
    </row>
    <row r="354" spans="2:26" s="2503" customFormat="1">
      <c r="B354" s="2505" t="str">
        <f>IF(INPUT_OUTPUT!C342="","",INPUT_OUTPUT!EP342)</f>
        <v/>
      </c>
      <c r="C354" s="2504" t="str">
        <f>IF(INPUT_OUTPUT!EP342="","",INPUT_OUTPUT!EP342)</f>
        <v/>
      </c>
      <c r="D354" s="2504" t="str">
        <f>IF(INPUT_OUTPUT!EQ342="","",INPUT_OUTPUT!EQ342)</f>
        <v/>
      </c>
      <c r="E354" s="2504" t="str">
        <f>IF(INPUT_OUTPUT!ER342="","",INPUT_OUTPUT!ER342)</f>
        <v/>
      </c>
      <c r="F354" s="2504" t="str">
        <f>IF(INPUT_OUTPUT!ES342="","",INPUT_OUTPUT!ES342)</f>
        <v/>
      </c>
      <c r="G354" s="2504" t="str">
        <f>IF(INPUT_OUTPUT!ET342="","",INPUT_OUTPUT!ET342)</f>
        <v/>
      </c>
      <c r="H354" s="2504" t="str">
        <f>IF(INPUT_OUTPUT!EU342="","",INPUT_OUTPUT!EU342)</f>
        <v/>
      </c>
      <c r="I354" s="2504" t="str">
        <f>IF(INPUT_OUTPUT!EV342="","",INPUT_OUTPUT!EV342)</f>
        <v/>
      </c>
      <c r="J354" s="2504" t="str">
        <f>IF(INPUT_OUTPUT!EW342="","",INPUT_OUTPUT!EW342)</f>
        <v/>
      </c>
      <c r="K354" s="2504" t="str">
        <f>IF(INPUT_OUTPUT!EX342="","",INPUT_OUTPUT!EX342)</f>
        <v/>
      </c>
      <c r="L354" s="2504" t="str">
        <f>IF(INPUT_OUTPUT!EY342="","",INPUT_OUTPUT!EY342)</f>
        <v/>
      </c>
      <c r="M354" s="2504" t="str">
        <f>IF(INPUT_OUTPUT!EZ342="","",INPUT_OUTPUT!EZ342)</f>
        <v/>
      </c>
      <c r="N354" s="2504" t="str">
        <f>IF(INPUT_OUTPUT!FA342="","",INPUT_OUTPUT!FA342)</f>
        <v/>
      </c>
      <c r="O354" s="2504" t="str">
        <f>IF(INPUT_OUTPUT!FB342="","",INPUT_OUTPUT!FB342)</f>
        <v/>
      </c>
      <c r="P354" s="2504" t="str">
        <f>IF(INPUT_OUTPUT!FC342="","",INPUT_OUTPUT!FC342)</f>
        <v/>
      </c>
      <c r="Q354" s="2504" t="str">
        <f>IF(INPUT_OUTPUT!FD342="","",INPUT_OUTPUT!FD342)</f>
        <v/>
      </c>
      <c r="R354" s="2504" t="str">
        <f>IF(INPUT_OUTPUT!FE342="","",INPUT_OUTPUT!FE342)</f>
        <v/>
      </c>
      <c r="S354" s="2504" t="str">
        <f>IF(INPUT_OUTPUT!FF342="","",INPUT_OUTPUT!FF342)</f>
        <v/>
      </c>
      <c r="T354" s="2504" t="str">
        <f>IF(INPUT_OUTPUT!FG342="","",INPUT_OUTPUT!FG342)</f>
        <v/>
      </c>
      <c r="U354" s="2504" t="str">
        <f>IF(INPUT_OUTPUT!FH342="","",INPUT_OUTPUT!FH342)</f>
        <v/>
      </c>
      <c r="V354" s="2504" t="str">
        <f>IF(INPUT_OUTPUT!FI342="","",INPUT_OUTPUT!FI342)</f>
        <v/>
      </c>
      <c r="W354" s="2504" t="str">
        <f>IF(INPUT_OUTPUT!FJ342="","",INPUT_OUTPUT!FJ342)</f>
        <v/>
      </c>
      <c r="X354" s="2504" t="str">
        <f>IF(INPUT_OUTPUT!FK342="","",INPUT_OUTPUT!FK342)</f>
        <v/>
      </c>
      <c r="Y354" s="2504" t="str">
        <f>IF(INPUT_OUTPUT!FL342="","",INPUT_OUTPUT!FL342)</f>
        <v/>
      </c>
      <c r="Z354" s="2504" t="str">
        <f>IF(INPUT_OUTPUT!FM342="","",INPUT_OUTPUT!FM342)</f>
        <v/>
      </c>
    </row>
    <row r="355" spans="2:26" s="2503" customFormat="1">
      <c r="B355" s="2505" t="str">
        <f>IF(INPUT_OUTPUT!C343="","",INPUT_OUTPUT!EP343)</f>
        <v/>
      </c>
      <c r="C355" s="2504" t="str">
        <f>IF(INPUT_OUTPUT!EP343="","",INPUT_OUTPUT!EP343)</f>
        <v/>
      </c>
      <c r="D355" s="2504" t="str">
        <f>IF(INPUT_OUTPUT!EQ343="","",INPUT_OUTPUT!EQ343)</f>
        <v/>
      </c>
      <c r="E355" s="2504" t="str">
        <f>IF(INPUT_OUTPUT!ER343="","",INPUT_OUTPUT!ER343)</f>
        <v/>
      </c>
      <c r="F355" s="2504" t="str">
        <f>IF(INPUT_OUTPUT!ES343="","",INPUT_OUTPUT!ES343)</f>
        <v/>
      </c>
      <c r="G355" s="2504" t="str">
        <f>IF(INPUT_OUTPUT!ET343="","",INPUT_OUTPUT!ET343)</f>
        <v/>
      </c>
      <c r="H355" s="2504" t="str">
        <f>IF(INPUT_OUTPUT!EU343="","",INPUT_OUTPUT!EU343)</f>
        <v/>
      </c>
      <c r="I355" s="2504" t="str">
        <f>IF(INPUT_OUTPUT!EV343="","",INPUT_OUTPUT!EV343)</f>
        <v/>
      </c>
      <c r="J355" s="2504" t="str">
        <f>IF(INPUT_OUTPUT!EW343="","",INPUT_OUTPUT!EW343)</f>
        <v/>
      </c>
      <c r="K355" s="2504" t="str">
        <f>IF(INPUT_OUTPUT!EX343="","",INPUT_OUTPUT!EX343)</f>
        <v/>
      </c>
      <c r="L355" s="2504" t="str">
        <f>IF(INPUT_OUTPUT!EY343="","",INPUT_OUTPUT!EY343)</f>
        <v/>
      </c>
      <c r="M355" s="2504" t="str">
        <f>IF(INPUT_OUTPUT!EZ343="","",INPUT_OUTPUT!EZ343)</f>
        <v/>
      </c>
      <c r="N355" s="2504" t="str">
        <f>IF(INPUT_OUTPUT!FA343="","",INPUT_OUTPUT!FA343)</f>
        <v/>
      </c>
      <c r="O355" s="2504" t="str">
        <f>IF(INPUT_OUTPUT!FB343="","",INPUT_OUTPUT!FB343)</f>
        <v/>
      </c>
      <c r="P355" s="2504" t="str">
        <f>IF(INPUT_OUTPUT!FC343="","",INPUT_OUTPUT!FC343)</f>
        <v/>
      </c>
      <c r="Q355" s="2504" t="str">
        <f>IF(INPUT_OUTPUT!FD343="","",INPUT_OUTPUT!FD343)</f>
        <v/>
      </c>
      <c r="R355" s="2504" t="str">
        <f>IF(INPUT_OUTPUT!FE343="","",INPUT_OUTPUT!FE343)</f>
        <v/>
      </c>
      <c r="S355" s="2504" t="str">
        <f>IF(INPUT_OUTPUT!FF343="","",INPUT_OUTPUT!FF343)</f>
        <v/>
      </c>
      <c r="T355" s="2504" t="str">
        <f>IF(INPUT_OUTPUT!FG343="","",INPUT_OUTPUT!FG343)</f>
        <v/>
      </c>
      <c r="U355" s="2504" t="str">
        <f>IF(INPUT_OUTPUT!FH343="","",INPUT_OUTPUT!FH343)</f>
        <v/>
      </c>
      <c r="V355" s="2504" t="str">
        <f>IF(INPUT_OUTPUT!FI343="","",INPUT_OUTPUT!FI343)</f>
        <v/>
      </c>
      <c r="W355" s="2504" t="str">
        <f>IF(INPUT_OUTPUT!FJ343="","",INPUT_OUTPUT!FJ343)</f>
        <v/>
      </c>
      <c r="X355" s="2504" t="str">
        <f>IF(INPUT_OUTPUT!FK343="","",INPUT_OUTPUT!FK343)</f>
        <v/>
      </c>
      <c r="Y355" s="2504" t="str">
        <f>IF(INPUT_OUTPUT!FL343="","",INPUT_OUTPUT!FL343)</f>
        <v/>
      </c>
      <c r="Z355" s="2504" t="str">
        <f>IF(INPUT_OUTPUT!FM343="","",INPUT_OUTPUT!FM343)</f>
        <v/>
      </c>
    </row>
    <row r="356" spans="2:26" s="2503" customFormat="1">
      <c r="B356" s="2505" t="str">
        <f>IF(INPUT_OUTPUT!C344="","",INPUT_OUTPUT!EP344)</f>
        <v/>
      </c>
      <c r="C356" s="2504" t="str">
        <f>IF(INPUT_OUTPUT!EP344="","",INPUT_OUTPUT!EP344)</f>
        <v/>
      </c>
      <c r="D356" s="2504" t="str">
        <f>IF(INPUT_OUTPUT!EQ344="","",INPUT_OUTPUT!EQ344)</f>
        <v/>
      </c>
      <c r="E356" s="2504" t="str">
        <f>IF(INPUT_OUTPUT!ER344="","",INPUT_OUTPUT!ER344)</f>
        <v/>
      </c>
      <c r="F356" s="2504" t="str">
        <f>IF(INPUT_OUTPUT!ES344="","",INPUT_OUTPUT!ES344)</f>
        <v/>
      </c>
      <c r="G356" s="2504" t="str">
        <f>IF(INPUT_OUTPUT!ET344="","",INPUT_OUTPUT!ET344)</f>
        <v/>
      </c>
      <c r="H356" s="2504" t="str">
        <f>IF(INPUT_OUTPUT!EU344="","",INPUT_OUTPUT!EU344)</f>
        <v/>
      </c>
      <c r="I356" s="2504" t="str">
        <f>IF(INPUT_OUTPUT!EV344="","",INPUT_OUTPUT!EV344)</f>
        <v/>
      </c>
      <c r="J356" s="2504" t="str">
        <f>IF(INPUT_OUTPUT!EW344="","",INPUT_OUTPUT!EW344)</f>
        <v/>
      </c>
      <c r="K356" s="2504" t="str">
        <f>IF(INPUT_OUTPUT!EX344="","",INPUT_OUTPUT!EX344)</f>
        <v/>
      </c>
      <c r="L356" s="2504" t="str">
        <f>IF(INPUT_OUTPUT!EY344="","",INPUT_OUTPUT!EY344)</f>
        <v/>
      </c>
      <c r="M356" s="2504" t="str">
        <f>IF(INPUT_OUTPUT!EZ344="","",INPUT_OUTPUT!EZ344)</f>
        <v/>
      </c>
      <c r="N356" s="2504" t="str">
        <f>IF(INPUT_OUTPUT!FA344="","",INPUT_OUTPUT!FA344)</f>
        <v/>
      </c>
      <c r="O356" s="2504" t="str">
        <f>IF(INPUT_OUTPUT!FB344="","",INPUT_OUTPUT!FB344)</f>
        <v/>
      </c>
      <c r="P356" s="2504" t="str">
        <f>IF(INPUT_OUTPUT!FC344="","",INPUT_OUTPUT!FC344)</f>
        <v/>
      </c>
      <c r="Q356" s="2504" t="str">
        <f>IF(INPUT_OUTPUT!FD344="","",INPUT_OUTPUT!FD344)</f>
        <v/>
      </c>
      <c r="R356" s="2504" t="str">
        <f>IF(INPUT_OUTPUT!FE344="","",INPUT_OUTPUT!FE344)</f>
        <v/>
      </c>
      <c r="S356" s="2504" t="str">
        <f>IF(INPUT_OUTPUT!FF344="","",INPUT_OUTPUT!FF344)</f>
        <v/>
      </c>
      <c r="T356" s="2504" t="str">
        <f>IF(INPUT_OUTPUT!FG344="","",INPUT_OUTPUT!FG344)</f>
        <v/>
      </c>
      <c r="U356" s="2504" t="str">
        <f>IF(INPUT_OUTPUT!FH344="","",INPUT_OUTPUT!FH344)</f>
        <v/>
      </c>
      <c r="V356" s="2504" t="str">
        <f>IF(INPUT_OUTPUT!FI344="","",INPUT_OUTPUT!FI344)</f>
        <v/>
      </c>
      <c r="W356" s="2504" t="str">
        <f>IF(INPUT_OUTPUT!FJ344="","",INPUT_OUTPUT!FJ344)</f>
        <v/>
      </c>
      <c r="X356" s="2504" t="str">
        <f>IF(INPUT_OUTPUT!FK344="","",INPUT_OUTPUT!FK344)</f>
        <v/>
      </c>
      <c r="Y356" s="2504" t="str">
        <f>IF(INPUT_OUTPUT!FL344="","",INPUT_OUTPUT!FL344)</f>
        <v/>
      </c>
      <c r="Z356" s="2504" t="str">
        <f>IF(INPUT_OUTPUT!FM344="","",INPUT_OUTPUT!FM344)</f>
        <v/>
      </c>
    </row>
    <row r="357" spans="2:26" s="2503" customFormat="1">
      <c r="B357" s="2505" t="str">
        <f>IF(INPUT_OUTPUT!C345="","",INPUT_OUTPUT!EP345)</f>
        <v/>
      </c>
      <c r="C357" s="2504" t="str">
        <f>IF(INPUT_OUTPUT!EP345="","",INPUT_OUTPUT!EP345)</f>
        <v/>
      </c>
      <c r="D357" s="2504" t="str">
        <f>IF(INPUT_OUTPUT!EQ345="","",INPUT_OUTPUT!EQ345)</f>
        <v/>
      </c>
      <c r="E357" s="2504" t="str">
        <f>IF(INPUT_OUTPUT!ER345="","",INPUT_OUTPUT!ER345)</f>
        <v/>
      </c>
      <c r="F357" s="2504" t="str">
        <f>IF(INPUT_OUTPUT!ES345="","",INPUT_OUTPUT!ES345)</f>
        <v/>
      </c>
      <c r="G357" s="2504" t="str">
        <f>IF(INPUT_OUTPUT!ET345="","",INPUT_OUTPUT!ET345)</f>
        <v/>
      </c>
      <c r="H357" s="2504" t="str">
        <f>IF(INPUT_OUTPUT!EU345="","",INPUT_OUTPUT!EU345)</f>
        <v/>
      </c>
      <c r="I357" s="2504" t="str">
        <f>IF(INPUT_OUTPUT!EV345="","",INPUT_OUTPUT!EV345)</f>
        <v/>
      </c>
      <c r="J357" s="2504" t="str">
        <f>IF(INPUT_OUTPUT!EW345="","",INPUT_OUTPUT!EW345)</f>
        <v/>
      </c>
      <c r="K357" s="2504" t="str">
        <f>IF(INPUT_OUTPUT!EX345="","",INPUT_OUTPUT!EX345)</f>
        <v/>
      </c>
      <c r="L357" s="2504" t="str">
        <f>IF(INPUT_OUTPUT!EY345="","",INPUT_OUTPUT!EY345)</f>
        <v/>
      </c>
      <c r="M357" s="2504" t="str">
        <f>IF(INPUT_OUTPUT!EZ345="","",INPUT_OUTPUT!EZ345)</f>
        <v/>
      </c>
      <c r="N357" s="2504" t="str">
        <f>IF(INPUT_OUTPUT!FA345="","",INPUT_OUTPUT!FA345)</f>
        <v/>
      </c>
      <c r="O357" s="2504" t="str">
        <f>IF(INPUT_OUTPUT!FB345="","",INPUT_OUTPUT!FB345)</f>
        <v/>
      </c>
      <c r="P357" s="2504" t="str">
        <f>IF(INPUT_OUTPUT!FC345="","",INPUT_OUTPUT!FC345)</f>
        <v/>
      </c>
      <c r="Q357" s="2504" t="str">
        <f>IF(INPUT_OUTPUT!FD345="","",INPUT_OUTPUT!FD345)</f>
        <v/>
      </c>
      <c r="R357" s="2504" t="str">
        <f>IF(INPUT_OUTPUT!FE345="","",INPUT_OUTPUT!FE345)</f>
        <v/>
      </c>
      <c r="S357" s="2504" t="str">
        <f>IF(INPUT_OUTPUT!FF345="","",INPUT_OUTPUT!FF345)</f>
        <v/>
      </c>
      <c r="T357" s="2504" t="str">
        <f>IF(INPUT_OUTPUT!FG345="","",INPUT_OUTPUT!FG345)</f>
        <v/>
      </c>
      <c r="U357" s="2504" t="str">
        <f>IF(INPUT_OUTPUT!FH345="","",INPUT_OUTPUT!FH345)</f>
        <v/>
      </c>
      <c r="V357" s="2504" t="str">
        <f>IF(INPUT_OUTPUT!FI345="","",INPUT_OUTPUT!FI345)</f>
        <v/>
      </c>
      <c r="W357" s="2504" t="str">
        <f>IF(INPUT_OUTPUT!FJ345="","",INPUT_OUTPUT!FJ345)</f>
        <v/>
      </c>
      <c r="X357" s="2504" t="str">
        <f>IF(INPUT_OUTPUT!FK345="","",INPUT_OUTPUT!FK345)</f>
        <v/>
      </c>
      <c r="Y357" s="2504" t="str">
        <f>IF(INPUT_OUTPUT!FL345="","",INPUT_OUTPUT!FL345)</f>
        <v/>
      </c>
      <c r="Z357" s="2504" t="str">
        <f>IF(INPUT_OUTPUT!FM345="","",INPUT_OUTPUT!FM345)</f>
        <v/>
      </c>
    </row>
    <row r="358" spans="2:26" s="2503" customFormat="1">
      <c r="B358" s="2505" t="str">
        <f>IF(INPUT_OUTPUT!C346="","",INPUT_OUTPUT!EP346)</f>
        <v/>
      </c>
      <c r="C358" s="2504" t="str">
        <f>IF(INPUT_OUTPUT!EP346="","",INPUT_OUTPUT!EP346)</f>
        <v/>
      </c>
      <c r="D358" s="2504" t="str">
        <f>IF(INPUT_OUTPUT!EQ346="","",INPUT_OUTPUT!EQ346)</f>
        <v/>
      </c>
      <c r="E358" s="2504" t="str">
        <f>IF(INPUT_OUTPUT!ER346="","",INPUT_OUTPUT!ER346)</f>
        <v/>
      </c>
      <c r="F358" s="2504" t="str">
        <f>IF(INPUT_OUTPUT!ES346="","",INPUT_OUTPUT!ES346)</f>
        <v/>
      </c>
      <c r="G358" s="2504" t="str">
        <f>IF(INPUT_OUTPUT!ET346="","",INPUT_OUTPUT!ET346)</f>
        <v/>
      </c>
      <c r="H358" s="2504" t="str">
        <f>IF(INPUT_OUTPUT!EU346="","",INPUT_OUTPUT!EU346)</f>
        <v/>
      </c>
      <c r="I358" s="2504" t="str">
        <f>IF(INPUT_OUTPUT!EV346="","",INPUT_OUTPUT!EV346)</f>
        <v/>
      </c>
      <c r="J358" s="2504" t="str">
        <f>IF(INPUT_OUTPUT!EW346="","",INPUT_OUTPUT!EW346)</f>
        <v/>
      </c>
      <c r="K358" s="2504" t="str">
        <f>IF(INPUT_OUTPUT!EX346="","",INPUT_OUTPUT!EX346)</f>
        <v/>
      </c>
      <c r="L358" s="2504" t="str">
        <f>IF(INPUT_OUTPUT!EY346="","",INPUT_OUTPUT!EY346)</f>
        <v/>
      </c>
      <c r="M358" s="2504" t="str">
        <f>IF(INPUT_OUTPUT!EZ346="","",INPUT_OUTPUT!EZ346)</f>
        <v/>
      </c>
      <c r="N358" s="2504" t="str">
        <f>IF(INPUT_OUTPUT!FA346="","",INPUT_OUTPUT!FA346)</f>
        <v/>
      </c>
      <c r="O358" s="2504" t="str">
        <f>IF(INPUT_OUTPUT!FB346="","",INPUT_OUTPUT!FB346)</f>
        <v/>
      </c>
      <c r="P358" s="2504" t="str">
        <f>IF(INPUT_OUTPUT!FC346="","",INPUT_OUTPUT!FC346)</f>
        <v/>
      </c>
      <c r="Q358" s="2504" t="str">
        <f>IF(INPUT_OUTPUT!FD346="","",INPUT_OUTPUT!FD346)</f>
        <v/>
      </c>
      <c r="R358" s="2504" t="str">
        <f>IF(INPUT_OUTPUT!FE346="","",INPUT_OUTPUT!FE346)</f>
        <v/>
      </c>
      <c r="S358" s="2504" t="str">
        <f>IF(INPUT_OUTPUT!FF346="","",INPUT_OUTPUT!FF346)</f>
        <v/>
      </c>
      <c r="T358" s="2504" t="str">
        <f>IF(INPUT_OUTPUT!FG346="","",INPUT_OUTPUT!FG346)</f>
        <v/>
      </c>
      <c r="U358" s="2504" t="str">
        <f>IF(INPUT_OUTPUT!FH346="","",INPUT_OUTPUT!FH346)</f>
        <v/>
      </c>
      <c r="V358" s="2504" t="str">
        <f>IF(INPUT_OUTPUT!FI346="","",INPUT_OUTPUT!FI346)</f>
        <v/>
      </c>
      <c r="W358" s="2504" t="str">
        <f>IF(INPUT_OUTPUT!FJ346="","",INPUT_OUTPUT!FJ346)</f>
        <v/>
      </c>
      <c r="X358" s="2504" t="str">
        <f>IF(INPUT_OUTPUT!FK346="","",INPUT_OUTPUT!FK346)</f>
        <v/>
      </c>
      <c r="Y358" s="2504" t="str">
        <f>IF(INPUT_OUTPUT!FL346="","",INPUT_OUTPUT!FL346)</f>
        <v/>
      </c>
      <c r="Z358" s="2504" t="str">
        <f>IF(INPUT_OUTPUT!FM346="","",INPUT_OUTPUT!FM346)</f>
        <v/>
      </c>
    </row>
    <row r="359" spans="2:26" s="2503" customFormat="1">
      <c r="B359" s="2505" t="str">
        <f>IF(INPUT_OUTPUT!C347="","",INPUT_OUTPUT!EP347)</f>
        <v/>
      </c>
      <c r="C359" s="2504" t="str">
        <f>IF(INPUT_OUTPUT!EP347="","",INPUT_OUTPUT!EP347)</f>
        <v/>
      </c>
      <c r="D359" s="2504" t="str">
        <f>IF(INPUT_OUTPUT!EQ347="","",INPUT_OUTPUT!EQ347)</f>
        <v/>
      </c>
      <c r="E359" s="2504" t="str">
        <f>IF(INPUT_OUTPUT!ER347="","",INPUT_OUTPUT!ER347)</f>
        <v/>
      </c>
      <c r="F359" s="2504" t="str">
        <f>IF(INPUT_OUTPUT!ES347="","",INPUT_OUTPUT!ES347)</f>
        <v/>
      </c>
      <c r="G359" s="2504" t="str">
        <f>IF(INPUT_OUTPUT!ET347="","",INPUT_OUTPUT!ET347)</f>
        <v/>
      </c>
      <c r="H359" s="2504" t="str">
        <f>IF(INPUT_OUTPUT!EU347="","",INPUT_OUTPUT!EU347)</f>
        <v/>
      </c>
      <c r="I359" s="2504" t="str">
        <f>IF(INPUT_OUTPUT!EV347="","",INPUT_OUTPUT!EV347)</f>
        <v/>
      </c>
      <c r="J359" s="2504" t="str">
        <f>IF(INPUT_OUTPUT!EW347="","",INPUT_OUTPUT!EW347)</f>
        <v/>
      </c>
      <c r="K359" s="2504" t="str">
        <f>IF(INPUT_OUTPUT!EX347="","",INPUT_OUTPUT!EX347)</f>
        <v/>
      </c>
      <c r="L359" s="2504" t="str">
        <f>IF(INPUT_OUTPUT!EY347="","",INPUT_OUTPUT!EY347)</f>
        <v/>
      </c>
      <c r="M359" s="2504" t="str">
        <f>IF(INPUT_OUTPUT!EZ347="","",INPUT_OUTPUT!EZ347)</f>
        <v/>
      </c>
      <c r="N359" s="2504" t="str">
        <f>IF(INPUT_OUTPUT!FA347="","",INPUT_OUTPUT!FA347)</f>
        <v/>
      </c>
      <c r="O359" s="2504" t="str">
        <f>IF(INPUT_OUTPUT!FB347="","",INPUT_OUTPUT!FB347)</f>
        <v/>
      </c>
      <c r="P359" s="2504" t="str">
        <f>IF(INPUT_OUTPUT!FC347="","",INPUT_OUTPUT!FC347)</f>
        <v/>
      </c>
      <c r="Q359" s="2504" t="str">
        <f>IF(INPUT_OUTPUT!FD347="","",INPUT_OUTPUT!FD347)</f>
        <v/>
      </c>
      <c r="R359" s="2504" t="str">
        <f>IF(INPUT_OUTPUT!FE347="","",INPUT_OUTPUT!FE347)</f>
        <v/>
      </c>
      <c r="S359" s="2504" t="str">
        <f>IF(INPUT_OUTPUT!FF347="","",INPUT_OUTPUT!FF347)</f>
        <v/>
      </c>
      <c r="T359" s="2504" t="str">
        <f>IF(INPUT_OUTPUT!FG347="","",INPUT_OUTPUT!FG347)</f>
        <v/>
      </c>
      <c r="U359" s="2504" t="str">
        <f>IF(INPUT_OUTPUT!FH347="","",INPUT_OUTPUT!FH347)</f>
        <v/>
      </c>
      <c r="V359" s="2504" t="str">
        <f>IF(INPUT_OUTPUT!FI347="","",INPUT_OUTPUT!FI347)</f>
        <v/>
      </c>
      <c r="W359" s="2504" t="str">
        <f>IF(INPUT_OUTPUT!FJ347="","",INPUT_OUTPUT!FJ347)</f>
        <v/>
      </c>
      <c r="X359" s="2504" t="str">
        <f>IF(INPUT_OUTPUT!FK347="","",INPUT_OUTPUT!FK347)</f>
        <v/>
      </c>
      <c r="Y359" s="2504" t="str">
        <f>IF(INPUT_OUTPUT!FL347="","",INPUT_OUTPUT!FL347)</f>
        <v/>
      </c>
      <c r="Z359" s="2504" t="str">
        <f>IF(INPUT_OUTPUT!FM347="","",INPUT_OUTPUT!FM347)</f>
        <v/>
      </c>
    </row>
    <row r="360" spans="2:26" s="2503" customFormat="1">
      <c r="B360" s="2505" t="str">
        <f>IF(INPUT_OUTPUT!C348="","",INPUT_OUTPUT!EP348)</f>
        <v/>
      </c>
      <c r="C360" s="2504" t="str">
        <f>IF(INPUT_OUTPUT!EP348="","",INPUT_OUTPUT!EP348)</f>
        <v/>
      </c>
      <c r="D360" s="2504" t="str">
        <f>IF(INPUT_OUTPUT!EQ348="","",INPUT_OUTPUT!EQ348)</f>
        <v/>
      </c>
      <c r="E360" s="2504" t="str">
        <f>IF(INPUT_OUTPUT!ER348="","",INPUT_OUTPUT!ER348)</f>
        <v/>
      </c>
      <c r="F360" s="2504" t="str">
        <f>IF(INPUT_OUTPUT!ES348="","",INPUT_OUTPUT!ES348)</f>
        <v/>
      </c>
      <c r="G360" s="2504" t="str">
        <f>IF(INPUT_OUTPUT!ET348="","",INPUT_OUTPUT!ET348)</f>
        <v/>
      </c>
      <c r="H360" s="2504" t="str">
        <f>IF(INPUT_OUTPUT!EU348="","",INPUT_OUTPUT!EU348)</f>
        <v/>
      </c>
      <c r="I360" s="2504" t="str">
        <f>IF(INPUT_OUTPUT!EV348="","",INPUT_OUTPUT!EV348)</f>
        <v/>
      </c>
      <c r="J360" s="2504" t="str">
        <f>IF(INPUT_OUTPUT!EW348="","",INPUT_OUTPUT!EW348)</f>
        <v/>
      </c>
      <c r="K360" s="2504" t="str">
        <f>IF(INPUT_OUTPUT!EX348="","",INPUT_OUTPUT!EX348)</f>
        <v/>
      </c>
      <c r="L360" s="2504" t="str">
        <f>IF(INPUT_OUTPUT!EY348="","",INPUT_OUTPUT!EY348)</f>
        <v/>
      </c>
      <c r="M360" s="2504" t="str">
        <f>IF(INPUT_OUTPUT!EZ348="","",INPUT_OUTPUT!EZ348)</f>
        <v/>
      </c>
      <c r="N360" s="2504" t="str">
        <f>IF(INPUT_OUTPUT!FA348="","",INPUT_OUTPUT!FA348)</f>
        <v/>
      </c>
      <c r="O360" s="2504" t="str">
        <f>IF(INPUT_OUTPUT!FB348="","",INPUT_OUTPUT!FB348)</f>
        <v/>
      </c>
      <c r="P360" s="2504" t="str">
        <f>IF(INPUT_OUTPUT!FC348="","",INPUT_OUTPUT!FC348)</f>
        <v/>
      </c>
      <c r="Q360" s="2504" t="str">
        <f>IF(INPUT_OUTPUT!FD348="","",INPUT_OUTPUT!FD348)</f>
        <v/>
      </c>
      <c r="R360" s="2504" t="str">
        <f>IF(INPUT_OUTPUT!FE348="","",INPUT_OUTPUT!FE348)</f>
        <v/>
      </c>
      <c r="S360" s="2504" t="str">
        <f>IF(INPUT_OUTPUT!FF348="","",INPUT_OUTPUT!FF348)</f>
        <v/>
      </c>
      <c r="T360" s="2504" t="str">
        <f>IF(INPUT_OUTPUT!FG348="","",INPUT_OUTPUT!FG348)</f>
        <v/>
      </c>
      <c r="U360" s="2504" t="str">
        <f>IF(INPUT_OUTPUT!FH348="","",INPUT_OUTPUT!FH348)</f>
        <v/>
      </c>
      <c r="V360" s="2504" t="str">
        <f>IF(INPUT_OUTPUT!FI348="","",INPUT_OUTPUT!FI348)</f>
        <v/>
      </c>
      <c r="W360" s="2504" t="str">
        <f>IF(INPUT_OUTPUT!FJ348="","",INPUT_OUTPUT!FJ348)</f>
        <v/>
      </c>
      <c r="X360" s="2504" t="str">
        <f>IF(INPUT_OUTPUT!FK348="","",INPUT_OUTPUT!FK348)</f>
        <v/>
      </c>
      <c r="Y360" s="2504" t="str">
        <f>IF(INPUT_OUTPUT!FL348="","",INPUT_OUTPUT!FL348)</f>
        <v/>
      </c>
      <c r="Z360" s="2504" t="str">
        <f>IF(INPUT_OUTPUT!FM348="","",INPUT_OUTPUT!FM348)</f>
        <v/>
      </c>
    </row>
    <row r="361" spans="2:26" s="2503" customFormat="1">
      <c r="B361" s="2505" t="str">
        <f>IF(INPUT_OUTPUT!C349="","",INPUT_OUTPUT!EP349)</f>
        <v/>
      </c>
      <c r="C361" s="2504" t="str">
        <f>IF(INPUT_OUTPUT!EP349="","",INPUT_OUTPUT!EP349)</f>
        <v/>
      </c>
      <c r="D361" s="2504" t="str">
        <f>IF(INPUT_OUTPUT!EQ349="","",INPUT_OUTPUT!EQ349)</f>
        <v/>
      </c>
      <c r="E361" s="2504" t="str">
        <f>IF(INPUT_OUTPUT!ER349="","",INPUT_OUTPUT!ER349)</f>
        <v/>
      </c>
      <c r="F361" s="2504" t="str">
        <f>IF(INPUT_OUTPUT!ES349="","",INPUT_OUTPUT!ES349)</f>
        <v/>
      </c>
      <c r="G361" s="2504" t="str">
        <f>IF(INPUT_OUTPUT!ET349="","",INPUT_OUTPUT!ET349)</f>
        <v/>
      </c>
      <c r="H361" s="2504" t="str">
        <f>IF(INPUT_OUTPUT!EU349="","",INPUT_OUTPUT!EU349)</f>
        <v/>
      </c>
      <c r="I361" s="2504" t="str">
        <f>IF(INPUT_OUTPUT!EV349="","",INPUT_OUTPUT!EV349)</f>
        <v/>
      </c>
      <c r="J361" s="2504" t="str">
        <f>IF(INPUT_OUTPUT!EW349="","",INPUT_OUTPUT!EW349)</f>
        <v/>
      </c>
      <c r="K361" s="2504" t="str">
        <f>IF(INPUT_OUTPUT!EX349="","",INPUT_OUTPUT!EX349)</f>
        <v/>
      </c>
      <c r="L361" s="2504" t="str">
        <f>IF(INPUT_OUTPUT!EY349="","",INPUT_OUTPUT!EY349)</f>
        <v/>
      </c>
      <c r="M361" s="2504" t="str">
        <f>IF(INPUT_OUTPUT!EZ349="","",INPUT_OUTPUT!EZ349)</f>
        <v/>
      </c>
      <c r="N361" s="2504" t="str">
        <f>IF(INPUT_OUTPUT!FA349="","",INPUT_OUTPUT!FA349)</f>
        <v/>
      </c>
      <c r="O361" s="2504" t="str">
        <f>IF(INPUT_OUTPUT!FB349="","",INPUT_OUTPUT!FB349)</f>
        <v/>
      </c>
      <c r="P361" s="2504" t="str">
        <f>IF(INPUT_OUTPUT!FC349="","",INPUT_OUTPUT!FC349)</f>
        <v/>
      </c>
      <c r="Q361" s="2504" t="str">
        <f>IF(INPUT_OUTPUT!FD349="","",INPUT_OUTPUT!FD349)</f>
        <v/>
      </c>
      <c r="R361" s="2504" t="str">
        <f>IF(INPUT_OUTPUT!FE349="","",INPUT_OUTPUT!FE349)</f>
        <v/>
      </c>
      <c r="S361" s="2504" t="str">
        <f>IF(INPUT_OUTPUT!FF349="","",INPUT_OUTPUT!FF349)</f>
        <v/>
      </c>
      <c r="T361" s="2504" t="str">
        <f>IF(INPUT_OUTPUT!FG349="","",INPUT_OUTPUT!FG349)</f>
        <v/>
      </c>
      <c r="U361" s="2504" t="str">
        <f>IF(INPUT_OUTPUT!FH349="","",INPUT_OUTPUT!FH349)</f>
        <v/>
      </c>
      <c r="V361" s="2504" t="str">
        <f>IF(INPUT_OUTPUT!FI349="","",INPUT_OUTPUT!FI349)</f>
        <v/>
      </c>
      <c r="W361" s="2504" t="str">
        <f>IF(INPUT_OUTPUT!FJ349="","",INPUT_OUTPUT!FJ349)</f>
        <v/>
      </c>
      <c r="X361" s="2504" t="str">
        <f>IF(INPUT_OUTPUT!FK349="","",INPUT_OUTPUT!FK349)</f>
        <v/>
      </c>
      <c r="Y361" s="2504" t="str">
        <f>IF(INPUT_OUTPUT!FL349="","",INPUT_OUTPUT!FL349)</f>
        <v/>
      </c>
      <c r="Z361" s="2504" t="str">
        <f>IF(INPUT_OUTPUT!FM349="","",INPUT_OUTPUT!FM349)</f>
        <v/>
      </c>
    </row>
    <row r="362" spans="2:26" s="2503" customFormat="1">
      <c r="B362" s="2505" t="str">
        <f>IF(INPUT_OUTPUT!C350="","",INPUT_OUTPUT!EP350)</f>
        <v/>
      </c>
      <c r="C362" s="2504" t="str">
        <f>IF(INPUT_OUTPUT!EP350="","",INPUT_OUTPUT!EP350)</f>
        <v/>
      </c>
      <c r="D362" s="2504" t="str">
        <f>IF(INPUT_OUTPUT!EQ350="","",INPUT_OUTPUT!EQ350)</f>
        <v/>
      </c>
      <c r="E362" s="2504" t="str">
        <f>IF(INPUT_OUTPUT!ER350="","",INPUT_OUTPUT!ER350)</f>
        <v/>
      </c>
      <c r="F362" s="2504" t="str">
        <f>IF(INPUT_OUTPUT!ES350="","",INPUT_OUTPUT!ES350)</f>
        <v/>
      </c>
      <c r="G362" s="2504" t="str">
        <f>IF(INPUT_OUTPUT!ET350="","",INPUT_OUTPUT!ET350)</f>
        <v/>
      </c>
      <c r="H362" s="2504" t="str">
        <f>IF(INPUT_OUTPUT!EU350="","",INPUT_OUTPUT!EU350)</f>
        <v/>
      </c>
      <c r="I362" s="2504" t="str">
        <f>IF(INPUT_OUTPUT!EV350="","",INPUT_OUTPUT!EV350)</f>
        <v/>
      </c>
      <c r="J362" s="2504" t="str">
        <f>IF(INPUT_OUTPUT!EW350="","",INPUT_OUTPUT!EW350)</f>
        <v/>
      </c>
      <c r="K362" s="2504" t="str">
        <f>IF(INPUT_OUTPUT!EX350="","",INPUT_OUTPUT!EX350)</f>
        <v/>
      </c>
      <c r="L362" s="2504" t="str">
        <f>IF(INPUT_OUTPUT!EY350="","",INPUT_OUTPUT!EY350)</f>
        <v/>
      </c>
      <c r="M362" s="2504" t="str">
        <f>IF(INPUT_OUTPUT!EZ350="","",INPUT_OUTPUT!EZ350)</f>
        <v/>
      </c>
      <c r="N362" s="2504" t="str">
        <f>IF(INPUT_OUTPUT!FA350="","",INPUT_OUTPUT!FA350)</f>
        <v/>
      </c>
      <c r="O362" s="2504" t="str">
        <f>IF(INPUT_OUTPUT!FB350="","",INPUT_OUTPUT!FB350)</f>
        <v/>
      </c>
      <c r="P362" s="2504" t="str">
        <f>IF(INPUT_OUTPUT!FC350="","",INPUT_OUTPUT!FC350)</f>
        <v/>
      </c>
      <c r="Q362" s="2504" t="str">
        <f>IF(INPUT_OUTPUT!FD350="","",INPUT_OUTPUT!FD350)</f>
        <v/>
      </c>
      <c r="R362" s="2504" t="str">
        <f>IF(INPUT_OUTPUT!FE350="","",INPUT_OUTPUT!FE350)</f>
        <v/>
      </c>
      <c r="S362" s="2504" t="str">
        <f>IF(INPUT_OUTPUT!FF350="","",INPUT_OUTPUT!FF350)</f>
        <v/>
      </c>
      <c r="T362" s="2504" t="str">
        <f>IF(INPUT_OUTPUT!FG350="","",INPUT_OUTPUT!FG350)</f>
        <v/>
      </c>
      <c r="U362" s="2504" t="str">
        <f>IF(INPUT_OUTPUT!FH350="","",INPUT_OUTPUT!FH350)</f>
        <v/>
      </c>
      <c r="V362" s="2504" t="str">
        <f>IF(INPUT_OUTPUT!FI350="","",INPUT_OUTPUT!FI350)</f>
        <v/>
      </c>
      <c r="W362" s="2504" t="str">
        <f>IF(INPUT_OUTPUT!FJ350="","",INPUT_OUTPUT!FJ350)</f>
        <v/>
      </c>
      <c r="X362" s="2504" t="str">
        <f>IF(INPUT_OUTPUT!FK350="","",INPUT_OUTPUT!FK350)</f>
        <v/>
      </c>
      <c r="Y362" s="2504" t="str">
        <f>IF(INPUT_OUTPUT!FL350="","",INPUT_OUTPUT!FL350)</f>
        <v/>
      </c>
      <c r="Z362" s="2504" t="str">
        <f>IF(INPUT_OUTPUT!FM350="","",INPUT_OUTPUT!FM350)</f>
        <v/>
      </c>
    </row>
    <row r="363" spans="2:26" s="2503" customFormat="1">
      <c r="B363" s="2505" t="str">
        <f>IF(INPUT_OUTPUT!C351="","",INPUT_OUTPUT!EP351)</f>
        <v/>
      </c>
      <c r="C363" s="2504" t="str">
        <f>IF(INPUT_OUTPUT!EP351="","",INPUT_OUTPUT!EP351)</f>
        <v/>
      </c>
      <c r="D363" s="2504" t="str">
        <f>IF(INPUT_OUTPUT!EQ351="","",INPUT_OUTPUT!EQ351)</f>
        <v/>
      </c>
      <c r="E363" s="2504" t="str">
        <f>IF(INPUT_OUTPUT!ER351="","",INPUT_OUTPUT!ER351)</f>
        <v/>
      </c>
      <c r="F363" s="2504" t="str">
        <f>IF(INPUT_OUTPUT!ES351="","",INPUT_OUTPUT!ES351)</f>
        <v/>
      </c>
      <c r="G363" s="2504" t="str">
        <f>IF(INPUT_OUTPUT!ET351="","",INPUT_OUTPUT!ET351)</f>
        <v/>
      </c>
      <c r="H363" s="2504" t="str">
        <f>IF(INPUT_OUTPUT!EU351="","",INPUT_OUTPUT!EU351)</f>
        <v/>
      </c>
      <c r="I363" s="2504" t="str">
        <f>IF(INPUT_OUTPUT!EV351="","",INPUT_OUTPUT!EV351)</f>
        <v/>
      </c>
      <c r="J363" s="2504" t="str">
        <f>IF(INPUT_OUTPUT!EW351="","",INPUT_OUTPUT!EW351)</f>
        <v/>
      </c>
      <c r="K363" s="2504" t="str">
        <f>IF(INPUT_OUTPUT!EX351="","",INPUT_OUTPUT!EX351)</f>
        <v/>
      </c>
      <c r="L363" s="2504" t="str">
        <f>IF(INPUT_OUTPUT!EY351="","",INPUT_OUTPUT!EY351)</f>
        <v/>
      </c>
      <c r="M363" s="2504" t="str">
        <f>IF(INPUT_OUTPUT!EZ351="","",INPUT_OUTPUT!EZ351)</f>
        <v/>
      </c>
      <c r="N363" s="2504" t="str">
        <f>IF(INPUT_OUTPUT!FA351="","",INPUT_OUTPUT!FA351)</f>
        <v/>
      </c>
      <c r="O363" s="2504" t="str">
        <f>IF(INPUT_OUTPUT!FB351="","",INPUT_OUTPUT!FB351)</f>
        <v/>
      </c>
      <c r="P363" s="2504" t="str">
        <f>IF(INPUT_OUTPUT!FC351="","",INPUT_OUTPUT!FC351)</f>
        <v/>
      </c>
      <c r="Q363" s="2504" t="str">
        <f>IF(INPUT_OUTPUT!FD351="","",INPUT_OUTPUT!FD351)</f>
        <v/>
      </c>
      <c r="R363" s="2504" t="str">
        <f>IF(INPUT_OUTPUT!FE351="","",INPUT_OUTPUT!FE351)</f>
        <v/>
      </c>
      <c r="S363" s="2504" t="str">
        <f>IF(INPUT_OUTPUT!FF351="","",INPUT_OUTPUT!FF351)</f>
        <v/>
      </c>
      <c r="T363" s="2504" t="str">
        <f>IF(INPUT_OUTPUT!FG351="","",INPUT_OUTPUT!FG351)</f>
        <v/>
      </c>
      <c r="U363" s="2504" t="str">
        <f>IF(INPUT_OUTPUT!FH351="","",INPUT_OUTPUT!FH351)</f>
        <v/>
      </c>
      <c r="V363" s="2504" t="str">
        <f>IF(INPUT_OUTPUT!FI351="","",INPUT_OUTPUT!FI351)</f>
        <v/>
      </c>
      <c r="W363" s="2504" t="str">
        <f>IF(INPUT_OUTPUT!FJ351="","",INPUT_OUTPUT!FJ351)</f>
        <v/>
      </c>
      <c r="X363" s="2504" t="str">
        <f>IF(INPUT_OUTPUT!FK351="","",INPUT_OUTPUT!FK351)</f>
        <v/>
      </c>
      <c r="Y363" s="2504" t="str">
        <f>IF(INPUT_OUTPUT!FL351="","",INPUT_OUTPUT!FL351)</f>
        <v/>
      </c>
      <c r="Z363" s="2504" t="str">
        <f>IF(INPUT_OUTPUT!FM351="","",INPUT_OUTPUT!FM351)</f>
        <v/>
      </c>
    </row>
    <row r="364" spans="2:26" s="2503" customFormat="1">
      <c r="B364" s="2505" t="str">
        <f>IF(INPUT_OUTPUT!C352="","",INPUT_OUTPUT!EP352)</f>
        <v/>
      </c>
      <c r="C364" s="2504" t="str">
        <f>IF(INPUT_OUTPUT!EP352="","",INPUT_OUTPUT!EP352)</f>
        <v/>
      </c>
      <c r="D364" s="2504" t="str">
        <f>IF(INPUT_OUTPUT!EQ352="","",INPUT_OUTPUT!EQ352)</f>
        <v/>
      </c>
      <c r="E364" s="2504" t="str">
        <f>IF(INPUT_OUTPUT!ER352="","",INPUT_OUTPUT!ER352)</f>
        <v/>
      </c>
      <c r="F364" s="2504" t="str">
        <f>IF(INPUT_OUTPUT!ES352="","",INPUT_OUTPUT!ES352)</f>
        <v/>
      </c>
      <c r="G364" s="2504" t="str">
        <f>IF(INPUT_OUTPUT!ET352="","",INPUT_OUTPUT!ET352)</f>
        <v/>
      </c>
      <c r="H364" s="2504" t="str">
        <f>IF(INPUT_OUTPUT!EU352="","",INPUT_OUTPUT!EU352)</f>
        <v/>
      </c>
      <c r="I364" s="2504" t="str">
        <f>IF(INPUT_OUTPUT!EV352="","",INPUT_OUTPUT!EV352)</f>
        <v/>
      </c>
      <c r="J364" s="2504" t="str">
        <f>IF(INPUT_OUTPUT!EW352="","",INPUT_OUTPUT!EW352)</f>
        <v/>
      </c>
      <c r="K364" s="2504" t="str">
        <f>IF(INPUT_OUTPUT!EX352="","",INPUT_OUTPUT!EX352)</f>
        <v/>
      </c>
      <c r="L364" s="2504" t="str">
        <f>IF(INPUT_OUTPUT!EY352="","",INPUT_OUTPUT!EY352)</f>
        <v/>
      </c>
      <c r="M364" s="2504" t="str">
        <f>IF(INPUT_OUTPUT!EZ352="","",INPUT_OUTPUT!EZ352)</f>
        <v/>
      </c>
      <c r="N364" s="2504" t="str">
        <f>IF(INPUT_OUTPUT!FA352="","",INPUT_OUTPUT!FA352)</f>
        <v/>
      </c>
      <c r="O364" s="2504" t="str">
        <f>IF(INPUT_OUTPUT!FB352="","",INPUT_OUTPUT!FB352)</f>
        <v/>
      </c>
      <c r="P364" s="2504" t="str">
        <f>IF(INPUT_OUTPUT!FC352="","",INPUT_OUTPUT!FC352)</f>
        <v/>
      </c>
      <c r="Q364" s="2504" t="str">
        <f>IF(INPUT_OUTPUT!FD352="","",INPUT_OUTPUT!FD352)</f>
        <v/>
      </c>
      <c r="R364" s="2504" t="str">
        <f>IF(INPUT_OUTPUT!FE352="","",INPUT_OUTPUT!FE352)</f>
        <v/>
      </c>
      <c r="S364" s="2504" t="str">
        <f>IF(INPUT_OUTPUT!FF352="","",INPUT_OUTPUT!FF352)</f>
        <v/>
      </c>
      <c r="T364" s="2504" t="str">
        <f>IF(INPUT_OUTPUT!FG352="","",INPUT_OUTPUT!FG352)</f>
        <v/>
      </c>
      <c r="U364" s="2504" t="str">
        <f>IF(INPUT_OUTPUT!FH352="","",INPUT_OUTPUT!FH352)</f>
        <v/>
      </c>
      <c r="V364" s="2504" t="str">
        <f>IF(INPUT_OUTPUT!FI352="","",INPUT_OUTPUT!FI352)</f>
        <v/>
      </c>
      <c r="W364" s="2504" t="str">
        <f>IF(INPUT_OUTPUT!FJ352="","",INPUT_OUTPUT!FJ352)</f>
        <v/>
      </c>
      <c r="X364" s="2504" t="str">
        <f>IF(INPUT_OUTPUT!FK352="","",INPUT_OUTPUT!FK352)</f>
        <v/>
      </c>
      <c r="Y364" s="2504" t="str">
        <f>IF(INPUT_OUTPUT!FL352="","",INPUT_OUTPUT!FL352)</f>
        <v/>
      </c>
      <c r="Z364" s="2504" t="str">
        <f>IF(INPUT_OUTPUT!FM352="","",INPUT_OUTPUT!FM352)</f>
        <v/>
      </c>
    </row>
    <row r="365" spans="2:26" s="2503" customFormat="1">
      <c r="B365" s="2505" t="str">
        <f>IF(INPUT_OUTPUT!C353="","",INPUT_OUTPUT!EP353)</f>
        <v/>
      </c>
      <c r="C365" s="2504" t="str">
        <f>IF(INPUT_OUTPUT!EP353="","",INPUT_OUTPUT!EP353)</f>
        <v/>
      </c>
      <c r="D365" s="2504" t="str">
        <f>IF(INPUT_OUTPUT!EQ353="","",INPUT_OUTPUT!EQ353)</f>
        <v/>
      </c>
      <c r="E365" s="2504" t="str">
        <f>IF(INPUT_OUTPUT!ER353="","",INPUT_OUTPUT!ER353)</f>
        <v/>
      </c>
      <c r="F365" s="2504" t="str">
        <f>IF(INPUT_OUTPUT!ES353="","",INPUT_OUTPUT!ES353)</f>
        <v/>
      </c>
      <c r="G365" s="2504" t="str">
        <f>IF(INPUT_OUTPUT!ET353="","",INPUT_OUTPUT!ET353)</f>
        <v/>
      </c>
      <c r="H365" s="2504" t="str">
        <f>IF(INPUT_OUTPUT!EU353="","",INPUT_OUTPUT!EU353)</f>
        <v/>
      </c>
      <c r="I365" s="2504" t="str">
        <f>IF(INPUT_OUTPUT!EV353="","",INPUT_OUTPUT!EV353)</f>
        <v/>
      </c>
      <c r="J365" s="2504" t="str">
        <f>IF(INPUT_OUTPUT!EW353="","",INPUT_OUTPUT!EW353)</f>
        <v/>
      </c>
      <c r="K365" s="2504" t="str">
        <f>IF(INPUT_OUTPUT!EX353="","",INPUT_OUTPUT!EX353)</f>
        <v/>
      </c>
      <c r="L365" s="2504" t="str">
        <f>IF(INPUT_OUTPUT!EY353="","",INPUT_OUTPUT!EY353)</f>
        <v/>
      </c>
      <c r="M365" s="2504" t="str">
        <f>IF(INPUT_OUTPUT!EZ353="","",INPUT_OUTPUT!EZ353)</f>
        <v/>
      </c>
      <c r="N365" s="2504" t="str">
        <f>IF(INPUT_OUTPUT!FA353="","",INPUT_OUTPUT!FA353)</f>
        <v/>
      </c>
      <c r="O365" s="2504" t="str">
        <f>IF(INPUT_OUTPUT!FB353="","",INPUT_OUTPUT!FB353)</f>
        <v/>
      </c>
      <c r="P365" s="2504" t="str">
        <f>IF(INPUT_OUTPUT!FC353="","",INPUT_OUTPUT!FC353)</f>
        <v/>
      </c>
      <c r="Q365" s="2504" t="str">
        <f>IF(INPUT_OUTPUT!FD353="","",INPUT_OUTPUT!FD353)</f>
        <v/>
      </c>
      <c r="R365" s="2504" t="str">
        <f>IF(INPUT_OUTPUT!FE353="","",INPUT_OUTPUT!FE353)</f>
        <v/>
      </c>
      <c r="S365" s="2504" t="str">
        <f>IF(INPUT_OUTPUT!FF353="","",INPUT_OUTPUT!FF353)</f>
        <v/>
      </c>
      <c r="T365" s="2504" t="str">
        <f>IF(INPUT_OUTPUT!FG353="","",INPUT_OUTPUT!FG353)</f>
        <v/>
      </c>
      <c r="U365" s="2504" t="str">
        <f>IF(INPUT_OUTPUT!FH353="","",INPUT_OUTPUT!FH353)</f>
        <v/>
      </c>
      <c r="V365" s="2504" t="str">
        <f>IF(INPUT_OUTPUT!FI353="","",INPUT_OUTPUT!FI353)</f>
        <v/>
      </c>
      <c r="W365" s="2504" t="str">
        <f>IF(INPUT_OUTPUT!FJ353="","",INPUT_OUTPUT!FJ353)</f>
        <v/>
      </c>
      <c r="X365" s="2504" t="str">
        <f>IF(INPUT_OUTPUT!FK353="","",INPUT_OUTPUT!FK353)</f>
        <v/>
      </c>
      <c r="Y365" s="2504" t="str">
        <f>IF(INPUT_OUTPUT!FL353="","",INPUT_OUTPUT!FL353)</f>
        <v/>
      </c>
      <c r="Z365" s="2504" t="str">
        <f>IF(INPUT_OUTPUT!FM353="","",INPUT_OUTPUT!FM353)</f>
        <v/>
      </c>
    </row>
    <row r="366" spans="2:26" s="2503" customFormat="1">
      <c r="B366" s="2505" t="str">
        <f>IF(INPUT_OUTPUT!C354="","",INPUT_OUTPUT!EP354)</f>
        <v/>
      </c>
      <c r="C366" s="2504" t="str">
        <f>IF(INPUT_OUTPUT!EP354="","",INPUT_OUTPUT!EP354)</f>
        <v/>
      </c>
      <c r="D366" s="2504" t="str">
        <f>IF(INPUT_OUTPUT!EQ354="","",INPUT_OUTPUT!EQ354)</f>
        <v/>
      </c>
      <c r="E366" s="2504" t="str">
        <f>IF(INPUT_OUTPUT!ER354="","",INPUT_OUTPUT!ER354)</f>
        <v/>
      </c>
      <c r="F366" s="2504" t="str">
        <f>IF(INPUT_OUTPUT!ES354="","",INPUT_OUTPUT!ES354)</f>
        <v/>
      </c>
      <c r="G366" s="2504" t="str">
        <f>IF(INPUT_OUTPUT!ET354="","",INPUT_OUTPUT!ET354)</f>
        <v/>
      </c>
      <c r="H366" s="2504" t="str">
        <f>IF(INPUT_OUTPUT!EU354="","",INPUT_OUTPUT!EU354)</f>
        <v/>
      </c>
      <c r="I366" s="2504" t="str">
        <f>IF(INPUT_OUTPUT!EV354="","",INPUT_OUTPUT!EV354)</f>
        <v/>
      </c>
      <c r="J366" s="2504" t="str">
        <f>IF(INPUT_OUTPUT!EW354="","",INPUT_OUTPUT!EW354)</f>
        <v/>
      </c>
      <c r="K366" s="2504" t="str">
        <f>IF(INPUT_OUTPUT!EX354="","",INPUT_OUTPUT!EX354)</f>
        <v/>
      </c>
      <c r="L366" s="2504" t="str">
        <f>IF(INPUT_OUTPUT!EY354="","",INPUT_OUTPUT!EY354)</f>
        <v/>
      </c>
      <c r="M366" s="2504" t="str">
        <f>IF(INPUT_OUTPUT!EZ354="","",INPUT_OUTPUT!EZ354)</f>
        <v/>
      </c>
      <c r="N366" s="2504" t="str">
        <f>IF(INPUT_OUTPUT!FA354="","",INPUT_OUTPUT!FA354)</f>
        <v/>
      </c>
      <c r="O366" s="2504" t="str">
        <f>IF(INPUT_OUTPUT!FB354="","",INPUT_OUTPUT!FB354)</f>
        <v/>
      </c>
      <c r="P366" s="2504" t="str">
        <f>IF(INPUT_OUTPUT!FC354="","",INPUT_OUTPUT!FC354)</f>
        <v/>
      </c>
      <c r="Q366" s="2504" t="str">
        <f>IF(INPUT_OUTPUT!FD354="","",INPUT_OUTPUT!FD354)</f>
        <v/>
      </c>
      <c r="R366" s="2504" t="str">
        <f>IF(INPUT_OUTPUT!FE354="","",INPUT_OUTPUT!FE354)</f>
        <v/>
      </c>
      <c r="S366" s="2504" t="str">
        <f>IF(INPUT_OUTPUT!FF354="","",INPUT_OUTPUT!FF354)</f>
        <v/>
      </c>
      <c r="T366" s="2504" t="str">
        <f>IF(INPUT_OUTPUT!FG354="","",INPUT_OUTPUT!FG354)</f>
        <v/>
      </c>
      <c r="U366" s="2504" t="str">
        <f>IF(INPUT_OUTPUT!FH354="","",INPUT_OUTPUT!FH354)</f>
        <v/>
      </c>
      <c r="V366" s="2504" t="str">
        <f>IF(INPUT_OUTPUT!FI354="","",INPUT_OUTPUT!FI354)</f>
        <v/>
      </c>
      <c r="W366" s="2504" t="str">
        <f>IF(INPUT_OUTPUT!FJ354="","",INPUT_OUTPUT!FJ354)</f>
        <v/>
      </c>
      <c r="X366" s="2504" t="str">
        <f>IF(INPUT_OUTPUT!FK354="","",INPUT_OUTPUT!FK354)</f>
        <v/>
      </c>
      <c r="Y366" s="2504" t="str">
        <f>IF(INPUT_OUTPUT!FL354="","",INPUT_OUTPUT!FL354)</f>
        <v/>
      </c>
      <c r="Z366" s="2504" t="str">
        <f>IF(INPUT_OUTPUT!FM354="","",INPUT_OUTPUT!FM354)</f>
        <v/>
      </c>
    </row>
    <row r="367" spans="2:26" s="2503" customFormat="1">
      <c r="B367" s="2505" t="str">
        <f>IF(INPUT_OUTPUT!C355="","",INPUT_OUTPUT!EP355)</f>
        <v/>
      </c>
      <c r="C367" s="2504" t="str">
        <f>IF(INPUT_OUTPUT!EP355="","",INPUT_OUTPUT!EP355)</f>
        <v/>
      </c>
      <c r="D367" s="2504" t="str">
        <f>IF(INPUT_OUTPUT!EQ355="","",INPUT_OUTPUT!EQ355)</f>
        <v/>
      </c>
      <c r="E367" s="2504" t="str">
        <f>IF(INPUT_OUTPUT!ER355="","",INPUT_OUTPUT!ER355)</f>
        <v/>
      </c>
      <c r="F367" s="2504" t="str">
        <f>IF(INPUT_OUTPUT!ES355="","",INPUT_OUTPUT!ES355)</f>
        <v/>
      </c>
      <c r="G367" s="2504" t="str">
        <f>IF(INPUT_OUTPUT!ET355="","",INPUT_OUTPUT!ET355)</f>
        <v/>
      </c>
      <c r="H367" s="2504" t="str">
        <f>IF(INPUT_OUTPUT!EU355="","",INPUT_OUTPUT!EU355)</f>
        <v/>
      </c>
      <c r="I367" s="2504" t="str">
        <f>IF(INPUT_OUTPUT!EV355="","",INPUT_OUTPUT!EV355)</f>
        <v/>
      </c>
      <c r="J367" s="2504" t="str">
        <f>IF(INPUT_OUTPUT!EW355="","",INPUT_OUTPUT!EW355)</f>
        <v/>
      </c>
      <c r="K367" s="2504" t="str">
        <f>IF(INPUT_OUTPUT!EX355="","",INPUT_OUTPUT!EX355)</f>
        <v/>
      </c>
      <c r="L367" s="2504" t="str">
        <f>IF(INPUT_OUTPUT!EY355="","",INPUT_OUTPUT!EY355)</f>
        <v/>
      </c>
      <c r="M367" s="2504" t="str">
        <f>IF(INPUT_OUTPUT!EZ355="","",INPUT_OUTPUT!EZ355)</f>
        <v/>
      </c>
      <c r="N367" s="2504" t="str">
        <f>IF(INPUT_OUTPUT!FA355="","",INPUT_OUTPUT!FA355)</f>
        <v/>
      </c>
      <c r="O367" s="2504" t="str">
        <f>IF(INPUT_OUTPUT!FB355="","",INPUT_OUTPUT!FB355)</f>
        <v/>
      </c>
      <c r="P367" s="2504" t="str">
        <f>IF(INPUT_OUTPUT!FC355="","",INPUT_OUTPUT!FC355)</f>
        <v/>
      </c>
      <c r="Q367" s="2504" t="str">
        <f>IF(INPUT_OUTPUT!FD355="","",INPUT_OUTPUT!FD355)</f>
        <v/>
      </c>
      <c r="R367" s="2504" t="str">
        <f>IF(INPUT_OUTPUT!FE355="","",INPUT_OUTPUT!FE355)</f>
        <v/>
      </c>
      <c r="S367" s="2504" t="str">
        <f>IF(INPUT_OUTPUT!FF355="","",INPUT_OUTPUT!FF355)</f>
        <v/>
      </c>
      <c r="T367" s="2504" t="str">
        <f>IF(INPUT_OUTPUT!FG355="","",INPUT_OUTPUT!FG355)</f>
        <v/>
      </c>
      <c r="U367" s="2504" t="str">
        <f>IF(INPUT_OUTPUT!FH355="","",INPUT_OUTPUT!FH355)</f>
        <v/>
      </c>
      <c r="V367" s="2504" t="str">
        <f>IF(INPUT_OUTPUT!FI355="","",INPUT_OUTPUT!FI355)</f>
        <v/>
      </c>
      <c r="W367" s="2504" t="str">
        <f>IF(INPUT_OUTPUT!FJ355="","",INPUT_OUTPUT!FJ355)</f>
        <v/>
      </c>
      <c r="X367" s="2504" t="str">
        <f>IF(INPUT_OUTPUT!FK355="","",INPUT_OUTPUT!FK355)</f>
        <v/>
      </c>
      <c r="Y367" s="2504" t="str">
        <f>IF(INPUT_OUTPUT!FL355="","",INPUT_OUTPUT!FL355)</f>
        <v/>
      </c>
      <c r="Z367" s="2504" t="str">
        <f>IF(INPUT_OUTPUT!FM355="","",INPUT_OUTPUT!FM355)</f>
        <v/>
      </c>
    </row>
    <row r="368" spans="2:26" s="2503" customFormat="1">
      <c r="B368" s="2505" t="str">
        <f>IF(INPUT_OUTPUT!C356="","",INPUT_OUTPUT!EP356)</f>
        <v/>
      </c>
      <c r="C368" s="2504" t="str">
        <f>IF(INPUT_OUTPUT!EP356="","",INPUT_OUTPUT!EP356)</f>
        <v/>
      </c>
      <c r="D368" s="2504" t="str">
        <f>IF(INPUT_OUTPUT!EQ356="","",INPUT_OUTPUT!EQ356)</f>
        <v/>
      </c>
      <c r="E368" s="2504" t="str">
        <f>IF(INPUT_OUTPUT!ER356="","",INPUT_OUTPUT!ER356)</f>
        <v/>
      </c>
      <c r="F368" s="2504" t="str">
        <f>IF(INPUT_OUTPUT!ES356="","",INPUT_OUTPUT!ES356)</f>
        <v/>
      </c>
      <c r="G368" s="2504" t="str">
        <f>IF(INPUT_OUTPUT!ET356="","",INPUT_OUTPUT!ET356)</f>
        <v/>
      </c>
      <c r="H368" s="2504" t="str">
        <f>IF(INPUT_OUTPUT!EU356="","",INPUT_OUTPUT!EU356)</f>
        <v/>
      </c>
      <c r="I368" s="2504" t="str">
        <f>IF(INPUT_OUTPUT!EV356="","",INPUT_OUTPUT!EV356)</f>
        <v/>
      </c>
      <c r="J368" s="2504" t="str">
        <f>IF(INPUT_OUTPUT!EW356="","",INPUT_OUTPUT!EW356)</f>
        <v/>
      </c>
      <c r="K368" s="2504" t="str">
        <f>IF(INPUT_OUTPUT!EX356="","",INPUT_OUTPUT!EX356)</f>
        <v/>
      </c>
      <c r="L368" s="2504" t="str">
        <f>IF(INPUT_OUTPUT!EY356="","",INPUT_OUTPUT!EY356)</f>
        <v/>
      </c>
      <c r="M368" s="2504" t="str">
        <f>IF(INPUT_OUTPUT!EZ356="","",INPUT_OUTPUT!EZ356)</f>
        <v/>
      </c>
      <c r="N368" s="2504" t="str">
        <f>IF(INPUT_OUTPUT!FA356="","",INPUT_OUTPUT!FA356)</f>
        <v/>
      </c>
      <c r="O368" s="2504" t="str">
        <f>IF(INPUT_OUTPUT!FB356="","",INPUT_OUTPUT!FB356)</f>
        <v/>
      </c>
      <c r="P368" s="2504" t="str">
        <f>IF(INPUT_OUTPUT!FC356="","",INPUT_OUTPUT!FC356)</f>
        <v/>
      </c>
      <c r="Q368" s="2504" t="str">
        <f>IF(INPUT_OUTPUT!FD356="","",INPUT_OUTPUT!FD356)</f>
        <v/>
      </c>
      <c r="R368" s="2504" t="str">
        <f>IF(INPUT_OUTPUT!FE356="","",INPUT_OUTPUT!FE356)</f>
        <v/>
      </c>
      <c r="S368" s="2504" t="str">
        <f>IF(INPUT_OUTPUT!FF356="","",INPUT_OUTPUT!FF356)</f>
        <v/>
      </c>
      <c r="T368" s="2504" t="str">
        <f>IF(INPUT_OUTPUT!FG356="","",INPUT_OUTPUT!FG356)</f>
        <v/>
      </c>
      <c r="U368" s="2504" t="str">
        <f>IF(INPUT_OUTPUT!FH356="","",INPUT_OUTPUT!FH356)</f>
        <v/>
      </c>
      <c r="V368" s="2504" t="str">
        <f>IF(INPUT_OUTPUT!FI356="","",INPUT_OUTPUT!FI356)</f>
        <v/>
      </c>
      <c r="W368" s="2504" t="str">
        <f>IF(INPUT_OUTPUT!FJ356="","",INPUT_OUTPUT!FJ356)</f>
        <v/>
      </c>
      <c r="X368" s="2504" t="str">
        <f>IF(INPUT_OUTPUT!FK356="","",INPUT_OUTPUT!FK356)</f>
        <v/>
      </c>
      <c r="Y368" s="2504" t="str">
        <f>IF(INPUT_OUTPUT!FL356="","",INPUT_OUTPUT!FL356)</f>
        <v/>
      </c>
      <c r="Z368" s="2504" t="str">
        <f>IF(INPUT_OUTPUT!FM356="","",INPUT_OUTPUT!FM356)</f>
        <v/>
      </c>
    </row>
    <row r="369" spans="2:26" s="2503" customFormat="1">
      <c r="B369" s="2505" t="str">
        <f>IF(INPUT_OUTPUT!C357="","",INPUT_OUTPUT!EP357)</f>
        <v/>
      </c>
      <c r="C369" s="2504" t="str">
        <f>IF(INPUT_OUTPUT!EP357="","",INPUT_OUTPUT!EP357)</f>
        <v/>
      </c>
      <c r="D369" s="2504" t="str">
        <f>IF(INPUT_OUTPUT!EQ357="","",INPUT_OUTPUT!EQ357)</f>
        <v/>
      </c>
      <c r="E369" s="2504" t="str">
        <f>IF(INPUT_OUTPUT!ER357="","",INPUT_OUTPUT!ER357)</f>
        <v/>
      </c>
      <c r="F369" s="2504" t="str">
        <f>IF(INPUT_OUTPUT!ES357="","",INPUT_OUTPUT!ES357)</f>
        <v/>
      </c>
      <c r="G369" s="2504" t="str">
        <f>IF(INPUT_OUTPUT!ET357="","",INPUT_OUTPUT!ET357)</f>
        <v/>
      </c>
      <c r="H369" s="2504" t="str">
        <f>IF(INPUT_OUTPUT!EU357="","",INPUT_OUTPUT!EU357)</f>
        <v/>
      </c>
      <c r="I369" s="2504" t="str">
        <f>IF(INPUT_OUTPUT!EV357="","",INPUT_OUTPUT!EV357)</f>
        <v/>
      </c>
      <c r="J369" s="2504" t="str">
        <f>IF(INPUT_OUTPUT!EW357="","",INPUT_OUTPUT!EW357)</f>
        <v/>
      </c>
      <c r="K369" s="2504" t="str">
        <f>IF(INPUT_OUTPUT!EX357="","",INPUT_OUTPUT!EX357)</f>
        <v/>
      </c>
      <c r="L369" s="2504" t="str">
        <f>IF(INPUT_OUTPUT!EY357="","",INPUT_OUTPUT!EY357)</f>
        <v/>
      </c>
      <c r="M369" s="2504" t="str">
        <f>IF(INPUT_OUTPUT!EZ357="","",INPUT_OUTPUT!EZ357)</f>
        <v/>
      </c>
      <c r="N369" s="2504" t="str">
        <f>IF(INPUT_OUTPUT!FA357="","",INPUT_OUTPUT!FA357)</f>
        <v/>
      </c>
      <c r="O369" s="2504" t="str">
        <f>IF(INPUT_OUTPUT!FB357="","",INPUT_OUTPUT!FB357)</f>
        <v/>
      </c>
      <c r="P369" s="2504" t="str">
        <f>IF(INPUT_OUTPUT!FC357="","",INPUT_OUTPUT!FC357)</f>
        <v/>
      </c>
      <c r="Q369" s="2504" t="str">
        <f>IF(INPUT_OUTPUT!FD357="","",INPUT_OUTPUT!FD357)</f>
        <v/>
      </c>
      <c r="R369" s="2504" t="str">
        <f>IF(INPUT_OUTPUT!FE357="","",INPUT_OUTPUT!FE357)</f>
        <v/>
      </c>
      <c r="S369" s="2504" t="str">
        <f>IF(INPUT_OUTPUT!FF357="","",INPUT_OUTPUT!FF357)</f>
        <v/>
      </c>
      <c r="T369" s="2504" t="str">
        <f>IF(INPUT_OUTPUT!FG357="","",INPUT_OUTPUT!FG357)</f>
        <v/>
      </c>
      <c r="U369" s="2504" t="str">
        <f>IF(INPUT_OUTPUT!FH357="","",INPUT_OUTPUT!FH357)</f>
        <v/>
      </c>
      <c r="V369" s="2504" t="str">
        <f>IF(INPUT_OUTPUT!FI357="","",INPUT_OUTPUT!FI357)</f>
        <v/>
      </c>
      <c r="W369" s="2504" t="str">
        <f>IF(INPUT_OUTPUT!FJ357="","",INPUT_OUTPUT!FJ357)</f>
        <v/>
      </c>
      <c r="X369" s="2504" t="str">
        <f>IF(INPUT_OUTPUT!FK357="","",INPUT_OUTPUT!FK357)</f>
        <v/>
      </c>
      <c r="Y369" s="2504" t="str">
        <f>IF(INPUT_OUTPUT!FL357="","",INPUT_OUTPUT!FL357)</f>
        <v/>
      </c>
      <c r="Z369" s="2504" t="str">
        <f>IF(INPUT_OUTPUT!FM357="","",INPUT_OUTPUT!FM357)</f>
        <v/>
      </c>
    </row>
    <row r="370" spans="2:26" s="2503" customFormat="1">
      <c r="B370" s="2505" t="str">
        <f>IF(INPUT_OUTPUT!C358="","",INPUT_OUTPUT!EP358)</f>
        <v/>
      </c>
      <c r="C370" s="2504" t="str">
        <f>IF(INPUT_OUTPUT!EP358="","",INPUT_OUTPUT!EP358)</f>
        <v/>
      </c>
      <c r="D370" s="2504" t="str">
        <f>IF(INPUT_OUTPUT!EQ358="","",INPUT_OUTPUT!EQ358)</f>
        <v/>
      </c>
      <c r="E370" s="2504" t="str">
        <f>IF(INPUT_OUTPUT!ER358="","",INPUT_OUTPUT!ER358)</f>
        <v/>
      </c>
      <c r="F370" s="2504" t="str">
        <f>IF(INPUT_OUTPUT!ES358="","",INPUT_OUTPUT!ES358)</f>
        <v/>
      </c>
      <c r="G370" s="2504" t="str">
        <f>IF(INPUT_OUTPUT!ET358="","",INPUT_OUTPUT!ET358)</f>
        <v/>
      </c>
      <c r="H370" s="2504" t="str">
        <f>IF(INPUT_OUTPUT!EU358="","",INPUT_OUTPUT!EU358)</f>
        <v/>
      </c>
      <c r="I370" s="2504" t="str">
        <f>IF(INPUT_OUTPUT!EV358="","",INPUT_OUTPUT!EV358)</f>
        <v/>
      </c>
      <c r="J370" s="2504" t="str">
        <f>IF(INPUT_OUTPUT!EW358="","",INPUT_OUTPUT!EW358)</f>
        <v/>
      </c>
      <c r="K370" s="2504" t="str">
        <f>IF(INPUT_OUTPUT!EX358="","",INPUT_OUTPUT!EX358)</f>
        <v/>
      </c>
      <c r="L370" s="2504" t="str">
        <f>IF(INPUT_OUTPUT!EY358="","",INPUT_OUTPUT!EY358)</f>
        <v/>
      </c>
      <c r="M370" s="2504" t="str">
        <f>IF(INPUT_OUTPUT!EZ358="","",INPUT_OUTPUT!EZ358)</f>
        <v/>
      </c>
      <c r="N370" s="2504" t="str">
        <f>IF(INPUT_OUTPUT!FA358="","",INPUT_OUTPUT!FA358)</f>
        <v/>
      </c>
      <c r="O370" s="2504" t="str">
        <f>IF(INPUT_OUTPUT!FB358="","",INPUT_OUTPUT!FB358)</f>
        <v/>
      </c>
      <c r="P370" s="2504" t="str">
        <f>IF(INPUT_OUTPUT!FC358="","",INPUT_OUTPUT!FC358)</f>
        <v/>
      </c>
      <c r="Q370" s="2504" t="str">
        <f>IF(INPUT_OUTPUT!FD358="","",INPUT_OUTPUT!FD358)</f>
        <v/>
      </c>
      <c r="R370" s="2504" t="str">
        <f>IF(INPUT_OUTPUT!FE358="","",INPUT_OUTPUT!FE358)</f>
        <v/>
      </c>
      <c r="S370" s="2504" t="str">
        <f>IF(INPUT_OUTPUT!FF358="","",INPUT_OUTPUT!FF358)</f>
        <v/>
      </c>
      <c r="T370" s="2504" t="str">
        <f>IF(INPUT_OUTPUT!FG358="","",INPUT_OUTPUT!FG358)</f>
        <v/>
      </c>
      <c r="U370" s="2504" t="str">
        <f>IF(INPUT_OUTPUT!FH358="","",INPUT_OUTPUT!FH358)</f>
        <v/>
      </c>
      <c r="V370" s="2504" t="str">
        <f>IF(INPUT_OUTPUT!FI358="","",INPUT_OUTPUT!FI358)</f>
        <v/>
      </c>
      <c r="W370" s="2504" t="str">
        <f>IF(INPUT_OUTPUT!FJ358="","",INPUT_OUTPUT!FJ358)</f>
        <v/>
      </c>
      <c r="X370" s="2504" t="str">
        <f>IF(INPUT_OUTPUT!FK358="","",INPUT_OUTPUT!FK358)</f>
        <v/>
      </c>
      <c r="Y370" s="2504" t="str">
        <f>IF(INPUT_OUTPUT!FL358="","",INPUT_OUTPUT!FL358)</f>
        <v/>
      </c>
      <c r="Z370" s="2504" t="str">
        <f>IF(INPUT_OUTPUT!FM358="","",INPUT_OUTPUT!FM358)</f>
        <v/>
      </c>
    </row>
    <row r="371" spans="2:26" s="2503" customFormat="1">
      <c r="B371" s="2505" t="str">
        <f>IF(INPUT_OUTPUT!C359="","",INPUT_OUTPUT!EP359)</f>
        <v/>
      </c>
      <c r="C371" s="2504" t="str">
        <f>IF(INPUT_OUTPUT!EP359="","",INPUT_OUTPUT!EP359)</f>
        <v/>
      </c>
      <c r="D371" s="2504" t="str">
        <f>IF(INPUT_OUTPUT!EQ359="","",INPUT_OUTPUT!EQ359)</f>
        <v/>
      </c>
      <c r="E371" s="2504" t="str">
        <f>IF(INPUT_OUTPUT!ER359="","",INPUT_OUTPUT!ER359)</f>
        <v/>
      </c>
      <c r="F371" s="2504" t="str">
        <f>IF(INPUT_OUTPUT!ES359="","",INPUT_OUTPUT!ES359)</f>
        <v/>
      </c>
      <c r="G371" s="2504" t="str">
        <f>IF(INPUT_OUTPUT!ET359="","",INPUT_OUTPUT!ET359)</f>
        <v/>
      </c>
      <c r="H371" s="2504" t="str">
        <f>IF(INPUT_OUTPUT!EU359="","",INPUT_OUTPUT!EU359)</f>
        <v/>
      </c>
      <c r="I371" s="2504" t="str">
        <f>IF(INPUT_OUTPUT!EV359="","",INPUT_OUTPUT!EV359)</f>
        <v/>
      </c>
      <c r="J371" s="2504" t="str">
        <f>IF(INPUT_OUTPUT!EW359="","",INPUT_OUTPUT!EW359)</f>
        <v/>
      </c>
      <c r="K371" s="2504" t="str">
        <f>IF(INPUT_OUTPUT!EX359="","",INPUT_OUTPUT!EX359)</f>
        <v/>
      </c>
      <c r="L371" s="2504" t="str">
        <f>IF(INPUT_OUTPUT!EY359="","",INPUT_OUTPUT!EY359)</f>
        <v/>
      </c>
      <c r="M371" s="2504" t="str">
        <f>IF(INPUT_OUTPUT!EZ359="","",INPUT_OUTPUT!EZ359)</f>
        <v/>
      </c>
      <c r="N371" s="2504" t="str">
        <f>IF(INPUT_OUTPUT!FA359="","",INPUT_OUTPUT!FA359)</f>
        <v/>
      </c>
      <c r="O371" s="2504" t="str">
        <f>IF(INPUT_OUTPUT!FB359="","",INPUT_OUTPUT!FB359)</f>
        <v/>
      </c>
      <c r="P371" s="2504" t="str">
        <f>IF(INPUT_OUTPUT!FC359="","",INPUT_OUTPUT!FC359)</f>
        <v/>
      </c>
      <c r="Q371" s="2504" t="str">
        <f>IF(INPUT_OUTPUT!FD359="","",INPUT_OUTPUT!FD359)</f>
        <v/>
      </c>
      <c r="R371" s="2504" t="str">
        <f>IF(INPUT_OUTPUT!FE359="","",INPUT_OUTPUT!FE359)</f>
        <v/>
      </c>
      <c r="S371" s="2504" t="str">
        <f>IF(INPUT_OUTPUT!FF359="","",INPUT_OUTPUT!FF359)</f>
        <v/>
      </c>
      <c r="T371" s="2504" t="str">
        <f>IF(INPUT_OUTPUT!FG359="","",INPUT_OUTPUT!FG359)</f>
        <v/>
      </c>
      <c r="U371" s="2504" t="str">
        <f>IF(INPUT_OUTPUT!FH359="","",INPUT_OUTPUT!FH359)</f>
        <v/>
      </c>
      <c r="V371" s="2504" t="str">
        <f>IF(INPUT_OUTPUT!FI359="","",INPUT_OUTPUT!FI359)</f>
        <v/>
      </c>
      <c r="W371" s="2504" t="str">
        <f>IF(INPUT_OUTPUT!FJ359="","",INPUT_OUTPUT!FJ359)</f>
        <v/>
      </c>
      <c r="X371" s="2504" t="str">
        <f>IF(INPUT_OUTPUT!FK359="","",INPUT_OUTPUT!FK359)</f>
        <v/>
      </c>
      <c r="Y371" s="2504" t="str">
        <f>IF(INPUT_OUTPUT!FL359="","",INPUT_OUTPUT!FL359)</f>
        <v/>
      </c>
      <c r="Z371" s="2504" t="str">
        <f>IF(INPUT_OUTPUT!FM359="","",INPUT_OUTPUT!FM359)</f>
        <v/>
      </c>
    </row>
    <row r="372" spans="2:26" s="2503" customFormat="1">
      <c r="B372" s="2505" t="str">
        <f>IF(INPUT_OUTPUT!C360="","",INPUT_OUTPUT!EP360)</f>
        <v/>
      </c>
      <c r="C372" s="2504" t="str">
        <f>IF(INPUT_OUTPUT!EP360="","",INPUT_OUTPUT!EP360)</f>
        <v/>
      </c>
      <c r="D372" s="2504" t="str">
        <f>IF(INPUT_OUTPUT!EQ360="","",INPUT_OUTPUT!EQ360)</f>
        <v/>
      </c>
      <c r="E372" s="2504" t="str">
        <f>IF(INPUT_OUTPUT!ER360="","",INPUT_OUTPUT!ER360)</f>
        <v/>
      </c>
      <c r="F372" s="2504" t="str">
        <f>IF(INPUT_OUTPUT!ES360="","",INPUT_OUTPUT!ES360)</f>
        <v/>
      </c>
      <c r="G372" s="2504" t="str">
        <f>IF(INPUT_OUTPUT!ET360="","",INPUT_OUTPUT!ET360)</f>
        <v/>
      </c>
      <c r="H372" s="2504" t="str">
        <f>IF(INPUT_OUTPUT!EU360="","",INPUT_OUTPUT!EU360)</f>
        <v/>
      </c>
      <c r="I372" s="2504" t="str">
        <f>IF(INPUT_OUTPUT!EV360="","",INPUT_OUTPUT!EV360)</f>
        <v/>
      </c>
      <c r="J372" s="2504" t="str">
        <f>IF(INPUT_OUTPUT!EW360="","",INPUT_OUTPUT!EW360)</f>
        <v/>
      </c>
      <c r="K372" s="2504" t="str">
        <f>IF(INPUT_OUTPUT!EX360="","",INPUT_OUTPUT!EX360)</f>
        <v/>
      </c>
      <c r="L372" s="2504" t="str">
        <f>IF(INPUT_OUTPUT!EY360="","",INPUT_OUTPUT!EY360)</f>
        <v/>
      </c>
      <c r="M372" s="2504" t="str">
        <f>IF(INPUT_OUTPUT!EZ360="","",INPUT_OUTPUT!EZ360)</f>
        <v/>
      </c>
      <c r="N372" s="2504" t="str">
        <f>IF(INPUT_OUTPUT!FA360="","",INPUT_OUTPUT!FA360)</f>
        <v/>
      </c>
      <c r="O372" s="2504" t="str">
        <f>IF(INPUT_OUTPUT!FB360="","",INPUT_OUTPUT!FB360)</f>
        <v/>
      </c>
      <c r="P372" s="2504" t="str">
        <f>IF(INPUT_OUTPUT!FC360="","",INPUT_OUTPUT!FC360)</f>
        <v/>
      </c>
      <c r="Q372" s="2504" t="str">
        <f>IF(INPUT_OUTPUT!FD360="","",INPUT_OUTPUT!FD360)</f>
        <v/>
      </c>
      <c r="R372" s="2504" t="str">
        <f>IF(INPUT_OUTPUT!FE360="","",INPUT_OUTPUT!FE360)</f>
        <v/>
      </c>
      <c r="S372" s="2504" t="str">
        <f>IF(INPUT_OUTPUT!FF360="","",INPUT_OUTPUT!FF360)</f>
        <v/>
      </c>
      <c r="T372" s="2504" t="str">
        <f>IF(INPUT_OUTPUT!FG360="","",INPUT_OUTPUT!FG360)</f>
        <v/>
      </c>
      <c r="U372" s="2504" t="str">
        <f>IF(INPUT_OUTPUT!FH360="","",INPUT_OUTPUT!FH360)</f>
        <v/>
      </c>
      <c r="V372" s="2504" t="str">
        <f>IF(INPUT_OUTPUT!FI360="","",INPUT_OUTPUT!FI360)</f>
        <v/>
      </c>
      <c r="W372" s="2504" t="str">
        <f>IF(INPUT_OUTPUT!FJ360="","",INPUT_OUTPUT!FJ360)</f>
        <v/>
      </c>
      <c r="X372" s="2504" t="str">
        <f>IF(INPUT_OUTPUT!FK360="","",INPUT_OUTPUT!FK360)</f>
        <v/>
      </c>
      <c r="Y372" s="2504" t="str">
        <f>IF(INPUT_OUTPUT!FL360="","",INPUT_OUTPUT!FL360)</f>
        <v/>
      </c>
      <c r="Z372" s="2504" t="str">
        <f>IF(INPUT_OUTPUT!FM360="","",INPUT_OUTPUT!FM360)</f>
        <v/>
      </c>
    </row>
    <row r="373" spans="2:26" s="2503" customFormat="1">
      <c r="B373" s="2505" t="str">
        <f>IF(INPUT_OUTPUT!C361="","",INPUT_OUTPUT!EP361)</f>
        <v/>
      </c>
      <c r="C373" s="2504" t="str">
        <f>IF(INPUT_OUTPUT!EP361="","",INPUT_OUTPUT!EP361)</f>
        <v/>
      </c>
      <c r="D373" s="2504" t="str">
        <f>IF(INPUT_OUTPUT!EQ361="","",INPUT_OUTPUT!EQ361)</f>
        <v/>
      </c>
      <c r="E373" s="2504" t="str">
        <f>IF(INPUT_OUTPUT!ER361="","",INPUT_OUTPUT!ER361)</f>
        <v/>
      </c>
      <c r="F373" s="2504" t="str">
        <f>IF(INPUT_OUTPUT!ES361="","",INPUT_OUTPUT!ES361)</f>
        <v/>
      </c>
      <c r="G373" s="2504" t="str">
        <f>IF(INPUT_OUTPUT!ET361="","",INPUT_OUTPUT!ET361)</f>
        <v/>
      </c>
      <c r="H373" s="2504" t="str">
        <f>IF(INPUT_OUTPUT!EU361="","",INPUT_OUTPUT!EU361)</f>
        <v/>
      </c>
      <c r="I373" s="2504" t="str">
        <f>IF(INPUT_OUTPUT!EV361="","",INPUT_OUTPUT!EV361)</f>
        <v/>
      </c>
      <c r="J373" s="2504" t="str">
        <f>IF(INPUT_OUTPUT!EW361="","",INPUT_OUTPUT!EW361)</f>
        <v/>
      </c>
      <c r="K373" s="2504" t="str">
        <f>IF(INPUT_OUTPUT!EX361="","",INPUT_OUTPUT!EX361)</f>
        <v/>
      </c>
      <c r="L373" s="2504" t="str">
        <f>IF(INPUT_OUTPUT!EY361="","",INPUT_OUTPUT!EY361)</f>
        <v/>
      </c>
      <c r="M373" s="2504" t="str">
        <f>IF(INPUT_OUTPUT!EZ361="","",INPUT_OUTPUT!EZ361)</f>
        <v/>
      </c>
      <c r="N373" s="2504" t="str">
        <f>IF(INPUT_OUTPUT!FA361="","",INPUT_OUTPUT!FA361)</f>
        <v/>
      </c>
      <c r="O373" s="2504" t="str">
        <f>IF(INPUT_OUTPUT!FB361="","",INPUT_OUTPUT!FB361)</f>
        <v/>
      </c>
      <c r="P373" s="2504" t="str">
        <f>IF(INPUT_OUTPUT!FC361="","",INPUT_OUTPUT!FC361)</f>
        <v/>
      </c>
      <c r="Q373" s="2504" t="str">
        <f>IF(INPUT_OUTPUT!FD361="","",INPUT_OUTPUT!FD361)</f>
        <v/>
      </c>
      <c r="R373" s="2504" t="str">
        <f>IF(INPUT_OUTPUT!FE361="","",INPUT_OUTPUT!FE361)</f>
        <v/>
      </c>
      <c r="S373" s="2504" t="str">
        <f>IF(INPUT_OUTPUT!FF361="","",INPUT_OUTPUT!FF361)</f>
        <v/>
      </c>
      <c r="T373" s="2504" t="str">
        <f>IF(INPUT_OUTPUT!FG361="","",INPUT_OUTPUT!FG361)</f>
        <v/>
      </c>
      <c r="U373" s="2504" t="str">
        <f>IF(INPUT_OUTPUT!FH361="","",INPUT_OUTPUT!FH361)</f>
        <v/>
      </c>
      <c r="V373" s="2504" t="str">
        <f>IF(INPUT_OUTPUT!FI361="","",INPUT_OUTPUT!FI361)</f>
        <v/>
      </c>
      <c r="W373" s="2504" t="str">
        <f>IF(INPUT_OUTPUT!FJ361="","",INPUT_OUTPUT!FJ361)</f>
        <v/>
      </c>
      <c r="X373" s="2504" t="str">
        <f>IF(INPUT_OUTPUT!FK361="","",INPUT_OUTPUT!FK361)</f>
        <v/>
      </c>
      <c r="Y373" s="2504" t="str">
        <f>IF(INPUT_OUTPUT!FL361="","",INPUT_OUTPUT!FL361)</f>
        <v/>
      </c>
      <c r="Z373" s="2504" t="str">
        <f>IF(INPUT_OUTPUT!FM361="","",INPUT_OUTPUT!FM361)</f>
        <v/>
      </c>
    </row>
    <row r="374" spans="2:26" s="2503" customFormat="1">
      <c r="B374" s="2505" t="str">
        <f>IF(INPUT_OUTPUT!C362="","",INPUT_OUTPUT!EP362)</f>
        <v/>
      </c>
      <c r="C374" s="2504" t="str">
        <f>IF(INPUT_OUTPUT!EP362="","",INPUT_OUTPUT!EP362)</f>
        <v/>
      </c>
      <c r="D374" s="2504" t="str">
        <f>IF(INPUT_OUTPUT!EQ362="","",INPUT_OUTPUT!EQ362)</f>
        <v/>
      </c>
      <c r="E374" s="2504" t="str">
        <f>IF(INPUT_OUTPUT!ER362="","",INPUT_OUTPUT!ER362)</f>
        <v/>
      </c>
      <c r="F374" s="2504" t="str">
        <f>IF(INPUT_OUTPUT!ES362="","",INPUT_OUTPUT!ES362)</f>
        <v/>
      </c>
      <c r="G374" s="2504" t="str">
        <f>IF(INPUT_OUTPUT!ET362="","",INPUT_OUTPUT!ET362)</f>
        <v/>
      </c>
      <c r="H374" s="2504" t="str">
        <f>IF(INPUT_OUTPUT!EU362="","",INPUT_OUTPUT!EU362)</f>
        <v/>
      </c>
      <c r="I374" s="2504" t="str">
        <f>IF(INPUT_OUTPUT!EV362="","",INPUT_OUTPUT!EV362)</f>
        <v/>
      </c>
      <c r="J374" s="2504" t="str">
        <f>IF(INPUT_OUTPUT!EW362="","",INPUT_OUTPUT!EW362)</f>
        <v/>
      </c>
      <c r="K374" s="2504" t="str">
        <f>IF(INPUT_OUTPUT!EX362="","",INPUT_OUTPUT!EX362)</f>
        <v/>
      </c>
      <c r="L374" s="2504" t="str">
        <f>IF(INPUT_OUTPUT!EY362="","",INPUT_OUTPUT!EY362)</f>
        <v/>
      </c>
      <c r="M374" s="2504" t="str">
        <f>IF(INPUT_OUTPUT!EZ362="","",INPUT_OUTPUT!EZ362)</f>
        <v/>
      </c>
      <c r="N374" s="2504" t="str">
        <f>IF(INPUT_OUTPUT!FA362="","",INPUT_OUTPUT!FA362)</f>
        <v/>
      </c>
      <c r="O374" s="2504" t="str">
        <f>IF(INPUT_OUTPUT!FB362="","",INPUT_OUTPUT!FB362)</f>
        <v/>
      </c>
      <c r="P374" s="2504" t="str">
        <f>IF(INPUT_OUTPUT!FC362="","",INPUT_OUTPUT!FC362)</f>
        <v/>
      </c>
      <c r="Q374" s="2504" t="str">
        <f>IF(INPUT_OUTPUT!FD362="","",INPUT_OUTPUT!FD362)</f>
        <v/>
      </c>
      <c r="R374" s="2504" t="str">
        <f>IF(INPUT_OUTPUT!FE362="","",INPUT_OUTPUT!FE362)</f>
        <v/>
      </c>
      <c r="S374" s="2504" t="str">
        <f>IF(INPUT_OUTPUT!FF362="","",INPUT_OUTPUT!FF362)</f>
        <v/>
      </c>
      <c r="T374" s="2504" t="str">
        <f>IF(INPUT_OUTPUT!FG362="","",INPUT_OUTPUT!FG362)</f>
        <v/>
      </c>
      <c r="U374" s="2504" t="str">
        <f>IF(INPUT_OUTPUT!FH362="","",INPUT_OUTPUT!FH362)</f>
        <v/>
      </c>
      <c r="V374" s="2504" t="str">
        <f>IF(INPUT_OUTPUT!FI362="","",INPUT_OUTPUT!FI362)</f>
        <v/>
      </c>
      <c r="W374" s="2504" t="str">
        <f>IF(INPUT_OUTPUT!FJ362="","",INPUT_OUTPUT!FJ362)</f>
        <v/>
      </c>
      <c r="X374" s="2504" t="str">
        <f>IF(INPUT_OUTPUT!FK362="","",INPUT_OUTPUT!FK362)</f>
        <v/>
      </c>
      <c r="Y374" s="2504" t="str">
        <f>IF(INPUT_OUTPUT!FL362="","",INPUT_OUTPUT!FL362)</f>
        <v/>
      </c>
      <c r="Z374" s="2504" t="str">
        <f>IF(INPUT_OUTPUT!FM362="","",INPUT_OUTPUT!FM362)</f>
        <v/>
      </c>
    </row>
    <row r="375" spans="2:26" s="2503" customFormat="1">
      <c r="B375" s="2505" t="str">
        <f>IF(INPUT_OUTPUT!C363="","",INPUT_OUTPUT!EP363)</f>
        <v/>
      </c>
      <c r="C375" s="2504" t="str">
        <f>IF(INPUT_OUTPUT!EP363="","",INPUT_OUTPUT!EP363)</f>
        <v/>
      </c>
      <c r="D375" s="2504" t="str">
        <f>IF(INPUT_OUTPUT!EQ363="","",INPUT_OUTPUT!EQ363)</f>
        <v/>
      </c>
      <c r="E375" s="2504" t="str">
        <f>IF(INPUT_OUTPUT!ER363="","",INPUT_OUTPUT!ER363)</f>
        <v/>
      </c>
      <c r="F375" s="2504" t="str">
        <f>IF(INPUT_OUTPUT!ES363="","",INPUT_OUTPUT!ES363)</f>
        <v/>
      </c>
      <c r="G375" s="2504" t="str">
        <f>IF(INPUT_OUTPUT!ET363="","",INPUT_OUTPUT!ET363)</f>
        <v/>
      </c>
      <c r="H375" s="2504" t="str">
        <f>IF(INPUT_OUTPUT!EU363="","",INPUT_OUTPUT!EU363)</f>
        <v/>
      </c>
      <c r="I375" s="2504" t="str">
        <f>IF(INPUT_OUTPUT!EV363="","",INPUT_OUTPUT!EV363)</f>
        <v/>
      </c>
      <c r="J375" s="2504" t="str">
        <f>IF(INPUT_OUTPUT!EW363="","",INPUT_OUTPUT!EW363)</f>
        <v/>
      </c>
      <c r="K375" s="2504" t="str">
        <f>IF(INPUT_OUTPUT!EX363="","",INPUT_OUTPUT!EX363)</f>
        <v/>
      </c>
      <c r="L375" s="2504" t="str">
        <f>IF(INPUT_OUTPUT!EY363="","",INPUT_OUTPUT!EY363)</f>
        <v/>
      </c>
      <c r="M375" s="2504" t="str">
        <f>IF(INPUT_OUTPUT!EZ363="","",INPUT_OUTPUT!EZ363)</f>
        <v/>
      </c>
      <c r="N375" s="2504" t="str">
        <f>IF(INPUT_OUTPUT!FA363="","",INPUT_OUTPUT!FA363)</f>
        <v/>
      </c>
      <c r="O375" s="2504" t="str">
        <f>IF(INPUT_OUTPUT!FB363="","",INPUT_OUTPUT!FB363)</f>
        <v/>
      </c>
      <c r="P375" s="2504" t="str">
        <f>IF(INPUT_OUTPUT!FC363="","",INPUT_OUTPUT!FC363)</f>
        <v/>
      </c>
      <c r="Q375" s="2504" t="str">
        <f>IF(INPUT_OUTPUT!FD363="","",INPUT_OUTPUT!FD363)</f>
        <v/>
      </c>
      <c r="R375" s="2504" t="str">
        <f>IF(INPUT_OUTPUT!FE363="","",INPUT_OUTPUT!FE363)</f>
        <v/>
      </c>
      <c r="S375" s="2504" t="str">
        <f>IF(INPUT_OUTPUT!FF363="","",INPUT_OUTPUT!FF363)</f>
        <v/>
      </c>
      <c r="T375" s="2504" t="str">
        <f>IF(INPUT_OUTPUT!FG363="","",INPUT_OUTPUT!FG363)</f>
        <v/>
      </c>
      <c r="U375" s="2504" t="str">
        <f>IF(INPUT_OUTPUT!FH363="","",INPUT_OUTPUT!FH363)</f>
        <v/>
      </c>
      <c r="V375" s="2504" t="str">
        <f>IF(INPUT_OUTPUT!FI363="","",INPUT_OUTPUT!FI363)</f>
        <v/>
      </c>
      <c r="W375" s="2504" t="str">
        <f>IF(INPUT_OUTPUT!FJ363="","",INPUT_OUTPUT!FJ363)</f>
        <v/>
      </c>
      <c r="X375" s="2504" t="str">
        <f>IF(INPUT_OUTPUT!FK363="","",INPUT_OUTPUT!FK363)</f>
        <v/>
      </c>
      <c r="Y375" s="2504" t="str">
        <f>IF(INPUT_OUTPUT!FL363="","",INPUT_OUTPUT!FL363)</f>
        <v/>
      </c>
      <c r="Z375" s="2504" t="str">
        <f>IF(INPUT_OUTPUT!FM363="","",INPUT_OUTPUT!FM363)</f>
        <v/>
      </c>
    </row>
    <row r="376" spans="2:26" s="2503" customFormat="1">
      <c r="B376" s="2505" t="str">
        <f>IF(INPUT_OUTPUT!C364="","",INPUT_OUTPUT!EP364)</f>
        <v/>
      </c>
      <c r="C376" s="2504" t="str">
        <f>IF(INPUT_OUTPUT!EP364="","",INPUT_OUTPUT!EP364)</f>
        <v/>
      </c>
      <c r="D376" s="2504" t="str">
        <f>IF(INPUT_OUTPUT!EQ364="","",INPUT_OUTPUT!EQ364)</f>
        <v/>
      </c>
      <c r="E376" s="2504" t="str">
        <f>IF(INPUT_OUTPUT!ER364="","",INPUT_OUTPUT!ER364)</f>
        <v/>
      </c>
      <c r="F376" s="2504" t="str">
        <f>IF(INPUT_OUTPUT!ES364="","",INPUT_OUTPUT!ES364)</f>
        <v/>
      </c>
      <c r="G376" s="2504" t="str">
        <f>IF(INPUT_OUTPUT!ET364="","",INPUT_OUTPUT!ET364)</f>
        <v/>
      </c>
      <c r="H376" s="2504" t="str">
        <f>IF(INPUT_OUTPUT!EU364="","",INPUT_OUTPUT!EU364)</f>
        <v/>
      </c>
      <c r="I376" s="2504" t="str">
        <f>IF(INPUT_OUTPUT!EV364="","",INPUT_OUTPUT!EV364)</f>
        <v/>
      </c>
      <c r="J376" s="2504" t="str">
        <f>IF(INPUT_OUTPUT!EW364="","",INPUT_OUTPUT!EW364)</f>
        <v/>
      </c>
      <c r="K376" s="2504" t="str">
        <f>IF(INPUT_OUTPUT!EX364="","",INPUT_OUTPUT!EX364)</f>
        <v/>
      </c>
      <c r="L376" s="2504" t="str">
        <f>IF(INPUT_OUTPUT!EY364="","",INPUT_OUTPUT!EY364)</f>
        <v/>
      </c>
      <c r="M376" s="2504" t="str">
        <f>IF(INPUT_OUTPUT!EZ364="","",INPUT_OUTPUT!EZ364)</f>
        <v/>
      </c>
      <c r="N376" s="2504" t="str">
        <f>IF(INPUT_OUTPUT!FA364="","",INPUT_OUTPUT!FA364)</f>
        <v/>
      </c>
      <c r="O376" s="2504" t="str">
        <f>IF(INPUT_OUTPUT!FB364="","",INPUT_OUTPUT!FB364)</f>
        <v/>
      </c>
      <c r="P376" s="2504" t="str">
        <f>IF(INPUT_OUTPUT!FC364="","",INPUT_OUTPUT!FC364)</f>
        <v/>
      </c>
      <c r="Q376" s="2504" t="str">
        <f>IF(INPUT_OUTPUT!FD364="","",INPUT_OUTPUT!FD364)</f>
        <v/>
      </c>
      <c r="R376" s="2504" t="str">
        <f>IF(INPUT_OUTPUT!FE364="","",INPUT_OUTPUT!FE364)</f>
        <v/>
      </c>
      <c r="S376" s="2504" t="str">
        <f>IF(INPUT_OUTPUT!FF364="","",INPUT_OUTPUT!FF364)</f>
        <v/>
      </c>
      <c r="T376" s="2504" t="str">
        <f>IF(INPUT_OUTPUT!FG364="","",INPUT_OUTPUT!FG364)</f>
        <v/>
      </c>
      <c r="U376" s="2504" t="str">
        <f>IF(INPUT_OUTPUT!FH364="","",INPUT_OUTPUT!FH364)</f>
        <v/>
      </c>
      <c r="V376" s="2504" t="str">
        <f>IF(INPUT_OUTPUT!FI364="","",INPUT_OUTPUT!FI364)</f>
        <v/>
      </c>
      <c r="W376" s="2504" t="str">
        <f>IF(INPUT_OUTPUT!FJ364="","",INPUT_OUTPUT!FJ364)</f>
        <v/>
      </c>
      <c r="X376" s="2504" t="str">
        <f>IF(INPUT_OUTPUT!FK364="","",INPUT_OUTPUT!FK364)</f>
        <v/>
      </c>
      <c r="Y376" s="2504" t="str">
        <f>IF(INPUT_OUTPUT!FL364="","",INPUT_OUTPUT!FL364)</f>
        <v/>
      </c>
      <c r="Z376" s="2504" t="str">
        <f>IF(INPUT_OUTPUT!FM364="","",INPUT_OUTPUT!FM364)</f>
        <v/>
      </c>
    </row>
    <row r="377" spans="2:26" s="2503" customFormat="1">
      <c r="B377" s="2505" t="str">
        <f>IF(INPUT_OUTPUT!C365="","",INPUT_OUTPUT!EP365)</f>
        <v/>
      </c>
      <c r="C377" s="2504" t="str">
        <f>IF(INPUT_OUTPUT!EP365="","",INPUT_OUTPUT!EP365)</f>
        <v/>
      </c>
      <c r="D377" s="2504" t="str">
        <f>IF(INPUT_OUTPUT!EQ365="","",INPUT_OUTPUT!EQ365)</f>
        <v/>
      </c>
      <c r="E377" s="2504" t="str">
        <f>IF(INPUT_OUTPUT!ER365="","",INPUT_OUTPUT!ER365)</f>
        <v/>
      </c>
      <c r="F377" s="2504" t="str">
        <f>IF(INPUT_OUTPUT!ES365="","",INPUT_OUTPUT!ES365)</f>
        <v/>
      </c>
      <c r="G377" s="2504" t="str">
        <f>IF(INPUT_OUTPUT!ET365="","",INPUT_OUTPUT!ET365)</f>
        <v/>
      </c>
      <c r="H377" s="2504" t="str">
        <f>IF(INPUT_OUTPUT!EU365="","",INPUT_OUTPUT!EU365)</f>
        <v/>
      </c>
      <c r="I377" s="2504" t="str">
        <f>IF(INPUT_OUTPUT!EV365="","",INPUT_OUTPUT!EV365)</f>
        <v/>
      </c>
      <c r="J377" s="2504" t="str">
        <f>IF(INPUT_OUTPUT!EW365="","",INPUT_OUTPUT!EW365)</f>
        <v/>
      </c>
      <c r="K377" s="2504" t="str">
        <f>IF(INPUT_OUTPUT!EX365="","",INPUT_OUTPUT!EX365)</f>
        <v/>
      </c>
      <c r="L377" s="2504" t="str">
        <f>IF(INPUT_OUTPUT!EY365="","",INPUT_OUTPUT!EY365)</f>
        <v/>
      </c>
      <c r="M377" s="2504" t="str">
        <f>IF(INPUT_OUTPUT!EZ365="","",INPUT_OUTPUT!EZ365)</f>
        <v/>
      </c>
      <c r="N377" s="2504" t="str">
        <f>IF(INPUT_OUTPUT!FA365="","",INPUT_OUTPUT!FA365)</f>
        <v/>
      </c>
      <c r="O377" s="2504" t="str">
        <f>IF(INPUT_OUTPUT!FB365="","",INPUT_OUTPUT!FB365)</f>
        <v/>
      </c>
      <c r="P377" s="2504" t="str">
        <f>IF(INPUT_OUTPUT!FC365="","",INPUT_OUTPUT!FC365)</f>
        <v/>
      </c>
      <c r="Q377" s="2504" t="str">
        <f>IF(INPUT_OUTPUT!FD365="","",INPUT_OUTPUT!FD365)</f>
        <v/>
      </c>
      <c r="R377" s="2504" t="str">
        <f>IF(INPUT_OUTPUT!FE365="","",INPUT_OUTPUT!FE365)</f>
        <v/>
      </c>
      <c r="S377" s="2504" t="str">
        <f>IF(INPUT_OUTPUT!FF365="","",INPUT_OUTPUT!FF365)</f>
        <v/>
      </c>
      <c r="T377" s="2504" t="str">
        <f>IF(INPUT_OUTPUT!FG365="","",INPUT_OUTPUT!FG365)</f>
        <v/>
      </c>
      <c r="U377" s="2504" t="str">
        <f>IF(INPUT_OUTPUT!FH365="","",INPUT_OUTPUT!FH365)</f>
        <v/>
      </c>
      <c r="V377" s="2504" t="str">
        <f>IF(INPUT_OUTPUT!FI365="","",INPUT_OUTPUT!FI365)</f>
        <v/>
      </c>
      <c r="W377" s="2504" t="str">
        <f>IF(INPUT_OUTPUT!FJ365="","",INPUT_OUTPUT!FJ365)</f>
        <v/>
      </c>
      <c r="X377" s="2504" t="str">
        <f>IF(INPUT_OUTPUT!FK365="","",INPUT_OUTPUT!FK365)</f>
        <v/>
      </c>
      <c r="Y377" s="2504" t="str">
        <f>IF(INPUT_OUTPUT!FL365="","",INPUT_OUTPUT!FL365)</f>
        <v/>
      </c>
      <c r="Z377" s="2504" t="str">
        <f>IF(INPUT_OUTPUT!FM365="","",INPUT_OUTPUT!FM365)</f>
        <v/>
      </c>
    </row>
    <row r="378" spans="2:26" s="2503" customFormat="1">
      <c r="B378" s="2505" t="str">
        <f>IF(INPUT_OUTPUT!C366="","",INPUT_OUTPUT!EP366)</f>
        <v/>
      </c>
      <c r="C378" s="2504" t="str">
        <f>IF(INPUT_OUTPUT!EP366="","",INPUT_OUTPUT!EP366)</f>
        <v/>
      </c>
      <c r="D378" s="2504" t="str">
        <f>IF(INPUT_OUTPUT!EQ366="","",INPUT_OUTPUT!EQ366)</f>
        <v/>
      </c>
      <c r="E378" s="2504" t="str">
        <f>IF(INPUT_OUTPUT!ER366="","",INPUT_OUTPUT!ER366)</f>
        <v/>
      </c>
      <c r="F378" s="2504" t="str">
        <f>IF(INPUT_OUTPUT!ES366="","",INPUT_OUTPUT!ES366)</f>
        <v/>
      </c>
      <c r="G378" s="2504" t="str">
        <f>IF(INPUT_OUTPUT!ET366="","",INPUT_OUTPUT!ET366)</f>
        <v/>
      </c>
      <c r="H378" s="2504" t="str">
        <f>IF(INPUT_OUTPUT!EU366="","",INPUT_OUTPUT!EU366)</f>
        <v/>
      </c>
      <c r="I378" s="2504" t="str">
        <f>IF(INPUT_OUTPUT!EV366="","",INPUT_OUTPUT!EV366)</f>
        <v/>
      </c>
      <c r="J378" s="2504" t="str">
        <f>IF(INPUT_OUTPUT!EW366="","",INPUT_OUTPUT!EW366)</f>
        <v/>
      </c>
      <c r="K378" s="2504" t="str">
        <f>IF(INPUT_OUTPUT!EX366="","",INPUT_OUTPUT!EX366)</f>
        <v/>
      </c>
      <c r="L378" s="2504" t="str">
        <f>IF(INPUT_OUTPUT!EY366="","",INPUT_OUTPUT!EY366)</f>
        <v/>
      </c>
      <c r="M378" s="2504" t="str">
        <f>IF(INPUT_OUTPUT!EZ366="","",INPUT_OUTPUT!EZ366)</f>
        <v/>
      </c>
      <c r="N378" s="2504" t="str">
        <f>IF(INPUT_OUTPUT!FA366="","",INPUT_OUTPUT!FA366)</f>
        <v/>
      </c>
      <c r="O378" s="2504" t="str">
        <f>IF(INPUT_OUTPUT!FB366="","",INPUT_OUTPUT!FB366)</f>
        <v/>
      </c>
      <c r="P378" s="2504" t="str">
        <f>IF(INPUT_OUTPUT!FC366="","",INPUT_OUTPUT!FC366)</f>
        <v/>
      </c>
      <c r="Q378" s="2504" t="str">
        <f>IF(INPUT_OUTPUT!FD366="","",INPUT_OUTPUT!FD366)</f>
        <v/>
      </c>
      <c r="R378" s="2504" t="str">
        <f>IF(INPUT_OUTPUT!FE366="","",INPUT_OUTPUT!FE366)</f>
        <v/>
      </c>
      <c r="S378" s="2504" t="str">
        <f>IF(INPUT_OUTPUT!FF366="","",INPUT_OUTPUT!FF366)</f>
        <v/>
      </c>
      <c r="T378" s="2504" t="str">
        <f>IF(INPUT_OUTPUT!FG366="","",INPUT_OUTPUT!FG366)</f>
        <v/>
      </c>
      <c r="U378" s="2504" t="str">
        <f>IF(INPUT_OUTPUT!FH366="","",INPUT_OUTPUT!FH366)</f>
        <v/>
      </c>
      <c r="V378" s="2504" t="str">
        <f>IF(INPUT_OUTPUT!FI366="","",INPUT_OUTPUT!FI366)</f>
        <v/>
      </c>
      <c r="W378" s="2504" t="str">
        <f>IF(INPUT_OUTPUT!FJ366="","",INPUT_OUTPUT!FJ366)</f>
        <v/>
      </c>
      <c r="X378" s="2504" t="str">
        <f>IF(INPUT_OUTPUT!FK366="","",INPUT_OUTPUT!FK366)</f>
        <v/>
      </c>
      <c r="Y378" s="2504" t="str">
        <f>IF(INPUT_OUTPUT!FL366="","",INPUT_OUTPUT!FL366)</f>
        <v/>
      </c>
      <c r="Z378" s="2504" t="str">
        <f>IF(INPUT_OUTPUT!FM366="","",INPUT_OUTPUT!FM366)</f>
        <v/>
      </c>
    </row>
    <row r="379" spans="2:26" s="2503" customFormat="1">
      <c r="B379" s="2505" t="str">
        <f>IF(INPUT_OUTPUT!C367="","",INPUT_OUTPUT!EP367)</f>
        <v/>
      </c>
      <c r="C379" s="2504" t="str">
        <f>IF(INPUT_OUTPUT!EP367="","",INPUT_OUTPUT!EP367)</f>
        <v/>
      </c>
      <c r="D379" s="2504" t="str">
        <f>IF(INPUT_OUTPUT!EQ367="","",INPUT_OUTPUT!EQ367)</f>
        <v/>
      </c>
      <c r="E379" s="2504" t="str">
        <f>IF(INPUT_OUTPUT!ER367="","",INPUT_OUTPUT!ER367)</f>
        <v/>
      </c>
      <c r="F379" s="2504" t="str">
        <f>IF(INPUT_OUTPUT!ES367="","",INPUT_OUTPUT!ES367)</f>
        <v/>
      </c>
      <c r="G379" s="2504" t="str">
        <f>IF(INPUT_OUTPUT!ET367="","",INPUT_OUTPUT!ET367)</f>
        <v/>
      </c>
      <c r="H379" s="2504" t="str">
        <f>IF(INPUT_OUTPUT!EU367="","",INPUT_OUTPUT!EU367)</f>
        <v/>
      </c>
      <c r="I379" s="2504" t="str">
        <f>IF(INPUT_OUTPUT!EV367="","",INPUT_OUTPUT!EV367)</f>
        <v/>
      </c>
      <c r="J379" s="2504" t="str">
        <f>IF(INPUT_OUTPUT!EW367="","",INPUT_OUTPUT!EW367)</f>
        <v/>
      </c>
      <c r="K379" s="2504" t="str">
        <f>IF(INPUT_OUTPUT!EX367="","",INPUT_OUTPUT!EX367)</f>
        <v/>
      </c>
      <c r="L379" s="2504" t="str">
        <f>IF(INPUT_OUTPUT!EY367="","",INPUT_OUTPUT!EY367)</f>
        <v/>
      </c>
      <c r="M379" s="2504" t="str">
        <f>IF(INPUT_OUTPUT!EZ367="","",INPUT_OUTPUT!EZ367)</f>
        <v/>
      </c>
      <c r="N379" s="2504" t="str">
        <f>IF(INPUT_OUTPUT!FA367="","",INPUT_OUTPUT!FA367)</f>
        <v/>
      </c>
      <c r="O379" s="2504" t="str">
        <f>IF(INPUT_OUTPUT!FB367="","",INPUT_OUTPUT!FB367)</f>
        <v/>
      </c>
      <c r="P379" s="2504" t="str">
        <f>IF(INPUT_OUTPUT!FC367="","",INPUT_OUTPUT!FC367)</f>
        <v/>
      </c>
      <c r="Q379" s="2504" t="str">
        <f>IF(INPUT_OUTPUT!FD367="","",INPUT_OUTPUT!FD367)</f>
        <v/>
      </c>
      <c r="R379" s="2504" t="str">
        <f>IF(INPUT_OUTPUT!FE367="","",INPUT_OUTPUT!FE367)</f>
        <v/>
      </c>
      <c r="S379" s="2504" t="str">
        <f>IF(INPUT_OUTPUT!FF367="","",INPUT_OUTPUT!FF367)</f>
        <v/>
      </c>
      <c r="T379" s="2504" t="str">
        <f>IF(INPUT_OUTPUT!FG367="","",INPUT_OUTPUT!FG367)</f>
        <v/>
      </c>
      <c r="U379" s="2504" t="str">
        <f>IF(INPUT_OUTPUT!FH367="","",INPUT_OUTPUT!FH367)</f>
        <v/>
      </c>
      <c r="V379" s="2504" t="str">
        <f>IF(INPUT_OUTPUT!FI367="","",INPUT_OUTPUT!FI367)</f>
        <v/>
      </c>
      <c r="W379" s="2504" t="str">
        <f>IF(INPUT_OUTPUT!FJ367="","",INPUT_OUTPUT!FJ367)</f>
        <v/>
      </c>
      <c r="X379" s="2504" t="str">
        <f>IF(INPUT_OUTPUT!FK367="","",INPUT_OUTPUT!FK367)</f>
        <v/>
      </c>
      <c r="Y379" s="2504" t="str">
        <f>IF(INPUT_OUTPUT!FL367="","",INPUT_OUTPUT!FL367)</f>
        <v/>
      </c>
      <c r="Z379" s="2504" t="str">
        <f>IF(INPUT_OUTPUT!FM367="","",INPUT_OUTPUT!FM367)</f>
        <v/>
      </c>
    </row>
    <row r="380" spans="2:26" s="2503" customFormat="1">
      <c r="B380" s="2505" t="str">
        <f>IF(INPUT_OUTPUT!C368="","",INPUT_OUTPUT!EP368)</f>
        <v/>
      </c>
      <c r="C380" s="2504" t="str">
        <f>IF(INPUT_OUTPUT!EP368="","",INPUT_OUTPUT!EP368)</f>
        <v/>
      </c>
      <c r="D380" s="2504" t="str">
        <f>IF(INPUT_OUTPUT!EQ368="","",INPUT_OUTPUT!EQ368)</f>
        <v/>
      </c>
      <c r="E380" s="2504" t="str">
        <f>IF(INPUT_OUTPUT!ER368="","",INPUT_OUTPUT!ER368)</f>
        <v/>
      </c>
      <c r="F380" s="2504" t="str">
        <f>IF(INPUT_OUTPUT!ES368="","",INPUT_OUTPUT!ES368)</f>
        <v/>
      </c>
      <c r="G380" s="2504" t="str">
        <f>IF(INPUT_OUTPUT!ET368="","",INPUT_OUTPUT!ET368)</f>
        <v/>
      </c>
      <c r="H380" s="2504" t="str">
        <f>IF(INPUT_OUTPUT!EU368="","",INPUT_OUTPUT!EU368)</f>
        <v/>
      </c>
      <c r="I380" s="2504" t="str">
        <f>IF(INPUT_OUTPUT!EV368="","",INPUT_OUTPUT!EV368)</f>
        <v/>
      </c>
      <c r="J380" s="2504" t="str">
        <f>IF(INPUT_OUTPUT!EW368="","",INPUT_OUTPUT!EW368)</f>
        <v/>
      </c>
      <c r="K380" s="2504" t="str">
        <f>IF(INPUT_OUTPUT!EX368="","",INPUT_OUTPUT!EX368)</f>
        <v/>
      </c>
      <c r="L380" s="2504" t="str">
        <f>IF(INPUT_OUTPUT!EY368="","",INPUT_OUTPUT!EY368)</f>
        <v/>
      </c>
      <c r="M380" s="2504" t="str">
        <f>IF(INPUT_OUTPUT!EZ368="","",INPUT_OUTPUT!EZ368)</f>
        <v/>
      </c>
      <c r="N380" s="2504" t="str">
        <f>IF(INPUT_OUTPUT!FA368="","",INPUT_OUTPUT!FA368)</f>
        <v/>
      </c>
      <c r="O380" s="2504" t="str">
        <f>IF(INPUT_OUTPUT!FB368="","",INPUT_OUTPUT!FB368)</f>
        <v/>
      </c>
      <c r="P380" s="2504" t="str">
        <f>IF(INPUT_OUTPUT!FC368="","",INPUT_OUTPUT!FC368)</f>
        <v/>
      </c>
      <c r="Q380" s="2504" t="str">
        <f>IF(INPUT_OUTPUT!FD368="","",INPUT_OUTPUT!FD368)</f>
        <v/>
      </c>
      <c r="R380" s="2504" t="str">
        <f>IF(INPUT_OUTPUT!FE368="","",INPUT_OUTPUT!FE368)</f>
        <v/>
      </c>
      <c r="S380" s="2504" t="str">
        <f>IF(INPUT_OUTPUT!FF368="","",INPUT_OUTPUT!FF368)</f>
        <v/>
      </c>
      <c r="T380" s="2504" t="str">
        <f>IF(INPUT_OUTPUT!FG368="","",INPUT_OUTPUT!FG368)</f>
        <v/>
      </c>
      <c r="U380" s="2504" t="str">
        <f>IF(INPUT_OUTPUT!FH368="","",INPUT_OUTPUT!FH368)</f>
        <v/>
      </c>
      <c r="V380" s="2504" t="str">
        <f>IF(INPUT_OUTPUT!FI368="","",INPUT_OUTPUT!FI368)</f>
        <v/>
      </c>
      <c r="W380" s="2504" t="str">
        <f>IF(INPUT_OUTPUT!FJ368="","",INPUT_OUTPUT!FJ368)</f>
        <v/>
      </c>
      <c r="X380" s="2504" t="str">
        <f>IF(INPUT_OUTPUT!FK368="","",INPUT_OUTPUT!FK368)</f>
        <v/>
      </c>
      <c r="Y380" s="2504" t="str">
        <f>IF(INPUT_OUTPUT!FL368="","",INPUT_OUTPUT!FL368)</f>
        <v/>
      </c>
      <c r="Z380" s="2504" t="str">
        <f>IF(INPUT_OUTPUT!FM368="","",INPUT_OUTPUT!FM368)</f>
        <v/>
      </c>
    </row>
    <row r="381" spans="2:26" s="2503" customFormat="1">
      <c r="B381" s="2505" t="str">
        <f>IF(INPUT_OUTPUT!C369="","",INPUT_OUTPUT!EP369)</f>
        <v/>
      </c>
      <c r="C381" s="2504" t="str">
        <f>IF(INPUT_OUTPUT!EP369="","",INPUT_OUTPUT!EP369)</f>
        <v/>
      </c>
      <c r="D381" s="2504" t="str">
        <f>IF(INPUT_OUTPUT!EQ369="","",INPUT_OUTPUT!EQ369)</f>
        <v/>
      </c>
      <c r="E381" s="2504" t="str">
        <f>IF(INPUT_OUTPUT!ER369="","",INPUT_OUTPUT!ER369)</f>
        <v/>
      </c>
      <c r="F381" s="2504" t="str">
        <f>IF(INPUT_OUTPUT!ES369="","",INPUT_OUTPUT!ES369)</f>
        <v/>
      </c>
      <c r="G381" s="2504" t="str">
        <f>IF(INPUT_OUTPUT!ET369="","",INPUT_OUTPUT!ET369)</f>
        <v/>
      </c>
      <c r="H381" s="2504" t="str">
        <f>IF(INPUT_OUTPUT!EU369="","",INPUT_OUTPUT!EU369)</f>
        <v/>
      </c>
      <c r="I381" s="2504" t="str">
        <f>IF(INPUT_OUTPUT!EV369="","",INPUT_OUTPUT!EV369)</f>
        <v/>
      </c>
      <c r="J381" s="2504" t="str">
        <f>IF(INPUT_OUTPUT!EW369="","",INPUT_OUTPUT!EW369)</f>
        <v/>
      </c>
      <c r="K381" s="2504" t="str">
        <f>IF(INPUT_OUTPUT!EX369="","",INPUT_OUTPUT!EX369)</f>
        <v/>
      </c>
      <c r="L381" s="2504" t="str">
        <f>IF(INPUT_OUTPUT!EY369="","",INPUT_OUTPUT!EY369)</f>
        <v/>
      </c>
      <c r="M381" s="2504" t="str">
        <f>IF(INPUT_OUTPUT!EZ369="","",INPUT_OUTPUT!EZ369)</f>
        <v/>
      </c>
      <c r="N381" s="2504" t="str">
        <f>IF(INPUT_OUTPUT!FA369="","",INPUT_OUTPUT!FA369)</f>
        <v/>
      </c>
      <c r="O381" s="2504" t="str">
        <f>IF(INPUT_OUTPUT!FB369="","",INPUT_OUTPUT!FB369)</f>
        <v/>
      </c>
      <c r="P381" s="2504" t="str">
        <f>IF(INPUT_OUTPUT!FC369="","",INPUT_OUTPUT!FC369)</f>
        <v/>
      </c>
      <c r="Q381" s="2504" t="str">
        <f>IF(INPUT_OUTPUT!FD369="","",INPUT_OUTPUT!FD369)</f>
        <v/>
      </c>
      <c r="R381" s="2504" t="str">
        <f>IF(INPUT_OUTPUT!FE369="","",INPUT_OUTPUT!FE369)</f>
        <v/>
      </c>
      <c r="S381" s="2504" t="str">
        <f>IF(INPUT_OUTPUT!FF369="","",INPUT_OUTPUT!FF369)</f>
        <v/>
      </c>
      <c r="T381" s="2504" t="str">
        <f>IF(INPUT_OUTPUT!FG369="","",INPUT_OUTPUT!FG369)</f>
        <v/>
      </c>
      <c r="U381" s="2504" t="str">
        <f>IF(INPUT_OUTPUT!FH369="","",INPUT_OUTPUT!FH369)</f>
        <v/>
      </c>
      <c r="V381" s="2504" t="str">
        <f>IF(INPUT_OUTPUT!FI369="","",INPUT_OUTPUT!FI369)</f>
        <v/>
      </c>
      <c r="W381" s="2504" t="str">
        <f>IF(INPUT_OUTPUT!FJ369="","",INPUT_OUTPUT!FJ369)</f>
        <v/>
      </c>
      <c r="X381" s="2504" t="str">
        <f>IF(INPUT_OUTPUT!FK369="","",INPUT_OUTPUT!FK369)</f>
        <v/>
      </c>
      <c r="Y381" s="2504" t="str">
        <f>IF(INPUT_OUTPUT!FL369="","",INPUT_OUTPUT!FL369)</f>
        <v/>
      </c>
      <c r="Z381" s="2504" t="str">
        <f>IF(INPUT_OUTPUT!FM369="","",INPUT_OUTPUT!FM369)</f>
        <v/>
      </c>
    </row>
    <row r="382" spans="2:26" s="2503" customFormat="1">
      <c r="B382" s="2505" t="str">
        <f>IF(INPUT_OUTPUT!C370="","",INPUT_OUTPUT!EP370)</f>
        <v/>
      </c>
      <c r="C382" s="2504" t="str">
        <f>IF(INPUT_OUTPUT!EP370="","",INPUT_OUTPUT!EP370)</f>
        <v/>
      </c>
      <c r="D382" s="2504" t="str">
        <f>IF(INPUT_OUTPUT!EQ370="","",INPUT_OUTPUT!EQ370)</f>
        <v/>
      </c>
      <c r="E382" s="2504" t="str">
        <f>IF(INPUT_OUTPUT!ER370="","",INPUT_OUTPUT!ER370)</f>
        <v/>
      </c>
      <c r="F382" s="2504" t="str">
        <f>IF(INPUT_OUTPUT!ES370="","",INPUT_OUTPUT!ES370)</f>
        <v/>
      </c>
      <c r="G382" s="2504" t="str">
        <f>IF(INPUT_OUTPUT!ET370="","",INPUT_OUTPUT!ET370)</f>
        <v/>
      </c>
      <c r="H382" s="2504" t="str">
        <f>IF(INPUT_OUTPUT!EU370="","",INPUT_OUTPUT!EU370)</f>
        <v/>
      </c>
      <c r="I382" s="2504" t="str">
        <f>IF(INPUT_OUTPUT!EV370="","",INPUT_OUTPUT!EV370)</f>
        <v/>
      </c>
      <c r="J382" s="2504" t="str">
        <f>IF(INPUT_OUTPUT!EW370="","",INPUT_OUTPUT!EW370)</f>
        <v/>
      </c>
      <c r="K382" s="2504" t="str">
        <f>IF(INPUT_OUTPUT!EX370="","",INPUT_OUTPUT!EX370)</f>
        <v/>
      </c>
      <c r="L382" s="2504" t="str">
        <f>IF(INPUT_OUTPUT!EY370="","",INPUT_OUTPUT!EY370)</f>
        <v/>
      </c>
      <c r="M382" s="2504" t="str">
        <f>IF(INPUT_OUTPUT!EZ370="","",INPUT_OUTPUT!EZ370)</f>
        <v/>
      </c>
      <c r="N382" s="2504" t="str">
        <f>IF(INPUT_OUTPUT!FA370="","",INPUT_OUTPUT!FA370)</f>
        <v/>
      </c>
      <c r="O382" s="2504" t="str">
        <f>IF(INPUT_OUTPUT!FB370="","",INPUT_OUTPUT!FB370)</f>
        <v/>
      </c>
      <c r="P382" s="2504" t="str">
        <f>IF(INPUT_OUTPUT!FC370="","",INPUT_OUTPUT!FC370)</f>
        <v/>
      </c>
      <c r="Q382" s="2504" t="str">
        <f>IF(INPUT_OUTPUT!FD370="","",INPUT_OUTPUT!FD370)</f>
        <v/>
      </c>
      <c r="R382" s="2504" t="str">
        <f>IF(INPUT_OUTPUT!FE370="","",INPUT_OUTPUT!FE370)</f>
        <v/>
      </c>
      <c r="S382" s="2504" t="str">
        <f>IF(INPUT_OUTPUT!FF370="","",INPUT_OUTPUT!FF370)</f>
        <v/>
      </c>
      <c r="T382" s="2504" t="str">
        <f>IF(INPUT_OUTPUT!FG370="","",INPUT_OUTPUT!FG370)</f>
        <v/>
      </c>
      <c r="U382" s="2504" t="str">
        <f>IF(INPUT_OUTPUT!FH370="","",INPUT_OUTPUT!FH370)</f>
        <v/>
      </c>
      <c r="V382" s="2504" t="str">
        <f>IF(INPUT_OUTPUT!FI370="","",INPUT_OUTPUT!FI370)</f>
        <v/>
      </c>
      <c r="W382" s="2504" t="str">
        <f>IF(INPUT_OUTPUT!FJ370="","",INPUT_OUTPUT!FJ370)</f>
        <v/>
      </c>
      <c r="X382" s="2504" t="str">
        <f>IF(INPUT_OUTPUT!FK370="","",INPUT_OUTPUT!FK370)</f>
        <v/>
      </c>
      <c r="Y382" s="2504" t="str">
        <f>IF(INPUT_OUTPUT!FL370="","",INPUT_OUTPUT!FL370)</f>
        <v/>
      </c>
      <c r="Z382" s="2504" t="str">
        <f>IF(INPUT_OUTPUT!FM370="","",INPUT_OUTPUT!FM370)</f>
        <v/>
      </c>
    </row>
    <row r="383" spans="2:26" s="2503" customFormat="1">
      <c r="B383" s="2505" t="str">
        <f>IF(INPUT_OUTPUT!C371="","",INPUT_OUTPUT!EP371)</f>
        <v/>
      </c>
      <c r="C383" s="2504" t="str">
        <f>IF(INPUT_OUTPUT!EP371="","",INPUT_OUTPUT!EP371)</f>
        <v/>
      </c>
      <c r="D383" s="2504" t="str">
        <f>IF(INPUT_OUTPUT!EQ371="","",INPUT_OUTPUT!EQ371)</f>
        <v/>
      </c>
      <c r="E383" s="2504" t="str">
        <f>IF(INPUT_OUTPUT!ER371="","",INPUT_OUTPUT!ER371)</f>
        <v/>
      </c>
      <c r="F383" s="2504" t="str">
        <f>IF(INPUT_OUTPUT!ES371="","",INPUT_OUTPUT!ES371)</f>
        <v/>
      </c>
      <c r="G383" s="2504" t="str">
        <f>IF(INPUT_OUTPUT!ET371="","",INPUT_OUTPUT!ET371)</f>
        <v/>
      </c>
      <c r="H383" s="2504" t="str">
        <f>IF(INPUT_OUTPUT!EU371="","",INPUT_OUTPUT!EU371)</f>
        <v/>
      </c>
      <c r="I383" s="2504" t="str">
        <f>IF(INPUT_OUTPUT!EV371="","",INPUT_OUTPUT!EV371)</f>
        <v/>
      </c>
      <c r="J383" s="2504" t="str">
        <f>IF(INPUT_OUTPUT!EW371="","",INPUT_OUTPUT!EW371)</f>
        <v/>
      </c>
      <c r="K383" s="2504" t="str">
        <f>IF(INPUT_OUTPUT!EX371="","",INPUT_OUTPUT!EX371)</f>
        <v/>
      </c>
      <c r="L383" s="2504" t="str">
        <f>IF(INPUT_OUTPUT!EY371="","",INPUT_OUTPUT!EY371)</f>
        <v/>
      </c>
      <c r="M383" s="2504" t="str">
        <f>IF(INPUT_OUTPUT!EZ371="","",INPUT_OUTPUT!EZ371)</f>
        <v/>
      </c>
      <c r="N383" s="2504" t="str">
        <f>IF(INPUT_OUTPUT!FA371="","",INPUT_OUTPUT!FA371)</f>
        <v/>
      </c>
      <c r="O383" s="2504" t="str">
        <f>IF(INPUT_OUTPUT!FB371="","",INPUT_OUTPUT!FB371)</f>
        <v/>
      </c>
      <c r="P383" s="2504" t="str">
        <f>IF(INPUT_OUTPUT!FC371="","",INPUT_OUTPUT!FC371)</f>
        <v/>
      </c>
      <c r="Q383" s="2504" t="str">
        <f>IF(INPUT_OUTPUT!FD371="","",INPUT_OUTPUT!FD371)</f>
        <v/>
      </c>
      <c r="R383" s="2504" t="str">
        <f>IF(INPUT_OUTPUT!FE371="","",INPUT_OUTPUT!FE371)</f>
        <v/>
      </c>
      <c r="S383" s="2504" t="str">
        <f>IF(INPUT_OUTPUT!FF371="","",INPUT_OUTPUT!FF371)</f>
        <v/>
      </c>
      <c r="T383" s="2504" t="str">
        <f>IF(INPUT_OUTPUT!FG371="","",INPUT_OUTPUT!FG371)</f>
        <v/>
      </c>
      <c r="U383" s="2504" t="str">
        <f>IF(INPUT_OUTPUT!FH371="","",INPUT_OUTPUT!FH371)</f>
        <v/>
      </c>
      <c r="V383" s="2504" t="str">
        <f>IF(INPUT_OUTPUT!FI371="","",INPUT_OUTPUT!FI371)</f>
        <v/>
      </c>
      <c r="W383" s="2504" t="str">
        <f>IF(INPUT_OUTPUT!FJ371="","",INPUT_OUTPUT!FJ371)</f>
        <v/>
      </c>
      <c r="X383" s="2504" t="str">
        <f>IF(INPUT_OUTPUT!FK371="","",INPUT_OUTPUT!FK371)</f>
        <v/>
      </c>
      <c r="Y383" s="2504" t="str">
        <f>IF(INPUT_OUTPUT!FL371="","",INPUT_OUTPUT!FL371)</f>
        <v/>
      </c>
      <c r="Z383" s="2504" t="str">
        <f>IF(INPUT_OUTPUT!FM371="","",INPUT_OUTPUT!FM371)</f>
        <v/>
      </c>
    </row>
    <row r="384" spans="2:26" s="2503" customFormat="1">
      <c r="B384" s="2505" t="str">
        <f>IF(INPUT_OUTPUT!C372="","",INPUT_OUTPUT!EP372)</f>
        <v/>
      </c>
      <c r="C384" s="2504" t="str">
        <f>IF(INPUT_OUTPUT!EP372="","",INPUT_OUTPUT!EP372)</f>
        <v/>
      </c>
      <c r="D384" s="2504" t="str">
        <f>IF(INPUT_OUTPUT!EQ372="","",INPUT_OUTPUT!EQ372)</f>
        <v/>
      </c>
      <c r="E384" s="2504" t="str">
        <f>IF(INPUT_OUTPUT!ER372="","",INPUT_OUTPUT!ER372)</f>
        <v/>
      </c>
      <c r="F384" s="2504" t="str">
        <f>IF(INPUT_OUTPUT!ES372="","",INPUT_OUTPUT!ES372)</f>
        <v/>
      </c>
      <c r="G384" s="2504" t="str">
        <f>IF(INPUT_OUTPUT!ET372="","",INPUT_OUTPUT!ET372)</f>
        <v/>
      </c>
      <c r="H384" s="2504" t="str">
        <f>IF(INPUT_OUTPUT!EU372="","",INPUT_OUTPUT!EU372)</f>
        <v/>
      </c>
      <c r="I384" s="2504" t="str">
        <f>IF(INPUT_OUTPUT!EV372="","",INPUT_OUTPUT!EV372)</f>
        <v/>
      </c>
      <c r="J384" s="2504" t="str">
        <f>IF(INPUT_OUTPUT!EW372="","",INPUT_OUTPUT!EW372)</f>
        <v/>
      </c>
      <c r="K384" s="2504" t="str">
        <f>IF(INPUT_OUTPUT!EX372="","",INPUT_OUTPUT!EX372)</f>
        <v/>
      </c>
      <c r="L384" s="2504" t="str">
        <f>IF(INPUT_OUTPUT!EY372="","",INPUT_OUTPUT!EY372)</f>
        <v/>
      </c>
      <c r="M384" s="2504" t="str">
        <f>IF(INPUT_OUTPUT!EZ372="","",INPUT_OUTPUT!EZ372)</f>
        <v/>
      </c>
      <c r="N384" s="2504" t="str">
        <f>IF(INPUT_OUTPUT!FA372="","",INPUT_OUTPUT!FA372)</f>
        <v/>
      </c>
      <c r="O384" s="2504" t="str">
        <f>IF(INPUT_OUTPUT!FB372="","",INPUT_OUTPUT!FB372)</f>
        <v/>
      </c>
      <c r="P384" s="2504" t="str">
        <f>IF(INPUT_OUTPUT!FC372="","",INPUT_OUTPUT!FC372)</f>
        <v/>
      </c>
      <c r="Q384" s="2504" t="str">
        <f>IF(INPUT_OUTPUT!FD372="","",INPUT_OUTPUT!FD372)</f>
        <v/>
      </c>
      <c r="R384" s="2504" t="str">
        <f>IF(INPUT_OUTPUT!FE372="","",INPUT_OUTPUT!FE372)</f>
        <v/>
      </c>
      <c r="S384" s="2504" t="str">
        <f>IF(INPUT_OUTPUT!FF372="","",INPUT_OUTPUT!FF372)</f>
        <v/>
      </c>
      <c r="T384" s="2504" t="str">
        <f>IF(INPUT_OUTPUT!FG372="","",INPUT_OUTPUT!FG372)</f>
        <v/>
      </c>
      <c r="U384" s="2504" t="str">
        <f>IF(INPUT_OUTPUT!FH372="","",INPUT_OUTPUT!FH372)</f>
        <v/>
      </c>
      <c r="V384" s="2504" t="str">
        <f>IF(INPUT_OUTPUT!FI372="","",INPUT_OUTPUT!FI372)</f>
        <v/>
      </c>
      <c r="W384" s="2504" t="str">
        <f>IF(INPUT_OUTPUT!FJ372="","",INPUT_OUTPUT!FJ372)</f>
        <v/>
      </c>
      <c r="X384" s="2504" t="str">
        <f>IF(INPUT_OUTPUT!FK372="","",INPUT_OUTPUT!FK372)</f>
        <v/>
      </c>
      <c r="Y384" s="2504" t="str">
        <f>IF(INPUT_OUTPUT!FL372="","",INPUT_OUTPUT!FL372)</f>
        <v/>
      </c>
      <c r="Z384" s="2504" t="str">
        <f>IF(INPUT_OUTPUT!FM372="","",INPUT_OUTPUT!FM372)</f>
        <v/>
      </c>
    </row>
    <row r="385" spans="2:26" s="2503" customFormat="1">
      <c r="B385" s="2505" t="str">
        <f>IF(INPUT_OUTPUT!C373="","",INPUT_OUTPUT!EP373)</f>
        <v/>
      </c>
      <c r="C385" s="2504" t="str">
        <f>IF(INPUT_OUTPUT!EP373="","",INPUT_OUTPUT!EP373)</f>
        <v/>
      </c>
      <c r="D385" s="2504" t="str">
        <f>IF(INPUT_OUTPUT!EQ373="","",INPUT_OUTPUT!EQ373)</f>
        <v/>
      </c>
      <c r="E385" s="2504" t="str">
        <f>IF(INPUT_OUTPUT!ER373="","",INPUT_OUTPUT!ER373)</f>
        <v/>
      </c>
      <c r="F385" s="2504" t="str">
        <f>IF(INPUT_OUTPUT!ES373="","",INPUT_OUTPUT!ES373)</f>
        <v/>
      </c>
      <c r="G385" s="2504" t="str">
        <f>IF(INPUT_OUTPUT!ET373="","",INPUT_OUTPUT!ET373)</f>
        <v/>
      </c>
      <c r="H385" s="2504" t="str">
        <f>IF(INPUT_OUTPUT!EU373="","",INPUT_OUTPUT!EU373)</f>
        <v/>
      </c>
      <c r="I385" s="2504" t="str">
        <f>IF(INPUT_OUTPUT!EV373="","",INPUT_OUTPUT!EV373)</f>
        <v/>
      </c>
      <c r="J385" s="2504" t="str">
        <f>IF(INPUT_OUTPUT!EW373="","",INPUT_OUTPUT!EW373)</f>
        <v/>
      </c>
      <c r="K385" s="2504" t="str">
        <f>IF(INPUT_OUTPUT!EX373="","",INPUT_OUTPUT!EX373)</f>
        <v/>
      </c>
      <c r="L385" s="2504" t="str">
        <f>IF(INPUT_OUTPUT!EY373="","",INPUT_OUTPUT!EY373)</f>
        <v/>
      </c>
      <c r="M385" s="2504" t="str">
        <f>IF(INPUT_OUTPUT!EZ373="","",INPUT_OUTPUT!EZ373)</f>
        <v/>
      </c>
      <c r="N385" s="2504" t="str">
        <f>IF(INPUT_OUTPUT!FA373="","",INPUT_OUTPUT!FA373)</f>
        <v/>
      </c>
      <c r="O385" s="2504" t="str">
        <f>IF(INPUT_OUTPUT!FB373="","",INPUT_OUTPUT!FB373)</f>
        <v/>
      </c>
      <c r="P385" s="2504" t="str">
        <f>IF(INPUT_OUTPUT!FC373="","",INPUT_OUTPUT!FC373)</f>
        <v/>
      </c>
      <c r="Q385" s="2504" t="str">
        <f>IF(INPUT_OUTPUT!FD373="","",INPUT_OUTPUT!FD373)</f>
        <v/>
      </c>
      <c r="R385" s="2504" t="str">
        <f>IF(INPUT_OUTPUT!FE373="","",INPUT_OUTPUT!FE373)</f>
        <v/>
      </c>
      <c r="S385" s="2504" t="str">
        <f>IF(INPUT_OUTPUT!FF373="","",INPUT_OUTPUT!FF373)</f>
        <v/>
      </c>
      <c r="T385" s="2504" t="str">
        <f>IF(INPUT_OUTPUT!FG373="","",INPUT_OUTPUT!FG373)</f>
        <v/>
      </c>
      <c r="U385" s="2504" t="str">
        <f>IF(INPUT_OUTPUT!FH373="","",INPUT_OUTPUT!FH373)</f>
        <v/>
      </c>
      <c r="V385" s="2504" t="str">
        <f>IF(INPUT_OUTPUT!FI373="","",INPUT_OUTPUT!FI373)</f>
        <v/>
      </c>
      <c r="W385" s="2504" t="str">
        <f>IF(INPUT_OUTPUT!FJ373="","",INPUT_OUTPUT!FJ373)</f>
        <v/>
      </c>
      <c r="X385" s="2504" t="str">
        <f>IF(INPUT_OUTPUT!FK373="","",INPUT_OUTPUT!FK373)</f>
        <v/>
      </c>
      <c r="Y385" s="2504" t="str">
        <f>IF(INPUT_OUTPUT!FL373="","",INPUT_OUTPUT!FL373)</f>
        <v/>
      </c>
      <c r="Z385" s="2504" t="str">
        <f>IF(INPUT_OUTPUT!FM373="","",INPUT_OUTPUT!FM373)</f>
        <v/>
      </c>
    </row>
    <row r="386" spans="2:26" s="2503" customFormat="1">
      <c r="B386" s="2505" t="str">
        <f>IF(INPUT_OUTPUT!C374="","",INPUT_OUTPUT!EP374)</f>
        <v/>
      </c>
      <c r="C386" s="2504" t="str">
        <f>IF(INPUT_OUTPUT!EP374="","",INPUT_OUTPUT!EP374)</f>
        <v/>
      </c>
      <c r="D386" s="2504" t="str">
        <f>IF(INPUT_OUTPUT!EQ374="","",INPUT_OUTPUT!EQ374)</f>
        <v/>
      </c>
      <c r="E386" s="2504" t="str">
        <f>IF(INPUT_OUTPUT!ER374="","",INPUT_OUTPUT!ER374)</f>
        <v/>
      </c>
      <c r="F386" s="2504" t="str">
        <f>IF(INPUT_OUTPUT!ES374="","",INPUT_OUTPUT!ES374)</f>
        <v/>
      </c>
      <c r="G386" s="2504" t="str">
        <f>IF(INPUT_OUTPUT!ET374="","",INPUT_OUTPUT!ET374)</f>
        <v/>
      </c>
      <c r="H386" s="2504" t="str">
        <f>IF(INPUT_OUTPUT!EU374="","",INPUT_OUTPUT!EU374)</f>
        <v/>
      </c>
      <c r="I386" s="2504" t="str">
        <f>IF(INPUT_OUTPUT!EV374="","",INPUT_OUTPUT!EV374)</f>
        <v/>
      </c>
      <c r="J386" s="2504" t="str">
        <f>IF(INPUT_OUTPUT!EW374="","",INPUT_OUTPUT!EW374)</f>
        <v/>
      </c>
      <c r="K386" s="2504" t="str">
        <f>IF(INPUT_OUTPUT!EX374="","",INPUT_OUTPUT!EX374)</f>
        <v/>
      </c>
      <c r="L386" s="2504" t="str">
        <f>IF(INPUT_OUTPUT!EY374="","",INPUT_OUTPUT!EY374)</f>
        <v/>
      </c>
      <c r="M386" s="2504" t="str">
        <f>IF(INPUT_OUTPUT!EZ374="","",INPUT_OUTPUT!EZ374)</f>
        <v/>
      </c>
      <c r="N386" s="2504" t="str">
        <f>IF(INPUT_OUTPUT!FA374="","",INPUT_OUTPUT!FA374)</f>
        <v/>
      </c>
      <c r="O386" s="2504" t="str">
        <f>IF(INPUT_OUTPUT!FB374="","",INPUT_OUTPUT!FB374)</f>
        <v/>
      </c>
      <c r="P386" s="2504" t="str">
        <f>IF(INPUT_OUTPUT!FC374="","",INPUT_OUTPUT!FC374)</f>
        <v/>
      </c>
      <c r="Q386" s="2504" t="str">
        <f>IF(INPUT_OUTPUT!FD374="","",INPUT_OUTPUT!FD374)</f>
        <v/>
      </c>
      <c r="R386" s="2504" t="str">
        <f>IF(INPUT_OUTPUT!FE374="","",INPUT_OUTPUT!FE374)</f>
        <v/>
      </c>
      <c r="S386" s="2504" t="str">
        <f>IF(INPUT_OUTPUT!FF374="","",INPUT_OUTPUT!FF374)</f>
        <v/>
      </c>
      <c r="T386" s="2504" t="str">
        <f>IF(INPUT_OUTPUT!FG374="","",INPUT_OUTPUT!FG374)</f>
        <v/>
      </c>
      <c r="U386" s="2504" t="str">
        <f>IF(INPUT_OUTPUT!FH374="","",INPUT_OUTPUT!FH374)</f>
        <v/>
      </c>
      <c r="V386" s="2504" t="str">
        <f>IF(INPUT_OUTPUT!FI374="","",INPUT_OUTPUT!FI374)</f>
        <v/>
      </c>
      <c r="W386" s="2504" t="str">
        <f>IF(INPUT_OUTPUT!FJ374="","",INPUT_OUTPUT!FJ374)</f>
        <v/>
      </c>
      <c r="X386" s="2504" t="str">
        <f>IF(INPUT_OUTPUT!FK374="","",INPUT_OUTPUT!FK374)</f>
        <v/>
      </c>
      <c r="Y386" s="2504" t="str">
        <f>IF(INPUT_OUTPUT!FL374="","",INPUT_OUTPUT!FL374)</f>
        <v/>
      </c>
      <c r="Z386" s="2504" t="str">
        <f>IF(INPUT_OUTPUT!FM374="","",INPUT_OUTPUT!FM374)</f>
        <v/>
      </c>
    </row>
    <row r="387" spans="2:26" s="2503" customFormat="1">
      <c r="B387" s="2505" t="str">
        <f>IF(INPUT_OUTPUT!C375="","",INPUT_OUTPUT!EP375)</f>
        <v/>
      </c>
      <c r="C387" s="2504" t="str">
        <f>IF(INPUT_OUTPUT!EP375="","",INPUT_OUTPUT!EP375)</f>
        <v/>
      </c>
      <c r="D387" s="2504" t="str">
        <f>IF(INPUT_OUTPUT!EQ375="","",INPUT_OUTPUT!EQ375)</f>
        <v/>
      </c>
      <c r="E387" s="2504" t="str">
        <f>IF(INPUT_OUTPUT!ER375="","",INPUT_OUTPUT!ER375)</f>
        <v/>
      </c>
      <c r="F387" s="2504" t="str">
        <f>IF(INPUT_OUTPUT!ES375="","",INPUT_OUTPUT!ES375)</f>
        <v/>
      </c>
      <c r="G387" s="2504" t="str">
        <f>IF(INPUT_OUTPUT!ET375="","",INPUT_OUTPUT!ET375)</f>
        <v/>
      </c>
      <c r="H387" s="2504" t="str">
        <f>IF(INPUT_OUTPUT!EU375="","",INPUT_OUTPUT!EU375)</f>
        <v/>
      </c>
      <c r="I387" s="2504" t="str">
        <f>IF(INPUT_OUTPUT!EV375="","",INPUT_OUTPUT!EV375)</f>
        <v/>
      </c>
      <c r="J387" s="2504" t="str">
        <f>IF(INPUT_OUTPUT!EW375="","",INPUT_OUTPUT!EW375)</f>
        <v/>
      </c>
      <c r="K387" s="2504" t="str">
        <f>IF(INPUT_OUTPUT!EX375="","",INPUT_OUTPUT!EX375)</f>
        <v/>
      </c>
      <c r="L387" s="2504" t="str">
        <f>IF(INPUT_OUTPUT!EY375="","",INPUT_OUTPUT!EY375)</f>
        <v/>
      </c>
      <c r="M387" s="2504" t="str">
        <f>IF(INPUT_OUTPUT!EZ375="","",INPUT_OUTPUT!EZ375)</f>
        <v/>
      </c>
      <c r="N387" s="2504" t="str">
        <f>IF(INPUT_OUTPUT!FA375="","",INPUT_OUTPUT!FA375)</f>
        <v/>
      </c>
      <c r="O387" s="2504" t="str">
        <f>IF(INPUT_OUTPUT!FB375="","",INPUT_OUTPUT!FB375)</f>
        <v/>
      </c>
      <c r="P387" s="2504" t="str">
        <f>IF(INPUT_OUTPUT!FC375="","",INPUT_OUTPUT!FC375)</f>
        <v/>
      </c>
      <c r="Q387" s="2504" t="str">
        <f>IF(INPUT_OUTPUT!FD375="","",INPUT_OUTPUT!FD375)</f>
        <v/>
      </c>
      <c r="R387" s="2504" t="str">
        <f>IF(INPUT_OUTPUT!FE375="","",INPUT_OUTPUT!FE375)</f>
        <v/>
      </c>
      <c r="S387" s="2504" t="str">
        <f>IF(INPUT_OUTPUT!FF375="","",INPUT_OUTPUT!FF375)</f>
        <v/>
      </c>
      <c r="T387" s="2504" t="str">
        <f>IF(INPUT_OUTPUT!FG375="","",INPUT_OUTPUT!FG375)</f>
        <v/>
      </c>
      <c r="U387" s="2504" t="str">
        <f>IF(INPUT_OUTPUT!FH375="","",INPUT_OUTPUT!FH375)</f>
        <v/>
      </c>
      <c r="V387" s="2504" t="str">
        <f>IF(INPUT_OUTPUT!FI375="","",INPUT_OUTPUT!FI375)</f>
        <v/>
      </c>
      <c r="W387" s="2504" t="str">
        <f>IF(INPUT_OUTPUT!FJ375="","",INPUT_OUTPUT!FJ375)</f>
        <v/>
      </c>
      <c r="X387" s="2504" t="str">
        <f>IF(INPUT_OUTPUT!FK375="","",INPUT_OUTPUT!FK375)</f>
        <v/>
      </c>
      <c r="Y387" s="2504" t="str">
        <f>IF(INPUT_OUTPUT!FL375="","",INPUT_OUTPUT!FL375)</f>
        <v/>
      </c>
      <c r="Z387" s="2504" t="str">
        <f>IF(INPUT_OUTPUT!FM375="","",INPUT_OUTPUT!FM375)</f>
        <v/>
      </c>
    </row>
    <row r="388" spans="2:26" s="2503" customFormat="1">
      <c r="B388" s="2505" t="str">
        <f>IF(INPUT_OUTPUT!C376="","",INPUT_OUTPUT!EP376)</f>
        <v/>
      </c>
      <c r="C388" s="2504" t="str">
        <f>IF(INPUT_OUTPUT!EP376="","",INPUT_OUTPUT!EP376)</f>
        <v/>
      </c>
      <c r="D388" s="2504" t="str">
        <f>IF(INPUT_OUTPUT!EQ376="","",INPUT_OUTPUT!EQ376)</f>
        <v/>
      </c>
      <c r="E388" s="2504" t="str">
        <f>IF(INPUT_OUTPUT!ER376="","",INPUT_OUTPUT!ER376)</f>
        <v/>
      </c>
      <c r="F388" s="2504" t="str">
        <f>IF(INPUT_OUTPUT!ES376="","",INPUT_OUTPUT!ES376)</f>
        <v/>
      </c>
      <c r="G388" s="2504" t="str">
        <f>IF(INPUT_OUTPUT!ET376="","",INPUT_OUTPUT!ET376)</f>
        <v/>
      </c>
      <c r="H388" s="2504" t="str">
        <f>IF(INPUT_OUTPUT!EU376="","",INPUT_OUTPUT!EU376)</f>
        <v/>
      </c>
      <c r="I388" s="2504" t="str">
        <f>IF(INPUT_OUTPUT!EV376="","",INPUT_OUTPUT!EV376)</f>
        <v/>
      </c>
      <c r="J388" s="2504" t="str">
        <f>IF(INPUT_OUTPUT!EW376="","",INPUT_OUTPUT!EW376)</f>
        <v/>
      </c>
      <c r="K388" s="2504" t="str">
        <f>IF(INPUT_OUTPUT!EX376="","",INPUT_OUTPUT!EX376)</f>
        <v/>
      </c>
      <c r="L388" s="2504" t="str">
        <f>IF(INPUT_OUTPUT!EY376="","",INPUT_OUTPUT!EY376)</f>
        <v/>
      </c>
      <c r="M388" s="2504" t="str">
        <f>IF(INPUT_OUTPUT!EZ376="","",INPUT_OUTPUT!EZ376)</f>
        <v/>
      </c>
      <c r="N388" s="2504" t="str">
        <f>IF(INPUT_OUTPUT!FA376="","",INPUT_OUTPUT!FA376)</f>
        <v/>
      </c>
      <c r="O388" s="2504" t="str">
        <f>IF(INPUT_OUTPUT!FB376="","",INPUT_OUTPUT!FB376)</f>
        <v/>
      </c>
      <c r="P388" s="2504" t="str">
        <f>IF(INPUT_OUTPUT!FC376="","",INPUT_OUTPUT!FC376)</f>
        <v/>
      </c>
      <c r="Q388" s="2504" t="str">
        <f>IF(INPUT_OUTPUT!FD376="","",INPUT_OUTPUT!FD376)</f>
        <v/>
      </c>
      <c r="R388" s="2504" t="str">
        <f>IF(INPUT_OUTPUT!FE376="","",INPUT_OUTPUT!FE376)</f>
        <v/>
      </c>
      <c r="S388" s="2504" t="str">
        <f>IF(INPUT_OUTPUT!FF376="","",INPUT_OUTPUT!FF376)</f>
        <v/>
      </c>
      <c r="T388" s="2504" t="str">
        <f>IF(INPUT_OUTPUT!FG376="","",INPUT_OUTPUT!FG376)</f>
        <v/>
      </c>
      <c r="U388" s="2504" t="str">
        <f>IF(INPUT_OUTPUT!FH376="","",INPUT_OUTPUT!FH376)</f>
        <v/>
      </c>
      <c r="V388" s="2504" t="str">
        <f>IF(INPUT_OUTPUT!FI376="","",INPUT_OUTPUT!FI376)</f>
        <v/>
      </c>
      <c r="W388" s="2504" t="str">
        <f>IF(INPUT_OUTPUT!FJ376="","",INPUT_OUTPUT!FJ376)</f>
        <v/>
      </c>
      <c r="X388" s="2504" t="str">
        <f>IF(INPUT_OUTPUT!FK376="","",INPUT_OUTPUT!FK376)</f>
        <v/>
      </c>
      <c r="Y388" s="2504" t="str">
        <f>IF(INPUT_OUTPUT!FL376="","",INPUT_OUTPUT!FL376)</f>
        <v/>
      </c>
      <c r="Z388" s="2504" t="str">
        <f>IF(INPUT_OUTPUT!FM376="","",INPUT_OUTPUT!FM376)</f>
        <v/>
      </c>
    </row>
    <row r="389" spans="2:26" s="2503" customFormat="1">
      <c r="B389" s="2505" t="str">
        <f>IF(INPUT_OUTPUT!C377="","",INPUT_OUTPUT!EP377)</f>
        <v/>
      </c>
      <c r="C389" s="2504" t="str">
        <f>IF(INPUT_OUTPUT!EP377="","",INPUT_OUTPUT!EP377)</f>
        <v/>
      </c>
      <c r="D389" s="2504" t="str">
        <f>IF(INPUT_OUTPUT!EQ377="","",INPUT_OUTPUT!EQ377)</f>
        <v/>
      </c>
      <c r="E389" s="2504" t="str">
        <f>IF(INPUT_OUTPUT!ER377="","",INPUT_OUTPUT!ER377)</f>
        <v/>
      </c>
      <c r="F389" s="2504" t="str">
        <f>IF(INPUT_OUTPUT!ES377="","",INPUT_OUTPUT!ES377)</f>
        <v/>
      </c>
      <c r="G389" s="2504" t="str">
        <f>IF(INPUT_OUTPUT!ET377="","",INPUT_OUTPUT!ET377)</f>
        <v/>
      </c>
      <c r="H389" s="2504" t="str">
        <f>IF(INPUT_OUTPUT!EU377="","",INPUT_OUTPUT!EU377)</f>
        <v/>
      </c>
      <c r="I389" s="2504" t="str">
        <f>IF(INPUT_OUTPUT!EV377="","",INPUT_OUTPUT!EV377)</f>
        <v/>
      </c>
      <c r="J389" s="2504" t="str">
        <f>IF(INPUT_OUTPUT!EW377="","",INPUT_OUTPUT!EW377)</f>
        <v/>
      </c>
      <c r="K389" s="2504" t="str">
        <f>IF(INPUT_OUTPUT!EX377="","",INPUT_OUTPUT!EX377)</f>
        <v/>
      </c>
      <c r="L389" s="2504" t="str">
        <f>IF(INPUT_OUTPUT!EY377="","",INPUT_OUTPUT!EY377)</f>
        <v/>
      </c>
      <c r="M389" s="2504" t="str">
        <f>IF(INPUT_OUTPUT!EZ377="","",INPUT_OUTPUT!EZ377)</f>
        <v/>
      </c>
      <c r="N389" s="2504" t="str">
        <f>IF(INPUT_OUTPUT!FA377="","",INPUT_OUTPUT!FA377)</f>
        <v/>
      </c>
      <c r="O389" s="2504" t="str">
        <f>IF(INPUT_OUTPUT!FB377="","",INPUT_OUTPUT!FB377)</f>
        <v/>
      </c>
      <c r="P389" s="2504" t="str">
        <f>IF(INPUT_OUTPUT!FC377="","",INPUT_OUTPUT!FC377)</f>
        <v/>
      </c>
      <c r="Q389" s="2504" t="str">
        <f>IF(INPUT_OUTPUT!FD377="","",INPUT_OUTPUT!FD377)</f>
        <v/>
      </c>
      <c r="R389" s="2504" t="str">
        <f>IF(INPUT_OUTPUT!FE377="","",INPUT_OUTPUT!FE377)</f>
        <v/>
      </c>
      <c r="S389" s="2504" t="str">
        <f>IF(INPUT_OUTPUT!FF377="","",INPUT_OUTPUT!FF377)</f>
        <v/>
      </c>
      <c r="T389" s="2504" t="str">
        <f>IF(INPUT_OUTPUT!FG377="","",INPUT_OUTPUT!FG377)</f>
        <v/>
      </c>
      <c r="U389" s="2504" t="str">
        <f>IF(INPUT_OUTPUT!FH377="","",INPUT_OUTPUT!FH377)</f>
        <v/>
      </c>
      <c r="V389" s="2504" t="str">
        <f>IF(INPUT_OUTPUT!FI377="","",INPUT_OUTPUT!FI377)</f>
        <v/>
      </c>
      <c r="W389" s="2504" t="str">
        <f>IF(INPUT_OUTPUT!FJ377="","",INPUT_OUTPUT!FJ377)</f>
        <v/>
      </c>
      <c r="X389" s="2504" t="str">
        <f>IF(INPUT_OUTPUT!FK377="","",INPUT_OUTPUT!FK377)</f>
        <v/>
      </c>
      <c r="Y389" s="2504" t="str">
        <f>IF(INPUT_OUTPUT!FL377="","",INPUT_OUTPUT!FL377)</f>
        <v/>
      </c>
      <c r="Z389" s="2504" t="str">
        <f>IF(INPUT_OUTPUT!FM377="","",INPUT_OUTPUT!FM377)</f>
        <v/>
      </c>
    </row>
    <row r="390" spans="2:26" s="2503" customFormat="1">
      <c r="B390" s="2505" t="str">
        <f>IF(INPUT_OUTPUT!C378="","",INPUT_OUTPUT!EP378)</f>
        <v/>
      </c>
      <c r="C390" s="2504" t="str">
        <f>IF(INPUT_OUTPUT!EP378="","",INPUT_OUTPUT!EP378)</f>
        <v/>
      </c>
      <c r="D390" s="2504" t="str">
        <f>IF(INPUT_OUTPUT!EQ378="","",INPUT_OUTPUT!EQ378)</f>
        <v/>
      </c>
      <c r="E390" s="2504" t="str">
        <f>IF(INPUT_OUTPUT!ER378="","",INPUT_OUTPUT!ER378)</f>
        <v/>
      </c>
      <c r="F390" s="2504" t="str">
        <f>IF(INPUT_OUTPUT!ES378="","",INPUT_OUTPUT!ES378)</f>
        <v/>
      </c>
      <c r="G390" s="2504" t="str">
        <f>IF(INPUT_OUTPUT!ET378="","",INPUT_OUTPUT!ET378)</f>
        <v/>
      </c>
      <c r="H390" s="2504" t="str">
        <f>IF(INPUT_OUTPUT!EU378="","",INPUT_OUTPUT!EU378)</f>
        <v/>
      </c>
      <c r="I390" s="2504" t="str">
        <f>IF(INPUT_OUTPUT!EV378="","",INPUT_OUTPUT!EV378)</f>
        <v/>
      </c>
      <c r="J390" s="2504" t="str">
        <f>IF(INPUT_OUTPUT!EW378="","",INPUT_OUTPUT!EW378)</f>
        <v/>
      </c>
      <c r="K390" s="2504" t="str">
        <f>IF(INPUT_OUTPUT!EX378="","",INPUT_OUTPUT!EX378)</f>
        <v/>
      </c>
      <c r="L390" s="2504" t="str">
        <f>IF(INPUT_OUTPUT!EY378="","",INPUT_OUTPUT!EY378)</f>
        <v/>
      </c>
      <c r="M390" s="2504" t="str">
        <f>IF(INPUT_OUTPUT!EZ378="","",INPUT_OUTPUT!EZ378)</f>
        <v/>
      </c>
      <c r="N390" s="2504" t="str">
        <f>IF(INPUT_OUTPUT!FA378="","",INPUT_OUTPUT!FA378)</f>
        <v/>
      </c>
      <c r="O390" s="2504" t="str">
        <f>IF(INPUT_OUTPUT!FB378="","",INPUT_OUTPUT!FB378)</f>
        <v/>
      </c>
      <c r="P390" s="2504" t="str">
        <f>IF(INPUT_OUTPUT!FC378="","",INPUT_OUTPUT!FC378)</f>
        <v/>
      </c>
      <c r="Q390" s="2504" t="str">
        <f>IF(INPUT_OUTPUT!FD378="","",INPUT_OUTPUT!FD378)</f>
        <v/>
      </c>
      <c r="R390" s="2504" t="str">
        <f>IF(INPUT_OUTPUT!FE378="","",INPUT_OUTPUT!FE378)</f>
        <v/>
      </c>
      <c r="S390" s="2504" t="str">
        <f>IF(INPUT_OUTPUT!FF378="","",INPUT_OUTPUT!FF378)</f>
        <v/>
      </c>
      <c r="T390" s="2504" t="str">
        <f>IF(INPUT_OUTPUT!FG378="","",INPUT_OUTPUT!FG378)</f>
        <v/>
      </c>
      <c r="U390" s="2504" t="str">
        <f>IF(INPUT_OUTPUT!FH378="","",INPUT_OUTPUT!FH378)</f>
        <v/>
      </c>
      <c r="V390" s="2504" t="str">
        <f>IF(INPUT_OUTPUT!FI378="","",INPUT_OUTPUT!FI378)</f>
        <v/>
      </c>
      <c r="W390" s="2504" t="str">
        <f>IF(INPUT_OUTPUT!FJ378="","",INPUT_OUTPUT!FJ378)</f>
        <v/>
      </c>
      <c r="X390" s="2504" t="str">
        <f>IF(INPUT_OUTPUT!FK378="","",INPUT_OUTPUT!FK378)</f>
        <v/>
      </c>
      <c r="Y390" s="2504" t="str">
        <f>IF(INPUT_OUTPUT!FL378="","",INPUT_OUTPUT!FL378)</f>
        <v/>
      </c>
      <c r="Z390" s="2504" t="str">
        <f>IF(INPUT_OUTPUT!FM378="","",INPUT_OUTPUT!FM378)</f>
        <v/>
      </c>
    </row>
    <row r="391" spans="2:26" s="2503" customFormat="1">
      <c r="B391" s="2505" t="str">
        <f>IF(INPUT_OUTPUT!C379="","",INPUT_OUTPUT!EP379)</f>
        <v/>
      </c>
      <c r="C391" s="2504" t="str">
        <f>IF(INPUT_OUTPUT!EP379="","",INPUT_OUTPUT!EP379)</f>
        <v/>
      </c>
      <c r="D391" s="2504" t="str">
        <f>IF(INPUT_OUTPUT!EQ379="","",INPUT_OUTPUT!EQ379)</f>
        <v/>
      </c>
      <c r="E391" s="2504" t="str">
        <f>IF(INPUT_OUTPUT!ER379="","",INPUT_OUTPUT!ER379)</f>
        <v/>
      </c>
      <c r="F391" s="2504" t="str">
        <f>IF(INPUT_OUTPUT!ES379="","",INPUT_OUTPUT!ES379)</f>
        <v/>
      </c>
      <c r="G391" s="2504" t="str">
        <f>IF(INPUT_OUTPUT!ET379="","",INPUT_OUTPUT!ET379)</f>
        <v/>
      </c>
      <c r="H391" s="2504" t="str">
        <f>IF(INPUT_OUTPUT!EU379="","",INPUT_OUTPUT!EU379)</f>
        <v/>
      </c>
      <c r="I391" s="2504" t="str">
        <f>IF(INPUT_OUTPUT!EV379="","",INPUT_OUTPUT!EV379)</f>
        <v/>
      </c>
      <c r="J391" s="2504" t="str">
        <f>IF(INPUT_OUTPUT!EW379="","",INPUT_OUTPUT!EW379)</f>
        <v/>
      </c>
      <c r="K391" s="2504" t="str">
        <f>IF(INPUT_OUTPUT!EX379="","",INPUT_OUTPUT!EX379)</f>
        <v/>
      </c>
      <c r="L391" s="2504" t="str">
        <f>IF(INPUT_OUTPUT!EY379="","",INPUT_OUTPUT!EY379)</f>
        <v/>
      </c>
      <c r="M391" s="2504" t="str">
        <f>IF(INPUT_OUTPUT!EZ379="","",INPUT_OUTPUT!EZ379)</f>
        <v/>
      </c>
      <c r="N391" s="2504" t="str">
        <f>IF(INPUT_OUTPUT!FA379="","",INPUT_OUTPUT!FA379)</f>
        <v/>
      </c>
      <c r="O391" s="2504" t="str">
        <f>IF(INPUT_OUTPUT!FB379="","",INPUT_OUTPUT!FB379)</f>
        <v/>
      </c>
      <c r="P391" s="2504" t="str">
        <f>IF(INPUT_OUTPUT!FC379="","",INPUT_OUTPUT!FC379)</f>
        <v/>
      </c>
      <c r="Q391" s="2504" t="str">
        <f>IF(INPUT_OUTPUT!FD379="","",INPUT_OUTPUT!FD379)</f>
        <v/>
      </c>
      <c r="R391" s="2504" t="str">
        <f>IF(INPUT_OUTPUT!FE379="","",INPUT_OUTPUT!FE379)</f>
        <v/>
      </c>
      <c r="S391" s="2504" t="str">
        <f>IF(INPUT_OUTPUT!FF379="","",INPUT_OUTPUT!FF379)</f>
        <v/>
      </c>
      <c r="T391" s="2504" t="str">
        <f>IF(INPUT_OUTPUT!FG379="","",INPUT_OUTPUT!FG379)</f>
        <v/>
      </c>
      <c r="U391" s="2504" t="str">
        <f>IF(INPUT_OUTPUT!FH379="","",INPUT_OUTPUT!FH379)</f>
        <v/>
      </c>
      <c r="V391" s="2504" t="str">
        <f>IF(INPUT_OUTPUT!FI379="","",INPUT_OUTPUT!FI379)</f>
        <v/>
      </c>
      <c r="W391" s="2504" t="str">
        <f>IF(INPUT_OUTPUT!FJ379="","",INPUT_OUTPUT!FJ379)</f>
        <v/>
      </c>
      <c r="X391" s="2504" t="str">
        <f>IF(INPUT_OUTPUT!FK379="","",INPUT_OUTPUT!FK379)</f>
        <v/>
      </c>
      <c r="Y391" s="2504" t="str">
        <f>IF(INPUT_OUTPUT!FL379="","",INPUT_OUTPUT!FL379)</f>
        <v/>
      </c>
      <c r="Z391" s="2504" t="str">
        <f>IF(INPUT_OUTPUT!FM379="","",INPUT_OUTPUT!FM379)</f>
        <v/>
      </c>
    </row>
    <row r="392" spans="2:26" s="2503" customFormat="1">
      <c r="B392" s="2505" t="str">
        <f>IF(INPUT_OUTPUT!C380="","",INPUT_OUTPUT!EP380)</f>
        <v/>
      </c>
      <c r="C392" s="2504" t="str">
        <f>IF(INPUT_OUTPUT!EP380="","",INPUT_OUTPUT!EP380)</f>
        <v/>
      </c>
      <c r="D392" s="2504" t="str">
        <f>IF(INPUT_OUTPUT!EQ380="","",INPUT_OUTPUT!EQ380)</f>
        <v/>
      </c>
      <c r="E392" s="2504" t="str">
        <f>IF(INPUT_OUTPUT!ER380="","",INPUT_OUTPUT!ER380)</f>
        <v/>
      </c>
      <c r="F392" s="2504" t="str">
        <f>IF(INPUT_OUTPUT!ES380="","",INPUT_OUTPUT!ES380)</f>
        <v/>
      </c>
      <c r="G392" s="2504" t="str">
        <f>IF(INPUT_OUTPUT!ET380="","",INPUT_OUTPUT!ET380)</f>
        <v/>
      </c>
      <c r="H392" s="2504" t="str">
        <f>IF(INPUT_OUTPUT!EU380="","",INPUT_OUTPUT!EU380)</f>
        <v/>
      </c>
      <c r="I392" s="2504" t="str">
        <f>IF(INPUT_OUTPUT!EV380="","",INPUT_OUTPUT!EV380)</f>
        <v/>
      </c>
      <c r="J392" s="2504" t="str">
        <f>IF(INPUT_OUTPUT!EW380="","",INPUT_OUTPUT!EW380)</f>
        <v/>
      </c>
      <c r="K392" s="2504" t="str">
        <f>IF(INPUT_OUTPUT!EX380="","",INPUT_OUTPUT!EX380)</f>
        <v/>
      </c>
      <c r="L392" s="2504" t="str">
        <f>IF(INPUT_OUTPUT!EY380="","",INPUT_OUTPUT!EY380)</f>
        <v/>
      </c>
      <c r="M392" s="2504" t="str">
        <f>IF(INPUT_OUTPUT!EZ380="","",INPUT_OUTPUT!EZ380)</f>
        <v/>
      </c>
      <c r="N392" s="2504" t="str">
        <f>IF(INPUT_OUTPUT!FA380="","",INPUT_OUTPUT!FA380)</f>
        <v/>
      </c>
      <c r="O392" s="2504" t="str">
        <f>IF(INPUT_OUTPUT!FB380="","",INPUT_OUTPUT!FB380)</f>
        <v/>
      </c>
      <c r="P392" s="2504" t="str">
        <f>IF(INPUT_OUTPUT!FC380="","",INPUT_OUTPUT!FC380)</f>
        <v/>
      </c>
      <c r="Q392" s="2504" t="str">
        <f>IF(INPUT_OUTPUT!FD380="","",INPUT_OUTPUT!FD380)</f>
        <v/>
      </c>
      <c r="R392" s="2504" t="str">
        <f>IF(INPUT_OUTPUT!FE380="","",INPUT_OUTPUT!FE380)</f>
        <v/>
      </c>
      <c r="S392" s="2504" t="str">
        <f>IF(INPUT_OUTPUT!FF380="","",INPUT_OUTPUT!FF380)</f>
        <v/>
      </c>
      <c r="T392" s="2504" t="str">
        <f>IF(INPUT_OUTPUT!FG380="","",INPUT_OUTPUT!FG380)</f>
        <v/>
      </c>
      <c r="U392" s="2504" t="str">
        <f>IF(INPUT_OUTPUT!FH380="","",INPUT_OUTPUT!FH380)</f>
        <v/>
      </c>
      <c r="V392" s="2504" t="str">
        <f>IF(INPUT_OUTPUT!FI380="","",INPUT_OUTPUT!FI380)</f>
        <v/>
      </c>
      <c r="W392" s="2504" t="str">
        <f>IF(INPUT_OUTPUT!FJ380="","",INPUT_OUTPUT!FJ380)</f>
        <v/>
      </c>
      <c r="X392" s="2504" t="str">
        <f>IF(INPUT_OUTPUT!FK380="","",INPUT_OUTPUT!FK380)</f>
        <v/>
      </c>
      <c r="Y392" s="2504" t="str">
        <f>IF(INPUT_OUTPUT!FL380="","",INPUT_OUTPUT!FL380)</f>
        <v/>
      </c>
      <c r="Z392" s="2504" t="str">
        <f>IF(INPUT_OUTPUT!FM380="","",INPUT_OUTPUT!FM380)</f>
        <v/>
      </c>
    </row>
    <row r="393" spans="2:26" s="2503" customFormat="1">
      <c r="B393" s="2505" t="str">
        <f>IF(INPUT_OUTPUT!C381="","",INPUT_OUTPUT!EP381)</f>
        <v/>
      </c>
      <c r="C393" s="2504" t="str">
        <f>IF(INPUT_OUTPUT!EP381="","",INPUT_OUTPUT!EP381)</f>
        <v/>
      </c>
      <c r="D393" s="2504" t="str">
        <f>IF(INPUT_OUTPUT!EQ381="","",INPUT_OUTPUT!EQ381)</f>
        <v/>
      </c>
      <c r="E393" s="2504" t="str">
        <f>IF(INPUT_OUTPUT!ER381="","",INPUT_OUTPUT!ER381)</f>
        <v/>
      </c>
      <c r="F393" s="2504" t="str">
        <f>IF(INPUT_OUTPUT!ES381="","",INPUT_OUTPUT!ES381)</f>
        <v/>
      </c>
      <c r="G393" s="2504" t="str">
        <f>IF(INPUT_OUTPUT!ET381="","",INPUT_OUTPUT!ET381)</f>
        <v/>
      </c>
      <c r="H393" s="2504" t="str">
        <f>IF(INPUT_OUTPUT!EU381="","",INPUT_OUTPUT!EU381)</f>
        <v/>
      </c>
      <c r="I393" s="2504" t="str">
        <f>IF(INPUT_OUTPUT!EV381="","",INPUT_OUTPUT!EV381)</f>
        <v/>
      </c>
      <c r="J393" s="2504" t="str">
        <f>IF(INPUT_OUTPUT!EW381="","",INPUT_OUTPUT!EW381)</f>
        <v/>
      </c>
      <c r="K393" s="2504" t="str">
        <f>IF(INPUT_OUTPUT!EX381="","",INPUT_OUTPUT!EX381)</f>
        <v/>
      </c>
      <c r="L393" s="2504" t="str">
        <f>IF(INPUT_OUTPUT!EY381="","",INPUT_OUTPUT!EY381)</f>
        <v/>
      </c>
      <c r="M393" s="2504" t="str">
        <f>IF(INPUT_OUTPUT!EZ381="","",INPUT_OUTPUT!EZ381)</f>
        <v/>
      </c>
      <c r="N393" s="2504" t="str">
        <f>IF(INPUT_OUTPUT!FA381="","",INPUT_OUTPUT!FA381)</f>
        <v/>
      </c>
      <c r="O393" s="2504" t="str">
        <f>IF(INPUT_OUTPUT!FB381="","",INPUT_OUTPUT!FB381)</f>
        <v/>
      </c>
      <c r="P393" s="2504" t="str">
        <f>IF(INPUT_OUTPUT!FC381="","",INPUT_OUTPUT!FC381)</f>
        <v/>
      </c>
      <c r="Q393" s="2504" t="str">
        <f>IF(INPUT_OUTPUT!FD381="","",INPUT_OUTPUT!FD381)</f>
        <v/>
      </c>
      <c r="R393" s="2504" t="str">
        <f>IF(INPUT_OUTPUT!FE381="","",INPUT_OUTPUT!FE381)</f>
        <v/>
      </c>
      <c r="S393" s="2504" t="str">
        <f>IF(INPUT_OUTPUT!FF381="","",INPUT_OUTPUT!FF381)</f>
        <v/>
      </c>
      <c r="T393" s="2504" t="str">
        <f>IF(INPUT_OUTPUT!FG381="","",INPUT_OUTPUT!FG381)</f>
        <v/>
      </c>
      <c r="U393" s="2504" t="str">
        <f>IF(INPUT_OUTPUT!FH381="","",INPUT_OUTPUT!FH381)</f>
        <v/>
      </c>
      <c r="V393" s="2504" t="str">
        <f>IF(INPUT_OUTPUT!FI381="","",INPUT_OUTPUT!FI381)</f>
        <v/>
      </c>
      <c r="W393" s="2504" t="str">
        <f>IF(INPUT_OUTPUT!FJ381="","",INPUT_OUTPUT!FJ381)</f>
        <v/>
      </c>
      <c r="X393" s="2504" t="str">
        <f>IF(INPUT_OUTPUT!FK381="","",INPUT_OUTPUT!FK381)</f>
        <v/>
      </c>
      <c r="Y393" s="2504" t="str">
        <f>IF(INPUT_OUTPUT!FL381="","",INPUT_OUTPUT!FL381)</f>
        <v/>
      </c>
      <c r="Z393" s="2504" t="str">
        <f>IF(INPUT_OUTPUT!FM381="","",INPUT_OUTPUT!FM381)</f>
        <v/>
      </c>
    </row>
    <row r="394" spans="2:26" s="2503" customFormat="1">
      <c r="B394" s="2505" t="str">
        <f>IF(INPUT_OUTPUT!C382="","",INPUT_OUTPUT!EP382)</f>
        <v/>
      </c>
      <c r="C394" s="2504" t="str">
        <f>IF(INPUT_OUTPUT!EP382="","",INPUT_OUTPUT!EP382)</f>
        <v/>
      </c>
      <c r="D394" s="2504" t="str">
        <f>IF(INPUT_OUTPUT!EQ382="","",INPUT_OUTPUT!EQ382)</f>
        <v/>
      </c>
      <c r="E394" s="2504" t="str">
        <f>IF(INPUT_OUTPUT!ER382="","",INPUT_OUTPUT!ER382)</f>
        <v/>
      </c>
      <c r="F394" s="2504" t="str">
        <f>IF(INPUT_OUTPUT!ES382="","",INPUT_OUTPUT!ES382)</f>
        <v/>
      </c>
      <c r="G394" s="2504" t="str">
        <f>IF(INPUT_OUTPUT!ET382="","",INPUT_OUTPUT!ET382)</f>
        <v/>
      </c>
      <c r="H394" s="2504" t="str">
        <f>IF(INPUT_OUTPUT!EU382="","",INPUT_OUTPUT!EU382)</f>
        <v/>
      </c>
      <c r="I394" s="2504" t="str">
        <f>IF(INPUT_OUTPUT!EV382="","",INPUT_OUTPUT!EV382)</f>
        <v/>
      </c>
      <c r="J394" s="2504" t="str">
        <f>IF(INPUT_OUTPUT!EW382="","",INPUT_OUTPUT!EW382)</f>
        <v/>
      </c>
      <c r="K394" s="2504" t="str">
        <f>IF(INPUT_OUTPUT!EX382="","",INPUT_OUTPUT!EX382)</f>
        <v/>
      </c>
      <c r="L394" s="2504" t="str">
        <f>IF(INPUT_OUTPUT!EY382="","",INPUT_OUTPUT!EY382)</f>
        <v/>
      </c>
      <c r="M394" s="2504" t="str">
        <f>IF(INPUT_OUTPUT!EZ382="","",INPUT_OUTPUT!EZ382)</f>
        <v/>
      </c>
      <c r="N394" s="2504" t="str">
        <f>IF(INPUT_OUTPUT!FA382="","",INPUT_OUTPUT!FA382)</f>
        <v/>
      </c>
      <c r="O394" s="2504" t="str">
        <f>IF(INPUT_OUTPUT!FB382="","",INPUT_OUTPUT!FB382)</f>
        <v/>
      </c>
      <c r="P394" s="2504" t="str">
        <f>IF(INPUT_OUTPUT!FC382="","",INPUT_OUTPUT!FC382)</f>
        <v/>
      </c>
      <c r="Q394" s="2504" t="str">
        <f>IF(INPUT_OUTPUT!FD382="","",INPUT_OUTPUT!FD382)</f>
        <v/>
      </c>
      <c r="R394" s="2504" t="str">
        <f>IF(INPUT_OUTPUT!FE382="","",INPUT_OUTPUT!FE382)</f>
        <v/>
      </c>
      <c r="S394" s="2504" t="str">
        <f>IF(INPUT_OUTPUT!FF382="","",INPUT_OUTPUT!FF382)</f>
        <v/>
      </c>
      <c r="T394" s="2504" t="str">
        <f>IF(INPUT_OUTPUT!FG382="","",INPUT_OUTPUT!FG382)</f>
        <v/>
      </c>
      <c r="U394" s="2504" t="str">
        <f>IF(INPUT_OUTPUT!FH382="","",INPUT_OUTPUT!FH382)</f>
        <v/>
      </c>
      <c r="V394" s="2504" t="str">
        <f>IF(INPUT_OUTPUT!FI382="","",INPUT_OUTPUT!FI382)</f>
        <v/>
      </c>
      <c r="W394" s="2504" t="str">
        <f>IF(INPUT_OUTPUT!FJ382="","",INPUT_OUTPUT!FJ382)</f>
        <v/>
      </c>
      <c r="X394" s="2504" t="str">
        <f>IF(INPUT_OUTPUT!FK382="","",INPUT_OUTPUT!FK382)</f>
        <v/>
      </c>
      <c r="Y394" s="2504" t="str">
        <f>IF(INPUT_OUTPUT!FL382="","",INPUT_OUTPUT!FL382)</f>
        <v/>
      </c>
      <c r="Z394" s="2504" t="str">
        <f>IF(INPUT_OUTPUT!FM382="","",INPUT_OUTPUT!FM382)</f>
        <v/>
      </c>
    </row>
    <row r="395" spans="2:26" s="2503" customFormat="1">
      <c r="B395" s="2505" t="str">
        <f>IF(INPUT_OUTPUT!C383="","",INPUT_OUTPUT!EP383)</f>
        <v/>
      </c>
      <c r="C395" s="2504" t="str">
        <f>IF(INPUT_OUTPUT!EP383="","",INPUT_OUTPUT!EP383)</f>
        <v/>
      </c>
      <c r="D395" s="2504" t="str">
        <f>IF(INPUT_OUTPUT!EQ383="","",INPUT_OUTPUT!EQ383)</f>
        <v/>
      </c>
      <c r="E395" s="2504" t="str">
        <f>IF(INPUT_OUTPUT!ER383="","",INPUT_OUTPUT!ER383)</f>
        <v/>
      </c>
      <c r="F395" s="2504" t="str">
        <f>IF(INPUT_OUTPUT!ES383="","",INPUT_OUTPUT!ES383)</f>
        <v/>
      </c>
      <c r="G395" s="2504" t="str">
        <f>IF(INPUT_OUTPUT!ET383="","",INPUT_OUTPUT!ET383)</f>
        <v/>
      </c>
      <c r="H395" s="2504" t="str">
        <f>IF(INPUT_OUTPUT!EU383="","",INPUT_OUTPUT!EU383)</f>
        <v/>
      </c>
      <c r="I395" s="2504" t="str">
        <f>IF(INPUT_OUTPUT!EV383="","",INPUT_OUTPUT!EV383)</f>
        <v/>
      </c>
      <c r="J395" s="2504" t="str">
        <f>IF(INPUT_OUTPUT!EW383="","",INPUT_OUTPUT!EW383)</f>
        <v/>
      </c>
      <c r="K395" s="2504" t="str">
        <f>IF(INPUT_OUTPUT!EX383="","",INPUT_OUTPUT!EX383)</f>
        <v/>
      </c>
      <c r="L395" s="2504" t="str">
        <f>IF(INPUT_OUTPUT!EY383="","",INPUT_OUTPUT!EY383)</f>
        <v/>
      </c>
      <c r="M395" s="2504" t="str">
        <f>IF(INPUT_OUTPUT!EZ383="","",INPUT_OUTPUT!EZ383)</f>
        <v/>
      </c>
      <c r="N395" s="2504" t="str">
        <f>IF(INPUT_OUTPUT!FA383="","",INPUT_OUTPUT!FA383)</f>
        <v/>
      </c>
      <c r="O395" s="2504" t="str">
        <f>IF(INPUT_OUTPUT!FB383="","",INPUT_OUTPUT!FB383)</f>
        <v/>
      </c>
      <c r="P395" s="2504" t="str">
        <f>IF(INPUT_OUTPUT!FC383="","",INPUT_OUTPUT!FC383)</f>
        <v/>
      </c>
      <c r="Q395" s="2504" t="str">
        <f>IF(INPUT_OUTPUT!FD383="","",INPUT_OUTPUT!FD383)</f>
        <v/>
      </c>
      <c r="R395" s="2504" t="str">
        <f>IF(INPUT_OUTPUT!FE383="","",INPUT_OUTPUT!FE383)</f>
        <v/>
      </c>
      <c r="S395" s="2504" t="str">
        <f>IF(INPUT_OUTPUT!FF383="","",INPUT_OUTPUT!FF383)</f>
        <v/>
      </c>
      <c r="T395" s="2504" t="str">
        <f>IF(INPUT_OUTPUT!FG383="","",INPUT_OUTPUT!FG383)</f>
        <v/>
      </c>
      <c r="U395" s="2504" t="str">
        <f>IF(INPUT_OUTPUT!FH383="","",INPUT_OUTPUT!FH383)</f>
        <v/>
      </c>
      <c r="V395" s="2504" t="str">
        <f>IF(INPUT_OUTPUT!FI383="","",INPUT_OUTPUT!FI383)</f>
        <v/>
      </c>
      <c r="W395" s="2504" t="str">
        <f>IF(INPUT_OUTPUT!FJ383="","",INPUT_OUTPUT!FJ383)</f>
        <v/>
      </c>
      <c r="X395" s="2504" t="str">
        <f>IF(INPUT_OUTPUT!FK383="","",INPUT_OUTPUT!FK383)</f>
        <v/>
      </c>
      <c r="Y395" s="2504" t="str">
        <f>IF(INPUT_OUTPUT!FL383="","",INPUT_OUTPUT!FL383)</f>
        <v/>
      </c>
      <c r="Z395" s="2504" t="str">
        <f>IF(INPUT_OUTPUT!FM383="","",INPUT_OUTPUT!FM383)</f>
        <v/>
      </c>
    </row>
    <row r="396" spans="2:26" s="2503" customFormat="1">
      <c r="B396" s="2505" t="str">
        <f>IF(INPUT_OUTPUT!C384="","",INPUT_OUTPUT!EP384)</f>
        <v/>
      </c>
      <c r="C396" s="2504" t="str">
        <f>IF(INPUT_OUTPUT!EP384="","",INPUT_OUTPUT!EP384)</f>
        <v/>
      </c>
      <c r="D396" s="2504" t="str">
        <f>IF(INPUT_OUTPUT!EQ384="","",INPUT_OUTPUT!EQ384)</f>
        <v/>
      </c>
      <c r="E396" s="2504" t="str">
        <f>IF(INPUT_OUTPUT!ER384="","",INPUT_OUTPUT!ER384)</f>
        <v/>
      </c>
      <c r="F396" s="2504" t="str">
        <f>IF(INPUT_OUTPUT!ES384="","",INPUT_OUTPUT!ES384)</f>
        <v/>
      </c>
      <c r="G396" s="2504" t="str">
        <f>IF(INPUT_OUTPUT!ET384="","",INPUT_OUTPUT!ET384)</f>
        <v/>
      </c>
      <c r="H396" s="2504" t="str">
        <f>IF(INPUT_OUTPUT!EU384="","",INPUT_OUTPUT!EU384)</f>
        <v/>
      </c>
      <c r="I396" s="2504" t="str">
        <f>IF(INPUT_OUTPUT!EV384="","",INPUT_OUTPUT!EV384)</f>
        <v/>
      </c>
      <c r="J396" s="2504" t="str">
        <f>IF(INPUT_OUTPUT!EW384="","",INPUT_OUTPUT!EW384)</f>
        <v/>
      </c>
      <c r="K396" s="2504" t="str">
        <f>IF(INPUT_OUTPUT!EX384="","",INPUT_OUTPUT!EX384)</f>
        <v/>
      </c>
      <c r="L396" s="2504" t="str">
        <f>IF(INPUT_OUTPUT!EY384="","",INPUT_OUTPUT!EY384)</f>
        <v/>
      </c>
      <c r="M396" s="2504" t="str">
        <f>IF(INPUT_OUTPUT!EZ384="","",INPUT_OUTPUT!EZ384)</f>
        <v/>
      </c>
      <c r="N396" s="2504" t="str">
        <f>IF(INPUT_OUTPUT!FA384="","",INPUT_OUTPUT!FA384)</f>
        <v/>
      </c>
      <c r="O396" s="2504" t="str">
        <f>IF(INPUT_OUTPUT!FB384="","",INPUT_OUTPUT!FB384)</f>
        <v/>
      </c>
      <c r="P396" s="2504" t="str">
        <f>IF(INPUT_OUTPUT!FC384="","",INPUT_OUTPUT!FC384)</f>
        <v/>
      </c>
      <c r="Q396" s="2504" t="str">
        <f>IF(INPUT_OUTPUT!FD384="","",INPUT_OUTPUT!FD384)</f>
        <v/>
      </c>
      <c r="R396" s="2504" t="str">
        <f>IF(INPUT_OUTPUT!FE384="","",INPUT_OUTPUT!FE384)</f>
        <v/>
      </c>
      <c r="S396" s="2504" t="str">
        <f>IF(INPUT_OUTPUT!FF384="","",INPUT_OUTPUT!FF384)</f>
        <v/>
      </c>
      <c r="T396" s="2504" t="str">
        <f>IF(INPUT_OUTPUT!FG384="","",INPUT_OUTPUT!FG384)</f>
        <v/>
      </c>
      <c r="U396" s="2504" t="str">
        <f>IF(INPUT_OUTPUT!FH384="","",INPUT_OUTPUT!FH384)</f>
        <v/>
      </c>
      <c r="V396" s="2504" t="str">
        <f>IF(INPUT_OUTPUT!FI384="","",INPUT_OUTPUT!FI384)</f>
        <v/>
      </c>
      <c r="W396" s="2504" t="str">
        <f>IF(INPUT_OUTPUT!FJ384="","",INPUT_OUTPUT!FJ384)</f>
        <v/>
      </c>
      <c r="X396" s="2504" t="str">
        <f>IF(INPUT_OUTPUT!FK384="","",INPUT_OUTPUT!FK384)</f>
        <v/>
      </c>
      <c r="Y396" s="2504" t="str">
        <f>IF(INPUT_OUTPUT!FL384="","",INPUT_OUTPUT!FL384)</f>
        <v/>
      </c>
      <c r="Z396" s="2504" t="str">
        <f>IF(INPUT_OUTPUT!FM384="","",INPUT_OUTPUT!FM384)</f>
        <v/>
      </c>
    </row>
    <row r="397" spans="2:26" s="2503" customFormat="1">
      <c r="B397" s="2505" t="str">
        <f>IF(INPUT_OUTPUT!C385="","",INPUT_OUTPUT!EP385)</f>
        <v/>
      </c>
      <c r="C397" s="2504" t="str">
        <f>IF(INPUT_OUTPUT!EP385="","",INPUT_OUTPUT!EP385)</f>
        <v/>
      </c>
      <c r="D397" s="2504" t="str">
        <f>IF(INPUT_OUTPUT!EQ385="","",INPUT_OUTPUT!EQ385)</f>
        <v/>
      </c>
      <c r="E397" s="2504" t="str">
        <f>IF(INPUT_OUTPUT!ER385="","",INPUT_OUTPUT!ER385)</f>
        <v/>
      </c>
      <c r="F397" s="2504" t="str">
        <f>IF(INPUT_OUTPUT!ES385="","",INPUT_OUTPUT!ES385)</f>
        <v/>
      </c>
      <c r="G397" s="2504" t="str">
        <f>IF(INPUT_OUTPUT!ET385="","",INPUT_OUTPUT!ET385)</f>
        <v/>
      </c>
      <c r="H397" s="2504" t="str">
        <f>IF(INPUT_OUTPUT!EU385="","",INPUT_OUTPUT!EU385)</f>
        <v/>
      </c>
      <c r="I397" s="2504" t="str">
        <f>IF(INPUT_OUTPUT!EV385="","",INPUT_OUTPUT!EV385)</f>
        <v/>
      </c>
      <c r="J397" s="2504" t="str">
        <f>IF(INPUT_OUTPUT!EW385="","",INPUT_OUTPUT!EW385)</f>
        <v/>
      </c>
      <c r="K397" s="2504" t="str">
        <f>IF(INPUT_OUTPUT!EX385="","",INPUT_OUTPUT!EX385)</f>
        <v/>
      </c>
      <c r="L397" s="2504" t="str">
        <f>IF(INPUT_OUTPUT!EY385="","",INPUT_OUTPUT!EY385)</f>
        <v/>
      </c>
      <c r="M397" s="2504" t="str">
        <f>IF(INPUT_OUTPUT!EZ385="","",INPUT_OUTPUT!EZ385)</f>
        <v/>
      </c>
      <c r="N397" s="2504" t="str">
        <f>IF(INPUT_OUTPUT!FA385="","",INPUT_OUTPUT!FA385)</f>
        <v/>
      </c>
      <c r="O397" s="2504" t="str">
        <f>IF(INPUT_OUTPUT!FB385="","",INPUT_OUTPUT!FB385)</f>
        <v/>
      </c>
      <c r="P397" s="2504" t="str">
        <f>IF(INPUT_OUTPUT!FC385="","",INPUT_OUTPUT!FC385)</f>
        <v/>
      </c>
      <c r="Q397" s="2504" t="str">
        <f>IF(INPUT_OUTPUT!FD385="","",INPUT_OUTPUT!FD385)</f>
        <v/>
      </c>
      <c r="R397" s="2504" t="str">
        <f>IF(INPUT_OUTPUT!FE385="","",INPUT_OUTPUT!FE385)</f>
        <v/>
      </c>
      <c r="S397" s="2504" t="str">
        <f>IF(INPUT_OUTPUT!FF385="","",INPUT_OUTPUT!FF385)</f>
        <v/>
      </c>
      <c r="T397" s="2504" t="str">
        <f>IF(INPUT_OUTPUT!FG385="","",INPUT_OUTPUT!FG385)</f>
        <v/>
      </c>
      <c r="U397" s="2504" t="str">
        <f>IF(INPUT_OUTPUT!FH385="","",INPUT_OUTPUT!FH385)</f>
        <v/>
      </c>
      <c r="V397" s="2504" t="str">
        <f>IF(INPUT_OUTPUT!FI385="","",INPUT_OUTPUT!FI385)</f>
        <v/>
      </c>
      <c r="W397" s="2504" t="str">
        <f>IF(INPUT_OUTPUT!FJ385="","",INPUT_OUTPUT!FJ385)</f>
        <v/>
      </c>
      <c r="X397" s="2504" t="str">
        <f>IF(INPUT_OUTPUT!FK385="","",INPUT_OUTPUT!FK385)</f>
        <v/>
      </c>
      <c r="Y397" s="2504" t="str">
        <f>IF(INPUT_OUTPUT!FL385="","",INPUT_OUTPUT!FL385)</f>
        <v/>
      </c>
      <c r="Z397" s="2504" t="str">
        <f>IF(INPUT_OUTPUT!FM385="","",INPUT_OUTPUT!FM385)</f>
        <v/>
      </c>
    </row>
    <row r="398" spans="2:26" s="2503" customFormat="1">
      <c r="B398" s="2505" t="str">
        <f>IF(INPUT_OUTPUT!C386="","",INPUT_OUTPUT!EP386)</f>
        <v/>
      </c>
      <c r="C398" s="2504" t="str">
        <f>IF(INPUT_OUTPUT!EP386="","",INPUT_OUTPUT!EP386)</f>
        <v/>
      </c>
      <c r="D398" s="2504" t="str">
        <f>IF(INPUT_OUTPUT!EQ386="","",INPUT_OUTPUT!EQ386)</f>
        <v/>
      </c>
      <c r="E398" s="2504" t="str">
        <f>IF(INPUT_OUTPUT!ER386="","",INPUT_OUTPUT!ER386)</f>
        <v/>
      </c>
      <c r="F398" s="2504" t="str">
        <f>IF(INPUT_OUTPUT!ES386="","",INPUT_OUTPUT!ES386)</f>
        <v/>
      </c>
      <c r="G398" s="2504" t="str">
        <f>IF(INPUT_OUTPUT!ET386="","",INPUT_OUTPUT!ET386)</f>
        <v/>
      </c>
      <c r="H398" s="2504" t="str">
        <f>IF(INPUT_OUTPUT!EU386="","",INPUT_OUTPUT!EU386)</f>
        <v/>
      </c>
      <c r="I398" s="2504" t="str">
        <f>IF(INPUT_OUTPUT!EV386="","",INPUT_OUTPUT!EV386)</f>
        <v/>
      </c>
      <c r="J398" s="2504" t="str">
        <f>IF(INPUT_OUTPUT!EW386="","",INPUT_OUTPUT!EW386)</f>
        <v/>
      </c>
      <c r="K398" s="2504" t="str">
        <f>IF(INPUT_OUTPUT!EX386="","",INPUT_OUTPUT!EX386)</f>
        <v/>
      </c>
      <c r="L398" s="2504" t="str">
        <f>IF(INPUT_OUTPUT!EY386="","",INPUT_OUTPUT!EY386)</f>
        <v/>
      </c>
      <c r="M398" s="2504" t="str">
        <f>IF(INPUT_OUTPUT!EZ386="","",INPUT_OUTPUT!EZ386)</f>
        <v/>
      </c>
      <c r="N398" s="2504" t="str">
        <f>IF(INPUT_OUTPUT!FA386="","",INPUT_OUTPUT!FA386)</f>
        <v/>
      </c>
      <c r="O398" s="2504" t="str">
        <f>IF(INPUT_OUTPUT!FB386="","",INPUT_OUTPUT!FB386)</f>
        <v/>
      </c>
      <c r="P398" s="2504" t="str">
        <f>IF(INPUT_OUTPUT!FC386="","",INPUT_OUTPUT!FC386)</f>
        <v/>
      </c>
      <c r="Q398" s="2504" t="str">
        <f>IF(INPUT_OUTPUT!FD386="","",INPUT_OUTPUT!FD386)</f>
        <v/>
      </c>
      <c r="R398" s="2504" t="str">
        <f>IF(INPUT_OUTPUT!FE386="","",INPUT_OUTPUT!FE386)</f>
        <v/>
      </c>
      <c r="S398" s="2504" t="str">
        <f>IF(INPUT_OUTPUT!FF386="","",INPUT_OUTPUT!FF386)</f>
        <v/>
      </c>
      <c r="T398" s="2504" t="str">
        <f>IF(INPUT_OUTPUT!FG386="","",INPUT_OUTPUT!FG386)</f>
        <v/>
      </c>
      <c r="U398" s="2504" t="str">
        <f>IF(INPUT_OUTPUT!FH386="","",INPUT_OUTPUT!FH386)</f>
        <v/>
      </c>
      <c r="V398" s="2504" t="str">
        <f>IF(INPUT_OUTPUT!FI386="","",INPUT_OUTPUT!FI386)</f>
        <v/>
      </c>
      <c r="W398" s="2504" t="str">
        <f>IF(INPUT_OUTPUT!FJ386="","",INPUT_OUTPUT!FJ386)</f>
        <v/>
      </c>
      <c r="X398" s="2504" t="str">
        <f>IF(INPUT_OUTPUT!FK386="","",INPUT_OUTPUT!FK386)</f>
        <v/>
      </c>
      <c r="Y398" s="2504" t="str">
        <f>IF(INPUT_OUTPUT!FL386="","",INPUT_OUTPUT!FL386)</f>
        <v/>
      </c>
      <c r="Z398" s="2504" t="str">
        <f>IF(INPUT_OUTPUT!FM386="","",INPUT_OUTPUT!FM386)</f>
        <v/>
      </c>
    </row>
    <row r="399" spans="2:26" s="2503" customFormat="1">
      <c r="B399" s="2505" t="str">
        <f>IF(INPUT_OUTPUT!C387="","",INPUT_OUTPUT!EP387)</f>
        <v/>
      </c>
      <c r="C399" s="2504" t="str">
        <f>IF(INPUT_OUTPUT!EP387="","",INPUT_OUTPUT!EP387)</f>
        <v/>
      </c>
      <c r="D399" s="2504" t="str">
        <f>IF(INPUT_OUTPUT!EQ387="","",INPUT_OUTPUT!EQ387)</f>
        <v/>
      </c>
      <c r="E399" s="2504" t="str">
        <f>IF(INPUT_OUTPUT!ER387="","",INPUT_OUTPUT!ER387)</f>
        <v/>
      </c>
      <c r="F399" s="2504" t="str">
        <f>IF(INPUT_OUTPUT!ES387="","",INPUT_OUTPUT!ES387)</f>
        <v/>
      </c>
      <c r="G399" s="2504" t="str">
        <f>IF(INPUT_OUTPUT!ET387="","",INPUT_OUTPUT!ET387)</f>
        <v/>
      </c>
      <c r="H399" s="2504" t="str">
        <f>IF(INPUT_OUTPUT!EU387="","",INPUT_OUTPUT!EU387)</f>
        <v/>
      </c>
      <c r="I399" s="2504" t="str">
        <f>IF(INPUT_OUTPUT!EV387="","",INPUT_OUTPUT!EV387)</f>
        <v/>
      </c>
      <c r="J399" s="2504" t="str">
        <f>IF(INPUT_OUTPUT!EW387="","",INPUT_OUTPUT!EW387)</f>
        <v/>
      </c>
      <c r="K399" s="2504" t="str">
        <f>IF(INPUT_OUTPUT!EX387="","",INPUT_OUTPUT!EX387)</f>
        <v/>
      </c>
      <c r="L399" s="2504" t="str">
        <f>IF(INPUT_OUTPUT!EY387="","",INPUT_OUTPUT!EY387)</f>
        <v/>
      </c>
      <c r="M399" s="2504" t="str">
        <f>IF(INPUT_OUTPUT!EZ387="","",INPUT_OUTPUT!EZ387)</f>
        <v/>
      </c>
      <c r="N399" s="2504" t="str">
        <f>IF(INPUT_OUTPUT!FA387="","",INPUT_OUTPUT!FA387)</f>
        <v/>
      </c>
      <c r="O399" s="2504" t="str">
        <f>IF(INPUT_OUTPUT!FB387="","",INPUT_OUTPUT!FB387)</f>
        <v/>
      </c>
      <c r="P399" s="2504" t="str">
        <f>IF(INPUT_OUTPUT!FC387="","",INPUT_OUTPUT!FC387)</f>
        <v/>
      </c>
      <c r="Q399" s="2504" t="str">
        <f>IF(INPUT_OUTPUT!FD387="","",INPUT_OUTPUT!FD387)</f>
        <v/>
      </c>
      <c r="R399" s="2504" t="str">
        <f>IF(INPUT_OUTPUT!FE387="","",INPUT_OUTPUT!FE387)</f>
        <v/>
      </c>
      <c r="S399" s="2504" t="str">
        <f>IF(INPUT_OUTPUT!FF387="","",INPUT_OUTPUT!FF387)</f>
        <v/>
      </c>
      <c r="T399" s="2504" t="str">
        <f>IF(INPUT_OUTPUT!FG387="","",INPUT_OUTPUT!FG387)</f>
        <v/>
      </c>
      <c r="U399" s="2504" t="str">
        <f>IF(INPUT_OUTPUT!FH387="","",INPUT_OUTPUT!FH387)</f>
        <v/>
      </c>
      <c r="V399" s="2504" t="str">
        <f>IF(INPUT_OUTPUT!FI387="","",INPUT_OUTPUT!FI387)</f>
        <v/>
      </c>
      <c r="W399" s="2504" t="str">
        <f>IF(INPUT_OUTPUT!FJ387="","",INPUT_OUTPUT!FJ387)</f>
        <v/>
      </c>
      <c r="X399" s="2504" t="str">
        <f>IF(INPUT_OUTPUT!FK387="","",INPUT_OUTPUT!FK387)</f>
        <v/>
      </c>
      <c r="Y399" s="2504" t="str">
        <f>IF(INPUT_OUTPUT!FL387="","",INPUT_OUTPUT!FL387)</f>
        <v/>
      </c>
      <c r="Z399" s="2504" t="str">
        <f>IF(INPUT_OUTPUT!FM387="","",INPUT_OUTPUT!FM387)</f>
        <v/>
      </c>
    </row>
    <row r="400" spans="2:26" s="2503" customFormat="1">
      <c r="B400" s="2505" t="str">
        <f>IF(INPUT_OUTPUT!C388="","",INPUT_OUTPUT!EP388)</f>
        <v/>
      </c>
      <c r="C400" s="2504" t="str">
        <f>IF(INPUT_OUTPUT!EP388="","",INPUT_OUTPUT!EP388)</f>
        <v/>
      </c>
      <c r="D400" s="2504" t="str">
        <f>IF(INPUT_OUTPUT!EQ388="","",INPUT_OUTPUT!EQ388)</f>
        <v/>
      </c>
      <c r="E400" s="2504" t="str">
        <f>IF(INPUT_OUTPUT!ER388="","",INPUT_OUTPUT!ER388)</f>
        <v/>
      </c>
      <c r="F400" s="2504" t="str">
        <f>IF(INPUT_OUTPUT!ES388="","",INPUT_OUTPUT!ES388)</f>
        <v/>
      </c>
      <c r="G400" s="2504" t="str">
        <f>IF(INPUT_OUTPUT!ET388="","",INPUT_OUTPUT!ET388)</f>
        <v/>
      </c>
      <c r="H400" s="2504" t="str">
        <f>IF(INPUT_OUTPUT!EU388="","",INPUT_OUTPUT!EU388)</f>
        <v/>
      </c>
      <c r="I400" s="2504" t="str">
        <f>IF(INPUT_OUTPUT!EV388="","",INPUT_OUTPUT!EV388)</f>
        <v/>
      </c>
      <c r="J400" s="2504" t="str">
        <f>IF(INPUT_OUTPUT!EW388="","",INPUT_OUTPUT!EW388)</f>
        <v/>
      </c>
      <c r="K400" s="2504" t="str">
        <f>IF(INPUT_OUTPUT!EX388="","",INPUT_OUTPUT!EX388)</f>
        <v/>
      </c>
      <c r="L400" s="2504" t="str">
        <f>IF(INPUT_OUTPUT!EY388="","",INPUT_OUTPUT!EY388)</f>
        <v/>
      </c>
      <c r="M400" s="2504" t="str">
        <f>IF(INPUT_OUTPUT!EZ388="","",INPUT_OUTPUT!EZ388)</f>
        <v/>
      </c>
      <c r="N400" s="2504" t="str">
        <f>IF(INPUT_OUTPUT!FA388="","",INPUT_OUTPUT!FA388)</f>
        <v/>
      </c>
      <c r="O400" s="2504" t="str">
        <f>IF(INPUT_OUTPUT!FB388="","",INPUT_OUTPUT!FB388)</f>
        <v/>
      </c>
      <c r="P400" s="2504" t="str">
        <f>IF(INPUT_OUTPUT!FC388="","",INPUT_OUTPUT!FC388)</f>
        <v/>
      </c>
      <c r="Q400" s="2504" t="str">
        <f>IF(INPUT_OUTPUT!FD388="","",INPUT_OUTPUT!FD388)</f>
        <v/>
      </c>
      <c r="R400" s="2504" t="str">
        <f>IF(INPUT_OUTPUT!FE388="","",INPUT_OUTPUT!FE388)</f>
        <v/>
      </c>
      <c r="S400" s="2504" t="str">
        <f>IF(INPUT_OUTPUT!FF388="","",INPUT_OUTPUT!FF388)</f>
        <v/>
      </c>
      <c r="T400" s="2504" t="str">
        <f>IF(INPUT_OUTPUT!FG388="","",INPUT_OUTPUT!FG388)</f>
        <v/>
      </c>
      <c r="U400" s="2504" t="str">
        <f>IF(INPUT_OUTPUT!FH388="","",INPUT_OUTPUT!FH388)</f>
        <v/>
      </c>
      <c r="V400" s="2504" t="str">
        <f>IF(INPUT_OUTPUT!FI388="","",INPUT_OUTPUT!FI388)</f>
        <v/>
      </c>
      <c r="W400" s="2504" t="str">
        <f>IF(INPUT_OUTPUT!FJ388="","",INPUT_OUTPUT!FJ388)</f>
        <v/>
      </c>
      <c r="X400" s="2504" t="str">
        <f>IF(INPUT_OUTPUT!FK388="","",INPUT_OUTPUT!FK388)</f>
        <v/>
      </c>
      <c r="Y400" s="2504" t="str">
        <f>IF(INPUT_OUTPUT!FL388="","",INPUT_OUTPUT!FL388)</f>
        <v/>
      </c>
      <c r="Z400" s="2504" t="str">
        <f>IF(INPUT_OUTPUT!FM388="","",INPUT_OUTPUT!FM388)</f>
        <v/>
      </c>
    </row>
    <row r="401" spans="2:26" s="2503" customFormat="1">
      <c r="B401" s="2505" t="str">
        <f>IF(INPUT_OUTPUT!C389="","",INPUT_OUTPUT!EP389)</f>
        <v/>
      </c>
      <c r="C401" s="2504" t="str">
        <f>IF(INPUT_OUTPUT!EP389="","",INPUT_OUTPUT!EP389)</f>
        <v/>
      </c>
      <c r="D401" s="2504" t="str">
        <f>IF(INPUT_OUTPUT!EQ389="","",INPUT_OUTPUT!EQ389)</f>
        <v/>
      </c>
      <c r="E401" s="2504" t="str">
        <f>IF(INPUT_OUTPUT!ER389="","",INPUT_OUTPUT!ER389)</f>
        <v/>
      </c>
      <c r="F401" s="2504" t="str">
        <f>IF(INPUT_OUTPUT!ES389="","",INPUT_OUTPUT!ES389)</f>
        <v/>
      </c>
      <c r="G401" s="2504" t="str">
        <f>IF(INPUT_OUTPUT!ET389="","",INPUT_OUTPUT!ET389)</f>
        <v/>
      </c>
      <c r="H401" s="2504" t="str">
        <f>IF(INPUT_OUTPUT!EU389="","",INPUT_OUTPUT!EU389)</f>
        <v/>
      </c>
      <c r="I401" s="2504" t="str">
        <f>IF(INPUT_OUTPUT!EV389="","",INPUT_OUTPUT!EV389)</f>
        <v/>
      </c>
      <c r="J401" s="2504" t="str">
        <f>IF(INPUT_OUTPUT!EW389="","",INPUT_OUTPUT!EW389)</f>
        <v/>
      </c>
      <c r="K401" s="2504" t="str">
        <f>IF(INPUT_OUTPUT!EX389="","",INPUT_OUTPUT!EX389)</f>
        <v/>
      </c>
      <c r="L401" s="2504" t="str">
        <f>IF(INPUT_OUTPUT!EY389="","",INPUT_OUTPUT!EY389)</f>
        <v/>
      </c>
      <c r="M401" s="2504" t="str">
        <f>IF(INPUT_OUTPUT!EZ389="","",INPUT_OUTPUT!EZ389)</f>
        <v/>
      </c>
      <c r="N401" s="2504" t="str">
        <f>IF(INPUT_OUTPUT!FA389="","",INPUT_OUTPUT!FA389)</f>
        <v/>
      </c>
      <c r="O401" s="2504" t="str">
        <f>IF(INPUT_OUTPUT!FB389="","",INPUT_OUTPUT!FB389)</f>
        <v/>
      </c>
      <c r="P401" s="2504" t="str">
        <f>IF(INPUT_OUTPUT!FC389="","",INPUT_OUTPUT!FC389)</f>
        <v/>
      </c>
      <c r="Q401" s="2504" t="str">
        <f>IF(INPUT_OUTPUT!FD389="","",INPUT_OUTPUT!FD389)</f>
        <v/>
      </c>
      <c r="R401" s="2504" t="str">
        <f>IF(INPUT_OUTPUT!FE389="","",INPUT_OUTPUT!FE389)</f>
        <v/>
      </c>
      <c r="S401" s="2504" t="str">
        <f>IF(INPUT_OUTPUT!FF389="","",INPUT_OUTPUT!FF389)</f>
        <v/>
      </c>
      <c r="T401" s="2504" t="str">
        <f>IF(INPUT_OUTPUT!FG389="","",INPUT_OUTPUT!FG389)</f>
        <v/>
      </c>
      <c r="U401" s="2504" t="str">
        <f>IF(INPUT_OUTPUT!FH389="","",INPUT_OUTPUT!FH389)</f>
        <v/>
      </c>
      <c r="V401" s="2504" t="str">
        <f>IF(INPUT_OUTPUT!FI389="","",INPUT_OUTPUT!FI389)</f>
        <v/>
      </c>
      <c r="W401" s="2504" t="str">
        <f>IF(INPUT_OUTPUT!FJ389="","",INPUT_OUTPUT!FJ389)</f>
        <v/>
      </c>
      <c r="X401" s="2504" t="str">
        <f>IF(INPUT_OUTPUT!FK389="","",INPUT_OUTPUT!FK389)</f>
        <v/>
      </c>
      <c r="Y401" s="2504" t="str">
        <f>IF(INPUT_OUTPUT!FL389="","",INPUT_OUTPUT!FL389)</f>
        <v/>
      </c>
      <c r="Z401" s="2504" t="str">
        <f>IF(INPUT_OUTPUT!FM389="","",INPUT_OUTPUT!FM389)</f>
        <v/>
      </c>
    </row>
    <row r="402" spans="2:26" s="2503" customFormat="1">
      <c r="B402" s="2505" t="str">
        <f>IF(INPUT_OUTPUT!C390="","",INPUT_OUTPUT!EP390)</f>
        <v/>
      </c>
      <c r="C402" s="2504" t="str">
        <f>IF(INPUT_OUTPUT!EP390="","",INPUT_OUTPUT!EP390)</f>
        <v/>
      </c>
      <c r="D402" s="2504" t="str">
        <f>IF(INPUT_OUTPUT!EQ390="","",INPUT_OUTPUT!EQ390)</f>
        <v/>
      </c>
      <c r="E402" s="2504" t="str">
        <f>IF(INPUT_OUTPUT!ER390="","",INPUT_OUTPUT!ER390)</f>
        <v/>
      </c>
      <c r="F402" s="2504" t="str">
        <f>IF(INPUT_OUTPUT!ES390="","",INPUT_OUTPUT!ES390)</f>
        <v/>
      </c>
      <c r="G402" s="2504" t="str">
        <f>IF(INPUT_OUTPUT!ET390="","",INPUT_OUTPUT!ET390)</f>
        <v/>
      </c>
      <c r="H402" s="2504" t="str">
        <f>IF(INPUT_OUTPUT!EU390="","",INPUT_OUTPUT!EU390)</f>
        <v/>
      </c>
      <c r="I402" s="2504" t="str">
        <f>IF(INPUT_OUTPUT!EV390="","",INPUT_OUTPUT!EV390)</f>
        <v/>
      </c>
      <c r="J402" s="2504" t="str">
        <f>IF(INPUT_OUTPUT!EW390="","",INPUT_OUTPUT!EW390)</f>
        <v/>
      </c>
      <c r="K402" s="2504" t="str">
        <f>IF(INPUT_OUTPUT!EX390="","",INPUT_OUTPUT!EX390)</f>
        <v/>
      </c>
      <c r="L402" s="2504" t="str">
        <f>IF(INPUT_OUTPUT!EY390="","",INPUT_OUTPUT!EY390)</f>
        <v/>
      </c>
      <c r="M402" s="2504" t="str">
        <f>IF(INPUT_OUTPUT!EZ390="","",INPUT_OUTPUT!EZ390)</f>
        <v/>
      </c>
      <c r="N402" s="2504" t="str">
        <f>IF(INPUT_OUTPUT!FA390="","",INPUT_OUTPUT!FA390)</f>
        <v/>
      </c>
      <c r="O402" s="2504" t="str">
        <f>IF(INPUT_OUTPUT!FB390="","",INPUT_OUTPUT!FB390)</f>
        <v/>
      </c>
      <c r="P402" s="2504" t="str">
        <f>IF(INPUT_OUTPUT!FC390="","",INPUT_OUTPUT!FC390)</f>
        <v/>
      </c>
      <c r="Q402" s="2504" t="str">
        <f>IF(INPUT_OUTPUT!FD390="","",INPUT_OUTPUT!FD390)</f>
        <v/>
      </c>
      <c r="R402" s="2504" t="str">
        <f>IF(INPUT_OUTPUT!FE390="","",INPUT_OUTPUT!FE390)</f>
        <v/>
      </c>
      <c r="S402" s="2504" t="str">
        <f>IF(INPUT_OUTPUT!FF390="","",INPUT_OUTPUT!FF390)</f>
        <v/>
      </c>
      <c r="T402" s="2504" t="str">
        <f>IF(INPUT_OUTPUT!FG390="","",INPUT_OUTPUT!FG390)</f>
        <v/>
      </c>
      <c r="U402" s="2504" t="str">
        <f>IF(INPUT_OUTPUT!FH390="","",INPUT_OUTPUT!FH390)</f>
        <v/>
      </c>
      <c r="V402" s="2504" t="str">
        <f>IF(INPUT_OUTPUT!FI390="","",INPUT_OUTPUT!FI390)</f>
        <v/>
      </c>
      <c r="W402" s="2504" t="str">
        <f>IF(INPUT_OUTPUT!FJ390="","",INPUT_OUTPUT!FJ390)</f>
        <v/>
      </c>
      <c r="X402" s="2504" t="str">
        <f>IF(INPUT_OUTPUT!FK390="","",INPUT_OUTPUT!FK390)</f>
        <v/>
      </c>
      <c r="Y402" s="2504" t="str">
        <f>IF(INPUT_OUTPUT!FL390="","",INPUT_OUTPUT!FL390)</f>
        <v/>
      </c>
      <c r="Z402" s="2504" t="str">
        <f>IF(INPUT_OUTPUT!FM390="","",INPUT_OUTPUT!FM390)</f>
        <v/>
      </c>
    </row>
    <row r="403" spans="2:26" s="2503" customFormat="1">
      <c r="B403" s="2505" t="str">
        <f>IF(INPUT_OUTPUT!C391="","",INPUT_OUTPUT!EP391)</f>
        <v/>
      </c>
      <c r="C403" s="2504" t="str">
        <f>IF(INPUT_OUTPUT!EP391="","",INPUT_OUTPUT!EP391)</f>
        <v/>
      </c>
      <c r="D403" s="2504" t="str">
        <f>IF(INPUT_OUTPUT!EQ391="","",INPUT_OUTPUT!EQ391)</f>
        <v/>
      </c>
      <c r="E403" s="2504" t="str">
        <f>IF(INPUT_OUTPUT!ER391="","",INPUT_OUTPUT!ER391)</f>
        <v/>
      </c>
      <c r="F403" s="2504" t="str">
        <f>IF(INPUT_OUTPUT!ES391="","",INPUT_OUTPUT!ES391)</f>
        <v/>
      </c>
      <c r="G403" s="2504" t="str">
        <f>IF(INPUT_OUTPUT!ET391="","",INPUT_OUTPUT!ET391)</f>
        <v/>
      </c>
      <c r="H403" s="2504" t="str">
        <f>IF(INPUT_OUTPUT!EU391="","",INPUT_OUTPUT!EU391)</f>
        <v/>
      </c>
      <c r="I403" s="2504" t="str">
        <f>IF(INPUT_OUTPUT!EV391="","",INPUT_OUTPUT!EV391)</f>
        <v/>
      </c>
      <c r="J403" s="2504" t="str">
        <f>IF(INPUT_OUTPUT!EW391="","",INPUT_OUTPUT!EW391)</f>
        <v/>
      </c>
      <c r="K403" s="2504" t="str">
        <f>IF(INPUT_OUTPUT!EX391="","",INPUT_OUTPUT!EX391)</f>
        <v/>
      </c>
      <c r="L403" s="2504" t="str">
        <f>IF(INPUT_OUTPUT!EY391="","",INPUT_OUTPUT!EY391)</f>
        <v/>
      </c>
      <c r="M403" s="2504" t="str">
        <f>IF(INPUT_OUTPUT!EZ391="","",INPUT_OUTPUT!EZ391)</f>
        <v/>
      </c>
      <c r="N403" s="2504" t="str">
        <f>IF(INPUT_OUTPUT!FA391="","",INPUT_OUTPUT!FA391)</f>
        <v/>
      </c>
      <c r="O403" s="2504" t="str">
        <f>IF(INPUT_OUTPUT!FB391="","",INPUT_OUTPUT!FB391)</f>
        <v/>
      </c>
      <c r="P403" s="2504" t="str">
        <f>IF(INPUT_OUTPUT!FC391="","",INPUT_OUTPUT!FC391)</f>
        <v/>
      </c>
      <c r="Q403" s="2504" t="str">
        <f>IF(INPUT_OUTPUT!FD391="","",INPUT_OUTPUT!FD391)</f>
        <v/>
      </c>
      <c r="R403" s="2504" t="str">
        <f>IF(INPUT_OUTPUT!FE391="","",INPUT_OUTPUT!FE391)</f>
        <v/>
      </c>
      <c r="S403" s="2504" t="str">
        <f>IF(INPUT_OUTPUT!FF391="","",INPUT_OUTPUT!FF391)</f>
        <v/>
      </c>
      <c r="T403" s="2504" t="str">
        <f>IF(INPUT_OUTPUT!FG391="","",INPUT_OUTPUT!FG391)</f>
        <v/>
      </c>
      <c r="U403" s="2504" t="str">
        <f>IF(INPUT_OUTPUT!FH391="","",INPUT_OUTPUT!FH391)</f>
        <v/>
      </c>
      <c r="V403" s="2504" t="str">
        <f>IF(INPUT_OUTPUT!FI391="","",INPUT_OUTPUT!FI391)</f>
        <v/>
      </c>
      <c r="W403" s="2504" t="str">
        <f>IF(INPUT_OUTPUT!FJ391="","",INPUT_OUTPUT!FJ391)</f>
        <v/>
      </c>
      <c r="X403" s="2504" t="str">
        <f>IF(INPUT_OUTPUT!FK391="","",INPUT_OUTPUT!FK391)</f>
        <v/>
      </c>
      <c r="Y403" s="2504" t="str">
        <f>IF(INPUT_OUTPUT!FL391="","",INPUT_OUTPUT!FL391)</f>
        <v/>
      </c>
      <c r="Z403" s="2504" t="str">
        <f>IF(INPUT_OUTPUT!FM391="","",INPUT_OUTPUT!FM391)</f>
        <v/>
      </c>
    </row>
    <row r="404" spans="2:26" s="2503" customFormat="1">
      <c r="B404" s="2505" t="str">
        <f>IF(INPUT_OUTPUT!C392="","",INPUT_OUTPUT!EP392)</f>
        <v/>
      </c>
      <c r="C404" s="2504" t="str">
        <f>IF(INPUT_OUTPUT!EP392="","",INPUT_OUTPUT!EP392)</f>
        <v/>
      </c>
      <c r="D404" s="2504" t="str">
        <f>IF(INPUT_OUTPUT!EQ392="","",INPUT_OUTPUT!EQ392)</f>
        <v/>
      </c>
      <c r="E404" s="2504" t="str">
        <f>IF(INPUT_OUTPUT!ER392="","",INPUT_OUTPUT!ER392)</f>
        <v/>
      </c>
      <c r="F404" s="2504" t="str">
        <f>IF(INPUT_OUTPUT!ES392="","",INPUT_OUTPUT!ES392)</f>
        <v/>
      </c>
      <c r="G404" s="2504" t="str">
        <f>IF(INPUT_OUTPUT!ET392="","",INPUT_OUTPUT!ET392)</f>
        <v/>
      </c>
      <c r="H404" s="2504" t="str">
        <f>IF(INPUT_OUTPUT!EU392="","",INPUT_OUTPUT!EU392)</f>
        <v/>
      </c>
      <c r="I404" s="2504" t="str">
        <f>IF(INPUT_OUTPUT!EV392="","",INPUT_OUTPUT!EV392)</f>
        <v/>
      </c>
      <c r="J404" s="2504" t="str">
        <f>IF(INPUT_OUTPUT!EW392="","",INPUT_OUTPUT!EW392)</f>
        <v/>
      </c>
      <c r="K404" s="2504" t="str">
        <f>IF(INPUT_OUTPUT!EX392="","",INPUT_OUTPUT!EX392)</f>
        <v/>
      </c>
      <c r="L404" s="2504" t="str">
        <f>IF(INPUT_OUTPUT!EY392="","",INPUT_OUTPUT!EY392)</f>
        <v/>
      </c>
      <c r="M404" s="2504" t="str">
        <f>IF(INPUT_OUTPUT!EZ392="","",INPUT_OUTPUT!EZ392)</f>
        <v/>
      </c>
      <c r="N404" s="2504" t="str">
        <f>IF(INPUT_OUTPUT!FA392="","",INPUT_OUTPUT!FA392)</f>
        <v/>
      </c>
      <c r="O404" s="2504" t="str">
        <f>IF(INPUT_OUTPUT!FB392="","",INPUT_OUTPUT!FB392)</f>
        <v/>
      </c>
      <c r="P404" s="2504" t="str">
        <f>IF(INPUT_OUTPUT!FC392="","",INPUT_OUTPUT!FC392)</f>
        <v/>
      </c>
      <c r="Q404" s="2504" t="str">
        <f>IF(INPUT_OUTPUT!FD392="","",INPUT_OUTPUT!FD392)</f>
        <v/>
      </c>
      <c r="R404" s="2504" t="str">
        <f>IF(INPUT_OUTPUT!FE392="","",INPUT_OUTPUT!FE392)</f>
        <v/>
      </c>
      <c r="S404" s="2504" t="str">
        <f>IF(INPUT_OUTPUT!FF392="","",INPUT_OUTPUT!FF392)</f>
        <v/>
      </c>
      <c r="T404" s="2504" t="str">
        <f>IF(INPUT_OUTPUT!FG392="","",INPUT_OUTPUT!FG392)</f>
        <v/>
      </c>
      <c r="U404" s="2504" t="str">
        <f>IF(INPUT_OUTPUT!FH392="","",INPUT_OUTPUT!FH392)</f>
        <v/>
      </c>
      <c r="V404" s="2504" t="str">
        <f>IF(INPUT_OUTPUT!FI392="","",INPUT_OUTPUT!FI392)</f>
        <v/>
      </c>
      <c r="W404" s="2504" t="str">
        <f>IF(INPUT_OUTPUT!FJ392="","",INPUT_OUTPUT!FJ392)</f>
        <v/>
      </c>
      <c r="X404" s="2504" t="str">
        <f>IF(INPUT_OUTPUT!FK392="","",INPUT_OUTPUT!FK392)</f>
        <v/>
      </c>
      <c r="Y404" s="2504" t="str">
        <f>IF(INPUT_OUTPUT!FL392="","",INPUT_OUTPUT!FL392)</f>
        <v/>
      </c>
      <c r="Z404" s="2504" t="str">
        <f>IF(INPUT_OUTPUT!FM392="","",INPUT_OUTPUT!FM392)</f>
        <v/>
      </c>
    </row>
    <row r="405" spans="2:26" s="2503" customFormat="1">
      <c r="B405" s="2505" t="str">
        <f>IF(INPUT_OUTPUT!C393="","",INPUT_OUTPUT!EP393)</f>
        <v/>
      </c>
      <c r="C405" s="2504" t="str">
        <f>IF(INPUT_OUTPUT!EP393="","",INPUT_OUTPUT!EP393)</f>
        <v/>
      </c>
      <c r="D405" s="2504" t="str">
        <f>IF(INPUT_OUTPUT!EQ393="","",INPUT_OUTPUT!EQ393)</f>
        <v/>
      </c>
      <c r="E405" s="2504" t="str">
        <f>IF(INPUT_OUTPUT!ER393="","",INPUT_OUTPUT!ER393)</f>
        <v/>
      </c>
      <c r="F405" s="2504" t="str">
        <f>IF(INPUT_OUTPUT!ES393="","",INPUT_OUTPUT!ES393)</f>
        <v/>
      </c>
      <c r="G405" s="2504" t="str">
        <f>IF(INPUT_OUTPUT!ET393="","",INPUT_OUTPUT!ET393)</f>
        <v/>
      </c>
      <c r="H405" s="2504" t="str">
        <f>IF(INPUT_OUTPUT!EU393="","",INPUT_OUTPUT!EU393)</f>
        <v/>
      </c>
      <c r="I405" s="2504" t="str">
        <f>IF(INPUT_OUTPUT!EV393="","",INPUT_OUTPUT!EV393)</f>
        <v/>
      </c>
      <c r="J405" s="2504" t="str">
        <f>IF(INPUT_OUTPUT!EW393="","",INPUT_OUTPUT!EW393)</f>
        <v/>
      </c>
      <c r="K405" s="2504" t="str">
        <f>IF(INPUT_OUTPUT!EX393="","",INPUT_OUTPUT!EX393)</f>
        <v/>
      </c>
      <c r="L405" s="2504" t="str">
        <f>IF(INPUT_OUTPUT!EY393="","",INPUT_OUTPUT!EY393)</f>
        <v/>
      </c>
      <c r="M405" s="2504" t="str">
        <f>IF(INPUT_OUTPUT!EZ393="","",INPUT_OUTPUT!EZ393)</f>
        <v/>
      </c>
      <c r="N405" s="2504" t="str">
        <f>IF(INPUT_OUTPUT!FA393="","",INPUT_OUTPUT!FA393)</f>
        <v/>
      </c>
      <c r="O405" s="2504" t="str">
        <f>IF(INPUT_OUTPUT!FB393="","",INPUT_OUTPUT!FB393)</f>
        <v/>
      </c>
      <c r="P405" s="2504" t="str">
        <f>IF(INPUT_OUTPUT!FC393="","",INPUT_OUTPUT!FC393)</f>
        <v/>
      </c>
      <c r="Q405" s="2504" t="str">
        <f>IF(INPUT_OUTPUT!FD393="","",INPUT_OUTPUT!FD393)</f>
        <v/>
      </c>
      <c r="R405" s="2504" t="str">
        <f>IF(INPUT_OUTPUT!FE393="","",INPUT_OUTPUT!FE393)</f>
        <v/>
      </c>
      <c r="S405" s="2504" t="str">
        <f>IF(INPUT_OUTPUT!FF393="","",INPUT_OUTPUT!FF393)</f>
        <v/>
      </c>
      <c r="T405" s="2504" t="str">
        <f>IF(INPUT_OUTPUT!FG393="","",INPUT_OUTPUT!FG393)</f>
        <v/>
      </c>
      <c r="U405" s="2504" t="str">
        <f>IF(INPUT_OUTPUT!FH393="","",INPUT_OUTPUT!FH393)</f>
        <v/>
      </c>
      <c r="V405" s="2504" t="str">
        <f>IF(INPUT_OUTPUT!FI393="","",INPUT_OUTPUT!FI393)</f>
        <v/>
      </c>
      <c r="W405" s="2504" t="str">
        <f>IF(INPUT_OUTPUT!FJ393="","",INPUT_OUTPUT!FJ393)</f>
        <v/>
      </c>
      <c r="X405" s="2504" t="str">
        <f>IF(INPUT_OUTPUT!FK393="","",INPUT_OUTPUT!FK393)</f>
        <v/>
      </c>
      <c r="Y405" s="2504" t="str">
        <f>IF(INPUT_OUTPUT!FL393="","",INPUT_OUTPUT!FL393)</f>
        <v/>
      </c>
      <c r="Z405" s="2504" t="str">
        <f>IF(INPUT_OUTPUT!FM393="","",INPUT_OUTPUT!FM393)</f>
        <v/>
      </c>
    </row>
    <row r="406" spans="2:26" s="2503" customFormat="1">
      <c r="B406" s="2505" t="str">
        <f>IF(INPUT_OUTPUT!C394="","",INPUT_OUTPUT!EP394)</f>
        <v/>
      </c>
      <c r="C406" s="2504" t="str">
        <f>IF(INPUT_OUTPUT!EP394="","",INPUT_OUTPUT!EP394)</f>
        <v/>
      </c>
      <c r="D406" s="2504" t="str">
        <f>IF(INPUT_OUTPUT!EQ394="","",INPUT_OUTPUT!EQ394)</f>
        <v/>
      </c>
      <c r="E406" s="2504" t="str">
        <f>IF(INPUT_OUTPUT!ER394="","",INPUT_OUTPUT!ER394)</f>
        <v/>
      </c>
      <c r="F406" s="2504" t="str">
        <f>IF(INPUT_OUTPUT!ES394="","",INPUT_OUTPUT!ES394)</f>
        <v/>
      </c>
      <c r="G406" s="2504" t="str">
        <f>IF(INPUT_OUTPUT!ET394="","",INPUT_OUTPUT!ET394)</f>
        <v/>
      </c>
      <c r="H406" s="2504" t="str">
        <f>IF(INPUT_OUTPUT!EU394="","",INPUT_OUTPUT!EU394)</f>
        <v/>
      </c>
      <c r="I406" s="2504" t="str">
        <f>IF(INPUT_OUTPUT!EV394="","",INPUT_OUTPUT!EV394)</f>
        <v/>
      </c>
      <c r="J406" s="2504" t="str">
        <f>IF(INPUT_OUTPUT!EW394="","",INPUT_OUTPUT!EW394)</f>
        <v/>
      </c>
      <c r="K406" s="2504" t="str">
        <f>IF(INPUT_OUTPUT!EX394="","",INPUT_OUTPUT!EX394)</f>
        <v/>
      </c>
      <c r="L406" s="2504" t="str">
        <f>IF(INPUT_OUTPUT!EY394="","",INPUT_OUTPUT!EY394)</f>
        <v/>
      </c>
      <c r="M406" s="2504" t="str">
        <f>IF(INPUT_OUTPUT!EZ394="","",INPUT_OUTPUT!EZ394)</f>
        <v/>
      </c>
      <c r="N406" s="2504" t="str">
        <f>IF(INPUT_OUTPUT!FA394="","",INPUT_OUTPUT!FA394)</f>
        <v/>
      </c>
      <c r="O406" s="2504" t="str">
        <f>IF(INPUT_OUTPUT!FB394="","",INPUT_OUTPUT!FB394)</f>
        <v/>
      </c>
      <c r="P406" s="2504" t="str">
        <f>IF(INPUT_OUTPUT!FC394="","",INPUT_OUTPUT!FC394)</f>
        <v/>
      </c>
      <c r="Q406" s="2504" t="str">
        <f>IF(INPUT_OUTPUT!FD394="","",INPUT_OUTPUT!FD394)</f>
        <v/>
      </c>
      <c r="R406" s="2504" t="str">
        <f>IF(INPUT_OUTPUT!FE394="","",INPUT_OUTPUT!FE394)</f>
        <v/>
      </c>
      <c r="S406" s="2504" t="str">
        <f>IF(INPUT_OUTPUT!FF394="","",INPUT_OUTPUT!FF394)</f>
        <v/>
      </c>
      <c r="T406" s="2504" t="str">
        <f>IF(INPUT_OUTPUT!FG394="","",INPUT_OUTPUT!FG394)</f>
        <v/>
      </c>
      <c r="U406" s="2504" t="str">
        <f>IF(INPUT_OUTPUT!FH394="","",INPUT_OUTPUT!FH394)</f>
        <v/>
      </c>
      <c r="V406" s="2504" t="str">
        <f>IF(INPUT_OUTPUT!FI394="","",INPUT_OUTPUT!FI394)</f>
        <v/>
      </c>
      <c r="W406" s="2504" t="str">
        <f>IF(INPUT_OUTPUT!FJ394="","",INPUT_OUTPUT!FJ394)</f>
        <v/>
      </c>
      <c r="X406" s="2504" t="str">
        <f>IF(INPUT_OUTPUT!FK394="","",INPUT_OUTPUT!FK394)</f>
        <v/>
      </c>
      <c r="Y406" s="2504" t="str">
        <f>IF(INPUT_OUTPUT!FL394="","",INPUT_OUTPUT!FL394)</f>
        <v/>
      </c>
      <c r="Z406" s="2504" t="str">
        <f>IF(INPUT_OUTPUT!FM394="","",INPUT_OUTPUT!FM394)</f>
        <v/>
      </c>
    </row>
    <row r="407" spans="2:26" s="2503" customFormat="1">
      <c r="B407" s="2505" t="str">
        <f>IF(INPUT_OUTPUT!C395="","",INPUT_OUTPUT!EP395)</f>
        <v/>
      </c>
      <c r="C407" s="2504" t="str">
        <f>IF(INPUT_OUTPUT!EP395="","",INPUT_OUTPUT!EP395)</f>
        <v/>
      </c>
      <c r="D407" s="2504" t="str">
        <f>IF(INPUT_OUTPUT!EQ395="","",INPUT_OUTPUT!EQ395)</f>
        <v/>
      </c>
      <c r="E407" s="2504" t="str">
        <f>IF(INPUT_OUTPUT!ER395="","",INPUT_OUTPUT!ER395)</f>
        <v/>
      </c>
      <c r="F407" s="2504" t="str">
        <f>IF(INPUT_OUTPUT!ES395="","",INPUT_OUTPUT!ES395)</f>
        <v/>
      </c>
      <c r="G407" s="2504" t="str">
        <f>IF(INPUT_OUTPUT!ET395="","",INPUT_OUTPUT!ET395)</f>
        <v/>
      </c>
      <c r="H407" s="2504" t="str">
        <f>IF(INPUT_OUTPUT!EU395="","",INPUT_OUTPUT!EU395)</f>
        <v/>
      </c>
      <c r="I407" s="2504" t="str">
        <f>IF(INPUT_OUTPUT!EV395="","",INPUT_OUTPUT!EV395)</f>
        <v/>
      </c>
      <c r="J407" s="2504" t="str">
        <f>IF(INPUT_OUTPUT!EW395="","",INPUT_OUTPUT!EW395)</f>
        <v/>
      </c>
      <c r="K407" s="2504" t="str">
        <f>IF(INPUT_OUTPUT!EX395="","",INPUT_OUTPUT!EX395)</f>
        <v/>
      </c>
      <c r="L407" s="2504" t="str">
        <f>IF(INPUT_OUTPUT!EY395="","",INPUT_OUTPUT!EY395)</f>
        <v/>
      </c>
      <c r="M407" s="2504" t="str">
        <f>IF(INPUT_OUTPUT!EZ395="","",INPUT_OUTPUT!EZ395)</f>
        <v/>
      </c>
      <c r="N407" s="2504" t="str">
        <f>IF(INPUT_OUTPUT!FA395="","",INPUT_OUTPUT!FA395)</f>
        <v/>
      </c>
      <c r="O407" s="2504" t="str">
        <f>IF(INPUT_OUTPUT!FB395="","",INPUT_OUTPUT!FB395)</f>
        <v/>
      </c>
      <c r="P407" s="2504" t="str">
        <f>IF(INPUT_OUTPUT!FC395="","",INPUT_OUTPUT!FC395)</f>
        <v/>
      </c>
      <c r="Q407" s="2504" t="str">
        <f>IF(INPUT_OUTPUT!FD395="","",INPUT_OUTPUT!FD395)</f>
        <v/>
      </c>
      <c r="R407" s="2504" t="str">
        <f>IF(INPUT_OUTPUT!FE395="","",INPUT_OUTPUT!FE395)</f>
        <v/>
      </c>
      <c r="S407" s="2504" t="str">
        <f>IF(INPUT_OUTPUT!FF395="","",INPUT_OUTPUT!FF395)</f>
        <v/>
      </c>
      <c r="T407" s="2504" t="str">
        <f>IF(INPUT_OUTPUT!FG395="","",INPUT_OUTPUT!FG395)</f>
        <v/>
      </c>
      <c r="U407" s="2504" t="str">
        <f>IF(INPUT_OUTPUT!FH395="","",INPUT_OUTPUT!FH395)</f>
        <v/>
      </c>
      <c r="V407" s="2504" t="str">
        <f>IF(INPUT_OUTPUT!FI395="","",INPUT_OUTPUT!FI395)</f>
        <v/>
      </c>
      <c r="W407" s="2504" t="str">
        <f>IF(INPUT_OUTPUT!FJ395="","",INPUT_OUTPUT!FJ395)</f>
        <v/>
      </c>
      <c r="X407" s="2504" t="str">
        <f>IF(INPUT_OUTPUT!FK395="","",INPUT_OUTPUT!FK395)</f>
        <v/>
      </c>
      <c r="Y407" s="2504" t="str">
        <f>IF(INPUT_OUTPUT!FL395="","",INPUT_OUTPUT!FL395)</f>
        <v/>
      </c>
      <c r="Z407" s="2504" t="str">
        <f>IF(INPUT_OUTPUT!FM395="","",INPUT_OUTPUT!FM395)</f>
        <v/>
      </c>
    </row>
    <row r="408" spans="2:26" s="2503" customFormat="1">
      <c r="B408" s="2505" t="str">
        <f>IF(INPUT_OUTPUT!C396="","",INPUT_OUTPUT!EP396)</f>
        <v/>
      </c>
      <c r="C408" s="2504" t="str">
        <f>IF(INPUT_OUTPUT!EP396="","",INPUT_OUTPUT!EP396)</f>
        <v/>
      </c>
      <c r="D408" s="2504" t="str">
        <f>IF(INPUT_OUTPUT!EQ396="","",INPUT_OUTPUT!EQ396)</f>
        <v/>
      </c>
      <c r="E408" s="2504" t="str">
        <f>IF(INPUT_OUTPUT!ER396="","",INPUT_OUTPUT!ER396)</f>
        <v/>
      </c>
      <c r="F408" s="2504" t="str">
        <f>IF(INPUT_OUTPUT!ES396="","",INPUT_OUTPUT!ES396)</f>
        <v/>
      </c>
      <c r="G408" s="2504" t="str">
        <f>IF(INPUT_OUTPUT!ET396="","",INPUT_OUTPUT!ET396)</f>
        <v/>
      </c>
      <c r="H408" s="2504" t="str">
        <f>IF(INPUT_OUTPUT!EU396="","",INPUT_OUTPUT!EU396)</f>
        <v/>
      </c>
      <c r="I408" s="2504" t="str">
        <f>IF(INPUT_OUTPUT!EV396="","",INPUT_OUTPUT!EV396)</f>
        <v/>
      </c>
      <c r="J408" s="2504" t="str">
        <f>IF(INPUT_OUTPUT!EW396="","",INPUT_OUTPUT!EW396)</f>
        <v/>
      </c>
      <c r="K408" s="2504" t="str">
        <f>IF(INPUT_OUTPUT!EX396="","",INPUT_OUTPUT!EX396)</f>
        <v/>
      </c>
      <c r="L408" s="2504" t="str">
        <f>IF(INPUT_OUTPUT!EY396="","",INPUT_OUTPUT!EY396)</f>
        <v/>
      </c>
      <c r="M408" s="2504" t="str">
        <f>IF(INPUT_OUTPUT!EZ396="","",INPUT_OUTPUT!EZ396)</f>
        <v/>
      </c>
      <c r="N408" s="2504" t="str">
        <f>IF(INPUT_OUTPUT!FA396="","",INPUT_OUTPUT!FA396)</f>
        <v/>
      </c>
      <c r="O408" s="2504" t="str">
        <f>IF(INPUT_OUTPUT!FB396="","",INPUT_OUTPUT!FB396)</f>
        <v/>
      </c>
      <c r="P408" s="2504" t="str">
        <f>IF(INPUT_OUTPUT!FC396="","",INPUT_OUTPUT!FC396)</f>
        <v/>
      </c>
      <c r="Q408" s="2504" t="str">
        <f>IF(INPUT_OUTPUT!FD396="","",INPUT_OUTPUT!FD396)</f>
        <v/>
      </c>
      <c r="R408" s="2504" t="str">
        <f>IF(INPUT_OUTPUT!FE396="","",INPUT_OUTPUT!FE396)</f>
        <v/>
      </c>
      <c r="S408" s="2504" t="str">
        <f>IF(INPUT_OUTPUT!FF396="","",INPUT_OUTPUT!FF396)</f>
        <v/>
      </c>
      <c r="T408" s="2504" t="str">
        <f>IF(INPUT_OUTPUT!FG396="","",INPUT_OUTPUT!FG396)</f>
        <v/>
      </c>
      <c r="U408" s="2504" t="str">
        <f>IF(INPUT_OUTPUT!FH396="","",INPUT_OUTPUT!FH396)</f>
        <v/>
      </c>
      <c r="V408" s="2504" t="str">
        <f>IF(INPUT_OUTPUT!FI396="","",INPUT_OUTPUT!FI396)</f>
        <v/>
      </c>
      <c r="W408" s="2504" t="str">
        <f>IF(INPUT_OUTPUT!FJ396="","",INPUT_OUTPUT!FJ396)</f>
        <v/>
      </c>
      <c r="X408" s="2504" t="str">
        <f>IF(INPUT_OUTPUT!FK396="","",INPUT_OUTPUT!FK396)</f>
        <v/>
      </c>
      <c r="Y408" s="2504" t="str">
        <f>IF(INPUT_OUTPUT!FL396="","",INPUT_OUTPUT!FL396)</f>
        <v/>
      </c>
      <c r="Z408" s="2504" t="str">
        <f>IF(INPUT_OUTPUT!FM396="","",INPUT_OUTPUT!FM396)</f>
        <v/>
      </c>
    </row>
    <row r="409" spans="2:26" s="2503" customFormat="1">
      <c r="B409" s="2505" t="str">
        <f>IF(INPUT_OUTPUT!C397="","",INPUT_OUTPUT!EP397)</f>
        <v/>
      </c>
      <c r="C409" s="2504" t="str">
        <f>IF(INPUT_OUTPUT!EP397="","",INPUT_OUTPUT!EP397)</f>
        <v/>
      </c>
      <c r="D409" s="2504" t="str">
        <f>IF(INPUT_OUTPUT!EQ397="","",INPUT_OUTPUT!EQ397)</f>
        <v/>
      </c>
      <c r="E409" s="2504" t="str">
        <f>IF(INPUT_OUTPUT!ER397="","",INPUT_OUTPUT!ER397)</f>
        <v/>
      </c>
      <c r="F409" s="2504" t="str">
        <f>IF(INPUT_OUTPUT!ES397="","",INPUT_OUTPUT!ES397)</f>
        <v/>
      </c>
      <c r="G409" s="2504" t="str">
        <f>IF(INPUT_OUTPUT!ET397="","",INPUT_OUTPUT!ET397)</f>
        <v/>
      </c>
      <c r="H409" s="2504" t="str">
        <f>IF(INPUT_OUTPUT!EU397="","",INPUT_OUTPUT!EU397)</f>
        <v/>
      </c>
      <c r="I409" s="2504" t="str">
        <f>IF(INPUT_OUTPUT!EV397="","",INPUT_OUTPUT!EV397)</f>
        <v/>
      </c>
      <c r="J409" s="2504" t="str">
        <f>IF(INPUT_OUTPUT!EW397="","",INPUT_OUTPUT!EW397)</f>
        <v/>
      </c>
      <c r="K409" s="2504" t="str">
        <f>IF(INPUT_OUTPUT!EX397="","",INPUT_OUTPUT!EX397)</f>
        <v/>
      </c>
      <c r="L409" s="2504" t="str">
        <f>IF(INPUT_OUTPUT!EY397="","",INPUT_OUTPUT!EY397)</f>
        <v/>
      </c>
      <c r="M409" s="2504" t="str">
        <f>IF(INPUT_OUTPUT!EZ397="","",INPUT_OUTPUT!EZ397)</f>
        <v/>
      </c>
      <c r="N409" s="2504" t="str">
        <f>IF(INPUT_OUTPUT!FA397="","",INPUT_OUTPUT!FA397)</f>
        <v/>
      </c>
      <c r="O409" s="2504" t="str">
        <f>IF(INPUT_OUTPUT!FB397="","",INPUT_OUTPUT!FB397)</f>
        <v/>
      </c>
      <c r="P409" s="2504" t="str">
        <f>IF(INPUT_OUTPUT!FC397="","",INPUT_OUTPUT!FC397)</f>
        <v/>
      </c>
      <c r="Q409" s="2504" t="str">
        <f>IF(INPUT_OUTPUT!FD397="","",INPUT_OUTPUT!FD397)</f>
        <v/>
      </c>
      <c r="R409" s="2504" t="str">
        <f>IF(INPUT_OUTPUT!FE397="","",INPUT_OUTPUT!FE397)</f>
        <v/>
      </c>
      <c r="S409" s="2504" t="str">
        <f>IF(INPUT_OUTPUT!FF397="","",INPUT_OUTPUT!FF397)</f>
        <v/>
      </c>
      <c r="T409" s="2504" t="str">
        <f>IF(INPUT_OUTPUT!FG397="","",INPUT_OUTPUT!FG397)</f>
        <v/>
      </c>
      <c r="U409" s="2504" t="str">
        <f>IF(INPUT_OUTPUT!FH397="","",INPUT_OUTPUT!FH397)</f>
        <v/>
      </c>
      <c r="V409" s="2504" t="str">
        <f>IF(INPUT_OUTPUT!FI397="","",INPUT_OUTPUT!FI397)</f>
        <v/>
      </c>
      <c r="W409" s="2504" t="str">
        <f>IF(INPUT_OUTPUT!FJ397="","",INPUT_OUTPUT!FJ397)</f>
        <v/>
      </c>
      <c r="X409" s="2504" t="str">
        <f>IF(INPUT_OUTPUT!FK397="","",INPUT_OUTPUT!FK397)</f>
        <v/>
      </c>
      <c r="Y409" s="2504" t="str">
        <f>IF(INPUT_OUTPUT!FL397="","",INPUT_OUTPUT!FL397)</f>
        <v/>
      </c>
      <c r="Z409" s="2504" t="str">
        <f>IF(INPUT_OUTPUT!FM397="","",INPUT_OUTPUT!FM397)</f>
        <v/>
      </c>
    </row>
    <row r="410" spans="2:26" s="2503" customFormat="1">
      <c r="B410" s="2505" t="str">
        <f>IF(INPUT_OUTPUT!C398="","",INPUT_OUTPUT!EP398)</f>
        <v/>
      </c>
      <c r="C410" s="2504" t="str">
        <f>IF(INPUT_OUTPUT!EP398="","",INPUT_OUTPUT!EP398)</f>
        <v/>
      </c>
      <c r="D410" s="2504" t="str">
        <f>IF(INPUT_OUTPUT!EQ398="","",INPUT_OUTPUT!EQ398)</f>
        <v/>
      </c>
      <c r="E410" s="2504" t="str">
        <f>IF(INPUT_OUTPUT!ER398="","",INPUT_OUTPUT!ER398)</f>
        <v/>
      </c>
      <c r="F410" s="2504" t="str">
        <f>IF(INPUT_OUTPUT!ES398="","",INPUT_OUTPUT!ES398)</f>
        <v/>
      </c>
      <c r="G410" s="2504" t="str">
        <f>IF(INPUT_OUTPUT!ET398="","",INPUT_OUTPUT!ET398)</f>
        <v/>
      </c>
      <c r="H410" s="2504" t="str">
        <f>IF(INPUT_OUTPUT!EU398="","",INPUT_OUTPUT!EU398)</f>
        <v/>
      </c>
      <c r="I410" s="2504" t="str">
        <f>IF(INPUT_OUTPUT!EV398="","",INPUT_OUTPUT!EV398)</f>
        <v/>
      </c>
      <c r="J410" s="2504" t="str">
        <f>IF(INPUT_OUTPUT!EW398="","",INPUT_OUTPUT!EW398)</f>
        <v/>
      </c>
      <c r="K410" s="2504" t="str">
        <f>IF(INPUT_OUTPUT!EX398="","",INPUT_OUTPUT!EX398)</f>
        <v/>
      </c>
      <c r="L410" s="2504" t="str">
        <f>IF(INPUT_OUTPUT!EY398="","",INPUT_OUTPUT!EY398)</f>
        <v/>
      </c>
      <c r="M410" s="2504" t="str">
        <f>IF(INPUT_OUTPUT!EZ398="","",INPUT_OUTPUT!EZ398)</f>
        <v/>
      </c>
      <c r="N410" s="2504" t="str">
        <f>IF(INPUT_OUTPUT!FA398="","",INPUT_OUTPUT!FA398)</f>
        <v/>
      </c>
      <c r="O410" s="2504" t="str">
        <f>IF(INPUT_OUTPUT!FB398="","",INPUT_OUTPUT!FB398)</f>
        <v/>
      </c>
      <c r="P410" s="2504" t="str">
        <f>IF(INPUT_OUTPUT!FC398="","",INPUT_OUTPUT!FC398)</f>
        <v/>
      </c>
      <c r="Q410" s="2504" t="str">
        <f>IF(INPUT_OUTPUT!FD398="","",INPUT_OUTPUT!FD398)</f>
        <v/>
      </c>
      <c r="R410" s="2504" t="str">
        <f>IF(INPUT_OUTPUT!FE398="","",INPUT_OUTPUT!FE398)</f>
        <v/>
      </c>
      <c r="S410" s="2504" t="str">
        <f>IF(INPUT_OUTPUT!FF398="","",INPUT_OUTPUT!FF398)</f>
        <v/>
      </c>
      <c r="T410" s="2504" t="str">
        <f>IF(INPUT_OUTPUT!FG398="","",INPUT_OUTPUT!FG398)</f>
        <v/>
      </c>
      <c r="U410" s="2504" t="str">
        <f>IF(INPUT_OUTPUT!FH398="","",INPUT_OUTPUT!FH398)</f>
        <v/>
      </c>
      <c r="V410" s="2504" t="str">
        <f>IF(INPUT_OUTPUT!FI398="","",INPUT_OUTPUT!FI398)</f>
        <v/>
      </c>
      <c r="W410" s="2504" t="str">
        <f>IF(INPUT_OUTPUT!FJ398="","",INPUT_OUTPUT!FJ398)</f>
        <v/>
      </c>
      <c r="X410" s="2504" t="str">
        <f>IF(INPUT_OUTPUT!FK398="","",INPUT_OUTPUT!FK398)</f>
        <v/>
      </c>
      <c r="Y410" s="2504" t="str">
        <f>IF(INPUT_OUTPUT!FL398="","",INPUT_OUTPUT!FL398)</f>
        <v/>
      </c>
      <c r="Z410" s="2504" t="str">
        <f>IF(INPUT_OUTPUT!FM398="","",INPUT_OUTPUT!FM398)</f>
        <v/>
      </c>
    </row>
    <row r="411" spans="2:26" s="2503" customFormat="1">
      <c r="B411" s="2505" t="str">
        <f>IF(INPUT_OUTPUT!C399="","",INPUT_OUTPUT!EP399)</f>
        <v/>
      </c>
      <c r="C411" s="2504" t="str">
        <f>IF(INPUT_OUTPUT!EP399="","",INPUT_OUTPUT!EP399)</f>
        <v/>
      </c>
      <c r="D411" s="2504" t="str">
        <f>IF(INPUT_OUTPUT!EQ399="","",INPUT_OUTPUT!EQ399)</f>
        <v/>
      </c>
      <c r="E411" s="2504" t="str">
        <f>IF(INPUT_OUTPUT!ER399="","",INPUT_OUTPUT!ER399)</f>
        <v/>
      </c>
      <c r="F411" s="2504" t="str">
        <f>IF(INPUT_OUTPUT!ES399="","",INPUT_OUTPUT!ES399)</f>
        <v/>
      </c>
      <c r="G411" s="2504" t="str">
        <f>IF(INPUT_OUTPUT!ET399="","",INPUT_OUTPUT!ET399)</f>
        <v/>
      </c>
      <c r="H411" s="2504" t="str">
        <f>IF(INPUT_OUTPUT!EU399="","",INPUT_OUTPUT!EU399)</f>
        <v/>
      </c>
      <c r="I411" s="2504" t="str">
        <f>IF(INPUT_OUTPUT!EV399="","",INPUT_OUTPUT!EV399)</f>
        <v/>
      </c>
      <c r="J411" s="2504" t="str">
        <f>IF(INPUT_OUTPUT!EW399="","",INPUT_OUTPUT!EW399)</f>
        <v/>
      </c>
      <c r="K411" s="2504" t="str">
        <f>IF(INPUT_OUTPUT!EX399="","",INPUT_OUTPUT!EX399)</f>
        <v/>
      </c>
      <c r="L411" s="2504" t="str">
        <f>IF(INPUT_OUTPUT!EY399="","",INPUT_OUTPUT!EY399)</f>
        <v/>
      </c>
      <c r="M411" s="2504" t="str">
        <f>IF(INPUT_OUTPUT!EZ399="","",INPUT_OUTPUT!EZ399)</f>
        <v/>
      </c>
      <c r="N411" s="2504" t="str">
        <f>IF(INPUT_OUTPUT!FA399="","",INPUT_OUTPUT!FA399)</f>
        <v/>
      </c>
      <c r="O411" s="2504" t="str">
        <f>IF(INPUT_OUTPUT!FB399="","",INPUT_OUTPUT!FB399)</f>
        <v/>
      </c>
      <c r="P411" s="2504" t="str">
        <f>IF(INPUT_OUTPUT!FC399="","",INPUT_OUTPUT!FC399)</f>
        <v/>
      </c>
      <c r="Q411" s="2504" t="str">
        <f>IF(INPUT_OUTPUT!FD399="","",INPUT_OUTPUT!FD399)</f>
        <v/>
      </c>
      <c r="R411" s="2504" t="str">
        <f>IF(INPUT_OUTPUT!FE399="","",INPUT_OUTPUT!FE399)</f>
        <v/>
      </c>
      <c r="S411" s="2504" t="str">
        <f>IF(INPUT_OUTPUT!FF399="","",INPUT_OUTPUT!FF399)</f>
        <v/>
      </c>
      <c r="T411" s="2504" t="str">
        <f>IF(INPUT_OUTPUT!FG399="","",INPUT_OUTPUT!FG399)</f>
        <v/>
      </c>
      <c r="U411" s="2504" t="str">
        <f>IF(INPUT_OUTPUT!FH399="","",INPUT_OUTPUT!FH399)</f>
        <v/>
      </c>
      <c r="V411" s="2504" t="str">
        <f>IF(INPUT_OUTPUT!FI399="","",INPUT_OUTPUT!FI399)</f>
        <v/>
      </c>
      <c r="W411" s="2504" t="str">
        <f>IF(INPUT_OUTPUT!FJ399="","",INPUT_OUTPUT!FJ399)</f>
        <v/>
      </c>
      <c r="X411" s="2504" t="str">
        <f>IF(INPUT_OUTPUT!FK399="","",INPUT_OUTPUT!FK399)</f>
        <v/>
      </c>
      <c r="Y411" s="2504" t="str">
        <f>IF(INPUT_OUTPUT!FL399="","",INPUT_OUTPUT!FL399)</f>
        <v/>
      </c>
      <c r="Z411" s="2504" t="str">
        <f>IF(INPUT_OUTPUT!FM399="","",INPUT_OUTPUT!FM399)</f>
        <v/>
      </c>
    </row>
    <row r="412" spans="2:26" s="2503" customFormat="1">
      <c r="B412" s="2505" t="str">
        <f>IF(INPUT_OUTPUT!C400="","",INPUT_OUTPUT!EP400)</f>
        <v/>
      </c>
      <c r="C412" s="2504" t="str">
        <f>IF(INPUT_OUTPUT!EP400="","",INPUT_OUTPUT!EP400)</f>
        <v/>
      </c>
      <c r="D412" s="2504" t="str">
        <f>IF(INPUT_OUTPUT!EQ400="","",INPUT_OUTPUT!EQ400)</f>
        <v/>
      </c>
      <c r="E412" s="2504" t="str">
        <f>IF(INPUT_OUTPUT!ER400="","",INPUT_OUTPUT!ER400)</f>
        <v/>
      </c>
      <c r="F412" s="2504" t="str">
        <f>IF(INPUT_OUTPUT!ES400="","",INPUT_OUTPUT!ES400)</f>
        <v/>
      </c>
      <c r="G412" s="2504" t="str">
        <f>IF(INPUT_OUTPUT!ET400="","",INPUT_OUTPUT!ET400)</f>
        <v/>
      </c>
      <c r="H412" s="2504" t="str">
        <f>IF(INPUT_OUTPUT!EU400="","",INPUT_OUTPUT!EU400)</f>
        <v/>
      </c>
      <c r="I412" s="2504" t="str">
        <f>IF(INPUT_OUTPUT!EV400="","",INPUT_OUTPUT!EV400)</f>
        <v/>
      </c>
      <c r="J412" s="2504" t="str">
        <f>IF(INPUT_OUTPUT!EW400="","",INPUT_OUTPUT!EW400)</f>
        <v/>
      </c>
      <c r="K412" s="2504" t="str">
        <f>IF(INPUT_OUTPUT!EX400="","",INPUT_OUTPUT!EX400)</f>
        <v/>
      </c>
      <c r="L412" s="2504" t="str">
        <f>IF(INPUT_OUTPUT!EY400="","",INPUT_OUTPUT!EY400)</f>
        <v/>
      </c>
      <c r="M412" s="2504" t="str">
        <f>IF(INPUT_OUTPUT!EZ400="","",INPUT_OUTPUT!EZ400)</f>
        <v/>
      </c>
      <c r="N412" s="2504" t="str">
        <f>IF(INPUT_OUTPUT!FA400="","",INPUT_OUTPUT!FA400)</f>
        <v/>
      </c>
      <c r="O412" s="2504" t="str">
        <f>IF(INPUT_OUTPUT!FB400="","",INPUT_OUTPUT!FB400)</f>
        <v/>
      </c>
      <c r="P412" s="2504" t="str">
        <f>IF(INPUT_OUTPUT!FC400="","",INPUT_OUTPUT!FC400)</f>
        <v/>
      </c>
      <c r="Q412" s="2504" t="str">
        <f>IF(INPUT_OUTPUT!FD400="","",INPUT_OUTPUT!FD400)</f>
        <v/>
      </c>
      <c r="R412" s="2504" t="str">
        <f>IF(INPUT_OUTPUT!FE400="","",INPUT_OUTPUT!FE400)</f>
        <v/>
      </c>
      <c r="S412" s="2504" t="str">
        <f>IF(INPUT_OUTPUT!FF400="","",INPUT_OUTPUT!FF400)</f>
        <v/>
      </c>
      <c r="T412" s="2504" t="str">
        <f>IF(INPUT_OUTPUT!FG400="","",INPUT_OUTPUT!FG400)</f>
        <v/>
      </c>
      <c r="U412" s="2504" t="str">
        <f>IF(INPUT_OUTPUT!FH400="","",INPUT_OUTPUT!FH400)</f>
        <v/>
      </c>
      <c r="V412" s="2504" t="str">
        <f>IF(INPUT_OUTPUT!FI400="","",INPUT_OUTPUT!FI400)</f>
        <v/>
      </c>
      <c r="W412" s="2504" t="str">
        <f>IF(INPUT_OUTPUT!FJ400="","",INPUT_OUTPUT!FJ400)</f>
        <v/>
      </c>
      <c r="X412" s="2504" t="str">
        <f>IF(INPUT_OUTPUT!FK400="","",INPUT_OUTPUT!FK400)</f>
        <v/>
      </c>
      <c r="Y412" s="2504" t="str">
        <f>IF(INPUT_OUTPUT!FL400="","",INPUT_OUTPUT!FL400)</f>
        <v/>
      </c>
      <c r="Z412" s="2504" t="str">
        <f>IF(INPUT_OUTPUT!FM400="","",INPUT_OUTPUT!FM400)</f>
        <v/>
      </c>
    </row>
    <row r="413" spans="2:26" s="2503" customFormat="1">
      <c r="B413" s="2505" t="str">
        <f>IF(INPUT_OUTPUT!C401="","",INPUT_OUTPUT!EP401)</f>
        <v/>
      </c>
      <c r="C413" s="2504" t="str">
        <f>IF(INPUT_OUTPUT!EP401="","",INPUT_OUTPUT!EP401)</f>
        <v/>
      </c>
      <c r="D413" s="2504" t="str">
        <f>IF(INPUT_OUTPUT!EQ401="","",INPUT_OUTPUT!EQ401)</f>
        <v/>
      </c>
      <c r="E413" s="2504" t="str">
        <f>IF(INPUT_OUTPUT!ER401="","",INPUT_OUTPUT!ER401)</f>
        <v/>
      </c>
      <c r="F413" s="2504" t="str">
        <f>IF(INPUT_OUTPUT!ES401="","",INPUT_OUTPUT!ES401)</f>
        <v/>
      </c>
      <c r="G413" s="2504" t="str">
        <f>IF(INPUT_OUTPUT!ET401="","",INPUT_OUTPUT!ET401)</f>
        <v/>
      </c>
      <c r="H413" s="2504" t="str">
        <f>IF(INPUT_OUTPUT!EU401="","",INPUT_OUTPUT!EU401)</f>
        <v/>
      </c>
      <c r="I413" s="2504" t="str">
        <f>IF(INPUT_OUTPUT!EV401="","",INPUT_OUTPUT!EV401)</f>
        <v/>
      </c>
      <c r="J413" s="2504" t="str">
        <f>IF(INPUT_OUTPUT!EW401="","",INPUT_OUTPUT!EW401)</f>
        <v/>
      </c>
      <c r="K413" s="2504" t="str">
        <f>IF(INPUT_OUTPUT!EX401="","",INPUT_OUTPUT!EX401)</f>
        <v/>
      </c>
      <c r="L413" s="2504" t="str">
        <f>IF(INPUT_OUTPUT!EY401="","",INPUT_OUTPUT!EY401)</f>
        <v/>
      </c>
      <c r="M413" s="2504" t="str">
        <f>IF(INPUT_OUTPUT!EZ401="","",INPUT_OUTPUT!EZ401)</f>
        <v/>
      </c>
      <c r="N413" s="2504" t="str">
        <f>IF(INPUT_OUTPUT!FA401="","",INPUT_OUTPUT!FA401)</f>
        <v/>
      </c>
      <c r="O413" s="2504" t="str">
        <f>IF(INPUT_OUTPUT!FB401="","",INPUT_OUTPUT!FB401)</f>
        <v/>
      </c>
      <c r="P413" s="2504" t="str">
        <f>IF(INPUT_OUTPUT!FC401="","",INPUT_OUTPUT!FC401)</f>
        <v/>
      </c>
      <c r="Q413" s="2504" t="str">
        <f>IF(INPUT_OUTPUT!FD401="","",INPUT_OUTPUT!FD401)</f>
        <v/>
      </c>
      <c r="R413" s="2504" t="str">
        <f>IF(INPUT_OUTPUT!FE401="","",INPUT_OUTPUT!FE401)</f>
        <v/>
      </c>
      <c r="S413" s="2504" t="str">
        <f>IF(INPUT_OUTPUT!FF401="","",INPUT_OUTPUT!FF401)</f>
        <v/>
      </c>
      <c r="T413" s="2504" t="str">
        <f>IF(INPUT_OUTPUT!FG401="","",INPUT_OUTPUT!FG401)</f>
        <v/>
      </c>
      <c r="U413" s="2504" t="str">
        <f>IF(INPUT_OUTPUT!FH401="","",INPUT_OUTPUT!FH401)</f>
        <v/>
      </c>
      <c r="V413" s="2504" t="str">
        <f>IF(INPUT_OUTPUT!FI401="","",INPUT_OUTPUT!FI401)</f>
        <v/>
      </c>
      <c r="W413" s="2504" t="str">
        <f>IF(INPUT_OUTPUT!FJ401="","",INPUT_OUTPUT!FJ401)</f>
        <v/>
      </c>
      <c r="X413" s="2504" t="str">
        <f>IF(INPUT_OUTPUT!FK401="","",INPUT_OUTPUT!FK401)</f>
        <v/>
      </c>
      <c r="Y413" s="2504" t="str">
        <f>IF(INPUT_OUTPUT!FL401="","",INPUT_OUTPUT!FL401)</f>
        <v/>
      </c>
      <c r="Z413" s="2504" t="str">
        <f>IF(INPUT_OUTPUT!FM401="","",INPUT_OUTPUT!FM401)</f>
        <v/>
      </c>
    </row>
    <row r="414" spans="2:26" s="2503" customFormat="1">
      <c r="B414" s="2505" t="str">
        <f>IF(INPUT_OUTPUT!C402="","",INPUT_OUTPUT!EP402)</f>
        <v/>
      </c>
      <c r="C414" s="2504" t="str">
        <f>IF(INPUT_OUTPUT!EP402="","",INPUT_OUTPUT!EP402)</f>
        <v/>
      </c>
      <c r="D414" s="2504" t="str">
        <f>IF(INPUT_OUTPUT!EQ402="","",INPUT_OUTPUT!EQ402)</f>
        <v/>
      </c>
      <c r="E414" s="2504" t="str">
        <f>IF(INPUT_OUTPUT!ER402="","",INPUT_OUTPUT!ER402)</f>
        <v/>
      </c>
      <c r="F414" s="2504" t="str">
        <f>IF(INPUT_OUTPUT!ES402="","",INPUT_OUTPUT!ES402)</f>
        <v/>
      </c>
      <c r="G414" s="2504" t="str">
        <f>IF(INPUT_OUTPUT!ET402="","",INPUT_OUTPUT!ET402)</f>
        <v/>
      </c>
      <c r="H414" s="2504" t="str">
        <f>IF(INPUT_OUTPUT!EU402="","",INPUT_OUTPUT!EU402)</f>
        <v/>
      </c>
      <c r="I414" s="2504" t="str">
        <f>IF(INPUT_OUTPUT!EV402="","",INPUT_OUTPUT!EV402)</f>
        <v/>
      </c>
      <c r="J414" s="2504" t="str">
        <f>IF(INPUT_OUTPUT!EW402="","",INPUT_OUTPUT!EW402)</f>
        <v/>
      </c>
      <c r="K414" s="2504" t="str">
        <f>IF(INPUT_OUTPUT!EX402="","",INPUT_OUTPUT!EX402)</f>
        <v/>
      </c>
      <c r="L414" s="2504" t="str">
        <f>IF(INPUT_OUTPUT!EY402="","",INPUT_OUTPUT!EY402)</f>
        <v/>
      </c>
      <c r="M414" s="2504" t="str">
        <f>IF(INPUT_OUTPUT!EZ402="","",INPUT_OUTPUT!EZ402)</f>
        <v/>
      </c>
      <c r="N414" s="2504" t="str">
        <f>IF(INPUT_OUTPUT!FA402="","",INPUT_OUTPUT!FA402)</f>
        <v/>
      </c>
      <c r="O414" s="2504" t="str">
        <f>IF(INPUT_OUTPUT!FB402="","",INPUT_OUTPUT!FB402)</f>
        <v/>
      </c>
      <c r="P414" s="2504" t="str">
        <f>IF(INPUT_OUTPUT!FC402="","",INPUT_OUTPUT!FC402)</f>
        <v/>
      </c>
      <c r="Q414" s="2504" t="str">
        <f>IF(INPUT_OUTPUT!FD402="","",INPUT_OUTPUT!FD402)</f>
        <v/>
      </c>
      <c r="R414" s="2504" t="str">
        <f>IF(INPUT_OUTPUT!FE402="","",INPUT_OUTPUT!FE402)</f>
        <v/>
      </c>
      <c r="S414" s="2504" t="str">
        <f>IF(INPUT_OUTPUT!FF402="","",INPUT_OUTPUT!FF402)</f>
        <v/>
      </c>
      <c r="T414" s="2504" t="str">
        <f>IF(INPUT_OUTPUT!FG402="","",INPUT_OUTPUT!FG402)</f>
        <v/>
      </c>
      <c r="U414" s="2504" t="str">
        <f>IF(INPUT_OUTPUT!FH402="","",INPUT_OUTPUT!FH402)</f>
        <v/>
      </c>
      <c r="V414" s="2504" t="str">
        <f>IF(INPUT_OUTPUT!FI402="","",INPUT_OUTPUT!FI402)</f>
        <v/>
      </c>
      <c r="W414" s="2504" t="str">
        <f>IF(INPUT_OUTPUT!FJ402="","",INPUT_OUTPUT!FJ402)</f>
        <v/>
      </c>
      <c r="X414" s="2504" t="str">
        <f>IF(INPUT_OUTPUT!FK402="","",INPUT_OUTPUT!FK402)</f>
        <v/>
      </c>
      <c r="Y414" s="2504" t="str">
        <f>IF(INPUT_OUTPUT!FL402="","",INPUT_OUTPUT!FL402)</f>
        <v/>
      </c>
      <c r="Z414" s="2504" t="str">
        <f>IF(INPUT_OUTPUT!FM402="","",INPUT_OUTPUT!FM402)</f>
        <v/>
      </c>
    </row>
    <row r="415" spans="2:26" s="2503" customFormat="1">
      <c r="B415" s="2505" t="str">
        <f>IF(INPUT_OUTPUT!C403="","",INPUT_OUTPUT!EP403)</f>
        <v/>
      </c>
      <c r="C415" s="2504" t="str">
        <f>IF(INPUT_OUTPUT!EP403="","",INPUT_OUTPUT!EP403)</f>
        <v/>
      </c>
      <c r="D415" s="2504" t="str">
        <f>IF(INPUT_OUTPUT!EQ403="","",INPUT_OUTPUT!EQ403)</f>
        <v/>
      </c>
      <c r="E415" s="2504" t="str">
        <f>IF(INPUT_OUTPUT!ER403="","",INPUT_OUTPUT!ER403)</f>
        <v/>
      </c>
      <c r="F415" s="2504" t="str">
        <f>IF(INPUT_OUTPUT!ES403="","",INPUT_OUTPUT!ES403)</f>
        <v/>
      </c>
      <c r="G415" s="2504" t="str">
        <f>IF(INPUT_OUTPUT!ET403="","",INPUT_OUTPUT!ET403)</f>
        <v/>
      </c>
      <c r="H415" s="2504" t="str">
        <f>IF(INPUT_OUTPUT!EU403="","",INPUT_OUTPUT!EU403)</f>
        <v/>
      </c>
      <c r="I415" s="2504" t="str">
        <f>IF(INPUT_OUTPUT!EV403="","",INPUT_OUTPUT!EV403)</f>
        <v/>
      </c>
      <c r="J415" s="2504" t="str">
        <f>IF(INPUT_OUTPUT!EW403="","",INPUT_OUTPUT!EW403)</f>
        <v/>
      </c>
      <c r="K415" s="2504" t="str">
        <f>IF(INPUT_OUTPUT!EX403="","",INPUT_OUTPUT!EX403)</f>
        <v/>
      </c>
      <c r="L415" s="2504" t="str">
        <f>IF(INPUT_OUTPUT!EY403="","",INPUT_OUTPUT!EY403)</f>
        <v/>
      </c>
      <c r="M415" s="2504" t="str">
        <f>IF(INPUT_OUTPUT!EZ403="","",INPUT_OUTPUT!EZ403)</f>
        <v/>
      </c>
      <c r="N415" s="2504" t="str">
        <f>IF(INPUT_OUTPUT!FA403="","",INPUT_OUTPUT!FA403)</f>
        <v/>
      </c>
      <c r="O415" s="2504" t="str">
        <f>IF(INPUT_OUTPUT!FB403="","",INPUT_OUTPUT!FB403)</f>
        <v/>
      </c>
      <c r="P415" s="2504" t="str">
        <f>IF(INPUT_OUTPUT!FC403="","",INPUT_OUTPUT!FC403)</f>
        <v/>
      </c>
      <c r="Q415" s="2504" t="str">
        <f>IF(INPUT_OUTPUT!FD403="","",INPUT_OUTPUT!FD403)</f>
        <v/>
      </c>
      <c r="R415" s="2504" t="str">
        <f>IF(INPUT_OUTPUT!FE403="","",INPUT_OUTPUT!FE403)</f>
        <v/>
      </c>
      <c r="S415" s="2504" t="str">
        <f>IF(INPUT_OUTPUT!FF403="","",INPUT_OUTPUT!FF403)</f>
        <v/>
      </c>
      <c r="T415" s="2504" t="str">
        <f>IF(INPUT_OUTPUT!FG403="","",INPUT_OUTPUT!FG403)</f>
        <v/>
      </c>
      <c r="U415" s="2504" t="str">
        <f>IF(INPUT_OUTPUT!FH403="","",INPUT_OUTPUT!FH403)</f>
        <v/>
      </c>
      <c r="V415" s="2504" t="str">
        <f>IF(INPUT_OUTPUT!FI403="","",INPUT_OUTPUT!FI403)</f>
        <v/>
      </c>
      <c r="W415" s="2504" t="str">
        <f>IF(INPUT_OUTPUT!FJ403="","",INPUT_OUTPUT!FJ403)</f>
        <v/>
      </c>
      <c r="X415" s="2504" t="str">
        <f>IF(INPUT_OUTPUT!FK403="","",INPUT_OUTPUT!FK403)</f>
        <v/>
      </c>
      <c r="Y415" s="2504" t="str">
        <f>IF(INPUT_OUTPUT!FL403="","",INPUT_OUTPUT!FL403)</f>
        <v/>
      </c>
      <c r="Z415" s="2504" t="str">
        <f>IF(INPUT_OUTPUT!FM403="","",INPUT_OUTPUT!FM403)</f>
        <v/>
      </c>
    </row>
    <row r="416" spans="2:26" s="2503" customFormat="1">
      <c r="B416" s="2505" t="str">
        <f>IF(INPUT_OUTPUT!C404="","",INPUT_OUTPUT!EP404)</f>
        <v/>
      </c>
      <c r="C416" s="2504" t="str">
        <f>IF(INPUT_OUTPUT!EP404="","",INPUT_OUTPUT!EP404)</f>
        <v/>
      </c>
      <c r="D416" s="2504" t="str">
        <f>IF(INPUT_OUTPUT!EQ404="","",INPUT_OUTPUT!EQ404)</f>
        <v/>
      </c>
      <c r="E416" s="2504" t="str">
        <f>IF(INPUT_OUTPUT!ER404="","",INPUT_OUTPUT!ER404)</f>
        <v/>
      </c>
      <c r="F416" s="2504" t="str">
        <f>IF(INPUT_OUTPUT!ES404="","",INPUT_OUTPUT!ES404)</f>
        <v/>
      </c>
      <c r="G416" s="2504" t="str">
        <f>IF(INPUT_OUTPUT!ET404="","",INPUT_OUTPUT!ET404)</f>
        <v/>
      </c>
      <c r="H416" s="2504" t="str">
        <f>IF(INPUT_OUTPUT!EU404="","",INPUT_OUTPUT!EU404)</f>
        <v/>
      </c>
      <c r="I416" s="2504" t="str">
        <f>IF(INPUT_OUTPUT!EV404="","",INPUT_OUTPUT!EV404)</f>
        <v/>
      </c>
      <c r="J416" s="2504" t="str">
        <f>IF(INPUT_OUTPUT!EW404="","",INPUT_OUTPUT!EW404)</f>
        <v/>
      </c>
      <c r="K416" s="2504" t="str">
        <f>IF(INPUT_OUTPUT!EX404="","",INPUT_OUTPUT!EX404)</f>
        <v/>
      </c>
      <c r="L416" s="2504" t="str">
        <f>IF(INPUT_OUTPUT!EY404="","",INPUT_OUTPUT!EY404)</f>
        <v/>
      </c>
      <c r="M416" s="2504" t="str">
        <f>IF(INPUT_OUTPUT!EZ404="","",INPUT_OUTPUT!EZ404)</f>
        <v/>
      </c>
      <c r="N416" s="2504" t="str">
        <f>IF(INPUT_OUTPUT!FA404="","",INPUT_OUTPUT!FA404)</f>
        <v/>
      </c>
      <c r="O416" s="2504" t="str">
        <f>IF(INPUT_OUTPUT!FB404="","",INPUT_OUTPUT!FB404)</f>
        <v/>
      </c>
      <c r="P416" s="2504" t="str">
        <f>IF(INPUT_OUTPUT!FC404="","",INPUT_OUTPUT!FC404)</f>
        <v/>
      </c>
      <c r="Q416" s="2504" t="str">
        <f>IF(INPUT_OUTPUT!FD404="","",INPUT_OUTPUT!FD404)</f>
        <v/>
      </c>
      <c r="R416" s="2504" t="str">
        <f>IF(INPUT_OUTPUT!FE404="","",INPUT_OUTPUT!FE404)</f>
        <v/>
      </c>
      <c r="S416" s="2504" t="str">
        <f>IF(INPUT_OUTPUT!FF404="","",INPUT_OUTPUT!FF404)</f>
        <v/>
      </c>
      <c r="T416" s="2504" t="str">
        <f>IF(INPUT_OUTPUT!FG404="","",INPUT_OUTPUT!FG404)</f>
        <v/>
      </c>
      <c r="U416" s="2504" t="str">
        <f>IF(INPUT_OUTPUT!FH404="","",INPUT_OUTPUT!FH404)</f>
        <v/>
      </c>
      <c r="V416" s="2504" t="str">
        <f>IF(INPUT_OUTPUT!FI404="","",INPUT_OUTPUT!FI404)</f>
        <v/>
      </c>
      <c r="W416" s="2504" t="str">
        <f>IF(INPUT_OUTPUT!FJ404="","",INPUT_OUTPUT!FJ404)</f>
        <v/>
      </c>
      <c r="X416" s="2504" t="str">
        <f>IF(INPUT_OUTPUT!FK404="","",INPUT_OUTPUT!FK404)</f>
        <v/>
      </c>
      <c r="Y416" s="2504" t="str">
        <f>IF(INPUT_OUTPUT!FL404="","",INPUT_OUTPUT!FL404)</f>
        <v/>
      </c>
      <c r="Z416" s="2504" t="str">
        <f>IF(INPUT_OUTPUT!FM404="","",INPUT_OUTPUT!FM404)</f>
        <v/>
      </c>
    </row>
    <row r="417" spans="2:26" s="2503" customFormat="1">
      <c r="B417" s="2505" t="str">
        <f>IF(INPUT_OUTPUT!C405="","",INPUT_OUTPUT!EP405)</f>
        <v/>
      </c>
      <c r="C417" s="2504" t="str">
        <f>IF(INPUT_OUTPUT!EP405="","",INPUT_OUTPUT!EP405)</f>
        <v/>
      </c>
      <c r="D417" s="2504" t="str">
        <f>IF(INPUT_OUTPUT!EQ405="","",INPUT_OUTPUT!EQ405)</f>
        <v/>
      </c>
      <c r="E417" s="2504" t="str">
        <f>IF(INPUT_OUTPUT!ER405="","",INPUT_OUTPUT!ER405)</f>
        <v/>
      </c>
      <c r="F417" s="2504" t="str">
        <f>IF(INPUT_OUTPUT!ES405="","",INPUT_OUTPUT!ES405)</f>
        <v/>
      </c>
      <c r="G417" s="2504" t="str">
        <f>IF(INPUT_OUTPUT!ET405="","",INPUT_OUTPUT!ET405)</f>
        <v/>
      </c>
      <c r="H417" s="2504" t="str">
        <f>IF(INPUT_OUTPUT!EU405="","",INPUT_OUTPUT!EU405)</f>
        <v/>
      </c>
      <c r="I417" s="2504" t="str">
        <f>IF(INPUT_OUTPUT!EV405="","",INPUT_OUTPUT!EV405)</f>
        <v/>
      </c>
      <c r="J417" s="2504" t="str">
        <f>IF(INPUT_OUTPUT!EW405="","",INPUT_OUTPUT!EW405)</f>
        <v/>
      </c>
      <c r="K417" s="2504" t="str">
        <f>IF(INPUT_OUTPUT!EX405="","",INPUT_OUTPUT!EX405)</f>
        <v/>
      </c>
      <c r="L417" s="2504" t="str">
        <f>IF(INPUT_OUTPUT!EY405="","",INPUT_OUTPUT!EY405)</f>
        <v/>
      </c>
      <c r="M417" s="2504" t="str">
        <f>IF(INPUT_OUTPUT!EZ405="","",INPUT_OUTPUT!EZ405)</f>
        <v/>
      </c>
      <c r="N417" s="2504" t="str">
        <f>IF(INPUT_OUTPUT!FA405="","",INPUT_OUTPUT!FA405)</f>
        <v/>
      </c>
      <c r="O417" s="2504" t="str">
        <f>IF(INPUT_OUTPUT!FB405="","",INPUT_OUTPUT!FB405)</f>
        <v/>
      </c>
      <c r="P417" s="2504" t="str">
        <f>IF(INPUT_OUTPUT!FC405="","",INPUT_OUTPUT!FC405)</f>
        <v/>
      </c>
      <c r="Q417" s="2504" t="str">
        <f>IF(INPUT_OUTPUT!FD405="","",INPUT_OUTPUT!FD405)</f>
        <v/>
      </c>
      <c r="R417" s="2504" t="str">
        <f>IF(INPUT_OUTPUT!FE405="","",INPUT_OUTPUT!FE405)</f>
        <v/>
      </c>
      <c r="S417" s="2504" t="str">
        <f>IF(INPUT_OUTPUT!FF405="","",INPUT_OUTPUT!FF405)</f>
        <v/>
      </c>
      <c r="T417" s="2504" t="str">
        <f>IF(INPUT_OUTPUT!FG405="","",INPUT_OUTPUT!FG405)</f>
        <v/>
      </c>
      <c r="U417" s="2504" t="str">
        <f>IF(INPUT_OUTPUT!FH405="","",INPUT_OUTPUT!FH405)</f>
        <v/>
      </c>
      <c r="V417" s="2504" t="str">
        <f>IF(INPUT_OUTPUT!FI405="","",INPUT_OUTPUT!FI405)</f>
        <v/>
      </c>
      <c r="W417" s="2504" t="str">
        <f>IF(INPUT_OUTPUT!FJ405="","",INPUT_OUTPUT!FJ405)</f>
        <v/>
      </c>
      <c r="X417" s="2504" t="str">
        <f>IF(INPUT_OUTPUT!FK405="","",INPUT_OUTPUT!FK405)</f>
        <v/>
      </c>
      <c r="Y417" s="2504" t="str">
        <f>IF(INPUT_OUTPUT!FL405="","",INPUT_OUTPUT!FL405)</f>
        <v/>
      </c>
      <c r="Z417" s="2504" t="str">
        <f>IF(INPUT_OUTPUT!FM405="","",INPUT_OUTPUT!FM405)</f>
        <v/>
      </c>
    </row>
    <row r="418" spans="2:26" s="2503" customFormat="1">
      <c r="B418" s="2505" t="str">
        <f>IF(INPUT_OUTPUT!C406="","",INPUT_OUTPUT!EP406)</f>
        <v/>
      </c>
      <c r="C418" s="2504" t="str">
        <f>IF(INPUT_OUTPUT!EP406="","",INPUT_OUTPUT!EP406)</f>
        <v/>
      </c>
      <c r="D418" s="2504" t="str">
        <f>IF(INPUT_OUTPUT!EQ406="","",INPUT_OUTPUT!EQ406)</f>
        <v/>
      </c>
      <c r="E418" s="2504" t="str">
        <f>IF(INPUT_OUTPUT!ER406="","",INPUT_OUTPUT!ER406)</f>
        <v/>
      </c>
      <c r="F418" s="2504" t="str">
        <f>IF(INPUT_OUTPUT!ES406="","",INPUT_OUTPUT!ES406)</f>
        <v/>
      </c>
      <c r="G418" s="2504" t="str">
        <f>IF(INPUT_OUTPUT!ET406="","",INPUT_OUTPUT!ET406)</f>
        <v/>
      </c>
      <c r="H418" s="2504" t="str">
        <f>IF(INPUT_OUTPUT!EU406="","",INPUT_OUTPUT!EU406)</f>
        <v/>
      </c>
      <c r="I418" s="2504" t="str">
        <f>IF(INPUT_OUTPUT!EV406="","",INPUT_OUTPUT!EV406)</f>
        <v/>
      </c>
      <c r="J418" s="2504" t="str">
        <f>IF(INPUT_OUTPUT!EW406="","",INPUT_OUTPUT!EW406)</f>
        <v/>
      </c>
      <c r="K418" s="2504" t="str">
        <f>IF(INPUT_OUTPUT!EX406="","",INPUT_OUTPUT!EX406)</f>
        <v/>
      </c>
      <c r="L418" s="2504" t="str">
        <f>IF(INPUT_OUTPUT!EY406="","",INPUT_OUTPUT!EY406)</f>
        <v/>
      </c>
      <c r="M418" s="2504" t="str">
        <f>IF(INPUT_OUTPUT!EZ406="","",INPUT_OUTPUT!EZ406)</f>
        <v/>
      </c>
      <c r="N418" s="2504" t="str">
        <f>IF(INPUT_OUTPUT!FA406="","",INPUT_OUTPUT!FA406)</f>
        <v/>
      </c>
      <c r="O418" s="2504" t="str">
        <f>IF(INPUT_OUTPUT!FB406="","",INPUT_OUTPUT!FB406)</f>
        <v/>
      </c>
      <c r="P418" s="2504" t="str">
        <f>IF(INPUT_OUTPUT!FC406="","",INPUT_OUTPUT!FC406)</f>
        <v/>
      </c>
      <c r="Q418" s="2504" t="str">
        <f>IF(INPUT_OUTPUT!FD406="","",INPUT_OUTPUT!FD406)</f>
        <v/>
      </c>
      <c r="R418" s="2504" t="str">
        <f>IF(INPUT_OUTPUT!FE406="","",INPUT_OUTPUT!FE406)</f>
        <v/>
      </c>
      <c r="S418" s="2504" t="str">
        <f>IF(INPUT_OUTPUT!FF406="","",INPUT_OUTPUT!FF406)</f>
        <v/>
      </c>
      <c r="T418" s="2504" t="str">
        <f>IF(INPUT_OUTPUT!FG406="","",INPUT_OUTPUT!FG406)</f>
        <v/>
      </c>
      <c r="U418" s="2504" t="str">
        <f>IF(INPUT_OUTPUT!FH406="","",INPUT_OUTPUT!FH406)</f>
        <v/>
      </c>
      <c r="V418" s="2504" t="str">
        <f>IF(INPUT_OUTPUT!FI406="","",INPUT_OUTPUT!FI406)</f>
        <v/>
      </c>
      <c r="W418" s="2504" t="str">
        <f>IF(INPUT_OUTPUT!FJ406="","",INPUT_OUTPUT!FJ406)</f>
        <v/>
      </c>
      <c r="X418" s="2504" t="str">
        <f>IF(INPUT_OUTPUT!FK406="","",INPUT_OUTPUT!FK406)</f>
        <v/>
      </c>
      <c r="Y418" s="2504" t="str">
        <f>IF(INPUT_OUTPUT!FL406="","",INPUT_OUTPUT!FL406)</f>
        <v/>
      </c>
      <c r="Z418" s="2504" t="str">
        <f>IF(INPUT_OUTPUT!FM406="","",INPUT_OUTPUT!FM406)</f>
        <v/>
      </c>
    </row>
    <row r="419" spans="2:26" s="2503" customFormat="1">
      <c r="B419" s="2505" t="str">
        <f>IF(INPUT_OUTPUT!C407="","",INPUT_OUTPUT!EP407)</f>
        <v/>
      </c>
      <c r="C419" s="2504" t="str">
        <f>IF(INPUT_OUTPUT!EP407="","",INPUT_OUTPUT!EP407)</f>
        <v/>
      </c>
      <c r="D419" s="2504" t="str">
        <f>IF(INPUT_OUTPUT!EQ407="","",INPUT_OUTPUT!EQ407)</f>
        <v/>
      </c>
      <c r="E419" s="2504" t="str">
        <f>IF(INPUT_OUTPUT!ER407="","",INPUT_OUTPUT!ER407)</f>
        <v/>
      </c>
      <c r="F419" s="2504" t="str">
        <f>IF(INPUT_OUTPUT!ES407="","",INPUT_OUTPUT!ES407)</f>
        <v/>
      </c>
      <c r="G419" s="2504" t="str">
        <f>IF(INPUT_OUTPUT!ET407="","",INPUT_OUTPUT!ET407)</f>
        <v/>
      </c>
      <c r="H419" s="2504" t="str">
        <f>IF(INPUT_OUTPUT!EU407="","",INPUT_OUTPUT!EU407)</f>
        <v/>
      </c>
      <c r="I419" s="2504" t="str">
        <f>IF(INPUT_OUTPUT!EV407="","",INPUT_OUTPUT!EV407)</f>
        <v/>
      </c>
      <c r="J419" s="2504" t="str">
        <f>IF(INPUT_OUTPUT!EW407="","",INPUT_OUTPUT!EW407)</f>
        <v/>
      </c>
      <c r="K419" s="2504" t="str">
        <f>IF(INPUT_OUTPUT!EX407="","",INPUT_OUTPUT!EX407)</f>
        <v/>
      </c>
      <c r="L419" s="2504" t="str">
        <f>IF(INPUT_OUTPUT!EY407="","",INPUT_OUTPUT!EY407)</f>
        <v/>
      </c>
      <c r="M419" s="2504" t="str">
        <f>IF(INPUT_OUTPUT!EZ407="","",INPUT_OUTPUT!EZ407)</f>
        <v/>
      </c>
      <c r="N419" s="2504" t="str">
        <f>IF(INPUT_OUTPUT!FA407="","",INPUT_OUTPUT!FA407)</f>
        <v/>
      </c>
      <c r="O419" s="2504" t="str">
        <f>IF(INPUT_OUTPUT!FB407="","",INPUT_OUTPUT!FB407)</f>
        <v/>
      </c>
      <c r="P419" s="2504" t="str">
        <f>IF(INPUT_OUTPUT!FC407="","",INPUT_OUTPUT!FC407)</f>
        <v/>
      </c>
      <c r="Q419" s="2504" t="str">
        <f>IF(INPUT_OUTPUT!FD407="","",INPUT_OUTPUT!FD407)</f>
        <v/>
      </c>
      <c r="R419" s="2504" t="str">
        <f>IF(INPUT_OUTPUT!FE407="","",INPUT_OUTPUT!FE407)</f>
        <v/>
      </c>
      <c r="S419" s="2504" t="str">
        <f>IF(INPUT_OUTPUT!FF407="","",INPUT_OUTPUT!FF407)</f>
        <v/>
      </c>
      <c r="T419" s="2504" t="str">
        <f>IF(INPUT_OUTPUT!FG407="","",INPUT_OUTPUT!FG407)</f>
        <v/>
      </c>
      <c r="U419" s="2504" t="str">
        <f>IF(INPUT_OUTPUT!FH407="","",INPUT_OUTPUT!FH407)</f>
        <v/>
      </c>
      <c r="V419" s="2504" t="str">
        <f>IF(INPUT_OUTPUT!FI407="","",INPUT_OUTPUT!FI407)</f>
        <v/>
      </c>
      <c r="W419" s="2504" t="str">
        <f>IF(INPUT_OUTPUT!FJ407="","",INPUT_OUTPUT!FJ407)</f>
        <v/>
      </c>
      <c r="X419" s="2504" t="str">
        <f>IF(INPUT_OUTPUT!FK407="","",INPUT_OUTPUT!FK407)</f>
        <v/>
      </c>
      <c r="Y419" s="2504" t="str">
        <f>IF(INPUT_OUTPUT!FL407="","",INPUT_OUTPUT!FL407)</f>
        <v/>
      </c>
      <c r="Z419" s="2504" t="str">
        <f>IF(INPUT_OUTPUT!FM407="","",INPUT_OUTPUT!FM407)</f>
        <v/>
      </c>
    </row>
    <row r="420" spans="2:26" s="2503" customFormat="1">
      <c r="B420" s="2505" t="str">
        <f>IF(INPUT_OUTPUT!C408="","",INPUT_OUTPUT!EP408)</f>
        <v/>
      </c>
      <c r="C420" s="2504" t="str">
        <f>IF(INPUT_OUTPUT!EP408="","",INPUT_OUTPUT!EP408)</f>
        <v/>
      </c>
      <c r="D420" s="2504" t="str">
        <f>IF(INPUT_OUTPUT!EQ408="","",INPUT_OUTPUT!EQ408)</f>
        <v/>
      </c>
      <c r="E420" s="2504" t="str">
        <f>IF(INPUT_OUTPUT!ER408="","",INPUT_OUTPUT!ER408)</f>
        <v/>
      </c>
      <c r="F420" s="2504" t="str">
        <f>IF(INPUT_OUTPUT!ES408="","",INPUT_OUTPUT!ES408)</f>
        <v/>
      </c>
      <c r="G420" s="2504" t="str">
        <f>IF(INPUT_OUTPUT!ET408="","",INPUT_OUTPUT!ET408)</f>
        <v/>
      </c>
      <c r="H420" s="2504" t="str">
        <f>IF(INPUT_OUTPUT!EU408="","",INPUT_OUTPUT!EU408)</f>
        <v/>
      </c>
      <c r="I420" s="2504" t="str">
        <f>IF(INPUT_OUTPUT!EV408="","",INPUT_OUTPUT!EV408)</f>
        <v/>
      </c>
      <c r="J420" s="2504" t="str">
        <f>IF(INPUT_OUTPUT!EW408="","",INPUT_OUTPUT!EW408)</f>
        <v/>
      </c>
      <c r="K420" s="2504" t="str">
        <f>IF(INPUT_OUTPUT!EX408="","",INPUT_OUTPUT!EX408)</f>
        <v/>
      </c>
      <c r="L420" s="2504" t="str">
        <f>IF(INPUT_OUTPUT!EY408="","",INPUT_OUTPUT!EY408)</f>
        <v/>
      </c>
      <c r="M420" s="2504" t="str">
        <f>IF(INPUT_OUTPUT!EZ408="","",INPUT_OUTPUT!EZ408)</f>
        <v/>
      </c>
      <c r="N420" s="2504" t="str">
        <f>IF(INPUT_OUTPUT!FA408="","",INPUT_OUTPUT!FA408)</f>
        <v/>
      </c>
      <c r="O420" s="2504" t="str">
        <f>IF(INPUT_OUTPUT!FB408="","",INPUT_OUTPUT!FB408)</f>
        <v/>
      </c>
      <c r="P420" s="2504" t="str">
        <f>IF(INPUT_OUTPUT!FC408="","",INPUT_OUTPUT!FC408)</f>
        <v/>
      </c>
      <c r="Q420" s="2504" t="str">
        <f>IF(INPUT_OUTPUT!FD408="","",INPUT_OUTPUT!FD408)</f>
        <v/>
      </c>
      <c r="R420" s="2504" t="str">
        <f>IF(INPUT_OUTPUT!FE408="","",INPUT_OUTPUT!FE408)</f>
        <v/>
      </c>
      <c r="S420" s="2504" t="str">
        <f>IF(INPUT_OUTPUT!FF408="","",INPUT_OUTPUT!FF408)</f>
        <v/>
      </c>
      <c r="T420" s="2504" t="str">
        <f>IF(INPUT_OUTPUT!FG408="","",INPUT_OUTPUT!FG408)</f>
        <v/>
      </c>
      <c r="U420" s="2504" t="str">
        <f>IF(INPUT_OUTPUT!FH408="","",INPUT_OUTPUT!FH408)</f>
        <v/>
      </c>
      <c r="V420" s="2504" t="str">
        <f>IF(INPUT_OUTPUT!FI408="","",INPUT_OUTPUT!FI408)</f>
        <v/>
      </c>
      <c r="W420" s="2504" t="str">
        <f>IF(INPUT_OUTPUT!FJ408="","",INPUT_OUTPUT!FJ408)</f>
        <v/>
      </c>
      <c r="X420" s="2504" t="str">
        <f>IF(INPUT_OUTPUT!FK408="","",INPUT_OUTPUT!FK408)</f>
        <v/>
      </c>
      <c r="Y420" s="2504" t="str">
        <f>IF(INPUT_OUTPUT!FL408="","",INPUT_OUTPUT!FL408)</f>
        <v/>
      </c>
      <c r="Z420" s="2504" t="str">
        <f>IF(INPUT_OUTPUT!FM408="","",INPUT_OUTPUT!FM408)</f>
        <v/>
      </c>
    </row>
    <row r="421" spans="2:26" s="2503" customFormat="1">
      <c r="B421" s="2505" t="str">
        <f>IF(INPUT_OUTPUT!C409="","",INPUT_OUTPUT!EP409)</f>
        <v/>
      </c>
      <c r="C421" s="2504" t="str">
        <f>IF(INPUT_OUTPUT!EP409="","",INPUT_OUTPUT!EP409)</f>
        <v/>
      </c>
      <c r="D421" s="2504" t="str">
        <f>IF(INPUT_OUTPUT!EQ409="","",INPUT_OUTPUT!EQ409)</f>
        <v/>
      </c>
      <c r="E421" s="2504" t="str">
        <f>IF(INPUT_OUTPUT!ER409="","",INPUT_OUTPUT!ER409)</f>
        <v/>
      </c>
      <c r="F421" s="2504" t="str">
        <f>IF(INPUT_OUTPUT!ES409="","",INPUT_OUTPUT!ES409)</f>
        <v/>
      </c>
      <c r="G421" s="2504" t="str">
        <f>IF(INPUT_OUTPUT!ET409="","",INPUT_OUTPUT!ET409)</f>
        <v/>
      </c>
      <c r="H421" s="2504" t="str">
        <f>IF(INPUT_OUTPUT!EU409="","",INPUT_OUTPUT!EU409)</f>
        <v/>
      </c>
      <c r="I421" s="2504" t="str">
        <f>IF(INPUT_OUTPUT!EV409="","",INPUT_OUTPUT!EV409)</f>
        <v/>
      </c>
      <c r="J421" s="2504" t="str">
        <f>IF(INPUT_OUTPUT!EW409="","",INPUT_OUTPUT!EW409)</f>
        <v/>
      </c>
      <c r="K421" s="2504" t="str">
        <f>IF(INPUT_OUTPUT!EX409="","",INPUT_OUTPUT!EX409)</f>
        <v/>
      </c>
      <c r="L421" s="2504" t="str">
        <f>IF(INPUT_OUTPUT!EY409="","",INPUT_OUTPUT!EY409)</f>
        <v/>
      </c>
      <c r="M421" s="2504" t="str">
        <f>IF(INPUT_OUTPUT!EZ409="","",INPUT_OUTPUT!EZ409)</f>
        <v/>
      </c>
      <c r="N421" s="2504" t="str">
        <f>IF(INPUT_OUTPUT!FA409="","",INPUT_OUTPUT!FA409)</f>
        <v/>
      </c>
      <c r="O421" s="2504" t="str">
        <f>IF(INPUT_OUTPUT!FB409="","",INPUT_OUTPUT!FB409)</f>
        <v/>
      </c>
      <c r="P421" s="2504" t="str">
        <f>IF(INPUT_OUTPUT!FC409="","",INPUT_OUTPUT!FC409)</f>
        <v/>
      </c>
      <c r="Q421" s="2504" t="str">
        <f>IF(INPUT_OUTPUT!FD409="","",INPUT_OUTPUT!FD409)</f>
        <v/>
      </c>
      <c r="R421" s="2504" t="str">
        <f>IF(INPUT_OUTPUT!FE409="","",INPUT_OUTPUT!FE409)</f>
        <v/>
      </c>
      <c r="S421" s="2504" t="str">
        <f>IF(INPUT_OUTPUT!FF409="","",INPUT_OUTPUT!FF409)</f>
        <v/>
      </c>
      <c r="T421" s="2504" t="str">
        <f>IF(INPUT_OUTPUT!FG409="","",INPUT_OUTPUT!FG409)</f>
        <v/>
      </c>
      <c r="U421" s="2504" t="str">
        <f>IF(INPUT_OUTPUT!FH409="","",INPUT_OUTPUT!FH409)</f>
        <v/>
      </c>
      <c r="V421" s="2504" t="str">
        <f>IF(INPUT_OUTPUT!FI409="","",INPUT_OUTPUT!FI409)</f>
        <v/>
      </c>
      <c r="W421" s="2504" t="str">
        <f>IF(INPUT_OUTPUT!FJ409="","",INPUT_OUTPUT!FJ409)</f>
        <v/>
      </c>
      <c r="X421" s="2504" t="str">
        <f>IF(INPUT_OUTPUT!FK409="","",INPUT_OUTPUT!FK409)</f>
        <v/>
      </c>
      <c r="Y421" s="2504" t="str">
        <f>IF(INPUT_OUTPUT!FL409="","",INPUT_OUTPUT!FL409)</f>
        <v/>
      </c>
      <c r="Z421" s="2504" t="str">
        <f>IF(INPUT_OUTPUT!FM409="","",INPUT_OUTPUT!FM409)</f>
        <v/>
      </c>
    </row>
    <row r="422" spans="2:26" s="2503" customFormat="1">
      <c r="B422" s="2505" t="str">
        <f>IF(INPUT_OUTPUT!C410="","",INPUT_OUTPUT!EP410)</f>
        <v/>
      </c>
      <c r="C422" s="2504" t="str">
        <f>IF(INPUT_OUTPUT!EP410="","",INPUT_OUTPUT!EP410)</f>
        <v/>
      </c>
      <c r="D422" s="2504" t="str">
        <f>IF(INPUT_OUTPUT!EQ410="","",INPUT_OUTPUT!EQ410)</f>
        <v/>
      </c>
      <c r="E422" s="2504" t="str">
        <f>IF(INPUT_OUTPUT!ER410="","",INPUT_OUTPUT!ER410)</f>
        <v/>
      </c>
      <c r="F422" s="2504" t="str">
        <f>IF(INPUT_OUTPUT!ES410="","",INPUT_OUTPUT!ES410)</f>
        <v/>
      </c>
      <c r="G422" s="2504" t="str">
        <f>IF(INPUT_OUTPUT!ET410="","",INPUT_OUTPUT!ET410)</f>
        <v/>
      </c>
      <c r="H422" s="2504" t="str">
        <f>IF(INPUT_OUTPUT!EU410="","",INPUT_OUTPUT!EU410)</f>
        <v/>
      </c>
      <c r="I422" s="2504" t="str">
        <f>IF(INPUT_OUTPUT!EV410="","",INPUT_OUTPUT!EV410)</f>
        <v/>
      </c>
      <c r="J422" s="2504" t="str">
        <f>IF(INPUT_OUTPUT!EW410="","",INPUT_OUTPUT!EW410)</f>
        <v/>
      </c>
      <c r="K422" s="2504" t="str">
        <f>IF(INPUT_OUTPUT!EX410="","",INPUT_OUTPUT!EX410)</f>
        <v/>
      </c>
      <c r="L422" s="2504" t="str">
        <f>IF(INPUT_OUTPUT!EY410="","",INPUT_OUTPUT!EY410)</f>
        <v/>
      </c>
      <c r="M422" s="2504" t="str">
        <f>IF(INPUT_OUTPUT!EZ410="","",INPUT_OUTPUT!EZ410)</f>
        <v/>
      </c>
      <c r="N422" s="2504" t="str">
        <f>IF(INPUT_OUTPUT!FA410="","",INPUT_OUTPUT!FA410)</f>
        <v/>
      </c>
      <c r="O422" s="2504" t="str">
        <f>IF(INPUT_OUTPUT!FB410="","",INPUT_OUTPUT!FB410)</f>
        <v/>
      </c>
      <c r="P422" s="2504" t="str">
        <f>IF(INPUT_OUTPUT!FC410="","",INPUT_OUTPUT!FC410)</f>
        <v/>
      </c>
      <c r="Q422" s="2504" t="str">
        <f>IF(INPUT_OUTPUT!FD410="","",INPUT_OUTPUT!FD410)</f>
        <v/>
      </c>
      <c r="R422" s="2504" t="str">
        <f>IF(INPUT_OUTPUT!FE410="","",INPUT_OUTPUT!FE410)</f>
        <v/>
      </c>
      <c r="S422" s="2504" t="str">
        <f>IF(INPUT_OUTPUT!FF410="","",INPUT_OUTPUT!FF410)</f>
        <v/>
      </c>
      <c r="T422" s="2504" t="str">
        <f>IF(INPUT_OUTPUT!FG410="","",INPUT_OUTPUT!FG410)</f>
        <v/>
      </c>
      <c r="U422" s="2504" t="str">
        <f>IF(INPUT_OUTPUT!FH410="","",INPUT_OUTPUT!FH410)</f>
        <v/>
      </c>
      <c r="V422" s="2504" t="str">
        <f>IF(INPUT_OUTPUT!FI410="","",INPUT_OUTPUT!FI410)</f>
        <v/>
      </c>
      <c r="W422" s="2504" t="str">
        <f>IF(INPUT_OUTPUT!FJ410="","",INPUT_OUTPUT!FJ410)</f>
        <v/>
      </c>
      <c r="X422" s="2504" t="str">
        <f>IF(INPUT_OUTPUT!FK410="","",INPUT_OUTPUT!FK410)</f>
        <v/>
      </c>
      <c r="Y422" s="2504" t="str">
        <f>IF(INPUT_OUTPUT!FL410="","",INPUT_OUTPUT!FL410)</f>
        <v/>
      </c>
      <c r="Z422" s="2504" t="str">
        <f>IF(INPUT_OUTPUT!FM410="","",INPUT_OUTPUT!FM410)</f>
        <v/>
      </c>
    </row>
    <row r="423" spans="2:26" s="2503" customFormat="1">
      <c r="B423" s="2505" t="str">
        <f>IF(INPUT_OUTPUT!C411="","",INPUT_OUTPUT!EP411)</f>
        <v/>
      </c>
      <c r="C423" s="2504" t="str">
        <f>IF(INPUT_OUTPUT!EP411="","",INPUT_OUTPUT!EP411)</f>
        <v/>
      </c>
      <c r="D423" s="2504" t="str">
        <f>IF(INPUT_OUTPUT!EQ411="","",INPUT_OUTPUT!EQ411)</f>
        <v/>
      </c>
      <c r="E423" s="2504" t="str">
        <f>IF(INPUT_OUTPUT!ER411="","",INPUT_OUTPUT!ER411)</f>
        <v/>
      </c>
      <c r="F423" s="2504" t="str">
        <f>IF(INPUT_OUTPUT!ES411="","",INPUT_OUTPUT!ES411)</f>
        <v/>
      </c>
      <c r="G423" s="2504" t="str">
        <f>IF(INPUT_OUTPUT!ET411="","",INPUT_OUTPUT!ET411)</f>
        <v/>
      </c>
      <c r="H423" s="2504" t="str">
        <f>IF(INPUT_OUTPUT!EU411="","",INPUT_OUTPUT!EU411)</f>
        <v/>
      </c>
      <c r="I423" s="2504" t="str">
        <f>IF(INPUT_OUTPUT!EV411="","",INPUT_OUTPUT!EV411)</f>
        <v/>
      </c>
      <c r="J423" s="2504" t="str">
        <f>IF(INPUT_OUTPUT!EW411="","",INPUT_OUTPUT!EW411)</f>
        <v/>
      </c>
      <c r="K423" s="2504" t="str">
        <f>IF(INPUT_OUTPUT!EX411="","",INPUT_OUTPUT!EX411)</f>
        <v/>
      </c>
      <c r="L423" s="2504" t="str">
        <f>IF(INPUT_OUTPUT!EY411="","",INPUT_OUTPUT!EY411)</f>
        <v/>
      </c>
      <c r="M423" s="2504" t="str">
        <f>IF(INPUT_OUTPUT!EZ411="","",INPUT_OUTPUT!EZ411)</f>
        <v/>
      </c>
      <c r="N423" s="2504" t="str">
        <f>IF(INPUT_OUTPUT!FA411="","",INPUT_OUTPUT!FA411)</f>
        <v/>
      </c>
      <c r="O423" s="2504" t="str">
        <f>IF(INPUT_OUTPUT!FB411="","",INPUT_OUTPUT!FB411)</f>
        <v/>
      </c>
      <c r="P423" s="2504" t="str">
        <f>IF(INPUT_OUTPUT!FC411="","",INPUT_OUTPUT!FC411)</f>
        <v/>
      </c>
      <c r="Q423" s="2504" t="str">
        <f>IF(INPUT_OUTPUT!FD411="","",INPUT_OUTPUT!FD411)</f>
        <v/>
      </c>
      <c r="R423" s="2504" t="str">
        <f>IF(INPUT_OUTPUT!FE411="","",INPUT_OUTPUT!FE411)</f>
        <v/>
      </c>
      <c r="S423" s="2504" t="str">
        <f>IF(INPUT_OUTPUT!FF411="","",INPUT_OUTPUT!FF411)</f>
        <v/>
      </c>
      <c r="T423" s="2504" t="str">
        <f>IF(INPUT_OUTPUT!FG411="","",INPUT_OUTPUT!FG411)</f>
        <v/>
      </c>
      <c r="U423" s="2504" t="str">
        <f>IF(INPUT_OUTPUT!FH411="","",INPUT_OUTPUT!FH411)</f>
        <v/>
      </c>
      <c r="V423" s="2504" t="str">
        <f>IF(INPUT_OUTPUT!FI411="","",INPUT_OUTPUT!FI411)</f>
        <v/>
      </c>
      <c r="W423" s="2504" t="str">
        <f>IF(INPUT_OUTPUT!FJ411="","",INPUT_OUTPUT!FJ411)</f>
        <v/>
      </c>
      <c r="X423" s="2504" t="str">
        <f>IF(INPUT_OUTPUT!FK411="","",INPUT_OUTPUT!FK411)</f>
        <v/>
      </c>
      <c r="Y423" s="2504" t="str">
        <f>IF(INPUT_OUTPUT!FL411="","",INPUT_OUTPUT!FL411)</f>
        <v/>
      </c>
      <c r="Z423" s="2504" t="str">
        <f>IF(INPUT_OUTPUT!FM411="","",INPUT_OUTPUT!FM411)</f>
        <v/>
      </c>
    </row>
    <row r="424" spans="2:26" s="2503" customFormat="1">
      <c r="B424" s="2505" t="str">
        <f>IF(INPUT_OUTPUT!C412="","",INPUT_OUTPUT!EP412)</f>
        <v/>
      </c>
      <c r="C424" s="2504" t="str">
        <f>IF(INPUT_OUTPUT!EP412="","",INPUT_OUTPUT!EP412)</f>
        <v/>
      </c>
      <c r="D424" s="2504" t="str">
        <f>IF(INPUT_OUTPUT!EQ412="","",INPUT_OUTPUT!EQ412)</f>
        <v/>
      </c>
      <c r="E424" s="2504" t="str">
        <f>IF(INPUT_OUTPUT!ER412="","",INPUT_OUTPUT!ER412)</f>
        <v/>
      </c>
      <c r="F424" s="2504" t="str">
        <f>IF(INPUT_OUTPUT!ES412="","",INPUT_OUTPUT!ES412)</f>
        <v/>
      </c>
      <c r="G424" s="2504" t="str">
        <f>IF(INPUT_OUTPUT!ET412="","",INPUT_OUTPUT!ET412)</f>
        <v/>
      </c>
      <c r="H424" s="2504" t="str">
        <f>IF(INPUT_OUTPUT!EU412="","",INPUT_OUTPUT!EU412)</f>
        <v/>
      </c>
      <c r="I424" s="2504" t="str">
        <f>IF(INPUT_OUTPUT!EV412="","",INPUT_OUTPUT!EV412)</f>
        <v/>
      </c>
      <c r="J424" s="2504" t="str">
        <f>IF(INPUT_OUTPUT!EW412="","",INPUT_OUTPUT!EW412)</f>
        <v/>
      </c>
      <c r="K424" s="2504" t="str">
        <f>IF(INPUT_OUTPUT!EX412="","",INPUT_OUTPUT!EX412)</f>
        <v/>
      </c>
      <c r="L424" s="2504" t="str">
        <f>IF(INPUT_OUTPUT!EY412="","",INPUT_OUTPUT!EY412)</f>
        <v/>
      </c>
      <c r="M424" s="2504" t="str">
        <f>IF(INPUT_OUTPUT!EZ412="","",INPUT_OUTPUT!EZ412)</f>
        <v/>
      </c>
      <c r="N424" s="2504" t="str">
        <f>IF(INPUT_OUTPUT!FA412="","",INPUT_OUTPUT!FA412)</f>
        <v/>
      </c>
      <c r="O424" s="2504" t="str">
        <f>IF(INPUT_OUTPUT!FB412="","",INPUT_OUTPUT!FB412)</f>
        <v/>
      </c>
      <c r="P424" s="2504" t="str">
        <f>IF(INPUT_OUTPUT!FC412="","",INPUT_OUTPUT!FC412)</f>
        <v/>
      </c>
      <c r="Q424" s="2504" t="str">
        <f>IF(INPUT_OUTPUT!FD412="","",INPUT_OUTPUT!FD412)</f>
        <v/>
      </c>
      <c r="R424" s="2504" t="str">
        <f>IF(INPUT_OUTPUT!FE412="","",INPUT_OUTPUT!FE412)</f>
        <v/>
      </c>
      <c r="S424" s="2504" t="str">
        <f>IF(INPUT_OUTPUT!FF412="","",INPUT_OUTPUT!FF412)</f>
        <v/>
      </c>
      <c r="T424" s="2504" t="str">
        <f>IF(INPUT_OUTPUT!FG412="","",INPUT_OUTPUT!FG412)</f>
        <v/>
      </c>
      <c r="U424" s="2504" t="str">
        <f>IF(INPUT_OUTPUT!FH412="","",INPUT_OUTPUT!FH412)</f>
        <v/>
      </c>
      <c r="V424" s="2504" t="str">
        <f>IF(INPUT_OUTPUT!FI412="","",INPUT_OUTPUT!FI412)</f>
        <v/>
      </c>
      <c r="W424" s="2504" t="str">
        <f>IF(INPUT_OUTPUT!FJ412="","",INPUT_OUTPUT!FJ412)</f>
        <v/>
      </c>
      <c r="X424" s="2504" t="str">
        <f>IF(INPUT_OUTPUT!FK412="","",INPUT_OUTPUT!FK412)</f>
        <v/>
      </c>
      <c r="Y424" s="2504" t="str">
        <f>IF(INPUT_OUTPUT!FL412="","",INPUT_OUTPUT!FL412)</f>
        <v/>
      </c>
      <c r="Z424" s="2504" t="str">
        <f>IF(INPUT_OUTPUT!FM412="","",INPUT_OUTPUT!FM412)</f>
        <v/>
      </c>
    </row>
    <row r="425" spans="2:26" s="2503" customFormat="1">
      <c r="B425" s="2505" t="str">
        <f>IF(INPUT_OUTPUT!C413="","",INPUT_OUTPUT!EP413)</f>
        <v/>
      </c>
      <c r="C425" s="2504" t="str">
        <f>IF(INPUT_OUTPUT!EP413="","",INPUT_OUTPUT!EP413)</f>
        <v/>
      </c>
      <c r="D425" s="2504" t="str">
        <f>IF(INPUT_OUTPUT!EQ413="","",INPUT_OUTPUT!EQ413)</f>
        <v/>
      </c>
      <c r="E425" s="2504" t="str">
        <f>IF(INPUT_OUTPUT!ER413="","",INPUT_OUTPUT!ER413)</f>
        <v/>
      </c>
      <c r="F425" s="2504" t="str">
        <f>IF(INPUT_OUTPUT!ES413="","",INPUT_OUTPUT!ES413)</f>
        <v/>
      </c>
      <c r="G425" s="2504" t="str">
        <f>IF(INPUT_OUTPUT!ET413="","",INPUT_OUTPUT!ET413)</f>
        <v/>
      </c>
      <c r="H425" s="2504" t="str">
        <f>IF(INPUT_OUTPUT!EU413="","",INPUT_OUTPUT!EU413)</f>
        <v/>
      </c>
      <c r="I425" s="2504" t="str">
        <f>IF(INPUT_OUTPUT!EV413="","",INPUT_OUTPUT!EV413)</f>
        <v/>
      </c>
      <c r="J425" s="2504" t="str">
        <f>IF(INPUT_OUTPUT!EW413="","",INPUT_OUTPUT!EW413)</f>
        <v/>
      </c>
      <c r="K425" s="2504" t="str">
        <f>IF(INPUT_OUTPUT!EX413="","",INPUT_OUTPUT!EX413)</f>
        <v/>
      </c>
      <c r="L425" s="2504" t="str">
        <f>IF(INPUT_OUTPUT!EY413="","",INPUT_OUTPUT!EY413)</f>
        <v/>
      </c>
      <c r="M425" s="2504" t="str">
        <f>IF(INPUT_OUTPUT!EZ413="","",INPUT_OUTPUT!EZ413)</f>
        <v/>
      </c>
      <c r="N425" s="2504" t="str">
        <f>IF(INPUT_OUTPUT!FA413="","",INPUT_OUTPUT!FA413)</f>
        <v/>
      </c>
      <c r="O425" s="2504" t="str">
        <f>IF(INPUT_OUTPUT!FB413="","",INPUT_OUTPUT!FB413)</f>
        <v/>
      </c>
      <c r="P425" s="2504" t="str">
        <f>IF(INPUT_OUTPUT!FC413="","",INPUT_OUTPUT!FC413)</f>
        <v/>
      </c>
      <c r="Q425" s="2504" t="str">
        <f>IF(INPUT_OUTPUT!FD413="","",INPUT_OUTPUT!FD413)</f>
        <v/>
      </c>
      <c r="R425" s="2504" t="str">
        <f>IF(INPUT_OUTPUT!FE413="","",INPUT_OUTPUT!FE413)</f>
        <v/>
      </c>
      <c r="S425" s="2504" t="str">
        <f>IF(INPUT_OUTPUT!FF413="","",INPUT_OUTPUT!FF413)</f>
        <v/>
      </c>
      <c r="T425" s="2504" t="str">
        <f>IF(INPUT_OUTPUT!FG413="","",INPUT_OUTPUT!FG413)</f>
        <v/>
      </c>
      <c r="U425" s="2504" t="str">
        <f>IF(INPUT_OUTPUT!FH413="","",INPUT_OUTPUT!FH413)</f>
        <v/>
      </c>
      <c r="V425" s="2504" t="str">
        <f>IF(INPUT_OUTPUT!FI413="","",INPUT_OUTPUT!FI413)</f>
        <v/>
      </c>
      <c r="W425" s="2504" t="str">
        <f>IF(INPUT_OUTPUT!FJ413="","",INPUT_OUTPUT!FJ413)</f>
        <v/>
      </c>
      <c r="X425" s="2504" t="str">
        <f>IF(INPUT_OUTPUT!FK413="","",INPUT_OUTPUT!FK413)</f>
        <v/>
      </c>
      <c r="Y425" s="2504" t="str">
        <f>IF(INPUT_OUTPUT!FL413="","",INPUT_OUTPUT!FL413)</f>
        <v/>
      </c>
      <c r="Z425" s="2504" t="str">
        <f>IF(INPUT_OUTPUT!FM413="","",INPUT_OUTPUT!FM413)</f>
        <v/>
      </c>
    </row>
    <row r="426" spans="2:26" s="2503" customFormat="1">
      <c r="B426" s="2505" t="str">
        <f>IF(INPUT_OUTPUT!C414="","",INPUT_OUTPUT!EP414)</f>
        <v/>
      </c>
      <c r="C426" s="2504" t="str">
        <f>IF(INPUT_OUTPUT!EP414="","",INPUT_OUTPUT!EP414)</f>
        <v/>
      </c>
      <c r="D426" s="2504" t="str">
        <f>IF(INPUT_OUTPUT!EQ414="","",INPUT_OUTPUT!EQ414)</f>
        <v/>
      </c>
      <c r="E426" s="2504" t="str">
        <f>IF(INPUT_OUTPUT!ER414="","",INPUT_OUTPUT!ER414)</f>
        <v/>
      </c>
      <c r="F426" s="2504" t="str">
        <f>IF(INPUT_OUTPUT!ES414="","",INPUT_OUTPUT!ES414)</f>
        <v/>
      </c>
      <c r="G426" s="2504" t="str">
        <f>IF(INPUT_OUTPUT!ET414="","",INPUT_OUTPUT!ET414)</f>
        <v/>
      </c>
      <c r="H426" s="2504" t="str">
        <f>IF(INPUT_OUTPUT!EU414="","",INPUT_OUTPUT!EU414)</f>
        <v/>
      </c>
      <c r="I426" s="2504" t="str">
        <f>IF(INPUT_OUTPUT!EV414="","",INPUT_OUTPUT!EV414)</f>
        <v/>
      </c>
      <c r="J426" s="2504" t="str">
        <f>IF(INPUT_OUTPUT!EW414="","",INPUT_OUTPUT!EW414)</f>
        <v/>
      </c>
      <c r="K426" s="2504" t="str">
        <f>IF(INPUT_OUTPUT!EX414="","",INPUT_OUTPUT!EX414)</f>
        <v/>
      </c>
      <c r="L426" s="2504" t="str">
        <f>IF(INPUT_OUTPUT!EY414="","",INPUT_OUTPUT!EY414)</f>
        <v/>
      </c>
      <c r="M426" s="2504" t="str">
        <f>IF(INPUT_OUTPUT!EZ414="","",INPUT_OUTPUT!EZ414)</f>
        <v/>
      </c>
      <c r="N426" s="2504" t="str">
        <f>IF(INPUT_OUTPUT!FA414="","",INPUT_OUTPUT!FA414)</f>
        <v/>
      </c>
      <c r="O426" s="2504" t="str">
        <f>IF(INPUT_OUTPUT!FB414="","",INPUT_OUTPUT!FB414)</f>
        <v/>
      </c>
      <c r="P426" s="2504" t="str">
        <f>IF(INPUT_OUTPUT!FC414="","",INPUT_OUTPUT!FC414)</f>
        <v/>
      </c>
      <c r="Q426" s="2504" t="str">
        <f>IF(INPUT_OUTPUT!FD414="","",INPUT_OUTPUT!FD414)</f>
        <v/>
      </c>
      <c r="R426" s="2504" t="str">
        <f>IF(INPUT_OUTPUT!FE414="","",INPUT_OUTPUT!FE414)</f>
        <v/>
      </c>
      <c r="S426" s="2504" t="str">
        <f>IF(INPUT_OUTPUT!FF414="","",INPUT_OUTPUT!FF414)</f>
        <v/>
      </c>
      <c r="T426" s="2504" t="str">
        <f>IF(INPUT_OUTPUT!FG414="","",INPUT_OUTPUT!FG414)</f>
        <v/>
      </c>
      <c r="U426" s="2504" t="str">
        <f>IF(INPUT_OUTPUT!FH414="","",INPUT_OUTPUT!FH414)</f>
        <v/>
      </c>
      <c r="V426" s="2504" t="str">
        <f>IF(INPUT_OUTPUT!FI414="","",INPUT_OUTPUT!FI414)</f>
        <v/>
      </c>
      <c r="W426" s="2504" t="str">
        <f>IF(INPUT_OUTPUT!FJ414="","",INPUT_OUTPUT!FJ414)</f>
        <v/>
      </c>
      <c r="X426" s="2504" t="str">
        <f>IF(INPUT_OUTPUT!FK414="","",INPUT_OUTPUT!FK414)</f>
        <v/>
      </c>
      <c r="Y426" s="2504" t="str">
        <f>IF(INPUT_OUTPUT!FL414="","",INPUT_OUTPUT!FL414)</f>
        <v/>
      </c>
      <c r="Z426" s="2504" t="str">
        <f>IF(INPUT_OUTPUT!FM414="","",INPUT_OUTPUT!FM414)</f>
        <v/>
      </c>
    </row>
    <row r="427" spans="2:26" s="2503" customFormat="1">
      <c r="B427" s="2505" t="str">
        <f>IF(INPUT_OUTPUT!C415="","",INPUT_OUTPUT!EP415)</f>
        <v/>
      </c>
      <c r="C427" s="2504" t="str">
        <f>IF(INPUT_OUTPUT!EP415="","",INPUT_OUTPUT!EP415)</f>
        <v/>
      </c>
      <c r="D427" s="2504" t="str">
        <f>IF(INPUT_OUTPUT!EQ415="","",INPUT_OUTPUT!EQ415)</f>
        <v/>
      </c>
      <c r="E427" s="2504" t="str">
        <f>IF(INPUT_OUTPUT!ER415="","",INPUT_OUTPUT!ER415)</f>
        <v/>
      </c>
      <c r="F427" s="2504" t="str">
        <f>IF(INPUT_OUTPUT!ES415="","",INPUT_OUTPUT!ES415)</f>
        <v/>
      </c>
      <c r="G427" s="2504" t="str">
        <f>IF(INPUT_OUTPUT!ET415="","",INPUT_OUTPUT!ET415)</f>
        <v/>
      </c>
      <c r="H427" s="2504" t="str">
        <f>IF(INPUT_OUTPUT!EU415="","",INPUT_OUTPUT!EU415)</f>
        <v/>
      </c>
      <c r="I427" s="2504" t="str">
        <f>IF(INPUT_OUTPUT!EV415="","",INPUT_OUTPUT!EV415)</f>
        <v/>
      </c>
      <c r="J427" s="2504" t="str">
        <f>IF(INPUT_OUTPUT!EW415="","",INPUT_OUTPUT!EW415)</f>
        <v/>
      </c>
      <c r="K427" s="2504" t="str">
        <f>IF(INPUT_OUTPUT!EX415="","",INPUT_OUTPUT!EX415)</f>
        <v/>
      </c>
      <c r="L427" s="2504" t="str">
        <f>IF(INPUT_OUTPUT!EY415="","",INPUT_OUTPUT!EY415)</f>
        <v/>
      </c>
      <c r="M427" s="2504" t="str">
        <f>IF(INPUT_OUTPUT!EZ415="","",INPUT_OUTPUT!EZ415)</f>
        <v/>
      </c>
      <c r="N427" s="2504" t="str">
        <f>IF(INPUT_OUTPUT!FA415="","",INPUT_OUTPUT!FA415)</f>
        <v/>
      </c>
      <c r="O427" s="2504" t="str">
        <f>IF(INPUT_OUTPUT!FB415="","",INPUT_OUTPUT!FB415)</f>
        <v/>
      </c>
      <c r="P427" s="2504" t="str">
        <f>IF(INPUT_OUTPUT!FC415="","",INPUT_OUTPUT!FC415)</f>
        <v/>
      </c>
      <c r="Q427" s="2504" t="str">
        <f>IF(INPUT_OUTPUT!FD415="","",INPUT_OUTPUT!FD415)</f>
        <v/>
      </c>
      <c r="R427" s="2504" t="str">
        <f>IF(INPUT_OUTPUT!FE415="","",INPUT_OUTPUT!FE415)</f>
        <v/>
      </c>
      <c r="S427" s="2504" t="str">
        <f>IF(INPUT_OUTPUT!FF415="","",INPUT_OUTPUT!FF415)</f>
        <v/>
      </c>
      <c r="T427" s="2504" t="str">
        <f>IF(INPUT_OUTPUT!FG415="","",INPUT_OUTPUT!FG415)</f>
        <v/>
      </c>
      <c r="U427" s="2504" t="str">
        <f>IF(INPUT_OUTPUT!FH415="","",INPUT_OUTPUT!FH415)</f>
        <v/>
      </c>
      <c r="V427" s="2504" t="str">
        <f>IF(INPUT_OUTPUT!FI415="","",INPUT_OUTPUT!FI415)</f>
        <v/>
      </c>
      <c r="W427" s="2504" t="str">
        <f>IF(INPUT_OUTPUT!FJ415="","",INPUT_OUTPUT!FJ415)</f>
        <v/>
      </c>
      <c r="X427" s="2504" t="str">
        <f>IF(INPUT_OUTPUT!FK415="","",INPUT_OUTPUT!FK415)</f>
        <v/>
      </c>
      <c r="Y427" s="2504" t="str">
        <f>IF(INPUT_OUTPUT!FL415="","",INPUT_OUTPUT!FL415)</f>
        <v/>
      </c>
      <c r="Z427" s="2504" t="str">
        <f>IF(INPUT_OUTPUT!FM415="","",INPUT_OUTPUT!FM415)</f>
        <v/>
      </c>
    </row>
    <row r="428" spans="2:26" s="2503" customFormat="1">
      <c r="B428" s="2505" t="str">
        <f>IF(INPUT_OUTPUT!C416="","",INPUT_OUTPUT!EP416)</f>
        <v/>
      </c>
      <c r="C428" s="2504" t="str">
        <f>IF(INPUT_OUTPUT!EP416="","",INPUT_OUTPUT!EP416)</f>
        <v/>
      </c>
      <c r="D428" s="2504" t="str">
        <f>IF(INPUT_OUTPUT!EQ416="","",INPUT_OUTPUT!EQ416)</f>
        <v/>
      </c>
      <c r="E428" s="2504" t="str">
        <f>IF(INPUT_OUTPUT!ER416="","",INPUT_OUTPUT!ER416)</f>
        <v/>
      </c>
      <c r="F428" s="2504" t="str">
        <f>IF(INPUT_OUTPUT!ES416="","",INPUT_OUTPUT!ES416)</f>
        <v/>
      </c>
      <c r="G428" s="2504" t="str">
        <f>IF(INPUT_OUTPUT!ET416="","",INPUT_OUTPUT!ET416)</f>
        <v/>
      </c>
      <c r="H428" s="2504" t="str">
        <f>IF(INPUT_OUTPUT!EU416="","",INPUT_OUTPUT!EU416)</f>
        <v/>
      </c>
      <c r="I428" s="2504" t="str">
        <f>IF(INPUT_OUTPUT!EV416="","",INPUT_OUTPUT!EV416)</f>
        <v/>
      </c>
      <c r="J428" s="2504" t="str">
        <f>IF(INPUT_OUTPUT!EW416="","",INPUT_OUTPUT!EW416)</f>
        <v/>
      </c>
      <c r="K428" s="2504" t="str">
        <f>IF(INPUT_OUTPUT!EX416="","",INPUT_OUTPUT!EX416)</f>
        <v/>
      </c>
      <c r="L428" s="2504" t="str">
        <f>IF(INPUT_OUTPUT!EY416="","",INPUT_OUTPUT!EY416)</f>
        <v/>
      </c>
      <c r="M428" s="2504" t="str">
        <f>IF(INPUT_OUTPUT!EZ416="","",INPUT_OUTPUT!EZ416)</f>
        <v/>
      </c>
      <c r="N428" s="2504" t="str">
        <f>IF(INPUT_OUTPUT!FA416="","",INPUT_OUTPUT!FA416)</f>
        <v/>
      </c>
      <c r="O428" s="2504" t="str">
        <f>IF(INPUT_OUTPUT!FB416="","",INPUT_OUTPUT!FB416)</f>
        <v/>
      </c>
      <c r="P428" s="2504" t="str">
        <f>IF(INPUT_OUTPUT!FC416="","",INPUT_OUTPUT!FC416)</f>
        <v/>
      </c>
      <c r="Q428" s="2504" t="str">
        <f>IF(INPUT_OUTPUT!FD416="","",INPUT_OUTPUT!FD416)</f>
        <v/>
      </c>
      <c r="R428" s="2504" t="str">
        <f>IF(INPUT_OUTPUT!FE416="","",INPUT_OUTPUT!FE416)</f>
        <v/>
      </c>
      <c r="S428" s="2504" t="str">
        <f>IF(INPUT_OUTPUT!FF416="","",INPUT_OUTPUT!FF416)</f>
        <v/>
      </c>
      <c r="T428" s="2504" t="str">
        <f>IF(INPUT_OUTPUT!FG416="","",INPUT_OUTPUT!FG416)</f>
        <v/>
      </c>
      <c r="U428" s="2504" t="str">
        <f>IF(INPUT_OUTPUT!FH416="","",INPUT_OUTPUT!FH416)</f>
        <v/>
      </c>
      <c r="V428" s="2504" t="str">
        <f>IF(INPUT_OUTPUT!FI416="","",INPUT_OUTPUT!FI416)</f>
        <v/>
      </c>
      <c r="W428" s="2504" t="str">
        <f>IF(INPUT_OUTPUT!FJ416="","",INPUT_OUTPUT!FJ416)</f>
        <v/>
      </c>
      <c r="X428" s="2504" t="str">
        <f>IF(INPUT_OUTPUT!FK416="","",INPUT_OUTPUT!FK416)</f>
        <v/>
      </c>
      <c r="Y428" s="2504" t="str">
        <f>IF(INPUT_OUTPUT!FL416="","",INPUT_OUTPUT!FL416)</f>
        <v/>
      </c>
      <c r="Z428" s="2504" t="str">
        <f>IF(INPUT_OUTPUT!FM416="","",INPUT_OUTPUT!FM416)</f>
        <v/>
      </c>
    </row>
    <row r="429" spans="2:26" s="2503" customFormat="1">
      <c r="B429" s="2505" t="str">
        <f>IF(INPUT_OUTPUT!C417="","",INPUT_OUTPUT!EP417)</f>
        <v/>
      </c>
      <c r="C429" s="2504" t="str">
        <f>IF(INPUT_OUTPUT!EP417="","",INPUT_OUTPUT!EP417)</f>
        <v/>
      </c>
      <c r="D429" s="2504" t="str">
        <f>IF(INPUT_OUTPUT!EQ417="","",INPUT_OUTPUT!EQ417)</f>
        <v/>
      </c>
      <c r="E429" s="2504" t="str">
        <f>IF(INPUT_OUTPUT!ER417="","",INPUT_OUTPUT!ER417)</f>
        <v/>
      </c>
      <c r="F429" s="2504" t="str">
        <f>IF(INPUT_OUTPUT!ES417="","",INPUT_OUTPUT!ES417)</f>
        <v/>
      </c>
      <c r="G429" s="2504" t="str">
        <f>IF(INPUT_OUTPUT!ET417="","",INPUT_OUTPUT!ET417)</f>
        <v/>
      </c>
      <c r="H429" s="2504" t="str">
        <f>IF(INPUT_OUTPUT!EU417="","",INPUT_OUTPUT!EU417)</f>
        <v/>
      </c>
      <c r="I429" s="2504" t="str">
        <f>IF(INPUT_OUTPUT!EV417="","",INPUT_OUTPUT!EV417)</f>
        <v/>
      </c>
      <c r="J429" s="2504" t="str">
        <f>IF(INPUT_OUTPUT!EW417="","",INPUT_OUTPUT!EW417)</f>
        <v/>
      </c>
      <c r="K429" s="2504" t="str">
        <f>IF(INPUT_OUTPUT!EX417="","",INPUT_OUTPUT!EX417)</f>
        <v/>
      </c>
      <c r="L429" s="2504" t="str">
        <f>IF(INPUT_OUTPUT!EY417="","",INPUT_OUTPUT!EY417)</f>
        <v/>
      </c>
      <c r="M429" s="2504" t="str">
        <f>IF(INPUT_OUTPUT!EZ417="","",INPUT_OUTPUT!EZ417)</f>
        <v/>
      </c>
      <c r="N429" s="2504" t="str">
        <f>IF(INPUT_OUTPUT!FA417="","",INPUT_OUTPUT!FA417)</f>
        <v/>
      </c>
      <c r="O429" s="2504" t="str">
        <f>IF(INPUT_OUTPUT!FB417="","",INPUT_OUTPUT!FB417)</f>
        <v/>
      </c>
      <c r="P429" s="2504" t="str">
        <f>IF(INPUT_OUTPUT!FC417="","",INPUT_OUTPUT!FC417)</f>
        <v/>
      </c>
      <c r="Q429" s="2504" t="str">
        <f>IF(INPUT_OUTPUT!FD417="","",INPUT_OUTPUT!FD417)</f>
        <v/>
      </c>
      <c r="R429" s="2504" t="str">
        <f>IF(INPUT_OUTPUT!FE417="","",INPUT_OUTPUT!FE417)</f>
        <v/>
      </c>
      <c r="S429" s="2504" t="str">
        <f>IF(INPUT_OUTPUT!FF417="","",INPUT_OUTPUT!FF417)</f>
        <v/>
      </c>
      <c r="T429" s="2504" t="str">
        <f>IF(INPUT_OUTPUT!FG417="","",INPUT_OUTPUT!FG417)</f>
        <v/>
      </c>
      <c r="U429" s="2504" t="str">
        <f>IF(INPUT_OUTPUT!FH417="","",INPUT_OUTPUT!FH417)</f>
        <v/>
      </c>
      <c r="V429" s="2504" t="str">
        <f>IF(INPUT_OUTPUT!FI417="","",INPUT_OUTPUT!FI417)</f>
        <v/>
      </c>
      <c r="W429" s="2504" t="str">
        <f>IF(INPUT_OUTPUT!FJ417="","",INPUT_OUTPUT!FJ417)</f>
        <v/>
      </c>
      <c r="X429" s="2504" t="str">
        <f>IF(INPUT_OUTPUT!FK417="","",INPUT_OUTPUT!FK417)</f>
        <v/>
      </c>
      <c r="Y429" s="2504" t="str">
        <f>IF(INPUT_OUTPUT!FL417="","",INPUT_OUTPUT!FL417)</f>
        <v/>
      </c>
      <c r="Z429" s="2504" t="str">
        <f>IF(INPUT_OUTPUT!FM417="","",INPUT_OUTPUT!FM417)</f>
        <v/>
      </c>
    </row>
    <row r="430" spans="2:26" s="2503" customFormat="1">
      <c r="B430" s="2505" t="str">
        <f>IF(INPUT_OUTPUT!C418="","",INPUT_OUTPUT!EP418)</f>
        <v/>
      </c>
      <c r="C430" s="2504" t="str">
        <f>IF(INPUT_OUTPUT!EP418="","",INPUT_OUTPUT!EP418)</f>
        <v/>
      </c>
      <c r="D430" s="2504" t="str">
        <f>IF(INPUT_OUTPUT!EQ418="","",INPUT_OUTPUT!EQ418)</f>
        <v/>
      </c>
      <c r="E430" s="2504" t="str">
        <f>IF(INPUT_OUTPUT!ER418="","",INPUT_OUTPUT!ER418)</f>
        <v/>
      </c>
      <c r="F430" s="2504" t="str">
        <f>IF(INPUT_OUTPUT!ES418="","",INPUT_OUTPUT!ES418)</f>
        <v/>
      </c>
      <c r="G430" s="2504" t="str">
        <f>IF(INPUT_OUTPUT!ET418="","",INPUT_OUTPUT!ET418)</f>
        <v/>
      </c>
      <c r="H430" s="2504" t="str">
        <f>IF(INPUT_OUTPUT!EU418="","",INPUT_OUTPUT!EU418)</f>
        <v/>
      </c>
      <c r="I430" s="2504" t="str">
        <f>IF(INPUT_OUTPUT!EV418="","",INPUT_OUTPUT!EV418)</f>
        <v/>
      </c>
      <c r="J430" s="2504" t="str">
        <f>IF(INPUT_OUTPUT!EW418="","",INPUT_OUTPUT!EW418)</f>
        <v/>
      </c>
      <c r="K430" s="2504" t="str">
        <f>IF(INPUT_OUTPUT!EX418="","",INPUT_OUTPUT!EX418)</f>
        <v/>
      </c>
      <c r="L430" s="2504" t="str">
        <f>IF(INPUT_OUTPUT!EY418="","",INPUT_OUTPUT!EY418)</f>
        <v/>
      </c>
      <c r="M430" s="2504" t="str">
        <f>IF(INPUT_OUTPUT!EZ418="","",INPUT_OUTPUT!EZ418)</f>
        <v/>
      </c>
      <c r="N430" s="2504" t="str">
        <f>IF(INPUT_OUTPUT!FA418="","",INPUT_OUTPUT!FA418)</f>
        <v/>
      </c>
      <c r="O430" s="2504" t="str">
        <f>IF(INPUT_OUTPUT!FB418="","",INPUT_OUTPUT!FB418)</f>
        <v/>
      </c>
      <c r="P430" s="2504" t="str">
        <f>IF(INPUT_OUTPUT!FC418="","",INPUT_OUTPUT!FC418)</f>
        <v/>
      </c>
      <c r="Q430" s="2504" t="str">
        <f>IF(INPUT_OUTPUT!FD418="","",INPUT_OUTPUT!FD418)</f>
        <v/>
      </c>
      <c r="R430" s="2504" t="str">
        <f>IF(INPUT_OUTPUT!FE418="","",INPUT_OUTPUT!FE418)</f>
        <v/>
      </c>
      <c r="S430" s="2504" t="str">
        <f>IF(INPUT_OUTPUT!FF418="","",INPUT_OUTPUT!FF418)</f>
        <v/>
      </c>
      <c r="T430" s="2504" t="str">
        <f>IF(INPUT_OUTPUT!FG418="","",INPUT_OUTPUT!FG418)</f>
        <v/>
      </c>
      <c r="U430" s="2504" t="str">
        <f>IF(INPUT_OUTPUT!FH418="","",INPUT_OUTPUT!FH418)</f>
        <v/>
      </c>
      <c r="V430" s="2504" t="str">
        <f>IF(INPUT_OUTPUT!FI418="","",INPUT_OUTPUT!FI418)</f>
        <v/>
      </c>
      <c r="W430" s="2504" t="str">
        <f>IF(INPUT_OUTPUT!FJ418="","",INPUT_OUTPUT!FJ418)</f>
        <v/>
      </c>
      <c r="X430" s="2504" t="str">
        <f>IF(INPUT_OUTPUT!FK418="","",INPUT_OUTPUT!FK418)</f>
        <v/>
      </c>
      <c r="Y430" s="2504" t="str">
        <f>IF(INPUT_OUTPUT!FL418="","",INPUT_OUTPUT!FL418)</f>
        <v/>
      </c>
      <c r="Z430" s="2504" t="str">
        <f>IF(INPUT_OUTPUT!FM418="","",INPUT_OUTPUT!FM418)</f>
        <v/>
      </c>
    </row>
    <row r="431" spans="2:26" s="2503" customFormat="1">
      <c r="B431" s="2505" t="str">
        <f>IF(INPUT_OUTPUT!C419="","",INPUT_OUTPUT!EP419)</f>
        <v/>
      </c>
      <c r="C431" s="2504" t="str">
        <f>IF(INPUT_OUTPUT!EP419="","",INPUT_OUTPUT!EP419)</f>
        <v/>
      </c>
      <c r="D431" s="2504" t="str">
        <f>IF(INPUT_OUTPUT!EQ419="","",INPUT_OUTPUT!EQ419)</f>
        <v/>
      </c>
      <c r="E431" s="2504" t="str">
        <f>IF(INPUT_OUTPUT!ER419="","",INPUT_OUTPUT!ER419)</f>
        <v/>
      </c>
      <c r="F431" s="2504" t="str">
        <f>IF(INPUT_OUTPUT!ES419="","",INPUT_OUTPUT!ES419)</f>
        <v/>
      </c>
      <c r="G431" s="2504" t="str">
        <f>IF(INPUT_OUTPUT!ET419="","",INPUT_OUTPUT!ET419)</f>
        <v/>
      </c>
      <c r="H431" s="2504" t="str">
        <f>IF(INPUT_OUTPUT!EU419="","",INPUT_OUTPUT!EU419)</f>
        <v/>
      </c>
      <c r="I431" s="2504" t="str">
        <f>IF(INPUT_OUTPUT!EV419="","",INPUT_OUTPUT!EV419)</f>
        <v/>
      </c>
      <c r="J431" s="2504" t="str">
        <f>IF(INPUT_OUTPUT!EW419="","",INPUT_OUTPUT!EW419)</f>
        <v/>
      </c>
      <c r="K431" s="2504" t="str">
        <f>IF(INPUT_OUTPUT!EX419="","",INPUT_OUTPUT!EX419)</f>
        <v/>
      </c>
      <c r="L431" s="2504" t="str">
        <f>IF(INPUT_OUTPUT!EY419="","",INPUT_OUTPUT!EY419)</f>
        <v/>
      </c>
      <c r="M431" s="2504" t="str">
        <f>IF(INPUT_OUTPUT!EZ419="","",INPUT_OUTPUT!EZ419)</f>
        <v/>
      </c>
      <c r="N431" s="2504" t="str">
        <f>IF(INPUT_OUTPUT!FA419="","",INPUT_OUTPUT!FA419)</f>
        <v/>
      </c>
      <c r="O431" s="2504" t="str">
        <f>IF(INPUT_OUTPUT!FB419="","",INPUT_OUTPUT!FB419)</f>
        <v/>
      </c>
      <c r="P431" s="2504" t="str">
        <f>IF(INPUT_OUTPUT!FC419="","",INPUT_OUTPUT!FC419)</f>
        <v/>
      </c>
      <c r="Q431" s="2504" t="str">
        <f>IF(INPUT_OUTPUT!FD419="","",INPUT_OUTPUT!FD419)</f>
        <v/>
      </c>
      <c r="R431" s="2504" t="str">
        <f>IF(INPUT_OUTPUT!FE419="","",INPUT_OUTPUT!FE419)</f>
        <v/>
      </c>
      <c r="S431" s="2504" t="str">
        <f>IF(INPUT_OUTPUT!FF419="","",INPUT_OUTPUT!FF419)</f>
        <v/>
      </c>
      <c r="T431" s="2504" t="str">
        <f>IF(INPUT_OUTPUT!FG419="","",INPUT_OUTPUT!FG419)</f>
        <v/>
      </c>
      <c r="U431" s="2504" t="str">
        <f>IF(INPUT_OUTPUT!FH419="","",INPUT_OUTPUT!FH419)</f>
        <v/>
      </c>
      <c r="V431" s="2504" t="str">
        <f>IF(INPUT_OUTPUT!FI419="","",INPUT_OUTPUT!FI419)</f>
        <v/>
      </c>
      <c r="W431" s="2504" t="str">
        <f>IF(INPUT_OUTPUT!FJ419="","",INPUT_OUTPUT!FJ419)</f>
        <v/>
      </c>
      <c r="X431" s="2504" t="str">
        <f>IF(INPUT_OUTPUT!FK419="","",INPUT_OUTPUT!FK419)</f>
        <v/>
      </c>
      <c r="Y431" s="2504" t="str">
        <f>IF(INPUT_OUTPUT!FL419="","",INPUT_OUTPUT!FL419)</f>
        <v/>
      </c>
      <c r="Z431" s="2504" t="str">
        <f>IF(INPUT_OUTPUT!FM419="","",INPUT_OUTPUT!FM419)</f>
        <v/>
      </c>
    </row>
    <row r="432" spans="2:26" s="2503" customFormat="1">
      <c r="B432" s="2505" t="str">
        <f>IF(INPUT_OUTPUT!C420="","",INPUT_OUTPUT!EP420)</f>
        <v/>
      </c>
      <c r="C432" s="2504" t="str">
        <f>IF(INPUT_OUTPUT!EP420="","",INPUT_OUTPUT!EP420)</f>
        <v/>
      </c>
      <c r="D432" s="2504" t="str">
        <f>IF(INPUT_OUTPUT!EQ420="","",INPUT_OUTPUT!EQ420)</f>
        <v/>
      </c>
      <c r="E432" s="2504" t="str">
        <f>IF(INPUT_OUTPUT!ER420="","",INPUT_OUTPUT!ER420)</f>
        <v/>
      </c>
      <c r="F432" s="2504" t="str">
        <f>IF(INPUT_OUTPUT!ES420="","",INPUT_OUTPUT!ES420)</f>
        <v/>
      </c>
      <c r="G432" s="2504" t="str">
        <f>IF(INPUT_OUTPUT!ET420="","",INPUT_OUTPUT!ET420)</f>
        <v/>
      </c>
      <c r="H432" s="2504" t="str">
        <f>IF(INPUT_OUTPUT!EU420="","",INPUT_OUTPUT!EU420)</f>
        <v/>
      </c>
      <c r="I432" s="2504" t="str">
        <f>IF(INPUT_OUTPUT!EV420="","",INPUT_OUTPUT!EV420)</f>
        <v/>
      </c>
      <c r="J432" s="2504" t="str">
        <f>IF(INPUT_OUTPUT!EW420="","",INPUT_OUTPUT!EW420)</f>
        <v/>
      </c>
      <c r="K432" s="2504" t="str">
        <f>IF(INPUT_OUTPUT!EX420="","",INPUT_OUTPUT!EX420)</f>
        <v/>
      </c>
      <c r="L432" s="2504" t="str">
        <f>IF(INPUT_OUTPUT!EY420="","",INPUT_OUTPUT!EY420)</f>
        <v/>
      </c>
      <c r="M432" s="2504" t="str">
        <f>IF(INPUT_OUTPUT!EZ420="","",INPUT_OUTPUT!EZ420)</f>
        <v/>
      </c>
      <c r="N432" s="2504" t="str">
        <f>IF(INPUT_OUTPUT!FA420="","",INPUT_OUTPUT!FA420)</f>
        <v/>
      </c>
      <c r="O432" s="2504" t="str">
        <f>IF(INPUT_OUTPUT!FB420="","",INPUT_OUTPUT!FB420)</f>
        <v/>
      </c>
      <c r="P432" s="2504" t="str">
        <f>IF(INPUT_OUTPUT!FC420="","",INPUT_OUTPUT!FC420)</f>
        <v/>
      </c>
      <c r="Q432" s="2504" t="str">
        <f>IF(INPUT_OUTPUT!FD420="","",INPUT_OUTPUT!FD420)</f>
        <v/>
      </c>
      <c r="R432" s="2504" t="str">
        <f>IF(INPUT_OUTPUT!FE420="","",INPUT_OUTPUT!FE420)</f>
        <v/>
      </c>
      <c r="S432" s="2504" t="str">
        <f>IF(INPUT_OUTPUT!FF420="","",INPUT_OUTPUT!FF420)</f>
        <v/>
      </c>
      <c r="T432" s="2504" t="str">
        <f>IF(INPUT_OUTPUT!FG420="","",INPUT_OUTPUT!FG420)</f>
        <v/>
      </c>
      <c r="U432" s="2504" t="str">
        <f>IF(INPUT_OUTPUT!FH420="","",INPUT_OUTPUT!FH420)</f>
        <v/>
      </c>
      <c r="V432" s="2504" t="str">
        <f>IF(INPUT_OUTPUT!FI420="","",INPUT_OUTPUT!FI420)</f>
        <v/>
      </c>
      <c r="W432" s="2504" t="str">
        <f>IF(INPUT_OUTPUT!FJ420="","",INPUT_OUTPUT!FJ420)</f>
        <v/>
      </c>
      <c r="X432" s="2504" t="str">
        <f>IF(INPUT_OUTPUT!FK420="","",INPUT_OUTPUT!FK420)</f>
        <v/>
      </c>
      <c r="Y432" s="2504" t="str">
        <f>IF(INPUT_OUTPUT!FL420="","",INPUT_OUTPUT!FL420)</f>
        <v/>
      </c>
      <c r="Z432" s="2504" t="str">
        <f>IF(INPUT_OUTPUT!FM420="","",INPUT_OUTPUT!FM420)</f>
        <v/>
      </c>
    </row>
    <row r="433" spans="2:26" s="2503" customFormat="1">
      <c r="B433" s="2505" t="str">
        <f>IF(INPUT_OUTPUT!C421="","",INPUT_OUTPUT!EP421)</f>
        <v/>
      </c>
      <c r="C433" s="2504" t="str">
        <f>IF(INPUT_OUTPUT!EP421="","",INPUT_OUTPUT!EP421)</f>
        <v/>
      </c>
      <c r="D433" s="2504" t="str">
        <f>IF(INPUT_OUTPUT!EQ421="","",INPUT_OUTPUT!EQ421)</f>
        <v/>
      </c>
      <c r="E433" s="2504" t="str">
        <f>IF(INPUT_OUTPUT!ER421="","",INPUT_OUTPUT!ER421)</f>
        <v/>
      </c>
      <c r="F433" s="2504" t="str">
        <f>IF(INPUT_OUTPUT!ES421="","",INPUT_OUTPUT!ES421)</f>
        <v/>
      </c>
      <c r="G433" s="2504" t="str">
        <f>IF(INPUT_OUTPUT!ET421="","",INPUT_OUTPUT!ET421)</f>
        <v/>
      </c>
      <c r="H433" s="2504" t="str">
        <f>IF(INPUT_OUTPUT!EU421="","",INPUT_OUTPUT!EU421)</f>
        <v/>
      </c>
      <c r="I433" s="2504" t="str">
        <f>IF(INPUT_OUTPUT!EV421="","",INPUT_OUTPUT!EV421)</f>
        <v/>
      </c>
      <c r="J433" s="2504" t="str">
        <f>IF(INPUT_OUTPUT!EW421="","",INPUT_OUTPUT!EW421)</f>
        <v/>
      </c>
      <c r="K433" s="2504" t="str">
        <f>IF(INPUT_OUTPUT!EX421="","",INPUT_OUTPUT!EX421)</f>
        <v/>
      </c>
      <c r="L433" s="2504" t="str">
        <f>IF(INPUT_OUTPUT!EY421="","",INPUT_OUTPUT!EY421)</f>
        <v/>
      </c>
      <c r="M433" s="2504" t="str">
        <f>IF(INPUT_OUTPUT!EZ421="","",INPUT_OUTPUT!EZ421)</f>
        <v/>
      </c>
      <c r="N433" s="2504" t="str">
        <f>IF(INPUT_OUTPUT!FA421="","",INPUT_OUTPUT!FA421)</f>
        <v/>
      </c>
      <c r="O433" s="2504" t="str">
        <f>IF(INPUT_OUTPUT!FB421="","",INPUT_OUTPUT!FB421)</f>
        <v/>
      </c>
      <c r="P433" s="2504" t="str">
        <f>IF(INPUT_OUTPUT!FC421="","",INPUT_OUTPUT!FC421)</f>
        <v/>
      </c>
      <c r="Q433" s="2504" t="str">
        <f>IF(INPUT_OUTPUT!FD421="","",INPUT_OUTPUT!FD421)</f>
        <v/>
      </c>
      <c r="R433" s="2504" t="str">
        <f>IF(INPUT_OUTPUT!FE421="","",INPUT_OUTPUT!FE421)</f>
        <v/>
      </c>
      <c r="S433" s="2504" t="str">
        <f>IF(INPUT_OUTPUT!FF421="","",INPUT_OUTPUT!FF421)</f>
        <v/>
      </c>
      <c r="T433" s="2504" t="str">
        <f>IF(INPUT_OUTPUT!FG421="","",INPUT_OUTPUT!FG421)</f>
        <v/>
      </c>
      <c r="U433" s="2504" t="str">
        <f>IF(INPUT_OUTPUT!FH421="","",INPUT_OUTPUT!FH421)</f>
        <v/>
      </c>
      <c r="V433" s="2504" t="str">
        <f>IF(INPUT_OUTPUT!FI421="","",INPUT_OUTPUT!FI421)</f>
        <v/>
      </c>
      <c r="W433" s="2504" t="str">
        <f>IF(INPUT_OUTPUT!FJ421="","",INPUT_OUTPUT!FJ421)</f>
        <v/>
      </c>
      <c r="X433" s="2504" t="str">
        <f>IF(INPUT_OUTPUT!FK421="","",INPUT_OUTPUT!FK421)</f>
        <v/>
      </c>
      <c r="Y433" s="2504" t="str">
        <f>IF(INPUT_OUTPUT!FL421="","",INPUT_OUTPUT!FL421)</f>
        <v/>
      </c>
      <c r="Z433" s="2504" t="str">
        <f>IF(INPUT_OUTPUT!FM421="","",INPUT_OUTPUT!FM421)</f>
        <v/>
      </c>
    </row>
    <row r="434" spans="2:26" s="2503" customFormat="1">
      <c r="B434" s="2505" t="str">
        <f>IF(INPUT_OUTPUT!C422="","",INPUT_OUTPUT!EP422)</f>
        <v/>
      </c>
      <c r="C434" s="2504" t="str">
        <f>IF(INPUT_OUTPUT!EP422="","",INPUT_OUTPUT!EP422)</f>
        <v/>
      </c>
      <c r="D434" s="2504" t="str">
        <f>IF(INPUT_OUTPUT!EQ422="","",INPUT_OUTPUT!EQ422)</f>
        <v/>
      </c>
      <c r="E434" s="2504" t="str">
        <f>IF(INPUT_OUTPUT!ER422="","",INPUT_OUTPUT!ER422)</f>
        <v/>
      </c>
      <c r="F434" s="2504" t="str">
        <f>IF(INPUT_OUTPUT!ES422="","",INPUT_OUTPUT!ES422)</f>
        <v/>
      </c>
      <c r="G434" s="2504" t="str">
        <f>IF(INPUT_OUTPUT!ET422="","",INPUT_OUTPUT!ET422)</f>
        <v/>
      </c>
      <c r="H434" s="2504" t="str">
        <f>IF(INPUT_OUTPUT!EU422="","",INPUT_OUTPUT!EU422)</f>
        <v/>
      </c>
      <c r="I434" s="2504" t="str">
        <f>IF(INPUT_OUTPUT!EV422="","",INPUT_OUTPUT!EV422)</f>
        <v/>
      </c>
      <c r="J434" s="2504" t="str">
        <f>IF(INPUT_OUTPUT!EW422="","",INPUT_OUTPUT!EW422)</f>
        <v/>
      </c>
      <c r="K434" s="2504" t="str">
        <f>IF(INPUT_OUTPUT!EX422="","",INPUT_OUTPUT!EX422)</f>
        <v/>
      </c>
      <c r="L434" s="2504" t="str">
        <f>IF(INPUT_OUTPUT!EY422="","",INPUT_OUTPUT!EY422)</f>
        <v/>
      </c>
      <c r="M434" s="2504" t="str">
        <f>IF(INPUT_OUTPUT!EZ422="","",INPUT_OUTPUT!EZ422)</f>
        <v/>
      </c>
      <c r="N434" s="2504" t="str">
        <f>IF(INPUT_OUTPUT!FA422="","",INPUT_OUTPUT!FA422)</f>
        <v/>
      </c>
      <c r="O434" s="2504" t="str">
        <f>IF(INPUT_OUTPUT!FB422="","",INPUT_OUTPUT!FB422)</f>
        <v/>
      </c>
      <c r="P434" s="2504" t="str">
        <f>IF(INPUT_OUTPUT!FC422="","",INPUT_OUTPUT!FC422)</f>
        <v/>
      </c>
      <c r="Q434" s="2504" t="str">
        <f>IF(INPUT_OUTPUT!FD422="","",INPUT_OUTPUT!FD422)</f>
        <v/>
      </c>
      <c r="R434" s="2504" t="str">
        <f>IF(INPUT_OUTPUT!FE422="","",INPUT_OUTPUT!FE422)</f>
        <v/>
      </c>
      <c r="S434" s="2504" t="str">
        <f>IF(INPUT_OUTPUT!FF422="","",INPUT_OUTPUT!FF422)</f>
        <v/>
      </c>
      <c r="T434" s="2504" t="str">
        <f>IF(INPUT_OUTPUT!FG422="","",INPUT_OUTPUT!FG422)</f>
        <v/>
      </c>
      <c r="U434" s="2504" t="str">
        <f>IF(INPUT_OUTPUT!FH422="","",INPUT_OUTPUT!FH422)</f>
        <v/>
      </c>
      <c r="V434" s="2504" t="str">
        <f>IF(INPUT_OUTPUT!FI422="","",INPUT_OUTPUT!FI422)</f>
        <v/>
      </c>
      <c r="W434" s="2504" t="str">
        <f>IF(INPUT_OUTPUT!FJ422="","",INPUT_OUTPUT!FJ422)</f>
        <v/>
      </c>
      <c r="X434" s="2504" t="str">
        <f>IF(INPUT_OUTPUT!FK422="","",INPUT_OUTPUT!FK422)</f>
        <v/>
      </c>
      <c r="Y434" s="2504" t="str">
        <f>IF(INPUT_OUTPUT!FL422="","",INPUT_OUTPUT!FL422)</f>
        <v/>
      </c>
      <c r="Z434" s="2504" t="str">
        <f>IF(INPUT_OUTPUT!FM422="","",INPUT_OUTPUT!FM422)</f>
        <v/>
      </c>
    </row>
    <row r="435" spans="2:26" s="2503" customFormat="1">
      <c r="B435" s="2505" t="str">
        <f>IF(INPUT_OUTPUT!C423="","",INPUT_OUTPUT!EP423)</f>
        <v/>
      </c>
      <c r="C435" s="2504" t="str">
        <f>IF(INPUT_OUTPUT!EP423="","",INPUT_OUTPUT!EP423)</f>
        <v/>
      </c>
      <c r="D435" s="2504" t="str">
        <f>IF(INPUT_OUTPUT!EQ423="","",INPUT_OUTPUT!EQ423)</f>
        <v/>
      </c>
      <c r="E435" s="2504" t="str">
        <f>IF(INPUT_OUTPUT!ER423="","",INPUT_OUTPUT!ER423)</f>
        <v/>
      </c>
      <c r="F435" s="2504" t="str">
        <f>IF(INPUT_OUTPUT!ES423="","",INPUT_OUTPUT!ES423)</f>
        <v/>
      </c>
      <c r="G435" s="2504" t="str">
        <f>IF(INPUT_OUTPUT!ET423="","",INPUT_OUTPUT!ET423)</f>
        <v/>
      </c>
      <c r="H435" s="2504" t="str">
        <f>IF(INPUT_OUTPUT!EU423="","",INPUT_OUTPUT!EU423)</f>
        <v/>
      </c>
      <c r="I435" s="2504" t="str">
        <f>IF(INPUT_OUTPUT!EV423="","",INPUT_OUTPUT!EV423)</f>
        <v/>
      </c>
      <c r="J435" s="2504" t="str">
        <f>IF(INPUT_OUTPUT!EW423="","",INPUT_OUTPUT!EW423)</f>
        <v/>
      </c>
      <c r="K435" s="2504" t="str">
        <f>IF(INPUT_OUTPUT!EX423="","",INPUT_OUTPUT!EX423)</f>
        <v/>
      </c>
      <c r="L435" s="2504" t="str">
        <f>IF(INPUT_OUTPUT!EY423="","",INPUT_OUTPUT!EY423)</f>
        <v/>
      </c>
      <c r="M435" s="2504" t="str">
        <f>IF(INPUT_OUTPUT!EZ423="","",INPUT_OUTPUT!EZ423)</f>
        <v/>
      </c>
      <c r="N435" s="2504" t="str">
        <f>IF(INPUT_OUTPUT!FA423="","",INPUT_OUTPUT!FA423)</f>
        <v/>
      </c>
      <c r="O435" s="2504" t="str">
        <f>IF(INPUT_OUTPUT!FB423="","",INPUT_OUTPUT!FB423)</f>
        <v/>
      </c>
      <c r="P435" s="2504" t="str">
        <f>IF(INPUT_OUTPUT!FC423="","",INPUT_OUTPUT!FC423)</f>
        <v/>
      </c>
      <c r="Q435" s="2504" t="str">
        <f>IF(INPUT_OUTPUT!FD423="","",INPUT_OUTPUT!FD423)</f>
        <v/>
      </c>
      <c r="R435" s="2504" t="str">
        <f>IF(INPUT_OUTPUT!FE423="","",INPUT_OUTPUT!FE423)</f>
        <v/>
      </c>
      <c r="S435" s="2504" t="str">
        <f>IF(INPUT_OUTPUT!FF423="","",INPUT_OUTPUT!FF423)</f>
        <v/>
      </c>
      <c r="T435" s="2504" t="str">
        <f>IF(INPUT_OUTPUT!FG423="","",INPUT_OUTPUT!FG423)</f>
        <v/>
      </c>
      <c r="U435" s="2504" t="str">
        <f>IF(INPUT_OUTPUT!FH423="","",INPUT_OUTPUT!FH423)</f>
        <v/>
      </c>
      <c r="V435" s="2504" t="str">
        <f>IF(INPUT_OUTPUT!FI423="","",INPUT_OUTPUT!FI423)</f>
        <v/>
      </c>
      <c r="W435" s="2504" t="str">
        <f>IF(INPUT_OUTPUT!FJ423="","",INPUT_OUTPUT!FJ423)</f>
        <v/>
      </c>
      <c r="X435" s="2504" t="str">
        <f>IF(INPUT_OUTPUT!FK423="","",INPUT_OUTPUT!FK423)</f>
        <v/>
      </c>
      <c r="Y435" s="2504" t="str">
        <f>IF(INPUT_OUTPUT!FL423="","",INPUT_OUTPUT!FL423)</f>
        <v/>
      </c>
      <c r="Z435" s="2504" t="str">
        <f>IF(INPUT_OUTPUT!FM423="","",INPUT_OUTPUT!FM423)</f>
        <v/>
      </c>
    </row>
    <row r="436" spans="2:26" s="2503" customFormat="1">
      <c r="B436" s="2505" t="str">
        <f>IF(INPUT_OUTPUT!C424="","",INPUT_OUTPUT!EP424)</f>
        <v/>
      </c>
      <c r="C436" s="2504" t="str">
        <f>IF(INPUT_OUTPUT!EP424="","",INPUT_OUTPUT!EP424)</f>
        <v/>
      </c>
      <c r="D436" s="2504" t="str">
        <f>IF(INPUT_OUTPUT!EQ424="","",INPUT_OUTPUT!EQ424)</f>
        <v/>
      </c>
      <c r="E436" s="2504" t="str">
        <f>IF(INPUT_OUTPUT!ER424="","",INPUT_OUTPUT!ER424)</f>
        <v/>
      </c>
      <c r="F436" s="2504" t="str">
        <f>IF(INPUT_OUTPUT!ES424="","",INPUT_OUTPUT!ES424)</f>
        <v/>
      </c>
      <c r="G436" s="2504" t="str">
        <f>IF(INPUT_OUTPUT!ET424="","",INPUT_OUTPUT!ET424)</f>
        <v/>
      </c>
      <c r="H436" s="2504" t="str">
        <f>IF(INPUT_OUTPUT!EU424="","",INPUT_OUTPUT!EU424)</f>
        <v/>
      </c>
      <c r="I436" s="2504" t="str">
        <f>IF(INPUT_OUTPUT!EV424="","",INPUT_OUTPUT!EV424)</f>
        <v/>
      </c>
      <c r="J436" s="2504" t="str">
        <f>IF(INPUT_OUTPUT!EW424="","",INPUT_OUTPUT!EW424)</f>
        <v/>
      </c>
      <c r="K436" s="2504" t="str">
        <f>IF(INPUT_OUTPUT!EX424="","",INPUT_OUTPUT!EX424)</f>
        <v/>
      </c>
      <c r="L436" s="2504" t="str">
        <f>IF(INPUT_OUTPUT!EY424="","",INPUT_OUTPUT!EY424)</f>
        <v/>
      </c>
      <c r="M436" s="2504" t="str">
        <f>IF(INPUT_OUTPUT!EZ424="","",INPUT_OUTPUT!EZ424)</f>
        <v/>
      </c>
      <c r="N436" s="2504" t="str">
        <f>IF(INPUT_OUTPUT!FA424="","",INPUT_OUTPUT!FA424)</f>
        <v/>
      </c>
      <c r="O436" s="2504" t="str">
        <f>IF(INPUT_OUTPUT!FB424="","",INPUT_OUTPUT!FB424)</f>
        <v/>
      </c>
      <c r="P436" s="2504" t="str">
        <f>IF(INPUT_OUTPUT!FC424="","",INPUT_OUTPUT!FC424)</f>
        <v/>
      </c>
      <c r="Q436" s="2504" t="str">
        <f>IF(INPUT_OUTPUT!FD424="","",INPUT_OUTPUT!FD424)</f>
        <v/>
      </c>
      <c r="R436" s="2504" t="str">
        <f>IF(INPUT_OUTPUT!FE424="","",INPUT_OUTPUT!FE424)</f>
        <v/>
      </c>
      <c r="S436" s="2504" t="str">
        <f>IF(INPUT_OUTPUT!FF424="","",INPUT_OUTPUT!FF424)</f>
        <v/>
      </c>
      <c r="T436" s="2504" t="str">
        <f>IF(INPUT_OUTPUT!FG424="","",INPUT_OUTPUT!FG424)</f>
        <v/>
      </c>
      <c r="U436" s="2504" t="str">
        <f>IF(INPUT_OUTPUT!FH424="","",INPUT_OUTPUT!FH424)</f>
        <v/>
      </c>
      <c r="V436" s="2504" t="str">
        <f>IF(INPUT_OUTPUT!FI424="","",INPUT_OUTPUT!FI424)</f>
        <v/>
      </c>
      <c r="W436" s="2504" t="str">
        <f>IF(INPUT_OUTPUT!FJ424="","",INPUT_OUTPUT!FJ424)</f>
        <v/>
      </c>
      <c r="X436" s="2504" t="str">
        <f>IF(INPUT_OUTPUT!FK424="","",INPUT_OUTPUT!FK424)</f>
        <v/>
      </c>
      <c r="Y436" s="2504" t="str">
        <f>IF(INPUT_OUTPUT!FL424="","",INPUT_OUTPUT!FL424)</f>
        <v/>
      </c>
      <c r="Z436" s="2504" t="str">
        <f>IF(INPUT_OUTPUT!FM424="","",INPUT_OUTPUT!FM424)</f>
        <v/>
      </c>
    </row>
    <row r="437" spans="2:26" s="2503" customFormat="1">
      <c r="B437" s="2505" t="str">
        <f>IF(INPUT_OUTPUT!C425="","",INPUT_OUTPUT!EP425)</f>
        <v/>
      </c>
      <c r="C437" s="2504" t="str">
        <f>IF(INPUT_OUTPUT!EP425="","",INPUT_OUTPUT!EP425)</f>
        <v/>
      </c>
      <c r="D437" s="2504" t="str">
        <f>IF(INPUT_OUTPUT!EQ425="","",INPUT_OUTPUT!EQ425)</f>
        <v/>
      </c>
      <c r="E437" s="2504" t="str">
        <f>IF(INPUT_OUTPUT!ER425="","",INPUT_OUTPUT!ER425)</f>
        <v/>
      </c>
      <c r="F437" s="2504" t="str">
        <f>IF(INPUT_OUTPUT!ES425="","",INPUT_OUTPUT!ES425)</f>
        <v/>
      </c>
      <c r="G437" s="2504" t="str">
        <f>IF(INPUT_OUTPUT!ET425="","",INPUT_OUTPUT!ET425)</f>
        <v/>
      </c>
      <c r="H437" s="2504" t="str">
        <f>IF(INPUT_OUTPUT!EU425="","",INPUT_OUTPUT!EU425)</f>
        <v/>
      </c>
      <c r="I437" s="2504" t="str">
        <f>IF(INPUT_OUTPUT!EV425="","",INPUT_OUTPUT!EV425)</f>
        <v/>
      </c>
      <c r="J437" s="2504" t="str">
        <f>IF(INPUT_OUTPUT!EW425="","",INPUT_OUTPUT!EW425)</f>
        <v/>
      </c>
      <c r="K437" s="2504" t="str">
        <f>IF(INPUT_OUTPUT!EX425="","",INPUT_OUTPUT!EX425)</f>
        <v/>
      </c>
      <c r="L437" s="2504" t="str">
        <f>IF(INPUT_OUTPUT!EY425="","",INPUT_OUTPUT!EY425)</f>
        <v/>
      </c>
      <c r="M437" s="2504" t="str">
        <f>IF(INPUT_OUTPUT!EZ425="","",INPUT_OUTPUT!EZ425)</f>
        <v/>
      </c>
      <c r="N437" s="2504" t="str">
        <f>IF(INPUT_OUTPUT!FA425="","",INPUT_OUTPUT!FA425)</f>
        <v/>
      </c>
      <c r="O437" s="2504" t="str">
        <f>IF(INPUT_OUTPUT!FB425="","",INPUT_OUTPUT!FB425)</f>
        <v/>
      </c>
      <c r="P437" s="2504" t="str">
        <f>IF(INPUT_OUTPUT!FC425="","",INPUT_OUTPUT!FC425)</f>
        <v/>
      </c>
      <c r="Q437" s="2504" t="str">
        <f>IF(INPUT_OUTPUT!FD425="","",INPUT_OUTPUT!FD425)</f>
        <v/>
      </c>
      <c r="R437" s="2504" t="str">
        <f>IF(INPUT_OUTPUT!FE425="","",INPUT_OUTPUT!FE425)</f>
        <v/>
      </c>
      <c r="S437" s="2504" t="str">
        <f>IF(INPUT_OUTPUT!FF425="","",INPUT_OUTPUT!FF425)</f>
        <v/>
      </c>
      <c r="T437" s="2504" t="str">
        <f>IF(INPUT_OUTPUT!FG425="","",INPUT_OUTPUT!FG425)</f>
        <v/>
      </c>
      <c r="U437" s="2504" t="str">
        <f>IF(INPUT_OUTPUT!FH425="","",INPUT_OUTPUT!FH425)</f>
        <v/>
      </c>
      <c r="V437" s="2504" t="str">
        <f>IF(INPUT_OUTPUT!FI425="","",INPUT_OUTPUT!FI425)</f>
        <v/>
      </c>
      <c r="W437" s="2504" t="str">
        <f>IF(INPUT_OUTPUT!FJ425="","",INPUT_OUTPUT!FJ425)</f>
        <v/>
      </c>
      <c r="X437" s="2504" t="str">
        <f>IF(INPUT_OUTPUT!FK425="","",INPUT_OUTPUT!FK425)</f>
        <v/>
      </c>
      <c r="Y437" s="2504" t="str">
        <f>IF(INPUT_OUTPUT!FL425="","",INPUT_OUTPUT!FL425)</f>
        <v/>
      </c>
      <c r="Z437" s="2504" t="str">
        <f>IF(INPUT_OUTPUT!FM425="","",INPUT_OUTPUT!FM425)</f>
        <v/>
      </c>
    </row>
    <row r="438" spans="2:26" s="2503" customFormat="1">
      <c r="B438" s="2505" t="str">
        <f>IF(INPUT_OUTPUT!C426="","",INPUT_OUTPUT!EP426)</f>
        <v/>
      </c>
      <c r="C438" s="2504" t="str">
        <f>IF(INPUT_OUTPUT!EP426="","",INPUT_OUTPUT!EP426)</f>
        <v/>
      </c>
      <c r="D438" s="2504" t="str">
        <f>IF(INPUT_OUTPUT!EQ426="","",INPUT_OUTPUT!EQ426)</f>
        <v/>
      </c>
      <c r="E438" s="2504" t="str">
        <f>IF(INPUT_OUTPUT!ER426="","",INPUT_OUTPUT!ER426)</f>
        <v/>
      </c>
      <c r="F438" s="2504" t="str">
        <f>IF(INPUT_OUTPUT!ES426="","",INPUT_OUTPUT!ES426)</f>
        <v/>
      </c>
      <c r="G438" s="2504" t="str">
        <f>IF(INPUT_OUTPUT!ET426="","",INPUT_OUTPUT!ET426)</f>
        <v/>
      </c>
      <c r="H438" s="2504" t="str">
        <f>IF(INPUT_OUTPUT!EU426="","",INPUT_OUTPUT!EU426)</f>
        <v/>
      </c>
      <c r="I438" s="2504" t="str">
        <f>IF(INPUT_OUTPUT!EV426="","",INPUT_OUTPUT!EV426)</f>
        <v/>
      </c>
      <c r="J438" s="2504" t="str">
        <f>IF(INPUT_OUTPUT!EW426="","",INPUT_OUTPUT!EW426)</f>
        <v/>
      </c>
      <c r="K438" s="2504" t="str">
        <f>IF(INPUT_OUTPUT!EX426="","",INPUT_OUTPUT!EX426)</f>
        <v/>
      </c>
      <c r="L438" s="2504" t="str">
        <f>IF(INPUT_OUTPUT!EY426="","",INPUT_OUTPUT!EY426)</f>
        <v/>
      </c>
      <c r="M438" s="2504" t="str">
        <f>IF(INPUT_OUTPUT!EZ426="","",INPUT_OUTPUT!EZ426)</f>
        <v/>
      </c>
      <c r="N438" s="2504" t="str">
        <f>IF(INPUT_OUTPUT!FA426="","",INPUT_OUTPUT!FA426)</f>
        <v/>
      </c>
      <c r="O438" s="2504" t="str">
        <f>IF(INPUT_OUTPUT!FB426="","",INPUT_OUTPUT!FB426)</f>
        <v/>
      </c>
      <c r="P438" s="2504" t="str">
        <f>IF(INPUT_OUTPUT!FC426="","",INPUT_OUTPUT!FC426)</f>
        <v/>
      </c>
      <c r="Q438" s="2504" t="str">
        <f>IF(INPUT_OUTPUT!FD426="","",INPUT_OUTPUT!FD426)</f>
        <v/>
      </c>
      <c r="R438" s="2504" t="str">
        <f>IF(INPUT_OUTPUT!FE426="","",INPUT_OUTPUT!FE426)</f>
        <v/>
      </c>
      <c r="S438" s="2504" t="str">
        <f>IF(INPUT_OUTPUT!FF426="","",INPUT_OUTPUT!FF426)</f>
        <v/>
      </c>
      <c r="T438" s="2504" t="str">
        <f>IF(INPUT_OUTPUT!FG426="","",INPUT_OUTPUT!FG426)</f>
        <v/>
      </c>
      <c r="U438" s="2504" t="str">
        <f>IF(INPUT_OUTPUT!FH426="","",INPUT_OUTPUT!FH426)</f>
        <v/>
      </c>
      <c r="V438" s="2504" t="str">
        <f>IF(INPUT_OUTPUT!FI426="","",INPUT_OUTPUT!FI426)</f>
        <v/>
      </c>
      <c r="W438" s="2504" t="str">
        <f>IF(INPUT_OUTPUT!FJ426="","",INPUT_OUTPUT!FJ426)</f>
        <v/>
      </c>
      <c r="X438" s="2504" t="str">
        <f>IF(INPUT_OUTPUT!FK426="","",INPUT_OUTPUT!FK426)</f>
        <v/>
      </c>
      <c r="Y438" s="2504" t="str">
        <f>IF(INPUT_OUTPUT!FL426="","",INPUT_OUTPUT!FL426)</f>
        <v/>
      </c>
      <c r="Z438" s="2504" t="str">
        <f>IF(INPUT_OUTPUT!FM426="","",INPUT_OUTPUT!FM426)</f>
        <v/>
      </c>
    </row>
    <row r="439" spans="2:26" s="2503" customFormat="1">
      <c r="B439" s="2505" t="str">
        <f>IF(INPUT_OUTPUT!C427="","",INPUT_OUTPUT!EP427)</f>
        <v/>
      </c>
      <c r="C439" s="2504" t="str">
        <f>IF(INPUT_OUTPUT!EP427="","",INPUT_OUTPUT!EP427)</f>
        <v/>
      </c>
      <c r="D439" s="2504" t="str">
        <f>IF(INPUT_OUTPUT!EQ427="","",INPUT_OUTPUT!EQ427)</f>
        <v/>
      </c>
      <c r="E439" s="2504" t="str">
        <f>IF(INPUT_OUTPUT!ER427="","",INPUT_OUTPUT!ER427)</f>
        <v/>
      </c>
      <c r="F439" s="2504" t="str">
        <f>IF(INPUT_OUTPUT!ES427="","",INPUT_OUTPUT!ES427)</f>
        <v/>
      </c>
      <c r="G439" s="2504" t="str">
        <f>IF(INPUT_OUTPUT!ET427="","",INPUT_OUTPUT!ET427)</f>
        <v/>
      </c>
      <c r="H439" s="2504" t="str">
        <f>IF(INPUT_OUTPUT!EU427="","",INPUT_OUTPUT!EU427)</f>
        <v/>
      </c>
      <c r="I439" s="2504" t="str">
        <f>IF(INPUT_OUTPUT!EV427="","",INPUT_OUTPUT!EV427)</f>
        <v/>
      </c>
      <c r="J439" s="2504" t="str">
        <f>IF(INPUT_OUTPUT!EW427="","",INPUT_OUTPUT!EW427)</f>
        <v/>
      </c>
      <c r="K439" s="2504" t="str">
        <f>IF(INPUT_OUTPUT!EX427="","",INPUT_OUTPUT!EX427)</f>
        <v/>
      </c>
      <c r="L439" s="2504" t="str">
        <f>IF(INPUT_OUTPUT!EY427="","",INPUT_OUTPUT!EY427)</f>
        <v/>
      </c>
      <c r="M439" s="2504" t="str">
        <f>IF(INPUT_OUTPUT!EZ427="","",INPUT_OUTPUT!EZ427)</f>
        <v/>
      </c>
      <c r="N439" s="2504" t="str">
        <f>IF(INPUT_OUTPUT!FA427="","",INPUT_OUTPUT!FA427)</f>
        <v/>
      </c>
      <c r="O439" s="2504" t="str">
        <f>IF(INPUT_OUTPUT!FB427="","",INPUT_OUTPUT!FB427)</f>
        <v/>
      </c>
      <c r="P439" s="2504" t="str">
        <f>IF(INPUT_OUTPUT!FC427="","",INPUT_OUTPUT!FC427)</f>
        <v/>
      </c>
      <c r="Q439" s="2504" t="str">
        <f>IF(INPUT_OUTPUT!FD427="","",INPUT_OUTPUT!FD427)</f>
        <v/>
      </c>
      <c r="R439" s="2504" t="str">
        <f>IF(INPUT_OUTPUT!FE427="","",INPUT_OUTPUT!FE427)</f>
        <v/>
      </c>
      <c r="S439" s="2504" t="str">
        <f>IF(INPUT_OUTPUT!FF427="","",INPUT_OUTPUT!FF427)</f>
        <v/>
      </c>
      <c r="T439" s="2504" t="str">
        <f>IF(INPUT_OUTPUT!FG427="","",INPUT_OUTPUT!FG427)</f>
        <v/>
      </c>
      <c r="U439" s="2504" t="str">
        <f>IF(INPUT_OUTPUT!FH427="","",INPUT_OUTPUT!FH427)</f>
        <v/>
      </c>
      <c r="V439" s="2504" t="str">
        <f>IF(INPUT_OUTPUT!FI427="","",INPUT_OUTPUT!FI427)</f>
        <v/>
      </c>
      <c r="W439" s="2504" t="str">
        <f>IF(INPUT_OUTPUT!FJ427="","",INPUT_OUTPUT!FJ427)</f>
        <v/>
      </c>
      <c r="X439" s="2504" t="str">
        <f>IF(INPUT_OUTPUT!FK427="","",INPUT_OUTPUT!FK427)</f>
        <v/>
      </c>
      <c r="Y439" s="2504" t="str">
        <f>IF(INPUT_OUTPUT!FL427="","",INPUT_OUTPUT!FL427)</f>
        <v/>
      </c>
      <c r="Z439" s="2504" t="str">
        <f>IF(INPUT_OUTPUT!FM427="","",INPUT_OUTPUT!FM427)</f>
        <v/>
      </c>
    </row>
    <row r="440" spans="2:26" s="2503" customFormat="1">
      <c r="B440" s="2505" t="str">
        <f>IF(INPUT_OUTPUT!C428="","",INPUT_OUTPUT!EP428)</f>
        <v/>
      </c>
      <c r="C440" s="2504" t="str">
        <f>IF(INPUT_OUTPUT!EP428="","",INPUT_OUTPUT!EP428)</f>
        <v/>
      </c>
      <c r="D440" s="2504" t="str">
        <f>IF(INPUT_OUTPUT!EQ428="","",INPUT_OUTPUT!EQ428)</f>
        <v/>
      </c>
      <c r="E440" s="2504" t="str">
        <f>IF(INPUT_OUTPUT!ER428="","",INPUT_OUTPUT!ER428)</f>
        <v/>
      </c>
      <c r="F440" s="2504" t="str">
        <f>IF(INPUT_OUTPUT!ES428="","",INPUT_OUTPUT!ES428)</f>
        <v/>
      </c>
      <c r="G440" s="2504" t="str">
        <f>IF(INPUT_OUTPUT!ET428="","",INPUT_OUTPUT!ET428)</f>
        <v/>
      </c>
      <c r="H440" s="2504" t="str">
        <f>IF(INPUT_OUTPUT!EU428="","",INPUT_OUTPUT!EU428)</f>
        <v/>
      </c>
      <c r="I440" s="2504" t="str">
        <f>IF(INPUT_OUTPUT!EV428="","",INPUT_OUTPUT!EV428)</f>
        <v/>
      </c>
      <c r="J440" s="2504" t="str">
        <f>IF(INPUT_OUTPUT!EW428="","",INPUT_OUTPUT!EW428)</f>
        <v/>
      </c>
      <c r="K440" s="2504" t="str">
        <f>IF(INPUT_OUTPUT!EX428="","",INPUT_OUTPUT!EX428)</f>
        <v/>
      </c>
      <c r="L440" s="2504" t="str">
        <f>IF(INPUT_OUTPUT!EY428="","",INPUT_OUTPUT!EY428)</f>
        <v/>
      </c>
      <c r="M440" s="2504" t="str">
        <f>IF(INPUT_OUTPUT!EZ428="","",INPUT_OUTPUT!EZ428)</f>
        <v/>
      </c>
      <c r="N440" s="2504" t="str">
        <f>IF(INPUT_OUTPUT!FA428="","",INPUT_OUTPUT!FA428)</f>
        <v/>
      </c>
      <c r="O440" s="2504" t="str">
        <f>IF(INPUT_OUTPUT!FB428="","",INPUT_OUTPUT!FB428)</f>
        <v/>
      </c>
      <c r="P440" s="2504" t="str">
        <f>IF(INPUT_OUTPUT!FC428="","",INPUT_OUTPUT!FC428)</f>
        <v/>
      </c>
      <c r="Q440" s="2504" t="str">
        <f>IF(INPUT_OUTPUT!FD428="","",INPUT_OUTPUT!FD428)</f>
        <v/>
      </c>
      <c r="R440" s="2504" t="str">
        <f>IF(INPUT_OUTPUT!FE428="","",INPUT_OUTPUT!FE428)</f>
        <v/>
      </c>
      <c r="S440" s="2504" t="str">
        <f>IF(INPUT_OUTPUT!FF428="","",INPUT_OUTPUT!FF428)</f>
        <v/>
      </c>
      <c r="T440" s="2504" t="str">
        <f>IF(INPUT_OUTPUT!FG428="","",INPUT_OUTPUT!FG428)</f>
        <v/>
      </c>
      <c r="U440" s="2504" t="str">
        <f>IF(INPUT_OUTPUT!FH428="","",INPUT_OUTPUT!FH428)</f>
        <v/>
      </c>
      <c r="V440" s="2504" t="str">
        <f>IF(INPUT_OUTPUT!FI428="","",INPUT_OUTPUT!FI428)</f>
        <v/>
      </c>
      <c r="W440" s="2504" t="str">
        <f>IF(INPUT_OUTPUT!FJ428="","",INPUT_OUTPUT!FJ428)</f>
        <v/>
      </c>
      <c r="X440" s="2504" t="str">
        <f>IF(INPUT_OUTPUT!FK428="","",INPUT_OUTPUT!FK428)</f>
        <v/>
      </c>
      <c r="Y440" s="2504" t="str">
        <f>IF(INPUT_OUTPUT!FL428="","",INPUT_OUTPUT!FL428)</f>
        <v/>
      </c>
      <c r="Z440" s="2504" t="str">
        <f>IF(INPUT_OUTPUT!FM428="","",INPUT_OUTPUT!FM428)</f>
        <v/>
      </c>
    </row>
    <row r="441" spans="2:26" s="2503" customFormat="1">
      <c r="B441" s="2505" t="str">
        <f>IF(INPUT_OUTPUT!C429="","",INPUT_OUTPUT!EP429)</f>
        <v/>
      </c>
      <c r="C441" s="2504" t="str">
        <f>IF(INPUT_OUTPUT!EP429="","",INPUT_OUTPUT!EP429)</f>
        <v/>
      </c>
      <c r="D441" s="2504" t="str">
        <f>IF(INPUT_OUTPUT!EQ429="","",INPUT_OUTPUT!EQ429)</f>
        <v/>
      </c>
      <c r="E441" s="2504" t="str">
        <f>IF(INPUT_OUTPUT!ER429="","",INPUT_OUTPUT!ER429)</f>
        <v/>
      </c>
      <c r="F441" s="2504" t="str">
        <f>IF(INPUT_OUTPUT!ES429="","",INPUT_OUTPUT!ES429)</f>
        <v/>
      </c>
      <c r="G441" s="2504" t="str">
        <f>IF(INPUT_OUTPUT!ET429="","",INPUT_OUTPUT!ET429)</f>
        <v/>
      </c>
      <c r="H441" s="2504" t="str">
        <f>IF(INPUT_OUTPUT!EU429="","",INPUT_OUTPUT!EU429)</f>
        <v/>
      </c>
      <c r="I441" s="2504" t="str">
        <f>IF(INPUT_OUTPUT!EV429="","",INPUT_OUTPUT!EV429)</f>
        <v/>
      </c>
      <c r="J441" s="2504" t="str">
        <f>IF(INPUT_OUTPUT!EW429="","",INPUT_OUTPUT!EW429)</f>
        <v/>
      </c>
      <c r="K441" s="2504" t="str">
        <f>IF(INPUT_OUTPUT!EX429="","",INPUT_OUTPUT!EX429)</f>
        <v/>
      </c>
      <c r="L441" s="2504" t="str">
        <f>IF(INPUT_OUTPUT!EY429="","",INPUT_OUTPUT!EY429)</f>
        <v/>
      </c>
      <c r="M441" s="2504" t="str">
        <f>IF(INPUT_OUTPUT!EZ429="","",INPUT_OUTPUT!EZ429)</f>
        <v/>
      </c>
      <c r="N441" s="2504" t="str">
        <f>IF(INPUT_OUTPUT!FA429="","",INPUT_OUTPUT!FA429)</f>
        <v/>
      </c>
      <c r="O441" s="2504" t="str">
        <f>IF(INPUT_OUTPUT!FB429="","",INPUT_OUTPUT!FB429)</f>
        <v/>
      </c>
      <c r="P441" s="2504" t="str">
        <f>IF(INPUT_OUTPUT!FC429="","",INPUT_OUTPUT!FC429)</f>
        <v/>
      </c>
      <c r="Q441" s="2504" t="str">
        <f>IF(INPUT_OUTPUT!FD429="","",INPUT_OUTPUT!FD429)</f>
        <v/>
      </c>
      <c r="R441" s="2504" t="str">
        <f>IF(INPUT_OUTPUT!FE429="","",INPUT_OUTPUT!FE429)</f>
        <v/>
      </c>
      <c r="S441" s="2504" t="str">
        <f>IF(INPUT_OUTPUT!FF429="","",INPUT_OUTPUT!FF429)</f>
        <v/>
      </c>
      <c r="T441" s="2504" t="str">
        <f>IF(INPUT_OUTPUT!FG429="","",INPUT_OUTPUT!FG429)</f>
        <v/>
      </c>
      <c r="U441" s="2504" t="str">
        <f>IF(INPUT_OUTPUT!FH429="","",INPUT_OUTPUT!FH429)</f>
        <v/>
      </c>
      <c r="V441" s="2504" t="str">
        <f>IF(INPUT_OUTPUT!FI429="","",INPUT_OUTPUT!FI429)</f>
        <v/>
      </c>
      <c r="W441" s="2504" t="str">
        <f>IF(INPUT_OUTPUT!FJ429="","",INPUT_OUTPUT!FJ429)</f>
        <v/>
      </c>
      <c r="X441" s="2504" t="str">
        <f>IF(INPUT_OUTPUT!FK429="","",INPUT_OUTPUT!FK429)</f>
        <v/>
      </c>
      <c r="Y441" s="2504" t="str">
        <f>IF(INPUT_OUTPUT!FL429="","",INPUT_OUTPUT!FL429)</f>
        <v/>
      </c>
      <c r="Z441" s="2504" t="str">
        <f>IF(INPUT_OUTPUT!FM429="","",INPUT_OUTPUT!FM429)</f>
        <v/>
      </c>
    </row>
    <row r="442" spans="2:26" s="2503" customFormat="1">
      <c r="B442" s="2505" t="str">
        <f>IF(INPUT_OUTPUT!C430="","",INPUT_OUTPUT!EP430)</f>
        <v/>
      </c>
      <c r="C442" s="2504" t="str">
        <f>IF(INPUT_OUTPUT!EP430="","",INPUT_OUTPUT!EP430)</f>
        <v/>
      </c>
      <c r="D442" s="2504" t="str">
        <f>IF(INPUT_OUTPUT!EQ430="","",INPUT_OUTPUT!EQ430)</f>
        <v/>
      </c>
      <c r="E442" s="2504" t="str">
        <f>IF(INPUT_OUTPUT!ER430="","",INPUT_OUTPUT!ER430)</f>
        <v/>
      </c>
      <c r="F442" s="2504" t="str">
        <f>IF(INPUT_OUTPUT!ES430="","",INPUT_OUTPUT!ES430)</f>
        <v/>
      </c>
      <c r="G442" s="2504" t="str">
        <f>IF(INPUT_OUTPUT!ET430="","",INPUT_OUTPUT!ET430)</f>
        <v/>
      </c>
      <c r="H442" s="2504" t="str">
        <f>IF(INPUT_OUTPUT!EU430="","",INPUT_OUTPUT!EU430)</f>
        <v/>
      </c>
      <c r="I442" s="2504" t="str">
        <f>IF(INPUT_OUTPUT!EV430="","",INPUT_OUTPUT!EV430)</f>
        <v/>
      </c>
      <c r="J442" s="2504" t="str">
        <f>IF(INPUT_OUTPUT!EW430="","",INPUT_OUTPUT!EW430)</f>
        <v/>
      </c>
      <c r="K442" s="2504" t="str">
        <f>IF(INPUT_OUTPUT!EX430="","",INPUT_OUTPUT!EX430)</f>
        <v/>
      </c>
      <c r="L442" s="2504" t="str">
        <f>IF(INPUT_OUTPUT!EY430="","",INPUT_OUTPUT!EY430)</f>
        <v/>
      </c>
      <c r="M442" s="2504" t="str">
        <f>IF(INPUT_OUTPUT!EZ430="","",INPUT_OUTPUT!EZ430)</f>
        <v/>
      </c>
      <c r="N442" s="2504" t="str">
        <f>IF(INPUT_OUTPUT!FA430="","",INPUT_OUTPUT!FA430)</f>
        <v/>
      </c>
      <c r="O442" s="2504" t="str">
        <f>IF(INPUT_OUTPUT!FB430="","",INPUT_OUTPUT!FB430)</f>
        <v/>
      </c>
      <c r="P442" s="2504" t="str">
        <f>IF(INPUT_OUTPUT!FC430="","",INPUT_OUTPUT!FC430)</f>
        <v/>
      </c>
      <c r="Q442" s="2504" t="str">
        <f>IF(INPUT_OUTPUT!FD430="","",INPUT_OUTPUT!FD430)</f>
        <v/>
      </c>
      <c r="R442" s="2504" t="str">
        <f>IF(INPUT_OUTPUT!FE430="","",INPUT_OUTPUT!FE430)</f>
        <v/>
      </c>
      <c r="S442" s="2504" t="str">
        <f>IF(INPUT_OUTPUT!FF430="","",INPUT_OUTPUT!FF430)</f>
        <v/>
      </c>
      <c r="T442" s="2504" t="str">
        <f>IF(INPUT_OUTPUT!FG430="","",INPUT_OUTPUT!FG430)</f>
        <v/>
      </c>
      <c r="U442" s="2504" t="str">
        <f>IF(INPUT_OUTPUT!FH430="","",INPUT_OUTPUT!FH430)</f>
        <v/>
      </c>
      <c r="V442" s="2504" t="str">
        <f>IF(INPUT_OUTPUT!FI430="","",INPUT_OUTPUT!FI430)</f>
        <v/>
      </c>
      <c r="W442" s="2504" t="str">
        <f>IF(INPUT_OUTPUT!FJ430="","",INPUT_OUTPUT!FJ430)</f>
        <v/>
      </c>
      <c r="X442" s="2504" t="str">
        <f>IF(INPUT_OUTPUT!FK430="","",INPUT_OUTPUT!FK430)</f>
        <v/>
      </c>
      <c r="Y442" s="2504" t="str">
        <f>IF(INPUT_OUTPUT!FL430="","",INPUT_OUTPUT!FL430)</f>
        <v/>
      </c>
      <c r="Z442" s="2504" t="str">
        <f>IF(INPUT_OUTPUT!FM430="","",INPUT_OUTPUT!FM430)</f>
        <v/>
      </c>
    </row>
    <row r="443" spans="2:26" s="2503" customFormat="1">
      <c r="B443" s="2505" t="str">
        <f>IF(INPUT_OUTPUT!C431="","",INPUT_OUTPUT!EP431)</f>
        <v/>
      </c>
      <c r="C443" s="2504" t="str">
        <f>IF(INPUT_OUTPUT!EP431="","",INPUT_OUTPUT!EP431)</f>
        <v/>
      </c>
      <c r="D443" s="2504" t="str">
        <f>IF(INPUT_OUTPUT!EQ431="","",INPUT_OUTPUT!EQ431)</f>
        <v/>
      </c>
      <c r="E443" s="2504" t="str">
        <f>IF(INPUT_OUTPUT!ER431="","",INPUT_OUTPUT!ER431)</f>
        <v/>
      </c>
      <c r="F443" s="2504" t="str">
        <f>IF(INPUT_OUTPUT!ES431="","",INPUT_OUTPUT!ES431)</f>
        <v/>
      </c>
      <c r="G443" s="2504" t="str">
        <f>IF(INPUT_OUTPUT!ET431="","",INPUT_OUTPUT!ET431)</f>
        <v/>
      </c>
      <c r="H443" s="2504" t="str">
        <f>IF(INPUT_OUTPUT!EU431="","",INPUT_OUTPUT!EU431)</f>
        <v/>
      </c>
      <c r="I443" s="2504" t="str">
        <f>IF(INPUT_OUTPUT!EV431="","",INPUT_OUTPUT!EV431)</f>
        <v/>
      </c>
      <c r="J443" s="2504" t="str">
        <f>IF(INPUT_OUTPUT!EW431="","",INPUT_OUTPUT!EW431)</f>
        <v/>
      </c>
      <c r="K443" s="2504" t="str">
        <f>IF(INPUT_OUTPUT!EX431="","",INPUT_OUTPUT!EX431)</f>
        <v/>
      </c>
      <c r="L443" s="2504" t="str">
        <f>IF(INPUT_OUTPUT!EY431="","",INPUT_OUTPUT!EY431)</f>
        <v/>
      </c>
      <c r="M443" s="2504" t="str">
        <f>IF(INPUT_OUTPUT!EZ431="","",INPUT_OUTPUT!EZ431)</f>
        <v/>
      </c>
      <c r="N443" s="2504" t="str">
        <f>IF(INPUT_OUTPUT!FA431="","",INPUT_OUTPUT!FA431)</f>
        <v/>
      </c>
      <c r="O443" s="2504" t="str">
        <f>IF(INPUT_OUTPUT!FB431="","",INPUT_OUTPUT!FB431)</f>
        <v/>
      </c>
      <c r="P443" s="2504" t="str">
        <f>IF(INPUT_OUTPUT!FC431="","",INPUT_OUTPUT!FC431)</f>
        <v/>
      </c>
      <c r="Q443" s="2504" t="str">
        <f>IF(INPUT_OUTPUT!FD431="","",INPUT_OUTPUT!FD431)</f>
        <v/>
      </c>
      <c r="R443" s="2504" t="str">
        <f>IF(INPUT_OUTPUT!FE431="","",INPUT_OUTPUT!FE431)</f>
        <v/>
      </c>
      <c r="S443" s="2504" t="str">
        <f>IF(INPUT_OUTPUT!FF431="","",INPUT_OUTPUT!FF431)</f>
        <v/>
      </c>
      <c r="T443" s="2504" t="str">
        <f>IF(INPUT_OUTPUT!FG431="","",INPUT_OUTPUT!FG431)</f>
        <v/>
      </c>
      <c r="U443" s="2504" t="str">
        <f>IF(INPUT_OUTPUT!FH431="","",INPUT_OUTPUT!FH431)</f>
        <v/>
      </c>
      <c r="V443" s="2504" t="str">
        <f>IF(INPUT_OUTPUT!FI431="","",INPUT_OUTPUT!FI431)</f>
        <v/>
      </c>
      <c r="W443" s="2504" t="str">
        <f>IF(INPUT_OUTPUT!FJ431="","",INPUT_OUTPUT!FJ431)</f>
        <v/>
      </c>
      <c r="X443" s="2504" t="str">
        <f>IF(INPUT_OUTPUT!FK431="","",INPUT_OUTPUT!FK431)</f>
        <v/>
      </c>
      <c r="Y443" s="2504" t="str">
        <f>IF(INPUT_OUTPUT!FL431="","",INPUT_OUTPUT!FL431)</f>
        <v/>
      </c>
      <c r="Z443" s="2504" t="str">
        <f>IF(INPUT_OUTPUT!FM431="","",INPUT_OUTPUT!FM431)</f>
        <v/>
      </c>
    </row>
    <row r="444" spans="2:26" s="2503" customFormat="1">
      <c r="B444" s="2505" t="str">
        <f>IF(INPUT_OUTPUT!C432="","",INPUT_OUTPUT!EP432)</f>
        <v/>
      </c>
      <c r="C444" s="2504" t="str">
        <f>IF(INPUT_OUTPUT!EP432="","",INPUT_OUTPUT!EP432)</f>
        <v/>
      </c>
      <c r="D444" s="2504" t="str">
        <f>IF(INPUT_OUTPUT!EQ432="","",INPUT_OUTPUT!EQ432)</f>
        <v/>
      </c>
      <c r="E444" s="2504" t="str">
        <f>IF(INPUT_OUTPUT!ER432="","",INPUT_OUTPUT!ER432)</f>
        <v/>
      </c>
      <c r="F444" s="2504" t="str">
        <f>IF(INPUT_OUTPUT!ES432="","",INPUT_OUTPUT!ES432)</f>
        <v/>
      </c>
      <c r="G444" s="2504" t="str">
        <f>IF(INPUT_OUTPUT!ET432="","",INPUT_OUTPUT!ET432)</f>
        <v/>
      </c>
      <c r="H444" s="2504" t="str">
        <f>IF(INPUT_OUTPUT!EU432="","",INPUT_OUTPUT!EU432)</f>
        <v/>
      </c>
      <c r="I444" s="2504" t="str">
        <f>IF(INPUT_OUTPUT!EV432="","",INPUT_OUTPUT!EV432)</f>
        <v/>
      </c>
      <c r="J444" s="2504" t="str">
        <f>IF(INPUT_OUTPUT!EW432="","",INPUT_OUTPUT!EW432)</f>
        <v/>
      </c>
      <c r="K444" s="2504" t="str">
        <f>IF(INPUT_OUTPUT!EX432="","",INPUT_OUTPUT!EX432)</f>
        <v/>
      </c>
      <c r="L444" s="2504" t="str">
        <f>IF(INPUT_OUTPUT!EY432="","",INPUT_OUTPUT!EY432)</f>
        <v/>
      </c>
      <c r="M444" s="2504" t="str">
        <f>IF(INPUT_OUTPUT!EZ432="","",INPUT_OUTPUT!EZ432)</f>
        <v/>
      </c>
      <c r="N444" s="2504" t="str">
        <f>IF(INPUT_OUTPUT!FA432="","",INPUT_OUTPUT!FA432)</f>
        <v/>
      </c>
      <c r="O444" s="2504" t="str">
        <f>IF(INPUT_OUTPUT!FB432="","",INPUT_OUTPUT!FB432)</f>
        <v/>
      </c>
      <c r="P444" s="2504" t="str">
        <f>IF(INPUT_OUTPUT!FC432="","",INPUT_OUTPUT!FC432)</f>
        <v/>
      </c>
      <c r="Q444" s="2504" t="str">
        <f>IF(INPUT_OUTPUT!FD432="","",INPUT_OUTPUT!FD432)</f>
        <v/>
      </c>
      <c r="R444" s="2504" t="str">
        <f>IF(INPUT_OUTPUT!FE432="","",INPUT_OUTPUT!FE432)</f>
        <v/>
      </c>
      <c r="S444" s="2504" t="str">
        <f>IF(INPUT_OUTPUT!FF432="","",INPUT_OUTPUT!FF432)</f>
        <v/>
      </c>
      <c r="T444" s="2504" t="str">
        <f>IF(INPUT_OUTPUT!FG432="","",INPUT_OUTPUT!FG432)</f>
        <v/>
      </c>
      <c r="U444" s="2504" t="str">
        <f>IF(INPUT_OUTPUT!FH432="","",INPUT_OUTPUT!FH432)</f>
        <v/>
      </c>
      <c r="V444" s="2504" t="str">
        <f>IF(INPUT_OUTPUT!FI432="","",INPUT_OUTPUT!FI432)</f>
        <v/>
      </c>
      <c r="W444" s="2504" t="str">
        <f>IF(INPUT_OUTPUT!FJ432="","",INPUT_OUTPUT!FJ432)</f>
        <v/>
      </c>
      <c r="X444" s="2504" t="str">
        <f>IF(INPUT_OUTPUT!FK432="","",INPUT_OUTPUT!FK432)</f>
        <v/>
      </c>
      <c r="Y444" s="2504" t="str">
        <f>IF(INPUT_OUTPUT!FL432="","",INPUT_OUTPUT!FL432)</f>
        <v/>
      </c>
      <c r="Z444" s="2504" t="str">
        <f>IF(INPUT_OUTPUT!FM432="","",INPUT_OUTPUT!FM432)</f>
        <v/>
      </c>
    </row>
    <row r="445" spans="2:26" s="2503" customFormat="1">
      <c r="B445" s="2505" t="str">
        <f>IF(INPUT_OUTPUT!C433="","",INPUT_OUTPUT!EP433)</f>
        <v/>
      </c>
      <c r="C445" s="2504" t="str">
        <f>IF(INPUT_OUTPUT!EP433="","",INPUT_OUTPUT!EP433)</f>
        <v/>
      </c>
      <c r="D445" s="2504" t="str">
        <f>IF(INPUT_OUTPUT!EQ433="","",INPUT_OUTPUT!EQ433)</f>
        <v/>
      </c>
      <c r="E445" s="2504" t="str">
        <f>IF(INPUT_OUTPUT!ER433="","",INPUT_OUTPUT!ER433)</f>
        <v/>
      </c>
      <c r="F445" s="2504" t="str">
        <f>IF(INPUT_OUTPUT!ES433="","",INPUT_OUTPUT!ES433)</f>
        <v/>
      </c>
      <c r="G445" s="2504" t="str">
        <f>IF(INPUT_OUTPUT!ET433="","",INPUT_OUTPUT!ET433)</f>
        <v/>
      </c>
      <c r="H445" s="2504" t="str">
        <f>IF(INPUT_OUTPUT!EU433="","",INPUT_OUTPUT!EU433)</f>
        <v/>
      </c>
      <c r="I445" s="2504" t="str">
        <f>IF(INPUT_OUTPUT!EV433="","",INPUT_OUTPUT!EV433)</f>
        <v/>
      </c>
      <c r="J445" s="2504" t="str">
        <f>IF(INPUT_OUTPUT!EW433="","",INPUT_OUTPUT!EW433)</f>
        <v/>
      </c>
      <c r="K445" s="2504" t="str">
        <f>IF(INPUT_OUTPUT!EX433="","",INPUT_OUTPUT!EX433)</f>
        <v/>
      </c>
      <c r="L445" s="2504" t="str">
        <f>IF(INPUT_OUTPUT!EY433="","",INPUT_OUTPUT!EY433)</f>
        <v/>
      </c>
      <c r="M445" s="2504" t="str">
        <f>IF(INPUT_OUTPUT!EZ433="","",INPUT_OUTPUT!EZ433)</f>
        <v/>
      </c>
      <c r="N445" s="2504" t="str">
        <f>IF(INPUT_OUTPUT!FA433="","",INPUT_OUTPUT!FA433)</f>
        <v/>
      </c>
      <c r="O445" s="2504" t="str">
        <f>IF(INPUT_OUTPUT!FB433="","",INPUT_OUTPUT!FB433)</f>
        <v/>
      </c>
      <c r="P445" s="2504" t="str">
        <f>IF(INPUT_OUTPUT!FC433="","",INPUT_OUTPUT!FC433)</f>
        <v/>
      </c>
      <c r="Q445" s="2504" t="str">
        <f>IF(INPUT_OUTPUT!FD433="","",INPUT_OUTPUT!FD433)</f>
        <v/>
      </c>
      <c r="R445" s="2504" t="str">
        <f>IF(INPUT_OUTPUT!FE433="","",INPUT_OUTPUT!FE433)</f>
        <v/>
      </c>
      <c r="S445" s="2504" t="str">
        <f>IF(INPUT_OUTPUT!FF433="","",INPUT_OUTPUT!FF433)</f>
        <v/>
      </c>
      <c r="T445" s="2504" t="str">
        <f>IF(INPUT_OUTPUT!FG433="","",INPUT_OUTPUT!FG433)</f>
        <v/>
      </c>
      <c r="U445" s="2504" t="str">
        <f>IF(INPUT_OUTPUT!FH433="","",INPUT_OUTPUT!FH433)</f>
        <v/>
      </c>
      <c r="V445" s="2504" t="str">
        <f>IF(INPUT_OUTPUT!FI433="","",INPUT_OUTPUT!FI433)</f>
        <v/>
      </c>
      <c r="W445" s="2504" t="str">
        <f>IF(INPUT_OUTPUT!FJ433="","",INPUT_OUTPUT!FJ433)</f>
        <v/>
      </c>
      <c r="X445" s="2504" t="str">
        <f>IF(INPUT_OUTPUT!FK433="","",INPUT_OUTPUT!FK433)</f>
        <v/>
      </c>
      <c r="Y445" s="2504" t="str">
        <f>IF(INPUT_OUTPUT!FL433="","",INPUT_OUTPUT!FL433)</f>
        <v/>
      </c>
      <c r="Z445" s="2504" t="str">
        <f>IF(INPUT_OUTPUT!FM433="","",INPUT_OUTPUT!FM433)</f>
        <v/>
      </c>
    </row>
    <row r="446" spans="2:26" s="2503" customFormat="1">
      <c r="B446" s="2505" t="str">
        <f>IF(INPUT_OUTPUT!C434="","",INPUT_OUTPUT!EP434)</f>
        <v/>
      </c>
      <c r="C446" s="2504" t="str">
        <f>IF(INPUT_OUTPUT!EP434="","",INPUT_OUTPUT!EP434)</f>
        <v/>
      </c>
      <c r="D446" s="2504" t="str">
        <f>IF(INPUT_OUTPUT!EQ434="","",INPUT_OUTPUT!EQ434)</f>
        <v/>
      </c>
      <c r="E446" s="2504" t="str">
        <f>IF(INPUT_OUTPUT!ER434="","",INPUT_OUTPUT!ER434)</f>
        <v/>
      </c>
      <c r="F446" s="2504" t="str">
        <f>IF(INPUT_OUTPUT!ES434="","",INPUT_OUTPUT!ES434)</f>
        <v/>
      </c>
      <c r="G446" s="2504" t="str">
        <f>IF(INPUT_OUTPUT!ET434="","",INPUT_OUTPUT!ET434)</f>
        <v/>
      </c>
      <c r="H446" s="2504" t="str">
        <f>IF(INPUT_OUTPUT!EU434="","",INPUT_OUTPUT!EU434)</f>
        <v/>
      </c>
      <c r="I446" s="2504" t="str">
        <f>IF(INPUT_OUTPUT!EV434="","",INPUT_OUTPUT!EV434)</f>
        <v/>
      </c>
      <c r="J446" s="2504" t="str">
        <f>IF(INPUT_OUTPUT!EW434="","",INPUT_OUTPUT!EW434)</f>
        <v/>
      </c>
      <c r="K446" s="2504" t="str">
        <f>IF(INPUT_OUTPUT!EX434="","",INPUT_OUTPUT!EX434)</f>
        <v/>
      </c>
      <c r="L446" s="2504" t="str">
        <f>IF(INPUT_OUTPUT!EY434="","",INPUT_OUTPUT!EY434)</f>
        <v/>
      </c>
      <c r="M446" s="2504" t="str">
        <f>IF(INPUT_OUTPUT!EZ434="","",INPUT_OUTPUT!EZ434)</f>
        <v/>
      </c>
      <c r="N446" s="2504" t="str">
        <f>IF(INPUT_OUTPUT!FA434="","",INPUT_OUTPUT!FA434)</f>
        <v/>
      </c>
      <c r="O446" s="2504" t="str">
        <f>IF(INPUT_OUTPUT!FB434="","",INPUT_OUTPUT!FB434)</f>
        <v/>
      </c>
      <c r="P446" s="2504" t="str">
        <f>IF(INPUT_OUTPUT!FC434="","",INPUT_OUTPUT!FC434)</f>
        <v/>
      </c>
      <c r="Q446" s="2504" t="str">
        <f>IF(INPUT_OUTPUT!FD434="","",INPUT_OUTPUT!FD434)</f>
        <v/>
      </c>
      <c r="R446" s="2504" t="str">
        <f>IF(INPUT_OUTPUT!FE434="","",INPUT_OUTPUT!FE434)</f>
        <v/>
      </c>
      <c r="S446" s="2504" t="str">
        <f>IF(INPUT_OUTPUT!FF434="","",INPUT_OUTPUT!FF434)</f>
        <v/>
      </c>
      <c r="T446" s="2504" t="str">
        <f>IF(INPUT_OUTPUT!FG434="","",INPUT_OUTPUT!FG434)</f>
        <v/>
      </c>
      <c r="U446" s="2504" t="str">
        <f>IF(INPUT_OUTPUT!FH434="","",INPUT_OUTPUT!FH434)</f>
        <v/>
      </c>
      <c r="V446" s="2504" t="str">
        <f>IF(INPUT_OUTPUT!FI434="","",INPUT_OUTPUT!FI434)</f>
        <v/>
      </c>
      <c r="W446" s="2504" t="str">
        <f>IF(INPUT_OUTPUT!FJ434="","",INPUT_OUTPUT!FJ434)</f>
        <v/>
      </c>
      <c r="X446" s="2504" t="str">
        <f>IF(INPUT_OUTPUT!FK434="","",INPUT_OUTPUT!FK434)</f>
        <v/>
      </c>
      <c r="Y446" s="2504" t="str">
        <f>IF(INPUT_OUTPUT!FL434="","",INPUT_OUTPUT!FL434)</f>
        <v/>
      </c>
      <c r="Z446" s="2504" t="str">
        <f>IF(INPUT_OUTPUT!FM434="","",INPUT_OUTPUT!FM434)</f>
        <v/>
      </c>
    </row>
    <row r="447" spans="2:26" s="2503" customFormat="1">
      <c r="B447" s="2505" t="str">
        <f>IF(INPUT_OUTPUT!C435="","",INPUT_OUTPUT!EP435)</f>
        <v/>
      </c>
      <c r="C447" s="2504" t="str">
        <f>IF(INPUT_OUTPUT!EP435="","",INPUT_OUTPUT!EP435)</f>
        <v/>
      </c>
      <c r="D447" s="2504" t="str">
        <f>IF(INPUT_OUTPUT!EQ435="","",INPUT_OUTPUT!EQ435)</f>
        <v/>
      </c>
      <c r="E447" s="2504" t="str">
        <f>IF(INPUT_OUTPUT!ER435="","",INPUT_OUTPUT!ER435)</f>
        <v/>
      </c>
      <c r="F447" s="2504" t="str">
        <f>IF(INPUT_OUTPUT!ES435="","",INPUT_OUTPUT!ES435)</f>
        <v/>
      </c>
      <c r="G447" s="2504" t="str">
        <f>IF(INPUT_OUTPUT!ET435="","",INPUT_OUTPUT!ET435)</f>
        <v/>
      </c>
      <c r="H447" s="2504" t="str">
        <f>IF(INPUT_OUTPUT!EU435="","",INPUT_OUTPUT!EU435)</f>
        <v/>
      </c>
      <c r="I447" s="2504" t="str">
        <f>IF(INPUT_OUTPUT!EV435="","",INPUT_OUTPUT!EV435)</f>
        <v/>
      </c>
      <c r="J447" s="2504" t="str">
        <f>IF(INPUT_OUTPUT!EW435="","",INPUT_OUTPUT!EW435)</f>
        <v/>
      </c>
      <c r="K447" s="2504" t="str">
        <f>IF(INPUT_OUTPUT!EX435="","",INPUT_OUTPUT!EX435)</f>
        <v/>
      </c>
      <c r="L447" s="2504" t="str">
        <f>IF(INPUT_OUTPUT!EY435="","",INPUT_OUTPUT!EY435)</f>
        <v/>
      </c>
      <c r="M447" s="2504" t="str">
        <f>IF(INPUT_OUTPUT!EZ435="","",INPUT_OUTPUT!EZ435)</f>
        <v/>
      </c>
      <c r="N447" s="2504" t="str">
        <f>IF(INPUT_OUTPUT!FA435="","",INPUT_OUTPUT!FA435)</f>
        <v/>
      </c>
      <c r="O447" s="2504" t="str">
        <f>IF(INPUT_OUTPUT!FB435="","",INPUT_OUTPUT!FB435)</f>
        <v/>
      </c>
      <c r="P447" s="2504" t="str">
        <f>IF(INPUT_OUTPUT!FC435="","",INPUT_OUTPUT!FC435)</f>
        <v/>
      </c>
      <c r="Q447" s="2504" t="str">
        <f>IF(INPUT_OUTPUT!FD435="","",INPUT_OUTPUT!FD435)</f>
        <v/>
      </c>
      <c r="R447" s="2504" t="str">
        <f>IF(INPUT_OUTPUT!FE435="","",INPUT_OUTPUT!FE435)</f>
        <v/>
      </c>
      <c r="S447" s="2504" t="str">
        <f>IF(INPUT_OUTPUT!FF435="","",INPUT_OUTPUT!FF435)</f>
        <v/>
      </c>
      <c r="T447" s="2504" t="str">
        <f>IF(INPUT_OUTPUT!FG435="","",INPUT_OUTPUT!FG435)</f>
        <v/>
      </c>
      <c r="U447" s="2504" t="str">
        <f>IF(INPUT_OUTPUT!FH435="","",INPUT_OUTPUT!FH435)</f>
        <v/>
      </c>
      <c r="V447" s="2504" t="str">
        <f>IF(INPUT_OUTPUT!FI435="","",INPUT_OUTPUT!FI435)</f>
        <v/>
      </c>
      <c r="W447" s="2504" t="str">
        <f>IF(INPUT_OUTPUT!FJ435="","",INPUT_OUTPUT!FJ435)</f>
        <v/>
      </c>
      <c r="X447" s="2504" t="str">
        <f>IF(INPUT_OUTPUT!FK435="","",INPUT_OUTPUT!FK435)</f>
        <v/>
      </c>
      <c r="Y447" s="2504" t="str">
        <f>IF(INPUT_OUTPUT!FL435="","",INPUT_OUTPUT!FL435)</f>
        <v/>
      </c>
      <c r="Z447" s="2504" t="str">
        <f>IF(INPUT_OUTPUT!FM435="","",INPUT_OUTPUT!FM435)</f>
        <v/>
      </c>
    </row>
    <row r="448" spans="2:26" s="2503" customFormat="1">
      <c r="B448" s="2505" t="str">
        <f>IF(INPUT_OUTPUT!C436="","",INPUT_OUTPUT!EP436)</f>
        <v/>
      </c>
      <c r="C448" s="2504" t="str">
        <f>IF(INPUT_OUTPUT!EP436="","",INPUT_OUTPUT!EP436)</f>
        <v/>
      </c>
      <c r="D448" s="2504" t="str">
        <f>IF(INPUT_OUTPUT!EQ436="","",INPUT_OUTPUT!EQ436)</f>
        <v/>
      </c>
      <c r="E448" s="2504" t="str">
        <f>IF(INPUT_OUTPUT!ER436="","",INPUT_OUTPUT!ER436)</f>
        <v/>
      </c>
      <c r="F448" s="2504" t="str">
        <f>IF(INPUT_OUTPUT!ES436="","",INPUT_OUTPUT!ES436)</f>
        <v/>
      </c>
      <c r="G448" s="2504" t="str">
        <f>IF(INPUT_OUTPUT!ET436="","",INPUT_OUTPUT!ET436)</f>
        <v/>
      </c>
      <c r="H448" s="2504" t="str">
        <f>IF(INPUT_OUTPUT!EU436="","",INPUT_OUTPUT!EU436)</f>
        <v/>
      </c>
      <c r="I448" s="2504" t="str">
        <f>IF(INPUT_OUTPUT!EV436="","",INPUT_OUTPUT!EV436)</f>
        <v/>
      </c>
      <c r="J448" s="2504" t="str">
        <f>IF(INPUT_OUTPUT!EW436="","",INPUT_OUTPUT!EW436)</f>
        <v/>
      </c>
      <c r="K448" s="2504" t="str">
        <f>IF(INPUT_OUTPUT!EX436="","",INPUT_OUTPUT!EX436)</f>
        <v/>
      </c>
      <c r="L448" s="2504" t="str">
        <f>IF(INPUT_OUTPUT!EY436="","",INPUT_OUTPUT!EY436)</f>
        <v/>
      </c>
      <c r="M448" s="2504" t="str">
        <f>IF(INPUT_OUTPUT!EZ436="","",INPUT_OUTPUT!EZ436)</f>
        <v/>
      </c>
      <c r="N448" s="2504" t="str">
        <f>IF(INPUT_OUTPUT!FA436="","",INPUT_OUTPUT!FA436)</f>
        <v/>
      </c>
      <c r="O448" s="2504" t="str">
        <f>IF(INPUT_OUTPUT!FB436="","",INPUT_OUTPUT!FB436)</f>
        <v/>
      </c>
      <c r="P448" s="2504" t="str">
        <f>IF(INPUT_OUTPUT!FC436="","",INPUT_OUTPUT!FC436)</f>
        <v/>
      </c>
      <c r="Q448" s="2504" t="str">
        <f>IF(INPUT_OUTPUT!FD436="","",INPUT_OUTPUT!FD436)</f>
        <v/>
      </c>
      <c r="R448" s="2504" t="str">
        <f>IF(INPUT_OUTPUT!FE436="","",INPUT_OUTPUT!FE436)</f>
        <v/>
      </c>
      <c r="S448" s="2504" t="str">
        <f>IF(INPUT_OUTPUT!FF436="","",INPUT_OUTPUT!FF436)</f>
        <v/>
      </c>
      <c r="T448" s="2504" t="str">
        <f>IF(INPUT_OUTPUT!FG436="","",INPUT_OUTPUT!FG436)</f>
        <v/>
      </c>
      <c r="U448" s="2504" t="str">
        <f>IF(INPUT_OUTPUT!FH436="","",INPUT_OUTPUT!FH436)</f>
        <v/>
      </c>
      <c r="V448" s="2504" t="str">
        <f>IF(INPUT_OUTPUT!FI436="","",INPUT_OUTPUT!FI436)</f>
        <v/>
      </c>
      <c r="W448" s="2504" t="str">
        <f>IF(INPUT_OUTPUT!FJ436="","",INPUT_OUTPUT!FJ436)</f>
        <v/>
      </c>
      <c r="X448" s="2504" t="str">
        <f>IF(INPUT_OUTPUT!FK436="","",INPUT_OUTPUT!FK436)</f>
        <v/>
      </c>
      <c r="Y448" s="2504" t="str">
        <f>IF(INPUT_OUTPUT!FL436="","",INPUT_OUTPUT!FL436)</f>
        <v/>
      </c>
      <c r="Z448" s="2504" t="str">
        <f>IF(INPUT_OUTPUT!FM436="","",INPUT_OUTPUT!FM436)</f>
        <v/>
      </c>
    </row>
    <row r="449" spans="2:26" s="2503" customFormat="1">
      <c r="B449" s="2505" t="str">
        <f>IF(INPUT_OUTPUT!C437="","",INPUT_OUTPUT!EP437)</f>
        <v/>
      </c>
      <c r="C449" s="2504" t="str">
        <f>IF(INPUT_OUTPUT!EP437="","",INPUT_OUTPUT!EP437)</f>
        <v/>
      </c>
      <c r="D449" s="2504" t="str">
        <f>IF(INPUT_OUTPUT!EQ437="","",INPUT_OUTPUT!EQ437)</f>
        <v/>
      </c>
      <c r="E449" s="2504" t="str">
        <f>IF(INPUT_OUTPUT!ER437="","",INPUT_OUTPUT!ER437)</f>
        <v/>
      </c>
      <c r="F449" s="2504" t="str">
        <f>IF(INPUT_OUTPUT!ES437="","",INPUT_OUTPUT!ES437)</f>
        <v/>
      </c>
      <c r="G449" s="2504" t="str">
        <f>IF(INPUT_OUTPUT!ET437="","",INPUT_OUTPUT!ET437)</f>
        <v/>
      </c>
      <c r="H449" s="2504" t="str">
        <f>IF(INPUT_OUTPUT!EU437="","",INPUT_OUTPUT!EU437)</f>
        <v/>
      </c>
      <c r="I449" s="2504" t="str">
        <f>IF(INPUT_OUTPUT!EV437="","",INPUT_OUTPUT!EV437)</f>
        <v/>
      </c>
      <c r="J449" s="2504" t="str">
        <f>IF(INPUT_OUTPUT!EW437="","",INPUT_OUTPUT!EW437)</f>
        <v/>
      </c>
      <c r="K449" s="2504" t="str">
        <f>IF(INPUT_OUTPUT!EX437="","",INPUT_OUTPUT!EX437)</f>
        <v/>
      </c>
      <c r="L449" s="2504" t="str">
        <f>IF(INPUT_OUTPUT!EY437="","",INPUT_OUTPUT!EY437)</f>
        <v/>
      </c>
      <c r="M449" s="2504" t="str">
        <f>IF(INPUT_OUTPUT!EZ437="","",INPUT_OUTPUT!EZ437)</f>
        <v/>
      </c>
      <c r="N449" s="2504" t="str">
        <f>IF(INPUT_OUTPUT!FA437="","",INPUT_OUTPUT!FA437)</f>
        <v/>
      </c>
      <c r="O449" s="2504" t="str">
        <f>IF(INPUT_OUTPUT!FB437="","",INPUT_OUTPUT!FB437)</f>
        <v/>
      </c>
      <c r="P449" s="2504" t="str">
        <f>IF(INPUT_OUTPUT!FC437="","",INPUT_OUTPUT!FC437)</f>
        <v/>
      </c>
      <c r="Q449" s="2504" t="str">
        <f>IF(INPUT_OUTPUT!FD437="","",INPUT_OUTPUT!FD437)</f>
        <v/>
      </c>
      <c r="R449" s="2504" t="str">
        <f>IF(INPUT_OUTPUT!FE437="","",INPUT_OUTPUT!FE437)</f>
        <v/>
      </c>
      <c r="S449" s="2504" t="str">
        <f>IF(INPUT_OUTPUT!FF437="","",INPUT_OUTPUT!FF437)</f>
        <v/>
      </c>
      <c r="T449" s="2504" t="str">
        <f>IF(INPUT_OUTPUT!FG437="","",INPUT_OUTPUT!FG437)</f>
        <v/>
      </c>
      <c r="U449" s="2504" t="str">
        <f>IF(INPUT_OUTPUT!FH437="","",INPUT_OUTPUT!FH437)</f>
        <v/>
      </c>
      <c r="V449" s="2504" t="str">
        <f>IF(INPUT_OUTPUT!FI437="","",INPUT_OUTPUT!FI437)</f>
        <v/>
      </c>
      <c r="W449" s="2504" t="str">
        <f>IF(INPUT_OUTPUT!FJ437="","",INPUT_OUTPUT!FJ437)</f>
        <v/>
      </c>
      <c r="X449" s="2504" t="str">
        <f>IF(INPUT_OUTPUT!FK437="","",INPUT_OUTPUT!FK437)</f>
        <v/>
      </c>
      <c r="Y449" s="2504" t="str">
        <f>IF(INPUT_OUTPUT!FL437="","",INPUT_OUTPUT!FL437)</f>
        <v/>
      </c>
      <c r="Z449" s="2504" t="str">
        <f>IF(INPUT_OUTPUT!FM437="","",INPUT_OUTPUT!FM437)</f>
        <v/>
      </c>
    </row>
    <row r="450" spans="2:26" s="2503" customFormat="1">
      <c r="B450" s="2505" t="str">
        <f>IF(INPUT_OUTPUT!C438="","",INPUT_OUTPUT!EP438)</f>
        <v/>
      </c>
      <c r="C450" s="2504" t="str">
        <f>IF(INPUT_OUTPUT!EP438="","",INPUT_OUTPUT!EP438)</f>
        <v/>
      </c>
      <c r="D450" s="2504" t="str">
        <f>IF(INPUT_OUTPUT!EQ438="","",INPUT_OUTPUT!EQ438)</f>
        <v/>
      </c>
      <c r="E450" s="2504" t="str">
        <f>IF(INPUT_OUTPUT!ER438="","",INPUT_OUTPUT!ER438)</f>
        <v/>
      </c>
      <c r="F450" s="2504" t="str">
        <f>IF(INPUT_OUTPUT!ES438="","",INPUT_OUTPUT!ES438)</f>
        <v/>
      </c>
      <c r="G450" s="2504" t="str">
        <f>IF(INPUT_OUTPUT!ET438="","",INPUT_OUTPUT!ET438)</f>
        <v/>
      </c>
      <c r="H450" s="2504" t="str">
        <f>IF(INPUT_OUTPUT!EU438="","",INPUT_OUTPUT!EU438)</f>
        <v/>
      </c>
      <c r="I450" s="2504" t="str">
        <f>IF(INPUT_OUTPUT!EV438="","",INPUT_OUTPUT!EV438)</f>
        <v/>
      </c>
      <c r="J450" s="2504" t="str">
        <f>IF(INPUT_OUTPUT!EW438="","",INPUT_OUTPUT!EW438)</f>
        <v/>
      </c>
      <c r="K450" s="2504" t="str">
        <f>IF(INPUT_OUTPUT!EX438="","",INPUT_OUTPUT!EX438)</f>
        <v/>
      </c>
      <c r="L450" s="2504" t="str">
        <f>IF(INPUT_OUTPUT!EY438="","",INPUT_OUTPUT!EY438)</f>
        <v/>
      </c>
      <c r="M450" s="2504" t="str">
        <f>IF(INPUT_OUTPUT!EZ438="","",INPUT_OUTPUT!EZ438)</f>
        <v/>
      </c>
      <c r="N450" s="2504" t="str">
        <f>IF(INPUT_OUTPUT!FA438="","",INPUT_OUTPUT!FA438)</f>
        <v/>
      </c>
      <c r="O450" s="2504" t="str">
        <f>IF(INPUT_OUTPUT!FB438="","",INPUT_OUTPUT!FB438)</f>
        <v/>
      </c>
      <c r="P450" s="2504" t="str">
        <f>IF(INPUT_OUTPUT!FC438="","",INPUT_OUTPUT!FC438)</f>
        <v/>
      </c>
      <c r="Q450" s="2504" t="str">
        <f>IF(INPUT_OUTPUT!FD438="","",INPUT_OUTPUT!FD438)</f>
        <v/>
      </c>
      <c r="R450" s="2504" t="str">
        <f>IF(INPUT_OUTPUT!FE438="","",INPUT_OUTPUT!FE438)</f>
        <v/>
      </c>
      <c r="S450" s="2504" t="str">
        <f>IF(INPUT_OUTPUT!FF438="","",INPUT_OUTPUT!FF438)</f>
        <v/>
      </c>
      <c r="T450" s="2504" t="str">
        <f>IF(INPUT_OUTPUT!FG438="","",INPUT_OUTPUT!FG438)</f>
        <v/>
      </c>
      <c r="U450" s="2504" t="str">
        <f>IF(INPUT_OUTPUT!FH438="","",INPUT_OUTPUT!FH438)</f>
        <v/>
      </c>
      <c r="V450" s="2504" t="str">
        <f>IF(INPUT_OUTPUT!FI438="","",INPUT_OUTPUT!FI438)</f>
        <v/>
      </c>
      <c r="W450" s="2504" t="str">
        <f>IF(INPUT_OUTPUT!FJ438="","",INPUT_OUTPUT!FJ438)</f>
        <v/>
      </c>
      <c r="X450" s="2504" t="str">
        <f>IF(INPUT_OUTPUT!FK438="","",INPUT_OUTPUT!FK438)</f>
        <v/>
      </c>
      <c r="Y450" s="2504" t="str">
        <f>IF(INPUT_OUTPUT!FL438="","",INPUT_OUTPUT!FL438)</f>
        <v/>
      </c>
      <c r="Z450" s="2504" t="str">
        <f>IF(INPUT_OUTPUT!FM438="","",INPUT_OUTPUT!FM438)</f>
        <v/>
      </c>
    </row>
    <row r="451" spans="2:26" s="2503" customFormat="1">
      <c r="B451" s="2505" t="str">
        <f>IF(INPUT_OUTPUT!C439="","",INPUT_OUTPUT!EP439)</f>
        <v/>
      </c>
      <c r="C451" s="2504" t="str">
        <f>IF(INPUT_OUTPUT!EP439="","",INPUT_OUTPUT!EP439)</f>
        <v/>
      </c>
      <c r="D451" s="2504" t="str">
        <f>IF(INPUT_OUTPUT!EQ439="","",INPUT_OUTPUT!EQ439)</f>
        <v/>
      </c>
      <c r="E451" s="2504" t="str">
        <f>IF(INPUT_OUTPUT!ER439="","",INPUT_OUTPUT!ER439)</f>
        <v/>
      </c>
      <c r="F451" s="2504" t="str">
        <f>IF(INPUT_OUTPUT!ES439="","",INPUT_OUTPUT!ES439)</f>
        <v/>
      </c>
      <c r="G451" s="2504" t="str">
        <f>IF(INPUT_OUTPUT!ET439="","",INPUT_OUTPUT!ET439)</f>
        <v/>
      </c>
      <c r="H451" s="2504" t="str">
        <f>IF(INPUT_OUTPUT!EU439="","",INPUT_OUTPUT!EU439)</f>
        <v/>
      </c>
      <c r="I451" s="2504" t="str">
        <f>IF(INPUT_OUTPUT!EV439="","",INPUT_OUTPUT!EV439)</f>
        <v/>
      </c>
      <c r="J451" s="2504" t="str">
        <f>IF(INPUT_OUTPUT!EW439="","",INPUT_OUTPUT!EW439)</f>
        <v/>
      </c>
      <c r="K451" s="2504" t="str">
        <f>IF(INPUT_OUTPUT!EX439="","",INPUT_OUTPUT!EX439)</f>
        <v/>
      </c>
      <c r="L451" s="2504" t="str">
        <f>IF(INPUT_OUTPUT!EY439="","",INPUT_OUTPUT!EY439)</f>
        <v/>
      </c>
      <c r="M451" s="2504" t="str">
        <f>IF(INPUT_OUTPUT!EZ439="","",INPUT_OUTPUT!EZ439)</f>
        <v/>
      </c>
      <c r="N451" s="2504" t="str">
        <f>IF(INPUT_OUTPUT!FA439="","",INPUT_OUTPUT!FA439)</f>
        <v/>
      </c>
      <c r="O451" s="2504" t="str">
        <f>IF(INPUT_OUTPUT!FB439="","",INPUT_OUTPUT!FB439)</f>
        <v/>
      </c>
      <c r="P451" s="2504" t="str">
        <f>IF(INPUT_OUTPUT!FC439="","",INPUT_OUTPUT!FC439)</f>
        <v/>
      </c>
      <c r="Q451" s="2504" t="str">
        <f>IF(INPUT_OUTPUT!FD439="","",INPUT_OUTPUT!FD439)</f>
        <v/>
      </c>
      <c r="R451" s="2504" t="str">
        <f>IF(INPUT_OUTPUT!FE439="","",INPUT_OUTPUT!FE439)</f>
        <v/>
      </c>
      <c r="S451" s="2504" t="str">
        <f>IF(INPUT_OUTPUT!FF439="","",INPUT_OUTPUT!FF439)</f>
        <v/>
      </c>
      <c r="T451" s="2504" t="str">
        <f>IF(INPUT_OUTPUT!FG439="","",INPUT_OUTPUT!FG439)</f>
        <v/>
      </c>
      <c r="U451" s="2504" t="str">
        <f>IF(INPUT_OUTPUT!FH439="","",INPUT_OUTPUT!FH439)</f>
        <v/>
      </c>
      <c r="V451" s="2504" t="str">
        <f>IF(INPUT_OUTPUT!FI439="","",INPUT_OUTPUT!FI439)</f>
        <v/>
      </c>
      <c r="W451" s="2504" t="str">
        <f>IF(INPUT_OUTPUT!FJ439="","",INPUT_OUTPUT!FJ439)</f>
        <v/>
      </c>
      <c r="X451" s="2504" t="str">
        <f>IF(INPUT_OUTPUT!FK439="","",INPUT_OUTPUT!FK439)</f>
        <v/>
      </c>
      <c r="Y451" s="2504" t="str">
        <f>IF(INPUT_OUTPUT!FL439="","",INPUT_OUTPUT!FL439)</f>
        <v/>
      </c>
      <c r="Z451" s="2504" t="str">
        <f>IF(INPUT_OUTPUT!FM439="","",INPUT_OUTPUT!FM439)</f>
        <v/>
      </c>
    </row>
    <row r="452" spans="2:26" s="2503" customFormat="1">
      <c r="B452" s="2505" t="str">
        <f>IF(INPUT_OUTPUT!C440="","",INPUT_OUTPUT!EP440)</f>
        <v/>
      </c>
      <c r="C452" s="2504" t="str">
        <f>IF(INPUT_OUTPUT!EP440="","",INPUT_OUTPUT!EP440)</f>
        <v/>
      </c>
      <c r="D452" s="2504" t="str">
        <f>IF(INPUT_OUTPUT!EQ440="","",INPUT_OUTPUT!EQ440)</f>
        <v/>
      </c>
      <c r="E452" s="2504" t="str">
        <f>IF(INPUT_OUTPUT!ER440="","",INPUT_OUTPUT!ER440)</f>
        <v/>
      </c>
      <c r="F452" s="2504" t="str">
        <f>IF(INPUT_OUTPUT!ES440="","",INPUT_OUTPUT!ES440)</f>
        <v/>
      </c>
      <c r="G452" s="2504" t="str">
        <f>IF(INPUT_OUTPUT!ET440="","",INPUT_OUTPUT!ET440)</f>
        <v/>
      </c>
      <c r="H452" s="2504" t="str">
        <f>IF(INPUT_OUTPUT!EU440="","",INPUT_OUTPUT!EU440)</f>
        <v/>
      </c>
      <c r="I452" s="2504" t="str">
        <f>IF(INPUT_OUTPUT!EV440="","",INPUT_OUTPUT!EV440)</f>
        <v/>
      </c>
      <c r="J452" s="2504" t="str">
        <f>IF(INPUT_OUTPUT!EW440="","",INPUT_OUTPUT!EW440)</f>
        <v/>
      </c>
      <c r="K452" s="2504" t="str">
        <f>IF(INPUT_OUTPUT!EX440="","",INPUT_OUTPUT!EX440)</f>
        <v/>
      </c>
      <c r="L452" s="2504" t="str">
        <f>IF(INPUT_OUTPUT!EY440="","",INPUT_OUTPUT!EY440)</f>
        <v/>
      </c>
      <c r="M452" s="2504" t="str">
        <f>IF(INPUT_OUTPUT!EZ440="","",INPUT_OUTPUT!EZ440)</f>
        <v/>
      </c>
      <c r="N452" s="2504" t="str">
        <f>IF(INPUT_OUTPUT!FA440="","",INPUT_OUTPUT!FA440)</f>
        <v/>
      </c>
      <c r="O452" s="2504" t="str">
        <f>IF(INPUT_OUTPUT!FB440="","",INPUT_OUTPUT!FB440)</f>
        <v/>
      </c>
      <c r="P452" s="2504" t="str">
        <f>IF(INPUT_OUTPUT!FC440="","",INPUT_OUTPUT!FC440)</f>
        <v/>
      </c>
      <c r="Q452" s="2504" t="str">
        <f>IF(INPUT_OUTPUT!FD440="","",INPUT_OUTPUT!FD440)</f>
        <v/>
      </c>
      <c r="R452" s="2504" t="str">
        <f>IF(INPUT_OUTPUT!FE440="","",INPUT_OUTPUT!FE440)</f>
        <v/>
      </c>
      <c r="S452" s="2504" t="str">
        <f>IF(INPUT_OUTPUT!FF440="","",INPUT_OUTPUT!FF440)</f>
        <v/>
      </c>
      <c r="T452" s="2504" t="str">
        <f>IF(INPUT_OUTPUT!FG440="","",INPUT_OUTPUT!FG440)</f>
        <v/>
      </c>
      <c r="U452" s="2504" t="str">
        <f>IF(INPUT_OUTPUT!FH440="","",INPUT_OUTPUT!FH440)</f>
        <v/>
      </c>
      <c r="V452" s="2504" t="str">
        <f>IF(INPUT_OUTPUT!FI440="","",INPUT_OUTPUT!FI440)</f>
        <v/>
      </c>
      <c r="W452" s="2504" t="str">
        <f>IF(INPUT_OUTPUT!FJ440="","",INPUT_OUTPUT!FJ440)</f>
        <v/>
      </c>
      <c r="X452" s="2504" t="str">
        <f>IF(INPUT_OUTPUT!FK440="","",INPUT_OUTPUT!FK440)</f>
        <v/>
      </c>
      <c r="Y452" s="2504" t="str">
        <f>IF(INPUT_OUTPUT!FL440="","",INPUT_OUTPUT!FL440)</f>
        <v/>
      </c>
      <c r="Z452" s="2504" t="str">
        <f>IF(INPUT_OUTPUT!FM440="","",INPUT_OUTPUT!FM440)</f>
        <v/>
      </c>
    </row>
    <row r="453" spans="2:26" s="2503" customFormat="1">
      <c r="B453" s="2505" t="str">
        <f>IF(INPUT_OUTPUT!C441="","",INPUT_OUTPUT!EP441)</f>
        <v/>
      </c>
      <c r="C453" s="2504" t="str">
        <f>IF(INPUT_OUTPUT!EP441="","",INPUT_OUTPUT!EP441)</f>
        <v/>
      </c>
      <c r="D453" s="2504" t="str">
        <f>IF(INPUT_OUTPUT!EQ441="","",INPUT_OUTPUT!EQ441)</f>
        <v/>
      </c>
      <c r="E453" s="2504" t="str">
        <f>IF(INPUT_OUTPUT!ER441="","",INPUT_OUTPUT!ER441)</f>
        <v/>
      </c>
      <c r="F453" s="2504" t="str">
        <f>IF(INPUT_OUTPUT!ES441="","",INPUT_OUTPUT!ES441)</f>
        <v/>
      </c>
      <c r="G453" s="2504" t="str">
        <f>IF(INPUT_OUTPUT!ET441="","",INPUT_OUTPUT!ET441)</f>
        <v/>
      </c>
      <c r="H453" s="2504" t="str">
        <f>IF(INPUT_OUTPUT!EU441="","",INPUT_OUTPUT!EU441)</f>
        <v/>
      </c>
      <c r="I453" s="2504" t="str">
        <f>IF(INPUT_OUTPUT!EV441="","",INPUT_OUTPUT!EV441)</f>
        <v/>
      </c>
      <c r="J453" s="2504" t="str">
        <f>IF(INPUT_OUTPUT!EW441="","",INPUT_OUTPUT!EW441)</f>
        <v/>
      </c>
      <c r="K453" s="2504" t="str">
        <f>IF(INPUT_OUTPUT!EX441="","",INPUT_OUTPUT!EX441)</f>
        <v/>
      </c>
      <c r="L453" s="2504" t="str">
        <f>IF(INPUT_OUTPUT!EY441="","",INPUT_OUTPUT!EY441)</f>
        <v/>
      </c>
      <c r="M453" s="2504" t="str">
        <f>IF(INPUT_OUTPUT!EZ441="","",INPUT_OUTPUT!EZ441)</f>
        <v/>
      </c>
      <c r="N453" s="2504" t="str">
        <f>IF(INPUT_OUTPUT!FA441="","",INPUT_OUTPUT!FA441)</f>
        <v/>
      </c>
      <c r="O453" s="2504" t="str">
        <f>IF(INPUT_OUTPUT!FB441="","",INPUT_OUTPUT!FB441)</f>
        <v/>
      </c>
      <c r="P453" s="2504" t="str">
        <f>IF(INPUT_OUTPUT!FC441="","",INPUT_OUTPUT!FC441)</f>
        <v/>
      </c>
      <c r="Q453" s="2504" t="str">
        <f>IF(INPUT_OUTPUT!FD441="","",INPUT_OUTPUT!FD441)</f>
        <v/>
      </c>
      <c r="R453" s="2504" t="str">
        <f>IF(INPUT_OUTPUT!FE441="","",INPUT_OUTPUT!FE441)</f>
        <v/>
      </c>
      <c r="S453" s="2504" t="str">
        <f>IF(INPUT_OUTPUT!FF441="","",INPUT_OUTPUT!FF441)</f>
        <v/>
      </c>
      <c r="T453" s="2504" t="str">
        <f>IF(INPUT_OUTPUT!FG441="","",INPUT_OUTPUT!FG441)</f>
        <v/>
      </c>
      <c r="U453" s="2504" t="str">
        <f>IF(INPUT_OUTPUT!FH441="","",INPUT_OUTPUT!FH441)</f>
        <v/>
      </c>
      <c r="V453" s="2504" t="str">
        <f>IF(INPUT_OUTPUT!FI441="","",INPUT_OUTPUT!FI441)</f>
        <v/>
      </c>
      <c r="W453" s="2504" t="str">
        <f>IF(INPUT_OUTPUT!FJ441="","",INPUT_OUTPUT!FJ441)</f>
        <v/>
      </c>
      <c r="X453" s="2504" t="str">
        <f>IF(INPUT_OUTPUT!FK441="","",INPUT_OUTPUT!FK441)</f>
        <v/>
      </c>
      <c r="Y453" s="2504" t="str">
        <f>IF(INPUT_OUTPUT!FL441="","",INPUT_OUTPUT!FL441)</f>
        <v/>
      </c>
      <c r="Z453" s="2504" t="str">
        <f>IF(INPUT_OUTPUT!FM441="","",INPUT_OUTPUT!FM441)</f>
        <v/>
      </c>
    </row>
    <row r="454" spans="2:26" s="2503" customFormat="1">
      <c r="B454" s="2505" t="str">
        <f>IF(INPUT_OUTPUT!C442="","",INPUT_OUTPUT!EP442)</f>
        <v/>
      </c>
      <c r="C454" s="2504" t="str">
        <f>IF(INPUT_OUTPUT!EP442="","",INPUT_OUTPUT!EP442)</f>
        <v/>
      </c>
      <c r="D454" s="2504" t="str">
        <f>IF(INPUT_OUTPUT!EQ442="","",INPUT_OUTPUT!EQ442)</f>
        <v/>
      </c>
      <c r="E454" s="2504" t="str">
        <f>IF(INPUT_OUTPUT!ER442="","",INPUT_OUTPUT!ER442)</f>
        <v/>
      </c>
      <c r="F454" s="2504" t="str">
        <f>IF(INPUT_OUTPUT!ES442="","",INPUT_OUTPUT!ES442)</f>
        <v/>
      </c>
      <c r="G454" s="2504" t="str">
        <f>IF(INPUT_OUTPUT!ET442="","",INPUT_OUTPUT!ET442)</f>
        <v/>
      </c>
      <c r="H454" s="2504" t="str">
        <f>IF(INPUT_OUTPUT!EU442="","",INPUT_OUTPUT!EU442)</f>
        <v/>
      </c>
      <c r="I454" s="2504" t="str">
        <f>IF(INPUT_OUTPUT!EV442="","",INPUT_OUTPUT!EV442)</f>
        <v/>
      </c>
      <c r="J454" s="2504" t="str">
        <f>IF(INPUT_OUTPUT!EW442="","",INPUT_OUTPUT!EW442)</f>
        <v/>
      </c>
      <c r="K454" s="2504" t="str">
        <f>IF(INPUT_OUTPUT!EX442="","",INPUT_OUTPUT!EX442)</f>
        <v/>
      </c>
      <c r="L454" s="2504" t="str">
        <f>IF(INPUT_OUTPUT!EY442="","",INPUT_OUTPUT!EY442)</f>
        <v/>
      </c>
      <c r="M454" s="2504" t="str">
        <f>IF(INPUT_OUTPUT!EZ442="","",INPUT_OUTPUT!EZ442)</f>
        <v/>
      </c>
      <c r="N454" s="2504" t="str">
        <f>IF(INPUT_OUTPUT!FA442="","",INPUT_OUTPUT!FA442)</f>
        <v/>
      </c>
      <c r="O454" s="2504" t="str">
        <f>IF(INPUT_OUTPUT!FB442="","",INPUT_OUTPUT!FB442)</f>
        <v/>
      </c>
      <c r="P454" s="2504" t="str">
        <f>IF(INPUT_OUTPUT!FC442="","",INPUT_OUTPUT!FC442)</f>
        <v/>
      </c>
      <c r="Q454" s="2504" t="str">
        <f>IF(INPUT_OUTPUT!FD442="","",INPUT_OUTPUT!FD442)</f>
        <v/>
      </c>
      <c r="R454" s="2504" t="str">
        <f>IF(INPUT_OUTPUT!FE442="","",INPUT_OUTPUT!FE442)</f>
        <v/>
      </c>
      <c r="S454" s="2504" t="str">
        <f>IF(INPUT_OUTPUT!FF442="","",INPUT_OUTPUT!FF442)</f>
        <v/>
      </c>
      <c r="T454" s="2504" t="str">
        <f>IF(INPUT_OUTPUT!FG442="","",INPUT_OUTPUT!FG442)</f>
        <v/>
      </c>
      <c r="U454" s="2504" t="str">
        <f>IF(INPUT_OUTPUT!FH442="","",INPUT_OUTPUT!FH442)</f>
        <v/>
      </c>
      <c r="V454" s="2504" t="str">
        <f>IF(INPUT_OUTPUT!FI442="","",INPUT_OUTPUT!FI442)</f>
        <v/>
      </c>
      <c r="W454" s="2504" t="str">
        <f>IF(INPUT_OUTPUT!FJ442="","",INPUT_OUTPUT!FJ442)</f>
        <v/>
      </c>
      <c r="X454" s="2504" t="str">
        <f>IF(INPUT_OUTPUT!FK442="","",INPUT_OUTPUT!FK442)</f>
        <v/>
      </c>
      <c r="Y454" s="2504" t="str">
        <f>IF(INPUT_OUTPUT!FL442="","",INPUT_OUTPUT!FL442)</f>
        <v/>
      </c>
      <c r="Z454" s="2504" t="str">
        <f>IF(INPUT_OUTPUT!FM442="","",INPUT_OUTPUT!FM442)</f>
        <v/>
      </c>
    </row>
    <row r="455" spans="2:26" s="2503" customFormat="1">
      <c r="B455" s="2505" t="str">
        <f>IF(INPUT_OUTPUT!C443="","",INPUT_OUTPUT!EP443)</f>
        <v/>
      </c>
      <c r="C455" s="2504" t="str">
        <f>IF(INPUT_OUTPUT!EP443="","",INPUT_OUTPUT!EP443)</f>
        <v/>
      </c>
      <c r="D455" s="2504" t="str">
        <f>IF(INPUT_OUTPUT!EQ443="","",INPUT_OUTPUT!EQ443)</f>
        <v/>
      </c>
      <c r="E455" s="2504" t="str">
        <f>IF(INPUT_OUTPUT!ER443="","",INPUT_OUTPUT!ER443)</f>
        <v/>
      </c>
      <c r="F455" s="2504" t="str">
        <f>IF(INPUT_OUTPUT!ES443="","",INPUT_OUTPUT!ES443)</f>
        <v/>
      </c>
      <c r="G455" s="2504" t="str">
        <f>IF(INPUT_OUTPUT!ET443="","",INPUT_OUTPUT!ET443)</f>
        <v/>
      </c>
      <c r="H455" s="2504" t="str">
        <f>IF(INPUT_OUTPUT!EU443="","",INPUT_OUTPUT!EU443)</f>
        <v/>
      </c>
      <c r="I455" s="2504" t="str">
        <f>IF(INPUT_OUTPUT!EV443="","",INPUT_OUTPUT!EV443)</f>
        <v/>
      </c>
      <c r="J455" s="2504" t="str">
        <f>IF(INPUT_OUTPUT!EW443="","",INPUT_OUTPUT!EW443)</f>
        <v/>
      </c>
      <c r="K455" s="2504" t="str">
        <f>IF(INPUT_OUTPUT!EX443="","",INPUT_OUTPUT!EX443)</f>
        <v/>
      </c>
      <c r="L455" s="2504" t="str">
        <f>IF(INPUT_OUTPUT!EY443="","",INPUT_OUTPUT!EY443)</f>
        <v/>
      </c>
      <c r="M455" s="2504" t="str">
        <f>IF(INPUT_OUTPUT!EZ443="","",INPUT_OUTPUT!EZ443)</f>
        <v/>
      </c>
      <c r="N455" s="2504" t="str">
        <f>IF(INPUT_OUTPUT!FA443="","",INPUT_OUTPUT!FA443)</f>
        <v/>
      </c>
      <c r="O455" s="2504" t="str">
        <f>IF(INPUT_OUTPUT!FB443="","",INPUT_OUTPUT!FB443)</f>
        <v/>
      </c>
      <c r="P455" s="2504" t="str">
        <f>IF(INPUT_OUTPUT!FC443="","",INPUT_OUTPUT!FC443)</f>
        <v/>
      </c>
      <c r="Q455" s="2504" t="str">
        <f>IF(INPUT_OUTPUT!FD443="","",INPUT_OUTPUT!FD443)</f>
        <v/>
      </c>
      <c r="R455" s="2504" t="str">
        <f>IF(INPUT_OUTPUT!FE443="","",INPUT_OUTPUT!FE443)</f>
        <v/>
      </c>
      <c r="S455" s="2504" t="str">
        <f>IF(INPUT_OUTPUT!FF443="","",INPUT_OUTPUT!FF443)</f>
        <v/>
      </c>
      <c r="T455" s="2504" t="str">
        <f>IF(INPUT_OUTPUT!FG443="","",INPUT_OUTPUT!FG443)</f>
        <v/>
      </c>
      <c r="U455" s="2504" t="str">
        <f>IF(INPUT_OUTPUT!FH443="","",INPUT_OUTPUT!FH443)</f>
        <v/>
      </c>
      <c r="V455" s="2504" t="str">
        <f>IF(INPUT_OUTPUT!FI443="","",INPUT_OUTPUT!FI443)</f>
        <v/>
      </c>
      <c r="W455" s="2504" t="str">
        <f>IF(INPUT_OUTPUT!FJ443="","",INPUT_OUTPUT!FJ443)</f>
        <v/>
      </c>
      <c r="X455" s="2504" t="str">
        <f>IF(INPUT_OUTPUT!FK443="","",INPUT_OUTPUT!FK443)</f>
        <v/>
      </c>
      <c r="Y455" s="2504" t="str">
        <f>IF(INPUT_OUTPUT!FL443="","",INPUT_OUTPUT!FL443)</f>
        <v/>
      </c>
      <c r="Z455" s="2504" t="str">
        <f>IF(INPUT_OUTPUT!FM443="","",INPUT_OUTPUT!FM443)</f>
        <v/>
      </c>
    </row>
    <row r="456" spans="2:26" s="2503" customFormat="1">
      <c r="B456" s="2505" t="str">
        <f>IF(INPUT_OUTPUT!C444="","",INPUT_OUTPUT!EP444)</f>
        <v/>
      </c>
      <c r="C456" s="2504" t="str">
        <f>IF(INPUT_OUTPUT!EP444="","",INPUT_OUTPUT!EP444)</f>
        <v/>
      </c>
      <c r="D456" s="2504" t="str">
        <f>IF(INPUT_OUTPUT!EQ444="","",INPUT_OUTPUT!EQ444)</f>
        <v/>
      </c>
      <c r="E456" s="2504" t="str">
        <f>IF(INPUT_OUTPUT!ER444="","",INPUT_OUTPUT!ER444)</f>
        <v/>
      </c>
      <c r="F456" s="2504" t="str">
        <f>IF(INPUT_OUTPUT!ES444="","",INPUT_OUTPUT!ES444)</f>
        <v/>
      </c>
      <c r="G456" s="2504" t="str">
        <f>IF(INPUT_OUTPUT!ET444="","",INPUT_OUTPUT!ET444)</f>
        <v/>
      </c>
      <c r="H456" s="2504" t="str">
        <f>IF(INPUT_OUTPUT!EU444="","",INPUT_OUTPUT!EU444)</f>
        <v/>
      </c>
      <c r="I456" s="2504" t="str">
        <f>IF(INPUT_OUTPUT!EV444="","",INPUT_OUTPUT!EV444)</f>
        <v/>
      </c>
      <c r="J456" s="2504" t="str">
        <f>IF(INPUT_OUTPUT!EW444="","",INPUT_OUTPUT!EW444)</f>
        <v/>
      </c>
      <c r="K456" s="2504" t="str">
        <f>IF(INPUT_OUTPUT!EX444="","",INPUT_OUTPUT!EX444)</f>
        <v/>
      </c>
      <c r="L456" s="2504" t="str">
        <f>IF(INPUT_OUTPUT!EY444="","",INPUT_OUTPUT!EY444)</f>
        <v/>
      </c>
      <c r="M456" s="2504" t="str">
        <f>IF(INPUT_OUTPUT!EZ444="","",INPUT_OUTPUT!EZ444)</f>
        <v/>
      </c>
      <c r="N456" s="2504" t="str">
        <f>IF(INPUT_OUTPUT!FA444="","",INPUT_OUTPUT!FA444)</f>
        <v/>
      </c>
      <c r="O456" s="2504" t="str">
        <f>IF(INPUT_OUTPUT!FB444="","",INPUT_OUTPUT!FB444)</f>
        <v/>
      </c>
      <c r="P456" s="2504" t="str">
        <f>IF(INPUT_OUTPUT!FC444="","",INPUT_OUTPUT!FC444)</f>
        <v/>
      </c>
      <c r="Q456" s="2504" t="str">
        <f>IF(INPUT_OUTPUT!FD444="","",INPUT_OUTPUT!FD444)</f>
        <v/>
      </c>
      <c r="R456" s="2504" t="str">
        <f>IF(INPUT_OUTPUT!FE444="","",INPUT_OUTPUT!FE444)</f>
        <v/>
      </c>
      <c r="S456" s="2504" t="str">
        <f>IF(INPUT_OUTPUT!FF444="","",INPUT_OUTPUT!FF444)</f>
        <v/>
      </c>
      <c r="T456" s="2504" t="str">
        <f>IF(INPUT_OUTPUT!FG444="","",INPUT_OUTPUT!FG444)</f>
        <v/>
      </c>
      <c r="U456" s="2504" t="str">
        <f>IF(INPUT_OUTPUT!FH444="","",INPUT_OUTPUT!FH444)</f>
        <v/>
      </c>
      <c r="V456" s="2504" t="str">
        <f>IF(INPUT_OUTPUT!FI444="","",INPUT_OUTPUT!FI444)</f>
        <v/>
      </c>
      <c r="W456" s="2504" t="str">
        <f>IF(INPUT_OUTPUT!FJ444="","",INPUT_OUTPUT!FJ444)</f>
        <v/>
      </c>
      <c r="X456" s="2504" t="str">
        <f>IF(INPUT_OUTPUT!FK444="","",INPUT_OUTPUT!FK444)</f>
        <v/>
      </c>
      <c r="Y456" s="2504" t="str">
        <f>IF(INPUT_OUTPUT!FL444="","",INPUT_OUTPUT!FL444)</f>
        <v/>
      </c>
      <c r="Z456" s="2504" t="str">
        <f>IF(INPUT_OUTPUT!FM444="","",INPUT_OUTPUT!FM444)</f>
        <v/>
      </c>
    </row>
    <row r="457" spans="2:26" s="2503" customFormat="1">
      <c r="B457" s="2505" t="str">
        <f>IF(INPUT_OUTPUT!C445="","",INPUT_OUTPUT!EP445)</f>
        <v/>
      </c>
      <c r="C457" s="2504" t="str">
        <f>IF(INPUT_OUTPUT!EP445="","",INPUT_OUTPUT!EP445)</f>
        <v/>
      </c>
      <c r="D457" s="2504" t="str">
        <f>IF(INPUT_OUTPUT!EQ445="","",INPUT_OUTPUT!EQ445)</f>
        <v/>
      </c>
      <c r="E457" s="2504" t="str">
        <f>IF(INPUT_OUTPUT!ER445="","",INPUT_OUTPUT!ER445)</f>
        <v/>
      </c>
      <c r="F457" s="2504" t="str">
        <f>IF(INPUT_OUTPUT!ES445="","",INPUT_OUTPUT!ES445)</f>
        <v/>
      </c>
      <c r="G457" s="2504" t="str">
        <f>IF(INPUT_OUTPUT!ET445="","",INPUT_OUTPUT!ET445)</f>
        <v/>
      </c>
      <c r="H457" s="2504" t="str">
        <f>IF(INPUT_OUTPUT!EU445="","",INPUT_OUTPUT!EU445)</f>
        <v/>
      </c>
      <c r="I457" s="2504" t="str">
        <f>IF(INPUT_OUTPUT!EV445="","",INPUT_OUTPUT!EV445)</f>
        <v/>
      </c>
      <c r="J457" s="2504" t="str">
        <f>IF(INPUT_OUTPUT!EW445="","",INPUT_OUTPUT!EW445)</f>
        <v/>
      </c>
      <c r="K457" s="2504" t="str">
        <f>IF(INPUT_OUTPUT!EX445="","",INPUT_OUTPUT!EX445)</f>
        <v/>
      </c>
      <c r="L457" s="2504" t="str">
        <f>IF(INPUT_OUTPUT!EY445="","",INPUT_OUTPUT!EY445)</f>
        <v/>
      </c>
      <c r="M457" s="2504" t="str">
        <f>IF(INPUT_OUTPUT!EZ445="","",INPUT_OUTPUT!EZ445)</f>
        <v/>
      </c>
      <c r="N457" s="2504" t="str">
        <f>IF(INPUT_OUTPUT!FA445="","",INPUT_OUTPUT!FA445)</f>
        <v/>
      </c>
      <c r="O457" s="2504" t="str">
        <f>IF(INPUT_OUTPUT!FB445="","",INPUT_OUTPUT!FB445)</f>
        <v/>
      </c>
      <c r="P457" s="2504" t="str">
        <f>IF(INPUT_OUTPUT!FC445="","",INPUT_OUTPUT!FC445)</f>
        <v/>
      </c>
      <c r="Q457" s="2504" t="str">
        <f>IF(INPUT_OUTPUT!FD445="","",INPUT_OUTPUT!FD445)</f>
        <v/>
      </c>
      <c r="R457" s="2504" t="str">
        <f>IF(INPUT_OUTPUT!FE445="","",INPUT_OUTPUT!FE445)</f>
        <v/>
      </c>
      <c r="S457" s="2504" t="str">
        <f>IF(INPUT_OUTPUT!FF445="","",INPUT_OUTPUT!FF445)</f>
        <v/>
      </c>
      <c r="T457" s="2504" t="str">
        <f>IF(INPUT_OUTPUT!FG445="","",INPUT_OUTPUT!FG445)</f>
        <v/>
      </c>
      <c r="U457" s="2504" t="str">
        <f>IF(INPUT_OUTPUT!FH445="","",INPUT_OUTPUT!FH445)</f>
        <v/>
      </c>
      <c r="V457" s="2504" t="str">
        <f>IF(INPUT_OUTPUT!FI445="","",INPUT_OUTPUT!FI445)</f>
        <v/>
      </c>
      <c r="W457" s="2504" t="str">
        <f>IF(INPUT_OUTPUT!FJ445="","",INPUT_OUTPUT!FJ445)</f>
        <v/>
      </c>
      <c r="X457" s="2504" t="str">
        <f>IF(INPUT_OUTPUT!FK445="","",INPUT_OUTPUT!FK445)</f>
        <v/>
      </c>
      <c r="Y457" s="2504" t="str">
        <f>IF(INPUT_OUTPUT!FL445="","",INPUT_OUTPUT!FL445)</f>
        <v/>
      </c>
      <c r="Z457" s="2504" t="str">
        <f>IF(INPUT_OUTPUT!FM445="","",INPUT_OUTPUT!FM445)</f>
        <v/>
      </c>
    </row>
    <row r="458" spans="2:26" s="2503" customFormat="1">
      <c r="B458" s="2505" t="str">
        <f>IF(INPUT_OUTPUT!C446="","",INPUT_OUTPUT!EP446)</f>
        <v/>
      </c>
      <c r="C458" s="2504" t="str">
        <f>IF(INPUT_OUTPUT!EP446="","",INPUT_OUTPUT!EP446)</f>
        <v/>
      </c>
      <c r="D458" s="2504" t="str">
        <f>IF(INPUT_OUTPUT!EQ446="","",INPUT_OUTPUT!EQ446)</f>
        <v/>
      </c>
      <c r="E458" s="2504" t="str">
        <f>IF(INPUT_OUTPUT!ER446="","",INPUT_OUTPUT!ER446)</f>
        <v/>
      </c>
      <c r="F458" s="2504" t="str">
        <f>IF(INPUT_OUTPUT!ES446="","",INPUT_OUTPUT!ES446)</f>
        <v/>
      </c>
      <c r="G458" s="2504" t="str">
        <f>IF(INPUT_OUTPUT!ET446="","",INPUT_OUTPUT!ET446)</f>
        <v/>
      </c>
      <c r="H458" s="2504" t="str">
        <f>IF(INPUT_OUTPUT!EU446="","",INPUT_OUTPUT!EU446)</f>
        <v/>
      </c>
      <c r="I458" s="2504" t="str">
        <f>IF(INPUT_OUTPUT!EV446="","",INPUT_OUTPUT!EV446)</f>
        <v/>
      </c>
      <c r="J458" s="2504" t="str">
        <f>IF(INPUT_OUTPUT!EW446="","",INPUT_OUTPUT!EW446)</f>
        <v/>
      </c>
      <c r="K458" s="2504" t="str">
        <f>IF(INPUT_OUTPUT!EX446="","",INPUT_OUTPUT!EX446)</f>
        <v/>
      </c>
      <c r="L458" s="2504" t="str">
        <f>IF(INPUT_OUTPUT!EY446="","",INPUT_OUTPUT!EY446)</f>
        <v/>
      </c>
      <c r="M458" s="2504" t="str">
        <f>IF(INPUT_OUTPUT!EZ446="","",INPUT_OUTPUT!EZ446)</f>
        <v/>
      </c>
      <c r="N458" s="2504" t="str">
        <f>IF(INPUT_OUTPUT!FA446="","",INPUT_OUTPUT!FA446)</f>
        <v/>
      </c>
      <c r="O458" s="2504" t="str">
        <f>IF(INPUT_OUTPUT!FB446="","",INPUT_OUTPUT!FB446)</f>
        <v/>
      </c>
      <c r="P458" s="2504" t="str">
        <f>IF(INPUT_OUTPUT!FC446="","",INPUT_OUTPUT!FC446)</f>
        <v/>
      </c>
      <c r="Q458" s="2504" t="str">
        <f>IF(INPUT_OUTPUT!FD446="","",INPUT_OUTPUT!FD446)</f>
        <v/>
      </c>
      <c r="R458" s="2504" t="str">
        <f>IF(INPUT_OUTPUT!FE446="","",INPUT_OUTPUT!FE446)</f>
        <v/>
      </c>
      <c r="S458" s="2504" t="str">
        <f>IF(INPUT_OUTPUT!FF446="","",INPUT_OUTPUT!FF446)</f>
        <v/>
      </c>
      <c r="T458" s="2504" t="str">
        <f>IF(INPUT_OUTPUT!FG446="","",INPUT_OUTPUT!FG446)</f>
        <v/>
      </c>
      <c r="U458" s="2504" t="str">
        <f>IF(INPUT_OUTPUT!FH446="","",INPUT_OUTPUT!FH446)</f>
        <v/>
      </c>
      <c r="V458" s="2504" t="str">
        <f>IF(INPUT_OUTPUT!FI446="","",INPUT_OUTPUT!FI446)</f>
        <v/>
      </c>
      <c r="W458" s="2504" t="str">
        <f>IF(INPUT_OUTPUT!FJ446="","",INPUT_OUTPUT!FJ446)</f>
        <v/>
      </c>
      <c r="X458" s="2504" t="str">
        <f>IF(INPUT_OUTPUT!FK446="","",INPUT_OUTPUT!FK446)</f>
        <v/>
      </c>
      <c r="Y458" s="2504" t="str">
        <f>IF(INPUT_OUTPUT!FL446="","",INPUT_OUTPUT!FL446)</f>
        <v/>
      </c>
      <c r="Z458" s="2504" t="str">
        <f>IF(INPUT_OUTPUT!FM446="","",INPUT_OUTPUT!FM446)</f>
        <v/>
      </c>
    </row>
    <row r="459" spans="2:26" s="2503" customFormat="1">
      <c r="B459" s="2505" t="str">
        <f>IF(INPUT_OUTPUT!C447="","",INPUT_OUTPUT!EP447)</f>
        <v/>
      </c>
      <c r="C459" s="2504" t="str">
        <f>IF(INPUT_OUTPUT!EP447="","",INPUT_OUTPUT!EP447)</f>
        <v/>
      </c>
      <c r="D459" s="2504" t="str">
        <f>IF(INPUT_OUTPUT!EQ447="","",INPUT_OUTPUT!EQ447)</f>
        <v/>
      </c>
      <c r="E459" s="2504" t="str">
        <f>IF(INPUT_OUTPUT!ER447="","",INPUT_OUTPUT!ER447)</f>
        <v/>
      </c>
      <c r="F459" s="2504" t="str">
        <f>IF(INPUT_OUTPUT!ES447="","",INPUT_OUTPUT!ES447)</f>
        <v/>
      </c>
      <c r="G459" s="2504" t="str">
        <f>IF(INPUT_OUTPUT!ET447="","",INPUT_OUTPUT!ET447)</f>
        <v/>
      </c>
      <c r="H459" s="2504" t="str">
        <f>IF(INPUT_OUTPUT!EU447="","",INPUT_OUTPUT!EU447)</f>
        <v/>
      </c>
      <c r="I459" s="2504" t="str">
        <f>IF(INPUT_OUTPUT!EV447="","",INPUT_OUTPUT!EV447)</f>
        <v/>
      </c>
      <c r="J459" s="2504" t="str">
        <f>IF(INPUT_OUTPUT!EW447="","",INPUT_OUTPUT!EW447)</f>
        <v/>
      </c>
      <c r="K459" s="2504" t="str">
        <f>IF(INPUT_OUTPUT!EX447="","",INPUT_OUTPUT!EX447)</f>
        <v/>
      </c>
      <c r="L459" s="2504" t="str">
        <f>IF(INPUT_OUTPUT!EY447="","",INPUT_OUTPUT!EY447)</f>
        <v/>
      </c>
      <c r="M459" s="2504" t="str">
        <f>IF(INPUT_OUTPUT!EZ447="","",INPUT_OUTPUT!EZ447)</f>
        <v/>
      </c>
      <c r="N459" s="2504" t="str">
        <f>IF(INPUT_OUTPUT!FA447="","",INPUT_OUTPUT!FA447)</f>
        <v/>
      </c>
      <c r="O459" s="2504" t="str">
        <f>IF(INPUT_OUTPUT!FB447="","",INPUT_OUTPUT!FB447)</f>
        <v/>
      </c>
      <c r="P459" s="2504" t="str">
        <f>IF(INPUT_OUTPUT!FC447="","",INPUT_OUTPUT!FC447)</f>
        <v/>
      </c>
      <c r="Q459" s="2504" t="str">
        <f>IF(INPUT_OUTPUT!FD447="","",INPUT_OUTPUT!FD447)</f>
        <v/>
      </c>
      <c r="R459" s="2504" t="str">
        <f>IF(INPUT_OUTPUT!FE447="","",INPUT_OUTPUT!FE447)</f>
        <v/>
      </c>
      <c r="S459" s="2504" t="str">
        <f>IF(INPUT_OUTPUT!FF447="","",INPUT_OUTPUT!FF447)</f>
        <v/>
      </c>
      <c r="T459" s="2504" t="str">
        <f>IF(INPUT_OUTPUT!FG447="","",INPUT_OUTPUT!FG447)</f>
        <v/>
      </c>
      <c r="U459" s="2504" t="str">
        <f>IF(INPUT_OUTPUT!FH447="","",INPUT_OUTPUT!FH447)</f>
        <v/>
      </c>
      <c r="V459" s="2504" t="str">
        <f>IF(INPUT_OUTPUT!FI447="","",INPUT_OUTPUT!FI447)</f>
        <v/>
      </c>
      <c r="W459" s="2504" t="str">
        <f>IF(INPUT_OUTPUT!FJ447="","",INPUT_OUTPUT!FJ447)</f>
        <v/>
      </c>
      <c r="X459" s="2504" t="str">
        <f>IF(INPUT_OUTPUT!FK447="","",INPUT_OUTPUT!FK447)</f>
        <v/>
      </c>
      <c r="Y459" s="2504" t="str">
        <f>IF(INPUT_OUTPUT!FL447="","",INPUT_OUTPUT!FL447)</f>
        <v/>
      </c>
      <c r="Z459" s="2504" t="str">
        <f>IF(INPUT_OUTPUT!FM447="","",INPUT_OUTPUT!FM447)</f>
        <v/>
      </c>
    </row>
    <row r="460" spans="2:26" s="2503" customFormat="1">
      <c r="B460" s="2505" t="str">
        <f>IF(INPUT_OUTPUT!C448="","",INPUT_OUTPUT!EP448)</f>
        <v/>
      </c>
      <c r="C460" s="2504" t="str">
        <f>IF(INPUT_OUTPUT!EP448="","",INPUT_OUTPUT!EP448)</f>
        <v/>
      </c>
      <c r="D460" s="2504" t="str">
        <f>IF(INPUT_OUTPUT!EQ448="","",INPUT_OUTPUT!EQ448)</f>
        <v/>
      </c>
      <c r="E460" s="2504" t="str">
        <f>IF(INPUT_OUTPUT!ER448="","",INPUT_OUTPUT!ER448)</f>
        <v/>
      </c>
      <c r="F460" s="2504" t="str">
        <f>IF(INPUT_OUTPUT!ES448="","",INPUT_OUTPUT!ES448)</f>
        <v/>
      </c>
      <c r="G460" s="2504" t="str">
        <f>IF(INPUT_OUTPUT!ET448="","",INPUT_OUTPUT!ET448)</f>
        <v/>
      </c>
      <c r="H460" s="2504" t="str">
        <f>IF(INPUT_OUTPUT!EU448="","",INPUT_OUTPUT!EU448)</f>
        <v/>
      </c>
      <c r="I460" s="2504" t="str">
        <f>IF(INPUT_OUTPUT!EV448="","",INPUT_OUTPUT!EV448)</f>
        <v/>
      </c>
      <c r="J460" s="2504" t="str">
        <f>IF(INPUT_OUTPUT!EW448="","",INPUT_OUTPUT!EW448)</f>
        <v/>
      </c>
      <c r="K460" s="2504" t="str">
        <f>IF(INPUT_OUTPUT!EX448="","",INPUT_OUTPUT!EX448)</f>
        <v/>
      </c>
      <c r="L460" s="2504" t="str">
        <f>IF(INPUT_OUTPUT!EY448="","",INPUT_OUTPUT!EY448)</f>
        <v/>
      </c>
      <c r="M460" s="2504" t="str">
        <f>IF(INPUT_OUTPUT!EZ448="","",INPUT_OUTPUT!EZ448)</f>
        <v/>
      </c>
      <c r="N460" s="2504" t="str">
        <f>IF(INPUT_OUTPUT!FA448="","",INPUT_OUTPUT!FA448)</f>
        <v/>
      </c>
      <c r="O460" s="2504" t="str">
        <f>IF(INPUT_OUTPUT!FB448="","",INPUT_OUTPUT!FB448)</f>
        <v/>
      </c>
      <c r="P460" s="2504" t="str">
        <f>IF(INPUT_OUTPUT!FC448="","",INPUT_OUTPUT!FC448)</f>
        <v/>
      </c>
      <c r="Q460" s="2504" t="str">
        <f>IF(INPUT_OUTPUT!FD448="","",INPUT_OUTPUT!FD448)</f>
        <v/>
      </c>
      <c r="R460" s="2504" t="str">
        <f>IF(INPUT_OUTPUT!FE448="","",INPUT_OUTPUT!FE448)</f>
        <v/>
      </c>
      <c r="S460" s="2504" t="str">
        <f>IF(INPUT_OUTPUT!FF448="","",INPUT_OUTPUT!FF448)</f>
        <v/>
      </c>
      <c r="T460" s="2504" t="str">
        <f>IF(INPUT_OUTPUT!FG448="","",INPUT_OUTPUT!FG448)</f>
        <v/>
      </c>
      <c r="U460" s="2504" t="str">
        <f>IF(INPUT_OUTPUT!FH448="","",INPUT_OUTPUT!FH448)</f>
        <v/>
      </c>
      <c r="V460" s="2504" t="str">
        <f>IF(INPUT_OUTPUT!FI448="","",INPUT_OUTPUT!FI448)</f>
        <v/>
      </c>
      <c r="W460" s="2504" t="str">
        <f>IF(INPUT_OUTPUT!FJ448="","",INPUT_OUTPUT!FJ448)</f>
        <v/>
      </c>
      <c r="X460" s="2504" t="str">
        <f>IF(INPUT_OUTPUT!FK448="","",INPUT_OUTPUT!FK448)</f>
        <v/>
      </c>
      <c r="Y460" s="2504" t="str">
        <f>IF(INPUT_OUTPUT!FL448="","",INPUT_OUTPUT!FL448)</f>
        <v/>
      </c>
      <c r="Z460" s="2504" t="str">
        <f>IF(INPUT_OUTPUT!FM448="","",INPUT_OUTPUT!FM448)</f>
        <v/>
      </c>
    </row>
    <row r="461" spans="2:26" s="2503" customFormat="1">
      <c r="B461" s="2505" t="str">
        <f>IF(INPUT_OUTPUT!C449="","",INPUT_OUTPUT!EP449)</f>
        <v/>
      </c>
      <c r="C461" s="2504" t="str">
        <f>IF(INPUT_OUTPUT!EP449="","",INPUT_OUTPUT!EP449)</f>
        <v/>
      </c>
      <c r="D461" s="2504" t="str">
        <f>IF(INPUT_OUTPUT!EQ449="","",INPUT_OUTPUT!EQ449)</f>
        <v/>
      </c>
      <c r="E461" s="2504" t="str">
        <f>IF(INPUT_OUTPUT!ER449="","",INPUT_OUTPUT!ER449)</f>
        <v/>
      </c>
      <c r="F461" s="2504" t="str">
        <f>IF(INPUT_OUTPUT!ES449="","",INPUT_OUTPUT!ES449)</f>
        <v/>
      </c>
      <c r="G461" s="2504" t="str">
        <f>IF(INPUT_OUTPUT!ET449="","",INPUT_OUTPUT!ET449)</f>
        <v/>
      </c>
      <c r="H461" s="2504" t="str">
        <f>IF(INPUT_OUTPUT!EU449="","",INPUT_OUTPUT!EU449)</f>
        <v/>
      </c>
      <c r="I461" s="2504" t="str">
        <f>IF(INPUT_OUTPUT!EV449="","",INPUT_OUTPUT!EV449)</f>
        <v/>
      </c>
      <c r="J461" s="2504" t="str">
        <f>IF(INPUT_OUTPUT!EW449="","",INPUT_OUTPUT!EW449)</f>
        <v/>
      </c>
      <c r="K461" s="2504" t="str">
        <f>IF(INPUT_OUTPUT!EX449="","",INPUT_OUTPUT!EX449)</f>
        <v/>
      </c>
      <c r="L461" s="2504" t="str">
        <f>IF(INPUT_OUTPUT!EY449="","",INPUT_OUTPUT!EY449)</f>
        <v/>
      </c>
      <c r="M461" s="2504" t="str">
        <f>IF(INPUT_OUTPUT!EZ449="","",INPUT_OUTPUT!EZ449)</f>
        <v/>
      </c>
      <c r="N461" s="2504" t="str">
        <f>IF(INPUT_OUTPUT!FA449="","",INPUT_OUTPUT!FA449)</f>
        <v/>
      </c>
      <c r="O461" s="2504" t="str">
        <f>IF(INPUT_OUTPUT!FB449="","",INPUT_OUTPUT!FB449)</f>
        <v/>
      </c>
      <c r="P461" s="2504" t="str">
        <f>IF(INPUT_OUTPUT!FC449="","",INPUT_OUTPUT!FC449)</f>
        <v/>
      </c>
      <c r="Q461" s="2504" t="str">
        <f>IF(INPUT_OUTPUT!FD449="","",INPUT_OUTPUT!FD449)</f>
        <v/>
      </c>
      <c r="R461" s="2504" t="str">
        <f>IF(INPUT_OUTPUT!FE449="","",INPUT_OUTPUT!FE449)</f>
        <v/>
      </c>
      <c r="S461" s="2504" t="str">
        <f>IF(INPUT_OUTPUT!FF449="","",INPUT_OUTPUT!FF449)</f>
        <v/>
      </c>
      <c r="T461" s="2504" t="str">
        <f>IF(INPUT_OUTPUT!FG449="","",INPUT_OUTPUT!FG449)</f>
        <v/>
      </c>
      <c r="U461" s="2504" t="str">
        <f>IF(INPUT_OUTPUT!FH449="","",INPUT_OUTPUT!FH449)</f>
        <v/>
      </c>
      <c r="V461" s="2504" t="str">
        <f>IF(INPUT_OUTPUT!FI449="","",INPUT_OUTPUT!FI449)</f>
        <v/>
      </c>
      <c r="W461" s="2504" t="str">
        <f>IF(INPUT_OUTPUT!FJ449="","",INPUT_OUTPUT!FJ449)</f>
        <v/>
      </c>
      <c r="X461" s="2504" t="str">
        <f>IF(INPUT_OUTPUT!FK449="","",INPUT_OUTPUT!FK449)</f>
        <v/>
      </c>
      <c r="Y461" s="2504" t="str">
        <f>IF(INPUT_OUTPUT!FL449="","",INPUT_OUTPUT!FL449)</f>
        <v/>
      </c>
      <c r="Z461" s="2504" t="str">
        <f>IF(INPUT_OUTPUT!FM449="","",INPUT_OUTPUT!FM449)</f>
        <v/>
      </c>
    </row>
    <row r="462" spans="2:26" s="2503" customFormat="1">
      <c r="B462" s="2505" t="str">
        <f>IF(INPUT_OUTPUT!C450="","",INPUT_OUTPUT!EP450)</f>
        <v/>
      </c>
      <c r="C462" s="2504" t="str">
        <f>IF(INPUT_OUTPUT!EP450="","",INPUT_OUTPUT!EP450)</f>
        <v/>
      </c>
      <c r="D462" s="2504" t="str">
        <f>IF(INPUT_OUTPUT!EQ450="","",INPUT_OUTPUT!EQ450)</f>
        <v/>
      </c>
      <c r="E462" s="2504" t="str">
        <f>IF(INPUT_OUTPUT!ER450="","",INPUT_OUTPUT!ER450)</f>
        <v/>
      </c>
      <c r="F462" s="2504" t="str">
        <f>IF(INPUT_OUTPUT!ES450="","",INPUT_OUTPUT!ES450)</f>
        <v/>
      </c>
      <c r="G462" s="2504" t="str">
        <f>IF(INPUT_OUTPUT!ET450="","",INPUT_OUTPUT!ET450)</f>
        <v/>
      </c>
      <c r="H462" s="2504" t="str">
        <f>IF(INPUT_OUTPUT!EU450="","",INPUT_OUTPUT!EU450)</f>
        <v/>
      </c>
      <c r="I462" s="2504" t="str">
        <f>IF(INPUT_OUTPUT!EV450="","",INPUT_OUTPUT!EV450)</f>
        <v/>
      </c>
      <c r="J462" s="2504" t="str">
        <f>IF(INPUT_OUTPUT!EW450="","",INPUT_OUTPUT!EW450)</f>
        <v/>
      </c>
      <c r="K462" s="2504" t="str">
        <f>IF(INPUT_OUTPUT!EX450="","",INPUT_OUTPUT!EX450)</f>
        <v/>
      </c>
      <c r="L462" s="2504" t="str">
        <f>IF(INPUT_OUTPUT!EY450="","",INPUT_OUTPUT!EY450)</f>
        <v/>
      </c>
      <c r="M462" s="2504" t="str">
        <f>IF(INPUT_OUTPUT!EZ450="","",INPUT_OUTPUT!EZ450)</f>
        <v/>
      </c>
      <c r="N462" s="2504" t="str">
        <f>IF(INPUT_OUTPUT!FA450="","",INPUT_OUTPUT!FA450)</f>
        <v/>
      </c>
      <c r="O462" s="2504" t="str">
        <f>IF(INPUT_OUTPUT!FB450="","",INPUT_OUTPUT!FB450)</f>
        <v/>
      </c>
      <c r="P462" s="2504" t="str">
        <f>IF(INPUT_OUTPUT!FC450="","",INPUT_OUTPUT!FC450)</f>
        <v/>
      </c>
      <c r="Q462" s="2504" t="str">
        <f>IF(INPUT_OUTPUT!FD450="","",INPUT_OUTPUT!FD450)</f>
        <v/>
      </c>
      <c r="R462" s="2504" t="str">
        <f>IF(INPUT_OUTPUT!FE450="","",INPUT_OUTPUT!FE450)</f>
        <v/>
      </c>
      <c r="S462" s="2504" t="str">
        <f>IF(INPUT_OUTPUT!FF450="","",INPUT_OUTPUT!FF450)</f>
        <v/>
      </c>
      <c r="T462" s="2504" t="str">
        <f>IF(INPUT_OUTPUT!FG450="","",INPUT_OUTPUT!FG450)</f>
        <v/>
      </c>
      <c r="U462" s="2504" t="str">
        <f>IF(INPUT_OUTPUT!FH450="","",INPUT_OUTPUT!FH450)</f>
        <v/>
      </c>
      <c r="V462" s="2504" t="str">
        <f>IF(INPUT_OUTPUT!FI450="","",INPUT_OUTPUT!FI450)</f>
        <v/>
      </c>
      <c r="W462" s="2504" t="str">
        <f>IF(INPUT_OUTPUT!FJ450="","",INPUT_OUTPUT!FJ450)</f>
        <v/>
      </c>
      <c r="X462" s="2504" t="str">
        <f>IF(INPUT_OUTPUT!FK450="","",INPUT_OUTPUT!FK450)</f>
        <v/>
      </c>
      <c r="Y462" s="2504" t="str">
        <f>IF(INPUT_OUTPUT!FL450="","",INPUT_OUTPUT!FL450)</f>
        <v/>
      </c>
      <c r="Z462" s="2504" t="str">
        <f>IF(INPUT_OUTPUT!FM450="","",INPUT_OUTPUT!FM450)</f>
        <v/>
      </c>
    </row>
    <row r="463" spans="2:26" s="2503" customFormat="1">
      <c r="B463" s="2505" t="str">
        <f>IF(INPUT_OUTPUT!C451="","",INPUT_OUTPUT!EP451)</f>
        <v/>
      </c>
      <c r="C463" s="2504" t="str">
        <f>IF(INPUT_OUTPUT!EP451="","",INPUT_OUTPUT!EP451)</f>
        <v/>
      </c>
      <c r="D463" s="2504" t="str">
        <f>IF(INPUT_OUTPUT!EQ451="","",INPUT_OUTPUT!EQ451)</f>
        <v/>
      </c>
      <c r="E463" s="2504" t="str">
        <f>IF(INPUT_OUTPUT!ER451="","",INPUT_OUTPUT!ER451)</f>
        <v/>
      </c>
      <c r="F463" s="2504" t="str">
        <f>IF(INPUT_OUTPUT!ES451="","",INPUT_OUTPUT!ES451)</f>
        <v/>
      </c>
      <c r="G463" s="2504" t="str">
        <f>IF(INPUT_OUTPUT!ET451="","",INPUT_OUTPUT!ET451)</f>
        <v/>
      </c>
      <c r="H463" s="2504" t="str">
        <f>IF(INPUT_OUTPUT!EU451="","",INPUT_OUTPUT!EU451)</f>
        <v/>
      </c>
      <c r="I463" s="2504" t="str">
        <f>IF(INPUT_OUTPUT!EV451="","",INPUT_OUTPUT!EV451)</f>
        <v/>
      </c>
      <c r="J463" s="2504" t="str">
        <f>IF(INPUT_OUTPUT!EW451="","",INPUT_OUTPUT!EW451)</f>
        <v/>
      </c>
      <c r="K463" s="2504" t="str">
        <f>IF(INPUT_OUTPUT!EX451="","",INPUT_OUTPUT!EX451)</f>
        <v/>
      </c>
      <c r="L463" s="2504" t="str">
        <f>IF(INPUT_OUTPUT!EY451="","",INPUT_OUTPUT!EY451)</f>
        <v/>
      </c>
      <c r="M463" s="2504" t="str">
        <f>IF(INPUT_OUTPUT!EZ451="","",INPUT_OUTPUT!EZ451)</f>
        <v/>
      </c>
      <c r="N463" s="2504" t="str">
        <f>IF(INPUT_OUTPUT!FA451="","",INPUT_OUTPUT!FA451)</f>
        <v/>
      </c>
      <c r="O463" s="2504" t="str">
        <f>IF(INPUT_OUTPUT!FB451="","",INPUT_OUTPUT!FB451)</f>
        <v/>
      </c>
      <c r="P463" s="2504" t="str">
        <f>IF(INPUT_OUTPUT!FC451="","",INPUT_OUTPUT!FC451)</f>
        <v/>
      </c>
      <c r="Q463" s="2504" t="str">
        <f>IF(INPUT_OUTPUT!FD451="","",INPUT_OUTPUT!FD451)</f>
        <v/>
      </c>
      <c r="R463" s="2504" t="str">
        <f>IF(INPUT_OUTPUT!FE451="","",INPUT_OUTPUT!FE451)</f>
        <v/>
      </c>
      <c r="S463" s="2504" t="str">
        <f>IF(INPUT_OUTPUT!FF451="","",INPUT_OUTPUT!FF451)</f>
        <v/>
      </c>
      <c r="T463" s="2504" t="str">
        <f>IF(INPUT_OUTPUT!FG451="","",INPUT_OUTPUT!FG451)</f>
        <v/>
      </c>
      <c r="U463" s="2504" t="str">
        <f>IF(INPUT_OUTPUT!FH451="","",INPUT_OUTPUT!FH451)</f>
        <v/>
      </c>
      <c r="V463" s="2504" t="str">
        <f>IF(INPUT_OUTPUT!FI451="","",INPUT_OUTPUT!FI451)</f>
        <v/>
      </c>
      <c r="W463" s="2504" t="str">
        <f>IF(INPUT_OUTPUT!FJ451="","",INPUT_OUTPUT!FJ451)</f>
        <v/>
      </c>
      <c r="X463" s="2504" t="str">
        <f>IF(INPUT_OUTPUT!FK451="","",INPUT_OUTPUT!FK451)</f>
        <v/>
      </c>
      <c r="Y463" s="2504" t="str">
        <f>IF(INPUT_OUTPUT!FL451="","",INPUT_OUTPUT!FL451)</f>
        <v/>
      </c>
      <c r="Z463" s="2504" t="str">
        <f>IF(INPUT_OUTPUT!FM451="","",INPUT_OUTPUT!FM451)</f>
        <v/>
      </c>
    </row>
    <row r="464" spans="2:26" s="2503" customFormat="1">
      <c r="B464" s="2505" t="str">
        <f>IF(INPUT_OUTPUT!C452="","",INPUT_OUTPUT!EP452)</f>
        <v/>
      </c>
      <c r="C464" s="2504" t="str">
        <f>IF(INPUT_OUTPUT!EP452="","",INPUT_OUTPUT!EP452)</f>
        <v/>
      </c>
      <c r="D464" s="2504" t="str">
        <f>IF(INPUT_OUTPUT!EQ452="","",INPUT_OUTPUT!EQ452)</f>
        <v/>
      </c>
      <c r="E464" s="2504" t="str">
        <f>IF(INPUT_OUTPUT!ER452="","",INPUT_OUTPUT!ER452)</f>
        <v/>
      </c>
      <c r="F464" s="2504" t="str">
        <f>IF(INPUT_OUTPUT!ES452="","",INPUT_OUTPUT!ES452)</f>
        <v/>
      </c>
      <c r="G464" s="2504" t="str">
        <f>IF(INPUT_OUTPUT!ET452="","",INPUT_OUTPUT!ET452)</f>
        <v/>
      </c>
      <c r="H464" s="2504" t="str">
        <f>IF(INPUT_OUTPUT!EU452="","",INPUT_OUTPUT!EU452)</f>
        <v/>
      </c>
      <c r="I464" s="2504" t="str">
        <f>IF(INPUT_OUTPUT!EV452="","",INPUT_OUTPUT!EV452)</f>
        <v/>
      </c>
      <c r="J464" s="2504" t="str">
        <f>IF(INPUT_OUTPUT!EW452="","",INPUT_OUTPUT!EW452)</f>
        <v/>
      </c>
      <c r="K464" s="2504" t="str">
        <f>IF(INPUT_OUTPUT!EX452="","",INPUT_OUTPUT!EX452)</f>
        <v/>
      </c>
      <c r="L464" s="2504" t="str">
        <f>IF(INPUT_OUTPUT!EY452="","",INPUT_OUTPUT!EY452)</f>
        <v/>
      </c>
      <c r="M464" s="2504" t="str">
        <f>IF(INPUT_OUTPUT!EZ452="","",INPUT_OUTPUT!EZ452)</f>
        <v/>
      </c>
      <c r="N464" s="2504" t="str">
        <f>IF(INPUT_OUTPUT!FA452="","",INPUT_OUTPUT!FA452)</f>
        <v/>
      </c>
      <c r="O464" s="2504" t="str">
        <f>IF(INPUT_OUTPUT!FB452="","",INPUT_OUTPUT!FB452)</f>
        <v/>
      </c>
      <c r="P464" s="2504" t="str">
        <f>IF(INPUT_OUTPUT!FC452="","",INPUT_OUTPUT!FC452)</f>
        <v/>
      </c>
      <c r="Q464" s="2504" t="str">
        <f>IF(INPUT_OUTPUT!FD452="","",INPUT_OUTPUT!FD452)</f>
        <v/>
      </c>
      <c r="R464" s="2504" t="str">
        <f>IF(INPUT_OUTPUT!FE452="","",INPUT_OUTPUT!FE452)</f>
        <v/>
      </c>
      <c r="S464" s="2504" t="str">
        <f>IF(INPUT_OUTPUT!FF452="","",INPUT_OUTPUT!FF452)</f>
        <v/>
      </c>
      <c r="T464" s="2504" t="str">
        <f>IF(INPUT_OUTPUT!FG452="","",INPUT_OUTPUT!FG452)</f>
        <v/>
      </c>
      <c r="U464" s="2504" t="str">
        <f>IF(INPUT_OUTPUT!FH452="","",INPUT_OUTPUT!FH452)</f>
        <v/>
      </c>
      <c r="V464" s="2504" t="str">
        <f>IF(INPUT_OUTPUT!FI452="","",INPUT_OUTPUT!FI452)</f>
        <v/>
      </c>
      <c r="W464" s="2504" t="str">
        <f>IF(INPUT_OUTPUT!FJ452="","",INPUT_OUTPUT!FJ452)</f>
        <v/>
      </c>
      <c r="X464" s="2504" t="str">
        <f>IF(INPUT_OUTPUT!FK452="","",INPUT_OUTPUT!FK452)</f>
        <v/>
      </c>
      <c r="Y464" s="2504" t="str">
        <f>IF(INPUT_OUTPUT!FL452="","",INPUT_OUTPUT!FL452)</f>
        <v/>
      </c>
      <c r="Z464" s="2504" t="str">
        <f>IF(INPUT_OUTPUT!FM452="","",INPUT_OUTPUT!FM452)</f>
        <v/>
      </c>
    </row>
    <row r="465" spans="2:26" s="2503" customFormat="1">
      <c r="B465" s="2505" t="str">
        <f>IF(INPUT_OUTPUT!C453="","",INPUT_OUTPUT!EP453)</f>
        <v/>
      </c>
      <c r="C465" s="2504" t="str">
        <f>IF(INPUT_OUTPUT!EP453="","",INPUT_OUTPUT!EP453)</f>
        <v/>
      </c>
      <c r="D465" s="2504" t="str">
        <f>IF(INPUT_OUTPUT!EQ453="","",INPUT_OUTPUT!EQ453)</f>
        <v/>
      </c>
      <c r="E465" s="2504" t="str">
        <f>IF(INPUT_OUTPUT!ER453="","",INPUT_OUTPUT!ER453)</f>
        <v/>
      </c>
      <c r="F465" s="2504" t="str">
        <f>IF(INPUT_OUTPUT!ES453="","",INPUT_OUTPUT!ES453)</f>
        <v/>
      </c>
      <c r="G465" s="2504" t="str">
        <f>IF(INPUT_OUTPUT!ET453="","",INPUT_OUTPUT!ET453)</f>
        <v/>
      </c>
      <c r="H465" s="2504" t="str">
        <f>IF(INPUT_OUTPUT!EU453="","",INPUT_OUTPUT!EU453)</f>
        <v/>
      </c>
      <c r="I465" s="2504" t="str">
        <f>IF(INPUT_OUTPUT!EV453="","",INPUT_OUTPUT!EV453)</f>
        <v/>
      </c>
      <c r="J465" s="2504" t="str">
        <f>IF(INPUT_OUTPUT!EW453="","",INPUT_OUTPUT!EW453)</f>
        <v/>
      </c>
      <c r="K465" s="2504" t="str">
        <f>IF(INPUT_OUTPUT!EX453="","",INPUT_OUTPUT!EX453)</f>
        <v/>
      </c>
      <c r="L465" s="2504" t="str">
        <f>IF(INPUT_OUTPUT!EY453="","",INPUT_OUTPUT!EY453)</f>
        <v/>
      </c>
      <c r="M465" s="2504" t="str">
        <f>IF(INPUT_OUTPUT!EZ453="","",INPUT_OUTPUT!EZ453)</f>
        <v/>
      </c>
      <c r="N465" s="2504" t="str">
        <f>IF(INPUT_OUTPUT!FA453="","",INPUT_OUTPUT!FA453)</f>
        <v/>
      </c>
      <c r="O465" s="2504" t="str">
        <f>IF(INPUT_OUTPUT!FB453="","",INPUT_OUTPUT!FB453)</f>
        <v/>
      </c>
      <c r="P465" s="2504" t="str">
        <f>IF(INPUT_OUTPUT!FC453="","",INPUT_OUTPUT!FC453)</f>
        <v/>
      </c>
      <c r="Q465" s="2504" t="str">
        <f>IF(INPUT_OUTPUT!FD453="","",INPUT_OUTPUT!FD453)</f>
        <v/>
      </c>
      <c r="R465" s="2504" t="str">
        <f>IF(INPUT_OUTPUT!FE453="","",INPUT_OUTPUT!FE453)</f>
        <v/>
      </c>
      <c r="S465" s="2504" t="str">
        <f>IF(INPUT_OUTPUT!FF453="","",INPUT_OUTPUT!FF453)</f>
        <v/>
      </c>
      <c r="T465" s="2504" t="str">
        <f>IF(INPUT_OUTPUT!FG453="","",INPUT_OUTPUT!FG453)</f>
        <v/>
      </c>
      <c r="U465" s="2504" t="str">
        <f>IF(INPUT_OUTPUT!FH453="","",INPUT_OUTPUT!FH453)</f>
        <v/>
      </c>
      <c r="V465" s="2504" t="str">
        <f>IF(INPUT_OUTPUT!FI453="","",INPUT_OUTPUT!FI453)</f>
        <v/>
      </c>
      <c r="W465" s="2504" t="str">
        <f>IF(INPUT_OUTPUT!FJ453="","",INPUT_OUTPUT!FJ453)</f>
        <v/>
      </c>
      <c r="X465" s="2504" t="str">
        <f>IF(INPUT_OUTPUT!FK453="","",INPUT_OUTPUT!FK453)</f>
        <v/>
      </c>
      <c r="Y465" s="2504" t="str">
        <f>IF(INPUT_OUTPUT!FL453="","",INPUT_OUTPUT!FL453)</f>
        <v/>
      </c>
      <c r="Z465" s="2504" t="str">
        <f>IF(INPUT_OUTPUT!FM453="","",INPUT_OUTPUT!FM453)</f>
        <v/>
      </c>
    </row>
    <row r="466" spans="2:26" s="2503" customFormat="1">
      <c r="B466" s="2505" t="str">
        <f>IF(INPUT_OUTPUT!C454="","",INPUT_OUTPUT!EP454)</f>
        <v/>
      </c>
      <c r="C466" s="2504" t="str">
        <f>IF(INPUT_OUTPUT!EP454="","",INPUT_OUTPUT!EP454)</f>
        <v/>
      </c>
      <c r="D466" s="2504" t="str">
        <f>IF(INPUT_OUTPUT!EQ454="","",INPUT_OUTPUT!EQ454)</f>
        <v/>
      </c>
      <c r="E466" s="2504" t="str">
        <f>IF(INPUT_OUTPUT!ER454="","",INPUT_OUTPUT!ER454)</f>
        <v/>
      </c>
      <c r="F466" s="2504" t="str">
        <f>IF(INPUT_OUTPUT!ES454="","",INPUT_OUTPUT!ES454)</f>
        <v/>
      </c>
      <c r="G466" s="2504" t="str">
        <f>IF(INPUT_OUTPUT!ET454="","",INPUT_OUTPUT!ET454)</f>
        <v/>
      </c>
      <c r="H466" s="2504" t="str">
        <f>IF(INPUT_OUTPUT!EU454="","",INPUT_OUTPUT!EU454)</f>
        <v/>
      </c>
      <c r="I466" s="2504" t="str">
        <f>IF(INPUT_OUTPUT!EV454="","",INPUT_OUTPUT!EV454)</f>
        <v/>
      </c>
      <c r="J466" s="2504" t="str">
        <f>IF(INPUT_OUTPUT!EW454="","",INPUT_OUTPUT!EW454)</f>
        <v/>
      </c>
      <c r="K466" s="2504" t="str">
        <f>IF(INPUT_OUTPUT!EX454="","",INPUT_OUTPUT!EX454)</f>
        <v/>
      </c>
      <c r="L466" s="2504" t="str">
        <f>IF(INPUT_OUTPUT!EY454="","",INPUT_OUTPUT!EY454)</f>
        <v/>
      </c>
      <c r="M466" s="2504" t="str">
        <f>IF(INPUT_OUTPUT!EZ454="","",INPUT_OUTPUT!EZ454)</f>
        <v/>
      </c>
      <c r="N466" s="2504" t="str">
        <f>IF(INPUT_OUTPUT!FA454="","",INPUT_OUTPUT!FA454)</f>
        <v/>
      </c>
      <c r="O466" s="2504" t="str">
        <f>IF(INPUT_OUTPUT!FB454="","",INPUT_OUTPUT!FB454)</f>
        <v/>
      </c>
      <c r="P466" s="2504" t="str">
        <f>IF(INPUT_OUTPUT!FC454="","",INPUT_OUTPUT!FC454)</f>
        <v/>
      </c>
      <c r="Q466" s="2504" t="str">
        <f>IF(INPUT_OUTPUT!FD454="","",INPUT_OUTPUT!FD454)</f>
        <v/>
      </c>
      <c r="R466" s="2504" t="str">
        <f>IF(INPUT_OUTPUT!FE454="","",INPUT_OUTPUT!FE454)</f>
        <v/>
      </c>
      <c r="S466" s="2504" t="str">
        <f>IF(INPUT_OUTPUT!FF454="","",INPUT_OUTPUT!FF454)</f>
        <v/>
      </c>
      <c r="T466" s="2504" t="str">
        <f>IF(INPUT_OUTPUT!FG454="","",INPUT_OUTPUT!FG454)</f>
        <v/>
      </c>
      <c r="U466" s="2504" t="str">
        <f>IF(INPUT_OUTPUT!FH454="","",INPUT_OUTPUT!FH454)</f>
        <v/>
      </c>
      <c r="V466" s="2504" t="str">
        <f>IF(INPUT_OUTPUT!FI454="","",INPUT_OUTPUT!FI454)</f>
        <v/>
      </c>
      <c r="W466" s="2504" t="str">
        <f>IF(INPUT_OUTPUT!FJ454="","",INPUT_OUTPUT!FJ454)</f>
        <v/>
      </c>
      <c r="X466" s="2504" t="str">
        <f>IF(INPUT_OUTPUT!FK454="","",INPUT_OUTPUT!FK454)</f>
        <v/>
      </c>
      <c r="Y466" s="2504" t="str">
        <f>IF(INPUT_OUTPUT!FL454="","",INPUT_OUTPUT!FL454)</f>
        <v/>
      </c>
      <c r="Z466" s="2504" t="str">
        <f>IF(INPUT_OUTPUT!FM454="","",INPUT_OUTPUT!FM454)</f>
        <v/>
      </c>
    </row>
    <row r="467" spans="2:26" s="2503" customFormat="1">
      <c r="B467" s="2505" t="str">
        <f>IF(INPUT_OUTPUT!C455="","",INPUT_OUTPUT!EP455)</f>
        <v/>
      </c>
      <c r="C467" s="2504" t="str">
        <f>IF(INPUT_OUTPUT!EP455="","",INPUT_OUTPUT!EP455)</f>
        <v/>
      </c>
      <c r="D467" s="2504" t="str">
        <f>IF(INPUT_OUTPUT!EQ455="","",INPUT_OUTPUT!EQ455)</f>
        <v/>
      </c>
      <c r="E467" s="2504" t="str">
        <f>IF(INPUT_OUTPUT!ER455="","",INPUT_OUTPUT!ER455)</f>
        <v/>
      </c>
      <c r="F467" s="2504" t="str">
        <f>IF(INPUT_OUTPUT!ES455="","",INPUT_OUTPUT!ES455)</f>
        <v/>
      </c>
      <c r="G467" s="2504" t="str">
        <f>IF(INPUT_OUTPUT!ET455="","",INPUT_OUTPUT!ET455)</f>
        <v/>
      </c>
      <c r="H467" s="2504" t="str">
        <f>IF(INPUT_OUTPUT!EU455="","",INPUT_OUTPUT!EU455)</f>
        <v/>
      </c>
      <c r="I467" s="2504" t="str">
        <f>IF(INPUT_OUTPUT!EV455="","",INPUT_OUTPUT!EV455)</f>
        <v/>
      </c>
      <c r="J467" s="2504" t="str">
        <f>IF(INPUT_OUTPUT!EW455="","",INPUT_OUTPUT!EW455)</f>
        <v/>
      </c>
      <c r="K467" s="2504" t="str">
        <f>IF(INPUT_OUTPUT!EX455="","",INPUT_OUTPUT!EX455)</f>
        <v/>
      </c>
      <c r="L467" s="2504" t="str">
        <f>IF(INPUT_OUTPUT!EY455="","",INPUT_OUTPUT!EY455)</f>
        <v/>
      </c>
      <c r="M467" s="2504" t="str">
        <f>IF(INPUT_OUTPUT!EZ455="","",INPUT_OUTPUT!EZ455)</f>
        <v/>
      </c>
      <c r="N467" s="2504" t="str">
        <f>IF(INPUT_OUTPUT!FA455="","",INPUT_OUTPUT!FA455)</f>
        <v/>
      </c>
      <c r="O467" s="2504" t="str">
        <f>IF(INPUT_OUTPUT!FB455="","",INPUT_OUTPUT!FB455)</f>
        <v/>
      </c>
      <c r="P467" s="2504" t="str">
        <f>IF(INPUT_OUTPUT!FC455="","",INPUT_OUTPUT!FC455)</f>
        <v/>
      </c>
      <c r="Q467" s="2504" t="str">
        <f>IF(INPUT_OUTPUT!FD455="","",INPUT_OUTPUT!FD455)</f>
        <v/>
      </c>
      <c r="R467" s="2504" t="str">
        <f>IF(INPUT_OUTPUT!FE455="","",INPUT_OUTPUT!FE455)</f>
        <v/>
      </c>
      <c r="S467" s="2504" t="str">
        <f>IF(INPUT_OUTPUT!FF455="","",INPUT_OUTPUT!FF455)</f>
        <v/>
      </c>
      <c r="T467" s="2504" t="str">
        <f>IF(INPUT_OUTPUT!FG455="","",INPUT_OUTPUT!FG455)</f>
        <v/>
      </c>
      <c r="U467" s="2504" t="str">
        <f>IF(INPUT_OUTPUT!FH455="","",INPUT_OUTPUT!FH455)</f>
        <v/>
      </c>
      <c r="V467" s="2504" t="str">
        <f>IF(INPUT_OUTPUT!FI455="","",INPUT_OUTPUT!FI455)</f>
        <v/>
      </c>
      <c r="W467" s="2504" t="str">
        <f>IF(INPUT_OUTPUT!FJ455="","",INPUT_OUTPUT!FJ455)</f>
        <v/>
      </c>
      <c r="X467" s="2504" t="str">
        <f>IF(INPUT_OUTPUT!FK455="","",INPUT_OUTPUT!FK455)</f>
        <v/>
      </c>
      <c r="Y467" s="2504" t="str">
        <f>IF(INPUT_OUTPUT!FL455="","",INPUT_OUTPUT!FL455)</f>
        <v/>
      </c>
      <c r="Z467" s="2504" t="str">
        <f>IF(INPUT_OUTPUT!FM455="","",INPUT_OUTPUT!FM455)</f>
        <v/>
      </c>
    </row>
    <row r="468" spans="2:26" s="2503" customFormat="1">
      <c r="B468" s="2505" t="str">
        <f>IF(INPUT_OUTPUT!C456="","",INPUT_OUTPUT!EP456)</f>
        <v/>
      </c>
      <c r="C468" s="2504" t="str">
        <f>IF(INPUT_OUTPUT!EP456="","",INPUT_OUTPUT!EP456)</f>
        <v/>
      </c>
      <c r="D468" s="2504" t="str">
        <f>IF(INPUT_OUTPUT!EQ456="","",INPUT_OUTPUT!EQ456)</f>
        <v/>
      </c>
      <c r="E468" s="2504" t="str">
        <f>IF(INPUT_OUTPUT!ER456="","",INPUT_OUTPUT!ER456)</f>
        <v/>
      </c>
      <c r="F468" s="2504" t="str">
        <f>IF(INPUT_OUTPUT!ES456="","",INPUT_OUTPUT!ES456)</f>
        <v/>
      </c>
      <c r="G468" s="2504" t="str">
        <f>IF(INPUT_OUTPUT!ET456="","",INPUT_OUTPUT!ET456)</f>
        <v/>
      </c>
      <c r="H468" s="2504" t="str">
        <f>IF(INPUT_OUTPUT!EU456="","",INPUT_OUTPUT!EU456)</f>
        <v/>
      </c>
      <c r="I468" s="2504" t="str">
        <f>IF(INPUT_OUTPUT!EV456="","",INPUT_OUTPUT!EV456)</f>
        <v/>
      </c>
      <c r="J468" s="2504" t="str">
        <f>IF(INPUT_OUTPUT!EW456="","",INPUT_OUTPUT!EW456)</f>
        <v/>
      </c>
      <c r="K468" s="2504" t="str">
        <f>IF(INPUT_OUTPUT!EX456="","",INPUT_OUTPUT!EX456)</f>
        <v/>
      </c>
      <c r="L468" s="2504" t="str">
        <f>IF(INPUT_OUTPUT!EY456="","",INPUT_OUTPUT!EY456)</f>
        <v/>
      </c>
      <c r="M468" s="2504" t="str">
        <f>IF(INPUT_OUTPUT!EZ456="","",INPUT_OUTPUT!EZ456)</f>
        <v/>
      </c>
      <c r="N468" s="2504" t="str">
        <f>IF(INPUT_OUTPUT!FA456="","",INPUT_OUTPUT!FA456)</f>
        <v/>
      </c>
      <c r="O468" s="2504" t="str">
        <f>IF(INPUT_OUTPUT!FB456="","",INPUT_OUTPUT!FB456)</f>
        <v/>
      </c>
      <c r="P468" s="2504" t="str">
        <f>IF(INPUT_OUTPUT!FC456="","",INPUT_OUTPUT!FC456)</f>
        <v/>
      </c>
      <c r="Q468" s="2504" t="str">
        <f>IF(INPUT_OUTPUT!FD456="","",INPUT_OUTPUT!FD456)</f>
        <v/>
      </c>
      <c r="R468" s="2504" t="str">
        <f>IF(INPUT_OUTPUT!FE456="","",INPUT_OUTPUT!FE456)</f>
        <v/>
      </c>
      <c r="S468" s="2504" t="str">
        <f>IF(INPUT_OUTPUT!FF456="","",INPUT_OUTPUT!FF456)</f>
        <v/>
      </c>
      <c r="T468" s="2504" t="str">
        <f>IF(INPUT_OUTPUT!FG456="","",INPUT_OUTPUT!FG456)</f>
        <v/>
      </c>
      <c r="U468" s="2504" t="str">
        <f>IF(INPUT_OUTPUT!FH456="","",INPUT_OUTPUT!FH456)</f>
        <v/>
      </c>
      <c r="V468" s="2504" t="str">
        <f>IF(INPUT_OUTPUT!FI456="","",INPUT_OUTPUT!FI456)</f>
        <v/>
      </c>
      <c r="W468" s="2504" t="str">
        <f>IF(INPUT_OUTPUT!FJ456="","",INPUT_OUTPUT!FJ456)</f>
        <v/>
      </c>
      <c r="X468" s="2504" t="str">
        <f>IF(INPUT_OUTPUT!FK456="","",INPUT_OUTPUT!FK456)</f>
        <v/>
      </c>
      <c r="Y468" s="2504" t="str">
        <f>IF(INPUT_OUTPUT!FL456="","",INPUT_OUTPUT!FL456)</f>
        <v/>
      </c>
      <c r="Z468" s="2504" t="str">
        <f>IF(INPUT_OUTPUT!FM456="","",INPUT_OUTPUT!FM456)</f>
        <v/>
      </c>
    </row>
    <row r="469" spans="2:26" s="2503" customFormat="1">
      <c r="B469" s="2505" t="str">
        <f>IF(INPUT_OUTPUT!C457="","",INPUT_OUTPUT!EP457)</f>
        <v/>
      </c>
      <c r="C469" s="2504" t="str">
        <f>IF(INPUT_OUTPUT!EP457="","",INPUT_OUTPUT!EP457)</f>
        <v/>
      </c>
      <c r="D469" s="2504" t="str">
        <f>IF(INPUT_OUTPUT!EQ457="","",INPUT_OUTPUT!EQ457)</f>
        <v/>
      </c>
      <c r="E469" s="2504" t="str">
        <f>IF(INPUT_OUTPUT!ER457="","",INPUT_OUTPUT!ER457)</f>
        <v/>
      </c>
      <c r="F469" s="2504" t="str">
        <f>IF(INPUT_OUTPUT!ES457="","",INPUT_OUTPUT!ES457)</f>
        <v/>
      </c>
      <c r="G469" s="2504" t="str">
        <f>IF(INPUT_OUTPUT!ET457="","",INPUT_OUTPUT!ET457)</f>
        <v/>
      </c>
      <c r="H469" s="2504" t="str">
        <f>IF(INPUT_OUTPUT!EU457="","",INPUT_OUTPUT!EU457)</f>
        <v/>
      </c>
      <c r="I469" s="2504" t="str">
        <f>IF(INPUT_OUTPUT!EV457="","",INPUT_OUTPUT!EV457)</f>
        <v/>
      </c>
      <c r="J469" s="2504" t="str">
        <f>IF(INPUT_OUTPUT!EW457="","",INPUT_OUTPUT!EW457)</f>
        <v/>
      </c>
      <c r="K469" s="2504" t="str">
        <f>IF(INPUT_OUTPUT!EX457="","",INPUT_OUTPUT!EX457)</f>
        <v/>
      </c>
      <c r="L469" s="2504" t="str">
        <f>IF(INPUT_OUTPUT!EY457="","",INPUT_OUTPUT!EY457)</f>
        <v/>
      </c>
      <c r="M469" s="2504" t="str">
        <f>IF(INPUT_OUTPUT!EZ457="","",INPUT_OUTPUT!EZ457)</f>
        <v/>
      </c>
      <c r="N469" s="2504" t="str">
        <f>IF(INPUT_OUTPUT!FA457="","",INPUT_OUTPUT!FA457)</f>
        <v/>
      </c>
      <c r="O469" s="2504" t="str">
        <f>IF(INPUT_OUTPUT!FB457="","",INPUT_OUTPUT!FB457)</f>
        <v/>
      </c>
      <c r="P469" s="2504" t="str">
        <f>IF(INPUT_OUTPUT!FC457="","",INPUT_OUTPUT!FC457)</f>
        <v/>
      </c>
      <c r="Q469" s="2504" t="str">
        <f>IF(INPUT_OUTPUT!FD457="","",INPUT_OUTPUT!FD457)</f>
        <v/>
      </c>
      <c r="R469" s="2504" t="str">
        <f>IF(INPUT_OUTPUT!FE457="","",INPUT_OUTPUT!FE457)</f>
        <v/>
      </c>
      <c r="S469" s="2504" t="str">
        <f>IF(INPUT_OUTPUT!FF457="","",INPUT_OUTPUT!FF457)</f>
        <v/>
      </c>
      <c r="T469" s="2504" t="str">
        <f>IF(INPUT_OUTPUT!FG457="","",INPUT_OUTPUT!FG457)</f>
        <v/>
      </c>
      <c r="U469" s="2504" t="str">
        <f>IF(INPUT_OUTPUT!FH457="","",INPUT_OUTPUT!FH457)</f>
        <v/>
      </c>
      <c r="V469" s="2504" t="str">
        <f>IF(INPUT_OUTPUT!FI457="","",INPUT_OUTPUT!FI457)</f>
        <v/>
      </c>
      <c r="W469" s="2504" t="str">
        <f>IF(INPUT_OUTPUT!FJ457="","",INPUT_OUTPUT!FJ457)</f>
        <v/>
      </c>
      <c r="X469" s="2504" t="str">
        <f>IF(INPUT_OUTPUT!FK457="","",INPUT_OUTPUT!FK457)</f>
        <v/>
      </c>
      <c r="Y469" s="2504" t="str">
        <f>IF(INPUT_OUTPUT!FL457="","",INPUT_OUTPUT!FL457)</f>
        <v/>
      </c>
      <c r="Z469" s="2504" t="str">
        <f>IF(INPUT_OUTPUT!FM457="","",INPUT_OUTPUT!FM457)</f>
        <v/>
      </c>
    </row>
    <row r="470" spans="2:26" s="2503" customFormat="1">
      <c r="B470" s="2505" t="str">
        <f>IF(INPUT_OUTPUT!C458="","",INPUT_OUTPUT!EP458)</f>
        <v/>
      </c>
      <c r="C470" s="2504" t="str">
        <f>IF(INPUT_OUTPUT!EP458="","",INPUT_OUTPUT!EP458)</f>
        <v/>
      </c>
      <c r="D470" s="2504" t="str">
        <f>IF(INPUT_OUTPUT!EQ458="","",INPUT_OUTPUT!EQ458)</f>
        <v/>
      </c>
      <c r="E470" s="2504" t="str">
        <f>IF(INPUT_OUTPUT!ER458="","",INPUT_OUTPUT!ER458)</f>
        <v/>
      </c>
      <c r="F470" s="2504" t="str">
        <f>IF(INPUT_OUTPUT!ES458="","",INPUT_OUTPUT!ES458)</f>
        <v/>
      </c>
      <c r="G470" s="2504" t="str">
        <f>IF(INPUT_OUTPUT!ET458="","",INPUT_OUTPUT!ET458)</f>
        <v/>
      </c>
      <c r="H470" s="2504" t="str">
        <f>IF(INPUT_OUTPUT!EU458="","",INPUT_OUTPUT!EU458)</f>
        <v/>
      </c>
      <c r="I470" s="2504" t="str">
        <f>IF(INPUT_OUTPUT!EV458="","",INPUT_OUTPUT!EV458)</f>
        <v/>
      </c>
      <c r="J470" s="2504" t="str">
        <f>IF(INPUT_OUTPUT!EW458="","",INPUT_OUTPUT!EW458)</f>
        <v/>
      </c>
      <c r="K470" s="2504" t="str">
        <f>IF(INPUT_OUTPUT!EX458="","",INPUT_OUTPUT!EX458)</f>
        <v/>
      </c>
      <c r="L470" s="2504" t="str">
        <f>IF(INPUT_OUTPUT!EY458="","",INPUT_OUTPUT!EY458)</f>
        <v/>
      </c>
      <c r="M470" s="2504" t="str">
        <f>IF(INPUT_OUTPUT!EZ458="","",INPUT_OUTPUT!EZ458)</f>
        <v/>
      </c>
      <c r="N470" s="2504" t="str">
        <f>IF(INPUT_OUTPUT!FA458="","",INPUT_OUTPUT!FA458)</f>
        <v/>
      </c>
      <c r="O470" s="2504" t="str">
        <f>IF(INPUT_OUTPUT!FB458="","",INPUT_OUTPUT!FB458)</f>
        <v/>
      </c>
      <c r="P470" s="2504" t="str">
        <f>IF(INPUT_OUTPUT!FC458="","",INPUT_OUTPUT!FC458)</f>
        <v/>
      </c>
      <c r="Q470" s="2504" t="str">
        <f>IF(INPUT_OUTPUT!FD458="","",INPUT_OUTPUT!FD458)</f>
        <v/>
      </c>
      <c r="R470" s="2504" t="str">
        <f>IF(INPUT_OUTPUT!FE458="","",INPUT_OUTPUT!FE458)</f>
        <v/>
      </c>
      <c r="S470" s="2504" t="str">
        <f>IF(INPUT_OUTPUT!FF458="","",INPUT_OUTPUT!FF458)</f>
        <v/>
      </c>
      <c r="T470" s="2504" t="str">
        <f>IF(INPUT_OUTPUT!FG458="","",INPUT_OUTPUT!FG458)</f>
        <v/>
      </c>
      <c r="U470" s="2504" t="str">
        <f>IF(INPUT_OUTPUT!FH458="","",INPUT_OUTPUT!FH458)</f>
        <v/>
      </c>
      <c r="V470" s="2504" t="str">
        <f>IF(INPUT_OUTPUT!FI458="","",INPUT_OUTPUT!FI458)</f>
        <v/>
      </c>
      <c r="W470" s="2504" t="str">
        <f>IF(INPUT_OUTPUT!FJ458="","",INPUT_OUTPUT!FJ458)</f>
        <v/>
      </c>
      <c r="X470" s="2504" t="str">
        <f>IF(INPUT_OUTPUT!FK458="","",INPUT_OUTPUT!FK458)</f>
        <v/>
      </c>
      <c r="Y470" s="2504" t="str">
        <f>IF(INPUT_OUTPUT!FL458="","",INPUT_OUTPUT!FL458)</f>
        <v/>
      </c>
      <c r="Z470" s="2504" t="str">
        <f>IF(INPUT_OUTPUT!FM458="","",INPUT_OUTPUT!FM458)</f>
        <v/>
      </c>
    </row>
    <row r="471" spans="2:26" s="2503" customFormat="1">
      <c r="B471" s="2505" t="str">
        <f>IF(INPUT_OUTPUT!C459="","",INPUT_OUTPUT!EP459)</f>
        <v/>
      </c>
      <c r="C471" s="2504" t="str">
        <f>IF(INPUT_OUTPUT!EP459="","",INPUT_OUTPUT!EP459)</f>
        <v/>
      </c>
      <c r="D471" s="2504" t="str">
        <f>IF(INPUT_OUTPUT!EQ459="","",INPUT_OUTPUT!EQ459)</f>
        <v/>
      </c>
      <c r="E471" s="2504" t="str">
        <f>IF(INPUT_OUTPUT!ER459="","",INPUT_OUTPUT!ER459)</f>
        <v/>
      </c>
      <c r="F471" s="2504" t="str">
        <f>IF(INPUT_OUTPUT!ES459="","",INPUT_OUTPUT!ES459)</f>
        <v/>
      </c>
      <c r="G471" s="2504" t="str">
        <f>IF(INPUT_OUTPUT!ET459="","",INPUT_OUTPUT!ET459)</f>
        <v/>
      </c>
      <c r="H471" s="2504" t="str">
        <f>IF(INPUT_OUTPUT!EU459="","",INPUT_OUTPUT!EU459)</f>
        <v/>
      </c>
      <c r="I471" s="2504" t="str">
        <f>IF(INPUT_OUTPUT!EV459="","",INPUT_OUTPUT!EV459)</f>
        <v/>
      </c>
      <c r="J471" s="2504" t="str">
        <f>IF(INPUT_OUTPUT!EW459="","",INPUT_OUTPUT!EW459)</f>
        <v/>
      </c>
      <c r="K471" s="2504" t="str">
        <f>IF(INPUT_OUTPUT!EX459="","",INPUT_OUTPUT!EX459)</f>
        <v/>
      </c>
      <c r="L471" s="2504" t="str">
        <f>IF(INPUT_OUTPUT!EY459="","",INPUT_OUTPUT!EY459)</f>
        <v/>
      </c>
      <c r="M471" s="2504" t="str">
        <f>IF(INPUT_OUTPUT!EZ459="","",INPUT_OUTPUT!EZ459)</f>
        <v/>
      </c>
      <c r="N471" s="2504" t="str">
        <f>IF(INPUT_OUTPUT!FA459="","",INPUT_OUTPUT!FA459)</f>
        <v/>
      </c>
      <c r="O471" s="2504" t="str">
        <f>IF(INPUT_OUTPUT!FB459="","",INPUT_OUTPUT!FB459)</f>
        <v/>
      </c>
      <c r="P471" s="2504" t="str">
        <f>IF(INPUT_OUTPUT!FC459="","",INPUT_OUTPUT!FC459)</f>
        <v/>
      </c>
      <c r="Q471" s="2504" t="str">
        <f>IF(INPUT_OUTPUT!FD459="","",INPUT_OUTPUT!FD459)</f>
        <v/>
      </c>
      <c r="R471" s="2504" t="str">
        <f>IF(INPUT_OUTPUT!FE459="","",INPUT_OUTPUT!FE459)</f>
        <v/>
      </c>
      <c r="S471" s="2504" t="str">
        <f>IF(INPUT_OUTPUT!FF459="","",INPUT_OUTPUT!FF459)</f>
        <v/>
      </c>
      <c r="T471" s="2504" t="str">
        <f>IF(INPUT_OUTPUT!FG459="","",INPUT_OUTPUT!FG459)</f>
        <v/>
      </c>
      <c r="U471" s="2504" t="str">
        <f>IF(INPUT_OUTPUT!FH459="","",INPUT_OUTPUT!FH459)</f>
        <v/>
      </c>
      <c r="V471" s="2504" t="str">
        <f>IF(INPUT_OUTPUT!FI459="","",INPUT_OUTPUT!FI459)</f>
        <v/>
      </c>
      <c r="W471" s="2504" t="str">
        <f>IF(INPUT_OUTPUT!FJ459="","",INPUT_OUTPUT!FJ459)</f>
        <v/>
      </c>
      <c r="X471" s="2504" t="str">
        <f>IF(INPUT_OUTPUT!FK459="","",INPUT_OUTPUT!FK459)</f>
        <v/>
      </c>
      <c r="Y471" s="2504" t="str">
        <f>IF(INPUT_OUTPUT!FL459="","",INPUT_OUTPUT!FL459)</f>
        <v/>
      </c>
      <c r="Z471" s="2504" t="str">
        <f>IF(INPUT_OUTPUT!FM459="","",INPUT_OUTPUT!FM459)</f>
        <v/>
      </c>
    </row>
    <row r="472" spans="2:26" s="2503" customFormat="1">
      <c r="B472" s="2505" t="str">
        <f>IF(INPUT_OUTPUT!C460="","",INPUT_OUTPUT!EP460)</f>
        <v/>
      </c>
      <c r="C472" s="2504" t="str">
        <f>IF(INPUT_OUTPUT!EP460="","",INPUT_OUTPUT!EP460)</f>
        <v/>
      </c>
      <c r="D472" s="2504" t="str">
        <f>IF(INPUT_OUTPUT!EQ460="","",INPUT_OUTPUT!EQ460)</f>
        <v/>
      </c>
      <c r="E472" s="2504" t="str">
        <f>IF(INPUT_OUTPUT!ER460="","",INPUT_OUTPUT!ER460)</f>
        <v/>
      </c>
      <c r="F472" s="2504" t="str">
        <f>IF(INPUT_OUTPUT!ES460="","",INPUT_OUTPUT!ES460)</f>
        <v/>
      </c>
      <c r="G472" s="2504" t="str">
        <f>IF(INPUT_OUTPUT!ET460="","",INPUT_OUTPUT!ET460)</f>
        <v/>
      </c>
      <c r="H472" s="2504" t="str">
        <f>IF(INPUT_OUTPUT!EU460="","",INPUT_OUTPUT!EU460)</f>
        <v/>
      </c>
      <c r="I472" s="2504" t="str">
        <f>IF(INPUT_OUTPUT!EV460="","",INPUT_OUTPUT!EV460)</f>
        <v/>
      </c>
      <c r="J472" s="2504" t="str">
        <f>IF(INPUT_OUTPUT!EW460="","",INPUT_OUTPUT!EW460)</f>
        <v/>
      </c>
      <c r="K472" s="2504" t="str">
        <f>IF(INPUT_OUTPUT!EX460="","",INPUT_OUTPUT!EX460)</f>
        <v/>
      </c>
      <c r="L472" s="2504" t="str">
        <f>IF(INPUT_OUTPUT!EY460="","",INPUT_OUTPUT!EY460)</f>
        <v/>
      </c>
      <c r="M472" s="2504" t="str">
        <f>IF(INPUT_OUTPUT!EZ460="","",INPUT_OUTPUT!EZ460)</f>
        <v/>
      </c>
      <c r="N472" s="2504" t="str">
        <f>IF(INPUT_OUTPUT!FA460="","",INPUT_OUTPUT!FA460)</f>
        <v/>
      </c>
      <c r="O472" s="2504" t="str">
        <f>IF(INPUT_OUTPUT!FB460="","",INPUT_OUTPUT!FB460)</f>
        <v/>
      </c>
      <c r="P472" s="2504" t="str">
        <f>IF(INPUT_OUTPUT!FC460="","",INPUT_OUTPUT!FC460)</f>
        <v/>
      </c>
      <c r="Q472" s="2504" t="str">
        <f>IF(INPUT_OUTPUT!FD460="","",INPUT_OUTPUT!FD460)</f>
        <v/>
      </c>
      <c r="R472" s="2504" t="str">
        <f>IF(INPUT_OUTPUT!FE460="","",INPUT_OUTPUT!FE460)</f>
        <v/>
      </c>
      <c r="S472" s="2504" t="str">
        <f>IF(INPUT_OUTPUT!FF460="","",INPUT_OUTPUT!FF460)</f>
        <v/>
      </c>
      <c r="T472" s="2504" t="str">
        <f>IF(INPUT_OUTPUT!FG460="","",INPUT_OUTPUT!FG460)</f>
        <v/>
      </c>
      <c r="U472" s="2504" t="str">
        <f>IF(INPUT_OUTPUT!FH460="","",INPUT_OUTPUT!FH460)</f>
        <v/>
      </c>
      <c r="V472" s="2504" t="str">
        <f>IF(INPUT_OUTPUT!FI460="","",INPUT_OUTPUT!FI460)</f>
        <v/>
      </c>
      <c r="W472" s="2504" t="str">
        <f>IF(INPUT_OUTPUT!FJ460="","",INPUT_OUTPUT!FJ460)</f>
        <v/>
      </c>
      <c r="X472" s="2504" t="str">
        <f>IF(INPUT_OUTPUT!FK460="","",INPUT_OUTPUT!FK460)</f>
        <v/>
      </c>
      <c r="Y472" s="2504" t="str">
        <f>IF(INPUT_OUTPUT!FL460="","",INPUT_OUTPUT!FL460)</f>
        <v/>
      </c>
      <c r="Z472" s="2504" t="str">
        <f>IF(INPUT_OUTPUT!FM460="","",INPUT_OUTPUT!FM460)</f>
        <v/>
      </c>
    </row>
    <row r="473" spans="2:26" s="2503" customFormat="1">
      <c r="B473" s="2505" t="str">
        <f>IF(INPUT_OUTPUT!C461="","",INPUT_OUTPUT!EP461)</f>
        <v/>
      </c>
      <c r="C473" s="2504" t="str">
        <f>IF(INPUT_OUTPUT!EP461="","",INPUT_OUTPUT!EP461)</f>
        <v/>
      </c>
      <c r="D473" s="2504" t="str">
        <f>IF(INPUT_OUTPUT!EQ461="","",INPUT_OUTPUT!EQ461)</f>
        <v/>
      </c>
      <c r="E473" s="2504" t="str">
        <f>IF(INPUT_OUTPUT!ER461="","",INPUT_OUTPUT!ER461)</f>
        <v/>
      </c>
      <c r="F473" s="2504" t="str">
        <f>IF(INPUT_OUTPUT!ES461="","",INPUT_OUTPUT!ES461)</f>
        <v/>
      </c>
      <c r="G473" s="2504" t="str">
        <f>IF(INPUT_OUTPUT!ET461="","",INPUT_OUTPUT!ET461)</f>
        <v/>
      </c>
      <c r="H473" s="2504" t="str">
        <f>IF(INPUT_OUTPUT!EU461="","",INPUT_OUTPUT!EU461)</f>
        <v/>
      </c>
      <c r="I473" s="2504" t="str">
        <f>IF(INPUT_OUTPUT!EV461="","",INPUT_OUTPUT!EV461)</f>
        <v/>
      </c>
      <c r="J473" s="2504" t="str">
        <f>IF(INPUT_OUTPUT!EW461="","",INPUT_OUTPUT!EW461)</f>
        <v/>
      </c>
      <c r="K473" s="2504" t="str">
        <f>IF(INPUT_OUTPUT!EX461="","",INPUT_OUTPUT!EX461)</f>
        <v/>
      </c>
      <c r="L473" s="2504" t="str">
        <f>IF(INPUT_OUTPUT!EY461="","",INPUT_OUTPUT!EY461)</f>
        <v/>
      </c>
      <c r="M473" s="2504" t="str">
        <f>IF(INPUT_OUTPUT!EZ461="","",INPUT_OUTPUT!EZ461)</f>
        <v/>
      </c>
      <c r="N473" s="2504" t="str">
        <f>IF(INPUT_OUTPUT!FA461="","",INPUT_OUTPUT!FA461)</f>
        <v/>
      </c>
      <c r="O473" s="2504" t="str">
        <f>IF(INPUT_OUTPUT!FB461="","",INPUT_OUTPUT!FB461)</f>
        <v/>
      </c>
      <c r="P473" s="2504" t="str">
        <f>IF(INPUT_OUTPUT!FC461="","",INPUT_OUTPUT!FC461)</f>
        <v/>
      </c>
      <c r="Q473" s="2504" t="str">
        <f>IF(INPUT_OUTPUT!FD461="","",INPUT_OUTPUT!FD461)</f>
        <v/>
      </c>
      <c r="R473" s="2504" t="str">
        <f>IF(INPUT_OUTPUT!FE461="","",INPUT_OUTPUT!FE461)</f>
        <v/>
      </c>
      <c r="S473" s="2504" t="str">
        <f>IF(INPUT_OUTPUT!FF461="","",INPUT_OUTPUT!FF461)</f>
        <v/>
      </c>
      <c r="T473" s="2504" t="str">
        <f>IF(INPUT_OUTPUT!FG461="","",INPUT_OUTPUT!FG461)</f>
        <v/>
      </c>
      <c r="U473" s="2504" t="str">
        <f>IF(INPUT_OUTPUT!FH461="","",INPUT_OUTPUT!FH461)</f>
        <v/>
      </c>
      <c r="V473" s="2504" t="str">
        <f>IF(INPUT_OUTPUT!FI461="","",INPUT_OUTPUT!FI461)</f>
        <v/>
      </c>
      <c r="W473" s="2504" t="str">
        <f>IF(INPUT_OUTPUT!FJ461="","",INPUT_OUTPUT!FJ461)</f>
        <v/>
      </c>
      <c r="X473" s="2504" t="str">
        <f>IF(INPUT_OUTPUT!FK461="","",INPUT_OUTPUT!FK461)</f>
        <v/>
      </c>
      <c r="Y473" s="2504" t="str">
        <f>IF(INPUT_OUTPUT!FL461="","",INPUT_OUTPUT!FL461)</f>
        <v/>
      </c>
      <c r="Z473" s="2504" t="str">
        <f>IF(INPUT_OUTPUT!FM461="","",INPUT_OUTPUT!FM461)</f>
        <v/>
      </c>
    </row>
    <row r="474" spans="2:26" s="2503" customFormat="1">
      <c r="B474" s="2505" t="str">
        <f>IF(INPUT_OUTPUT!C462="","",INPUT_OUTPUT!EP462)</f>
        <v/>
      </c>
      <c r="C474" s="2504" t="str">
        <f>IF(INPUT_OUTPUT!EP462="","",INPUT_OUTPUT!EP462)</f>
        <v/>
      </c>
      <c r="D474" s="2504" t="str">
        <f>IF(INPUT_OUTPUT!EQ462="","",INPUT_OUTPUT!EQ462)</f>
        <v/>
      </c>
      <c r="E474" s="2504" t="str">
        <f>IF(INPUT_OUTPUT!ER462="","",INPUT_OUTPUT!ER462)</f>
        <v/>
      </c>
      <c r="F474" s="2504" t="str">
        <f>IF(INPUT_OUTPUT!ES462="","",INPUT_OUTPUT!ES462)</f>
        <v/>
      </c>
      <c r="G474" s="2504" t="str">
        <f>IF(INPUT_OUTPUT!ET462="","",INPUT_OUTPUT!ET462)</f>
        <v/>
      </c>
      <c r="H474" s="2504" t="str">
        <f>IF(INPUT_OUTPUT!EU462="","",INPUT_OUTPUT!EU462)</f>
        <v/>
      </c>
      <c r="I474" s="2504" t="str">
        <f>IF(INPUT_OUTPUT!EV462="","",INPUT_OUTPUT!EV462)</f>
        <v/>
      </c>
      <c r="J474" s="2504" t="str">
        <f>IF(INPUT_OUTPUT!EW462="","",INPUT_OUTPUT!EW462)</f>
        <v/>
      </c>
      <c r="K474" s="2504" t="str">
        <f>IF(INPUT_OUTPUT!EX462="","",INPUT_OUTPUT!EX462)</f>
        <v/>
      </c>
      <c r="L474" s="2504" t="str">
        <f>IF(INPUT_OUTPUT!EY462="","",INPUT_OUTPUT!EY462)</f>
        <v/>
      </c>
      <c r="M474" s="2504" t="str">
        <f>IF(INPUT_OUTPUT!EZ462="","",INPUT_OUTPUT!EZ462)</f>
        <v/>
      </c>
      <c r="N474" s="2504" t="str">
        <f>IF(INPUT_OUTPUT!FA462="","",INPUT_OUTPUT!FA462)</f>
        <v/>
      </c>
      <c r="O474" s="2504" t="str">
        <f>IF(INPUT_OUTPUT!FB462="","",INPUT_OUTPUT!FB462)</f>
        <v/>
      </c>
      <c r="P474" s="2504" t="str">
        <f>IF(INPUT_OUTPUT!FC462="","",INPUT_OUTPUT!FC462)</f>
        <v/>
      </c>
      <c r="Q474" s="2504" t="str">
        <f>IF(INPUT_OUTPUT!FD462="","",INPUT_OUTPUT!FD462)</f>
        <v/>
      </c>
      <c r="R474" s="2504" t="str">
        <f>IF(INPUT_OUTPUT!FE462="","",INPUT_OUTPUT!FE462)</f>
        <v/>
      </c>
      <c r="S474" s="2504" t="str">
        <f>IF(INPUT_OUTPUT!FF462="","",INPUT_OUTPUT!FF462)</f>
        <v/>
      </c>
      <c r="T474" s="2504" t="str">
        <f>IF(INPUT_OUTPUT!FG462="","",INPUT_OUTPUT!FG462)</f>
        <v/>
      </c>
      <c r="U474" s="2504" t="str">
        <f>IF(INPUT_OUTPUT!FH462="","",INPUT_OUTPUT!FH462)</f>
        <v/>
      </c>
      <c r="V474" s="2504" t="str">
        <f>IF(INPUT_OUTPUT!FI462="","",INPUT_OUTPUT!FI462)</f>
        <v/>
      </c>
      <c r="W474" s="2504" t="str">
        <f>IF(INPUT_OUTPUT!FJ462="","",INPUT_OUTPUT!FJ462)</f>
        <v/>
      </c>
      <c r="X474" s="2504" t="str">
        <f>IF(INPUT_OUTPUT!FK462="","",INPUT_OUTPUT!FK462)</f>
        <v/>
      </c>
      <c r="Y474" s="2504" t="str">
        <f>IF(INPUT_OUTPUT!FL462="","",INPUT_OUTPUT!FL462)</f>
        <v/>
      </c>
      <c r="Z474" s="2504" t="str">
        <f>IF(INPUT_OUTPUT!FM462="","",INPUT_OUTPUT!FM462)</f>
        <v/>
      </c>
    </row>
    <row r="475" spans="2:26" s="2503" customFormat="1">
      <c r="B475" s="2505" t="str">
        <f>IF(INPUT_OUTPUT!C463="","",INPUT_OUTPUT!EP463)</f>
        <v/>
      </c>
      <c r="C475" s="2504" t="str">
        <f>IF(INPUT_OUTPUT!EP463="","",INPUT_OUTPUT!EP463)</f>
        <v/>
      </c>
      <c r="D475" s="2504" t="str">
        <f>IF(INPUT_OUTPUT!EQ463="","",INPUT_OUTPUT!EQ463)</f>
        <v/>
      </c>
      <c r="E475" s="2504" t="str">
        <f>IF(INPUT_OUTPUT!ER463="","",INPUT_OUTPUT!ER463)</f>
        <v/>
      </c>
      <c r="F475" s="2504" t="str">
        <f>IF(INPUT_OUTPUT!ES463="","",INPUT_OUTPUT!ES463)</f>
        <v/>
      </c>
      <c r="G475" s="2504" t="str">
        <f>IF(INPUT_OUTPUT!ET463="","",INPUT_OUTPUT!ET463)</f>
        <v/>
      </c>
      <c r="H475" s="2504" t="str">
        <f>IF(INPUT_OUTPUT!EU463="","",INPUT_OUTPUT!EU463)</f>
        <v/>
      </c>
      <c r="I475" s="2504" t="str">
        <f>IF(INPUT_OUTPUT!EV463="","",INPUT_OUTPUT!EV463)</f>
        <v/>
      </c>
      <c r="J475" s="2504" t="str">
        <f>IF(INPUT_OUTPUT!EW463="","",INPUT_OUTPUT!EW463)</f>
        <v/>
      </c>
      <c r="K475" s="2504" t="str">
        <f>IF(INPUT_OUTPUT!EX463="","",INPUT_OUTPUT!EX463)</f>
        <v/>
      </c>
      <c r="L475" s="2504" t="str">
        <f>IF(INPUT_OUTPUT!EY463="","",INPUT_OUTPUT!EY463)</f>
        <v/>
      </c>
      <c r="M475" s="2504" t="str">
        <f>IF(INPUT_OUTPUT!EZ463="","",INPUT_OUTPUT!EZ463)</f>
        <v/>
      </c>
      <c r="N475" s="2504" t="str">
        <f>IF(INPUT_OUTPUT!FA463="","",INPUT_OUTPUT!FA463)</f>
        <v/>
      </c>
      <c r="O475" s="2504" t="str">
        <f>IF(INPUT_OUTPUT!FB463="","",INPUT_OUTPUT!FB463)</f>
        <v/>
      </c>
      <c r="P475" s="2504" t="str">
        <f>IF(INPUT_OUTPUT!FC463="","",INPUT_OUTPUT!FC463)</f>
        <v/>
      </c>
      <c r="Q475" s="2504" t="str">
        <f>IF(INPUT_OUTPUT!FD463="","",INPUT_OUTPUT!FD463)</f>
        <v/>
      </c>
      <c r="R475" s="2504" t="str">
        <f>IF(INPUT_OUTPUT!FE463="","",INPUT_OUTPUT!FE463)</f>
        <v/>
      </c>
      <c r="S475" s="2504" t="str">
        <f>IF(INPUT_OUTPUT!FF463="","",INPUT_OUTPUT!FF463)</f>
        <v/>
      </c>
      <c r="T475" s="2504" t="str">
        <f>IF(INPUT_OUTPUT!FG463="","",INPUT_OUTPUT!FG463)</f>
        <v/>
      </c>
      <c r="U475" s="2504" t="str">
        <f>IF(INPUT_OUTPUT!FH463="","",INPUT_OUTPUT!FH463)</f>
        <v/>
      </c>
      <c r="V475" s="2504" t="str">
        <f>IF(INPUT_OUTPUT!FI463="","",INPUT_OUTPUT!FI463)</f>
        <v/>
      </c>
      <c r="W475" s="2504" t="str">
        <f>IF(INPUT_OUTPUT!FJ463="","",INPUT_OUTPUT!FJ463)</f>
        <v/>
      </c>
      <c r="X475" s="2504" t="str">
        <f>IF(INPUT_OUTPUT!FK463="","",INPUT_OUTPUT!FK463)</f>
        <v/>
      </c>
      <c r="Y475" s="2504" t="str">
        <f>IF(INPUT_OUTPUT!FL463="","",INPUT_OUTPUT!FL463)</f>
        <v/>
      </c>
      <c r="Z475" s="2504" t="str">
        <f>IF(INPUT_OUTPUT!FM463="","",INPUT_OUTPUT!FM463)</f>
        <v/>
      </c>
    </row>
    <row r="476" spans="2:26" s="2503" customFormat="1">
      <c r="B476" s="2505" t="str">
        <f>IF(INPUT_OUTPUT!C464="","",INPUT_OUTPUT!EP464)</f>
        <v/>
      </c>
      <c r="C476" s="2504" t="str">
        <f>IF(INPUT_OUTPUT!EP464="","",INPUT_OUTPUT!EP464)</f>
        <v/>
      </c>
      <c r="D476" s="2504" t="str">
        <f>IF(INPUT_OUTPUT!EQ464="","",INPUT_OUTPUT!EQ464)</f>
        <v/>
      </c>
      <c r="E476" s="2504" t="str">
        <f>IF(INPUT_OUTPUT!ER464="","",INPUT_OUTPUT!ER464)</f>
        <v/>
      </c>
      <c r="F476" s="2504" t="str">
        <f>IF(INPUT_OUTPUT!ES464="","",INPUT_OUTPUT!ES464)</f>
        <v/>
      </c>
      <c r="G476" s="2504" t="str">
        <f>IF(INPUT_OUTPUT!ET464="","",INPUT_OUTPUT!ET464)</f>
        <v/>
      </c>
      <c r="H476" s="2504" t="str">
        <f>IF(INPUT_OUTPUT!EU464="","",INPUT_OUTPUT!EU464)</f>
        <v/>
      </c>
      <c r="I476" s="2504" t="str">
        <f>IF(INPUT_OUTPUT!EV464="","",INPUT_OUTPUT!EV464)</f>
        <v/>
      </c>
      <c r="J476" s="2504" t="str">
        <f>IF(INPUT_OUTPUT!EW464="","",INPUT_OUTPUT!EW464)</f>
        <v/>
      </c>
      <c r="K476" s="2504" t="str">
        <f>IF(INPUT_OUTPUT!EX464="","",INPUT_OUTPUT!EX464)</f>
        <v/>
      </c>
      <c r="L476" s="2504" t="str">
        <f>IF(INPUT_OUTPUT!EY464="","",INPUT_OUTPUT!EY464)</f>
        <v/>
      </c>
      <c r="M476" s="2504" t="str">
        <f>IF(INPUT_OUTPUT!EZ464="","",INPUT_OUTPUT!EZ464)</f>
        <v/>
      </c>
      <c r="N476" s="2504" t="str">
        <f>IF(INPUT_OUTPUT!FA464="","",INPUT_OUTPUT!FA464)</f>
        <v/>
      </c>
      <c r="O476" s="2504" t="str">
        <f>IF(INPUT_OUTPUT!FB464="","",INPUT_OUTPUT!FB464)</f>
        <v/>
      </c>
      <c r="P476" s="2504" t="str">
        <f>IF(INPUT_OUTPUT!FC464="","",INPUT_OUTPUT!FC464)</f>
        <v/>
      </c>
      <c r="Q476" s="2504" t="str">
        <f>IF(INPUT_OUTPUT!FD464="","",INPUT_OUTPUT!FD464)</f>
        <v/>
      </c>
      <c r="R476" s="2504" t="str">
        <f>IF(INPUT_OUTPUT!FE464="","",INPUT_OUTPUT!FE464)</f>
        <v/>
      </c>
      <c r="S476" s="2504" t="str">
        <f>IF(INPUT_OUTPUT!FF464="","",INPUT_OUTPUT!FF464)</f>
        <v/>
      </c>
      <c r="T476" s="2504" t="str">
        <f>IF(INPUT_OUTPUT!FG464="","",INPUT_OUTPUT!FG464)</f>
        <v/>
      </c>
      <c r="U476" s="2504" t="str">
        <f>IF(INPUT_OUTPUT!FH464="","",INPUT_OUTPUT!FH464)</f>
        <v/>
      </c>
      <c r="V476" s="2504" t="str">
        <f>IF(INPUT_OUTPUT!FI464="","",INPUT_OUTPUT!FI464)</f>
        <v/>
      </c>
      <c r="W476" s="2504" t="str">
        <f>IF(INPUT_OUTPUT!FJ464="","",INPUT_OUTPUT!FJ464)</f>
        <v/>
      </c>
      <c r="X476" s="2504" t="str">
        <f>IF(INPUT_OUTPUT!FK464="","",INPUT_OUTPUT!FK464)</f>
        <v/>
      </c>
      <c r="Y476" s="2504" t="str">
        <f>IF(INPUT_OUTPUT!FL464="","",INPUT_OUTPUT!FL464)</f>
        <v/>
      </c>
      <c r="Z476" s="2504" t="str">
        <f>IF(INPUT_OUTPUT!FM464="","",INPUT_OUTPUT!FM464)</f>
        <v/>
      </c>
    </row>
    <row r="477" spans="2:26" s="2503" customFormat="1">
      <c r="B477" s="2505" t="str">
        <f>IF(INPUT_OUTPUT!C465="","",INPUT_OUTPUT!EP465)</f>
        <v/>
      </c>
      <c r="C477" s="2504" t="str">
        <f>IF(INPUT_OUTPUT!EP465="","",INPUT_OUTPUT!EP465)</f>
        <v/>
      </c>
      <c r="D477" s="2504" t="str">
        <f>IF(INPUT_OUTPUT!EQ465="","",INPUT_OUTPUT!EQ465)</f>
        <v/>
      </c>
      <c r="E477" s="2504" t="str">
        <f>IF(INPUT_OUTPUT!ER465="","",INPUT_OUTPUT!ER465)</f>
        <v/>
      </c>
      <c r="F477" s="2504" t="str">
        <f>IF(INPUT_OUTPUT!ES465="","",INPUT_OUTPUT!ES465)</f>
        <v/>
      </c>
      <c r="G477" s="2504" t="str">
        <f>IF(INPUT_OUTPUT!ET465="","",INPUT_OUTPUT!ET465)</f>
        <v/>
      </c>
      <c r="H477" s="2504" t="str">
        <f>IF(INPUT_OUTPUT!EU465="","",INPUT_OUTPUT!EU465)</f>
        <v/>
      </c>
      <c r="I477" s="2504" t="str">
        <f>IF(INPUT_OUTPUT!EV465="","",INPUT_OUTPUT!EV465)</f>
        <v/>
      </c>
      <c r="J477" s="2504" t="str">
        <f>IF(INPUT_OUTPUT!EW465="","",INPUT_OUTPUT!EW465)</f>
        <v/>
      </c>
      <c r="K477" s="2504" t="str">
        <f>IF(INPUT_OUTPUT!EX465="","",INPUT_OUTPUT!EX465)</f>
        <v/>
      </c>
      <c r="L477" s="2504" t="str">
        <f>IF(INPUT_OUTPUT!EY465="","",INPUT_OUTPUT!EY465)</f>
        <v/>
      </c>
      <c r="M477" s="2504" t="str">
        <f>IF(INPUT_OUTPUT!EZ465="","",INPUT_OUTPUT!EZ465)</f>
        <v/>
      </c>
      <c r="N477" s="2504" t="str">
        <f>IF(INPUT_OUTPUT!FA465="","",INPUT_OUTPUT!FA465)</f>
        <v/>
      </c>
      <c r="O477" s="2504" t="str">
        <f>IF(INPUT_OUTPUT!FB465="","",INPUT_OUTPUT!FB465)</f>
        <v/>
      </c>
      <c r="P477" s="2504" t="str">
        <f>IF(INPUT_OUTPUT!FC465="","",INPUT_OUTPUT!FC465)</f>
        <v/>
      </c>
      <c r="Q477" s="2504" t="str">
        <f>IF(INPUT_OUTPUT!FD465="","",INPUT_OUTPUT!FD465)</f>
        <v/>
      </c>
      <c r="R477" s="2504" t="str">
        <f>IF(INPUT_OUTPUT!FE465="","",INPUT_OUTPUT!FE465)</f>
        <v/>
      </c>
      <c r="S477" s="2504" t="str">
        <f>IF(INPUT_OUTPUT!FF465="","",INPUT_OUTPUT!FF465)</f>
        <v/>
      </c>
      <c r="T477" s="2504" t="str">
        <f>IF(INPUT_OUTPUT!FG465="","",INPUT_OUTPUT!FG465)</f>
        <v/>
      </c>
      <c r="U477" s="2504" t="str">
        <f>IF(INPUT_OUTPUT!FH465="","",INPUT_OUTPUT!FH465)</f>
        <v/>
      </c>
      <c r="V477" s="2504" t="str">
        <f>IF(INPUT_OUTPUT!FI465="","",INPUT_OUTPUT!FI465)</f>
        <v/>
      </c>
      <c r="W477" s="2504" t="str">
        <f>IF(INPUT_OUTPUT!FJ465="","",INPUT_OUTPUT!FJ465)</f>
        <v/>
      </c>
      <c r="X477" s="2504" t="str">
        <f>IF(INPUT_OUTPUT!FK465="","",INPUT_OUTPUT!FK465)</f>
        <v/>
      </c>
      <c r="Y477" s="2504" t="str">
        <f>IF(INPUT_OUTPUT!FL465="","",INPUT_OUTPUT!FL465)</f>
        <v/>
      </c>
      <c r="Z477" s="2504" t="str">
        <f>IF(INPUT_OUTPUT!FM465="","",INPUT_OUTPUT!FM465)</f>
        <v/>
      </c>
    </row>
    <row r="478" spans="2:26" s="2503" customFormat="1">
      <c r="B478" s="2505" t="str">
        <f>IF(INPUT_OUTPUT!C466="","",INPUT_OUTPUT!EP466)</f>
        <v/>
      </c>
      <c r="C478" s="2504" t="str">
        <f>IF(INPUT_OUTPUT!EP466="","",INPUT_OUTPUT!EP466)</f>
        <v/>
      </c>
      <c r="D478" s="2504" t="str">
        <f>IF(INPUT_OUTPUT!EQ466="","",INPUT_OUTPUT!EQ466)</f>
        <v/>
      </c>
      <c r="E478" s="2504" t="str">
        <f>IF(INPUT_OUTPUT!ER466="","",INPUT_OUTPUT!ER466)</f>
        <v/>
      </c>
      <c r="F478" s="2504" t="str">
        <f>IF(INPUT_OUTPUT!ES466="","",INPUT_OUTPUT!ES466)</f>
        <v/>
      </c>
      <c r="G478" s="2504" t="str">
        <f>IF(INPUT_OUTPUT!ET466="","",INPUT_OUTPUT!ET466)</f>
        <v/>
      </c>
      <c r="H478" s="2504" t="str">
        <f>IF(INPUT_OUTPUT!EU466="","",INPUT_OUTPUT!EU466)</f>
        <v/>
      </c>
      <c r="I478" s="2504" t="str">
        <f>IF(INPUT_OUTPUT!EV466="","",INPUT_OUTPUT!EV466)</f>
        <v/>
      </c>
      <c r="J478" s="2504" t="str">
        <f>IF(INPUT_OUTPUT!EW466="","",INPUT_OUTPUT!EW466)</f>
        <v/>
      </c>
      <c r="K478" s="2504" t="str">
        <f>IF(INPUT_OUTPUT!EX466="","",INPUT_OUTPUT!EX466)</f>
        <v/>
      </c>
      <c r="L478" s="2504" t="str">
        <f>IF(INPUT_OUTPUT!EY466="","",INPUT_OUTPUT!EY466)</f>
        <v/>
      </c>
      <c r="M478" s="2504" t="str">
        <f>IF(INPUT_OUTPUT!EZ466="","",INPUT_OUTPUT!EZ466)</f>
        <v/>
      </c>
      <c r="N478" s="2504" t="str">
        <f>IF(INPUT_OUTPUT!FA466="","",INPUT_OUTPUT!FA466)</f>
        <v/>
      </c>
      <c r="O478" s="2504" t="str">
        <f>IF(INPUT_OUTPUT!FB466="","",INPUT_OUTPUT!FB466)</f>
        <v/>
      </c>
      <c r="P478" s="2504" t="str">
        <f>IF(INPUT_OUTPUT!FC466="","",INPUT_OUTPUT!FC466)</f>
        <v/>
      </c>
      <c r="Q478" s="2504" t="str">
        <f>IF(INPUT_OUTPUT!FD466="","",INPUT_OUTPUT!FD466)</f>
        <v/>
      </c>
      <c r="R478" s="2504" t="str">
        <f>IF(INPUT_OUTPUT!FE466="","",INPUT_OUTPUT!FE466)</f>
        <v/>
      </c>
      <c r="S478" s="2504" t="str">
        <f>IF(INPUT_OUTPUT!FF466="","",INPUT_OUTPUT!FF466)</f>
        <v/>
      </c>
      <c r="T478" s="2504" t="str">
        <f>IF(INPUT_OUTPUT!FG466="","",INPUT_OUTPUT!FG466)</f>
        <v/>
      </c>
      <c r="U478" s="2504" t="str">
        <f>IF(INPUT_OUTPUT!FH466="","",INPUT_OUTPUT!FH466)</f>
        <v/>
      </c>
      <c r="V478" s="2504" t="str">
        <f>IF(INPUT_OUTPUT!FI466="","",INPUT_OUTPUT!FI466)</f>
        <v/>
      </c>
      <c r="W478" s="2504" t="str">
        <f>IF(INPUT_OUTPUT!FJ466="","",INPUT_OUTPUT!FJ466)</f>
        <v/>
      </c>
      <c r="X478" s="2504" t="str">
        <f>IF(INPUT_OUTPUT!FK466="","",INPUT_OUTPUT!FK466)</f>
        <v/>
      </c>
      <c r="Y478" s="2504" t="str">
        <f>IF(INPUT_OUTPUT!FL466="","",INPUT_OUTPUT!FL466)</f>
        <v/>
      </c>
      <c r="Z478" s="2504" t="str">
        <f>IF(INPUT_OUTPUT!FM466="","",INPUT_OUTPUT!FM466)</f>
        <v/>
      </c>
    </row>
    <row r="479" spans="2:26" s="2503" customFormat="1">
      <c r="B479" s="2505" t="str">
        <f>IF(INPUT_OUTPUT!C467="","",INPUT_OUTPUT!EP467)</f>
        <v/>
      </c>
      <c r="C479" s="2504" t="str">
        <f>IF(INPUT_OUTPUT!EP467="","",INPUT_OUTPUT!EP467)</f>
        <v/>
      </c>
      <c r="D479" s="2504" t="str">
        <f>IF(INPUT_OUTPUT!EQ467="","",INPUT_OUTPUT!EQ467)</f>
        <v/>
      </c>
      <c r="E479" s="2504" t="str">
        <f>IF(INPUT_OUTPUT!ER467="","",INPUT_OUTPUT!ER467)</f>
        <v/>
      </c>
      <c r="F479" s="2504" t="str">
        <f>IF(INPUT_OUTPUT!ES467="","",INPUT_OUTPUT!ES467)</f>
        <v/>
      </c>
      <c r="G479" s="2504" t="str">
        <f>IF(INPUT_OUTPUT!ET467="","",INPUT_OUTPUT!ET467)</f>
        <v/>
      </c>
      <c r="H479" s="2504" t="str">
        <f>IF(INPUT_OUTPUT!EU467="","",INPUT_OUTPUT!EU467)</f>
        <v/>
      </c>
      <c r="I479" s="2504" t="str">
        <f>IF(INPUT_OUTPUT!EV467="","",INPUT_OUTPUT!EV467)</f>
        <v/>
      </c>
      <c r="J479" s="2504" t="str">
        <f>IF(INPUT_OUTPUT!EW467="","",INPUT_OUTPUT!EW467)</f>
        <v/>
      </c>
      <c r="K479" s="2504" t="str">
        <f>IF(INPUT_OUTPUT!EX467="","",INPUT_OUTPUT!EX467)</f>
        <v/>
      </c>
      <c r="L479" s="2504" t="str">
        <f>IF(INPUT_OUTPUT!EY467="","",INPUT_OUTPUT!EY467)</f>
        <v/>
      </c>
      <c r="M479" s="2504" t="str">
        <f>IF(INPUT_OUTPUT!EZ467="","",INPUT_OUTPUT!EZ467)</f>
        <v/>
      </c>
      <c r="N479" s="2504" t="str">
        <f>IF(INPUT_OUTPUT!FA467="","",INPUT_OUTPUT!FA467)</f>
        <v/>
      </c>
      <c r="O479" s="2504" t="str">
        <f>IF(INPUT_OUTPUT!FB467="","",INPUT_OUTPUT!FB467)</f>
        <v/>
      </c>
      <c r="P479" s="2504" t="str">
        <f>IF(INPUT_OUTPUT!FC467="","",INPUT_OUTPUT!FC467)</f>
        <v/>
      </c>
      <c r="Q479" s="2504" t="str">
        <f>IF(INPUT_OUTPUT!FD467="","",INPUT_OUTPUT!FD467)</f>
        <v/>
      </c>
      <c r="R479" s="2504" t="str">
        <f>IF(INPUT_OUTPUT!FE467="","",INPUT_OUTPUT!FE467)</f>
        <v/>
      </c>
      <c r="S479" s="2504" t="str">
        <f>IF(INPUT_OUTPUT!FF467="","",INPUT_OUTPUT!FF467)</f>
        <v/>
      </c>
      <c r="T479" s="2504" t="str">
        <f>IF(INPUT_OUTPUT!FG467="","",INPUT_OUTPUT!FG467)</f>
        <v/>
      </c>
      <c r="U479" s="2504" t="str">
        <f>IF(INPUT_OUTPUT!FH467="","",INPUT_OUTPUT!FH467)</f>
        <v/>
      </c>
      <c r="V479" s="2504" t="str">
        <f>IF(INPUT_OUTPUT!FI467="","",INPUT_OUTPUT!FI467)</f>
        <v/>
      </c>
      <c r="W479" s="2504" t="str">
        <f>IF(INPUT_OUTPUT!FJ467="","",INPUT_OUTPUT!FJ467)</f>
        <v/>
      </c>
      <c r="X479" s="2504" t="str">
        <f>IF(INPUT_OUTPUT!FK467="","",INPUT_OUTPUT!FK467)</f>
        <v/>
      </c>
      <c r="Y479" s="2504" t="str">
        <f>IF(INPUT_OUTPUT!FL467="","",INPUT_OUTPUT!FL467)</f>
        <v/>
      </c>
      <c r="Z479" s="2504" t="str">
        <f>IF(INPUT_OUTPUT!FM467="","",INPUT_OUTPUT!FM467)</f>
        <v/>
      </c>
    </row>
    <row r="480" spans="2:26" s="2503" customFormat="1">
      <c r="B480" s="2505" t="str">
        <f>IF(INPUT_OUTPUT!C468="","",INPUT_OUTPUT!EP468)</f>
        <v/>
      </c>
      <c r="C480" s="2504" t="str">
        <f>IF(INPUT_OUTPUT!EP468="","",INPUT_OUTPUT!EP468)</f>
        <v/>
      </c>
      <c r="D480" s="2504" t="str">
        <f>IF(INPUT_OUTPUT!EQ468="","",INPUT_OUTPUT!EQ468)</f>
        <v/>
      </c>
      <c r="E480" s="2504" t="str">
        <f>IF(INPUT_OUTPUT!ER468="","",INPUT_OUTPUT!ER468)</f>
        <v/>
      </c>
      <c r="F480" s="2504" t="str">
        <f>IF(INPUT_OUTPUT!ES468="","",INPUT_OUTPUT!ES468)</f>
        <v/>
      </c>
      <c r="G480" s="2504" t="str">
        <f>IF(INPUT_OUTPUT!ET468="","",INPUT_OUTPUT!ET468)</f>
        <v/>
      </c>
      <c r="H480" s="2504" t="str">
        <f>IF(INPUT_OUTPUT!EU468="","",INPUT_OUTPUT!EU468)</f>
        <v/>
      </c>
      <c r="I480" s="2504" t="str">
        <f>IF(INPUT_OUTPUT!EV468="","",INPUT_OUTPUT!EV468)</f>
        <v/>
      </c>
      <c r="J480" s="2504" t="str">
        <f>IF(INPUT_OUTPUT!EW468="","",INPUT_OUTPUT!EW468)</f>
        <v/>
      </c>
      <c r="K480" s="2504" t="str">
        <f>IF(INPUT_OUTPUT!EX468="","",INPUT_OUTPUT!EX468)</f>
        <v/>
      </c>
      <c r="L480" s="2504" t="str">
        <f>IF(INPUT_OUTPUT!EY468="","",INPUT_OUTPUT!EY468)</f>
        <v/>
      </c>
      <c r="M480" s="2504" t="str">
        <f>IF(INPUT_OUTPUT!EZ468="","",INPUT_OUTPUT!EZ468)</f>
        <v/>
      </c>
      <c r="N480" s="2504" t="str">
        <f>IF(INPUT_OUTPUT!FA468="","",INPUT_OUTPUT!FA468)</f>
        <v/>
      </c>
      <c r="O480" s="2504" t="str">
        <f>IF(INPUT_OUTPUT!FB468="","",INPUT_OUTPUT!FB468)</f>
        <v/>
      </c>
      <c r="P480" s="2504" t="str">
        <f>IF(INPUT_OUTPUT!FC468="","",INPUT_OUTPUT!FC468)</f>
        <v/>
      </c>
      <c r="Q480" s="2504" t="str">
        <f>IF(INPUT_OUTPUT!FD468="","",INPUT_OUTPUT!FD468)</f>
        <v/>
      </c>
      <c r="R480" s="2504" t="str">
        <f>IF(INPUT_OUTPUT!FE468="","",INPUT_OUTPUT!FE468)</f>
        <v/>
      </c>
      <c r="S480" s="2504" t="str">
        <f>IF(INPUT_OUTPUT!FF468="","",INPUT_OUTPUT!FF468)</f>
        <v/>
      </c>
      <c r="T480" s="2504" t="str">
        <f>IF(INPUT_OUTPUT!FG468="","",INPUT_OUTPUT!FG468)</f>
        <v/>
      </c>
      <c r="U480" s="2504" t="str">
        <f>IF(INPUT_OUTPUT!FH468="","",INPUT_OUTPUT!FH468)</f>
        <v/>
      </c>
      <c r="V480" s="2504" t="str">
        <f>IF(INPUT_OUTPUT!FI468="","",INPUT_OUTPUT!FI468)</f>
        <v/>
      </c>
      <c r="W480" s="2504" t="str">
        <f>IF(INPUT_OUTPUT!FJ468="","",INPUT_OUTPUT!FJ468)</f>
        <v/>
      </c>
      <c r="X480" s="2504" t="str">
        <f>IF(INPUT_OUTPUT!FK468="","",INPUT_OUTPUT!FK468)</f>
        <v/>
      </c>
      <c r="Y480" s="2504" t="str">
        <f>IF(INPUT_OUTPUT!FL468="","",INPUT_OUTPUT!FL468)</f>
        <v/>
      </c>
      <c r="Z480" s="2504" t="str">
        <f>IF(INPUT_OUTPUT!FM468="","",INPUT_OUTPUT!FM468)</f>
        <v/>
      </c>
    </row>
    <row r="481" spans="2:26" s="2503" customFormat="1">
      <c r="B481" s="2505" t="str">
        <f>IF(INPUT_OUTPUT!C469="","",INPUT_OUTPUT!EP469)</f>
        <v/>
      </c>
      <c r="C481" s="2504" t="str">
        <f>IF(INPUT_OUTPUT!EP469="","",INPUT_OUTPUT!EP469)</f>
        <v/>
      </c>
      <c r="D481" s="2504" t="str">
        <f>IF(INPUT_OUTPUT!EQ469="","",INPUT_OUTPUT!EQ469)</f>
        <v/>
      </c>
      <c r="E481" s="2504" t="str">
        <f>IF(INPUT_OUTPUT!ER469="","",INPUT_OUTPUT!ER469)</f>
        <v/>
      </c>
      <c r="F481" s="2504" t="str">
        <f>IF(INPUT_OUTPUT!ES469="","",INPUT_OUTPUT!ES469)</f>
        <v/>
      </c>
      <c r="G481" s="2504" t="str">
        <f>IF(INPUT_OUTPUT!ET469="","",INPUT_OUTPUT!ET469)</f>
        <v/>
      </c>
      <c r="H481" s="2504" t="str">
        <f>IF(INPUT_OUTPUT!EU469="","",INPUT_OUTPUT!EU469)</f>
        <v/>
      </c>
      <c r="I481" s="2504" t="str">
        <f>IF(INPUT_OUTPUT!EV469="","",INPUT_OUTPUT!EV469)</f>
        <v/>
      </c>
      <c r="J481" s="2504" t="str">
        <f>IF(INPUT_OUTPUT!EW469="","",INPUT_OUTPUT!EW469)</f>
        <v/>
      </c>
      <c r="K481" s="2504" t="str">
        <f>IF(INPUT_OUTPUT!EX469="","",INPUT_OUTPUT!EX469)</f>
        <v/>
      </c>
      <c r="L481" s="2504" t="str">
        <f>IF(INPUT_OUTPUT!EY469="","",INPUT_OUTPUT!EY469)</f>
        <v/>
      </c>
      <c r="M481" s="2504" t="str">
        <f>IF(INPUT_OUTPUT!EZ469="","",INPUT_OUTPUT!EZ469)</f>
        <v/>
      </c>
      <c r="N481" s="2504" t="str">
        <f>IF(INPUT_OUTPUT!FA469="","",INPUT_OUTPUT!FA469)</f>
        <v/>
      </c>
      <c r="O481" s="2504" t="str">
        <f>IF(INPUT_OUTPUT!FB469="","",INPUT_OUTPUT!FB469)</f>
        <v/>
      </c>
      <c r="P481" s="2504" t="str">
        <f>IF(INPUT_OUTPUT!FC469="","",INPUT_OUTPUT!FC469)</f>
        <v/>
      </c>
      <c r="Q481" s="2504" t="str">
        <f>IF(INPUT_OUTPUT!FD469="","",INPUT_OUTPUT!FD469)</f>
        <v/>
      </c>
      <c r="R481" s="2504" t="str">
        <f>IF(INPUT_OUTPUT!FE469="","",INPUT_OUTPUT!FE469)</f>
        <v/>
      </c>
      <c r="S481" s="2504" t="str">
        <f>IF(INPUT_OUTPUT!FF469="","",INPUT_OUTPUT!FF469)</f>
        <v/>
      </c>
      <c r="T481" s="2504" t="str">
        <f>IF(INPUT_OUTPUT!FG469="","",INPUT_OUTPUT!FG469)</f>
        <v/>
      </c>
      <c r="U481" s="2504" t="str">
        <f>IF(INPUT_OUTPUT!FH469="","",INPUT_OUTPUT!FH469)</f>
        <v/>
      </c>
      <c r="V481" s="2504" t="str">
        <f>IF(INPUT_OUTPUT!FI469="","",INPUT_OUTPUT!FI469)</f>
        <v/>
      </c>
      <c r="W481" s="2504" t="str">
        <f>IF(INPUT_OUTPUT!FJ469="","",INPUT_OUTPUT!FJ469)</f>
        <v/>
      </c>
      <c r="X481" s="2504" t="str">
        <f>IF(INPUT_OUTPUT!FK469="","",INPUT_OUTPUT!FK469)</f>
        <v/>
      </c>
      <c r="Y481" s="2504" t="str">
        <f>IF(INPUT_OUTPUT!FL469="","",INPUT_OUTPUT!FL469)</f>
        <v/>
      </c>
      <c r="Z481" s="2504" t="str">
        <f>IF(INPUT_OUTPUT!FM469="","",INPUT_OUTPUT!FM469)</f>
        <v/>
      </c>
    </row>
    <row r="482" spans="2:26" s="2503" customFormat="1">
      <c r="B482" s="2505" t="str">
        <f>IF(INPUT_OUTPUT!C470="","",INPUT_OUTPUT!EP470)</f>
        <v/>
      </c>
      <c r="C482" s="2504" t="str">
        <f>IF(INPUT_OUTPUT!EP470="","",INPUT_OUTPUT!EP470)</f>
        <v/>
      </c>
      <c r="D482" s="2504" t="str">
        <f>IF(INPUT_OUTPUT!EQ470="","",INPUT_OUTPUT!EQ470)</f>
        <v/>
      </c>
      <c r="E482" s="2504" t="str">
        <f>IF(INPUT_OUTPUT!ER470="","",INPUT_OUTPUT!ER470)</f>
        <v/>
      </c>
      <c r="F482" s="2504" t="str">
        <f>IF(INPUT_OUTPUT!ES470="","",INPUT_OUTPUT!ES470)</f>
        <v/>
      </c>
      <c r="G482" s="2504" t="str">
        <f>IF(INPUT_OUTPUT!ET470="","",INPUT_OUTPUT!ET470)</f>
        <v/>
      </c>
      <c r="H482" s="2504" t="str">
        <f>IF(INPUT_OUTPUT!EU470="","",INPUT_OUTPUT!EU470)</f>
        <v/>
      </c>
      <c r="I482" s="2504" t="str">
        <f>IF(INPUT_OUTPUT!EV470="","",INPUT_OUTPUT!EV470)</f>
        <v/>
      </c>
      <c r="J482" s="2504" t="str">
        <f>IF(INPUT_OUTPUT!EW470="","",INPUT_OUTPUT!EW470)</f>
        <v/>
      </c>
      <c r="K482" s="2504" t="str">
        <f>IF(INPUT_OUTPUT!EX470="","",INPUT_OUTPUT!EX470)</f>
        <v/>
      </c>
      <c r="L482" s="2504" t="str">
        <f>IF(INPUT_OUTPUT!EY470="","",INPUT_OUTPUT!EY470)</f>
        <v/>
      </c>
      <c r="M482" s="2504" t="str">
        <f>IF(INPUT_OUTPUT!EZ470="","",INPUT_OUTPUT!EZ470)</f>
        <v/>
      </c>
      <c r="N482" s="2504" t="str">
        <f>IF(INPUT_OUTPUT!FA470="","",INPUT_OUTPUT!FA470)</f>
        <v/>
      </c>
      <c r="O482" s="2504" t="str">
        <f>IF(INPUT_OUTPUT!FB470="","",INPUT_OUTPUT!FB470)</f>
        <v/>
      </c>
      <c r="P482" s="2504" t="str">
        <f>IF(INPUT_OUTPUT!FC470="","",INPUT_OUTPUT!FC470)</f>
        <v/>
      </c>
      <c r="Q482" s="2504" t="str">
        <f>IF(INPUT_OUTPUT!FD470="","",INPUT_OUTPUT!FD470)</f>
        <v/>
      </c>
      <c r="R482" s="2504" t="str">
        <f>IF(INPUT_OUTPUT!FE470="","",INPUT_OUTPUT!FE470)</f>
        <v/>
      </c>
      <c r="S482" s="2504" t="str">
        <f>IF(INPUT_OUTPUT!FF470="","",INPUT_OUTPUT!FF470)</f>
        <v/>
      </c>
      <c r="T482" s="2504" t="str">
        <f>IF(INPUT_OUTPUT!FG470="","",INPUT_OUTPUT!FG470)</f>
        <v/>
      </c>
      <c r="U482" s="2504" t="str">
        <f>IF(INPUT_OUTPUT!FH470="","",INPUT_OUTPUT!FH470)</f>
        <v/>
      </c>
      <c r="V482" s="2504" t="str">
        <f>IF(INPUT_OUTPUT!FI470="","",INPUT_OUTPUT!FI470)</f>
        <v/>
      </c>
      <c r="W482" s="2504" t="str">
        <f>IF(INPUT_OUTPUT!FJ470="","",INPUT_OUTPUT!FJ470)</f>
        <v/>
      </c>
      <c r="X482" s="2504" t="str">
        <f>IF(INPUT_OUTPUT!FK470="","",INPUT_OUTPUT!FK470)</f>
        <v/>
      </c>
      <c r="Y482" s="2504" t="str">
        <f>IF(INPUT_OUTPUT!FL470="","",INPUT_OUTPUT!FL470)</f>
        <v/>
      </c>
      <c r="Z482" s="2504" t="str">
        <f>IF(INPUT_OUTPUT!FM470="","",INPUT_OUTPUT!FM470)</f>
        <v/>
      </c>
    </row>
    <row r="483" spans="2:26" s="2503" customFormat="1">
      <c r="B483" s="2505" t="str">
        <f>IF(INPUT_OUTPUT!C471="","",INPUT_OUTPUT!EP471)</f>
        <v/>
      </c>
      <c r="C483" s="2504" t="str">
        <f>IF(INPUT_OUTPUT!EP471="","",INPUT_OUTPUT!EP471)</f>
        <v/>
      </c>
      <c r="D483" s="2504" t="str">
        <f>IF(INPUT_OUTPUT!EQ471="","",INPUT_OUTPUT!EQ471)</f>
        <v/>
      </c>
      <c r="E483" s="2504" t="str">
        <f>IF(INPUT_OUTPUT!ER471="","",INPUT_OUTPUT!ER471)</f>
        <v/>
      </c>
      <c r="F483" s="2504" t="str">
        <f>IF(INPUT_OUTPUT!ES471="","",INPUT_OUTPUT!ES471)</f>
        <v/>
      </c>
      <c r="G483" s="2504" t="str">
        <f>IF(INPUT_OUTPUT!ET471="","",INPUT_OUTPUT!ET471)</f>
        <v/>
      </c>
      <c r="H483" s="2504" t="str">
        <f>IF(INPUT_OUTPUT!EU471="","",INPUT_OUTPUT!EU471)</f>
        <v/>
      </c>
      <c r="I483" s="2504" t="str">
        <f>IF(INPUT_OUTPUT!EV471="","",INPUT_OUTPUT!EV471)</f>
        <v/>
      </c>
      <c r="J483" s="2504" t="str">
        <f>IF(INPUT_OUTPUT!EW471="","",INPUT_OUTPUT!EW471)</f>
        <v/>
      </c>
      <c r="K483" s="2504" t="str">
        <f>IF(INPUT_OUTPUT!EX471="","",INPUT_OUTPUT!EX471)</f>
        <v/>
      </c>
      <c r="L483" s="2504" t="str">
        <f>IF(INPUT_OUTPUT!EY471="","",INPUT_OUTPUT!EY471)</f>
        <v/>
      </c>
      <c r="M483" s="2504" t="str">
        <f>IF(INPUT_OUTPUT!EZ471="","",INPUT_OUTPUT!EZ471)</f>
        <v/>
      </c>
      <c r="N483" s="2504" t="str">
        <f>IF(INPUT_OUTPUT!FA471="","",INPUT_OUTPUT!FA471)</f>
        <v/>
      </c>
      <c r="O483" s="2504" t="str">
        <f>IF(INPUT_OUTPUT!FB471="","",INPUT_OUTPUT!FB471)</f>
        <v/>
      </c>
      <c r="P483" s="2504" t="str">
        <f>IF(INPUT_OUTPUT!FC471="","",INPUT_OUTPUT!FC471)</f>
        <v/>
      </c>
      <c r="Q483" s="2504" t="str">
        <f>IF(INPUT_OUTPUT!FD471="","",INPUT_OUTPUT!FD471)</f>
        <v/>
      </c>
      <c r="R483" s="2504" t="str">
        <f>IF(INPUT_OUTPUT!FE471="","",INPUT_OUTPUT!FE471)</f>
        <v/>
      </c>
      <c r="S483" s="2504" t="str">
        <f>IF(INPUT_OUTPUT!FF471="","",INPUT_OUTPUT!FF471)</f>
        <v/>
      </c>
      <c r="T483" s="2504" t="str">
        <f>IF(INPUT_OUTPUT!FG471="","",INPUT_OUTPUT!FG471)</f>
        <v/>
      </c>
      <c r="U483" s="2504" t="str">
        <f>IF(INPUT_OUTPUT!FH471="","",INPUT_OUTPUT!FH471)</f>
        <v/>
      </c>
      <c r="V483" s="2504" t="str">
        <f>IF(INPUT_OUTPUT!FI471="","",INPUT_OUTPUT!FI471)</f>
        <v/>
      </c>
      <c r="W483" s="2504" t="str">
        <f>IF(INPUT_OUTPUT!FJ471="","",INPUT_OUTPUT!FJ471)</f>
        <v/>
      </c>
      <c r="X483" s="2504" t="str">
        <f>IF(INPUT_OUTPUT!FK471="","",INPUT_OUTPUT!FK471)</f>
        <v/>
      </c>
      <c r="Y483" s="2504" t="str">
        <f>IF(INPUT_OUTPUT!FL471="","",INPUT_OUTPUT!FL471)</f>
        <v/>
      </c>
      <c r="Z483" s="2504" t="str">
        <f>IF(INPUT_OUTPUT!FM471="","",INPUT_OUTPUT!FM471)</f>
        <v/>
      </c>
    </row>
    <row r="484" spans="2:26" s="2503" customFormat="1">
      <c r="B484" s="2505" t="str">
        <f>IF(INPUT_OUTPUT!C472="","",INPUT_OUTPUT!EP472)</f>
        <v/>
      </c>
      <c r="C484" s="2504" t="str">
        <f>IF(INPUT_OUTPUT!EP472="","",INPUT_OUTPUT!EP472)</f>
        <v/>
      </c>
      <c r="D484" s="2504" t="str">
        <f>IF(INPUT_OUTPUT!EQ472="","",INPUT_OUTPUT!EQ472)</f>
        <v/>
      </c>
      <c r="E484" s="2504" t="str">
        <f>IF(INPUT_OUTPUT!ER472="","",INPUT_OUTPUT!ER472)</f>
        <v/>
      </c>
      <c r="F484" s="2504" t="str">
        <f>IF(INPUT_OUTPUT!ES472="","",INPUT_OUTPUT!ES472)</f>
        <v/>
      </c>
      <c r="G484" s="2504" t="str">
        <f>IF(INPUT_OUTPUT!ET472="","",INPUT_OUTPUT!ET472)</f>
        <v/>
      </c>
      <c r="H484" s="2504" t="str">
        <f>IF(INPUT_OUTPUT!EU472="","",INPUT_OUTPUT!EU472)</f>
        <v/>
      </c>
      <c r="I484" s="2504" t="str">
        <f>IF(INPUT_OUTPUT!EV472="","",INPUT_OUTPUT!EV472)</f>
        <v/>
      </c>
      <c r="J484" s="2504" t="str">
        <f>IF(INPUT_OUTPUT!EW472="","",INPUT_OUTPUT!EW472)</f>
        <v/>
      </c>
      <c r="K484" s="2504" t="str">
        <f>IF(INPUT_OUTPUT!EX472="","",INPUT_OUTPUT!EX472)</f>
        <v/>
      </c>
      <c r="L484" s="2504" t="str">
        <f>IF(INPUT_OUTPUT!EY472="","",INPUT_OUTPUT!EY472)</f>
        <v/>
      </c>
      <c r="M484" s="2504" t="str">
        <f>IF(INPUT_OUTPUT!EZ472="","",INPUT_OUTPUT!EZ472)</f>
        <v/>
      </c>
      <c r="N484" s="2504" t="str">
        <f>IF(INPUT_OUTPUT!FA472="","",INPUT_OUTPUT!FA472)</f>
        <v/>
      </c>
      <c r="O484" s="2504" t="str">
        <f>IF(INPUT_OUTPUT!FB472="","",INPUT_OUTPUT!FB472)</f>
        <v/>
      </c>
      <c r="P484" s="2504" t="str">
        <f>IF(INPUT_OUTPUT!FC472="","",INPUT_OUTPUT!FC472)</f>
        <v/>
      </c>
      <c r="Q484" s="2504" t="str">
        <f>IF(INPUT_OUTPUT!FD472="","",INPUT_OUTPUT!FD472)</f>
        <v/>
      </c>
      <c r="R484" s="2504" t="str">
        <f>IF(INPUT_OUTPUT!FE472="","",INPUT_OUTPUT!FE472)</f>
        <v/>
      </c>
      <c r="S484" s="2504" t="str">
        <f>IF(INPUT_OUTPUT!FF472="","",INPUT_OUTPUT!FF472)</f>
        <v/>
      </c>
      <c r="T484" s="2504" t="str">
        <f>IF(INPUT_OUTPUT!FG472="","",INPUT_OUTPUT!FG472)</f>
        <v/>
      </c>
      <c r="U484" s="2504" t="str">
        <f>IF(INPUT_OUTPUT!FH472="","",INPUT_OUTPUT!FH472)</f>
        <v/>
      </c>
      <c r="V484" s="2504" t="str">
        <f>IF(INPUT_OUTPUT!FI472="","",INPUT_OUTPUT!FI472)</f>
        <v/>
      </c>
      <c r="W484" s="2504" t="str">
        <f>IF(INPUT_OUTPUT!FJ472="","",INPUT_OUTPUT!FJ472)</f>
        <v/>
      </c>
      <c r="X484" s="2504" t="str">
        <f>IF(INPUT_OUTPUT!FK472="","",INPUT_OUTPUT!FK472)</f>
        <v/>
      </c>
      <c r="Y484" s="2504" t="str">
        <f>IF(INPUT_OUTPUT!FL472="","",INPUT_OUTPUT!FL472)</f>
        <v/>
      </c>
      <c r="Z484" s="2504" t="str">
        <f>IF(INPUT_OUTPUT!FM472="","",INPUT_OUTPUT!FM472)</f>
        <v/>
      </c>
    </row>
    <row r="485" spans="2:26" s="2503" customFormat="1">
      <c r="B485" s="2505" t="str">
        <f>IF(INPUT_OUTPUT!C473="","",INPUT_OUTPUT!EP473)</f>
        <v/>
      </c>
      <c r="C485" s="2504" t="str">
        <f>IF(INPUT_OUTPUT!EP473="","",INPUT_OUTPUT!EP473)</f>
        <v/>
      </c>
      <c r="D485" s="2504" t="str">
        <f>IF(INPUT_OUTPUT!EQ473="","",INPUT_OUTPUT!EQ473)</f>
        <v/>
      </c>
      <c r="E485" s="2504" t="str">
        <f>IF(INPUT_OUTPUT!ER473="","",INPUT_OUTPUT!ER473)</f>
        <v/>
      </c>
      <c r="F485" s="2504" t="str">
        <f>IF(INPUT_OUTPUT!ES473="","",INPUT_OUTPUT!ES473)</f>
        <v/>
      </c>
      <c r="G485" s="2504" t="str">
        <f>IF(INPUT_OUTPUT!ET473="","",INPUT_OUTPUT!ET473)</f>
        <v/>
      </c>
      <c r="H485" s="2504" t="str">
        <f>IF(INPUT_OUTPUT!EU473="","",INPUT_OUTPUT!EU473)</f>
        <v/>
      </c>
      <c r="I485" s="2504" t="str">
        <f>IF(INPUT_OUTPUT!EV473="","",INPUT_OUTPUT!EV473)</f>
        <v/>
      </c>
      <c r="J485" s="2504" t="str">
        <f>IF(INPUT_OUTPUT!EW473="","",INPUT_OUTPUT!EW473)</f>
        <v/>
      </c>
      <c r="K485" s="2504" t="str">
        <f>IF(INPUT_OUTPUT!EX473="","",INPUT_OUTPUT!EX473)</f>
        <v/>
      </c>
      <c r="L485" s="2504" t="str">
        <f>IF(INPUT_OUTPUT!EY473="","",INPUT_OUTPUT!EY473)</f>
        <v/>
      </c>
      <c r="M485" s="2504" t="str">
        <f>IF(INPUT_OUTPUT!EZ473="","",INPUT_OUTPUT!EZ473)</f>
        <v/>
      </c>
      <c r="N485" s="2504" t="str">
        <f>IF(INPUT_OUTPUT!FA473="","",INPUT_OUTPUT!FA473)</f>
        <v/>
      </c>
      <c r="O485" s="2504" t="str">
        <f>IF(INPUT_OUTPUT!FB473="","",INPUT_OUTPUT!FB473)</f>
        <v/>
      </c>
      <c r="P485" s="2504" t="str">
        <f>IF(INPUT_OUTPUT!FC473="","",INPUT_OUTPUT!FC473)</f>
        <v/>
      </c>
      <c r="Q485" s="2504" t="str">
        <f>IF(INPUT_OUTPUT!FD473="","",INPUT_OUTPUT!FD473)</f>
        <v/>
      </c>
      <c r="R485" s="2504" t="str">
        <f>IF(INPUT_OUTPUT!FE473="","",INPUT_OUTPUT!FE473)</f>
        <v/>
      </c>
      <c r="S485" s="2504" t="str">
        <f>IF(INPUT_OUTPUT!FF473="","",INPUT_OUTPUT!FF473)</f>
        <v/>
      </c>
      <c r="T485" s="2504" t="str">
        <f>IF(INPUT_OUTPUT!FG473="","",INPUT_OUTPUT!FG473)</f>
        <v/>
      </c>
      <c r="U485" s="2504" t="str">
        <f>IF(INPUT_OUTPUT!FH473="","",INPUT_OUTPUT!FH473)</f>
        <v/>
      </c>
      <c r="V485" s="2504" t="str">
        <f>IF(INPUT_OUTPUT!FI473="","",INPUT_OUTPUT!FI473)</f>
        <v/>
      </c>
      <c r="W485" s="2504" t="str">
        <f>IF(INPUT_OUTPUT!FJ473="","",INPUT_OUTPUT!FJ473)</f>
        <v/>
      </c>
      <c r="X485" s="2504" t="str">
        <f>IF(INPUT_OUTPUT!FK473="","",INPUT_OUTPUT!FK473)</f>
        <v/>
      </c>
      <c r="Y485" s="2504" t="str">
        <f>IF(INPUT_OUTPUT!FL473="","",INPUT_OUTPUT!FL473)</f>
        <v/>
      </c>
      <c r="Z485" s="2504" t="str">
        <f>IF(INPUT_OUTPUT!FM473="","",INPUT_OUTPUT!FM473)</f>
        <v/>
      </c>
    </row>
    <row r="486" spans="2:26" s="2503" customFormat="1">
      <c r="B486" s="2505" t="str">
        <f>IF(INPUT_OUTPUT!C474="","",INPUT_OUTPUT!EP474)</f>
        <v/>
      </c>
      <c r="C486" s="2504" t="str">
        <f>IF(INPUT_OUTPUT!EP474="","",INPUT_OUTPUT!EP474)</f>
        <v/>
      </c>
      <c r="D486" s="2504" t="str">
        <f>IF(INPUT_OUTPUT!EQ474="","",INPUT_OUTPUT!EQ474)</f>
        <v/>
      </c>
      <c r="E486" s="2504" t="str">
        <f>IF(INPUT_OUTPUT!ER474="","",INPUT_OUTPUT!ER474)</f>
        <v/>
      </c>
      <c r="F486" s="2504" t="str">
        <f>IF(INPUT_OUTPUT!ES474="","",INPUT_OUTPUT!ES474)</f>
        <v/>
      </c>
      <c r="G486" s="2504" t="str">
        <f>IF(INPUT_OUTPUT!ET474="","",INPUT_OUTPUT!ET474)</f>
        <v/>
      </c>
      <c r="H486" s="2504" t="str">
        <f>IF(INPUT_OUTPUT!EU474="","",INPUT_OUTPUT!EU474)</f>
        <v/>
      </c>
      <c r="I486" s="2504" t="str">
        <f>IF(INPUT_OUTPUT!EV474="","",INPUT_OUTPUT!EV474)</f>
        <v/>
      </c>
      <c r="J486" s="2504" t="str">
        <f>IF(INPUT_OUTPUT!EW474="","",INPUT_OUTPUT!EW474)</f>
        <v/>
      </c>
      <c r="K486" s="2504" t="str">
        <f>IF(INPUT_OUTPUT!EX474="","",INPUT_OUTPUT!EX474)</f>
        <v/>
      </c>
      <c r="L486" s="2504" t="str">
        <f>IF(INPUT_OUTPUT!EY474="","",INPUT_OUTPUT!EY474)</f>
        <v/>
      </c>
      <c r="M486" s="2504" t="str">
        <f>IF(INPUT_OUTPUT!EZ474="","",INPUT_OUTPUT!EZ474)</f>
        <v/>
      </c>
      <c r="N486" s="2504" t="str">
        <f>IF(INPUT_OUTPUT!FA474="","",INPUT_OUTPUT!FA474)</f>
        <v/>
      </c>
      <c r="O486" s="2504" t="str">
        <f>IF(INPUT_OUTPUT!FB474="","",INPUT_OUTPUT!FB474)</f>
        <v/>
      </c>
      <c r="P486" s="2504" t="str">
        <f>IF(INPUT_OUTPUT!FC474="","",INPUT_OUTPUT!FC474)</f>
        <v/>
      </c>
      <c r="Q486" s="2504" t="str">
        <f>IF(INPUT_OUTPUT!FD474="","",INPUT_OUTPUT!FD474)</f>
        <v/>
      </c>
      <c r="R486" s="2504" t="str">
        <f>IF(INPUT_OUTPUT!FE474="","",INPUT_OUTPUT!FE474)</f>
        <v/>
      </c>
      <c r="S486" s="2504" t="str">
        <f>IF(INPUT_OUTPUT!FF474="","",INPUT_OUTPUT!FF474)</f>
        <v/>
      </c>
      <c r="T486" s="2504" t="str">
        <f>IF(INPUT_OUTPUT!FG474="","",INPUT_OUTPUT!FG474)</f>
        <v/>
      </c>
      <c r="U486" s="2504" t="str">
        <f>IF(INPUT_OUTPUT!FH474="","",INPUT_OUTPUT!FH474)</f>
        <v/>
      </c>
      <c r="V486" s="2504" t="str">
        <f>IF(INPUT_OUTPUT!FI474="","",INPUT_OUTPUT!FI474)</f>
        <v/>
      </c>
      <c r="W486" s="2504" t="str">
        <f>IF(INPUT_OUTPUT!FJ474="","",INPUT_OUTPUT!FJ474)</f>
        <v/>
      </c>
      <c r="X486" s="2504" t="str">
        <f>IF(INPUT_OUTPUT!FK474="","",INPUT_OUTPUT!FK474)</f>
        <v/>
      </c>
      <c r="Y486" s="2504" t="str">
        <f>IF(INPUT_OUTPUT!FL474="","",INPUT_OUTPUT!FL474)</f>
        <v/>
      </c>
      <c r="Z486" s="2504" t="str">
        <f>IF(INPUT_OUTPUT!FM474="","",INPUT_OUTPUT!FM474)</f>
        <v/>
      </c>
    </row>
    <row r="487" spans="2:26" s="2503" customFormat="1">
      <c r="B487" s="2505" t="str">
        <f>IF(INPUT_OUTPUT!C475="","",INPUT_OUTPUT!EP475)</f>
        <v/>
      </c>
      <c r="C487" s="2504" t="str">
        <f>IF(INPUT_OUTPUT!EP475="","",INPUT_OUTPUT!EP475)</f>
        <v/>
      </c>
      <c r="D487" s="2504" t="str">
        <f>IF(INPUT_OUTPUT!EQ475="","",INPUT_OUTPUT!EQ475)</f>
        <v/>
      </c>
      <c r="E487" s="2504" t="str">
        <f>IF(INPUT_OUTPUT!ER475="","",INPUT_OUTPUT!ER475)</f>
        <v/>
      </c>
      <c r="F487" s="2504" t="str">
        <f>IF(INPUT_OUTPUT!ES475="","",INPUT_OUTPUT!ES475)</f>
        <v/>
      </c>
      <c r="G487" s="2504" t="str">
        <f>IF(INPUT_OUTPUT!ET475="","",INPUT_OUTPUT!ET475)</f>
        <v/>
      </c>
      <c r="H487" s="2504" t="str">
        <f>IF(INPUT_OUTPUT!EU475="","",INPUT_OUTPUT!EU475)</f>
        <v/>
      </c>
      <c r="I487" s="2504" t="str">
        <f>IF(INPUT_OUTPUT!EV475="","",INPUT_OUTPUT!EV475)</f>
        <v/>
      </c>
      <c r="J487" s="2504" t="str">
        <f>IF(INPUT_OUTPUT!EW475="","",INPUT_OUTPUT!EW475)</f>
        <v/>
      </c>
      <c r="K487" s="2504" t="str">
        <f>IF(INPUT_OUTPUT!EX475="","",INPUT_OUTPUT!EX475)</f>
        <v/>
      </c>
      <c r="L487" s="2504" t="str">
        <f>IF(INPUT_OUTPUT!EY475="","",INPUT_OUTPUT!EY475)</f>
        <v/>
      </c>
      <c r="M487" s="2504" t="str">
        <f>IF(INPUT_OUTPUT!EZ475="","",INPUT_OUTPUT!EZ475)</f>
        <v/>
      </c>
      <c r="N487" s="2504" t="str">
        <f>IF(INPUT_OUTPUT!FA475="","",INPUT_OUTPUT!FA475)</f>
        <v/>
      </c>
      <c r="O487" s="2504" t="str">
        <f>IF(INPUT_OUTPUT!FB475="","",INPUT_OUTPUT!FB475)</f>
        <v/>
      </c>
      <c r="P487" s="2504" t="str">
        <f>IF(INPUT_OUTPUT!FC475="","",INPUT_OUTPUT!FC475)</f>
        <v/>
      </c>
      <c r="Q487" s="2504" t="str">
        <f>IF(INPUT_OUTPUT!FD475="","",INPUT_OUTPUT!FD475)</f>
        <v/>
      </c>
      <c r="R487" s="2504" t="str">
        <f>IF(INPUT_OUTPUT!FE475="","",INPUT_OUTPUT!FE475)</f>
        <v/>
      </c>
      <c r="S487" s="2504" t="str">
        <f>IF(INPUT_OUTPUT!FF475="","",INPUT_OUTPUT!FF475)</f>
        <v/>
      </c>
      <c r="T487" s="2504" t="str">
        <f>IF(INPUT_OUTPUT!FG475="","",INPUT_OUTPUT!FG475)</f>
        <v/>
      </c>
      <c r="U487" s="2504" t="str">
        <f>IF(INPUT_OUTPUT!FH475="","",INPUT_OUTPUT!FH475)</f>
        <v/>
      </c>
      <c r="V487" s="2504" t="str">
        <f>IF(INPUT_OUTPUT!FI475="","",INPUT_OUTPUT!FI475)</f>
        <v/>
      </c>
      <c r="W487" s="2504" t="str">
        <f>IF(INPUT_OUTPUT!FJ475="","",INPUT_OUTPUT!FJ475)</f>
        <v/>
      </c>
      <c r="X487" s="2504" t="str">
        <f>IF(INPUT_OUTPUT!FK475="","",INPUT_OUTPUT!FK475)</f>
        <v/>
      </c>
      <c r="Y487" s="2504" t="str">
        <f>IF(INPUT_OUTPUT!FL475="","",INPUT_OUTPUT!FL475)</f>
        <v/>
      </c>
      <c r="Z487" s="2504" t="str">
        <f>IF(INPUT_OUTPUT!FM475="","",INPUT_OUTPUT!FM475)</f>
        <v/>
      </c>
    </row>
    <row r="488" spans="2:26" s="2503" customFormat="1">
      <c r="B488" s="2505" t="str">
        <f>IF(INPUT_OUTPUT!C476="","",INPUT_OUTPUT!EP476)</f>
        <v/>
      </c>
      <c r="C488" s="2504" t="str">
        <f>IF(INPUT_OUTPUT!EP476="","",INPUT_OUTPUT!EP476)</f>
        <v/>
      </c>
      <c r="D488" s="2504" t="str">
        <f>IF(INPUT_OUTPUT!EQ476="","",INPUT_OUTPUT!EQ476)</f>
        <v/>
      </c>
      <c r="E488" s="2504" t="str">
        <f>IF(INPUT_OUTPUT!ER476="","",INPUT_OUTPUT!ER476)</f>
        <v/>
      </c>
      <c r="F488" s="2504" t="str">
        <f>IF(INPUT_OUTPUT!ES476="","",INPUT_OUTPUT!ES476)</f>
        <v/>
      </c>
      <c r="G488" s="2504" t="str">
        <f>IF(INPUT_OUTPUT!ET476="","",INPUT_OUTPUT!ET476)</f>
        <v/>
      </c>
      <c r="H488" s="2504" t="str">
        <f>IF(INPUT_OUTPUT!EU476="","",INPUT_OUTPUT!EU476)</f>
        <v/>
      </c>
      <c r="I488" s="2504" t="str">
        <f>IF(INPUT_OUTPUT!EV476="","",INPUT_OUTPUT!EV476)</f>
        <v/>
      </c>
      <c r="J488" s="2504" t="str">
        <f>IF(INPUT_OUTPUT!EW476="","",INPUT_OUTPUT!EW476)</f>
        <v/>
      </c>
      <c r="K488" s="2504" t="str">
        <f>IF(INPUT_OUTPUT!EX476="","",INPUT_OUTPUT!EX476)</f>
        <v/>
      </c>
      <c r="L488" s="2504" t="str">
        <f>IF(INPUT_OUTPUT!EY476="","",INPUT_OUTPUT!EY476)</f>
        <v/>
      </c>
      <c r="M488" s="2504" t="str">
        <f>IF(INPUT_OUTPUT!EZ476="","",INPUT_OUTPUT!EZ476)</f>
        <v/>
      </c>
      <c r="N488" s="2504" t="str">
        <f>IF(INPUT_OUTPUT!FA476="","",INPUT_OUTPUT!FA476)</f>
        <v/>
      </c>
      <c r="O488" s="2504" t="str">
        <f>IF(INPUT_OUTPUT!FB476="","",INPUT_OUTPUT!FB476)</f>
        <v/>
      </c>
      <c r="P488" s="2504" t="str">
        <f>IF(INPUT_OUTPUT!FC476="","",INPUT_OUTPUT!FC476)</f>
        <v/>
      </c>
      <c r="Q488" s="2504" t="str">
        <f>IF(INPUT_OUTPUT!FD476="","",INPUT_OUTPUT!FD476)</f>
        <v/>
      </c>
      <c r="R488" s="2504" t="str">
        <f>IF(INPUT_OUTPUT!FE476="","",INPUT_OUTPUT!FE476)</f>
        <v/>
      </c>
      <c r="S488" s="2504" t="str">
        <f>IF(INPUT_OUTPUT!FF476="","",INPUT_OUTPUT!FF476)</f>
        <v/>
      </c>
      <c r="T488" s="2504" t="str">
        <f>IF(INPUT_OUTPUT!FG476="","",INPUT_OUTPUT!FG476)</f>
        <v/>
      </c>
      <c r="U488" s="2504" t="str">
        <f>IF(INPUT_OUTPUT!FH476="","",INPUT_OUTPUT!FH476)</f>
        <v/>
      </c>
      <c r="V488" s="2504" t="str">
        <f>IF(INPUT_OUTPUT!FI476="","",INPUT_OUTPUT!FI476)</f>
        <v/>
      </c>
      <c r="W488" s="2504" t="str">
        <f>IF(INPUT_OUTPUT!FJ476="","",INPUT_OUTPUT!FJ476)</f>
        <v/>
      </c>
      <c r="X488" s="2504" t="str">
        <f>IF(INPUT_OUTPUT!FK476="","",INPUT_OUTPUT!FK476)</f>
        <v/>
      </c>
      <c r="Y488" s="2504" t="str">
        <f>IF(INPUT_OUTPUT!FL476="","",INPUT_OUTPUT!FL476)</f>
        <v/>
      </c>
      <c r="Z488" s="2504" t="str">
        <f>IF(INPUT_OUTPUT!FM476="","",INPUT_OUTPUT!FM476)</f>
        <v/>
      </c>
    </row>
    <row r="489" spans="2:26" s="2503" customFormat="1">
      <c r="B489" s="2505" t="str">
        <f>IF(INPUT_OUTPUT!C477="","",INPUT_OUTPUT!EP477)</f>
        <v/>
      </c>
      <c r="C489" s="2504" t="str">
        <f>IF(INPUT_OUTPUT!EP477="","",INPUT_OUTPUT!EP477)</f>
        <v/>
      </c>
      <c r="D489" s="2504" t="str">
        <f>IF(INPUT_OUTPUT!EQ477="","",INPUT_OUTPUT!EQ477)</f>
        <v/>
      </c>
      <c r="E489" s="2504" t="str">
        <f>IF(INPUT_OUTPUT!ER477="","",INPUT_OUTPUT!ER477)</f>
        <v/>
      </c>
      <c r="F489" s="2504" t="str">
        <f>IF(INPUT_OUTPUT!ES477="","",INPUT_OUTPUT!ES477)</f>
        <v/>
      </c>
      <c r="G489" s="2504" t="str">
        <f>IF(INPUT_OUTPUT!ET477="","",INPUT_OUTPUT!ET477)</f>
        <v/>
      </c>
      <c r="H489" s="2504" t="str">
        <f>IF(INPUT_OUTPUT!EU477="","",INPUT_OUTPUT!EU477)</f>
        <v/>
      </c>
      <c r="I489" s="2504" t="str">
        <f>IF(INPUT_OUTPUT!EV477="","",INPUT_OUTPUT!EV477)</f>
        <v/>
      </c>
      <c r="J489" s="2504" t="str">
        <f>IF(INPUT_OUTPUT!EW477="","",INPUT_OUTPUT!EW477)</f>
        <v/>
      </c>
      <c r="K489" s="2504" t="str">
        <f>IF(INPUT_OUTPUT!EX477="","",INPUT_OUTPUT!EX477)</f>
        <v/>
      </c>
      <c r="L489" s="2504" t="str">
        <f>IF(INPUT_OUTPUT!EY477="","",INPUT_OUTPUT!EY477)</f>
        <v/>
      </c>
      <c r="M489" s="2504" t="str">
        <f>IF(INPUT_OUTPUT!EZ477="","",INPUT_OUTPUT!EZ477)</f>
        <v/>
      </c>
      <c r="N489" s="2504" t="str">
        <f>IF(INPUT_OUTPUT!FA477="","",INPUT_OUTPUT!FA477)</f>
        <v/>
      </c>
      <c r="O489" s="2504" t="str">
        <f>IF(INPUT_OUTPUT!FB477="","",INPUT_OUTPUT!FB477)</f>
        <v/>
      </c>
      <c r="P489" s="2504" t="str">
        <f>IF(INPUT_OUTPUT!FC477="","",INPUT_OUTPUT!FC477)</f>
        <v/>
      </c>
      <c r="Q489" s="2504" t="str">
        <f>IF(INPUT_OUTPUT!FD477="","",INPUT_OUTPUT!FD477)</f>
        <v/>
      </c>
      <c r="R489" s="2504" t="str">
        <f>IF(INPUT_OUTPUT!FE477="","",INPUT_OUTPUT!FE477)</f>
        <v/>
      </c>
      <c r="S489" s="2504" t="str">
        <f>IF(INPUT_OUTPUT!FF477="","",INPUT_OUTPUT!FF477)</f>
        <v/>
      </c>
      <c r="T489" s="2504" t="str">
        <f>IF(INPUT_OUTPUT!FG477="","",INPUT_OUTPUT!FG477)</f>
        <v/>
      </c>
      <c r="U489" s="2504" t="str">
        <f>IF(INPUT_OUTPUT!FH477="","",INPUT_OUTPUT!FH477)</f>
        <v/>
      </c>
      <c r="V489" s="2504" t="str">
        <f>IF(INPUT_OUTPUT!FI477="","",INPUT_OUTPUT!FI477)</f>
        <v/>
      </c>
      <c r="W489" s="2504" t="str">
        <f>IF(INPUT_OUTPUT!FJ477="","",INPUT_OUTPUT!FJ477)</f>
        <v/>
      </c>
      <c r="X489" s="2504" t="str">
        <f>IF(INPUT_OUTPUT!FK477="","",INPUT_OUTPUT!FK477)</f>
        <v/>
      </c>
      <c r="Y489" s="2504" t="str">
        <f>IF(INPUT_OUTPUT!FL477="","",INPUT_OUTPUT!FL477)</f>
        <v/>
      </c>
      <c r="Z489" s="2504" t="str">
        <f>IF(INPUT_OUTPUT!FM477="","",INPUT_OUTPUT!FM477)</f>
        <v/>
      </c>
    </row>
    <row r="490" spans="2:26" s="2503" customFormat="1">
      <c r="B490" s="2505" t="str">
        <f>IF(INPUT_OUTPUT!C478="","",INPUT_OUTPUT!EP478)</f>
        <v/>
      </c>
      <c r="C490" s="2504" t="str">
        <f>IF(INPUT_OUTPUT!EP478="","",INPUT_OUTPUT!EP478)</f>
        <v/>
      </c>
      <c r="D490" s="2504" t="str">
        <f>IF(INPUT_OUTPUT!EQ478="","",INPUT_OUTPUT!EQ478)</f>
        <v/>
      </c>
      <c r="E490" s="2504" t="str">
        <f>IF(INPUT_OUTPUT!ER478="","",INPUT_OUTPUT!ER478)</f>
        <v/>
      </c>
      <c r="F490" s="2504" t="str">
        <f>IF(INPUT_OUTPUT!ES478="","",INPUT_OUTPUT!ES478)</f>
        <v/>
      </c>
      <c r="G490" s="2504" t="str">
        <f>IF(INPUT_OUTPUT!ET478="","",INPUT_OUTPUT!ET478)</f>
        <v/>
      </c>
      <c r="H490" s="2504" t="str">
        <f>IF(INPUT_OUTPUT!EU478="","",INPUT_OUTPUT!EU478)</f>
        <v/>
      </c>
      <c r="I490" s="2504" t="str">
        <f>IF(INPUT_OUTPUT!EV478="","",INPUT_OUTPUT!EV478)</f>
        <v/>
      </c>
      <c r="J490" s="2504" t="str">
        <f>IF(INPUT_OUTPUT!EW478="","",INPUT_OUTPUT!EW478)</f>
        <v/>
      </c>
      <c r="K490" s="2504" t="str">
        <f>IF(INPUT_OUTPUT!EX478="","",INPUT_OUTPUT!EX478)</f>
        <v/>
      </c>
      <c r="L490" s="2504" t="str">
        <f>IF(INPUT_OUTPUT!EY478="","",INPUT_OUTPUT!EY478)</f>
        <v/>
      </c>
      <c r="M490" s="2504" t="str">
        <f>IF(INPUT_OUTPUT!EZ478="","",INPUT_OUTPUT!EZ478)</f>
        <v/>
      </c>
      <c r="N490" s="2504" t="str">
        <f>IF(INPUT_OUTPUT!FA478="","",INPUT_OUTPUT!FA478)</f>
        <v/>
      </c>
      <c r="O490" s="2504" t="str">
        <f>IF(INPUT_OUTPUT!FB478="","",INPUT_OUTPUT!FB478)</f>
        <v/>
      </c>
      <c r="P490" s="2504" t="str">
        <f>IF(INPUT_OUTPUT!FC478="","",INPUT_OUTPUT!FC478)</f>
        <v/>
      </c>
      <c r="Q490" s="2504" t="str">
        <f>IF(INPUT_OUTPUT!FD478="","",INPUT_OUTPUT!FD478)</f>
        <v/>
      </c>
      <c r="R490" s="2504" t="str">
        <f>IF(INPUT_OUTPUT!FE478="","",INPUT_OUTPUT!FE478)</f>
        <v/>
      </c>
      <c r="S490" s="2504" t="str">
        <f>IF(INPUT_OUTPUT!FF478="","",INPUT_OUTPUT!FF478)</f>
        <v/>
      </c>
      <c r="T490" s="2504" t="str">
        <f>IF(INPUT_OUTPUT!FG478="","",INPUT_OUTPUT!FG478)</f>
        <v/>
      </c>
      <c r="U490" s="2504" t="str">
        <f>IF(INPUT_OUTPUT!FH478="","",INPUT_OUTPUT!FH478)</f>
        <v/>
      </c>
      <c r="V490" s="2504" t="str">
        <f>IF(INPUT_OUTPUT!FI478="","",INPUT_OUTPUT!FI478)</f>
        <v/>
      </c>
      <c r="W490" s="2504" t="str">
        <f>IF(INPUT_OUTPUT!FJ478="","",INPUT_OUTPUT!FJ478)</f>
        <v/>
      </c>
      <c r="X490" s="2504" t="str">
        <f>IF(INPUT_OUTPUT!FK478="","",INPUT_OUTPUT!FK478)</f>
        <v/>
      </c>
      <c r="Y490" s="2504" t="str">
        <f>IF(INPUT_OUTPUT!FL478="","",INPUT_OUTPUT!FL478)</f>
        <v/>
      </c>
      <c r="Z490" s="2504" t="str">
        <f>IF(INPUT_OUTPUT!FM478="","",INPUT_OUTPUT!FM478)</f>
        <v/>
      </c>
    </row>
    <row r="491" spans="2:26" s="2503" customFormat="1">
      <c r="B491" s="2505" t="str">
        <f>IF(INPUT_OUTPUT!C479="","",INPUT_OUTPUT!EP479)</f>
        <v/>
      </c>
      <c r="C491" s="2504" t="str">
        <f>IF(INPUT_OUTPUT!EP479="","",INPUT_OUTPUT!EP479)</f>
        <v/>
      </c>
      <c r="D491" s="2504" t="str">
        <f>IF(INPUT_OUTPUT!EQ479="","",INPUT_OUTPUT!EQ479)</f>
        <v/>
      </c>
      <c r="E491" s="2504" t="str">
        <f>IF(INPUT_OUTPUT!ER479="","",INPUT_OUTPUT!ER479)</f>
        <v/>
      </c>
      <c r="F491" s="2504" t="str">
        <f>IF(INPUT_OUTPUT!ES479="","",INPUT_OUTPUT!ES479)</f>
        <v/>
      </c>
      <c r="G491" s="2504" t="str">
        <f>IF(INPUT_OUTPUT!ET479="","",INPUT_OUTPUT!ET479)</f>
        <v/>
      </c>
      <c r="H491" s="2504" t="str">
        <f>IF(INPUT_OUTPUT!EU479="","",INPUT_OUTPUT!EU479)</f>
        <v/>
      </c>
      <c r="I491" s="2504" t="str">
        <f>IF(INPUT_OUTPUT!EV479="","",INPUT_OUTPUT!EV479)</f>
        <v/>
      </c>
      <c r="J491" s="2504" t="str">
        <f>IF(INPUT_OUTPUT!EW479="","",INPUT_OUTPUT!EW479)</f>
        <v/>
      </c>
      <c r="K491" s="2504" t="str">
        <f>IF(INPUT_OUTPUT!EX479="","",INPUT_OUTPUT!EX479)</f>
        <v/>
      </c>
      <c r="L491" s="2504" t="str">
        <f>IF(INPUT_OUTPUT!EY479="","",INPUT_OUTPUT!EY479)</f>
        <v/>
      </c>
      <c r="M491" s="2504" t="str">
        <f>IF(INPUT_OUTPUT!EZ479="","",INPUT_OUTPUT!EZ479)</f>
        <v/>
      </c>
      <c r="N491" s="2504" t="str">
        <f>IF(INPUT_OUTPUT!FA479="","",INPUT_OUTPUT!FA479)</f>
        <v/>
      </c>
      <c r="O491" s="2504" t="str">
        <f>IF(INPUT_OUTPUT!FB479="","",INPUT_OUTPUT!FB479)</f>
        <v/>
      </c>
      <c r="P491" s="2504" t="str">
        <f>IF(INPUT_OUTPUT!FC479="","",INPUT_OUTPUT!FC479)</f>
        <v/>
      </c>
      <c r="Q491" s="2504" t="str">
        <f>IF(INPUT_OUTPUT!FD479="","",INPUT_OUTPUT!FD479)</f>
        <v/>
      </c>
      <c r="R491" s="2504" t="str">
        <f>IF(INPUT_OUTPUT!FE479="","",INPUT_OUTPUT!FE479)</f>
        <v/>
      </c>
      <c r="S491" s="2504" t="str">
        <f>IF(INPUT_OUTPUT!FF479="","",INPUT_OUTPUT!FF479)</f>
        <v/>
      </c>
      <c r="T491" s="2504" t="str">
        <f>IF(INPUT_OUTPUT!FG479="","",INPUT_OUTPUT!FG479)</f>
        <v/>
      </c>
      <c r="U491" s="2504" t="str">
        <f>IF(INPUT_OUTPUT!FH479="","",INPUT_OUTPUT!FH479)</f>
        <v/>
      </c>
      <c r="V491" s="2504" t="str">
        <f>IF(INPUT_OUTPUT!FI479="","",INPUT_OUTPUT!FI479)</f>
        <v/>
      </c>
      <c r="W491" s="2504" t="str">
        <f>IF(INPUT_OUTPUT!FJ479="","",INPUT_OUTPUT!FJ479)</f>
        <v/>
      </c>
      <c r="X491" s="2504" t="str">
        <f>IF(INPUT_OUTPUT!FK479="","",INPUT_OUTPUT!FK479)</f>
        <v/>
      </c>
      <c r="Y491" s="2504" t="str">
        <f>IF(INPUT_OUTPUT!FL479="","",INPUT_OUTPUT!FL479)</f>
        <v/>
      </c>
      <c r="Z491" s="2504" t="str">
        <f>IF(INPUT_OUTPUT!FM479="","",INPUT_OUTPUT!FM479)</f>
        <v/>
      </c>
    </row>
    <row r="492" spans="2:26" s="2503" customFormat="1">
      <c r="B492" s="2505" t="str">
        <f>IF(INPUT_OUTPUT!C480="","",INPUT_OUTPUT!EP480)</f>
        <v/>
      </c>
      <c r="C492" s="2504" t="str">
        <f>IF(INPUT_OUTPUT!EP480="","",INPUT_OUTPUT!EP480)</f>
        <v/>
      </c>
      <c r="D492" s="2504" t="str">
        <f>IF(INPUT_OUTPUT!EQ480="","",INPUT_OUTPUT!EQ480)</f>
        <v/>
      </c>
      <c r="E492" s="2504" t="str">
        <f>IF(INPUT_OUTPUT!ER480="","",INPUT_OUTPUT!ER480)</f>
        <v/>
      </c>
      <c r="F492" s="2504" t="str">
        <f>IF(INPUT_OUTPUT!ES480="","",INPUT_OUTPUT!ES480)</f>
        <v/>
      </c>
      <c r="G492" s="2504" t="str">
        <f>IF(INPUT_OUTPUT!ET480="","",INPUT_OUTPUT!ET480)</f>
        <v/>
      </c>
      <c r="H492" s="2504" t="str">
        <f>IF(INPUT_OUTPUT!EU480="","",INPUT_OUTPUT!EU480)</f>
        <v/>
      </c>
      <c r="I492" s="2504" t="str">
        <f>IF(INPUT_OUTPUT!EV480="","",INPUT_OUTPUT!EV480)</f>
        <v/>
      </c>
      <c r="J492" s="2504" t="str">
        <f>IF(INPUT_OUTPUT!EW480="","",INPUT_OUTPUT!EW480)</f>
        <v/>
      </c>
      <c r="K492" s="2504" t="str">
        <f>IF(INPUT_OUTPUT!EX480="","",INPUT_OUTPUT!EX480)</f>
        <v/>
      </c>
      <c r="L492" s="2504" t="str">
        <f>IF(INPUT_OUTPUT!EY480="","",INPUT_OUTPUT!EY480)</f>
        <v/>
      </c>
      <c r="M492" s="2504" t="str">
        <f>IF(INPUT_OUTPUT!EZ480="","",INPUT_OUTPUT!EZ480)</f>
        <v/>
      </c>
      <c r="N492" s="2504" t="str">
        <f>IF(INPUT_OUTPUT!FA480="","",INPUT_OUTPUT!FA480)</f>
        <v/>
      </c>
      <c r="O492" s="2504" t="str">
        <f>IF(INPUT_OUTPUT!FB480="","",INPUT_OUTPUT!FB480)</f>
        <v/>
      </c>
      <c r="P492" s="2504" t="str">
        <f>IF(INPUT_OUTPUT!FC480="","",INPUT_OUTPUT!FC480)</f>
        <v/>
      </c>
      <c r="Q492" s="2504" t="str">
        <f>IF(INPUT_OUTPUT!FD480="","",INPUT_OUTPUT!FD480)</f>
        <v/>
      </c>
      <c r="R492" s="2504" t="str">
        <f>IF(INPUT_OUTPUT!FE480="","",INPUT_OUTPUT!FE480)</f>
        <v/>
      </c>
      <c r="S492" s="2504" t="str">
        <f>IF(INPUT_OUTPUT!FF480="","",INPUT_OUTPUT!FF480)</f>
        <v/>
      </c>
      <c r="T492" s="2504" t="str">
        <f>IF(INPUT_OUTPUT!FG480="","",INPUT_OUTPUT!FG480)</f>
        <v/>
      </c>
      <c r="U492" s="2504" t="str">
        <f>IF(INPUT_OUTPUT!FH480="","",INPUT_OUTPUT!FH480)</f>
        <v/>
      </c>
      <c r="V492" s="2504" t="str">
        <f>IF(INPUT_OUTPUT!FI480="","",INPUT_OUTPUT!FI480)</f>
        <v/>
      </c>
      <c r="W492" s="2504" t="str">
        <f>IF(INPUT_OUTPUT!FJ480="","",INPUT_OUTPUT!FJ480)</f>
        <v/>
      </c>
      <c r="X492" s="2504" t="str">
        <f>IF(INPUT_OUTPUT!FK480="","",INPUT_OUTPUT!FK480)</f>
        <v/>
      </c>
      <c r="Y492" s="2504" t="str">
        <f>IF(INPUT_OUTPUT!FL480="","",INPUT_OUTPUT!FL480)</f>
        <v/>
      </c>
      <c r="Z492" s="2504" t="str">
        <f>IF(INPUT_OUTPUT!FM480="","",INPUT_OUTPUT!FM480)</f>
        <v/>
      </c>
    </row>
    <row r="493" spans="2:26" s="2503" customFormat="1">
      <c r="B493" s="2505" t="str">
        <f>IF(INPUT_OUTPUT!C481="","",INPUT_OUTPUT!EP481)</f>
        <v/>
      </c>
      <c r="C493" s="2504" t="str">
        <f>IF(INPUT_OUTPUT!EP481="","",INPUT_OUTPUT!EP481)</f>
        <v/>
      </c>
      <c r="D493" s="2504" t="str">
        <f>IF(INPUT_OUTPUT!EQ481="","",INPUT_OUTPUT!EQ481)</f>
        <v/>
      </c>
      <c r="E493" s="2504" t="str">
        <f>IF(INPUT_OUTPUT!ER481="","",INPUT_OUTPUT!ER481)</f>
        <v/>
      </c>
      <c r="F493" s="2504" t="str">
        <f>IF(INPUT_OUTPUT!ES481="","",INPUT_OUTPUT!ES481)</f>
        <v/>
      </c>
      <c r="G493" s="2504" t="str">
        <f>IF(INPUT_OUTPUT!ET481="","",INPUT_OUTPUT!ET481)</f>
        <v/>
      </c>
      <c r="H493" s="2504" t="str">
        <f>IF(INPUT_OUTPUT!EU481="","",INPUT_OUTPUT!EU481)</f>
        <v/>
      </c>
      <c r="I493" s="2504" t="str">
        <f>IF(INPUT_OUTPUT!EV481="","",INPUT_OUTPUT!EV481)</f>
        <v/>
      </c>
      <c r="J493" s="2504" t="str">
        <f>IF(INPUT_OUTPUT!EW481="","",INPUT_OUTPUT!EW481)</f>
        <v/>
      </c>
      <c r="K493" s="2504" t="str">
        <f>IF(INPUT_OUTPUT!EX481="","",INPUT_OUTPUT!EX481)</f>
        <v/>
      </c>
      <c r="L493" s="2504" t="str">
        <f>IF(INPUT_OUTPUT!EY481="","",INPUT_OUTPUT!EY481)</f>
        <v/>
      </c>
      <c r="M493" s="2504" t="str">
        <f>IF(INPUT_OUTPUT!EZ481="","",INPUT_OUTPUT!EZ481)</f>
        <v/>
      </c>
      <c r="N493" s="2504" t="str">
        <f>IF(INPUT_OUTPUT!FA481="","",INPUT_OUTPUT!FA481)</f>
        <v/>
      </c>
      <c r="O493" s="2504" t="str">
        <f>IF(INPUT_OUTPUT!FB481="","",INPUT_OUTPUT!FB481)</f>
        <v/>
      </c>
      <c r="P493" s="2504" t="str">
        <f>IF(INPUT_OUTPUT!FC481="","",INPUT_OUTPUT!FC481)</f>
        <v/>
      </c>
      <c r="Q493" s="2504" t="str">
        <f>IF(INPUT_OUTPUT!FD481="","",INPUT_OUTPUT!FD481)</f>
        <v/>
      </c>
      <c r="R493" s="2504" t="str">
        <f>IF(INPUT_OUTPUT!FE481="","",INPUT_OUTPUT!FE481)</f>
        <v/>
      </c>
      <c r="S493" s="2504" t="str">
        <f>IF(INPUT_OUTPUT!FF481="","",INPUT_OUTPUT!FF481)</f>
        <v/>
      </c>
      <c r="T493" s="2504" t="str">
        <f>IF(INPUT_OUTPUT!FG481="","",INPUT_OUTPUT!FG481)</f>
        <v/>
      </c>
      <c r="U493" s="2504" t="str">
        <f>IF(INPUT_OUTPUT!FH481="","",INPUT_OUTPUT!FH481)</f>
        <v/>
      </c>
      <c r="V493" s="2504" t="str">
        <f>IF(INPUT_OUTPUT!FI481="","",INPUT_OUTPUT!FI481)</f>
        <v/>
      </c>
      <c r="W493" s="2504" t="str">
        <f>IF(INPUT_OUTPUT!FJ481="","",INPUT_OUTPUT!FJ481)</f>
        <v/>
      </c>
      <c r="X493" s="2504" t="str">
        <f>IF(INPUT_OUTPUT!FK481="","",INPUT_OUTPUT!FK481)</f>
        <v/>
      </c>
      <c r="Y493" s="2504" t="str">
        <f>IF(INPUT_OUTPUT!FL481="","",INPUT_OUTPUT!FL481)</f>
        <v/>
      </c>
      <c r="Z493" s="2504" t="str">
        <f>IF(INPUT_OUTPUT!FM481="","",INPUT_OUTPUT!FM481)</f>
        <v/>
      </c>
    </row>
    <row r="494" spans="2:26" s="2503" customFormat="1">
      <c r="B494" s="2505" t="str">
        <f>IF(INPUT_OUTPUT!C482="","",INPUT_OUTPUT!EP482)</f>
        <v/>
      </c>
      <c r="C494" s="2504" t="str">
        <f>IF(INPUT_OUTPUT!EP482="","",INPUT_OUTPUT!EP482)</f>
        <v/>
      </c>
      <c r="D494" s="2504" t="str">
        <f>IF(INPUT_OUTPUT!EQ482="","",INPUT_OUTPUT!EQ482)</f>
        <v/>
      </c>
      <c r="E494" s="2504" t="str">
        <f>IF(INPUT_OUTPUT!ER482="","",INPUT_OUTPUT!ER482)</f>
        <v/>
      </c>
      <c r="F494" s="2504" t="str">
        <f>IF(INPUT_OUTPUT!ES482="","",INPUT_OUTPUT!ES482)</f>
        <v/>
      </c>
      <c r="G494" s="2504" t="str">
        <f>IF(INPUT_OUTPUT!ET482="","",INPUT_OUTPUT!ET482)</f>
        <v/>
      </c>
      <c r="H494" s="2504" t="str">
        <f>IF(INPUT_OUTPUT!EU482="","",INPUT_OUTPUT!EU482)</f>
        <v/>
      </c>
      <c r="I494" s="2504" t="str">
        <f>IF(INPUT_OUTPUT!EV482="","",INPUT_OUTPUT!EV482)</f>
        <v/>
      </c>
      <c r="J494" s="2504" t="str">
        <f>IF(INPUT_OUTPUT!EW482="","",INPUT_OUTPUT!EW482)</f>
        <v/>
      </c>
      <c r="K494" s="2504" t="str">
        <f>IF(INPUT_OUTPUT!EX482="","",INPUT_OUTPUT!EX482)</f>
        <v/>
      </c>
      <c r="L494" s="2504" t="str">
        <f>IF(INPUT_OUTPUT!EY482="","",INPUT_OUTPUT!EY482)</f>
        <v/>
      </c>
      <c r="M494" s="2504" t="str">
        <f>IF(INPUT_OUTPUT!EZ482="","",INPUT_OUTPUT!EZ482)</f>
        <v/>
      </c>
      <c r="N494" s="2504" t="str">
        <f>IF(INPUT_OUTPUT!FA482="","",INPUT_OUTPUT!FA482)</f>
        <v/>
      </c>
      <c r="O494" s="2504" t="str">
        <f>IF(INPUT_OUTPUT!FB482="","",INPUT_OUTPUT!FB482)</f>
        <v/>
      </c>
      <c r="P494" s="2504" t="str">
        <f>IF(INPUT_OUTPUT!FC482="","",INPUT_OUTPUT!FC482)</f>
        <v/>
      </c>
      <c r="Q494" s="2504" t="str">
        <f>IF(INPUT_OUTPUT!FD482="","",INPUT_OUTPUT!FD482)</f>
        <v/>
      </c>
      <c r="R494" s="2504" t="str">
        <f>IF(INPUT_OUTPUT!FE482="","",INPUT_OUTPUT!FE482)</f>
        <v/>
      </c>
      <c r="S494" s="2504" t="str">
        <f>IF(INPUT_OUTPUT!FF482="","",INPUT_OUTPUT!FF482)</f>
        <v/>
      </c>
      <c r="T494" s="2504" t="str">
        <f>IF(INPUT_OUTPUT!FG482="","",INPUT_OUTPUT!FG482)</f>
        <v/>
      </c>
      <c r="U494" s="2504" t="str">
        <f>IF(INPUT_OUTPUT!FH482="","",INPUT_OUTPUT!FH482)</f>
        <v/>
      </c>
      <c r="V494" s="2504" t="str">
        <f>IF(INPUT_OUTPUT!FI482="","",INPUT_OUTPUT!FI482)</f>
        <v/>
      </c>
      <c r="W494" s="2504" t="str">
        <f>IF(INPUT_OUTPUT!FJ482="","",INPUT_OUTPUT!FJ482)</f>
        <v/>
      </c>
      <c r="X494" s="2504" t="str">
        <f>IF(INPUT_OUTPUT!FK482="","",INPUT_OUTPUT!FK482)</f>
        <v/>
      </c>
      <c r="Y494" s="2504" t="str">
        <f>IF(INPUT_OUTPUT!FL482="","",INPUT_OUTPUT!FL482)</f>
        <v/>
      </c>
      <c r="Z494" s="2504" t="str">
        <f>IF(INPUT_OUTPUT!FM482="","",INPUT_OUTPUT!FM482)</f>
        <v/>
      </c>
    </row>
    <row r="495" spans="2:26" s="2503" customFormat="1">
      <c r="B495" s="2505" t="str">
        <f>IF(INPUT_OUTPUT!C483="","",INPUT_OUTPUT!EP483)</f>
        <v/>
      </c>
      <c r="C495" s="2504" t="str">
        <f>IF(INPUT_OUTPUT!EP483="","",INPUT_OUTPUT!EP483)</f>
        <v/>
      </c>
      <c r="D495" s="2504" t="str">
        <f>IF(INPUT_OUTPUT!EQ483="","",INPUT_OUTPUT!EQ483)</f>
        <v/>
      </c>
      <c r="E495" s="2504" t="str">
        <f>IF(INPUT_OUTPUT!ER483="","",INPUT_OUTPUT!ER483)</f>
        <v/>
      </c>
      <c r="F495" s="2504" t="str">
        <f>IF(INPUT_OUTPUT!ES483="","",INPUT_OUTPUT!ES483)</f>
        <v/>
      </c>
      <c r="G495" s="2504" t="str">
        <f>IF(INPUT_OUTPUT!ET483="","",INPUT_OUTPUT!ET483)</f>
        <v/>
      </c>
      <c r="H495" s="2504" t="str">
        <f>IF(INPUT_OUTPUT!EU483="","",INPUT_OUTPUT!EU483)</f>
        <v/>
      </c>
      <c r="I495" s="2504" t="str">
        <f>IF(INPUT_OUTPUT!EV483="","",INPUT_OUTPUT!EV483)</f>
        <v/>
      </c>
      <c r="J495" s="2504" t="str">
        <f>IF(INPUT_OUTPUT!EW483="","",INPUT_OUTPUT!EW483)</f>
        <v/>
      </c>
      <c r="K495" s="2504" t="str">
        <f>IF(INPUT_OUTPUT!EX483="","",INPUT_OUTPUT!EX483)</f>
        <v/>
      </c>
      <c r="L495" s="2504" t="str">
        <f>IF(INPUT_OUTPUT!EY483="","",INPUT_OUTPUT!EY483)</f>
        <v/>
      </c>
      <c r="M495" s="2504" t="str">
        <f>IF(INPUT_OUTPUT!EZ483="","",INPUT_OUTPUT!EZ483)</f>
        <v/>
      </c>
      <c r="N495" s="2504" t="str">
        <f>IF(INPUT_OUTPUT!FA483="","",INPUT_OUTPUT!FA483)</f>
        <v/>
      </c>
      <c r="O495" s="2504" t="str">
        <f>IF(INPUT_OUTPUT!FB483="","",INPUT_OUTPUT!FB483)</f>
        <v/>
      </c>
      <c r="P495" s="2504" t="str">
        <f>IF(INPUT_OUTPUT!FC483="","",INPUT_OUTPUT!FC483)</f>
        <v/>
      </c>
      <c r="Q495" s="2504" t="str">
        <f>IF(INPUT_OUTPUT!FD483="","",INPUT_OUTPUT!FD483)</f>
        <v/>
      </c>
      <c r="R495" s="2504" t="str">
        <f>IF(INPUT_OUTPUT!FE483="","",INPUT_OUTPUT!FE483)</f>
        <v/>
      </c>
      <c r="S495" s="2504" t="str">
        <f>IF(INPUT_OUTPUT!FF483="","",INPUT_OUTPUT!FF483)</f>
        <v/>
      </c>
      <c r="T495" s="2504" t="str">
        <f>IF(INPUT_OUTPUT!FG483="","",INPUT_OUTPUT!FG483)</f>
        <v/>
      </c>
      <c r="U495" s="2504" t="str">
        <f>IF(INPUT_OUTPUT!FH483="","",INPUT_OUTPUT!FH483)</f>
        <v/>
      </c>
      <c r="V495" s="2504" t="str">
        <f>IF(INPUT_OUTPUT!FI483="","",INPUT_OUTPUT!FI483)</f>
        <v/>
      </c>
      <c r="W495" s="2504" t="str">
        <f>IF(INPUT_OUTPUT!FJ483="","",INPUT_OUTPUT!FJ483)</f>
        <v/>
      </c>
      <c r="X495" s="2504" t="str">
        <f>IF(INPUT_OUTPUT!FK483="","",INPUT_OUTPUT!FK483)</f>
        <v/>
      </c>
      <c r="Y495" s="2504" t="str">
        <f>IF(INPUT_OUTPUT!FL483="","",INPUT_OUTPUT!FL483)</f>
        <v/>
      </c>
      <c r="Z495" s="2504" t="str">
        <f>IF(INPUT_OUTPUT!FM483="","",INPUT_OUTPUT!FM483)</f>
        <v/>
      </c>
    </row>
    <row r="496" spans="2:26" s="2503" customFormat="1">
      <c r="B496" s="2505" t="str">
        <f>IF(INPUT_OUTPUT!C484="","",INPUT_OUTPUT!EP484)</f>
        <v/>
      </c>
      <c r="C496" s="2504" t="str">
        <f>IF(INPUT_OUTPUT!EP484="","",INPUT_OUTPUT!EP484)</f>
        <v/>
      </c>
      <c r="D496" s="2504" t="str">
        <f>IF(INPUT_OUTPUT!EQ484="","",INPUT_OUTPUT!EQ484)</f>
        <v/>
      </c>
      <c r="E496" s="2504" t="str">
        <f>IF(INPUT_OUTPUT!ER484="","",INPUT_OUTPUT!ER484)</f>
        <v/>
      </c>
      <c r="F496" s="2504" t="str">
        <f>IF(INPUT_OUTPUT!ES484="","",INPUT_OUTPUT!ES484)</f>
        <v/>
      </c>
      <c r="G496" s="2504" t="str">
        <f>IF(INPUT_OUTPUT!ET484="","",INPUT_OUTPUT!ET484)</f>
        <v/>
      </c>
      <c r="H496" s="2504" t="str">
        <f>IF(INPUT_OUTPUT!EU484="","",INPUT_OUTPUT!EU484)</f>
        <v/>
      </c>
      <c r="I496" s="2504" t="str">
        <f>IF(INPUT_OUTPUT!EV484="","",INPUT_OUTPUT!EV484)</f>
        <v/>
      </c>
      <c r="J496" s="2504" t="str">
        <f>IF(INPUT_OUTPUT!EW484="","",INPUT_OUTPUT!EW484)</f>
        <v/>
      </c>
      <c r="K496" s="2504" t="str">
        <f>IF(INPUT_OUTPUT!EX484="","",INPUT_OUTPUT!EX484)</f>
        <v/>
      </c>
      <c r="L496" s="2504" t="str">
        <f>IF(INPUT_OUTPUT!EY484="","",INPUT_OUTPUT!EY484)</f>
        <v/>
      </c>
      <c r="M496" s="2504" t="str">
        <f>IF(INPUT_OUTPUT!EZ484="","",INPUT_OUTPUT!EZ484)</f>
        <v/>
      </c>
      <c r="N496" s="2504" t="str">
        <f>IF(INPUT_OUTPUT!FA484="","",INPUT_OUTPUT!FA484)</f>
        <v/>
      </c>
      <c r="O496" s="2504" t="str">
        <f>IF(INPUT_OUTPUT!FB484="","",INPUT_OUTPUT!FB484)</f>
        <v/>
      </c>
      <c r="P496" s="2504" t="str">
        <f>IF(INPUT_OUTPUT!FC484="","",INPUT_OUTPUT!FC484)</f>
        <v/>
      </c>
      <c r="Q496" s="2504" t="str">
        <f>IF(INPUT_OUTPUT!FD484="","",INPUT_OUTPUT!FD484)</f>
        <v/>
      </c>
      <c r="R496" s="2504" t="str">
        <f>IF(INPUT_OUTPUT!FE484="","",INPUT_OUTPUT!FE484)</f>
        <v/>
      </c>
      <c r="S496" s="2504" t="str">
        <f>IF(INPUT_OUTPUT!FF484="","",INPUT_OUTPUT!FF484)</f>
        <v/>
      </c>
      <c r="T496" s="2504" t="str">
        <f>IF(INPUT_OUTPUT!FG484="","",INPUT_OUTPUT!FG484)</f>
        <v/>
      </c>
      <c r="U496" s="2504" t="str">
        <f>IF(INPUT_OUTPUT!FH484="","",INPUT_OUTPUT!FH484)</f>
        <v/>
      </c>
      <c r="V496" s="2504" t="str">
        <f>IF(INPUT_OUTPUT!FI484="","",INPUT_OUTPUT!FI484)</f>
        <v/>
      </c>
      <c r="W496" s="2504" t="str">
        <f>IF(INPUT_OUTPUT!FJ484="","",INPUT_OUTPUT!FJ484)</f>
        <v/>
      </c>
      <c r="X496" s="2504" t="str">
        <f>IF(INPUT_OUTPUT!FK484="","",INPUT_OUTPUT!FK484)</f>
        <v/>
      </c>
      <c r="Y496" s="2504" t="str">
        <f>IF(INPUT_OUTPUT!FL484="","",INPUT_OUTPUT!FL484)</f>
        <v/>
      </c>
      <c r="Z496" s="2504" t="str">
        <f>IF(INPUT_OUTPUT!FM484="","",INPUT_OUTPUT!FM484)</f>
        <v/>
      </c>
    </row>
    <row r="497" spans="2:26" s="2503" customFormat="1">
      <c r="B497" s="2505" t="str">
        <f>IF(INPUT_OUTPUT!C485="","",INPUT_OUTPUT!EP485)</f>
        <v/>
      </c>
      <c r="C497" s="2504" t="str">
        <f>IF(INPUT_OUTPUT!EP485="","",INPUT_OUTPUT!EP485)</f>
        <v/>
      </c>
      <c r="D497" s="2504" t="str">
        <f>IF(INPUT_OUTPUT!EQ485="","",INPUT_OUTPUT!EQ485)</f>
        <v/>
      </c>
      <c r="E497" s="2504" t="str">
        <f>IF(INPUT_OUTPUT!ER485="","",INPUT_OUTPUT!ER485)</f>
        <v/>
      </c>
      <c r="F497" s="2504" t="str">
        <f>IF(INPUT_OUTPUT!ES485="","",INPUT_OUTPUT!ES485)</f>
        <v/>
      </c>
      <c r="G497" s="2504" t="str">
        <f>IF(INPUT_OUTPUT!ET485="","",INPUT_OUTPUT!ET485)</f>
        <v/>
      </c>
      <c r="H497" s="2504" t="str">
        <f>IF(INPUT_OUTPUT!EU485="","",INPUT_OUTPUT!EU485)</f>
        <v/>
      </c>
      <c r="I497" s="2504" t="str">
        <f>IF(INPUT_OUTPUT!EV485="","",INPUT_OUTPUT!EV485)</f>
        <v/>
      </c>
      <c r="J497" s="2504" t="str">
        <f>IF(INPUT_OUTPUT!EW485="","",INPUT_OUTPUT!EW485)</f>
        <v/>
      </c>
      <c r="K497" s="2504" t="str">
        <f>IF(INPUT_OUTPUT!EX485="","",INPUT_OUTPUT!EX485)</f>
        <v/>
      </c>
      <c r="L497" s="2504" t="str">
        <f>IF(INPUT_OUTPUT!EY485="","",INPUT_OUTPUT!EY485)</f>
        <v/>
      </c>
      <c r="M497" s="2504" t="str">
        <f>IF(INPUT_OUTPUT!EZ485="","",INPUT_OUTPUT!EZ485)</f>
        <v/>
      </c>
      <c r="N497" s="2504" t="str">
        <f>IF(INPUT_OUTPUT!FA485="","",INPUT_OUTPUT!FA485)</f>
        <v/>
      </c>
      <c r="O497" s="2504" t="str">
        <f>IF(INPUT_OUTPUT!FB485="","",INPUT_OUTPUT!FB485)</f>
        <v/>
      </c>
      <c r="P497" s="2504" t="str">
        <f>IF(INPUT_OUTPUT!FC485="","",INPUT_OUTPUT!FC485)</f>
        <v/>
      </c>
      <c r="Q497" s="2504" t="str">
        <f>IF(INPUT_OUTPUT!FD485="","",INPUT_OUTPUT!FD485)</f>
        <v/>
      </c>
      <c r="R497" s="2504" t="str">
        <f>IF(INPUT_OUTPUT!FE485="","",INPUT_OUTPUT!FE485)</f>
        <v/>
      </c>
      <c r="S497" s="2504" t="str">
        <f>IF(INPUT_OUTPUT!FF485="","",INPUT_OUTPUT!FF485)</f>
        <v/>
      </c>
      <c r="T497" s="2504" t="str">
        <f>IF(INPUT_OUTPUT!FG485="","",INPUT_OUTPUT!FG485)</f>
        <v/>
      </c>
      <c r="U497" s="2504" t="str">
        <f>IF(INPUT_OUTPUT!FH485="","",INPUT_OUTPUT!FH485)</f>
        <v/>
      </c>
      <c r="V497" s="2504" t="str">
        <f>IF(INPUT_OUTPUT!FI485="","",INPUT_OUTPUT!FI485)</f>
        <v/>
      </c>
      <c r="W497" s="2504" t="str">
        <f>IF(INPUT_OUTPUT!FJ485="","",INPUT_OUTPUT!FJ485)</f>
        <v/>
      </c>
      <c r="X497" s="2504" t="str">
        <f>IF(INPUT_OUTPUT!FK485="","",INPUT_OUTPUT!FK485)</f>
        <v/>
      </c>
      <c r="Y497" s="2504" t="str">
        <f>IF(INPUT_OUTPUT!FL485="","",INPUT_OUTPUT!FL485)</f>
        <v/>
      </c>
      <c r="Z497" s="2504" t="str">
        <f>IF(INPUT_OUTPUT!FM485="","",INPUT_OUTPUT!FM485)</f>
        <v/>
      </c>
    </row>
    <row r="498" spans="2:26" s="2503" customFormat="1">
      <c r="B498" s="2505" t="str">
        <f>IF(INPUT_OUTPUT!C486="","",INPUT_OUTPUT!EP486)</f>
        <v/>
      </c>
      <c r="C498" s="2504" t="str">
        <f>IF(INPUT_OUTPUT!EP486="","",INPUT_OUTPUT!EP486)</f>
        <v/>
      </c>
      <c r="D498" s="2504" t="str">
        <f>IF(INPUT_OUTPUT!EQ486="","",INPUT_OUTPUT!EQ486)</f>
        <v/>
      </c>
      <c r="E498" s="2504" t="str">
        <f>IF(INPUT_OUTPUT!ER486="","",INPUT_OUTPUT!ER486)</f>
        <v/>
      </c>
      <c r="F498" s="2504" t="str">
        <f>IF(INPUT_OUTPUT!ES486="","",INPUT_OUTPUT!ES486)</f>
        <v/>
      </c>
      <c r="G498" s="2504" t="str">
        <f>IF(INPUT_OUTPUT!ET486="","",INPUT_OUTPUT!ET486)</f>
        <v/>
      </c>
      <c r="H498" s="2504" t="str">
        <f>IF(INPUT_OUTPUT!EU486="","",INPUT_OUTPUT!EU486)</f>
        <v/>
      </c>
      <c r="I498" s="2504" t="str">
        <f>IF(INPUT_OUTPUT!EV486="","",INPUT_OUTPUT!EV486)</f>
        <v/>
      </c>
      <c r="J498" s="2504" t="str">
        <f>IF(INPUT_OUTPUT!EW486="","",INPUT_OUTPUT!EW486)</f>
        <v/>
      </c>
      <c r="K498" s="2504" t="str">
        <f>IF(INPUT_OUTPUT!EX486="","",INPUT_OUTPUT!EX486)</f>
        <v/>
      </c>
      <c r="L498" s="2504" t="str">
        <f>IF(INPUT_OUTPUT!EY486="","",INPUT_OUTPUT!EY486)</f>
        <v/>
      </c>
      <c r="M498" s="2504" t="str">
        <f>IF(INPUT_OUTPUT!EZ486="","",INPUT_OUTPUT!EZ486)</f>
        <v/>
      </c>
      <c r="N498" s="2504" t="str">
        <f>IF(INPUT_OUTPUT!FA486="","",INPUT_OUTPUT!FA486)</f>
        <v/>
      </c>
      <c r="O498" s="2504" t="str">
        <f>IF(INPUT_OUTPUT!FB486="","",INPUT_OUTPUT!FB486)</f>
        <v/>
      </c>
      <c r="P498" s="2504" t="str">
        <f>IF(INPUT_OUTPUT!FC486="","",INPUT_OUTPUT!FC486)</f>
        <v/>
      </c>
      <c r="Q498" s="2504" t="str">
        <f>IF(INPUT_OUTPUT!FD486="","",INPUT_OUTPUT!FD486)</f>
        <v/>
      </c>
      <c r="R498" s="2504" t="str">
        <f>IF(INPUT_OUTPUT!FE486="","",INPUT_OUTPUT!FE486)</f>
        <v/>
      </c>
      <c r="S498" s="2504" t="str">
        <f>IF(INPUT_OUTPUT!FF486="","",INPUT_OUTPUT!FF486)</f>
        <v/>
      </c>
      <c r="T498" s="2504" t="str">
        <f>IF(INPUT_OUTPUT!FG486="","",INPUT_OUTPUT!FG486)</f>
        <v/>
      </c>
      <c r="U498" s="2504" t="str">
        <f>IF(INPUT_OUTPUT!FH486="","",INPUT_OUTPUT!FH486)</f>
        <v/>
      </c>
      <c r="V498" s="2504" t="str">
        <f>IF(INPUT_OUTPUT!FI486="","",INPUT_OUTPUT!FI486)</f>
        <v/>
      </c>
      <c r="W498" s="2504" t="str">
        <f>IF(INPUT_OUTPUT!FJ486="","",INPUT_OUTPUT!FJ486)</f>
        <v/>
      </c>
      <c r="X498" s="2504" t="str">
        <f>IF(INPUT_OUTPUT!FK486="","",INPUT_OUTPUT!FK486)</f>
        <v/>
      </c>
      <c r="Y498" s="2504" t="str">
        <f>IF(INPUT_OUTPUT!FL486="","",INPUT_OUTPUT!FL486)</f>
        <v/>
      </c>
      <c r="Z498" s="2504" t="str">
        <f>IF(INPUT_OUTPUT!FM486="","",INPUT_OUTPUT!FM486)</f>
        <v/>
      </c>
    </row>
    <row r="499" spans="2:26" s="2503" customFormat="1">
      <c r="B499" s="2505" t="str">
        <f>IF(INPUT_OUTPUT!C487="","",INPUT_OUTPUT!EP487)</f>
        <v/>
      </c>
      <c r="C499" s="2504" t="str">
        <f>IF(INPUT_OUTPUT!EP487="","",INPUT_OUTPUT!EP487)</f>
        <v/>
      </c>
      <c r="D499" s="2504" t="str">
        <f>IF(INPUT_OUTPUT!EQ487="","",INPUT_OUTPUT!EQ487)</f>
        <v/>
      </c>
      <c r="E499" s="2504" t="str">
        <f>IF(INPUT_OUTPUT!ER487="","",INPUT_OUTPUT!ER487)</f>
        <v/>
      </c>
      <c r="F499" s="2504" t="str">
        <f>IF(INPUT_OUTPUT!ES487="","",INPUT_OUTPUT!ES487)</f>
        <v/>
      </c>
      <c r="G499" s="2504" t="str">
        <f>IF(INPUT_OUTPUT!ET487="","",INPUT_OUTPUT!ET487)</f>
        <v/>
      </c>
      <c r="H499" s="2504" t="str">
        <f>IF(INPUT_OUTPUT!EU487="","",INPUT_OUTPUT!EU487)</f>
        <v/>
      </c>
      <c r="I499" s="2504" t="str">
        <f>IF(INPUT_OUTPUT!EV487="","",INPUT_OUTPUT!EV487)</f>
        <v/>
      </c>
      <c r="J499" s="2504" t="str">
        <f>IF(INPUT_OUTPUT!EW487="","",INPUT_OUTPUT!EW487)</f>
        <v/>
      </c>
      <c r="K499" s="2504" t="str">
        <f>IF(INPUT_OUTPUT!EX487="","",INPUT_OUTPUT!EX487)</f>
        <v/>
      </c>
      <c r="L499" s="2504" t="str">
        <f>IF(INPUT_OUTPUT!EY487="","",INPUT_OUTPUT!EY487)</f>
        <v/>
      </c>
      <c r="M499" s="2504" t="str">
        <f>IF(INPUT_OUTPUT!EZ487="","",INPUT_OUTPUT!EZ487)</f>
        <v/>
      </c>
      <c r="N499" s="2504" t="str">
        <f>IF(INPUT_OUTPUT!FA487="","",INPUT_OUTPUT!FA487)</f>
        <v/>
      </c>
      <c r="O499" s="2504" t="str">
        <f>IF(INPUT_OUTPUT!FB487="","",INPUT_OUTPUT!FB487)</f>
        <v/>
      </c>
      <c r="P499" s="2504" t="str">
        <f>IF(INPUT_OUTPUT!FC487="","",INPUT_OUTPUT!FC487)</f>
        <v/>
      </c>
      <c r="Q499" s="2504" t="str">
        <f>IF(INPUT_OUTPUT!FD487="","",INPUT_OUTPUT!FD487)</f>
        <v/>
      </c>
      <c r="R499" s="2504" t="str">
        <f>IF(INPUT_OUTPUT!FE487="","",INPUT_OUTPUT!FE487)</f>
        <v/>
      </c>
      <c r="S499" s="2504" t="str">
        <f>IF(INPUT_OUTPUT!FF487="","",INPUT_OUTPUT!FF487)</f>
        <v/>
      </c>
      <c r="T499" s="2504" t="str">
        <f>IF(INPUT_OUTPUT!FG487="","",INPUT_OUTPUT!FG487)</f>
        <v/>
      </c>
      <c r="U499" s="2504" t="str">
        <f>IF(INPUT_OUTPUT!FH487="","",INPUT_OUTPUT!FH487)</f>
        <v/>
      </c>
      <c r="V499" s="2504" t="str">
        <f>IF(INPUT_OUTPUT!FI487="","",INPUT_OUTPUT!FI487)</f>
        <v/>
      </c>
      <c r="W499" s="2504" t="str">
        <f>IF(INPUT_OUTPUT!FJ487="","",INPUT_OUTPUT!FJ487)</f>
        <v/>
      </c>
      <c r="X499" s="2504" t="str">
        <f>IF(INPUT_OUTPUT!FK487="","",INPUT_OUTPUT!FK487)</f>
        <v/>
      </c>
      <c r="Y499" s="2504" t="str">
        <f>IF(INPUT_OUTPUT!FL487="","",INPUT_OUTPUT!FL487)</f>
        <v/>
      </c>
      <c r="Z499" s="2504" t="str">
        <f>IF(INPUT_OUTPUT!FM487="","",INPUT_OUTPUT!FM487)</f>
        <v/>
      </c>
    </row>
    <row r="500" spans="2:26" s="2503" customFormat="1">
      <c r="B500" s="2505" t="str">
        <f>IF(INPUT_OUTPUT!C488="","",INPUT_OUTPUT!EP488)</f>
        <v/>
      </c>
      <c r="C500" s="2504" t="str">
        <f>IF(INPUT_OUTPUT!EP488="","",INPUT_OUTPUT!EP488)</f>
        <v/>
      </c>
      <c r="D500" s="2504" t="str">
        <f>IF(INPUT_OUTPUT!EQ488="","",INPUT_OUTPUT!EQ488)</f>
        <v/>
      </c>
      <c r="E500" s="2504" t="str">
        <f>IF(INPUT_OUTPUT!ER488="","",INPUT_OUTPUT!ER488)</f>
        <v/>
      </c>
      <c r="F500" s="2504" t="str">
        <f>IF(INPUT_OUTPUT!ES488="","",INPUT_OUTPUT!ES488)</f>
        <v/>
      </c>
      <c r="G500" s="2504" t="str">
        <f>IF(INPUT_OUTPUT!ET488="","",INPUT_OUTPUT!ET488)</f>
        <v/>
      </c>
      <c r="H500" s="2504" t="str">
        <f>IF(INPUT_OUTPUT!EU488="","",INPUT_OUTPUT!EU488)</f>
        <v/>
      </c>
      <c r="I500" s="2504" t="str">
        <f>IF(INPUT_OUTPUT!EV488="","",INPUT_OUTPUT!EV488)</f>
        <v/>
      </c>
      <c r="J500" s="2504" t="str">
        <f>IF(INPUT_OUTPUT!EW488="","",INPUT_OUTPUT!EW488)</f>
        <v/>
      </c>
      <c r="K500" s="2504" t="str">
        <f>IF(INPUT_OUTPUT!EX488="","",INPUT_OUTPUT!EX488)</f>
        <v/>
      </c>
      <c r="L500" s="2504" t="str">
        <f>IF(INPUT_OUTPUT!EY488="","",INPUT_OUTPUT!EY488)</f>
        <v/>
      </c>
      <c r="M500" s="2504" t="str">
        <f>IF(INPUT_OUTPUT!EZ488="","",INPUT_OUTPUT!EZ488)</f>
        <v/>
      </c>
      <c r="N500" s="2504" t="str">
        <f>IF(INPUT_OUTPUT!FA488="","",INPUT_OUTPUT!FA488)</f>
        <v/>
      </c>
      <c r="O500" s="2504" t="str">
        <f>IF(INPUT_OUTPUT!FB488="","",INPUT_OUTPUT!FB488)</f>
        <v/>
      </c>
      <c r="P500" s="2504" t="str">
        <f>IF(INPUT_OUTPUT!FC488="","",INPUT_OUTPUT!FC488)</f>
        <v/>
      </c>
      <c r="Q500" s="2504" t="str">
        <f>IF(INPUT_OUTPUT!FD488="","",INPUT_OUTPUT!FD488)</f>
        <v/>
      </c>
      <c r="R500" s="2504" t="str">
        <f>IF(INPUT_OUTPUT!FE488="","",INPUT_OUTPUT!FE488)</f>
        <v/>
      </c>
      <c r="S500" s="2504" t="str">
        <f>IF(INPUT_OUTPUT!FF488="","",INPUT_OUTPUT!FF488)</f>
        <v/>
      </c>
      <c r="T500" s="2504" t="str">
        <f>IF(INPUT_OUTPUT!FG488="","",INPUT_OUTPUT!FG488)</f>
        <v/>
      </c>
      <c r="U500" s="2504" t="str">
        <f>IF(INPUT_OUTPUT!FH488="","",INPUT_OUTPUT!FH488)</f>
        <v/>
      </c>
      <c r="V500" s="2504" t="str">
        <f>IF(INPUT_OUTPUT!FI488="","",INPUT_OUTPUT!FI488)</f>
        <v/>
      </c>
      <c r="W500" s="2504" t="str">
        <f>IF(INPUT_OUTPUT!FJ488="","",INPUT_OUTPUT!FJ488)</f>
        <v/>
      </c>
      <c r="X500" s="2504" t="str">
        <f>IF(INPUT_OUTPUT!FK488="","",INPUT_OUTPUT!FK488)</f>
        <v/>
      </c>
      <c r="Y500" s="2504" t="str">
        <f>IF(INPUT_OUTPUT!FL488="","",INPUT_OUTPUT!FL488)</f>
        <v/>
      </c>
      <c r="Z500" s="2504" t="str">
        <f>IF(INPUT_OUTPUT!FM488="","",INPUT_OUTPUT!FM488)</f>
        <v/>
      </c>
    </row>
    <row r="501" spans="2:26" s="2503" customFormat="1">
      <c r="B501" s="2505" t="str">
        <f>IF(INPUT_OUTPUT!C489="","",INPUT_OUTPUT!EP489)</f>
        <v/>
      </c>
      <c r="C501" s="2504" t="str">
        <f>IF(INPUT_OUTPUT!EP489="","",INPUT_OUTPUT!EP489)</f>
        <v/>
      </c>
      <c r="D501" s="2504" t="str">
        <f>IF(INPUT_OUTPUT!EQ489="","",INPUT_OUTPUT!EQ489)</f>
        <v/>
      </c>
      <c r="E501" s="2504" t="str">
        <f>IF(INPUT_OUTPUT!ER489="","",INPUT_OUTPUT!ER489)</f>
        <v/>
      </c>
      <c r="F501" s="2504" t="str">
        <f>IF(INPUT_OUTPUT!ES489="","",INPUT_OUTPUT!ES489)</f>
        <v/>
      </c>
      <c r="G501" s="2504" t="str">
        <f>IF(INPUT_OUTPUT!ET489="","",INPUT_OUTPUT!ET489)</f>
        <v/>
      </c>
      <c r="H501" s="2504" t="str">
        <f>IF(INPUT_OUTPUT!EU489="","",INPUT_OUTPUT!EU489)</f>
        <v/>
      </c>
      <c r="I501" s="2504" t="str">
        <f>IF(INPUT_OUTPUT!EV489="","",INPUT_OUTPUT!EV489)</f>
        <v/>
      </c>
      <c r="J501" s="2504" t="str">
        <f>IF(INPUT_OUTPUT!EW489="","",INPUT_OUTPUT!EW489)</f>
        <v/>
      </c>
      <c r="K501" s="2504" t="str">
        <f>IF(INPUT_OUTPUT!EX489="","",INPUT_OUTPUT!EX489)</f>
        <v/>
      </c>
      <c r="L501" s="2504" t="str">
        <f>IF(INPUT_OUTPUT!EY489="","",INPUT_OUTPUT!EY489)</f>
        <v/>
      </c>
      <c r="M501" s="2504" t="str">
        <f>IF(INPUT_OUTPUT!EZ489="","",INPUT_OUTPUT!EZ489)</f>
        <v/>
      </c>
      <c r="N501" s="2504" t="str">
        <f>IF(INPUT_OUTPUT!FA489="","",INPUT_OUTPUT!FA489)</f>
        <v/>
      </c>
      <c r="O501" s="2504" t="str">
        <f>IF(INPUT_OUTPUT!FB489="","",INPUT_OUTPUT!FB489)</f>
        <v/>
      </c>
      <c r="P501" s="2504" t="str">
        <f>IF(INPUT_OUTPUT!FC489="","",INPUT_OUTPUT!FC489)</f>
        <v/>
      </c>
      <c r="Q501" s="2504" t="str">
        <f>IF(INPUT_OUTPUT!FD489="","",INPUT_OUTPUT!FD489)</f>
        <v/>
      </c>
      <c r="R501" s="2504" t="str">
        <f>IF(INPUT_OUTPUT!FE489="","",INPUT_OUTPUT!FE489)</f>
        <v/>
      </c>
      <c r="S501" s="2504" t="str">
        <f>IF(INPUT_OUTPUT!FF489="","",INPUT_OUTPUT!FF489)</f>
        <v/>
      </c>
      <c r="T501" s="2504" t="str">
        <f>IF(INPUT_OUTPUT!FG489="","",INPUT_OUTPUT!FG489)</f>
        <v/>
      </c>
      <c r="U501" s="2504" t="str">
        <f>IF(INPUT_OUTPUT!FH489="","",INPUT_OUTPUT!FH489)</f>
        <v/>
      </c>
      <c r="V501" s="2504" t="str">
        <f>IF(INPUT_OUTPUT!FI489="","",INPUT_OUTPUT!FI489)</f>
        <v/>
      </c>
      <c r="W501" s="2504" t="str">
        <f>IF(INPUT_OUTPUT!FJ489="","",INPUT_OUTPUT!FJ489)</f>
        <v/>
      </c>
      <c r="X501" s="2504" t="str">
        <f>IF(INPUT_OUTPUT!FK489="","",INPUT_OUTPUT!FK489)</f>
        <v/>
      </c>
      <c r="Y501" s="2504" t="str">
        <f>IF(INPUT_OUTPUT!FL489="","",INPUT_OUTPUT!FL489)</f>
        <v/>
      </c>
      <c r="Z501" s="2504" t="str">
        <f>IF(INPUT_OUTPUT!FM489="","",INPUT_OUTPUT!FM489)</f>
        <v/>
      </c>
    </row>
  </sheetData>
  <sheetProtection formatCells="0" formatColumns="0" formatRows="0" insertColumns="0" insertRows="0" insertHyperlinks="0" deleteColumns="0" deleteRows="0" sort="0" autoFilter="0" pivotTables="0"/>
  <conditionalFormatting sqref="K13">
    <cfRule type="containsText" dxfId="352" priority="25" operator="containsText" text="WARNING : SHORTFALL">
      <formula>NOT(ISERROR(SEARCH("WARNING : SHORTFALL",K13)))</formula>
    </cfRule>
    <cfRule type="containsText" dxfId="351" priority="26" operator="containsText" text="KO">
      <formula>NOT(ISERROR(SEARCH("KO",K13)))</formula>
    </cfRule>
    <cfRule type="cellIs" dxfId="350" priority="27" operator="equal">
      <formula>"OK"</formula>
    </cfRule>
    <cfRule type="cellIs" dxfId="349" priority="28" operator="equal">
      <formula>"BREACH"</formula>
    </cfRule>
    <cfRule type="cellIs" dxfId="348" priority="29" operator="equal">
      <formula>"OK"</formula>
    </cfRule>
    <cfRule type="cellIs" dxfId="347" priority="30" operator="equal">
      <formula>"OK"</formula>
    </cfRule>
    <cfRule type="cellIs" dxfId="346" priority="31" stopIfTrue="1" operator="equal">
      <formula>"BREACH"</formula>
    </cfRule>
    <cfRule type="cellIs" dxfId="345" priority="32" stopIfTrue="1" operator="equal">
      <formula>"OK"</formula>
    </cfRule>
  </conditionalFormatting>
  <conditionalFormatting sqref="P13">
    <cfRule type="containsText" dxfId="344" priority="17" operator="containsText" text="WARNING : SHORTFALL">
      <formula>NOT(ISERROR(SEARCH("WARNING : SHORTFALL",P13)))</formula>
    </cfRule>
    <cfRule type="containsText" dxfId="343" priority="18" operator="containsText" text="KO">
      <formula>NOT(ISERROR(SEARCH("KO",P13)))</formula>
    </cfRule>
    <cfRule type="cellIs" dxfId="342" priority="19" operator="equal">
      <formula>"OK"</formula>
    </cfRule>
    <cfRule type="cellIs" dxfId="341" priority="20" operator="equal">
      <formula>"BREACH"</formula>
    </cfRule>
    <cfRule type="cellIs" dxfId="340" priority="21" operator="equal">
      <formula>"OK"</formula>
    </cfRule>
    <cfRule type="cellIs" dxfId="339" priority="22" operator="equal">
      <formula>"OK"</formula>
    </cfRule>
    <cfRule type="cellIs" dxfId="338" priority="23" stopIfTrue="1" operator="equal">
      <formula>"BREACH"</formula>
    </cfRule>
    <cfRule type="cellIs" dxfId="337" priority="24" stopIfTrue="1" operator="equal">
      <formula>"OK"</formula>
    </cfRule>
  </conditionalFormatting>
  <conditionalFormatting sqref="U13">
    <cfRule type="containsText" dxfId="336" priority="9" operator="containsText" text="WARNING : SHORTFALL">
      <formula>NOT(ISERROR(SEARCH("WARNING : SHORTFALL",U13)))</formula>
    </cfRule>
    <cfRule type="containsText" dxfId="335" priority="10" operator="containsText" text="KO">
      <formula>NOT(ISERROR(SEARCH("KO",U13)))</formula>
    </cfRule>
    <cfRule type="cellIs" dxfId="334" priority="11" operator="equal">
      <formula>"OK"</formula>
    </cfRule>
    <cfRule type="cellIs" dxfId="333" priority="12" operator="equal">
      <formula>"BREACH"</formula>
    </cfRule>
    <cfRule type="cellIs" dxfId="332" priority="13" operator="equal">
      <formula>"OK"</formula>
    </cfRule>
    <cfRule type="cellIs" dxfId="331" priority="14" operator="equal">
      <formula>"OK"</formula>
    </cfRule>
    <cfRule type="cellIs" dxfId="330" priority="15" stopIfTrue="1" operator="equal">
      <formula>"BREACH"</formula>
    </cfRule>
    <cfRule type="cellIs" dxfId="329" priority="16" stopIfTrue="1" operator="equal">
      <formula>"OK"</formula>
    </cfRule>
  </conditionalFormatting>
  <conditionalFormatting sqref="Z13">
    <cfRule type="containsText" dxfId="328" priority="1" operator="containsText" text="WARNING : SHORTFALL">
      <formula>NOT(ISERROR(SEARCH("WARNING : SHORTFALL",Z13)))</formula>
    </cfRule>
    <cfRule type="containsText" dxfId="327" priority="2" operator="containsText" text="KO">
      <formula>NOT(ISERROR(SEARCH("KO",Z13)))</formula>
    </cfRule>
    <cfRule type="cellIs" dxfId="326" priority="3" operator="equal">
      <formula>"OK"</formula>
    </cfRule>
    <cfRule type="cellIs" dxfId="325" priority="4" operator="equal">
      <formula>"BREACH"</formula>
    </cfRule>
    <cfRule type="cellIs" dxfId="324" priority="5" operator="equal">
      <formula>"OK"</formula>
    </cfRule>
    <cfRule type="cellIs" dxfId="323" priority="6" operator="equal">
      <formula>"OK"</formula>
    </cfRule>
    <cfRule type="cellIs" dxfId="322" priority="7" stopIfTrue="1" operator="equal">
      <formula>"BREACH"</formula>
    </cfRule>
    <cfRule type="cellIs" dxfId="321" priority="8" stopIfTrue="1" operator="equal">
      <formula>"OK"</formula>
    </cfRule>
  </conditionalFormatting>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6" tint="0.39997558519241921"/>
  </sheetPr>
  <dimension ref="A1:CI77"/>
  <sheetViews>
    <sheetView showGridLines="0" topLeftCell="C17" workbookViewId="0">
      <selection activeCell="L37" sqref="L37"/>
    </sheetView>
  </sheetViews>
  <sheetFormatPr baseColWidth="10" defaultColWidth="11.42578125" defaultRowHeight="15"/>
  <cols>
    <col min="1" max="1" width="1.140625" style="25" customWidth="1"/>
    <col min="2" max="2" width="14.7109375" style="25" customWidth="1"/>
    <col min="3" max="3" width="28.140625" style="25" customWidth="1"/>
    <col min="4" max="4" width="20.140625" style="25" customWidth="1"/>
    <col min="5" max="6" width="24.42578125" style="25" customWidth="1"/>
    <col min="7" max="7" width="35.85546875" style="25" customWidth="1"/>
    <col min="8" max="8" width="14.85546875" style="25" bestFit="1" customWidth="1"/>
    <col min="9" max="9" width="16.7109375" style="25" bestFit="1" customWidth="1"/>
    <col min="10" max="10" width="10.5703125" style="25" bestFit="1" customWidth="1"/>
    <col min="11" max="11" width="17" style="25" bestFit="1" customWidth="1"/>
    <col min="12" max="12" width="12.42578125" style="25" bestFit="1" customWidth="1"/>
    <col min="13" max="13" width="23.85546875" style="25" customWidth="1"/>
    <col min="14" max="15" width="17.5703125" style="25" customWidth="1"/>
    <col min="16" max="16" width="25.140625" style="25" customWidth="1"/>
    <col min="17" max="17" width="22.85546875" style="25" customWidth="1"/>
    <col min="18" max="18" width="1.28515625" style="1012" customWidth="1"/>
    <col min="19" max="19" width="18" style="25" customWidth="1"/>
    <col min="20" max="20" width="11.42578125" style="25" customWidth="1"/>
    <col min="21" max="21" width="19.85546875" style="25" customWidth="1"/>
    <col min="22" max="23" width="11.42578125" style="25" customWidth="1"/>
    <col min="24" max="24" width="12.42578125" style="25" bestFit="1" customWidth="1"/>
    <col min="25" max="25" width="25.85546875" style="25" customWidth="1"/>
    <col min="26" max="26" width="29" style="25" bestFit="1" customWidth="1"/>
    <col min="27" max="28" width="29" style="25" customWidth="1"/>
    <col min="29" max="29" width="25" style="25" bestFit="1" customWidth="1"/>
    <col min="30" max="30" width="1.85546875" style="1012" customWidth="1"/>
    <col min="31" max="31" width="17.140625" style="25" bestFit="1" customWidth="1"/>
    <col min="32" max="32" width="11.42578125" style="25" customWidth="1"/>
    <col min="33" max="33" width="20.140625" style="25" customWidth="1"/>
    <col min="34" max="35" width="11.42578125" style="25" customWidth="1"/>
    <col min="36" max="36" width="12.42578125" style="25" bestFit="1" customWidth="1"/>
    <col min="37" max="37" width="18.28515625" style="25" customWidth="1"/>
    <col min="38" max="38" width="16" style="25" customWidth="1"/>
    <col min="39" max="39" width="18.5703125" style="25" customWidth="1"/>
    <col min="40" max="40" width="20.140625" style="25" customWidth="1"/>
    <col min="41" max="41" width="11.42578125" style="25" customWidth="1"/>
    <col min="42" max="42" width="1.85546875" style="25" customWidth="1"/>
    <col min="43" max="43" width="23" style="25" customWidth="1"/>
    <col min="44" max="44" width="11.42578125" style="25" customWidth="1"/>
    <col min="45" max="45" width="15.5703125" style="25" bestFit="1" customWidth="1"/>
    <col min="46" max="47" width="11.42578125" style="25" customWidth="1"/>
    <col min="48" max="48" width="12.42578125" style="25" bestFit="1" customWidth="1"/>
    <col min="49" max="49" width="13" style="25" bestFit="1" customWidth="1"/>
    <col min="50" max="52" width="18.28515625" style="25" customWidth="1"/>
    <col min="53" max="53" width="11.42578125" style="25" customWidth="1"/>
    <col min="54" max="54" width="2.85546875" style="1012" customWidth="1"/>
    <col min="55" max="55" width="16.85546875" style="25" bestFit="1" customWidth="1"/>
    <col min="56" max="56" width="11.42578125" style="25" customWidth="1"/>
    <col min="57" max="57" width="20.7109375" style="25" customWidth="1"/>
    <col min="58" max="59" width="11.42578125" style="25" customWidth="1"/>
    <col min="60" max="60" width="12.42578125" style="25" bestFit="1" customWidth="1"/>
    <col min="61" max="61" width="23.85546875" style="25" customWidth="1"/>
    <col min="62" max="62" width="28.28515625" style="25" bestFit="1" customWidth="1"/>
    <col min="63" max="63" width="34.28515625" style="25" bestFit="1" customWidth="1"/>
    <col min="64" max="64" width="36.28515625" style="25" bestFit="1" customWidth="1"/>
    <col min="65" max="65" width="11.42578125" style="25" customWidth="1"/>
    <col min="66" max="66" width="2.5703125" style="1012" customWidth="1"/>
    <col min="67" max="67" width="16.85546875" style="25" bestFit="1" customWidth="1"/>
    <col min="68" max="68" width="11.42578125" style="25" customWidth="1"/>
    <col min="69" max="69" width="17" style="25" customWidth="1"/>
    <col min="70" max="71" width="11.42578125" style="25" customWidth="1"/>
    <col min="72" max="72" width="12.42578125" style="25" bestFit="1" customWidth="1"/>
    <col min="73" max="73" width="36.85546875" style="25" bestFit="1" customWidth="1"/>
    <col min="74" max="74" width="28.85546875" style="25" bestFit="1" customWidth="1"/>
    <col min="75" max="76" width="28.85546875" style="25" customWidth="1"/>
    <col min="77" max="77" width="11.42578125" style="25" customWidth="1"/>
    <col min="78" max="78" width="2.28515625" style="1012" customWidth="1"/>
    <col min="79" max="79" width="18.140625" style="1012" customWidth="1"/>
    <col min="80" max="80" width="11.28515625" style="25" bestFit="1" customWidth="1"/>
    <col min="81" max="81" width="18.7109375" style="25" customWidth="1"/>
    <col min="82" max="82" width="12.42578125" style="25" bestFit="1" customWidth="1"/>
    <col min="83" max="83" width="13.7109375" style="25" customWidth="1"/>
    <col min="84" max="86" width="16.5703125" style="25" customWidth="1"/>
    <col min="87" max="87" width="11.42578125" style="25" customWidth="1"/>
    <col min="88" max="88" width="5" style="1012" customWidth="1"/>
    <col min="89" max="89" width="14.5703125" style="1012" bestFit="1" customWidth="1"/>
    <col min="90" max="90" width="11.42578125" style="1012" customWidth="1"/>
    <col min="91" max="16384" width="11.42578125" style="1012"/>
  </cols>
  <sheetData>
    <row r="1" spans="1:87" ht="6" customHeight="1">
      <c r="B1" s="25" t="s">
        <v>332</v>
      </c>
    </row>
    <row r="2" spans="1:87" ht="7.5" customHeight="1">
      <c r="B2" s="1497"/>
      <c r="C2" s="1498"/>
      <c r="D2" s="1498"/>
      <c r="E2" s="1498"/>
      <c r="F2" s="1498"/>
      <c r="G2" s="1498"/>
      <c r="H2" s="1498"/>
      <c r="I2" s="1498"/>
      <c r="J2" s="1498"/>
      <c r="K2" s="1498"/>
      <c r="L2" s="1498"/>
      <c r="M2" s="1498"/>
      <c r="N2" s="1498"/>
      <c r="O2" s="1498"/>
      <c r="P2" s="1498"/>
      <c r="Q2" s="1499"/>
    </row>
    <row r="3" spans="1:87" ht="12.75" customHeight="1">
      <c r="B3" s="1500"/>
      <c r="C3" s="1012"/>
      <c r="D3" s="1012"/>
      <c r="E3" s="1012"/>
      <c r="F3" s="1012"/>
      <c r="G3" s="1012"/>
      <c r="H3" s="1012"/>
      <c r="I3" s="1012"/>
      <c r="J3" s="1012"/>
      <c r="K3" s="1012"/>
      <c r="L3" s="1012"/>
      <c r="M3" s="1496" t="s">
        <v>322</v>
      </c>
      <c r="N3" s="1852">
        <f>Cover!$F$37</f>
        <v>45626</v>
      </c>
      <c r="O3" s="1829"/>
      <c r="P3" s="1829"/>
      <c r="Q3" s="1506"/>
    </row>
    <row r="4" spans="1:87" ht="11.25" customHeight="1">
      <c r="B4" s="1500"/>
      <c r="C4" s="1012"/>
      <c r="D4" s="1012"/>
      <c r="E4" s="1012"/>
      <c r="F4" s="1012"/>
      <c r="G4" s="1012"/>
      <c r="H4" s="1012"/>
      <c r="I4" s="1012"/>
      <c r="J4" s="1012"/>
      <c r="K4" s="1012"/>
      <c r="L4" s="1012"/>
      <c r="M4" s="1496" t="str">
        <f>Cover!B40</f>
        <v>Previous Payment Date</v>
      </c>
      <c r="N4" s="1853" t="e">
        <f>Cover!F40</f>
        <v>#N/A</v>
      </c>
      <c r="O4" s="1753"/>
      <c r="P4" s="1753"/>
      <c r="Q4" s="1506"/>
    </row>
    <row r="5" spans="1:87" ht="11.25" customHeight="1">
      <c r="B5" s="1500"/>
      <c r="C5" s="1012"/>
      <c r="D5" s="1012"/>
      <c r="E5" s="1012"/>
      <c r="F5" s="1012"/>
      <c r="G5" s="1012"/>
      <c r="H5" s="1012"/>
      <c r="I5" s="1012"/>
      <c r="J5" s="1012"/>
      <c r="K5" s="1012"/>
      <c r="L5" s="1012"/>
      <c r="M5" s="1496" t="s">
        <v>325</v>
      </c>
      <c r="N5" s="1853">
        <f>Cover!$F$41</f>
        <v>45645</v>
      </c>
      <c r="O5" s="2094"/>
      <c r="P5" s="1753"/>
      <c r="Q5" s="1506"/>
    </row>
    <row r="6" spans="1:87" ht="14.25" customHeight="1">
      <c r="B6" s="1501"/>
      <c r="C6" s="1502"/>
      <c r="D6" s="1502"/>
      <c r="E6" s="1502"/>
      <c r="F6" s="1502"/>
      <c r="G6" s="1502"/>
      <c r="H6" s="1502"/>
      <c r="I6" s="1502"/>
      <c r="J6" s="1502"/>
      <c r="K6" s="1502"/>
      <c r="L6" s="1502"/>
      <c r="M6" s="1496" t="s">
        <v>326</v>
      </c>
      <c r="N6" s="1853">
        <f>Cover!F42</f>
        <v>45684</v>
      </c>
      <c r="O6" s="1507"/>
      <c r="P6" s="1507"/>
      <c r="Q6" s="1504"/>
    </row>
    <row r="7" spans="1:87" ht="14.25" customHeight="1" thickBot="1">
      <c r="Q7" s="31"/>
      <c r="R7" s="25"/>
      <c r="AD7" s="25"/>
      <c r="CA7" s="1494"/>
    </row>
    <row r="8" spans="1:87" s="899" customFormat="1" ht="24" customHeight="1" thickTop="1" thickBot="1">
      <c r="A8" s="25"/>
      <c r="B8" s="278" t="s">
        <v>332</v>
      </c>
      <c r="C8" s="721" t="s">
        <v>1595</v>
      </c>
      <c r="D8" s="722"/>
      <c r="E8" s="723"/>
      <c r="F8" s="723"/>
      <c r="G8" s="723"/>
      <c r="H8" s="723"/>
      <c r="I8" s="723"/>
      <c r="J8" s="724"/>
      <c r="K8" s="724"/>
      <c r="L8" s="724"/>
      <c r="M8" s="724"/>
      <c r="N8" s="724"/>
      <c r="O8" s="724"/>
      <c r="P8" s="724"/>
      <c r="Q8" s="724"/>
      <c r="R8" s="1013"/>
      <c r="S8" s="25"/>
      <c r="T8" s="25"/>
      <c r="U8" s="25"/>
      <c r="V8" s="25"/>
      <c r="W8" s="25"/>
      <c r="X8" s="25"/>
      <c r="Y8" s="25"/>
      <c r="Z8" s="25"/>
      <c r="AA8" s="25"/>
      <c r="AB8" s="25"/>
      <c r="AC8" s="25"/>
      <c r="AD8" s="1013"/>
      <c r="AE8"/>
      <c r="AF8"/>
      <c r="AG8"/>
      <c r="AH8"/>
      <c r="AI8"/>
      <c r="AJ8"/>
      <c r="AK8"/>
      <c r="AL8"/>
      <c r="AM8"/>
      <c r="AN8"/>
      <c r="AO8"/>
      <c r="AQ8"/>
      <c r="AR8"/>
      <c r="AS8"/>
      <c r="AT8"/>
      <c r="AU8"/>
      <c r="AV8"/>
      <c r="AW8"/>
      <c r="AX8"/>
      <c r="AY8"/>
      <c r="AZ8"/>
      <c r="BA8"/>
      <c r="BC8"/>
      <c r="BD8"/>
      <c r="BE8"/>
      <c r="BF8"/>
      <c r="BG8"/>
      <c r="BH8"/>
      <c r="BI8"/>
      <c r="BJ8"/>
      <c r="BK8"/>
      <c r="BL8"/>
      <c r="BM8"/>
      <c r="BO8"/>
      <c r="BP8"/>
      <c r="BQ8"/>
      <c r="BR8"/>
      <c r="BS8"/>
      <c r="BT8"/>
      <c r="BU8"/>
      <c r="BV8"/>
      <c r="BW8"/>
      <c r="BX8"/>
      <c r="BY8"/>
      <c r="CB8"/>
      <c r="CC8"/>
      <c r="CD8"/>
      <c r="CE8"/>
      <c r="CF8"/>
      <c r="CG8"/>
      <c r="CH8"/>
      <c r="CI8"/>
    </row>
    <row r="9" spans="1:87" ht="15.75" thickTop="1"/>
    <row r="12" spans="1:87" ht="23.25" thickBot="1">
      <c r="C12" s="2182" t="s">
        <v>2875</v>
      </c>
      <c r="D12" s="1578"/>
      <c r="E12" s="1578"/>
      <c r="F12" s="1578"/>
      <c r="G12" s="1578"/>
      <c r="H12" s="2183"/>
      <c r="I12" s="2183"/>
      <c r="J12" s="2183"/>
      <c r="K12" s="2183"/>
      <c r="L12" s="2184">
        <f>L18+L25+L32+L39</f>
        <v>0</v>
      </c>
      <c r="M12" s="2183"/>
      <c r="N12" s="2183"/>
      <c r="O12" s="2183"/>
    </row>
    <row r="13" spans="1:87" ht="27" customHeight="1" thickTop="1" thickBot="1">
      <c r="C13" s="2185" t="s">
        <v>2890</v>
      </c>
      <c r="D13" s="2186"/>
      <c r="E13" s="2187"/>
      <c r="F13" s="2188"/>
      <c r="G13" s="2189"/>
      <c r="H13" s="2189"/>
      <c r="I13" s="2190" t="s">
        <v>2876</v>
      </c>
      <c r="J13" s="2190"/>
      <c r="K13" s="2191">
        <v>55056</v>
      </c>
      <c r="L13" s="2191"/>
      <c r="M13" s="2190"/>
      <c r="N13" s="2190" t="s">
        <v>2877</v>
      </c>
      <c r="O13" s="2192">
        <v>100000</v>
      </c>
    </row>
    <row r="14" spans="1:87" ht="20.25" customHeight="1" thickTop="1" thickBot="1">
      <c r="C14" s="2988" t="s">
        <v>1436</v>
      </c>
      <c r="D14" s="2976" t="s">
        <v>2878</v>
      </c>
      <c r="E14" s="2976" t="s">
        <v>2879</v>
      </c>
      <c r="F14" s="2988" t="s">
        <v>2880</v>
      </c>
      <c r="G14" s="2988"/>
      <c r="H14" s="2988"/>
      <c r="I14" s="2976" t="s">
        <v>2881</v>
      </c>
      <c r="J14" s="2980" t="s">
        <v>2882</v>
      </c>
      <c r="K14" s="2990" t="s">
        <v>2883</v>
      </c>
      <c r="L14" s="2976" t="s">
        <v>2884</v>
      </c>
      <c r="M14" s="2976" t="s">
        <v>2885</v>
      </c>
      <c r="N14" s="2987" t="s">
        <v>2886</v>
      </c>
      <c r="O14" s="2976" t="s">
        <v>2887</v>
      </c>
    </row>
    <row r="15" spans="1:87" ht="27" customHeight="1" thickTop="1" thickBot="1">
      <c r="C15" s="2989"/>
      <c r="D15" s="2977"/>
      <c r="E15" s="2976"/>
      <c r="F15" s="16" t="s">
        <v>548</v>
      </c>
      <c r="G15" s="16" t="s">
        <v>549</v>
      </c>
      <c r="H15" s="16" t="s">
        <v>2888</v>
      </c>
      <c r="I15" s="2992"/>
      <c r="J15" s="2983"/>
      <c r="K15" s="2991"/>
      <c r="L15" s="2976"/>
      <c r="M15" s="2976"/>
      <c r="N15" s="2976"/>
      <c r="O15" s="2977"/>
    </row>
    <row r="16" spans="1:87" ht="27" customHeight="1" thickTop="1" thickBot="1">
      <c r="C16" s="2808" t="s">
        <v>3339</v>
      </c>
      <c r="D16" s="2193" t="str">
        <f>'11. Notes Follow-up'!D19</f>
        <v/>
      </c>
      <c r="E16" s="2194" t="str">
        <f>'11. Notes Follow-up'!E19</f>
        <v/>
      </c>
      <c r="F16" s="2195">
        <f>IF(MngtPeriod=0,0,Cover!F40)</f>
        <v>0</v>
      </c>
      <c r="G16" s="2195">
        <f>Cover!F41</f>
        <v>45645</v>
      </c>
      <c r="H16" s="2196">
        <f>IF(MngtPeriod=0,0,G16-F16)</f>
        <v>0</v>
      </c>
      <c r="I16" s="2197">
        <f>Cover!F45</f>
        <v>0</v>
      </c>
      <c r="J16" s="2198">
        <v>8.5000000000000006E-3</v>
      </c>
      <c r="K16" s="2198">
        <f>IF(I16+J16&lt;0,0,I16+J16)</f>
        <v>8.5000000000000006E-3</v>
      </c>
      <c r="L16" s="2194">
        <f>IF(MngtPeriod=0,0,ROUND(E16*H16*K16/360/D16,2))</f>
        <v>0</v>
      </c>
      <c r="M16" s="2194">
        <f>IF(MngtPeriod=0,0,L16*D16)</f>
        <v>0</v>
      </c>
      <c r="N16" s="2194">
        <f>IF(MngtPeriod=0,0,M16)</f>
        <v>0</v>
      </c>
      <c r="O16" s="2199">
        <f>IF(MngtPeriod=0,0,N16/E16*360/H16)</f>
        <v>0</v>
      </c>
    </row>
    <row r="17" spans="3:16" ht="27" customHeight="1" thickTop="1" thickBot="1">
      <c r="C17" s="2200" t="s">
        <v>425</v>
      </c>
      <c r="D17" s="2201">
        <f>SUM(D16:D16)</f>
        <v>0</v>
      </c>
      <c r="E17" s="2202">
        <f>SUM(E16:E16)</f>
        <v>0</v>
      </c>
      <c r="F17" s="2203"/>
      <c r="G17" s="2203"/>
      <c r="H17" s="2204"/>
      <c r="I17" s="2205"/>
      <c r="J17" s="2206"/>
      <c r="K17" s="2206"/>
      <c r="L17" s="2207"/>
      <c r="M17" s="2208"/>
      <c r="N17" s="2202">
        <f>IF(MngtPeriod=0,0,MAX(N16,0))</f>
        <v>0</v>
      </c>
      <c r="O17" s="2209"/>
      <c r="P17" s="1075" t="str">
        <f>IF(N17&lt;&gt;'14. Priority of Payments '!G42,"WARNING : SHORTFALL","OK")</f>
        <v>OK</v>
      </c>
    </row>
    <row r="18" spans="3:16" ht="15.75" thickTop="1"/>
    <row r="19" spans="3:16" ht="15.75" thickBot="1"/>
    <row r="20" spans="3:16" ht="27" customHeight="1" thickTop="1" thickBot="1">
      <c r="C20" s="2185" t="s">
        <v>2891</v>
      </c>
      <c r="D20" s="2186"/>
      <c r="E20" s="2187"/>
      <c r="F20" s="2188"/>
      <c r="G20" s="2189"/>
      <c r="H20" s="2189"/>
      <c r="I20" s="2190" t="s">
        <v>2876</v>
      </c>
      <c r="J20" s="2190"/>
      <c r="K20" s="2191">
        <v>55056</v>
      </c>
      <c r="L20" s="2191"/>
      <c r="M20" s="2190"/>
      <c r="N20" s="2190" t="s">
        <v>2877</v>
      </c>
      <c r="O20" s="2192">
        <v>100000</v>
      </c>
    </row>
    <row r="21" spans="3:16" ht="20.25" customHeight="1" thickTop="1" thickBot="1">
      <c r="C21" s="2988" t="s">
        <v>1436</v>
      </c>
      <c r="D21" s="2976" t="s">
        <v>2878</v>
      </c>
      <c r="E21" s="2976" t="s">
        <v>2879</v>
      </c>
      <c r="F21" s="2988" t="s">
        <v>2880</v>
      </c>
      <c r="G21" s="2988"/>
      <c r="H21" s="2988"/>
      <c r="I21" s="2976" t="s">
        <v>2881</v>
      </c>
      <c r="J21" s="2980" t="s">
        <v>2882</v>
      </c>
      <c r="K21" s="2990" t="s">
        <v>2883</v>
      </c>
      <c r="L21" s="2976" t="s">
        <v>2884</v>
      </c>
      <c r="M21" s="2976" t="s">
        <v>2885</v>
      </c>
      <c r="N21" s="2987" t="s">
        <v>2886</v>
      </c>
      <c r="O21" s="2976" t="s">
        <v>2887</v>
      </c>
    </row>
    <row r="22" spans="3:16" ht="27" customHeight="1" thickTop="1" thickBot="1">
      <c r="C22" s="2989"/>
      <c r="D22" s="2977"/>
      <c r="E22" s="2976"/>
      <c r="F22" s="16" t="s">
        <v>548</v>
      </c>
      <c r="G22" s="16" t="s">
        <v>549</v>
      </c>
      <c r="H22" s="16" t="s">
        <v>2888</v>
      </c>
      <c r="I22" s="2992"/>
      <c r="J22" s="2983"/>
      <c r="K22" s="2991"/>
      <c r="L22" s="2976"/>
      <c r="M22" s="2976"/>
      <c r="N22" s="2976"/>
      <c r="O22" s="2977"/>
    </row>
    <row r="23" spans="3:16" ht="27" customHeight="1" thickTop="1" thickBot="1">
      <c r="C23" s="2808" t="s">
        <v>3340</v>
      </c>
      <c r="D23" s="2193" t="str">
        <f>'11. Notes Follow-up'!M19</f>
        <v/>
      </c>
      <c r="E23" s="2194" t="str">
        <f>'11. Notes Follow-up'!N19</f>
        <v/>
      </c>
      <c r="F23" s="2195">
        <f>IF(MngtPeriod=0,0,F16)</f>
        <v>0</v>
      </c>
      <c r="G23" s="2195">
        <f>G16</f>
        <v>45645</v>
      </c>
      <c r="H23" s="2196">
        <f>IF(MngtPeriod=0,0,G23-F23)</f>
        <v>0</v>
      </c>
      <c r="I23" s="2197">
        <f>I16</f>
        <v>0</v>
      </c>
      <c r="J23" s="2198">
        <v>1.2999999999999999E-2</v>
      </c>
      <c r="K23" s="2198">
        <f>IF(I23+J23&lt;0,0,I23+J23)</f>
        <v>1.2999999999999999E-2</v>
      </c>
      <c r="L23" s="2194">
        <f>IF(MngtPeriod=0,0,ROUND(E23*H23*K23/360/D23,2))</f>
        <v>0</v>
      </c>
      <c r="M23" s="2194">
        <f>IF(MngtPeriod=0,0,L23*D23)</f>
        <v>0</v>
      </c>
      <c r="N23" s="2194">
        <f>IF(MngtPeriod=0,0,M23)</f>
        <v>0</v>
      </c>
      <c r="O23" s="2199">
        <f>IF(MngtPeriod=0,0,N23/E23*360/H23)</f>
        <v>0</v>
      </c>
    </row>
    <row r="24" spans="3:16" ht="27" customHeight="1" thickTop="1" thickBot="1">
      <c r="C24" s="2200" t="s">
        <v>425</v>
      </c>
      <c r="D24" s="2201">
        <f>SUM(D23:D23)</f>
        <v>0</v>
      </c>
      <c r="E24" s="2202">
        <f>SUM(E23:E23)</f>
        <v>0</v>
      </c>
      <c r="F24" s="2203"/>
      <c r="G24" s="2203"/>
      <c r="H24" s="2204"/>
      <c r="I24" s="2205"/>
      <c r="J24" s="2206"/>
      <c r="K24" s="2206"/>
      <c r="L24" s="2207"/>
      <c r="M24" s="2208"/>
      <c r="N24" s="2202">
        <f>IF(MngtPeriod=0,0,MAX(N23,0))</f>
        <v>0</v>
      </c>
      <c r="O24" s="2209"/>
      <c r="P24" s="1075" t="str">
        <f>IF(N24&lt;&gt;'14. Priority of Payments '!G45,"WARNING : SHORTFALL","OK")</f>
        <v>OK</v>
      </c>
    </row>
    <row r="25" spans="3:16" ht="15.75" thickTop="1"/>
    <row r="26" spans="3:16" ht="15.75" thickBot="1"/>
    <row r="27" spans="3:16" ht="27" customHeight="1" thickTop="1" thickBot="1">
      <c r="C27" s="2185" t="s">
        <v>2892</v>
      </c>
      <c r="D27" s="2186"/>
      <c r="E27" s="2187"/>
      <c r="F27" s="2188"/>
      <c r="G27" s="2189"/>
      <c r="H27" s="2189"/>
      <c r="I27" s="2190" t="s">
        <v>2876</v>
      </c>
      <c r="J27" s="2190"/>
      <c r="K27" s="2191">
        <v>55056</v>
      </c>
      <c r="L27" s="2191"/>
      <c r="M27" s="2190"/>
      <c r="N27" s="2190" t="s">
        <v>2877</v>
      </c>
      <c r="O27" s="2192">
        <v>100000</v>
      </c>
    </row>
    <row r="28" spans="3:16" ht="20.25" customHeight="1" thickTop="1" thickBot="1">
      <c r="C28" s="2988" t="s">
        <v>1436</v>
      </c>
      <c r="D28" s="2976" t="s">
        <v>2878</v>
      </c>
      <c r="E28" s="2976" t="s">
        <v>2879</v>
      </c>
      <c r="F28" s="2988" t="s">
        <v>2880</v>
      </c>
      <c r="G28" s="2988"/>
      <c r="H28" s="2988"/>
      <c r="I28" s="2976" t="s">
        <v>2881</v>
      </c>
      <c r="J28" s="2980" t="s">
        <v>2882</v>
      </c>
      <c r="K28" s="2990" t="s">
        <v>2883</v>
      </c>
      <c r="L28" s="2976" t="s">
        <v>2884</v>
      </c>
      <c r="M28" s="2976" t="s">
        <v>2885</v>
      </c>
      <c r="N28" s="2987" t="s">
        <v>2886</v>
      </c>
      <c r="O28" s="2976" t="s">
        <v>2887</v>
      </c>
    </row>
    <row r="29" spans="3:16" ht="27" customHeight="1" thickTop="1" thickBot="1">
      <c r="C29" s="2989"/>
      <c r="D29" s="2977"/>
      <c r="E29" s="2976"/>
      <c r="F29" s="16" t="s">
        <v>548</v>
      </c>
      <c r="G29" s="16" t="s">
        <v>549</v>
      </c>
      <c r="H29" s="16" t="s">
        <v>2888</v>
      </c>
      <c r="I29" s="2992"/>
      <c r="J29" s="2983"/>
      <c r="K29" s="2991"/>
      <c r="L29" s="2976"/>
      <c r="M29" s="2976"/>
      <c r="N29" s="2976"/>
      <c r="O29" s="2977"/>
    </row>
    <row r="30" spans="3:16" ht="27" customHeight="1" thickTop="1" thickBot="1">
      <c r="C30" s="2808" t="s">
        <v>3341</v>
      </c>
      <c r="D30" s="2193" t="str">
        <f>'11. Notes Follow-up'!D33</f>
        <v/>
      </c>
      <c r="E30" s="2194" t="str">
        <f>'11. Notes Follow-up'!E33</f>
        <v/>
      </c>
      <c r="F30" s="2195">
        <f>IF(MngtPeriod=0,0,F23)</f>
        <v>0</v>
      </c>
      <c r="G30" s="2195">
        <f>G23</f>
        <v>45645</v>
      </c>
      <c r="H30" s="2196">
        <f>IF(MngtPeriod=0,0,G30-F30)</f>
        <v>0</v>
      </c>
      <c r="I30" s="2197">
        <f>I23</f>
        <v>0</v>
      </c>
      <c r="J30" s="2198">
        <v>1.6E-2</v>
      </c>
      <c r="K30" s="2198">
        <f>IF(I30+J30&lt;0,0,I30+J30)</f>
        <v>1.6E-2</v>
      </c>
      <c r="L30" s="2194">
        <f>IF(MngtPeriod=0,0,ROUND(E30*H30*K30/360/D30,2))</f>
        <v>0</v>
      </c>
      <c r="M30" s="2194">
        <f>IF(MngtPeriod=0,0,L30*D30)</f>
        <v>0</v>
      </c>
      <c r="N30" s="2194">
        <f>IF(MngtPeriod=0,0,M30)</f>
        <v>0</v>
      </c>
      <c r="O30" s="2199">
        <f>IF(MngtPeriod=0,0,N30/E30*360/H30)</f>
        <v>0</v>
      </c>
    </row>
    <row r="31" spans="3:16" ht="27" customHeight="1" thickTop="1" thickBot="1">
      <c r="C31" s="2200" t="s">
        <v>425</v>
      </c>
      <c r="D31" s="2201">
        <f>SUM(D30:D30)</f>
        <v>0</v>
      </c>
      <c r="E31" s="2202">
        <f>SUM(E30:E30)</f>
        <v>0</v>
      </c>
      <c r="F31" s="2203"/>
      <c r="G31" s="2203"/>
      <c r="H31" s="2204"/>
      <c r="I31" s="2205"/>
      <c r="J31" s="2206"/>
      <c r="K31" s="2206"/>
      <c r="L31" s="2207"/>
      <c r="M31" s="2208"/>
      <c r="N31" s="2202">
        <f>IF(MngtPeriod=0,0,MAX(N30,0))</f>
        <v>0</v>
      </c>
      <c r="O31" s="2209"/>
      <c r="P31" s="1075" t="str">
        <f>IF(N31&lt;&gt;'14. Priority of Payments '!G48,"WARNING : SHORTFALL","OK")</f>
        <v>OK</v>
      </c>
    </row>
    <row r="32" spans="3:16" ht="15.75" thickTop="1"/>
    <row r="33" spans="3:16" ht="15.75" thickBot="1"/>
    <row r="34" spans="3:16" ht="27" customHeight="1" thickTop="1" thickBot="1">
      <c r="C34" s="2185" t="s">
        <v>2893</v>
      </c>
      <c r="D34" s="2186"/>
      <c r="E34" s="2187"/>
      <c r="F34" s="2188"/>
      <c r="G34" s="2189"/>
      <c r="H34" s="2189"/>
      <c r="I34" s="2190" t="s">
        <v>2876</v>
      </c>
      <c r="J34" s="2190"/>
      <c r="K34" s="2191">
        <v>55056</v>
      </c>
      <c r="L34" s="2191"/>
      <c r="M34" s="2190"/>
      <c r="N34" s="2190" t="s">
        <v>2877</v>
      </c>
      <c r="O34" s="2192">
        <v>100000</v>
      </c>
    </row>
    <row r="35" spans="3:16" ht="20.25" customHeight="1" thickTop="1" thickBot="1">
      <c r="C35" s="2988" t="s">
        <v>1436</v>
      </c>
      <c r="D35" s="2976" t="s">
        <v>2878</v>
      </c>
      <c r="E35" s="2976" t="s">
        <v>2879</v>
      </c>
      <c r="F35" s="2988" t="s">
        <v>2880</v>
      </c>
      <c r="G35" s="2988"/>
      <c r="H35" s="2988"/>
      <c r="I35" s="2978" t="s">
        <v>603</v>
      </c>
      <c r="J35" s="2979"/>
      <c r="K35" s="2980"/>
      <c r="L35" s="2976" t="s">
        <v>2884</v>
      </c>
      <c r="M35" s="2976" t="s">
        <v>2885</v>
      </c>
      <c r="N35" s="2987" t="s">
        <v>2886</v>
      </c>
      <c r="O35" s="2976" t="s">
        <v>2887</v>
      </c>
    </row>
    <row r="36" spans="3:16" ht="27" customHeight="1" thickTop="1" thickBot="1">
      <c r="C36" s="2989"/>
      <c r="D36" s="2977"/>
      <c r="E36" s="2976"/>
      <c r="F36" s="16" t="s">
        <v>548</v>
      </c>
      <c r="G36" s="16" t="s">
        <v>549</v>
      </c>
      <c r="H36" s="16" t="s">
        <v>2888</v>
      </c>
      <c r="I36" s="2981"/>
      <c r="J36" s="2982"/>
      <c r="K36" s="2983"/>
      <c r="L36" s="2976"/>
      <c r="M36" s="2976"/>
      <c r="N36" s="2976"/>
      <c r="O36" s="2977"/>
    </row>
    <row r="37" spans="3:16" ht="27" customHeight="1" thickTop="1" thickBot="1">
      <c r="C37" s="2808" t="s">
        <v>3342</v>
      </c>
      <c r="D37" s="2193" t="str">
        <f>'11. Notes Follow-up'!D40</f>
        <v/>
      </c>
      <c r="E37" s="2194" t="str">
        <f>'11. Notes Follow-up'!E40</f>
        <v/>
      </c>
      <c r="F37" s="2195">
        <f>IF(MngtPeriod=0,0,F30)</f>
        <v>0</v>
      </c>
      <c r="G37" s="2195">
        <f>G30</f>
        <v>45645</v>
      </c>
      <c r="H37" s="2196">
        <f>IF(MngtPeriod=0,0,G37-F37)</f>
        <v>0</v>
      </c>
      <c r="I37" s="2984">
        <v>0.06</v>
      </c>
      <c r="J37" s="2985"/>
      <c r="K37" s="2986"/>
      <c r="L37" s="2194">
        <f>IF(MngtPeriod=0,0,ROUND(E37*H37*K37/360/D37,2))</f>
        <v>0</v>
      </c>
      <c r="M37" s="2194">
        <f>IF(MngtPeriod=0,0,L37*D37)</f>
        <v>0</v>
      </c>
      <c r="N37" s="2194">
        <f>M37</f>
        <v>0</v>
      </c>
      <c r="O37" s="2199">
        <f>IF(MngtPeriod=0,0,N37/E37*360/H37)</f>
        <v>0</v>
      </c>
    </row>
    <row r="38" spans="3:16" ht="27" customHeight="1" thickTop="1" thickBot="1">
      <c r="C38" s="2200" t="s">
        <v>425</v>
      </c>
      <c r="D38" s="2201">
        <f>SUM(D37:D37)</f>
        <v>0</v>
      </c>
      <c r="E38" s="2202">
        <f>SUM(E37:E37)</f>
        <v>0</v>
      </c>
      <c r="F38" s="2203"/>
      <c r="G38" s="2203"/>
      <c r="H38" s="2204"/>
      <c r="I38" s="2205"/>
      <c r="J38" s="2206"/>
      <c r="K38" s="2206"/>
      <c r="L38" s="2207"/>
      <c r="M38" s="2208"/>
      <c r="N38" s="2202">
        <f>IF(MngtPeriod=0,0,MAX(N37,0))</f>
        <v>0</v>
      </c>
      <c r="O38" s="2209"/>
      <c r="P38" s="1075" t="str">
        <f>IF(N38&lt;&gt;'14. Priority of Payments '!G54,"WARNING : SHORTFALL","OK")</f>
        <v>OK</v>
      </c>
    </row>
    <row r="39" spans="3:16" ht="15.75" thickTop="1"/>
    <row r="42" spans="3:16" ht="23.25" thickBot="1">
      <c r="C42" s="2182" t="s">
        <v>2894</v>
      </c>
      <c r="D42" s="1578"/>
      <c r="E42" s="1578"/>
      <c r="F42" s="1578"/>
      <c r="G42" s="1578"/>
    </row>
    <row r="43" spans="3:16" ht="27" customHeight="1" thickTop="1" thickBot="1">
      <c r="C43" s="2185" t="s">
        <v>2890</v>
      </c>
      <c r="D43" s="2186"/>
      <c r="E43" s="2187"/>
      <c r="F43" s="2188"/>
      <c r="G43" s="2189"/>
      <c r="H43" s="2189"/>
      <c r="I43" s="2190" t="s">
        <v>2876</v>
      </c>
      <c r="J43" s="2190"/>
      <c r="K43" s="2191">
        <v>55056</v>
      </c>
      <c r="L43" s="2191"/>
      <c r="M43" s="2190"/>
      <c r="N43" s="2190" t="s">
        <v>2877</v>
      </c>
      <c r="O43" s="2192">
        <v>100000</v>
      </c>
    </row>
    <row r="44" spans="3:16" ht="20.25" customHeight="1" thickTop="1" thickBot="1">
      <c r="C44" s="2988" t="s">
        <v>1436</v>
      </c>
      <c r="D44" s="2976" t="s">
        <v>2878</v>
      </c>
      <c r="E44" s="2976" t="s">
        <v>2879</v>
      </c>
      <c r="F44" s="2988" t="s">
        <v>2880</v>
      </c>
      <c r="G44" s="2988"/>
      <c r="H44" s="2988"/>
      <c r="I44" s="2976" t="s">
        <v>2881</v>
      </c>
      <c r="J44" s="2980" t="s">
        <v>2882</v>
      </c>
      <c r="K44" s="2990" t="s">
        <v>2883</v>
      </c>
      <c r="L44" s="2976" t="s">
        <v>2884</v>
      </c>
      <c r="M44" s="2976" t="s">
        <v>2885</v>
      </c>
      <c r="N44" s="2987" t="s">
        <v>2886</v>
      </c>
      <c r="O44" s="2976" t="s">
        <v>2887</v>
      </c>
    </row>
    <row r="45" spans="3:16" ht="27" customHeight="1" thickTop="1" thickBot="1">
      <c r="C45" s="2989"/>
      <c r="D45" s="2977"/>
      <c r="E45" s="2976"/>
      <c r="F45" s="16" t="s">
        <v>548</v>
      </c>
      <c r="G45" s="16" t="s">
        <v>549</v>
      </c>
      <c r="H45" s="16" t="s">
        <v>2888</v>
      </c>
      <c r="I45" s="2992"/>
      <c r="J45" s="2983"/>
      <c r="K45" s="2991"/>
      <c r="L45" s="2976"/>
      <c r="M45" s="2976"/>
      <c r="N45" s="2976"/>
      <c r="O45" s="2977"/>
    </row>
    <row r="46" spans="3:16" ht="27" customHeight="1" thickTop="1" thickBot="1">
      <c r="C46" s="2808" t="s">
        <v>3339</v>
      </c>
      <c r="D46" s="2193">
        <f>'11. Notes Follow-up'!D16</f>
        <v>7755</v>
      </c>
      <c r="E46" s="2194">
        <f>'01. Key Figures'!H18</f>
        <v>775500000</v>
      </c>
      <c r="F46" s="2195">
        <f>Cover!F41</f>
        <v>45645</v>
      </c>
      <c r="G46" s="2195">
        <f>Cover!F42</f>
        <v>45684</v>
      </c>
      <c r="H46" s="2196">
        <f>G46-F46</f>
        <v>39</v>
      </c>
      <c r="I46" s="2197">
        <f>Cover!F47</f>
        <v>0</v>
      </c>
      <c r="J46" s="2198">
        <f>J16</f>
        <v>8.5000000000000006E-3</v>
      </c>
      <c r="K46" s="2198">
        <f>IF(I46+J46&lt;0,0,I46+J46)</f>
        <v>8.5000000000000006E-3</v>
      </c>
      <c r="L46" s="2194">
        <f>ROUND(E46*H46*K46/360/D46,2)</f>
        <v>92.08</v>
      </c>
      <c r="M46" s="2194">
        <f>L46*D46</f>
        <v>714080.4</v>
      </c>
      <c r="N46" s="2194">
        <f>M46</f>
        <v>714080.4</v>
      </c>
      <c r="O46" s="2199">
        <f>N46/E46*360/H46</f>
        <v>8.4996923076923071E-3</v>
      </c>
    </row>
    <row r="47" spans="3:16" ht="27" customHeight="1" thickTop="1" thickBot="1">
      <c r="C47" s="2200" t="s">
        <v>425</v>
      </c>
      <c r="D47" s="2201">
        <f>SUM(D46:D46)</f>
        <v>7755</v>
      </c>
      <c r="E47" s="2202">
        <f>SUM(E46:E46)</f>
        <v>775500000</v>
      </c>
      <c r="F47" s="2203"/>
      <c r="G47" s="2203"/>
      <c r="H47" s="2204"/>
      <c r="I47" s="2205"/>
      <c r="J47" s="2206"/>
      <c r="K47" s="2206"/>
      <c r="L47" s="2207"/>
      <c r="M47" s="2208"/>
      <c r="N47" s="2202">
        <f>N46</f>
        <v>714080.4</v>
      </c>
      <c r="O47" s="2209"/>
    </row>
    <row r="48" spans="3:16" ht="15.75" thickTop="1"/>
    <row r="49" spans="3:15" ht="15.75" thickBot="1"/>
    <row r="50" spans="3:15" ht="27" customHeight="1" thickTop="1" thickBot="1">
      <c r="C50" s="2185" t="s">
        <v>2891</v>
      </c>
      <c r="D50" s="2186"/>
      <c r="E50" s="2187"/>
      <c r="F50" s="2188"/>
      <c r="G50" s="2189"/>
      <c r="H50" s="2189"/>
      <c r="I50" s="2190" t="s">
        <v>2876</v>
      </c>
      <c r="J50" s="2190"/>
      <c r="K50" s="2191">
        <v>55056</v>
      </c>
      <c r="L50" s="2191"/>
      <c r="M50" s="2190"/>
      <c r="N50" s="2190" t="s">
        <v>2877</v>
      </c>
      <c r="O50" s="2192">
        <v>100000</v>
      </c>
    </row>
    <row r="51" spans="3:15" ht="20.25" customHeight="1" thickTop="1" thickBot="1">
      <c r="C51" s="2988" t="s">
        <v>1436</v>
      </c>
      <c r="D51" s="2976" t="s">
        <v>2878</v>
      </c>
      <c r="E51" s="2976" t="s">
        <v>2879</v>
      </c>
      <c r="F51" s="2988" t="s">
        <v>2880</v>
      </c>
      <c r="G51" s="2988"/>
      <c r="H51" s="2988"/>
      <c r="I51" s="2976" t="s">
        <v>2881</v>
      </c>
      <c r="J51" s="2980" t="s">
        <v>2882</v>
      </c>
      <c r="K51" s="2990" t="s">
        <v>2883</v>
      </c>
      <c r="L51" s="2976" t="s">
        <v>2884</v>
      </c>
      <c r="M51" s="2976" t="s">
        <v>2885</v>
      </c>
      <c r="N51" s="2987" t="s">
        <v>2886</v>
      </c>
      <c r="O51" s="2976" t="s">
        <v>2887</v>
      </c>
    </row>
    <row r="52" spans="3:15" ht="27" customHeight="1" thickTop="1" thickBot="1">
      <c r="C52" s="2989"/>
      <c r="D52" s="2977"/>
      <c r="E52" s="2976"/>
      <c r="F52" s="16" t="s">
        <v>548</v>
      </c>
      <c r="G52" s="16" t="s">
        <v>549</v>
      </c>
      <c r="H52" s="16" t="s">
        <v>2888</v>
      </c>
      <c r="I52" s="2992"/>
      <c r="J52" s="2983"/>
      <c r="K52" s="2991"/>
      <c r="L52" s="2976"/>
      <c r="M52" s="2976"/>
      <c r="N52" s="2976"/>
      <c r="O52" s="2977"/>
    </row>
    <row r="53" spans="3:15" ht="27" customHeight="1" thickTop="1" thickBot="1">
      <c r="C53" s="2808" t="s">
        <v>3340</v>
      </c>
      <c r="D53" s="2193">
        <f>'11. Notes Follow-up'!L16</f>
        <v>517</v>
      </c>
      <c r="E53" s="2194">
        <f>'01. Key Figures'!H19</f>
        <v>51700000</v>
      </c>
      <c r="F53" s="2195">
        <f>F46</f>
        <v>45645</v>
      </c>
      <c r="G53" s="2195">
        <f>G46</f>
        <v>45684</v>
      </c>
      <c r="H53" s="2196">
        <f>G53-F53</f>
        <v>39</v>
      </c>
      <c r="I53" s="2197">
        <f>I46</f>
        <v>0</v>
      </c>
      <c r="J53" s="2198">
        <f>J23</f>
        <v>1.2999999999999999E-2</v>
      </c>
      <c r="K53" s="2198">
        <f>IF(I53+J53&lt;0,0,I53+J53)</f>
        <v>1.2999999999999999E-2</v>
      </c>
      <c r="L53" s="2194">
        <f>ROUND(E53*H53*K53/360/D53,2)</f>
        <v>140.83000000000001</v>
      </c>
      <c r="M53" s="2194">
        <f>L53*D53</f>
        <v>72809.11</v>
      </c>
      <c r="N53" s="2194">
        <f>M53</f>
        <v>72809.11</v>
      </c>
      <c r="O53" s="2199">
        <f>N53/E53*360/H53</f>
        <v>1.2999692307692308E-2</v>
      </c>
    </row>
    <row r="54" spans="3:15" ht="27" customHeight="1" thickTop="1" thickBot="1">
      <c r="C54" s="2200" t="s">
        <v>425</v>
      </c>
      <c r="D54" s="2201">
        <f>SUM(D53:D53)</f>
        <v>517</v>
      </c>
      <c r="E54" s="2202">
        <f>SUM(E53:E53)</f>
        <v>51700000</v>
      </c>
      <c r="F54" s="2203"/>
      <c r="G54" s="2203"/>
      <c r="H54" s="2204"/>
      <c r="I54" s="2205"/>
      <c r="J54" s="2206"/>
      <c r="K54" s="2206"/>
      <c r="L54" s="2207"/>
      <c r="M54" s="2208"/>
      <c r="N54" s="2202">
        <f>N53</f>
        <v>72809.11</v>
      </c>
      <c r="O54" s="2209"/>
    </row>
    <row r="55" spans="3:15" ht="16.5" thickTop="1" thickBot="1"/>
    <row r="56" spans="3:15" ht="27" customHeight="1" thickTop="1" thickBot="1">
      <c r="C56" s="2185" t="s">
        <v>2892</v>
      </c>
      <c r="D56" s="2186"/>
      <c r="E56" s="2187"/>
      <c r="F56" s="2188"/>
      <c r="G56" s="2189"/>
      <c r="H56" s="2189"/>
      <c r="I56" s="2190" t="s">
        <v>2876</v>
      </c>
      <c r="J56" s="2190"/>
      <c r="K56" s="2191">
        <v>55056</v>
      </c>
      <c r="L56" s="2191"/>
      <c r="M56" s="2190"/>
      <c r="N56" s="2190" t="s">
        <v>2877</v>
      </c>
      <c r="O56" s="2192">
        <v>100000</v>
      </c>
    </row>
    <row r="57" spans="3:15" ht="20.25" customHeight="1" thickTop="1" thickBot="1">
      <c r="C57" s="2988" t="s">
        <v>1436</v>
      </c>
      <c r="D57" s="2976" t="s">
        <v>2878</v>
      </c>
      <c r="E57" s="2976" t="s">
        <v>2879</v>
      </c>
      <c r="F57" s="2988" t="s">
        <v>2880</v>
      </c>
      <c r="G57" s="2988"/>
      <c r="H57" s="2988"/>
      <c r="I57" s="2976" t="s">
        <v>2881</v>
      </c>
      <c r="J57" s="2980" t="s">
        <v>2882</v>
      </c>
      <c r="K57" s="2990" t="s">
        <v>2883</v>
      </c>
      <c r="L57" s="2976" t="s">
        <v>2884</v>
      </c>
      <c r="M57" s="2976" t="s">
        <v>2885</v>
      </c>
      <c r="N57" s="2987" t="s">
        <v>2886</v>
      </c>
      <c r="O57" s="2976" t="s">
        <v>2887</v>
      </c>
    </row>
    <row r="58" spans="3:15" ht="27" customHeight="1" thickTop="1" thickBot="1">
      <c r="C58" s="2989"/>
      <c r="D58" s="2977"/>
      <c r="E58" s="2976"/>
      <c r="F58" s="16" t="s">
        <v>548</v>
      </c>
      <c r="G58" s="16" t="s">
        <v>549</v>
      </c>
      <c r="H58" s="16" t="s">
        <v>2888</v>
      </c>
      <c r="I58" s="2992"/>
      <c r="J58" s="2983"/>
      <c r="K58" s="2991"/>
      <c r="L58" s="2976"/>
      <c r="M58" s="2976"/>
      <c r="N58" s="2976"/>
      <c r="O58" s="2977"/>
    </row>
    <row r="59" spans="3:15" ht="27" customHeight="1" thickTop="1" thickBot="1">
      <c r="C59" s="2808" t="s">
        <v>3341</v>
      </c>
      <c r="D59" s="2193">
        <f>'11. Notes Follow-up'!T16</f>
        <v>564</v>
      </c>
      <c r="E59" s="2194">
        <f>'01. Key Figures'!H20</f>
        <v>56400000</v>
      </c>
      <c r="F59" s="2195">
        <f>F53</f>
        <v>45645</v>
      </c>
      <c r="G59" s="2195">
        <f>G53</f>
        <v>45684</v>
      </c>
      <c r="H59" s="2196">
        <f>G59-F59</f>
        <v>39</v>
      </c>
      <c r="I59" s="2197">
        <f>I52</f>
        <v>0</v>
      </c>
      <c r="J59" s="2198">
        <f>J30</f>
        <v>1.6E-2</v>
      </c>
      <c r="K59" s="2198">
        <f>IF(I59+J59&lt;0,0,I59+J59)</f>
        <v>1.6E-2</v>
      </c>
      <c r="L59" s="2194">
        <f>ROUND(E59*H59*K59/360/D59,2)</f>
        <v>173.33</v>
      </c>
      <c r="M59" s="2194">
        <f>L59*D59</f>
        <v>97758.12000000001</v>
      </c>
      <c r="N59" s="2194">
        <f>M59</f>
        <v>97758.12000000001</v>
      </c>
      <c r="O59" s="2199">
        <f>N59/E59*360/H59</f>
        <v>1.5999692307692309E-2</v>
      </c>
    </row>
    <row r="60" spans="3:15" ht="27" customHeight="1" thickTop="1" thickBot="1">
      <c r="C60" s="2200" t="s">
        <v>425</v>
      </c>
      <c r="D60" s="2201">
        <f>SUM(D59:D59)</f>
        <v>564</v>
      </c>
      <c r="E60" s="2202">
        <f>SUM(E59:E59)</f>
        <v>56400000</v>
      </c>
      <c r="F60" s="2203"/>
      <c r="G60" s="2203"/>
      <c r="H60" s="2204"/>
      <c r="I60" s="2205"/>
      <c r="J60" s="2206"/>
      <c r="K60" s="2206"/>
      <c r="L60" s="2207"/>
      <c r="M60" s="2208"/>
      <c r="N60" s="2202">
        <f>N59</f>
        <v>97758.12000000001</v>
      </c>
      <c r="O60" s="2209"/>
    </row>
    <row r="61" spans="3:15" ht="15.75" thickTop="1"/>
    <row r="62" spans="3:15" ht="15.75" thickBot="1"/>
    <row r="63" spans="3:15" ht="27" customHeight="1" thickTop="1" thickBot="1">
      <c r="C63" s="2185" t="s">
        <v>2893</v>
      </c>
      <c r="D63" s="2186"/>
      <c r="E63" s="2187"/>
      <c r="F63" s="2188"/>
      <c r="G63" s="2189"/>
      <c r="H63" s="2189"/>
      <c r="I63" s="2190" t="s">
        <v>2876</v>
      </c>
      <c r="J63" s="2190"/>
      <c r="K63" s="2191">
        <v>55056</v>
      </c>
      <c r="L63" s="2191"/>
      <c r="M63" s="2190"/>
      <c r="N63" s="2190" t="s">
        <v>2877</v>
      </c>
      <c r="O63" s="2192">
        <v>100000</v>
      </c>
    </row>
    <row r="64" spans="3:15" ht="20.25" customHeight="1" thickTop="1" thickBot="1">
      <c r="C64" s="2988" t="s">
        <v>1436</v>
      </c>
      <c r="D64" s="2976" t="s">
        <v>2878</v>
      </c>
      <c r="E64" s="2976" t="s">
        <v>2879</v>
      </c>
      <c r="F64" s="2988" t="s">
        <v>2880</v>
      </c>
      <c r="G64" s="2988"/>
      <c r="H64" s="2988"/>
      <c r="I64" s="2978" t="s">
        <v>603</v>
      </c>
      <c r="J64" s="2979"/>
      <c r="K64" s="2980"/>
      <c r="L64" s="2976" t="s">
        <v>2884</v>
      </c>
      <c r="M64" s="2976" t="s">
        <v>2885</v>
      </c>
      <c r="N64" s="2987" t="s">
        <v>2886</v>
      </c>
      <c r="O64" s="2976" t="s">
        <v>2887</v>
      </c>
    </row>
    <row r="65" spans="3:15" ht="27" customHeight="1" thickTop="1" thickBot="1">
      <c r="C65" s="2989"/>
      <c r="D65" s="2977"/>
      <c r="E65" s="2976"/>
      <c r="F65" s="16" t="s">
        <v>548</v>
      </c>
      <c r="G65" s="16" t="s">
        <v>549</v>
      </c>
      <c r="H65" s="16" t="s">
        <v>2888</v>
      </c>
      <c r="I65" s="2981"/>
      <c r="J65" s="2982"/>
      <c r="K65" s="2983"/>
      <c r="L65" s="2976"/>
      <c r="M65" s="2976"/>
      <c r="N65" s="2976"/>
      <c r="O65" s="2977"/>
    </row>
    <row r="66" spans="3:15" ht="27" customHeight="1" thickTop="1" thickBot="1">
      <c r="C66" s="2808" t="s">
        <v>3342</v>
      </c>
      <c r="D66" s="2193">
        <f>'11. Notes Follow-up'!AB16</f>
        <v>564</v>
      </c>
      <c r="E66" s="2194">
        <f>'01. Key Figures'!H21</f>
        <v>56400000</v>
      </c>
      <c r="F66" s="2195">
        <f>F59</f>
        <v>45645</v>
      </c>
      <c r="G66" s="2195">
        <f>G59</f>
        <v>45684</v>
      </c>
      <c r="H66" s="2196">
        <f>G66-F66</f>
        <v>39</v>
      </c>
      <c r="I66" s="2984">
        <f>I37</f>
        <v>0.06</v>
      </c>
      <c r="J66" s="2985"/>
      <c r="K66" s="2986"/>
      <c r="L66" s="2194">
        <f>ROUND(E66*H66*I66/360/D66,2)</f>
        <v>650</v>
      </c>
      <c r="M66" s="2194">
        <f>L66*D66</f>
        <v>366600</v>
      </c>
      <c r="N66" s="2194">
        <f>M66</f>
        <v>366600</v>
      </c>
      <c r="O66" s="2199">
        <f>N66/E66*360/H66</f>
        <v>0.06</v>
      </c>
    </row>
    <row r="67" spans="3:15" ht="27" customHeight="1" thickTop="1" thickBot="1">
      <c r="C67" s="2200" t="s">
        <v>425</v>
      </c>
      <c r="D67" s="2201">
        <f>SUM(D66:D66)</f>
        <v>564</v>
      </c>
      <c r="E67" s="2202">
        <f>SUM(E66:E66)</f>
        <v>56400000</v>
      </c>
      <c r="F67" s="2203"/>
      <c r="G67" s="2203"/>
      <c r="H67" s="2204"/>
      <c r="I67" s="2205"/>
      <c r="J67" s="2206"/>
      <c r="K67" s="2206"/>
      <c r="L67" s="2207"/>
      <c r="M67" s="2208"/>
      <c r="N67" s="2202">
        <f>N66</f>
        <v>366600</v>
      </c>
      <c r="O67" s="2209"/>
    </row>
    <row r="68" spans="3:15" ht="15.75" thickTop="1"/>
    <row r="73" spans="3:15">
      <c r="D73" s="539" t="s">
        <v>2895</v>
      </c>
      <c r="E73" s="539" t="s">
        <v>2896</v>
      </c>
      <c r="F73" s="539" t="s">
        <v>2897</v>
      </c>
      <c r="G73" s="539" t="s">
        <v>2898</v>
      </c>
    </row>
    <row r="74" spans="3:15">
      <c r="D74" s="2210" t="s">
        <v>1400</v>
      </c>
      <c r="E74" s="2211">
        <f>N17+INPUT_OUTPUT!HO4</f>
        <v>0</v>
      </c>
      <c r="F74" s="2211">
        <f>'14. Priority of Payments '!G42</f>
        <v>0</v>
      </c>
      <c r="G74" s="2211">
        <f>E74-F74</f>
        <v>0</v>
      </c>
    </row>
    <row r="75" spans="3:15">
      <c r="D75" s="2210" t="s">
        <v>1401</v>
      </c>
      <c r="E75" s="2211">
        <f>N24+INPUT_OUTPUT!HP4</f>
        <v>0</v>
      </c>
      <c r="F75" s="2211">
        <f>'14. Priority of Payments '!G45</f>
        <v>0</v>
      </c>
      <c r="G75" s="2211">
        <f t="shared" ref="G75:G77" si="0">E75-F75</f>
        <v>0</v>
      </c>
    </row>
    <row r="76" spans="3:15">
      <c r="D76" s="2210" t="s">
        <v>1402</v>
      </c>
      <c r="E76" s="2211">
        <f>N31+INPUT_OUTPUT!HQ4</f>
        <v>0</v>
      </c>
      <c r="F76" s="2211">
        <f>'14. Priority of Payments '!G48</f>
        <v>0</v>
      </c>
      <c r="G76" s="2211">
        <f t="shared" si="0"/>
        <v>0</v>
      </c>
    </row>
    <row r="77" spans="3:15">
      <c r="D77" s="2210" t="s">
        <v>406</v>
      </c>
      <c r="E77" s="2211">
        <f>N38+INPUT_OUTPUT!HR4</f>
        <v>0</v>
      </c>
      <c r="F77" s="2211">
        <f>'14. Priority of Payments '!G54</f>
        <v>0</v>
      </c>
      <c r="G77" s="2211">
        <f t="shared" si="0"/>
        <v>0</v>
      </c>
    </row>
  </sheetData>
  <mergeCells count="86">
    <mergeCell ref="C14:C15"/>
    <mergeCell ref="D14:D15"/>
    <mergeCell ref="E14:E15"/>
    <mergeCell ref="F14:H14"/>
    <mergeCell ref="I14:I15"/>
    <mergeCell ref="C21:C22"/>
    <mergeCell ref="D21:D22"/>
    <mergeCell ref="E21:E22"/>
    <mergeCell ref="F21:H21"/>
    <mergeCell ref="I21:I22"/>
    <mergeCell ref="D28:D29"/>
    <mergeCell ref="E28:E29"/>
    <mergeCell ref="F28:H28"/>
    <mergeCell ref="I28:I29"/>
    <mergeCell ref="O14:O15"/>
    <mergeCell ref="J21:J22"/>
    <mergeCell ref="K21:K22"/>
    <mergeCell ref="L21:L22"/>
    <mergeCell ref="M21:M22"/>
    <mergeCell ref="N21:N22"/>
    <mergeCell ref="O21:O22"/>
    <mergeCell ref="J14:J15"/>
    <mergeCell ref="K14:K15"/>
    <mergeCell ref="L14:L15"/>
    <mergeCell ref="M14:M15"/>
    <mergeCell ref="N14:N15"/>
    <mergeCell ref="O28:O29"/>
    <mergeCell ref="C35:C36"/>
    <mergeCell ref="D35:D36"/>
    <mergeCell ref="E35:E36"/>
    <mergeCell ref="F35:H35"/>
    <mergeCell ref="L35:L36"/>
    <mergeCell ref="M35:M36"/>
    <mergeCell ref="N35:N36"/>
    <mergeCell ref="O35:O36"/>
    <mergeCell ref="I35:K36"/>
    <mergeCell ref="J28:J29"/>
    <mergeCell ref="K28:K29"/>
    <mergeCell ref="L28:L29"/>
    <mergeCell ref="M28:M29"/>
    <mergeCell ref="N28:N29"/>
    <mergeCell ref="C28:C29"/>
    <mergeCell ref="C44:C45"/>
    <mergeCell ref="D44:D45"/>
    <mergeCell ref="E44:E45"/>
    <mergeCell ref="F44:H44"/>
    <mergeCell ref="I44:I45"/>
    <mergeCell ref="L44:L45"/>
    <mergeCell ref="M44:M45"/>
    <mergeCell ref="N44:N45"/>
    <mergeCell ref="O44:O45"/>
    <mergeCell ref="I37:K37"/>
    <mergeCell ref="J44:J45"/>
    <mergeCell ref="K44:K45"/>
    <mergeCell ref="N51:N52"/>
    <mergeCell ref="O51:O52"/>
    <mergeCell ref="C57:C58"/>
    <mergeCell ref="D57:D58"/>
    <mergeCell ref="E57:E58"/>
    <mergeCell ref="F57:H57"/>
    <mergeCell ref="I57:I58"/>
    <mergeCell ref="J57:J58"/>
    <mergeCell ref="K57:K58"/>
    <mergeCell ref="L57:L58"/>
    <mergeCell ref="M57:M58"/>
    <mergeCell ref="N57:N58"/>
    <mergeCell ref="O57:O58"/>
    <mergeCell ref="F51:H51"/>
    <mergeCell ref="I51:I52"/>
    <mergeCell ref="J51:J52"/>
    <mergeCell ref="C64:C65"/>
    <mergeCell ref="D64:D65"/>
    <mergeCell ref="E64:E65"/>
    <mergeCell ref="F64:H64"/>
    <mergeCell ref="M51:M52"/>
    <mergeCell ref="K51:K52"/>
    <mergeCell ref="L51:L52"/>
    <mergeCell ref="C51:C52"/>
    <mergeCell ref="D51:D52"/>
    <mergeCell ref="E51:E52"/>
    <mergeCell ref="O64:O65"/>
    <mergeCell ref="I64:K65"/>
    <mergeCell ref="I66:K66"/>
    <mergeCell ref="L64:L65"/>
    <mergeCell ref="M64:M65"/>
    <mergeCell ref="N64:N65"/>
  </mergeCells>
  <conditionalFormatting sqref="P17">
    <cfRule type="containsText" dxfId="320" priority="25" operator="containsText" text="WARNING : SHORTFALL">
      <formula>NOT(ISERROR(SEARCH("WARNING : SHORTFALL",P17)))</formula>
    </cfRule>
    <cfRule type="containsText" dxfId="319" priority="26" operator="containsText" text="KO">
      <formula>NOT(ISERROR(SEARCH("KO",P17)))</formula>
    </cfRule>
    <cfRule type="cellIs" dxfId="318" priority="27" operator="equal">
      <formula>"OK"</formula>
    </cfRule>
    <cfRule type="cellIs" dxfId="317" priority="28" operator="equal">
      <formula>"BREACH"</formula>
    </cfRule>
    <cfRule type="cellIs" dxfId="316" priority="29" operator="equal">
      <formula>"OK"</formula>
    </cfRule>
    <cfRule type="cellIs" dxfId="315" priority="30" operator="equal">
      <formula>"OK"</formula>
    </cfRule>
    <cfRule type="cellIs" dxfId="314" priority="31" stopIfTrue="1" operator="equal">
      <formula>"BREACH"</formula>
    </cfRule>
    <cfRule type="cellIs" dxfId="313" priority="32" stopIfTrue="1" operator="equal">
      <formula>"OK"</formula>
    </cfRule>
  </conditionalFormatting>
  <conditionalFormatting sqref="P24">
    <cfRule type="containsText" dxfId="312" priority="17" operator="containsText" text="WARNING : SHORTFALL">
      <formula>NOT(ISERROR(SEARCH("WARNING : SHORTFALL",P24)))</formula>
    </cfRule>
    <cfRule type="containsText" dxfId="311" priority="18" operator="containsText" text="KO">
      <formula>NOT(ISERROR(SEARCH("KO",P24)))</formula>
    </cfRule>
    <cfRule type="cellIs" dxfId="310" priority="19" operator="equal">
      <formula>"OK"</formula>
    </cfRule>
    <cfRule type="cellIs" dxfId="309" priority="20" operator="equal">
      <formula>"BREACH"</formula>
    </cfRule>
    <cfRule type="cellIs" dxfId="308" priority="21" operator="equal">
      <formula>"OK"</formula>
    </cfRule>
    <cfRule type="cellIs" dxfId="307" priority="22" operator="equal">
      <formula>"OK"</formula>
    </cfRule>
    <cfRule type="cellIs" dxfId="306" priority="23" stopIfTrue="1" operator="equal">
      <formula>"BREACH"</formula>
    </cfRule>
    <cfRule type="cellIs" dxfId="305" priority="24" stopIfTrue="1" operator="equal">
      <formula>"OK"</formula>
    </cfRule>
  </conditionalFormatting>
  <conditionalFormatting sqref="P31">
    <cfRule type="containsText" dxfId="304" priority="9" operator="containsText" text="WARNING : SHORTFALL">
      <formula>NOT(ISERROR(SEARCH("WARNING : SHORTFALL",P31)))</formula>
    </cfRule>
    <cfRule type="containsText" dxfId="303" priority="10" operator="containsText" text="KO">
      <formula>NOT(ISERROR(SEARCH("KO",P31)))</formula>
    </cfRule>
    <cfRule type="cellIs" dxfId="302" priority="11" operator="equal">
      <formula>"OK"</formula>
    </cfRule>
    <cfRule type="cellIs" dxfId="301" priority="12" operator="equal">
      <formula>"BREACH"</formula>
    </cfRule>
    <cfRule type="cellIs" dxfId="300" priority="13" operator="equal">
      <formula>"OK"</formula>
    </cfRule>
    <cfRule type="cellIs" dxfId="299" priority="14" operator="equal">
      <formula>"OK"</formula>
    </cfRule>
    <cfRule type="cellIs" dxfId="298" priority="15" stopIfTrue="1" operator="equal">
      <formula>"BREACH"</formula>
    </cfRule>
    <cfRule type="cellIs" dxfId="297" priority="16" stopIfTrue="1" operator="equal">
      <formula>"OK"</formula>
    </cfRule>
  </conditionalFormatting>
  <conditionalFormatting sqref="P38">
    <cfRule type="containsText" dxfId="296" priority="1" operator="containsText" text="WARNING : SHORTFALL">
      <formula>NOT(ISERROR(SEARCH("WARNING : SHORTFALL",P38)))</formula>
    </cfRule>
    <cfRule type="containsText" dxfId="295" priority="2" operator="containsText" text="KO">
      <formula>NOT(ISERROR(SEARCH("KO",P38)))</formula>
    </cfRule>
    <cfRule type="cellIs" dxfId="294" priority="3" operator="equal">
      <formula>"OK"</formula>
    </cfRule>
    <cfRule type="cellIs" dxfId="293" priority="4" operator="equal">
      <formula>"BREACH"</formula>
    </cfRule>
    <cfRule type="cellIs" dxfId="292" priority="5" operator="equal">
      <formula>"OK"</formula>
    </cfRule>
    <cfRule type="cellIs" dxfId="291" priority="6" operator="equal">
      <formula>"OK"</formula>
    </cfRule>
    <cfRule type="cellIs" dxfId="290" priority="7" stopIfTrue="1" operator="equal">
      <formula>"BREACH"</formula>
    </cfRule>
    <cfRule type="cellIs" dxfId="289" priority="8" stopIfTrue="1" operator="equal">
      <formula>"OK"</formula>
    </cfRule>
  </conditionalFormatting>
  <pageMargins left="0.7" right="0.7" top="0.75" bottom="0.75" header="0.3" footer="0.3"/>
  <pageSetup paperSize="9" scale="34"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6" tint="0.39997558519241921"/>
  </sheetPr>
  <dimension ref="B1:AO1255"/>
  <sheetViews>
    <sheetView showGridLines="0" topLeftCell="D1" workbookViewId="0">
      <selection activeCell="H11" sqref="H11"/>
    </sheetView>
  </sheetViews>
  <sheetFormatPr baseColWidth="10" defaultColWidth="11.42578125" defaultRowHeight="15"/>
  <cols>
    <col min="1" max="1" width="2" style="25" customWidth="1"/>
    <col min="2" max="2" width="2.7109375" style="25" customWidth="1"/>
    <col min="3" max="3" width="11.5703125" style="177" customWidth="1"/>
    <col min="4" max="4" width="20.42578125" style="177" customWidth="1"/>
    <col min="5" max="5" width="20.140625" style="177" customWidth="1"/>
    <col min="6" max="7" width="18.85546875" style="177" customWidth="1"/>
    <col min="8" max="8" width="19.42578125" style="177" customWidth="1"/>
    <col min="9" max="9" width="17.7109375" style="177" customWidth="1"/>
    <col min="10" max="10" width="22" style="177" customWidth="1"/>
    <col min="11" max="11" width="14" style="177" customWidth="1"/>
    <col min="12" max="12" width="19.42578125" style="177" customWidth="1"/>
    <col min="13" max="13" width="24.5703125" style="177" customWidth="1"/>
    <col min="14" max="15" width="19.140625" style="177" customWidth="1"/>
    <col min="16" max="16" width="18.7109375" style="177" customWidth="1"/>
    <col min="17" max="17" width="17.28515625" style="177" customWidth="1"/>
    <col min="18" max="18" width="19.85546875" style="177" customWidth="1"/>
    <col min="19" max="19" width="14" style="177" customWidth="1"/>
    <col min="20" max="20" width="20.42578125" style="177" customWidth="1"/>
    <col min="21" max="21" width="21" style="177" customWidth="1"/>
    <col min="22" max="22" width="15.85546875" style="177" bestFit="1" customWidth="1"/>
    <col min="23" max="23" width="15.85546875" style="177" customWidth="1"/>
    <col min="24" max="25" width="18.85546875" style="177" customWidth="1"/>
    <col min="26" max="26" width="22.140625" style="177" customWidth="1"/>
    <col min="27" max="27" width="14" style="177" customWidth="1"/>
    <col min="28" max="28" width="16.85546875" style="799" customWidth="1"/>
    <col min="29" max="29" width="20.140625" style="25" customWidth="1"/>
    <col min="30" max="31" width="17.140625" style="25" customWidth="1"/>
    <col min="32" max="32" width="19.5703125" style="25" customWidth="1"/>
    <col min="33" max="33" width="21.7109375" style="25" customWidth="1"/>
    <col min="34" max="34" width="20.85546875" style="25" customWidth="1"/>
    <col min="35" max="35" width="5.140625" style="25" customWidth="1"/>
    <col min="36" max="36" width="14.140625" style="25" bestFit="1" customWidth="1"/>
    <col min="37" max="37" width="19.85546875" style="25" bestFit="1" customWidth="1"/>
    <col min="38" max="38" width="18.140625" style="25" bestFit="1" customWidth="1"/>
    <col min="39" max="39" width="18.28515625" style="25" bestFit="1" customWidth="1"/>
    <col min="40" max="40" width="11.42578125" style="25" customWidth="1"/>
    <col min="41" max="41" width="14.7109375" style="25" bestFit="1" customWidth="1"/>
    <col min="42" max="42" width="11.42578125" style="25" customWidth="1"/>
    <col min="43" max="16384" width="11.42578125" style="25"/>
  </cols>
  <sheetData>
    <row r="1" spans="2:41" ht="6" customHeight="1"/>
    <row r="2" spans="2:41" ht="14.25" customHeight="1">
      <c r="B2" s="1497"/>
      <c r="C2" s="1508"/>
      <c r="D2" s="1508"/>
      <c r="E2" s="1508"/>
      <c r="F2" s="1508"/>
      <c r="G2" s="1508"/>
      <c r="H2" s="1508"/>
      <c r="I2" s="1508"/>
      <c r="J2" s="1508"/>
      <c r="K2" s="1508"/>
      <c r="L2" s="1508"/>
      <c r="M2" s="1508"/>
      <c r="N2" s="1508"/>
      <c r="O2" s="1508"/>
      <c r="P2" s="1508"/>
      <c r="Q2" s="1508"/>
      <c r="R2" s="1508"/>
      <c r="S2" s="1508"/>
      <c r="T2" s="1508"/>
      <c r="U2" s="1508"/>
      <c r="V2" s="1508"/>
      <c r="W2" s="1508"/>
      <c r="X2" s="1508"/>
      <c r="Y2" s="1508"/>
      <c r="Z2" s="1508"/>
      <c r="AA2" s="1508"/>
      <c r="AB2" s="1509"/>
      <c r="AC2" s="1508"/>
      <c r="AD2" s="1508"/>
      <c r="AE2" s="1508"/>
      <c r="AF2" s="1508"/>
      <c r="AG2" s="1508"/>
      <c r="AH2" s="1510"/>
    </row>
    <row r="3" spans="2:41" ht="14.25" customHeight="1">
      <c r="B3" s="1500"/>
      <c r="C3" s="1511"/>
      <c r="D3" s="1511"/>
      <c r="E3" s="1511"/>
      <c r="F3" s="1511"/>
      <c r="G3" s="1511"/>
      <c r="H3" s="1511"/>
      <c r="I3" s="1511"/>
      <c r="J3" s="1511"/>
      <c r="K3" s="1511"/>
      <c r="L3" s="1511"/>
      <c r="M3" s="1511"/>
      <c r="N3" s="1511"/>
      <c r="O3" s="1511"/>
      <c r="P3" s="1107" t="s">
        <v>322</v>
      </c>
      <c r="Q3" s="1108">
        <f>Cover!$F$37</f>
        <v>45626</v>
      </c>
      <c r="R3" s="1511"/>
      <c r="S3" s="1511"/>
      <c r="T3" s="1511"/>
      <c r="U3" s="1511"/>
      <c r="V3" s="1511"/>
      <c r="W3" s="1511"/>
      <c r="X3" s="1511"/>
      <c r="Y3" s="1511"/>
      <c r="Z3" s="1511"/>
      <c r="AA3" s="1511"/>
      <c r="AB3" s="1512"/>
      <c r="AC3" s="1511"/>
      <c r="AE3" s="1107" t="s">
        <v>323</v>
      </c>
      <c r="AF3" s="1718" t="e">
        <f>Cover!F38</f>
        <v>#N/A</v>
      </c>
      <c r="AG3" s="1511"/>
      <c r="AH3" s="1513"/>
    </row>
    <row r="4" spans="2:41" ht="14.25" customHeight="1">
      <c r="B4" s="1500"/>
      <c r="C4" s="1511"/>
      <c r="D4" s="1511"/>
      <c r="E4" s="1511"/>
      <c r="F4" s="1511"/>
      <c r="G4" s="1511"/>
      <c r="H4" s="1511"/>
      <c r="I4" s="1511"/>
      <c r="J4" s="1511"/>
      <c r="K4" s="1511"/>
      <c r="L4" s="1511"/>
      <c r="M4" s="1511"/>
      <c r="N4" s="1511"/>
      <c r="O4" s="1511"/>
      <c r="P4" s="1107" t="s">
        <v>324</v>
      </c>
      <c r="Q4" s="1109" t="e">
        <f>Cover!$F$39</f>
        <v>#N/A</v>
      </c>
      <c r="R4" s="1511"/>
      <c r="S4" s="1511"/>
      <c r="T4" s="1511"/>
      <c r="U4" s="1511"/>
      <c r="V4" s="1511"/>
      <c r="W4" s="1511"/>
      <c r="X4" s="1511"/>
      <c r="Y4" s="1511"/>
      <c r="Z4" s="1511"/>
      <c r="AA4" s="1511"/>
      <c r="AB4" s="1512"/>
      <c r="AC4" s="1511"/>
      <c r="AE4" s="1107" t="s">
        <v>324</v>
      </c>
      <c r="AF4" s="1718" t="e">
        <f>Q4</f>
        <v>#N/A</v>
      </c>
      <c r="AG4" s="1511"/>
      <c r="AH4" s="1513"/>
    </row>
    <row r="5" spans="2:41" ht="14.25" customHeight="1">
      <c r="B5" s="1500"/>
      <c r="C5" s="1511"/>
      <c r="D5" s="1511"/>
      <c r="E5" s="1511"/>
      <c r="F5" s="1511"/>
      <c r="G5" s="1511"/>
      <c r="H5" s="1511"/>
      <c r="I5" s="1511"/>
      <c r="J5" s="1511"/>
      <c r="K5" s="1511"/>
      <c r="L5" s="1511"/>
      <c r="M5" s="1511"/>
      <c r="N5" s="1511"/>
      <c r="O5" s="1511"/>
      <c r="P5" s="1107" t="s">
        <v>325</v>
      </c>
      <c r="Q5" s="1108">
        <f>Cover!$F$41</f>
        <v>45645</v>
      </c>
      <c r="R5" s="1511"/>
      <c r="S5" s="1511"/>
      <c r="T5" s="1511"/>
      <c r="U5" s="1511"/>
      <c r="V5" s="1511"/>
      <c r="W5" s="1511"/>
      <c r="X5" s="1511"/>
      <c r="Y5" s="1511"/>
      <c r="Z5" s="1511"/>
      <c r="AA5" s="1511"/>
      <c r="AB5" s="1512"/>
      <c r="AC5" s="1511"/>
      <c r="AE5" s="1107" t="s">
        <v>325</v>
      </c>
      <c r="AF5" s="1718">
        <f>Q5</f>
        <v>45645</v>
      </c>
      <c r="AG5" s="1511"/>
      <c r="AH5" s="1513"/>
    </row>
    <row r="6" spans="2:41" ht="14.25" customHeight="1">
      <c r="B6" s="1501"/>
      <c r="C6" s="1514"/>
      <c r="D6" s="1514"/>
      <c r="E6" s="1514"/>
      <c r="F6" s="1514"/>
      <c r="G6" s="1514"/>
      <c r="H6" s="1514"/>
      <c r="I6" s="1514"/>
      <c r="J6" s="1514"/>
      <c r="K6" s="1514"/>
      <c r="L6" s="1514"/>
      <c r="M6" s="1514"/>
      <c r="N6" s="1514"/>
      <c r="O6" s="1514"/>
      <c r="P6" s="1514"/>
      <c r="Q6" s="1514"/>
      <c r="R6" s="1514"/>
      <c r="S6" s="1514"/>
      <c r="T6" s="1514"/>
      <c r="U6" s="1514"/>
      <c r="V6" s="1514"/>
      <c r="W6" s="1514"/>
      <c r="X6" s="1514"/>
      <c r="Y6" s="1514"/>
      <c r="Z6" s="1514"/>
      <c r="AA6" s="1514"/>
      <c r="AB6" s="1515"/>
      <c r="AC6" s="1514"/>
      <c r="AD6" s="1514"/>
      <c r="AE6" s="1514"/>
      <c r="AF6" s="1514"/>
      <c r="AG6" s="1514"/>
      <c r="AH6" s="1516"/>
    </row>
    <row r="7" spans="2:41" ht="15.75" thickBot="1"/>
    <row r="8" spans="2:41" ht="29.25" customHeight="1" thickTop="1" thickBot="1">
      <c r="B8" s="259" t="s">
        <v>332</v>
      </c>
      <c r="C8" s="721" t="s">
        <v>2631</v>
      </c>
      <c r="D8" s="722"/>
      <c r="E8" s="723"/>
      <c r="F8" s="723"/>
      <c r="G8" s="723"/>
      <c r="H8" s="723"/>
      <c r="I8" s="723"/>
      <c r="J8" s="724"/>
      <c r="K8" s="721"/>
      <c r="L8" s="722"/>
      <c r="M8" s="723"/>
      <c r="N8" s="723"/>
      <c r="O8" s="723"/>
      <c r="P8" s="723"/>
      <c r="Q8" s="723"/>
      <c r="R8" s="723"/>
      <c r="S8" s="721"/>
      <c r="T8" s="721"/>
      <c r="U8" s="722"/>
      <c r="V8" s="723"/>
      <c r="W8" s="723"/>
      <c r="X8" s="723"/>
      <c r="Y8" s="723"/>
      <c r="Z8" s="723"/>
      <c r="AA8" s="721"/>
      <c r="AB8" s="1104"/>
      <c r="AC8" s="721"/>
      <c r="AD8" s="722"/>
      <c r="AE8" s="722"/>
      <c r="AF8" s="723"/>
      <c r="AG8" s="723"/>
      <c r="AH8" s="723"/>
    </row>
    <row r="9" spans="2:41" ht="22.5" customHeight="1" thickTop="1">
      <c r="B9" s="259"/>
      <c r="C9" s="365"/>
      <c r="D9" s="364"/>
      <c r="E9" s="364"/>
      <c r="F9" s="2212" t="s">
        <v>2899</v>
      </c>
      <c r="G9" s="2213"/>
      <c r="H9" s="163"/>
      <c r="I9" s="68"/>
      <c r="J9" s="163"/>
      <c r="L9" s="178"/>
      <c r="M9" s="178"/>
      <c r="N9" s="2212" t="s">
        <v>2902</v>
      </c>
      <c r="O9" s="2213"/>
      <c r="P9" s="178"/>
      <c r="Q9" s="178"/>
      <c r="R9" s="178"/>
      <c r="T9" s="178"/>
      <c r="U9" s="178"/>
      <c r="V9" s="2212" t="s">
        <v>2904</v>
      </c>
      <c r="W9" s="2213"/>
      <c r="X9" s="178"/>
      <c r="Y9" s="178"/>
      <c r="Z9" s="178"/>
      <c r="AB9" s="522"/>
      <c r="AD9" s="2212" t="s">
        <v>2903</v>
      </c>
      <c r="AE9" s="2213"/>
    </row>
    <row r="10" spans="2:41" ht="22.5" customHeight="1">
      <c r="B10" s="259"/>
      <c r="C10" s="365"/>
      <c r="D10" s="364"/>
      <c r="E10" s="364"/>
      <c r="F10" s="2214" t="s">
        <v>2900</v>
      </c>
      <c r="G10" s="2821">
        <v>7755</v>
      </c>
      <c r="H10" s="163"/>
      <c r="I10" s="68"/>
      <c r="J10" s="163"/>
      <c r="L10" s="178"/>
      <c r="M10" s="178"/>
      <c r="N10" s="2214" t="s">
        <v>2900</v>
      </c>
      <c r="O10" s="2821">
        <v>517</v>
      </c>
      <c r="P10" s="178"/>
      <c r="Q10" s="178"/>
      <c r="R10" s="178"/>
      <c r="T10" s="178"/>
      <c r="U10" s="178"/>
      <c r="V10" s="2214" t="s">
        <v>2900</v>
      </c>
      <c r="W10" s="2821">
        <v>564</v>
      </c>
      <c r="X10" s="178"/>
      <c r="Y10" s="178"/>
      <c r="Z10" s="178"/>
      <c r="AB10" s="522"/>
      <c r="AD10" s="2214" t="s">
        <v>2900</v>
      </c>
      <c r="AE10" s="2821">
        <v>564</v>
      </c>
    </row>
    <row r="11" spans="2:41" ht="22.5" customHeight="1">
      <c r="B11" s="259"/>
      <c r="C11" s="365"/>
      <c r="D11" s="364"/>
      <c r="E11" s="364"/>
      <c r="F11" s="2214" t="s">
        <v>1403</v>
      </c>
      <c r="G11" s="2214" t="s">
        <v>3339</v>
      </c>
      <c r="H11" s="163"/>
      <c r="I11" s="68"/>
      <c r="J11" s="163"/>
      <c r="L11" s="178"/>
      <c r="M11" s="178"/>
      <c r="N11" s="2214" t="s">
        <v>1403</v>
      </c>
      <c r="O11" s="2214" t="s">
        <v>3340</v>
      </c>
      <c r="P11" s="178"/>
      <c r="Q11" s="178"/>
      <c r="R11" s="178"/>
      <c r="T11" s="178"/>
      <c r="U11" s="178"/>
      <c r="V11" s="2214" t="s">
        <v>1403</v>
      </c>
      <c r="W11" s="2214" t="s">
        <v>3341</v>
      </c>
      <c r="X11" s="178"/>
      <c r="Y11" s="178"/>
      <c r="Z11" s="178"/>
      <c r="AB11" s="522"/>
      <c r="AD11" s="2214" t="s">
        <v>1403</v>
      </c>
      <c r="AE11" s="2214" t="s">
        <v>3342</v>
      </c>
    </row>
    <row r="12" spans="2:41" ht="13.5" customHeight="1">
      <c r="B12" s="259"/>
      <c r="C12" s="365"/>
      <c r="D12" s="364"/>
      <c r="E12" s="364"/>
      <c r="F12" s="364"/>
      <c r="G12" s="364"/>
      <c r="H12" s="163"/>
      <c r="I12" s="68"/>
      <c r="J12" s="163"/>
      <c r="L12" s="178"/>
      <c r="M12" s="178"/>
      <c r="N12" s="178"/>
      <c r="O12" s="178"/>
      <c r="P12" s="178"/>
      <c r="Q12" s="178"/>
      <c r="R12" s="178"/>
      <c r="T12" s="178"/>
      <c r="U12" s="178"/>
      <c r="V12" s="178"/>
      <c r="W12" s="178"/>
      <c r="X12" s="178"/>
      <c r="Y12" s="178"/>
      <c r="Z12" s="178"/>
      <c r="AB12" s="522"/>
    </row>
    <row r="13" spans="2:41" ht="36" customHeight="1">
      <c r="C13" s="2463" t="s">
        <v>1400</v>
      </c>
      <c r="D13" s="2463"/>
      <c r="E13" s="2463"/>
      <c r="F13" s="2463" t="s">
        <v>2812</v>
      </c>
      <c r="G13" s="2463"/>
      <c r="H13" s="2464">
        <v>1</v>
      </c>
      <c r="I13" s="2465" t="s">
        <v>2901</v>
      </c>
      <c r="J13" s="2465">
        <v>100000</v>
      </c>
      <c r="K13" s="2466" t="s">
        <v>1401</v>
      </c>
      <c r="L13" s="2466"/>
      <c r="M13" s="2466"/>
      <c r="N13" s="2466" t="s">
        <v>2812</v>
      </c>
      <c r="O13" s="2466"/>
      <c r="P13" s="2467">
        <v>1</v>
      </c>
      <c r="Q13" s="2468" t="s">
        <v>2901</v>
      </c>
      <c r="R13" s="2468">
        <v>100000</v>
      </c>
      <c r="S13" s="2463" t="s">
        <v>1402</v>
      </c>
      <c r="T13" s="2463"/>
      <c r="U13" s="2463"/>
      <c r="V13" s="2463" t="s">
        <v>2812</v>
      </c>
      <c r="W13" s="2463"/>
      <c r="X13" s="2464">
        <v>1</v>
      </c>
      <c r="Y13" s="2465" t="s">
        <v>2901</v>
      </c>
      <c r="Z13" s="2465">
        <v>100000</v>
      </c>
      <c r="AA13" s="2466" t="s">
        <v>406</v>
      </c>
      <c r="AB13" s="2466"/>
      <c r="AC13" s="2466"/>
      <c r="AD13" s="2466" t="s">
        <v>2812</v>
      </c>
      <c r="AE13" s="2466"/>
      <c r="AF13" s="2467">
        <v>1</v>
      </c>
      <c r="AG13" s="2468" t="s">
        <v>2901</v>
      </c>
      <c r="AH13" s="2468">
        <v>100000</v>
      </c>
    </row>
    <row r="14" spans="2:41" ht="20.25" customHeight="1">
      <c r="C14" s="2993" t="s">
        <v>567</v>
      </c>
      <c r="D14" s="2993" t="s">
        <v>568</v>
      </c>
      <c r="E14" s="2993" t="s">
        <v>569</v>
      </c>
      <c r="F14" s="2993" t="s">
        <v>570</v>
      </c>
      <c r="G14" s="2993" t="s">
        <v>1041</v>
      </c>
      <c r="H14" s="2993" t="s">
        <v>571</v>
      </c>
      <c r="I14" s="2993" t="s">
        <v>572</v>
      </c>
      <c r="J14" s="2993" t="s">
        <v>573</v>
      </c>
      <c r="K14" s="2995" t="s">
        <v>567</v>
      </c>
      <c r="L14" s="2995" t="s">
        <v>568</v>
      </c>
      <c r="M14" s="2995" t="s">
        <v>569</v>
      </c>
      <c r="N14" s="2995" t="s">
        <v>570</v>
      </c>
      <c r="O14" s="2995" t="s">
        <v>1041</v>
      </c>
      <c r="P14" s="2995" t="s">
        <v>571</v>
      </c>
      <c r="Q14" s="2995" t="s">
        <v>572</v>
      </c>
      <c r="R14" s="2995" t="s">
        <v>573</v>
      </c>
      <c r="S14" s="2993" t="s">
        <v>567</v>
      </c>
      <c r="T14" s="2993" t="s">
        <v>568</v>
      </c>
      <c r="U14" s="2993" t="s">
        <v>569</v>
      </c>
      <c r="V14" s="2993" t="s">
        <v>570</v>
      </c>
      <c r="W14" s="2993" t="s">
        <v>1041</v>
      </c>
      <c r="X14" s="2993" t="s">
        <v>571</v>
      </c>
      <c r="Y14" s="2993" t="s">
        <v>572</v>
      </c>
      <c r="Z14" s="2993" t="s">
        <v>573</v>
      </c>
      <c r="AA14" s="2995" t="s">
        <v>567</v>
      </c>
      <c r="AB14" s="2995" t="s">
        <v>568</v>
      </c>
      <c r="AC14" s="2995" t="s">
        <v>569</v>
      </c>
      <c r="AD14" s="2995" t="s">
        <v>570</v>
      </c>
      <c r="AE14" s="2995" t="s">
        <v>1041</v>
      </c>
      <c r="AF14" s="2995" t="s">
        <v>571</v>
      </c>
      <c r="AG14" s="2995" t="s">
        <v>572</v>
      </c>
      <c r="AH14" s="2995" t="s">
        <v>573</v>
      </c>
      <c r="AJ14" s="1966" t="s">
        <v>550</v>
      </c>
      <c r="AK14" s="1029"/>
      <c r="AL14" s="1030"/>
      <c r="AM14" s="1030"/>
      <c r="AN14" s="1030"/>
      <c r="AO14" s="1030"/>
    </row>
    <row r="15" spans="2:41" s="566" customFormat="1" ht="54" customHeight="1">
      <c r="C15" s="2994"/>
      <c r="D15" s="2994"/>
      <c r="E15" s="2994"/>
      <c r="F15" s="2994"/>
      <c r="G15" s="2994"/>
      <c r="H15" s="2994"/>
      <c r="I15" s="2994"/>
      <c r="J15" s="2994"/>
      <c r="K15" s="2996"/>
      <c r="L15" s="2996"/>
      <c r="M15" s="2996"/>
      <c r="N15" s="2996"/>
      <c r="O15" s="2996"/>
      <c r="P15" s="2996"/>
      <c r="Q15" s="2996"/>
      <c r="R15" s="2996"/>
      <c r="S15" s="2994"/>
      <c r="T15" s="2994"/>
      <c r="U15" s="2994"/>
      <c r="V15" s="2994"/>
      <c r="W15" s="2994"/>
      <c r="X15" s="2994"/>
      <c r="Y15" s="2994"/>
      <c r="Z15" s="2994"/>
      <c r="AA15" s="2996"/>
      <c r="AB15" s="2996"/>
      <c r="AC15" s="2996"/>
      <c r="AD15" s="2996"/>
      <c r="AE15" s="2996"/>
      <c r="AF15" s="2996"/>
      <c r="AG15" s="2996"/>
      <c r="AH15" s="2996"/>
      <c r="AJ15" s="1235"/>
      <c r="AK15" s="1236" t="s">
        <v>577</v>
      </c>
      <c r="AL15" s="1237" t="s">
        <v>1589</v>
      </c>
      <c r="AM15" s="1237" t="s">
        <v>578</v>
      </c>
      <c r="AN15" s="1237" t="s">
        <v>579</v>
      </c>
      <c r="AO15" s="1237" t="s">
        <v>2643</v>
      </c>
    </row>
    <row r="16" spans="2:41" s="2427" customFormat="1" ht="16.5" customHeight="1">
      <c r="C16" s="2453">
        <f>Q5</f>
        <v>45645</v>
      </c>
      <c r="D16" s="2454">
        <f>G10</f>
        <v>7755</v>
      </c>
      <c r="E16" s="2455">
        <f>J17</f>
        <v>0</v>
      </c>
      <c r="F16" s="2455">
        <f>IF(Cover!F52=0,'01. Key Figures'!C18,0)</f>
        <v>775500000</v>
      </c>
      <c r="G16" s="2455">
        <f>H13*F16</f>
        <v>775500000</v>
      </c>
      <c r="H16" s="2455">
        <f>'08. Amortisation Calculation'!E14</f>
        <v>0</v>
      </c>
      <c r="I16" s="2455">
        <f>ROUND(H16/D16,2)</f>
        <v>0</v>
      </c>
      <c r="J16" s="2456">
        <f>E16+F16-H16</f>
        <v>775500000</v>
      </c>
      <c r="K16" s="2453">
        <f>C16</f>
        <v>45645</v>
      </c>
      <c r="L16" s="2457">
        <f>O10</f>
        <v>517</v>
      </c>
      <c r="M16" s="2455">
        <f>R17</f>
        <v>0</v>
      </c>
      <c r="N16" s="2455">
        <f>IF(Cover!F52=0,'01. Key Figures'!C19,0)</f>
        <v>51700000</v>
      </c>
      <c r="O16" s="2455">
        <f>P13*N16</f>
        <v>51700000</v>
      </c>
      <c r="P16" s="2455">
        <f>+'08. Amortisation Calculation'!E20</f>
        <v>0</v>
      </c>
      <c r="Q16" s="2458">
        <f>IFERROR(ROUND(P16/L16,2),0)</f>
        <v>0</v>
      </c>
      <c r="R16" s="2456">
        <f>M16+N16-P16</f>
        <v>51700000</v>
      </c>
      <c r="S16" s="2453">
        <f>K16</f>
        <v>45645</v>
      </c>
      <c r="T16" s="2457">
        <f>W10</f>
        <v>564</v>
      </c>
      <c r="U16" s="2455">
        <f>Z17</f>
        <v>0</v>
      </c>
      <c r="V16" s="2455">
        <f>IF(Cover!F52=0,'01. Key Figures'!C20,0)</f>
        <v>56400000</v>
      </c>
      <c r="W16" s="2455">
        <f>V16*X13</f>
        <v>56400000</v>
      </c>
      <c r="X16" s="2455">
        <f>'08. Amortisation Calculation'!E26</f>
        <v>0</v>
      </c>
      <c r="Y16" s="2455">
        <f>IFERROR(ROUND(X16/T16,2),0)</f>
        <v>0</v>
      </c>
      <c r="Z16" s="2455">
        <f>U16+V16-X16</f>
        <v>56400000</v>
      </c>
      <c r="AA16" s="2453">
        <f>S16</f>
        <v>45645</v>
      </c>
      <c r="AB16" s="2459">
        <f>AE10</f>
        <v>564</v>
      </c>
      <c r="AC16" s="2460">
        <f>AH17</f>
        <v>0</v>
      </c>
      <c r="AD16" s="2455">
        <f>IF(Cover!F52=0,'01. Key Figures'!C21,0)</f>
        <v>56400000</v>
      </c>
      <c r="AE16" s="2455">
        <f>AF13*AD16</f>
        <v>56400000</v>
      </c>
      <c r="AF16" s="2455">
        <f>'08. Amortisation Calculation'!E32</f>
        <v>0</v>
      </c>
      <c r="AG16" s="2455">
        <f>IFERROR(ROUND(AF16/AB16,2),0)</f>
        <v>0</v>
      </c>
      <c r="AH16" s="2455">
        <f>AC16+AD16-AF16</f>
        <v>56400000</v>
      </c>
      <c r="AJ16" s="2431" t="s">
        <v>1400</v>
      </c>
      <c r="AK16" s="2432">
        <f>'01. Key Figures'!C18</f>
        <v>775500000</v>
      </c>
      <c r="AL16" s="2433">
        <f>E16</f>
        <v>0</v>
      </c>
      <c r="AM16" s="2433">
        <f>J16</f>
        <v>775500000</v>
      </c>
      <c r="AN16" s="2434">
        <f>AM16/AK16</f>
        <v>1</v>
      </c>
      <c r="AO16" s="2433">
        <f>AK16-AM16</f>
        <v>0</v>
      </c>
    </row>
    <row r="17" spans="3:41" s="2441" customFormat="1" ht="15.75" customHeight="1">
      <c r="C17" s="2461" t="str">
        <f>IF(INPUT_OUTPUT!C4="","",INPUT_OUTPUT!C4)</f>
        <v/>
      </c>
      <c r="D17" s="2462" t="str">
        <f>IF(INPUT_OUTPUT!BH4="","",INPUT_OUTPUT!BH4)</f>
        <v/>
      </c>
      <c r="E17" s="2462" t="str">
        <f>IF(INPUT_OUTPUT!BI4="","",INPUT_OUTPUT!BI4)</f>
        <v/>
      </c>
      <c r="F17" s="2462" t="str">
        <f>IF(INPUT_OUTPUT!BJ4="","",INPUT_OUTPUT!BJ4)</f>
        <v/>
      </c>
      <c r="G17" s="2462" t="str">
        <f>IF(INPUT_OUTPUT!BK4="","",INPUT_OUTPUT!BK4)</f>
        <v/>
      </c>
      <c r="H17" s="2462" t="str">
        <f>IF(INPUT_OUTPUT!BL4="","",INPUT_OUTPUT!BL4)</f>
        <v/>
      </c>
      <c r="I17" s="2462" t="str">
        <f>IF(INPUT_OUTPUT!BM4="","",INPUT_OUTPUT!BM4)</f>
        <v/>
      </c>
      <c r="J17" s="2462">
        <f>IF(INPUT_OUTPUT!BN4="","",INPUT_OUTPUT!BN4)</f>
        <v>0</v>
      </c>
      <c r="K17" s="2453" t="str">
        <f t="shared" ref="K17" si="0">C17</f>
        <v/>
      </c>
      <c r="L17" s="2457" t="str">
        <f>IF(INPUT_OUTPUT!BO4="","",INPUT_OUTPUT!BO4)</f>
        <v/>
      </c>
      <c r="M17" s="2457" t="str">
        <f>IF(INPUT_OUTPUT!BP4="","",INPUT_OUTPUT!BP4)</f>
        <v/>
      </c>
      <c r="N17" s="2457" t="str">
        <f>IF(INPUT_OUTPUT!BQ4="","",INPUT_OUTPUT!BQ4)</f>
        <v/>
      </c>
      <c r="O17" s="2457" t="str">
        <f>IF(INPUT_OUTPUT!BR4="","",INPUT_OUTPUT!BR4)</f>
        <v/>
      </c>
      <c r="P17" s="2457" t="str">
        <f>IF(INPUT_OUTPUT!BS4="","",INPUT_OUTPUT!BS4)</f>
        <v/>
      </c>
      <c r="Q17" s="2457" t="str">
        <f>IF(INPUT_OUTPUT!BT4="","",INPUT_OUTPUT!BT4)</f>
        <v/>
      </c>
      <c r="R17" s="2457">
        <f>IF(INPUT_OUTPUT!BU4="","",INPUT_OUTPUT!BU4)</f>
        <v>0</v>
      </c>
      <c r="S17" s="2461" t="str">
        <f>K17</f>
        <v/>
      </c>
      <c r="T17" s="2457" t="str">
        <f>IF(INPUT_OUTPUT!BV4="","",INPUT_OUTPUT!BV4)</f>
        <v/>
      </c>
      <c r="U17" s="2457" t="str">
        <f>IF(INPUT_OUTPUT!BW4="","",INPUT_OUTPUT!BW4)</f>
        <v/>
      </c>
      <c r="V17" s="2457" t="str">
        <f>IF(INPUT_OUTPUT!BX4="","",INPUT_OUTPUT!BX4)</f>
        <v/>
      </c>
      <c r="W17" s="2457" t="str">
        <f>IF(INPUT_OUTPUT!BY4="","",INPUT_OUTPUT!BY4)</f>
        <v/>
      </c>
      <c r="X17" s="2457" t="str">
        <f>IF(INPUT_OUTPUT!BZ4="","",INPUT_OUTPUT!BZ4)</f>
        <v/>
      </c>
      <c r="Y17" s="2457" t="str">
        <f>IF(INPUT_OUTPUT!CA4="","",INPUT_OUTPUT!CA4)</f>
        <v/>
      </c>
      <c r="Z17" s="2457">
        <f>IF(INPUT_OUTPUT!CB4="","",INPUT_OUTPUT!CB4)</f>
        <v>0</v>
      </c>
      <c r="AA17" s="2461" t="str">
        <f>+S17</f>
        <v/>
      </c>
      <c r="AB17" s="2459" t="str">
        <f>IF(INPUT_OUTPUT!CC4="","",INPUT_OUTPUT!CC4)</f>
        <v/>
      </c>
      <c r="AC17" s="2459" t="str">
        <f>IF(INPUT_OUTPUT!CD4="","",INPUT_OUTPUT!CD4)</f>
        <v/>
      </c>
      <c r="AD17" s="2459" t="str">
        <f>IF(INPUT_OUTPUT!CE4="","",INPUT_OUTPUT!CE4)</f>
        <v/>
      </c>
      <c r="AE17" s="2459" t="str">
        <f>IF(INPUT_OUTPUT!CF4="","",INPUT_OUTPUT!CF4)</f>
        <v/>
      </c>
      <c r="AF17" s="2459" t="str">
        <f>IF(INPUT_OUTPUT!CG4="","",INPUT_OUTPUT!CG4)</f>
        <v/>
      </c>
      <c r="AG17" s="2459" t="str">
        <f>IF(INPUT_OUTPUT!CH4="","",INPUT_OUTPUT!CH4)</f>
        <v/>
      </c>
      <c r="AH17" s="2459">
        <f>IF(INPUT_OUTPUT!CI4="","",INPUT_OUTPUT!CI4)</f>
        <v>0</v>
      </c>
      <c r="AI17" s="2437"/>
      <c r="AJ17" s="2438" t="s">
        <v>3337</v>
      </c>
      <c r="AK17" s="2432">
        <f>'01. Key Figures'!C19</f>
        <v>51700000</v>
      </c>
      <c r="AL17" s="2439">
        <f>M16</f>
        <v>0</v>
      </c>
      <c r="AM17" s="2439">
        <f>R16</f>
        <v>51700000</v>
      </c>
      <c r="AN17" s="2440">
        <f>AM17/AK17</f>
        <v>1</v>
      </c>
      <c r="AO17" s="2433">
        <f t="shared" ref="AO17:AO20" si="1">AK17-AM17</f>
        <v>0</v>
      </c>
    </row>
    <row r="18" spans="3:41" s="2437" customFormat="1" ht="15.75" customHeight="1">
      <c r="C18" s="2461" t="str">
        <f>IF(INPUT_OUTPUT!C5="","",INPUT_OUTPUT!C5)</f>
        <v/>
      </c>
      <c r="D18" s="2462" t="str">
        <f>IF(INPUT_OUTPUT!BH5="","",INPUT_OUTPUT!BH5)</f>
        <v/>
      </c>
      <c r="E18" s="2462" t="str">
        <f>IF(INPUT_OUTPUT!BI5="","",INPUT_OUTPUT!BI5)</f>
        <v/>
      </c>
      <c r="F18" s="2462" t="str">
        <f>IF(INPUT_OUTPUT!BJ5="","",INPUT_OUTPUT!BJ5)</f>
        <v/>
      </c>
      <c r="G18" s="2462" t="str">
        <f>IF(INPUT_OUTPUT!BK5="","",INPUT_OUTPUT!BK5)</f>
        <v/>
      </c>
      <c r="H18" s="2462" t="str">
        <f>IF(INPUT_OUTPUT!BL5="","",INPUT_OUTPUT!BL5)</f>
        <v/>
      </c>
      <c r="I18" s="2462" t="str">
        <f>IF(INPUT_OUTPUT!BM5="","",INPUT_OUTPUT!BM5)</f>
        <v/>
      </c>
      <c r="J18" s="2462" t="str">
        <f>IF(INPUT_OUTPUT!BN5="","",INPUT_OUTPUT!BN5)</f>
        <v/>
      </c>
      <c r="K18" s="2453" t="str">
        <f t="shared" ref="K18:K81" si="2">C18</f>
        <v/>
      </c>
      <c r="L18" s="2457" t="str">
        <f>IF(INPUT_OUTPUT!BO5="","",INPUT_OUTPUT!BO5)</f>
        <v/>
      </c>
      <c r="M18" s="2457" t="str">
        <f>IF(INPUT_OUTPUT!BP5="","",INPUT_OUTPUT!BP5)</f>
        <v/>
      </c>
      <c r="N18" s="2457" t="str">
        <f>IF(INPUT_OUTPUT!BQ5="","",INPUT_OUTPUT!BQ5)</f>
        <v/>
      </c>
      <c r="O18" s="2457" t="str">
        <f>IF(INPUT_OUTPUT!BR5="","",INPUT_OUTPUT!BR5)</f>
        <v/>
      </c>
      <c r="P18" s="2457" t="str">
        <f>IF(INPUT_OUTPUT!BS5="","",INPUT_OUTPUT!BS5)</f>
        <v/>
      </c>
      <c r="Q18" s="2457" t="str">
        <f>IF(INPUT_OUTPUT!BT5="","",INPUT_OUTPUT!BT5)</f>
        <v/>
      </c>
      <c r="R18" s="2457" t="str">
        <f>IF(INPUT_OUTPUT!BU5="","",INPUT_OUTPUT!BU5)</f>
        <v/>
      </c>
      <c r="S18" s="2461" t="str">
        <f t="shared" ref="S18:S81" si="3">K18</f>
        <v/>
      </c>
      <c r="T18" s="2457" t="str">
        <f>IF(INPUT_OUTPUT!BV5="","",INPUT_OUTPUT!BV5)</f>
        <v/>
      </c>
      <c r="U18" s="2457" t="str">
        <f>IF(INPUT_OUTPUT!BW5="","",INPUT_OUTPUT!BW5)</f>
        <v/>
      </c>
      <c r="V18" s="2457" t="str">
        <f>IF(INPUT_OUTPUT!BX5="","",INPUT_OUTPUT!BX5)</f>
        <v/>
      </c>
      <c r="W18" s="2457" t="str">
        <f>IF(INPUT_OUTPUT!BY5="","",INPUT_OUTPUT!BY5)</f>
        <v/>
      </c>
      <c r="X18" s="2457" t="str">
        <f>IF(INPUT_OUTPUT!BZ5="","",INPUT_OUTPUT!BZ5)</f>
        <v/>
      </c>
      <c r="Y18" s="2457" t="str">
        <f>IF(INPUT_OUTPUT!CA5="","",INPUT_OUTPUT!CA5)</f>
        <v/>
      </c>
      <c r="Z18" s="2457" t="str">
        <f>IF(INPUT_OUTPUT!CB5="","",INPUT_OUTPUT!CB5)</f>
        <v/>
      </c>
      <c r="AA18" s="2461" t="str">
        <f t="shared" ref="AA18:AA81" si="4">+S18</f>
        <v/>
      </c>
      <c r="AB18" s="2459" t="str">
        <f>IF(INPUT_OUTPUT!CC5="","",INPUT_OUTPUT!CC5)</f>
        <v/>
      </c>
      <c r="AC18" s="2459" t="str">
        <f>IF(INPUT_OUTPUT!CD5="","",INPUT_OUTPUT!CD5)</f>
        <v/>
      </c>
      <c r="AD18" s="2459" t="str">
        <f>IF(INPUT_OUTPUT!CE5="","",INPUT_OUTPUT!CE5)</f>
        <v/>
      </c>
      <c r="AE18" s="2459" t="str">
        <f>IF(INPUT_OUTPUT!CF5="","",INPUT_OUTPUT!CF5)</f>
        <v/>
      </c>
      <c r="AF18" s="2459" t="str">
        <f>IF(INPUT_OUTPUT!CG5="","",INPUT_OUTPUT!CG5)</f>
        <v/>
      </c>
      <c r="AG18" s="2459" t="str">
        <f>IF(INPUT_OUTPUT!CH5="","",INPUT_OUTPUT!CH5)</f>
        <v/>
      </c>
      <c r="AH18" s="2459" t="str">
        <f>IF(INPUT_OUTPUT!CI5="","",INPUT_OUTPUT!CI5)</f>
        <v/>
      </c>
      <c r="AJ18" s="2438" t="s">
        <v>1402</v>
      </c>
      <c r="AK18" s="2432">
        <f>'01. Key Figures'!C20</f>
        <v>56400000</v>
      </c>
      <c r="AL18" s="2439">
        <f>U16</f>
        <v>0</v>
      </c>
      <c r="AM18" s="2439">
        <f>Z16</f>
        <v>56400000</v>
      </c>
      <c r="AN18" s="2440">
        <f t="shared" ref="AN18:AN20" si="5">AM18/AK18</f>
        <v>1</v>
      </c>
      <c r="AO18" s="2433">
        <f t="shared" si="1"/>
        <v>0</v>
      </c>
    </row>
    <row r="19" spans="3:41" s="2437" customFormat="1" ht="12.75" customHeight="1">
      <c r="C19" s="2461" t="str">
        <f>IF(INPUT_OUTPUT!C6="","",INPUT_OUTPUT!C6)</f>
        <v/>
      </c>
      <c r="D19" s="2462" t="str">
        <f>IF(INPUT_OUTPUT!BH6="","",INPUT_OUTPUT!BH6)</f>
        <v/>
      </c>
      <c r="E19" s="2462" t="str">
        <f>IF(INPUT_OUTPUT!BI6="","",INPUT_OUTPUT!BI6)</f>
        <v/>
      </c>
      <c r="F19" s="2462" t="str">
        <f>IF(INPUT_OUTPUT!BJ6="","",INPUT_OUTPUT!BJ6)</f>
        <v/>
      </c>
      <c r="G19" s="2462" t="str">
        <f>IF(INPUT_OUTPUT!BK6="","",INPUT_OUTPUT!BK6)</f>
        <v/>
      </c>
      <c r="H19" s="2462" t="str">
        <f>IF(INPUT_OUTPUT!BL6="","",INPUT_OUTPUT!BL6)</f>
        <v/>
      </c>
      <c r="I19" s="2462" t="str">
        <f>IF(INPUT_OUTPUT!BM6="","",INPUT_OUTPUT!BM6)</f>
        <v/>
      </c>
      <c r="J19" s="2462" t="str">
        <f>IF(INPUT_OUTPUT!BN6="","",INPUT_OUTPUT!BN6)</f>
        <v/>
      </c>
      <c r="K19" s="2453" t="str">
        <f t="shared" si="2"/>
        <v/>
      </c>
      <c r="L19" s="2457" t="str">
        <f>IF(INPUT_OUTPUT!BO6="","",INPUT_OUTPUT!BO6)</f>
        <v/>
      </c>
      <c r="M19" s="2457" t="str">
        <f>IF(INPUT_OUTPUT!BP6="","",INPUT_OUTPUT!BP6)</f>
        <v/>
      </c>
      <c r="N19" s="2457" t="str">
        <f>IF(INPUT_OUTPUT!BQ6="","",INPUT_OUTPUT!BQ6)</f>
        <v/>
      </c>
      <c r="O19" s="2457" t="str">
        <f>IF(INPUT_OUTPUT!BR6="","",INPUT_OUTPUT!BR6)</f>
        <v/>
      </c>
      <c r="P19" s="2457" t="str">
        <f>IF(INPUT_OUTPUT!BS6="","",INPUT_OUTPUT!BS6)</f>
        <v/>
      </c>
      <c r="Q19" s="2457" t="str">
        <f>IF(INPUT_OUTPUT!BT6="","",INPUT_OUTPUT!BT6)</f>
        <v/>
      </c>
      <c r="R19" s="2457" t="str">
        <f>IF(INPUT_OUTPUT!BU6="","",INPUT_OUTPUT!BU6)</f>
        <v/>
      </c>
      <c r="S19" s="2461" t="str">
        <f t="shared" si="3"/>
        <v/>
      </c>
      <c r="T19" s="2457" t="str">
        <f>IF(INPUT_OUTPUT!BV6="","",INPUT_OUTPUT!BV6)</f>
        <v/>
      </c>
      <c r="U19" s="2457" t="str">
        <f>IF(INPUT_OUTPUT!BW6="","",INPUT_OUTPUT!BW6)</f>
        <v/>
      </c>
      <c r="V19" s="2457" t="str">
        <f>IF(INPUT_OUTPUT!BX6="","",INPUT_OUTPUT!BX6)</f>
        <v/>
      </c>
      <c r="W19" s="2457" t="str">
        <f>IF(INPUT_OUTPUT!BY6="","",INPUT_OUTPUT!BY6)</f>
        <v/>
      </c>
      <c r="X19" s="2457" t="str">
        <f>IF(INPUT_OUTPUT!BZ6="","",INPUT_OUTPUT!BZ6)</f>
        <v/>
      </c>
      <c r="Y19" s="2457" t="str">
        <f>IF(INPUT_OUTPUT!CA6="","",INPUT_OUTPUT!CA6)</f>
        <v/>
      </c>
      <c r="Z19" s="2457" t="str">
        <f>IF(INPUT_OUTPUT!CB6="","",INPUT_OUTPUT!CB6)</f>
        <v/>
      </c>
      <c r="AA19" s="2461" t="str">
        <f t="shared" si="4"/>
        <v/>
      </c>
      <c r="AB19" s="2459" t="str">
        <f>IF(INPUT_OUTPUT!CC6="","",INPUT_OUTPUT!CC6)</f>
        <v/>
      </c>
      <c r="AC19" s="2459" t="str">
        <f>IF(INPUT_OUTPUT!CD6="","",INPUT_OUTPUT!CD6)</f>
        <v/>
      </c>
      <c r="AD19" s="2459" t="str">
        <f>IF(INPUT_OUTPUT!CE6="","",INPUT_OUTPUT!CE6)</f>
        <v/>
      </c>
      <c r="AE19" s="2459" t="str">
        <f>IF(INPUT_OUTPUT!CF6="","",INPUT_OUTPUT!CF6)</f>
        <v/>
      </c>
      <c r="AF19" s="2459" t="str">
        <f>IF(INPUT_OUTPUT!CG6="","",INPUT_OUTPUT!CG6)</f>
        <v/>
      </c>
      <c r="AG19" s="2459" t="str">
        <f>IF(INPUT_OUTPUT!CH6="","",INPUT_OUTPUT!CH6)</f>
        <v/>
      </c>
      <c r="AH19" s="2459" t="str">
        <f>IF(INPUT_OUTPUT!CI6="","",INPUT_OUTPUT!CI6)</f>
        <v/>
      </c>
      <c r="AJ19" s="2438" t="s">
        <v>3338</v>
      </c>
      <c r="AK19" s="2432">
        <f>'01. Key Figures'!C21</f>
        <v>56400000</v>
      </c>
      <c r="AL19" s="2439">
        <f>AC16</f>
        <v>0</v>
      </c>
      <c r="AM19" s="2439">
        <f>AH16</f>
        <v>56400000</v>
      </c>
      <c r="AN19" s="2440">
        <f t="shared" si="5"/>
        <v>1</v>
      </c>
      <c r="AO19" s="2433">
        <f t="shared" si="1"/>
        <v>0</v>
      </c>
    </row>
    <row r="20" spans="3:41" s="2442" customFormat="1" ht="12.75" customHeight="1">
      <c r="C20" s="2461" t="str">
        <f>IF(INPUT_OUTPUT!C7="","",INPUT_OUTPUT!C7)</f>
        <v/>
      </c>
      <c r="D20" s="2462" t="str">
        <f>IF(INPUT_OUTPUT!BH7="","",INPUT_OUTPUT!BH7)</f>
        <v/>
      </c>
      <c r="E20" s="2462" t="str">
        <f>IF(INPUT_OUTPUT!BI7="","",INPUT_OUTPUT!BI7)</f>
        <v/>
      </c>
      <c r="F20" s="2462" t="str">
        <f>IF(INPUT_OUTPUT!BJ7="","",INPUT_OUTPUT!BJ7)</f>
        <v/>
      </c>
      <c r="G20" s="2462" t="str">
        <f>IF(INPUT_OUTPUT!BK7="","",INPUT_OUTPUT!BK7)</f>
        <v/>
      </c>
      <c r="H20" s="2462" t="str">
        <f>IF(INPUT_OUTPUT!BL7="","",INPUT_OUTPUT!BL7)</f>
        <v/>
      </c>
      <c r="I20" s="2462" t="str">
        <f>IF(INPUT_OUTPUT!BM7="","",INPUT_OUTPUT!BM7)</f>
        <v/>
      </c>
      <c r="J20" s="2462" t="str">
        <f>IF(INPUT_OUTPUT!BN7="","",INPUT_OUTPUT!BN7)</f>
        <v/>
      </c>
      <c r="K20" s="2453" t="str">
        <f t="shared" si="2"/>
        <v/>
      </c>
      <c r="L20" s="2457" t="str">
        <f>IF(INPUT_OUTPUT!BO7="","",INPUT_OUTPUT!BO7)</f>
        <v/>
      </c>
      <c r="M20" s="2457" t="str">
        <f>IF(INPUT_OUTPUT!BP7="","",INPUT_OUTPUT!BP7)</f>
        <v/>
      </c>
      <c r="N20" s="2457" t="str">
        <f>IF(INPUT_OUTPUT!BQ7="","",INPUT_OUTPUT!BQ7)</f>
        <v/>
      </c>
      <c r="O20" s="2457" t="str">
        <f>IF(INPUT_OUTPUT!BR7="","",INPUT_OUTPUT!BR7)</f>
        <v/>
      </c>
      <c r="P20" s="2457" t="str">
        <f>IF(INPUT_OUTPUT!BS7="","",INPUT_OUTPUT!BS7)</f>
        <v/>
      </c>
      <c r="Q20" s="2457" t="str">
        <f>IF(INPUT_OUTPUT!BT7="","",INPUT_OUTPUT!BT7)</f>
        <v/>
      </c>
      <c r="R20" s="2457" t="str">
        <f>IF(INPUT_OUTPUT!BU7="","",INPUT_OUTPUT!BU7)</f>
        <v/>
      </c>
      <c r="S20" s="2461" t="str">
        <f t="shared" si="3"/>
        <v/>
      </c>
      <c r="T20" s="2457" t="str">
        <f>IF(INPUT_OUTPUT!BV7="","",INPUT_OUTPUT!BV7)</f>
        <v/>
      </c>
      <c r="U20" s="2457" t="str">
        <f>IF(INPUT_OUTPUT!BW7="","",INPUT_OUTPUT!BW7)</f>
        <v/>
      </c>
      <c r="V20" s="2457" t="str">
        <f>IF(INPUT_OUTPUT!BX7="","",INPUT_OUTPUT!BX7)</f>
        <v/>
      </c>
      <c r="W20" s="2457" t="str">
        <f>IF(INPUT_OUTPUT!BY7="","",INPUT_OUTPUT!BY7)</f>
        <v/>
      </c>
      <c r="X20" s="2457" t="str">
        <f>IF(INPUT_OUTPUT!BZ7="","",INPUT_OUTPUT!BZ7)</f>
        <v/>
      </c>
      <c r="Y20" s="2457" t="str">
        <f>IF(INPUT_OUTPUT!CA7="","",INPUT_OUTPUT!CA7)</f>
        <v/>
      </c>
      <c r="Z20" s="2457" t="str">
        <f>IF(INPUT_OUTPUT!CB7="","",INPUT_OUTPUT!CB7)</f>
        <v/>
      </c>
      <c r="AA20" s="2461" t="str">
        <f t="shared" si="4"/>
        <v/>
      </c>
      <c r="AB20" s="2459" t="str">
        <f>IF(INPUT_OUTPUT!CC7="","",INPUT_OUTPUT!CC7)</f>
        <v/>
      </c>
      <c r="AC20" s="2459" t="str">
        <f>IF(INPUT_OUTPUT!CD7="","",INPUT_OUTPUT!CD7)</f>
        <v/>
      </c>
      <c r="AD20" s="2459" t="str">
        <f>IF(INPUT_OUTPUT!CE7="","",INPUT_OUTPUT!CE7)</f>
        <v/>
      </c>
      <c r="AE20" s="2459" t="str">
        <f>IF(INPUT_OUTPUT!CF7="","",INPUT_OUTPUT!CF7)</f>
        <v/>
      </c>
      <c r="AF20" s="2459" t="str">
        <f>IF(INPUT_OUTPUT!CG7="","",INPUT_OUTPUT!CG7)</f>
        <v/>
      </c>
      <c r="AG20" s="2459" t="str">
        <f>IF(INPUT_OUTPUT!CH7="","",INPUT_OUTPUT!CH7)</f>
        <v/>
      </c>
      <c r="AH20" s="2459" t="str">
        <f>IF(INPUT_OUTPUT!CI7="","",INPUT_OUTPUT!CI7)</f>
        <v/>
      </c>
      <c r="AI20" s="2437"/>
      <c r="AJ20" s="2438" t="s">
        <v>407</v>
      </c>
      <c r="AK20" s="2432">
        <v>300</v>
      </c>
      <c r="AL20" s="2439">
        <f>IF(Q5=44679,0,AK20)</f>
        <v>300</v>
      </c>
      <c r="AM20" s="2439">
        <f>AK20</f>
        <v>300</v>
      </c>
      <c r="AN20" s="2440">
        <f t="shared" si="5"/>
        <v>1</v>
      </c>
      <c r="AO20" s="2433">
        <f t="shared" si="1"/>
        <v>0</v>
      </c>
    </row>
    <row r="21" spans="3:41" s="2442" customFormat="1" ht="12.75" customHeight="1">
      <c r="C21" s="2461" t="str">
        <f>IF(INPUT_OUTPUT!C8="","",INPUT_OUTPUT!C8)</f>
        <v/>
      </c>
      <c r="D21" s="2462" t="str">
        <f>IF(INPUT_OUTPUT!BH8="","",INPUT_OUTPUT!BH8)</f>
        <v/>
      </c>
      <c r="E21" s="2462" t="str">
        <f>IF(INPUT_OUTPUT!BI8="","",INPUT_OUTPUT!BI8)</f>
        <v/>
      </c>
      <c r="F21" s="2462" t="str">
        <f>IF(INPUT_OUTPUT!BJ8="","",INPUT_OUTPUT!BJ8)</f>
        <v/>
      </c>
      <c r="G21" s="2462" t="str">
        <f>IF(INPUT_OUTPUT!BK8="","",INPUT_OUTPUT!BK8)</f>
        <v/>
      </c>
      <c r="H21" s="2462" t="str">
        <f>IF(INPUT_OUTPUT!BL8="","",INPUT_OUTPUT!BL8)</f>
        <v/>
      </c>
      <c r="I21" s="2462" t="str">
        <f>IF(INPUT_OUTPUT!BM8="","",INPUT_OUTPUT!BM8)</f>
        <v/>
      </c>
      <c r="J21" s="2462" t="str">
        <f>IF(INPUT_OUTPUT!BN8="","",INPUT_OUTPUT!BN8)</f>
        <v/>
      </c>
      <c r="K21" s="2453" t="str">
        <f t="shared" si="2"/>
        <v/>
      </c>
      <c r="L21" s="2457" t="str">
        <f>IF(INPUT_OUTPUT!BO8="","",INPUT_OUTPUT!BO8)</f>
        <v/>
      </c>
      <c r="M21" s="2457" t="str">
        <f>IF(INPUT_OUTPUT!BP8="","",INPUT_OUTPUT!BP8)</f>
        <v/>
      </c>
      <c r="N21" s="2457" t="str">
        <f>IF(INPUT_OUTPUT!BQ8="","",INPUT_OUTPUT!BQ8)</f>
        <v/>
      </c>
      <c r="O21" s="2457" t="str">
        <f>IF(INPUT_OUTPUT!BR8="","",INPUT_OUTPUT!BR8)</f>
        <v/>
      </c>
      <c r="P21" s="2457" t="str">
        <f>IF(INPUT_OUTPUT!BS8="","",INPUT_OUTPUT!BS8)</f>
        <v/>
      </c>
      <c r="Q21" s="2457" t="str">
        <f>IF(INPUT_OUTPUT!BT8="","",INPUT_OUTPUT!BT8)</f>
        <v/>
      </c>
      <c r="R21" s="2457" t="str">
        <f>IF(INPUT_OUTPUT!BU8="","",INPUT_OUTPUT!BU8)</f>
        <v/>
      </c>
      <c r="S21" s="2461" t="str">
        <f t="shared" si="3"/>
        <v/>
      </c>
      <c r="T21" s="2457" t="str">
        <f>IF(INPUT_OUTPUT!BV8="","",INPUT_OUTPUT!BV8)</f>
        <v/>
      </c>
      <c r="U21" s="2457" t="str">
        <f>IF(INPUT_OUTPUT!BW8="","",INPUT_OUTPUT!BW8)</f>
        <v/>
      </c>
      <c r="V21" s="2457" t="str">
        <f>IF(INPUT_OUTPUT!BX8="","",INPUT_OUTPUT!BX8)</f>
        <v/>
      </c>
      <c r="W21" s="2457" t="str">
        <f>IF(INPUT_OUTPUT!BY8="","",INPUT_OUTPUT!BY8)</f>
        <v/>
      </c>
      <c r="X21" s="2457" t="str">
        <f>IF(INPUT_OUTPUT!BZ8="","",INPUT_OUTPUT!BZ8)</f>
        <v/>
      </c>
      <c r="Y21" s="2457" t="str">
        <f>IF(INPUT_OUTPUT!CA8="","",INPUT_OUTPUT!CA8)</f>
        <v/>
      </c>
      <c r="Z21" s="2457" t="str">
        <f>IF(INPUT_OUTPUT!CB8="","",INPUT_OUTPUT!CB8)</f>
        <v/>
      </c>
      <c r="AA21" s="2461" t="str">
        <f t="shared" si="4"/>
        <v/>
      </c>
      <c r="AB21" s="2459" t="str">
        <f>IF(INPUT_OUTPUT!CC8="","",INPUT_OUTPUT!CC8)</f>
        <v/>
      </c>
      <c r="AC21" s="2459" t="str">
        <f>IF(INPUT_OUTPUT!CD8="","",INPUT_OUTPUT!CD8)</f>
        <v/>
      </c>
      <c r="AD21" s="2459" t="str">
        <f>IF(INPUT_OUTPUT!CE8="","",INPUT_OUTPUT!CE8)</f>
        <v/>
      </c>
      <c r="AE21" s="2459" t="str">
        <f>IF(INPUT_OUTPUT!CF8="","",INPUT_OUTPUT!CF8)</f>
        <v/>
      </c>
      <c r="AF21" s="2459" t="str">
        <f>IF(INPUT_OUTPUT!CG8="","",INPUT_OUTPUT!CG8)</f>
        <v/>
      </c>
      <c r="AG21" s="2459" t="str">
        <f>IF(INPUT_OUTPUT!CH8="","",INPUT_OUTPUT!CH8)</f>
        <v/>
      </c>
      <c r="AH21" s="2459" t="str">
        <f>IF(INPUT_OUTPUT!CI8="","",INPUT_OUTPUT!CI8)</f>
        <v/>
      </c>
      <c r="AI21" s="2437"/>
      <c r="AJ21" s="2443" t="s">
        <v>425</v>
      </c>
      <c r="AK21" s="2444">
        <f>SUM(AK16:AK20)</f>
        <v>940000300</v>
      </c>
      <c r="AL21" s="2445">
        <f>SUM(AL16:AL20)</f>
        <v>300</v>
      </c>
      <c r="AM21" s="2445">
        <f>SUM(AM16:AM20)</f>
        <v>940000300</v>
      </c>
      <c r="AN21" s="2446">
        <f>AM21/AK21</f>
        <v>1</v>
      </c>
      <c r="AO21" s="2433">
        <f>SUM(AO16:AO19)</f>
        <v>0</v>
      </c>
    </row>
    <row r="22" spans="3:41" s="2437" customFormat="1" ht="12.75" customHeight="1">
      <c r="C22" s="2461" t="str">
        <f>IF(INPUT_OUTPUT!C9="","",INPUT_OUTPUT!C9)</f>
        <v/>
      </c>
      <c r="D22" s="2462" t="str">
        <f>IF(INPUT_OUTPUT!BH9="","",INPUT_OUTPUT!BH9)</f>
        <v/>
      </c>
      <c r="E22" s="2462" t="str">
        <f>IF(INPUT_OUTPUT!BI9="","",INPUT_OUTPUT!BI9)</f>
        <v/>
      </c>
      <c r="F22" s="2462" t="str">
        <f>IF(INPUT_OUTPUT!BJ9="","",INPUT_OUTPUT!BJ9)</f>
        <v/>
      </c>
      <c r="G22" s="2462" t="str">
        <f>IF(INPUT_OUTPUT!BK9="","",INPUT_OUTPUT!BK9)</f>
        <v/>
      </c>
      <c r="H22" s="2462" t="str">
        <f>IF(INPUT_OUTPUT!BL9="","",INPUT_OUTPUT!BL9)</f>
        <v/>
      </c>
      <c r="I22" s="2462" t="str">
        <f>IF(INPUT_OUTPUT!BM9="","",INPUT_OUTPUT!BM9)</f>
        <v/>
      </c>
      <c r="J22" s="2462" t="str">
        <f>IF(INPUT_OUTPUT!BN9="","",INPUT_OUTPUT!BN9)</f>
        <v/>
      </c>
      <c r="K22" s="2453" t="str">
        <f t="shared" si="2"/>
        <v/>
      </c>
      <c r="L22" s="2457" t="str">
        <f>IF(INPUT_OUTPUT!BO9="","",INPUT_OUTPUT!BO9)</f>
        <v/>
      </c>
      <c r="M22" s="2457" t="str">
        <f>IF(INPUT_OUTPUT!BP9="","",INPUT_OUTPUT!BP9)</f>
        <v/>
      </c>
      <c r="N22" s="2457" t="str">
        <f>IF(INPUT_OUTPUT!BQ9="","",INPUT_OUTPUT!BQ9)</f>
        <v/>
      </c>
      <c r="O22" s="2457" t="str">
        <f>IF(INPUT_OUTPUT!BR9="","",INPUT_OUTPUT!BR9)</f>
        <v/>
      </c>
      <c r="P22" s="2457" t="str">
        <f>IF(INPUT_OUTPUT!BS9="","",INPUT_OUTPUT!BS9)</f>
        <v/>
      </c>
      <c r="Q22" s="2457" t="str">
        <f>IF(INPUT_OUTPUT!BT9="","",INPUT_OUTPUT!BT9)</f>
        <v/>
      </c>
      <c r="R22" s="2457" t="str">
        <f>IF(INPUT_OUTPUT!BU9="","",INPUT_OUTPUT!BU9)</f>
        <v/>
      </c>
      <c r="S22" s="2461" t="str">
        <f t="shared" si="3"/>
        <v/>
      </c>
      <c r="T22" s="2457" t="str">
        <f>IF(INPUT_OUTPUT!BV9="","",INPUT_OUTPUT!BV9)</f>
        <v/>
      </c>
      <c r="U22" s="2457" t="str">
        <f>IF(INPUT_OUTPUT!BW9="","",INPUT_OUTPUT!BW9)</f>
        <v/>
      </c>
      <c r="V22" s="2457" t="str">
        <f>IF(INPUT_OUTPUT!BX9="","",INPUT_OUTPUT!BX9)</f>
        <v/>
      </c>
      <c r="W22" s="2457" t="str">
        <f>IF(INPUT_OUTPUT!BY9="","",INPUT_OUTPUT!BY9)</f>
        <v/>
      </c>
      <c r="X22" s="2457" t="str">
        <f>IF(INPUT_OUTPUT!BZ9="","",INPUT_OUTPUT!BZ9)</f>
        <v/>
      </c>
      <c r="Y22" s="2457" t="str">
        <f>IF(INPUT_OUTPUT!CA9="","",INPUT_OUTPUT!CA9)</f>
        <v/>
      </c>
      <c r="Z22" s="2457" t="str">
        <f>IF(INPUT_OUTPUT!CB9="","",INPUT_OUTPUT!CB9)</f>
        <v/>
      </c>
      <c r="AA22" s="2461" t="str">
        <f t="shared" si="4"/>
        <v/>
      </c>
      <c r="AB22" s="2459" t="str">
        <f>IF(INPUT_OUTPUT!CC9="","",INPUT_OUTPUT!CC9)</f>
        <v/>
      </c>
      <c r="AC22" s="2459" t="str">
        <f>IF(INPUT_OUTPUT!CD9="","",INPUT_OUTPUT!CD9)</f>
        <v/>
      </c>
      <c r="AD22" s="2459" t="str">
        <f>IF(INPUT_OUTPUT!CE9="","",INPUT_OUTPUT!CE9)</f>
        <v/>
      </c>
      <c r="AE22" s="2459" t="str">
        <f>IF(INPUT_OUTPUT!CF9="","",INPUT_OUTPUT!CF9)</f>
        <v/>
      </c>
      <c r="AF22" s="2459" t="str">
        <f>IF(INPUT_OUTPUT!CG9="","",INPUT_OUTPUT!CG9)</f>
        <v/>
      </c>
      <c r="AG22" s="2459" t="str">
        <f>IF(INPUT_OUTPUT!CH9="","",INPUT_OUTPUT!CH9)</f>
        <v/>
      </c>
      <c r="AH22" s="2459" t="str">
        <f>IF(INPUT_OUTPUT!CI9="","",INPUT_OUTPUT!CI9)</f>
        <v/>
      </c>
    </row>
    <row r="23" spans="3:41" s="2437" customFormat="1" ht="12.75" customHeight="1">
      <c r="C23" s="2461" t="str">
        <f>IF(INPUT_OUTPUT!C10="","",INPUT_OUTPUT!C10)</f>
        <v/>
      </c>
      <c r="D23" s="2462" t="str">
        <f>IF(INPUT_OUTPUT!BH10="","",INPUT_OUTPUT!BH10)</f>
        <v/>
      </c>
      <c r="E23" s="2462" t="str">
        <f>IF(INPUT_OUTPUT!BI10="","",INPUT_OUTPUT!BI10)</f>
        <v/>
      </c>
      <c r="F23" s="2462" t="str">
        <f>IF(INPUT_OUTPUT!BJ10="","",INPUT_OUTPUT!BJ10)</f>
        <v/>
      </c>
      <c r="G23" s="2462" t="str">
        <f>IF(INPUT_OUTPUT!BK10="","",INPUT_OUTPUT!BK10)</f>
        <v/>
      </c>
      <c r="H23" s="2462" t="str">
        <f>IF(INPUT_OUTPUT!BL10="","",INPUT_OUTPUT!BL10)</f>
        <v/>
      </c>
      <c r="I23" s="2462" t="str">
        <f>IF(INPUT_OUTPUT!BM10="","",INPUT_OUTPUT!BM10)</f>
        <v/>
      </c>
      <c r="J23" s="2462" t="str">
        <f>IF(INPUT_OUTPUT!BN10="","",INPUT_OUTPUT!BN10)</f>
        <v/>
      </c>
      <c r="K23" s="2453" t="str">
        <f t="shared" si="2"/>
        <v/>
      </c>
      <c r="L23" s="2457" t="str">
        <f>IF(INPUT_OUTPUT!BO10="","",INPUT_OUTPUT!BO10)</f>
        <v/>
      </c>
      <c r="M23" s="2457" t="str">
        <f>IF(INPUT_OUTPUT!BP10="","",INPUT_OUTPUT!BP10)</f>
        <v/>
      </c>
      <c r="N23" s="2457" t="str">
        <f>IF(INPUT_OUTPUT!BQ10="","",INPUT_OUTPUT!BQ10)</f>
        <v/>
      </c>
      <c r="O23" s="2457" t="str">
        <f>IF(INPUT_OUTPUT!BR10="","",INPUT_OUTPUT!BR10)</f>
        <v/>
      </c>
      <c r="P23" s="2457" t="str">
        <f>IF(INPUT_OUTPUT!BS10="","",INPUT_OUTPUT!BS10)</f>
        <v/>
      </c>
      <c r="Q23" s="2457" t="str">
        <f>IF(INPUT_OUTPUT!BT10="","",INPUT_OUTPUT!BT10)</f>
        <v/>
      </c>
      <c r="R23" s="2457" t="str">
        <f>IF(INPUT_OUTPUT!BU10="","",INPUT_OUTPUT!BU10)</f>
        <v/>
      </c>
      <c r="S23" s="2461" t="str">
        <f t="shared" si="3"/>
        <v/>
      </c>
      <c r="T23" s="2457" t="str">
        <f>IF(INPUT_OUTPUT!BV10="","",INPUT_OUTPUT!BV10)</f>
        <v/>
      </c>
      <c r="U23" s="2457" t="str">
        <f>IF(INPUT_OUTPUT!BW10="","",INPUT_OUTPUT!BW10)</f>
        <v/>
      </c>
      <c r="V23" s="2457" t="str">
        <f>IF(INPUT_OUTPUT!BX10="","",INPUT_OUTPUT!BX10)</f>
        <v/>
      </c>
      <c r="W23" s="2457" t="str">
        <f>IF(INPUT_OUTPUT!BY10="","",INPUT_OUTPUT!BY10)</f>
        <v/>
      </c>
      <c r="X23" s="2457" t="str">
        <f>IF(INPUT_OUTPUT!BZ10="","",INPUT_OUTPUT!BZ10)</f>
        <v/>
      </c>
      <c r="Y23" s="2457" t="str">
        <f>IF(INPUT_OUTPUT!CA10="","",INPUT_OUTPUT!CA10)</f>
        <v/>
      </c>
      <c r="Z23" s="2457" t="str">
        <f>IF(INPUT_OUTPUT!CB10="","",INPUT_OUTPUT!CB10)</f>
        <v/>
      </c>
      <c r="AA23" s="2461" t="str">
        <f t="shared" si="4"/>
        <v/>
      </c>
      <c r="AB23" s="2459" t="str">
        <f>IF(INPUT_OUTPUT!CC10="","",INPUT_OUTPUT!CC10)</f>
        <v/>
      </c>
      <c r="AC23" s="2459" t="str">
        <f>IF(INPUT_OUTPUT!CD10="","",INPUT_OUTPUT!CD10)</f>
        <v/>
      </c>
      <c r="AD23" s="2459" t="str">
        <f>IF(INPUT_OUTPUT!CE10="","",INPUT_OUTPUT!CE10)</f>
        <v/>
      </c>
      <c r="AE23" s="2459" t="str">
        <f>IF(INPUT_OUTPUT!CF10="","",INPUT_OUTPUT!CF10)</f>
        <v/>
      </c>
      <c r="AF23" s="2459" t="str">
        <f>IF(INPUT_OUTPUT!CG10="","",INPUT_OUTPUT!CG10)</f>
        <v/>
      </c>
      <c r="AG23" s="2459" t="str">
        <f>IF(INPUT_OUTPUT!CH10="","",INPUT_OUTPUT!CH10)</f>
        <v/>
      </c>
      <c r="AH23" s="2459" t="str">
        <f>IF(INPUT_OUTPUT!CI10="","",INPUT_OUTPUT!CI10)</f>
        <v/>
      </c>
    </row>
    <row r="24" spans="3:41" s="2437" customFormat="1" ht="12.75" customHeight="1">
      <c r="C24" s="2461" t="str">
        <f>IF(INPUT_OUTPUT!C11="","",INPUT_OUTPUT!C11)</f>
        <v/>
      </c>
      <c r="D24" s="2462" t="str">
        <f>IF(INPUT_OUTPUT!BH11="","",INPUT_OUTPUT!BH11)</f>
        <v/>
      </c>
      <c r="E24" s="2462" t="str">
        <f>IF(INPUT_OUTPUT!BI11="","",INPUT_OUTPUT!BI11)</f>
        <v/>
      </c>
      <c r="F24" s="2462" t="str">
        <f>IF(INPUT_OUTPUT!BJ11="","",INPUT_OUTPUT!BJ11)</f>
        <v/>
      </c>
      <c r="G24" s="2462" t="str">
        <f>IF(INPUT_OUTPUT!BK11="","",INPUT_OUTPUT!BK11)</f>
        <v/>
      </c>
      <c r="H24" s="2462" t="str">
        <f>IF(INPUT_OUTPUT!BL11="","",INPUT_OUTPUT!BL11)</f>
        <v/>
      </c>
      <c r="I24" s="2462" t="str">
        <f>IF(INPUT_OUTPUT!BM11="","",INPUT_OUTPUT!BM11)</f>
        <v/>
      </c>
      <c r="J24" s="2462" t="str">
        <f>IF(INPUT_OUTPUT!BN11="","",INPUT_OUTPUT!BN11)</f>
        <v/>
      </c>
      <c r="K24" s="2453" t="str">
        <f t="shared" si="2"/>
        <v/>
      </c>
      <c r="L24" s="2457" t="str">
        <f>IF(INPUT_OUTPUT!BO11="","",INPUT_OUTPUT!BO11)</f>
        <v/>
      </c>
      <c r="M24" s="2457" t="str">
        <f>IF(INPUT_OUTPUT!BP11="","",INPUT_OUTPUT!BP11)</f>
        <v/>
      </c>
      <c r="N24" s="2457" t="str">
        <f>IF(INPUT_OUTPUT!BQ11="","",INPUT_OUTPUT!BQ11)</f>
        <v/>
      </c>
      <c r="O24" s="2457" t="str">
        <f>IF(INPUT_OUTPUT!BR11="","",INPUT_OUTPUT!BR11)</f>
        <v/>
      </c>
      <c r="P24" s="2457" t="str">
        <f>IF(INPUT_OUTPUT!BS11="","",INPUT_OUTPUT!BS11)</f>
        <v/>
      </c>
      <c r="Q24" s="2457" t="str">
        <f>IF(INPUT_OUTPUT!BT11="","",INPUT_OUTPUT!BT11)</f>
        <v/>
      </c>
      <c r="R24" s="2457" t="str">
        <f>IF(INPUT_OUTPUT!BU11="","",INPUT_OUTPUT!BU11)</f>
        <v/>
      </c>
      <c r="S24" s="2461" t="str">
        <f t="shared" si="3"/>
        <v/>
      </c>
      <c r="T24" s="2457" t="str">
        <f>IF(INPUT_OUTPUT!BV11="","",INPUT_OUTPUT!BV11)</f>
        <v/>
      </c>
      <c r="U24" s="2457" t="str">
        <f>IF(INPUT_OUTPUT!BW11="","",INPUT_OUTPUT!BW11)</f>
        <v/>
      </c>
      <c r="V24" s="2457" t="str">
        <f>IF(INPUT_OUTPUT!BX11="","",INPUT_OUTPUT!BX11)</f>
        <v/>
      </c>
      <c r="W24" s="2457" t="str">
        <f>IF(INPUT_OUTPUT!BY11="","",INPUT_OUTPUT!BY11)</f>
        <v/>
      </c>
      <c r="X24" s="2457" t="str">
        <f>IF(INPUT_OUTPUT!BZ11="","",INPUT_OUTPUT!BZ11)</f>
        <v/>
      </c>
      <c r="Y24" s="2457" t="str">
        <f>IF(INPUT_OUTPUT!CA11="","",INPUT_OUTPUT!CA11)</f>
        <v/>
      </c>
      <c r="Z24" s="2457" t="str">
        <f>IF(INPUT_OUTPUT!CB11="","",INPUT_OUTPUT!CB11)</f>
        <v/>
      </c>
      <c r="AA24" s="2461" t="str">
        <f t="shared" si="4"/>
        <v/>
      </c>
      <c r="AB24" s="2459" t="str">
        <f>IF(INPUT_OUTPUT!CC11="","",INPUT_OUTPUT!CC11)</f>
        <v/>
      </c>
      <c r="AC24" s="2459" t="str">
        <f>IF(INPUT_OUTPUT!CD11="","",INPUT_OUTPUT!CD11)</f>
        <v/>
      </c>
      <c r="AD24" s="2459" t="str">
        <f>IF(INPUT_OUTPUT!CE11="","",INPUT_OUTPUT!CE11)</f>
        <v/>
      </c>
      <c r="AE24" s="2459" t="str">
        <f>IF(INPUT_OUTPUT!CF11="","",INPUT_OUTPUT!CF11)</f>
        <v/>
      </c>
      <c r="AF24" s="2459" t="str">
        <f>IF(INPUT_OUTPUT!CG11="","",INPUT_OUTPUT!CG11)</f>
        <v/>
      </c>
      <c r="AG24" s="2459" t="str">
        <f>IF(INPUT_OUTPUT!CH11="","",INPUT_OUTPUT!CH11)</f>
        <v/>
      </c>
      <c r="AH24" s="2459" t="str">
        <f>IF(INPUT_OUTPUT!CI11="","",INPUT_OUTPUT!CI11)</f>
        <v/>
      </c>
    </row>
    <row r="25" spans="3:41" s="2437" customFormat="1" ht="12.75" customHeight="1">
      <c r="C25" s="2461" t="str">
        <f>IF(INPUT_OUTPUT!C12="","",INPUT_OUTPUT!C12)</f>
        <v/>
      </c>
      <c r="D25" s="2462" t="str">
        <f>IF(INPUT_OUTPUT!BH12="","",INPUT_OUTPUT!BH12)</f>
        <v/>
      </c>
      <c r="E25" s="2462" t="str">
        <f>IF(INPUT_OUTPUT!BI12="","",INPUT_OUTPUT!BI12)</f>
        <v/>
      </c>
      <c r="F25" s="2462" t="str">
        <f>IF(INPUT_OUTPUT!BJ12="","",INPUT_OUTPUT!BJ12)</f>
        <v/>
      </c>
      <c r="G25" s="2462" t="str">
        <f>IF(INPUT_OUTPUT!BK12="","",INPUT_OUTPUT!BK12)</f>
        <v/>
      </c>
      <c r="H25" s="2462" t="str">
        <f>IF(INPUT_OUTPUT!BL12="","",INPUT_OUTPUT!BL12)</f>
        <v/>
      </c>
      <c r="I25" s="2462" t="str">
        <f>IF(INPUT_OUTPUT!BM12="","",INPUT_OUTPUT!BM12)</f>
        <v/>
      </c>
      <c r="J25" s="2462" t="str">
        <f>IF(INPUT_OUTPUT!BN12="","",INPUT_OUTPUT!BN12)</f>
        <v/>
      </c>
      <c r="K25" s="2453" t="str">
        <f t="shared" si="2"/>
        <v/>
      </c>
      <c r="L25" s="2457" t="str">
        <f>IF(INPUT_OUTPUT!BO12="","",INPUT_OUTPUT!BO12)</f>
        <v/>
      </c>
      <c r="M25" s="2457" t="str">
        <f>IF(INPUT_OUTPUT!BP12="","",INPUT_OUTPUT!BP12)</f>
        <v/>
      </c>
      <c r="N25" s="2457" t="str">
        <f>IF(INPUT_OUTPUT!BQ12="","",INPUT_OUTPUT!BQ12)</f>
        <v/>
      </c>
      <c r="O25" s="2457" t="str">
        <f>IF(INPUT_OUTPUT!BR12="","",INPUT_OUTPUT!BR12)</f>
        <v/>
      </c>
      <c r="P25" s="2457" t="str">
        <f>IF(INPUT_OUTPUT!BS12="","",INPUT_OUTPUT!BS12)</f>
        <v/>
      </c>
      <c r="Q25" s="2457" t="str">
        <f>IF(INPUT_OUTPUT!BT12="","",INPUT_OUTPUT!BT12)</f>
        <v/>
      </c>
      <c r="R25" s="2457" t="str">
        <f>IF(INPUT_OUTPUT!BU12="","",INPUT_OUTPUT!BU12)</f>
        <v/>
      </c>
      <c r="S25" s="2461" t="str">
        <f t="shared" si="3"/>
        <v/>
      </c>
      <c r="T25" s="2457" t="str">
        <f>IF(INPUT_OUTPUT!BV12="","",INPUT_OUTPUT!BV12)</f>
        <v/>
      </c>
      <c r="U25" s="2457" t="str">
        <f>IF(INPUT_OUTPUT!BW12="","",INPUT_OUTPUT!BW12)</f>
        <v/>
      </c>
      <c r="V25" s="2457" t="str">
        <f>IF(INPUT_OUTPUT!BX12="","",INPUT_OUTPUT!BX12)</f>
        <v/>
      </c>
      <c r="W25" s="2457" t="str">
        <f>IF(INPUT_OUTPUT!BY12="","",INPUT_OUTPUT!BY12)</f>
        <v/>
      </c>
      <c r="X25" s="2457" t="str">
        <f>IF(INPUT_OUTPUT!BZ12="","",INPUT_OUTPUT!BZ12)</f>
        <v/>
      </c>
      <c r="Y25" s="2457" t="str">
        <f>IF(INPUT_OUTPUT!CA12="","",INPUT_OUTPUT!CA12)</f>
        <v/>
      </c>
      <c r="Z25" s="2457" t="str">
        <f>IF(INPUT_OUTPUT!CB12="","",INPUT_OUTPUT!CB12)</f>
        <v/>
      </c>
      <c r="AA25" s="2461" t="str">
        <f t="shared" si="4"/>
        <v/>
      </c>
      <c r="AB25" s="2459" t="str">
        <f>IF(INPUT_OUTPUT!CC12="","",INPUT_OUTPUT!CC12)</f>
        <v/>
      </c>
      <c r="AC25" s="2459" t="str">
        <f>IF(INPUT_OUTPUT!CD12="","",INPUT_OUTPUT!CD12)</f>
        <v/>
      </c>
      <c r="AD25" s="2459" t="str">
        <f>IF(INPUT_OUTPUT!CE12="","",INPUT_OUTPUT!CE12)</f>
        <v/>
      </c>
      <c r="AE25" s="2459" t="str">
        <f>IF(INPUT_OUTPUT!CF12="","",INPUT_OUTPUT!CF12)</f>
        <v/>
      </c>
      <c r="AF25" s="2459" t="str">
        <f>IF(INPUT_OUTPUT!CG12="","",INPUT_OUTPUT!CG12)</f>
        <v/>
      </c>
      <c r="AG25" s="2459" t="str">
        <f>IF(INPUT_OUTPUT!CH12="","",INPUT_OUTPUT!CH12)</f>
        <v/>
      </c>
      <c r="AH25" s="2459" t="str">
        <f>IF(INPUT_OUTPUT!CI12="","",INPUT_OUTPUT!CI12)</f>
        <v/>
      </c>
    </row>
    <row r="26" spans="3:41" s="2437" customFormat="1" ht="12.75" customHeight="1">
      <c r="C26" s="2461" t="str">
        <f>IF(INPUT_OUTPUT!C13="","",INPUT_OUTPUT!C13)</f>
        <v/>
      </c>
      <c r="D26" s="2462" t="str">
        <f>IF(INPUT_OUTPUT!BH13="","",INPUT_OUTPUT!BH13)</f>
        <v/>
      </c>
      <c r="E26" s="2462" t="str">
        <f>IF(INPUT_OUTPUT!BI13="","",INPUT_OUTPUT!BI13)</f>
        <v/>
      </c>
      <c r="F26" s="2462" t="str">
        <f>IF(INPUT_OUTPUT!BJ13="","",INPUT_OUTPUT!BJ13)</f>
        <v/>
      </c>
      <c r="G26" s="2462" t="str">
        <f>IF(INPUT_OUTPUT!BK13="","",INPUT_OUTPUT!BK13)</f>
        <v/>
      </c>
      <c r="H26" s="2462" t="str">
        <f>IF(INPUT_OUTPUT!BL13="","",INPUT_OUTPUT!BL13)</f>
        <v/>
      </c>
      <c r="I26" s="2462" t="str">
        <f>IF(INPUT_OUTPUT!BM13="","",INPUT_OUTPUT!BM13)</f>
        <v/>
      </c>
      <c r="J26" s="2462" t="str">
        <f>IF(INPUT_OUTPUT!BN13="","",INPUT_OUTPUT!BN13)</f>
        <v/>
      </c>
      <c r="K26" s="2453" t="str">
        <f t="shared" si="2"/>
        <v/>
      </c>
      <c r="L26" s="2457" t="str">
        <f>IF(INPUT_OUTPUT!BO13="","",INPUT_OUTPUT!BO13)</f>
        <v/>
      </c>
      <c r="M26" s="2457" t="str">
        <f>IF(INPUT_OUTPUT!BP13="","",INPUT_OUTPUT!BP13)</f>
        <v/>
      </c>
      <c r="N26" s="2457" t="str">
        <f>IF(INPUT_OUTPUT!BQ13="","",INPUT_OUTPUT!BQ13)</f>
        <v/>
      </c>
      <c r="O26" s="2457" t="str">
        <f>IF(INPUT_OUTPUT!BR13="","",INPUT_OUTPUT!BR13)</f>
        <v/>
      </c>
      <c r="P26" s="2457" t="str">
        <f>IF(INPUT_OUTPUT!BS13="","",INPUT_OUTPUT!BS13)</f>
        <v/>
      </c>
      <c r="Q26" s="2457" t="str">
        <f>IF(INPUT_OUTPUT!BT13="","",INPUT_OUTPUT!BT13)</f>
        <v/>
      </c>
      <c r="R26" s="2457" t="str">
        <f>IF(INPUT_OUTPUT!BU13="","",INPUT_OUTPUT!BU13)</f>
        <v/>
      </c>
      <c r="S26" s="2461" t="str">
        <f t="shared" si="3"/>
        <v/>
      </c>
      <c r="T26" s="2457" t="str">
        <f>IF(INPUT_OUTPUT!BV13="","",INPUT_OUTPUT!BV13)</f>
        <v/>
      </c>
      <c r="U26" s="2457" t="str">
        <f>IF(INPUT_OUTPUT!BW13="","",INPUT_OUTPUT!BW13)</f>
        <v/>
      </c>
      <c r="V26" s="2457" t="str">
        <f>IF(INPUT_OUTPUT!BX13="","",INPUT_OUTPUT!BX13)</f>
        <v/>
      </c>
      <c r="W26" s="2457" t="str">
        <f>IF(INPUT_OUTPUT!BY13="","",INPUT_OUTPUT!BY13)</f>
        <v/>
      </c>
      <c r="X26" s="2457" t="str">
        <f>IF(INPUT_OUTPUT!BZ13="","",INPUT_OUTPUT!BZ13)</f>
        <v/>
      </c>
      <c r="Y26" s="2457" t="str">
        <f>IF(INPUT_OUTPUT!CA13="","",INPUT_OUTPUT!CA13)</f>
        <v/>
      </c>
      <c r="Z26" s="2457" t="str">
        <f>IF(INPUT_OUTPUT!CB13="","",INPUT_OUTPUT!CB13)</f>
        <v/>
      </c>
      <c r="AA26" s="2461" t="str">
        <f t="shared" si="4"/>
        <v/>
      </c>
      <c r="AB26" s="2459" t="str">
        <f>IF(INPUT_OUTPUT!CC13="","",INPUT_OUTPUT!CC13)</f>
        <v/>
      </c>
      <c r="AC26" s="2459" t="str">
        <f>IF(INPUT_OUTPUT!CD13="","",INPUT_OUTPUT!CD13)</f>
        <v/>
      </c>
      <c r="AD26" s="2459" t="str">
        <f>IF(INPUT_OUTPUT!CE13="","",INPUT_OUTPUT!CE13)</f>
        <v/>
      </c>
      <c r="AE26" s="2459" t="str">
        <f>IF(INPUT_OUTPUT!CF13="","",INPUT_OUTPUT!CF13)</f>
        <v/>
      </c>
      <c r="AF26" s="2459" t="str">
        <f>IF(INPUT_OUTPUT!CG13="","",INPUT_OUTPUT!CG13)</f>
        <v/>
      </c>
      <c r="AG26" s="2459" t="str">
        <f>IF(INPUT_OUTPUT!CH13="","",INPUT_OUTPUT!CH13)</f>
        <v/>
      </c>
      <c r="AH26" s="2459" t="str">
        <f>IF(INPUT_OUTPUT!CI13="","",INPUT_OUTPUT!CI13)</f>
        <v/>
      </c>
    </row>
    <row r="27" spans="3:41" s="2437" customFormat="1" ht="12.75" customHeight="1">
      <c r="C27" s="2461" t="str">
        <f>IF(INPUT_OUTPUT!C14="","",INPUT_OUTPUT!C14)</f>
        <v/>
      </c>
      <c r="D27" s="2462" t="str">
        <f>IF(INPUT_OUTPUT!BH14="","",INPUT_OUTPUT!BH14)</f>
        <v/>
      </c>
      <c r="E27" s="2462" t="str">
        <f>IF(INPUT_OUTPUT!BI14="","",INPUT_OUTPUT!BI14)</f>
        <v/>
      </c>
      <c r="F27" s="2462" t="str">
        <f>IF(INPUT_OUTPUT!BJ14="","",INPUT_OUTPUT!BJ14)</f>
        <v/>
      </c>
      <c r="G27" s="2462" t="str">
        <f>IF(INPUT_OUTPUT!BK14="","",INPUT_OUTPUT!BK14)</f>
        <v/>
      </c>
      <c r="H27" s="2462" t="str">
        <f>IF(INPUT_OUTPUT!BL14="","",INPUT_OUTPUT!BL14)</f>
        <v/>
      </c>
      <c r="I27" s="2462" t="str">
        <f>IF(INPUT_OUTPUT!BM14="","",INPUT_OUTPUT!BM14)</f>
        <v/>
      </c>
      <c r="J27" s="2462" t="str">
        <f>IF(INPUT_OUTPUT!BN14="","",INPUT_OUTPUT!BN14)</f>
        <v/>
      </c>
      <c r="K27" s="2453" t="str">
        <f t="shared" si="2"/>
        <v/>
      </c>
      <c r="L27" s="2457" t="str">
        <f>IF(INPUT_OUTPUT!BO14="","",INPUT_OUTPUT!BO14)</f>
        <v/>
      </c>
      <c r="M27" s="2457" t="str">
        <f>IF(INPUT_OUTPUT!BP14="","",INPUT_OUTPUT!BP14)</f>
        <v/>
      </c>
      <c r="N27" s="2457" t="str">
        <f>IF(INPUT_OUTPUT!BQ14="","",INPUT_OUTPUT!BQ14)</f>
        <v/>
      </c>
      <c r="O27" s="2457" t="str">
        <f>IF(INPUT_OUTPUT!BR14="","",INPUT_OUTPUT!BR14)</f>
        <v/>
      </c>
      <c r="P27" s="2457" t="str">
        <f>IF(INPUT_OUTPUT!BS14="","",INPUT_OUTPUT!BS14)</f>
        <v/>
      </c>
      <c r="Q27" s="2457" t="str">
        <f>IF(INPUT_OUTPUT!BT14="","",INPUT_OUTPUT!BT14)</f>
        <v/>
      </c>
      <c r="R27" s="2457" t="str">
        <f>IF(INPUT_OUTPUT!BU14="","",INPUT_OUTPUT!BU14)</f>
        <v/>
      </c>
      <c r="S27" s="2461" t="str">
        <f t="shared" si="3"/>
        <v/>
      </c>
      <c r="T27" s="2457" t="str">
        <f>IF(INPUT_OUTPUT!BV14="","",INPUT_OUTPUT!BV14)</f>
        <v/>
      </c>
      <c r="U27" s="2457" t="str">
        <f>IF(INPUT_OUTPUT!BW14="","",INPUT_OUTPUT!BW14)</f>
        <v/>
      </c>
      <c r="V27" s="2457" t="str">
        <f>IF(INPUT_OUTPUT!BX14="","",INPUT_OUTPUT!BX14)</f>
        <v/>
      </c>
      <c r="W27" s="2457" t="str">
        <f>IF(INPUT_OUTPUT!BY14="","",INPUT_OUTPUT!BY14)</f>
        <v/>
      </c>
      <c r="X27" s="2457" t="str">
        <f>IF(INPUT_OUTPUT!BZ14="","",INPUT_OUTPUT!BZ14)</f>
        <v/>
      </c>
      <c r="Y27" s="2457" t="str">
        <f>IF(INPUT_OUTPUT!CA14="","",INPUT_OUTPUT!CA14)</f>
        <v/>
      </c>
      <c r="Z27" s="2457" t="str">
        <f>IF(INPUT_OUTPUT!CB14="","",INPUT_OUTPUT!CB14)</f>
        <v/>
      </c>
      <c r="AA27" s="2461" t="str">
        <f t="shared" si="4"/>
        <v/>
      </c>
      <c r="AB27" s="2459" t="str">
        <f>IF(INPUT_OUTPUT!CC14="","",INPUT_OUTPUT!CC14)</f>
        <v/>
      </c>
      <c r="AC27" s="2459" t="str">
        <f>IF(INPUT_OUTPUT!CD14="","",INPUT_OUTPUT!CD14)</f>
        <v/>
      </c>
      <c r="AD27" s="2459" t="str">
        <f>IF(INPUT_OUTPUT!CE14="","",INPUT_OUTPUT!CE14)</f>
        <v/>
      </c>
      <c r="AE27" s="2459" t="str">
        <f>IF(INPUT_OUTPUT!CF14="","",INPUT_OUTPUT!CF14)</f>
        <v/>
      </c>
      <c r="AF27" s="2459" t="str">
        <f>IF(INPUT_OUTPUT!CG14="","",INPUT_OUTPUT!CG14)</f>
        <v/>
      </c>
      <c r="AG27" s="2459" t="str">
        <f>IF(INPUT_OUTPUT!CH14="","",INPUT_OUTPUT!CH14)</f>
        <v/>
      </c>
      <c r="AH27" s="2459" t="str">
        <f>IF(INPUT_OUTPUT!CI14="","",INPUT_OUTPUT!CI14)</f>
        <v/>
      </c>
    </row>
    <row r="28" spans="3:41" s="2437" customFormat="1" ht="12.75" customHeight="1">
      <c r="C28" s="2461" t="str">
        <f>IF(INPUT_OUTPUT!C15="","",INPUT_OUTPUT!C15)</f>
        <v/>
      </c>
      <c r="D28" s="2462" t="str">
        <f>IF(INPUT_OUTPUT!BH15="","",INPUT_OUTPUT!BH15)</f>
        <v/>
      </c>
      <c r="E28" s="2462" t="str">
        <f>IF(INPUT_OUTPUT!BI15="","",INPUT_OUTPUT!BI15)</f>
        <v/>
      </c>
      <c r="F28" s="2462" t="str">
        <f>IF(INPUT_OUTPUT!BJ15="","",INPUT_OUTPUT!BJ15)</f>
        <v/>
      </c>
      <c r="G28" s="2462" t="str">
        <f>IF(INPUT_OUTPUT!BK15="","",INPUT_OUTPUT!BK15)</f>
        <v/>
      </c>
      <c r="H28" s="2462" t="str">
        <f>IF(INPUT_OUTPUT!BL15="","",INPUT_OUTPUT!BL15)</f>
        <v/>
      </c>
      <c r="I28" s="2462" t="str">
        <f>IF(INPUT_OUTPUT!BM15="","",INPUT_OUTPUT!BM15)</f>
        <v/>
      </c>
      <c r="J28" s="2462" t="str">
        <f>IF(INPUT_OUTPUT!BN15="","",INPUT_OUTPUT!BN15)</f>
        <v/>
      </c>
      <c r="K28" s="2453" t="str">
        <f t="shared" si="2"/>
        <v/>
      </c>
      <c r="L28" s="2457" t="str">
        <f>IF(INPUT_OUTPUT!BO15="","",INPUT_OUTPUT!BO15)</f>
        <v/>
      </c>
      <c r="M28" s="2457" t="str">
        <f>IF(INPUT_OUTPUT!BP15="","",INPUT_OUTPUT!BP15)</f>
        <v/>
      </c>
      <c r="N28" s="2457" t="str">
        <f>IF(INPUT_OUTPUT!BQ15="","",INPUT_OUTPUT!BQ15)</f>
        <v/>
      </c>
      <c r="O28" s="2457" t="str">
        <f>IF(INPUT_OUTPUT!BR15="","",INPUT_OUTPUT!BR15)</f>
        <v/>
      </c>
      <c r="P28" s="2457" t="str">
        <f>IF(INPUT_OUTPUT!BS15="","",INPUT_OUTPUT!BS15)</f>
        <v/>
      </c>
      <c r="Q28" s="2457" t="str">
        <f>IF(INPUT_OUTPUT!BT15="","",INPUT_OUTPUT!BT15)</f>
        <v/>
      </c>
      <c r="R28" s="2457" t="str">
        <f>IF(INPUT_OUTPUT!BU15="","",INPUT_OUTPUT!BU15)</f>
        <v/>
      </c>
      <c r="S28" s="2461" t="str">
        <f t="shared" si="3"/>
        <v/>
      </c>
      <c r="T28" s="2457" t="str">
        <f>IF(INPUT_OUTPUT!BV15="","",INPUT_OUTPUT!BV15)</f>
        <v/>
      </c>
      <c r="U28" s="2457" t="str">
        <f>IF(INPUT_OUTPUT!BW15="","",INPUT_OUTPUT!BW15)</f>
        <v/>
      </c>
      <c r="V28" s="2457" t="str">
        <f>IF(INPUT_OUTPUT!BX15="","",INPUT_OUTPUT!BX15)</f>
        <v/>
      </c>
      <c r="W28" s="2457" t="str">
        <f>IF(INPUT_OUTPUT!BY15="","",INPUT_OUTPUT!BY15)</f>
        <v/>
      </c>
      <c r="X28" s="2457" t="str">
        <f>IF(INPUT_OUTPUT!BZ15="","",INPUT_OUTPUT!BZ15)</f>
        <v/>
      </c>
      <c r="Y28" s="2457" t="str">
        <f>IF(INPUT_OUTPUT!CA15="","",INPUT_OUTPUT!CA15)</f>
        <v/>
      </c>
      <c r="Z28" s="2457" t="str">
        <f>IF(INPUT_OUTPUT!CB15="","",INPUT_OUTPUT!CB15)</f>
        <v/>
      </c>
      <c r="AA28" s="2461" t="str">
        <f t="shared" si="4"/>
        <v/>
      </c>
      <c r="AB28" s="2459" t="str">
        <f>IF(INPUT_OUTPUT!CC15="","",INPUT_OUTPUT!CC15)</f>
        <v/>
      </c>
      <c r="AC28" s="2459" t="str">
        <f>IF(INPUT_OUTPUT!CD15="","",INPUT_OUTPUT!CD15)</f>
        <v/>
      </c>
      <c r="AD28" s="2459" t="str">
        <f>IF(INPUT_OUTPUT!CE15="","",INPUT_OUTPUT!CE15)</f>
        <v/>
      </c>
      <c r="AE28" s="2459" t="str">
        <f>IF(INPUT_OUTPUT!CF15="","",INPUT_OUTPUT!CF15)</f>
        <v/>
      </c>
      <c r="AF28" s="2459" t="str">
        <f>IF(INPUT_OUTPUT!CG15="","",INPUT_OUTPUT!CG15)</f>
        <v/>
      </c>
      <c r="AG28" s="2459" t="str">
        <f>IF(INPUT_OUTPUT!CH15="","",INPUT_OUTPUT!CH15)</f>
        <v/>
      </c>
      <c r="AH28" s="2459" t="str">
        <f>IF(INPUT_OUTPUT!CI15="","",INPUT_OUTPUT!CI15)</f>
        <v/>
      </c>
    </row>
    <row r="29" spans="3:41" s="2437" customFormat="1" ht="12.75" customHeight="1">
      <c r="C29" s="2461" t="str">
        <f>IF(INPUT_OUTPUT!C16="","",INPUT_OUTPUT!C16)</f>
        <v/>
      </c>
      <c r="D29" s="2462" t="str">
        <f>IF(INPUT_OUTPUT!BH16="","",INPUT_OUTPUT!BH16)</f>
        <v/>
      </c>
      <c r="E29" s="2462" t="str">
        <f>IF(INPUT_OUTPUT!BI16="","",INPUT_OUTPUT!BI16)</f>
        <v/>
      </c>
      <c r="F29" s="2462" t="str">
        <f>IF(INPUT_OUTPUT!BJ16="","",INPUT_OUTPUT!BJ16)</f>
        <v/>
      </c>
      <c r="G29" s="2462" t="str">
        <f>IF(INPUT_OUTPUT!BK16="","",INPUT_OUTPUT!BK16)</f>
        <v/>
      </c>
      <c r="H29" s="2462" t="str">
        <f>IF(INPUT_OUTPUT!BL16="","",INPUT_OUTPUT!BL16)</f>
        <v/>
      </c>
      <c r="I29" s="2462" t="str">
        <f>IF(INPUT_OUTPUT!BM16="","",INPUT_OUTPUT!BM16)</f>
        <v/>
      </c>
      <c r="J29" s="2462" t="str">
        <f>IF(INPUT_OUTPUT!BN16="","",INPUT_OUTPUT!BN16)</f>
        <v/>
      </c>
      <c r="K29" s="2453" t="str">
        <f t="shared" si="2"/>
        <v/>
      </c>
      <c r="L29" s="2457" t="str">
        <f>IF(INPUT_OUTPUT!BO16="","",INPUT_OUTPUT!BO16)</f>
        <v/>
      </c>
      <c r="M29" s="2457" t="str">
        <f>IF(INPUT_OUTPUT!BP16="","",INPUT_OUTPUT!BP16)</f>
        <v/>
      </c>
      <c r="N29" s="2457" t="str">
        <f>IF(INPUT_OUTPUT!BQ16="","",INPUT_OUTPUT!BQ16)</f>
        <v/>
      </c>
      <c r="O29" s="2457" t="str">
        <f>IF(INPUT_OUTPUT!BR16="","",INPUT_OUTPUT!BR16)</f>
        <v/>
      </c>
      <c r="P29" s="2457" t="str">
        <f>IF(INPUT_OUTPUT!BS16="","",INPUT_OUTPUT!BS16)</f>
        <v/>
      </c>
      <c r="Q29" s="2457" t="str">
        <f>IF(INPUT_OUTPUT!BT16="","",INPUT_OUTPUT!BT16)</f>
        <v/>
      </c>
      <c r="R29" s="2457" t="str">
        <f>IF(INPUT_OUTPUT!BU16="","",INPUT_OUTPUT!BU16)</f>
        <v/>
      </c>
      <c r="S29" s="2461" t="str">
        <f t="shared" si="3"/>
        <v/>
      </c>
      <c r="T29" s="2457" t="str">
        <f>IF(INPUT_OUTPUT!BV16="","",INPUT_OUTPUT!BV16)</f>
        <v/>
      </c>
      <c r="U29" s="2457" t="str">
        <f>IF(INPUT_OUTPUT!BW16="","",INPUT_OUTPUT!BW16)</f>
        <v/>
      </c>
      <c r="V29" s="2457" t="str">
        <f>IF(INPUT_OUTPUT!BX16="","",INPUT_OUTPUT!BX16)</f>
        <v/>
      </c>
      <c r="W29" s="2457" t="str">
        <f>IF(INPUT_OUTPUT!BY16="","",INPUT_OUTPUT!BY16)</f>
        <v/>
      </c>
      <c r="X29" s="2457" t="str">
        <f>IF(INPUT_OUTPUT!BZ16="","",INPUT_OUTPUT!BZ16)</f>
        <v/>
      </c>
      <c r="Y29" s="2457" t="str">
        <f>IF(INPUT_OUTPUT!CA16="","",INPUT_OUTPUT!CA16)</f>
        <v/>
      </c>
      <c r="Z29" s="2457" t="str">
        <f>IF(INPUT_OUTPUT!CB16="","",INPUT_OUTPUT!CB16)</f>
        <v/>
      </c>
      <c r="AA29" s="2461" t="str">
        <f t="shared" si="4"/>
        <v/>
      </c>
      <c r="AB29" s="2459" t="str">
        <f>IF(INPUT_OUTPUT!CC16="","",INPUT_OUTPUT!CC16)</f>
        <v/>
      </c>
      <c r="AC29" s="2459" t="str">
        <f>IF(INPUT_OUTPUT!CD16="","",INPUT_OUTPUT!CD16)</f>
        <v/>
      </c>
      <c r="AD29" s="2459" t="str">
        <f>IF(INPUT_OUTPUT!CE16="","",INPUT_OUTPUT!CE16)</f>
        <v/>
      </c>
      <c r="AE29" s="2459" t="str">
        <f>IF(INPUT_OUTPUT!CF16="","",INPUT_OUTPUT!CF16)</f>
        <v/>
      </c>
      <c r="AF29" s="2459" t="str">
        <f>IF(INPUT_OUTPUT!CG16="","",INPUT_OUTPUT!CG16)</f>
        <v/>
      </c>
      <c r="AG29" s="2459" t="str">
        <f>IF(INPUT_OUTPUT!CH16="","",INPUT_OUTPUT!CH16)</f>
        <v/>
      </c>
      <c r="AH29" s="2459" t="str">
        <f>IF(INPUT_OUTPUT!CI16="","",INPUT_OUTPUT!CI16)</f>
        <v/>
      </c>
    </row>
    <row r="30" spans="3:41" s="2437" customFormat="1" ht="12.75" customHeight="1">
      <c r="C30" s="2461" t="str">
        <f>IF(INPUT_OUTPUT!C17="","",INPUT_OUTPUT!C17)</f>
        <v/>
      </c>
      <c r="D30" s="2462" t="str">
        <f>IF(INPUT_OUTPUT!BH17="","",INPUT_OUTPUT!BH17)</f>
        <v/>
      </c>
      <c r="E30" s="2462" t="str">
        <f>IF(INPUT_OUTPUT!BI17="","",INPUT_OUTPUT!BI17)</f>
        <v/>
      </c>
      <c r="F30" s="2462" t="str">
        <f>IF(INPUT_OUTPUT!BJ17="","",INPUT_OUTPUT!BJ17)</f>
        <v/>
      </c>
      <c r="G30" s="2462" t="str">
        <f>IF(INPUT_OUTPUT!BK17="","",INPUT_OUTPUT!BK17)</f>
        <v/>
      </c>
      <c r="H30" s="2462" t="str">
        <f>IF(INPUT_OUTPUT!BL17="","",INPUT_OUTPUT!BL17)</f>
        <v/>
      </c>
      <c r="I30" s="2462" t="str">
        <f>IF(INPUT_OUTPUT!BM17="","",INPUT_OUTPUT!BM17)</f>
        <v/>
      </c>
      <c r="J30" s="2462" t="str">
        <f>IF(INPUT_OUTPUT!BN17="","",INPUT_OUTPUT!BN17)</f>
        <v/>
      </c>
      <c r="K30" s="2453" t="str">
        <f t="shared" si="2"/>
        <v/>
      </c>
      <c r="L30" s="2457" t="str">
        <f>IF(INPUT_OUTPUT!BO17="","",INPUT_OUTPUT!BO17)</f>
        <v/>
      </c>
      <c r="M30" s="2457" t="str">
        <f>IF(INPUT_OUTPUT!BP17="","",INPUT_OUTPUT!BP17)</f>
        <v/>
      </c>
      <c r="N30" s="2457" t="str">
        <f>IF(INPUT_OUTPUT!BQ17="","",INPUT_OUTPUT!BQ17)</f>
        <v/>
      </c>
      <c r="O30" s="2457" t="str">
        <f>IF(INPUT_OUTPUT!BR17="","",INPUT_OUTPUT!BR17)</f>
        <v/>
      </c>
      <c r="P30" s="2457" t="str">
        <f>IF(INPUT_OUTPUT!BS17="","",INPUT_OUTPUT!BS17)</f>
        <v/>
      </c>
      <c r="Q30" s="2457" t="str">
        <f>IF(INPUT_OUTPUT!BT17="","",INPUT_OUTPUT!BT17)</f>
        <v/>
      </c>
      <c r="R30" s="2457" t="str">
        <f>IF(INPUT_OUTPUT!BU17="","",INPUT_OUTPUT!BU17)</f>
        <v/>
      </c>
      <c r="S30" s="2461" t="str">
        <f t="shared" si="3"/>
        <v/>
      </c>
      <c r="T30" s="2457" t="str">
        <f>IF(INPUT_OUTPUT!BV17="","",INPUT_OUTPUT!BV17)</f>
        <v/>
      </c>
      <c r="U30" s="2457" t="str">
        <f>IF(INPUT_OUTPUT!BW17="","",INPUT_OUTPUT!BW17)</f>
        <v/>
      </c>
      <c r="V30" s="2457" t="str">
        <f>IF(INPUT_OUTPUT!BX17="","",INPUT_OUTPUT!BX17)</f>
        <v/>
      </c>
      <c r="W30" s="2457" t="str">
        <f>IF(INPUT_OUTPUT!BY17="","",INPUT_OUTPUT!BY17)</f>
        <v/>
      </c>
      <c r="X30" s="2457" t="str">
        <f>IF(INPUT_OUTPUT!BZ17="","",INPUT_OUTPUT!BZ17)</f>
        <v/>
      </c>
      <c r="Y30" s="2457" t="str">
        <f>IF(INPUT_OUTPUT!CA17="","",INPUT_OUTPUT!CA17)</f>
        <v/>
      </c>
      <c r="Z30" s="2457" t="str">
        <f>IF(INPUT_OUTPUT!CB17="","",INPUT_OUTPUT!CB17)</f>
        <v/>
      </c>
      <c r="AA30" s="2461" t="str">
        <f t="shared" si="4"/>
        <v/>
      </c>
      <c r="AB30" s="2459" t="str">
        <f>IF(INPUT_OUTPUT!CC17="","",INPUT_OUTPUT!CC17)</f>
        <v/>
      </c>
      <c r="AC30" s="2459" t="str">
        <f>IF(INPUT_OUTPUT!CD17="","",INPUT_OUTPUT!CD17)</f>
        <v/>
      </c>
      <c r="AD30" s="2459" t="str">
        <f>IF(INPUT_OUTPUT!CE17="","",INPUT_OUTPUT!CE17)</f>
        <v/>
      </c>
      <c r="AE30" s="2459" t="str">
        <f>IF(INPUT_OUTPUT!CF17="","",INPUT_OUTPUT!CF17)</f>
        <v/>
      </c>
      <c r="AF30" s="2459" t="str">
        <f>IF(INPUT_OUTPUT!CG17="","",INPUT_OUTPUT!CG17)</f>
        <v/>
      </c>
      <c r="AG30" s="2459" t="str">
        <f>IF(INPUT_OUTPUT!CH17="","",INPUT_OUTPUT!CH17)</f>
        <v/>
      </c>
      <c r="AH30" s="2459" t="str">
        <f>IF(INPUT_OUTPUT!CI17="","",INPUT_OUTPUT!CI17)</f>
        <v/>
      </c>
    </row>
    <row r="31" spans="3:41" s="2437" customFormat="1" ht="12.75" customHeight="1">
      <c r="C31" s="2461" t="str">
        <f>IF(INPUT_OUTPUT!C18="","",INPUT_OUTPUT!C18)</f>
        <v/>
      </c>
      <c r="D31" s="2462" t="str">
        <f>IF(INPUT_OUTPUT!BH18="","",INPUT_OUTPUT!BH18)</f>
        <v/>
      </c>
      <c r="E31" s="2462" t="str">
        <f>IF(INPUT_OUTPUT!BI18="","",INPUT_OUTPUT!BI18)</f>
        <v/>
      </c>
      <c r="F31" s="2462" t="str">
        <f>IF(INPUT_OUTPUT!BJ18="","",INPUT_OUTPUT!BJ18)</f>
        <v/>
      </c>
      <c r="G31" s="2462" t="str">
        <f>IF(INPUT_OUTPUT!BK18="","",INPUT_OUTPUT!BK18)</f>
        <v/>
      </c>
      <c r="H31" s="2462" t="str">
        <f>IF(INPUT_OUTPUT!BL18="","",INPUT_OUTPUT!BL18)</f>
        <v/>
      </c>
      <c r="I31" s="2462" t="str">
        <f>IF(INPUT_OUTPUT!BM18="","",INPUT_OUTPUT!BM18)</f>
        <v/>
      </c>
      <c r="J31" s="2462" t="str">
        <f>IF(INPUT_OUTPUT!BN18="","",INPUT_OUTPUT!BN18)</f>
        <v/>
      </c>
      <c r="K31" s="2453" t="str">
        <f t="shared" si="2"/>
        <v/>
      </c>
      <c r="L31" s="2457" t="str">
        <f>IF(INPUT_OUTPUT!BO18="","",INPUT_OUTPUT!BO18)</f>
        <v/>
      </c>
      <c r="M31" s="2457" t="str">
        <f>IF(INPUT_OUTPUT!BP18="","",INPUT_OUTPUT!BP18)</f>
        <v/>
      </c>
      <c r="N31" s="2457" t="str">
        <f>IF(INPUT_OUTPUT!BQ18="","",INPUT_OUTPUT!BQ18)</f>
        <v/>
      </c>
      <c r="O31" s="2457" t="str">
        <f>IF(INPUT_OUTPUT!BR18="","",INPUT_OUTPUT!BR18)</f>
        <v/>
      </c>
      <c r="P31" s="2457" t="str">
        <f>IF(INPUT_OUTPUT!BS18="","",INPUT_OUTPUT!BS18)</f>
        <v/>
      </c>
      <c r="Q31" s="2457" t="str">
        <f>IF(INPUT_OUTPUT!BT18="","",INPUT_OUTPUT!BT18)</f>
        <v/>
      </c>
      <c r="R31" s="2457" t="str">
        <f>IF(INPUT_OUTPUT!BU18="","",INPUT_OUTPUT!BU18)</f>
        <v/>
      </c>
      <c r="S31" s="2461" t="str">
        <f t="shared" si="3"/>
        <v/>
      </c>
      <c r="T31" s="2457" t="str">
        <f>IF(INPUT_OUTPUT!BV18="","",INPUT_OUTPUT!BV18)</f>
        <v/>
      </c>
      <c r="U31" s="2457" t="str">
        <f>IF(INPUT_OUTPUT!BW18="","",INPUT_OUTPUT!BW18)</f>
        <v/>
      </c>
      <c r="V31" s="2457" t="str">
        <f>IF(INPUT_OUTPUT!BX18="","",INPUT_OUTPUT!BX18)</f>
        <v/>
      </c>
      <c r="W31" s="2457" t="str">
        <f>IF(INPUT_OUTPUT!BY18="","",INPUT_OUTPUT!BY18)</f>
        <v/>
      </c>
      <c r="X31" s="2457" t="str">
        <f>IF(INPUT_OUTPUT!BZ18="","",INPUT_OUTPUT!BZ18)</f>
        <v/>
      </c>
      <c r="Y31" s="2457" t="str">
        <f>IF(INPUT_OUTPUT!CA18="","",INPUT_OUTPUT!CA18)</f>
        <v/>
      </c>
      <c r="Z31" s="2457" t="str">
        <f>IF(INPUT_OUTPUT!CB18="","",INPUT_OUTPUT!CB18)</f>
        <v/>
      </c>
      <c r="AA31" s="2461" t="str">
        <f t="shared" si="4"/>
        <v/>
      </c>
      <c r="AB31" s="2459" t="str">
        <f>IF(INPUT_OUTPUT!CC18="","",INPUT_OUTPUT!CC18)</f>
        <v/>
      </c>
      <c r="AC31" s="2459" t="str">
        <f>IF(INPUT_OUTPUT!CD18="","",INPUT_OUTPUT!CD18)</f>
        <v/>
      </c>
      <c r="AD31" s="2459" t="str">
        <f>IF(INPUT_OUTPUT!CE18="","",INPUT_OUTPUT!CE18)</f>
        <v/>
      </c>
      <c r="AE31" s="2459" t="str">
        <f>IF(INPUT_OUTPUT!CF18="","",INPUT_OUTPUT!CF18)</f>
        <v/>
      </c>
      <c r="AF31" s="2459" t="str">
        <f>IF(INPUT_OUTPUT!CG18="","",INPUT_OUTPUT!CG18)</f>
        <v/>
      </c>
      <c r="AG31" s="2459" t="str">
        <f>IF(INPUT_OUTPUT!CH18="","",INPUT_OUTPUT!CH18)</f>
        <v/>
      </c>
      <c r="AH31" s="2459" t="str">
        <f>IF(INPUT_OUTPUT!CI18="","",INPUT_OUTPUT!CI18)</f>
        <v/>
      </c>
    </row>
    <row r="32" spans="3:41" s="2437" customFormat="1" ht="12" customHeight="1">
      <c r="C32" s="2461" t="str">
        <f>IF(INPUT_OUTPUT!C19="","",INPUT_OUTPUT!C19)</f>
        <v/>
      </c>
      <c r="D32" s="2462" t="str">
        <f>IF(INPUT_OUTPUT!BH19="","",INPUT_OUTPUT!BH19)</f>
        <v/>
      </c>
      <c r="E32" s="2462" t="str">
        <f>IF(INPUT_OUTPUT!BI19="","",INPUT_OUTPUT!BI19)</f>
        <v/>
      </c>
      <c r="F32" s="2462" t="str">
        <f>IF(INPUT_OUTPUT!BJ19="","",INPUT_OUTPUT!BJ19)</f>
        <v/>
      </c>
      <c r="G32" s="2462" t="str">
        <f>IF(INPUT_OUTPUT!BK19="","",INPUT_OUTPUT!BK19)</f>
        <v/>
      </c>
      <c r="H32" s="2462" t="str">
        <f>IF(INPUT_OUTPUT!BL19="","",INPUT_OUTPUT!BL19)</f>
        <v/>
      </c>
      <c r="I32" s="2462" t="str">
        <f>IF(INPUT_OUTPUT!BM19="","",INPUT_OUTPUT!BM19)</f>
        <v/>
      </c>
      <c r="J32" s="2462" t="str">
        <f>IF(INPUT_OUTPUT!BN19="","",INPUT_OUTPUT!BN19)</f>
        <v/>
      </c>
      <c r="K32" s="2453" t="str">
        <f t="shared" si="2"/>
        <v/>
      </c>
      <c r="L32" s="2457" t="str">
        <f>IF(INPUT_OUTPUT!BO19="","",INPUT_OUTPUT!BO19)</f>
        <v/>
      </c>
      <c r="M32" s="2457" t="str">
        <f>IF(INPUT_OUTPUT!BP19="","",INPUT_OUTPUT!BP19)</f>
        <v/>
      </c>
      <c r="N32" s="2457" t="str">
        <f>IF(INPUT_OUTPUT!BQ19="","",INPUT_OUTPUT!BQ19)</f>
        <v/>
      </c>
      <c r="O32" s="2457" t="str">
        <f>IF(INPUT_OUTPUT!BR19="","",INPUT_OUTPUT!BR19)</f>
        <v/>
      </c>
      <c r="P32" s="2457" t="str">
        <f>IF(INPUT_OUTPUT!BS19="","",INPUT_OUTPUT!BS19)</f>
        <v/>
      </c>
      <c r="Q32" s="2457" t="str">
        <f>IF(INPUT_OUTPUT!BT19="","",INPUT_OUTPUT!BT19)</f>
        <v/>
      </c>
      <c r="R32" s="2457" t="str">
        <f>IF(INPUT_OUTPUT!BU19="","",INPUT_OUTPUT!BU19)</f>
        <v/>
      </c>
      <c r="S32" s="2461" t="str">
        <f t="shared" si="3"/>
        <v/>
      </c>
      <c r="T32" s="2457" t="str">
        <f>IF(INPUT_OUTPUT!BV19="","",INPUT_OUTPUT!BV19)</f>
        <v/>
      </c>
      <c r="U32" s="2457" t="str">
        <f>IF(INPUT_OUTPUT!BW19="","",INPUT_OUTPUT!BW19)</f>
        <v/>
      </c>
      <c r="V32" s="2457" t="str">
        <f>IF(INPUT_OUTPUT!BX19="","",INPUT_OUTPUT!BX19)</f>
        <v/>
      </c>
      <c r="W32" s="2457" t="str">
        <f>IF(INPUT_OUTPUT!BY19="","",INPUT_OUTPUT!BY19)</f>
        <v/>
      </c>
      <c r="X32" s="2457" t="str">
        <f>IF(INPUT_OUTPUT!BZ19="","",INPUT_OUTPUT!BZ19)</f>
        <v/>
      </c>
      <c r="Y32" s="2457" t="str">
        <f>IF(INPUT_OUTPUT!CA19="","",INPUT_OUTPUT!CA19)</f>
        <v/>
      </c>
      <c r="Z32" s="2457" t="str">
        <f>IF(INPUT_OUTPUT!CB19="","",INPUT_OUTPUT!CB19)</f>
        <v/>
      </c>
      <c r="AA32" s="2461" t="str">
        <f t="shared" si="4"/>
        <v/>
      </c>
      <c r="AB32" s="2459" t="str">
        <f>IF(INPUT_OUTPUT!CC19="","",INPUT_OUTPUT!CC19)</f>
        <v/>
      </c>
      <c r="AC32" s="2459" t="str">
        <f>IF(INPUT_OUTPUT!CD19="","",INPUT_OUTPUT!CD19)</f>
        <v/>
      </c>
      <c r="AD32" s="2459" t="str">
        <f>IF(INPUT_OUTPUT!CE19="","",INPUT_OUTPUT!CE19)</f>
        <v/>
      </c>
      <c r="AE32" s="2459" t="str">
        <f>IF(INPUT_OUTPUT!CF19="","",INPUT_OUTPUT!CF19)</f>
        <v/>
      </c>
      <c r="AF32" s="2459" t="str">
        <f>IF(INPUT_OUTPUT!CG19="","",INPUT_OUTPUT!CG19)</f>
        <v/>
      </c>
      <c r="AG32" s="2459" t="str">
        <f>IF(INPUT_OUTPUT!CH19="","",INPUT_OUTPUT!CH19)</f>
        <v/>
      </c>
      <c r="AH32" s="2459" t="str">
        <f>IF(INPUT_OUTPUT!CI19="","",INPUT_OUTPUT!CI19)</f>
        <v/>
      </c>
    </row>
    <row r="33" spans="3:34" s="2437" customFormat="1" ht="12.75" customHeight="1">
      <c r="C33" s="2461" t="str">
        <f>IF(INPUT_OUTPUT!C20="","",INPUT_OUTPUT!C20)</f>
        <v/>
      </c>
      <c r="D33" s="2462" t="str">
        <f>IF(INPUT_OUTPUT!BH20="","",INPUT_OUTPUT!BH20)</f>
        <v/>
      </c>
      <c r="E33" s="2462" t="str">
        <f>IF(INPUT_OUTPUT!BI20="","",INPUT_OUTPUT!BI20)</f>
        <v/>
      </c>
      <c r="F33" s="2462" t="str">
        <f>IF(INPUT_OUTPUT!BJ20="","",INPUT_OUTPUT!BJ20)</f>
        <v/>
      </c>
      <c r="G33" s="2462" t="str">
        <f>IF(INPUT_OUTPUT!BK20="","",INPUT_OUTPUT!BK20)</f>
        <v/>
      </c>
      <c r="H33" s="2462" t="str">
        <f>IF(INPUT_OUTPUT!BL20="","",INPUT_OUTPUT!BL20)</f>
        <v/>
      </c>
      <c r="I33" s="2462" t="str">
        <f>IF(INPUT_OUTPUT!BM20="","",INPUT_OUTPUT!BM20)</f>
        <v/>
      </c>
      <c r="J33" s="2462" t="str">
        <f>IF(INPUT_OUTPUT!BN20="","",INPUT_OUTPUT!BN20)</f>
        <v/>
      </c>
      <c r="K33" s="2453" t="str">
        <f t="shared" si="2"/>
        <v/>
      </c>
      <c r="L33" s="2457" t="str">
        <f>IF(INPUT_OUTPUT!BO20="","",INPUT_OUTPUT!BO20)</f>
        <v/>
      </c>
      <c r="M33" s="2457" t="str">
        <f>IF(INPUT_OUTPUT!BP20="","",INPUT_OUTPUT!BP20)</f>
        <v/>
      </c>
      <c r="N33" s="2457" t="str">
        <f>IF(INPUT_OUTPUT!BQ20="","",INPUT_OUTPUT!BQ20)</f>
        <v/>
      </c>
      <c r="O33" s="2457" t="str">
        <f>IF(INPUT_OUTPUT!BR20="","",INPUT_OUTPUT!BR20)</f>
        <v/>
      </c>
      <c r="P33" s="2457" t="str">
        <f>IF(INPUT_OUTPUT!BS20="","",INPUT_OUTPUT!BS20)</f>
        <v/>
      </c>
      <c r="Q33" s="2457" t="str">
        <f>IF(INPUT_OUTPUT!BT20="","",INPUT_OUTPUT!BT20)</f>
        <v/>
      </c>
      <c r="R33" s="2457" t="str">
        <f>IF(INPUT_OUTPUT!BU20="","",INPUT_OUTPUT!BU20)</f>
        <v/>
      </c>
      <c r="S33" s="2461" t="str">
        <f t="shared" si="3"/>
        <v/>
      </c>
      <c r="T33" s="2457" t="str">
        <f>IF(INPUT_OUTPUT!BV20="","",INPUT_OUTPUT!BV20)</f>
        <v/>
      </c>
      <c r="U33" s="2457" t="str">
        <f>IF(INPUT_OUTPUT!BW20="","",INPUT_OUTPUT!BW20)</f>
        <v/>
      </c>
      <c r="V33" s="2457" t="str">
        <f>IF(INPUT_OUTPUT!BX20="","",INPUT_OUTPUT!BX20)</f>
        <v/>
      </c>
      <c r="W33" s="2457" t="str">
        <f>IF(INPUT_OUTPUT!BY20="","",INPUT_OUTPUT!BY20)</f>
        <v/>
      </c>
      <c r="X33" s="2457" t="str">
        <f>IF(INPUT_OUTPUT!BZ20="","",INPUT_OUTPUT!BZ20)</f>
        <v/>
      </c>
      <c r="Y33" s="2457" t="str">
        <f>IF(INPUT_OUTPUT!CA20="","",INPUT_OUTPUT!CA20)</f>
        <v/>
      </c>
      <c r="Z33" s="2457" t="str">
        <f>IF(INPUT_OUTPUT!CB20="","",INPUT_OUTPUT!CB20)</f>
        <v/>
      </c>
      <c r="AA33" s="2461" t="str">
        <f t="shared" si="4"/>
        <v/>
      </c>
      <c r="AB33" s="2459" t="str">
        <f>IF(INPUT_OUTPUT!CC20="","",INPUT_OUTPUT!CC20)</f>
        <v/>
      </c>
      <c r="AC33" s="2459" t="str">
        <f>IF(INPUT_OUTPUT!CD20="","",INPUT_OUTPUT!CD20)</f>
        <v/>
      </c>
      <c r="AD33" s="2459" t="str">
        <f>IF(INPUT_OUTPUT!CE20="","",INPUT_OUTPUT!CE20)</f>
        <v/>
      </c>
      <c r="AE33" s="2459" t="str">
        <f>IF(INPUT_OUTPUT!CF20="","",INPUT_OUTPUT!CF20)</f>
        <v/>
      </c>
      <c r="AF33" s="2459" t="str">
        <f>IF(INPUT_OUTPUT!CG20="","",INPUT_OUTPUT!CG20)</f>
        <v/>
      </c>
      <c r="AG33" s="2459" t="str">
        <f>IF(INPUT_OUTPUT!CH20="","",INPUT_OUTPUT!CH20)</f>
        <v/>
      </c>
      <c r="AH33" s="2459" t="str">
        <f>IF(INPUT_OUTPUT!CI20="","",INPUT_OUTPUT!CI20)</f>
        <v/>
      </c>
    </row>
    <row r="34" spans="3:34" s="2437" customFormat="1" ht="12.75" customHeight="1">
      <c r="C34" s="2461" t="str">
        <f>IF(INPUT_OUTPUT!C21="","",INPUT_OUTPUT!C21)</f>
        <v/>
      </c>
      <c r="D34" s="2462" t="str">
        <f>IF(INPUT_OUTPUT!BH21="","",INPUT_OUTPUT!BH21)</f>
        <v/>
      </c>
      <c r="E34" s="2462" t="str">
        <f>IF(INPUT_OUTPUT!BI21="","",INPUT_OUTPUT!BI21)</f>
        <v/>
      </c>
      <c r="F34" s="2462" t="str">
        <f>IF(INPUT_OUTPUT!BJ21="","",INPUT_OUTPUT!BJ21)</f>
        <v/>
      </c>
      <c r="G34" s="2462" t="str">
        <f>IF(INPUT_OUTPUT!BK21="","",INPUT_OUTPUT!BK21)</f>
        <v/>
      </c>
      <c r="H34" s="2462" t="str">
        <f>IF(INPUT_OUTPUT!BL21="","",INPUT_OUTPUT!BL21)</f>
        <v/>
      </c>
      <c r="I34" s="2462" t="str">
        <f>IF(INPUT_OUTPUT!BM21="","",INPUT_OUTPUT!BM21)</f>
        <v/>
      </c>
      <c r="J34" s="2462" t="str">
        <f>IF(INPUT_OUTPUT!BN21="","",INPUT_OUTPUT!BN21)</f>
        <v/>
      </c>
      <c r="K34" s="2453" t="str">
        <f t="shared" si="2"/>
        <v/>
      </c>
      <c r="L34" s="2457" t="str">
        <f>IF(INPUT_OUTPUT!BO21="","",INPUT_OUTPUT!BO21)</f>
        <v/>
      </c>
      <c r="M34" s="2457" t="str">
        <f>IF(INPUT_OUTPUT!BP21="","",INPUT_OUTPUT!BP21)</f>
        <v/>
      </c>
      <c r="N34" s="2457" t="str">
        <f>IF(INPUT_OUTPUT!BQ21="","",INPUT_OUTPUT!BQ21)</f>
        <v/>
      </c>
      <c r="O34" s="2457" t="str">
        <f>IF(INPUT_OUTPUT!BR21="","",INPUT_OUTPUT!BR21)</f>
        <v/>
      </c>
      <c r="P34" s="2457" t="str">
        <f>IF(INPUT_OUTPUT!BS21="","",INPUT_OUTPUT!BS21)</f>
        <v/>
      </c>
      <c r="Q34" s="2457" t="str">
        <f>IF(INPUT_OUTPUT!BT21="","",INPUT_OUTPUT!BT21)</f>
        <v/>
      </c>
      <c r="R34" s="2457" t="str">
        <f>IF(INPUT_OUTPUT!BU21="","",INPUT_OUTPUT!BU21)</f>
        <v/>
      </c>
      <c r="S34" s="2461" t="str">
        <f t="shared" si="3"/>
        <v/>
      </c>
      <c r="T34" s="2457" t="str">
        <f>IF(INPUT_OUTPUT!BV21="","",INPUT_OUTPUT!BV21)</f>
        <v/>
      </c>
      <c r="U34" s="2457" t="str">
        <f>IF(INPUT_OUTPUT!BW21="","",INPUT_OUTPUT!BW21)</f>
        <v/>
      </c>
      <c r="V34" s="2457" t="str">
        <f>IF(INPUT_OUTPUT!BX21="","",INPUT_OUTPUT!BX21)</f>
        <v/>
      </c>
      <c r="W34" s="2457" t="str">
        <f>IF(INPUT_OUTPUT!BY21="","",INPUT_OUTPUT!BY21)</f>
        <v/>
      </c>
      <c r="X34" s="2457" t="str">
        <f>IF(INPUT_OUTPUT!BZ21="","",INPUT_OUTPUT!BZ21)</f>
        <v/>
      </c>
      <c r="Y34" s="2457" t="str">
        <f>IF(INPUT_OUTPUT!CA21="","",INPUT_OUTPUT!CA21)</f>
        <v/>
      </c>
      <c r="Z34" s="2457" t="str">
        <f>IF(INPUT_OUTPUT!CB21="","",INPUT_OUTPUT!CB21)</f>
        <v/>
      </c>
      <c r="AA34" s="2461" t="str">
        <f t="shared" si="4"/>
        <v/>
      </c>
      <c r="AB34" s="2459" t="str">
        <f>IF(INPUT_OUTPUT!CC21="","",INPUT_OUTPUT!CC21)</f>
        <v/>
      </c>
      <c r="AC34" s="2459" t="str">
        <f>IF(INPUT_OUTPUT!CD21="","",INPUT_OUTPUT!CD21)</f>
        <v/>
      </c>
      <c r="AD34" s="2459" t="str">
        <f>IF(INPUT_OUTPUT!CE21="","",INPUT_OUTPUT!CE21)</f>
        <v/>
      </c>
      <c r="AE34" s="2459" t="str">
        <f>IF(INPUT_OUTPUT!CF21="","",INPUT_OUTPUT!CF21)</f>
        <v/>
      </c>
      <c r="AF34" s="2459" t="str">
        <f>IF(INPUT_OUTPUT!CG21="","",INPUT_OUTPUT!CG21)</f>
        <v/>
      </c>
      <c r="AG34" s="2459" t="str">
        <f>IF(INPUT_OUTPUT!CH21="","",INPUT_OUTPUT!CH21)</f>
        <v/>
      </c>
      <c r="AH34" s="2459" t="str">
        <f>IF(INPUT_OUTPUT!CI21="","",INPUT_OUTPUT!CI21)</f>
        <v/>
      </c>
    </row>
    <row r="35" spans="3:34" s="2437" customFormat="1" ht="12.75" customHeight="1">
      <c r="C35" s="2461" t="str">
        <f>IF(INPUT_OUTPUT!C22="","",INPUT_OUTPUT!C22)</f>
        <v/>
      </c>
      <c r="D35" s="2462" t="str">
        <f>IF(INPUT_OUTPUT!BH22="","",INPUT_OUTPUT!BH22)</f>
        <v/>
      </c>
      <c r="E35" s="2462" t="str">
        <f>IF(INPUT_OUTPUT!BI22="","",INPUT_OUTPUT!BI22)</f>
        <v/>
      </c>
      <c r="F35" s="2462" t="str">
        <f>IF(INPUT_OUTPUT!BJ22="","",INPUT_OUTPUT!BJ22)</f>
        <v/>
      </c>
      <c r="G35" s="2462" t="str">
        <f>IF(INPUT_OUTPUT!BK22="","",INPUT_OUTPUT!BK22)</f>
        <v/>
      </c>
      <c r="H35" s="2462" t="str">
        <f>IF(INPUT_OUTPUT!BL22="","",INPUT_OUTPUT!BL22)</f>
        <v/>
      </c>
      <c r="I35" s="2462" t="str">
        <f>IF(INPUT_OUTPUT!BM22="","",INPUT_OUTPUT!BM22)</f>
        <v/>
      </c>
      <c r="J35" s="2462" t="str">
        <f>IF(INPUT_OUTPUT!BN22="","",INPUT_OUTPUT!BN22)</f>
        <v/>
      </c>
      <c r="K35" s="2453" t="str">
        <f t="shared" si="2"/>
        <v/>
      </c>
      <c r="L35" s="2457" t="str">
        <f>IF(INPUT_OUTPUT!BO22="","",INPUT_OUTPUT!BO22)</f>
        <v/>
      </c>
      <c r="M35" s="2457" t="str">
        <f>IF(INPUT_OUTPUT!BP22="","",INPUT_OUTPUT!BP22)</f>
        <v/>
      </c>
      <c r="N35" s="2457" t="str">
        <f>IF(INPUT_OUTPUT!BQ22="","",INPUT_OUTPUT!BQ22)</f>
        <v/>
      </c>
      <c r="O35" s="2457" t="str">
        <f>IF(INPUT_OUTPUT!BR22="","",INPUT_OUTPUT!BR22)</f>
        <v/>
      </c>
      <c r="P35" s="2457" t="str">
        <f>IF(INPUT_OUTPUT!BS22="","",INPUT_OUTPUT!BS22)</f>
        <v/>
      </c>
      <c r="Q35" s="2457" t="str">
        <f>IF(INPUT_OUTPUT!BT22="","",INPUT_OUTPUT!BT22)</f>
        <v/>
      </c>
      <c r="R35" s="2457" t="str">
        <f>IF(INPUT_OUTPUT!BU22="","",INPUT_OUTPUT!BU22)</f>
        <v/>
      </c>
      <c r="S35" s="2461" t="str">
        <f t="shared" si="3"/>
        <v/>
      </c>
      <c r="T35" s="2457" t="str">
        <f>IF(INPUT_OUTPUT!BV22="","",INPUT_OUTPUT!BV22)</f>
        <v/>
      </c>
      <c r="U35" s="2457" t="str">
        <f>IF(INPUT_OUTPUT!BW22="","",INPUT_OUTPUT!BW22)</f>
        <v/>
      </c>
      <c r="V35" s="2457" t="str">
        <f>IF(INPUT_OUTPUT!BX22="","",INPUT_OUTPUT!BX22)</f>
        <v/>
      </c>
      <c r="W35" s="2457" t="str">
        <f>IF(INPUT_OUTPUT!BY22="","",INPUT_OUTPUT!BY22)</f>
        <v/>
      </c>
      <c r="X35" s="2457" t="str">
        <f>IF(INPUT_OUTPUT!BZ22="","",INPUT_OUTPUT!BZ22)</f>
        <v/>
      </c>
      <c r="Y35" s="2457" t="str">
        <f>IF(INPUT_OUTPUT!CA22="","",INPUT_OUTPUT!CA22)</f>
        <v/>
      </c>
      <c r="Z35" s="2457" t="str">
        <f>IF(INPUT_OUTPUT!CB22="","",INPUT_OUTPUT!CB22)</f>
        <v/>
      </c>
      <c r="AA35" s="2461" t="str">
        <f t="shared" si="4"/>
        <v/>
      </c>
      <c r="AB35" s="2459" t="str">
        <f>IF(INPUT_OUTPUT!CC22="","",INPUT_OUTPUT!CC22)</f>
        <v/>
      </c>
      <c r="AC35" s="2459" t="str">
        <f>IF(INPUT_OUTPUT!CD22="","",INPUT_OUTPUT!CD22)</f>
        <v/>
      </c>
      <c r="AD35" s="2459" t="str">
        <f>IF(INPUT_OUTPUT!CE22="","",INPUT_OUTPUT!CE22)</f>
        <v/>
      </c>
      <c r="AE35" s="2459" t="str">
        <f>IF(INPUT_OUTPUT!CF22="","",INPUT_OUTPUT!CF22)</f>
        <v/>
      </c>
      <c r="AF35" s="2459" t="str">
        <f>IF(INPUT_OUTPUT!CG22="","",INPUT_OUTPUT!CG22)</f>
        <v/>
      </c>
      <c r="AG35" s="2459" t="str">
        <f>IF(INPUT_OUTPUT!CH22="","",INPUT_OUTPUT!CH22)</f>
        <v/>
      </c>
      <c r="AH35" s="2459" t="str">
        <f>IF(INPUT_OUTPUT!CI22="","",INPUT_OUTPUT!CI22)</f>
        <v/>
      </c>
    </row>
    <row r="36" spans="3:34" s="2437" customFormat="1" ht="12.75" customHeight="1">
      <c r="C36" s="2461" t="str">
        <f>IF(INPUT_OUTPUT!C23="","",INPUT_OUTPUT!C23)</f>
        <v/>
      </c>
      <c r="D36" s="2462" t="str">
        <f>IF(INPUT_OUTPUT!BH23="","",INPUT_OUTPUT!BH23)</f>
        <v/>
      </c>
      <c r="E36" s="2462" t="str">
        <f>IF(INPUT_OUTPUT!BI23="","",INPUT_OUTPUT!BI23)</f>
        <v/>
      </c>
      <c r="F36" s="2462" t="str">
        <f>IF(INPUT_OUTPUT!BJ23="","",INPUT_OUTPUT!BJ23)</f>
        <v/>
      </c>
      <c r="G36" s="2462" t="str">
        <f>IF(INPUT_OUTPUT!BK23="","",INPUT_OUTPUT!BK23)</f>
        <v/>
      </c>
      <c r="H36" s="2462" t="str">
        <f>IF(INPUT_OUTPUT!BL23="","",INPUT_OUTPUT!BL23)</f>
        <v/>
      </c>
      <c r="I36" s="2462" t="str">
        <f>IF(INPUT_OUTPUT!BM23="","",INPUT_OUTPUT!BM23)</f>
        <v/>
      </c>
      <c r="J36" s="2462" t="str">
        <f>IF(INPUT_OUTPUT!BN23="","",INPUT_OUTPUT!BN23)</f>
        <v/>
      </c>
      <c r="K36" s="2453" t="str">
        <f t="shared" si="2"/>
        <v/>
      </c>
      <c r="L36" s="2457" t="str">
        <f>IF(INPUT_OUTPUT!BO23="","",INPUT_OUTPUT!BO23)</f>
        <v/>
      </c>
      <c r="M36" s="2457" t="str">
        <f>IF(INPUT_OUTPUT!BP23="","",INPUT_OUTPUT!BP23)</f>
        <v/>
      </c>
      <c r="N36" s="2457" t="str">
        <f>IF(INPUT_OUTPUT!BQ23="","",INPUT_OUTPUT!BQ23)</f>
        <v/>
      </c>
      <c r="O36" s="2457" t="str">
        <f>IF(INPUT_OUTPUT!BR23="","",INPUT_OUTPUT!BR23)</f>
        <v/>
      </c>
      <c r="P36" s="2457" t="str">
        <f>IF(INPUT_OUTPUT!BS23="","",INPUT_OUTPUT!BS23)</f>
        <v/>
      </c>
      <c r="Q36" s="2457" t="str">
        <f>IF(INPUT_OUTPUT!BT23="","",INPUT_OUTPUT!BT23)</f>
        <v/>
      </c>
      <c r="R36" s="2457" t="str">
        <f>IF(INPUT_OUTPUT!BU23="","",INPUT_OUTPUT!BU23)</f>
        <v/>
      </c>
      <c r="S36" s="2461" t="str">
        <f t="shared" si="3"/>
        <v/>
      </c>
      <c r="T36" s="2457" t="str">
        <f>IF(INPUT_OUTPUT!BV23="","",INPUT_OUTPUT!BV23)</f>
        <v/>
      </c>
      <c r="U36" s="2457" t="str">
        <f>IF(INPUT_OUTPUT!BW23="","",INPUT_OUTPUT!BW23)</f>
        <v/>
      </c>
      <c r="V36" s="2457" t="str">
        <f>IF(INPUT_OUTPUT!BX23="","",INPUT_OUTPUT!BX23)</f>
        <v/>
      </c>
      <c r="W36" s="2457" t="str">
        <f>IF(INPUT_OUTPUT!BY23="","",INPUT_OUTPUT!BY23)</f>
        <v/>
      </c>
      <c r="X36" s="2457" t="str">
        <f>IF(INPUT_OUTPUT!BZ23="","",INPUT_OUTPUT!BZ23)</f>
        <v/>
      </c>
      <c r="Y36" s="2457" t="str">
        <f>IF(INPUT_OUTPUT!CA23="","",INPUT_OUTPUT!CA23)</f>
        <v/>
      </c>
      <c r="Z36" s="2457" t="str">
        <f>IF(INPUT_OUTPUT!CB23="","",INPUT_OUTPUT!CB23)</f>
        <v/>
      </c>
      <c r="AA36" s="2461" t="str">
        <f t="shared" si="4"/>
        <v/>
      </c>
      <c r="AB36" s="2459" t="str">
        <f>IF(INPUT_OUTPUT!CC23="","",INPUT_OUTPUT!CC23)</f>
        <v/>
      </c>
      <c r="AC36" s="2459" t="str">
        <f>IF(INPUT_OUTPUT!CD23="","",INPUT_OUTPUT!CD23)</f>
        <v/>
      </c>
      <c r="AD36" s="2459" t="str">
        <f>IF(INPUT_OUTPUT!CE23="","",INPUT_OUTPUT!CE23)</f>
        <v/>
      </c>
      <c r="AE36" s="2459" t="str">
        <f>IF(INPUT_OUTPUT!CF23="","",INPUT_OUTPUT!CF23)</f>
        <v/>
      </c>
      <c r="AF36" s="2459" t="str">
        <f>IF(INPUT_OUTPUT!CG23="","",INPUT_OUTPUT!CG23)</f>
        <v/>
      </c>
      <c r="AG36" s="2459" t="str">
        <f>IF(INPUT_OUTPUT!CH23="","",INPUT_OUTPUT!CH23)</f>
        <v/>
      </c>
      <c r="AH36" s="2459" t="str">
        <f>IF(INPUT_OUTPUT!CI23="","",INPUT_OUTPUT!CI23)</f>
        <v/>
      </c>
    </row>
    <row r="37" spans="3:34" s="2437" customFormat="1" ht="12.75" customHeight="1">
      <c r="C37" s="2461" t="str">
        <f>IF(INPUT_OUTPUT!C24="","",INPUT_OUTPUT!C24)</f>
        <v/>
      </c>
      <c r="D37" s="2462" t="str">
        <f>IF(INPUT_OUTPUT!BH24="","",INPUT_OUTPUT!BH24)</f>
        <v/>
      </c>
      <c r="E37" s="2462" t="str">
        <f>IF(INPUT_OUTPUT!BI24="","",INPUT_OUTPUT!BI24)</f>
        <v/>
      </c>
      <c r="F37" s="2462" t="str">
        <f>IF(INPUT_OUTPUT!BJ24="","",INPUT_OUTPUT!BJ24)</f>
        <v/>
      </c>
      <c r="G37" s="2462" t="str">
        <f>IF(INPUT_OUTPUT!BK24="","",INPUT_OUTPUT!BK24)</f>
        <v/>
      </c>
      <c r="H37" s="2462" t="str">
        <f>IF(INPUT_OUTPUT!BL24="","",INPUT_OUTPUT!BL24)</f>
        <v/>
      </c>
      <c r="I37" s="2462" t="str">
        <f>IF(INPUT_OUTPUT!BM24="","",INPUT_OUTPUT!BM24)</f>
        <v/>
      </c>
      <c r="J37" s="2462" t="str">
        <f>IF(INPUT_OUTPUT!BN24="","",INPUT_OUTPUT!BN24)</f>
        <v/>
      </c>
      <c r="K37" s="2453" t="str">
        <f t="shared" si="2"/>
        <v/>
      </c>
      <c r="L37" s="2457" t="str">
        <f>IF(INPUT_OUTPUT!BO24="","",INPUT_OUTPUT!BO24)</f>
        <v/>
      </c>
      <c r="M37" s="2457" t="str">
        <f>IF(INPUT_OUTPUT!BP24="","",INPUT_OUTPUT!BP24)</f>
        <v/>
      </c>
      <c r="N37" s="2457" t="str">
        <f>IF(INPUT_OUTPUT!BQ24="","",INPUT_OUTPUT!BQ24)</f>
        <v/>
      </c>
      <c r="O37" s="2457" t="str">
        <f>IF(INPUT_OUTPUT!BR24="","",INPUT_OUTPUT!BR24)</f>
        <v/>
      </c>
      <c r="P37" s="2457" t="str">
        <f>IF(INPUT_OUTPUT!BS24="","",INPUT_OUTPUT!BS24)</f>
        <v/>
      </c>
      <c r="Q37" s="2457" t="str">
        <f>IF(INPUT_OUTPUT!BT24="","",INPUT_OUTPUT!BT24)</f>
        <v/>
      </c>
      <c r="R37" s="2457" t="str">
        <f>IF(INPUT_OUTPUT!BU24="","",INPUT_OUTPUT!BU24)</f>
        <v/>
      </c>
      <c r="S37" s="2461" t="str">
        <f t="shared" si="3"/>
        <v/>
      </c>
      <c r="T37" s="2457" t="str">
        <f>IF(INPUT_OUTPUT!BV24="","",INPUT_OUTPUT!BV24)</f>
        <v/>
      </c>
      <c r="U37" s="2457" t="str">
        <f>IF(INPUT_OUTPUT!BW24="","",INPUT_OUTPUT!BW24)</f>
        <v/>
      </c>
      <c r="V37" s="2457" t="str">
        <f>IF(INPUT_OUTPUT!BX24="","",INPUT_OUTPUT!BX24)</f>
        <v/>
      </c>
      <c r="W37" s="2457" t="str">
        <f>IF(INPUT_OUTPUT!BY24="","",INPUT_OUTPUT!BY24)</f>
        <v/>
      </c>
      <c r="X37" s="2457" t="str">
        <f>IF(INPUT_OUTPUT!BZ24="","",INPUT_OUTPUT!BZ24)</f>
        <v/>
      </c>
      <c r="Y37" s="2457" t="str">
        <f>IF(INPUT_OUTPUT!CA24="","",INPUT_OUTPUT!CA24)</f>
        <v/>
      </c>
      <c r="Z37" s="2457" t="str">
        <f>IF(INPUT_OUTPUT!CB24="","",INPUT_OUTPUT!CB24)</f>
        <v/>
      </c>
      <c r="AA37" s="2461" t="str">
        <f t="shared" si="4"/>
        <v/>
      </c>
      <c r="AB37" s="2459" t="str">
        <f>IF(INPUT_OUTPUT!CC24="","",INPUT_OUTPUT!CC24)</f>
        <v/>
      </c>
      <c r="AC37" s="2459" t="str">
        <f>IF(INPUT_OUTPUT!CD24="","",INPUT_OUTPUT!CD24)</f>
        <v/>
      </c>
      <c r="AD37" s="2459" t="str">
        <f>IF(INPUT_OUTPUT!CE24="","",INPUT_OUTPUT!CE24)</f>
        <v/>
      </c>
      <c r="AE37" s="2459" t="str">
        <f>IF(INPUT_OUTPUT!CF24="","",INPUT_OUTPUT!CF24)</f>
        <v/>
      </c>
      <c r="AF37" s="2459" t="str">
        <f>IF(INPUT_OUTPUT!CG24="","",INPUT_OUTPUT!CG24)</f>
        <v/>
      </c>
      <c r="AG37" s="2459" t="str">
        <f>IF(INPUT_OUTPUT!CH24="","",INPUT_OUTPUT!CH24)</f>
        <v/>
      </c>
      <c r="AH37" s="2459" t="str">
        <f>IF(INPUT_OUTPUT!CI24="","",INPUT_OUTPUT!CI24)</f>
        <v/>
      </c>
    </row>
    <row r="38" spans="3:34" s="2437" customFormat="1" ht="12.75" customHeight="1">
      <c r="C38" s="2461" t="str">
        <f>IF(INPUT_OUTPUT!C25="","",INPUT_OUTPUT!C25)</f>
        <v/>
      </c>
      <c r="D38" s="2462" t="str">
        <f>IF(INPUT_OUTPUT!BH25="","",INPUT_OUTPUT!BH25)</f>
        <v/>
      </c>
      <c r="E38" s="2462" t="str">
        <f>IF(INPUT_OUTPUT!BI25="","",INPUT_OUTPUT!BI25)</f>
        <v/>
      </c>
      <c r="F38" s="2462" t="str">
        <f>IF(INPUT_OUTPUT!BJ25="","",INPUT_OUTPUT!BJ25)</f>
        <v/>
      </c>
      <c r="G38" s="2462" t="str">
        <f>IF(INPUT_OUTPUT!BK25="","",INPUT_OUTPUT!BK25)</f>
        <v/>
      </c>
      <c r="H38" s="2462" t="str">
        <f>IF(INPUT_OUTPUT!BL25="","",INPUT_OUTPUT!BL25)</f>
        <v/>
      </c>
      <c r="I38" s="2462" t="str">
        <f>IF(INPUT_OUTPUT!BM25="","",INPUT_OUTPUT!BM25)</f>
        <v/>
      </c>
      <c r="J38" s="2462" t="str">
        <f>IF(INPUT_OUTPUT!BN25="","",INPUT_OUTPUT!BN25)</f>
        <v/>
      </c>
      <c r="K38" s="2453" t="str">
        <f t="shared" si="2"/>
        <v/>
      </c>
      <c r="L38" s="2457" t="str">
        <f>IF(INPUT_OUTPUT!BO25="","",INPUT_OUTPUT!BO25)</f>
        <v/>
      </c>
      <c r="M38" s="2457" t="str">
        <f>IF(INPUT_OUTPUT!BP25="","",INPUT_OUTPUT!BP25)</f>
        <v/>
      </c>
      <c r="N38" s="2457" t="str">
        <f>IF(INPUT_OUTPUT!BQ25="","",INPUT_OUTPUT!BQ25)</f>
        <v/>
      </c>
      <c r="O38" s="2457" t="str">
        <f>IF(INPUT_OUTPUT!BR25="","",INPUT_OUTPUT!BR25)</f>
        <v/>
      </c>
      <c r="P38" s="2457" t="str">
        <f>IF(INPUT_OUTPUT!BS25="","",INPUT_OUTPUT!BS25)</f>
        <v/>
      </c>
      <c r="Q38" s="2457" t="str">
        <f>IF(INPUT_OUTPUT!BT25="","",INPUT_OUTPUT!BT25)</f>
        <v/>
      </c>
      <c r="R38" s="2457" t="str">
        <f>IF(INPUT_OUTPUT!BU25="","",INPUT_OUTPUT!BU25)</f>
        <v/>
      </c>
      <c r="S38" s="2461" t="str">
        <f t="shared" si="3"/>
        <v/>
      </c>
      <c r="T38" s="2457" t="str">
        <f>IF(INPUT_OUTPUT!BV25="","",INPUT_OUTPUT!BV25)</f>
        <v/>
      </c>
      <c r="U38" s="2457" t="str">
        <f>IF(INPUT_OUTPUT!BW25="","",INPUT_OUTPUT!BW25)</f>
        <v/>
      </c>
      <c r="V38" s="2457" t="str">
        <f>IF(INPUT_OUTPUT!BX25="","",INPUT_OUTPUT!BX25)</f>
        <v/>
      </c>
      <c r="W38" s="2457" t="str">
        <f>IF(INPUT_OUTPUT!BY25="","",INPUT_OUTPUT!BY25)</f>
        <v/>
      </c>
      <c r="X38" s="2457" t="str">
        <f>IF(INPUT_OUTPUT!BZ25="","",INPUT_OUTPUT!BZ25)</f>
        <v/>
      </c>
      <c r="Y38" s="2457" t="str">
        <f>IF(INPUT_OUTPUT!CA25="","",INPUT_OUTPUT!CA25)</f>
        <v/>
      </c>
      <c r="Z38" s="2457" t="str">
        <f>IF(INPUT_OUTPUT!CB25="","",INPUT_OUTPUT!CB25)</f>
        <v/>
      </c>
      <c r="AA38" s="2461" t="str">
        <f t="shared" si="4"/>
        <v/>
      </c>
      <c r="AB38" s="2459" t="str">
        <f>IF(INPUT_OUTPUT!CC25="","",INPUT_OUTPUT!CC25)</f>
        <v/>
      </c>
      <c r="AC38" s="2459" t="str">
        <f>IF(INPUT_OUTPUT!CD25="","",INPUT_OUTPUT!CD25)</f>
        <v/>
      </c>
      <c r="AD38" s="2459" t="str">
        <f>IF(INPUT_OUTPUT!CE25="","",INPUT_OUTPUT!CE25)</f>
        <v/>
      </c>
      <c r="AE38" s="2459" t="str">
        <f>IF(INPUT_OUTPUT!CF25="","",INPUT_OUTPUT!CF25)</f>
        <v/>
      </c>
      <c r="AF38" s="2459" t="str">
        <f>IF(INPUT_OUTPUT!CG25="","",INPUT_OUTPUT!CG25)</f>
        <v/>
      </c>
      <c r="AG38" s="2459" t="str">
        <f>IF(INPUT_OUTPUT!CH25="","",INPUT_OUTPUT!CH25)</f>
        <v/>
      </c>
      <c r="AH38" s="2459" t="str">
        <f>IF(INPUT_OUTPUT!CI25="","",INPUT_OUTPUT!CI25)</f>
        <v/>
      </c>
    </row>
    <row r="39" spans="3:34" s="2437" customFormat="1" ht="12.75" customHeight="1">
      <c r="C39" s="2461" t="str">
        <f>IF(INPUT_OUTPUT!C26="","",INPUT_OUTPUT!C26)</f>
        <v/>
      </c>
      <c r="D39" s="2462" t="str">
        <f>IF(INPUT_OUTPUT!BH26="","",INPUT_OUTPUT!BH26)</f>
        <v/>
      </c>
      <c r="E39" s="2462" t="str">
        <f>IF(INPUT_OUTPUT!BI26="","",INPUT_OUTPUT!BI26)</f>
        <v/>
      </c>
      <c r="F39" s="2462" t="str">
        <f>IF(INPUT_OUTPUT!BJ26="","",INPUT_OUTPUT!BJ26)</f>
        <v/>
      </c>
      <c r="G39" s="2462" t="str">
        <f>IF(INPUT_OUTPUT!BK26="","",INPUT_OUTPUT!BK26)</f>
        <v/>
      </c>
      <c r="H39" s="2462" t="str">
        <f>IF(INPUT_OUTPUT!BL26="","",INPUT_OUTPUT!BL26)</f>
        <v/>
      </c>
      <c r="I39" s="2462" t="str">
        <f>IF(INPUT_OUTPUT!BM26="","",INPUT_OUTPUT!BM26)</f>
        <v/>
      </c>
      <c r="J39" s="2462" t="str">
        <f>IF(INPUT_OUTPUT!BN26="","",INPUT_OUTPUT!BN26)</f>
        <v/>
      </c>
      <c r="K39" s="2453" t="str">
        <f t="shared" si="2"/>
        <v/>
      </c>
      <c r="L39" s="2457" t="str">
        <f>IF(INPUT_OUTPUT!BO26="","",INPUT_OUTPUT!BO26)</f>
        <v/>
      </c>
      <c r="M39" s="2457" t="str">
        <f>IF(INPUT_OUTPUT!BP26="","",INPUT_OUTPUT!BP26)</f>
        <v/>
      </c>
      <c r="N39" s="2457" t="str">
        <f>IF(INPUT_OUTPUT!BQ26="","",INPUT_OUTPUT!BQ26)</f>
        <v/>
      </c>
      <c r="O39" s="2457" t="str">
        <f>IF(INPUT_OUTPUT!BR26="","",INPUT_OUTPUT!BR26)</f>
        <v/>
      </c>
      <c r="P39" s="2457" t="str">
        <f>IF(INPUT_OUTPUT!BS26="","",INPUT_OUTPUT!BS26)</f>
        <v/>
      </c>
      <c r="Q39" s="2457" t="str">
        <f>IF(INPUT_OUTPUT!BT26="","",INPUT_OUTPUT!BT26)</f>
        <v/>
      </c>
      <c r="R39" s="2457" t="str">
        <f>IF(INPUT_OUTPUT!BU26="","",INPUT_OUTPUT!BU26)</f>
        <v/>
      </c>
      <c r="S39" s="2461" t="str">
        <f t="shared" si="3"/>
        <v/>
      </c>
      <c r="T39" s="2457" t="str">
        <f>IF(INPUT_OUTPUT!BV26="","",INPUT_OUTPUT!BV26)</f>
        <v/>
      </c>
      <c r="U39" s="2457" t="str">
        <f>IF(INPUT_OUTPUT!BW26="","",INPUT_OUTPUT!BW26)</f>
        <v/>
      </c>
      <c r="V39" s="2457" t="str">
        <f>IF(INPUT_OUTPUT!BX26="","",INPUT_OUTPUT!BX26)</f>
        <v/>
      </c>
      <c r="W39" s="2457" t="str">
        <f>IF(INPUT_OUTPUT!BY26="","",INPUT_OUTPUT!BY26)</f>
        <v/>
      </c>
      <c r="X39" s="2457" t="str">
        <f>IF(INPUT_OUTPUT!BZ26="","",INPUT_OUTPUT!BZ26)</f>
        <v/>
      </c>
      <c r="Y39" s="2457" t="str">
        <f>IF(INPUT_OUTPUT!CA26="","",INPUT_OUTPUT!CA26)</f>
        <v/>
      </c>
      <c r="Z39" s="2457" t="str">
        <f>IF(INPUT_OUTPUT!CB26="","",INPUT_OUTPUT!CB26)</f>
        <v/>
      </c>
      <c r="AA39" s="2461" t="str">
        <f t="shared" si="4"/>
        <v/>
      </c>
      <c r="AB39" s="2459" t="str">
        <f>IF(INPUT_OUTPUT!CC26="","",INPUT_OUTPUT!CC26)</f>
        <v/>
      </c>
      <c r="AC39" s="2459" t="str">
        <f>IF(INPUT_OUTPUT!CD26="","",INPUT_OUTPUT!CD26)</f>
        <v/>
      </c>
      <c r="AD39" s="2459" t="str">
        <f>IF(INPUT_OUTPUT!CE26="","",INPUT_OUTPUT!CE26)</f>
        <v/>
      </c>
      <c r="AE39" s="2459" t="str">
        <f>IF(INPUT_OUTPUT!CF26="","",INPUT_OUTPUT!CF26)</f>
        <v/>
      </c>
      <c r="AF39" s="2459" t="str">
        <f>IF(INPUT_OUTPUT!CG26="","",INPUT_OUTPUT!CG26)</f>
        <v/>
      </c>
      <c r="AG39" s="2459" t="str">
        <f>IF(INPUT_OUTPUT!CH26="","",INPUT_OUTPUT!CH26)</f>
        <v/>
      </c>
      <c r="AH39" s="2459" t="str">
        <f>IF(INPUT_OUTPUT!CI26="","",INPUT_OUTPUT!CI26)</f>
        <v/>
      </c>
    </row>
    <row r="40" spans="3:34" s="2437" customFormat="1" ht="12.75" customHeight="1">
      <c r="C40" s="2461" t="str">
        <f>IF(INPUT_OUTPUT!C27="","",INPUT_OUTPUT!C27)</f>
        <v/>
      </c>
      <c r="D40" s="2462" t="str">
        <f>IF(INPUT_OUTPUT!BH27="","",INPUT_OUTPUT!BH27)</f>
        <v/>
      </c>
      <c r="E40" s="2462" t="str">
        <f>IF(INPUT_OUTPUT!BI27="","",INPUT_OUTPUT!BI27)</f>
        <v/>
      </c>
      <c r="F40" s="2462" t="str">
        <f>IF(INPUT_OUTPUT!BJ27="","",INPUT_OUTPUT!BJ27)</f>
        <v/>
      </c>
      <c r="G40" s="2462" t="str">
        <f>IF(INPUT_OUTPUT!BK27="","",INPUT_OUTPUT!BK27)</f>
        <v/>
      </c>
      <c r="H40" s="2462" t="str">
        <f>IF(INPUT_OUTPUT!BL27="","",INPUT_OUTPUT!BL27)</f>
        <v/>
      </c>
      <c r="I40" s="2462" t="str">
        <f>IF(INPUT_OUTPUT!BM27="","",INPUT_OUTPUT!BM27)</f>
        <v/>
      </c>
      <c r="J40" s="2462" t="str">
        <f>IF(INPUT_OUTPUT!BN27="","",INPUT_OUTPUT!BN27)</f>
        <v/>
      </c>
      <c r="K40" s="2453" t="str">
        <f t="shared" si="2"/>
        <v/>
      </c>
      <c r="L40" s="2457" t="str">
        <f>IF(INPUT_OUTPUT!BO27="","",INPUT_OUTPUT!BO27)</f>
        <v/>
      </c>
      <c r="M40" s="2457" t="str">
        <f>IF(INPUT_OUTPUT!BP27="","",INPUT_OUTPUT!BP27)</f>
        <v/>
      </c>
      <c r="N40" s="2457" t="str">
        <f>IF(INPUT_OUTPUT!BQ27="","",INPUT_OUTPUT!BQ27)</f>
        <v/>
      </c>
      <c r="O40" s="2457" t="str">
        <f>IF(INPUT_OUTPUT!BR27="","",INPUT_OUTPUT!BR27)</f>
        <v/>
      </c>
      <c r="P40" s="2457" t="str">
        <f>IF(INPUT_OUTPUT!BS27="","",INPUT_OUTPUT!BS27)</f>
        <v/>
      </c>
      <c r="Q40" s="2457" t="str">
        <f>IF(INPUT_OUTPUT!BT27="","",INPUT_OUTPUT!BT27)</f>
        <v/>
      </c>
      <c r="R40" s="2457" t="str">
        <f>IF(INPUT_OUTPUT!BU27="","",INPUT_OUTPUT!BU27)</f>
        <v/>
      </c>
      <c r="S40" s="2461" t="str">
        <f t="shared" si="3"/>
        <v/>
      </c>
      <c r="T40" s="2457" t="str">
        <f>IF(INPUT_OUTPUT!BV27="","",INPUT_OUTPUT!BV27)</f>
        <v/>
      </c>
      <c r="U40" s="2457" t="str">
        <f>IF(INPUT_OUTPUT!BW27="","",INPUT_OUTPUT!BW27)</f>
        <v/>
      </c>
      <c r="V40" s="2457" t="str">
        <f>IF(INPUT_OUTPUT!BX27="","",INPUT_OUTPUT!BX27)</f>
        <v/>
      </c>
      <c r="W40" s="2457" t="str">
        <f>IF(INPUT_OUTPUT!BY27="","",INPUT_OUTPUT!BY27)</f>
        <v/>
      </c>
      <c r="X40" s="2457" t="str">
        <f>IF(INPUT_OUTPUT!BZ27="","",INPUT_OUTPUT!BZ27)</f>
        <v/>
      </c>
      <c r="Y40" s="2457" t="str">
        <f>IF(INPUT_OUTPUT!CA27="","",INPUT_OUTPUT!CA27)</f>
        <v/>
      </c>
      <c r="Z40" s="2457" t="str">
        <f>IF(INPUT_OUTPUT!CB27="","",INPUT_OUTPUT!CB27)</f>
        <v/>
      </c>
      <c r="AA40" s="2461" t="str">
        <f t="shared" si="4"/>
        <v/>
      </c>
      <c r="AB40" s="2459" t="str">
        <f>IF(INPUT_OUTPUT!CC27="","",INPUT_OUTPUT!CC27)</f>
        <v/>
      </c>
      <c r="AC40" s="2459" t="str">
        <f>IF(INPUT_OUTPUT!CD27="","",INPUT_OUTPUT!CD27)</f>
        <v/>
      </c>
      <c r="AD40" s="2459" t="str">
        <f>IF(INPUT_OUTPUT!CE27="","",INPUT_OUTPUT!CE27)</f>
        <v/>
      </c>
      <c r="AE40" s="2459" t="str">
        <f>IF(INPUT_OUTPUT!CF27="","",INPUT_OUTPUT!CF27)</f>
        <v/>
      </c>
      <c r="AF40" s="2459" t="str">
        <f>IF(INPUT_OUTPUT!CG27="","",INPUT_OUTPUT!CG27)</f>
        <v/>
      </c>
      <c r="AG40" s="2459" t="str">
        <f>IF(INPUT_OUTPUT!CH27="","",INPUT_OUTPUT!CH27)</f>
        <v/>
      </c>
      <c r="AH40" s="2459" t="str">
        <f>IF(INPUT_OUTPUT!CI27="","",INPUT_OUTPUT!CI27)</f>
        <v/>
      </c>
    </row>
    <row r="41" spans="3:34" s="2437" customFormat="1" ht="12.75" customHeight="1">
      <c r="C41" s="2461" t="str">
        <f>IF(INPUT_OUTPUT!C28="","",INPUT_OUTPUT!C28)</f>
        <v/>
      </c>
      <c r="D41" s="2462" t="str">
        <f>IF(INPUT_OUTPUT!BH28="","",INPUT_OUTPUT!BH28)</f>
        <v/>
      </c>
      <c r="E41" s="2462" t="str">
        <f>IF(INPUT_OUTPUT!BI28="","",INPUT_OUTPUT!BI28)</f>
        <v/>
      </c>
      <c r="F41" s="2462" t="str">
        <f>IF(INPUT_OUTPUT!BJ28="","",INPUT_OUTPUT!BJ28)</f>
        <v/>
      </c>
      <c r="G41" s="2462" t="str">
        <f>IF(INPUT_OUTPUT!BK28="","",INPUT_OUTPUT!BK28)</f>
        <v/>
      </c>
      <c r="H41" s="2462" t="str">
        <f>IF(INPUT_OUTPUT!BL28="","",INPUT_OUTPUT!BL28)</f>
        <v/>
      </c>
      <c r="I41" s="2462" t="str">
        <f>IF(INPUT_OUTPUT!BM28="","",INPUT_OUTPUT!BM28)</f>
        <v/>
      </c>
      <c r="J41" s="2462" t="str">
        <f>IF(INPUT_OUTPUT!BN28="","",INPUT_OUTPUT!BN28)</f>
        <v/>
      </c>
      <c r="K41" s="2453" t="str">
        <f t="shared" si="2"/>
        <v/>
      </c>
      <c r="L41" s="2457" t="str">
        <f>IF(INPUT_OUTPUT!BO28="","",INPUT_OUTPUT!BO28)</f>
        <v/>
      </c>
      <c r="M41" s="2457" t="str">
        <f>IF(INPUT_OUTPUT!BP28="","",INPUT_OUTPUT!BP28)</f>
        <v/>
      </c>
      <c r="N41" s="2457" t="str">
        <f>IF(INPUT_OUTPUT!BQ28="","",INPUT_OUTPUT!BQ28)</f>
        <v/>
      </c>
      <c r="O41" s="2457" t="str">
        <f>IF(INPUT_OUTPUT!BR28="","",INPUT_OUTPUT!BR28)</f>
        <v/>
      </c>
      <c r="P41" s="2457" t="str">
        <f>IF(INPUT_OUTPUT!BS28="","",INPUT_OUTPUT!BS28)</f>
        <v/>
      </c>
      <c r="Q41" s="2457" t="str">
        <f>IF(INPUT_OUTPUT!BT28="","",INPUT_OUTPUT!BT28)</f>
        <v/>
      </c>
      <c r="R41" s="2457" t="str">
        <f>IF(INPUT_OUTPUT!BU28="","",INPUT_OUTPUT!BU28)</f>
        <v/>
      </c>
      <c r="S41" s="2461" t="str">
        <f t="shared" si="3"/>
        <v/>
      </c>
      <c r="T41" s="2457" t="str">
        <f>IF(INPUT_OUTPUT!BV28="","",INPUT_OUTPUT!BV28)</f>
        <v/>
      </c>
      <c r="U41" s="2457" t="str">
        <f>IF(INPUT_OUTPUT!BW28="","",INPUT_OUTPUT!BW28)</f>
        <v/>
      </c>
      <c r="V41" s="2457" t="str">
        <f>IF(INPUT_OUTPUT!BX28="","",INPUT_OUTPUT!BX28)</f>
        <v/>
      </c>
      <c r="W41" s="2457" t="str">
        <f>IF(INPUT_OUTPUT!BY28="","",INPUT_OUTPUT!BY28)</f>
        <v/>
      </c>
      <c r="X41" s="2457" t="str">
        <f>IF(INPUT_OUTPUT!BZ28="","",INPUT_OUTPUT!BZ28)</f>
        <v/>
      </c>
      <c r="Y41" s="2457" t="str">
        <f>IF(INPUT_OUTPUT!CA28="","",INPUT_OUTPUT!CA28)</f>
        <v/>
      </c>
      <c r="Z41" s="2457" t="str">
        <f>IF(INPUT_OUTPUT!CB28="","",INPUT_OUTPUT!CB28)</f>
        <v/>
      </c>
      <c r="AA41" s="2461" t="str">
        <f t="shared" si="4"/>
        <v/>
      </c>
      <c r="AB41" s="2459" t="str">
        <f>IF(INPUT_OUTPUT!CC28="","",INPUT_OUTPUT!CC28)</f>
        <v/>
      </c>
      <c r="AC41" s="2459" t="str">
        <f>IF(INPUT_OUTPUT!CD28="","",INPUT_OUTPUT!CD28)</f>
        <v/>
      </c>
      <c r="AD41" s="2459" t="str">
        <f>IF(INPUT_OUTPUT!CE28="","",INPUT_OUTPUT!CE28)</f>
        <v/>
      </c>
      <c r="AE41" s="2459" t="str">
        <f>IF(INPUT_OUTPUT!CF28="","",INPUT_OUTPUT!CF28)</f>
        <v/>
      </c>
      <c r="AF41" s="2459" t="str">
        <f>IF(INPUT_OUTPUT!CG28="","",INPUT_OUTPUT!CG28)</f>
        <v/>
      </c>
      <c r="AG41" s="2459" t="str">
        <f>IF(INPUT_OUTPUT!CH28="","",INPUT_OUTPUT!CH28)</f>
        <v/>
      </c>
      <c r="AH41" s="2459" t="str">
        <f>IF(INPUT_OUTPUT!CI28="","",INPUT_OUTPUT!CI28)</f>
        <v/>
      </c>
    </row>
    <row r="42" spans="3:34" s="2437" customFormat="1" ht="12.75" customHeight="1">
      <c r="C42" s="2461" t="str">
        <f>IF(INPUT_OUTPUT!C29="","",INPUT_OUTPUT!C29)</f>
        <v/>
      </c>
      <c r="D42" s="2462" t="str">
        <f>IF(INPUT_OUTPUT!BH29="","",INPUT_OUTPUT!BH29)</f>
        <v/>
      </c>
      <c r="E42" s="2462" t="str">
        <f>IF(INPUT_OUTPUT!BI29="","",INPUT_OUTPUT!BI29)</f>
        <v/>
      </c>
      <c r="F42" s="2462" t="str">
        <f>IF(INPUT_OUTPUT!BJ29="","",INPUT_OUTPUT!BJ29)</f>
        <v/>
      </c>
      <c r="G42" s="2462" t="str">
        <f>IF(INPUT_OUTPUT!BK29="","",INPUT_OUTPUT!BK29)</f>
        <v/>
      </c>
      <c r="H42" s="2462" t="str">
        <f>IF(INPUT_OUTPUT!BL29="","",INPUT_OUTPUT!BL29)</f>
        <v/>
      </c>
      <c r="I42" s="2462" t="str">
        <f>IF(INPUT_OUTPUT!BM29="","",INPUT_OUTPUT!BM29)</f>
        <v/>
      </c>
      <c r="J42" s="2462" t="str">
        <f>IF(INPUT_OUTPUT!BN29="","",INPUT_OUTPUT!BN29)</f>
        <v/>
      </c>
      <c r="K42" s="2453" t="str">
        <f t="shared" si="2"/>
        <v/>
      </c>
      <c r="L42" s="2457" t="str">
        <f>IF(INPUT_OUTPUT!BO29="","",INPUT_OUTPUT!BO29)</f>
        <v/>
      </c>
      <c r="M42" s="2457" t="str">
        <f>IF(INPUT_OUTPUT!BP29="","",INPUT_OUTPUT!BP29)</f>
        <v/>
      </c>
      <c r="N42" s="2457" t="str">
        <f>IF(INPUT_OUTPUT!BQ29="","",INPUT_OUTPUT!BQ29)</f>
        <v/>
      </c>
      <c r="O42" s="2457" t="str">
        <f>IF(INPUT_OUTPUT!BR29="","",INPUT_OUTPUT!BR29)</f>
        <v/>
      </c>
      <c r="P42" s="2457" t="str">
        <f>IF(INPUT_OUTPUT!BS29="","",INPUT_OUTPUT!BS29)</f>
        <v/>
      </c>
      <c r="Q42" s="2457" t="str">
        <f>IF(INPUT_OUTPUT!BT29="","",INPUT_OUTPUT!BT29)</f>
        <v/>
      </c>
      <c r="R42" s="2457" t="str">
        <f>IF(INPUT_OUTPUT!BU29="","",INPUT_OUTPUT!BU29)</f>
        <v/>
      </c>
      <c r="S42" s="2461" t="str">
        <f t="shared" si="3"/>
        <v/>
      </c>
      <c r="T42" s="2457" t="str">
        <f>IF(INPUT_OUTPUT!BV29="","",INPUT_OUTPUT!BV29)</f>
        <v/>
      </c>
      <c r="U42" s="2457" t="str">
        <f>IF(INPUT_OUTPUT!BW29="","",INPUT_OUTPUT!BW29)</f>
        <v/>
      </c>
      <c r="V42" s="2457" t="str">
        <f>IF(INPUT_OUTPUT!BX29="","",INPUT_OUTPUT!BX29)</f>
        <v/>
      </c>
      <c r="W42" s="2457" t="str">
        <f>IF(INPUT_OUTPUT!BY29="","",INPUT_OUTPUT!BY29)</f>
        <v/>
      </c>
      <c r="X42" s="2457" t="str">
        <f>IF(INPUT_OUTPUT!BZ29="","",INPUT_OUTPUT!BZ29)</f>
        <v/>
      </c>
      <c r="Y42" s="2457" t="str">
        <f>IF(INPUT_OUTPUT!CA29="","",INPUT_OUTPUT!CA29)</f>
        <v/>
      </c>
      <c r="Z42" s="2457" t="str">
        <f>IF(INPUT_OUTPUT!CB29="","",INPUT_OUTPUT!CB29)</f>
        <v/>
      </c>
      <c r="AA42" s="2461" t="str">
        <f t="shared" si="4"/>
        <v/>
      </c>
      <c r="AB42" s="2459" t="str">
        <f>IF(INPUT_OUTPUT!CC29="","",INPUT_OUTPUT!CC29)</f>
        <v/>
      </c>
      <c r="AC42" s="2459" t="str">
        <f>IF(INPUT_OUTPUT!CD29="","",INPUT_OUTPUT!CD29)</f>
        <v/>
      </c>
      <c r="AD42" s="2459" t="str">
        <f>IF(INPUT_OUTPUT!CE29="","",INPUT_OUTPUT!CE29)</f>
        <v/>
      </c>
      <c r="AE42" s="2459" t="str">
        <f>IF(INPUT_OUTPUT!CF29="","",INPUT_OUTPUT!CF29)</f>
        <v/>
      </c>
      <c r="AF42" s="2459" t="str">
        <f>IF(INPUT_OUTPUT!CG29="","",INPUT_OUTPUT!CG29)</f>
        <v/>
      </c>
      <c r="AG42" s="2459" t="str">
        <f>IF(INPUT_OUTPUT!CH29="","",INPUT_OUTPUT!CH29)</f>
        <v/>
      </c>
      <c r="AH42" s="2459" t="str">
        <f>IF(INPUT_OUTPUT!CI29="","",INPUT_OUTPUT!CI29)</f>
        <v/>
      </c>
    </row>
    <row r="43" spans="3:34" s="2437" customFormat="1" ht="12.75" customHeight="1">
      <c r="C43" s="2461" t="str">
        <f>IF(INPUT_OUTPUT!C30="","",INPUT_OUTPUT!C30)</f>
        <v/>
      </c>
      <c r="D43" s="2462" t="str">
        <f>IF(INPUT_OUTPUT!BH30="","",INPUT_OUTPUT!BH30)</f>
        <v/>
      </c>
      <c r="E43" s="2462" t="str">
        <f>IF(INPUT_OUTPUT!BI30="","",INPUT_OUTPUT!BI30)</f>
        <v/>
      </c>
      <c r="F43" s="2462" t="str">
        <f>IF(INPUT_OUTPUT!BJ30="","",INPUT_OUTPUT!BJ30)</f>
        <v/>
      </c>
      <c r="G43" s="2462" t="str">
        <f>IF(INPUT_OUTPUT!BK30="","",INPUT_OUTPUT!BK30)</f>
        <v/>
      </c>
      <c r="H43" s="2462" t="str">
        <f>IF(INPUT_OUTPUT!BL30="","",INPUT_OUTPUT!BL30)</f>
        <v/>
      </c>
      <c r="I43" s="2462" t="str">
        <f>IF(INPUT_OUTPUT!BM30="","",INPUT_OUTPUT!BM30)</f>
        <v/>
      </c>
      <c r="J43" s="2462" t="str">
        <f>IF(INPUT_OUTPUT!BN30="","",INPUT_OUTPUT!BN30)</f>
        <v/>
      </c>
      <c r="K43" s="2453" t="str">
        <f t="shared" si="2"/>
        <v/>
      </c>
      <c r="L43" s="2457" t="str">
        <f>IF(INPUT_OUTPUT!BO30="","",INPUT_OUTPUT!BO30)</f>
        <v/>
      </c>
      <c r="M43" s="2457" t="str">
        <f>IF(INPUT_OUTPUT!BP30="","",INPUT_OUTPUT!BP30)</f>
        <v/>
      </c>
      <c r="N43" s="2457" t="str">
        <f>IF(INPUT_OUTPUT!BQ30="","",INPUT_OUTPUT!BQ30)</f>
        <v/>
      </c>
      <c r="O43" s="2457" t="str">
        <f>IF(INPUT_OUTPUT!BR30="","",INPUT_OUTPUT!BR30)</f>
        <v/>
      </c>
      <c r="P43" s="2457" t="str">
        <f>IF(INPUT_OUTPUT!BS30="","",INPUT_OUTPUT!BS30)</f>
        <v/>
      </c>
      <c r="Q43" s="2457" t="str">
        <f>IF(INPUT_OUTPUT!BT30="","",INPUT_OUTPUT!BT30)</f>
        <v/>
      </c>
      <c r="R43" s="2457" t="str">
        <f>IF(INPUT_OUTPUT!BU30="","",INPUT_OUTPUT!BU30)</f>
        <v/>
      </c>
      <c r="S43" s="2461" t="str">
        <f t="shared" si="3"/>
        <v/>
      </c>
      <c r="T43" s="2457" t="str">
        <f>IF(INPUT_OUTPUT!BV30="","",INPUT_OUTPUT!BV30)</f>
        <v/>
      </c>
      <c r="U43" s="2457" t="str">
        <f>IF(INPUT_OUTPUT!BW30="","",INPUT_OUTPUT!BW30)</f>
        <v/>
      </c>
      <c r="V43" s="2457" t="str">
        <f>IF(INPUT_OUTPUT!BX30="","",INPUT_OUTPUT!BX30)</f>
        <v/>
      </c>
      <c r="W43" s="2457" t="str">
        <f>IF(INPUT_OUTPUT!BY30="","",INPUT_OUTPUT!BY30)</f>
        <v/>
      </c>
      <c r="X43" s="2457" t="str">
        <f>IF(INPUT_OUTPUT!BZ30="","",INPUT_OUTPUT!BZ30)</f>
        <v/>
      </c>
      <c r="Y43" s="2457" t="str">
        <f>IF(INPUT_OUTPUT!CA30="","",INPUT_OUTPUT!CA30)</f>
        <v/>
      </c>
      <c r="Z43" s="2457" t="str">
        <f>IF(INPUT_OUTPUT!CB30="","",INPUT_OUTPUT!CB30)</f>
        <v/>
      </c>
      <c r="AA43" s="2461" t="str">
        <f t="shared" si="4"/>
        <v/>
      </c>
      <c r="AB43" s="2459" t="str">
        <f>IF(INPUT_OUTPUT!CC30="","",INPUT_OUTPUT!CC30)</f>
        <v/>
      </c>
      <c r="AC43" s="2459" t="str">
        <f>IF(INPUT_OUTPUT!CD30="","",INPUT_OUTPUT!CD30)</f>
        <v/>
      </c>
      <c r="AD43" s="2459" t="str">
        <f>IF(INPUT_OUTPUT!CE30="","",INPUT_OUTPUT!CE30)</f>
        <v/>
      </c>
      <c r="AE43" s="2459" t="str">
        <f>IF(INPUT_OUTPUT!CF30="","",INPUT_OUTPUT!CF30)</f>
        <v/>
      </c>
      <c r="AF43" s="2459" t="str">
        <f>IF(INPUT_OUTPUT!CG30="","",INPUT_OUTPUT!CG30)</f>
        <v/>
      </c>
      <c r="AG43" s="2459" t="str">
        <f>IF(INPUT_OUTPUT!CH30="","",INPUT_OUTPUT!CH30)</f>
        <v/>
      </c>
      <c r="AH43" s="2459" t="str">
        <f>IF(INPUT_OUTPUT!CI30="","",INPUT_OUTPUT!CI30)</f>
        <v/>
      </c>
    </row>
    <row r="44" spans="3:34" s="2437" customFormat="1" ht="12.75" customHeight="1">
      <c r="C44" s="2461" t="str">
        <f>IF(INPUT_OUTPUT!C31="","",INPUT_OUTPUT!C31)</f>
        <v/>
      </c>
      <c r="D44" s="2462" t="str">
        <f>IF(INPUT_OUTPUT!BH31="","",INPUT_OUTPUT!BH31)</f>
        <v/>
      </c>
      <c r="E44" s="2462" t="str">
        <f>IF(INPUT_OUTPUT!BI31="","",INPUT_OUTPUT!BI31)</f>
        <v/>
      </c>
      <c r="F44" s="2462" t="str">
        <f>IF(INPUT_OUTPUT!BJ31="","",INPUT_OUTPUT!BJ31)</f>
        <v/>
      </c>
      <c r="G44" s="2462" t="str">
        <f>IF(INPUT_OUTPUT!BK31="","",INPUT_OUTPUT!BK31)</f>
        <v/>
      </c>
      <c r="H44" s="2462" t="str">
        <f>IF(INPUT_OUTPUT!BL31="","",INPUT_OUTPUT!BL31)</f>
        <v/>
      </c>
      <c r="I44" s="2462" t="str">
        <f>IF(INPUT_OUTPUT!BM31="","",INPUT_OUTPUT!BM31)</f>
        <v/>
      </c>
      <c r="J44" s="2462" t="str">
        <f>IF(INPUT_OUTPUT!BN31="","",INPUT_OUTPUT!BN31)</f>
        <v/>
      </c>
      <c r="K44" s="2453" t="str">
        <f t="shared" si="2"/>
        <v/>
      </c>
      <c r="L44" s="2457" t="str">
        <f>IF(INPUT_OUTPUT!BO31="","",INPUT_OUTPUT!BO31)</f>
        <v/>
      </c>
      <c r="M44" s="2457" t="str">
        <f>IF(INPUT_OUTPUT!BP31="","",INPUT_OUTPUT!BP31)</f>
        <v/>
      </c>
      <c r="N44" s="2457" t="str">
        <f>IF(INPUT_OUTPUT!BQ31="","",INPUT_OUTPUT!BQ31)</f>
        <v/>
      </c>
      <c r="O44" s="2457" t="str">
        <f>IF(INPUT_OUTPUT!BR31="","",INPUT_OUTPUT!BR31)</f>
        <v/>
      </c>
      <c r="P44" s="2457" t="str">
        <f>IF(INPUT_OUTPUT!BS31="","",INPUT_OUTPUT!BS31)</f>
        <v/>
      </c>
      <c r="Q44" s="2457" t="str">
        <f>IF(INPUT_OUTPUT!BT31="","",INPUT_OUTPUT!BT31)</f>
        <v/>
      </c>
      <c r="R44" s="2457" t="str">
        <f>IF(INPUT_OUTPUT!BU31="","",INPUT_OUTPUT!BU31)</f>
        <v/>
      </c>
      <c r="S44" s="2461" t="str">
        <f t="shared" si="3"/>
        <v/>
      </c>
      <c r="T44" s="2457" t="str">
        <f>IF(INPUT_OUTPUT!BV31="","",INPUT_OUTPUT!BV31)</f>
        <v/>
      </c>
      <c r="U44" s="2457" t="str">
        <f>IF(INPUT_OUTPUT!BW31="","",INPUT_OUTPUT!BW31)</f>
        <v/>
      </c>
      <c r="V44" s="2457" t="str">
        <f>IF(INPUT_OUTPUT!BX31="","",INPUT_OUTPUT!BX31)</f>
        <v/>
      </c>
      <c r="W44" s="2457" t="str">
        <f>IF(INPUT_OUTPUT!BY31="","",INPUT_OUTPUT!BY31)</f>
        <v/>
      </c>
      <c r="X44" s="2457" t="str">
        <f>IF(INPUT_OUTPUT!BZ31="","",INPUT_OUTPUT!BZ31)</f>
        <v/>
      </c>
      <c r="Y44" s="2457" t="str">
        <f>IF(INPUT_OUTPUT!CA31="","",INPUT_OUTPUT!CA31)</f>
        <v/>
      </c>
      <c r="Z44" s="2457" t="str">
        <f>IF(INPUT_OUTPUT!CB31="","",INPUT_OUTPUT!CB31)</f>
        <v/>
      </c>
      <c r="AA44" s="2461" t="str">
        <f t="shared" si="4"/>
        <v/>
      </c>
      <c r="AB44" s="2459" t="str">
        <f>IF(INPUT_OUTPUT!CC31="","",INPUT_OUTPUT!CC31)</f>
        <v/>
      </c>
      <c r="AC44" s="2459" t="str">
        <f>IF(INPUT_OUTPUT!CD31="","",INPUT_OUTPUT!CD31)</f>
        <v/>
      </c>
      <c r="AD44" s="2459" t="str">
        <f>IF(INPUT_OUTPUT!CE31="","",INPUT_OUTPUT!CE31)</f>
        <v/>
      </c>
      <c r="AE44" s="2459" t="str">
        <f>IF(INPUT_OUTPUT!CF31="","",INPUT_OUTPUT!CF31)</f>
        <v/>
      </c>
      <c r="AF44" s="2459" t="str">
        <f>IF(INPUT_OUTPUT!CG31="","",INPUT_OUTPUT!CG31)</f>
        <v/>
      </c>
      <c r="AG44" s="2459" t="str">
        <f>IF(INPUT_OUTPUT!CH31="","",INPUT_OUTPUT!CH31)</f>
        <v/>
      </c>
      <c r="AH44" s="2459" t="str">
        <f>IF(INPUT_OUTPUT!CI31="","",INPUT_OUTPUT!CI31)</f>
        <v/>
      </c>
    </row>
    <row r="45" spans="3:34" s="2437" customFormat="1" ht="12.75" customHeight="1">
      <c r="C45" s="2461" t="str">
        <f>IF(INPUT_OUTPUT!C32="","",INPUT_OUTPUT!C32)</f>
        <v/>
      </c>
      <c r="D45" s="2462" t="str">
        <f>IF(INPUT_OUTPUT!BH32="","",INPUT_OUTPUT!BH32)</f>
        <v/>
      </c>
      <c r="E45" s="2462" t="str">
        <f>IF(INPUT_OUTPUT!BI32="","",INPUT_OUTPUT!BI32)</f>
        <v/>
      </c>
      <c r="F45" s="2462" t="str">
        <f>IF(INPUT_OUTPUT!BJ32="","",INPUT_OUTPUT!BJ32)</f>
        <v/>
      </c>
      <c r="G45" s="2462" t="str">
        <f>IF(INPUT_OUTPUT!BK32="","",INPUT_OUTPUT!BK32)</f>
        <v/>
      </c>
      <c r="H45" s="2462" t="str">
        <f>IF(INPUT_OUTPUT!BL32="","",INPUT_OUTPUT!BL32)</f>
        <v/>
      </c>
      <c r="I45" s="2462" t="str">
        <f>IF(INPUT_OUTPUT!BM32="","",INPUT_OUTPUT!BM32)</f>
        <v/>
      </c>
      <c r="J45" s="2462" t="str">
        <f>IF(INPUT_OUTPUT!BN32="","",INPUT_OUTPUT!BN32)</f>
        <v/>
      </c>
      <c r="K45" s="2453" t="str">
        <f t="shared" si="2"/>
        <v/>
      </c>
      <c r="L45" s="2457" t="str">
        <f>IF(INPUT_OUTPUT!BO32="","",INPUT_OUTPUT!BO32)</f>
        <v/>
      </c>
      <c r="M45" s="2457" t="str">
        <f>IF(INPUT_OUTPUT!BP32="","",INPUT_OUTPUT!BP32)</f>
        <v/>
      </c>
      <c r="N45" s="2457" t="str">
        <f>IF(INPUT_OUTPUT!BQ32="","",INPUT_OUTPUT!BQ32)</f>
        <v/>
      </c>
      <c r="O45" s="2457" t="str">
        <f>IF(INPUT_OUTPUT!BR32="","",INPUT_OUTPUT!BR32)</f>
        <v/>
      </c>
      <c r="P45" s="2457" t="str">
        <f>IF(INPUT_OUTPUT!BS32="","",INPUT_OUTPUT!BS32)</f>
        <v/>
      </c>
      <c r="Q45" s="2457" t="str">
        <f>IF(INPUT_OUTPUT!BT32="","",INPUT_OUTPUT!BT32)</f>
        <v/>
      </c>
      <c r="R45" s="2457" t="str">
        <f>IF(INPUT_OUTPUT!BU32="","",INPUT_OUTPUT!BU32)</f>
        <v/>
      </c>
      <c r="S45" s="2461" t="str">
        <f t="shared" si="3"/>
        <v/>
      </c>
      <c r="T45" s="2457" t="str">
        <f>IF(INPUT_OUTPUT!BV32="","",INPUT_OUTPUT!BV32)</f>
        <v/>
      </c>
      <c r="U45" s="2457" t="str">
        <f>IF(INPUT_OUTPUT!BW32="","",INPUT_OUTPUT!BW32)</f>
        <v/>
      </c>
      <c r="V45" s="2457" t="str">
        <f>IF(INPUT_OUTPUT!BX32="","",INPUT_OUTPUT!BX32)</f>
        <v/>
      </c>
      <c r="W45" s="2457" t="str">
        <f>IF(INPUT_OUTPUT!BY32="","",INPUT_OUTPUT!BY32)</f>
        <v/>
      </c>
      <c r="X45" s="2457" t="str">
        <f>IF(INPUT_OUTPUT!BZ32="","",INPUT_OUTPUT!BZ32)</f>
        <v/>
      </c>
      <c r="Y45" s="2457" t="str">
        <f>IF(INPUT_OUTPUT!CA32="","",INPUT_OUTPUT!CA32)</f>
        <v/>
      </c>
      <c r="Z45" s="2457" t="str">
        <f>IF(INPUT_OUTPUT!CB32="","",INPUT_OUTPUT!CB32)</f>
        <v/>
      </c>
      <c r="AA45" s="2461" t="str">
        <f t="shared" si="4"/>
        <v/>
      </c>
      <c r="AB45" s="2459" t="str">
        <f>IF(INPUT_OUTPUT!CC32="","",INPUT_OUTPUT!CC32)</f>
        <v/>
      </c>
      <c r="AC45" s="2459" t="str">
        <f>IF(INPUT_OUTPUT!CD32="","",INPUT_OUTPUT!CD32)</f>
        <v/>
      </c>
      <c r="AD45" s="2459" t="str">
        <f>IF(INPUT_OUTPUT!CE32="","",INPUT_OUTPUT!CE32)</f>
        <v/>
      </c>
      <c r="AE45" s="2459" t="str">
        <f>IF(INPUT_OUTPUT!CF32="","",INPUT_OUTPUT!CF32)</f>
        <v/>
      </c>
      <c r="AF45" s="2459" t="str">
        <f>IF(INPUT_OUTPUT!CG32="","",INPUT_OUTPUT!CG32)</f>
        <v/>
      </c>
      <c r="AG45" s="2459" t="str">
        <f>IF(INPUT_OUTPUT!CH32="","",INPUT_OUTPUT!CH32)</f>
        <v/>
      </c>
      <c r="AH45" s="2459" t="str">
        <f>IF(INPUT_OUTPUT!CI32="","",INPUT_OUTPUT!CI32)</f>
        <v/>
      </c>
    </row>
    <row r="46" spans="3:34" s="2437" customFormat="1" ht="12.75" customHeight="1">
      <c r="C46" s="2461" t="str">
        <f>IF(INPUT_OUTPUT!C33="","",INPUT_OUTPUT!C33)</f>
        <v/>
      </c>
      <c r="D46" s="2462" t="str">
        <f>IF(INPUT_OUTPUT!BH33="","",INPUT_OUTPUT!BH33)</f>
        <v/>
      </c>
      <c r="E46" s="2462" t="str">
        <f>IF(INPUT_OUTPUT!BI33="","",INPUT_OUTPUT!BI33)</f>
        <v/>
      </c>
      <c r="F46" s="2462" t="str">
        <f>IF(INPUT_OUTPUT!BJ33="","",INPUT_OUTPUT!BJ33)</f>
        <v/>
      </c>
      <c r="G46" s="2462" t="str">
        <f>IF(INPUT_OUTPUT!BK33="","",INPUT_OUTPUT!BK33)</f>
        <v/>
      </c>
      <c r="H46" s="2462" t="str">
        <f>IF(INPUT_OUTPUT!BL33="","",INPUT_OUTPUT!BL33)</f>
        <v/>
      </c>
      <c r="I46" s="2462" t="str">
        <f>IF(INPUT_OUTPUT!BM33="","",INPUT_OUTPUT!BM33)</f>
        <v/>
      </c>
      <c r="J46" s="2462" t="str">
        <f>IF(INPUT_OUTPUT!BN33="","",INPUT_OUTPUT!BN33)</f>
        <v/>
      </c>
      <c r="K46" s="2453" t="str">
        <f t="shared" si="2"/>
        <v/>
      </c>
      <c r="L46" s="2457" t="str">
        <f>IF(INPUT_OUTPUT!BO33="","",INPUT_OUTPUT!BO33)</f>
        <v/>
      </c>
      <c r="M46" s="2457" t="str">
        <f>IF(INPUT_OUTPUT!BP33="","",INPUT_OUTPUT!BP33)</f>
        <v/>
      </c>
      <c r="N46" s="2457" t="str">
        <f>IF(INPUT_OUTPUT!BQ33="","",INPUT_OUTPUT!BQ33)</f>
        <v/>
      </c>
      <c r="O46" s="2457" t="str">
        <f>IF(INPUT_OUTPUT!BR33="","",INPUT_OUTPUT!BR33)</f>
        <v/>
      </c>
      <c r="P46" s="2457" t="str">
        <f>IF(INPUT_OUTPUT!BS33="","",INPUT_OUTPUT!BS33)</f>
        <v/>
      </c>
      <c r="Q46" s="2457" t="str">
        <f>IF(INPUT_OUTPUT!BT33="","",INPUT_OUTPUT!BT33)</f>
        <v/>
      </c>
      <c r="R46" s="2457" t="str">
        <f>IF(INPUT_OUTPUT!BU33="","",INPUT_OUTPUT!BU33)</f>
        <v/>
      </c>
      <c r="S46" s="2461" t="str">
        <f t="shared" si="3"/>
        <v/>
      </c>
      <c r="T46" s="2457" t="str">
        <f>IF(INPUT_OUTPUT!BV33="","",INPUT_OUTPUT!BV33)</f>
        <v/>
      </c>
      <c r="U46" s="2457" t="str">
        <f>IF(INPUT_OUTPUT!BW33="","",INPUT_OUTPUT!BW33)</f>
        <v/>
      </c>
      <c r="V46" s="2457" t="str">
        <f>IF(INPUT_OUTPUT!BX33="","",INPUT_OUTPUT!BX33)</f>
        <v/>
      </c>
      <c r="W46" s="2457" t="str">
        <f>IF(INPUT_OUTPUT!BY33="","",INPUT_OUTPUT!BY33)</f>
        <v/>
      </c>
      <c r="X46" s="2457" t="str">
        <f>IF(INPUT_OUTPUT!BZ33="","",INPUT_OUTPUT!BZ33)</f>
        <v/>
      </c>
      <c r="Y46" s="2457" t="str">
        <f>IF(INPUT_OUTPUT!CA33="","",INPUT_OUTPUT!CA33)</f>
        <v/>
      </c>
      <c r="Z46" s="2457" t="str">
        <f>IF(INPUT_OUTPUT!CB33="","",INPUT_OUTPUT!CB33)</f>
        <v/>
      </c>
      <c r="AA46" s="2461" t="str">
        <f t="shared" si="4"/>
        <v/>
      </c>
      <c r="AB46" s="2459" t="str">
        <f>IF(INPUT_OUTPUT!CC33="","",INPUT_OUTPUT!CC33)</f>
        <v/>
      </c>
      <c r="AC46" s="2459" t="str">
        <f>IF(INPUT_OUTPUT!CD33="","",INPUT_OUTPUT!CD33)</f>
        <v/>
      </c>
      <c r="AD46" s="2459" t="str">
        <f>IF(INPUT_OUTPUT!CE33="","",INPUT_OUTPUT!CE33)</f>
        <v/>
      </c>
      <c r="AE46" s="2459" t="str">
        <f>IF(INPUT_OUTPUT!CF33="","",INPUT_OUTPUT!CF33)</f>
        <v/>
      </c>
      <c r="AF46" s="2459" t="str">
        <f>IF(INPUT_OUTPUT!CG33="","",INPUT_OUTPUT!CG33)</f>
        <v/>
      </c>
      <c r="AG46" s="2459" t="str">
        <f>IF(INPUT_OUTPUT!CH33="","",INPUT_OUTPUT!CH33)</f>
        <v/>
      </c>
      <c r="AH46" s="2459" t="str">
        <f>IF(INPUT_OUTPUT!CI33="","",INPUT_OUTPUT!CI33)</f>
        <v/>
      </c>
    </row>
    <row r="47" spans="3:34" s="2437" customFormat="1" ht="12.75" customHeight="1">
      <c r="C47" s="2461" t="str">
        <f>IF(INPUT_OUTPUT!C34="","",INPUT_OUTPUT!C34)</f>
        <v/>
      </c>
      <c r="D47" s="2462" t="str">
        <f>IF(INPUT_OUTPUT!BH34="","",INPUT_OUTPUT!BH34)</f>
        <v/>
      </c>
      <c r="E47" s="2462" t="str">
        <f>IF(INPUT_OUTPUT!BI34="","",INPUT_OUTPUT!BI34)</f>
        <v/>
      </c>
      <c r="F47" s="2462" t="str">
        <f>IF(INPUT_OUTPUT!BJ34="","",INPUT_OUTPUT!BJ34)</f>
        <v/>
      </c>
      <c r="G47" s="2462" t="str">
        <f>IF(INPUT_OUTPUT!BK34="","",INPUT_OUTPUT!BK34)</f>
        <v/>
      </c>
      <c r="H47" s="2462" t="str">
        <f>IF(INPUT_OUTPUT!BL34="","",INPUT_OUTPUT!BL34)</f>
        <v/>
      </c>
      <c r="I47" s="2462" t="str">
        <f>IF(INPUT_OUTPUT!BM34="","",INPUT_OUTPUT!BM34)</f>
        <v/>
      </c>
      <c r="J47" s="2462" t="str">
        <f>IF(INPUT_OUTPUT!BN34="","",INPUT_OUTPUT!BN34)</f>
        <v/>
      </c>
      <c r="K47" s="2453" t="str">
        <f t="shared" si="2"/>
        <v/>
      </c>
      <c r="L47" s="2457" t="str">
        <f>IF(INPUT_OUTPUT!BO34="","",INPUT_OUTPUT!BO34)</f>
        <v/>
      </c>
      <c r="M47" s="2457" t="str">
        <f>IF(INPUT_OUTPUT!BP34="","",INPUT_OUTPUT!BP34)</f>
        <v/>
      </c>
      <c r="N47" s="2457" t="str">
        <f>IF(INPUT_OUTPUT!BQ34="","",INPUT_OUTPUT!BQ34)</f>
        <v/>
      </c>
      <c r="O47" s="2457" t="str">
        <f>IF(INPUT_OUTPUT!BR34="","",INPUT_OUTPUT!BR34)</f>
        <v/>
      </c>
      <c r="P47" s="2457" t="str">
        <f>IF(INPUT_OUTPUT!BS34="","",INPUT_OUTPUT!BS34)</f>
        <v/>
      </c>
      <c r="Q47" s="2457" t="str">
        <f>IF(INPUT_OUTPUT!BT34="","",INPUT_OUTPUT!BT34)</f>
        <v/>
      </c>
      <c r="R47" s="2457" t="str">
        <f>IF(INPUT_OUTPUT!BU34="","",INPUT_OUTPUT!BU34)</f>
        <v/>
      </c>
      <c r="S47" s="2461" t="str">
        <f t="shared" si="3"/>
        <v/>
      </c>
      <c r="T47" s="2457" t="str">
        <f>IF(INPUT_OUTPUT!BV34="","",INPUT_OUTPUT!BV34)</f>
        <v/>
      </c>
      <c r="U47" s="2457" t="str">
        <f>IF(INPUT_OUTPUT!BW34="","",INPUT_OUTPUT!BW34)</f>
        <v/>
      </c>
      <c r="V47" s="2457" t="str">
        <f>IF(INPUT_OUTPUT!BX34="","",INPUT_OUTPUT!BX34)</f>
        <v/>
      </c>
      <c r="W47" s="2457" t="str">
        <f>IF(INPUT_OUTPUT!BY34="","",INPUT_OUTPUT!BY34)</f>
        <v/>
      </c>
      <c r="X47" s="2457" t="str">
        <f>IF(INPUT_OUTPUT!BZ34="","",INPUT_OUTPUT!BZ34)</f>
        <v/>
      </c>
      <c r="Y47" s="2457" t="str">
        <f>IF(INPUT_OUTPUT!CA34="","",INPUT_OUTPUT!CA34)</f>
        <v/>
      </c>
      <c r="Z47" s="2457" t="str">
        <f>IF(INPUT_OUTPUT!CB34="","",INPUT_OUTPUT!CB34)</f>
        <v/>
      </c>
      <c r="AA47" s="2461" t="str">
        <f t="shared" si="4"/>
        <v/>
      </c>
      <c r="AB47" s="2459" t="str">
        <f>IF(INPUT_OUTPUT!CC34="","",INPUT_OUTPUT!CC34)</f>
        <v/>
      </c>
      <c r="AC47" s="2459" t="str">
        <f>IF(INPUT_OUTPUT!CD34="","",INPUT_OUTPUT!CD34)</f>
        <v/>
      </c>
      <c r="AD47" s="2459" t="str">
        <f>IF(INPUT_OUTPUT!CE34="","",INPUT_OUTPUT!CE34)</f>
        <v/>
      </c>
      <c r="AE47" s="2459" t="str">
        <f>IF(INPUT_OUTPUT!CF34="","",INPUT_OUTPUT!CF34)</f>
        <v/>
      </c>
      <c r="AF47" s="2459" t="str">
        <f>IF(INPUT_OUTPUT!CG34="","",INPUT_OUTPUT!CG34)</f>
        <v/>
      </c>
      <c r="AG47" s="2459" t="str">
        <f>IF(INPUT_OUTPUT!CH34="","",INPUT_OUTPUT!CH34)</f>
        <v/>
      </c>
      <c r="AH47" s="2459" t="str">
        <f>IF(INPUT_OUTPUT!CI34="","",INPUT_OUTPUT!CI34)</f>
        <v/>
      </c>
    </row>
    <row r="48" spans="3:34" s="2437" customFormat="1" ht="12.75" customHeight="1">
      <c r="C48" s="2461" t="str">
        <f>IF(INPUT_OUTPUT!C35="","",INPUT_OUTPUT!C35)</f>
        <v/>
      </c>
      <c r="D48" s="2462" t="str">
        <f>IF(INPUT_OUTPUT!BH35="","",INPUT_OUTPUT!BH35)</f>
        <v/>
      </c>
      <c r="E48" s="2462" t="str">
        <f>IF(INPUT_OUTPUT!BI35="","",INPUT_OUTPUT!BI35)</f>
        <v/>
      </c>
      <c r="F48" s="2462" t="str">
        <f>IF(INPUT_OUTPUT!BJ35="","",INPUT_OUTPUT!BJ35)</f>
        <v/>
      </c>
      <c r="G48" s="2462" t="str">
        <f>IF(INPUT_OUTPUT!BK35="","",INPUT_OUTPUT!BK35)</f>
        <v/>
      </c>
      <c r="H48" s="2462" t="str">
        <f>IF(INPUT_OUTPUT!BL35="","",INPUT_OUTPUT!BL35)</f>
        <v/>
      </c>
      <c r="I48" s="2462" t="str">
        <f>IF(INPUT_OUTPUT!BM35="","",INPUT_OUTPUT!BM35)</f>
        <v/>
      </c>
      <c r="J48" s="2462" t="str">
        <f>IF(INPUT_OUTPUT!BN35="","",INPUT_OUTPUT!BN35)</f>
        <v/>
      </c>
      <c r="K48" s="2453" t="str">
        <f t="shared" si="2"/>
        <v/>
      </c>
      <c r="L48" s="2457" t="str">
        <f>IF(INPUT_OUTPUT!BO35="","",INPUT_OUTPUT!BO35)</f>
        <v/>
      </c>
      <c r="M48" s="2457" t="str">
        <f>IF(INPUT_OUTPUT!BP35="","",INPUT_OUTPUT!BP35)</f>
        <v/>
      </c>
      <c r="N48" s="2457" t="str">
        <f>IF(INPUT_OUTPUT!BQ35="","",INPUT_OUTPUT!BQ35)</f>
        <v/>
      </c>
      <c r="O48" s="2457" t="str">
        <f>IF(INPUT_OUTPUT!BR35="","",INPUT_OUTPUT!BR35)</f>
        <v/>
      </c>
      <c r="P48" s="2457" t="str">
        <f>IF(INPUT_OUTPUT!BS35="","",INPUT_OUTPUT!BS35)</f>
        <v/>
      </c>
      <c r="Q48" s="2457" t="str">
        <f>IF(INPUT_OUTPUT!BT35="","",INPUT_OUTPUT!BT35)</f>
        <v/>
      </c>
      <c r="R48" s="2457" t="str">
        <f>IF(INPUT_OUTPUT!BU35="","",INPUT_OUTPUT!BU35)</f>
        <v/>
      </c>
      <c r="S48" s="2461" t="str">
        <f t="shared" si="3"/>
        <v/>
      </c>
      <c r="T48" s="2457" t="str">
        <f>IF(INPUT_OUTPUT!BV35="","",INPUT_OUTPUT!BV35)</f>
        <v/>
      </c>
      <c r="U48" s="2457" t="str">
        <f>IF(INPUT_OUTPUT!BW35="","",INPUT_OUTPUT!BW35)</f>
        <v/>
      </c>
      <c r="V48" s="2457" t="str">
        <f>IF(INPUT_OUTPUT!BX35="","",INPUT_OUTPUT!BX35)</f>
        <v/>
      </c>
      <c r="W48" s="2457" t="str">
        <f>IF(INPUT_OUTPUT!BY35="","",INPUT_OUTPUT!BY35)</f>
        <v/>
      </c>
      <c r="X48" s="2457" t="str">
        <f>IF(INPUT_OUTPUT!BZ35="","",INPUT_OUTPUT!BZ35)</f>
        <v/>
      </c>
      <c r="Y48" s="2457" t="str">
        <f>IF(INPUT_OUTPUT!CA35="","",INPUT_OUTPUT!CA35)</f>
        <v/>
      </c>
      <c r="Z48" s="2457" t="str">
        <f>IF(INPUT_OUTPUT!CB35="","",INPUT_OUTPUT!CB35)</f>
        <v/>
      </c>
      <c r="AA48" s="2461" t="str">
        <f t="shared" si="4"/>
        <v/>
      </c>
      <c r="AB48" s="2459" t="str">
        <f>IF(INPUT_OUTPUT!CC35="","",INPUT_OUTPUT!CC35)</f>
        <v/>
      </c>
      <c r="AC48" s="2459" t="str">
        <f>IF(INPUT_OUTPUT!CD35="","",INPUT_OUTPUT!CD35)</f>
        <v/>
      </c>
      <c r="AD48" s="2459" t="str">
        <f>IF(INPUT_OUTPUT!CE35="","",INPUT_OUTPUT!CE35)</f>
        <v/>
      </c>
      <c r="AE48" s="2459" t="str">
        <f>IF(INPUT_OUTPUT!CF35="","",INPUT_OUTPUT!CF35)</f>
        <v/>
      </c>
      <c r="AF48" s="2459" t="str">
        <f>IF(INPUT_OUTPUT!CG35="","",INPUT_OUTPUT!CG35)</f>
        <v/>
      </c>
      <c r="AG48" s="2459" t="str">
        <f>IF(INPUT_OUTPUT!CH35="","",INPUT_OUTPUT!CH35)</f>
        <v/>
      </c>
      <c r="AH48" s="2459" t="str">
        <f>IF(INPUT_OUTPUT!CI35="","",INPUT_OUTPUT!CI35)</f>
        <v/>
      </c>
    </row>
    <row r="49" spans="3:34" s="2437" customFormat="1" ht="12.75" customHeight="1">
      <c r="C49" s="2461" t="str">
        <f>IF(INPUT_OUTPUT!C36="","",INPUT_OUTPUT!C36)</f>
        <v/>
      </c>
      <c r="D49" s="2462" t="str">
        <f>IF(INPUT_OUTPUT!BH36="","",INPUT_OUTPUT!BH36)</f>
        <v/>
      </c>
      <c r="E49" s="2462" t="str">
        <f>IF(INPUT_OUTPUT!BI36="","",INPUT_OUTPUT!BI36)</f>
        <v/>
      </c>
      <c r="F49" s="2462" t="str">
        <f>IF(INPUT_OUTPUT!BJ36="","",INPUT_OUTPUT!BJ36)</f>
        <v/>
      </c>
      <c r="G49" s="2462" t="str">
        <f>IF(INPUT_OUTPUT!BK36="","",INPUT_OUTPUT!BK36)</f>
        <v/>
      </c>
      <c r="H49" s="2462" t="str">
        <f>IF(INPUT_OUTPUT!BL36="","",INPUT_OUTPUT!BL36)</f>
        <v/>
      </c>
      <c r="I49" s="2462" t="str">
        <f>IF(INPUT_OUTPUT!BM36="","",INPUT_OUTPUT!BM36)</f>
        <v/>
      </c>
      <c r="J49" s="2462" t="str">
        <f>IF(INPUT_OUTPUT!BN36="","",INPUT_OUTPUT!BN36)</f>
        <v/>
      </c>
      <c r="K49" s="2453" t="str">
        <f t="shared" si="2"/>
        <v/>
      </c>
      <c r="L49" s="2457" t="str">
        <f>IF(INPUT_OUTPUT!BO36="","",INPUT_OUTPUT!BO36)</f>
        <v/>
      </c>
      <c r="M49" s="2457" t="str">
        <f>IF(INPUT_OUTPUT!BP36="","",INPUT_OUTPUT!BP36)</f>
        <v/>
      </c>
      <c r="N49" s="2457" t="str">
        <f>IF(INPUT_OUTPUT!BQ36="","",INPUT_OUTPUT!BQ36)</f>
        <v/>
      </c>
      <c r="O49" s="2457" t="str">
        <f>IF(INPUT_OUTPUT!BR36="","",INPUT_OUTPUT!BR36)</f>
        <v/>
      </c>
      <c r="P49" s="2457" t="str">
        <f>IF(INPUT_OUTPUT!BS36="","",INPUT_OUTPUT!BS36)</f>
        <v/>
      </c>
      <c r="Q49" s="2457" t="str">
        <f>IF(INPUT_OUTPUT!BT36="","",INPUT_OUTPUT!BT36)</f>
        <v/>
      </c>
      <c r="R49" s="2457" t="str">
        <f>IF(INPUT_OUTPUT!BU36="","",INPUT_OUTPUT!BU36)</f>
        <v/>
      </c>
      <c r="S49" s="2461" t="str">
        <f t="shared" si="3"/>
        <v/>
      </c>
      <c r="T49" s="2457" t="str">
        <f>IF(INPUT_OUTPUT!BV36="","",INPUT_OUTPUT!BV36)</f>
        <v/>
      </c>
      <c r="U49" s="2457" t="str">
        <f>IF(INPUT_OUTPUT!BW36="","",INPUT_OUTPUT!BW36)</f>
        <v/>
      </c>
      <c r="V49" s="2457" t="str">
        <f>IF(INPUT_OUTPUT!BX36="","",INPUT_OUTPUT!BX36)</f>
        <v/>
      </c>
      <c r="W49" s="2457" t="str">
        <f>IF(INPUT_OUTPUT!BY36="","",INPUT_OUTPUT!BY36)</f>
        <v/>
      </c>
      <c r="X49" s="2457" t="str">
        <f>IF(INPUT_OUTPUT!BZ36="","",INPUT_OUTPUT!BZ36)</f>
        <v/>
      </c>
      <c r="Y49" s="2457" t="str">
        <f>IF(INPUT_OUTPUT!CA36="","",INPUT_OUTPUT!CA36)</f>
        <v/>
      </c>
      <c r="Z49" s="2457" t="str">
        <f>IF(INPUT_OUTPUT!CB36="","",INPUT_OUTPUT!CB36)</f>
        <v/>
      </c>
      <c r="AA49" s="2461" t="str">
        <f t="shared" si="4"/>
        <v/>
      </c>
      <c r="AB49" s="2459" t="str">
        <f>IF(INPUT_OUTPUT!CC36="","",INPUT_OUTPUT!CC36)</f>
        <v/>
      </c>
      <c r="AC49" s="2459" t="str">
        <f>IF(INPUT_OUTPUT!CD36="","",INPUT_OUTPUT!CD36)</f>
        <v/>
      </c>
      <c r="AD49" s="2459" t="str">
        <f>IF(INPUT_OUTPUT!CE36="","",INPUT_OUTPUT!CE36)</f>
        <v/>
      </c>
      <c r="AE49" s="2459" t="str">
        <f>IF(INPUT_OUTPUT!CF36="","",INPUT_OUTPUT!CF36)</f>
        <v/>
      </c>
      <c r="AF49" s="2459" t="str">
        <f>IF(INPUT_OUTPUT!CG36="","",INPUT_OUTPUT!CG36)</f>
        <v/>
      </c>
      <c r="AG49" s="2459" t="str">
        <f>IF(INPUT_OUTPUT!CH36="","",INPUT_OUTPUT!CH36)</f>
        <v/>
      </c>
      <c r="AH49" s="2459" t="str">
        <f>IF(INPUT_OUTPUT!CI36="","",INPUT_OUTPUT!CI36)</f>
        <v/>
      </c>
    </row>
    <row r="50" spans="3:34" s="2437" customFormat="1" ht="12.75" customHeight="1">
      <c r="C50" s="2461" t="str">
        <f>IF(INPUT_OUTPUT!C37="","",INPUT_OUTPUT!C37)</f>
        <v/>
      </c>
      <c r="D50" s="2462" t="str">
        <f>IF(INPUT_OUTPUT!BH37="","",INPUT_OUTPUT!BH37)</f>
        <v/>
      </c>
      <c r="E50" s="2462" t="str">
        <f>IF(INPUT_OUTPUT!BI37="","",INPUT_OUTPUT!BI37)</f>
        <v/>
      </c>
      <c r="F50" s="2462" t="str">
        <f>IF(INPUT_OUTPUT!BJ37="","",INPUT_OUTPUT!BJ37)</f>
        <v/>
      </c>
      <c r="G50" s="2462" t="str">
        <f>IF(INPUT_OUTPUT!BK37="","",INPUT_OUTPUT!BK37)</f>
        <v/>
      </c>
      <c r="H50" s="2462" t="str">
        <f>IF(INPUT_OUTPUT!BL37="","",INPUT_OUTPUT!BL37)</f>
        <v/>
      </c>
      <c r="I50" s="2462" t="str">
        <f>IF(INPUT_OUTPUT!BM37="","",INPUT_OUTPUT!BM37)</f>
        <v/>
      </c>
      <c r="J50" s="2462" t="str">
        <f>IF(INPUT_OUTPUT!BN37="","",INPUT_OUTPUT!BN37)</f>
        <v/>
      </c>
      <c r="K50" s="2453" t="str">
        <f t="shared" si="2"/>
        <v/>
      </c>
      <c r="L50" s="2457" t="str">
        <f>IF(INPUT_OUTPUT!BO37="","",INPUT_OUTPUT!BO37)</f>
        <v/>
      </c>
      <c r="M50" s="2457" t="str">
        <f>IF(INPUT_OUTPUT!BP37="","",INPUT_OUTPUT!BP37)</f>
        <v/>
      </c>
      <c r="N50" s="2457" t="str">
        <f>IF(INPUT_OUTPUT!BQ37="","",INPUT_OUTPUT!BQ37)</f>
        <v/>
      </c>
      <c r="O50" s="2457" t="str">
        <f>IF(INPUT_OUTPUT!BR37="","",INPUT_OUTPUT!BR37)</f>
        <v/>
      </c>
      <c r="P50" s="2457" t="str">
        <f>IF(INPUT_OUTPUT!BS37="","",INPUT_OUTPUT!BS37)</f>
        <v/>
      </c>
      <c r="Q50" s="2457" t="str">
        <f>IF(INPUT_OUTPUT!BT37="","",INPUT_OUTPUT!BT37)</f>
        <v/>
      </c>
      <c r="R50" s="2457" t="str">
        <f>IF(INPUT_OUTPUT!BU37="","",INPUT_OUTPUT!BU37)</f>
        <v/>
      </c>
      <c r="S50" s="2461" t="str">
        <f t="shared" si="3"/>
        <v/>
      </c>
      <c r="T50" s="2457" t="str">
        <f>IF(INPUT_OUTPUT!BV37="","",INPUT_OUTPUT!BV37)</f>
        <v/>
      </c>
      <c r="U50" s="2457" t="str">
        <f>IF(INPUT_OUTPUT!BW37="","",INPUT_OUTPUT!BW37)</f>
        <v/>
      </c>
      <c r="V50" s="2457" t="str">
        <f>IF(INPUT_OUTPUT!BX37="","",INPUT_OUTPUT!BX37)</f>
        <v/>
      </c>
      <c r="W50" s="2457" t="str">
        <f>IF(INPUT_OUTPUT!BY37="","",INPUT_OUTPUT!BY37)</f>
        <v/>
      </c>
      <c r="X50" s="2457" t="str">
        <f>IF(INPUT_OUTPUT!BZ37="","",INPUT_OUTPUT!BZ37)</f>
        <v/>
      </c>
      <c r="Y50" s="2457" t="str">
        <f>IF(INPUT_OUTPUT!CA37="","",INPUT_OUTPUT!CA37)</f>
        <v/>
      </c>
      <c r="Z50" s="2457" t="str">
        <f>IF(INPUT_OUTPUT!CB37="","",INPUT_OUTPUT!CB37)</f>
        <v/>
      </c>
      <c r="AA50" s="2461" t="str">
        <f t="shared" si="4"/>
        <v/>
      </c>
      <c r="AB50" s="2459" t="str">
        <f>IF(INPUT_OUTPUT!CC37="","",INPUT_OUTPUT!CC37)</f>
        <v/>
      </c>
      <c r="AC50" s="2459" t="str">
        <f>IF(INPUT_OUTPUT!CD37="","",INPUT_OUTPUT!CD37)</f>
        <v/>
      </c>
      <c r="AD50" s="2459" t="str">
        <f>IF(INPUT_OUTPUT!CE37="","",INPUT_OUTPUT!CE37)</f>
        <v/>
      </c>
      <c r="AE50" s="2459" t="str">
        <f>IF(INPUT_OUTPUT!CF37="","",INPUT_OUTPUT!CF37)</f>
        <v/>
      </c>
      <c r="AF50" s="2459" t="str">
        <f>IF(INPUT_OUTPUT!CG37="","",INPUT_OUTPUT!CG37)</f>
        <v/>
      </c>
      <c r="AG50" s="2459" t="str">
        <f>IF(INPUT_OUTPUT!CH37="","",INPUT_OUTPUT!CH37)</f>
        <v/>
      </c>
      <c r="AH50" s="2459" t="str">
        <f>IF(INPUT_OUTPUT!CI37="","",INPUT_OUTPUT!CI37)</f>
        <v/>
      </c>
    </row>
    <row r="51" spans="3:34" s="2437" customFormat="1" ht="12.75" customHeight="1">
      <c r="C51" s="2461" t="str">
        <f>IF(INPUT_OUTPUT!C38="","",INPUT_OUTPUT!C38)</f>
        <v/>
      </c>
      <c r="D51" s="2462" t="str">
        <f>IF(INPUT_OUTPUT!BH38="","",INPUT_OUTPUT!BH38)</f>
        <v/>
      </c>
      <c r="E51" s="2462" t="str">
        <f>IF(INPUT_OUTPUT!BI38="","",INPUT_OUTPUT!BI38)</f>
        <v/>
      </c>
      <c r="F51" s="2462" t="str">
        <f>IF(INPUT_OUTPUT!BJ38="","",INPUT_OUTPUT!BJ38)</f>
        <v/>
      </c>
      <c r="G51" s="2462" t="str">
        <f>IF(INPUT_OUTPUT!BK38="","",INPUT_OUTPUT!BK38)</f>
        <v/>
      </c>
      <c r="H51" s="2462" t="str">
        <f>IF(INPUT_OUTPUT!BL38="","",INPUT_OUTPUT!BL38)</f>
        <v/>
      </c>
      <c r="I51" s="2462" t="str">
        <f>IF(INPUT_OUTPUT!BM38="","",INPUT_OUTPUT!BM38)</f>
        <v/>
      </c>
      <c r="J51" s="2462" t="str">
        <f>IF(INPUT_OUTPUT!BN38="","",INPUT_OUTPUT!BN38)</f>
        <v/>
      </c>
      <c r="K51" s="2453" t="str">
        <f t="shared" si="2"/>
        <v/>
      </c>
      <c r="L51" s="2457" t="str">
        <f>IF(INPUT_OUTPUT!BO38="","",INPUT_OUTPUT!BO38)</f>
        <v/>
      </c>
      <c r="M51" s="2457" t="str">
        <f>IF(INPUT_OUTPUT!BP38="","",INPUT_OUTPUT!BP38)</f>
        <v/>
      </c>
      <c r="N51" s="2457" t="str">
        <f>IF(INPUT_OUTPUT!BQ38="","",INPUT_OUTPUT!BQ38)</f>
        <v/>
      </c>
      <c r="O51" s="2457" t="str">
        <f>IF(INPUT_OUTPUT!BR38="","",INPUT_OUTPUT!BR38)</f>
        <v/>
      </c>
      <c r="P51" s="2457" t="str">
        <f>IF(INPUT_OUTPUT!BS38="","",INPUT_OUTPUT!BS38)</f>
        <v/>
      </c>
      <c r="Q51" s="2457" t="str">
        <f>IF(INPUT_OUTPUT!BT38="","",INPUT_OUTPUT!BT38)</f>
        <v/>
      </c>
      <c r="R51" s="2457" t="str">
        <f>IF(INPUT_OUTPUT!BU38="","",INPUT_OUTPUT!BU38)</f>
        <v/>
      </c>
      <c r="S51" s="2461" t="str">
        <f t="shared" si="3"/>
        <v/>
      </c>
      <c r="T51" s="2457" t="str">
        <f>IF(INPUT_OUTPUT!BV38="","",INPUT_OUTPUT!BV38)</f>
        <v/>
      </c>
      <c r="U51" s="2457" t="str">
        <f>IF(INPUT_OUTPUT!BW38="","",INPUT_OUTPUT!BW38)</f>
        <v/>
      </c>
      <c r="V51" s="2457" t="str">
        <f>IF(INPUT_OUTPUT!BX38="","",INPUT_OUTPUT!BX38)</f>
        <v/>
      </c>
      <c r="W51" s="2457" t="str">
        <f>IF(INPUT_OUTPUT!BY38="","",INPUT_OUTPUT!BY38)</f>
        <v/>
      </c>
      <c r="X51" s="2457" t="str">
        <f>IF(INPUT_OUTPUT!BZ38="","",INPUT_OUTPUT!BZ38)</f>
        <v/>
      </c>
      <c r="Y51" s="2457" t="str">
        <f>IF(INPUT_OUTPUT!CA38="","",INPUT_OUTPUT!CA38)</f>
        <v/>
      </c>
      <c r="Z51" s="2457" t="str">
        <f>IF(INPUT_OUTPUT!CB38="","",INPUT_OUTPUT!CB38)</f>
        <v/>
      </c>
      <c r="AA51" s="2461" t="str">
        <f t="shared" si="4"/>
        <v/>
      </c>
      <c r="AB51" s="2459" t="str">
        <f>IF(INPUT_OUTPUT!CC38="","",INPUT_OUTPUT!CC38)</f>
        <v/>
      </c>
      <c r="AC51" s="2459" t="str">
        <f>IF(INPUT_OUTPUT!CD38="","",INPUT_OUTPUT!CD38)</f>
        <v/>
      </c>
      <c r="AD51" s="2459" t="str">
        <f>IF(INPUT_OUTPUT!CE38="","",INPUT_OUTPUT!CE38)</f>
        <v/>
      </c>
      <c r="AE51" s="2459" t="str">
        <f>IF(INPUT_OUTPUT!CF38="","",INPUT_OUTPUT!CF38)</f>
        <v/>
      </c>
      <c r="AF51" s="2459" t="str">
        <f>IF(INPUT_OUTPUT!CG38="","",INPUT_OUTPUT!CG38)</f>
        <v/>
      </c>
      <c r="AG51" s="2459" t="str">
        <f>IF(INPUT_OUTPUT!CH38="","",INPUT_OUTPUT!CH38)</f>
        <v/>
      </c>
      <c r="AH51" s="2459" t="str">
        <f>IF(INPUT_OUTPUT!CI38="","",INPUT_OUTPUT!CI38)</f>
        <v/>
      </c>
    </row>
    <row r="52" spans="3:34" s="2437" customFormat="1" ht="12.75" customHeight="1">
      <c r="C52" s="2461" t="str">
        <f>IF(INPUT_OUTPUT!C39="","",INPUT_OUTPUT!C39)</f>
        <v/>
      </c>
      <c r="D52" s="2462" t="str">
        <f>IF(INPUT_OUTPUT!BH39="","",INPUT_OUTPUT!BH39)</f>
        <v/>
      </c>
      <c r="E52" s="2462" t="str">
        <f>IF(INPUT_OUTPUT!BI39="","",INPUT_OUTPUT!BI39)</f>
        <v/>
      </c>
      <c r="F52" s="2462" t="str">
        <f>IF(INPUT_OUTPUT!BJ39="","",INPUT_OUTPUT!BJ39)</f>
        <v/>
      </c>
      <c r="G52" s="2462" t="str">
        <f>IF(INPUT_OUTPUT!BK39="","",INPUT_OUTPUT!BK39)</f>
        <v/>
      </c>
      <c r="H52" s="2462" t="str">
        <f>IF(INPUT_OUTPUT!BL39="","",INPUT_OUTPUT!BL39)</f>
        <v/>
      </c>
      <c r="I52" s="2462" t="str">
        <f>IF(INPUT_OUTPUT!BM39="","",INPUT_OUTPUT!BM39)</f>
        <v/>
      </c>
      <c r="J52" s="2462" t="str">
        <f>IF(INPUT_OUTPUT!BN39="","",INPUT_OUTPUT!BN39)</f>
        <v/>
      </c>
      <c r="K52" s="2453" t="str">
        <f t="shared" si="2"/>
        <v/>
      </c>
      <c r="L52" s="2457" t="str">
        <f>IF(INPUT_OUTPUT!BO39="","",INPUT_OUTPUT!BO39)</f>
        <v/>
      </c>
      <c r="M52" s="2457" t="str">
        <f>IF(INPUT_OUTPUT!BP39="","",INPUT_OUTPUT!BP39)</f>
        <v/>
      </c>
      <c r="N52" s="2457" t="str">
        <f>IF(INPUT_OUTPUT!BQ39="","",INPUT_OUTPUT!BQ39)</f>
        <v/>
      </c>
      <c r="O52" s="2457" t="str">
        <f>IF(INPUT_OUTPUT!BR39="","",INPUT_OUTPUT!BR39)</f>
        <v/>
      </c>
      <c r="P52" s="2457" t="str">
        <f>IF(INPUT_OUTPUT!BS39="","",INPUT_OUTPUT!BS39)</f>
        <v/>
      </c>
      <c r="Q52" s="2457" t="str">
        <f>IF(INPUT_OUTPUT!BT39="","",INPUT_OUTPUT!BT39)</f>
        <v/>
      </c>
      <c r="R52" s="2457" t="str">
        <f>IF(INPUT_OUTPUT!BU39="","",INPUT_OUTPUT!BU39)</f>
        <v/>
      </c>
      <c r="S52" s="2461" t="str">
        <f t="shared" si="3"/>
        <v/>
      </c>
      <c r="T52" s="2457" t="str">
        <f>IF(INPUT_OUTPUT!BV39="","",INPUT_OUTPUT!BV39)</f>
        <v/>
      </c>
      <c r="U52" s="2457" t="str">
        <f>IF(INPUT_OUTPUT!BW39="","",INPUT_OUTPUT!BW39)</f>
        <v/>
      </c>
      <c r="V52" s="2457" t="str">
        <f>IF(INPUT_OUTPUT!BX39="","",INPUT_OUTPUT!BX39)</f>
        <v/>
      </c>
      <c r="W52" s="2457" t="str">
        <f>IF(INPUT_OUTPUT!BY39="","",INPUT_OUTPUT!BY39)</f>
        <v/>
      </c>
      <c r="X52" s="2457" t="str">
        <f>IF(INPUT_OUTPUT!BZ39="","",INPUT_OUTPUT!BZ39)</f>
        <v/>
      </c>
      <c r="Y52" s="2457" t="str">
        <f>IF(INPUT_OUTPUT!CA39="","",INPUT_OUTPUT!CA39)</f>
        <v/>
      </c>
      <c r="Z52" s="2457" t="str">
        <f>IF(INPUT_OUTPUT!CB39="","",INPUT_OUTPUT!CB39)</f>
        <v/>
      </c>
      <c r="AA52" s="2461" t="str">
        <f t="shared" si="4"/>
        <v/>
      </c>
      <c r="AB52" s="2459" t="str">
        <f>IF(INPUT_OUTPUT!CC39="","",INPUT_OUTPUT!CC39)</f>
        <v/>
      </c>
      <c r="AC52" s="2459" t="str">
        <f>IF(INPUT_OUTPUT!CD39="","",INPUT_OUTPUT!CD39)</f>
        <v/>
      </c>
      <c r="AD52" s="2459" t="str">
        <f>IF(INPUT_OUTPUT!CE39="","",INPUT_OUTPUT!CE39)</f>
        <v/>
      </c>
      <c r="AE52" s="2459" t="str">
        <f>IF(INPUT_OUTPUT!CF39="","",INPUT_OUTPUT!CF39)</f>
        <v/>
      </c>
      <c r="AF52" s="2459" t="str">
        <f>IF(INPUT_OUTPUT!CG39="","",INPUT_OUTPUT!CG39)</f>
        <v/>
      </c>
      <c r="AG52" s="2459" t="str">
        <f>IF(INPUT_OUTPUT!CH39="","",INPUT_OUTPUT!CH39)</f>
        <v/>
      </c>
      <c r="AH52" s="2459" t="str">
        <f>IF(INPUT_OUTPUT!CI39="","",INPUT_OUTPUT!CI39)</f>
        <v/>
      </c>
    </row>
    <row r="53" spans="3:34" s="2437" customFormat="1" ht="12.75" customHeight="1">
      <c r="C53" s="2461" t="str">
        <f>IF(INPUT_OUTPUT!C40="","",INPUT_OUTPUT!C40)</f>
        <v/>
      </c>
      <c r="D53" s="2462" t="str">
        <f>IF(INPUT_OUTPUT!BH40="","",INPUT_OUTPUT!BH40)</f>
        <v/>
      </c>
      <c r="E53" s="2462" t="str">
        <f>IF(INPUT_OUTPUT!BI40="","",INPUT_OUTPUT!BI40)</f>
        <v/>
      </c>
      <c r="F53" s="2462" t="str">
        <f>IF(INPUT_OUTPUT!BJ40="","",INPUT_OUTPUT!BJ40)</f>
        <v/>
      </c>
      <c r="G53" s="2462" t="str">
        <f>IF(INPUT_OUTPUT!BK40="","",INPUT_OUTPUT!BK40)</f>
        <v/>
      </c>
      <c r="H53" s="2462" t="str">
        <f>IF(INPUT_OUTPUT!BL40="","",INPUT_OUTPUT!BL40)</f>
        <v/>
      </c>
      <c r="I53" s="2462" t="str">
        <f>IF(INPUT_OUTPUT!BM40="","",INPUT_OUTPUT!BM40)</f>
        <v/>
      </c>
      <c r="J53" s="2462" t="str">
        <f>IF(INPUT_OUTPUT!BN40="","",INPUT_OUTPUT!BN40)</f>
        <v/>
      </c>
      <c r="K53" s="2453" t="str">
        <f t="shared" si="2"/>
        <v/>
      </c>
      <c r="L53" s="2457" t="str">
        <f>IF(INPUT_OUTPUT!BO40="","",INPUT_OUTPUT!BO40)</f>
        <v/>
      </c>
      <c r="M53" s="2457" t="str">
        <f>IF(INPUT_OUTPUT!BP40="","",INPUT_OUTPUT!BP40)</f>
        <v/>
      </c>
      <c r="N53" s="2457" t="str">
        <f>IF(INPUT_OUTPUT!BQ40="","",INPUT_OUTPUT!BQ40)</f>
        <v/>
      </c>
      <c r="O53" s="2457" t="str">
        <f>IF(INPUT_OUTPUT!BR40="","",INPUT_OUTPUT!BR40)</f>
        <v/>
      </c>
      <c r="P53" s="2457" t="str">
        <f>IF(INPUT_OUTPUT!BS40="","",INPUT_OUTPUT!BS40)</f>
        <v/>
      </c>
      <c r="Q53" s="2457" t="str">
        <f>IF(INPUT_OUTPUT!BT40="","",INPUT_OUTPUT!BT40)</f>
        <v/>
      </c>
      <c r="R53" s="2457" t="str">
        <f>IF(INPUT_OUTPUT!BU40="","",INPUT_OUTPUT!BU40)</f>
        <v/>
      </c>
      <c r="S53" s="2461" t="str">
        <f t="shared" si="3"/>
        <v/>
      </c>
      <c r="T53" s="2457" t="str">
        <f>IF(INPUT_OUTPUT!BV40="","",INPUT_OUTPUT!BV40)</f>
        <v/>
      </c>
      <c r="U53" s="2457" t="str">
        <f>IF(INPUT_OUTPUT!BW40="","",INPUT_OUTPUT!BW40)</f>
        <v/>
      </c>
      <c r="V53" s="2457" t="str">
        <f>IF(INPUT_OUTPUT!BX40="","",INPUT_OUTPUT!BX40)</f>
        <v/>
      </c>
      <c r="W53" s="2457" t="str">
        <f>IF(INPUT_OUTPUT!BY40="","",INPUT_OUTPUT!BY40)</f>
        <v/>
      </c>
      <c r="X53" s="2457" t="str">
        <f>IF(INPUT_OUTPUT!BZ40="","",INPUT_OUTPUT!BZ40)</f>
        <v/>
      </c>
      <c r="Y53" s="2457" t="str">
        <f>IF(INPUT_OUTPUT!CA40="","",INPUT_OUTPUT!CA40)</f>
        <v/>
      </c>
      <c r="Z53" s="2457" t="str">
        <f>IF(INPUT_OUTPUT!CB40="","",INPUT_OUTPUT!CB40)</f>
        <v/>
      </c>
      <c r="AA53" s="2461" t="str">
        <f t="shared" si="4"/>
        <v/>
      </c>
      <c r="AB53" s="2459" t="str">
        <f>IF(INPUT_OUTPUT!CC40="","",INPUT_OUTPUT!CC40)</f>
        <v/>
      </c>
      <c r="AC53" s="2459" t="str">
        <f>IF(INPUT_OUTPUT!CD40="","",INPUT_OUTPUT!CD40)</f>
        <v/>
      </c>
      <c r="AD53" s="2459" t="str">
        <f>IF(INPUT_OUTPUT!CE40="","",INPUT_OUTPUT!CE40)</f>
        <v/>
      </c>
      <c r="AE53" s="2459" t="str">
        <f>IF(INPUT_OUTPUT!CF40="","",INPUT_OUTPUT!CF40)</f>
        <v/>
      </c>
      <c r="AF53" s="2459" t="str">
        <f>IF(INPUT_OUTPUT!CG40="","",INPUT_OUTPUT!CG40)</f>
        <v/>
      </c>
      <c r="AG53" s="2459" t="str">
        <f>IF(INPUT_OUTPUT!CH40="","",INPUT_OUTPUT!CH40)</f>
        <v/>
      </c>
      <c r="AH53" s="2459" t="str">
        <f>IF(INPUT_OUTPUT!CI40="","",INPUT_OUTPUT!CI40)</f>
        <v/>
      </c>
    </row>
    <row r="54" spans="3:34" s="2437" customFormat="1" ht="12.75" customHeight="1">
      <c r="C54" s="2461" t="str">
        <f>IF(INPUT_OUTPUT!C41="","",INPUT_OUTPUT!C41)</f>
        <v/>
      </c>
      <c r="D54" s="2462" t="str">
        <f>IF(INPUT_OUTPUT!BH41="","",INPUT_OUTPUT!BH41)</f>
        <v/>
      </c>
      <c r="E54" s="2462" t="str">
        <f>IF(INPUT_OUTPUT!BI41="","",INPUT_OUTPUT!BI41)</f>
        <v/>
      </c>
      <c r="F54" s="2462" t="str">
        <f>IF(INPUT_OUTPUT!BJ41="","",INPUT_OUTPUT!BJ41)</f>
        <v/>
      </c>
      <c r="G54" s="2462" t="str">
        <f>IF(INPUT_OUTPUT!BK41="","",INPUT_OUTPUT!BK41)</f>
        <v/>
      </c>
      <c r="H54" s="2462" t="str">
        <f>IF(INPUT_OUTPUT!BL41="","",INPUT_OUTPUT!BL41)</f>
        <v/>
      </c>
      <c r="I54" s="2462" t="str">
        <f>IF(INPUT_OUTPUT!BM41="","",INPUT_OUTPUT!BM41)</f>
        <v/>
      </c>
      <c r="J54" s="2462" t="str">
        <f>IF(INPUT_OUTPUT!BN41="","",INPUT_OUTPUT!BN41)</f>
        <v/>
      </c>
      <c r="K54" s="2453" t="str">
        <f t="shared" si="2"/>
        <v/>
      </c>
      <c r="L54" s="2457" t="str">
        <f>IF(INPUT_OUTPUT!BO41="","",INPUT_OUTPUT!BO41)</f>
        <v/>
      </c>
      <c r="M54" s="2457" t="str">
        <f>IF(INPUT_OUTPUT!BP41="","",INPUT_OUTPUT!BP41)</f>
        <v/>
      </c>
      <c r="N54" s="2457" t="str">
        <f>IF(INPUT_OUTPUT!BQ41="","",INPUT_OUTPUT!BQ41)</f>
        <v/>
      </c>
      <c r="O54" s="2457" t="str">
        <f>IF(INPUT_OUTPUT!BR41="","",INPUT_OUTPUT!BR41)</f>
        <v/>
      </c>
      <c r="P54" s="2457" t="str">
        <f>IF(INPUT_OUTPUT!BS41="","",INPUT_OUTPUT!BS41)</f>
        <v/>
      </c>
      <c r="Q54" s="2457" t="str">
        <f>IF(INPUT_OUTPUT!BT41="","",INPUT_OUTPUT!BT41)</f>
        <v/>
      </c>
      <c r="R54" s="2457" t="str">
        <f>IF(INPUT_OUTPUT!BU41="","",INPUT_OUTPUT!BU41)</f>
        <v/>
      </c>
      <c r="S54" s="2461" t="str">
        <f t="shared" si="3"/>
        <v/>
      </c>
      <c r="T54" s="2457" t="str">
        <f>IF(INPUT_OUTPUT!BV41="","",INPUT_OUTPUT!BV41)</f>
        <v/>
      </c>
      <c r="U54" s="2457" t="str">
        <f>IF(INPUT_OUTPUT!BW41="","",INPUT_OUTPUT!BW41)</f>
        <v/>
      </c>
      <c r="V54" s="2457" t="str">
        <f>IF(INPUT_OUTPUT!BX41="","",INPUT_OUTPUT!BX41)</f>
        <v/>
      </c>
      <c r="W54" s="2457" t="str">
        <f>IF(INPUT_OUTPUT!BY41="","",INPUT_OUTPUT!BY41)</f>
        <v/>
      </c>
      <c r="X54" s="2457" t="str">
        <f>IF(INPUT_OUTPUT!BZ41="","",INPUT_OUTPUT!BZ41)</f>
        <v/>
      </c>
      <c r="Y54" s="2457" t="str">
        <f>IF(INPUT_OUTPUT!CA41="","",INPUT_OUTPUT!CA41)</f>
        <v/>
      </c>
      <c r="Z54" s="2457" t="str">
        <f>IF(INPUT_OUTPUT!CB41="","",INPUT_OUTPUT!CB41)</f>
        <v/>
      </c>
      <c r="AA54" s="2461" t="str">
        <f t="shared" si="4"/>
        <v/>
      </c>
      <c r="AB54" s="2459" t="str">
        <f>IF(INPUT_OUTPUT!CC41="","",INPUT_OUTPUT!CC41)</f>
        <v/>
      </c>
      <c r="AC54" s="2459" t="str">
        <f>IF(INPUT_OUTPUT!CD41="","",INPUT_OUTPUT!CD41)</f>
        <v/>
      </c>
      <c r="AD54" s="2459" t="str">
        <f>IF(INPUT_OUTPUT!CE41="","",INPUT_OUTPUT!CE41)</f>
        <v/>
      </c>
      <c r="AE54" s="2459" t="str">
        <f>IF(INPUT_OUTPUT!CF41="","",INPUT_OUTPUT!CF41)</f>
        <v/>
      </c>
      <c r="AF54" s="2459" t="str">
        <f>IF(INPUT_OUTPUT!CG41="","",INPUT_OUTPUT!CG41)</f>
        <v/>
      </c>
      <c r="AG54" s="2459" t="str">
        <f>IF(INPUT_OUTPUT!CH41="","",INPUT_OUTPUT!CH41)</f>
        <v/>
      </c>
      <c r="AH54" s="2459" t="str">
        <f>IF(INPUT_OUTPUT!CI41="","",INPUT_OUTPUT!CI41)</f>
        <v/>
      </c>
    </row>
    <row r="55" spans="3:34" s="2437" customFormat="1" ht="12.75" customHeight="1">
      <c r="C55" s="2461" t="str">
        <f>IF(INPUT_OUTPUT!C42="","",INPUT_OUTPUT!C42)</f>
        <v/>
      </c>
      <c r="D55" s="2462" t="str">
        <f>IF(INPUT_OUTPUT!BH42="","",INPUT_OUTPUT!BH42)</f>
        <v/>
      </c>
      <c r="E55" s="2462" t="str">
        <f>IF(INPUT_OUTPUT!BI42="","",INPUT_OUTPUT!BI42)</f>
        <v/>
      </c>
      <c r="F55" s="2462" t="str">
        <f>IF(INPUT_OUTPUT!BJ42="","",INPUT_OUTPUT!BJ42)</f>
        <v/>
      </c>
      <c r="G55" s="2462" t="str">
        <f>IF(INPUT_OUTPUT!BK42="","",INPUT_OUTPUT!BK42)</f>
        <v/>
      </c>
      <c r="H55" s="2462" t="str">
        <f>IF(INPUT_OUTPUT!BL42="","",INPUT_OUTPUT!BL42)</f>
        <v/>
      </c>
      <c r="I55" s="2462" t="str">
        <f>IF(INPUT_OUTPUT!BM42="","",INPUT_OUTPUT!BM42)</f>
        <v/>
      </c>
      <c r="J55" s="2462" t="str">
        <f>IF(INPUT_OUTPUT!BN42="","",INPUT_OUTPUT!BN42)</f>
        <v/>
      </c>
      <c r="K55" s="2453" t="str">
        <f t="shared" si="2"/>
        <v/>
      </c>
      <c r="L55" s="2457" t="str">
        <f>IF(INPUT_OUTPUT!BO42="","",INPUT_OUTPUT!BO42)</f>
        <v/>
      </c>
      <c r="M55" s="2457" t="str">
        <f>IF(INPUT_OUTPUT!BP42="","",INPUT_OUTPUT!BP42)</f>
        <v/>
      </c>
      <c r="N55" s="2457" t="str">
        <f>IF(INPUT_OUTPUT!BQ42="","",INPUT_OUTPUT!BQ42)</f>
        <v/>
      </c>
      <c r="O55" s="2457" t="str">
        <f>IF(INPUT_OUTPUT!BR42="","",INPUT_OUTPUT!BR42)</f>
        <v/>
      </c>
      <c r="P55" s="2457" t="str">
        <f>IF(INPUT_OUTPUT!BS42="","",INPUT_OUTPUT!BS42)</f>
        <v/>
      </c>
      <c r="Q55" s="2457" t="str">
        <f>IF(INPUT_OUTPUT!BT42="","",INPUT_OUTPUT!BT42)</f>
        <v/>
      </c>
      <c r="R55" s="2457" t="str">
        <f>IF(INPUT_OUTPUT!BU42="","",INPUT_OUTPUT!BU42)</f>
        <v/>
      </c>
      <c r="S55" s="2461" t="str">
        <f t="shared" si="3"/>
        <v/>
      </c>
      <c r="T55" s="2457" t="str">
        <f>IF(INPUT_OUTPUT!BV42="","",INPUT_OUTPUT!BV42)</f>
        <v/>
      </c>
      <c r="U55" s="2457" t="str">
        <f>IF(INPUT_OUTPUT!BW42="","",INPUT_OUTPUT!BW42)</f>
        <v/>
      </c>
      <c r="V55" s="2457" t="str">
        <f>IF(INPUT_OUTPUT!BX42="","",INPUT_OUTPUT!BX42)</f>
        <v/>
      </c>
      <c r="W55" s="2457" t="str">
        <f>IF(INPUT_OUTPUT!BY42="","",INPUT_OUTPUT!BY42)</f>
        <v/>
      </c>
      <c r="X55" s="2457" t="str">
        <f>IF(INPUT_OUTPUT!BZ42="","",INPUT_OUTPUT!BZ42)</f>
        <v/>
      </c>
      <c r="Y55" s="2457" t="str">
        <f>IF(INPUT_OUTPUT!CA42="","",INPUT_OUTPUT!CA42)</f>
        <v/>
      </c>
      <c r="Z55" s="2457" t="str">
        <f>IF(INPUT_OUTPUT!CB42="","",INPUT_OUTPUT!CB42)</f>
        <v/>
      </c>
      <c r="AA55" s="2461" t="str">
        <f t="shared" si="4"/>
        <v/>
      </c>
      <c r="AB55" s="2459" t="str">
        <f>IF(INPUT_OUTPUT!CC42="","",INPUT_OUTPUT!CC42)</f>
        <v/>
      </c>
      <c r="AC55" s="2459" t="str">
        <f>IF(INPUT_OUTPUT!CD42="","",INPUT_OUTPUT!CD42)</f>
        <v/>
      </c>
      <c r="AD55" s="2459" t="str">
        <f>IF(INPUT_OUTPUT!CE42="","",INPUT_OUTPUT!CE42)</f>
        <v/>
      </c>
      <c r="AE55" s="2459" t="str">
        <f>IF(INPUT_OUTPUT!CF42="","",INPUT_OUTPUT!CF42)</f>
        <v/>
      </c>
      <c r="AF55" s="2459" t="str">
        <f>IF(INPUT_OUTPUT!CG42="","",INPUT_OUTPUT!CG42)</f>
        <v/>
      </c>
      <c r="AG55" s="2459" t="str">
        <f>IF(INPUT_OUTPUT!CH42="","",INPUT_OUTPUT!CH42)</f>
        <v/>
      </c>
      <c r="AH55" s="2459" t="str">
        <f>IF(INPUT_OUTPUT!CI42="","",INPUT_OUTPUT!CI42)</f>
        <v/>
      </c>
    </row>
    <row r="56" spans="3:34" s="2437" customFormat="1" ht="12.75" customHeight="1">
      <c r="C56" s="2461" t="str">
        <f>IF(INPUT_OUTPUT!C43="","",INPUT_OUTPUT!C43)</f>
        <v/>
      </c>
      <c r="D56" s="2462" t="str">
        <f>IF(INPUT_OUTPUT!BH43="","",INPUT_OUTPUT!BH43)</f>
        <v/>
      </c>
      <c r="E56" s="2462" t="str">
        <f>IF(INPUT_OUTPUT!BI43="","",INPUT_OUTPUT!BI43)</f>
        <v/>
      </c>
      <c r="F56" s="2462" t="str">
        <f>IF(INPUT_OUTPUT!BJ43="","",INPUT_OUTPUT!BJ43)</f>
        <v/>
      </c>
      <c r="G56" s="2462" t="str">
        <f>IF(INPUT_OUTPUT!BK43="","",INPUT_OUTPUT!BK43)</f>
        <v/>
      </c>
      <c r="H56" s="2462" t="str">
        <f>IF(INPUT_OUTPUT!BL43="","",INPUT_OUTPUT!BL43)</f>
        <v/>
      </c>
      <c r="I56" s="2462" t="str">
        <f>IF(INPUT_OUTPUT!BM43="","",INPUT_OUTPUT!BM43)</f>
        <v/>
      </c>
      <c r="J56" s="2462" t="str">
        <f>IF(INPUT_OUTPUT!BN43="","",INPUT_OUTPUT!BN43)</f>
        <v/>
      </c>
      <c r="K56" s="2453" t="str">
        <f t="shared" si="2"/>
        <v/>
      </c>
      <c r="L56" s="2457" t="str">
        <f>IF(INPUT_OUTPUT!BO43="","",INPUT_OUTPUT!BO43)</f>
        <v/>
      </c>
      <c r="M56" s="2457" t="str">
        <f>IF(INPUT_OUTPUT!BP43="","",INPUT_OUTPUT!BP43)</f>
        <v/>
      </c>
      <c r="N56" s="2457" t="str">
        <f>IF(INPUT_OUTPUT!BQ43="","",INPUT_OUTPUT!BQ43)</f>
        <v/>
      </c>
      <c r="O56" s="2457" t="str">
        <f>IF(INPUT_OUTPUT!BR43="","",INPUT_OUTPUT!BR43)</f>
        <v/>
      </c>
      <c r="P56" s="2457" t="str">
        <f>IF(INPUT_OUTPUT!BS43="","",INPUT_OUTPUT!BS43)</f>
        <v/>
      </c>
      <c r="Q56" s="2457" t="str">
        <f>IF(INPUT_OUTPUT!BT43="","",INPUT_OUTPUT!BT43)</f>
        <v/>
      </c>
      <c r="R56" s="2457" t="str">
        <f>IF(INPUT_OUTPUT!BU43="","",INPUT_OUTPUT!BU43)</f>
        <v/>
      </c>
      <c r="S56" s="2461" t="str">
        <f t="shared" si="3"/>
        <v/>
      </c>
      <c r="T56" s="2457" t="str">
        <f>IF(INPUT_OUTPUT!BV43="","",INPUT_OUTPUT!BV43)</f>
        <v/>
      </c>
      <c r="U56" s="2457" t="str">
        <f>IF(INPUT_OUTPUT!BW43="","",INPUT_OUTPUT!BW43)</f>
        <v/>
      </c>
      <c r="V56" s="2457" t="str">
        <f>IF(INPUT_OUTPUT!BX43="","",INPUT_OUTPUT!BX43)</f>
        <v/>
      </c>
      <c r="W56" s="2457" t="str">
        <f>IF(INPUT_OUTPUT!BY43="","",INPUT_OUTPUT!BY43)</f>
        <v/>
      </c>
      <c r="X56" s="2457" t="str">
        <f>IF(INPUT_OUTPUT!BZ43="","",INPUT_OUTPUT!BZ43)</f>
        <v/>
      </c>
      <c r="Y56" s="2457" t="str">
        <f>IF(INPUT_OUTPUT!CA43="","",INPUT_OUTPUT!CA43)</f>
        <v/>
      </c>
      <c r="Z56" s="2457" t="str">
        <f>IF(INPUT_OUTPUT!CB43="","",INPUT_OUTPUT!CB43)</f>
        <v/>
      </c>
      <c r="AA56" s="2461" t="str">
        <f t="shared" si="4"/>
        <v/>
      </c>
      <c r="AB56" s="2459" t="str">
        <f>IF(INPUT_OUTPUT!CC43="","",INPUT_OUTPUT!CC43)</f>
        <v/>
      </c>
      <c r="AC56" s="2459" t="str">
        <f>IF(INPUT_OUTPUT!CD43="","",INPUT_OUTPUT!CD43)</f>
        <v/>
      </c>
      <c r="AD56" s="2459" t="str">
        <f>IF(INPUT_OUTPUT!CE43="","",INPUT_OUTPUT!CE43)</f>
        <v/>
      </c>
      <c r="AE56" s="2459" t="str">
        <f>IF(INPUT_OUTPUT!CF43="","",INPUT_OUTPUT!CF43)</f>
        <v/>
      </c>
      <c r="AF56" s="2459" t="str">
        <f>IF(INPUT_OUTPUT!CG43="","",INPUT_OUTPUT!CG43)</f>
        <v/>
      </c>
      <c r="AG56" s="2459" t="str">
        <f>IF(INPUT_OUTPUT!CH43="","",INPUT_OUTPUT!CH43)</f>
        <v/>
      </c>
      <c r="AH56" s="2459" t="str">
        <f>IF(INPUT_OUTPUT!CI43="","",INPUT_OUTPUT!CI43)</f>
        <v/>
      </c>
    </row>
    <row r="57" spans="3:34" s="2437" customFormat="1" ht="12.75" customHeight="1">
      <c r="C57" s="2461" t="str">
        <f>IF(INPUT_OUTPUT!C44="","",INPUT_OUTPUT!C44)</f>
        <v/>
      </c>
      <c r="D57" s="2462" t="str">
        <f>IF(INPUT_OUTPUT!BH44="","",INPUT_OUTPUT!BH44)</f>
        <v/>
      </c>
      <c r="E57" s="2462" t="str">
        <f>IF(INPUT_OUTPUT!BI44="","",INPUT_OUTPUT!BI44)</f>
        <v/>
      </c>
      <c r="F57" s="2462" t="str">
        <f>IF(INPUT_OUTPUT!BJ44="","",INPUT_OUTPUT!BJ44)</f>
        <v/>
      </c>
      <c r="G57" s="2462" t="str">
        <f>IF(INPUT_OUTPUT!BK44="","",INPUT_OUTPUT!BK44)</f>
        <v/>
      </c>
      <c r="H57" s="2462" t="str">
        <f>IF(INPUT_OUTPUT!BL44="","",INPUT_OUTPUT!BL44)</f>
        <v/>
      </c>
      <c r="I57" s="2462" t="str">
        <f>IF(INPUT_OUTPUT!BM44="","",INPUT_OUTPUT!BM44)</f>
        <v/>
      </c>
      <c r="J57" s="2462" t="str">
        <f>IF(INPUT_OUTPUT!BN44="","",INPUT_OUTPUT!BN44)</f>
        <v/>
      </c>
      <c r="K57" s="2453" t="str">
        <f t="shared" si="2"/>
        <v/>
      </c>
      <c r="L57" s="2457" t="str">
        <f>IF(INPUT_OUTPUT!BO44="","",INPUT_OUTPUT!BO44)</f>
        <v/>
      </c>
      <c r="M57" s="2457" t="str">
        <f>IF(INPUT_OUTPUT!BP44="","",INPUT_OUTPUT!BP44)</f>
        <v/>
      </c>
      <c r="N57" s="2457" t="str">
        <f>IF(INPUT_OUTPUT!BQ44="","",INPUT_OUTPUT!BQ44)</f>
        <v/>
      </c>
      <c r="O57" s="2457" t="str">
        <f>IF(INPUT_OUTPUT!BR44="","",INPUT_OUTPUT!BR44)</f>
        <v/>
      </c>
      <c r="P57" s="2457" t="str">
        <f>IF(INPUT_OUTPUT!BS44="","",INPUT_OUTPUT!BS44)</f>
        <v/>
      </c>
      <c r="Q57" s="2457" t="str">
        <f>IF(INPUT_OUTPUT!BT44="","",INPUT_OUTPUT!BT44)</f>
        <v/>
      </c>
      <c r="R57" s="2457" t="str">
        <f>IF(INPUT_OUTPUT!BU44="","",INPUT_OUTPUT!BU44)</f>
        <v/>
      </c>
      <c r="S57" s="2461" t="str">
        <f t="shared" si="3"/>
        <v/>
      </c>
      <c r="T57" s="2457" t="str">
        <f>IF(INPUT_OUTPUT!BV44="","",INPUT_OUTPUT!BV44)</f>
        <v/>
      </c>
      <c r="U57" s="2457" t="str">
        <f>IF(INPUT_OUTPUT!BW44="","",INPUT_OUTPUT!BW44)</f>
        <v/>
      </c>
      <c r="V57" s="2457" t="str">
        <f>IF(INPUT_OUTPUT!BX44="","",INPUT_OUTPUT!BX44)</f>
        <v/>
      </c>
      <c r="W57" s="2457" t="str">
        <f>IF(INPUT_OUTPUT!BY44="","",INPUT_OUTPUT!BY44)</f>
        <v/>
      </c>
      <c r="X57" s="2457" t="str">
        <f>IF(INPUT_OUTPUT!BZ44="","",INPUT_OUTPUT!BZ44)</f>
        <v/>
      </c>
      <c r="Y57" s="2457" t="str">
        <f>IF(INPUT_OUTPUT!CA44="","",INPUT_OUTPUT!CA44)</f>
        <v/>
      </c>
      <c r="Z57" s="2457" t="str">
        <f>IF(INPUT_OUTPUT!CB44="","",INPUT_OUTPUT!CB44)</f>
        <v/>
      </c>
      <c r="AA57" s="2461" t="str">
        <f t="shared" si="4"/>
        <v/>
      </c>
      <c r="AB57" s="2459" t="str">
        <f>IF(INPUT_OUTPUT!CC44="","",INPUT_OUTPUT!CC44)</f>
        <v/>
      </c>
      <c r="AC57" s="2459" t="str">
        <f>IF(INPUT_OUTPUT!CD44="","",INPUT_OUTPUT!CD44)</f>
        <v/>
      </c>
      <c r="AD57" s="2459" t="str">
        <f>IF(INPUT_OUTPUT!CE44="","",INPUT_OUTPUT!CE44)</f>
        <v/>
      </c>
      <c r="AE57" s="2459" t="str">
        <f>IF(INPUT_OUTPUT!CF44="","",INPUT_OUTPUT!CF44)</f>
        <v/>
      </c>
      <c r="AF57" s="2459" t="str">
        <f>IF(INPUT_OUTPUT!CG44="","",INPUT_OUTPUT!CG44)</f>
        <v/>
      </c>
      <c r="AG57" s="2459" t="str">
        <f>IF(INPUT_OUTPUT!CH44="","",INPUT_OUTPUT!CH44)</f>
        <v/>
      </c>
      <c r="AH57" s="2459" t="str">
        <f>IF(INPUT_OUTPUT!CI44="","",INPUT_OUTPUT!CI44)</f>
        <v/>
      </c>
    </row>
    <row r="58" spans="3:34" s="2437" customFormat="1" ht="12.75" customHeight="1">
      <c r="C58" s="2461" t="str">
        <f>IF(INPUT_OUTPUT!C45="","",INPUT_OUTPUT!C45)</f>
        <v/>
      </c>
      <c r="D58" s="2462" t="str">
        <f>IF(INPUT_OUTPUT!BH45="","",INPUT_OUTPUT!BH45)</f>
        <v/>
      </c>
      <c r="E58" s="2462" t="str">
        <f>IF(INPUT_OUTPUT!BI45="","",INPUT_OUTPUT!BI45)</f>
        <v/>
      </c>
      <c r="F58" s="2462" t="str">
        <f>IF(INPUT_OUTPUT!BJ45="","",INPUT_OUTPUT!BJ45)</f>
        <v/>
      </c>
      <c r="G58" s="2462" t="str">
        <f>IF(INPUT_OUTPUT!BK45="","",INPUT_OUTPUT!BK45)</f>
        <v/>
      </c>
      <c r="H58" s="2462" t="str">
        <f>IF(INPUT_OUTPUT!BL45="","",INPUT_OUTPUT!BL45)</f>
        <v/>
      </c>
      <c r="I58" s="2462" t="str">
        <f>IF(INPUT_OUTPUT!BM45="","",INPUT_OUTPUT!BM45)</f>
        <v/>
      </c>
      <c r="J58" s="2462" t="str">
        <f>IF(INPUT_OUTPUT!BN45="","",INPUT_OUTPUT!BN45)</f>
        <v/>
      </c>
      <c r="K58" s="2453" t="str">
        <f t="shared" si="2"/>
        <v/>
      </c>
      <c r="L58" s="2457" t="str">
        <f>IF(INPUT_OUTPUT!BO45="","",INPUT_OUTPUT!BO45)</f>
        <v/>
      </c>
      <c r="M58" s="2457" t="str">
        <f>IF(INPUT_OUTPUT!BP45="","",INPUT_OUTPUT!BP45)</f>
        <v/>
      </c>
      <c r="N58" s="2457" t="str">
        <f>IF(INPUT_OUTPUT!BQ45="","",INPUT_OUTPUT!BQ45)</f>
        <v/>
      </c>
      <c r="O58" s="2457" t="str">
        <f>IF(INPUT_OUTPUT!BR45="","",INPUT_OUTPUT!BR45)</f>
        <v/>
      </c>
      <c r="P58" s="2457" t="str">
        <f>IF(INPUT_OUTPUT!BS45="","",INPUT_OUTPUT!BS45)</f>
        <v/>
      </c>
      <c r="Q58" s="2457" t="str">
        <f>IF(INPUT_OUTPUT!BT45="","",INPUT_OUTPUT!BT45)</f>
        <v/>
      </c>
      <c r="R58" s="2457" t="str">
        <f>IF(INPUT_OUTPUT!BU45="","",INPUT_OUTPUT!BU45)</f>
        <v/>
      </c>
      <c r="S58" s="2461" t="str">
        <f t="shared" si="3"/>
        <v/>
      </c>
      <c r="T58" s="2457" t="str">
        <f>IF(INPUT_OUTPUT!BV45="","",INPUT_OUTPUT!BV45)</f>
        <v/>
      </c>
      <c r="U58" s="2457" t="str">
        <f>IF(INPUT_OUTPUT!BW45="","",INPUT_OUTPUT!BW45)</f>
        <v/>
      </c>
      <c r="V58" s="2457" t="str">
        <f>IF(INPUT_OUTPUT!BX45="","",INPUT_OUTPUT!BX45)</f>
        <v/>
      </c>
      <c r="W58" s="2457" t="str">
        <f>IF(INPUT_OUTPUT!BY45="","",INPUT_OUTPUT!BY45)</f>
        <v/>
      </c>
      <c r="X58" s="2457" t="str">
        <f>IF(INPUT_OUTPUT!BZ45="","",INPUT_OUTPUT!BZ45)</f>
        <v/>
      </c>
      <c r="Y58" s="2457" t="str">
        <f>IF(INPUT_OUTPUT!CA45="","",INPUT_OUTPUT!CA45)</f>
        <v/>
      </c>
      <c r="Z58" s="2457" t="str">
        <f>IF(INPUT_OUTPUT!CB45="","",INPUT_OUTPUT!CB45)</f>
        <v/>
      </c>
      <c r="AA58" s="2461" t="str">
        <f t="shared" si="4"/>
        <v/>
      </c>
      <c r="AB58" s="2459" t="str">
        <f>IF(INPUT_OUTPUT!CC45="","",INPUT_OUTPUT!CC45)</f>
        <v/>
      </c>
      <c r="AC58" s="2459" t="str">
        <f>IF(INPUT_OUTPUT!CD45="","",INPUT_OUTPUT!CD45)</f>
        <v/>
      </c>
      <c r="AD58" s="2459" t="str">
        <f>IF(INPUT_OUTPUT!CE45="","",INPUT_OUTPUT!CE45)</f>
        <v/>
      </c>
      <c r="AE58" s="2459" t="str">
        <f>IF(INPUT_OUTPUT!CF45="","",INPUT_OUTPUT!CF45)</f>
        <v/>
      </c>
      <c r="AF58" s="2459" t="str">
        <f>IF(INPUT_OUTPUT!CG45="","",INPUT_OUTPUT!CG45)</f>
        <v/>
      </c>
      <c r="AG58" s="2459" t="str">
        <f>IF(INPUT_OUTPUT!CH45="","",INPUT_OUTPUT!CH45)</f>
        <v/>
      </c>
      <c r="AH58" s="2459" t="str">
        <f>IF(INPUT_OUTPUT!CI45="","",INPUT_OUTPUT!CI45)</f>
        <v/>
      </c>
    </row>
    <row r="59" spans="3:34" s="2437" customFormat="1" ht="12.75" customHeight="1">
      <c r="C59" s="2461" t="str">
        <f>IF(INPUT_OUTPUT!C46="","",INPUT_OUTPUT!C46)</f>
        <v/>
      </c>
      <c r="D59" s="2462" t="str">
        <f>IF(INPUT_OUTPUT!BH46="","",INPUT_OUTPUT!BH46)</f>
        <v/>
      </c>
      <c r="E59" s="2462" t="str">
        <f>IF(INPUT_OUTPUT!BI46="","",INPUT_OUTPUT!BI46)</f>
        <v/>
      </c>
      <c r="F59" s="2462" t="str">
        <f>IF(INPUT_OUTPUT!BJ46="","",INPUT_OUTPUT!BJ46)</f>
        <v/>
      </c>
      <c r="G59" s="2462" t="str">
        <f>IF(INPUT_OUTPUT!BK46="","",INPUT_OUTPUT!BK46)</f>
        <v/>
      </c>
      <c r="H59" s="2462" t="str">
        <f>IF(INPUT_OUTPUT!BL46="","",INPUT_OUTPUT!BL46)</f>
        <v/>
      </c>
      <c r="I59" s="2462" t="str">
        <f>IF(INPUT_OUTPUT!BM46="","",INPUT_OUTPUT!BM46)</f>
        <v/>
      </c>
      <c r="J59" s="2462" t="str">
        <f>IF(INPUT_OUTPUT!BN46="","",INPUT_OUTPUT!BN46)</f>
        <v/>
      </c>
      <c r="K59" s="2453" t="str">
        <f t="shared" si="2"/>
        <v/>
      </c>
      <c r="L59" s="2457" t="str">
        <f>IF(INPUT_OUTPUT!BO46="","",INPUT_OUTPUT!BO46)</f>
        <v/>
      </c>
      <c r="M59" s="2457" t="str">
        <f>IF(INPUT_OUTPUT!BP46="","",INPUT_OUTPUT!BP46)</f>
        <v/>
      </c>
      <c r="N59" s="2457" t="str">
        <f>IF(INPUT_OUTPUT!BQ46="","",INPUT_OUTPUT!BQ46)</f>
        <v/>
      </c>
      <c r="O59" s="2457" t="str">
        <f>IF(INPUT_OUTPUT!BR46="","",INPUT_OUTPUT!BR46)</f>
        <v/>
      </c>
      <c r="P59" s="2457" t="str">
        <f>IF(INPUT_OUTPUT!BS46="","",INPUT_OUTPUT!BS46)</f>
        <v/>
      </c>
      <c r="Q59" s="2457" t="str">
        <f>IF(INPUT_OUTPUT!BT46="","",INPUT_OUTPUT!BT46)</f>
        <v/>
      </c>
      <c r="R59" s="2457" t="str">
        <f>IF(INPUT_OUTPUT!BU46="","",INPUT_OUTPUT!BU46)</f>
        <v/>
      </c>
      <c r="S59" s="2461" t="str">
        <f t="shared" si="3"/>
        <v/>
      </c>
      <c r="T59" s="2457" t="str">
        <f>IF(INPUT_OUTPUT!BV46="","",INPUT_OUTPUT!BV46)</f>
        <v/>
      </c>
      <c r="U59" s="2457" t="str">
        <f>IF(INPUT_OUTPUT!BW46="","",INPUT_OUTPUT!BW46)</f>
        <v/>
      </c>
      <c r="V59" s="2457" t="str">
        <f>IF(INPUT_OUTPUT!BX46="","",INPUT_OUTPUT!BX46)</f>
        <v/>
      </c>
      <c r="W59" s="2457" t="str">
        <f>IF(INPUT_OUTPUT!BY46="","",INPUT_OUTPUT!BY46)</f>
        <v/>
      </c>
      <c r="X59" s="2457" t="str">
        <f>IF(INPUT_OUTPUT!BZ46="","",INPUT_OUTPUT!BZ46)</f>
        <v/>
      </c>
      <c r="Y59" s="2457" t="str">
        <f>IF(INPUT_OUTPUT!CA46="","",INPUT_OUTPUT!CA46)</f>
        <v/>
      </c>
      <c r="Z59" s="2457" t="str">
        <f>IF(INPUT_OUTPUT!CB46="","",INPUT_OUTPUT!CB46)</f>
        <v/>
      </c>
      <c r="AA59" s="2461" t="str">
        <f t="shared" si="4"/>
        <v/>
      </c>
      <c r="AB59" s="2459" t="str">
        <f>IF(INPUT_OUTPUT!CC46="","",INPUT_OUTPUT!CC46)</f>
        <v/>
      </c>
      <c r="AC59" s="2459" t="str">
        <f>IF(INPUT_OUTPUT!CD46="","",INPUT_OUTPUT!CD46)</f>
        <v/>
      </c>
      <c r="AD59" s="2459" t="str">
        <f>IF(INPUT_OUTPUT!CE46="","",INPUT_OUTPUT!CE46)</f>
        <v/>
      </c>
      <c r="AE59" s="2459" t="str">
        <f>IF(INPUT_OUTPUT!CF46="","",INPUT_OUTPUT!CF46)</f>
        <v/>
      </c>
      <c r="AF59" s="2459" t="str">
        <f>IF(INPUT_OUTPUT!CG46="","",INPUT_OUTPUT!CG46)</f>
        <v/>
      </c>
      <c r="AG59" s="2459" t="str">
        <f>IF(INPUT_OUTPUT!CH46="","",INPUT_OUTPUT!CH46)</f>
        <v/>
      </c>
      <c r="AH59" s="2459" t="str">
        <f>IF(INPUT_OUTPUT!CI46="","",INPUT_OUTPUT!CI46)</f>
        <v/>
      </c>
    </row>
    <row r="60" spans="3:34" s="2437" customFormat="1" ht="12.75" customHeight="1">
      <c r="C60" s="2461" t="str">
        <f>IF(INPUT_OUTPUT!C47="","",INPUT_OUTPUT!C47)</f>
        <v/>
      </c>
      <c r="D60" s="2462" t="str">
        <f>IF(INPUT_OUTPUT!BH47="","",INPUT_OUTPUT!BH47)</f>
        <v/>
      </c>
      <c r="E60" s="2462" t="str">
        <f>IF(INPUT_OUTPUT!BI47="","",INPUT_OUTPUT!BI47)</f>
        <v/>
      </c>
      <c r="F60" s="2462" t="str">
        <f>IF(INPUT_OUTPUT!BJ47="","",INPUT_OUTPUT!BJ47)</f>
        <v/>
      </c>
      <c r="G60" s="2462" t="str">
        <f>IF(INPUT_OUTPUT!BK47="","",INPUT_OUTPUT!BK47)</f>
        <v/>
      </c>
      <c r="H60" s="2462" t="str">
        <f>IF(INPUT_OUTPUT!BL47="","",INPUT_OUTPUT!BL47)</f>
        <v/>
      </c>
      <c r="I60" s="2462" t="str">
        <f>IF(INPUT_OUTPUT!BM47="","",INPUT_OUTPUT!BM47)</f>
        <v/>
      </c>
      <c r="J60" s="2462" t="str">
        <f>IF(INPUT_OUTPUT!BN47="","",INPUT_OUTPUT!BN47)</f>
        <v/>
      </c>
      <c r="K60" s="2453" t="str">
        <f t="shared" si="2"/>
        <v/>
      </c>
      <c r="L60" s="2457" t="str">
        <f>IF(INPUT_OUTPUT!BO47="","",INPUT_OUTPUT!BO47)</f>
        <v/>
      </c>
      <c r="M60" s="2457" t="str">
        <f>IF(INPUT_OUTPUT!BP47="","",INPUT_OUTPUT!BP47)</f>
        <v/>
      </c>
      <c r="N60" s="2457" t="str">
        <f>IF(INPUT_OUTPUT!BQ47="","",INPUT_OUTPUT!BQ47)</f>
        <v/>
      </c>
      <c r="O60" s="2457" t="str">
        <f>IF(INPUT_OUTPUT!BR47="","",INPUT_OUTPUT!BR47)</f>
        <v/>
      </c>
      <c r="P60" s="2457" t="str">
        <f>IF(INPUT_OUTPUT!BS47="","",INPUT_OUTPUT!BS47)</f>
        <v/>
      </c>
      <c r="Q60" s="2457" t="str">
        <f>IF(INPUT_OUTPUT!BT47="","",INPUT_OUTPUT!BT47)</f>
        <v/>
      </c>
      <c r="R60" s="2457" t="str">
        <f>IF(INPUT_OUTPUT!BU47="","",INPUT_OUTPUT!BU47)</f>
        <v/>
      </c>
      <c r="S60" s="2461" t="str">
        <f t="shared" si="3"/>
        <v/>
      </c>
      <c r="T60" s="2457" t="str">
        <f>IF(INPUT_OUTPUT!BV47="","",INPUT_OUTPUT!BV47)</f>
        <v/>
      </c>
      <c r="U60" s="2457" t="str">
        <f>IF(INPUT_OUTPUT!BW47="","",INPUT_OUTPUT!BW47)</f>
        <v/>
      </c>
      <c r="V60" s="2457" t="str">
        <f>IF(INPUT_OUTPUT!BX47="","",INPUT_OUTPUT!BX47)</f>
        <v/>
      </c>
      <c r="W60" s="2457" t="str">
        <f>IF(INPUT_OUTPUT!BY47="","",INPUT_OUTPUT!BY47)</f>
        <v/>
      </c>
      <c r="X60" s="2457" t="str">
        <f>IF(INPUT_OUTPUT!BZ47="","",INPUT_OUTPUT!BZ47)</f>
        <v/>
      </c>
      <c r="Y60" s="2457" t="str">
        <f>IF(INPUT_OUTPUT!CA47="","",INPUT_OUTPUT!CA47)</f>
        <v/>
      </c>
      <c r="Z60" s="2457" t="str">
        <f>IF(INPUT_OUTPUT!CB47="","",INPUT_OUTPUT!CB47)</f>
        <v/>
      </c>
      <c r="AA60" s="2461" t="str">
        <f t="shared" si="4"/>
        <v/>
      </c>
      <c r="AB60" s="2459" t="str">
        <f>IF(INPUT_OUTPUT!CC47="","",INPUT_OUTPUT!CC47)</f>
        <v/>
      </c>
      <c r="AC60" s="2459" t="str">
        <f>IF(INPUT_OUTPUT!CD47="","",INPUT_OUTPUT!CD47)</f>
        <v/>
      </c>
      <c r="AD60" s="2459" t="str">
        <f>IF(INPUT_OUTPUT!CE47="","",INPUT_OUTPUT!CE47)</f>
        <v/>
      </c>
      <c r="AE60" s="2459" t="str">
        <f>IF(INPUT_OUTPUT!CF47="","",INPUT_OUTPUT!CF47)</f>
        <v/>
      </c>
      <c r="AF60" s="2459" t="str">
        <f>IF(INPUT_OUTPUT!CG47="","",INPUT_OUTPUT!CG47)</f>
        <v/>
      </c>
      <c r="AG60" s="2459" t="str">
        <f>IF(INPUT_OUTPUT!CH47="","",INPUT_OUTPUT!CH47)</f>
        <v/>
      </c>
      <c r="AH60" s="2459" t="str">
        <f>IF(INPUT_OUTPUT!CI47="","",INPUT_OUTPUT!CI47)</f>
        <v/>
      </c>
    </row>
    <row r="61" spans="3:34" s="2437" customFormat="1" ht="12.75" customHeight="1">
      <c r="C61" s="2461" t="str">
        <f>IF(INPUT_OUTPUT!C48="","",INPUT_OUTPUT!C48)</f>
        <v/>
      </c>
      <c r="D61" s="2462" t="str">
        <f>IF(INPUT_OUTPUT!BH48="","",INPUT_OUTPUT!BH48)</f>
        <v/>
      </c>
      <c r="E61" s="2462" t="str">
        <f>IF(INPUT_OUTPUT!BI48="","",INPUT_OUTPUT!BI48)</f>
        <v/>
      </c>
      <c r="F61" s="2462" t="str">
        <f>IF(INPUT_OUTPUT!BJ48="","",INPUT_OUTPUT!BJ48)</f>
        <v/>
      </c>
      <c r="G61" s="2462" t="str">
        <f>IF(INPUT_OUTPUT!BK48="","",INPUT_OUTPUT!BK48)</f>
        <v/>
      </c>
      <c r="H61" s="2462" t="str">
        <f>IF(INPUT_OUTPUT!BL48="","",INPUT_OUTPUT!BL48)</f>
        <v/>
      </c>
      <c r="I61" s="2462" t="str">
        <f>IF(INPUT_OUTPUT!BM48="","",INPUT_OUTPUT!BM48)</f>
        <v/>
      </c>
      <c r="J61" s="2462" t="str">
        <f>IF(INPUT_OUTPUT!BN48="","",INPUT_OUTPUT!BN48)</f>
        <v/>
      </c>
      <c r="K61" s="2453" t="str">
        <f t="shared" si="2"/>
        <v/>
      </c>
      <c r="L61" s="2457" t="str">
        <f>IF(INPUT_OUTPUT!BO48="","",INPUT_OUTPUT!BO48)</f>
        <v/>
      </c>
      <c r="M61" s="2457" t="str">
        <f>IF(INPUT_OUTPUT!BP48="","",INPUT_OUTPUT!BP48)</f>
        <v/>
      </c>
      <c r="N61" s="2457" t="str">
        <f>IF(INPUT_OUTPUT!BQ48="","",INPUT_OUTPUT!BQ48)</f>
        <v/>
      </c>
      <c r="O61" s="2457" t="str">
        <f>IF(INPUT_OUTPUT!BR48="","",INPUT_OUTPUT!BR48)</f>
        <v/>
      </c>
      <c r="P61" s="2457" t="str">
        <f>IF(INPUT_OUTPUT!BS48="","",INPUT_OUTPUT!BS48)</f>
        <v/>
      </c>
      <c r="Q61" s="2457" t="str">
        <f>IF(INPUT_OUTPUT!BT48="","",INPUT_OUTPUT!BT48)</f>
        <v/>
      </c>
      <c r="R61" s="2457" t="str">
        <f>IF(INPUT_OUTPUT!BU48="","",INPUT_OUTPUT!BU48)</f>
        <v/>
      </c>
      <c r="S61" s="2461" t="str">
        <f t="shared" si="3"/>
        <v/>
      </c>
      <c r="T61" s="2457" t="str">
        <f>IF(INPUT_OUTPUT!BV48="","",INPUT_OUTPUT!BV48)</f>
        <v/>
      </c>
      <c r="U61" s="2457" t="str">
        <f>IF(INPUT_OUTPUT!BW48="","",INPUT_OUTPUT!BW48)</f>
        <v/>
      </c>
      <c r="V61" s="2457" t="str">
        <f>IF(INPUT_OUTPUT!BX48="","",INPUT_OUTPUT!BX48)</f>
        <v/>
      </c>
      <c r="W61" s="2457" t="str">
        <f>IF(INPUT_OUTPUT!BY48="","",INPUT_OUTPUT!BY48)</f>
        <v/>
      </c>
      <c r="X61" s="2457" t="str">
        <f>IF(INPUT_OUTPUT!BZ48="","",INPUT_OUTPUT!BZ48)</f>
        <v/>
      </c>
      <c r="Y61" s="2457" t="str">
        <f>IF(INPUT_OUTPUT!CA48="","",INPUT_OUTPUT!CA48)</f>
        <v/>
      </c>
      <c r="Z61" s="2457" t="str">
        <f>IF(INPUT_OUTPUT!CB48="","",INPUT_OUTPUT!CB48)</f>
        <v/>
      </c>
      <c r="AA61" s="2461" t="str">
        <f t="shared" si="4"/>
        <v/>
      </c>
      <c r="AB61" s="2459" t="str">
        <f>IF(INPUT_OUTPUT!CC48="","",INPUT_OUTPUT!CC48)</f>
        <v/>
      </c>
      <c r="AC61" s="2459" t="str">
        <f>IF(INPUT_OUTPUT!CD48="","",INPUT_OUTPUT!CD48)</f>
        <v/>
      </c>
      <c r="AD61" s="2459" t="str">
        <f>IF(INPUT_OUTPUT!CE48="","",INPUT_OUTPUT!CE48)</f>
        <v/>
      </c>
      <c r="AE61" s="2459" t="str">
        <f>IF(INPUT_OUTPUT!CF48="","",INPUT_OUTPUT!CF48)</f>
        <v/>
      </c>
      <c r="AF61" s="2459" t="str">
        <f>IF(INPUT_OUTPUT!CG48="","",INPUT_OUTPUT!CG48)</f>
        <v/>
      </c>
      <c r="AG61" s="2459" t="str">
        <f>IF(INPUT_OUTPUT!CH48="","",INPUT_OUTPUT!CH48)</f>
        <v/>
      </c>
      <c r="AH61" s="2459" t="str">
        <f>IF(INPUT_OUTPUT!CI48="","",INPUT_OUTPUT!CI48)</f>
        <v/>
      </c>
    </row>
    <row r="62" spans="3:34" s="2437" customFormat="1" ht="12.75" customHeight="1">
      <c r="C62" s="2461" t="str">
        <f>IF(INPUT_OUTPUT!C49="","",INPUT_OUTPUT!C49)</f>
        <v/>
      </c>
      <c r="D62" s="2462" t="str">
        <f>IF(INPUT_OUTPUT!BH49="","",INPUT_OUTPUT!BH49)</f>
        <v/>
      </c>
      <c r="E62" s="2462" t="str">
        <f>IF(INPUT_OUTPUT!BI49="","",INPUT_OUTPUT!BI49)</f>
        <v/>
      </c>
      <c r="F62" s="2462" t="str">
        <f>IF(INPUT_OUTPUT!BJ49="","",INPUT_OUTPUT!BJ49)</f>
        <v/>
      </c>
      <c r="G62" s="2462" t="str">
        <f>IF(INPUT_OUTPUT!BK49="","",INPUT_OUTPUT!BK49)</f>
        <v/>
      </c>
      <c r="H62" s="2462" t="str">
        <f>IF(INPUT_OUTPUT!BL49="","",INPUT_OUTPUT!BL49)</f>
        <v/>
      </c>
      <c r="I62" s="2462" t="str">
        <f>IF(INPUT_OUTPUT!BM49="","",INPUT_OUTPUT!BM49)</f>
        <v/>
      </c>
      <c r="J62" s="2462" t="str">
        <f>IF(INPUT_OUTPUT!BN49="","",INPUT_OUTPUT!BN49)</f>
        <v/>
      </c>
      <c r="K62" s="2453" t="str">
        <f t="shared" si="2"/>
        <v/>
      </c>
      <c r="L62" s="2457" t="str">
        <f>IF(INPUT_OUTPUT!BO49="","",INPUT_OUTPUT!BO49)</f>
        <v/>
      </c>
      <c r="M62" s="2457" t="str">
        <f>IF(INPUT_OUTPUT!BP49="","",INPUT_OUTPUT!BP49)</f>
        <v/>
      </c>
      <c r="N62" s="2457" t="str">
        <f>IF(INPUT_OUTPUT!BQ49="","",INPUT_OUTPUT!BQ49)</f>
        <v/>
      </c>
      <c r="O62" s="2457" t="str">
        <f>IF(INPUT_OUTPUT!BR49="","",INPUT_OUTPUT!BR49)</f>
        <v/>
      </c>
      <c r="P62" s="2457" t="str">
        <f>IF(INPUT_OUTPUT!BS49="","",INPUT_OUTPUT!BS49)</f>
        <v/>
      </c>
      <c r="Q62" s="2457" t="str">
        <f>IF(INPUT_OUTPUT!BT49="","",INPUT_OUTPUT!BT49)</f>
        <v/>
      </c>
      <c r="R62" s="2457" t="str">
        <f>IF(INPUT_OUTPUT!BU49="","",INPUT_OUTPUT!BU49)</f>
        <v/>
      </c>
      <c r="S62" s="2461" t="str">
        <f t="shared" si="3"/>
        <v/>
      </c>
      <c r="T62" s="2457" t="str">
        <f>IF(INPUT_OUTPUT!BV49="","",INPUT_OUTPUT!BV49)</f>
        <v/>
      </c>
      <c r="U62" s="2457" t="str">
        <f>IF(INPUT_OUTPUT!BW49="","",INPUT_OUTPUT!BW49)</f>
        <v/>
      </c>
      <c r="V62" s="2457" t="str">
        <f>IF(INPUT_OUTPUT!BX49="","",INPUT_OUTPUT!BX49)</f>
        <v/>
      </c>
      <c r="W62" s="2457" t="str">
        <f>IF(INPUT_OUTPUT!BY49="","",INPUT_OUTPUT!BY49)</f>
        <v/>
      </c>
      <c r="X62" s="2457" t="str">
        <f>IF(INPUT_OUTPUT!BZ49="","",INPUT_OUTPUT!BZ49)</f>
        <v/>
      </c>
      <c r="Y62" s="2457" t="str">
        <f>IF(INPUT_OUTPUT!CA49="","",INPUT_OUTPUT!CA49)</f>
        <v/>
      </c>
      <c r="Z62" s="2457" t="str">
        <f>IF(INPUT_OUTPUT!CB49="","",INPUT_OUTPUT!CB49)</f>
        <v/>
      </c>
      <c r="AA62" s="2461" t="str">
        <f t="shared" si="4"/>
        <v/>
      </c>
      <c r="AB62" s="2459" t="str">
        <f>IF(INPUT_OUTPUT!CC49="","",INPUT_OUTPUT!CC49)</f>
        <v/>
      </c>
      <c r="AC62" s="2459" t="str">
        <f>IF(INPUT_OUTPUT!CD49="","",INPUT_OUTPUT!CD49)</f>
        <v/>
      </c>
      <c r="AD62" s="2459" t="str">
        <f>IF(INPUT_OUTPUT!CE49="","",INPUT_OUTPUT!CE49)</f>
        <v/>
      </c>
      <c r="AE62" s="2459" t="str">
        <f>IF(INPUT_OUTPUT!CF49="","",INPUT_OUTPUT!CF49)</f>
        <v/>
      </c>
      <c r="AF62" s="2459" t="str">
        <f>IF(INPUT_OUTPUT!CG49="","",INPUT_OUTPUT!CG49)</f>
        <v/>
      </c>
      <c r="AG62" s="2459" t="str">
        <f>IF(INPUT_OUTPUT!CH49="","",INPUT_OUTPUT!CH49)</f>
        <v/>
      </c>
      <c r="AH62" s="2459" t="str">
        <f>IF(INPUT_OUTPUT!CI49="","",INPUT_OUTPUT!CI49)</f>
        <v/>
      </c>
    </row>
    <row r="63" spans="3:34" s="2437" customFormat="1" ht="12.75" customHeight="1">
      <c r="C63" s="2461" t="str">
        <f>IF(INPUT_OUTPUT!C50="","",INPUT_OUTPUT!C50)</f>
        <v/>
      </c>
      <c r="D63" s="2462" t="str">
        <f>IF(INPUT_OUTPUT!BH50="","",INPUT_OUTPUT!BH50)</f>
        <v/>
      </c>
      <c r="E63" s="2462" t="str">
        <f>IF(INPUT_OUTPUT!BI50="","",INPUT_OUTPUT!BI50)</f>
        <v/>
      </c>
      <c r="F63" s="2462" t="str">
        <f>IF(INPUT_OUTPUT!BJ50="","",INPUT_OUTPUT!BJ50)</f>
        <v/>
      </c>
      <c r="G63" s="2462" t="str">
        <f>IF(INPUT_OUTPUT!BK50="","",INPUT_OUTPUT!BK50)</f>
        <v/>
      </c>
      <c r="H63" s="2462" t="str">
        <f>IF(INPUT_OUTPUT!BL50="","",INPUT_OUTPUT!BL50)</f>
        <v/>
      </c>
      <c r="I63" s="2462" t="str">
        <f>IF(INPUT_OUTPUT!BM50="","",INPUT_OUTPUT!BM50)</f>
        <v/>
      </c>
      <c r="J63" s="2462" t="str">
        <f>IF(INPUT_OUTPUT!BN50="","",INPUT_OUTPUT!BN50)</f>
        <v/>
      </c>
      <c r="K63" s="2453" t="str">
        <f t="shared" si="2"/>
        <v/>
      </c>
      <c r="L63" s="2457" t="str">
        <f>IF(INPUT_OUTPUT!BO50="","",INPUT_OUTPUT!BO50)</f>
        <v/>
      </c>
      <c r="M63" s="2457" t="str">
        <f>IF(INPUT_OUTPUT!BP50="","",INPUT_OUTPUT!BP50)</f>
        <v/>
      </c>
      <c r="N63" s="2457" t="str">
        <f>IF(INPUT_OUTPUT!BQ50="","",INPUT_OUTPUT!BQ50)</f>
        <v/>
      </c>
      <c r="O63" s="2457" t="str">
        <f>IF(INPUT_OUTPUT!BR50="","",INPUT_OUTPUT!BR50)</f>
        <v/>
      </c>
      <c r="P63" s="2457" t="str">
        <f>IF(INPUT_OUTPUT!BS50="","",INPUT_OUTPUT!BS50)</f>
        <v/>
      </c>
      <c r="Q63" s="2457" t="str">
        <f>IF(INPUT_OUTPUT!BT50="","",INPUT_OUTPUT!BT50)</f>
        <v/>
      </c>
      <c r="R63" s="2457" t="str">
        <f>IF(INPUT_OUTPUT!BU50="","",INPUT_OUTPUT!BU50)</f>
        <v/>
      </c>
      <c r="S63" s="2461" t="str">
        <f t="shared" si="3"/>
        <v/>
      </c>
      <c r="T63" s="2457" t="str">
        <f>IF(INPUT_OUTPUT!BV50="","",INPUT_OUTPUT!BV50)</f>
        <v/>
      </c>
      <c r="U63" s="2457" t="str">
        <f>IF(INPUT_OUTPUT!BW50="","",INPUT_OUTPUT!BW50)</f>
        <v/>
      </c>
      <c r="V63" s="2457" t="str">
        <f>IF(INPUT_OUTPUT!BX50="","",INPUT_OUTPUT!BX50)</f>
        <v/>
      </c>
      <c r="W63" s="2457" t="str">
        <f>IF(INPUT_OUTPUT!BY50="","",INPUT_OUTPUT!BY50)</f>
        <v/>
      </c>
      <c r="X63" s="2457" t="str">
        <f>IF(INPUT_OUTPUT!BZ50="","",INPUT_OUTPUT!BZ50)</f>
        <v/>
      </c>
      <c r="Y63" s="2457" t="str">
        <f>IF(INPUT_OUTPUT!CA50="","",INPUT_OUTPUT!CA50)</f>
        <v/>
      </c>
      <c r="Z63" s="2457" t="str">
        <f>IF(INPUT_OUTPUT!CB50="","",INPUT_OUTPUT!CB50)</f>
        <v/>
      </c>
      <c r="AA63" s="2461" t="str">
        <f t="shared" si="4"/>
        <v/>
      </c>
      <c r="AB63" s="2459" t="str">
        <f>IF(INPUT_OUTPUT!CC50="","",INPUT_OUTPUT!CC50)</f>
        <v/>
      </c>
      <c r="AC63" s="2459" t="str">
        <f>IF(INPUT_OUTPUT!CD50="","",INPUT_OUTPUT!CD50)</f>
        <v/>
      </c>
      <c r="AD63" s="2459" t="str">
        <f>IF(INPUT_OUTPUT!CE50="","",INPUT_OUTPUT!CE50)</f>
        <v/>
      </c>
      <c r="AE63" s="2459" t="str">
        <f>IF(INPUT_OUTPUT!CF50="","",INPUT_OUTPUT!CF50)</f>
        <v/>
      </c>
      <c r="AF63" s="2459" t="str">
        <f>IF(INPUT_OUTPUT!CG50="","",INPUT_OUTPUT!CG50)</f>
        <v/>
      </c>
      <c r="AG63" s="2459" t="str">
        <f>IF(INPUT_OUTPUT!CH50="","",INPUT_OUTPUT!CH50)</f>
        <v/>
      </c>
      <c r="AH63" s="2459" t="str">
        <f>IF(INPUT_OUTPUT!CI50="","",INPUT_OUTPUT!CI50)</f>
        <v/>
      </c>
    </row>
    <row r="64" spans="3:34" s="2437" customFormat="1" ht="12.75" customHeight="1">
      <c r="C64" s="2461" t="str">
        <f>IF(INPUT_OUTPUT!C51="","",INPUT_OUTPUT!C51)</f>
        <v/>
      </c>
      <c r="D64" s="2462" t="str">
        <f>IF(INPUT_OUTPUT!BH51="","",INPUT_OUTPUT!BH51)</f>
        <v/>
      </c>
      <c r="E64" s="2462" t="str">
        <f>IF(INPUT_OUTPUT!BI51="","",INPUT_OUTPUT!BI51)</f>
        <v/>
      </c>
      <c r="F64" s="2462" t="str">
        <f>IF(INPUT_OUTPUT!BJ51="","",INPUT_OUTPUT!BJ51)</f>
        <v/>
      </c>
      <c r="G64" s="2462" t="str">
        <f>IF(INPUT_OUTPUT!BK51="","",INPUT_OUTPUT!BK51)</f>
        <v/>
      </c>
      <c r="H64" s="2462" t="str">
        <f>IF(INPUT_OUTPUT!BL51="","",INPUT_OUTPUT!BL51)</f>
        <v/>
      </c>
      <c r="I64" s="2462" t="str">
        <f>IF(INPUT_OUTPUT!BM51="","",INPUT_OUTPUT!BM51)</f>
        <v/>
      </c>
      <c r="J64" s="2462" t="str">
        <f>IF(INPUT_OUTPUT!BN51="","",INPUT_OUTPUT!BN51)</f>
        <v/>
      </c>
      <c r="K64" s="2453" t="str">
        <f t="shared" si="2"/>
        <v/>
      </c>
      <c r="L64" s="2457" t="str">
        <f>IF(INPUT_OUTPUT!BO51="","",INPUT_OUTPUT!BO51)</f>
        <v/>
      </c>
      <c r="M64" s="2457" t="str">
        <f>IF(INPUT_OUTPUT!BP51="","",INPUT_OUTPUT!BP51)</f>
        <v/>
      </c>
      <c r="N64" s="2457" t="str">
        <f>IF(INPUT_OUTPUT!BQ51="","",INPUT_OUTPUT!BQ51)</f>
        <v/>
      </c>
      <c r="O64" s="2457" t="str">
        <f>IF(INPUT_OUTPUT!BR51="","",INPUT_OUTPUT!BR51)</f>
        <v/>
      </c>
      <c r="P64" s="2457" t="str">
        <f>IF(INPUT_OUTPUT!BS51="","",INPUT_OUTPUT!BS51)</f>
        <v/>
      </c>
      <c r="Q64" s="2457" t="str">
        <f>IF(INPUT_OUTPUT!BT51="","",INPUT_OUTPUT!BT51)</f>
        <v/>
      </c>
      <c r="R64" s="2457" t="str">
        <f>IF(INPUT_OUTPUT!BU51="","",INPUT_OUTPUT!BU51)</f>
        <v/>
      </c>
      <c r="S64" s="2461" t="str">
        <f t="shared" si="3"/>
        <v/>
      </c>
      <c r="T64" s="2457" t="str">
        <f>IF(INPUT_OUTPUT!BV51="","",INPUT_OUTPUT!BV51)</f>
        <v/>
      </c>
      <c r="U64" s="2457" t="str">
        <f>IF(INPUT_OUTPUT!BW51="","",INPUT_OUTPUT!BW51)</f>
        <v/>
      </c>
      <c r="V64" s="2457" t="str">
        <f>IF(INPUT_OUTPUT!BX51="","",INPUT_OUTPUT!BX51)</f>
        <v/>
      </c>
      <c r="W64" s="2457" t="str">
        <f>IF(INPUT_OUTPUT!BY51="","",INPUT_OUTPUT!BY51)</f>
        <v/>
      </c>
      <c r="X64" s="2457" t="str">
        <f>IF(INPUT_OUTPUT!BZ51="","",INPUT_OUTPUT!BZ51)</f>
        <v/>
      </c>
      <c r="Y64" s="2457" t="str">
        <f>IF(INPUT_OUTPUT!CA51="","",INPUT_OUTPUT!CA51)</f>
        <v/>
      </c>
      <c r="Z64" s="2457" t="str">
        <f>IF(INPUT_OUTPUT!CB51="","",INPUT_OUTPUT!CB51)</f>
        <v/>
      </c>
      <c r="AA64" s="2461" t="str">
        <f t="shared" si="4"/>
        <v/>
      </c>
      <c r="AB64" s="2459" t="str">
        <f>IF(INPUT_OUTPUT!CC51="","",INPUT_OUTPUT!CC51)</f>
        <v/>
      </c>
      <c r="AC64" s="2459" t="str">
        <f>IF(INPUT_OUTPUT!CD51="","",INPUT_OUTPUT!CD51)</f>
        <v/>
      </c>
      <c r="AD64" s="2459" t="str">
        <f>IF(INPUT_OUTPUT!CE51="","",INPUT_OUTPUT!CE51)</f>
        <v/>
      </c>
      <c r="AE64" s="2459" t="str">
        <f>IF(INPUT_OUTPUT!CF51="","",INPUT_OUTPUT!CF51)</f>
        <v/>
      </c>
      <c r="AF64" s="2459" t="str">
        <f>IF(INPUT_OUTPUT!CG51="","",INPUT_OUTPUT!CG51)</f>
        <v/>
      </c>
      <c r="AG64" s="2459" t="str">
        <f>IF(INPUT_OUTPUT!CH51="","",INPUT_OUTPUT!CH51)</f>
        <v/>
      </c>
      <c r="AH64" s="2459" t="str">
        <f>IF(INPUT_OUTPUT!CI51="","",INPUT_OUTPUT!CI51)</f>
        <v/>
      </c>
    </row>
    <row r="65" spans="3:34" s="2437" customFormat="1" ht="12.75" customHeight="1">
      <c r="C65" s="2461" t="str">
        <f>IF(INPUT_OUTPUT!C52="","",INPUT_OUTPUT!C52)</f>
        <v/>
      </c>
      <c r="D65" s="2462" t="str">
        <f>IF(INPUT_OUTPUT!BH52="","",INPUT_OUTPUT!BH52)</f>
        <v/>
      </c>
      <c r="E65" s="2462" t="str">
        <f>IF(INPUT_OUTPUT!BI52="","",INPUT_OUTPUT!BI52)</f>
        <v/>
      </c>
      <c r="F65" s="2462" t="str">
        <f>IF(INPUT_OUTPUT!BJ52="","",INPUT_OUTPUT!BJ52)</f>
        <v/>
      </c>
      <c r="G65" s="2462" t="str">
        <f>IF(INPUT_OUTPUT!BK52="","",INPUT_OUTPUT!BK52)</f>
        <v/>
      </c>
      <c r="H65" s="2462" t="str">
        <f>IF(INPUT_OUTPUT!BL52="","",INPUT_OUTPUT!BL52)</f>
        <v/>
      </c>
      <c r="I65" s="2462" t="str">
        <f>IF(INPUT_OUTPUT!BM52="","",INPUT_OUTPUT!BM52)</f>
        <v/>
      </c>
      <c r="J65" s="2462" t="str">
        <f>IF(INPUT_OUTPUT!BN52="","",INPUT_OUTPUT!BN52)</f>
        <v/>
      </c>
      <c r="K65" s="2453" t="str">
        <f t="shared" si="2"/>
        <v/>
      </c>
      <c r="L65" s="2457" t="str">
        <f>IF(INPUT_OUTPUT!BO52="","",INPUT_OUTPUT!BO52)</f>
        <v/>
      </c>
      <c r="M65" s="2457" t="str">
        <f>IF(INPUT_OUTPUT!BP52="","",INPUT_OUTPUT!BP52)</f>
        <v/>
      </c>
      <c r="N65" s="2457" t="str">
        <f>IF(INPUT_OUTPUT!BQ52="","",INPUT_OUTPUT!BQ52)</f>
        <v/>
      </c>
      <c r="O65" s="2457" t="str">
        <f>IF(INPUT_OUTPUT!BR52="","",INPUT_OUTPUT!BR52)</f>
        <v/>
      </c>
      <c r="P65" s="2457" t="str">
        <f>IF(INPUT_OUTPUT!BS52="","",INPUT_OUTPUT!BS52)</f>
        <v/>
      </c>
      <c r="Q65" s="2457" t="str">
        <f>IF(INPUT_OUTPUT!BT52="","",INPUT_OUTPUT!BT52)</f>
        <v/>
      </c>
      <c r="R65" s="2457" t="str">
        <f>IF(INPUT_OUTPUT!BU52="","",INPUT_OUTPUT!BU52)</f>
        <v/>
      </c>
      <c r="S65" s="2461" t="str">
        <f t="shared" si="3"/>
        <v/>
      </c>
      <c r="T65" s="2457" t="str">
        <f>IF(INPUT_OUTPUT!BV52="","",INPUT_OUTPUT!BV52)</f>
        <v/>
      </c>
      <c r="U65" s="2457" t="str">
        <f>IF(INPUT_OUTPUT!BW52="","",INPUT_OUTPUT!BW52)</f>
        <v/>
      </c>
      <c r="V65" s="2457" t="str">
        <f>IF(INPUT_OUTPUT!BX52="","",INPUT_OUTPUT!BX52)</f>
        <v/>
      </c>
      <c r="W65" s="2457" t="str">
        <f>IF(INPUT_OUTPUT!BY52="","",INPUT_OUTPUT!BY52)</f>
        <v/>
      </c>
      <c r="X65" s="2457" t="str">
        <f>IF(INPUT_OUTPUT!BZ52="","",INPUT_OUTPUT!BZ52)</f>
        <v/>
      </c>
      <c r="Y65" s="2457" t="str">
        <f>IF(INPUT_OUTPUT!CA52="","",INPUT_OUTPUT!CA52)</f>
        <v/>
      </c>
      <c r="Z65" s="2457" t="str">
        <f>IF(INPUT_OUTPUT!CB52="","",INPUT_OUTPUT!CB52)</f>
        <v/>
      </c>
      <c r="AA65" s="2461" t="str">
        <f t="shared" si="4"/>
        <v/>
      </c>
      <c r="AB65" s="2459" t="str">
        <f>IF(INPUT_OUTPUT!CC52="","",INPUT_OUTPUT!CC52)</f>
        <v/>
      </c>
      <c r="AC65" s="2459" t="str">
        <f>IF(INPUT_OUTPUT!CD52="","",INPUT_OUTPUT!CD52)</f>
        <v/>
      </c>
      <c r="AD65" s="2459" t="str">
        <f>IF(INPUT_OUTPUT!CE52="","",INPUT_OUTPUT!CE52)</f>
        <v/>
      </c>
      <c r="AE65" s="2459" t="str">
        <f>IF(INPUT_OUTPUT!CF52="","",INPUT_OUTPUT!CF52)</f>
        <v/>
      </c>
      <c r="AF65" s="2459" t="str">
        <f>IF(INPUT_OUTPUT!CG52="","",INPUT_OUTPUT!CG52)</f>
        <v/>
      </c>
      <c r="AG65" s="2459" t="str">
        <f>IF(INPUT_OUTPUT!CH52="","",INPUT_OUTPUT!CH52)</f>
        <v/>
      </c>
      <c r="AH65" s="2459" t="str">
        <f>IF(INPUT_OUTPUT!CI52="","",INPUT_OUTPUT!CI52)</f>
        <v/>
      </c>
    </row>
    <row r="66" spans="3:34" s="2437" customFormat="1" ht="12.75" customHeight="1">
      <c r="C66" s="2461" t="str">
        <f>IF(INPUT_OUTPUT!C53="","",INPUT_OUTPUT!C53)</f>
        <v/>
      </c>
      <c r="D66" s="2462" t="str">
        <f>IF(INPUT_OUTPUT!BH53="","",INPUT_OUTPUT!BH53)</f>
        <v/>
      </c>
      <c r="E66" s="2462" t="str">
        <f>IF(INPUT_OUTPUT!BI53="","",INPUT_OUTPUT!BI53)</f>
        <v/>
      </c>
      <c r="F66" s="2462" t="str">
        <f>IF(INPUT_OUTPUT!BJ53="","",INPUT_OUTPUT!BJ53)</f>
        <v/>
      </c>
      <c r="G66" s="2462" t="str">
        <f>IF(INPUT_OUTPUT!BK53="","",INPUT_OUTPUT!BK53)</f>
        <v/>
      </c>
      <c r="H66" s="2462" t="str">
        <f>IF(INPUT_OUTPUT!BL53="","",INPUT_OUTPUT!BL53)</f>
        <v/>
      </c>
      <c r="I66" s="2462" t="str">
        <f>IF(INPUT_OUTPUT!BM53="","",INPUT_OUTPUT!BM53)</f>
        <v/>
      </c>
      <c r="J66" s="2462" t="str">
        <f>IF(INPUT_OUTPUT!BN53="","",INPUT_OUTPUT!BN53)</f>
        <v/>
      </c>
      <c r="K66" s="2453" t="str">
        <f t="shared" si="2"/>
        <v/>
      </c>
      <c r="L66" s="2457" t="str">
        <f>IF(INPUT_OUTPUT!BO53="","",INPUT_OUTPUT!BO53)</f>
        <v/>
      </c>
      <c r="M66" s="2457" t="str">
        <f>IF(INPUT_OUTPUT!BP53="","",INPUT_OUTPUT!BP53)</f>
        <v/>
      </c>
      <c r="N66" s="2457" t="str">
        <f>IF(INPUT_OUTPUT!BQ53="","",INPUT_OUTPUT!BQ53)</f>
        <v/>
      </c>
      <c r="O66" s="2457" t="str">
        <f>IF(INPUT_OUTPUT!BR53="","",INPUT_OUTPUT!BR53)</f>
        <v/>
      </c>
      <c r="P66" s="2457" t="str">
        <f>IF(INPUT_OUTPUT!BS53="","",INPUT_OUTPUT!BS53)</f>
        <v/>
      </c>
      <c r="Q66" s="2457" t="str">
        <f>IF(INPUT_OUTPUT!BT53="","",INPUT_OUTPUT!BT53)</f>
        <v/>
      </c>
      <c r="R66" s="2457" t="str">
        <f>IF(INPUT_OUTPUT!BU53="","",INPUT_OUTPUT!BU53)</f>
        <v/>
      </c>
      <c r="S66" s="2461" t="str">
        <f t="shared" si="3"/>
        <v/>
      </c>
      <c r="T66" s="2457" t="str">
        <f>IF(INPUT_OUTPUT!BV53="","",INPUT_OUTPUT!BV53)</f>
        <v/>
      </c>
      <c r="U66" s="2457" t="str">
        <f>IF(INPUT_OUTPUT!BW53="","",INPUT_OUTPUT!BW53)</f>
        <v/>
      </c>
      <c r="V66" s="2457" t="str">
        <f>IF(INPUT_OUTPUT!BX53="","",INPUT_OUTPUT!BX53)</f>
        <v/>
      </c>
      <c r="W66" s="2457" t="str">
        <f>IF(INPUT_OUTPUT!BY53="","",INPUT_OUTPUT!BY53)</f>
        <v/>
      </c>
      <c r="X66" s="2457" t="str">
        <f>IF(INPUT_OUTPUT!BZ53="","",INPUT_OUTPUT!BZ53)</f>
        <v/>
      </c>
      <c r="Y66" s="2457" t="str">
        <f>IF(INPUT_OUTPUT!CA53="","",INPUT_OUTPUT!CA53)</f>
        <v/>
      </c>
      <c r="Z66" s="2457" t="str">
        <f>IF(INPUT_OUTPUT!CB53="","",INPUT_OUTPUT!CB53)</f>
        <v/>
      </c>
      <c r="AA66" s="2461" t="str">
        <f t="shared" si="4"/>
        <v/>
      </c>
      <c r="AB66" s="2459" t="str">
        <f>IF(INPUT_OUTPUT!CC53="","",INPUT_OUTPUT!CC53)</f>
        <v/>
      </c>
      <c r="AC66" s="2459" t="str">
        <f>IF(INPUT_OUTPUT!CD53="","",INPUT_OUTPUT!CD53)</f>
        <v/>
      </c>
      <c r="AD66" s="2459" t="str">
        <f>IF(INPUT_OUTPUT!CE53="","",INPUT_OUTPUT!CE53)</f>
        <v/>
      </c>
      <c r="AE66" s="2459" t="str">
        <f>IF(INPUT_OUTPUT!CF53="","",INPUT_OUTPUT!CF53)</f>
        <v/>
      </c>
      <c r="AF66" s="2459" t="str">
        <f>IF(INPUT_OUTPUT!CG53="","",INPUT_OUTPUT!CG53)</f>
        <v/>
      </c>
      <c r="AG66" s="2459" t="str">
        <f>IF(INPUT_OUTPUT!CH53="","",INPUT_OUTPUT!CH53)</f>
        <v/>
      </c>
      <c r="AH66" s="2459" t="str">
        <f>IF(INPUT_OUTPUT!CI53="","",INPUT_OUTPUT!CI53)</f>
        <v/>
      </c>
    </row>
    <row r="67" spans="3:34" s="2437" customFormat="1" ht="12.75" customHeight="1">
      <c r="C67" s="2461" t="str">
        <f>IF(INPUT_OUTPUT!C54="","",INPUT_OUTPUT!C54)</f>
        <v/>
      </c>
      <c r="D67" s="2462" t="str">
        <f>IF(INPUT_OUTPUT!BH54="","",INPUT_OUTPUT!BH54)</f>
        <v/>
      </c>
      <c r="E67" s="2462" t="str">
        <f>IF(INPUT_OUTPUT!BI54="","",INPUT_OUTPUT!BI54)</f>
        <v/>
      </c>
      <c r="F67" s="2462" t="str">
        <f>IF(INPUT_OUTPUT!BJ54="","",INPUT_OUTPUT!BJ54)</f>
        <v/>
      </c>
      <c r="G67" s="2462" t="str">
        <f>IF(INPUT_OUTPUT!BK54="","",INPUT_OUTPUT!BK54)</f>
        <v/>
      </c>
      <c r="H67" s="2462" t="str">
        <f>IF(INPUT_OUTPUT!BL54="","",INPUT_OUTPUT!BL54)</f>
        <v/>
      </c>
      <c r="I67" s="2462" t="str">
        <f>IF(INPUT_OUTPUT!BM54="","",INPUT_OUTPUT!BM54)</f>
        <v/>
      </c>
      <c r="J67" s="2462" t="str">
        <f>IF(INPUT_OUTPUT!BN54="","",INPUT_OUTPUT!BN54)</f>
        <v/>
      </c>
      <c r="K67" s="2453" t="str">
        <f t="shared" si="2"/>
        <v/>
      </c>
      <c r="L67" s="2457" t="str">
        <f>IF(INPUT_OUTPUT!BO54="","",INPUT_OUTPUT!BO54)</f>
        <v/>
      </c>
      <c r="M67" s="2457" t="str">
        <f>IF(INPUT_OUTPUT!BP54="","",INPUT_OUTPUT!BP54)</f>
        <v/>
      </c>
      <c r="N67" s="2457" t="str">
        <f>IF(INPUT_OUTPUT!BQ54="","",INPUT_OUTPUT!BQ54)</f>
        <v/>
      </c>
      <c r="O67" s="2457" t="str">
        <f>IF(INPUT_OUTPUT!BR54="","",INPUT_OUTPUT!BR54)</f>
        <v/>
      </c>
      <c r="P67" s="2457" t="str">
        <f>IF(INPUT_OUTPUT!BS54="","",INPUT_OUTPUT!BS54)</f>
        <v/>
      </c>
      <c r="Q67" s="2457" t="str">
        <f>IF(INPUT_OUTPUT!BT54="","",INPUT_OUTPUT!BT54)</f>
        <v/>
      </c>
      <c r="R67" s="2457" t="str">
        <f>IF(INPUT_OUTPUT!BU54="","",INPUT_OUTPUT!BU54)</f>
        <v/>
      </c>
      <c r="S67" s="2461" t="str">
        <f t="shared" si="3"/>
        <v/>
      </c>
      <c r="T67" s="2457" t="str">
        <f>IF(INPUT_OUTPUT!BV54="","",INPUT_OUTPUT!BV54)</f>
        <v/>
      </c>
      <c r="U67" s="2457" t="str">
        <f>IF(INPUT_OUTPUT!BW54="","",INPUT_OUTPUT!BW54)</f>
        <v/>
      </c>
      <c r="V67" s="2457" t="str">
        <f>IF(INPUT_OUTPUT!BX54="","",INPUT_OUTPUT!BX54)</f>
        <v/>
      </c>
      <c r="W67" s="2457" t="str">
        <f>IF(INPUT_OUTPUT!BY54="","",INPUT_OUTPUT!BY54)</f>
        <v/>
      </c>
      <c r="X67" s="2457" t="str">
        <f>IF(INPUT_OUTPUT!BZ54="","",INPUT_OUTPUT!BZ54)</f>
        <v/>
      </c>
      <c r="Y67" s="2457" t="str">
        <f>IF(INPUT_OUTPUT!CA54="","",INPUT_OUTPUT!CA54)</f>
        <v/>
      </c>
      <c r="Z67" s="2457" t="str">
        <f>IF(INPUT_OUTPUT!CB54="","",INPUT_OUTPUT!CB54)</f>
        <v/>
      </c>
      <c r="AA67" s="2461" t="str">
        <f t="shared" si="4"/>
        <v/>
      </c>
      <c r="AB67" s="2459" t="str">
        <f>IF(INPUT_OUTPUT!CC54="","",INPUT_OUTPUT!CC54)</f>
        <v/>
      </c>
      <c r="AC67" s="2459" t="str">
        <f>IF(INPUT_OUTPUT!CD54="","",INPUT_OUTPUT!CD54)</f>
        <v/>
      </c>
      <c r="AD67" s="2459" t="str">
        <f>IF(INPUT_OUTPUT!CE54="","",INPUT_OUTPUT!CE54)</f>
        <v/>
      </c>
      <c r="AE67" s="2459" t="str">
        <f>IF(INPUT_OUTPUT!CF54="","",INPUT_OUTPUT!CF54)</f>
        <v/>
      </c>
      <c r="AF67" s="2459" t="str">
        <f>IF(INPUT_OUTPUT!CG54="","",INPUT_OUTPUT!CG54)</f>
        <v/>
      </c>
      <c r="AG67" s="2459" t="str">
        <f>IF(INPUT_OUTPUT!CH54="","",INPUT_OUTPUT!CH54)</f>
        <v/>
      </c>
      <c r="AH67" s="2459" t="str">
        <f>IF(INPUT_OUTPUT!CI54="","",INPUT_OUTPUT!CI54)</f>
        <v/>
      </c>
    </row>
    <row r="68" spans="3:34" s="2437" customFormat="1" ht="12.75" customHeight="1">
      <c r="C68" s="2461" t="str">
        <f>IF(INPUT_OUTPUT!C55="","",INPUT_OUTPUT!C55)</f>
        <v/>
      </c>
      <c r="D68" s="2462" t="str">
        <f>IF(INPUT_OUTPUT!BH55="","",INPUT_OUTPUT!BH55)</f>
        <v/>
      </c>
      <c r="E68" s="2462" t="str">
        <f>IF(INPUT_OUTPUT!BI55="","",INPUT_OUTPUT!BI55)</f>
        <v/>
      </c>
      <c r="F68" s="2462" t="str">
        <f>IF(INPUT_OUTPUT!BJ55="","",INPUT_OUTPUT!BJ55)</f>
        <v/>
      </c>
      <c r="G68" s="2462" t="str">
        <f>IF(INPUT_OUTPUT!BK55="","",INPUT_OUTPUT!BK55)</f>
        <v/>
      </c>
      <c r="H68" s="2462" t="str">
        <f>IF(INPUT_OUTPUT!BL55="","",INPUT_OUTPUT!BL55)</f>
        <v/>
      </c>
      <c r="I68" s="2462" t="str">
        <f>IF(INPUT_OUTPUT!BM55="","",INPUT_OUTPUT!BM55)</f>
        <v/>
      </c>
      <c r="J68" s="2462" t="str">
        <f>IF(INPUT_OUTPUT!BN55="","",INPUT_OUTPUT!BN55)</f>
        <v/>
      </c>
      <c r="K68" s="2453" t="str">
        <f t="shared" si="2"/>
        <v/>
      </c>
      <c r="L68" s="2457" t="str">
        <f>IF(INPUT_OUTPUT!BO55="","",INPUT_OUTPUT!BO55)</f>
        <v/>
      </c>
      <c r="M68" s="2457" t="str">
        <f>IF(INPUT_OUTPUT!BP55="","",INPUT_OUTPUT!BP55)</f>
        <v/>
      </c>
      <c r="N68" s="2457" t="str">
        <f>IF(INPUT_OUTPUT!BQ55="","",INPUT_OUTPUT!BQ55)</f>
        <v/>
      </c>
      <c r="O68" s="2457" t="str">
        <f>IF(INPUT_OUTPUT!BR55="","",INPUT_OUTPUT!BR55)</f>
        <v/>
      </c>
      <c r="P68" s="2457" t="str">
        <f>IF(INPUT_OUTPUT!BS55="","",INPUT_OUTPUT!BS55)</f>
        <v/>
      </c>
      <c r="Q68" s="2457" t="str">
        <f>IF(INPUT_OUTPUT!BT55="","",INPUT_OUTPUT!BT55)</f>
        <v/>
      </c>
      <c r="R68" s="2457" t="str">
        <f>IF(INPUT_OUTPUT!BU55="","",INPUT_OUTPUT!BU55)</f>
        <v/>
      </c>
      <c r="S68" s="2461" t="str">
        <f t="shared" si="3"/>
        <v/>
      </c>
      <c r="T68" s="2457" t="str">
        <f>IF(INPUT_OUTPUT!BV55="","",INPUT_OUTPUT!BV55)</f>
        <v/>
      </c>
      <c r="U68" s="2457" t="str">
        <f>IF(INPUT_OUTPUT!BW55="","",INPUT_OUTPUT!BW55)</f>
        <v/>
      </c>
      <c r="V68" s="2457" t="str">
        <f>IF(INPUT_OUTPUT!BX55="","",INPUT_OUTPUT!BX55)</f>
        <v/>
      </c>
      <c r="W68" s="2457" t="str">
        <f>IF(INPUT_OUTPUT!BY55="","",INPUT_OUTPUT!BY55)</f>
        <v/>
      </c>
      <c r="X68" s="2457" t="str">
        <f>IF(INPUT_OUTPUT!BZ55="","",INPUT_OUTPUT!BZ55)</f>
        <v/>
      </c>
      <c r="Y68" s="2457" t="str">
        <f>IF(INPUT_OUTPUT!CA55="","",INPUT_OUTPUT!CA55)</f>
        <v/>
      </c>
      <c r="Z68" s="2457" t="str">
        <f>IF(INPUT_OUTPUT!CB55="","",INPUT_OUTPUT!CB55)</f>
        <v/>
      </c>
      <c r="AA68" s="2461" t="str">
        <f t="shared" si="4"/>
        <v/>
      </c>
      <c r="AB68" s="2459" t="str">
        <f>IF(INPUT_OUTPUT!CC55="","",INPUT_OUTPUT!CC55)</f>
        <v/>
      </c>
      <c r="AC68" s="2459" t="str">
        <f>IF(INPUT_OUTPUT!CD55="","",INPUT_OUTPUT!CD55)</f>
        <v/>
      </c>
      <c r="AD68" s="2459" t="str">
        <f>IF(INPUT_OUTPUT!CE55="","",INPUT_OUTPUT!CE55)</f>
        <v/>
      </c>
      <c r="AE68" s="2459" t="str">
        <f>IF(INPUT_OUTPUT!CF55="","",INPUT_OUTPUT!CF55)</f>
        <v/>
      </c>
      <c r="AF68" s="2459" t="str">
        <f>IF(INPUT_OUTPUT!CG55="","",INPUT_OUTPUT!CG55)</f>
        <v/>
      </c>
      <c r="AG68" s="2459" t="str">
        <f>IF(INPUT_OUTPUT!CH55="","",INPUT_OUTPUT!CH55)</f>
        <v/>
      </c>
      <c r="AH68" s="2459" t="str">
        <f>IF(INPUT_OUTPUT!CI55="","",INPUT_OUTPUT!CI55)</f>
        <v/>
      </c>
    </row>
    <row r="69" spans="3:34" s="2437" customFormat="1" ht="12.75" customHeight="1">
      <c r="C69" s="2461" t="str">
        <f>IF(INPUT_OUTPUT!C56="","",INPUT_OUTPUT!C56)</f>
        <v/>
      </c>
      <c r="D69" s="2462" t="str">
        <f>IF(INPUT_OUTPUT!BH56="","",INPUT_OUTPUT!BH56)</f>
        <v/>
      </c>
      <c r="E69" s="2462" t="str">
        <f>IF(INPUT_OUTPUT!BI56="","",INPUT_OUTPUT!BI56)</f>
        <v/>
      </c>
      <c r="F69" s="2462" t="str">
        <f>IF(INPUT_OUTPUT!BJ56="","",INPUT_OUTPUT!BJ56)</f>
        <v/>
      </c>
      <c r="G69" s="2462" t="str">
        <f>IF(INPUT_OUTPUT!BK56="","",INPUT_OUTPUT!BK56)</f>
        <v/>
      </c>
      <c r="H69" s="2462" t="str">
        <f>IF(INPUT_OUTPUT!BL56="","",INPUT_OUTPUT!BL56)</f>
        <v/>
      </c>
      <c r="I69" s="2462" t="str">
        <f>IF(INPUT_OUTPUT!BM56="","",INPUT_OUTPUT!BM56)</f>
        <v/>
      </c>
      <c r="J69" s="2462" t="str">
        <f>IF(INPUT_OUTPUT!BN56="","",INPUT_OUTPUT!BN56)</f>
        <v/>
      </c>
      <c r="K69" s="2453" t="str">
        <f t="shared" si="2"/>
        <v/>
      </c>
      <c r="L69" s="2457" t="str">
        <f>IF(INPUT_OUTPUT!BO56="","",INPUT_OUTPUT!BO56)</f>
        <v/>
      </c>
      <c r="M69" s="2457" t="str">
        <f>IF(INPUT_OUTPUT!BP56="","",INPUT_OUTPUT!BP56)</f>
        <v/>
      </c>
      <c r="N69" s="2457" t="str">
        <f>IF(INPUT_OUTPUT!BQ56="","",INPUT_OUTPUT!BQ56)</f>
        <v/>
      </c>
      <c r="O69" s="2457" t="str">
        <f>IF(INPUT_OUTPUT!BR56="","",INPUT_OUTPUT!BR56)</f>
        <v/>
      </c>
      <c r="P69" s="2457" t="str">
        <f>IF(INPUT_OUTPUT!BS56="","",INPUT_OUTPUT!BS56)</f>
        <v/>
      </c>
      <c r="Q69" s="2457" t="str">
        <f>IF(INPUT_OUTPUT!BT56="","",INPUT_OUTPUT!BT56)</f>
        <v/>
      </c>
      <c r="R69" s="2457" t="str">
        <f>IF(INPUT_OUTPUT!BU56="","",INPUT_OUTPUT!BU56)</f>
        <v/>
      </c>
      <c r="S69" s="2461" t="str">
        <f t="shared" si="3"/>
        <v/>
      </c>
      <c r="T69" s="2457" t="str">
        <f>IF(INPUT_OUTPUT!BV56="","",INPUT_OUTPUT!BV56)</f>
        <v/>
      </c>
      <c r="U69" s="2457" t="str">
        <f>IF(INPUT_OUTPUT!BW56="","",INPUT_OUTPUT!BW56)</f>
        <v/>
      </c>
      <c r="V69" s="2457" t="str">
        <f>IF(INPUT_OUTPUT!BX56="","",INPUT_OUTPUT!BX56)</f>
        <v/>
      </c>
      <c r="W69" s="2457" t="str">
        <f>IF(INPUT_OUTPUT!BY56="","",INPUT_OUTPUT!BY56)</f>
        <v/>
      </c>
      <c r="X69" s="2457" t="str">
        <f>IF(INPUT_OUTPUT!BZ56="","",INPUT_OUTPUT!BZ56)</f>
        <v/>
      </c>
      <c r="Y69" s="2457" t="str">
        <f>IF(INPUT_OUTPUT!CA56="","",INPUT_OUTPUT!CA56)</f>
        <v/>
      </c>
      <c r="Z69" s="2457" t="str">
        <f>IF(INPUT_OUTPUT!CB56="","",INPUT_OUTPUT!CB56)</f>
        <v/>
      </c>
      <c r="AA69" s="2461" t="str">
        <f t="shared" si="4"/>
        <v/>
      </c>
      <c r="AB69" s="2459" t="str">
        <f>IF(INPUT_OUTPUT!CC56="","",INPUT_OUTPUT!CC56)</f>
        <v/>
      </c>
      <c r="AC69" s="2459" t="str">
        <f>IF(INPUT_OUTPUT!CD56="","",INPUT_OUTPUT!CD56)</f>
        <v/>
      </c>
      <c r="AD69" s="2459" t="str">
        <f>IF(INPUT_OUTPUT!CE56="","",INPUT_OUTPUT!CE56)</f>
        <v/>
      </c>
      <c r="AE69" s="2459" t="str">
        <f>IF(INPUT_OUTPUT!CF56="","",INPUT_OUTPUT!CF56)</f>
        <v/>
      </c>
      <c r="AF69" s="2459" t="str">
        <f>IF(INPUT_OUTPUT!CG56="","",INPUT_OUTPUT!CG56)</f>
        <v/>
      </c>
      <c r="AG69" s="2459" t="str">
        <f>IF(INPUT_OUTPUT!CH56="","",INPUT_OUTPUT!CH56)</f>
        <v/>
      </c>
      <c r="AH69" s="2459" t="str">
        <f>IF(INPUT_OUTPUT!CI56="","",INPUT_OUTPUT!CI56)</f>
        <v/>
      </c>
    </row>
    <row r="70" spans="3:34" s="2437" customFormat="1" ht="12.75" customHeight="1">
      <c r="C70" s="2461" t="str">
        <f>IF(INPUT_OUTPUT!C57="","",INPUT_OUTPUT!C57)</f>
        <v/>
      </c>
      <c r="D70" s="2462" t="str">
        <f>IF(INPUT_OUTPUT!BH57="","",INPUT_OUTPUT!BH57)</f>
        <v/>
      </c>
      <c r="E70" s="2462" t="str">
        <f>IF(INPUT_OUTPUT!BI57="","",INPUT_OUTPUT!BI57)</f>
        <v/>
      </c>
      <c r="F70" s="2462" t="str">
        <f>IF(INPUT_OUTPUT!BJ57="","",INPUT_OUTPUT!BJ57)</f>
        <v/>
      </c>
      <c r="G70" s="2462" t="str">
        <f>IF(INPUT_OUTPUT!BK57="","",INPUT_OUTPUT!BK57)</f>
        <v/>
      </c>
      <c r="H70" s="2462" t="str">
        <f>IF(INPUT_OUTPUT!BL57="","",INPUT_OUTPUT!BL57)</f>
        <v/>
      </c>
      <c r="I70" s="2462" t="str">
        <f>IF(INPUT_OUTPUT!BM57="","",INPUT_OUTPUT!BM57)</f>
        <v/>
      </c>
      <c r="J70" s="2462" t="str">
        <f>IF(INPUT_OUTPUT!BN57="","",INPUT_OUTPUT!BN57)</f>
        <v/>
      </c>
      <c r="K70" s="2453" t="str">
        <f t="shared" si="2"/>
        <v/>
      </c>
      <c r="L70" s="2457" t="str">
        <f>IF(INPUT_OUTPUT!BO57="","",INPUT_OUTPUT!BO57)</f>
        <v/>
      </c>
      <c r="M70" s="2457" t="str">
        <f>IF(INPUT_OUTPUT!BP57="","",INPUT_OUTPUT!BP57)</f>
        <v/>
      </c>
      <c r="N70" s="2457" t="str">
        <f>IF(INPUT_OUTPUT!BQ57="","",INPUT_OUTPUT!BQ57)</f>
        <v/>
      </c>
      <c r="O70" s="2457" t="str">
        <f>IF(INPUT_OUTPUT!BR57="","",INPUT_OUTPUT!BR57)</f>
        <v/>
      </c>
      <c r="P70" s="2457" t="str">
        <f>IF(INPUT_OUTPUT!BS57="","",INPUT_OUTPUT!BS57)</f>
        <v/>
      </c>
      <c r="Q70" s="2457" t="str">
        <f>IF(INPUT_OUTPUT!BT57="","",INPUT_OUTPUT!BT57)</f>
        <v/>
      </c>
      <c r="R70" s="2457" t="str">
        <f>IF(INPUT_OUTPUT!BU57="","",INPUT_OUTPUT!BU57)</f>
        <v/>
      </c>
      <c r="S70" s="2461" t="str">
        <f t="shared" si="3"/>
        <v/>
      </c>
      <c r="T70" s="2457" t="str">
        <f>IF(INPUT_OUTPUT!BV57="","",INPUT_OUTPUT!BV57)</f>
        <v/>
      </c>
      <c r="U70" s="2457" t="str">
        <f>IF(INPUT_OUTPUT!BW57="","",INPUT_OUTPUT!BW57)</f>
        <v/>
      </c>
      <c r="V70" s="2457" t="str">
        <f>IF(INPUT_OUTPUT!BX57="","",INPUT_OUTPUT!BX57)</f>
        <v/>
      </c>
      <c r="W70" s="2457" t="str">
        <f>IF(INPUT_OUTPUT!BY57="","",INPUT_OUTPUT!BY57)</f>
        <v/>
      </c>
      <c r="X70" s="2457" t="str">
        <f>IF(INPUT_OUTPUT!BZ57="","",INPUT_OUTPUT!BZ57)</f>
        <v/>
      </c>
      <c r="Y70" s="2457" t="str">
        <f>IF(INPUT_OUTPUT!CA57="","",INPUT_OUTPUT!CA57)</f>
        <v/>
      </c>
      <c r="Z70" s="2457" t="str">
        <f>IF(INPUT_OUTPUT!CB57="","",INPUT_OUTPUT!CB57)</f>
        <v/>
      </c>
      <c r="AA70" s="2461" t="str">
        <f t="shared" si="4"/>
        <v/>
      </c>
      <c r="AB70" s="2459" t="str">
        <f>IF(INPUT_OUTPUT!CC57="","",INPUT_OUTPUT!CC57)</f>
        <v/>
      </c>
      <c r="AC70" s="2459" t="str">
        <f>IF(INPUT_OUTPUT!CD57="","",INPUT_OUTPUT!CD57)</f>
        <v/>
      </c>
      <c r="AD70" s="2459" t="str">
        <f>IF(INPUT_OUTPUT!CE57="","",INPUT_OUTPUT!CE57)</f>
        <v/>
      </c>
      <c r="AE70" s="2459" t="str">
        <f>IF(INPUT_OUTPUT!CF57="","",INPUT_OUTPUT!CF57)</f>
        <v/>
      </c>
      <c r="AF70" s="2459" t="str">
        <f>IF(INPUT_OUTPUT!CG57="","",INPUT_OUTPUT!CG57)</f>
        <v/>
      </c>
      <c r="AG70" s="2459" t="str">
        <f>IF(INPUT_OUTPUT!CH57="","",INPUT_OUTPUT!CH57)</f>
        <v/>
      </c>
      <c r="AH70" s="2459" t="str">
        <f>IF(INPUT_OUTPUT!CI57="","",INPUT_OUTPUT!CI57)</f>
        <v/>
      </c>
    </row>
    <row r="71" spans="3:34" s="2437" customFormat="1" ht="12.75" customHeight="1">
      <c r="C71" s="2461" t="str">
        <f>IF(INPUT_OUTPUT!C58="","",INPUT_OUTPUT!C58)</f>
        <v/>
      </c>
      <c r="D71" s="2462" t="str">
        <f>IF(INPUT_OUTPUT!BH58="","",INPUT_OUTPUT!BH58)</f>
        <v/>
      </c>
      <c r="E71" s="2462" t="str">
        <f>IF(INPUT_OUTPUT!BI58="","",INPUT_OUTPUT!BI58)</f>
        <v/>
      </c>
      <c r="F71" s="2462" t="str">
        <f>IF(INPUT_OUTPUT!BJ58="","",INPUT_OUTPUT!BJ58)</f>
        <v/>
      </c>
      <c r="G71" s="2462" t="str">
        <f>IF(INPUT_OUTPUT!BK58="","",INPUT_OUTPUT!BK58)</f>
        <v/>
      </c>
      <c r="H71" s="2462" t="str">
        <f>IF(INPUT_OUTPUT!BL58="","",INPUT_OUTPUT!BL58)</f>
        <v/>
      </c>
      <c r="I71" s="2462" t="str">
        <f>IF(INPUT_OUTPUT!BM58="","",INPUT_OUTPUT!BM58)</f>
        <v/>
      </c>
      <c r="J71" s="2462" t="str">
        <f>IF(INPUT_OUTPUT!BN58="","",INPUT_OUTPUT!BN58)</f>
        <v/>
      </c>
      <c r="K71" s="2453" t="str">
        <f t="shared" si="2"/>
        <v/>
      </c>
      <c r="L71" s="2457" t="str">
        <f>IF(INPUT_OUTPUT!BO58="","",INPUT_OUTPUT!BO58)</f>
        <v/>
      </c>
      <c r="M71" s="2457" t="str">
        <f>IF(INPUT_OUTPUT!BP58="","",INPUT_OUTPUT!BP58)</f>
        <v/>
      </c>
      <c r="N71" s="2457" t="str">
        <f>IF(INPUT_OUTPUT!BQ58="","",INPUT_OUTPUT!BQ58)</f>
        <v/>
      </c>
      <c r="O71" s="2457" t="str">
        <f>IF(INPUT_OUTPUT!BR58="","",INPUT_OUTPUT!BR58)</f>
        <v/>
      </c>
      <c r="P71" s="2457" t="str">
        <f>IF(INPUT_OUTPUT!BS58="","",INPUT_OUTPUT!BS58)</f>
        <v/>
      </c>
      <c r="Q71" s="2457" t="str">
        <f>IF(INPUT_OUTPUT!BT58="","",INPUT_OUTPUT!BT58)</f>
        <v/>
      </c>
      <c r="R71" s="2457" t="str">
        <f>IF(INPUT_OUTPUT!BU58="","",INPUT_OUTPUT!BU58)</f>
        <v/>
      </c>
      <c r="S71" s="2461" t="str">
        <f t="shared" si="3"/>
        <v/>
      </c>
      <c r="T71" s="2457" t="str">
        <f>IF(INPUT_OUTPUT!BV58="","",INPUT_OUTPUT!BV58)</f>
        <v/>
      </c>
      <c r="U71" s="2457" t="str">
        <f>IF(INPUT_OUTPUT!BW58="","",INPUT_OUTPUT!BW58)</f>
        <v/>
      </c>
      <c r="V71" s="2457" t="str">
        <f>IF(INPUT_OUTPUT!BX58="","",INPUT_OUTPUT!BX58)</f>
        <v/>
      </c>
      <c r="W71" s="2457" t="str">
        <f>IF(INPUT_OUTPUT!BY58="","",INPUT_OUTPUT!BY58)</f>
        <v/>
      </c>
      <c r="X71" s="2457" t="str">
        <f>IF(INPUT_OUTPUT!BZ58="","",INPUT_OUTPUT!BZ58)</f>
        <v/>
      </c>
      <c r="Y71" s="2457" t="str">
        <f>IF(INPUT_OUTPUT!CA58="","",INPUT_OUTPUT!CA58)</f>
        <v/>
      </c>
      <c r="Z71" s="2457" t="str">
        <f>IF(INPUT_OUTPUT!CB58="","",INPUT_OUTPUT!CB58)</f>
        <v/>
      </c>
      <c r="AA71" s="2461" t="str">
        <f t="shared" si="4"/>
        <v/>
      </c>
      <c r="AB71" s="2459" t="str">
        <f>IF(INPUT_OUTPUT!CC58="","",INPUT_OUTPUT!CC58)</f>
        <v/>
      </c>
      <c r="AC71" s="2459" t="str">
        <f>IF(INPUT_OUTPUT!CD58="","",INPUT_OUTPUT!CD58)</f>
        <v/>
      </c>
      <c r="AD71" s="2459" t="str">
        <f>IF(INPUT_OUTPUT!CE58="","",INPUT_OUTPUT!CE58)</f>
        <v/>
      </c>
      <c r="AE71" s="2459" t="str">
        <f>IF(INPUT_OUTPUT!CF58="","",INPUT_OUTPUT!CF58)</f>
        <v/>
      </c>
      <c r="AF71" s="2459" t="str">
        <f>IF(INPUT_OUTPUT!CG58="","",INPUT_OUTPUT!CG58)</f>
        <v/>
      </c>
      <c r="AG71" s="2459" t="str">
        <f>IF(INPUT_OUTPUT!CH58="","",INPUT_OUTPUT!CH58)</f>
        <v/>
      </c>
      <c r="AH71" s="2459" t="str">
        <f>IF(INPUT_OUTPUT!CI58="","",INPUT_OUTPUT!CI58)</f>
        <v/>
      </c>
    </row>
    <row r="72" spans="3:34" s="2437" customFormat="1" ht="12.75" customHeight="1">
      <c r="C72" s="2461" t="str">
        <f>IF(INPUT_OUTPUT!C59="","",INPUT_OUTPUT!C59)</f>
        <v/>
      </c>
      <c r="D72" s="2462" t="str">
        <f>IF(INPUT_OUTPUT!BH59="","",INPUT_OUTPUT!BH59)</f>
        <v/>
      </c>
      <c r="E72" s="2462" t="str">
        <f>IF(INPUT_OUTPUT!BI59="","",INPUT_OUTPUT!BI59)</f>
        <v/>
      </c>
      <c r="F72" s="2462" t="str">
        <f>IF(INPUT_OUTPUT!BJ59="","",INPUT_OUTPUT!BJ59)</f>
        <v/>
      </c>
      <c r="G72" s="2462" t="str">
        <f>IF(INPUT_OUTPUT!BK59="","",INPUT_OUTPUT!BK59)</f>
        <v/>
      </c>
      <c r="H72" s="2462" t="str">
        <f>IF(INPUT_OUTPUT!BL59="","",INPUT_OUTPUT!BL59)</f>
        <v/>
      </c>
      <c r="I72" s="2462" t="str">
        <f>IF(INPUT_OUTPUT!BM59="","",INPUT_OUTPUT!BM59)</f>
        <v/>
      </c>
      <c r="J72" s="2462" t="str">
        <f>IF(INPUT_OUTPUT!BN59="","",INPUT_OUTPUT!BN59)</f>
        <v/>
      </c>
      <c r="K72" s="2453" t="str">
        <f t="shared" si="2"/>
        <v/>
      </c>
      <c r="L72" s="2457" t="str">
        <f>IF(INPUT_OUTPUT!BO59="","",INPUT_OUTPUT!BO59)</f>
        <v/>
      </c>
      <c r="M72" s="2457" t="str">
        <f>IF(INPUT_OUTPUT!BP59="","",INPUT_OUTPUT!BP59)</f>
        <v/>
      </c>
      <c r="N72" s="2457" t="str">
        <f>IF(INPUT_OUTPUT!BQ59="","",INPUT_OUTPUT!BQ59)</f>
        <v/>
      </c>
      <c r="O72" s="2457" t="str">
        <f>IF(INPUT_OUTPUT!BR59="","",INPUT_OUTPUT!BR59)</f>
        <v/>
      </c>
      <c r="P72" s="2457" t="str">
        <f>IF(INPUT_OUTPUT!BS59="","",INPUT_OUTPUT!BS59)</f>
        <v/>
      </c>
      <c r="Q72" s="2457" t="str">
        <f>IF(INPUT_OUTPUT!BT59="","",INPUT_OUTPUT!BT59)</f>
        <v/>
      </c>
      <c r="R72" s="2457" t="str">
        <f>IF(INPUT_OUTPUT!BU59="","",INPUT_OUTPUT!BU59)</f>
        <v/>
      </c>
      <c r="S72" s="2461" t="str">
        <f t="shared" si="3"/>
        <v/>
      </c>
      <c r="T72" s="2457" t="str">
        <f>IF(INPUT_OUTPUT!BV59="","",INPUT_OUTPUT!BV59)</f>
        <v/>
      </c>
      <c r="U72" s="2457" t="str">
        <f>IF(INPUT_OUTPUT!BW59="","",INPUT_OUTPUT!BW59)</f>
        <v/>
      </c>
      <c r="V72" s="2457" t="str">
        <f>IF(INPUT_OUTPUT!BX59="","",INPUT_OUTPUT!BX59)</f>
        <v/>
      </c>
      <c r="W72" s="2457" t="str">
        <f>IF(INPUT_OUTPUT!BY59="","",INPUT_OUTPUT!BY59)</f>
        <v/>
      </c>
      <c r="X72" s="2457" t="str">
        <f>IF(INPUT_OUTPUT!BZ59="","",INPUT_OUTPUT!BZ59)</f>
        <v/>
      </c>
      <c r="Y72" s="2457" t="str">
        <f>IF(INPUT_OUTPUT!CA59="","",INPUT_OUTPUT!CA59)</f>
        <v/>
      </c>
      <c r="Z72" s="2457" t="str">
        <f>IF(INPUT_OUTPUT!CB59="","",INPUT_OUTPUT!CB59)</f>
        <v/>
      </c>
      <c r="AA72" s="2461" t="str">
        <f t="shared" si="4"/>
        <v/>
      </c>
      <c r="AB72" s="2459" t="str">
        <f>IF(INPUT_OUTPUT!CC59="","",INPUT_OUTPUT!CC59)</f>
        <v/>
      </c>
      <c r="AC72" s="2459" t="str">
        <f>IF(INPUT_OUTPUT!CD59="","",INPUT_OUTPUT!CD59)</f>
        <v/>
      </c>
      <c r="AD72" s="2459" t="str">
        <f>IF(INPUT_OUTPUT!CE59="","",INPUT_OUTPUT!CE59)</f>
        <v/>
      </c>
      <c r="AE72" s="2459" t="str">
        <f>IF(INPUT_OUTPUT!CF59="","",INPUT_OUTPUT!CF59)</f>
        <v/>
      </c>
      <c r="AF72" s="2459" t="str">
        <f>IF(INPUT_OUTPUT!CG59="","",INPUT_OUTPUT!CG59)</f>
        <v/>
      </c>
      <c r="AG72" s="2459" t="str">
        <f>IF(INPUT_OUTPUT!CH59="","",INPUT_OUTPUT!CH59)</f>
        <v/>
      </c>
      <c r="AH72" s="2459" t="str">
        <f>IF(INPUT_OUTPUT!CI59="","",INPUT_OUTPUT!CI59)</f>
        <v/>
      </c>
    </row>
    <row r="73" spans="3:34" s="2437" customFormat="1" ht="12.75" customHeight="1">
      <c r="C73" s="2461" t="str">
        <f>IF(INPUT_OUTPUT!C60="","",INPUT_OUTPUT!C60)</f>
        <v/>
      </c>
      <c r="D73" s="2462" t="str">
        <f>IF(INPUT_OUTPUT!BH60="","",INPUT_OUTPUT!BH60)</f>
        <v/>
      </c>
      <c r="E73" s="2462" t="str">
        <f>IF(INPUT_OUTPUT!BI60="","",INPUT_OUTPUT!BI60)</f>
        <v/>
      </c>
      <c r="F73" s="2462" t="str">
        <f>IF(INPUT_OUTPUT!BJ60="","",INPUT_OUTPUT!BJ60)</f>
        <v/>
      </c>
      <c r="G73" s="2462" t="str">
        <f>IF(INPUT_OUTPUT!BK60="","",INPUT_OUTPUT!BK60)</f>
        <v/>
      </c>
      <c r="H73" s="2462" t="str">
        <f>IF(INPUT_OUTPUT!BL60="","",INPUT_OUTPUT!BL60)</f>
        <v/>
      </c>
      <c r="I73" s="2462" t="str">
        <f>IF(INPUT_OUTPUT!BM60="","",INPUT_OUTPUT!BM60)</f>
        <v/>
      </c>
      <c r="J73" s="2462" t="str">
        <f>IF(INPUT_OUTPUT!BN60="","",INPUT_OUTPUT!BN60)</f>
        <v/>
      </c>
      <c r="K73" s="2453" t="str">
        <f t="shared" si="2"/>
        <v/>
      </c>
      <c r="L73" s="2457" t="str">
        <f>IF(INPUT_OUTPUT!BO60="","",INPUT_OUTPUT!BO60)</f>
        <v/>
      </c>
      <c r="M73" s="2457" t="str">
        <f>IF(INPUT_OUTPUT!BP60="","",INPUT_OUTPUT!BP60)</f>
        <v/>
      </c>
      <c r="N73" s="2457" t="str">
        <f>IF(INPUT_OUTPUT!BQ60="","",INPUT_OUTPUT!BQ60)</f>
        <v/>
      </c>
      <c r="O73" s="2457" t="str">
        <f>IF(INPUT_OUTPUT!BR60="","",INPUT_OUTPUT!BR60)</f>
        <v/>
      </c>
      <c r="P73" s="2457" t="str">
        <f>IF(INPUT_OUTPUT!BS60="","",INPUT_OUTPUT!BS60)</f>
        <v/>
      </c>
      <c r="Q73" s="2457" t="str">
        <f>IF(INPUT_OUTPUT!BT60="","",INPUT_OUTPUT!BT60)</f>
        <v/>
      </c>
      <c r="R73" s="2457" t="str">
        <f>IF(INPUT_OUTPUT!BU60="","",INPUT_OUTPUT!BU60)</f>
        <v/>
      </c>
      <c r="S73" s="2461" t="str">
        <f t="shared" si="3"/>
        <v/>
      </c>
      <c r="T73" s="2457" t="str">
        <f>IF(INPUT_OUTPUT!BV60="","",INPUT_OUTPUT!BV60)</f>
        <v/>
      </c>
      <c r="U73" s="2457" t="str">
        <f>IF(INPUT_OUTPUT!BW60="","",INPUT_OUTPUT!BW60)</f>
        <v/>
      </c>
      <c r="V73" s="2457" t="str">
        <f>IF(INPUT_OUTPUT!BX60="","",INPUT_OUTPUT!BX60)</f>
        <v/>
      </c>
      <c r="W73" s="2457" t="str">
        <f>IF(INPUT_OUTPUT!BY60="","",INPUT_OUTPUT!BY60)</f>
        <v/>
      </c>
      <c r="X73" s="2457" t="str">
        <f>IF(INPUT_OUTPUT!BZ60="","",INPUT_OUTPUT!BZ60)</f>
        <v/>
      </c>
      <c r="Y73" s="2457" t="str">
        <f>IF(INPUT_OUTPUT!CA60="","",INPUT_OUTPUT!CA60)</f>
        <v/>
      </c>
      <c r="Z73" s="2457" t="str">
        <f>IF(INPUT_OUTPUT!CB60="","",INPUT_OUTPUT!CB60)</f>
        <v/>
      </c>
      <c r="AA73" s="2461" t="str">
        <f t="shared" si="4"/>
        <v/>
      </c>
      <c r="AB73" s="2459" t="str">
        <f>IF(INPUT_OUTPUT!CC60="","",INPUT_OUTPUT!CC60)</f>
        <v/>
      </c>
      <c r="AC73" s="2459" t="str">
        <f>IF(INPUT_OUTPUT!CD60="","",INPUT_OUTPUT!CD60)</f>
        <v/>
      </c>
      <c r="AD73" s="2459" t="str">
        <f>IF(INPUT_OUTPUT!CE60="","",INPUT_OUTPUT!CE60)</f>
        <v/>
      </c>
      <c r="AE73" s="2459" t="str">
        <f>IF(INPUT_OUTPUT!CF60="","",INPUT_OUTPUT!CF60)</f>
        <v/>
      </c>
      <c r="AF73" s="2459" t="str">
        <f>IF(INPUT_OUTPUT!CG60="","",INPUT_OUTPUT!CG60)</f>
        <v/>
      </c>
      <c r="AG73" s="2459" t="str">
        <f>IF(INPUT_OUTPUT!CH60="","",INPUT_OUTPUT!CH60)</f>
        <v/>
      </c>
      <c r="AH73" s="2459" t="str">
        <f>IF(INPUT_OUTPUT!CI60="","",INPUT_OUTPUT!CI60)</f>
        <v/>
      </c>
    </row>
    <row r="74" spans="3:34" s="2437" customFormat="1" ht="12.75" customHeight="1">
      <c r="C74" s="2461" t="str">
        <f>IF(INPUT_OUTPUT!C61="","",INPUT_OUTPUT!C61)</f>
        <v/>
      </c>
      <c r="D74" s="2462" t="str">
        <f>IF(INPUT_OUTPUT!BH61="","",INPUT_OUTPUT!BH61)</f>
        <v/>
      </c>
      <c r="E74" s="2462" t="str">
        <f>IF(INPUT_OUTPUT!BI61="","",INPUT_OUTPUT!BI61)</f>
        <v/>
      </c>
      <c r="F74" s="2462" t="str">
        <f>IF(INPUT_OUTPUT!BJ61="","",INPUT_OUTPUT!BJ61)</f>
        <v/>
      </c>
      <c r="G74" s="2462" t="str">
        <f>IF(INPUT_OUTPUT!BK61="","",INPUT_OUTPUT!BK61)</f>
        <v/>
      </c>
      <c r="H74" s="2462" t="str">
        <f>IF(INPUT_OUTPUT!BL61="","",INPUT_OUTPUT!BL61)</f>
        <v/>
      </c>
      <c r="I74" s="2462" t="str">
        <f>IF(INPUT_OUTPUT!BM61="","",INPUT_OUTPUT!BM61)</f>
        <v/>
      </c>
      <c r="J74" s="2462" t="str">
        <f>IF(INPUT_OUTPUT!BN61="","",INPUT_OUTPUT!BN61)</f>
        <v/>
      </c>
      <c r="K74" s="2453" t="str">
        <f t="shared" si="2"/>
        <v/>
      </c>
      <c r="L74" s="2457" t="str">
        <f>IF(INPUT_OUTPUT!BO61="","",INPUT_OUTPUT!BO61)</f>
        <v/>
      </c>
      <c r="M74" s="2457" t="str">
        <f>IF(INPUT_OUTPUT!BP61="","",INPUT_OUTPUT!BP61)</f>
        <v/>
      </c>
      <c r="N74" s="2457" t="str">
        <f>IF(INPUT_OUTPUT!BQ61="","",INPUT_OUTPUT!BQ61)</f>
        <v/>
      </c>
      <c r="O74" s="2457" t="str">
        <f>IF(INPUT_OUTPUT!BR61="","",INPUT_OUTPUT!BR61)</f>
        <v/>
      </c>
      <c r="P74" s="2457" t="str">
        <f>IF(INPUT_OUTPUT!BS61="","",INPUT_OUTPUT!BS61)</f>
        <v/>
      </c>
      <c r="Q74" s="2457" t="str">
        <f>IF(INPUT_OUTPUT!BT61="","",INPUT_OUTPUT!BT61)</f>
        <v/>
      </c>
      <c r="R74" s="2457" t="str">
        <f>IF(INPUT_OUTPUT!BU61="","",INPUT_OUTPUT!BU61)</f>
        <v/>
      </c>
      <c r="S74" s="2461" t="str">
        <f t="shared" si="3"/>
        <v/>
      </c>
      <c r="T74" s="2457" t="str">
        <f>IF(INPUT_OUTPUT!BV61="","",INPUT_OUTPUT!BV61)</f>
        <v/>
      </c>
      <c r="U74" s="2457" t="str">
        <f>IF(INPUT_OUTPUT!BW61="","",INPUT_OUTPUT!BW61)</f>
        <v/>
      </c>
      <c r="V74" s="2457" t="str">
        <f>IF(INPUT_OUTPUT!BX61="","",INPUT_OUTPUT!BX61)</f>
        <v/>
      </c>
      <c r="W74" s="2457" t="str">
        <f>IF(INPUT_OUTPUT!BY61="","",INPUT_OUTPUT!BY61)</f>
        <v/>
      </c>
      <c r="X74" s="2457" t="str">
        <f>IF(INPUT_OUTPUT!BZ61="","",INPUT_OUTPUT!BZ61)</f>
        <v/>
      </c>
      <c r="Y74" s="2457" t="str">
        <f>IF(INPUT_OUTPUT!CA61="","",INPUT_OUTPUT!CA61)</f>
        <v/>
      </c>
      <c r="Z74" s="2457" t="str">
        <f>IF(INPUT_OUTPUT!CB61="","",INPUT_OUTPUT!CB61)</f>
        <v/>
      </c>
      <c r="AA74" s="2461" t="str">
        <f t="shared" si="4"/>
        <v/>
      </c>
      <c r="AB74" s="2459" t="str">
        <f>IF(INPUT_OUTPUT!CC61="","",INPUT_OUTPUT!CC61)</f>
        <v/>
      </c>
      <c r="AC74" s="2459" t="str">
        <f>IF(INPUT_OUTPUT!CD61="","",INPUT_OUTPUT!CD61)</f>
        <v/>
      </c>
      <c r="AD74" s="2459" t="str">
        <f>IF(INPUT_OUTPUT!CE61="","",INPUT_OUTPUT!CE61)</f>
        <v/>
      </c>
      <c r="AE74" s="2459" t="str">
        <f>IF(INPUT_OUTPUT!CF61="","",INPUT_OUTPUT!CF61)</f>
        <v/>
      </c>
      <c r="AF74" s="2459" t="str">
        <f>IF(INPUT_OUTPUT!CG61="","",INPUT_OUTPUT!CG61)</f>
        <v/>
      </c>
      <c r="AG74" s="2459" t="str">
        <f>IF(INPUT_OUTPUT!CH61="","",INPUT_OUTPUT!CH61)</f>
        <v/>
      </c>
      <c r="AH74" s="2459" t="str">
        <f>IF(INPUT_OUTPUT!CI61="","",INPUT_OUTPUT!CI61)</f>
        <v/>
      </c>
    </row>
    <row r="75" spans="3:34" s="2437" customFormat="1" ht="12.75" customHeight="1">
      <c r="C75" s="2461" t="str">
        <f>IF(INPUT_OUTPUT!C62="","",INPUT_OUTPUT!C62)</f>
        <v/>
      </c>
      <c r="D75" s="2462" t="str">
        <f>IF(INPUT_OUTPUT!BH62="","",INPUT_OUTPUT!BH62)</f>
        <v/>
      </c>
      <c r="E75" s="2462" t="str">
        <f>IF(INPUT_OUTPUT!BI62="","",INPUT_OUTPUT!BI62)</f>
        <v/>
      </c>
      <c r="F75" s="2462" t="str">
        <f>IF(INPUT_OUTPUT!BJ62="","",INPUT_OUTPUT!BJ62)</f>
        <v/>
      </c>
      <c r="G75" s="2462" t="str">
        <f>IF(INPUT_OUTPUT!BK62="","",INPUT_OUTPUT!BK62)</f>
        <v/>
      </c>
      <c r="H75" s="2462" t="str">
        <f>IF(INPUT_OUTPUT!BL62="","",INPUT_OUTPUT!BL62)</f>
        <v/>
      </c>
      <c r="I75" s="2462" t="str">
        <f>IF(INPUT_OUTPUT!BM62="","",INPUT_OUTPUT!BM62)</f>
        <v/>
      </c>
      <c r="J75" s="2462" t="str">
        <f>IF(INPUT_OUTPUT!BN62="","",INPUT_OUTPUT!BN62)</f>
        <v/>
      </c>
      <c r="K75" s="2453" t="str">
        <f t="shared" si="2"/>
        <v/>
      </c>
      <c r="L75" s="2457" t="str">
        <f>IF(INPUT_OUTPUT!BO62="","",INPUT_OUTPUT!BO62)</f>
        <v/>
      </c>
      <c r="M75" s="2457" t="str">
        <f>IF(INPUT_OUTPUT!BP62="","",INPUT_OUTPUT!BP62)</f>
        <v/>
      </c>
      <c r="N75" s="2457" t="str">
        <f>IF(INPUT_OUTPUT!BQ62="","",INPUT_OUTPUT!BQ62)</f>
        <v/>
      </c>
      <c r="O75" s="2457" t="str">
        <f>IF(INPUT_OUTPUT!BR62="","",INPUT_OUTPUT!BR62)</f>
        <v/>
      </c>
      <c r="P75" s="2457" t="str">
        <f>IF(INPUT_OUTPUT!BS62="","",INPUT_OUTPUT!BS62)</f>
        <v/>
      </c>
      <c r="Q75" s="2457" t="str">
        <f>IF(INPUT_OUTPUT!BT62="","",INPUT_OUTPUT!BT62)</f>
        <v/>
      </c>
      <c r="R75" s="2457" t="str">
        <f>IF(INPUT_OUTPUT!BU62="","",INPUT_OUTPUT!BU62)</f>
        <v/>
      </c>
      <c r="S75" s="2461" t="str">
        <f t="shared" si="3"/>
        <v/>
      </c>
      <c r="T75" s="2457" t="str">
        <f>IF(INPUT_OUTPUT!BV62="","",INPUT_OUTPUT!BV62)</f>
        <v/>
      </c>
      <c r="U75" s="2457" t="str">
        <f>IF(INPUT_OUTPUT!BW62="","",INPUT_OUTPUT!BW62)</f>
        <v/>
      </c>
      <c r="V75" s="2457" t="str">
        <f>IF(INPUT_OUTPUT!BX62="","",INPUT_OUTPUT!BX62)</f>
        <v/>
      </c>
      <c r="W75" s="2457" t="str">
        <f>IF(INPUT_OUTPUT!BY62="","",INPUT_OUTPUT!BY62)</f>
        <v/>
      </c>
      <c r="X75" s="2457" t="str">
        <f>IF(INPUT_OUTPUT!BZ62="","",INPUT_OUTPUT!BZ62)</f>
        <v/>
      </c>
      <c r="Y75" s="2457" t="str">
        <f>IF(INPUT_OUTPUT!CA62="","",INPUT_OUTPUT!CA62)</f>
        <v/>
      </c>
      <c r="Z75" s="2457" t="str">
        <f>IF(INPUT_OUTPUT!CB62="","",INPUT_OUTPUT!CB62)</f>
        <v/>
      </c>
      <c r="AA75" s="2461" t="str">
        <f t="shared" si="4"/>
        <v/>
      </c>
      <c r="AB75" s="2459" t="str">
        <f>IF(INPUT_OUTPUT!CC62="","",INPUT_OUTPUT!CC62)</f>
        <v/>
      </c>
      <c r="AC75" s="2459" t="str">
        <f>IF(INPUT_OUTPUT!CD62="","",INPUT_OUTPUT!CD62)</f>
        <v/>
      </c>
      <c r="AD75" s="2459" t="str">
        <f>IF(INPUT_OUTPUT!CE62="","",INPUT_OUTPUT!CE62)</f>
        <v/>
      </c>
      <c r="AE75" s="2459" t="str">
        <f>IF(INPUT_OUTPUT!CF62="","",INPUT_OUTPUT!CF62)</f>
        <v/>
      </c>
      <c r="AF75" s="2459" t="str">
        <f>IF(INPUT_OUTPUT!CG62="","",INPUT_OUTPUT!CG62)</f>
        <v/>
      </c>
      <c r="AG75" s="2459" t="str">
        <f>IF(INPUT_OUTPUT!CH62="","",INPUT_OUTPUT!CH62)</f>
        <v/>
      </c>
      <c r="AH75" s="2459" t="str">
        <f>IF(INPUT_OUTPUT!CI62="","",INPUT_OUTPUT!CI62)</f>
        <v/>
      </c>
    </row>
    <row r="76" spans="3:34" s="2437" customFormat="1" ht="12.75" customHeight="1">
      <c r="C76" s="2461" t="str">
        <f>IF(INPUT_OUTPUT!C63="","",INPUT_OUTPUT!C63)</f>
        <v/>
      </c>
      <c r="D76" s="2462" t="str">
        <f>IF(INPUT_OUTPUT!BH63="","",INPUT_OUTPUT!BH63)</f>
        <v/>
      </c>
      <c r="E76" s="2462" t="str">
        <f>IF(INPUT_OUTPUT!BI63="","",INPUT_OUTPUT!BI63)</f>
        <v/>
      </c>
      <c r="F76" s="2462" t="str">
        <f>IF(INPUT_OUTPUT!BJ63="","",INPUT_OUTPUT!BJ63)</f>
        <v/>
      </c>
      <c r="G76" s="2462" t="str">
        <f>IF(INPUT_OUTPUT!BK63="","",INPUT_OUTPUT!BK63)</f>
        <v/>
      </c>
      <c r="H76" s="2462" t="str">
        <f>IF(INPUT_OUTPUT!BL63="","",INPUT_OUTPUT!BL63)</f>
        <v/>
      </c>
      <c r="I76" s="2462" t="str">
        <f>IF(INPUT_OUTPUT!BM63="","",INPUT_OUTPUT!BM63)</f>
        <v/>
      </c>
      <c r="J76" s="2462" t="str">
        <f>IF(INPUT_OUTPUT!BN63="","",INPUT_OUTPUT!BN63)</f>
        <v/>
      </c>
      <c r="K76" s="2453" t="str">
        <f t="shared" si="2"/>
        <v/>
      </c>
      <c r="L76" s="2457" t="str">
        <f>IF(INPUT_OUTPUT!BO63="","",INPUT_OUTPUT!BO63)</f>
        <v/>
      </c>
      <c r="M76" s="2457" t="str">
        <f>IF(INPUT_OUTPUT!BP63="","",INPUT_OUTPUT!BP63)</f>
        <v/>
      </c>
      <c r="N76" s="2457" t="str">
        <f>IF(INPUT_OUTPUT!BQ63="","",INPUT_OUTPUT!BQ63)</f>
        <v/>
      </c>
      <c r="O76" s="2457" t="str">
        <f>IF(INPUT_OUTPUT!BR63="","",INPUT_OUTPUT!BR63)</f>
        <v/>
      </c>
      <c r="P76" s="2457" t="str">
        <f>IF(INPUT_OUTPUT!BS63="","",INPUT_OUTPUT!BS63)</f>
        <v/>
      </c>
      <c r="Q76" s="2457" t="str">
        <f>IF(INPUT_OUTPUT!BT63="","",INPUT_OUTPUT!BT63)</f>
        <v/>
      </c>
      <c r="R76" s="2457" t="str">
        <f>IF(INPUT_OUTPUT!BU63="","",INPUT_OUTPUT!BU63)</f>
        <v/>
      </c>
      <c r="S76" s="2461" t="str">
        <f t="shared" si="3"/>
        <v/>
      </c>
      <c r="T76" s="2457" t="str">
        <f>IF(INPUT_OUTPUT!BV63="","",INPUT_OUTPUT!BV63)</f>
        <v/>
      </c>
      <c r="U76" s="2457" t="str">
        <f>IF(INPUT_OUTPUT!BW63="","",INPUT_OUTPUT!BW63)</f>
        <v/>
      </c>
      <c r="V76" s="2457" t="str">
        <f>IF(INPUT_OUTPUT!BX63="","",INPUT_OUTPUT!BX63)</f>
        <v/>
      </c>
      <c r="W76" s="2457" t="str">
        <f>IF(INPUT_OUTPUT!BY63="","",INPUT_OUTPUT!BY63)</f>
        <v/>
      </c>
      <c r="X76" s="2457" t="str">
        <f>IF(INPUT_OUTPUT!BZ63="","",INPUT_OUTPUT!BZ63)</f>
        <v/>
      </c>
      <c r="Y76" s="2457" t="str">
        <f>IF(INPUT_OUTPUT!CA63="","",INPUT_OUTPUT!CA63)</f>
        <v/>
      </c>
      <c r="Z76" s="2457" t="str">
        <f>IF(INPUT_OUTPUT!CB63="","",INPUT_OUTPUT!CB63)</f>
        <v/>
      </c>
      <c r="AA76" s="2461" t="str">
        <f t="shared" si="4"/>
        <v/>
      </c>
      <c r="AB76" s="2459" t="str">
        <f>IF(INPUT_OUTPUT!CC63="","",INPUT_OUTPUT!CC63)</f>
        <v/>
      </c>
      <c r="AC76" s="2459" t="str">
        <f>IF(INPUT_OUTPUT!CD63="","",INPUT_OUTPUT!CD63)</f>
        <v/>
      </c>
      <c r="AD76" s="2459" t="str">
        <f>IF(INPUT_OUTPUT!CE63="","",INPUT_OUTPUT!CE63)</f>
        <v/>
      </c>
      <c r="AE76" s="2459" t="str">
        <f>IF(INPUT_OUTPUT!CF63="","",INPUT_OUTPUT!CF63)</f>
        <v/>
      </c>
      <c r="AF76" s="2459" t="str">
        <f>IF(INPUT_OUTPUT!CG63="","",INPUT_OUTPUT!CG63)</f>
        <v/>
      </c>
      <c r="AG76" s="2459" t="str">
        <f>IF(INPUT_OUTPUT!CH63="","",INPUT_OUTPUT!CH63)</f>
        <v/>
      </c>
      <c r="AH76" s="2459" t="str">
        <f>IF(INPUT_OUTPUT!CI63="","",INPUT_OUTPUT!CI63)</f>
        <v/>
      </c>
    </row>
    <row r="77" spans="3:34" s="2437" customFormat="1" ht="12.75" customHeight="1">
      <c r="C77" s="2461" t="str">
        <f>IF(INPUT_OUTPUT!C64="","",INPUT_OUTPUT!C64)</f>
        <v/>
      </c>
      <c r="D77" s="2462" t="str">
        <f>IF(INPUT_OUTPUT!BH64="","",INPUT_OUTPUT!BH64)</f>
        <v/>
      </c>
      <c r="E77" s="2462" t="str">
        <f>IF(INPUT_OUTPUT!BI64="","",INPUT_OUTPUT!BI64)</f>
        <v/>
      </c>
      <c r="F77" s="2462" t="str">
        <f>IF(INPUT_OUTPUT!BJ64="","",INPUT_OUTPUT!BJ64)</f>
        <v/>
      </c>
      <c r="G77" s="2462" t="str">
        <f>IF(INPUT_OUTPUT!BK64="","",INPUT_OUTPUT!BK64)</f>
        <v/>
      </c>
      <c r="H77" s="2462" t="str">
        <f>IF(INPUT_OUTPUT!BL64="","",INPUT_OUTPUT!BL64)</f>
        <v/>
      </c>
      <c r="I77" s="2462" t="str">
        <f>IF(INPUT_OUTPUT!BM64="","",INPUT_OUTPUT!BM64)</f>
        <v/>
      </c>
      <c r="J77" s="2462" t="str">
        <f>IF(INPUT_OUTPUT!BN64="","",INPUT_OUTPUT!BN64)</f>
        <v/>
      </c>
      <c r="K77" s="2453" t="str">
        <f t="shared" si="2"/>
        <v/>
      </c>
      <c r="L77" s="2457" t="str">
        <f>IF(INPUT_OUTPUT!BO64="","",INPUT_OUTPUT!BO64)</f>
        <v/>
      </c>
      <c r="M77" s="2457" t="str">
        <f>IF(INPUT_OUTPUT!BP64="","",INPUT_OUTPUT!BP64)</f>
        <v/>
      </c>
      <c r="N77" s="2457" t="str">
        <f>IF(INPUT_OUTPUT!BQ64="","",INPUT_OUTPUT!BQ64)</f>
        <v/>
      </c>
      <c r="O77" s="2457" t="str">
        <f>IF(INPUT_OUTPUT!BR64="","",INPUT_OUTPUT!BR64)</f>
        <v/>
      </c>
      <c r="P77" s="2457" t="str">
        <f>IF(INPUT_OUTPUT!BS64="","",INPUT_OUTPUT!BS64)</f>
        <v/>
      </c>
      <c r="Q77" s="2457" t="str">
        <f>IF(INPUT_OUTPUT!BT64="","",INPUT_OUTPUT!BT64)</f>
        <v/>
      </c>
      <c r="R77" s="2457" t="str">
        <f>IF(INPUT_OUTPUT!BU64="","",INPUT_OUTPUT!BU64)</f>
        <v/>
      </c>
      <c r="S77" s="2461" t="str">
        <f t="shared" si="3"/>
        <v/>
      </c>
      <c r="T77" s="2457" t="str">
        <f>IF(INPUT_OUTPUT!BV64="","",INPUT_OUTPUT!BV64)</f>
        <v/>
      </c>
      <c r="U77" s="2457" t="str">
        <f>IF(INPUT_OUTPUT!BW64="","",INPUT_OUTPUT!BW64)</f>
        <v/>
      </c>
      <c r="V77" s="2457" t="str">
        <f>IF(INPUT_OUTPUT!BX64="","",INPUT_OUTPUT!BX64)</f>
        <v/>
      </c>
      <c r="W77" s="2457" t="str">
        <f>IF(INPUT_OUTPUT!BY64="","",INPUT_OUTPUT!BY64)</f>
        <v/>
      </c>
      <c r="X77" s="2457" t="str">
        <f>IF(INPUT_OUTPUT!BZ64="","",INPUT_OUTPUT!BZ64)</f>
        <v/>
      </c>
      <c r="Y77" s="2457" t="str">
        <f>IF(INPUT_OUTPUT!CA64="","",INPUT_OUTPUT!CA64)</f>
        <v/>
      </c>
      <c r="Z77" s="2457" t="str">
        <f>IF(INPUT_OUTPUT!CB64="","",INPUT_OUTPUT!CB64)</f>
        <v/>
      </c>
      <c r="AA77" s="2461" t="str">
        <f t="shared" si="4"/>
        <v/>
      </c>
      <c r="AB77" s="2459" t="str">
        <f>IF(INPUT_OUTPUT!CC64="","",INPUT_OUTPUT!CC64)</f>
        <v/>
      </c>
      <c r="AC77" s="2459" t="str">
        <f>IF(INPUT_OUTPUT!CD64="","",INPUT_OUTPUT!CD64)</f>
        <v/>
      </c>
      <c r="AD77" s="2459" t="str">
        <f>IF(INPUT_OUTPUT!CE64="","",INPUT_OUTPUT!CE64)</f>
        <v/>
      </c>
      <c r="AE77" s="2459" t="str">
        <f>IF(INPUT_OUTPUT!CF64="","",INPUT_OUTPUT!CF64)</f>
        <v/>
      </c>
      <c r="AF77" s="2459" t="str">
        <f>IF(INPUT_OUTPUT!CG64="","",INPUT_OUTPUT!CG64)</f>
        <v/>
      </c>
      <c r="AG77" s="2459" t="str">
        <f>IF(INPUT_OUTPUT!CH64="","",INPUT_OUTPUT!CH64)</f>
        <v/>
      </c>
      <c r="AH77" s="2459" t="str">
        <f>IF(INPUT_OUTPUT!CI64="","",INPUT_OUTPUT!CI64)</f>
        <v/>
      </c>
    </row>
    <row r="78" spans="3:34" s="2437" customFormat="1" ht="12.75" customHeight="1">
      <c r="C78" s="2461" t="str">
        <f>IF(INPUT_OUTPUT!C65="","",INPUT_OUTPUT!C65)</f>
        <v/>
      </c>
      <c r="D78" s="2462" t="str">
        <f>IF(INPUT_OUTPUT!BH65="","",INPUT_OUTPUT!BH65)</f>
        <v/>
      </c>
      <c r="E78" s="2462" t="str">
        <f>IF(INPUT_OUTPUT!BI65="","",INPUT_OUTPUT!BI65)</f>
        <v/>
      </c>
      <c r="F78" s="2462" t="str">
        <f>IF(INPUT_OUTPUT!BJ65="","",INPUT_OUTPUT!BJ65)</f>
        <v/>
      </c>
      <c r="G78" s="2462" t="str">
        <f>IF(INPUT_OUTPUT!BK65="","",INPUT_OUTPUT!BK65)</f>
        <v/>
      </c>
      <c r="H78" s="2462" t="str">
        <f>IF(INPUT_OUTPUT!BL65="","",INPUT_OUTPUT!BL65)</f>
        <v/>
      </c>
      <c r="I78" s="2462" t="str">
        <f>IF(INPUT_OUTPUT!BM65="","",INPUT_OUTPUT!BM65)</f>
        <v/>
      </c>
      <c r="J78" s="2462" t="str">
        <f>IF(INPUT_OUTPUT!BN65="","",INPUT_OUTPUT!BN65)</f>
        <v/>
      </c>
      <c r="K78" s="2453" t="str">
        <f t="shared" si="2"/>
        <v/>
      </c>
      <c r="L78" s="2457" t="str">
        <f>IF(INPUT_OUTPUT!BO65="","",INPUT_OUTPUT!BO65)</f>
        <v/>
      </c>
      <c r="M78" s="2457" t="str">
        <f>IF(INPUT_OUTPUT!BP65="","",INPUT_OUTPUT!BP65)</f>
        <v/>
      </c>
      <c r="N78" s="2457" t="str">
        <f>IF(INPUT_OUTPUT!BQ65="","",INPUT_OUTPUT!BQ65)</f>
        <v/>
      </c>
      <c r="O78" s="2457" t="str">
        <f>IF(INPUT_OUTPUT!BR65="","",INPUT_OUTPUT!BR65)</f>
        <v/>
      </c>
      <c r="P78" s="2457" t="str">
        <f>IF(INPUT_OUTPUT!BS65="","",INPUT_OUTPUT!BS65)</f>
        <v/>
      </c>
      <c r="Q78" s="2457" t="str">
        <f>IF(INPUT_OUTPUT!BT65="","",INPUT_OUTPUT!BT65)</f>
        <v/>
      </c>
      <c r="R78" s="2457" t="str">
        <f>IF(INPUT_OUTPUT!BU65="","",INPUT_OUTPUT!BU65)</f>
        <v/>
      </c>
      <c r="S78" s="2461" t="str">
        <f t="shared" si="3"/>
        <v/>
      </c>
      <c r="T78" s="2457" t="str">
        <f>IF(INPUT_OUTPUT!BV65="","",INPUT_OUTPUT!BV65)</f>
        <v/>
      </c>
      <c r="U78" s="2457" t="str">
        <f>IF(INPUT_OUTPUT!BW65="","",INPUT_OUTPUT!BW65)</f>
        <v/>
      </c>
      <c r="V78" s="2457" t="str">
        <f>IF(INPUT_OUTPUT!BX65="","",INPUT_OUTPUT!BX65)</f>
        <v/>
      </c>
      <c r="W78" s="2457" t="str">
        <f>IF(INPUT_OUTPUT!BY65="","",INPUT_OUTPUT!BY65)</f>
        <v/>
      </c>
      <c r="X78" s="2457" t="str">
        <f>IF(INPUT_OUTPUT!BZ65="","",INPUT_OUTPUT!BZ65)</f>
        <v/>
      </c>
      <c r="Y78" s="2457" t="str">
        <f>IF(INPUT_OUTPUT!CA65="","",INPUT_OUTPUT!CA65)</f>
        <v/>
      </c>
      <c r="Z78" s="2457" t="str">
        <f>IF(INPUT_OUTPUT!CB65="","",INPUT_OUTPUT!CB65)</f>
        <v/>
      </c>
      <c r="AA78" s="2461" t="str">
        <f t="shared" si="4"/>
        <v/>
      </c>
      <c r="AB78" s="2459" t="str">
        <f>IF(INPUT_OUTPUT!CC65="","",INPUT_OUTPUT!CC65)</f>
        <v/>
      </c>
      <c r="AC78" s="2459" t="str">
        <f>IF(INPUT_OUTPUT!CD65="","",INPUT_OUTPUT!CD65)</f>
        <v/>
      </c>
      <c r="AD78" s="2459" t="str">
        <f>IF(INPUT_OUTPUT!CE65="","",INPUT_OUTPUT!CE65)</f>
        <v/>
      </c>
      <c r="AE78" s="2459" t="str">
        <f>IF(INPUT_OUTPUT!CF65="","",INPUT_OUTPUT!CF65)</f>
        <v/>
      </c>
      <c r="AF78" s="2459" t="str">
        <f>IF(INPUT_OUTPUT!CG65="","",INPUT_OUTPUT!CG65)</f>
        <v/>
      </c>
      <c r="AG78" s="2459" t="str">
        <f>IF(INPUT_OUTPUT!CH65="","",INPUT_OUTPUT!CH65)</f>
        <v/>
      </c>
      <c r="AH78" s="2459" t="str">
        <f>IF(INPUT_OUTPUT!CI65="","",INPUT_OUTPUT!CI65)</f>
        <v/>
      </c>
    </row>
    <row r="79" spans="3:34" s="2437" customFormat="1" ht="12.75" customHeight="1">
      <c r="C79" s="2461" t="str">
        <f>IF(INPUT_OUTPUT!C66="","",INPUT_OUTPUT!C66)</f>
        <v/>
      </c>
      <c r="D79" s="2462" t="str">
        <f>IF(INPUT_OUTPUT!BH66="","",INPUT_OUTPUT!BH66)</f>
        <v/>
      </c>
      <c r="E79" s="2462" t="str">
        <f>IF(INPUT_OUTPUT!BI66="","",INPUT_OUTPUT!BI66)</f>
        <v/>
      </c>
      <c r="F79" s="2462" t="str">
        <f>IF(INPUT_OUTPUT!BJ66="","",INPUT_OUTPUT!BJ66)</f>
        <v/>
      </c>
      <c r="G79" s="2462" t="str">
        <f>IF(INPUT_OUTPUT!BK66="","",INPUT_OUTPUT!BK66)</f>
        <v/>
      </c>
      <c r="H79" s="2462" t="str">
        <f>IF(INPUT_OUTPUT!BL66="","",INPUT_OUTPUT!BL66)</f>
        <v/>
      </c>
      <c r="I79" s="2462" t="str">
        <f>IF(INPUT_OUTPUT!BM66="","",INPUT_OUTPUT!BM66)</f>
        <v/>
      </c>
      <c r="J79" s="2462" t="str">
        <f>IF(INPUT_OUTPUT!BN66="","",INPUT_OUTPUT!BN66)</f>
        <v/>
      </c>
      <c r="K79" s="2453" t="str">
        <f t="shared" si="2"/>
        <v/>
      </c>
      <c r="L79" s="2457" t="str">
        <f>IF(INPUT_OUTPUT!BO66="","",INPUT_OUTPUT!BO66)</f>
        <v/>
      </c>
      <c r="M79" s="2457" t="str">
        <f>IF(INPUT_OUTPUT!BP66="","",INPUT_OUTPUT!BP66)</f>
        <v/>
      </c>
      <c r="N79" s="2457" t="str">
        <f>IF(INPUT_OUTPUT!BQ66="","",INPUT_OUTPUT!BQ66)</f>
        <v/>
      </c>
      <c r="O79" s="2457" t="str">
        <f>IF(INPUT_OUTPUT!BR66="","",INPUT_OUTPUT!BR66)</f>
        <v/>
      </c>
      <c r="P79" s="2457" t="str">
        <f>IF(INPUT_OUTPUT!BS66="","",INPUT_OUTPUT!BS66)</f>
        <v/>
      </c>
      <c r="Q79" s="2457" t="str">
        <f>IF(INPUT_OUTPUT!BT66="","",INPUT_OUTPUT!BT66)</f>
        <v/>
      </c>
      <c r="R79" s="2457" t="str">
        <f>IF(INPUT_OUTPUT!BU66="","",INPUT_OUTPUT!BU66)</f>
        <v/>
      </c>
      <c r="S79" s="2461" t="str">
        <f t="shared" si="3"/>
        <v/>
      </c>
      <c r="T79" s="2457" t="str">
        <f>IF(INPUT_OUTPUT!BV66="","",INPUT_OUTPUT!BV66)</f>
        <v/>
      </c>
      <c r="U79" s="2457" t="str">
        <f>IF(INPUT_OUTPUT!BW66="","",INPUT_OUTPUT!BW66)</f>
        <v/>
      </c>
      <c r="V79" s="2457" t="str">
        <f>IF(INPUT_OUTPUT!BX66="","",INPUT_OUTPUT!BX66)</f>
        <v/>
      </c>
      <c r="W79" s="2457" t="str">
        <f>IF(INPUT_OUTPUT!BY66="","",INPUT_OUTPUT!BY66)</f>
        <v/>
      </c>
      <c r="X79" s="2457" t="str">
        <f>IF(INPUT_OUTPUT!BZ66="","",INPUT_OUTPUT!BZ66)</f>
        <v/>
      </c>
      <c r="Y79" s="2457" t="str">
        <f>IF(INPUT_OUTPUT!CA66="","",INPUT_OUTPUT!CA66)</f>
        <v/>
      </c>
      <c r="Z79" s="2457" t="str">
        <f>IF(INPUT_OUTPUT!CB66="","",INPUT_OUTPUT!CB66)</f>
        <v/>
      </c>
      <c r="AA79" s="2461" t="str">
        <f t="shared" si="4"/>
        <v/>
      </c>
      <c r="AB79" s="2459" t="str">
        <f>IF(INPUT_OUTPUT!CC66="","",INPUT_OUTPUT!CC66)</f>
        <v/>
      </c>
      <c r="AC79" s="2459" t="str">
        <f>IF(INPUT_OUTPUT!CD66="","",INPUT_OUTPUT!CD66)</f>
        <v/>
      </c>
      <c r="AD79" s="2459" t="str">
        <f>IF(INPUT_OUTPUT!CE66="","",INPUT_OUTPUT!CE66)</f>
        <v/>
      </c>
      <c r="AE79" s="2459" t="str">
        <f>IF(INPUT_OUTPUT!CF66="","",INPUT_OUTPUT!CF66)</f>
        <v/>
      </c>
      <c r="AF79" s="2459" t="str">
        <f>IF(INPUT_OUTPUT!CG66="","",INPUT_OUTPUT!CG66)</f>
        <v/>
      </c>
      <c r="AG79" s="2459" t="str">
        <f>IF(INPUT_OUTPUT!CH66="","",INPUT_OUTPUT!CH66)</f>
        <v/>
      </c>
      <c r="AH79" s="2459" t="str">
        <f>IF(INPUT_OUTPUT!CI66="","",INPUT_OUTPUT!CI66)</f>
        <v/>
      </c>
    </row>
    <row r="80" spans="3:34" s="2437" customFormat="1" ht="12.75" customHeight="1">
      <c r="C80" s="2461" t="str">
        <f>IF(INPUT_OUTPUT!C67="","",INPUT_OUTPUT!C67)</f>
        <v/>
      </c>
      <c r="D80" s="2462" t="str">
        <f>IF(INPUT_OUTPUT!BH67="","",INPUT_OUTPUT!BH67)</f>
        <v/>
      </c>
      <c r="E80" s="2462" t="str">
        <f>IF(INPUT_OUTPUT!BI67="","",INPUT_OUTPUT!BI67)</f>
        <v/>
      </c>
      <c r="F80" s="2462" t="str">
        <f>IF(INPUT_OUTPUT!BJ67="","",INPUT_OUTPUT!BJ67)</f>
        <v/>
      </c>
      <c r="G80" s="2462" t="str">
        <f>IF(INPUT_OUTPUT!BK67="","",INPUT_OUTPUT!BK67)</f>
        <v/>
      </c>
      <c r="H80" s="2462" t="str">
        <f>IF(INPUT_OUTPUT!BL67="","",INPUT_OUTPUT!BL67)</f>
        <v/>
      </c>
      <c r="I80" s="2462" t="str">
        <f>IF(INPUT_OUTPUT!BM67="","",INPUT_OUTPUT!BM67)</f>
        <v/>
      </c>
      <c r="J80" s="2462" t="str">
        <f>IF(INPUT_OUTPUT!BN67="","",INPUT_OUTPUT!BN67)</f>
        <v/>
      </c>
      <c r="K80" s="2453" t="str">
        <f t="shared" si="2"/>
        <v/>
      </c>
      <c r="L80" s="2457" t="str">
        <f>IF(INPUT_OUTPUT!BO67="","",INPUT_OUTPUT!BO67)</f>
        <v/>
      </c>
      <c r="M80" s="2457" t="str">
        <f>IF(INPUT_OUTPUT!BP67="","",INPUT_OUTPUT!BP67)</f>
        <v/>
      </c>
      <c r="N80" s="2457" t="str">
        <f>IF(INPUT_OUTPUT!BQ67="","",INPUT_OUTPUT!BQ67)</f>
        <v/>
      </c>
      <c r="O80" s="2457" t="str">
        <f>IF(INPUT_OUTPUT!BR67="","",INPUT_OUTPUT!BR67)</f>
        <v/>
      </c>
      <c r="P80" s="2457" t="str">
        <f>IF(INPUT_OUTPUT!BS67="","",INPUT_OUTPUT!BS67)</f>
        <v/>
      </c>
      <c r="Q80" s="2457" t="str">
        <f>IF(INPUT_OUTPUT!BT67="","",INPUT_OUTPUT!BT67)</f>
        <v/>
      </c>
      <c r="R80" s="2457" t="str">
        <f>IF(INPUT_OUTPUT!BU67="","",INPUT_OUTPUT!BU67)</f>
        <v/>
      </c>
      <c r="S80" s="2461" t="str">
        <f t="shared" si="3"/>
        <v/>
      </c>
      <c r="T80" s="2457" t="str">
        <f>IF(INPUT_OUTPUT!BV67="","",INPUT_OUTPUT!BV67)</f>
        <v/>
      </c>
      <c r="U80" s="2457" t="str">
        <f>IF(INPUT_OUTPUT!BW67="","",INPUT_OUTPUT!BW67)</f>
        <v/>
      </c>
      <c r="V80" s="2457" t="str">
        <f>IF(INPUT_OUTPUT!BX67="","",INPUT_OUTPUT!BX67)</f>
        <v/>
      </c>
      <c r="W80" s="2457" t="str">
        <f>IF(INPUT_OUTPUT!BY67="","",INPUT_OUTPUT!BY67)</f>
        <v/>
      </c>
      <c r="X80" s="2457" t="str">
        <f>IF(INPUT_OUTPUT!BZ67="","",INPUT_OUTPUT!BZ67)</f>
        <v/>
      </c>
      <c r="Y80" s="2457" t="str">
        <f>IF(INPUT_OUTPUT!CA67="","",INPUT_OUTPUT!CA67)</f>
        <v/>
      </c>
      <c r="Z80" s="2457" t="str">
        <f>IF(INPUT_OUTPUT!CB67="","",INPUT_OUTPUT!CB67)</f>
        <v/>
      </c>
      <c r="AA80" s="2461" t="str">
        <f t="shared" si="4"/>
        <v/>
      </c>
      <c r="AB80" s="2459" t="str">
        <f>IF(INPUT_OUTPUT!CC67="","",INPUT_OUTPUT!CC67)</f>
        <v/>
      </c>
      <c r="AC80" s="2459" t="str">
        <f>IF(INPUT_OUTPUT!CD67="","",INPUT_OUTPUT!CD67)</f>
        <v/>
      </c>
      <c r="AD80" s="2459" t="str">
        <f>IF(INPUT_OUTPUT!CE67="","",INPUT_OUTPUT!CE67)</f>
        <v/>
      </c>
      <c r="AE80" s="2459" t="str">
        <f>IF(INPUT_OUTPUT!CF67="","",INPUT_OUTPUT!CF67)</f>
        <v/>
      </c>
      <c r="AF80" s="2459" t="str">
        <f>IF(INPUT_OUTPUT!CG67="","",INPUT_OUTPUT!CG67)</f>
        <v/>
      </c>
      <c r="AG80" s="2459" t="str">
        <f>IF(INPUT_OUTPUT!CH67="","",INPUT_OUTPUT!CH67)</f>
        <v/>
      </c>
      <c r="AH80" s="2459" t="str">
        <f>IF(INPUT_OUTPUT!CI67="","",INPUT_OUTPUT!CI67)</f>
        <v/>
      </c>
    </row>
    <row r="81" spans="3:34" s="2437" customFormat="1" ht="12.75" customHeight="1">
      <c r="C81" s="2461" t="str">
        <f>IF(INPUT_OUTPUT!C68="","",INPUT_OUTPUT!C68)</f>
        <v/>
      </c>
      <c r="D81" s="2462" t="str">
        <f>IF(INPUT_OUTPUT!BH68="","",INPUT_OUTPUT!BH68)</f>
        <v/>
      </c>
      <c r="E81" s="2462" t="str">
        <f>IF(INPUT_OUTPUT!BI68="","",INPUT_OUTPUT!BI68)</f>
        <v/>
      </c>
      <c r="F81" s="2462" t="str">
        <f>IF(INPUT_OUTPUT!BJ68="","",INPUT_OUTPUT!BJ68)</f>
        <v/>
      </c>
      <c r="G81" s="2462" t="str">
        <f>IF(INPUT_OUTPUT!BK68="","",INPUT_OUTPUT!BK68)</f>
        <v/>
      </c>
      <c r="H81" s="2462" t="str">
        <f>IF(INPUT_OUTPUT!BL68="","",INPUT_OUTPUT!BL68)</f>
        <v/>
      </c>
      <c r="I81" s="2462" t="str">
        <f>IF(INPUT_OUTPUT!BM68="","",INPUT_OUTPUT!BM68)</f>
        <v/>
      </c>
      <c r="J81" s="2462" t="str">
        <f>IF(INPUT_OUTPUT!BN68="","",INPUT_OUTPUT!BN68)</f>
        <v/>
      </c>
      <c r="K81" s="2453" t="str">
        <f t="shared" si="2"/>
        <v/>
      </c>
      <c r="L81" s="2457" t="str">
        <f>IF(INPUT_OUTPUT!BO68="","",INPUT_OUTPUT!BO68)</f>
        <v/>
      </c>
      <c r="M81" s="2457" t="str">
        <f>IF(INPUT_OUTPUT!BP68="","",INPUT_OUTPUT!BP68)</f>
        <v/>
      </c>
      <c r="N81" s="2457" t="str">
        <f>IF(INPUT_OUTPUT!BQ68="","",INPUT_OUTPUT!BQ68)</f>
        <v/>
      </c>
      <c r="O81" s="2457" t="str">
        <f>IF(INPUT_OUTPUT!BR68="","",INPUT_OUTPUT!BR68)</f>
        <v/>
      </c>
      <c r="P81" s="2457" t="str">
        <f>IF(INPUT_OUTPUT!BS68="","",INPUT_OUTPUT!BS68)</f>
        <v/>
      </c>
      <c r="Q81" s="2457" t="str">
        <f>IF(INPUT_OUTPUT!BT68="","",INPUT_OUTPUT!BT68)</f>
        <v/>
      </c>
      <c r="R81" s="2457" t="str">
        <f>IF(INPUT_OUTPUT!BU68="","",INPUT_OUTPUT!BU68)</f>
        <v/>
      </c>
      <c r="S81" s="2461" t="str">
        <f t="shared" si="3"/>
        <v/>
      </c>
      <c r="T81" s="2457" t="str">
        <f>IF(INPUT_OUTPUT!BV68="","",INPUT_OUTPUT!BV68)</f>
        <v/>
      </c>
      <c r="U81" s="2457" t="str">
        <f>IF(INPUT_OUTPUT!BW68="","",INPUT_OUTPUT!BW68)</f>
        <v/>
      </c>
      <c r="V81" s="2457" t="str">
        <f>IF(INPUT_OUTPUT!BX68="","",INPUT_OUTPUT!BX68)</f>
        <v/>
      </c>
      <c r="W81" s="2457" t="str">
        <f>IF(INPUT_OUTPUT!BY68="","",INPUT_OUTPUT!BY68)</f>
        <v/>
      </c>
      <c r="X81" s="2457" t="str">
        <f>IF(INPUT_OUTPUT!BZ68="","",INPUT_OUTPUT!BZ68)</f>
        <v/>
      </c>
      <c r="Y81" s="2457" t="str">
        <f>IF(INPUT_OUTPUT!CA68="","",INPUT_OUTPUT!CA68)</f>
        <v/>
      </c>
      <c r="Z81" s="2457" t="str">
        <f>IF(INPUT_OUTPUT!CB68="","",INPUT_OUTPUT!CB68)</f>
        <v/>
      </c>
      <c r="AA81" s="2461" t="str">
        <f t="shared" si="4"/>
        <v/>
      </c>
      <c r="AB81" s="2459" t="str">
        <f>IF(INPUT_OUTPUT!CC68="","",INPUT_OUTPUT!CC68)</f>
        <v/>
      </c>
      <c r="AC81" s="2459" t="str">
        <f>IF(INPUT_OUTPUT!CD68="","",INPUT_OUTPUT!CD68)</f>
        <v/>
      </c>
      <c r="AD81" s="2459" t="str">
        <f>IF(INPUT_OUTPUT!CE68="","",INPUT_OUTPUT!CE68)</f>
        <v/>
      </c>
      <c r="AE81" s="2459" t="str">
        <f>IF(INPUT_OUTPUT!CF68="","",INPUT_OUTPUT!CF68)</f>
        <v/>
      </c>
      <c r="AF81" s="2459" t="str">
        <f>IF(INPUT_OUTPUT!CG68="","",INPUT_OUTPUT!CG68)</f>
        <v/>
      </c>
      <c r="AG81" s="2459" t="str">
        <f>IF(INPUT_OUTPUT!CH68="","",INPUT_OUTPUT!CH68)</f>
        <v/>
      </c>
      <c r="AH81" s="2459" t="str">
        <f>IF(INPUT_OUTPUT!CI68="","",INPUT_OUTPUT!CI68)</f>
        <v/>
      </c>
    </row>
    <row r="82" spans="3:34" s="2437" customFormat="1" ht="12.75" customHeight="1">
      <c r="C82" s="2461" t="str">
        <f>IF(INPUT_OUTPUT!C69="","",INPUT_OUTPUT!C69)</f>
        <v/>
      </c>
      <c r="D82" s="2462" t="str">
        <f>IF(INPUT_OUTPUT!BH69="","",INPUT_OUTPUT!BH69)</f>
        <v/>
      </c>
      <c r="E82" s="2462" t="str">
        <f>IF(INPUT_OUTPUT!BI69="","",INPUT_OUTPUT!BI69)</f>
        <v/>
      </c>
      <c r="F82" s="2462" t="str">
        <f>IF(INPUT_OUTPUT!BJ69="","",INPUT_OUTPUT!BJ69)</f>
        <v/>
      </c>
      <c r="G82" s="2462" t="str">
        <f>IF(INPUT_OUTPUT!BK69="","",INPUT_OUTPUT!BK69)</f>
        <v/>
      </c>
      <c r="H82" s="2462" t="str">
        <f>IF(INPUT_OUTPUT!BL69="","",INPUT_OUTPUT!BL69)</f>
        <v/>
      </c>
      <c r="I82" s="2462" t="str">
        <f>IF(INPUT_OUTPUT!BM69="","",INPUT_OUTPUT!BM69)</f>
        <v/>
      </c>
      <c r="J82" s="2462" t="str">
        <f>IF(INPUT_OUTPUT!BN69="","",INPUT_OUTPUT!BN69)</f>
        <v/>
      </c>
      <c r="K82" s="2453" t="str">
        <f t="shared" ref="K82:K145" si="6">C82</f>
        <v/>
      </c>
      <c r="L82" s="2457" t="str">
        <f>IF(INPUT_OUTPUT!BO69="","",INPUT_OUTPUT!BO69)</f>
        <v/>
      </c>
      <c r="M82" s="2457" t="str">
        <f>IF(INPUT_OUTPUT!BP69="","",INPUT_OUTPUT!BP69)</f>
        <v/>
      </c>
      <c r="N82" s="2457" t="str">
        <f>IF(INPUT_OUTPUT!BQ69="","",INPUT_OUTPUT!BQ69)</f>
        <v/>
      </c>
      <c r="O82" s="2457" t="str">
        <f>IF(INPUT_OUTPUT!BR69="","",INPUT_OUTPUT!BR69)</f>
        <v/>
      </c>
      <c r="P82" s="2457" t="str">
        <f>IF(INPUT_OUTPUT!BS69="","",INPUT_OUTPUT!BS69)</f>
        <v/>
      </c>
      <c r="Q82" s="2457" t="str">
        <f>IF(INPUT_OUTPUT!BT69="","",INPUT_OUTPUT!BT69)</f>
        <v/>
      </c>
      <c r="R82" s="2457" t="str">
        <f>IF(INPUT_OUTPUT!BU69="","",INPUT_OUTPUT!BU69)</f>
        <v/>
      </c>
      <c r="S82" s="2461" t="str">
        <f t="shared" ref="S82:S145" si="7">K82</f>
        <v/>
      </c>
      <c r="T82" s="2457" t="str">
        <f>IF(INPUT_OUTPUT!BV69="","",INPUT_OUTPUT!BV69)</f>
        <v/>
      </c>
      <c r="U82" s="2457" t="str">
        <f>IF(INPUT_OUTPUT!BW69="","",INPUT_OUTPUT!BW69)</f>
        <v/>
      </c>
      <c r="V82" s="2457" t="str">
        <f>IF(INPUT_OUTPUT!BX69="","",INPUT_OUTPUT!BX69)</f>
        <v/>
      </c>
      <c r="W82" s="2457" t="str">
        <f>IF(INPUT_OUTPUT!BY69="","",INPUT_OUTPUT!BY69)</f>
        <v/>
      </c>
      <c r="X82" s="2457" t="str">
        <f>IF(INPUT_OUTPUT!BZ69="","",INPUT_OUTPUT!BZ69)</f>
        <v/>
      </c>
      <c r="Y82" s="2457" t="str">
        <f>IF(INPUT_OUTPUT!CA69="","",INPUT_OUTPUT!CA69)</f>
        <v/>
      </c>
      <c r="Z82" s="2457" t="str">
        <f>IF(INPUT_OUTPUT!CB69="","",INPUT_OUTPUT!CB69)</f>
        <v/>
      </c>
      <c r="AA82" s="2461" t="str">
        <f t="shared" ref="AA82:AA145" si="8">+S82</f>
        <v/>
      </c>
      <c r="AB82" s="2459" t="str">
        <f>IF(INPUT_OUTPUT!CC69="","",INPUT_OUTPUT!CC69)</f>
        <v/>
      </c>
      <c r="AC82" s="2459" t="str">
        <f>IF(INPUT_OUTPUT!CD69="","",INPUT_OUTPUT!CD69)</f>
        <v/>
      </c>
      <c r="AD82" s="2459" t="str">
        <f>IF(INPUT_OUTPUT!CE69="","",INPUT_OUTPUT!CE69)</f>
        <v/>
      </c>
      <c r="AE82" s="2459" t="str">
        <f>IF(INPUT_OUTPUT!CF69="","",INPUT_OUTPUT!CF69)</f>
        <v/>
      </c>
      <c r="AF82" s="2459" t="str">
        <f>IF(INPUT_OUTPUT!CG69="","",INPUT_OUTPUT!CG69)</f>
        <v/>
      </c>
      <c r="AG82" s="2459" t="str">
        <f>IF(INPUT_OUTPUT!CH69="","",INPUT_OUTPUT!CH69)</f>
        <v/>
      </c>
      <c r="AH82" s="2459" t="str">
        <f>IF(INPUT_OUTPUT!CI69="","",INPUT_OUTPUT!CI69)</f>
        <v/>
      </c>
    </row>
    <row r="83" spans="3:34" s="2437" customFormat="1" ht="12.75" customHeight="1">
      <c r="C83" s="2461" t="str">
        <f>IF(INPUT_OUTPUT!C70="","",INPUT_OUTPUT!C70)</f>
        <v/>
      </c>
      <c r="D83" s="2462" t="str">
        <f>IF(INPUT_OUTPUT!BH70="","",INPUT_OUTPUT!BH70)</f>
        <v/>
      </c>
      <c r="E83" s="2462" t="str">
        <f>IF(INPUT_OUTPUT!BI70="","",INPUT_OUTPUT!BI70)</f>
        <v/>
      </c>
      <c r="F83" s="2462" t="str">
        <f>IF(INPUT_OUTPUT!BJ70="","",INPUT_OUTPUT!BJ70)</f>
        <v/>
      </c>
      <c r="G83" s="2462" t="str">
        <f>IF(INPUT_OUTPUT!BK70="","",INPUT_OUTPUT!BK70)</f>
        <v/>
      </c>
      <c r="H83" s="2462" t="str">
        <f>IF(INPUT_OUTPUT!BL70="","",INPUT_OUTPUT!BL70)</f>
        <v/>
      </c>
      <c r="I83" s="2462" t="str">
        <f>IF(INPUT_OUTPUT!BM70="","",INPUT_OUTPUT!BM70)</f>
        <v/>
      </c>
      <c r="J83" s="2462" t="str">
        <f>IF(INPUT_OUTPUT!BN70="","",INPUT_OUTPUT!BN70)</f>
        <v/>
      </c>
      <c r="K83" s="2453" t="str">
        <f t="shared" si="6"/>
        <v/>
      </c>
      <c r="L83" s="2457" t="str">
        <f>IF(INPUT_OUTPUT!BO70="","",INPUT_OUTPUT!BO70)</f>
        <v/>
      </c>
      <c r="M83" s="2457" t="str">
        <f>IF(INPUT_OUTPUT!BP70="","",INPUT_OUTPUT!BP70)</f>
        <v/>
      </c>
      <c r="N83" s="2457" t="str">
        <f>IF(INPUT_OUTPUT!BQ70="","",INPUT_OUTPUT!BQ70)</f>
        <v/>
      </c>
      <c r="O83" s="2457" t="str">
        <f>IF(INPUT_OUTPUT!BR70="","",INPUT_OUTPUT!BR70)</f>
        <v/>
      </c>
      <c r="P83" s="2457" t="str">
        <f>IF(INPUT_OUTPUT!BS70="","",INPUT_OUTPUT!BS70)</f>
        <v/>
      </c>
      <c r="Q83" s="2457" t="str">
        <f>IF(INPUT_OUTPUT!BT70="","",INPUT_OUTPUT!BT70)</f>
        <v/>
      </c>
      <c r="R83" s="2457" t="str">
        <f>IF(INPUT_OUTPUT!BU70="","",INPUT_OUTPUT!BU70)</f>
        <v/>
      </c>
      <c r="S83" s="2461" t="str">
        <f t="shared" si="7"/>
        <v/>
      </c>
      <c r="T83" s="2457" t="str">
        <f>IF(INPUT_OUTPUT!BV70="","",INPUT_OUTPUT!BV70)</f>
        <v/>
      </c>
      <c r="U83" s="2457" t="str">
        <f>IF(INPUT_OUTPUT!BW70="","",INPUT_OUTPUT!BW70)</f>
        <v/>
      </c>
      <c r="V83" s="2457" t="str">
        <f>IF(INPUT_OUTPUT!BX70="","",INPUT_OUTPUT!BX70)</f>
        <v/>
      </c>
      <c r="W83" s="2457" t="str">
        <f>IF(INPUT_OUTPUT!BY70="","",INPUT_OUTPUT!BY70)</f>
        <v/>
      </c>
      <c r="X83" s="2457" t="str">
        <f>IF(INPUT_OUTPUT!BZ70="","",INPUT_OUTPUT!BZ70)</f>
        <v/>
      </c>
      <c r="Y83" s="2457" t="str">
        <f>IF(INPUT_OUTPUT!CA70="","",INPUT_OUTPUT!CA70)</f>
        <v/>
      </c>
      <c r="Z83" s="2457" t="str">
        <f>IF(INPUT_OUTPUT!CB70="","",INPUT_OUTPUT!CB70)</f>
        <v/>
      </c>
      <c r="AA83" s="2461" t="str">
        <f t="shared" si="8"/>
        <v/>
      </c>
      <c r="AB83" s="2459" t="str">
        <f>IF(INPUT_OUTPUT!CC70="","",INPUT_OUTPUT!CC70)</f>
        <v/>
      </c>
      <c r="AC83" s="2459" t="str">
        <f>IF(INPUT_OUTPUT!CD70="","",INPUT_OUTPUT!CD70)</f>
        <v/>
      </c>
      <c r="AD83" s="2459" t="str">
        <f>IF(INPUT_OUTPUT!CE70="","",INPUT_OUTPUT!CE70)</f>
        <v/>
      </c>
      <c r="AE83" s="2459" t="str">
        <f>IF(INPUT_OUTPUT!CF70="","",INPUT_OUTPUT!CF70)</f>
        <v/>
      </c>
      <c r="AF83" s="2459" t="str">
        <f>IF(INPUT_OUTPUT!CG70="","",INPUT_OUTPUT!CG70)</f>
        <v/>
      </c>
      <c r="AG83" s="2459" t="str">
        <f>IF(INPUT_OUTPUT!CH70="","",INPUT_OUTPUT!CH70)</f>
        <v/>
      </c>
      <c r="AH83" s="2459" t="str">
        <f>IF(INPUT_OUTPUT!CI70="","",INPUT_OUTPUT!CI70)</f>
        <v/>
      </c>
    </row>
    <row r="84" spans="3:34" s="2437" customFormat="1" ht="12.75" customHeight="1">
      <c r="C84" s="2461" t="str">
        <f>IF(INPUT_OUTPUT!C71="","",INPUT_OUTPUT!C71)</f>
        <v/>
      </c>
      <c r="D84" s="2462" t="str">
        <f>IF(INPUT_OUTPUT!BH71="","",INPUT_OUTPUT!BH71)</f>
        <v/>
      </c>
      <c r="E84" s="2462" t="str">
        <f>IF(INPUT_OUTPUT!BI71="","",INPUT_OUTPUT!BI71)</f>
        <v/>
      </c>
      <c r="F84" s="2462" t="str">
        <f>IF(INPUT_OUTPUT!BJ71="","",INPUT_OUTPUT!BJ71)</f>
        <v/>
      </c>
      <c r="G84" s="2462" t="str">
        <f>IF(INPUT_OUTPUT!BK71="","",INPUT_OUTPUT!BK71)</f>
        <v/>
      </c>
      <c r="H84" s="2462" t="str">
        <f>IF(INPUT_OUTPUT!BL71="","",INPUT_OUTPUT!BL71)</f>
        <v/>
      </c>
      <c r="I84" s="2462" t="str">
        <f>IF(INPUT_OUTPUT!BM71="","",INPUT_OUTPUT!BM71)</f>
        <v/>
      </c>
      <c r="J84" s="2462" t="str">
        <f>IF(INPUT_OUTPUT!BN71="","",INPUT_OUTPUT!BN71)</f>
        <v/>
      </c>
      <c r="K84" s="2453" t="str">
        <f t="shared" si="6"/>
        <v/>
      </c>
      <c r="L84" s="2457" t="str">
        <f>IF(INPUT_OUTPUT!BO71="","",INPUT_OUTPUT!BO71)</f>
        <v/>
      </c>
      <c r="M84" s="2457" t="str">
        <f>IF(INPUT_OUTPUT!BP71="","",INPUT_OUTPUT!BP71)</f>
        <v/>
      </c>
      <c r="N84" s="2457" t="str">
        <f>IF(INPUT_OUTPUT!BQ71="","",INPUT_OUTPUT!BQ71)</f>
        <v/>
      </c>
      <c r="O84" s="2457" t="str">
        <f>IF(INPUT_OUTPUT!BR71="","",INPUT_OUTPUT!BR71)</f>
        <v/>
      </c>
      <c r="P84" s="2457" t="str">
        <f>IF(INPUT_OUTPUT!BS71="","",INPUT_OUTPUT!BS71)</f>
        <v/>
      </c>
      <c r="Q84" s="2457" t="str">
        <f>IF(INPUT_OUTPUT!BT71="","",INPUT_OUTPUT!BT71)</f>
        <v/>
      </c>
      <c r="R84" s="2457" t="str">
        <f>IF(INPUT_OUTPUT!BU71="","",INPUT_OUTPUT!BU71)</f>
        <v/>
      </c>
      <c r="S84" s="2461" t="str">
        <f t="shared" si="7"/>
        <v/>
      </c>
      <c r="T84" s="2457" t="str">
        <f>IF(INPUT_OUTPUT!BV71="","",INPUT_OUTPUT!BV71)</f>
        <v/>
      </c>
      <c r="U84" s="2457" t="str">
        <f>IF(INPUT_OUTPUT!BW71="","",INPUT_OUTPUT!BW71)</f>
        <v/>
      </c>
      <c r="V84" s="2457" t="str">
        <f>IF(INPUT_OUTPUT!BX71="","",INPUT_OUTPUT!BX71)</f>
        <v/>
      </c>
      <c r="W84" s="2457" t="str">
        <f>IF(INPUT_OUTPUT!BY71="","",INPUT_OUTPUT!BY71)</f>
        <v/>
      </c>
      <c r="X84" s="2457" t="str">
        <f>IF(INPUT_OUTPUT!BZ71="","",INPUT_OUTPUT!BZ71)</f>
        <v/>
      </c>
      <c r="Y84" s="2457" t="str">
        <f>IF(INPUT_OUTPUT!CA71="","",INPUT_OUTPUT!CA71)</f>
        <v/>
      </c>
      <c r="Z84" s="2457" t="str">
        <f>IF(INPUT_OUTPUT!CB71="","",INPUT_OUTPUT!CB71)</f>
        <v/>
      </c>
      <c r="AA84" s="2461" t="str">
        <f t="shared" si="8"/>
        <v/>
      </c>
      <c r="AB84" s="2459" t="str">
        <f>IF(INPUT_OUTPUT!CC71="","",INPUT_OUTPUT!CC71)</f>
        <v/>
      </c>
      <c r="AC84" s="2459" t="str">
        <f>IF(INPUT_OUTPUT!CD71="","",INPUT_OUTPUT!CD71)</f>
        <v/>
      </c>
      <c r="AD84" s="2459" t="str">
        <f>IF(INPUT_OUTPUT!CE71="","",INPUT_OUTPUT!CE71)</f>
        <v/>
      </c>
      <c r="AE84" s="2459" t="str">
        <f>IF(INPUT_OUTPUT!CF71="","",INPUT_OUTPUT!CF71)</f>
        <v/>
      </c>
      <c r="AF84" s="2459" t="str">
        <f>IF(INPUT_OUTPUT!CG71="","",INPUT_OUTPUT!CG71)</f>
        <v/>
      </c>
      <c r="AG84" s="2459" t="str">
        <f>IF(INPUT_OUTPUT!CH71="","",INPUT_OUTPUT!CH71)</f>
        <v/>
      </c>
      <c r="AH84" s="2459" t="str">
        <f>IF(INPUT_OUTPUT!CI71="","",INPUT_OUTPUT!CI71)</f>
        <v/>
      </c>
    </row>
    <row r="85" spans="3:34" s="2437" customFormat="1" ht="12.75" customHeight="1">
      <c r="C85" s="2461" t="str">
        <f>IF(INPUT_OUTPUT!C72="","",INPUT_OUTPUT!C72)</f>
        <v/>
      </c>
      <c r="D85" s="2462" t="str">
        <f>IF(INPUT_OUTPUT!BH72="","",INPUT_OUTPUT!BH72)</f>
        <v/>
      </c>
      <c r="E85" s="2462" t="str">
        <f>IF(INPUT_OUTPUT!BI72="","",INPUT_OUTPUT!BI72)</f>
        <v/>
      </c>
      <c r="F85" s="2462" t="str">
        <f>IF(INPUT_OUTPUT!BJ72="","",INPUT_OUTPUT!BJ72)</f>
        <v/>
      </c>
      <c r="G85" s="2462" t="str">
        <f>IF(INPUT_OUTPUT!BK72="","",INPUT_OUTPUT!BK72)</f>
        <v/>
      </c>
      <c r="H85" s="2462" t="str">
        <f>IF(INPUT_OUTPUT!BL72="","",INPUT_OUTPUT!BL72)</f>
        <v/>
      </c>
      <c r="I85" s="2462" t="str">
        <f>IF(INPUT_OUTPUT!BM72="","",INPUT_OUTPUT!BM72)</f>
        <v/>
      </c>
      <c r="J85" s="2462" t="str">
        <f>IF(INPUT_OUTPUT!BN72="","",INPUT_OUTPUT!BN72)</f>
        <v/>
      </c>
      <c r="K85" s="2453" t="str">
        <f t="shared" si="6"/>
        <v/>
      </c>
      <c r="L85" s="2457" t="str">
        <f>IF(INPUT_OUTPUT!BO72="","",INPUT_OUTPUT!BO72)</f>
        <v/>
      </c>
      <c r="M85" s="2457" t="str">
        <f>IF(INPUT_OUTPUT!BP72="","",INPUT_OUTPUT!BP72)</f>
        <v/>
      </c>
      <c r="N85" s="2457" t="str">
        <f>IF(INPUT_OUTPUT!BQ72="","",INPUT_OUTPUT!BQ72)</f>
        <v/>
      </c>
      <c r="O85" s="2457" t="str">
        <f>IF(INPUT_OUTPUT!BR72="","",INPUT_OUTPUT!BR72)</f>
        <v/>
      </c>
      <c r="P85" s="2457" t="str">
        <f>IF(INPUT_OUTPUT!BS72="","",INPUT_OUTPUT!BS72)</f>
        <v/>
      </c>
      <c r="Q85" s="2457" t="str">
        <f>IF(INPUT_OUTPUT!BT72="","",INPUT_OUTPUT!BT72)</f>
        <v/>
      </c>
      <c r="R85" s="2457" t="str">
        <f>IF(INPUT_OUTPUT!BU72="","",INPUT_OUTPUT!BU72)</f>
        <v/>
      </c>
      <c r="S85" s="2461" t="str">
        <f t="shared" si="7"/>
        <v/>
      </c>
      <c r="T85" s="2457" t="str">
        <f>IF(INPUT_OUTPUT!BV72="","",INPUT_OUTPUT!BV72)</f>
        <v/>
      </c>
      <c r="U85" s="2457" t="str">
        <f>IF(INPUT_OUTPUT!BW72="","",INPUT_OUTPUT!BW72)</f>
        <v/>
      </c>
      <c r="V85" s="2457" t="str">
        <f>IF(INPUT_OUTPUT!BX72="","",INPUT_OUTPUT!BX72)</f>
        <v/>
      </c>
      <c r="W85" s="2457" t="str">
        <f>IF(INPUT_OUTPUT!BY72="","",INPUT_OUTPUT!BY72)</f>
        <v/>
      </c>
      <c r="X85" s="2457" t="str">
        <f>IF(INPUT_OUTPUT!BZ72="","",INPUT_OUTPUT!BZ72)</f>
        <v/>
      </c>
      <c r="Y85" s="2457" t="str">
        <f>IF(INPUT_OUTPUT!CA72="","",INPUT_OUTPUT!CA72)</f>
        <v/>
      </c>
      <c r="Z85" s="2457" t="str">
        <f>IF(INPUT_OUTPUT!CB72="","",INPUT_OUTPUT!CB72)</f>
        <v/>
      </c>
      <c r="AA85" s="2461" t="str">
        <f t="shared" si="8"/>
        <v/>
      </c>
      <c r="AB85" s="2459" t="str">
        <f>IF(INPUT_OUTPUT!CC72="","",INPUT_OUTPUT!CC72)</f>
        <v/>
      </c>
      <c r="AC85" s="2459" t="str">
        <f>IF(INPUT_OUTPUT!CD72="","",INPUT_OUTPUT!CD72)</f>
        <v/>
      </c>
      <c r="AD85" s="2459" t="str">
        <f>IF(INPUT_OUTPUT!CE72="","",INPUT_OUTPUT!CE72)</f>
        <v/>
      </c>
      <c r="AE85" s="2459" t="str">
        <f>IF(INPUT_OUTPUT!CF72="","",INPUT_OUTPUT!CF72)</f>
        <v/>
      </c>
      <c r="AF85" s="2459" t="str">
        <f>IF(INPUT_OUTPUT!CG72="","",INPUT_OUTPUT!CG72)</f>
        <v/>
      </c>
      <c r="AG85" s="2459" t="str">
        <f>IF(INPUT_OUTPUT!CH72="","",INPUT_OUTPUT!CH72)</f>
        <v/>
      </c>
      <c r="AH85" s="2459" t="str">
        <f>IF(INPUT_OUTPUT!CI72="","",INPUT_OUTPUT!CI72)</f>
        <v/>
      </c>
    </row>
    <row r="86" spans="3:34" s="2437" customFormat="1" ht="12.75" customHeight="1">
      <c r="C86" s="2461" t="str">
        <f>IF(INPUT_OUTPUT!C73="","",INPUT_OUTPUT!C73)</f>
        <v/>
      </c>
      <c r="D86" s="2462" t="str">
        <f>IF(INPUT_OUTPUT!BH73="","",INPUT_OUTPUT!BH73)</f>
        <v/>
      </c>
      <c r="E86" s="2462" t="str">
        <f>IF(INPUT_OUTPUT!BI73="","",INPUT_OUTPUT!BI73)</f>
        <v/>
      </c>
      <c r="F86" s="2462" t="str">
        <f>IF(INPUT_OUTPUT!BJ73="","",INPUT_OUTPUT!BJ73)</f>
        <v/>
      </c>
      <c r="G86" s="2462" t="str">
        <f>IF(INPUT_OUTPUT!BK73="","",INPUT_OUTPUT!BK73)</f>
        <v/>
      </c>
      <c r="H86" s="2462" t="str">
        <f>IF(INPUT_OUTPUT!BL73="","",INPUT_OUTPUT!BL73)</f>
        <v/>
      </c>
      <c r="I86" s="2462" t="str">
        <f>IF(INPUT_OUTPUT!BM73="","",INPUT_OUTPUT!BM73)</f>
        <v/>
      </c>
      <c r="J86" s="2462" t="str">
        <f>IF(INPUT_OUTPUT!BN73="","",INPUT_OUTPUT!BN73)</f>
        <v/>
      </c>
      <c r="K86" s="2453" t="str">
        <f t="shared" si="6"/>
        <v/>
      </c>
      <c r="L86" s="2457" t="str">
        <f>IF(INPUT_OUTPUT!BO73="","",INPUT_OUTPUT!BO73)</f>
        <v/>
      </c>
      <c r="M86" s="2457" t="str">
        <f>IF(INPUT_OUTPUT!BP73="","",INPUT_OUTPUT!BP73)</f>
        <v/>
      </c>
      <c r="N86" s="2457" t="str">
        <f>IF(INPUT_OUTPUT!BQ73="","",INPUT_OUTPUT!BQ73)</f>
        <v/>
      </c>
      <c r="O86" s="2457" t="str">
        <f>IF(INPUT_OUTPUT!BR73="","",INPUT_OUTPUT!BR73)</f>
        <v/>
      </c>
      <c r="P86" s="2457" t="str">
        <f>IF(INPUT_OUTPUT!BS73="","",INPUT_OUTPUT!BS73)</f>
        <v/>
      </c>
      <c r="Q86" s="2457" t="str">
        <f>IF(INPUT_OUTPUT!BT73="","",INPUT_OUTPUT!BT73)</f>
        <v/>
      </c>
      <c r="R86" s="2457" t="str">
        <f>IF(INPUT_OUTPUT!BU73="","",INPUT_OUTPUT!BU73)</f>
        <v/>
      </c>
      <c r="S86" s="2461" t="str">
        <f t="shared" si="7"/>
        <v/>
      </c>
      <c r="T86" s="2457" t="str">
        <f>IF(INPUT_OUTPUT!BV73="","",INPUT_OUTPUT!BV73)</f>
        <v/>
      </c>
      <c r="U86" s="2457" t="str">
        <f>IF(INPUT_OUTPUT!BW73="","",INPUT_OUTPUT!BW73)</f>
        <v/>
      </c>
      <c r="V86" s="2457" t="str">
        <f>IF(INPUT_OUTPUT!BX73="","",INPUT_OUTPUT!BX73)</f>
        <v/>
      </c>
      <c r="W86" s="2457" t="str">
        <f>IF(INPUT_OUTPUT!BY73="","",INPUT_OUTPUT!BY73)</f>
        <v/>
      </c>
      <c r="X86" s="2457" t="str">
        <f>IF(INPUT_OUTPUT!BZ73="","",INPUT_OUTPUT!BZ73)</f>
        <v/>
      </c>
      <c r="Y86" s="2457" t="str">
        <f>IF(INPUT_OUTPUT!CA73="","",INPUT_OUTPUT!CA73)</f>
        <v/>
      </c>
      <c r="Z86" s="2457" t="str">
        <f>IF(INPUT_OUTPUT!CB73="","",INPUT_OUTPUT!CB73)</f>
        <v/>
      </c>
      <c r="AA86" s="2461" t="str">
        <f t="shared" si="8"/>
        <v/>
      </c>
      <c r="AB86" s="2459" t="str">
        <f>IF(INPUT_OUTPUT!CC73="","",INPUT_OUTPUT!CC73)</f>
        <v/>
      </c>
      <c r="AC86" s="2459" t="str">
        <f>IF(INPUT_OUTPUT!CD73="","",INPUT_OUTPUT!CD73)</f>
        <v/>
      </c>
      <c r="AD86" s="2459" t="str">
        <f>IF(INPUT_OUTPUT!CE73="","",INPUT_OUTPUT!CE73)</f>
        <v/>
      </c>
      <c r="AE86" s="2459" t="str">
        <f>IF(INPUT_OUTPUT!CF73="","",INPUT_OUTPUT!CF73)</f>
        <v/>
      </c>
      <c r="AF86" s="2459" t="str">
        <f>IF(INPUT_OUTPUT!CG73="","",INPUT_OUTPUT!CG73)</f>
        <v/>
      </c>
      <c r="AG86" s="2459" t="str">
        <f>IF(INPUT_OUTPUT!CH73="","",INPUT_OUTPUT!CH73)</f>
        <v/>
      </c>
      <c r="AH86" s="2459" t="str">
        <f>IF(INPUT_OUTPUT!CI73="","",INPUT_OUTPUT!CI73)</f>
        <v/>
      </c>
    </row>
    <row r="87" spans="3:34" s="2437" customFormat="1" ht="12.75" customHeight="1">
      <c r="C87" s="2461" t="str">
        <f>IF(INPUT_OUTPUT!C74="","",INPUT_OUTPUT!C74)</f>
        <v/>
      </c>
      <c r="D87" s="2462" t="str">
        <f>IF(INPUT_OUTPUT!BH74="","",INPUT_OUTPUT!BH74)</f>
        <v/>
      </c>
      <c r="E87" s="2462" t="str">
        <f>IF(INPUT_OUTPUT!BI74="","",INPUT_OUTPUT!BI74)</f>
        <v/>
      </c>
      <c r="F87" s="2462" t="str">
        <f>IF(INPUT_OUTPUT!BJ74="","",INPUT_OUTPUT!BJ74)</f>
        <v/>
      </c>
      <c r="G87" s="2462" t="str">
        <f>IF(INPUT_OUTPUT!BK74="","",INPUT_OUTPUT!BK74)</f>
        <v/>
      </c>
      <c r="H87" s="2462" t="str">
        <f>IF(INPUT_OUTPUT!BL74="","",INPUT_OUTPUT!BL74)</f>
        <v/>
      </c>
      <c r="I87" s="2462" t="str">
        <f>IF(INPUT_OUTPUT!BM74="","",INPUT_OUTPUT!BM74)</f>
        <v/>
      </c>
      <c r="J87" s="2462" t="str">
        <f>IF(INPUT_OUTPUT!BN74="","",INPUT_OUTPUT!BN74)</f>
        <v/>
      </c>
      <c r="K87" s="2453" t="str">
        <f t="shared" si="6"/>
        <v/>
      </c>
      <c r="L87" s="2457" t="str">
        <f>IF(INPUT_OUTPUT!BO74="","",INPUT_OUTPUT!BO74)</f>
        <v/>
      </c>
      <c r="M87" s="2457" t="str">
        <f>IF(INPUT_OUTPUT!BP74="","",INPUT_OUTPUT!BP74)</f>
        <v/>
      </c>
      <c r="N87" s="2457" t="str">
        <f>IF(INPUT_OUTPUT!BQ74="","",INPUT_OUTPUT!BQ74)</f>
        <v/>
      </c>
      <c r="O87" s="2457" t="str">
        <f>IF(INPUT_OUTPUT!BR74="","",INPUT_OUTPUT!BR74)</f>
        <v/>
      </c>
      <c r="P87" s="2457" t="str">
        <f>IF(INPUT_OUTPUT!BS74="","",INPUT_OUTPUT!BS74)</f>
        <v/>
      </c>
      <c r="Q87" s="2457" t="str">
        <f>IF(INPUT_OUTPUT!BT74="","",INPUT_OUTPUT!BT74)</f>
        <v/>
      </c>
      <c r="R87" s="2457" t="str">
        <f>IF(INPUT_OUTPUT!BU74="","",INPUT_OUTPUT!BU74)</f>
        <v/>
      </c>
      <c r="S87" s="2461" t="str">
        <f t="shared" si="7"/>
        <v/>
      </c>
      <c r="T87" s="2457" t="str">
        <f>IF(INPUT_OUTPUT!BV74="","",INPUT_OUTPUT!BV74)</f>
        <v/>
      </c>
      <c r="U87" s="2457" t="str">
        <f>IF(INPUT_OUTPUT!BW74="","",INPUT_OUTPUT!BW74)</f>
        <v/>
      </c>
      <c r="V87" s="2457" t="str">
        <f>IF(INPUT_OUTPUT!BX74="","",INPUT_OUTPUT!BX74)</f>
        <v/>
      </c>
      <c r="W87" s="2457" t="str">
        <f>IF(INPUT_OUTPUT!BY74="","",INPUT_OUTPUT!BY74)</f>
        <v/>
      </c>
      <c r="X87" s="2457" t="str">
        <f>IF(INPUT_OUTPUT!BZ74="","",INPUT_OUTPUT!BZ74)</f>
        <v/>
      </c>
      <c r="Y87" s="2457" t="str">
        <f>IF(INPUT_OUTPUT!CA74="","",INPUT_OUTPUT!CA74)</f>
        <v/>
      </c>
      <c r="Z87" s="2457" t="str">
        <f>IF(INPUT_OUTPUT!CB74="","",INPUT_OUTPUT!CB74)</f>
        <v/>
      </c>
      <c r="AA87" s="2461" t="str">
        <f t="shared" si="8"/>
        <v/>
      </c>
      <c r="AB87" s="2459" t="str">
        <f>IF(INPUT_OUTPUT!CC74="","",INPUT_OUTPUT!CC74)</f>
        <v/>
      </c>
      <c r="AC87" s="2459" t="str">
        <f>IF(INPUT_OUTPUT!CD74="","",INPUT_OUTPUT!CD74)</f>
        <v/>
      </c>
      <c r="AD87" s="2459" t="str">
        <f>IF(INPUT_OUTPUT!CE74="","",INPUT_OUTPUT!CE74)</f>
        <v/>
      </c>
      <c r="AE87" s="2459" t="str">
        <f>IF(INPUT_OUTPUT!CF74="","",INPUT_OUTPUT!CF74)</f>
        <v/>
      </c>
      <c r="AF87" s="2459" t="str">
        <f>IF(INPUT_OUTPUT!CG74="","",INPUT_OUTPUT!CG74)</f>
        <v/>
      </c>
      <c r="AG87" s="2459" t="str">
        <f>IF(INPUT_OUTPUT!CH74="","",INPUT_OUTPUT!CH74)</f>
        <v/>
      </c>
      <c r="AH87" s="2459" t="str">
        <f>IF(INPUT_OUTPUT!CI74="","",INPUT_OUTPUT!CI74)</f>
        <v/>
      </c>
    </row>
    <row r="88" spans="3:34" s="2437" customFormat="1" ht="12.75" customHeight="1">
      <c r="C88" s="2461" t="str">
        <f>IF(INPUT_OUTPUT!C75="","",INPUT_OUTPUT!C75)</f>
        <v/>
      </c>
      <c r="D88" s="2462" t="str">
        <f>IF(INPUT_OUTPUT!BH75="","",INPUT_OUTPUT!BH75)</f>
        <v/>
      </c>
      <c r="E88" s="2462" t="str">
        <f>IF(INPUT_OUTPUT!BI75="","",INPUT_OUTPUT!BI75)</f>
        <v/>
      </c>
      <c r="F88" s="2462" t="str">
        <f>IF(INPUT_OUTPUT!BJ75="","",INPUT_OUTPUT!BJ75)</f>
        <v/>
      </c>
      <c r="G88" s="2462" t="str">
        <f>IF(INPUT_OUTPUT!BK75="","",INPUT_OUTPUT!BK75)</f>
        <v/>
      </c>
      <c r="H88" s="2462" t="str">
        <f>IF(INPUT_OUTPUT!BL75="","",INPUT_OUTPUT!BL75)</f>
        <v/>
      </c>
      <c r="I88" s="2462" t="str">
        <f>IF(INPUT_OUTPUT!BM75="","",INPUT_OUTPUT!BM75)</f>
        <v/>
      </c>
      <c r="J88" s="2462" t="str">
        <f>IF(INPUT_OUTPUT!BN75="","",INPUT_OUTPUT!BN75)</f>
        <v/>
      </c>
      <c r="K88" s="2453" t="str">
        <f t="shared" si="6"/>
        <v/>
      </c>
      <c r="L88" s="2457" t="str">
        <f>IF(INPUT_OUTPUT!BO75="","",INPUT_OUTPUT!BO75)</f>
        <v/>
      </c>
      <c r="M88" s="2457" t="str">
        <f>IF(INPUT_OUTPUT!BP75="","",INPUT_OUTPUT!BP75)</f>
        <v/>
      </c>
      <c r="N88" s="2457" t="str">
        <f>IF(INPUT_OUTPUT!BQ75="","",INPUT_OUTPUT!BQ75)</f>
        <v/>
      </c>
      <c r="O88" s="2457" t="str">
        <f>IF(INPUT_OUTPUT!BR75="","",INPUT_OUTPUT!BR75)</f>
        <v/>
      </c>
      <c r="P88" s="2457" t="str">
        <f>IF(INPUT_OUTPUT!BS75="","",INPUT_OUTPUT!BS75)</f>
        <v/>
      </c>
      <c r="Q88" s="2457" t="str">
        <f>IF(INPUT_OUTPUT!BT75="","",INPUT_OUTPUT!BT75)</f>
        <v/>
      </c>
      <c r="R88" s="2457" t="str">
        <f>IF(INPUT_OUTPUT!BU75="","",INPUT_OUTPUT!BU75)</f>
        <v/>
      </c>
      <c r="S88" s="2461" t="str">
        <f t="shared" si="7"/>
        <v/>
      </c>
      <c r="T88" s="2457" t="str">
        <f>IF(INPUT_OUTPUT!BV75="","",INPUT_OUTPUT!BV75)</f>
        <v/>
      </c>
      <c r="U88" s="2457" t="str">
        <f>IF(INPUT_OUTPUT!BW75="","",INPUT_OUTPUT!BW75)</f>
        <v/>
      </c>
      <c r="V88" s="2457" t="str">
        <f>IF(INPUT_OUTPUT!BX75="","",INPUT_OUTPUT!BX75)</f>
        <v/>
      </c>
      <c r="W88" s="2457" t="str">
        <f>IF(INPUT_OUTPUT!BY75="","",INPUT_OUTPUT!BY75)</f>
        <v/>
      </c>
      <c r="X88" s="2457" t="str">
        <f>IF(INPUT_OUTPUT!BZ75="","",INPUT_OUTPUT!BZ75)</f>
        <v/>
      </c>
      <c r="Y88" s="2457" t="str">
        <f>IF(INPUT_OUTPUT!CA75="","",INPUT_OUTPUT!CA75)</f>
        <v/>
      </c>
      <c r="Z88" s="2457" t="str">
        <f>IF(INPUT_OUTPUT!CB75="","",INPUT_OUTPUT!CB75)</f>
        <v/>
      </c>
      <c r="AA88" s="2461" t="str">
        <f t="shared" si="8"/>
        <v/>
      </c>
      <c r="AB88" s="2459" t="str">
        <f>IF(INPUT_OUTPUT!CC75="","",INPUT_OUTPUT!CC75)</f>
        <v/>
      </c>
      <c r="AC88" s="2459" t="str">
        <f>IF(INPUT_OUTPUT!CD75="","",INPUT_OUTPUT!CD75)</f>
        <v/>
      </c>
      <c r="AD88" s="2459" t="str">
        <f>IF(INPUT_OUTPUT!CE75="","",INPUT_OUTPUT!CE75)</f>
        <v/>
      </c>
      <c r="AE88" s="2459" t="str">
        <f>IF(INPUT_OUTPUT!CF75="","",INPUT_OUTPUT!CF75)</f>
        <v/>
      </c>
      <c r="AF88" s="2459" t="str">
        <f>IF(INPUT_OUTPUT!CG75="","",INPUT_OUTPUT!CG75)</f>
        <v/>
      </c>
      <c r="AG88" s="2459" t="str">
        <f>IF(INPUT_OUTPUT!CH75="","",INPUT_OUTPUT!CH75)</f>
        <v/>
      </c>
      <c r="AH88" s="2459" t="str">
        <f>IF(INPUT_OUTPUT!CI75="","",INPUT_OUTPUT!CI75)</f>
        <v/>
      </c>
    </row>
    <row r="89" spans="3:34" s="2437" customFormat="1" ht="12.75" customHeight="1">
      <c r="C89" s="2461" t="str">
        <f>IF(INPUT_OUTPUT!C76="","",INPUT_OUTPUT!C76)</f>
        <v/>
      </c>
      <c r="D89" s="2462" t="str">
        <f>IF(INPUT_OUTPUT!BH76="","",INPUT_OUTPUT!BH76)</f>
        <v/>
      </c>
      <c r="E89" s="2462" t="str">
        <f>IF(INPUT_OUTPUT!BI76="","",INPUT_OUTPUT!BI76)</f>
        <v/>
      </c>
      <c r="F89" s="2462" t="str">
        <f>IF(INPUT_OUTPUT!BJ76="","",INPUT_OUTPUT!BJ76)</f>
        <v/>
      </c>
      <c r="G89" s="2462" t="str">
        <f>IF(INPUT_OUTPUT!BK76="","",INPUT_OUTPUT!BK76)</f>
        <v/>
      </c>
      <c r="H89" s="2462" t="str">
        <f>IF(INPUT_OUTPUT!BL76="","",INPUT_OUTPUT!BL76)</f>
        <v/>
      </c>
      <c r="I89" s="2462" t="str">
        <f>IF(INPUT_OUTPUT!BM76="","",INPUT_OUTPUT!BM76)</f>
        <v/>
      </c>
      <c r="J89" s="2462" t="str">
        <f>IF(INPUT_OUTPUT!BN76="","",INPUT_OUTPUT!BN76)</f>
        <v/>
      </c>
      <c r="K89" s="2453" t="str">
        <f t="shared" si="6"/>
        <v/>
      </c>
      <c r="L89" s="2457" t="str">
        <f>IF(INPUT_OUTPUT!BO76="","",INPUT_OUTPUT!BO76)</f>
        <v/>
      </c>
      <c r="M89" s="2457" t="str">
        <f>IF(INPUT_OUTPUT!BP76="","",INPUT_OUTPUT!BP76)</f>
        <v/>
      </c>
      <c r="N89" s="2457" t="str">
        <f>IF(INPUT_OUTPUT!BQ76="","",INPUT_OUTPUT!BQ76)</f>
        <v/>
      </c>
      <c r="O89" s="2457" t="str">
        <f>IF(INPUT_OUTPUT!BR76="","",INPUT_OUTPUT!BR76)</f>
        <v/>
      </c>
      <c r="P89" s="2457" t="str">
        <f>IF(INPUT_OUTPUT!BS76="","",INPUT_OUTPUT!BS76)</f>
        <v/>
      </c>
      <c r="Q89" s="2457" t="str">
        <f>IF(INPUT_OUTPUT!BT76="","",INPUT_OUTPUT!BT76)</f>
        <v/>
      </c>
      <c r="R89" s="2457" t="str">
        <f>IF(INPUT_OUTPUT!BU76="","",INPUT_OUTPUT!BU76)</f>
        <v/>
      </c>
      <c r="S89" s="2461" t="str">
        <f t="shared" si="7"/>
        <v/>
      </c>
      <c r="T89" s="2457" t="str">
        <f>IF(INPUT_OUTPUT!BV76="","",INPUT_OUTPUT!BV76)</f>
        <v/>
      </c>
      <c r="U89" s="2457" t="str">
        <f>IF(INPUT_OUTPUT!BW76="","",INPUT_OUTPUT!BW76)</f>
        <v/>
      </c>
      <c r="V89" s="2457" t="str">
        <f>IF(INPUT_OUTPUT!BX76="","",INPUT_OUTPUT!BX76)</f>
        <v/>
      </c>
      <c r="W89" s="2457" t="str">
        <f>IF(INPUT_OUTPUT!BY76="","",INPUT_OUTPUT!BY76)</f>
        <v/>
      </c>
      <c r="X89" s="2457" t="str">
        <f>IF(INPUT_OUTPUT!BZ76="","",INPUT_OUTPUT!BZ76)</f>
        <v/>
      </c>
      <c r="Y89" s="2457" t="str">
        <f>IF(INPUT_OUTPUT!CA76="","",INPUT_OUTPUT!CA76)</f>
        <v/>
      </c>
      <c r="Z89" s="2457" t="str">
        <f>IF(INPUT_OUTPUT!CB76="","",INPUT_OUTPUT!CB76)</f>
        <v/>
      </c>
      <c r="AA89" s="2461" t="str">
        <f t="shared" si="8"/>
        <v/>
      </c>
      <c r="AB89" s="2459" t="str">
        <f>IF(INPUT_OUTPUT!CC76="","",INPUT_OUTPUT!CC76)</f>
        <v/>
      </c>
      <c r="AC89" s="2459" t="str">
        <f>IF(INPUT_OUTPUT!CD76="","",INPUT_OUTPUT!CD76)</f>
        <v/>
      </c>
      <c r="AD89" s="2459" t="str">
        <f>IF(INPUT_OUTPUT!CE76="","",INPUT_OUTPUT!CE76)</f>
        <v/>
      </c>
      <c r="AE89" s="2459" t="str">
        <f>IF(INPUT_OUTPUT!CF76="","",INPUT_OUTPUT!CF76)</f>
        <v/>
      </c>
      <c r="AF89" s="2459" t="str">
        <f>IF(INPUT_OUTPUT!CG76="","",INPUT_OUTPUT!CG76)</f>
        <v/>
      </c>
      <c r="AG89" s="2459" t="str">
        <f>IF(INPUT_OUTPUT!CH76="","",INPUT_OUTPUT!CH76)</f>
        <v/>
      </c>
      <c r="AH89" s="2459" t="str">
        <f>IF(INPUT_OUTPUT!CI76="","",INPUT_OUTPUT!CI76)</f>
        <v/>
      </c>
    </row>
    <row r="90" spans="3:34" s="2437" customFormat="1" ht="12.75" customHeight="1">
      <c r="C90" s="2461" t="str">
        <f>IF(INPUT_OUTPUT!C77="","",INPUT_OUTPUT!C77)</f>
        <v/>
      </c>
      <c r="D90" s="2462" t="str">
        <f>IF(INPUT_OUTPUT!BH77="","",INPUT_OUTPUT!BH77)</f>
        <v/>
      </c>
      <c r="E90" s="2462" t="str">
        <f>IF(INPUT_OUTPUT!BI77="","",INPUT_OUTPUT!BI77)</f>
        <v/>
      </c>
      <c r="F90" s="2462" t="str">
        <f>IF(INPUT_OUTPUT!BJ77="","",INPUT_OUTPUT!BJ77)</f>
        <v/>
      </c>
      <c r="G90" s="2462" t="str">
        <f>IF(INPUT_OUTPUT!BK77="","",INPUT_OUTPUT!BK77)</f>
        <v/>
      </c>
      <c r="H90" s="2462" t="str">
        <f>IF(INPUT_OUTPUT!BL77="","",INPUT_OUTPUT!BL77)</f>
        <v/>
      </c>
      <c r="I90" s="2462" t="str">
        <f>IF(INPUT_OUTPUT!BM77="","",INPUT_OUTPUT!BM77)</f>
        <v/>
      </c>
      <c r="J90" s="2462" t="str">
        <f>IF(INPUT_OUTPUT!BN77="","",INPUT_OUTPUT!BN77)</f>
        <v/>
      </c>
      <c r="K90" s="2453" t="str">
        <f t="shared" si="6"/>
        <v/>
      </c>
      <c r="L90" s="2457" t="str">
        <f>IF(INPUT_OUTPUT!BO77="","",INPUT_OUTPUT!BO77)</f>
        <v/>
      </c>
      <c r="M90" s="2457" t="str">
        <f>IF(INPUT_OUTPUT!BP77="","",INPUT_OUTPUT!BP77)</f>
        <v/>
      </c>
      <c r="N90" s="2457" t="str">
        <f>IF(INPUT_OUTPUT!BQ77="","",INPUT_OUTPUT!BQ77)</f>
        <v/>
      </c>
      <c r="O90" s="2457" t="str">
        <f>IF(INPUT_OUTPUT!BR77="","",INPUT_OUTPUT!BR77)</f>
        <v/>
      </c>
      <c r="P90" s="2457" t="str">
        <f>IF(INPUT_OUTPUT!BS77="","",INPUT_OUTPUT!BS77)</f>
        <v/>
      </c>
      <c r="Q90" s="2457" t="str">
        <f>IF(INPUT_OUTPUT!BT77="","",INPUT_OUTPUT!BT77)</f>
        <v/>
      </c>
      <c r="R90" s="2457" t="str">
        <f>IF(INPUT_OUTPUT!BU77="","",INPUT_OUTPUT!BU77)</f>
        <v/>
      </c>
      <c r="S90" s="2461" t="str">
        <f t="shared" si="7"/>
        <v/>
      </c>
      <c r="T90" s="2457" t="str">
        <f>IF(INPUT_OUTPUT!BV77="","",INPUT_OUTPUT!BV77)</f>
        <v/>
      </c>
      <c r="U90" s="2457" t="str">
        <f>IF(INPUT_OUTPUT!BW77="","",INPUT_OUTPUT!BW77)</f>
        <v/>
      </c>
      <c r="V90" s="2457" t="str">
        <f>IF(INPUT_OUTPUT!BX77="","",INPUT_OUTPUT!BX77)</f>
        <v/>
      </c>
      <c r="W90" s="2457" t="str">
        <f>IF(INPUT_OUTPUT!BY77="","",INPUT_OUTPUT!BY77)</f>
        <v/>
      </c>
      <c r="X90" s="2457" t="str">
        <f>IF(INPUT_OUTPUT!BZ77="","",INPUT_OUTPUT!BZ77)</f>
        <v/>
      </c>
      <c r="Y90" s="2457" t="str">
        <f>IF(INPUT_OUTPUT!CA77="","",INPUT_OUTPUT!CA77)</f>
        <v/>
      </c>
      <c r="Z90" s="2457" t="str">
        <f>IF(INPUT_OUTPUT!CB77="","",INPUT_OUTPUT!CB77)</f>
        <v/>
      </c>
      <c r="AA90" s="2461" t="str">
        <f t="shared" si="8"/>
        <v/>
      </c>
      <c r="AB90" s="2459" t="str">
        <f>IF(INPUT_OUTPUT!CC77="","",INPUT_OUTPUT!CC77)</f>
        <v/>
      </c>
      <c r="AC90" s="2459" t="str">
        <f>IF(INPUT_OUTPUT!CD77="","",INPUT_OUTPUT!CD77)</f>
        <v/>
      </c>
      <c r="AD90" s="2459" t="str">
        <f>IF(INPUT_OUTPUT!CE77="","",INPUT_OUTPUT!CE77)</f>
        <v/>
      </c>
      <c r="AE90" s="2459" t="str">
        <f>IF(INPUT_OUTPUT!CF77="","",INPUT_OUTPUT!CF77)</f>
        <v/>
      </c>
      <c r="AF90" s="2459" t="str">
        <f>IF(INPUT_OUTPUT!CG77="","",INPUT_OUTPUT!CG77)</f>
        <v/>
      </c>
      <c r="AG90" s="2459" t="str">
        <f>IF(INPUT_OUTPUT!CH77="","",INPUT_OUTPUT!CH77)</f>
        <v/>
      </c>
      <c r="AH90" s="2459" t="str">
        <f>IF(INPUT_OUTPUT!CI77="","",INPUT_OUTPUT!CI77)</f>
        <v/>
      </c>
    </row>
    <row r="91" spans="3:34" s="2437" customFormat="1" ht="12.75" customHeight="1">
      <c r="C91" s="2461" t="str">
        <f>IF(INPUT_OUTPUT!C78="","",INPUT_OUTPUT!C78)</f>
        <v/>
      </c>
      <c r="D91" s="2462" t="str">
        <f>IF(INPUT_OUTPUT!BH78="","",INPUT_OUTPUT!BH78)</f>
        <v/>
      </c>
      <c r="E91" s="2462" t="str">
        <f>IF(INPUT_OUTPUT!BI78="","",INPUT_OUTPUT!BI78)</f>
        <v/>
      </c>
      <c r="F91" s="2462" t="str">
        <f>IF(INPUT_OUTPUT!BJ78="","",INPUT_OUTPUT!BJ78)</f>
        <v/>
      </c>
      <c r="G91" s="2462" t="str">
        <f>IF(INPUT_OUTPUT!BK78="","",INPUT_OUTPUT!BK78)</f>
        <v/>
      </c>
      <c r="H91" s="2462" t="str">
        <f>IF(INPUT_OUTPUT!BL78="","",INPUT_OUTPUT!BL78)</f>
        <v/>
      </c>
      <c r="I91" s="2462" t="str">
        <f>IF(INPUT_OUTPUT!BM78="","",INPUT_OUTPUT!BM78)</f>
        <v/>
      </c>
      <c r="J91" s="2462" t="str">
        <f>IF(INPUT_OUTPUT!BN78="","",INPUT_OUTPUT!BN78)</f>
        <v/>
      </c>
      <c r="K91" s="2453" t="str">
        <f t="shared" si="6"/>
        <v/>
      </c>
      <c r="L91" s="2457" t="str">
        <f>IF(INPUT_OUTPUT!BO78="","",INPUT_OUTPUT!BO78)</f>
        <v/>
      </c>
      <c r="M91" s="2457" t="str">
        <f>IF(INPUT_OUTPUT!BP78="","",INPUT_OUTPUT!BP78)</f>
        <v/>
      </c>
      <c r="N91" s="2457" t="str">
        <f>IF(INPUT_OUTPUT!BQ78="","",INPUT_OUTPUT!BQ78)</f>
        <v/>
      </c>
      <c r="O91" s="2457" t="str">
        <f>IF(INPUT_OUTPUT!BR78="","",INPUT_OUTPUT!BR78)</f>
        <v/>
      </c>
      <c r="P91" s="2457" t="str">
        <f>IF(INPUT_OUTPUT!BS78="","",INPUT_OUTPUT!BS78)</f>
        <v/>
      </c>
      <c r="Q91" s="2457" t="str">
        <f>IF(INPUT_OUTPUT!BT78="","",INPUT_OUTPUT!BT78)</f>
        <v/>
      </c>
      <c r="R91" s="2457" t="str">
        <f>IF(INPUT_OUTPUT!BU78="","",INPUT_OUTPUT!BU78)</f>
        <v/>
      </c>
      <c r="S91" s="2461" t="str">
        <f t="shared" si="7"/>
        <v/>
      </c>
      <c r="T91" s="2457" t="str">
        <f>IF(INPUT_OUTPUT!BV78="","",INPUT_OUTPUT!BV78)</f>
        <v/>
      </c>
      <c r="U91" s="2457" t="str">
        <f>IF(INPUT_OUTPUT!BW78="","",INPUT_OUTPUT!BW78)</f>
        <v/>
      </c>
      <c r="V91" s="2457" t="str">
        <f>IF(INPUT_OUTPUT!BX78="","",INPUT_OUTPUT!BX78)</f>
        <v/>
      </c>
      <c r="W91" s="2457" t="str">
        <f>IF(INPUT_OUTPUT!BY78="","",INPUT_OUTPUT!BY78)</f>
        <v/>
      </c>
      <c r="X91" s="2457" t="str">
        <f>IF(INPUT_OUTPUT!BZ78="","",INPUT_OUTPUT!BZ78)</f>
        <v/>
      </c>
      <c r="Y91" s="2457" t="str">
        <f>IF(INPUT_OUTPUT!CA78="","",INPUT_OUTPUT!CA78)</f>
        <v/>
      </c>
      <c r="Z91" s="2457" t="str">
        <f>IF(INPUT_OUTPUT!CB78="","",INPUT_OUTPUT!CB78)</f>
        <v/>
      </c>
      <c r="AA91" s="2461" t="str">
        <f t="shared" si="8"/>
        <v/>
      </c>
      <c r="AB91" s="2459" t="str">
        <f>IF(INPUT_OUTPUT!CC78="","",INPUT_OUTPUT!CC78)</f>
        <v/>
      </c>
      <c r="AC91" s="2459" t="str">
        <f>IF(INPUT_OUTPUT!CD78="","",INPUT_OUTPUT!CD78)</f>
        <v/>
      </c>
      <c r="AD91" s="2459" t="str">
        <f>IF(INPUT_OUTPUT!CE78="","",INPUT_OUTPUT!CE78)</f>
        <v/>
      </c>
      <c r="AE91" s="2459" t="str">
        <f>IF(INPUT_OUTPUT!CF78="","",INPUT_OUTPUT!CF78)</f>
        <v/>
      </c>
      <c r="AF91" s="2459" t="str">
        <f>IF(INPUT_OUTPUT!CG78="","",INPUT_OUTPUT!CG78)</f>
        <v/>
      </c>
      <c r="AG91" s="2459" t="str">
        <f>IF(INPUT_OUTPUT!CH78="","",INPUT_OUTPUT!CH78)</f>
        <v/>
      </c>
      <c r="AH91" s="2459" t="str">
        <f>IF(INPUT_OUTPUT!CI78="","",INPUT_OUTPUT!CI78)</f>
        <v/>
      </c>
    </row>
    <row r="92" spans="3:34" s="2437" customFormat="1" ht="12.75" customHeight="1">
      <c r="C92" s="2461" t="str">
        <f>IF(INPUT_OUTPUT!C79="","",INPUT_OUTPUT!C79)</f>
        <v/>
      </c>
      <c r="D92" s="2462" t="str">
        <f>IF(INPUT_OUTPUT!BH79="","",INPUT_OUTPUT!BH79)</f>
        <v/>
      </c>
      <c r="E92" s="2462" t="str">
        <f>IF(INPUT_OUTPUT!BI79="","",INPUT_OUTPUT!BI79)</f>
        <v/>
      </c>
      <c r="F92" s="2462" t="str">
        <f>IF(INPUT_OUTPUT!BJ79="","",INPUT_OUTPUT!BJ79)</f>
        <v/>
      </c>
      <c r="G92" s="2462" t="str">
        <f>IF(INPUT_OUTPUT!BK79="","",INPUT_OUTPUT!BK79)</f>
        <v/>
      </c>
      <c r="H92" s="2462" t="str">
        <f>IF(INPUT_OUTPUT!BL79="","",INPUT_OUTPUT!BL79)</f>
        <v/>
      </c>
      <c r="I92" s="2462" t="str">
        <f>IF(INPUT_OUTPUT!BM79="","",INPUT_OUTPUT!BM79)</f>
        <v/>
      </c>
      <c r="J92" s="2462" t="str">
        <f>IF(INPUT_OUTPUT!BN79="","",INPUT_OUTPUT!BN79)</f>
        <v/>
      </c>
      <c r="K92" s="2453" t="str">
        <f t="shared" si="6"/>
        <v/>
      </c>
      <c r="L92" s="2457" t="str">
        <f>IF(INPUT_OUTPUT!BO79="","",INPUT_OUTPUT!BO79)</f>
        <v/>
      </c>
      <c r="M92" s="2457" t="str">
        <f>IF(INPUT_OUTPUT!BP79="","",INPUT_OUTPUT!BP79)</f>
        <v/>
      </c>
      <c r="N92" s="2457" t="str">
        <f>IF(INPUT_OUTPUT!BQ79="","",INPUT_OUTPUT!BQ79)</f>
        <v/>
      </c>
      <c r="O92" s="2457" t="str">
        <f>IF(INPUT_OUTPUT!BR79="","",INPUT_OUTPUT!BR79)</f>
        <v/>
      </c>
      <c r="P92" s="2457" t="str">
        <f>IF(INPUT_OUTPUT!BS79="","",INPUT_OUTPUT!BS79)</f>
        <v/>
      </c>
      <c r="Q92" s="2457" t="str">
        <f>IF(INPUT_OUTPUT!BT79="","",INPUT_OUTPUT!BT79)</f>
        <v/>
      </c>
      <c r="R92" s="2457" t="str">
        <f>IF(INPUT_OUTPUT!BU79="","",INPUT_OUTPUT!BU79)</f>
        <v/>
      </c>
      <c r="S92" s="2461" t="str">
        <f t="shared" si="7"/>
        <v/>
      </c>
      <c r="T92" s="2457" t="str">
        <f>IF(INPUT_OUTPUT!BV79="","",INPUT_OUTPUT!BV79)</f>
        <v/>
      </c>
      <c r="U92" s="2457" t="str">
        <f>IF(INPUT_OUTPUT!BW79="","",INPUT_OUTPUT!BW79)</f>
        <v/>
      </c>
      <c r="V92" s="2457" t="str">
        <f>IF(INPUT_OUTPUT!BX79="","",INPUT_OUTPUT!BX79)</f>
        <v/>
      </c>
      <c r="W92" s="2457" t="str">
        <f>IF(INPUT_OUTPUT!BY79="","",INPUT_OUTPUT!BY79)</f>
        <v/>
      </c>
      <c r="X92" s="2457" t="str">
        <f>IF(INPUT_OUTPUT!BZ79="","",INPUT_OUTPUT!BZ79)</f>
        <v/>
      </c>
      <c r="Y92" s="2457" t="str">
        <f>IF(INPUT_OUTPUT!CA79="","",INPUT_OUTPUT!CA79)</f>
        <v/>
      </c>
      <c r="Z92" s="2457" t="str">
        <f>IF(INPUT_OUTPUT!CB79="","",INPUT_OUTPUT!CB79)</f>
        <v/>
      </c>
      <c r="AA92" s="2461" t="str">
        <f t="shared" si="8"/>
        <v/>
      </c>
      <c r="AB92" s="2459" t="str">
        <f>IF(INPUT_OUTPUT!CC79="","",INPUT_OUTPUT!CC79)</f>
        <v/>
      </c>
      <c r="AC92" s="2459" t="str">
        <f>IF(INPUT_OUTPUT!CD79="","",INPUT_OUTPUT!CD79)</f>
        <v/>
      </c>
      <c r="AD92" s="2459" t="str">
        <f>IF(INPUT_OUTPUT!CE79="","",INPUT_OUTPUT!CE79)</f>
        <v/>
      </c>
      <c r="AE92" s="2459" t="str">
        <f>IF(INPUT_OUTPUT!CF79="","",INPUT_OUTPUT!CF79)</f>
        <v/>
      </c>
      <c r="AF92" s="2459" t="str">
        <f>IF(INPUT_OUTPUT!CG79="","",INPUT_OUTPUT!CG79)</f>
        <v/>
      </c>
      <c r="AG92" s="2459" t="str">
        <f>IF(INPUT_OUTPUT!CH79="","",INPUT_OUTPUT!CH79)</f>
        <v/>
      </c>
      <c r="AH92" s="2459" t="str">
        <f>IF(INPUT_OUTPUT!CI79="","",INPUT_OUTPUT!CI79)</f>
        <v/>
      </c>
    </row>
    <row r="93" spans="3:34" s="2437" customFormat="1" ht="12.75" customHeight="1">
      <c r="C93" s="2461" t="str">
        <f>IF(INPUT_OUTPUT!C80="","",INPUT_OUTPUT!C80)</f>
        <v/>
      </c>
      <c r="D93" s="2462" t="str">
        <f>IF(INPUT_OUTPUT!BH80="","",INPUT_OUTPUT!BH80)</f>
        <v/>
      </c>
      <c r="E93" s="2462" t="str">
        <f>IF(INPUT_OUTPUT!BI80="","",INPUT_OUTPUT!BI80)</f>
        <v/>
      </c>
      <c r="F93" s="2462" t="str">
        <f>IF(INPUT_OUTPUT!BJ80="","",INPUT_OUTPUT!BJ80)</f>
        <v/>
      </c>
      <c r="G93" s="2462" t="str">
        <f>IF(INPUT_OUTPUT!BK80="","",INPUT_OUTPUT!BK80)</f>
        <v/>
      </c>
      <c r="H93" s="2462" t="str">
        <f>IF(INPUT_OUTPUT!BL80="","",INPUT_OUTPUT!BL80)</f>
        <v/>
      </c>
      <c r="I93" s="2462" t="str">
        <f>IF(INPUT_OUTPUT!BM80="","",INPUT_OUTPUT!BM80)</f>
        <v/>
      </c>
      <c r="J93" s="2462" t="str">
        <f>IF(INPUT_OUTPUT!BN80="","",INPUT_OUTPUT!BN80)</f>
        <v/>
      </c>
      <c r="K93" s="2453" t="str">
        <f t="shared" si="6"/>
        <v/>
      </c>
      <c r="L93" s="2457" t="str">
        <f>IF(INPUT_OUTPUT!BO80="","",INPUT_OUTPUT!BO80)</f>
        <v/>
      </c>
      <c r="M93" s="2457" t="str">
        <f>IF(INPUT_OUTPUT!BP80="","",INPUT_OUTPUT!BP80)</f>
        <v/>
      </c>
      <c r="N93" s="2457" t="str">
        <f>IF(INPUT_OUTPUT!BQ80="","",INPUT_OUTPUT!BQ80)</f>
        <v/>
      </c>
      <c r="O93" s="2457" t="str">
        <f>IF(INPUT_OUTPUT!BR80="","",INPUT_OUTPUT!BR80)</f>
        <v/>
      </c>
      <c r="P93" s="2457" t="str">
        <f>IF(INPUT_OUTPUT!BS80="","",INPUT_OUTPUT!BS80)</f>
        <v/>
      </c>
      <c r="Q93" s="2457" t="str">
        <f>IF(INPUT_OUTPUT!BT80="","",INPUT_OUTPUT!BT80)</f>
        <v/>
      </c>
      <c r="R93" s="2457" t="str">
        <f>IF(INPUT_OUTPUT!BU80="","",INPUT_OUTPUT!BU80)</f>
        <v/>
      </c>
      <c r="S93" s="2461" t="str">
        <f t="shared" si="7"/>
        <v/>
      </c>
      <c r="T93" s="2457" t="str">
        <f>IF(INPUT_OUTPUT!BV80="","",INPUT_OUTPUT!BV80)</f>
        <v/>
      </c>
      <c r="U93" s="2457" t="str">
        <f>IF(INPUT_OUTPUT!BW80="","",INPUT_OUTPUT!BW80)</f>
        <v/>
      </c>
      <c r="V93" s="2457" t="str">
        <f>IF(INPUT_OUTPUT!BX80="","",INPUT_OUTPUT!BX80)</f>
        <v/>
      </c>
      <c r="W93" s="2457" t="str">
        <f>IF(INPUT_OUTPUT!BY80="","",INPUT_OUTPUT!BY80)</f>
        <v/>
      </c>
      <c r="X93" s="2457" t="str">
        <f>IF(INPUT_OUTPUT!BZ80="","",INPUT_OUTPUT!BZ80)</f>
        <v/>
      </c>
      <c r="Y93" s="2457" t="str">
        <f>IF(INPUT_OUTPUT!CA80="","",INPUT_OUTPUT!CA80)</f>
        <v/>
      </c>
      <c r="Z93" s="2457" t="str">
        <f>IF(INPUT_OUTPUT!CB80="","",INPUT_OUTPUT!CB80)</f>
        <v/>
      </c>
      <c r="AA93" s="2461" t="str">
        <f t="shared" si="8"/>
        <v/>
      </c>
      <c r="AB93" s="2459" t="str">
        <f>IF(INPUT_OUTPUT!CC80="","",INPUT_OUTPUT!CC80)</f>
        <v/>
      </c>
      <c r="AC93" s="2459" t="str">
        <f>IF(INPUT_OUTPUT!CD80="","",INPUT_OUTPUT!CD80)</f>
        <v/>
      </c>
      <c r="AD93" s="2459" t="str">
        <f>IF(INPUT_OUTPUT!CE80="","",INPUT_OUTPUT!CE80)</f>
        <v/>
      </c>
      <c r="AE93" s="2459" t="str">
        <f>IF(INPUT_OUTPUT!CF80="","",INPUT_OUTPUT!CF80)</f>
        <v/>
      </c>
      <c r="AF93" s="2459" t="str">
        <f>IF(INPUT_OUTPUT!CG80="","",INPUT_OUTPUT!CG80)</f>
        <v/>
      </c>
      <c r="AG93" s="2459" t="str">
        <f>IF(INPUT_OUTPUT!CH80="","",INPUT_OUTPUT!CH80)</f>
        <v/>
      </c>
      <c r="AH93" s="2459" t="str">
        <f>IF(INPUT_OUTPUT!CI80="","",INPUT_OUTPUT!CI80)</f>
        <v/>
      </c>
    </row>
    <row r="94" spans="3:34" s="2437" customFormat="1" ht="12.75" customHeight="1">
      <c r="C94" s="2461" t="str">
        <f>IF(INPUT_OUTPUT!C81="","",INPUT_OUTPUT!C81)</f>
        <v/>
      </c>
      <c r="D94" s="2462" t="str">
        <f>IF(INPUT_OUTPUT!BH81="","",INPUT_OUTPUT!BH81)</f>
        <v/>
      </c>
      <c r="E94" s="2462" t="str">
        <f>IF(INPUT_OUTPUT!BI81="","",INPUT_OUTPUT!BI81)</f>
        <v/>
      </c>
      <c r="F94" s="2462" t="str">
        <f>IF(INPUT_OUTPUT!BJ81="","",INPUT_OUTPUT!BJ81)</f>
        <v/>
      </c>
      <c r="G94" s="2462" t="str">
        <f>IF(INPUT_OUTPUT!BK81="","",INPUT_OUTPUT!BK81)</f>
        <v/>
      </c>
      <c r="H94" s="2462" t="str">
        <f>IF(INPUT_OUTPUT!BL81="","",INPUT_OUTPUT!BL81)</f>
        <v/>
      </c>
      <c r="I94" s="2462" t="str">
        <f>IF(INPUT_OUTPUT!BM81="","",INPUT_OUTPUT!BM81)</f>
        <v/>
      </c>
      <c r="J94" s="2462" t="str">
        <f>IF(INPUT_OUTPUT!BN81="","",INPUT_OUTPUT!BN81)</f>
        <v/>
      </c>
      <c r="K94" s="2453" t="str">
        <f t="shared" si="6"/>
        <v/>
      </c>
      <c r="L94" s="2457" t="str">
        <f>IF(INPUT_OUTPUT!BO81="","",INPUT_OUTPUT!BO81)</f>
        <v/>
      </c>
      <c r="M94" s="2457" t="str">
        <f>IF(INPUT_OUTPUT!BP81="","",INPUT_OUTPUT!BP81)</f>
        <v/>
      </c>
      <c r="N94" s="2457" t="str">
        <f>IF(INPUT_OUTPUT!BQ81="","",INPUT_OUTPUT!BQ81)</f>
        <v/>
      </c>
      <c r="O94" s="2457" t="str">
        <f>IF(INPUT_OUTPUT!BR81="","",INPUT_OUTPUT!BR81)</f>
        <v/>
      </c>
      <c r="P94" s="2457" t="str">
        <f>IF(INPUT_OUTPUT!BS81="","",INPUT_OUTPUT!BS81)</f>
        <v/>
      </c>
      <c r="Q94" s="2457" t="str">
        <f>IF(INPUT_OUTPUT!BT81="","",INPUT_OUTPUT!BT81)</f>
        <v/>
      </c>
      <c r="R94" s="2457" t="str">
        <f>IF(INPUT_OUTPUT!BU81="","",INPUT_OUTPUT!BU81)</f>
        <v/>
      </c>
      <c r="S94" s="2461" t="str">
        <f t="shared" si="7"/>
        <v/>
      </c>
      <c r="T94" s="2457" t="str">
        <f>IF(INPUT_OUTPUT!BV81="","",INPUT_OUTPUT!BV81)</f>
        <v/>
      </c>
      <c r="U94" s="2457" t="str">
        <f>IF(INPUT_OUTPUT!BW81="","",INPUT_OUTPUT!BW81)</f>
        <v/>
      </c>
      <c r="V94" s="2457" t="str">
        <f>IF(INPUT_OUTPUT!BX81="","",INPUT_OUTPUT!BX81)</f>
        <v/>
      </c>
      <c r="W94" s="2457" t="str">
        <f>IF(INPUT_OUTPUT!BY81="","",INPUT_OUTPUT!BY81)</f>
        <v/>
      </c>
      <c r="X94" s="2457" t="str">
        <f>IF(INPUT_OUTPUT!BZ81="","",INPUT_OUTPUT!BZ81)</f>
        <v/>
      </c>
      <c r="Y94" s="2457" t="str">
        <f>IF(INPUT_OUTPUT!CA81="","",INPUT_OUTPUT!CA81)</f>
        <v/>
      </c>
      <c r="Z94" s="2457" t="str">
        <f>IF(INPUT_OUTPUT!CB81="","",INPUT_OUTPUT!CB81)</f>
        <v/>
      </c>
      <c r="AA94" s="2461" t="str">
        <f t="shared" si="8"/>
        <v/>
      </c>
      <c r="AB94" s="2459" t="str">
        <f>IF(INPUT_OUTPUT!CC81="","",INPUT_OUTPUT!CC81)</f>
        <v/>
      </c>
      <c r="AC94" s="2459" t="str">
        <f>IF(INPUT_OUTPUT!CD81="","",INPUT_OUTPUT!CD81)</f>
        <v/>
      </c>
      <c r="AD94" s="2459" t="str">
        <f>IF(INPUT_OUTPUT!CE81="","",INPUT_OUTPUT!CE81)</f>
        <v/>
      </c>
      <c r="AE94" s="2459" t="str">
        <f>IF(INPUT_OUTPUT!CF81="","",INPUT_OUTPUT!CF81)</f>
        <v/>
      </c>
      <c r="AF94" s="2459" t="str">
        <f>IF(INPUT_OUTPUT!CG81="","",INPUT_OUTPUT!CG81)</f>
        <v/>
      </c>
      <c r="AG94" s="2459" t="str">
        <f>IF(INPUT_OUTPUT!CH81="","",INPUT_OUTPUT!CH81)</f>
        <v/>
      </c>
      <c r="AH94" s="2459" t="str">
        <f>IF(INPUT_OUTPUT!CI81="","",INPUT_OUTPUT!CI81)</f>
        <v/>
      </c>
    </row>
    <row r="95" spans="3:34" s="2437" customFormat="1" ht="12.75" customHeight="1">
      <c r="C95" s="2461" t="str">
        <f>IF(INPUT_OUTPUT!C82="","",INPUT_OUTPUT!C82)</f>
        <v/>
      </c>
      <c r="D95" s="2462" t="str">
        <f>IF(INPUT_OUTPUT!BH82="","",INPUT_OUTPUT!BH82)</f>
        <v/>
      </c>
      <c r="E95" s="2462" t="str">
        <f>IF(INPUT_OUTPUT!BI82="","",INPUT_OUTPUT!BI82)</f>
        <v/>
      </c>
      <c r="F95" s="2462" t="str">
        <f>IF(INPUT_OUTPUT!BJ82="","",INPUT_OUTPUT!BJ82)</f>
        <v/>
      </c>
      <c r="G95" s="2462" t="str">
        <f>IF(INPUT_OUTPUT!BK82="","",INPUT_OUTPUT!BK82)</f>
        <v/>
      </c>
      <c r="H95" s="2462" t="str">
        <f>IF(INPUT_OUTPUT!BL82="","",INPUT_OUTPUT!BL82)</f>
        <v/>
      </c>
      <c r="I95" s="2462" t="str">
        <f>IF(INPUT_OUTPUT!BM82="","",INPUT_OUTPUT!BM82)</f>
        <v/>
      </c>
      <c r="J95" s="2462" t="str">
        <f>IF(INPUT_OUTPUT!BN82="","",INPUT_OUTPUT!BN82)</f>
        <v/>
      </c>
      <c r="K95" s="2453" t="str">
        <f t="shared" si="6"/>
        <v/>
      </c>
      <c r="L95" s="2457" t="str">
        <f>IF(INPUT_OUTPUT!BO82="","",INPUT_OUTPUT!BO82)</f>
        <v/>
      </c>
      <c r="M95" s="2457" t="str">
        <f>IF(INPUT_OUTPUT!BP82="","",INPUT_OUTPUT!BP82)</f>
        <v/>
      </c>
      <c r="N95" s="2457" t="str">
        <f>IF(INPUT_OUTPUT!BQ82="","",INPUT_OUTPUT!BQ82)</f>
        <v/>
      </c>
      <c r="O95" s="2457" t="str">
        <f>IF(INPUT_OUTPUT!BR82="","",INPUT_OUTPUT!BR82)</f>
        <v/>
      </c>
      <c r="P95" s="2457" t="str">
        <f>IF(INPUT_OUTPUT!BS82="","",INPUT_OUTPUT!BS82)</f>
        <v/>
      </c>
      <c r="Q95" s="2457" t="str">
        <f>IF(INPUT_OUTPUT!BT82="","",INPUT_OUTPUT!BT82)</f>
        <v/>
      </c>
      <c r="R95" s="2457" t="str">
        <f>IF(INPUT_OUTPUT!BU82="","",INPUT_OUTPUT!BU82)</f>
        <v/>
      </c>
      <c r="S95" s="2461" t="str">
        <f t="shared" si="7"/>
        <v/>
      </c>
      <c r="T95" s="2457" t="str">
        <f>IF(INPUT_OUTPUT!BV82="","",INPUT_OUTPUT!BV82)</f>
        <v/>
      </c>
      <c r="U95" s="2457" t="str">
        <f>IF(INPUT_OUTPUT!BW82="","",INPUT_OUTPUT!BW82)</f>
        <v/>
      </c>
      <c r="V95" s="2457" t="str">
        <f>IF(INPUT_OUTPUT!BX82="","",INPUT_OUTPUT!BX82)</f>
        <v/>
      </c>
      <c r="W95" s="2457" t="str">
        <f>IF(INPUT_OUTPUT!BY82="","",INPUT_OUTPUT!BY82)</f>
        <v/>
      </c>
      <c r="X95" s="2457" t="str">
        <f>IF(INPUT_OUTPUT!BZ82="","",INPUT_OUTPUT!BZ82)</f>
        <v/>
      </c>
      <c r="Y95" s="2457" t="str">
        <f>IF(INPUT_OUTPUT!CA82="","",INPUT_OUTPUT!CA82)</f>
        <v/>
      </c>
      <c r="Z95" s="2457" t="str">
        <f>IF(INPUT_OUTPUT!CB82="","",INPUT_OUTPUT!CB82)</f>
        <v/>
      </c>
      <c r="AA95" s="2461" t="str">
        <f t="shared" si="8"/>
        <v/>
      </c>
      <c r="AB95" s="2459" t="str">
        <f>IF(INPUT_OUTPUT!CC82="","",INPUT_OUTPUT!CC82)</f>
        <v/>
      </c>
      <c r="AC95" s="2459" t="str">
        <f>IF(INPUT_OUTPUT!CD82="","",INPUT_OUTPUT!CD82)</f>
        <v/>
      </c>
      <c r="AD95" s="2459" t="str">
        <f>IF(INPUT_OUTPUT!CE82="","",INPUT_OUTPUT!CE82)</f>
        <v/>
      </c>
      <c r="AE95" s="2459" t="str">
        <f>IF(INPUT_OUTPUT!CF82="","",INPUT_OUTPUT!CF82)</f>
        <v/>
      </c>
      <c r="AF95" s="2459" t="str">
        <f>IF(INPUT_OUTPUT!CG82="","",INPUT_OUTPUT!CG82)</f>
        <v/>
      </c>
      <c r="AG95" s="2459" t="str">
        <f>IF(INPUT_OUTPUT!CH82="","",INPUT_OUTPUT!CH82)</f>
        <v/>
      </c>
      <c r="AH95" s="2459" t="str">
        <f>IF(INPUT_OUTPUT!CI82="","",INPUT_OUTPUT!CI82)</f>
        <v/>
      </c>
    </row>
    <row r="96" spans="3:34" s="2437" customFormat="1" ht="12.75" customHeight="1">
      <c r="C96" s="2461" t="str">
        <f>IF(INPUT_OUTPUT!C83="","",INPUT_OUTPUT!C83)</f>
        <v/>
      </c>
      <c r="D96" s="2462" t="str">
        <f>IF(INPUT_OUTPUT!BH83="","",INPUT_OUTPUT!BH83)</f>
        <v/>
      </c>
      <c r="E96" s="2462" t="str">
        <f>IF(INPUT_OUTPUT!BI83="","",INPUT_OUTPUT!BI83)</f>
        <v/>
      </c>
      <c r="F96" s="2462" t="str">
        <f>IF(INPUT_OUTPUT!BJ83="","",INPUT_OUTPUT!BJ83)</f>
        <v/>
      </c>
      <c r="G96" s="2462" t="str">
        <f>IF(INPUT_OUTPUT!BK83="","",INPUT_OUTPUT!BK83)</f>
        <v/>
      </c>
      <c r="H96" s="2462" t="str">
        <f>IF(INPUT_OUTPUT!BL83="","",INPUT_OUTPUT!BL83)</f>
        <v/>
      </c>
      <c r="I96" s="2462" t="str">
        <f>IF(INPUT_OUTPUT!BM83="","",INPUT_OUTPUT!BM83)</f>
        <v/>
      </c>
      <c r="J96" s="2462" t="str">
        <f>IF(INPUT_OUTPUT!BN83="","",INPUT_OUTPUT!BN83)</f>
        <v/>
      </c>
      <c r="K96" s="2453" t="str">
        <f t="shared" si="6"/>
        <v/>
      </c>
      <c r="L96" s="2457" t="str">
        <f>IF(INPUT_OUTPUT!BO83="","",INPUT_OUTPUT!BO83)</f>
        <v/>
      </c>
      <c r="M96" s="2457" t="str">
        <f>IF(INPUT_OUTPUT!BP83="","",INPUT_OUTPUT!BP83)</f>
        <v/>
      </c>
      <c r="N96" s="2457" t="str">
        <f>IF(INPUT_OUTPUT!BQ83="","",INPUT_OUTPUT!BQ83)</f>
        <v/>
      </c>
      <c r="O96" s="2457" t="str">
        <f>IF(INPUT_OUTPUT!BR83="","",INPUT_OUTPUT!BR83)</f>
        <v/>
      </c>
      <c r="P96" s="2457" t="str">
        <f>IF(INPUT_OUTPUT!BS83="","",INPUT_OUTPUT!BS83)</f>
        <v/>
      </c>
      <c r="Q96" s="2457" t="str">
        <f>IF(INPUT_OUTPUT!BT83="","",INPUT_OUTPUT!BT83)</f>
        <v/>
      </c>
      <c r="R96" s="2457" t="str">
        <f>IF(INPUT_OUTPUT!BU83="","",INPUT_OUTPUT!BU83)</f>
        <v/>
      </c>
      <c r="S96" s="2461" t="str">
        <f t="shared" si="7"/>
        <v/>
      </c>
      <c r="T96" s="2457" t="str">
        <f>IF(INPUT_OUTPUT!BV83="","",INPUT_OUTPUT!BV83)</f>
        <v/>
      </c>
      <c r="U96" s="2457" t="str">
        <f>IF(INPUT_OUTPUT!BW83="","",INPUT_OUTPUT!BW83)</f>
        <v/>
      </c>
      <c r="V96" s="2457" t="str">
        <f>IF(INPUT_OUTPUT!BX83="","",INPUT_OUTPUT!BX83)</f>
        <v/>
      </c>
      <c r="W96" s="2457" t="str">
        <f>IF(INPUT_OUTPUT!BY83="","",INPUT_OUTPUT!BY83)</f>
        <v/>
      </c>
      <c r="X96" s="2457" t="str">
        <f>IF(INPUT_OUTPUT!BZ83="","",INPUT_OUTPUT!BZ83)</f>
        <v/>
      </c>
      <c r="Y96" s="2457" t="str">
        <f>IF(INPUT_OUTPUT!CA83="","",INPUT_OUTPUT!CA83)</f>
        <v/>
      </c>
      <c r="Z96" s="2457" t="str">
        <f>IF(INPUT_OUTPUT!CB83="","",INPUT_OUTPUT!CB83)</f>
        <v/>
      </c>
      <c r="AA96" s="2461" t="str">
        <f t="shared" si="8"/>
        <v/>
      </c>
      <c r="AB96" s="2459" t="str">
        <f>IF(INPUT_OUTPUT!CC83="","",INPUT_OUTPUT!CC83)</f>
        <v/>
      </c>
      <c r="AC96" s="2459" t="str">
        <f>IF(INPUT_OUTPUT!CD83="","",INPUT_OUTPUT!CD83)</f>
        <v/>
      </c>
      <c r="AD96" s="2459" t="str">
        <f>IF(INPUT_OUTPUT!CE83="","",INPUT_OUTPUT!CE83)</f>
        <v/>
      </c>
      <c r="AE96" s="2459" t="str">
        <f>IF(INPUT_OUTPUT!CF83="","",INPUT_OUTPUT!CF83)</f>
        <v/>
      </c>
      <c r="AF96" s="2459" t="str">
        <f>IF(INPUT_OUTPUT!CG83="","",INPUT_OUTPUT!CG83)</f>
        <v/>
      </c>
      <c r="AG96" s="2459" t="str">
        <f>IF(INPUT_OUTPUT!CH83="","",INPUT_OUTPUT!CH83)</f>
        <v/>
      </c>
      <c r="AH96" s="2459" t="str">
        <f>IF(INPUT_OUTPUT!CI83="","",INPUT_OUTPUT!CI83)</f>
        <v/>
      </c>
    </row>
    <row r="97" spans="3:34" s="2437" customFormat="1" ht="12.75" customHeight="1">
      <c r="C97" s="2461" t="str">
        <f>IF(INPUT_OUTPUT!C84="","",INPUT_OUTPUT!C84)</f>
        <v/>
      </c>
      <c r="D97" s="2462" t="str">
        <f>IF(INPUT_OUTPUT!BH84="","",INPUT_OUTPUT!BH84)</f>
        <v/>
      </c>
      <c r="E97" s="2462" t="str">
        <f>IF(INPUT_OUTPUT!BI84="","",INPUT_OUTPUT!BI84)</f>
        <v/>
      </c>
      <c r="F97" s="2462" t="str">
        <f>IF(INPUT_OUTPUT!BJ84="","",INPUT_OUTPUT!BJ84)</f>
        <v/>
      </c>
      <c r="G97" s="2462" t="str">
        <f>IF(INPUT_OUTPUT!BK84="","",INPUT_OUTPUT!BK84)</f>
        <v/>
      </c>
      <c r="H97" s="2462" t="str">
        <f>IF(INPUT_OUTPUT!BL84="","",INPUT_OUTPUT!BL84)</f>
        <v/>
      </c>
      <c r="I97" s="2462" t="str">
        <f>IF(INPUT_OUTPUT!BM84="","",INPUT_OUTPUT!BM84)</f>
        <v/>
      </c>
      <c r="J97" s="2462" t="str">
        <f>IF(INPUT_OUTPUT!BN84="","",INPUT_OUTPUT!BN84)</f>
        <v/>
      </c>
      <c r="K97" s="2453" t="str">
        <f t="shared" si="6"/>
        <v/>
      </c>
      <c r="L97" s="2457" t="str">
        <f>IF(INPUT_OUTPUT!BO84="","",INPUT_OUTPUT!BO84)</f>
        <v/>
      </c>
      <c r="M97" s="2457" t="str">
        <f>IF(INPUT_OUTPUT!BP84="","",INPUT_OUTPUT!BP84)</f>
        <v/>
      </c>
      <c r="N97" s="2457" t="str">
        <f>IF(INPUT_OUTPUT!BQ84="","",INPUT_OUTPUT!BQ84)</f>
        <v/>
      </c>
      <c r="O97" s="2457" t="str">
        <f>IF(INPUT_OUTPUT!BR84="","",INPUT_OUTPUT!BR84)</f>
        <v/>
      </c>
      <c r="P97" s="2457" t="str">
        <f>IF(INPUT_OUTPUT!BS84="","",INPUT_OUTPUT!BS84)</f>
        <v/>
      </c>
      <c r="Q97" s="2457" t="str">
        <f>IF(INPUT_OUTPUT!BT84="","",INPUT_OUTPUT!BT84)</f>
        <v/>
      </c>
      <c r="R97" s="2457" t="str">
        <f>IF(INPUT_OUTPUT!BU84="","",INPUT_OUTPUT!BU84)</f>
        <v/>
      </c>
      <c r="S97" s="2461" t="str">
        <f t="shared" si="7"/>
        <v/>
      </c>
      <c r="T97" s="2457" t="str">
        <f>IF(INPUT_OUTPUT!BV84="","",INPUT_OUTPUT!BV84)</f>
        <v/>
      </c>
      <c r="U97" s="2457" t="str">
        <f>IF(INPUT_OUTPUT!BW84="","",INPUT_OUTPUT!BW84)</f>
        <v/>
      </c>
      <c r="V97" s="2457" t="str">
        <f>IF(INPUT_OUTPUT!BX84="","",INPUT_OUTPUT!BX84)</f>
        <v/>
      </c>
      <c r="W97" s="2457" t="str">
        <f>IF(INPUT_OUTPUT!BY84="","",INPUT_OUTPUT!BY84)</f>
        <v/>
      </c>
      <c r="X97" s="2457" t="str">
        <f>IF(INPUT_OUTPUT!BZ84="","",INPUT_OUTPUT!BZ84)</f>
        <v/>
      </c>
      <c r="Y97" s="2457" t="str">
        <f>IF(INPUT_OUTPUT!CA84="","",INPUT_OUTPUT!CA84)</f>
        <v/>
      </c>
      <c r="Z97" s="2457" t="str">
        <f>IF(INPUT_OUTPUT!CB84="","",INPUT_OUTPUT!CB84)</f>
        <v/>
      </c>
      <c r="AA97" s="2461" t="str">
        <f t="shared" si="8"/>
        <v/>
      </c>
      <c r="AB97" s="2459" t="str">
        <f>IF(INPUT_OUTPUT!CC84="","",INPUT_OUTPUT!CC84)</f>
        <v/>
      </c>
      <c r="AC97" s="2459" t="str">
        <f>IF(INPUT_OUTPUT!CD84="","",INPUT_OUTPUT!CD84)</f>
        <v/>
      </c>
      <c r="AD97" s="2459" t="str">
        <f>IF(INPUT_OUTPUT!CE84="","",INPUT_OUTPUT!CE84)</f>
        <v/>
      </c>
      <c r="AE97" s="2459" t="str">
        <f>IF(INPUT_OUTPUT!CF84="","",INPUT_OUTPUT!CF84)</f>
        <v/>
      </c>
      <c r="AF97" s="2459" t="str">
        <f>IF(INPUT_OUTPUT!CG84="","",INPUT_OUTPUT!CG84)</f>
        <v/>
      </c>
      <c r="AG97" s="2459" t="str">
        <f>IF(INPUT_OUTPUT!CH84="","",INPUT_OUTPUT!CH84)</f>
        <v/>
      </c>
      <c r="AH97" s="2459" t="str">
        <f>IF(INPUT_OUTPUT!CI84="","",INPUT_OUTPUT!CI84)</f>
        <v/>
      </c>
    </row>
    <row r="98" spans="3:34" s="2437" customFormat="1" ht="12.75" customHeight="1">
      <c r="C98" s="2461" t="str">
        <f>IF(INPUT_OUTPUT!C85="","",INPUT_OUTPUT!C85)</f>
        <v/>
      </c>
      <c r="D98" s="2462" t="str">
        <f>IF(INPUT_OUTPUT!BH85="","",INPUT_OUTPUT!BH85)</f>
        <v/>
      </c>
      <c r="E98" s="2462" t="str">
        <f>IF(INPUT_OUTPUT!BI85="","",INPUT_OUTPUT!BI85)</f>
        <v/>
      </c>
      <c r="F98" s="2462" t="str">
        <f>IF(INPUT_OUTPUT!BJ85="","",INPUT_OUTPUT!BJ85)</f>
        <v/>
      </c>
      <c r="G98" s="2462" t="str">
        <f>IF(INPUT_OUTPUT!BK85="","",INPUT_OUTPUT!BK85)</f>
        <v/>
      </c>
      <c r="H98" s="2462" t="str">
        <f>IF(INPUT_OUTPUT!BL85="","",INPUT_OUTPUT!BL85)</f>
        <v/>
      </c>
      <c r="I98" s="2462" t="str">
        <f>IF(INPUT_OUTPUT!BM85="","",INPUT_OUTPUT!BM85)</f>
        <v/>
      </c>
      <c r="J98" s="2462" t="str">
        <f>IF(INPUT_OUTPUT!BN85="","",INPUT_OUTPUT!BN85)</f>
        <v/>
      </c>
      <c r="K98" s="2453" t="str">
        <f t="shared" si="6"/>
        <v/>
      </c>
      <c r="L98" s="2457" t="str">
        <f>IF(INPUT_OUTPUT!BO85="","",INPUT_OUTPUT!BO85)</f>
        <v/>
      </c>
      <c r="M98" s="2457" t="str">
        <f>IF(INPUT_OUTPUT!BP85="","",INPUT_OUTPUT!BP85)</f>
        <v/>
      </c>
      <c r="N98" s="2457" t="str">
        <f>IF(INPUT_OUTPUT!BQ85="","",INPUT_OUTPUT!BQ85)</f>
        <v/>
      </c>
      <c r="O98" s="2457" t="str">
        <f>IF(INPUT_OUTPUT!BR85="","",INPUT_OUTPUT!BR85)</f>
        <v/>
      </c>
      <c r="P98" s="2457" t="str">
        <f>IF(INPUT_OUTPUT!BS85="","",INPUT_OUTPUT!BS85)</f>
        <v/>
      </c>
      <c r="Q98" s="2457" t="str">
        <f>IF(INPUT_OUTPUT!BT85="","",INPUT_OUTPUT!BT85)</f>
        <v/>
      </c>
      <c r="R98" s="2457" t="str">
        <f>IF(INPUT_OUTPUT!BU85="","",INPUT_OUTPUT!BU85)</f>
        <v/>
      </c>
      <c r="S98" s="2461" t="str">
        <f t="shared" si="7"/>
        <v/>
      </c>
      <c r="T98" s="2457" t="str">
        <f>IF(INPUT_OUTPUT!BV85="","",INPUT_OUTPUT!BV85)</f>
        <v/>
      </c>
      <c r="U98" s="2457" t="str">
        <f>IF(INPUT_OUTPUT!BW85="","",INPUT_OUTPUT!BW85)</f>
        <v/>
      </c>
      <c r="V98" s="2457" t="str">
        <f>IF(INPUT_OUTPUT!BX85="","",INPUT_OUTPUT!BX85)</f>
        <v/>
      </c>
      <c r="W98" s="2457" t="str">
        <f>IF(INPUT_OUTPUT!BY85="","",INPUT_OUTPUT!BY85)</f>
        <v/>
      </c>
      <c r="X98" s="2457" t="str">
        <f>IF(INPUT_OUTPUT!BZ85="","",INPUT_OUTPUT!BZ85)</f>
        <v/>
      </c>
      <c r="Y98" s="2457" t="str">
        <f>IF(INPUT_OUTPUT!CA85="","",INPUT_OUTPUT!CA85)</f>
        <v/>
      </c>
      <c r="Z98" s="2457" t="str">
        <f>IF(INPUT_OUTPUT!CB85="","",INPUT_OUTPUT!CB85)</f>
        <v/>
      </c>
      <c r="AA98" s="2461" t="str">
        <f t="shared" si="8"/>
        <v/>
      </c>
      <c r="AB98" s="2459" t="str">
        <f>IF(INPUT_OUTPUT!CC85="","",INPUT_OUTPUT!CC85)</f>
        <v/>
      </c>
      <c r="AC98" s="2459" t="str">
        <f>IF(INPUT_OUTPUT!CD85="","",INPUT_OUTPUT!CD85)</f>
        <v/>
      </c>
      <c r="AD98" s="2459" t="str">
        <f>IF(INPUT_OUTPUT!CE85="","",INPUT_OUTPUT!CE85)</f>
        <v/>
      </c>
      <c r="AE98" s="2459" t="str">
        <f>IF(INPUT_OUTPUT!CF85="","",INPUT_OUTPUT!CF85)</f>
        <v/>
      </c>
      <c r="AF98" s="2459" t="str">
        <f>IF(INPUT_OUTPUT!CG85="","",INPUT_OUTPUT!CG85)</f>
        <v/>
      </c>
      <c r="AG98" s="2459" t="str">
        <f>IF(INPUT_OUTPUT!CH85="","",INPUT_OUTPUT!CH85)</f>
        <v/>
      </c>
      <c r="AH98" s="2459" t="str">
        <f>IF(INPUT_OUTPUT!CI85="","",INPUT_OUTPUT!CI85)</f>
        <v/>
      </c>
    </row>
    <row r="99" spans="3:34" s="2437" customFormat="1" ht="12.75" customHeight="1">
      <c r="C99" s="2461" t="str">
        <f>IF(INPUT_OUTPUT!C86="","",INPUT_OUTPUT!C86)</f>
        <v/>
      </c>
      <c r="D99" s="2462" t="str">
        <f>IF(INPUT_OUTPUT!BH86="","",INPUT_OUTPUT!BH86)</f>
        <v/>
      </c>
      <c r="E99" s="2462" t="str">
        <f>IF(INPUT_OUTPUT!BI86="","",INPUT_OUTPUT!BI86)</f>
        <v/>
      </c>
      <c r="F99" s="2462" t="str">
        <f>IF(INPUT_OUTPUT!BJ86="","",INPUT_OUTPUT!BJ86)</f>
        <v/>
      </c>
      <c r="G99" s="2462" t="str">
        <f>IF(INPUT_OUTPUT!BK86="","",INPUT_OUTPUT!BK86)</f>
        <v/>
      </c>
      <c r="H99" s="2462" t="str">
        <f>IF(INPUT_OUTPUT!BL86="","",INPUT_OUTPUT!BL86)</f>
        <v/>
      </c>
      <c r="I99" s="2462" t="str">
        <f>IF(INPUT_OUTPUT!BM86="","",INPUT_OUTPUT!BM86)</f>
        <v/>
      </c>
      <c r="J99" s="2462" t="str">
        <f>IF(INPUT_OUTPUT!BN86="","",INPUT_OUTPUT!BN86)</f>
        <v/>
      </c>
      <c r="K99" s="2453" t="str">
        <f t="shared" si="6"/>
        <v/>
      </c>
      <c r="L99" s="2457" t="str">
        <f>IF(INPUT_OUTPUT!BO86="","",INPUT_OUTPUT!BO86)</f>
        <v/>
      </c>
      <c r="M99" s="2457" t="str">
        <f>IF(INPUT_OUTPUT!BP86="","",INPUT_OUTPUT!BP86)</f>
        <v/>
      </c>
      <c r="N99" s="2457" t="str">
        <f>IF(INPUT_OUTPUT!BQ86="","",INPUT_OUTPUT!BQ86)</f>
        <v/>
      </c>
      <c r="O99" s="2457" t="str">
        <f>IF(INPUT_OUTPUT!BR86="","",INPUT_OUTPUT!BR86)</f>
        <v/>
      </c>
      <c r="P99" s="2457" t="str">
        <f>IF(INPUT_OUTPUT!BS86="","",INPUT_OUTPUT!BS86)</f>
        <v/>
      </c>
      <c r="Q99" s="2457" t="str">
        <f>IF(INPUT_OUTPUT!BT86="","",INPUT_OUTPUT!BT86)</f>
        <v/>
      </c>
      <c r="R99" s="2457" t="str">
        <f>IF(INPUT_OUTPUT!BU86="","",INPUT_OUTPUT!BU86)</f>
        <v/>
      </c>
      <c r="S99" s="2461" t="str">
        <f t="shared" si="7"/>
        <v/>
      </c>
      <c r="T99" s="2457" t="str">
        <f>IF(INPUT_OUTPUT!BV86="","",INPUT_OUTPUT!BV86)</f>
        <v/>
      </c>
      <c r="U99" s="2457" t="str">
        <f>IF(INPUT_OUTPUT!BW86="","",INPUT_OUTPUT!BW86)</f>
        <v/>
      </c>
      <c r="V99" s="2457" t="str">
        <f>IF(INPUT_OUTPUT!BX86="","",INPUT_OUTPUT!BX86)</f>
        <v/>
      </c>
      <c r="W99" s="2457" t="str">
        <f>IF(INPUT_OUTPUT!BY86="","",INPUT_OUTPUT!BY86)</f>
        <v/>
      </c>
      <c r="X99" s="2457" t="str">
        <f>IF(INPUT_OUTPUT!BZ86="","",INPUT_OUTPUT!BZ86)</f>
        <v/>
      </c>
      <c r="Y99" s="2457" t="str">
        <f>IF(INPUT_OUTPUT!CA86="","",INPUT_OUTPUT!CA86)</f>
        <v/>
      </c>
      <c r="Z99" s="2457" t="str">
        <f>IF(INPUT_OUTPUT!CB86="","",INPUT_OUTPUT!CB86)</f>
        <v/>
      </c>
      <c r="AA99" s="2461" t="str">
        <f t="shared" si="8"/>
        <v/>
      </c>
      <c r="AB99" s="2459" t="str">
        <f>IF(INPUT_OUTPUT!CC86="","",INPUT_OUTPUT!CC86)</f>
        <v/>
      </c>
      <c r="AC99" s="2459" t="str">
        <f>IF(INPUT_OUTPUT!CD86="","",INPUT_OUTPUT!CD86)</f>
        <v/>
      </c>
      <c r="AD99" s="2459" t="str">
        <f>IF(INPUT_OUTPUT!CE86="","",INPUT_OUTPUT!CE86)</f>
        <v/>
      </c>
      <c r="AE99" s="2459" t="str">
        <f>IF(INPUT_OUTPUT!CF86="","",INPUT_OUTPUT!CF86)</f>
        <v/>
      </c>
      <c r="AF99" s="2459" t="str">
        <f>IF(INPUT_OUTPUT!CG86="","",INPUT_OUTPUT!CG86)</f>
        <v/>
      </c>
      <c r="AG99" s="2459" t="str">
        <f>IF(INPUT_OUTPUT!CH86="","",INPUT_OUTPUT!CH86)</f>
        <v/>
      </c>
      <c r="AH99" s="2459" t="str">
        <f>IF(INPUT_OUTPUT!CI86="","",INPUT_OUTPUT!CI86)</f>
        <v/>
      </c>
    </row>
    <row r="100" spans="3:34" s="2437" customFormat="1" ht="12.75" customHeight="1">
      <c r="C100" s="2461" t="str">
        <f>IF(INPUT_OUTPUT!C87="","",INPUT_OUTPUT!C87)</f>
        <v/>
      </c>
      <c r="D100" s="2462" t="str">
        <f>IF(INPUT_OUTPUT!BH87="","",INPUT_OUTPUT!BH87)</f>
        <v/>
      </c>
      <c r="E100" s="2462" t="str">
        <f>IF(INPUT_OUTPUT!BI87="","",INPUT_OUTPUT!BI87)</f>
        <v/>
      </c>
      <c r="F100" s="2462" t="str">
        <f>IF(INPUT_OUTPUT!BJ87="","",INPUT_OUTPUT!BJ87)</f>
        <v/>
      </c>
      <c r="G100" s="2462" t="str">
        <f>IF(INPUT_OUTPUT!BK87="","",INPUT_OUTPUT!BK87)</f>
        <v/>
      </c>
      <c r="H100" s="2462" t="str">
        <f>IF(INPUT_OUTPUT!BL87="","",INPUT_OUTPUT!BL87)</f>
        <v/>
      </c>
      <c r="I100" s="2462" t="str">
        <f>IF(INPUT_OUTPUT!BM87="","",INPUT_OUTPUT!BM87)</f>
        <v/>
      </c>
      <c r="J100" s="2462" t="str">
        <f>IF(INPUT_OUTPUT!BN87="","",INPUT_OUTPUT!BN87)</f>
        <v/>
      </c>
      <c r="K100" s="2453" t="str">
        <f t="shared" si="6"/>
        <v/>
      </c>
      <c r="L100" s="2457" t="str">
        <f>IF(INPUT_OUTPUT!BO87="","",INPUT_OUTPUT!BO87)</f>
        <v/>
      </c>
      <c r="M100" s="2457" t="str">
        <f>IF(INPUT_OUTPUT!BP87="","",INPUT_OUTPUT!BP87)</f>
        <v/>
      </c>
      <c r="N100" s="2457" t="str">
        <f>IF(INPUT_OUTPUT!BQ87="","",INPUT_OUTPUT!BQ87)</f>
        <v/>
      </c>
      <c r="O100" s="2457" t="str">
        <f>IF(INPUT_OUTPUT!BR87="","",INPUT_OUTPUT!BR87)</f>
        <v/>
      </c>
      <c r="P100" s="2457" t="str">
        <f>IF(INPUT_OUTPUT!BS87="","",INPUT_OUTPUT!BS87)</f>
        <v/>
      </c>
      <c r="Q100" s="2457" t="str">
        <f>IF(INPUT_OUTPUT!BT87="","",INPUT_OUTPUT!BT87)</f>
        <v/>
      </c>
      <c r="R100" s="2457" t="str">
        <f>IF(INPUT_OUTPUT!BU87="","",INPUT_OUTPUT!BU87)</f>
        <v/>
      </c>
      <c r="S100" s="2461" t="str">
        <f t="shared" si="7"/>
        <v/>
      </c>
      <c r="T100" s="2457" t="str">
        <f>IF(INPUT_OUTPUT!BV87="","",INPUT_OUTPUT!BV87)</f>
        <v/>
      </c>
      <c r="U100" s="2457" t="str">
        <f>IF(INPUT_OUTPUT!BW87="","",INPUT_OUTPUT!BW87)</f>
        <v/>
      </c>
      <c r="V100" s="2457" t="str">
        <f>IF(INPUT_OUTPUT!BX87="","",INPUT_OUTPUT!BX87)</f>
        <v/>
      </c>
      <c r="W100" s="2457" t="str">
        <f>IF(INPUT_OUTPUT!BY87="","",INPUT_OUTPUT!BY87)</f>
        <v/>
      </c>
      <c r="X100" s="2457" t="str">
        <f>IF(INPUT_OUTPUT!BZ87="","",INPUT_OUTPUT!BZ87)</f>
        <v/>
      </c>
      <c r="Y100" s="2457" t="str">
        <f>IF(INPUT_OUTPUT!CA87="","",INPUT_OUTPUT!CA87)</f>
        <v/>
      </c>
      <c r="Z100" s="2457" t="str">
        <f>IF(INPUT_OUTPUT!CB87="","",INPUT_OUTPUT!CB87)</f>
        <v/>
      </c>
      <c r="AA100" s="2461" t="str">
        <f t="shared" si="8"/>
        <v/>
      </c>
      <c r="AB100" s="2459" t="str">
        <f>IF(INPUT_OUTPUT!CC87="","",INPUT_OUTPUT!CC87)</f>
        <v/>
      </c>
      <c r="AC100" s="2459" t="str">
        <f>IF(INPUT_OUTPUT!CD87="","",INPUT_OUTPUT!CD87)</f>
        <v/>
      </c>
      <c r="AD100" s="2459" t="str">
        <f>IF(INPUT_OUTPUT!CE87="","",INPUT_OUTPUT!CE87)</f>
        <v/>
      </c>
      <c r="AE100" s="2459" t="str">
        <f>IF(INPUT_OUTPUT!CF87="","",INPUT_OUTPUT!CF87)</f>
        <v/>
      </c>
      <c r="AF100" s="2459" t="str">
        <f>IF(INPUT_OUTPUT!CG87="","",INPUT_OUTPUT!CG87)</f>
        <v/>
      </c>
      <c r="AG100" s="2459" t="str">
        <f>IF(INPUT_OUTPUT!CH87="","",INPUT_OUTPUT!CH87)</f>
        <v/>
      </c>
      <c r="AH100" s="2459" t="str">
        <f>IF(INPUT_OUTPUT!CI87="","",INPUT_OUTPUT!CI87)</f>
        <v/>
      </c>
    </row>
    <row r="101" spans="3:34" s="2437" customFormat="1" ht="12.75" customHeight="1">
      <c r="C101" s="2461" t="str">
        <f>IF(INPUT_OUTPUT!C88="","",INPUT_OUTPUT!C88)</f>
        <v/>
      </c>
      <c r="D101" s="2462" t="str">
        <f>IF(INPUT_OUTPUT!BH88="","",INPUT_OUTPUT!BH88)</f>
        <v/>
      </c>
      <c r="E101" s="2462" t="str">
        <f>IF(INPUT_OUTPUT!BI88="","",INPUT_OUTPUT!BI88)</f>
        <v/>
      </c>
      <c r="F101" s="2462" t="str">
        <f>IF(INPUT_OUTPUT!BJ88="","",INPUT_OUTPUT!BJ88)</f>
        <v/>
      </c>
      <c r="G101" s="2462" t="str">
        <f>IF(INPUT_OUTPUT!BK88="","",INPUT_OUTPUT!BK88)</f>
        <v/>
      </c>
      <c r="H101" s="2462" t="str">
        <f>IF(INPUT_OUTPUT!BL88="","",INPUT_OUTPUT!BL88)</f>
        <v/>
      </c>
      <c r="I101" s="2462" t="str">
        <f>IF(INPUT_OUTPUT!BM88="","",INPUT_OUTPUT!BM88)</f>
        <v/>
      </c>
      <c r="J101" s="2462" t="str">
        <f>IF(INPUT_OUTPUT!BN88="","",INPUT_OUTPUT!BN88)</f>
        <v/>
      </c>
      <c r="K101" s="2453" t="str">
        <f t="shared" si="6"/>
        <v/>
      </c>
      <c r="L101" s="2457" t="str">
        <f>IF(INPUT_OUTPUT!BO88="","",INPUT_OUTPUT!BO88)</f>
        <v/>
      </c>
      <c r="M101" s="2457" t="str">
        <f>IF(INPUT_OUTPUT!BP88="","",INPUT_OUTPUT!BP88)</f>
        <v/>
      </c>
      <c r="N101" s="2457" t="str">
        <f>IF(INPUT_OUTPUT!BQ88="","",INPUT_OUTPUT!BQ88)</f>
        <v/>
      </c>
      <c r="O101" s="2457" t="str">
        <f>IF(INPUT_OUTPUT!BR88="","",INPUT_OUTPUT!BR88)</f>
        <v/>
      </c>
      <c r="P101" s="2457" t="str">
        <f>IF(INPUT_OUTPUT!BS88="","",INPUT_OUTPUT!BS88)</f>
        <v/>
      </c>
      <c r="Q101" s="2457" t="str">
        <f>IF(INPUT_OUTPUT!BT88="","",INPUT_OUTPUT!BT88)</f>
        <v/>
      </c>
      <c r="R101" s="2457" t="str">
        <f>IF(INPUT_OUTPUT!BU88="","",INPUT_OUTPUT!BU88)</f>
        <v/>
      </c>
      <c r="S101" s="2461" t="str">
        <f t="shared" si="7"/>
        <v/>
      </c>
      <c r="T101" s="2457" t="str">
        <f>IF(INPUT_OUTPUT!BV88="","",INPUT_OUTPUT!BV88)</f>
        <v/>
      </c>
      <c r="U101" s="2457" t="str">
        <f>IF(INPUT_OUTPUT!BW88="","",INPUT_OUTPUT!BW88)</f>
        <v/>
      </c>
      <c r="V101" s="2457" t="str">
        <f>IF(INPUT_OUTPUT!BX88="","",INPUT_OUTPUT!BX88)</f>
        <v/>
      </c>
      <c r="W101" s="2457" t="str">
        <f>IF(INPUT_OUTPUT!BY88="","",INPUT_OUTPUT!BY88)</f>
        <v/>
      </c>
      <c r="X101" s="2457" t="str">
        <f>IF(INPUT_OUTPUT!BZ88="","",INPUT_OUTPUT!BZ88)</f>
        <v/>
      </c>
      <c r="Y101" s="2457" t="str">
        <f>IF(INPUT_OUTPUT!CA88="","",INPUT_OUTPUT!CA88)</f>
        <v/>
      </c>
      <c r="Z101" s="2457" t="str">
        <f>IF(INPUT_OUTPUT!CB88="","",INPUT_OUTPUT!CB88)</f>
        <v/>
      </c>
      <c r="AA101" s="2461" t="str">
        <f t="shared" si="8"/>
        <v/>
      </c>
      <c r="AB101" s="2459" t="str">
        <f>IF(INPUT_OUTPUT!CC88="","",INPUT_OUTPUT!CC88)</f>
        <v/>
      </c>
      <c r="AC101" s="2459" t="str">
        <f>IF(INPUT_OUTPUT!CD88="","",INPUT_OUTPUT!CD88)</f>
        <v/>
      </c>
      <c r="AD101" s="2459" t="str">
        <f>IF(INPUT_OUTPUT!CE88="","",INPUT_OUTPUT!CE88)</f>
        <v/>
      </c>
      <c r="AE101" s="2459" t="str">
        <f>IF(INPUT_OUTPUT!CF88="","",INPUT_OUTPUT!CF88)</f>
        <v/>
      </c>
      <c r="AF101" s="2459" t="str">
        <f>IF(INPUT_OUTPUT!CG88="","",INPUT_OUTPUT!CG88)</f>
        <v/>
      </c>
      <c r="AG101" s="2459" t="str">
        <f>IF(INPUT_OUTPUT!CH88="","",INPUT_OUTPUT!CH88)</f>
        <v/>
      </c>
      <c r="AH101" s="2459" t="str">
        <f>IF(INPUT_OUTPUT!CI88="","",INPUT_OUTPUT!CI88)</f>
        <v/>
      </c>
    </row>
    <row r="102" spans="3:34" s="2437" customFormat="1" ht="12.75" customHeight="1">
      <c r="C102" s="2461" t="str">
        <f>IF(INPUT_OUTPUT!C89="","",INPUT_OUTPUT!C89)</f>
        <v/>
      </c>
      <c r="D102" s="2462" t="str">
        <f>IF(INPUT_OUTPUT!BH89="","",INPUT_OUTPUT!BH89)</f>
        <v/>
      </c>
      <c r="E102" s="2462" t="str">
        <f>IF(INPUT_OUTPUT!BI89="","",INPUT_OUTPUT!BI89)</f>
        <v/>
      </c>
      <c r="F102" s="2462" t="str">
        <f>IF(INPUT_OUTPUT!BJ89="","",INPUT_OUTPUT!BJ89)</f>
        <v/>
      </c>
      <c r="G102" s="2462" t="str">
        <f>IF(INPUT_OUTPUT!BK89="","",INPUT_OUTPUT!BK89)</f>
        <v/>
      </c>
      <c r="H102" s="2462" t="str">
        <f>IF(INPUT_OUTPUT!BL89="","",INPUT_OUTPUT!BL89)</f>
        <v/>
      </c>
      <c r="I102" s="2462" t="str">
        <f>IF(INPUT_OUTPUT!BM89="","",INPUT_OUTPUT!BM89)</f>
        <v/>
      </c>
      <c r="J102" s="2462" t="str">
        <f>IF(INPUT_OUTPUT!BN89="","",INPUT_OUTPUT!BN89)</f>
        <v/>
      </c>
      <c r="K102" s="2453" t="str">
        <f t="shared" si="6"/>
        <v/>
      </c>
      <c r="L102" s="2457" t="str">
        <f>IF(INPUT_OUTPUT!BO89="","",INPUT_OUTPUT!BO89)</f>
        <v/>
      </c>
      <c r="M102" s="2457" t="str">
        <f>IF(INPUT_OUTPUT!BP89="","",INPUT_OUTPUT!BP89)</f>
        <v/>
      </c>
      <c r="N102" s="2457" t="str">
        <f>IF(INPUT_OUTPUT!BQ89="","",INPUT_OUTPUT!BQ89)</f>
        <v/>
      </c>
      <c r="O102" s="2457" t="str">
        <f>IF(INPUT_OUTPUT!BR89="","",INPUT_OUTPUT!BR89)</f>
        <v/>
      </c>
      <c r="P102" s="2457" t="str">
        <f>IF(INPUT_OUTPUT!BS89="","",INPUT_OUTPUT!BS89)</f>
        <v/>
      </c>
      <c r="Q102" s="2457" t="str">
        <f>IF(INPUT_OUTPUT!BT89="","",INPUT_OUTPUT!BT89)</f>
        <v/>
      </c>
      <c r="R102" s="2457" t="str">
        <f>IF(INPUT_OUTPUT!BU89="","",INPUT_OUTPUT!BU89)</f>
        <v/>
      </c>
      <c r="S102" s="2461" t="str">
        <f t="shared" si="7"/>
        <v/>
      </c>
      <c r="T102" s="2457" t="str">
        <f>IF(INPUT_OUTPUT!BV89="","",INPUT_OUTPUT!BV89)</f>
        <v/>
      </c>
      <c r="U102" s="2457" t="str">
        <f>IF(INPUT_OUTPUT!BW89="","",INPUT_OUTPUT!BW89)</f>
        <v/>
      </c>
      <c r="V102" s="2457" t="str">
        <f>IF(INPUT_OUTPUT!BX89="","",INPUT_OUTPUT!BX89)</f>
        <v/>
      </c>
      <c r="W102" s="2457" t="str">
        <f>IF(INPUT_OUTPUT!BY89="","",INPUT_OUTPUT!BY89)</f>
        <v/>
      </c>
      <c r="X102" s="2457" t="str">
        <f>IF(INPUT_OUTPUT!BZ89="","",INPUT_OUTPUT!BZ89)</f>
        <v/>
      </c>
      <c r="Y102" s="2457" t="str">
        <f>IF(INPUT_OUTPUT!CA89="","",INPUT_OUTPUT!CA89)</f>
        <v/>
      </c>
      <c r="Z102" s="2457" t="str">
        <f>IF(INPUT_OUTPUT!CB89="","",INPUT_OUTPUT!CB89)</f>
        <v/>
      </c>
      <c r="AA102" s="2461" t="str">
        <f t="shared" si="8"/>
        <v/>
      </c>
      <c r="AB102" s="2459" t="str">
        <f>IF(INPUT_OUTPUT!CC89="","",INPUT_OUTPUT!CC89)</f>
        <v/>
      </c>
      <c r="AC102" s="2459" t="str">
        <f>IF(INPUT_OUTPUT!CD89="","",INPUT_OUTPUT!CD89)</f>
        <v/>
      </c>
      <c r="AD102" s="2459" t="str">
        <f>IF(INPUT_OUTPUT!CE89="","",INPUT_OUTPUT!CE89)</f>
        <v/>
      </c>
      <c r="AE102" s="2459" t="str">
        <f>IF(INPUT_OUTPUT!CF89="","",INPUT_OUTPUT!CF89)</f>
        <v/>
      </c>
      <c r="AF102" s="2459" t="str">
        <f>IF(INPUT_OUTPUT!CG89="","",INPUT_OUTPUT!CG89)</f>
        <v/>
      </c>
      <c r="AG102" s="2459" t="str">
        <f>IF(INPUT_OUTPUT!CH89="","",INPUT_OUTPUT!CH89)</f>
        <v/>
      </c>
      <c r="AH102" s="2459" t="str">
        <f>IF(INPUT_OUTPUT!CI89="","",INPUT_OUTPUT!CI89)</f>
        <v/>
      </c>
    </row>
    <row r="103" spans="3:34" s="2437" customFormat="1" ht="12.75" customHeight="1">
      <c r="C103" s="2461" t="str">
        <f>IF(INPUT_OUTPUT!C90="","",INPUT_OUTPUT!C90)</f>
        <v/>
      </c>
      <c r="D103" s="2462" t="str">
        <f>IF(INPUT_OUTPUT!BH90="","",INPUT_OUTPUT!BH90)</f>
        <v/>
      </c>
      <c r="E103" s="2462" t="str">
        <f>IF(INPUT_OUTPUT!BI90="","",INPUT_OUTPUT!BI90)</f>
        <v/>
      </c>
      <c r="F103" s="2462" t="str">
        <f>IF(INPUT_OUTPUT!BJ90="","",INPUT_OUTPUT!BJ90)</f>
        <v/>
      </c>
      <c r="G103" s="2462" t="str">
        <f>IF(INPUT_OUTPUT!BK90="","",INPUT_OUTPUT!BK90)</f>
        <v/>
      </c>
      <c r="H103" s="2462" t="str">
        <f>IF(INPUT_OUTPUT!BL90="","",INPUT_OUTPUT!BL90)</f>
        <v/>
      </c>
      <c r="I103" s="2462" t="str">
        <f>IF(INPUT_OUTPUT!BM90="","",INPUT_OUTPUT!BM90)</f>
        <v/>
      </c>
      <c r="J103" s="2462" t="str">
        <f>IF(INPUT_OUTPUT!BN90="","",INPUT_OUTPUT!BN90)</f>
        <v/>
      </c>
      <c r="K103" s="2453" t="str">
        <f t="shared" si="6"/>
        <v/>
      </c>
      <c r="L103" s="2457" t="str">
        <f>IF(INPUT_OUTPUT!BO90="","",INPUT_OUTPUT!BO90)</f>
        <v/>
      </c>
      <c r="M103" s="2457" t="str">
        <f>IF(INPUT_OUTPUT!BP90="","",INPUT_OUTPUT!BP90)</f>
        <v/>
      </c>
      <c r="N103" s="2457" t="str">
        <f>IF(INPUT_OUTPUT!BQ90="","",INPUT_OUTPUT!BQ90)</f>
        <v/>
      </c>
      <c r="O103" s="2457" t="str">
        <f>IF(INPUT_OUTPUT!BR90="","",INPUT_OUTPUT!BR90)</f>
        <v/>
      </c>
      <c r="P103" s="2457" t="str">
        <f>IF(INPUT_OUTPUT!BS90="","",INPUT_OUTPUT!BS90)</f>
        <v/>
      </c>
      <c r="Q103" s="2457" t="str">
        <f>IF(INPUT_OUTPUT!BT90="","",INPUT_OUTPUT!BT90)</f>
        <v/>
      </c>
      <c r="R103" s="2457" t="str">
        <f>IF(INPUT_OUTPUT!BU90="","",INPUT_OUTPUT!BU90)</f>
        <v/>
      </c>
      <c r="S103" s="2461" t="str">
        <f t="shared" si="7"/>
        <v/>
      </c>
      <c r="T103" s="2457" t="str">
        <f>IF(INPUT_OUTPUT!BV90="","",INPUT_OUTPUT!BV90)</f>
        <v/>
      </c>
      <c r="U103" s="2457" t="str">
        <f>IF(INPUT_OUTPUT!BW90="","",INPUT_OUTPUT!BW90)</f>
        <v/>
      </c>
      <c r="V103" s="2457" t="str">
        <f>IF(INPUT_OUTPUT!BX90="","",INPUT_OUTPUT!BX90)</f>
        <v/>
      </c>
      <c r="W103" s="2457" t="str">
        <f>IF(INPUT_OUTPUT!BY90="","",INPUT_OUTPUT!BY90)</f>
        <v/>
      </c>
      <c r="X103" s="2457" t="str">
        <f>IF(INPUT_OUTPUT!BZ90="","",INPUT_OUTPUT!BZ90)</f>
        <v/>
      </c>
      <c r="Y103" s="2457" t="str">
        <f>IF(INPUT_OUTPUT!CA90="","",INPUT_OUTPUT!CA90)</f>
        <v/>
      </c>
      <c r="Z103" s="2457" t="str">
        <f>IF(INPUT_OUTPUT!CB90="","",INPUT_OUTPUT!CB90)</f>
        <v/>
      </c>
      <c r="AA103" s="2461" t="str">
        <f t="shared" si="8"/>
        <v/>
      </c>
      <c r="AB103" s="2459" t="str">
        <f>IF(INPUT_OUTPUT!CC90="","",INPUT_OUTPUT!CC90)</f>
        <v/>
      </c>
      <c r="AC103" s="2459" t="str">
        <f>IF(INPUT_OUTPUT!CD90="","",INPUT_OUTPUT!CD90)</f>
        <v/>
      </c>
      <c r="AD103" s="2459" t="str">
        <f>IF(INPUT_OUTPUT!CE90="","",INPUT_OUTPUT!CE90)</f>
        <v/>
      </c>
      <c r="AE103" s="2459" t="str">
        <f>IF(INPUT_OUTPUT!CF90="","",INPUT_OUTPUT!CF90)</f>
        <v/>
      </c>
      <c r="AF103" s="2459" t="str">
        <f>IF(INPUT_OUTPUT!CG90="","",INPUT_OUTPUT!CG90)</f>
        <v/>
      </c>
      <c r="AG103" s="2459" t="str">
        <f>IF(INPUT_OUTPUT!CH90="","",INPUT_OUTPUT!CH90)</f>
        <v/>
      </c>
      <c r="AH103" s="2459" t="str">
        <f>IF(INPUT_OUTPUT!CI90="","",INPUT_OUTPUT!CI90)</f>
        <v/>
      </c>
    </row>
    <row r="104" spans="3:34" s="2437" customFormat="1" ht="12.75">
      <c r="C104" s="2461" t="str">
        <f>IF(INPUT_OUTPUT!C91="","",INPUT_OUTPUT!C91)</f>
        <v/>
      </c>
      <c r="D104" s="2462" t="str">
        <f>IF(INPUT_OUTPUT!BH91="","",INPUT_OUTPUT!BH91)</f>
        <v/>
      </c>
      <c r="E104" s="2462" t="str">
        <f>IF(INPUT_OUTPUT!BI91="","",INPUT_OUTPUT!BI91)</f>
        <v/>
      </c>
      <c r="F104" s="2462" t="str">
        <f>IF(INPUT_OUTPUT!BJ91="","",INPUT_OUTPUT!BJ91)</f>
        <v/>
      </c>
      <c r="G104" s="2462" t="str">
        <f>IF(INPUT_OUTPUT!BK91="","",INPUT_OUTPUT!BK91)</f>
        <v/>
      </c>
      <c r="H104" s="2462" t="str">
        <f>IF(INPUT_OUTPUT!BL91="","",INPUT_OUTPUT!BL91)</f>
        <v/>
      </c>
      <c r="I104" s="2462" t="str">
        <f>IF(INPUT_OUTPUT!BM91="","",INPUT_OUTPUT!BM91)</f>
        <v/>
      </c>
      <c r="J104" s="2462" t="str">
        <f>IF(INPUT_OUTPUT!BN91="","",INPUT_OUTPUT!BN91)</f>
        <v/>
      </c>
      <c r="K104" s="2453" t="str">
        <f t="shared" si="6"/>
        <v/>
      </c>
      <c r="L104" s="2457" t="str">
        <f>IF(INPUT_OUTPUT!BO91="","",INPUT_OUTPUT!BO91)</f>
        <v/>
      </c>
      <c r="M104" s="2457" t="str">
        <f>IF(INPUT_OUTPUT!BP91="","",INPUT_OUTPUT!BP91)</f>
        <v/>
      </c>
      <c r="N104" s="2457" t="str">
        <f>IF(INPUT_OUTPUT!BQ91="","",INPUT_OUTPUT!BQ91)</f>
        <v/>
      </c>
      <c r="O104" s="2457" t="str">
        <f>IF(INPUT_OUTPUT!BR91="","",INPUT_OUTPUT!BR91)</f>
        <v/>
      </c>
      <c r="P104" s="2457" t="str">
        <f>IF(INPUT_OUTPUT!BS91="","",INPUT_OUTPUT!BS91)</f>
        <v/>
      </c>
      <c r="Q104" s="2457" t="str">
        <f>IF(INPUT_OUTPUT!BT91="","",INPUT_OUTPUT!BT91)</f>
        <v/>
      </c>
      <c r="R104" s="2457" t="str">
        <f>IF(INPUT_OUTPUT!BU91="","",INPUT_OUTPUT!BU91)</f>
        <v/>
      </c>
      <c r="S104" s="2461" t="str">
        <f t="shared" si="7"/>
        <v/>
      </c>
      <c r="T104" s="2457" t="str">
        <f>IF(INPUT_OUTPUT!BV91="","",INPUT_OUTPUT!BV91)</f>
        <v/>
      </c>
      <c r="U104" s="2457" t="str">
        <f>IF(INPUT_OUTPUT!BW91="","",INPUT_OUTPUT!BW91)</f>
        <v/>
      </c>
      <c r="V104" s="2457" t="str">
        <f>IF(INPUT_OUTPUT!BX91="","",INPUT_OUTPUT!BX91)</f>
        <v/>
      </c>
      <c r="W104" s="2457" t="str">
        <f>IF(INPUT_OUTPUT!BY91="","",INPUT_OUTPUT!BY91)</f>
        <v/>
      </c>
      <c r="X104" s="2457" t="str">
        <f>IF(INPUT_OUTPUT!BZ91="","",INPUT_OUTPUT!BZ91)</f>
        <v/>
      </c>
      <c r="Y104" s="2457" t="str">
        <f>IF(INPUT_OUTPUT!CA91="","",INPUT_OUTPUT!CA91)</f>
        <v/>
      </c>
      <c r="Z104" s="2457" t="str">
        <f>IF(INPUT_OUTPUT!CB91="","",INPUT_OUTPUT!CB91)</f>
        <v/>
      </c>
      <c r="AA104" s="2461" t="str">
        <f t="shared" si="8"/>
        <v/>
      </c>
      <c r="AB104" s="2459" t="str">
        <f>IF(INPUT_OUTPUT!CC91="","",INPUT_OUTPUT!CC91)</f>
        <v/>
      </c>
      <c r="AC104" s="2459" t="str">
        <f>IF(INPUT_OUTPUT!CD91="","",INPUT_OUTPUT!CD91)</f>
        <v/>
      </c>
      <c r="AD104" s="2459" t="str">
        <f>IF(INPUT_OUTPUT!CE91="","",INPUT_OUTPUT!CE91)</f>
        <v/>
      </c>
      <c r="AE104" s="2459" t="str">
        <f>IF(INPUT_OUTPUT!CF91="","",INPUT_OUTPUT!CF91)</f>
        <v/>
      </c>
      <c r="AF104" s="2459" t="str">
        <f>IF(INPUT_OUTPUT!CG91="","",INPUT_OUTPUT!CG91)</f>
        <v/>
      </c>
      <c r="AG104" s="2459" t="str">
        <f>IF(INPUT_OUTPUT!CH91="","",INPUT_OUTPUT!CH91)</f>
        <v/>
      </c>
      <c r="AH104" s="2459" t="str">
        <f>IF(INPUT_OUTPUT!CI91="","",INPUT_OUTPUT!CI91)</f>
        <v/>
      </c>
    </row>
    <row r="105" spans="3:34" s="2437" customFormat="1" ht="12.75" customHeight="1">
      <c r="C105" s="2461" t="str">
        <f>IF(INPUT_OUTPUT!C92="","",INPUT_OUTPUT!C92)</f>
        <v/>
      </c>
      <c r="D105" s="2462" t="str">
        <f>IF(INPUT_OUTPUT!BH92="","",INPUT_OUTPUT!BH92)</f>
        <v/>
      </c>
      <c r="E105" s="2462" t="str">
        <f>IF(INPUT_OUTPUT!BI92="","",INPUT_OUTPUT!BI92)</f>
        <v/>
      </c>
      <c r="F105" s="2462" t="str">
        <f>IF(INPUT_OUTPUT!BJ92="","",INPUT_OUTPUT!BJ92)</f>
        <v/>
      </c>
      <c r="G105" s="2462" t="str">
        <f>IF(INPUT_OUTPUT!BK92="","",INPUT_OUTPUT!BK92)</f>
        <v/>
      </c>
      <c r="H105" s="2462" t="str">
        <f>IF(INPUT_OUTPUT!BL92="","",INPUT_OUTPUT!BL92)</f>
        <v/>
      </c>
      <c r="I105" s="2462" t="str">
        <f>IF(INPUT_OUTPUT!BM92="","",INPUT_OUTPUT!BM92)</f>
        <v/>
      </c>
      <c r="J105" s="2462" t="str">
        <f>IF(INPUT_OUTPUT!BN92="","",INPUT_OUTPUT!BN92)</f>
        <v/>
      </c>
      <c r="K105" s="2453" t="str">
        <f t="shared" si="6"/>
        <v/>
      </c>
      <c r="L105" s="2457" t="str">
        <f>IF(INPUT_OUTPUT!BO92="","",INPUT_OUTPUT!BO92)</f>
        <v/>
      </c>
      <c r="M105" s="2457" t="str">
        <f>IF(INPUT_OUTPUT!BP92="","",INPUT_OUTPUT!BP92)</f>
        <v/>
      </c>
      <c r="N105" s="2457" t="str">
        <f>IF(INPUT_OUTPUT!BQ92="","",INPUT_OUTPUT!BQ92)</f>
        <v/>
      </c>
      <c r="O105" s="2457" t="str">
        <f>IF(INPUT_OUTPUT!BR92="","",INPUT_OUTPUT!BR92)</f>
        <v/>
      </c>
      <c r="P105" s="2457" t="str">
        <f>IF(INPUT_OUTPUT!BS92="","",INPUT_OUTPUT!BS92)</f>
        <v/>
      </c>
      <c r="Q105" s="2457" t="str">
        <f>IF(INPUT_OUTPUT!BT92="","",INPUT_OUTPUT!BT92)</f>
        <v/>
      </c>
      <c r="R105" s="2457" t="str">
        <f>IF(INPUT_OUTPUT!BU92="","",INPUT_OUTPUT!BU92)</f>
        <v/>
      </c>
      <c r="S105" s="2461" t="str">
        <f t="shared" si="7"/>
        <v/>
      </c>
      <c r="T105" s="2457" t="str">
        <f>IF(INPUT_OUTPUT!BV92="","",INPUT_OUTPUT!BV92)</f>
        <v/>
      </c>
      <c r="U105" s="2457" t="str">
        <f>IF(INPUT_OUTPUT!BW92="","",INPUT_OUTPUT!BW92)</f>
        <v/>
      </c>
      <c r="V105" s="2457" t="str">
        <f>IF(INPUT_OUTPUT!BX92="","",INPUT_OUTPUT!BX92)</f>
        <v/>
      </c>
      <c r="W105" s="2457" t="str">
        <f>IF(INPUT_OUTPUT!BY92="","",INPUT_OUTPUT!BY92)</f>
        <v/>
      </c>
      <c r="X105" s="2457" t="str">
        <f>IF(INPUT_OUTPUT!BZ92="","",INPUT_OUTPUT!BZ92)</f>
        <v/>
      </c>
      <c r="Y105" s="2457" t="str">
        <f>IF(INPUT_OUTPUT!CA92="","",INPUT_OUTPUT!CA92)</f>
        <v/>
      </c>
      <c r="Z105" s="2457" t="str">
        <f>IF(INPUT_OUTPUT!CB92="","",INPUT_OUTPUT!CB92)</f>
        <v/>
      </c>
      <c r="AA105" s="2461" t="str">
        <f t="shared" si="8"/>
        <v/>
      </c>
      <c r="AB105" s="2459" t="str">
        <f>IF(INPUT_OUTPUT!CC92="","",INPUT_OUTPUT!CC92)</f>
        <v/>
      </c>
      <c r="AC105" s="2459" t="str">
        <f>IF(INPUT_OUTPUT!CD92="","",INPUT_OUTPUT!CD92)</f>
        <v/>
      </c>
      <c r="AD105" s="2459" t="str">
        <f>IF(INPUT_OUTPUT!CE92="","",INPUT_OUTPUT!CE92)</f>
        <v/>
      </c>
      <c r="AE105" s="2459" t="str">
        <f>IF(INPUT_OUTPUT!CF92="","",INPUT_OUTPUT!CF92)</f>
        <v/>
      </c>
      <c r="AF105" s="2459" t="str">
        <f>IF(INPUT_OUTPUT!CG92="","",INPUT_OUTPUT!CG92)</f>
        <v/>
      </c>
      <c r="AG105" s="2459" t="str">
        <f>IF(INPUT_OUTPUT!CH92="","",INPUT_OUTPUT!CH92)</f>
        <v/>
      </c>
      <c r="AH105" s="2459" t="str">
        <f>IF(INPUT_OUTPUT!CI92="","",INPUT_OUTPUT!CI92)</f>
        <v/>
      </c>
    </row>
    <row r="106" spans="3:34" s="2437" customFormat="1" ht="12.75" customHeight="1">
      <c r="C106" s="2461" t="str">
        <f>IF(INPUT_OUTPUT!C93="","",INPUT_OUTPUT!C93)</f>
        <v/>
      </c>
      <c r="D106" s="2462" t="str">
        <f>IF(INPUT_OUTPUT!BH93="","",INPUT_OUTPUT!BH93)</f>
        <v/>
      </c>
      <c r="E106" s="2462" t="str">
        <f>IF(INPUT_OUTPUT!BI93="","",INPUT_OUTPUT!BI93)</f>
        <v/>
      </c>
      <c r="F106" s="2462" t="str">
        <f>IF(INPUT_OUTPUT!BJ93="","",INPUT_OUTPUT!BJ93)</f>
        <v/>
      </c>
      <c r="G106" s="2462" t="str">
        <f>IF(INPUT_OUTPUT!BK93="","",INPUT_OUTPUT!BK93)</f>
        <v/>
      </c>
      <c r="H106" s="2462" t="str">
        <f>IF(INPUT_OUTPUT!BL93="","",INPUT_OUTPUT!BL93)</f>
        <v/>
      </c>
      <c r="I106" s="2462" t="str">
        <f>IF(INPUT_OUTPUT!BM93="","",INPUT_OUTPUT!BM93)</f>
        <v/>
      </c>
      <c r="J106" s="2462" t="str">
        <f>IF(INPUT_OUTPUT!BN93="","",INPUT_OUTPUT!BN93)</f>
        <v/>
      </c>
      <c r="K106" s="2453" t="str">
        <f t="shared" si="6"/>
        <v/>
      </c>
      <c r="L106" s="2457" t="str">
        <f>IF(INPUT_OUTPUT!BO93="","",INPUT_OUTPUT!BO93)</f>
        <v/>
      </c>
      <c r="M106" s="2457" t="str">
        <f>IF(INPUT_OUTPUT!BP93="","",INPUT_OUTPUT!BP93)</f>
        <v/>
      </c>
      <c r="N106" s="2457" t="str">
        <f>IF(INPUT_OUTPUT!BQ93="","",INPUT_OUTPUT!BQ93)</f>
        <v/>
      </c>
      <c r="O106" s="2457" t="str">
        <f>IF(INPUT_OUTPUT!BR93="","",INPUT_OUTPUT!BR93)</f>
        <v/>
      </c>
      <c r="P106" s="2457" t="str">
        <f>IF(INPUT_OUTPUT!BS93="","",INPUT_OUTPUT!BS93)</f>
        <v/>
      </c>
      <c r="Q106" s="2457" t="str">
        <f>IF(INPUT_OUTPUT!BT93="","",INPUT_OUTPUT!BT93)</f>
        <v/>
      </c>
      <c r="R106" s="2457" t="str">
        <f>IF(INPUT_OUTPUT!BU93="","",INPUT_OUTPUT!BU93)</f>
        <v/>
      </c>
      <c r="S106" s="2461" t="str">
        <f t="shared" si="7"/>
        <v/>
      </c>
      <c r="T106" s="2457" t="str">
        <f>IF(INPUT_OUTPUT!BV93="","",INPUT_OUTPUT!BV93)</f>
        <v/>
      </c>
      <c r="U106" s="2457" t="str">
        <f>IF(INPUT_OUTPUT!BW93="","",INPUT_OUTPUT!BW93)</f>
        <v/>
      </c>
      <c r="V106" s="2457" t="str">
        <f>IF(INPUT_OUTPUT!BX93="","",INPUT_OUTPUT!BX93)</f>
        <v/>
      </c>
      <c r="W106" s="2457" t="str">
        <f>IF(INPUT_OUTPUT!BY93="","",INPUT_OUTPUT!BY93)</f>
        <v/>
      </c>
      <c r="X106" s="2457" t="str">
        <f>IF(INPUT_OUTPUT!BZ93="","",INPUT_OUTPUT!BZ93)</f>
        <v/>
      </c>
      <c r="Y106" s="2457" t="str">
        <f>IF(INPUT_OUTPUT!CA93="","",INPUT_OUTPUT!CA93)</f>
        <v/>
      </c>
      <c r="Z106" s="2457" t="str">
        <f>IF(INPUT_OUTPUT!CB93="","",INPUT_OUTPUT!CB93)</f>
        <v/>
      </c>
      <c r="AA106" s="2461" t="str">
        <f t="shared" si="8"/>
        <v/>
      </c>
      <c r="AB106" s="2459" t="str">
        <f>IF(INPUT_OUTPUT!CC93="","",INPUT_OUTPUT!CC93)</f>
        <v/>
      </c>
      <c r="AC106" s="2459" t="str">
        <f>IF(INPUT_OUTPUT!CD93="","",INPUT_OUTPUT!CD93)</f>
        <v/>
      </c>
      <c r="AD106" s="2459" t="str">
        <f>IF(INPUT_OUTPUT!CE93="","",INPUT_OUTPUT!CE93)</f>
        <v/>
      </c>
      <c r="AE106" s="2459" t="str">
        <f>IF(INPUT_OUTPUT!CF93="","",INPUT_OUTPUT!CF93)</f>
        <v/>
      </c>
      <c r="AF106" s="2459" t="str">
        <f>IF(INPUT_OUTPUT!CG93="","",INPUT_OUTPUT!CG93)</f>
        <v/>
      </c>
      <c r="AG106" s="2459" t="str">
        <f>IF(INPUT_OUTPUT!CH93="","",INPUT_OUTPUT!CH93)</f>
        <v/>
      </c>
      <c r="AH106" s="2459" t="str">
        <f>IF(INPUT_OUTPUT!CI93="","",INPUT_OUTPUT!CI93)</f>
        <v/>
      </c>
    </row>
    <row r="107" spans="3:34" s="2437" customFormat="1" ht="12.75" customHeight="1">
      <c r="C107" s="2461" t="str">
        <f>IF(INPUT_OUTPUT!C94="","",INPUT_OUTPUT!C94)</f>
        <v/>
      </c>
      <c r="D107" s="2462" t="str">
        <f>IF(INPUT_OUTPUT!BH94="","",INPUT_OUTPUT!BH94)</f>
        <v/>
      </c>
      <c r="E107" s="2462" t="str">
        <f>IF(INPUT_OUTPUT!BI94="","",INPUT_OUTPUT!BI94)</f>
        <v/>
      </c>
      <c r="F107" s="2462" t="str">
        <f>IF(INPUT_OUTPUT!BJ94="","",INPUT_OUTPUT!BJ94)</f>
        <v/>
      </c>
      <c r="G107" s="2462" t="str">
        <f>IF(INPUT_OUTPUT!BK94="","",INPUT_OUTPUT!BK94)</f>
        <v/>
      </c>
      <c r="H107" s="2462" t="str">
        <f>IF(INPUT_OUTPUT!BL94="","",INPUT_OUTPUT!BL94)</f>
        <v/>
      </c>
      <c r="I107" s="2462" t="str">
        <f>IF(INPUT_OUTPUT!BM94="","",INPUT_OUTPUT!BM94)</f>
        <v/>
      </c>
      <c r="J107" s="2462" t="str">
        <f>IF(INPUT_OUTPUT!BN94="","",INPUT_OUTPUT!BN94)</f>
        <v/>
      </c>
      <c r="K107" s="2453" t="str">
        <f t="shared" si="6"/>
        <v/>
      </c>
      <c r="L107" s="2457" t="str">
        <f>IF(INPUT_OUTPUT!BO94="","",INPUT_OUTPUT!BO94)</f>
        <v/>
      </c>
      <c r="M107" s="2457" t="str">
        <f>IF(INPUT_OUTPUT!BP94="","",INPUT_OUTPUT!BP94)</f>
        <v/>
      </c>
      <c r="N107" s="2457" t="str">
        <f>IF(INPUT_OUTPUT!BQ94="","",INPUT_OUTPUT!BQ94)</f>
        <v/>
      </c>
      <c r="O107" s="2457" t="str">
        <f>IF(INPUT_OUTPUT!BR94="","",INPUT_OUTPUT!BR94)</f>
        <v/>
      </c>
      <c r="P107" s="2457" t="str">
        <f>IF(INPUT_OUTPUT!BS94="","",INPUT_OUTPUT!BS94)</f>
        <v/>
      </c>
      <c r="Q107" s="2457" t="str">
        <f>IF(INPUT_OUTPUT!BT94="","",INPUT_OUTPUT!BT94)</f>
        <v/>
      </c>
      <c r="R107" s="2457" t="str">
        <f>IF(INPUT_OUTPUT!BU94="","",INPUT_OUTPUT!BU94)</f>
        <v/>
      </c>
      <c r="S107" s="2461" t="str">
        <f t="shared" si="7"/>
        <v/>
      </c>
      <c r="T107" s="2457" t="str">
        <f>IF(INPUT_OUTPUT!BV94="","",INPUT_OUTPUT!BV94)</f>
        <v/>
      </c>
      <c r="U107" s="2457" t="str">
        <f>IF(INPUT_OUTPUT!BW94="","",INPUT_OUTPUT!BW94)</f>
        <v/>
      </c>
      <c r="V107" s="2457" t="str">
        <f>IF(INPUT_OUTPUT!BX94="","",INPUT_OUTPUT!BX94)</f>
        <v/>
      </c>
      <c r="W107" s="2457" t="str">
        <f>IF(INPUT_OUTPUT!BY94="","",INPUT_OUTPUT!BY94)</f>
        <v/>
      </c>
      <c r="X107" s="2457" t="str">
        <f>IF(INPUT_OUTPUT!BZ94="","",INPUT_OUTPUT!BZ94)</f>
        <v/>
      </c>
      <c r="Y107" s="2457" t="str">
        <f>IF(INPUT_OUTPUT!CA94="","",INPUT_OUTPUT!CA94)</f>
        <v/>
      </c>
      <c r="Z107" s="2457" t="str">
        <f>IF(INPUT_OUTPUT!CB94="","",INPUT_OUTPUT!CB94)</f>
        <v/>
      </c>
      <c r="AA107" s="2461" t="str">
        <f t="shared" si="8"/>
        <v/>
      </c>
      <c r="AB107" s="2459" t="str">
        <f>IF(INPUT_OUTPUT!CC94="","",INPUT_OUTPUT!CC94)</f>
        <v/>
      </c>
      <c r="AC107" s="2459" t="str">
        <f>IF(INPUT_OUTPUT!CD94="","",INPUT_OUTPUT!CD94)</f>
        <v/>
      </c>
      <c r="AD107" s="2459" t="str">
        <f>IF(INPUT_OUTPUT!CE94="","",INPUT_OUTPUT!CE94)</f>
        <v/>
      </c>
      <c r="AE107" s="2459" t="str">
        <f>IF(INPUT_OUTPUT!CF94="","",INPUT_OUTPUT!CF94)</f>
        <v/>
      </c>
      <c r="AF107" s="2459" t="str">
        <f>IF(INPUT_OUTPUT!CG94="","",INPUT_OUTPUT!CG94)</f>
        <v/>
      </c>
      <c r="AG107" s="2459" t="str">
        <f>IF(INPUT_OUTPUT!CH94="","",INPUT_OUTPUT!CH94)</f>
        <v/>
      </c>
      <c r="AH107" s="2459" t="str">
        <f>IF(INPUT_OUTPUT!CI94="","",INPUT_OUTPUT!CI94)</f>
        <v/>
      </c>
    </row>
    <row r="108" spans="3:34" s="2437" customFormat="1" ht="12.75" customHeight="1">
      <c r="C108" s="2461" t="str">
        <f>IF(INPUT_OUTPUT!C95="","",INPUT_OUTPUT!C95)</f>
        <v/>
      </c>
      <c r="D108" s="2462" t="str">
        <f>IF(INPUT_OUTPUT!BH95="","",INPUT_OUTPUT!BH95)</f>
        <v/>
      </c>
      <c r="E108" s="2462" t="str">
        <f>IF(INPUT_OUTPUT!BI95="","",INPUT_OUTPUT!BI95)</f>
        <v/>
      </c>
      <c r="F108" s="2462" t="str">
        <f>IF(INPUT_OUTPUT!BJ95="","",INPUT_OUTPUT!BJ95)</f>
        <v/>
      </c>
      <c r="G108" s="2462" t="str">
        <f>IF(INPUT_OUTPUT!BK95="","",INPUT_OUTPUT!BK95)</f>
        <v/>
      </c>
      <c r="H108" s="2462" t="str">
        <f>IF(INPUT_OUTPUT!BL95="","",INPUT_OUTPUT!BL95)</f>
        <v/>
      </c>
      <c r="I108" s="2462" t="str">
        <f>IF(INPUT_OUTPUT!BM95="","",INPUT_OUTPUT!BM95)</f>
        <v/>
      </c>
      <c r="J108" s="2462" t="str">
        <f>IF(INPUT_OUTPUT!BN95="","",INPUT_OUTPUT!BN95)</f>
        <v/>
      </c>
      <c r="K108" s="2453" t="str">
        <f t="shared" si="6"/>
        <v/>
      </c>
      <c r="L108" s="2457" t="str">
        <f>IF(INPUT_OUTPUT!BO95="","",INPUT_OUTPUT!BO95)</f>
        <v/>
      </c>
      <c r="M108" s="2457" t="str">
        <f>IF(INPUT_OUTPUT!BP95="","",INPUT_OUTPUT!BP95)</f>
        <v/>
      </c>
      <c r="N108" s="2457" t="str">
        <f>IF(INPUT_OUTPUT!BQ95="","",INPUT_OUTPUT!BQ95)</f>
        <v/>
      </c>
      <c r="O108" s="2457" t="str">
        <f>IF(INPUT_OUTPUT!BR95="","",INPUT_OUTPUT!BR95)</f>
        <v/>
      </c>
      <c r="P108" s="2457" t="str">
        <f>IF(INPUT_OUTPUT!BS95="","",INPUT_OUTPUT!BS95)</f>
        <v/>
      </c>
      <c r="Q108" s="2457" t="str">
        <f>IF(INPUT_OUTPUT!BT95="","",INPUT_OUTPUT!BT95)</f>
        <v/>
      </c>
      <c r="R108" s="2457" t="str">
        <f>IF(INPUT_OUTPUT!BU95="","",INPUT_OUTPUT!BU95)</f>
        <v/>
      </c>
      <c r="S108" s="2461" t="str">
        <f t="shared" si="7"/>
        <v/>
      </c>
      <c r="T108" s="2457" t="str">
        <f>IF(INPUT_OUTPUT!BV95="","",INPUT_OUTPUT!BV95)</f>
        <v/>
      </c>
      <c r="U108" s="2457" t="str">
        <f>IF(INPUT_OUTPUT!BW95="","",INPUT_OUTPUT!BW95)</f>
        <v/>
      </c>
      <c r="V108" s="2457" t="str">
        <f>IF(INPUT_OUTPUT!BX95="","",INPUT_OUTPUT!BX95)</f>
        <v/>
      </c>
      <c r="W108" s="2457" t="str">
        <f>IF(INPUT_OUTPUT!BY95="","",INPUT_OUTPUT!BY95)</f>
        <v/>
      </c>
      <c r="X108" s="2457" t="str">
        <f>IF(INPUT_OUTPUT!BZ95="","",INPUT_OUTPUT!BZ95)</f>
        <v/>
      </c>
      <c r="Y108" s="2457" t="str">
        <f>IF(INPUT_OUTPUT!CA95="","",INPUT_OUTPUT!CA95)</f>
        <v/>
      </c>
      <c r="Z108" s="2457" t="str">
        <f>IF(INPUT_OUTPUT!CB95="","",INPUT_OUTPUT!CB95)</f>
        <v/>
      </c>
      <c r="AA108" s="2461" t="str">
        <f t="shared" si="8"/>
        <v/>
      </c>
      <c r="AB108" s="2459" t="str">
        <f>IF(INPUT_OUTPUT!CC95="","",INPUT_OUTPUT!CC95)</f>
        <v/>
      </c>
      <c r="AC108" s="2459" t="str">
        <f>IF(INPUT_OUTPUT!CD95="","",INPUT_OUTPUT!CD95)</f>
        <v/>
      </c>
      <c r="AD108" s="2459" t="str">
        <f>IF(INPUT_OUTPUT!CE95="","",INPUT_OUTPUT!CE95)</f>
        <v/>
      </c>
      <c r="AE108" s="2459" t="str">
        <f>IF(INPUT_OUTPUT!CF95="","",INPUT_OUTPUT!CF95)</f>
        <v/>
      </c>
      <c r="AF108" s="2459" t="str">
        <f>IF(INPUT_OUTPUT!CG95="","",INPUT_OUTPUT!CG95)</f>
        <v/>
      </c>
      <c r="AG108" s="2459" t="str">
        <f>IF(INPUT_OUTPUT!CH95="","",INPUT_OUTPUT!CH95)</f>
        <v/>
      </c>
      <c r="AH108" s="2459" t="str">
        <f>IF(INPUT_OUTPUT!CI95="","",INPUT_OUTPUT!CI95)</f>
        <v/>
      </c>
    </row>
    <row r="109" spans="3:34" s="2437" customFormat="1" ht="12.75" customHeight="1">
      <c r="C109" s="2461" t="str">
        <f>IF(INPUT_OUTPUT!C96="","",INPUT_OUTPUT!C96)</f>
        <v/>
      </c>
      <c r="D109" s="2462" t="str">
        <f>IF(INPUT_OUTPUT!BH96="","",INPUT_OUTPUT!BH96)</f>
        <v/>
      </c>
      <c r="E109" s="2462" t="str">
        <f>IF(INPUT_OUTPUT!BI96="","",INPUT_OUTPUT!BI96)</f>
        <v/>
      </c>
      <c r="F109" s="2462" t="str">
        <f>IF(INPUT_OUTPUT!BJ96="","",INPUT_OUTPUT!BJ96)</f>
        <v/>
      </c>
      <c r="G109" s="2462" t="str">
        <f>IF(INPUT_OUTPUT!BK96="","",INPUT_OUTPUT!BK96)</f>
        <v/>
      </c>
      <c r="H109" s="2462" t="str">
        <f>IF(INPUT_OUTPUT!BL96="","",INPUT_OUTPUT!BL96)</f>
        <v/>
      </c>
      <c r="I109" s="2462" t="str">
        <f>IF(INPUT_OUTPUT!BM96="","",INPUT_OUTPUT!BM96)</f>
        <v/>
      </c>
      <c r="J109" s="2462" t="str">
        <f>IF(INPUT_OUTPUT!BN96="","",INPUT_OUTPUT!BN96)</f>
        <v/>
      </c>
      <c r="K109" s="2453" t="str">
        <f t="shared" si="6"/>
        <v/>
      </c>
      <c r="L109" s="2457" t="str">
        <f>IF(INPUT_OUTPUT!BO96="","",INPUT_OUTPUT!BO96)</f>
        <v/>
      </c>
      <c r="M109" s="2457" t="str">
        <f>IF(INPUT_OUTPUT!BP96="","",INPUT_OUTPUT!BP96)</f>
        <v/>
      </c>
      <c r="N109" s="2457" t="str">
        <f>IF(INPUT_OUTPUT!BQ96="","",INPUT_OUTPUT!BQ96)</f>
        <v/>
      </c>
      <c r="O109" s="2457" t="str">
        <f>IF(INPUT_OUTPUT!BR96="","",INPUT_OUTPUT!BR96)</f>
        <v/>
      </c>
      <c r="P109" s="2457" t="str">
        <f>IF(INPUT_OUTPUT!BS96="","",INPUT_OUTPUT!BS96)</f>
        <v/>
      </c>
      <c r="Q109" s="2457" t="str">
        <f>IF(INPUT_OUTPUT!BT96="","",INPUT_OUTPUT!BT96)</f>
        <v/>
      </c>
      <c r="R109" s="2457" t="str">
        <f>IF(INPUT_OUTPUT!BU96="","",INPUT_OUTPUT!BU96)</f>
        <v/>
      </c>
      <c r="S109" s="2461" t="str">
        <f t="shared" si="7"/>
        <v/>
      </c>
      <c r="T109" s="2457" t="str">
        <f>IF(INPUT_OUTPUT!BV96="","",INPUT_OUTPUT!BV96)</f>
        <v/>
      </c>
      <c r="U109" s="2457" t="str">
        <f>IF(INPUT_OUTPUT!BW96="","",INPUT_OUTPUT!BW96)</f>
        <v/>
      </c>
      <c r="V109" s="2457" t="str">
        <f>IF(INPUT_OUTPUT!BX96="","",INPUT_OUTPUT!BX96)</f>
        <v/>
      </c>
      <c r="W109" s="2457" t="str">
        <f>IF(INPUT_OUTPUT!BY96="","",INPUT_OUTPUT!BY96)</f>
        <v/>
      </c>
      <c r="X109" s="2457" t="str">
        <f>IF(INPUT_OUTPUT!BZ96="","",INPUT_OUTPUT!BZ96)</f>
        <v/>
      </c>
      <c r="Y109" s="2457" t="str">
        <f>IF(INPUT_OUTPUT!CA96="","",INPUT_OUTPUT!CA96)</f>
        <v/>
      </c>
      <c r="Z109" s="2457" t="str">
        <f>IF(INPUT_OUTPUT!CB96="","",INPUT_OUTPUT!CB96)</f>
        <v/>
      </c>
      <c r="AA109" s="2461" t="str">
        <f t="shared" si="8"/>
        <v/>
      </c>
      <c r="AB109" s="2459" t="str">
        <f>IF(INPUT_OUTPUT!CC96="","",INPUT_OUTPUT!CC96)</f>
        <v/>
      </c>
      <c r="AC109" s="2459" t="str">
        <f>IF(INPUT_OUTPUT!CD96="","",INPUT_OUTPUT!CD96)</f>
        <v/>
      </c>
      <c r="AD109" s="2459" t="str">
        <f>IF(INPUT_OUTPUT!CE96="","",INPUT_OUTPUT!CE96)</f>
        <v/>
      </c>
      <c r="AE109" s="2459" t="str">
        <f>IF(INPUT_OUTPUT!CF96="","",INPUT_OUTPUT!CF96)</f>
        <v/>
      </c>
      <c r="AF109" s="2459" t="str">
        <f>IF(INPUT_OUTPUT!CG96="","",INPUT_OUTPUT!CG96)</f>
        <v/>
      </c>
      <c r="AG109" s="2459" t="str">
        <f>IF(INPUT_OUTPUT!CH96="","",INPUT_OUTPUT!CH96)</f>
        <v/>
      </c>
      <c r="AH109" s="2459" t="str">
        <f>IF(INPUT_OUTPUT!CI96="","",INPUT_OUTPUT!CI96)</f>
        <v/>
      </c>
    </row>
    <row r="110" spans="3:34" s="2437" customFormat="1" ht="12.75" customHeight="1">
      <c r="C110" s="2461" t="str">
        <f>IF(INPUT_OUTPUT!C97="","",INPUT_OUTPUT!C97)</f>
        <v/>
      </c>
      <c r="D110" s="2462" t="str">
        <f>IF(INPUT_OUTPUT!BH97="","",INPUT_OUTPUT!BH97)</f>
        <v/>
      </c>
      <c r="E110" s="2462" t="str">
        <f>IF(INPUT_OUTPUT!BI97="","",INPUT_OUTPUT!BI97)</f>
        <v/>
      </c>
      <c r="F110" s="2462" t="str">
        <f>IF(INPUT_OUTPUT!BJ97="","",INPUT_OUTPUT!BJ97)</f>
        <v/>
      </c>
      <c r="G110" s="2462" t="str">
        <f>IF(INPUT_OUTPUT!BK97="","",INPUT_OUTPUT!BK97)</f>
        <v/>
      </c>
      <c r="H110" s="2462" t="str">
        <f>IF(INPUT_OUTPUT!BL97="","",INPUT_OUTPUT!BL97)</f>
        <v/>
      </c>
      <c r="I110" s="2462" t="str">
        <f>IF(INPUT_OUTPUT!BM97="","",INPUT_OUTPUT!BM97)</f>
        <v/>
      </c>
      <c r="J110" s="2462" t="str">
        <f>IF(INPUT_OUTPUT!BN97="","",INPUT_OUTPUT!BN97)</f>
        <v/>
      </c>
      <c r="K110" s="2453" t="str">
        <f t="shared" si="6"/>
        <v/>
      </c>
      <c r="L110" s="2457" t="str">
        <f>IF(INPUT_OUTPUT!BO97="","",INPUT_OUTPUT!BO97)</f>
        <v/>
      </c>
      <c r="M110" s="2457" t="str">
        <f>IF(INPUT_OUTPUT!BP97="","",INPUT_OUTPUT!BP97)</f>
        <v/>
      </c>
      <c r="N110" s="2457" t="str">
        <f>IF(INPUT_OUTPUT!BQ97="","",INPUT_OUTPUT!BQ97)</f>
        <v/>
      </c>
      <c r="O110" s="2457" t="str">
        <f>IF(INPUT_OUTPUT!BR97="","",INPUT_OUTPUT!BR97)</f>
        <v/>
      </c>
      <c r="P110" s="2457" t="str">
        <f>IF(INPUT_OUTPUT!BS97="","",INPUT_OUTPUT!BS97)</f>
        <v/>
      </c>
      <c r="Q110" s="2457" t="str">
        <f>IF(INPUT_OUTPUT!BT97="","",INPUT_OUTPUT!BT97)</f>
        <v/>
      </c>
      <c r="R110" s="2457" t="str">
        <f>IF(INPUT_OUTPUT!BU97="","",INPUT_OUTPUT!BU97)</f>
        <v/>
      </c>
      <c r="S110" s="2461" t="str">
        <f t="shared" si="7"/>
        <v/>
      </c>
      <c r="T110" s="2457" t="str">
        <f>IF(INPUT_OUTPUT!BV97="","",INPUT_OUTPUT!BV97)</f>
        <v/>
      </c>
      <c r="U110" s="2457" t="str">
        <f>IF(INPUT_OUTPUT!BW97="","",INPUT_OUTPUT!BW97)</f>
        <v/>
      </c>
      <c r="V110" s="2457" t="str">
        <f>IF(INPUT_OUTPUT!BX97="","",INPUT_OUTPUT!BX97)</f>
        <v/>
      </c>
      <c r="W110" s="2457" t="str">
        <f>IF(INPUT_OUTPUT!BY97="","",INPUT_OUTPUT!BY97)</f>
        <v/>
      </c>
      <c r="X110" s="2457" t="str">
        <f>IF(INPUT_OUTPUT!BZ97="","",INPUT_OUTPUT!BZ97)</f>
        <v/>
      </c>
      <c r="Y110" s="2457" t="str">
        <f>IF(INPUT_OUTPUT!CA97="","",INPUT_OUTPUT!CA97)</f>
        <v/>
      </c>
      <c r="Z110" s="2457" t="str">
        <f>IF(INPUT_OUTPUT!CB97="","",INPUT_OUTPUT!CB97)</f>
        <v/>
      </c>
      <c r="AA110" s="2461" t="str">
        <f t="shared" si="8"/>
        <v/>
      </c>
      <c r="AB110" s="2459" t="str">
        <f>IF(INPUT_OUTPUT!CC97="","",INPUT_OUTPUT!CC97)</f>
        <v/>
      </c>
      <c r="AC110" s="2459" t="str">
        <f>IF(INPUT_OUTPUT!CD97="","",INPUT_OUTPUT!CD97)</f>
        <v/>
      </c>
      <c r="AD110" s="2459" t="str">
        <f>IF(INPUT_OUTPUT!CE97="","",INPUT_OUTPUT!CE97)</f>
        <v/>
      </c>
      <c r="AE110" s="2459" t="str">
        <f>IF(INPUT_OUTPUT!CF97="","",INPUT_OUTPUT!CF97)</f>
        <v/>
      </c>
      <c r="AF110" s="2459" t="str">
        <f>IF(INPUT_OUTPUT!CG97="","",INPUT_OUTPUT!CG97)</f>
        <v/>
      </c>
      <c r="AG110" s="2459" t="str">
        <f>IF(INPUT_OUTPUT!CH97="","",INPUT_OUTPUT!CH97)</f>
        <v/>
      </c>
      <c r="AH110" s="2459" t="str">
        <f>IF(INPUT_OUTPUT!CI97="","",INPUT_OUTPUT!CI97)</f>
        <v/>
      </c>
    </row>
    <row r="111" spans="3:34" s="2437" customFormat="1" ht="12.75" customHeight="1">
      <c r="C111" s="2461" t="str">
        <f>IF(INPUT_OUTPUT!C98="","",INPUT_OUTPUT!C98)</f>
        <v/>
      </c>
      <c r="D111" s="2462" t="str">
        <f>IF(INPUT_OUTPUT!BH98="","",INPUT_OUTPUT!BH98)</f>
        <v/>
      </c>
      <c r="E111" s="2462" t="str">
        <f>IF(INPUT_OUTPUT!BI98="","",INPUT_OUTPUT!BI98)</f>
        <v/>
      </c>
      <c r="F111" s="2462" t="str">
        <f>IF(INPUT_OUTPUT!BJ98="","",INPUT_OUTPUT!BJ98)</f>
        <v/>
      </c>
      <c r="G111" s="2462" t="str">
        <f>IF(INPUT_OUTPUT!BK98="","",INPUT_OUTPUT!BK98)</f>
        <v/>
      </c>
      <c r="H111" s="2462" t="str">
        <f>IF(INPUT_OUTPUT!BL98="","",INPUT_OUTPUT!BL98)</f>
        <v/>
      </c>
      <c r="I111" s="2462" t="str">
        <f>IF(INPUT_OUTPUT!BM98="","",INPUT_OUTPUT!BM98)</f>
        <v/>
      </c>
      <c r="J111" s="2462" t="str">
        <f>IF(INPUT_OUTPUT!BN98="","",INPUT_OUTPUT!BN98)</f>
        <v/>
      </c>
      <c r="K111" s="2453" t="str">
        <f t="shared" si="6"/>
        <v/>
      </c>
      <c r="L111" s="2457" t="str">
        <f>IF(INPUT_OUTPUT!BO98="","",INPUT_OUTPUT!BO98)</f>
        <v/>
      </c>
      <c r="M111" s="2457" t="str">
        <f>IF(INPUT_OUTPUT!BP98="","",INPUT_OUTPUT!BP98)</f>
        <v/>
      </c>
      <c r="N111" s="2457" t="str">
        <f>IF(INPUT_OUTPUT!BQ98="","",INPUT_OUTPUT!BQ98)</f>
        <v/>
      </c>
      <c r="O111" s="2457" t="str">
        <f>IF(INPUT_OUTPUT!BR98="","",INPUT_OUTPUT!BR98)</f>
        <v/>
      </c>
      <c r="P111" s="2457" t="str">
        <f>IF(INPUT_OUTPUT!BS98="","",INPUT_OUTPUT!BS98)</f>
        <v/>
      </c>
      <c r="Q111" s="2457" t="str">
        <f>IF(INPUT_OUTPUT!BT98="","",INPUT_OUTPUT!BT98)</f>
        <v/>
      </c>
      <c r="R111" s="2457" t="str">
        <f>IF(INPUT_OUTPUT!BU98="","",INPUT_OUTPUT!BU98)</f>
        <v/>
      </c>
      <c r="S111" s="2461" t="str">
        <f t="shared" si="7"/>
        <v/>
      </c>
      <c r="T111" s="2457" t="str">
        <f>IF(INPUT_OUTPUT!BV98="","",INPUT_OUTPUT!BV98)</f>
        <v/>
      </c>
      <c r="U111" s="2457" t="str">
        <f>IF(INPUT_OUTPUT!BW98="","",INPUT_OUTPUT!BW98)</f>
        <v/>
      </c>
      <c r="V111" s="2457" t="str">
        <f>IF(INPUT_OUTPUT!BX98="","",INPUT_OUTPUT!BX98)</f>
        <v/>
      </c>
      <c r="W111" s="2457" t="str">
        <f>IF(INPUT_OUTPUT!BY98="","",INPUT_OUTPUT!BY98)</f>
        <v/>
      </c>
      <c r="X111" s="2457" t="str">
        <f>IF(INPUT_OUTPUT!BZ98="","",INPUT_OUTPUT!BZ98)</f>
        <v/>
      </c>
      <c r="Y111" s="2457" t="str">
        <f>IF(INPUT_OUTPUT!CA98="","",INPUT_OUTPUT!CA98)</f>
        <v/>
      </c>
      <c r="Z111" s="2457" t="str">
        <f>IF(INPUT_OUTPUT!CB98="","",INPUT_OUTPUT!CB98)</f>
        <v/>
      </c>
      <c r="AA111" s="2461" t="str">
        <f t="shared" si="8"/>
        <v/>
      </c>
      <c r="AB111" s="2459" t="str">
        <f>IF(INPUT_OUTPUT!CC98="","",INPUT_OUTPUT!CC98)</f>
        <v/>
      </c>
      <c r="AC111" s="2459" t="str">
        <f>IF(INPUT_OUTPUT!CD98="","",INPUT_OUTPUT!CD98)</f>
        <v/>
      </c>
      <c r="AD111" s="2459" t="str">
        <f>IF(INPUT_OUTPUT!CE98="","",INPUT_OUTPUT!CE98)</f>
        <v/>
      </c>
      <c r="AE111" s="2459" t="str">
        <f>IF(INPUT_OUTPUT!CF98="","",INPUT_OUTPUT!CF98)</f>
        <v/>
      </c>
      <c r="AF111" s="2459" t="str">
        <f>IF(INPUT_OUTPUT!CG98="","",INPUT_OUTPUT!CG98)</f>
        <v/>
      </c>
      <c r="AG111" s="2459" t="str">
        <f>IF(INPUT_OUTPUT!CH98="","",INPUT_OUTPUT!CH98)</f>
        <v/>
      </c>
      <c r="AH111" s="2459" t="str">
        <f>IF(INPUT_OUTPUT!CI98="","",INPUT_OUTPUT!CI98)</f>
        <v/>
      </c>
    </row>
    <row r="112" spans="3:34" s="2437" customFormat="1" ht="12.75" customHeight="1">
      <c r="C112" s="2461" t="str">
        <f>IF(INPUT_OUTPUT!C99="","",INPUT_OUTPUT!C99)</f>
        <v/>
      </c>
      <c r="D112" s="2462" t="str">
        <f>IF(INPUT_OUTPUT!BH99="","",INPUT_OUTPUT!BH99)</f>
        <v/>
      </c>
      <c r="E112" s="2462" t="str">
        <f>IF(INPUT_OUTPUT!BI99="","",INPUT_OUTPUT!BI99)</f>
        <v/>
      </c>
      <c r="F112" s="2462" t="str">
        <f>IF(INPUT_OUTPUT!BJ99="","",INPUT_OUTPUT!BJ99)</f>
        <v/>
      </c>
      <c r="G112" s="2462" t="str">
        <f>IF(INPUT_OUTPUT!BK99="","",INPUT_OUTPUT!BK99)</f>
        <v/>
      </c>
      <c r="H112" s="2462" t="str">
        <f>IF(INPUT_OUTPUT!BL99="","",INPUT_OUTPUT!BL99)</f>
        <v/>
      </c>
      <c r="I112" s="2462" t="str">
        <f>IF(INPUT_OUTPUT!BM99="","",INPUT_OUTPUT!BM99)</f>
        <v/>
      </c>
      <c r="J112" s="2462" t="str">
        <f>IF(INPUT_OUTPUT!BN99="","",INPUT_OUTPUT!BN99)</f>
        <v/>
      </c>
      <c r="K112" s="2453" t="str">
        <f t="shared" si="6"/>
        <v/>
      </c>
      <c r="L112" s="2457" t="str">
        <f>IF(INPUT_OUTPUT!BO99="","",INPUT_OUTPUT!BO99)</f>
        <v/>
      </c>
      <c r="M112" s="2457" t="str">
        <f>IF(INPUT_OUTPUT!BP99="","",INPUT_OUTPUT!BP99)</f>
        <v/>
      </c>
      <c r="N112" s="2457" t="str">
        <f>IF(INPUT_OUTPUT!BQ99="","",INPUT_OUTPUT!BQ99)</f>
        <v/>
      </c>
      <c r="O112" s="2457" t="str">
        <f>IF(INPUT_OUTPUT!BR99="","",INPUT_OUTPUT!BR99)</f>
        <v/>
      </c>
      <c r="P112" s="2457" t="str">
        <f>IF(INPUT_OUTPUT!BS99="","",INPUT_OUTPUT!BS99)</f>
        <v/>
      </c>
      <c r="Q112" s="2457" t="str">
        <f>IF(INPUT_OUTPUT!BT99="","",INPUT_OUTPUT!BT99)</f>
        <v/>
      </c>
      <c r="R112" s="2457" t="str">
        <f>IF(INPUT_OUTPUT!BU99="","",INPUT_OUTPUT!BU99)</f>
        <v/>
      </c>
      <c r="S112" s="2461" t="str">
        <f t="shared" si="7"/>
        <v/>
      </c>
      <c r="T112" s="2457" t="str">
        <f>IF(INPUT_OUTPUT!BV99="","",INPUT_OUTPUT!BV99)</f>
        <v/>
      </c>
      <c r="U112" s="2457" t="str">
        <f>IF(INPUT_OUTPUT!BW99="","",INPUT_OUTPUT!BW99)</f>
        <v/>
      </c>
      <c r="V112" s="2457" t="str">
        <f>IF(INPUT_OUTPUT!BX99="","",INPUT_OUTPUT!BX99)</f>
        <v/>
      </c>
      <c r="W112" s="2457" t="str">
        <f>IF(INPUT_OUTPUT!BY99="","",INPUT_OUTPUT!BY99)</f>
        <v/>
      </c>
      <c r="X112" s="2457" t="str">
        <f>IF(INPUT_OUTPUT!BZ99="","",INPUT_OUTPUT!BZ99)</f>
        <v/>
      </c>
      <c r="Y112" s="2457" t="str">
        <f>IF(INPUT_OUTPUT!CA99="","",INPUT_OUTPUT!CA99)</f>
        <v/>
      </c>
      <c r="Z112" s="2457" t="str">
        <f>IF(INPUT_OUTPUT!CB99="","",INPUT_OUTPUT!CB99)</f>
        <v/>
      </c>
      <c r="AA112" s="2461" t="str">
        <f t="shared" si="8"/>
        <v/>
      </c>
      <c r="AB112" s="2459" t="str">
        <f>IF(INPUT_OUTPUT!CC99="","",INPUT_OUTPUT!CC99)</f>
        <v/>
      </c>
      <c r="AC112" s="2459" t="str">
        <f>IF(INPUT_OUTPUT!CD99="","",INPUT_OUTPUT!CD99)</f>
        <v/>
      </c>
      <c r="AD112" s="2459" t="str">
        <f>IF(INPUT_OUTPUT!CE99="","",INPUT_OUTPUT!CE99)</f>
        <v/>
      </c>
      <c r="AE112" s="2459" t="str">
        <f>IF(INPUT_OUTPUT!CF99="","",INPUT_OUTPUT!CF99)</f>
        <v/>
      </c>
      <c r="AF112" s="2459" t="str">
        <f>IF(INPUT_OUTPUT!CG99="","",INPUT_OUTPUT!CG99)</f>
        <v/>
      </c>
      <c r="AG112" s="2459" t="str">
        <f>IF(INPUT_OUTPUT!CH99="","",INPUT_OUTPUT!CH99)</f>
        <v/>
      </c>
      <c r="AH112" s="2459" t="str">
        <f>IF(INPUT_OUTPUT!CI99="","",INPUT_OUTPUT!CI99)</f>
        <v/>
      </c>
    </row>
    <row r="113" spans="3:34" s="2437" customFormat="1" ht="12.75" customHeight="1">
      <c r="C113" s="2461" t="str">
        <f>IF(INPUT_OUTPUT!C100="","",INPUT_OUTPUT!C100)</f>
        <v/>
      </c>
      <c r="D113" s="2462" t="str">
        <f>IF(INPUT_OUTPUT!BH100="","",INPUT_OUTPUT!BH100)</f>
        <v/>
      </c>
      <c r="E113" s="2462" t="str">
        <f>IF(INPUT_OUTPUT!BI100="","",INPUT_OUTPUT!BI100)</f>
        <v/>
      </c>
      <c r="F113" s="2462" t="str">
        <f>IF(INPUT_OUTPUT!BJ100="","",INPUT_OUTPUT!BJ100)</f>
        <v/>
      </c>
      <c r="G113" s="2462" t="str">
        <f>IF(INPUT_OUTPUT!BK100="","",INPUT_OUTPUT!BK100)</f>
        <v/>
      </c>
      <c r="H113" s="2462" t="str">
        <f>IF(INPUT_OUTPUT!BL100="","",INPUT_OUTPUT!BL100)</f>
        <v/>
      </c>
      <c r="I113" s="2462" t="str">
        <f>IF(INPUT_OUTPUT!BM100="","",INPUT_OUTPUT!BM100)</f>
        <v/>
      </c>
      <c r="J113" s="2462" t="str">
        <f>IF(INPUT_OUTPUT!BN100="","",INPUT_OUTPUT!BN100)</f>
        <v/>
      </c>
      <c r="K113" s="2453" t="str">
        <f t="shared" si="6"/>
        <v/>
      </c>
      <c r="L113" s="2457" t="str">
        <f>IF(INPUT_OUTPUT!BO100="","",INPUT_OUTPUT!BO100)</f>
        <v/>
      </c>
      <c r="M113" s="2457" t="str">
        <f>IF(INPUT_OUTPUT!BP100="","",INPUT_OUTPUT!BP100)</f>
        <v/>
      </c>
      <c r="N113" s="2457" t="str">
        <f>IF(INPUT_OUTPUT!BQ100="","",INPUT_OUTPUT!BQ100)</f>
        <v/>
      </c>
      <c r="O113" s="2457" t="str">
        <f>IF(INPUT_OUTPUT!BR100="","",INPUT_OUTPUT!BR100)</f>
        <v/>
      </c>
      <c r="P113" s="2457" t="str">
        <f>IF(INPUT_OUTPUT!BS100="","",INPUT_OUTPUT!BS100)</f>
        <v/>
      </c>
      <c r="Q113" s="2457" t="str">
        <f>IF(INPUT_OUTPUT!BT100="","",INPUT_OUTPUT!BT100)</f>
        <v/>
      </c>
      <c r="R113" s="2457" t="str">
        <f>IF(INPUT_OUTPUT!BU100="","",INPUT_OUTPUT!BU100)</f>
        <v/>
      </c>
      <c r="S113" s="2461" t="str">
        <f t="shared" si="7"/>
        <v/>
      </c>
      <c r="T113" s="2457" t="str">
        <f>IF(INPUT_OUTPUT!BV100="","",INPUT_OUTPUT!BV100)</f>
        <v/>
      </c>
      <c r="U113" s="2457" t="str">
        <f>IF(INPUT_OUTPUT!BW100="","",INPUT_OUTPUT!BW100)</f>
        <v/>
      </c>
      <c r="V113" s="2457" t="str">
        <f>IF(INPUT_OUTPUT!BX100="","",INPUT_OUTPUT!BX100)</f>
        <v/>
      </c>
      <c r="W113" s="2457" t="str">
        <f>IF(INPUT_OUTPUT!BY100="","",INPUT_OUTPUT!BY100)</f>
        <v/>
      </c>
      <c r="X113" s="2457" t="str">
        <f>IF(INPUT_OUTPUT!BZ100="","",INPUT_OUTPUT!BZ100)</f>
        <v/>
      </c>
      <c r="Y113" s="2457" t="str">
        <f>IF(INPUT_OUTPUT!CA100="","",INPUT_OUTPUT!CA100)</f>
        <v/>
      </c>
      <c r="Z113" s="2457" t="str">
        <f>IF(INPUT_OUTPUT!CB100="","",INPUT_OUTPUT!CB100)</f>
        <v/>
      </c>
      <c r="AA113" s="2461" t="str">
        <f t="shared" si="8"/>
        <v/>
      </c>
      <c r="AB113" s="2459" t="str">
        <f>IF(INPUT_OUTPUT!CC100="","",INPUT_OUTPUT!CC100)</f>
        <v/>
      </c>
      <c r="AC113" s="2459" t="str">
        <f>IF(INPUT_OUTPUT!CD100="","",INPUT_OUTPUT!CD100)</f>
        <v/>
      </c>
      <c r="AD113" s="2459" t="str">
        <f>IF(INPUT_OUTPUT!CE100="","",INPUT_OUTPUT!CE100)</f>
        <v/>
      </c>
      <c r="AE113" s="2459" t="str">
        <f>IF(INPUT_OUTPUT!CF100="","",INPUT_OUTPUT!CF100)</f>
        <v/>
      </c>
      <c r="AF113" s="2459" t="str">
        <f>IF(INPUT_OUTPUT!CG100="","",INPUT_OUTPUT!CG100)</f>
        <v/>
      </c>
      <c r="AG113" s="2459" t="str">
        <f>IF(INPUT_OUTPUT!CH100="","",INPUT_OUTPUT!CH100)</f>
        <v/>
      </c>
      <c r="AH113" s="2459" t="str">
        <f>IF(INPUT_OUTPUT!CI100="","",INPUT_OUTPUT!CI100)</f>
        <v/>
      </c>
    </row>
    <row r="114" spans="3:34" s="2437" customFormat="1" ht="12.75" customHeight="1">
      <c r="C114" s="2461" t="str">
        <f>IF(INPUT_OUTPUT!C101="","",INPUT_OUTPUT!C101)</f>
        <v/>
      </c>
      <c r="D114" s="2462" t="str">
        <f>IF(INPUT_OUTPUT!BH101="","",INPUT_OUTPUT!BH101)</f>
        <v/>
      </c>
      <c r="E114" s="2462" t="str">
        <f>IF(INPUT_OUTPUT!BI101="","",INPUT_OUTPUT!BI101)</f>
        <v/>
      </c>
      <c r="F114" s="2462" t="str">
        <f>IF(INPUT_OUTPUT!BJ101="","",INPUT_OUTPUT!BJ101)</f>
        <v/>
      </c>
      <c r="G114" s="2462" t="str">
        <f>IF(INPUT_OUTPUT!BK101="","",INPUT_OUTPUT!BK101)</f>
        <v/>
      </c>
      <c r="H114" s="2462" t="str">
        <f>IF(INPUT_OUTPUT!BL101="","",INPUT_OUTPUT!BL101)</f>
        <v/>
      </c>
      <c r="I114" s="2462" t="str">
        <f>IF(INPUT_OUTPUT!BM101="","",INPUT_OUTPUT!BM101)</f>
        <v/>
      </c>
      <c r="J114" s="2462" t="str">
        <f>IF(INPUT_OUTPUT!BN101="","",INPUT_OUTPUT!BN101)</f>
        <v/>
      </c>
      <c r="K114" s="2453" t="str">
        <f t="shared" si="6"/>
        <v/>
      </c>
      <c r="L114" s="2457" t="str">
        <f>IF(INPUT_OUTPUT!BO101="","",INPUT_OUTPUT!BO101)</f>
        <v/>
      </c>
      <c r="M114" s="2457" t="str">
        <f>IF(INPUT_OUTPUT!BP101="","",INPUT_OUTPUT!BP101)</f>
        <v/>
      </c>
      <c r="N114" s="2457" t="str">
        <f>IF(INPUT_OUTPUT!BQ101="","",INPUT_OUTPUT!BQ101)</f>
        <v/>
      </c>
      <c r="O114" s="2457" t="str">
        <f>IF(INPUT_OUTPUT!BR101="","",INPUT_OUTPUT!BR101)</f>
        <v/>
      </c>
      <c r="P114" s="2457" t="str">
        <f>IF(INPUT_OUTPUT!BS101="","",INPUT_OUTPUT!BS101)</f>
        <v/>
      </c>
      <c r="Q114" s="2457" t="str">
        <f>IF(INPUT_OUTPUT!BT101="","",INPUT_OUTPUT!BT101)</f>
        <v/>
      </c>
      <c r="R114" s="2457" t="str">
        <f>IF(INPUT_OUTPUT!BU101="","",INPUT_OUTPUT!BU101)</f>
        <v/>
      </c>
      <c r="S114" s="2461" t="str">
        <f t="shared" si="7"/>
        <v/>
      </c>
      <c r="T114" s="2457" t="str">
        <f>IF(INPUT_OUTPUT!BV101="","",INPUT_OUTPUT!BV101)</f>
        <v/>
      </c>
      <c r="U114" s="2457" t="str">
        <f>IF(INPUT_OUTPUT!BW101="","",INPUT_OUTPUT!BW101)</f>
        <v/>
      </c>
      <c r="V114" s="2457" t="str">
        <f>IF(INPUT_OUTPUT!BX101="","",INPUT_OUTPUT!BX101)</f>
        <v/>
      </c>
      <c r="W114" s="2457" t="str">
        <f>IF(INPUT_OUTPUT!BY101="","",INPUT_OUTPUT!BY101)</f>
        <v/>
      </c>
      <c r="X114" s="2457" t="str">
        <f>IF(INPUT_OUTPUT!BZ101="","",INPUT_OUTPUT!BZ101)</f>
        <v/>
      </c>
      <c r="Y114" s="2457" t="str">
        <f>IF(INPUT_OUTPUT!CA101="","",INPUT_OUTPUT!CA101)</f>
        <v/>
      </c>
      <c r="Z114" s="2457" t="str">
        <f>IF(INPUT_OUTPUT!CB101="","",INPUT_OUTPUT!CB101)</f>
        <v/>
      </c>
      <c r="AA114" s="2461" t="str">
        <f t="shared" si="8"/>
        <v/>
      </c>
      <c r="AB114" s="2459" t="str">
        <f>IF(INPUT_OUTPUT!CC101="","",INPUT_OUTPUT!CC101)</f>
        <v/>
      </c>
      <c r="AC114" s="2459" t="str">
        <f>IF(INPUT_OUTPUT!CD101="","",INPUT_OUTPUT!CD101)</f>
        <v/>
      </c>
      <c r="AD114" s="2459" t="str">
        <f>IF(INPUT_OUTPUT!CE101="","",INPUT_OUTPUT!CE101)</f>
        <v/>
      </c>
      <c r="AE114" s="2459" t="str">
        <f>IF(INPUT_OUTPUT!CF101="","",INPUT_OUTPUT!CF101)</f>
        <v/>
      </c>
      <c r="AF114" s="2459" t="str">
        <f>IF(INPUT_OUTPUT!CG101="","",INPUT_OUTPUT!CG101)</f>
        <v/>
      </c>
      <c r="AG114" s="2459" t="str">
        <f>IF(INPUT_OUTPUT!CH101="","",INPUT_OUTPUT!CH101)</f>
        <v/>
      </c>
      <c r="AH114" s="2459" t="str">
        <f>IF(INPUT_OUTPUT!CI101="","",INPUT_OUTPUT!CI101)</f>
        <v/>
      </c>
    </row>
    <row r="115" spans="3:34" s="2437" customFormat="1" ht="12.75" customHeight="1">
      <c r="C115" s="2461" t="str">
        <f>IF(INPUT_OUTPUT!C102="","",INPUT_OUTPUT!C102)</f>
        <v/>
      </c>
      <c r="D115" s="2462" t="str">
        <f>IF(INPUT_OUTPUT!BH102="","",INPUT_OUTPUT!BH102)</f>
        <v/>
      </c>
      <c r="E115" s="2462" t="str">
        <f>IF(INPUT_OUTPUT!BI102="","",INPUT_OUTPUT!BI102)</f>
        <v/>
      </c>
      <c r="F115" s="2462" t="str">
        <f>IF(INPUT_OUTPUT!BJ102="","",INPUT_OUTPUT!BJ102)</f>
        <v/>
      </c>
      <c r="G115" s="2462" t="str">
        <f>IF(INPUT_OUTPUT!BK102="","",INPUT_OUTPUT!BK102)</f>
        <v/>
      </c>
      <c r="H115" s="2462" t="str">
        <f>IF(INPUT_OUTPUT!BL102="","",INPUT_OUTPUT!BL102)</f>
        <v/>
      </c>
      <c r="I115" s="2462" t="str">
        <f>IF(INPUT_OUTPUT!BM102="","",INPUT_OUTPUT!BM102)</f>
        <v/>
      </c>
      <c r="J115" s="2462" t="str">
        <f>IF(INPUT_OUTPUT!BN102="","",INPUT_OUTPUT!BN102)</f>
        <v/>
      </c>
      <c r="K115" s="2453" t="str">
        <f t="shared" si="6"/>
        <v/>
      </c>
      <c r="L115" s="2457" t="str">
        <f>IF(INPUT_OUTPUT!BO102="","",INPUT_OUTPUT!BO102)</f>
        <v/>
      </c>
      <c r="M115" s="2457" t="str">
        <f>IF(INPUT_OUTPUT!BP102="","",INPUT_OUTPUT!BP102)</f>
        <v/>
      </c>
      <c r="N115" s="2457" t="str">
        <f>IF(INPUT_OUTPUT!BQ102="","",INPUT_OUTPUT!BQ102)</f>
        <v/>
      </c>
      <c r="O115" s="2457" t="str">
        <f>IF(INPUT_OUTPUT!BR102="","",INPUT_OUTPUT!BR102)</f>
        <v/>
      </c>
      <c r="P115" s="2457" t="str">
        <f>IF(INPUT_OUTPUT!BS102="","",INPUT_OUTPUT!BS102)</f>
        <v/>
      </c>
      <c r="Q115" s="2457" t="str">
        <f>IF(INPUT_OUTPUT!BT102="","",INPUT_OUTPUT!BT102)</f>
        <v/>
      </c>
      <c r="R115" s="2457" t="str">
        <f>IF(INPUT_OUTPUT!BU102="","",INPUT_OUTPUT!BU102)</f>
        <v/>
      </c>
      <c r="S115" s="2461" t="str">
        <f t="shared" si="7"/>
        <v/>
      </c>
      <c r="T115" s="2457" t="str">
        <f>IF(INPUT_OUTPUT!BV102="","",INPUT_OUTPUT!BV102)</f>
        <v/>
      </c>
      <c r="U115" s="2457" t="str">
        <f>IF(INPUT_OUTPUT!BW102="","",INPUT_OUTPUT!BW102)</f>
        <v/>
      </c>
      <c r="V115" s="2457" t="str">
        <f>IF(INPUT_OUTPUT!BX102="","",INPUT_OUTPUT!BX102)</f>
        <v/>
      </c>
      <c r="W115" s="2457" t="str">
        <f>IF(INPUT_OUTPUT!BY102="","",INPUT_OUTPUT!BY102)</f>
        <v/>
      </c>
      <c r="X115" s="2457" t="str">
        <f>IF(INPUT_OUTPUT!BZ102="","",INPUT_OUTPUT!BZ102)</f>
        <v/>
      </c>
      <c r="Y115" s="2457" t="str">
        <f>IF(INPUT_OUTPUT!CA102="","",INPUT_OUTPUT!CA102)</f>
        <v/>
      </c>
      <c r="Z115" s="2457" t="str">
        <f>IF(INPUT_OUTPUT!CB102="","",INPUT_OUTPUT!CB102)</f>
        <v/>
      </c>
      <c r="AA115" s="2461" t="str">
        <f t="shared" si="8"/>
        <v/>
      </c>
      <c r="AB115" s="2459" t="str">
        <f>IF(INPUT_OUTPUT!CC102="","",INPUT_OUTPUT!CC102)</f>
        <v/>
      </c>
      <c r="AC115" s="2459" t="str">
        <f>IF(INPUT_OUTPUT!CD102="","",INPUT_OUTPUT!CD102)</f>
        <v/>
      </c>
      <c r="AD115" s="2459" t="str">
        <f>IF(INPUT_OUTPUT!CE102="","",INPUT_OUTPUT!CE102)</f>
        <v/>
      </c>
      <c r="AE115" s="2459" t="str">
        <f>IF(INPUT_OUTPUT!CF102="","",INPUT_OUTPUT!CF102)</f>
        <v/>
      </c>
      <c r="AF115" s="2459" t="str">
        <f>IF(INPUT_OUTPUT!CG102="","",INPUT_OUTPUT!CG102)</f>
        <v/>
      </c>
      <c r="AG115" s="2459" t="str">
        <f>IF(INPUT_OUTPUT!CH102="","",INPUT_OUTPUT!CH102)</f>
        <v/>
      </c>
      <c r="AH115" s="2459" t="str">
        <f>IF(INPUT_OUTPUT!CI102="","",INPUT_OUTPUT!CI102)</f>
        <v/>
      </c>
    </row>
    <row r="116" spans="3:34" s="2437" customFormat="1" ht="12.75" customHeight="1">
      <c r="C116" s="2461" t="str">
        <f>IF(INPUT_OUTPUT!C103="","",INPUT_OUTPUT!C103)</f>
        <v/>
      </c>
      <c r="D116" s="2462" t="str">
        <f>IF(INPUT_OUTPUT!BH103="","",INPUT_OUTPUT!BH103)</f>
        <v/>
      </c>
      <c r="E116" s="2462" t="str">
        <f>IF(INPUT_OUTPUT!BI103="","",INPUT_OUTPUT!BI103)</f>
        <v/>
      </c>
      <c r="F116" s="2462" t="str">
        <f>IF(INPUT_OUTPUT!BJ103="","",INPUT_OUTPUT!BJ103)</f>
        <v/>
      </c>
      <c r="G116" s="2462" t="str">
        <f>IF(INPUT_OUTPUT!BK103="","",INPUT_OUTPUT!BK103)</f>
        <v/>
      </c>
      <c r="H116" s="2462" t="str">
        <f>IF(INPUT_OUTPUT!BL103="","",INPUT_OUTPUT!BL103)</f>
        <v/>
      </c>
      <c r="I116" s="2462" t="str">
        <f>IF(INPUT_OUTPUT!BM103="","",INPUT_OUTPUT!BM103)</f>
        <v/>
      </c>
      <c r="J116" s="2462" t="str">
        <f>IF(INPUT_OUTPUT!BN103="","",INPUT_OUTPUT!BN103)</f>
        <v/>
      </c>
      <c r="K116" s="2453" t="str">
        <f t="shared" si="6"/>
        <v/>
      </c>
      <c r="L116" s="2457" t="str">
        <f>IF(INPUT_OUTPUT!BO103="","",INPUT_OUTPUT!BO103)</f>
        <v/>
      </c>
      <c r="M116" s="2457" t="str">
        <f>IF(INPUT_OUTPUT!BP103="","",INPUT_OUTPUT!BP103)</f>
        <v/>
      </c>
      <c r="N116" s="2457" t="str">
        <f>IF(INPUT_OUTPUT!BQ103="","",INPUT_OUTPUT!BQ103)</f>
        <v/>
      </c>
      <c r="O116" s="2457" t="str">
        <f>IF(INPUT_OUTPUT!BR103="","",INPUT_OUTPUT!BR103)</f>
        <v/>
      </c>
      <c r="P116" s="2457" t="str">
        <f>IF(INPUT_OUTPUT!BS103="","",INPUT_OUTPUT!BS103)</f>
        <v/>
      </c>
      <c r="Q116" s="2457" t="str">
        <f>IF(INPUT_OUTPUT!BT103="","",INPUT_OUTPUT!BT103)</f>
        <v/>
      </c>
      <c r="R116" s="2457" t="str">
        <f>IF(INPUT_OUTPUT!BU103="","",INPUT_OUTPUT!BU103)</f>
        <v/>
      </c>
      <c r="S116" s="2461" t="str">
        <f t="shared" si="7"/>
        <v/>
      </c>
      <c r="T116" s="2457" t="str">
        <f>IF(INPUT_OUTPUT!BV103="","",INPUT_OUTPUT!BV103)</f>
        <v/>
      </c>
      <c r="U116" s="2457" t="str">
        <f>IF(INPUT_OUTPUT!BW103="","",INPUT_OUTPUT!BW103)</f>
        <v/>
      </c>
      <c r="V116" s="2457" t="str">
        <f>IF(INPUT_OUTPUT!BX103="","",INPUT_OUTPUT!BX103)</f>
        <v/>
      </c>
      <c r="W116" s="2457" t="str">
        <f>IF(INPUT_OUTPUT!BY103="","",INPUT_OUTPUT!BY103)</f>
        <v/>
      </c>
      <c r="X116" s="2457" t="str">
        <f>IF(INPUT_OUTPUT!BZ103="","",INPUT_OUTPUT!BZ103)</f>
        <v/>
      </c>
      <c r="Y116" s="2457" t="str">
        <f>IF(INPUT_OUTPUT!CA103="","",INPUT_OUTPUT!CA103)</f>
        <v/>
      </c>
      <c r="Z116" s="2457" t="str">
        <f>IF(INPUT_OUTPUT!CB103="","",INPUT_OUTPUT!CB103)</f>
        <v/>
      </c>
      <c r="AA116" s="2461" t="str">
        <f t="shared" si="8"/>
        <v/>
      </c>
      <c r="AB116" s="2459" t="str">
        <f>IF(INPUT_OUTPUT!CC103="","",INPUT_OUTPUT!CC103)</f>
        <v/>
      </c>
      <c r="AC116" s="2459" t="str">
        <f>IF(INPUT_OUTPUT!CD103="","",INPUT_OUTPUT!CD103)</f>
        <v/>
      </c>
      <c r="AD116" s="2459" t="str">
        <f>IF(INPUT_OUTPUT!CE103="","",INPUT_OUTPUT!CE103)</f>
        <v/>
      </c>
      <c r="AE116" s="2459" t="str">
        <f>IF(INPUT_OUTPUT!CF103="","",INPUT_OUTPUT!CF103)</f>
        <v/>
      </c>
      <c r="AF116" s="2459" t="str">
        <f>IF(INPUT_OUTPUT!CG103="","",INPUT_OUTPUT!CG103)</f>
        <v/>
      </c>
      <c r="AG116" s="2459" t="str">
        <f>IF(INPUT_OUTPUT!CH103="","",INPUT_OUTPUT!CH103)</f>
        <v/>
      </c>
      <c r="AH116" s="2459" t="str">
        <f>IF(INPUT_OUTPUT!CI103="","",INPUT_OUTPUT!CI103)</f>
        <v/>
      </c>
    </row>
    <row r="117" spans="3:34" s="2437" customFormat="1" ht="12.75" customHeight="1">
      <c r="C117" s="2461" t="str">
        <f>IF(INPUT_OUTPUT!C104="","",INPUT_OUTPUT!C104)</f>
        <v/>
      </c>
      <c r="D117" s="2462" t="str">
        <f>IF(INPUT_OUTPUT!BH104="","",INPUT_OUTPUT!BH104)</f>
        <v/>
      </c>
      <c r="E117" s="2462" t="str">
        <f>IF(INPUT_OUTPUT!BI104="","",INPUT_OUTPUT!BI104)</f>
        <v/>
      </c>
      <c r="F117" s="2462" t="str">
        <f>IF(INPUT_OUTPUT!BJ104="","",INPUT_OUTPUT!BJ104)</f>
        <v/>
      </c>
      <c r="G117" s="2462" t="str">
        <f>IF(INPUT_OUTPUT!BK104="","",INPUT_OUTPUT!BK104)</f>
        <v/>
      </c>
      <c r="H117" s="2462" t="str">
        <f>IF(INPUT_OUTPUT!BL104="","",INPUT_OUTPUT!BL104)</f>
        <v/>
      </c>
      <c r="I117" s="2462" t="str">
        <f>IF(INPUT_OUTPUT!BM104="","",INPUT_OUTPUT!BM104)</f>
        <v/>
      </c>
      <c r="J117" s="2462" t="str">
        <f>IF(INPUT_OUTPUT!BN104="","",INPUT_OUTPUT!BN104)</f>
        <v/>
      </c>
      <c r="K117" s="2453" t="str">
        <f t="shared" si="6"/>
        <v/>
      </c>
      <c r="L117" s="2457" t="str">
        <f>IF(INPUT_OUTPUT!BO104="","",INPUT_OUTPUT!BO104)</f>
        <v/>
      </c>
      <c r="M117" s="2457" t="str">
        <f>IF(INPUT_OUTPUT!BP104="","",INPUT_OUTPUT!BP104)</f>
        <v/>
      </c>
      <c r="N117" s="2457" t="str">
        <f>IF(INPUT_OUTPUT!BQ104="","",INPUT_OUTPUT!BQ104)</f>
        <v/>
      </c>
      <c r="O117" s="2457" t="str">
        <f>IF(INPUT_OUTPUT!BR104="","",INPUT_OUTPUT!BR104)</f>
        <v/>
      </c>
      <c r="P117" s="2457" t="str">
        <f>IF(INPUT_OUTPUT!BS104="","",INPUT_OUTPUT!BS104)</f>
        <v/>
      </c>
      <c r="Q117" s="2457" t="str">
        <f>IF(INPUT_OUTPUT!BT104="","",INPUT_OUTPUT!BT104)</f>
        <v/>
      </c>
      <c r="R117" s="2457" t="str">
        <f>IF(INPUT_OUTPUT!BU104="","",INPUT_OUTPUT!BU104)</f>
        <v/>
      </c>
      <c r="S117" s="2461" t="str">
        <f t="shared" si="7"/>
        <v/>
      </c>
      <c r="T117" s="2457" t="str">
        <f>IF(INPUT_OUTPUT!BV104="","",INPUT_OUTPUT!BV104)</f>
        <v/>
      </c>
      <c r="U117" s="2457" t="str">
        <f>IF(INPUT_OUTPUT!BW104="","",INPUT_OUTPUT!BW104)</f>
        <v/>
      </c>
      <c r="V117" s="2457" t="str">
        <f>IF(INPUT_OUTPUT!BX104="","",INPUT_OUTPUT!BX104)</f>
        <v/>
      </c>
      <c r="W117" s="2457" t="str">
        <f>IF(INPUT_OUTPUT!BY104="","",INPUT_OUTPUT!BY104)</f>
        <v/>
      </c>
      <c r="X117" s="2457" t="str">
        <f>IF(INPUT_OUTPUT!BZ104="","",INPUT_OUTPUT!BZ104)</f>
        <v/>
      </c>
      <c r="Y117" s="2457" t="str">
        <f>IF(INPUT_OUTPUT!CA104="","",INPUT_OUTPUT!CA104)</f>
        <v/>
      </c>
      <c r="Z117" s="2457" t="str">
        <f>IF(INPUT_OUTPUT!CB104="","",INPUT_OUTPUT!CB104)</f>
        <v/>
      </c>
      <c r="AA117" s="2461" t="str">
        <f t="shared" si="8"/>
        <v/>
      </c>
      <c r="AB117" s="2459" t="str">
        <f>IF(INPUT_OUTPUT!CC104="","",INPUT_OUTPUT!CC104)</f>
        <v/>
      </c>
      <c r="AC117" s="2459" t="str">
        <f>IF(INPUT_OUTPUT!CD104="","",INPUT_OUTPUT!CD104)</f>
        <v/>
      </c>
      <c r="AD117" s="2459" t="str">
        <f>IF(INPUT_OUTPUT!CE104="","",INPUT_OUTPUT!CE104)</f>
        <v/>
      </c>
      <c r="AE117" s="2459" t="str">
        <f>IF(INPUT_OUTPUT!CF104="","",INPUT_OUTPUT!CF104)</f>
        <v/>
      </c>
      <c r="AF117" s="2459" t="str">
        <f>IF(INPUT_OUTPUT!CG104="","",INPUT_OUTPUT!CG104)</f>
        <v/>
      </c>
      <c r="AG117" s="2459" t="str">
        <f>IF(INPUT_OUTPUT!CH104="","",INPUT_OUTPUT!CH104)</f>
        <v/>
      </c>
      <c r="AH117" s="2459" t="str">
        <f>IF(INPUT_OUTPUT!CI104="","",INPUT_OUTPUT!CI104)</f>
        <v/>
      </c>
    </row>
    <row r="118" spans="3:34" s="2437" customFormat="1" ht="12.75" customHeight="1">
      <c r="C118" s="2461" t="str">
        <f>IF(INPUT_OUTPUT!C105="","",INPUT_OUTPUT!C105)</f>
        <v/>
      </c>
      <c r="D118" s="2462" t="str">
        <f>IF(INPUT_OUTPUT!BH105="","",INPUT_OUTPUT!BH105)</f>
        <v/>
      </c>
      <c r="E118" s="2462" t="str">
        <f>IF(INPUT_OUTPUT!BI105="","",INPUT_OUTPUT!BI105)</f>
        <v/>
      </c>
      <c r="F118" s="2462" t="str">
        <f>IF(INPUT_OUTPUT!BJ105="","",INPUT_OUTPUT!BJ105)</f>
        <v/>
      </c>
      <c r="G118" s="2462" t="str">
        <f>IF(INPUT_OUTPUT!BK105="","",INPUT_OUTPUT!BK105)</f>
        <v/>
      </c>
      <c r="H118" s="2462" t="str">
        <f>IF(INPUT_OUTPUT!BL105="","",INPUT_OUTPUT!BL105)</f>
        <v/>
      </c>
      <c r="I118" s="2462" t="str">
        <f>IF(INPUT_OUTPUT!BM105="","",INPUT_OUTPUT!BM105)</f>
        <v/>
      </c>
      <c r="J118" s="2462" t="str">
        <f>IF(INPUT_OUTPUT!BN105="","",INPUT_OUTPUT!BN105)</f>
        <v/>
      </c>
      <c r="K118" s="2453" t="str">
        <f t="shared" si="6"/>
        <v/>
      </c>
      <c r="L118" s="2457" t="str">
        <f>IF(INPUT_OUTPUT!BO105="","",INPUT_OUTPUT!BO105)</f>
        <v/>
      </c>
      <c r="M118" s="2457" t="str">
        <f>IF(INPUT_OUTPUT!BP105="","",INPUT_OUTPUT!BP105)</f>
        <v/>
      </c>
      <c r="N118" s="2457" t="str">
        <f>IF(INPUT_OUTPUT!BQ105="","",INPUT_OUTPUT!BQ105)</f>
        <v/>
      </c>
      <c r="O118" s="2457" t="str">
        <f>IF(INPUT_OUTPUT!BR105="","",INPUT_OUTPUT!BR105)</f>
        <v/>
      </c>
      <c r="P118" s="2457" t="str">
        <f>IF(INPUT_OUTPUT!BS105="","",INPUT_OUTPUT!BS105)</f>
        <v/>
      </c>
      <c r="Q118" s="2457" t="str">
        <f>IF(INPUT_OUTPUT!BT105="","",INPUT_OUTPUT!BT105)</f>
        <v/>
      </c>
      <c r="R118" s="2457" t="str">
        <f>IF(INPUT_OUTPUT!BU105="","",INPUT_OUTPUT!BU105)</f>
        <v/>
      </c>
      <c r="S118" s="2461" t="str">
        <f t="shared" si="7"/>
        <v/>
      </c>
      <c r="T118" s="2457" t="str">
        <f>IF(INPUT_OUTPUT!BV105="","",INPUT_OUTPUT!BV105)</f>
        <v/>
      </c>
      <c r="U118" s="2457" t="str">
        <f>IF(INPUT_OUTPUT!BW105="","",INPUT_OUTPUT!BW105)</f>
        <v/>
      </c>
      <c r="V118" s="2457" t="str">
        <f>IF(INPUT_OUTPUT!BX105="","",INPUT_OUTPUT!BX105)</f>
        <v/>
      </c>
      <c r="W118" s="2457" t="str">
        <f>IF(INPUT_OUTPUT!BY105="","",INPUT_OUTPUT!BY105)</f>
        <v/>
      </c>
      <c r="X118" s="2457" t="str">
        <f>IF(INPUT_OUTPUT!BZ105="","",INPUT_OUTPUT!BZ105)</f>
        <v/>
      </c>
      <c r="Y118" s="2457" t="str">
        <f>IF(INPUT_OUTPUT!CA105="","",INPUT_OUTPUT!CA105)</f>
        <v/>
      </c>
      <c r="Z118" s="2457" t="str">
        <f>IF(INPUT_OUTPUT!CB105="","",INPUT_OUTPUT!CB105)</f>
        <v/>
      </c>
      <c r="AA118" s="2461" t="str">
        <f t="shared" si="8"/>
        <v/>
      </c>
      <c r="AB118" s="2459" t="str">
        <f>IF(INPUT_OUTPUT!CC105="","",INPUT_OUTPUT!CC105)</f>
        <v/>
      </c>
      <c r="AC118" s="2459" t="str">
        <f>IF(INPUT_OUTPUT!CD105="","",INPUT_OUTPUT!CD105)</f>
        <v/>
      </c>
      <c r="AD118" s="2459" t="str">
        <f>IF(INPUT_OUTPUT!CE105="","",INPUT_OUTPUT!CE105)</f>
        <v/>
      </c>
      <c r="AE118" s="2459" t="str">
        <f>IF(INPUT_OUTPUT!CF105="","",INPUT_OUTPUT!CF105)</f>
        <v/>
      </c>
      <c r="AF118" s="2459" t="str">
        <f>IF(INPUT_OUTPUT!CG105="","",INPUT_OUTPUT!CG105)</f>
        <v/>
      </c>
      <c r="AG118" s="2459" t="str">
        <f>IF(INPUT_OUTPUT!CH105="","",INPUT_OUTPUT!CH105)</f>
        <v/>
      </c>
      <c r="AH118" s="2459" t="str">
        <f>IF(INPUT_OUTPUT!CI105="","",INPUT_OUTPUT!CI105)</f>
        <v/>
      </c>
    </row>
    <row r="119" spans="3:34" s="2437" customFormat="1" ht="12.75" customHeight="1">
      <c r="C119" s="2461" t="str">
        <f>IF(INPUT_OUTPUT!C106="","",INPUT_OUTPUT!C106)</f>
        <v/>
      </c>
      <c r="D119" s="2462" t="str">
        <f>IF(INPUT_OUTPUT!BH106="","",INPUT_OUTPUT!BH106)</f>
        <v/>
      </c>
      <c r="E119" s="2462" t="str">
        <f>IF(INPUT_OUTPUT!BI106="","",INPUT_OUTPUT!BI106)</f>
        <v/>
      </c>
      <c r="F119" s="2462" t="str">
        <f>IF(INPUT_OUTPUT!BJ106="","",INPUT_OUTPUT!BJ106)</f>
        <v/>
      </c>
      <c r="G119" s="2462" t="str">
        <f>IF(INPUT_OUTPUT!BK106="","",INPUT_OUTPUT!BK106)</f>
        <v/>
      </c>
      <c r="H119" s="2462" t="str">
        <f>IF(INPUT_OUTPUT!BL106="","",INPUT_OUTPUT!BL106)</f>
        <v/>
      </c>
      <c r="I119" s="2462" t="str">
        <f>IF(INPUT_OUTPUT!BM106="","",INPUT_OUTPUT!BM106)</f>
        <v/>
      </c>
      <c r="J119" s="2462" t="str">
        <f>IF(INPUT_OUTPUT!BN106="","",INPUT_OUTPUT!BN106)</f>
        <v/>
      </c>
      <c r="K119" s="2453" t="str">
        <f t="shared" si="6"/>
        <v/>
      </c>
      <c r="L119" s="2457" t="str">
        <f>IF(INPUT_OUTPUT!BO106="","",INPUT_OUTPUT!BO106)</f>
        <v/>
      </c>
      <c r="M119" s="2457" t="str">
        <f>IF(INPUT_OUTPUT!BP106="","",INPUT_OUTPUT!BP106)</f>
        <v/>
      </c>
      <c r="N119" s="2457" t="str">
        <f>IF(INPUT_OUTPUT!BQ106="","",INPUT_OUTPUT!BQ106)</f>
        <v/>
      </c>
      <c r="O119" s="2457" t="str">
        <f>IF(INPUT_OUTPUT!BR106="","",INPUT_OUTPUT!BR106)</f>
        <v/>
      </c>
      <c r="P119" s="2457" t="str">
        <f>IF(INPUT_OUTPUT!BS106="","",INPUT_OUTPUT!BS106)</f>
        <v/>
      </c>
      <c r="Q119" s="2457" t="str">
        <f>IF(INPUT_OUTPUT!BT106="","",INPUT_OUTPUT!BT106)</f>
        <v/>
      </c>
      <c r="R119" s="2457" t="str">
        <f>IF(INPUT_OUTPUT!BU106="","",INPUT_OUTPUT!BU106)</f>
        <v/>
      </c>
      <c r="S119" s="2461" t="str">
        <f t="shared" si="7"/>
        <v/>
      </c>
      <c r="T119" s="2457" t="str">
        <f>IF(INPUT_OUTPUT!BV106="","",INPUT_OUTPUT!BV106)</f>
        <v/>
      </c>
      <c r="U119" s="2457" t="str">
        <f>IF(INPUT_OUTPUT!BW106="","",INPUT_OUTPUT!BW106)</f>
        <v/>
      </c>
      <c r="V119" s="2457" t="str">
        <f>IF(INPUT_OUTPUT!BX106="","",INPUT_OUTPUT!BX106)</f>
        <v/>
      </c>
      <c r="W119" s="2457" t="str">
        <f>IF(INPUT_OUTPUT!BY106="","",INPUT_OUTPUT!BY106)</f>
        <v/>
      </c>
      <c r="X119" s="2457" t="str">
        <f>IF(INPUT_OUTPUT!BZ106="","",INPUT_OUTPUT!BZ106)</f>
        <v/>
      </c>
      <c r="Y119" s="2457" t="str">
        <f>IF(INPUT_OUTPUT!CA106="","",INPUT_OUTPUT!CA106)</f>
        <v/>
      </c>
      <c r="Z119" s="2457" t="str">
        <f>IF(INPUT_OUTPUT!CB106="","",INPUT_OUTPUT!CB106)</f>
        <v/>
      </c>
      <c r="AA119" s="2461" t="str">
        <f t="shared" si="8"/>
        <v/>
      </c>
      <c r="AB119" s="2459" t="str">
        <f>IF(INPUT_OUTPUT!CC106="","",INPUT_OUTPUT!CC106)</f>
        <v/>
      </c>
      <c r="AC119" s="2459" t="str">
        <f>IF(INPUT_OUTPUT!CD106="","",INPUT_OUTPUT!CD106)</f>
        <v/>
      </c>
      <c r="AD119" s="2459" t="str">
        <f>IF(INPUT_OUTPUT!CE106="","",INPUT_OUTPUT!CE106)</f>
        <v/>
      </c>
      <c r="AE119" s="2459" t="str">
        <f>IF(INPUT_OUTPUT!CF106="","",INPUT_OUTPUT!CF106)</f>
        <v/>
      </c>
      <c r="AF119" s="2459" t="str">
        <f>IF(INPUT_OUTPUT!CG106="","",INPUT_OUTPUT!CG106)</f>
        <v/>
      </c>
      <c r="AG119" s="2459" t="str">
        <f>IF(INPUT_OUTPUT!CH106="","",INPUT_OUTPUT!CH106)</f>
        <v/>
      </c>
      <c r="AH119" s="2459" t="str">
        <f>IF(INPUT_OUTPUT!CI106="","",INPUT_OUTPUT!CI106)</f>
        <v/>
      </c>
    </row>
    <row r="120" spans="3:34" s="2437" customFormat="1" ht="12.75" customHeight="1">
      <c r="C120" s="2461" t="str">
        <f>IF(INPUT_OUTPUT!C107="","",INPUT_OUTPUT!C107)</f>
        <v/>
      </c>
      <c r="D120" s="2462" t="str">
        <f>IF(INPUT_OUTPUT!BH107="","",INPUT_OUTPUT!BH107)</f>
        <v/>
      </c>
      <c r="E120" s="2462" t="str">
        <f>IF(INPUT_OUTPUT!BI107="","",INPUT_OUTPUT!BI107)</f>
        <v/>
      </c>
      <c r="F120" s="2462" t="str">
        <f>IF(INPUT_OUTPUT!BJ107="","",INPUT_OUTPUT!BJ107)</f>
        <v/>
      </c>
      <c r="G120" s="2462" t="str">
        <f>IF(INPUT_OUTPUT!BK107="","",INPUT_OUTPUT!BK107)</f>
        <v/>
      </c>
      <c r="H120" s="2462" t="str">
        <f>IF(INPUT_OUTPUT!BL107="","",INPUT_OUTPUT!BL107)</f>
        <v/>
      </c>
      <c r="I120" s="2462" t="str">
        <f>IF(INPUT_OUTPUT!BM107="","",INPUT_OUTPUT!BM107)</f>
        <v/>
      </c>
      <c r="J120" s="2462" t="str">
        <f>IF(INPUT_OUTPUT!BN107="","",INPUT_OUTPUT!BN107)</f>
        <v/>
      </c>
      <c r="K120" s="2453" t="str">
        <f t="shared" si="6"/>
        <v/>
      </c>
      <c r="L120" s="2457" t="str">
        <f>IF(INPUT_OUTPUT!BO107="","",INPUT_OUTPUT!BO107)</f>
        <v/>
      </c>
      <c r="M120" s="2457" t="str">
        <f>IF(INPUT_OUTPUT!BP107="","",INPUT_OUTPUT!BP107)</f>
        <v/>
      </c>
      <c r="N120" s="2457" t="str">
        <f>IF(INPUT_OUTPUT!BQ107="","",INPUT_OUTPUT!BQ107)</f>
        <v/>
      </c>
      <c r="O120" s="2457" t="str">
        <f>IF(INPUT_OUTPUT!BR107="","",INPUT_OUTPUT!BR107)</f>
        <v/>
      </c>
      <c r="P120" s="2457" t="str">
        <f>IF(INPUT_OUTPUT!BS107="","",INPUT_OUTPUT!BS107)</f>
        <v/>
      </c>
      <c r="Q120" s="2457" t="str">
        <f>IF(INPUT_OUTPUT!BT107="","",INPUT_OUTPUT!BT107)</f>
        <v/>
      </c>
      <c r="R120" s="2457" t="str">
        <f>IF(INPUT_OUTPUT!BU107="","",INPUT_OUTPUT!BU107)</f>
        <v/>
      </c>
      <c r="S120" s="2461" t="str">
        <f t="shared" si="7"/>
        <v/>
      </c>
      <c r="T120" s="2457" t="str">
        <f>IF(INPUT_OUTPUT!BV107="","",INPUT_OUTPUT!BV107)</f>
        <v/>
      </c>
      <c r="U120" s="2457" t="str">
        <f>IF(INPUT_OUTPUT!BW107="","",INPUT_OUTPUT!BW107)</f>
        <v/>
      </c>
      <c r="V120" s="2457" t="str">
        <f>IF(INPUT_OUTPUT!BX107="","",INPUT_OUTPUT!BX107)</f>
        <v/>
      </c>
      <c r="W120" s="2457" t="str">
        <f>IF(INPUT_OUTPUT!BY107="","",INPUT_OUTPUT!BY107)</f>
        <v/>
      </c>
      <c r="X120" s="2457" t="str">
        <f>IF(INPUT_OUTPUT!BZ107="","",INPUT_OUTPUT!BZ107)</f>
        <v/>
      </c>
      <c r="Y120" s="2457" t="str">
        <f>IF(INPUT_OUTPUT!CA107="","",INPUT_OUTPUT!CA107)</f>
        <v/>
      </c>
      <c r="Z120" s="2457" t="str">
        <f>IF(INPUT_OUTPUT!CB107="","",INPUT_OUTPUT!CB107)</f>
        <v/>
      </c>
      <c r="AA120" s="2461" t="str">
        <f t="shared" si="8"/>
        <v/>
      </c>
      <c r="AB120" s="2459" t="str">
        <f>IF(INPUT_OUTPUT!CC107="","",INPUT_OUTPUT!CC107)</f>
        <v/>
      </c>
      <c r="AC120" s="2459" t="str">
        <f>IF(INPUT_OUTPUT!CD107="","",INPUT_OUTPUT!CD107)</f>
        <v/>
      </c>
      <c r="AD120" s="2459" t="str">
        <f>IF(INPUT_OUTPUT!CE107="","",INPUT_OUTPUT!CE107)</f>
        <v/>
      </c>
      <c r="AE120" s="2459" t="str">
        <f>IF(INPUT_OUTPUT!CF107="","",INPUT_OUTPUT!CF107)</f>
        <v/>
      </c>
      <c r="AF120" s="2459" t="str">
        <f>IF(INPUT_OUTPUT!CG107="","",INPUT_OUTPUT!CG107)</f>
        <v/>
      </c>
      <c r="AG120" s="2459" t="str">
        <f>IF(INPUT_OUTPUT!CH107="","",INPUT_OUTPUT!CH107)</f>
        <v/>
      </c>
      <c r="AH120" s="2459" t="str">
        <f>IF(INPUT_OUTPUT!CI107="","",INPUT_OUTPUT!CI107)</f>
        <v/>
      </c>
    </row>
    <row r="121" spans="3:34" s="2437" customFormat="1" ht="12.75" customHeight="1">
      <c r="C121" s="2461" t="str">
        <f>IF(INPUT_OUTPUT!C108="","",INPUT_OUTPUT!C108)</f>
        <v/>
      </c>
      <c r="D121" s="2462" t="str">
        <f>IF(INPUT_OUTPUT!BH108="","",INPUT_OUTPUT!BH108)</f>
        <v/>
      </c>
      <c r="E121" s="2462" t="str">
        <f>IF(INPUT_OUTPUT!BI108="","",INPUT_OUTPUT!BI108)</f>
        <v/>
      </c>
      <c r="F121" s="2462" t="str">
        <f>IF(INPUT_OUTPUT!BJ108="","",INPUT_OUTPUT!BJ108)</f>
        <v/>
      </c>
      <c r="G121" s="2462" t="str">
        <f>IF(INPUT_OUTPUT!BK108="","",INPUT_OUTPUT!BK108)</f>
        <v/>
      </c>
      <c r="H121" s="2462" t="str">
        <f>IF(INPUT_OUTPUT!BL108="","",INPUT_OUTPUT!BL108)</f>
        <v/>
      </c>
      <c r="I121" s="2462" t="str">
        <f>IF(INPUT_OUTPUT!BM108="","",INPUT_OUTPUT!BM108)</f>
        <v/>
      </c>
      <c r="J121" s="2462" t="str">
        <f>IF(INPUT_OUTPUT!BN108="","",INPUT_OUTPUT!BN108)</f>
        <v/>
      </c>
      <c r="K121" s="2453" t="str">
        <f t="shared" si="6"/>
        <v/>
      </c>
      <c r="L121" s="2457" t="str">
        <f>IF(INPUT_OUTPUT!BO108="","",INPUT_OUTPUT!BO108)</f>
        <v/>
      </c>
      <c r="M121" s="2457" t="str">
        <f>IF(INPUT_OUTPUT!BP108="","",INPUT_OUTPUT!BP108)</f>
        <v/>
      </c>
      <c r="N121" s="2457" t="str">
        <f>IF(INPUT_OUTPUT!BQ108="","",INPUT_OUTPUT!BQ108)</f>
        <v/>
      </c>
      <c r="O121" s="2457" t="str">
        <f>IF(INPUT_OUTPUT!BR108="","",INPUT_OUTPUT!BR108)</f>
        <v/>
      </c>
      <c r="P121" s="2457" t="str">
        <f>IF(INPUT_OUTPUT!BS108="","",INPUT_OUTPUT!BS108)</f>
        <v/>
      </c>
      <c r="Q121" s="2457" t="str">
        <f>IF(INPUT_OUTPUT!BT108="","",INPUT_OUTPUT!BT108)</f>
        <v/>
      </c>
      <c r="R121" s="2457" t="str">
        <f>IF(INPUT_OUTPUT!BU108="","",INPUT_OUTPUT!BU108)</f>
        <v/>
      </c>
      <c r="S121" s="2461" t="str">
        <f t="shared" si="7"/>
        <v/>
      </c>
      <c r="T121" s="2457" t="str">
        <f>IF(INPUT_OUTPUT!BV108="","",INPUT_OUTPUT!BV108)</f>
        <v/>
      </c>
      <c r="U121" s="2457" t="str">
        <f>IF(INPUT_OUTPUT!BW108="","",INPUT_OUTPUT!BW108)</f>
        <v/>
      </c>
      <c r="V121" s="2457" t="str">
        <f>IF(INPUT_OUTPUT!BX108="","",INPUT_OUTPUT!BX108)</f>
        <v/>
      </c>
      <c r="W121" s="2457" t="str">
        <f>IF(INPUT_OUTPUT!BY108="","",INPUT_OUTPUT!BY108)</f>
        <v/>
      </c>
      <c r="X121" s="2457" t="str">
        <f>IF(INPUT_OUTPUT!BZ108="","",INPUT_OUTPUT!BZ108)</f>
        <v/>
      </c>
      <c r="Y121" s="2457" t="str">
        <f>IF(INPUT_OUTPUT!CA108="","",INPUT_OUTPUT!CA108)</f>
        <v/>
      </c>
      <c r="Z121" s="2457" t="str">
        <f>IF(INPUT_OUTPUT!CB108="","",INPUT_OUTPUT!CB108)</f>
        <v/>
      </c>
      <c r="AA121" s="2461" t="str">
        <f t="shared" si="8"/>
        <v/>
      </c>
      <c r="AB121" s="2459" t="str">
        <f>IF(INPUT_OUTPUT!CC108="","",INPUT_OUTPUT!CC108)</f>
        <v/>
      </c>
      <c r="AC121" s="2459" t="str">
        <f>IF(INPUT_OUTPUT!CD108="","",INPUT_OUTPUT!CD108)</f>
        <v/>
      </c>
      <c r="AD121" s="2459" t="str">
        <f>IF(INPUT_OUTPUT!CE108="","",INPUT_OUTPUT!CE108)</f>
        <v/>
      </c>
      <c r="AE121" s="2459" t="str">
        <f>IF(INPUT_OUTPUT!CF108="","",INPUT_OUTPUT!CF108)</f>
        <v/>
      </c>
      <c r="AF121" s="2459" t="str">
        <f>IF(INPUT_OUTPUT!CG108="","",INPUT_OUTPUT!CG108)</f>
        <v/>
      </c>
      <c r="AG121" s="2459" t="str">
        <f>IF(INPUT_OUTPUT!CH108="","",INPUT_OUTPUT!CH108)</f>
        <v/>
      </c>
      <c r="AH121" s="2459" t="str">
        <f>IF(INPUT_OUTPUT!CI108="","",INPUT_OUTPUT!CI108)</f>
        <v/>
      </c>
    </row>
    <row r="122" spans="3:34" s="2437" customFormat="1" ht="12.75" customHeight="1">
      <c r="C122" s="2461" t="str">
        <f>IF(INPUT_OUTPUT!C109="","",INPUT_OUTPUT!C109)</f>
        <v/>
      </c>
      <c r="D122" s="2462" t="str">
        <f>IF(INPUT_OUTPUT!BH109="","",INPUT_OUTPUT!BH109)</f>
        <v/>
      </c>
      <c r="E122" s="2462" t="str">
        <f>IF(INPUT_OUTPUT!BI109="","",INPUT_OUTPUT!BI109)</f>
        <v/>
      </c>
      <c r="F122" s="2462" t="str">
        <f>IF(INPUT_OUTPUT!BJ109="","",INPUT_OUTPUT!BJ109)</f>
        <v/>
      </c>
      <c r="G122" s="2462" t="str">
        <f>IF(INPUT_OUTPUT!BK109="","",INPUT_OUTPUT!BK109)</f>
        <v/>
      </c>
      <c r="H122" s="2462" t="str">
        <f>IF(INPUT_OUTPUT!BL109="","",INPUT_OUTPUT!BL109)</f>
        <v/>
      </c>
      <c r="I122" s="2462" t="str">
        <f>IF(INPUT_OUTPUT!BM109="","",INPUT_OUTPUT!BM109)</f>
        <v/>
      </c>
      <c r="J122" s="2462" t="str">
        <f>IF(INPUT_OUTPUT!BN109="","",INPUT_OUTPUT!BN109)</f>
        <v/>
      </c>
      <c r="K122" s="2453" t="str">
        <f t="shared" si="6"/>
        <v/>
      </c>
      <c r="L122" s="2457" t="str">
        <f>IF(INPUT_OUTPUT!BO109="","",INPUT_OUTPUT!BO109)</f>
        <v/>
      </c>
      <c r="M122" s="2457" t="str">
        <f>IF(INPUT_OUTPUT!BP109="","",INPUT_OUTPUT!BP109)</f>
        <v/>
      </c>
      <c r="N122" s="2457" t="str">
        <f>IF(INPUT_OUTPUT!BQ109="","",INPUT_OUTPUT!BQ109)</f>
        <v/>
      </c>
      <c r="O122" s="2457" t="str">
        <f>IF(INPUT_OUTPUT!BR109="","",INPUT_OUTPUT!BR109)</f>
        <v/>
      </c>
      <c r="P122" s="2457" t="str">
        <f>IF(INPUT_OUTPUT!BS109="","",INPUT_OUTPUT!BS109)</f>
        <v/>
      </c>
      <c r="Q122" s="2457" t="str">
        <f>IF(INPUT_OUTPUT!BT109="","",INPUT_OUTPUT!BT109)</f>
        <v/>
      </c>
      <c r="R122" s="2457" t="str">
        <f>IF(INPUT_OUTPUT!BU109="","",INPUT_OUTPUT!BU109)</f>
        <v/>
      </c>
      <c r="S122" s="2461" t="str">
        <f t="shared" si="7"/>
        <v/>
      </c>
      <c r="T122" s="2457" t="str">
        <f>IF(INPUT_OUTPUT!BV109="","",INPUT_OUTPUT!BV109)</f>
        <v/>
      </c>
      <c r="U122" s="2457" t="str">
        <f>IF(INPUT_OUTPUT!BW109="","",INPUT_OUTPUT!BW109)</f>
        <v/>
      </c>
      <c r="V122" s="2457" t="str">
        <f>IF(INPUT_OUTPUT!BX109="","",INPUT_OUTPUT!BX109)</f>
        <v/>
      </c>
      <c r="W122" s="2457" t="str">
        <f>IF(INPUT_OUTPUT!BY109="","",INPUT_OUTPUT!BY109)</f>
        <v/>
      </c>
      <c r="X122" s="2457" t="str">
        <f>IF(INPUT_OUTPUT!BZ109="","",INPUT_OUTPUT!BZ109)</f>
        <v/>
      </c>
      <c r="Y122" s="2457" t="str">
        <f>IF(INPUT_OUTPUT!CA109="","",INPUT_OUTPUT!CA109)</f>
        <v/>
      </c>
      <c r="Z122" s="2457" t="str">
        <f>IF(INPUT_OUTPUT!CB109="","",INPUT_OUTPUT!CB109)</f>
        <v/>
      </c>
      <c r="AA122" s="2461" t="str">
        <f t="shared" si="8"/>
        <v/>
      </c>
      <c r="AB122" s="2459" t="str">
        <f>IF(INPUT_OUTPUT!CC109="","",INPUT_OUTPUT!CC109)</f>
        <v/>
      </c>
      <c r="AC122" s="2459" t="str">
        <f>IF(INPUT_OUTPUT!CD109="","",INPUT_OUTPUT!CD109)</f>
        <v/>
      </c>
      <c r="AD122" s="2459" t="str">
        <f>IF(INPUT_OUTPUT!CE109="","",INPUT_OUTPUT!CE109)</f>
        <v/>
      </c>
      <c r="AE122" s="2459" t="str">
        <f>IF(INPUT_OUTPUT!CF109="","",INPUT_OUTPUT!CF109)</f>
        <v/>
      </c>
      <c r="AF122" s="2459" t="str">
        <f>IF(INPUT_OUTPUT!CG109="","",INPUT_OUTPUT!CG109)</f>
        <v/>
      </c>
      <c r="AG122" s="2459" t="str">
        <f>IF(INPUT_OUTPUT!CH109="","",INPUT_OUTPUT!CH109)</f>
        <v/>
      </c>
      <c r="AH122" s="2459" t="str">
        <f>IF(INPUT_OUTPUT!CI109="","",INPUT_OUTPUT!CI109)</f>
        <v/>
      </c>
    </row>
    <row r="123" spans="3:34" s="2437" customFormat="1" ht="12.75" customHeight="1">
      <c r="C123" s="2461" t="str">
        <f>IF(INPUT_OUTPUT!C110="","",INPUT_OUTPUT!C110)</f>
        <v/>
      </c>
      <c r="D123" s="2462" t="str">
        <f>IF(INPUT_OUTPUT!BH110="","",INPUT_OUTPUT!BH110)</f>
        <v/>
      </c>
      <c r="E123" s="2462" t="str">
        <f>IF(INPUT_OUTPUT!BI110="","",INPUT_OUTPUT!BI110)</f>
        <v/>
      </c>
      <c r="F123" s="2462" t="str">
        <f>IF(INPUT_OUTPUT!BJ110="","",INPUT_OUTPUT!BJ110)</f>
        <v/>
      </c>
      <c r="G123" s="2462" t="str">
        <f>IF(INPUT_OUTPUT!BK110="","",INPUT_OUTPUT!BK110)</f>
        <v/>
      </c>
      <c r="H123" s="2462" t="str">
        <f>IF(INPUT_OUTPUT!BL110="","",INPUT_OUTPUT!BL110)</f>
        <v/>
      </c>
      <c r="I123" s="2462" t="str">
        <f>IF(INPUT_OUTPUT!BM110="","",INPUT_OUTPUT!BM110)</f>
        <v/>
      </c>
      <c r="J123" s="2462" t="str">
        <f>IF(INPUT_OUTPUT!BN110="","",INPUT_OUTPUT!BN110)</f>
        <v/>
      </c>
      <c r="K123" s="2453" t="str">
        <f t="shared" si="6"/>
        <v/>
      </c>
      <c r="L123" s="2457" t="str">
        <f>IF(INPUT_OUTPUT!BO110="","",INPUT_OUTPUT!BO110)</f>
        <v/>
      </c>
      <c r="M123" s="2457" t="str">
        <f>IF(INPUT_OUTPUT!BP110="","",INPUT_OUTPUT!BP110)</f>
        <v/>
      </c>
      <c r="N123" s="2457" t="str">
        <f>IF(INPUT_OUTPUT!BQ110="","",INPUT_OUTPUT!BQ110)</f>
        <v/>
      </c>
      <c r="O123" s="2457" t="str">
        <f>IF(INPUT_OUTPUT!BR110="","",INPUT_OUTPUT!BR110)</f>
        <v/>
      </c>
      <c r="P123" s="2457" t="str">
        <f>IF(INPUT_OUTPUT!BS110="","",INPUT_OUTPUT!BS110)</f>
        <v/>
      </c>
      <c r="Q123" s="2457" t="str">
        <f>IF(INPUT_OUTPUT!BT110="","",INPUT_OUTPUT!BT110)</f>
        <v/>
      </c>
      <c r="R123" s="2457" t="str">
        <f>IF(INPUT_OUTPUT!BU110="","",INPUT_OUTPUT!BU110)</f>
        <v/>
      </c>
      <c r="S123" s="2461" t="str">
        <f t="shared" si="7"/>
        <v/>
      </c>
      <c r="T123" s="2457" t="str">
        <f>IF(INPUT_OUTPUT!BV110="","",INPUT_OUTPUT!BV110)</f>
        <v/>
      </c>
      <c r="U123" s="2457" t="str">
        <f>IF(INPUT_OUTPUT!BW110="","",INPUT_OUTPUT!BW110)</f>
        <v/>
      </c>
      <c r="V123" s="2457" t="str">
        <f>IF(INPUT_OUTPUT!BX110="","",INPUT_OUTPUT!BX110)</f>
        <v/>
      </c>
      <c r="W123" s="2457" t="str">
        <f>IF(INPUT_OUTPUT!BY110="","",INPUT_OUTPUT!BY110)</f>
        <v/>
      </c>
      <c r="X123" s="2457" t="str">
        <f>IF(INPUT_OUTPUT!BZ110="","",INPUT_OUTPUT!BZ110)</f>
        <v/>
      </c>
      <c r="Y123" s="2457" t="str">
        <f>IF(INPUT_OUTPUT!CA110="","",INPUT_OUTPUT!CA110)</f>
        <v/>
      </c>
      <c r="Z123" s="2457" t="str">
        <f>IF(INPUT_OUTPUT!CB110="","",INPUT_OUTPUT!CB110)</f>
        <v/>
      </c>
      <c r="AA123" s="2461" t="str">
        <f t="shared" si="8"/>
        <v/>
      </c>
      <c r="AB123" s="2459" t="str">
        <f>IF(INPUT_OUTPUT!CC110="","",INPUT_OUTPUT!CC110)</f>
        <v/>
      </c>
      <c r="AC123" s="2459" t="str">
        <f>IF(INPUT_OUTPUT!CD110="","",INPUT_OUTPUT!CD110)</f>
        <v/>
      </c>
      <c r="AD123" s="2459" t="str">
        <f>IF(INPUT_OUTPUT!CE110="","",INPUT_OUTPUT!CE110)</f>
        <v/>
      </c>
      <c r="AE123" s="2459" t="str">
        <f>IF(INPUT_OUTPUT!CF110="","",INPUT_OUTPUT!CF110)</f>
        <v/>
      </c>
      <c r="AF123" s="2459" t="str">
        <f>IF(INPUT_OUTPUT!CG110="","",INPUT_OUTPUT!CG110)</f>
        <v/>
      </c>
      <c r="AG123" s="2459" t="str">
        <f>IF(INPUT_OUTPUT!CH110="","",INPUT_OUTPUT!CH110)</f>
        <v/>
      </c>
      <c r="AH123" s="2459" t="str">
        <f>IF(INPUT_OUTPUT!CI110="","",INPUT_OUTPUT!CI110)</f>
        <v/>
      </c>
    </row>
    <row r="124" spans="3:34" s="2437" customFormat="1" ht="12.75" customHeight="1">
      <c r="C124" s="2461" t="str">
        <f>IF(INPUT_OUTPUT!C111="","",INPUT_OUTPUT!C111)</f>
        <v/>
      </c>
      <c r="D124" s="2462" t="str">
        <f>IF(INPUT_OUTPUT!BH111="","",INPUT_OUTPUT!BH111)</f>
        <v/>
      </c>
      <c r="E124" s="2462" t="str">
        <f>IF(INPUT_OUTPUT!BI111="","",INPUT_OUTPUT!BI111)</f>
        <v/>
      </c>
      <c r="F124" s="2462" t="str">
        <f>IF(INPUT_OUTPUT!BJ111="","",INPUT_OUTPUT!BJ111)</f>
        <v/>
      </c>
      <c r="G124" s="2462" t="str">
        <f>IF(INPUT_OUTPUT!BK111="","",INPUT_OUTPUT!BK111)</f>
        <v/>
      </c>
      <c r="H124" s="2462" t="str">
        <f>IF(INPUT_OUTPUT!BL111="","",INPUT_OUTPUT!BL111)</f>
        <v/>
      </c>
      <c r="I124" s="2462" t="str">
        <f>IF(INPUT_OUTPUT!BM111="","",INPUT_OUTPUT!BM111)</f>
        <v/>
      </c>
      <c r="J124" s="2462" t="str">
        <f>IF(INPUT_OUTPUT!BN111="","",INPUT_OUTPUT!BN111)</f>
        <v/>
      </c>
      <c r="K124" s="2453" t="str">
        <f t="shared" si="6"/>
        <v/>
      </c>
      <c r="L124" s="2457" t="str">
        <f>IF(INPUT_OUTPUT!BO111="","",INPUT_OUTPUT!BO111)</f>
        <v/>
      </c>
      <c r="M124" s="2457" t="str">
        <f>IF(INPUT_OUTPUT!BP111="","",INPUT_OUTPUT!BP111)</f>
        <v/>
      </c>
      <c r="N124" s="2457" t="str">
        <f>IF(INPUT_OUTPUT!BQ111="","",INPUT_OUTPUT!BQ111)</f>
        <v/>
      </c>
      <c r="O124" s="2457" t="str">
        <f>IF(INPUT_OUTPUT!BR111="","",INPUT_OUTPUT!BR111)</f>
        <v/>
      </c>
      <c r="P124" s="2457" t="str">
        <f>IF(INPUT_OUTPUT!BS111="","",INPUT_OUTPUT!BS111)</f>
        <v/>
      </c>
      <c r="Q124" s="2457" t="str">
        <f>IF(INPUT_OUTPUT!BT111="","",INPUT_OUTPUT!BT111)</f>
        <v/>
      </c>
      <c r="R124" s="2457" t="str">
        <f>IF(INPUT_OUTPUT!BU111="","",INPUT_OUTPUT!BU111)</f>
        <v/>
      </c>
      <c r="S124" s="2461" t="str">
        <f t="shared" si="7"/>
        <v/>
      </c>
      <c r="T124" s="2457" t="str">
        <f>IF(INPUT_OUTPUT!BV111="","",INPUT_OUTPUT!BV111)</f>
        <v/>
      </c>
      <c r="U124" s="2457" t="str">
        <f>IF(INPUT_OUTPUT!BW111="","",INPUT_OUTPUT!BW111)</f>
        <v/>
      </c>
      <c r="V124" s="2457" t="str">
        <f>IF(INPUT_OUTPUT!BX111="","",INPUT_OUTPUT!BX111)</f>
        <v/>
      </c>
      <c r="W124" s="2457" t="str">
        <f>IF(INPUT_OUTPUT!BY111="","",INPUT_OUTPUT!BY111)</f>
        <v/>
      </c>
      <c r="X124" s="2457" t="str">
        <f>IF(INPUT_OUTPUT!BZ111="","",INPUT_OUTPUT!BZ111)</f>
        <v/>
      </c>
      <c r="Y124" s="2457" t="str">
        <f>IF(INPUT_OUTPUT!CA111="","",INPUT_OUTPUT!CA111)</f>
        <v/>
      </c>
      <c r="Z124" s="2457" t="str">
        <f>IF(INPUT_OUTPUT!CB111="","",INPUT_OUTPUT!CB111)</f>
        <v/>
      </c>
      <c r="AA124" s="2461" t="str">
        <f t="shared" si="8"/>
        <v/>
      </c>
      <c r="AB124" s="2459" t="str">
        <f>IF(INPUT_OUTPUT!CC111="","",INPUT_OUTPUT!CC111)</f>
        <v/>
      </c>
      <c r="AC124" s="2459" t="str">
        <f>IF(INPUT_OUTPUT!CD111="","",INPUT_OUTPUT!CD111)</f>
        <v/>
      </c>
      <c r="AD124" s="2459" t="str">
        <f>IF(INPUT_OUTPUT!CE111="","",INPUT_OUTPUT!CE111)</f>
        <v/>
      </c>
      <c r="AE124" s="2459" t="str">
        <f>IF(INPUT_OUTPUT!CF111="","",INPUT_OUTPUT!CF111)</f>
        <v/>
      </c>
      <c r="AF124" s="2459" t="str">
        <f>IF(INPUT_OUTPUT!CG111="","",INPUT_OUTPUT!CG111)</f>
        <v/>
      </c>
      <c r="AG124" s="2459" t="str">
        <f>IF(INPUT_OUTPUT!CH111="","",INPUT_OUTPUT!CH111)</f>
        <v/>
      </c>
      <c r="AH124" s="2459" t="str">
        <f>IF(INPUT_OUTPUT!CI111="","",INPUT_OUTPUT!CI111)</f>
        <v/>
      </c>
    </row>
    <row r="125" spans="3:34" s="2437" customFormat="1" ht="12.75" customHeight="1">
      <c r="C125" s="2461" t="str">
        <f>IF(INPUT_OUTPUT!C112="","",INPUT_OUTPUT!C112)</f>
        <v/>
      </c>
      <c r="D125" s="2462" t="str">
        <f>IF(INPUT_OUTPUT!BH112="","",INPUT_OUTPUT!BH112)</f>
        <v/>
      </c>
      <c r="E125" s="2462" t="str">
        <f>IF(INPUT_OUTPUT!BI112="","",INPUT_OUTPUT!BI112)</f>
        <v/>
      </c>
      <c r="F125" s="2462" t="str">
        <f>IF(INPUT_OUTPUT!BJ112="","",INPUT_OUTPUT!BJ112)</f>
        <v/>
      </c>
      <c r="G125" s="2462" t="str">
        <f>IF(INPUT_OUTPUT!BK112="","",INPUT_OUTPUT!BK112)</f>
        <v/>
      </c>
      <c r="H125" s="2462" t="str">
        <f>IF(INPUT_OUTPUT!BL112="","",INPUT_OUTPUT!BL112)</f>
        <v/>
      </c>
      <c r="I125" s="2462" t="str">
        <f>IF(INPUT_OUTPUT!BM112="","",INPUT_OUTPUT!BM112)</f>
        <v/>
      </c>
      <c r="J125" s="2462" t="str">
        <f>IF(INPUT_OUTPUT!BN112="","",INPUT_OUTPUT!BN112)</f>
        <v/>
      </c>
      <c r="K125" s="2453" t="str">
        <f t="shared" si="6"/>
        <v/>
      </c>
      <c r="L125" s="2457" t="str">
        <f>IF(INPUT_OUTPUT!BO112="","",INPUT_OUTPUT!BO112)</f>
        <v/>
      </c>
      <c r="M125" s="2457" t="str">
        <f>IF(INPUT_OUTPUT!BP112="","",INPUT_OUTPUT!BP112)</f>
        <v/>
      </c>
      <c r="N125" s="2457" t="str">
        <f>IF(INPUT_OUTPUT!BQ112="","",INPUT_OUTPUT!BQ112)</f>
        <v/>
      </c>
      <c r="O125" s="2457" t="str">
        <f>IF(INPUT_OUTPUT!BR112="","",INPUT_OUTPUT!BR112)</f>
        <v/>
      </c>
      <c r="P125" s="2457" t="str">
        <f>IF(INPUT_OUTPUT!BS112="","",INPUT_OUTPUT!BS112)</f>
        <v/>
      </c>
      <c r="Q125" s="2457" t="str">
        <f>IF(INPUT_OUTPUT!BT112="","",INPUT_OUTPUT!BT112)</f>
        <v/>
      </c>
      <c r="R125" s="2457" t="str">
        <f>IF(INPUT_OUTPUT!BU112="","",INPUT_OUTPUT!BU112)</f>
        <v/>
      </c>
      <c r="S125" s="2461" t="str">
        <f t="shared" si="7"/>
        <v/>
      </c>
      <c r="T125" s="2457" t="str">
        <f>IF(INPUT_OUTPUT!BV112="","",INPUT_OUTPUT!BV112)</f>
        <v/>
      </c>
      <c r="U125" s="2457" t="str">
        <f>IF(INPUT_OUTPUT!BW112="","",INPUT_OUTPUT!BW112)</f>
        <v/>
      </c>
      <c r="V125" s="2457" t="str">
        <f>IF(INPUT_OUTPUT!BX112="","",INPUT_OUTPUT!BX112)</f>
        <v/>
      </c>
      <c r="W125" s="2457" t="str">
        <f>IF(INPUT_OUTPUT!BY112="","",INPUT_OUTPUT!BY112)</f>
        <v/>
      </c>
      <c r="X125" s="2457" t="str">
        <f>IF(INPUT_OUTPUT!BZ112="","",INPUT_OUTPUT!BZ112)</f>
        <v/>
      </c>
      <c r="Y125" s="2457" t="str">
        <f>IF(INPUT_OUTPUT!CA112="","",INPUT_OUTPUT!CA112)</f>
        <v/>
      </c>
      <c r="Z125" s="2457" t="str">
        <f>IF(INPUT_OUTPUT!CB112="","",INPUT_OUTPUT!CB112)</f>
        <v/>
      </c>
      <c r="AA125" s="2461" t="str">
        <f t="shared" si="8"/>
        <v/>
      </c>
      <c r="AB125" s="2459" t="str">
        <f>IF(INPUT_OUTPUT!CC112="","",INPUT_OUTPUT!CC112)</f>
        <v/>
      </c>
      <c r="AC125" s="2459" t="str">
        <f>IF(INPUT_OUTPUT!CD112="","",INPUT_OUTPUT!CD112)</f>
        <v/>
      </c>
      <c r="AD125" s="2459" t="str">
        <f>IF(INPUT_OUTPUT!CE112="","",INPUT_OUTPUT!CE112)</f>
        <v/>
      </c>
      <c r="AE125" s="2459" t="str">
        <f>IF(INPUT_OUTPUT!CF112="","",INPUT_OUTPUT!CF112)</f>
        <v/>
      </c>
      <c r="AF125" s="2459" t="str">
        <f>IF(INPUT_OUTPUT!CG112="","",INPUT_OUTPUT!CG112)</f>
        <v/>
      </c>
      <c r="AG125" s="2459" t="str">
        <f>IF(INPUT_OUTPUT!CH112="","",INPUT_OUTPUT!CH112)</f>
        <v/>
      </c>
      <c r="AH125" s="2459" t="str">
        <f>IF(INPUT_OUTPUT!CI112="","",INPUT_OUTPUT!CI112)</f>
        <v/>
      </c>
    </row>
    <row r="126" spans="3:34" s="2437" customFormat="1" ht="12.75" customHeight="1">
      <c r="C126" s="2461" t="str">
        <f>IF(INPUT_OUTPUT!C113="","",INPUT_OUTPUT!C113)</f>
        <v/>
      </c>
      <c r="D126" s="2462" t="str">
        <f>IF(INPUT_OUTPUT!BH113="","",INPUT_OUTPUT!BH113)</f>
        <v/>
      </c>
      <c r="E126" s="2462" t="str">
        <f>IF(INPUT_OUTPUT!BI113="","",INPUT_OUTPUT!BI113)</f>
        <v/>
      </c>
      <c r="F126" s="2462" t="str">
        <f>IF(INPUT_OUTPUT!BJ113="","",INPUT_OUTPUT!BJ113)</f>
        <v/>
      </c>
      <c r="G126" s="2462" t="str">
        <f>IF(INPUT_OUTPUT!BK113="","",INPUT_OUTPUT!BK113)</f>
        <v/>
      </c>
      <c r="H126" s="2462" t="str">
        <f>IF(INPUT_OUTPUT!BL113="","",INPUT_OUTPUT!BL113)</f>
        <v/>
      </c>
      <c r="I126" s="2462" t="str">
        <f>IF(INPUT_OUTPUT!BM113="","",INPUT_OUTPUT!BM113)</f>
        <v/>
      </c>
      <c r="J126" s="2462" t="str">
        <f>IF(INPUT_OUTPUT!BN113="","",INPUT_OUTPUT!BN113)</f>
        <v/>
      </c>
      <c r="K126" s="2453" t="str">
        <f t="shared" si="6"/>
        <v/>
      </c>
      <c r="L126" s="2457" t="str">
        <f>IF(INPUT_OUTPUT!BO113="","",INPUT_OUTPUT!BO113)</f>
        <v/>
      </c>
      <c r="M126" s="2457" t="str">
        <f>IF(INPUT_OUTPUT!BP113="","",INPUT_OUTPUT!BP113)</f>
        <v/>
      </c>
      <c r="N126" s="2457" t="str">
        <f>IF(INPUT_OUTPUT!BQ113="","",INPUT_OUTPUT!BQ113)</f>
        <v/>
      </c>
      <c r="O126" s="2457" t="str">
        <f>IF(INPUT_OUTPUT!BR113="","",INPUT_OUTPUT!BR113)</f>
        <v/>
      </c>
      <c r="P126" s="2457" t="str">
        <f>IF(INPUT_OUTPUT!BS113="","",INPUT_OUTPUT!BS113)</f>
        <v/>
      </c>
      <c r="Q126" s="2457" t="str">
        <f>IF(INPUT_OUTPUT!BT113="","",INPUT_OUTPUT!BT113)</f>
        <v/>
      </c>
      <c r="R126" s="2457" t="str">
        <f>IF(INPUT_OUTPUT!BU113="","",INPUT_OUTPUT!BU113)</f>
        <v/>
      </c>
      <c r="S126" s="2461" t="str">
        <f t="shared" si="7"/>
        <v/>
      </c>
      <c r="T126" s="2457" t="str">
        <f>IF(INPUT_OUTPUT!BV113="","",INPUT_OUTPUT!BV113)</f>
        <v/>
      </c>
      <c r="U126" s="2457" t="str">
        <f>IF(INPUT_OUTPUT!BW113="","",INPUT_OUTPUT!BW113)</f>
        <v/>
      </c>
      <c r="V126" s="2457" t="str">
        <f>IF(INPUT_OUTPUT!BX113="","",INPUT_OUTPUT!BX113)</f>
        <v/>
      </c>
      <c r="W126" s="2457" t="str">
        <f>IF(INPUT_OUTPUT!BY113="","",INPUT_OUTPUT!BY113)</f>
        <v/>
      </c>
      <c r="X126" s="2457" t="str">
        <f>IF(INPUT_OUTPUT!BZ113="","",INPUT_OUTPUT!BZ113)</f>
        <v/>
      </c>
      <c r="Y126" s="2457" t="str">
        <f>IF(INPUT_OUTPUT!CA113="","",INPUT_OUTPUT!CA113)</f>
        <v/>
      </c>
      <c r="Z126" s="2457" t="str">
        <f>IF(INPUT_OUTPUT!CB113="","",INPUT_OUTPUT!CB113)</f>
        <v/>
      </c>
      <c r="AA126" s="2461" t="str">
        <f t="shared" si="8"/>
        <v/>
      </c>
      <c r="AB126" s="2459" t="str">
        <f>IF(INPUT_OUTPUT!CC113="","",INPUT_OUTPUT!CC113)</f>
        <v/>
      </c>
      <c r="AC126" s="2459" t="str">
        <f>IF(INPUT_OUTPUT!CD113="","",INPUT_OUTPUT!CD113)</f>
        <v/>
      </c>
      <c r="AD126" s="2459" t="str">
        <f>IF(INPUT_OUTPUT!CE113="","",INPUT_OUTPUT!CE113)</f>
        <v/>
      </c>
      <c r="AE126" s="2459" t="str">
        <f>IF(INPUT_OUTPUT!CF113="","",INPUT_OUTPUT!CF113)</f>
        <v/>
      </c>
      <c r="AF126" s="2459" t="str">
        <f>IF(INPUT_OUTPUT!CG113="","",INPUT_OUTPUT!CG113)</f>
        <v/>
      </c>
      <c r="AG126" s="2459" t="str">
        <f>IF(INPUT_OUTPUT!CH113="","",INPUT_OUTPUT!CH113)</f>
        <v/>
      </c>
      <c r="AH126" s="2459" t="str">
        <f>IF(INPUT_OUTPUT!CI113="","",INPUT_OUTPUT!CI113)</f>
        <v/>
      </c>
    </row>
    <row r="127" spans="3:34" s="2437" customFormat="1" ht="12.75" customHeight="1">
      <c r="C127" s="2461" t="str">
        <f>IF(INPUT_OUTPUT!C114="","",INPUT_OUTPUT!C114)</f>
        <v/>
      </c>
      <c r="D127" s="2462" t="str">
        <f>IF(INPUT_OUTPUT!BH114="","",INPUT_OUTPUT!BH114)</f>
        <v/>
      </c>
      <c r="E127" s="2462" t="str">
        <f>IF(INPUT_OUTPUT!BI114="","",INPUT_OUTPUT!BI114)</f>
        <v/>
      </c>
      <c r="F127" s="2462" t="str">
        <f>IF(INPUT_OUTPUT!BJ114="","",INPUT_OUTPUT!BJ114)</f>
        <v/>
      </c>
      <c r="G127" s="2462" t="str">
        <f>IF(INPUT_OUTPUT!BK114="","",INPUT_OUTPUT!BK114)</f>
        <v/>
      </c>
      <c r="H127" s="2462" t="str">
        <f>IF(INPUT_OUTPUT!BL114="","",INPUT_OUTPUT!BL114)</f>
        <v/>
      </c>
      <c r="I127" s="2462" t="str">
        <f>IF(INPUT_OUTPUT!BM114="","",INPUT_OUTPUT!BM114)</f>
        <v/>
      </c>
      <c r="J127" s="2462" t="str">
        <f>IF(INPUT_OUTPUT!BN114="","",INPUT_OUTPUT!BN114)</f>
        <v/>
      </c>
      <c r="K127" s="2453" t="str">
        <f t="shared" si="6"/>
        <v/>
      </c>
      <c r="L127" s="2457" t="str">
        <f>IF(INPUT_OUTPUT!BO114="","",INPUT_OUTPUT!BO114)</f>
        <v/>
      </c>
      <c r="M127" s="2457" t="str">
        <f>IF(INPUT_OUTPUT!BP114="","",INPUT_OUTPUT!BP114)</f>
        <v/>
      </c>
      <c r="N127" s="2457" t="str">
        <f>IF(INPUT_OUTPUT!BQ114="","",INPUT_OUTPUT!BQ114)</f>
        <v/>
      </c>
      <c r="O127" s="2457" t="str">
        <f>IF(INPUT_OUTPUT!BR114="","",INPUT_OUTPUT!BR114)</f>
        <v/>
      </c>
      <c r="P127" s="2457" t="str">
        <f>IF(INPUT_OUTPUT!BS114="","",INPUT_OUTPUT!BS114)</f>
        <v/>
      </c>
      <c r="Q127" s="2457" t="str">
        <f>IF(INPUT_OUTPUT!BT114="","",INPUT_OUTPUT!BT114)</f>
        <v/>
      </c>
      <c r="R127" s="2457" t="str">
        <f>IF(INPUT_OUTPUT!BU114="","",INPUT_OUTPUT!BU114)</f>
        <v/>
      </c>
      <c r="S127" s="2461" t="str">
        <f t="shared" si="7"/>
        <v/>
      </c>
      <c r="T127" s="2457" t="str">
        <f>IF(INPUT_OUTPUT!BV114="","",INPUT_OUTPUT!BV114)</f>
        <v/>
      </c>
      <c r="U127" s="2457" t="str">
        <f>IF(INPUT_OUTPUT!BW114="","",INPUT_OUTPUT!BW114)</f>
        <v/>
      </c>
      <c r="V127" s="2457" t="str">
        <f>IF(INPUT_OUTPUT!BX114="","",INPUT_OUTPUT!BX114)</f>
        <v/>
      </c>
      <c r="W127" s="2457" t="str">
        <f>IF(INPUT_OUTPUT!BY114="","",INPUT_OUTPUT!BY114)</f>
        <v/>
      </c>
      <c r="X127" s="2457" t="str">
        <f>IF(INPUT_OUTPUT!BZ114="","",INPUT_OUTPUT!BZ114)</f>
        <v/>
      </c>
      <c r="Y127" s="2457" t="str">
        <f>IF(INPUT_OUTPUT!CA114="","",INPUT_OUTPUT!CA114)</f>
        <v/>
      </c>
      <c r="Z127" s="2457" t="str">
        <f>IF(INPUT_OUTPUT!CB114="","",INPUT_OUTPUT!CB114)</f>
        <v/>
      </c>
      <c r="AA127" s="2461" t="str">
        <f t="shared" si="8"/>
        <v/>
      </c>
      <c r="AB127" s="2459" t="str">
        <f>IF(INPUT_OUTPUT!CC114="","",INPUT_OUTPUT!CC114)</f>
        <v/>
      </c>
      <c r="AC127" s="2459" t="str">
        <f>IF(INPUT_OUTPUT!CD114="","",INPUT_OUTPUT!CD114)</f>
        <v/>
      </c>
      <c r="AD127" s="2459" t="str">
        <f>IF(INPUT_OUTPUT!CE114="","",INPUT_OUTPUT!CE114)</f>
        <v/>
      </c>
      <c r="AE127" s="2459" t="str">
        <f>IF(INPUT_OUTPUT!CF114="","",INPUT_OUTPUT!CF114)</f>
        <v/>
      </c>
      <c r="AF127" s="2459" t="str">
        <f>IF(INPUT_OUTPUT!CG114="","",INPUT_OUTPUT!CG114)</f>
        <v/>
      </c>
      <c r="AG127" s="2459" t="str">
        <f>IF(INPUT_OUTPUT!CH114="","",INPUT_OUTPUT!CH114)</f>
        <v/>
      </c>
      <c r="AH127" s="2459" t="str">
        <f>IF(INPUT_OUTPUT!CI114="","",INPUT_OUTPUT!CI114)</f>
        <v/>
      </c>
    </row>
    <row r="128" spans="3:34" s="2437" customFormat="1" ht="12.75" customHeight="1">
      <c r="C128" s="2461" t="str">
        <f>IF(INPUT_OUTPUT!C115="","",INPUT_OUTPUT!C115)</f>
        <v/>
      </c>
      <c r="D128" s="2462" t="str">
        <f>IF(INPUT_OUTPUT!BH115="","",INPUT_OUTPUT!BH115)</f>
        <v/>
      </c>
      <c r="E128" s="2462" t="str">
        <f>IF(INPUT_OUTPUT!BI115="","",INPUT_OUTPUT!BI115)</f>
        <v/>
      </c>
      <c r="F128" s="2462" t="str">
        <f>IF(INPUT_OUTPUT!BJ115="","",INPUT_OUTPUT!BJ115)</f>
        <v/>
      </c>
      <c r="G128" s="2462" t="str">
        <f>IF(INPUT_OUTPUT!BK115="","",INPUT_OUTPUT!BK115)</f>
        <v/>
      </c>
      <c r="H128" s="2462" t="str">
        <f>IF(INPUT_OUTPUT!BL115="","",INPUT_OUTPUT!BL115)</f>
        <v/>
      </c>
      <c r="I128" s="2462" t="str">
        <f>IF(INPUT_OUTPUT!BM115="","",INPUT_OUTPUT!BM115)</f>
        <v/>
      </c>
      <c r="J128" s="2462" t="str">
        <f>IF(INPUT_OUTPUT!BN115="","",INPUT_OUTPUT!BN115)</f>
        <v/>
      </c>
      <c r="K128" s="2453" t="str">
        <f t="shared" si="6"/>
        <v/>
      </c>
      <c r="L128" s="2457" t="str">
        <f>IF(INPUT_OUTPUT!BO115="","",INPUT_OUTPUT!BO115)</f>
        <v/>
      </c>
      <c r="M128" s="2457" t="str">
        <f>IF(INPUT_OUTPUT!BP115="","",INPUT_OUTPUT!BP115)</f>
        <v/>
      </c>
      <c r="N128" s="2457" t="str">
        <f>IF(INPUT_OUTPUT!BQ115="","",INPUT_OUTPUT!BQ115)</f>
        <v/>
      </c>
      <c r="O128" s="2457" t="str">
        <f>IF(INPUT_OUTPUT!BR115="","",INPUT_OUTPUT!BR115)</f>
        <v/>
      </c>
      <c r="P128" s="2457" t="str">
        <f>IF(INPUT_OUTPUT!BS115="","",INPUT_OUTPUT!BS115)</f>
        <v/>
      </c>
      <c r="Q128" s="2457" t="str">
        <f>IF(INPUT_OUTPUT!BT115="","",INPUT_OUTPUT!BT115)</f>
        <v/>
      </c>
      <c r="R128" s="2457" t="str">
        <f>IF(INPUT_OUTPUT!BU115="","",INPUT_OUTPUT!BU115)</f>
        <v/>
      </c>
      <c r="S128" s="2461" t="str">
        <f t="shared" si="7"/>
        <v/>
      </c>
      <c r="T128" s="2457" t="str">
        <f>IF(INPUT_OUTPUT!BV115="","",INPUT_OUTPUT!BV115)</f>
        <v/>
      </c>
      <c r="U128" s="2457" t="str">
        <f>IF(INPUT_OUTPUT!BW115="","",INPUT_OUTPUT!BW115)</f>
        <v/>
      </c>
      <c r="V128" s="2457" t="str">
        <f>IF(INPUT_OUTPUT!BX115="","",INPUT_OUTPUT!BX115)</f>
        <v/>
      </c>
      <c r="W128" s="2457" t="str">
        <f>IF(INPUT_OUTPUT!BY115="","",INPUT_OUTPUT!BY115)</f>
        <v/>
      </c>
      <c r="X128" s="2457" t="str">
        <f>IF(INPUT_OUTPUT!BZ115="","",INPUT_OUTPUT!BZ115)</f>
        <v/>
      </c>
      <c r="Y128" s="2457" t="str">
        <f>IF(INPUT_OUTPUT!CA115="","",INPUT_OUTPUT!CA115)</f>
        <v/>
      </c>
      <c r="Z128" s="2457" t="str">
        <f>IF(INPUT_OUTPUT!CB115="","",INPUT_OUTPUT!CB115)</f>
        <v/>
      </c>
      <c r="AA128" s="2461" t="str">
        <f t="shared" si="8"/>
        <v/>
      </c>
      <c r="AB128" s="2459" t="str">
        <f>IF(INPUT_OUTPUT!CC115="","",INPUT_OUTPUT!CC115)</f>
        <v/>
      </c>
      <c r="AC128" s="2459" t="str">
        <f>IF(INPUT_OUTPUT!CD115="","",INPUT_OUTPUT!CD115)</f>
        <v/>
      </c>
      <c r="AD128" s="2459" t="str">
        <f>IF(INPUT_OUTPUT!CE115="","",INPUT_OUTPUT!CE115)</f>
        <v/>
      </c>
      <c r="AE128" s="2459" t="str">
        <f>IF(INPUT_OUTPUT!CF115="","",INPUT_OUTPUT!CF115)</f>
        <v/>
      </c>
      <c r="AF128" s="2459" t="str">
        <f>IF(INPUT_OUTPUT!CG115="","",INPUT_OUTPUT!CG115)</f>
        <v/>
      </c>
      <c r="AG128" s="2459" t="str">
        <f>IF(INPUT_OUTPUT!CH115="","",INPUT_OUTPUT!CH115)</f>
        <v/>
      </c>
      <c r="AH128" s="2459" t="str">
        <f>IF(INPUT_OUTPUT!CI115="","",INPUT_OUTPUT!CI115)</f>
        <v/>
      </c>
    </row>
    <row r="129" spans="3:34" s="2437" customFormat="1" ht="12.75" customHeight="1">
      <c r="C129" s="2461" t="str">
        <f>IF(INPUT_OUTPUT!C116="","",INPUT_OUTPUT!C116)</f>
        <v/>
      </c>
      <c r="D129" s="2462" t="str">
        <f>IF(INPUT_OUTPUT!BH116="","",INPUT_OUTPUT!BH116)</f>
        <v/>
      </c>
      <c r="E129" s="2462" t="str">
        <f>IF(INPUT_OUTPUT!BI116="","",INPUT_OUTPUT!BI116)</f>
        <v/>
      </c>
      <c r="F129" s="2462" t="str">
        <f>IF(INPUT_OUTPUT!BJ116="","",INPUT_OUTPUT!BJ116)</f>
        <v/>
      </c>
      <c r="G129" s="2462" t="str">
        <f>IF(INPUT_OUTPUT!BK116="","",INPUT_OUTPUT!BK116)</f>
        <v/>
      </c>
      <c r="H129" s="2462" t="str">
        <f>IF(INPUT_OUTPUT!BL116="","",INPUT_OUTPUT!BL116)</f>
        <v/>
      </c>
      <c r="I129" s="2462" t="str">
        <f>IF(INPUT_OUTPUT!BM116="","",INPUT_OUTPUT!BM116)</f>
        <v/>
      </c>
      <c r="J129" s="2462" t="str">
        <f>IF(INPUT_OUTPUT!BN116="","",INPUT_OUTPUT!BN116)</f>
        <v/>
      </c>
      <c r="K129" s="2453" t="str">
        <f t="shared" si="6"/>
        <v/>
      </c>
      <c r="L129" s="2457" t="str">
        <f>IF(INPUT_OUTPUT!BO116="","",INPUT_OUTPUT!BO116)</f>
        <v/>
      </c>
      <c r="M129" s="2457" t="str">
        <f>IF(INPUT_OUTPUT!BP116="","",INPUT_OUTPUT!BP116)</f>
        <v/>
      </c>
      <c r="N129" s="2457" t="str">
        <f>IF(INPUT_OUTPUT!BQ116="","",INPUT_OUTPUT!BQ116)</f>
        <v/>
      </c>
      <c r="O129" s="2457" t="str">
        <f>IF(INPUT_OUTPUT!BR116="","",INPUT_OUTPUT!BR116)</f>
        <v/>
      </c>
      <c r="P129" s="2457" t="str">
        <f>IF(INPUT_OUTPUT!BS116="","",INPUT_OUTPUT!BS116)</f>
        <v/>
      </c>
      <c r="Q129" s="2457" t="str">
        <f>IF(INPUT_OUTPUT!BT116="","",INPUT_OUTPUT!BT116)</f>
        <v/>
      </c>
      <c r="R129" s="2457" t="str">
        <f>IF(INPUT_OUTPUT!BU116="","",INPUT_OUTPUT!BU116)</f>
        <v/>
      </c>
      <c r="S129" s="2461" t="str">
        <f t="shared" si="7"/>
        <v/>
      </c>
      <c r="T129" s="2457" t="str">
        <f>IF(INPUT_OUTPUT!BV116="","",INPUT_OUTPUT!BV116)</f>
        <v/>
      </c>
      <c r="U129" s="2457" t="str">
        <f>IF(INPUT_OUTPUT!BW116="","",INPUT_OUTPUT!BW116)</f>
        <v/>
      </c>
      <c r="V129" s="2457" t="str">
        <f>IF(INPUT_OUTPUT!BX116="","",INPUT_OUTPUT!BX116)</f>
        <v/>
      </c>
      <c r="W129" s="2457" t="str">
        <f>IF(INPUT_OUTPUT!BY116="","",INPUT_OUTPUT!BY116)</f>
        <v/>
      </c>
      <c r="X129" s="2457" t="str">
        <f>IF(INPUT_OUTPUT!BZ116="","",INPUT_OUTPUT!BZ116)</f>
        <v/>
      </c>
      <c r="Y129" s="2457" t="str">
        <f>IF(INPUT_OUTPUT!CA116="","",INPUT_OUTPUT!CA116)</f>
        <v/>
      </c>
      <c r="Z129" s="2457" t="str">
        <f>IF(INPUT_OUTPUT!CB116="","",INPUT_OUTPUT!CB116)</f>
        <v/>
      </c>
      <c r="AA129" s="2461" t="str">
        <f t="shared" si="8"/>
        <v/>
      </c>
      <c r="AB129" s="2459" t="str">
        <f>IF(INPUT_OUTPUT!CC116="","",INPUT_OUTPUT!CC116)</f>
        <v/>
      </c>
      <c r="AC129" s="2459" t="str">
        <f>IF(INPUT_OUTPUT!CD116="","",INPUT_OUTPUT!CD116)</f>
        <v/>
      </c>
      <c r="AD129" s="2459" t="str">
        <f>IF(INPUT_OUTPUT!CE116="","",INPUT_OUTPUT!CE116)</f>
        <v/>
      </c>
      <c r="AE129" s="2459" t="str">
        <f>IF(INPUT_OUTPUT!CF116="","",INPUT_OUTPUT!CF116)</f>
        <v/>
      </c>
      <c r="AF129" s="2459" t="str">
        <f>IF(INPUT_OUTPUT!CG116="","",INPUT_OUTPUT!CG116)</f>
        <v/>
      </c>
      <c r="AG129" s="2459" t="str">
        <f>IF(INPUT_OUTPUT!CH116="","",INPUT_OUTPUT!CH116)</f>
        <v/>
      </c>
      <c r="AH129" s="2459" t="str">
        <f>IF(INPUT_OUTPUT!CI116="","",INPUT_OUTPUT!CI116)</f>
        <v/>
      </c>
    </row>
    <row r="130" spans="3:34" s="2437" customFormat="1" ht="12.75" customHeight="1">
      <c r="C130" s="2461" t="str">
        <f>IF(INPUT_OUTPUT!C117="","",INPUT_OUTPUT!C117)</f>
        <v/>
      </c>
      <c r="D130" s="2462" t="str">
        <f>IF(INPUT_OUTPUT!BH117="","",INPUT_OUTPUT!BH117)</f>
        <v/>
      </c>
      <c r="E130" s="2462" t="str">
        <f>IF(INPUT_OUTPUT!BI117="","",INPUT_OUTPUT!BI117)</f>
        <v/>
      </c>
      <c r="F130" s="2462" t="str">
        <f>IF(INPUT_OUTPUT!BJ117="","",INPUT_OUTPUT!BJ117)</f>
        <v/>
      </c>
      <c r="G130" s="2462" t="str">
        <f>IF(INPUT_OUTPUT!BK117="","",INPUT_OUTPUT!BK117)</f>
        <v/>
      </c>
      <c r="H130" s="2462" t="str">
        <f>IF(INPUT_OUTPUT!BL117="","",INPUT_OUTPUT!BL117)</f>
        <v/>
      </c>
      <c r="I130" s="2462" t="str">
        <f>IF(INPUT_OUTPUT!BM117="","",INPUT_OUTPUT!BM117)</f>
        <v/>
      </c>
      <c r="J130" s="2462" t="str">
        <f>IF(INPUT_OUTPUT!BN117="","",INPUT_OUTPUT!BN117)</f>
        <v/>
      </c>
      <c r="K130" s="2453" t="str">
        <f t="shared" si="6"/>
        <v/>
      </c>
      <c r="L130" s="2457" t="str">
        <f>IF(INPUT_OUTPUT!BO117="","",INPUT_OUTPUT!BO117)</f>
        <v/>
      </c>
      <c r="M130" s="2457" t="str">
        <f>IF(INPUT_OUTPUT!BP117="","",INPUT_OUTPUT!BP117)</f>
        <v/>
      </c>
      <c r="N130" s="2457" t="str">
        <f>IF(INPUT_OUTPUT!BQ117="","",INPUT_OUTPUT!BQ117)</f>
        <v/>
      </c>
      <c r="O130" s="2457" t="str">
        <f>IF(INPUT_OUTPUT!BR117="","",INPUT_OUTPUT!BR117)</f>
        <v/>
      </c>
      <c r="P130" s="2457" t="str">
        <f>IF(INPUT_OUTPUT!BS117="","",INPUT_OUTPUT!BS117)</f>
        <v/>
      </c>
      <c r="Q130" s="2457" t="str">
        <f>IF(INPUT_OUTPUT!BT117="","",INPUT_OUTPUT!BT117)</f>
        <v/>
      </c>
      <c r="R130" s="2457" t="str">
        <f>IF(INPUT_OUTPUT!BU117="","",INPUT_OUTPUT!BU117)</f>
        <v/>
      </c>
      <c r="S130" s="2461" t="str">
        <f t="shared" si="7"/>
        <v/>
      </c>
      <c r="T130" s="2457" t="str">
        <f>IF(INPUT_OUTPUT!BV117="","",INPUT_OUTPUT!BV117)</f>
        <v/>
      </c>
      <c r="U130" s="2457" t="str">
        <f>IF(INPUT_OUTPUT!BW117="","",INPUT_OUTPUT!BW117)</f>
        <v/>
      </c>
      <c r="V130" s="2457" t="str">
        <f>IF(INPUT_OUTPUT!BX117="","",INPUT_OUTPUT!BX117)</f>
        <v/>
      </c>
      <c r="W130" s="2457" t="str">
        <f>IF(INPUT_OUTPUT!BY117="","",INPUT_OUTPUT!BY117)</f>
        <v/>
      </c>
      <c r="X130" s="2457" t="str">
        <f>IF(INPUT_OUTPUT!BZ117="","",INPUT_OUTPUT!BZ117)</f>
        <v/>
      </c>
      <c r="Y130" s="2457" t="str">
        <f>IF(INPUT_OUTPUT!CA117="","",INPUT_OUTPUT!CA117)</f>
        <v/>
      </c>
      <c r="Z130" s="2457" t="str">
        <f>IF(INPUT_OUTPUT!CB117="","",INPUT_OUTPUT!CB117)</f>
        <v/>
      </c>
      <c r="AA130" s="2461" t="str">
        <f t="shared" si="8"/>
        <v/>
      </c>
      <c r="AB130" s="2459" t="str">
        <f>IF(INPUT_OUTPUT!CC117="","",INPUT_OUTPUT!CC117)</f>
        <v/>
      </c>
      <c r="AC130" s="2459" t="str">
        <f>IF(INPUT_OUTPUT!CD117="","",INPUT_OUTPUT!CD117)</f>
        <v/>
      </c>
      <c r="AD130" s="2459" t="str">
        <f>IF(INPUT_OUTPUT!CE117="","",INPUT_OUTPUT!CE117)</f>
        <v/>
      </c>
      <c r="AE130" s="2459" t="str">
        <f>IF(INPUT_OUTPUT!CF117="","",INPUT_OUTPUT!CF117)</f>
        <v/>
      </c>
      <c r="AF130" s="2459" t="str">
        <f>IF(INPUT_OUTPUT!CG117="","",INPUT_OUTPUT!CG117)</f>
        <v/>
      </c>
      <c r="AG130" s="2459" t="str">
        <f>IF(INPUT_OUTPUT!CH117="","",INPUT_OUTPUT!CH117)</f>
        <v/>
      </c>
      <c r="AH130" s="2459" t="str">
        <f>IF(INPUT_OUTPUT!CI117="","",INPUT_OUTPUT!CI117)</f>
        <v/>
      </c>
    </row>
    <row r="131" spans="3:34" s="2437" customFormat="1" ht="12.75" customHeight="1">
      <c r="C131" s="2461" t="str">
        <f>IF(INPUT_OUTPUT!C118="","",INPUT_OUTPUT!C118)</f>
        <v/>
      </c>
      <c r="D131" s="2462" t="str">
        <f>IF(INPUT_OUTPUT!BH118="","",INPUT_OUTPUT!BH118)</f>
        <v/>
      </c>
      <c r="E131" s="2462" t="str">
        <f>IF(INPUT_OUTPUT!BI118="","",INPUT_OUTPUT!BI118)</f>
        <v/>
      </c>
      <c r="F131" s="2462" t="str">
        <f>IF(INPUT_OUTPUT!BJ118="","",INPUT_OUTPUT!BJ118)</f>
        <v/>
      </c>
      <c r="G131" s="2462" t="str">
        <f>IF(INPUT_OUTPUT!BK118="","",INPUT_OUTPUT!BK118)</f>
        <v/>
      </c>
      <c r="H131" s="2462" t="str">
        <f>IF(INPUT_OUTPUT!BL118="","",INPUT_OUTPUT!BL118)</f>
        <v/>
      </c>
      <c r="I131" s="2462" t="str">
        <f>IF(INPUT_OUTPUT!BM118="","",INPUT_OUTPUT!BM118)</f>
        <v/>
      </c>
      <c r="J131" s="2462" t="str">
        <f>IF(INPUT_OUTPUT!BN118="","",INPUT_OUTPUT!BN118)</f>
        <v/>
      </c>
      <c r="K131" s="2453" t="str">
        <f t="shared" si="6"/>
        <v/>
      </c>
      <c r="L131" s="2457" t="str">
        <f>IF(INPUT_OUTPUT!BO118="","",INPUT_OUTPUT!BO118)</f>
        <v/>
      </c>
      <c r="M131" s="2457" t="str">
        <f>IF(INPUT_OUTPUT!BP118="","",INPUT_OUTPUT!BP118)</f>
        <v/>
      </c>
      <c r="N131" s="2457" t="str">
        <f>IF(INPUT_OUTPUT!BQ118="","",INPUT_OUTPUT!BQ118)</f>
        <v/>
      </c>
      <c r="O131" s="2457" t="str">
        <f>IF(INPUT_OUTPUT!BR118="","",INPUT_OUTPUT!BR118)</f>
        <v/>
      </c>
      <c r="P131" s="2457" t="str">
        <f>IF(INPUT_OUTPUT!BS118="","",INPUT_OUTPUT!BS118)</f>
        <v/>
      </c>
      <c r="Q131" s="2457" t="str">
        <f>IF(INPUT_OUTPUT!BT118="","",INPUT_OUTPUT!BT118)</f>
        <v/>
      </c>
      <c r="R131" s="2457" t="str">
        <f>IF(INPUT_OUTPUT!BU118="","",INPUT_OUTPUT!BU118)</f>
        <v/>
      </c>
      <c r="S131" s="2461" t="str">
        <f t="shared" si="7"/>
        <v/>
      </c>
      <c r="T131" s="2457" t="str">
        <f>IF(INPUT_OUTPUT!BV118="","",INPUT_OUTPUT!BV118)</f>
        <v/>
      </c>
      <c r="U131" s="2457" t="str">
        <f>IF(INPUT_OUTPUT!BW118="","",INPUT_OUTPUT!BW118)</f>
        <v/>
      </c>
      <c r="V131" s="2457" t="str">
        <f>IF(INPUT_OUTPUT!BX118="","",INPUT_OUTPUT!BX118)</f>
        <v/>
      </c>
      <c r="W131" s="2457" t="str">
        <f>IF(INPUT_OUTPUT!BY118="","",INPUT_OUTPUT!BY118)</f>
        <v/>
      </c>
      <c r="X131" s="2457" t="str">
        <f>IF(INPUT_OUTPUT!BZ118="","",INPUT_OUTPUT!BZ118)</f>
        <v/>
      </c>
      <c r="Y131" s="2457" t="str">
        <f>IF(INPUT_OUTPUT!CA118="","",INPUT_OUTPUT!CA118)</f>
        <v/>
      </c>
      <c r="Z131" s="2457" t="str">
        <f>IF(INPUT_OUTPUT!CB118="","",INPUT_OUTPUT!CB118)</f>
        <v/>
      </c>
      <c r="AA131" s="2461" t="str">
        <f t="shared" si="8"/>
        <v/>
      </c>
      <c r="AB131" s="2459" t="str">
        <f>IF(INPUT_OUTPUT!CC118="","",INPUT_OUTPUT!CC118)</f>
        <v/>
      </c>
      <c r="AC131" s="2459" t="str">
        <f>IF(INPUT_OUTPUT!CD118="","",INPUT_OUTPUT!CD118)</f>
        <v/>
      </c>
      <c r="AD131" s="2459" t="str">
        <f>IF(INPUT_OUTPUT!CE118="","",INPUT_OUTPUT!CE118)</f>
        <v/>
      </c>
      <c r="AE131" s="2459" t="str">
        <f>IF(INPUT_OUTPUT!CF118="","",INPUT_OUTPUT!CF118)</f>
        <v/>
      </c>
      <c r="AF131" s="2459" t="str">
        <f>IF(INPUT_OUTPUT!CG118="","",INPUT_OUTPUT!CG118)</f>
        <v/>
      </c>
      <c r="AG131" s="2459" t="str">
        <f>IF(INPUT_OUTPUT!CH118="","",INPUT_OUTPUT!CH118)</f>
        <v/>
      </c>
      <c r="AH131" s="2459" t="str">
        <f>IF(INPUT_OUTPUT!CI118="","",INPUT_OUTPUT!CI118)</f>
        <v/>
      </c>
    </row>
    <row r="132" spans="3:34" s="2437" customFormat="1" ht="12.75" customHeight="1">
      <c r="C132" s="2461" t="str">
        <f>IF(INPUT_OUTPUT!C119="","",INPUT_OUTPUT!C119)</f>
        <v/>
      </c>
      <c r="D132" s="2462" t="str">
        <f>IF(INPUT_OUTPUT!BH119="","",INPUT_OUTPUT!BH119)</f>
        <v/>
      </c>
      <c r="E132" s="2462" t="str">
        <f>IF(INPUT_OUTPUT!BI119="","",INPUT_OUTPUT!BI119)</f>
        <v/>
      </c>
      <c r="F132" s="2462" t="str">
        <f>IF(INPUT_OUTPUT!BJ119="","",INPUT_OUTPUT!BJ119)</f>
        <v/>
      </c>
      <c r="G132" s="2462" t="str">
        <f>IF(INPUT_OUTPUT!BK119="","",INPUT_OUTPUT!BK119)</f>
        <v/>
      </c>
      <c r="H132" s="2462" t="str">
        <f>IF(INPUT_OUTPUT!BL119="","",INPUT_OUTPUT!BL119)</f>
        <v/>
      </c>
      <c r="I132" s="2462" t="str">
        <f>IF(INPUT_OUTPUT!BM119="","",INPUT_OUTPUT!BM119)</f>
        <v/>
      </c>
      <c r="J132" s="2462" t="str">
        <f>IF(INPUT_OUTPUT!BN119="","",INPUT_OUTPUT!BN119)</f>
        <v/>
      </c>
      <c r="K132" s="2453" t="str">
        <f t="shared" si="6"/>
        <v/>
      </c>
      <c r="L132" s="2457" t="str">
        <f>IF(INPUT_OUTPUT!BO119="","",INPUT_OUTPUT!BO119)</f>
        <v/>
      </c>
      <c r="M132" s="2457" t="str">
        <f>IF(INPUT_OUTPUT!BP119="","",INPUT_OUTPUT!BP119)</f>
        <v/>
      </c>
      <c r="N132" s="2457" t="str">
        <f>IF(INPUT_OUTPUT!BQ119="","",INPUT_OUTPUT!BQ119)</f>
        <v/>
      </c>
      <c r="O132" s="2457" t="str">
        <f>IF(INPUT_OUTPUT!BR119="","",INPUT_OUTPUT!BR119)</f>
        <v/>
      </c>
      <c r="P132" s="2457" t="str">
        <f>IF(INPUT_OUTPUT!BS119="","",INPUT_OUTPUT!BS119)</f>
        <v/>
      </c>
      <c r="Q132" s="2457" t="str">
        <f>IF(INPUT_OUTPUT!BT119="","",INPUT_OUTPUT!BT119)</f>
        <v/>
      </c>
      <c r="R132" s="2457" t="str">
        <f>IF(INPUT_OUTPUT!BU119="","",INPUT_OUTPUT!BU119)</f>
        <v/>
      </c>
      <c r="S132" s="2461" t="str">
        <f t="shared" si="7"/>
        <v/>
      </c>
      <c r="T132" s="2457" t="str">
        <f>IF(INPUT_OUTPUT!BV119="","",INPUT_OUTPUT!BV119)</f>
        <v/>
      </c>
      <c r="U132" s="2457" t="str">
        <f>IF(INPUT_OUTPUT!BW119="","",INPUT_OUTPUT!BW119)</f>
        <v/>
      </c>
      <c r="V132" s="2457" t="str">
        <f>IF(INPUT_OUTPUT!BX119="","",INPUT_OUTPUT!BX119)</f>
        <v/>
      </c>
      <c r="W132" s="2457" t="str">
        <f>IF(INPUT_OUTPUT!BY119="","",INPUT_OUTPUT!BY119)</f>
        <v/>
      </c>
      <c r="X132" s="2457" t="str">
        <f>IF(INPUT_OUTPUT!BZ119="","",INPUT_OUTPUT!BZ119)</f>
        <v/>
      </c>
      <c r="Y132" s="2457" t="str">
        <f>IF(INPUT_OUTPUT!CA119="","",INPUT_OUTPUT!CA119)</f>
        <v/>
      </c>
      <c r="Z132" s="2457" t="str">
        <f>IF(INPUT_OUTPUT!CB119="","",INPUT_OUTPUT!CB119)</f>
        <v/>
      </c>
      <c r="AA132" s="2461" t="str">
        <f t="shared" si="8"/>
        <v/>
      </c>
      <c r="AB132" s="2459" t="str">
        <f>IF(INPUT_OUTPUT!CC119="","",INPUT_OUTPUT!CC119)</f>
        <v/>
      </c>
      <c r="AC132" s="2459" t="str">
        <f>IF(INPUT_OUTPUT!CD119="","",INPUT_OUTPUT!CD119)</f>
        <v/>
      </c>
      <c r="AD132" s="2459" t="str">
        <f>IF(INPUT_OUTPUT!CE119="","",INPUT_OUTPUT!CE119)</f>
        <v/>
      </c>
      <c r="AE132" s="2459" t="str">
        <f>IF(INPUT_OUTPUT!CF119="","",INPUT_OUTPUT!CF119)</f>
        <v/>
      </c>
      <c r="AF132" s="2459" t="str">
        <f>IF(INPUT_OUTPUT!CG119="","",INPUT_OUTPUT!CG119)</f>
        <v/>
      </c>
      <c r="AG132" s="2459" t="str">
        <f>IF(INPUT_OUTPUT!CH119="","",INPUT_OUTPUT!CH119)</f>
        <v/>
      </c>
      <c r="AH132" s="2459" t="str">
        <f>IF(INPUT_OUTPUT!CI119="","",INPUT_OUTPUT!CI119)</f>
        <v/>
      </c>
    </row>
    <row r="133" spans="3:34" s="2437" customFormat="1" ht="12.75" customHeight="1">
      <c r="C133" s="2461" t="str">
        <f>IF(INPUT_OUTPUT!C120="","",INPUT_OUTPUT!C120)</f>
        <v/>
      </c>
      <c r="D133" s="2462" t="str">
        <f>IF(INPUT_OUTPUT!BH120="","",INPUT_OUTPUT!BH120)</f>
        <v/>
      </c>
      <c r="E133" s="2462" t="str">
        <f>IF(INPUT_OUTPUT!BI120="","",INPUT_OUTPUT!BI120)</f>
        <v/>
      </c>
      <c r="F133" s="2462" t="str">
        <f>IF(INPUT_OUTPUT!BJ120="","",INPUT_OUTPUT!BJ120)</f>
        <v/>
      </c>
      <c r="G133" s="2462" t="str">
        <f>IF(INPUT_OUTPUT!BK120="","",INPUT_OUTPUT!BK120)</f>
        <v/>
      </c>
      <c r="H133" s="2462" t="str">
        <f>IF(INPUT_OUTPUT!BL120="","",INPUT_OUTPUT!BL120)</f>
        <v/>
      </c>
      <c r="I133" s="2462" t="str">
        <f>IF(INPUT_OUTPUT!BM120="","",INPUT_OUTPUT!BM120)</f>
        <v/>
      </c>
      <c r="J133" s="2462" t="str">
        <f>IF(INPUT_OUTPUT!BN120="","",INPUT_OUTPUT!BN120)</f>
        <v/>
      </c>
      <c r="K133" s="2453" t="str">
        <f t="shared" si="6"/>
        <v/>
      </c>
      <c r="L133" s="2457" t="str">
        <f>IF(INPUT_OUTPUT!BO120="","",INPUT_OUTPUT!BO120)</f>
        <v/>
      </c>
      <c r="M133" s="2457" t="str">
        <f>IF(INPUT_OUTPUT!BP120="","",INPUT_OUTPUT!BP120)</f>
        <v/>
      </c>
      <c r="N133" s="2457" t="str">
        <f>IF(INPUT_OUTPUT!BQ120="","",INPUT_OUTPUT!BQ120)</f>
        <v/>
      </c>
      <c r="O133" s="2457" t="str">
        <f>IF(INPUT_OUTPUT!BR120="","",INPUT_OUTPUT!BR120)</f>
        <v/>
      </c>
      <c r="P133" s="2457" t="str">
        <f>IF(INPUT_OUTPUT!BS120="","",INPUT_OUTPUT!BS120)</f>
        <v/>
      </c>
      <c r="Q133" s="2457" t="str">
        <f>IF(INPUT_OUTPUT!BT120="","",INPUT_OUTPUT!BT120)</f>
        <v/>
      </c>
      <c r="R133" s="2457" t="str">
        <f>IF(INPUT_OUTPUT!BU120="","",INPUT_OUTPUT!BU120)</f>
        <v/>
      </c>
      <c r="S133" s="2461" t="str">
        <f t="shared" si="7"/>
        <v/>
      </c>
      <c r="T133" s="2457" t="str">
        <f>IF(INPUT_OUTPUT!BV120="","",INPUT_OUTPUT!BV120)</f>
        <v/>
      </c>
      <c r="U133" s="2457" t="str">
        <f>IF(INPUT_OUTPUT!BW120="","",INPUT_OUTPUT!BW120)</f>
        <v/>
      </c>
      <c r="V133" s="2457" t="str">
        <f>IF(INPUT_OUTPUT!BX120="","",INPUT_OUTPUT!BX120)</f>
        <v/>
      </c>
      <c r="W133" s="2457" t="str">
        <f>IF(INPUT_OUTPUT!BY120="","",INPUT_OUTPUT!BY120)</f>
        <v/>
      </c>
      <c r="X133" s="2457" t="str">
        <f>IF(INPUT_OUTPUT!BZ120="","",INPUT_OUTPUT!BZ120)</f>
        <v/>
      </c>
      <c r="Y133" s="2457" t="str">
        <f>IF(INPUT_OUTPUT!CA120="","",INPUT_OUTPUT!CA120)</f>
        <v/>
      </c>
      <c r="Z133" s="2457" t="str">
        <f>IF(INPUT_OUTPUT!CB120="","",INPUT_OUTPUT!CB120)</f>
        <v/>
      </c>
      <c r="AA133" s="2461" t="str">
        <f t="shared" si="8"/>
        <v/>
      </c>
      <c r="AB133" s="2459" t="str">
        <f>IF(INPUT_OUTPUT!CC120="","",INPUT_OUTPUT!CC120)</f>
        <v/>
      </c>
      <c r="AC133" s="2459" t="str">
        <f>IF(INPUT_OUTPUT!CD120="","",INPUT_OUTPUT!CD120)</f>
        <v/>
      </c>
      <c r="AD133" s="2459" t="str">
        <f>IF(INPUT_OUTPUT!CE120="","",INPUT_OUTPUT!CE120)</f>
        <v/>
      </c>
      <c r="AE133" s="2459" t="str">
        <f>IF(INPUT_OUTPUT!CF120="","",INPUT_OUTPUT!CF120)</f>
        <v/>
      </c>
      <c r="AF133" s="2459" t="str">
        <f>IF(INPUT_OUTPUT!CG120="","",INPUT_OUTPUT!CG120)</f>
        <v/>
      </c>
      <c r="AG133" s="2459" t="str">
        <f>IF(INPUT_OUTPUT!CH120="","",INPUT_OUTPUT!CH120)</f>
        <v/>
      </c>
      <c r="AH133" s="2459" t="str">
        <f>IF(INPUT_OUTPUT!CI120="","",INPUT_OUTPUT!CI120)</f>
        <v/>
      </c>
    </row>
    <row r="134" spans="3:34" s="2437" customFormat="1" ht="12.75" customHeight="1">
      <c r="C134" s="2461" t="str">
        <f>IF(INPUT_OUTPUT!C121="","",INPUT_OUTPUT!C121)</f>
        <v/>
      </c>
      <c r="D134" s="2462" t="str">
        <f>IF(INPUT_OUTPUT!BH121="","",INPUT_OUTPUT!BH121)</f>
        <v/>
      </c>
      <c r="E134" s="2462" t="str">
        <f>IF(INPUT_OUTPUT!BI121="","",INPUT_OUTPUT!BI121)</f>
        <v/>
      </c>
      <c r="F134" s="2462" t="str">
        <f>IF(INPUT_OUTPUT!BJ121="","",INPUT_OUTPUT!BJ121)</f>
        <v/>
      </c>
      <c r="G134" s="2462" t="str">
        <f>IF(INPUT_OUTPUT!BK121="","",INPUT_OUTPUT!BK121)</f>
        <v/>
      </c>
      <c r="H134" s="2462" t="str">
        <f>IF(INPUT_OUTPUT!BL121="","",INPUT_OUTPUT!BL121)</f>
        <v/>
      </c>
      <c r="I134" s="2462" t="str">
        <f>IF(INPUT_OUTPUT!BM121="","",INPUT_OUTPUT!BM121)</f>
        <v/>
      </c>
      <c r="J134" s="2462" t="str">
        <f>IF(INPUT_OUTPUT!BN121="","",INPUT_OUTPUT!BN121)</f>
        <v/>
      </c>
      <c r="K134" s="2453" t="str">
        <f t="shared" si="6"/>
        <v/>
      </c>
      <c r="L134" s="2457" t="str">
        <f>IF(INPUT_OUTPUT!BO121="","",INPUT_OUTPUT!BO121)</f>
        <v/>
      </c>
      <c r="M134" s="2457" t="str">
        <f>IF(INPUT_OUTPUT!BP121="","",INPUT_OUTPUT!BP121)</f>
        <v/>
      </c>
      <c r="N134" s="2457" t="str">
        <f>IF(INPUT_OUTPUT!BQ121="","",INPUT_OUTPUT!BQ121)</f>
        <v/>
      </c>
      <c r="O134" s="2457" t="str">
        <f>IF(INPUT_OUTPUT!BR121="","",INPUT_OUTPUT!BR121)</f>
        <v/>
      </c>
      <c r="P134" s="2457" t="str">
        <f>IF(INPUT_OUTPUT!BS121="","",INPUT_OUTPUT!BS121)</f>
        <v/>
      </c>
      <c r="Q134" s="2457" t="str">
        <f>IF(INPUT_OUTPUT!BT121="","",INPUT_OUTPUT!BT121)</f>
        <v/>
      </c>
      <c r="R134" s="2457" t="str">
        <f>IF(INPUT_OUTPUT!BU121="","",INPUT_OUTPUT!BU121)</f>
        <v/>
      </c>
      <c r="S134" s="2461" t="str">
        <f t="shared" si="7"/>
        <v/>
      </c>
      <c r="T134" s="2457" t="str">
        <f>IF(INPUT_OUTPUT!BV121="","",INPUT_OUTPUT!BV121)</f>
        <v/>
      </c>
      <c r="U134" s="2457" t="str">
        <f>IF(INPUT_OUTPUT!BW121="","",INPUT_OUTPUT!BW121)</f>
        <v/>
      </c>
      <c r="V134" s="2457" t="str">
        <f>IF(INPUT_OUTPUT!BX121="","",INPUT_OUTPUT!BX121)</f>
        <v/>
      </c>
      <c r="W134" s="2457" t="str">
        <f>IF(INPUT_OUTPUT!BY121="","",INPUT_OUTPUT!BY121)</f>
        <v/>
      </c>
      <c r="X134" s="2457" t="str">
        <f>IF(INPUT_OUTPUT!BZ121="","",INPUT_OUTPUT!BZ121)</f>
        <v/>
      </c>
      <c r="Y134" s="2457" t="str">
        <f>IF(INPUT_OUTPUT!CA121="","",INPUT_OUTPUT!CA121)</f>
        <v/>
      </c>
      <c r="Z134" s="2457" t="str">
        <f>IF(INPUT_OUTPUT!CB121="","",INPUT_OUTPUT!CB121)</f>
        <v/>
      </c>
      <c r="AA134" s="2461" t="str">
        <f t="shared" si="8"/>
        <v/>
      </c>
      <c r="AB134" s="2459" t="str">
        <f>IF(INPUT_OUTPUT!CC121="","",INPUT_OUTPUT!CC121)</f>
        <v/>
      </c>
      <c r="AC134" s="2459" t="str">
        <f>IF(INPUT_OUTPUT!CD121="","",INPUT_OUTPUT!CD121)</f>
        <v/>
      </c>
      <c r="AD134" s="2459" t="str">
        <f>IF(INPUT_OUTPUT!CE121="","",INPUT_OUTPUT!CE121)</f>
        <v/>
      </c>
      <c r="AE134" s="2459" t="str">
        <f>IF(INPUT_OUTPUT!CF121="","",INPUT_OUTPUT!CF121)</f>
        <v/>
      </c>
      <c r="AF134" s="2459" t="str">
        <f>IF(INPUT_OUTPUT!CG121="","",INPUT_OUTPUT!CG121)</f>
        <v/>
      </c>
      <c r="AG134" s="2459" t="str">
        <f>IF(INPUT_OUTPUT!CH121="","",INPUT_OUTPUT!CH121)</f>
        <v/>
      </c>
      <c r="AH134" s="2459" t="str">
        <f>IF(INPUT_OUTPUT!CI121="","",INPUT_OUTPUT!CI121)</f>
        <v/>
      </c>
    </row>
    <row r="135" spans="3:34" s="2437" customFormat="1" ht="12.75" customHeight="1">
      <c r="C135" s="2461" t="str">
        <f>IF(INPUT_OUTPUT!C122="","",INPUT_OUTPUT!C122)</f>
        <v/>
      </c>
      <c r="D135" s="2462" t="str">
        <f>IF(INPUT_OUTPUT!BH122="","",INPUT_OUTPUT!BH122)</f>
        <v/>
      </c>
      <c r="E135" s="2462" t="str">
        <f>IF(INPUT_OUTPUT!BI122="","",INPUT_OUTPUT!BI122)</f>
        <v/>
      </c>
      <c r="F135" s="2462" t="str">
        <f>IF(INPUT_OUTPUT!BJ122="","",INPUT_OUTPUT!BJ122)</f>
        <v/>
      </c>
      <c r="G135" s="2462" t="str">
        <f>IF(INPUT_OUTPUT!BK122="","",INPUT_OUTPUT!BK122)</f>
        <v/>
      </c>
      <c r="H135" s="2462" t="str">
        <f>IF(INPUT_OUTPUT!BL122="","",INPUT_OUTPUT!BL122)</f>
        <v/>
      </c>
      <c r="I135" s="2462" t="str">
        <f>IF(INPUT_OUTPUT!BM122="","",INPUT_OUTPUT!BM122)</f>
        <v/>
      </c>
      <c r="J135" s="2462" t="str">
        <f>IF(INPUT_OUTPUT!BN122="","",INPUT_OUTPUT!BN122)</f>
        <v/>
      </c>
      <c r="K135" s="2453" t="str">
        <f t="shared" si="6"/>
        <v/>
      </c>
      <c r="L135" s="2457" t="str">
        <f>IF(INPUT_OUTPUT!BO122="","",INPUT_OUTPUT!BO122)</f>
        <v/>
      </c>
      <c r="M135" s="2457" t="str">
        <f>IF(INPUT_OUTPUT!BP122="","",INPUT_OUTPUT!BP122)</f>
        <v/>
      </c>
      <c r="N135" s="2457" t="str">
        <f>IF(INPUT_OUTPUT!BQ122="","",INPUT_OUTPUT!BQ122)</f>
        <v/>
      </c>
      <c r="O135" s="2457" t="str">
        <f>IF(INPUT_OUTPUT!BR122="","",INPUT_OUTPUT!BR122)</f>
        <v/>
      </c>
      <c r="P135" s="2457" t="str">
        <f>IF(INPUT_OUTPUT!BS122="","",INPUT_OUTPUT!BS122)</f>
        <v/>
      </c>
      <c r="Q135" s="2457" t="str">
        <f>IF(INPUT_OUTPUT!BT122="","",INPUT_OUTPUT!BT122)</f>
        <v/>
      </c>
      <c r="R135" s="2457" t="str">
        <f>IF(INPUT_OUTPUT!BU122="","",INPUT_OUTPUT!BU122)</f>
        <v/>
      </c>
      <c r="S135" s="2461" t="str">
        <f t="shared" si="7"/>
        <v/>
      </c>
      <c r="T135" s="2457" t="str">
        <f>IF(INPUT_OUTPUT!BV122="","",INPUT_OUTPUT!BV122)</f>
        <v/>
      </c>
      <c r="U135" s="2457" t="str">
        <f>IF(INPUT_OUTPUT!BW122="","",INPUT_OUTPUT!BW122)</f>
        <v/>
      </c>
      <c r="V135" s="2457" t="str">
        <f>IF(INPUT_OUTPUT!BX122="","",INPUT_OUTPUT!BX122)</f>
        <v/>
      </c>
      <c r="W135" s="2457" t="str">
        <f>IF(INPUT_OUTPUT!BY122="","",INPUT_OUTPUT!BY122)</f>
        <v/>
      </c>
      <c r="X135" s="2457" t="str">
        <f>IF(INPUT_OUTPUT!BZ122="","",INPUT_OUTPUT!BZ122)</f>
        <v/>
      </c>
      <c r="Y135" s="2457" t="str">
        <f>IF(INPUT_OUTPUT!CA122="","",INPUT_OUTPUT!CA122)</f>
        <v/>
      </c>
      <c r="Z135" s="2457" t="str">
        <f>IF(INPUT_OUTPUT!CB122="","",INPUT_OUTPUT!CB122)</f>
        <v/>
      </c>
      <c r="AA135" s="2461" t="str">
        <f t="shared" si="8"/>
        <v/>
      </c>
      <c r="AB135" s="2459" t="str">
        <f>IF(INPUT_OUTPUT!CC122="","",INPUT_OUTPUT!CC122)</f>
        <v/>
      </c>
      <c r="AC135" s="2459" t="str">
        <f>IF(INPUT_OUTPUT!CD122="","",INPUT_OUTPUT!CD122)</f>
        <v/>
      </c>
      <c r="AD135" s="2459" t="str">
        <f>IF(INPUT_OUTPUT!CE122="","",INPUT_OUTPUT!CE122)</f>
        <v/>
      </c>
      <c r="AE135" s="2459" t="str">
        <f>IF(INPUT_OUTPUT!CF122="","",INPUT_OUTPUT!CF122)</f>
        <v/>
      </c>
      <c r="AF135" s="2459" t="str">
        <f>IF(INPUT_OUTPUT!CG122="","",INPUT_OUTPUT!CG122)</f>
        <v/>
      </c>
      <c r="AG135" s="2459" t="str">
        <f>IF(INPUT_OUTPUT!CH122="","",INPUT_OUTPUT!CH122)</f>
        <v/>
      </c>
      <c r="AH135" s="2459" t="str">
        <f>IF(INPUT_OUTPUT!CI122="","",INPUT_OUTPUT!CI122)</f>
        <v/>
      </c>
    </row>
    <row r="136" spans="3:34" s="2437" customFormat="1" ht="12.75" customHeight="1">
      <c r="C136" s="2461" t="str">
        <f>IF(INPUT_OUTPUT!C123="","",INPUT_OUTPUT!C123)</f>
        <v/>
      </c>
      <c r="D136" s="2462" t="str">
        <f>IF(INPUT_OUTPUT!BH123="","",INPUT_OUTPUT!BH123)</f>
        <v/>
      </c>
      <c r="E136" s="2462" t="str">
        <f>IF(INPUT_OUTPUT!BI123="","",INPUT_OUTPUT!BI123)</f>
        <v/>
      </c>
      <c r="F136" s="2462" t="str">
        <f>IF(INPUT_OUTPUT!BJ123="","",INPUT_OUTPUT!BJ123)</f>
        <v/>
      </c>
      <c r="G136" s="2462" t="str">
        <f>IF(INPUT_OUTPUT!BK123="","",INPUT_OUTPUT!BK123)</f>
        <v/>
      </c>
      <c r="H136" s="2462" t="str">
        <f>IF(INPUT_OUTPUT!BL123="","",INPUT_OUTPUT!BL123)</f>
        <v/>
      </c>
      <c r="I136" s="2462" t="str">
        <f>IF(INPUT_OUTPUT!BM123="","",INPUT_OUTPUT!BM123)</f>
        <v/>
      </c>
      <c r="J136" s="2462" t="str">
        <f>IF(INPUT_OUTPUT!BN123="","",INPUT_OUTPUT!BN123)</f>
        <v/>
      </c>
      <c r="K136" s="2453" t="str">
        <f t="shared" si="6"/>
        <v/>
      </c>
      <c r="L136" s="2457" t="str">
        <f>IF(INPUT_OUTPUT!BO123="","",INPUT_OUTPUT!BO123)</f>
        <v/>
      </c>
      <c r="M136" s="2457" t="str">
        <f>IF(INPUT_OUTPUT!BP123="","",INPUT_OUTPUT!BP123)</f>
        <v/>
      </c>
      <c r="N136" s="2457" t="str">
        <f>IF(INPUT_OUTPUT!BQ123="","",INPUT_OUTPUT!BQ123)</f>
        <v/>
      </c>
      <c r="O136" s="2457" t="str">
        <f>IF(INPUT_OUTPUT!BR123="","",INPUT_OUTPUT!BR123)</f>
        <v/>
      </c>
      <c r="P136" s="2457" t="str">
        <f>IF(INPUT_OUTPUT!BS123="","",INPUT_OUTPUT!BS123)</f>
        <v/>
      </c>
      <c r="Q136" s="2457" t="str">
        <f>IF(INPUT_OUTPUT!BT123="","",INPUT_OUTPUT!BT123)</f>
        <v/>
      </c>
      <c r="R136" s="2457" t="str">
        <f>IF(INPUT_OUTPUT!BU123="","",INPUT_OUTPUT!BU123)</f>
        <v/>
      </c>
      <c r="S136" s="2461" t="str">
        <f t="shared" si="7"/>
        <v/>
      </c>
      <c r="T136" s="2457" t="str">
        <f>IF(INPUT_OUTPUT!BV123="","",INPUT_OUTPUT!BV123)</f>
        <v/>
      </c>
      <c r="U136" s="2457" t="str">
        <f>IF(INPUT_OUTPUT!BW123="","",INPUT_OUTPUT!BW123)</f>
        <v/>
      </c>
      <c r="V136" s="2457" t="str">
        <f>IF(INPUT_OUTPUT!BX123="","",INPUT_OUTPUT!BX123)</f>
        <v/>
      </c>
      <c r="W136" s="2457" t="str">
        <f>IF(INPUT_OUTPUT!BY123="","",INPUT_OUTPUT!BY123)</f>
        <v/>
      </c>
      <c r="X136" s="2457" t="str">
        <f>IF(INPUT_OUTPUT!BZ123="","",INPUT_OUTPUT!BZ123)</f>
        <v/>
      </c>
      <c r="Y136" s="2457" t="str">
        <f>IF(INPUT_OUTPUT!CA123="","",INPUT_OUTPUT!CA123)</f>
        <v/>
      </c>
      <c r="Z136" s="2457" t="str">
        <f>IF(INPUT_OUTPUT!CB123="","",INPUT_OUTPUT!CB123)</f>
        <v/>
      </c>
      <c r="AA136" s="2461" t="str">
        <f t="shared" si="8"/>
        <v/>
      </c>
      <c r="AB136" s="2459" t="str">
        <f>IF(INPUT_OUTPUT!CC123="","",INPUT_OUTPUT!CC123)</f>
        <v/>
      </c>
      <c r="AC136" s="2459" t="str">
        <f>IF(INPUT_OUTPUT!CD123="","",INPUT_OUTPUT!CD123)</f>
        <v/>
      </c>
      <c r="AD136" s="2459" t="str">
        <f>IF(INPUT_OUTPUT!CE123="","",INPUT_OUTPUT!CE123)</f>
        <v/>
      </c>
      <c r="AE136" s="2459" t="str">
        <f>IF(INPUT_OUTPUT!CF123="","",INPUT_OUTPUT!CF123)</f>
        <v/>
      </c>
      <c r="AF136" s="2459" t="str">
        <f>IF(INPUT_OUTPUT!CG123="","",INPUT_OUTPUT!CG123)</f>
        <v/>
      </c>
      <c r="AG136" s="2459" t="str">
        <f>IF(INPUT_OUTPUT!CH123="","",INPUT_OUTPUT!CH123)</f>
        <v/>
      </c>
      <c r="AH136" s="2459" t="str">
        <f>IF(INPUT_OUTPUT!CI123="","",INPUT_OUTPUT!CI123)</f>
        <v/>
      </c>
    </row>
    <row r="137" spans="3:34" s="2437" customFormat="1" ht="12.75" customHeight="1">
      <c r="C137" s="2461" t="str">
        <f>IF(INPUT_OUTPUT!C124="","",INPUT_OUTPUT!C124)</f>
        <v/>
      </c>
      <c r="D137" s="2462" t="str">
        <f>IF(INPUT_OUTPUT!BH124="","",INPUT_OUTPUT!BH124)</f>
        <v/>
      </c>
      <c r="E137" s="2462" t="str">
        <f>IF(INPUT_OUTPUT!BI124="","",INPUT_OUTPUT!BI124)</f>
        <v/>
      </c>
      <c r="F137" s="2462" t="str">
        <f>IF(INPUT_OUTPUT!BJ124="","",INPUT_OUTPUT!BJ124)</f>
        <v/>
      </c>
      <c r="G137" s="2462" t="str">
        <f>IF(INPUT_OUTPUT!BK124="","",INPUT_OUTPUT!BK124)</f>
        <v/>
      </c>
      <c r="H137" s="2462" t="str">
        <f>IF(INPUT_OUTPUT!BL124="","",INPUT_OUTPUT!BL124)</f>
        <v/>
      </c>
      <c r="I137" s="2462" t="str">
        <f>IF(INPUT_OUTPUT!BM124="","",INPUT_OUTPUT!BM124)</f>
        <v/>
      </c>
      <c r="J137" s="2462" t="str">
        <f>IF(INPUT_OUTPUT!BN124="","",INPUT_OUTPUT!BN124)</f>
        <v/>
      </c>
      <c r="K137" s="2453" t="str">
        <f t="shared" si="6"/>
        <v/>
      </c>
      <c r="L137" s="2457" t="str">
        <f>IF(INPUT_OUTPUT!BO124="","",INPUT_OUTPUT!BO124)</f>
        <v/>
      </c>
      <c r="M137" s="2457" t="str">
        <f>IF(INPUT_OUTPUT!BP124="","",INPUT_OUTPUT!BP124)</f>
        <v/>
      </c>
      <c r="N137" s="2457" t="str">
        <f>IF(INPUT_OUTPUT!BQ124="","",INPUT_OUTPUT!BQ124)</f>
        <v/>
      </c>
      <c r="O137" s="2457" t="str">
        <f>IF(INPUT_OUTPUT!BR124="","",INPUT_OUTPUT!BR124)</f>
        <v/>
      </c>
      <c r="P137" s="2457" t="str">
        <f>IF(INPUT_OUTPUT!BS124="","",INPUT_OUTPUT!BS124)</f>
        <v/>
      </c>
      <c r="Q137" s="2457" t="str">
        <f>IF(INPUT_OUTPUT!BT124="","",INPUT_OUTPUT!BT124)</f>
        <v/>
      </c>
      <c r="R137" s="2457" t="str">
        <f>IF(INPUT_OUTPUT!BU124="","",INPUT_OUTPUT!BU124)</f>
        <v/>
      </c>
      <c r="S137" s="2461" t="str">
        <f t="shared" si="7"/>
        <v/>
      </c>
      <c r="T137" s="2457" t="str">
        <f>IF(INPUT_OUTPUT!BV124="","",INPUT_OUTPUT!BV124)</f>
        <v/>
      </c>
      <c r="U137" s="2457" t="str">
        <f>IF(INPUT_OUTPUT!BW124="","",INPUT_OUTPUT!BW124)</f>
        <v/>
      </c>
      <c r="V137" s="2457" t="str">
        <f>IF(INPUT_OUTPUT!BX124="","",INPUT_OUTPUT!BX124)</f>
        <v/>
      </c>
      <c r="W137" s="2457" t="str">
        <f>IF(INPUT_OUTPUT!BY124="","",INPUT_OUTPUT!BY124)</f>
        <v/>
      </c>
      <c r="X137" s="2457" t="str">
        <f>IF(INPUT_OUTPUT!BZ124="","",INPUT_OUTPUT!BZ124)</f>
        <v/>
      </c>
      <c r="Y137" s="2457" t="str">
        <f>IF(INPUT_OUTPUT!CA124="","",INPUT_OUTPUT!CA124)</f>
        <v/>
      </c>
      <c r="Z137" s="2457" t="str">
        <f>IF(INPUT_OUTPUT!CB124="","",INPUT_OUTPUT!CB124)</f>
        <v/>
      </c>
      <c r="AA137" s="2461" t="str">
        <f t="shared" si="8"/>
        <v/>
      </c>
      <c r="AB137" s="2459" t="str">
        <f>IF(INPUT_OUTPUT!CC124="","",INPUT_OUTPUT!CC124)</f>
        <v/>
      </c>
      <c r="AC137" s="2459" t="str">
        <f>IF(INPUT_OUTPUT!CD124="","",INPUT_OUTPUT!CD124)</f>
        <v/>
      </c>
      <c r="AD137" s="2459" t="str">
        <f>IF(INPUT_OUTPUT!CE124="","",INPUT_OUTPUT!CE124)</f>
        <v/>
      </c>
      <c r="AE137" s="2459" t="str">
        <f>IF(INPUT_OUTPUT!CF124="","",INPUT_OUTPUT!CF124)</f>
        <v/>
      </c>
      <c r="AF137" s="2459" t="str">
        <f>IF(INPUT_OUTPUT!CG124="","",INPUT_OUTPUT!CG124)</f>
        <v/>
      </c>
      <c r="AG137" s="2459" t="str">
        <f>IF(INPUT_OUTPUT!CH124="","",INPUT_OUTPUT!CH124)</f>
        <v/>
      </c>
      <c r="AH137" s="2459" t="str">
        <f>IF(INPUT_OUTPUT!CI124="","",INPUT_OUTPUT!CI124)</f>
        <v/>
      </c>
    </row>
    <row r="138" spans="3:34" s="2437" customFormat="1" ht="12.75" customHeight="1">
      <c r="C138" s="2461" t="str">
        <f>IF(INPUT_OUTPUT!C125="","",INPUT_OUTPUT!C125)</f>
        <v/>
      </c>
      <c r="D138" s="2462" t="str">
        <f>IF(INPUT_OUTPUT!BH125="","",INPUT_OUTPUT!BH125)</f>
        <v/>
      </c>
      <c r="E138" s="2462" t="str">
        <f>IF(INPUT_OUTPUT!BI125="","",INPUT_OUTPUT!BI125)</f>
        <v/>
      </c>
      <c r="F138" s="2462" t="str">
        <f>IF(INPUT_OUTPUT!BJ125="","",INPUT_OUTPUT!BJ125)</f>
        <v/>
      </c>
      <c r="G138" s="2462" t="str">
        <f>IF(INPUT_OUTPUT!BK125="","",INPUT_OUTPUT!BK125)</f>
        <v/>
      </c>
      <c r="H138" s="2462" t="str">
        <f>IF(INPUT_OUTPUT!BL125="","",INPUT_OUTPUT!BL125)</f>
        <v/>
      </c>
      <c r="I138" s="2462" t="str">
        <f>IF(INPUT_OUTPUT!BM125="","",INPUT_OUTPUT!BM125)</f>
        <v/>
      </c>
      <c r="J138" s="2462" t="str">
        <f>IF(INPUT_OUTPUT!BN125="","",INPUT_OUTPUT!BN125)</f>
        <v/>
      </c>
      <c r="K138" s="2453" t="str">
        <f t="shared" si="6"/>
        <v/>
      </c>
      <c r="L138" s="2457" t="str">
        <f>IF(INPUT_OUTPUT!BO125="","",INPUT_OUTPUT!BO125)</f>
        <v/>
      </c>
      <c r="M138" s="2457" t="str">
        <f>IF(INPUT_OUTPUT!BP125="","",INPUT_OUTPUT!BP125)</f>
        <v/>
      </c>
      <c r="N138" s="2457" t="str">
        <f>IF(INPUT_OUTPUT!BQ125="","",INPUT_OUTPUT!BQ125)</f>
        <v/>
      </c>
      <c r="O138" s="2457" t="str">
        <f>IF(INPUT_OUTPUT!BR125="","",INPUT_OUTPUT!BR125)</f>
        <v/>
      </c>
      <c r="P138" s="2457" t="str">
        <f>IF(INPUT_OUTPUT!BS125="","",INPUT_OUTPUT!BS125)</f>
        <v/>
      </c>
      <c r="Q138" s="2457" t="str">
        <f>IF(INPUT_OUTPUT!BT125="","",INPUT_OUTPUT!BT125)</f>
        <v/>
      </c>
      <c r="R138" s="2457" t="str">
        <f>IF(INPUT_OUTPUT!BU125="","",INPUT_OUTPUT!BU125)</f>
        <v/>
      </c>
      <c r="S138" s="2461" t="str">
        <f t="shared" si="7"/>
        <v/>
      </c>
      <c r="T138" s="2457" t="str">
        <f>IF(INPUT_OUTPUT!BV125="","",INPUT_OUTPUT!BV125)</f>
        <v/>
      </c>
      <c r="U138" s="2457" t="str">
        <f>IF(INPUT_OUTPUT!BW125="","",INPUT_OUTPUT!BW125)</f>
        <v/>
      </c>
      <c r="V138" s="2457" t="str">
        <f>IF(INPUT_OUTPUT!BX125="","",INPUT_OUTPUT!BX125)</f>
        <v/>
      </c>
      <c r="W138" s="2457" t="str">
        <f>IF(INPUT_OUTPUT!BY125="","",INPUT_OUTPUT!BY125)</f>
        <v/>
      </c>
      <c r="X138" s="2457" t="str">
        <f>IF(INPUT_OUTPUT!BZ125="","",INPUT_OUTPUT!BZ125)</f>
        <v/>
      </c>
      <c r="Y138" s="2457" t="str">
        <f>IF(INPUT_OUTPUT!CA125="","",INPUT_OUTPUT!CA125)</f>
        <v/>
      </c>
      <c r="Z138" s="2457" t="str">
        <f>IF(INPUT_OUTPUT!CB125="","",INPUT_OUTPUT!CB125)</f>
        <v/>
      </c>
      <c r="AA138" s="2461" t="str">
        <f t="shared" si="8"/>
        <v/>
      </c>
      <c r="AB138" s="2459" t="str">
        <f>IF(INPUT_OUTPUT!CC125="","",INPUT_OUTPUT!CC125)</f>
        <v/>
      </c>
      <c r="AC138" s="2459" t="str">
        <f>IF(INPUT_OUTPUT!CD125="","",INPUT_OUTPUT!CD125)</f>
        <v/>
      </c>
      <c r="AD138" s="2459" t="str">
        <f>IF(INPUT_OUTPUT!CE125="","",INPUT_OUTPUT!CE125)</f>
        <v/>
      </c>
      <c r="AE138" s="2459" t="str">
        <f>IF(INPUT_OUTPUT!CF125="","",INPUT_OUTPUT!CF125)</f>
        <v/>
      </c>
      <c r="AF138" s="2459" t="str">
        <f>IF(INPUT_OUTPUT!CG125="","",INPUT_OUTPUT!CG125)</f>
        <v/>
      </c>
      <c r="AG138" s="2459" t="str">
        <f>IF(INPUT_OUTPUT!CH125="","",INPUT_OUTPUT!CH125)</f>
        <v/>
      </c>
      <c r="AH138" s="2459" t="str">
        <f>IF(INPUT_OUTPUT!CI125="","",INPUT_OUTPUT!CI125)</f>
        <v/>
      </c>
    </row>
    <row r="139" spans="3:34" s="2437" customFormat="1" ht="12.75" customHeight="1">
      <c r="C139" s="2461" t="str">
        <f>IF(INPUT_OUTPUT!C126="","",INPUT_OUTPUT!C126)</f>
        <v/>
      </c>
      <c r="D139" s="2462" t="str">
        <f>IF(INPUT_OUTPUT!BH126="","",INPUT_OUTPUT!BH126)</f>
        <v/>
      </c>
      <c r="E139" s="2462" t="str">
        <f>IF(INPUT_OUTPUT!BI126="","",INPUT_OUTPUT!BI126)</f>
        <v/>
      </c>
      <c r="F139" s="2462" t="str">
        <f>IF(INPUT_OUTPUT!BJ126="","",INPUT_OUTPUT!BJ126)</f>
        <v/>
      </c>
      <c r="G139" s="2462" t="str">
        <f>IF(INPUT_OUTPUT!BK126="","",INPUT_OUTPUT!BK126)</f>
        <v/>
      </c>
      <c r="H139" s="2462" t="str">
        <f>IF(INPUT_OUTPUT!BL126="","",INPUT_OUTPUT!BL126)</f>
        <v/>
      </c>
      <c r="I139" s="2462" t="str">
        <f>IF(INPUT_OUTPUT!BM126="","",INPUT_OUTPUT!BM126)</f>
        <v/>
      </c>
      <c r="J139" s="2462" t="str">
        <f>IF(INPUT_OUTPUT!BN126="","",INPUT_OUTPUT!BN126)</f>
        <v/>
      </c>
      <c r="K139" s="2453" t="str">
        <f t="shared" si="6"/>
        <v/>
      </c>
      <c r="L139" s="2457" t="str">
        <f>IF(INPUT_OUTPUT!BO126="","",INPUT_OUTPUT!BO126)</f>
        <v/>
      </c>
      <c r="M139" s="2457" t="str">
        <f>IF(INPUT_OUTPUT!BP126="","",INPUT_OUTPUT!BP126)</f>
        <v/>
      </c>
      <c r="N139" s="2457" t="str">
        <f>IF(INPUT_OUTPUT!BQ126="","",INPUT_OUTPUT!BQ126)</f>
        <v/>
      </c>
      <c r="O139" s="2457" t="str">
        <f>IF(INPUT_OUTPUT!BR126="","",INPUT_OUTPUT!BR126)</f>
        <v/>
      </c>
      <c r="P139" s="2457" t="str">
        <f>IF(INPUT_OUTPUT!BS126="","",INPUT_OUTPUT!BS126)</f>
        <v/>
      </c>
      <c r="Q139" s="2457" t="str">
        <f>IF(INPUT_OUTPUT!BT126="","",INPUT_OUTPUT!BT126)</f>
        <v/>
      </c>
      <c r="R139" s="2457" t="str">
        <f>IF(INPUT_OUTPUT!BU126="","",INPUT_OUTPUT!BU126)</f>
        <v/>
      </c>
      <c r="S139" s="2461" t="str">
        <f t="shared" si="7"/>
        <v/>
      </c>
      <c r="T139" s="2457" t="str">
        <f>IF(INPUT_OUTPUT!BV126="","",INPUT_OUTPUT!BV126)</f>
        <v/>
      </c>
      <c r="U139" s="2457" t="str">
        <f>IF(INPUT_OUTPUT!BW126="","",INPUT_OUTPUT!BW126)</f>
        <v/>
      </c>
      <c r="V139" s="2457" t="str">
        <f>IF(INPUT_OUTPUT!BX126="","",INPUT_OUTPUT!BX126)</f>
        <v/>
      </c>
      <c r="W139" s="2457" t="str">
        <f>IF(INPUT_OUTPUT!BY126="","",INPUT_OUTPUT!BY126)</f>
        <v/>
      </c>
      <c r="X139" s="2457" t="str">
        <f>IF(INPUT_OUTPUT!BZ126="","",INPUT_OUTPUT!BZ126)</f>
        <v/>
      </c>
      <c r="Y139" s="2457" t="str">
        <f>IF(INPUT_OUTPUT!CA126="","",INPUT_OUTPUT!CA126)</f>
        <v/>
      </c>
      <c r="Z139" s="2457" t="str">
        <f>IF(INPUT_OUTPUT!CB126="","",INPUT_OUTPUT!CB126)</f>
        <v/>
      </c>
      <c r="AA139" s="2461" t="str">
        <f t="shared" si="8"/>
        <v/>
      </c>
      <c r="AB139" s="2459" t="str">
        <f>IF(INPUT_OUTPUT!CC126="","",INPUT_OUTPUT!CC126)</f>
        <v/>
      </c>
      <c r="AC139" s="2459" t="str">
        <f>IF(INPUT_OUTPUT!CD126="","",INPUT_OUTPUT!CD126)</f>
        <v/>
      </c>
      <c r="AD139" s="2459" t="str">
        <f>IF(INPUT_OUTPUT!CE126="","",INPUT_OUTPUT!CE126)</f>
        <v/>
      </c>
      <c r="AE139" s="2459" t="str">
        <f>IF(INPUT_OUTPUT!CF126="","",INPUT_OUTPUT!CF126)</f>
        <v/>
      </c>
      <c r="AF139" s="2459" t="str">
        <f>IF(INPUT_OUTPUT!CG126="","",INPUT_OUTPUT!CG126)</f>
        <v/>
      </c>
      <c r="AG139" s="2459" t="str">
        <f>IF(INPUT_OUTPUT!CH126="","",INPUT_OUTPUT!CH126)</f>
        <v/>
      </c>
      <c r="AH139" s="2459" t="str">
        <f>IF(INPUT_OUTPUT!CI126="","",INPUT_OUTPUT!CI126)</f>
        <v/>
      </c>
    </row>
    <row r="140" spans="3:34" s="2437" customFormat="1" ht="12.75" customHeight="1">
      <c r="C140" s="2461" t="str">
        <f>IF(INPUT_OUTPUT!C127="","",INPUT_OUTPUT!C127)</f>
        <v/>
      </c>
      <c r="D140" s="2462" t="str">
        <f>IF(INPUT_OUTPUT!BH127="","",INPUT_OUTPUT!BH127)</f>
        <v/>
      </c>
      <c r="E140" s="2462" t="str">
        <f>IF(INPUT_OUTPUT!BI127="","",INPUT_OUTPUT!BI127)</f>
        <v/>
      </c>
      <c r="F140" s="2462" t="str">
        <f>IF(INPUT_OUTPUT!BJ127="","",INPUT_OUTPUT!BJ127)</f>
        <v/>
      </c>
      <c r="G140" s="2462" t="str">
        <f>IF(INPUT_OUTPUT!BK127="","",INPUT_OUTPUT!BK127)</f>
        <v/>
      </c>
      <c r="H140" s="2462" t="str">
        <f>IF(INPUT_OUTPUT!BL127="","",INPUT_OUTPUT!BL127)</f>
        <v/>
      </c>
      <c r="I140" s="2462" t="str">
        <f>IF(INPUT_OUTPUT!BM127="","",INPUT_OUTPUT!BM127)</f>
        <v/>
      </c>
      <c r="J140" s="2462" t="str">
        <f>IF(INPUT_OUTPUT!BN127="","",INPUT_OUTPUT!BN127)</f>
        <v/>
      </c>
      <c r="K140" s="2453" t="str">
        <f t="shared" si="6"/>
        <v/>
      </c>
      <c r="L140" s="2457" t="str">
        <f>IF(INPUT_OUTPUT!BO127="","",INPUT_OUTPUT!BO127)</f>
        <v/>
      </c>
      <c r="M140" s="2457" t="str">
        <f>IF(INPUT_OUTPUT!BP127="","",INPUT_OUTPUT!BP127)</f>
        <v/>
      </c>
      <c r="N140" s="2457" t="str">
        <f>IF(INPUT_OUTPUT!BQ127="","",INPUT_OUTPUT!BQ127)</f>
        <v/>
      </c>
      <c r="O140" s="2457" t="str">
        <f>IF(INPUT_OUTPUT!BR127="","",INPUT_OUTPUT!BR127)</f>
        <v/>
      </c>
      <c r="P140" s="2457" t="str">
        <f>IF(INPUT_OUTPUT!BS127="","",INPUT_OUTPUT!BS127)</f>
        <v/>
      </c>
      <c r="Q140" s="2457" t="str">
        <f>IF(INPUT_OUTPUT!BT127="","",INPUT_OUTPUT!BT127)</f>
        <v/>
      </c>
      <c r="R140" s="2457" t="str">
        <f>IF(INPUT_OUTPUT!BU127="","",INPUT_OUTPUT!BU127)</f>
        <v/>
      </c>
      <c r="S140" s="2461" t="str">
        <f t="shared" si="7"/>
        <v/>
      </c>
      <c r="T140" s="2457" t="str">
        <f>IF(INPUT_OUTPUT!BV127="","",INPUT_OUTPUT!BV127)</f>
        <v/>
      </c>
      <c r="U140" s="2457" t="str">
        <f>IF(INPUT_OUTPUT!BW127="","",INPUT_OUTPUT!BW127)</f>
        <v/>
      </c>
      <c r="V140" s="2457" t="str">
        <f>IF(INPUT_OUTPUT!BX127="","",INPUT_OUTPUT!BX127)</f>
        <v/>
      </c>
      <c r="W140" s="2457" t="str">
        <f>IF(INPUT_OUTPUT!BY127="","",INPUT_OUTPUT!BY127)</f>
        <v/>
      </c>
      <c r="X140" s="2457" t="str">
        <f>IF(INPUT_OUTPUT!BZ127="","",INPUT_OUTPUT!BZ127)</f>
        <v/>
      </c>
      <c r="Y140" s="2457" t="str">
        <f>IF(INPUT_OUTPUT!CA127="","",INPUT_OUTPUT!CA127)</f>
        <v/>
      </c>
      <c r="Z140" s="2457" t="str">
        <f>IF(INPUT_OUTPUT!CB127="","",INPUT_OUTPUT!CB127)</f>
        <v/>
      </c>
      <c r="AA140" s="2461" t="str">
        <f t="shared" si="8"/>
        <v/>
      </c>
      <c r="AB140" s="2459" t="str">
        <f>IF(INPUT_OUTPUT!CC127="","",INPUT_OUTPUT!CC127)</f>
        <v/>
      </c>
      <c r="AC140" s="2459" t="str">
        <f>IF(INPUT_OUTPUT!CD127="","",INPUT_OUTPUT!CD127)</f>
        <v/>
      </c>
      <c r="AD140" s="2459" t="str">
        <f>IF(INPUT_OUTPUT!CE127="","",INPUT_OUTPUT!CE127)</f>
        <v/>
      </c>
      <c r="AE140" s="2459" t="str">
        <f>IF(INPUT_OUTPUT!CF127="","",INPUT_OUTPUT!CF127)</f>
        <v/>
      </c>
      <c r="AF140" s="2459" t="str">
        <f>IF(INPUT_OUTPUT!CG127="","",INPUT_OUTPUT!CG127)</f>
        <v/>
      </c>
      <c r="AG140" s="2459" t="str">
        <f>IF(INPUT_OUTPUT!CH127="","",INPUT_OUTPUT!CH127)</f>
        <v/>
      </c>
      <c r="AH140" s="2459" t="str">
        <f>IF(INPUT_OUTPUT!CI127="","",INPUT_OUTPUT!CI127)</f>
        <v/>
      </c>
    </row>
    <row r="141" spans="3:34" s="2437" customFormat="1" ht="12.75" customHeight="1">
      <c r="C141" s="2461" t="str">
        <f>IF(INPUT_OUTPUT!C128="","",INPUT_OUTPUT!C128)</f>
        <v/>
      </c>
      <c r="D141" s="2462" t="str">
        <f>IF(INPUT_OUTPUT!BH128="","",INPUT_OUTPUT!BH128)</f>
        <v/>
      </c>
      <c r="E141" s="2462" t="str">
        <f>IF(INPUT_OUTPUT!BI128="","",INPUT_OUTPUT!BI128)</f>
        <v/>
      </c>
      <c r="F141" s="2462" t="str">
        <f>IF(INPUT_OUTPUT!BJ128="","",INPUT_OUTPUT!BJ128)</f>
        <v/>
      </c>
      <c r="G141" s="2462" t="str">
        <f>IF(INPUT_OUTPUT!BK128="","",INPUT_OUTPUT!BK128)</f>
        <v/>
      </c>
      <c r="H141" s="2462" t="str">
        <f>IF(INPUT_OUTPUT!BL128="","",INPUT_OUTPUT!BL128)</f>
        <v/>
      </c>
      <c r="I141" s="2462" t="str">
        <f>IF(INPUT_OUTPUT!BM128="","",INPUT_OUTPUT!BM128)</f>
        <v/>
      </c>
      <c r="J141" s="2462" t="str">
        <f>IF(INPUT_OUTPUT!BN128="","",INPUT_OUTPUT!BN128)</f>
        <v/>
      </c>
      <c r="K141" s="2453" t="str">
        <f t="shared" si="6"/>
        <v/>
      </c>
      <c r="L141" s="2457" t="str">
        <f>IF(INPUT_OUTPUT!BO128="","",INPUT_OUTPUT!BO128)</f>
        <v/>
      </c>
      <c r="M141" s="2457" t="str">
        <f>IF(INPUT_OUTPUT!BP128="","",INPUT_OUTPUT!BP128)</f>
        <v/>
      </c>
      <c r="N141" s="2457" t="str">
        <f>IF(INPUT_OUTPUT!BQ128="","",INPUT_OUTPUT!BQ128)</f>
        <v/>
      </c>
      <c r="O141" s="2457" t="str">
        <f>IF(INPUT_OUTPUT!BR128="","",INPUT_OUTPUT!BR128)</f>
        <v/>
      </c>
      <c r="P141" s="2457" t="str">
        <f>IF(INPUT_OUTPUT!BS128="","",INPUT_OUTPUT!BS128)</f>
        <v/>
      </c>
      <c r="Q141" s="2457" t="str">
        <f>IF(INPUT_OUTPUT!BT128="","",INPUT_OUTPUT!BT128)</f>
        <v/>
      </c>
      <c r="R141" s="2457" t="str">
        <f>IF(INPUT_OUTPUT!BU128="","",INPUT_OUTPUT!BU128)</f>
        <v/>
      </c>
      <c r="S141" s="2461" t="str">
        <f t="shared" si="7"/>
        <v/>
      </c>
      <c r="T141" s="2457" t="str">
        <f>IF(INPUT_OUTPUT!BV128="","",INPUT_OUTPUT!BV128)</f>
        <v/>
      </c>
      <c r="U141" s="2457" t="str">
        <f>IF(INPUT_OUTPUT!BW128="","",INPUT_OUTPUT!BW128)</f>
        <v/>
      </c>
      <c r="V141" s="2457" t="str">
        <f>IF(INPUT_OUTPUT!BX128="","",INPUT_OUTPUT!BX128)</f>
        <v/>
      </c>
      <c r="W141" s="2457" t="str">
        <f>IF(INPUT_OUTPUT!BY128="","",INPUT_OUTPUT!BY128)</f>
        <v/>
      </c>
      <c r="X141" s="2457" t="str">
        <f>IF(INPUT_OUTPUT!BZ128="","",INPUT_OUTPUT!BZ128)</f>
        <v/>
      </c>
      <c r="Y141" s="2457" t="str">
        <f>IF(INPUT_OUTPUT!CA128="","",INPUT_OUTPUT!CA128)</f>
        <v/>
      </c>
      <c r="Z141" s="2457" t="str">
        <f>IF(INPUT_OUTPUT!CB128="","",INPUT_OUTPUT!CB128)</f>
        <v/>
      </c>
      <c r="AA141" s="2461" t="str">
        <f t="shared" si="8"/>
        <v/>
      </c>
      <c r="AB141" s="2459" t="str">
        <f>IF(INPUT_OUTPUT!CC128="","",INPUT_OUTPUT!CC128)</f>
        <v/>
      </c>
      <c r="AC141" s="2459" t="str">
        <f>IF(INPUT_OUTPUT!CD128="","",INPUT_OUTPUT!CD128)</f>
        <v/>
      </c>
      <c r="AD141" s="2459" t="str">
        <f>IF(INPUT_OUTPUT!CE128="","",INPUT_OUTPUT!CE128)</f>
        <v/>
      </c>
      <c r="AE141" s="2459" t="str">
        <f>IF(INPUT_OUTPUT!CF128="","",INPUT_OUTPUT!CF128)</f>
        <v/>
      </c>
      <c r="AF141" s="2459" t="str">
        <f>IF(INPUT_OUTPUT!CG128="","",INPUT_OUTPUT!CG128)</f>
        <v/>
      </c>
      <c r="AG141" s="2459" t="str">
        <f>IF(INPUT_OUTPUT!CH128="","",INPUT_OUTPUT!CH128)</f>
        <v/>
      </c>
      <c r="AH141" s="2459" t="str">
        <f>IF(INPUT_OUTPUT!CI128="","",INPUT_OUTPUT!CI128)</f>
        <v/>
      </c>
    </row>
    <row r="142" spans="3:34" s="2437" customFormat="1" ht="12.75" customHeight="1">
      <c r="C142" s="2461" t="str">
        <f>IF(INPUT_OUTPUT!C129="","",INPUT_OUTPUT!C129)</f>
        <v/>
      </c>
      <c r="D142" s="2462" t="str">
        <f>IF(INPUT_OUTPUT!BH129="","",INPUT_OUTPUT!BH129)</f>
        <v/>
      </c>
      <c r="E142" s="2462" t="str">
        <f>IF(INPUT_OUTPUT!BI129="","",INPUT_OUTPUT!BI129)</f>
        <v/>
      </c>
      <c r="F142" s="2462" t="str">
        <f>IF(INPUT_OUTPUT!BJ129="","",INPUT_OUTPUT!BJ129)</f>
        <v/>
      </c>
      <c r="G142" s="2462" t="str">
        <f>IF(INPUT_OUTPUT!BK129="","",INPUT_OUTPUT!BK129)</f>
        <v/>
      </c>
      <c r="H142" s="2462" t="str">
        <f>IF(INPUT_OUTPUT!BL129="","",INPUT_OUTPUT!BL129)</f>
        <v/>
      </c>
      <c r="I142" s="2462" t="str">
        <f>IF(INPUT_OUTPUT!BM129="","",INPUT_OUTPUT!BM129)</f>
        <v/>
      </c>
      <c r="J142" s="2462" t="str">
        <f>IF(INPUT_OUTPUT!BN129="","",INPUT_OUTPUT!BN129)</f>
        <v/>
      </c>
      <c r="K142" s="2453" t="str">
        <f t="shared" si="6"/>
        <v/>
      </c>
      <c r="L142" s="2457" t="str">
        <f>IF(INPUT_OUTPUT!BO129="","",INPUT_OUTPUT!BO129)</f>
        <v/>
      </c>
      <c r="M142" s="2457" t="str">
        <f>IF(INPUT_OUTPUT!BP129="","",INPUT_OUTPUT!BP129)</f>
        <v/>
      </c>
      <c r="N142" s="2457" t="str">
        <f>IF(INPUT_OUTPUT!BQ129="","",INPUT_OUTPUT!BQ129)</f>
        <v/>
      </c>
      <c r="O142" s="2457" t="str">
        <f>IF(INPUT_OUTPUT!BR129="","",INPUT_OUTPUT!BR129)</f>
        <v/>
      </c>
      <c r="P142" s="2457" t="str">
        <f>IF(INPUT_OUTPUT!BS129="","",INPUT_OUTPUT!BS129)</f>
        <v/>
      </c>
      <c r="Q142" s="2457" t="str">
        <f>IF(INPUT_OUTPUT!BT129="","",INPUT_OUTPUT!BT129)</f>
        <v/>
      </c>
      <c r="R142" s="2457" t="str">
        <f>IF(INPUT_OUTPUT!BU129="","",INPUT_OUTPUT!BU129)</f>
        <v/>
      </c>
      <c r="S142" s="2461" t="str">
        <f t="shared" si="7"/>
        <v/>
      </c>
      <c r="T142" s="2457" t="str">
        <f>IF(INPUT_OUTPUT!BV129="","",INPUT_OUTPUT!BV129)</f>
        <v/>
      </c>
      <c r="U142" s="2457" t="str">
        <f>IF(INPUT_OUTPUT!BW129="","",INPUT_OUTPUT!BW129)</f>
        <v/>
      </c>
      <c r="V142" s="2457" t="str">
        <f>IF(INPUT_OUTPUT!BX129="","",INPUT_OUTPUT!BX129)</f>
        <v/>
      </c>
      <c r="W142" s="2457" t="str">
        <f>IF(INPUT_OUTPUT!BY129="","",INPUT_OUTPUT!BY129)</f>
        <v/>
      </c>
      <c r="X142" s="2457" t="str">
        <f>IF(INPUT_OUTPUT!BZ129="","",INPUT_OUTPUT!BZ129)</f>
        <v/>
      </c>
      <c r="Y142" s="2457" t="str">
        <f>IF(INPUT_OUTPUT!CA129="","",INPUT_OUTPUT!CA129)</f>
        <v/>
      </c>
      <c r="Z142" s="2457" t="str">
        <f>IF(INPUT_OUTPUT!CB129="","",INPUT_OUTPUT!CB129)</f>
        <v/>
      </c>
      <c r="AA142" s="2461" t="str">
        <f t="shared" si="8"/>
        <v/>
      </c>
      <c r="AB142" s="2459" t="str">
        <f>IF(INPUT_OUTPUT!CC129="","",INPUT_OUTPUT!CC129)</f>
        <v/>
      </c>
      <c r="AC142" s="2459" t="str">
        <f>IF(INPUT_OUTPUT!CD129="","",INPUT_OUTPUT!CD129)</f>
        <v/>
      </c>
      <c r="AD142" s="2459" t="str">
        <f>IF(INPUT_OUTPUT!CE129="","",INPUT_OUTPUT!CE129)</f>
        <v/>
      </c>
      <c r="AE142" s="2459" t="str">
        <f>IF(INPUT_OUTPUT!CF129="","",INPUT_OUTPUT!CF129)</f>
        <v/>
      </c>
      <c r="AF142" s="2459" t="str">
        <f>IF(INPUT_OUTPUT!CG129="","",INPUT_OUTPUT!CG129)</f>
        <v/>
      </c>
      <c r="AG142" s="2459" t="str">
        <f>IF(INPUT_OUTPUT!CH129="","",INPUT_OUTPUT!CH129)</f>
        <v/>
      </c>
      <c r="AH142" s="2459" t="str">
        <f>IF(INPUT_OUTPUT!CI129="","",INPUT_OUTPUT!CI129)</f>
        <v/>
      </c>
    </row>
    <row r="143" spans="3:34" s="2437" customFormat="1" ht="12.75" customHeight="1">
      <c r="C143" s="2461" t="str">
        <f>IF(INPUT_OUTPUT!C130="","",INPUT_OUTPUT!C130)</f>
        <v/>
      </c>
      <c r="D143" s="2462" t="str">
        <f>IF(INPUT_OUTPUT!BH130="","",INPUT_OUTPUT!BH130)</f>
        <v/>
      </c>
      <c r="E143" s="2462" t="str">
        <f>IF(INPUT_OUTPUT!BI130="","",INPUT_OUTPUT!BI130)</f>
        <v/>
      </c>
      <c r="F143" s="2462" t="str">
        <f>IF(INPUT_OUTPUT!BJ130="","",INPUT_OUTPUT!BJ130)</f>
        <v/>
      </c>
      <c r="G143" s="2462" t="str">
        <f>IF(INPUT_OUTPUT!BK130="","",INPUT_OUTPUT!BK130)</f>
        <v/>
      </c>
      <c r="H143" s="2462" t="str">
        <f>IF(INPUT_OUTPUT!BL130="","",INPUT_OUTPUT!BL130)</f>
        <v/>
      </c>
      <c r="I143" s="2462" t="str">
        <f>IF(INPUT_OUTPUT!BM130="","",INPUT_OUTPUT!BM130)</f>
        <v/>
      </c>
      <c r="J143" s="2462" t="str">
        <f>IF(INPUT_OUTPUT!BN130="","",INPUT_OUTPUT!BN130)</f>
        <v/>
      </c>
      <c r="K143" s="2453" t="str">
        <f t="shared" si="6"/>
        <v/>
      </c>
      <c r="L143" s="2457" t="str">
        <f>IF(INPUT_OUTPUT!BO130="","",INPUT_OUTPUT!BO130)</f>
        <v/>
      </c>
      <c r="M143" s="2457" t="str">
        <f>IF(INPUT_OUTPUT!BP130="","",INPUT_OUTPUT!BP130)</f>
        <v/>
      </c>
      <c r="N143" s="2457" t="str">
        <f>IF(INPUT_OUTPUT!BQ130="","",INPUT_OUTPUT!BQ130)</f>
        <v/>
      </c>
      <c r="O143" s="2457" t="str">
        <f>IF(INPUT_OUTPUT!BR130="","",INPUT_OUTPUT!BR130)</f>
        <v/>
      </c>
      <c r="P143" s="2457" t="str">
        <f>IF(INPUT_OUTPUT!BS130="","",INPUT_OUTPUT!BS130)</f>
        <v/>
      </c>
      <c r="Q143" s="2457" t="str">
        <f>IF(INPUT_OUTPUT!BT130="","",INPUT_OUTPUT!BT130)</f>
        <v/>
      </c>
      <c r="R143" s="2457" t="str">
        <f>IF(INPUT_OUTPUT!BU130="","",INPUT_OUTPUT!BU130)</f>
        <v/>
      </c>
      <c r="S143" s="2461" t="str">
        <f t="shared" si="7"/>
        <v/>
      </c>
      <c r="T143" s="2457" t="str">
        <f>IF(INPUT_OUTPUT!BV130="","",INPUT_OUTPUT!BV130)</f>
        <v/>
      </c>
      <c r="U143" s="2457" t="str">
        <f>IF(INPUT_OUTPUT!BW130="","",INPUT_OUTPUT!BW130)</f>
        <v/>
      </c>
      <c r="V143" s="2457" t="str">
        <f>IF(INPUT_OUTPUT!BX130="","",INPUT_OUTPUT!BX130)</f>
        <v/>
      </c>
      <c r="W143" s="2457" t="str">
        <f>IF(INPUT_OUTPUT!BY130="","",INPUT_OUTPUT!BY130)</f>
        <v/>
      </c>
      <c r="X143" s="2457" t="str">
        <f>IF(INPUT_OUTPUT!BZ130="","",INPUT_OUTPUT!BZ130)</f>
        <v/>
      </c>
      <c r="Y143" s="2457" t="str">
        <f>IF(INPUT_OUTPUT!CA130="","",INPUT_OUTPUT!CA130)</f>
        <v/>
      </c>
      <c r="Z143" s="2457" t="str">
        <f>IF(INPUT_OUTPUT!CB130="","",INPUT_OUTPUT!CB130)</f>
        <v/>
      </c>
      <c r="AA143" s="2461" t="str">
        <f t="shared" si="8"/>
        <v/>
      </c>
      <c r="AB143" s="2459" t="str">
        <f>IF(INPUT_OUTPUT!CC130="","",INPUT_OUTPUT!CC130)</f>
        <v/>
      </c>
      <c r="AC143" s="2459" t="str">
        <f>IF(INPUT_OUTPUT!CD130="","",INPUT_OUTPUT!CD130)</f>
        <v/>
      </c>
      <c r="AD143" s="2459" t="str">
        <f>IF(INPUT_OUTPUT!CE130="","",INPUT_OUTPUT!CE130)</f>
        <v/>
      </c>
      <c r="AE143" s="2459" t="str">
        <f>IF(INPUT_OUTPUT!CF130="","",INPUT_OUTPUT!CF130)</f>
        <v/>
      </c>
      <c r="AF143" s="2459" t="str">
        <f>IF(INPUT_OUTPUT!CG130="","",INPUT_OUTPUT!CG130)</f>
        <v/>
      </c>
      <c r="AG143" s="2459" t="str">
        <f>IF(INPUT_OUTPUT!CH130="","",INPUT_OUTPUT!CH130)</f>
        <v/>
      </c>
      <c r="AH143" s="2459" t="str">
        <f>IF(INPUT_OUTPUT!CI130="","",INPUT_OUTPUT!CI130)</f>
        <v/>
      </c>
    </row>
    <row r="144" spans="3:34" s="2437" customFormat="1" ht="12.75" customHeight="1">
      <c r="C144" s="2461" t="str">
        <f>IF(INPUT_OUTPUT!C131="","",INPUT_OUTPUT!C131)</f>
        <v/>
      </c>
      <c r="D144" s="2462" t="str">
        <f>IF(INPUT_OUTPUT!BH131="","",INPUT_OUTPUT!BH131)</f>
        <v/>
      </c>
      <c r="E144" s="2462" t="str">
        <f>IF(INPUT_OUTPUT!BI131="","",INPUT_OUTPUT!BI131)</f>
        <v/>
      </c>
      <c r="F144" s="2462" t="str">
        <f>IF(INPUT_OUTPUT!BJ131="","",INPUT_OUTPUT!BJ131)</f>
        <v/>
      </c>
      <c r="G144" s="2462" t="str">
        <f>IF(INPUT_OUTPUT!BK131="","",INPUT_OUTPUT!BK131)</f>
        <v/>
      </c>
      <c r="H144" s="2462" t="str">
        <f>IF(INPUT_OUTPUT!BL131="","",INPUT_OUTPUT!BL131)</f>
        <v/>
      </c>
      <c r="I144" s="2462" t="str">
        <f>IF(INPUT_OUTPUT!BM131="","",INPUT_OUTPUT!BM131)</f>
        <v/>
      </c>
      <c r="J144" s="2462" t="str">
        <f>IF(INPUT_OUTPUT!BN131="","",INPUT_OUTPUT!BN131)</f>
        <v/>
      </c>
      <c r="K144" s="2453" t="str">
        <f t="shared" si="6"/>
        <v/>
      </c>
      <c r="L144" s="2457" t="str">
        <f>IF(INPUT_OUTPUT!BO131="","",INPUT_OUTPUT!BO131)</f>
        <v/>
      </c>
      <c r="M144" s="2457" t="str">
        <f>IF(INPUT_OUTPUT!BP131="","",INPUT_OUTPUT!BP131)</f>
        <v/>
      </c>
      <c r="N144" s="2457" t="str">
        <f>IF(INPUT_OUTPUT!BQ131="","",INPUT_OUTPUT!BQ131)</f>
        <v/>
      </c>
      <c r="O144" s="2457" t="str">
        <f>IF(INPUT_OUTPUT!BR131="","",INPUT_OUTPUT!BR131)</f>
        <v/>
      </c>
      <c r="P144" s="2457" t="str">
        <f>IF(INPUT_OUTPUT!BS131="","",INPUT_OUTPUT!BS131)</f>
        <v/>
      </c>
      <c r="Q144" s="2457" t="str">
        <f>IF(INPUT_OUTPUT!BT131="","",INPUT_OUTPUT!BT131)</f>
        <v/>
      </c>
      <c r="R144" s="2457" t="str">
        <f>IF(INPUT_OUTPUT!BU131="","",INPUT_OUTPUT!BU131)</f>
        <v/>
      </c>
      <c r="S144" s="2461" t="str">
        <f t="shared" si="7"/>
        <v/>
      </c>
      <c r="T144" s="2457" t="str">
        <f>IF(INPUT_OUTPUT!BV131="","",INPUT_OUTPUT!BV131)</f>
        <v/>
      </c>
      <c r="U144" s="2457" t="str">
        <f>IF(INPUT_OUTPUT!BW131="","",INPUT_OUTPUT!BW131)</f>
        <v/>
      </c>
      <c r="V144" s="2457" t="str">
        <f>IF(INPUT_OUTPUT!BX131="","",INPUT_OUTPUT!BX131)</f>
        <v/>
      </c>
      <c r="W144" s="2457" t="str">
        <f>IF(INPUT_OUTPUT!BY131="","",INPUT_OUTPUT!BY131)</f>
        <v/>
      </c>
      <c r="X144" s="2457" t="str">
        <f>IF(INPUT_OUTPUT!BZ131="","",INPUT_OUTPUT!BZ131)</f>
        <v/>
      </c>
      <c r="Y144" s="2457" t="str">
        <f>IF(INPUT_OUTPUT!CA131="","",INPUT_OUTPUT!CA131)</f>
        <v/>
      </c>
      <c r="Z144" s="2457" t="str">
        <f>IF(INPUT_OUTPUT!CB131="","",INPUT_OUTPUT!CB131)</f>
        <v/>
      </c>
      <c r="AA144" s="2461" t="str">
        <f t="shared" si="8"/>
        <v/>
      </c>
      <c r="AB144" s="2459" t="str">
        <f>IF(INPUT_OUTPUT!CC131="","",INPUT_OUTPUT!CC131)</f>
        <v/>
      </c>
      <c r="AC144" s="2459" t="str">
        <f>IF(INPUT_OUTPUT!CD131="","",INPUT_OUTPUT!CD131)</f>
        <v/>
      </c>
      <c r="AD144" s="2459" t="str">
        <f>IF(INPUT_OUTPUT!CE131="","",INPUT_OUTPUT!CE131)</f>
        <v/>
      </c>
      <c r="AE144" s="2459" t="str">
        <f>IF(INPUT_OUTPUT!CF131="","",INPUT_OUTPUT!CF131)</f>
        <v/>
      </c>
      <c r="AF144" s="2459" t="str">
        <f>IF(INPUT_OUTPUT!CG131="","",INPUT_OUTPUT!CG131)</f>
        <v/>
      </c>
      <c r="AG144" s="2459" t="str">
        <f>IF(INPUT_OUTPUT!CH131="","",INPUT_OUTPUT!CH131)</f>
        <v/>
      </c>
      <c r="AH144" s="2459" t="str">
        <f>IF(INPUT_OUTPUT!CI131="","",INPUT_OUTPUT!CI131)</f>
        <v/>
      </c>
    </row>
    <row r="145" spans="3:34" s="2437" customFormat="1" ht="12.75" customHeight="1">
      <c r="C145" s="2461" t="str">
        <f>IF(INPUT_OUTPUT!C132="","",INPUT_OUTPUT!C132)</f>
        <v/>
      </c>
      <c r="D145" s="2462" t="str">
        <f>IF(INPUT_OUTPUT!BH132="","",INPUT_OUTPUT!BH132)</f>
        <v/>
      </c>
      <c r="E145" s="2462" t="str">
        <f>IF(INPUT_OUTPUT!BI132="","",INPUT_OUTPUT!BI132)</f>
        <v/>
      </c>
      <c r="F145" s="2462" t="str">
        <f>IF(INPUT_OUTPUT!BJ132="","",INPUT_OUTPUT!BJ132)</f>
        <v/>
      </c>
      <c r="G145" s="2462" t="str">
        <f>IF(INPUT_OUTPUT!BK132="","",INPUT_OUTPUT!BK132)</f>
        <v/>
      </c>
      <c r="H145" s="2462" t="str">
        <f>IF(INPUT_OUTPUT!BL132="","",INPUT_OUTPUT!BL132)</f>
        <v/>
      </c>
      <c r="I145" s="2462" t="str">
        <f>IF(INPUT_OUTPUT!BM132="","",INPUT_OUTPUT!BM132)</f>
        <v/>
      </c>
      <c r="J145" s="2462" t="str">
        <f>IF(INPUT_OUTPUT!BN132="","",INPUT_OUTPUT!BN132)</f>
        <v/>
      </c>
      <c r="K145" s="2453" t="str">
        <f t="shared" si="6"/>
        <v/>
      </c>
      <c r="L145" s="2457" t="str">
        <f>IF(INPUT_OUTPUT!BO132="","",INPUT_OUTPUT!BO132)</f>
        <v/>
      </c>
      <c r="M145" s="2457" t="str">
        <f>IF(INPUT_OUTPUT!BP132="","",INPUT_OUTPUT!BP132)</f>
        <v/>
      </c>
      <c r="N145" s="2457" t="str">
        <f>IF(INPUT_OUTPUT!BQ132="","",INPUT_OUTPUT!BQ132)</f>
        <v/>
      </c>
      <c r="O145" s="2457" t="str">
        <f>IF(INPUT_OUTPUT!BR132="","",INPUT_OUTPUT!BR132)</f>
        <v/>
      </c>
      <c r="P145" s="2457" t="str">
        <f>IF(INPUT_OUTPUT!BS132="","",INPUT_OUTPUT!BS132)</f>
        <v/>
      </c>
      <c r="Q145" s="2457" t="str">
        <f>IF(INPUT_OUTPUT!BT132="","",INPUT_OUTPUT!BT132)</f>
        <v/>
      </c>
      <c r="R145" s="2457" t="str">
        <f>IF(INPUT_OUTPUT!BU132="","",INPUT_OUTPUT!BU132)</f>
        <v/>
      </c>
      <c r="S145" s="2461" t="str">
        <f t="shared" si="7"/>
        <v/>
      </c>
      <c r="T145" s="2457" t="str">
        <f>IF(INPUT_OUTPUT!BV132="","",INPUT_OUTPUT!BV132)</f>
        <v/>
      </c>
      <c r="U145" s="2457" t="str">
        <f>IF(INPUT_OUTPUT!BW132="","",INPUT_OUTPUT!BW132)</f>
        <v/>
      </c>
      <c r="V145" s="2457" t="str">
        <f>IF(INPUT_OUTPUT!BX132="","",INPUT_OUTPUT!BX132)</f>
        <v/>
      </c>
      <c r="W145" s="2457" t="str">
        <f>IF(INPUT_OUTPUT!BY132="","",INPUT_OUTPUT!BY132)</f>
        <v/>
      </c>
      <c r="X145" s="2457" t="str">
        <f>IF(INPUT_OUTPUT!BZ132="","",INPUT_OUTPUT!BZ132)</f>
        <v/>
      </c>
      <c r="Y145" s="2457" t="str">
        <f>IF(INPUT_OUTPUT!CA132="","",INPUT_OUTPUT!CA132)</f>
        <v/>
      </c>
      <c r="Z145" s="2457" t="str">
        <f>IF(INPUT_OUTPUT!CB132="","",INPUT_OUTPUT!CB132)</f>
        <v/>
      </c>
      <c r="AA145" s="2461" t="str">
        <f t="shared" si="8"/>
        <v/>
      </c>
      <c r="AB145" s="2459" t="str">
        <f>IF(INPUT_OUTPUT!CC132="","",INPUT_OUTPUT!CC132)</f>
        <v/>
      </c>
      <c r="AC145" s="2459" t="str">
        <f>IF(INPUT_OUTPUT!CD132="","",INPUT_OUTPUT!CD132)</f>
        <v/>
      </c>
      <c r="AD145" s="2459" t="str">
        <f>IF(INPUT_OUTPUT!CE132="","",INPUT_OUTPUT!CE132)</f>
        <v/>
      </c>
      <c r="AE145" s="2459" t="str">
        <f>IF(INPUT_OUTPUT!CF132="","",INPUT_OUTPUT!CF132)</f>
        <v/>
      </c>
      <c r="AF145" s="2459" t="str">
        <f>IF(INPUT_OUTPUT!CG132="","",INPUT_OUTPUT!CG132)</f>
        <v/>
      </c>
      <c r="AG145" s="2459" t="str">
        <f>IF(INPUT_OUTPUT!CH132="","",INPUT_OUTPUT!CH132)</f>
        <v/>
      </c>
      <c r="AH145" s="2459" t="str">
        <f>IF(INPUT_OUTPUT!CI132="","",INPUT_OUTPUT!CI132)</f>
        <v/>
      </c>
    </row>
    <row r="146" spans="3:34" s="2437" customFormat="1" ht="12.75" customHeight="1">
      <c r="C146" s="2461" t="str">
        <f>IF(INPUT_OUTPUT!C133="","",INPUT_OUTPUT!C133)</f>
        <v/>
      </c>
      <c r="D146" s="2462" t="str">
        <f>IF(INPUT_OUTPUT!BH133="","",INPUT_OUTPUT!BH133)</f>
        <v/>
      </c>
      <c r="E146" s="2462" t="str">
        <f>IF(INPUT_OUTPUT!BI133="","",INPUT_OUTPUT!BI133)</f>
        <v/>
      </c>
      <c r="F146" s="2462" t="str">
        <f>IF(INPUT_OUTPUT!BJ133="","",INPUT_OUTPUT!BJ133)</f>
        <v/>
      </c>
      <c r="G146" s="2462" t="str">
        <f>IF(INPUT_OUTPUT!BK133="","",INPUT_OUTPUT!BK133)</f>
        <v/>
      </c>
      <c r="H146" s="2462" t="str">
        <f>IF(INPUT_OUTPUT!BL133="","",INPUT_OUTPUT!BL133)</f>
        <v/>
      </c>
      <c r="I146" s="2462" t="str">
        <f>IF(INPUT_OUTPUT!BM133="","",INPUT_OUTPUT!BM133)</f>
        <v/>
      </c>
      <c r="J146" s="2462" t="str">
        <f>IF(INPUT_OUTPUT!BN133="","",INPUT_OUTPUT!BN133)</f>
        <v/>
      </c>
      <c r="K146" s="2453" t="str">
        <f t="shared" ref="K146:K209" si="9">C146</f>
        <v/>
      </c>
      <c r="L146" s="2457" t="str">
        <f>IF(INPUT_OUTPUT!BO133="","",INPUT_OUTPUT!BO133)</f>
        <v/>
      </c>
      <c r="M146" s="2457" t="str">
        <f>IF(INPUT_OUTPUT!BP133="","",INPUT_OUTPUT!BP133)</f>
        <v/>
      </c>
      <c r="N146" s="2457" t="str">
        <f>IF(INPUT_OUTPUT!BQ133="","",INPUT_OUTPUT!BQ133)</f>
        <v/>
      </c>
      <c r="O146" s="2457" t="str">
        <f>IF(INPUT_OUTPUT!BR133="","",INPUT_OUTPUT!BR133)</f>
        <v/>
      </c>
      <c r="P146" s="2457" t="str">
        <f>IF(INPUT_OUTPUT!BS133="","",INPUT_OUTPUT!BS133)</f>
        <v/>
      </c>
      <c r="Q146" s="2457" t="str">
        <f>IF(INPUT_OUTPUT!BT133="","",INPUT_OUTPUT!BT133)</f>
        <v/>
      </c>
      <c r="R146" s="2457" t="str">
        <f>IF(INPUT_OUTPUT!BU133="","",INPUT_OUTPUT!BU133)</f>
        <v/>
      </c>
      <c r="S146" s="2461" t="str">
        <f t="shared" ref="S146:S209" si="10">K146</f>
        <v/>
      </c>
      <c r="T146" s="2457" t="str">
        <f>IF(INPUT_OUTPUT!BV133="","",INPUT_OUTPUT!BV133)</f>
        <v/>
      </c>
      <c r="U146" s="2457" t="str">
        <f>IF(INPUT_OUTPUT!BW133="","",INPUT_OUTPUT!BW133)</f>
        <v/>
      </c>
      <c r="V146" s="2457" t="str">
        <f>IF(INPUT_OUTPUT!BX133="","",INPUT_OUTPUT!BX133)</f>
        <v/>
      </c>
      <c r="W146" s="2457" t="str">
        <f>IF(INPUT_OUTPUT!BY133="","",INPUT_OUTPUT!BY133)</f>
        <v/>
      </c>
      <c r="X146" s="2457" t="str">
        <f>IF(INPUT_OUTPUT!BZ133="","",INPUT_OUTPUT!BZ133)</f>
        <v/>
      </c>
      <c r="Y146" s="2457" t="str">
        <f>IF(INPUT_OUTPUT!CA133="","",INPUT_OUTPUT!CA133)</f>
        <v/>
      </c>
      <c r="Z146" s="2457" t="str">
        <f>IF(INPUT_OUTPUT!CB133="","",INPUT_OUTPUT!CB133)</f>
        <v/>
      </c>
      <c r="AA146" s="2461" t="str">
        <f t="shared" ref="AA146:AA209" si="11">+S146</f>
        <v/>
      </c>
      <c r="AB146" s="2459" t="str">
        <f>IF(INPUT_OUTPUT!CC133="","",INPUT_OUTPUT!CC133)</f>
        <v/>
      </c>
      <c r="AC146" s="2459" t="str">
        <f>IF(INPUT_OUTPUT!CD133="","",INPUT_OUTPUT!CD133)</f>
        <v/>
      </c>
      <c r="AD146" s="2459" t="str">
        <f>IF(INPUT_OUTPUT!CE133="","",INPUT_OUTPUT!CE133)</f>
        <v/>
      </c>
      <c r="AE146" s="2459" t="str">
        <f>IF(INPUT_OUTPUT!CF133="","",INPUT_OUTPUT!CF133)</f>
        <v/>
      </c>
      <c r="AF146" s="2459" t="str">
        <f>IF(INPUT_OUTPUT!CG133="","",INPUT_OUTPUT!CG133)</f>
        <v/>
      </c>
      <c r="AG146" s="2459" t="str">
        <f>IF(INPUT_OUTPUT!CH133="","",INPUT_OUTPUT!CH133)</f>
        <v/>
      </c>
      <c r="AH146" s="2459" t="str">
        <f>IF(INPUT_OUTPUT!CI133="","",INPUT_OUTPUT!CI133)</f>
        <v/>
      </c>
    </row>
    <row r="147" spans="3:34" s="2437" customFormat="1" ht="12.75" customHeight="1">
      <c r="C147" s="2461" t="str">
        <f>IF(INPUT_OUTPUT!C134="","",INPUT_OUTPUT!C134)</f>
        <v/>
      </c>
      <c r="D147" s="2462" t="str">
        <f>IF(INPUT_OUTPUT!BH134="","",INPUT_OUTPUT!BH134)</f>
        <v/>
      </c>
      <c r="E147" s="2462" t="str">
        <f>IF(INPUT_OUTPUT!BI134="","",INPUT_OUTPUT!BI134)</f>
        <v/>
      </c>
      <c r="F147" s="2462" t="str">
        <f>IF(INPUT_OUTPUT!BJ134="","",INPUT_OUTPUT!BJ134)</f>
        <v/>
      </c>
      <c r="G147" s="2462" t="str">
        <f>IF(INPUT_OUTPUT!BK134="","",INPUT_OUTPUT!BK134)</f>
        <v/>
      </c>
      <c r="H147" s="2462" t="str">
        <f>IF(INPUT_OUTPUT!BL134="","",INPUT_OUTPUT!BL134)</f>
        <v/>
      </c>
      <c r="I147" s="2462" t="str">
        <f>IF(INPUT_OUTPUT!BM134="","",INPUT_OUTPUT!BM134)</f>
        <v/>
      </c>
      <c r="J147" s="2462" t="str">
        <f>IF(INPUT_OUTPUT!BN134="","",INPUT_OUTPUT!BN134)</f>
        <v/>
      </c>
      <c r="K147" s="2453" t="str">
        <f t="shared" si="9"/>
        <v/>
      </c>
      <c r="L147" s="2457" t="str">
        <f>IF(INPUT_OUTPUT!BO134="","",INPUT_OUTPUT!BO134)</f>
        <v/>
      </c>
      <c r="M147" s="2457" t="str">
        <f>IF(INPUT_OUTPUT!BP134="","",INPUT_OUTPUT!BP134)</f>
        <v/>
      </c>
      <c r="N147" s="2457" t="str">
        <f>IF(INPUT_OUTPUT!BQ134="","",INPUT_OUTPUT!BQ134)</f>
        <v/>
      </c>
      <c r="O147" s="2457" t="str">
        <f>IF(INPUT_OUTPUT!BR134="","",INPUT_OUTPUT!BR134)</f>
        <v/>
      </c>
      <c r="P147" s="2457" t="str">
        <f>IF(INPUT_OUTPUT!BS134="","",INPUT_OUTPUT!BS134)</f>
        <v/>
      </c>
      <c r="Q147" s="2457" t="str">
        <f>IF(INPUT_OUTPUT!BT134="","",INPUT_OUTPUT!BT134)</f>
        <v/>
      </c>
      <c r="R147" s="2457" t="str">
        <f>IF(INPUT_OUTPUT!BU134="","",INPUT_OUTPUT!BU134)</f>
        <v/>
      </c>
      <c r="S147" s="2461" t="str">
        <f t="shared" si="10"/>
        <v/>
      </c>
      <c r="T147" s="2457" t="str">
        <f>IF(INPUT_OUTPUT!BV134="","",INPUT_OUTPUT!BV134)</f>
        <v/>
      </c>
      <c r="U147" s="2457" t="str">
        <f>IF(INPUT_OUTPUT!BW134="","",INPUT_OUTPUT!BW134)</f>
        <v/>
      </c>
      <c r="V147" s="2457" t="str">
        <f>IF(INPUT_OUTPUT!BX134="","",INPUT_OUTPUT!BX134)</f>
        <v/>
      </c>
      <c r="W147" s="2457" t="str">
        <f>IF(INPUT_OUTPUT!BY134="","",INPUT_OUTPUT!BY134)</f>
        <v/>
      </c>
      <c r="X147" s="2457" t="str">
        <f>IF(INPUT_OUTPUT!BZ134="","",INPUT_OUTPUT!BZ134)</f>
        <v/>
      </c>
      <c r="Y147" s="2457" t="str">
        <f>IF(INPUT_OUTPUT!CA134="","",INPUT_OUTPUT!CA134)</f>
        <v/>
      </c>
      <c r="Z147" s="2457" t="str">
        <f>IF(INPUT_OUTPUT!CB134="","",INPUT_OUTPUT!CB134)</f>
        <v/>
      </c>
      <c r="AA147" s="2461" t="str">
        <f t="shared" si="11"/>
        <v/>
      </c>
      <c r="AB147" s="2459" t="str">
        <f>IF(INPUT_OUTPUT!CC134="","",INPUT_OUTPUT!CC134)</f>
        <v/>
      </c>
      <c r="AC147" s="2459" t="str">
        <f>IF(INPUT_OUTPUT!CD134="","",INPUT_OUTPUT!CD134)</f>
        <v/>
      </c>
      <c r="AD147" s="2459" t="str">
        <f>IF(INPUT_OUTPUT!CE134="","",INPUT_OUTPUT!CE134)</f>
        <v/>
      </c>
      <c r="AE147" s="2459" t="str">
        <f>IF(INPUT_OUTPUT!CF134="","",INPUT_OUTPUT!CF134)</f>
        <v/>
      </c>
      <c r="AF147" s="2459" t="str">
        <f>IF(INPUT_OUTPUT!CG134="","",INPUT_OUTPUT!CG134)</f>
        <v/>
      </c>
      <c r="AG147" s="2459" t="str">
        <f>IF(INPUT_OUTPUT!CH134="","",INPUT_OUTPUT!CH134)</f>
        <v/>
      </c>
      <c r="AH147" s="2459" t="str">
        <f>IF(INPUT_OUTPUT!CI134="","",INPUT_OUTPUT!CI134)</f>
        <v/>
      </c>
    </row>
    <row r="148" spans="3:34" s="2437" customFormat="1" ht="12.75" customHeight="1">
      <c r="C148" s="2461" t="str">
        <f>IF(INPUT_OUTPUT!C135="","",INPUT_OUTPUT!C135)</f>
        <v/>
      </c>
      <c r="D148" s="2462" t="str">
        <f>IF(INPUT_OUTPUT!BH135="","",INPUT_OUTPUT!BH135)</f>
        <v/>
      </c>
      <c r="E148" s="2462" t="str">
        <f>IF(INPUT_OUTPUT!BI135="","",INPUT_OUTPUT!BI135)</f>
        <v/>
      </c>
      <c r="F148" s="2462" t="str">
        <f>IF(INPUT_OUTPUT!BJ135="","",INPUT_OUTPUT!BJ135)</f>
        <v/>
      </c>
      <c r="G148" s="2462" t="str">
        <f>IF(INPUT_OUTPUT!BK135="","",INPUT_OUTPUT!BK135)</f>
        <v/>
      </c>
      <c r="H148" s="2462" t="str">
        <f>IF(INPUT_OUTPUT!BL135="","",INPUT_OUTPUT!BL135)</f>
        <v/>
      </c>
      <c r="I148" s="2462" t="str">
        <f>IF(INPUT_OUTPUT!BM135="","",INPUT_OUTPUT!BM135)</f>
        <v/>
      </c>
      <c r="J148" s="2462" t="str">
        <f>IF(INPUT_OUTPUT!BN135="","",INPUT_OUTPUT!BN135)</f>
        <v/>
      </c>
      <c r="K148" s="2453" t="str">
        <f t="shared" si="9"/>
        <v/>
      </c>
      <c r="L148" s="2457" t="str">
        <f>IF(INPUT_OUTPUT!BO135="","",INPUT_OUTPUT!BO135)</f>
        <v/>
      </c>
      <c r="M148" s="2457" t="str">
        <f>IF(INPUT_OUTPUT!BP135="","",INPUT_OUTPUT!BP135)</f>
        <v/>
      </c>
      <c r="N148" s="2457" t="str">
        <f>IF(INPUT_OUTPUT!BQ135="","",INPUT_OUTPUT!BQ135)</f>
        <v/>
      </c>
      <c r="O148" s="2457" t="str">
        <f>IF(INPUT_OUTPUT!BR135="","",INPUT_OUTPUT!BR135)</f>
        <v/>
      </c>
      <c r="P148" s="2457" t="str">
        <f>IF(INPUT_OUTPUT!BS135="","",INPUT_OUTPUT!BS135)</f>
        <v/>
      </c>
      <c r="Q148" s="2457" t="str">
        <f>IF(INPUT_OUTPUT!BT135="","",INPUT_OUTPUT!BT135)</f>
        <v/>
      </c>
      <c r="R148" s="2457" t="str">
        <f>IF(INPUT_OUTPUT!BU135="","",INPUT_OUTPUT!BU135)</f>
        <v/>
      </c>
      <c r="S148" s="2461" t="str">
        <f t="shared" si="10"/>
        <v/>
      </c>
      <c r="T148" s="2457" t="str">
        <f>IF(INPUT_OUTPUT!BV135="","",INPUT_OUTPUT!BV135)</f>
        <v/>
      </c>
      <c r="U148" s="2457" t="str">
        <f>IF(INPUT_OUTPUT!BW135="","",INPUT_OUTPUT!BW135)</f>
        <v/>
      </c>
      <c r="V148" s="2457" t="str">
        <f>IF(INPUT_OUTPUT!BX135="","",INPUT_OUTPUT!BX135)</f>
        <v/>
      </c>
      <c r="W148" s="2457" t="str">
        <f>IF(INPUT_OUTPUT!BY135="","",INPUT_OUTPUT!BY135)</f>
        <v/>
      </c>
      <c r="X148" s="2457" t="str">
        <f>IF(INPUT_OUTPUT!BZ135="","",INPUT_OUTPUT!BZ135)</f>
        <v/>
      </c>
      <c r="Y148" s="2457" t="str">
        <f>IF(INPUT_OUTPUT!CA135="","",INPUT_OUTPUT!CA135)</f>
        <v/>
      </c>
      <c r="Z148" s="2457" t="str">
        <f>IF(INPUT_OUTPUT!CB135="","",INPUT_OUTPUT!CB135)</f>
        <v/>
      </c>
      <c r="AA148" s="2461" t="str">
        <f t="shared" si="11"/>
        <v/>
      </c>
      <c r="AB148" s="2459" t="str">
        <f>IF(INPUT_OUTPUT!CC135="","",INPUT_OUTPUT!CC135)</f>
        <v/>
      </c>
      <c r="AC148" s="2459" t="str">
        <f>IF(INPUT_OUTPUT!CD135="","",INPUT_OUTPUT!CD135)</f>
        <v/>
      </c>
      <c r="AD148" s="2459" t="str">
        <f>IF(INPUT_OUTPUT!CE135="","",INPUT_OUTPUT!CE135)</f>
        <v/>
      </c>
      <c r="AE148" s="2459" t="str">
        <f>IF(INPUT_OUTPUT!CF135="","",INPUT_OUTPUT!CF135)</f>
        <v/>
      </c>
      <c r="AF148" s="2459" t="str">
        <f>IF(INPUT_OUTPUT!CG135="","",INPUT_OUTPUT!CG135)</f>
        <v/>
      </c>
      <c r="AG148" s="2459" t="str">
        <f>IF(INPUT_OUTPUT!CH135="","",INPUT_OUTPUT!CH135)</f>
        <v/>
      </c>
      <c r="AH148" s="2459" t="str">
        <f>IF(INPUT_OUTPUT!CI135="","",INPUT_OUTPUT!CI135)</f>
        <v/>
      </c>
    </row>
    <row r="149" spans="3:34" s="2437" customFormat="1" ht="12.75" customHeight="1">
      <c r="C149" s="2461" t="str">
        <f>IF(INPUT_OUTPUT!C136="","",INPUT_OUTPUT!C136)</f>
        <v/>
      </c>
      <c r="D149" s="2462" t="str">
        <f>IF(INPUT_OUTPUT!BH136="","",INPUT_OUTPUT!BH136)</f>
        <v/>
      </c>
      <c r="E149" s="2462" t="str">
        <f>IF(INPUT_OUTPUT!BI136="","",INPUT_OUTPUT!BI136)</f>
        <v/>
      </c>
      <c r="F149" s="2462" t="str">
        <f>IF(INPUT_OUTPUT!BJ136="","",INPUT_OUTPUT!BJ136)</f>
        <v/>
      </c>
      <c r="G149" s="2462" t="str">
        <f>IF(INPUT_OUTPUT!BK136="","",INPUT_OUTPUT!BK136)</f>
        <v/>
      </c>
      <c r="H149" s="2462" t="str">
        <f>IF(INPUT_OUTPUT!BL136="","",INPUT_OUTPUT!BL136)</f>
        <v/>
      </c>
      <c r="I149" s="2462" t="str">
        <f>IF(INPUT_OUTPUT!BM136="","",INPUT_OUTPUT!BM136)</f>
        <v/>
      </c>
      <c r="J149" s="2462" t="str">
        <f>IF(INPUT_OUTPUT!BN136="","",INPUT_OUTPUT!BN136)</f>
        <v/>
      </c>
      <c r="K149" s="2453" t="str">
        <f t="shared" si="9"/>
        <v/>
      </c>
      <c r="L149" s="2457" t="str">
        <f>IF(INPUT_OUTPUT!BO136="","",INPUT_OUTPUT!BO136)</f>
        <v/>
      </c>
      <c r="M149" s="2457" t="str">
        <f>IF(INPUT_OUTPUT!BP136="","",INPUT_OUTPUT!BP136)</f>
        <v/>
      </c>
      <c r="N149" s="2457" t="str">
        <f>IF(INPUT_OUTPUT!BQ136="","",INPUT_OUTPUT!BQ136)</f>
        <v/>
      </c>
      <c r="O149" s="2457" t="str">
        <f>IF(INPUT_OUTPUT!BR136="","",INPUT_OUTPUT!BR136)</f>
        <v/>
      </c>
      <c r="P149" s="2457" t="str">
        <f>IF(INPUT_OUTPUT!BS136="","",INPUT_OUTPUT!BS136)</f>
        <v/>
      </c>
      <c r="Q149" s="2457" t="str">
        <f>IF(INPUT_OUTPUT!BT136="","",INPUT_OUTPUT!BT136)</f>
        <v/>
      </c>
      <c r="R149" s="2457" t="str">
        <f>IF(INPUT_OUTPUT!BU136="","",INPUT_OUTPUT!BU136)</f>
        <v/>
      </c>
      <c r="S149" s="2461" t="str">
        <f t="shared" si="10"/>
        <v/>
      </c>
      <c r="T149" s="2457" t="str">
        <f>IF(INPUT_OUTPUT!BV136="","",INPUT_OUTPUT!BV136)</f>
        <v/>
      </c>
      <c r="U149" s="2457" t="str">
        <f>IF(INPUT_OUTPUT!BW136="","",INPUT_OUTPUT!BW136)</f>
        <v/>
      </c>
      <c r="V149" s="2457" t="str">
        <f>IF(INPUT_OUTPUT!BX136="","",INPUT_OUTPUT!BX136)</f>
        <v/>
      </c>
      <c r="W149" s="2457" t="str">
        <f>IF(INPUT_OUTPUT!BY136="","",INPUT_OUTPUT!BY136)</f>
        <v/>
      </c>
      <c r="X149" s="2457" t="str">
        <f>IF(INPUT_OUTPUT!BZ136="","",INPUT_OUTPUT!BZ136)</f>
        <v/>
      </c>
      <c r="Y149" s="2457" t="str">
        <f>IF(INPUT_OUTPUT!CA136="","",INPUT_OUTPUT!CA136)</f>
        <v/>
      </c>
      <c r="Z149" s="2457" t="str">
        <f>IF(INPUT_OUTPUT!CB136="","",INPUT_OUTPUT!CB136)</f>
        <v/>
      </c>
      <c r="AA149" s="2461" t="str">
        <f t="shared" si="11"/>
        <v/>
      </c>
      <c r="AB149" s="2459" t="str">
        <f>IF(INPUT_OUTPUT!CC136="","",INPUT_OUTPUT!CC136)</f>
        <v/>
      </c>
      <c r="AC149" s="2459" t="str">
        <f>IF(INPUT_OUTPUT!CD136="","",INPUT_OUTPUT!CD136)</f>
        <v/>
      </c>
      <c r="AD149" s="2459" t="str">
        <f>IF(INPUT_OUTPUT!CE136="","",INPUT_OUTPUT!CE136)</f>
        <v/>
      </c>
      <c r="AE149" s="2459" t="str">
        <f>IF(INPUT_OUTPUT!CF136="","",INPUT_OUTPUT!CF136)</f>
        <v/>
      </c>
      <c r="AF149" s="2459" t="str">
        <f>IF(INPUT_OUTPUT!CG136="","",INPUT_OUTPUT!CG136)</f>
        <v/>
      </c>
      <c r="AG149" s="2459" t="str">
        <f>IF(INPUT_OUTPUT!CH136="","",INPUT_OUTPUT!CH136)</f>
        <v/>
      </c>
      <c r="AH149" s="2459" t="str">
        <f>IF(INPUT_OUTPUT!CI136="","",INPUT_OUTPUT!CI136)</f>
        <v/>
      </c>
    </row>
    <row r="150" spans="3:34" s="2437" customFormat="1" ht="12.75" customHeight="1">
      <c r="C150" s="2461" t="str">
        <f>IF(INPUT_OUTPUT!C137="","",INPUT_OUTPUT!C137)</f>
        <v/>
      </c>
      <c r="D150" s="2462" t="str">
        <f>IF(INPUT_OUTPUT!BH137="","",INPUT_OUTPUT!BH137)</f>
        <v/>
      </c>
      <c r="E150" s="2462" t="str">
        <f>IF(INPUT_OUTPUT!BI137="","",INPUT_OUTPUT!BI137)</f>
        <v/>
      </c>
      <c r="F150" s="2462" t="str">
        <f>IF(INPUT_OUTPUT!BJ137="","",INPUT_OUTPUT!BJ137)</f>
        <v/>
      </c>
      <c r="G150" s="2462" t="str">
        <f>IF(INPUT_OUTPUT!BK137="","",INPUT_OUTPUT!BK137)</f>
        <v/>
      </c>
      <c r="H150" s="2462" t="str">
        <f>IF(INPUT_OUTPUT!BL137="","",INPUT_OUTPUT!BL137)</f>
        <v/>
      </c>
      <c r="I150" s="2462" t="str">
        <f>IF(INPUT_OUTPUT!BM137="","",INPUT_OUTPUT!BM137)</f>
        <v/>
      </c>
      <c r="J150" s="2462" t="str">
        <f>IF(INPUT_OUTPUT!BN137="","",INPUT_OUTPUT!BN137)</f>
        <v/>
      </c>
      <c r="K150" s="2453" t="str">
        <f t="shared" si="9"/>
        <v/>
      </c>
      <c r="L150" s="2457" t="str">
        <f>IF(INPUT_OUTPUT!BO137="","",INPUT_OUTPUT!BO137)</f>
        <v/>
      </c>
      <c r="M150" s="2457" t="str">
        <f>IF(INPUT_OUTPUT!BP137="","",INPUT_OUTPUT!BP137)</f>
        <v/>
      </c>
      <c r="N150" s="2457" t="str">
        <f>IF(INPUT_OUTPUT!BQ137="","",INPUT_OUTPUT!BQ137)</f>
        <v/>
      </c>
      <c r="O150" s="2457" t="str">
        <f>IF(INPUT_OUTPUT!BR137="","",INPUT_OUTPUT!BR137)</f>
        <v/>
      </c>
      <c r="P150" s="2457" t="str">
        <f>IF(INPUT_OUTPUT!BS137="","",INPUT_OUTPUT!BS137)</f>
        <v/>
      </c>
      <c r="Q150" s="2457" t="str">
        <f>IF(INPUT_OUTPUT!BT137="","",INPUT_OUTPUT!BT137)</f>
        <v/>
      </c>
      <c r="R150" s="2457" t="str">
        <f>IF(INPUT_OUTPUT!BU137="","",INPUT_OUTPUT!BU137)</f>
        <v/>
      </c>
      <c r="S150" s="2461" t="str">
        <f t="shared" si="10"/>
        <v/>
      </c>
      <c r="T150" s="2457" t="str">
        <f>IF(INPUT_OUTPUT!BV137="","",INPUT_OUTPUT!BV137)</f>
        <v/>
      </c>
      <c r="U150" s="2457" t="str">
        <f>IF(INPUT_OUTPUT!BW137="","",INPUT_OUTPUT!BW137)</f>
        <v/>
      </c>
      <c r="V150" s="2457" t="str">
        <f>IF(INPUT_OUTPUT!BX137="","",INPUT_OUTPUT!BX137)</f>
        <v/>
      </c>
      <c r="W150" s="2457" t="str">
        <f>IF(INPUT_OUTPUT!BY137="","",INPUT_OUTPUT!BY137)</f>
        <v/>
      </c>
      <c r="X150" s="2457" t="str">
        <f>IF(INPUT_OUTPUT!BZ137="","",INPUT_OUTPUT!BZ137)</f>
        <v/>
      </c>
      <c r="Y150" s="2457" t="str">
        <f>IF(INPUT_OUTPUT!CA137="","",INPUT_OUTPUT!CA137)</f>
        <v/>
      </c>
      <c r="Z150" s="2457" t="str">
        <f>IF(INPUT_OUTPUT!CB137="","",INPUT_OUTPUT!CB137)</f>
        <v/>
      </c>
      <c r="AA150" s="2461" t="str">
        <f t="shared" si="11"/>
        <v/>
      </c>
      <c r="AB150" s="2459" t="str">
        <f>IF(INPUT_OUTPUT!CC137="","",INPUT_OUTPUT!CC137)</f>
        <v/>
      </c>
      <c r="AC150" s="2459" t="str">
        <f>IF(INPUT_OUTPUT!CD137="","",INPUT_OUTPUT!CD137)</f>
        <v/>
      </c>
      <c r="AD150" s="2459" t="str">
        <f>IF(INPUT_OUTPUT!CE137="","",INPUT_OUTPUT!CE137)</f>
        <v/>
      </c>
      <c r="AE150" s="2459" t="str">
        <f>IF(INPUT_OUTPUT!CF137="","",INPUT_OUTPUT!CF137)</f>
        <v/>
      </c>
      <c r="AF150" s="2459" t="str">
        <f>IF(INPUT_OUTPUT!CG137="","",INPUT_OUTPUT!CG137)</f>
        <v/>
      </c>
      <c r="AG150" s="2459" t="str">
        <f>IF(INPUT_OUTPUT!CH137="","",INPUT_OUTPUT!CH137)</f>
        <v/>
      </c>
      <c r="AH150" s="2459" t="str">
        <f>IF(INPUT_OUTPUT!CI137="","",INPUT_OUTPUT!CI137)</f>
        <v/>
      </c>
    </row>
    <row r="151" spans="3:34" s="2437" customFormat="1" ht="12.75" customHeight="1">
      <c r="C151" s="2461" t="str">
        <f>IF(INPUT_OUTPUT!C138="","",INPUT_OUTPUT!C138)</f>
        <v/>
      </c>
      <c r="D151" s="2462" t="str">
        <f>IF(INPUT_OUTPUT!BH138="","",INPUT_OUTPUT!BH138)</f>
        <v/>
      </c>
      <c r="E151" s="2462" t="str">
        <f>IF(INPUT_OUTPUT!BI138="","",INPUT_OUTPUT!BI138)</f>
        <v/>
      </c>
      <c r="F151" s="2462" t="str">
        <f>IF(INPUT_OUTPUT!BJ138="","",INPUT_OUTPUT!BJ138)</f>
        <v/>
      </c>
      <c r="G151" s="2462" t="str">
        <f>IF(INPUT_OUTPUT!BK138="","",INPUT_OUTPUT!BK138)</f>
        <v/>
      </c>
      <c r="H151" s="2462" t="str">
        <f>IF(INPUT_OUTPUT!BL138="","",INPUT_OUTPUT!BL138)</f>
        <v/>
      </c>
      <c r="I151" s="2462" t="str">
        <f>IF(INPUT_OUTPUT!BM138="","",INPUT_OUTPUT!BM138)</f>
        <v/>
      </c>
      <c r="J151" s="2462" t="str">
        <f>IF(INPUT_OUTPUT!BN138="","",INPUT_OUTPUT!BN138)</f>
        <v/>
      </c>
      <c r="K151" s="2453" t="str">
        <f t="shared" si="9"/>
        <v/>
      </c>
      <c r="L151" s="2457" t="str">
        <f>IF(INPUT_OUTPUT!BO138="","",INPUT_OUTPUT!BO138)</f>
        <v/>
      </c>
      <c r="M151" s="2457" t="str">
        <f>IF(INPUT_OUTPUT!BP138="","",INPUT_OUTPUT!BP138)</f>
        <v/>
      </c>
      <c r="N151" s="2457" t="str">
        <f>IF(INPUT_OUTPUT!BQ138="","",INPUT_OUTPUT!BQ138)</f>
        <v/>
      </c>
      <c r="O151" s="2457" t="str">
        <f>IF(INPUT_OUTPUT!BR138="","",INPUT_OUTPUT!BR138)</f>
        <v/>
      </c>
      <c r="P151" s="2457" t="str">
        <f>IF(INPUT_OUTPUT!BS138="","",INPUT_OUTPUT!BS138)</f>
        <v/>
      </c>
      <c r="Q151" s="2457" t="str">
        <f>IF(INPUT_OUTPUT!BT138="","",INPUT_OUTPUT!BT138)</f>
        <v/>
      </c>
      <c r="R151" s="2457" t="str">
        <f>IF(INPUT_OUTPUT!BU138="","",INPUT_OUTPUT!BU138)</f>
        <v/>
      </c>
      <c r="S151" s="2461" t="str">
        <f t="shared" si="10"/>
        <v/>
      </c>
      <c r="T151" s="2457" t="str">
        <f>IF(INPUT_OUTPUT!BV138="","",INPUT_OUTPUT!BV138)</f>
        <v/>
      </c>
      <c r="U151" s="2457" t="str">
        <f>IF(INPUT_OUTPUT!BW138="","",INPUT_OUTPUT!BW138)</f>
        <v/>
      </c>
      <c r="V151" s="2457" t="str">
        <f>IF(INPUT_OUTPUT!BX138="","",INPUT_OUTPUT!BX138)</f>
        <v/>
      </c>
      <c r="W151" s="2457" t="str">
        <f>IF(INPUT_OUTPUT!BY138="","",INPUT_OUTPUT!BY138)</f>
        <v/>
      </c>
      <c r="X151" s="2457" t="str">
        <f>IF(INPUT_OUTPUT!BZ138="","",INPUT_OUTPUT!BZ138)</f>
        <v/>
      </c>
      <c r="Y151" s="2457" t="str">
        <f>IF(INPUT_OUTPUT!CA138="","",INPUT_OUTPUT!CA138)</f>
        <v/>
      </c>
      <c r="Z151" s="2457" t="str">
        <f>IF(INPUT_OUTPUT!CB138="","",INPUT_OUTPUT!CB138)</f>
        <v/>
      </c>
      <c r="AA151" s="2461" t="str">
        <f t="shared" si="11"/>
        <v/>
      </c>
      <c r="AB151" s="2459" t="str">
        <f>IF(INPUT_OUTPUT!CC138="","",INPUT_OUTPUT!CC138)</f>
        <v/>
      </c>
      <c r="AC151" s="2459" t="str">
        <f>IF(INPUT_OUTPUT!CD138="","",INPUT_OUTPUT!CD138)</f>
        <v/>
      </c>
      <c r="AD151" s="2459" t="str">
        <f>IF(INPUT_OUTPUT!CE138="","",INPUT_OUTPUT!CE138)</f>
        <v/>
      </c>
      <c r="AE151" s="2459" t="str">
        <f>IF(INPUT_OUTPUT!CF138="","",INPUT_OUTPUT!CF138)</f>
        <v/>
      </c>
      <c r="AF151" s="2459" t="str">
        <f>IF(INPUT_OUTPUT!CG138="","",INPUT_OUTPUT!CG138)</f>
        <v/>
      </c>
      <c r="AG151" s="2459" t="str">
        <f>IF(INPUT_OUTPUT!CH138="","",INPUT_OUTPUT!CH138)</f>
        <v/>
      </c>
      <c r="AH151" s="2459" t="str">
        <f>IF(INPUT_OUTPUT!CI138="","",INPUT_OUTPUT!CI138)</f>
        <v/>
      </c>
    </row>
    <row r="152" spans="3:34" s="2437" customFormat="1" ht="12.75" customHeight="1">
      <c r="C152" s="2461" t="str">
        <f>IF(INPUT_OUTPUT!C139="","",INPUT_OUTPUT!C139)</f>
        <v/>
      </c>
      <c r="D152" s="2462" t="str">
        <f>IF(INPUT_OUTPUT!BH139="","",INPUT_OUTPUT!BH139)</f>
        <v/>
      </c>
      <c r="E152" s="2462" t="str">
        <f>IF(INPUT_OUTPUT!BI139="","",INPUT_OUTPUT!BI139)</f>
        <v/>
      </c>
      <c r="F152" s="2462" t="str">
        <f>IF(INPUT_OUTPUT!BJ139="","",INPUT_OUTPUT!BJ139)</f>
        <v/>
      </c>
      <c r="G152" s="2462" t="str">
        <f>IF(INPUT_OUTPUT!BK139="","",INPUT_OUTPUT!BK139)</f>
        <v/>
      </c>
      <c r="H152" s="2462" t="str">
        <f>IF(INPUT_OUTPUT!BL139="","",INPUT_OUTPUT!BL139)</f>
        <v/>
      </c>
      <c r="I152" s="2462" t="str">
        <f>IF(INPUT_OUTPUT!BM139="","",INPUT_OUTPUT!BM139)</f>
        <v/>
      </c>
      <c r="J152" s="2462" t="str">
        <f>IF(INPUT_OUTPUT!BN139="","",INPUT_OUTPUT!BN139)</f>
        <v/>
      </c>
      <c r="K152" s="2453" t="str">
        <f t="shared" si="9"/>
        <v/>
      </c>
      <c r="L152" s="2457" t="str">
        <f>IF(INPUT_OUTPUT!BO139="","",INPUT_OUTPUT!BO139)</f>
        <v/>
      </c>
      <c r="M152" s="2457" t="str">
        <f>IF(INPUT_OUTPUT!BP139="","",INPUT_OUTPUT!BP139)</f>
        <v/>
      </c>
      <c r="N152" s="2457" t="str">
        <f>IF(INPUT_OUTPUT!BQ139="","",INPUT_OUTPUT!BQ139)</f>
        <v/>
      </c>
      <c r="O152" s="2457" t="str">
        <f>IF(INPUT_OUTPUT!BR139="","",INPUT_OUTPUT!BR139)</f>
        <v/>
      </c>
      <c r="P152" s="2457" t="str">
        <f>IF(INPUT_OUTPUT!BS139="","",INPUT_OUTPUT!BS139)</f>
        <v/>
      </c>
      <c r="Q152" s="2457" t="str">
        <f>IF(INPUT_OUTPUT!BT139="","",INPUT_OUTPUT!BT139)</f>
        <v/>
      </c>
      <c r="R152" s="2457" t="str">
        <f>IF(INPUT_OUTPUT!BU139="","",INPUT_OUTPUT!BU139)</f>
        <v/>
      </c>
      <c r="S152" s="2461" t="str">
        <f t="shared" si="10"/>
        <v/>
      </c>
      <c r="T152" s="2457" t="str">
        <f>IF(INPUT_OUTPUT!BV139="","",INPUT_OUTPUT!BV139)</f>
        <v/>
      </c>
      <c r="U152" s="2457" t="str">
        <f>IF(INPUT_OUTPUT!BW139="","",INPUT_OUTPUT!BW139)</f>
        <v/>
      </c>
      <c r="V152" s="2457" t="str">
        <f>IF(INPUT_OUTPUT!BX139="","",INPUT_OUTPUT!BX139)</f>
        <v/>
      </c>
      <c r="W152" s="2457" t="str">
        <f>IF(INPUT_OUTPUT!BY139="","",INPUT_OUTPUT!BY139)</f>
        <v/>
      </c>
      <c r="X152" s="2457" t="str">
        <f>IF(INPUT_OUTPUT!BZ139="","",INPUT_OUTPUT!BZ139)</f>
        <v/>
      </c>
      <c r="Y152" s="2457" t="str">
        <f>IF(INPUT_OUTPUT!CA139="","",INPUT_OUTPUT!CA139)</f>
        <v/>
      </c>
      <c r="Z152" s="2457" t="str">
        <f>IF(INPUT_OUTPUT!CB139="","",INPUT_OUTPUT!CB139)</f>
        <v/>
      </c>
      <c r="AA152" s="2461" t="str">
        <f t="shared" si="11"/>
        <v/>
      </c>
      <c r="AB152" s="2459" t="str">
        <f>IF(INPUT_OUTPUT!CC139="","",INPUT_OUTPUT!CC139)</f>
        <v/>
      </c>
      <c r="AC152" s="2459" t="str">
        <f>IF(INPUT_OUTPUT!CD139="","",INPUT_OUTPUT!CD139)</f>
        <v/>
      </c>
      <c r="AD152" s="2459" t="str">
        <f>IF(INPUT_OUTPUT!CE139="","",INPUT_OUTPUT!CE139)</f>
        <v/>
      </c>
      <c r="AE152" s="2459" t="str">
        <f>IF(INPUT_OUTPUT!CF139="","",INPUT_OUTPUT!CF139)</f>
        <v/>
      </c>
      <c r="AF152" s="2459" t="str">
        <f>IF(INPUT_OUTPUT!CG139="","",INPUT_OUTPUT!CG139)</f>
        <v/>
      </c>
      <c r="AG152" s="2459" t="str">
        <f>IF(INPUT_OUTPUT!CH139="","",INPUT_OUTPUT!CH139)</f>
        <v/>
      </c>
      <c r="AH152" s="2459" t="str">
        <f>IF(INPUT_OUTPUT!CI139="","",INPUT_OUTPUT!CI139)</f>
        <v/>
      </c>
    </row>
    <row r="153" spans="3:34" s="2437" customFormat="1" ht="12.75" customHeight="1">
      <c r="C153" s="2461" t="str">
        <f>IF(INPUT_OUTPUT!C140="","",INPUT_OUTPUT!C140)</f>
        <v/>
      </c>
      <c r="D153" s="2462" t="str">
        <f>IF(INPUT_OUTPUT!BH140="","",INPUT_OUTPUT!BH140)</f>
        <v/>
      </c>
      <c r="E153" s="2462" t="str">
        <f>IF(INPUT_OUTPUT!BI140="","",INPUT_OUTPUT!BI140)</f>
        <v/>
      </c>
      <c r="F153" s="2462" t="str">
        <f>IF(INPUT_OUTPUT!BJ140="","",INPUT_OUTPUT!BJ140)</f>
        <v/>
      </c>
      <c r="G153" s="2462" t="str">
        <f>IF(INPUT_OUTPUT!BK140="","",INPUT_OUTPUT!BK140)</f>
        <v/>
      </c>
      <c r="H153" s="2462" t="str">
        <f>IF(INPUT_OUTPUT!BL140="","",INPUT_OUTPUT!BL140)</f>
        <v/>
      </c>
      <c r="I153" s="2462" t="str">
        <f>IF(INPUT_OUTPUT!BM140="","",INPUT_OUTPUT!BM140)</f>
        <v/>
      </c>
      <c r="J153" s="2462" t="str">
        <f>IF(INPUT_OUTPUT!BN140="","",INPUT_OUTPUT!BN140)</f>
        <v/>
      </c>
      <c r="K153" s="2453" t="str">
        <f t="shared" si="9"/>
        <v/>
      </c>
      <c r="L153" s="2457" t="str">
        <f>IF(INPUT_OUTPUT!BO140="","",INPUT_OUTPUT!BO140)</f>
        <v/>
      </c>
      <c r="M153" s="2457" t="str">
        <f>IF(INPUT_OUTPUT!BP140="","",INPUT_OUTPUT!BP140)</f>
        <v/>
      </c>
      <c r="N153" s="2457" t="str">
        <f>IF(INPUT_OUTPUT!BQ140="","",INPUT_OUTPUT!BQ140)</f>
        <v/>
      </c>
      <c r="O153" s="2457" t="str">
        <f>IF(INPUT_OUTPUT!BR140="","",INPUT_OUTPUT!BR140)</f>
        <v/>
      </c>
      <c r="P153" s="2457" t="str">
        <f>IF(INPUT_OUTPUT!BS140="","",INPUT_OUTPUT!BS140)</f>
        <v/>
      </c>
      <c r="Q153" s="2457" t="str">
        <f>IF(INPUT_OUTPUT!BT140="","",INPUT_OUTPUT!BT140)</f>
        <v/>
      </c>
      <c r="R153" s="2457" t="str">
        <f>IF(INPUT_OUTPUT!BU140="","",INPUT_OUTPUT!BU140)</f>
        <v/>
      </c>
      <c r="S153" s="2461" t="str">
        <f t="shared" si="10"/>
        <v/>
      </c>
      <c r="T153" s="2457" t="str">
        <f>IF(INPUT_OUTPUT!BV140="","",INPUT_OUTPUT!BV140)</f>
        <v/>
      </c>
      <c r="U153" s="2457" t="str">
        <f>IF(INPUT_OUTPUT!BW140="","",INPUT_OUTPUT!BW140)</f>
        <v/>
      </c>
      <c r="V153" s="2457" t="str">
        <f>IF(INPUT_OUTPUT!BX140="","",INPUT_OUTPUT!BX140)</f>
        <v/>
      </c>
      <c r="W153" s="2457" t="str">
        <f>IF(INPUT_OUTPUT!BY140="","",INPUT_OUTPUT!BY140)</f>
        <v/>
      </c>
      <c r="X153" s="2457" t="str">
        <f>IF(INPUT_OUTPUT!BZ140="","",INPUT_OUTPUT!BZ140)</f>
        <v/>
      </c>
      <c r="Y153" s="2457" t="str">
        <f>IF(INPUT_OUTPUT!CA140="","",INPUT_OUTPUT!CA140)</f>
        <v/>
      </c>
      <c r="Z153" s="2457" t="str">
        <f>IF(INPUT_OUTPUT!CB140="","",INPUT_OUTPUT!CB140)</f>
        <v/>
      </c>
      <c r="AA153" s="2461" t="str">
        <f t="shared" si="11"/>
        <v/>
      </c>
      <c r="AB153" s="2459" t="str">
        <f>IF(INPUT_OUTPUT!CC140="","",INPUT_OUTPUT!CC140)</f>
        <v/>
      </c>
      <c r="AC153" s="2459" t="str">
        <f>IF(INPUT_OUTPUT!CD140="","",INPUT_OUTPUT!CD140)</f>
        <v/>
      </c>
      <c r="AD153" s="2459" t="str">
        <f>IF(INPUT_OUTPUT!CE140="","",INPUT_OUTPUT!CE140)</f>
        <v/>
      </c>
      <c r="AE153" s="2459" t="str">
        <f>IF(INPUT_OUTPUT!CF140="","",INPUT_OUTPUT!CF140)</f>
        <v/>
      </c>
      <c r="AF153" s="2459" t="str">
        <f>IF(INPUT_OUTPUT!CG140="","",INPUT_OUTPUT!CG140)</f>
        <v/>
      </c>
      <c r="AG153" s="2459" t="str">
        <f>IF(INPUT_OUTPUT!CH140="","",INPUT_OUTPUT!CH140)</f>
        <v/>
      </c>
      <c r="AH153" s="2459" t="str">
        <f>IF(INPUT_OUTPUT!CI140="","",INPUT_OUTPUT!CI140)</f>
        <v/>
      </c>
    </row>
    <row r="154" spans="3:34" s="2437" customFormat="1" ht="12.75" customHeight="1">
      <c r="C154" s="2461" t="str">
        <f>IF(INPUT_OUTPUT!C141="","",INPUT_OUTPUT!C141)</f>
        <v/>
      </c>
      <c r="D154" s="2462" t="str">
        <f>IF(INPUT_OUTPUT!BH141="","",INPUT_OUTPUT!BH141)</f>
        <v/>
      </c>
      <c r="E154" s="2462" t="str">
        <f>IF(INPUT_OUTPUT!BI141="","",INPUT_OUTPUT!BI141)</f>
        <v/>
      </c>
      <c r="F154" s="2462" t="str">
        <f>IF(INPUT_OUTPUT!BJ141="","",INPUT_OUTPUT!BJ141)</f>
        <v/>
      </c>
      <c r="G154" s="2462" t="str">
        <f>IF(INPUT_OUTPUT!BK141="","",INPUT_OUTPUT!BK141)</f>
        <v/>
      </c>
      <c r="H154" s="2462" t="str">
        <f>IF(INPUT_OUTPUT!BL141="","",INPUT_OUTPUT!BL141)</f>
        <v/>
      </c>
      <c r="I154" s="2462" t="str">
        <f>IF(INPUT_OUTPUT!BM141="","",INPUT_OUTPUT!BM141)</f>
        <v/>
      </c>
      <c r="J154" s="2462" t="str">
        <f>IF(INPUT_OUTPUT!BN141="","",INPUT_OUTPUT!BN141)</f>
        <v/>
      </c>
      <c r="K154" s="2453" t="str">
        <f t="shared" si="9"/>
        <v/>
      </c>
      <c r="L154" s="2457" t="str">
        <f>IF(INPUT_OUTPUT!BO141="","",INPUT_OUTPUT!BO141)</f>
        <v/>
      </c>
      <c r="M154" s="2457" t="str">
        <f>IF(INPUT_OUTPUT!BP141="","",INPUT_OUTPUT!BP141)</f>
        <v/>
      </c>
      <c r="N154" s="2457" t="str">
        <f>IF(INPUT_OUTPUT!BQ141="","",INPUT_OUTPUT!BQ141)</f>
        <v/>
      </c>
      <c r="O154" s="2457" t="str">
        <f>IF(INPUT_OUTPUT!BR141="","",INPUT_OUTPUT!BR141)</f>
        <v/>
      </c>
      <c r="P154" s="2457" t="str">
        <f>IF(INPUT_OUTPUT!BS141="","",INPUT_OUTPUT!BS141)</f>
        <v/>
      </c>
      <c r="Q154" s="2457" t="str">
        <f>IF(INPUT_OUTPUT!BT141="","",INPUT_OUTPUT!BT141)</f>
        <v/>
      </c>
      <c r="R154" s="2457" t="str">
        <f>IF(INPUT_OUTPUT!BU141="","",INPUT_OUTPUT!BU141)</f>
        <v/>
      </c>
      <c r="S154" s="2461" t="str">
        <f t="shared" si="10"/>
        <v/>
      </c>
      <c r="T154" s="2457" t="str">
        <f>IF(INPUT_OUTPUT!BV141="","",INPUT_OUTPUT!BV141)</f>
        <v/>
      </c>
      <c r="U154" s="2457" t="str">
        <f>IF(INPUT_OUTPUT!BW141="","",INPUT_OUTPUT!BW141)</f>
        <v/>
      </c>
      <c r="V154" s="2457" t="str">
        <f>IF(INPUT_OUTPUT!BX141="","",INPUT_OUTPUT!BX141)</f>
        <v/>
      </c>
      <c r="W154" s="2457" t="str">
        <f>IF(INPUT_OUTPUT!BY141="","",INPUT_OUTPUT!BY141)</f>
        <v/>
      </c>
      <c r="X154" s="2457" t="str">
        <f>IF(INPUT_OUTPUT!BZ141="","",INPUT_OUTPUT!BZ141)</f>
        <v/>
      </c>
      <c r="Y154" s="2457" t="str">
        <f>IF(INPUT_OUTPUT!CA141="","",INPUT_OUTPUT!CA141)</f>
        <v/>
      </c>
      <c r="Z154" s="2457" t="str">
        <f>IF(INPUT_OUTPUT!CB141="","",INPUT_OUTPUT!CB141)</f>
        <v/>
      </c>
      <c r="AA154" s="2461" t="str">
        <f t="shared" si="11"/>
        <v/>
      </c>
      <c r="AB154" s="2459" t="str">
        <f>IF(INPUT_OUTPUT!CC141="","",INPUT_OUTPUT!CC141)</f>
        <v/>
      </c>
      <c r="AC154" s="2459" t="str">
        <f>IF(INPUT_OUTPUT!CD141="","",INPUT_OUTPUT!CD141)</f>
        <v/>
      </c>
      <c r="AD154" s="2459" t="str">
        <f>IF(INPUT_OUTPUT!CE141="","",INPUT_OUTPUT!CE141)</f>
        <v/>
      </c>
      <c r="AE154" s="2459" t="str">
        <f>IF(INPUT_OUTPUT!CF141="","",INPUT_OUTPUT!CF141)</f>
        <v/>
      </c>
      <c r="AF154" s="2459" t="str">
        <f>IF(INPUT_OUTPUT!CG141="","",INPUT_OUTPUT!CG141)</f>
        <v/>
      </c>
      <c r="AG154" s="2459" t="str">
        <f>IF(INPUT_OUTPUT!CH141="","",INPUT_OUTPUT!CH141)</f>
        <v/>
      </c>
      <c r="AH154" s="2459" t="str">
        <f>IF(INPUT_OUTPUT!CI141="","",INPUT_OUTPUT!CI141)</f>
        <v/>
      </c>
    </row>
    <row r="155" spans="3:34" s="2437" customFormat="1" ht="12.75" customHeight="1">
      <c r="C155" s="2461" t="str">
        <f>IF(INPUT_OUTPUT!C142="","",INPUT_OUTPUT!C142)</f>
        <v/>
      </c>
      <c r="D155" s="2462" t="str">
        <f>IF(INPUT_OUTPUT!BH142="","",INPUT_OUTPUT!BH142)</f>
        <v/>
      </c>
      <c r="E155" s="2462" t="str">
        <f>IF(INPUT_OUTPUT!BI142="","",INPUT_OUTPUT!BI142)</f>
        <v/>
      </c>
      <c r="F155" s="2462" t="str">
        <f>IF(INPUT_OUTPUT!BJ142="","",INPUT_OUTPUT!BJ142)</f>
        <v/>
      </c>
      <c r="G155" s="2462" t="str">
        <f>IF(INPUT_OUTPUT!BK142="","",INPUT_OUTPUT!BK142)</f>
        <v/>
      </c>
      <c r="H155" s="2462" t="str">
        <f>IF(INPUT_OUTPUT!BL142="","",INPUT_OUTPUT!BL142)</f>
        <v/>
      </c>
      <c r="I155" s="2462" t="str">
        <f>IF(INPUT_OUTPUT!BM142="","",INPUT_OUTPUT!BM142)</f>
        <v/>
      </c>
      <c r="J155" s="2462" t="str">
        <f>IF(INPUT_OUTPUT!BN142="","",INPUT_OUTPUT!BN142)</f>
        <v/>
      </c>
      <c r="K155" s="2453" t="str">
        <f t="shared" si="9"/>
        <v/>
      </c>
      <c r="L155" s="2457" t="str">
        <f>IF(INPUT_OUTPUT!BO142="","",INPUT_OUTPUT!BO142)</f>
        <v/>
      </c>
      <c r="M155" s="2457" t="str">
        <f>IF(INPUT_OUTPUT!BP142="","",INPUT_OUTPUT!BP142)</f>
        <v/>
      </c>
      <c r="N155" s="2457" t="str">
        <f>IF(INPUT_OUTPUT!BQ142="","",INPUT_OUTPUT!BQ142)</f>
        <v/>
      </c>
      <c r="O155" s="2457" t="str">
        <f>IF(INPUT_OUTPUT!BR142="","",INPUT_OUTPUT!BR142)</f>
        <v/>
      </c>
      <c r="P155" s="2457" t="str">
        <f>IF(INPUT_OUTPUT!BS142="","",INPUT_OUTPUT!BS142)</f>
        <v/>
      </c>
      <c r="Q155" s="2457" t="str">
        <f>IF(INPUT_OUTPUT!BT142="","",INPUT_OUTPUT!BT142)</f>
        <v/>
      </c>
      <c r="R155" s="2457" t="str">
        <f>IF(INPUT_OUTPUT!BU142="","",INPUT_OUTPUT!BU142)</f>
        <v/>
      </c>
      <c r="S155" s="2461" t="str">
        <f t="shared" si="10"/>
        <v/>
      </c>
      <c r="T155" s="2457" t="str">
        <f>IF(INPUT_OUTPUT!BV142="","",INPUT_OUTPUT!BV142)</f>
        <v/>
      </c>
      <c r="U155" s="2457" t="str">
        <f>IF(INPUT_OUTPUT!BW142="","",INPUT_OUTPUT!BW142)</f>
        <v/>
      </c>
      <c r="V155" s="2457" t="str">
        <f>IF(INPUT_OUTPUT!BX142="","",INPUT_OUTPUT!BX142)</f>
        <v/>
      </c>
      <c r="W155" s="2457" t="str">
        <f>IF(INPUT_OUTPUT!BY142="","",INPUT_OUTPUT!BY142)</f>
        <v/>
      </c>
      <c r="X155" s="2457" t="str">
        <f>IF(INPUT_OUTPUT!BZ142="","",INPUT_OUTPUT!BZ142)</f>
        <v/>
      </c>
      <c r="Y155" s="2457" t="str">
        <f>IF(INPUT_OUTPUT!CA142="","",INPUT_OUTPUT!CA142)</f>
        <v/>
      </c>
      <c r="Z155" s="2457" t="str">
        <f>IF(INPUT_OUTPUT!CB142="","",INPUT_OUTPUT!CB142)</f>
        <v/>
      </c>
      <c r="AA155" s="2461" t="str">
        <f t="shared" si="11"/>
        <v/>
      </c>
      <c r="AB155" s="2459" t="str">
        <f>IF(INPUT_OUTPUT!CC142="","",INPUT_OUTPUT!CC142)</f>
        <v/>
      </c>
      <c r="AC155" s="2459" t="str">
        <f>IF(INPUT_OUTPUT!CD142="","",INPUT_OUTPUT!CD142)</f>
        <v/>
      </c>
      <c r="AD155" s="2459" t="str">
        <f>IF(INPUT_OUTPUT!CE142="","",INPUT_OUTPUT!CE142)</f>
        <v/>
      </c>
      <c r="AE155" s="2459" t="str">
        <f>IF(INPUT_OUTPUT!CF142="","",INPUT_OUTPUT!CF142)</f>
        <v/>
      </c>
      <c r="AF155" s="2459" t="str">
        <f>IF(INPUT_OUTPUT!CG142="","",INPUT_OUTPUT!CG142)</f>
        <v/>
      </c>
      <c r="AG155" s="2459" t="str">
        <f>IF(INPUT_OUTPUT!CH142="","",INPUT_OUTPUT!CH142)</f>
        <v/>
      </c>
      <c r="AH155" s="2459" t="str">
        <f>IF(INPUT_OUTPUT!CI142="","",INPUT_OUTPUT!CI142)</f>
        <v/>
      </c>
    </row>
    <row r="156" spans="3:34" s="2437" customFormat="1" ht="12.75" customHeight="1">
      <c r="C156" s="2461" t="str">
        <f>IF(INPUT_OUTPUT!C143="","",INPUT_OUTPUT!C143)</f>
        <v/>
      </c>
      <c r="D156" s="2462" t="str">
        <f>IF(INPUT_OUTPUT!BH143="","",INPUT_OUTPUT!BH143)</f>
        <v/>
      </c>
      <c r="E156" s="2462" t="str">
        <f>IF(INPUT_OUTPUT!BI143="","",INPUT_OUTPUT!BI143)</f>
        <v/>
      </c>
      <c r="F156" s="2462" t="str">
        <f>IF(INPUT_OUTPUT!BJ143="","",INPUT_OUTPUT!BJ143)</f>
        <v/>
      </c>
      <c r="G156" s="2462" t="str">
        <f>IF(INPUT_OUTPUT!BK143="","",INPUT_OUTPUT!BK143)</f>
        <v/>
      </c>
      <c r="H156" s="2462" t="str">
        <f>IF(INPUT_OUTPUT!BL143="","",INPUT_OUTPUT!BL143)</f>
        <v/>
      </c>
      <c r="I156" s="2462" t="str">
        <f>IF(INPUT_OUTPUT!BM143="","",INPUT_OUTPUT!BM143)</f>
        <v/>
      </c>
      <c r="J156" s="2462" t="str">
        <f>IF(INPUT_OUTPUT!BN143="","",INPUT_OUTPUT!BN143)</f>
        <v/>
      </c>
      <c r="K156" s="2453" t="str">
        <f t="shared" si="9"/>
        <v/>
      </c>
      <c r="L156" s="2457" t="str">
        <f>IF(INPUT_OUTPUT!BO143="","",INPUT_OUTPUT!BO143)</f>
        <v/>
      </c>
      <c r="M156" s="2457" t="str">
        <f>IF(INPUT_OUTPUT!BP143="","",INPUT_OUTPUT!BP143)</f>
        <v/>
      </c>
      <c r="N156" s="2457" t="str">
        <f>IF(INPUT_OUTPUT!BQ143="","",INPUT_OUTPUT!BQ143)</f>
        <v/>
      </c>
      <c r="O156" s="2457" t="str">
        <f>IF(INPUT_OUTPUT!BR143="","",INPUT_OUTPUT!BR143)</f>
        <v/>
      </c>
      <c r="P156" s="2457" t="str">
        <f>IF(INPUT_OUTPUT!BS143="","",INPUT_OUTPUT!BS143)</f>
        <v/>
      </c>
      <c r="Q156" s="2457" t="str">
        <f>IF(INPUT_OUTPUT!BT143="","",INPUT_OUTPUT!BT143)</f>
        <v/>
      </c>
      <c r="R156" s="2457" t="str">
        <f>IF(INPUT_OUTPUT!BU143="","",INPUT_OUTPUT!BU143)</f>
        <v/>
      </c>
      <c r="S156" s="2461" t="str">
        <f t="shared" si="10"/>
        <v/>
      </c>
      <c r="T156" s="2457" t="str">
        <f>IF(INPUT_OUTPUT!BV143="","",INPUT_OUTPUT!BV143)</f>
        <v/>
      </c>
      <c r="U156" s="2457" t="str">
        <f>IF(INPUT_OUTPUT!BW143="","",INPUT_OUTPUT!BW143)</f>
        <v/>
      </c>
      <c r="V156" s="2457" t="str">
        <f>IF(INPUT_OUTPUT!BX143="","",INPUT_OUTPUT!BX143)</f>
        <v/>
      </c>
      <c r="W156" s="2457" t="str">
        <f>IF(INPUT_OUTPUT!BY143="","",INPUT_OUTPUT!BY143)</f>
        <v/>
      </c>
      <c r="X156" s="2457" t="str">
        <f>IF(INPUT_OUTPUT!BZ143="","",INPUT_OUTPUT!BZ143)</f>
        <v/>
      </c>
      <c r="Y156" s="2457" t="str">
        <f>IF(INPUT_OUTPUT!CA143="","",INPUT_OUTPUT!CA143)</f>
        <v/>
      </c>
      <c r="Z156" s="2457" t="str">
        <f>IF(INPUT_OUTPUT!CB143="","",INPUT_OUTPUT!CB143)</f>
        <v/>
      </c>
      <c r="AA156" s="2461" t="str">
        <f t="shared" si="11"/>
        <v/>
      </c>
      <c r="AB156" s="2459" t="str">
        <f>IF(INPUT_OUTPUT!CC143="","",INPUT_OUTPUT!CC143)</f>
        <v/>
      </c>
      <c r="AC156" s="2459" t="str">
        <f>IF(INPUT_OUTPUT!CD143="","",INPUT_OUTPUT!CD143)</f>
        <v/>
      </c>
      <c r="AD156" s="2459" t="str">
        <f>IF(INPUT_OUTPUT!CE143="","",INPUT_OUTPUT!CE143)</f>
        <v/>
      </c>
      <c r="AE156" s="2459" t="str">
        <f>IF(INPUT_OUTPUT!CF143="","",INPUT_OUTPUT!CF143)</f>
        <v/>
      </c>
      <c r="AF156" s="2459" t="str">
        <f>IF(INPUT_OUTPUT!CG143="","",INPUT_OUTPUT!CG143)</f>
        <v/>
      </c>
      <c r="AG156" s="2459" t="str">
        <f>IF(INPUT_OUTPUT!CH143="","",INPUT_OUTPUT!CH143)</f>
        <v/>
      </c>
      <c r="AH156" s="2459" t="str">
        <f>IF(INPUT_OUTPUT!CI143="","",INPUT_OUTPUT!CI143)</f>
        <v/>
      </c>
    </row>
    <row r="157" spans="3:34" s="2437" customFormat="1" ht="12.75" customHeight="1">
      <c r="C157" s="2461" t="str">
        <f>IF(INPUT_OUTPUT!C144="","",INPUT_OUTPUT!C144)</f>
        <v/>
      </c>
      <c r="D157" s="2462" t="str">
        <f>IF(INPUT_OUTPUT!BH144="","",INPUT_OUTPUT!BH144)</f>
        <v/>
      </c>
      <c r="E157" s="2462" t="str">
        <f>IF(INPUT_OUTPUT!BI144="","",INPUT_OUTPUT!BI144)</f>
        <v/>
      </c>
      <c r="F157" s="2462" t="str">
        <f>IF(INPUT_OUTPUT!BJ144="","",INPUT_OUTPUT!BJ144)</f>
        <v/>
      </c>
      <c r="G157" s="2462" t="str">
        <f>IF(INPUT_OUTPUT!BK144="","",INPUT_OUTPUT!BK144)</f>
        <v/>
      </c>
      <c r="H157" s="2462" t="str">
        <f>IF(INPUT_OUTPUT!BL144="","",INPUT_OUTPUT!BL144)</f>
        <v/>
      </c>
      <c r="I157" s="2462" t="str">
        <f>IF(INPUT_OUTPUT!BM144="","",INPUT_OUTPUT!BM144)</f>
        <v/>
      </c>
      <c r="J157" s="2462" t="str">
        <f>IF(INPUT_OUTPUT!BN144="","",INPUT_OUTPUT!BN144)</f>
        <v/>
      </c>
      <c r="K157" s="2453" t="str">
        <f t="shared" si="9"/>
        <v/>
      </c>
      <c r="L157" s="2457" t="str">
        <f>IF(INPUT_OUTPUT!BO144="","",INPUT_OUTPUT!BO144)</f>
        <v/>
      </c>
      <c r="M157" s="2457" t="str">
        <f>IF(INPUT_OUTPUT!BP144="","",INPUT_OUTPUT!BP144)</f>
        <v/>
      </c>
      <c r="N157" s="2457" t="str">
        <f>IF(INPUT_OUTPUT!BQ144="","",INPUT_OUTPUT!BQ144)</f>
        <v/>
      </c>
      <c r="O157" s="2457" t="str">
        <f>IF(INPUT_OUTPUT!BR144="","",INPUT_OUTPUT!BR144)</f>
        <v/>
      </c>
      <c r="P157" s="2457" t="str">
        <f>IF(INPUT_OUTPUT!BS144="","",INPUT_OUTPUT!BS144)</f>
        <v/>
      </c>
      <c r="Q157" s="2457" t="str">
        <f>IF(INPUT_OUTPUT!BT144="","",INPUT_OUTPUT!BT144)</f>
        <v/>
      </c>
      <c r="R157" s="2457" t="str">
        <f>IF(INPUT_OUTPUT!BU144="","",INPUT_OUTPUT!BU144)</f>
        <v/>
      </c>
      <c r="S157" s="2461" t="str">
        <f t="shared" si="10"/>
        <v/>
      </c>
      <c r="T157" s="2457" t="str">
        <f>IF(INPUT_OUTPUT!BV144="","",INPUT_OUTPUT!BV144)</f>
        <v/>
      </c>
      <c r="U157" s="2457" t="str">
        <f>IF(INPUT_OUTPUT!BW144="","",INPUT_OUTPUT!BW144)</f>
        <v/>
      </c>
      <c r="V157" s="2457" t="str">
        <f>IF(INPUT_OUTPUT!BX144="","",INPUT_OUTPUT!BX144)</f>
        <v/>
      </c>
      <c r="W157" s="2457" t="str">
        <f>IF(INPUT_OUTPUT!BY144="","",INPUT_OUTPUT!BY144)</f>
        <v/>
      </c>
      <c r="X157" s="2457" t="str">
        <f>IF(INPUT_OUTPUT!BZ144="","",INPUT_OUTPUT!BZ144)</f>
        <v/>
      </c>
      <c r="Y157" s="2457" t="str">
        <f>IF(INPUT_OUTPUT!CA144="","",INPUT_OUTPUT!CA144)</f>
        <v/>
      </c>
      <c r="Z157" s="2457" t="str">
        <f>IF(INPUT_OUTPUT!CB144="","",INPUT_OUTPUT!CB144)</f>
        <v/>
      </c>
      <c r="AA157" s="2461" t="str">
        <f t="shared" si="11"/>
        <v/>
      </c>
      <c r="AB157" s="2459" t="str">
        <f>IF(INPUT_OUTPUT!CC144="","",INPUT_OUTPUT!CC144)</f>
        <v/>
      </c>
      <c r="AC157" s="2459" t="str">
        <f>IF(INPUT_OUTPUT!CD144="","",INPUT_OUTPUT!CD144)</f>
        <v/>
      </c>
      <c r="AD157" s="2459" t="str">
        <f>IF(INPUT_OUTPUT!CE144="","",INPUT_OUTPUT!CE144)</f>
        <v/>
      </c>
      <c r="AE157" s="2459" t="str">
        <f>IF(INPUT_OUTPUT!CF144="","",INPUT_OUTPUT!CF144)</f>
        <v/>
      </c>
      <c r="AF157" s="2459" t="str">
        <f>IF(INPUT_OUTPUT!CG144="","",INPUT_OUTPUT!CG144)</f>
        <v/>
      </c>
      <c r="AG157" s="2459" t="str">
        <f>IF(INPUT_OUTPUT!CH144="","",INPUT_OUTPUT!CH144)</f>
        <v/>
      </c>
      <c r="AH157" s="2459" t="str">
        <f>IF(INPUT_OUTPUT!CI144="","",INPUT_OUTPUT!CI144)</f>
        <v/>
      </c>
    </row>
    <row r="158" spans="3:34" s="2437" customFormat="1" ht="12.75" customHeight="1">
      <c r="C158" s="2461" t="str">
        <f>IF(INPUT_OUTPUT!C145="","",INPUT_OUTPUT!C145)</f>
        <v/>
      </c>
      <c r="D158" s="2462" t="str">
        <f>IF(INPUT_OUTPUT!BH145="","",INPUT_OUTPUT!BH145)</f>
        <v/>
      </c>
      <c r="E158" s="2462" t="str">
        <f>IF(INPUT_OUTPUT!BI145="","",INPUT_OUTPUT!BI145)</f>
        <v/>
      </c>
      <c r="F158" s="2462" t="str">
        <f>IF(INPUT_OUTPUT!BJ145="","",INPUT_OUTPUT!BJ145)</f>
        <v/>
      </c>
      <c r="G158" s="2462" t="str">
        <f>IF(INPUT_OUTPUT!BK145="","",INPUT_OUTPUT!BK145)</f>
        <v/>
      </c>
      <c r="H158" s="2462" t="str">
        <f>IF(INPUT_OUTPUT!BL145="","",INPUT_OUTPUT!BL145)</f>
        <v/>
      </c>
      <c r="I158" s="2462" t="str">
        <f>IF(INPUT_OUTPUT!BM145="","",INPUT_OUTPUT!BM145)</f>
        <v/>
      </c>
      <c r="J158" s="2462" t="str">
        <f>IF(INPUT_OUTPUT!BN145="","",INPUT_OUTPUT!BN145)</f>
        <v/>
      </c>
      <c r="K158" s="2453" t="str">
        <f t="shared" si="9"/>
        <v/>
      </c>
      <c r="L158" s="2457" t="str">
        <f>IF(INPUT_OUTPUT!BO145="","",INPUT_OUTPUT!BO145)</f>
        <v/>
      </c>
      <c r="M158" s="2457" t="str">
        <f>IF(INPUT_OUTPUT!BP145="","",INPUT_OUTPUT!BP145)</f>
        <v/>
      </c>
      <c r="N158" s="2457" t="str">
        <f>IF(INPUT_OUTPUT!BQ145="","",INPUT_OUTPUT!BQ145)</f>
        <v/>
      </c>
      <c r="O158" s="2457" t="str">
        <f>IF(INPUT_OUTPUT!BR145="","",INPUT_OUTPUT!BR145)</f>
        <v/>
      </c>
      <c r="P158" s="2457" t="str">
        <f>IF(INPUT_OUTPUT!BS145="","",INPUT_OUTPUT!BS145)</f>
        <v/>
      </c>
      <c r="Q158" s="2457" t="str">
        <f>IF(INPUT_OUTPUT!BT145="","",INPUT_OUTPUT!BT145)</f>
        <v/>
      </c>
      <c r="R158" s="2457" t="str">
        <f>IF(INPUT_OUTPUT!BU145="","",INPUT_OUTPUT!BU145)</f>
        <v/>
      </c>
      <c r="S158" s="2461" t="str">
        <f t="shared" si="10"/>
        <v/>
      </c>
      <c r="T158" s="2457" t="str">
        <f>IF(INPUT_OUTPUT!BV145="","",INPUT_OUTPUT!BV145)</f>
        <v/>
      </c>
      <c r="U158" s="2457" t="str">
        <f>IF(INPUT_OUTPUT!BW145="","",INPUT_OUTPUT!BW145)</f>
        <v/>
      </c>
      <c r="V158" s="2457" t="str">
        <f>IF(INPUT_OUTPUT!BX145="","",INPUT_OUTPUT!BX145)</f>
        <v/>
      </c>
      <c r="W158" s="2457" t="str">
        <f>IF(INPUT_OUTPUT!BY145="","",INPUT_OUTPUT!BY145)</f>
        <v/>
      </c>
      <c r="X158" s="2457" t="str">
        <f>IF(INPUT_OUTPUT!BZ145="","",INPUT_OUTPUT!BZ145)</f>
        <v/>
      </c>
      <c r="Y158" s="2457" t="str">
        <f>IF(INPUT_OUTPUT!CA145="","",INPUT_OUTPUT!CA145)</f>
        <v/>
      </c>
      <c r="Z158" s="2457" t="str">
        <f>IF(INPUT_OUTPUT!CB145="","",INPUT_OUTPUT!CB145)</f>
        <v/>
      </c>
      <c r="AA158" s="2461" t="str">
        <f t="shared" si="11"/>
        <v/>
      </c>
      <c r="AB158" s="2459" t="str">
        <f>IF(INPUT_OUTPUT!CC145="","",INPUT_OUTPUT!CC145)</f>
        <v/>
      </c>
      <c r="AC158" s="2459" t="str">
        <f>IF(INPUT_OUTPUT!CD145="","",INPUT_OUTPUT!CD145)</f>
        <v/>
      </c>
      <c r="AD158" s="2459" t="str">
        <f>IF(INPUT_OUTPUT!CE145="","",INPUT_OUTPUT!CE145)</f>
        <v/>
      </c>
      <c r="AE158" s="2459" t="str">
        <f>IF(INPUT_OUTPUT!CF145="","",INPUT_OUTPUT!CF145)</f>
        <v/>
      </c>
      <c r="AF158" s="2459" t="str">
        <f>IF(INPUT_OUTPUT!CG145="","",INPUT_OUTPUT!CG145)</f>
        <v/>
      </c>
      <c r="AG158" s="2459" t="str">
        <f>IF(INPUT_OUTPUT!CH145="","",INPUT_OUTPUT!CH145)</f>
        <v/>
      </c>
      <c r="AH158" s="2459" t="str">
        <f>IF(INPUT_OUTPUT!CI145="","",INPUT_OUTPUT!CI145)</f>
        <v/>
      </c>
    </row>
    <row r="159" spans="3:34" s="2437" customFormat="1" ht="12.75" customHeight="1">
      <c r="C159" s="2461" t="str">
        <f>IF(INPUT_OUTPUT!C146="","",INPUT_OUTPUT!C146)</f>
        <v/>
      </c>
      <c r="D159" s="2462" t="str">
        <f>IF(INPUT_OUTPUT!BH146="","",INPUT_OUTPUT!BH146)</f>
        <v/>
      </c>
      <c r="E159" s="2462" t="str">
        <f>IF(INPUT_OUTPUT!BI146="","",INPUT_OUTPUT!BI146)</f>
        <v/>
      </c>
      <c r="F159" s="2462" t="str">
        <f>IF(INPUT_OUTPUT!BJ146="","",INPUT_OUTPUT!BJ146)</f>
        <v/>
      </c>
      <c r="G159" s="2462" t="str">
        <f>IF(INPUT_OUTPUT!BK146="","",INPUT_OUTPUT!BK146)</f>
        <v/>
      </c>
      <c r="H159" s="2462" t="str">
        <f>IF(INPUT_OUTPUT!BL146="","",INPUT_OUTPUT!BL146)</f>
        <v/>
      </c>
      <c r="I159" s="2462" t="str">
        <f>IF(INPUT_OUTPUT!BM146="","",INPUT_OUTPUT!BM146)</f>
        <v/>
      </c>
      <c r="J159" s="2462" t="str">
        <f>IF(INPUT_OUTPUT!BN146="","",INPUT_OUTPUT!BN146)</f>
        <v/>
      </c>
      <c r="K159" s="2453" t="str">
        <f t="shared" si="9"/>
        <v/>
      </c>
      <c r="L159" s="2457" t="str">
        <f>IF(INPUT_OUTPUT!BO146="","",INPUT_OUTPUT!BO146)</f>
        <v/>
      </c>
      <c r="M159" s="2457" t="str">
        <f>IF(INPUT_OUTPUT!BP146="","",INPUT_OUTPUT!BP146)</f>
        <v/>
      </c>
      <c r="N159" s="2457" t="str">
        <f>IF(INPUT_OUTPUT!BQ146="","",INPUT_OUTPUT!BQ146)</f>
        <v/>
      </c>
      <c r="O159" s="2457" t="str">
        <f>IF(INPUT_OUTPUT!BR146="","",INPUT_OUTPUT!BR146)</f>
        <v/>
      </c>
      <c r="P159" s="2457" t="str">
        <f>IF(INPUT_OUTPUT!BS146="","",INPUT_OUTPUT!BS146)</f>
        <v/>
      </c>
      <c r="Q159" s="2457" t="str">
        <f>IF(INPUT_OUTPUT!BT146="","",INPUT_OUTPUT!BT146)</f>
        <v/>
      </c>
      <c r="R159" s="2457" t="str">
        <f>IF(INPUT_OUTPUT!BU146="","",INPUT_OUTPUT!BU146)</f>
        <v/>
      </c>
      <c r="S159" s="2461" t="str">
        <f t="shared" si="10"/>
        <v/>
      </c>
      <c r="T159" s="2457" t="str">
        <f>IF(INPUT_OUTPUT!BV146="","",INPUT_OUTPUT!BV146)</f>
        <v/>
      </c>
      <c r="U159" s="2457" t="str">
        <f>IF(INPUT_OUTPUT!BW146="","",INPUT_OUTPUT!BW146)</f>
        <v/>
      </c>
      <c r="V159" s="2457" t="str">
        <f>IF(INPUT_OUTPUT!BX146="","",INPUT_OUTPUT!BX146)</f>
        <v/>
      </c>
      <c r="W159" s="2457" t="str">
        <f>IF(INPUT_OUTPUT!BY146="","",INPUT_OUTPUT!BY146)</f>
        <v/>
      </c>
      <c r="X159" s="2457" t="str">
        <f>IF(INPUT_OUTPUT!BZ146="","",INPUT_OUTPUT!BZ146)</f>
        <v/>
      </c>
      <c r="Y159" s="2457" t="str">
        <f>IF(INPUT_OUTPUT!CA146="","",INPUT_OUTPUT!CA146)</f>
        <v/>
      </c>
      <c r="Z159" s="2457" t="str">
        <f>IF(INPUT_OUTPUT!CB146="","",INPUT_OUTPUT!CB146)</f>
        <v/>
      </c>
      <c r="AA159" s="2461" t="str">
        <f t="shared" si="11"/>
        <v/>
      </c>
      <c r="AB159" s="2459" t="str">
        <f>IF(INPUT_OUTPUT!CC146="","",INPUT_OUTPUT!CC146)</f>
        <v/>
      </c>
      <c r="AC159" s="2459" t="str">
        <f>IF(INPUT_OUTPUT!CD146="","",INPUT_OUTPUT!CD146)</f>
        <v/>
      </c>
      <c r="AD159" s="2459" t="str">
        <f>IF(INPUT_OUTPUT!CE146="","",INPUT_OUTPUT!CE146)</f>
        <v/>
      </c>
      <c r="AE159" s="2459" t="str">
        <f>IF(INPUT_OUTPUT!CF146="","",INPUT_OUTPUT!CF146)</f>
        <v/>
      </c>
      <c r="AF159" s="2459" t="str">
        <f>IF(INPUT_OUTPUT!CG146="","",INPUT_OUTPUT!CG146)</f>
        <v/>
      </c>
      <c r="AG159" s="2459" t="str">
        <f>IF(INPUT_OUTPUT!CH146="","",INPUT_OUTPUT!CH146)</f>
        <v/>
      </c>
      <c r="AH159" s="2459" t="str">
        <f>IF(INPUT_OUTPUT!CI146="","",INPUT_OUTPUT!CI146)</f>
        <v/>
      </c>
    </row>
    <row r="160" spans="3:34" s="2437" customFormat="1" ht="12.75" customHeight="1">
      <c r="C160" s="2461" t="str">
        <f>IF(INPUT_OUTPUT!C147="","",INPUT_OUTPUT!C147)</f>
        <v/>
      </c>
      <c r="D160" s="2462" t="str">
        <f>IF(INPUT_OUTPUT!BH147="","",INPUT_OUTPUT!BH147)</f>
        <v/>
      </c>
      <c r="E160" s="2462" t="str">
        <f>IF(INPUT_OUTPUT!BI147="","",INPUT_OUTPUT!BI147)</f>
        <v/>
      </c>
      <c r="F160" s="2462" t="str">
        <f>IF(INPUT_OUTPUT!BJ147="","",INPUT_OUTPUT!BJ147)</f>
        <v/>
      </c>
      <c r="G160" s="2462" t="str">
        <f>IF(INPUT_OUTPUT!BK147="","",INPUT_OUTPUT!BK147)</f>
        <v/>
      </c>
      <c r="H160" s="2462" t="str">
        <f>IF(INPUT_OUTPUT!BL147="","",INPUT_OUTPUT!BL147)</f>
        <v/>
      </c>
      <c r="I160" s="2462" t="str">
        <f>IF(INPUT_OUTPUT!BM147="","",INPUT_OUTPUT!BM147)</f>
        <v/>
      </c>
      <c r="J160" s="2462" t="str">
        <f>IF(INPUT_OUTPUT!BN147="","",INPUT_OUTPUT!BN147)</f>
        <v/>
      </c>
      <c r="K160" s="2453" t="str">
        <f t="shared" si="9"/>
        <v/>
      </c>
      <c r="L160" s="2457" t="str">
        <f>IF(INPUT_OUTPUT!BO147="","",INPUT_OUTPUT!BO147)</f>
        <v/>
      </c>
      <c r="M160" s="2457" t="str">
        <f>IF(INPUT_OUTPUT!BP147="","",INPUT_OUTPUT!BP147)</f>
        <v/>
      </c>
      <c r="N160" s="2457" t="str">
        <f>IF(INPUT_OUTPUT!BQ147="","",INPUT_OUTPUT!BQ147)</f>
        <v/>
      </c>
      <c r="O160" s="2457" t="str">
        <f>IF(INPUT_OUTPUT!BR147="","",INPUT_OUTPUT!BR147)</f>
        <v/>
      </c>
      <c r="P160" s="2457" t="str">
        <f>IF(INPUT_OUTPUT!BS147="","",INPUT_OUTPUT!BS147)</f>
        <v/>
      </c>
      <c r="Q160" s="2457" t="str">
        <f>IF(INPUT_OUTPUT!BT147="","",INPUT_OUTPUT!BT147)</f>
        <v/>
      </c>
      <c r="R160" s="2457" t="str">
        <f>IF(INPUT_OUTPUT!BU147="","",INPUT_OUTPUT!BU147)</f>
        <v/>
      </c>
      <c r="S160" s="2461" t="str">
        <f t="shared" si="10"/>
        <v/>
      </c>
      <c r="T160" s="2457" t="str">
        <f>IF(INPUT_OUTPUT!BV147="","",INPUT_OUTPUT!BV147)</f>
        <v/>
      </c>
      <c r="U160" s="2457" t="str">
        <f>IF(INPUT_OUTPUT!BW147="","",INPUT_OUTPUT!BW147)</f>
        <v/>
      </c>
      <c r="V160" s="2457" t="str">
        <f>IF(INPUT_OUTPUT!BX147="","",INPUT_OUTPUT!BX147)</f>
        <v/>
      </c>
      <c r="W160" s="2457" t="str">
        <f>IF(INPUT_OUTPUT!BY147="","",INPUT_OUTPUT!BY147)</f>
        <v/>
      </c>
      <c r="X160" s="2457" t="str">
        <f>IF(INPUT_OUTPUT!BZ147="","",INPUT_OUTPUT!BZ147)</f>
        <v/>
      </c>
      <c r="Y160" s="2457" t="str">
        <f>IF(INPUT_OUTPUT!CA147="","",INPUT_OUTPUT!CA147)</f>
        <v/>
      </c>
      <c r="Z160" s="2457" t="str">
        <f>IF(INPUT_OUTPUT!CB147="","",INPUT_OUTPUT!CB147)</f>
        <v/>
      </c>
      <c r="AA160" s="2461" t="str">
        <f t="shared" si="11"/>
        <v/>
      </c>
      <c r="AB160" s="2459" t="str">
        <f>IF(INPUT_OUTPUT!CC147="","",INPUT_OUTPUT!CC147)</f>
        <v/>
      </c>
      <c r="AC160" s="2459" t="str">
        <f>IF(INPUT_OUTPUT!CD147="","",INPUT_OUTPUT!CD147)</f>
        <v/>
      </c>
      <c r="AD160" s="2459" t="str">
        <f>IF(INPUT_OUTPUT!CE147="","",INPUT_OUTPUT!CE147)</f>
        <v/>
      </c>
      <c r="AE160" s="2459" t="str">
        <f>IF(INPUT_OUTPUT!CF147="","",INPUT_OUTPUT!CF147)</f>
        <v/>
      </c>
      <c r="AF160" s="2459" t="str">
        <f>IF(INPUT_OUTPUT!CG147="","",INPUT_OUTPUT!CG147)</f>
        <v/>
      </c>
      <c r="AG160" s="2459" t="str">
        <f>IF(INPUT_OUTPUT!CH147="","",INPUT_OUTPUT!CH147)</f>
        <v/>
      </c>
      <c r="AH160" s="2459" t="str">
        <f>IF(INPUT_OUTPUT!CI147="","",INPUT_OUTPUT!CI147)</f>
        <v/>
      </c>
    </row>
    <row r="161" spans="3:34" s="2437" customFormat="1" ht="12.75" customHeight="1">
      <c r="C161" s="2461" t="str">
        <f>IF(INPUT_OUTPUT!C148="","",INPUT_OUTPUT!C148)</f>
        <v/>
      </c>
      <c r="D161" s="2462" t="str">
        <f>IF(INPUT_OUTPUT!BH148="","",INPUT_OUTPUT!BH148)</f>
        <v/>
      </c>
      <c r="E161" s="2462" t="str">
        <f>IF(INPUT_OUTPUT!BI148="","",INPUT_OUTPUT!BI148)</f>
        <v/>
      </c>
      <c r="F161" s="2462" t="str">
        <f>IF(INPUT_OUTPUT!BJ148="","",INPUT_OUTPUT!BJ148)</f>
        <v/>
      </c>
      <c r="G161" s="2462" t="str">
        <f>IF(INPUT_OUTPUT!BK148="","",INPUT_OUTPUT!BK148)</f>
        <v/>
      </c>
      <c r="H161" s="2462" t="str">
        <f>IF(INPUT_OUTPUT!BL148="","",INPUT_OUTPUT!BL148)</f>
        <v/>
      </c>
      <c r="I161" s="2462" t="str">
        <f>IF(INPUT_OUTPUT!BM148="","",INPUT_OUTPUT!BM148)</f>
        <v/>
      </c>
      <c r="J161" s="2462" t="str">
        <f>IF(INPUT_OUTPUT!BN148="","",INPUT_OUTPUT!BN148)</f>
        <v/>
      </c>
      <c r="K161" s="2453" t="str">
        <f t="shared" si="9"/>
        <v/>
      </c>
      <c r="L161" s="2457" t="str">
        <f>IF(INPUT_OUTPUT!BO148="","",INPUT_OUTPUT!BO148)</f>
        <v/>
      </c>
      <c r="M161" s="2457" t="str">
        <f>IF(INPUT_OUTPUT!BP148="","",INPUT_OUTPUT!BP148)</f>
        <v/>
      </c>
      <c r="N161" s="2457" t="str">
        <f>IF(INPUT_OUTPUT!BQ148="","",INPUT_OUTPUT!BQ148)</f>
        <v/>
      </c>
      <c r="O161" s="2457" t="str">
        <f>IF(INPUT_OUTPUT!BR148="","",INPUT_OUTPUT!BR148)</f>
        <v/>
      </c>
      <c r="P161" s="2457" t="str">
        <f>IF(INPUT_OUTPUT!BS148="","",INPUT_OUTPUT!BS148)</f>
        <v/>
      </c>
      <c r="Q161" s="2457" t="str">
        <f>IF(INPUT_OUTPUT!BT148="","",INPUT_OUTPUT!BT148)</f>
        <v/>
      </c>
      <c r="R161" s="2457" t="str">
        <f>IF(INPUT_OUTPUT!BU148="","",INPUT_OUTPUT!BU148)</f>
        <v/>
      </c>
      <c r="S161" s="2461" t="str">
        <f t="shared" si="10"/>
        <v/>
      </c>
      <c r="T161" s="2457" t="str">
        <f>IF(INPUT_OUTPUT!BV148="","",INPUT_OUTPUT!BV148)</f>
        <v/>
      </c>
      <c r="U161" s="2457" t="str">
        <f>IF(INPUT_OUTPUT!BW148="","",INPUT_OUTPUT!BW148)</f>
        <v/>
      </c>
      <c r="V161" s="2457" t="str">
        <f>IF(INPUT_OUTPUT!BX148="","",INPUT_OUTPUT!BX148)</f>
        <v/>
      </c>
      <c r="W161" s="2457" t="str">
        <f>IF(INPUT_OUTPUT!BY148="","",INPUT_OUTPUT!BY148)</f>
        <v/>
      </c>
      <c r="X161" s="2457" t="str">
        <f>IF(INPUT_OUTPUT!BZ148="","",INPUT_OUTPUT!BZ148)</f>
        <v/>
      </c>
      <c r="Y161" s="2457" t="str">
        <f>IF(INPUT_OUTPUT!CA148="","",INPUT_OUTPUT!CA148)</f>
        <v/>
      </c>
      <c r="Z161" s="2457" t="str">
        <f>IF(INPUT_OUTPUT!CB148="","",INPUT_OUTPUT!CB148)</f>
        <v/>
      </c>
      <c r="AA161" s="2461" t="str">
        <f t="shared" si="11"/>
        <v/>
      </c>
      <c r="AB161" s="2459" t="str">
        <f>IF(INPUT_OUTPUT!CC148="","",INPUT_OUTPUT!CC148)</f>
        <v/>
      </c>
      <c r="AC161" s="2459" t="str">
        <f>IF(INPUT_OUTPUT!CD148="","",INPUT_OUTPUT!CD148)</f>
        <v/>
      </c>
      <c r="AD161" s="2459" t="str">
        <f>IF(INPUT_OUTPUT!CE148="","",INPUT_OUTPUT!CE148)</f>
        <v/>
      </c>
      <c r="AE161" s="2459" t="str">
        <f>IF(INPUT_OUTPUT!CF148="","",INPUT_OUTPUT!CF148)</f>
        <v/>
      </c>
      <c r="AF161" s="2459" t="str">
        <f>IF(INPUT_OUTPUT!CG148="","",INPUT_OUTPUT!CG148)</f>
        <v/>
      </c>
      <c r="AG161" s="2459" t="str">
        <f>IF(INPUT_OUTPUT!CH148="","",INPUT_OUTPUT!CH148)</f>
        <v/>
      </c>
      <c r="AH161" s="2459" t="str">
        <f>IF(INPUT_OUTPUT!CI148="","",INPUT_OUTPUT!CI148)</f>
        <v/>
      </c>
    </row>
    <row r="162" spans="3:34" s="2437" customFormat="1" ht="12.75" customHeight="1">
      <c r="C162" s="2461" t="str">
        <f>IF(INPUT_OUTPUT!C149="","",INPUT_OUTPUT!C149)</f>
        <v/>
      </c>
      <c r="D162" s="2462" t="str">
        <f>IF(INPUT_OUTPUT!BH149="","",INPUT_OUTPUT!BH149)</f>
        <v/>
      </c>
      <c r="E162" s="2462" t="str">
        <f>IF(INPUT_OUTPUT!BI149="","",INPUT_OUTPUT!BI149)</f>
        <v/>
      </c>
      <c r="F162" s="2462" t="str">
        <f>IF(INPUT_OUTPUT!BJ149="","",INPUT_OUTPUT!BJ149)</f>
        <v/>
      </c>
      <c r="G162" s="2462" t="str">
        <f>IF(INPUT_OUTPUT!BK149="","",INPUT_OUTPUT!BK149)</f>
        <v/>
      </c>
      <c r="H162" s="2462" t="str">
        <f>IF(INPUT_OUTPUT!BL149="","",INPUT_OUTPUT!BL149)</f>
        <v/>
      </c>
      <c r="I162" s="2462" t="str">
        <f>IF(INPUT_OUTPUT!BM149="","",INPUT_OUTPUT!BM149)</f>
        <v/>
      </c>
      <c r="J162" s="2462" t="str">
        <f>IF(INPUT_OUTPUT!BN149="","",INPUT_OUTPUT!BN149)</f>
        <v/>
      </c>
      <c r="K162" s="2453" t="str">
        <f t="shared" si="9"/>
        <v/>
      </c>
      <c r="L162" s="2457" t="str">
        <f>IF(INPUT_OUTPUT!BO149="","",INPUT_OUTPUT!BO149)</f>
        <v/>
      </c>
      <c r="M162" s="2457" t="str">
        <f>IF(INPUT_OUTPUT!BP149="","",INPUT_OUTPUT!BP149)</f>
        <v/>
      </c>
      <c r="N162" s="2457" t="str">
        <f>IF(INPUT_OUTPUT!BQ149="","",INPUT_OUTPUT!BQ149)</f>
        <v/>
      </c>
      <c r="O162" s="2457" t="str">
        <f>IF(INPUT_OUTPUT!BR149="","",INPUT_OUTPUT!BR149)</f>
        <v/>
      </c>
      <c r="P162" s="2457" t="str">
        <f>IF(INPUT_OUTPUT!BS149="","",INPUT_OUTPUT!BS149)</f>
        <v/>
      </c>
      <c r="Q162" s="2457" t="str">
        <f>IF(INPUT_OUTPUT!BT149="","",INPUT_OUTPUT!BT149)</f>
        <v/>
      </c>
      <c r="R162" s="2457" t="str">
        <f>IF(INPUT_OUTPUT!BU149="","",INPUT_OUTPUT!BU149)</f>
        <v/>
      </c>
      <c r="S162" s="2461" t="str">
        <f t="shared" si="10"/>
        <v/>
      </c>
      <c r="T162" s="2457" t="str">
        <f>IF(INPUT_OUTPUT!BV149="","",INPUT_OUTPUT!BV149)</f>
        <v/>
      </c>
      <c r="U162" s="2457" t="str">
        <f>IF(INPUT_OUTPUT!BW149="","",INPUT_OUTPUT!BW149)</f>
        <v/>
      </c>
      <c r="V162" s="2457" t="str">
        <f>IF(INPUT_OUTPUT!BX149="","",INPUT_OUTPUT!BX149)</f>
        <v/>
      </c>
      <c r="W162" s="2457" t="str">
        <f>IF(INPUT_OUTPUT!BY149="","",INPUT_OUTPUT!BY149)</f>
        <v/>
      </c>
      <c r="X162" s="2457" t="str">
        <f>IF(INPUT_OUTPUT!BZ149="","",INPUT_OUTPUT!BZ149)</f>
        <v/>
      </c>
      <c r="Y162" s="2457" t="str">
        <f>IF(INPUT_OUTPUT!CA149="","",INPUT_OUTPUT!CA149)</f>
        <v/>
      </c>
      <c r="Z162" s="2457" t="str">
        <f>IF(INPUT_OUTPUT!CB149="","",INPUT_OUTPUT!CB149)</f>
        <v/>
      </c>
      <c r="AA162" s="2461" t="str">
        <f t="shared" si="11"/>
        <v/>
      </c>
      <c r="AB162" s="2459" t="str">
        <f>IF(INPUT_OUTPUT!CC149="","",INPUT_OUTPUT!CC149)</f>
        <v/>
      </c>
      <c r="AC162" s="2459" t="str">
        <f>IF(INPUT_OUTPUT!CD149="","",INPUT_OUTPUT!CD149)</f>
        <v/>
      </c>
      <c r="AD162" s="2459" t="str">
        <f>IF(INPUT_OUTPUT!CE149="","",INPUT_OUTPUT!CE149)</f>
        <v/>
      </c>
      <c r="AE162" s="2459" t="str">
        <f>IF(INPUT_OUTPUT!CF149="","",INPUT_OUTPUT!CF149)</f>
        <v/>
      </c>
      <c r="AF162" s="2459" t="str">
        <f>IF(INPUT_OUTPUT!CG149="","",INPUT_OUTPUT!CG149)</f>
        <v/>
      </c>
      <c r="AG162" s="2459" t="str">
        <f>IF(INPUT_OUTPUT!CH149="","",INPUT_OUTPUT!CH149)</f>
        <v/>
      </c>
      <c r="AH162" s="2459" t="str">
        <f>IF(INPUT_OUTPUT!CI149="","",INPUT_OUTPUT!CI149)</f>
        <v/>
      </c>
    </row>
    <row r="163" spans="3:34" s="2437" customFormat="1" ht="12.75" customHeight="1">
      <c r="C163" s="2461" t="str">
        <f>IF(INPUT_OUTPUT!C150="","",INPUT_OUTPUT!C150)</f>
        <v/>
      </c>
      <c r="D163" s="2462" t="str">
        <f>IF(INPUT_OUTPUT!BH150="","",INPUT_OUTPUT!BH150)</f>
        <v/>
      </c>
      <c r="E163" s="2462" t="str">
        <f>IF(INPUT_OUTPUT!BI150="","",INPUT_OUTPUT!BI150)</f>
        <v/>
      </c>
      <c r="F163" s="2462" t="str">
        <f>IF(INPUT_OUTPUT!BJ150="","",INPUT_OUTPUT!BJ150)</f>
        <v/>
      </c>
      <c r="G163" s="2462" t="str">
        <f>IF(INPUT_OUTPUT!BK150="","",INPUT_OUTPUT!BK150)</f>
        <v/>
      </c>
      <c r="H163" s="2462" t="str">
        <f>IF(INPUT_OUTPUT!BL150="","",INPUT_OUTPUT!BL150)</f>
        <v/>
      </c>
      <c r="I163" s="2462" t="str">
        <f>IF(INPUT_OUTPUT!BM150="","",INPUT_OUTPUT!BM150)</f>
        <v/>
      </c>
      <c r="J163" s="2462" t="str">
        <f>IF(INPUT_OUTPUT!BN150="","",INPUT_OUTPUT!BN150)</f>
        <v/>
      </c>
      <c r="K163" s="2453" t="str">
        <f t="shared" si="9"/>
        <v/>
      </c>
      <c r="L163" s="2457" t="str">
        <f>IF(INPUT_OUTPUT!BO150="","",INPUT_OUTPUT!BO150)</f>
        <v/>
      </c>
      <c r="M163" s="2457" t="str">
        <f>IF(INPUT_OUTPUT!BP150="","",INPUT_OUTPUT!BP150)</f>
        <v/>
      </c>
      <c r="N163" s="2457" t="str">
        <f>IF(INPUT_OUTPUT!BQ150="","",INPUT_OUTPUT!BQ150)</f>
        <v/>
      </c>
      <c r="O163" s="2457" t="str">
        <f>IF(INPUT_OUTPUT!BR150="","",INPUT_OUTPUT!BR150)</f>
        <v/>
      </c>
      <c r="P163" s="2457" t="str">
        <f>IF(INPUT_OUTPUT!BS150="","",INPUT_OUTPUT!BS150)</f>
        <v/>
      </c>
      <c r="Q163" s="2457" t="str">
        <f>IF(INPUT_OUTPUT!BT150="","",INPUT_OUTPUT!BT150)</f>
        <v/>
      </c>
      <c r="R163" s="2457" t="str">
        <f>IF(INPUT_OUTPUT!BU150="","",INPUT_OUTPUT!BU150)</f>
        <v/>
      </c>
      <c r="S163" s="2461" t="str">
        <f t="shared" si="10"/>
        <v/>
      </c>
      <c r="T163" s="2457" t="str">
        <f>IF(INPUT_OUTPUT!BV150="","",INPUT_OUTPUT!BV150)</f>
        <v/>
      </c>
      <c r="U163" s="2457" t="str">
        <f>IF(INPUT_OUTPUT!BW150="","",INPUT_OUTPUT!BW150)</f>
        <v/>
      </c>
      <c r="V163" s="2457" t="str">
        <f>IF(INPUT_OUTPUT!BX150="","",INPUT_OUTPUT!BX150)</f>
        <v/>
      </c>
      <c r="W163" s="2457" t="str">
        <f>IF(INPUT_OUTPUT!BY150="","",INPUT_OUTPUT!BY150)</f>
        <v/>
      </c>
      <c r="X163" s="2457" t="str">
        <f>IF(INPUT_OUTPUT!BZ150="","",INPUT_OUTPUT!BZ150)</f>
        <v/>
      </c>
      <c r="Y163" s="2457" t="str">
        <f>IF(INPUT_OUTPUT!CA150="","",INPUT_OUTPUT!CA150)</f>
        <v/>
      </c>
      <c r="Z163" s="2457" t="str">
        <f>IF(INPUT_OUTPUT!CB150="","",INPUT_OUTPUT!CB150)</f>
        <v/>
      </c>
      <c r="AA163" s="2461" t="str">
        <f t="shared" si="11"/>
        <v/>
      </c>
      <c r="AB163" s="2459" t="str">
        <f>IF(INPUT_OUTPUT!CC150="","",INPUT_OUTPUT!CC150)</f>
        <v/>
      </c>
      <c r="AC163" s="2459" t="str">
        <f>IF(INPUT_OUTPUT!CD150="","",INPUT_OUTPUT!CD150)</f>
        <v/>
      </c>
      <c r="AD163" s="2459" t="str">
        <f>IF(INPUT_OUTPUT!CE150="","",INPUT_OUTPUT!CE150)</f>
        <v/>
      </c>
      <c r="AE163" s="2459" t="str">
        <f>IF(INPUT_OUTPUT!CF150="","",INPUT_OUTPUT!CF150)</f>
        <v/>
      </c>
      <c r="AF163" s="2459" t="str">
        <f>IF(INPUT_OUTPUT!CG150="","",INPUT_OUTPUT!CG150)</f>
        <v/>
      </c>
      <c r="AG163" s="2459" t="str">
        <f>IF(INPUT_OUTPUT!CH150="","",INPUT_OUTPUT!CH150)</f>
        <v/>
      </c>
      <c r="AH163" s="2459" t="str">
        <f>IF(INPUT_OUTPUT!CI150="","",INPUT_OUTPUT!CI150)</f>
        <v/>
      </c>
    </row>
    <row r="164" spans="3:34" s="2437" customFormat="1" ht="12.75" customHeight="1">
      <c r="C164" s="2461" t="str">
        <f>IF(INPUT_OUTPUT!C151="","",INPUT_OUTPUT!C151)</f>
        <v/>
      </c>
      <c r="D164" s="2462" t="str">
        <f>IF(INPUT_OUTPUT!BH151="","",INPUT_OUTPUT!BH151)</f>
        <v/>
      </c>
      <c r="E164" s="2462" t="str">
        <f>IF(INPUT_OUTPUT!BI151="","",INPUT_OUTPUT!BI151)</f>
        <v/>
      </c>
      <c r="F164" s="2462" t="str">
        <f>IF(INPUT_OUTPUT!BJ151="","",INPUT_OUTPUT!BJ151)</f>
        <v/>
      </c>
      <c r="G164" s="2462" t="str">
        <f>IF(INPUT_OUTPUT!BK151="","",INPUT_OUTPUT!BK151)</f>
        <v/>
      </c>
      <c r="H164" s="2462" t="str">
        <f>IF(INPUT_OUTPUT!BL151="","",INPUT_OUTPUT!BL151)</f>
        <v/>
      </c>
      <c r="I164" s="2462" t="str">
        <f>IF(INPUT_OUTPUT!BM151="","",INPUT_OUTPUT!BM151)</f>
        <v/>
      </c>
      <c r="J164" s="2462" t="str">
        <f>IF(INPUT_OUTPUT!BN151="","",INPUT_OUTPUT!BN151)</f>
        <v/>
      </c>
      <c r="K164" s="2453" t="str">
        <f t="shared" si="9"/>
        <v/>
      </c>
      <c r="L164" s="2457" t="str">
        <f>IF(INPUT_OUTPUT!BO151="","",INPUT_OUTPUT!BO151)</f>
        <v/>
      </c>
      <c r="M164" s="2457" t="str">
        <f>IF(INPUT_OUTPUT!BP151="","",INPUT_OUTPUT!BP151)</f>
        <v/>
      </c>
      <c r="N164" s="2457" t="str">
        <f>IF(INPUT_OUTPUT!BQ151="","",INPUT_OUTPUT!BQ151)</f>
        <v/>
      </c>
      <c r="O164" s="2457" t="str">
        <f>IF(INPUT_OUTPUT!BR151="","",INPUT_OUTPUT!BR151)</f>
        <v/>
      </c>
      <c r="P164" s="2457" t="str">
        <f>IF(INPUT_OUTPUT!BS151="","",INPUT_OUTPUT!BS151)</f>
        <v/>
      </c>
      <c r="Q164" s="2457" t="str">
        <f>IF(INPUT_OUTPUT!BT151="","",INPUT_OUTPUT!BT151)</f>
        <v/>
      </c>
      <c r="R164" s="2457" t="str">
        <f>IF(INPUT_OUTPUT!BU151="","",INPUT_OUTPUT!BU151)</f>
        <v/>
      </c>
      <c r="S164" s="2461" t="str">
        <f t="shared" si="10"/>
        <v/>
      </c>
      <c r="T164" s="2457" t="str">
        <f>IF(INPUT_OUTPUT!BV151="","",INPUT_OUTPUT!BV151)</f>
        <v/>
      </c>
      <c r="U164" s="2457" t="str">
        <f>IF(INPUT_OUTPUT!BW151="","",INPUT_OUTPUT!BW151)</f>
        <v/>
      </c>
      <c r="V164" s="2457" t="str">
        <f>IF(INPUT_OUTPUT!BX151="","",INPUT_OUTPUT!BX151)</f>
        <v/>
      </c>
      <c r="W164" s="2457" t="str">
        <f>IF(INPUT_OUTPUT!BY151="","",INPUT_OUTPUT!BY151)</f>
        <v/>
      </c>
      <c r="X164" s="2457" t="str">
        <f>IF(INPUT_OUTPUT!BZ151="","",INPUT_OUTPUT!BZ151)</f>
        <v/>
      </c>
      <c r="Y164" s="2457" t="str">
        <f>IF(INPUT_OUTPUT!CA151="","",INPUT_OUTPUT!CA151)</f>
        <v/>
      </c>
      <c r="Z164" s="2457" t="str">
        <f>IF(INPUT_OUTPUT!CB151="","",INPUT_OUTPUT!CB151)</f>
        <v/>
      </c>
      <c r="AA164" s="2461" t="str">
        <f t="shared" si="11"/>
        <v/>
      </c>
      <c r="AB164" s="2459" t="str">
        <f>IF(INPUT_OUTPUT!CC151="","",INPUT_OUTPUT!CC151)</f>
        <v/>
      </c>
      <c r="AC164" s="2459" t="str">
        <f>IF(INPUT_OUTPUT!CD151="","",INPUT_OUTPUT!CD151)</f>
        <v/>
      </c>
      <c r="AD164" s="2459" t="str">
        <f>IF(INPUT_OUTPUT!CE151="","",INPUT_OUTPUT!CE151)</f>
        <v/>
      </c>
      <c r="AE164" s="2459" t="str">
        <f>IF(INPUT_OUTPUT!CF151="","",INPUT_OUTPUT!CF151)</f>
        <v/>
      </c>
      <c r="AF164" s="2459" t="str">
        <f>IF(INPUT_OUTPUT!CG151="","",INPUT_OUTPUT!CG151)</f>
        <v/>
      </c>
      <c r="AG164" s="2459" t="str">
        <f>IF(INPUT_OUTPUT!CH151="","",INPUT_OUTPUT!CH151)</f>
        <v/>
      </c>
      <c r="AH164" s="2459" t="str">
        <f>IF(INPUT_OUTPUT!CI151="","",INPUT_OUTPUT!CI151)</f>
        <v/>
      </c>
    </row>
    <row r="165" spans="3:34" s="2437" customFormat="1" ht="12.75" customHeight="1">
      <c r="C165" s="2461" t="str">
        <f>IF(INPUT_OUTPUT!C152="","",INPUT_OUTPUT!C152)</f>
        <v/>
      </c>
      <c r="D165" s="2462" t="str">
        <f>IF(INPUT_OUTPUT!BH152="","",INPUT_OUTPUT!BH152)</f>
        <v/>
      </c>
      <c r="E165" s="2462" t="str">
        <f>IF(INPUT_OUTPUT!BI152="","",INPUT_OUTPUT!BI152)</f>
        <v/>
      </c>
      <c r="F165" s="2462" t="str">
        <f>IF(INPUT_OUTPUT!BJ152="","",INPUT_OUTPUT!BJ152)</f>
        <v/>
      </c>
      <c r="G165" s="2462" t="str">
        <f>IF(INPUT_OUTPUT!BK152="","",INPUT_OUTPUT!BK152)</f>
        <v/>
      </c>
      <c r="H165" s="2462" t="str">
        <f>IF(INPUT_OUTPUT!BL152="","",INPUT_OUTPUT!BL152)</f>
        <v/>
      </c>
      <c r="I165" s="2462" t="str">
        <f>IF(INPUT_OUTPUT!BM152="","",INPUT_OUTPUT!BM152)</f>
        <v/>
      </c>
      <c r="J165" s="2462" t="str">
        <f>IF(INPUT_OUTPUT!BN152="","",INPUT_OUTPUT!BN152)</f>
        <v/>
      </c>
      <c r="K165" s="2453" t="str">
        <f t="shared" si="9"/>
        <v/>
      </c>
      <c r="L165" s="2457" t="str">
        <f>IF(INPUT_OUTPUT!BO152="","",INPUT_OUTPUT!BO152)</f>
        <v/>
      </c>
      <c r="M165" s="2457" t="str">
        <f>IF(INPUT_OUTPUT!BP152="","",INPUT_OUTPUT!BP152)</f>
        <v/>
      </c>
      <c r="N165" s="2457" t="str">
        <f>IF(INPUT_OUTPUT!BQ152="","",INPUT_OUTPUT!BQ152)</f>
        <v/>
      </c>
      <c r="O165" s="2457" t="str">
        <f>IF(INPUT_OUTPUT!BR152="","",INPUT_OUTPUT!BR152)</f>
        <v/>
      </c>
      <c r="P165" s="2457" t="str">
        <f>IF(INPUT_OUTPUT!BS152="","",INPUT_OUTPUT!BS152)</f>
        <v/>
      </c>
      <c r="Q165" s="2457" t="str">
        <f>IF(INPUT_OUTPUT!BT152="","",INPUT_OUTPUT!BT152)</f>
        <v/>
      </c>
      <c r="R165" s="2457" t="str">
        <f>IF(INPUT_OUTPUT!BU152="","",INPUT_OUTPUT!BU152)</f>
        <v/>
      </c>
      <c r="S165" s="2461" t="str">
        <f t="shared" si="10"/>
        <v/>
      </c>
      <c r="T165" s="2457" t="str">
        <f>IF(INPUT_OUTPUT!BV152="","",INPUT_OUTPUT!BV152)</f>
        <v/>
      </c>
      <c r="U165" s="2457" t="str">
        <f>IF(INPUT_OUTPUT!BW152="","",INPUT_OUTPUT!BW152)</f>
        <v/>
      </c>
      <c r="V165" s="2457" t="str">
        <f>IF(INPUT_OUTPUT!BX152="","",INPUT_OUTPUT!BX152)</f>
        <v/>
      </c>
      <c r="W165" s="2457" t="str">
        <f>IF(INPUT_OUTPUT!BY152="","",INPUT_OUTPUT!BY152)</f>
        <v/>
      </c>
      <c r="X165" s="2457" t="str">
        <f>IF(INPUT_OUTPUT!BZ152="","",INPUT_OUTPUT!BZ152)</f>
        <v/>
      </c>
      <c r="Y165" s="2457" t="str">
        <f>IF(INPUT_OUTPUT!CA152="","",INPUT_OUTPUT!CA152)</f>
        <v/>
      </c>
      <c r="Z165" s="2457" t="str">
        <f>IF(INPUT_OUTPUT!CB152="","",INPUT_OUTPUT!CB152)</f>
        <v/>
      </c>
      <c r="AA165" s="2461" t="str">
        <f t="shared" si="11"/>
        <v/>
      </c>
      <c r="AB165" s="2459" t="str">
        <f>IF(INPUT_OUTPUT!CC152="","",INPUT_OUTPUT!CC152)</f>
        <v/>
      </c>
      <c r="AC165" s="2459" t="str">
        <f>IF(INPUT_OUTPUT!CD152="","",INPUT_OUTPUT!CD152)</f>
        <v/>
      </c>
      <c r="AD165" s="2459" t="str">
        <f>IF(INPUT_OUTPUT!CE152="","",INPUT_OUTPUT!CE152)</f>
        <v/>
      </c>
      <c r="AE165" s="2459" t="str">
        <f>IF(INPUT_OUTPUT!CF152="","",INPUT_OUTPUT!CF152)</f>
        <v/>
      </c>
      <c r="AF165" s="2459" t="str">
        <f>IF(INPUT_OUTPUT!CG152="","",INPUT_OUTPUT!CG152)</f>
        <v/>
      </c>
      <c r="AG165" s="2459" t="str">
        <f>IF(INPUT_OUTPUT!CH152="","",INPUT_OUTPUT!CH152)</f>
        <v/>
      </c>
      <c r="AH165" s="2459" t="str">
        <f>IF(INPUT_OUTPUT!CI152="","",INPUT_OUTPUT!CI152)</f>
        <v/>
      </c>
    </row>
    <row r="166" spans="3:34" s="2437" customFormat="1" ht="12.75" customHeight="1">
      <c r="C166" s="2461" t="str">
        <f>IF(INPUT_OUTPUT!C153="","",INPUT_OUTPUT!C153)</f>
        <v/>
      </c>
      <c r="D166" s="2462" t="str">
        <f>IF(INPUT_OUTPUT!BH153="","",INPUT_OUTPUT!BH153)</f>
        <v/>
      </c>
      <c r="E166" s="2462" t="str">
        <f>IF(INPUT_OUTPUT!BI153="","",INPUT_OUTPUT!BI153)</f>
        <v/>
      </c>
      <c r="F166" s="2462" t="str">
        <f>IF(INPUT_OUTPUT!BJ153="","",INPUT_OUTPUT!BJ153)</f>
        <v/>
      </c>
      <c r="G166" s="2462" t="str">
        <f>IF(INPUT_OUTPUT!BK153="","",INPUT_OUTPUT!BK153)</f>
        <v/>
      </c>
      <c r="H166" s="2462" t="str">
        <f>IF(INPUT_OUTPUT!BL153="","",INPUT_OUTPUT!BL153)</f>
        <v/>
      </c>
      <c r="I166" s="2462" t="str">
        <f>IF(INPUT_OUTPUT!BM153="","",INPUT_OUTPUT!BM153)</f>
        <v/>
      </c>
      <c r="J166" s="2462" t="str">
        <f>IF(INPUT_OUTPUT!BN153="","",INPUT_OUTPUT!BN153)</f>
        <v/>
      </c>
      <c r="K166" s="2453" t="str">
        <f t="shared" si="9"/>
        <v/>
      </c>
      <c r="L166" s="2457" t="str">
        <f>IF(INPUT_OUTPUT!BO153="","",INPUT_OUTPUT!BO153)</f>
        <v/>
      </c>
      <c r="M166" s="2457" t="str">
        <f>IF(INPUT_OUTPUT!BP153="","",INPUT_OUTPUT!BP153)</f>
        <v/>
      </c>
      <c r="N166" s="2457" t="str">
        <f>IF(INPUT_OUTPUT!BQ153="","",INPUT_OUTPUT!BQ153)</f>
        <v/>
      </c>
      <c r="O166" s="2457" t="str">
        <f>IF(INPUT_OUTPUT!BR153="","",INPUT_OUTPUT!BR153)</f>
        <v/>
      </c>
      <c r="P166" s="2457" t="str">
        <f>IF(INPUT_OUTPUT!BS153="","",INPUT_OUTPUT!BS153)</f>
        <v/>
      </c>
      <c r="Q166" s="2457" t="str">
        <f>IF(INPUT_OUTPUT!BT153="","",INPUT_OUTPUT!BT153)</f>
        <v/>
      </c>
      <c r="R166" s="2457" t="str">
        <f>IF(INPUT_OUTPUT!BU153="","",INPUT_OUTPUT!BU153)</f>
        <v/>
      </c>
      <c r="S166" s="2461" t="str">
        <f t="shared" si="10"/>
        <v/>
      </c>
      <c r="T166" s="2457" t="str">
        <f>IF(INPUT_OUTPUT!BV153="","",INPUT_OUTPUT!BV153)</f>
        <v/>
      </c>
      <c r="U166" s="2457" t="str">
        <f>IF(INPUT_OUTPUT!BW153="","",INPUT_OUTPUT!BW153)</f>
        <v/>
      </c>
      <c r="V166" s="2457" t="str">
        <f>IF(INPUT_OUTPUT!BX153="","",INPUT_OUTPUT!BX153)</f>
        <v/>
      </c>
      <c r="W166" s="2457" t="str">
        <f>IF(INPUT_OUTPUT!BY153="","",INPUT_OUTPUT!BY153)</f>
        <v/>
      </c>
      <c r="X166" s="2457" t="str">
        <f>IF(INPUT_OUTPUT!BZ153="","",INPUT_OUTPUT!BZ153)</f>
        <v/>
      </c>
      <c r="Y166" s="2457" t="str">
        <f>IF(INPUT_OUTPUT!CA153="","",INPUT_OUTPUT!CA153)</f>
        <v/>
      </c>
      <c r="Z166" s="2457" t="str">
        <f>IF(INPUT_OUTPUT!CB153="","",INPUT_OUTPUT!CB153)</f>
        <v/>
      </c>
      <c r="AA166" s="2461" t="str">
        <f t="shared" si="11"/>
        <v/>
      </c>
      <c r="AB166" s="2459" t="str">
        <f>IF(INPUT_OUTPUT!CC153="","",INPUT_OUTPUT!CC153)</f>
        <v/>
      </c>
      <c r="AC166" s="2459" t="str">
        <f>IF(INPUT_OUTPUT!CD153="","",INPUT_OUTPUT!CD153)</f>
        <v/>
      </c>
      <c r="AD166" s="2459" t="str">
        <f>IF(INPUT_OUTPUT!CE153="","",INPUT_OUTPUT!CE153)</f>
        <v/>
      </c>
      <c r="AE166" s="2459" t="str">
        <f>IF(INPUT_OUTPUT!CF153="","",INPUT_OUTPUT!CF153)</f>
        <v/>
      </c>
      <c r="AF166" s="2459" t="str">
        <f>IF(INPUT_OUTPUT!CG153="","",INPUT_OUTPUT!CG153)</f>
        <v/>
      </c>
      <c r="AG166" s="2459" t="str">
        <f>IF(INPUT_OUTPUT!CH153="","",INPUT_OUTPUT!CH153)</f>
        <v/>
      </c>
      <c r="AH166" s="2459" t="str">
        <f>IF(INPUT_OUTPUT!CI153="","",INPUT_OUTPUT!CI153)</f>
        <v/>
      </c>
    </row>
    <row r="167" spans="3:34" s="2437" customFormat="1" ht="12.75" customHeight="1">
      <c r="C167" s="2461" t="str">
        <f>IF(INPUT_OUTPUT!C154="","",INPUT_OUTPUT!C154)</f>
        <v/>
      </c>
      <c r="D167" s="2462" t="str">
        <f>IF(INPUT_OUTPUT!BH154="","",INPUT_OUTPUT!BH154)</f>
        <v/>
      </c>
      <c r="E167" s="2462" t="str">
        <f>IF(INPUT_OUTPUT!BI154="","",INPUT_OUTPUT!BI154)</f>
        <v/>
      </c>
      <c r="F167" s="2462" t="str">
        <f>IF(INPUT_OUTPUT!BJ154="","",INPUT_OUTPUT!BJ154)</f>
        <v/>
      </c>
      <c r="G167" s="2462" t="str">
        <f>IF(INPUT_OUTPUT!BK154="","",INPUT_OUTPUT!BK154)</f>
        <v/>
      </c>
      <c r="H167" s="2462" t="str">
        <f>IF(INPUT_OUTPUT!BL154="","",INPUT_OUTPUT!BL154)</f>
        <v/>
      </c>
      <c r="I167" s="2462" t="str">
        <f>IF(INPUT_OUTPUT!BM154="","",INPUT_OUTPUT!BM154)</f>
        <v/>
      </c>
      <c r="J167" s="2462" t="str">
        <f>IF(INPUT_OUTPUT!BN154="","",INPUT_OUTPUT!BN154)</f>
        <v/>
      </c>
      <c r="K167" s="2453" t="str">
        <f t="shared" si="9"/>
        <v/>
      </c>
      <c r="L167" s="2457" t="str">
        <f>IF(INPUT_OUTPUT!BO154="","",INPUT_OUTPUT!BO154)</f>
        <v/>
      </c>
      <c r="M167" s="2457" t="str">
        <f>IF(INPUT_OUTPUT!BP154="","",INPUT_OUTPUT!BP154)</f>
        <v/>
      </c>
      <c r="N167" s="2457" t="str">
        <f>IF(INPUT_OUTPUT!BQ154="","",INPUT_OUTPUT!BQ154)</f>
        <v/>
      </c>
      <c r="O167" s="2457" t="str">
        <f>IF(INPUT_OUTPUT!BR154="","",INPUT_OUTPUT!BR154)</f>
        <v/>
      </c>
      <c r="P167" s="2457" t="str">
        <f>IF(INPUT_OUTPUT!BS154="","",INPUT_OUTPUT!BS154)</f>
        <v/>
      </c>
      <c r="Q167" s="2457" t="str">
        <f>IF(INPUT_OUTPUT!BT154="","",INPUT_OUTPUT!BT154)</f>
        <v/>
      </c>
      <c r="R167" s="2457" t="str">
        <f>IF(INPUT_OUTPUT!BU154="","",INPUT_OUTPUT!BU154)</f>
        <v/>
      </c>
      <c r="S167" s="2461" t="str">
        <f t="shared" si="10"/>
        <v/>
      </c>
      <c r="T167" s="2457" t="str">
        <f>IF(INPUT_OUTPUT!BV154="","",INPUT_OUTPUT!BV154)</f>
        <v/>
      </c>
      <c r="U167" s="2457" t="str">
        <f>IF(INPUT_OUTPUT!BW154="","",INPUT_OUTPUT!BW154)</f>
        <v/>
      </c>
      <c r="V167" s="2457" t="str">
        <f>IF(INPUT_OUTPUT!BX154="","",INPUT_OUTPUT!BX154)</f>
        <v/>
      </c>
      <c r="W167" s="2457" t="str">
        <f>IF(INPUT_OUTPUT!BY154="","",INPUT_OUTPUT!BY154)</f>
        <v/>
      </c>
      <c r="X167" s="2457" t="str">
        <f>IF(INPUT_OUTPUT!BZ154="","",INPUT_OUTPUT!BZ154)</f>
        <v/>
      </c>
      <c r="Y167" s="2457" t="str">
        <f>IF(INPUT_OUTPUT!CA154="","",INPUT_OUTPUT!CA154)</f>
        <v/>
      </c>
      <c r="Z167" s="2457" t="str">
        <f>IF(INPUT_OUTPUT!CB154="","",INPUT_OUTPUT!CB154)</f>
        <v/>
      </c>
      <c r="AA167" s="2461" t="str">
        <f t="shared" si="11"/>
        <v/>
      </c>
      <c r="AB167" s="2459" t="str">
        <f>IF(INPUT_OUTPUT!CC154="","",INPUT_OUTPUT!CC154)</f>
        <v/>
      </c>
      <c r="AC167" s="2459" t="str">
        <f>IF(INPUT_OUTPUT!CD154="","",INPUT_OUTPUT!CD154)</f>
        <v/>
      </c>
      <c r="AD167" s="2459" t="str">
        <f>IF(INPUT_OUTPUT!CE154="","",INPUT_OUTPUT!CE154)</f>
        <v/>
      </c>
      <c r="AE167" s="2459" t="str">
        <f>IF(INPUT_OUTPUT!CF154="","",INPUT_OUTPUT!CF154)</f>
        <v/>
      </c>
      <c r="AF167" s="2459" t="str">
        <f>IF(INPUT_OUTPUT!CG154="","",INPUT_OUTPUT!CG154)</f>
        <v/>
      </c>
      <c r="AG167" s="2459" t="str">
        <f>IF(INPUT_OUTPUT!CH154="","",INPUT_OUTPUT!CH154)</f>
        <v/>
      </c>
      <c r="AH167" s="2459" t="str">
        <f>IF(INPUT_OUTPUT!CI154="","",INPUT_OUTPUT!CI154)</f>
        <v/>
      </c>
    </row>
    <row r="168" spans="3:34" s="2437" customFormat="1" ht="12.75" customHeight="1">
      <c r="C168" s="2461" t="str">
        <f>IF(INPUT_OUTPUT!C155="","",INPUT_OUTPUT!C155)</f>
        <v/>
      </c>
      <c r="D168" s="2462" t="str">
        <f>IF(INPUT_OUTPUT!BH155="","",INPUT_OUTPUT!BH155)</f>
        <v/>
      </c>
      <c r="E168" s="2462" t="str">
        <f>IF(INPUT_OUTPUT!BI155="","",INPUT_OUTPUT!BI155)</f>
        <v/>
      </c>
      <c r="F168" s="2462" t="str">
        <f>IF(INPUT_OUTPUT!BJ155="","",INPUT_OUTPUT!BJ155)</f>
        <v/>
      </c>
      <c r="G168" s="2462" t="str">
        <f>IF(INPUT_OUTPUT!BK155="","",INPUT_OUTPUT!BK155)</f>
        <v/>
      </c>
      <c r="H168" s="2462" t="str">
        <f>IF(INPUT_OUTPUT!BL155="","",INPUT_OUTPUT!BL155)</f>
        <v/>
      </c>
      <c r="I168" s="2462" t="str">
        <f>IF(INPUT_OUTPUT!BM155="","",INPUT_OUTPUT!BM155)</f>
        <v/>
      </c>
      <c r="J168" s="2462" t="str">
        <f>IF(INPUT_OUTPUT!BN155="","",INPUT_OUTPUT!BN155)</f>
        <v/>
      </c>
      <c r="K168" s="2453" t="str">
        <f t="shared" si="9"/>
        <v/>
      </c>
      <c r="L168" s="2457" t="str">
        <f>IF(INPUT_OUTPUT!BO155="","",INPUT_OUTPUT!BO155)</f>
        <v/>
      </c>
      <c r="M168" s="2457" t="str">
        <f>IF(INPUT_OUTPUT!BP155="","",INPUT_OUTPUT!BP155)</f>
        <v/>
      </c>
      <c r="N168" s="2457" t="str">
        <f>IF(INPUT_OUTPUT!BQ155="","",INPUT_OUTPUT!BQ155)</f>
        <v/>
      </c>
      <c r="O168" s="2457" t="str">
        <f>IF(INPUT_OUTPUT!BR155="","",INPUT_OUTPUT!BR155)</f>
        <v/>
      </c>
      <c r="P168" s="2457" t="str">
        <f>IF(INPUT_OUTPUT!BS155="","",INPUT_OUTPUT!BS155)</f>
        <v/>
      </c>
      <c r="Q168" s="2457" t="str">
        <f>IF(INPUT_OUTPUT!BT155="","",INPUT_OUTPUT!BT155)</f>
        <v/>
      </c>
      <c r="R168" s="2457" t="str">
        <f>IF(INPUT_OUTPUT!BU155="","",INPUT_OUTPUT!BU155)</f>
        <v/>
      </c>
      <c r="S168" s="2461" t="str">
        <f t="shared" si="10"/>
        <v/>
      </c>
      <c r="T168" s="2457" t="str">
        <f>IF(INPUT_OUTPUT!BV155="","",INPUT_OUTPUT!BV155)</f>
        <v/>
      </c>
      <c r="U168" s="2457" t="str">
        <f>IF(INPUT_OUTPUT!BW155="","",INPUT_OUTPUT!BW155)</f>
        <v/>
      </c>
      <c r="V168" s="2457" t="str">
        <f>IF(INPUT_OUTPUT!BX155="","",INPUT_OUTPUT!BX155)</f>
        <v/>
      </c>
      <c r="W168" s="2457" t="str">
        <f>IF(INPUT_OUTPUT!BY155="","",INPUT_OUTPUT!BY155)</f>
        <v/>
      </c>
      <c r="X168" s="2457" t="str">
        <f>IF(INPUT_OUTPUT!BZ155="","",INPUT_OUTPUT!BZ155)</f>
        <v/>
      </c>
      <c r="Y168" s="2457" t="str">
        <f>IF(INPUT_OUTPUT!CA155="","",INPUT_OUTPUT!CA155)</f>
        <v/>
      </c>
      <c r="Z168" s="2457" t="str">
        <f>IF(INPUT_OUTPUT!CB155="","",INPUT_OUTPUT!CB155)</f>
        <v/>
      </c>
      <c r="AA168" s="2461" t="str">
        <f t="shared" si="11"/>
        <v/>
      </c>
      <c r="AB168" s="2459" t="str">
        <f>IF(INPUT_OUTPUT!CC155="","",INPUT_OUTPUT!CC155)</f>
        <v/>
      </c>
      <c r="AC168" s="2459" t="str">
        <f>IF(INPUT_OUTPUT!CD155="","",INPUT_OUTPUT!CD155)</f>
        <v/>
      </c>
      <c r="AD168" s="2459" t="str">
        <f>IF(INPUT_OUTPUT!CE155="","",INPUT_OUTPUT!CE155)</f>
        <v/>
      </c>
      <c r="AE168" s="2459" t="str">
        <f>IF(INPUT_OUTPUT!CF155="","",INPUT_OUTPUT!CF155)</f>
        <v/>
      </c>
      <c r="AF168" s="2459" t="str">
        <f>IF(INPUT_OUTPUT!CG155="","",INPUT_OUTPUT!CG155)</f>
        <v/>
      </c>
      <c r="AG168" s="2459" t="str">
        <f>IF(INPUT_OUTPUT!CH155="","",INPUT_OUTPUT!CH155)</f>
        <v/>
      </c>
      <c r="AH168" s="2459" t="str">
        <f>IF(INPUT_OUTPUT!CI155="","",INPUT_OUTPUT!CI155)</f>
        <v/>
      </c>
    </row>
    <row r="169" spans="3:34" s="2437" customFormat="1" ht="12.75" customHeight="1">
      <c r="C169" s="2461" t="str">
        <f>IF(INPUT_OUTPUT!C156="","",INPUT_OUTPUT!C156)</f>
        <v/>
      </c>
      <c r="D169" s="2462" t="str">
        <f>IF(INPUT_OUTPUT!BH156="","",INPUT_OUTPUT!BH156)</f>
        <v/>
      </c>
      <c r="E169" s="2462" t="str">
        <f>IF(INPUT_OUTPUT!BI156="","",INPUT_OUTPUT!BI156)</f>
        <v/>
      </c>
      <c r="F169" s="2462" t="str">
        <f>IF(INPUT_OUTPUT!BJ156="","",INPUT_OUTPUT!BJ156)</f>
        <v/>
      </c>
      <c r="G169" s="2462" t="str">
        <f>IF(INPUT_OUTPUT!BK156="","",INPUT_OUTPUT!BK156)</f>
        <v/>
      </c>
      <c r="H169" s="2462" t="str">
        <f>IF(INPUT_OUTPUT!BL156="","",INPUT_OUTPUT!BL156)</f>
        <v/>
      </c>
      <c r="I169" s="2462" t="str">
        <f>IF(INPUT_OUTPUT!BM156="","",INPUT_OUTPUT!BM156)</f>
        <v/>
      </c>
      <c r="J169" s="2462" t="str">
        <f>IF(INPUT_OUTPUT!BN156="","",INPUT_OUTPUT!BN156)</f>
        <v/>
      </c>
      <c r="K169" s="2453" t="str">
        <f t="shared" si="9"/>
        <v/>
      </c>
      <c r="L169" s="2457" t="str">
        <f>IF(INPUT_OUTPUT!BO156="","",INPUT_OUTPUT!BO156)</f>
        <v/>
      </c>
      <c r="M169" s="2457" t="str">
        <f>IF(INPUT_OUTPUT!BP156="","",INPUT_OUTPUT!BP156)</f>
        <v/>
      </c>
      <c r="N169" s="2457" t="str">
        <f>IF(INPUT_OUTPUT!BQ156="","",INPUT_OUTPUT!BQ156)</f>
        <v/>
      </c>
      <c r="O169" s="2457" t="str">
        <f>IF(INPUT_OUTPUT!BR156="","",INPUT_OUTPUT!BR156)</f>
        <v/>
      </c>
      <c r="P169" s="2457" t="str">
        <f>IF(INPUT_OUTPUT!BS156="","",INPUT_OUTPUT!BS156)</f>
        <v/>
      </c>
      <c r="Q169" s="2457" t="str">
        <f>IF(INPUT_OUTPUT!BT156="","",INPUT_OUTPUT!BT156)</f>
        <v/>
      </c>
      <c r="R169" s="2457" t="str">
        <f>IF(INPUT_OUTPUT!BU156="","",INPUT_OUTPUT!BU156)</f>
        <v/>
      </c>
      <c r="S169" s="2461" t="str">
        <f t="shared" si="10"/>
        <v/>
      </c>
      <c r="T169" s="2457" t="str">
        <f>IF(INPUT_OUTPUT!BV156="","",INPUT_OUTPUT!BV156)</f>
        <v/>
      </c>
      <c r="U169" s="2457" t="str">
        <f>IF(INPUT_OUTPUT!BW156="","",INPUT_OUTPUT!BW156)</f>
        <v/>
      </c>
      <c r="V169" s="2457" t="str">
        <f>IF(INPUT_OUTPUT!BX156="","",INPUT_OUTPUT!BX156)</f>
        <v/>
      </c>
      <c r="W169" s="2457" t="str">
        <f>IF(INPUT_OUTPUT!BY156="","",INPUT_OUTPUT!BY156)</f>
        <v/>
      </c>
      <c r="X169" s="2457" t="str">
        <f>IF(INPUT_OUTPUT!BZ156="","",INPUT_OUTPUT!BZ156)</f>
        <v/>
      </c>
      <c r="Y169" s="2457" t="str">
        <f>IF(INPUT_OUTPUT!CA156="","",INPUT_OUTPUT!CA156)</f>
        <v/>
      </c>
      <c r="Z169" s="2457" t="str">
        <f>IF(INPUT_OUTPUT!CB156="","",INPUT_OUTPUT!CB156)</f>
        <v/>
      </c>
      <c r="AA169" s="2461" t="str">
        <f t="shared" si="11"/>
        <v/>
      </c>
      <c r="AB169" s="2459" t="str">
        <f>IF(INPUT_OUTPUT!CC156="","",INPUT_OUTPUT!CC156)</f>
        <v/>
      </c>
      <c r="AC169" s="2459" t="str">
        <f>IF(INPUT_OUTPUT!CD156="","",INPUT_OUTPUT!CD156)</f>
        <v/>
      </c>
      <c r="AD169" s="2459" t="str">
        <f>IF(INPUT_OUTPUT!CE156="","",INPUT_OUTPUT!CE156)</f>
        <v/>
      </c>
      <c r="AE169" s="2459" t="str">
        <f>IF(INPUT_OUTPUT!CF156="","",INPUT_OUTPUT!CF156)</f>
        <v/>
      </c>
      <c r="AF169" s="2459" t="str">
        <f>IF(INPUT_OUTPUT!CG156="","",INPUT_OUTPUT!CG156)</f>
        <v/>
      </c>
      <c r="AG169" s="2459" t="str">
        <f>IF(INPUT_OUTPUT!CH156="","",INPUT_OUTPUT!CH156)</f>
        <v/>
      </c>
      <c r="AH169" s="2459" t="str">
        <f>IF(INPUT_OUTPUT!CI156="","",INPUT_OUTPUT!CI156)</f>
        <v/>
      </c>
    </row>
    <row r="170" spans="3:34" s="2437" customFormat="1" ht="12.75" customHeight="1">
      <c r="C170" s="2461" t="str">
        <f>IF(INPUT_OUTPUT!C157="","",INPUT_OUTPUT!C157)</f>
        <v/>
      </c>
      <c r="D170" s="2462" t="str">
        <f>IF(INPUT_OUTPUT!BH157="","",INPUT_OUTPUT!BH157)</f>
        <v/>
      </c>
      <c r="E170" s="2462" t="str">
        <f>IF(INPUT_OUTPUT!BI157="","",INPUT_OUTPUT!BI157)</f>
        <v/>
      </c>
      <c r="F170" s="2462" t="str">
        <f>IF(INPUT_OUTPUT!BJ157="","",INPUT_OUTPUT!BJ157)</f>
        <v/>
      </c>
      <c r="G170" s="2462" t="str">
        <f>IF(INPUT_OUTPUT!BK157="","",INPUT_OUTPUT!BK157)</f>
        <v/>
      </c>
      <c r="H170" s="2462" t="str">
        <f>IF(INPUT_OUTPUT!BL157="","",INPUT_OUTPUT!BL157)</f>
        <v/>
      </c>
      <c r="I170" s="2462" t="str">
        <f>IF(INPUT_OUTPUT!BM157="","",INPUT_OUTPUT!BM157)</f>
        <v/>
      </c>
      <c r="J170" s="2462" t="str">
        <f>IF(INPUT_OUTPUT!BN157="","",INPUT_OUTPUT!BN157)</f>
        <v/>
      </c>
      <c r="K170" s="2453" t="str">
        <f t="shared" si="9"/>
        <v/>
      </c>
      <c r="L170" s="2457" t="str">
        <f>IF(INPUT_OUTPUT!BO157="","",INPUT_OUTPUT!BO157)</f>
        <v/>
      </c>
      <c r="M170" s="2457" t="str">
        <f>IF(INPUT_OUTPUT!BP157="","",INPUT_OUTPUT!BP157)</f>
        <v/>
      </c>
      <c r="N170" s="2457" t="str">
        <f>IF(INPUT_OUTPUT!BQ157="","",INPUT_OUTPUT!BQ157)</f>
        <v/>
      </c>
      <c r="O170" s="2457" t="str">
        <f>IF(INPUT_OUTPUT!BR157="","",INPUT_OUTPUT!BR157)</f>
        <v/>
      </c>
      <c r="P170" s="2457" t="str">
        <f>IF(INPUT_OUTPUT!BS157="","",INPUT_OUTPUT!BS157)</f>
        <v/>
      </c>
      <c r="Q170" s="2457" t="str">
        <f>IF(INPUT_OUTPUT!BT157="","",INPUT_OUTPUT!BT157)</f>
        <v/>
      </c>
      <c r="R170" s="2457" t="str">
        <f>IF(INPUT_OUTPUT!BU157="","",INPUT_OUTPUT!BU157)</f>
        <v/>
      </c>
      <c r="S170" s="2461" t="str">
        <f t="shared" si="10"/>
        <v/>
      </c>
      <c r="T170" s="2457" t="str">
        <f>IF(INPUT_OUTPUT!BV157="","",INPUT_OUTPUT!BV157)</f>
        <v/>
      </c>
      <c r="U170" s="2457" t="str">
        <f>IF(INPUT_OUTPUT!BW157="","",INPUT_OUTPUT!BW157)</f>
        <v/>
      </c>
      <c r="V170" s="2457" t="str">
        <f>IF(INPUT_OUTPUT!BX157="","",INPUT_OUTPUT!BX157)</f>
        <v/>
      </c>
      <c r="W170" s="2457" t="str">
        <f>IF(INPUT_OUTPUT!BY157="","",INPUT_OUTPUT!BY157)</f>
        <v/>
      </c>
      <c r="X170" s="2457" t="str">
        <f>IF(INPUT_OUTPUT!BZ157="","",INPUT_OUTPUT!BZ157)</f>
        <v/>
      </c>
      <c r="Y170" s="2457" t="str">
        <f>IF(INPUT_OUTPUT!CA157="","",INPUT_OUTPUT!CA157)</f>
        <v/>
      </c>
      <c r="Z170" s="2457" t="str">
        <f>IF(INPUT_OUTPUT!CB157="","",INPUT_OUTPUT!CB157)</f>
        <v/>
      </c>
      <c r="AA170" s="2461" t="str">
        <f t="shared" si="11"/>
        <v/>
      </c>
      <c r="AB170" s="2459" t="str">
        <f>IF(INPUT_OUTPUT!CC157="","",INPUT_OUTPUT!CC157)</f>
        <v/>
      </c>
      <c r="AC170" s="2459" t="str">
        <f>IF(INPUT_OUTPUT!CD157="","",INPUT_OUTPUT!CD157)</f>
        <v/>
      </c>
      <c r="AD170" s="2459" t="str">
        <f>IF(INPUT_OUTPUT!CE157="","",INPUT_OUTPUT!CE157)</f>
        <v/>
      </c>
      <c r="AE170" s="2459" t="str">
        <f>IF(INPUT_OUTPUT!CF157="","",INPUT_OUTPUT!CF157)</f>
        <v/>
      </c>
      <c r="AF170" s="2459" t="str">
        <f>IF(INPUT_OUTPUT!CG157="","",INPUT_OUTPUT!CG157)</f>
        <v/>
      </c>
      <c r="AG170" s="2459" t="str">
        <f>IF(INPUT_OUTPUT!CH157="","",INPUT_OUTPUT!CH157)</f>
        <v/>
      </c>
      <c r="AH170" s="2459" t="str">
        <f>IF(INPUT_OUTPUT!CI157="","",INPUT_OUTPUT!CI157)</f>
        <v/>
      </c>
    </row>
    <row r="171" spans="3:34" s="2437" customFormat="1" ht="12.75" customHeight="1">
      <c r="C171" s="2461" t="str">
        <f>IF(INPUT_OUTPUT!C158="","",INPUT_OUTPUT!C158)</f>
        <v/>
      </c>
      <c r="D171" s="2462" t="str">
        <f>IF(INPUT_OUTPUT!BH158="","",INPUT_OUTPUT!BH158)</f>
        <v/>
      </c>
      <c r="E171" s="2462" t="str">
        <f>IF(INPUT_OUTPUT!BI158="","",INPUT_OUTPUT!BI158)</f>
        <v/>
      </c>
      <c r="F171" s="2462" t="str">
        <f>IF(INPUT_OUTPUT!BJ158="","",INPUT_OUTPUT!BJ158)</f>
        <v/>
      </c>
      <c r="G171" s="2462" t="str">
        <f>IF(INPUT_OUTPUT!BK158="","",INPUT_OUTPUT!BK158)</f>
        <v/>
      </c>
      <c r="H171" s="2462" t="str">
        <f>IF(INPUT_OUTPUT!BL158="","",INPUT_OUTPUT!BL158)</f>
        <v/>
      </c>
      <c r="I171" s="2462" t="str">
        <f>IF(INPUT_OUTPUT!BM158="","",INPUT_OUTPUT!BM158)</f>
        <v/>
      </c>
      <c r="J171" s="2462" t="str">
        <f>IF(INPUT_OUTPUT!BN158="","",INPUT_OUTPUT!BN158)</f>
        <v/>
      </c>
      <c r="K171" s="2453" t="str">
        <f t="shared" si="9"/>
        <v/>
      </c>
      <c r="L171" s="2457" t="str">
        <f>IF(INPUT_OUTPUT!BO158="","",INPUT_OUTPUT!BO158)</f>
        <v/>
      </c>
      <c r="M171" s="2457" t="str">
        <f>IF(INPUT_OUTPUT!BP158="","",INPUT_OUTPUT!BP158)</f>
        <v/>
      </c>
      <c r="N171" s="2457" t="str">
        <f>IF(INPUT_OUTPUT!BQ158="","",INPUT_OUTPUT!BQ158)</f>
        <v/>
      </c>
      <c r="O171" s="2457" t="str">
        <f>IF(INPUT_OUTPUT!BR158="","",INPUT_OUTPUT!BR158)</f>
        <v/>
      </c>
      <c r="P171" s="2457" t="str">
        <f>IF(INPUT_OUTPUT!BS158="","",INPUT_OUTPUT!BS158)</f>
        <v/>
      </c>
      <c r="Q171" s="2457" t="str">
        <f>IF(INPUT_OUTPUT!BT158="","",INPUT_OUTPUT!BT158)</f>
        <v/>
      </c>
      <c r="R171" s="2457" t="str">
        <f>IF(INPUT_OUTPUT!BU158="","",INPUT_OUTPUT!BU158)</f>
        <v/>
      </c>
      <c r="S171" s="2461" t="str">
        <f t="shared" si="10"/>
        <v/>
      </c>
      <c r="T171" s="2457" t="str">
        <f>IF(INPUT_OUTPUT!BV158="","",INPUT_OUTPUT!BV158)</f>
        <v/>
      </c>
      <c r="U171" s="2457" t="str">
        <f>IF(INPUT_OUTPUT!BW158="","",INPUT_OUTPUT!BW158)</f>
        <v/>
      </c>
      <c r="V171" s="2457" t="str">
        <f>IF(INPUT_OUTPUT!BX158="","",INPUT_OUTPUT!BX158)</f>
        <v/>
      </c>
      <c r="W171" s="2457" t="str">
        <f>IF(INPUT_OUTPUT!BY158="","",INPUT_OUTPUT!BY158)</f>
        <v/>
      </c>
      <c r="X171" s="2457" t="str">
        <f>IF(INPUT_OUTPUT!BZ158="","",INPUT_OUTPUT!BZ158)</f>
        <v/>
      </c>
      <c r="Y171" s="2457" t="str">
        <f>IF(INPUT_OUTPUT!CA158="","",INPUT_OUTPUT!CA158)</f>
        <v/>
      </c>
      <c r="Z171" s="2457" t="str">
        <f>IF(INPUT_OUTPUT!CB158="","",INPUT_OUTPUT!CB158)</f>
        <v/>
      </c>
      <c r="AA171" s="2461" t="str">
        <f t="shared" si="11"/>
        <v/>
      </c>
      <c r="AB171" s="2459" t="str">
        <f>IF(INPUT_OUTPUT!CC158="","",INPUT_OUTPUT!CC158)</f>
        <v/>
      </c>
      <c r="AC171" s="2459" t="str">
        <f>IF(INPUT_OUTPUT!CD158="","",INPUT_OUTPUT!CD158)</f>
        <v/>
      </c>
      <c r="AD171" s="2459" t="str">
        <f>IF(INPUT_OUTPUT!CE158="","",INPUT_OUTPUT!CE158)</f>
        <v/>
      </c>
      <c r="AE171" s="2459" t="str">
        <f>IF(INPUT_OUTPUT!CF158="","",INPUT_OUTPUT!CF158)</f>
        <v/>
      </c>
      <c r="AF171" s="2459" t="str">
        <f>IF(INPUT_OUTPUT!CG158="","",INPUT_OUTPUT!CG158)</f>
        <v/>
      </c>
      <c r="AG171" s="2459" t="str">
        <f>IF(INPUT_OUTPUT!CH158="","",INPUT_OUTPUT!CH158)</f>
        <v/>
      </c>
      <c r="AH171" s="2459" t="str">
        <f>IF(INPUT_OUTPUT!CI158="","",INPUT_OUTPUT!CI158)</f>
        <v/>
      </c>
    </row>
    <row r="172" spans="3:34" s="2437" customFormat="1" ht="12.75" customHeight="1">
      <c r="C172" s="2461" t="str">
        <f>IF(INPUT_OUTPUT!C159="","",INPUT_OUTPUT!C159)</f>
        <v/>
      </c>
      <c r="D172" s="2462" t="str">
        <f>IF(INPUT_OUTPUT!BH159="","",INPUT_OUTPUT!BH159)</f>
        <v/>
      </c>
      <c r="E172" s="2462" t="str">
        <f>IF(INPUT_OUTPUT!BI159="","",INPUT_OUTPUT!BI159)</f>
        <v/>
      </c>
      <c r="F172" s="2462" t="str">
        <f>IF(INPUT_OUTPUT!BJ159="","",INPUT_OUTPUT!BJ159)</f>
        <v/>
      </c>
      <c r="G172" s="2462" t="str">
        <f>IF(INPUT_OUTPUT!BK159="","",INPUT_OUTPUT!BK159)</f>
        <v/>
      </c>
      <c r="H172" s="2462" t="str">
        <f>IF(INPUT_OUTPUT!BL159="","",INPUT_OUTPUT!BL159)</f>
        <v/>
      </c>
      <c r="I172" s="2462" t="str">
        <f>IF(INPUT_OUTPUT!BM159="","",INPUT_OUTPUT!BM159)</f>
        <v/>
      </c>
      <c r="J172" s="2462" t="str">
        <f>IF(INPUT_OUTPUT!BN159="","",INPUT_OUTPUT!BN159)</f>
        <v/>
      </c>
      <c r="K172" s="2453" t="str">
        <f t="shared" si="9"/>
        <v/>
      </c>
      <c r="L172" s="2457" t="str">
        <f>IF(INPUT_OUTPUT!BO159="","",INPUT_OUTPUT!BO159)</f>
        <v/>
      </c>
      <c r="M172" s="2457" t="str">
        <f>IF(INPUT_OUTPUT!BP159="","",INPUT_OUTPUT!BP159)</f>
        <v/>
      </c>
      <c r="N172" s="2457" t="str">
        <f>IF(INPUT_OUTPUT!BQ159="","",INPUT_OUTPUT!BQ159)</f>
        <v/>
      </c>
      <c r="O172" s="2457" t="str">
        <f>IF(INPUT_OUTPUT!BR159="","",INPUT_OUTPUT!BR159)</f>
        <v/>
      </c>
      <c r="P172" s="2457" t="str">
        <f>IF(INPUT_OUTPUT!BS159="","",INPUT_OUTPUT!BS159)</f>
        <v/>
      </c>
      <c r="Q172" s="2457" t="str">
        <f>IF(INPUT_OUTPUT!BT159="","",INPUT_OUTPUT!BT159)</f>
        <v/>
      </c>
      <c r="R172" s="2457" t="str">
        <f>IF(INPUT_OUTPUT!BU159="","",INPUT_OUTPUT!BU159)</f>
        <v/>
      </c>
      <c r="S172" s="2461" t="str">
        <f t="shared" si="10"/>
        <v/>
      </c>
      <c r="T172" s="2457" t="str">
        <f>IF(INPUT_OUTPUT!BV159="","",INPUT_OUTPUT!BV159)</f>
        <v/>
      </c>
      <c r="U172" s="2457" t="str">
        <f>IF(INPUT_OUTPUT!BW159="","",INPUT_OUTPUT!BW159)</f>
        <v/>
      </c>
      <c r="V172" s="2457" t="str">
        <f>IF(INPUT_OUTPUT!BX159="","",INPUT_OUTPUT!BX159)</f>
        <v/>
      </c>
      <c r="W172" s="2457" t="str">
        <f>IF(INPUT_OUTPUT!BY159="","",INPUT_OUTPUT!BY159)</f>
        <v/>
      </c>
      <c r="X172" s="2457" t="str">
        <f>IF(INPUT_OUTPUT!BZ159="","",INPUT_OUTPUT!BZ159)</f>
        <v/>
      </c>
      <c r="Y172" s="2457" t="str">
        <f>IF(INPUT_OUTPUT!CA159="","",INPUT_OUTPUT!CA159)</f>
        <v/>
      </c>
      <c r="Z172" s="2457" t="str">
        <f>IF(INPUT_OUTPUT!CB159="","",INPUT_OUTPUT!CB159)</f>
        <v/>
      </c>
      <c r="AA172" s="2461" t="str">
        <f t="shared" si="11"/>
        <v/>
      </c>
      <c r="AB172" s="2459" t="str">
        <f>IF(INPUT_OUTPUT!CC159="","",INPUT_OUTPUT!CC159)</f>
        <v/>
      </c>
      <c r="AC172" s="2459" t="str">
        <f>IF(INPUT_OUTPUT!CD159="","",INPUT_OUTPUT!CD159)</f>
        <v/>
      </c>
      <c r="AD172" s="2459" t="str">
        <f>IF(INPUT_OUTPUT!CE159="","",INPUT_OUTPUT!CE159)</f>
        <v/>
      </c>
      <c r="AE172" s="2459" t="str">
        <f>IF(INPUT_OUTPUT!CF159="","",INPUT_OUTPUT!CF159)</f>
        <v/>
      </c>
      <c r="AF172" s="2459" t="str">
        <f>IF(INPUT_OUTPUT!CG159="","",INPUT_OUTPUT!CG159)</f>
        <v/>
      </c>
      <c r="AG172" s="2459" t="str">
        <f>IF(INPUT_OUTPUT!CH159="","",INPUT_OUTPUT!CH159)</f>
        <v/>
      </c>
      <c r="AH172" s="2459" t="str">
        <f>IF(INPUT_OUTPUT!CI159="","",INPUT_OUTPUT!CI159)</f>
        <v/>
      </c>
    </row>
    <row r="173" spans="3:34" s="2437" customFormat="1" ht="12.75" customHeight="1">
      <c r="C173" s="2461" t="str">
        <f>IF(INPUT_OUTPUT!C160="","",INPUT_OUTPUT!C160)</f>
        <v/>
      </c>
      <c r="D173" s="2462" t="str">
        <f>IF(INPUT_OUTPUT!BH160="","",INPUT_OUTPUT!BH160)</f>
        <v/>
      </c>
      <c r="E173" s="2462" t="str">
        <f>IF(INPUT_OUTPUT!BI160="","",INPUT_OUTPUT!BI160)</f>
        <v/>
      </c>
      <c r="F173" s="2462" t="str">
        <f>IF(INPUT_OUTPUT!BJ160="","",INPUT_OUTPUT!BJ160)</f>
        <v/>
      </c>
      <c r="G173" s="2462" t="str">
        <f>IF(INPUT_OUTPUT!BK160="","",INPUT_OUTPUT!BK160)</f>
        <v/>
      </c>
      <c r="H173" s="2462" t="str">
        <f>IF(INPUT_OUTPUT!BL160="","",INPUT_OUTPUT!BL160)</f>
        <v/>
      </c>
      <c r="I173" s="2462" t="str">
        <f>IF(INPUT_OUTPUT!BM160="","",INPUT_OUTPUT!BM160)</f>
        <v/>
      </c>
      <c r="J173" s="2462" t="str">
        <f>IF(INPUT_OUTPUT!BN160="","",INPUT_OUTPUT!BN160)</f>
        <v/>
      </c>
      <c r="K173" s="2453" t="str">
        <f t="shared" si="9"/>
        <v/>
      </c>
      <c r="L173" s="2457" t="str">
        <f>IF(INPUT_OUTPUT!BO160="","",INPUT_OUTPUT!BO160)</f>
        <v/>
      </c>
      <c r="M173" s="2457" t="str">
        <f>IF(INPUT_OUTPUT!BP160="","",INPUT_OUTPUT!BP160)</f>
        <v/>
      </c>
      <c r="N173" s="2457" t="str">
        <f>IF(INPUT_OUTPUT!BQ160="","",INPUT_OUTPUT!BQ160)</f>
        <v/>
      </c>
      <c r="O173" s="2457" t="str">
        <f>IF(INPUT_OUTPUT!BR160="","",INPUT_OUTPUT!BR160)</f>
        <v/>
      </c>
      <c r="P173" s="2457" t="str">
        <f>IF(INPUT_OUTPUT!BS160="","",INPUT_OUTPUT!BS160)</f>
        <v/>
      </c>
      <c r="Q173" s="2457" t="str">
        <f>IF(INPUT_OUTPUT!BT160="","",INPUT_OUTPUT!BT160)</f>
        <v/>
      </c>
      <c r="R173" s="2457" t="str">
        <f>IF(INPUT_OUTPUT!BU160="","",INPUT_OUTPUT!BU160)</f>
        <v/>
      </c>
      <c r="S173" s="2461" t="str">
        <f t="shared" si="10"/>
        <v/>
      </c>
      <c r="T173" s="2457" t="str">
        <f>IF(INPUT_OUTPUT!BV160="","",INPUT_OUTPUT!BV160)</f>
        <v/>
      </c>
      <c r="U173" s="2457" t="str">
        <f>IF(INPUT_OUTPUT!BW160="","",INPUT_OUTPUT!BW160)</f>
        <v/>
      </c>
      <c r="V173" s="2457" t="str">
        <f>IF(INPUT_OUTPUT!BX160="","",INPUT_OUTPUT!BX160)</f>
        <v/>
      </c>
      <c r="W173" s="2457" t="str">
        <f>IF(INPUT_OUTPUT!BY160="","",INPUT_OUTPUT!BY160)</f>
        <v/>
      </c>
      <c r="X173" s="2457" t="str">
        <f>IF(INPUT_OUTPUT!BZ160="","",INPUT_OUTPUT!BZ160)</f>
        <v/>
      </c>
      <c r="Y173" s="2457" t="str">
        <f>IF(INPUT_OUTPUT!CA160="","",INPUT_OUTPUT!CA160)</f>
        <v/>
      </c>
      <c r="Z173" s="2457" t="str">
        <f>IF(INPUT_OUTPUT!CB160="","",INPUT_OUTPUT!CB160)</f>
        <v/>
      </c>
      <c r="AA173" s="2461" t="str">
        <f t="shared" si="11"/>
        <v/>
      </c>
      <c r="AB173" s="2459" t="str">
        <f>IF(INPUT_OUTPUT!CC160="","",INPUT_OUTPUT!CC160)</f>
        <v/>
      </c>
      <c r="AC173" s="2459" t="str">
        <f>IF(INPUT_OUTPUT!CD160="","",INPUT_OUTPUT!CD160)</f>
        <v/>
      </c>
      <c r="AD173" s="2459" t="str">
        <f>IF(INPUT_OUTPUT!CE160="","",INPUT_OUTPUT!CE160)</f>
        <v/>
      </c>
      <c r="AE173" s="2459" t="str">
        <f>IF(INPUT_OUTPUT!CF160="","",INPUT_OUTPUT!CF160)</f>
        <v/>
      </c>
      <c r="AF173" s="2459" t="str">
        <f>IF(INPUT_OUTPUT!CG160="","",INPUT_OUTPUT!CG160)</f>
        <v/>
      </c>
      <c r="AG173" s="2459" t="str">
        <f>IF(INPUT_OUTPUT!CH160="","",INPUT_OUTPUT!CH160)</f>
        <v/>
      </c>
      <c r="AH173" s="2459" t="str">
        <f>IF(INPUT_OUTPUT!CI160="","",INPUT_OUTPUT!CI160)</f>
        <v/>
      </c>
    </row>
    <row r="174" spans="3:34" s="2437" customFormat="1" ht="12.75" customHeight="1">
      <c r="C174" s="2461" t="str">
        <f>IF(INPUT_OUTPUT!C161="","",INPUT_OUTPUT!C161)</f>
        <v/>
      </c>
      <c r="D174" s="2462" t="str">
        <f>IF(INPUT_OUTPUT!BH161="","",INPUT_OUTPUT!BH161)</f>
        <v/>
      </c>
      <c r="E174" s="2462" t="str">
        <f>IF(INPUT_OUTPUT!BI161="","",INPUT_OUTPUT!BI161)</f>
        <v/>
      </c>
      <c r="F174" s="2462" t="str">
        <f>IF(INPUT_OUTPUT!BJ161="","",INPUT_OUTPUT!BJ161)</f>
        <v/>
      </c>
      <c r="G174" s="2462" t="str">
        <f>IF(INPUT_OUTPUT!BK161="","",INPUT_OUTPUT!BK161)</f>
        <v/>
      </c>
      <c r="H174" s="2462" t="str">
        <f>IF(INPUT_OUTPUT!BL161="","",INPUT_OUTPUT!BL161)</f>
        <v/>
      </c>
      <c r="I174" s="2462" t="str">
        <f>IF(INPUT_OUTPUT!BM161="","",INPUT_OUTPUT!BM161)</f>
        <v/>
      </c>
      <c r="J174" s="2462" t="str">
        <f>IF(INPUT_OUTPUT!BN161="","",INPUT_OUTPUT!BN161)</f>
        <v/>
      </c>
      <c r="K174" s="2453" t="str">
        <f t="shared" si="9"/>
        <v/>
      </c>
      <c r="L174" s="2457" t="str">
        <f>IF(INPUT_OUTPUT!BO161="","",INPUT_OUTPUT!BO161)</f>
        <v/>
      </c>
      <c r="M174" s="2457" t="str">
        <f>IF(INPUT_OUTPUT!BP161="","",INPUT_OUTPUT!BP161)</f>
        <v/>
      </c>
      <c r="N174" s="2457" t="str">
        <f>IF(INPUT_OUTPUT!BQ161="","",INPUT_OUTPUT!BQ161)</f>
        <v/>
      </c>
      <c r="O174" s="2457" t="str">
        <f>IF(INPUT_OUTPUT!BR161="","",INPUT_OUTPUT!BR161)</f>
        <v/>
      </c>
      <c r="P174" s="2457" t="str">
        <f>IF(INPUT_OUTPUT!BS161="","",INPUT_OUTPUT!BS161)</f>
        <v/>
      </c>
      <c r="Q174" s="2457" t="str">
        <f>IF(INPUT_OUTPUT!BT161="","",INPUT_OUTPUT!BT161)</f>
        <v/>
      </c>
      <c r="R174" s="2457" t="str">
        <f>IF(INPUT_OUTPUT!BU161="","",INPUT_OUTPUT!BU161)</f>
        <v/>
      </c>
      <c r="S174" s="2461" t="str">
        <f t="shared" si="10"/>
        <v/>
      </c>
      <c r="T174" s="2457" t="str">
        <f>IF(INPUT_OUTPUT!BV161="","",INPUT_OUTPUT!BV161)</f>
        <v/>
      </c>
      <c r="U174" s="2457" t="str">
        <f>IF(INPUT_OUTPUT!BW161="","",INPUT_OUTPUT!BW161)</f>
        <v/>
      </c>
      <c r="V174" s="2457" t="str">
        <f>IF(INPUT_OUTPUT!BX161="","",INPUT_OUTPUT!BX161)</f>
        <v/>
      </c>
      <c r="W174" s="2457" t="str">
        <f>IF(INPUT_OUTPUT!BY161="","",INPUT_OUTPUT!BY161)</f>
        <v/>
      </c>
      <c r="X174" s="2457" t="str">
        <f>IF(INPUT_OUTPUT!BZ161="","",INPUT_OUTPUT!BZ161)</f>
        <v/>
      </c>
      <c r="Y174" s="2457" t="str">
        <f>IF(INPUT_OUTPUT!CA161="","",INPUT_OUTPUT!CA161)</f>
        <v/>
      </c>
      <c r="Z174" s="2457" t="str">
        <f>IF(INPUT_OUTPUT!CB161="","",INPUT_OUTPUT!CB161)</f>
        <v/>
      </c>
      <c r="AA174" s="2461" t="str">
        <f t="shared" si="11"/>
        <v/>
      </c>
      <c r="AB174" s="2459" t="str">
        <f>IF(INPUT_OUTPUT!CC161="","",INPUT_OUTPUT!CC161)</f>
        <v/>
      </c>
      <c r="AC174" s="2459" t="str">
        <f>IF(INPUT_OUTPUT!CD161="","",INPUT_OUTPUT!CD161)</f>
        <v/>
      </c>
      <c r="AD174" s="2459" t="str">
        <f>IF(INPUT_OUTPUT!CE161="","",INPUT_OUTPUT!CE161)</f>
        <v/>
      </c>
      <c r="AE174" s="2459" t="str">
        <f>IF(INPUT_OUTPUT!CF161="","",INPUT_OUTPUT!CF161)</f>
        <v/>
      </c>
      <c r="AF174" s="2459" t="str">
        <f>IF(INPUT_OUTPUT!CG161="","",INPUT_OUTPUT!CG161)</f>
        <v/>
      </c>
      <c r="AG174" s="2459" t="str">
        <f>IF(INPUT_OUTPUT!CH161="","",INPUT_OUTPUT!CH161)</f>
        <v/>
      </c>
      <c r="AH174" s="2459" t="str">
        <f>IF(INPUT_OUTPUT!CI161="","",INPUT_OUTPUT!CI161)</f>
        <v/>
      </c>
    </row>
    <row r="175" spans="3:34" s="2437" customFormat="1" ht="12.75" customHeight="1">
      <c r="C175" s="2461" t="str">
        <f>IF(INPUT_OUTPUT!C162="","",INPUT_OUTPUT!C162)</f>
        <v/>
      </c>
      <c r="D175" s="2462" t="str">
        <f>IF(INPUT_OUTPUT!BH162="","",INPUT_OUTPUT!BH162)</f>
        <v/>
      </c>
      <c r="E175" s="2462" t="str">
        <f>IF(INPUT_OUTPUT!BI162="","",INPUT_OUTPUT!BI162)</f>
        <v/>
      </c>
      <c r="F175" s="2462" t="str">
        <f>IF(INPUT_OUTPUT!BJ162="","",INPUT_OUTPUT!BJ162)</f>
        <v/>
      </c>
      <c r="G175" s="2462" t="str">
        <f>IF(INPUT_OUTPUT!BK162="","",INPUT_OUTPUT!BK162)</f>
        <v/>
      </c>
      <c r="H175" s="2462" t="str">
        <f>IF(INPUT_OUTPUT!BL162="","",INPUT_OUTPUT!BL162)</f>
        <v/>
      </c>
      <c r="I175" s="2462" t="str">
        <f>IF(INPUT_OUTPUT!BM162="","",INPUT_OUTPUT!BM162)</f>
        <v/>
      </c>
      <c r="J175" s="2462" t="str">
        <f>IF(INPUT_OUTPUT!BN162="","",INPUT_OUTPUT!BN162)</f>
        <v/>
      </c>
      <c r="K175" s="2453" t="str">
        <f t="shared" si="9"/>
        <v/>
      </c>
      <c r="L175" s="2457" t="str">
        <f>IF(INPUT_OUTPUT!BO162="","",INPUT_OUTPUT!BO162)</f>
        <v/>
      </c>
      <c r="M175" s="2457" t="str">
        <f>IF(INPUT_OUTPUT!BP162="","",INPUT_OUTPUT!BP162)</f>
        <v/>
      </c>
      <c r="N175" s="2457" t="str">
        <f>IF(INPUT_OUTPUT!BQ162="","",INPUT_OUTPUT!BQ162)</f>
        <v/>
      </c>
      <c r="O175" s="2457" t="str">
        <f>IF(INPUT_OUTPUT!BR162="","",INPUT_OUTPUT!BR162)</f>
        <v/>
      </c>
      <c r="P175" s="2457" t="str">
        <f>IF(INPUT_OUTPUT!BS162="","",INPUT_OUTPUT!BS162)</f>
        <v/>
      </c>
      <c r="Q175" s="2457" t="str">
        <f>IF(INPUT_OUTPUT!BT162="","",INPUT_OUTPUT!BT162)</f>
        <v/>
      </c>
      <c r="R175" s="2457" t="str">
        <f>IF(INPUT_OUTPUT!BU162="","",INPUT_OUTPUT!BU162)</f>
        <v/>
      </c>
      <c r="S175" s="2461" t="str">
        <f t="shared" si="10"/>
        <v/>
      </c>
      <c r="T175" s="2457" t="str">
        <f>IF(INPUT_OUTPUT!BV162="","",INPUT_OUTPUT!BV162)</f>
        <v/>
      </c>
      <c r="U175" s="2457" t="str">
        <f>IF(INPUT_OUTPUT!BW162="","",INPUT_OUTPUT!BW162)</f>
        <v/>
      </c>
      <c r="V175" s="2457" t="str">
        <f>IF(INPUT_OUTPUT!BX162="","",INPUT_OUTPUT!BX162)</f>
        <v/>
      </c>
      <c r="W175" s="2457" t="str">
        <f>IF(INPUT_OUTPUT!BY162="","",INPUT_OUTPUT!BY162)</f>
        <v/>
      </c>
      <c r="X175" s="2457" t="str">
        <f>IF(INPUT_OUTPUT!BZ162="","",INPUT_OUTPUT!BZ162)</f>
        <v/>
      </c>
      <c r="Y175" s="2457" t="str">
        <f>IF(INPUT_OUTPUT!CA162="","",INPUT_OUTPUT!CA162)</f>
        <v/>
      </c>
      <c r="Z175" s="2457" t="str">
        <f>IF(INPUT_OUTPUT!CB162="","",INPUT_OUTPUT!CB162)</f>
        <v/>
      </c>
      <c r="AA175" s="2461" t="str">
        <f t="shared" si="11"/>
        <v/>
      </c>
      <c r="AB175" s="2459" t="str">
        <f>IF(INPUT_OUTPUT!CC162="","",INPUT_OUTPUT!CC162)</f>
        <v/>
      </c>
      <c r="AC175" s="2459" t="str">
        <f>IF(INPUT_OUTPUT!CD162="","",INPUT_OUTPUT!CD162)</f>
        <v/>
      </c>
      <c r="AD175" s="2459" t="str">
        <f>IF(INPUT_OUTPUT!CE162="","",INPUT_OUTPUT!CE162)</f>
        <v/>
      </c>
      <c r="AE175" s="2459" t="str">
        <f>IF(INPUT_OUTPUT!CF162="","",INPUT_OUTPUT!CF162)</f>
        <v/>
      </c>
      <c r="AF175" s="2459" t="str">
        <f>IF(INPUT_OUTPUT!CG162="","",INPUT_OUTPUT!CG162)</f>
        <v/>
      </c>
      <c r="AG175" s="2459" t="str">
        <f>IF(INPUT_OUTPUT!CH162="","",INPUT_OUTPUT!CH162)</f>
        <v/>
      </c>
      <c r="AH175" s="2459" t="str">
        <f>IF(INPUT_OUTPUT!CI162="","",INPUT_OUTPUT!CI162)</f>
        <v/>
      </c>
    </row>
    <row r="176" spans="3:34" s="2437" customFormat="1" ht="12.75" customHeight="1">
      <c r="C176" s="2461" t="str">
        <f>IF(INPUT_OUTPUT!C163="","",INPUT_OUTPUT!C163)</f>
        <v/>
      </c>
      <c r="D176" s="2462" t="str">
        <f>IF(INPUT_OUTPUT!BH163="","",INPUT_OUTPUT!BH163)</f>
        <v/>
      </c>
      <c r="E176" s="2462" t="str">
        <f>IF(INPUT_OUTPUT!BI163="","",INPUT_OUTPUT!BI163)</f>
        <v/>
      </c>
      <c r="F176" s="2462" t="str">
        <f>IF(INPUT_OUTPUT!BJ163="","",INPUT_OUTPUT!BJ163)</f>
        <v/>
      </c>
      <c r="G176" s="2462" t="str">
        <f>IF(INPUT_OUTPUT!BK163="","",INPUT_OUTPUT!BK163)</f>
        <v/>
      </c>
      <c r="H176" s="2462" t="str">
        <f>IF(INPUT_OUTPUT!BL163="","",INPUT_OUTPUT!BL163)</f>
        <v/>
      </c>
      <c r="I176" s="2462" t="str">
        <f>IF(INPUT_OUTPUT!BM163="","",INPUT_OUTPUT!BM163)</f>
        <v/>
      </c>
      <c r="J176" s="2462" t="str">
        <f>IF(INPUT_OUTPUT!BN163="","",INPUT_OUTPUT!BN163)</f>
        <v/>
      </c>
      <c r="K176" s="2453" t="str">
        <f t="shared" si="9"/>
        <v/>
      </c>
      <c r="L176" s="2457" t="str">
        <f>IF(INPUT_OUTPUT!BO163="","",INPUT_OUTPUT!BO163)</f>
        <v/>
      </c>
      <c r="M176" s="2457" t="str">
        <f>IF(INPUT_OUTPUT!BP163="","",INPUT_OUTPUT!BP163)</f>
        <v/>
      </c>
      <c r="N176" s="2457" t="str">
        <f>IF(INPUT_OUTPUT!BQ163="","",INPUT_OUTPUT!BQ163)</f>
        <v/>
      </c>
      <c r="O176" s="2457" t="str">
        <f>IF(INPUT_OUTPUT!BR163="","",INPUT_OUTPUT!BR163)</f>
        <v/>
      </c>
      <c r="P176" s="2457" t="str">
        <f>IF(INPUT_OUTPUT!BS163="","",INPUT_OUTPUT!BS163)</f>
        <v/>
      </c>
      <c r="Q176" s="2457" t="str">
        <f>IF(INPUT_OUTPUT!BT163="","",INPUT_OUTPUT!BT163)</f>
        <v/>
      </c>
      <c r="R176" s="2457" t="str">
        <f>IF(INPUT_OUTPUT!BU163="","",INPUT_OUTPUT!BU163)</f>
        <v/>
      </c>
      <c r="S176" s="2461" t="str">
        <f t="shared" si="10"/>
        <v/>
      </c>
      <c r="T176" s="2457" t="str">
        <f>IF(INPUT_OUTPUT!BV163="","",INPUT_OUTPUT!BV163)</f>
        <v/>
      </c>
      <c r="U176" s="2457" t="str">
        <f>IF(INPUT_OUTPUT!BW163="","",INPUT_OUTPUT!BW163)</f>
        <v/>
      </c>
      <c r="V176" s="2457" t="str">
        <f>IF(INPUT_OUTPUT!BX163="","",INPUT_OUTPUT!BX163)</f>
        <v/>
      </c>
      <c r="W176" s="2457" t="str">
        <f>IF(INPUT_OUTPUT!BY163="","",INPUT_OUTPUT!BY163)</f>
        <v/>
      </c>
      <c r="X176" s="2457" t="str">
        <f>IF(INPUT_OUTPUT!BZ163="","",INPUT_OUTPUT!BZ163)</f>
        <v/>
      </c>
      <c r="Y176" s="2457" t="str">
        <f>IF(INPUT_OUTPUT!CA163="","",INPUT_OUTPUT!CA163)</f>
        <v/>
      </c>
      <c r="Z176" s="2457" t="str">
        <f>IF(INPUT_OUTPUT!CB163="","",INPUT_OUTPUT!CB163)</f>
        <v/>
      </c>
      <c r="AA176" s="2461" t="str">
        <f t="shared" si="11"/>
        <v/>
      </c>
      <c r="AB176" s="2459" t="str">
        <f>IF(INPUT_OUTPUT!CC163="","",INPUT_OUTPUT!CC163)</f>
        <v/>
      </c>
      <c r="AC176" s="2459" t="str">
        <f>IF(INPUT_OUTPUT!CD163="","",INPUT_OUTPUT!CD163)</f>
        <v/>
      </c>
      <c r="AD176" s="2459" t="str">
        <f>IF(INPUT_OUTPUT!CE163="","",INPUT_OUTPUT!CE163)</f>
        <v/>
      </c>
      <c r="AE176" s="2459" t="str">
        <f>IF(INPUT_OUTPUT!CF163="","",INPUT_OUTPUT!CF163)</f>
        <v/>
      </c>
      <c r="AF176" s="2459" t="str">
        <f>IF(INPUT_OUTPUT!CG163="","",INPUT_OUTPUT!CG163)</f>
        <v/>
      </c>
      <c r="AG176" s="2459" t="str">
        <f>IF(INPUT_OUTPUT!CH163="","",INPUT_OUTPUT!CH163)</f>
        <v/>
      </c>
      <c r="AH176" s="2459" t="str">
        <f>IF(INPUT_OUTPUT!CI163="","",INPUT_OUTPUT!CI163)</f>
        <v/>
      </c>
    </row>
    <row r="177" spans="3:34" s="2437" customFormat="1" ht="12.75" customHeight="1">
      <c r="C177" s="2461" t="str">
        <f>IF(INPUT_OUTPUT!C164="","",INPUT_OUTPUT!C164)</f>
        <v/>
      </c>
      <c r="D177" s="2462" t="str">
        <f>IF(INPUT_OUTPUT!BH164="","",INPUT_OUTPUT!BH164)</f>
        <v/>
      </c>
      <c r="E177" s="2462" t="str">
        <f>IF(INPUT_OUTPUT!BI164="","",INPUT_OUTPUT!BI164)</f>
        <v/>
      </c>
      <c r="F177" s="2462" t="str">
        <f>IF(INPUT_OUTPUT!BJ164="","",INPUT_OUTPUT!BJ164)</f>
        <v/>
      </c>
      <c r="G177" s="2462" t="str">
        <f>IF(INPUT_OUTPUT!BK164="","",INPUT_OUTPUT!BK164)</f>
        <v/>
      </c>
      <c r="H177" s="2462" t="str">
        <f>IF(INPUT_OUTPUT!BL164="","",INPUT_OUTPUT!BL164)</f>
        <v/>
      </c>
      <c r="I177" s="2462" t="str">
        <f>IF(INPUT_OUTPUT!BM164="","",INPUT_OUTPUT!BM164)</f>
        <v/>
      </c>
      <c r="J177" s="2462" t="str">
        <f>IF(INPUT_OUTPUT!BN164="","",INPUT_OUTPUT!BN164)</f>
        <v/>
      </c>
      <c r="K177" s="2453" t="str">
        <f t="shared" si="9"/>
        <v/>
      </c>
      <c r="L177" s="2457" t="str">
        <f>IF(INPUT_OUTPUT!BO164="","",INPUT_OUTPUT!BO164)</f>
        <v/>
      </c>
      <c r="M177" s="2457" t="str">
        <f>IF(INPUT_OUTPUT!BP164="","",INPUT_OUTPUT!BP164)</f>
        <v/>
      </c>
      <c r="N177" s="2457" t="str">
        <f>IF(INPUT_OUTPUT!BQ164="","",INPUT_OUTPUT!BQ164)</f>
        <v/>
      </c>
      <c r="O177" s="2457" t="str">
        <f>IF(INPUT_OUTPUT!BR164="","",INPUT_OUTPUT!BR164)</f>
        <v/>
      </c>
      <c r="P177" s="2457" t="str">
        <f>IF(INPUT_OUTPUT!BS164="","",INPUT_OUTPUT!BS164)</f>
        <v/>
      </c>
      <c r="Q177" s="2457" t="str">
        <f>IF(INPUT_OUTPUT!BT164="","",INPUT_OUTPUT!BT164)</f>
        <v/>
      </c>
      <c r="R177" s="2457" t="str">
        <f>IF(INPUT_OUTPUT!BU164="","",INPUT_OUTPUT!BU164)</f>
        <v/>
      </c>
      <c r="S177" s="2461" t="str">
        <f t="shared" si="10"/>
        <v/>
      </c>
      <c r="T177" s="2457" t="str">
        <f>IF(INPUT_OUTPUT!BV164="","",INPUT_OUTPUT!BV164)</f>
        <v/>
      </c>
      <c r="U177" s="2457" t="str">
        <f>IF(INPUT_OUTPUT!BW164="","",INPUT_OUTPUT!BW164)</f>
        <v/>
      </c>
      <c r="V177" s="2457" t="str">
        <f>IF(INPUT_OUTPUT!BX164="","",INPUT_OUTPUT!BX164)</f>
        <v/>
      </c>
      <c r="W177" s="2457" t="str">
        <f>IF(INPUT_OUTPUT!BY164="","",INPUT_OUTPUT!BY164)</f>
        <v/>
      </c>
      <c r="X177" s="2457" t="str">
        <f>IF(INPUT_OUTPUT!BZ164="","",INPUT_OUTPUT!BZ164)</f>
        <v/>
      </c>
      <c r="Y177" s="2457" t="str">
        <f>IF(INPUT_OUTPUT!CA164="","",INPUT_OUTPUT!CA164)</f>
        <v/>
      </c>
      <c r="Z177" s="2457" t="str">
        <f>IF(INPUT_OUTPUT!CB164="","",INPUT_OUTPUT!CB164)</f>
        <v/>
      </c>
      <c r="AA177" s="2461" t="str">
        <f t="shared" si="11"/>
        <v/>
      </c>
      <c r="AB177" s="2459" t="str">
        <f>IF(INPUT_OUTPUT!CC164="","",INPUT_OUTPUT!CC164)</f>
        <v/>
      </c>
      <c r="AC177" s="2459" t="str">
        <f>IF(INPUT_OUTPUT!CD164="","",INPUT_OUTPUT!CD164)</f>
        <v/>
      </c>
      <c r="AD177" s="2459" t="str">
        <f>IF(INPUT_OUTPUT!CE164="","",INPUT_OUTPUT!CE164)</f>
        <v/>
      </c>
      <c r="AE177" s="2459" t="str">
        <f>IF(INPUT_OUTPUT!CF164="","",INPUT_OUTPUT!CF164)</f>
        <v/>
      </c>
      <c r="AF177" s="2459" t="str">
        <f>IF(INPUT_OUTPUT!CG164="","",INPUT_OUTPUT!CG164)</f>
        <v/>
      </c>
      <c r="AG177" s="2459" t="str">
        <f>IF(INPUT_OUTPUT!CH164="","",INPUT_OUTPUT!CH164)</f>
        <v/>
      </c>
      <c r="AH177" s="2459" t="str">
        <f>IF(INPUT_OUTPUT!CI164="","",INPUT_OUTPUT!CI164)</f>
        <v/>
      </c>
    </row>
    <row r="178" spans="3:34" s="2437" customFormat="1" ht="12.75" customHeight="1">
      <c r="C178" s="2461" t="str">
        <f>IF(INPUT_OUTPUT!C165="","",INPUT_OUTPUT!C165)</f>
        <v/>
      </c>
      <c r="D178" s="2462" t="str">
        <f>IF(INPUT_OUTPUT!BH165="","",INPUT_OUTPUT!BH165)</f>
        <v/>
      </c>
      <c r="E178" s="2462" t="str">
        <f>IF(INPUT_OUTPUT!BI165="","",INPUT_OUTPUT!BI165)</f>
        <v/>
      </c>
      <c r="F178" s="2462" t="str">
        <f>IF(INPUT_OUTPUT!BJ165="","",INPUT_OUTPUT!BJ165)</f>
        <v/>
      </c>
      <c r="G178" s="2462" t="str">
        <f>IF(INPUT_OUTPUT!BK165="","",INPUT_OUTPUT!BK165)</f>
        <v/>
      </c>
      <c r="H178" s="2462" t="str">
        <f>IF(INPUT_OUTPUT!BL165="","",INPUT_OUTPUT!BL165)</f>
        <v/>
      </c>
      <c r="I178" s="2462" t="str">
        <f>IF(INPUT_OUTPUT!BM165="","",INPUT_OUTPUT!BM165)</f>
        <v/>
      </c>
      <c r="J178" s="2462" t="str">
        <f>IF(INPUT_OUTPUT!BN165="","",INPUT_OUTPUT!BN165)</f>
        <v/>
      </c>
      <c r="K178" s="2453" t="str">
        <f t="shared" si="9"/>
        <v/>
      </c>
      <c r="L178" s="2457" t="str">
        <f>IF(INPUT_OUTPUT!BO165="","",INPUT_OUTPUT!BO165)</f>
        <v/>
      </c>
      <c r="M178" s="2457" t="str">
        <f>IF(INPUT_OUTPUT!BP165="","",INPUT_OUTPUT!BP165)</f>
        <v/>
      </c>
      <c r="N178" s="2457" t="str">
        <f>IF(INPUT_OUTPUT!BQ165="","",INPUT_OUTPUT!BQ165)</f>
        <v/>
      </c>
      <c r="O178" s="2457" t="str">
        <f>IF(INPUT_OUTPUT!BR165="","",INPUT_OUTPUT!BR165)</f>
        <v/>
      </c>
      <c r="P178" s="2457" t="str">
        <f>IF(INPUT_OUTPUT!BS165="","",INPUT_OUTPUT!BS165)</f>
        <v/>
      </c>
      <c r="Q178" s="2457" t="str">
        <f>IF(INPUT_OUTPUT!BT165="","",INPUT_OUTPUT!BT165)</f>
        <v/>
      </c>
      <c r="R178" s="2457" t="str">
        <f>IF(INPUT_OUTPUT!BU165="","",INPUT_OUTPUT!BU165)</f>
        <v/>
      </c>
      <c r="S178" s="2461" t="str">
        <f t="shared" si="10"/>
        <v/>
      </c>
      <c r="T178" s="2457" t="str">
        <f>IF(INPUT_OUTPUT!BV165="","",INPUT_OUTPUT!BV165)</f>
        <v/>
      </c>
      <c r="U178" s="2457" t="str">
        <f>IF(INPUT_OUTPUT!BW165="","",INPUT_OUTPUT!BW165)</f>
        <v/>
      </c>
      <c r="V178" s="2457" t="str">
        <f>IF(INPUT_OUTPUT!BX165="","",INPUT_OUTPUT!BX165)</f>
        <v/>
      </c>
      <c r="W178" s="2457" t="str">
        <f>IF(INPUT_OUTPUT!BY165="","",INPUT_OUTPUT!BY165)</f>
        <v/>
      </c>
      <c r="X178" s="2457" t="str">
        <f>IF(INPUT_OUTPUT!BZ165="","",INPUT_OUTPUT!BZ165)</f>
        <v/>
      </c>
      <c r="Y178" s="2457" t="str">
        <f>IF(INPUT_OUTPUT!CA165="","",INPUT_OUTPUT!CA165)</f>
        <v/>
      </c>
      <c r="Z178" s="2457" t="str">
        <f>IF(INPUT_OUTPUT!CB165="","",INPUT_OUTPUT!CB165)</f>
        <v/>
      </c>
      <c r="AA178" s="2461" t="str">
        <f t="shared" si="11"/>
        <v/>
      </c>
      <c r="AB178" s="2459" t="str">
        <f>IF(INPUT_OUTPUT!CC165="","",INPUT_OUTPUT!CC165)</f>
        <v/>
      </c>
      <c r="AC178" s="2459" t="str">
        <f>IF(INPUT_OUTPUT!CD165="","",INPUT_OUTPUT!CD165)</f>
        <v/>
      </c>
      <c r="AD178" s="2459" t="str">
        <f>IF(INPUT_OUTPUT!CE165="","",INPUT_OUTPUT!CE165)</f>
        <v/>
      </c>
      <c r="AE178" s="2459" t="str">
        <f>IF(INPUT_OUTPUT!CF165="","",INPUT_OUTPUT!CF165)</f>
        <v/>
      </c>
      <c r="AF178" s="2459" t="str">
        <f>IF(INPUT_OUTPUT!CG165="","",INPUT_OUTPUT!CG165)</f>
        <v/>
      </c>
      <c r="AG178" s="2459" t="str">
        <f>IF(INPUT_OUTPUT!CH165="","",INPUT_OUTPUT!CH165)</f>
        <v/>
      </c>
      <c r="AH178" s="2459" t="str">
        <f>IF(INPUT_OUTPUT!CI165="","",INPUT_OUTPUT!CI165)</f>
        <v/>
      </c>
    </row>
    <row r="179" spans="3:34" s="2437" customFormat="1" ht="12.75" customHeight="1">
      <c r="C179" s="2461" t="str">
        <f>IF(INPUT_OUTPUT!C166="","",INPUT_OUTPUT!C166)</f>
        <v/>
      </c>
      <c r="D179" s="2462" t="str">
        <f>IF(INPUT_OUTPUT!BH166="","",INPUT_OUTPUT!BH166)</f>
        <v/>
      </c>
      <c r="E179" s="2462" t="str">
        <f>IF(INPUT_OUTPUT!BI166="","",INPUT_OUTPUT!BI166)</f>
        <v/>
      </c>
      <c r="F179" s="2462" t="str">
        <f>IF(INPUT_OUTPUT!BJ166="","",INPUT_OUTPUT!BJ166)</f>
        <v/>
      </c>
      <c r="G179" s="2462" t="str">
        <f>IF(INPUT_OUTPUT!BK166="","",INPUT_OUTPUT!BK166)</f>
        <v/>
      </c>
      <c r="H179" s="2462" t="str">
        <f>IF(INPUT_OUTPUT!BL166="","",INPUT_OUTPUT!BL166)</f>
        <v/>
      </c>
      <c r="I179" s="2462" t="str">
        <f>IF(INPUT_OUTPUT!BM166="","",INPUT_OUTPUT!BM166)</f>
        <v/>
      </c>
      <c r="J179" s="2462" t="str">
        <f>IF(INPUT_OUTPUT!BN166="","",INPUT_OUTPUT!BN166)</f>
        <v/>
      </c>
      <c r="K179" s="2453" t="str">
        <f t="shared" si="9"/>
        <v/>
      </c>
      <c r="L179" s="2457" t="str">
        <f>IF(INPUT_OUTPUT!BO166="","",INPUT_OUTPUT!BO166)</f>
        <v/>
      </c>
      <c r="M179" s="2457" t="str">
        <f>IF(INPUT_OUTPUT!BP166="","",INPUT_OUTPUT!BP166)</f>
        <v/>
      </c>
      <c r="N179" s="2457" t="str">
        <f>IF(INPUT_OUTPUT!BQ166="","",INPUT_OUTPUT!BQ166)</f>
        <v/>
      </c>
      <c r="O179" s="2457" t="str">
        <f>IF(INPUT_OUTPUT!BR166="","",INPUT_OUTPUT!BR166)</f>
        <v/>
      </c>
      <c r="P179" s="2457" t="str">
        <f>IF(INPUT_OUTPUT!BS166="","",INPUT_OUTPUT!BS166)</f>
        <v/>
      </c>
      <c r="Q179" s="2457" t="str">
        <f>IF(INPUT_OUTPUT!BT166="","",INPUT_OUTPUT!BT166)</f>
        <v/>
      </c>
      <c r="R179" s="2457" t="str">
        <f>IF(INPUT_OUTPUT!BU166="","",INPUT_OUTPUT!BU166)</f>
        <v/>
      </c>
      <c r="S179" s="2461" t="str">
        <f t="shared" si="10"/>
        <v/>
      </c>
      <c r="T179" s="2457" t="str">
        <f>IF(INPUT_OUTPUT!BV166="","",INPUT_OUTPUT!BV166)</f>
        <v/>
      </c>
      <c r="U179" s="2457" t="str">
        <f>IF(INPUT_OUTPUT!BW166="","",INPUT_OUTPUT!BW166)</f>
        <v/>
      </c>
      <c r="V179" s="2457" t="str">
        <f>IF(INPUT_OUTPUT!BX166="","",INPUT_OUTPUT!BX166)</f>
        <v/>
      </c>
      <c r="W179" s="2457" t="str">
        <f>IF(INPUT_OUTPUT!BY166="","",INPUT_OUTPUT!BY166)</f>
        <v/>
      </c>
      <c r="X179" s="2457" t="str">
        <f>IF(INPUT_OUTPUT!BZ166="","",INPUT_OUTPUT!BZ166)</f>
        <v/>
      </c>
      <c r="Y179" s="2457" t="str">
        <f>IF(INPUT_OUTPUT!CA166="","",INPUT_OUTPUT!CA166)</f>
        <v/>
      </c>
      <c r="Z179" s="2457" t="str">
        <f>IF(INPUT_OUTPUT!CB166="","",INPUT_OUTPUT!CB166)</f>
        <v/>
      </c>
      <c r="AA179" s="2461" t="str">
        <f t="shared" si="11"/>
        <v/>
      </c>
      <c r="AB179" s="2459" t="str">
        <f>IF(INPUT_OUTPUT!CC166="","",INPUT_OUTPUT!CC166)</f>
        <v/>
      </c>
      <c r="AC179" s="2459" t="str">
        <f>IF(INPUT_OUTPUT!CD166="","",INPUT_OUTPUT!CD166)</f>
        <v/>
      </c>
      <c r="AD179" s="2459" t="str">
        <f>IF(INPUT_OUTPUT!CE166="","",INPUT_OUTPUT!CE166)</f>
        <v/>
      </c>
      <c r="AE179" s="2459" t="str">
        <f>IF(INPUT_OUTPUT!CF166="","",INPUT_OUTPUT!CF166)</f>
        <v/>
      </c>
      <c r="AF179" s="2459" t="str">
        <f>IF(INPUT_OUTPUT!CG166="","",INPUT_OUTPUT!CG166)</f>
        <v/>
      </c>
      <c r="AG179" s="2459" t="str">
        <f>IF(INPUT_OUTPUT!CH166="","",INPUT_OUTPUT!CH166)</f>
        <v/>
      </c>
      <c r="AH179" s="2459" t="str">
        <f>IF(INPUT_OUTPUT!CI166="","",INPUT_OUTPUT!CI166)</f>
        <v/>
      </c>
    </row>
    <row r="180" spans="3:34" s="2437" customFormat="1" ht="12.75" customHeight="1">
      <c r="C180" s="2461" t="str">
        <f>IF(INPUT_OUTPUT!C167="","",INPUT_OUTPUT!C167)</f>
        <v/>
      </c>
      <c r="D180" s="2462" t="str">
        <f>IF(INPUT_OUTPUT!BH167="","",INPUT_OUTPUT!BH167)</f>
        <v/>
      </c>
      <c r="E180" s="2462" t="str">
        <f>IF(INPUT_OUTPUT!BI167="","",INPUT_OUTPUT!BI167)</f>
        <v/>
      </c>
      <c r="F180" s="2462" t="str">
        <f>IF(INPUT_OUTPUT!BJ167="","",INPUT_OUTPUT!BJ167)</f>
        <v/>
      </c>
      <c r="G180" s="2462" t="str">
        <f>IF(INPUT_OUTPUT!BK167="","",INPUT_OUTPUT!BK167)</f>
        <v/>
      </c>
      <c r="H180" s="2462" t="str">
        <f>IF(INPUT_OUTPUT!BL167="","",INPUT_OUTPUT!BL167)</f>
        <v/>
      </c>
      <c r="I180" s="2462" t="str">
        <f>IF(INPUT_OUTPUT!BM167="","",INPUT_OUTPUT!BM167)</f>
        <v/>
      </c>
      <c r="J180" s="2462" t="str">
        <f>IF(INPUT_OUTPUT!BN167="","",INPUT_OUTPUT!BN167)</f>
        <v/>
      </c>
      <c r="K180" s="2453" t="str">
        <f t="shared" si="9"/>
        <v/>
      </c>
      <c r="L180" s="2457" t="str">
        <f>IF(INPUT_OUTPUT!BO167="","",INPUT_OUTPUT!BO167)</f>
        <v/>
      </c>
      <c r="M180" s="2457" t="str">
        <f>IF(INPUT_OUTPUT!BP167="","",INPUT_OUTPUT!BP167)</f>
        <v/>
      </c>
      <c r="N180" s="2457" t="str">
        <f>IF(INPUT_OUTPUT!BQ167="","",INPUT_OUTPUT!BQ167)</f>
        <v/>
      </c>
      <c r="O180" s="2457" t="str">
        <f>IF(INPUT_OUTPUT!BR167="","",INPUT_OUTPUT!BR167)</f>
        <v/>
      </c>
      <c r="P180" s="2457" t="str">
        <f>IF(INPUT_OUTPUT!BS167="","",INPUT_OUTPUT!BS167)</f>
        <v/>
      </c>
      <c r="Q180" s="2457" t="str">
        <f>IF(INPUT_OUTPUT!BT167="","",INPUT_OUTPUT!BT167)</f>
        <v/>
      </c>
      <c r="R180" s="2457" t="str">
        <f>IF(INPUT_OUTPUT!BU167="","",INPUT_OUTPUT!BU167)</f>
        <v/>
      </c>
      <c r="S180" s="2461" t="str">
        <f t="shared" si="10"/>
        <v/>
      </c>
      <c r="T180" s="2457" t="str">
        <f>IF(INPUT_OUTPUT!BV167="","",INPUT_OUTPUT!BV167)</f>
        <v/>
      </c>
      <c r="U180" s="2457" t="str">
        <f>IF(INPUT_OUTPUT!BW167="","",INPUT_OUTPUT!BW167)</f>
        <v/>
      </c>
      <c r="V180" s="2457" t="str">
        <f>IF(INPUT_OUTPUT!BX167="","",INPUT_OUTPUT!BX167)</f>
        <v/>
      </c>
      <c r="W180" s="2457" t="str">
        <f>IF(INPUT_OUTPUT!BY167="","",INPUT_OUTPUT!BY167)</f>
        <v/>
      </c>
      <c r="X180" s="2457" t="str">
        <f>IF(INPUT_OUTPUT!BZ167="","",INPUT_OUTPUT!BZ167)</f>
        <v/>
      </c>
      <c r="Y180" s="2457" t="str">
        <f>IF(INPUT_OUTPUT!CA167="","",INPUT_OUTPUT!CA167)</f>
        <v/>
      </c>
      <c r="Z180" s="2457" t="str">
        <f>IF(INPUT_OUTPUT!CB167="","",INPUT_OUTPUT!CB167)</f>
        <v/>
      </c>
      <c r="AA180" s="2461" t="str">
        <f t="shared" si="11"/>
        <v/>
      </c>
      <c r="AB180" s="2459" t="str">
        <f>IF(INPUT_OUTPUT!CC167="","",INPUT_OUTPUT!CC167)</f>
        <v/>
      </c>
      <c r="AC180" s="2459" t="str">
        <f>IF(INPUT_OUTPUT!CD167="","",INPUT_OUTPUT!CD167)</f>
        <v/>
      </c>
      <c r="AD180" s="2459" t="str">
        <f>IF(INPUT_OUTPUT!CE167="","",INPUT_OUTPUT!CE167)</f>
        <v/>
      </c>
      <c r="AE180" s="2459" t="str">
        <f>IF(INPUT_OUTPUT!CF167="","",INPUT_OUTPUT!CF167)</f>
        <v/>
      </c>
      <c r="AF180" s="2459" t="str">
        <f>IF(INPUT_OUTPUT!CG167="","",INPUT_OUTPUT!CG167)</f>
        <v/>
      </c>
      <c r="AG180" s="2459" t="str">
        <f>IF(INPUT_OUTPUT!CH167="","",INPUT_OUTPUT!CH167)</f>
        <v/>
      </c>
      <c r="AH180" s="2459" t="str">
        <f>IF(INPUT_OUTPUT!CI167="","",INPUT_OUTPUT!CI167)</f>
        <v/>
      </c>
    </row>
    <row r="181" spans="3:34" s="2437" customFormat="1" ht="12.75" customHeight="1">
      <c r="C181" s="2461" t="str">
        <f>IF(INPUT_OUTPUT!C168="","",INPUT_OUTPUT!C168)</f>
        <v/>
      </c>
      <c r="D181" s="2462" t="str">
        <f>IF(INPUT_OUTPUT!BH168="","",INPUT_OUTPUT!BH168)</f>
        <v/>
      </c>
      <c r="E181" s="2462" t="str">
        <f>IF(INPUT_OUTPUT!BI168="","",INPUT_OUTPUT!BI168)</f>
        <v/>
      </c>
      <c r="F181" s="2462" t="str">
        <f>IF(INPUT_OUTPUT!BJ168="","",INPUT_OUTPUT!BJ168)</f>
        <v/>
      </c>
      <c r="G181" s="2462" t="str">
        <f>IF(INPUT_OUTPUT!BK168="","",INPUT_OUTPUT!BK168)</f>
        <v/>
      </c>
      <c r="H181" s="2462" t="str">
        <f>IF(INPUT_OUTPUT!BL168="","",INPUT_OUTPUT!BL168)</f>
        <v/>
      </c>
      <c r="I181" s="2462" t="str">
        <f>IF(INPUT_OUTPUT!BM168="","",INPUT_OUTPUT!BM168)</f>
        <v/>
      </c>
      <c r="J181" s="2462" t="str">
        <f>IF(INPUT_OUTPUT!BN168="","",INPUT_OUTPUT!BN168)</f>
        <v/>
      </c>
      <c r="K181" s="2453" t="str">
        <f t="shared" si="9"/>
        <v/>
      </c>
      <c r="L181" s="2457" t="str">
        <f>IF(INPUT_OUTPUT!BO168="","",INPUT_OUTPUT!BO168)</f>
        <v/>
      </c>
      <c r="M181" s="2457" t="str">
        <f>IF(INPUT_OUTPUT!BP168="","",INPUT_OUTPUT!BP168)</f>
        <v/>
      </c>
      <c r="N181" s="2457" t="str">
        <f>IF(INPUT_OUTPUT!BQ168="","",INPUT_OUTPUT!BQ168)</f>
        <v/>
      </c>
      <c r="O181" s="2457" t="str">
        <f>IF(INPUT_OUTPUT!BR168="","",INPUT_OUTPUT!BR168)</f>
        <v/>
      </c>
      <c r="P181" s="2457" t="str">
        <f>IF(INPUT_OUTPUT!BS168="","",INPUT_OUTPUT!BS168)</f>
        <v/>
      </c>
      <c r="Q181" s="2457" t="str">
        <f>IF(INPUT_OUTPUT!BT168="","",INPUT_OUTPUT!BT168)</f>
        <v/>
      </c>
      <c r="R181" s="2457" t="str">
        <f>IF(INPUT_OUTPUT!BU168="","",INPUT_OUTPUT!BU168)</f>
        <v/>
      </c>
      <c r="S181" s="2461" t="str">
        <f t="shared" si="10"/>
        <v/>
      </c>
      <c r="T181" s="2457" t="str">
        <f>IF(INPUT_OUTPUT!BV168="","",INPUT_OUTPUT!BV168)</f>
        <v/>
      </c>
      <c r="U181" s="2457" t="str">
        <f>IF(INPUT_OUTPUT!BW168="","",INPUT_OUTPUT!BW168)</f>
        <v/>
      </c>
      <c r="V181" s="2457" t="str">
        <f>IF(INPUT_OUTPUT!BX168="","",INPUT_OUTPUT!BX168)</f>
        <v/>
      </c>
      <c r="W181" s="2457" t="str">
        <f>IF(INPUT_OUTPUT!BY168="","",INPUT_OUTPUT!BY168)</f>
        <v/>
      </c>
      <c r="X181" s="2457" t="str">
        <f>IF(INPUT_OUTPUT!BZ168="","",INPUT_OUTPUT!BZ168)</f>
        <v/>
      </c>
      <c r="Y181" s="2457" t="str">
        <f>IF(INPUT_OUTPUT!CA168="","",INPUT_OUTPUT!CA168)</f>
        <v/>
      </c>
      <c r="Z181" s="2457" t="str">
        <f>IF(INPUT_OUTPUT!CB168="","",INPUT_OUTPUT!CB168)</f>
        <v/>
      </c>
      <c r="AA181" s="2461" t="str">
        <f t="shared" si="11"/>
        <v/>
      </c>
      <c r="AB181" s="2459" t="str">
        <f>IF(INPUT_OUTPUT!CC168="","",INPUT_OUTPUT!CC168)</f>
        <v/>
      </c>
      <c r="AC181" s="2459" t="str">
        <f>IF(INPUT_OUTPUT!CD168="","",INPUT_OUTPUT!CD168)</f>
        <v/>
      </c>
      <c r="AD181" s="2459" t="str">
        <f>IF(INPUT_OUTPUT!CE168="","",INPUT_OUTPUT!CE168)</f>
        <v/>
      </c>
      <c r="AE181" s="2459" t="str">
        <f>IF(INPUT_OUTPUT!CF168="","",INPUT_OUTPUT!CF168)</f>
        <v/>
      </c>
      <c r="AF181" s="2459" t="str">
        <f>IF(INPUT_OUTPUT!CG168="","",INPUT_OUTPUT!CG168)</f>
        <v/>
      </c>
      <c r="AG181" s="2459" t="str">
        <f>IF(INPUT_OUTPUT!CH168="","",INPUT_OUTPUT!CH168)</f>
        <v/>
      </c>
      <c r="AH181" s="2459" t="str">
        <f>IF(INPUT_OUTPUT!CI168="","",INPUT_OUTPUT!CI168)</f>
        <v/>
      </c>
    </row>
    <row r="182" spans="3:34" s="2437" customFormat="1" ht="12.75" customHeight="1">
      <c r="C182" s="2461" t="str">
        <f>IF(INPUT_OUTPUT!C169="","",INPUT_OUTPUT!C169)</f>
        <v/>
      </c>
      <c r="D182" s="2462" t="str">
        <f>IF(INPUT_OUTPUT!BH169="","",INPUT_OUTPUT!BH169)</f>
        <v/>
      </c>
      <c r="E182" s="2462" t="str">
        <f>IF(INPUT_OUTPUT!BI169="","",INPUT_OUTPUT!BI169)</f>
        <v/>
      </c>
      <c r="F182" s="2462" t="str">
        <f>IF(INPUT_OUTPUT!BJ169="","",INPUT_OUTPUT!BJ169)</f>
        <v/>
      </c>
      <c r="G182" s="2462" t="str">
        <f>IF(INPUT_OUTPUT!BK169="","",INPUT_OUTPUT!BK169)</f>
        <v/>
      </c>
      <c r="H182" s="2462" t="str">
        <f>IF(INPUT_OUTPUT!BL169="","",INPUT_OUTPUT!BL169)</f>
        <v/>
      </c>
      <c r="I182" s="2462" t="str">
        <f>IF(INPUT_OUTPUT!BM169="","",INPUT_OUTPUT!BM169)</f>
        <v/>
      </c>
      <c r="J182" s="2462" t="str">
        <f>IF(INPUT_OUTPUT!BN169="","",INPUT_OUTPUT!BN169)</f>
        <v/>
      </c>
      <c r="K182" s="2453" t="str">
        <f t="shared" si="9"/>
        <v/>
      </c>
      <c r="L182" s="2457" t="str">
        <f>IF(INPUT_OUTPUT!BO169="","",INPUT_OUTPUT!BO169)</f>
        <v/>
      </c>
      <c r="M182" s="2457" t="str">
        <f>IF(INPUT_OUTPUT!BP169="","",INPUT_OUTPUT!BP169)</f>
        <v/>
      </c>
      <c r="N182" s="2457" t="str">
        <f>IF(INPUT_OUTPUT!BQ169="","",INPUT_OUTPUT!BQ169)</f>
        <v/>
      </c>
      <c r="O182" s="2457" t="str">
        <f>IF(INPUT_OUTPUT!BR169="","",INPUT_OUTPUT!BR169)</f>
        <v/>
      </c>
      <c r="P182" s="2457" t="str">
        <f>IF(INPUT_OUTPUT!BS169="","",INPUT_OUTPUT!BS169)</f>
        <v/>
      </c>
      <c r="Q182" s="2457" t="str">
        <f>IF(INPUT_OUTPUT!BT169="","",INPUT_OUTPUT!BT169)</f>
        <v/>
      </c>
      <c r="R182" s="2457" t="str">
        <f>IF(INPUT_OUTPUT!BU169="","",INPUT_OUTPUT!BU169)</f>
        <v/>
      </c>
      <c r="S182" s="2461" t="str">
        <f t="shared" si="10"/>
        <v/>
      </c>
      <c r="T182" s="2457" t="str">
        <f>IF(INPUT_OUTPUT!BV169="","",INPUT_OUTPUT!BV169)</f>
        <v/>
      </c>
      <c r="U182" s="2457" t="str">
        <f>IF(INPUT_OUTPUT!BW169="","",INPUT_OUTPUT!BW169)</f>
        <v/>
      </c>
      <c r="V182" s="2457" t="str">
        <f>IF(INPUT_OUTPUT!BX169="","",INPUT_OUTPUT!BX169)</f>
        <v/>
      </c>
      <c r="W182" s="2457" t="str">
        <f>IF(INPUT_OUTPUT!BY169="","",INPUT_OUTPUT!BY169)</f>
        <v/>
      </c>
      <c r="X182" s="2457" t="str">
        <f>IF(INPUT_OUTPUT!BZ169="","",INPUT_OUTPUT!BZ169)</f>
        <v/>
      </c>
      <c r="Y182" s="2457" t="str">
        <f>IF(INPUT_OUTPUT!CA169="","",INPUT_OUTPUT!CA169)</f>
        <v/>
      </c>
      <c r="Z182" s="2457" t="str">
        <f>IF(INPUT_OUTPUT!CB169="","",INPUT_OUTPUT!CB169)</f>
        <v/>
      </c>
      <c r="AA182" s="2461" t="str">
        <f t="shared" si="11"/>
        <v/>
      </c>
      <c r="AB182" s="2459" t="str">
        <f>IF(INPUT_OUTPUT!CC169="","",INPUT_OUTPUT!CC169)</f>
        <v/>
      </c>
      <c r="AC182" s="2459" t="str">
        <f>IF(INPUT_OUTPUT!CD169="","",INPUT_OUTPUT!CD169)</f>
        <v/>
      </c>
      <c r="AD182" s="2459" t="str">
        <f>IF(INPUT_OUTPUT!CE169="","",INPUT_OUTPUT!CE169)</f>
        <v/>
      </c>
      <c r="AE182" s="2459" t="str">
        <f>IF(INPUT_OUTPUT!CF169="","",INPUT_OUTPUT!CF169)</f>
        <v/>
      </c>
      <c r="AF182" s="2459" t="str">
        <f>IF(INPUT_OUTPUT!CG169="","",INPUT_OUTPUT!CG169)</f>
        <v/>
      </c>
      <c r="AG182" s="2459" t="str">
        <f>IF(INPUT_OUTPUT!CH169="","",INPUT_OUTPUT!CH169)</f>
        <v/>
      </c>
      <c r="AH182" s="2459" t="str">
        <f>IF(INPUT_OUTPUT!CI169="","",INPUT_OUTPUT!CI169)</f>
        <v/>
      </c>
    </row>
    <row r="183" spans="3:34" s="2437" customFormat="1" ht="12.75" customHeight="1">
      <c r="C183" s="2461" t="str">
        <f>IF(INPUT_OUTPUT!C170="","",INPUT_OUTPUT!C170)</f>
        <v/>
      </c>
      <c r="D183" s="2462" t="str">
        <f>IF(INPUT_OUTPUT!BH170="","",INPUT_OUTPUT!BH170)</f>
        <v/>
      </c>
      <c r="E183" s="2462" t="str">
        <f>IF(INPUT_OUTPUT!BI170="","",INPUT_OUTPUT!BI170)</f>
        <v/>
      </c>
      <c r="F183" s="2462" t="str">
        <f>IF(INPUT_OUTPUT!BJ170="","",INPUT_OUTPUT!BJ170)</f>
        <v/>
      </c>
      <c r="G183" s="2462" t="str">
        <f>IF(INPUT_OUTPUT!BK170="","",INPUT_OUTPUT!BK170)</f>
        <v/>
      </c>
      <c r="H183" s="2462" t="str">
        <f>IF(INPUT_OUTPUT!BL170="","",INPUT_OUTPUT!BL170)</f>
        <v/>
      </c>
      <c r="I183" s="2462" t="str">
        <f>IF(INPUT_OUTPUT!BM170="","",INPUT_OUTPUT!BM170)</f>
        <v/>
      </c>
      <c r="J183" s="2462" t="str">
        <f>IF(INPUT_OUTPUT!BN170="","",INPUT_OUTPUT!BN170)</f>
        <v/>
      </c>
      <c r="K183" s="2453" t="str">
        <f t="shared" si="9"/>
        <v/>
      </c>
      <c r="L183" s="2457" t="str">
        <f>IF(INPUT_OUTPUT!BO170="","",INPUT_OUTPUT!BO170)</f>
        <v/>
      </c>
      <c r="M183" s="2457" t="str">
        <f>IF(INPUT_OUTPUT!BP170="","",INPUT_OUTPUT!BP170)</f>
        <v/>
      </c>
      <c r="N183" s="2457" t="str">
        <f>IF(INPUT_OUTPUT!BQ170="","",INPUT_OUTPUT!BQ170)</f>
        <v/>
      </c>
      <c r="O183" s="2457" t="str">
        <f>IF(INPUT_OUTPUT!BR170="","",INPUT_OUTPUT!BR170)</f>
        <v/>
      </c>
      <c r="P183" s="2457" t="str">
        <f>IF(INPUT_OUTPUT!BS170="","",INPUT_OUTPUT!BS170)</f>
        <v/>
      </c>
      <c r="Q183" s="2457" t="str">
        <f>IF(INPUT_OUTPUT!BT170="","",INPUT_OUTPUT!BT170)</f>
        <v/>
      </c>
      <c r="R183" s="2457" t="str">
        <f>IF(INPUT_OUTPUT!BU170="","",INPUT_OUTPUT!BU170)</f>
        <v/>
      </c>
      <c r="S183" s="2461" t="str">
        <f t="shared" si="10"/>
        <v/>
      </c>
      <c r="T183" s="2457" t="str">
        <f>IF(INPUT_OUTPUT!BV170="","",INPUT_OUTPUT!BV170)</f>
        <v/>
      </c>
      <c r="U183" s="2457" t="str">
        <f>IF(INPUT_OUTPUT!BW170="","",INPUT_OUTPUT!BW170)</f>
        <v/>
      </c>
      <c r="V183" s="2457" t="str">
        <f>IF(INPUT_OUTPUT!BX170="","",INPUT_OUTPUT!BX170)</f>
        <v/>
      </c>
      <c r="W183" s="2457" t="str">
        <f>IF(INPUT_OUTPUT!BY170="","",INPUT_OUTPUT!BY170)</f>
        <v/>
      </c>
      <c r="X183" s="2457" t="str">
        <f>IF(INPUT_OUTPUT!BZ170="","",INPUT_OUTPUT!BZ170)</f>
        <v/>
      </c>
      <c r="Y183" s="2457" t="str">
        <f>IF(INPUT_OUTPUT!CA170="","",INPUT_OUTPUT!CA170)</f>
        <v/>
      </c>
      <c r="Z183" s="2457" t="str">
        <f>IF(INPUT_OUTPUT!CB170="","",INPUT_OUTPUT!CB170)</f>
        <v/>
      </c>
      <c r="AA183" s="2461" t="str">
        <f t="shared" si="11"/>
        <v/>
      </c>
      <c r="AB183" s="2459" t="str">
        <f>IF(INPUT_OUTPUT!CC170="","",INPUT_OUTPUT!CC170)</f>
        <v/>
      </c>
      <c r="AC183" s="2459" t="str">
        <f>IF(INPUT_OUTPUT!CD170="","",INPUT_OUTPUT!CD170)</f>
        <v/>
      </c>
      <c r="AD183" s="2459" t="str">
        <f>IF(INPUT_OUTPUT!CE170="","",INPUT_OUTPUT!CE170)</f>
        <v/>
      </c>
      <c r="AE183" s="2459" t="str">
        <f>IF(INPUT_OUTPUT!CF170="","",INPUT_OUTPUT!CF170)</f>
        <v/>
      </c>
      <c r="AF183" s="2459" t="str">
        <f>IF(INPUT_OUTPUT!CG170="","",INPUT_OUTPUT!CG170)</f>
        <v/>
      </c>
      <c r="AG183" s="2459" t="str">
        <f>IF(INPUT_OUTPUT!CH170="","",INPUT_OUTPUT!CH170)</f>
        <v/>
      </c>
      <c r="AH183" s="2459" t="str">
        <f>IF(INPUT_OUTPUT!CI170="","",INPUT_OUTPUT!CI170)</f>
        <v/>
      </c>
    </row>
    <row r="184" spans="3:34" s="2437" customFormat="1" ht="12.75" customHeight="1">
      <c r="C184" s="2461" t="str">
        <f>IF(INPUT_OUTPUT!C171="","",INPUT_OUTPUT!C171)</f>
        <v/>
      </c>
      <c r="D184" s="2462" t="str">
        <f>IF(INPUT_OUTPUT!BH171="","",INPUT_OUTPUT!BH171)</f>
        <v/>
      </c>
      <c r="E184" s="2462" t="str">
        <f>IF(INPUT_OUTPUT!BI171="","",INPUT_OUTPUT!BI171)</f>
        <v/>
      </c>
      <c r="F184" s="2462" t="str">
        <f>IF(INPUT_OUTPUT!BJ171="","",INPUT_OUTPUT!BJ171)</f>
        <v/>
      </c>
      <c r="G184" s="2462" t="str">
        <f>IF(INPUT_OUTPUT!BK171="","",INPUT_OUTPUT!BK171)</f>
        <v/>
      </c>
      <c r="H184" s="2462" t="str">
        <f>IF(INPUT_OUTPUT!BL171="","",INPUT_OUTPUT!BL171)</f>
        <v/>
      </c>
      <c r="I184" s="2462" t="str">
        <f>IF(INPUT_OUTPUT!BM171="","",INPUT_OUTPUT!BM171)</f>
        <v/>
      </c>
      <c r="J184" s="2462" t="str">
        <f>IF(INPUT_OUTPUT!BN171="","",INPUT_OUTPUT!BN171)</f>
        <v/>
      </c>
      <c r="K184" s="2453" t="str">
        <f t="shared" si="9"/>
        <v/>
      </c>
      <c r="L184" s="2457" t="str">
        <f>IF(INPUT_OUTPUT!BO171="","",INPUT_OUTPUT!BO171)</f>
        <v/>
      </c>
      <c r="M184" s="2457" t="str">
        <f>IF(INPUT_OUTPUT!BP171="","",INPUT_OUTPUT!BP171)</f>
        <v/>
      </c>
      <c r="N184" s="2457" t="str">
        <f>IF(INPUT_OUTPUT!BQ171="","",INPUT_OUTPUT!BQ171)</f>
        <v/>
      </c>
      <c r="O184" s="2457" t="str">
        <f>IF(INPUT_OUTPUT!BR171="","",INPUT_OUTPUT!BR171)</f>
        <v/>
      </c>
      <c r="P184" s="2457" t="str">
        <f>IF(INPUT_OUTPUT!BS171="","",INPUT_OUTPUT!BS171)</f>
        <v/>
      </c>
      <c r="Q184" s="2457" t="str">
        <f>IF(INPUT_OUTPUT!BT171="","",INPUT_OUTPUT!BT171)</f>
        <v/>
      </c>
      <c r="R184" s="2457" t="str">
        <f>IF(INPUT_OUTPUT!BU171="","",INPUT_OUTPUT!BU171)</f>
        <v/>
      </c>
      <c r="S184" s="2461" t="str">
        <f t="shared" si="10"/>
        <v/>
      </c>
      <c r="T184" s="2457" t="str">
        <f>IF(INPUT_OUTPUT!BV171="","",INPUT_OUTPUT!BV171)</f>
        <v/>
      </c>
      <c r="U184" s="2457" t="str">
        <f>IF(INPUT_OUTPUT!BW171="","",INPUT_OUTPUT!BW171)</f>
        <v/>
      </c>
      <c r="V184" s="2457" t="str">
        <f>IF(INPUT_OUTPUT!BX171="","",INPUT_OUTPUT!BX171)</f>
        <v/>
      </c>
      <c r="W184" s="2457" t="str">
        <f>IF(INPUT_OUTPUT!BY171="","",INPUT_OUTPUT!BY171)</f>
        <v/>
      </c>
      <c r="X184" s="2457" t="str">
        <f>IF(INPUT_OUTPUT!BZ171="","",INPUT_OUTPUT!BZ171)</f>
        <v/>
      </c>
      <c r="Y184" s="2457" t="str">
        <f>IF(INPUT_OUTPUT!CA171="","",INPUT_OUTPUT!CA171)</f>
        <v/>
      </c>
      <c r="Z184" s="2457" t="str">
        <f>IF(INPUT_OUTPUT!CB171="","",INPUT_OUTPUT!CB171)</f>
        <v/>
      </c>
      <c r="AA184" s="2461" t="str">
        <f t="shared" si="11"/>
        <v/>
      </c>
      <c r="AB184" s="2459" t="str">
        <f>IF(INPUT_OUTPUT!CC171="","",INPUT_OUTPUT!CC171)</f>
        <v/>
      </c>
      <c r="AC184" s="2459" t="str">
        <f>IF(INPUT_OUTPUT!CD171="","",INPUT_OUTPUT!CD171)</f>
        <v/>
      </c>
      <c r="AD184" s="2459" t="str">
        <f>IF(INPUT_OUTPUT!CE171="","",INPUT_OUTPUT!CE171)</f>
        <v/>
      </c>
      <c r="AE184" s="2459" t="str">
        <f>IF(INPUT_OUTPUT!CF171="","",INPUT_OUTPUT!CF171)</f>
        <v/>
      </c>
      <c r="AF184" s="2459" t="str">
        <f>IF(INPUT_OUTPUT!CG171="","",INPUT_OUTPUT!CG171)</f>
        <v/>
      </c>
      <c r="AG184" s="2459" t="str">
        <f>IF(INPUT_OUTPUT!CH171="","",INPUT_OUTPUT!CH171)</f>
        <v/>
      </c>
      <c r="AH184" s="2459" t="str">
        <f>IF(INPUT_OUTPUT!CI171="","",INPUT_OUTPUT!CI171)</f>
        <v/>
      </c>
    </row>
    <row r="185" spans="3:34" s="2437" customFormat="1" ht="12.75" customHeight="1">
      <c r="C185" s="2461" t="str">
        <f>IF(INPUT_OUTPUT!C172="","",INPUT_OUTPUT!C172)</f>
        <v/>
      </c>
      <c r="D185" s="2462" t="str">
        <f>IF(INPUT_OUTPUT!BH172="","",INPUT_OUTPUT!BH172)</f>
        <v/>
      </c>
      <c r="E185" s="2462" t="str">
        <f>IF(INPUT_OUTPUT!BI172="","",INPUT_OUTPUT!BI172)</f>
        <v/>
      </c>
      <c r="F185" s="2462" t="str">
        <f>IF(INPUT_OUTPUT!BJ172="","",INPUT_OUTPUT!BJ172)</f>
        <v/>
      </c>
      <c r="G185" s="2462" t="str">
        <f>IF(INPUT_OUTPUT!BK172="","",INPUT_OUTPUT!BK172)</f>
        <v/>
      </c>
      <c r="H185" s="2462" t="str">
        <f>IF(INPUT_OUTPUT!BL172="","",INPUT_OUTPUT!BL172)</f>
        <v/>
      </c>
      <c r="I185" s="2462" t="str">
        <f>IF(INPUT_OUTPUT!BM172="","",INPUT_OUTPUT!BM172)</f>
        <v/>
      </c>
      <c r="J185" s="2462" t="str">
        <f>IF(INPUT_OUTPUT!BN172="","",INPUT_OUTPUT!BN172)</f>
        <v/>
      </c>
      <c r="K185" s="2453" t="str">
        <f t="shared" si="9"/>
        <v/>
      </c>
      <c r="L185" s="2457" t="str">
        <f>IF(INPUT_OUTPUT!BO172="","",INPUT_OUTPUT!BO172)</f>
        <v/>
      </c>
      <c r="M185" s="2457" t="str">
        <f>IF(INPUT_OUTPUT!BP172="","",INPUT_OUTPUT!BP172)</f>
        <v/>
      </c>
      <c r="N185" s="2457" t="str">
        <f>IF(INPUT_OUTPUT!BQ172="","",INPUT_OUTPUT!BQ172)</f>
        <v/>
      </c>
      <c r="O185" s="2457" t="str">
        <f>IF(INPUT_OUTPUT!BR172="","",INPUT_OUTPUT!BR172)</f>
        <v/>
      </c>
      <c r="P185" s="2457" t="str">
        <f>IF(INPUT_OUTPUT!BS172="","",INPUT_OUTPUT!BS172)</f>
        <v/>
      </c>
      <c r="Q185" s="2457" t="str">
        <f>IF(INPUT_OUTPUT!BT172="","",INPUT_OUTPUT!BT172)</f>
        <v/>
      </c>
      <c r="R185" s="2457" t="str">
        <f>IF(INPUT_OUTPUT!BU172="","",INPUT_OUTPUT!BU172)</f>
        <v/>
      </c>
      <c r="S185" s="2461" t="str">
        <f t="shared" si="10"/>
        <v/>
      </c>
      <c r="T185" s="2457" t="str">
        <f>IF(INPUT_OUTPUT!BV172="","",INPUT_OUTPUT!BV172)</f>
        <v/>
      </c>
      <c r="U185" s="2457" t="str">
        <f>IF(INPUT_OUTPUT!BW172="","",INPUT_OUTPUT!BW172)</f>
        <v/>
      </c>
      <c r="V185" s="2457" t="str">
        <f>IF(INPUT_OUTPUT!BX172="","",INPUT_OUTPUT!BX172)</f>
        <v/>
      </c>
      <c r="W185" s="2457" t="str">
        <f>IF(INPUT_OUTPUT!BY172="","",INPUT_OUTPUT!BY172)</f>
        <v/>
      </c>
      <c r="X185" s="2457" t="str">
        <f>IF(INPUT_OUTPUT!BZ172="","",INPUT_OUTPUT!BZ172)</f>
        <v/>
      </c>
      <c r="Y185" s="2457" t="str">
        <f>IF(INPUT_OUTPUT!CA172="","",INPUT_OUTPUT!CA172)</f>
        <v/>
      </c>
      <c r="Z185" s="2457" t="str">
        <f>IF(INPUT_OUTPUT!CB172="","",INPUT_OUTPUT!CB172)</f>
        <v/>
      </c>
      <c r="AA185" s="2461" t="str">
        <f t="shared" si="11"/>
        <v/>
      </c>
      <c r="AB185" s="2459" t="str">
        <f>IF(INPUT_OUTPUT!CC172="","",INPUT_OUTPUT!CC172)</f>
        <v/>
      </c>
      <c r="AC185" s="2459" t="str">
        <f>IF(INPUT_OUTPUT!CD172="","",INPUT_OUTPUT!CD172)</f>
        <v/>
      </c>
      <c r="AD185" s="2459" t="str">
        <f>IF(INPUT_OUTPUT!CE172="","",INPUT_OUTPUT!CE172)</f>
        <v/>
      </c>
      <c r="AE185" s="2459" t="str">
        <f>IF(INPUT_OUTPUT!CF172="","",INPUT_OUTPUT!CF172)</f>
        <v/>
      </c>
      <c r="AF185" s="2459" t="str">
        <f>IF(INPUT_OUTPUT!CG172="","",INPUT_OUTPUT!CG172)</f>
        <v/>
      </c>
      <c r="AG185" s="2459" t="str">
        <f>IF(INPUT_OUTPUT!CH172="","",INPUT_OUTPUT!CH172)</f>
        <v/>
      </c>
      <c r="AH185" s="2459" t="str">
        <f>IF(INPUT_OUTPUT!CI172="","",INPUT_OUTPUT!CI172)</f>
        <v/>
      </c>
    </row>
    <row r="186" spans="3:34" s="2437" customFormat="1" ht="12.75" customHeight="1">
      <c r="C186" s="2461" t="str">
        <f>IF(INPUT_OUTPUT!C173="","",INPUT_OUTPUT!C173)</f>
        <v/>
      </c>
      <c r="D186" s="2462" t="str">
        <f>IF(INPUT_OUTPUT!BH173="","",INPUT_OUTPUT!BH173)</f>
        <v/>
      </c>
      <c r="E186" s="2462" t="str">
        <f>IF(INPUT_OUTPUT!BI173="","",INPUT_OUTPUT!BI173)</f>
        <v/>
      </c>
      <c r="F186" s="2462" t="str">
        <f>IF(INPUT_OUTPUT!BJ173="","",INPUT_OUTPUT!BJ173)</f>
        <v/>
      </c>
      <c r="G186" s="2462" t="str">
        <f>IF(INPUT_OUTPUT!BK173="","",INPUT_OUTPUT!BK173)</f>
        <v/>
      </c>
      <c r="H186" s="2462" t="str">
        <f>IF(INPUT_OUTPUT!BL173="","",INPUT_OUTPUT!BL173)</f>
        <v/>
      </c>
      <c r="I186" s="2462" t="str">
        <f>IF(INPUT_OUTPUT!BM173="","",INPUT_OUTPUT!BM173)</f>
        <v/>
      </c>
      <c r="J186" s="2462" t="str">
        <f>IF(INPUT_OUTPUT!BN173="","",INPUT_OUTPUT!BN173)</f>
        <v/>
      </c>
      <c r="K186" s="2453" t="str">
        <f t="shared" si="9"/>
        <v/>
      </c>
      <c r="L186" s="2457" t="str">
        <f>IF(INPUT_OUTPUT!BO173="","",INPUT_OUTPUT!BO173)</f>
        <v/>
      </c>
      <c r="M186" s="2457" t="str">
        <f>IF(INPUT_OUTPUT!BP173="","",INPUT_OUTPUT!BP173)</f>
        <v/>
      </c>
      <c r="N186" s="2457" t="str">
        <f>IF(INPUT_OUTPUT!BQ173="","",INPUT_OUTPUT!BQ173)</f>
        <v/>
      </c>
      <c r="O186" s="2457" t="str">
        <f>IF(INPUT_OUTPUT!BR173="","",INPUT_OUTPUT!BR173)</f>
        <v/>
      </c>
      <c r="P186" s="2457" t="str">
        <f>IF(INPUT_OUTPUT!BS173="","",INPUT_OUTPUT!BS173)</f>
        <v/>
      </c>
      <c r="Q186" s="2457" t="str">
        <f>IF(INPUT_OUTPUT!BT173="","",INPUT_OUTPUT!BT173)</f>
        <v/>
      </c>
      <c r="R186" s="2457" t="str">
        <f>IF(INPUT_OUTPUT!BU173="","",INPUT_OUTPUT!BU173)</f>
        <v/>
      </c>
      <c r="S186" s="2461" t="str">
        <f t="shared" si="10"/>
        <v/>
      </c>
      <c r="T186" s="2457" t="str">
        <f>IF(INPUT_OUTPUT!BV173="","",INPUT_OUTPUT!BV173)</f>
        <v/>
      </c>
      <c r="U186" s="2457" t="str">
        <f>IF(INPUT_OUTPUT!BW173="","",INPUT_OUTPUT!BW173)</f>
        <v/>
      </c>
      <c r="V186" s="2457" t="str">
        <f>IF(INPUT_OUTPUT!BX173="","",INPUT_OUTPUT!BX173)</f>
        <v/>
      </c>
      <c r="W186" s="2457" t="str">
        <f>IF(INPUT_OUTPUT!BY173="","",INPUT_OUTPUT!BY173)</f>
        <v/>
      </c>
      <c r="X186" s="2457" t="str">
        <f>IF(INPUT_OUTPUT!BZ173="","",INPUT_OUTPUT!BZ173)</f>
        <v/>
      </c>
      <c r="Y186" s="2457" t="str">
        <f>IF(INPUT_OUTPUT!CA173="","",INPUT_OUTPUT!CA173)</f>
        <v/>
      </c>
      <c r="Z186" s="2457" t="str">
        <f>IF(INPUT_OUTPUT!CB173="","",INPUT_OUTPUT!CB173)</f>
        <v/>
      </c>
      <c r="AA186" s="2461" t="str">
        <f t="shared" si="11"/>
        <v/>
      </c>
      <c r="AB186" s="2459" t="str">
        <f>IF(INPUT_OUTPUT!CC173="","",INPUT_OUTPUT!CC173)</f>
        <v/>
      </c>
      <c r="AC186" s="2459" t="str">
        <f>IF(INPUT_OUTPUT!CD173="","",INPUT_OUTPUT!CD173)</f>
        <v/>
      </c>
      <c r="AD186" s="2459" t="str">
        <f>IF(INPUT_OUTPUT!CE173="","",INPUT_OUTPUT!CE173)</f>
        <v/>
      </c>
      <c r="AE186" s="2459" t="str">
        <f>IF(INPUT_OUTPUT!CF173="","",INPUT_OUTPUT!CF173)</f>
        <v/>
      </c>
      <c r="AF186" s="2459" t="str">
        <f>IF(INPUT_OUTPUT!CG173="","",INPUT_OUTPUT!CG173)</f>
        <v/>
      </c>
      <c r="AG186" s="2459" t="str">
        <f>IF(INPUT_OUTPUT!CH173="","",INPUT_OUTPUT!CH173)</f>
        <v/>
      </c>
      <c r="AH186" s="2459" t="str">
        <f>IF(INPUT_OUTPUT!CI173="","",INPUT_OUTPUT!CI173)</f>
        <v/>
      </c>
    </row>
    <row r="187" spans="3:34" s="2437" customFormat="1" ht="12.75" customHeight="1">
      <c r="C187" s="2461" t="str">
        <f>IF(INPUT_OUTPUT!C174="","",INPUT_OUTPUT!C174)</f>
        <v/>
      </c>
      <c r="D187" s="2462" t="str">
        <f>IF(INPUT_OUTPUT!BH174="","",INPUT_OUTPUT!BH174)</f>
        <v/>
      </c>
      <c r="E187" s="2462" t="str">
        <f>IF(INPUT_OUTPUT!BI174="","",INPUT_OUTPUT!BI174)</f>
        <v/>
      </c>
      <c r="F187" s="2462" t="str">
        <f>IF(INPUT_OUTPUT!BJ174="","",INPUT_OUTPUT!BJ174)</f>
        <v/>
      </c>
      <c r="G187" s="2462" t="str">
        <f>IF(INPUT_OUTPUT!BK174="","",INPUT_OUTPUT!BK174)</f>
        <v/>
      </c>
      <c r="H187" s="2462" t="str">
        <f>IF(INPUT_OUTPUT!BL174="","",INPUT_OUTPUT!BL174)</f>
        <v/>
      </c>
      <c r="I187" s="2462" t="str">
        <f>IF(INPUT_OUTPUT!BM174="","",INPUT_OUTPUT!BM174)</f>
        <v/>
      </c>
      <c r="J187" s="2462" t="str">
        <f>IF(INPUT_OUTPUT!BN174="","",INPUT_OUTPUT!BN174)</f>
        <v/>
      </c>
      <c r="K187" s="2453" t="str">
        <f t="shared" si="9"/>
        <v/>
      </c>
      <c r="L187" s="2457" t="str">
        <f>IF(INPUT_OUTPUT!BO174="","",INPUT_OUTPUT!BO174)</f>
        <v/>
      </c>
      <c r="M187" s="2457" t="str">
        <f>IF(INPUT_OUTPUT!BP174="","",INPUT_OUTPUT!BP174)</f>
        <v/>
      </c>
      <c r="N187" s="2457" t="str">
        <f>IF(INPUT_OUTPUT!BQ174="","",INPUT_OUTPUT!BQ174)</f>
        <v/>
      </c>
      <c r="O187" s="2457" t="str">
        <f>IF(INPUT_OUTPUT!BR174="","",INPUT_OUTPUT!BR174)</f>
        <v/>
      </c>
      <c r="P187" s="2457" t="str">
        <f>IF(INPUT_OUTPUT!BS174="","",INPUT_OUTPUT!BS174)</f>
        <v/>
      </c>
      <c r="Q187" s="2457" t="str">
        <f>IF(INPUT_OUTPUT!BT174="","",INPUT_OUTPUT!BT174)</f>
        <v/>
      </c>
      <c r="R187" s="2457" t="str">
        <f>IF(INPUT_OUTPUT!BU174="","",INPUT_OUTPUT!BU174)</f>
        <v/>
      </c>
      <c r="S187" s="2461" t="str">
        <f t="shared" si="10"/>
        <v/>
      </c>
      <c r="T187" s="2457" t="str">
        <f>IF(INPUT_OUTPUT!BV174="","",INPUT_OUTPUT!BV174)</f>
        <v/>
      </c>
      <c r="U187" s="2457" t="str">
        <f>IF(INPUT_OUTPUT!BW174="","",INPUT_OUTPUT!BW174)</f>
        <v/>
      </c>
      <c r="V187" s="2457" t="str">
        <f>IF(INPUT_OUTPUT!BX174="","",INPUT_OUTPUT!BX174)</f>
        <v/>
      </c>
      <c r="W187" s="2457" t="str">
        <f>IF(INPUT_OUTPUT!BY174="","",INPUT_OUTPUT!BY174)</f>
        <v/>
      </c>
      <c r="X187" s="2457" t="str">
        <f>IF(INPUT_OUTPUT!BZ174="","",INPUT_OUTPUT!BZ174)</f>
        <v/>
      </c>
      <c r="Y187" s="2457" t="str">
        <f>IF(INPUT_OUTPUT!CA174="","",INPUT_OUTPUT!CA174)</f>
        <v/>
      </c>
      <c r="Z187" s="2457" t="str">
        <f>IF(INPUT_OUTPUT!CB174="","",INPUT_OUTPUT!CB174)</f>
        <v/>
      </c>
      <c r="AA187" s="2461" t="str">
        <f t="shared" si="11"/>
        <v/>
      </c>
      <c r="AB187" s="2459" t="str">
        <f>IF(INPUT_OUTPUT!CC174="","",INPUT_OUTPUT!CC174)</f>
        <v/>
      </c>
      <c r="AC187" s="2459" t="str">
        <f>IF(INPUT_OUTPUT!CD174="","",INPUT_OUTPUT!CD174)</f>
        <v/>
      </c>
      <c r="AD187" s="2459" t="str">
        <f>IF(INPUT_OUTPUT!CE174="","",INPUT_OUTPUT!CE174)</f>
        <v/>
      </c>
      <c r="AE187" s="2459" t="str">
        <f>IF(INPUT_OUTPUT!CF174="","",INPUT_OUTPUT!CF174)</f>
        <v/>
      </c>
      <c r="AF187" s="2459" t="str">
        <f>IF(INPUT_OUTPUT!CG174="","",INPUT_OUTPUT!CG174)</f>
        <v/>
      </c>
      <c r="AG187" s="2459" t="str">
        <f>IF(INPUT_OUTPUT!CH174="","",INPUT_OUTPUT!CH174)</f>
        <v/>
      </c>
      <c r="AH187" s="2459" t="str">
        <f>IF(INPUT_OUTPUT!CI174="","",INPUT_OUTPUT!CI174)</f>
        <v/>
      </c>
    </row>
    <row r="188" spans="3:34" s="2437" customFormat="1" ht="12.75" customHeight="1">
      <c r="C188" s="2461" t="str">
        <f>IF(INPUT_OUTPUT!C175="","",INPUT_OUTPUT!C175)</f>
        <v/>
      </c>
      <c r="D188" s="2462" t="str">
        <f>IF(INPUT_OUTPUT!BH175="","",INPUT_OUTPUT!BH175)</f>
        <v/>
      </c>
      <c r="E188" s="2462" t="str">
        <f>IF(INPUT_OUTPUT!BI175="","",INPUT_OUTPUT!BI175)</f>
        <v/>
      </c>
      <c r="F188" s="2462" t="str">
        <f>IF(INPUT_OUTPUT!BJ175="","",INPUT_OUTPUT!BJ175)</f>
        <v/>
      </c>
      <c r="G188" s="2462" t="str">
        <f>IF(INPUT_OUTPUT!BK175="","",INPUT_OUTPUT!BK175)</f>
        <v/>
      </c>
      <c r="H188" s="2462" t="str">
        <f>IF(INPUT_OUTPUT!BL175="","",INPUT_OUTPUT!BL175)</f>
        <v/>
      </c>
      <c r="I188" s="2462" t="str">
        <f>IF(INPUT_OUTPUT!BM175="","",INPUT_OUTPUT!BM175)</f>
        <v/>
      </c>
      <c r="J188" s="2462" t="str">
        <f>IF(INPUT_OUTPUT!BN175="","",INPUT_OUTPUT!BN175)</f>
        <v/>
      </c>
      <c r="K188" s="2453" t="str">
        <f t="shared" si="9"/>
        <v/>
      </c>
      <c r="L188" s="2457" t="str">
        <f>IF(INPUT_OUTPUT!BO175="","",INPUT_OUTPUT!BO175)</f>
        <v/>
      </c>
      <c r="M188" s="2457" t="str">
        <f>IF(INPUT_OUTPUT!BP175="","",INPUT_OUTPUT!BP175)</f>
        <v/>
      </c>
      <c r="N188" s="2457" t="str">
        <f>IF(INPUT_OUTPUT!BQ175="","",INPUT_OUTPUT!BQ175)</f>
        <v/>
      </c>
      <c r="O188" s="2457" t="str">
        <f>IF(INPUT_OUTPUT!BR175="","",INPUT_OUTPUT!BR175)</f>
        <v/>
      </c>
      <c r="P188" s="2457" t="str">
        <f>IF(INPUT_OUTPUT!BS175="","",INPUT_OUTPUT!BS175)</f>
        <v/>
      </c>
      <c r="Q188" s="2457" t="str">
        <f>IF(INPUT_OUTPUT!BT175="","",INPUT_OUTPUT!BT175)</f>
        <v/>
      </c>
      <c r="R188" s="2457" t="str">
        <f>IF(INPUT_OUTPUT!BU175="","",INPUT_OUTPUT!BU175)</f>
        <v/>
      </c>
      <c r="S188" s="2461" t="str">
        <f t="shared" si="10"/>
        <v/>
      </c>
      <c r="T188" s="2457" t="str">
        <f>IF(INPUT_OUTPUT!BV175="","",INPUT_OUTPUT!BV175)</f>
        <v/>
      </c>
      <c r="U188" s="2457" t="str">
        <f>IF(INPUT_OUTPUT!BW175="","",INPUT_OUTPUT!BW175)</f>
        <v/>
      </c>
      <c r="V188" s="2457" t="str">
        <f>IF(INPUT_OUTPUT!BX175="","",INPUT_OUTPUT!BX175)</f>
        <v/>
      </c>
      <c r="W188" s="2457" t="str">
        <f>IF(INPUT_OUTPUT!BY175="","",INPUT_OUTPUT!BY175)</f>
        <v/>
      </c>
      <c r="X188" s="2457" t="str">
        <f>IF(INPUT_OUTPUT!BZ175="","",INPUT_OUTPUT!BZ175)</f>
        <v/>
      </c>
      <c r="Y188" s="2457" t="str">
        <f>IF(INPUT_OUTPUT!CA175="","",INPUT_OUTPUT!CA175)</f>
        <v/>
      </c>
      <c r="Z188" s="2457" t="str">
        <f>IF(INPUT_OUTPUT!CB175="","",INPUT_OUTPUT!CB175)</f>
        <v/>
      </c>
      <c r="AA188" s="2461" t="str">
        <f t="shared" si="11"/>
        <v/>
      </c>
      <c r="AB188" s="2459" t="str">
        <f>IF(INPUT_OUTPUT!CC175="","",INPUT_OUTPUT!CC175)</f>
        <v/>
      </c>
      <c r="AC188" s="2459" t="str">
        <f>IF(INPUT_OUTPUT!CD175="","",INPUT_OUTPUT!CD175)</f>
        <v/>
      </c>
      <c r="AD188" s="2459" t="str">
        <f>IF(INPUT_OUTPUT!CE175="","",INPUT_OUTPUT!CE175)</f>
        <v/>
      </c>
      <c r="AE188" s="2459" t="str">
        <f>IF(INPUT_OUTPUT!CF175="","",INPUT_OUTPUT!CF175)</f>
        <v/>
      </c>
      <c r="AF188" s="2459" t="str">
        <f>IF(INPUT_OUTPUT!CG175="","",INPUT_OUTPUT!CG175)</f>
        <v/>
      </c>
      <c r="AG188" s="2459" t="str">
        <f>IF(INPUT_OUTPUT!CH175="","",INPUT_OUTPUT!CH175)</f>
        <v/>
      </c>
      <c r="AH188" s="2459" t="str">
        <f>IF(INPUT_OUTPUT!CI175="","",INPUT_OUTPUT!CI175)</f>
        <v/>
      </c>
    </row>
    <row r="189" spans="3:34" s="2437" customFormat="1" ht="12.75" customHeight="1">
      <c r="C189" s="2461" t="str">
        <f>IF(INPUT_OUTPUT!C176="","",INPUT_OUTPUT!C176)</f>
        <v/>
      </c>
      <c r="D189" s="2462" t="str">
        <f>IF(INPUT_OUTPUT!BH176="","",INPUT_OUTPUT!BH176)</f>
        <v/>
      </c>
      <c r="E189" s="2462" t="str">
        <f>IF(INPUT_OUTPUT!BI176="","",INPUT_OUTPUT!BI176)</f>
        <v/>
      </c>
      <c r="F189" s="2462" t="str">
        <f>IF(INPUT_OUTPUT!BJ176="","",INPUT_OUTPUT!BJ176)</f>
        <v/>
      </c>
      <c r="G189" s="2462" t="str">
        <f>IF(INPUT_OUTPUT!BK176="","",INPUT_OUTPUT!BK176)</f>
        <v/>
      </c>
      <c r="H189" s="2462" t="str">
        <f>IF(INPUT_OUTPUT!BL176="","",INPUT_OUTPUT!BL176)</f>
        <v/>
      </c>
      <c r="I189" s="2462" t="str">
        <f>IF(INPUT_OUTPUT!BM176="","",INPUT_OUTPUT!BM176)</f>
        <v/>
      </c>
      <c r="J189" s="2462" t="str">
        <f>IF(INPUT_OUTPUT!BN176="","",INPUT_OUTPUT!BN176)</f>
        <v/>
      </c>
      <c r="K189" s="2453" t="str">
        <f t="shared" si="9"/>
        <v/>
      </c>
      <c r="L189" s="2457" t="str">
        <f>IF(INPUT_OUTPUT!BO176="","",INPUT_OUTPUT!BO176)</f>
        <v/>
      </c>
      <c r="M189" s="2457" t="str">
        <f>IF(INPUT_OUTPUT!BP176="","",INPUT_OUTPUT!BP176)</f>
        <v/>
      </c>
      <c r="N189" s="2457" t="str">
        <f>IF(INPUT_OUTPUT!BQ176="","",INPUT_OUTPUT!BQ176)</f>
        <v/>
      </c>
      <c r="O189" s="2457" t="str">
        <f>IF(INPUT_OUTPUT!BR176="","",INPUT_OUTPUT!BR176)</f>
        <v/>
      </c>
      <c r="P189" s="2457" t="str">
        <f>IF(INPUT_OUTPUT!BS176="","",INPUT_OUTPUT!BS176)</f>
        <v/>
      </c>
      <c r="Q189" s="2457" t="str">
        <f>IF(INPUT_OUTPUT!BT176="","",INPUT_OUTPUT!BT176)</f>
        <v/>
      </c>
      <c r="R189" s="2457" t="str">
        <f>IF(INPUT_OUTPUT!BU176="","",INPUT_OUTPUT!BU176)</f>
        <v/>
      </c>
      <c r="S189" s="2461" t="str">
        <f t="shared" si="10"/>
        <v/>
      </c>
      <c r="T189" s="2457" t="str">
        <f>IF(INPUT_OUTPUT!BV176="","",INPUT_OUTPUT!BV176)</f>
        <v/>
      </c>
      <c r="U189" s="2457" t="str">
        <f>IF(INPUT_OUTPUT!BW176="","",INPUT_OUTPUT!BW176)</f>
        <v/>
      </c>
      <c r="V189" s="2457" t="str">
        <f>IF(INPUT_OUTPUT!BX176="","",INPUT_OUTPUT!BX176)</f>
        <v/>
      </c>
      <c r="W189" s="2457" t="str">
        <f>IF(INPUT_OUTPUT!BY176="","",INPUT_OUTPUT!BY176)</f>
        <v/>
      </c>
      <c r="X189" s="2457" t="str">
        <f>IF(INPUT_OUTPUT!BZ176="","",INPUT_OUTPUT!BZ176)</f>
        <v/>
      </c>
      <c r="Y189" s="2457" t="str">
        <f>IF(INPUT_OUTPUT!CA176="","",INPUT_OUTPUT!CA176)</f>
        <v/>
      </c>
      <c r="Z189" s="2457" t="str">
        <f>IF(INPUT_OUTPUT!CB176="","",INPUT_OUTPUT!CB176)</f>
        <v/>
      </c>
      <c r="AA189" s="2461" t="str">
        <f t="shared" si="11"/>
        <v/>
      </c>
      <c r="AB189" s="2459" t="str">
        <f>IF(INPUT_OUTPUT!CC176="","",INPUT_OUTPUT!CC176)</f>
        <v/>
      </c>
      <c r="AC189" s="2459" t="str">
        <f>IF(INPUT_OUTPUT!CD176="","",INPUT_OUTPUT!CD176)</f>
        <v/>
      </c>
      <c r="AD189" s="2459" t="str">
        <f>IF(INPUT_OUTPUT!CE176="","",INPUT_OUTPUT!CE176)</f>
        <v/>
      </c>
      <c r="AE189" s="2459" t="str">
        <f>IF(INPUT_OUTPUT!CF176="","",INPUT_OUTPUT!CF176)</f>
        <v/>
      </c>
      <c r="AF189" s="2459" t="str">
        <f>IF(INPUT_OUTPUT!CG176="","",INPUT_OUTPUT!CG176)</f>
        <v/>
      </c>
      <c r="AG189" s="2459" t="str">
        <f>IF(INPUT_OUTPUT!CH176="","",INPUT_OUTPUT!CH176)</f>
        <v/>
      </c>
      <c r="AH189" s="2459" t="str">
        <f>IF(INPUT_OUTPUT!CI176="","",INPUT_OUTPUT!CI176)</f>
        <v/>
      </c>
    </row>
    <row r="190" spans="3:34" s="2437" customFormat="1" ht="12.75" customHeight="1">
      <c r="C190" s="2461" t="str">
        <f>IF(INPUT_OUTPUT!C177="","",INPUT_OUTPUT!C177)</f>
        <v/>
      </c>
      <c r="D190" s="2462" t="str">
        <f>IF(INPUT_OUTPUT!BH177="","",INPUT_OUTPUT!BH177)</f>
        <v/>
      </c>
      <c r="E190" s="2462" t="str">
        <f>IF(INPUT_OUTPUT!BI177="","",INPUT_OUTPUT!BI177)</f>
        <v/>
      </c>
      <c r="F190" s="2462" t="str">
        <f>IF(INPUT_OUTPUT!BJ177="","",INPUT_OUTPUT!BJ177)</f>
        <v/>
      </c>
      <c r="G190" s="2462" t="str">
        <f>IF(INPUT_OUTPUT!BK177="","",INPUT_OUTPUT!BK177)</f>
        <v/>
      </c>
      <c r="H190" s="2462" t="str">
        <f>IF(INPUT_OUTPUT!BL177="","",INPUT_OUTPUT!BL177)</f>
        <v/>
      </c>
      <c r="I190" s="2462" t="str">
        <f>IF(INPUT_OUTPUT!BM177="","",INPUT_OUTPUT!BM177)</f>
        <v/>
      </c>
      <c r="J190" s="2462" t="str">
        <f>IF(INPUT_OUTPUT!BN177="","",INPUT_OUTPUT!BN177)</f>
        <v/>
      </c>
      <c r="K190" s="2453" t="str">
        <f t="shared" si="9"/>
        <v/>
      </c>
      <c r="L190" s="2457" t="str">
        <f>IF(INPUT_OUTPUT!BO177="","",INPUT_OUTPUT!BO177)</f>
        <v/>
      </c>
      <c r="M190" s="2457" t="str">
        <f>IF(INPUT_OUTPUT!BP177="","",INPUT_OUTPUT!BP177)</f>
        <v/>
      </c>
      <c r="N190" s="2457" t="str">
        <f>IF(INPUT_OUTPUT!BQ177="","",INPUT_OUTPUT!BQ177)</f>
        <v/>
      </c>
      <c r="O190" s="2457" t="str">
        <f>IF(INPUT_OUTPUT!BR177="","",INPUT_OUTPUT!BR177)</f>
        <v/>
      </c>
      <c r="P190" s="2457" t="str">
        <f>IF(INPUT_OUTPUT!BS177="","",INPUT_OUTPUT!BS177)</f>
        <v/>
      </c>
      <c r="Q190" s="2457" t="str">
        <f>IF(INPUT_OUTPUT!BT177="","",INPUT_OUTPUT!BT177)</f>
        <v/>
      </c>
      <c r="R190" s="2457" t="str">
        <f>IF(INPUT_OUTPUT!BU177="","",INPUT_OUTPUT!BU177)</f>
        <v/>
      </c>
      <c r="S190" s="2461" t="str">
        <f t="shared" si="10"/>
        <v/>
      </c>
      <c r="T190" s="2457" t="str">
        <f>IF(INPUT_OUTPUT!BV177="","",INPUT_OUTPUT!BV177)</f>
        <v/>
      </c>
      <c r="U190" s="2457" t="str">
        <f>IF(INPUT_OUTPUT!BW177="","",INPUT_OUTPUT!BW177)</f>
        <v/>
      </c>
      <c r="V190" s="2457" t="str">
        <f>IF(INPUT_OUTPUT!BX177="","",INPUT_OUTPUT!BX177)</f>
        <v/>
      </c>
      <c r="W190" s="2457" t="str">
        <f>IF(INPUT_OUTPUT!BY177="","",INPUT_OUTPUT!BY177)</f>
        <v/>
      </c>
      <c r="X190" s="2457" t="str">
        <f>IF(INPUT_OUTPUT!BZ177="","",INPUT_OUTPUT!BZ177)</f>
        <v/>
      </c>
      <c r="Y190" s="2457" t="str">
        <f>IF(INPUT_OUTPUT!CA177="","",INPUT_OUTPUT!CA177)</f>
        <v/>
      </c>
      <c r="Z190" s="2457" t="str">
        <f>IF(INPUT_OUTPUT!CB177="","",INPUT_OUTPUT!CB177)</f>
        <v/>
      </c>
      <c r="AA190" s="2461" t="str">
        <f t="shared" si="11"/>
        <v/>
      </c>
      <c r="AB190" s="2459" t="str">
        <f>IF(INPUT_OUTPUT!CC177="","",INPUT_OUTPUT!CC177)</f>
        <v/>
      </c>
      <c r="AC190" s="2459" t="str">
        <f>IF(INPUT_OUTPUT!CD177="","",INPUT_OUTPUT!CD177)</f>
        <v/>
      </c>
      <c r="AD190" s="2459" t="str">
        <f>IF(INPUT_OUTPUT!CE177="","",INPUT_OUTPUT!CE177)</f>
        <v/>
      </c>
      <c r="AE190" s="2459" t="str">
        <f>IF(INPUT_OUTPUT!CF177="","",INPUT_OUTPUT!CF177)</f>
        <v/>
      </c>
      <c r="AF190" s="2459" t="str">
        <f>IF(INPUT_OUTPUT!CG177="","",INPUT_OUTPUT!CG177)</f>
        <v/>
      </c>
      <c r="AG190" s="2459" t="str">
        <f>IF(INPUT_OUTPUT!CH177="","",INPUT_OUTPUT!CH177)</f>
        <v/>
      </c>
      <c r="AH190" s="2459" t="str">
        <f>IF(INPUT_OUTPUT!CI177="","",INPUT_OUTPUT!CI177)</f>
        <v/>
      </c>
    </row>
    <row r="191" spans="3:34" s="2437" customFormat="1" ht="12.75" customHeight="1">
      <c r="C191" s="2461" t="str">
        <f>IF(INPUT_OUTPUT!C178="","",INPUT_OUTPUT!C178)</f>
        <v/>
      </c>
      <c r="D191" s="2462" t="str">
        <f>IF(INPUT_OUTPUT!BH178="","",INPUT_OUTPUT!BH178)</f>
        <v/>
      </c>
      <c r="E191" s="2462" t="str">
        <f>IF(INPUT_OUTPUT!BI178="","",INPUT_OUTPUT!BI178)</f>
        <v/>
      </c>
      <c r="F191" s="2462" t="str">
        <f>IF(INPUT_OUTPUT!BJ178="","",INPUT_OUTPUT!BJ178)</f>
        <v/>
      </c>
      <c r="G191" s="2462" t="str">
        <f>IF(INPUT_OUTPUT!BK178="","",INPUT_OUTPUT!BK178)</f>
        <v/>
      </c>
      <c r="H191" s="2462" t="str">
        <f>IF(INPUT_OUTPUT!BL178="","",INPUT_OUTPUT!BL178)</f>
        <v/>
      </c>
      <c r="I191" s="2462" t="str">
        <f>IF(INPUT_OUTPUT!BM178="","",INPUT_OUTPUT!BM178)</f>
        <v/>
      </c>
      <c r="J191" s="2462" t="str">
        <f>IF(INPUT_OUTPUT!BN178="","",INPUT_OUTPUT!BN178)</f>
        <v/>
      </c>
      <c r="K191" s="2453" t="str">
        <f t="shared" si="9"/>
        <v/>
      </c>
      <c r="L191" s="2457" t="str">
        <f>IF(INPUT_OUTPUT!BO178="","",INPUT_OUTPUT!BO178)</f>
        <v/>
      </c>
      <c r="M191" s="2457" t="str">
        <f>IF(INPUT_OUTPUT!BP178="","",INPUT_OUTPUT!BP178)</f>
        <v/>
      </c>
      <c r="N191" s="2457" t="str">
        <f>IF(INPUT_OUTPUT!BQ178="","",INPUT_OUTPUT!BQ178)</f>
        <v/>
      </c>
      <c r="O191" s="2457" t="str">
        <f>IF(INPUT_OUTPUT!BR178="","",INPUT_OUTPUT!BR178)</f>
        <v/>
      </c>
      <c r="P191" s="2457" t="str">
        <f>IF(INPUT_OUTPUT!BS178="","",INPUT_OUTPUT!BS178)</f>
        <v/>
      </c>
      <c r="Q191" s="2457" t="str">
        <f>IF(INPUT_OUTPUT!BT178="","",INPUT_OUTPUT!BT178)</f>
        <v/>
      </c>
      <c r="R191" s="2457" t="str">
        <f>IF(INPUT_OUTPUT!BU178="","",INPUT_OUTPUT!BU178)</f>
        <v/>
      </c>
      <c r="S191" s="2461" t="str">
        <f t="shared" si="10"/>
        <v/>
      </c>
      <c r="T191" s="2457" t="str">
        <f>IF(INPUT_OUTPUT!BV178="","",INPUT_OUTPUT!BV178)</f>
        <v/>
      </c>
      <c r="U191" s="2457" t="str">
        <f>IF(INPUT_OUTPUT!BW178="","",INPUT_OUTPUT!BW178)</f>
        <v/>
      </c>
      <c r="V191" s="2457" t="str">
        <f>IF(INPUT_OUTPUT!BX178="","",INPUT_OUTPUT!BX178)</f>
        <v/>
      </c>
      <c r="W191" s="2457" t="str">
        <f>IF(INPUT_OUTPUT!BY178="","",INPUT_OUTPUT!BY178)</f>
        <v/>
      </c>
      <c r="X191" s="2457" t="str">
        <f>IF(INPUT_OUTPUT!BZ178="","",INPUT_OUTPUT!BZ178)</f>
        <v/>
      </c>
      <c r="Y191" s="2457" t="str">
        <f>IF(INPUT_OUTPUT!CA178="","",INPUT_OUTPUT!CA178)</f>
        <v/>
      </c>
      <c r="Z191" s="2457" t="str">
        <f>IF(INPUT_OUTPUT!CB178="","",INPUT_OUTPUT!CB178)</f>
        <v/>
      </c>
      <c r="AA191" s="2461" t="str">
        <f t="shared" si="11"/>
        <v/>
      </c>
      <c r="AB191" s="2459" t="str">
        <f>IF(INPUT_OUTPUT!CC178="","",INPUT_OUTPUT!CC178)</f>
        <v/>
      </c>
      <c r="AC191" s="2459" t="str">
        <f>IF(INPUT_OUTPUT!CD178="","",INPUT_OUTPUT!CD178)</f>
        <v/>
      </c>
      <c r="AD191" s="2459" t="str">
        <f>IF(INPUT_OUTPUT!CE178="","",INPUT_OUTPUT!CE178)</f>
        <v/>
      </c>
      <c r="AE191" s="2459" t="str">
        <f>IF(INPUT_OUTPUT!CF178="","",INPUT_OUTPUT!CF178)</f>
        <v/>
      </c>
      <c r="AF191" s="2459" t="str">
        <f>IF(INPUT_OUTPUT!CG178="","",INPUT_OUTPUT!CG178)</f>
        <v/>
      </c>
      <c r="AG191" s="2459" t="str">
        <f>IF(INPUT_OUTPUT!CH178="","",INPUT_OUTPUT!CH178)</f>
        <v/>
      </c>
      <c r="AH191" s="2459" t="str">
        <f>IF(INPUT_OUTPUT!CI178="","",INPUT_OUTPUT!CI178)</f>
        <v/>
      </c>
    </row>
    <row r="192" spans="3:34" s="2437" customFormat="1" ht="12.75" customHeight="1">
      <c r="C192" s="2461" t="str">
        <f>IF(INPUT_OUTPUT!C179="","",INPUT_OUTPUT!C179)</f>
        <v/>
      </c>
      <c r="D192" s="2462" t="str">
        <f>IF(INPUT_OUTPUT!BH179="","",INPUT_OUTPUT!BH179)</f>
        <v/>
      </c>
      <c r="E192" s="2462" t="str">
        <f>IF(INPUT_OUTPUT!BI179="","",INPUT_OUTPUT!BI179)</f>
        <v/>
      </c>
      <c r="F192" s="2462" t="str">
        <f>IF(INPUT_OUTPUT!BJ179="","",INPUT_OUTPUT!BJ179)</f>
        <v/>
      </c>
      <c r="G192" s="2462" t="str">
        <f>IF(INPUT_OUTPUT!BK179="","",INPUT_OUTPUT!BK179)</f>
        <v/>
      </c>
      <c r="H192" s="2462" t="str">
        <f>IF(INPUT_OUTPUT!BL179="","",INPUT_OUTPUT!BL179)</f>
        <v/>
      </c>
      <c r="I192" s="2462" t="str">
        <f>IF(INPUT_OUTPUT!BM179="","",INPUT_OUTPUT!BM179)</f>
        <v/>
      </c>
      <c r="J192" s="2462" t="str">
        <f>IF(INPUT_OUTPUT!BN179="","",INPUT_OUTPUT!BN179)</f>
        <v/>
      </c>
      <c r="K192" s="2453" t="str">
        <f t="shared" si="9"/>
        <v/>
      </c>
      <c r="L192" s="2457" t="str">
        <f>IF(INPUT_OUTPUT!BO179="","",INPUT_OUTPUT!BO179)</f>
        <v/>
      </c>
      <c r="M192" s="2457" t="str">
        <f>IF(INPUT_OUTPUT!BP179="","",INPUT_OUTPUT!BP179)</f>
        <v/>
      </c>
      <c r="N192" s="2457" t="str">
        <f>IF(INPUT_OUTPUT!BQ179="","",INPUT_OUTPUT!BQ179)</f>
        <v/>
      </c>
      <c r="O192" s="2457" t="str">
        <f>IF(INPUT_OUTPUT!BR179="","",INPUT_OUTPUT!BR179)</f>
        <v/>
      </c>
      <c r="P192" s="2457" t="str">
        <f>IF(INPUT_OUTPUT!BS179="","",INPUT_OUTPUT!BS179)</f>
        <v/>
      </c>
      <c r="Q192" s="2457" t="str">
        <f>IF(INPUT_OUTPUT!BT179="","",INPUT_OUTPUT!BT179)</f>
        <v/>
      </c>
      <c r="R192" s="2457" t="str">
        <f>IF(INPUT_OUTPUT!BU179="","",INPUT_OUTPUT!BU179)</f>
        <v/>
      </c>
      <c r="S192" s="2461" t="str">
        <f t="shared" si="10"/>
        <v/>
      </c>
      <c r="T192" s="2457" t="str">
        <f>IF(INPUT_OUTPUT!BV179="","",INPUT_OUTPUT!BV179)</f>
        <v/>
      </c>
      <c r="U192" s="2457" t="str">
        <f>IF(INPUT_OUTPUT!BW179="","",INPUT_OUTPUT!BW179)</f>
        <v/>
      </c>
      <c r="V192" s="2457" t="str">
        <f>IF(INPUT_OUTPUT!BX179="","",INPUT_OUTPUT!BX179)</f>
        <v/>
      </c>
      <c r="W192" s="2457" t="str">
        <f>IF(INPUT_OUTPUT!BY179="","",INPUT_OUTPUT!BY179)</f>
        <v/>
      </c>
      <c r="X192" s="2457" t="str">
        <f>IF(INPUT_OUTPUT!BZ179="","",INPUT_OUTPUT!BZ179)</f>
        <v/>
      </c>
      <c r="Y192" s="2457" t="str">
        <f>IF(INPUT_OUTPUT!CA179="","",INPUT_OUTPUT!CA179)</f>
        <v/>
      </c>
      <c r="Z192" s="2457" t="str">
        <f>IF(INPUT_OUTPUT!CB179="","",INPUT_OUTPUT!CB179)</f>
        <v/>
      </c>
      <c r="AA192" s="2461" t="str">
        <f t="shared" si="11"/>
        <v/>
      </c>
      <c r="AB192" s="2459" t="str">
        <f>IF(INPUT_OUTPUT!CC179="","",INPUT_OUTPUT!CC179)</f>
        <v/>
      </c>
      <c r="AC192" s="2459" t="str">
        <f>IF(INPUT_OUTPUT!CD179="","",INPUT_OUTPUT!CD179)</f>
        <v/>
      </c>
      <c r="AD192" s="2459" t="str">
        <f>IF(INPUT_OUTPUT!CE179="","",INPUT_OUTPUT!CE179)</f>
        <v/>
      </c>
      <c r="AE192" s="2459" t="str">
        <f>IF(INPUT_OUTPUT!CF179="","",INPUT_OUTPUT!CF179)</f>
        <v/>
      </c>
      <c r="AF192" s="2459" t="str">
        <f>IF(INPUT_OUTPUT!CG179="","",INPUT_OUTPUT!CG179)</f>
        <v/>
      </c>
      <c r="AG192" s="2459" t="str">
        <f>IF(INPUT_OUTPUT!CH179="","",INPUT_OUTPUT!CH179)</f>
        <v/>
      </c>
      <c r="AH192" s="2459" t="str">
        <f>IF(INPUT_OUTPUT!CI179="","",INPUT_OUTPUT!CI179)</f>
        <v/>
      </c>
    </row>
    <row r="193" spans="3:34" s="2437" customFormat="1" ht="12.75" customHeight="1">
      <c r="C193" s="2461" t="str">
        <f>IF(INPUT_OUTPUT!C180="","",INPUT_OUTPUT!C180)</f>
        <v/>
      </c>
      <c r="D193" s="2462" t="str">
        <f>IF(INPUT_OUTPUT!BH180="","",INPUT_OUTPUT!BH180)</f>
        <v/>
      </c>
      <c r="E193" s="2462" t="str">
        <f>IF(INPUT_OUTPUT!BI180="","",INPUT_OUTPUT!BI180)</f>
        <v/>
      </c>
      <c r="F193" s="2462" t="str">
        <f>IF(INPUT_OUTPUT!BJ180="","",INPUT_OUTPUT!BJ180)</f>
        <v/>
      </c>
      <c r="G193" s="2462" t="str">
        <f>IF(INPUT_OUTPUT!BK180="","",INPUT_OUTPUT!BK180)</f>
        <v/>
      </c>
      <c r="H193" s="2462" t="str">
        <f>IF(INPUT_OUTPUT!BL180="","",INPUT_OUTPUT!BL180)</f>
        <v/>
      </c>
      <c r="I193" s="2462" t="str">
        <f>IF(INPUT_OUTPUT!BM180="","",INPUT_OUTPUT!BM180)</f>
        <v/>
      </c>
      <c r="J193" s="2462" t="str">
        <f>IF(INPUT_OUTPUT!BN180="","",INPUT_OUTPUT!BN180)</f>
        <v/>
      </c>
      <c r="K193" s="2453" t="str">
        <f t="shared" si="9"/>
        <v/>
      </c>
      <c r="L193" s="2457" t="str">
        <f>IF(INPUT_OUTPUT!BO180="","",INPUT_OUTPUT!BO180)</f>
        <v/>
      </c>
      <c r="M193" s="2457" t="str">
        <f>IF(INPUT_OUTPUT!BP180="","",INPUT_OUTPUT!BP180)</f>
        <v/>
      </c>
      <c r="N193" s="2457" t="str">
        <f>IF(INPUT_OUTPUT!BQ180="","",INPUT_OUTPUT!BQ180)</f>
        <v/>
      </c>
      <c r="O193" s="2457" t="str">
        <f>IF(INPUT_OUTPUT!BR180="","",INPUT_OUTPUT!BR180)</f>
        <v/>
      </c>
      <c r="P193" s="2457" t="str">
        <f>IF(INPUT_OUTPUT!BS180="","",INPUT_OUTPUT!BS180)</f>
        <v/>
      </c>
      <c r="Q193" s="2457" t="str">
        <f>IF(INPUT_OUTPUT!BT180="","",INPUT_OUTPUT!BT180)</f>
        <v/>
      </c>
      <c r="R193" s="2457" t="str">
        <f>IF(INPUT_OUTPUT!BU180="","",INPUT_OUTPUT!BU180)</f>
        <v/>
      </c>
      <c r="S193" s="2461" t="str">
        <f t="shared" si="10"/>
        <v/>
      </c>
      <c r="T193" s="2457" t="str">
        <f>IF(INPUT_OUTPUT!BV180="","",INPUT_OUTPUT!BV180)</f>
        <v/>
      </c>
      <c r="U193" s="2457" t="str">
        <f>IF(INPUT_OUTPUT!BW180="","",INPUT_OUTPUT!BW180)</f>
        <v/>
      </c>
      <c r="V193" s="2457" t="str">
        <f>IF(INPUT_OUTPUT!BX180="","",INPUT_OUTPUT!BX180)</f>
        <v/>
      </c>
      <c r="W193" s="2457" t="str">
        <f>IF(INPUT_OUTPUT!BY180="","",INPUT_OUTPUT!BY180)</f>
        <v/>
      </c>
      <c r="X193" s="2457" t="str">
        <f>IF(INPUT_OUTPUT!BZ180="","",INPUT_OUTPUT!BZ180)</f>
        <v/>
      </c>
      <c r="Y193" s="2457" t="str">
        <f>IF(INPUT_OUTPUT!CA180="","",INPUT_OUTPUT!CA180)</f>
        <v/>
      </c>
      <c r="Z193" s="2457" t="str">
        <f>IF(INPUT_OUTPUT!CB180="","",INPUT_OUTPUT!CB180)</f>
        <v/>
      </c>
      <c r="AA193" s="2461" t="str">
        <f t="shared" si="11"/>
        <v/>
      </c>
      <c r="AB193" s="2459" t="str">
        <f>IF(INPUT_OUTPUT!CC180="","",INPUT_OUTPUT!CC180)</f>
        <v/>
      </c>
      <c r="AC193" s="2459" t="str">
        <f>IF(INPUT_OUTPUT!CD180="","",INPUT_OUTPUT!CD180)</f>
        <v/>
      </c>
      <c r="AD193" s="2459" t="str">
        <f>IF(INPUT_OUTPUT!CE180="","",INPUT_OUTPUT!CE180)</f>
        <v/>
      </c>
      <c r="AE193" s="2459" t="str">
        <f>IF(INPUT_OUTPUT!CF180="","",INPUT_OUTPUT!CF180)</f>
        <v/>
      </c>
      <c r="AF193" s="2459" t="str">
        <f>IF(INPUT_OUTPUT!CG180="","",INPUT_OUTPUT!CG180)</f>
        <v/>
      </c>
      <c r="AG193" s="2459" t="str">
        <f>IF(INPUT_OUTPUT!CH180="","",INPUT_OUTPUT!CH180)</f>
        <v/>
      </c>
      <c r="AH193" s="2459" t="str">
        <f>IF(INPUT_OUTPUT!CI180="","",INPUT_OUTPUT!CI180)</f>
        <v/>
      </c>
    </row>
    <row r="194" spans="3:34" s="2437" customFormat="1" ht="12.75" customHeight="1">
      <c r="C194" s="2461" t="str">
        <f>IF(INPUT_OUTPUT!C181="","",INPUT_OUTPUT!C181)</f>
        <v/>
      </c>
      <c r="D194" s="2462" t="str">
        <f>IF(INPUT_OUTPUT!BH181="","",INPUT_OUTPUT!BH181)</f>
        <v/>
      </c>
      <c r="E194" s="2462" t="str">
        <f>IF(INPUT_OUTPUT!BI181="","",INPUT_OUTPUT!BI181)</f>
        <v/>
      </c>
      <c r="F194" s="2462" t="str">
        <f>IF(INPUT_OUTPUT!BJ181="","",INPUT_OUTPUT!BJ181)</f>
        <v/>
      </c>
      <c r="G194" s="2462" t="str">
        <f>IF(INPUT_OUTPUT!BK181="","",INPUT_OUTPUT!BK181)</f>
        <v/>
      </c>
      <c r="H194" s="2462" t="str">
        <f>IF(INPUT_OUTPUT!BL181="","",INPUT_OUTPUT!BL181)</f>
        <v/>
      </c>
      <c r="I194" s="2462" t="str">
        <f>IF(INPUT_OUTPUT!BM181="","",INPUT_OUTPUT!BM181)</f>
        <v/>
      </c>
      <c r="J194" s="2462" t="str">
        <f>IF(INPUT_OUTPUT!BN181="","",INPUT_OUTPUT!BN181)</f>
        <v/>
      </c>
      <c r="K194" s="2453" t="str">
        <f t="shared" si="9"/>
        <v/>
      </c>
      <c r="L194" s="2457" t="str">
        <f>IF(INPUT_OUTPUT!BO181="","",INPUT_OUTPUT!BO181)</f>
        <v/>
      </c>
      <c r="M194" s="2457" t="str">
        <f>IF(INPUT_OUTPUT!BP181="","",INPUT_OUTPUT!BP181)</f>
        <v/>
      </c>
      <c r="N194" s="2457" t="str">
        <f>IF(INPUT_OUTPUT!BQ181="","",INPUT_OUTPUT!BQ181)</f>
        <v/>
      </c>
      <c r="O194" s="2457" t="str">
        <f>IF(INPUT_OUTPUT!BR181="","",INPUT_OUTPUT!BR181)</f>
        <v/>
      </c>
      <c r="P194" s="2457" t="str">
        <f>IF(INPUT_OUTPUT!BS181="","",INPUT_OUTPUT!BS181)</f>
        <v/>
      </c>
      <c r="Q194" s="2457" t="str">
        <f>IF(INPUT_OUTPUT!BT181="","",INPUT_OUTPUT!BT181)</f>
        <v/>
      </c>
      <c r="R194" s="2457" t="str">
        <f>IF(INPUT_OUTPUT!BU181="","",INPUT_OUTPUT!BU181)</f>
        <v/>
      </c>
      <c r="S194" s="2461" t="str">
        <f t="shared" si="10"/>
        <v/>
      </c>
      <c r="T194" s="2457" t="str">
        <f>IF(INPUT_OUTPUT!BV181="","",INPUT_OUTPUT!BV181)</f>
        <v/>
      </c>
      <c r="U194" s="2457" t="str">
        <f>IF(INPUT_OUTPUT!BW181="","",INPUT_OUTPUT!BW181)</f>
        <v/>
      </c>
      <c r="V194" s="2457" t="str">
        <f>IF(INPUT_OUTPUT!BX181="","",INPUT_OUTPUT!BX181)</f>
        <v/>
      </c>
      <c r="W194" s="2457" t="str">
        <f>IF(INPUT_OUTPUT!BY181="","",INPUT_OUTPUT!BY181)</f>
        <v/>
      </c>
      <c r="X194" s="2457" t="str">
        <f>IF(INPUT_OUTPUT!BZ181="","",INPUT_OUTPUT!BZ181)</f>
        <v/>
      </c>
      <c r="Y194" s="2457" t="str">
        <f>IF(INPUT_OUTPUT!CA181="","",INPUT_OUTPUT!CA181)</f>
        <v/>
      </c>
      <c r="Z194" s="2457" t="str">
        <f>IF(INPUT_OUTPUT!CB181="","",INPUT_OUTPUT!CB181)</f>
        <v/>
      </c>
      <c r="AA194" s="2461" t="str">
        <f t="shared" si="11"/>
        <v/>
      </c>
      <c r="AB194" s="2459" t="str">
        <f>IF(INPUT_OUTPUT!CC181="","",INPUT_OUTPUT!CC181)</f>
        <v/>
      </c>
      <c r="AC194" s="2459" t="str">
        <f>IF(INPUT_OUTPUT!CD181="","",INPUT_OUTPUT!CD181)</f>
        <v/>
      </c>
      <c r="AD194" s="2459" t="str">
        <f>IF(INPUT_OUTPUT!CE181="","",INPUT_OUTPUT!CE181)</f>
        <v/>
      </c>
      <c r="AE194" s="2459" t="str">
        <f>IF(INPUT_OUTPUT!CF181="","",INPUT_OUTPUT!CF181)</f>
        <v/>
      </c>
      <c r="AF194" s="2459" t="str">
        <f>IF(INPUT_OUTPUT!CG181="","",INPUT_OUTPUT!CG181)</f>
        <v/>
      </c>
      <c r="AG194" s="2459" t="str">
        <f>IF(INPUT_OUTPUT!CH181="","",INPUT_OUTPUT!CH181)</f>
        <v/>
      </c>
      <c r="AH194" s="2459" t="str">
        <f>IF(INPUT_OUTPUT!CI181="","",INPUT_OUTPUT!CI181)</f>
        <v/>
      </c>
    </row>
    <row r="195" spans="3:34" s="2437" customFormat="1" ht="12.75" customHeight="1">
      <c r="C195" s="2461" t="str">
        <f>IF(INPUT_OUTPUT!C182="","",INPUT_OUTPUT!C182)</f>
        <v/>
      </c>
      <c r="D195" s="2462" t="str">
        <f>IF(INPUT_OUTPUT!BH182="","",INPUT_OUTPUT!BH182)</f>
        <v/>
      </c>
      <c r="E195" s="2462" t="str">
        <f>IF(INPUT_OUTPUT!BI182="","",INPUT_OUTPUT!BI182)</f>
        <v/>
      </c>
      <c r="F195" s="2462" t="str">
        <f>IF(INPUT_OUTPUT!BJ182="","",INPUT_OUTPUT!BJ182)</f>
        <v/>
      </c>
      <c r="G195" s="2462" t="str">
        <f>IF(INPUT_OUTPUT!BK182="","",INPUT_OUTPUT!BK182)</f>
        <v/>
      </c>
      <c r="H195" s="2462" t="str">
        <f>IF(INPUT_OUTPUT!BL182="","",INPUT_OUTPUT!BL182)</f>
        <v/>
      </c>
      <c r="I195" s="2462" t="str">
        <f>IF(INPUT_OUTPUT!BM182="","",INPUT_OUTPUT!BM182)</f>
        <v/>
      </c>
      <c r="J195" s="2462" t="str">
        <f>IF(INPUT_OUTPUT!BN182="","",INPUT_OUTPUT!BN182)</f>
        <v/>
      </c>
      <c r="K195" s="2453" t="str">
        <f t="shared" si="9"/>
        <v/>
      </c>
      <c r="L195" s="2457" t="str">
        <f>IF(INPUT_OUTPUT!BO182="","",INPUT_OUTPUT!BO182)</f>
        <v/>
      </c>
      <c r="M195" s="2457" t="str">
        <f>IF(INPUT_OUTPUT!BP182="","",INPUT_OUTPUT!BP182)</f>
        <v/>
      </c>
      <c r="N195" s="2457" t="str">
        <f>IF(INPUT_OUTPUT!BQ182="","",INPUT_OUTPUT!BQ182)</f>
        <v/>
      </c>
      <c r="O195" s="2457" t="str">
        <f>IF(INPUT_OUTPUT!BR182="","",INPUT_OUTPUT!BR182)</f>
        <v/>
      </c>
      <c r="P195" s="2457" t="str">
        <f>IF(INPUT_OUTPUT!BS182="","",INPUT_OUTPUT!BS182)</f>
        <v/>
      </c>
      <c r="Q195" s="2457" t="str">
        <f>IF(INPUT_OUTPUT!BT182="","",INPUT_OUTPUT!BT182)</f>
        <v/>
      </c>
      <c r="R195" s="2457" t="str">
        <f>IF(INPUT_OUTPUT!BU182="","",INPUT_OUTPUT!BU182)</f>
        <v/>
      </c>
      <c r="S195" s="2461" t="str">
        <f t="shared" si="10"/>
        <v/>
      </c>
      <c r="T195" s="2457" t="str">
        <f>IF(INPUT_OUTPUT!BV182="","",INPUT_OUTPUT!BV182)</f>
        <v/>
      </c>
      <c r="U195" s="2457" t="str">
        <f>IF(INPUT_OUTPUT!BW182="","",INPUT_OUTPUT!BW182)</f>
        <v/>
      </c>
      <c r="V195" s="2457" t="str">
        <f>IF(INPUT_OUTPUT!BX182="","",INPUT_OUTPUT!BX182)</f>
        <v/>
      </c>
      <c r="W195" s="2457" t="str">
        <f>IF(INPUT_OUTPUT!BY182="","",INPUT_OUTPUT!BY182)</f>
        <v/>
      </c>
      <c r="X195" s="2457" t="str">
        <f>IF(INPUT_OUTPUT!BZ182="","",INPUT_OUTPUT!BZ182)</f>
        <v/>
      </c>
      <c r="Y195" s="2457" t="str">
        <f>IF(INPUT_OUTPUT!CA182="","",INPUT_OUTPUT!CA182)</f>
        <v/>
      </c>
      <c r="Z195" s="2457" t="str">
        <f>IF(INPUT_OUTPUT!CB182="","",INPUT_OUTPUT!CB182)</f>
        <v/>
      </c>
      <c r="AA195" s="2461" t="str">
        <f t="shared" si="11"/>
        <v/>
      </c>
      <c r="AB195" s="2459" t="str">
        <f>IF(INPUT_OUTPUT!CC182="","",INPUT_OUTPUT!CC182)</f>
        <v/>
      </c>
      <c r="AC195" s="2459" t="str">
        <f>IF(INPUT_OUTPUT!CD182="","",INPUT_OUTPUT!CD182)</f>
        <v/>
      </c>
      <c r="AD195" s="2459" t="str">
        <f>IF(INPUT_OUTPUT!CE182="","",INPUT_OUTPUT!CE182)</f>
        <v/>
      </c>
      <c r="AE195" s="2459" t="str">
        <f>IF(INPUT_OUTPUT!CF182="","",INPUT_OUTPUT!CF182)</f>
        <v/>
      </c>
      <c r="AF195" s="2459" t="str">
        <f>IF(INPUT_OUTPUT!CG182="","",INPUT_OUTPUT!CG182)</f>
        <v/>
      </c>
      <c r="AG195" s="2459" t="str">
        <f>IF(INPUT_OUTPUT!CH182="","",INPUT_OUTPUT!CH182)</f>
        <v/>
      </c>
      <c r="AH195" s="2459" t="str">
        <f>IF(INPUT_OUTPUT!CI182="","",INPUT_OUTPUT!CI182)</f>
        <v/>
      </c>
    </row>
    <row r="196" spans="3:34" s="2437" customFormat="1" ht="12.75" customHeight="1">
      <c r="C196" s="2461" t="str">
        <f>IF(INPUT_OUTPUT!C183="","",INPUT_OUTPUT!C183)</f>
        <v/>
      </c>
      <c r="D196" s="2462" t="str">
        <f>IF(INPUT_OUTPUT!BH183="","",INPUT_OUTPUT!BH183)</f>
        <v/>
      </c>
      <c r="E196" s="2462" t="str">
        <f>IF(INPUT_OUTPUT!BI183="","",INPUT_OUTPUT!BI183)</f>
        <v/>
      </c>
      <c r="F196" s="2462" t="str">
        <f>IF(INPUT_OUTPUT!BJ183="","",INPUT_OUTPUT!BJ183)</f>
        <v/>
      </c>
      <c r="G196" s="2462" t="str">
        <f>IF(INPUT_OUTPUT!BK183="","",INPUT_OUTPUT!BK183)</f>
        <v/>
      </c>
      <c r="H196" s="2462" t="str">
        <f>IF(INPUT_OUTPUT!BL183="","",INPUT_OUTPUT!BL183)</f>
        <v/>
      </c>
      <c r="I196" s="2462" t="str">
        <f>IF(INPUT_OUTPUT!BM183="","",INPUT_OUTPUT!BM183)</f>
        <v/>
      </c>
      <c r="J196" s="2462" t="str">
        <f>IF(INPUT_OUTPUT!BN183="","",INPUT_OUTPUT!BN183)</f>
        <v/>
      </c>
      <c r="K196" s="2453" t="str">
        <f t="shared" si="9"/>
        <v/>
      </c>
      <c r="L196" s="2457" t="str">
        <f>IF(INPUT_OUTPUT!BO183="","",INPUT_OUTPUT!BO183)</f>
        <v/>
      </c>
      <c r="M196" s="2457" t="str">
        <f>IF(INPUT_OUTPUT!BP183="","",INPUT_OUTPUT!BP183)</f>
        <v/>
      </c>
      <c r="N196" s="2457" t="str">
        <f>IF(INPUT_OUTPUT!BQ183="","",INPUT_OUTPUT!BQ183)</f>
        <v/>
      </c>
      <c r="O196" s="2457" t="str">
        <f>IF(INPUT_OUTPUT!BR183="","",INPUT_OUTPUT!BR183)</f>
        <v/>
      </c>
      <c r="P196" s="2457" t="str">
        <f>IF(INPUT_OUTPUT!BS183="","",INPUT_OUTPUT!BS183)</f>
        <v/>
      </c>
      <c r="Q196" s="2457" t="str">
        <f>IF(INPUT_OUTPUT!BT183="","",INPUT_OUTPUT!BT183)</f>
        <v/>
      </c>
      <c r="R196" s="2457" t="str">
        <f>IF(INPUT_OUTPUT!BU183="","",INPUT_OUTPUT!BU183)</f>
        <v/>
      </c>
      <c r="S196" s="2461" t="str">
        <f t="shared" si="10"/>
        <v/>
      </c>
      <c r="T196" s="2457" t="str">
        <f>IF(INPUT_OUTPUT!BV183="","",INPUT_OUTPUT!BV183)</f>
        <v/>
      </c>
      <c r="U196" s="2457" t="str">
        <f>IF(INPUT_OUTPUT!BW183="","",INPUT_OUTPUT!BW183)</f>
        <v/>
      </c>
      <c r="V196" s="2457" t="str">
        <f>IF(INPUT_OUTPUT!BX183="","",INPUT_OUTPUT!BX183)</f>
        <v/>
      </c>
      <c r="W196" s="2457" t="str">
        <f>IF(INPUT_OUTPUT!BY183="","",INPUT_OUTPUT!BY183)</f>
        <v/>
      </c>
      <c r="X196" s="2457" t="str">
        <f>IF(INPUT_OUTPUT!BZ183="","",INPUT_OUTPUT!BZ183)</f>
        <v/>
      </c>
      <c r="Y196" s="2457" t="str">
        <f>IF(INPUT_OUTPUT!CA183="","",INPUT_OUTPUT!CA183)</f>
        <v/>
      </c>
      <c r="Z196" s="2457" t="str">
        <f>IF(INPUT_OUTPUT!CB183="","",INPUT_OUTPUT!CB183)</f>
        <v/>
      </c>
      <c r="AA196" s="2461" t="str">
        <f t="shared" si="11"/>
        <v/>
      </c>
      <c r="AB196" s="2459" t="str">
        <f>IF(INPUT_OUTPUT!CC183="","",INPUT_OUTPUT!CC183)</f>
        <v/>
      </c>
      <c r="AC196" s="2459" t="str">
        <f>IF(INPUT_OUTPUT!CD183="","",INPUT_OUTPUT!CD183)</f>
        <v/>
      </c>
      <c r="AD196" s="2459" t="str">
        <f>IF(INPUT_OUTPUT!CE183="","",INPUT_OUTPUT!CE183)</f>
        <v/>
      </c>
      <c r="AE196" s="2459" t="str">
        <f>IF(INPUT_OUTPUT!CF183="","",INPUT_OUTPUT!CF183)</f>
        <v/>
      </c>
      <c r="AF196" s="2459" t="str">
        <f>IF(INPUT_OUTPUT!CG183="","",INPUT_OUTPUT!CG183)</f>
        <v/>
      </c>
      <c r="AG196" s="2459" t="str">
        <f>IF(INPUT_OUTPUT!CH183="","",INPUT_OUTPUT!CH183)</f>
        <v/>
      </c>
      <c r="AH196" s="2459" t="str">
        <f>IF(INPUT_OUTPUT!CI183="","",INPUT_OUTPUT!CI183)</f>
        <v/>
      </c>
    </row>
    <row r="197" spans="3:34" s="2437" customFormat="1" ht="12.75" customHeight="1">
      <c r="C197" s="2461" t="str">
        <f>IF(INPUT_OUTPUT!C184="","",INPUT_OUTPUT!C184)</f>
        <v/>
      </c>
      <c r="D197" s="2462" t="str">
        <f>IF(INPUT_OUTPUT!BH184="","",INPUT_OUTPUT!BH184)</f>
        <v/>
      </c>
      <c r="E197" s="2462" t="str">
        <f>IF(INPUT_OUTPUT!BI184="","",INPUT_OUTPUT!BI184)</f>
        <v/>
      </c>
      <c r="F197" s="2462" t="str">
        <f>IF(INPUT_OUTPUT!BJ184="","",INPUT_OUTPUT!BJ184)</f>
        <v/>
      </c>
      <c r="G197" s="2462" t="str">
        <f>IF(INPUT_OUTPUT!BK184="","",INPUT_OUTPUT!BK184)</f>
        <v/>
      </c>
      <c r="H197" s="2462" t="str">
        <f>IF(INPUT_OUTPUT!BL184="","",INPUT_OUTPUT!BL184)</f>
        <v/>
      </c>
      <c r="I197" s="2462" t="str">
        <f>IF(INPUT_OUTPUT!BM184="","",INPUT_OUTPUT!BM184)</f>
        <v/>
      </c>
      <c r="J197" s="2462" t="str">
        <f>IF(INPUT_OUTPUT!BN184="","",INPUT_OUTPUT!BN184)</f>
        <v/>
      </c>
      <c r="K197" s="2453" t="str">
        <f t="shared" si="9"/>
        <v/>
      </c>
      <c r="L197" s="2457" t="str">
        <f>IF(INPUT_OUTPUT!BO184="","",INPUT_OUTPUT!BO184)</f>
        <v/>
      </c>
      <c r="M197" s="2457" t="str">
        <f>IF(INPUT_OUTPUT!BP184="","",INPUT_OUTPUT!BP184)</f>
        <v/>
      </c>
      <c r="N197" s="2457" t="str">
        <f>IF(INPUT_OUTPUT!BQ184="","",INPUT_OUTPUT!BQ184)</f>
        <v/>
      </c>
      <c r="O197" s="2457" t="str">
        <f>IF(INPUT_OUTPUT!BR184="","",INPUT_OUTPUT!BR184)</f>
        <v/>
      </c>
      <c r="P197" s="2457" t="str">
        <f>IF(INPUT_OUTPUT!BS184="","",INPUT_OUTPUT!BS184)</f>
        <v/>
      </c>
      <c r="Q197" s="2457" t="str">
        <f>IF(INPUT_OUTPUT!BT184="","",INPUT_OUTPUT!BT184)</f>
        <v/>
      </c>
      <c r="R197" s="2457" t="str">
        <f>IF(INPUT_OUTPUT!BU184="","",INPUT_OUTPUT!BU184)</f>
        <v/>
      </c>
      <c r="S197" s="2461" t="str">
        <f t="shared" si="10"/>
        <v/>
      </c>
      <c r="T197" s="2457" t="str">
        <f>IF(INPUT_OUTPUT!BV184="","",INPUT_OUTPUT!BV184)</f>
        <v/>
      </c>
      <c r="U197" s="2457" t="str">
        <f>IF(INPUT_OUTPUT!BW184="","",INPUT_OUTPUT!BW184)</f>
        <v/>
      </c>
      <c r="V197" s="2457" t="str">
        <f>IF(INPUT_OUTPUT!BX184="","",INPUT_OUTPUT!BX184)</f>
        <v/>
      </c>
      <c r="W197" s="2457" t="str">
        <f>IF(INPUT_OUTPUT!BY184="","",INPUT_OUTPUT!BY184)</f>
        <v/>
      </c>
      <c r="X197" s="2457" t="str">
        <f>IF(INPUT_OUTPUT!BZ184="","",INPUT_OUTPUT!BZ184)</f>
        <v/>
      </c>
      <c r="Y197" s="2457" t="str">
        <f>IF(INPUT_OUTPUT!CA184="","",INPUT_OUTPUT!CA184)</f>
        <v/>
      </c>
      <c r="Z197" s="2457" t="str">
        <f>IF(INPUT_OUTPUT!CB184="","",INPUT_OUTPUT!CB184)</f>
        <v/>
      </c>
      <c r="AA197" s="2461" t="str">
        <f t="shared" si="11"/>
        <v/>
      </c>
      <c r="AB197" s="2459" t="str">
        <f>IF(INPUT_OUTPUT!CC184="","",INPUT_OUTPUT!CC184)</f>
        <v/>
      </c>
      <c r="AC197" s="2459" t="str">
        <f>IF(INPUT_OUTPUT!CD184="","",INPUT_OUTPUT!CD184)</f>
        <v/>
      </c>
      <c r="AD197" s="2459" t="str">
        <f>IF(INPUT_OUTPUT!CE184="","",INPUT_OUTPUT!CE184)</f>
        <v/>
      </c>
      <c r="AE197" s="2459" t="str">
        <f>IF(INPUT_OUTPUT!CF184="","",INPUT_OUTPUT!CF184)</f>
        <v/>
      </c>
      <c r="AF197" s="2459" t="str">
        <f>IF(INPUT_OUTPUT!CG184="","",INPUT_OUTPUT!CG184)</f>
        <v/>
      </c>
      <c r="AG197" s="2459" t="str">
        <f>IF(INPUT_OUTPUT!CH184="","",INPUT_OUTPUT!CH184)</f>
        <v/>
      </c>
      <c r="AH197" s="2459" t="str">
        <f>IF(INPUT_OUTPUT!CI184="","",INPUT_OUTPUT!CI184)</f>
        <v/>
      </c>
    </row>
    <row r="198" spans="3:34" s="2437" customFormat="1" ht="12.75" customHeight="1">
      <c r="C198" s="2461" t="str">
        <f>IF(INPUT_OUTPUT!C185="","",INPUT_OUTPUT!C185)</f>
        <v/>
      </c>
      <c r="D198" s="2462" t="str">
        <f>IF(INPUT_OUTPUT!BH185="","",INPUT_OUTPUT!BH185)</f>
        <v/>
      </c>
      <c r="E198" s="2462" t="str">
        <f>IF(INPUT_OUTPUT!BI185="","",INPUT_OUTPUT!BI185)</f>
        <v/>
      </c>
      <c r="F198" s="2462" t="str">
        <f>IF(INPUT_OUTPUT!BJ185="","",INPUT_OUTPUT!BJ185)</f>
        <v/>
      </c>
      <c r="G198" s="2462" t="str">
        <f>IF(INPUT_OUTPUT!BK185="","",INPUT_OUTPUT!BK185)</f>
        <v/>
      </c>
      <c r="H198" s="2462" t="str">
        <f>IF(INPUT_OUTPUT!BL185="","",INPUT_OUTPUT!BL185)</f>
        <v/>
      </c>
      <c r="I198" s="2462" t="str">
        <f>IF(INPUT_OUTPUT!BM185="","",INPUT_OUTPUT!BM185)</f>
        <v/>
      </c>
      <c r="J198" s="2462" t="str">
        <f>IF(INPUT_OUTPUT!BN185="","",INPUT_OUTPUT!BN185)</f>
        <v/>
      </c>
      <c r="K198" s="2453" t="str">
        <f t="shared" si="9"/>
        <v/>
      </c>
      <c r="L198" s="2457" t="str">
        <f>IF(INPUT_OUTPUT!BO185="","",INPUT_OUTPUT!BO185)</f>
        <v/>
      </c>
      <c r="M198" s="2457" t="str">
        <f>IF(INPUT_OUTPUT!BP185="","",INPUT_OUTPUT!BP185)</f>
        <v/>
      </c>
      <c r="N198" s="2457" t="str">
        <f>IF(INPUT_OUTPUT!BQ185="","",INPUT_OUTPUT!BQ185)</f>
        <v/>
      </c>
      <c r="O198" s="2457" t="str">
        <f>IF(INPUT_OUTPUT!BR185="","",INPUT_OUTPUT!BR185)</f>
        <v/>
      </c>
      <c r="P198" s="2457" t="str">
        <f>IF(INPUT_OUTPUT!BS185="","",INPUT_OUTPUT!BS185)</f>
        <v/>
      </c>
      <c r="Q198" s="2457" t="str">
        <f>IF(INPUT_OUTPUT!BT185="","",INPUT_OUTPUT!BT185)</f>
        <v/>
      </c>
      <c r="R198" s="2457" t="str">
        <f>IF(INPUT_OUTPUT!BU185="","",INPUT_OUTPUT!BU185)</f>
        <v/>
      </c>
      <c r="S198" s="2461" t="str">
        <f t="shared" si="10"/>
        <v/>
      </c>
      <c r="T198" s="2457" t="str">
        <f>IF(INPUT_OUTPUT!BV185="","",INPUT_OUTPUT!BV185)</f>
        <v/>
      </c>
      <c r="U198" s="2457" t="str">
        <f>IF(INPUT_OUTPUT!BW185="","",INPUT_OUTPUT!BW185)</f>
        <v/>
      </c>
      <c r="V198" s="2457" t="str">
        <f>IF(INPUT_OUTPUT!BX185="","",INPUT_OUTPUT!BX185)</f>
        <v/>
      </c>
      <c r="W198" s="2457" t="str">
        <f>IF(INPUT_OUTPUT!BY185="","",INPUT_OUTPUT!BY185)</f>
        <v/>
      </c>
      <c r="X198" s="2457" t="str">
        <f>IF(INPUT_OUTPUT!BZ185="","",INPUT_OUTPUT!BZ185)</f>
        <v/>
      </c>
      <c r="Y198" s="2457" t="str">
        <f>IF(INPUT_OUTPUT!CA185="","",INPUT_OUTPUT!CA185)</f>
        <v/>
      </c>
      <c r="Z198" s="2457" t="str">
        <f>IF(INPUT_OUTPUT!CB185="","",INPUT_OUTPUT!CB185)</f>
        <v/>
      </c>
      <c r="AA198" s="2461" t="str">
        <f t="shared" si="11"/>
        <v/>
      </c>
      <c r="AB198" s="2459" t="str">
        <f>IF(INPUT_OUTPUT!CC185="","",INPUT_OUTPUT!CC185)</f>
        <v/>
      </c>
      <c r="AC198" s="2459" t="str">
        <f>IF(INPUT_OUTPUT!CD185="","",INPUT_OUTPUT!CD185)</f>
        <v/>
      </c>
      <c r="AD198" s="2459" t="str">
        <f>IF(INPUT_OUTPUT!CE185="","",INPUT_OUTPUT!CE185)</f>
        <v/>
      </c>
      <c r="AE198" s="2459" t="str">
        <f>IF(INPUT_OUTPUT!CF185="","",INPUT_OUTPUT!CF185)</f>
        <v/>
      </c>
      <c r="AF198" s="2459" t="str">
        <f>IF(INPUT_OUTPUT!CG185="","",INPUT_OUTPUT!CG185)</f>
        <v/>
      </c>
      <c r="AG198" s="2459" t="str">
        <f>IF(INPUT_OUTPUT!CH185="","",INPUT_OUTPUT!CH185)</f>
        <v/>
      </c>
      <c r="AH198" s="2459" t="str">
        <f>IF(INPUT_OUTPUT!CI185="","",INPUT_OUTPUT!CI185)</f>
        <v/>
      </c>
    </row>
    <row r="199" spans="3:34" s="2437" customFormat="1" ht="12.75" customHeight="1">
      <c r="C199" s="2461" t="str">
        <f>IF(INPUT_OUTPUT!C186="","",INPUT_OUTPUT!C186)</f>
        <v/>
      </c>
      <c r="D199" s="2462" t="str">
        <f>IF(INPUT_OUTPUT!BH186="","",INPUT_OUTPUT!BH186)</f>
        <v/>
      </c>
      <c r="E199" s="2462" t="str">
        <f>IF(INPUT_OUTPUT!BI186="","",INPUT_OUTPUT!BI186)</f>
        <v/>
      </c>
      <c r="F199" s="2462" t="str">
        <f>IF(INPUT_OUTPUT!BJ186="","",INPUT_OUTPUT!BJ186)</f>
        <v/>
      </c>
      <c r="G199" s="2462" t="str">
        <f>IF(INPUT_OUTPUT!BK186="","",INPUT_OUTPUT!BK186)</f>
        <v/>
      </c>
      <c r="H199" s="2462" t="str">
        <f>IF(INPUT_OUTPUT!BL186="","",INPUT_OUTPUT!BL186)</f>
        <v/>
      </c>
      <c r="I199" s="2462" t="str">
        <f>IF(INPUT_OUTPUT!BM186="","",INPUT_OUTPUT!BM186)</f>
        <v/>
      </c>
      <c r="J199" s="2462" t="str">
        <f>IF(INPUT_OUTPUT!BN186="","",INPUT_OUTPUT!BN186)</f>
        <v/>
      </c>
      <c r="K199" s="2453" t="str">
        <f t="shared" si="9"/>
        <v/>
      </c>
      <c r="L199" s="2457" t="str">
        <f>IF(INPUT_OUTPUT!BO186="","",INPUT_OUTPUT!BO186)</f>
        <v/>
      </c>
      <c r="M199" s="2457" t="str">
        <f>IF(INPUT_OUTPUT!BP186="","",INPUT_OUTPUT!BP186)</f>
        <v/>
      </c>
      <c r="N199" s="2457" t="str">
        <f>IF(INPUT_OUTPUT!BQ186="","",INPUT_OUTPUT!BQ186)</f>
        <v/>
      </c>
      <c r="O199" s="2457" t="str">
        <f>IF(INPUT_OUTPUT!BR186="","",INPUT_OUTPUT!BR186)</f>
        <v/>
      </c>
      <c r="P199" s="2457" t="str">
        <f>IF(INPUT_OUTPUT!BS186="","",INPUT_OUTPUT!BS186)</f>
        <v/>
      </c>
      <c r="Q199" s="2457" t="str">
        <f>IF(INPUT_OUTPUT!BT186="","",INPUT_OUTPUT!BT186)</f>
        <v/>
      </c>
      <c r="R199" s="2457" t="str">
        <f>IF(INPUT_OUTPUT!BU186="","",INPUT_OUTPUT!BU186)</f>
        <v/>
      </c>
      <c r="S199" s="2461" t="str">
        <f t="shared" si="10"/>
        <v/>
      </c>
      <c r="T199" s="2457" t="str">
        <f>IF(INPUT_OUTPUT!BV186="","",INPUT_OUTPUT!BV186)</f>
        <v/>
      </c>
      <c r="U199" s="2457" t="str">
        <f>IF(INPUT_OUTPUT!BW186="","",INPUT_OUTPUT!BW186)</f>
        <v/>
      </c>
      <c r="V199" s="2457" t="str">
        <f>IF(INPUT_OUTPUT!BX186="","",INPUT_OUTPUT!BX186)</f>
        <v/>
      </c>
      <c r="W199" s="2457" t="str">
        <f>IF(INPUT_OUTPUT!BY186="","",INPUT_OUTPUT!BY186)</f>
        <v/>
      </c>
      <c r="X199" s="2457" t="str">
        <f>IF(INPUT_OUTPUT!BZ186="","",INPUT_OUTPUT!BZ186)</f>
        <v/>
      </c>
      <c r="Y199" s="2457" t="str">
        <f>IF(INPUT_OUTPUT!CA186="","",INPUT_OUTPUT!CA186)</f>
        <v/>
      </c>
      <c r="Z199" s="2457" t="str">
        <f>IF(INPUT_OUTPUT!CB186="","",INPUT_OUTPUT!CB186)</f>
        <v/>
      </c>
      <c r="AA199" s="2461" t="str">
        <f t="shared" si="11"/>
        <v/>
      </c>
      <c r="AB199" s="2459" t="str">
        <f>IF(INPUT_OUTPUT!CC186="","",INPUT_OUTPUT!CC186)</f>
        <v/>
      </c>
      <c r="AC199" s="2459" t="str">
        <f>IF(INPUT_OUTPUT!CD186="","",INPUT_OUTPUT!CD186)</f>
        <v/>
      </c>
      <c r="AD199" s="2459" t="str">
        <f>IF(INPUT_OUTPUT!CE186="","",INPUT_OUTPUT!CE186)</f>
        <v/>
      </c>
      <c r="AE199" s="2459" t="str">
        <f>IF(INPUT_OUTPUT!CF186="","",INPUT_OUTPUT!CF186)</f>
        <v/>
      </c>
      <c r="AF199" s="2459" t="str">
        <f>IF(INPUT_OUTPUT!CG186="","",INPUT_OUTPUT!CG186)</f>
        <v/>
      </c>
      <c r="AG199" s="2459" t="str">
        <f>IF(INPUT_OUTPUT!CH186="","",INPUT_OUTPUT!CH186)</f>
        <v/>
      </c>
      <c r="AH199" s="2459" t="str">
        <f>IF(INPUT_OUTPUT!CI186="","",INPUT_OUTPUT!CI186)</f>
        <v/>
      </c>
    </row>
    <row r="200" spans="3:34" s="2437" customFormat="1" ht="12.75" customHeight="1">
      <c r="C200" s="2461" t="str">
        <f>IF(INPUT_OUTPUT!C187="","",INPUT_OUTPUT!C187)</f>
        <v/>
      </c>
      <c r="D200" s="2462" t="str">
        <f>IF(INPUT_OUTPUT!BH187="","",INPUT_OUTPUT!BH187)</f>
        <v/>
      </c>
      <c r="E200" s="2462" t="str">
        <f>IF(INPUT_OUTPUT!BI187="","",INPUT_OUTPUT!BI187)</f>
        <v/>
      </c>
      <c r="F200" s="2462" t="str">
        <f>IF(INPUT_OUTPUT!BJ187="","",INPUT_OUTPUT!BJ187)</f>
        <v/>
      </c>
      <c r="G200" s="2462" t="str">
        <f>IF(INPUT_OUTPUT!BK187="","",INPUT_OUTPUT!BK187)</f>
        <v/>
      </c>
      <c r="H200" s="2462" t="str">
        <f>IF(INPUT_OUTPUT!BL187="","",INPUT_OUTPUT!BL187)</f>
        <v/>
      </c>
      <c r="I200" s="2462" t="str">
        <f>IF(INPUT_OUTPUT!BM187="","",INPUT_OUTPUT!BM187)</f>
        <v/>
      </c>
      <c r="J200" s="2462" t="str">
        <f>IF(INPUT_OUTPUT!BN187="","",INPUT_OUTPUT!BN187)</f>
        <v/>
      </c>
      <c r="K200" s="2453" t="str">
        <f t="shared" si="9"/>
        <v/>
      </c>
      <c r="L200" s="2457" t="str">
        <f>IF(INPUT_OUTPUT!BO187="","",INPUT_OUTPUT!BO187)</f>
        <v/>
      </c>
      <c r="M200" s="2457" t="str">
        <f>IF(INPUT_OUTPUT!BP187="","",INPUT_OUTPUT!BP187)</f>
        <v/>
      </c>
      <c r="N200" s="2457" t="str">
        <f>IF(INPUT_OUTPUT!BQ187="","",INPUT_OUTPUT!BQ187)</f>
        <v/>
      </c>
      <c r="O200" s="2457" t="str">
        <f>IF(INPUT_OUTPUT!BR187="","",INPUT_OUTPUT!BR187)</f>
        <v/>
      </c>
      <c r="P200" s="2457" t="str">
        <f>IF(INPUT_OUTPUT!BS187="","",INPUT_OUTPUT!BS187)</f>
        <v/>
      </c>
      <c r="Q200" s="2457" t="str">
        <f>IF(INPUT_OUTPUT!BT187="","",INPUT_OUTPUT!BT187)</f>
        <v/>
      </c>
      <c r="R200" s="2457" t="str">
        <f>IF(INPUT_OUTPUT!BU187="","",INPUT_OUTPUT!BU187)</f>
        <v/>
      </c>
      <c r="S200" s="2461" t="str">
        <f t="shared" si="10"/>
        <v/>
      </c>
      <c r="T200" s="2457" t="str">
        <f>IF(INPUT_OUTPUT!BV187="","",INPUT_OUTPUT!BV187)</f>
        <v/>
      </c>
      <c r="U200" s="2457" t="str">
        <f>IF(INPUT_OUTPUT!BW187="","",INPUT_OUTPUT!BW187)</f>
        <v/>
      </c>
      <c r="V200" s="2457" t="str">
        <f>IF(INPUT_OUTPUT!BX187="","",INPUT_OUTPUT!BX187)</f>
        <v/>
      </c>
      <c r="W200" s="2457" t="str">
        <f>IF(INPUT_OUTPUT!BY187="","",INPUT_OUTPUT!BY187)</f>
        <v/>
      </c>
      <c r="X200" s="2457" t="str">
        <f>IF(INPUT_OUTPUT!BZ187="","",INPUT_OUTPUT!BZ187)</f>
        <v/>
      </c>
      <c r="Y200" s="2457" t="str">
        <f>IF(INPUT_OUTPUT!CA187="","",INPUT_OUTPUT!CA187)</f>
        <v/>
      </c>
      <c r="Z200" s="2457" t="str">
        <f>IF(INPUT_OUTPUT!CB187="","",INPUT_OUTPUT!CB187)</f>
        <v/>
      </c>
      <c r="AA200" s="2461" t="str">
        <f t="shared" si="11"/>
        <v/>
      </c>
      <c r="AB200" s="2459" t="str">
        <f>IF(INPUT_OUTPUT!CC187="","",INPUT_OUTPUT!CC187)</f>
        <v/>
      </c>
      <c r="AC200" s="2459" t="str">
        <f>IF(INPUT_OUTPUT!CD187="","",INPUT_OUTPUT!CD187)</f>
        <v/>
      </c>
      <c r="AD200" s="2459" t="str">
        <f>IF(INPUT_OUTPUT!CE187="","",INPUT_OUTPUT!CE187)</f>
        <v/>
      </c>
      <c r="AE200" s="2459" t="str">
        <f>IF(INPUT_OUTPUT!CF187="","",INPUT_OUTPUT!CF187)</f>
        <v/>
      </c>
      <c r="AF200" s="2459" t="str">
        <f>IF(INPUT_OUTPUT!CG187="","",INPUT_OUTPUT!CG187)</f>
        <v/>
      </c>
      <c r="AG200" s="2459" t="str">
        <f>IF(INPUT_OUTPUT!CH187="","",INPUT_OUTPUT!CH187)</f>
        <v/>
      </c>
      <c r="AH200" s="2459" t="str">
        <f>IF(INPUT_OUTPUT!CI187="","",INPUT_OUTPUT!CI187)</f>
        <v/>
      </c>
    </row>
    <row r="201" spans="3:34" s="2437" customFormat="1" ht="12.75" customHeight="1">
      <c r="C201" s="2461" t="str">
        <f>IF(INPUT_OUTPUT!C188="","",INPUT_OUTPUT!C188)</f>
        <v/>
      </c>
      <c r="D201" s="2462" t="str">
        <f>IF(INPUT_OUTPUT!BH188="","",INPUT_OUTPUT!BH188)</f>
        <v/>
      </c>
      <c r="E201" s="2462" t="str">
        <f>IF(INPUT_OUTPUT!BI188="","",INPUT_OUTPUT!BI188)</f>
        <v/>
      </c>
      <c r="F201" s="2462" t="str">
        <f>IF(INPUT_OUTPUT!BJ188="","",INPUT_OUTPUT!BJ188)</f>
        <v/>
      </c>
      <c r="G201" s="2462" t="str">
        <f>IF(INPUT_OUTPUT!BK188="","",INPUT_OUTPUT!BK188)</f>
        <v/>
      </c>
      <c r="H201" s="2462" t="str">
        <f>IF(INPUT_OUTPUT!BL188="","",INPUT_OUTPUT!BL188)</f>
        <v/>
      </c>
      <c r="I201" s="2462" t="str">
        <f>IF(INPUT_OUTPUT!BM188="","",INPUT_OUTPUT!BM188)</f>
        <v/>
      </c>
      <c r="J201" s="2462" t="str">
        <f>IF(INPUT_OUTPUT!BN188="","",INPUT_OUTPUT!BN188)</f>
        <v/>
      </c>
      <c r="K201" s="2453" t="str">
        <f t="shared" si="9"/>
        <v/>
      </c>
      <c r="L201" s="2457" t="str">
        <f>IF(INPUT_OUTPUT!BO188="","",INPUT_OUTPUT!BO188)</f>
        <v/>
      </c>
      <c r="M201" s="2457" t="str">
        <f>IF(INPUT_OUTPUT!BP188="","",INPUT_OUTPUT!BP188)</f>
        <v/>
      </c>
      <c r="N201" s="2457" t="str">
        <f>IF(INPUT_OUTPUT!BQ188="","",INPUT_OUTPUT!BQ188)</f>
        <v/>
      </c>
      <c r="O201" s="2457" t="str">
        <f>IF(INPUT_OUTPUT!BR188="","",INPUT_OUTPUT!BR188)</f>
        <v/>
      </c>
      <c r="P201" s="2457" t="str">
        <f>IF(INPUT_OUTPUT!BS188="","",INPUT_OUTPUT!BS188)</f>
        <v/>
      </c>
      <c r="Q201" s="2457" t="str">
        <f>IF(INPUT_OUTPUT!BT188="","",INPUT_OUTPUT!BT188)</f>
        <v/>
      </c>
      <c r="R201" s="2457" t="str">
        <f>IF(INPUT_OUTPUT!BU188="","",INPUT_OUTPUT!BU188)</f>
        <v/>
      </c>
      <c r="S201" s="2461" t="str">
        <f t="shared" si="10"/>
        <v/>
      </c>
      <c r="T201" s="2457" t="str">
        <f>IF(INPUT_OUTPUT!BV188="","",INPUT_OUTPUT!BV188)</f>
        <v/>
      </c>
      <c r="U201" s="2457" t="str">
        <f>IF(INPUT_OUTPUT!BW188="","",INPUT_OUTPUT!BW188)</f>
        <v/>
      </c>
      <c r="V201" s="2457" t="str">
        <f>IF(INPUT_OUTPUT!BX188="","",INPUT_OUTPUT!BX188)</f>
        <v/>
      </c>
      <c r="W201" s="2457" t="str">
        <f>IF(INPUT_OUTPUT!BY188="","",INPUT_OUTPUT!BY188)</f>
        <v/>
      </c>
      <c r="X201" s="2457" t="str">
        <f>IF(INPUT_OUTPUT!BZ188="","",INPUT_OUTPUT!BZ188)</f>
        <v/>
      </c>
      <c r="Y201" s="2457" t="str">
        <f>IF(INPUT_OUTPUT!CA188="","",INPUT_OUTPUT!CA188)</f>
        <v/>
      </c>
      <c r="Z201" s="2457" t="str">
        <f>IF(INPUT_OUTPUT!CB188="","",INPUT_OUTPUT!CB188)</f>
        <v/>
      </c>
      <c r="AA201" s="2461" t="str">
        <f t="shared" si="11"/>
        <v/>
      </c>
      <c r="AB201" s="2459" t="str">
        <f>IF(INPUT_OUTPUT!CC188="","",INPUT_OUTPUT!CC188)</f>
        <v/>
      </c>
      <c r="AC201" s="2459" t="str">
        <f>IF(INPUT_OUTPUT!CD188="","",INPUT_OUTPUT!CD188)</f>
        <v/>
      </c>
      <c r="AD201" s="2459" t="str">
        <f>IF(INPUT_OUTPUT!CE188="","",INPUT_OUTPUT!CE188)</f>
        <v/>
      </c>
      <c r="AE201" s="2459" t="str">
        <f>IF(INPUT_OUTPUT!CF188="","",INPUT_OUTPUT!CF188)</f>
        <v/>
      </c>
      <c r="AF201" s="2459" t="str">
        <f>IF(INPUT_OUTPUT!CG188="","",INPUT_OUTPUT!CG188)</f>
        <v/>
      </c>
      <c r="AG201" s="2459" t="str">
        <f>IF(INPUT_OUTPUT!CH188="","",INPUT_OUTPUT!CH188)</f>
        <v/>
      </c>
      <c r="AH201" s="2459" t="str">
        <f>IF(INPUT_OUTPUT!CI188="","",INPUT_OUTPUT!CI188)</f>
        <v/>
      </c>
    </row>
    <row r="202" spans="3:34" s="2437" customFormat="1" ht="12.75" customHeight="1">
      <c r="C202" s="2461" t="str">
        <f>IF(INPUT_OUTPUT!C189="","",INPUT_OUTPUT!C189)</f>
        <v/>
      </c>
      <c r="D202" s="2462" t="str">
        <f>IF(INPUT_OUTPUT!BH189="","",INPUT_OUTPUT!BH189)</f>
        <v/>
      </c>
      <c r="E202" s="2462" t="str">
        <f>IF(INPUT_OUTPUT!BI189="","",INPUT_OUTPUT!BI189)</f>
        <v/>
      </c>
      <c r="F202" s="2462" t="str">
        <f>IF(INPUT_OUTPUT!BJ189="","",INPUT_OUTPUT!BJ189)</f>
        <v/>
      </c>
      <c r="G202" s="2462" t="str">
        <f>IF(INPUT_OUTPUT!BK189="","",INPUT_OUTPUT!BK189)</f>
        <v/>
      </c>
      <c r="H202" s="2462" t="str">
        <f>IF(INPUT_OUTPUT!BL189="","",INPUT_OUTPUT!BL189)</f>
        <v/>
      </c>
      <c r="I202" s="2462" t="str">
        <f>IF(INPUT_OUTPUT!BM189="","",INPUT_OUTPUT!BM189)</f>
        <v/>
      </c>
      <c r="J202" s="2462" t="str">
        <f>IF(INPUT_OUTPUT!BN189="","",INPUT_OUTPUT!BN189)</f>
        <v/>
      </c>
      <c r="K202" s="2453" t="str">
        <f t="shared" si="9"/>
        <v/>
      </c>
      <c r="L202" s="2457" t="str">
        <f>IF(INPUT_OUTPUT!BO189="","",INPUT_OUTPUT!BO189)</f>
        <v/>
      </c>
      <c r="M202" s="2457" t="str">
        <f>IF(INPUT_OUTPUT!BP189="","",INPUT_OUTPUT!BP189)</f>
        <v/>
      </c>
      <c r="N202" s="2457" t="str">
        <f>IF(INPUT_OUTPUT!BQ189="","",INPUT_OUTPUT!BQ189)</f>
        <v/>
      </c>
      <c r="O202" s="2457" t="str">
        <f>IF(INPUT_OUTPUT!BR189="","",INPUT_OUTPUT!BR189)</f>
        <v/>
      </c>
      <c r="P202" s="2457" t="str">
        <f>IF(INPUT_OUTPUT!BS189="","",INPUT_OUTPUT!BS189)</f>
        <v/>
      </c>
      <c r="Q202" s="2457" t="str">
        <f>IF(INPUT_OUTPUT!BT189="","",INPUT_OUTPUT!BT189)</f>
        <v/>
      </c>
      <c r="R202" s="2457" t="str">
        <f>IF(INPUT_OUTPUT!BU189="","",INPUT_OUTPUT!BU189)</f>
        <v/>
      </c>
      <c r="S202" s="2461" t="str">
        <f t="shared" si="10"/>
        <v/>
      </c>
      <c r="T202" s="2457" t="str">
        <f>IF(INPUT_OUTPUT!BV189="","",INPUT_OUTPUT!BV189)</f>
        <v/>
      </c>
      <c r="U202" s="2457" t="str">
        <f>IF(INPUT_OUTPUT!BW189="","",INPUT_OUTPUT!BW189)</f>
        <v/>
      </c>
      <c r="V202" s="2457" t="str">
        <f>IF(INPUT_OUTPUT!BX189="","",INPUT_OUTPUT!BX189)</f>
        <v/>
      </c>
      <c r="W202" s="2457" t="str">
        <f>IF(INPUT_OUTPUT!BY189="","",INPUT_OUTPUT!BY189)</f>
        <v/>
      </c>
      <c r="X202" s="2457" t="str">
        <f>IF(INPUT_OUTPUT!BZ189="","",INPUT_OUTPUT!BZ189)</f>
        <v/>
      </c>
      <c r="Y202" s="2457" t="str">
        <f>IF(INPUT_OUTPUT!CA189="","",INPUT_OUTPUT!CA189)</f>
        <v/>
      </c>
      <c r="Z202" s="2457" t="str">
        <f>IF(INPUT_OUTPUT!CB189="","",INPUT_OUTPUT!CB189)</f>
        <v/>
      </c>
      <c r="AA202" s="2461" t="str">
        <f t="shared" si="11"/>
        <v/>
      </c>
      <c r="AB202" s="2459" t="str">
        <f>IF(INPUT_OUTPUT!CC189="","",INPUT_OUTPUT!CC189)</f>
        <v/>
      </c>
      <c r="AC202" s="2459" t="str">
        <f>IF(INPUT_OUTPUT!CD189="","",INPUT_OUTPUT!CD189)</f>
        <v/>
      </c>
      <c r="AD202" s="2459" t="str">
        <f>IF(INPUT_OUTPUT!CE189="","",INPUT_OUTPUT!CE189)</f>
        <v/>
      </c>
      <c r="AE202" s="2459" t="str">
        <f>IF(INPUT_OUTPUT!CF189="","",INPUT_OUTPUT!CF189)</f>
        <v/>
      </c>
      <c r="AF202" s="2459" t="str">
        <f>IF(INPUT_OUTPUT!CG189="","",INPUT_OUTPUT!CG189)</f>
        <v/>
      </c>
      <c r="AG202" s="2459" t="str">
        <f>IF(INPUT_OUTPUT!CH189="","",INPUT_OUTPUT!CH189)</f>
        <v/>
      </c>
      <c r="AH202" s="2459" t="str">
        <f>IF(INPUT_OUTPUT!CI189="","",INPUT_OUTPUT!CI189)</f>
        <v/>
      </c>
    </row>
    <row r="203" spans="3:34" s="2437" customFormat="1" ht="12.75" customHeight="1">
      <c r="C203" s="2461" t="str">
        <f>IF(INPUT_OUTPUT!C190="","",INPUT_OUTPUT!C190)</f>
        <v/>
      </c>
      <c r="D203" s="2462" t="str">
        <f>IF(INPUT_OUTPUT!BH190="","",INPUT_OUTPUT!BH190)</f>
        <v/>
      </c>
      <c r="E203" s="2462" t="str">
        <f>IF(INPUT_OUTPUT!BI190="","",INPUT_OUTPUT!BI190)</f>
        <v/>
      </c>
      <c r="F203" s="2462" t="str">
        <f>IF(INPUT_OUTPUT!BJ190="","",INPUT_OUTPUT!BJ190)</f>
        <v/>
      </c>
      <c r="G203" s="2462" t="str">
        <f>IF(INPUT_OUTPUT!BK190="","",INPUT_OUTPUT!BK190)</f>
        <v/>
      </c>
      <c r="H203" s="2462" t="str">
        <f>IF(INPUT_OUTPUT!BL190="","",INPUT_OUTPUT!BL190)</f>
        <v/>
      </c>
      <c r="I203" s="2462" t="str">
        <f>IF(INPUT_OUTPUT!BM190="","",INPUT_OUTPUT!BM190)</f>
        <v/>
      </c>
      <c r="J203" s="2462" t="str">
        <f>IF(INPUT_OUTPUT!BN190="","",INPUT_OUTPUT!BN190)</f>
        <v/>
      </c>
      <c r="K203" s="2453" t="str">
        <f t="shared" si="9"/>
        <v/>
      </c>
      <c r="L203" s="2457" t="str">
        <f>IF(INPUT_OUTPUT!BO190="","",INPUT_OUTPUT!BO190)</f>
        <v/>
      </c>
      <c r="M203" s="2457" t="str">
        <f>IF(INPUT_OUTPUT!BP190="","",INPUT_OUTPUT!BP190)</f>
        <v/>
      </c>
      <c r="N203" s="2457" t="str">
        <f>IF(INPUT_OUTPUT!BQ190="","",INPUT_OUTPUT!BQ190)</f>
        <v/>
      </c>
      <c r="O203" s="2457" t="str">
        <f>IF(INPUT_OUTPUT!BR190="","",INPUT_OUTPUT!BR190)</f>
        <v/>
      </c>
      <c r="P203" s="2457" t="str">
        <f>IF(INPUT_OUTPUT!BS190="","",INPUT_OUTPUT!BS190)</f>
        <v/>
      </c>
      <c r="Q203" s="2457" t="str">
        <f>IF(INPUT_OUTPUT!BT190="","",INPUT_OUTPUT!BT190)</f>
        <v/>
      </c>
      <c r="R203" s="2457" t="str">
        <f>IF(INPUT_OUTPUT!BU190="","",INPUT_OUTPUT!BU190)</f>
        <v/>
      </c>
      <c r="S203" s="2461" t="str">
        <f t="shared" si="10"/>
        <v/>
      </c>
      <c r="T203" s="2457" t="str">
        <f>IF(INPUT_OUTPUT!BV190="","",INPUT_OUTPUT!BV190)</f>
        <v/>
      </c>
      <c r="U203" s="2457" t="str">
        <f>IF(INPUT_OUTPUT!BW190="","",INPUT_OUTPUT!BW190)</f>
        <v/>
      </c>
      <c r="V203" s="2457" t="str">
        <f>IF(INPUT_OUTPUT!BX190="","",INPUT_OUTPUT!BX190)</f>
        <v/>
      </c>
      <c r="W203" s="2457" t="str">
        <f>IF(INPUT_OUTPUT!BY190="","",INPUT_OUTPUT!BY190)</f>
        <v/>
      </c>
      <c r="X203" s="2457" t="str">
        <f>IF(INPUT_OUTPUT!BZ190="","",INPUT_OUTPUT!BZ190)</f>
        <v/>
      </c>
      <c r="Y203" s="2457" t="str">
        <f>IF(INPUT_OUTPUT!CA190="","",INPUT_OUTPUT!CA190)</f>
        <v/>
      </c>
      <c r="Z203" s="2457" t="str">
        <f>IF(INPUT_OUTPUT!CB190="","",INPUT_OUTPUT!CB190)</f>
        <v/>
      </c>
      <c r="AA203" s="2461" t="str">
        <f t="shared" si="11"/>
        <v/>
      </c>
      <c r="AB203" s="2459" t="str">
        <f>IF(INPUT_OUTPUT!CC190="","",INPUT_OUTPUT!CC190)</f>
        <v/>
      </c>
      <c r="AC203" s="2459" t="str">
        <f>IF(INPUT_OUTPUT!CD190="","",INPUT_OUTPUT!CD190)</f>
        <v/>
      </c>
      <c r="AD203" s="2459" t="str">
        <f>IF(INPUT_OUTPUT!CE190="","",INPUT_OUTPUT!CE190)</f>
        <v/>
      </c>
      <c r="AE203" s="2459" t="str">
        <f>IF(INPUT_OUTPUT!CF190="","",INPUT_OUTPUT!CF190)</f>
        <v/>
      </c>
      <c r="AF203" s="2459" t="str">
        <f>IF(INPUT_OUTPUT!CG190="","",INPUT_OUTPUT!CG190)</f>
        <v/>
      </c>
      <c r="AG203" s="2459" t="str">
        <f>IF(INPUT_OUTPUT!CH190="","",INPUT_OUTPUT!CH190)</f>
        <v/>
      </c>
      <c r="AH203" s="2459" t="str">
        <f>IF(INPUT_OUTPUT!CI190="","",INPUT_OUTPUT!CI190)</f>
        <v/>
      </c>
    </row>
    <row r="204" spans="3:34" s="2437" customFormat="1" ht="12.75" customHeight="1">
      <c r="C204" s="2461" t="str">
        <f>IF(INPUT_OUTPUT!C191="","",INPUT_OUTPUT!C191)</f>
        <v/>
      </c>
      <c r="D204" s="2462" t="str">
        <f>IF(INPUT_OUTPUT!BH191="","",INPUT_OUTPUT!BH191)</f>
        <v/>
      </c>
      <c r="E204" s="2462" t="str">
        <f>IF(INPUT_OUTPUT!BI191="","",INPUT_OUTPUT!BI191)</f>
        <v/>
      </c>
      <c r="F204" s="2462" t="str">
        <f>IF(INPUT_OUTPUT!BJ191="","",INPUT_OUTPUT!BJ191)</f>
        <v/>
      </c>
      <c r="G204" s="2462" t="str">
        <f>IF(INPUT_OUTPUT!BK191="","",INPUT_OUTPUT!BK191)</f>
        <v/>
      </c>
      <c r="H204" s="2462" t="str">
        <f>IF(INPUT_OUTPUT!BL191="","",INPUT_OUTPUT!BL191)</f>
        <v/>
      </c>
      <c r="I204" s="2462" t="str">
        <f>IF(INPUT_OUTPUT!BM191="","",INPUT_OUTPUT!BM191)</f>
        <v/>
      </c>
      <c r="J204" s="2462" t="str">
        <f>IF(INPUT_OUTPUT!BN191="","",INPUT_OUTPUT!BN191)</f>
        <v/>
      </c>
      <c r="K204" s="2453" t="str">
        <f t="shared" si="9"/>
        <v/>
      </c>
      <c r="L204" s="2457" t="str">
        <f>IF(INPUT_OUTPUT!BO191="","",INPUT_OUTPUT!BO191)</f>
        <v/>
      </c>
      <c r="M204" s="2457" t="str">
        <f>IF(INPUT_OUTPUT!BP191="","",INPUT_OUTPUT!BP191)</f>
        <v/>
      </c>
      <c r="N204" s="2457" t="str">
        <f>IF(INPUT_OUTPUT!BQ191="","",INPUT_OUTPUT!BQ191)</f>
        <v/>
      </c>
      <c r="O204" s="2457" t="str">
        <f>IF(INPUT_OUTPUT!BR191="","",INPUT_OUTPUT!BR191)</f>
        <v/>
      </c>
      <c r="P204" s="2457" t="str">
        <f>IF(INPUT_OUTPUT!BS191="","",INPUT_OUTPUT!BS191)</f>
        <v/>
      </c>
      <c r="Q204" s="2457" t="str">
        <f>IF(INPUT_OUTPUT!BT191="","",INPUT_OUTPUT!BT191)</f>
        <v/>
      </c>
      <c r="R204" s="2457" t="str">
        <f>IF(INPUT_OUTPUT!BU191="","",INPUT_OUTPUT!BU191)</f>
        <v/>
      </c>
      <c r="S204" s="2461" t="str">
        <f t="shared" si="10"/>
        <v/>
      </c>
      <c r="T204" s="2457" t="str">
        <f>IF(INPUT_OUTPUT!BV191="","",INPUT_OUTPUT!BV191)</f>
        <v/>
      </c>
      <c r="U204" s="2457" t="str">
        <f>IF(INPUT_OUTPUT!BW191="","",INPUT_OUTPUT!BW191)</f>
        <v/>
      </c>
      <c r="V204" s="2457" t="str">
        <f>IF(INPUT_OUTPUT!BX191="","",INPUT_OUTPUT!BX191)</f>
        <v/>
      </c>
      <c r="W204" s="2457" t="str">
        <f>IF(INPUT_OUTPUT!BY191="","",INPUT_OUTPUT!BY191)</f>
        <v/>
      </c>
      <c r="X204" s="2457" t="str">
        <f>IF(INPUT_OUTPUT!BZ191="","",INPUT_OUTPUT!BZ191)</f>
        <v/>
      </c>
      <c r="Y204" s="2457" t="str">
        <f>IF(INPUT_OUTPUT!CA191="","",INPUT_OUTPUT!CA191)</f>
        <v/>
      </c>
      <c r="Z204" s="2457" t="str">
        <f>IF(INPUT_OUTPUT!CB191="","",INPUT_OUTPUT!CB191)</f>
        <v/>
      </c>
      <c r="AA204" s="2461" t="str">
        <f t="shared" si="11"/>
        <v/>
      </c>
      <c r="AB204" s="2459" t="str">
        <f>IF(INPUT_OUTPUT!CC191="","",INPUT_OUTPUT!CC191)</f>
        <v/>
      </c>
      <c r="AC204" s="2459" t="str">
        <f>IF(INPUT_OUTPUT!CD191="","",INPUT_OUTPUT!CD191)</f>
        <v/>
      </c>
      <c r="AD204" s="2459" t="str">
        <f>IF(INPUT_OUTPUT!CE191="","",INPUT_OUTPUT!CE191)</f>
        <v/>
      </c>
      <c r="AE204" s="2459" t="str">
        <f>IF(INPUT_OUTPUT!CF191="","",INPUT_OUTPUT!CF191)</f>
        <v/>
      </c>
      <c r="AF204" s="2459" t="str">
        <f>IF(INPUT_OUTPUT!CG191="","",INPUT_OUTPUT!CG191)</f>
        <v/>
      </c>
      <c r="AG204" s="2459" t="str">
        <f>IF(INPUT_OUTPUT!CH191="","",INPUT_OUTPUT!CH191)</f>
        <v/>
      </c>
      <c r="AH204" s="2459" t="str">
        <f>IF(INPUT_OUTPUT!CI191="","",INPUT_OUTPUT!CI191)</f>
        <v/>
      </c>
    </row>
    <row r="205" spans="3:34" s="2437" customFormat="1" ht="12.75" customHeight="1">
      <c r="C205" s="2461" t="str">
        <f>IF(INPUT_OUTPUT!C192="","",INPUT_OUTPUT!C192)</f>
        <v/>
      </c>
      <c r="D205" s="2462" t="str">
        <f>IF(INPUT_OUTPUT!BH192="","",INPUT_OUTPUT!BH192)</f>
        <v/>
      </c>
      <c r="E205" s="2462" t="str">
        <f>IF(INPUT_OUTPUT!BI192="","",INPUT_OUTPUT!BI192)</f>
        <v/>
      </c>
      <c r="F205" s="2462" t="str">
        <f>IF(INPUT_OUTPUT!BJ192="","",INPUT_OUTPUT!BJ192)</f>
        <v/>
      </c>
      <c r="G205" s="2462" t="str">
        <f>IF(INPUT_OUTPUT!BK192="","",INPUT_OUTPUT!BK192)</f>
        <v/>
      </c>
      <c r="H205" s="2462" t="str">
        <f>IF(INPUT_OUTPUT!BL192="","",INPUT_OUTPUT!BL192)</f>
        <v/>
      </c>
      <c r="I205" s="2462" t="str">
        <f>IF(INPUT_OUTPUT!BM192="","",INPUT_OUTPUT!BM192)</f>
        <v/>
      </c>
      <c r="J205" s="2462" t="str">
        <f>IF(INPUT_OUTPUT!BN192="","",INPUT_OUTPUT!BN192)</f>
        <v/>
      </c>
      <c r="K205" s="2453" t="str">
        <f t="shared" si="9"/>
        <v/>
      </c>
      <c r="L205" s="2457" t="str">
        <f>IF(INPUT_OUTPUT!BO192="","",INPUT_OUTPUT!BO192)</f>
        <v/>
      </c>
      <c r="M205" s="2457" t="str">
        <f>IF(INPUT_OUTPUT!BP192="","",INPUT_OUTPUT!BP192)</f>
        <v/>
      </c>
      <c r="N205" s="2457" t="str">
        <f>IF(INPUT_OUTPUT!BQ192="","",INPUT_OUTPUT!BQ192)</f>
        <v/>
      </c>
      <c r="O205" s="2457" t="str">
        <f>IF(INPUT_OUTPUT!BR192="","",INPUT_OUTPUT!BR192)</f>
        <v/>
      </c>
      <c r="P205" s="2457" t="str">
        <f>IF(INPUT_OUTPUT!BS192="","",INPUT_OUTPUT!BS192)</f>
        <v/>
      </c>
      <c r="Q205" s="2457" t="str">
        <f>IF(INPUT_OUTPUT!BT192="","",INPUT_OUTPUT!BT192)</f>
        <v/>
      </c>
      <c r="R205" s="2457" t="str">
        <f>IF(INPUT_OUTPUT!BU192="","",INPUT_OUTPUT!BU192)</f>
        <v/>
      </c>
      <c r="S205" s="2461" t="str">
        <f t="shared" si="10"/>
        <v/>
      </c>
      <c r="T205" s="2457" t="str">
        <f>IF(INPUT_OUTPUT!BV192="","",INPUT_OUTPUT!BV192)</f>
        <v/>
      </c>
      <c r="U205" s="2457" t="str">
        <f>IF(INPUT_OUTPUT!BW192="","",INPUT_OUTPUT!BW192)</f>
        <v/>
      </c>
      <c r="V205" s="2457" t="str">
        <f>IF(INPUT_OUTPUT!BX192="","",INPUT_OUTPUT!BX192)</f>
        <v/>
      </c>
      <c r="W205" s="2457" t="str">
        <f>IF(INPUT_OUTPUT!BY192="","",INPUT_OUTPUT!BY192)</f>
        <v/>
      </c>
      <c r="X205" s="2457" t="str">
        <f>IF(INPUT_OUTPUT!BZ192="","",INPUT_OUTPUT!BZ192)</f>
        <v/>
      </c>
      <c r="Y205" s="2457" t="str">
        <f>IF(INPUT_OUTPUT!CA192="","",INPUT_OUTPUT!CA192)</f>
        <v/>
      </c>
      <c r="Z205" s="2457" t="str">
        <f>IF(INPUT_OUTPUT!CB192="","",INPUT_OUTPUT!CB192)</f>
        <v/>
      </c>
      <c r="AA205" s="2461" t="str">
        <f t="shared" si="11"/>
        <v/>
      </c>
      <c r="AB205" s="2459" t="str">
        <f>IF(INPUT_OUTPUT!CC192="","",INPUT_OUTPUT!CC192)</f>
        <v/>
      </c>
      <c r="AC205" s="2459" t="str">
        <f>IF(INPUT_OUTPUT!CD192="","",INPUT_OUTPUT!CD192)</f>
        <v/>
      </c>
      <c r="AD205" s="2459" t="str">
        <f>IF(INPUT_OUTPUT!CE192="","",INPUT_OUTPUT!CE192)</f>
        <v/>
      </c>
      <c r="AE205" s="2459" t="str">
        <f>IF(INPUT_OUTPUT!CF192="","",INPUT_OUTPUT!CF192)</f>
        <v/>
      </c>
      <c r="AF205" s="2459" t="str">
        <f>IF(INPUT_OUTPUT!CG192="","",INPUT_OUTPUT!CG192)</f>
        <v/>
      </c>
      <c r="AG205" s="2459" t="str">
        <f>IF(INPUT_OUTPUT!CH192="","",INPUT_OUTPUT!CH192)</f>
        <v/>
      </c>
      <c r="AH205" s="2459" t="str">
        <f>IF(INPUT_OUTPUT!CI192="","",INPUT_OUTPUT!CI192)</f>
        <v/>
      </c>
    </row>
    <row r="206" spans="3:34" s="2437" customFormat="1" ht="12.75" customHeight="1">
      <c r="C206" s="2461" t="str">
        <f>IF(INPUT_OUTPUT!C193="","",INPUT_OUTPUT!C193)</f>
        <v/>
      </c>
      <c r="D206" s="2462" t="str">
        <f>IF(INPUT_OUTPUT!BH193="","",INPUT_OUTPUT!BH193)</f>
        <v/>
      </c>
      <c r="E206" s="2462" t="str">
        <f>IF(INPUT_OUTPUT!BI193="","",INPUT_OUTPUT!BI193)</f>
        <v/>
      </c>
      <c r="F206" s="2462" t="str">
        <f>IF(INPUT_OUTPUT!BJ193="","",INPUT_OUTPUT!BJ193)</f>
        <v/>
      </c>
      <c r="G206" s="2462" t="str">
        <f>IF(INPUT_OUTPUT!BK193="","",INPUT_OUTPUT!BK193)</f>
        <v/>
      </c>
      <c r="H206" s="2462" t="str">
        <f>IF(INPUT_OUTPUT!BL193="","",INPUT_OUTPUT!BL193)</f>
        <v/>
      </c>
      <c r="I206" s="2462" t="str">
        <f>IF(INPUT_OUTPUT!BM193="","",INPUT_OUTPUT!BM193)</f>
        <v/>
      </c>
      <c r="J206" s="2462" t="str">
        <f>IF(INPUT_OUTPUT!BN193="","",INPUT_OUTPUT!BN193)</f>
        <v/>
      </c>
      <c r="K206" s="2453" t="str">
        <f t="shared" si="9"/>
        <v/>
      </c>
      <c r="L206" s="2457" t="str">
        <f>IF(INPUT_OUTPUT!BO193="","",INPUT_OUTPUT!BO193)</f>
        <v/>
      </c>
      <c r="M206" s="2457" t="str">
        <f>IF(INPUT_OUTPUT!BP193="","",INPUT_OUTPUT!BP193)</f>
        <v/>
      </c>
      <c r="N206" s="2457" t="str">
        <f>IF(INPUT_OUTPUT!BQ193="","",INPUT_OUTPUT!BQ193)</f>
        <v/>
      </c>
      <c r="O206" s="2457" t="str">
        <f>IF(INPUT_OUTPUT!BR193="","",INPUT_OUTPUT!BR193)</f>
        <v/>
      </c>
      <c r="P206" s="2457" t="str">
        <f>IF(INPUT_OUTPUT!BS193="","",INPUT_OUTPUT!BS193)</f>
        <v/>
      </c>
      <c r="Q206" s="2457" t="str">
        <f>IF(INPUT_OUTPUT!BT193="","",INPUT_OUTPUT!BT193)</f>
        <v/>
      </c>
      <c r="R206" s="2457" t="str">
        <f>IF(INPUT_OUTPUT!BU193="","",INPUT_OUTPUT!BU193)</f>
        <v/>
      </c>
      <c r="S206" s="2461" t="str">
        <f t="shared" si="10"/>
        <v/>
      </c>
      <c r="T206" s="2457" t="str">
        <f>IF(INPUT_OUTPUT!BV193="","",INPUT_OUTPUT!BV193)</f>
        <v/>
      </c>
      <c r="U206" s="2457" t="str">
        <f>IF(INPUT_OUTPUT!BW193="","",INPUT_OUTPUT!BW193)</f>
        <v/>
      </c>
      <c r="V206" s="2457" t="str">
        <f>IF(INPUT_OUTPUT!BX193="","",INPUT_OUTPUT!BX193)</f>
        <v/>
      </c>
      <c r="W206" s="2457" t="str">
        <f>IF(INPUT_OUTPUT!BY193="","",INPUT_OUTPUT!BY193)</f>
        <v/>
      </c>
      <c r="X206" s="2457" t="str">
        <f>IF(INPUT_OUTPUT!BZ193="","",INPUT_OUTPUT!BZ193)</f>
        <v/>
      </c>
      <c r="Y206" s="2457" t="str">
        <f>IF(INPUT_OUTPUT!CA193="","",INPUT_OUTPUT!CA193)</f>
        <v/>
      </c>
      <c r="Z206" s="2457" t="str">
        <f>IF(INPUT_OUTPUT!CB193="","",INPUT_OUTPUT!CB193)</f>
        <v/>
      </c>
      <c r="AA206" s="2461" t="str">
        <f t="shared" si="11"/>
        <v/>
      </c>
      <c r="AB206" s="2459" t="str">
        <f>IF(INPUT_OUTPUT!CC193="","",INPUT_OUTPUT!CC193)</f>
        <v/>
      </c>
      <c r="AC206" s="2459" t="str">
        <f>IF(INPUT_OUTPUT!CD193="","",INPUT_OUTPUT!CD193)</f>
        <v/>
      </c>
      <c r="AD206" s="2459" t="str">
        <f>IF(INPUT_OUTPUT!CE193="","",INPUT_OUTPUT!CE193)</f>
        <v/>
      </c>
      <c r="AE206" s="2459" t="str">
        <f>IF(INPUT_OUTPUT!CF193="","",INPUT_OUTPUT!CF193)</f>
        <v/>
      </c>
      <c r="AF206" s="2459" t="str">
        <f>IF(INPUT_OUTPUT!CG193="","",INPUT_OUTPUT!CG193)</f>
        <v/>
      </c>
      <c r="AG206" s="2459" t="str">
        <f>IF(INPUT_OUTPUT!CH193="","",INPUT_OUTPUT!CH193)</f>
        <v/>
      </c>
      <c r="AH206" s="2459" t="str">
        <f>IF(INPUT_OUTPUT!CI193="","",INPUT_OUTPUT!CI193)</f>
        <v/>
      </c>
    </row>
    <row r="207" spans="3:34" s="2437" customFormat="1" ht="12.75" customHeight="1">
      <c r="C207" s="2461" t="str">
        <f>IF(INPUT_OUTPUT!C194="","",INPUT_OUTPUT!C194)</f>
        <v/>
      </c>
      <c r="D207" s="2462" t="str">
        <f>IF(INPUT_OUTPUT!BH194="","",INPUT_OUTPUT!BH194)</f>
        <v/>
      </c>
      <c r="E207" s="2462" t="str">
        <f>IF(INPUT_OUTPUT!BI194="","",INPUT_OUTPUT!BI194)</f>
        <v/>
      </c>
      <c r="F207" s="2462" t="str">
        <f>IF(INPUT_OUTPUT!BJ194="","",INPUT_OUTPUT!BJ194)</f>
        <v/>
      </c>
      <c r="G207" s="2462" t="str">
        <f>IF(INPUT_OUTPUT!BK194="","",INPUT_OUTPUT!BK194)</f>
        <v/>
      </c>
      <c r="H207" s="2462" t="str">
        <f>IF(INPUT_OUTPUT!BL194="","",INPUT_OUTPUT!BL194)</f>
        <v/>
      </c>
      <c r="I207" s="2462" t="str">
        <f>IF(INPUT_OUTPUT!BM194="","",INPUT_OUTPUT!BM194)</f>
        <v/>
      </c>
      <c r="J207" s="2462" t="str">
        <f>IF(INPUT_OUTPUT!BN194="","",INPUT_OUTPUT!BN194)</f>
        <v/>
      </c>
      <c r="K207" s="2453" t="str">
        <f t="shared" si="9"/>
        <v/>
      </c>
      <c r="L207" s="2457" t="str">
        <f>IF(INPUT_OUTPUT!BO194="","",INPUT_OUTPUT!BO194)</f>
        <v/>
      </c>
      <c r="M207" s="2457" t="str">
        <f>IF(INPUT_OUTPUT!BP194="","",INPUT_OUTPUT!BP194)</f>
        <v/>
      </c>
      <c r="N207" s="2457" t="str">
        <f>IF(INPUT_OUTPUT!BQ194="","",INPUT_OUTPUT!BQ194)</f>
        <v/>
      </c>
      <c r="O207" s="2457" t="str">
        <f>IF(INPUT_OUTPUT!BR194="","",INPUT_OUTPUT!BR194)</f>
        <v/>
      </c>
      <c r="P207" s="2457" t="str">
        <f>IF(INPUT_OUTPUT!BS194="","",INPUT_OUTPUT!BS194)</f>
        <v/>
      </c>
      <c r="Q207" s="2457" t="str">
        <f>IF(INPUT_OUTPUT!BT194="","",INPUT_OUTPUT!BT194)</f>
        <v/>
      </c>
      <c r="R207" s="2457" t="str">
        <f>IF(INPUT_OUTPUT!BU194="","",INPUT_OUTPUT!BU194)</f>
        <v/>
      </c>
      <c r="S207" s="2461" t="str">
        <f t="shared" si="10"/>
        <v/>
      </c>
      <c r="T207" s="2457" t="str">
        <f>IF(INPUT_OUTPUT!BV194="","",INPUT_OUTPUT!BV194)</f>
        <v/>
      </c>
      <c r="U207" s="2457" t="str">
        <f>IF(INPUT_OUTPUT!BW194="","",INPUT_OUTPUT!BW194)</f>
        <v/>
      </c>
      <c r="V207" s="2457" t="str">
        <f>IF(INPUT_OUTPUT!BX194="","",INPUT_OUTPUT!BX194)</f>
        <v/>
      </c>
      <c r="W207" s="2457" t="str">
        <f>IF(INPUT_OUTPUT!BY194="","",INPUT_OUTPUT!BY194)</f>
        <v/>
      </c>
      <c r="X207" s="2457" t="str">
        <f>IF(INPUT_OUTPUT!BZ194="","",INPUT_OUTPUT!BZ194)</f>
        <v/>
      </c>
      <c r="Y207" s="2457" t="str">
        <f>IF(INPUT_OUTPUT!CA194="","",INPUT_OUTPUT!CA194)</f>
        <v/>
      </c>
      <c r="Z207" s="2457" t="str">
        <f>IF(INPUT_OUTPUT!CB194="","",INPUT_OUTPUT!CB194)</f>
        <v/>
      </c>
      <c r="AA207" s="2461" t="str">
        <f t="shared" si="11"/>
        <v/>
      </c>
      <c r="AB207" s="2459" t="str">
        <f>IF(INPUT_OUTPUT!CC194="","",INPUT_OUTPUT!CC194)</f>
        <v/>
      </c>
      <c r="AC207" s="2459" t="str">
        <f>IF(INPUT_OUTPUT!CD194="","",INPUT_OUTPUT!CD194)</f>
        <v/>
      </c>
      <c r="AD207" s="2459" t="str">
        <f>IF(INPUT_OUTPUT!CE194="","",INPUT_OUTPUT!CE194)</f>
        <v/>
      </c>
      <c r="AE207" s="2459" t="str">
        <f>IF(INPUT_OUTPUT!CF194="","",INPUT_OUTPUT!CF194)</f>
        <v/>
      </c>
      <c r="AF207" s="2459" t="str">
        <f>IF(INPUT_OUTPUT!CG194="","",INPUT_OUTPUT!CG194)</f>
        <v/>
      </c>
      <c r="AG207" s="2459" t="str">
        <f>IF(INPUT_OUTPUT!CH194="","",INPUT_OUTPUT!CH194)</f>
        <v/>
      </c>
      <c r="AH207" s="2459" t="str">
        <f>IF(INPUT_OUTPUT!CI194="","",INPUT_OUTPUT!CI194)</f>
        <v/>
      </c>
    </row>
    <row r="208" spans="3:34" s="2437" customFormat="1" ht="12.75" customHeight="1">
      <c r="C208" s="2461" t="str">
        <f>IF(INPUT_OUTPUT!C195="","",INPUT_OUTPUT!C195)</f>
        <v/>
      </c>
      <c r="D208" s="2462" t="str">
        <f>IF(INPUT_OUTPUT!BH195="","",INPUT_OUTPUT!BH195)</f>
        <v/>
      </c>
      <c r="E208" s="2462" t="str">
        <f>IF(INPUT_OUTPUT!BI195="","",INPUT_OUTPUT!BI195)</f>
        <v/>
      </c>
      <c r="F208" s="2462" t="str">
        <f>IF(INPUT_OUTPUT!BJ195="","",INPUT_OUTPUT!BJ195)</f>
        <v/>
      </c>
      <c r="G208" s="2462" t="str">
        <f>IF(INPUT_OUTPUT!BK195="","",INPUT_OUTPUT!BK195)</f>
        <v/>
      </c>
      <c r="H208" s="2462" t="str">
        <f>IF(INPUT_OUTPUT!BL195="","",INPUT_OUTPUT!BL195)</f>
        <v/>
      </c>
      <c r="I208" s="2462" t="str">
        <f>IF(INPUT_OUTPUT!BM195="","",INPUT_OUTPUT!BM195)</f>
        <v/>
      </c>
      <c r="J208" s="2462" t="str">
        <f>IF(INPUT_OUTPUT!BN195="","",INPUT_OUTPUT!BN195)</f>
        <v/>
      </c>
      <c r="K208" s="2453" t="str">
        <f t="shared" si="9"/>
        <v/>
      </c>
      <c r="L208" s="2457" t="str">
        <f>IF(INPUT_OUTPUT!BO195="","",INPUT_OUTPUT!BO195)</f>
        <v/>
      </c>
      <c r="M208" s="2457" t="str">
        <f>IF(INPUT_OUTPUT!BP195="","",INPUT_OUTPUT!BP195)</f>
        <v/>
      </c>
      <c r="N208" s="2457" t="str">
        <f>IF(INPUT_OUTPUT!BQ195="","",INPUT_OUTPUT!BQ195)</f>
        <v/>
      </c>
      <c r="O208" s="2457" t="str">
        <f>IF(INPUT_OUTPUT!BR195="","",INPUT_OUTPUT!BR195)</f>
        <v/>
      </c>
      <c r="P208" s="2457" t="str">
        <f>IF(INPUT_OUTPUT!BS195="","",INPUT_OUTPUT!BS195)</f>
        <v/>
      </c>
      <c r="Q208" s="2457" t="str">
        <f>IF(INPUT_OUTPUT!BT195="","",INPUT_OUTPUT!BT195)</f>
        <v/>
      </c>
      <c r="R208" s="2457" t="str">
        <f>IF(INPUT_OUTPUT!BU195="","",INPUT_OUTPUT!BU195)</f>
        <v/>
      </c>
      <c r="S208" s="2461" t="str">
        <f t="shared" si="10"/>
        <v/>
      </c>
      <c r="T208" s="2457" t="str">
        <f>IF(INPUT_OUTPUT!BV195="","",INPUT_OUTPUT!BV195)</f>
        <v/>
      </c>
      <c r="U208" s="2457" t="str">
        <f>IF(INPUT_OUTPUT!BW195="","",INPUT_OUTPUT!BW195)</f>
        <v/>
      </c>
      <c r="V208" s="2457" t="str">
        <f>IF(INPUT_OUTPUT!BX195="","",INPUT_OUTPUT!BX195)</f>
        <v/>
      </c>
      <c r="W208" s="2457" t="str">
        <f>IF(INPUT_OUTPUT!BY195="","",INPUT_OUTPUT!BY195)</f>
        <v/>
      </c>
      <c r="X208" s="2457" t="str">
        <f>IF(INPUT_OUTPUT!BZ195="","",INPUT_OUTPUT!BZ195)</f>
        <v/>
      </c>
      <c r="Y208" s="2457" t="str">
        <f>IF(INPUT_OUTPUT!CA195="","",INPUT_OUTPUT!CA195)</f>
        <v/>
      </c>
      <c r="Z208" s="2457" t="str">
        <f>IF(INPUT_OUTPUT!CB195="","",INPUT_OUTPUT!CB195)</f>
        <v/>
      </c>
      <c r="AA208" s="2461" t="str">
        <f t="shared" si="11"/>
        <v/>
      </c>
      <c r="AB208" s="2459" t="str">
        <f>IF(INPUT_OUTPUT!CC195="","",INPUT_OUTPUT!CC195)</f>
        <v/>
      </c>
      <c r="AC208" s="2459" t="str">
        <f>IF(INPUT_OUTPUT!CD195="","",INPUT_OUTPUT!CD195)</f>
        <v/>
      </c>
      <c r="AD208" s="2459" t="str">
        <f>IF(INPUT_OUTPUT!CE195="","",INPUT_OUTPUT!CE195)</f>
        <v/>
      </c>
      <c r="AE208" s="2459" t="str">
        <f>IF(INPUT_OUTPUT!CF195="","",INPUT_OUTPUT!CF195)</f>
        <v/>
      </c>
      <c r="AF208" s="2459" t="str">
        <f>IF(INPUT_OUTPUT!CG195="","",INPUT_OUTPUT!CG195)</f>
        <v/>
      </c>
      <c r="AG208" s="2459" t="str">
        <f>IF(INPUT_OUTPUT!CH195="","",INPUT_OUTPUT!CH195)</f>
        <v/>
      </c>
      <c r="AH208" s="2459" t="str">
        <f>IF(INPUT_OUTPUT!CI195="","",INPUT_OUTPUT!CI195)</f>
        <v/>
      </c>
    </row>
    <row r="209" spans="3:34" s="2437" customFormat="1" ht="12.75" customHeight="1">
      <c r="C209" s="2461" t="str">
        <f>IF(INPUT_OUTPUT!C196="","",INPUT_OUTPUT!C196)</f>
        <v/>
      </c>
      <c r="D209" s="2462" t="str">
        <f>IF(INPUT_OUTPUT!BH196="","",INPUT_OUTPUT!BH196)</f>
        <v/>
      </c>
      <c r="E209" s="2462" t="str">
        <f>IF(INPUT_OUTPUT!BI196="","",INPUT_OUTPUT!BI196)</f>
        <v/>
      </c>
      <c r="F209" s="2462" t="str">
        <f>IF(INPUT_OUTPUT!BJ196="","",INPUT_OUTPUT!BJ196)</f>
        <v/>
      </c>
      <c r="G209" s="2462" t="str">
        <f>IF(INPUT_OUTPUT!BK196="","",INPUT_OUTPUT!BK196)</f>
        <v/>
      </c>
      <c r="H209" s="2462" t="str">
        <f>IF(INPUT_OUTPUT!BL196="","",INPUT_OUTPUT!BL196)</f>
        <v/>
      </c>
      <c r="I209" s="2462" t="str">
        <f>IF(INPUT_OUTPUT!BM196="","",INPUT_OUTPUT!BM196)</f>
        <v/>
      </c>
      <c r="J209" s="2462" t="str">
        <f>IF(INPUT_OUTPUT!BN196="","",INPUT_OUTPUT!BN196)</f>
        <v/>
      </c>
      <c r="K209" s="2453" t="str">
        <f t="shared" si="9"/>
        <v/>
      </c>
      <c r="L209" s="2457" t="str">
        <f>IF(INPUT_OUTPUT!BO196="","",INPUT_OUTPUT!BO196)</f>
        <v/>
      </c>
      <c r="M209" s="2457" t="str">
        <f>IF(INPUT_OUTPUT!BP196="","",INPUT_OUTPUT!BP196)</f>
        <v/>
      </c>
      <c r="N209" s="2457" t="str">
        <f>IF(INPUT_OUTPUT!BQ196="","",INPUT_OUTPUT!BQ196)</f>
        <v/>
      </c>
      <c r="O209" s="2457" t="str">
        <f>IF(INPUT_OUTPUT!BR196="","",INPUT_OUTPUT!BR196)</f>
        <v/>
      </c>
      <c r="P209" s="2457" t="str">
        <f>IF(INPUT_OUTPUT!BS196="","",INPUT_OUTPUT!BS196)</f>
        <v/>
      </c>
      <c r="Q209" s="2457" t="str">
        <f>IF(INPUT_OUTPUT!BT196="","",INPUT_OUTPUT!BT196)</f>
        <v/>
      </c>
      <c r="R209" s="2457" t="str">
        <f>IF(INPUT_OUTPUT!BU196="","",INPUT_OUTPUT!BU196)</f>
        <v/>
      </c>
      <c r="S209" s="2461" t="str">
        <f t="shared" si="10"/>
        <v/>
      </c>
      <c r="T209" s="2457" t="str">
        <f>IF(INPUT_OUTPUT!BV196="","",INPUT_OUTPUT!BV196)</f>
        <v/>
      </c>
      <c r="U209" s="2457" t="str">
        <f>IF(INPUT_OUTPUT!BW196="","",INPUT_OUTPUT!BW196)</f>
        <v/>
      </c>
      <c r="V209" s="2457" t="str">
        <f>IF(INPUT_OUTPUT!BX196="","",INPUT_OUTPUT!BX196)</f>
        <v/>
      </c>
      <c r="W209" s="2457" t="str">
        <f>IF(INPUT_OUTPUT!BY196="","",INPUT_OUTPUT!BY196)</f>
        <v/>
      </c>
      <c r="X209" s="2457" t="str">
        <f>IF(INPUT_OUTPUT!BZ196="","",INPUT_OUTPUT!BZ196)</f>
        <v/>
      </c>
      <c r="Y209" s="2457" t="str">
        <f>IF(INPUT_OUTPUT!CA196="","",INPUT_OUTPUT!CA196)</f>
        <v/>
      </c>
      <c r="Z209" s="2457" t="str">
        <f>IF(INPUT_OUTPUT!CB196="","",INPUT_OUTPUT!CB196)</f>
        <v/>
      </c>
      <c r="AA209" s="2461" t="str">
        <f t="shared" si="11"/>
        <v/>
      </c>
      <c r="AB209" s="2459" t="str">
        <f>IF(INPUT_OUTPUT!CC196="","",INPUT_OUTPUT!CC196)</f>
        <v/>
      </c>
      <c r="AC209" s="2459" t="str">
        <f>IF(INPUT_OUTPUT!CD196="","",INPUT_OUTPUT!CD196)</f>
        <v/>
      </c>
      <c r="AD209" s="2459" t="str">
        <f>IF(INPUT_OUTPUT!CE196="","",INPUT_OUTPUT!CE196)</f>
        <v/>
      </c>
      <c r="AE209" s="2459" t="str">
        <f>IF(INPUT_OUTPUT!CF196="","",INPUT_OUTPUT!CF196)</f>
        <v/>
      </c>
      <c r="AF209" s="2459" t="str">
        <f>IF(INPUT_OUTPUT!CG196="","",INPUT_OUTPUT!CG196)</f>
        <v/>
      </c>
      <c r="AG209" s="2459" t="str">
        <f>IF(INPUT_OUTPUT!CH196="","",INPUT_OUTPUT!CH196)</f>
        <v/>
      </c>
      <c r="AH209" s="2459" t="str">
        <f>IF(INPUT_OUTPUT!CI196="","",INPUT_OUTPUT!CI196)</f>
        <v/>
      </c>
    </row>
    <row r="210" spans="3:34" s="2437" customFormat="1" ht="12.75" customHeight="1">
      <c r="C210" s="2461" t="str">
        <f>IF(INPUT_OUTPUT!C197="","",INPUT_OUTPUT!C197)</f>
        <v/>
      </c>
      <c r="D210" s="2462" t="str">
        <f>IF(INPUT_OUTPUT!BH197="","",INPUT_OUTPUT!BH197)</f>
        <v/>
      </c>
      <c r="E210" s="2462" t="str">
        <f>IF(INPUT_OUTPUT!BI197="","",INPUT_OUTPUT!BI197)</f>
        <v/>
      </c>
      <c r="F210" s="2462" t="str">
        <f>IF(INPUT_OUTPUT!BJ197="","",INPUT_OUTPUT!BJ197)</f>
        <v/>
      </c>
      <c r="G210" s="2462" t="str">
        <f>IF(INPUT_OUTPUT!BK197="","",INPUT_OUTPUT!BK197)</f>
        <v/>
      </c>
      <c r="H210" s="2462" t="str">
        <f>IF(INPUT_OUTPUT!BL197="","",INPUT_OUTPUT!BL197)</f>
        <v/>
      </c>
      <c r="I210" s="2462" t="str">
        <f>IF(INPUT_OUTPUT!BM197="","",INPUT_OUTPUT!BM197)</f>
        <v/>
      </c>
      <c r="J210" s="2462" t="str">
        <f>IF(INPUT_OUTPUT!BN197="","",INPUT_OUTPUT!BN197)</f>
        <v/>
      </c>
      <c r="K210" s="2453" t="str">
        <f t="shared" ref="K210:K273" si="12">C210</f>
        <v/>
      </c>
      <c r="L210" s="2457" t="str">
        <f>IF(INPUT_OUTPUT!BO197="","",INPUT_OUTPUT!BO197)</f>
        <v/>
      </c>
      <c r="M210" s="2457" t="str">
        <f>IF(INPUT_OUTPUT!BP197="","",INPUT_OUTPUT!BP197)</f>
        <v/>
      </c>
      <c r="N210" s="2457" t="str">
        <f>IF(INPUT_OUTPUT!BQ197="","",INPUT_OUTPUT!BQ197)</f>
        <v/>
      </c>
      <c r="O210" s="2457" t="str">
        <f>IF(INPUT_OUTPUT!BR197="","",INPUT_OUTPUT!BR197)</f>
        <v/>
      </c>
      <c r="P210" s="2457" t="str">
        <f>IF(INPUT_OUTPUT!BS197="","",INPUT_OUTPUT!BS197)</f>
        <v/>
      </c>
      <c r="Q210" s="2457" t="str">
        <f>IF(INPUT_OUTPUT!BT197="","",INPUT_OUTPUT!BT197)</f>
        <v/>
      </c>
      <c r="R210" s="2457" t="str">
        <f>IF(INPUT_OUTPUT!BU197="","",INPUT_OUTPUT!BU197)</f>
        <v/>
      </c>
      <c r="S210" s="2461" t="str">
        <f t="shared" ref="S210:S273" si="13">K210</f>
        <v/>
      </c>
      <c r="T210" s="2457" t="str">
        <f>IF(INPUT_OUTPUT!BV197="","",INPUT_OUTPUT!BV197)</f>
        <v/>
      </c>
      <c r="U210" s="2457" t="str">
        <f>IF(INPUT_OUTPUT!BW197="","",INPUT_OUTPUT!BW197)</f>
        <v/>
      </c>
      <c r="V210" s="2457" t="str">
        <f>IF(INPUT_OUTPUT!BX197="","",INPUT_OUTPUT!BX197)</f>
        <v/>
      </c>
      <c r="W210" s="2457" t="str">
        <f>IF(INPUT_OUTPUT!BY197="","",INPUT_OUTPUT!BY197)</f>
        <v/>
      </c>
      <c r="X210" s="2457" t="str">
        <f>IF(INPUT_OUTPUT!BZ197="","",INPUT_OUTPUT!BZ197)</f>
        <v/>
      </c>
      <c r="Y210" s="2457" t="str">
        <f>IF(INPUT_OUTPUT!CA197="","",INPUT_OUTPUT!CA197)</f>
        <v/>
      </c>
      <c r="Z210" s="2457" t="str">
        <f>IF(INPUT_OUTPUT!CB197="","",INPUT_OUTPUT!CB197)</f>
        <v/>
      </c>
      <c r="AA210" s="2461" t="str">
        <f t="shared" ref="AA210:AA273" si="14">+S210</f>
        <v/>
      </c>
      <c r="AB210" s="2459" t="str">
        <f>IF(INPUT_OUTPUT!CC197="","",INPUT_OUTPUT!CC197)</f>
        <v/>
      </c>
      <c r="AC210" s="2459" t="str">
        <f>IF(INPUT_OUTPUT!CD197="","",INPUT_OUTPUT!CD197)</f>
        <v/>
      </c>
      <c r="AD210" s="2459" t="str">
        <f>IF(INPUT_OUTPUT!CE197="","",INPUT_OUTPUT!CE197)</f>
        <v/>
      </c>
      <c r="AE210" s="2459" t="str">
        <f>IF(INPUT_OUTPUT!CF197="","",INPUT_OUTPUT!CF197)</f>
        <v/>
      </c>
      <c r="AF210" s="2459" t="str">
        <f>IF(INPUT_OUTPUT!CG197="","",INPUT_OUTPUT!CG197)</f>
        <v/>
      </c>
      <c r="AG210" s="2459" t="str">
        <f>IF(INPUT_OUTPUT!CH197="","",INPUT_OUTPUT!CH197)</f>
        <v/>
      </c>
      <c r="AH210" s="2459" t="str">
        <f>IF(INPUT_OUTPUT!CI197="","",INPUT_OUTPUT!CI197)</f>
        <v/>
      </c>
    </row>
    <row r="211" spans="3:34" s="2437" customFormat="1" ht="12.75" customHeight="1">
      <c r="C211" s="2461" t="str">
        <f>IF(INPUT_OUTPUT!C198="","",INPUT_OUTPUT!C198)</f>
        <v/>
      </c>
      <c r="D211" s="2462" t="str">
        <f>IF(INPUT_OUTPUT!BH198="","",INPUT_OUTPUT!BH198)</f>
        <v/>
      </c>
      <c r="E211" s="2462" t="str">
        <f>IF(INPUT_OUTPUT!BI198="","",INPUT_OUTPUT!BI198)</f>
        <v/>
      </c>
      <c r="F211" s="2462" t="str">
        <f>IF(INPUT_OUTPUT!BJ198="","",INPUT_OUTPUT!BJ198)</f>
        <v/>
      </c>
      <c r="G211" s="2462" t="str">
        <f>IF(INPUT_OUTPUT!BK198="","",INPUT_OUTPUT!BK198)</f>
        <v/>
      </c>
      <c r="H211" s="2462" t="str">
        <f>IF(INPUT_OUTPUT!BL198="","",INPUT_OUTPUT!BL198)</f>
        <v/>
      </c>
      <c r="I211" s="2462" t="str">
        <f>IF(INPUT_OUTPUT!BM198="","",INPUT_OUTPUT!BM198)</f>
        <v/>
      </c>
      <c r="J211" s="2462" t="str">
        <f>IF(INPUT_OUTPUT!BN198="","",INPUT_OUTPUT!BN198)</f>
        <v/>
      </c>
      <c r="K211" s="2453" t="str">
        <f t="shared" si="12"/>
        <v/>
      </c>
      <c r="L211" s="2457" t="str">
        <f>IF(INPUT_OUTPUT!BO198="","",INPUT_OUTPUT!BO198)</f>
        <v/>
      </c>
      <c r="M211" s="2457" t="str">
        <f>IF(INPUT_OUTPUT!BP198="","",INPUT_OUTPUT!BP198)</f>
        <v/>
      </c>
      <c r="N211" s="2457" t="str">
        <f>IF(INPUT_OUTPUT!BQ198="","",INPUT_OUTPUT!BQ198)</f>
        <v/>
      </c>
      <c r="O211" s="2457" t="str">
        <f>IF(INPUT_OUTPUT!BR198="","",INPUT_OUTPUT!BR198)</f>
        <v/>
      </c>
      <c r="P211" s="2457" t="str">
        <f>IF(INPUT_OUTPUT!BS198="","",INPUT_OUTPUT!BS198)</f>
        <v/>
      </c>
      <c r="Q211" s="2457" t="str">
        <f>IF(INPUT_OUTPUT!BT198="","",INPUT_OUTPUT!BT198)</f>
        <v/>
      </c>
      <c r="R211" s="2457" t="str">
        <f>IF(INPUT_OUTPUT!BU198="","",INPUT_OUTPUT!BU198)</f>
        <v/>
      </c>
      <c r="S211" s="2461" t="str">
        <f t="shared" si="13"/>
        <v/>
      </c>
      <c r="T211" s="2457" t="str">
        <f>IF(INPUT_OUTPUT!BV198="","",INPUT_OUTPUT!BV198)</f>
        <v/>
      </c>
      <c r="U211" s="2457" t="str">
        <f>IF(INPUT_OUTPUT!BW198="","",INPUT_OUTPUT!BW198)</f>
        <v/>
      </c>
      <c r="V211" s="2457" t="str">
        <f>IF(INPUT_OUTPUT!BX198="","",INPUT_OUTPUT!BX198)</f>
        <v/>
      </c>
      <c r="W211" s="2457" t="str">
        <f>IF(INPUT_OUTPUT!BY198="","",INPUT_OUTPUT!BY198)</f>
        <v/>
      </c>
      <c r="X211" s="2457" t="str">
        <f>IF(INPUT_OUTPUT!BZ198="","",INPUT_OUTPUT!BZ198)</f>
        <v/>
      </c>
      <c r="Y211" s="2457" t="str">
        <f>IF(INPUT_OUTPUT!CA198="","",INPUT_OUTPUT!CA198)</f>
        <v/>
      </c>
      <c r="Z211" s="2457" t="str">
        <f>IF(INPUT_OUTPUT!CB198="","",INPUT_OUTPUT!CB198)</f>
        <v/>
      </c>
      <c r="AA211" s="2461" t="str">
        <f t="shared" si="14"/>
        <v/>
      </c>
      <c r="AB211" s="2459" t="str">
        <f>IF(INPUT_OUTPUT!CC198="","",INPUT_OUTPUT!CC198)</f>
        <v/>
      </c>
      <c r="AC211" s="2459" t="str">
        <f>IF(INPUT_OUTPUT!CD198="","",INPUT_OUTPUT!CD198)</f>
        <v/>
      </c>
      <c r="AD211" s="2459" t="str">
        <f>IF(INPUT_OUTPUT!CE198="","",INPUT_OUTPUT!CE198)</f>
        <v/>
      </c>
      <c r="AE211" s="2459" t="str">
        <f>IF(INPUT_OUTPUT!CF198="","",INPUT_OUTPUT!CF198)</f>
        <v/>
      </c>
      <c r="AF211" s="2459" t="str">
        <f>IF(INPUT_OUTPUT!CG198="","",INPUT_OUTPUT!CG198)</f>
        <v/>
      </c>
      <c r="AG211" s="2459" t="str">
        <f>IF(INPUT_OUTPUT!CH198="","",INPUT_OUTPUT!CH198)</f>
        <v/>
      </c>
      <c r="AH211" s="2459" t="str">
        <f>IF(INPUT_OUTPUT!CI198="","",INPUT_OUTPUT!CI198)</f>
        <v/>
      </c>
    </row>
    <row r="212" spans="3:34" s="2437" customFormat="1" ht="12.75" customHeight="1">
      <c r="C212" s="2461" t="str">
        <f>IF(INPUT_OUTPUT!C199="","",INPUT_OUTPUT!C199)</f>
        <v/>
      </c>
      <c r="D212" s="2462" t="str">
        <f>IF(INPUT_OUTPUT!BH199="","",INPUT_OUTPUT!BH199)</f>
        <v/>
      </c>
      <c r="E212" s="2462" t="str">
        <f>IF(INPUT_OUTPUT!BI199="","",INPUT_OUTPUT!BI199)</f>
        <v/>
      </c>
      <c r="F212" s="2462" t="str">
        <f>IF(INPUT_OUTPUT!BJ199="","",INPUT_OUTPUT!BJ199)</f>
        <v/>
      </c>
      <c r="G212" s="2462" t="str">
        <f>IF(INPUT_OUTPUT!BK199="","",INPUT_OUTPUT!BK199)</f>
        <v/>
      </c>
      <c r="H212" s="2462" t="str">
        <f>IF(INPUT_OUTPUT!BL199="","",INPUT_OUTPUT!BL199)</f>
        <v/>
      </c>
      <c r="I212" s="2462" t="str">
        <f>IF(INPUT_OUTPUT!BM199="","",INPUT_OUTPUT!BM199)</f>
        <v/>
      </c>
      <c r="J212" s="2462" t="str">
        <f>IF(INPUT_OUTPUT!BN199="","",INPUT_OUTPUT!BN199)</f>
        <v/>
      </c>
      <c r="K212" s="2453" t="str">
        <f t="shared" si="12"/>
        <v/>
      </c>
      <c r="L212" s="2457" t="str">
        <f>IF(INPUT_OUTPUT!BO199="","",INPUT_OUTPUT!BO199)</f>
        <v/>
      </c>
      <c r="M212" s="2457" t="str">
        <f>IF(INPUT_OUTPUT!BP199="","",INPUT_OUTPUT!BP199)</f>
        <v/>
      </c>
      <c r="N212" s="2457" t="str">
        <f>IF(INPUT_OUTPUT!BQ199="","",INPUT_OUTPUT!BQ199)</f>
        <v/>
      </c>
      <c r="O212" s="2457" t="str">
        <f>IF(INPUT_OUTPUT!BR199="","",INPUT_OUTPUT!BR199)</f>
        <v/>
      </c>
      <c r="P212" s="2457" t="str">
        <f>IF(INPUT_OUTPUT!BS199="","",INPUT_OUTPUT!BS199)</f>
        <v/>
      </c>
      <c r="Q212" s="2457" t="str">
        <f>IF(INPUT_OUTPUT!BT199="","",INPUT_OUTPUT!BT199)</f>
        <v/>
      </c>
      <c r="R212" s="2457" t="str">
        <f>IF(INPUT_OUTPUT!BU199="","",INPUT_OUTPUT!BU199)</f>
        <v/>
      </c>
      <c r="S212" s="2461" t="str">
        <f t="shared" si="13"/>
        <v/>
      </c>
      <c r="T212" s="2457" t="str">
        <f>IF(INPUT_OUTPUT!BV199="","",INPUT_OUTPUT!BV199)</f>
        <v/>
      </c>
      <c r="U212" s="2457" t="str">
        <f>IF(INPUT_OUTPUT!BW199="","",INPUT_OUTPUT!BW199)</f>
        <v/>
      </c>
      <c r="V212" s="2457" t="str">
        <f>IF(INPUT_OUTPUT!BX199="","",INPUT_OUTPUT!BX199)</f>
        <v/>
      </c>
      <c r="W212" s="2457" t="str">
        <f>IF(INPUT_OUTPUT!BY199="","",INPUT_OUTPUT!BY199)</f>
        <v/>
      </c>
      <c r="X212" s="2457" t="str">
        <f>IF(INPUT_OUTPUT!BZ199="","",INPUT_OUTPUT!BZ199)</f>
        <v/>
      </c>
      <c r="Y212" s="2457" t="str">
        <f>IF(INPUT_OUTPUT!CA199="","",INPUT_OUTPUT!CA199)</f>
        <v/>
      </c>
      <c r="Z212" s="2457" t="str">
        <f>IF(INPUT_OUTPUT!CB199="","",INPUT_OUTPUT!CB199)</f>
        <v/>
      </c>
      <c r="AA212" s="2461" t="str">
        <f t="shared" si="14"/>
        <v/>
      </c>
      <c r="AB212" s="2459" t="str">
        <f>IF(INPUT_OUTPUT!CC199="","",INPUT_OUTPUT!CC199)</f>
        <v/>
      </c>
      <c r="AC212" s="2459" t="str">
        <f>IF(INPUT_OUTPUT!CD199="","",INPUT_OUTPUT!CD199)</f>
        <v/>
      </c>
      <c r="AD212" s="2459" t="str">
        <f>IF(INPUT_OUTPUT!CE199="","",INPUT_OUTPUT!CE199)</f>
        <v/>
      </c>
      <c r="AE212" s="2459" t="str">
        <f>IF(INPUT_OUTPUT!CF199="","",INPUT_OUTPUT!CF199)</f>
        <v/>
      </c>
      <c r="AF212" s="2459" t="str">
        <f>IF(INPUT_OUTPUT!CG199="","",INPUT_OUTPUT!CG199)</f>
        <v/>
      </c>
      <c r="AG212" s="2459" t="str">
        <f>IF(INPUT_OUTPUT!CH199="","",INPUT_OUTPUT!CH199)</f>
        <v/>
      </c>
      <c r="AH212" s="2459" t="str">
        <f>IF(INPUT_OUTPUT!CI199="","",INPUT_OUTPUT!CI199)</f>
        <v/>
      </c>
    </row>
    <row r="213" spans="3:34" s="2437" customFormat="1" ht="12.75" customHeight="1">
      <c r="C213" s="2461" t="str">
        <f>IF(INPUT_OUTPUT!C200="","",INPUT_OUTPUT!C200)</f>
        <v/>
      </c>
      <c r="D213" s="2462" t="str">
        <f>IF(INPUT_OUTPUT!BH200="","",INPUT_OUTPUT!BH200)</f>
        <v/>
      </c>
      <c r="E213" s="2462" t="str">
        <f>IF(INPUT_OUTPUT!BI200="","",INPUT_OUTPUT!BI200)</f>
        <v/>
      </c>
      <c r="F213" s="2462" t="str">
        <f>IF(INPUT_OUTPUT!BJ200="","",INPUT_OUTPUT!BJ200)</f>
        <v/>
      </c>
      <c r="G213" s="2462" t="str">
        <f>IF(INPUT_OUTPUT!BK200="","",INPUT_OUTPUT!BK200)</f>
        <v/>
      </c>
      <c r="H213" s="2462" t="str">
        <f>IF(INPUT_OUTPUT!BL200="","",INPUT_OUTPUT!BL200)</f>
        <v/>
      </c>
      <c r="I213" s="2462" t="str">
        <f>IF(INPUT_OUTPUT!BM200="","",INPUT_OUTPUT!BM200)</f>
        <v/>
      </c>
      <c r="J213" s="2462" t="str">
        <f>IF(INPUT_OUTPUT!BN200="","",INPUT_OUTPUT!BN200)</f>
        <v/>
      </c>
      <c r="K213" s="2453" t="str">
        <f t="shared" si="12"/>
        <v/>
      </c>
      <c r="L213" s="2457" t="str">
        <f>IF(INPUT_OUTPUT!BO200="","",INPUT_OUTPUT!BO200)</f>
        <v/>
      </c>
      <c r="M213" s="2457" t="str">
        <f>IF(INPUT_OUTPUT!BP200="","",INPUT_OUTPUT!BP200)</f>
        <v/>
      </c>
      <c r="N213" s="2457" t="str">
        <f>IF(INPUT_OUTPUT!BQ200="","",INPUT_OUTPUT!BQ200)</f>
        <v/>
      </c>
      <c r="O213" s="2457" t="str">
        <f>IF(INPUT_OUTPUT!BR200="","",INPUT_OUTPUT!BR200)</f>
        <v/>
      </c>
      <c r="P213" s="2457" t="str">
        <f>IF(INPUT_OUTPUT!BS200="","",INPUT_OUTPUT!BS200)</f>
        <v/>
      </c>
      <c r="Q213" s="2457" t="str">
        <f>IF(INPUT_OUTPUT!BT200="","",INPUT_OUTPUT!BT200)</f>
        <v/>
      </c>
      <c r="R213" s="2457" t="str">
        <f>IF(INPUT_OUTPUT!BU200="","",INPUT_OUTPUT!BU200)</f>
        <v/>
      </c>
      <c r="S213" s="2461" t="str">
        <f t="shared" si="13"/>
        <v/>
      </c>
      <c r="T213" s="2457" t="str">
        <f>IF(INPUT_OUTPUT!BV200="","",INPUT_OUTPUT!BV200)</f>
        <v/>
      </c>
      <c r="U213" s="2457" t="str">
        <f>IF(INPUT_OUTPUT!BW200="","",INPUT_OUTPUT!BW200)</f>
        <v/>
      </c>
      <c r="V213" s="2457" t="str">
        <f>IF(INPUT_OUTPUT!BX200="","",INPUT_OUTPUT!BX200)</f>
        <v/>
      </c>
      <c r="W213" s="2457" t="str">
        <f>IF(INPUT_OUTPUT!BY200="","",INPUT_OUTPUT!BY200)</f>
        <v/>
      </c>
      <c r="X213" s="2457" t="str">
        <f>IF(INPUT_OUTPUT!BZ200="","",INPUT_OUTPUT!BZ200)</f>
        <v/>
      </c>
      <c r="Y213" s="2457" t="str">
        <f>IF(INPUT_OUTPUT!CA200="","",INPUT_OUTPUT!CA200)</f>
        <v/>
      </c>
      <c r="Z213" s="2457" t="str">
        <f>IF(INPUT_OUTPUT!CB200="","",INPUT_OUTPUT!CB200)</f>
        <v/>
      </c>
      <c r="AA213" s="2461" t="str">
        <f t="shared" si="14"/>
        <v/>
      </c>
      <c r="AB213" s="2459" t="str">
        <f>IF(INPUT_OUTPUT!CC200="","",INPUT_OUTPUT!CC200)</f>
        <v/>
      </c>
      <c r="AC213" s="2459" t="str">
        <f>IF(INPUT_OUTPUT!CD200="","",INPUT_OUTPUT!CD200)</f>
        <v/>
      </c>
      <c r="AD213" s="2459" t="str">
        <f>IF(INPUT_OUTPUT!CE200="","",INPUT_OUTPUT!CE200)</f>
        <v/>
      </c>
      <c r="AE213" s="2459" t="str">
        <f>IF(INPUT_OUTPUT!CF200="","",INPUT_OUTPUT!CF200)</f>
        <v/>
      </c>
      <c r="AF213" s="2459" t="str">
        <f>IF(INPUT_OUTPUT!CG200="","",INPUT_OUTPUT!CG200)</f>
        <v/>
      </c>
      <c r="AG213" s="2459" t="str">
        <f>IF(INPUT_OUTPUT!CH200="","",INPUT_OUTPUT!CH200)</f>
        <v/>
      </c>
      <c r="AH213" s="2459" t="str">
        <f>IF(INPUT_OUTPUT!CI200="","",INPUT_OUTPUT!CI200)</f>
        <v/>
      </c>
    </row>
    <row r="214" spans="3:34" s="2437" customFormat="1" ht="12.75" customHeight="1">
      <c r="C214" s="2461" t="str">
        <f>IF(INPUT_OUTPUT!C201="","",INPUT_OUTPUT!C201)</f>
        <v/>
      </c>
      <c r="D214" s="2462" t="str">
        <f>IF(INPUT_OUTPUT!BH201="","",INPUT_OUTPUT!BH201)</f>
        <v/>
      </c>
      <c r="E214" s="2462" t="str">
        <f>IF(INPUT_OUTPUT!BI201="","",INPUT_OUTPUT!BI201)</f>
        <v/>
      </c>
      <c r="F214" s="2462" t="str">
        <f>IF(INPUT_OUTPUT!BJ201="","",INPUT_OUTPUT!BJ201)</f>
        <v/>
      </c>
      <c r="G214" s="2462" t="str">
        <f>IF(INPUT_OUTPUT!BK201="","",INPUT_OUTPUT!BK201)</f>
        <v/>
      </c>
      <c r="H214" s="2462" t="str">
        <f>IF(INPUT_OUTPUT!BL201="","",INPUT_OUTPUT!BL201)</f>
        <v/>
      </c>
      <c r="I214" s="2462" t="str">
        <f>IF(INPUT_OUTPUT!BM201="","",INPUT_OUTPUT!BM201)</f>
        <v/>
      </c>
      <c r="J214" s="2462" t="str">
        <f>IF(INPUT_OUTPUT!BN201="","",INPUT_OUTPUT!BN201)</f>
        <v/>
      </c>
      <c r="K214" s="2453" t="str">
        <f t="shared" si="12"/>
        <v/>
      </c>
      <c r="L214" s="2457" t="str">
        <f>IF(INPUT_OUTPUT!BO201="","",INPUT_OUTPUT!BO201)</f>
        <v/>
      </c>
      <c r="M214" s="2457" t="str">
        <f>IF(INPUT_OUTPUT!BP201="","",INPUT_OUTPUT!BP201)</f>
        <v/>
      </c>
      <c r="N214" s="2457" t="str">
        <f>IF(INPUT_OUTPUT!BQ201="","",INPUT_OUTPUT!BQ201)</f>
        <v/>
      </c>
      <c r="O214" s="2457" t="str">
        <f>IF(INPUT_OUTPUT!BR201="","",INPUT_OUTPUT!BR201)</f>
        <v/>
      </c>
      <c r="P214" s="2457" t="str">
        <f>IF(INPUT_OUTPUT!BS201="","",INPUT_OUTPUT!BS201)</f>
        <v/>
      </c>
      <c r="Q214" s="2457" t="str">
        <f>IF(INPUT_OUTPUT!BT201="","",INPUT_OUTPUT!BT201)</f>
        <v/>
      </c>
      <c r="R214" s="2457" t="str">
        <f>IF(INPUT_OUTPUT!BU201="","",INPUT_OUTPUT!BU201)</f>
        <v/>
      </c>
      <c r="S214" s="2461" t="str">
        <f t="shared" si="13"/>
        <v/>
      </c>
      <c r="T214" s="2457" t="str">
        <f>IF(INPUT_OUTPUT!BV201="","",INPUT_OUTPUT!BV201)</f>
        <v/>
      </c>
      <c r="U214" s="2457" t="str">
        <f>IF(INPUT_OUTPUT!BW201="","",INPUT_OUTPUT!BW201)</f>
        <v/>
      </c>
      <c r="V214" s="2457" t="str">
        <f>IF(INPUT_OUTPUT!BX201="","",INPUT_OUTPUT!BX201)</f>
        <v/>
      </c>
      <c r="W214" s="2457" t="str">
        <f>IF(INPUT_OUTPUT!BY201="","",INPUT_OUTPUT!BY201)</f>
        <v/>
      </c>
      <c r="X214" s="2457" t="str">
        <f>IF(INPUT_OUTPUT!BZ201="","",INPUT_OUTPUT!BZ201)</f>
        <v/>
      </c>
      <c r="Y214" s="2457" t="str">
        <f>IF(INPUT_OUTPUT!CA201="","",INPUT_OUTPUT!CA201)</f>
        <v/>
      </c>
      <c r="Z214" s="2457" t="str">
        <f>IF(INPUT_OUTPUT!CB201="","",INPUT_OUTPUT!CB201)</f>
        <v/>
      </c>
      <c r="AA214" s="2461" t="str">
        <f t="shared" si="14"/>
        <v/>
      </c>
      <c r="AB214" s="2459" t="str">
        <f>IF(INPUT_OUTPUT!CC201="","",INPUT_OUTPUT!CC201)</f>
        <v/>
      </c>
      <c r="AC214" s="2459" t="str">
        <f>IF(INPUT_OUTPUT!CD201="","",INPUT_OUTPUT!CD201)</f>
        <v/>
      </c>
      <c r="AD214" s="2459" t="str">
        <f>IF(INPUT_OUTPUT!CE201="","",INPUT_OUTPUT!CE201)</f>
        <v/>
      </c>
      <c r="AE214" s="2459" t="str">
        <f>IF(INPUT_OUTPUT!CF201="","",INPUT_OUTPUT!CF201)</f>
        <v/>
      </c>
      <c r="AF214" s="2459" t="str">
        <f>IF(INPUT_OUTPUT!CG201="","",INPUT_OUTPUT!CG201)</f>
        <v/>
      </c>
      <c r="AG214" s="2459" t="str">
        <f>IF(INPUT_OUTPUT!CH201="","",INPUT_OUTPUT!CH201)</f>
        <v/>
      </c>
      <c r="AH214" s="2459" t="str">
        <f>IF(INPUT_OUTPUT!CI201="","",INPUT_OUTPUT!CI201)</f>
        <v/>
      </c>
    </row>
    <row r="215" spans="3:34" s="2437" customFormat="1" ht="12.75" customHeight="1">
      <c r="C215" s="2461" t="str">
        <f>IF(INPUT_OUTPUT!C202="","",INPUT_OUTPUT!C202)</f>
        <v/>
      </c>
      <c r="D215" s="2462" t="str">
        <f>IF(INPUT_OUTPUT!BH202="","",INPUT_OUTPUT!BH202)</f>
        <v/>
      </c>
      <c r="E215" s="2462" t="str">
        <f>IF(INPUT_OUTPUT!BI202="","",INPUT_OUTPUT!BI202)</f>
        <v/>
      </c>
      <c r="F215" s="2462" t="str">
        <f>IF(INPUT_OUTPUT!BJ202="","",INPUT_OUTPUT!BJ202)</f>
        <v/>
      </c>
      <c r="G215" s="2462" t="str">
        <f>IF(INPUT_OUTPUT!BK202="","",INPUT_OUTPUT!BK202)</f>
        <v/>
      </c>
      <c r="H215" s="2462" t="str">
        <f>IF(INPUT_OUTPUT!BL202="","",INPUT_OUTPUT!BL202)</f>
        <v/>
      </c>
      <c r="I215" s="2462" t="str">
        <f>IF(INPUT_OUTPUT!BM202="","",INPUT_OUTPUT!BM202)</f>
        <v/>
      </c>
      <c r="J215" s="2462" t="str">
        <f>IF(INPUT_OUTPUT!BN202="","",INPUT_OUTPUT!BN202)</f>
        <v/>
      </c>
      <c r="K215" s="2453" t="str">
        <f t="shared" si="12"/>
        <v/>
      </c>
      <c r="L215" s="2457" t="str">
        <f>IF(INPUT_OUTPUT!BO202="","",INPUT_OUTPUT!BO202)</f>
        <v/>
      </c>
      <c r="M215" s="2457" t="str">
        <f>IF(INPUT_OUTPUT!BP202="","",INPUT_OUTPUT!BP202)</f>
        <v/>
      </c>
      <c r="N215" s="2457" t="str">
        <f>IF(INPUT_OUTPUT!BQ202="","",INPUT_OUTPUT!BQ202)</f>
        <v/>
      </c>
      <c r="O215" s="2457" t="str">
        <f>IF(INPUT_OUTPUT!BR202="","",INPUT_OUTPUT!BR202)</f>
        <v/>
      </c>
      <c r="P215" s="2457" t="str">
        <f>IF(INPUT_OUTPUT!BS202="","",INPUT_OUTPUT!BS202)</f>
        <v/>
      </c>
      <c r="Q215" s="2457" t="str">
        <f>IF(INPUT_OUTPUT!BT202="","",INPUT_OUTPUT!BT202)</f>
        <v/>
      </c>
      <c r="R215" s="2457" t="str">
        <f>IF(INPUT_OUTPUT!BU202="","",INPUT_OUTPUT!BU202)</f>
        <v/>
      </c>
      <c r="S215" s="2461" t="str">
        <f t="shared" si="13"/>
        <v/>
      </c>
      <c r="T215" s="2457" t="str">
        <f>IF(INPUT_OUTPUT!BV202="","",INPUT_OUTPUT!BV202)</f>
        <v/>
      </c>
      <c r="U215" s="2457" t="str">
        <f>IF(INPUT_OUTPUT!BW202="","",INPUT_OUTPUT!BW202)</f>
        <v/>
      </c>
      <c r="V215" s="2457" t="str">
        <f>IF(INPUT_OUTPUT!BX202="","",INPUT_OUTPUT!BX202)</f>
        <v/>
      </c>
      <c r="W215" s="2457" t="str">
        <f>IF(INPUT_OUTPUT!BY202="","",INPUT_OUTPUT!BY202)</f>
        <v/>
      </c>
      <c r="X215" s="2457" t="str">
        <f>IF(INPUT_OUTPUT!BZ202="","",INPUT_OUTPUT!BZ202)</f>
        <v/>
      </c>
      <c r="Y215" s="2457" t="str">
        <f>IF(INPUT_OUTPUT!CA202="","",INPUT_OUTPUT!CA202)</f>
        <v/>
      </c>
      <c r="Z215" s="2457" t="str">
        <f>IF(INPUT_OUTPUT!CB202="","",INPUT_OUTPUT!CB202)</f>
        <v/>
      </c>
      <c r="AA215" s="2461" t="str">
        <f t="shared" si="14"/>
        <v/>
      </c>
      <c r="AB215" s="2459" t="str">
        <f>IF(INPUT_OUTPUT!CC202="","",INPUT_OUTPUT!CC202)</f>
        <v/>
      </c>
      <c r="AC215" s="2459" t="str">
        <f>IF(INPUT_OUTPUT!CD202="","",INPUT_OUTPUT!CD202)</f>
        <v/>
      </c>
      <c r="AD215" s="2459" t="str">
        <f>IF(INPUT_OUTPUT!CE202="","",INPUT_OUTPUT!CE202)</f>
        <v/>
      </c>
      <c r="AE215" s="2459" t="str">
        <f>IF(INPUT_OUTPUT!CF202="","",INPUT_OUTPUT!CF202)</f>
        <v/>
      </c>
      <c r="AF215" s="2459" t="str">
        <f>IF(INPUT_OUTPUT!CG202="","",INPUT_OUTPUT!CG202)</f>
        <v/>
      </c>
      <c r="AG215" s="2459" t="str">
        <f>IF(INPUT_OUTPUT!CH202="","",INPUT_OUTPUT!CH202)</f>
        <v/>
      </c>
      <c r="AH215" s="2459" t="str">
        <f>IF(INPUT_OUTPUT!CI202="","",INPUT_OUTPUT!CI202)</f>
        <v/>
      </c>
    </row>
    <row r="216" spans="3:34" s="2437" customFormat="1" ht="12.75" customHeight="1">
      <c r="C216" s="2461" t="str">
        <f>IF(INPUT_OUTPUT!C203="","",INPUT_OUTPUT!C203)</f>
        <v/>
      </c>
      <c r="D216" s="2462" t="str">
        <f>IF(INPUT_OUTPUT!BH203="","",INPUT_OUTPUT!BH203)</f>
        <v/>
      </c>
      <c r="E216" s="2462" t="str">
        <f>IF(INPUT_OUTPUT!BI203="","",INPUT_OUTPUT!BI203)</f>
        <v/>
      </c>
      <c r="F216" s="2462" t="str">
        <f>IF(INPUT_OUTPUT!BJ203="","",INPUT_OUTPUT!BJ203)</f>
        <v/>
      </c>
      <c r="G216" s="2462" t="str">
        <f>IF(INPUT_OUTPUT!BK203="","",INPUT_OUTPUT!BK203)</f>
        <v/>
      </c>
      <c r="H216" s="2462" t="str">
        <f>IF(INPUT_OUTPUT!BL203="","",INPUT_OUTPUT!BL203)</f>
        <v/>
      </c>
      <c r="I216" s="2462" t="str">
        <f>IF(INPUT_OUTPUT!BM203="","",INPUT_OUTPUT!BM203)</f>
        <v/>
      </c>
      <c r="J216" s="2462" t="str">
        <f>IF(INPUT_OUTPUT!BN203="","",INPUT_OUTPUT!BN203)</f>
        <v/>
      </c>
      <c r="K216" s="2453" t="str">
        <f t="shared" si="12"/>
        <v/>
      </c>
      <c r="L216" s="2457" t="str">
        <f>IF(INPUT_OUTPUT!BO203="","",INPUT_OUTPUT!BO203)</f>
        <v/>
      </c>
      <c r="M216" s="2457" t="str">
        <f>IF(INPUT_OUTPUT!BP203="","",INPUT_OUTPUT!BP203)</f>
        <v/>
      </c>
      <c r="N216" s="2457" t="str">
        <f>IF(INPUT_OUTPUT!BQ203="","",INPUT_OUTPUT!BQ203)</f>
        <v/>
      </c>
      <c r="O216" s="2457" t="str">
        <f>IF(INPUT_OUTPUT!BR203="","",INPUT_OUTPUT!BR203)</f>
        <v/>
      </c>
      <c r="P216" s="2457" t="str">
        <f>IF(INPUT_OUTPUT!BS203="","",INPUT_OUTPUT!BS203)</f>
        <v/>
      </c>
      <c r="Q216" s="2457" t="str">
        <f>IF(INPUT_OUTPUT!BT203="","",INPUT_OUTPUT!BT203)</f>
        <v/>
      </c>
      <c r="R216" s="2457" t="str">
        <f>IF(INPUT_OUTPUT!BU203="","",INPUT_OUTPUT!BU203)</f>
        <v/>
      </c>
      <c r="S216" s="2461" t="str">
        <f t="shared" si="13"/>
        <v/>
      </c>
      <c r="T216" s="2457" t="str">
        <f>IF(INPUT_OUTPUT!BV203="","",INPUT_OUTPUT!BV203)</f>
        <v/>
      </c>
      <c r="U216" s="2457" t="str">
        <f>IF(INPUT_OUTPUT!BW203="","",INPUT_OUTPUT!BW203)</f>
        <v/>
      </c>
      <c r="V216" s="2457" t="str">
        <f>IF(INPUT_OUTPUT!BX203="","",INPUT_OUTPUT!BX203)</f>
        <v/>
      </c>
      <c r="W216" s="2457" t="str">
        <f>IF(INPUT_OUTPUT!BY203="","",INPUT_OUTPUT!BY203)</f>
        <v/>
      </c>
      <c r="X216" s="2457" t="str">
        <f>IF(INPUT_OUTPUT!BZ203="","",INPUT_OUTPUT!BZ203)</f>
        <v/>
      </c>
      <c r="Y216" s="2457" t="str">
        <f>IF(INPUT_OUTPUT!CA203="","",INPUT_OUTPUT!CA203)</f>
        <v/>
      </c>
      <c r="Z216" s="2457" t="str">
        <f>IF(INPUT_OUTPUT!CB203="","",INPUT_OUTPUT!CB203)</f>
        <v/>
      </c>
      <c r="AA216" s="2461" t="str">
        <f t="shared" si="14"/>
        <v/>
      </c>
      <c r="AB216" s="2459" t="str">
        <f>IF(INPUT_OUTPUT!CC203="","",INPUT_OUTPUT!CC203)</f>
        <v/>
      </c>
      <c r="AC216" s="2459" t="str">
        <f>IF(INPUT_OUTPUT!CD203="","",INPUT_OUTPUT!CD203)</f>
        <v/>
      </c>
      <c r="AD216" s="2459" t="str">
        <f>IF(INPUT_OUTPUT!CE203="","",INPUT_OUTPUT!CE203)</f>
        <v/>
      </c>
      <c r="AE216" s="2459" t="str">
        <f>IF(INPUT_OUTPUT!CF203="","",INPUT_OUTPUT!CF203)</f>
        <v/>
      </c>
      <c r="AF216" s="2459" t="str">
        <f>IF(INPUT_OUTPUT!CG203="","",INPUT_OUTPUT!CG203)</f>
        <v/>
      </c>
      <c r="AG216" s="2459" t="str">
        <f>IF(INPUT_OUTPUT!CH203="","",INPUT_OUTPUT!CH203)</f>
        <v/>
      </c>
      <c r="AH216" s="2459" t="str">
        <f>IF(INPUT_OUTPUT!CI203="","",INPUT_OUTPUT!CI203)</f>
        <v/>
      </c>
    </row>
    <row r="217" spans="3:34" s="2437" customFormat="1" ht="12.75" customHeight="1">
      <c r="C217" s="2461" t="str">
        <f>IF(INPUT_OUTPUT!C204="","",INPUT_OUTPUT!C204)</f>
        <v/>
      </c>
      <c r="D217" s="2462" t="str">
        <f>IF(INPUT_OUTPUT!BH204="","",INPUT_OUTPUT!BH204)</f>
        <v/>
      </c>
      <c r="E217" s="2462" t="str">
        <f>IF(INPUT_OUTPUT!BI204="","",INPUT_OUTPUT!BI204)</f>
        <v/>
      </c>
      <c r="F217" s="2462" t="str">
        <f>IF(INPUT_OUTPUT!BJ204="","",INPUT_OUTPUT!BJ204)</f>
        <v/>
      </c>
      <c r="G217" s="2462" t="str">
        <f>IF(INPUT_OUTPUT!BK204="","",INPUT_OUTPUT!BK204)</f>
        <v/>
      </c>
      <c r="H217" s="2462" t="str">
        <f>IF(INPUT_OUTPUT!BL204="","",INPUT_OUTPUT!BL204)</f>
        <v/>
      </c>
      <c r="I217" s="2462" t="str">
        <f>IF(INPUT_OUTPUT!BM204="","",INPUT_OUTPUT!BM204)</f>
        <v/>
      </c>
      <c r="J217" s="2462" t="str">
        <f>IF(INPUT_OUTPUT!BN204="","",INPUT_OUTPUT!BN204)</f>
        <v/>
      </c>
      <c r="K217" s="2453" t="str">
        <f t="shared" si="12"/>
        <v/>
      </c>
      <c r="L217" s="2457" t="str">
        <f>IF(INPUT_OUTPUT!BO204="","",INPUT_OUTPUT!BO204)</f>
        <v/>
      </c>
      <c r="M217" s="2457" t="str">
        <f>IF(INPUT_OUTPUT!BP204="","",INPUT_OUTPUT!BP204)</f>
        <v/>
      </c>
      <c r="N217" s="2457" t="str">
        <f>IF(INPUT_OUTPUT!BQ204="","",INPUT_OUTPUT!BQ204)</f>
        <v/>
      </c>
      <c r="O217" s="2457" t="str">
        <f>IF(INPUT_OUTPUT!BR204="","",INPUT_OUTPUT!BR204)</f>
        <v/>
      </c>
      <c r="P217" s="2457" t="str">
        <f>IF(INPUT_OUTPUT!BS204="","",INPUT_OUTPUT!BS204)</f>
        <v/>
      </c>
      <c r="Q217" s="2457" t="str">
        <f>IF(INPUT_OUTPUT!BT204="","",INPUT_OUTPUT!BT204)</f>
        <v/>
      </c>
      <c r="R217" s="2457" t="str">
        <f>IF(INPUT_OUTPUT!BU204="","",INPUT_OUTPUT!BU204)</f>
        <v/>
      </c>
      <c r="S217" s="2461" t="str">
        <f t="shared" si="13"/>
        <v/>
      </c>
      <c r="T217" s="2457" t="str">
        <f>IF(INPUT_OUTPUT!BV204="","",INPUT_OUTPUT!BV204)</f>
        <v/>
      </c>
      <c r="U217" s="2457" t="str">
        <f>IF(INPUT_OUTPUT!BW204="","",INPUT_OUTPUT!BW204)</f>
        <v/>
      </c>
      <c r="V217" s="2457" t="str">
        <f>IF(INPUT_OUTPUT!BX204="","",INPUT_OUTPUT!BX204)</f>
        <v/>
      </c>
      <c r="W217" s="2457" t="str">
        <f>IF(INPUT_OUTPUT!BY204="","",INPUT_OUTPUT!BY204)</f>
        <v/>
      </c>
      <c r="X217" s="2457" t="str">
        <f>IF(INPUT_OUTPUT!BZ204="","",INPUT_OUTPUT!BZ204)</f>
        <v/>
      </c>
      <c r="Y217" s="2457" t="str">
        <f>IF(INPUT_OUTPUT!CA204="","",INPUT_OUTPUT!CA204)</f>
        <v/>
      </c>
      <c r="Z217" s="2457" t="str">
        <f>IF(INPUT_OUTPUT!CB204="","",INPUT_OUTPUT!CB204)</f>
        <v/>
      </c>
      <c r="AA217" s="2461" t="str">
        <f t="shared" si="14"/>
        <v/>
      </c>
      <c r="AB217" s="2459" t="str">
        <f>IF(INPUT_OUTPUT!CC204="","",INPUT_OUTPUT!CC204)</f>
        <v/>
      </c>
      <c r="AC217" s="2459" t="str">
        <f>IF(INPUT_OUTPUT!CD204="","",INPUT_OUTPUT!CD204)</f>
        <v/>
      </c>
      <c r="AD217" s="2459" t="str">
        <f>IF(INPUT_OUTPUT!CE204="","",INPUT_OUTPUT!CE204)</f>
        <v/>
      </c>
      <c r="AE217" s="2459" t="str">
        <f>IF(INPUT_OUTPUT!CF204="","",INPUT_OUTPUT!CF204)</f>
        <v/>
      </c>
      <c r="AF217" s="2459" t="str">
        <f>IF(INPUT_OUTPUT!CG204="","",INPUT_OUTPUT!CG204)</f>
        <v/>
      </c>
      <c r="AG217" s="2459" t="str">
        <f>IF(INPUT_OUTPUT!CH204="","",INPUT_OUTPUT!CH204)</f>
        <v/>
      </c>
      <c r="AH217" s="2459" t="str">
        <f>IF(INPUT_OUTPUT!CI204="","",INPUT_OUTPUT!CI204)</f>
        <v/>
      </c>
    </row>
    <row r="218" spans="3:34" s="2437" customFormat="1" ht="12.75" customHeight="1">
      <c r="C218" s="2461" t="str">
        <f>IF(INPUT_OUTPUT!C205="","",INPUT_OUTPUT!C205)</f>
        <v/>
      </c>
      <c r="D218" s="2462" t="str">
        <f>IF(INPUT_OUTPUT!BH205="","",INPUT_OUTPUT!BH205)</f>
        <v/>
      </c>
      <c r="E218" s="2462" t="str">
        <f>IF(INPUT_OUTPUT!BI205="","",INPUT_OUTPUT!BI205)</f>
        <v/>
      </c>
      <c r="F218" s="2462" t="str">
        <f>IF(INPUT_OUTPUT!BJ205="","",INPUT_OUTPUT!BJ205)</f>
        <v/>
      </c>
      <c r="G218" s="2462" t="str">
        <f>IF(INPUT_OUTPUT!BK205="","",INPUT_OUTPUT!BK205)</f>
        <v/>
      </c>
      <c r="H218" s="2462" t="str">
        <f>IF(INPUT_OUTPUT!BL205="","",INPUT_OUTPUT!BL205)</f>
        <v/>
      </c>
      <c r="I218" s="2462" t="str">
        <f>IF(INPUT_OUTPUT!BM205="","",INPUT_OUTPUT!BM205)</f>
        <v/>
      </c>
      <c r="J218" s="2462" t="str">
        <f>IF(INPUT_OUTPUT!BN205="","",INPUT_OUTPUT!BN205)</f>
        <v/>
      </c>
      <c r="K218" s="2453" t="str">
        <f t="shared" si="12"/>
        <v/>
      </c>
      <c r="L218" s="2457" t="str">
        <f>IF(INPUT_OUTPUT!BO205="","",INPUT_OUTPUT!BO205)</f>
        <v/>
      </c>
      <c r="M218" s="2457" t="str">
        <f>IF(INPUT_OUTPUT!BP205="","",INPUT_OUTPUT!BP205)</f>
        <v/>
      </c>
      <c r="N218" s="2457" t="str">
        <f>IF(INPUT_OUTPUT!BQ205="","",INPUT_OUTPUT!BQ205)</f>
        <v/>
      </c>
      <c r="O218" s="2457" t="str">
        <f>IF(INPUT_OUTPUT!BR205="","",INPUT_OUTPUT!BR205)</f>
        <v/>
      </c>
      <c r="P218" s="2457" t="str">
        <f>IF(INPUT_OUTPUT!BS205="","",INPUT_OUTPUT!BS205)</f>
        <v/>
      </c>
      <c r="Q218" s="2457" t="str">
        <f>IF(INPUT_OUTPUT!BT205="","",INPUT_OUTPUT!BT205)</f>
        <v/>
      </c>
      <c r="R218" s="2457" t="str">
        <f>IF(INPUT_OUTPUT!BU205="","",INPUT_OUTPUT!BU205)</f>
        <v/>
      </c>
      <c r="S218" s="2461" t="str">
        <f t="shared" si="13"/>
        <v/>
      </c>
      <c r="T218" s="2457" t="str">
        <f>IF(INPUT_OUTPUT!BV205="","",INPUT_OUTPUT!BV205)</f>
        <v/>
      </c>
      <c r="U218" s="2457" t="str">
        <f>IF(INPUT_OUTPUT!BW205="","",INPUT_OUTPUT!BW205)</f>
        <v/>
      </c>
      <c r="V218" s="2457" t="str">
        <f>IF(INPUT_OUTPUT!BX205="","",INPUT_OUTPUT!BX205)</f>
        <v/>
      </c>
      <c r="W218" s="2457" t="str">
        <f>IF(INPUT_OUTPUT!BY205="","",INPUT_OUTPUT!BY205)</f>
        <v/>
      </c>
      <c r="X218" s="2457" t="str">
        <f>IF(INPUT_OUTPUT!BZ205="","",INPUT_OUTPUT!BZ205)</f>
        <v/>
      </c>
      <c r="Y218" s="2457" t="str">
        <f>IF(INPUT_OUTPUT!CA205="","",INPUT_OUTPUT!CA205)</f>
        <v/>
      </c>
      <c r="Z218" s="2457" t="str">
        <f>IF(INPUT_OUTPUT!CB205="","",INPUT_OUTPUT!CB205)</f>
        <v/>
      </c>
      <c r="AA218" s="2461" t="str">
        <f t="shared" si="14"/>
        <v/>
      </c>
      <c r="AB218" s="2459" t="str">
        <f>IF(INPUT_OUTPUT!CC205="","",INPUT_OUTPUT!CC205)</f>
        <v/>
      </c>
      <c r="AC218" s="2459" t="str">
        <f>IF(INPUT_OUTPUT!CD205="","",INPUT_OUTPUT!CD205)</f>
        <v/>
      </c>
      <c r="AD218" s="2459" t="str">
        <f>IF(INPUT_OUTPUT!CE205="","",INPUT_OUTPUT!CE205)</f>
        <v/>
      </c>
      <c r="AE218" s="2459" t="str">
        <f>IF(INPUT_OUTPUT!CF205="","",INPUT_OUTPUT!CF205)</f>
        <v/>
      </c>
      <c r="AF218" s="2459" t="str">
        <f>IF(INPUT_OUTPUT!CG205="","",INPUT_OUTPUT!CG205)</f>
        <v/>
      </c>
      <c r="AG218" s="2459" t="str">
        <f>IF(INPUT_OUTPUT!CH205="","",INPUT_OUTPUT!CH205)</f>
        <v/>
      </c>
      <c r="AH218" s="2459" t="str">
        <f>IF(INPUT_OUTPUT!CI205="","",INPUT_OUTPUT!CI205)</f>
        <v/>
      </c>
    </row>
    <row r="219" spans="3:34" s="2437" customFormat="1" ht="12.75" customHeight="1">
      <c r="C219" s="2461" t="str">
        <f>IF(INPUT_OUTPUT!C206="","",INPUT_OUTPUT!C206)</f>
        <v/>
      </c>
      <c r="D219" s="2462" t="str">
        <f>IF(INPUT_OUTPUT!BH206="","",INPUT_OUTPUT!BH206)</f>
        <v/>
      </c>
      <c r="E219" s="2462" t="str">
        <f>IF(INPUT_OUTPUT!BI206="","",INPUT_OUTPUT!BI206)</f>
        <v/>
      </c>
      <c r="F219" s="2462" t="str">
        <f>IF(INPUT_OUTPUT!BJ206="","",INPUT_OUTPUT!BJ206)</f>
        <v/>
      </c>
      <c r="G219" s="2462" t="str">
        <f>IF(INPUT_OUTPUT!BK206="","",INPUT_OUTPUT!BK206)</f>
        <v/>
      </c>
      <c r="H219" s="2462" t="str">
        <f>IF(INPUT_OUTPUT!BL206="","",INPUT_OUTPUT!BL206)</f>
        <v/>
      </c>
      <c r="I219" s="2462" t="str">
        <f>IF(INPUT_OUTPUT!BM206="","",INPUT_OUTPUT!BM206)</f>
        <v/>
      </c>
      <c r="J219" s="2462" t="str">
        <f>IF(INPUT_OUTPUT!BN206="","",INPUT_OUTPUT!BN206)</f>
        <v/>
      </c>
      <c r="K219" s="2453" t="str">
        <f t="shared" si="12"/>
        <v/>
      </c>
      <c r="L219" s="2457" t="str">
        <f>IF(INPUT_OUTPUT!BO206="","",INPUT_OUTPUT!BO206)</f>
        <v/>
      </c>
      <c r="M219" s="2457" t="str">
        <f>IF(INPUT_OUTPUT!BP206="","",INPUT_OUTPUT!BP206)</f>
        <v/>
      </c>
      <c r="N219" s="2457" t="str">
        <f>IF(INPUT_OUTPUT!BQ206="","",INPUT_OUTPUT!BQ206)</f>
        <v/>
      </c>
      <c r="O219" s="2457" t="str">
        <f>IF(INPUT_OUTPUT!BR206="","",INPUT_OUTPUT!BR206)</f>
        <v/>
      </c>
      <c r="P219" s="2457" t="str">
        <f>IF(INPUT_OUTPUT!BS206="","",INPUT_OUTPUT!BS206)</f>
        <v/>
      </c>
      <c r="Q219" s="2457" t="str">
        <f>IF(INPUT_OUTPUT!BT206="","",INPUT_OUTPUT!BT206)</f>
        <v/>
      </c>
      <c r="R219" s="2457" t="str">
        <f>IF(INPUT_OUTPUT!BU206="","",INPUT_OUTPUT!BU206)</f>
        <v/>
      </c>
      <c r="S219" s="2461" t="str">
        <f t="shared" si="13"/>
        <v/>
      </c>
      <c r="T219" s="2457" t="str">
        <f>IF(INPUT_OUTPUT!BV206="","",INPUT_OUTPUT!BV206)</f>
        <v/>
      </c>
      <c r="U219" s="2457" t="str">
        <f>IF(INPUT_OUTPUT!BW206="","",INPUT_OUTPUT!BW206)</f>
        <v/>
      </c>
      <c r="V219" s="2457" t="str">
        <f>IF(INPUT_OUTPUT!BX206="","",INPUT_OUTPUT!BX206)</f>
        <v/>
      </c>
      <c r="W219" s="2457" t="str">
        <f>IF(INPUT_OUTPUT!BY206="","",INPUT_OUTPUT!BY206)</f>
        <v/>
      </c>
      <c r="X219" s="2457" t="str">
        <f>IF(INPUT_OUTPUT!BZ206="","",INPUT_OUTPUT!BZ206)</f>
        <v/>
      </c>
      <c r="Y219" s="2457" t="str">
        <f>IF(INPUT_OUTPUT!CA206="","",INPUT_OUTPUT!CA206)</f>
        <v/>
      </c>
      <c r="Z219" s="2457" t="str">
        <f>IF(INPUT_OUTPUT!CB206="","",INPUT_OUTPUT!CB206)</f>
        <v/>
      </c>
      <c r="AA219" s="2461" t="str">
        <f t="shared" si="14"/>
        <v/>
      </c>
      <c r="AB219" s="2459" t="str">
        <f>IF(INPUT_OUTPUT!CC206="","",INPUT_OUTPUT!CC206)</f>
        <v/>
      </c>
      <c r="AC219" s="2459" t="str">
        <f>IF(INPUT_OUTPUT!CD206="","",INPUT_OUTPUT!CD206)</f>
        <v/>
      </c>
      <c r="AD219" s="2459" t="str">
        <f>IF(INPUT_OUTPUT!CE206="","",INPUT_OUTPUT!CE206)</f>
        <v/>
      </c>
      <c r="AE219" s="2459" t="str">
        <f>IF(INPUT_OUTPUT!CF206="","",INPUT_OUTPUT!CF206)</f>
        <v/>
      </c>
      <c r="AF219" s="2459" t="str">
        <f>IF(INPUT_OUTPUT!CG206="","",INPUT_OUTPUT!CG206)</f>
        <v/>
      </c>
      <c r="AG219" s="2459" t="str">
        <f>IF(INPUT_OUTPUT!CH206="","",INPUT_OUTPUT!CH206)</f>
        <v/>
      </c>
      <c r="AH219" s="2459" t="str">
        <f>IF(INPUT_OUTPUT!CI206="","",INPUT_OUTPUT!CI206)</f>
        <v/>
      </c>
    </row>
    <row r="220" spans="3:34" s="2437" customFormat="1" ht="12.75" customHeight="1">
      <c r="C220" s="2461" t="str">
        <f>IF(INPUT_OUTPUT!C207="","",INPUT_OUTPUT!C207)</f>
        <v/>
      </c>
      <c r="D220" s="2462" t="str">
        <f>IF(INPUT_OUTPUT!BH207="","",INPUT_OUTPUT!BH207)</f>
        <v/>
      </c>
      <c r="E220" s="2462" t="str">
        <f>IF(INPUT_OUTPUT!BI207="","",INPUT_OUTPUT!BI207)</f>
        <v/>
      </c>
      <c r="F220" s="2462" t="str">
        <f>IF(INPUT_OUTPUT!BJ207="","",INPUT_OUTPUT!BJ207)</f>
        <v/>
      </c>
      <c r="G220" s="2462" t="str">
        <f>IF(INPUT_OUTPUT!BK207="","",INPUT_OUTPUT!BK207)</f>
        <v/>
      </c>
      <c r="H220" s="2462" t="str">
        <f>IF(INPUT_OUTPUT!BL207="","",INPUT_OUTPUT!BL207)</f>
        <v/>
      </c>
      <c r="I220" s="2462" t="str">
        <f>IF(INPUT_OUTPUT!BM207="","",INPUT_OUTPUT!BM207)</f>
        <v/>
      </c>
      <c r="J220" s="2462" t="str">
        <f>IF(INPUT_OUTPUT!BN207="","",INPUT_OUTPUT!BN207)</f>
        <v/>
      </c>
      <c r="K220" s="2453" t="str">
        <f t="shared" si="12"/>
        <v/>
      </c>
      <c r="L220" s="2457" t="str">
        <f>IF(INPUT_OUTPUT!BO207="","",INPUT_OUTPUT!BO207)</f>
        <v/>
      </c>
      <c r="M220" s="2457" t="str">
        <f>IF(INPUT_OUTPUT!BP207="","",INPUT_OUTPUT!BP207)</f>
        <v/>
      </c>
      <c r="N220" s="2457" t="str">
        <f>IF(INPUT_OUTPUT!BQ207="","",INPUT_OUTPUT!BQ207)</f>
        <v/>
      </c>
      <c r="O220" s="2457" t="str">
        <f>IF(INPUT_OUTPUT!BR207="","",INPUT_OUTPUT!BR207)</f>
        <v/>
      </c>
      <c r="P220" s="2457" t="str">
        <f>IF(INPUT_OUTPUT!BS207="","",INPUT_OUTPUT!BS207)</f>
        <v/>
      </c>
      <c r="Q220" s="2457" t="str">
        <f>IF(INPUT_OUTPUT!BT207="","",INPUT_OUTPUT!BT207)</f>
        <v/>
      </c>
      <c r="R220" s="2457" t="str">
        <f>IF(INPUT_OUTPUT!BU207="","",INPUT_OUTPUT!BU207)</f>
        <v/>
      </c>
      <c r="S220" s="2461" t="str">
        <f t="shared" si="13"/>
        <v/>
      </c>
      <c r="T220" s="2457" t="str">
        <f>IF(INPUT_OUTPUT!BV207="","",INPUT_OUTPUT!BV207)</f>
        <v/>
      </c>
      <c r="U220" s="2457" t="str">
        <f>IF(INPUT_OUTPUT!BW207="","",INPUT_OUTPUT!BW207)</f>
        <v/>
      </c>
      <c r="V220" s="2457" t="str">
        <f>IF(INPUT_OUTPUT!BX207="","",INPUT_OUTPUT!BX207)</f>
        <v/>
      </c>
      <c r="W220" s="2457" t="str">
        <f>IF(INPUT_OUTPUT!BY207="","",INPUT_OUTPUT!BY207)</f>
        <v/>
      </c>
      <c r="X220" s="2457" t="str">
        <f>IF(INPUT_OUTPUT!BZ207="","",INPUT_OUTPUT!BZ207)</f>
        <v/>
      </c>
      <c r="Y220" s="2457" t="str">
        <f>IF(INPUT_OUTPUT!CA207="","",INPUT_OUTPUT!CA207)</f>
        <v/>
      </c>
      <c r="Z220" s="2457" t="str">
        <f>IF(INPUT_OUTPUT!CB207="","",INPUT_OUTPUT!CB207)</f>
        <v/>
      </c>
      <c r="AA220" s="2461" t="str">
        <f t="shared" si="14"/>
        <v/>
      </c>
      <c r="AB220" s="2459" t="str">
        <f>IF(INPUT_OUTPUT!CC207="","",INPUT_OUTPUT!CC207)</f>
        <v/>
      </c>
      <c r="AC220" s="2459" t="str">
        <f>IF(INPUT_OUTPUT!CD207="","",INPUT_OUTPUT!CD207)</f>
        <v/>
      </c>
      <c r="AD220" s="2459" t="str">
        <f>IF(INPUT_OUTPUT!CE207="","",INPUT_OUTPUT!CE207)</f>
        <v/>
      </c>
      <c r="AE220" s="2459" t="str">
        <f>IF(INPUT_OUTPUT!CF207="","",INPUT_OUTPUT!CF207)</f>
        <v/>
      </c>
      <c r="AF220" s="2459" t="str">
        <f>IF(INPUT_OUTPUT!CG207="","",INPUT_OUTPUT!CG207)</f>
        <v/>
      </c>
      <c r="AG220" s="2459" t="str">
        <f>IF(INPUT_OUTPUT!CH207="","",INPUT_OUTPUT!CH207)</f>
        <v/>
      </c>
      <c r="AH220" s="2459" t="str">
        <f>IF(INPUT_OUTPUT!CI207="","",INPUT_OUTPUT!CI207)</f>
        <v/>
      </c>
    </row>
    <row r="221" spans="3:34" s="2437" customFormat="1" ht="12.75" customHeight="1">
      <c r="C221" s="2461" t="str">
        <f>IF(INPUT_OUTPUT!C208="","",INPUT_OUTPUT!C208)</f>
        <v/>
      </c>
      <c r="D221" s="2462" t="str">
        <f>IF(INPUT_OUTPUT!BH208="","",INPUT_OUTPUT!BH208)</f>
        <v/>
      </c>
      <c r="E221" s="2462" t="str">
        <f>IF(INPUT_OUTPUT!BI208="","",INPUT_OUTPUT!BI208)</f>
        <v/>
      </c>
      <c r="F221" s="2462" t="str">
        <f>IF(INPUT_OUTPUT!BJ208="","",INPUT_OUTPUT!BJ208)</f>
        <v/>
      </c>
      <c r="G221" s="2462" t="str">
        <f>IF(INPUT_OUTPUT!BK208="","",INPUT_OUTPUT!BK208)</f>
        <v/>
      </c>
      <c r="H221" s="2462" t="str">
        <f>IF(INPUT_OUTPUT!BL208="","",INPUT_OUTPUT!BL208)</f>
        <v/>
      </c>
      <c r="I221" s="2462" t="str">
        <f>IF(INPUT_OUTPUT!BM208="","",INPUT_OUTPUT!BM208)</f>
        <v/>
      </c>
      <c r="J221" s="2462" t="str">
        <f>IF(INPUT_OUTPUT!BN208="","",INPUT_OUTPUT!BN208)</f>
        <v/>
      </c>
      <c r="K221" s="2453" t="str">
        <f t="shared" si="12"/>
        <v/>
      </c>
      <c r="L221" s="2457" t="str">
        <f>IF(INPUT_OUTPUT!BO208="","",INPUT_OUTPUT!BO208)</f>
        <v/>
      </c>
      <c r="M221" s="2457" t="str">
        <f>IF(INPUT_OUTPUT!BP208="","",INPUT_OUTPUT!BP208)</f>
        <v/>
      </c>
      <c r="N221" s="2457" t="str">
        <f>IF(INPUT_OUTPUT!BQ208="","",INPUT_OUTPUT!BQ208)</f>
        <v/>
      </c>
      <c r="O221" s="2457" t="str">
        <f>IF(INPUT_OUTPUT!BR208="","",INPUT_OUTPUT!BR208)</f>
        <v/>
      </c>
      <c r="P221" s="2457" t="str">
        <f>IF(INPUT_OUTPUT!BS208="","",INPUT_OUTPUT!BS208)</f>
        <v/>
      </c>
      <c r="Q221" s="2457" t="str">
        <f>IF(INPUT_OUTPUT!BT208="","",INPUT_OUTPUT!BT208)</f>
        <v/>
      </c>
      <c r="R221" s="2457" t="str">
        <f>IF(INPUT_OUTPUT!BU208="","",INPUT_OUTPUT!BU208)</f>
        <v/>
      </c>
      <c r="S221" s="2461" t="str">
        <f t="shared" si="13"/>
        <v/>
      </c>
      <c r="T221" s="2457" t="str">
        <f>IF(INPUT_OUTPUT!BV208="","",INPUT_OUTPUT!BV208)</f>
        <v/>
      </c>
      <c r="U221" s="2457" t="str">
        <f>IF(INPUT_OUTPUT!BW208="","",INPUT_OUTPUT!BW208)</f>
        <v/>
      </c>
      <c r="V221" s="2457" t="str">
        <f>IF(INPUT_OUTPUT!BX208="","",INPUT_OUTPUT!BX208)</f>
        <v/>
      </c>
      <c r="W221" s="2457" t="str">
        <f>IF(INPUT_OUTPUT!BY208="","",INPUT_OUTPUT!BY208)</f>
        <v/>
      </c>
      <c r="X221" s="2457" t="str">
        <f>IF(INPUT_OUTPUT!BZ208="","",INPUT_OUTPUT!BZ208)</f>
        <v/>
      </c>
      <c r="Y221" s="2457" t="str">
        <f>IF(INPUT_OUTPUT!CA208="","",INPUT_OUTPUT!CA208)</f>
        <v/>
      </c>
      <c r="Z221" s="2457" t="str">
        <f>IF(INPUT_OUTPUT!CB208="","",INPUT_OUTPUT!CB208)</f>
        <v/>
      </c>
      <c r="AA221" s="2461" t="str">
        <f t="shared" si="14"/>
        <v/>
      </c>
      <c r="AB221" s="2459" t="str">
        <f>IF(INPUT_OUTPUT!CC208="","",INPUT_OUTPUT!CC208)</f>
        <v/>
      </c>
      <c r="AC221" s="2459" t="str">
        <f>IF(INPUT_OUTPUT!CD208="","",INPUT_OUTPUT!CD208)</f>
        <v/>
      </c>
      <c r="AD221" s="2459" t="str">
        <f>IF(INPUT_OUTPUT!CE208="","",INPUT_OUTPUT!CE208)</f>
        <v/>
      </c>
      <c r="AE221" s="2459" t="str">
        <f>IF(INPUT_OUTPUT!CF208="","",INPUT_OUTPUT!CF208)</f>
        <v/>
      </c>
      <c r="AF221" s="2459" t="str">
        <f>IF(INPUT_OUTPUT!CG208="","",INPUT_OUTPUT!CG208)</f>
        <v/>
      </c>
      <c r="AG221" s="2459" t="str">
        <f>IF(INPUT_OUTPUT!CH208="","",INPUT_OUTPUT!CH208)</f>
        <v/>
      </c>
      <c r="AH221" s="2459" t="str">
        <f>IF(INPUT_OUTPUT!CI208="","",INPUT_OUTPUT!CI208)</f>
        <v/>
      </c>
    </row>
    <row r="222" spans="3:34" s="2437" customFormat="1" ht="12.75" customHeight="1">
      <c r="C222" s="2461" t="str">
        <f>IF(INPUT_OUTPUT!C209="","",INPUT_OUTPUT!C209)</f>
        <v/>
      </c>
      <c r="D222" s="2462" t="str">
        <f>IF(INPUT_OUTPUT!BH209="","",INPUT_OUTPUT!BH209)</f>
        <v/>
      </c>
      <c r="E222" s="2462" t="str">
        <f>IF(INPUT_OUTPUT!BI209="","",INPUT_OUTPUT!BI209)</f>
        <v/>
      </c>
      <c r="F222" s="2462" t="str">
        <f>IF(INPUT_OUTPUT!BJ209="","",INPUT_OUTPUT!BJ209)</f>
        <v/>
      </c>
      <c r="G222" s="2462" t="str">
        <f>IF(INPUT_OUTPUT!BK209="","",INPUT_OUTPUT!BK209)</f>
        <v/>
      </c>
      <c r="H222" s="2462" t="str">
        <f>IF(INPUT_OUTPUT!BL209="","",INPUT_OUTPUT!BL209)</f>
        <v/>
      </c>
      <c r="I222" s="2462" t="str">
        <f>IF(INPUT_OUTPUT!BM209="","",INPUT_OUTPUT!BM209)</f>
        <v/>
      </c>
      <c r="J222" s="2462" t="str">
        <f>IF(INPUT_OUTPUT!BN209="","",INPUT_OUTPUT!BN209)</f>
        <v/>
      </c>
      <c r="K222" s="2453" t="str">
        <f t="shared" si="12"/>
        <v/>
      </c>
      <c r="L222" s="2457" t="str">
        <f>IF(INPUT_OUTPUT!BO209="","",INPUT_OUTPUT!BO209)</f>
        <v/>
      </c>
      <c r="M222" s="2457" t="str">
        <f>IF(INPUT_OUTPUT!BP209="","",INPUT_OUTPUT!BP209)</f>
        <v/>
      </c>
      <c r="N222" s="2457" t="str">
        <f>IF(INPUT_OUTPUT!BQ209="","",INPUT_OUTPUT!BQ209)</f>
        <v/>
      </c>
      <c r="O222" s="2457" t="str">
        <f>IF(INPUT_OUTPUT!BR209="","",INPUT_OUTPUT!BR209)</f>
        <v/>
      </c>
      <c r="P222" s="2457" t="str">
        <f>IF(INPUT_OUTPUT!BS209="","",INPUT_OUTPUT!BS209)</f>
        <v/>
      </c>
      <c r="Q222" s="2457" t="str">
        <f>IF(INPUT_OUTPUT!BT209="","",INPUT_OUTPUT!BT209)</f>
        <v/>
      </c>
      <c r="R222" s="2457" t="str">
        <f>IF(INPUT_OUTPUT!BU209="","",INPUT_OUTPUT!BU209)</f>
        <v/>
      </c>
      <c r="S222" s="2461" t="str">
        <f t="shared" si="13"/>
        <v/>
      </c>
      <c r="T222" s="2457" t="str">
        <f>IF(INPUT_OUTPUT!BV209="","",INPUT_OUTPUT!BV209)</f>
        <v/>
      </c>
      <c r="U222" s="2457" t="str">
        <f>IF(INPUT_OUTPUT!BW209="","",INPUT_OUTPUT!BW209)</f>
        <v/>
      </c>
      <c r="V222" s="2457" t="str">
        <f>IF(INPUT_OUTPUT!BX209="","",INPUT_OUTPUT!BX209)</f>
        <v/>
      </c>
      <c r="W222" s="2457" t="str">
        <f>IF(INPUT_OUTPUT!BY209="","",INPUT_OUTPUT!BY209)</f>
        <v/>
      </c>
      <c r="X222" s="2457" t="str">
        <f>IF(INPUT_OUTPUT!BZ209="","",INPUT_OUTPUT!BZ209)</f>
        <v/>
      </c>
      <c r="Y222" s="2457" t="str">
        <f>IF(INPUT_OUTPUT!CA209="","",INPUT_OUTPUT!CA209)</f>
        <v/>
      </c>
      <c r="Z222" s="2457" t="str">
        <f>IF(INPUT_OUTPUT!CB209="","",INPUT_OUTPUT!CB209)</f>
        <v/>
      </c>
      <c r="AA222" s="2461" t="str">
        <f t="shared" si="14"/>
        <v/>
      </c>
      <c r="AB222" s="2459" t="str">
        <f>IF(INPUT_OUTPUT!CC209="","",INPUT_OUTPUT!CC209)</f>
        <v/>
      </c>
      <c r="AC222" s="2459" t="str">
        <f>IF(INPUT_OUTPUT!CD209="","",INPUT_OUTPUT!CD209)</f>
        <v/>
      </c>
      <c r="AD222" s="2459" t="str">
        <f>IF(INPUT_OUTPUT!CE209="","",INPUT_OUTPUT!CE209)</f>
        <v/>
      </c>
      <c r="AE222" s="2459" t="str">
        <f>IF(INPUT_OUTPUT!CF209="","",INPUT_OUTPUT!CF209)</f>
        <v/>
      </c>
      <c r="AF222" s="2459" t="str">
        <f>IF(INPUT_OUTPUT!CG209="","",INPUT_OUTPUT!CG209)</f>
        <v/>
      </c>
      <c r="AG222" s="2459" t="str">
        <f>IF(INPUT_OUTPUT!CH209="","",INPUT_OUTPUT!CH209)</f>
        <v/>
      </c>
      <c r="AH222" s="2459" t="str">
        <f>IF(INPUT_OUTPUT!CI209="","",INPUT_OUTPUT!CI209)</f>
        <v/>
      </c>
    </row>
    <row r="223" spans="3:34" s="2437" customFormat="1" ht="12.75" customHeight="1">
      <c r="C223" s="2461" t="str">
        <f>IF(INPUT_OUTPUT!C210="","",INPUT_OUTPUT!C210)</f>
        <v/>
      </c>
      <c r="D223" s="2462" t="str">
        <f>IF(INPUT_OUTPUT!BH210="","",INPUT_OUTPUT!BH210)</f>
        <v/>
      </c>
      <c r="E223" s="2462" t="str">
        <f>IF(INPUT_OUTPUT!BI210="","",INPUT_OUTPUT!BI210)</f>
        <v/>
      </c>
      <c r="F223" s="2462" t="str">
        <f>IF(INPUT_OUTPUT!BJ210="","",INPUT_OUTPUT!BJ210)</f>
        <v/>
      </c>
      <c r="G223" s="2462" t="str">
        <f>IF(INPUT_OUTPUT!BK210="","",INPUT_OUTPUT!BK210)</f>
        <v/>
      </c>
      <c r="H223" s="2462" t="str">
        <f>IF(INPUT_OUTPUT!BL210="","",INPUT_OUTPUT!BL210)</f>
        <v/>
      </c>
      <c r="I223" s="2462" t="str">
        <f>IF(INPUT_OUTPUT!BM210="","",INPUT_OUTPUT!BM210)</f>
        <v/>
      </c>
      <c r="J223" s="2462" t="str">
        <f>IF(INPUT_OUTPUT!BN210="","",INPUT_OUTPUT!BN210)</f>
        <v/>
      </c>
      <c r="K223" s="2453" t="str">
        <f t="shared" si="12"/>
        <v/>
      </c>
      <c r="L223" s="2457" t="str">
        <f>IF(INPUT_OUTPUT!BO210="","",INPUT_OUTPUT!BO210)</f>
        <v/>
      </c>
      <c r="M223" s="2457" t="str">
        <f>IF(INPUT_OUTPUT!BP210="","",INPUT_OUTPUT!BP210)</f>
        <v/>
      </c>
      <c r="N223" s="2457" t="str">
        <f>IF(INPUT_OUTPUT!BQ210="","",INPUT_OUTPUT!BQ210)</f>
        <v/>
      </c>
      <c r="O223" s="2457" t="str">
        <f>IF(INPUT_OUTPUT!BR210="","",INPUT_OUTPUT!BR210)</f>
        <v/>
      </c>
      <c r="P223" s="2457" t="str">
        <f>IF(INPUT_OUTPUT!BS210="","",INPUT_OUTPUT!BS210)</f>
        <v/>
      </c>
      <c r="Q223" s="2457" t="str">
        <f>IF(INPUT_OUTPUT!BT210="","",INPUT_OUTPUT!BT210)</f>
        <v/>
      </c>
      <c r="R223" s="2457" t="str">
        <f>IF(INPUT_OUTPUT!BU210="","",INPUT_OUTPUT!BU210)</f>
        <v/>
      </c>
      <c r="S223" s="2461" t="str">
        <f t="shared" si="13"/>
        <v/>
      </c>
      <c r="T223" s="2457" t="str">
        <f>IF(INPUT_OUTPUT!BV210="","",INPUT_OUTPUT!BV210)</f>
        <v/>
      </c>
      <c r="U223" s="2457" t="str">
        <f>IF(INPUT_OUTPUT!BW210="","",INPUT_OUTPUT!BW210)</f>
        <v/>
      </c>
      <c r="V223" s="2457" t="str">
        <f>IF(INPUT_OUTPUT!BX210="","",INPUT_OUTPUT!BX210)</f>
        <v/>
      </c>
      <c r="W223" s="2457" t="str">
        <f>IF(INPUT_OUTPUT!BY210="","",INPUT_OUTPUT!BY210)</f>
        <v/>
      </c>
      <c r="X223" s="2457" t="str">
        <f>IF(INPUT_OUTPUT!BZ210="","",INPUT_OUTPUT!BZ210)</f>
        <v/>
      </c>
      <c r="Y223" s="2457" t="str">
        <f>IF(INPUT_OUTPUT!CA210="","",INPUT_OUTPUT!CA210)</f>
        <v/>
      </c>
      <c r="Z223" s="2457" t="str">
        <f>IF(INPUT_OUTPUT!CB210="","",INPUT_OUTPUT!CB210)</f>
        <v/>
      </c>
      <c r="AA223" s="2461" t="str">
        <f t="shared" si="14"/>
        <v/>
      </c>
      <c r="AB223" s="2459" t="str">
        <f>IF(INPUT_OUTPUT!CC210="","",INPUT_OUTPUT!CC210)</f>
        <v/>
      </c>
      <c r="AC223" s="2459" t="str">
        <f>IF(INPUT_OUTPUT!CD210="","",INPUT_OUTPUT!CD210)</f>
        <v/>
      </c>
      <c r="AD223" s="2459" t="str">
        <f>IF(INPUT_OUTPUT!CE210="","",INPUT_OUTPUT!CE210)</f>
        <v/>
      </c>
      <c r="AE223" s="2459" t="str">
        <f>IF(INPUT_OUTPUT!CF210="","",INPUT_OUTPUT!CF210)</f>
        <v/>
      </c>
      <c r="AF223" s="2459" t="str">
        <f>IF(INPUT_OUTPUT!CG210="","",INPUT_OUTPUT!CG210)</f>
        <v/>
      </c>
      <c r="AG223" s="2459" t="str">
        <f>IF(INPUT_OUTPUT!CH210="","",INPUT_OUTPUT!CH210)</f>
        <v/>
      </c>
      <c r="AH223" s="2459" t="str">
        <f>IF(INPUT_OUTPUT!CI210="","",INPUT_OUTPUT!CI210)</f>
        <v/>
      </c>
    </row>
    <row r="224" spans="3:34" s="2437" customFormat="1" ht="12.75" customHeight="1">
      <c r="C224" s="2461" t="str">
        <f>IF(INPUT_OUTPUT!C211="","",INPUT_OUTPUT!C211)</f>
        <v/>
      </c>
      <c r="D224" s="2462" t="str">
        <f>IF(INPUT_OUTPUT!BH211="","",INPUT_OUTPUT!BH211)</f>
        <v/>
      </c>
      <c r="E224" s="2462" t="str">
        <f>IF(INPUT_OUTPUT!BI211="","",INPUT_OUTPUT!BI211)</f>
        <v/>
      </c>
      <c r="F224" s="2462" t="str">
        <f>IF(INPUT_OUTPUT!BJ211="","",INPUT_OUTPUT!BJ211)</f>
        <v/>
      </c>
      <c r="G224" s="2462" t="str">
        <f>IF(INPUT_OUTPUT!BK211="","",INPUT_OUTPUT!BK211)</f>
        <v/>
      </c>
      <c r="H224" s="2462" t="str">
        <f>IF(INPUT_OUTPUT!BL211="","",INPUT_OUTPUT!BL211)</f>
        <v/>
      </c>
      <c r="I224" s="2462" t="str">
        <f>IF(INPUT_OUTPUT!BM211="","",INPUT_OUTPUT!BM211)</f>
        <v/>
      </c>
      <c r="J224" s="2462" t="str">
        <f>IF(INPUT_OUTPUT!BN211="","",INPUT_OUTPUT!BN211)</f>
        <v/>
      </c>
      <c r="K224" s="2453" t="str">
        <f t="shared" si="12"/>
        <v/>
      </c>
      <c r="L224" s="2457" t="str">
        <f>IF(INPUT_OUTPUT!BO211="","",INPUT_OUTPUT!BO211)</f>
        <v/>
      </c>
      <c r="M224" s="2457" t="str">
        <f>IF(INPUT_OUTPUT!BP211="","",INPUT_OUTPUT!BP211)</f>
        <v/>
      </c>
      <c r="N224" s="2457" t="str">
        <f>IF(INPUT_OUTPUT!BQ211="","",INPUT_OUTPUT!BQ211)</f>
        <v/>
      </c>
      <c r="O224" s="2457" t="str">
        <f>IF(INPUT_OUTPUT!BR211="","",INPUT_OUTPUT!BR211)</f>
        <v/>
      </c>
      <c r="P224" s="2457" t="str">
        <f>IF(INPUT_OUTPUT!BS211="","",INPUT_OUTPUT!BS211)</f>
        <v/>
      </c>
      <c r="Q224" s="2457" t="str">
        <f>IF(INPUT_OUTPUT!BT211="","",INPUT_OUTPUT!BT211)</f>
        <v/>
      </c>
      <c r="R224" s="2457" t="str">
        <f>IF(INPUT_OUTPUT!BU211="","",INPUT_OUTPUT!BU211)</f>
        <v/>
      </c>
      <c r="S224" s="2461" t="str">
        <f t="shared" si="13"/>
        <v/>
      </c>
      <c r="T224" s="2457" t="str">
        <f>IF(INPUT_OUTPUT!BV211="","",INPUT_OUTPUT!BV211)</f>
        <v/>
      </c>
      <c r="U224" s="2457" t="str">
        <f>IF(INPUT_OUTPUT!BW211="","",INPUT_OUTPUT!BW211)</f>
        <v/>
      </c>
      <c r="V224" s="2457" t="str">
        <f>IF(INPUT_OUTPUT!BX211="","",INPUT_OUTPUT!BX211)</f>
        <v/>
      </c>
      <c r="W224" s="2457" t="str">
        <f>IF(INPUT_OUTPUT!BY211="","",INPUT_OUTPUT!BY211)</f>
        <v/>
      </c>
      <c r="X224" s="2457" t="str">
        <f>IF(INPUT_OUTPUT!BZ211="","",INPUT_OUTPUT!BZ211)</f>
        <v/>
      </c>
      <c r="Y224" s="2457" t="str">
        <f>IF(INPUT_OUTPUT!CA211="","",INPUT_OUTPUT!CA211)</f>
        <v/>
      </c>
      <c r="Z224" s="2457" t="str">
        <f>IF(INPUT_OUTPUT!CB211="","",INPUT_OUTPUT!CB211)</f>
        <v/>
      </c>
      <c r="AA224" s="2461" t="str">
        <f t="shared" si="14"/>
        <v/>
      </c>
      <c r="AB224" s="2459" t="str">
        <f>IF(INPUT_OUTPUT!CC211="","",INPUT_OUTPUT!CC211)</f>
        <v/>
      </c>
      <c r="AC224" s="2459" t="str">
        <f>IF(INPUT_OUTPUT!CD211="","",INPUT_OUTPUT!CD211)</f>
        <v/>
      </c>
      <c r="AD224" s="2459" t="str">
        <f>IF(INPUT_OUTPUT!CE211="","",INPUT_OUTPUT!CE211)</f>
        <v/>
      </c>
      <c r="AE224" s="2459" t="str">
        <f>IF(INPUT_OUTPUT!CF211="","",INPUT_OUTPUT!CF211)</f>
        <v/>
      </c>
      <c r="AF224" s="2459" t="str">
        <f>IF(INPUT_OUTPUT!CG211="","",INPUT_OUTPUT!CG211)</f>
        <v/>
      </c>
      <c r="AG224" s="2459" t="str">
        <f>IF(INPUT_OUTPUT!CH211="","",INPUT_OUTPUT!CH211)</f>
        <v/>
      </c>
      <c r="AH224" s="2459" t="str">
        <f>IF(INPUT_OUTPUT!CI211="","",INPUT_OUTPUT!CI211)</f>
        <v/>
      </c>
    </row>
    <row r="225" spans="3:34" s="2437" customFormat="1" ht="12.75" customHeight="1">
      <c r="C225" s="2461" t="str">
        <f>IF(INPUT_OUTPUT!C212="","",INPUT_OUTPUT!C212)</f>
        <v/>
      </c>
      <c r="D225" s="2462" t="str">
        <f>IF(INPUT_OUTPUT!BH212="","",INPUT_OUTPUT!BH212)</f>
        <v/>
      </c>
      <c r="E225" s="2462" t="str">
        <f>IF(INPUT_OUTPUT!BI212="","",INPUT_OUTPUT!BI212)</f>
        <v/>
      </c>
      <c r="F225" s="2462" t="str">
        <f>IF(INPUT_OUTPUT!BJ212="","",INPUT_OUTPUT!BJ212)</f>
        <v/>
      </c>
      <c r="G225" s="2462" t="str">
        <f>IF(INPUT_OUTPUT!BK212="","",INPUT_OUTPUT!BK212)</f>
        <v/>
      </c>
      <c r="H225" s="2462" t="str">
        <f>IF(INPUT_OUTPUT!BL212="","",INPUT_OUTPUT!BL212)</f>
        <v/>
      </c>
      <c r="I225" s="2462" t="str">
        <f>IF(INPUT_OUTPUT!BM212="","",INPUT_OUTPUT!BM212)</f>
        <v/>
      </c>
      <c r="J225" s="2462" t="str">
        <f>IF(INPUT_OUTPUT!BN212="","",INPUT_OUTPUT!BN212)</f>
        <v/>
      </c>
      <c r="K225" s="2453" t="str">
        <f t="shared" si="12"/>
        <v/>
      </c>
      <c r="L225" s="2457" t="str">
        <f>IF(INPUT_OUTPUT!BO212="","",INPUT_OUTPUT!BO212)</f>
        <v/>
      </c>
      <c r="M225" s="2457" t="str">
        <f>IF(INPUT_OUTPUT!BP212="","",INPUT_OUTPUT!BP212)</f>
        <v/>
      </c>
      <c r="N225" s="2457" t="str">
        <f>IF(INPUT_OUTPUT!BQ212="","",INPUT_OUTPUT!BQ212)</f>
        <v/>
      </c>
      <c r="O225" s="2457" t="str">
        <f>IF(INPUT_OUTPUT!BR212="","",INPUT_OUTPUT!BR212)</f>
        <v/>
      </c>
      <c r="P225" s="2457" t="str">
        <f>IF(INPUT_OUTPUT!BS212="","",INPUT_OUTPUT!BS212)</f>
        <v/>
      </c>
      <c r="Q225" s="2457" t="str">
        <f>IF(INPUT_OUTPUT!BT212="","",INPUT_OUTPUT!BT212)</f>
        <v/>
      </c>
      <c r="R225" s="2457" t="str">
        <f>IF(INPUT_OUTPUT!BU212="","",INPUT_OUTPUT!BU212)</f>
        <v/>
      </c>
      <c r="S225" s="2461" t="str">
        <f t="shared" si="13"/>
        <v/>
      </c>
      <c r="T225" s="2457" t="str">
        <f>IF(INPUT_OUTPUT!BV212="","",INPUT_OUTPUT!BV212)</f>
        <v/>
      </c>
      <c r="U225" s="2457" t="str">
        <f>IF(INPUT_OUTPUT!BW212="","",INPUT_OUTPUT!BW212)</f>
        <v/>
      </c>
      <c r="V225" s="2457" t="str">
        <f>IF(INPUT_OUTPUT!BX212="","",INPUT_OUTPUT!BX212)</f>
        <v/>
      </c>
      <c r="W225" s="2457" t="str">
        <f>IF(INPUT_OUTPUT!BY212="","",INPUT_OUTPUT!BY212)</f>
        <v/>
      </c>
      <c r="X225" s="2457" t="str">
        <f>IF(INPUT_OUTPUT!BZ212="","",INPUT_OUTPUT!BZ212)</f>
        <v/>
      </c>
      <c r="Y225" s="2457" t="str">
        <f>IF(INPUT_OUTPUT!CA212="","",INPUT_OUTPUT!CA212)</f>
        <v/>
      </c>
      <c r="Z225" s="2457" t="str">
        <f>IF(INPUT_OUTPUT!CB212="","",INPUT_OUTPUT!CB212)</f>
        <v/>
      </c>
      <c r="AA225" s="2461" t="str">
        <f t="shared" si="14"/>
        <v/>
      </c>
      <c r="AB225" s="2459" t="str">
        <f>IF(INPUT_OUTPUT!CC212="","",INPUT_OUTPUT!CC212)</f>
        <v/>
      </c>
      <c r="AC225" s="2459" t="str">
        <f>IF(INPUT_OUTPUT!CD212="","",INPUT_OUTPUT!CD212)</f>
        <v/>
      </c>
      <c r="AD225" s="2459" t="str">
        <f>IF(INPUT_OUTPUT!CE212="","",INPUT_OUTPUT!CE212)</f>
        <v/>
      </c>
      <c r="AE225" s="2459" t="str">
        <f>IF(INPUT_OUTPUT!CF212="","",INPUT_OUTPUT!CF212)</f>
        <v/>
      </c>
      <c r="AF225" s="2459" t="str">
        <f>IF(INPUT_OUTPUT!CG212="","",INPUT_OUTPUT!CG212)</f>
        <v/>
      </c>
      <c r="AG225" s="2459" t="str">
        <f>IF(INPUT_OUTPUT!CH212="","",INPUT_OUTPUT!CH212)</f>
        <v/>
      </c>
      <c r="AH225" s="2459" t="str">
        <f>IF(INPUT_OUTPUT!CI212="","",INPUT_OUTPUT!CI212)</f>
        <v/>
      </c>
    </row>
    <row r="226" spans="3:34" s="2437" customFormat="1" ht="12.75" customHeight="1">
      <c r="C226" s="2461" t="str">
        <f>IF(INPUT_OUTPUT!C213="","",INPUT_OUTPUT!C213)</f>
        <v/>
      </c>
      <c r="D226" s="2462" t="str">
        <f>IF(INPUT_OUTPUT!BH213="","",INPUT_OUTPUT!BH213)</f>
        <v/>
      </c>
      <c r="E226" s="2462" t="str">
        <f>IF(INPUT_OUTPUT!BI213="","",INPUT_OUTPUT!BI213)</f>
        <v/>
      </c>
      <c r="F226" s="2462" t="str">
        <f>IF(INPUT_OUTPUT!BJ213="","",INPUT_OUTPUT!BJ213)</f>
        <v/>
      </c>
      <c r="G226" s="2462" t="str">
        <f>IF(INPUT_OUTPUT!BK213="","",INPUT_OUTPUT!BK213)</f>
        <v/>
      </c>
      <c r="H226" s="2462" t="str">
        <f>IF(INPUT_OUTPUT!BL213="","",INPUT_OUTPUT!BL213)</f>
        <v/>
      </c>
      <c r="I226" s="2462" t="str">
        <f>IF(INPUT_OUTPUT!BM213="","",INPUT_OUTPUT!BM213)</f>
        <v/>
      </c>
      <c r="J226" s="2462" t="str">
        <f>IF(INPUT_OUTPUT!BN213="","",INPUT_OUTPUT!BN213)</f>
        <v/>
      </c>
      <c r="K226" s="2453" t="str">
        <f t="shared" si="12"/>
        <v/>
      </c>
      <c r="L226" s="2457" t="str">
        <f>IF(INPUT_OUTPUT!BO213="","",INPUT_OUTPUT!BO213)</f>
        <v/>
      </c>
      <c r="M226" s="2457" t="str">
        <f>IF(INPUT_OUTPUT!BP213="","",INPUT_OUTPUT!BP213)</f>
        <v/>
      </c>
      <c r="N226" s="2457" t="str">
        <f>IF(INPUT_OUTPUT!BQ213="","",INPUT_OUTPUT!BQ213)</f>
        <v/>
      </c>
      <c r="O226" s="2457" t="str">
        <f>IF(INPUT_OUTPUT!BR213="","",INPUT_OUTPUT!BR213)</f>
        <v/>
      </c>
      <c r="P226" s="2457" t="str">
        <f>IF(INPUT_OUTPUT!BS213="","",INPUT_OUTPUT!BS213)</f>
        <v/>
      </c>
      <c r="Q226" s="2457" t="str">
        <f>IF(INPUT_OUTPUT!BT213="","",INPUT_OUTPUT!BT213)</f>
        <v/>
      </c>
      <c r="R226" s="2457" t="str">
        <f>IF(INPUT_OUTPUT!BU213="","",INPUT_OUTPUT!BU213)</f>
        <v/>
      </c>
      <c r="S226" s="2461" t="str">
        <f t="shared" si="13"/>
        <v/>
      </c>
      <c r="T226" s="2457" t="str">
        <f>IF(INPUT_OUTPUT!BV213="","",INPUT_OUTPUT!BV213)</f>
        <v/>
      </c>
      <c r="U226" s="2457" t="str">
        <f>IF(INPUT_OUTPUT!BW213="","",INPUT_OUTPUT!BW213)</f>
        <v/>
      </c>
      <c r="V226" s="2457" t="str">
        <f>IF(INPUT_OUTPUT!BX213="","",INPUT_OUTPUT!BX213)</f>
        <v/>
      </c>
      <c r="W226" s="2457" t="str">
        <f>IF(INPUT_OUTPUT!BY213="","",INPUT_OUTPUT!BY213)</f>
        <v/>
      </c>
      <c r="X226" s="2457" t="str">
        <f>IF(INPUT_OUTPUT!BZ213="","",INPUT_OUTPUT!BZ213)</f>
        <v/>
      </c>
      <c r="Y226" s="2457" t="str">
        <f>IF(INPUT_OUTPUT!CA213="","",INPUT_OUTPUT!CA213)</f>
        <v/>
      </c>
      <c r="Z226" s="2457" t="str">
        <f>IF(INPUT_OUTPUT!CB213="","",INPUT_OUTPUT!CB213)</f>
        <v/>
      </c>
      <c r="AA226" s="2461" t="str">
        <f t="shared" si="14"/>
        <v/>
      </c>
      <c r="AB226" s="2459" t="str">
        <f>IF(INPUT_OUTPUT!CC213="","",INPUT_OUTPUT!CC213)</f>
        <v/>
      </c>
      <c r="AC226" s="2459" t="str">
        <f>IF(INPUT_OUTPUT!CD213="","",INPUT_OUTPUT!CD213)</f>
        <v/>
      </c>
      <c r="AD226" s="2459" t="str">
        <f>IF(INPUT_OUTPUT!CE213="","",INPUT_OUTPUT!CE213)</f>
        <v/>
      </c>
      <c r="AE226" s="2459" t="str">
        <f>IF(INPUT_OUTPUT!CF213="","",INPUT_OUTPUT!CF213)</f>
        <v/>
      </c>
      <c r="AF226" s="2459" t="str">
        <f>IF(INPUT_OUTPUT!CG213="","",INPUT_OUTPUT!CG213)</f>
        <v/>
      </c>
      <c r="AG226" s="2459" t="str">
        <f>IF(INPUT_OUTPUT!CH213="","",INPUT_OUTPUT!CH213)</f>
        <v/>
      </c>
      <c r="AH226" s="2459" t="str">
        <f>IF(INPUT_OUTPUT!CI213="","",INPUT_OUTPUT!CI213)</f>
        <v/>
      </c>
    </row>
    <row r="227" spans="3:34" s="2437" customFormat="1" ht="12.75" customHeight="1">
      <c r="C227" s="2461" t="str">
        <f>IF(INPUT_OUTPUT!C214="","",INPUT_OUTPUT!C214)</f>
        <v/>
      </c>
      <c r="D227" s="2462" t="str">
        <f>IF(INPUT_OUTPUT!BH214="","",INPUT_OUTPUT!BH214)</f>
        <v/>
      </c>
      <c r="E227" s="2462" t="str">
        <f>IF(INPUT_OUTPUT!BI214="","",INPUT_OUTPUT!BI214)</f>
        <v/>
      </c>
      <c r="F227" s="2462" t="str">
        <f>IF(INPUT_OUTPUT!BJ214="","",INPUT_OUTPUT!BJ214)</f>
        <v/>
      </c>
      <c r="G227" s="2462" t="str">
        <f>IF(INPUT_OUTPUT!BK214="","",INPUT_OUTPUT!BK214)</f>
        <v/>
      </c>
      <c r="H227" s="2462" t="str">
        <f>IF(INPUT_OUTPUT!BL214="","",INPUT_OUTPUT!BL214)</f>
        <v/>
      </c>
      <c r="I227" s="2462" t="str">
        <f>IF(INPUT_OUTPUT!BM214="","",INPUT_OUTPUT!BM214)</f>
        <v/>
      </c>
      <c r="J227" s="2462" t="str">
        <f>IF(INPUT_OUTPUT!BN214="","",INPUT_OUTPUT!BN214)</f>
        <v/>
      </c>
      <c r="K227" s="2453" t="str">
        <f t="shared" si="12"/>
        <v/>
      </c>
      <c r="L227" s="2457" t="str">
        <f>IF(INPUT_OUTPUT!BO214="","",INPUT_OUTPUT!BO214)</f>
        <v/>
      </c>
      <c r="M227" s="2457" t="str">
        <f>IF(INPUT_OUTPUT!BP214="","",INPUT_OUTPUT!BP214)</f>
        <v/>
      </c>
      <c r="N227" s="2457" t="str">
        <f>IF(INPUT_OUTPUT!BQ214="","",INPUT_OUTPUT!BQ214)</f>
        <v/>
      </c>
      <c r="O227" s="2457" t="str">
        <f>IF(INPUT_OUTPUT!BR214="","",INPUT_OUTPUT!BR214)</f>
        <v/>
      </c>
      <c r="P227" s="2457" t="str">
        <f>IF(INPUT_OUTPUT!BS214="","",INPUT_OUTPUT!BS214)</f>
        <v/>
      </c>
      <c r="Q227" s="2457" t="str">
        <f>IF(INPUT_OUTPUT!BT214="","",INPUT_OUTPUT!BT214)</f>
        <v/>
      </c>
      <c r="R227" s="2457" t="str">
        <f>IF(INPUT_OUTPUT!BU214="","",INPUT_OUTPUT!BU214)</f>
        <v/>
      </c>
      <c r="S227" s="2461" t="str">
        <f t="shared" si="13"/>
        <v/>
      </c>
      <c r="T227" s="2457" t="str">
        <f>IF(INPUT_OUTPUT!BV214="","",INPUT_OUTPUT!BV214)</f>
        <v/>
      </c>
      <c r="U227" s="2457" t="str">
        <f>IF(INPUT_OUTPUT!BW214="","",INPUT_OUTPUT!BW214)</f>
        <v/>
      </c>
      <c r="V227" s="2457" t="str">
        <f>IF(INPUT_OUTPUT!BX214="","",INPUT_OUTPUT!BX214)</f>
        <v/>
      </c>
      <c r="W227" s="2457" t="str">
        <f>IF(INPUT_OUTPUT!BY214="","",INPUT_OUTPUT!BY214)</f>
        <v/>
      </c>
      <c r="X227" s="2457" t="str">
        <f>IF(INPUT_OUTPUT!BZ214="","",INPUT_OUTPUT!BZ214)</f>
        <v/>
      </c>
      <c r="Y227" s="2457" t="str">
        <f>IF(INPUT_OUTPUT!CA214="","",INPUT_OUTPUT!CA214)</f>
        <v/>
      </c>
      <c r="Z227" s="2457" t="str">
        <f>IF(INPUT_OUTPUT!CB214="","",INPUT_OUTPUT!CB214)</f>
        <v/>
      </c>
      <c r="AA227" s="2461" t="str">
        <f t="shared" si="14"/>
        <v/>
      </c>
      <c r="AB227" s="2459" t="str">
        <f>IF(INPUT_OUTPUT!CC214="","",INPUT_OUTPUT!CC214)</f>
        <v/>
      </c>
      <c r="AC227" s="2459" t="str">
        <f>IF(INPUT_OUTPUT!CD214="","",INPUT_OUTPUT!CD214)</f>
        <v/>
      </c>
      <c r="AD227" s="2459" t="str">
        <f>IF(INPUT_OUTPUT!CE214="","",INPUT_OUTPUT!CE214)</f>
        <v/>
      </c>
      <c r="AE227" s="2459" t="str">
        <f>IF(INPUT_OUTPUT!CF214="","",INPUT_OUTPUT!CF214)</f>
        <v/>
      </c>
      <c r="AF227" s="2459" t="str">
        <f>IF(INPUT_OUTPUT!CG214="","",INPUT_OUTPUT!CG214)</f>
        <v/>
      </c>
      <c r="AG227" s="2459" t="str">
        <f>IF(INPUT_OUTPUT!CH214="","",INPUT_OUTPUT!CH214)</f>
        <v/>
      </c>
      <c r="AH227" s="2459" t="str">
        <f>IF(INPUT_OUTPUT!CI214="","",INPUT_OUTPUT!CI214)</f>
        <v/>
      </c>
    </row>
    <row r="228" spans="3:34" s="2437" customFormat="1" ht="12.75" customHeight="1">
      <c r="C228" s="2461" t="str">
        <f>IF(INPUT_OUTPUT!C215="","",INPUT_OUTPUT!C215)</f>
        <v/>
      </c>
      <c r="D228" s="2462" t="str">
        <f>IF(INPUT_OUTPUT!BH215="","",INPUT_OUTPUT!BH215)</f>
        <v/>
      </c>
      <c r="E228" s="2462" t="str">
        <f>IF(INPUT_OUTPUT!BI215="","",INPUT_OUTPUT!BI215)</f>
        <v/>
      </c>
      <c r="F228" s="2462" t="str">
        <f>IF(INPUT_OUTPUT!BJ215="","",INPUT_OUTPUT!BJ215)</f>
        <v/>
      </c>
      <c r="G228" s="2462" t="str">
        <f>IF(INPUT_OUTPUT!BK215="","",INPUT_OUTPUT!BK215)</f>
        <v/>
      </c>
      <c r="H228" s="2462" t="str">
        <f>IF(INPUT_OUTPUT!BL215="","",INPUT_OUTPUT!BL215)</f>
        <v/>
      </c>
      <c r="I228" s="2462" t="str">
        <f>IF(INPUT_OUTPUT!BM215="","",INPUT_OUTPUT!BM215)</f>
        <v/>
      </c>
      <c r="J228" s="2462" t="str">
        <f>IF(INPUT_OUTPUT!BN215="","",INPUT_OUTPUT!BN215)</f>
        <v/>
      </c>
      <c r="K228" s="2453" t="str">
        <f t="shared" si="12"/>
        <v/>
      </c>
      <c r="L228" s="2457" t="str">
        <f>IF(INPUT_OUTPUT!BO215="","",INPUT_OUTPUT!BO215)</f>
        <v/>
      </c>
      <c r="M228" s="2457" t="str">
        <f>IF(INPUT_OUTPUT!BP215="","",INPUT_OUTPUT!BP215)</f>
        <v/>
      </c>
      <c r="N228" s="2457" t="str">
        <f>IF(INPUT_OUTPUT!BQ215="","",INPUT_OUTPUT!BQ215)</f>
        <v/>
      </c>
      <c r="O228" s="2457" t="str">
        <f>IF(INPUT_OUTPUT!BR215="","",INPUT_OUTPUT!BR215)</f>
        <v/>
      </c>
      <c r="P228" s="2457" t="str">
        <f>IF(INPUT_OUTPUT!BS215="","",INPUT_OUTPUT!BS215)</f>
        <v/>
      </c>
      <c r="Q228" s="2457" t="str">
        <f>IF(INPUT_OUTPUT!BT215="","",INPUT_OUTPUT!BT215)</f>
        <v/>
      </c>
      <c r="R228" s="2457" t="str">
        <f>IF(INPUT_OUTPUT!BU215="","",INPUT_OUTPUT!BU215)</f>
        <v/>
      </c>
      <c r="S228" s="2461" t="str">
        <f t="shared" si="13"/>
        <v/>
      </c>
      <c r="T228" s="2457" t="str">
        <f>IF(INPUT_OUTPUT!BV215="","",INPUT_OUTPUT!BV215)</f>
        <v/>
      </c>
      <c r="U228" s="2457" t="str">
        <f>IF(INPUT_OUTPUT!BW215="","",INPUT_OUTPUT!BW215)</f>
        <v/>
      </c>
      <c r="V228" s="2457" t="str">
        <f>IF(INPUT_OUTPUT!BX215="","",INPUT_OUTPUT!BX215)</f>
        <v/>
      </c>
      <c r="W228" s="2457" t="str">
        <f>IF(INPUT_OUTPUT!BY215="","",INPUT_OUTPUT!BY215)</f>
        <v/>
      </c>
      <c r="X228" s="2457" t="str">
        <f>IF(INPUT_OUTPUT!BZ215="","",INPUT_OUTPUT!BZ215)</f>
        <v/>
      </c>
      <c r="Y228" s="2457" t="str">
        <f>IF(INPUT_OUTPUT!CA215="","",INPUT_OUTPUT!CA215)</f>
        <v/>
      </c>
      <c r="Z228" s="2457" t="str">
        <f>IF(INPUT_OUTPUT!CB215="","",INPUT_OUTPUT!CB215)</f>
        <v/>
      </c>
      <c r="AA228" s="2461" t="str">
        <f t="shared" si="14"/>
        <v/>
      </c>
      <c r="AB228" s="2459" t="str">
        <f>IF(INPUT_OUTPUT!CC215="","",INPUT_OUTPUT!CC215)</f>
        <v/>
      </c>
      <c r="AC228" s="2459" t="str">
        <f>IF(INPUT_OUTPUT!CD215="","",INPUT_OUTPUT!CD215)</f>
        <v/>
      </c>
      <c r="AD228" s="2459" t="str">
        <f>IF(INPUT_OUTPUT!CE215="","",INPUT_OUTPUT!CE215)</f>
        <v/>
      </c>
      <c r="AE228" s="2459" t="str">
        <f>IF(INPUT_OUTPUT!CF215="","",INPUT_OUTPUT!CF215)</f>
        <v/>
      </c>
      <c r="AF228" s="2459" t="str">
        <f>IF(INPUT_OUTPUT!CG215="","",INPUT_OUTPUT!CG215)</f>
        <v/>
      </c>
      <c r="AG228" s="2459" t="str">
        <f>IF(INPUT_OUTPUT!CH215="","",INPUT_OUTPUT!CH215)</f>
        <v/>
      </c>
      <c r="AH228" s="2459" t="str">
        <f>IF(INPUT_OUTPUT!CI215="","",INPUT_OUTPUT!CI215)</f>
        <v/>
      </c>
    </row>
    <row r="229" spans="3:34" s="2437" customFormat="1" ht="12.75" customHeight="1">
      <c r="C229" s="2461" t="str">
        <f>IF(INPUT_OUTPUT!C216="","",INPUT_OUTPUT!C216)</f>
        <v/>
      </c>
      <c r="D229" s="2462" t="str">
        <f>IF(INPUT_OUTPUT!BH216="","",INPUT_OUTPUT!BH216)</f>
        <v/>
      </c>
      <c r="E229" s="2462" t="str">
        <f>IF(INPUT_OUTPUT!BI216="","",INPUT_OUTPUT!BI216)</f>
        <v/>
      </c>
      <c r="F229" s="2462" t="str">
        <f>IF(INPUT_OUTPUT!BJ216="","",INPUT_OUTPUT!BJ216)</f>
        <v/>
      </c>
      <c r="G229" s="2462" t="str">
        <f>IF(INPUT_OUTPUT!BK216="","",INPUT_OUTPUT!BK216)</f>
        <v/>
      </c>
      <c r="H229" s="2462" t="str">
        <f>IF(INPUT_OUTPUT!BL216="","",INPUT_OUTPUT!BL216)</f>
        <v/>
      </c>
      <c r="I229" s="2462" t="str">
        <f>IF(INPUT_OUTPUT!BM216="","",INPUT_OUTPUT!BM216)</f>
        <v/>
      </c>
      <c r="J229" s="2462" t="str">
        <f>IF(INPUT_OUTPUT!BN216="","",INPUT_OUTPUT!BN216)</f>
        <v/>
      </c>
      <c r="K229" s="2453" t="str">
        <f t="shared" si="12"/>
        <v/>
      </c>
      <c r="L229" s="2457" t="str">
        <f>IF(INPUT_OUTPUT!BO216="","",INPUT_OUTPUT!BO216)</f>
        <v/>
      </c>
      <c r="M229" s="2457" t="str">
        <f>IF(INPUT_OUTPUT!BP216="","",INPUT_OUTPUT!BP216)</f>
        <v/>
      </c>
      <c r="N229" s="2457" t="str">
        <f>IF(INPUT_OUTPUT!BQ216="","",INPUT_OUTPUT!BQ216)</f>
        <v/>
      </c>
      <c r="O229" s="2457" t="str">
        <f>IF(INPUT_OUTPUT!BR216="","",INPUT_OUTPUT!BR216)</f>
        <v/>
      </c>
      <c r="P229" s="2457" t="str">
        <f>IF(INPUT_OUTPUT!BS216="","",INPUT_OUTPUT!BS216)</f>
        <v/>
      </c>
      <c r="Q229" s="2457" t="str">
        <f>IF(INPUT_OUTPUT!BT216="","",INPUT_OUTPUT!BT216)</f>
        <v/>
      </c>
      <c r="R229" s="2457" t="str">
        <f>IF(INPUT_OUTPUT!BU216="","",INPUT_OUTPUT!BU216)</f>
        <v/>
      </c>
      <c r="S229" s="2461" t="str">
        <f t="shared" si="13"/>
        <v/>
      </c>
      <c r="T229" s="2457" t="str">
        <f>IF(INPUT_OUTPUT!BV216="","",INPUT_OUTPUT!BV216)</f>
        <v/>
      </c>
      <c r="U229" s="2457" t="str">
        <f>IF(INPUT_OUTPUT!BW216="","",INPUT_OUTPUT!BW216)</f>
        <v/>
      </c>
      <c r="V229" s="2457" t="str">
        <f>IF(INPUT_OUTPUT!BX216="","",INPUT_OUTPUT!BX216)</f>
        <v/>
      </c>
      <c r="W229" s="2457" t="str">
        <f>IF(INPUT_OUTPUT!BY216="","",INPUT_OUTPUT!BY216)</f>
        <v/>
      </c>
      <c r="X229" s="2457" t="str">
        <f>IF(INPUT_OUTPUT!BZ216="","",INPUT_OUTPUT!BZ216)</f>
        <v/>
      </c>
      <c r="Y229" s="2457" t="str">
        <f>IF(INPUT_OUTPUT!CA216="","",INPUT_OUTPUT!CA216)</f>
        <v/>
      </c>
      <c r="Z229" s="2457" t="str">
        <f>IF(INPUT_OUTPUT!CB216="","",INPUT_OUTPUT!CB216)</f>
        <v/>
      </c>
      <c r="AA229" s="2461" t="str">
        <f t="shared" si="14"/>
        <v/>
      </c>
      <c r="AB229" s="2459" t="str">
        <f>IF(INPUT_OUTPUT!CC216="","",INPUT_OUTPUT!CC216)</f>
        <v/>
      </c>
      <c r="AC229" s="2459" t="str">
        <f>IF(INPUT_OUTPUT!CD216="","",INPUT_OUTPUT!CD216)</f>
        <v/>
      </c>
      <c r="AD229" s="2459" t="str">
        <f>IF(INPUT_OUTPUT!CE216="","",INPUT_OUTPUT!CE216)</f>
        <v/>
      </c>
      <c r="AE229" s="2459" t="str">
        <f>IF(INPUT_OUTPUT!CF216="","",INPUT_OUTPUT!CF216)</f>
        <v/>
      </c>
      <c r="AF229" s="2459" t="str">
        <f>IF(INPUT_OUTPUT!CG216="","",INPUT_OUTPUT!CG216)</f>
        <v/>
      </c>
      <c r="AG229" s="2459" t="str">
        <f>IF(INPUT_OUTPUT!CH216="","",INPUT_OUTPUT!CH216)</f>
        <v/>
      </c>
      <c r="AH229" s="2459" t="str">
        <f>IF(INPUT_OUTPUT!CI216="","",INPUT_OUTPUT!CI216)</f>
        <v/>
      </c>
    </row>
    <row r="230" spans="3:34" s="2437" customFormat="1" ht="12.75" customHeight="1">
      <c r="C230" s="2461" t="str">
        <f>IF(INPUT_OUTPUT!C217="","",INPUT_OUTPUT!C217)</f>
        <v/>
      </c>
      <c r="D230" s="2462" t="str">
        <f>IF(INPUT_OUTPUT!BH217="","",INPUT_OUTPUT!BH217)</f>
        <v/>
      </c>
      <c r="E230" s="2462" t="str">
        <f>IF(INPUT_OUTPUT!BI217="","",INPUT_OUTPUT!BI217)</f>
        <v/>
      </c>
      <c r="F230" s="2462" t="str">
        <f>IF(INPUT_OUTPUT!BJ217="","",INPUT_OUTPUT!BJ217)</f>
        <v/>
      </c>
      <c r="G230" s="2462" t="str">
        <f>IF(INPUT_OUTPUT!BK217="","",INPUT_OUTPUT!BK217)</f>
        <v/>
      </c>
      <c r="H230" s="2462" t="str">
        <f>IF(INPUT_OUTPUT!BL217="","",INPUT_OUTPUT!BL217)</f>
        <v/>
      </c>
      <c r="I230" s="2462" t="str">
        <f>IF(INPUT_OUTPUT!BM217="","",INPUT_OUTPUT!BM217)</f>
        <v/>
      </c>
      <c r="J230" s="2462" t="str">
        <f>IF(INPUT_OUTPUT!BN217="","",INPUT_OUTPUT!BN217)</f>
        <v/>
      </c>
      <c r="K230" s="2453" t="str">
        <f t="shared" si="12"/>
        <v/>
      </c>
      <c r="L230" s="2457" t="str">
        <f>IF(INPUT_OUTPUT!BO217="","",INPUT_OUTPUT!BO217)</f>
        <v/>
      </c>
      <c r="M230" s="2457" t="str">
        <f>IF(INPUT_OUTPUT!BP217="","",INPUT_OUTPUT!BP217)</f>
        <v/>
      </c>
      <c r="N230" s="2457" t="str">
        <f>IF(INPUT_OUTPUT!BQ217="","",INPUT_OUTPUT!BQ217)</f>
        <v/>
      </c>
      <c r="O230" s="2457" t="str">
        <f>IF(INPUT_OUTPUT!BR217="","",INPUT_OUTPUT!BR217)</f>
        <v/>
      </c>
      <c r="P230" s="2457" t="str">
        <f>IF(INPUT_OUTPUT!BS217="","",INPUT_OUTPUT!BS217)</f>
        <v/>
      </c>
      <c r="Q230" s="2457" t="str">
        <f>IF(INPUT_OUTPUT!BT217="","",INPUT_OUTPUT!BT217)</f>
        <v/>
      </c>
      <c r="R230" s="2457" t="str">
        <f>IF(INPUT_OUTPUT!BU217="","",INPUT_OUTPUT!BU217)</f>
        <v/>
      </c>
      <c r="S230" s="2461" t="str">
        <f t="shared" si="13"/>
        <v/>
      </c>
      <c r="T230" s="2457" t="str">
        <f>IF(INPUT_OUTPUT!BV217="","",INPUT_OUTPUT!BV217)</f>
        <v/>
      </c>
      <c r="U230" s="2457" t="str">
        <f>IF(INPUT_OUTPUT!BW217="","",INPUT_OUTPUT!BW217)</f>
        <v/>
      </c>
      <c r="V230" s="2457" t="str">
        <f>IF(INPUT_OUTPUT!BX217="","",INPUT_OUTPUT!BX217)</f>
        <v/>
      </c>
      <c r="W230" s="2457" t="str">
        <f>IF(INPUT_OUTPUT!BY217="","",INPUT_OUTPUT!BY217)</f>
        <v/>
      </c>
      <c r="X230" s="2457" t="str">
        <f>IF(INPUT_OUTPUT!BZ217="","",INPUT_OUTPUT!BZ217)</f>
        <v/>
      </c>
      <c r="Y230" s="2457" t="str">
        <f>IF(INPUT_OUTPUT!CA217="","",INPUT_OUTPUT!CA217)</f>
        <v/>
      </c>
      <c r="Z230" s="2457" t="str">
        <f>IF(INPUT_OUTPUT!CB217="","",INPUT_OUTPUT!CB217)</f>
        <v/>
      </c>
      <c r="AA230" s="2461" t="str">
        <f t="shared" si="14"/>
        <v/>
      </c>
      <c r="AB230" s="2459" t="str">
        <f>IF(INPUT_OUTPUT!CC217="","",INPUT_OUTPUT!CC217)</f>
        <v/>
      </c>
      <c r="AC230" s="2459" t="str">
        <f>IF(INPUT_OUTPUT!CD217="","",INPUT_OUTPUT!CD217)</f>
        <v/>
      </c>
      <c r="AD230" s="2459" t="str">
        <f>IF(INPUT_OUTPUT!CE217="","",INPUT_OUTPUT!CE217)</f>
        <v/>
      </c>
      <c r="AE230" s="2459" t="str">
        <f>IF(INPUT_OUTPUT!CF217="","",INPUT_OUTPUT!CF217)</f>
        <v/>
      </c>
      <c r="AF230" s="2459" t="str">
        <f>IF(INPUT_OUTPUT!CG217="","",INPUT_OUTPUT!CG217)</f>
        <v/>
      </c>
      <c r="AG230" s="2459" t="str">
        <f>IF(INPUT_OUTPUT!CH217="","",INPUT_OUTPUT!CH217)</f>
        <v/>
      </c>
      <c r="AH230" s="2459" t="str">
        <f>IF(INPUT_OUTPUT!CI217="","",INPUT_OUTPUT!CI217)</f>
        <v/>
      </c>
    </row>
    <row r="231" spans="3:34" s="2437" customFormat="1" ht="12.75" customHeight="1">
      <c r="C231" s="2461" t="str">
        <f>IF(INPUT_OUTPUT!C218="","",INPUT_OUTPUT!C218)</f>
        <v/>
      </c>
      <c r="D231" s="2462" t="str">
        <f>IF(INPUT_OUTPUT!BH218="","",INPUT_OUTPUT!BH218)</f>
        <v/>
      </c>
      <c r="E231" s="2462" t="str">
        <f>IF(INPUT_OUTPUT!BI218="","",INPUT_OUTPUT!BI218)</f>
        <v/>
      </c>
      <c r="F231" s="2462" t="str">
        <f>IF(INPUT_OUTPUT!BJ218="","",INPUT_OUTPUT!BJ218)</f>
        <v/>
      </c>
      <c r="G231" s="2462" t="str">
        <f>IF(INPUT_OUTPUT!BK218="","",INPUT_OUTPUT!BK218)</f>
        <v/>
      </c>
      <c r="H231" s="2462" t="str">
        <f>IF(INPUT_OUTPUT!BL218="","",INPUT_OUTPUT!BL218)</f>
        <v/>
      </c>
      <c r="I231" s="2462" t="str">
        <f>IF(INPUT_OUTPUT!BM218="","",INPUT_OUTPUT!BM218)</f>
        <v/>
      </c>
      <c r="J231" s="2462" t="str">
        <f>IF(INPUT_OUTPUT!BN218="","",INPUT_OUTPUT!BN218)</f>
        <v/>
      </c>
      <c r="K231" s="2453" t="str">
        <f t="shared" si="12"/>
        <v/>
      </c>
      <c r="L231" s="2457" t="str">
        <f>IF(INPUT_OUTPUT!BO218="","",INPUT_OUTPUT!BO218)</f>
        <v/>
      </c>
      <c r="M231" s="2457" t="str">
        <f>IF(INPUT_OUTPUT!BP218="","",INPUT_OUTPUT!BP218)</f>
        <v/>
      </c>
      <c r="N231" s="2457" t="str">
        <f>IF(INPUT_OUTPUT!BQ218="","",INPUT_OUTPUT!BQ218)</f>
        <v/>
      </c>
      <c r="O231" s="2457" t="str">
        <f>IF(INPUT_OUTPUT!BR218="","",INPUT_OUTPUT!BR218)</f>
        <v/>
      </c>
      <c r="P231" s="2457" t="str">
        <f>IF(INPUT_OUTPUT!BS218="","",INPUT_OUTPUT!BS218)</f>
        <v/>
      </c>
      <c r="Q231" s="2457" t="str">
        <f>IF(INPUT_OUTPUT!BT218="","",INPUT_OUTPUT!BT218)</f>
        <v/>
      </c>
      <c r="R231" s="2457" t="str">
        <f>IF(INPUT_OUTPUT!BU218="","",INPUT_OUTPUT!BU218)</f>
        <v/>
      </c>
      <c r="S231" s="2461" t="str">
        <f t="shared" si="13"/>
        <v/>
      </c>
      <c r="T231" s="2457" t="str">
        <f>IF(INPUT_OUTPUT!BV218="","",INPUT_OUTPUT!BV218)</f>
        <v/>
      </c>
      <c r="U231" s="2457" t="str">
        <f>IF(INPUT_OUTPUT!BW218="","",INPUT_OUTPUT!BW218)</f>
        <v/>
      </c>
      <c r="V231" s="2457" t="str">
        <f>IF(INPUT_OUTPUT!BX218="","",INPUT_OUTPUT!BX218)</f>
        <v/>
      </c>
      <c r="W231" s="2457" t="str">
        <f>IF(INPUT_OUTPUT!BY218="","",INPUT_OUTPUT!BY218)</f>
        <v/>
      </c>
      <c r="X231" s="2457" t="str">
        <f>IF(INPUT_OUTPUT!BZ218="","",INPUT_OUTPUT!BZ218)</f>
        <v/>
      </c>
      <c r="Y231" s="2457" t="str">
        <f>IF(INPUT_OUTPUT!CA218="","",INPUT_OUTPUT!CA218)</f>
        <v/>
      </c>
      <c r="Z231" s="2457" t="str">
        <f>IF(INPUT_OUTPUT!CB218="","",INPUT_OUTPUT!CB218)</f>
        <v/>
      </c>
      <c r="AA231" s="2461" t="str">
        <f t="shared" si="14"/>
        <v/>
      </c>
      <c r="AB231" s="2459" t="str">
        <f>IF(INPUT_OUTPUT!CC218="","",INPUT_OUTPUT!CC218)</f>
        <v/>
      </c>
      <c r="AC231" s="2459" t="str">
        <f>IF(INPUT_OUTPUT!CD218="","",INPUT_OUTPUT!CD218)</f>
        <v/>
      </c>
      <c r="AD231" s="2459" t="str">
        <f>IF(INPUT_OUTPUT!CE218="","",INPUT_OUTPUT!CE218)</f>
        <v/>
      </c>
      <c r="AE231" s="2459" t="str">
        <f>IF(INPUT_OUTPUT!CF218="","",INPUT_OUTPUT!CF218)</f>
        <v/>
      </c>
      <c r="AF231" s="2459" t="str">
        <f>IF(INPUT_OUTPUT!CG218="","",INPUT_OUTPUT!CG218)</f>
        <v/>
      </c>
      <c r="AG231" s="2459" t="str">
        <f>IF(INPUT_OUTPUT!CH218="","",INPUT_OUTPUT!CH218)</f>
        <v/>
      </c>
      <c r="AH231" s="2459" t="str">
        <f>IF(INPUT_OUTPUT!CI218="","",INPUT_OUTPUT!CI218)</f>
        <v/>
      </c>
    </row>
    <row r="232" spans="3:34" s="2437" customFormat="1" ht="12.75" customHeight="1">
      <c r="C232" s="2461" t="str">
        <f>IF(INPUT_OUTPUT!C219="","",INPUT_OUTPUT!C219)</f>
        <v/>
      </c>
      <c r="D232" s="2462" t="str">
        <f>IF(INPUT_OUTPUT!BH219="","",INPUT_OUTPUT!BH219)</f>
        <v/>
      </c>
      <c r="E232" s="2462" t="str">
        <f>IF(INPUT_OUTPUT!BI219="","",INPUT_OUTPUT!BI219)</f>
        <v/>
      </c>
      <c r="F232" s="2462" t="str">
        <f>IF(INPUT_OUTPUT!BJ219="","",INPUT_OUTPUT!BJ219)</f>
        <v/>
      </c>
      <c r="G232" s="2462" t="str">
        <f>IF(INPUT_OUTPUT!BK219="","",INPUT_OUTPUT!BK219)</f>
        <v/>
      </c>
      <c r="H232" s="2462" t="str">
        <f>IF(INPUT_OUTPUT!BL219="","",INPUT_OUTPUT!BL219)</f>
        <v/>
      </c>
      <c r="I232" s="2462" t="str">
        <f>IF(INPUT_OUTPUT!BM219="","",INPUT_OUTPUT!BM219)</f>
        <v/>
      </c>
      <c r="J232" s="2462" t="str">
        <f>IF(INPUT_OUTPUT!BN219="","",INPUT_OUTPUT!BN219)</f>
        <v/>
      </c>
      <c r="K232" s="2453" t="str">
        <f t="shared" si="12"/>
        <v/>
      </c>
      <c r="L232" s="2457" t="str">
        <f>IF(INPUT_OUTPUT!BO219="","",INPUT_OUTPUT!BO219)</f>
        <v/>
      </c>
      <c r="M232" s="2457" t="str">
        <f>IF(INPUT_OUTPUT!BP219="","",INPUT_OUTPUT!BP219)</f>
        <v/>
      </c>
      <c r="N232" s="2457" t="str">
        <f>IF(INPUT_OUTPUT!BQ219="","",INPUT_OUTPUT!BQ219)</f>
        <v/>
      </c>
      <c r="O232" s="2457" t="str">
        <f>IF(INPUT_OUTPUT!BR219="","",INPUT_OUTPUT!BR219)</f>
        <v/>
      </c>
      <c r="P232" s="2457" t="str">
        <f>IF(INPUT_OUTPUT!BS219="","",INPUT_OUTPUT!BS219)</f>
        <v/>
      </c>
      <c r="Q232" s="2457" t="str">
        <f>IF(INPUT_OUTPUT!BT219="","",INPUT_OUTPUT!BT219)</f>
        <v/>
      </c>
      <c r="R232" s="2457" t="str">
        <f>IF(INPUT_OUTPUT!BU219="","",INPUT_OUTPUT!BU219)</f>
        <v/>
      </c>
      <c r="S232" s="2461" t="str">
        <f t="shared" si="13"/>
        <v/>
      </c>
      <c r="T232" s="2457" t="str">
        <f>IF(INPUT_OUTPUT!BV219="","",INPUT_OUTPUT!BV219)</f>
        <v/>
      </c>
      <c r="U232" s="2457" t="str">
        <f>IF(INPUT_OUTPUT!BW219="","",INPUT_OUTPUT!BW219)</f>
        <v/>
      </c>
      <c r="V232" s="2457" t="str">
        <f>IF(INPUT_OUTPUT!BX219="","",INPUT_OUTPUT!BX219)</f>
        <v/>
      </c>
      <c r="W232" s="2457" t="str">
        <f>IF(INPUT_OUTPUT!BY219="","",INPUT_OUTPUT!BY219)</f>
        <v/>
      </c>
      <c r="X232" s="2457" t="str">
        <f>IF(INPUT_OUTPUT!BZ219="","",INPUT_OUTPUT!BZ219)</f>
        <v/>
      </c>
      <c r="Y232" s="2457" t="str">
        <f>IF(INPUT_OUTPUT!CA219="","",INPUT_OUTPUT!CA219)</f>
        <v/>
      </c>
      <c r="Z232" s="2457" t="str">
        <f>IF(INPUT_OUTPUT!CB219="","",INPUT_OUTPUT!CB219)</f>
        <v/>
      </c>
      <c r="AA232" s="2461" t="str">
        <f t="shared" si="14"/>
        <v/>
      </c>
      <c r="AB232" s="2459" t="str">
        <f>IF(INPUT_OUTPUT!CC219="","",INPUT_OUTPUT!CC219)</f>
        <v/>
      </c>
      <c r="AC232" s="2459" t="str">
        <f>IF(INPUT_OUTPUT!CD219="","",INPUT_OUTPUT!CD219)</f>
        <v/>
      </c>
      <c r="AD232" s="2459" t="str">
        <f>IF(INPUT_OUTPUT!CE219="","",INPUT_OUTPUT!CE219)</f>
        <v/>
      </c>
      <c r="AE232" s="2459" t="str">
        <f>IF(INPUT_OUTPUT!CF219="","",INPUT_OUTPUT!CF219)</f>
        <v/>
      </c>
      <c r="AF232" s="2459" t="str">
        <f>IF(INPUT_OUTPUT!CG219="","",INPUT_OUTPUT!CG219)</f>
        <v/>
      </c>
      <c r="AG232" s="2459" t="str">
        <f>IF(INPUT_OUTPUT!CH219="","",INPUT_OUTPUT!CH219)</f>
        <v/>
      </c>
      <c r="AH232" s="2459" t="str">
        <f>IF(INPUT_OUTPUT!CI219="","",INPUT_OUTPUT!CI219)</f>
        <v/>
      </c>
    </row>
    <row r="233" spans="3:34" s="2437" customFormat="1" ht="12.75" customHeight="1">
      <c r="C233" s="2461" t="str">
        <f>IF(INPUT_OUTPUT!C220="","",INPUT_OUTPUT!C220)</f>
        <v/>
      </c>
      <c r="D233" s="2462" t="str">
        <f>IF(INPUT_OUTPUT!BH220="","",INPUT_OUTPUT!BH220)</f>
        <v/>
      </c>
      <c r="E233" s="2462" t="str">
        <f>IF(INPUT_OUTPUT!BI220="","",INPUT_OUTPUT!BI220)</f>
        <v/>
      </c>
      <c r="F233" s="2462" t="str">
        <f>IF(INPUT_OUTPUT!BJ220="","",INPUT_OUTPUT!BJ220)</f>
        <v/>
      </c>
      <c r="G233" s="2462" t="str">
        <f>IF(INPUT_OUTPUT!BK220="","",INPUT_OUTPUT!BK220)</f>
        <v/>
      </c>
      <c r="H233" s="2462" t="str">
        <f>IF(INPUT_OUTPUT!BL220="","",INPUT_OUTPUT!BL220)</f>
        <v/>
      </c>
      <c r="I233" s="2462" t="str">
        <f>IF(INPUT_OUTPUT!BM220="","",INPUT_OUTPUT!BM220)</f>
        <v/>
      </c>
      <c r="J233" s="2462" t="str">
        <f>IF(INPUT_OUTPUT!BN220="","",INPUT_OUTPUT!BN220)</f>
        <v/>
      </c>
      <c r="K233" s="2453" t="str">
        <f t="shared" si="12"/>
        <v/>
      </c>
      <c r="L233" s="2457" t="str">
        <f>IF(INPUT_OUTPUT!BO220="","",INPUT_OUTPUT!BO220)</f>
        <v/>
      </c>
      <c r="M233" s="2457" t="str">
        <f>IF(INPUT_OUTPUT!BP220="","",INPUT_OUTPUT!BP220)</f>
        <v/>
      </c>
      <c r="N233" s="2457" t="str">
        <f>IF(INPUT_OUTPUT!BQ220="","",INPUT_OUTPUT!BQ220)</f>
        <v/>
      </c>
      <c r="O233" s="2457" t="str">
        <f>IF(INPUT_OUTPUT!BR220="","",INPUT_OUTPUT!BR220)</f>
        <v/>
      </c>
      <c r="P233" s="2457" t="str">
        <f>IF(INPUT_OUTPUT!BS220="","",INPUT_OUTPUT!BS220)</f>
        <v/>
      </c>
      <c r="Q233" s="2457" t="str">
        <f>IF(INPUT_OUTPUT!BT220="","",INPUT_OUTPUT!BT220)</f>
        <v/>
      </c>
      <c r="R233" s="2457" t="str">
        <f>IF(INPUT_OUTPUT!BU220="","",INPUT_OUTPUT!BU220)</f>
        <v/>
      </c>
      <c r="S233" s="2461" t="str">
        <f t="shared" si="13"/>
        <v/>
      </c>
      <c r="T233" s="2457" t="str">
        <f>IF(INPUT_OUTPUT!BV220="","",INPUT_OUTPUT!BV220)</f>
        <v/>
      </c>
      <c r="U233" s="2457" t="str">
        <f>IF(INPUT_OUTPUT!BW220="","",INPUT_OUTPUT!BW220)</f>
        <v/>
      </c>
      <c r="V233" s="2457" t="str">
        <f>IF(INPUT_OUTPUT!BX220="","",INPUT_OUTPUT!BX220)</f>
        <v/>
      </c>
      <c r="W233" s="2457" t="str">
        <f>IF(INPUT_OUTPUT!BY220="","",INPUT_OUTPUT!BY220)</f>
        <v/>
      </c>
      <c r="X233" s="2457" t="str">
        <f>IF(INPUT_OUTPUT!BZ220="","",INPUT_OUTPUT!BZ220)</f>
        <v/>
      </c>
      <c r="Y233" s="2457" t="str">
        <f>IF(INPUT_OUTPUT!CA220="","",INPUT_OUTPUT!CA220)</f>
        <v/>
      </c>
      <c r="Z233" s="2457" t="str">
        <f>IF(INPUT_OUTPUT!CB220="","",INPUT_OUTPUT!CB220)</f>
        <v/>
      </c>
      <c r="AA233" s="2461" t="str">
        <f t="shared" si="14"/>
        <v/>
      </c>
      <c r="AB233" s="2459" t="str">
        <f>IF(INPUT_OUTPUT!CC220="","",INPUT_OUTPUT!CC220)</f>
        <v/>
      </c>
      <c r="AC233" s="2459" t="str">
        <f>IF(INPUT_OUTPUT!CD220="","",INPUT_OUTPUT!CD220)</f>
        <v/>
      </c>
      <c r="AD233" s="2459" t="str">
        <f>IF(INPUT_OUTPUT!CE220="","",INPUT_OUTPUT!CE220)</f>
        <v/>
      </c>
      <c r="AE233" s="2459" t="str">
        <f>IF(INPUT_OUTPUT!CF220="","",INPUT_OUTPUT!CF220)</f>
        <v/>
      </c>
      <c r="AF233" s="2459" t="str">
        <f>IF(INPUT_OUTPUT!CG220="","",INPUT_OUTPUT!CG220)</f>
        <v/>
      </c>
      <c r="AG233" s="2459" t="str">
        <f>IF(INPUT_OUTPUT!CH220="","",INPUT_OUTPUT!CH220)</f>
        <v/>
      </c>
      <c r="AH233" s="2459" t="str">
        <f>IF(INPUT_OUTPUT!CI220="","",INPUT_OUTPUT!CI220)</f>
        <v/>
      </c>
    </row>
    <row r="234" spans="3:34" s="2437" customFormat="1" ht="12.75" customHeight="1">
      <c r="C234" s="2461" t="str">
        <f>IF(INPUT_OUTPUT!C221="","",INPUT_OUTPUT!C221)</f>
        <v/>
      </c>
      <c r="D234" s="2462" t="str">
        <f>IF(INPUT_OUTPUT!BH221="","",INPUT_OUTPUT!BH221)</f>
        <v/>
      </c>
      <c r="E234" s="2462" t="str">
        <f>IF(INPUT_OUTPUT!BI221="","",INPUT_OUTPUT!BI221)</f>
        <v/>
      </c>
      <c r="F234" s="2462" t="str">
        <f>IF(INPUT_OUTPUT!BJ221="","",INPUT_OUTPUT!BJ221)</f>
        <v/>
      </c>
      <c r="G234" s="2462" t="str">
        <f>IF(INPUT_OUTPUT!BK221="","",INPUT_OUTPUT!BK221)</f>
        <v/>
      </c>
      <c r="H234" s="2462" t="str">
        <f>IF(INPUT_OUTPUT!BL221="","",INPUT_OUTPUT!BL221)</f>
        <v/>
      </c>
      <c r="I234" s="2462" t="str">
        <f>IF(INPUT_OUTPUT!BM221="","",INPUT_OUTPUT!BM221)</f>
        <v/>
      </c>
      <c r="J234" s="2462" t="str">
        <f>IF(INPUT_OUTPUT!BN221="","",INPUT_OUTPUT!BN221)</f>
        <v/>
      </c>
      <c r="K234" s="2453" t="str">
        <f t="shared" si="12"/>
        <v/>
      </c>
      <c r="L234" s="2457" t="str">
        <f>IF(INPUT_OUTPUT!BO221="","",INPUT_OUTPUT!BO221)</f>
        <v/>
      </c>
      <c r="M234" s="2457" t="str">
        <f>IF(INPUT_OUTPUT!BP221="","",INPUT_OUTPUT!BP221)</f>
        <v/>
      </c>
      <c r="N234" s="2457" t="str">
        <f>IF(INPUT_OUTPUT!BQ221="","",INPUT_OUTPUT!BQ221)</f>
        <v/>
      </c>
      <c r="O234" s="2457" t="str">
        <f>IF(INPUT_OUTPUT!BR221="","",INPUT_OUTPUT!BR221)</f>
        <v/>
      </c>
      <c r="P234" s="2457" t="str">
        <f>IF(INPUT_OUTPUT!BS221="","",INPUT_OUTPUT!BS221)</f>
        <v/>
      </c>
      <c r="Q234" s="2457" t="str">
        <f>IF(INPUT_OUTPUT!BT221="","",INPUT_OUTPUT!BT221)</f>
        <v/>
      </c>
      <c r="R234" s="2457" t="str">
        <f>IF(INPUT_OUTPUT!BU221="","",INPUT_OUTPUT!BU221)</f>
        <v/>
      </c>
      <c r="S234" s="2461" t="str">
        <f t="shared" si="13"/>
        <v/>
      </c>
      <c r="T234" s="2457" t="str">
        <f>IF(INPUT_OUTPUT!BV221="","",INPUT_OUTPUT!BV221)</f>
        <v/>
      </c>
      <c r="U234" s="2457" t="str">
        <f>IF(INPUT_OUTPUT!BW221="","",INPUT_OUTPUT!BW221)</f>
        <v/>
      </c>
      <c r="V234" s="2457" t="str">
        <f>IF(INPUT_OUTPUT!BX221="","",INPUT_OUTPUT!BX221)</f>
        <v/>
      </c>
      <c r="W234" s="2457" t="str">
        <f>IF(INPUT_OUTPUT!BY221="","",INPUT_OUTPUT!BY221)</f>
        <v/>
      </c>
      <c r="X234" s="2457" t="str">
        <f>IF(INPUT_OUTPUT!BZ221="","",INPUT_OUTPUT!BZ221)</f>
        <v/>
      </c>
      <c r="Y234" s="2457" t="str">
        <f>IF(INPUT_OUTPUT!CA221="","",INPUT_OUTPUT!CA221)</f>
        <v/>
      </c>
      <c r="Z234" s="2457" t="str">
        <f>IF(INPUT_OUTPUT!CB221="","",INPUT_OUTPUT!CB221)</f>
        <v/>
      </c>
      <c r="AA234" s="2461" t="str">
        <f t="shared" si="14"/>
        <v/>
      </c>
      <c r="AB234" s="2459" t="str">
        <f>IF(INPUT_OUTPUT!CC221="","",INPUT_OUTPUT!CC221)</f>
        <v/>
      </c>
      <c r="AC234" s="2459" t="str">
        <f>IF(INPUT_OUTPUT!CD221="","",INPUT_OUTPUT!CD221)</f>
        <v/>
      </c>
      <c r="AD234" s="2459" t="str">
        <f>IF(INPUT_OUTPUT!CE221="","",INPUT_OUTPUT!CE221)</f>
        <v/>
      </c>
      <c r="AE234" s="2459" t="str">
        <f>IF(INPUT_OUTPUT!CF221="","",INPUT_OUTPUT!CF221)</f>
        <v/>
      </c>
      <c r="AF234" s="2459" t="str">
        <f>IF(INPUT_OUTPUT!CG221="","",INPUT_OUTPUT!CG221)</f>
        <v/>
      </c>
      <c r="AG234" s="2459" t="str">
        <f>IF(INPUT_OUTPUT!CH221="","",INPUT_OUTPUT!CH221)</f>
        <v/>
      </c>
      <c r="AH234" s="2459" t="str">
        <f>IF(INPUT_OUTPUT!CI221="","",INPUT_OUTPUT!CI221)</f>
        <v/>
      </c>
    </row>
    <row r="235" spans="3:34" s="2437" customFormat="1" ht="12.75" customHeight="1">
      <c r="C235" s="2461" t="str">
        <f>IF(INPUT_OUTPUT!C222="","",INPUT_OUTPUT!C222)</f>
        <v/>
      </c>
      <c r="D235" s="2462" t="str">
        <f>IF(INPUT_OUTPUT!BH222="","",INPUT_OUTPUT!BH222)</f>
        <v/>
      </c>
      <c r="E235" s="2462" t="str">
        <f>IF(INPUT_OUTPUT!BI222="","",INPUT_OUTPUT!BI222)</f>
        <v/>
      </c>
      <c r="F235" s="2462" t="str">
        <f>IF(INPUT_OUTPUT!BJ222="","",INPUT_OUTPUT!BJ222)</f>
        <v/>
      </c>
      <c r="G235" s="2462" t="str">
        <f>IF(INPUT_OUTPUT!BK222="","",INPUT_OUTPUT!BK222)</f>
        <v/>
      </c>
      <c r="H235" s="2462" t="str">
        <f>IF(INPUT_OUTPUT!BL222="","",INPUT_OUTPUT!BL222)</f>
        <v/>
      </c>
      <c r="I235" s="2462" t="str">
        <f>IF(INPUT_OUTPUT!BM222="","",INPUT_OUTPUT!BM222)</f>
        <v/>
      </c>
      <c r="J235" s="2462" t="str">
        <f>IF(INPUT_OUTPUT!BN222="","",INPUT_OUTPUT!BN222)</f>
        <v/>
      </c>
      <c r="K235" s="2453" t="str">
        <f t="shared" si="12"/>
        <v/>
      </c>
      <c r="L235" s="2457" t="str">
        <f>IF(INPUT_OUTPUT!BO222="","",INPUT_OUTPUT!BO222)</f>
        <v/>
      </c>
      <c r="M235" s="2457" t="str">
        <f>IF(INPUT_OUTPUT!BP222="","",INPUT_OUTPUT!BP222)</f>
        <v/>
      </c>
      <c r="N235" s="2457" t="str">
        <f>IF(INPUT_OUTPUT!BQ222="","",INPUT_OUTPUT!BQ222)</f>
        <v/>
      </c>
      <c r="O235" s="2457" t="str">
        <f>IF(INPUT_OUTPUT!BR222="","",INPUT_OUTPUT!BR222)</f>
        <v/>
      </c>
      <c r="P235" s="2457" t="str">
        <f>IF(INPUT_OUTPUT!BS222="","",INPUT_OUTPUT!BS222)</f>
        <v/>
      </c>
      <c r="Q235" s="2457" t="str">
        <f>IF(INPUT_OUTPUT!BT222="","",INPUT_OUTPUT!BT222)</f>
        <v/>
      </c>
      <c r="R235" s="2457" t="str">
        <f>IF(INPUT_OUTPUT!BU222="","",INPUT_OUTPUT!BU222)</f>
        <v/>
      </c>
      <c r="S235" s="2461" t="str">
        <f t="shared" si="13"/>
        <v/>
      </c>
      <c r="T235" s="2457" t="str">
        <f>IF(INPUT_OUTPUT!BV222="","",INPUT_OUTPUT!BV222)</f>
        <v/>
      </c>
      <c r="U235" s="2457" t="str">
        <f>IF(INPUT_OUTPUT!BW222="","",INPUT_OUTPUT!BW222)</f>
        <v/>
      </c>
      <c r="V235" s="2457" t="str">
        <f>IF(INPUT_OUTPUT!BX222="","",INPUT_OUTPUT!BX222)</f>
        <v/>
      </c>
      <c r="W235" s="2457" t="str">
        <f>IF(INPUT_OUTPUT!BY222="","",INPUT_OUTPUT!BY222)</f>
        <v/>
      </c>
      <c r="X235" s="2457" t="str">
        <f>IF(INPUT_OUTPUT!BZ222="","",INPUT_OUTPUT!BZ222)</f>
        <v/>
      </c>
      <c r="Y235" s="2457" t="str">
        <f>IF(INPUT_OUTPUT!CA222="","",INPUT_OUTPUT!CA222)</f>
        <v/>
      </c>
      <c r="Z235" s="2457" t="str">
        <f>IF(INPUT_OUTPUT!CB222="","",INPUT_OUTPUT!CB222)</f>
        <v/>
      </c>
      <c r="AA235" s="2461" t="str">
        <f t="shared" si="14"/>
        <v/>
      </c>
      <c r="AB235" s="2459" t="str">
        <f>IF(INPUT_OUTPUT!CC222="","",INPUT_OUTPUT!CC222)</f>
        <v/>
      </c>
      <c r="AC235" s="2459" t="str">
        <f>IF(INPUT_OUTPUT!CD222="","",INPUT_OUTPUT!CD222)</f>
        <v/>
      </c>
      <c r="AD235" s="2459" t="str">
        <f>IF(INPUT_OUTPUT!CE222="","",INPUT_OUTPUT!CE222)</f>
        <v/>
      </c>
      <c r="AE235" s="2459" t="str">
        <f>IF(INPUT_OUTPUT!CF222="","",INPUT_OUTPUT!CF222)</f>
        <v/>
      </c>
      <c r="AF235" s="2459" t="str">
        <f>IF(INPUT_OUTPUT!CG222="","",INPUT_OUTPUT!CG222)</f>
        <v/>
      </c>
      <c r="AG235" s="2459" t="str">
        <f>IF(INPUT_OUTPUT!CH222="","",INPUT_OUTPUT!CH222)</f>
        <v/>
      </c>
      <c r="AH235" s="2459" t="str">
        <f>IF(INPUT_OUTPUT!CI222="","",INPUT_OUTPUT!CI222)</f>
        <v/>
      </c>
    </row>
    <row r="236" spans="3:34" s="2437" customFormat="1" ht="12.75" customHeight="1">
      <c r="C236" s="2461" t="str">
        <f>IF(INPUT_OUTPUT!C223="","",INPUT_OUTPUT!C223)</f>
        <v/>
      </c>
      <c r="D236" s="2462" t="str">
        <f>IF(INPUT_OUTPUT!BH223="","",INPUT_OUTPUT!BH223)</f>
        <v/>
      </c>
      <c r="E236" s="2462" t="str">
        <f>IF(INPUT_OUTPUT!BI223="","",INPUT_OUTPUT!BI223)</f>
        <v/>
      </c>
      <c r="F236" s="2462" t="str">
        <f>IF(INPUT_OUTPUT!BJ223="","",INPUT_OUTPUT!BJ223)</f>
        <v/>
      </c>
      <c r="G236" s="2462" t="str">
        <f>IF(INPUT_OUTPUT!BK223="","",INPUT_OUTPUT!BK223)</f>
        <v/>
      </c>
      <c r="H236" s="2462" t="str">
        <f>IF(INPUT_OUTPUT!BL223="","",INPUT_OUTPUT!BL223)</f>
        <v/>
      </c>
      <c r="I236" s="2462" t="str">
        <f>IF(INPUT_OUTPUT!BM223="","",INPUT_OUTPUT!BM223)</f>
        <v/>
      </c>
      <c r="J236" s="2462" t="str">
        <f>IF(INPUT_OUTPUT!BN223="","",INPUT_OUTPUT!BN223)</f>
        <v/>
      </c>
      <c r="K236" s="2453" t="str">
        <f t="shared" si="12"/>
        <v/>
      </c>
      <c r="L236" s="2457" t="str">
        <f>IF(INPUT_OUTPUT!BO223="","",INPUT_OUTPUT!BO223)</f>
        <v/>
      </c>
      <c r="M236" s="2457" t="str">
        <f>IF(INPUT_OUTPUT!BP223="","",INPUT_OUTPUT!BP223)</f>
        <v/>
      </c>
      <c r="N236" s="2457" t="str">
        <f>IF(INPUT_OUTPUT!BQ223="","",INPUT_OUTPUT!BQ223)</f>
        <v/>
      </c>
      <c r="O236" s="2457" t="str">
        <f>IF(INPUT_OUTPUT!BR223="","",INPUT_OUTPUT!BR223)</f>
        <v/>
      </c>
      <c r="P236" s="2457" t="str">
        <f>IF(INPUT_OUTPUT!BS223="","",INPUT_OUTPUT!BS223)</f>
        <v/>
      </c>
      <c r="Q236" s="2457" t="str">
        <f>IF(INPUT_OUTPUT!BT223="","",INPUT_OUTPUT!BT223)</f>
        <v/>
      </c>
      <c r="R236" s="2457" t="str">
        <f>IF(INPUT_OUTPUT!BU223="","",INPUT_OUTPUT!BU223)</f>
        <v/>
      </c>
      <c r="S236" s="2461" t="str">
        <f t="shared" si="13"/>
        <v/>
      </c>
      <c r="T236" s="2457" t="str">
        <f>IF(INPUT_OUTPUT!BV223="","",INPUT_OUTPUT!BV223)</f>
        <v/>
      </c>
      <c r="U236" s="2457" t="str">
        <f>IF(INPUT_OUTPUT!BW223="","",INPUT_OUTPUT!BW223)</f>
        <v/>
      </c>
      <c r="V236" s="2457" t="str">
        <f>IF(INPUT_OUTPUT!BX223="","",INPUT_OUTPUT!BX223)</f>
        <v/>
      </c>
      <c r="W236" s="2457" t="str">
        <f>IF(INPUT_OUTPUT!BY223="","",INPUT_OUTPUT!BY223)</f>
        <v/>
      </c>
      <c r="X236" s="2457" t="str">
        <f>IF(INPUT_OUTPUT!BZ223="","",INPUT_OUTPUT!BZ223)</f>
        <v/>
      </c>
      <c r="Y236" s="2457" t="str">
        <f>IF(INPUT_OUTPUT!CA223="","",INPUT_OUTPUT!CA223)</f>
        <v/>
      </c>
      <c r="Z236" s="2457" t="str">
        <f>IF(INPUT_OUTPUT!CB223="","",INPUT_OUTPUT!CB223)</f>
        <v/>
      </c>
      <c r="AA236" s="2461" t="str">
        <f t="shared" si="14"/>
        <v/>
      </c>
      <c r="AB236" s="2459" t="str">
        <f>IF(INPUT_OUTPUT!CC223="","",INPUT_OUTPUT!CC223)</f>
        <v/>
      </c>
      <c r="AC236" s="2459" t="str">
        <f>IF(INPUT_OUTPUT!CD223="","",INPUT_OUTPUT!CD223)</f>
        <v/>
      </c>
      <c r="AD236" s="2459" t="str">
        <f>IF(INPUT_OUTPUT!CE223="","",INPUT_OUTPUT!CE223)</f>
        <v/>
      </c>
      <c r="AE236" s="2459" t="str">
        <f>IF(INPUT_OUTPUT!CF223="","",INPUT_OUTPUT!CF223)</f>
        <v/>
      </c>
      <c r="AF236" s="2459" t="str">
        <f>IF(INPUT_OUTPUT!CG223="","",INPUT_OUTPUT!CG223)</f>
        <v/>
      </c>
      <c r="AG236" s="2459" t="str">
        <f>IF(INPUT_OUTPUT!CH223="","",INPUT_OUTPUT!CH223)</f>
        <v/>
      </c>
      <c r="AH236" s="2459" t="str">
        <f>IF(INPUT_OUTPUT!CI223="","",INPUT_OUTPUT!CI223)</f>
        <v/>
      </c>
    </row>
    <row r="237" spans="3:34" s="2437" customFormat="1" ht="12.75" customHeight="1">
      <c r="C237" s="2461" t="str">
        <f>IF(INPUT_OUTPUT!C224="","",INPUT_OUTPUT!C224)</f>
        <v/>
      </c>
      <c r="D237" s="2462" t="str">
        <f>IF(INPUT_OUTPUT!BH224="","",INPUT_OUTPUT!BH224)</f>
        <v/>
      </c>
      <c r="E237" s="2462" t="str">
        <f>IF(INPUT_OUTPUT!BI224="","",INPUT_OUTPUT!BI224)</f>
        <v/>
      </c>
      <c r="F237" s="2462" t="str">
        <f>IF(INPUT_OUTPUT!BJ224="","",INPUT_OUTPUT!BJ224)</f>
        <v/>
      </c>
      <c r="G237" s="2462" t="str">
        <f>IF(INPUT_OUTPUT!BK224="","",INPUT_OUTPUT!BK224)</f>
        <v/>
      </c>
      <c r="H237" s="2462" t="str">
        <f>IF(INPUT_OUTPUT!BL224="","",INPUT_OUTPUT!BL224)</f>
        <v/>
      </c>
      <c r="I237" s="2462" t="str">
        <f>IF(INPUT_OUTPUT!BM224="","",INPUT_OUTPUT!BM224)</f>
        <v/>
      </c>
      <c r="J237" s="2462" t="str">
        <f>IF(INPUT_OUTPUT!BN224="","",INPUT_OUTPUT!BN224)</f>
        <v/>
      </c>
      <c r="K237" s="2453" t="str">
        <f t="shared" si="12"/>
        <v/>
      </c>
      <c r="L237" s="2457" t="str">
        <f>IF(INPUT_OUTPUT!BO224="","",INPUT_OUTPUT!BO224)</f>
        <v/>
      </c>
      <c r="M237" s="2457" t="str">
        <f>IF(INPUT_OUTPUT!BP224="","",INPUT_OUTPUT!BP224)</f>
        <v/>
      </c>
      <c r="N237" s="2457" t="str">
        <f>IF(INPUT_OUTPUT!BQ224="","",INPUT_OUTPUT!BQ224)</f>
        <v/>
      </c>
      <c r="O237" s="2457" t="str">
        <f>IF(INPUT_OUTPUT!BR224="","",INPUT_OUTPUT!BR224)</f>
        <v/>
      </c>
      <c r="P237" s="2457" t="str">
        <f>IF(INPUT_OUTPUT!BS224="","",INPUT_OUTPUT!BS224)</f>
        <v/>
      </c>
      <c r="Q237" s="2457" t="str">
        <f>IF(INPUT_OUTPUT!BT224="","",INPUT_OUTPUT!BT224)</f>
        <v/>
      </c>
      <c r="R237" s="2457" t="str">
        <f>IF(INPUT_OUTPUT!BU224="","",INPUT_OUTPUT!BU224)</f>
        <v/>
      </c>
      <c r="S237" s="2461" t="str">
        <f t="shared" si="13"/>
        <v/>
      </c>
      <c r="T237" s="2457" t="str">
        <f>IF(INPUT_OUTPUT!BV224="","",INPUT_OUTPUT!BV224)</f>
        <v/>
      </c>
      <c r="U237" s="2457" t="str">
        <f>IF(INPUT_OUTPUT!BW224="","",INPUT_OUTPUT!BW224)</f>
        <v/>
      </c>
      <c r="V237" s="2457" t="str">
        <f>IF(INPUT_OUTPUT!BX224="","",INPUT_OUTPUT!BX224)</f>
        <v/>
      </c>
      <c r="W237" s="2457" t="str">
        <f>IF(INPUT_OUTPUT!BY224="","",INPUT_OUTPUT!BY224)</f>
        <v/>
      </c>
      <c r="X237" s="2457" t="str">
        <f>IF(INPUT_OUTPUT!BZ224="","",INPUT_OUTPUT!BZ224)</f>
        <v/>
      </c>
      <c r="Y237" s="2457" t="str">
        <f>IF(INPUT_OUTPUT!CA224="","",INPUT_OUTPUT!CA224)</f>
        <v/>
      </c>
      <c r="Z237" s="2457" t="str">
        <f>IF(INPUT_OUTPUT!CB224="","",INPUT_OUTPUT!CB224)</f>
        <v/>
      </c>
      <c r="AA237" s="2461" t="str">
        <f t="shared" si="14"/>
        <v/>
      </c>
      <c r="AB237" s="2459" t="str">
        <f>IF(INPUT_OUTPUT!CC224="","",INPUT_OUTPUT!CC224)</f>
        <v/>
      </c>
      <c r="AC237" s="2459" t="str">
        <f>IF(INPUT_OUTPUT!CD224="","",INPUT_OUTPUT!CD224)</f>
        <v/>
      </c>
      <c r="AD237" s="2459" t="str">
        <f>IF(INPUT_OUTPUT!CE224="","",INPUT_OUTPUT!CE224)</f>
        <v/>
      </c>
      <c r="AE237" s="2459" t="str">
        <f>IF(INPUT_OUTPUT!CF224="","",INPUT_OUTPUT!CF224)</f>
        <v/>
      </c>
      <c r="AF237" s="2459" t="str">
        <f>IF(INPUT_OUTPUT!CG224="","",INPUT_OUTPUT!CG224)</f>
        <v/>
      </c>
      <c r="AG237" s="2459" t="str">
        <f>IF(INPUT_OUTPUT!CH224="","",INPUT_OUTPUT!CH224)</f>
        <v/>
      </c>
      <c r="AH237" s="2459" t="str">
        <f>IF(INPUT_OUTPUT!CI224="","",INPUT_OUTPUT!CI224)</f>
        <v/>
      </c>
    </row>
    <row r="238" spans="3:34" s="2437" customFormat="1" ht="12.75" customHeight="1">
      <c r="C238" s="2461" t="str">
        <f>IF(INPUT_OUTPUT!C225="","",INPUT_OUTPUT!C225)</f>
        <v/>
      </c>
      <c r="D238" s="2462" t="str">
        <f>IF(INPUT_OUTPUT!BH225="","",INPUT_OUTPUT!BH225)</f>
        <v/>
      </c>
      <c r="E238" s="2462" t="str">
        <f>IF(INPUT_OUTPUT!BI225="","",INPUT_OUTPUT!BI225)</f>
        <v/>
      </c>
      <c r="F238" s="2462" t="str">
        <f>IF(INPUT_OUTPUT!BJ225="","",INPUT_OUTPUT!BJ225)</f>
        <v/>
      </c>
      <c r="G238" s="2462" t="str">
        <f>IF(INPUT_OUTPUT!BK225="","",INPUT_OUTPUT!BK225)</f>
        <v/>
      </c>
      <c r="H238" s="2462" t="str">
        <f>IF(INPUT_OUTPUT!BL225="","",INPUT_OUTPUT!BL225)</f>
        <v/>
      </c>
      <c r="I238" s="2462" t="str">
        <f>IF(INPUT_OUTPUT!BM225="","",INPUT_OUTPUT!BM225)</f>
        <v/>
      </c>
      <c r="J238" s="2462" t="str">
        <f>IF(INPUT_OUTPUT!BN225="","",INPUT_OUTPUT!BN225)</f>
        <v/>
      </c>
      <c r="K238" s="2453" t="str">
        <f t="shared" si="12"/>
        <v/>
      </c>
      <c r="L238" s="2457" t="str">
        <f>IF(INPUT_OUTPUT!BO225="","",INPUT_OUTPUT!BO225)</f>
        <v/>
      </c>
      <c r="M238" s="2457" t="str">
        <f>IF(INPUT_OUTPUT!BP225="","",INPUT_OUTPUT!BP225)</f>
        <v/>
      </c>
      <c r="N238" s="2457" t="str">
        <f>IF(INPUT_OUTPUT!BQ225="","",INPUT_OUTPUT!BQ225)</f>
        <v/>
      </c>
      <c r="O238" s="2457" t="str">
        <f>IF(INPUT_OUTPUT!BR225="","",INPUT_OUTPUT!BR225)</f>
        <v/>
      </c>
      <c r="P238" s="2457" t="str">
        <f>IF(INPUT_OUTPUT!BS225="","",INPUT_OUTPUT!BS225)</f>
        <v/>
      </c>
      <c r="Q238" s="2457" t="str">
        <f>IF(INPUT_OUTPUT!BT225="","",INPUT_OUTPUT!BT225)</f>
        <v/>
      </c>
      <c r="R238" s="2457" t="str">
        <f>IF(INPUT_OUTPUT!BU225="","",INPUT_OUTPUT!BU225)</f>
        <v/>
      </c>
      <c r="S238" s="2461" t="str">
        <f t="shared" si="13"/>
        <v/>
      </c>
      <c r="T238" s="2457" t="str">
        <f>IF(INPUT_OUTPUT!BV225="","",INPUT_OUTPUT!BV225)</f>
        <v/>
      </c>
      <c r="U238" s="2457" t="str">
        <f>IF(INPUT_OUTPUT!BW225="","",INPUT_OUTPUT!BW225)</f>
        <v/>
      </c>
      <c r="V238" s="2457" t="str">
        <f>IF(INPUT_OUTPUT!BX225="","",INPUT_OUTPUT!BX225)</f>
        <v/>
      </c>
      <c r="W238" s="2457" t="str">
        <f>IF(INPUT_OUTPUT!BY225="","",INPUT_OUTPUT!BY225)</f>
        <v/>
      </c>
      <c r="X238" s="2457" t="str">
        <f>IF(INPUT_OUTPUT!BZ225="","",INPUT_OUTPUT!BZ225)</f>
        <v/>
      </c>
      <c r="Y238" s="2457" t="str">
        <f>IF(INPUT_OUTPUT!CA225="","",INPUT_OUTPUT!CA225)</f>
        <v/>
      </c>
      <c r="Z238" s="2457" t="str">
        <f>IF(INPUT_OUTPUT!CB225="","",INPUT_OUTPUT!CB225)</f>
        <v/>
      </c>
      <c r="AA238" s="2461" t="str">
        <f t="shared" si="14"/>
        <v/>
      </c>
      <c r="AB238" s="2459" t="str">
        <f>IF(INPUT_OUTPUT!CC225="","",INPUT_OUTPUT!CC225)</f>
        <v/>
      </c>
      <c r="AC238" s="2459" t="str">
        <f>IF(INPUT_OUTPUT!CD225="","",INPUT_OUTPUT!CD225)</f>
        <v/>
      </c>
      <c r="AD238" s="2459" t="str">
        <f>IF(INPUT_OUTPUT!CE225="","",INPUT_OUTPUT!CE225)</f>
        <v/>
      </c>
      <c r="AE238" s="2459" t="str">
        <f>IF(INPUT_OUTPUT!CF225="","",INPUT_OUTPUT!CF225)</f>
        <v/>
      </c>
      <c r="AF238" s="2459" t="str">
        <f>IF(INPUT_OUTPUT!CG225="","",INPUT_OUTPUT!CG225)</f>
        <v/>
      </c>
      <c r="AG238" s="2459" t="str">
        <f>IF(INPUT_OUTPUT!CH225="","",INPUT_OUTPUT!CH225)</f>
        <v/>
      </c>
      <c r="AH238" s="2459" t="str">
        <f>IF(INPUT_OUTPUT!CI225="","",INPUT_OUTPUT!CI225)</f>
        <v/>
      </c>
    </row>
    <row r="239" spans="3:34" s="2437" customFormat="1" ht="12.75" customHeight="1">
      <c r="C239" s="2461" t="str">
        <f>IF(INPUT_OUTPUT!C226="","",INPUT_OUTPUT!C226)</f>
        <v/>
      </c>
      <c r="D239" s="2462" t="str">
        <f>IF(INPUT_OUTPUT!BH226="","",INPUT_OUTPUT!BH226)</f>
        <v/>
      </c>
      <c r="E239" s="2462" t="str">
        <f>IF(INPUT_OUTPUT!BI226="","",INPUT_OUTPUT!BI226)</f>
        <v/>
      </c>
      <c r="F239" s="2462" t="str">
        <f>IF(INPUT_OUTPUT!BJ226="","",INPUT_OUTPUT!BJ226)</f>
        <v/>
      </c>
      <c r="G239" s="2462" t="str">
        <f>IF(INPUT_OUTPUT!BK226="","",INPUT_OUTPUT!BK226)</f>
        <v/>
      </c>
      <c r="H239" s="2462" t="str">
        <f>IF(INPUT_OUTPUT!BL226="","",INPUT_OUTPUT!BL226)</f>
        <v/>
      </c>
      <c r="I239" s="2462" t="str">
        <f>IF(INPUT_OUTPUT!BM226="","",INPUT_OUTPUT!BM226)</f>
        <v/>
      </c>
      <c r="J239" s="2462" t="str">
        <f>IF(INPUT_OUTPUT!BN226="","",INPUT_OUTPUT!BN226)</f>
        <v/>
      </c>
      <c r="K239" s="2453" t="str">
        <f t="shared" si="12"/>
        <v/>
      </c>
      <c r="L239" s="2457" t="str">
        <f>IF(INPUT_OUTPUT!BO226="","",INPUT_OUTPUT!BO226)</f>
        <v/>
      </c>
      <c r="M239" s="2457" t="str">
        <f>IF(INPUT_OUTPUT!BP226="","",INPUT_OUTPUT!BP226)</f>
        <v/>
      </c>
      <c r="N239" s="2457" t="str">
        <f>IF(INPUT_OUTPUT!BQ226="","",INPUT_OUTPUT!BQ226)</f>
        <v/>
      </c>
      <c r="O239" s="2457" t="str">
        <f>IF(INPUT_OUTPUT!BR226="","",INPUT_OUTPUT!BR226)</f>
        <v/>
      </c>
      <c r="P239" s="2457" t="str">
        <f>IF(INPUT_OUTPUT!BS226="","",INPUT_OUTPUT!BS226)</f>
        <v/>
      </c>
      <c r="Q239" s="2457" t="str">
        <f>IF(INPUT_OUTPUT!BT226="","",INPUT_OUTPUT!BT226)</f>
        <v/>
      </c>
      <c r="R239" s="2457" t="str">
        <f>IF(INPUT_OUTPUT!BU226="","",INPUT_OUTPUT!BU226)</f>
        <v/>
      </c>
      <c r="S239" s="2461" t="str">
        <f t="shared" si="13"/>
        <v/>
      </c>
      <c r="T239" s="2457" t="str">
        <f>IF(INPUT_OUTPUT!BV226="","",INPUT_OUTPUT!BV226)</f>
        <v/>
      </c>
      <c r="U239" s="2457" t="str">
        <f>IF(INPUT_OUTPUT!BW226="","",INPUT_OUTPUT!BW226)</f>
        <v/>
      </c>
      <c r="V239" s="2457" t="str">
        <f>IF(INPUT_OUTPUT!BX226="","",INPUT_OUTPUT!BX226)</f>
        <v/>
      </c>
      <c r="W239" s="2457" t="str">
        <f>IF(INPUT_OUTPUT!BY226="","",INPUT_OUTPUT!BY226)</f>
        <v/>
      </c>
      <c r="X239" s="2457" t="str">
        <f>IF(INPUT_OUTPUT!BZ226="","",INPUT_OUTPUT!BZ226)</f>
        <v/>
      </c>
      <c r="Y239" s="2457" t="str">
        <f>IF(INPUT_OUTPUT!CA226="","",INPUT_OUTPUT!CA226)</f>
        <v/>
      </c>
      <c r="Z239" s="2457" t="str">
        <f>IF(INPUT_OUTPUT!CB226="","",INPUT_OUTPUT!CB226)</f>
        <v/>
      </c>
      <c r="AA239" s="2461" t="str">
        <f t="shared" si="14"/>
        <v/>
      </c>
      <c r="AB239" s="2459" t="str">
        <f>IF(INPUT_OUTPUT!CC226="","",INPUT_OUTPUT!CC226)</f>
        <v/>
      </c>
      <c r="AC239" s="2459" t="str">
        <f>IF(INPUT_OUTPUT!CD226="","",INPUT_OUTPUT!CD226)</f>
        <v/>
      </c>
      <c r="AD239" s="2459" t="str">
        <f>IF(INPUT_OUTPUT!CE226="","",INPUT_OUTPUT!CE226)</f>
        <v/>
      </c>
      <c r="AE239" s="2459" t="str">
        <f>IF(INPUT_OUTPUT!CF226="","",INPUT_OUTPUT!CF226)</f>
        <v/>
      </c>
      <c r="AF239" s="2459" t="str">
        <f>IF(INPUT_OUTPUT!CG226="","",INPUT_OUTPUT!CG226)</f>
        <v/>
      </c>
      <c r="AG239" s="2459" t="str">
        <f>IF(INPUT_OUTPUT!CH226="","",INPUT_OUTPUT!CH226)</f>
        <v/>
      </c>
      <c r="AH239" s="2459" t="str">
        <f>IF(INPUT_OUTPUT!CI226="","",INPUT_OUTPUT!CI226)</f>
        <v/>
      </c>
    </row>
    <row r="240" spans="3:34" s="2437" customFormat="1" ht="12.75" customHeight="1">
      <c r="C240" s="2461" t="str">
        <f>IF(INPUT_OUTPUT!C227="","",INPUT_OUTPUT!C227)</f>
        <v/>
      </c>
      <c r="D240" s="2462" t="str">
        <f>IF(INPUT_OUTPUT!BH227="","",INPUT_OUTPUT!BH227)</f>
        <v/>
      </c>
      <c r="E240" s="2462" t="str">
        <f>IF(INPUT_OUTPUT!BI227="","",INPUT_OUTPUT!BI227)</f>
        <v/>
      </c>
      <c r="F240" s="2462" t="str">
        <f>IF(INPUT_OUTPUT!BJ227="","",INPUT_OUTPUT!BJ227)</f>
        <v/>
      </c>
      <c r="G240" s="2462" t="str">
        <f>IF(INPUT_OUTPUT!BK227="","",INPUT_OUTPUT!BK227)</f>
        <v/>
      </c>
      <c r="H240" s="2462" t="str">
        <f>IF(INPUT_OUTPUT!BL227="","",INPUT_OUTPUT!BL227)</f>
        <v/>
      </c>
      <c r="I240" s="2462" t="str">
        <f>IF(INPUT_OUTPUT!BM227="","",INPUT_OUTPUT!BM227)</f>
        <v/>
      </c>
      <c r="J240" s="2462" t="str">
        <f>IF(INPUT_OUTPUT!BN227="","",INPUT_OUTPUT!BN227)</f>
        <v/>
      </c>
      <c r="K240" s="2453" t="str">
        <f t="shared" si="12"/>
        <v/>
      </c>
      <c r="L240" s="2457" t="str">
        <f>IF(INPUT_OUTPUT!BO227="","",INPUT_OUTPUT!BO227)</f>
        <v/>
      </c>
      <c r="M240" s="2457" t="str">
        <f>IF(INPUT_OUTPUT!BP227="","",INPUT_OUTPUT!BP227)</f>
        <v/>
      </c>
      <c r="N240" s="2457" t="str">
        <f>IF(INPUT_OUTPUT!BQ227="","",INPUT_OUTPUT!BQ227)</f>
        <v/>
      </c>
      <c r="O240" s="2457" t="str">
        <f>IF(INPUT_OUTPUT!BR227="","",INPUT_OUTPUT!BR227)</f>
        <v/>
      </c>
      <c r="P240" s="2457" t="str">
        <f>IF(INPUT_OUTPUT!BS227="","",INPUT_OUTPUT!BS227)</f>
        <v/>
      </c>
      <c r="Q240" s="2457" t="str">
        <f>IF(INPUT_OUTPUT!BT227="","",INPUT_OUTPUT!BT227)</f>
        <v/>
      </c>
      <c r="R240" s="2457" t="str">
        <f>IF(INPUT_OUTPUT!BU227="","",INPUT_OUTPUT!BU227)</f>
        <v/>
      </c>
      <c r="S240" s="2461" t="str">
        <f t="shared" si="13"/>
        <v/>
      </c>
      <c r="T240" s="2457" t="str">
        <f>IF(INPUT_OUTPUT!BV227="","",INPUT_OUTPUT!BV227)</f>
        <v/>
      </c>
      <c r="U240" s="2457" t="str">
        <f>IF(INPUT_OUTPUT!BW227="","",INPUT_OUTPUT!BW227)</f>
        <v/>
      </c>
      <c r="V240" s="2457" t="str">
        <f>IF(INPUT_OUTPUT!BX227="","",INPUT_OUTPUT!BX227)</f>
        <v/>
      </c>
      <c r="W240" s="2457" t="str">
        <f>IF(INPUT_OUTPUT!BY227="","",INPUT_OUTPUT!BY227)</f>
        <v/>
      </c>
      <c r="X240" s="2457" t="str">
        <f>IF(INPUT_OUTPUT!BZ227="","",INPUT_OUTPUT!BZ227)</f>
        <v/>
      </c>
      <c r="Y240" s="2457" t="str">
        <f>IF(INPUT_OUTPUT!CA227="","",INPUT_OUTPUT!CA227)</f>
        <v/>
      </c>
      <c r="Z240" s="2457" t="str">
        <f>IF(INPUT_OUTPUT!CB227="","",INPUT_OUTPUT!CB227)</f>
        <v/>
      </c>
      <c r="AA240" s="2461" t="str">
        <f t="shared" si="14"/>
        <v/>
      </c>
      <c r="AB240" s="2459" t="str">
        <f>IF(INPUT_OUTPUT!CC227="","",INPUT_OUTPUT!CC227)</f>
        <v/>
      </c>
      <c r="AC240" s="2459" t="str">
        <f>IF(INPUT_OUTPUT!CD227="","",INPUT_OUTPUT!CD227)</f>
        <v/>
      </c>
      <c r="AD240" s="2459" t="str">
        <f>IF(INPUT_OUTPUT!CE227="","",INPUT_OUTPUT!CE227)</f>
        <v/>
      </c>
      <c r="AE240" s="2459" t="str">
        <f>IF(INPUT_OUTPUT!CF227="","",INPUT_OUTPUT!CF227)</f>
        <v/>
      </c>
      <c r="AF240" s="2459" t="str">
        <f>IF(INPUT_OUTPUT!CG227="","",INPUT_OUTPUT!CG227)</f>
        <v/>
      </c>
      <c r="AG240" s="2459" t="str">
        <f>IF(INPUT_OUTPUT!CH227="","",INPUT_OUTPUT!CH227)</f>
        <v/>
      </c>
      <c r="AH240" s="2459" t="str">
        <f>IF(INPUT_OUTPUT!CI227="","",INPUT_OUTPUT!CI227)</f>
        <v/>
      </c>
    </row>
    <row r="241" spans="3:34" s="2437" customFormat="1" ht="12.75" customHeight="1">
      <c r="C241" s="2461" t="str">
        <f>IF(INPUT_OUTPUT!C228="","",INPUT_OUTPUT!C228)</f>
        <v/>
      </c>
      <c r="D241" s="2462" t="str">
        <f>IF(INPUT_OUTPUT!BH228="","",INPUT_OUTPUT!BH228)</f>
        <v/>
      </c>
      <c r="E241" s="2462" t="str">
        <f>IF(INPUT_OUTPUT!BI228="","",INPUT_OUTPUT!BI228)</f>
        <v/>
      </c>
      <c r="F241" s="2462" t="str">
        <f>IF(INPUT_OUTPUT!BJ228="","",INPUT_OUTPUT!BJ228)</f>
        <v/>
      </c>
      <c r="G241" s="2462" t="str">
        <f>IF(INPUT_OUTPUT!BK228="","",INPUT_OUTPUT!BK228)</f>
        <v/>
      </c>
      <c r="H241" s="2462" t="str">
        <f>IF(INPUT_OUTPUT!BL228="","",INPUT_OUTPUT!BL228)</f>
        <v/>
      </c>
      <c r="I241" s="2462" t="str">
        <f>IF(INPUT_OUTPUT!BM228="","",INPUT_OUTPUT!BM228)</f>
        <v/>
      </c>
      <c r="J241" s="2462" t="str">
        <f>IF(INPUT_OUTPUT!BN228="","",INPUT_OUTPUT!BN228)</f>
        <v/>
      </c>
      <c r="K241" s="2453" t="str">
        <f t="shared" si="12"/>
        <v/>
      </c>
      <c r="L241" s="2457" t="str">
        <f>IF(INPUT_OUTPUT!BO228="","",INPUT_OUTPUT!BO228)</f>
        <v/>
      </c>
      <c r="M241" s="2457" t="str">
        <f>IF(INPUT_OUTPUT!BP228="","",INPUT_OUTPUT!BP228)</f>
        <v/>
      </c>
      <c r="N241" s="2457" t="str">
        <f>IF(INPUT_OUTPUT!BQ228="","",INPUT_OUTPUT!BQ228)</f>
        <v/>
      </c>
      <c r="O241" s="2457" t="str">
        <f>IF(INPUT_OUTPUT!BR228="","",INPUT_OUTPUT!BR228)</f>
        <v/>
      </c>
      <c r="P241" s="2457" t="str">
        <f>IF(INPUT_OUTPUT!BS228="","",INPUT_OUTPUT!BS228)</f>
        <v/>
      </c>
      <c r="Q241" s="2457" t="str">
        <f>IF(INPUT_OUTPUT!BT228="","",INPUT_OUTPUT!BT228)</f>
        <v/>
      </c>
      <c r="R241" s="2457" t="str">
        <f>IF(INPUT_OUTPUT!BU228="","",INPUT_OUTPUT!BU228)</f>
        <v/>
      </c>
      <c r="S241" s="2461" t="str">
        <f t="shared" si="13"/>
        <v/>
      </c>
      <c r="T241" s="2457" t="str">
        <f>IF(INPUT_OUTPUT!BV228="","",INPUT_OUTPUT!BV228)</f>
        <v/>
      </c>
      <c r="U241" s="2457" t="str">
        <f>IF(INPUT_OUTPUT!BW228="","",INPUT_OUTPUT!BW228)</f>
        <v/>
      </c>
      <c r="V241" s="2457" t="str">
        <f>IF(INPUT_OUTPUT!BX228="","",INPUT_OUTPUT!BX228)</f>
        <v/>
      </c>
      <c r="W241" s="2457" t="str">
        <f>IF(INPUT_OUTPUT!BY228="","",INPUT_OUTPUT!BY228)</f>
        <v/>
      </c>
      <c r="X241" s="2457" t="str">
        <f>IF(INPUT_OUTPUT!BZ228="","",INPUT_OUTPUT!BZ228)</f>
        <v/>
      </c>
      <c r="Y241" s="2457" t="str">
        <f>IF(INPUT_OUTPUT!CA228="","",INPUT_OUTPUT!CA228)</f>
        <v/>
      </c>
      <c r="Z241" s="2457" t="str">
        <f>IF(INPUT_OUTPUT!CB228="","",INPUT_OUTPUT!CB228)</f>
        <v/>
      </c>
      <c r="AA241" s="2461" t="str">
        <f t="shared" si="14"/>
        <v/>
      </c>
      <c r="AB241" s="2459" t="str">
        <f>IF(INPUT_OUTPUT!CC228="","",INPUT_OUTPUT!CC228)</f>
        <v/>
      </c>
      <c r="AC241" s="2459" t="str">
        <f>IF(INPUT_OUTPUT!CD228="","",INPUT_OUTPUT!CD228)</f>
        <v/>
      </c>
      <c r="AD241" s="2459" t="str">
        <f>IF(INPUT_OUTPUT!CE228="","",INPUT_OUTPUT!CE228)</f>
        <v/>
      </c>
      <c r="AE241" s="2459" t="str">
        <f>IF(INPUT_OUTPUT!CF228="","",INPUT_OUTPUT!CF228)</f>
        <v/>
      </c>
      <c r="AF241" s="2459" t="str">
        <f>IF(INPUT_OUTPUT!CG228="","",INPUT_OUTPUT!CG228)</f>
        <v/>
      </c>
      <c r="AG241" s="2459" t="str">
        <f>IF(INPUT_OUTPUT!CH228="","",INPUT_OUTPUT!CH228)</f>
        <v/>
      </c>
      <c r="AH241" s="2459" t="str">
        <f>IF(INPUT_OUTPUT!CI228="","",INPUT_OUTPUT!CI228)</f>
        <v/>
      </c>
    </row>
    <row r="242" spans="3:34" s="2437" customFormat="1" ht="12.75" customHeight="1">
      <c r="C242" s="2461" t="str">
        <f>IF(INPUT_OUTPUT!C229="","",INPUT_OUTPUT!C229)</f>
        <v/>
      </c>
      <c r="D242" s="2462" t="str">
        <f>IF(INPUT_OUTPUT!BH229="","",INPUT_OUTPUT!BH229)</f>
        <v/>
      </c>
      <c r="E242" s="2462" t="str">
        <f>IF(INPUT_OUTPUT!BI229="","",INPUT_OUTPUT!BI229)</f>
        <v/>
      </c>
      <c r="F242" s="2462" t="str">
        <f>IF(INPUT_OUTPUT!BJ229="","",INPUT_OUTPUT!BJ229)</f>
        <v/>
      </c>
      <c r="G242" s="2462" t="str">
        <f>IF(INPUT_OUTPUT!BK229="","",INPUT_OUTPUT!BK229)</f>
        <v/>
      </c>
      <c r="H242" s="2462" t="str">
        <f>IF(INPUT_OUTPUT!BL229="","",INPUT_OUTPUT!BL229)</f>
        <v/>
      </c>
      <c r="I242" s="2462" t="str">
        <f>IF(INPUT_OUTPUT!BM229="","",INPUT_OUTPUT!BM229)</f>
        <v/>
      </c>
      <c r="J242" s="2462" t="str">
        <f>IF(INPUT_OUTPUT!BN229="","",INPUT_OUTPUT!BN229)</f>
        <v/>
      </c>
      <c r="K242" s="2453" t="str">
        <f t="shared" si="12"/>
        <v/>
      </c>
      <c r="L242" s="2457" t="str">
        <f>IF(INPUT_OUTPUT!BO229="","",INPUT_OUTPUT!BO229)</f>
        <v/>
      </c>
      <c r="M242" s="2457" t="str">
        <f>IF(INPUT_OUTPUT!BP229="","",INPUT_OUTPUT!BP229)</f>
        <v/>
      </c>
      <c r="N242" s="2457" t="str">
        <f>IF(INPUT_OUTPUT!BQ229="","",INPUT_OUTPUT!BQ229)</f>
        <v/>
      </c>
      <c r="O242" s="2457" t="str">
        <f>IF(INPUT_OUTPUT!BR229="","",INPUT_OUTPUT!BR229)</f>
        <v/>
      </c>
      <c r="P242" s="2457" t="str">
        <f>IF(INPUT_OUTPUT!BS229="","",INPUT_OUTPUT!BS229)</f>
        <v/>
      </c>
      <c r="Q242" s="2457" t="str">
        <f>IF(INPUT_OUTPUT!BT229="","",INPUT_OUTPUT!BT229)</f>
        <v/>
      </c>
      <c r="R242" s="2457" t="str">
        <f>IF(INPUT_OUTPUT!BU229="","",INPUT_OUTPUT!BU229)</f>
        <v/>
      </c>
      <c r="S242" s="2461" t="str">
        <f t="shared" si="13"/>
        <v/>
      </c>
      <c r="T242" s="2457" t="str">
        <f>IF(INPUT_OUTPUT!BV229="","",INPUT_OUTPUT!BV229)</f>
        <v/>
      </c>
      <c r="U242" s="2457" t="str">
        <f>IF(INPUT_OUTPUT!BW229="","",INPUT_OUTPUT!BW229)</f>
        <v/>
      </c>
      <c r="V242" s="2457" t="str">
        <f>IF(INPUT_OUTPUT!BX229="","",INPUT_OUTPUT!BX229)</f>
        <v/>
      </c>
      <c r="W242" s="2457" t="str">
        <f>IF(INPUT_OUTPUT!BY229="","",INPUT_OUTPUT!BY229)</f>
        <v/>
      </c>
      <c r="X242" s="2457" t="str">
        <f>IF(INPUT_OUTPUT!BZ229="","",INPUT_OUTPUT!BZ229)</f>
        <v/>
      </c>
      <c r="Y242" s="2457" t="str">
        <f>IF(INPUT_OUTPUT!CA229="","",INPUT_OUTPUT!CA229)</f>
        <v/>
      </c>
      <c r="Z242" s="2457" t="str">
        <f>IF(INPUT_OUTPUT!CB229="","",INPUT_OUTPUT!CB229)</f>
        <v/>
      </c>
      <c r="AA242" s="2461" t="str">
        <f t="shared" si="14"/>
        <v/>
      </c>
      <c r="AB242" s="2459" t="str">
        <f>IF(INPUT_OUTPUT!CC229="","",INPUT_OUTPUT!CC229)</f>
        <v/>
      </c>
      <c r="AC242" s="2459" t="str">
        <f>IF(INPUT_OUTPUT!CD229="","",INPUT_OUTPUT!CD229)</f>
        <v/>
      </c>
      <c r="AD242" s="2459" t="str">
        <f>IF(INPUT_OUTPUT!CE229="","",INPUT_OUTPUT!CE229)</f>
        <v/>
      </c>
      <c r="AE242" s="2459" t="str">
        <f>IF(INPUT_OUTPUT!CF229="","",INPUT_OUTPUT!CF229)</f>
        <v/>
      </c>
      <c r="AF242" s="2459" t="str">
        <f>IF(INPUT_OUTPUT!CG229="","",INPUT_OUTPUT!CG229)</f>
        <v/>
      </c>
      <c r="AG242" s="2459" t="str">
        <f>IF(INPUT_OUTPUT!CH229="","",INPUT_OUTPUT!CH229)</f>
        <v/>
      </c>
      <c r="AH242" s="2459" t="str">
        <f>IF(INPUT_OUTPUT!CI229="","",INPUT_OUTPUT!CI229)</f>
        <v/>
      </c>
    </row>
    <row r="243" spans="3:34" s="2437" customFormat="1" ht="12.75" customHeight="1">
      <c r="C243" s="2461" t="str">
        <f>IF(INPUT_OUTPUT!C230="","",INPUT_OUTPUT!C230)</f>
        <v/>
      </c>
      <c r="D243" s="2462" t="str">
        <f>IF(INPUT_OUTPUT!BH230="","",INPUT_OUTPUT!BH230)</f>
        <v/>
      </c>
      <c r="E243" s="2462" t="str">
        <f>IF(INPUT_OUTPUT!BI230="","",INPUT_OUTPUT!BI230)</f>
        <v/>
      </c>
      <c r="F243" s="2462" t="str">
        <f>IF(INPUT_OUTPUT!BJ230="","",INPUT_OUTPUT!BJ230)</f>
        <v/>
      </c>
      <c r="G243" s="2462" t="str">
        <f>IF(INPUT_OUTPUT!BK230="","",INPUT_OUTPUT!BK230)</f>
        <v/>
      </c>
      <c r="H243" s="2462" t="str">
        <f>IF(INPUT_OUTPUT!BL230="","",INPUT_OUTPUT!BL230)</f>
        <v/>
      </c>
      <c r="I243" s="2462" t="str">
        <f>IF(INPUT_OUTPUT!BM230="","",INPUT_OUTPUT!BM230)</f>
        <v/>
      </c>
      <c r="J243" s="2462" t="str">
        <f>IF(INPUT_OUTPUT!BN230="","",INPUT_OUTPUT!BN230)</f>
        <v/>
      </c>
      <c r="K243" s="2453" t="str">
        <f t="shared" si="12"/>
        <v/>
      </c>
      <c r="L243" s="2457" t="str">
        <f>IF(INPUT_OUTPUT!BO230="","",INPUT_OUTPUT!BO230)</f>
        <v/>
      </c>
      <c r="M243" s="2457" t="str">
        <f>IF(INPUT_OUTPUT!BP230="","",INPUT_OUTPUT!BP230)</f>
        <v/>
      </c>
      <c r="N243" s="2457" t="str">
        <f>IF(INPUT_OUTPUT!BQ230="","",INPUT_OUTPUT!BQ230)</f>
        <v/>
      </c>
      <c r="O243" s="2457" t="str">
        <f>IF(INPUT_OUTPUT!BR230="","",INPUT_OUTPUT!BR230)</f>
        <v/>
      </c>
      <c r="P243" s="2457" t="str">
        <f>IF(INPUT_OUTPUT!BS230="","",INPUT_OUTPUT!BS230)</f>
        <v/>
      </c>
      <c r="Q243" s="2457" t="str">
        <f>IF(INPUT_OUTPUT!BT230="","",INPUT_OUTPUT!BT230)</f>
        <v/>
      </c>
      <c r="R243" s="2457" t="str">
        <f>IF(INPUT_OUTPUT!BU230="","",INPUT_OUTPUT!BU230)</f>
        <v/>
      </c>
      <c r="S243" s="2461" t="str">
        <f t="shared" si="13"/>
        <v/>
      </c>
      <c r="T243" s="2457" t="str">
        <f>IF(INPUT_OUTPUT!BV230="","",INPUT_OUTPUT!BV230)</f>
        <v/>
      </c>
      <c r="U243" s="2457" t="str">
        <f>IF(INPUT_OUTPUT!BW230="","",INPUT_OUTPUT!BW230)</f>
        <v/>
      </c>
      <c r="V243" s="2457" t="str">
        <f>IF(INPUT_OUTPUT!BX230="","",INPUT_OUTPUT!BX230)</f>
        <v/>
      </c>
      <c r="W243" s="2457" t="str">
        <f>IF(INPUT_OUTPUT!BY230="","",INPUT_OUTPUT!BY230)</f>
        <v/>
      </c>
      <c r="X243" s="2457" t="str">
        <f>IF(INPUT_OUTPUT!BZ230="","",INPUT_OUTPUT!BZ230)</f>
        <v/>
      </c>
      <c r="Y243" s="2457" t="str">
        <f>IF(INPUT_OUTPUT!CA230="","",INPUT_OUTPUT!CA230)</f>
        <v/>
      </c>
      <c r="Z243" s="2457" t="str">
        <f>IF(INPUT_OUTPUT!CB230="","",INPUT_OUTPUT!CB230)</f>
        <v/>
      </c>
      <c r="AA243" s="2461" t="str">
        <f t="shared" si="14"/>
        <v/>
      </c>
      <c r="AB243" s="2459" t="str">
        <f>IF(INPUT_OUTPUT!CC230="","",INPUT_OUTPUT!CC230)</f>
        <v/>
      </c>
      <c r="AC243" s="2459" t="str">
        <f>IF(INPUT_OUTPUT!CD230="","",INPUT_OUTPUT!CD230)</f>
        <v/>
      </c>
      <c r="AD243" s="2459" t="str">
        <f>IF(INPUT_OUTPUT!CE230="","",INPUT_OUTPUT!CE230)</f>
        <v/>
      </c>
      <c r="AE243" s="2459" t="str">
        <f>IF(INPUT_OUTPUT!CF230="","",INPUT_OUTPUT!CF230)</f>
        <v/>
      </c>
      <c r="AF243" s="2459" t="str">
        <f>IF(INPUT_OUTPUT!CG230="","",INPUT_OUTPUT!CG230)</f>
        <v/>
      </c>
      <c r="AG243" s="2459" t="str">
        <f>IF(INPUT_OUTPUT!CH230="","",INPUT_OUTPUT!CH230)</f>
        <v/>
      </c>
      <c r="AH243" s="2459" t="str">
        <f>IF(INPUT_OUTPUT!CI230="","",INPUT_OUTPUT!CI230)</f>
        <v/>
      </c>
    </row>
    <row r="244" spans="3:34" s="2437" customFormat="1" ht="12.75" customHeight="1">
      <c r="C244" s="2461" t="str">
        <f>IF(INPUT_OUTPUT!C231="","",INPUT_OUTPUT!C231)</f>
        <v/>
      </c>
      <c r="D244" s="2462" t="str">
        <f>IF(INPUT_OUTPUT!BH231="","",INPUT_OUTPUT!BH231)</f>
        <v/>
      </c>
      <c r="E244" s="2462" t="str">
        <f>IF(INPUT_OUTPUT!BI231="","",INPUT_OUTPUT!BI231)</f>
        <v/>
      </c>
      <c r="F244" s="2462" t="str">
        <f>IF(INPUT_OUTPUT!BJ231="","",INPUT_OUTPUT!BJ231)</f>
        <v/>
      </c>
      <c r="G244" s="2462" t="str">
        <f>IF(INPUT_OUTPUT!BK231="","",INPUT_OUTPUT!BK231)</f>
        <v/>
      </c>
      <c r="H244" s="2462" t="str">
        <f>IF(INPUT_OUTPUT!BL231="","",INPUT_OUTPUT!BL231)</f>
        <v/>
      </c>
      <c r="I244" s="2462" t="str">
        <f>IF(INPUT_OUTPUT!BM231="","",INPUT_OUTPUT!BM231)</f>
        <v/>
      </c>
      <c r="J244" s="2462" t="str">
        <f>IF(INPUT_OUTPUT!BN231="","",INPUT_OUTPUT!BN231)</f>
        <v/>
      </c>
      <c r="K244" s="2453" t="str">
        <f t="shared" si="12"/>
        <v/>
      </c>
      <c r="L244" s="2457" t="str">
        <f>IF(INPUT_OUTPUT!BO231="","",INPUT_OUTPUT!BO231)</f>
        <v/>
      </c>
      <c r="M244" s="2457" t="str">
        <f>IF(INPUT_OUTPUT!BP231="","",INPUT_OUTPUT!BP231)</f>
        <v/>
      </c>
      <c r="N244" s="2457" t="str">
        <f>IF(INPUT_OUTPUT!BQ231="","",INPUT_OUTPUT!BQ231)</f>
        <v/>
      </c>
      <c r="O244" s="2457" t="str">
        <f>IF(INPUT_OUTPUT!BR231="","",INPUT_OUTPUT!BR231)</f>
        <v/>
      </c>
      <c r="P244" s="2457" t="str">
        <f>IF(INPUT_OUTPUT!BS231="","",INPUT_OUTPUT!BS231)</f>
        <v/>
      </c>
      <c r="Q244" s="2457" t="str">
        <f>IF(INPUT_OUTPUT!BT231="","",INPUT_OUTPUT!BT231)</f>
        <v/>
      </c>
      <c r="R244" s="2457" t="str">
        <f>IF(INPUT_OUTPUT!BU231="","",INPUT_OUTPUT!BU231)</f>
        <v/>
      </c>
      <c r="S244" s="2461" t="str">
        <f t="shared" si="13"/>
        <v/>
      </c>
      <c r="T244" s="2457" t="str">
        <f>IF(INPUT_OUTPUT!BV231="","",INPUT_OUTPUT!BV231)</f>
        <v/>
      </c>
      <c r="U244" s="2457" t="str">
        <f>IF(INPUT_OUTPUT!BW231="","",INPUT_OUTPUT!BW231)</f>
        <v/>
      </c>
      <c r="V244" s="2457" t="str">
        <f>IF(INPUT_OUTPUT!BX231="","",INPUT_OUTPUT!BX231)</f>
        <v/>
      </c>
      <c r="W244" s="2457" t="str">
        <f>IF(INPUT_OUTPUT!BY231="","",INPUT_OUTPUT!BY231)</f>
        <v/>
      </c>
      <c r="X244" s="2457" t="str">
        <f>IF(INPUT_OUTPUT!BZ231="","",INPUT_OUTPUT!BZ231)</f>
        <v/>
      </c>
      <c r="Y244" s="2457" t="str">
        <f>IF(INPUT_OUTPUT!CA231="","",INPUT_OUTPUT!CA231)</f>
        <v/>
      </c>
      <c r="Z244" s="2457" t="str">
        <f>IF(INPUT_OUTPUT!CB231="","",INPUT_OUTPUT!CB231)</f>
        <v/>
      </c>
      <c r="AA244" s="2461" t="str">
        <f t="shared" si="14"/>
        <v/>
      </c>
      <c r="AB244" s="2459" t="str">
        <f>IF(INPUT_OUTPUT!CC231="","",INPUT_OUTPUT!CC231)</f>
        <v/>
      </c>
      <c r="AC244" s="2459" t="str">
        <f>IF(INPUT_OUTPUT!CD231="","",INPUT_OUTPUT!CD231)</f>
        <v/>
      </c>
      <c r="AD244" s="2459" t="str">
        <f>IF(INPUT_OUTPUT!CE231="","",INPUT_OUTPUT!CE231)</f>
        <v/>
      </c>
      <c r="AE244" s="2459" t="str">
        <f>IF(INPUT_OUTPUT!CF231="","",INPUT_OUTPUT!CF231)</f>
        <v/>
      </c>
      <c r="AF244" s="2459" t="str">
        <f>IF(INPUT_OUTPUT!CG231="","",INPUT_OUTPUT!CG231)</f>
        <v/>
      </c>
      <c r="AG244" s="2459" t="str">
        <f>IF(INPUT_OUTPUT!CH231="","",INPUT_OUTPUT!CH231)</f>
        <v/>
      </c>
      <c r="AH244" s="2459" t="str">
        <f>IF(INPUT_OUTPUT!CI231="","",INPUT_OUTPUT!CI231)</f>
        <v/>
      </c>
    </row>
    <row r="245" spans="3:34" s="2437" customFormat="1" ht="12.75" customHeight="1">
      <c r="C245" s="2461" t="str">
        <f>IF(INPUT_OUTPUT!C232="","",INPUT_OUTPUT!C232)</f>
        <v/>
      </c>
      <c r="D245" s="2462" t="str">
        <f>IF(INPUT_OUTPUT!BH232="","",INPUT_OUTPUT!BH232)</f>
        <v/>
      </c>
      <c r="E245" s="2462" t="str">
        <f>IF(INPUT_OUTPUT!BI232="","",INPUT_OUTPUT!BI232)</f>
        <v/>
      </c>
      <c r="F245" s="2462" t="str">
        <f>IF(INPUT_OUTPUT!BJ232="","",INPUT_OUTPUT!BJ232)</f>
        <v/>
      </c>
      <c r="G245" s="2462" t="str">
        <f>IF(INPUT_OUTPUT!BK232="","",INPUT_OUTPUT!BK232)</f>
        <v/>
      </c>
      <c r="H245" s="2462" t="str">
        <f>IF(INPUT_OUTPUT!BL232="","",INPUT_OUTPUT!BL232)</f>
        <v/>
      </c>
      <c r="I245" s="2462" t="str">
        <f>IF(INPUT_OUTPUT!BM232="","",INPUT_OUTPUT!BM232)</f>
        <v/>
      </c>
      <c r="J245" s="2462" t="str">
        <f>IF(INPUT_OUTPUT!BN232="","",INPUT_OUTPUT!BN232)</f>
        <v/>
      </c>
      <c r="K245" s="2453" t="str">
        <f t="shared" si="12"/>
        <v/>
      </c>
      <c r="L245" s="2457" t="str">
        <f>IF(INPUT_OUTPUT!BO232="","",INPUT_OUTPUT!BO232)</f>
        <v/>
      </c>
      <c r="M245" s="2457" t="str">
        <f>IF(INPUT_OUTPUT!BP232="","",INPUT_OUTPUT!BP232)</f>
        <v/>
      </c>
      <c r="N245" s="2457" t="str">
        <f>IF(INPUT_OUTPUT!BQ232="","",INPUT_OUTPUT!BQ232)</f>
        <v/>
      </c>
      <c r="O245" s="2457" t="str">
        <f>IF(INPUT_OUTPUT!BR232="","",INPUT_OUTPUT!BR232)</f>
        <v/>
      </c>
      <c r="P245" s="2457" t="str">
        <f>IF(INPUT_OUTPUT!BS232="","",INPUT_OUTPUT!BS232)</f>
        <v/>
      </c>
      <c r="Q245" s="2457" t="str">
        <f>IF(INPUT_OUTPUT!BT232="","",INPUT_OUTPUT!BT232)</f>
        <v/>
      </c>
      <c r="R245" s="2457" t="str">
        <f>IF(INPUT_OUTPUT!BU232="","",INPUT_OUTPUT!BU232)</f>
        <v/>
      </c>
      <c r="S245" s="2461" t="str">
        <f t="shared" si="13"/>
        <v/>
      </c>
      <c r="T245" s="2457" t="str">
        <f>IF(INPUT_OUTPUT!BV232="","",INPUT_OUTPUT!BV232)</f>
        <v/>
      </c>
      <c r="U245" s="2457" t="str">
        <f>IF(INPUT_OUTPUT!BW232="","",INPUT_OUTPUT!BW232)</f>
        <v/>
      </c>
      <c r="V245" s="2457" t="str">
        <f>IF(INPUT_OUTPUT!BX232="","",INPUT_OUTPUT!BX232)</f>
        <v/>
      </c>
      <c r="W245" s="2457" t="str">
        <f>IF(INPUT_OUTPUT!BY232="","",INPUT_OUTPUT!BY232)</f>
        <v/>
      </c>
      <c r="X245" s="2457" t="str">
        <f>IF(INPUT_OUTPUT!BZ232="","",INPUT_OUTPUT!BZ232)</f>
        <v/>
      </c>
      <c r="Y245" s="2457" t="str">
        <f>IF(INPUT_OUTPUT!CA232="","",INPUT_OUTPUT!CA232)</f>
        <v/>
      </c>
      <c r="Z245" s="2457" t="str">
        <f>IF(INPUT_OUTPUT!CB232="","",INPUT_OUTPUT!CB232)</f>
        <v/>
      </c>
      <c r="AA245" s="2461" t="str">
        <f t="shared" si="14"/>
        <v/>
      </c>
      <c r="AB245" s="2459" t="str">
        <f>IF(INPUT_OUTPUT!CC232="","",INPUT_OUTPUT!CC232)</f>
        <v/>
      </c>
      <c r="AC245" s="2459" t="str">
        <f>IF(INPUT_OUTPUT!CD232="","",INPUT_OUTPUT!CD232)</f>
        <v/>
      </c>
      <c r="AD245" s="2459" t="str">
        <f>IF(INPUT_OUTPUT!CE232="","",INPUT_OUTPUT!CE232)</f>
        <v/>
      </c>
      <c r="AE245" s="2459" t="str">
        <f>IF(INPUT_OUTPUT!CF232="","",INPUT_OUTPUT!CF232)</f>
        <v/>
      </c>
      <c r="AF245" s="2459" t="str">
        <f>IF(INPUT_OUTPUT!CG232="","",INPUT_OUTPUT!CG232)</f>
        <v/>
      </c>
      <c r="AG245" s="2459" t="str">
        <f>IF(INPUT_OUTPUT!CH232="","",INPUT_OUTPUT!CH232)</f>
        <v/>
      </c>
      <c r="AH245" s="2459" t="str">
        <f>IF(INPUT_OUTPUT!CI232="","",INPUT_OUTPUT!CI232)</f>
        <v/>
      </c>
    </row>
    <row r="246" spans="3:34" s="2437" customFormat="1" ht="12.75" customHeight="1">
      <c r="C246" s="2461" t="str">
        <f>IF(INPUT_OUTPUT!C233="","",INPUT_OUTPUT!C233)</f>
        <v/>
      </c>
      <c r="D246" s="2462" t="str">
        <f>IF(INPUT_OUTPUT!BH233="","",INPUT_OUTPUT!BH233)</f>
        <v/>
      </c>
      <c r="E246" s="2462" t="str">
        <f>IF(INPUT_OUTPUT!BI233="","",INPUT_OUTPUT!BI233)</f>
        <v/>
      </c>
      <c r="F246" s="2462" t="str">
        <f>IF(INPUT_OUTPUT!BJ233="","",INPUT_OUTPUT!BJ233)</f>
        <v/>
      </c>
      <c r="G246" s="2462" t="str">
        <f>IF(INPUT_OUTPUT!BK233="","",INPUT_OUTPUT!BK233)</f>
        <v/>
      </c>
      <c r="H246" s="2462" t="str">
        <f>IF(INPUT_OUTPUT!BL233="","",INPUT_OUTPUT!BL233)</f>
        <v/>
      </c>
      <c r="I246" s="2462" t="str">
        <f>IF(INPUT_OUTPUT!BM233="","",INPUT_OUTPUT!BM233)</f>
        <v/>
      </c>
      <c r="J246" s="2462" t="str">
        <f>IF(INPUT_OUTPUT!BN233="","",INPUT_OUTPUT!BN233)</f>
        <v/>
      </c>
      <c r="K246" s="2453" t="str">
        <f t="shared" si="12"/>
        <v/>
      </c>
      <c r="L246" s="2457" t="str">
        <f>IF(INPUT_OUTPUT!BO233="","",INPUT_OUTPUT!BO233)</f>
        <v/>
      </c>
      <c r="M246" s="2457" t="str">
        <f>IF(INPUT_OUTPUT!BP233="","",INPUT_OUTPUT!BP233)</f>
        <v/>
      </c>
      <c r="N246" s="2457" t="str">
        <f>IF(INPUT_OUTPUT!BQ233="","",INPUT_OUTPUT!BQ233)</f>
        <v/>
      </c>
      <c r="O246" s="2457" t="str">
        <f>IF(INPUT_OUTPUT!BR233="","",INPUT_OUTPUT!BR233)</f>
        <v/>
      </c>
      <c r="P246" s="2457" t="str">
        <f>IF(INPUT_OUTPUT!BS233="","",INPUT_OUTPUT!BS233)</f>
        <v/>
      </c>
      <c r="Q246" s="2457" t="str">
        <f>IF(INPUT_OUTPUT!BT233="","",INPUT_OUTPUT!BT233)</f>
        <v/>
      </c>
      <c r="R246" s="2457" t="str">
        <f>IF(INPUT_OUTPUT!BU233="","",INPUT_OUTPUT!BU233)</f>
        <v/>
      </c>
      <c r="S246" s="2461" t="str">
        <f t="shared" si="13"/>
        <v/>
      </c>
      <c r="T246" s="2457" t="str">
        <f>IF(INPUT_OUTPUT!BV233="","",INPUT_OUTPUT!BV233)</f>
        <v/>
      </c>
      <c r="U246" s="2457" t="str">
        <f>IF(INPUT_OUTPUT!BW233="","",INPUT_OUTPUT!BW233)</f>
        <v/>
      </c>
      <c r="V246" s="2457" t="str">
        <f>IF(INPUT_OUTPUT!BX233="","",INPUT_OUTPUT!BX233)</f>
        <v/>
      </c>
      <c r="W246" s="2457" t="str">
        <f>IF(INPUT_OUTPUT!BY233="","",INPUT_OUTPUT!BY233)</f>
        <v/>
      </c>
      <c r="X246" s="2457" t="str">
        <f>IF(INPUT_OUTPUT!BZ233="","",INPUT_OUTPUT!BZ233)</f>
        <v/>
      </c>
      <c r="Y246" s="2457" t="str">
        <f>IF(INPUT_OUTPUT!CA233="","",INPUT_OUTPUT!CA233)</f>
        <v/>
      </c>
      <c r="Z246" s="2457" t="str">
        <f>IF(INPUT_OUTPUT!CB233="","",INPUT_OUTPUT!CB233)</f>
        <v/>
      </c>
      <c r="AA246" s="2461" t="str">
        <f t="shared" si="14"/>
        <v/>
      </c>
      <c r="AB246" s="2459" t="str">
        <f>IF(INPUT_OUTPUT!CC233="","",INPUT_OUTPUT!CC233)</f>
        <v/>
      </c>
      <c r="AC246" s="2459" t="str">
        <f>IF(INPUT_OUTPUT!CD233="","",INPUT_OUTPUT!CD233)</f>
        <v/>
      </c>
      <c r="AD246" s="2459" t="str">
        <f>IF(INPUT_OUTPUT!CE233="","",INPUT_OUTPUT!CE233)</f>
        <v/>
      </c>
      <c r="AE246" s="2459" t="str">
        <f>IF(INPUT_OUTPUT!CF233="","",INPUT_OUTPUT!CF233)</f>
        <v/>
      </c>
      <c r="AF246" s="2459" t="str">
        <f>IF(INPUT_OUTPUT!CG233="","",INPUT_OUTPUT!CG233)</f>
        <v/>
      </c>
      <c r="AG246" s="2459" t="str">
        <f>IF(INPUT_OUTPUT!CH233="","",INPUT_OUTPUT!CH233)</f>
        <v/>
      </c>
      <c r="AH246" s="2459" t="str">
        <f>IF(INPUT_OUTPUT!CI233="","",INPUT_OUTPUT!CI233)</f>
        <v/>
      </c>
    </row>
    <row r="247" spans="3:34" s="2437" customFormat="1" ht="12.75" customHeight="1">
      <c r="C247" s="2461" t="str">
        <f>IF(INPUT_OUTPUT!C234="","",INPUT_OUTPUT!C234)</f>
        <v/>
      </c>
      <c r="D247" s="2462" t="str">
        <f>IF(INPUT_OUTPUT!BH234="","",INPUT_OUTPUT!BH234)</f>
        <v/>
      </c>
      <c r="E247" s="2462" t="str">
        <f>IF(INPUT_OUTPUT!BI234="","",INPUT_OUTPUT!BI234)</f>
        <v/>
      </c>
      <c r="F247" s="2462" t="str">
        <f>IF(INPUT_OUTPUT!BJ234="","",INPUT_OUTPUT!BJ234)</f>
        <v/>
      </c>
      <c r="G247" s="2462" t="str">
        <f>IF(INPUT_OUTPUT!BK234="","",INPUT_OUTPUT!BK234)</f>
        <v/>
      </c>
      <c r="H247" s="2462" t="str">
        <f>IF(INPUT_OUTPUT!BL234="","",INPUT_OUTPUT!BL234)</f>
        <v/>
      </c>
      <c r="I247" s="2462" t="str">
        <f>IF(INPUT_OUTPUT!BM234="","",INPUT_OUTPUT!BM234)</f>
        <v/>
      </c>
      <c r="J247" s="2462" t="str">
        <f>IF(INPUT_OUTPUT!BN234="","",INPUT_OUTPUT!BN234)</f>
        <v/>
      </c>
      <c r="K247" s="2453" t="str">
        <f t="shared" si="12"/>
        <v/>
      </c>
      <c r="L247" s="2457" t="str">
        <f>IF(INPUT_OUTPUT!BO234="","",INPUT_OUTPUT!BO234)</f>
        <v/>
      </c>
      <c r="M247" s="2457" t="str">
        <f>IF(INPUT_OUTPUT!BP234="","",INPUT_OUTPUT!BP234)</f>
        <v/>
      </c>
      <c r="N247" s="2457" t="str">
        <f>IF(INPUT_OUTPUT!BQ234="","",INPUT_OUTPUT!BQ234)</f>
        <v/>
      </c>
      <c r="O247" s="2457" t="str">
        <f>IF(INPUT_OUTPUT!BR234="","",INPUT_OUTPUT!BR234)</f>
        <v/>
      </c>
      <c r="P247" s="2457" t="str">
        <f>IF(INPUT_OUTPUT!BS234="","",INPUT_OUTPUT!BS234)</f>
        <v/>
      </c>
      <c r="Q247" s="2457" t="str">
        <f>IF(INPUT_OUTPUT!BT234="","",INPUT_OUTPUT!BT234)</f>
        <v/>
      </c>
      <c r="R247" s="2457" t="str">
        <f>IF(INPUT_OUTPUT!BU234="","",INPUT_OUTPUT!BU234)</f>
        <v/>
      </c>
      <c r="S247" s="2461" t="str">
        <f t="shared" si="13"/>
        <v/>
      </c>
      <c r="T247" s="2457" t="str">
        <f>IF(INPUT_OUTPUT!BV234="","",INPUT_OUTPUT!BV234)</f>
        <v/>
      </c>
      <c r="U247" s="2457" t="str">
        <f>IF(INPUT_OUTPUT!BW234="","",INPUT_OUTPUT!BW234)</f>
        <v/>
      </c>
      <c r="V247" s="2457" t="str">
        <f>IF(INPUT_OUTPUT!BX234="","",INPUT_OUTPUT!BX234)</f>
        <v/>
      </c>
      <c r="W247" s="2457" t="str">
        <f>IF(INPUT_OUTPUT!BY234="","",INPUT_OUTPUT!BY234)</f>
        <v/>
      </c>
      <c r="X247" s="2457" t="str">
        <f>IF(INPUT_OUTPUT!BZ234="","",INPUT_OUTPUT!BZ234)</f>
        <v/>
      </c>
      <c r="Y247" s="2457" t="str">
        <f>IF(INPUT_OUTPUT!CA234="","",INPUT_OUTPUT!CA234)</f>
        <v/>
      </c>
      <c r="Z247" s="2457" t="str">
        <f>IF(INPUT_OUTPUT!CB234="","",INPUT_OUTPUT!CB234)</f>
        <v/>
      </c>
      <c r="AA247" s="2461" t="str">
        <f t="shared" si="14"/>
        <v/>
      </c>
      <c r="AB247" s="2459" t="str">
        <f>IF(INPUT_OUTPUT!CC234="","",INPUT_OUTPUT!CC234)</f>
        <v/>
      </c>
      <c r="AC247" s="2459" t="str">
        <f>IF(INPUT_OUTPUT!CD234="","",INPUT_OUTPUT!CD234)</f>
        <v/>
      </c>
      <c r="AD247" s="2459" t="str">
        <f>IF(INPUT_OUTPUT!CE234="","",INPUT_OUTPUT!CE234)</f>
        <v/>
      </c>
      <c r="AE247" s="2459" t="str">
        <f>IF(INPUT_OUTPUT!CF234="","",INPUT_OUTPUT!CF234)</f>
        <v/>
      </c>
      <c r="AF247" s="2459" t="str">
        <f>IF(INPUT_OUTPUT!CG234="","",INPUT_OUTPUT!CG234)</f>
        <v/>
      </c>
      <c r="AG247" s="2459" t="str">
        <f>IF(INPUT_OUTPUT!CH234="","",INPUT_OUTPUT!CH234)</f>
        <v/>
      </c>
      <c r="AH247" s="2459" t="str">
        <f>IF(INPUT_OUTPUT!CI234="","",INPUT_OUTPUT!CI234)</f>
        <v/>
      </c>
    </row>
    <row r="248" spans="3:34" s="2437" customFormat="1" ht="12.75" customHeight="1">
      <c r="C248" s="2461" t="str">
        <f>IF(INPUT_OUTPUT!C235="","",INPUT_OUTPUT!C235)</f>
        <v/>
      </c>
      <c r="D248" s="2462" t="str">
        <f>IF(INPUT_OUTPUT!BH235="","",INPUT_OUTPUT!BH235)</f>
        <v/>
      </c>
      <c r="E248" s="2462" t="str">
        <f>IF(INPUT_OUTPUT!BI235="","",INPUT_OUTPUT!BI235)</f>
        <v/>
      </c>
      <c r="F248" s="2462" t="str">
        <f>IF(INPUT_OUTPUT!BJ235="","",INPUT_OUTPUT!BJ235)</f>
        <v/>
      </c>
      <c r="G248" s="2462" t="str">
        <f>IF(INPUT_OUTPUT!BK235="","",INPUT_OUTPUT!BK235)</f>
        <v/>
      </c>
      <c r="H248" s="2462" t="str">
        <f>IF(INPUT_OUTPUT!BL235="","",INPUT_OUTPUT!BL235)</f>
        <v/>
      </c>
      <c r="I248" s="2462" t="str">
        <f>IF(INPUT_OUTPUT!BM235="","",INPUT_OUTPUT!BM235)</f>
        <v/>
      </c>
      <c r="J248" s="2462" t="str">
        <f>IF(INPUT_OUTPUT!BN235="","",INPUT_OUTPUT!BN235)</f>
        <v/>
      </c>
      <c r="K248" s="2453" t="str">
        <f t="shared" si="12"/>
        <v/>
      </c>
      <c r="L248" s="2457" t="str">
        <f>IF(INPUT_OUTPUT!BO235="","",INPUT_OUTPUT!BO235)</f>
        <v/>
      </c>
      <c r="M248" s="2457" t="str">
        <f>IF(INPUT_OUTPUT!BP235="","",INPUT_OUTPUT!BP235)</f>
        <v/>
      </c>
      <c r="N248" s="2457" t="str">
        <f>IF(INPUT_OUTPUT!BQ235="","",INPUT_OUTPUT!BQ235)</f>
        <v/>
      </c>
      <c r="O248" s="2457" t="str">
        <f>IF(INPUT_OUTPUT!BR235="","",INPUT_OUTPUT!BR235)</f>
        <v/>
      </c>
      <c r="P248" s="2457" t="str">
        <f>IF(INPUT_OUTPUT!BS235="","",INPUT_OUTPUT!BS235)</f>
        <v/>
      </c>
      <c r="Q248" s="2457" t="str">
        <f>IF(INPUT_OUTPUT!BT235="","",INPUT_OUTPUT!BT235)</f>
        <v/>
      </c>
      <c r="R248" s="2457" t="str">
        <f>IF(INPUT_OUTPUT!BU235="","",INPUT_OUTPUT!BU235)</f>
        <v/>
      </c>
      <c r="S248" s="2461" t="str">
        <f t="shared" si="13"/>
        <v/>
      </c>
      <c r="T248" s="2457" t="str">
        <f>IF(INPUT_OUTPUT!BV235="","",INPUT_OUTPUT!BV235)</f>
        <v/>
      </c>
      <c r="U248" s="2457" t="str">
        <f>IF(INPUT_OUTPUT!BW235="","",INPUT_OUTPUT!BW235)</f>
        <v/>
      </c>
      <c r="V248" s="2457" t="str">
        <f>IF(INPUT_OUTPUT!BX235="","",INPUT_OUTPUT!BX235)</f>
        <v/>
      </c>
      <c r="W248" s="2457" t="str">
        <f>IF(INPUT_OUTPUT!BY235="","",INPUT_OUTPUT!BY235)</f>
        <v/>
      </c>
      <c r="X248" s="2457" t="str">
        <f>IF(INPUT_OUTPUT!BZ235="","",INPUT_OUTPUT!BZ235)</f>
        <v/>
      </c>
      <c r="Y248" s="2457" t="str">
        <f>IF(INPUT_OUTPUT!CA235="","",INPUT_OUTPUT!CA235)</f>
        <v/>
      </c>
      <c r="Z248" s="2457" t="str">
        <f>IF(INPUT_OUTPUT!CB235="","",INPUT_OUTPUT!CB235)</f>
        <v/>
      </c>
      <c r="AA248" s="2461" t="str">
        <f t="shared" si="14"/>
        <v/>
      </c>
      <c r="AB248" s="2459" t="str">
        <f>IF(INPUT_OUTPUT!CC235="","",INPUT_OUTPUT!CC235)</f>
        <v/>
      </c>
      <c r="AC248" s="2459" t="str">
        <f>IF(INPUT_OUTPUT!CD235="","",INPUT_OUTPUT!CD235)</f>
        <v/>
      </c>
      <c r="AD248" s="2459" t="str">
        <f>IF(INPUT_OUTPUT!CE235="","",INPUT_OUTPUT!CE235)</f>
        <v/>
      </c>
      <c r="AE248" s="2459" t="str">
        <f>IF(INPUT_OUTPUT!CF235="","",INPUT_OUTPUT!CF235)</f>
        <v/>
      </c>
      <c r="AF248" s="2459" t="str">
        <f>IF(INPUT_OUTPUT!CG235="","",INPUT_OUTPUT!CG235)</f>
        <v/>
      </c>
      <c r="AG248" s="2459" t="str">
        <f>IF(INPUT_OUTPUT!CH235="","",INPUT_OUTPUT!CH235)</f>
        <v/>
      </c>
      <c r="AH248" s="2459" t="str">
        <f>IF(INPUT_OUTPUT!CI235="","",INPUT_OUTPUT!CI235)</f>
        <v/>
      </c>
    </row>
    <row r="249" spans="3:34" s="2437" customFormat="1" ht="12.75" customHeight="1">
      <c r="C249" s="2461" t="str">
        <f>IF(INPUT_OUTPUT!C236="","",INPUT_OUTPUT!C236)</f>
        <v/>
      </c>
      <c r="D249" s="2462" t="str">
        <f>IF(INPUT_OUTPUT!BH236="","",INPUT_OUTPUT!BH236)</f>
        <v/>
      </c>
      <c r="E249" s="2462" t="str">
        <f>IF(INPUT_OUTPUT!BI236="","",INPUT_OUTPUT!BI236)</f>
        <v/>
      </c>
      <c r="F249" s="2462" t="str">
        <f>IF(INPUT_OUTPUT!BJ236="","",INPUT_OUTPUT!BJ236)</f>
        <v/>
      </c>
      <c r="G249" s="2462" t="str">
        <f>IF(INPUT_OUTPUT!BK236="","",INPUT_OUTPUT!BK236)</f>
        <v/>
      </c>
      <c r="H249" s="2462" t="str">
        <f>IF(INPUT_OUTPUT!BL236="","",INPUT_OUTPUT!BL236)</f>
        <v/>
      </c>
      <c r="I249" s="2462" t="str">
        <f>IF(INPUT_OUTPUT!BM236="","",INPUT_OUTPUT!BM236)</f>
        <v/>
      </c>
      <c r="J249" s="2462" t="str">
        <f>IF(INPUT_OUTPUT!BN236="","",INPUT_OUTPUT!BN236)</f>
        <v/>
      </c>
      <c r="K249" s="2453" t="str">
        <f t="shared" si="12"/>
        <v/>
      </c>
      <c r="L249" s="2457" t="str">
        <f>IF(INPUT_OUTPUT!BO236="","",INPUT_OUTPUT!BO236)</f>
        <v/>
      </c>
      <c r="M249" s="2457" t="str">
        <f>IF(INPUT_OUTPUT!BP236="","",INPUT_OUTPUT!BP236)</f>
        <v/>
      </c>
      <c r="N249" s="2457" t="str">
        <f>IF(INPUT_OUTPUT!BQ236="","",INPUT_OUTPUT!BQ236)</f>
        <v/>
      </c>
      <c r="O249" s="2457" t="str">
        <f>IF(INPUT_OUTPUT!BR236="","",INPUT_OUTPUT!BR236)</f>
        <v/>
      </c>
      <c r="P249" s="2457" t="str">
        <f>IF(INPUT_OUTPUT!BS236="","",INPUT_OUTPUT!BS236)</f>
        <v/>
      </c>
      <c r="Q249" s="2457" t="str">
        <f>IF(INPUT_OUTPUT!BT236="","",INPUT_OUTPUT!BT236)</f>
        <v/>
      </c>
      <c r="R249" s="2457" t="str">
        <f>IF(INPUT_OUTPUT!BU236="","",INPUT_OUTPUT!BU236)</f>
        <v/>
      </c>
      <c r="S249" s="2461" t="str">
        <f t="shared" si="13"/>
        <v/>
      </c>
      <c r="T249" s="2457" t="str">
        <f>IF(INPUT_OUTPUT!BV236="","",INPUT_OUTPUT!BV236)</f>
        <v/>
      </c>
      <c r="U249" s="2457" t="str">
        <f>IF(INPUT_OUTPUT!BW236="","",INPUT_OUTPUT!BW236)</f>
        <v/>
      </c>
      <c r="V249" s="2457" t="str">
        <f>IF(INPUT_OUTPUT!BX236="","",INPUT_OUTPUT!BX236)</f>
        <v/>
      </c>
      <c r="W249" s="2457" t="str">
        <f>IF(INPUT_OUTPUT!BY236="","",INPUT_OUTPUT!BY236)</f>
        <v/>
      </c>
      <c r="X249" s="2457" t="str">
        <f>IF(INPUT_OUTPUT!BZ236="","",INPUT_OUTPUT!BZ236)</f>
        <v/>
      </c>
      <c r="Y249" s="2457" t="str">
        <f>IF(INPUT_OUTPUT!CA236="","",INPUT_OUTPUT!CA236)</f>
        <v/>
      </c>
      <c r="Z249" s="2457" t="str">
        <f>IF(INPUT_OUTPUT!CB236="","",INPUT_OUTPUT!CB236)</f>
        <v/>
      </c>
      <c r="AA249" s="2461" t="str">
        <f t="shared" si="14"/>
        <v/>
      </c>
      <c r="AB249" s="2459" t="str">
        <f>IF(INPUT_OUTPUT!CC236="","",INPUT_OUTPUT!CC236)</f>
        <v/>
      </c>
      <c r="AC249" s="2459" t="str">
        <f>IF(INPUT_OUTPUT!CD236="","",INPUT_OUTPUT!CD236)</f>
        <v/>
      </c>
      <c r="AD249" s="2459" t="str">
        <f>IF(INPUT_OUTPUT!CE236="","",INPUT_OUTPUT!CE236)</f>
        <v/>
      </c>
      <c r="AE249" s="2459" t="str">
        <f>IF(INPUT_OUTPUT!CF236="","",INPUT_OUTPUT!CF236)</f>
        <v/>
      </c>
      <c r="AF249" s="2459" t="str">
        <f>IF(INPUT_OUTPUT!CG236="","",INPUT_OUTPUT!CG236)</f>
        <v/>
      </c>
      <c r="AG249" s="2459" t="str">
        <f>IF(INPUT_OUTPUT!CH236="","",INPUT_OUTPUT!CH236)</f>
        <v/>
      </c>
      <c r="AH249" s="2459" t="str">
        <f>IF(INPUT_OUTPUT!CI236="","",INPUT_OUTPUT!CI236)</f>
        <v/>
      </c>
    </row>
    <row r="250" spans="3:34" s="2437" customFormat="1" ht="12.75" customHeight="1">
      <c r="C250" s="2461" t="str">
        <f>IF(INPUT_OUTPUT!C237="","",INPUT_OUTPUT!C237)</f>
        <v/>
      </c>
      <c r="D250" s="2462" t="str">
        <f>IF(INPUT_OUTPUT!BH237="","",INPUT_OUTPUT!BH237)</f>
        <v/>
      </c>
      <c r="E250" s="2462" t="str">
        <f>IF(INPUT_OUTPUT!BI237="","",INPUT_OUTPUT!BI237)</f>
        <v/>
      </c>
      <c r="F250" s="2462" t="str">
        <f>IF(INPUT_OUTPUT!BJ237="","",INPUT_OUTPUT!BJ237)</f>
        <v/>
      </c>
      <c r="G250" s="2462" t="str">
        <f>IF(INPUT_OUTPUT!BK237="","",INPUT_OUTPUT!BK237)</f>
        <v/>
      </c>
      <c r="H250" s="2462" t="str">
        <f>IF(INPUT_OUTPUT!BL237="","",INPUT_OUTPUT!BL237)</f>
        <v/>
      </c>
      <c r="I250" s="2462" t="str">
        <f>IF(INPUT_OUTPUT!BM237="","",INPUT_OUTPUT!BM237)</f>
        <v/>
      </c>
      <c r="J250" s="2462" t="str">
        <f>IF(INPUT_OUTPUT!BN237="","",INPUT_OUTPUT!BN237)</f>
        <v/>
      </c>
      <c r="K250" s="2453" t="str">
        <f t="shared" si="12"/>
        <v/>
      </c>
      <c r="L250" s="2457" t="str">
        <f>IF(INPUT_OUTPUT!BO237="","",INPUT_OUTPUT!BO237)</f>
        <v/>
      </c>
      <c r="M250" s="2457" t="str">
        <f>IF(INPUT_OUTPUT!BP237="","",INPUT_OUTPUT!BP237)</f>
        <v/>
      </c>
      <c r="N250" s="2457" t="str">
        <f>IF(INPUT_OUTPUT!BQ237="","",INPUT_OUTPUT!BQ237)</f>
        <v/>
      </c>
      <c r="O250" s="2457" t="str">
        <f>IF(INPUT_OUTPUT!BR237="","",INPUT_OUTPUT!BR237)</f>
        <v/>
      </c>
      <c r="P250" s="2457" t="str">
        <f>IF(INPUT_OUTPUT!BS237="","",INPUT_OUTPUT!BS237)</f>
        <v/>
      </c>
      <c r="Q250" s="2457" t="str">
        <f>IF(INPUT_OUTPUT!BT237="","",INPUT_OUTPUT!BT237)</f>
        <v/>
      </c>
      <c r="R250" s="2457" t="str">
        <f>IF(INPUT_OUTPUT!BU237="","",INPUT_OUTPUT!BU237)</f>
        <v/>
      </c>
      <c r="S250" s="2461" t="str">
        <f t="shared" si="13"/>
        <v/>
      </c>
      <c r="T250" s="2457" t="str">
        <f>IF(INPUT_OUTPUT!BV237="","",INPUT_OUTPUT!BV237)</f>
        <v/>
      </c>
      <c r="U250" s="2457" t="str">
        <f>IF(INPUT_OUTPUT!BW237="","",INPUT_OUTPUT!BW237)</f>
        <v/>
      </c>
      <c r="V250" s="2457" t="str">
        <f>IF(INPUT_OUTPUT!BX237="","",INPUT_OUTPUT!BX237)</f>
        <v/>
      </c>
      <c r="W250" s="2457" t="str">
        <f>IF(INPUT_OUTPUT!BY237="","",INPUT_OUTPUT!BY237)</f>
        <v/>
      </c>
      <c r="X250" s="2457" t="str">
        <f>IF(INPUT_OUTPUT!BZ237="","",INPUT_OUTPUT!BZ237)</f>
        <v/>
      </c>
      <c r="Y250" s="2457" t="str">
        <f>IF(INPUT_OUTPUT!CA237="","",INPUT_OUTPUT!CA237)</f>
        <v/>
      </c>
      <c r="Z250" s="2457" t="str">
        <f>IF(INPUT_OUTPUT!CB237="","",INPUT_OUTPUT!CB237)</f>
        <v/>
      </c>
      <c r="AA250" s="2461" t="str">
        <f t="shared" si="14"/>
        <v/>
      </c>
      <c r="AB250" s="2459" t="str">
        <f>IF(INPUT_OUTPUT!CC237="","",INPUT_OUTPUT!CC237)</f>
        <v/>
      </c>
      <c r="AC250" s="2459" t="str">
        <f>IF(INPUT_OUTPUT!CD237="","",INPUT_OUTPUT!CD237)</f>
        <v/>
      </c>
      <c r="AD250" s="2459" t="str">
        <f>IF(INPUT_OUTPUT!CE237="","",INPUT_OUTPUT!CE237)</f>
        <v/>
      </c>
      <c r="AE250" s="2459" t="str">
        <f>IF(INPUT_OUTPUT!CF237="","",INPUT_OUTPUT!CF237)</f>
        <v/>
      </c>
      <c r="AF250" s="2459" t="str">
        <f>IF(INPUT_OUTPUT!CG237="","",INPUT_OUTPUT!CG237)</f>
        <v/>
      </c>
      <c r="AG250" s="2459" t="str">
        <f>IF(INPUT_OUTPUT!CH237="","",INPUT_OUTPUT!CH237)</f>
        <v/>
      </c>
      <c r="AH250" s="2459" t="str">
        <f>IF(INPUT_OUTPUT!CI237="","",INPUT_OUTPUT!CI237)</f>
        <v/>
      </c>
    </row>
    <row r="251" spans="3:34" s="2437" customFormat="1" ht="12.75" customHeight="1">
      <c r="C251" s="2461" t="str">
        <f>IF(INPUT_OUTPUT!C238="","",INPUT_OUTPUT!C238)</f>
        <v/>
      </c>
      <c r="D251" s="2462" t="str">
        <f>IF(INPUT_OUTPUT!BH238="","",INPUT_OUTPUT!BH238)</f>
        <v/>
      </c>
      <c r="E251" s="2462" t="str">
        <f>IF(INPUT_OUTPUT!BI238="","",INPUT_OUTPUT!BI238)</f>
        <v/>
      </c>
      <c r="F251" s="2462" t="str">
        <f>IF(INPUT_OUTPUT!BJ238="","",INPUT_OUTPUT!BJ238)</f>
        <v/>
      </c>
      <c r="G251" s="2462" t="str">
        <f>IF(INPUT_OUTPUT!BK238="","",INPUT_OUTPUT!BK238)</f>
        <v/>
      </c>
      <c r="H251" s="2462" t="str">
        <f>IF(INPUT_OUTPUT!BL238="","",INPUT_OUTPUT!BL238)</f>
        <v/>
      </c>
      <c r="I251" s="2462" t="str">
        <f>IF(INPUT_OUTPUT!BM238="","",INPUT_OUTPUT!BM238)</f>
        <v/>
      </c>
      <c r="J251" s="2462" t="str">
        <f>IF(INPUT_OUTPUT!BN238="","",INPUT_OUTPUT!BN238)</f>
        <v/>
      </c>
      <c r="K251" s="2453" t="str">
        <f t="shared" si="12"/>
        <v/>
      </c>
      <c r="L251" s="2457" t="str">
        <f>IF(INPUT_OUTPUT!BO238="","",INPUT_OUTPUT!BO238)</f>
        <v/>
      </c>
      <c r="M251" s="2457" t="str">
        <f>IF(INPUT_OUTPUT!BP238="","",INPUT_OUTPUT!BP238)</f>
        <v/>
      </c>
      <c r="N251" s="2457" t="str">
        <f>IF(INPUT_OUTPUT!BQ238="","",INPUT_OUTPUT!BQ238)</f>
        <v/>
      </c>
      <c r="O251" s="2457" t="str">
        <f>IF(INPUT_OUTPUT!BR238="","",INPUT_OUTPUT!BR238)</f>
        <v/>
      </c>
      <c r="P251" s="2457" t="str">
        <f>IF(INPUT_OUTPUT!BS238="","",INPUT_OUTPUT!BS238)</f>
        <v/>
      </c>
      <c r="Q251" s="2457" t="str">
        <f>IF(INPUT_OUTPUT!BT238="","",INPUT_OUTPUT!BT238)</f>
        <v/>
      </c>
      <c r="R251" s="2457" t="str">
        <f>IF(INPUT_OUTPUT!BU238="","",INPUT_OUTPUT!BU238)</f>
        <v/>
      </c>
      <c r="S251" s="2461" t="str">
        <f t="shared" si="13"/>
        <v/>
      </c>
      <c r="T251" s="2457" t="str">
        <f>IF(INPUT_OUTPUT!BV238="","",INPUT_OUTPUT!BV238)</f>
        <v/>
      </c>
      <c r="U251" s="2457" t="str">
        <f>IF(INPUT_OUTPUT!BW238="","",INPUT_OUTPUT!BW238)</f>
        <v/>
      </c>
      <c r="V251" s="2457" t="str">
        <f>IF(INPUT_OUTPUT!BX238="","",INPUT_OUTPUT!BX238)</f>
        <v/>
      </c>
      <c r="W251" s="2457" t="str">
        <f>IF(INPUT_OUTPUT!BY238="","",INPUT_OUTPUT!BY238)</f>
        <v/>
      </c>
      <c r="X251" s="2457" t="str">
        <f>IF(INPUT_OUTPUT!BZ238="","",INPUT_OUTPUT!BZ238)</f>
        <v/>
      </c>
      <c r="Y251" s="2457" t="str">
        <f>IF(INPUT_OUTPUT!CA238="","",INPUT_OUTPUT!CA238)</f>
        <v/>
      </c>
      <c r="Z251" s="2457" t="str">
        <f>IF(INPUT_OUTPUT!CB238="","",INPUT_OUTPUT!CB238)</f>
        <v/>
      </c>
      <c r="AA251" s="2461" t="str">
        <f t="shared" si="14"/>
        <v/>
      </c>
      <c r="AB251" s="2459" t="str">
        <f>IF(INPUT_OUTPUT!CC238="","",INPUT_OUTPUT!CC238)</f>
        <v/>
      </c>
      <c r="AC251" s="2459" t="str">
        <f>IF(INPUT_OUTPUT!CD238="","",INPUT_OUTPUT!CD238)</f>
        <v/>
      </c>
      <c r="AD251" s="2459" t="str">
        <f>IF(INPUT_OUTPUT!CE238="","",INPUT_OUTPUT!CE238)</f>
        <v/>
      </c>
      <c r="AE251" s="2459" t="str">
        <f>IF(INPUT_OUTPUT!CF238="","",INPUT_OUTPUT!CF238)</f>
        <v/>
      </c>
      <c r="AF251" s="2459" t="str">
        <f>IF(INPUT_OUTPUT!CG238="","",INPUT_OUTPUT!CG238)</f>
        <v/>
      </c>
      <c r="AG251" s="2459" t="str">
        <f>IF(INPUT_OUTPUT!CH238="","",INPUT_OUTPUT!CH238)</f>
        <v/>
      </c>
      <c r="AH251" s="2459" t="str">
        <f>IF(INPUT_OUTPUT!CI238="","",INPUT_OUTPUT!CI238)</f>
        <v/>
      </c>
    </row>
    <row r="252" spans="3:34" s="2437" customFormat="1" ht="12.75" customHeight="1">
      <c r="C252" s="2461" t="str">
        <f>IF(INPUT_OUTPUT!C239="","",INPUT_OUTPUT!C239)</f>
        <v/>
      </c>
      <c r="D252" s="2462" t="str">
        <f>IF(INPUT_OUTPUT!BH239="","",INPUT_OUTPUT!BH239)</f>
        <v/>
      </c>
      <c r="E252" s="2462" t="str">
        <f>IF(INPUT_OUTPUT!BI239="","",INPUT_OUTPUT!BI239)</f>
        <v/>
      </c>
      <c r="F252" s="2462" t="str">
        <f>IF(INPUT_OUTPUT!BJ239="","",INPUT_OUTPUT!BJ239)</f>
        <v/>
      </c>
      <c r="G252" s="2462" t="str">
        <f>IF(INPUT_OUTPUT!BK239="","",INPUT_OUTPUT!BK239)</f>
        <v/>
      </c>
      <c r="H252" s="2462" t="str">
        <f>IF(INPUT_OUTPUT!BL239="","",INPUT_OUTPUT!BL239)</f>
        <v/>
      </c>
      <c r="I252" s="2462" t="str">
        <f>IF(INPUT_OUTPUT!BM239="","",INPUT_OUTPUT!BM239)</f>
        <v/>
      </c>
      <c r="J252" s="2462" t="str">
        <f>IF(INPUT_OUTPUT!BN239="","",INPUT_OUTPUT!BN239)</f>
        <v/>
      </c>
      <c r="K252" s="2453" t="str">
        <f t="shared" si="12"/>
        <v/>
      </c>
      <c r="L252" s="2457" t="str">
        <f>IF(INPUT_OUTPUT!BO239="","",INPUT_OUTPUT!BO239)</f>
        <v/>
      </c>
      <c r="M252" s="2457" t="str">
        <f>IF(INPUT_OUTPUT!BP239="","",INPUT_OUTPUT!BP239)</f>
        <v/>
      </c>
      <c r="N252" s="2457" t="str">
        <f>IF(INPUT_OUTPUT!BQ239="","",INPUT_OUTPUT!BQ239)</f>
        <v/>
      </c>
      <c r="O252" s="2457" t="str">
        <f>IF(INPUT_OUTPUT!BR239="","",INPUT_OUTPUT!BR239)</f>
        <v/>
      </c>
      <c r="P252" s="2457" t="str">
        <f>IF(INPUT_OUTPUT!BS239="","",INPUT_OUTPUT!BS239)</f>
        <v/>
      </c>
      <c r="Q252" s="2457" t="str">
        <f>IF(INPUT_OUTPUT!BT239="","",INPUT_OUTPUT!BT239)</f>
        <v/>
      </c>
      <c r="R252" s="2457" t="str">
        <f>IF(INPUT_OUTPUT!BU239="","",INPUT_OUTPUT!BU239)</f>
        <v/>
      </c>
      <c r="S252" s="2461" t="str">
        <f t="shared" si="13"/>
        <v/>
      </c>
      <c r="T252" s="2457" t="str">
        <f>IF(INPUT_OUTPUT!BV239="","",INPUT_OUTPUT!BV239)</f>
        <v/>
      </c>
      <c r="U252" s="2457" t="str">
        <f>IF(INPUT_OUTPUT!BW239="","",INPUT_OUTPUT!BW239)</f>
        <v/>
      </c>
      <c r="V252" s="2457" t="str">
        <f>IF(INPUT_OUTPUT!BX239="","",INPUT_OUTPUT!BX239)</f>
        <v/>
      </c>
      <c r="W252" s="2457" t="str">
        <f>IF(INPUT_OUTPUT!BY239="","",INPUT_OUTPUT!BY239)</f>
        <v/>
      </c>
      <c r="X252" s="2457" t="str">
        <f>IF(INPUT_OUTPUT!BZ239="","",INPUT_OUTPUT!BZ239)</f>
        <v/>
      </c>
      <c r="Y252" s="2457" t="str">
        <f>IF(INPUT_OUTPUT!CA239="","",INPUT_OUTPUT!CA239)</f>
        <v/>
      </c>
      <c r="Z252" s="2457" t="str">
        <f>IF(INPUT_OUTPUT!CB239="","",INPUT_OUTPUT!CB239)</f>
        <v/>
      </c>
      <c r="AA252" s="2461" t="str">
        <f t="shared" si="14"/>
        <v/>
      </c>
      <c r="AB252" s="2459" t="str">
        <f>IF(INPUT_OUTPUT!CC239="","",INPUT_OUTPUT!CC239)</f>
        <v/>
      </c>
      <c r="AC252" s="2459" t="str">
        <f>IF(INPUT_OUTPUT!CD239="","",INPUT_OUTPUT!CD239)</f>
        <v/>
      </c>
      <c r="AD252" s="2459" t="str">
        <f>IF(INPUT_OUTPUT!CE239="","",INPUT_OUTPUT!CE239)</f>
        <v/>
      </c>
      <c r="AE252" s="2459" t="str">
        <f>IF(INPUT_OUTPUT!CF239="","",INPUT_OUTPUT!CF239)</f>
        <v/>
      </c>
      <c r="AF252" s="2459" t="str">
        <f>IF(INPUT_OUTPUT!CG239="","",INPUT_OUTPUT!CG239)</f>
        <v/>
      </c>
      <c r="AG252" s="2459" t="str">
        <f>IF(INPUT_OUTPUT!CH239="","",INPUT_OUTPUT!CH239)</f>
        <v/>
      </c>
      <c r="AH252" s="2459" t="str">
        <f>IF(INPUT_OUTPUT!CI239="","",INPUT_OUTPUT!CI239)</f>
        <v/>
      </c>
    </row>
    <row r="253" spans="3:34" s="2437" customFormat="1" ht="12.75" customHeight="1">
      <c r="C253" s="2461" t="str">
        <f>IF(INPUT_OUTPUT!C240="","",INPUT_OUTPUT!C240)</f>
        <v/>
      </c>
      <c r="D253" s="2462" t="str">
        <f>IF(INPUT_OUTPUT!BH240="","",INPUT_OUTPUT!BH240)</f>
        <v/>
      </c>
      <c r="E253" s="2462" t="str">
        <f>IF(INPUT_OUTPUT!BI240="","",INPUT_OUTPUT!BI240)</f>
        <v/>
      </c>
      <c r="F253" s="2462" t="str">
        <f>IF(INPUT_OUTPUT!BJ240="","",INPUT_OUTPUT!BJ240)</f>
        <v/>
      </c>
      <c r="G253" s="2462" t="str">
        <f>IF(INPUT_OUTPUT!BK240="","",INPUT_OUTPUT!BK240)</f>
        <v/>
      </c>
      <c r="H253" s="2462" t="str">
        <f>IF(INPUT_OUTPUT!BL240="","",INPUT_OUTPUT!BL240)</f>
        <v/>
      </c>
      <c r="I253" s="2462" t="str">
        <f>IF(INPUT_OUTPUT!BM240="","",INPUT_OUTPUT!BM240)</f>
        <v/>
      </c>
      <c r="J253" s="2462" t="str">
        <f>IF(INPUT_OUTPUT!BN240="","",INPUT_OUTPUT!BN240)</f>
        <v/>
      </c>
      <c r="K253" s="2453" t="str">
        <f t="shared" si="12"/>
        <v/>
      </c>
      <c r="L253" s="2457" t="str">
        <f>IF(INPUT_OUTPUT!BO240="","",INPUT_OUTPUT!BO240)</f>
        <v/>
      </c>
      <c r="M253" s="2457" t="str">
        <f>IF(INPUT_OUTPUT!BP240="","",INPUT_OUTPUT!BP240)</f>
        <v/>
      </c>
      <c r="N253" s="2457" t="str">
        <f>IF(INPUT_OUTPUT!BQ240="","",INPUT_OUTPUT!BQ240)</f>
        <v/>
      </c>
      <c r="O253" s="2457" t="str">
        <f>IF(INPUT_OUTPUT!BR240="","",INPUT_OUTPUT!BR240)</f>
        <v/>
      </c>
      <c r="P253" s="2457" t="str">
        <f>IF(INPUT_OUTPUT!BS240="","",INPUT_OUTPUT!BS240)</f>
        <v/>
      </c>
      <c r="Q253" s="2457" t="str">
        <f>IF(INPUT_OUTPUT!BT240="","",INPUT_OUTPUT!BT240)</f>
        <v/>
      </c>
      <c r="R253" s="2457" t="str">
        <f>IF(INPUT_OUTPUT!BU240="","",INPUT_OUTPUT!BU240)</f>
        <v/>
      </c>
      <c r="S253" s="2461" t="str">
        <f t="shared" si="13"/>
        <v/>
      </c>
      <c r="T253" s="2457" t="str">
        <f>IF(INPUT_OUTPUT!BV240="","",INPUT_OUTPUT!BV240)</f>
        <v/>
      </c>
      <c r="U253" s="2457" t="str">
        <f>IF(INPUT_OUTPUT!BW240="","",INPUT_OUTPUT!BW240)</f>
        <v/>
      </c>
      <c r="V253" s="2457" t="str">
        <f>IF(INPUT_OUTPUT!BX240="","",INPUT_OUTPUT!BX240)</f>
        <v/>
      </c>
      <c r="W253" s="2457" t="str">
        <f>IF(INPUT_OUTPUT!BY240="","",INPUT_OUTPUT!BY240)</f>
        <v/>
      </c>
      <c r="X253" s="2457" t="str">
        <f>IF(INPUT_OUTPUT!BZ240="","",INPUT_OUTPUT!BZ240)</f>
        <v/>
      </c>
      <c r="Y253" s="2457" t="str">
        <f>IF(INPUT_OUTPUT!CA240="","",INPUT_OUTPUT!CA240)</f>
        <v/>
      </c>
      <c r="Z253" s="2457" t="str">
        <f>IF(INPUT_OUTPUT!CB240="","",INPUT_OUTPUT!CB240)</f>
        <v/>
      </c>
      <c r="AA253" s="2461" t="str">
        <f t="shared" si="14"/>
        <v/>
      </c>
      <c r="AB253" s="2459" t="str">
        <f>IF(INPUT_OUTPUT!CC240="","",INPUT_OUTPUT!CC240)</f>
        <v/>
      </c>
      <c r="AC253" s="2459" t="str">
        <f>IF(INPUT_OUTPUT!CD240="","",INPUT_OUTPUT!CD240)</f>
        <v/>
      </c>
      <c r="AD253" s="2459" t="str">
        <f>IF(INPUT_OUTPUT!CE240="","",INPUT_OUTPUT!CE240)</f>
        <v/>
      </c>
      <c r="AE253" s="2459" t="str">
        <f>IF(INPUT_OUTPUT!CF240="","",INPUT_OUTPUT!CF240)</f>
        <v/>
      </c>
      <c r="AF253" s="2459" t="str">
        <f>IF(INPUT_OUTPUT!CG240="","",INPUT_OUTPUT!CG240)</f>
        <v/>
      </c>
      <c r="AG253" s="2459" t="str">
        <f>IF(INPUT_OUTPUT!CH240="","",INPUT_OUTPUT!CH240)</f>
        <v/>
      </c>
      <c r="AH253" s="2459" t="str">
        <f>IF(INPUT_OUTPUT!CI240="","",INPUT_OUTPUT!CI240)</f>
        <v/>
      </c>
    </row>
    <row r="254" spans="3:34" s="2437" customFormat="1" ht="12.75" customHeight="1">
      <c r="C254" s="2461" t="str">
        <f>IF(INPUT_OUTPUT!C241="","",INPUT_OUTPUT!C241)</f>
        <v/>
      </c>
      <c r="D254" s="2462" t="str">
        <f>IF(INPUT_OUTPUT!BH241="","",INPUT_OUTPUT!BH241)</f>
        <v/>
      </c>
      <c r="E254" s="2462" t="str">
        <f>IF(INPUT_OUTPUT!BI241="","",INPUT_OUTPUT!BI241)</f>
        <v/>
      </c>
      <c r="F254" s="2462" t="str">
        <f>IF(INPUT_OUTPUT!BJ241="","",INPUT_OUTPUT!BJ241)</f>
        <v/>
      </c>
      <c r="G254" s="2462" t="str">
        <f>IF(INPUT_OUTPUT!BK241="","",INPUT_OUTPUT!BK241)</f>
        <v/>
      </c>
      <c r="H254" s="2462" t="str">
        <f>IF(INPUT_OUTPUT!BL241="","",INPUT_OUTPUT!BL241)</f>
        <v/>
      </c>
      <c r="I254" s="2462" t="str">
        <f>IF(INPUT_OUTPUT!BM241="","",INPUT_OUTPUT!BM241)</f>
        <v/>
      </c>
      <c r="J254" s="2462" t="str">
        <f>IF(INPUT_OUTPUT!BN241="","",INPUT_OUTPUT!BN241)</f>
        <v/>
      </c>
      <c r="K254" s="2453" t="str">
        <f t="shared" si="12"/>
        <v/>
      </c>
      <c r="L254" s="2457" t="str">
        <f>IF(INPUT_OUTPUT!BO241="","",INPUT_OUTPUT!BO241)</f>
        <v/>
      </c>
      <c r="M254" s="2457" t="str">
        <f>IF(INPUT_OUTPUT!BP241="","",INPUT_OUTPUT!BP241)</f>
        <v/>
      </c>
      <c r="N254" s="2457" t="str">
        <f>IF(INPUT_OUTPUT!BQ241="","",INPUT_OUTPUT!BQ241)</f>
        <v/>
      </c>
      <c r="O254" s="2457" t="str">
        <f>IF(INPUT_OUTPUT!BR241="","",INPUT_OUTPUT!BR241)</f>
        <v/>
      </c>
      <c r="P254" s="2457" t="str">
        <f>IF(INPUT_OUTPUT!BS241="","",INPUT_OUTPUT!BS241)</f>
        <v/>
      </c>
      <c r="Q254" s="2457" t="str">
        <f>IF(INPUT_OUTPUT!BT241="","",INPUT_OUTPUT!BT241)</f>
        <v/>
      </c>
      <c r="R254" s="2457" t="str">
        <f>IF(INPUT_OUTPUT!BU241="","",INPUT_OUTPUT!BU241)</f>
        <v/>
      </c>
      <c r="S254" s="2461" t="str">
        <f t="shared" si="13"/>
        <v/>
      </c>
      <c r="T254" s="2457" t="str">
        <f>IF(INPUT_OUTPUT!BV241="","",INPUT_OUTPUT!BV241)</f>
        <v/>
      </c>
      <c r="U254" s="2457" t="str">
        <f>IF(INPUT_OUTPUT!BW241="","",INPUT_OUTPUT!BW241)</f>
        <v/>
      </c>
      <c r="V254" s="2457" t="str">
        <f>IF(INPUT_OUTPUT!BX241="","",INPUT_OUTPUT!BX241)</f>
        <v/>
      </c>
      <c r="W254" s="2457" t="str">
        <f>IF(INPUT_OUTPUT!BY241="","",INPUT_OUTPUT!BY241)</f>
        <v/>
      </c>
      <c r="X254" s="2457" t="str">
        <f>IF(INPUT_OUTPUT!BZ241="","",INPUT_OUTPUT!BZ241)</f>
        <v/>
      </c>
      <c r="Y254" s="2457" t="str">
        <f>IF(INPUT_OUTPUT!CA241="","",INPUT_OUTPUT!CA241)</f>
        <v/>
      </c>
      <c r="Z254" s="2457" t="str">
        <f>IF(INPUT_OUTPUT!CB241="","",INPUT_OUTPUT!CB241)</f>
        <v/>
      </c>
      <c r="AA254" s="2461" t="str">
        <f t="shared" si="14"/>
        <v/>
      </c>
      <c r="AB254" s="2459" t="str">
        <f>IF(INPUT_OUTPUT!CC241="","",INPUT_OUTPUT!CC241)</f>
        <v/>
      </c>
      <c r="AC254" s="2459" t="str">
        <f>IF(INPUT_OUTPUT!CD241="","",INPUT_OUTPUT!CD241)</f>
        <v/>
      </c>
      <c r="AD254" s="2459" t="str">
        <f>IF(INPUT_OUTPUT!CE241="","",INPUT_OUTPUT!CE241)</f>
        <v/>
      </c>
      <c r="AE254" s="2459" t="str">
        <f>IF(INPUT_OUTPUT!CF241="","",INPUT_OUTPUT!CF241)</f>
        <v/>
      </c>
      <c r="AF254" s="2459" t="str">
        <f>IF(INPUT_OUTPUT!CG241="","",INPUT_OUTPUT!CG241)</f>
        <v/>
      </c>
      <c r="AG254" s="2459" t="str">
        <f>IF(INPUT_OUTPUT!CH241="","",INPUT_OUTPUT!CH241)</f>
        <v/>
      </c>
      <c r="AH254" s="2459" t="str">
        <f>IF(INPUT_OUTPUT!CI241="","",INPUT_OUTPUT!CI241)</f>
        <v/>
      </c>
    </row>
    <row r="255" spans="3:34" s="2437" customFormat="1" ht="12.75" customHeight="1">
      <c r="C255" s="2461" t="str">
        <f>IF(INPUT_OUTPUT!C242="","",INPUT_OUTPUT!C242)</f>
        <v/>
      </c>
      <c r="D255" s="2462" t="str">
        <f>IF(INPUT_OUTPUT!BH242="","",INPUT_OUTPUT!BH242)</f>
        <v/>
      </c>
      <c r="E255" s="2462" t="str">
        <f>IF(INPUT_OUTPUT!BI242="","",INPUT_OUTPUT!BI242)</f>
        <v/>
      </c>
      <c r="F255" s="2462" t="str">
        <f>IF(INPUT_OUTPUT!BJ242="","",INPUT_OUTPUT!BJ242)</f>
        <v/>
      </c>
      <c r="G255" s="2462" t="str">
        <f>IF(INPUT_OUTPUT!BK242="","",INPUT_OUTPUT!BK242)</f>
        <v/>
      </c>
      <c r="H255" s="2462" t="str">
        <f>IF(INPUT_OUTPUT!BL242="","",INPUT_OUTPUT!BL242)</f>
        <v/>
      </c>
      <c r="I255" s="2462" t="str">
        <f>IF(INPUT_OUTPUT!BM242="","",INPUT_OUTPUT!BM242)</f>
        <v/>
      </c>
      <c r="J255" s="2462" t="str">
        <f>IF(INPUT_OUTPUT!BN242="","",INPUT_OUTPUT!BN242)</f>
        <v/>
      </c>
      <c r="K255" s="2453" t="str">
        <f t="shared" si="12"/>
        <v/>
      </c>
      <c r="L255" s="2457" t="str">
        <f>IF(INPUT_OUTPUT!BO242="","",INPUT_OUTPUT!BO242)</f>
        <v/>
      </c>
      <c r="M255" s="2457" t="str">
        <f>IF(INPUT_OUTPUT!BP242="","",INPUT_OUTPUT!BP242)</f>
        <v/>
      </c>
      <c r="N255" s="2457" t="str">
        <f>IF(INPUT_OUTPUT!BQ242="","",INPUT_OUTPUT!BQ242)</f>
        <v/>
      </c>
      <c r="O255" s="2457" t="str">
        <f>IF(INPUT_OUTPUT!BR242="","",INPUT_OUTPUT!BR242)</f>
        <v/>
      </c>
      <c r="P255" s="2457" t="str">
        <f>IF(INPUT_OUTPUT!BS242="","",INPUT_OUTPUT!BS242)</f>
        <v/>
      </c>
      <c r="Q255" s="2457" t="str">
        <f>IF(INPUT_OUTPUT!BT242="","",INPUT_OUTPUT!BT242)</f>
        <v/>
      </c>
      <c r="R255" s="2457" t="str">
        <f>IF(INPUT_OUTPUT!BU242="","",INPUT_OUTPUT!BU242)</f>
        <v/>
      </c>
      <c r="S255" s="2461" t="str">
        <f t="shared" si="13"/>
        <v/>
      </c>
      <c r="T255" s="2457" t="str">
        <f>IF(INPUT_OUTPUT!BV242="","",INPUT_OUTPUT!BV242)</f>
        <v/>
      </c>
      <c r="U255" s="2457" t="str">
        <f>IF(INPUT_OUTPUT!BW242="","",INPUT_OUTPUT!BW242)</f>
        <v/>
      </c>
      <c r="V255" s="2457" t="str">
        <f>IF(INPUT_OUTPUT!BX242="","",INPUT_OUTPUT!BX242)</f>
        <v/>
      </c>
      <c r="W255" s="2457" t="str">
        <f>IF(INPUT_OUTPUT!BY242="","",INPUT_OUTPUT!BY242)</f>
        <v/>
      </c>
      <c r="X255" s="2457" t="str">
        <f>IF(INPUT_OUTPUT!BZ242="","",INPUT_OUTPUT!BZ242)</f>
        <v/>
      </c>
      <c r="Y255" s="2457" t="str">
        <f>IF(INPUT_OUTPUT!CA242="","",INPUT_OUTPUT!CA242)</f>
        <v/>
      </c>
      <c r="Z255" s="2457" t="str">
        <f>IF(INPUT_OUTPUT!CB242="","",INPUT_OUTPUT!CB242)</f>
        <v/>
      </c>
      <c r="AA255" s="2461" t="str">
        <f t="shared" si="14"/>
        <v/>
      </c>
      <c r="AB255" s="2459" t="str">
        <f>IF(INPUT_OUTPUT!CC242="","",INPUT_OUTPUT!CC242)</f>
        <v/>
      </c>
      <c r="AC255" s="2459" t="str">
        <f>IF(INPUT_OUTPUT!CD242="","",INPUT_OUTPUT!CD242)</f>
        <v/>
      </c>
      <c r="AD255" s="2459" t="str">
        <f>IF(INPUT_OUTPUT!CE242="","",INPUT_OUTPUT!CE242)</f>
        <v/>
      </c>
      <c r="AE255" s="2459" t="str">
        <f>IF(INPUT_OUTPUT!CF242="","",INPUT_OUTPUT!CF242)</f>
        <v/>
      </c>
      <c r="AF255" s="2459" t="str">
        <f>IF(INPUT_OUTPUT!CG242="","",INPUT_OUTPUT!CG242)</f>
        <v/>
      </c>
      <c r="AG255" s="2459" t="str">
        <f>IF(INPUT_OUTPUT!CH242="","",INPUT_OUTPUT!CH242)</f>
        <v/>
      </c>
      <c r="AH255" s="2459" t="str">
        <f>IF(INPUT_OUTPUT!CI242="","",INPUT_OUTPUT!CI242)</f>
        <v/>
      </c>
    </row>
    <row r="256" spans="3:34" s="2437" customFormat="1" ht="12.75" customHeight="1">
      <c r="C256" s="2461" t="str">
        <f>IF(INPUT_OUTPUT!C243="","",INPUT_OUTPUT!C243)</f>
        <v/>
      </c>
      <c r="D256" s="2462" t="str">
        <f>IF(INPUT_OUTPUT!BH243="","",INPUT_OUTPUT!BH243)</f>
        <v/>
      </c>
      <c r="E256" s="2462" t="str">
        <f>IF(INPUT_OUTPUT!BI243="","",INPUT_OUTPUT!BI243)</f>
        <v/>
      </c>
      <c r="F256" s="2462" t="str">
        <f>IF(INPUT_OUTPUT!BJ243="","",INPUT_OUTPUT!BJ243)</f>
        <v/>
      </c>
      <c r="G256" s="2462" t="str">
        <f>IF(INPUT_OUTPUT!BK243="","",INPUT_OUTPUT!BK243)</f>
        <v/>
      </c>
      <c r="H256" s="2462" t="str">
        <f>IF(INPUT_OUTPUT!BL243="","",INPUT_OUTPUT!BL243)</f>
        <v/>
      </c>
      <c r="I256" s="2462" t="str">
        <f>IF(INPUT_OUTPUT!BM243="","",INPUT_OUTPUT!BM243)</f>
        <v/>
      </c>
      <c r="J256" s="2462" t="str">
        <f>IF(INPUT_OUTPUT!BN243="","",INPUT_OUTPUT!BN243)</f>
        <v/>
      </c>
      <c r="K256" s="2453" t="str">
        <f t="shared" si="12"/>
        <v/>
      </c>
      <c r="L256" s="2457" t="str">
        <f>IF(INPUT_OUTPUT!BO243="","",INPUT_OUTPUT!BO243)</f>
        <v/>
      </c>
      <c r="M256" s="2457" t="str">
        <f>IF(INPUT_OUTPUT!BP243="","",INPUT_OUTPUT!BP243)</f>
        <v/>
      </c>
      <c r="N256" s="2457" t="str">
        <f>IF(INPUT_OUTPUT!BQ243="","",INPUT_OUTPUT!BQ243)</f>
        <v/>
      </c>
      <c r="O256" s="2457" t="str">
        <f>IF(INPUT_OUTPUT!BR243="","",INPUT_OUTPUT!BR243)</f>
        <v/>
      </c>
      <c r="P256" s="2457" t="str">
        <f>IF(INPUT_OUTPUT!BS243="","",INPUT_OUTPUT!BS243)</f>
        <v/>
      </c>
      <c r="Q256" s="2457" t="str">
        <f>IF(INPUT_OUTPUT!BT243="","",INPUT_OUTPUT!BT243)</f>
        <v/>
      </c>
      <c r="R256" s="2457" t="str">
        <f>IF(INPUT_OUTPUT!BU243="","",INPUT_OUTPUT!BU243)</f>
        <v/>
      </c>
      <c r="S256" s="2461" t="str">
        <f t="shared" si="13"/>
        <v/>
      </c>
      <c r="T256" s="2457" t="str">
        <f>IF(INPUT_OUTPUT!BV243="","",INPUT_OUTPUT!BV243)</f>
        <v/>
      </c>
      <c r="U256" s="2457" t="str">
        <f>IF(INPUT_OUTPUT!BW243="","",INPUT_OUTPUT!BW243)</f>
        <v/>
      </c>
      <c r="V256" s="2457" t="str">
        <f>IF(INPUT_OUTPUT!BX243="","",INPUT_OUTPUT!BX243)</f>
        <v/>
      </c>
      <c r="W256" s="2457" t="str">
        <f>IF(INPUT_OUTPUT!BY243="","",INPUT_OUTPUT!BY243)</f>
        <v/>
      </c>
      <c r="X256" s="2457" t="str">
        <f>IF(INPUT_OUTPUT!BZ243="","",INPUT_OUTPUT!BZ243)</f>
        <v/>
      </c>
      <c r="Y256" s="2457" t="str">
        <f>IF(INPUT_OUTPUT!CA243="","",INPUT_OUTPUT!CA243)</f>
        <v/>
      </c>
      <c r="Z256" s="2457" t="str">
        <f>IF(INPUT_OUTPUT!CB243="","",INPUT_OUTPUT!CB243)</f>
        <v/>
      </c>
      <c r="AA256" s="2461" t="str">
        <f t="shared" si="14"/>
        <v/>
      </c>
      <c r="AB256" s="2459" t="str">
        <f>IF(INPUT_OUTPUT!CC243="","",INPUT_OUTPUT!CC243)</f>
        <v/>
      </c>
      <c r="AC256" s="2459" t="str">
        <f>IF(INPUT_OUTPUT!CD243="","",INPUT_OUTPUT!CD243)</f>
        <v/>
      </c>
      <c r="AD256" s="2459" t="str">
        <f>IF(INPUT_OUTPUT!CE243="","",INPUT_OUTPUT!CE243)</f>
        <v/>
      </c>
      <c r="AE256" s="2459" t="str">
        <f>IF(INPUT_OUTPUT!CF243="","",INPUT_OUTPUT!CF243)</f>
        <v/>
      </c>
      <c r="AF256" s="2459" t="str">
        <f>IF(INPUT_OUTPUT!CG243="","",INPUT_OUTPUT!CG243)</f>
        <v/>
      </c>
      <c r="AG256" s="2459" t="str">
        <f>IF(INPUT_OUTPUT!CH243="","",INPUT_OUTPUT!CH243)</f>
        <v/>
      </c>
      <c r="AH256" s="2459" t="str">
        <f>IF(INPUT_OUTPUT!CI243="","",INPUT_OUTPUT!CI243)</f>
        <v/>
      </c>
    </row>
    <row r="257" spans="3:34" s="2437" customFormat="1" ht="12.75" customHeight="1">
      <c r="C257" s="2461" t="str">
        <f>IF(INPUT_OUTPUT!C244="","",INPUT_OUTPUT!C244)</f>
        <v/>
      </c>
      <c r="D257" s="2462" t="str">
        <f>IF(INPUT_OUTPUT!BH244="","",INPUT_OUTPUT!BH244)</f>
        <v/>
      </c>
      <c r="E257" s="2462" t="str">
        <f>IF(INPUT_OUTPUT!BI244="","",INPUT_OUTPUT!BI244)</f>
        <v/>
      </c>
      <c r="F257" s="2462" t="str">
        <f>IF(INPUT_OUTPUT!BJ244="","",INPUT_OUTPUT!BJ244)</f>
        <v/>
      </c>
      <c r="G257" s="2462" t="str">
        <f>IF(INPUT_OUTPUT!BK244="","",INPUT_OUTPUT!BK244)</f>
        <v/>
      </c>
      <c r="H257" s="2462" t="str">
        <f>IF(INPUT_OUTPUT!BL244="","",INPUT_OUTPUT!BL244)</f>
        <v/>
      </c>
      <c r="I257" s="2462" t="str">
        <f>IF(INPUT_OUTPUT!BM244="","",INPUT_OUTPUT!BM244)</f>
        <v/>
      </c>
      <c r="J257" s="2462" t="str">
        <f>IF(INPUT_OUTPUT!BN244="","",INPUT_OUTPUT!BN244)</f>
        <v/>
      </c>
      <c r="K257" s="2453" t="str">
        <f t="shared" si="12"/>
        <v/>
      </c>
      <c r="L257" s="2457" t="str">
        <f>IF(INPUT_OUTPUT!BO244="","",INPUT_OUTPUT!BO244)</f>
        <v/>
      </c>
      <c r="M257" s="2457" t="str">
        <f>IF(INPUT_OUTPUT!BP244="","",INPUT_OUTPUT!BP244)</f>
        <v/>
      </c>
      <c r="N257" s="2457" t="str">
        <f>IF(INPUT_OUTPUT!BQ244="","",INPUT_OUTPUT!BQ244)</f>
        <v/>
      </c>
      <c r="O257" s="2457" t="str">
        <f>IF(INPUT_OUTPUT!BR244="","",INPUT_OUTPUT!BR244)</f>
        <v/>
      </c>
      <c r="P257" s="2457" t="str">
        <f>IF(INPUT_OUTPUT!BS244="","",INPUT_OUTPUT!BS244)</f>
        <v/>
      </c>
      <c r="Q257" s="2457" t="str">
        <f>IF(INPUT_OUTPUT!BT244="","",INPUT_OUTPUT!BT244)</f>
        <v/>
      </c>
      <c r="R257" s="2457" t="str">
        <f>IF(INPUT_OUTPUT!BU244="","",INPUT_OUTPUT!BU244)</f>
        <v/>
      </c>
      <c r="S257" s="2461" t="str">
        <f t="shared" si="13"/>
        <v/>
      </c>
      <c r="T257" s="2457" t="str">
        <f>IF(INPUT_OUTPUT!BV244="","",INPUT_OUTPUT!BV244)</f>
        <v/>
      </c>
      <c r="U257" s="2457" t="str">
        <f>IF(INPUT_OUTPUT!BW244="","",INPUT_OUTPUT!BW244)</f>
        <v/>
      </c>
      <c r="V257" s="2457" t="str">
        <f>IF(INPUT_OUTPUT!BX244="","",INPUT_OUTPUT!BX244)</f>
        <v/>
      </c>
      <c r="W257" s="2457" t="str">
        <f>IF(INPUT_OUTPUT!BY244="","",INPUT_OUTPUT!BY244)</f>
        <v/>
      </c>
      <c r="X257" s="2457" t="str">
        <f>IF(INPUT_OUTPUT!BZ244="","",INPUT_OUTPUT!BZ244)</f>
        <v/>
      </c>
      <c r="Y257" s="2457" t="str">
        <f>IF(INPUT_OUTPUT!CA244="","",INPUT_OUTPUT!CA244)</f>
        <v/>
      </c>
      <c r="Z257" s="2457" t="str">
        <f>IF(INPUT_OUTPUT!CB244="","",INPUT_OUTPUT!CB244)</f>
        <v/>
      </c>
      <c r="AA257" s="2461" t="str">
        <f t="shared" si="14"/>
        <v/>
      </c>
      <c r="AB257" s="2459" t="str">
        <f>IF(INPUT_OUTPUT!CC244="","",INPUT_OUTPUT!CC244)</f>
        <v/>
      </c>
      <c r="AC257" s="2459" t="str">
        <f>IF(INPUT_OUTPUT!CD244="","",INPUT_OUTPUT!CD244)</f>
        <v/>
      </c>
      <c r="AD257" s="2459" t="str">
        <f>IF(INPUT_OUTPUT!CE244="","",INPUT_OUTPUT!CE244)</f>
        <v/>
      </c>
      <c r="AE257" s="2459" t="str">
        <f>IF(INPUT_OUTPUT!CF244="","",INPUT_OUTPUT!CF244)</f>
        <v/>
      </c>
      <c r="AF257" s="2459" t="str">
        <f>IF(INPUT_OUTPUT!CG244="","",INPUT_OUTPUT!CG244)</f>
        <v/>
      </c>
      <c r="AG257" s="2459" t="str">
        <f>IF(INPUT_OUTPUT!CH244="","",INPUT_OUTPUT!CH244)</f>
        <v/>
      </c>
      <c r="AH257" s="2459" t="str">
        <f>IF(INPUT_OUTPUT!CI244="","",INPUT_OUTPUT!CI244)</f>
        <v/>
      </c>
    </row>
    <row r="258" spans="3:34" s="2437" customFormat="1" ht="12.75" customHeight="1">
      <c r="C258" s="2461" t="str">
        <f>IF(INPUT_OUTPUT!C245="","",INPUT_OUTPUT!C245)</f>
        <v/>
      </c>
      <c r="D258" s="2462" t="str">
        <f>IF(INPUT_OUTPUT!BH245="","",INPUT_OUTPUT!BH245)</f>
        <v/>
      </c>
      <c r="E258" s="2462" t="str">
        <f>IF(INPUT_OUTPUT!BI245="","",INPUT_OUTPUT!BI245)</f>
        <v/>
      </c>
      <c r="F258" s="2462" t="str">
        <f>IF(INPUT_OUTPUT!BJ245="","",INPUT_OUTPUT!BJ245)</f>
        <v/>
      </c>
      <c r="G258" s="2462" t="str">
        <f>IF(INPUT_OUTPUT!BK245="","",INPUT_OUTPUT!BK245)</f>
        <v/>
      </c>
      <c r="H258" s="2462" t="str">
        <f>IF(INPUT_OUTPUT!BL245="","",INPUT_OUTPUT!BL245)</f>
        <v/>
      </c>
      <c r="I258" s="2462" t="str">
        <f>IF(INPUT_OUTPUT!BM245="","",INPUT_OUTPUT!BM245)</f>
        <v/>
      </c>
      <c r="J258" s="2462" t="str">
        <f>IF(INPUT_OUTPUT!BN245="","",INPUT_OUTPUT!BN245)</f>
        <v/>
      </c>
      <c r="K258" s="2453" t="str">
        <f t="shared" si="12"/>
        <v/>
      </c>
      <c r="L258" s="2457" t="str">
        <f>IF(INPUT_OUTPUT!BO245="","",INPUT_OUTPUT!BO245)</f>
        <v/>
      </c>
      <c r="M258" s="2457" t="str">
        <f>IF(INPUT_OUTPUT!BP245="","",INPUT_OUTPUT!BP245)</f>
        <v/>
      </c>
      <c r="N258" s="2457" t="str">
        <f>IF(INPUT_OUTPUT!BQ245="","",INPUT_OUTPUT!BQ245)</f>
        <v/>
      </c>
      <c r="O258" s="2457" t="str">
        <f>IF(INPUT_OUTPUT!BR245="","",INPUT_OUTPUT!BR245)</f>
        <v/>
      </c>
      <c r="P258" s="2457" t="str">
        <f>IF(INPUT_OUTPUT!BS245="","",INPUT_OUTPUT!BS245)</f>
        <v/>
      </c>
      <c r="Q258" s="2457" t="str">
        <f>IF(INPUT_OUTPUT!BT245="","",INPUT_OUTPUT!BT245)</f>
        <v/>
      </c>
      <c r="R258" s="2457" t="str">
        <f>IF(INPUT_OUTPUT!BU245="","",INPUT_OUTPUT!BU245)</f>
        <v/>
      </c>
      <c r="S258" s="2461" t="str">
        <f t="shared" si="13"/>
        <v/>
      </c>
      <c r="T258" s="2457" t="str">
        <f>IF(INPUT_OUTPUT!BV245="","",INPUT_OUTPUT!BV245)</f>
        <v/>
      </c>
      <c r="U258" s="2457" t="str">
        <f>IF(INPUT_OUTPUT!BW245="","",INPUT_OUTPUT!BW245)</f>
        <v/>
      </c>
      <c r="V258" s="2457" t="str">
        <f>IF(INPUT_OUTPUT!BX245="","",INPUT_OUTPUT!BX245)</f>
        <v/>
      </c>
      <c r="W258" s="2457" t="str">
        <f>IF(INPUT_OUTPUT!BY245="","",INPUT_OUTPUT!BY245)</f>
        <v/>
      </c>
      <c r="X258" s="2457" t="str">
        <f>IF(INPUT_OUTPUT!BZ245="","",INPUT_OUTPUT!BZ245)</f>
        <v/>
      </c>
      <c r="Y258" s="2457" t="str">
        <f>IF(INPUT_OUTPUT!CA245="","",INPUT_OUTPUT!CA245)</f>
        <v/>
      </c>
      <c r="Z258" s="2457" t="str">
        <f>IF(INPUT_OUTPUT!CB245="","",INPUT_OUTPUT!CB245)</f>
        <v/>
      </c>
      <c r="AA258" s="2461" t="str">
        <f t="shared" si="14"/>
        <v/>
      </c>
      <c r="AB258" s="2459" t="str">
        <f>IF(INPUT_OUTPUT!CC245="","",INPUT_OUTPUT!CC245)</f>
        <v/>
      </c>
      <c r="AC258" s="2459" t="str">
        <f>IF(INPUT_OUTPUT!CD245="","",INPUT_OUTPUT!CD245)</f>
        <v/>
      </c>
      <c r="AD258" s="2459" t="str">
        <f>IF(INPUT_OUTPUT!CE245="","",INPUT_OUTPUT!CE245)</f>
        <v/>
      </c>
      <c r="AE258" s="2459" t="str">
        <f>IF(INPUT_OUTPUT!CF245="","",INPUT_OUTPUT!CF245)</f>
        <v/>
      </c>
      <c r="AF258" s="2459" t="str">
        <f>IF(INPUT_OUTPUT!CG245="","",INPUT_OUTPUT!CG245)</f>
        <v/>
      </c>
      <c r="AG258" s="2459" t="str">
        <f>IF(INPUT_OUTPUT!CH245="","",INPUT_OUTPUT!CH245)</f>
        <v/>
      </c>
      <c r="AH258" s="2459" t="str">
        <f>IF(INPUT_OUTPUT!CI245="","",INPUT_OUTPUT!CI245)</f>
        <v/>
      </c>
    </row>
    <row r="259" spans="3:34" s="2437" customFormat="1" ht="12.75" customHeight="1">
      <c r="C259" s="2461" t="str">
        <f>IF(INPUT_OUTPUT!C246="","",INPUT_OUTPUT!C246)</f>
        <v/>
      </c>
      <c r="D259" s="2462" t="str">
        <f>IF(INPUT_OUTPUT!BH246="","",INPUT_OUTPUT!BH246)</f>
        <v/>
      </c>
      <c r="E259" s="2462" t="str">
        <f>IF(INPUT_OUTPUT!BI246="","",INPUT_OUTPUT!BI246)</f>
        <v/>
      </c>
      <c r="F259" s="2462" t="str">
        <f>IF(INPUT_OUTPUT!BJ246="","",INPUT_OUTPUT!BJ246)</f>
        <v/>
      </c>
      <c r="G259" s="2462" t="str">
        <f>IF(INPUT_OUTPUT!BK246="","",INPUT_OUTPUT!BK246)</f>
        <v/>
      </c>
      <c r="H259" s="2462" t="str">
        <f>IF(INPUT_OUTPUT!BL246="","",INPUT_OUTPUT!BL246)</f>
        <v/>
      </c>
      <c r="I259" s="2462" t="str">
        <f>IF(INPUT_OUTPUT!BM246="","",INPUT_OUTPUT!BM246)</f>
        <v/>
      </c>
      <c r="J259" s="2462" t="str">
        <f>IF(INPUT_OUTPUT!BN246="","",INPUT_OUTPUT!BN246)</f>
        <v/>
      </c>
      <c r="K259" s="2453" t="str">
        <f t="shared" si="12"/>
        <v/>
      </c>
      <c r="L259" s="2457" t="str">
        <f>IF(INPUT_OUTPUT!BO246="","",INPUT_OUTPUT!BO246)</f>
        <v/>
      </c>
      <c r="M259" s="2457" t="str">
        <f>IF(INPUT_OUTPUT!BP246="","",INPUT_OUTPUT!BP246)</f>
        <v/>
      </c>
      <c r="N259" s="2457" t="str">
        <f>IF(INPUT_OUTPUT!BQ246="","",INPUT_OUTPUT!BQ246)</f>
        <v/>
      </c>
      <c r="O259" s="2457" t="str">
        <f>IF(INPUT_OUTPUT!BR246="","",INPUT_OUTPUT!BR246)</f>
        <v/>
      </c>
      <c r="P259" s="2457" t="str">
        <f>IF(INPUT_OUTPUT!BS246="","",INPUT_OUTPUT!BS246)</f>
        <v/>
      </c>
      <c r="Q259" s="2457" t="str">
        <f>IF(INPUT_OUTPUT!BT246="","",INPUT_OUTPUT!BT246)</f>
        <v/>
      </c>
      <c r="R259" s="2457" t="str">
        <f>IF(INPUT_OUTPUT!BU246="","",INPUT_OUTPUT!BU246)</f>
        <v/>
      </c>
      <c r="S259" s="2461" t="str">
        <f t="shared" si="13"/>
        <v/>
      </c>
      <c r="T259" s="2457" t="str">
        <f>IF(INPUT_OUTPUT!BV246="","",INPUT_OUTPUT!BV246)</f>
        <v/>
      </c>
      <c r="U259" s="2457" t="str">
        <f>IF(INPUT_OUTPUT!BW246="","",INPUT_OUTPUT!BW246)</f>
        <v/>
      </c>
      <c r="V259" s="2457" t="str">
        <f>IF(INPUT_OUTPUT!BX246="","",INPUT_OUTPUT!BX246)</f>
        <v/>
      </c>
      <c r="W259" s="2457" t="str">
        <f>IF(INPUT_OUTPUT!BY246="","",INPUT_OUTPUT!BY246)</f>
        <v/>
      </c>
      <c r="X259" s="2457" t="str">
        <f>IF(INPUT_OUTPUT!BZ246="","",INPUT_OUTPUT!BZ246)</f>
        <v/>
      </c>
      <c r="Y259" s="2457" t="str">
        <f>IF(INPUT_OUTPUT!CA246="","",INPUT_OUTPUT!CA246)</f>
        <v/>
      </c>
      <c r="Z259" s="2457" t="str">
        <f>IF(INPUT_OUTPUT!CB246="","",INPUT_OUTPUT!CB246)</f>
        <v/>
      </c>
      <c r="AA259" s="2461" t="str">
        <f t="shared" si="14"/>
        <v/>
      </c>
      <c r="AB259" s="2459" t="str">
        <f>IF(INPUT_OUTPUT!CC246="","",INPUT_OUTPUT!CC246)</f>
        <v/>
      </c>
      <c r="AC259" s="2459" t="str">
        <f>IF(INPUT_OUTPUT!CD246="","",INPUT_OUTPUT!CD246)</f>
        <v/>
      </c>
      <c r="AD259" s="2459" t="str">
        <f>IF(INPUT_OUTPUT!CE246="","",INPUT_OUTPUT!CE246)</f>
        <v/>
      </c>
      <c r="AE259" s="2459" t="str">
        <f>IF(INPUT_OUTPUT!CF246="","",INPUT_OUTPUT!CF246)</f>
        <v/>
      </c>
      <c r="AF259" s="2459" t="str">
        <f>IF(INPUT_OUTPUT!CG246="","",INPUT_OUTPUT!CG246)</f>
        <v/>
      </c>
      <c r="AG259" s="2459" t="str">
        <f>IF(INPUT_OUTPUT!CH246="","",INPUT_OUTPUT!CH246)</f>
        <v/>
      </c>
      <c r="AH259" s="2459" t="str">
        <f>IF(INPUT_OUTPUT!CI246="","",INPUT_OUTPUT!CI246)</f>
        <v/>
      </c>
    </row>
    <row r="260" spans="3:34" s="2437" customFormat="1" ht="12.75" customHeight="1">
      <c r="C260" s="2461" t="str">
        <f>IF(INPUT_OUTPUT!C247="","",INPUT_OUTPUT!C247)</f>
        <v/>
      </c>
      <c r="D260" s="2462" t="str">
        <f>IF(INPUT_OUTPUT!BH247="","",INPUT_OUTPUT!BH247)</f>
        <v/>
      </c>
      <c r="E260" s="2462" t="str">
        <f>IF(INPUT_OUTPUT!BI247="","",INPUT_OUTPUT!BI247)</f>
        <v/>
      </c>
      <c r="F260" s="2462" t="str">
        <f>IF(INPUT_OUTPUT!BJ247="","",INPUT_OUTPUT!BJ247)</f>
        <v/>
      </c>
      <c r="G260" s="2462" t="str">
        <f>IF(INPUT_OUTPUT!BK247="","",INPUT_OUTPUT!BK247)</f>
        <v/>
      </c>
      <c r="H260" s="2462" t="str">
        <f>IF(INPUT_OUTPUT!BL247="","",INPUT_OUTPUT!BL247)</f>
        <v/>
      </c>
      <c r="I260" s="2462" t="str">
        <f>IF(INPUT_OUTPUT!BM247="","",INPUT_OUTPUT!BM247)</f>
        <v/>
      </c>
      <c r="J260" s="2462" t="str">
        <f>IF(INPUT_OUTPUT!BN247="","",INPUT_OUTPUT!BN247)</f>
        <v/>
      </c>
      <c r="K260" s="2453" t="str">
        <f t="shared" si="12"/>
        <v/>
      </c>
      <c r="L260" s="2457" t="str">
        <f>IF(INPUT_OUTPUT!BO247="","",INPUT_OUTPUT!BO247)</f>
        <v/>
      </c>
      <c r="M260" s="2457" t="str">
        <f>IF(INPUT_OUTPUT!BP247="","",INPUT_OUTPUT!BP247)</f>
        <v/>
      </c>
      <c r="N260" s="2457" t="str">
        <f>IF(INPUT_OUTPUT!BQ247="","",INPUT_OUTPUT!BQ247)</f>
        <v/>
      </c>
      <c r="O260" s="2457" t="str">
        <f>IF(INPUT_OUTPUT!BR247="","",INPUT_OUTPUT!BR247)</f>
        <v/>
      </c>
      <c r="P260" s="2457" t="str">
        <f>IF(INPUT_OUTPUT!BS247="","",INPUT_OUTPUT!BS247)</f>
        <v/>
      </c>
      <c r="Q260" s="2457" t="str">
        <f>IF(INPUT_OUTPUT!BT247="","",INPUT_OUTPUT!BT247)</f>
        <v/>
      </c>
      <c r="R260" s="2457" t="str">
        <f>IF(INPUT_OUTPUT!BU247="","",INPUT_OUTPUT!BU247)</f>
        <v/>
      </c>
      <c r="S260" s="2461" t="str">
        <f t="shared" si="13"/>
        <v/>
      </c>
      <c r="T260" s="2457" t="str">
        <f>IF(INPUT_OUTPUT!BV247="","",INPUT_OUTPUT!BV247)</f>
        <v/>
      </c>
      <c r="U260" s="2457" t="str">
        <f>IF(INPUT_OUTPUT!BW247="","",INPUT_OUTPUT!BW247)</f>
        <v/>
      </c>
      <c r="V260" s="2457" t="str">
        <f>IF(INPUT_OUTPUT!BX247="","",INPUT_OUTPUT!BX247)</f>
        <v/>
      </c>
      <c r="W260" s="2457" t="str">
        <f>IF(INPUT_OUTPUT!BY247="","",INPUT_OUTPUT!BY247)</f>
        <v/>
      </c>
      <c r="X260" s="2457" t="str">
        <f>IF(INPUT_OUTPUT!BZ247="","",INPUT_OUTPUT!BZ247)</f>
        <v/>
      </c>
      <c r="Y260" s="2457" t="str">
        <f>IF(INPUT_OUTPUT!CA247="","",INPUT_OUTPUT!CA247)</f>
        <v/>
      </c>
      <c r="Z260" s="2457" t="str">
        <f>IF(INPUT_OUTPUT!CB247="","",INPUT_OUTPUT!CB247)</f>
        <v/>
      </c>
      <c r="AA260" s="2461" t="str">
        <f t="shared" si="14"/>
        <v/>
      </c>
      <c r="AB260" s="2459" t="str">
        <f>IF(INPUT_OUTPUT!CC247="","",INPUT_OUTPUT!CC247)</f>
        <v/>
      </c>
      <c r="AC260" s="2459" t="str">
        <f>IF(INPUT_OUTPUT!CD247="","",INPUT_OUTPUT!CD247)</f>
        <v/>
      </c>
      <c r="AD260" s="2459" t="str">
        <f>IF(INPUT_OUTPUT!CE247="","",INPUT_OUTPUT!CE247)</f>
        <v/>
      </c>
      <c r="AE260" s="2459" t="str">
        <f>IF(INPUT_OUTPUT!CF247="","",INPUT_OUTPUT!CF247)</f>
        <v/>
      </c>
      <c r="AF260" s="2459" t="str">
        <f>IF(INPUT_OUTPUT!CG247="","",INPUT_OUTPUT!CG247)</f>
        <v/>
      </c>
      <c r="AG260" s="2459" t="str">
        <f>IF(INPUT_OUTPUT!CH247="","",INPUT_OUTPUT!CH247)</f>
        <v/>
      </c>
      <c r="AH260" s="2459" t="str">
        <f>IF(INPUT_OUTPUT!CI247="","",INPUT_OUTPUT!CI247)</f>
        <v/>
      </c>
    </row>
    <row r="261" spans="3:34" s="2437" customFormat="1" ht="12.75" customHeight="1">
      <c r="C261" s="2461" t="str">
        <f>IF(INPUT_OUTPUT!C248="","",INPUT_OUTPUT!C248)</f>
        <v/>
      </c>
      <c r="D261" s="2462" t="str">
        <f>IF(INPUT_OUTPUT!BH248="","",INPUT_OUTPUT!BH248)</f>
        <v/>
      </c>
      <c r="E261" s="2462" t="str">
        <f>IF(INPUT_OUTPUT!BI248="","",INPUT_OUTPUT!BI248)</f>
        <v/>
      </c>
      <c r="F261" s="2462" t="str">
        <f>IF(INPUT_OUTPUT!BJ248="","",INPUT_OUTPUT!BJ248)</f>
        <v/>
      </c>
      <c r="G261" s="2462" t="str">
        <f>IF(INPUT_OUTPUT!BK248="","",INPUT_OUTPUT!BK248)</f>
        <v/>
      </c>
      <c r="H261" s="2462" t="str">
        <f>IF(INPUT_OUTPUT!BL248="","",INPUT_OUTPUT!BL248)</f>
        <v/>
      </c>
      <c r="I261" s="2462" t="str">
        <f>IF(INPUT_OUTPUT!BM248="","",INPUT_OUTPUT!BM248)</f>
        <v/>
      </c>
      <c r="J261" s="2462" t="str">
        <f>IF(INPUT_OUTPUT!BN248="","",INPUT_OUTPUT!BN248)</f>
        <v/>
      </c>
      <c r="K261" s="2453" t="str">
        <f t="shared" si="12"/>
        <v/>
      </c>
      <c r="L261" s="2457" t="str">
        <f>IF(INPUT_OUTPUT!BO248="","",INPUT_OUTPUT!BO248)</f>
        <v/>
      </c>
      <c r="M261" s="2457" t="str">
        <f>IF(INPUT_OUTPUT!BP248="","",INPUT_OUTPUT!BP248)</f>
        <v/>
      </c>
      <c r="N261" s="2457" t="str">
        <f>IF(INPUT_OUTPUT!BQ248="","",INPUT_OUTPUT!BQ248)</f>
        <v/>
      </c>
      <c r="O261" s="2457" t="str">
        <f>IF(INPUT_OUTPUT!BR248="","",INPUT_OUTPUT!BR248)</f>
        <v/>
      </c>
      <c r="P261" s="2457" t="str">
        <f>IF(INPUT_OUTPUT!BS248="","",INPUT_OUTPUT!BS248)</f>
        <v/>
      </c>
      <c r="Q261" s="2457" t="str">
        <f>IF(INPUT_OUTPUT!BT248="","",INPUT_OUTPUT!BT248)</f>
        <v/>
      </c>
      <c r="R261" s="2457" t="str">
        <f>IF(INPUT_OUTPUT!BU248="","",INPUT_OUTPUT!BU248)</f>
        <v/>
      </c>
      <c r="S261" s="2461" t="str">
        <f t="shared" si="13"/>
        <v/>
      </c>
      <c r="T261" s="2457" t="str">
        <f>IF(INPUT_OUTPUT!BV248="","",INPUT_OUTPUT!BV248)</f>
        <v/>
      </c>
      <c r="U261" s="2457" t="str">
        <f>IF(INPUT_OUTPUT!BW248="","",INPUT_OUTPUT!BW248)</f>
        <v/>
      </c>
      <c r="V261" s="2457" t="str">
        <f>IF(INPUT_OUTPUT!BX248="","",INPUT_OUTPUT!BX248)</f>
        <v/>
      </c>
      <c r="W261" s="2457" t="str">
        <f>IF(INPUT_OUTPUT!BY248="","",INPUT_OUTPUT!BY248)</f>
        <v/>
      </c>
      <c r="X261" s="2457" t="str">
        <f>IF(INPUT_OUTPUT!BZ248="","",INPUT_OUTPUT!BZ248)</f>
        <v/>
      </c>
      <c r="Y261" s="2457" t="str">
        <f>IF(INPUT_OUTPUT!CA248="","",INPUT_OUTPUT!CA248)</f>
        <v/>
      </c>
      <c r="Z261" s="2457" t="str">
        <f>IF(INPUT_OUTPUT!CB248="","",INPUT_OUTPUT!CB248)</f>
        <v/>
      </c>
      <c r="AA261" s="2461" t="str">
        <f t="shared" si="14"/>
        <v/>
      </c>
      <c r="AB261" s="2459" t="str">
        <f>IF(INPUT_OUTPUT!CC248="","",INPUT_OUTPUT!CC248)</f>
        <v/>
      </c>
      <c r="AC261" s="2459" t="str">
        <f>IF(INPUT_OUTPUT!CD248="","",INPUT_OUTPUT!CD248)</f>
        <v/>
      </c>
      <c r="AD261" s="2459" t="str">
        <f>IF(INPUT_OUTPUT!CE248="","",INPUT_OUTPUT!CE248)</f>
        <v/>
      </c>
      <c r="AE261" s="2459" t="str">
        <f>IF(INPUT_OUTPUT!CF248="","",INPUT_OUTPUT!CF248)</f>
        <v/>
      </c>
      <c r="AF261" s="2459" t="str">
        <f>IF(INPUT_OUTPUT!CG248="","",INPUT_OUTPUT!CG248)</f>
        <v/>
      </c>
      <c r="AG261" s="2459" t="str">
        <f>IF(INPUT_OUTPUT!CH248="","",INPUT_OUTPUT!CH248)</f>
        <v/>
      </c>
      <c r="AH261" s="2459" t="str">
        <f>IF(INPUT_OUTPUT!CI248="","",INPUT_OUTPUT!CI248)</f>
        <v/>
      </c>
    </row>
    <row r="262" spans="3:34" s="2437" customFormat="1" ht="12.75" customHeight="1">
      <c r="C262" s="2461" t="str">
        <f>IF(INPUT_OUTPUT!C249="","",INPUT_OUTPUT!C249)</f>
        <v/>
      </c>
      <c r="D262" s="2462" t="str">
        <f>IF(INPUT_OUTPUT!BH249="","",INPUT_OUTPUT!BH249)</f>
        <v/>
      </c>
      <c r="E262" s="2462" t="str">
        <f>IF(INPUT_OUTPUT!BI249="","",INPUT_OUTPUT!BI249)</f>
        <v/>
      </c>
      <c r="F262" s="2462" t="str">
        <f>IF(INPUT_OUTPUT!BJ249="","",INPUT_OUTPUT!BJ249)</f>
        <v/>
      </c>
      <c r="G262" s="2462" t="str">
        <f>IF(INPUT_OUTPUT!BK249="","",INPUT_OUTPUT!BK249)</f>
        <v/>
      </c>
      <c r="H262" s="2462" t="str">
        <f>IF(INPUT_OUTPUT!BL249="","",INPUT_OUTPUT!BL249)</f>
        <v/>
      </c>
      <c r="I262" s="2462" t="str">
        <f>IF(INPUT_OUTPUT!BM249="","",INPUT_OUTPUT!BM249)</f>
        <v/>
      </c>
      <c r="J262" s="2462" t="str">
        <f>IF(INPUT_OUTPUT!BN249="","",INPUT_OUTPUT!BN249)</f>
        <v/>
      </c>
      <c r="K262" s="2453" t="str">
        <f t="shared" si="12"/>
        <v/>
      </c>
      <c r="L262" s="2457" t="str">
        <f>IF(INPUT_OUTPUT!BO249="","",INPUT_OUTPUT!BO249)</f>
        <v/>
      </c>
      <c r="M262" s="2457" t="str">
        <f>IF(INPUT_OUTPUT!BP249="","",INPUT_OUTPUT!BP249)</f>
        <v/>
      </c>
      <c r="N262" s="2457" t="str">
        <f>IF(INPUT_OUTPUT!BQ249="","",INPUT_OUTPUT!BQ249)</f>
        <v/>
      </c>
      <c r="O262" s="2457" t="str">
        <f>IF(INPUT_OUTPUT!BR249="","",INPUT_OUTPUT!BR249)</f>
        <v/>
      </c>
      <c r="P262" s="2457" t="str">
        <f>IF(INPUT_OUTPUT!BS249="","",INPUT_OUTPUT!BS249)</f>
        <v/>
      </c>
      <c r="Q262" s="2457" t="str">
        <f>IF(INPUT_OUTPUT!BT249="","",INPUT_OUTPUT!BT249)</f>
        <v/>
      </c>
      <c r="R262" s="2457" t="str">
        <f>IF(INPUT_OUTPUT!BU249="","",INPUT_OUTPUT!BU249)</f>
        <v/>
      </c>
      <c r="S262" s="2461" t="str">
        <f t="shared" si="13"/>
        <v/>
      </c>
      <c r="T262" s="2457" t="str">
        <f>IF(INPUT_OUTPUT!BV249="","",INPUT_OUTPUT!BV249)</f>
        <v/>
      </c>
      <c r="U262" s="2457" t="str">
        <f>IF(INPUT_OUTPUT!BW249="","",INPUT_OUTPUT!BW249)</f>
        <v/>
      </c>
      <c r="V262" s="2457" t="str">
        <f>IF(INPUT_OUTPUT!BX249="","",INPUT_OUTPUT!BX249)</f>
        <v/>
      </c>
      <c r="W262" s="2457" t="str">
        <f>IF(INPUT_OUTPUT!BY249="","",INPUT_OUTPUT!BY249)</f>
        <v/>
      </c>
      <c r="X262" s="2457" t="str">
        <f>IF(INPUT_OUTPUT!BZ249="","",INPUT_OUTPUT!BZ249)</f>
        <v/>
      </c>
      <c r="Y262" s="2457" t="str">
        <f>IF(INPUT_OUTPUT!CA249="","",INPUT_OUTPUT!CA249)</f>
        <v/>
      </c>
      <c r="Z262" s="2457" t="str">
        <f>IF(INPUT_OUTPUT!CB249="","",INPUT_OUTPUT!CB249)</f>
        <v/>
      </c>
      <c r="AA262" s="2461" t="str">
        <f t="shared" si="14"/>
        <v/>
      </c>
      <c r="AB262" s="2459" t="str">
        <f>IF(INPUT_OUTPUT!CC249="","",INPUT_OUTPUT!CC249)</f>
        <v/>
      </c>
      <c r="AC262" s="2459" t="str">
        <f>IF(INPUT_OUTPUT!CD249="","",INPUT_OUTPUT!CD249)</f>
        <v/>
      </c>
      <c r="AD262" s="2459" t="str">
        <f>IF(INPUT_OUTPUT!CE249="","",INPUT_OUTPUT!CE249)</f>
        <v/>
      </c>
      <c r="AE262" s="2459" t="str">
        <f>IF(INPUT_OUTPUT!CF249="","",INPUT_OUTPUT!CF249)</f>
        <v/>
      </c>
      <c r="AF262" s="2459" t="str">
        <f>IF(INPUT_OUTPUT!CG249="","",INPUT_OUTPUT!CG249)</f>
        <v/>
      </c>
      <c r="AG262" s="2459" t="str">
        <f>IF(INPUT_OUTPUT!CH249="","",INPUT_OUTPUT!CH249)</f>
        <v/>
      </c>
      <c r="AH262" s="2459" t="str">
        <f>IF(INPUT_OUTPUT!CI249="","",INPUT_OUTPUT!CI249)</f>
        <v/>
      </c>
    </row>
    <row r="263" spans="3:34" s="2437" customFormat="1" ht="12.75" customHeight="1">
      <c r="C263" s="2461" t="str">
        <f>IF(INPUT_OUTPUT!C250="","",INPUT_OUTPUT!C250)</f>
        <v/>
      </c>
      <c r="D263" s="2462" t="str">
        <f>IF(INPUT_OUTPUT!BH250="","",INPUT_OUTPUT!BH250)</f>
        <v/>
      </c>
      <c r="E263" s="2462" t="str">
        <f>IF(INPUT_OUTPUT!BI250="","",INPUT_OUTPUT!BI250)</f>
        <v/>
      </c>
      <c r="F263" s="2462" t="str">
        <f>IF(INPUT_OUTPUT!BJ250="","",INPUT_OUTPUT!BJ250)</f>
        <v/>
      </c>
      <c r="G263" s="2462" t="str">
        <f>IF(INPUT_OUTPUT!BK250="","",INPUT_OUTPUT!BK250)</f>
        <v/>
      </c>
      <c r="H263" s="2462" t="str">
        <f>IF(INPUT_OUTPUT!BL250="","",INPUT_OUTPUT!BL250)</f>
        <v/>
      </c>
      <c r="I263" s="2462" t="str">
        <f>IF(INPUT_OUTPUT!BM250="","",INPUT_OUTPUT!BM250)</f>
        <v/>
      </c>
      <c r="J263" s="2462" t="str">
        <f>IF(INPUT_OUTPUT!BN250="","",INPUT_OUTPUT!BN250)</f>
        <v/>
      </c>
      <c r="K263" s="2453" t="str">
        <f t="shared" si="12"/>
        <v/>
      </c>
      <c r="L263" s="2457" t="str">
        <f>IF(INPUT_OUTPUT!BO250="","",INPUT_OUTPUT!BO250)</f>
        <v/>
      </c>
      <c r="M263" s="2457" t="str">
        <f>IF(INPUT_OUTPUT!BP250="","",INPUT_OUTPUT!BP250)</f>
        <v/>
      </c>
      <c r="N263" s="2457" t="str">
        <f>IF(INPUT_OUTPUT!BQ250="","",INPUT_OUTPUT!BQ250)</f>
        <v/>
      </c>
      <c r="O263" s="2457" t="str">
        <f>IF(INPUT_OUTPUT!BR250="","",INPUT_OUTPUT!BR250)</f>
        <v/>
      </c>
      <c r="P263" s="2457" t="str">
        <f>IF(INPUT_OUTPUT!BS250="","",INPUT_OUTPUT!BS250)</f>
        <v/>
      </c>
      <c r="Q263" s="2457" t="str">
        <f>IF(INPUT_OUTPUT!BT250="","",INPUT_OUTPUT!BT250)</f>
        <v/>
      </c>
      <c r="R263" s="2457" t="str">
        <f>IF(INPUT_OUTPUT!BU250="","",INPUT_OUTPUT!BU250)</f>
        <v/>
      </c>
      <c r="S263" s="2461" t="str">
        <f t="shared" si="13"/>
        <v/>
      </c>
      <c r="T263" s="2457" t="str">
        <f>IF(INPUT_OUTPUT!BV250="","",INPUT_OUTPUT!BV250)</f>
        <v/>
      </c>
      <c r="U263" s="2457" t="str">
        <f>IF(INPUT_OUTPUT!BW250="","",INPUT_OUTPUT!BW250)</f>
        <v/>
      </c>
      <c r="V263" s="2457" t="str">
        <f>IF(INPUT_OUTPUT!BX250="","",INPUT_OUTPUT!BX250)</f>
        <v/>
      </c>
      <c r="W263" s="2457" t="str">
        <f>IF(INPUT_OUTPUT!BY250="","",INPUT_OUTPUT!BY250)</f>
        <v/>
      </c>
      <c r="X263" s="2457" t="str">
        <f>IF(INPUT_OUTPUT!BZ250="","",INPUT_OUTPUT!BZ250)</f>
        <v/>
      </c>
      <c r="Y263" s="2457" t="str">
        <f>IF(INPUT_OUTPUT!CA250="","",INPUT_OUTPUT!CA250)</f>
        <v/>
      </c>
      <c r="Z263" s="2457" t="str">
        <f>IF(INPUT_OUTPUT!CB250="","",INPUT_OUTPUT!CB250)</f>
        <v/>
      </c>
      <c r="AA263" s="2461" t="str">
        <f t="shared" si="14"/>
        <v/>
      </c>
      <c r="AB263" s="2459" t="str">
        <f>IF(INPUT_OUTPUT!CC250="","",INPUT_OUTPUT!CC250)</f>
        <v/>
      </c>
      <c r="AC263" s="2459" t="str">
        <f>IF(INPUT_OUTPUT!CD250="","",INPUT_OUTPUT!CD250)</f>
        <v/>
      </c>
      <c r="AD263" s="2459" t="str">
        <f>IF(INPUT_OUTPUT!CE250="","",INPUT_OUTPUT!CE250)</f>
        <v/>
      </c>
      <c r="AE263" s="2459" t="str">
        <f>IF(INPUT_OUTPUT!CF250="","",INPUT_OUTPUT!CF250)</f>
        <v/>
      </c>
      <c r="AF263" s="2459" t="str">
        <f>IF(INPUT_OUTPUT!CG250="","",INPUT_OUTPUT!CG250)</f>
        <v/>
      </c>
      <c r="AG263" s="2459" t="str">
        <f>IF(INPUT_OUTPUT!CH250="","",INPUT_OUTPUT!CH250)</f>
        <v/>
      </c>
      <c r="AH263" s="2459" t="str">
        <f>IF(INPUT_OUTPUT!CI250="","",INPUT_OUTPUT!CI250)</f>
        <v/>
      </c>
    </row>
    <row r="264" spans="3:34" s="2437" customFormat="1" ht="12.75" customHeight="1">
      <c r="C264" s="2461" t="str">
        <f>IF(INPUT_OUTPUT!C251="","",INPUT_OUTPUT!C251)</f>
        <v/>
      </c>
      <c r="D264" s="2462" t="str">
        <f>IF(INPUT_OUTPUT!BH251="","",INPUT_OUTPUT!BH251)</f>
        <v/>
      </c>
      <c r="E264" s="2462" t="str">
        <f>IF(INPUT_OUTPUT!BI251="","",INPUT_OUTPUT!BI251)</f>
        <v/>
      </c>
      <c r="F264" s="2462" t="str">
        <f>IF(INPUT_OUTPUT!BJ251="","",INPUT_OUTPUT!BJ251)</f>
        <v/>
      </c>
      <c r="G264" s="2462" t="str">
        <f>IF(INPUT_OUTPUT!BK251="","",INPUT_OUTPUT!BK251)</f>
        <v/>
      </c>
      <c r="H264" s="2462" t="str">
        <f>IF(INPUT_OUTPUT!BL251="","",INPUT_OUTPUT!BL251)</f>
        <v/>
      </c>
      <c r="I264" s="2462" t="str">
        <f>IF(INPUT_OUTPUT!BM251="","",INPUT_OUTPUT!BM251)</f>
        <v/>
      </c>
      <c r="J264" s="2462" t="str">
        <f>IF(INPUT_OUTPUT!BN251="","",INPUT_OUTPUT!BN251)</f>
        <v/>
      </c>
      <c r="K264" s="2453" t="str">
        <f t="shared" si="12"/>
        <v/>
      </c>
      <c r="L264" s="2457" t="str">
        <f>IF(INPUT_OUTPUT!BO251="","",INPUT_OUTPUT!BO251)</f>
        <v/>
      </c>
      <c r="M264" s="2457" t="str">
        <f>IF(INPUT_OUTPUT!BP251="","",INPUT_OUTPUT!BP251)</f>
        <v/>
      </c>
      <c r="N264" s="2457" t="str">
        <f>IF(INPUT_OUTPUT!BQ251="","",INPUT_OUTPUT!BQ251)</f>
        <v/>
      </c>
      <c r="O264" s="2457" t="str">
        <f>IF(INPUT_OUTPUT!BR251="","",INPUT_OUTPUT!BR251)</f>
        <v/>
      </c>
      <c r="P264" s="2457" t="str">
        <f>IF(INPUT_OUTPUT!BS251="","",INPUT_OUTPUT!BS251)</f>
        <v/>
      </c>
      <c r="Q264" s="2457" t="str">
        <f>IF(INPUT_OUTPUT!BT251="","",INPUT_OUTPUT!BT251)</f>
        <v/>
      </c>
      <c r="R264" s="2457" t="str">
        <f>IF(INPUT_OUTPUT!BU251="","",INPUT_OUTPUT!BU251)</f>
        <v/>
      </c>
      <c r="S264" s="2461" t="str">
        <f t="shared" si="13"/>
        <v/>
      </c>
      <c r="T264" s="2457" t="str">
        <f>IF(INPUT_OUTPUT!BV251="","",INPUT_OUTPUT!BV251)</f>
        <v/>
      </c>
      <c r="U264" s="2457" t="str">
        <f>IF(INPUT_OUTPUT!BW251="","",INPUT_OUTPUT!BW251)</f>
        <v/>
      </c>
      <c r="V264" s="2457" t="str">
        <f>IF(INPUT_OUTPUT!BX251="","",INPUT_OUTPUT!BX251)</f>
        <v/>
      </c>
      <c r="W264" s="2457" t="str">
        <f>IF(INPUT_OUTPUT!BY251="","",INPUT_OUTPUT!BY251)</f>
        <v/>
      </c>
      <c r="X264" s="2457" t="str">
        <f>IF(INPUT_OUTPUT!BZ251="","",INPUT_OUTPUT!BZ251)</f>
        <v/>
      </c>
      <c r="Y264" s="2457" t="str">
        <f>IF(INPUT_OUTPUT!CA251="","",INPUT_OUTPUT!CA251)</f>
        <v/>
      </c>
      <c r="Z264" s="2457" t="str">
        <f>IF(INPUT_OUTPUT!CB251="","",INPUT_OUTPUT!CB251)</f>
        <v/>
      </c>
      <c r="AA264" s="2461" t="str">
        <f t="shared" si="14"/>
        <v/>
      </c>
      <c r="AB264" s="2459" t="str">
        <f>IF(INPUT_OUTPUT!CC251="","",INPUT_OUTPUT!CC251)</f>
        <v/>
      </c>
      <c r="AC264" s="2459" t="str">
        <f>IF(INPUT_OUTPUT!CD251="","",INPUT_OUTPUT!CD251)</f>
        <v/>
      </c>
      <c r="AD264" s="2459" t="str">
        <f>IF(INPUT_OUTPUT!CE251="","",INPUT_OUTPUT!CE251)</f>
        <v/>
      </c>
      <c r="AE264" s="2459" t="str">
        <f>IF(INPUT_OUTPUT!CF251="","",INPUT_OUTPUT!CF251)</f>
        <v/>
      </c>
      <c r="AF264" s="2459" t="str">
        <f>IF(INPUT_OUTPUT!CG251="","",INPUT_OUTPUT!CG251)</f>
        <v/>
      </c>
      <c r="AG264" s="2459" t="str">
        <f>IF(INPUT_OUTPUT!CH251="","",INPUT_OUTPUT!CH251)</f>
        <v/>
      </c>
      <c r="AH264" s="2459" t="str">
        <f>IF(INPUT_OUTPUT!CI251="","",INPUT_OUTPUT!CI251)</f>
        <v/>
      </c>
    </row>
    <row r="265" spans="3:34" s="2437" customFormat="1" ht="12.75" customHeight="1">
      <c r="C265" s="2461" t="str">
        <f>IF(INPUT_OUTPUT!C252="","",INPUT_OUTPUT!C252)</f>
        <v/>
      </c>
      <c r="D265" s="2462" t="str">
        <f>IF(INPUT_OUTPUT!BH252="","",INPUT_OUTPUT!BH252)</f>
        <v/>
      </c>
      <c r="E265" s="2462" t="str">
        <f>IF(INPUT_OUTPUT!BI252="","",INPUT_OUTPUT!BI252)</f>
        <v/>
      </c>
      <c r="F265" s="2462" t="str">
        <f>IF(INPUT_OUTPUT!BJ252="","",INPUT_OUTPUT!BJ252)</f>
        <v/>
      </c>
      <c r="G265" s="2462" t="str">
        <f>IF(INPUT_OUTPUT!BK252="","",INPUT_OUTPUT!BK252)</f>
        <v/>
      </c>
      <c r="H265" s="2462" t="str">
        <f>IF(INPUT_OUTPUT!BL252="","",INPUT_OUTPUT!BL252)</f>
        <v/>
      </c>
      <c r="I265" s="2462" t="str">
        <f>IF(INPUT_OUTPUT!BM252="","",INPUT_OUTPUT!BM252)</f>
        <v/>
      </c>
      <c r="J265" s="2462" t="str">
        <f>IF(INPUT_OUTPUT!BN252="","",INPUT_OUTPUT!BN252)</f>
        <v/>
      </c>
      <c r="K265" s="2453" t="str">
        <f t="shared" si="12"/>
        <v/>
      </c>
      <c r="L265" s="2457" t="str">
        <f>IF(INPUT_OUTPUT!BO252="","",INPUT_OUTPUT!BO252)</f>
        <v/>
      </c>
      <c r="M265" s="2457" t="str">
        <f>IF(INPUT_OUTPUT!BP252="","",INPUT_OUTPUT!BP252)</f>
        <v/>
      </c>
      <c r="N265" s="2457" t="str">
        <f>IF(INPUT_OUTPUT!BQ252="","",INPUT_OUTPUT!BQ252)</f>
        <v/>
      </c>
      <c r="O265" s="2457" t="str">
        <f>IF(INPUT_OUTPUT!BR252="","",INPUT_OUTPUT!BR252)</f>
        <v/>
      </c>
      <c r="P265" s="2457" t="str">
        <f>IF(INPUT_OUTPUT!BS252="","",INPUT_OUTPUT!BS252)</f>
        <v/>
      </c>
      <c r="Q265" s="2457" t="str">
        <f>IF(INPUT_OUTPUT!BT252="","",INPUT_OUTPUT!BT252)</f>
        <v/>
      </c>
      <c r="R265" s="2457" t="str">
        <f>IF(INPUT_OUTPUT!BU252="","",INPUT_OUTPUT!BU252)</f>
        <v/>
      </c>
      <c r="S265" s="2461" t="str">
        <f t="shared" si="13"/>
        <v/>
      </c>
      <c r="T265" s="2457" t="str">
        <f>IF(INPUT_OUTPUT!BV252="","",INPUT_OUTPUT!BV252)</f>
        <v/>
      </c>
      <c r="U265" s="2457" t="str">
        <f>IF(INPUT_OUTPUT!BW252="","",INPUT_OUTPUT!BW252)</f>
        <v/>
      </c>
      <c r="V265" s="2457" t="str">
        <f>IF(INPUT_OUTPUT!BX252="","",INPUT_OUTPUT!BX252)</f>
        <v/>
      </c>
      <c r="W265" s="2457" t="str">
        <f>IF(INPUT_OUTPUT!BY252="","",INPUT_OUTPUT!BY252)</f>
        <v/>
      </c>
      <c r="X265" s="2457" t="str">
        <f>IF(INPUT_OUTPUT!BZ252="","",INPUT_OUTPUT!BZ252)</f>
        <v/>
      </c>
      <c r="Y265" s="2457" t="str">
        <f>IF(INPUT_OUTPUT!CA252="","",INPUT_OUTPUT!CA252)</f>
        <v/>
      </c>
      <c r="Z265" s="2457" t="str">
        <f>IF(INPUT_OUTPUT!CB252="","",INPUT_OUTPUT!CB252)</f>
        <v/>
      </c>
      <c r="AA265" s="2461" t="str">
        <f t="shared" si="14"/>
        <v/>
      </c>
      <c r="AB265" s="2459" t="str">
        <f>IF(INPUT_OUTPUT!CC252="","",INPUT_OUTPUT!CC252)</f>
        <v/>
      </c>
      <c r="AC265" s="2459" t="str">
        <f>IF(INPUT_OUTPUT!CD252="","",INPUT_OUTPUT!CD252)</f>
        <v/>
      </c>
      <c r="AD265" s="2459" t="str">
        <f>IF(INPUT_OUTPUT!CE252="","",INPUT_OUTPUT!CE252)</f>
        <v/>
      </c>
      <c r="AE265" s="2459" t="str">
        <f>IF(INPUT_OUTPUT!CF252="","",INPUT_OUTPUT!CF252)</f>
        <v/>
      </c>
      <c r="AF265" s="2459" t="str">
        <f>IF(INPUT_OUTPUT!CG252="","",INPUT_OUTPUT!CG252)</f>
        <v/>
      </c>
      <c r="AG265" s="2459" t="str">
        <f>IF(INPUT_OUTPUT!CH252="","",INPUT_OUTPUT!CH252)</f>
        <v/>
      </c>
      <c r="AH265" s="2459" t="str">
        <f>IF(INPUT_OUTPUT!CI252="","",INPUT_OUTPUT!CI252)</f>
        <v/>
      </c>
    </row>
    <row r="266" spans="3:34" s="2437" customFormat="1" ht="12.75" customHeight="1">
      <c r="C266" s="2461" t="str">
        <f>IF(INPUT_OUTPUT!C253="","",INPUT_OUTPUT!C253)</f>
        <v/>
      </c>
      <c r="D266" s="2462" t="str">
        <f>IF(INPUT_OUTPUT!BH253="","",INPUT_OUTPUT!BH253)</f>
        <v/>
      </c>
      <c r="E266" s="2462" t="str">
        <f>IF(INPUT_OUTPUT!BI253="","",INPUT_OUTPUT!BI253)</f>
        <v/>
      </c>
      <c r="F266" s="2462" t="str">
        <f>IF(INPUT_OUTPUT!BJ253="","",INPUT_OUTPUT!BJ253)</f>
        <v/>
      </c>
      <c r="G266" s="2462" t="str">
        <f>IF(INPUT_OUTPUT!BK253="","",INPUT_OUTPUT!BK253)</f>
        <v/>
      </c>
      <c r="H266" s="2462" t="str">
        <f>IF(INPUT_OUTPUT!BL253="","",INPUT_OUTPUT!BL253)</f>
        <v/>
      </c>
      <c r="I266" s="2462" t="str">
        <f>IF(INPUT_OUTPUT!BM253="","",INPUT_OUTPUT!BM253)</f>
        <v/>
      </c>
      <c r="J266" s="2462" t="str">
        <f>IF(INPUT_OUTPUT!BN253="","",INPUT_OUTPUT!BN253)</f>
        <v/>
      </c>
      <c r="K266" s="2453" t="str">
        <f t="shared" si="12"/>
        <v/>
      </c>
      <c r="L266" s="2457" t="str">
        <f>IF(INPUT_OUTPUT!BO253="","",INPUT_OUTPUT!BO253)</f>
        <v/>
      </c>
      <c r="M266" s="2457" t="str">
        <f>IF(INPUT_OUTPUT!BP253="","",INPUT_OUTPUT!BP253)</f>
        <v/>
      </c>
      <c r="N266" s="2457" t="str">
        <f>IF(INPUT_OUTPUT!BQ253="","",INPUT_OUTPUT!BQ253)</f>
        <v/>
      </c>
      <c r="O266" s="2457" t="str">
        <f>IF(INPUT_OUTPUT!BR253="","",INPUT_OUTPUT!BR253)</f>
        <v/>
      </c>
      <c r="P266" s="2457" t="str">
        <f>IF(INPUT_OUTPUT!BS253="","",INPUT_OUTPUT!BS253)</f>
        <v/>
      </c>
      <c r="Q266" s="2457" t="str">
        <f>IF(INPUT_OUTPUT!BT253="","",INPUT_OUTPUT!BT253)</f>
        <v/>
      </c>
      <c r="R266" s="2457" t="str">
        <f>IF(INPUT_OUTPUT!BU253="","",INPUT_OUTPUT!BU253)</f>
        <v/>
      </c>
      <c r="S266" s="2461" t="str">
        <f t="shared" si="13"/>
        <v/>
      </c>
      <c r="T266" s="2457" t="str">
        <f>IF(INPUT_OUTPUT!BV253="","",INPUT_OUTPUT!BV253)</f>
        <v/>
      </c>
      <c r="U266" s="2457" t="str">
        <f>IF(INPUT_OUTPUT!BW253="","",INPUT_OUTPUT!BW253)</f>
        <v/>
      </c>
      <c r="V266" s="2457" t="str">
        <f>IF(INPUT_OUTPUT!BX253="","",INPUT_OUTPUT!BX253)</f>
        <v/>
      </c>
      <c r="W266" s="2457" t="str">
        <f>IF(INPUT_OUTPUT!BY253="","",INPUT_OUTPUT!BY253)</f>
        <v/>
      </c>
      <c r="X266" s="2457" t="str">
        <f>IF(INPUT_OUTPUT!BZ253="","",INPUT_OUTPUT!BZ253)</f>
        <v/>
      </c>
      <c r="Y266" s="2457" t="str">
        <f>IF(INPUT_OUTPUT!CA253="","",INPUT_OUTPUT!CA253)</f>
        <v/>
      </c>
      <c r="Z266" s="2457" t="str">
        <f>IF(INPUT_OUTPUT!CB253="","",INPUT_OUTPUT!CB253)</f>
        <v/>
      </c>
      <c r="AA266" s="2461" t="str">
        <f t="shared" si="14"/>
        <v/>
      </c>
      <c r="AB266" s="2459" t="str">
        <f>IF(INPUT_OUTPUT!CC253="","",INPUT_OUTPUT!CC253)</f>
        <v/>
      </c>
      <c r="AC266" s="2459" t="str">
        <f>IF(INPUT_OUTPUT!CD253="","",INPUT_OUTPUT!CD253)</f>
        <v/>
      </c>
      <c r="AD266" s="2459" t="str">
        <f>IF(INPUT_OUTPUT!CE253="","",INPUT_OUTPUT!CE253)</f>
        <v/>
      </c>
      <c r="AE266" s="2459" t="str">
        <f>IF(INPUT_OUTPUT!CF253="","",INPUT_OUTPUT!CF253)</f>
        <v/>
      </c>
      <c r="AF266" s="2459" t="str">
        <f>IF(INPUT_OUTPUT!CG253="","",INPUT_OUTPUT!CG253)</f>
        <v/>
      </c>
      <c r="AG266" s="2459" t="str">
        <f>IF(INPUT_OUTPUT!CH253="","",INPUT_OUTPUT!CH253)</f>
        <v/>
      </c>
      <c r="AH266" s="2459" t="str">
        <f>IF(INPUT_OUTPUT!CI253="","",INPUT_OUTPUT!CI253)</f>
        <v/>
      </c>
    </row>
    <row r="267" spans="3:34" s="2437" customFormat="1" ht="12.75" customHeight="1">
      <c r="C267" s="2461" t="str">
        <f>IF(INPUT_OUTPUT!C254="","",INPUT_OUTPUT!C254)</f>
        <v/>
      </c>
      <c r="D267" s="2462" t="str">
        <f>IF(INPUT_OUTPUT!BH254="","",INPUT_OUTPUT!BH254)</f>
        <v/>
      </c>
      <c r="E267" s="2462" t="str">
        <f>IF(INPUT_OUTPUT!BI254="","",INPUT_OUTPUT!BI254)</f>
        <v/>
      </c>
      <c r="F267" s="2462" t="str">
        <f>IF(INPUT_OUTPUT!BJ254="","",INPUT_OUTPUT!BJ254)</f>
        <v/>
      </c>
      <c r="G267" s="2462" t="str">
        <f>IF(INPUT_OUTPUT!BK254="","",INPUT_OUTPUT!BK254)</f>
        <v/>
      </c>
      <c r="H267" s="2462" t="str">
        <f>IF(INPUT_OUTPUT!BL254="","",INPUT_OUTPUT!BL254)</f>
        <v/>
      </c>
      <c r="I267" s="2462" t="str">
        <f>IF(INPUT_OUTPUT!BM254="","",INPUT_OUTPUT!BM254)</f>
        <v/>
      </c>
      <c r="J267" s="2462" t="str">
        <f>IF(INPUT_OUTPUT!BN254="","",INPUT_OUTPUT!BN254)</f>
        <v/>
      </c>
      <c r="K267" s="2453" t="str">
        <f t="shared" si="12"/>
        <v/>
      </c>
      <c r="L267" s="2457" t="str">
        <f>IF(INPUT_OUTPUT!BO254="","",INPUT_OUTPUT!BO254)</f>
        <v/>
      </c>
      <c r="M267" s="2457" t="str">
        <f>IF(INPUT_OUTPUT!BP254="","",INPUT_OUTPUT!BP254)</f>
        <v/>
      </c>
      <c r="N267" s="2457" t="str">
        <f>IF(INPUT_OUTPUT!BQ254="","",INPUT_OUTPUT!BQ254)</f>
        <v/>
      </c>
      <c r="O267" s="2457" t="str">
        <f>IF(INPUT_OUTPUT!BR254="","",INPUT_OUTPUT!BR254)</f>
        <v/>
      </c>
      <c r="P267" s="2457" t="str">
        <f>IF(INPUT_OUTPUT!BS254="","",INPUT_OUTPUT!BS254)</f>
        <v/>
      </c>
      <c r="Q267" s="2457" t="str">
        <f>IF(INPUT_OUTPUT!BT254="","",INPUT_OUTPUT!BT254)</f>
        <v/>
      </c>
      <c r="R267" s="2457" t="str">
        <f>IF(INPUT_OUTPUT!BU254="","",INPUT_OUTPUT!BU254)</f>
        <v/>
      </c>
      <c r="S267" s="2461" t="str">
        <f t="shared" si="13"/>
        <v/>
      </c>
      <c r="T267" s="2457" t="str">
        <f>IF(INPUT_OUTPUT!BV254="","",INPUT_OUTPUT!BV254)</f>
        <v/>
      </c>
      <c r="U267" s="2457" t="str">
        <f>IF(INPUT_OUTPUT!BW254="","",INPUT_OUTPUT!BW254)</f>
        <v/>
      </c>
      <c r="V267" s="2457" t="str">
        <f>IF(INPUT_OUTPUT!BX254="","",INPUT_OUTPUT!BX254)</f>
        <v/>
      </c>
      <c r="W267" s="2457" t="str">
        <f>IF(INPUT_OUTPUT!BY254="","",INPUT_OUTPUT!BY254)</f>
        <v/>
      </c>
      <c r="X267" s="2457" t="str">
        <f>IF(INPUT_OUTPUT!BZ254="","",INPUT_OUTPUT!BZ254)</f>
        <v/>
      </c>
      <c r="Y267" s="2457" t="str">
        <f>IF(INPUT_OUTPUT!CA254="","",INPUT_OUTPUT!CA254)</f>
        <v/>
      </c>
      <c r="Z267" s="2457" t="str">
        <f>IF(INPUT_OUTPUT!CB254="","",INPUT_OUTPUT!CB254)</f>
        <v/>
      </c>
      <c r="AA267" s="2461" t="str">
        <f t="shared" si="14"/>
        <v/>
      </c>
      <c r="AB267" s="2459" t="str">
        <f>IF(INPUT_OUTPUT!CC254="","",INPUT_OUTPUT!CC254)</f>
        <v/>
      </c>
      <c r="AC267" s="2459" t="str">
        <f>IF(INPUT_OUTPUT!CD254="","",INPUT_OUTPUT!CD254)</f>
        <v/>
      </c>
      <c r="AD267" s="2459" t="str">
        <f>IF(INPUT_OUTPUT!CE254="","",INPUT_OUTPUT!CE254)</f>
        <v/>
      </c>
      <c r="AE267" s="2459" t="str">
        <f>IF(INPUT_OUTPUT!CF254="","",INPUT_OUTPUT!CF254)</f>
        <v/>
      </c>
      <c r="AF267" s="2459" t="str">
        <f>IF(INPUT_OUTPUT!CG254="","",INPUT_OUTPUT!CG254)</f>
        <v/>
      </c>
      <c r="AG267" s="2459" t="str">
        <f>IF(INPUT_OUTPUT!CH254="","",INPUT_OUTPUT!CH254)</f>
        <v/>
      </c>
      <c r="AH267" s="2459" t="str">
        <f>IF(INPUT_OUTPUT!CI254="","",INPUT_OUTPUT!CI254)</f>
        <v/>
      </c>
    </row>
    <row r="268" spans="3:34" s="2437" customFormat="1" ht="12.75" customHeight="1">
      <c r="C268" s="2461" t="str">
        <f>IF(INPUT_OUTPUT!C255="","",INPUT_OUTPUT!C255)</f>
        <v/>
      </c>
      <c r="D268" s="2462" t="str">
        <f>IF(INPUT_OUTPUT!BH255="","",INPUT_OUTPUT!BH255)</f>
        <v/>
      </c>
      <c r="E268" s="2462" t="str">
        <f>IF(INPUT_OUTPUT!BI255="","",INPUT_OUTPUT!BI255)</f>
        <v/>
      </c>
      <c r="F268" s="2462" t="str">
        <f>IF(INPUT_OUTPUT!BJ255="","",INPUT_OUTPUT!BJ255)</f>
        <v/>
      </c>
      <c r="G268" s="2462" t="str">
        <f>IF(INPUT_OUTPUT!BK255="","",INPUT_OUTPUT!BK255)</f>
        <v/>
      </c>
      <c r="H268" s="2462" t="str">
        <f>IF(INPUT_OUTPUT!BL255="","",INPUT_OUTPUT!BL255)</f>
        <v/>
      </c>
      <c r="I268" s="2462" t="str">
        <f>IF(INPUT_OUTPUT!BM255="","",INPUT_OUTPUT!BM255)</f>
        <v/>
      </c>
      <c r="J268" s="2462" t="str">
        <f>IF(INPUT_OUTPUT!BN255="","",INPUT_OUTPUT!BN255)</f>
        <v/>
      </c>
      <c r="K268" s="2453" t="str">
        <f t="shared" si="12"/>
        <v/>
      </c>
      <c r="L268" s="2457" t="str">
        <f>IF(INPUT_OUTPUT!BO255="","",INPUT_OUTPUT!BO255)</f>
        <v/>
      </c>
      <c r="M268" s="2457" t="str">
        <f>IF(INPUT_OUTPUT!BP255="","",INPUT_OUTPUT!BP255)</f>
        <v/>
      </c>
      <c r="N268" s="2457" t="str">
        <f>IF(INPUT_OUTPUT!BQ255="","",INPUT_OUTPUT!BQ255)</f>
        <v/>
      </c>
      <c r="O268" s="2457" t="str">
        <f>IF(INPUT_OUTPUT!BR255="","",INPUT_OUTPUT!BR255)</f>
        <v/>
      </c>
      <c r="P268" s="2457" t="str">
        <f>IF(INPUT_OUTPUT!BS255="","",INPUT_OUTPUT!BS255)</f>
        <v/>
      </c>
      <c r="Q268" s="2457" t="str">
        <f>IF(INPUT_OUTPUT!BT255="","",INPUT_OUTPUT!BT255)</f>
        <v/>
      </c>
      <c r="R268" s="2457" t="str">
        <f>IF(INPUT_OUTPUT!BU255="","",INPUT_OUTPUT!BU255)</f>
        <v/>
      </c>
      <c r="S268" s="2461" t="str">
        <f t="shared" si="13"/>
        <v/>
      </c>
      <c r="T268" s="2457" t="str">
        <f>IF(INPUT_OUTPUT!BV255="","",INPUT_OUTPUT!BV255)</f>
        <v/>
      </c>
      <c r="U268" s="2457" t="str">
        <f>IF(INPUT_OUTPUT!BW255="","",INPUT_OUTPUT!BW255)</f>
        <v/>
      </c>
      <c r="V268" s="2457" t="str">
        <f>IF(INPUT_OUTPUT!BX255="","",INPUT_OUTPUT!BX255)</f>
        <v/>
      </c>
      <c r="W268" s="2457" t="str">
        <f>IF(INPUT_OUTPUT!BY255="","",INPUT_OUTPUT!BY255)</f>
        <v/>
      </c>
      <c r="X268" s="2457" t="str">
        <f>IF(INPUT_OUTPUT!BZ255="","",INPUT_OUTPUT!BZ255)</f>
        <v/>
      </c>
      <c r="Y268" s="2457" t="str">
        <f>IF(INPUT_OUTPUT!CA255="","",INPUT_OUTPUT!CA255)</f>
        <v/>
      </c>
      <c r="Z268" s="2457" t="str">
        <f>IF(INPUT_OUTPUT!CB255="","",INPUT_OUTPUT!CB255)</f>
        <v/>
      </c>
      <c r="AA268" s="2461" t="str">
        <f t="shared" si="14"/>
        <v/>
      </c>
      <c r="AB268" s="2459" t="str">
        <f>IF(INPUT_OUTPUT!CC255="","",INPUT_OUTPUT!CC255)</f>
        <v/>
      </c>
      <c r="AC268" s="2459" t="str">
        <f>IF(INPUT_OUTPUT!CD255="","",INPUT_OUTPUT!CD255)</f>
        <v/>
      </c>
      <c r="AD268" s="2459" t="str">
        <f>IF(INPUT_OUTPUT!CE255="","",INPUT_OUTPUT!CE255)</f>
        <v/>
      </c>
      <c r="AE268" s="2459" t="str">
        <f>IF(INPUT_OUTPUT!CF255="","",INPUT_OUTPUT!CF255)</f>
        <v/>
      </c>
      <c r="AF268" s="2459" t="str">
        <f>IF(INPUT_OUTPUT!CG255="","",INPUT_OUTPUT!CG255)</f>
        <v/>
      </c>
      <c r="AG268" s="2459" t="str">
        <f>IF(INPUT_OUTPUT!CH255="","",INPUT_OUTPUT!CH255)</f>
        <v/>
      </c>
      <c r="AH268" s="2459" t="str">
        <f>IF(INPUT_OUTPUT!CI255="","",INPUT_OUTPUT!CI255)</f>
        <v/>
      </c>
    </row>
    <row r="269" spans="3:34" s="2437" customFormat="1" ht="12.75" customHeight="1">
      <c r="C269" s="2461" t="str">
        <f>IF(INPUT_OUTPUT!C256="","",INPUT_OUTPUT!C256)</f>
        <v/>
      </c>
      <c r="D269" s="2462" t="str">
        <f>IF(INPUT_OUTPUT!BH256="","",INPUT_OUTPUT!BH256)</f>
        <v/>
      </c>
      <c r="E269" s="2462" t="str">
        <f>IF(INPUT_OUTPUT!BI256="","",INPUT_OUTPUT!BI256)</f>
        <v/>
      </c>
      <c r="F269" s="2462" t="str">
        <f>IF(INPUT_OUTPUT!BJ256="","",INPUT_OUTPUT!BJ256)</f>
        <v/>
      </c>
      <c r="G269" s="2462" t="str">
        <f>IF(INPUT_OUTPUT!BK256="","",INPUT_OUTPUT!BK256)</f>
        <v/>
      </c>
      <c r="H269" s="2462" t="str">
        <f>IF(INPUT_OUTPUT!BL256="","",INPUT_OUTPUT!BL256)</f>
        <v/>
      </c>
      <c r="I269" s="2462" t="str">
        <f>IF(INPUT_OUTPUT!BM256="","",INPUT_OUTPUT!BM256)</f>
        <v/>
      </c>
      <c r="J269" s="2462" t="str">
        <f>IF(INPUT_OUTPUT!BN256="","",INPUT_OUTPUT!BN256)</f>
        <v/>
      </c>
      <c r="K269" s="2453" t="str">
        <f t="shared" si="12"/>
        <v/>
      </c>
      <c r="L269" s="2457" t="str">
        <f>IF(INPUT_OUTPUT!BO256="","",INPUT_OUTPUT!BO256)</f>
        <v/>
      </c>
      <c r="M269" s="2457" t="str">
        <f>IF(INPUT_OUTPUT!BP256="","",INPUT_OUTPUT!BP256)</f>
        <v/>
      </c>
      <c r="N269" s="2457" t="str">
        <f>IF(INPUT_OUTPUT!BQ256="","",INPUT_OUTPUT!BQ256)</f>
        <v/>
      </c>
      <c r="O269" s="2457" t="str">
        <f>IF(INPUT_OUTPUT!BR256="","",INPUT_OUTPUT!BR256)</f>
        <v/>
      </c>
      <c r="P269" s="2457" t="str">
        <f>IF(INPUT_OUTPUT!BS256="","",INPUT_OUTPUT!BS256)</f>
        <v/>
      </c>
      <c r="Q269" s="2457" t="str">
        <f>IF(INPUT_OUTPUT!BT256="","",INPUT_OUTPUT!BT256)</f>
        <v/>
      </c>
      <c r="R269" s="2457" t="str">
        <f>IF(INPUT_OUTPUT!BU256="","",INPUT_OUTPUT!BU256)</f>
        <v/>
      </c>
      <c r="S269" s="2461" t="str">
        <f t="shared" si="13"/>
        <v/>
      </c>
      <c r="T269" s="2457" t="str">
        <f>IF(INPUT_OUTPUT!BV256="","",INPUT_OUTPUT!BV256)</f>
        <v/>
      </c>
      <c r="U269" s="2457" t="str">
        <f>IF(INPUT_OUTPUT!BW256="","",INPUT_OUTPUT!BW256)</f>
        <v/>
      </c>
      <c r="V269" s="2457" t="str">
        <f>IF(INPUT_OUTPUT!BX256="","",INPUT_OUTPUT!BX256)</f>
        <v/>
      </c>
      <c r="W269" s="2457" t="str">
        <f>IF(INPUT_OUTPUT!BY256="","",INPUT_OUTPUT!BY256)</f>
        <v/>
      </c>
      <c r="X269" s="2457" t="str">
        <f>IF(INPUT_OUTPUT!BZ256="","",INPUT_OUTPUT!BZ256)</f>
        <v/>
      </c>
      <c r="Y269" s="2457" t="str">
        <f>IF(INPUT_OUTPUT!CA256="","",INPUT_OUTPUT!CA256)</f>
        <v/>
      </c>
      <c r="Z269" s="2457" t="str">
        <f>IF(INPUT_OUTPUT!CB256="","",INPUT_OUTPUT!CB256)</f>
        <v/>
      </c>
      <c r="AA269" s="2461" t="str">
        <f t="shared" si="14"/>
        <v/>
      </c>
      <c r="AB269" s="2459" t="str">
        <f>IF(INPUT_OUTPUT!CC256="","",INPUT_OUTPUT!CC256)</f>
        <v/>
      </c>
      <c r="AC269" s="2459" t="str">
        <f>IF(INPUT_OUTPUT!CD256="","",INPUT_OUTPUT!CD256)</f>
        <v/>
      </c>
      <c r="AD269" s="2459" t="str">
        <f>IF(INPUT_OUTPUT!CE256="","",INPUT_OUTPUT!CE256)</f>
        <v/>
      </c>
      <c r="AE269" s="2459" t="str">
        <f>IF(INPUT_OUTPUT!CF256="","",INPUT_OUTPUT!CF256)</f>
        <v/>
      </c>
      <c r="AF269" s="2459" t="str">
        <f>IF(INPUT_OUTPUT!CG256="","",INPUT_OUTPUT!CG256)</f>
        <v/>
      </c>
      <c r="AG269" s="2459" t="str">
        <f>IF(INPUT_OUTPUT!CH256="","",INPUT_OUTPUT!CH256)</f>
        <v/>
      </c>
      <c r="AH269" s="2459" t="str">
        <f>IF(INPUT_OUTPUT!CI256="","",INPUT_OUTPUT!CI256)</f>
        <v/>
      </c>
    </row>
    <row r="270" spans="3:34" s="2437" customFormat="1" ht="12.75" customHeight="1">
      <c r="C270" s="2461" t="str">
        <f>IF(INPUT_OUTPUT!C257="","",INPUT_OUTPUT!C257)</f>
        <v/>
      </c>
      <c r="D270" s="2462" t="str">
        <f>IF(INPUT_OUTPUT!BH257="","",INPUT_OUTPUT!BH257)</f>
        <v/>
      </c>
      <c r="E270" s="2462" t="str">
        <f>IF(INPUT_OUTPUT!BI257="","",INPUT_OUTPUT!BI257)</f>
        <v/>
      </c>
      <c r="F270" s="2462" t="str">
        <f>IF(INPUT_OUTPUT!BJ257="","",INPUT_OUTPUT!BJ257)</f>
        <v/>
      </c>
      <c r="G270" s="2462" t="str">
        <f>IF(INPUT_OUTPUT!BK257="","",INPUT_OUTPUT!BK257)</f>
        <v/>
      </c>
      <c r="H270" s="2462" t="str">
        <f>IF(INPUT_OUTPUT!BL257="","",INPUT_OUTPUT!BL257)</f>
        <v/>
      </c>
      <c r="I270" s="2462" t="str">
        <f>IF(INPUT_OUTPUT!BM257="","",INPUT_OUTPUT!BM257)</f>
        <v/>
      </c>
      <c r="J270" s="2462" t="str">
        <f>IF(INPUT_OUTPUT!BN257="","",INPUT_OUTPUT!BN257)</f>
        <v/>
      </c>
      <c r="K270" s="2453" t="str">
        <f t="shared" si="12"/>
        <v/>
      </c>
      <c r="L270" s="2457" t="str">
        <f>IF(INPUT_OUTPUT!BO257="","",INPUT_OUTPUT!BO257)</f>
        <v/>
      </c>
      <c r="M270" s="2457" t="str">
        <f>IF(INPUT_OUTPUT!BP257="","",INPUT_OUTPUT!BP257)</f>
        <v/>
      </c>
      <c r="N270" s="2457" t="str">
        <f>IF(INPUT_OUTPUT!BQ257="","",INPUT_OUTPUT!BQ257)</f>
        <v/>
      </c>
      <c r="O270" s="2457" t="str">
        <f>IF(INPUT_OUTPUT!BR257="","",INPUT_OUTPUT!BR257)</f>
        <v/>
      </c>
      <c r="P270" s="2457" t="str">
        <f>IF(INPUT_OUTPUT!BS257="","",INPUT_OUTPUT!BS257)</f>
        <v/>
      </c>
      <c r="Q270" s="2457" t="str">
        <f>IF(INPUT_OUTPUT!BT257="","",INPUT_OUTPUT!BT257)</f>
        <v/>
      </c>
      <c r="R270" s="2457" t="str">
        <f>IF(INPUT_OUTPUT!BU257="","",INPUT_OUTPUT!BU257)</f>
        <v/>
      </c>
      <c r="S270" s="2461" t="str">
        <f t="shared" si="13"/>
        <v/>
      </c>
      <c r="T270" s="2457" t="str">
        <f>IF(INPUT_OUTPUT!BV257="","",INPUT_OUTPUT!BV257)</f>
        <v/>
      </c>
      <c r="U270" s="2457" t="str">
        <f>IF(INPUT_OUTPUT!BW257="","",INPUT_OUTPUT!BW257)</f>
        <v/>
      </c>
      <c r="V270" s="2457" t="str">
        <f>IF(INPUT_OUTPUT!BX257="","",INPUT_OUTPUT!BX257)</f>
        <v/>
      </c>
      <c r="W270" s="2457" t="str">
        <f>IF(INPUT_OUTPUT!BY257="","",INPUT_OUTPUT!BY257)</f>
        <v/>
      </c>
      <c r="X270" s="2457" t="str">
        <f>IF(INPUT_OUTPUT!BZ257="","",INPUT_OUTPUT!BZ257)</f>
        <v/>
      </c>
      <c r="Y270" s="2457" t="str">
        <f>IF(INPUT_OUTPUT!CA257="","",INPUT_OUTPUT!CA257)</f>
        <v/>
      </c>
      <c r="Z270" s="2457" t="str">
        <f>IF(INPUT_OUTPUT!CB257="","",INPUT_OUTPUT!CB257)</f>
        <v/>
      </c>
      <c r="AA270" s="2461" t="str">
        <f t="shared" si="14"/>
        <v/>
      </c>
      <c r="AB270" s="2459" t="str">
        <f>IF(INPUT_OUTPUT!CC257="","",INPUT_OUTPUT!CC257)</f>
        <v/>
      </c>
      <c r="AC270" s="2459" t="str">
        <f>IF(INPUT_OUTPUT!CD257="","",INPUT_OUTPUT!CD257)</f>
        <v/>
      </c>
      <c r="AD270" s="2459" t="str">
        <f>IF(INPUT_OUTPUT!CE257="","",INPUT_OUTPUT!CE257)</f>
        <v/>
      </c>
      <c r="AE270" s="2459" t="str">
        <f>IF(INPUT_OUTPUT!CF257="","",INPUT_OUTPUT!CF257)</f>
        <v/>
      </c>
      <c r="AF270" s="2459" t="str">
        <f>IF(INPUT_OUTPUT!CG257="","",INPUT_OUTPUT!CG257)</f>
        <v/>
      </c>
      <c r="AG270" s="2459" t="str">
        <f>IF(INPUT_OUTPUT!CH257="","",INPUT_OUTPUT!CH257)</f>
        <v/>
      </c>
      <c r="AH270" s="2459" t="str">
        <f>IF(INPUT_OUTPUT!CI257="","",INPUT_OUTPUT!CI257)</f>
        <v/>
      </c>
    </row>
    <row r="271" spans="3:34" s="2437" customFormat="1" ht="12.75" customHeight="1">
      <c r="C271" s="2461" t="str">
        <f>IF(INPUT_OUTPUT!C258="","",INPUT_OUTPUT!C258)</f>
        <v/>
      </c>
      <c r="D271" s="2462" t="str">
        <f>IF(INPUT_OUTPUT!BH258="","",INPUT_OUTPUT!BH258)</f>
        <v/>
      </c>
      <c r="E271" s="2462" t="str">
        <f>IF(INPUT_OUTPUT!BI258="","",INPUT_OUTPUT!BI258)</f>
        <v/>
      </c>
      <c r="F271" s="2462" t="str">
        <f>IF(INPUT_OUTPUT!BJ258="","",INPUT_OUTPUT!BJ258)</f>
        <v/>
      </c>
      <c r="G271" s="2462" t="str">
        <f>IF(INPUT_OUTPUT!BK258="","",INPUT_OUTPUT!BK258)</f>
        <v/>
      </c>
      <c r="H271" s="2462" t="str">
        <f>IF(INPUT_OUTPUT!BL258="","",INPUT_OUTPUT!BL258)</f>
        <v/>
      </c>
      <c r="I271" s="2462" t="str">
        <f>IF(INPUT_OUTPUT!BM258="","",INPUT_OUTPUT!BM258)</f>
        <v/>
      </c>
      <c r="J271" s="2462" t="str">
        <f>IF(INPUT_OUTPUT!BN258="","",INPUT_OUTPUT!BN258)</f>
        <v/>
      </c>
      <c r="K271" s="2453" t="str">
        <f t="shared" si="12"/>
        <v/>
      </c>
      <c r="L271" s="2457" t="str">
        <f>IF(INPUT_OUTPUT!BO258="","",INPUT_OUTPUT!BO258)</f>
        <v/>
      </c>
      <c r="M271" s="2457" t="str">
        <f>IF(INPUT_OUTPUT!BP258="","",INPUT_OUTPUT!BP258)</f>
        <v/>
      </c>
      <c r="N271" s="2457" t="str">
        <f>IF(INPUT_OUTPUT!BQ258="","",INPUT_OUTPUT!BQ258)</f>
        <v/>
      </c>
      <c r="O271" s="2457" t="str">
        <f>IF(INPUT_OUTPUT!BR258="","",INPUT_OUTPUT!BR258)</f>
        <v/>
      </c>
      <c r="P271" s="2457" t="str">
        <f>IF(INPUT_OUTPUT!BS258="","",INPUT_OUTPUT!BS258)</f>
        <v/>
      </c>
      <c r="Q271" s="2457" t="str">
        <f>IF(INPUT_OUTPUT!BT258="","",INPUT_OUTPUT!BT258)</f>
        <v/>
      </c>
      <c r="R271" s="2457" t="str">
        <f>IF(INPUT_OUTPUT!BU258="","",INPUT_OUTPUT!BU258)</f>
        <v/>
      </c>
      <c r="S271" s="2461" t="str">
        <f t="shared" si="13"/>
        <v/>
      </c>
      <c r="T271" s="2457" t="str">
        <f>IF(INPUT_OUTPUT!BV258="","",INPUT_OUTPUT!BV258)</f>
        <v/>
      </c>
      <c r="U271" s="2457" t="str">
        <f>IF(INPUT_OUTPUT!BW258="","",INPUT_OUTPUT!BW258)</f>
        <v/>
      </c>
      <c r="V271" s="2457" t="str">
        <f>IF(INPUT_OUTPUT!BX258="","",INPUT_OUTPUT!BX258)</f>
        <v/>
      </c>
      <c r="W271" s="2457" t="str">
        <f>IF(INPUT_OUTPUT!BY258="","",INPUT_OUTPUT!BY258)</f>
        <v/>
      </c>
      <c r="X271" s="2457" t="str">
        <f>IF(INPUT_OUTPUT!BZ258="","",INPUT_OUTPUT!BZ258)</f>
        <v/>
      </c>
      <c r="Y271" s="2457" t="str">
        <f>IF(INPUT_OUTPUT!CA258="","",INPUT_OUTPUT!CA258)</f>
        <v/>
      </c>
      <c r="Z271" s="2457" t="str">
        <f>IF(INPUT_OUTPUT!CB258="","",INPUT_OUTPUT!CB258)</f>
        <v/>
      </c>
      <c r="AA271" s="2461" t="str">
        <f t="shared" si="14"/>
        <v/>
      </c>
      <c r="AB271" s="2459" t="str">
        <f>IF(INPUT_OUTPUT!CC258="","",INPUT_OUTPUT!CC258)</f>
        <v/>
      </c>
      <c r="AC271" s="2459" t="str">
        <f>IF(INPUT_OUTPUT!CD258="","",INPUT_OUTPUT!CD258)</f>
        <v/>
      </c>
      <c r="AD271" s="2459" t="str">
        <f>IF(INPUT_OUTPUT!CE258="","",INPUT_OUTPUT!CE258)</f>
        <v/>
      </c>
      <c r="AE271" s="2459" t="str">
        <f>IF(INPUT_OUTPUT!CF258="","",INPUT_OUTPUT!CF258)</f>
        <v/>
      </c>
      <c r="AF271" s="2459" t="str">
        <f>IF(INPUT_OUTPUT!CG258="","",INPUT_OUTPUT!CG258)</f>
        <v/>
      </c>
      <c r="AG271" s="2459" t="str">
        <f>IF(INPUT_OUTPUT!CH258="","",INPUT_OUTPUT!CH258)</f>
        <v/>
      </c>
      <c r="AH271" s="2459" t="str">
        <f>IF(INPUT_OUTPUT!CI258="","",INPUT_OUTPUT!CI258)</f>
        <v/>
      </c>
    </row>
    <row r="272" spans="3:34" s="2437" customFormat="1" ht="12.75" customHeight="1">
      <c r="C272" s="2461" t="str">
        <f>IF(INPUT_OUTPUT!C259="","",INPUT_OUTPUT!C259)</f>
        <v/>
      </c>
      <c r="D272" s="2462" t="str">
        <f>IF(INPUT_OUTPUT!BH259="","",INPUT_OUTPUT!BH259)</f>
        <v/>
      </c>
      <c r="E272" s="2462" t="str">
        <f>IF(INPUT_OUTPUT!BI259="","",INPUT_OUTPUT!BI259)</f>
        <v/>
      </c>
      <c r="F272" s="2462" t="str">
        <f>IF(INPUT_OUTPUT!BJ259="","",INPUT_OUTPUT!BJ259)</f>
        <v/>
      </c>
      <c r="G272" s="2462" t="str">
        <f>IF(INPUT_OUTPUT!BK259="","",INPUT_OUTPUT!BK259)</f>
        <v/>
      </c>
      <c r="H272" s="2462" t="str">
        <f>IF(INPUT_OUTPUT!BL259="","",INPUT_OUTPUT!BL259)</f>
        <v/>
      </c>
      <c r="I272" s="2462" t="str">
        <f>IF(INPUT_OUTPUT!BM259="","",INPUT_OUTPUT!BM259)</f>
        <v/>
      </c>
      <c r="J272" s="2462" t="str">
        <f>IF(INPUT_OUTPUT!BN259="","",INPUT_OUTPUT!BN259)</f>
        <v/>
      </c>
      <c r="K272" s="2453" t="str">
        <f t="shared" si="12"/>
        <v/>
      </c>
      <c r="L272" s="2457" t="str">
        <f>IF(INPUT_OUTPUT!BO259="","",INPUT_OUTPUT!BO259)</f>
        <v/>
      </c>
      <c r="M272" s="2457" t="str">
        <f>IF(INPUT_OUTPUT!BP259="","",INPUT_OUTPUT!BP259)</f>
        <v/>
      </c>
      <c r="N272" s="2457" t="str">
        <f>IF(INPUT_OUTPUT!BQ259="","",INPUT_OUTPUT!BQ259)</f>
        <v/>
      </c>
      <c r="O272" s="2457" t="str">
        <f>IF(INPUT_OUTPUT!BR259="","",INPUT_OUTPUT!BR259)</f>
        <v/>
      </c>
      <c r="P272" s="2457" t="str">
        <f>IF(INPUT_OUTPUT!BS259="","",INPUT_OUTPUT!BS259)</f>
        <v/>
      </c>
      <c r="Q272" s="2457" t="str">
        <f>IF(INPUT_OUTPUT!BT259="","",INPUT_OUTPUT!BT259)</f>
        <v/>
      </c>
      <c r="R272" s="2457" t="str">
        <f>IF(INPUT_OUTPUT!BU259="","",INPUT_OUTPUT!BU259)</f>
        <v/>
      </c>
      <c r="S272" s="2461" t="str">
        <f t="shared" si="13"/>
        <v/>
      </c>
      <c r="T272" s="2457" t="str">
        <f>IF(INPUT_OUTPUT!BV259="","",INPUT_OUTPUT!BV259)</f>
        <v/>
      </c>
      <c r="U272" s="2457" t="str">
        <f>IF(INPUT_OUTPUT!BW259="","",INPUT_OUTPUT!BW259)</f>
        <v/>
      </c>
      <c r="V272" s="2457" t="str">
        <f>IF(INPUT_OUTPUT!BX259="","",INPUT_OUTPUT!BX259)</f>
        <v/>
      </c>
      <c r="W272" s="2457" t="str">
        <f>IF(INPUT_OUTPUT!BY259="","",INPUT_OUTPUT!BY259)</f>
        <v/>
      </c>
      <c r="X272" s="2457" t="str">
        <f>IF(INPUT_OUTPUT!BZ259="","",INPUT_OUTPUT!BZ259)</f>
        <v/>
      </c>
      <c r="Y272" s="2457" t="str">
        <f>IF(INPUT_OUTPUT!CA259="","",INPUT_OUTPUT!CA259)</f>
        <v/>
      </c>
      <c r="Z272" s="2457" t="str">
        <f>IF(INPUT_OUTPUT!CB259="","",INPUT_OUTPUT!CB259)</f>
        <v/>
      </c>
      <c r="AA272" s="2461" t="str">
        <f t="shared" si="14"/>
        <v/>
      </c>
      <c r="AB272" s="2459" t="str">
        <f>IF(INPUT_OUTPUT!CC259="","",INPUT_OUTPUT!CC259)</f>
        <v/>
      </c>
      <c r="AC272" s="2459" t="str">
        <f>IF(INPUT_OUTPUT!CD259="","",INPUT_OUTPUT!CD259)</f>
        <v/>
      </c>
      <c r="AD272" s="2459" t="str">
        <f>IF(INPUT_OUTPUT!CE259="","",INPUT_OUTPUT!CE259)</f>
        <v/>
      </c>
      <c r="AE272" s="2459" t="str">
        <f>IF(INPUT_OUTPUT!CF259="","",INPUT_OUTPUT!CF259)</f>
        <v/>
      </c>
      <c r="AF272" s="2459" t="str">
        <f>IF(INPUT_OUTPUT!CG259="","",INPUT_OUTPUT!CG259)</f>
        <v/>
      </c>
      <c r="AG272" s="2459" t="str">
        <f>IF(INPUT_OUTPUT!CH259="","",INPUT_OUTPUT!CH259)</f>
        <v/>
      </c>
      <c r="AH272" s="2459" t="str">
        <f>IF(INPUT_OUTPUT!CI259="","",INPUT_OUTPUT!CI259)</f>
        <v/>
      </c>
    </row>
    <row r="273" spans="3:34" s="2437" customFormat="1" ht="12.75" customHeight="1">
      <c r="C273" s="2461" t="str">
        <f>IF(INPUT_OUTPUT!C260="","",INPUT_OUTPUT!C260)</f>
        <v/>
      </c>
      <c r="D273" s="2462" t="str">
        <f>IF(INPUT_OUTPUT!BH260="","",INPUT_OUTPUT!BH260)</f>
        <v/>
      </c>
      <c r="E273" s="2462" t="str">
        <f>IF(INPUT_OUTPUT!BI260="","",INPUT_OUTPUT!BI260)</f>
        <v/>
      </c>
      <c r="F273" s="2462" t="str">
        <f>IF(INPUT_OUTPUT!BJ260="","",INPUT_OUTPUT!BJ260)</f>
        <v/>
      </c>
      <c r="G273" s="2462" t="str">
        <f>IF(INPUT_OUTPUT!BK260="","",INPUT_OUTPUT!BK260)</f>
        <v/>
      </c>
      <c r="H273" s="2462" t="str">
        <f>IF(INPUT_OUTPUT!BL260="","",INPUT_OUTPUT!BL260)</f>
        <v/>
      </c>
      <c r="I273" s="2462" t="str">
        <f>IF(INPUT_OUTPUT!BM260="","",INPUT_OUTPUT!BM260)</f>
        <v/>
      </c>
      <c r="J273" s="2462" t="str">
        <f>IF(INPUT_OUTPUT!BN260="","",INPUT_OUTPUT!BN260)</f>
        <v/>
      </c>
      <c r="K273" s="2453" t="str">
        <f t="shared" si="12"/>
        <v/>
      </c>
      <c r="L273" s="2457" t="str">
        <f>IF(INPUT_OUTPUT!BO260="","",INPUT_OUTPUT!BO260)</f>
        <v/>
      </c>
      <c r="M273" s="2457" t="str">
        <f>IF(INPUT_OUTPUT!BP260="","",INPUT_OUTPUT!BP260)</f>
        <v/>
      </c>
      <c r="N273" s="2457" t="str">
        <f>IF(INPUT_OUTPUT!BQ260="","",INPUT_OUTPUT!BQ260)</f>
        <v/>
      </c>
      <c r="O273" s="2457" t="str">
        <f>IF(INPUT_OUTPUT!BR260="","",INPUT_OUTPUT!BR260)</f>
        <v/>
      </c>
      <c r="P273" s="2457" t="str">
        <f>IF(INPUT_OUTPUT!BS260="","",INPUT_OUTPUT!BS260)</f>
        <v/>
      </c>
      <c r="Q273" s="2457" t="str">
        <f>IF(INPUT_OUTPUT!BT260="","",INPUT_OUTPUT!BT260)</f>
        <v/>
      </c>
      <c r="R273" s="2457" t="str">
        <f>IF(INPUT_OUTPUT!BU260="","",INPUT_OUTPUT!BU260)</f>
        <v/>
      </c>
      <c r="S273" s="2461" t="str">
        <f t="shared" si="13"/>
        <v/>
      </c>
      <c r="T273" s="2457" t="str">
        <f>IF(INPUT_OUTPUT!BV260="","",INPUT_OUTPUT!BV260)</f>
        <v/>
      </c>
      <c r="U273" s="2457" t="str">
        <f>IF(INPUT_OUTPUT!BW260="","",INPUT_OUTPUT!BW260)</f>
        <v/>
      </c>
      <c r="V273" s="2457" t="str">
        <f>IF(INPUT_OUTPUT!BX260="","",INPUT_OUTPUT!BX260)</f>
        <v/>
      </c>
      <c r="W273" s="2457" t="str">
        <f>IF(INPUT_OUTPUT!BY260="","",INPUT_OUTPUT!BY260)</f>
        <v/>
      </c>
      <c r="X273" s="2457" t="str">
        <f>IF(INPUT_OUTPUT!BZ260="","",INPUT_OUTPUT!BZ260)</f>
        <v/>
      </c>
      <c r="Y273" s="2457" t="str">
        <f>IF(INPUT_OUTPUT!CA260="","",INPUT_OUTPUT!CA260)</f>
        <v/>
      </c>
      <c r="Z273" s="2457" t="str">
        <f>IF(INPUT_OUTPUT!CB260="","",INPUT_OUTPUT!CB260)</f>
        <v/>
      </c>
      <c r="AA273" s="2461" t="str">
        <f t="shared" si="14"/>
        <v/>
      </c>
      <c r="AB273" s="2459" t="str">
        <f>IF(INPUT_OUTPUT!CC260="","",INPUT_OUTPUT!CC260)</f>
        <v/>
      </c>
      <c r="AC273" s="2459" t="str">
        <f>IF(INPUT_OUTPUT!CD260="","",INPUT_OUTPUT!CD260)</f>
        <v/>
      </c>
      <c r="AD273" s="2459" t="str">
        <f>IF(INPUT_OUTPUT!CE260="","",INPUT_OUTPUT!CE260)</f>
        <v/>
      </c>
      <c r="AE273" s="2459" t="str">
        <f>IF(INPUT_OUTPUT!CF260="","",INPUT_OUTPUT!CF260)</f>
        <v/>
      </c>
      <c r="AF273" s="2459" t="str">
        <f>IF(INPUT_OUTPUT!CG260="","",INPUT_OUTPUT!CG260)</f>
        <v/>
      </c>
      <c r="AG273" s="2459" t="str">
        <f>IF(INPUT_OUTPUT!CH260="","",INPUT_OUTPUT!CH260)</f>
        <v/>
      </c>
      <c r="AH273" s="2459" t="str">
        <f>IF(INPUT_OUTPUT!CI260="","",INPUT_OUTPUT!CI260)</f>
        <v/>
      </c>
    </row>
    <row r="274" spans="3:34" s="2437" customFormat="1" ht="12.75" customHeight="1">
      <c r="C274" s="2461" t="str">
        <f>IF(INPUT_OUTPUT!C261="","",INPUT_OUTPUT!C261)</f>
        <v/>
      </c>
      <c r="D274" s="2462" t="str">
        <f>IF(INPUT_OUTPUT!BH261="","",INPUT_OUTPUT!BH261)</f>
        <v/>
      </c>
      <c r="E274" s="2462" t="str">
        <f>IF(INPUT_OUTPUT!BI261="","",INPUT_OUTPUT!BI261)</f>
        <v/>
      </c>
      <c r="F274" s="2462" t="str">
        <f>IF(INPUT_OUTPUT!BJ261="","",INPUT_OUTPUT!BJ261)</f>
        <v/>
      </c>
      <c r="G274" s="2462" t="str">
        <f>IF(INPUT_OUTPUT!BK261="","",INPUT_OUTPUT!BK261)</f>
        <v/>
      </c>
      <c r="H274" s="2462" t="str">
        <f>IF(INPUT_OUTPUT!BL261="","",INPUT_OUTPUT!BL261)</f>
        <v/>
      </c>
      <c r="I274" s="2462" t="str">
        <f>IF(INPUT_OUTPUT!BM261="","",INPUT_OUTPUT!BM261)</f>
        <v/>
      </c>
      <c r="J274" s="2462" t="str">
        <f>IF(INPUT_OUTPUT!BN261="","",INPUT_OUTPUT!BN261)</f>
        <v/>
      </c>
      <c r="K274" s="2453" t="str">
        <f t="shared" ref="K274:K337" si="15">C274</f>
        <v/>
      </c>
      <c r="L274" s="2457" t="str">
        <f>IF(INPUT_OUTPUT!BO261="","",INPUT_OUTPUT!BO261)</f>
        <v/>
      </c>
      <c r="M274" s="2457" t="str">
        <f>IF(INPUT_OUTPUT!BP261="","",INPUT_OUTPUT!BP261)</f>
        <v/>
      </c>
      <c r="N274" s="2457" t="str">
        <f>IF(INPUT_OUTPUT!BQ261="","",INPUT_OUTPUT!BQ261)</f>
        <v/>
      </c>
      <c r="O274" s="2457" t="str">
        <f>IF(INPUT_OUTPUT!BR261="","",INPUT_OUTPUT!BR261)</f>
        <v/>
      </c>
      <c r="P274" s="2457" t="str">
        <f>IF(INPUT_OUTPUT!BS261="","",INPUT_OUTPUT!BS261)</f>
        <v/>
      </c>
      <c r="Q274" s="2457" t="str">
        <f>IF(INPUT_OUTPUT!BT261="","",INPUT_OUTPUT!BT261)</f>
        <v/>
      </c>
      <c r="R274" s="2457" t="str">
        <f>IF(INPUT_OUTPUT!BU261="","",INPUT_OUTPUT!BU261)</f>
        <v/>
      </c>
      <c r="S274" s="2461" t="str">
        <f t="shared" ref="S274:S337" si="16">K274</f>
        <v/>
      </c>
      <c r="T274" s="2457" t="str">
        <f>IF(INPUT_OUTPUT!BV261="","",INPUT_OUTPUT!BV261)</f>
        <v/>
      </c>
      <c r="U274" s="2457" t="str">
        <f>IF(INPUT_OUTPUT!BW261="","",INPUT_OUTPUT!BW261)</f>
        <v/>
      </c>
      <c r="V274" s="2457" t="str">
        <f>IF(INPUT_OUTPUT!BX261="","",INPUT_OUTPUT!BX261)</f>
        <v/>
      </c>
      <c r="W274" s="2457" t="str">
        <f>IF(INPUT_OUTPUT!BY261="","",INPUT_OUTPUT!BY261)</f>
        <v/>
      </c>
      <c r="X274" s="2457" t="str">
        <f>IF(INPUT_OUTPUT!BZ261="","",INPUT_OUTPUT!BZ261)</f>
        <v/>
      </c>
      <c r="Y274" s="2457" t="str">
        <f>IF(INPUT_OUTPUT!CA261="","",INPUT_OUTPUT!CA261)</f>
        <v/>
      </c>
      <c r="Z274" s="2457" t="str">
        <f>IF(INPUT_OUTPUT!CB261="","",INPUT_OUTPUT!CB261)</f>
        <v/>
      </c>
      <c r="AA274" s="2461" t="str">
        <f t="shared" ref="AA274:AA337" si="17">+S274</f>
        <v/>
      </c>
      <c r="AB274" s="2459" t="str">
        <f>IF(INPUT_OUTPUT!CC261="","",INPUT_OUTPUT!CC261)</f>
        <v/>
      </c>
      <c r="AC274" s="2459" t="str">
        <f>IF(INPUT_OUTPUT!CD261="","",INPUT_OUTPUT!CD261)</f>
        <v/>
      </c>
      <c r="AD274" s="2459" t="str">
        <f>IF(INPUT_OUTPUT!CE261="","",INPUT_OUTPUT!CE261)</f>
        <v/>
      </c>
      <c r="AE274" s="2459" t="str">
        <f>IF(INPUT_OUTPUT!CF261="","",INPUT_OUTPUT!CF261)</f>
        <v/>
      </c>
      <c r="AF274" s="2459" t="str">
        <f>IF(INPUT_OUTPUT!CG261="","",INPUT_OUTPUT!CG261)</f>
        <v/>
      </c>
      <c r="AG274" s="2459" t="str">
        <f>IF(INPUT_OUTPUT!CH261="","",INPUT_OUTPUT!CH261)</f>
        <v/>
      </c>
      <c r="AH274" s="2459" t="str">
        <f>IF(INPUT_OUTPUT!CI261="","",INPUT_OUTPUT!CI261)</f>
        <v/>
      </c>
    </row>
    <row r="275" spans="3:34" s="2437" customFormat="1" ht="12.75" customHeight="1">
      <c r="C275" s="2461" t="str">
        <f>IF(INPUT_OUTPUT!C262="","",INPUT_OUTPUT!C262)</f>
        <v/>
      </c>
      <c r="D275" s="2462" t="str">
        <f>IF(INPUT_OUTPUT!BH262="","",INPUT_OUTPUT!BH262)</f>
        <v/>
      </c>
      <c r="E275" s="2462" t="str">
        <f>IF(INPUT_OUTPUT!BI262="","",INPUT_OUTPUT!BI262)</f>
        <v/>
      </c>
      <c r="F275" s="2462" t="str">
        <f>IF(INPUT_OUTPUT!BJ262="","",INPUT_OUTPUT!BJ262)</f>
        <v/>
      </c>
      <c r="G275" s="2462" t="str">
        <f>IF(INPUT_OUTPUT!BK262="","",INPUT_OUTPUT!BK262)</f>
        <v/>
      </c>
      <c r="H275" s="2462" t="str">
        <f>IF(INPUT_OUTPUT!BL262="","",INPUT_OUTPUT!BL262)</f>
        <v/>
      </c>
      <c r="I275" s="2462" t="str">
        <f>IF(INPUT_OUTPUT!BM262="","",INPUT_OUTPUT!BM262)</f>
        <v/>
      </c>
      <c r="J275" s="2462" t="str">
        <f>IF(INPUT_OUTPUT!BN262="","",INPUT_OUTPUT!BN262)</f>
        <v/>
      </c>
      <c r="K275" s="2453" t="str">
        <f t="shared" si="15"/>
        <v/>
      </c>
      <c r="L275" s="2457" t="str">
        <f>IF(INPUT_OUTPUT!BO262="","",INPUT_OUTPUT!BO262)</f>
        <v/>
      </c>
      <c r="M275" s="2457" t="str">
        <f>IF(INPUT_OUTPUT!BP262="","",INPUT_OUTPUT!BP262)</f>
        <v/>
      </c>
      <c r="N275" s="2457" t="str">
        <f>IF(INPUT_OUTPUT!BQ262="","",INPUT_OUTPUT!BQ262)</f>
        <v/>
      </c>
      <c r="O275" s="2457" t="str">
        <f>IF(INPUT_OUTPUT!BR262="","",INPUT_OUTPUT!BR262)</f>
        <v/>
      </c>
      <c r="P275" s="2457" t="str">
        <f>IF(INPUT_OUTPUT!BS262="","",INPUT_OUTPUT!BS262)</f>
        <v/>
      </c>
      <c r="Q275" s="2457" t="str">
        <f>IF(INPUT_OUTPUT!BT262="","",INPUT_OUTPUT!BT262)</f>
        <v/>
      </c>
      <c r="R275" s="2457" t="str">
        <f>IF(INPUT_OUTPUT!BU262="","",INPUT_OUTPUT!BU262)</f>
        <v/>
      </c>
      <c r="S275" s="2461" t="str">
        <f t="shared" si="16"/>
        <v/>
      </c>
      <c r="T275" s="2457" t="str">
        <f>IF(INPUT_OUTPUT!BV262="","",INPUT_OUTPUT!BV262)</f>
        <v/>
      </c>
      <c r="U275" s="2457" t="str">
        <f>IF(INPUT_OUTPUT!BW262="","",INPUT_OUTPUT!BW262)</f>
        <v/>
      </c>
      <c r="V275" s="2457" t="str">
        <f>IF(INPUT_OUTPUT!BX262="","",INPUT_OUTPUT!BX262)</f>
        <v/>
      </c>
      <c r="W275" s="2457" t="str">
        <f>IF(INPUT_OUTPUT!BY262="","",INPUT_OUTPUT!BY262)</f>
        <v/>
      </c>
      <c r="X275" s="2457" t="str">
        <f>IF(INPUT_OUTPUT!BZ262="","",INPUT_OUTPUT!BZ262)</f>
        <v/>
      </c>
      <c r="Y275" s="2457" t="str">
        <f>IF(INPUT_OUTPUT!CA262="","",INPUT_OUTPUT!CA262)</f>
        <v/>
      </c>
      <c r="Z275" s="2457" t="str">
        <f>IF(INPUT_OUTPUT!CB262="","",INPUT_OUTPUT!CB262)</f>
        <v/>
      </c>
      <c r="AA275" s="2461" t="str">
        <f t="shared" si="17"/>
        <v/>
      </c>
      <c r="AB275" s="2459" t="str">
        <f>IF(INPUT_OUTPUT!CC262="","",INPUT_OUTPUT!CC262)</f>
        <v/>
      </c>
      <c r="AC275" s="2459" t="str">
        <f>IF(INPUT_OUTPUT!CD262="","",INPUT_OUTPUT!CD262)</f>
        <v/>
      </c>
      <c r="AD275" s="2459" t="str">
        <f>IF(INPUT_OUTPUT!CE262="","",INPUT_OUTPUT!CE262)</f>
        <v/>
      </c>
      <c r="AE275" s="2459" t="str">
        <f>IF(INPUT_OUTPUT!CF262="","",INPUT_OUTPUT!CF262)</f>
        <v/>
      </c>
      <c r="AF275" s="2459" t="str">
        <f>IF(INPUT_OUTPUT!CG262="","",INPUT_OUTPUT!CG262)</f>
        <v/>
      </c>
      <c r="AG275" s="2459" t="str">
        <f>IF(INPUT_OUTPUT!CH262="","",INPUT_OUTPUT!CH262)</f>
        <v/>
      </c>
      <c r="AH275" s="2459" t="str">
        <f>IF(INPUT_OUTPUT!CI262="","",INPUT_OUTPUT!CI262)</f>
        <v/>
      </c>
    </row>
    <row r="276" spans="3:34" s="2437" customFormat="1" ht="12.75" customHeight="1">
      <c r="C276" s="2461" t="str">
        <f>IF(INPUT_OUTPUT!C263="","",INPUT_OUTPUT!C263)</f>
        <v/>
      </c>
      <c r="D276" s="2462" t="str">
        <f>IF(INPUT_OUTPUT!BH263="","",INPUT_OUTPUT!BH263)</f>
        <v/>
      </c>
      <c r="E276" s="2462" t="str">
        <f>IF(INPUT_OUTPUT!BI263="","",INPUT_OUTPUT!BI263)</f>
        <v/>
      </c>
      <c r="F276" s="2462" t="str">
        <f>IF(INPUT_OUTPUT!BJ263="","",INPUT_OUTPUT!BJ263)</f>
        <v/>
      </c>
      <c r="G276" s="2462" t="str">
        <f>IF(INPUT_OUTPUT!BK263="","",INPUT_OUTPUT!BK263)</f>
        <v/>
      </c>
      <c r="H276" s="2462" t="str">
        <f>IF(INPUT_OUTPUT!BL263="","",INPUT_OUTPUT!BL263)</f>
        <v/>
      </c>
      <c r="I276" s="2462" t="str">
        <f>IF(INPUT_OUTPUT!BM263="","",INPUT_OUTPUT!BM263)</f>
        <v/>
      </c>
      <c r="J276" s="2462" t="str">
        <f>IF(INPUT_OUTPUT!BN263="","",INPUT_OUTPUT!BN263)</f>
        <v/>
      </c>
      <c r="K276" s="2453" t="str">
        <f t="shared" si="15"/>
        <v/>
      </c>
      <c r="L276" s="2457" t="str">
        <f>IF(INPUT_OUTPUT!BO263="","",INPUT_OUTPUT!BO263)</f>
        <v/>
      </c>
      <c r="M276" s="2457" t="str">
        <f>IF(INPUT_OUTPUT!BP263="","",INPUT_OUTPUT!BP263)</f>
        <v/>
      </c>
      <c r="N276" s="2457" t="str">
        <f>IF(INPUT_OUTPUT!BQ263="","",INPUT_OUTPUT!BQ263)</f>
        <v/>
      </c>
      <c r="O276" s="2457" t="str">
        <f>IF(INPUT_OUTPUT!BR263="","",INPUT_OUTPUT!BR263)</f>
        <v/>
      </c>
      <c r="P276" s="2457" t="str">
        <f>IF(INPUT_OUTPUT!BS263="","",INPUT_OUTPUT!BS263)</f>
        <v/>
      </c>
      <c r="Q276" s="2457" t="str">
        <f>IF(INPUT_OUTPUT!BT263="","",INPUT_OUTPUT!BT263)</f>
        <v/>
      </c>
      <c r="R276" s="2457" t="str">
        <f>IF(INPUT_OUTPUT!BU263="","",INPUT_OUTPUT!BU263)</f>
        <v/>
      </c>
      <c r="S276" s="2461" t="str">
        <f t="shared" si="16"/>
        <v/>
      </c>
      <c r="T276" s="2457" t="str">
        <f>IF(INPUT_OUTPUT!BV263="","",INPUT_OUTPUT!BV263)</f>
        <v/>
      </c>
      <c r="U276" s="2457" t="str">
        <f>IF(INPUT_OUTPUT!BW263="","",INPUT_OUTPUT!BW263)</f>
        <v/>
      </c>
      <c r="V276" s="2457" t="str">
        <f>IF(INPUT_OUTPUT!BX263="","",INPUT_OUTPUT!BX263)</f>
        <v/>
      </c>
      <c r="W276" s="2457" t="str">
        <f>IF(INPUT_OUTPUT!BY263="","",INPUT_OUTPUT!BY263)</f>
        <v/>
      </c>
      <c r="X276" s="2457" t="str">
        <f>IF(INPUT_OUTPUT!BZ263="","",INPUT_OUTPUT!BZ263)</f>
        <v/>
      </c>
      <c r="Y276" s="2457" t="str">
        <f>IF(INPUT_OUTPUT!CA263="","",INPUT_OUTPUT!CA263)</f>
        <v/>
      </c>
      <c r="Z276" s="2457" t="str">
        <f>IF(INPUT_OUTPUT!CB263="","",INPUT_OUTPUT!CB263)</f>
        <v/>
      </c>
      <c r="AA276" s="2461" t="str">
        <f t="shared" si="17"/>
        <v/>
      </c>
      <c r="AB276" s="2459" t="str">
        <f>IF(INPUT_OUTPUT!CC263="","",INPUT_OUTPUT!CC263)</f>
        <v/>
      </c>
      <c r="AC276" s="2459" t="str">
        <f>IF(INPUT_OUTPUT!CD263="","",INPUT_OUTPUT!CD263)</f>
        <v/>
      </c>
      <c r="AD276" s="2459" t="str">
        <f>IF(INPUT_OUTPUT!CE263="","",INPUT_OUTPUT!CE263)</f>
        <v/>
      </c>
      <c r="AE276" s="2459" t="str">
        <f>IF(INPUT_OUTPUT!CF263="","",INPUT_OUTPUT!CF263)</f>
        <v/>
      </c>
      <c r="AF276" s="2459" t="str">
        <f>IF(INPUT_OUTPUT!CG263="","",INPUT_OUTPUT!CG263)</f>
        <v/>
      </c>
      <c r="AG276" s="2459" t="str">
        <f>IF(INPUT_OUTPUT!CH263="","",INPUT_OUTPUT!CH263)</f>
        <v/>
      </c>
      <c r="AH276" s="2459" t="str">
        <f>IF(INPUT_OUTPUT!CI263="","",INPUT_OUTPUT!CI263)</f>
        <v/>
      </c>
    </row>
    <row r="277" spans="3:34" s="2437" customFormat="1" ht="12.75" customHeight="1">
      <c r="C277" s="2461" t="str">
        <f>IF(INPUT_OUTPUT!C264="","",INPUT_OUTPUT!C264)</f>
        <v/>
      </c>
      <c r="D277" s="2462" t="str">
        <f>IF(INPUT_OUTPUT!BH264="","",INPUT_OUTPUT!BH264)</f>
        <v/>
      </c>
      <c r="E277" s="2462" t="str">
        <f>IF(INPUT_OUTPUT!BI264="","",INPUT_OUTPUT!BI264)</f>
        <v/>
      </c>
      <c r="F277" s="2462" t="str">
        <f>IF(INPUT_OUTPUT!BJ264="","",INPUT_OUTPUT!BJ264)</f>
        <v/>
      </c>
      <c r="G277" s="2462" t="str">
        <f>IF(INPUT_OUTPUT!BK264="","",INPUT_OUTPUT!BK264)</f>
        <v/>
      </c>
      <c r="H277" s="2462" t="str">
        <f>IF(INPUT_OUTPUT!BL264="","",INPUT_OUTPUT!BL264)</f>
        <v/>
      </c>
      <c r="I277" s="2462" t="str">
        <f>IF(INPUT_OUTPUT!BM264="","",INPUT_OUTPUT!BM264)</f>
        <v/>
      </c>
      <c r="J277" s="2462" t="str">
        <f>IF(INPUT_OUTPUT!BN264="","",INPUT_OUTPUT!BN264)</f>
        <v/>
      </c>
      <c r="K277" s="2453" t="str">
        <f t="shared" si="15"/>
        <v/>
      </c>
      <c r="L277" s="2457" t="str">
        <f>IF(INPUT_OUTPUT!BO264="","",INPUT_OUTPUT!BO264)</f>
        <v/>
      </c>
      <c r="M277" s="2457" t="str">
        <f>IF(INPUT_OUTPUT!BP264="","",INPUT_OUTPUT!BP264)</f>
        <v/>
      </c>
      <c r="N277" s="2457" t="str">
        <f>IF(INPUT_OUTPUT!BQ264="","",INPUT_OUTPUT!BQ264)</f>
        <v/>
      </c>
      <c r="O277" s="2457" t="str">
        <f>IF(INPUT_OUTPUT!BR264="","",INPUT_OUTPUT!BR264)</f>
        <v/>
      </c>
      <c r="P277" s="2457" t="str">
        <f>IF(INPUT_OUTPUT!BS264="","",INPUT_OUTPUT!BS264)</f>
        <v/>
      </c>
      <c r="Q277" s="2457" t="str">
        <f>IF(INPUT_OUTPUT!BT264="","",INPUT_OUTPUT!BT264)</f>
        <v/>
      </c>
      <c r="R277" s="2457" t="str">
        <f>IF(INPUT_OUTPUT!BU264="","",INPUT_OUTPUT!BU264)</f>
        <v/>
      </c>
      <c r="S277" s="2461" t="str">
        <f t="shared" si="16"/>
        <v/>
      </c>
      <c r="T277" s="2457" t="str">
        <f>IF(INPUT_OUTPUT!BV264="","",INPUT_OUTPUT!BV264)</f>
        <v/>
      </c>
      <c r="U277" s="2457" t="str">
        <f>IF(INPUT_OUTPUT!BW264="","",INPUT_OUTPUT!BW264)</f>
        <v/>
      </c>
      <c r="V277" s="2457" t="str">
        <f>IF(INPUT_OUTPUT!BX264="","",INPUT_OUTPUT!BX264)</f>
        <v/>
      </c>
      <c r="W277" s="2457" t="str">
        <f>IF(INPUT_OUTPUT!BY264="","",INPUT_OUTPUT!BY264)</f>
        <v/>
      </c>
      <c r="X277" s="2457" t="str">
        <f>IF(INPUT_OUTPUT!BZ264="","",INPUT_OUTPUT!BZ264)</f>
        <v/>
      </c>
      <c r="Y277" s="2457" t="str">
        <f>IF(INPUT_OUTPUT!CA264="","",INPUT_OUTPUT!CA264)</f>
        <v/>
      </c>
      <c r="Z277" s="2457" t="str">
        <f>IF(INPUT_OUTPUT!CB264="","",INPUT_OUTPUT!CB264)</f>
        <v/>
      </c>
      <c r="AA277" s="2461" t="str">
        <f t="shared" si="17"/>
        <v/>
      </c>
      <c r="AB277" s="2459" t="str">
        <f>IF(INPUT_OUTPUT!CC264="","",INPUT_OUTPUT!CC264)</f>
        <v/>
      </c>
      <c r="AC277" s="2459" t="str">
        <f>IF(INPUT_OUTPUT!CD264="","",INPUT_OUTPUT!CD264)</f>
        <v/>
      </c>
      <c r="AD277" s="2459" t="str">
        <f>IF(INPUT_OUTPUT!CE264="","",INPUT_OUTPUT!CE264)</f>
        <v/>
      </c>
      <c r="AE277" s="2459" t="str">
        <f>IF(INPUT_OUTPUT!CF264="","",INPUT_OUTPUT!CF264)</f>
        <v/>
      </c>
      <c r="AF277" s="2459" t="str">
        <f>IF(INPUT_OUTPUT!CG264="","",INPUT_OUTPUT!CG264)</f>
        <v/>
      </c>
      <c r="AG277" s="2459" t="str">
        <f>IF(INPUT_OUTPUT!CH264="","",INPUT_OUTPUT!CH264)</f>
        <v/>
      </c>
      <c r="AH277" s="2459" t="str">
        <f>IF(INPUT_OUTPUT!CI264="","",INPUT_OUTPUT!CI264)</f>
        <v/>
      </c>
    </row>
    <row r="278" spans="3:34" s="2437" customFormat="1" ht="12.75" customHeight="1">
      <c r="C278" s="2461" t="str">
        <f>IF(INPUT_OUTPUT!C265="","",INPUT_OUTPUT!C265)</f>
        <v/>
      </c>
      <c r="D278" s="2462" t="str">
        <f>IF(INPUT_OUTPUT!BH265="","",INPUT_OUTPUT!BH265)</f>
        <v/>
      </c>
      <c r="E278" s="2462" t="str">
        <f>IF(INPUT_OUTPUT!BI265="","",INPUT_OUTPUT!BI265)</f>
        <v/>
      </c>
      <c r="F278" s="2462" t="str">
        <f>IF(INPUT_OUTPUT!BJ265="","",INPUT_OUTPUT!BJ265)</f>
        <v/>
      </c>
      <c r="G278" s="2462" t="str">
        <f>IF(INPUT_OUTPUT!BK265="","",INPUT_OUTPUT!BK265)</f>
        <v/>
      </c>
      <c r="H278" s="2462" t="str">
        <f>IF(INPUT_OUTPUT!BL265="","",INPUT_OUTPUT!BL265)</f>
        <v/>
      </c>
      <c r="I278" s="2462" t="str">
        <f>IF(INPUT_OUTPUT!BM265="","",INPUT_OUTPUT!BM265)</f>
        <v/>
      </c>
      <c r="J278" s="2462" t="str">
        <f>IF(INPUT_OUTPUT!BN265="","",INPUT_OUTPUT!BN265)</f>
        <v/>
      </c>
      <c r="K278" s="2453" t="str">
        <f t="shared" si="15"/>
        <v/>
      </c>
      <c r="L278" s="2457" t="str">
        <f>IF(INPUT_OUTPUT!BO265="","",INPUT_OUTPUT!BO265)</f>
        <v/>
      </c>
      <c r="M278" s="2457" t="str">
        <f>IF(INPUT_OUTPUT!BP265="","",INPUT_OUTPUT!BP265)</f>
        <v/>
      </c>
      <c r="N278" s="2457" t="str">
        <f>IF(INPUT_OUTPUT!BQ265="","",INPUT_OUTPUT!BQ265)</f>
        <v/>
      </c>
      <c r="O278" s="2457" t="str">
        <f>IF(INPUT_OUTPUT!BR265="","",INPUT_OUTPUT!BR265)</f>
        <v/>
      </c>
      <c r="P278" s="2457" t="str">
        <f>IF(INPUT_OUTPUT!BS265="","",INPUT_OUTPUT!BS265)</f>
        <v/>
      </c>
      <c r="Q278" s="2457" t="str">
        <f>IF(INPUT_OUTPUT!BT265="","",INPUT_OUTPUT!BT265)</f>
        <v/>
      </c>
      <c r="R278" s="2457" t="str">
        <f>IF(INPUT_OUTPUT!BU265="","",INPUT_OUTPUT!BU265)</f>
        <v/>
      </c>
      <c r="S278" s="2461" t="str">
        <f t="shared" si="16"/>
        <v/>
      </c>
      <c r="T278" s="2457" t="str">
        <f>IF(INPUT_OUTPUT!BV265="","",INPUT_OUTPUT!BV265)</f>
        <v/>
      </c>
      <c r="U278" s="2457" t="str">
        <f>IF(INPUT_OUTPUT!BW265="","",INPUT_OUTPUT!BW265)</f>
        <v/>
      </c>
      <c r="V278" s="2457" t="str">
        <f>IF(INPUT_OUTPUT!BX265="","",INPUT_OUTPUT!BX265)</f>
        <v/>
      </c>
      <c r="W278" s="2457" t="str">
        <f>IF(INPUT_OUTPUT!BY265="","",INPUT_OUTPUT!BY265)</f>
        <v/>
      </c>
      <c r="X278" s="2457" t="str">
        <f>IF(INPUT_OUTPUT!BZ265="","",INPUT_OUTPUT!BZ265)</f>
        <v/>
      </c>
      <c r="Y278" s="2457" t="str">
        <f>IF(INPUT_OUTPUT!CA265="","",INPUT_OUTPUT!CA265)</f>
        <v/>
      </c>
      <c r="Z278" s="2457" t="str">
        <f>IF(INPUT_OUTPUT!CB265="","",INPUT_OUTPUT!CB265)</f>
        <v/>
      </c>
      <c r="AA278" s="2461" t="str">
        <f t="shared" si="17"/>
        <v/>
      </c>
      <c r="AB278" s="2459" t="str">
        <f>IF(INPUT_OUTPUT!CC265="","",INPUT_OUTPUT!CC265)</f>
        <v/>
      </c>
      <c r="AC278" s="2459" t="str">
        <f>IF(INPUT_OUTPUT!CD265="","",INPUT_OUTPUT!CD265)</f>
        <v/>
      </c>
      <c r="AD278" s="2459" t="str">
        <f>IF(INPUT_OUTPUT!CE265="","",INPUT_OUTPUT!CE265)</f>
        <v/>
      </c>
      <c r="AE278" s="2459" t="str">
        <f>IF(INPUT_OUTPUT!CF265="","",INPUT_OUTPUT!CF265)</f>
        <v/>
      </c>
      <c r="AF278" s="2459" t="str">
        <f>IF(INPUT_OUTPUT!CG265="","",INPUT_OUTPUT!CG265)</f>
        <v/>
      </c>
      <c r="AG278" s="2459" t="str">
        <f>IF(INPUT_OUTPUT!CH265="","",INPUT_OUTPUT!CH265)</f>
        <v/>
      </c>
      <c r="AH278" s="2459" t="str">
        <f>IF(INPUT_OUTPUT!CI265="","",INPUT_OUTPUT!CI265)</f>
        <v/>
      </c>
    </row>
    <row r="279" spans="3:34" s="2437" customFormat="1" ht="12.75" customHeight="1">
      <c r="C279" s="2461" t="str">
        <f>IF(INPUT_OUTPUT!C266="","",INPUT_OUTPUT!C266)</f>
        <v/>
      </c>
      <c r="D279" s="2462" t="str">
        <f>IF(INPUT_OUTPUT!BH266="","",INPUT_OUTPUT!BH266)</f>
        <v/>
      </c>
      <c r="E279" s="2462" t="str">
        <f>IF(INPUT_OUTPUT!BI266="","",INPUT_OUTPUT!BI266)</f>
        <v/>
      </c>
      <c r="F279" s="2462" t="str">
        <f>IF(INPUT_OUTPUT!BJ266="","",INPUT_OUTPUT!BJ266)</f>
        <v/>
      </c>
      <c r="G279" s="2462" t="str">
        <f>IF(INPUT_OUTPUT!BK266="","",INPUT_OUTPUT!BK266)</f>
        <v/>
      </c>
      <c r="H279" s="2462" t="str">
        <f>IF(INPUT_OUTPUT!BL266="","",INPUT_OUTPUT!BL266)</f>
        <v/>
      </c>
      <c r="I279" s="2462" t="str">
        <f>IF(INPUT_OUTPUT!BM266="","",INPUT_OUTPUT!BM266)</f>
        <v/>
      </c>
      <c r="J279" s="2462" t="str">
        <f>IF(INPUT_OUTPUT!BN266="","",INPUT_OUTPUT!BN266)</f>
        <v/>
      </c>
      <c r="K279" s="2453" t="str">
        <f t="shared" si="15"/>
        <v/>
      </c>
      <c r="L279" s="2457" t="str">
        <f>IF(INPUT_OUTPUT!BO266="","",INPUT_OUTPUT!BO266)</f>
        <v/>
      </c>
      <c r="M279" s="2457" t="str">
        <f>IF(INPUT_OUTPUT!BP266="","",INPUT_OUTPUT!BP266)</f>
        <v/>
      </c>
      <c r="N279" s="2457" t="str">
        <f>IF(INPUT_OUTPUT!BQ266="","",INPUT_OUTPUT!BQ266)</f>
        <v/>
      </c>
      <c r="O279" s="2457" t="str">
        <f>IF(INPUT_OUTPUT!BR266="","",INPUT_OUTPUT!BR266)</f>
        <v/>
      </c>
      <c r="P279" s="2457" t="str">
        <f>IF(INPUT_OUTPUT!BS266="","",INPUT_OUTPUT!BS266)</f>
        <v/>
      </c>
      <c r="Q279" s="2457" t="str">
        <f>IF(INPUT_OUTPUT!BT266="","",INPUT_OUTPUT!BT266)</f>
        <v/>
      </c>
      <c r="R279" s="2457" t="str">
        <f>IF(INPUT_OUTPUT!BU266="","",INPUT_OUTPUT!BU266)</f>
        <v/>
      </c>
      <c r="S279" s="2461" t="str">
        <f t="shared" si="16"/>
        <v/>
      </c>
      <c r="T279" s="2457" t="str">
        <f>IF(INPUT_OUTPUT!BV266="","",INPUT_OUTPUT!BV266)</f>
        <v/>
      </c>
      <c r="U279" s="2457" t="str">
        <f>IF(INPUT_OUTPUT!BW266="","",INPUT_OUTPUT!BW266)</f>
        <v/>
      </c>
      <c r="V279" s="2457" t="str">
        <f>IF(INPUT_OUTPUT!BX266="","",INPUT_OUTPUT!BX266)</f>
        <v/>
      </c>
      <c r="W279" s="2457" t="str">
        <f>IF(INPUT_OUTPUT!BY266="","",INPUT_OUTPUT!BY266)</f>
        <v/>
      </c>
      <c r="X279" s="2457" t="str">
        <f>IF(INPUT_OUTPUT!BZ266="","",INPUT_OUTPUT!BZ266)</f>
        <v/>
      </c>
      <c r="Y279" s="2457" t="str">
        <f>IF(INPUT_OUTPUT!CA266="","",INPUT_OUTPUT!CA266)</f>
        <v/>
      </c>
      <c r="Z279" s="2457" t="str">
        <f>IF(INPUT_OUTPUT!CB266="","",INPUT_OUTPUT!CB266)</f>
        <v/>
      </c>
      <c r="AA279" s="2461" t="str">
        <f t="shared" si="17"/>
        <v/>
      </c>
      <c r="AB279" s="2459" t="str">
        <f>IF(INPUT_OUTPUT!CC266="","",INPUT_OUTPUT!CC266)</f>
        <v/>
      </c>
      <c r="AC279" s="2459" t="str">
        <f>IF(INPUT_OUTPUT!CD266="","",INPUT_OUTPUT!CD266)</f>
        <v/>
      </c>
      <c r="AD279" s="2459" t="str">
        <f>IF(INPUT_OUTPUT!CE266="","",INPUT_OUTPUT!CE266)</f>
        <v/>
      </c>
      <c r="AE279" s="2459" t="str">
        <f>IF(INPUT_OUTPUT!CF266="","",INPUT_OUTPUT!CF266)</f>
        <v/>
      </c>
      <c r="AF279" s="2459" t="str">
        <f>IF(INPUT_OUTPUT!CG266="","",INPUT_OUTPUT!CG266)</f>
        <v/>
      </c>
      <c r="AG279" s="2459" t="str">
        <f>IF(INPUT_OUTPUT!CH266="","",INPUT_OUTPUT!CH266)</f>
        <v/>
      </c>
      <c r="AH279" s="2459" t="str">
        <f>IF(INPUT_OUTPUT!CI266="","",INPUT_OUTPUT!CI266)</f>
        <v/>
      </c>
    </row>
    <row r="280" spans="3:34" s="2437" customFormat="1" ht="12.75" customHeight="1">
      <c r="C280" s="2461" t="str">
        <f>IF(INPUT_OUTPUT!C267="","",INPUT_OUTPUT!C267)</f>
        <v/>
      </c>
      <c r="D280" s="2462" t="str">
        <f>IF(INPUT_OUTPUT!BH267="","",INPUT_OUTPUT!BH267)</f>
        <v/>
      </c>
      <c r="E280" s="2462" t="str">
        <f>IF(INPUT_OUTPUT!BI267="","",INPUT_OUTPUT!BI267)</f>
        <v/>
      </c>
      <c r="F280" s="2462" t="str">
        <f>IF(INPUT_OUTPUT!BJ267="","",INPUT_OUTPUT!BJ267)</f>
        <v/>
      </c>
      <c r="G280" s="2462" t="str">
        <f>IF(INPUT_OUTPUT!BK267="","",INPUT_OUTPUT!BK267)</f>
        <v/>
      </c>
      <c r="H280" s="2462" t="str">
        <f>IF(INPUT_OUTPUT!BL267="","",INPUT_OUTPUT!BL267)</f>
        <v/>
      </c>
      <c r="I280" s="2462" t="str">
        <f>IF(INPUT_OUTPUT!BM267="","",INPUT_OUTPUT!BM267)</f>
        <v/>
      </c>
      <c r="J280" s="2462" t="str">
        <f>IF(INPUT_OUTPUT!BN267="","",INPUT_OUTPUT!BN267)</f>
        <v/>
      </c>
      <c r="K280" s="2453" t="str">
        <f t="shared" si="15"/>
        <v/>
      </c>
      <c r="L280" s="2457" t="str">
        <f>IF(INPUT_OUTPUT!BO267="","",INPUT_OUTPUT!BO267)</f>
        <v/>
      </c>
      <c r="M280" s="2457" t="str">
        <f>IF(INPUT_OUTPUT!BP267="","",INPUT_OUTPUT!BP267)</f>
        <v/>
      </c>
      <c r="N280" s="2457" t="str">
        <f>IF(INPUT_OUTPUT!BQ267="","",INPUT_OUTPUT!BQ267)</f>
        <v/>
      </c>
      <c r="O280" s="2457" t="str">
        <f>IF(INPUT_OUTPUT!BR267="","",INPUT_OUTPUT!BR267)</f>
        <v/>
      </c>
      <c r="P280" s="2457" t="str">
        <f>IF(INPUT_OUTPUT!BS267="","",INPUT_OUTPUT!BS267)</f>
        <v/>
      </c>
      <c r="Q280" s="2457" t="str">
        <f>IF(INPUT_OUTPUT!BT267="","",INPUT_OUTPUT!BT267)</f>
        <v/>
      </c>
      <c r="R280" s="2457" t="str">
        <f>IF(INPUT_OUTPUT!BU267="","",INPUT_OUTPUT!BU267)</f>
        <v/>
      </c>
      <c r="S280" s="2461" t="str">
        <f t="shared" si="16"/>
        <v/>
      </c>
      <c r="T280" s="2457" t="str">
        <f>IF(INPUT_OUTPUT!BV267="","",INPUT_OUTPUT!BV267)</f>
        <v/>
      </c>
      <c r="U280" s="2457" t="str">
        <f>IF(INPUT_OUTPUT!BW267="","",INPUT_OUTPUT!BW267)</f>
        <v/>
      </c>
      <c r="V280" s="2457" t="str">
        <f>IF(INPUT_OUTPUT!BX267="","",INPUT_OUTPUT!BX267)</f>
        <v/>
      </c>
      <c r="W280" s="2457" t="str">
        <f>IF(INPUT_OUTPUT!BY267="","",INPUT_OUTPUT!BY267)</f>
        <v/>
      </c>
      <c r="X280" s="2457" t="str">
        <f>IF(INPUT_OUTPUT!BZ267="","",INPUT_OUTPUT!BZ267)</f>
        <v/>
      </c>
      <c r="Y280" s="2457" t="str">
        <f>IF(INPUT_OUTPUT!CA267="","",INPUT_OUTPUT!CA267)</f>
        <v/>
      </c>
      <c r="Z280" s="2457" t="str">
        <f>IF(INPUT_OUTPUT!CB267="","",INPUT_OUTPUT!CB267)</f>
        <v/>
      </c>
      <c r="AA280" s="2461" t="str">
        <f t="shared" si="17"/>
        <v/>
      </c>
      <c r="AB280" s="2459" t="str">
        <f>IF(INPUT_OUTPUT!CC267="","",INPUT_OUTPUT!CC267)</f>
        <v/>
      </c>
      <c r="AC280" s="2459" t="str">
        <f>IF(INPUT_OUTPUT!CD267="","",INPUT_OUTPUT!CD267)</f>
        <v/>
      </c>
      <c r="AD280" s="2459" t="str">
        <f>IF(INPUT_OUTPUT!CE267="","",INPUT_OUTPUT!CE267)</f>
        <v/>
      </c>
      <c r="AE280" s="2459" t="str">
        <f>IF(INPUT_OUTPUT!CF267="","",INPUT_OUTPUT!CF267)</f>
        <v/>
      </c>
      <c r="AF280" s="2459" t="str">
        <f>IF(INPUT_OUTPUT!CG267="","",INPUT_OUTPUT!CG267)</f>
        <v/>
      </c>
      <c r="AG280" s="2459" t="str">
        <f>IF(INPUT_OUTPUT!CH267="","",INPUT_OUTPUT!CH267)</f>
        <v/>
      </c>
      <c r="AH280" s="2459" t="str">
        <f>IF(INPUT_OUTPUT!CI267="","",INPUT_OUTPUT!CI267)</f>
        <v/>
      </c>
    </row>
    <row r="281" spans="3:34" s="2437" customFormat="1" ht="12.75" customHeight="1">
      <c r="C281" s="2461" t="str">
        <f>IF(INPUT_OUTPUT!C268="","",INPUT_OUTPUT!C268)</f>
        <v/>
      </c>
      <c r="D281" s="2462" t="str">
        <f>IF(INPUT_OUTPUT!BH268="","",INPUT_OUTPUT!BH268)</f>
        <v/>
      </c>
      <c r="E281" s="2462" t="str">
        <f>IF(INPUT_OUTPUT!BI268="","",INPUT_OUTPUT!BI268)</f>
        <v/>
      </c>
      <c r="F281" s="2462" t="str">
        <f>IF(INPUT_OUTPUT!BJ268="","",INPUT_OUTPUT!BJ268)</f>
        <v/>
      </c>
      <c r="G281" s="2462" t="str">
        <f>IF(INPUT_OUTPUT!BK268="","",INPUT_OUTPUT!BK268)</f>
        <v/>
      </c>
      <c r="H281" s="2462" t="str">
        <f>IF(INPUT_OUTPUT!BL268="","",INPUT_OUTPUT!BL268)</f>
        <v/>
      </c>
      <c r="I281" s="2462" t="str">
        <f>IF(INPUT_OUTPUT!BM268="","",INPUT_OUTPUT!BM268)</f>
        <v/>
      </c>
      <c r="J281" s="2462" t="str">
        <f>IF(INPUT_OUTPUT!BN268="","",INPUT_OUTPUT!BN268)</f>
        <v/>
      </c>
      <c r="K281" s="2453" t="str">
        <f t="shared" si="15"/>
        <v/>
      </c>
      <c r="L281" s="2457" t="str">
        <f>IF(INPUT_OUTPUT!BO268="","",INPUT_OUTPUT!BO268)</f>
        <v/>
      </c>
      <c r="M281" s="2457" t="str">
        <f>IF(INPUT_OUTPUT!BP268="","",INPUT_OUTPUT!BP268)</f>
        <v/>
      </c>
      <c r="N281" s="2457" t="str">
        <f>IF(INPUT_OUTPUT!BQ268="","",INPUT_OUTPUT!BQ268)</f>
        <v/>
      </c>
      <c r="O281" s="2457" t="str">
        <f>IF(INPUT_OUTPUT!BR268="","",INPUT_OUTPUT!BR268)</f>
        <v/>
      </c>
      <c r="P281" s="2457" t="str">
        <f>IF(INPUT_OUTPUT!BS268="","",INPUT_OUTPUT!BS268)</f>
        <v/>
      </c>
      <c r="Q281" s="2457" t="str">
        <f>IF(INPUT_OUTPUT!BT268="","",INPUT_OUTPUT!BT268)</f>
        <v/>
      </c>
      <c r="R281" s="2457" t="str">
        <f>IF(INPUT_OUTPUT!BU268="","",INPUT_OUTPUT!BU268)</f>
        <v/>
      </c>
      <c r="S281" s="2461" t="str">
        <f t="shared" si="16"/>
        <v/>
      </c>
      <c r="T281" s="2457" t="str">
        <f>IF(INPUT_OUTPUT!BV268="","",INPUT_OUTPUT!BV268)</f>
        <v/>
      </c>
      <c r="U281" s="2457" t="str">
        <f>IF(INPUT_OUTPUT!BW268="","",INPUT_OUTPUT!BW268)</f>
        <v/>
      </c>
      <c r="V281" s="2457" t="str">
        <f>IF(INPUT_OUTPUT!BX268="","",INPUT_OUTPUT!BX268)</f>
        <v/>
      </c>
      <c r="W281" s="2457" t="str">
        <f>IF(INPUT_OUTPUT!BY268="","",INPUT_OUTPUT!BY268)</f>
        <v/>
      </c>
      <c r="X281" s="2457" t="str">
        <f>IF(INPUT_OUTPUT!BZ268="","",INPUT_OUTPUT!BZ268)</f>
        <v/>
      </c>
      <c r="Y281" s="2457" t="str">
        <f>IF(INPUT_OUTPUT!CA268="","",INPUT_OUTPUT!CA268)</f>
        <v/>
      </c>
      <c r="Z281" s="2457" t="str">
        <f>IF(INPUT_OUTPUT!CB268="","",INPUT_OUTPUT!CB268)</f>
        <v/>
      </c>
      <c r="AA281" s="2461" t="str">
        <f t="shared" si="17"/>
        <v/>
      </c>
      <c r="AB281" s="2459" t="str">
        <f>IF(INPUT_OUTPUT!CC268="","",INPUT_OUTPUT!CC268)</f>
        <v/>
      </c>
      <c r="AC281" s="2459" t="str">
        <f>IF(INPUT_OUTPUT!CD268="","",INPUT_OUTPUT!CD268)</f>
        <v/>
      </c>
      <c r="AD281" s="2459" t="str">
        <f>IF(INPUT_OUTPUT!CE268="","",INPUT_OUTPUT!CE268)</f>
        <v/>
      </c>
      <c r="AE281" s="2459" t="str">
        <f>IF(INPUT_OUTPUT!CF268="","",INPUT_OUTPUT!CF268)</f>
        <v/>
      </c>
      <c r="AF281" s="2459" t="str">
        <f>IF(INPUT_OUTPUT!CG268="","",INPUT_OUTPUT!CG268)</f>
        <v/>
      </c>
      <c r="AG281" s="2459" t="str">
        <f>IF(INPUT_OUTPUT!CH268="","",INPUT_OUTPUT!CH268)</f>
        <v/>
      </c>
      <c r="AH281" s="2459" t="str">
        <f>IF(INPUT_OUTPUT!CI268="","",INPUT_OUTPUT!CI268)</f>
        <v/>
      </c>
    </row>
    <row r="282" spans="3:34" s="2437" customFormat="1" ht="12.75" customHeight="1">
      <c r="C282" s="2461" t="str">
        <f>IF(INPUT_OUTPUT!C269="","",INPUT_OUTPUT!C269)</f>
        <v/>
      </c>
      <c r="D282" s="2462" t="str">
        <f>IF(INPUT_OUTPUT!BH269="","",INPUT_OUTPUT!BH269)</f>
        <v/>
      </c>
      <c r="E282" s="2462" t="str">
        <f>IF(INPUT_OUTPUT!BI269="","",INPUT_OUTPUT!BI269)</f>
        <v/>
      </c>
      <c r="F282" s="2462" t="str">
        <f>IF(INPUT_OUTPUT!BJ269="","",INPUT_OUTPUT!BJ269)</f>
        <v/>
      </c>
      <c r="G282" s="2462" t="str">
        <f>IF(INPUT_OUTPUT!BK269="","",INPUT_OUTPUT!BK269)</f>
        <v/>
      </c>
      <c r="H282" s="2462" t="str">
        <f>IF(INPUT_OUTPUT!BL269="","",INPUT_OUTPUT!BL269)</f>
        <v/>
      </c>
      <c r="I282" s="2462" t="str">
        <f>IF(INPUT_OUTPUT!BM269="","",INPUT_OUTPUT!BM269)</f>
        <v/>
      </c>
      <c r="J282" s="2462" t="str">
        <f>IF(INPUT_OUTPUT!BN269="","",INPUT_OUTPUT!BN269)</f>
        <v/>
      </c>
      <c r="K282" s="2453" t="str">
        <f t="shared" si="15"/>
        <v/>
      </c>
      <c r="L282" s="2457" t="str">
        <f>IF(INPUT_OUTPUT!BO269="","",INPUT_OUTPUT!BO269)</f>
        <v/>
      </c>
      <c r="M282" s="2457" t="str">
        <f>IF(INPUT_OUTPUT!BP269="","",INPUT_OUTPUT!BP269)</f>
        <v/>
      </c>
      <c r="N282" s="2457" t="str">
        <f>IF(INPUT_OUTPUT!BQ269="","",INPUT_OUTPUT!BQ269)</f>
        <v/>
      </c>
      <c r="O282" s="2457" t="str">
        <f>IF(INPUT_OUTPUT!BR269="","",INPUT_OUTPUT!BR269)</f>
        <v/>
      </c>
      <c r="P282" s="2457" t="str">
        <f>IF(INPUT_OUTPUT!BS269="","",INPUT_OUTPUT!BS269)</f>
        <v/>
      </c>
      <c r="Q282" s="2457" t="str">
        <f>IF(INPUT_OUTPUT!BT269="","",INPUT_OUTPUT!BT269)</f>
        <v/>
      </c>
      <c r="R282" s="2457" t="str">
        <f>IF(INPUT_OUTPUT!BU269="","",INPUT_OUTPUT!BU269)</f>
        <v/>
      </c>
      <c r="S282" s="2461" t="str">
        <f t="shared" si="16"/>
        <v/>
      </c>
      <c r="T282" s="2457" t="str">
        <f>IF(INPUT_OUTPUT!BV269="","",INPUT_OUTPUT!BV269)</f>
        <v/>
      </c>
      <c r="U282" s="2457" t="str">
        <f>IF(INPUT_OUTPUT!BW269="","",INPUT_OUTPUT!BW269)</f>
        <v/>
      </c>
      <c r="V282" s="2457" t="str">
        <f>IF(INPUT_OUTPUT!BX269="","",INPUT_OUTPUT!BX269)</f>
        <v/>
      </c>
      <c r="W282" s="2457" t="str">
        <f>IF(INPUT_OUTPUT!BY269="","",INPUT_OUTPUT!BY269)</f>
        <v/>
      </c>
      <c r="X282" s="2457" t="str">
        <f>IF(INPUT_OUTPUT!BZ269="","",INPUT_OUTPUT!BZ269)</f>
        <v/>
      </c>
      <c r="Y282" s="2457" t="str">
        <f>IF(INPUT_OUTPUT!CA269="","",INPUT_OUTPUT!CA269)</f>
        <v/>
      </c>
      <c r="Z282" s="2457" t="str">
        <f>IF(INPUT_OUTPUT!CB269="","",INPUT_OUTPUT!CB269)</f>
        <v/>
      </c>
      <c r="AA282" s="2461" t="str">
        <f t="shared" si="17"/>
        <v/>
      </c>
      <c r="AB282" s="2459" t="str">
        <f>IF(INPUT_OUTPUT!CC269="","",INPUT_OUTPUT!CC269)</f>
        <v/>
      </c>
      <c r="AC282" s="2459" t="str">
        <f>IF(INPUT_OUTPUT!CD269="","",INPUT_OUTPUT!CD269)</f>
        <v/>
      </c>
      <c r="AD282" s="2459" t="str">
        <f>IF(INPUT_OUTPUT!CE269="","",INPUT_OUTPUT!CE269)</f>
        <v/>
      </c>
      <c r="AE282" s="2459" t="str">
        <f>IF(INPUT_OUTPUT!CF269="","",INPUT_OUTPUT!CF269)</f>
        <v/>
      </c>
      <c r="AF282" s="2459" t="str">
        <f>IF(INPUT_OUTPUT!CG269="","",INPUT_OUTPUT!CG269)</f>
        <v/>
      </c>
      <c r="AG282" s="2459" t="str">
        <f>IF(INPUT_OUTPUT!CH269="","",INPUT_OUTPUT!CH269)</f>
        <v/>
      </c>
      <c r="AH282" s="2459" t="str">
        <f>IF(INPUT_OUTPUT!CI269="","",INPUT_OUTPUT!CI269)</f>
        <v/>
      </c>
    </row>
    <row r="283" spans="3:34" s="2437" customFormat="1" ht="12.75" customHeight="1">
      <c r="C283" s="2461" t="str">
        <f>IF(INPUT_OUTPUT!C270="","",INPUT_OUTPUT!C270)</f>
        <v/>
      </c>
      <c r="D283" s="2462" t="str">
        <f>IF(INPUT_OUTPUT!BH270="","",INPUT_OUTPUT!BH270)</f>
        <v/>
      </c>
      <c r="E283" s="2462" t="str">
        <f>IF(INPUT_OUTPUT!BI270="","",INPUT_OUTPUT!BI270)</f>
        <v/>
      </c>
      <c r="F283" s="2462" t="str">
        <f>IF(INPUT_OUTPUT!BJ270="","",INPUT_OUTPUT!BJ270)</f>
        <v/>
      </c>
      <c r="G283" s="2462" t="str">
        <f>IF(INPUT_OUTPUT!BK270="","",INPUT_OUTPUT!BK270)</f>
        <v/>
      </c>
      <c r="H283" s="2462" t="str">
        <f>IF(INPUT_OUTPUT!BL270="","",INPUT_OUTPUT!BL270)</f>
        <v/>
      </c>
      <c r="I283" s="2462" t="str">
        <f>IF(INPUT_OUTPUT!BM270="","",INPUT_OUTPUT!BM270)</f>
        <v/>
      </c>
      <c r="J283" s="2462" t="str">
        <f>IF(INPUT_OUTPUT!BN270="","",INPUT_OUTPUT!BN270)</f>
        <v/>
      </c>
      <c r="K283" s="2453" t="str">
        <f t="shared" si="15"/>
        <v/>
      </c>
      <c r="L283" s="2457" t="str">
        <f>IF(INPUT_OUTPUT!BO270="","",INPUT_OUTPUT!BO270)</f>
        <v/>
      </c>
      <c r="M283" s="2457" t="str">
        <f>IF(INPUT_OUTPUT!BP270="","",INPUT_OUTPUT!BP270)</f>
        <v/>
      </c>
      <c r="N283" s="2457" t="str">
        <f>IF(INPUT_OUTPUT!BQ270="","",INPUT_OUTPUT!BQ270)</f>
        <v/>
      </c>
      <c r="O283" s="2457" t="str">
        <f>IF(INPUT_OUTPUT!BR270="","",INPUT_OUTPUT!BR270)</f>
        <v/>
      </c>
      <c r="P283" s="2457" t="str">
        <f>IF(INPUT_OUTPUT!BS270="","",INPUT_OUTPUT!BS270)</f>
        <v/>
      </c>
      <c r="Q283" s="2457" t="str">
        <f>IF(INPUT_OUTPUT!BT270="","",INPUT_OUTPUT!BT270)</f>
        <v/>
      </c>
      <c r="R283" s="2457" t="str">
        <f>IF(INPUT_OUTPUT!BU270="","",INPUT_OUTPUT!BU270)</f>
        <v/>
      </c>
      <c r="S283" s="2461" t="str">
        <f t="shared" si="16"/>
        <v/>
      </c>
      <c r="T283" s="2457" t="str">
        <f>IF(INPUT_OUTPUT!BV270="","",INPUT_OUTPUT!BV270)</f>
        <v/>
      </c>
      <c r="U283" s="2457" t="str">
        <f>IF(INPUT_OUTPUT!BW270="","",INPUT_OUTPUT!BW270)</f>
        <v/>
      </c>
      <c r="V283" s="2457" t="str">
        <f>IF(INPUT_OUTPUT!BX270="","",INPUT_OUTPUT!BX270)</f>
        <v/>
      </c>
      <c r="W283" s="2457" t="str">
        <f>IF(INPUT_OUTPUT!BY270="","",INPUT_OUTPUT!BY270)</f>
        <v/>
      </c>
      <c r="X283" s="2457" t="str">
        <f>IF(INPUT_OUTPUT!BZ270="","",INPUT_OUTPUT!BZ270)</f>
        <v/>
      </c>
      <c r="Y283" s="2457" t="str">
        <f>IF(INPUT_OUTPUT!CA270="","",INPUT_OUTPUT!CA270)</f>
        <v/>
      </c>
      <c r="Z283" s="2457" t="str">
        <f>IF(INPUT_OUTPUT!CB270="","",INPUT_OUTPUT!CB270)</f>
        <v/>
      </c>
      <c r="AA283" s="2461" t="str">
        <f t="shared" si="17"/>
        <v/>
      </c>
      <c r="AB283" s="2459" t="str">
        <f>IF(INPUT_OUTPUT!CC270="","",INPUT_OUTPUT!CC270)</f>
        <v/>
      </c>
      <c r="AC283" s="2459" t="str">
        <f>IF(INPUT_OUTPUT!CD270="","",INPUT_OUTPUT!CD270)</f>
        <v/>
      </c>
      <c r="AD283" s="2459" t="str">
        <f>IF(INPUT_OUTPUT!CE270="","",INPUT_OUTPUT!CE270)</f>
        <v/>
      </c>
      <c r="AE283" s="2459" t="str">
        <f>IF(INPUT_OUTPUT!CF270="","",INPUT_OUTPUT!CF270)</f>
        <v/>
      </c>
      <c r="AF283" s="2459" t="str">
        <f>IF(INPUT_OUTPUT!CG270="","",INPUT_OUTPUT!CG270)</f>
        <v/>
      </c>
      <c r="AG283" s="2459" t="str">
        <f>IF(INPUT_OUTPUT!CH270="","",INPUT_OUTPUT!CH270)</f>
        <v/>
      </c>
      <c r="AH283" s="2459" t="str">
        <f>IF(INPUT_OUTPUT!CI270="","",INPUT_OUTPUT!CI270)</f>
        <v/>
      </c>
    </row>
    <row r="284" spans="3:34" s="2437" customFormat="1" ht="12.75" customHeight="1">
      <c r="C284" s="2461" t="str">
        <f>IF(INPUT_OUTPUT!C271="","",INPUT_OUTPUT!C271)</f>
        <v/>
      </c>
      <c r="D284" s="2462" t="str">
        <f>IF(INPUT_OUTPUT!BH271="","",INPUT_OUTPUT!BH271)</f>
        <v/>
      </c>
      <c r="E284" s="2462" t="str">
        <f>IF(INPUT_OUTPUT!BI271="","",INPUT_OUTPUT!BI271)</f>
        <v/>
      </c>
      <c r="F284" s="2462" t="str">
        <f>IF(INPUT_OUTPUT!BJ271="","",INPUT_OUTPUT!BJ271)</f>
        <v/>
      </c>
      <c r="G284" s="2462" t="str">
        <f>IF(INPUT_OUTPUT!BK271="","",INPUT_OUTPUT!BK271)</f>
        <v/>
      </c>
      <c r="H284" s="2462" t="str">
        <f>IF(INPUT_OUTPUT!BL271="","",INPUT_OUTPUT!BL271)</f>
        <v/>
      </c>
      <c r="I284" s="2462" t="str">
        <f>IF(INPUT_OUTPUT!BM271="","",INPUT_OUTPUT!BM271)</f>
        <v/>
      </c>
      <c r="J284" s="2462" t="str">
        <f>IF(INPUT_OUTPUT!BN271="","",INPUT_OUTPUT!BN271)</f>
        <v/>
      </c>
      <c r="K284" s="2453" t="str">
        <f t="shared" si="15"/>
        <v/>
      </c>
      <c r="L284" s="2457" t="str">
        <f>IF(INPUT_OUTPUT!BO271="","",INPUT_OUTPUT!BO271)</f>
        <v/>
      </c>
      <c r="M284" s="2457" t="str">
        <f>IF(INPUT_OUTPUT!BP271="","",INPUT_OUTPUT!BP271)</f>
        <v/>
      </c>
      <c r="N284" s="2457" t="str">
        <f>IF(INPUT_OUTPUT!BQ271="","",INPUT_OUTPUT!BQ271)</f>
        <v/>
      </c>
      <c r="O284" s="2457" t="str">
        <f>IF(INPUT_OUTPUT!BR271="","",INPUT_OUTPUT!BR271)</f>
        <v/>
      </c>
      <c r="P284" s="2457" t="str">
        <f>IF(INPUT_OUTPUT!BS271="","",INPUT_OUTPUT!BS271)</f>
        <v/>
      </c>
      <c r="Q284" s="2457" t="str">
        <f>IF(INPUT_OUTPUT!BT271="","",INPUT_OUTPUT!BT271)</f>
        <v/>
      </c>
      <c r="R284" s="2457" t="str">
        <f>IF(INPUT_OUTPUT!BU271="","",INPUT_OUTPUT!BU271)</f>
        <v/>
      </c>
      <c r="S284" s="2461" t="str">
        <f t="shared" si="16"/>
        <v/>
      </c>
      <c r="T284" s="2457" t="str">
        <f>IF(INPUT_OUTPUT!BV271="","",INPUT_OUTPUT!BV271)</f>
        <v/>
      </c>
      <c r="U284" s="2457" t="str">
        <f>IF(INPUT_OUTPUT!BW271="","",INPUT_OUTPUT!BW271)</f>
        <v/>
      </c>
      <c r="V284" s="2457" t="str">
        <f>IF(INPUT_OUTPUT!BX271="","",INPUT_OUTPUT!BX271)</f>
        <v/>
      </c>
      <c r="W284" s="2457" t="str">
        <f>IF(INPUT_OUTPUT!BY271="","",INPUT_OUTPUT!BY271)</f>
        <v/>
      </c>
      <c r="X284" s="2457" t="str">
        <f>IF(INPUT_OUTPUT!BZ271="","",INPUT_OUTPUT!BZ271)</f>
        <v/>
      </c>
      <c r="Y284" s="2457" t="str">
        <f>IF(INPUT_OUTPUT!CA271="","",INPUT_OUTPUT!CA271)</f>
        <v/>
      </c>
      <c r="Z284" s="2457" t="str">
        <f>IF(INPUT_OUTPUT!CB271="","",INPUT_OUTPUT!CB271)</f>
        <v/>
      </c>
      <c r="AA284" s="2461" t="str">
        <f t="shared" si="17"/>
        <v/>
      </c>
      <c r="AB284" s="2459" t="str">
        <f>IF(INPUT_OUTPUT!CC271="","",INPUT_OUTPUT!CC271)</f>
        <v/>
      </c>
      <c r="AC284" s="2459" t="str">
        <f>IF(INPUT_OUTPUT!CD271="","",INPUT_OUTPUT!CD271)</f>
        <v/>
      </c>
      <c r="AD284" s="2459" t="str">
        <f>IF(INPUT_OUTPUT!CE271="","",INPUT_OUTPUT!CE271)</f>
        <v/>
      </c>
      <c r="AE284" s="2459" t="str">
        <f>IF(INPUT_OUTPUT!CF271="","",INPUT_OUTPUT!CF271)</f>
        <v/>
      </c>
      <c r="AF284" s="2459" t="str">
        <f>IF(INPUT_OUTPUT!CG271="","",INPUT_OUTPUT!CG271)</f>
        <v/>
      </c>
      <c r="AG284" s="2459" t="str">
        <f>IF(INPUT_OUTPUT!CH271="","",INPUT_OUTPUT!CH271)</f>
        <v/>
      </c>
      <c r="AH284" s="2459" t="str">
        <f>IF(INPUT_OUTPUT!CI271="","",INPUT_OUTPUT!CI271)</f>
        <v/>
      </c>
    </row>
    <row r="285" spans="3:34" s="2437" customFormat="1" ht="12.75" customHeight="1">
      <c r="C285" s="2461" t="str">
        <f>IF(INPUT_OUTPUT!C272="","",INPUT_OUTPUT!C272)</f>
        <v/>
      </c>
      <c r="D285" s="2462" t="str">
        <f>IF(INPUT_OUTPUT!BH272="","",INPUT_OUTPUT!BH272)</f>
        <v/>
      </c>
      <c r="E285" s="2462" t="str">
        <f>IF(INPUT_OUTPUT!BI272="","",INPUT_OUTPUT!BI272)</f>
        <v/>
      </c>
      <c r="F285" s="2462" t="str">
        <f>IF(INPUT_OUTPUT!BJ272="","",INPUT_OUTPUT!BJ272)</f>
        <v/>
      </c>
      <c r="G285" s="2462" t="str">
        <f>IF(INPUT_OUTPUT!BK272="","",INPUT_OUTPUT!BK272)</f>
        <v/>
      </c>
      <c r="H285" s="2462" t="str">
        <f>IF(INPUT_OUTPUT!BL272="","",INPUT_OUTPUT!BL272)</f>
        <v/>
      </c>
      <c r="I285" s="2462" t="str">
        <f>IF(INPUT_OUTPUT!BM272="","",INPUT_OUTPUT!BM272)</f>
        <v/>
      </c>
      <c r="J285" s="2462" t="str">
        <f>IF(INPUT_OUTPUT!BN272="","",INPUT_OUTPUT!BN272)</f>
        <v/>
      </c>
      <c r="K285" s="2453" t="str">
        <f t="shared" si="15"/>
        <v/>
      </c>
      <c r="L285" s="2457" t="str">
        <f>IF(INPUT_OUTPUT!BO272="","",INPUT_OUTPUT!BO272)</f>
        <v/>
      </c>
      <c r="M285" s="2457" t="str">
        <f>IF(INPUT_OUTPUT!BP272="","",INPUT_OUTPUT!BP272)</f>
        <v/>
      </c>
      <c r="N285" s="2457" t="str">
        <f>IF(INPUT_OUTPUT!BQ272="","",INPUT_OUTPUT!BQ272)</f>
        <v/>
      </c>
      <c r="O285" s="2457" t="str">
        <f>IF(INPUT_OUTPUT!BR272="","",INPUT_OUTPUT!BR272)</f>
        <v/>
      </c>
      <c r="P285" s="2457" t="str">
        <f>IF(INPUT_OUTPUT!BS272="","",INPUT_OUTPUT!BS272)</f>
        <v/>
      </c>
      <c r="Q285" s="2457" t="str">
        <f>IF(INPUT_OUTPUT!BT272="","",INPUT_OUTPUT!BT272)</f>
        <v/>
      </c>
      <c r="R285" s="2457" t="str">
        <f>IF(INPUT_OUTPUT!BU272="","",INPUT_OUTPUT!BU272)</f>
        <v/>
      </c>
      <c r="S285" s="2461" t="str">
        <f t="shared" si="16"/>
        <v/>
      </c>
      <c r="T285" s="2457" t="str">
        <f>IF(INPUT_OUTPUT!BV272="","",INPUT_OUTPUT!BV272)</f>
        <v/>
      </c>
      <c r="U285" s="2457" t="str">
        <f>IF(INPUT_OUTPUT!BW272="","",INPUT_OUTPUT!BW272)</f>
        <v/>
      </c>
      <c r="V285" s="2457" t="str">
        <f>IF(INPUT_OUTPUT!BX272="","",INPUT_OUTPUT!BX272)</f>
        <v/>
      </c>
      <c r="W285" s="2457" t="str">
        <f>IF(INPUT_OUTPUT!BY272="","",INPUT_OUTPUT!BY272)</f>
        <v/>
      </c>
      <c r="X285" s="2457" t="str">
        <f>IF(INPUT_OUTPUT!BZ272="","",INPUT_OUTPUT!BZ272)</f>
        <v/>
      </c>
      <c r="Y285" s="2457" t="str">
        <f>IF(INPUT_OUTPUT!CA272="","",INPUT_OUTPUT!CA272)</f>
        <v/>
      </c>
      <c r="Z285" s="2457" t="str">
        <f>IF(INPUT_OUTPUT!CB272="","",INPUT_OUTPUT!CB272)</f>
        <v/>
      </c>
      <c r="AA285" s="2461" t="str">
        <f t="shared" si="17"/>
        <v/>
      </c>
      <c r="AB285" s="2459" t="str">
        <f>IF(INPUT_OUTPUT!CC272="","",INPUT_OUTPUT!CC272)</f>
        <v/>
      </c>
      <c r="AC285" s="2459" t="str">
        <f>IF(INPUT_OUTPUT!CD272="","",INPUT_OUTPUT!CD272)</f>
        <v/>
      </c>
      <c r="AD285" s="2459" t="str">
        <f>IF(INPUT_OUTPUT!CE272="","",INPUT_OUTPUT!CE272)</f>
        <v/>
      </c>
      <c r="AE285" s="2459" t="str">
        <f>IF(INPUT_OUTPUT!CF272="","",INPUT_OUTPUT!CF272)</f>
        <v/>
      </c>
      <c r="AF285" s="2459" t="str">
        <f>IF(INPUT_OUTPUT!CG272="","",INPUT_OUTPUT!CG272)</f>
        <v/>
      </c>
      <c r="AG285" s="2459" t="str">
        <f>IF(INPUT_OUTPUT!CH272="","",INPUT_OUTPUT!CH272)</f>
        <v/>
      </c>
      <c r="AH285" s="2459" t="str">
        <f>IF(INPUT_OUTPUT!CI272="","",INPUT_OUTPUT!CI272)</f>
        <v/>
      </c>
    </row>
    <row r="286" spans="3:34" s="2437" customFormat="1" ht="12.75" customHeight="1">
      <c r="C286" s="2461" t="str">
        <f>IF(INPUT_OUTPUT!C273="","",INPUT_OUTPUT!C273)</f>
        <v/>
      </c>
      <c r="D286" s="2462" t="str">
        <f>IF(INPUT_OUTPUT!BH273="","",INPUT_OUTPUT!BH273)</f>
        <v/>
      </c>
      <c r="E286" s="2462" t="str">
        <f>IF(INPUT_OUTPUT!BI273="","",INPUT_OUTPUT!BI273)</f>
        <v/>
      </c>
      <c r="F286" s="2462" t="str">
        <f>IF(INPUT_OUTPUT!BJ273="","",INPUT_OUTPUT!BJ273)</f>
        <v/>
      </c>
      <c r="G286" s="2462" t="str">
        <f>IF(INPUT_OUTPUT!BK273="","",INPUT_OUTPUT!BK273)</f>
        <v/>
      </c>
      <c r="H286" s="2462" t="str">
        <f>IF(INPUT_OUTPUT!BL273="","",INPUT_OUTPUT!BL273)</f>
        <v/>
      </c>
      <c r="I286" s="2462" t="str">
        <f>IF(INPUT_OUTPUT!BM273="","",INPUT_OUTPUT!BM273)</f>
        <v/>
      </c>
      <c r="J286" s="2462" t="str">
        <f>IF(INPUT_OUTPUT!BN273="","",INPUT_OUTPUT!BN273)</f>
        <v/>
      </c>
      <c r="K286" s="2453" t="str">
        <f t="shared" si="15"/>
        <v/>
      </c>
      <c r="L286" s="2457" t="str">
        <f>IF(INPUT_OUTPUT!BO273="","",INPUT_OUTPUT!BO273)</f>
        <v/>
      </c>
      <c r="M286" s="2457" t="str">
        <f>IF(INPUT_OUTPUT!BP273="","",INPUT_OUTPUT!BP273)</f>
        <v/>
      </c>
      <c r="N286" s="2457" t="str">
        <f>IF(INPUT_OUTPUT!BQ273="","",INPUT_OUTPUT!BQ273)</f>
        <v/>
      </c>
      <c r="O286" s="2457" t="str">
        <f>IF(INPUT_OUTPUT!BR273="","",INPUT_OUTPUT!BR273)</f>
        <v/>
      </c>
      <c r="P286" s="2457" t="str">
        <f>IF(INPUT_OUTPUT!BS273="","",INPUT_OUTPUT!BS273)</f>
        <v/>
      </c>
      <c r="Q286" s="2457" t="str">
        <f>IF(INPUT_OUTPUT!BT273="","",INPUT_OUTPUT!BT273)</f>
        <v/>
      </c>
      <c r="R286" s="2457" t="str">
        <f>IF(INPUT_OUTPUT!BU273="","",INPUT_OUTPUT!BU273)</f>
        <v/>
      </c>
      <c r="S286" s="2461" t="str">
        <f t="shared" si="16"/>
        <v/>
      </c>
      <c r="T286" s="2457" t="str">
        <f>IF(INPUT_OUTPUT!BV273="","",INPUT_OUTPUT!BV273)</f>
        <v/>
      </c>
      <c r="U286" s="2457" t="str">
        <f>IF(INPUT_OUTPUT!BW273="","",INPUT_OUTPUT!BW273)</f>
        <v/>
      </c>
      <c r="V286" s="2457" t="str">
        <f>IF(INPUT_OUTPUT!BX273="","",INPUT_OUTPUT!BX273)</f>
        <v/>
      </c>
      <c r="W286" s="2457" t="str">
        <f>IF(INPUT_OUTPUT!BY273="","",INPUT_OUTPUT!BY273)</f>
        <v/>
      </c>
      <c r="X286" s="2457" t="str">
        <f>IF(INPUT_OUTPUT!BZ273="","",INPUT_OUTPUT!BZ273)</f>
        <v/>
      </c>
      <c r="Y286" s="2457" t="str">
        <f>IF(INPUT_OUTPUT!CA273="","",INPUT_OUTPUT!CA273)</f>
        <v/>
      </c>
      <c r="Z286" s="2457" t="str">
        <f>IF(INPUT_OUTPUT!CB273="","",INPUT_OUTPUT!CB273)</f>
        <v/>
      </c>
      <c r="AA286" s="2461" t="str">
        <f t="shared" si="17"/>
        <v/>
      </c>
      <c r="AB286" s="2459" t="str">
        <f>IF(INPUT_OUTPUT!CC273="","",INPUT_OUTPUT!CC273)</f>
        <v/>
      </c>
      <c r="AC286" s="2459" t="str">
        <f>IF(INPUT_OUTPUT!CD273="","",INPUT_OUTPUT!CD273)</f>
        <v/>
      </c>
      <c r="AD286" s="2459" t="str">
        <f>IF(INPUT_OUTPUT!CE273="","",INPUT_OUTPUT!CE273)</f>
        <v/>
      </c>
      <c r="AE286" s="2459" t="str">
        <f>IF(INPUT_OUTPUT!CF273="","",INPUT_OUTPUT!CF273)</f>
        <v/>
      </c>
      <c r="AF286" s="2459" t="str">
        <f>IF(INPUT_OUTPUT!CG273="","",INPUT_OUTPUT!CG273)</f>
        <v/>
      </c>
      <c r="AG286" s="2459" t="str">
        <f>IF(INPUT_OUTPUT!CH273="","",INPUT_OUTPUT!CH273)</f>
        <v/>
      </c>
      <c r="AH286" s="2459" t="str">
        <f>IF(INPUT_OUTPUT!CI273="","",INPUT_OUTPUT!CI273)</f>
        <v/>
      </c>
    </row>
    <row r="287" spans="3:34" s="2437" customFormat="1" ht="12.75" customHeight="1">
      <c r="C287" s="2461" t="str">
        <f>IF(INPUT_OUTPUT!C274="","",INPUT_OUTPUT!C274)</f>
        <v/>
      </c>
      <c r="D287" s="2462" t="str">
        <f>IF(INPUT_OUTPUT!BH274="","",INPUT_OUTPUT!BH274)</f>
        <v/>
      </c>
      <c r="E287" s="2462" t="str">
        <f>IF(INPUT_OUTPUT!BI274="","",INPUT_OUTPUT!BI274)</f>
        <v/>
      </c>
      <c r="F287" s="2462" t="str">
        <f>IF(INPUT_OUTPUT!BJ274="","",INPUT_OUTPUT!BJ274)</f>
        <v/>
      </c>
      <c r="G287" s="2462" t="str">
        <f>IF(INPUT_OUTPUT!BK274="","",INPUT_OUTPUT!BK274)</f>
        <v/>
      </c>
      <c r="H287" s="2462" t="str">
        <f>IF(INPUT_OUTPUT!BL274="","",INPUT_OUTPUT!BL274)</f>
        <v/>
      </c>
      <c r="I287" s="2462" t="str">
        <f>IF(INPUT_OUTPUT!BM274="","",INPUT_OUTPUT!BM274)</f>
        <v/>
      </c>
      <c r="J287" s="2462" t="str">
        <f>IF(INPUT_OUTPUT!BN274="","",INPUT_OUTPUT!BN274)</f>
        <v/>
      </c>
      <c r="K287" s="2453" t="str">
        <f t="shared" si="15"/>
        <v/>
      </c>
      <c r="L287" s="2457" t="str">
        <f>IF(INPUT_OUTPUT!BO274="","",INPUT_OUTPUT!BO274)</f>
        <v/>
      </c>
      <c r="M287" s="2457" t="str">
        <f>IF(INPUT_OUTPUT!BP274="","",INPUT_OUTPUT!BP274)</f>
        <v/>
      </c>
      <c r="N287" s="2457" t="str">
        <f>IF(INPUT_OUTPUT!BQ274="","",INPUT_OUTPUT!BQ274)</f>
        <v/>
      </c>
      <c r="O287" s="2457" t="str">
        <f>IF(INPUT_OUTPUT!BR274="","",INPUT_OUTPUT!BR274)</f>
        <v/>
      </c>
      <c r="P287" s="2457" t="str">
        <f>IF(INPUT_OUTPUT!BS274="","",INPUT_OUTPUT!BS274)</f>
        <v/>
      </c>
      <c r="Q287" s="2457" t="str">
        <f>IF(INPUT_OUTPUT!BT274="","",INPUT_OUTPUT!BT274)</f>
        <v/>
      </c>
      <c r="R287" s="2457" t="str">
        <f>IF(INPUT_OUTPUT!BU274="","",INPUT_OUTPUT!BU274)</f>
        <v/>
      </c>
      <c r="S287" s="2461" t="str">
        <f t="shared" si="16"/>
        <v/>
      </c>
      <c r="T287" s="2457" t="str">
        <f>IF(INPUT_OUTPUT!BV274="","",INPUT_OUTPUT!BV274)</f>
        <v/>
      </c>
      <c r="U287" s="2457" t="str">
        <f>IF(INPUT_OUTPUT!BW274="","",INPUT_OUTPUT!BW274)</f>
        <v/>
      </c>
      <c r="V287" s="2457" t="str">
        <f>IF(INPUT_OUTPUT!BX274="","",INPUT_OUTPUT!BX274)</f>
        <v/>
      </c>
      <c r="W287" s="2457" t="str">
        <f>IF(INPUT_OUTPUT!BY274="","",INPUT_OUTPUT!BY274)</f>
        <v/>
      </c>
      <c r="X287" s="2457" t="str">
        <f>IF(INPUT_OUTPUT!BZ274="","",INPUT_OUTPUT!BZ274)</f>
        <v/>
      </c>
      <c r="Y287" s="2457" t="str">
        <f>IF(INPUT_OUTPUT!CA274="","",INPUT_OUTPUT!CA274)</f>
        <v/>
      </c>
      <c r="Z287" s="2457" t="str">
        <f>IF(INPUT_OUTPUT!CB274="","",INPUT_OUTPUT!CB274)</f>
        <v/>
      </c>
      <c r="AA287" s="2461" t="str">
        <f t="shared" si="17"/>
        <v/>
      </c>
      <c r="AB287" s="2459" t="str">
        <f>IF(INPUT_OUTPUT!CC274="","",INPUT_OUTPUT!CC274)</f>
        <v/>
      </c>
      <c r="AC287" s="2459" t="str">
        <f>IF(INPUT_OUTPUT!CD274="","",INPUT_OUTPUT!CD274)</f>
        <v/>
      </c>
      <c r="AD287" s="2459" t="str">
        <f>IF(INPUT_OUTPUT!CE274="","",INPUT_OUTPUT!CE274)</f>
        <v/>
      </c>
      <c r="AE287" s="2459" t="str">
        <f>IF(INPUT_OUTPUT!CF274="","",INPUT_OUTPUT!CF274)</f>
        <v/>
      </c>
      <c r="AF287" s="2459" t="str">
        <f>IF(INPUT_OUTPUT!CG274="","",INPUT_OUTPUT!CG274)</f>
        <v/>
      </c>
      <c r="AG287" s="2459" t="str">
        <f>IF(INPUT_OUTPUT!CH274="","",INPUT_OUTPUT!CH274)</f>
        <v/>
      </c>
      <c r="AH287" s="2459" t="str">
        <f>IF(INPUT_OUTPUT!CI274="","",INPUT_OUTPUT!CI274)</f>
        <v/>
      </c>
    </row>
    <row r="288" spans="3:34" s="2437" customFormat="1" ht="12.75" customHeight="1">
      <c r="C288" s="2461" t="str">
        <f>IF(INPUT_OUTPUT!C275="","",INPUT_OUTPUT!C275)</f>
        <v/>
      </c>
      <c r="D288" s="2462" t="str">
        <f>IF(INPUT_OUTPUT!BH275="","",INPUT_OUTPUT!BH275)</f>
        <v/>
      </c>
      <c r="E288" s="2462" t="str">
        <f>IF(INPUT_OUTPUT!BI275="","",INPUT_OUTPUT!BI275)</f>
        <v/>
      </c>
      <c r="F288" s="2462" t="str">
        <f>IF(INPUT_OUTPUT!BJ275="","",INPUT_OUTPUT!BJ275)</f>
        <v/>
      </c>
      <c r="G288" s="2462" t="str">
        <f>IF(INPUT_OUTPUT!BK275="","",INPUT_OUTPUT!BK275)</f>
        <v/>
      </c>
      <c r="H288" s="2462" t="str">
        <f>IF(INPUT_OUTPUT!BL275="","",INPUT_OUTPUT!BL275)</f>
        <v/>
      </c>
      <c r="I288" s="2462" t="str">
        <f>IF(INPUT_OUTPUT!BM275="","",INPUT_OUTPUT!BM275)</f>
        <v/>
      </c>
      <c r="J288" s="2462" t="str">
        <f>IF(INPUT_OUTPUT!BN275="","",INPUT_OUTPUT!BN275)</f>
        <v/>
      </c>
      <c r="K288" s="2453" t="str">
        <f t="shared" si="15"/>
        <v/>
      </c>
      <c r="L288" s="2457" t="str">
        <f>IF(INPUT_OUTPUT!BO275="","",INPUT_OUTPUT!BO275)</f>
        <v/>
      </c>
      <c r="M288" s="2457" t="str">
        <f>IF(INPUT_OUTPUT!BP275="","",INPUT_OUTPUT!BP275)</f>
        <v/>
      </c>
      <c r="N288" s="2457" t="str">
        <f>IF(INPUT_OUTPUT!BQ275="","",INPUT_OUTPUT!BQ275)</f>
        <v/>
      </c>
      <c r="O288" s="2457" t="str">
        <f>IF(INPUT_OUTPUT!BR275="","",INPUT_OUTPUT!BR275)</f>
        <v/>
      </c>
      <c r="P288" s="2457" t="str">
        <f>IF(INPUT_OUTPUT!BS275="","",INPUT_OUTPUT!BS275)</f>
        <v/>
      </c>
      <c r="Q288" s="2457" t="str">
        <f>IF(INPUT_OUTPUT!BT275="","",INPUT_OUTPUT!BT275)</f>
        <v/>
      </c>
      <c r="R288" s="2457" t="str">
        <f>IF(INPUT_OUTPUT!BU275="","",INPUT_OUTPUT!BU275)</f>
        <v/>
      </c>
      <c r="S288" s="2461" t="str">
        <f t="shared" si="16"/>
        <v/>
      </c>
      <c r="T288" s="2457" t="str">
        <f>IF(INPUT_OUTPUT!BV275="","",INPUT_OUTPUT!BV275)</f>
        <v/>
      </c>
      <c r="U288" s="2457" t="str">
        <f>IF(INPUT_OUTPUT!BW275="","",INPUT_OUTPUT!BW275)</f>
        <v/>
      </c>
      <c r="V288" s="2457" t="str">
        <f>IF(INPUT_OUTPUT!BX275="","",INPUT_OUTPUT!BX275)</f>
        <v/>
      </c>
      <c r="W288" s="2457" t="str">
        <f>IF(INPUT_OUTPUT!BY275="","",INPUT_OUTPUT!BY275)</f>
        <v/>
      </c>
      <c r="X288" s="2457" t="str">
        <f>IF(INPUT_OUTPUT!BZ275="","",INPUT_OUTPUT!BZ275)</f>
        <v/>
      </c>
      <c r="Y288" s="2457" t="str">
        <f>IF(INPUT_OUTPUT!CA275="","",INPUT_OUTPUT!CA275)</f>
        <v/>
      </c>
      <c r="Z288" s="2457" t="str">
        <f>IF(INPUT_OUTPUT!CB275="","",INPUT_OUTPUT!CB275)</f>
        <v/>
      </c>
      <c r="AA288" s="2461" t="str">
        <f t="shared" si="17"/>
        <v/>
      </c>
      <c r="AB288" s="2459" t="str">
        <f>IF(INPUT_OUTPUT!CC275="","",INPUT_OUTPUT!CC275)</f>
        <v/>
      </c>
      <c r="AC288" s="2459" t="str">
        <f>IF(INPUT_OUTPUT!CD275="","",INPUT_OUTPUT!CD275)</f>
        <v/>
      </c>
      <c r="AD288" s="2459" t="str">
        <f>IF(INPUT_OUTPUT!CE275="","",INPUT_OUTPUT!CE275)</f>
        <v/>
      </c>
      <c r="AE288" s="2459" t="str">
        <f>IF(INPUT_OUTPUT!CF275="","",INPUT_OUTPUT!CF275)</f>
        <v/>
      </c>
      <c r="AF288" s="2459" t="str">
        <f>IF(INPUT_OUTPUT!CG275="","",INPUT_OUTPUT!CG275)</f>
        <v/>
      </c>
      <c r="AG288" s="2459" t="str">
        <f>IF(INPUT_OUTPUT!CH275="","",INPUT_OUTPUT!CH275)</f>
        <v/>
      </c>
      <c r="AH288" s="2459" t="str">
        <f>IF(INPUT_OUTPUT!CI275="","",INPUT_OUTPUT!CI275)</f>
        <v/>
      </c>
    </row>
    <row r="289" spans="3:34" s="2437" customFormat="1" ht="12.75" customHeight="1">
      <c r="C289" s="2461" t="str">
        <f>IF(INPUT_OUTPUT!C276="","",INPUT_OUTPUT!C276)</f>
        <v/>
      </c>
      <c r="D289" s="2462" t="str">
        <f>IF(INPUT_OUTPUT!BH276="","",INPUT_OUTPUT!BH276)</f>
        <v/>
      </c>
      <c r="E289" s="2462" t="str">
        <f>IF(INPUT_OUTPUT!BI276="","",INPUT_OUTPUT!BI276)</f>
        <v/>
      </c>
      <c r="F289" s="2462" t="str">
        <f>IF(INPUT_OUTPUT!BJ276="","",INPUT_OUTPUT!BJ276)</f>
        <v/>
      </c>
      <c r="G289" s="2462" t="str">
        <f>IF(INPUT_OUTPUT!BK276="","",INPUT_OUTPUT!BK276)</f>
        <v/>
      </c>
      <c r="H289" s="2462" t="str">
        <f>IF(INPUT_OUTPUT!BL276="","",INPUT_OUTPUT!BL276)</f>
        <v/>
      </c>
      <c r="I289" s="2462" t="str">
        <f>IF(INPUT_OUTPUT!BM276="","",INPUT_OUTPUT!BM276)</f>
        <v/>
      </c>
      <c r="J289" s="2462" t="str">
        <f>IF(INPUT_OUTPUT!BN276="","",INPUT_OUTPUT!BN276)</f>
        <v/>
      </c>
      <c r="K289" s="2453" t="str">
        <f t="shared" si="15"/>
        <v/>
      </c>
      <c r="L289" s="2457" t="str">
        <f>IF(INPUT_OUTPUT!BO276="","",INPUT_OUTPUT!BO276)</f>
        <v/>
      </c>
      <c r="M289" s="2457" t="str">
        <f>IF(INPUT_OUTPUT!BP276="","",INPUT_OUTPUT!BP276)</f>
        <v/>
      </c>
      <c r="N289" s="2457" t="str">
        <f>IF(INPUT_OUTPUT!BQ276="","",INPUT_OUTPUT!BQ276)</f>
        <v/>
      </c>
      <c r="O289" s="2457" t="str">
        <f>IF(INPUT_OUTPUT!BR276="","",INPUT_OUTPUT!BR276)</f>
        <v/>
      </c>
      <c r="P289" s="2457" t="str">
        <f>IF(INPUT_OUTPUT!BS276="","",INPUT_OUTPUT!BS276)</f>
        <v/>
      </c>
      <c r="Q289" s="2457" t="str">
        <f>IF(INPUT_OUTPUT!BT276="","",INPUT_OUTPUT!BT276)</f>
        <v/>
      </c>
      <c r="R289" s="2457" t="str">
        <f>IF(INPUT_OUTPUT!BU276="","",INPUT_OUTPUT!BU276)</f>
        <v/>
      </c>
      <c r="S289" s="2461" t="str">
        <f t="shared" si="16"/>
        <v/>
      </c>
      <c r="T289" s="2457" t="str">
        <f>IF(INPUT_OUTPUT!BV276="","",INPUT_OUTPUT!BV276)</f>
        <v/>
      </c>
      <c r="U289" s="2457" t="str">
        <f>IF(INPUT_OUTPUT!BW276="","",INPUT_OUTPUT!BW276)</f>
        <v/>
      </c>
      <c r="V289" s="2457" t="str">
        <f>IF(INPUT_OUTPUT!BX276="","",INPUT_OUTPUT!BX276)</f>
        <v/>
      </c>
      <c r="W289" s="2457" t="str">
        <f>IF(INPUT_OUTPUT!BY276="","",INPUT_OUTPUT!BY276)</f>
        <v/>
      </c>
      <c r="X289" s="2457" t="str">
        <f>IF(INPUT_OUTPUT!BZ276="","",INPUT_OUTPUT!BZ276)</f>
        <v/>
      </c>
      <c r="Y289" s="2457" t="str">
        <f>IF(INPUT_OUTPUT!CA276="","",INPUT_OUTPUT!CA276)</f>
        <v/>
      </c>
      <c r="Z289" s="2457" t="str">
        <f>IF(INPUT_OUTPUT!CB276="","",INPUT_OUTPUT!CB276)</f>
        <v/>
      </c>
      <c r="AA289" s="2461" t="str">
        <f t="shared" si="17"/>
        <v/>
      </c>
      <c r="AB289" s="2459" t="str">
        <f>IF(INPUT_OUTPUT!CC276="","",INPUT_OUTPUT!CC276)</f>
        <v/>
      </c>
      <c r="AC289" s="2459" t="str">
        <f>IF(INPUT_OUTPUT!CD276="","",INPUT_OUTPUT!CD276)</f>
        <v/>
      </c>
      <c r="AD289" s="2459" t="str">
        <f>IF(INPUT_OUTPUT!CE276="","",INPUT_OUTPUT!CE276)</f>
        <v/>
      </c>
      <c r="AE289" s="2459" t="str">
        <f>IF(INPUT_OUTPUT!CF276="","",INPUT_OUTPUT!CF276)</f>
        <v/>
      </c>
      <c r="AF289" s="2459" t="str">
        <f>IF(INPUT_OUTPUT!CG276="","",INPUT_OUTPUT!CG276)</f>
        <v/>
      </c>
      <c r="AG289" s="2459" t="str">
        <f>IF(INPUT_OUTPUT!CH276="","",INPUT_OUTPUT!CH276)</f>
        <v/>
      </c>
      <c r="AH289" s="2459" t="str">
        <f>IF(INPUT_OUTPUT!CI276="","",INPUT_OUTPUT!CI276)</f>
        <v/>
      </c>
    </row>
    <row r="290" spans="3:34" s="2437" customFormat="1" ht="12.75" customHeight="1">
      <c r="C290" s="2461" t="str">
        <f>IF(INPUT_OUTPUT!C277="","",INPUT_OUTPUT!C277)</f>
        <v/>
      </c>
      <c r="D290" s="2462" t="str">
        <f>IF(INPUT_OUTPUT!BH277="","",INPUT_OUTPUT!BH277)</f>
        <v/>
      </c>
      <c r="E290" s="2462" t="str">
        <f>IF(INPUT_OUTPUT!BI277="","",INPUT_OUTPUT!BI277)</f>
        <v/>
      </c>
      <c r="F290" s="2462" t="str">
        <f>IF(INPUT_OUTPUT!BJ277="","",INPUT_OUTPUT!BJ277)</f>
        <v/>
      </c>
      <c r="G290" s="2462" t="str">
        <f>IF(INPUT_OUTPUT!BK277="","",INPUT_OUTPUT!BK277)</f>
        <v/>
      </c>
      <c r="H290" s="2462" t="str">
        <f>IF(INPUT_OUTPUT!BL277="","",INPUT_OUTPUT!BL277)</f>
        <v/>
      </c>
      <c r="I290" s="2462" t="str">
        <f>IF(INPUT_OUTPUT!BM277="","",INPUT_OUTPUT!BM277)</f>
        <v/>
      </c>
      <c r="J290" s="2462" t="str">
        <f>IF(INPUT_OUTPUT!BN277="","",INPUT_OUTPUT!BN277)</f>
        <v/>
      </c>
      <c r="K290" s="2453" t="str">
        <f t="shared" si="15"/>
        <v/>
      </c>
      <c r="L290" s="2457" t="str">
        <f>IF(INPUT_OUTPUT!BO277="","",INPUT_OUTPUT!BO277)</f>
        <v/>
      </c>
      <c r="M290" s="2457" t="str">
        <f>IF(INPUT_OUTPUT!BP277="","",INPUT_OUTPUT!BP277)</f>
        <v/>
      </c>
      <c r="N290" s="2457" t="str">
        <f>IF(INPUT_OUTPUT!BQ277="","",INPUT_OUTPUT!BQ277)</f>
        <v/>
      </c>
      <c r="O290" s="2457" t="str">
        <f>IF(INPUT_OUTPUT!BR277="","",INPUT_OUTPUT!BR277)</f>
        <v/>
      </c>
      <c r="P290" s="2457" t="str">
        <f>IF(INPUT_OUTPUT!BS277="","",INPUT_OUTPUT!BS277)</f>
        <v/>
      </c>
      <c r="Q290" s="2457" t="str">
        <f>IF(INPUT_OUTPUT!BT277="","",INPUT_OUTPUT!BT277)</f>
        <v/>
      </c>
      <c r="R290" s="2457" t="str">
        <f>IF(INPUT_OUTPUT!BU277="","",INPUT_OUTPUT!BU277)</f>
        <v/>
      </c>
      <c r="S290" s="2461" t="str">
        <f t="shared" si="16"/>
        <v/>
      </c>
      <c r="T290" s="2457" t="str">
        <f>IF(INPUT_OUTPUT!BV277="","",INPUT_OUTPUT!BV277)</f>
        <v/>
      </c>
      <c r="U290" s="2457" t="str">
        <f>IF(INPUT_OUTPUT!BW277="","",INPUT_OUTPUT!BW277)</f>
        <v/>
      </c>
      <c r="V290" s="2457" t="str">
        <f>IF(INPUT_OUTPUT!BX277="","",INPUT_OUTPUT!BX277)</f>
        <v/>
      </c>
      <c r="W290" s="2457" t="str">
        <f>IF(INPUT_OUTPUT!BY277="","",INPUT_OUTPUT!BY277)</f>
        <v/>
      </c>
      <c r="X290" s="2457" t="str">
        <f>IF(INPUT_OUTPUT!BZ277="","",INPUT_OUTPUT!BZ277)</f>
        <v/>
      </c>
      <c r="Y290" s="2457" t="str">
        <f>IF(INPUT_OUTPUT!CA277="","",INPUT_OUTPUT!CA277)</f>
        <v/>
      </c>
      <c r="Z290" s="2457" t="str">
        <f>IF(INPUT_OUTPUT!CB277="","",INPUT_OUTPUT!CB277)</f>
        <v/>
      </c>
      <c r="AA290" s="2461" t="str">
        <f t="shared" si="17"/>
        <v/>
      </c>
      <c r="AB290" s="2459" t="str">
        <f>IF(INPUT_OUTPUT!CC277="","",INPUT_OUTPUT!CC277)</f>
        <v/>
      </c>
      <c r="AC290" s="2459" t="str">
        <f>IF(INPUT_OUTPUT!CD277="","",INPUT_OUTPUT!CD277)</f>
        <v/>
      </c>
      <c r="AD290" s="2459" t="str">
        <f>IF(INPUT_OUTPUT!CE277="","",INPUT_OUTPUT!CE277)</f>
        <v/>
      </c>
      <c r="AE290" s="2459" t="str">
        <f>IF(INPUT_OUTPUT!CF277="","",INPUT_OUTPUT!CF277)</f>
        <v/>
      </c>
      <c r="AF290" s="2459" t="str">
        <f>IF(INPUT_OUTPUT!CG277="","",INPUT_OUTPUT!CG277)</f>
        <v/>
      </c>
      <c r="AG290" s="2459" t="str">
        <f>IF(INPUT_OUTPUT!CH277="","",INPUT_OUTPUT!CH277)</f>
        <v/>
      </c>
      <c r="AH290" s="2459" t="str">
        <f>IF(INPUT_OUTPUT!CI277="","",INPUT_OUTPUT!CI277)</f>
        <v/>
      </c>
    </row>
    <row r="291" spans="3:34" s="2437" customFormat="1" ht="12.75" customHeight="1">
      <c r="C291" s="2461" t="str">
        <f>IF(INPUT_OUTPUT!C278="","",INPUT_OUTPUT!C278)</f>
        <v/>
      </c>
      <c r="D291" s="2462" t="str">
        <f>IF(INPUT_OUTPUT!BH278="","",INPUT_OUTPUT!BH278)</f>
        <v/>
      </c>
      <c r="E291" s="2462" t="str">
        <f>IF(INPUT_OUTPUT!BI278="","",INPUT_OUTPUT!BI278)</f>
        <v/>
      </c>
      <c r="F291" s="2462" t="str">
        <f>IF(INPUT_OUTPUT!BJ278="","",INPUT_OUTPUT!BJ278)</f>
        <v/>
      </c>
      <c r="G291" s="2462" t="str">
        <f>IF(INPUT_OUTPUT!BK278="","",INPUT_OUTPUT!BK278)</f>
        <v/>
      </c>
      <c r="H291" s="2462" t="str">
        <f>IF(INPUT_OUTPUT!BL278="","",INPUT_OUTPUT!BL278)</f>
        <v/>
      </c>
      <c r="I291" s="2462" t="str">
        <f>IF(INPUT_OUTPUT!BM278="","",INPUT_OUTPUT!BM278)</f>
        <v/>
      </c>
      <c r="J291" s="2462" t="str">
        <f>IF(INPUT_OUTPUT!BN278="","",INPUT_OUTPUT!BN278)</f>
        <v/>
      </c>
      <c r="K291" s="2453" t="str">
        <f t="shared" si="15"/>
        <v/>
      </c>
      <c r="L291" s="2457" t="str">
        <f>IF(INPUT_OUTPUT!BO278="","",INPUT_OUTPUT!BO278)</f>
        <v/>
      </c>
      <c r="M291" s="2457" t="str">
        <f>IF(INPUT_OUTPUT!BP278="","",INPUT_OUTPUT!BP278)</f>
        <v/>
      </c>
      <c r="N291" s="2457" t="str">
        <f>IF(INPUT_OUTPUT!BQ278="","",INPUT_OUTPUT!BQ278)</f>
        <v/>
      </c>
      <c r="O291" s="2457" t="str">
        <f>IF(INPUT_OUTPUT!BR278="","",INPUT_OUTPUT!BR278)</f>
        <v/>
      </c>
      <c r="P291" s="2457" t="str">
        <f>IF(INPUT_OUTPUT!BS278="","",INPUT_OUTPUT!BS278)</f>
        <v/>
      </c>
      <c r="Q291" s="2457" t="str">
        <f>IF(INPUT_OUTPUT!BT278="","",INPUT_OUTPUT!BT278)</f>
        <v/>
      </c>
      <c r="R291" s="2457" t="str">
        <f>IF(INPUT_OUTPUT!BU278="","",INPUT_OUTPUT!BU278)</f>
        <v/>
      </c>
      <c r="S291" s="2461" t="str">
        <f t="shared" si="16"/>
        <v/>
      </c>
      <c r="T291" s="2457" t="str">
        <f>IF(INPUT_OUTPUT!BV278="","",INPUT_OUTPUT!BV278)</f>
        <v/>
      </c>
      <c r="U291" s="2457" t="str">
        <f>IF(INPUT_OUTPUT!BW278="","",INPUT_OUTPUT!BW278)</f>
        <v/>
      </c>
      <c r="V291" s="2457" t="str">
        <f>IF(INPUT_OUTPUT!BX278="","",INPUT_OUTPUT!BX278)</f>
        <v/>
      </c>
      <c r="W291" s="2457" t="str">
        <f>IF(INPUT_OUTPUT!BY278="","",INPUT_OUTPUT!BY278)</f>
        <v/>
      </c>
      <c r="X291" s="2457" t="str">
        <f>IF(INPUT_OUTPUT!BZ278="","",INPUT_OUTPUT!BZ278)</f>
        <v/>
      </c>
      <c r="Y291" s="2457" t="str">
        <f>IF(INPUT_OUTPUT!CA278="","",INPUT_OUTPUT!CA278)</f>
        <v/>
      </c>
      <c r="Z291" s="2457" t="str">
        <f>IF(INPUT_OUTPUT!CB278="","",INPUT_OUTPUT!CB278)</f>
        <v/>
      </c>
      <c r="AA291" s="2461" t="str">
        <f t="shared" si="17"/>
        <v/>
      </c>
      <c r="AB291" s="2459" t="str">
        <f>IF(INPUT_OUTPUT!CC278="","",INPUT_OUTPUT!CC278)</f>
        <v/>
      </c>
      <c r="AC291" s="2459" t="str">
        <f>IF(INPUT_OUTPUT!CD278="","",INPUT_OUTPUT!CD278)</f>
        <v/>
      </c>
      <c r="AD291" s="2459" t="str">
        <f>IF(INPUT_OUTPUT!CE278="","",INPUT_OUTPUT!CE278)</f>
        <v/>
      </c>
      <c r="AE291" s="2459" t="str">
        <f>IF(INPUT_OUTPUT!CF278="","",INPUT_OUTPUT!CF278)</f>
        <v/>
      </c>
      <c r="AF291" s="2459" t="str">
        <f>IF(INPUT_OUTPUT!CG278="","",INPUT_OUTPUT!CG278)</f>
        <v/>
      </c>
      <c r="AG291" s="2459" t="str">
        <f>IF(INPUT_OUTPUT!CH278="","",INPUT_OUTPUT!CH278)</f>
        <v/>
      </c>
      <c r="AH291" s="2459" t="str">
        <f>IF(INPUT_OUTPUT!CI278="","",INPUT_OUTPUT!CI278)</f>
        <v/>
      </c>
    </row>
    <row r="292" spans="3:34" s="2437" customFormat="1" ht="12.75" customHeight="1">
      <c r="C292" s="2461" t="str">
        <f>IF(INPUT_OUTPUT!C279="","",INPUT_OUTPUT!C279)</f>
        <v/>
      </c>
      <c r="D292" s="2462" t="str">
        <f>IF(INPUT_OUTPUT!BH279="","",INPUT_OUTPUT!BH279)</f>
        <v/>
      </c>
      <c r="E292" s="2462" t="str">
        <f>IF(INPUT_OUTPUT!BI279="","",INPUT_OUTPUT!BI279)</f>
        <v/>
      </c>
      <c r="F292" s="2462" t="str">
        <f>IF(INPUT_OUTPUT!BJ279="","",INPUT_OUTPUT!BJ279)</f>
        <v/>
      </c>
      <c r="G292" s="2462" t="str">
        <f>IF(INPUT_OUTPUT!BK279="","",INPUT_OUTPUT!BK279)</f>
        <v/>
      </c>
      <c r="H292" s="2462" t="str">
        <f>IF(INPUT_OUTPUT!BL279="","",INPUT_OUTPUT!BL279)</f>
        <v/>
      </c>
      <c r="I292" s="2462" t="str">
        <f>IF(INPUT_OUTPUT!BM279="","",INPUT_OUTPUT!BM279)</f>
        <v/>
      </c>
      <c r="J292" s="2462" t="str">
        <f>IF(INPUT_OUTPUT!BN279="","",INPUT_OUTPUT!BN279)</f>
        <v/>
      </c>
      <c r="K292" s="2453" t="str">
        <f t="shared" si="15"/>
        <v/>
      </c>
      <c r="L292" s="2457" t="str">
        <f>IF(INPUT_OUTPUT!BO279="","",INPUT_OUTPUT!BO279)</f>
        <v/>
      </c>
      <c r="M292" s="2457" t="str">
        <f>IF(INPUT_OUTPUT!BP279="","",INPUT_OUTPUT!BP279)</f>
        <v/>
      </c>
      <c r="N292" s="2457" t="str">
        <f>IF(INPUT_OUTPUT!BQ279="","",INPUT_OUTPUT!BQ279)</f>
        <v/>
      </c>
      <c r="O292" s="2457" t="str">
        <f>IF(INPUT_OUTPUT!BR279="","",INPUT_OUTPUT!BR279)</f>
        <v/>
      </c>
      <c r="P292" s="2457" t="str">
        <f>IF(INPUT_OUTPUT!BS279="","",INPUT_OUTPUT!BS279)</f>
        <v/>
      </c>
      <c r="Q292" s="2457" t="str">
        <f>IF(INPUT_OUTPUT!BT279="","",INPUT_OUTPUT!BT279)</f>
        <v/>
      </c>
      <c r="R292" s="2457" t="str">
        <f>IF(INPUT_OUTPUT!BU279="","",INPUT_OUTPUT!BU279)</f>
        <v/>
      </c>
      <c r="S292" s="2461" t="str">
        <f t="shared" si="16"/>
        <v/>
      </c>
      <c r="T292" s="2457" t="str">
        <f>IF(INPUT_OUTPUT!BV279="","",INPUT_OUTPUT!BV279)</f>
        <v/>
      </c>
      <c r="U292" s="2457" t="str">
        <f>IF(INPUT_OUTPUT!BW279="","",INPUT_OUTPUT!BW279)</f>
        <v/>
      </c>
      <c r="V292" s="2457" t="str">
        <f>IF(INPUT_OUTPUT!BX279="","",INPUT_OUTPUT!BX279)</f>
        <v/>
      </c>
      <c r="W292" s="2457" t="str">
        <f>IF(INPUT_OUTPUT!BY279="","",INPUT_OUTPUT!BY279)</f>
        <v/>
      </c>
      <c r="X292" s="2457" t="str">
        <f>IF(INPUT_OUTPUT!BZ279="","",INPUT_OUTPUT!BZ279)</f>
        <v/>
      </c>
      <c r="Y292" s="2457" t="str">
        <f>IF(INPUT_OUTPUT!CA279="","",INPUT_OUTPUT!CA279)</f>
        <v/>
      </c>
      <c r="Z292" s="2457" t="str">
        <f>IF(INPUT_OUTPUT!CB279="","",INPUT_OUTPUT!CB279)</f>
        <v/>
      </c>
      <c r="AA292" s="2461" t="str">
        <f t="shared" si="17"/>
        <v/>
      </c>
      <c r="AB292" s="2459" t="str">
        <f>IF(INPUT_OUTPUT!CC279="","",INPUT_OUTPUT!CC279)</f>
        <v/>
      </c>
      <c r="AC292" s="2459" t="str">
        <f>IF(INPUT_OUTPUT!CD279="","",INPUT_OUTPUT!CD279)</f>
        <v/>
      </c>
      <c r="AD292" s="2459" t="str">
        <f>IF(INPUT_OUTPUT!CE279="","",INPUT_OUTPUT!CE279)</f>
        <v/>
      </c>
      <c r="AE292" s="2459" t="str">
        <f>IF(INPUT_OUTPUT!CF279="","",INPUT_OUTPUT!CF279)</f>
        <v/>
      </c>
      <c r="AF292" s="2459" t="str">
        <f>IF(INPUT_OUTPUT!CG279="","",INPUT_OUTPUT!CG279)</f>
        <v/>
      </c>
      <c r="AG292" s="2459" t="str">
        <f>IF(INPUT_OUTPUT!CH279="","",INPUT_OUTPUT!CH279)</f>
        <v/>
      </c>
      <c r="AH292" s="2459" t="str">
        <f>IF(INPUT_OUTPUT!CI279="","",INPUT_OUTPUT!CI279)</f>
        <v/>
      </c>
    </row>
    <row r="293" spans="3:34" s="2437" customFormat="1" ht="12.75" customHeight="1">
      <c r="C293" s="2461" t="str">
        <f>IF(INPUT_OUTPUT!C280="","",INPUT_OUTPUT!C280)</f>
        <v/>
      </c>
      <c r="D293" s="2462" t="str">
        <f>IF(INPUT_OUTPUT!BH280="","",INPUT_OUTPUT!BH280)</f>
        <v/>
      </c>
      <c r="E293" s="2462" t="str">
        <f>IF(INPUT_OUTPUT!BI280="","",INPUT_OUTPUT!BI280)</f>
        <v/>
      </c>
      <c r="F293" s="2462" t="str">
        <f>IF(INPUT_OUTPUT!BJ280="","",INPUT_OUTPUT!BJ280)</f>
        <v/>
      </c>
      <c r="G293" s="2462" t="str">
        <f>IF(INPUT_OUTPUT!BK280="","",INPUT_OUTPUT!BK280)</f>
        <v/>
      </c>
      <c r="H293" s="2462" t="str">
        <f>IF(INPUT_OUTPUT!BL280="","",INPUT_OUTPUT!BL280)</f>
        <v/>
      </c>
      <c r="I293" s="2462" t="str">
        <f>IF(INPUT_OUTPUT!BM280="","",INPUT_OUTPUT!BM280)</f>
        <v/>
      </c>
      <c r="J293" s="2462" t="str">
        <f>IF(INPUT_OUTPUT!BN280="","",INPUT_OUTPUT!BN280)</f>
        <v/>
      </c>
      <c r="K293" s="2453" t="str">
        <f t="shared" si="15"/>
        <v/>
      </c>
      <c r="L293" s="2457" t="str">
        <f>IF(INPUT_OUTPUT!BO280="","",INPUT_OUTPUT!BO280)</f>
        <v/>
      </c>
      <c r="M293" s="2457" t="str">
        <f>IF(INPUT_OUTPUT!BP280="","",INPUT_OUTPUT!BP280)</f>
        <v/>
      </c>
      <c r="N293" s="2457" t="str">
        <f>IF(INPUT_OUTPUT!BQ280="","",INPUT_OUTPUT!BQ280)</f>
        <v/>
      </c>
      <c r="O293" s="2457" t="str">
        <f>IF(INPUT_OUTPUT!BR280="","",INPUT_OUTPUT!BR280)</f>
        <v/>
      </c>
      <c r="P293" s="2457" t="str">
        <f>IF(INPUT_OUTPUT!BS280="","",INPUT_OUTPUT!BS280)</f>
        <v/>
      </c>
      <c r="Q293" s="2457" t="str">
        <f>IF(INPUT_OUTPUT!BT280="","",INPUT_OUTPUT!BT280)</f>
        <v/>
      </c>
      <c r="R293" s="2457" t="str">
        <f>IF(INPUT_OUTPUT!BU280="","",INPUT_OUTPUT!BU280)</f>
        <v/>
      </c>
      <c r="S293" s="2461" t="str">
        <f t="shared" si="16"/>
        <v/>
      </c>
      <c r="T293" s="2457" t="str">
        <f>IF(INPUT_OUTPUT!BV280="","",INPUT_OUTPUT!BV280)</f>
        <v/>
      </c>
      <c r="U293" s="2457" t="str">
        <f>IF(INPUT_OUTPUT!BW280="","",INPUT_OUTPUT!BW280)</f>
        <v/>
      </c>
      <c r="V293" s="2457" t="str">
        <f>IF(INPUT_OUTPUT!BX280="","",INPUT_OUTPUT!BX280)</f>
        <v/>
      </c>
      <c r="W293" s="2457" t="str">
        <f>IF(INPUT_OUTPUT!BY280="","",INPUT_OUTPUT!BY280)</f>
        <v/>
      </c>
      <c r="X293" s="2457" t="str">
        <f>IF(INPUT_OUTPUT!BZ280="","",INPUT_OUTPUT!BZ280)</f>
        <v/>
      </c>
      <c r="Y293" s="2457" t="str">
        <f>IF(INPUT_OUTPUT!CA280="","",INPUT_OUTPUT!CA280)</f>
        <v/>
      </c>
      <c r="Z293" s="2457" t="str">
        <f>IF(INPUT_OUTPUT!CB280="","",INPUT_OUTPUT!CB280)</f>
        <v/>
      </c>
      <c r="AA293" s="2461" t="str">
        <f t="shared" si="17"/>
        <v/>
      </c>
      <c r="AB293" s="2459" t="str">
        <f>IF(INPUT_OUTPUT!CC280="","",INPUT_OUTPUT!CC280)</f>
        <v/>
      </c>
      <c r="AC293" s="2459" t="str">
        <f>IF(INPUT_OUTPUT!CD280="","",INPUT_OUTPUT!CD280)</f>
        <v/>
      </c>
      <c r="AD293" s="2459" t="str">
        <f>IF(INPUT_OUTPUT!CE280="","",INPUT_OUTPUT!CE280)</f>
        <v/>
      </c>
      <c r="AE293" s="2459" t="str">
        <f>IF(INPUT_OUTPUT!CF280="","",INPUT_OUTPUT!CF280)</f>
        <v/>
      </c>
      <c r="AF293" s="2459" t="str">
        <f>IF(INPUT_OUTPUT!CG280="","",INPUT_OUTPUT!CG280)</f>
        <v/>
      </c>
      <c r="AG293" s="2459" t="str">
        <f>IF(INPUT_OUTPUT!CH280="","",INPUT_OUTPUT!CH280)</f>
        <v/>
      </c>
      <c r="AH293" s="2459" t="str">
        <f>IF(INPUT_OUTPUT!CI280="","",INPUT_OUTPUT!CI280)</f>
        <v/>
      </c>
    </row>
    <row r="294" spans="3:34" s="2437" customFormat="1" ht="12.75" customHeight="1">
      <c r="C294" s="2461" t="str">
        <f>IF(INPUT_OUTPUT!C281="","",INPUT_OUTPUT!C281)</f>
        <v/>
      </c>
      <c r="D294" s="2462" t="str">
        <f>IF(INPUT_OUTPUT!BH281="","",INPUT_OUTPUT!BH281)</f>
        <v/>
      </c>
      <c r="E294" s="2462" t="str">
        <f>IF(INPUT_OUTPUT!BI281="","",INPUT_OUTPUT!BI281)</f>
        <v/>
      </c>
      <c r="F294" s="2462" t="str">
        <f>IF(INPUT_OUTPUT!BJ281="","",INPUT_OUTPUT!BJ281)</f>
        <v/>
      </c>
      <c r="G294" s="2462" t="str">
        <f>IF(INPUT_OUTPUT!BK281="","",INPUT_OUTPUT!BK281)</f>
        <v/>
      </c>
      <c r="H294" s="2462" t="str">
        <f>IF(INPUT_OUTPUT!BL281="","",INPUT_OUTPUT!BL281)</f>
        <v/>
      </c>
      <c r="I294" s="2462" t="str">
        <f>IF(INPUT_OUTPUT!BM281="","",INPUT_OUTPUT!BM281)</f>
        <v/>
      </c>
      <c r="J294" s="2462" t="str">
        <f>IF(INPUT_OUTPUT!BN281="","",INPUT_OUTPUT!BN281)</f>
        <v/>
      </c>
      <c r="K294" s="2453" t="str">
        <f t="shared" si="15"/>
        <v/>
      </c>
      <c r="L294" s="2457" t="str">
        <f>IF(INPUT_OUTPUT!BO281="","",INPUT_OUTPUT!BO281)</f>
        <v/>
      </c>
      <c r="M294" s="2457" t="str">
        <f>IF(INPUT_OUTPUT!BP281="","",INPUT_OUTPUT!BP281)</f>
        <v/>
      </c>
      <c r="N294" s="2457" t="str">
        <f>IF(INPUT_OUTPUT!BQ281="","",INPUT_OUTPUT!BQ281)</f>
        <v/>
      </c>
      <c r="O294" s="2457" t="str">
        <f>IF(INPUT_OUTPUT!BR281="","",INPUT_OUTPUT!BR281)</f>
        <v/>
      </c>
      <c r="P294" s="2457" t="str">
        <f>IF(INPUT_OUTPUT!BS281="","",INPUT_OUTPUT!BS281)</f>
        <v/>
      </c>
      <c r="Q294" s="2457" t="str">
        <f>IF(INPUT_OUTPUT!BT281="","",INPUT_OUTPUT!BT281)</f>
        <v/>
      </c>
      <c r="R294" s="2457" t="str">
        <f>IF(INPUT_OUTPUT!BU281="","",INPUT_OUTPUT!BU281)</f>
        <v/>
      </c>
      <c r="S294" s="2461" t="str">
        <f t="shared" si="16"/>
        <v/>
      </c>
      <c r="T294" s="2457" t="str">
        <f>IF(INPUT_OUTPUT!BV281="","",INPUT_OUTPUT!BV281)</f>
        <v/>
      </c>
      <c r="U294" s="2457" t="str">
        <f>IF(INPUT_OUTPUT!BW281="","",INPUT_OUTPUT!BW281)</f>
        <v/>
      </c>
      <c r="V294" s="2457" t="str">
        <f>IF(INPUT_OUTPUT!BX281="","",INPUT_OUTPUT!BX281)</f>
        <v/>
      </c>
      <c r="W294" s="2457" t="str">
        <f>IF(INPUT_OUTPUT!BY281="","",INPUT_OUTPUT!BY281)</f>
        <v/>
      </c>
      <c r="X294" s="2457" t="str">
        <f>IF(INPUT_OUTPUT!BZ281="","",INPUT_OUTPUT!BZ281)</f>
        <v/>
      </c>
      <c r="Y294" s="2457" t="str">
        <f>IF(INPUT_OUTPUT!CA281="","",INPUT_OUTPUT!CA281)</f>
        <v/>
      </c>
      <c r="Z294" s="2457" t="str">
        <f>IF(INPUT_OUTPUT!CB281="","",INPUT_OUTPUT!CB281)</f>
        <v/>
      </c>
      <c r="AA294" s="2461" t="str">
        <f t="shared" si="17"/>
        <v/>
      </c>
      <c r="AB294" s="2459" t="str">
        <f>IF(INPUT_OUTPUT!CC281="","",INPUT_OUTPUT!CC281)</f>
        <v/>
      </c>
      <c r="AC294" s="2459" t="str">
        <f>IF(INPUT_OUTPUT!CD281="","",INPUT_OUTPUT!CD281)</f>
        <v/>
      </c>
      <c r="AD294" s="2459" t="str">
        <f>IF(INPUT_OUTPUT!CE281="","",INPUT_OUTPUT!CE281)</f>
        <v/>
      </c>
      <c r="AE294" s="2459" t="str">
        <f>IF(INPUT_OUTPUT!CF281="","",INPUT_OUTPUT!CF281)</f>
        <v/>
      </c>
      <c r="AF294" s="2459" t="str">
        <f>IF(INPUT_OUTPUT!CG281="","",INPUT_OUTPUT!CG281)</f>
        <v/>
      </c>
      <c r="AG294" s="2459" t="str">
        <f>IF(INPUT_OUTPUT!CH281="","",INPUT_OUTPUT!CH281)</f>
        <v/>
      </c>
      <c r="AH294" s="2459" t="str">
        <f>IF(INPUT_OUTPUT!CI281="","",INPUT_OUTPUT!CI281)</f>
        <v/>
      </c>
    </row>
    <row r="295" spans="3:34" s="2437" customFormat="1" ht="12.75" customHeight="1">
      <c r="C295" s="2461" t="str">
        <f>IF(INPUT_OUTPUT!C282="","",INPUT_OUTPUT!C282)</f>
        <v/>
      </c>
      <c r="D295" s="2462" t="str">
        <f>IF(INPUT_OUTPUT!BH282="","",INPUT_OUTPUT!BH282)</f>
        <v/>
      </c>
      <c r="E295" s="2462" t="str">
        <f>IF(INPUT_OUTPUT!BI282="","",INPUT_OUTPUT!BI282)</f>
        <v/>
      </c>
      <c r="F295" s="2462" t="str">
        <f>IF(INPUT_OUTPUT!BJ282="","",INPUT_OUTPUT!BJ282)</f>
        <v/>
      </c>
      <c r="G295" s="2462" t="str">
        <f>IF(INPUT_OUTPUT!BK282="","",INPUT_OUTPUT!BK282)</f>
        <v/>
      </c>
      <c r="H295" s="2462" t="str">
        <f>IF(INPUT_OUTPUT!BL282="","",INPUT_OUTPUT!BL282)</f>
        <v/>
      </c>
      <c r="I295" s="2462" t="str">
        <f>IF(INPUT_OUTPUT!BM282="","",INPUT_OUTPUT!BM282)</f>
        <v/>
      </c>
      <c r="J295" s="2462" t="str">
        <f>IF(INPUT_OUTPUT!BN282="","",INPUT_OUTPUT!BN282)</f>
        <v/>
      </c>
      <c r="K295" s="2453" t="str">
        <f t="shared" si="15"/>
        <v/>
      </c>
      <c r="L295" s="2457" t="str">
        <f>IF(INPUT_OUTPUT!BO282="","",INPUT_OUTPUT!BO282)</f>
        <v/>
      </c>
      <c r="M295" s="2457" t="str">
        <f>IF(INPUT_OUTPUT!BP282="","",INPUT_OUTPUT!BP282)</f>
        <v/>
      </c>
      <c r="N295" s="2457" t="str">
        <f>IF(INPUT_OUTPUT!BQ282="","",INPUT_OUTPUT!BQ282)</f>
        <v/>
      </c>
      <c r="O295" s="2457" t="str">
        <f>IF(INPUT_OUTPUT!BR282="","",INPUT_OUTPUT!BR282)</f>
        <v/>
      </c>
      <c r="P295" s="2457" t="str">
        <f>IF(INPUT_OUTPUT!BS282="","",INPUT_OUTPUT!BS282)</f>
        <v/>
      </c>
      <c r="Q295" s="2457" t="str">
        <f>IF(INPUT_OUTPUT!BT282="","",INPUT_OUTPUT!BT282)</f>
        <v/>
      </c>
      <c r="R295" s="2457" t="str">
        <f>IF(INPUT_OUTPUT!BU282="","",INPUT_OUTPUT!BU282)</f>
        <v/>
      </c>
      <c r="S295" s="2461" t="str">
        <f t="shared" si="16"/>
        <v/>
      </c>
      <c r="T295" s="2457" t="str">
        <f>IF(INPUT_OUTPUT!BV282="","",INPUT_OUTPUT!BV282)</f>
        <v/>
      </c>
      <c r="U295" s="2457" t="str">
        <f>IF(INPUT_OUTPUT!BW282="","",INPUT_OUTPUT!BW282)</f>
        <v/>
      </c>
      <c r="V295" s="2457" t="str">
        <f>IF(INPUT_OUTPUT!BX282="","",INPUT_OUTPUT!BX282)</f>
        <v/>
      </c>
      <c r="W295" s="2457" t="str">
        <f>IF(INPUT_OUTPUT!BY282="","",INPUT_OUTPUT!BY282)</f>
        <v/>
      </c>
      <c r="X295" s="2457" t="str">
        <f>IF(INPUT_OUTPUT!BZ282="","",INPUT_OUTPUT!BZ282)</f>
        <v/>
      </c>
      <c r="Y295" s="2457" t="str">
        <f>IF(INPUT_OUTPUT!CA282="","",INPUT_OUTPUT!CA282)</f>
        <v/>
      </c>
      <c r="Z295" s="2457" t="str">
        <f>IF(INPUT_OUTPUT!CB282="","",INPUT_OUTPUT!CB282)</f>
        <v/>
      </c>
      <c r="AA295" s="2461" t="str">
        <f t="shared" si="17"/>
        <v/>
      </c>
      <c r="AB295" s="2459" t="str">
        <f>IF(INPUT_OUTPUT!CC282="","",INPUT_OUTPUT!CC282)</f>
        <v/>
      </c>
      <c r="AC295" s="2459" t="str">
        <f>IF(INPUT_OUTPUT!CD282="","",INPUT_OUTPUT!CD282)</f>
        <v/>
      </c>
      <c r="AD295" s="2459" t="str">
        <f>IF(INPUT_OUTPUT!CE282="","",INPUT_OUTPUT!CE282)</f>
        <v/>
      </c>
      <c r="AE295" s="2459" t="str">
        <f>IF(INPUT_OUTPUT!CF282="","",INPUT_OUTPUT!CF282)</f>
        <v/>
      </c>
      <c r="AF295" s="2459" t="str">
        <f>IF(INPUT_OUTPUT!CG282="","",INPUT_OUTPUT!CG282)</f>
        <v/>
      </c>
      <c r="AG295" s="2459" t="str">
        <f>IF(INPUT_OUTPUT!CH282="","",INPUT_OUTPUT!CH282)</f>
        <v/>
      </c>
      <c r="AH295" s="2459" t="str">
        <f>IF(INPUT_OUTPUT!CI282="","",INPUT_OUTPUT!CI282)</f>
        <v/>
      </c>
    </row>
    <row r="296" spans="3:34" s="2437" customFormat="1" ht="12.75" customHeight="1">
      <c r="C296" s="2461" t="str">
        <f>IF(INPUT_OUTPUT!C283="","",INPUT_OUTPUT!C283)</f>
        <v/>
      </c>
      <c r="D296" s="2462" t="str">
        <f>IF(INPUT_OUTPUT!BH283="","",INPUT_OUTPUT!BH283)</f>
        <v/>
      </c>
      <c r="E296" s="2462" t="str">
        <f>IF(INPUT_OUTPUT!BI283="","",INPUT_OUTPUT!BI283)</f>
        <v/>
      </c>
      <c r="F296" s="2462" t="str">
        <f>IF(INPUT_OUTPUT!BJ283="","",INPUT_OUTPUT!BJ283)</f>
        <v/>
      </c>
      <c r="G296" s="2462" t="str">
        <f>IF(INPUT_OUTPUT!BK283="","",INPUT_OUTPUT!BK283)</f>
        <v/>
      </c>
      <c r="H296" s="2462" t="str">
        <f>IF(INPUT_OUTPUT!BL283="","",INPUT_OUTPUT!BL283)</f>
        <v/>
      </c>
      <c r="I296" s="2462" t="str">
        <f>IF(INPUT_OUTPUT!BM283="","",INPUT_OUTPUT!BM283)</f>
        <v/>
      </c>
      <c r="J296" s="2462" t="str">
        <f>IF(INPUT_OUTPUT!BN283="","",INPUT_OUTPUT!BN283)</f>
        <v/>
      </c>
      <c r="K296" s="2453" t="str">
        <f t="shared" si="15"/>
        <v/>
      </c>
      <c r="L296" s="2457" t="str">
        <f>IF(INPUT_OUTPUT!BO283="","",INPUT_OUTPUT!BO283)</f>
        <v/>
      </c>
      <c r="M296" s="2457" t="str">
        <f>IF(INPUT_OUTPUT!BP283="","",INPUT_OUTPUT!BP283)</f>
        <v/>
      </c>
      <c r="N296" s="2457" t="str">
        <f>IF(INPUT_OUTPUT!BQ283="","",INPUT_OUTPUT!BQ283)</f>
        <v/>
      </c>
      <c r="O296" s="2457" t="str">
        <f>IF(INPUT_OUTPUT!BR283="","",INPUT_OUTPUT!BR283)</f>
        <v/>
      </c>
      <c r="P296" s="2457" t="str">
        <f>IF(INPUT_OUTPUT!BS283="","",INPUT_OUTPUT!BS283)</f>
        <v/>
      </c>
      <c r="Q296" s="2457" t="str">
        <f>IF(INPUT_OUTPUT!BT283="","",INPUT_OUTPUT!BT283)</f>
        <v/>
      </c>
      <c r="R296" s="2457" t="str">
        <f>IF(INPUT_OUTPUT!BU283="","",INPUT_OUTPUT!BU283)</f>
        <v/>
      </c>
      <c r="S296" s="2461" t="str">
        <f t="shared" si="16"/>
        <v/>
      </c>
      <c r="T296" s="2457" t="str">
        <f>IF(INPUT_OUTPUT!BV283="","",INPUT_OUTPUT!BV283)</f>
        <v/>
      </c>
      <c r="U296" s="2457" t="str">
        <f>IF(INPUT_OUTPUT!BW283="","",INPUT_OUTPUT!BW283)</f>
        <v/>
      </c>
      <c r="V296" s="2457" t="str">
        <f>IF(INPUT_OUTPUT!BX283="","",INPUT_OUTPUT!BX283)</f>
        <v/>
      </c>
      <c r="W296" s="2457" t="str">
        <f>IF(INPUT_OUTPUT!BY283="","",INPUT_OUTPUT!BY283)</f>
        <v/>
      </c>
      <c r="X296" s="2457" t="str">
        <f>IF(INPUT_OUTPUT!BZ283="","",INPUT_OUTPUT!BZ283)</f>
        <v/>
      </c>
      <c r="Y296" s="2457" t="str">
        <f>IF(INPUT_OUTPUT!CA283="","",INPUT_OUTPUT!CA283)</f>
        <v/>
      </c>
      <c r="Z296" s="2457" t="str">
        <f>IF(INPUT_OUTPUT!CB283="","",INPUT_OUTPUT!CB283)</f>
        <v/>
      </c>
      <c r="AA296" s="2461" t="str">
        <f t="shared" si="17"/>
        <v/>
      </c>
      <c r="AB296" s="2459" t="str">
        <f>IF(INPUT_OUTPUT!CC283="","",INPUT_OUTPUT!CC283)</f>
        <v/>
      </c>
      <c r="AC296" s="2459" t="str">
        <f>IF(INPUT_OUTPUT!CD283="","",INPUT_OUTPUT!CD283)</f>
        <v/>
      </c>
      <c r="AD296" s="2459" t="str">
        <f>IF(INPUT_OUTPUT!CE283="","",INPUT_OUTPUT!CE283)</f>
        <v/>
      </c>
      <c r="AE296" s="2459" t="str">
        <f>IF(INPUT_OUTPUT!CF283="","",INPUT_OUTPUT!CF283)</f>
        <v/>
      </c>
      <c r="AF296" s="2459" t="str">
        <f>IF(INPUT_OUTPUT!CG283="","",INPUT_OUTPUT!CG283)</f>
        <v/>
      </c>
      <c r="AG296" s="2459" t="str">
        <f>IF(INPUT_OUTPUT!CH283="","",INPUT_OUTPUT!CH283)</f>
        <v/>
      </c>
      <c r="AH296" s="2459" t="str">
        <f>IF(INPUT_OUTPUT!CI283="","",INPUT_OUTPUT!CI283)</f>
        <v/>
      </c>
    </row>
    <row r="297" spans="3:34" s="2437" customFormat="1" ht="12.75" customHeight="1">
      <c r="C297" s="2461" t="str">
        <f>IF(INPUT_OUTPUT!C284="","",INPUT_OUTPUT!C284)</f>
        <v/>
      </c>
      <c r="D297" s="2462" t="str">
        <f>IF(INPUT_OUTPUT!BH284="","",INPUT_OUTPUT!BH284)</f>
        <v/>
      </c>
      <c r="E297" s="2462" t="str">
        <f>IF(INPUT_OUTPUT!BI284="","",INPUT_OUTPUT!BI284)</f>
        <v/>
      </c>
      <c r="F297" s="2462" t="str">
        <f>IF(INPUT_OUTPUT!BJ284="","",INPUT_OUTPUT!BJ284)</f>
        <v/>
      </c>
      <c r="G297" s="2462" t="str">
        <f>IF(INPUT_OUTPUT!BK284="","",INPUT_OUTPUT!BK284)</f>
        <v/>
      </c>
      <c r="H297" s="2462" t="str">
        <f>IF(INPUT_OUTPUT!BL284="","",INPUT_OUTPUT!BL284)</f>
        <v/>
      </c>
      <c r="I297" s="2462" t="str">
        <f>IF(INPUT_OUTPUT!BM284="","",INPUT_OUTPUT!BM284)</f>
        <v/>
      </c>
      <c r="J297" s="2462" t="str">
        <f>IF(INPUT_OUTPUT!BN284="","",INPUT_OUTPUT!BN284)</f>
        <v/>
      </c>
      <c r="K297" s="2453" t="str">
        <f t="shared" si="15"/>
        <v/>
      </c>
      <c r="L297" s="2457" t="str">
        <f>IF(INPUT_OUTPUT!BO284="","",INPUT_OUTPUT!BO284)</f>
        <v/>
      </c>
      <c r="M297" s="2457" t="str">
        <f>IF(INPUT_OUTPUT!BP284="","",INPUT_OUTPUT!BP284)</f>
        <v/>
      </c>
      <c r="N297" s="2457" t="str">
        <f>IF(INPUT_OUTPUT!BQ284="","",INPUT_OUTPUT!BQ284)</f>
        <v/>
      </c>
      <c r="O297" s="2457" t="str">
        <f>IF(INPUT_OUTPUT!BR284="","",INPUT_OUTPUT!BR284)</f>
        <v/>
      </c>
      <c r="P297" s="2457" t="str">
        <f>IF(INPUT_OUTPUT!BS284="","",INPUT_OUTPUT!BS284)</f>
        <v/>
      </c>
      <c r="Q297" s="2457" t="str">
        <f>IF(INPUT_OUTPUT!BT284="","",INPUT_OUTPUT!BT284)</f>
        <v/>
      </c>
      <c r="R297" s="2457" t="str">
        <f>IF(INPUT_OUTPUT!BU284="","",INPUT_OUTPUT!BU284)</f>
        <v/>
      </c>
      <c r="S297" s="2461" t="str">
        <f t="shared" si="16"/>
        <v/>
      </c>
      <c r="T297" s="2457" t="str">
        <f>IF(INPUT_OUTPUT!BV284="","",INPUT_OUTPUT!BV284)</f>
        <v/>
      </c>
      <c r="U297" s="2457" t="str">
        <f>IF(INPUT_OUTPUT!BW284="","",INPUT_OUTPUT!BW284)</f>
        <v/>
      </c>
      <c r="V297" s="2457" t="str">
        <f>IF(INPUT_OUTPUT!BX284="","",INPUT_OUTPUT!BX284)</f>
        <v/>
      </c>
      <c r="W297" s="2457" t="str">
        <f>IF(INPUT_OUTPUT!BY284="","",INPUT_OUTPUT!BY284)</f>
        <v/>
      </c>
      <c r="X297" s="2457" t="str">
        <f>IF(INPUT_OUTPUT!BZ284="","",INPUT_OUTPUT!BZ284)</f>
        <v/>
      </c>
      <c r="Y297" s="2457" t="str">
        <f>IF(INPUT_OUTPUT!CA284="","",INPUT_OUTPUT!CA284)</f>
        <v/>
      </c>
      <c r="Z297" s="2457" t="str">
        <f>IF(INPUT_OUTPUT!CB284="","",INPUT_OUTPUT!CB284)</f>
        <v/>
      </c>
      <c r="AA297" s="2461" t="str">
        <f t="shared" si="17"/>
        <v/>
      </c>
      <c r="AB297" s="2459" t="str">
        <f>IF(INPUT_OUTPUT!CC284="","",INPUT_OUTPUT!CC284)</f>
        <v/>
      </c>
      <c r="AC297" s="2459" t="str">
        <f>IF(INPUT_OUTPUT!CD284="","",INPUT_OUTPUT!CD284)</f>
        <v/>
      </c>
      <c r="AD297" s="2459" t="str">
        <f>IF(INPUT_OUTPUT!CE284="","",INPUT_OUTPUT!CE284)</f>
        <v/>
      </c>
      <c r="AE297" s="2459" t="str">
        <f>IF(INPUT_OUTPUT!CF284="","",INPUT_OUTPUT!CF284)</f>
        <v/>
      </c>
      <c r="AF297" s="2459" t="str">
        <f>IF(INPUT_OUTPUT!CG284="","",INPUT_OUTPUT!CG284)</f>
        <v/>
      </c>
      <c r="AG297" s="2459" t="str">
        <f>IF(INPUT_OUTPUT!CH284="","",INPUT_OUTPUT!CH284)</f>
        <v/>
      </c>
      <c r="AH297" s="2459" t="str">
        <f>IF(INPUT_OUTPUT!CI284="","",INPUT_OUTPUT!CI284)</f>
        <v/>
      </c>
    </row>
    <row r="298" spans="3:34" s="2437" customFormat="1" ht="12.75" customHeight="1">
      <c r="C298" s="2461" t="str">
        <f>IF(INPUT_OUTPUT!C285="","",INPUT_OUTPUT!C285)</f>
        <v/>
      </c>
      <c r="D298" s="2462" t="str">
        <f>IF(INPUT_OUTPUT!BH285="","",INPUT_OUTPUT!BH285)</f>
        <v/>
      </c>
      <c r="E298" s="2462" t="str">
        <f>IF(INPUT_OUTPUT!BI285="","",INPUT_OUTPUT!BI285)</f>
        <v/>
      </c>
      <c r="F298" s="2462" t="str">
        <f>IF(INPUT_OUTPUT!BJ285="","",INPUT_OUTPUT!BJ285)</f>
        <v/>
      </c>
      <c r="G298" s="2462" t="str">
        <f>IF(INPUT_OUTPUT!BK285="","",INPUT_OUTPUT!BK285)</f>
        <v/>
      </c>
      <c r="H298" s="2462" t="str">
        <f>IF(INPUT_OUTPUT!BL285="","",INPUT_OUTPUT!BL285)</f>
        <v/>
      </c>
      <c r="I298" s="2462" t="str">
        <f>IF(INPUT_OUTPUT!BM285="","",INPUT_OUTPUT!BM285)</f>
        <v/>
      </c>
      <c r="J298" s="2462" t="str">
        <f>IF(INPUT_OUTPUT!BN285="","",INPUT_OUTPUT!BN285)</f>
        <v/>
      </c>
      <c r="K298" s="2453" t="str">
        <f t="shared" si="15"/>
        <v/>
      </c>
      <c r="L298" s="2457" t="str">
        <f>IF(INPUT_OUTPUT!BO285="","",INPUT_OUTPUT!BO285)</f>
        <v/>
      </c>
      <c r="M298" s="2457" t="str">
        <f>IF(INPUT_OUTPUT!BP285="","",INPUT_OUTPUT!BP285)</f>
        <v/>
      </c>
      <c r="N298" s="2457" t="str">
        <f>IF(INPUT_OUTPUT!BQ285="","",INPUT_OUTPUT!BQ285)</f>
        <v/>
      </c>
      <c r="O298" s="2457" t="str">
        <f>IF(INPUT_OUTPUT!BR285="","",INPUT_OUTPUT!BR285)</f>
        <v/>
      </c>
      <c r="P298" s="2457" t="str">
        <f>IF(INPUT_OUTPUT!BS285="","",INPUT_OUTPUT!BS285)</f>
        <v/>
      </c>
      <c r="Q298" s="2457" t="str">
        <f>IF(INPUT_OUTPUT!BT285="","",INPUT_OUTPUT!BT285)</f>
        <v/>
      </c>
      <c r="R298" s="2457" t="str">
        <f>IF(INPUT_OUTPUT!BU285="","",INPUT_OUTPUT!BU285)</f>
        <v/>
      </c>
      <c r="S298" s="2461" t="str">
        <f t="shared" si="16"/>
        <v/>
      </c>
      <c r="T298" s="2457" t="str">
        <f>IF(INPUT_OUTPUT!BV285="","",INPUT_OUTPUT!BV285)</f>
        <v/>
      </c>
      <c r="U298" s="2457" t="str">
        <f>IF(INPUT_OUTPUT!BW285="","",INPUT_OUTPUT!BW285)</f>
        <v/>
      </c>
      <c r="V298" s="2457" t="str">
        <f>IF(INPUT_OUTPUT!BX285="","",INPUT_OUTPUT!BX285)</f>
        <v/>
      </c>
      <c r="W298" s="2457" t="str">
        <f>IF(INPUT_OUTPUT!BY285="","",INPUT_OUTPUT!BY285)</f>
        <v/>
      </c>
      <c r="X298" s="2457" t="str">
        <f>IF(INPUT_OUTPUT!BZ285="","",INPUT_OUTPUT!BZ285)</f>
        <v/>
      </c>
      <c r="Y298" s="2457" t="str">
        <f>IF(INPUT_OUTPUT!CA285="","",INPUT_OUTPUT!CA285)</f>
        <v/>
      </c>
      <c r="Z298" s="2457" t="str">
        <f>IF(INPUT_OUTPUT!CB285="","",INPUT_OUTPUT!CB285)</f>
        <v/>
      </c>
      <c r="AA298" s="2461" t="str">
        <f t="shared" si="17"/>
        <v/>
      </c>
      <c r="AB298" s="2459" t="str">
        <f>IF(INPUT_OUTPUT!CC285="","",INPUT_OUTPUT!CC285)</f>
        <v/>
      </c>
      <c r="AC298" s="2459" t="str">
        <f>IF(INPUT_OUTPUT!CD285="","",INPUT_OUTPUT!CD285)</f>
        <v/>
      </c>
      <c r="AD298" s="2459" t="str">
        <f>IF(INPUT_OUTPUT!CE285="","",INPUT_OUTPUT!CE285)</f>
        <v/>
      </c>
      <c r="AE298" s="2459" t="str">
        <f>IF(INPUT_OUTPUT!CF285="","",INPUT_OUTPUT!CF285)</f>
        <v/>
      </c>
      <c r="AF298" s="2459" t="str">
        <f>IF(INPUT_OUTPUT!CG285="","",INPUT_OUTPUT!CG285)</f>
        <v/>
      </c>
      <c r="AG298" s="2459" t="str">
        <f>IF(INPUT_OUTPUT!CH285="","",INPUT_OUTPUT!CH285)</f>
        <v/>
      </c>
      <c r="AH298" s="2459" t="str">
        <f>IF(INPUT_OUTPUT!CI285="","",INPUT_OUTPUT!CI285)</f>
        <v/>
      </c>
    </row>
    <row r="299" spans="3:34" s="2437" customFormat="1" ht="12.75" customHeight="1">
      <c r="C299" s="2461" t="str">
        <f>IF(INPUT_OUTPUT!C286="","",INPUT_OUTPUT!C286)</f>
        <v/>
      </c>
      <c r="D299" s="2462" t="str">
        <f>IF(INPUT_OUTPUT!BH286="","",INPUT_OUTPUT!BH286)</f>
        <v/>
      </c>
      <c r="E299" s="2462" t="str">
        <f>IF(INPUT_OUTPUT!BI286="","",INPUT_OUTPUT!BI286)</f>
        <v/>
      </c>
      <c r="F299" s="2462" t="str">
        <f>IF(INPUT_OUTPUT!BJ286="","",INPUT_OUTPUT!BJ286)</f>
        <v/>
      </c>
      <c r="G299" s="2462" t="str">
        <f>IF(INPUT_OUTPUT!BK286="","",INPUT_OUTPUT!BK286)</f>
        <v/>
      </c>
      <c r="H299" s="2462" t="str">
        <f>IF(INPUT_OUTPUT!BL286="","",INPUT_OUTPUT!BL286)</f>
        <v/>
      </c>
      <c r="I299" s="2462" t="str">
        <f>IF(INPUT_OUTPUT!BM286="","",INPUT_OUTPUT!BM286)</f>
        <v/>
      </c>
      <c r="J299" s="2462" t="str">
        <f>IF(INPUT_OUTPUT!BN286="","",INPUT_OUTPUT!BN286)</f>
        <v/>
      </c>
      <c r="K299" s="2453" t="str">
        <f t="shared" si="15"/>
        <v/>
      </c>
      <c r="L299" s="2457" t="str">
        <f>IF(INPUT_OUTPUT!BO286="","",INPUT_OUTPUT!BO286)</f>
        <v/>
      </c>
      <c r="M299" s="2457" t="str">
        <f>IF(INPUT_OUTPUT!BP286="","",INPUT_OUTPUT!BP286)</f>
        <v/>
      </c>
      <c r="N299" s="2457" t="str">
        <f>IF(INPUT_OUTPUT!BQ286="","",INPUT_OUTPUT!BQ286)</f>
        <v/>
      </c>
      <c r="O299" s="2457" t="str">
        <f>IF(INPUT_OUTPUT!BR286="","",INPUT_OUTPUT!BR286)</f>
        <v/>
      </c>
      <c r="P299" s="2457" t="str">
        <f>IF(INPUT_OUTPUT!BS286="","",INPUT_OUTPUT!BS286)</f>
        <v/>
      </c>
      <c r="Q299" s="2457" t="str">
        <f>IF(INPUT_OUTPUT!BT286="","",INPUT_OUTPUT!BT286)</f>
        <v/>
      </c>
      <c r="R299" s="2457" t="str">
        <f>IF(INPUT_OUTPUT!BU286="","",INPUT_OUTPUT!BU286)</f>
        <v/>
      </c>
      <c r="S299" s="2461" t="str">
        <f t="shared" si="16"/>
        <v/>
      </c>
      <c r="T299" s="2457" t="str">
        <f>IF(INPUT_OUTPUT!BV286="","",INPUT_OUTPUT!BV286)</f>
        <v/>
      </c>
      <c r="U299" s="2457" t="str">
        <f>IF(INPUT_OUTPUT!BW286="","",INPUT_OUTPUT!BW286)</f>
        <v/>
      </c>
      <c r="V299" s="2457" t="str">
        <f>IF(INPUT_OUTPUT!BX286="","",INPUT_OUTPUT!BX286)</f>
        <v/>
      </c>
      <c r="W299" s="2457" t="str">
        <f>IF(INPUT_OUTPUT!BY286="","",INPUT_OUTPUT!BY286)</f>
        <v/>
      </c>
      <c r="X299" s="2457" t="str">
        <f>IF(INPUT_OUTPUT!BZ286="","",INPUT_OUTPUT!BZ286)</f>
        <v/>
      </c>
      <c r="Y299" s="2457" t="str">
        <f>IF(INPUT_OUTPUT!CA286="","",INPUT_OUTPUT!CA286)</f>
        <v/>
      </c>
      <c r="Z299" s="2457" t="str">
        <f>IF(INPUT_OUTPUT!CB286="","",INPUT_OUTPUT!CB286)</f>
        <v/>
      </c>
      <c r="AA299" s="2461" t="str">
        <f t="shared" si="17"/>
        <v/>
      </c>
      <c r="AB299" s="2459" t="str">
        <f>IF(INPUT_OUTPUT!CC286="","",INPUT_OUTPUT!CC286)</f>
        <v/>
      </c>
      <c r="AC299" s="2459" t="str">
        <f>IF(INPUT_OUTPUT!CD286="","",INPUT_OUTPUT!CD286)</f>
        <v/>
      </c>
      <c r="AD299" s="2459" t="str">
        <f>IF(INPUT_OUTPUT!CE286="","",INPUT_OUTPUT!CE286)</f>
        <v/>
      </c>
      <c r="AE299" s="2459" t="str">
        <f>IF(INPUT_OUTPUT!CF286="","",INPUT_OUTPUT!CF286)</f>
        <v/>
      </c>
      <c r="AF299" s="2459" t="str">
        <f>IF(INPUT_OUTPUT!CG286="","",INPUT_OUTPUT!CG286)</f>
        <v/>
      </c>
      <c r="AG299" s="2459" t="str">
        <f>IF(INPUT_OUTPUT!CH286="","",INPUT_OUTPUT!CH286)</f>
        <v/>
      </c>
      <c r="AH299" s="2459" t="str">
        <f>IF(INPUT_OUTPUT!CI286="","",INPUT_OUTPUT!CI286)</f>
        <v/>
      </c>
    </row>
    <row r="300" spans="3:34" s="2437" customFormat="1" ht="12.75" customHeight="1">
      <c r="C300" s="2461" t="str">
        <f>IF(INPUT_OUTPUT!C287="","",INPUT_OUTPUT!C287)</f>
        <v/>
      </c>
      <c r="D300" s="2462" t="str">
        <f>IF(INPUT_OUTPUT!BH287="","",INPUT_OUTPUT!BH287)</f>
        <v/>
      </c>
      <c r="E300" s="2462" t="str">
        <f>IF(INPUT_OUTPUT!BI287="","",INPUT_OUTPUT!BI287)</f>
        <v/>
      </c>
      <c r="F300" s="2462" t="str">
        <f>IF(INPUT_OUTPUT!BJ287="","",INPUT_OUTPUT!BJ287)</f>
        <v/>
      </c>
      <c r="G300" s="2462" t="str">
        <f>IF(INPUT_OUTPUT!BK287="","",INPUT_OUTPUT!BK287)</f>
        <v/>
      </c>
      <c r="H300" s="2462" t="str">
        <f>IF(INPUT_OUTPUT!BL287="","",INPUT_OUTPUT!BL287)</f>
        <v/>
      </c>
      <c r="I300" s="2462" t="str">
        <f>IF(INPUT_OUTPUT!BM287="","",INPUT_OUTPUT!BM287)</f>
        <v/>
      </c>
      <c r="J300" s="2462" t="str">
        <f>IF(INPUT_OUTPUT!BN287="","",INPUT_OUTPUT!BN287)</f>
        <v/>
      </c>
      <c r="K300" s="2453" t="str">
        <f t="shared" si="15"/>
        <v/>
      </c>
      <c r="L300" s="2457" t="str">
        <f>IF(INPUT_OUTPUT!BO287="","",INPUT_OUTPUT!BO287)</f>
        <v/>
      </c>
      <c r="M300" s="2457" t="str">
        <f>IF(INPUT_OUTPUT!BP287="","",INPUT_OUTPUT!BP287)</f>
        <v/>
      </c>
      <c r="N300" s="2457" t="str">
        <f>IF(INPUT_OUTPUT!BQ287="","",INPUT_OUTPUT!BQ287)</f>
        <v/>
      </c>
      <c r="O300" s="2457" t="str">
        <f>IF(INPUT_OUTPUT!BR287="","",INPUT_OUTPUT!BR287)</f>
        <v/>
      </c>
      <c r="P300" s="2457" t="str">
        <f>IF(INPUT_OUTPUT!BS287="","",INPUT_OUTPUT!BS287)</f>
        <v/>
      </c>
      <c r="Q300" s="2457" t="str">
        <f>IF(INPUT_OUTPUT!BT287="","",INPUT_OUTPUT!BT287)</f>
        <v/>
      </c>
      <c r="R300" s="2457" t="str">
        <f>IF(INPUT_OUTPUT!BU287="","",INPUT_OUTPUT!BU287)</f>
        <v/>
      </c>
      <c r="S300" s="2461" t="str">
        <f t="shared" si="16"/>
        <v/>
      </c>
      <c r="T300" s="2457" t="str">
        <f>IF(INPUT_OUTPUT!BV287="","",INPUT_OUTPUT!BV287)</f>
        <v/>
      </c>
      <c r="U300" s="2457" t="str">
        <f>IF(INPUT_OUTPUT!BW287="","",INPUT_OUTPUT!BW287)</f>
        <v/>
      </c>
      <c r="V300" s="2457" t="str">
        <f>IF(INPUT_OUTPUT!BX287="","",INPUT_OUTPUT!BX287)</f>
        <v/>
      </c>
      <c r="W300" s="2457" t="str">
        <f>IF(INPUT_OUTPUT!BY287="","",INPUT_OUTPUT!BY287)</f>
        <v/>
      </c>
      <c r="X300" s="2457" t="str">
        <f>IF(INPUT_OUTPUT!BZ287="","",INPUT_OUTPUT!BZ287)</f>
        <v/>
      </c>
      <c r="Y300" s="2457" t="str">
        <f>IF(INPUT_OUTPUT!CA287="","",INPUT_OUTPUT!CA287)</f>
        <v/>
      </c>
      <c r="Z300" s="2457" t="str">
        <f>IF(INPUT_OUTPUT!CB287="","",INPUT_OUTPUT!CB287)</f>
        <v/>
      </c>
      <c r="AA300" s="2461" t="str">
        <f t="shared" si="17"/>
        <v/>
      </c>
      <c r="AB300" s="2459" t="str">
        <f>IF(INPUT_OUTPUT!CC287="","",INPUT_OUTPUT!CC287)</f>
        <v/>
      </c>
      <c r="AC300" s="2459" t="str">
        <f>IF(INPUT_OUTPUT!CD287="","",INPUT_OUTPUT!CD287)</f>
        <v/>
      </c>
      <c r="AD300" s="2459" t="str">
        <f>IF(INPUT_OUTPUT!CE287="","",INPUT_OUTPUT!CE287)</f>
        <v/>
      </c>
      <c r="AE300" s="2459" t="str">
        <f>IF(INPUT_OUTPUT!CF287="","",INPUT_OUTPUT!CF287)</f>
        <v/>
      </c>
      <c r="AF300" s="2459" t="str">
        <f>IF(INPUT_OUTPUT!CG287="","",INPUT_OUTPUT!CG287)</f>
        <v/>
      </c>
      <c r="AG300" s="2459" t="str">
        <f>IF(INPUT_OUTPUT!CH287="","",INPUT_OUTPUT!CH287)</f>
        <v/>
      </c>
      <c r="AH300" s="2459" t="str">
        <f>IF(INPUT_OUTPUT!CI287="","",INPUT_OUTPUT!CI287)</f>
        <v/>
      </c>
    </row>
    <row r="301" spans="3:34" s="2437" customFormat="1" ht="12.75" customHeight="1">
      <c r="C301" s="2461" t="str">
        <f>IF(INPUT_OUTPUT!C288="","",INPUT_OUTPUT!C288)</f>
        <v/>
      </c>
      <c r="D301" s="2462" t="str">
        <f>IF(INPUT_OUTPUT!BH288="","",INPUT_OUTPUT!BH288)</f>
        <v/>
      </c>
      <c r="E301" s="2462" t="str">
        <f>IF(INPUT_OUTPUT!BI288="","",INPUT_OUTPUT!BI288)</f>
        <v/>
      </c>
      <c r="F301" s="2462" t="str">
        <f>IF(INPUT_OUTPUT!BJ288="","",INPUT_OUTPUT!BJ288)</f>
        <v/>
      </c>
      <c r="G301" s="2462" t="str">
        <f>IF(INPUT_OUTPUT!BK288="","",INPUT_OUTPUT!BK288)</f>
        <v/>
      </c>
      <c r="H301" s="2462" t="str">
        <f>IF(INPUT_OUTPUT!BL288="","",INPUT_OUTPUT!BL288)</f>
        <v/>
      </c>
      <c r="I301" s="2462" t="str">
        <f>IF(INPUT_OUTPUT!BM288="","",INPUT_OUTPUT!BM288)</f>
        <v/>
      </c>
      <c r="J301" s="2462" t="str">
        <f>IF(INPUT_OUTPUT!BN288="","",INPUT_OUTPUT!BN288)</f>
        <v/>
      </c>
      <c r="K301" s="2453" t="str">
        <f t="shared" si="15"/>
        <v/>
      </c>
      <c r="L301" s="2457" t="str">
        <f>IF(INPUT_OUTPUT!BO288="","",INPUT_OUTPUT!BO288)</f>
        <v/>
      </c>
      <c r="M301" s="2457" t="str">
        <f>IF(INPUT_OUTPUT!BP288="","",INPUT_OUTPUT!BP288)</f>
        <v/>
      </c>
      <c r="N301" s="2457" t="str">
        <f>IF(INPUT_OUTPUT!BQ288="","",INPUT_OUTPUT!BQ288)</f>
        <v/>
      </c>
      <c r="O301" s="2457" t="str">
        <f>IF(INPUT_OUTPUT!BR288="","",INPUT_OUTPUT!BR288)</f>
        <v/>
      </c>
      <c r="P301" s="2457" t="str">
        <f>IF(INPUT_OUTPUT!BS288="","",INPUT_OUTPUT!BS288)</f>
        <v/>
      </c>
      <c r="Q301" s="2457" t="str">
        <f>IF(INPUT_OUTPUT!BT288="","",INPUT_OUTPUT!BT288)</f>
        <v/>
      </c>
      <c r="R301" s="2457" t="str">
        <f>IF(INPUT_OUTPUT!BU288="","",INPUT_OUTPUT!BU288)</f>
        <v/>
      </c>
      <c r="S301" s="2461" t="str">
        <f t="shared" si="16"/>
        <v/>
      </c>
      <c r="T301" s="2457" t="str">
        <f>IF(INPUT_OUTPUT!BV288="","",INPUT_OUTPUT!BV288)</f>
        <v/>
      </c>
      <c r="U301" s="2457" t="str">
        <f>IF(INPUT_OUTPUT!BW288="","",INPUT_OUTPUT!BW288)</f>
        <v/>
      </c>
      <c r="V301" s="2457" t="str">
        <f>IF(INPUT_OUTPUT!BX288="","",INPUT_OUTPUT!BX288)</f>
        <v/>
      </c>
      <c r="W301" s="2457" t="str">
        <f>IF(INPUT_OUTPUT!BY288="","",INPUT_OUTPUT!BY288)</f>
        <v/>
      </c>
      <c r="X301" s="2457" t="str">
        <f>IF(INPUT_OUTPUT!BZ288="","",INPUT_OUTPUT!BZ288)</f>
        <v/>
      </c>
      <c r="Y301" s="2457" t="str">
        <f>IF(INPUT_OUTPUT!CA288="","",INPUT_OUTPUT!CA288)</f>
        <v/>
      </c>
      <c r="Z301" s="2457" t="str">
        <f>IF(INPUT_OUTPUT!CB288="","",INPUT_OUTPUT!CB288)</f>
        <v/>
      </c>
      <c r="AA301" s="2461" t="str">
        <f t="shared" si="17"/>
        <v/>
      </c>
      <c r="AB301" s="2459" t="str">
        <f>IF(INPUT_OUTPUT!CC288="","",INPUT_OUTPUT!CC288)</f>
        <v/>
      </c>
      <c r="AC301" s="2459" t="str">
        <f>IF(INPUT_OUTPUT!CD288="","",INPUT_OUTPUT!CD288)</f>
        <v/>
      </c>
      <c r="AD301" s="2459" t="str">
        <f>IF(INPUT_OUTPUT!CE288="","",INPUT_OUTPUT!CE288)</f>
        <v/>
      </c>
      <c r="AE301" s="2459" t="str">
        <f>IF(INPUT_OUTPUT!CF288="","",INPUT_OUTPUT!CF288)</f>
        <v/>
      </c>
      <c r="AF301" s="2459" t="str">
        <f>IF(INPUT_OUTPUT!CG288="","",INPUT_OUTPUT!CG288)</f>
        <v/>
      </c>
      <c r="AG301" s="2459" t="str">
        <f>IF(INPUT_OUTPUT!CH288="","",INPUT_OUTPUT!CH288)</f>
        <v/>
      </c>
      <c r="AH301" s="2459" t="str">
        <f>IF(INPUT_OUTPUT!CI288="","",INPUT_OUTPUT!CI288)</f>
        <v/>
      </c>
    </row>
    <row r="302" spans="3:34" s="2437" customFormat="1" ht="12.75" customHeight="1">
      <c r="C302" s="2461" t="str">
        <f>IF(INPUT_OUTPUT!C289="","",INPUT_OUTPUT!C289)</f>
        <v/>
      </c>
      <c r="D302" s="2462" t="str">
        <f>IF(INPUT_OUTPUT!BH289="","",INPUT_OUTPUT!BH289)</f>
        <v/>
      </c>
      <c r="E302" s="2462" t="str">
        <f>IF(INPUT_OUTPUT!BI289="","",INPUT_OUTPUT!BI289)</f>
        <v/>
      </c>
      <c r="F302" s="2462" t="str">
        <f>IF(INPUT_OUTPUT!BJ289="","",INPUT_OUTPUT!BJ289)</f>
        <v/>
      </c>
      <c r="G302" s="2462" t="str">
        <f>IF(INPUT_OUTPUT!BK289="","",INPUT_OUTPUT!BK289)</f>
        <v/>
      </c>
      <c r="H302" s="2462" t="str">
        <f>IF(INPUT_OUTPUT!BL289="","",INPUT_OUTPUT!BL289)</f>
        <v/>
      </c>
      <c r="I302" s="2462" t="str">
        <f>IF(INPUT_OUTPUT!BM289="","",INPUT_OUTPUT!BM289)</f>
        <v/>
      </c>
      <c r="J302" s="2462" t="str">
        <f>IF(INPUT_OUTPUT!BN289="","",INPUT_OUTPUT!BN289)</f>
        <v/>
      </c>
      <c r="K302" s="2453" t="str">
        <f t="shared" si="15"/>
        <v/>
      </c>
      <c r="L302" s="2457" t="str">
        <f>IF(INPUT_OUTPUT!BO289="","",INPUT_OUTPUT!BO289)</f>
        <v/>
      </c>
      <c r="M302" s="2457" t="str">
        <f>IF(INPUT_OUTPUT!BP289="","",INPUT_OUTPUT!BP289)</f>
        <v/>
      </c>
      <c r="N302" s="2457" t="str">
        <f>IF(INPUT_OUTPUT!BQ289="","",INPUT_OUTPUT!BQ289)</f>
        <v/>
      </c>
      <c r="O302" s="2457" t="str">
        <f>IF(INPUT_OUTPUT!BR289="","",INPUT_OUTPUT!BR289)</f>
        <v/>
      </c>
      <c r="P302" s="2457" t="str">
        <f>IF(INPUT_OUTPUT!BS289="","",INPUT_OUTPUT!BS289)</f>
        <v/>
      </c>
      <c r="Q302" s="2457" t="str">
        <f>IF(INPUT_OUTPUT!BT289="","",INPUT_OUTPUT!BT289)</f>
        <v/>
      </c>
      <c r="R302" s="2457" t="str">
        <f>IF(INPUT_OUTPUT!BU289="","",INPUT_OUTPUT!BU289)</f>
        <v/>
      </c>
      <c r="S302" s="2461" t="str">
        <f t="shared" si="16"/>
        <v/>
      </c>
      <c r="T302" s="2457" t="str">
        <f>IF(INPUT_OUTPUT!BV289="","",INPUT_OUTPUT!BV289)</f>
        <v/>
      </c>
      <c r="U302" s="2457" t="str">
        <f>IF(INPUT_OUTPUT!BW289="","",INPUT_OUTPUT!BW289)</f>
        <v/>
      </c>
      <c r="V302" s="2457" t="str">
        <f>IF(INPUT_OUTPUT!BX289="","",INPUT_OUTPUT!BX289)</f>
        <v/>
      </c>
      <c r="W302" s="2457" t="str">
        <f>IF(INPUT_OUTPUT!BY289="","",INPUT_OUTPUT!BY289)</f>
        <v/>
      </c>
      <c r="X302" s="2457" t="str">
        <f>IF(INPUT_OUTPUT!BZ289="","",INPUT_OUTPUT!BZ289)</f>
        <v/>
      </c>
      <c r="Y302" s="2457" t="str">
        <f>IF(INPUT_OUTPUT!CA289="","",INPUT_OUTPUT!CA289)</f>
        <v/>
      </c>
      <c r="Z302" s="2457" t="str">
        <f>IF(INPUT_OUTPUT!CB289="","",INPUT_OUTPUT!CB289)</f>
        <v/>
      </c>
      <c r="AA302" s="2461" t="str">
        <f t="shared" si="17"/>
        <v/>
      </c>
      <c r="AB302" s="2459" t="str">
        <f>IF(INPUT_OUTPUT!CC289="","",INPUT_OUTPUT!CC289)</f>
        <v/>
      </c>
      <c r="AC302" s="2459" t="str">
        <f>IF(INPUT_OUTPUT!CD289="","",INPUT_OUTPUT!CD289)</f>
        <v/>
      </c>
      <c r="AD302" s="2459" t="str">
        <f>IF(INPUT_OUTPUT!CE289="","",INPUT_OUTPUT!CE289)</f>
        <v/>
      </c>
      <c r="AE302" s="2459" t="str">
        <f>IF(INPUT_OUTPUT!CF289="","",INPUT_OUTPUT!CF289)</f>
        <v/>
      </c>
      <c r="AF302" s="2459" t="str">
        <f>IF(INPUT_OUTPUT!CG289="","",INPUT_OUTPUT!CG289)</f>
        <v/>
      </c>
      <c r="AG302" s="2459" t="str">
        <f>IF(INPUT_OUTPUT!CH289="","",INPUT_OUTPUT!CH289)</f>
        <v/>
      </c>
      <c r="AH302" s="2459" t="str">
        <f>IF(INPUT_OUTPUT!CI289="","",INPUT_OUTPUT!CI289)</f>
        <v/>
      </c>
    </row>
    <row r="303" spans="3:34" s="2437" customFormat="1" ht="12.75" customHeight="1">
      <c r="C303" s="2461" t="str">
        <f>IF(INPUT_OUTPUT!C290="","",INPUT_OUTPUT!C290)</f>
        <v/>
      </c>
      <c r="D303" s="2462" t="str">
        <f>IF(INPUT_OUTPUT!BH290="","",INPUT_OUTPUT!BH290)</f>
        <v/>
      </c>
      <c r="E303" s="2462" t="str">
        <f>IF(INPUT_OUTPUT!BI290="","",INPUT_OUTPUT!BI290)</f>
        <v/>
      </c>
      <c r="F303" s="2462" t="str">
        <f>IF(INPUT_OUTPUT!BJ290="","",INPUT_OUTPUT!BJ290)</f>
        <v/>
      </c>
      <c r="G303" s="2462" t="str">
        <f>IF(INPUT_OUTPUT!BK290="","",INPUT_OUTPUT!BK290)</f>
        <v/>
      </c>
      <c r="H303" s="2462" t="str">
        <f>IF(INPUT_OUTPUT!BL290="","",INPUT_OUTPUT!BL290)</f>
        <v/>
      </c>
      <c r="I303" s="2462" t="str">
        <f>IF(INPUT_OUTPUT!BM290="","",INPUT_OUTPUT!BM290)</f>
        <v/>
      </c>
      <c r="J303" s="2462" t="str">
        <f>IF(INPUT_OUTPUT!BN290="","",INPUT_OUTPUT!BN290)</f>
        <v/>
      </c>
      <c r="K303" s="2453" t="str">
        <f t="shared" si="15"/>
        <v/>
      </c>
      <c r="L303" s="2457" t="str">
        <f>IF(INPUT_OUTPUT!BO290="","",INPUT_OUTPUT!BO290)</f>
        <v/>
      </c>
      <c r="M303" s="2457" t="str">
        <f>IF(INPUT_OUTPUT!BP290="","",INPUT_OUTPUT!BP290)</f>
        <v/>
      </c>
      <c r="N303" s="2457" t="str">
        <f>IF(INPUT_OUTPUT!BQ290="","",INPUT_OUTPUT!BQ290)</f>
        <v/>
      </c>
      <c r="O303" s="2457" t="str">
        <f>IF(INPUT_OUTPUT!BR290="","",INPUT_OUTPUT!BR290)</f>
        <v/>
      </c>
      <c r="P303" s="2457" t="str">
        <f>IF(INPUT_OUTPUT!BS290="","",INPUT_OUTPUT!BS290)</f>
        <v/>
      </c>
      <c r="Q303" s="2457" t="str">
        <f>IF(INPUT_OUTPUT!BT290="","",INPUT_OUTPUT!BT290)</f>
        <v/>
      </c>
      <c r="R303" s="2457" t="str">
        <f>IF(INPUT_OUTPUT!BU290="","",INPUT_OUTPUT!BU290)</f>
        <v/>
      </c>
      <c r="S303" s="2461" t="str">
        <f t="shared" si="16"/>
        <v/>
      </c>
      <c r="T303" s="2457" t="str">
        <f>IF(INPUT_OUTPUT!BV290="","",INPUT_OUTPUT!BV290)</f>
        <v/>
      </c>
      <c r="U303" s="2457" t="str">
        <f>IF(INPUT_OUTPUT!BW290="","",INPUT_OUTPUT!BW290)</f>
        <v/>
      </c>
      <c r="V303" s="2457" t="str">
        <f>IF(INPUT_OUTPUT!BX290="","",INPUT_OUTPUT!BX290)</f>
        <v/>
      </c>
      <c r="W303" s="2457" t="str">
        <f>IF(INPUT_OUTPUT!BY290="","",INPUT_OUTPUT!BY290)</f>
        <v/>
      </c>
      <c r="X303" s="2457" t="str">
        <f>IF(INPUT_OUTPUT!BZ290="","",INPUT_OUTPUT!BZ290)</f>
        <v/>
      </c>
      <c r="Y303" s="2457" t="str">
        <f>IF(INPUT_OUTPUT!CA290="","",INPUT_OUTPUT!CA290)</f>
        <v/>
      </c>
      <c r="Z303" s="2457" t="str">
        <f>IF(INPUT_OUTPUT!CB290="","",INPUT_OUTPUT!CB290)</f>
        <v/>
      </c>
      <c r="AA303" s="2461" t="str">
        <f t="shared" si="17"/>
        <v/>
      </c>
      <c r="AB303" s="2459" t="str">
        <f>IF(INPUT_OUTPUT!CC290="","",INPUT_OUTPUT!CC290)</f>
        <v/>
      </c>
      <c r="AC303" s="2459" t="str">
        <f>IF(INPUT_OUTPUT!CD290="","",INPUT_OUTPUT!CD290)</f>
        <v/>
      </c>
      <c r="AD303" s="2459" t="str">
        <f>IF(INPUT_OUTPUT!CE290="","",INPUT_OUTPUT!CE290)</f>
        <v/>
      </c>
      <c r="AE303" s="2459" t="str">
        <f>IF(INPUT_OUTPUT!CF290="","",INPUT_OUTPUT!CF290)</f>
        <v/>
      </c>
      <c r="AF303" s="2459" t="str">
        <f>IF(INPUT_OUTPUT!CG290="","",INPUT_OUTPUT!CG290)</f>
        <v/>
      </c>
      <c r="AG303" s="2459" t="str">
        <f>IF(INPUT_OUTPUT!CH290="","",INPUT_OUTPUT!CH290)</f>
        <v/>
      </c>
      <c r="AH303" s="2459" t="str">
        <f>IF(INPUT_OUTPUT!CI290="","",INPUT_OUTPUT!CI290)</f>
        <v/>
      </c>
    </row>
    <row r="304" spans="3:34" s="2437" customFormat="1" ht="12.75" customHeight="1">
      <c r="C304" s="2461" t="str">
        <f>IF(INPUT_OUTPUT!C291="","",INPUT_OUTPUT!C291)</f>
        <v/>
      </c>
      <c r="D304" s="2462" t="str">
        <f>IF(INPUT_OUTPUT!BH291="","",INPUT_OUTPUT!BH291)</f>
        <v/>
      </c>
      <c r="E304" s="2462" t="str">
        <f>IF(INPUT_OUTPUT!BI291="","",INPUT_OUTPUT!BI291)</f>
        <v/>
      </c>
      <c r="F304" s="2462" t="str">
        <f>IF(INPUT_OUTPUT!BJ291="","",INPUT_OUTPUT!BJ291)</f>
        <v/>
      </c>
      <c r="G304" s="2462" t="str">
        <f>IF(INPUT_OUTPUT!BK291="","",INPUT_OUTPUT!BK291)</f>
        <v/>
      </c>
      <c r="H304" s="2462" t="str">
        <f>IF(INPUT_OUTPUT!BL291="","",INPUT_OUTPUT!BL291)</f>
        <v/>
      </c>
      <c r="I304" s="2462" t="str">
        <f>IF(INPUT_OUTPUT!BM291="","",INPUT_OUTPUT!BM291)</f>
        <v/>
      </c>
      <c r="J304" s="2462" t="str">
        <f>IF(INPUT_OUTPUT!BN291="","",INPUT_OUTPUT!BN291)</f>
        <v/>
      </c>
      <c r="K304" s="2453" t="str">
        <f t="shared" si="15"/>
        <v/>
      </c>
      <c r="L304" s="2457" t="str">
        <f>IF(INPUT_OUTPUT!BO291="","",INPUT_OUTPUT!BO291)</f>
        <v/>
      </c>
      <c r="M304" s="2457" t="str">
        <f>IF(INPUT_OUTPUT!BP291="","",INPUT_OUTPUT!BP291)</f>
        <v/>
      </c>
      <c r="N304" s="2457" t="str">
        <f>IF(INPUT_OUTPUT!BQ291="","",INPUT_OUTPUT!BQ291)</f>
        <v/>
      </c>
      <c r="O304" s="2457" t="str">
        <f>IF(INPUT_OUTPUT!BR291="","",INPUT_OUTPUT!BR291)</f>
        <v/>
      </c>
      <c r="P304" s="2457" t="str">
        <f>IF(INPUT_OUTPUT!BS291="","",INPUT_OUTPUT!BS291)</f>
        <v/>
      </c>
      <c r="Q304" s="2457" t="str">
        <f>IF(INPUT_OUTPUT!BT291="","",INPUT_OUTPUT!BT291)</f>
        <v/>
      </c>
      <c r="R304" s="2457" t="str">
        <f>IF(INPUT_OUTPUT!BU291="","",INPUT_OUTPUT!BU291)</f>
        <v/>
      </c>
      <c r="S304" s="2461" t="str">
        <f t="shared" si="16"/>
        <v/>
      </c>
      <c r="T304" s="2457" t="str">
        <f>IF(INPUT_OUTPUT!BV291="","",INPUT_OUTPUT!BV291)</f>
        <v/>
      </c>
      <c r="U304" s="2457" t="str">
        <f>IF(INPUT_OUTPUT!BW291="","",INPUT_OUTPUT!BW291)</f>
        <v/>
      </c>
      <c r="V304" s="2457" t="str">
        <f>IF(INPUT_OUTPUT!BX291="","",INPUT_OUTPUT!BX291)</f>
        <v/>
      </c>
      <c r="W304" s="2457" t="str">
        <f>IF(INPUT_OUTPUT!BY291="","",INPUT_OUTPUT!BY291)</f>
        <v/>
      </c>
      <c r="X304" s="2457" t="str">
        <f>IF(INPUT_OUTPUT!BZ291="","",INPUT_OUTPUT!BZ291)</f>
        <v/>
      </c>
      <c r="Y304" s="2457" t="str">
        <f>IF(INPUT_OUTPUT!CA291="","",INPUT_OUTPUT!CA291)</f>
        <v/>
      </c>
      <c r="Z304" s="2457" t="str">
        <f>IF(INPUT_OUTPUT!CB291="","",INPUT_OUTPUT!CB291)</f>
        <v/>
      </c>
      <c r="AA304" s="2461" t="str">
        <f t="shared" si="17"/>
        <v/>
      </c>
      <c r="AB304" s="2459" t="str">
        <f>IF(INPUT_OUTPUT!CC291="","",INPUT_OUTPUT!CC291)</f>
        <v/>
      </c>
      <c r="AC304" s="2459" t="str">
        <f>IF(INPUT_OUTPUT!CD291="","",INPUT_OUTPUT!CD291)</f>
        <v/>
      </c>
      <c r="AD304" s="2459" t="str">
        <f>IF(INPUT_OUTPUT!CE291="","",INPUT_OUTPUT!CE291)</f>
        <v/>
      </c>
      <c r="AE304" s="2459" t="str">
        <f>IF(INPUT_OUTPUT!CF291="","",INPUT_OUTPUT!CF291)</f>
        <v/>
      </c>
      <c r="AF304" s="2459" t="str">
        <f>IF(INPUT_OUTPUT!CG291="","",INPUT_OUTPUT!CG291)</f>
        <v/>
      </c>
      <c r="AG304" s="2459" t="str">
        <f>IF(INPUT_OUTPUT!CH291="","",INPUT_OUTPUT!CH291)</f>
        <v/>
      </c>
      <c r="AH304" s="2459" t="str">
        <f>IF(INPUT_OUTPUT!CI291="","",INPUT_OUTPUT!CI291)</f>
        <v/>
      </c>
    </row>
    <row r="305" spans="3:34" s="2437" customFormat="1" ht="12.75" customHeight="1">
      <c r="C305" s="2461" t="str">
        <f>IF(INPUT_OUTPUT!C292="","",INPUT_OUTPUT!C292)</f>
        <v/>
      </c>
      <c r="D305" s="2462" t="str">
        <f>IF(INPUT_OUTPUT!BH292="","",INPUT_OUTPUT!BH292)</f>
        <v/>
      </c>
      <c r="E305" s="2462" t="str">
        <f>IF(INPUT_OUTPUT!BI292="","",INPUT_OUTPUT!BI292)</f>
        <v/>
      </c>
      <c r="F305" s="2462" t="str">
        <f>IF(INPUT_OUTPUT!BJ292="","",INPUT_OUTPUT!BJ292)</f>
        <v/>
      </c>
      <c r="G305" s="2462" t="str">
        <f>IF(INPUT_OUTPUT!BK292="","",INPUT_OUTPUT!BK292)</f>
        <v/>
      </c>
      <c r="H305" s="2462" t="str">
        <f>IF(INPUT_OUTPUT!BL292="","",INPUT_OUTPUT!BL292)</f>
        <v/>
      </c>
      <c r="I305" s="2462" t="str">
        <f>IF(INPUT_OUTPUT!BM292="","",INPUT_OUTPUT!BM292)</f>
        <v/>
      </c>
      <c r="J305" s="2462" t="str">
        <f>IF(INPUT_OUTPUT!BN292="","",INPUT_OUTPUT!BN292)</f>
        <v/>
      </c>
      <c r="K305" s="2453" t="str">
        <f t="shared" si="15"/>
        <v/>
      </c>
      <c r="L305" s="2457" t="str">
        <f>IF(INPUT_OUTPUT!BO292="","",INPUT_OUTPUT!BO292)</f>
        <v/>
      </c>
      <c r="M305" s="2457" t="str">
        <f>IF(INPUT_OUTPUT!BP292="","",INPUT_OUTPUT!BP292)</f>
        <v/>
      </c>
      <c r="N305" s="2457" t="str">
        <f>IF(INPUT_OUTPUT!BQ292="","",INPUT_OUTPUT!BQ292)</f>
        <v/>
      </c>
      <c r="O305" s="2457" t="str">
        <f>IF(INPUT_OUTPUT!BR292="","",INPUT_OUTPUT!BR292)</f>
        <v/>
      </c>
      <c r="P305" s="2457" t="str">
        <f>IF(INPUT_OUTPUT!BS292="","",INPUT_OUTPUT!BS292)</f>
        <v/>
      </c>
      <c r="Q305" s="2457" t="str">
        <f>IF(INPUT_OUTPUT!BT292="","",INPUT_OUTPUT!BT292)</f>
        <v/>
      </c>
      <c r="R305" s="2457" t="str">
        <f>IF(INPUT_OUTPUT!BU292="","",INPUT_OUTPUT!BU292)</f>
        <v/>
      </c>
      <c r="S305" s="2461" t="str">
        <f t="shared" si="16"/>
        <v/>
      </c>
      <c r="T305" s="2457" t="str">
        <f>IF(INPUT_OUTPUT!BV292="","",INPUT_OUTPUT!BV292)</f>
        <v/>
      </c>
      <c r="U305" s="2457" t="str">
        <f>IF(INPUT_OUTPUT!BW292="","",INPUT_OUTPUT!BW292)</f>
        <v/>
      </c>
      <c r="V305" s="2457" t="str">
        <f>IF(INPUT_OUTPUT!BX292="","",INPUT_OUTPUT!BX292)</f>
        <v/>
      </c>
      <c r="W305" s="2457" t="str">
        <f>IF(INPUT_OUTPUT!BY292="","",INPUT_OUTPUT!BY292)</f>
        <v/>
      </c>
      <c r="X305" s="2457" t="str">
        <f>IF(INPUT_OUTPUT!BZ292="","",INPUT_OUTPUT!BZ292)</f>
        <v/>
      </c>
      <c r="Y305" s="2457" t="str">
        <f>IF(INPUT_OUTPUT!CA292="","",INPUT_OUTPUT!CA292)</f>
        <v/>
      </c>
      <c r="Z305" s="2457" t="str">
        <f>IF(INPUT_OUTPUT!CB292="","",INPUT_OUTPUT!CB292)</f>
        <v/>
      </c>
      <c r="AA305" s="2461" t="str">
        <f t="shared" si="17"/>
        <v/>
      </c>
      <c r="AB305" s="2459" t="str">
        <f>IF(INPUT_OUTPUT!CC292="","",INPUT_OUTPUT!CC292)</f>
        <v/>
      </c>
      <c r="AC305" s="2459" t="str">
        <f>IF(INPUT_OUTPUT!CD292="","",INPUT_OUTPUT!CD292)</f>
        <v/>
      </c>
      <c r="AD305" s="2459" t="str">
        <f>IF(INPUT_OUTPUT!CE292="","",INPUT_OUTPUT!CE292)</f>
        <v/>
      </c>
      <c r="AE305" s="2459" t="str">
        <f>IF(INPUT_OUTPUT!CF292="","",INPUT_OUTPUT!CF292)</f>
        <v/>
      </c>
      <c r="AF305" s="2459" t="str">
        <f>IF(INPUT_OUTPUT!CG292="","",INPUT_OUTPUT!CG292)</f>
        <v/>
      </c>
      <c r="AG305" s="2459" t="str">
        <f>IF(INPUT_OUTPUT!CH292="","",INPUT_OUTPUT!CH292)</f>
        <v/>
      </c>
      <c r="AH305" s="2459" t="str">
        <f>IF(INPUT_OUTPUT!CI292="","",INPUT_OUTPUT!CI292)</f>
        <v/>
      </c>
    </row>
    <row r="306" spans="3:34" s="2437" customFormat="1" ht="12.75" customHeight="1">
      <c r="C306" s="2461" t="str">
        <f>IF(INPUT_OUTPUT!C293="","",INPUT_OUTPUT!C293)</f>
        <v/>
      </c>
      <c r="D306" s="2462" t="str">
        <f>IF(INPUT_OUTPUT!BH293="","",INPUT_OUTPUT!BH293)</f>
        <v/>
      </c>
      <c r="E306" s="2462" t="str">
        <f>IF(INPUT_OUTPUT!BI293="","",INPUT_OUTPUT!BI293)</f>
        <v/>
      </c>
      <c r="F306" s="2462" t="str">
        <f>IF(INPUT_OUTPUT!BJ293="","",INPUT_OUTPUT!BJ293)</f>
        <v/>
      </c>
      <c r="G306" s="2462" t="str">
        <f>IF(INPUT_OUTPUT!BK293="","",INPUT_OUTPUT!BK293)</f>
        <v/>
      </c>
      <c r="H306" s="2462" t="str">
        <f>IF(INPUT_OUTPUT!BL293="","",INPUT_OUTPUT!BL293)</f>
        <v/>
      </c>
      <c r="I306" s="2462" t="str">
        <f>IF(INPUT_OUTPUT!BM293="","",INPUT_OUTPUT!BM293)</f>
        <v/>
      </c>
      <c r="J306" s="2462" t="str">
        <f>IF(INPUT_OUTPUT!BN293="","",INPUT_OUTPUT!BN293)</f>
        <v/>
      </c>
      <c r="K306" s="2453" t="str">
        <f t="shared" si="15"/>
        <v/>
      </c>
      <c r="L306" s="2457" t="str">
        <f>IF(INPUT_OUTPUT!BO293="","",INPUT_OUTPUT!BO293)</f>
        <v/>
      </c>
      <c r="M306" s="2457" t="str">
        <f>IF(INPUT_OUTPUT!BP293="","",INPUT_OUTPUT!BP293)</f>
        <v/>
      </c>
      <c r="N306" s="2457" t="str">
        <f>IF(INPUT_OUTPUT!BQ293="","",INPUT_OUTPUT!BQ293)</f>
        <v/>
      </c>
      <c r="O306" s="2457" t="str">
        <f>IF(INPUT_OUTPUT!BR293="","",INPUT_OUTPUT!BR293)</f>
        <v/>
      </c>
      <c r="P306" s="2457" t="str">
        <f>IF(INPUT_OUTPUT!BS293="","",INPUT_OUTPUT!BS293)</f>
        <v/>
      </c>
      <c r="Q306" s="2457" t="str">
        <f>IF(INPUT_OUTPUT!BT293="","",INPUT_OUTPUT!BT293)</f>
        <v/>
      </c>
      <c r="R306" s="2457" t="str">
        <f>IF(INPUT_OUTPUT!BU293="","",INPUT_OUTPUT!BU293)</f>
        <v/>
      </c>
      <c r="S306" s="2461" t="str">
        <f t="shared" si="16"/>
        <v/>
      </c>
      <c r="T306" s="2457" t="str">
        <f>IF(INPUT_OUTPUT!BV293="","",INPUT_OUTPUT!BV293)</f>
        <v/>
      </c>
      <c r="U306" s="2457" t="str">
        <f>IF(INPUT_OUTPUT!BW293="","",INPUT_OUTPUT!BW293)</f>
        <v/>
      </c>
      <c r="V306" s="2457" t="str">
        <f>IF(INPUT_OUTPUT!BX293="","",INPUT_OUTPUT!BX293)</f>
        <v/>
      </c>
      <c r="W306" s="2457" t="str">
        <f>IF(INPUT_OUTPUT!BY293="","",INPUT_OUTPUT!BY293)</f>
        <v/>
      </c>
      <c r="X306" s="2457" t="str">
        <f>IF(INPUT_OUTPUT!BZ293="","",INPUT_OUTPUT!BZ293)</f>
        <v/>
      </c>
      <c r="Y306" s="2457" t="str">
        <f>IF(INPUT_OUTPUT!CA293="","",INPUT_OUTPUT!CA293)</f>
        <v/>
      </c>
      <c r="Z306" s="2457" t="str">
        <f>IF(INPUT_OUTPUT!CB293="","",INPUT_OUTPUT!CB293)</f>
        <v/>
      </c>
      <c r="AA306" s="2461" t="str">
        <f t="shared" si="17"/>
        <v/>
      </c>
      <c r="AB306" s="2459" t="str">
        <f>IF(INPUT_OUTPUT!CC293="","",INPUT_OUTPUT!CC293)</f>
        <v/>
      </c>
      <c r="AC306" s="2459" t="str">
        <f>IF(INPUT_OUTPUT!CD293="","",INPUT_OUTPUT!CD293)</f>
        <v/>
      </c>
      <c r="AD306" s="2459" t="str">
        <f>IF(INPUT_OUTPUT!CE293="","",INPUT_OUTPUT!CE293)</f>
        <v/>
      </c>
      <c r="AE306" s="2459" t="str">
        <f>IF(INPUT_OUTPUT!CF293="","",INPUT_OUTPUT!CF293)</f>
        <v/>
      </c>
      <c r="AF306" s="2459" t="str">
        <f>IF(INPUT_OUTPUT!CG293="","",INPUT_OUTPUT!CG293)</f>
        <v/>
      </c>
      <c r="AG306" s="2459" t="str">
        <f>IF(INPUT_OUTPUT!CH293="","",INPUT_OUTPUT!CH293)</f>
        <v/>
      </c>
      <c r="AH306" s="2459" t="str">
        <f>IF(INPUT_OUTPUT!CI293="","",INPUT_OUTPUT!CI293)</f>
        <v/>
      </c>
    </row>
    <row r="307" spans="3:34" s="2437" customFormat="1" ht="12.75" customHeight="1">
      <c r="C307" s="2461" t="str">
        <f>IF(INPUT_OUTPUT!C294="","",INPUT_OUTPUT!C294)</f>
        <v/>
      </c>
      <c r="D307" s="2462" t="str">
        <f>IF(INPUT_OUTPUT!BH294="","",INPUT_OUTPUT!BH294)</f>
        <v/>
      </c>
      <c r="E307" s="2462" t="str">
        <f>IF(INPUT_OUTPUT!BI294="","",INPUT_OUTPUT!BI294)</f>
        <v/>
      </c>
      <c r="F307" s="2462" t="str">
        <f>IF(INPUT_OUTPUT!BJ294="","",INPUT_OUTPUT!BJ294)</f>
        <v/>
      </c>
      <c r="G307" s="2462" t="str">
        <f>IF(INPUT_OUTPUT!BK294="","",INPUT_OUTPUT!BK294)</f>
        <v/>
      </c>
      <c r="H307" s="2462" t="str">
        <f>IF(INPUT_OUTPUT!BL294="","",INPUT_OUTPUT!BL294)</f>
        <v/>
      </c>
      <c r="I307" s="2462" t="str">
        <f>IF(INPUT_OUTPUT!BM294="","",INPUT_OUTPUT!BM294)</f>
        <v/>
      </c>
      <c r="J307" s="2462" t="str">
        <f>IF(INPUT_OUTPUT!BN294="","",INPUT_OUTPUT!BN294)</f>
        <v/>
      </c>
      <c r="K307" s="2453" t="str">
        <f t="shared" si="15"/>
        <v/>
      </c>
      <c r="L307" s="2457" t="str">
        <f>IF(INPUT_OUTPUT!BO294="","",INPUT_OUTPUT!BO294)</f>
        <v/>
      </c>
      <c r="M307" s="2457" t="str">
        <f>IF(INPUT_OUTPUT!BP294="","",INPUT_OUTPUT!BP294)</f>
        <v/>
      </c>
      <c r="N307" s="2457" t="str">
        <f>IF(INPUT_OUTPUT!BQ294="","",INPUT_OUTPUT!BQ294)</f>
        <v/>
      </c>
      <c r="O307" s="2457" t="str">
        <f>IF(INPUT_OUTPUT!BR294="","",INPUT_OUTPUT!BR294)</f>
        <v/>
      </c>
      <c r="P307" s="2457" t="str">
        <f>IF(INPUT_OUTPUT!BS294="","",INPUT_OUTPUT!BS294)</f>
        <v/>
      </c>
      <c r="Q307" s="2457" t="str">
        <f>IF(INPUT_OUTPUT!BT294="","",INPUT_OUTPUT!BT294)</f>
        <v/>
      </c>
      <c r="R307" s="2457" t="str">
        <f>IF(INPUT_OUTPUT!BU294="","",INPUT_OUTPUT!BU294)</f>
        <v/>
      </c>
      <c r="S307" s="2461" t="str">
        <f t="shared" si="16"/>
        <v/>
      </c>
      <c r="T307" s="2457" t="str">
        <f>IF(INPUT_OUTPUT!BV294="","",INPUT_OUTPUT!BV294)</f>
        <v/>
      </c>
      <c r="U307" s="2457" t="str">
        <f>IF(INPUT_OUTPUT!BW294="","",INPUT_OUTPUT!BW294)</f>
        <v/>
      </c>
      <c r="V307" s="2457" t="str">
        <f>IF(INPUT_OUTPUT!BX294="","",INPUT_OUTPUT!BX294)</f>
        <v/>
      </c>
      <c r="W307" s="2457" t="str">
        <f>IF(INPUT_OUTPUT!BY294="","",INPUT_OUTPUT!BY294)</f>
        <v/>
      </c>
      <c r="X307" s="2457" t="str">
        <f>IF(INPUT_OUTPUT!BZ294="","",INPUT_OUTPUT!BZ294)</f>
        <v/>
      </c>
      <c r="Y307" s="2457" t="str">
        <f>IF(INPUT_OUTPUT!CA294="","",INPUT_OUTPUT!CA294)</f>
        <v/>
      </c>
      <c r="Z307" s="2457" t="str">
        <f>IF(INPUT_OUTPUT!CB294="","",INPUT_OUTPUT!CB294)</f>
        <v/>
      </c>
      <c r="AA307" s="2461" t="str">
        <f t="shared" si="17"/>
        <v/>
      </c>
      <c r="AB307" s="2459" t="str">
        <f>IF(INPUT_OUTPUT!CC294="","",INPUT_OUTPUT!CC294)</f>
        <v/>
      </c>
      <c r="AC307" s="2459" t="str">
        <f>IF(INPUT_OUTPUT!CD294="","",INPUT_OUTPUT!CD294)</f>
        <v/>
      </c>
      <c r="AD307" s="2459" t="str">
        <f>IF(INPUT_OUTPUT!CE294="","",INPUT_OUTPUT!CE294)</f>
        <v/>
      </c>
      <c r="AE307" s="2459" t="str">
        <f>IF(INPUT_OUTPUT!CF294="","",INPUT_OUTPUT!CF294)</f>
        <v/>
      </c>
      <c r="AF307" s="2459" t="str">
        <f>IF(INPUT_OUTPUT!CG294="","",INPUT_OUTPUT!CG294)</f>
        <v/>
      </c>
      <c r="AG307" s="2459" t="str">
        <f>IF(INPUT_OUTPUT!CH294="","",INPUT_OUTPUT!CH294)</f>
        <v/>
      </c>
      <c r="AH307" s="2459" t="str">
        <f>IF(INPUT_OUTPUT!CI294="","",INPUT_OUTPUT!CI294)</f>
        <v/>
      </c>
    </row>
    <row r="308" spans="3:34" s="2437" customFormat="1" ht="12.75" customHeight="1">
      <c r="C308" s="2461" t="str">
        <f>IF(INPUT_OUTPUT!C295="","",INPUT_OUTPUT!C295)</f>
        <v/>
      </c>
      <c r="D308" s="2462" t="str">
        <f>IF(INPUT_OUTPUT!BH295="","",INPUT_OUTPUT!BH295)</f>
        <v/>
      </c>
      <c r="E308" s="2462" t="str">
        <f>IF(INPUT_OUTPUT!BI295="","",INPUT_OUTPUT!BI295)</f>
        <v/>
      </c>
      <c r="F308" s="2462" t="str">
        <f>IF(INPUT_OUTPUT!BJ295="","",INPUT_OUTPUT!BJ295)</f>
        <v/>
      </c>
      <c r="G308" s="2462" t="str">
        <f>IF(INPUT_OUTPUT!BK295="","",INPUT_OUTPUT!BK295)</f>
        <v/>
      </c>
      <c r="H308" s="2462" t="str">
        <f>IF(INPUT_OUTPUT!BL295="","",INPUT_OUTPUT!BL295)</f>
        <v/>
      </c>
      <c r="I308" s="2462" t="str">
        <f>IF(INPUT_OUTPUT!BM295="","",INPUT_OUTPUT!BM295)</f>
        <v/>
      </c>
      <c r="J308" s="2462" t="str">
        <f>IF(INPUT_OUTPUT!BN295="","",INPUT_OUTPUT!BN295)</f>
        <v/>
      </c>
      <c r="K308" s="2453" t="str">
        <f t="shared" si="15"/>
        <v/>
      </c>
      <c r="L308" s="2457" t="str">
        <f>IF(INPUT_OUTPUT!BO295="","",INPUT_OUTPUT!BO295)</f>
        <v/>
      </c>
      <c r="M308" s="2457" t="str">
        <f>IF(INPUT_OUTPUT!BP295="","",INPUT_OUTPUT!BP295)</f>
        <v/>
      </c>
      <c r="N308" s="2457" t="str">
        <f>IF(INPUT_OUTPUT!BQ295="","",INPUT_OUTPUT!BQ295)</f>
        <v/>
      </c>
      <c r="O308" s="2457" t="str">
        <f>IF(INPUT_OUTPUT!BR295="","",INPUT_OUTPUT!BR295)</f>
        <v/>
      </c>
      <c r="P308" s="2457" t="str">
        <f>IF(INPUT_OUTPUT!BS295="","",INPUT_OUTPUT!BS295)</f>
        <v/>
      </c>
      <c r="Q308" s="2457" t="str">
        <f>IF(INPUT_OUTPUT!BT295="","",INPUT_OUTPUT!BT295)</f>
        <v/>
      </c>
      <c r="R308" s="2457" t="str">
        <f>IF(INPUT_OUTPUT!BU295="","",INPUT_OUTPUT!BU295)</f>
        <v/>
      </c>
      <c r="S308" s="2461" t="str">
        <f t="shared" si="16"/>
        <v/>
      </c>
      <c r="T308" s="2457" t="str">
        <f>IF(INPUT_OUTPUT!BV295="","",INPUT_OUTPUT!BV295)</f>
        <v/>
      </c>
      <c r="U308" s="2457" t="str">
        <f>IF(INPUT_OUTPUT!BW295="","",INPUT_OUTPUT!BW295)</f>
        <v/>
      </c>
      <c r="V308" s="2457" t="str">
        <f>IF(INPUT_OUTPUT!BX295="","",INPUT_OUTPUT!BX295)</f>
        <v/>
      </c>
      <c r="W308" s="2457" t="str">
        <f>IF(INPUT_OUTPUT!BY295="","",INPUT_OUTPUT!BY295)</f>
        <v/>
      </c>
      <c r="X308" s="2457" t="str">
        <f>IF(INPUT_OUTPUT!BZ295="","",INPUT_OUTPUT!BZ295)</f>
        <v/>
      </c>
      <c r="Y308" s="2457" t="str">
        <f>IF(INPUT_OUTPUT!CA295="","",INPUT_OUTPUT!CA295)</f>
        <v/>
      </c>
      <c r="Z308" s="2457" t="str">
        <f>IF(INPUT_OUTPUT!CB295="","",INPUT_OUTPUT!CB295)</f>
        <v/>
      </c>
      <c r="AA308" s="2461" t="str">
        <f t="shared" si="17"/>
        <v/>
      </c>
      <c r="AB308" s="2459" t="str">
        <f>IF(INPUT_OUTPUT!CC295="","",INPUT_OUTPUT!CC295)</f>
        <v/>
      </c>
      <c r="AC308" s="2459" t="str">
        <f>IF(INPUT_OUTPUT!CD295="","",INPUT_OUTPUT!CD295)</f>
        <v/>
      </c>
      <c r="AD308" s="2459" t="str">
        <f>IF(INPUT_OUTPUT!CE295="","",INPUT_OUTPUT!CE295)</f>
        <v/>
      </c>
      <c r="AE308" s="2459" t="str">
        <f>IF(INPUT_OUTPUT!CF295="","",INPUT_OUTPUT!CF295)</f>
        <v/>
      </c>
      <c r="AF308" s="2459" t="str">
        <f>IF(INPUT_OUTPUT!CG295="","",INPUT_OUTPUT!CG295)</f>
        <v/>
      </c>
      <c r="AG308" s="2459" t="str">
        <f>IF(INPUT_OUTPUT!CH295="","",INPUT_OUTPUT!CH295)</f>
        <v/>
      </c>
      <c r="AH308" s="2459" t="str">
        <f>IF(INPUT_OUTPUT!CI295="","",INPUT_OUTPUT!CI295)</f>
        <v/>
      </c>
    </row>
    <row r="309" spans="3:34" s="2437" customFormat="1" ht="12.75" customHeight="1">
      <c r="C309" s="2461" t="str">
        <f>IF(INPUT_OUTPUT!C296="","",INPUT_OUTPUT!C296)</f>
        <v/>
      </c>
      <c r="D309" s="2462" t="str">
        <f>IF(INPUT_OUTPUT!BH296="","",INPUT_OUTPUT!BH296)</f>
        <v/>
      </c>
      <c r="E309" s="2462" t="str">
        <f>IF(INPUT_OUTPUT!BI296="","",INPUT_OUTPUT!BI296)</f>
        <v/>
      </c>
      <c r="F309" s="2462" t="str">
        <f>IF(INPUT_OUTPUT!BJ296="","",INPUT_OUTPUT!BJ296)</f>
        <v/>
      </c>
      <c r="G309" s="2462" t="str">
        <f>IF(INPUT_OUTPUT!BK296="","",INPUT_OUTPUT!BK296)</f>
        <v/>
      </c>
      <c r="H309" s="2462" t="str">
        <f>IF(INPUT_OUTPUT!BL296="","",INPUT_OUTPUT!BL296)</f>
        <v/>
      </c>
      <c r="I309" s="2462" t="str">
        <f>IF(INPUT_OUTPUT!BM296="","",INPUT_OUTPUT!BM296)</f>
        <v/>
      </c>
      <c r="J309" s="2462" t="str">
        <f>IF(INPUT_OUTPUT!BN296="","",INPUT_OUTPUT!BN296)</f>
        <v/>
      </c>
      <c r="K309" s="2453" t="str">
        <f t="shared" si="15"/>
        <v/>
      </c>
      <c r="L309" s="2457" t="str">
        <f>IF(INPUT_OUTPUT!BO296="","",INPUT_OUTPUT!BO296)</f>
        <v/>
      </c>
      <c r="M309" s="2457" t="str">
        <f>IF(INPUT_OUTPUT!BP296="","",INPUT_OUTPUT!BP296)</f>
        <v/>
      </c>
      <c r="N309" s="2457" t="str">
        <f>IF(INPUT_OUTPUT!BQ296="","",INPUT_OUTPUT!BQ296)</f>
        <v/>
      </c>
      <c r="O309" s="2457" t="str">
        <f>IF(INPUT_OUTPUT!BR296="","",INPUT_OUTPUT!BR296)</f>
        <v/>
      </c>
      <c r="P309" s="2457" t="str">
        <f>IF(INPUT_OUTPUT!BS296="","",INPUT_OUTPUT!BS296)</f>
        <v/>
      </c>
      <c r="Q309" s="2457" t="str">
        <f>IF(INPUT_OUTPUT!BT296="","",INPUT_OUTPUT!BT296)</f>
        <v/>
      </c>
      <c r="R309" s="2457" t="str">
        <f>IF(INPUT_OUTPUT!BU296="","",INPUT_OUTPUT!BU296)</f>
        <v/>
      </c>
      <c r="S309" s="2461" t="str">
        <f t="shared" si="16"/>
        <v/>
      </c>
      <c r="T309" s="2457" t="str">
        <f>IF(INPUT_OUTPUT!BV296="","",INPUT_OUTPUT!BV296)</f>
        <v/>
      </c>
      <c r="U309" s="2457" t="str">
        <f>IF(INPUT_OUTPUT!BW296="","",INPUT_OUTPUT!BW296)</f>
        <v/>
      </c>
      <c r="V309" s="2457" t="str">
        <f>IF(INPUT_OUTPUT!BX296="","",INPUT_OUTPUT!BX296)</f>
        <v/>
      </c>
      <c r="W309" s="2457" t="str">
        <f>IF(INPUT_OUTPUT!BY296="","",INPUT_OUTPUT!BY296)</f>
        <v/>
      </c>
      <c r="X309" s="2457" t="str">
        <f>IF(INPUT_OUTPUT!BZ296="","",INPUT_OUTPUT!BZ296)</f>
        <v/>
      </c>
      <c r="Y309" s="2457" t="str">
        <f>IF(INPUT_OUTPUT!CA296="","",INPUT_OUTPUT!CA296)</f>
        <v/>
      </c>
      <c r="Z309" s="2457" t="str">
        <f>IF(INPUT_OUTPUT!CB296="","",INPUT_OUTPUT!CB296)</f>
        <v/>
      </c>
      <c r="AA309" s="2461" t="str">
        <f t="shared" si="17"/>
        <v/>
      </c>
      <c r="AB309" s="2459" t="str">
        <f>IF(INPUT_OUTPUT!CC296="","",INPUT_OUTPUT!CC296)</f>
        <v/>
      </c>
      <c r="AC309" s="2459" t="str">
        <f>IF(INPUT_OUTPUT!CD296="","",INPUT_OUTPUT!CD296)</f>
        <v/>
      </c>
      <c r="AD309" s="2459" t="str">
        <f>IF(INPUT_OUTPUT!CE296="","",INPUT_OUTPUT!CE296)</f>
        <v/>
      </c>
      <c r="AE309" s="2459" t="str">
        <f>IF(INPUT_OUTPUT!CF296="","",INPUT_OUTPUT!CF296)</f>
        <v/>
      </c>
      <c r="AF309" s="2459" t="str">
        <f>IF(INPUT_OUTPUT!CG296="","",INPUT_OUTPUT!CG296)</f>
        <v/>
      </c>
      <c r="AG309" s="2459" t="str">
        <f>IF(INPUT_OUTPUT!CH296="","",INPUT_OUTPUT!CH296)</f>
        <v/>
      </c>
      <c r="AH309" s="2459" t="str">
        <f>IF(INPUT_OUTPUT!CI296="","",INPUT_OUTPUT!CI296)</f>
        <v/>
      </c>
    </row>
    <row r="310" spans="3:34" s="2437" customFormat="1" ht="12.75" customHeight="1">
      <c r="C310" s="2461" t="str">
        <f>IF(INPUT_OUTPUT!C297="","",INPUT_OUTPUT!C297)</f>
        <v/>
      </c>
      <c r="D310" s="2462" t="str">
        <f>IF(INPUT_OUTPUT!BH297="","",INPUT_OUTPUT!BH297)</f>
        <v/>
      </c>
      <c r="E310" s="2462" t="str">
        <f>IF(INPUT_OUTPUT!BI297="","",INPUT_OUTPUT!BI297)</f>
        <v/>
      </c>
      <c r="F310" s="2462" t="str">
        <f>IF(INPUT_OUTPUT!BJ297="","",INPUT_OUTPUT!BJ297)</f>
        <v/>
      </c>
      <c r="G310" s="2462" t="str">
        <f>IF(INPUT_OUTPUT!BK297="","",INPUT_OUTPUT!BK297)</f>
        <v/>
      </c>
      <c r="H310" s="2462" t="str">
        <f>IF(INPUT_OUTPUT!BL297="","",INPUT_OUTPUT!BL297)</f>
        <v/>
      </c>
      <c r="I310" s="2462" t="str">
        <f>IF(INPUT_OUTPUT!BM297="","",INPUT_OUTPUT!BM297)</f>
        <v/>
      </c>
      <c r="J310" s="2462" t="str">
        <f>IF(INPUT_OUTPUT!BN297="","",INPUT_OUTPUT!BN297)</f>
        <v/>
      </c>
      <c r="K310" s="2453" t="str">
        <f t="shared" si="15"/>
        <v/>
      </c>
      <c r="L310" s="2457" t="str">
        <f>IF(INPUT_OUTPUT!BO297="","",INPUT_OUTPUT!BO297)</f>
        <v/>
      </c>
      <c r="M310" s="2457" t="str">
        <f>IF(INPUT_OUTPUT!BP297="","",INPUT_OUTPUT!BP297)</f>
        <v/>
      </c>
      <c r="N310" s="2457" t="str">
        <f>IF(INPUT_OUTPUT!BQ297="","",INPUT_OUTPUT!BQ297)</f>
        <v/>
      </c>
      <c r="O310" s="2457" t="str">
        <f>IF(INPUT_OUTPUT!BR297="","",INPUT_OUTPUT!BR297)</f>
        <v/>
      </c>
      <c r="P310" s="2457" t="str">
        <f>IF(INPUT_OUTPUT!BS297="","",INPUT_OUTPUT!BS297)</f>
        <v/>
      </c>
      <c r="Q310" s="2457" t="str">
        <f>IF(INPUT_OUTPUT!BT297="","",INPUT_OUTPUT!BT297)</f>
        <v/>
      </c>
      <c r="R310" s="2457" t="str">
        <f>IF(INPUT_OUTPUT!BU297="","",INPUT_OUTPUT!BU297)</f>
        <v/>
      </c>
      <c r="S310" s="2461" t="str">
        <f t="shared" si="16"/>
        <v/>
      </c>
      <c r="T310" s="2457" t="str">
        <f>IF(INPUT_OUTPUT!BV297="","",INPUT_OUTPUT!BV297)</f>
        <v/>
      </c>
      <c r="U310" s="2457" t="str">
        <f>IF(INPUT_OUTPUT!BW297="","",INPUT_OUTPUT!BW297)</f>
        <v/>
      </c>
      <c r="V310" s="2457" t="str">
        <f>IF(INPUT_OUTPUT!BX297="","",INPUT_OUTPUT!BX297)</f>
        <v/>
      </c>
      <c r="W310" s="2457" t="str">
        <f>IF(INPUT_OUTPUT!BY297="","",INPUT_OUTPUT!BY297)</f>
        <v/>
      </c>
      <c r="X310" s="2457" t="str">
        <f>IF(INPUT_OUTPUT!BZ297="","",INPUT_OUTPUT!BZ297)</f>
        <v/>
      </c>
      <c r="Y310" s="2457" t="str">
        <f>IF(INPUT_OUTPUT!CA297="","",INPUT_OUTPUT!CA297)</f>
        <v/>
      </c>
      <c r="Z310" s="2457" t="str">
        <f>IF(INPUT_OUTPUT!CB297="","",INPUT_OUTPUT!CB297)</f>
        <v/>
      </c>
      <c r="AA310" s="2461" t="str">
        <f t="shared" si="17"/>
        <v/>
      </c>
      <c r="AB310" s="2459" t="str">
        <f>IF(INPUT_OUTPUT!CC297="","",INPUT_OUTPUT!CC297)</f>
        <v/>
      </c>
      <c r="AC310" s="2459" t="str">
        <f>IF(INPUT_OUTPUT!CD297="","",INPUT_OUTPUT!CD297)</f>
        <v/>
      </c>
      <c r="AD310" s="2459" t="str">
        <f>IF(INPUT_OUTPUT!CE297="","",INPUT_OUTPUT!CE297)</f>
        <v/>
      </c>
      <c r="AE310" s="2459" t="str">
        <f>IF(INPUT_OUTPUT!CF297="","",INPUT_OUTPUT!CF297)</f>
        <v/>
      </c>
      <c r="AF310" s="2459" t="str">
        <f>IF(INPUT_OUTPUT!CG297="","",INPUT_OUTPUT!CG297)</f>
        <v/>
      </c>
      <c r="AG310" s="2459" t="str">
        <f>IF(INPUT_OUTPUT!CH297="","",INPUT_OUTPUT!CH297)</f>
        <v/>
      </c>
      <c r="AH310" s="2459" t="str">
        <f>IF(INPUT_OUTPUT!CI297="","",INPUT_OUTPUT!CI297)</f>
        <v/>
      </c>
    </row>
    <row r="311" spans="3:34" s="2437" customFormat="1" ht="12.75" customHeight="1">
      <c r="C311" s="2461" t="str">
        <f>IF(INPUT_OUTPUT!C298="","",INPUT_OUTPUT!C298)</f>
        <v/>
      </c>
      <c r="D311" s="2462" t="str">
        <f>IF(INPUT_OUTPUT!BH298="","",INPUT_OUTPUT!BH298)</f>
        <v/>
      </c>
      <c r="E311" s="2462" t="str">
        <f>IF(INPUT_OUTPUT!BI298="","",INPUT_OUTPUT!BI298)</f>
        <v/>
      </c>
      <c r="F311" s="2462" t="str">
        <f>IF(INPUT_OUTPUT!BJ298="","",INPUT_OUTPUT!BJ298)</f>
        <v/>
      </c>
      <c r="G311" s="2462" t="str">
        <f>IF(INPUT_OUTPUT!BK298="","",INPUT_OUTPUT!BK298)</f>
        <v/>
      </c>
      <c r="H311" s="2462" t="str">
        <f>IF(INPUT_OUTPUT!BL298="","",INPUT_OUTPUT!BL298)</f>
        <v/>
      </c>
      <c r="I311" s="2462" t="str">
        <f>IF(INPUT_OUTPUT!BM298="","",INPUT_OUTPUT!BM298)</f>
        <v/>
      </c>
      <c r="J311" s="2462" t="str">
        <f>IF(INPUT_OUTPUT!BN298="","",INPUT_OUTPUT!BN298)</f>
        <v/>
      </c>
      <c r="K311" s="2453" t="str">
        <f t="shared" si="15"/>
        <v/>
      </c>
      <c r="L311" s="2457" t="str">
        <f>IF(INPUT_OUTPUT!BO298="","",INPUT_OUTPUT!BO298)</f>
        <v/>
      </c>
      <c r="M311" s="2457" t="str">
        <f>IF(INPUT_OUTPUT!BP298="","",INPUT_OUTPUT!BP298)</f>
        <v/>
      </c>
      <c r="N311" s="2457" t="str">
        <f>IF(INPUT_OUTPUT!BQ298="","",INPUT_OUTPUT!BQ298)</f>
        <v/>
      </c>
      <c r="O311" s="2457" t="str">
        <f>IF(INPUT_OUTPUT!BR298="","",INPUT_OUTPUT!BR298)</f>
        <v/>
      </c>
      <c r="P311" s="2457" t="str">
        <f>IF(INPUT_OUTPUT!BS298="","",INPUT_OUTPUT!BS298)</f>
        <v/>
      </c>
      <c r="Q311" s="2457" t="str">
        <f>IF(INPUT_OUTPUT!BT298="","",INPUT_OUTPUT!BT298)</f>
        <v/>
      </c>
      <c r="R311" s="2457" t="str">
        <f>IF(INPUT_OUTPUT!BU298="","",INPUT_OUTPUT!BU298)</f>
        <v/>
      </c>
      <c r="S311" s="2461" t="str">
        <f t="shared" si="16"/>
        <v/>
      </c>
      <c r="T311" s="2457" t="str">
        <f>IF(INPUT_OUTPUT!BV298="","",INPUT_OUTPUT!BV298)</f>
        <v/>
      </c>
      <c r="U311" s="2457" t="str">
        <f>IF(INPUT_OUTPUT!BW298="","",INPUT_OUTPUT!BW298)</f>
        <v/>
      </c>
      <c r="V311" s="2457" t="str">
        <f>IF(INPUT_OUTPUT!BX298="","",INPUT_OUTPUT!BX298)</f>
        <v/>
      </c>
      <c r="W311" s="2457" t="str">
        <f>IF(INPUT_OUTPUT!BY298="","",INPUT_OUTPUT!BY298)</f>
        <v/>
      </c>
      <c r="X311" s="2457" t="str">
        <f>IF(INPUT_OUTPUT!BZ298="","",INPUT_OUTPUT!BZ298)</f>
        <v/>
      </c>
      <c r="Y311" s="2457" t="str">
        <f>IF(INPUT_OUTPUT!CA298="","",INPUT_OUTPUT!CA298)</f>
        <v/>
      </c>
      <c r="Z311" s="2457" t="str">
        <f>IF(INPUT_OUTPUT!CB298="","",INPUT_OUTPUT!CB298)</f>
        <v/>
      </c>
      <c r="AA311" s="2461" t="str">
        <f t="shared" si="17"/>
        <v/>
      </c>
      <c r="AB311" s="2459" t="str">
        <f>IF(INPUT_OUTPUT!CC298="","",INPUT_OUTPUT!CC298)</f>
        <v/>
      </c>
      <c r="AC311" s="2459" t="str">
        <f>IF(INPUT_OUTPUT!CD298="","",INPUT_OUTPUT!CD298)</f>
        <v/>
      </c>
      <c r="AD311" s="2459" t="str">
        <f>IF(INPUT_OUTPUT!CE298="","",INPUT_OUTPUT!CE298)</f>
        <v/>
      </c>
      <c r="AE311" s="2459" t="str">
        <f>IF(INPUT_OUTPUT!CF298="","",INPUT_OUTPUT!CF298)</f>
        <v/>
      </c>
      <c r="AF311" s="2459" t="str">
        <f>IF(INPUT_OUTPUT!CG298="","",INPUT_OUTPUT!CG298)</f>
        <v/>
      </c>
      <c r="AG311" s="2459" t="str">
        <f>IF(INPUT_OUTPUT!CH298="","",INPUT_OUTPUT!CH298)</f>
        <v/>
      </c>
      <c r="AH311" s="2459" t="str">
        <f>IF(INPUT_OUTPUT!CI298="","",INPUT_OUTPUT!CI298)</f>
        <v/>
      </c>
    </row>
    <row r="312" spans="3:34" s="2437" customFormat="1" ht="12.75" customHeight="1">
      <c r="C312" s="2461" t="str">
        <f>IF(INPUT_OUTPUT!C299="","",INPUT_OUTPUT!C299)</f>
        <v/>
      </c>
      <c r="D312" s="2462" t="str">
        <f>IF(INPUT_OUTPUT!BH299="","",INPUT_OUTPUT!BH299)</f>
        <v/>
      </c>
      <c r="E312" s="2462" t="str">
        <f>IF(INPUT_OUTPUT!BI299="","",INPUT_OUTPUT!BI299)</f>
        <v/>
      </c>
      <c r="F312" s="2462" t="str">
        <f>IF(INPUT_OUTPUT!BJ299="","",INPUT_OUTPUT!BJ299)</f>
        <v/>
      </c>
      <c r="G312" s="2462" t="str">
        <f>IF(INPUT_OUTPUT!BK299="","",INPUT_OUTPUT!BK299)</f>
        <v/>
      </c>
      <c r="H312" s="2462" t="str">
        <f>IF(INPUT_OUTPUT!BL299="","",INPUT_OUTPUT!BL299)</f>
        <v/>
      </c>
      <c r="I312" s="2462" t="str">
        <f>IF(INPUT_OUTPUT!BM299="","",INPUT_OUTPUT!BM299)</f>
        <v/>
      </c>
      <c r="J312" s="2462" t="str">
        <f>IF(INPUT_OUTPUT!BN299="","",INPUT_OUTPUT!BN299)</f>
        <v/>
      </c>
      <c r="K312" s="2453" t="str">
        <f t="shared" si="15"/>
        <v/>
      </c>
      <c r="L312" s="2457" t="str">
        <f>IF(INPUT_OUTPUT!BO299="","",INPUT_OUTPUT!BO299)</f>
        <v/>
      </c>
      <c r="M312" s="2457" t="str">
        <f>IF(INPUT_OUTPUT!BP299="","",INPUT_OUTPUT!BP299)</f>
        <v/>
      </c>
      <c r="N312" s="2457" t="str">
        <f>IF(INPUT_OUTPUT!BQ299="","",INPUT_OUTPUT!BQ299)</f>
        <v/>
      </c>
      <c r="O312" s="2457" t="str">
        <f>IF(INPUT_OUTPUT!BR299="","",INPUT_OUTPUT!BR299)</f>
        <v/>
      </c>
      <c r="P312" s="2457" t="str">
        <f>IF(INPUT_OUTPUT!BS299="","",INPUT_OUTPUT!BS299)</f>
        <v/>
      </c>
      <c r="Q312" s="2457" t="str">
        <f>IF(INPUT_OUTPUT!BT299="","",INPUT_OUTPUT!BT299)</f>
        <v/>
      </c>
      <c r="R312" s="2457" t="str">
        <f>IF(INPUT_OUTPUT!BU299="","",INPUT_OUTPUT!BU299)</f>
        <v/>
      </c>
      <c r="S312" s="2461" t="str">
        <f t="shared" si="16"/>
        <v/>
      </c>
      <c r="T312" s="2457" t="str">
        <f>IF(INPUT_OUTPUT!BV299="","",INPUT_OUTPUT!BV299)</f>
        <v/>
      </c>
      <c r="U312" s="2457" t="str">
        <f>IF(INPUT_OUTPUT!BW299="","",INPUT_OUTPUT!BW299)</f>
        <v/>
      </c>
      <c r="V312" s="2457" t="str">
        <f>IF(INPUT_OUTPUT!BX299="","",INPUT_OUTPUT!BX299)</f>
        <v/>
      </c>
      <c r="W312" s="2457" t="str">
        <f>IF(INPUT_OUTPUT!BY299="","",INPUT_OUTPUT!BY299)</f>
        <v/>
      </c>
      <c r="X312" s="2457" t="str">
        <f>IF(INPUT_OUTPUT!BZ299="","",INPUT_OUTPUT!BZ299)</f>
        <v/>
      </c>
      <c r="Y312" s="2457" t="str">
        <f>IF(INPUT_OUTPUT!CA299="","",INPUT_OUTPUT!CA299)</f>
        <v/>
      </c>
      <c r="Z312" s="2457" t="str">
        <f>IF(INPUT_OUTPUT!CB299="","",INPUT_OUTPUT!CB299)</f>
        <v/>
      </c>
      <c r="AA312" s="2461" t="str">
        <f t="shared" si="17"/>
        <v/>
      </c>
      <c r="AB312" s="2459" t="str">
        <f>IF(INPUT_OUTPUT!CC299="","",INPUT_OUTPUT!CC299)</f>
        <v/>
      </c>
      <c r="AC312" s="2459" t="str">
        <f>IF(INPUT_OUTPUT!CD299="","",INPUT_OUTPUT!CD299)</f>
        <v/>
      </c>
      <c r="AD312" s="2459" t="str">
        <f>IF(INPUT_OUTPUT!CE299="","",INPUT_OUTPUT!CE299)</f>
        <v/>
      </c>
      <c r="AE312" s="2459" t="str">
        <f>IF(INPUT_OUTPUT!CF299="","",INPUT_OUTPUT!CF299)</f>
        <v/>
      </c>
      <c r="AF312" s="2459" t="str">
        <f>IF(INPUT_OUTPUT!CG299="","",INPUT_OUTPUT!CG299)</f>
        <v/>
      </c>
      <c r="AG312" s="2459" t="str">
        <f>IF(INPUT_OUTPUT!CH299="","",INPUT_OUTPUT!CH299)</f>
        <v/>
      </c>
      <c r="AH312" s="2459" t="str">
        <f>IF(INPUT_OUTPUT!CI299="","",INPUT_OUTPUT!CI299)</f>
        <v/>
      </c>
    </row>
    <row r="313" spans="3:34" s="2437" customFormat="1" ht="12.75" customHeight="1">
      <c r="C313" s="2461" t="str">
        <f>IF(INPUT_OUTPUT!C300="","",INPUT_OUTPUT!C300)</f>
        <v/>
      </c>
      <c r="D313" s="2462" t="str">
        <f>IF(INPUT_OUTPUT!BH300="","",INPUT_OUTPUT!BH300)</f>
        <v/>
      </c>
      <c r="E313" s="2462" t="str">
        <f>IF(INPUT_OUTPUT!BI300="","",INPUT_OUTPUT!BI300)</f>
        <v/>
      </c>
      <c r="F313" s="2462" t="str">
        <f>IF(INPUT_OUTPUT!BJ300="","",INPUT_OUTPUT!BJ300)</f>
        <v/>
      </c>
      <c r="G313" s="2462" t="str">
        <f>IF(INPUT_OUTPUT!BK300="","",INPUT_OUTPUT!BK300)</f>
        <v/>
      </c>
      <c r="H313" s="2462" t="str">
        <f>IF(INPUT_OUTPUT!BL300="","",INPUT_OUTPUT!BL300)</f>
        <v/>
      </c>
      <c r="I313" s="2462" t="str">
        <f>IF(INPUT_OUTPUT!BM300="","",INPUT_OUTPUT!BM300)</f>
        <v/>
      </c>
      <c r="J313" s="2462" t="str">
        <f>IF(INPUT_OUTPUT!BN300="","",INPUT_OUTPUT!BN300)</f>
        <v/>
      </c>
      <c r="K313" s="2453" t="str">
        <f t="shared" si="15"/>
        <v/>
      </c>
      <c r="L313" s="2457" t="str">
        <f>IF(INPUT_OUTPUT!BO300="","",INPUT_OUTPUT!BO300)</f>
        <v/>
      </c>
      <c r="M313" s="2457" t="str">
        <f>IF(INPUT_OUTPUT!BP300="","",INPUT_OUTPUT!BP300)</f>
        <v/>
      </c>
      <c r="N313" s="2457" t="str">
        <f>IF(INPUT_OUTPUT!BQ300="","",INPUT_OUTPUT!BQ300)</f>
        <v/>
      </c>
      <c r="O313" s="2457" t="str">
        <f>IF(INPUT_OUTPUT!BR300="","",INPUT_OUTPUT!BR300)</f>
        <v/>
      </c>
      <c r="P313" s="2457" t="str">
        <f>IF(INPUT_OUTPUT!BS300="","",INPUT_OUTPUT!BS300)</f>
        <v/>
      </c>
      <c r="Q313" s="2457" t="str">
        <f>IF(INPUT_OUTPUT!BT300="","",INPUT_OUTPUT!BT300)</f>
        <v/>
      </c>
      <c r="R313" s="2457" t="str">
        <f>IF(INPUT_OUTPUT!BU300="","",INPUT_OUTPUT!BU300)</f>
        <v/>
      </c>
      <c r="S313" s="2461" t="str">
        <f t="shared" si="16"/>
        <v/>
      </c>
      <c r="T313" s="2457" t="str">
        <f>IF(INPUT_OUTPUT!BV300="","",INPUT_OUTPUT!BV300)</f>
        <v/>
      </c>
      <c r="U313" s="2457" t="str">
        <f>IF(INPUT_OUTPUT!BW300="","",INPUT_OUTPUT!BW300)</f>
        <v/>
      </c>
      <c r="V313" s="2457" t="str">
        <f>IF(INPUT_OUTPUT!BX300="","",INPUT_OUTPUT!BX300)</f>
        <v/>
      </c>
      <c r="W313" s="2457" t="str">
        <f>IF(INPUT_OUTPUT!BY300="","",INPUT_OUTPUT!BY300)</f>
        <v/>
      </c>
      <c r="X313" s="2457" t="str">
        <f>IF(INPUT_OUTPUT!BZ300="","",INPUT_OUTPUT!BZ300)</f>
        <v/>
      </c>
      <c r="Y313" s="2457" t="str">
        <f>IF(INPUT_OUTPUT!CA300="","",INPUT_OUTPUT!CA300)</f>
        <v/>
      </c>
      <c r="Z313" s="2457" t="str">
        <f>IF(INPUT_OUTPUT!CB300="","",INPUT_OUTPUT!CB300)</f>
        <v/>
      </c>
      <c r="AA313" s="2461" t="str">
        <f t="shared" si="17"/>
        <v/>
      </c>
      <c r="AB313" s="2459" t="str">
        <f>IF(INPUT_OUTPUT!CC300="","",INPUT_OUTPUT!CC300)</f>
        <v/>
      </c>
      <c r="AC313" s="2459" t="str">
        <f>IF(INPUT_OUTPUT!CD300="","",INPUT_OUTPUT!CD300)</f>
        <v/>
      </c>
      <c r="AD313" s="2459" t="str">
        <f>IF(INPUT_OUTPUT!CE300="","",INPUT_OUTPUT!CE300)</f>
        <v/>
      </c>
      <c r="AE313" s="2459" t="str">
        <f>IF(INPUT_OUTPUT!CF300="","",INPUT_OUTPUT!CF300)</f>
        <v/>
      </c>
      <c r="AF313" s="2459" t="str">
        <f>IF(INPUT_OUTPUT!CG300="","",INPUT_OUTPUT!CG300)</f>
        <v/>
      </c>
      <c r="AG313" s="2459" t="str">
        <f>IF(INPUT_OUTPUT!CH300="","",INPUT_OUTPUT!CH300)</f>
        <v/>
      </c>
      <c r="AH313" s="2459" t="str">
        <f>IF(INPUT_OUTPUT!CI300="","",INPUT_OUTPUT!CI300)</f>
        <v/>
      </c>
    </row>
    <row r="314" spans="3:34" s="2437" customFormat="1" ht="12.75" customHeight="1">
      <c r="C314" s="2461" t="str">
        <f>IF(INPUT_OUTPUT!C301="","",INPUT_OUTPUT!C301)</f>
        <v/>
      </c>
      <c r="D314" s="2462" t="str">
        <f>IF(INPUT_OUTPUT!BH301="","",INPUT_OUTPUT!BH301)</f>
        <v/>
      </c>
      <c r="E314" s="2462" t="str">
        <f>IF(INPUT_OUTPUT!BI301="","",INPUT_OUTPUT!BI301)</f>
        <v/>
      </c>
      <c r="F314" s="2462" t="str">
        <f>IF(INPUT_OUTPUT!BJ301="","",INPUT_OUTPUT!BJ301)</f>
        <v/>
      </c>
      <c r="G314" s="2462" t="str">
        <f>IF(INPUT_OUTPUT!BK301="","",INPUT_OUTPUT!BK301)</f>
        <v/>
      </c>
      <c r="H314" s="2462" t="str">
        <f>IF(INPUT_OUTPUT!BL301="","",INPUT_OUTPUT!BL301)</f>
        <v/>
      </c>
      <c r="I314" s="2462" t="str">
        <f>IF(INPUT_OUTPUT!BM301="","",INPUT_OUTPUT!BM301)</f>
        <v/>
      </c>
      <c r="J314" s="2462" t="str">
        <f>IF(INPUT_OUTPUT!BN301="","",INPUT_OUTPUT!BN301)</f>
        <v/>
      </c>
      <c r="K314" s="2453" t="str">
        <f t="shared" si="15"/>
        <v/>
      </c>
      <c r="L314" s="2457" t="str">
        <f>IF(INPUT_OUTPUT!BO301="","",INPUT_OUTPUT!BO301)</f>
        <v/>
      </c>
      <c r="M314" s="2457" t="str">
        <f>IF(INPUT_OUTPUT!BP301="","",INPUT_OUTPUT!BP301)</f>
        <v/>
      </c>
      <c r="N314" s="2457" t="str">
        <f>IF(INPUT_OUTPUT!BQ301="","",INPUT_OUTPUT!BQ301)</f>
        <v/>
      </c>
      <c r="O314" s="2457" t="str">
        <f>IF(INPUT_OUTPUT!BR301="","",INPUT_OUTPUT!BR301)</f>
        <v/>
      </c>
      <c r="P314" s="2457" t="str">
        <f>IF(INPUT_OUTPUT!BS301="","",INPUT_OUTPUT!BS301)</f>
        <v/>
      </c>
      <c r="Q314" s="2457" t="str">
        <f>IF(INPUT_OUTPUT!BT301="","",INPUT_OUTPUT!BT301)</f>
        <v/>
      </c>
      <c r="R314" s="2457" t="str">
        <f>IF(INPUT_OUTPUT!BU301="","",INPUT_OUTPUT!BU301)</f>
        <v/>
      </c>
      <c r="S314" s="2461" t="str">
        <f t="shared" si="16"/>
        <v/>
      </c>
      <c r="T314" s="2457" t="str">
        <f>IF(INPUT_OUTPUT!BV301="","",INPUT_OUTPUT!BV301)</f>
        <v/>
      </c>
      <c r="U314" s="2457" t="str">
        <f>IF(INPUT_OUTPUT!BW301="","",INPUT_OUTPUT!BW301)</f>
        <v/>
      </c>
      <c r="V314" s="2457" t="str">
        <f>IF(INPUT_OUTPUT!BX301="","",INPUT_OUTPUT!BX301)</f>
        <v/>
      </c>
      <c r="W314" s="2457" t="str">
        <f>IF(INPUT_OUTPUT!BY301="","",INPUT_OUTPUT!BY301)</f>
        <v/>
      </c>
      <c r="X314" s="2457" t="str">
        <f>IF(INPUT_OUTPUT!BZ301="","",INPUT_OUTPUT!BZ301)</f>
        <v/>
      </c>
      <c r="Y314" s="2457" t="str">
        <f>IF(INPUT_OUTPUT!CA301="","",INPUT_OUTPUT!CA301)</f>
        <v/>
      </c>
      <c r="Z314" s="2457" t="str">
        <f>IF(INPUT_OUTPUT!CB301="","",INPUT_OUTPUT!CB301)</f>
        <v/>
      </c>
      <c r="AA314" s="2461" t="str">
        <f t="shared" si="17"/>
        <v/>
      </c>
      <c r="AB314" s="2459" t="str">
        <f>IF(INPUT_OUTPUT!CC301="","",INPUT_OUTPUT!CC301)</f>
        <v/>
      </c>
      <c r="AC314" s="2459" t="str">
        <f>IF(INPUT_OUTPUT!CD301="","",INPUT_OUTPUT!CD301)</f>
        <v/>
      </c>
      <c r="AD314" s="2459" t="str">
        <f>IF(INPUT_OUTPUT!CE301="","",INPUT_OUTPUT!CE301)</f>
        <v/>
      </c>
      <c r="AE314" s="2459" t="str">
        <f>IF(INPUT_OUTPUT!CF301="","",INPUT_OUTPUT!CF301)</f>
        <v/>
      </c>
      <c r="AF314" s="2459" t="str">
        <f>IF(INPUT_OUTPUT!CG301="","",INPUT_OUTPUT!CG301)</f>
        <v/>
      </c>
      <c r="AG314" s="2459" t="str">
        <f>IF(INPUT_OUTPUT!CH301="","",INPUT_OUTPUT!CH301)</f>
        <v/>
      </c>
      <c r="AH314" s="2459" t="str">
        <f>IF(INPUT_OUTPUT!CI301="","",INPUT_OUTPUT!CI301)</f>
        <v/>
      </c>
    </row>
    <row r="315" spans="3:34" s="2437" customFormat="1" ht="12.75" customHeight="1">
      <c r="C315" s="2461" t="str">
        <f>IF(INPUT_OUTPUT!C302="","",INPUT_OUTPUT!C302)</f>
        <v/>
      </c>
      <c r="D315" s="2462" t="str">
        <f>IF(INPUT_OUTPUT!BH302="","",INPUT_OUTPUT!BH302)</f>
        <v/>
      </c>
      <c r="E315" s="2462" t="str">
        <f>IF(INPUT_OUTPUT!BI302="","",INPUT_OUTPUT!BI302)</f>
        <v/>
      </c>
      <c r="F315" s="2462" t="str">
        <f>IF(INPUT_OUTPUT!BJ302="","",INPUT_OUTPUT!BJ302)</f>
        <v/>
      </c>
      <c r="G315" s="2462" t="str">
        <f>IF(INPUT_OUTPUT!BK302="","",INPUT_OUTPUT!BK302)</f>
        <v/>
      </c>
      <c r="H315" s="2462" t="str">
        <f>IF(INPUT_OUTPUT!BL302="","",INPUT_OUTPUT!BL302)</f>
        <v/>
      </c>
      <c r="I315" s="2462" t="str">
        <f>IF(INPUT_OUTPUT!BM302="","",INPUT_OUTPUT!BM302)</f>
        <v/>
      </c>
      <c r="J315" s="2462" t="str">
        <f>IF(INPUT_OUTPUT!BN302="","",INPUT_OUTPUT!BN302)</f>
        <v/>
      </c>
      <c r="K315" s="2453" t="str">
        <f t="shared" si="15"/>
        <v/>
      </c>
      <c r="L315" s="2457" t="str">
        <f>IF(INPUT_OUTPUT!BO302="","",INPUT_OUTPUT!BO302)</f>
        <v/>
      </c>
      <c r="M315" s="2457" t="str">
        <f>IF(INPUT_OUTPUT!BP302="","",INPUT_OUTPUT!BP302)</f>
        <v/>
      </c>
      <c r="N315" s="2457" t="str">
        <f>IF(INPUT_OUTPUT!BQ302="","",INPUT_OUTPUT!BQ302)</f>
        <v/>
      </c>
      <c r="O315" s="2457" t="str">
        <f>IF(INPUT_OUTPUT!BR302="","",INPUT_OUTPUT!BR302)</f>
        <v/>
      </c>
      <c r="P315" s="2457" t="str">
        <f>IF(INPUT_OUTPUT!BS302="","",INPUT_OUTPUT!BS302)</f>
        <v/>
      </c>
      <c r="Q315" s="2457" t="str">
        <f>IF(INPUT_OUTPUT!BT302="","",INPUT_OUTPUT!BT302)</f>
        <v/>
      </c>
      <c r="R315" s="2457" t="str">
        <f>IF(INPUT_OUTPUT!BU302="","",INPUT_OUTPUT!BU302)</f>
        <v/>
      </c>
      <c r="S315" s="2461" t="str">
        <f t="shared" si="16"/>
        <v/>
      </c>
      <c r="T315" s="2457" t="str">
        <f>IF(INPUT_OUTPUT!BV302="","",INPUT_OUTPUT!BV302)</f>
        <v/>
      </c>
      <c r="U315" s="2457" t="str">
        <f>IF(INPUT_OUTPUT!BW302="","",INPUT_OUTPUT!BW302)</f>
        <v/>
      </c>
      <c r="V315" s="2457" t="str">
        <f>IF(INPUT_OUTPUT!BX302="","",INPUT_OUTPUT!BX302)</f>
        <v/>
      </c>
      <c r="W315" s="2457" t="str">
        <f>IF(INPUT_OUTPUT!BY302="","",INPUT_OUTPUT!BY302)</f>
        <v/>
      </c>
      <c r="X315" s="2457" t="str">
        <f>IF(INPUT_OUTPUT!BZ302="","",INPUT_OUTPUT!BZ302)</f>
        <v/>
      </c>
      <c r="Y315" s="2457" t="str">
        <f>IF(INPUT_OUTPUT!CA302="","",INPUT_OUTPUT!CA302)</f>
        <v/>
      </c>
      <c r="Z315" s="2457" t="str">
        <f>IF(INPUT_OUTPUT!CB302="","",INPUT_OUTPUT!CB302)</f>
        <v/>
      </c>
      <c r="AA315" s="2461" t="str">
        <f t="shared" si="17"/>
        <v/>
      </c>
      <c r="AB315" s="2459" t="str">
        <f>IF(INPUT_OUTPUT!CC302="","",INPUT_OUTPUT!CC302)</f>
        <v/>
      </c>
      <c r="AC315" s="2459" t="str">
        <f>IF(INPUT_OUTPUT!CD302="","",INPUT_OUTPUT!CD302)</f>
        <v/>
      </c>
      <c r="AD315" s="2459" t="str">
        <f>IF(INPUT_OUTPUT!CE302="","",INPUT_OUTPUT!CE302)</f>
        <v/>
      </c>
      <c r="AE315" s="2459" t="str">
        <f>IF(INPUT_OUTPUT!CF302="","",INPUT_OUTPUT!CF302)</f>
        <v/>
      </c>
      <c r="AF315" s="2459" t="str">
        <f>IF(INPUT_OUTPUT!CG302="","",INPUT_OUTPUT!CG302)</f>
        <v/>
      </c>
      <c r="AG315" s="2459" t="str">
        <f>IF(INPUT_OUTPUT!CH302="","",INPUT_OUTPUT!CH302)</f>
        <v/>
      </c>
      <c r="AH315" s="2459" t="str">
        <f>IF(INPUT_OUTPUT!CI302="","",INPUT_OUTPUT!CI302)</f>
        <v/>
      </c>
    </row>
    <row r="316" spans="3:34" s="2437" customFormat="1" ht="12.75" customHeight="1">
      <c r="C316" s="2461" t="str">
        <f>IF(INPUT_OUTPUT!C303="","",INPUT_OUTPUT!C303)</f>
        <v/>
      </c>
      <c r="D316" s="2462" t="str">
        <f>IF(INPUT_OUTPUT!BH303="","",INPUT_OUTPUT!BH303)</f>
        <v/>
      </c>
      <c r="E316" s="2462" t="str">
        <f>IF(INPUT_OUTPUT!BI303="","",INPUT_OUTPUT!BI303)</f>
        <v/>
      </c>
      <c r="F316" s="2462" t="str">
        <f>IF(INPUT_OUTPUT!BJ303="","",INPUT_OUTPUT!BJ303)</f>
        <v/>
      </c>
      <c r="G316" s="2462" t="str">
        <f>IF(INPUT_OUTPUT!BK303="","",INPUT_OUTPUT!BK303)</f>
        <v/>
      </c>
      <c r="H316" s="2462" t="str">
        <f>IF(INPUT_OUTPUT!BL303="","",INPUT_OUTPUT!BL303)</f>
        <v/>
      </c>
      <c r="I316" s="2462" t="str">
        <f>IF(INPUT_OUTPUT!BM303="","",INPUT_OUTPUT!BM303)</f>
        <v/>
      </c>
      <c r="J316" s="2462" t="str">
        <f>IF(INPUT_OUTPUT!BN303="","",INPUT_OUTPUT!BN303)</f>
        <v/>
      </c>
      <c r="K316" s="2453" t="str">
        <f t="shared" si="15"/>
        <v/>
      </c>
      <c r="L316" s="2457" t="str">
        <f>IF(INPUT_OUTPUT!BO303="","",INPUT_OUTPUT!BO303)</f>
        <v/>
      </c>
      <c r="M316" s="2457" t="str">
        <f>IF(INPUT_OUTPUT!BP303="","",INPUT_OUTPUT!BP303)</f>
        <v/>
      </c>
      <c r="N316" s="2457" t="str">
        <f>IF(INPUT_OUTPUT!BQ303="","",INPUT_OUTPUT!BQ303)</f>
        <v/>
      </c>
      <c r="O316" s="2457" t="str">
        <f>IF(INPUT_OUTPUT!BR303="","",INPUT_OUTPUT!BR303)</f>
        <v/>
      </c>
      <c r="P316" s="2457" t="str">
        <f>IF(INPUT_OUTPUT!BS303="","",INPUT_OUTPUT!BS303)</f>
        <v/>
      </c>
      <c r="Q316" s="2457" t="str">
        <f>IF(INPUT_OUTPUT!BT303="","",INPUT_OUTPUT!BT303)</f>
        <v/>
      </c>
      <c r="R316" s="2457" t="str">
        <f>IF(INPUT_OUTPUT!BU303="","",INPUT_OUTPUT!BU303)</f>
        <v/>
      </c>
      <c r="S316" s="2461" t="str">
        <f t="shared" si="16"/>
        <v/>
      </c>
      <c r="T316" s="2457" t="str">
        <f>IF(INPUT_OUTPUT!BV303="","",INPUT_OUTPUT!BV303)</f>
        <v/>
      </c>
      <c r="U316" s="2457" t="str">
        <f>IF(INPUT_OUTPUT!BW303="","",INPUT_OUTPUT!BW303)</f>
        <v/>
      </c>
      <c r="V316" s="2457" t="str">
        <f>IF(INPUT_OUTPUT!BX303="","",INPUT_OUTPUT!BX303)</f>
        <v/>
      </c>
      <c r="W316" s="2457" t="str">
        <f>IF(INPUT_OUTPUT!BY303="","",INPUT_OUTPUT!BY303)</f>
        <v/>
      </c>
      <c r="X316" s="2457" t="str">
        <f>IF(INPUT_OUTPUT!BZ303="","",INPUT_OUTPUT!BZ303)</f>
        <v/>
      </c>
      <c r="Y316" s="2457" t="str">
        <f>IF(INPUT_OUTPUT!CA303="","",INPUT_OUTPUT!CA303)</f>
        <v/>
      </c>
      <c r="Z316" s="2457" t="str">
        <f>IF(INPUT_OUTPUT!CB303="","",INPUT_OUTPUT!CB303)</f>
        <v/>
      </c>
      <c r="AA316" s="2461" t="str">
        <f t="shared" si="17"/>
        <v/>
      </c>
      <c r="AB316" s="2459" t="str">
        <f>IF(INPUT_OUTPUT!CC303="","",INPUT_OUTPUT!CC303)</f>
        <v/>
      </c>
      <c r="AC316" s="2459" t="str">
        <f>IF(INPUT_OUTPUT!CD303="","",INPUT_OUTPUT!CD303)</f>
        <v/>
      </c>
      <c r="AD316" s="2459" t="str">
        <f>IF(INPUT_OUTPUT!CE303="","",INPUT_OUTPUT!CE303)</f>
        <v/>
      </c>
      <c r="AE316" s="2459" t="str">
        <f>IF(INPUT_OUTPUT!CF303="","",INPUT_OUTPUT!CF303)</f>
        <v/>
      </c>
      <c r="AF316" s="2459" t="str">
        <f>IF(INPUT_OUTPUT!CG303="","",INPUT_OUTPUT!CG303)</f>
        <v/>
      </c>
      <c r="AG316" s="2459" t="str">
        <f>IF(INPUT_OUTPUT!CH303="","",INPUT_OUTPUT!CH303)</f>
        <v/>
      </c>
      <c r="AH316" s="2459" t="str">
        <f>IF(INPUT_OUTPUT!CI303="","",INPUT_OUTPUT!CI303)</f>
        <v/>
      </c>
    </row>
    <row r="317" spans="3:34" s="2437" customFormat="1" ht="12.75" customHeight="1">
      <c r="C317" s="2461" t="str">
        <f>IF(INPUT_OUTPUT!C304="","",INPUT_OUTPUT!C304)</f>
        <v/>
      </c>
      <c r="D317" s="2462" t="str">
        <f>IF(INPUT_OUTPUT!BH304="","",INPUT_OUTPUT!BH304)</f>
        <v/>
      </c>
      <c r="E317" s="2462" t="str">
        <f>IF(INPUT_OUTPUT!BI304="","",INPUT_OUTPUT!BI304)</f>
        <v/>
      </c>
      <c r="F317" s="2462" t="str">
        <f>IF(INPUT_OUTPUT!BJ304="","",INPUT_OUTPUT!BJ304)</f>
        <v/>
      </c>
      <c r="G317" s="2462" t="str">
        <f>IF(INPUT_OUTPUT!BK304="","",INPUT_OUTPUT!BK304)</f>
        <v/>
      </c>
      <c r="H317" s="2462" t="str">
        <f>IF(INPUT_OUTPUT!BL304="","",INPUT_OUTPUT!BL304)</f>
        <v/>
      </c>
      <c r="I317" s="2462" t="str">
        <f>IF(INPUT_OUTPUT!BM304="","",INPUT_OUTPUT!BM304)</f>
        <v/>
      </c>
      <c r="J317" s="2462" t="str">
        <f>IF(INPUT_OUTPUT!BN304="","",INPUT_OUTPUT!BN304)</f>
        <v/>
      </c>
      <c r="K317" s="2453" t="str">
        <f t="shared" si="15"/>
        <v/>
      </c>
      <c r="L317" s="2457" t="str">
        <f>IF(INPUT_OUTPUT!BO304="","",INPUT_OUTPUT!BO304)</f>
        <v/>
      </c>
      <c r="M317" s="2457" t="str">
        <f>IF(INPUT_OUTPUT!BP304="","",INPUT_OUTPUT!BP304)</f>
        <v/>
      </c>
      <c r="N317" s="2457" t="str">
        <f>IF(INPUT_OUTPUT!BQ304="","",INPUT_OUTPUT!BQ304)</f>
        <v/>
      </c>
      <c r="O317" s="2457" t="str">
        <f>IF(INPUT_OUTPUT!BR304="","",INPUT_OUTPUT!BR304)</f>
        <v/>
      </c>
      <c r="P317" s="2457" t="str">
        <f>IF(INPUT_OUTPUT!BS304="","",INPUT_OUTPUT!BS304)</f>
        <v/>
      </c>
      <c r="Q317" s="2457" t="str">
        <f>IF(INPUT_OUTPUT!BT304="","",INPUT_OUTPUT!BT304)</f>
        <v/>
      </c>
      <c r="R317" s="2457" t="str">
        <f>IF(INPUT_OUTPUT!BU304="","",INPUT_OUTPUT!BU304)</f>
        <v/>
      </c>
      <c r="S317" s="2461" t="str">
        <f t="shared" si="16"/>
        <v/>
      </c>
      <c r="T317" s="2457" t="str">
        <f>IF(INPUT_OUTPUT!BV304="","",INPUT_OUTPUT!BV304)</f>
        <v/>
      </c>
      <c r="U317" s="2457" t="str">
        <f>IF(INPUT_OUTPUT!BW304="","",INPUT_OUTPUT!BW304)</f>
        <v/>
      </c>
      <c r="V317" s="2457" t="str">
        <f>IF(INPUT_OUTPUT!BX304="","",INPUT_OUTPUT!BX304)</f>
        <v/>
      </c>
      <c r="W317" s="2457" t="str">
        <f>IF(INPUT_OUTPUT!BY304="","",INPUT_OUTPUT!BY304)</f>
        <v/>
      </c>
      <c r="X317" s="2457" t="str">
        <f>IF(INPUT_OUTPUT!BZ304="","",INPUT_OUTPUT!BZ304)</f>
        <v/>
      </c>
      <c r="Y317" s="2457" t="str">
        <f>IF(INPUT_OUTPUT!CA304="","",INPUT_OUTPUT!CA304)</f>
        <v/>
      </c>
      <c r="Z317" s="2457" t="str">
        <f>IF(INPUT_OUTPUT!CB304="","",INPUT_OUTPUT!CB304)</f>
        <v/>
      </c>
      <c r="AA317" s="2461" t="str">
        <f t="shared" si="17"/>
        <v/>
      </c>
      <c r="AB317" s="2459" t="str">
        <f>IF(INPUT_OUTPUT!CC304="","",INPUT_OUTPUT!CC304)</f>
        <v/>
      </c>
      <c r="AC317" s="2459" t="str">
        <f>IF(INPUT_OUTPUT!CD304="","",INPUT_OUTPUT!CD304)</f>
        <v/>
      </c>
      <c r="AD317" s="2459" t="str">
        <f>IF(INPUT_OUTPUT!CE304="","",INPUT_OUTPUT!CE304)</f>
        <v/>
      </c>
      <c r="AE317" s="2459" t="str">
        <f>IF(INPUT_OUTPUT!CF304="","",INPUT_OUTPUT!CF304)</f>
        <v/>
      </c>
      <c r="AF317" s="2459" t="str">
        <f>IF(INPUT_OUTPUT!CG304="","",INPUT_OUTPUT!CG304)</f>
        <v/>
      </c>
      <c r="AG317" s="2459" t="str">
        <f>IF(INPUT_OUTPUT!CH304="","",INPUT_OUTPUT!CH304)</f>
        <v/>
      </c>
      <c r="AH317" s="2459" t="str">
        <f>IF(INPUT_OUTPUT!CI304="","",INPUT_OUTPUT!CI304)</f>
        <v/>
      </c>
    </row>
    <row r="318" spans="3:34" s="2437" customFormat="1" ht="12.75" customHeight="1">
      <c r="C318" s="2461" t="str">
        <f>IF(INPUT_OUTPUT!C305="","",INPUT_OUTPUT!C305)</f>
        <v/>
      </c>
      <c r="D318" s="2462" t="str">
        <f>IF(INPUT_OUTPUT!BH305="","",INPUT_OUTPUT!BH305)</f>
        <v/>
      </c>
      <c r="E318" s="2462" t="str">
        <f>IF(INPUT_OUTPUT!BI305="","",INPUT_OUTPUT!BI305)</f>
        <v/>
      </c>
      <c r="F318" s="2462" t="str">
        <f>IF(INPUT_OUTPUT!BJ305="","",INPUT_OUTPUT!BJ305)</f>
        <v/>
      </c>
      <c r="G318" s="2462" t="str">
        <f>IF(INPUT_OUTPUT!BK305="","",INPUT_OUTPUT!BK305)</f>
        <v/>
      </c>
      <c r="H318" s="2462" t="str">
        <f>IF(INPUT_OUTPUT!BL305="","",INPUT_OUTPUT!BL305)</f>
        <v/>
      </c>
      <c r="I318" s="2462" t="str">
        <f>IF(INPUT_OUTPUT!BM305="","",INPUT_OUTPUT!BM305)</f>
        <v/>
      </c>
      <c r="J318" s="2462" t="str">
        <f>IF(INPUT_OUTPUT!BN305="","",INPUT_OUTPUT!BN305)</f>
        <v/>
      </c>
      <c r="K318" s="2453" t="str">
        <f t="shared" si="15"/>
        <v/>
      </c>
      <c r="L318" s="2457" t="str">
        <f>IF(INPUT_OUTPUT!BO305="","",INPUT_OUTPUT!BO305)</f>
        <v/>
      </c>
      <c r="M318" s="2457" t="str">
        <f>IF(INPUT_OUTPUT!BP305="","",INPUT_OUTPUT!BP305)</f>
        <v/>
      </c>
      <c r="N318" s="2457" t="str">
        <f>IF(INPUT_OUTPUT!BQ305="","",INPUT_OUTPUT!BQ305)</f>
        <v/>
      </c>
      <c r="O318" s="2457" t="str">
        <f>IF(INPUT_OUTPUT!BR305="","",INPUT_OUTPUT!BR305)</f>
        <v/>
      </c>
      <c r="P318" s="2457" t="str">
        <f>IF(INPUT_OUTPUT!BS305="","",INPUT_OUTPUT!BS305)</f>
        <v/>
      </c>
      <c r="Q318" s="2457" t="str">
        <f>IF(INPUT_OUTPUT!BT305="","",INPUT_OUTPUT!BT305)</f>
        <v/>
      </c>
      <c r="R318" s="2457" t="str">
        <f>IF(INPUT_OUTPUT!BU305="","",INPUT_OUTPUT!BU305)</f>
        <v/>
      </c>
      <c r="S318" s="2461" t="str">
        <f t="shared" si="16"/>
        <v/>
      </c>
      <c r="T318" s="2457" t="str">
        <f>IF(INPUT_OUTPUT!BV305="","",INPUT_OUTPUT!BV305)</f>
        <v/>
      </c>
      <c r="U318" s="2457" t="str">
        <f>IF(INPUT_OUTPUT!BW305="","",INPUT_OUTPUT!BW305)</f>
        <v/>
      </c>
      <c r="V318" s="2457" t="str">
        <f>IF(INPUT_OUTPUT!BX305="","",INPUT_OUTPUT!BX305)</f>
        <v/>
      </c>
      <c r="W318" s="2457" t="str">
        <f>IF(INPUT_OUTPUT!BY305="","",INPUT_OUTPUT!BY305)</f>
        <v/>
      </c>
      <c r="X318" s="2457" t="str">
        <f>IF(INPUT_OUTPUT!BZ305="","",INPUT_OUTPUT!BZ305)</f>
        <v/>
      </c>
      <c r="Y318" s="2457" t="str">
        <f>IF(INPUT_OUTPUT!CA305="","",INPUT_OUTPUT!CA305)</f>
        <v/>
      </c>
      <c r="Z318" s="2457" t="str">
        <f>IF(INPUT_OUTPUT!CB305="","",INPUT_OUTPUT!CB305)</f>
        <v/>
      </c>
      <c r="AA318" s="2461" t="str">
        <f t="shared" si="17"/>
        <v/>
      </c>
      <c r="AB318" s="2459" t="str">
        <f>IF(INPUT_OUTPUT!CC305="","",INPUT_OUTPUT!CC305)</f>
        <v/>
      </c>
      <c r="AC318" s="2459" t="str">
        <f>IF(INPUT_OUTPUT!CD305="","",INPUT_OUTPUT!CD305)</f>
        <v/>
      </c>
      <c r="AD318" s="2459" t="str">
        <f>IF(INPUT_OUTPUT!CE305="","",INPUT_OUTPUT!CE305)</f>
        <v/>
      </c>
      <c r="AE318" s="2459" t="str">
        <f>IF(INPUT_OUTPUT!CF305="","",INPUT_OUTPUT!CF305)</f>
        <v/>
      </c>
      <c r="AF318" s="2459" t="str">
        <f>IF(INPUT_OUTPUT!CG305="","",INPUT_OUTPUT!CG305)</f>
        <v/>
      </c>
      <c r="AG318" s="2459" t="str">
        <f>IF(INPUT_OUTPUT!CH305="","",INPUT_OUTPUT!CH305)</f>
        <v/>
      </c>
      <c r="AH318" s="2459" t="str">
        <f>IF(INPUT_OUTPUT!CI305="","",INPUT_OUTPUT!CI305)</f>
        <v/>
      </c>
    </row>
    <row r="319" spans="3:34" s="2437" customFormat="1" ht="12.75" customHeight="1">
      <c r="C319" s="2461" t="str">
        <f>IF(INPUT_OUTPUT!C306="","",INPUT_OUTPUT!C306)</f>
        <v/>
      </c>
      <c r="D319" s="2462" t="str">
        <f>IF(INPUT_OUTPUT!BH306="","",INPUT_OUTPUT!BH306)</f>
        <v/>
      </c>
      <c r="E319" s="2462" t="str">
        <f>IF(INPUT_OUTPUT!BI306="","",INPUT_OUTPUT!BI306)</f>
        <v/>
      </c>
      <c r="F319" s="2462" t="str">
        <f>IF(INPUT_OUTPUT!BJ306="","",INPUT_OUTPUT!BJ306)</f>
        <v/>
      </c>
      <c r="G319" s="2462" t="str">
        <f>IF(INPUT_OUTPUT!BK306="","",INPUT_OUTPUT!BK306)</f>
        <v/>
      </c>
      <c r="H319" s="2462" t="str">
        <f>IF(INPUT_OUTPUT!BL306="","",INPUT_OUTPUT!BL306)</f>
        <v/>
      </c>
      <c r="I319" s="2462" t="str">
        <f>IF(INPUT_OUTPUT!BM306="","",INPUT_OUTPUT!BM306)</f>
        <v/>
      </c>
      <c r="J319" s="2462" t="str">
        <f>IF(INPUT_OUTPUT!BN306="","",INPUT_OUTPUT!BN306)</f>
        <v/>
      </c>
      <c r="K319" s="2453" t="str">
        <f t="shared" si="15"/>
        <v/>
      </c>
      <c r="L319" s="2457" t="str">
        <f>IF(INPUT_OUTPUT!BO306="","",INPUT_OUTPUT!BO306)</f>
        <v/>
      </c>
      <c r="M319" s="2457" t="str">
        <f>IF(INPUT_OUTPUT!BP306="","",INPUT_OUTPUT!BP306)</f>
        <v/>
      </c>
      <c r="N319" s="2457" t="str">
        <f>IF(INPUT_OUTPUT!BQ306="","",INPUT_OUTPUT!BQ306)</f>
        <v/>
      </c>
      <c r="O319" s="2457" t="str">
        <f>IF(INPUT_OUTPUT!BR306="","",INPUT_OUTPUT!BR306)</f>
        <v/>
      </c>
      <c r="P319" s="2457" t="str">
        <f>IF(INPUT_OUTPUT!BS306="","",INPUT_OUTPUT!BS306)</f>
        <v/>
      </c>
      <c r="Q319" s="2457" t="str">
        <f>IF(INPUT_OUTPUT!BT306="","",INPUT_OUTPUT!BT306)</f>
        <v/>
      </c>
      <c r="R319" s="2457" t="str">
        <f>IF(INPUT_OUTPUT!BU306="","",INPUT_OUTPUT!BU306)</f>
        <v/>
      </c>
      <c r="S319" s="2461" t="str">
        <f t="shared" si="16"/>
        <v/>
      </c>
      <c r="T319" s="2457" t="str">
        <f>IF(INPUT_OUTPUT!BV306="","",INPUT_OUTPUT!BV306)</f>
        <v/>
      </c>
      <c r="U319" s="2457" t="str">
        <f>IF(INPUT_OUTPUT!BW306="","",INPUT_OUTPUT!BW306)</f>
        <v/>
      </c>
      <c r="V319" s="2457" t="str">
        <f>IF(INPUT_OUTPUT!BX306="","",INPUT_OUTPUT!BX306)</f>
        <v/>
      </c>
      <c r="W319" s="2457" t="str">
        <f>IF(INPUT_OUTPUT!BY306="","",INPUT_OUTPUT!BY306)</f>
        <v/>
      </c>
      <c r="X319" s="2457" t="str">
        <f>IF(INPUT_OUTPUT!BZ306="","",INPUT_OUTPUT!BZ306)</f>
        <v/>
      </c>
      <c r="Y319" s="2457" t="str">
        <f>IF(INPUT_OUTPUT!CA306="","",INPUT_OUTPUT!CA306)</f>
        <v/>
      </c>
      <c r="Z319" s="2457" t="str">
        <f>IF(INPUT_OUTPUT!CB306="","",INPUT_OUTPUT!CB306)</f>
        <v/>
      </c>
      <c r="AA319" s="2461" t="str">
        <f t="shared" si="17"/>
        <v/>
      </c>
      <c r="AB319" s="2459" t="str">
        <f>IF(INPUT_OUTPUT!CC306="","",INPUT_OUTPUT!CC306)</f>
        <v/>
      </c>
      <c r="AC319" s="2459" t="str">
        <f>IF(INPUT_OUTPUT!CD306="","",INPUT_OUTPUT!CD306)</f>
        <v/>
      </c>
      <c r="AD319" s="2459" t="str">
        <f>IF(INPUT_OUTPUT!CE306="","",INPUT_OUTPUT!CE306)</f>
        <v/>
      </c>
      <c r="AE319" s="2459" t="str">
        <f>IF(INPUT_OUTPUT!CF306="","",INPUT_OUTPUT!CF306)</f>
        <v/>
      </c>
      <c r="AF319" s="2459" t="str">
        <f>IF(INPUT_OUTPUT!CG306="","",INPUT_OUTPUT!CG306)</f>
        <v/>
      </c>
      <c r="AG319" s="2459" t="str">
        <f>IF(INPUT_OUTPUT!CH306="","",INPUT_OUTPUT!CH306)</f>
        <v/>
      </c>
      <c r="AH319" s="2459" t="str">
        <f>IF(INPUT_OUTPUT!CI306="","",INPUT_OUTPUT!CI306)</f>
        <v/>
      </c>
    </row>
    <row r="320" spans="3:34" s="2437" customFormat="1" ht="12.75" customHeight="1">
      <c r="C320" s="2461" t="str">
        <f>IF(INPUT_OUTPUT!C307="","",INPUT_OUTPUT!C307)</f>
        <v/>
      </c>
      <c r="D320" s="2462" t="str">
        <f>IF(INPUT_OUTPUT!BH307="","",INPUT_OUTPUT!BH307)</f>
        <v/>
      </c>
      <c r="E320" s="2462" t="str">
        <f>IF(INPUT_OUTPUT!BI307="","",INPUT_OUTPUT!BI307)</f>
        <v/>
      </c>
      <c r="F320" s="2462" t="str">
        <f>IF(INPUT_OUTPUT!BJ307="","",INPUT_OUTPUT!BJ307)</f>
        <v/>
      </c>
      <c r="G320" s="2462" t="str">
        <f>IF(INPUT_OUTPUT!BK307="","",INPUT_OUTPUT!BK307)</f>
        <v/>
      </c>
      <c r="H320" s="2462" t="str">
        <f>IF(INPUT_OUTPUT!BL307="","",INPUT_OUTPUT!BL307)</f>
        <v/>
      </c>
      <c r="I320" s="2462" t="str">
        <f>IF(INPUT_OUTPUT!BM307="","",INPUT_OUTPUT!BM307)</f>
        <v/>
      </c>
      <c r="J320" s="2462" t="str">
        <f>IF(INPUT_OUTPUT!BN307="","",INPUT_OUTPUT!BN307)</f>
        <v/>
      </c>
      <c r="K320" s="2453" t="str">
        <f t="shared" si="15"/>
        <v/>
      </c>
      <c r="L320" s="2457" t="str">
        <f>IF(INPUT_OUTPUT!BO307="","",INPUT_OUTPUT!BO307)</f>
        <v/>
      </c>
      <c r="M320" s="2457" t="str">
        <f>IF(INPUT_OUTPUT!BP307="","",INPUT_OUTPUT!BP307)</f>
        <v/>
      </c>
      <c r="N320" s="2457" t="str">
        <f>IF(INPUT_OUTPUT!BQ307="","",INPUT_OUTPUT!BQ307)</f>
        <v/>
      </c>
      <c r="O320" s="2457" t="str">
        <f>IF(INPUT_OUTPUT!BR307="","",INPUT_OUTPUT!BR307)</f>
        <v/>
      </c>
      <c r="P320" s="2457" t="str">
        <f>IF(INPUT_OUTPUT!BS307="","",INPUT_OUTPUT!BS307)</f>
        <v/>
      </c>
      <c r="Q320" s="2457" t="str">
        <f>IF(INPUT_OUTPUT!BT307="","",INPUT_OUTPUT!BT307)</f>
        <v/>
      </c>
      <c r="R320" s="2457" t="str">
        <f>IF(INPUT_OUTPUT!BU307="","",INPUT_OUTPUT!BU307)</f>
        <v/>
      </c>
      <c r="S320" s="2461" t="str">
        <f t="shared" si="16"/>
        <v/>
      </c>
      <c r="T320" s="2457" t="str">
        <f>IF(INPUT_OUTPUT!BV307="","",INPUT_OUTPUT!BV307)</f>
        <v/>
      </c>
      <c r="U320" s="2457" t="str">
        <f>IF(INPUT_OUTPUT!BW307="","",INPUT_OUTPUT!BW307)</f>
        <v/>
      </c>
      <c r="V320" s="2457" t="str">
        <f>IF(INPUT_OUTPUT!BX307="","",INPUT_OUTPUT!BX307)</f>
        <v/>
      </c>
      <c r="W320" s="2457" t="str">
        <f>IF(INPUT_OUTPUT!BY307="","",INPUT_OUTPUT!BY307)</f>
        <v/>
      </c>
      <c r="X320" s="2457" t="str">
        <f>IF(INPUT_OUTPUT!BZ307="","",INPUT_OUTPUT!BZ307)</f>
        <v/>
      </c>
      <c r="Y320" s="2457" t="str">
        <f>IF(INPUT_OUTPUT!CA307="","",INPUT_OUTPUT!CA307)</f>
        <v/>
      </c>
      <c r="Z320" s="2457" t="str">
        <f>IF(INPUT_OUTPUT!CB307="","",INPUT_OUTPUT!CB307)</f>
        <v/>
      </c>
      <c r="AA320" s="2461" t="str">
        <f t="shared" si="17"/>
        <v/>
      </c>
      <c r="AB320" s="2459" t="str">
        <f>IF(INPUT_OUTPUT!CC307="","",INPUT_OUTPUT!CC307)</f>
        <v/>
      </c>
      <c r="AC320" s="2459" t="str">
        <f>IF(INPUT_OUTPUT!CD307="","",INPUT_OUTPUT!CD307)</f>
        <v/>
      </c>
      <c r="AD320" s="2459" t="str">
        <f>IF(INPUT_OUTPUT!CE307="","",INPUT_OUTPUT!CE307)</f>
        <v/>
      </c>
      <c r="AE320" s="2459" t="str">
        <f>IF(INPUT_OUTPUT!CF307="","",INPUT_OUTPUT!CF307)</f>
        <v/>
      </c>
      <c r="AF320" s="2459" t="str">
        <f>IF(INPUT_OUTPUT!CG307="","",INPUT_OUTPUT!CG307)</f>
        <v/>
      </c>
      <c r="AG320" s="2459" t="str">
        <f>IF(INPUT_OUTPUT!CH307="","",INPUT_OUTPUT!CH307)</f>
        <v/>
      </c>
      <c r="AH320" s="2459" t="str">
        <f>IF(INPUT_OUTPUT!CI307="","",INPUT_OUTPUT!CI307)</f>
        <v/>
      </c>
    </row>
    <row r="321" spans="2:34" s="2437" customFormat="1" ht="12.75" customHeight="1">
      <c r="C321" s="2461" t="str">
        <f>IF(INPUT_OUTPUT!C308="","",INPUT_OUTPUT!C308)</f>
        <v/>
      </c>
      <c r="D321" s="2462" t="str">
        <f>IF(INPUT_OUTPUT!BH308="","",INPUT_OUTPUT!BH308)</f>
        <v/>
      </c>
      <c r="E321" s="2462" t="str">
        <f>IF(INPUT_OUTPUT!BI308="","",INPUT_OUTPUT!BI308)</f>
        <v/>
      </c>
      <c r="F321" s="2462" t="str">
        <f>IF(INPUT_OUTPUT!BJ308="","",INPUT_OUTPUT!BJ308)</f>
        <v/>
      </c>
      <c r="G321" s="2462" t="str">
        <f>IF(INPUT_OUTPUT!BK308="","",INPUT_OUTPUT!BK308)</f>
        <v/>
      </c>
      <c r="H321" s="2462" t="str">
        <f>IF(INPUT_OUTPUT!BL308="","",INPUT_OUTPUT!BL308)</f>
        <v/>
      </c>
      <c r="I321" s="2462" t="str">
        <f>IF(INPUT_OUTPUT!BM308="","",INPUT_OUTPUT!BM308)</f>
        <v/>
      </c>
      <c r="J321" s="2462" t="str">
        <f>IF(INPUT_OUTPUT!BN308="","",INPUT_OUTPUT!BN308)</f>
        <v/>
      </c>
      <c r="K321" s="2453" t="str">
        <f t="shared" si="15"/>
        <v/>
      </c>
      <c r="L321" s="2457" t="str">
        <f>IF(INPUT_OUTPUT!BO308="","",INPUT_OUTPUT!BO308)</f>
        <v/>
      </c>
      <c r="M321" s="2457" t="str">
        <f>IF(INPUT_OUTPUT!BP308="","",INPUT_OUTPUT!BP308)</f>
        <v/>
      </c>
      <c r="N321" s="2457" t="str">
        <f>IF(INPUT_OUTPUT!BQ308="","",INPUT_OUTPUT!BQ308)</f>
        <v/>
      </c>
      <c r="O321" s="2457" t="str">
        <f>IF(INPUT_OUTPUT!BR308="","",INPUT_OUTPUT!BR308)</f>
        <v/>
      </c>
      <c r="P321" s="2457" t="str">
        <f>IF(INPUT_OUTPUT!BS308="","",INPUT_OUTPUT!BS308)</f>
        <v/>
      </c>
      <c r="Q321" s="2457" t="str">
        <f>IF(INPUT_OUTPUT!BT308="","",INPUT_OUTPUT!BT308)</f>
        <v/>
      </c>
      <c r="R321" s="2457" t="str">
        <f>IF(INPUT_OUTPUT!BU308="","",INPUT_OUTPUT!BU308)</f>
        <v/>
      </c>
      <c r="S321" s="2461" t="str">
        <f t="shared" si="16"/>
        <v/>
      </c>
      <c r="T321" s="2457" t="str">
        <f>IF(INPUT_OUTPUT!BV308="","",INPUT_OUTPUT!BV308)</f>
        <v/>
      </c>
      <c r="U321" s="2457" t="str">
        <f>IF(INPUT_OUTPUT!BW308="","",INPUT_OUTPUT!BW308)</f>
        <v/>
      </c>
      <c r="V321" s="2457" t="str">
        <f>IF(INPUT_OUTPUT!BX308="","",INPUT_OUTPUT!BX308)</f>
        <v/>
      </c>
      <c r="W321" s="2457" t="str">
        <f>IF(INPUT_OUTPUT!BY308="","",INPUT_OUTPUT!BY308)</f>
        <v/>
      </c>
      <c r="X321" s="2457" t="str">
        <f>IF(INPUT_OUTPUT!BZ308="","",INPUT_OUTPUT!BZ308)</f>
        <v/>
      </c>
      <c r="Y321" s="2457" t="str">
        <f>IF(INPUT_OUTPUT!CA308="","",INPUT_OUTPUT!CA308)</f>
        <v/>
      </c>
      <c r="Z321" s="2457" t="str">
        <f>IF(INPUT_OUTPUT!CB308="","",INPUT_OUTPUT!CB308)</f>
        <v/>
      </c>
      <c r="AA321" s="2461" t="str">
        <f t="shared" si="17"/>
        <v/>
      </c>
      <c r="AB321" s="2459" t="str">
        <f>IF(INPUT_OUTPUT!CC308="","",INPUT_OUTPUT!CC308)</f>
        <v/>
      </c>
      <c r="AC321" s="2459" t="str">
        <f>IF(INPUT_OUTPUT!CD308="","",INPUT_OUTPUT!CD308)</f>
        <v/>
      </c>
      <c r="AD321" s="2459" t="str">
        <f>IF(INPUT_OUTPUT!CE308="","",INPUT_OUTPUT!CE308)</f>
        <v/>
      </c>
      <c r="AE321" s="2459" t="str">
        <f>IF(INPUT_OUTPUT!CF308="","",INPUT_OUTPUT!CF308)</f>
        <v/>
      </c>
      <c r="AF321" s="2459" t="str">
        <f>IF(INPUT_OUTPUT!CG308="","",INPUT_OUTPUT!CG308)</f>
        <v/>
      </c>
      <c r="AG321" s="2459" t="str">
        <f>IF(INPUT_OUTPUT!CH308="","",INPUT_OUTPUT!CH308)</f>
        <v/>
      </c>
      <c r="AH321" s="2459" t="str">
        <f>IF(INPUT_OUTPUT!CI308="","",INPUT_OUTPUT!CI308)</f>
        <v/>
      </c>
    </row>
    <row r="322" spans="2:34" s="2437" customFormat="1" ht="12.75" customHeight="1">
      <c r="C322" s="2461" t="str">
        <f>IF(INPUT_OUTPUT!C309="","",INPUT_OUTPUT!C309)</f>
        <v/>
      </c>
      <c r="D322" s="2462" t="str">
        <f>IF(INPUT_OUTPUT!BH309="","",INPUT_OUTPUT!BH309)</f>
        <v/>
      </c>
      <c r="E322" s="2462" t="str">
        <f>IF(INPUT_OUTPUT!BI309="","",INPUT_OUTPUT!BI309)</f>
        <v/>
      </c>
      <c r="F322" s="2462" t="str">
        <f>IF(INPUT_OUTPUT!BJ309="","",INPUT_OUTPUT!BJ309)</f>
        <v/>
      </c>
      <c r="G322" s="2462" t="str">
        <f>IF(INPUT_OUTPUT!BK309="","",INPUT_OUTPUT!BK309)</f>
        <v/>
      </c>
      <c r="H322" s="2462" t="str">
        <f>IF(INPUT_OUTPUT!BL309="","",INPUT_OUTPUT!BL309)</f>
        <v/>
      </c>
      <c r="I322" s="2462" t="str">
        <f>IF(INPUT_OUTPUT!BM309="","",INPUT_OUTPUT!BM309)</f>
        <v/>
      </c>
      <c r="J322" s="2462" t="str">
        <f>IF(INPUT_OUTPUT!BN309="","",INPUT_OUTPUT!BN309)</f>
        <v/>
      </c>
      <c r="K322" s="2453" t="str">
        <f t="shared" si="15"/>
        <v/>
      </c>
      <c r="L322" s="2457" t="str">
        <f>IF(INPUT_OUTPUT!BO309="","",INPUT_OUTPUT!BO309)</f>
        <v/>
      </c>
      <c r="M322" s="2457" t="str">
        <f>IF(INPUT_OUTPUT!BP309="","",INPUT_OUTPUT!BP309)</f>
        <v/>
      </c>
      <c r="N322" s="2457" t="str">
        <f>IF(INPUT_OUTPUT!BQ309="","",INPUT_OUTPUT!BQ309)</f>
        <v/>
      </c>
      <c r="O322" s="2457" t="str">
        <f>IF(INPUT_OUTPUT!BR309="","",INPUT_OUTPUT!BR309)</f>
        <v/>
      </c>
      <c r="P322" s="2457" t="str">
        <f>IF(INPUT_OUTPUT!BS309="","",INPUT_OUTPUT!BS309)</f>
        <v/>
      </c>
      <c r="Q322" s="2457" t="str">
        <f>IF(INPUT_OUTPUT!BT309="","",INPUT_OUTPUT!BT309)</f>
        <v/>
      </c>
      <c r="R322" s="2457" t="str">
        <f>IF(INPUT_OUTPUT!BU309="","",INPUT_OUTPUT!BU309)</f>
        <v/>
      </c>
      <c r="S322" s="2461" t="str">
        <f t="shared" si="16"/>
        <v/>
      </c>
      <c r="T322" s="2457" t="str">
        <f>IF(INPUT_OUTPUT!BV309="","",INPUT_OUTPUT!BV309)</f>
        <v/>
      </c>
      <c r="U322" s="2457" t="str">
        <f>IF(INPUT_OUTPUT!BW309="","",INPUT_OUTPUT!BW309)</f>
        <v/>
      </c>
      <c r="V322" s="2457" t="str">
        <f>IF(INPUT_OUTPUT!BX309="","",INPUT_OUTPUT!BX309)</f>
        <v/>
      </c>
      <c r="W322" s="2457" t="str">
        <f>IF(INPUT_OUTPUT!BY309="","",INPUT_OUTPUT!BY309)</f>
        <v/>
      </c>
      <c r="X322" s="2457" t="str">
        <f>IF(INPUT_OUTPUT!BZ309="","",INPUT_OUTPUT!BZ309)</f>
        <v/>
      </c>
      <c r="Y322" s="2457" t="str">
        <f>IF(INPUT_OUTPUT!CA309="","",INPUT_OUTPUT!CA309)</f>
        <v/>
      </c>
      <c r="Z322" s="2457" t="str">
        <f>IF(INPUT_OUTPUT!CB309="","",INPUT_OUTPUT!CB309)</f>
        <v/>
      </c>
      <c r="AA322" s="2461" t="str">
        <f t="shared" si="17"/>
        <v/>
      </c>
      <c r="AB322" s="2459" t="str">
        <f>IF(INPUT_OUTPUT!CC309="","",INPUT_OUTPUT!CC309)</f>
        <v/>
      </c>
      <c r="AC322" s="2459" t="str">
        <f>IF(INPUT_OUTPUT!CD309="","",INPUT_OUTPUT!CD309)</f>
        <v/>
      </c>
      <c r="AD322" s="2459" t="str">
        <f>IF(INPUT_OUTPUT!CE309="","",INPUT_OUTPUT!CE309)</f>
        <v/>
      </c>
      <c r="AE322" s="2459" t="str">
        <f>IF(INPUT_OUTPUT!CF309="","",INPUT_OUTPUT!CF309)</f>
        <v/>
      </c>
      <c r="AF322" s="2459" t="str">
        <f>IF(INPUT_OUTPUT!CG309="","",INPUT_OUTPUT!CG309)</f>
        <v/>
      </c>
      <c r="AG322" s="2459" t="str">
        <f>IF(INPUT_OUTPUT!CH309="","",INPUT_OUTPUT!CH309)</f>
        <v/>
      </c>
      <c r="AH322" s="2459" t="str">
        <f>IF(INPUT_OUTPUT!CI309="","",INPUT_OUTPUT!CI309)</f>
        <v/>
      </c>
    </row>
    <row r="323" spans="2:34" s="2437" customFormat="1" ht="12.75" customHeight="1">
      <c r="C323" s="2461" t="str">
        <f>IF(INPUT_OUTPUT!C310="","",INPUT_OUTPUT!C310)</f>
        <v/>
      </c>
      <c r="D323" s="2462" t="str">
        <f>IF(INPUT_OUTPUT!BH310="","",INPUT_OUTPUT!BH310)</f>
        <v/>
      </c>
      <c r="E323" s="2462" t="str">
        <f>IF(INPUT_OUTPUT!BI310="","",INPUT_OUTPUT!BI310)</f>
        <v/>
      </c>
      <c r="F323" s="2462" t="str">
        <f>IF(INPUT_OUTPUT!BJ310="","",INPUT_OUTPUT!BJ310)</f>
        <v/>
      </c>
      <c r="G323" s="2462" t="str">
        <f>IF(INPUT_OUTPUT!BK310="","",INPUT_OUTPUT!BK310)</f>
        <v/>
      </c>
      <c r="H323" s="2462" t="str">
        <f>IF(INPUT_OUTPUT!BL310="","",INPUT_OUTPUT!BL310)</f>
        <v/>
      </c>
      <c r="I323" s="2462" t="str">
        <f>IF(INPUT_OUTPUT!BM310="","",INPUT_OUTPUT!BM310)</f>
        <v/>
      </c>
      <c r="J323" s="2462" t="str">
        <f>IF(INPUT_OUTPUT!BN310="","",INPUT_OUTPUT!BN310)</f>
        <v/>
      </c>
      <c r="K323" s="2453" t="str">
        <f t="shared" si="15"/>
        <v/>
      </c>
      <c r="L323" s="2457" t="str">
        <f>IF(INPUT_OUTPUT!BO310="","",INPUT_OUTPUT!BO310)</f>
        <v/>
      </c>
      <c r="M323" s="2457" t="str">
        <f>IF(INPUT_OUTPUT!BP310="","",INPUT_OUTPUT!BP310)</f>
        <v/>
      </c>
      <c r="N323" s="2457" t="str">
        <f>IF(INPUT_OUTPUT!BQ310="","",INPUT_OUTPUT!BQ310)</f>
        <v/>
      </c>
      <c r="O323" s="2457" t="str">
        <f>IF(INPUT_OUTPUT!BR310="","",INPUT_OUTPUT!BR310)</f>
        <v/>
      </c>
      <c r="P323" s="2457" t="str">
        <f>IF(INPUT_OUTPUT!BS310="","",INPUT_OUTPUT!BS310)</f>
        <v/>
      </c>
      <c r="Q323" s="2457" t="str">
        <f>IF(INPUT_OUTPUT!BT310="","",INPUT_OUTPUT!BT310)</f>
        <v/>
      </c>
      <c r="R323" s="2457" t="str">
        <f>IF(INPUT_OUTPUT!BU310="","",INPUT_OUTPUT!BU310)</f>
        <v/>
      </c>
      <c r="S323" s="2461" t="str">
        <f t="shared" si="16"/>
        <v/>
      </c>
      <c r="T323" s="2457" t="str">
        <f>IF(INPUT_OUTPUT!BV310="","",INPUT_OUTPUT!BV310)</f>
        <v/>
      </c>
      <c r="U323" s="2457" t="str">
        <f>IF(INPUT_OUTPUT!BW310="","",INPUT_OUTPUT!BW310)</f>
        <v/>
      </c>
      <c r="V323" s="2457" t="str">
        <f>IF(INPUT_OUTPUT!BX310="","",INPUT_OUTPUT!BX310)</f>
        <v/>
      </c>
      <c r="W323" s="2457" t="str">
        <f>IF(INPUT_OUTPUT!BY310="","",INPUT_OUTPUT!BY310)</f>
        <v/>
      </c>
      <c r="X323" s="2457" t="str">
        <f>IF(INPUT_OUTPUT!BZ310="","",INPUT_OUTPUT!BZ310)</f>
        <v/>
      </c>
      <c r="Y323" s="2457" t="str">
        <f>IF(INPUT_OUTPUT!CA310="","",INPUT_OUTPUT!CA310)</f>
        <v/>
      </c>
      <c r="Z323" s="2457" t="str">
        <f>IF(INPUT_OUTPUT!CB310="","",INPUT_OUTPUT!CB310)</f>
        <v/>
      </c>
      <c r="AA323" s="2461" t="str">
        <f t="shared" si="17"/>
        <v/>
      </c>
      <c r="AB323" s="2459" t="str">
        <f>IF(INPUT_OUTPUT!CC310="","",INPUT_OUTPUT!CC310)</f>
        <v/>
      </c>
      <c r="AC323" s="2459" t="str">
        <f>IF(INPUT_OUTPUT!CD310="","",INPUT_OUTPUT!CD310)</f>
        <v/>
      </c>
      <c r="AD323" s="2459" t="str">
        <f>IF(INPUT_OUTPUT!CE310="","",INPUT_OUTPUT!CE310)</f>
        <v/>
      </c>
      <c r="AE323" s="2459" t="str">
        <f>IF(INPUT_OUTPUT!CF310="","",INPUT_OUTPUT!CF310)</f>
        <v/>
      </c>
      <c r="AF323" s="2459" t="str">
        <f>IF(INPUT_OUTPUT!CG310="","",INPUT_OUTPUT!CG310)</f>
        <v/>
      </c>
      <c r="AG323" s="2459" t="str">
        <f>IF(INPUT_OUTPUT!CH310="","",INPUT_OUTPUT!CH310)</f>
        <v/>
      </c>
      <c r="AH323" s="2459" t="str">
        <f>IF(INPUT_OUTPUT!CI310="","",INPUT_OUTPUT!CI310)</f>
        <v/>
      </c>
    </row>
    <row r="324" spans="2:34" s="2437" customFormat="1" ht="12.75" customHeight="1">
      <c r="C324" s="2461" t="str">
        <f>IF(INPUT_OUTPUT!C311="","",INPUT_OUTPUT!C311)</f>
        <v/>
      </c>
      <c r="D324" s="2462" t="str">
        <f>IF(INPUT_OUTPUT!BH311="","",INPUT_OUTPUT!BH311)</f>
        <v/>
      </c>
      <c r="E324" s="2462" t="str">
        <f>IF(INPUT_OUTPUT!BI311="","",INPUT_OUTPUT!BI311)</f>
        <v/>
      </c>
      <c r="F324" s="2462" t="str">
        <f>IF(INPUT_OUTPUT!BJ311="","",INPUT_OUTPUT!BJ311)</f>
        <v/>
      </c>
      <c r="G324" s="2462" t="str">
        <f>IF(INPUT_OUTPUT!BK311="","",INPUT_OUTPUT!BK311)</f>
        <v/>
      </c>
      <c r="H324" s="2462" t="str">
        <f>IF(INPUT_OUTPUT!BL311="","",INPUT_OUTPUT!BL311)</f>
        <v/>
      </c>
      <c r="I324" s="2462" t="str">
        <f>IF(INPUT_OUTPUT!BM311="","",INPUT_OUTPUT!BM311)</f>
        <v/>
      </c>
      <c r="J324" s="2462" t="str">
        <f>IF(INPUT_OUTPUT!BN311="","",INPUT_OUTPUT!BN311)</f>
        <v/>
      </c>
      <c r="K324" s="2453" t="str">
        <f t="shared" si="15"/>
        <v/>
      </c>
      <c r="L324" s="2457" t="str">
        <f>IF(INPUT_OUTPUT!BO311="","",INPUT_OUTPUT!BO311)</f>
        <v/>
      </c>
      <c r="M324" s="2457" t="str">
        <f>IF(INPUT_OUTPUT!BP311="","",INPUT_OUTPUT!BP311)</f>
        <v/>
      </c>
      <c r="N324" s="2457" t="str">
        <f>IF(INPUT_OUTPUT!BQ311="","",INPUT_OUTPUT!BQ311)</f>
        <v/>
      </c>
      <c r="O324" s="2457" t="str">
        <f>IF(INPUT_OUTPUT!BR311="","",INPUT_OUTPUT!BR311)</f>
        <v/>
      </c>
      <c r="P324" s="2457" t="str">
        <f>IF(INPUT_OUTPUT!BS311="","",INPUT_OUTPUT!BS311)</f>
        <v/>
      </c>
      <c r="Q324" s="2457" t="str">
        <f>IF(INPUT_OUTPUT!BT311="","",INPUT_OUTPUT!BT311)</f>
        <v/>
      </c>
      <c r="R324" s="2457" t="str">
        <f>IF(INPUT_OUTPUT!BU311="","",INPUT_OUTPUT!BU311)</f>
        <v/>
      </c>
      <c r="S324" s="2461" t="str">
        <f t="shared" si="16"/>
        <v/>
      </c>
      <c r="T324" s="2457" t="str">
        <f>IF(INPUT_OUTPUT!BV311="","",INPUT_OUTPUT!BV311)</f>
        <v/>
      </c>
      <c r="U324" s="2457" t="str">
        <f>IF(INPUT_OUTPUT!BW311="","",INPUT_OUTPUT!BW311)</f>
        <v/>
      </c>
      <c r="V324" s="2457" t="str">
        <f>IF(INPUT_OUTPUT!BX311="","",INPUT_OUTPUT!BX311)</f>
        <v/>
      </c>
      <c r="W324" s="2457" t="str">
        <f>IF(INPUT_OUTPUT!BY311="","",INPUT_OUTPUT!BY311)</f>
        <v/>
      </c>
      <c r="X324" s="2457" t="str">
        <f>IF(INPUT_OUTPUT!BZ311="","",INPUT_OUTPUT!BZ311)</f>
        <v/>
      </c>
      <c r="Y324" s="2457" t="str">
        <f>IF(INPUT_OUTPUT!CA311="","",INPUT_OUTPUT!CA311)</f>
        <v/>
      </c>
      <c r="Z324" s="2457" t="str">
        <f>IF(INPUT_OUTPUT!CB311="","",INPUT_OUTPUT!CB311)</f>
        <v/>
      </c>
      <c r="AA324" s="2461" t="str">
        <f t="shared" si="17"/>
        <v/>
      </c>
      <c r="AB324" s="2459" t="str">
        <f>IF(INPUT_OUTPUT!CC311="","",INPUT_OUTPUT!CC311)</f>
        <v/>
      </c>
      <c r="AC324" s="2459" t="str">
        <f>IF(INPUT_OUTPUT!CD311="","",INPUT_OUTPUT!CD311)</f>
        <v/>
      </c>
      <c r="AD324" s="2459" t="str">
        <f>IF(INPUT_OUTPUT!CE311="","",INPUT_OUTPUT!CE311)</f>
        <v/>
      </c>
      <c r="AE324" s="2459" t="str">
        <f>IF(INPUT_OUTPUT!CF311="","",INPUT_OUTPUT!CF311)</f>
        <v/>
      </c>
      <c r="AF324" s="2459" t="str">
        <f>IF(INPUT_OUTPUT!CG311="","",INPUT_OUTPUT!CG311)</f>
        <v/>
      </c>
      <c r="AG324" s="2459" t="str">
        <f>IF(INPUT_OUTPUT!CH311="","",INPUT_OUTPUT!CH311)</f>
        <v/>
      </c>
      <c r="AH324" s="2459" t="str">
        <f>IF(INPUT_OUTPUT!CI311="","",INPUT_OUTPUT!CI311)</f>
        <v/>
      </c>
    </row>
    <row r="325" spans="2:34" s="2437" customFormat="1" ht="12.75" customHeight="1">
      <c r="C325" s="2461" t="str">
        <f>IF(INPUT_OUTPUT!C312="","",INPUT_OUTPUT!C312)</f>
        <v/>
      </c>
      <c r="D325" s="2462" t="str">
        <f>IF(INPUT_OUTPUT!BH312="","",INPUT_OUTPUT!BH312)</f>
        <v/>
      </c>
      <c r="E325" s="2462" t="str">
        <f>IF(INPUT_OUTPUT!BI312="","",INPUT_OUTPUT!BI312)</f>
        <v/>
      </c>
      <c r="F325" s="2462" t="str">
        <f>IF(INPUT_OUTPUT!BJ312="","",INPUT_OUTPUT!BJ312)</f>
        <v/>
      </c>
      <c r="G325" s="2462" t="str">
        <f>IF(INPUT_OUTPUT!BK312="","",INPUT_OUTPUT!BK312)</f>
        <v/>
      </c>
      <c r="H325" s="2462" t="str">
        <f>IF(INPUT_OUTPUT!BL312="","",INPUT_OUTPUT!BL312)</f>
        <v/>
      </c>
      <c r="I325" s="2462" t="str">
        <f>IF(INPUT_OUTPUT!BM312="","",INPUT_OUTPUT!BM312)</f>
        <v/>
      </c>
      <c r="J325" s="2462" t="str">
        <f>IF(INPUT_OUTPUT!BN312="","",INPUT_OUTPUT!BN312)</f>
        <v/>
      </c>
      <c r="K325" s="2453" t="str">
        <f t="shared" si="15"/>
        <v/>
      </c>
      <c r="L325" s="2457" t="str">
        <f>IF(INPUT_OUTPUT!BO312="","",INPUT_OUTPUT!BO312)</f>
        <v/>
      </c>
      <c r="M325" s="2457" t="str">
        <f>IF(INPUT_OUTPUT!BP312="","",INPUT_OUTPUT!BP312)</f>
        <v/>
      </c>
      <c r="N325" s="2457" t="str">
        <f>IF(INPUT_OUTPUT!BQ312="","",INPUT_OUTPUT!BQ312)</f>
        <v/>
      </c>
      <c r="O325" s="2457" t="str">
        <f>IF(INPUT_OUTPUT!BR312="","",INPUT_OUTPUT!BR312)</f>
        <v/>
      </c>
      <c r="P325" s="2457" t="str">
        <f>IF(INPUT_OUTPUT!BS312="","",INPUT_OUTPUT!BS312)</f>
        <v/>
      </c>
      <c r="Q325" s="2457" t="str">
        <f>IF(INPUT_OUTPUT!BT312="","",INPUT_OUTPUT!BT312)</f>
        <v/>
      </c>
      <c r="R325" s="2457" t="str">
        <f>IF(INPUT_OUTPUT!BU312="","",INPUT_OUTPUT!BU312)</f>
        <v/>
      </c>
      <c r="S325" s="2461" t="str">
        <f t="shared" si="16"/>
        <v/>
      </c>
      <c r="T325" s="2457" t="str">
        <f>IF(INPUT_OUTPUT!BV312="","",INPUT_OUTPUT!BV312)</f>
        <v/>
      </c>
      <c r="U325" s="2457" t="str">
        <f>IF(INPUT_OUTPUT!BW312="","",INPUT_OUTPUT!BW312)</f>
        <v/>
      </c>
      <c r="V325" s="2457" t="str">
        <f>IF(INPUT_OUTPUT!BX312="","",INPUT_OUTPUT!BX312)</f>
        <v/>
      </c>
      <c r="W325" s="2457" t="str">
        <f>IF(INPUT_OUTPUT!BY312="","",INPUT_OUTPUT!BY312)</f>
        <v/>
      </c>
      <c r="X325" s="2457" t="str">
        <f>IF(INPUT_OUTPUT!BZ312="","",INPUT_OUTPUT!BZ312)</f>
        <v/>
      </c>
      <c r="Y325" s="2457" t="str">
        <f>IF(INPUT_OUTPUT!CA312="","",INPUT_OUTPUT!CA312)</f>
        <v/>
      </c>
      <c r="Z325" s="2457" t="str">
        <f>IF(INPUT_OUTPUT!CB312="","",INPUT_OUTPUT!CB312)</f>
        <v/>
      </c>
      <c r="AA325" s="2461" t="str">
        <f t="shared" si="17"/>
        <v/>
      </c>
      <c r="AB325" s="2459" t="str">
        <f>IF(INPUT_OUTPUT!CC312="","",INPUT_OUTPUT!CC312)</f>
        <v/>
      </c>
      <c r="AC325" s="2459" t="str">
        <f>IF(INPUT_OUTPUT!CD312="","",INPUT_OUTPUT!CD312)</f>
        <v/>
      </c>
      <c r="AD325" s="2459" t="str">
        <f>IF(INPUT_OUTPUT!CE312="","",INPUT_OUTPUT!CE312)</f>
        <v/>
      </c>
      <c r="AE325" s="2459" t="str">
        <f>IF(INPUT_OUTPUT!CF312="","",INPUT_OUTPUT!CF312)</f>
        <v/>
      </c>
      <c r="AF325" s="2459" t="str">
        <f>IF(INPUT_OUTPUT!CG312="","",INPUT_OUTPUT!CG312)</f>
        <v/>
      </c>
      <c r="AG325" s="2459" t="str">
        <f>IF(INPUT_OUTPUT!CH312="","",INPUT_OUTPUT!CH312)</f>
        <v/>
      </c>
      <c r="AH325" s="2459" t="str">
        <f>IF(INPUT_OUTPUT!CI312="","",INPUT_OUTPUT!CI312)</f>
        <v/>
      </c>
    </row>
    <row r="326" spans="2:34" s="2437" customFormat="1" ht="12.75" customHeight="1">
      <c r="C326" s="2461" t="str">
        <f>IF(INPUT_OUTPUT!C313="","",INPUT_OUTPUT!C313)</f>
        <v/>
      </c>
      <c r="D326" s="2462" t="str">
        <f>IF(INPUT_OUTPUT!BH313="","",INPUT_OUTPUT!BH313)</f>
        <v/>
      </c>
      <c r="E326" s="2462" t="str">
        <f>IF(INPUT_OUTPUT!BI313="","",INPUT_OUTPUT!BI313)</f>
        <v/>
      </c>
      <c r="F326" s="2462" t="str">
        <f>IF(INPUT_OUTPUT!BJ313="","",INPUT_OUTPUT!BJ313)</f>
        <v/>
      </c>
      <c r="G326" s="2462" t="str">
        <f>IF(INPUT_OUTPUT!BK313="","",INPUT_OUTPUT!BK313)</f>
        <v/>
      </c>
      <c r="H326" s="2462" t="str">
        <f>IF(INPUT_OUTPUT!BL313="","",INPUT_OUTPUT!BL313)</f>
        <v/>
      </c>
      <c r="I326" s="2462" t="str">
        <f>IF(INPUT_OUTPUT!BM313="","",INPUT_OUTPUT!BM313)</f>
        <v/>
      </c>
      <c r="J326" s="2462" t="str">
        <f>IF(INPUT_OUTPUT!BN313="","",INPUT_OUTPUT!BN313)</f>
        <v/>
      </c>
      <c r="K326" s="2453" t="str">
        <f t="shared" si="15"/>
        <v/>
      </c>
      <c r="L326" s="2457" t="str">
        <f>IF(INPUT_OUTPUT!BO313="","",INPUT_OUTPUT!BO313)</f>
        <v/>
      </c>
      <c r="M326" s="2457" t="str">
        <f>IF(INPUT_OUTPUT!BP313="","",INPUT_OUTPUT!BP313)</f>
        <v/>
      </c>
      <c r="N326" s="2457" t="str">
        <f>IF(INPUT_OUTPUT!BQ313="","",INPUT_OUTPUT!BQ313)</f>
        <v/>
      </c>
      <c r="O326" s="2457" t="str">
        <f>IF(INPUT_OUTPUT!BR313="","",INPUT_OUTPUT!BR313)</f>
        <v/>
      </c>
      <c r="P326" s="2457" t="str">
        <f>IF(INPUT_OUTPUT!BS313="","",INPUT_OUTPUT!BS313)</f>
        <v/>
      </c>
      <c r="Q326" s="2457" t="str">
        <f>IF(INPUT_OUTPUT!BT313="","",INPUT_OUTPUT!BT313)</f>
        <v/>
      </c>
      <c r="R326" s="2457" t="str">
        <f>IF(INPUT_OUTPUT!BU313="","",INPUT_OUTPUT!BU313)</f>
        <v/>
      </c>
      <c r="S326" s="2461" t="str">
        <f t="shared" si="16"/>
        <v/>
      </c>
      <c r="T326" s="2457" t="str">
        <f>IF(INPUT_OUTPUT!BV313="","",INPUT_OUTPUT!BV313)</f>
        <v/>
      </c>
      <c r="U326" s="2457" t="str">
        <f>IF(INPUT_OUTPUT!BW313="","",INPUT_OUTPUT!BW313)</f>
        <v/>
      </c>
      <c r="V326" s="2457" t="str">
        <f>IF(INPUT_OUTPUT!BX313="","",INPUT_OUTPUT!BX313)</f>
        <v/>
      </c>
      <c r="W326" s="2457" t="str">
        <f>IF(INPUT_OUTPUT!BY313="","",INPUT_OUTPUT!BY313)</f>
        <v/>
      </c>
      <c r="X326" s="2457" t="str">
        <f>IF(INPUT_OUTPUT!BZ313="","",INPUT_OUTPUT!BZ313)</f>
        <v/>
      </c>
      <c r="Y326" s="2457" t="str">
        <f>IF(INPUT_OUTPUT!CA313="","",INPUT_OUTPUT!CA313)</f>
        <v/>
      </c>
      <c r="Z326" s="2457" t="str">
        <f>IF(INPUT_OUTPUT!CB313="","",INPUT_OUTPUT!CB313)</f>
        <v/>
      </c>
      <c r="AA326" s="2461" t="str">
        <f t="shared" si="17"/>
        <v/>
      </c>
      <c r="AB326" s="2459" t="str">
        <f>IF(INPUT_OUTPUT!CC313="","",INPUT_OUTPUT!CC313)</f>
        <v/>
      </c>
      <c r="AC326" s="2459" t="str">
        <f>IF(INPUT_OUTPUT!CD313="","",INPUT_OUTPUT!CD313)</f>
        <v/>
      </c>
      <c r="AD326" s="2459" t="str">
        <f>IF(INPUT_OUTPUT!CE313="","",INPUT_OUTPUT!CE313)</f>
        <v/>
      </c>
      <c r="AE326" s="2459" t="str">
        <f>IF(INPUT_OUTPUT!CF313="","",INPUT_OUTPUT!CF313)</f>
        <v/>
      </c>
      <c r="AF326" s="2459" t="str">
        <f>IF(INPUT_OUTPUT!CG313="","",INPUT_OUTPUT!CG313)</f>
        <v/>
      </c>
      <c r="AG326" s="2459" t="str">
        <f>IF(INPUT_OUTPUT!CH313="","",INPUT_OUTPUT!CH313)</f>
        <v/>
      </c>
      <c r="AH326" s="2459" t="str">
        <f>IF(INPUT_OUTPUT!CI313="","",INPUT_OUTPUT!CI313)</f>
        <v/>
      </c>
    </row>
    <row r="327" spans="2:34" s="2437" customFormat="1" ht="12.75" customHeight="1">
      <c r="C327" s="2461" t="str">
        <f>IF(INPUT_OUTPUT!C314="","",INPUT_OUTPUT!C314)</f>
        <v/>
      </c>
      <c r="D327" s="2462" t="str">
        <f>IF(INPUT_OUTPUT!BH314="","",INPUT_OUTPUT!BH314)</f>
        <v/>
      </c>
      <c r="E327" s="2462" t="str">
        <f>IF(INPUT_OUTPUT!BI314="","",INPUT_OUTPUT!BI314)</f>
        <v/>
      </c>
      <c r="F327" s="2462" t="str">
        <f>IF(INPUT_OUTPUT!BJ314="","",INPUT_OUTPUT!BJ314)</f>
        <v/>
      </c>
      <c r="G327" s="2462" t="str">
        <f>IF(INPUT_OUTPUT!BK314="","",INPUT_OUTPUT!BK314)</f>
        <v/>
      </c>
      <c r="H327" s="2462" t="str">
        <f>IF(INPUT_OUTPUT!BL314="","",INPUT_OUTPUT!BL314)</f>
        <v/>
      </c>
      <c r="I327" s="2462" t="str">
        <f>IF(INPUT_OUTPUT!BM314="","",INPUT_OUTPUT!BM314)</f>
        <v/>
      </c>
      <c r="J327" s="2462" t="str">
        <f>IF(INPUT_OUTPUT!BN314="","",INPUT_OUTPUT!BN314)</f>
        <v/>
      </c>
      <c r="K327" s="2453" t="str">
        <f t="shared" si="15"/>
        <v/>
      </c>
      <c r="L327" s="2457" t="str">
        <f>IF(INPUT_OUTPUT!BO314="","",INPUT_OUTPUT!BO314)</f>
        <v/>
      </c>
      <c r="M327" s="2457" t="str">
        <f>IF(INPUT_OUTPUT!BP314="","",INPUT_OUTPUT!BP314)</f>
        <v/>
      </c>
      <c r="N327" s="2457" t="str">
        <f>IF(INPUT_OUTPUT!BQ314="","",INPUT_OUTPUT!BQ314)</f>
        <v/>
      </c>
      <c r="O327" s="2457" t="str">
        <f>IF(INPUT_OUTPUT!BR314="","",INPUT_OUTPUT!BR314)</f>
        <v/>
      </c>
      <c r="P327" s="2457" t="str">
        <f>IF(INPUT_OUTPUT!BS314="","",INPUT_OUTPUT!BS314)</f>
        <v/>
      </c>
      <c r="Q327" s="2457" t="str">
        <f>IF(INPUT_OUTPUT!BT314="","",INPUT_OUTPUT!BT314)</f>
        <v/>
      </c>
      <c r="R327" s="2457" t="str">
        <f>IF(INPUT_OUTPUT!BU314="","",INPUT_OUTPUT!BU314)</f>
        <v/>
      </c>
      <c r="S327" s="2461" t="str">
        <f t="shared" si="16"/>
        <v/>
      </c>
      <c r="T327" s="2457" t="str">
        <f>IF(INPUT_OUTPUT!BV314="","",INPUT_OUTPUT!BV314)</f>
        <v/>
      </c>
      <c r="U327" s="2457" t="str">
        <f>IF(INPUT_OUTPUT!BW314="","",INPUT_OUTPUT!BW314)</f>
        <v/>
      </c>
      <c r="V327" s="2457" t="str">
        <f>IF(INPUT_OUTPUT!BX314="","",INPUT_OUTPUT!BX314)</f>
        <v/>
      </c>
      <c r="W327" s="2457" t="str">
        <f>IF(INPUT_OUTPUT!BY314="","",INPUT_OUTPUT!BY314)</f>
        <v/>
      </c>
      <c r="X327" s="2457" t="str">
        <f>IF(INPUT_OUTPUT!BZ314="","",INPUT_OUTPUT!BZ314)</f>
        <v/>
      </c>
      <c r="Y327" s="2457" t="str">
        <f>IF(INPUT_OUTPUT!CA314="","",INPUT_OUTPUT!CA314)</f>
        <v/>
      </c>
      <c r="Z327" s="2457" t="str">
        <f>IF(INPUT_OUTPUT!CB314="","",INPUT_OUTPUT!CB314)</f>
        <v/>
      </c>
      <c r="AA327" s="2461" t="str">
        <f t="shared" si="17"/>
        <v/>
      </c>
      <c r="AB327" s="2459" t="str">
        <f>IF(INPUT_OUTPUT!CC314="","",INPUT_OUTPUT!CC314)</f>
        <v/>
      </c>
      <c r="AC327" s="2459" t="str">
        <f>IF(INPUT_OUTPUT!CD314="","",INPUT_OUTPUT!CD314)</f>
        <v/>
      </c>
      <c r="AD327" s="2459" t="str">
        <f>IF(INPUT_OUTPUT!CE314="","",INPUT_OUTPUT!CE314)</f>
        <v/>
      </c>
      <c r="AE327" s="2459" t="str">
        <f>IF(INPUT_OUTPUT!CF314="","",INPUT_OUTPUT!CF314)</f>
        <v/>
      </c>
      <c r="AF327" s="2459" t="str">
        <f>IF(INPUT_OUTPUT!CG314="","",INPUT_OUTPUT!CG314)</f>
        <v/>
      </c>
      <c r="AG327" s="2459" t="str">
        <f>IF(INPUT_OUTPUT!CH314="","",INPUT_OUTPUT!CH314)</f>
        <v/>
      </c>
      <c r="AH327" s="2459" t="str">
        <f>IF(INPUT_OUTPUT!CI314="","",INPUT_OUTPUT!CI314)</f>
        <v/>
      </c>
    </row>
    <row r="328" spans="2:34" s="2437" customFormat="1" ht="12.75" customHeight="1">
      <c r="C328" s="2461" t="str">
        <f>IF(INPUT_OUTPUT!C315="","",INPUT_OUTPUT!C315)</f>
        <v/>
      </c>
      <c r="D328" s="2462" t="str">
        <f>IF(INPUT_OUTPUT!BH315="","",INPUT_OUTPUT!BH315)</f>
        <v/>
      </c>
      <c r="E328" s="2462" t="str">
        <f>IF(INPUT_OUTPUT!BI315="","",INPUT_OUTPUT!BI315)</f>
        <v/>
      </c>
      <c r="F328" s="2462" t="str">
        <f>IF(INPUT_OUTPUT!BJ315="","",INPUT_OUTPUT!BJ315)</f>
        <v/>
      </c>
      <c r="G328" s="2462" t="str">
        <f>IF(INPUT_OUTPUT!BK315="","",INPUT_OUTPUT!BK315)</f>
        <v/>
      </c>
      <c r="H328" s="2462" t="str">
        <f>IF(INPUT_OUTPUT!BL315="","",INPUT_OUTPUT!BL315)</f>
        <v/>
      </c>
      <c r="I328" s="2462" t="str">
        <f>IF(INPUT_OUTPUT!BM315="","",INPUT_OUTPUT!BM315)</f>
        <v/>
      </c>
      <c r="J328" s="2462" t="str">
        <f>IF(INPUT_OUTPUT!BN315="","",INPUT_OUTPUT!BN315)</f>
        <v/>
      </c>
      <c r="K328" s="2453" t="str">
        <f t="shared" si="15"/>
        <v/>
      </c>
      <c r="L328" s="2457" t="str">
        <f>IF(INPUT_OUTPUT!BO315="","",INPUT_OUTPUT!BO315)</f>
        <v/>
      </c>
      <c r="M328" s="2457" t="str">
        <f>IF(INPUT_OUTPUT!BP315="","",INPUT_OUTPUT!BP315)</f>
        <v/>
      </c>
      <c r="N328" s="2457" t="str">
        <f>IF(INPUT_OUTPUT!BQ315="","",INPUT_OUTPUT!BQ315)</f>
        <v/>
      </c>
      <c r="O328" s="2457" t="str">
        <f>IF(INPUT_OUTPUT!BR315="","",INPUT_OUTPUT!BR315)</f>
        <v/>
      </c>
      <c r="P328" s="2457" t="str">
        <f>IF(INPUT_OUTPUT!BS315="","",INPUT_OUTPUT!BS315)</f>
        <v/>
      </c>
      <c r="Q328" s="2457" t="str">
        <f>IF(INPUT_OUTPUT!BT315="","",INPUT_OUTPUT!BT315)</f>
        <v/>
      </c>
      <c r="R328" s="2457" t="str">
        <f>IF(INPUT_OUTPUT!BU315="","",INPUT_OUTPUT!BU315)</f>
        <v/>
      </c>
      <c r="S328" s="2461" t="str">
        <f t="shared" si="16"/>
        <v/>
      </c>
      <c r="T328" s="2457" t="str">
        <f>IF(INPUT_OUTPUT!BV315="","",INPUT_OUTPUT!BV315)</f>
        <v/>
      </c>
      <c r="U328" s="2457" t="str">
        <f>IF(INPUT_OUTPUT!BW315="","",INPUT_OUTPUT!BW315)</f>
        <v/>
      </c>
      <c r="V328" s="2457" t="str">
        <f>IF(INPUT_OUTPUT!BX315="","",INPUT_OUTPUT!BX315)</f>
        <v/>
      </c>
      <c r="W328" s="2457" t="str">
        <f>IF(INPUT_OUTPUT!BY315="","",INPUT_OUTPUT!BY315)</f>
        <v/>
      </c>
      <c r="X328" s="2457" t="str">
        <f>IF(INPUT_OUTPUT!BZ315="","",INPUT_OUTPUT!BZ315)</f>
        <v/>
      </c>
      <c r="Y328" s="2457" t="str">
        <f>IF(INPUT_OUTPUT!CA315="","",INPUT_OUTPUT!CA315)</f>
        <v/>
      </c>
      <c r="Z328" s="2457" t="str">
        <f>IF(INPUT_OUTPUT!CB315="","",INPUT_OUTPUT!CB315)</f>
        <v/>
      </c>
      <c r="AA328" s="2461" t="str">
        <f t="shared" si="17"/>
        <v/>
      </c>
      <c r="AB328" s="2459" t="str">
        <f>IF(INPUT_OUTPUT!CC315="","",INPUT_OUTPUT!CC315)</f>
        <v/>
      </c>
      <c r="AC328" s="2459" t="str">
        <f>IF(INPUT_OUTPUT!CD315="","",INPUT_OUTPUT!CD315)</f>
        <v/>
      </c>
      <c r="AD328" s="2459" t="str">
        <f>IF(INPUT_OUTPUT!CE315="","",INPUT_OUTPUT!CE315)</f>
        <v/>
      </c>
      <c r="AE328" s="2459" t="str">
        <f>IF(INPUT_OUTPUT!CF315="","",INPUT_OUTPUT!CF315)</f>
        <v/>
      </c>
      <c r="AF328" s="2459" t="str">
        <f>IF(INPUT_OUTPUT!CG315="","",INPUT_OUTPUT!CG315)</f>
        <v/>
      </c>
      <c r="AG328" s="2459" t="str">
        <f>IF(INPUT_OUTPUT!CH315="","",INPUT_OUTPUT!CH315)</f>
        <v/>
      </c>
      <c r="AH328" s="2459" t="str">
        <f>IF(INPUT_OUTPUT!CI315="","",INPUT_OUTPUT!CI315)</f>
        <v/>
      </c>
    </row>
    <row r="329" spans="2:34" s="2437" customFormat="1" ht="12.75" customHeight="1">
      <c r="C329" s="2461" t="str">
        <f>IF(INPUT_OUTPUT!C316="","",INPUT_OUTPUT!C316)</f>
        <v/>
      </c>
      <c r="D329" s="2462" t="str">
        <f>IF(INPUT_OUTPUT!BH316="","",INPUT_OUTPUT!BH316)</f>
        <v/>
      </c>
      <c r="E329" s="2462" t="str">
        <f>IF(INPUT_OUTPUT!BI316="","",INPUT_OUTPUT!BI316)</f>
        <v/>
      </c>
      <c r="F329" s="2462" t="str">
        <f>IF(INPUT_OUTPUT!BJ316="","",INPUT_OUTPUT!BJ316)</f>
        <v/>
      </c>
      <c r="G329" s="2462" t="str">
        <f>IF(INPUT_OUTPUT!BK316="","",INPUT_OUTPUT!BK316)</f>
        <v/>
      </c>
      <c r="H329" s="2462" t="str">
        <f>IF(INPUT_OUTPUT!BL316="","",INPUT_OUTPUT!BL316)</f>
        <v/>
      </c>
      <c r="I329" s="2462" t="str">
        <f>IF(INPUT_OUTPUT!BM316="","",INPUT_OUTPUT!BM316)</f>
        <v/>
      </c>
      <c r="J329" s="2462" t="str">
        <f>IF(INPUT_OUTPUT!BN316="","",INPUT_OUTPUT!BN316)</f>
        <v/>
      </c>
      <c r="K329" s="2453" t="str">
        <f t="shared" si="15"/>
        <v/>
      </c>
      <c r="L329" s="2457" t="str">
        <f>IF(INPUT_OUTPUT!BO316="","",INPUT_OUTPUT!BO316)</f>
        <v/>
      </c>
      <c r="M329" s="2457" t="str">
        <f>IF(INPUT_OUTPUT!BP316="","",INPUT_OUTPUT!BP316)</f>
        <v/>
      </c>
      <c r="N329" s="2457" t="str">
        <f>IF(INPUT_OUTPUT!BQ316="","",INPUT_OUTPUT!BQ316)</f>
        <v/>
      </c>
      <c r="O329" s="2457" t="str">
        <f>IF(INPUT_OUTPUT!BR316="","",INPUT_OUTPUT!BR316)</f>
        <v/>
      </c>
      <c r="P329" s="2457" t="str">
        <f>IF(INPUT_OUTPUT!BS316="","",INPUT_OUTPUT!BS316)</f>
        <v/>
      </c>
      <c r="Q329" s="2457" t="str">
        <f>IF(INPUT_OUTPUT!BT316="","",INPUT_OUTPUT!BT316)</f>
        <v/>
      </c>
      <c r="R329" s="2457" t="str">
        <f>IF(INPUT_OUTPUT!BU316="","",INPUT_OUTPUT!BU316)</f>
        <v/>
      </c>
      <c r="S329" s="2461" t="str">
        <f t="shared" si="16"/>
        <v/>
      </c>
      <c r="T329" s="2457" t="str">
        <f>IF(INPUT_OUTPUT!BV316="","",INPUT_OUTPUT!BV316)</f>
        <v/>
      </c>
      <c r="U329" s="2457" t="str">
        <f>IF(INPUT_OUTPUT!BW316="","",INPUT_OUTPUT!BW316)</f>
        <v/>
      </c>
      <c r="V329" s="2457" t="str">
        <f>IF(INPUT_OUTPUT!BX316="","",INPUT_OUTPUT!BX316)</f>
        <v/>
      </c>
      <c r="W329" s="2457" t="str">
        <f>IF(INPUT_OUTPUT!BY316="","",INPUT_OUTPUT!BY316)</f>
        <v/>
      </c>
      <c r="X329" s="2457" t="str">
        <f>IF(INPUT_OUTPUT!BZ316="","",INPUT_OUTPUT!BZ316)</f>
        <v/>
      </c>
      <c r="Y329" s="2457" t="str">
        <f>IF(INPUT_OUTPUT!CA316="","",INPUT_OUTPUT!CA316)</f>
        <v/>
      </c>
      <c r="Z329" s="2457" t="str">
        <f>IF(INPUT_OUTPUT!CB316="","",INPUT_OUTPUT!CB316)</f>
        <v/>
      </c>
      <c r="AA329" s="2461" t="str">
        <f t="shared" si="17"/>
        <v/>
      </c>
      <c r="AB329" s="2459" t="str">
        <f>IF(INPUT_OUTPUT!CC316="","",INPUT_OUTPUT!CC316)</f>
        <v/>
      </c>
      <c r="AC329" s="2459" t="str">
        <f>IF(INPUT_OUTPUT!CD316="","",INPUT_OUTPUT!CD316)</f>
        <v/>
      </c>
      <c r="AD329" s="2459" t="str">
        <f>IF(INPUT_OUTPUT!CE316="","",INPUT_OUTPUT!CE316)</f>
        <v/>
      </c>
      <c r="AE329" s="2459" t="str">
        <f>IF(INPUT_OUTPUT!CF316="","",INPUT_OUTPUT!CF316)</f>
        <v/>
      </c>
      <c r="AF329" s="2459" t="str">
        <f>IF(INPUT_OUTPUT!CG316="","",INPUT_OUTPUT!CG316)</f>
        <v/>
      </c>
      <c r="AG329" s="2459" t="str">
        <f>IF(INPUT_OUTPUT!CH316="","",INPUT_OUTPUT!CH316)</f>
        <v/>
      </c>
      <c r="AH329" s="2459" t="str">
        <f>IF(INPUT_OUTPUT!CI316="","",INPUT_OUTPUT!CI316)</f>
        <v/>
      </c>
    </row>
    <row r="330" spans="2:34" s="2437" customFormat="1" ht="12.75" customHeight="1">
      <c r="C330" s="2461" t="str">
        <f>IF(INPUT_OUTPUT!C317="","",INPUT_OUTPUT!C317)</f>
        <v/>
      </c>
      <c r="D330" s="2462" t="str">
        <f>IF(INPUT_OUTPUT!BH317="","",INPUT_OUTPUT!BH317)</f>
        <v/>
      </c>
      <c r="E330" s="2462" t="str">
        <f>IF(INPUT_OUTPUT!BI317="","",INPUT_OUTPUT!BI317)</f>
        <v/>
      </c>
      <c r="F330" s="2462" t="str">
        <f>IF(INPUT_OUTPUT!BJ317="","",INPUT_OUTPUT!BJ317)</f>
        <v/>
      </c>
      <c r="G330" s="2462" t="str">
        <f>IF(INPUT_OUTPUT!BK317="","",INPUT_OUTPUT!BK317)</f>
        <v/>
      </c>
      <c r="H330" s="2462" t="str">
        <f>IF(INPUT_OUTPUT!BL317="","",INPUT_OUTPUT!BL317)</f>
        <v/>
      </c>
      <c r="I330" s="2462" t="str">
        <f>IF(INPUT_OUTPUT!BM317="","",INPUT_OUTPUT!BM317)</f>
        <v/>
      </c>
      <c r="J330" s="2462" t="str">
        <f>IF(INPUT_OUTPUT!BN317="","",INPUT_OUTPUT!BN317)</f>
        <v/>
      </c>
      <c r="K330" s="2453" t="str">
        <f t="shared" si="15"/>
        <v/>
      </c>
      <c r="L330" s="2457" t="str">
        <f>IF(INPUT_OUTPUT!BO317="","",INPUT_OUTPUT!BO317)</f>
        <v/>
      </c>
      <c r="M330" s="2457" t="str">
        <f>IF(INPUT_OUTPUT!BP317="","",INPUT_OUTPUT!BP317)</f>
        <v/>
      </c>
      <c r="N330" s="2457" t="str">
        <f>IF(INPUT_OUTPUT!BQ317="","",INPUT_OUTPUT!BQ317)</f>
        <v/>
      </c>
      <c r="O330" s="2457" t="str">
        <f>IF(INPUT_OUTPUT!BR317="","",INPUT_OUTPUT!BR317)</f>
        <v/>
      </c>
      <c r="P330" s="2457" t="str">
        <f>IF(INPUT_OUTPUT!BS317="","",INPUT_OUTPUT!BS317)</f>
        <v/>
      </c>
      <c r="Q330" s="2457" t="str">
        <f>IF(INPUT_OUTPUT!BT317="","",INPUT_OUTPUT!BT317)</f>
        <v/>
      </c>
      <c r="R330" s="2457" t="str">
        <f>IF(INPUT_OUTPUT!BU317="","",INPUT_OUTPUT!BU317)</f>
        <v/>
      </c>
      <c r="S330" s="2461" t="str">
        <f t="shared" si="16"/>
        <v/>
      </c>
      <c r="T330" s="2457" t="str">
        <f>IF(INPUT_OUTPUT!BV317="","",INPUT_OUTPUT!BV317)</f>
        <v/>
      </c>
      <c r="U330" s="2457" t="str">
        <f>IF(INPUT_OUTPUT!BW317="","",INPUT_OUTPUT!BW317)</f>
        <v/>
      </c>
      <c r="V330" s="2457" t="str">
        <f>IF(INPUT_OUTPUT!BX317="","",INPUT_OUTPUT!BX317)</f>
        <v/>
      </c>
      <c r="W330" s="2457" t="str">
        <f>IF(INPUT_OUTPUT!BY317="","",INPUT_OUTPUT!BY317)</f>
        <v/>
      </c>
      <c r="X330" s="2457" t="str">
        <f>IF(INPUT_OUTPUT!BZ317="","",INPUT_OUTPUT!BZ317)</f>
        <v/>
      </c>
      <c r="Y330" s="2457" t="str">
        <f>IF(INPUT_OUTPUT!CA317="","",INPUT_OUTPUT!CA317)</f>
        <v/>
      </c>
      <c r="Z330" s="2457" t="str">
        <f>IF(INPUT_OUTPUT!CB317="","",INPUT_OUTPUT!CB317)</f>
        <v/>
      </c>
      <c r="AA330" s="2461" t="str">
        <f t="shared" si="17"/>
        <v/>
      </c>
      <c r="AB330" s="2459" t="str">
        <f>IF(INPUT_OUTPUT!CC317="","",INPUT_OUTPUT!CC317)</f>
        <v/>
      </c>
      <c r="AC330" s="2459" t="str">
        <f>IF(INPUT_OUTPUT!CD317="","",INPUT_OUTPUT!CD317)</f>
        <v/>
      </c>
      <c r="AD330" s="2459" t="str">
        <f>IF(INPUT_OUTPUT!CE317="","",INPUT_OUTPUT!CE317)</f>
        <v/>
      </c>
      <c r="AE330" s="2459" t="str">
        <f>IF(INPUT_OUTPUT!CF317="","",INPUT_OUTPUT!CF317)</f>
        <v/>
      </c>
      <c r="AF330" s="2459" t="str">
        <f>IF(INPUT_OUTPUT!CG317="","",INPUT_OUTPUT!CG317)</f>
        <v/>
      </c>
      <c r="AG330" s="2459" t="str">
        <f>IF(INPUT_OUTPUT!CH317="","",INPUT_OUTPUT!CH317)</f>
        <v/>
      </c>
      <c r="AH330" s="2459" t="str">
        <f>IF(INPUT_OUTPUT!CI317="","",INPUT_OUTPUT!CI317)</f>
        <v/>
      </c>
    </row>
    <row r="331" spans="2:34" s="2437" customFormat="1" ht="12.75" customHeight="1">
      <c r="C331" s="2461" t="str">
        <f>IF(INPUT_OUTPUT!C318="","",INPUT_OUTPUT!C318)</f>
        <v/>
      </c>
      <c r="D331" s="2462" t="str">
        <f>IF(INPUT_OUTPUT!BH318="","",INPUT_OUTPUT!BH318)</f>
        <v/>
      </c>
      <c r="E331" s="2462" t="str">
        <f>IF(INPUT_OUTPUT!BI318="","",INPUT_OUTPUT!BI318)</f>
        <v/>
      </c>
      <c r="F331" s="2462" t="str">
        <f>IF(INPUT_OUTPUT!BJ318="","",INPUT_OUTPUT!BJ318)</f>
        <v/>
      </c>
      <c r="G331" s="2462" t="str">
        <f>IF(INPUT_OUTPUT!BK318="","",INPUT_OUTPUT!BK318)</f>
        <v/>
      </c>
      <c r="H331" s="2462" t="str">
        <f>IF(INPUT_OUTPUT!BL318="","",INPUT_OUTPUT!BL318)</f>
        <v/>
      </c>
      <c r="I331" s="2462" t="str">
        <f>IF(INPUT_OUTPUT!BM318="","",INPUT_OUTPUT!BM318)</f>
        <v/>
      </c>
      <c r="J331" s="2462" t="str">
        <f>IF(INPUT_OUTPUT!BN318="","",INPUT_OUTPUT!BN318)</f>
        <v/>
      </c>
      <c r="K331" s="2453" t="str">
        <f t="shared" si="15"/>
        <v/>
      </c>
      <c r="L331" s="2457" t="str">
        <f>IF(INPUT_OUTPUT!BO318="","",INPUT_OUTPUT!BO318)</f>
        <v/>
      </c>
      <c r="M331" s="2457" t="str">
        <f>IF(INPUT_OUTPUT!BP318="","",INPUT_OUTPUT!BP318)</f>
        <v/>
      </c>
      <c r="N331" s="2457" t="str">
        <f>IF(INPUT_OUTPUT!BQ318="","",INPUT_OUTPUT!BQ318)</f>
        <v/>
      </c>
      <c r="O331" s="2457" t="str">
        <f>IF(INPUT_OUTPUT!BR318="","",INPUT_OUTPUT!BR318)</f>
        <v/>
      </c>
      <c r="P331" s="2457" t="str">
        <f>IF(INPUT_OUTPUT!BS318="","",INPUT_OUTPUT!BS318)</f>
        <v/>
      </c>
      <c r="Q331" s="2457" t="str">
        <f>IF(INPUT_OUTPUT!BT318="","",INPUT_OUTPUT!BT318)</f>
        <v/>
      </c>
      <c r="R331" s="2457" t="str">
        <f>IF(INPUT_OUTPUT!BU318="","",INPUT_OUTPUT!BU318)</f>
        <v/>
      </c>
      <c r="S331" s="2461" t="str">
        <f t="shared" si="16"/>
        <v/>
      </c>
      <c r="T331" s="2457" t="str">
        <f>IF(INPUT_OUTPUT!BV318="","",INPUT_OUTPUT!BV318)</f>
        <v/>
      </c>
      <c r="U331" s="2457" t="str">
        <f>IF(INPUT_OUTPUT!BW318="","",INPUT_OUTPUT!BW318)</f>
        <v/>
      </c>
      <c r="V331" s="2457" t="str">
        <f>IF(INPUT_OUTPUT!BX318="","",INPUT_OUTPUT!BX318)</f>
        <v/>
      </c>
      <c r="W331" s="2457" t="str">
        <f>IF(INPUT_OUTPUT!BY318="","",INPUT_OUTPUT!BY318)</f>
        <v/>
      </c>
      <c r="X331" s="2457" t="str">
        <f>IF(INPUT_OUTPUT!BZ318="","",INPUT_OUTPUT!BZ318)</f>
        <v/>
      </c>
      <c r="Y331" s="2457" t="str">
        <f>IF(INPUT_OUTPUT!CA318="","",INPUT_OUTPUT!CA318)</f>
        <v/>
      </c>
      <c r="Z331" s="2457" t="str">
        <f>IF(INPUT_OUTPUT!CB318="","",INPUT_OUTPUT!CB318)</f>
        <v/>
      </c>
      <c r="AA331" s="2461" t="str">
        <f t="shared" si="17"/>
        <v/>
      </c>
      <c r="AB331" s="2459" t="str">
        <f>IF(INPUT_OUTPUT!CC318="","",INPUT_OUTPUT!CC318)</f>
        <v/>
      </c>
      <c r="AC331" s="2459" t="str">
        <f>IF(INPUT_OUTPUT!CD318="","",INPUT_OUTPUT!CD318)</f>
        <v/>
      </c>
      <c r="AD331" s="2459" t="str">
        <f>IF(INPUT_OUTPUT!CE318="","",INPUT_OUTPUT!CE318)</f>
        <v/>
      </c>
      <c r="AE331" s="2459" t="str">
        <f>IF(INPUT_OUTPUT!CF318="","",INPUT_OUTPUT!CF318)</f>
        <v/>
      </c>
      <c r="AF331" s="2459" t="str">
        <f>IF(INPUT_OUTPUT!CG318="","",INPUT_OUTPUT!CG318)</f>
        <v/>
      </c>
      <c r="AG331" s="2459" t="str">
        <f>IF(INPUT_OUTPUT!CH318="","",INPUT_OUTPUT!CH318)</f>
        <v/>
      </c>
      <c r="AH331" s="2459" t="str">
        <f>IF(INPUT_OUTPUT!CI318="","",INPUT_OUTPUT!CI318)</f>
        <v/>
      </c>
    </row>
    <row r="332" spans="2:34" s="2437" customFormat="1" ht="12.75" customHeight="1">
      <c r="C332" s="2461" t="str">
        <f>IF(INPUT_OUTPUT!C319="","",INPUT_OUTPUT!C319)</f>
        <v/>
      </c>
      <c r="D332" s="2462" t="str">
        <f>IF(INPUT_OUTPUT!BH319="","",INPUT_OUTPUT!BH319)</f>
        <v/>
      </c>
      <c r="E332" s="2462" t="str">
        <f>IF(INPUT_OUTPUT!BI319="","",INPUT_OUTPUT!BI319)</f>
        <v/>
      </c>
      <c r="F332" s="2462" t="str">
        <f>IF(INPUT_OUTPUT!BJ319="","",INPUT_OUTPUT!BJ319)</f>
        <v/>
      </c>
      <c r="G332" s="2462" t="str">
        <f>IF(INPUT_OUTPUT!BK319="","",INPUT_OUTPUT!BK319)</f>
        <v/>
      </c>
      <c r="H332" s="2462" t="str">
        <f>IF(INPUT_OUTPUT!BL319="","",INPUT_OUTPUT!BL319)</f>
        <v/>
      </c>
      <c r="I332" s="2462" t="str">
        <f>IF(INPUT_OUTPUT!BM319="","",INPUT_OUTPUT!BM319)</f>
        <v/>
      </c>
      <c r="J332" s="2462" t="str">
        <f>IF(INPUT_OUTPUT!BN319="","",INPUT_OUTPUT!BN319)</f>
        <v/>
      </c>
      <c r="K332" s="2453" t="str">
        <f t="shared" si="15"/>
        <v/>
      </c>
      <c r="L332" s="2457" t="str">
        <f>IF(INPUT_OUTPUT!BO319="","",INPUT_OUTPUT!BO319)</f>
        <v/>
      </c>
      <c r="M332" s="2457" t="str">
        <f>IF(INPUT_OUTPUT!BP319="","",INPUT_OUTPUT!BP319)</f>
        <v/>
      </c>
      <c r="N332" s="2457" t="str">
        <f>IF(INPUT_OUTPUT!BQ319="","",INPUT_OUTPUT!BQ319)</f>
        <v/>
      </c>
      <c r="O332" s="2457" t="str">
        <f>IF(INPUT_OUTPUT!BR319="","",INPUT_OUTPUT!BR319)</f>
        <v/>
      </c>
      <c r="P332" s="2457" t="str">
        <f>IF(INPUT_OUTPUT!BS319="","",INPUT_OUTPUT!BS319)</f>
        <v/>
      </c>
      <c r="Q332" s="2457" t="str">
        <f>IF(INPUT_OUTPUT!BT319="","",INPUT_OUTPUT!BT319)</f>
        <v/>
      </c>
      <c r="R332" s="2457" t="str">
        <f>IF(INPUT_OUTPUT!BU319="","",INPUT_OUTPUT!BU319)</f>
        <v/>
      </c>
      <c r="S332" s="2461" t="str">
        <f t="shared" si="16"/>
        <v/>
      </c>
      <c r="T332" s="2457" t="str">
        <f>IF(INPUT_OUTPUT!BV319="","",INPUT_OUTPUT!BV319)</f>
        <v/>
      </c>
      <c r="U332" s="2457" t="str">
        <f>IF(INPUT_OUTPUT!BW319="","",INPUT_OUTPUT!BW319)</f>
        <v/>
      </c>
      <c r="V332" s="2457" t="str">
        <f>IF(INPUT_OUTPUT!BX319="","",INPUT_OUTPUT!BX319)</f>
        <v/>
      </c>
      <c r="W332" s="2457" t="str">
        <f>IF(INPUT_OUTPUT!BY319="","",INPUT_OUTPUT!BY319)</f>
        <v/>
      </c>
      <c r="X332" s="2457" t="str">
        <f>IF(INPUT_OUTPUT!BZ319="","",INPUT_OUTPUT!BZ319)</f>
        <v/>
      </c>
      <c r="Y332" s="2457" t="str">
        <f>IF(INPUT_OUTPUT!CA319="","",INPUT_OUTPUT!CA319)</f>
        <v/>
      </c>
      <c r="Z332" s="2457" t="str">
        <f>IF(INPUT_OUTPUT!CB319="","",INPUT_OUTPUT!CB319)</f>
        <v/>
      </c>
      <c r="AA332" s="2461" t="str">
        <f t="shared" si="17"/>
        <v/>
      </c>
      <c r="AB332" s="2459" t="str">
        <f>IF(INPUT_OUTPUT!CC319="","",INPUT_OUTPUT!CC319)</f>
        <v/>
      </c>
      <c r="AC332" s="2459" t="str">
        <f>IF(INPUT_OUTPUT!CD319="","",INPUT_OUTPUT!CD319)</f>
        <v/>
      </c>
      <c r="AD332" s="2459" t="str">
        <f>IF(INPUT_OUTPUT!CE319="","",INPUT_OUTPUT!CE319)</f>
        <v/>
      </c>
      <c r="AE332" s="2459" t="str">
        <f>IF(INPUT_OUTPUT!CF319="","",INPUT_OUTPUT!CF319)</f>
        <v/>
      </c>
      <c r="AF332" s="2459" t="str">
        <f>IF(INPUT_OUTPUT!CG319="","",INPUT_OUTPUT!CG319)</f>
        <v/>
      </c>
      <c r="AG332" s="2459" t="str">
        <f>IF(INPUT_OUTPUT!CH319="","",INPUT_OUTPUT!CH319)</f>
        <v/>
      </c>
      <c r="AH332" s="2459" t="str">
        <f>IF(INPUT_OUTPUT!CI319="","",INPUT_OUTPUT!CI319)</f>
        <v/>
      </c>
    </row>
    <row r="333" spans="2:34" s="2437" customFormat="1" ht="12.75" customHeight="1">
      <c r="C333" s="2461" t="str">
        <f>IF(INPUT_OUTPUT!C320="","",INPUT_OUTPUT!C320)</f>
        <v/>
      </c>
      <c r="D333" s="2462" t="str">
        <f>IF(INPUT_OUTPUT!BH320="","",INPUT_OUTPUT!BH320)</f>
        <v/>
      </c>
      <c r="E333" s="2462" t="str">
        <f>IF(INPUT_OUTPUT!BI320="","",INPUT_OUTPUT!BI320)</f>
        <v/>
      </c>
      <c r="F333" s="2462" t="str">
        <f>IF(INPUT_OUTPUT!BJ320="","",INPUT_OUTPUT!BJ320)</f>
        <v/>
      </c>
      <c r="G333" s="2462" t="str">
        <f>IF(INPUT_OUTPUT!BK320="","",INPUT_OUTPUT!BK320)</f>
        <v/>
      </c>
      <c r="H333" s="2462" t="str">
        <f>IF(INPUT_OUTPUT!BL320="","",INPUT_OUTPUT!BL320)</f>
        <v/>
      </c>
      <c r="I333" s="2462" t="str">
        <f>IF(INPUT_OUTPUT!BM320="","",INPUT_OUTPUT!BM320)</f>
        <v/>
      </c>
      <c r="J333" s="2462" t="str">
        <f>IF(INPUT_OUTPUT!BN320="","",INPUT_OUTPUT!BN320)</f>
        <v/>
      </c>
      <c r="K333" s="2453" t="str">
        <f t="shared" si="15"/>
        <v/>
      </c>
      <c r="L333" s="2457" t="str">
        <f>IF(INPUT_OUTPUT!BO320="","",INPUT_OUTPUT!BO320)</f>
        <v/>
      </c>
      <c r="M333" s="2457" t="str">
        <f>IF(INPUT_OUTPUT!BP320="","",INPUT_OUTPUT!BP320)</f>
        <v/>
      </c>
      <c r="N333" s="2457" t="str">
        <f>IF(INPUT_OUTPUT!BQ320="","",INPUT_OUTPUT!BQ320)</f>
        <v/>
      </c>
      <c r="O333" s="2457" t="str">
        <f>IF(INPUT_OUTPUT!BR320="","",INPUT_OUTPUT!BR320)</f>
        <v/>
      </c>
      <c r="P333" s="2457" t="str">
        <f>IF(INPUT_OUTPUT!BS320="","",INPUT_OUTPUT!BS320)</f>
        <v/>
      </c>
      <c r="Q333" s="2457" t="str">
        <f>IF(INPUT_OUTPUT!BT320="","",INPUT_OUTPUT!BT320)</f>
        <v/>
      </c>
      <c r="R333" s="2457" t="str">
        <f>IF(INPUT_OUTPUT!BU320="","",INPUT_OUTPUT!BU320)</f>
        <v/>
      </c>
      <c r="S333" s="2461" t="str">
        <f t="shared" si="16"/>
        <v/>
      </c>
      <c r="T333" s="2457" t="str">
        <f>IF(INPUT_OUTPUT!BV320="","",INPUT_OUTPUT!BV320)</f>
        <v/>
      </c>
      <c r="U333" s="2457" t="str">
        <f>IF(INPUT_OUTPUT!BW320="","",INPUT_OUTPUT!BW320)</f>
        <v/>
      </c>
      <c r="V333" s="2457" t="str">
        <f>IF(INPUT_OUTPUT!BX320="","",INPUT_OUTPUT!BX320)</f>
        <v/>
      </c>
      <c r="W333" s="2457" t="str">
        <f>IF(INPUT_OUTPUT!BY320="","",INPUT_OUTPUT!BY320)</f>
        <v/>
      </c>
      <c r="X333" s="2457" t="str">
        <f>IF(INPUT_OUTPUT!BZ320="","",INPUT_OUTPUT!BZ320)</f>
        <v/>
      </c>
      <c r="Y333" s="2457" t="str">
        <f>IF(INPUT_OUTPUT!CA320="","",INPUT_OUTPUT!CA320)</f>
        <v/>
      </c>
      <c r="Z333" s="2457" t="str">
        <f>IF(INPUT_OUTPUT!CB320="","",INPUT_OUTPUT!CB320)</f>
        <v/>
      </c>
      <c r="AA333" s="2461" t="str">
        <f t="shared" si="17"/>
        <v/>
      </c>
      <c r="AB333" s="2459" t="str">
        <f>IF(INPUT_OUTPUT!CC320="","",INPUT_OUTPUT!CC320)</f>
        <v/>
      </c>
      <c r="AC333" s="2459" t="str">
        <f>IF(INPUT_OUTPUT!CD320="","",INPUT_OUTPUT!CD320)</f>
        <v/>
      </c>
      <c r="AD333" s="2459" t="str">
        <f>IF(INPUT_OUTPUT!CE320="","",INPUT_OUTPUT!CE320)</f>
        <v/>
      </c>
      <c r="AE333" s="2459" t="str">
        <f>IF(INPUT_OUTPUT!CF320="","",INPUT_OUTPUT!CF320)</f>
        <v/>
      </c>
      <c r="AF333" s="2459" t="str">
        <f>IF(INPUT_OUTPUT!CG320="","",INPUT_OUTPUT!CG320)</f>
        <v/>
      </c>
      <c r="AG333" s="2459" t="str">
        <f>IF(INPUT_OUTPUT!CH320="","",INPUT_OUTPUT!CH320)</f>
        <v/>
      </c>
      <c r="AH333" s="2459" t="str">
        <f>IF(INPUT_OUTPUT!CI320="","",INPUT_OUTPUT!CI320)</f>
        <v/>
      </c>
    </row>
    <row r="334" spans="2:34" s="2437" customFormat="1" ht="12.75" customHeight="1">
      <c r="B334" s="2442"/>
      <c r="C334" s="2461" t="str">
        <f>IF(INPUT_OUTPUT!C321="","",INPUT_OUTPUT!C321)</f>
        <v/>
      </c>
      <c r="D334" s="2462" t="str">
        <f>IF(INPUT_OUTPUT!BH321="","",INPUT_OUTPUT!BH321)</f>
        <v/>
      </c>
      <c r="E334" s="2462" t="str">
        <f>IF(INPUT_OUTPUT!BI321="","",INPUT_OUTPUT!BI321)</f>
        <v/>
      </c>
      <c r="F334" s="2462" t="str">
        <f>IF(INPUT_OUTPUT!BJ321="","",INPUT_OUTPUT!BJ321)</f>
        <v/>
      </c>
      <c r="G334" s="2462" t="str">
        <f>IF(INPUT_OUTPUT!BK321="","",INPUT_OUTPUT!BK321)</f>
        <v/>
      </c>
      <c r="H334" s="2462" t="str">
        <f>IF(INPUT_OUTPUT!BL321="","",INPUT_OUTPUT!BL321)</f>
        <v/>
      </c>
      <c r="I334" s="2462" t="str">
        <f>IF(INPUT_OUTPUT!BM321="","",INPUT_OUTPUT!BM321)</f>
        <v/>
      </c>
      <c r="J334" s="2462" t="str">
        <f>IF(INPUT_OUTPUT!BN321="","",INPUT_OUTPUT!BN321)</f>
        <v/>
      </c>
      <c r="K334" s="2453" t="str">
        <f t="shared" si="15"/>
        <v/>
      </c>
      <c r="L334" s="2457" t="str">
        <f>IF(INPUT_OUTPUT!BO321="","",INPUT_OUTPUT!BO321)</f>
        <v/>
      </c>
      <c r="M334" s="2457" t="str">
        <f>IF(INPUT_OUTPUT!BP321="","",INPUT_OUTPUT!BP321)</f>
        <v/>
      </c>
      <c r="N334" s="2457" t="str">
        <f>IF(INPUT_OUTPUT!BQ321="","",INPUT_OUTPUT!BQ321)</f>
        <v/>
      </c>
      <c r="O334" s="2457" t="str">
        <f>IF(INPUT_OUTPUT!BR321="","",INPUT_OUTPUT!BR321)</f>
        <v/>
      </c>
      <c r="P334" s="2457" t="str">
        <f>IF(INPUT_OUTPUT!BS321="","",INPUT_OUTPUT!BS321)</f>
        <v/>
      </c>
      <c r="Q334" s="2457" t="str">
        <f>IF(INPUT_OUTPUT!BT321="","",INPUT_OUTPUT!BT321)</f>
        <v/>
      </c>
      <c r="R334" s="2457" t="str">
        <f>IF(INPUT_OUTPUT!BU321="","",INPUT_OUTPUT!BU321)</f>
        <v/>
      </c>
      <c r="S334" s="2461" t="str">
        <f t="shared" si="16"/>
        <v/>
      </c>
      <c r="T334" s="2457" t="str">
        <f>IF(INPUT_OUTPUT!BV321="","",INPUT_OUTPUT!BV321)</f>
        <v/>
      </c>
      <c r="U334" s="2457" t="str">
        <f>IF(INPUT_OUTPUT!BW321="","",INPUT_OUTPUT!BW321)</f>
        <v/>
      </c>
      <c r="V334" s="2457" t="str">
        <f>IF(INPUT_OUTPUT!BX321="","",INPUT_OUTPUT!BX321)</f>
        <v/>
      </c>
      <c r="W334" s="2457" t="str">
        <f>IF(INPUT_OUTPUT!BY321="","",INPUT_OUTPUT!BY321)</f>
        <v/>
      </c>
      <c r="X334" s="2457" t="str">
        <f>IF(INPUT_OUTPUT!BZ321="","",INPUT_OUTPUT!BZ321)</f>
        <v/>
      </c>
      <c r="Y334" s="2457" t="str">
        <f>IF(INPUT_OUTPUT!CA321="","",INPUT_OUTPUT!CA321)</f>
        <v/>
      </c>
      <c r="Z334" s="2457" t="str">
        <f>IF(INPUT_OUTPUT!CB321="","",INPUT_OUTPUT!CB321)</f>
        <v/>
      </c>
      <c r="AA334" s="2461" t="str">
        <f t="shared" si="17"/>
        <v/>
      </c>
      <c r="AB334" s="2459" t="str">
        <f>IF(INPUT_OUTPUT!CC321="","",INPUT_OUTPUT!CC321)</f>
        <v/>
      </c>
      <c r="AC334" s="2459" t="str">
        <f>IF(INPUT_OUTPUT!CD321="","",INPUT_OUTPUT!CD321)</f>
        <v/>
      </c>
      <c r="AD334" s="2459" t="str">
        <f>IF(INPUT_OUTPUT!CE321="","",INPUT_OUTPUT!CE321)</f>
        <v/>
      </c>
      <c r="AE334" s="2459" t="str">
        <f>IF(INPUT_OUTPUT!CF321="","",INPUT_OUTPUT!CF321)</f>
        <v/>
      </c>
      <c r="AF334" s="2459" t="str">
        <f>IF(INPUT_OUTPUT!CG321="","",INPUT_OUTPUT!CG321)</f>
        <v/>
      </c>
      <c r="AG334" s="2459" t="str">
        <f>IF(INPUT_OUTPUT!CH321="","",INPUT_OUTPUT!CH321)</f>
        <v/>
      </c>
      <c r="AH334" s="2459" t="str">
        <f>IF(INPUT_OUTPUT!CI321="","",INPUT_OUTPUT!CI321)</f>
        <v/>
      </c>
    </row>
    <row r="335" spans="2:34" s="2437" customFormat="1" ht="12.75" customHeight="1">
      <c r="B335" s="2442"/>
      <c r="C335" s="2461" t="str">
        <f>IF(INPUT_OUTPUT!C322="","",INPUT_OUTPUT!C322)</f>
        <v/>
      </c>
      <c r="D335" s="2462" t="str">
        <f>IF(INPUT_OUTPUT!BH322="","",INPUT_OUTPUT!BH322)</f>
        <v/>
      </c>
      <c r="E335" s="2462" t="str">
        <f>IF(INPUT_OUTPUT!BI322="","",INPUT_OUTPUT!BI322)</f>
        <v/>
      </c>
      <c r="F335" s="2462" t="str">
        <f>IF(INPUT_OUTPUT!BJ322="","",INPUT_OUTPUT!BJ322)</f>
        <v/>
      </c>
      <c r="G335" s="2462" t="str">
        <f>IF(INPUT_OUTPUT!BK322="","",INPUT_OUTPUT!BK322)</f>
        <v/>
      </c>
      <c r="H335" s="2462" t="str">
        <f>IF(INPUT_OUTPUT!BL322="","",INPUT_OUTPUT!BL322)</f>
        <v/>
      </c>
      <c r="I335" s="2462" t="str">
        <f>IF(INPUT_OUTPUT!BM322="","",INPUT_OUTPUT!BM322)</f>
        <v/>
      </c>
      <c r="J335" s="2462" t="str">
        <f>IF(INPUT_OUTPUT!BN322="","",INPUT_OUTPUT!BN322)</f>
        <v/>
      </c>
      <c r="K335" s="2453" t="str">
        <f t="shared" si="15"/>
        <v/>
      </c>
      <c r="L335" s="2457" t="str">
        <f>IF(INPUT_OUTPUT!BO322="","",INPUT_OUTPUT!BO322)</f>
        <v/>
      </c>
      <c r="M335" s="2457" t="str">
        <f>IF(INPUT_OUTPUT!BP322="","",INPUT_OUTPUT!BP322)</f>
        <v/>
      </c>
      <c r="N335" s="2457" t="str">
        <f>IF(INPUT_OUTPUT!BQ322="","",INPUT_OUTPUT!BQ322)</f>
        <v/>
      </c>
      <c r="O335" s="2457" t="str">
        <f>IF(INPUT_OUTPUT!BR322="","",INPUT_OUTPUT!BR322)</f>
        <v/>
      </c>
      <c r="P335" s="2457" t="str">
        <f>IF(INPUT_OUTPUT!BS322="","",INPUT_OUTPUT!BS322)</f>
        <v/>
      </c>
      <c r="Q335" s="2457" t="str">
        <f>IF(INPUT_OUTPUT!BT322="","",INPUT_OUTPUT!BT322)</f>
        <v/>
      </c>
      <c r="R335" s="2457" t="str">
        <f>IF(INPUT_OUTPUT!BU322="","",INPUT_OUTPUT!BU322)</f>
        <v/>
      </c>
      <c r="S335" s="2461" t="str">
        <f t="shared" si="16"/>
        <v/>
      </c>
      <c r="T335" s="2457" t="str">
        <f>IF(INPUT_OUTPUT!BV322="","",INPUT_OUTPUT!BV322)</f>
        <v/>
      </c>
      <c r="U335" s="2457" t="str">
        <f>IF(INPUT_OUTPUT!BW322="","",INPUT_OUTPUT!BW322)</f>
        <v/>
      </c>
      <c r="V335" s="2457" t="str">
        <f>IF(INPUT_OUTPUT!BX322="","",INPUT_OUTPUT!BX322)</f>
        <v/>
      </c>
      <c r="W335" s="2457" t="str">
        <f>IF(INPUT_OUTPUT!BY322="","",INPUT_OUTPUT!BY322)</f>
        <v/>
      </c>
      <c r="X335" s="2457" t="str">
        <f>IF(INPUT_OUTPUT!BZ322="","",INPUT_OUTPUT!BZ322)</f>
        <v/>
      </c>
      <c r="Y335" s="2457" t="str">
        <f>IF(INPUT_OUTPUT!CA322="","",INPUT_OUTPUT!CA322)</f>
        <v/>
      </c>
      <c r="Z335" s="2457" t="str">
        <f>IF(INPUT_OUTPUT!CB322="","",INPUT_OUTPUT!CB322)</f>
        <v/>
      </c>
      <c r="AA335" s="2461" t="str">
        <f t="shared" si="17"/>
        <v/>
      </c>
      <c r="AB335" s="2459" t="str">
        <f>IF(INPUT_OUTPUT!CC322="","",INPUT_OUTPUT!CC322)</f>
        <v/>
      </c>
      <c r="AC335" s="2459" t="str">
        <f>IF(INPUT_OUTPUT!CD322="","",INPUT_OUTPUT!CD322)</f>
        <v/>
      </c>
      <c r="AD335" s="2459" t="str">
        <f>IF(INPUT_OUTPUT!CE322="","",INPUT_OUTPUT!CE322)</f>
        <v/>
      </c>
      <c r="AE335" s="2459" t="str">
        <f>IF(INPUT_OUTPUT!CF322="","",INPUT_OUTPUT!CF322)</f>
        <v/>
      </c>
      <c r="AF335" s="2459" t="str">
        <f>IF(INPUT_OUTPUT!CG322="","",INPUT_OUTPUT!CG322)</f>
        <v/>
      </c>
      <c r="AG335" s="2459" t="str">
        <f>IF(INPUT_OUTPUT!CH322="","",INPUT_OUTPUT!CH322)</f>
        <v/>
      </c>
      <c r="AH335" s="2459" t="str">
        <f>IF(INPUT_OUTPUT!CI322="","",INPUT_OUTPUT!CI322)</f>
        <v/>
      </c>
    </row>
    <row r="336" spans="2:34" s="2437" customFormat="1" ht="12.75" customHeight="1">
      <c r="B336" s="2442"/>
      <c r="C336" s="2461" t="str">
        <f>IF(INPUT_OUTPUT!C323="","",INPUT_OUTPUT!C323)</f>
        <v/>
      </c>
      <c r="D336" s="2462" t="str">
        <f>IF(INPUT_OUTPUT!BH323="","",INPUT_OUTPUT!BH323)</f>
        <v/>
      </c>
      <c r="E336" s="2462" t="str">
        <f>IF(INPUT_OUTPUT!BI323="","",INPUT_OUTPUT!BI323)</f>
        <v/>
      </c>
      <c r="F336" s="2462" t="str">
        <f>IF(INPUT_OUTPUT!BJ323="","",INPUT_OUTPUT!BJ323)</f>
        <v/>
      </c>
      <c r="G336" s="2462" t="str">
        <f>IF(INPUT_OUTPUT!BK323="","",INPUT_OUTPUT!BK323)</f>
        <v/>
      </c>
      <c r="H336" s="2462" t="str">
        <f>IF(INPUT_OUTPUT!BL323="","",INPUT_OUTPUT!BL323)</f>
        <v/>
      </c>
      <c r="I336" s="2462" t="str">
        <f>IF(INPUT_OUTPUT!BM323="","",INPUT_OUTPUT!BM323)</f>
        <v/>
      </c>
      <c r="J336" s="2462" t="str">
        <f>IF(INPUT_OUTPUT!BN323="","",INPUT_OUTPUT!BN323)</f>
        <v/>
      </c>
      <c r="K336" s="2453" t="str">
        <f t="shared" si="15"/>
        <v/>
      </c>
      <c r="L336" s="2457" t="str">
        <f>IF(INPUT_OUTPUT!BO323="","",INPUT_OUTPUT!BO323)</f>
        <v/>
      </c>
      <c r="M336" s="2457" t="str">
        <f>IF(INPUT_OUTPUT!BP323="","",INPUT_OUTPUT!BP323)</f>
        <v/>
      </c>
      <c r="N336" s="2457" t="str">
        <f>IF(INPUT_OUTPUT!BQ323="","",INPUT_OUTPUT!BQ323)</f>
        <v/>
      </c>
      <c r="O336" s="2457" t="str">
        <f>IF(INPUT_OUTPUT!BR323="","",INPUT_OUTPUT!BR323)</f>
        <v/>
      </c>
      <c r="P336" s="2457" t="str">
        <f>IF(INPUT_OUTPUT!BS323="","",INPUT_OUTPUT!BS323)</f>
        <v/>
      </c>
      <c r="Q336" s="2457" t="str">
        <f>IF(INPUT_OUTPUT!BT323="","",INPUT_OUTPUT!BT323)</f>
        <v/>
      </c>
      <c r="R336" s="2457" t="str">
        <f>IF(INPUT_OUTPUT!BU323="","",INPUT_OUTPUT!BU323)</f>
        <v/>
      </c>
      <c r="S336" s="2461" t="str">
        <f t="shared" si="16"/>
        <v/>
      </c>
      <c r="T336" s="2457" t="str">
        <f>IF(INPUT_OUTPUT!BV323="","",INPUT_OUTPUT!BV323)</f>
        <v/>
      </c>
      <c r="U336" s="2457" t="str">
        <f>IF(INPUT_OUTPUT!BW323="","",INPUT_OUTPUT!BW323)</f>
        <v/>
      </c>
      <c r="V336" s="2457" t="str">
        <f>IF(INPUT_OUTPUT!BX323="","",INPUT_OUTPUT!BX323)</f>
        <v/>
      </c>
      <c r="W336" s="2457" t="str">
        <f>IF(INPUT_OUTPUT!BY323="","",INPUT_OUTPUT!BY323)</f>
        <v/>
      </c>
      <c r="X336" s="2457" t="str">
        <f>IF(INPUT_OUTPUT!BZ323="","",INPUT_OUTPUT!BZ323)</f>
        <v/>
      </c>
      <c r="Y336" s="2457" t="str">
        <f>IF(INPUT_OUTPUT!CA323="","",INPUT_OUTPUT!CA323)</f>
        <v/>
      </c>
      <c r="Z336" s="2457" t="str">
        <f>IF(INPUT_OUTPUT!CB323="","",INPUT_OUTPUT!CB323)</f>
        <v/>
      </c>
      <c r="AA336" s="2461" t="str">
        <f t="shared" si="17"/>
        <v/>
      </c>
      <c r="AB336" s="2459" t="str">
        <f>IF(INPUT_OUTPUT!CC323="","",INPUT_OUTPUT!CC323)</f>
        <v/>
      </c>
      <c r="AC336" s="2459" t="str">
        <f>IF(INPUT_OUTPUT!CD323="","",INPUT_OUTPUT!CD323)</f>
        <v/>
      </c>
      <c r="AD336" s="2459" t="str">
        <f>IF(INPUT_OUTPUT!CE323="","",INPUT_OUTPUT!CE323)</f>
        <v/>
      </c>
      <c r="AE336" s="2459" t="str">
        <f>IF(INPUT_OUTPUT!CF323="","",INPUT_OUTPUT!CF323)</f>
        <v/>
      </c>
      <c r="AF336" s="2459" t="str">
        <f>IF(INPUT_OUTPUT!CG323="","",INPUT_OUTPUT!CG323)</f>
        <v/>
      </c>
      <c r="AG336" s="2459" t="str">
        <f>IF(INPUT_OUTPUT!CH323="","",INPUT_OUTPUT!CH323)</f>
        <v/>
      </c>
      <c r="AH336" s="2459" t="str">
        <f>IF(INPUT_OUTPUT!CI323="","",INPUT_OUTPUT!CI323)</f>
        <v/>
      </c>
    </row>
    <row r="337" spans="2:34" s="2437" customFormat="1" ht="12.75" customHeight="1">
      <c r="B337" s="2442"/>
      <c r="C337" s="2461" t="str">
        <f>IF(INPUT_OUTPUT!C324="","",INPUT_OUTPUT!C324)</f>
        <v/>
      </c>
      <c r="D337" s="2462" t="str">
        <f>IF(INPUT_OUTPUT!BH324="","",INPUT_OUTPUT!BH324)</f>
        <v/>
      </c>
      <c r="E337" s="2462" t="str">
        <f>IF(INPUT_OUTPUT!BI324="","",INPUT_OUTPUT!BI324)</f>
        <v/>
      </c>
      <c r="F337" s="2462" t="str">
        <f>IF(INPUT_OUTPUT!BJ324="","",INPUT_OUTPUT!BJ324)</f>
        <v/>
      </c>
      <c r="G337" s="2462" t="str">
        <f>IF(INPUT_OUTPUT!BK324="","",INPUT_OUTPUT!BK324)</f>
        <v/>
      </c>
      <c r="H337" s="2462" t="str">
        <f>IF(INPUT_OUTPUT!BL324="","",INPUT_OUTPUT!BL324)</f>
        <v/>
      </c>
      <c r="I337" s="2462" t="str">
        <f>IF(INPUT_OUTPUT!BM324="","",INPUT_OUTPUT!BM324)</f>
        <v/>
      </c>
      <c r="J337" s="2462" t="str">
        <f>IF(INPUT_OUTPUT!BN324="","",INPUT_OUTPUT!BN324)</f>
        <v/>
      </c>
      <c r="K337" s="2453" t="str">
        <f t="shared" si="15"/>
        <v/>
      </c>
      <c r="L337" s="2457" t="str">
        <f>IF(INPUT_OUTPUT!BO324="","",INPUT_OUTPUT!BO324)</f>
        <v/>
      </c>
      <c r="M337" s="2457" t="str">
        <f>IF(INPUT_OUTPUT!BP324="","",INPUT_OUTPUT!BP324)</f>
        <v/>
      </c>
      <c r="N337" s="2457" t="str">
        <f>IF(INPUT_OUTPUT!BQ324="","",INPUT_OUTPUT!BQ324)</f>
        <v/>
      </c>
      <c r="O337" s="2457" t="str">
        <f>IF(INPUT_OUTPUT!BR324="","",INPUT_OUTPUT!BR324)</f>
        <v/>
      </c>
      <c r="P337" s="2457" t="str">
        <f>IF(INPUT_OUTPUT!BS324="","",INPUT_OUTPUT!BS324)</f>
        <v/>
      </c>
      <c r="Q337" s="2457" t="str">
        <f>IF(INPUT_OUTPUT!BT324="","",INPUT_OUTPUT!BT324)</f>
        <v/>
      </c>
      <c r="R337" s="2457" t="str">
        <f>IF(INPUT_OUTPUT!BU324="","",INPUT_OUTPUT!BU324)</f>
        <v/>
      </c>
      <c r="S337" s="2461" t="str">
        <f t="shared" si="16"/>
        <v/>
      </c>
      <c r="T337" s="2457" t="str">
        <f>IF(INPUT_OUTPUT!BV324="","",INPUT_OUTPUT!BV324)</f>
        <v/>
      </c>
      <c r="U337" s="2457" t="str">
        <f>IF(INPUT_OUTPUT!BW324="","",INPUT_OUTPUT!BW324)</f>
        <v/>
      </c>
      <c r="V337" s="2457" t="str">
        <f>IF(INPUT_OUTPUT!BX324="","",INPUT_OUTPUT!BX324)</f>
        <v/>
      </c>
      <c r="W337" s="2457" t="str">
        <f>IF(INPUT_OUTPUT!BY324="","",INPUT_OUTPUT!BY324)</f>
        <v/>
      </c>
      <c r="X337" s="2457" t="str">
        <f>IF(INPUT_OUTPUT!BZ324="","",INPUT_OUTPUT!BZ324)</f>
        <v/>
      </c>
      <c r="Y337" s="2457" t="str">
        <f>IF(INPUT_OUTPUT!CA324="","",INPUT_OUTPUT!CA324)</f>
        <v/>
      </c>
      <c r="Z337" s="2457" t="str">
        <f>IF(INPUT_OUTPUT!CB324="","",INPUT_OUTPUT!CB324)</f>
        <v/>
      </c>
      <c r="AA337" s="2461" t="str">
        <f t="shared" si="17"/>
        <v/>
      </c>
      <c r="AB337" s="2459" t="str">
        <f>IF(INPUT_OUTPUT!CC324="","",INPUT_OUTPUT!CC324)</f>
        <v/>
      </c>
      <c r="AC337" s="2459" t="str">
        <f>IF(INPUT_OUTPUT!CD324="","",INPUT_OUTPUT!CD324)</f>
        <v/>
      </c>
      <c r="AD337" s="2459" t="str">
        <f>IF(INPUT_OUTPUT!CE324="","",INPUT_OUTPUT!CE324)</f>
        <v/>
      </c>
      <c r="AE337" s="2459" t="str">
        <f>IF(INPUT_OUTPUT!CF324="","",INPUT_OUTPUT!CF324)</f>
        <v/>
      </c>
      <c r="AF337" s="2459" t="str">
        <f>IF(INPUT_OUTPUT!CG324="","",INPUT_OUTPUT!CG324)</f>
        <v/>
      </c>
      <c r="AG337" s="2459" t="str">
        <f>IF(INPUT_OUTPUT!CH324="","",INPUT_OUTPUT!CH324)</f>
        <v/>
      </c>
      <c r="AH337" s="2459" t="str">
        <f>IF(INPUT_OUTPUT!CI324="","",INPUT_OUTPUT!CI324)</f>
        <v/>
      </c>
    </row>
    <row r="338" spans="2:34" s="2437" customFormat="1" ht="12.75" customHeight="1">
      <c r="B338" s="2442"/>
      <c r="C338" s="2461" t="str">
        <f>IF(INPUT_OUTPUT!C325="","",INPUT_OUTPUT!C325)</f>
        <v/>
      </c>
      <c r="D338" s="2462" t="str">
        <f>IF(INPUT_OUTPUT!BH325="","",INPUT_OUTPUT!BH325)</f>
        <v/>
      </c>
      <c r="E338" s="2462" t="str">
        <f>IF(INPUT_OUTPUT!BI325="","",INPUT_OUTPUT!BI325)</f>
        <v/>
      </c>
      <c r="F338" s="2462" t="str">
        <f>IF(INPUT_OUTPUT!BJ325="","",INPUT_OUTPUT!BJ325)</f>
        <v/>
      </c>
      <c r="G338" s="2462" t="str">
        <f>IF(INPUT_OUTPUT!BK325="","",INPUT_OUTPUT!BK325)</f>
        <v/>
      </c>
      <c r="H338" s="2462" t="str">
        <f>IF(INPUT_OUTPUT!BL325="","",INPUT_OUTPUT!BL325)</f>
        <v/>
      </c>
      <c r="I338" s="2462" t="str">
        <f>IF(INPUT_OUTPUT!BM325="","",INPUT_OUTPUT!BM325)</f>
        <v/>
      </c>
      <c r="J338" s="2462" t="str">
        <f>IF(INPUT_OUTPUT!BN325="","",INPUT_OUTPUT!BN325)</f>
        <v/>
      </c>
      <c r="K338" s="2453" t="str">
        <f t="shared" ref="K338:K401" si="18">C338</f>
        <v/>
      </c>
      <c r="L338" s="2457" t="str">
        <f>IF(INPUT_OUTPUT!BO325="","",INPUT_OUTPUT!BO325)</f>
        <v/>
      </c>
      <c r="M338" s="2457" t="str">
        <f>IF(INPUT_OUTPUT!BP325="","",INPUT_OUTPUT!BP325)</f>
        <v/>
      </c>
      <c r="N338" s="2457" t="str">
        <f>IF(INPUT_OUTPUT!BQ325="","",INPUT_OUTPUT!BQ325)</f>
        <v/>
      </c>
      <c r="O338" s="2457" t="str">
        <f>IF(INPUT_OUTPUT!BR325="","",INPUT_OUTPUT!BR325)</f>
        <v/>
      </c>
      <c r="P338" s="2457" t="str">
        <f>IF(INPUT_OUTPUT!BS325="","",INPUT_OUTPUT!BS325)</f>
        <v/>
      </c>
      <c r="Q338" s="2457" t="str">
        <f>IF(INPUT_OUTPUT!BT325="","",INPUT_OUTPUT!BT325)</f>
        <v/>
      </c>
      <c r="R338" s="2457" t="str">
        <f>IF(INPUT_OUTPUT!BU325="","",INPUT_OUTPUT!BU325)</f>
        <v/>
      </c>
      <c r="S338" s="2461" t="str">
        <f t="shared" ref="S338:S401" si="19">K338</f>
        <v/>
      </c>
      <c r="T338" s="2457" t="str">
        <f>IF(INPUT_OUTPUT!BV325="","",INPUT_OUTPUT!BV325)</f>
        <v/>
      </c>
      <c r="U338" s="2457" t="str">
        <f>IF(INPUT_OUTPUT!BW325="","",INPUT_OUTPUT!BW325)</f>
        <v/>
      </c>
      <c r="V338" s="2457" t="str">
        <f>IF(INPUT_OUTPUT!BX325="","",INPUT_OUTPUT!BX325)</f>
        <v/>
      </c>
      <c r="W338" s="2457" t="str">
        <f>IF(INPUT_OUTPUT!BY325="","",INPUT_OUTPUT!BY325)</f>
        <v/>
      </c>
      <c r="X338" s="2457" t="str">
        <f>IF(INPUT_OUTPUT!BZ325="","",INPUT_OUTPUT!BZ325)</f>
        <v/>
      </c>
      <c r="Y338" s="2457" t="str">
        <f>IF(INPUT_OUTPUT!CA325="","",INPUT_OUTPUT!CA325)</f>
        <v/>
      </c>
      <c r="Z338" s="2457" t="str">
        <f>IF(INPUT_OUTPUT!CB325="","",INPUT_OUTPUT!CB325)</f>
        <v/>
      </c>
      <c r="AA338" s="2461" t="str">
        <f t="shared" ref="AA338:AA401" si="20">+S338</f>
        <v/>
      </c>
      <c r="AB338" s="2459" t="str">
        <f>IF(INPUT_OUTPUT!CC325="","",INPUT_OUTPUT!CC325)</f>
        <v/>
      </c>
      <c r="AC338" s="2459" t="str">
        <f>IF(INPUT_OUTPUT!CD325="","",INPUT_OUTPUT!CD325)</f>
        <v/>
      </c>
      <c r="AD338" s="2459" t="str">
        <f>IF(INPUT_OUTPUT!CE325="","",INPUT_OUTPUT!CE325)</f>
        <v/>
      </c>
      <c r="AE338" s="2459" t="str">
        <f>IF(INPUT_OUTPUT!CF325="","",INPUT_OUTPUT!CF325)</f>
        <v/>
      </c>
      <c r="AF338" s="2459" t="str">
        <f>IF(INPUT_OUTPUT!CG325="","",INPUT_OUTPUT!CG325)</f>
        <v/>
      </c>
      <c r="AG338" s="2459" t="str">
        <f>IF(INPUT_OUTPUT!CH325="","",INPUT_OUTPUT!CH325)</f>
        <v/>
      </c>
      <c r="AH338" s="2459" t="str">
        <f>IF(INPUT_OUTPUT!CI325="","",INPUT_OUTPUT!CI325)</f>
        <v/>
      </c>
    </row>
    <row r="339" spans="2:34" s="2437" customFormat="1" ht="12.75" customHeight="1">
      <c r="B339" s="2442"/>
      <c r="C339" s="2461" t="str">
        <f>IF(INPUT_OUTPUT!C326="","",INPUT_OUTPUT!C326)</f>
        <v/>
      </c>
      <c r="D339" s="2462" t="str">
        <f>IF(INPUT_OUTPUT!BH326="","",INPUT_OUTPUT!BH326)</f>
        <v/>
      </c>
      <c r="E339" s="2462" t="str">
        <f>IF(INPUT_OUTPUT!BI326="","",INPUT_OUTPUT!BI326)</f>
        <v/>
      </c>
      <c r="F339" s="2462" t="str">
        <f>IF(INPUT_OUTPUT!BJ326="","",INPUT_OUTPUT!BJ326)</f>
        <v/>
      </c>
      <c r="G339" s="2462" t="str">
        <f>IF(INPUT_OUTPUT!BK326="","",INPUT_OUTPUT!BK326)</f>
        <v/>
      </c>
      <c r="H339" s="2462" t="str">
        <f>IF(INPUT_OUTPUT!BL326="","",INPUT_OUTPUT!BL326)</f>
        <v/>
      </c>
      <c r="I339" s="2462" t="str">
        <f>IF(INPUT_OUTPUT!BM326="","",INPUT_OUTPUT!BM326)</f>
        <v/>
      </c>
      <c r="J339" s="2462" t="str">
        <f>IF(INPUT_OUTPUT!BN326="","",INPUT_OUTPUT!BN326)</f>
        <v/>
      </c>
      <c r="K339" s="2453" t="str">
        <f t="shared" si="18"/>
        <v/>
      </c>
      <c r="L339" s="2457" t="str">
        <f>IF(INPUT_OUTPUT!BO326="","",INPUT_OUTPUT!BO326)</f>
        <v/>
      </c>
      <c r="M339" s="2457" t="str">
        <f>IF(INPUT_OUTPUT!BP326="","",INPUT_OUTPUT!BP326)</f>
        <v/>
      </c>
      <c r="N339" s="2457" t="str">
        <f>IF(INPUT_OUTPUT!BQ326="","",INPUT_OUTPUT!BQ326)</f>
        <v/>
      </c>
      <c r="O339" s="2457" t="str">
        <f>IF(INPUT_OUTPUT!BR326="","",INPUT_OUTPUT!BR326)</f>
        <v/>
      </c>
      <c r="P339" s="2457" t="str">
        <f>IF(INPUT_OUTPUT!BS326="","",INPUT_OUTPUT!BS326)</f>
        <v/>
      </c>
      <c r="Q339" s="2457" t="str">
        <f>IF(INPUT_OUTPUT!BT326="","",INPUT_OUTPUT!BT326)</f>
        <v/>
      </c>
      <c r="R339" s="2457" t="str">
        <f>IF(INPUT_OUTPUT!BU326="","",INPUT_OUTPUT!BU326)</f>
        <v/>
      </c>
      <c r="S339" s="2461" t="str">
        <f t="shared" si="19"/>
        <v/>
      </c>
      <c r="T339" s="2457" t="str">
        <f>IF(INPUT_OUTPUT!BV326="","",INPUT_OUTPUT!BV326)</f>
        <v/>
      </c>
      <c r="U339" s="2457" t="str">
        <f>IF(INPUT_OUTPUT!BW326="","",INPUT_OUTPUT!BW326)</f>
        <v/>
      </c>
      <c r="V339" s="2457" t="str">
        <f>IF(INPUT_OUTPUT!BX326="","",INPUT_OUTPUT!BX326)</f>
        <v/>
      </c>
      <c r="W339" s="2457" t="str">
        <f>IF(INPUT_OUTPUT!BY326="","",INPUT_OUTPUT!BY326)</f>
        <v/>
      </c>
      <c r="X339" s="2457" t="str">
        <f>IF(INPUT_OUTPUT!BZ326="","",INPUT_OUTPUT!BZ326)</f>
        <v/>
      </c>
      <c r="Y339" s="2457" t="str">
        <f>IF(INPUT_OUTPUT!CA326="","",INPUT_OUTPUT!CA326)</f>
        <v/>
      </c>
      <c r="Z339" s="2457" t="str">
        <f>IF(INPUT_OUTPUT!CB326="","",INPUT_OUTPUT!CB326)</f>
        <v/>
      </c>
      <c r="AA339" s="2461" t="str">
        <f t="shared" si="20"/>
        <v/>
      </c>
      <c r="AB339" s="2459" t="str">
        <f>IF(INPUT_OUTPUT!CC326="","",INPUT_OUTPUT!CC326)</f>
        <v/>
      </c>
      <c r="AC339" s="2459" t="str">
        <f>IF(INPUT_OUTPUT!CD326="","",INPUT_OUTPUT!CD326)</f>
        <v/>
      </c>
      <c r="AD339" s="2459" t="str">
        <f>IF(INPUT_OUTPUT!CE326="","",INPUT_OUTPUT!CE326)</f>
        <v/>
      </c>
      <c r="AE339" s="2459" t="str">
        <f>IF(INPUT_OUTPUT!CF326="","",INPUT_OUTPUT!CF326)</f>
        <v/>
      </c>
      <c r="AF339" s="2459" t="str">
        <f>IF(INPUT_OUTPUT!CG326="","",INPUT_OUTPUT!CG326)</f>
        <v/>
      </c>
      <c r="AG339" s="2459" t="str">
        <f>IF(INPUT_OUTPUT!CH326="","",INPUT_OUTPUT!CH326)</f>
        <v/>
      </c>
      <c r="AH339" s="2459" t="str">
        <f>IF(INPUT_OUTPUT!CI326="","",INPUT_OUTPUT!CI326)</f>
        <v/>
      </c>
    </row>
    <row r="340" spans="2:34" s="2437" customFormat="1" ht="12.75" customHeight="1">
      <c r="B340" s="2442"/>
      <c r="C340" s="2461" t="str">
        <f>IF(INPUT_OUTPUT!C327="","",INPUT_OUTPUT!C327)</f>
        <v/>
      </c>
      <c r="D340" s="2462" t="str">
        <f>IF(INPUT_OUTPUT!BH327="","",INPUT_OUTPUT!BH327)</f>
        <v/>
      </c>
      <c r="E340" s="2462" t="str">
        <f>IF(INPUT_OUTPUT!BI327="","",INPUT_OUTPUT!BI327)</f>
        <v/>
      </c>
      <c r="F340" s="2462" t="str">
        <f>IF(INPUT_OUTPUT!BJ327="","",INPUT_OUTPUT!BJ327)</f>
        <v/>
      </c>
      <c r="G340" s="2462" t="str">
        <f>IF(INPUT_OUTPUT!BK327="","",INPUT_OUTPUT!BK327)</f>
        <v/>
      </c>
      <c r="H340" s="2462" t="str">
        <f>IF(INPUT_OUTPUT!BL327="","",INPUT_OUTPUT!BL327)</f>
        <v/>
      </c>
      <c r="I340" s="2462" t="str">
        <f>IF(INPUT_OUTPUT!BM327="","",INPUT_OUTPUT!BM327)</f>
        <v/>
      </c>
      <c r="J340" s="2462" t="str">
        <f>IF(INPUT_OUTPUT!BN327="","",INPUT_OUTPUT!BN327)</f>
        <v/>
      </c>
      <c r="K340" s="2453" t="str">
        <f t="shared" si="18"/>
        <v/>
      </c>
      <c r="L340" s="2457" t="str">
        <f>IF(INPUT_OUTPUT!BO327="","",INPUT_OUTPUT!BO327)</f>
        <v/>
      </c>
      <c r="M340" s="2457" t="str">
        <f>IF(INPUT_OUTPUT!BP327="","",INPUT_OUTPUT!BP327)</f>
        <v/>
      </c>
      <c r="N340" s="2457" t="str">
        <f>IF(INPUT_OUTPUT!BQ327="","",INPUT_OUTPUT!BQ327)</f>
        <v/>
      </c>
      <c r="O340" s="2457" t="str">
        <f>IF(INPUT_OUTPUT!BR327="","",INPUT_OUTPUT!BR327)</f>
        <v/>
      </c>
      <c r="P340" s="2457" t="str">
        <f>IF(INPUT_OUTPUT!BS327="","",INPUT_OUTPUT!BS327)</f>
        <v/>
      </c>
      <c r="Q340" s="2457" t="str">
        <f>IF(INPUT_OUTPUT!BT327="","",INPUT_OUTPUT!BT327)</f>
        <v/>
      </c>
      <c r="R340" s="2457" t="str">
        <f>IF(INPUT_OUTPUT!BU327="","",INPUT_OUTPUT!BU327)</f>
        <v/>
      </c>
      <c r="S340" s="2461" t="str">
        <f t="shared" si="19"/>
        <v/>
      </c>
      <c r="T340" s="2457" t="str">
        <f>IF(INPUT_OUTPUT!BV327="","",INPUT_OUTPUT!BV327)</f>
        <v/>
      </c>
      <c r="U340" s="2457" t="str">
        <f>IF(INPUT_OUTPUT!BW327="","",INPUT_OUTPUT!BW327)</f>
        <v/>
      </c>
      <c r="V340" s="2457" t="str">
        <f>IF(INPUT_OUTPUT!BX327="","",INPUT_OUTPUT!BX327)</f>
        <v/>
      </c>
      <c r="W340" s="2457" t="str">
        <f>IF(INPUT_OUTPUT!BY327="","",INPUT_OUTPUT!BY327)</f>
        <v/>
      </c>
      <c r="X340" s="2457" t="str">
        <f>IF(INPUT_OUTPUT!BZ327="","",INPUT_OUTPUT!BZ327)</f>
        <v/>
      </c>
      <c r="Y340" s="2457" t="str">
        <f>IF(INPUT_OUTPUT!CA327="","",INPUT_OUTPUT!CA327)</f>
        <v/>
      </c>
      <c r="Z340" s="2457" t="str">
        <f>IF(INPUT_OUTPUT!CB327="","",INPUT_OUTPUT!CB327)</f>
        <v/>
      </c>
      <c r="AA340" s="2461" t="str">
        <f t="shared" si="20"/>
        <v/>
      </c>
      <c r="AB340" s="2459" t="str">
        <f>IF(INPUT_OUTPUT!CC327="","",INPUT_OUTPUT!CC327)</f>
        <v/>
      </c>
      <c r="AC340" s="2459" t="str">
        <f>IF(INPUT_OUTPUT!CD327="","",INPUT_OUTPUT!CD327)</f>
        <v/>
      </c>
      <c r="AD340" s="2459" t="str">
        <f>IF(INPUT_OUTPUT!CE327="","",INPUT_OUTPUT!CE327)</f>
        <v/>
      </c>
      <c r="AE340" s="2459" t="str">
        <f>IF(INPUT_OUTPUT!CF327="","",INPUT_OUTPUT!CF327)</f>
        <v/>
      </c>
      <c r="AF340" s="2459" t="str">
        <f>IF(INPUT_OUTPUT!CG327="","",INPUT_OUTPUT!CG327)</f>
        <v/>
      </c>
      <c r="AG340" s="2459" t="str">
        <f>IF(INPUT_OUTPUT!CH327="","",INPUT_OUTPUT!CH327)</f>
        <v/>
      </c>
      <c r="AH340" s="2459" t="str">
        <f>IF(INPUT_OUTPUT!CI327="","",INPUT_OUTPUT!CI327)</f>
        <v/>
      </c>
    </row>
    <row r="341" spans="2:34" s="2437" customFormat="1" ht="12.75" customHeight="1">
      <c r="B341" s="2442"/>
      <c r="C341" s="2461" t="str">
        <f>IF(INPUT_OUTPUT!C328="","",INPUT_OUTPUT!C328)</f>
        <v/>
      </c>
      <c r="D341" s="2462" t="str">
        <f>IF(INPUT_OUTPUT!BH328="","",INPUT_OUTPUT!BH328)</f>
        <v/>
      </c>
      <c r="E341" s="2462" t="str">
        <f>IF(INPUT_OUTPUT!BI328="","",INPUT_OUTPUT!BI328)</f>
        <v/>
      </c>
      <c r="F341" s="2462" t="str">
        <f>IF(INPUT_OUTPUT!BJ328="","",INPUT_OUTPUT!BJ328)</f>
        <v/>
      </c>
      <c r="G341" s="2462" t="str">
        <f>IF(INPUT_OUTPUT!BK328="","",INPUT_OUTPUT!BK328)</f>
        <v/>
      </c>
      <c r="H341" s="2462" t="str">
        <f>IF(INPUT_OUTPUT!BL328="","",INPUT_OUTPUT!BL328)</f>
        <v/>
      </c>
      <c r="I341" s="2462" t="str">
        <f>IF(INPUT_OUTPUT!BM328="","",INPUT_OUTPUT!BM328)</f>
        <v/>
      </c>
      <c r="J341" s="2462" t="str">
        <f>IF(INPUT_OUTPUT!BN328="","",INPUT_OUTPUT!BN328)</f>
        <v/>
      </c>
      <c r="K341" s="2453" t="str">
        <f t="shared" si="18"/>
        <v/>
      </c>
      <c r="L341" s="2457" t="str">
        <f>IF(INPUT_OUTPUT!BO328="","",INPUT_OUTPUT!BO328)</f>
        <v/>
      </c>
      <c r="M341" s="2457" t="str">
        <f>IF(INPUT_OUTPUT!BP328="","",INPUT_OUTPUT!BP328)</f>
        <v/>
      </c>
      <c r="N341" s="2457" t="str">
        <f>IF(INPUT_OUTPUT!BQ328="","",INPUT_OUTPUT!BQ328)</f>
        <v/>
      </c>
      <c r="O341" s="2457" t="str">
        <f>IF(INPUT_OUTPUT!BR328="","",INPUT_OUTPUT!BR328)</f>
        <v/>
      </c>
      <c r="P341" s="2457" t="str">
        <f>IF(INPUT_OUTPUT!BS328="","",INPUT_OUTPUT!BS328)</f>
        <v/>
      </c>
      <c r="Q341" s="2457" t="str">
        <f>IF(INPUT_OUTPUT!BT328="","",INPUT_OUTPUT!BT328)</f>
        <v/>
      </c>
      <c r="R341" s="2457" t="str">
        <f>IF(INPUT_OUTPUT!BU328="","",INPUT_OUTPUT!BU328)</f>
        <v/>
      </c>
      <c r="S341" s="2461" t="str">
        <f t="shared" si="19"/>
        <v/>
      </c>
      <c r="T341" s="2457" t="str">
        <f>IF(INPUT_OUTPUT!BV328="","",INPUT_OUTPUT!BV328)</f>
        <v/>
      </c>
      <c r="U341" s="2457" t="str">
        <f>IF(INPUT_OUTPUT!BW328="","",INPUT_OUTPUT!BW328)</f>
        <v/>
      </c>
      <c r="V341" s="2457" t="str">
        <f>IF(INPUT_OUTPUT!BX328="","",INPUT_OUTPUT!BX328)</f>
        <v/>
      </c>
      <c r="W341" s="2457" t="str">
        <f>IF(INPUT_OUTPUT!BY328="","",INPUT_OUTPUT!BY328)</f>
        <v/>
      </c>
      <c r="X341" s="2457" t="str">
        <f>IF(INPUT_OUTPUT!BZ328="","",INPUT_OUTPUT!BZ328)</f>
        <v/>
      </c>
      <c r="Y341" s="2457" t="str">
        <f>IF(INPUT_OUTPUT!CA328="","",INPUT_OUTPUT!CA328)</f>
        <v/>
      </c>
      <c r="Z341" s="2457" t="str">
        <f>IF(INPUT_OUTPUT!CB328="","",INPUT_OUTPUT!CB328)</f>
        <v/>
      </c>
      <c r="AA341" s="2461" t="str">
        <f t="shared" si="20"/>
        <v/>
      </c>
      <c r="AB341" s="2459" t="str">
        <f>IF(INPUT_OUTPUT!CC328="","",INPUT_OUTPUT!CC328)</f>
        <v/>
      </c>
      <c r="AC341" s="2459" t="str">
        <f>IF(INPUT_OUTPUT!CD328="","",INPUT_OUTPUT!CD328)</f>
        <v/>
      </c>
      <c r="AD341" s="2459" t="str">
        <f>IF(INPUT_OUTPUT!CE328="","",INPUT_OUTPUT!CE328)</f>
        <v/>
      </c>
      <c r="AE341" s="2459" t="str">
        <f>IF(INPUT_OUTPUT!CF328="","",INPUT_OUTPUT!CF328)</f>
        <v/>
      </c>
      <c r="AF341" s="2459" t="str">
        <f>IF(INPUT_OUTPUT!CG328="","",INPUT_OUTPUT!CG328)</f>
        <v/>
      </c>
      <c r="AG341" s="2459" t="str">
        <f>IF(INPUT_OUTPUT!CH328="","",INPUT_OUTPUT!CH328)</f>
        <v/>
      </c>
      <c r="AH341" s="2459" t="str">
        <f>IF(INPUT_OUTPUT!CI328="","",INPUT_OUTPUT!CI328)</f>
        <v/>
      </c>
    </row>
    <row r="342" spans="2:34" s="2437" customFormat="1" ht="12.75" customHeight="1">
      <c r="B342" s="2442"/>
      <c r="C342" s="2461" t="str">
        <f>IF(INPUT_OUTPUT!C329="","",INPUT_OUTPUT!C329)</f>
        <v/>
      </c>
      <c r="D342" s="2462" t="str">
        <f>IF(INPUT_OUTPUT!BH329="","",INPUT_OUTPUT!BH329)</f>
        <v/>
      </c>
      <c r="E342" s="2462" t="str">
        <f>IF(INPUT_OUTPUT!BI329="","",INPUT_OUTPUT!BI329)</f>
        <v/>
      </c>
      <c r="F342" s="2462" t="str">
        <f>IF(INPUT_OUTPUT!BJ329="","",INPUT_OUTPUT!BJ329)</f>
        <v/>
      </c>
      <c r="G342" s="2462" t="str">
        <f>IF(INPUT_OUTPUT!BK329="","",INPUT_OUTPUT!BK329)</f>
        <v/>
      </c>
      <c r="H342" s="2462" t="str">
        <f>IF(INPUT_OUTPUT!BL329="","",INPUT_OUTPUT!BL329)</f>
        <v/>
      </c>
      <c r="I342" s="2462" t="str">
        <f>IF(INPUT_OUTPUT!BM329="","",INPUT_OUTPUT!BM329)</f>
        <v/>
      </c>
      <c r="J342" s="2462" t="str">
        <f>IF(INPUT_OUTPUT!BN329="","",INPUT_OUTPUT!BN329)</f>
        <v/>
      </c>
      <c r="K342" s="2453" t="str">
        <f t="shared" si="18"/>
        <v/>
      </c>
      <c r="L342" s="2457" t="str">
        <f>IF(INPUT_OUTPUT!BO329="","",INPUT_OUTPUT!BO329)</f>
        <v/>
      </c>
      <c r="M342" s="2457" t="str">
        <f>IF(INPUT_OUTPUT!BP329="","",INPUT_OUTPUT!BP329)</f>
        <v/>
      </c>
      <c r="N342" s="2457" t="str">
        <f>IF(INPUT_OUTPUT!BQ329="","",INPUT_OUTPUT!BQ329)</f>
        <v/>
      </c>
      <c r="O342" s="2457" t="str">
        <f>IF(INPUT_OUTPUT!BR329="","",INPUT_OUTPUT!BR329)</f>
        <v/>
      </c>
      <c r="P342" s="2457" t="str">
        <f>IF(INPUT_OUTPUT!BS329="","",INPUT_OUTPUT!BS329)</f>
        <v/>
      </c>
      <c r="Q342" s="2457" t="str">
        <f>IF(INPUT_OUTPUT!BT329="","",INPUT_OUTPUT!BT329)</f>
        <v/>
      </c>
      <c r="R342" s="2457" t="str">
        <f>IF(INPUT_OUTPUT!BU329="","",INPUT_OUTPUT!BU329)</f>
        <v/>
      </c>
      <c r="S342" s="2461" t="str">
        <f t="shared" si="19"/>
        <v/>
      </c>
      <c r="T342" s="2457" t="str">
        <f>IF(INPUT_OUTPUT!BV329="","",INPUT_OUTPUT!BV329)</f>
        <v/>
      </c>
      <c r="U342" s="2457" t="str">
        <f>IF(INPUT_OUTPUT!BW329="","",INPUT_OUTPUT!BW329)</f>
        <v/>
      </c>
      <c r="V342" s="2457" t="str">
        <f>IF(INPUT_OUTPUT!BX329="","",INPUT_OUTPUT!BX329)</f>
        <v/>
      </c>
      <c r="W342" s="2457" t="str">
        <f>IF(INPUT_OUTPUT!BY329="","",INPUT_OUTPUT!BY329)</f>
        <v/>
      </c>
      <c r="X342" s="2457" t="str">
        <f>IF(INPUT_OUTPUT!BZ329="","",INPUT_OUTPUT!BZ329)</f>
        <v/>
      </c>
      <c r="Y342" s="2457" t="str">
        <f>IF(INPUT_OUTPUT!CA329="","",INPUT_OUTPUT!CA329)</f>
        <v/>
      </c>
      <c r="Z342" s="2457" t="str">
        <f>IF(INPUT_OUTPUT!CB329="","",INPUT_OUTPUT!CB329)</f>
        <v/>
      </c>
      <c r="AA342" s="2461" t="str">
        <f t="shared" si="20"/>
        <v/>
      </c>
      <c r="AB342" s="2459" t="str">
        <f>IF(INPUT_OUTPUT!CC329="","",INPUT_OUTPUT!CC329)</f>
        <v/>
      </c>
      <c r="AC342" s="2459" t="str">
        <f>IF(INPUT_OUTPUT!CD329="","",INPUT_OUTPUT!CD329)</f>
        <v/>
      </c>
      <c r="AD342" s="2459" t="str">
        <f>IF(INPUT_OUTPUT!CE329="","",INPUT_OUTPUT!CE329)</f>
        <v/>
      </c>
      <c r="AE342" s="2459" t="str">
        <f>IF(INPUT_OUTPUT!CF329="","",INPUT_OUTPUT!CF329)</f>
        <v/>
      </c>
      <c r="AF342" s="2459" t="str">
        <f>IF(INPUT_OUTPUT!CG329="","",INPUT_OUTPUT!CG329)</f>
        <v/>
      </c>
      <c r="AG342" s="2459" t="str">
        <f>IF(INPUT_OUTPUT!CH329="","",INPUT_OUTPUT!CH329)</f>
        <v/>
      </c>
      <c r="AH342" s="2459" t="str">
        <f>IF(INPUT_OUTPUT!CI329="","",INPUT_OUTPUT!CI329)</f>
        <v/>
      </c>
    </row>
    <row r="343" spans="2:34" s="2437" customFormat="1" ht="12.75" customHeight="1">
      <c r="B343" s="2442"/>
      <c r="C343" s="2461" t="str">
        <f>IF(INPUT_OUTPUT!C330="","",INPUT_OUTPUT!C330)</f>
        <v/>
      </c>
      <c r="D343" s="2462" t="str">
        <f>IF(INPUT_OUTPUT!BH330="","",INPUT_OUTPUT!BH330)</f>
        <v/>
      </c>
      <c r="E343" s="2462" t="str">
        <f>IF(INPUT_OUTPUT!BI330="","",INPUT_OUTPUT!BI330)</f>
        <v/>
      </c>
      <c r="F343" s="2462" t="str">
        <f>IF(INPUT_OUTPUT!BJ330="","",INPUT_OUTPUT!BJ330)</f>
        <v/>
      </c>
      <c r="G343" s="2462" t="str">
        <f>IF(INPUT_OUTPUT!BK330="","",INPUT_OUTPUT!BK330)</f>
        <v/>
      </c>
      <c r="H343" s="2462" t="str">
        <f>IF(INPUT_OUTPUT!BL330="","",INPUT_OUTPUT!BL330)</f>
        <v/>
      </c>
      <c r="I343" s="2462" t="str">
        <f>IF(INPUT_OUTPUT!BM330="","",INPUT_OUTPUT!BM330)</f>
        <v/>
      </c>
      <c r="J343" s="2462" t="str">
        <f>IF(INPUT_OUTPUT!BN330="","",INPUT_OUTPUT!BN330)</f>
        <v/>
      </c>
      <c r="K343" s="2453" t="str">
        <f t="shared" si="18"/>
        <v/>
      </c>
      <c r="L343" s="2457" t="str">
        <f>IF(INPUT_OUTPUT!BO330="","",INPUT_OUTPUT!BO330)</f>
        <v/>
      </c>
      <c r="M343" s="2457" t="str">
        <f>IF(INPUT_OUTPUT!BP330="","",INPUT_OUTPUT!BP330)</f>
        <v/>
      </c>
      <c r="N343" s="2457" t="str">
        <f>IF(INPUT_OUTPUT!BQ330="","",INPUT_OUTPUT!BQ330)</f>
        <v/>
      </c>
      <c r="O343" s="2457" t="str">
        <f>IF(INPUT_OUTPUT!BR330="","",INPUT_OUTPUT!BR330)</f>
        <v/>
      </c>
      <c r="P343" s="2457" t="str">
        <f>IF(INPUT_OUTPUT!BS330="","",INPUT_OUTPUT!BS330)</f>
        <v/>
      </c>
      <c r="Q343" s="2457" t="str">
        <f>IF(INPUT_OUTPUT!BT330="","",INPUT_OUTPUT!BT330)</f>
        <v/>
      </c>
      <c r="R343" s="2457" t="str">
        <f>IF(INPUT_OUTPUT!BU330="","",INPUT_OUTPUT!BU330)</f>
        <v/>
      </c>
      <c r="S343" s="2461" t="str">
        <f t="shared" si="19"/>
        <v/>
      </c>
      <c r="T343" s="2457" t="str">
        <f>IF(INPUT_OUTPUT!BV330="","",INPUT_OUTPUT!BV330)</f>
        <v/>
      </c>
      <c r="U343" s="2457" t="str">
        <f>IF(INPUT_OUTPUT!BW330="","",INPUT_OUTPUT!BW330)</f>
        <v/>
      </c>
      <c r="V343" s="2457" t="str">
        <f>IF(INPUT_OUTPUT!BX330="","",INPUT_OUTPUT!BX330)</f>
        <v/>
      </c>
      <c r="W343" s="2457" t="str">
        <f>IF(INPUT_OUTPUT!BY330="","",INPUT_OUTPUT!BY330)</f>
        <v/>
      </c>
      <c r="X343" s="2457" t="str">
        <f>IF(INPUT_OUTPUT!BZ330="","",INPUT_OUTPUT!BZ330)</f>
        <v/>
      </c>
      <c r="Y343" s="2457" t="str">
        <f>IF(INPUT_OUTPUT!CA330="","",INPUT_OUTPUT!CA330)</f>
        <v/>
      </c>
      <c r="Z343" s="2457" t="str">
        <f>IF(INPUT_OUTPUT!CB330="","",INPUT_OUTPUT!CB330)</f>
        <v/>
      </c>
      <c r="AA343" s="2461" t="str">
        <f t="shared" si="20"/>
        <v/>
      </c>
      <c r="AB343" s="2459" t="str">
        <f>IF(INPUT_OUTPUT!CC330="","",INPUT_OUTPUT!CC330)</f>
        <v/>
      </c>
      <c r="AC343" s="2459" t="str">
        <f>IF(INPUT_OUTPUT!CD330="","",INPUT_OUTPUT!CD330)</f>
        <v/>
      </c>
      <c r="AD343" s="2459" t="str">
        <f>IF(INPUT_OUTPUT!CE330="","",INPUT_OUTPUT!CE330)</f>
        <v/>
      </c>
      <c r="AE343" s="2459" t="str">
        <f>IF(INPUT_OUTPUT!CF330="","",INPUT_OUTPUT!CF330)</f>
        <v/>
      </c>
      <c r="AF343" s="2459" t="str">
        <f>IF(INPUT_OUTPUT!CG330="","",INPUT_OUTPUT!CG330)</f>
        <v/>
      </c>
      <c r="AG343" s="2459" t="str">
        <f>IF(INPUT_OUTPUT!CH330="","",INPUT_OUTPUT!CH330)</f>
        <v/>
      </c>
      <c r="AH343" s="2459" t="str">
        <f>IF(INPUT_OUTPUT!CI330="","",INPUT_OUTPUT!CI330)</f>
        <v/>
      </c>
    </row>
    <row r="344" spans="2:34" s="2437" customFormat="1" ht="12.75" customHeight="1">
      <c r="B344" s="2442"/>
      <c r="C344" s="2461" t="str">
        <f>IF(INPUT_OUTPUT!C331="","",INPUT_OUTPUT!C331)</f>
        <v/>
      </c>
      <c r="D344" s="2462" t="str">
        <f>IF(INPUT_OUTPUT!BH331="","",INPUT_OUTPUT!BH331)</f>
        <v/>
      </c>
      <c r="E344" s="2462" t="str">
        <f>IF(INPUT_OUTPUT!BI331="","",INPUT_OUTPUT!BI331)</f>
        <v/>
      </c>
      <c r="F344" s="2462" t="str">
        <f>IF(INPUT_OUTPUT!BJ331="","",INPUT_OUTPUT!BJ331)</f>
        <v/>
      </c>
      <c r="G344" s="2462" t="str">
        <f>IF(INPUT_OUTPUT!BK331="","",INPUT_OUTPUT!BK331)</f>
        <v/>
      </c>
      <c r="H344" s="2462" t="str">
        <f>IF(INPUT_OUTPUT!BL331="","",INPUT_OUTPUT!BL331)</f>
        <v/>
      </c>
      <c r="I344" s="2462" t="str">
        <f>IF(INPUT_OUTPUT!BM331="","",INPUT_OUTPUT!BM331)</f>
        <v/>
      </c>
      <c r="J344" s="2462" t="str">
        <f>IF(INPUT_OUTPUT!BN331="","",INPUT_OUTPUT!BN331)</f>
        <v/>
      </c>
      <c r="K344" s="2453" t="str">
        <f t="shared" si="18"/>
        <v/>
      </c>
      <c r="L344" s="2457" t="str">
        <f>IF(INPUT_OUTPUT!BO331="","",INPUT_OUTPUT!BO331)</f>
        <v/>
      </c>
      <c r="M344" s="2457" t="str">
        <f>IF(INPUT_OUTPUT!BP331="","",INPUT_OUTPUT!BP331)</f>
        <v/>
      </c>
      <c r="N344" s="2457" t="str">
        <f>IF(INPUT_OUTPUT!BQ331="","",INPUT_OUTPUT!BQ331)</f>
        <v/>
      </c>
      <c r="O344" s="2457" t="str">
        <f>IF(INPUT_OUTPUT!BR331="","",INPUT_OUTPUT!BR331)</f>
        <v/>
      </c>
      <c r="P344" s="2457" t="str">
        <f>IF(INPUT_OUTPUT!BS331="","",INPUT_OUTPUT!BS331)</f>
        <v/>
      </c>
      <c r="Q344" s="2457" t="str">
        <f>IF(INPUT_OUTPUT!BT331="","",INPUT_OUTPUT!BT331)</f>
        <v/>
      </c>
      <c r="R344" s="2457" t="str">
        <f>IF(INPUT_OUTPUT!BU331="","",INPUT_OUTPUT!BU331)</f>
        <v/>
      </c>
      <c r="S344" s="2461" t="str">
        <f t="shared" si="19"/>
        <v/>
      </c>
      <c r="T344" s="2457" t="str">
        <f>IF(INPUT_OUTPUT!BV331="","",INPUT_OUTPUT!BV331)</f>
        <v/>
      </c>
      <c r="U344" s="2457" t="str">
        <f>IF(INPUT_OUTPUT!BW331="","",INPUT_OUTPUT!BW331)</f>
        <v/>
      </c>
      <c r="V344" s="2457" t="str">
        <f>IF(INPUT_OUTPUT!BX331="","",INPUT_OUTPUT!BX331)</f>
        <v/>
      </c>
      <c r="W344" s="2457" t="str">
        <f>IF(INPUT_OUTPUT!BY331="","",INPUT_OUTPUT!BY331)</f>
        <v/>
      </c>
      <c r="X344" s="2457" t="str">
        <f>IF(INPUT_OUTPUT!BZ331="","",INPUT_OUTPUT!BZ331)</f>
        <v/>
      </c>
      <c r="Y344" s="2457" t="str">
        <f>IF(INPUT_OUTPUT!CA331="","",INPUT_OUTPUT!CA331)</f>
        <v/>
      </c>
      <c r="Z344" s="2457" t="str">
        <f>IF(INPUT_OUTPUT!CB331="","",INPUT_OUTPUT!CB331)</f>
        <v/>
      </c>
      <c r="AA344" s="2461" t="str">
        <f t="shared" si="20"/>
        <v/>
      </c>
      <c r="AB344" s="2459" t="str">
        <f>IF(INPUT_OUTPUT!CC331="","",INPUT_OUTPUT!CC331)</f>
        <v/>
      </c>
      <c r="AC344" s="2459" t="str">
        <f>IF(INPUT_OUTPUT!CD331="","",INPUT_OUTPUT!CD331)</f>
        <v/>
      </c>
      <c r="AD344" s="2459" t="str">
        <f>IF(INPUT_OUTPUT!CE331="","",INPUT_OUTPUT!CE331)</f>
        <v/>
      </c>
      <c r="AE344" s="2459" t="str">
        <f>IF(INPUT_OUTPUT!CF331="","",INPUT_OUTPUT!CF331)</f>
        <v/>
      </c>
      <c r="AF344" s="2459" t="str">
        <f>IF(INPUT_OUTPUT!CG331="","",INPUT_OUTPUT!CG331)</f>
        <v/>
      </c>
      <c r="AG344" s="2459" t="str">
        <f>IF(INPUT_OUTPUT!CH331="","",INPUT_OUTPUT!CH331)</f>
        <v/>
      </c>
      <c r="AH344" s="2459" t="str">
        <f>IF(INPUT_OUTPUT!CI331="","",INPUT_OUTPUT!CI331)</f>
        <v/>
      </c>
    </row>
    <row r="345" spans="2:34" s="2437" customFormat="1" ht="12.75" customHeight="1">
      <c r="B345" s="2442"/>
      <c r="C345" s="2461" t="str">
        <f>IF(INPUT_OUTPUT!C332="","",INPUT_OUTPUT!C332)</f>
        <v/>
      </c>
      <c r="D345" s="2462" t="str">
        <f>IF(INPUT_OUTPUT!BH332="","",INPUT_OUTPUT!BH332)</f>
        <v/>
      </c>
      <c r="E345" s="2462" t="str">
        <f>IF(INPUT_OUTPUT!BI332="","",INPUT_OUTPUT!BI332)</f>
        <v/>
      </c>
      <c r="F345" s="2462" t="str">
        <f>IF(INPUT_OUTPUT!BJ332="","",INPUT_OUTPUT!BJ332)</f>
        <v/>
      </c>
      <c r="G345" s="2462" t="str">
        <f>IF(INPUT_OUTPUT!BK332="","",INPUT_OUTPUT!BK332)</f>
        <v/>
      </c>
      <c r="H345" s="2462" t="str">
        <f>IF(INPUT_OUTPUT!BL332="","",INPUT_OUTPUT!BL332)</f>
        <v/>
      </c>
      <c r="I345" s="2462" t="str">
        <f>IF(INPUT_OUTPUT!BM332="","",INPUT_OUTPUT!BM332)</f>
        <v/>
      </c>
      <c r="J345" s="2462" t="str">
        <f>IF(INPUT_OUTPUT!BN332="","",INPUT_OUTPUT!BN332)</f>
        <v/>
      </c>
      <c r="K345" s="2453" t="str">
        <f t="shared" si="18"/>
        <v/>
      </c>
      <c r="L345" s="2457" t="str">
        <f>IF(INPUT_OUTPUT!BO332="","",INPUT_OUTPUT!BO332)</f>
        <v/>
      </c>
      <c r="M345" s="2457" t="str">
        <f>IF(INPUT_OUTPUT!BP332="","",INPUT_OUTPUT!BP332)</f>
        <v/>
      </c>
      <c r="N345" s="2457" t="str">
        <f>IF(INPUT_OUTPUT!BQ332="","",INPUT_OUTPUT!BQ332)</f>
        <v/>
      </c>
      <c r="O345" s="2457" t="str">
        <f>IF(INPUT_OUTPUT!BR332="","",INPUT_OUTPUT!BR332)</f>
        <v/>
      </c>
      <c r="P345" s="2457" t="str">
        <f>IF(INPUT_OUTPUT!BS332="","",INPUT_OUTPUT!BS332)</f>
        <v/>
      </c>
      <c r="Q345" s="2457" t="str">
        <f>IF(INPUT_OUTPUT!BT332="","",INPUT_OUTPUT!BT332)</f>
        <v/>
      </c>
      <c r="R345" s="2457" t="str">
        <f>IF(INPUT_OUTPUT!BU332="","",INPUT_OUTPUT!BU332)</f>
        <v/>
      </c>
      <c r="S345" s="2461" t="str">
        <f t="shared" si="19"/>
        <v/>
      </c>
      <c r="T345" s="2457" t="str">
        <f>IF(INPUT_OUTPUT!BV332="","",INPUT_OUTPUT!BV332)</f>
        <v/>
      </c>
      <c r="U345" s="2457" t="str">
        <f>IF(INPUT_OUTPUT!BW332="","",INPUT_OUTPUT!BW332)</f>
        <v/>
      </c>
      <c r="V345" s="2457" t="str">
        <f>IF(INPUT_OUTPUT!BX332="","",INPUT_OUTPUT!BX332)</f>
        <v/>
      </c>
      <c r="W345" s="2457" t="str">
        <f>IF(INPUT_OUTPUT!BY332="","",INPUT_OUTPUT!BY332)</f>
        <v/>
      </c>
      <c r="X345" s="2457" t="str">
        <f>IF(INPUT_OUTPUT!BZ332="","",INPUT_OUTPUT!BZ332)</f>
        <v/>
      </c>
      <c r="Y345" s="2457" t="str">
        <f>IF(INPUT_OUTPUT!CA332="","",INPUT_OUTPUT!CA332)</f>
        <v/>
      </c>
      <c r="Z345" s="2457" t="str">
        <f>IF(INPUT_OUTPUT!CB332="","",INPUT_OUTPUT!CB332)</f>
        <v/>
      </c>
      <c r="AA345" s="2461" t="str">
        <f t="shared" si="20"/>
        <v/>
      </c>
      <c r="AB345" s="2459" t="str">
        <f>IF(INPUT_OUTPUT!CC332="","",INPUT_OUTPUT!CC332)</f>
        <v/>
      </c>
      <c r="AC345" s="2459" t="str">
        <f>IF(INPUT_OUTPUT!CD332="","",INPUT_OUTPUT!CD332)</f>
        <v/>
      </c>
      <c r="AD345" s="2459" t="str">
        <f>IF(INPUT_OUTPUT!CE332="","",INPUT_OUTPUT!CE332)</f>
        <v/>
      </c>
      <c r="AE345" s="2459" t="str">
        <f>IF(INPUT_OUTPUT!CF332="","",INPUT_OUTPUT!CF332)</f>
        <v/>
      </c>
      <c r="AF345" s="2459" t="str">
        <f>IF(INPUT_OUTPUT!CG332="","",INPUT_OUTPUT!CG332)</f>
        <v/>
      </c>
      <c r="AG345" s="2459" t="str">
        <f>IF(INPUT_OUTPUT!CH332="","",INPUT_OUTPUT!CH332)</f>
        <v/>
      </c>
      <c r="AH345" s="2459" t="str">
        <f>IF(INPUT_OUTPUT!CI332="","",INPUT_OUTPUT!CI332)</f>
        <v/>
      </c>
    </row>
    <row r="346" spans="2:34" s="2437" customFormat="1" ht="12.75" customHeight="1">
      <c r="B346" s="2442"/>
      <c r="C346" s="2461" t="str">
        <f>IF(INPUT_OUTPUT!C333="","",INPUT_OUTPUT!C333)</f>
        <v/>
      </c>
      <c r="D346" s="2462" t="str">
        <f>IF(INPUT_OUTPUT!BH333="","",INPUT_OUTPUT!BH333)</f>
        <v/>
      </c>
      <c r="E346" s="2462" t="str">
        <f>IF(INPUT_OUTPUT!BI333="","",INPUT_OUTPUT!BI333)</f>
        <v/>
      </c>
      <c r="F346" s="2462" t="str">
        <f>IF(INPUT_OUTPUT!BJ333="","",INPUT_OUTPUT!BJ333)</f>
        <v/>
      </c>
      <c r="G346" s="2462" t="str">
        <f>IF(INPUT_OUTPUT!BK333="","",INPUT_OUTPUT!BK333)</f>
        <v/>
      </c>
      <c r="H346" s="2462" t="str">
        <f>IF(INPUT_OUTPUT!BL333="","",INPUT_OUTPUT!BL333)</f>
        <v/>
      </c>
      <c r="I346" s="2462" t="str">
        <f>IF(INPUT_OUTPUT!BM333="","",INPUT_OUTPUT!BM333)</f>
        <v/>
      </c>
      <c r="J346" s="2462" t="str">
        <f>IF(INPUT_OUTPUT!BN333="","",INPUT_OUTPUT!BN333)</f>
        <v/>
      </c>
      <c r="K346" s="2453" t="str">
        <f t="shared" si="18"/>
        <v/>
      </c>
      <c r="L346" s="2457" t="str">
        <f>IF(INPUT_OUTPUT!BO333="","",INPUT_OUTPUT!BO333)</f>
        <v/>
      </c>
      <c r="M346" s="2457" t="str">
        <f>IF(INPUT_OUTPUT!BP333="","",INPUT_OUTPUT!BP333)</f>
        <v/>
      </c>
      <c r="N346" s="2457" t="str">
        <f>IF(INPUT_OUTPUT!BQ333="","",INPUT_OUTPUT!BQ333)</f>
        <v/>
      </c>
      <c r="O346" s="2457" t="str">
        <f>IF(INPUT_OUTPUT!BR333="","",INPUT_OUTPUT!BR333)</f>
        <v/>
      </c>
      <c r="P346" s="2457" t="str">
        <f>IF(INPUT_OUTPUT!BS333="","",INPUT_OUTPUT!BS333)</f>
        <v/>
      </c>
      <c r="Q346" s="2457" t="str">
        <f>IF(INPUT_OUTPUT!BT333="","",INPUT_OUTPUT!BT333)</f>
        <v/>
      </c>
      <c r="R346" s="2457" t="str">
        <f>IF(INPUT_OUTPUT!BU333="","",INPUT_OUTPUT!BU333)</f>
        <v/>
      </c>
      <c r="S346" s="2461" t="str">
        <f t="shared" si="19"/>
        <v/>
      </c>
      <c r="T346" s="2457" t="str">
        <f>IF(INPUT_OUTPUT!BV333="","",INPUT_OUTPUT!BV333)</f>
        <v/>
      </c>
      <c r="U346" s="2457" t="str">
        <f>IF(INPUT_OUTPUT!BW333="","",INPUT_OUTPUT!BW333)</f>
        <v/>
      </c>
      <c r="V346" s="2457" t="str">
        <f>IF(INPUT_OUTPUT!BX333="","",INPUT_OUTPUT!BX333)</f>
        <v/>
      </c>
      <c r="W346" s="2457" t="str">
        <f>IF(INPUT_OUTPUT!BY333="","",INPUT_OUTPUT!BY333)</f>
        <v/>
      </c>
      <c r="X346" s="2457" t="str">
        <f>IF(INPUT_OUTPUT!BZ333="","",INPUT_OUTPUT!BZ333)</f>
        <v/>
      </c>
      <c r="Y346" s="2457" t="str">
        <f>IF(INPUT_OUTPUT!CA333="","",INPUT_OUTPUT!CA333)</f>
        <v/>
      </c>
      <c r="Z346" s="2457" t="str">
        <f>IF(INPUT_OUTPUT!CB333="","",INPUT_OUTPUT!CB333)</f>
        <v/>
      </c>
      <c r="AA346" s="2461" t="str">
        <f t="shared" si="20"/>
        <v/>
      </c>
      <c r="AB346" s="2459" t="str">
        <f>IF(INPUT_OUTPUT!CC333="","",INPUT_OUTPUT!CC333)</f>
        <v/>
      </c>
      <c r="AC346" s="2459" t="str">
        <f>IF(INPUT_OUTPUT!CD333="","",INPUT_OUTPUT!CD333)</f>
        <v/>
      </c>
      <c r="AD346" s="2459" t="str">
        <f>IF(INPUT_OUTPUT!CE333="","",INPUT_OUTPUT!CE333)</f>
        <v/>
      </c>
      <c r="AE346" s="2459" t="str">
        <f>IF(INPUT_OUTPUT!CF333="","",INPUT_OUTPUT!CF333)</f>
        <v/>
      </c>
      <c r="AF346" s="2459" t="str">
        <f>IF(INPUT_OUTPUT!CG333="","",INPUT_OUTPUT!CG333)</f>
        <v/>
      </c>
      <c r="AG346" s="2459" t="str">
        <f>IF(INPUT_OUTPUT!CH333="","",INPUT_OUTPUT!CH333)</f>
        <v/>
      </c>
      <c r="AH346" s="2459" t="str">
        <f>IF(INPUT_OUTPUT!CI333="","",INPUT_OUTPUT!CI333)</f>
        <v/>
      </c>
    </row>
    <row r="347" spans="2:34" s="2437" customFormat="1" ht="12.75" customHeight="1">
      <c r="B347" s="2442"/>
      <c r="C347" s="2461" t="str">
        <f>IF(INPUT_OUTPUT!C334="","",INPUT_OUTPUT!C334)</f>
        <v/>
      </c>
      <c r="D347" s="2462" t="str">
        <f>IF(INPUT_OUTPUT!BH334="","",INPUT_OUTPUT!BH334)</f>
        <v/>
      </c>
      <c r="E347" s="2462" t="str">
        <f>IF(INPUT_OUTPUT!BI334="","",INPUT_OUTPUT!BI334)</f>
        <v/>
      </c>
      <c r="F347" s="2462" t="str">
        <f>IF(INPUT_OUTPUT!BJ334="","",INPUT_OUTPUT!BJ334)</f>
        <v/>
      </c>
      <c r="G347" s="2462" t="str">
        <f>IF(INPUT_OUTPUT!BK334="","",INPUT_OUTPUT!BK334)</f>
        <v/>
      </c>
      <c r="H347" s="2462" t="str">
        <f>IF(INPUT_OUTPUT!BL334="","",INPUT_OUTPUT!BL334)</f>
        <v/>
      </c>
      <c r="I347" s="2462" t="str">
        <f>IF(INPUT_OUTPUT!BM334="","",INPUT_OUTPUT!BM334)</f>
        <v/>
      </c>
      <c r="J347" s="2462" t="str">
        <f>IF(INPUT_OUTPUT!BN334="","",INPUT_OUTPUT!BN334)</f>
        <v/>
      </c>
      <c r="K347" s="2453" t="str">
        <f t="shared" si="18"/>
        <v/>
      </c>
      <c r="L347" s="2457" t="str">
        <f>IF(INPUT_OUTPUT!BO334="","",INPUT_OUTPUT!BO334)</f>
        <v/>
      </c>
      <c r="M347" s="2457" t="str">
        <f>IF(INPUT_OUTPUT!BP334="","",INPUT_OUTPUT!BP334)</f>
        <v/>
      </c>
      <c r="N347" s="2457" t="str">
        <f>IF(INPUT_OUTPUT!BQ334="","",INPUT_OUTPUT!BQ334)</f>
        <v/>
      </c>
      <c r="O347" s="2457" t="str">
        <f>IF(INPUT_OUTPUT!BR334="","",INPUT_OUTPUT!BR334)</f>
        <v/>
      </c>
      <c r="P347" s="2457" t="str">
        <f>IF(INPUT_OUTPUT!BS334="","",INPUT_OUTPUT!BS334)</f>
        <v/>
      </c>
      <c r="Q347" s="2457" t="str">
        <f>IF(INPUT_OUTPUT!BT334="","",INPUT_OUTPUT!BT334)</f>
        <v/>
      </c>
      <c r="R347" s="2457" t="str">
        <f>IF(INPUT_OUTPUT!BU334="","",INPUT_OUTPUT!BU334)</f>
        <v/>
      </c>
      <c r="S347" s="2461" t="str">
        <f t="shared" si="19"/>
        <v/>
      </c>
      <c r="T347" s="2457" t="str">
        <f>IF(INPUT_OUTPUT!BV334="","",INPUT_OUTPUT!BV334)</f>
        <v/>
      </c>
      <c r="U347" s="2457" t="str">
        <f>IF(INPUT_OUTPUT!BW334="","",INPUT_OUTPUT!BW334)</f>
        <v/>
      </c>
      <c r="V347" s="2457" t="str">
        <f>IF(INPUT_OUTPUT!BX334="","",INPUT_OUTPUT!BX334)</f>
        <v/>
      </c>
      <c r="W347" s="2457" t="str">
        <f>IF(INPUT_OUTPUT!BY334="","",INPUT_OUTPUT!BY334)</f>
        <v/>
      </c>
      <c r="X347" s="2457" t="str">
        <f>IF(INPUT_OUTPUT!BZ334="","",INPUT_OUTPUT!BZ334)</f>
        <v/>
      </c>
      <c r="Y347" s="2457" t="str">
        <f>IF(INPUT_OUTPUT!CA334="","",INPUT_OUTPUT!CA334)</f>
        <v/>
      </c>
      <c r="Z347" s="2457" t="str">
        <f>IF(INPUT_OUTPUT!CB334="","",INPUT_OUTPUT!CB334)</f>
        <v/>
      </c>
      <c r="AA347" s="2461" t="str">
        <f t="shared" si="20"/>
        <v/>
      </c>
      <c r="AB347" s="2459" t="str">
        <f>IF(INPUT_OUTPUT!CC334="","",INPUT_OUTPUT!CC334)</f>
        <v/>
      </c>
      <c r="AC347" s="2459" t="str">
        <f>IF(INPUT_OUTPUT!CD334="","",INPUT_OUTPUT!CD334)</f>
        <v/>
      </c>
      <c r="AD347" s="2459" t="str">
        <f>IF(INPUT_OUTPUT!CE334="","",INPUT_OUTPUT!CE334)</f>
        <v/>
      </c>
      <c r="AE347" s="2459" t="str">
        <f>IF(INPUT_OUTPUT!CF334="","",INPUT_OUTPUT!CF334)</f>
        <v/>
      </c>
      <c r="AF347" s="2459" t="str">
        <f>IF(INPUT_OUTPUT!CG334="","",INPUT_OUTPUT!CG334)</f>
        <v/>
      </c>
      <c r="AG347" s="2459" t="str">
        <f>IF(INPUT_OUTPUT!CH334="","",INPUT_OUTPUT!CH334)</f>
        <v/>
      </c>
      <c r="AH347" s="2459" t="str">
        <f>IF(INPUT_OUTPUT!CI334="","",INPUT_OUTPUT!CI334)</f>
        <v/>
      </c>
    </row>
    <row r="348" spans="2:34" s="2437" customFormat="1" ht="12.75" customHeight="1">
      <c r="B348" s="2442"/>
      <c r="C348" s="2461" t="str">
        <f>IF(INPUT_OUTPUT!C335="","",INPUT_OUTPUT!C335)</f>
        <v/>
      </c>
      <c r="D348" s="2462" t="str">
        <f>IF(INPUT_OUTPUT!BH335="","",INPUT_OUTPUT!BH335)</f>
        <v/>
      </c>
      <c r="E348" s="2462" t="str">
        <f>IF(INPUT_OUTPUT!BI335="","",INPUT_OUTPUT!BI335)</f>
        <v/>
      </c>
      <c r="F348" s="2462" t="str">
        <f>IF(INPUT_OUTPUT!BJ335="","",INPUT_OUTPUT!BJ335)</f>
        <v/>
      </c>
      <c r="G348" s="2462" t="str">
        <f>IF(INPUT_OUTPUT!BK335="","",INPUT_OUTPUT!BK335)</f>
        <v/>
      </c>
      <c r="H348" s="2462" t="str">
        <f>IF(INPUT_OUTPUT!BL335="","",INPUT_OUTPUT!BL335)</f>
        <v/>
      </c>
      <c r="I348" s="2462" t="str">
        <f>IF(INPUT_OUTPUT!BM335="","",INPUT_OUTPUT!BM335)</f>
        <v/>
      </c>
      <c r="J348" s="2462" t="str">
        <f>IF(INPUT_OUTPUT!BN335="","",INPUT_OUTPUT!BN335)</f>
        <v/>
      </c>
      <c r="K348" s="2453" t="str">
        <f t="shared" si="18"/>
        <v/>
      </c>
      <c r="L348" s="2457" t="str">
        <f>IF(INPUT_OUTPUT!BO335="","",INPUT_OUTPUT!BO335)</f>
        <v/>
      </c>
      <c r="M348" s="2457" t="str">
        <f>IF(INPUT_OUTPUT!BP335="","",INPUT_OUTPUT!BP335)</f>
        <v/>
      </c>
      <c r="N348" s="2457" t="str">
        <f>IF(INPUT_OUTPUT!BQ335="","",INPUT_OUTPUT!BQ335)</f>
        <v/>
      </c>
      <c r="O348" s="2457" t="str">
        <f>IF(INPUT_OUTPUT!BR335="","",INPUT_OUTPUT!BR335)</f>
        <v/>
      </c>
      <c r="P348" s="2457" t="str">
        <f>IF(INPUT_OUTPUT!BS335="","",INPUT_OUTPUT!BS335)</f>
        <v/>
      </c>
      <c r="Q348" s="2457" t="str">
        <f>IF(INPUT_OUTPUT!BT335="","",INPUT_OUTPUT!BT335)</f>
        <v/>
      </c>
      <c r="R348" s="2457" t="str">
        <f>IF(INPUT_OUTPUT!BU335="","",INPUT_OUTPUT!BU335)</f>
        <v/>
      </c>
      <c r="S348" s="2461" t="str">
        <f t="shared" si="19"/>
        <v/>
      </c>
      <c r="T348" s="2457" t="str">
        <f>IF(INPUT_OUTPUT!BV335="","",INPUT_OUTPUT!BV335)</f>
        <v/>
      </c>
      <c r="U348" s="2457" t="str">
        <f>IF(INPUT_OUTPUT!BW335="","",INPUT_OUTPUT!BW335)</f>
        <v/>
      </c>
      <c r="V348" s="2457" t="str">
        <f>IF(INPUT_OUTPUT!BX335="","",INPUT_OUTPUT!BX335)</f>
        <v/>
      </c>
      <c r="W348" s="2457" t="str">
        <f>IF(INPUT_OUTPUT!BY335="","",INPUT_OUTPUT!BY335)</f>
        <v/>
      </c>
      <c r="X348" s="2457" t="str">
        <f>IF(INPUT_OUTPUT!BZ335="","",INPUT_OUTPUT!BZ335)</f>
        <v/>
      </c>
      <c r="Y348" s="2457" t="str">
        <f>IF(INPUT_OUTPUT!CA335="","",INPUT_OUTPUT!CA335)</f>
        <v/>
      </c>
      <c r="Z348" s="2457" t="str">
        <f>IF(INPUT_OUTPUT!CB335="","",INPUT_OUTPUT!CB335)</f>
        <v/>
      </c>
      <c r="AA348" s="2461" t="str">
        <f t="shared" si="20"/>
        <v/>
      </c>
      <c r="AB348" s="2459" t="str">
        <f>IF(INPUT_OUTPUT!CC335="","",INPUT_OUTPUT!CC335)</f>
        <v/>
      </c>
      <c r="AC348" s="2459" t="str">
        <f>IF(INPUT_OUTPUT!CD335="","",INPUT_OUTPUT!CD335)</f>
        <v/>
      </c>
      <c r="AD348" s="2459" t="str">
        <f>IF(INPUT_OUTPUT!CE335="","",INPUT_OUTPUT!CE335)</f>
        <v/>
      </c>
      <c r="AE348" s="2459" t="str">
        <f>IF(INPUT_OUTPUT!CF335="","",INPUT_OUTPUT!CF335)</f>
        <v/>
      </c>
      <c r="AF348" s="2459" t="str">
        <f>IF(INPUT_OUTPUT!CG335="","",INPUT_OUTPUT!CG335)</f>
        <v/>
      </c>
      <c r="AG348" s="2459" t="str">
        <f>IF(INPUT_OUTPUT!CH335="","",INPUT_OUTPUT!CH335)</f>
        <v/>
      </c>
      <c r="AH348" s="2459" t="str">
        <f>IF(INPUT_OUTPUT!CI335="","",INPUT_OUTPUT!CI335)</f>
        <v/>
      </c>
    </row>
    <row r="349" spans="2:34" s="2437" customFormat="1" ht="12.75" customHeight="1">
      <c r="B349" s="2442"/>
      <c r="C349" s="2461" t="str">
        <f>IF(INPUT_OUTPUT!C336="","",INPUT_OUTPUT!C336)</f>
        <v/>
      </c>
      <c r="D349" s="2462" t="str">
        <f>IF(INPUT_OUTPUT!BH336="","",INPUT_OUTPUT!BH336)</f>
        <v/>
      </c>
      <c r="E349" s="2462" t="str">
        <f>IF(INPUT_OUTPUT!BI336="","",INPUT_OUTPUT!BI336)</f>
        <v/>
      </c>
      <c r="F349" s="2462" t="str">
        <f>IF(INPUT_OUTPUT!BJ336="","",INPUT_OUTPUT!BJ336)</f>
        <v/>
      </c>
      <c r="G349" s="2462" t="str">
        <f>IF(INPUT_OUTPUT!BK336="","",INPUT_OUTPUT!BK336)</f>
        <v/>
      </c>
      <c r="H349" s="2462" t="str">
        <f>IF(INPUT_OUTPUT!BL336="","",INPUT_OUTPUT!BL336)</f>
        <v/>
      </c>
      <c r="I349" s="2462" t="str">
        <f>IF(INPUT_OUTPUT!BM336="","",INPUT_OUTPUT!BM336)</f>
        <v/>
      </c>
      <c r="J349" s="2462" t="str">
        <f>IF(INPUT_OUTPUT!BN336="","",INPUT_OUTPUT!BN336)</f>
        <v/>
      </c>
      <c r="K349" s="2453" t="str">
        <f t="shared" si="18"/>
        <v/>
      </c>
      <c r="L349" s="2457" t="str">
        <f>IF(INPUT_OUTPUT!BO336="","",INPUT_OUTPUT!BO336)</f>
        <v/>
      </c>
      <c r="M349" s="2457" t="str">
        <f>IF(INPUT_OUTPUT!BP336="","",INPUT_OUTPUT!BP336)</f>
        <v/>
      </c>
      <c r="N349" s="2457" t="str">
        <f>IF(INPUT_OUTPUT!BQ336="","",INPUT_OUTPUT!BQ336)</f>
        <v/>
      </c>
      <c r="O349" s="2457" t="str">
        <f>IF(INPUT_OUTPUT!BR336="","",INPUT_OUTPUT!BR336)</f>
        <v/>
      </c>
      <c r="P349" s="2457" t="str">
        <f>IF(INPUT_OUTPUT!BS336="","",INPUT_OUTPUT!BS336)</f>
        <v/>
      </c>
      <c r="Q349" s="2457" t="str">
        <f>IF(INPUT_OUTPUT!BT336="","",INPUT_OUTPUT!BT336)</f>
        <v/>
      </c>
      <c r="R349" s="2457" t="str">
        <f>IF(INPUT_OUTPUT!BU336="","",INPUT_OUTPUT!BU336)</f>
        <v/>
      </c>
      <c r="S349" s="2461" t="str">
        <f t="shared" si="19"/>
        <v/>
      </c>
      <c r="T349" s="2457" t="str">
        <f>IF(INPUT_OUTPUT!BV336="","",INPUT_OUTPUT!BV336)</f>
        <v/>
      </c>
      <c r="U349" s="2457" t="str">
        <f>IF(INPUT_OUTPUT!BW336="","",INPUT_OUTPUT!BW336)</f>
        <v/>
      </c>
      <c r="V349" s="2457" t="str">
        <f>IF(INPUT_OUTPUT!BX336="","",INPUT_OUTPUT!BX336)</f>
        <v/>
      </c>
      <c r="W349" s="2457" t="str">
        <f>IF(INPUT_OUTPUT!BY336="","",INPUT_OUTPUT!BY336)</f>
        <v/>
      </c>
      <c r="X349" s="2457" t="str">
        <f>IF(INPUT_OUTPUT!BZ336="","",INPUT_OUTPUT!BZ336)</f>
        <v/>
      </c>
      <c r="Y349" s="2457" t="str">
        <f>IF(INPUT_OUTPUT!CA336="","",INPUT_OUTPUT!CA336)</f>
        <v/>
      </c>
      <c r="Z349" s="2457" t="str">
        <f>IF(INPUT_OUTPUT!CB336="","",INPUT_OUTPUT!CB336)</f>
        <v/>
      </c>
      <c r="AA349" s="2461" t="str">
        <f t="shared" si="20"/>
        <v/>
      </c>
      <c r="AB349" s="2459" t="str">
        <f>IF(INPUT_OUTPUT!CC336="","",INPUT_OUTPUT!CC336)</f>
        <v/>
      </c>
      <c r="AC349" s="2459" t="str">
        <f>IF(INPUT_OUTPUT!CD336="","",INPUT_OUTPUT!CD336)</f>
        <v/>
      </c>
      <c r="AD349" s="2459" t="str">
        <f>IF(INPUT_OUTPUT!CE336="","",INPUT_OUTPUT!CE336)</f>
        <v/>
      </c>
      <c r="AE349" s="2459" t="str">
        <f>IF(INPUT_OUTPUT!CF336="","",INPUT_OUTPUT!CF336)</f>
        <v/>
      </c>
      <c r="AF349" s="2459" t="str">
        <f>IF(INPUT_OUTPUT!CG336="","",INPUT_OUTPUT!CG336)</f>
        <v/>
      </c>
      <c r="AG349" s="2459" t="str">
        <f>IF(INPUT_OUTPUT!CH336="","",INPUT_OUTPUT!CH336)</f>
        <v/>
      </c>
      <c r="AH349" s="2459" t="str">
        <f>IF(INPUT_OUTPUT!CI336="","",INPUT_OUTPUT!CI336)</f>
        <v/>
      </c>
    </row>
    <row r="350" spans="2:34" s="2437" customFormat="1" ht="12.75" customHeight="1">
      <c r="B350" s="2442"/>
      <c r="C350" s="2461" t="str">
        <f>IF(INPUT_OUTPUT!C337="","",INPUT_OUTPUT!C337)</f>
        <v/>
      </c>
      <c r="D350" s="2462" t="str">
        <f>IF(INPUT_OUTPUT!BH337="","",INPUT_OUTPUT!BH337)</f>
        <v/>
      </c>
      <c r="E350" s="2462" t="str">
        <f>IF(INPUT_OUTPUT!BI337="","",INPUT_OUTPUT!BI337)</f>
        <v/>
      </c>
      <c r="F350" s="2462" t="str">
        <f>IF(INPUT_OUTPUT!BJ337="","",INPUT_OUTPUT!BJ337)</f>
        <v/>
      </c>
      <c r="G350" s="2462" t="str">
        <f>IF(INPUT_OUTPUT!BK337="","",INPUT_OUTPUT!BK337)</f>
        <v/>
      </c>
      <c r="H350" s="2462" t="str">
        <f>IF(INPUT_OUTPUT!BL337="","",INPUT_OUTPUT!BL337)</f>
        <v/>
      </c>
      <c r="I350" s="2462" t="str">
        <f>IF(INPUT_OUTPUT!BM337="","",INPUT_OUTPUT!BM337)</f>
        <v/>
      </c>
      <c r="J350" s="2462" t="str">
        <f>IF(INPUT_OUTPUT!BN337="","",INPUT_OUTPUT!BN337)</f>
        <v/>
      </c>
      <c r="K350" s="2453" t="str">
        <f t="shared" si="18"/>
        <v/>
      </c>
      <c r="L350" s="2457" t="str">
        <f>IF(INPUT_OUTPUT!BO337="","",INPUT_OUTPUT!BO337)</f>
        <v/>
      </c>
      <c r="M350" s="2457" t="str">
        <f>IF(INPUT_OUTPUT!BP337="","",INPUT_OUTPUT!BP337)</f>
        <v/>
      </c>
      <c r="N350" s="2457" t="str">
        <f>IF(INPUT_OUTPUT!BQ337="","",INPUT_OUTPUT!BQ337)</f>
        <v/>
      </c>
      <c r="O350" s="2457" t="str">
        <f>IF(INPUT_OUTPUT!BR337="","",INPUT_OUTPUT!BR337)</f>
        <v/>
      </c>
      <c r="P350" s="2457" t="str">
        <f>IF(INPUT_OUTPUT!BS337="","",INPUT_OUTPUT!BS337)</f>
        <v/>
      </c>
      <c r="Q350" s="2457" t="str">
        <f>IF(INPUT_OUTPUT!BT337="","",INPUT_OUTPUT!BT337)</f>
        <v/>
      </c>
      <c r="R350" s="2457" t="str">
        <f>IF(INPUT_OUTPUT!BU337="","",INPUT_OUTPUT!BU337)</f>
        <v/>
      </c>
      <c r="S350" s="2461" t="str">
        <f t="shared" si="19"/>
        <v/>
      </c>
      <c r="T350" s="2457" t="str">
        <f>IF(INPUT_OUTPUT!BV337="","",INPUT_OUTPUT!BV337)</f>
        <v/>
      </c>
      <c r="U350" s="2457" t="str">
        <f>IF(INPUT_OUTPUT!BW337="","",INPUT_OUTPUT!BW337)</f>
        <v/>
      </c>
      <c r="V350" s="2457" t="str">
        <f>IF(INPUT_OUTPUT!BX337="","",INPUT_OUTPUT!BX337)</f>
        <v/>
      </c>
      <c r="W350" s="2457" t="str">
        <f>IF(INPUT_OUTPUT!BY337="","",INPUT_OUTPUT!BY337)</f>
        <v/>
      </c>
      <c r="X350" s="2457" t="str">
        <f>IF(INPUT_OUTPUT!BZ337="","",INPUT_OUTPUT!BZ337)</f>
        <v/>
      </c>
      <c r="Y350" s="2457" t="str">
        <f>IF(INPUT_OUTPUT!CA337="","",INPUT_OUTPUT!CA337)</f>
        <v/>
      </c>
      <c r="Z350" s="2457" t="str">
        <f>IF(INPUT_OUTPUT!CB337="","",INPUT_OUTPUT!CB337)</f>
        <v/>
      </c>
      <c r="AA350" s="2461" t="str">
        <f t="shared" si="20"/>
        <v/>
      </c>
      <c r="AB350" s="2459" t="str">
        <f>IF(INPUT_OUTPUT!CC337="","",INPUT_OUTPUT!CC337)</f>
        <v/>
      </c>
      <c r="AC350" s="2459" t="str">
        <f>IF(INPUT_OUTPUT!CD337="","",INPUT_OUTPUT!CD337)</f>
        <v/>
      </c>
      <c r="AD350" s="2459" t="str">
        <f>IF(INPUT_OUTPUT!CE337="","",INPUT_OUTPUT!CE337)</f>
        <v/>
      </c>
      <c r="AE350" s="2459" t="str">
        <f>IF(INPUT_OUTPUT!CF337="","",INPUT_OUTPUT!CF337)</f>
        <v/>
      </c>
      <c r="AF350" s="2459" t="str">
        <f>IF(INPUT_OUTPUT!CG337="","",INPUT_OUTPUT!CG337)</f>
        <v/>
      </c>
      <c r="AG350" s="2459" t="str">
        <f>IF(INPUT_OUTPUT!CH337="","",INPUT_OUTPUT!CH337)</f>
        <v/>
      </c>
      <c r="AH350" s="2459" t="str">
        <f>IF(INPUT_OUTPUT!CI337="","",INPUT_OUTPUT!CI337)</f>
        <v/>
      </c>
    </row>
    <row r="351" spans="2:34" s="2437" customFormat="1" ht="12.75" customHeight="1">
      <c r="B351" s="2442"/>
      <c r="C351" s="2461" t="str">
        <f>IF(INPUT_OUTPUT!C338="","",INPUT_OUTPUT!C338)</f>
        <v/>
      </c>
      <c r="D351" s="2462" t="str">
        <f>IF(INPUT_OUTPUT!BH338="","",INPUT_OUTPUT!BH338)</f>
        <v/>
      </c>
      <c r="E351" s="2462" t="str">
        <f>IF(INPUT_OUTPUT!BI338="","",INPUT_OUTPUT!BI338)</f>
        <v/>
      </c>
      <c r="F351" s="2462" t="str">
        <f>IF(INPUT_OUTPUT!BJ338="","",INPUT_OUTPUT!BJ338)</f>
        <v/>
      </c>
      <c r="G351" s="2462" t="str">
        <f>IF(INPUT_OUTPUT!BK338="","",INPUT_OUTPUT!BK338)</f>
        <v/>
      </c>
      <c r="H351" s="2462" t="str">
        <f>IF(INPUT_OUTPUT!BL338="","",INPUT_OUTPUT!BL338)</f>
        <v/>
      </c>
      <c r="I351" s="2462" t="str">
        <f>IF(INPUT_OUTPUT!BM338="","",INPUT_OUTPUT!BM338)</f>
        <v/>
      </c>
      <c r="J351" s="2462" t="str">
        <f>IF(INPUT_OUTPUT!BN338="","",INPUT_OUTPUT!BN338)</f>
        <v/>
      </c>
      <c r="K351" s="2453" t="str">
        <f t="shared" si="18"/>
        <v/>
      </c>
      <c r="L351" s="2457" t="str">
        <f>IF(INPUT_OUTPUT!BO338="","",INPUT_OUTPUT!BO338)</f>
        <v/>
      </c>
      <c r="M351" s="2457" t="str">
        <f>IF(INPUT_OUTPUT!BP338="","",INPUT_OUTPUT!BP338)</f>
        <v/>
      </c>
      <c r="N351" s="2457" t="str">
        <f>IF(INPUT_OUTPUT!BQ338="","",INPUT_OUTPUT!BQ338)</f>
        <v/>
      </c>
      <c r="O351" s="2457" t="str">
        <f>IF(INPUT_OUTPUT!BR338="","",INPUT_OUTPUT!BR338)</f>
        <v/>
      </c>
      <c r="P351" s="2457" t="str">
        <f>IF(INPUT_OUTPUT!BS338="","",INPUT_OUTPUT!BS338)</f>
        <v/>
      </c>
      <c r="Q351" s="2457" t="str">
        <f>IF(INPUT_OUTPUT!BT338="","",INPUT_OUTPUT!BT338)</f>
        <v/>
      </c>
      <c r="R351" s="2457" t="str">
        <f>IF(INPUT_OUTPUT!BU338="","",INPUT_OUTPUT!BU338)</f>
        <v/>
      </c>
      <c r="S351" s="2461" t="str">
        <f t="shared" si="19"/>
        <v/>
      </c>
      <c r="T351" s="2457" t="str">
        <f>IF(INPUT_OUTPUT!BV338="","",INPUT_OUTPUT!BV338)</f>
        <v/>
      </c>
      <c r="U351" s="2457" t="str">
        <f>IF(INPUT_OUTPUT!BW338="","",INPUT_OUTPUT!BW338)</f>
        <v/>
      </c>
      <c r="V351" s="2457" t="str">
        <f>IF(INPUT_OUTPUT!BX338="","",INPUT_OUTPUT!BX338)</f>
        <v/>
      </c>
      <c r="W351" s="2457" t="str">
        <f>IF(INPUT_OUTPUT!BY338="","",INPUT_OUTPUT!BY338)</f>
        <v/>
      </c>
      <c r="X351" s="2457" t="str">
        <f>IF(INPUT_OUTPUT!BZ338="","",INPUT_OUTPUT!BZ338)</f>
        <v/>
      </c>
      <c r="Y351" s="2457" t="str">
        <f>IF(INPUT_OUTPUT!CA338="","",INPUT_OUTPUT!CA338)</f>
        <v/>
      </c>
      <c r="Z351" s="2457" t="str">
        <f>IF(INPUT_OUTPUT!CB338="","",INPUT_OUTPUT!CB338)</f>
        <v/>
      </c>
      <c r="AA351" s="2461" t="str">
        <f t="shared" si="20"/>
        <v/>
      </c>
      <c r="AB351" s="2459" t="str">
        <f>IF(INPUT_OUTPUT!CC338="","",INPUT_OUTPUT!CC338)</f>
        <v/>
      </c>
      <c r="AC351" s="2459" t="str">
        <f>IF(INPUT_OUTPUT!CD338="","",INPUT_OUTPUT!CD338)</f>
        <v/>
      </c>
      <c r="AD351" s="2459" t="str">
        <f>IF(INPUT_OUTPUT!CE338="","",INPUT_OUTPUT!CE338)</f>
        <v/>
      </c>
      <c r="AE351" s="2459" t="str">
        <f>IF(INPUT_OUTPUT!CF338="","",INPUT_OUTPUT!CF338)</f>
        <v/>
      </c>
      <c r="AF351" s="2459" t="str">
        <f>IF(INPUT_OUTPUT!CG338="","",INPUT_OUTPUT!CG338)</f>
        <v/>
      </c>
      <c r="AG351" s="2459" t="str">
        <f>IF(INPUT_OUTPUT!CH338="","",INPUT_OUTPUT!CH338)</f>
        <v/>
      </c>
      <c r="AH351" s="2459" t="str">
        <f>IF(INPUT_OUTPUT!CI338="","",INPUT_OUTPUT!CI338)</f>
        <v/>
      </c>
    </row>
    <row r="352" spans="2:34" s="2437" customFormat="1" ht="12.75" customHeight="1">
      <c r="B352" s="2442"/>
      <c r="C352" s="2461" t="str">
        <f>IF(INPUT_OUTPUT!C339="","",INPUT_OUTPUT!C339)</f>
        <v/>
      </c>
      <c r="D352" s="2462" t="str">
        <f>IF(INPUT_OUTPUT!BH339="","",INPUT_OUTPUT!BH339)</f>
        <v/>
      </c>
      <c r="E352" s="2462" t="str">
        <f>IF(INPUT_OUTPUT!BI339="","",INPUT_OUTPUT!BI339)</f>
        <v/>
      </c>
      <c r="F352" s="2462" t="str">
        <f>IF(INPUT_OUTPUT!BJ339="","",INPUT_OUTPUT!BJ339)</f>
        <v/>
      </c>
      <c r="G352" s="2462" t="str">
        <f>IF(INPUT_OUTPUT!BK339="","",INPUT_OUTPUT!BK339)</f>
        <v/>
      </c>
      <c r="H352" s="2462" t="str">
        <f>IF(INPUT_OUTPUT!BL339="","",INPUT_OUTPUT!BL339)</f>
        <v/>
      </c>
      <c r="I352" s="2462" t="str">
        <f>IF(INPUT_OUTPUT!BM339="","",INPUT_OUTPUT!BM339)</f>
        <v/>
      </c>
      <c r="J352" s="2462" t="str">
        <f>IF(INPUT_OUTPUT!BN339="","",INPUT_OUTPUT!BN339)</f>
        <v/>
      </c>
      <c r="K352" s="2453" t="str">
        <f t="shared" si="18"/>
        <v/>
      </c>
      <c r="L352" s="2457" t="str">
        <f>IF(INPUT_OUTPUT!BO339="","",INPUT_OUTPUT!BO339)</f>
        <v/>
      </c>
      <c r="M352" s="2457" t="str">
        <f>IF(INPUT_OUTPUT!BP339="","",INPUT_OUTPUT!BP339)</f>
        <v/>
      </c>
      <c r="N352" s="2457" t="str">
        <f>IF(INPUT_OUTPUT!BQ339="","",INPUT_OUTPUT!BQ339)</f>
        <v/>
      </c>
      <c r="O352" s="2457" t="str">
        <f>IF(INPUT_OUTPUT!BR339="","",INPUT_OUTPUT!BR339)</f>
        <v/>
      </c>
      <c r="P352" s="2457" t="str">
        <f>IF(INPUT_OUTPUT!BS339="","",INPUT_OUTPUT!BS339)</f>
        <v/>
      </c>
      <c r="Q352" s="2457" t="str">
        <f>IF(INPUT_OUTPUT!BT339="","",INPUT_OUTPUT!BT339)</f>
        <v/>
      </c>
      <c r="R352" s="2457" t="str">
        <f>IF(INPUT_OUTPUT!BU339="","",INPUT_OUTPUT!BU339)</f>
        <v/>
      </c>
      <c r="S352" s="2461" t="str">
        <f t="shared" si="19"/>
        <v/>
      </c>
      <c r="T352" s="2457" t="str">
        <f>IF(INPUT_OUTPUT!BV339="","",INPUT_OUTPUT!BV339)</f>
        <v/>
      </c>
      <c r="U352" s="2457" t="str">
        <f>IF(INPUT_OUTPUT!BW339="","",INPUT_OUTPUT!BW339)</f>
        <v/>
      </c>
      <c r="V352" s="2457" t="str">
        <f>IF(INPUT_OUTPUT!BX339="","",INPUT_OUTPUT!BX339)</f>
        <v/>
      </c>
      <c r="W352" s="2457" t="str">
        <f>IF(INPUT_OUTPUT!BY339="","",INPUT_OUTPUT!BY339)</f>
        <v/>
      </c>
      <c r="X352" s="2457" t="str">
        <f>IF(INPUT_OUTPUT!BZ339="","",INPUT_OUTPUT!BZ339)</f>
        <v/>
      </c>
      <c r="Y352" s="2457" t="str">
        <f>IF(INPUT_OUTPUT!CA339="","",INPUT_OUTPUT!CA339)</f>
        <v/>
      </c>
      <c r="Z352" s="2457" t="str">
        <f>IF(INPUT_OUTPUT!CB339="","",INPUT_OUTPUT!CB339)</f>
        <v/>
      </c>
      <c r="AA352" s="2461" t="str">
        <f t="shared" si="20"/>
        <v/>
      </c>
      <c r="AB352" s="2459" t="str">
        <f>IF(INPUT_OUTPUT!CC339="","",INPUT_OUTPUT!CC339)</f>
        <v/>
      </c>
      <c r="AC352" s="2459" t="str">
        <f>IF(INPUT_OUTPUT!CD339="","",INPUT_OUTPUT!CD339)</f>
        <v/>
      </c>
      <c r="AD352" s="2459" t="str">
        <f>IF(INPUT_OUTPUT!CE339="","",INPUT_OUTPUT!CE339)</f>
        <v/>
      </c>
      <c r="AE352" s="2459" t="str">
        <f>IF(INPUT_OUTPUT!CF339="","",INPUT_OUTPUT!CF339)</f>
        <v/>
      </c>
      <c r="AF352" s="2459" t="str">
        <f>IF(INPUT_OUTPUT!CG339="","",INPUT_OUTPUT!CG339)</f>
        <v/>
      </c>
      <c r="AG352" s="2459" t="str">
        <f>IF(INPUT_OUTPUT!CH339="","",INPUT_OUTPUT!CH339)</f>
        <v/>
      </c>
      <c r="AH352" s="2459" t="str">
        <f>IF(INPUT_OUTPUT!CI339="","",INPUT_OUTPUT!CI339)</f>
        <v/>
      </c>
    </row>
    <row r="353" spans="2:34" s="2437" customFormat="1" ht="12.75" customHeight="1">
      <c r="B353" s="2442"/>
      <c r="C353" s="2461" t="str">
        <f>IF(INPUT_OUTPUT!C340="","",INPUT_OUTPUT!C340)</f>
        <v/>
      </c>
      <c r="D353" s="2462" t="str">
        <f>IF(INPUT_OUTPUT!BH340="","",INPUT_OUTPUT!BH340)</f>
        <v/>
      </c>
      <c r="E353" s="2462" t="str">
        <f>IF(INPUT_OUTPUT!BI340="","",INPUT_OUTPUT!BI340)</f>
        <v/>
      </c>
      <c r="F353" s="2462" t="str">
        <f>IF(INPUT_OUTPUT!BJ340="","",INPUT_OUTPUT!BJ340)</f>
        <v/>
      </c>
      <c r="G353" s="2462" t="str">
        <f>IF(INPUT_OUTPUT!BK340="","",INPUT_OUTPUT!BK340)</f>
        <v/>
      </c>
      <c r="H353" s="2462" t="str">
        <f>IF(INPUT_OUTPUT!BL340="","",INPUT_OUTPUT!BL340)</f>
        <v/>
      </c>
      <c r="I353" s="2462" t="str">
        <f>IF(INPUT_OUTPUT!BM340="","",INPUT_OUTPUT!BM340)</f>
        <v/>
      </c>
      <c r="J353" s="2462" t="str">
        <f>IF(INPUT_OUTPUT!BN340="","",INPUT_OUTPUT!BN340)</f>
        <v/>
      </c>
      <c r="K353" s="2453" t="str">
        <f t="shared" si="18"/>
        <v/>
      </c>
      <c r="L353" s="2457" t="str">
        <f>IF(INPUT_OUTPUT!BO340="","",INPUT_OUTPUT!BO340)</f>
        <v/>
      </c>
      <c r="M353" s="2457" t="str">
        <f>IF(INPUT_OUTPUT!BP340="","",INPUT_OUTPUT!BP340)</f>
        <v/>
      </c>
      <c r="N353" s="2457" t="str">
        <f>IF(INPUT_OUTPUT!BQ340="","",INPUT_OUTPUT!BQ340)</f>
        <v/>
      </c>
      <c r="O353" s="2457" t="str">
        <f>IF(INPUT_OUTPUT!BR340="","",INPUT_OUTPUT!BR340)</f>
        <v/>
      </c>
      <c r="P353" s="2457" t="str">
        <f>IF(INPUT_OUTPUT!BS340="","",INPUT_OUTPUT!BS340)</f>
        <v/>
      </c>
      <c r="Q353" s="2457" t="str">
        <f>IF(INPUT_OUTPUT!BT340="","",INPUT_OUTPUT!BT340)</f>
        <v/>
      </c>
      <c r="R353" s="2457" t="str">
        <f>IF(INPUT_OUTPUT!BU340="","",INPUT_OUTPUT!BU340)</f>
        <v/>
      </c>
      <c r="S353" s="2461" t="str">
        <f t="shared" si="19"/>
        <v/>
      </c>
      <c r="T353" s="2457" t="str">
        <f>IF(INPUT_OUTPUT!BV340="","",INPUT_OUTPUT!BV340)</f>
        <v/>
      </c>
      <c r="U353" s="2457" t="str">
        <f>IF(INPUT_OUTPUT!BW340="","",INPUT_OUTPUT!BW340)</f>
        <v/>
      </c>
      <c r="V353" s="2457" t="str">
        <f>IF(INPUT_OUTPUT!BX340="","",INPUT_OUTPUT!BX340)</f>
        <v/>
      </c>
      <c r="W353" s="2457" t="str">
        <f>IF(INPUT_OUTPUT!BY340="","",INPUT_OUTPUT!BY340)</f>
        <v/>
      </c>
      <c r="X353" s="2457" t="str">
        <f>IF(INPUT_OUTPUT!BZ340="","",INPUT_OUTPUT!BZ340)</f>
        <v/>
      </c>
      <c r="Y353" s="2457" t="str">
        <f>IF(INPUT_OUTPUT!CA340="","",INPUT_OUTPUT!CA340)</f>
        <v/>
      </c>
      <c r="Z353" s="2457" t="str">
        <f>IF(INPUT_OUTPUT!CB340="","",INPUT_OUTPUT!CB340)</f>
        <v/>
      </c>
      <c r="AA353" s="2461" t="str">
        <f t="shared" si="20"/>
        <v/>
      </c>
      <c r="AB353" s="2459" t="str">
        <f>IF(INPUT_OUTPUT!CC340="","",INPUT_OUTPUT!CC340)</f>
        <v/>
      </c>
      <c r="AC353" s="2459" t="str">
        <f>IF(INPUT_OUTPUT!CD340="","",INPUT_OUTPUT!CD340)</f>
        <v/>
      </c>
      <c r="AD353" s="2459" t="str">
        <f>IF(INPUT_OUTPUT!CE340="","",INPUT_OUTPUT!CE340)</f>
        <v/>
      </c>
      <c r="AE353" s="2459" t="str">
        <f>IF(INPUT_OUTPUT!CF340="","",INPUT_OUTPUT!CF340)</f>
        <v/>
      </c>
      <c r="AF353" s="2459" t="str">
        <f>IF(INPUT_OUTPUT!CG340="","",INPUT_OUTPUT!CG340)</f>
        <v/>
      </c>
      <c r="AG353" s="2459" t="str">
        <f>IF(INPUT_OUTPUT!CH340="","",INPUT_OUTPUT!CH340)</f>
        <v/>
      </c>
      <c r="AH353" s="2459" t="str">
        <f>IF(INPUT_OUTPUT!CI340="","",INPUT_OUTPUT!CI340)</f>
        <v/>
      </c>
    </row>
    <row r="354" spans="2:34" s="2437" customFormat="1" ht="12.75" customHeight="1">
      <c r="C354" s="2461" t="str">
        <f>IF(INPUT_OUTPUT!C341="","",INPUT_OUTPUT!C341)</f>
        <v/>
      </c>
      <c r="D354" s="2462" t="str">
        <f>IF(INPUT_OUTPUT!BH341="","",INPUT_OUTPUT!BH341)</f>
        <v/>
      </c>
      <c r="E354" s="2462" t="str">
        <f>IF(INPUT_OUTPUT!BI341="","",INPUT_OUTPUT!BI341)</f>
        <v/>
      </c>
      <c r="F354" s="2462" t="str">
        <f>IF(INPUT_OUTPUT!BJ341="","",INPUT_OUTPUT!BJ341)</f>
        <v/>
      </c>
      <c r="G354" s="2462" t="str">
        <f>IF(INPUT_OUTPUT!BK341="","",INPUT_OUTPUT!BK341)</f>
        <v/>
      </c>
      <c r="H354" s="2462" t="str">
        <f>IF(INPUT_OUTPUT!BL341="","",INPUT_OUTPUT!BL341)</f>
        <v/>
      </c>
      <c r="I354" s="2462" t="str">
        <f>IF(INPUT_OUTPUT!BM341="","",INPUT_OUTPUT!BM341)</f>
        <v/>
      </c>
      <c r="J354" s="2462" t="str">
        <f>IF(INPUT_OUTPUT!BN341="","",INPUT_OUTPUT!BN341)</f>
        <v/>
      </c>
      <c r="K354" s="2453" t="str">
        <f t="shared" si="18"/>
        <v/>
      </c>
      <c r="L354" s="2457" t="str">
        <f>IF(INPUT_OUTPUT!BO341="","",INPUT_OUTPUT!BO341)</f>
        <v/>
      </c>
      <c r="M354" s="2457" t="str">
        <f>IF(INPUT_OUTPUT!BP341="","",INPUT_OUTPUT!BP341)</f>
        <v/>
      </c>
      <c r="N354" s="2457" t="str">
        <f>IF(INPUT_OUTPUT!BQ341="","",INPUT_OUTPUT!BQ341)</f>
        <v/>
      </c>
      <c r="O354" s="2457" t="str">
        <f>IF(INPUT_OUTPUT!BR341="","",INPUT_OUTPUT!BR341)</f>
        <v/>
      </c>
      <c r="P354" s="2457" t="str">
        <f>IF(INPUT_OUTPUT!BS341="","",INPUT_OUTPUT!BS341)</f>
        <v/>
      </c>
      <c r="Q354" s="2457" t="str">
        <f>IF(INPUT_OUTPUT!BT341="","",INPUT_OUTPUT!BT341)</f>
        <v/>
      </c>
      <c r="R354" s="2457" t="str">
        <f>IF(INPUT_OUTPUT!BU341="","",INPUT_OUTPUT!BU341)</f>
        <v/>
      </c>
      <c r="S354" s="2461" t="str">
        <f t="shared" si="19"/>
        <v/>
      </c>
      <c r="T354" s="2457" t="str">
        <f>IF(INPUT_OUTPUT!BV341="","",INPUT_OUTPUT!BV341)</f>
        <v/>
      </c>
      <c r="U354" s="2457" t="str">
        <f>IF(INPUT_OUTPUT!BW341="","",INPUT_OUTPUT!BW341)</f>
        <v/>
      </c>
      <c r="V354" s="2457" t="str">
        <f>IF(INPUT_OUTPUT!BX341="","",INPUT_OUTPUT!BX341)</f>
        <v/>
      </c>
      <c r="W354" s="2457" t="str">
        <f>IF(INPUT_OUTPUT!BY341="","",INPUT_OUTPUT!BY341)</f>
        <v/>
      </c>
      <c r="X354" s="2457" t="str">
        <f>IF(INPUT_OUTPUT!BZ341="","",INPUT_OUTPUT!BZ341)</f>
        <v/>
      </c>
      <c r="Y354" s="2457" t="str">
        <f>IF(INPUT_OUTPUT!CA341="","",INPUT_OUTPUT!CA341)</f>
        <v/>
      </c>
      <c r="Z354" s="2457" t="str">
        <f>IF(INPUT_OUTPUT!CB341="","",INPUT_OUTPUT!CB341)</f>
        <v/>
      </c>
      <c r="AA354" s="2461" t="str">
        <f t="shared" si="20"/>
        <v/>
      </c>
      <c r="AB354" s="2459" t="str">
        <f>IF(INPUT_OUTPUT!CC341="","",INPUT_OUTPUT!CC341)</f>
        <v/>
      </c>
      <c r="AC354" s="2459" t="str">
        <f>IF(INPUT_OUTPUT!CD341="","",INPUT_OUTPUT!CD341)</f>
        <v/>
      </c>
      <c r="AD354" s="2459" t="str">
        <f>IF(INPUT_OUTPUT!CE341="","",INPUT_OUTPUT!CE341)</f>
        <v/>
      </c>
      <c r="AE354" s="2459" t="str">
        <f>IF(INPUT_OUTPUT!CF341="","",INPUT_OUTPUT!CF341)</f>
        <v/>
      </c>
      <c r="AF354" s="2459" t="str">
        <f>IF(INPUT_OUTPUT!CG341="","",INPUT_OUTPUT!CG341)</f>
        <v/>
      </c>
      <c r="AG354" s="2459" t="str">
        <f>IF(INPUT_OUTPUT!CH341="","",INPUT_OUTPUT!CH341)</f>
        <v/>
      </c>
      <c r="AH354" s="2459" t="str">
        <f>IF(INPUT_OUTPUT!CI341="","",INPUT_OUTPUT!CI341)</f>
        <v/>
      </c>
    </row>
    <row r="355" spans="2:34" s="2437" customFormat="1" ht="12.75" customHeight="1">
      <c r="C355" s="2461" t="str">
        <f>IF(INPUT_OUTPUT!C342="","",INPUT_OUTPUT!C342)</f>
        <v/>
      </c>
      <c r="D355" s="2462" t="str">
        <f>IF(INPUT_OUTPUT!BH342="","",INPUT_OUTPUT!BH342)</f>
        <v/>
      </c>
      <c r="E355" s="2462" t="str">
        <f>IF(INPUT_OUTPUT!BI342="","",INPUT_OUTPUT!BI342)</f>
        <v/>
      </c>
      <c r="F355" s="2462" t="str">
        <f>IF(INPUT_OUTPUT!BJ342="","",INPUT_OUTPUT!BJ342)</f>
        <v/>
      </c>
      <c r="G355" s="2462" t="str">
        <f>IF(INPUT_OUTPUT!BK342="","",INPUT_OUTPUT!BK342)</f>
        <v/>
      </c>
      <c r="H355" s="2462" t="str">
        <f>IF(INPUT_OUTPUT!BL342="","",INPUT_OUTPUT!BL342)</f>
        <v/>
      </c>
      <c r="I355" s="2462" t="str">
        <f>IF(INPUT_OUTPUT!BM342="","",INPUT_OUTPUT!BM342)</f>
        <v/>
      </c>
      <c r="J355" s="2462" t="str">
        <f>IF(INPUT_OUTPUT!BN342="","",INPUT_OUTPUT!BN342)</f>
        <v/>
      </c>
      <c r="K355" s="2453" t="str">
        <f t="shared" si="18"/>
        <v/>
      </c>
      <c r="L355" s="2457" t="str">
        <f>IF(INPUT_OUTPUT!BO342="","",INPUT_OUTPUT!BO342)</f>
        <v/>
      </c>
      <c r="M355" s="2457" t="str">
        <f>IF(INPUT_OUTPUT!BP342="","",INPUT_OUTPUT!BP342)</f>
        <v/>
      </c>
      <c r="N355" s="2457" t="str">
        <f>IF(INPUT_OUTPUT!BQ342="","",INPUT_OUTPUT!BQ342)</f>
        <v/>
      </c>
      <c r="O355" s="2457" t="str">
        <f>IF(INPUT_OUTPUT!BR342="","",INPUT_OUTPUT!BR342)</f>
        <v/>
      </c>
      <c r="P355" s="2457" t="str">
        <f>IF(INPUT_OUTPUT!BS342="","",INPUT_OUTPUT!BS342)</f>
        <v/>
      </c>
      <c r="Q355" s="2457" t="str">
        <f>IF(INPUT_OUTPUT!BT342="","",INPUT_OUTPUT!BT342)</f>
        <v/>
      </c>
      <c r="R355" s="2457" t="str">
        <f>IF(INPUT_OUTPUT!BU342="","",INPUT_OUTPUT!BU342)</f>
        <v/>
      </c>
      <c r="S355" s="2461" t="str">
        <f t="shared" si="19"/>
        <v/>
      </c>
      <c r="T355" s="2457" t="str">
        <f>IF(INPUT_OUTPUT!BV342="","",INPUT_OUTPUT!BV342)</f>
        <v/>
      </c>
      <c r="U355" s="2457" t="str">
        <f>IF(INPUT_OUTPUT!BW342="","",INPUT_OUTPUT!BW342)</f>
        <v/>
      </c>
      <c r="V355" s="2457" t="str">
        <f>IF(INPUT_OUTPUT!BX342="","",INPUT_OUTPUT!BX342)</f>
        <v/>
      </c>
      <c r="W355" s="2457" t="str">
        <f>IF(INPUT_OUTPUT!BY342="","",INPUT_OUTPUT!BY342)</f>
        <v/>
      </c>
      <c r="X355" s="2457" t="str">
        <f>IF(INPUT_OUTPUT!BZ342="","",INPUT_OUTPUT!BZ342)</f>
        <v/>
      </c>
      <c r="Y355" s="2457" t="str">
        <f>IF(INPUT_OUTPUT!CA342="","",INPUT_OUTPUT!CA342)</f>
        <v/>
      </c>
      <c r="Z355" s="2457" t="str">
        <f>IF(INPUT_OUTPUT!CB342="","",INPUT_OUTPUT!CB342)</f>
        <v/>
      </c>
      <c r="AA355" s="2461" t="str">
        <f t="shared" si="20"/>
        <v/>
      </c>
      <c r="AB355" s="2459" t="str">
        <f>IF(INPUT_OUTPUT!CC342="","",INPUT_OUTPUT!CC342)</f>
        <v/>
      </c>
      <c r="AC355" s="2459" t="str">
        <f>IF(INPUT_OUTPUT!CD342="","",INPUT_OUTPUT!CD342)</f>
        <v/>
      </c>
      <c r="AD355" s="2459" t="str">
        <f>IF(INPUT_OUTPUT!CE342="","",INPUT_OUTPUT!CE342)</f>
        <v/>
      </c>
      <c r="AE355" s="2459" t="str">
        <f>IF(INPUT_OUTPUT!CF342="","",INPUT_OUTPUT!CF342)</f>
        <v/>
      </c>
      <c r="AF355" s="2459" t="str">
        <f>IF(INPUT_OUTPUT!CG342="","",INPUT_OUTPUT!CG342)</f>
        <v/>
      </c>
      <c r="AG355" s="2459" t="str">
        <f>IF(INPUT_OUTPUT!CH342="","",INPUT_OUTPUT!CH342)</f>
        <v/>
      </c>
      <c r="AH355" s="2459" t="str">
        <f>IF(INPUT_OUTPUT!CI342="","",INPUT_OUTPUT!CI342)</f>
        <v/>
      </c>
    </row>
    <row r="356" spans="2:34" s="2437" customFormat="1" ht="12.75" customHeight="1">
      <c r="C356" s="2461" t="str">
        <f>IF(INPUT_OUTPUT!C343="","",INPUT_OUTPUT!C343)</f>
        <v/>
      </c>
      <c r="D356" s="2462" t="str">
        <f>IF(INPUT_OUTPUT!BH343="","",INPUT_OUTPUT!BH343)</f>
        <v/>
      </c>
      <c r="E356" s="2462" t="str">
        <f>IF(INPUT_OUTPUT!BI343="","",INPUT_OUTPUT!BI343)</f>
        <v/>
      </c>
      <c r="F356" s="2462" t="str">
        <f>IF(INPUT_OUTPUT!BJ343="","",INPUT_OUTPUT!BJ343)</f>
        <v/>
      </c>
      <c r="G356" s="2462" t="str">
        <f>IF(INPUT_OUTPUT!BK343="","",INPUT_OUTPUT!BK343)</f>
        <v/>
      </c>
      <c r="H356" s="2462" t="str">
        <f>IF(INPUT_OUTPUT!BL343="","",INPUT_OUTPUT!BL343)</f>
        <v/>
      </c>
      <c r="I356" s="2462" t="str">
        <f>IF(INPUT_OUTPUT!BM343="","",INPUT_OUTPUT!BM343)</f>
        <v/>
      </c>
      <c r="J356" s="2462" t="str">
        <f>IF(INPUT_OUTPUT!BN343="","",INPUT_OUTPUT!BN343)</f>
        <v/>
      </c>
      <c r="K356" s="2453" t="str">
        <f t="shared" si="18"/>
        <v/>
      </c>
      <c r="L356" s="2457" t="str">
        <f>IF(INPUT_OUTPUT!BO343="","",INPUT_OUTPUT!BO343)</f>
        <v/>
      </c>
      <c r="M356" s="2457" t="str">
        <f>IF(INPUT_OUTPUT!BP343="","",INPUT_OUTPUT!BP343)</f>
        <v/>
      </c>
      <c r="N356" s="2457" t="str">
        <f>IF(INPUT_OUTPUT!BQ343="","",INPUT_OUTPUT!BQ343)</f>
        <v/>
      </c>
      <c r="O356" s="2457" t="str">
        <f>IF(INPUT_OUTPUT!BR343="","",INPUT_OUTPUT!BR343)</f>
        <v/>
      </c>
      <c r="P356" s="2457" t="str">
        <f>IF(INPUT_OUTPUT!BS343="","",INPUT_OUTPUT!BS343)</f>
        <v/>
      </c>
      <c r="Q356" s="2457" t="str">
        <f>IF(INPUT_OUTPUT!BT343="","",INPUT_OUTPUT!BT343)</f>
        <v/>
      </c>
      <c r="R356" s="2457" t="str">
        <f>IF(INPUT_OUTPUT!BU343="","",INPUT_OUTPUT!BU343)</f>
        <v/>
      </c>
      <c r="S356" s="2461" t="str">
        <f t="shared" si="19"/>
        <v/>
      </c>
      <c r="T356" s="2457" t="str">
        <f>IF(INPUT_OUTPUT!BV343="","",INPUT_OUTPUT!BV343)</f>
        <v/>
      </c>
      <c r="U356" s="2457" t="str">
        <f>IF(INPUT_OUTPUT!BW343="","",INPUT_OUTPUT!BW343)</f>
        <v/>
      </c>
      <c r="V356" s="2457" t="str">
        <f>IF(INPUT_OUTPUT!BX343="","",INPUT_OUTPUT!BX343)</f>
        <v/>
      </c>
      <c r="W356" s="2457" t="str">
        <f>IF(INPUT_OUTPUT!BY343="","",INPUT_OUTPUT!BY343)</f>
        <v/>
      </c>
      <c r="X356" s="2457" t="str">
        <f>IF(INPUT_OUTPUT!BZ343="","",INPUT_OUTPUT!BZ343)</f>
        <v/>
      </c>
      <c r="Y356" s="2457" t="str">
        <f>IF(INPUT_OUTPUT!CA343="","",INPUT_OUTPUT!CA343)</f>
        <v/>
      </c>
      <c r="Z356" s="2457" t="str">
        <f>IF(INPUT_OUTPUT!CB343="","",INPUT_OUTPUT!CB343)</f>
        <v/>
      </c>
      <c r="AA356" s="2461" t="str">
        <f t="shared" si="20"/>
        <v/>
      </c>
      <c r="AB356" s="2459" t="str">
        <f>IF(INPUT_OUTPUT!CC343="","",INPUT_OUTPUT!CC343)</f>
        <v/>
      </c>
      <c r="AC356" s="2459" t="str">
        <f>IF(INPUT_OUTPUT!CD343="","",INPUT_OUTPUT!CD343)</f>
        <v/>
      </c>
      <c r="AD356" s="2459" t="str">
        <f>IF(INPUT_OUTPUT!CE343="","",INPUT_OUTPUT!CE343)</f>
        <v/>
      </c>
      <c r="AE356" s="2459" t="str">
        <f>IF(INPUT_OUTPUT!CF343="","",INPUT_OUTPUT!CF343)</f>
        <v/>
      </c>
      <c r="AF356" s="2459" t="str">
        <f>IF(INPUT_OUTPUT!CG343="","",INPUT_OUTPUT!CG343)</f>
        <v/>
      </c>
      <c r="AG356" s="2459" t="str">
        <f>IF(INPUT_OUTPUT!CH343="","",INPUT_OUTPUT!CH343)</f>
        <v/>
      </c>
      <c r="AH356" s="2459" t="str">
        <f>IF(INPUT_OUTPUT!CI343="","",INPUT_OUTPUT!CI343)</f>
        <v/>
      </c>
    </row>
    <row r="357" spans="2:34" s="2437" customFormat="1" ht="12.75" customHeight="1">
      <c r="C357" s="2461" t="str">
        <f>IF(INPUT_OUTPUT!C344="","",INPUT_OUTPUT!C344)</f>
        <v/>
      </c>
      <c r="D357" s="2462" t="str">
        <f>IF(INPUT_OUTPUT!BH344="","",INPUT_OUTPUT!BH344)</f>
        <v/>
      </c>
      <c r="E357" s="2462" t="str">
        <f>IF(INPUT_OUTPUT!BI344="","",INPUT_OUTPUT!BI344)</f>
        <v/>
      </c>
      <c r="F357" s="2462" t="str">
        <f>IF(INPUT_OUTPUT!BJ344="","",INPUT_OUTPUT!BJ344)</f>
        <v/>
      </c>
      <c r="G357" s="2462" t="str">
        <f>IF(INPUT_OUTPUT!BK344="","",INPUT_OUTPUT!BK344)</f>
        <v/>
      </c>
      <c r="H357" s="2462" t="str">
        <f>IF(INPUT_OUTPUT!BL344="","",INPUT_OUTPUT!BL344)</f>
        <v/>
      </c>
      <c r="I357" s="2462" t="str">
        <f>IF(INPUT_OUTPUT!BM344="","",INPUT_OUTPUT!BM344)</f>
        <v/>
      </c>
      <c r="J357" s="2462" t="str">
        <f>IF(INPUT_OUTPUT!BN344="","",INPUT_OUTPUT!BN344)</f>
        <v/>
      </c>
      <c r="K357" s="2453" t="str">
        <f t="shared" si="18"/>
        <v/>
      </c>
      <c r="L357" s="2457" t="str">
        <f>IF(INPUT_OUTPUT!BO344="","",INPUT_OUTPUT!BO344)</f>
        <v/>
      </c>
      <c r="M357" s="2457" t="str">
        <f>IF(INPUT_OUTPUT!BP344="","",INPUT_OUTPUT!BP344)</f>
        <v/>
      </c>
      <c r="N357" s="2457" t="str">
        <f>IF(INPUT_OUTPUT!BQ344="","",INPUT_OUTPUT!BQ344)</f>
        <v/>
      </c>
      <c r="O357" s="2457" t="str">
        <f>IF(INPUT_OUTPUT!BR344="","",INPUT_OUTPUT!BR344)</f>
        <v/>
      </c>
      <c r="P357" s="2457" t="str">
        <f>IF(INPUT_OUTPUT!BS344="","",INPUT_OUTPUT!BS344)</f>
        <v/>
      </c>
      <c r="Q357" s="2457" t="str">
        <f>IF(INPUT_OUTPUT!BT344="","",INPUT_OUTPUT!BT344)</f>
        <v/>
      </c>
      <c r="R357" s="2457" t="str">
        <f>IF(INPUT_OUTPUT!BU344="","",INPUT_OUTPUT!BU344)</f>
        <v/>
      </c>
      <c r="S357" s="2461" t="str">
        <f t="shared" si="19"/>
        <v/>
      </c>
      <c r="T357" s="2457" t="str">
        <f>IF(INPUT_OUTPUT!BV344="","",INPUT_OUTPUT!BV344)</f>
        <v/>
      </c>
      <c r="U357" s="2457" t="str">
        <f>IF(INPUT_OUTPUT!BW344="","",INPUT_OUTPUT!BW344)</f>
        <v/>
      </c>
      <c r="V357" s="2457" t="str">
        <f>IF(INPUT_OUTPUT!BX344="","",INPUT_OUTPUT!BX344)</f>
        <v/>
      </c>
      <c r="W357" s="2457" t="str">
        <f>IF(INPUT_OUTPUT!BY344="","",INPUT_OUTPUT!BY344)</f>
        <v/>
      </c>
      <c r="X357" s="2457" t="str">
        <f>IF(INPUT_OUTPUT!BZ344="","",INPUT_OUTPUT!BZ344)</f>
        <v/>
      </c>
      <c r="Y357" s="2457" t="str">
        <f>IF(INPUT_OUTPUT!CA344="","",INPUT_OUTPUT!CA344)</f>
        <v/>
      </c>
      <c r="Z357" s="2457" t="str">
        <f>IF(INPUT_OUTPUT!CB344="","",INPUT_OUTPUT!CB344)</f>
        <v/>
      </c>
      <c r="AA357" s="2461" t="str">
        <f t="shared" si="20"/>
        <v/>
      </c>
      <c r="AB357" s="2459" t="str">
        <f>IF(INPUT_OUTPUT!CC344="","",INPUT_OUTPUT!CC344)</f>
        <v/>
      </c>
      <c r="AC357" s="2459" t="str">
        <f>IF(INPUT_OUTPUT!CD344="","",INPUT_OUTPUT!CD344)</f>
        <v/>
      </c>
      <c r="AD357" s="2459" t="str">
        <f>IF(INPUT_OUTPUT!CE344="","",INPUT_OUTPUT!CE344)</f>
        <v/>
      </c>
      <c r="AE357" s="2459" t="str">
        <f>IF(INPUT_OUTPUT!CF344="","",INPUT_OUTPUT!CF344)</f>
        <v/>
      </c>
      <c r="AF357" s="2459" t="str">
        <f>IF(INPUT_OUTPUT!CG344="","",INPUT_OUTPUT!CG344)</f>
        <v/>
      </c>
      <c r="AG357" s="2459" t="str">
        <f>IF(INPUT_OUTPUT!CH344="","",INPUT_OUTPUT!CH344)</f>
        <v/>
      </c>
      <c r="AH357" s="2459" t="str">
        <f>IF(INPUT_OUTPUT!CI344="","",INPUT_OUTPUT!CI344)</f>
        <v/>
      </c>
    </row>
    <row r="358" spans="2:34" s="2437" customFormat="1" ht="12.75" customHeight="1">
      <c r="C358" s="2461" t="str">
        <f>IF(INPUT_OUTPUT!C345="","",INPUT_OUTPUT!C345)</f>
        <v/>
      </c>
      <c r="D358" s="2462" t="str">
        <f>IF(INPUT_OUTPUT!BH345="","",INPUT_OUTPUT!BH345)</f>
        <v/>
      </c>
      <c r="E358" s="2462" t="str">
        <f>IF(INPUT_OUTPUT!BI345="","",INPUT_OUTPUT!BI345)</f>
        <v/>
      </c>
      <c r="F358" s="2462" t="str">
        <f>IF(INPUT_OUTPUT!BJ345="","",INPUT_OUTPUT!BJ345)</f>
        <v/>
      </c>
      <c r="G358" s="2462" t="str">
        <f>IF(INPUT_OUTPUT!BK345="","",INPUT_OUTPUT!BK345)</f>
        <v/>
      </c>
      <c r="H358" s="2462" t="str">
        <f>IF(INPUT_OUTPUT!BL345="","",INPUT_OUTPUT!BL345)</f>
        <v/>
      </c>
      <c r="I358" s="2462" t="str">
        <f>IF(INPUT_OUTPUT!BM345="","",INPUT_OUTPUT!BM345)</f>
        <v/>
      </c>
      <c r="J358" s="2462" t="str">
        <f>IF(INPUT_OUTPUT!BN345="","",INPUT_OUTPUT!BN345)</f>
        <v/>
      </c>
      <c r="K358" s="2453" t="str">
        <f t="shared" si="18"/>
        <v/>
      </c>
      <c r="L358" s="2457" t="str">
        <f>IF(INPUT_OUTPUT!BO345="","",INPUT_OUTPUT!BO345)</f>
        <v/>
      </c>
      <c r="M358" s="2457" t="str">
        <f>IF(INPUT_OUTPUT!BP345="","",INPUT_OUTPUT!BP345)</f>
        <v/>
      </c>
      <c r="N358" s="2457" t="str">
        <f>IF(INPUT_OUTPUT!BQ345="","",INPUT_OUTPUT!BQ345)</f>
        <v/>
      </c>
      <c r="O358" s="2457" t="str">
        <f>IF(INPUT_OUTPUT!BR345="","",INPUT_OUTPUT!BR345)</f>
        <v/>
      </c>
      <c r="P358" s="2457" t="str">
        <f>IF(INPUT_OUTPUT!BS345="","",INPUT_OUTPUT!BS345)</f>
        <v/>
      </c>
      <c r="Q358" s="2457" t="str">
        <f>IF(INPUT_OUTPUT!BT345="","",INPUT_OUTPUT!BT345)</f>
        <v/>
      </c>
      <c r="R358" s="2457" t="str">
        <f>IF(INPUT_OUTPUT!BU345="","",INPUT_OUTPUT!BU345)</f>
        <v/>
      </c>
      <c r="S358" s="2461" t="str">
        <f t="shared" si="19"/>
        <v/>
      </c>
      <c r="T358" s="2457" t="str">
        <f>IF(INPUT_OUTPUT!BV345="","",INPUT_OUTPUT!BV345)</f>
        <v/>
      </c>
      <c r="U358" s="2457" t="str">
        <f>IF(INPUT_OUTPUT!BW345="","",INPUT_OUTPUT!BW345)</f>
        <v/>
      </c>
      <c r="V358" s="2457" t="str">
        <f>IF(INPUT_OUTPUT!BX345="","",INPUT_OUTPUT!BX345)</f>
        <v/>
      </c>
      <c r="W358" s="2457" t="str">
        <f>IF(INPUT_OUTPUT!BY345="","",INPUT_OUTPUT!BY345)</f>
        <v/>
      </c>
      <c r="X358" s="2457" t="str">
        <f>IF(INPUT_OUTPUT!BZ345="","",INPUT_OUTPUT!BZ345)</f>
        <v/>
      </c>
      <c r="Y358" s="2457" t="str">
        <f>IF(INPUT_OUTPUT!CA345="","",INPUT_OUTPUT!CA345)</f>
        <v/>
      </c>
      <c r="Z358" s="2457" t="str">
        <f>IF(INPUT_OUTPUT!CB345="","",INPUT_OUTPUT!CB345)</f>
        <v/>
      </c>
      <c r="AA358" s="2461" t="str">
        <f t="shared" si="20"/>
        <v/>
      </c>
      <c r="AB358" s="2459" t="str">
        <f>IF(INPUT_OUTPUT!CC345="","",INPUT_OUTPUT!CC345)</f>
        <v/>
      </c>
      <c r="AC358" s="2459" t="str">
        <f>IF(INPUT_OUTPUT!CD345="","",INPUT_OUTPUT!CD345)</f>
        <v/>
      </c>
      <c r="AD358" s="2459" t="str">
        <f>IF(INPUT_OUTPUT!CE345="","",INPUT_OUTPUT!CE345)</f>
        <v/>
      </c>
      <c r="AE358" s="2459" t="str">
        <f>IF(INPUT_OUTPUT!CF345="","",INPUT_OUTPUT!CF345)</f>
        <v/>
      </c>
      <c r="AF358" s="2459" t="str">
        <f>IF(INPUT_OUTPUT!CG345="","",INPUT_OUTPUT!CG345)</f>
        <v/>
      </c>
      <c r="AG358" s="2459" t="str">
        <f>IF(INPUT_OUTPUT!CH345="","",INPUT_OUTPUT!CH345)</f>
        <v/>
      </c>
      <c r="AH358" s="2459" t="str">
        <f>IF(INPUT_OUTPUT!CI345="","",INPUT_OUTPUT!CI345)</f>
        <v/>
      </c>
    </row>
    <row r="359" spans="2:34" s="2437" customFormat="1" ht="12.75" customHeight="1">
      <c r="C359" s="2461" t="str">
        <f>IF(INPUT_OUTPUT!C346="","",INPUT_OUTPUT!C346)</f>
        <v/>
      </c>
      <c r="D359" s="2462" t="str">
        <f>IF(INPUT_OUTPUT!BH346="","",INPUT_OUTPUT!BH346)</f>
        <v/>
      </c>
      <c r="E359" s="2462" t="str">
        <f>IF(INPUT_OUTPUT!BI346="","",INPUT_OUTPUT!BI346)</f>
        <v/>
      </c>
      <c r="F359" s="2462" t="str">
        <f>IF(INPUT_OUTPUT!BJ346="","",INPUT_OUTPUT!BJ346)</f>
        <v/>
      </c>
      <c r="G359" s="2462" t="str">
        <f>IF(INPUT_OUTPUT!BK346="","",INPUT_OUTPUT!BK346)</f>
        <v/>
      </c>
      <c r="H359" s="2462" t="str">
        <f>IF(INPUT_OUTPUT!BL346="","",INPUT_OUTPUT!BL346)</f>
        <v/>
      </c>
      <c r="I359" s="2462" t="str">
        <f>IF(INPUT_OUTPUT!BM346="","",INPUT_OUTPUT!BM346)</f>
        <v/>
      </c>
      <c r="J359" s="2462" t="str">
        <f>IF(INPUT_OUTPUT!BN346="","",INPUT_OUTPUT!BN346)</f>
        <v/>
      </c>
      <c r="K359" s="2453" t="str">
        <f t="shared" si="18"/>
        <v/>
      </c>
      <c r="L359" s="2457" t="str">
        <f>IF(INPUT_OUTPUT!BO346="","",INPUT_OUTPUT!BO346)</f>
        <v/>
      </c>
      <c r="M359" s="2457" t="str">
        <f>IF(INPUT_OUTPUT!BP346="","",INPUT_OUTPUT!BP346)</f>
        <v/>
      </c>
      <c r="N359" s="2457" t="str">
        <f>IF(INPUT_OUTPUT!BQ346="","",INPUT_OUTPUT!BQ346)</f>
        <v/>
      </c>
      <c r="O359" s="2457" t="str">
        <f>IF(INPUT_OUTPUT!BR346="","",INPUT_OUTPUT!BR346)</f>
        <v/>
      </c>
      <c r="P359" s="2457" t="str">
        <f>IF(INPUT_OUTPUT!BS346="","",INPUT_OUTPUT!BS346)</f>
        <v/>
      </c>
      <c r="Q359" s="2457" t="str">
        <f>IF(INPUT_OUTPUT!BT346="","",INPUT_OUTPUT!BT346)</f>
        <v/>
      </c>
      <c r="R359" s="2457" t="str">
        <f>IF(INPUT_OUTPUT!BU346="","",INPUT_OUTPUT!BU346)</f>
        <v/>
      </c>
      <c r="S359" s="2461" t="str">
        <f t="shared" si="19"/>
        <v/>
      </c>
      <c r="T359" s="2457" t="str">
        <f>IF(INPUT_OUTPUT!BV346="","",INPUT_OUTPUT!BV346)</f>
        <v/>
      </c>
      <c r="U359" s="2457" t="str">
        <f>IF(INPUT_OUTPUT!BW346="","",INPUT_OUTPUT!BW346)</f>
        <v/>
      </c>
      <c r="V359" s="2457" t="str">
        <f>IF(INPUT_OUTPUT!BX346="","",INPUT_OUTPUT!BX346)</f>
        <v/>
      </c>
      <c r="W359" s="2457" t="str">
        <f>IF(INPUT_OUTPUT!BY346="","",INPUT_OUTPUT!BY346)</f>
        <v/>
      </c>
      <c r="X359" s="2457" t="str">
        <f>IF(INPUT_OUTPUT!BZ346="","",INPUT_OUTPUT!BZ346)</f>
        <v/>
      </c>
      <c r="Y359" s="2457" t="str">
        <f>IF(INPUT_OUTPUT!CA346="","",INPUT_OUTPUT!CA346)</f>
        <v/>
      </c>
      <c r="Z359" s="2457" t="str">
        <f>IF(INPUT_OUTPUT!CB346="","",INPUT_OUTPUT!CB346)</f>
        <v/>
      </c>
      <c r="AA359" s="2461" t="str">
        <f t="shared" si="20"/>
        <v/>
      </c>
      <c r="AB359" s="2459" t="str">
        <f>IF(INPUT_OUTPUT!CC346="","",INPUT_OUTPUT!CC346)</f>
        <v/>
      </c>
      <c r="AC359" s="2459" t="str">
        <f>IF(INPUT_OUTPUT!CD346="","",INPUT_OUTPUT!CD346)</f>
        <v/>
      </c>
      <c r="AD359" s="2459" t="str">
        <f>IF(INPUT_OUTPUT!CE346="","",INPUT_OUTPUT!CE346)</f>
        <v/>
      </c>
      <c r="AE359" s="2459" t="str">
        <f>IF(INPUT_OUTPUT!CF346="","",INPUT_OUTPUT!CF346)</f>
        <v/>
      </c>
      <c r="AF359" s="2459" t="str">
        <f>IF(INPUT_OUTPUT!CG346="","",INPUT_OUTPUT!CG346)</f>
        <v/>
      </c>
      <c r="AG359" s="2459" t="str">
        <f>IF(INPUT_OUTPUT!CH346="","",INPUT_OUTPUT!CH346)</f>
        <v/>
      </c>
      <c r="AH359" s="2459" t="str">
        <f>IF(INPUT_OUTPUT!CI346="","",INPUT_OUTPUT!CI346)</f>
        <v/>
      </c>
    </row>
    <row r="360" spans="2:34" s="2437" customFormat="1" ht="12.75" customHeight="1">
      <c r="C360" s="2461" t="str">
        <f>IF(INPUT_OUTPUT!C347="","",INPUT_OUTPUT!C347)</f>
        <v/>
      </c>
      <c r="D360" s="2462" t="str">
        <f>IF(INPUT_OUTPUT!BH347="","",INPUT_OUTPUT!BH347)</f>
        <v/>
      </c>
      <c r="E360" s="2462" t="str">
        <f>IF(INPUT_OUTPUT!BI347="","",INPUT_OUTPUT!BI347)</f>
        <v/>
      </c>
      <c r="F360" s="2462" t="str">
        <f>IF(INPUT_OUTPUT!BJ347="","",INPUT_OUTPUT!BJ347)</f>
        <v/>
      </c>
      <c r="G360" s="2462" t="str">
        <f>IF(INPUT_OUTPUT!BK347="","",INPUT_OUTPUT!BK347)</f>
        <v/>
      </c>
      <c r="H360" s="2462" t="str">
        <f>IF(INPUT_OUTPUT!BL347="","",INPUT_OUTPUT!BL347)</f>
        <v/>
      </c>
      <c r="I360" s="2462" t="str">
        <f>IF(INPUT_OUTPUT!BM347="","",INPUT_OUTPUT!BM347)</f>
        <v/>
      </c>
      <c r="J360" s="2462" t="str">
        <f>IF(INPUT_OUTPUT!BN347="","",INPUT_OUTPUT!BN347)</f>
        <v/>
      </c>
      <c r="K360" s="2453" t="str">
        <f t="shared" si="18"/>
        <v/>
      </c>
      <c r="L360" s="2457" t="str">
        <f>IF(INPUT_OUTPUT!BO347="","",INPUT_OUTPUT!BO347)</f>
        <v/>
      </c>
      <c r="M360" s="2457" t="str">
        <f>IF(INPUT_OUTPUT!BP347="","",INPUT_OUTPUT!BP347)</f>
        <v/>
      </c>
      <c r="N360" s="2457" t="str">
        <f>IF(INPUT_OUTPUT!BQ347="","",INPUT_OUTPUT!BQ347)</f>
        <v/>
      </c>
      <c r="O360" s="2457" t="str">
        <f>IF(INPUT_OUTPUT!BR347="","",INPUT_OUTPUT!BR347)</f>
        <v/>
      </c>
      <c r="P360" s="2457" t="str">
        <f>IF(INPUT_OUTPUT!BS347="","",INPUT_OUTPUT!BS347)</f>
        <v/>
      </c>
      <c r="Q360" s="2457" t="str">
        <f>IF(INPUT_OUTPUT!BT347="","",INPUT_OUTPUT!BT347)</f>
        <v/>
      </c>
      <c r="R360" s="2457" t="str">
        <f>IF(INPUT_OUTPUT!BU347="","",INPUT_OUTPUT!BU347)</f>
        <v/>
      </c>
      <c r="S360" s="2461" t="str">
        <f t="shared" si="19"/>
        <v/>
      </c>
      <c r="T360" s="2457" t="str">
        <f>IF(INPUT_OUTPUT!BV347="","",INPUT_OUTPUT!BV347)</f>
        <v/>
      </c>
      <c r="U360" s="2457" t="str">
        <f>IF(INPUT_OUTPUT!BW347="","",INPUT_OUTPUT!BW347)</f>
        <v/>
      </c>
      <c r="V360" s="2457" t="str">
        <f>IF(INPUT_OUTPUT!BX347="","",INPUT_OUTPUT!BX347)</f>
        <v/>
      </c>
      <c r="W360" s="2457" t="str">
        <f>IF(INPUT_OUTPUT!BY347="","",INPUT_OUTPUT!BY347)</f>
        <v/>
      </c>
      <c r="X360" s="2457" t="str">
        <f>IF(INPUT_OUTPUT!BZ347="","",INPUT_OUTPUT!BZ347)</f>
        <v/>
      </c>
      <c r="Y360" s="2457" t="str">
        <f>IF(INPUT_OUTPUT!CA347="","",INPUT_OUTPUT!CA347)</f>
        <v/>
      </c>
      <c r="Z360" s="2457" t="str">
        <f>IF(INPUT_OUTPUT!CB347="","",INPUT_OUTPUT!CB347)</f>
        <v/>
      </c>
      <c r="AA360" s="2461" t="str">
        <f t="shared" si="20"/>
        <v/>
      </c>
      <c r="AB360" s="2459" t="str">
        <f>IF(INPUT_OUTPUT!CC347="","",INPUT_OUTPUT!CC347)</f>
        <v/>
      </c>
      <c r="AC360" s="2459" t="str">
        <f>IF(INPUT_OUTPUT!CD347="","",INPUT_OUTPUT!CD347)</f>
        <v/>
      </c>
      <c r="AD360" s="2459" t="str">
        <f>IF(INPUT_OUTPUT!CE347="","",INPUT_OUTPUT!CE347)</f>
        <v/>
      </c>
      <c r="AE360" s="2459" t="str">
        <f>IF(INPUT_OUTPUT!CF347="","",INPUT_OUTPUT!CF347)</f>
        <v/>
      </c>
      <c r="AF360" s="2459" t="str">
        <f>IF(INPUT_OUTPUT!CG347="","",INPUT_OUTPUT!CG347)</f>
        <v/>
      </c>
      <c r="AG360" s="2459" t="str">
        <f>IF(INPUT_OUTPUT!CH347="","",INPUT_OUTPUT!CH347)</f>
        <v/>
      </c>
      <c r="AH360" s="2459" t="str">
        <f>IF(INPUT_OUTPUT!CI347="","",INPUT_OUTPUT!CI347)</f>
        <v/>
      </c>
    </row>
    <row r="361" spans="2:34" s="2437" customFormat="1" ht="12.75" customHeight="1">
      <c r="C361" s="2461" t="str">
        <f>IF(INPUT_OUTPUT!C348="","",INPUT_OUTPUT!C348)</f>
        <v/>
      </c>
      <c r="D361" s="2462" t="str">
        <f>IF(INPUT_OUTPUT!BH348="","",INPUT_OUTPUT!BH348)</f>
        <v/>
      </c>
      <c r="E361" s="2462" t="str">
        <f>IF(INPUT_OUTPUT!BI348="","",INPUT_OUTPUT!BI348)</f>
        <v/>
      </c>
      <c r="F361" s="2462" t="str">
        <f>IF(INPUT_OUTPUT!BJ348="","",INPUT_OUTPUT!BJ348)</f>
        <v/>
      </c>
      <c r="G361" s="2462" t="str">
        <f>IF(INPUT_OUTPUT!BK348="","",INPUT_OUTPUT!BK348)</f>
        <v/>
      </c>
      <c r="H361" s="2462" t="str">
        <f>IF(INPUT_OUTPUT!BL348="","",INPUT_OUTPUT!BL348)</f>
        <v/>
      </c>
      <c r="I361" s="2462" t="str">
        <f>IF(INPUT_OUTPUT!BM348="","",INPUT_OUTPUT!BM348)</f>
        <v/>
      </c>
      <c r="J361" s="2462" t="str">
        <f>IF(INPUT_OUTPUT!BN348="","",INPUT_OUTPUT!BN348)</f>
        <v/>
      </c>
      <c r="K361" s="2453" t="str">
        <f t="shared" si="18"/>
        <v/>
      </c>
      <c r="L361" s="2457" t="str">
        <f>IF(INPUT_OUTPUT!BO348="","",INPUT_OUTPUT!BO348)</f>
        <v/>
      </c>
      <c r="M361" s="2457" t="str">
        <f>IF(INPUT_OUTPUT!BP348="","",INPUT_OUTPUT!BP348)</f>
        <v/>
      </c>
      <c r="N361" s="2457" t="str">
        <f>IF(INPUT_OUTPUT!BQ348="","",INPUT_OUTPUT!BQ348)</f>
        <v/>
      </c>
      <c r="O361" s="2457" t="str">
        <f>IF(INPUT_OUTPUT!BR348="","",INPUT_OUTPUT!BR348)</f>
        <v/>
      </c>
      <c r="P361" s="2457" t="str">
        <f>IF(INPUT_OUTPUT!BS348="","",INPUT_OUTPUT!BS348)</f>
        <v/>
      </c>
      <c r="Q361" s="2457" t="str">
        <f>IF(INPUT_OUTPUT!BT348="","",INPUT_OUTPUT!BT348)</f>
        <v/>
      </c>
      <c r="R361" s="2457" t="str">
        <f>IF(INPUT_OUTPUT!BU348="","",INPUT_OUTPUT!BU348)</f>
        <v/>
      </c>
      <c r="S361" s="2461" t="str">
        <f t="shared" si="19"/>
        <v/>
      </c>
      <c r="T361" s="2457" t="str">
        <f>IF(INPUT_OUTPUT!BV348="","",INPUT_OUTPUT!BV348)</f>
        <v/>
      </c>
      <c r="U361" s="2457" t="str">
        <f>IF(INPUT_OUTPUT!BW348="","",INPUT_OUTPUT!BW348)</f>
        <v/>
      </c>
      <c r="V361" s="2457" t="str">
        <f>IF(INPUT_OUTPUT!BX348="","",INPUT_OUTPUT!BX348)</f>
        <v/>
      </c>
      <c r="W361" s="2457" t="str">
        <f>IF(INPUT_OUTPUT!BY348="","",INPUT_OUTPUT!BY348)</f>
        <v/>
      </c>
      <c r="X361" s="2457" t="str">
        <f>IF(INPUT_OUTPUT!BZ348="","",INPUT_OUTPUT!BZ348)</f>
        <v/>
      </c>
      <c r="Y361" s="2457" t="str">
        <f>IF(INPUT_OUTPUT!CA348="","",INPUT_OUTPUT!CA348)</f>
        <v/>
      </c>
      <c r="Z361" s="2457" t="str">
        <f>IF(INPUT_OUTPUT!CB348="","",INPUT_OUTPUT!CB348)</f>
        <v/>
      </c>
      <c r="AA361" s="2461" t="str">
        <f t="shared" si="20"/>
        <v/>
      </c>
      <c r="AB361" s="2459" t="str">
        <f>IF(INPUT_OUTPUT!CC348="","",INPUT_OUTPUT!CC348)</f>
        <v/>
      </c>
      <c r="AC361" s="2459" t="str">
        <f>IF(INPUT_OUTPUT!CD348="","",INPUT_OUTPUT!CD348)</f>
        <v/>
      </c>
      <c r="AD361" s="2459" t="str">
        <f>IF(INPUT_OUTPUT!CE348="","",INPUT_OUTPUT!CE348)</f>
        <v/>
      </c>
      <c r="AE361" s="2459" t="str">
        <f>IF(INPUT_OUTPUT!CF348="","",INPUT_OUTPUT!CF348)</f>
        <v/>
      </c>
      <c r="AF361" s="2459" t="str">
        <f>IF(INPUT_OUTPUT!CG348="","",INPUT_OUTPUT!CG348)</f>
        <v/>
      </c>
      <c r="AG361" s="2459" t="str">
        <f>IF(INPUT_OUTPUT!CH348="","",INPUT_OUTPUT!CH348)</f>
        <v/>
      </c>
      <c r="AH361" s="2459" t="str">
        <f>IF(INPUT_OUTPUT!CI348="","",INPUT_OUTPUT!CI348)</f>
        <v/>
      </c>
    </row>
    <row r="362" spans="2:34" s="2437" customFormat="1" ht="12.75" customHeight="1">
      <c r="C362" s="2461" t="str">
        <f>IF(INPUT_OUTPUT!C349="","",INPUT_OUTPUT!C349)</f>
        <v/>
      </c>
      <c r="D362" s="2462" t="str">
        <f>IF(INPUT_OUTPUT!BH349="","",INPUT_OUTPUT!BH349)</f>
        <v/>
      </c>
      <c r="E362" s="2462" t="str">
        <f>IF(INPUT_OUTPUT!BI349="","",INPUT_OUTPUT!BI349)</f>
        <v/>
      </c>
      <c r="F362" s="2462" t="str">
        <f>IF(INPUT_OUTPUT!BJ349="","",INPUT_OUTPUT!BJ349)</f>
        <v/>
      </c>
      <c r="G362" s="2462" t="str">
        <f>IF(INPUT_OUTPUT!BK349="","",INPUT_OUTPUT!BK349)</f>
        <v/>
      </c>
      <c r="H362" s="2462" t="str">
        <f>IF(INPUT_OUTPUT!BL349="","",INPUT_OUTPUT!BL349)</f>
        <v/>
      </c>
      <c r="I362" s="2462" t="str">
        <f>IF(INPUT_OUTPUT!BM349="","",INPUT_OUTPUT!BM349)</f>
        <v/>
      </c>
      <c r="J362" s="2462" t="str">
        <f>IF(INPUT_OUTPUT!BN349="","",INPUT_OUTPUT!BN349)</f>
        <v/>
      </c>
      <c r="K362" s="2453" t="str">
        <f t="shared" si="18"/>
        <v/>
      </c>
      <c r="L362" s="2457" t="str">
        <f>IF(INPUT_OUTPUT!BO349="","",INPUT_OUTPUT!BO349)</f>
        <v/>
      </c>
      <c r="M362" s="2457" t="str">
        <f>IF(INPUT_OUTPUT!BP349="","",INPUT_OUTPUT!BP349)</f>
        <v/>
      </c>
      <c r="N362" s="2457" t="str">
        <f>IF(INPUT_OUTPUT!BQ349="","",INPUT_OUTPUT!BQ349)</f>
        <v/>
      </c>
      <c r="O362" s="2457" t="str">
        <f>IF(INPUT_OUTPUT!BR349="","",INPUT_OUTPUT!BR349)</f>
        <v/>
      </c>
      <c r="P362" s="2457" t="str">
        <f>IF(INPUT_OUTPUT!BS349="","",INPUT_OUTPUT!BS349)</f>
        <v/>
      </c>
      <c r="Q362" s="2457" t="str">
        <f>IF(INPUT_OUTPUT!BT349="","",INPUT_OUTPUT!BT349)</f>
        <v/>
      </c>
      <c r="R362" s="2457" t="str">
        <f>IF(INPUT_OUTPUT!BU349="","",INPUT_OUTPUT!BU349)</f>
        <v/>
      </c>
      <c r="S362" s="2461" t="str">
        <f t="shared" si="19"/>
        <v/>
      </c>
      <c r="T362" s="2457" t="str">
        <f>IF(INPUT_OUTPUT!BV349="","",INPUT_OUTPUT!BV349)</f>
        <v/>
      </c>
      <c r="U362" s="2457" t="str">
        <f>IF(INPUT_OUTPUT!BW349="","",INPUT_OUTPUT!BW349)</f>
        <v/>
      </c>
      <c r="V362" s="2457" t="str">
        <f>IF(INPUT_OUTPUT!BX349="","",INPUT_OUTPUT!BX349)</f>
        <v/>
      </c>
      <c r="W362" s="2457" t="str">
        <f>IF(INPUT_OUTPUT!BY349="","",INPUT_OUTPUT!BY349)</f>
        <v/>
      </c>
      <c r="X362" s="2457" t="str">
        <f>IF(INPUT_OUTPUT!BZ349="","",INPUT_OUTPUT!BZ349)</f>
        <v/>
      </c>
      <c r="Y362" s="2457" t="str">
        <f>IF(INPUT_OUTPUT!CA349="","",INPUT_OUTPUT!CA349)</f>
        <v/>
      </c>
      <c r="Z362" s="2457" t="str">
        <f>IF(INPUT_OUTPUT!CB349="","",INPUT_OUTPUT!CB349)</f>
        <v/>
      </c>
      <c r="AA362" s="2461" t="str">
        <f t="shared" si="20"/>
        <v/>
      </c>
      <c r="AB362" s="2459" t="str">
        <f>IF(INPUT_OUTPUT!CC349="","",INPUT_OUTPUT!CC349)</f>
        <v/>
      </c>
      <c r="AC362" s="2459" t="str">
        <f>IF(INPUT_OUTPUT!CD349="","",INPUT_OUTPUT!CD349)</f>
        <v/>
      </c>
      <c r="AD362" s="2459" t="str">
        <f>IF(INPUT_OUTPUT!CE349="","",INPUT_OUTPUT!CE349)</f>
        <v/>
      </c>
      <c r="AE362" s="2459" t="str">
        <f>IF(INPUT_OUTPUT!CF349="","",INPUT_OUTPUT!CF349)</f>
        <v/>
      </c>
      <c r="AF362" s="2459" t="str">
        <f>IF(INPUT_OUTPUT!CG349="","",INPUT_OUTPUT!CG349)</f>
        <v/>
      </c>
      <c r="AG362" s="2459" t="str">
        <f>IF(INPUT_OUTPUT!CH349="","",INPUT_OUTPUT!CH349)</f>
        <v/>
      </c>
      <c r="AH362" s="2459" t="str">
        <f>IF(INPUT_OUTPUT!CI349="","",INPUT_OUTPUT!CI349)</f>
        <v/>
      </c>
    </row>
    <row r="363" spans="2:34" s="2437" customFormat="1" ht="12.75" customHeight="1">
      <c r="C363" s="2461" t="str">
        <f>IF(INPUT_OUTPUT!C350="","",INPUT_OUTPUT!C350)</f>
        <v/>
      </c>
      <c r="D363" s="2462" t="str">
        <f>IF(INPUT_OUTPUT!BH350="","",INPUT_OUTPUT!BH350)</f>
        <v/>
      </c>
      <c r="E363" s="2462" t="str">
        <f>IF(INPUT_OUTPUT!BI350="","",INPUT_OUTPUT!BI350)</f>
        <v/>
      </c>
      <c r="F363" s="2462" t="str">
        <f>IF(INPUT_OUTPUT!BJ350="","",INPUT_OUTPUT!BJ350)</f>
        <v/>
      </c>
      <c r="G363" s="2462" t="str">
        <f>IF(INPUT_OUTPUT!BK350="","",INPUT_OUTPUT!BK350)</f>
        <v/>
      </c>
      <c r="H363" s="2462" t="str">
        <f>IF(INPUT_OUTPUT!BL350="","",INPUT_OUTPUT!BL350)</f>
        <v/>
      </c>
      <c r="I363" s="2462" t="str">
        <f>IF(INPUT_OUTPUT!BM350="","",INPUT_OUTPUT!BM350)</f>
        <v/>
      </c>
      <c r="J363" s="2462" t="str">
        <f>IF(INPUT_OUTPUT!BN350="","",INPUT_OUTPUT!BN350)</f>
        <v/>
      </c>
      <c r="K363" s="2453" t="str">
        <f t="shared" si="18"/>
        <v/>
      </c>
      <c r="L363" s="2457" t="str">
        <f>IF(INPUT_OUTPUT!BO350="","",INPUT_OUTPUT!BO350)</f>
        <v/>
      </c>
      <c r="M363" s="2457" t="str">
        <f>IF(INPUT_OUTPUT!BP350="","",INPUT_OUTPUT!BP350)</f>
        <v/>
      </c>
      <c r="N363" s="2457" t="str">
        <f>IF(INPUT_OUTPUT!BQ350="","",INPUT_OUTPUT!BQ350)</f>
        <v/>
      </c>
      <c r="O363" s="2457" t="str">
        <f>IF(INPUT_OUTPUT!BR350="","",INPUT_OUTPUT!BR350)</f>
        <v/>
      </c>
      <c r="P363" s="2457" t="str">
        <f>IF(INPUT_OUTPUT!BS350="","",INPUT_OUTPUT!BS350)</f>
        <v/>
      </c>
      <c r="Q363" s="2457" t="str">
        <f>IF(INPUT_OUTPUT!BT350="","",INPUT_OUTPUT!BT350)</f>
        <v/>
      </c>
      <c r="R363" s="2457" t="str">
        <f>IF(INPUT_OUTPUT!BU350="","",INPUT_OUTPUT!BU350)</f>
        <v/>
      </c>
      <c r="S363" s="2461" t="str">
        <f t="shared" si="19"/>
        <v/>
      </c>
      <c r="T363" s="2457" t="str">
        <f>IF(INPUT_OUTPUT!BV350="","",INPUT_OUTPUT!BV350)</f>
        <v/>
      </c>
      <c r="U363" s="2457" t="str">
        <f>IF(INPUT_OUTPUT!BW350="","",INPUT_OUTPUT!BW350)</f>
        <v/>
      </c>
      <c r="V363" s="2457" t="str">
        <f>IF(INPUT_OUTPUT!BX350="","",INPUT_OUTPUT!BX350)</f>
        <v/>
      </c>
      <c r="W363" s="2457" t="str">
        <f>IF(INPUT_OUTPUT!BY350="","",INPUT_OUTPUT!BY350)</f>
        <v/>
      </c>
      <c r="X363" s="2457" t="str">
        <f>IF(INPUT_OUTPUT!BZ350="","",INPUT_OUTPUT!BZ350)</f>
        <v/>
      </c>
      <c r="Y363" s="2457" t="str">
        <f>IF(INPUT_OUTPUT!CA350="","",INPUT_OUTPUT!CA350)</f>
        <v/>
      </c>
      <c r="Z363" s="2457" t="str">
        <f>IF(INPUT_OUTPUT!CB350="","",INPUT_OUTPUT!CB350)</f>
        <v/>
      </c>
      <c r="AA363" s="2461" t="str">
        <f t="shared" si="20"/>
        <v/>
      </c>
      <c r="AB363" s="2459" t="str">
        <f>IF(INPUT_OUTPUT!CC350="","",INPUT_OUTPUT!CC350)</f>
        <v/>
      </c>
      <c r="AC363" s="2459" t="str">
        <f>IF(INPUT_OUTPUT!CD350="","",INPUT_OUTPUT!CD350)</f>
        <v/>
      </c>
      <c r="AD363" s="2459" t="str">
        <f>IF(INPUT_OUTPUT!CE350="","",INPUT_OUTPUT!CE350)</f>
        <v/>
      </c>
      <c r="AE363" s="2459" t="str">
        <f>IF(INPUT_OUTPUT!CF350="","",INPUT_OUTPUT!CF350)</f>
        <v/>
      </c>
      <c r="AF363" s="2459" t="str">
        <f>IF(INPUT_OUTPUT!CG350="","",INPUT_OUTPUT!CG350)</f>
        <v/>
      </c>
      <c r="AG363" s="2459" t="str">
        <f>IF(INPUT_OUTPUT!CH350="","",INPUT_OUTPUT!CH350)</f>
        <v/>
      </c>
      <c r="AH363" s="2459" t="str">
        <f>IF(INPUT_OUTPUT!CI350="","",INPUT_OUTPUT!CI350)</f>
        <v/>
      </c>
    </row>
    <row r="364" spans="2:34" s="2437" customFormat="1" ht="12.75" customHeight="1">
      <c r="C364" s="2461" t="str">
        <f>IF(INPUT_OUTPUT!C351="","",INPUT_OUTPUT!C351)</f>
        <v/>
      </c>
      <c r="D364" s="2462" t="str">
        <f>IF(INPUT_OUTPUT!BH351="","",INPUT_OUTPUT!BH351)</f>
        <v/>
      </c>
      <c r="E364" s="2462" t="str">
        <f>IF(INPUT_OUTPUT!BI351="","",INPUT_OUTPUT!BI351)</f>
        <v/>
      </c>
      <c r="F364" s="2462" t="str">
        <f>IF(INPUT_OUTPUT!BJ351="","",INPUT_OUTPUT!BJ351)</f>
        <v/>
      </c>
      <c r="G364" s="2462" t="str">
        <f>IF(INPUT_OUTPUT!BK351="","",INPUT_OUTPUT!BK351)</f>
        <v/>
      </c>
      <c r="H364" s="2462" t="str">
        <f>IF(INPUT_OUTPUT!BL351="","",INPUT_OUTPUT!BL351)</f>
        <v/>
      </c>
      <c r="I364" s="2462" t="str">
        <f>IF(INPUT_OUTPUT!BM351="","",INPUT_OUTPUT!BM351)</f>
        <v/>
      </c>
      <c r="J364" s="2462" t="str">
        <f>IF(INPUT_OUTPUT!BN351="","",INPUT_OUTPUT!BN351)</f>
        <v/>
      </c>
      <c r="K364" s="2453" t="str">
        <f t="shared" si="18"/>
        <v/>
      </c>
      <c r="L364" s="2457" t="str">
        <f>IF(INPUT_OUTPUT!BO351="","",INPUT_OUTPUT!BO351)</f>
        <v/>
      </c>
      <c r="M364" s="2457" t="str">
        <f>IF(INPUT_OUTPUT!BP351="","",INPUT_OUTPUT!BP351)</f>
        <v/>
      </c>
      <c r="N364" s="2457" t="str">
        <f>IF(INPUT_OUTPUT!BQ351="","",INPUT_OUTPUT!BQ351)</f>
        <v/>
      </c>
      <c r="O364" s="2457" t="str">
        <f>IF(INPUT_OUTPUT!BR351="","",INPUT_OUTPUT!BR351)</f>
        <v/>
      </c>
      <c r="P364" s="2457" t="str">
        <f>IF(INPUT_OUTPUT!BS351="","",INPUT_OUTPUT!BS351)</f>
        <v/>
      </c>
      <c r="Q364" s="2457" t="str">
        <f>IF(INPUT_OUTPUT!BT351="","",INPUT_OUTPUT!BT351)</f>
        <v/>
      </c>
      <c r="R364" s="2457" t="str">
        <f>IF(INPUT_OUTPUT!BU351="","",INPUT_OUTPUT!BU351)</f>
        <v/>
      </c>
      <c r="S364" s="2461" t="str">
        <f t="shared" si="19"/>
        <v/>
      </c>
      <c r="T364" s="2457" t="str">
        <f>IF(INPUT_OUTPUT!BV351="","",INPUT_OUTPUT!BV351)</f>
        <v/>
      </c>
      <c r="U364" s="2457" t="str">
        <f>IF(INPUT_OUTPUT!BW351="","",INPUT_OUTPUT!BW351)</f>
        <v/>
      </c>
      <c r="V364" s="2457" t="str">
        <f>IF(INPUT_OUTPUT!BX351="","",INPUT_OUTPUT!BX351)</f>
        <v/>
      </c>
      <c r="W364" s="2457" t="str">
        <f>IF(INPUT_OUTPUT!BY351="","",INPUT_OUTPUT!BY351)</f>
        <v/>
      </c>
      <c r="X364" s="2457" t="str">
        <f>IF(INPUT_OUTPUT!BZ351="","",INPUT_OUTPUT!BZ351)</f>
        <v/>
      </c>
      <c r="Y364" s="2457" t="str">
        <f>IF(INPUT_OUTPUT!CA351="","",INPUT_OUTPUT!CA351)</f>
        <v/>
      </c>
      <c r="Z364" s="2457" t="str">
        <f>IF(INPUT_OUTPUT!CB351="","",INPUT_OUTPUT!CB351)</f>
        <v/>
      </c>
      <c r="AA364" s="2461" t="str">
        <f t="shared" si="20"/>
        <v/>
      </c>
      <c r="AB364" s="2459" t="str">
        <f>IF(INPUT_OUTPUT!CC351="","",INPUT_OUTPUT!CC351)</f>
        <v/>
      </c>
      <c r="AC364" s="2459" t="str">
        <f>IF(INPUT_OUTPUT!CD351="","",INPUT_OUTPUT!CD351)</f>
        <v/>
      </c>
      <c r="AD364" s="2459" t="str">
        <f>IF(INPUT_OUTPUT!CE351="","",INPUT_OUTPUT!CE351)</f>
        <v/>
      </c>
      <c r="AE364" s="2459" t="str">
        <f>IF(INPUT_OUTPUT!CF351="","",INPUT_OUTPUT!CF351)</f>
        <v/>
      </c>
      <c r="AF364" s="2459" t="str">
        <f>IF(INPUT_OUTPUT!CG351="","",INPUT_OUTPUT!CG351)</f>
        <v/>
      </c>
      <c r="AG364" s="2459" t="str">
        <f>IF(INPUT_OUTPUT!CH351="","",INPUT_OUTPUT!CH351)</f>
        <v/>
      </c>
      <c r="AH364" s="2459" t="str">
        <f>IF(INPUT_OUTPUT!CI351="","",INPUT_OUTPUT!CI351)</f>
        <v/>
      </c>
    </row>
    <row r="365" spans="2:34" s="2437" customFormat="1" ht="12.75" customHeight="1">
      <c r="C365" s="2461" t="str">
        <f>IF(INPUT_OUTPUT!C352="","",INPUT_OUTPUT!C352)</f>
        <v/>
      </c>
      <c r="D365" s="2462" t="str">
        <f>IF(INPUT_OUTPUT!BH352="","",INPUT_OUTPUT!BH352)</f>
        <v/>
      </c>
      <c r="E365" s="2462" t="str">
        <f>IF(INPUT_OUTPUT!BI352="","",INPUT_OUTPUT!BI352)</f>
        <v/>
      </c>
      <c r="F365" s="2462" t="str">
        <f>IF(INPUT_OUTPUT!BJ352="","",INPUT_OUTPUT!BJ352)</f>
        <v/>
      </c>
      <c r="G365" s="2462" t="str">
        <f>IF(INPUT_OUTPUT!BK352="","",INPUT_OUTPUT!BK352)</f>
        <v/>
      </c>
      <c r="H365" s="2462" t="str">
        <f>IF(INPUT_OUTPUT!BL352="","",INPUT_OUTPUT!BL352)</f>
        <v/>
      </c>
      <c r="I365" s="2462" t="str">
        <f>IF(INPUT_OUTPUT!BM352="","",INPUT_OUTPUT!BM352)</f>
        <v/>
      </c>
      <c r="J365" s="2462" t="str">
        <f>IF(INPUT_OUTPUT!BN352="","",INPUT_OUTPUT!BN352)</f>
        <v/>
      </c>
      <c r="K365" s="2453" t="str">
        <f t="shared" si="18"/>
        <v/>
      </c>
      <c r="L365" s="2457" t="str">
        <f>IF(INPUT_OUTPUT!BO352="","",INPUT_OUTPUT!BO352)</f>
        <v/>
      </c>
      <c r="M365" s="2457" t="str">
        <f>IF(INPUT_OUTPUT!BP352="","",INPUT_OUTPUT!BP352)</f>
        <v/>
      </c>
      <c r="N365" s="2457" t="str">
        <f>IF(INPUT_OUTPUT!BQ352="","",INPUT_OUTPUT!BQ352)</f>
        <v/>
      </c>
      <c r="O365" s="2457" t="str">
        <f>IF(INPUT_OUTPUT!BR352="","",INPUT_OUTPUT!BR352)</f>
        <v/>
      </c>
      <c r="P365" s="2457" t="str">
        <f>IF(INPUT_OUTPUT!BS352="","",INPUT_OUTPUT!BS352)</f>
        <v/>
      </c>
      <c r="Q365" s="2457" t="str">
        <f>IF(INPUT_OUTPUT!BT352="","",INPUT_OUTPUT!BT352)</f>
        <v/>
      </c>
      <c r="R365" s="2457" t="str">
        <f>IF(INPUT_OUTPUT!BU352="","",INPUT_OUTPUT!BU352)</f>
        <v/>
      </c>
      <c r="S365" s="2461" t="str">
        <f t="shared" si="19"/>
        <v/>
      </c>
      <c r="T365" s="2457" t="str">
        <f>IF(INPUT_OUTPUT!BV352="","",INPUT_OUTPUT!BV352)</f>
        <v/>
      </c>
      <c r="U365" s="2457" t="str">
        <f>IF(INPUT_OUTPUT!BW352="","",INPUT_OUTPUT!BW352)</f>
        <v/>
      </c>
      <c r="V365" s="2457" t="str">
        <f>IF(INPUT_OUTPUT!BX352="","",INPUT_OUTPUT!BX352)</f>
        <v/>
      </c>
      <c r="W365" s="2457" t="str">
        <f>IF(INPUT_OUTPUT!BY352="","",INPUT_OUTPUT!BY352)</f>
        <v/>
      </c>
      <c r="X365" s="2457" t="str">
        <f>IF(INPUT_OUTPUT!BZ352="","",INPUT_OUTPUT!BZ352)</f>
        <v/>
      </c>
      <c r="Y365" s="2457" t="str">
        <f>IF(INPUT_OUTPUT!CA352="","",INPUT_OUTPUT!CA352)</f>
        <v/>
      </c>
      <c r="Z365" s="2457" t="str">
        <f>IF(INPUT_OUTPUT!CB352="","",INPUT_OUTPUT!CB352)</f>
        <v/>
      </c>
      <c r="AA365" s="2461" t="str">
        <f t="shared" si="20"/>
        <v/>
      </c>
      <c r="AB365" s="2459" t="str">
        <f>IF(INPUT_OUTPUT!CC352="","",INPUT_OUTPUT!CC352)</f>
        <v/>
      </c>
      <c r="AC365" s="2459" t="str">
        <f>IF(INPUT_OUTPUT!CD352="","",INPUT_OUTPUT!CD352)</f>
        <v/>
      </c>
      <c r="AD365" s="2459" t="str">
        <f>IF(INPUT_OUTPUT!CE352="","",INPUT_OUTPUT!CE352)</f>
        <v/>
      </c>
      <c r="AE365" s="2459" t="str">
        <f>IF(INPUT_OUTPUT!CF352="","",INPUT_OUTPUT!CF352)</f>
        <v/>
      </c>
      <c r="AF365" s="2459" t="str">
        <f>IF(INPUT_OUTPUT!CG352="","",INPUT_OUTPUT!CG352)</f>
        <v/>
      </c>
      <c r="AG365" s="2459" t="str">
        <f>IF(INPUT_OUTPUT!CH352="","",INPUT_OUTPUT!CH352)</f>
        <v/>
      </c>
      <c r="AH365" s="2459" t="str">
        <f>IF(INPUT_OUTPUT!CI352="","",INPUT_OUTPUT!CI352)</f>
        <v/>
      </c>
    </row>
    <row r="366" spans="2:34" s="2437" customFormat="1" ht="12.75" customHeight="1">
      <c r="C366" s="2461" t="str">
        <f>IF(INPUT_OUTPUT!C353="","",INPUT_OUTPUT!C353)</f>
        <v/>
      </c>
      <c r="D366" s="2462" t="str">
        <f>IF(INPUT_OUTPUT!BH353="","",INPUT_OUTPUT!BH353)</f>
        <v/>
      </c>
      <c r="E366" s="2462" t="str">
        <f>IF(INPUT_OUTPUT!BI353="","",INPUT_OUTPUT!BI353)</f>
        <v/>
      </c>
      <c r="F366" s="2462" t="str">
        <f>IF(INPUT_OUTPUT!BJ353="","",INPUT_OUTPUT!BJ353)</f>
        <v/>
      </c>
      <c r="G366" s="2462" t="str">
        <f>IF(INPUT_OUTPUT!BK353="","",INPUT_OUTPUT!BK353)</f>
        <v/>
      </c>
      <c r="H366" s="2462" t="str">
        <f>IF(INPUT_OUTPUT!BL353="","",INPUT_OUTPUT!BL353)</f>
        <v/>
      </c>
      <c r="I366" s="2462" t="str">
        <f>IF(INPUT_OUTPUT!BM353="","",INPUT_OUTPUT!BM353)</f>
        <v/>
      </c>
      <c r="J366" s="2462" t="str">
        <f>IF(INPUT_OUTPUT!BN353="","",INPUT_OUTPUT!BN353)</f>
        <v/>
      </c>
      <c r="K366" s="2453" t="str">
        <f t="shared" si="18"/>
        <v/>
      </c>
      <c r="L366" s="2457" t="str">
        <f>IF(INPUT_OUTPUT!BO353="","",INPUT_OUTPUT!BO353)</f>
        <v/>
      </c>
      <c r="M366" s="2457" t="str">
        <f>IF(INPUT_OUTPUT!BP353="","",INPUT_OUTPUT!BP353)</f>
        <v/>
      </c>
      <c r="N366" s="2457" t="str">
        <f>IF(INPUT_OUTPUT!BQ353="","",INPUT_OUTPUT!BQ353)</f>
        <v/>
      </c>
      <c r="O366" s="2457" t="str">
        <f>IF(INPUT_OUTPUT!BR353="","",INPUT_OUTPUT!BR353)</f>
        <v/>
      </c>
      <c r="P366" s="2457" t="str">
        <f>IF(INPUT_OUTPUT!BS353="","",INPUT_OUTPUT!BS353)</f>
        <v/>
      </c>
      <c r="Q366" s="2457" t="str">
        <f>IF(INPUT_OUTPUT!BT353="","",INPUT_OUTPUT!BT353)</f>
        <v/>
      </c>
      <c r="R366" s="2457" t="str">
        <f>IF(INPUT_OUTPUT!BU353="","",INPUT_OUTPUT!BU353)</f>
        <v/>
      </c>
      <c r="S366" s="2461" t="str">
        <f t="shared" si="19"/>
        <v/>
      </c>
      <c r="T366" s="2457" t="str">
        <f>IF(INPUT_OUTPUT!BV353="","",INPUT_OUTPUT!BV353)</f>
        <v/>
      </c>
      <c r="U366" s="2457" t="str">
        <f>IF(INPUT_OUTPUT!BW353="","",INPUT_OUTPUT!BW353)</f>
        <v/>
      </c>
      <c r="V366" s="2457" t="str">
        <f>IF(INPUT_OUTPUT!BX353="","",INPUT_OUTPUT!BX353)</f>
        <v/>
      </c>
      <c r="W366" s="2457" t="str">
        <f>IF(INPUT_OUTPUT!BY353="","",INPUT_OUTPUT!BY353)</f>
        <v/>
      </c>
      <c r="X366" s="2457" t="str">
        <f>IF(INPUT_OUTPUT!BZ353="","",INPUT_OUTPUT!BZ353)</f>
        <v/>
      </c>
      <c r="Y366" s="2457" t="str">
        <f>IF(INPUT_OUTPUT!CA353="","",INPUT_OUTPUT!CA353)</f>
        <v/>
      </c>
      <c r="Z366" s="2457" t="str">
        <f>IF(INPUT_OUTPUT!CB353="","",INPUT_OUTPUT!CB353)</f>
        <v/>
      </c>
      <c r="AA366" s="2461" t="str">
        <f t="shared" si="20"/>
        <v/>
      </c>
      <c r="AB366" s="2459" t="str">
        <f>IF(INPUT_OUTPUT!CC353="","",INPUT_OUTPUT!CC353)</f>
        <v/>
      </c>
      <c r="AC366" s="2459" t="str">
        <f>IF(INPUT_OUTPUT!CD353="","",INPUT_OUTPUT!CD353)</f>
        <v/>
      </c>
      <c r="AD366" s="2459" t="str">
        <f>IF(INPUT_OUTPUT!CE353="","",INPUT_OUTPUT!CE353)</f>
        <v/>
      </c>
      <c r="AE366" s="2459" t="str">
        <f>IF(INPUT_OUTPUT!CF353="","",INPUT_OUTPUT!CF353)</f>
        <v/>
      </c>
      <c r="AF366" s="2459" t="str">
        <f>IF(INPUT_OUTPUT!CG353="","",INPUT_OUTPUT!CG353)</f>
        <v/>
      </c>
      <c r="AG366" s="2459" t="str">
        <f>IF(INPUT_OUTPUT!CH353="","",INPUT_OUTPUT!CH353)</f>
        <v/>
      </c>
      <c r="AH366" s="2459" t="str">
        <f>IF(INPUT_OUTPUT!CI353="","",INPUT_OUTPUT!CI353)</f>
        <v/>
      </c>
    </row>
    <row r="367" spans="2:34" s="2437" customFormat="1" ht="12.75" customHeight="1">
      <c r="C367" s="2461" t="str">
        <f>IF(INPUT_OUTPUT!C354="","",INPUT_OUTPUT!C354)</f>
        <v/>
      </c>
      <c r="D367" s="2462" t="str">
        <f>IF(INPUT_OUTPUT!BH354="","",INPUT_OUTPUT!BH354)</f>
        <v/>
      </c>
      <c r="E367" s="2462" t="str">
        <f>IF(INPUT_OUTPUT!BI354="","",INPUT_OUTPUT!BI354)</f>
        <v/>
      </c>
      <c r="F367" s="2462" t="str">
        <f>IF(INPUT_OUTPUT!BJ354="","",INPUT_OUTPUT!BJ354)</f>
        <v/>
      </c>
      <c r="G367" s="2462" t="str">
        <f>IF(INPUT_OUTPUT!BK354="","",INPUT_OUTPUT!BK354)</f>
        <v/>
      </c>
      <c r="H367" s="2462" t="str">
        <f>IF(INPUT_OUTPUT!BL354="","",INPUT_OUTPUT!BL354)</f>
        <v/>
      </c>
      <c r="I367" s="2462" t="str">
        <f>IF(INPUT_OUTPUT!BM354="","",INPUT_OUTPUT!BM354)</f>
        <v/>
      </c>
      <c r="J367" s="2462" t="str">
        <f>IF(INPUT_OUTPUT!BN354="","",INPUT_OUTPUT!BN354)</f>
        <v/>
      </c>
      <c r="K367" s="2453" t="str">
        <f t="shared" si="18"/>
        <v/>
      </c>
      <c r="L367" s="2457" t="str">
        <f>IF(INPUT_OUTPUT!BO354="","",INPUT_OUTPUT!BO354)</f>
        <v/>
      </c>
      <c r="M367" s="2457" t="str">
        <f>IF(INPUT_OUTPUT!BP354="","",INPUT_OUTPUT!BP354)</f>
        <v/>
      </c>
      <c r="N367" s="2457" t="str">
        <f>IF(INPUT_OUTPUT!BQ354="","",INPUT_OUTPUT!BQ354)</f>
        <v/>
      </c>
      <c r="O367" s="2457" t="str">
        <f>IF(INPUT_OUTPUT!BR354="","",INPUT_OUTPUT!BR354)</f>
        <v/>
      </c>
      <c r="P367" s="2457" t="str">
        <f>IF(INPUT_OUTPUT!BS354="","",INPUT_OUTPUT!BS354)</f>
        <v/>
      </c>
      <c r="Q367" s="2457" t="str">
        <f>IF(INPUT_OUTPUT!BT354="","",INPUT_OUTPUT!BT354)</f>
        <v/>
      </c>
      <c r="R367" s="2457" t="str">
        <f>IF(INPUT_OUTPUT!BU354="","",INPUT_OUTPUT!BU354)</f>
        <v/>
      </c>
      <c r="S367" s="2461" t="str">
        <f t="shared" si="19"/>
        <v/>
      </c>
      <c r="T367" s="2457" t="str">
        <f>IF(INPUT_OUTPUT!BV354="","",INPUT_OUTPUT!BV354)</f>
        <v/>
      </c>
      <c r="U367" s="2457" t="str">
        <f>IF(INPUT_OUTPUT!BW354="","",INPUT_OUTPUT!BW354)</f>
        <v/>
      </c>
      <c r="V367" s="2457" t="str">
        <f>IF(INPUT_OUTPUT!BX354="","",INPUT_OUTPUT!BX354)</f>
        <v/>
      </c>
      <c r="W367" s="2457" t="str">
        <f>IF(INPUT_OUTPUT!BY354="","",INPUT_OUTPUT!BY354)</f>
        <v/>
      </c>
      <c r="X367" s="2457" t="str">
        <f>IF(INPUT_OUTPUT!BZ354="","",INPUT_OUTPUT!BZ354)</f>
        <v/>
      </c>
      <c r="Y367" s="2457" t="str">
        <f>IF(INPUT_OUTPUT!CA354="","",INPUT_OUTPUT!CA354)</f>
        <v/>
      </c>
      <c r="Z367" s="2457" t="str">
        <f>IF(INPUT_OUTPUT!CB354="","",INPUT_OUTPUT!CB354)</f>
        <v/>
      </c>
      <c r="AA367" s="2461" t="str">
        <f t="shared" si="20"/>
        <v/>
      </c>
      <c r="AB367" s="2459" t="str">
        <f>IF(INPUT_OUTPUT!CC354="","",INPUT_OUTPUT!CC354)</f>
        <v/>
      </c>
      <c r="AC367" s="2459" t="str">
        <f>IF(INPUT_OUTPUT!CD354="","",INPUT_OUTPUT!CD354)</f>
        <v/>
      </c>
      <c r="AD367" s="2459" t="str">
        <f>IF(INPUT_OUTPUT!CE354="","",INPUT_OUTPUT!CE354)</f>
        <v/>
      </c>
      <c r="AE367" s="2459" t="str">
        <f>IF(INPUT_OUTPUT!CF354="","",INPUT_OUTPUT!CF354)</f>
        <v/>
      </c>
      <c r="AF367" s="2459" t="str">
        <f>IF(INPUT_OUTPUT!CG354="","",INPUT_OUTPUT!CG354)</f>
        <v/>
      </c>
      <c r="AG367" s="2459" t="str">
        <f>IF(INPUT_OUTPUT!CH354="","",INPUT_OUTPUT!CH354)</f>
        <v/>
      </c>
      <c r="AH367" s="2459" t="str">
        <f>IF(INPUT_OUTPUT!CI354="","",INPUT_OUTPUT!CI354)</f>
        <v/>
      </c>
    </row>
    <row r="368" spans="2:34" s="2437" customFormat="1" ht="12.75" customHeight="1">
      <c r="C368" s="2461" t="str">
        <f>IF(INPUT_OUTPUT!C355="","",INPUT_OUTPUT!C355)</f>
        <v/>
      </c>
      <c r="D368" s="2462" t="str">
        <f>IF(INPUT_OUTPUT!BH355="","",INPUT_OUTPUT!BH355)</f>
        <v/>
      </c>
      <c r="E368" s="2462" t="str">
        <f>IF(INPUT_OUTPUT!BI355="","",INPUT_OUTPUT!BI355)</f>
        <v/>
      </c>
      <c r="F368" s="2462" t="str">
        <f>IF(INPUT_OUTPUT!BJ355="","",INPUT_OUTPUT!BJ355)</f>
        <v/>
      </c>
      <c r="G368" s="2462" t="str">
        <f>IF(INPUT_OUTPUT!BK355="","",INPUT_OUTPUT!BK355)</f>
        <v/>
      </c>
      <c r="H368" s="2462" t="str">
        <f>IF(INPUT_OUTPUT!BL355="","",INPUT_OUTPUT!BL355)</f>
        <v/>
      </c>
      <c r="I368" s="2462" t="str">
        <f>IF(INPUT_OUTPUT!BM355="","",INPUT_OUTPUT!BM355)</f>
        <v/>
      </c>
      <c r="J368" s="2462" t="str">
        <f>IF(INPUT_OUTPUT!BN355="","",INPUT_OUTPUT!BN355)</f>
        <v/>
      </c>
      <c r="K368" s="2453" t="str">
        <f t="shared" si="18"/>
        <v/>
      </c>
      <c r="L368" s="2457" t="str">
        <f>IF(INPUT_OUTPUT!BO355="","",INPUT_OUTPUT!BO355)</f>
        <v/>
      </c>
      <c r="M368" s="2457" t="str">
        <f>IF(INPUT_OUTPUT!BP355="","",INPUT_OUTPUT!BP355)</f>
        <v/>
      </c>
      <c r="N368" s="2457" t="str">
        <f>IF(INPUT_OUTPUT!BQ355="","",INPUT_OUTPUT!BQ355)</f>
        <v/>
      </c>
      <c r="O368" s="2457" t="str">
        <f>IF(INPUT_OUTPUT!BR355="","",INPUT_OUTPUT!BR355)</f>
        <v/>
      </c>
      <c r="P368" s="2457" t="str">
        <f>IF(INPUT_OUTPUT!BS355="","",INPUT_OUTPUT!BS355)</f>
        <v/>
      </c>
      <c r="Q368" s="2457" t="str">
        <f>IF(INPUT_OUTPUT!BT355="","",INPUT_OUTPUT!BT355)</f>
        <v/>
      </c>
      <c r="R368" s="2457" t="str">
        <f>IF(INPUT_OUTPUT!BU355="","",INPUT_OUTPUT!BU355)</f>
        <v/>
      </c>
      <c r="S368" s="2461" t="str">
        <f t="shared" si="19"/>
        <v/>
      </c>
      <c r="T368" s="2457" t="str">
        <f>IF(INPUT_OUTPUT!BV355="","",INPUT_OUTPUT!BV355)</f>
        <v/>
      </c>
      <c r="U368" s="2457" t="str">
        <f>IF(INPUT_OUTPUT!BW355="","",INPUT_OUTPUT!BW355)</f>
        <v/>
      </c>
      <c r="V368" s="2457" t="str">
        <f>IF(INPUT_OUTPUT!BX355="","",INPUT_OUTPUT!BX355)</f>
        <v/>
      </c>
      <c r="W368" s="2457" t="str">
        <f>IF(INPUT_OUTPUT!BY355="","",INPUT_OUTPUT!BY355)</f>
        <v/>
      </c>
      <c r="X368" s="2457" t="str">
        <f>IF(INPUT_OUTPUT!BZ355="","",INPUT_OUTPUT!BZ355)</f>
        <v/>
      </c>
      <c r="Y368" s="2457" t="str">
        <f>IF(INPUT_OUTPUT!CA355="","",INPUT_OUTPUT!CA355)</f>
        <v/>
      </c>
      <c r="Z368" s="2457" t="str">
        <f>IF(INPUT_OUTPUT!CB355="","",INPUT_OUTPUT!CB355)</f>
        <v/>
      </c>
      <c r="AA368" s="2461" t="str">
        <f t="shared" si="20"/>
        <v/>
      </c>
      <c r="AB368" s="2459" t="str">
        <f>IF(INPUT_OUTPUT!CC355="","",INPUT_OUTPUT!CC355)</f>
        <v/>
      </c>
      <c r="AC368" s="2459" t="str">
        <f>IF(INPUT_OUTPUT!CD355="","",INPUT_OUTPUT!CD355)</f>
        <v/>
      </c>
      <c r="AD368" s="2459" t="str">
        <f>IF(INPUT_OUTPUT!CE355="","",INPUT_OUTPUT!CE355)</f>
        <v/>
      </c>
      <c r="AE368" s="2459" t="str">
        <f>IF(INPUT_OUTPUT!CF355="","",INPUT_OUTPUT!CF355)</f>
        <v/>
      </c>
      <c r="AF368" s="2459" t="str">
        <f>IF(INPUT_OUTPUT!CG355="","",INPUT_OUTPUT!CG355)</f>
        <v/>
      </c>
      <c r="AG368" s="2459" t="str">
        <f>IF(INPUT_OUTPUT!CH355="","",INPUT_OUTPUT!CH355)</f>
        <v/>
      </c>
      <c r="AH368" s="2459" t="str">
        <f>IF(INPUT_OUTPUT!CI355="","",INPUT_OUTPUT!CI355)</f>
        <v/>
      </c>
    </row>
    <row r="369" spans="3:34" s="2437" customFormat="1" ht="12.75" customHeight="1">
      <c r="C369" s="2461" t="str">
        <f>IF(INPUT_OUTPUT!C356="","",INPUT_OUTPUT!C356)</f>
        <v/>
      </c>
      <c r="D369" s="2462" t="str">
        <f>IF(INPUT_OUTPUT!BH356="","",INPUT_OUTPUT!BH356)</f>
        <v/>
      </c>
      <c r="E369" s="2462" t="str">
        <f>IF(INPUT_OUTPUT!BI356="","",INPUT_OUTPUT!BI356)</f>
        <v/>
      </c>
      <c r="F369" s="2462" t="str">
        <f>IF(INPUT_OUTPUT!BJ356="","",INPUT_OUTPUT!BJ356)</f>
        <v/>
      </c>
      <c r="G369" s="2462" t="str">
        <f>IF(INPUT_OUTPUT!BK356="","",INPUT_OUTPUT!BK356)</f>
        <v/>
      </c>
      <c r="H369" s="2462" t="str">
        <f>IF(INPUT_OUTPUT!BL356="","",INPUT_OUTPUT!BL356)</f>
        <v/>
      </c>
      <c r="I369" s="2462" t="str">
        <f>IF(INPUT_OUTPUT!BM356="","",INPUT_OUTPUT!BM356)</f>
        <v/>
      </c>
      <c r="J369" s="2462" t="str">
        <f>IF(INPUT_OUTPUT!BN356="","",INPUT_OUTPUT!BN356)</f>
        <v/>
      </c>
      <c r="K369" s="2453" t="str">
        <f t="shared" si="18"/>
        <v/>
      </c>
      <c r="L369" s="2457" t="str">
        <f>IF(INPUT_OUTPUT!BO356="","",INPUT_OUTPUT!BO356)</f>
        <v/>
      </c>
      <c r="M369" s="2457" t="str">
        <f>IF(INPUT_OUTPUT!BP356="","",INPUT_OUTPUT!BP356)</f>
        <v/>
      </c>
      <c r="N369" s="2457" t="str">
        <f>IF(INPUT_OUTPUT!BQ356="","",INPUT_OUTPUT!BQ356)</f>
        <v/>
      </c>
      <c r="O369" s="2457" t="str">
        <f>IF(INPUT_OUTPUT!BR356="","",INPUT_OUTPUT!BR356)</f>
        <v/>
      </c>
      <c r="P369" s="2457" t="str">
        <f>IF(INPUT_OUTPUT!BS356="","",INPUT_OUTPUT!BS356)</f>
        <v/>
      </c>
      <c r="Q369" s="2457" t="str">
        <f>IF(INPUT_OUTPUT!BT356="","",INPUT_OUTPUT!BT356)</f>
        <v/>
      </c>
      <c r="R369" s="2457" t="str">
        <f>IF(INPUT_OUTPUT!BU356="","",INPUT_OUTPUT!BU356)</f>
        <v/>
      </c>
      <c r="S369" s="2461" t="str">
        <f t="shared" si="19"/>
        <v/>
      </c>
      <c r="T369" s="2457" t="str">
        <f>IF(INPUT_OUTPUT!BV356="","",INPUT_OUTPUT!BV356)</f>
        <v/>
      </c>
      <c r="U369" s="2457" t="str">
        <f>IF(INPUT_OUTPUT!BW356="","",INPUT_OUTPUT!BW356)</f>
        <v/>
      </c>
      <c r="V369" s="2457" t="str">
        <f>IF(INPUT_OUTPUT!BX356="","",INPUT_OUTPUT!BX356)</f>
        <v/>
      </c>
      <c r="W369" s="2457" t="str">
        <f>IF(INPUT_OUTPUT!BY356="","",INPUT_OUTPUT!BY356)</f>
        <v/>
      </c>
      <c r="X369" s="2457" t="str">
        <f>IF(INPUT_OUTPUT!BZ356="","",INPUT_OUTPUT!BZ356)</f>
        <v/>
      </c>
      <c r="Y369" s="2457" t="str">
        <f>IF(INPUT_OUTPUT!CA356="","",INPUT_OUTPUT!CA356)</f>
        <v/>
      </c>
      <c r="Z369" s="2457" t="str">
        <f>IF(INPUT_OUTPUT!CB356="","",INPUT_OUTPUT!CB356)</f>
        <v/>
      </c>
      <c r="AA369" s="2461" t="str">
        <f t="shared" si="20"/>
        <v/>
      </c>
      <c r="AB369" s="2459" t="str">
        <f>IF(INPUT_OUTPUT!CC356="","",INPUT_OUTPUT!CC356)</f>
        <v/>
      </c>
      <c r="AC369" s="2459" t="str">
        <f>IF(INPUT_OUTPUT!CD356="","",INPUT_OUTPUT!CD356)</f>
        <v/>
      </c>
      <c r="AD369" s="2459" t="str">
        <f>IF(INPUT_OUTPUT!CE356="","",INPUT_OUTPUT!CE356)</f>
        <v/>
      </c>
      <c r="AE369" s="2459" t="str">
        <f>IF(INPUT_OUTPUT!CF356="","",INPUT_OUTPUT!CF356)</f>
        <v/>
      </c>
      <c r="AF369" s="2459" t="str">
        <f>IF(INPUT_OUTPUT!CG356="","",INPUT_OUTPUT!CG356)</f>
        <v/>
      </c>
      <c r="AG369" s="2459" t="str">
        <f>IF(INPUT_OUTPUT!CH356="","",INPUT_OUTPUT!CH356)</f>
        <v/>
      </c>
      <c r="AH369" s="2459" t="str">
        <f>IF(INPUT_OUTPUT!CI356="","",INPUT_OUTPUT!CI356)</f>
        <v/>
      </c>
    </row>
    <row r="370" spans="3:34" s="2437" customFormat="1" ht="12.75" customHeight="1">
      <c r="C370" s="2461" t="str">
        <f>IF(INPUT_OUTPUT!C357="","",INPUT_OUTPUT!C357)</f>
        <v/>
      </c>
      <c r="D370" s="2462" t="str">
        <f>IF(INPUT_OUTPUT!BH357="","",INPUT_OUTPUT!BH357)</f>
        <v/>
      </c>
      <c r="E370" s="2462" t="str">
        <f>IF(INPUT_OUTPUT!BI357="","",INPUT_OUTPUT!BI357)</f>
        <v/>
      </c>
      <c r="F370" s="2462" t="str">
        <f>IF(INPUT_OUTPUT!BJ357="","",INPUT_OUTPUT!BJ357)</f>
        <v/>
      </c>
      <c r="G370" s="2462" t="str">
        <f>IF(INPUT_OUTPUT!BK357="","",INPUT_OUTPUT!BK357)</f>
        <v/>
      </c>
      <c r="H370" s="2462" t="str">
        <f>IF(INPUT_OUTPUT!BL357="","",INPUT_OUTPUT!BL357)</f>
        <v/>
      </c>
      <c r="I370" s="2462" t="str">
        <f>IF(INPUT_OUTPUT!BM357="","",INPUT_OUTPUT!BM357)</f>
        <v/>
      </c>
      <c r="J370" s="2462" t="str">
        <f>IF(INPUT_OUTPUT!BN357="","",INPUT_OUTPUT!BN357)</f>
        <v/>
      </c>
      <c r="K370" s="2453" t="str">
        <f t="shared" si="18"/>
        <v/>
      </c>
      <c r="L370" s="2457" t="str">
        <f>IF(INPUT_OUTPUT!BO357="","",INPUT_OUTPUT!BO357)</f>
        <v/>
      </c>
      <c r="M370" s="2457" t="str">
        <f>IF(INPUT_OUTPUT!BP357="","",INPUT_OUTPUT!BP357)</f>
        <v/>
      </c>
      <c r="N370" s="2457" t="str">
        <f>IF(INPUT_OUTPUT!BQ357="","",INPUT_OUTPUT!BQ357)</f>
        <v/>
      </c>
      <c r="O370" s="2457" t="str">
        <f>IF(INPUT_OUTPUT!BR357="","",INPUT_OUTPUT!BR357)</f>
        <v/>
      </c>
      <c r="P370" s="2457" t="str">
        <f>IF(INPUT_OUTPUT!BS357="","",INPUT_OUTPUT!BS357)</f>
        <v/>
      </c>
      <c r="Q370" s="2457" t="str">
        <f>IF(INPUT_OUTPUT!BT357="","",INPUT_OUTPUT!BT357)</f>
        <v/>
      </c>
      <c r="R370" s="2457" t="str">
        <f>IF(INPUT_OUTPUT!BU357="","",INPUT_OUTPUT!BU357)</f>
        <v/>
      </c>
      <c r="S370" s="2461" t="str">
        <f t="shared" si="19"/>
        <v/>
      </c>
      <c r="T370" s="2457" t="str">
        <f>IF(INPUT_OUTPUT!BV357="","",INPUT_OUTPUT!BV357)</f>
        <v/>
      </c>
      <c r="U370" s="2457" t="str">
        <f>IF(INPUT_OUTPUT!BW357="","",INPUT_OUTPUT!BW357)</f>
        <v/>
      </c>
      <c r="V370" s="2457" t="str">
        <f>IF(INPUT_OUTPUT!BX357="","",INPUT_OUTPUT!BX357)</f>
        <v/>
      </c>
      <c r="W370" s="2457" t="str">
        <f>IF(INPUT_OUTPUT!BY357="","",INPUT_OUTPUT!BY357)</f>
        <v/>
      </c>
      <c r="X370" s="2457" t="str">
        <f>IF(INPUT_OUTPUT!BZ357="","",INPUT_OUTPUT!BZ357)</f>
        <v/>
      </c>
      <c r="Y370" s="2457" t="str">
        <f>IF(INPUT_OUTPUT!CA357="","",INPUT_OUTPUT!CA357)</f>
        <v/>
      </c>
      <c r="Z370" s="2457" t="str">
        <f>IF(INPUT_OUTPUT!CB357="","",INPUT_OUTPUT!CB357)</f>
        <v/>
      </c>
      <c r="AA370" s="2461" t="str">
        <f t="shared" si="20"/>
        <v/>
      </c>
      <c r="AB370" s="2459" t="str">
        <f>IF(INPUT_OUTPUT!CC357="","",INPUT_OUTPUT!CC357)</f>
        <v/>
      </c>
      <c r="AC370" s="2459" t="str">
        <f>IF(INPUT_OUTPUT!CD357="","",INPUT_OUTPUT!CD357)</f>
        <v/>
      </c>
      <c r="AD370" s="2459" t="str">
        <f>IF(INPUT_OUTPUT!CE357="","",INPUT_OUTPUT!CE357)</f>
        <v/>
      </c>
      <c r="AE370" s="2459" t="str">
        <f>IF(INPUT_OUTPUT!CF357="","",INPUT_OUTPUT!CF357)</f>
        <v/>
      </c>
      <c r="AF370" s="2459" t="str">
        <f>IF(INPUT_OUTPUT!CG357="","",INPUT_OUTPUT!CG357)</f>
        <v/>
      </c>
      <c r="AG370" s="2459" t="str">
        <f>IF(INPUT_OUTPUT!CH357="","",INPUT_OUTPUT!CH357)</f>
        <v/>
      </c>
      <c r="AH370" s="2459" t="str">
        <f>IF(INPUT_OUTPUT!CI357="","",INPUT_OUTPUT!CI357)</f>
        <v/>
      </c>
    </row>
    <row r="371" spans="3:34" s="2437" customFormat="1" ht="12.75" customHeight="1">
      <c r="C371" s="2461" t="str">
        <f>IF(INPUT_OUTPUT!C358="","",INPUT_OUTPUT!C358)</f>
        <v/>
      </c>
      <c r="D371" s="2462" t="str">
        <f>IF(INPUT_OUTPUT!BH358="","",INPUT_OUTPUT!BH358)</f>
        <v/>
      </c>
      <c r="E371" s="2462" t="str">
        <f>IF(INPUT_OUTPUT!BI358="","",INPUT_OUTPUT!BI358)</f>
        <v/>
      </c>
      <c r="F371" s="2462" t="str">
        <f>IF(INPUT_OUTPUT!BJ358="","",INPUT_OUTPUT!BJ358)</f>
        <v/>
      </c>
      <c r="G371" s="2462" t="str">
        <f>IF(INPUT_OUTPUT!BK358="","",INPUT_OUTPUT!BK358)</f>
        <v/>
      </c>
      <c r="H371" s="2462" t="str">
        <f>IF(INPUT_OUTPUT!BL358="","",INPUT_OUTPUT!BL358)</f>
        <v/>
      </c>
      <c r="I371" s="2462" t="str">
        <f>IF(INPUT_OUTPUT!BM358="","",INPUT_OUTPUT!BM358)</f>
        <v/>
      </c>
      <c r="J371" s="2462" t="str">
        <f>IF(INPUT_OUTPUT!BN358="","",INPUT_OUTPUT!BN358)</f>
        <v/>
      </c>
      <c r="K371" s="2453" t="str">
        <f t="shared" si="18"/>
        <v/>
      </c>
      <c r="L371" s="2457" t="str">
        <f>IF(INPUT_OUTPUT!BO358="","",INPUT_OUTPUT!BO358)</f>
        <v/>
      </c>
      <c r="M371" s="2457" t="str">
        <f>IF(INPUT_OUTPUT!BP358="","",INPUT_OUTPUT!BP358)</f>
        <v/>
      </c>
      <c r="N371" s="2457" t="str">
        <f>IF(INPUT_OUTPUT!BQ358="","",INPUT_OUTPUT!BQ358)</f>
        <v/>
      </c>
      <c r="O371" s="2457" t="str">
        <f>IF(INPUT_OUTPUT!BR358="","",INPUT_OUTPUT!BR358)</f>
        <v/>
      </c>
      <c r="P371" s="2457" t="str">
        <f>IF(INPUT_OUTPUT!BS358="","",INPUT_OUTPUT!BS358)</f>
        <v/>
      </c>
      <c r="Q371" s="2457" t="str">
        <f>IF(INPUT_OUTPUT!BT358="","",INPUT_OUTPUT!BT358)</f>
        <v/>
      </c>
      <c r="R371" s="2457" t="str">
        <f>IF(INPUT_OUTPUT!BU358="","",INPUT_OUTPUT!BU358)</f>
        <v/>
      </c>
      <c r="S371" s="2461" t="str">
        <f t="shared" si="19"/>
        <v/>
      </c>
      <c r="T371" s="2457" t="str">
        <f>IF(INPUT_OUTPUT!BV358="","",INPUT_OUTPUT!BV358)</f>
        <v/>
      </c>
      <c r="U371" s="2457" t="str">
        <f>IF(INPUT_OUTPUT!BW358="","",INPUT_OUTPUT!BW358)</f>
        <v/>
      </c>
      <c r="V371" s="2457" t="str">
        <f>IF(INPUT_OUTPUT!BX358="","",INPUT_OUTPUT!BX358)</f>
        <v/>
      </c>
      <c r="W371" s="2457" t="str">
        <f>IF(INPUT_OUTPUT!BY358="","",INPUT_OUTPUT!BY358)</f>
        <v/>
      </c>
      <c r="X371" s="2457" t="str">
        <f>IF(INPUT_OUTPUT!BZ358="","",INPUT_OUTPUT!BZ358)</f>
        <v/>
      </c>
      <c r="Y371" s="2457" t="str">
        <f>IF(INPUT_OUTPUT!CA358="","",INPUT_OUTPUT!CA358)</f>
        <v/>
      </c>
      <c r="Z371" s="2457" t="str">
        <f>IF(INPUT_OUTPUT!CB358="","",INPUT_OUTPUT!CB358)</f>
        <v/>
      </c>
      <c r="AA371" s="2461" t="str">
        <f t="shared" si="20"/>
        <v/>
      </c>
      <c r="AB371" s="2459" t="str">
        <f>IF(INPUT_OUTPUT!CC358="","",INPUT_OUTPUT!CC358)</f>
        <v/>
      </c>
      <c r="AC371" s="2459" t="str">
        <f>IF(INPUT_OUTPUT!CD358="","",INPUT_OUTPUT!CD358)</f>
        <v/>
      </c>
      <c r="AD371" s="2459" t="str">
        <f>IF(INPUT_OUTPUT!CE358="","",INPUT_OUTPUT!CE358)</f>
        <v/>
      </c>
      <c r="AE371" s="2459" t="str">
        <f>IF(INPUT_OUTPUT!CF358="","",INPUT_OUTPUT!CF358)</f>
        <v/>
      </c>
      <c r="AF371" s="2459" t="str">
        <f>IF(INPUT_OUTPUT!CG358="","",INPUT_OUTPUT!CG358)</f>
        <v/>
      </c>
      <c r="AG371" s="2459" t="str">
        <f>IF(INPUT_OUTPUT!CH358="","",INPUT_OUTPUT!CH358)</f>
        <v/>
      </c>
      <c r="AH371" s="2459" t="str">
        <f>IF(INPUT_OUTPUT!CI358="","",INPUT_OUTPUT!CI358)</f>
        <v/>
      </c>
    </row>
    <row r="372" spans="3:34" s="2437" customFormat="1" ht="12.75" customHeight="1">
      <c r="C372" s="2461" t="str">
        <f>IF(INPUT_OUTPUT!C359="","",INPUT_OUTPUT!C359)</f>
        <v/>
      </c>
      <c r="D372" s="2462" t="str">
        <f>IF(INPUT_OUTPUT!BH359="","",INPUT_OUTPUT!BH359)</f>
        <v/>
      </c>
      <c r="E372" s="2462" t="str">
        <f>IF(INPUT_OUTPUT!BI359="","",INPUT_OUTPUT!BI359)</f>
        <v/>
      </c>
      <c r="F372" s="2462" t="str">
        <f>IF(INPUT_OUTPUT!BJ359="","",INPUT_OUTPUT!BJ359)</f>
        <v/>
      </c>
      <c r="G372" s="2462" t="str">
        <f>IF(INPUT_OUTPUT!BK359="","",INPUT_OUTPUT!BK359)</f>
        <v/>
      </c>
      <c r="H372" s="2462" t="str">
        <f>IF(INPUT_OUTPUT!BL359="","",INPUT_OUTPUT!BL359)</f>
        <v/>
      </c>
      <c r="I372" s="2462" t="str">
        <f>IF(INPUT_OUTPUT!BM359="","",INPUT_OUTPUT!BM359)</f>
        <v/>
      </c>
      <c r="J372" s="2462" t="str">
        <f>IF(INPUT_OUTPUT!BN359="","",INPUT_OUTPUT!BN359)</f>
        <v/>
      </c>
      <c r="K372" s="2453" t="str">
        <f t="shared" si="18"/>
        <v/>
      </c>
      <c r="L372" s="2457" t="str">
        <f>IF(INPUT_OUTPUT!BO359="","",INPUT_OUTPUT!BO359)</f>
        <v/>
      </c>
      <c r="M372" s="2457" t="str">
        <f>IF(INPUT_OUTPUT!BP359="","",INPUT_OUTPUT!BP359)</f>
        <v/>
      </c>
      <c r="N372" s="2457" t="str">
        <f>IF(INPUT_OUTPUT!BQ359="","",INPUT_OUTPUT!BQ359)</f>
        <v/>
      </c>
      <c r="O372" s="2457" t="str">
        <f>IF(INPUT_OUTPUT!BR359="","",INPUT_OUTPUT!BR359)</f>
        <v/>
      </c>
      <c r="P372" s="2457" t="str">
        <f>IF(INPUT_OUTPUT!BS359="","",INPUT_OUTPUT!BS359)</f>
        <v/>
      </c>
      <c r="Q372" s="2457" t="str">
        <f>IF(INPUT_OUTPUT!BT359="","",INPUT_OUTPUT!BT359)</f>
        <v/>
      </c>
      <c r="R372" s="2457" t="str">
        <f>IF(INPUT_OUTPUT!BU359="","",INPUT_OUTPUT!BU359)</f>
        <v/>
      </c>
      <c r="S372" s="2461" t="str">
        <f t="shared" si="19"/>
        <v/>
      </c>
      <c r="T372" s="2457" t="str">
        <f>IF(INPUT_OUTPUT!BV359="","",INPUT_OUTPUT!BV359)</f>
        <v/>
      </c>
      <c r="U372" s="2457" t="str">
        <f>IF(INPUT_OUTPUT!BW359="","",INPUT_OUTPUT!BW359)</f>
        <v/>
      </c>
      <c r="V372" s="2457" t="str">
        <f>IF(INPUT_OUTPUT!BX359="","",INPUT_OUTPUT!BX359)</f>
        <v/>
      </c>
      <c r="W372" s="2457" t="str">
        <f>IF(INPUT_OUTPUT!BY359="","",INPUT_OUTPUT!BY359)</f>
        <v/>
      </c>
      <c r="X372" s="2457" t="str">
        <f>IF(INPUT_OUTPUT!BZ359="","",INPUT_OUTPUT!BZ359)</f>
        <v/>
      </c>
      <c r="Y372" s="2457" t="str">
        <f>IF(INPUT_OUTPUT!CA359="","",INPUT_OUTPUT!CA359)</f>
        <v/>
      </c>
      <c r="Z372" s="2457" t="str">
        <f>IF(INPUT_OUTPUT!CB359="","",INPUT_OUTPUT!CB359)</f>
        <v/>
      </c>
      <c r="AA372" s="2461" t="str">
        <f t="shared" si="20"/>
        <v/>
      </c>
      <c r="AB372" s="2459" t="str">
        <f>IF(INPUT_OUTPUT!CC359="","",INPUT_OUTPUT!CC359)</f>
        <v/>
      </c>
      <c r="AC372" s="2459" t="str">
        <f>IF(INPUT_OUTPUT!CD359="","",INPUT_OUTPUT!CD359)</f>
        <v/>
      </c>
      <c r="AD372" s="2459" t="str">
        <f>IF(INPUT_OUTPUT!CE359="","",INPUT_OUTPUT!CE359)</f>
        <v/>
      </c>
      <c r="AE372" s="2459" t="str">
        <f>IF(INPUT_OUTPUT!CF359="","",INPUT_OUTPUT!CF359)</f>
        <v/>
      </c>
      <c r="AF372" s="2459" t="str">
        <f>IF(INPUT_OUTPUT!CG359="","",INPUT_OUTPUT!CG359)</f>
        <v/>
      </c>
      <c r="AG372" s="2459" t="str">
        <f>IF(INPUT_OUTPUT!CH359="","",INPUT_OUTPUT!CH359)</f>
        <v/>
      </c>
      <c r="AH372" s="2459" t="str">
        <f>IF(INPUT_OUTPUT!CI359="","",INPUT_OUTPUT!CI359)</f>
        <v/>
      </c>
    </row>
    <row r="373" spans="3:34" s="2437" customFormat="1" ht="12.75" customHeight="1">
      <c r="C373" s="2461" t="str">
        <f>IF(INPUT_OUTPUT!C360="","",INPUT_OUTPUT!C360)</f>
        <v/>
      </c>
      <c r="D373" s="2462" t="str">
        <f>IF(INPUT_OUTPUT!BH360="","",INPUT_OUTPUT!BH360)</f>
        <v/>
      </c>
      <c r="E373" s="2462" t="str">
        <f>IF(INPUT_OUTPUT!BI360="","",INPUT_OUTPUT!BI360)</f>
        <v/>
      </c>
      <c r="F373" s="2462" t="str">
        <f>IF(INPUT_OUTPUT!BJ360="","",INPUT_OUTPUT!BJ360)</f>
        <v/>
      </c>
      <c r="G373" s="2462" t="str">
        <f>IF(INPUT_OUTPUT!BK360="","",INPUT_OUTPUT!BK360)</f>
        <v/>
      </c>
      <c r="H373" s="2462" t="str">
        <f>IF(INPUT_OUTPUT!BL360="","",INPUT_OUTPUT!BL360)</f>
        <v/>
      </c>
      <c r="I373" s="2462" t="str">
        <f>IF(INPUT_OUTPUT!BM360="","",INPUT_OUTPUT!BM360)</f>
        <v/>
      </c>
      <c r="J373" s="2462" t="str">
        <f>IF(INPUT_OUTPUT!BN360="","",INPUT_OUTPUT!BN360)</f>
        <v/>
      </c>
      <c r="K373" s="2453" t="str">
        <f t="shared" si="18"/>
        <v/>
      </c>
      <c r="L373" s="2457" t="str">
        <f>IF(INPUT_OUTPUT!BO360="","",INPUT_OUTPUT!BO360)</f>
        <v/>
      </c>
      <c r="M373" s="2457" t="str">
        <f>IF(INPUT_OUTPUT!BP360="","",INPUT_OUTPUT!BP360)</f>
        <v/>
      </c>
      <c r="N373" s="2457" t="str">
        <f>IF(INPUT_OUTPUT!BQ360="","",INPUT_OUTPUT!BQ360)</f>
        <v/>
      </c>
      <c r="O373" s="2457" t="str">
        <f>IF(INPUT_OUTPUT!BR360="","",INPUT_OUTPUT!BR360)</f>
        <v/>
      </c>
      <c r="P373" s="2457" t="str">
        <f>IF(INPUT_OUTPUT!BS360="","",INPUT_OUTPUT!BS360)</f>
        <v/>
      </c>
      <c r="Q373" s="2457" t="str">
        <f>IF(INPUT_OUTPUT!BT360="","",INPUT_OUTPUT!BT360)</f>
        <v/>
      </c>
      <c r="R373" s="2457" t="str">
        <f>IF(INPUT_OUTPUT!BU360="","",INPUT_OUTPUT!BU360)</f>
        <v/>
      </c>
      <c r="S373" s="2461" t="str">
        <f t="shared" si="19"/>
        <v/>
      </c>
      <c r="T373" s="2457" t="str">
        <f>IF(INPUT_OUTPUT!BV360="","",INPUT_OUTPUT!BV360)</f>
        <v/>
      </c>
      <c r="U373" s="2457" t="str">
        <f>IF(INPUT_OUTPUT!BW360="","",INPUT_OUTPUT!BW360)</f>
        <v/>
      </c>
      <c r="V373" s="2457" t="str">
        <f>IF(INPUT_OUTPUT!BX360="","",INPUT_OUTPUT!BX360)</f>
        <v/>
      </c>
      <c r="W373" s="2457" t="str">
        <f>IF(INPUT_OUTPUT!BY360="","",INPUT_OUTPUT!BY360)</f>
        <v/>
      </c>
      <c r="X373" s="2457" t="str">
        <f>IF(INPUT_OUTPUT!BZ360="","",INPUT_OUTPUT!BZ360)</f>
        <v/>
      </c>
      <c r="Y373" s="2457" t="str">
        <f>IF(INPUT_OUTPUT!CA360="","",INPUT_OUTPUT!CA360)</f>
        <v/>
      </c>
      <c r="Z373" s="2457" t="str">
        <f>IF(INPUT_OUTPUT!CB360="","",INPUT_OUTPUT!CB360)</f>
        <v/>
      </c>
      <c r="AA373" s="2461" t="str">
        <f t="shared" si="20"/>
        <v/>
      </c>
      <c r="AB373" s="2459" t="str">
        <f>IF(INPUT_OUTPUT!CC360="","",INPUT_OUTPUT!CC360)</f>
        <v/>
      </c>
      <c r="AC373" s="2459" t="str">
        <f>IF(INPUT_OUTPUT!CD360="","",INPUT_OUTPUT!CD360)</f>
        <v/>
      </c>
      <c r="AD373" s="2459" t="str">
        <f>IF(INPUT_OUTPUT!CE360="","",INPUT_OUTPUT!CE360)</f>
        <v/>
      </c>
      <c r="AE373" s="2459" t="str">
        <f>IF(INPUT_OUTPUT!CF360="","",INPUT_OUTPUT!CF360)</f>
        <v/>
      </c>
      <c r="AF373" s="2459" t="str">
        <f>IF(INPUT_OUTPUT!CG360="","",INPUT_OUTPUT!CG360)</f>
        <v/>
      </c>
      <c r="AG373" s="2459" t="str">
        <f>IF(INPUT_OUTPUT!CH360="","",INPUT_OUTPUT!CH360)</f>
        <v/>
      </c>
      <c r="AH373" s="2459" t="str">
        <f>IF(INPUT_OUTPUT!CI360="","",INPUT_OUTPUT!CI360)</f>
        <v/>
      </c>
    </row>
    <row r="374" spans="3:34" s="2437" customFormat="1" ht="12.75" customHeight="1">
      <c r="C374" s="2461" t="str">
        <f>IF(INPUT_OUTPUT!C361="","",INPUT_OUTPUT!C361)</f>
        <v/>
      </c>
      <c r="D374" s="2462" t="str">
        <f>IF(INPUT_OUTPUT!BH361="","",INPUT_OUTPUT!BH361)</f>
        <v/>
      </c>
      <c r="E374" s="2462" t="str">
        <f>IF(INPUT_OUTPUT!BI361="","",INPUT_OUTPUT!BI361)</f>
        <v/>
      </c>
      <c r="F374" s="2462" t="str">
        <f>IF(INPUT_OUTPUT!BJ361="","",INPUT_OUTPUT!BJ361)</f>
        <v/>
      </c>
      <c r="G374" s="2462" t="str">
        <f>IF(INPUT_OUTPUT!BK361="","",INPUT_OUTPUT!BK361)</f>
        <v/>
      </c>
      <c r="H374" s="2462" t="str">
        <f>IF(INPUT_OUTPUT!BL361="","",INPUT_OUTPUT!BL361)</f>
        <v/>
      </c>
      <c r="I374" s="2462" t="str">
        <f>IF(INPUT_OUTPUT!BM361="","",INPUT_OUTPUT!BM361)</f>
        <v/>
      </c>
      <c r="J374" s="2462" t="str">
        <f>IF(INPUT_OUTPUT!BN361="","",INPUT_OUTPUT!BN361)</f>
        <v/>
      </c>
      <c r="K374" s="2453" t="str">
        <f t="shared" si="18"/>
        <v/>
      </c>
      <c r="L374" s="2457" t="str">
        <f>IF(INPUT_OUTPUT!BO361="","",INPUT_OUTPUT!BO361)</f>
        <v/>
      </c>
      <c r="M374" s="2457" t="str">
        <f>IF(INPUT_OUTPUT!BP361="","",INPUT_OUTPUT!BP361)</f>
        <v/>
      </c>
      <c r="N374" s="2457" t="str">
        <f>IF(INPUT_OUTPUT!BQ361="","",INPUT_OUTPUT!BQ361)</f>
        <v/>
      </c>
      <c r="O374" s="2457" t="str">
        <f>IF(INPUT_OUTPUT!BR361="","",INPUT_OUTPUT!BR361)</f>
        <v/>
      </c>
      <c r="P374" s="2457" t="str">
        <f>IF(INPUT_OUTPUT!BS361="","",INPUT_OUTPUT!BS361)</f>
        <v/>
      </c>
      <c r="Q374" s="2457" t="str">
        <f>IF(INPUT_OUTPUT!BT361="","",INPUT_OUTPUT!BT361)</f>
        <v/>
      </c>
      <c r="R374" s="2457" t="str">
        <f>IF(INPUT_OUTPUT!BU361="","",INPUT_OUTPUT!BU361)</f>
        <v/>
      </c>
      <c r="S374" s="2461" t="str">
        <f t="shared" si="19"/>
        <v/>
      </c>
      <c r="T374" s="2457" t="str">
        <f>IF(INPUT_OUTPUT!BV361="","",INPUT_OUTPUT!BV361)</f>
        <v/>
      </c>
      <c r="U374" s="2457" t="str">
        <f>IF(INPUT_OUTPUT!BW361="","",INPUT_OUTPUT!BW361)</f>
        <v/>
      </c>
      <c r="V374" s="2457" t="str">
        <f>IF(INPUT_OUTPUT!BX361="","",INPUT_OUTPUT!BX361)</f>
        <v/>
      </c>
      <c r="W374" s="2457" t="str">
        <f>IF(INPUT_OUTPUT!BY361="","",INPUT_OUTPUT!BY361)</f>
        <v/>
      </c>
      <c r="X374" s="2457" t="str">
        <f>IF(INPUT_OUTPUT!BZ361="","",INPUT_OUTPUT!BZ361)</f>
        <v/>
      </c>
      <c r="Y374" s="2457" t="str">
        <f>IF(INPUT_OUTPUT!CA361="","",INPUT_OUTPUT!CA361)</f>
        <v/>
      </c>
      <c r="Z374" s="2457" t="str">
        <f>IF(INPUT_OUTPUT!CB361="","",INPUT_OUTPUT!CB361)</f>
        <v/>
      </c>
      <c r="AA374" s="2461" t="str">
        <f t="shared" si="20"/>
        <v/>
      </c>
      <c r="AB374" s="2459" t="str">
        <f>IF(INPUT_OUTPUT!CC361="","",INPUT_OUTPUT!CC361)</f>
        <v/>
      </c>
      <c r="AC374" s="2459" t="str">
        <f>IF(INPUT_OUTPUT!CD361="","",INPUT_OUTPUT!CD361)</f>
        <v/>
      </c>
      <c r="AD374" s="2459" t="str">
        <f>IF(INPUT_OUTPUT!CE361="","",INPUT_OUTPUT!CE361)</f>
        <v/>
      </c>
      <c r="AE374" s="2459" t="str">
        <f>IF(INPUT_OUTPUT!CF361="","",INPUT_OUTPUT!CF361)</f>
        <v/>
      </c>
      <c r="AF374" s="2459" t="str">
        <f>IF(INPUT_OUTPUT!CG361="","",INPUT_OUTPUT!CG361)</f>
        <v/>
      </c>
      <c r="AG374" s="2459" t="str">
        <f>IF(INPUT_OUTPUT!CH361="","",INPUT_OUTPUT!CH361)</f>
        <v/>
      </c>
      <c r="AH374" s="2459" t="str">
        <f>IF(INPUT_OUTPUT!CI361="","",INPUT_OUTPUT!CI361)</f>
        <v/>
      </c>
    </row>
    <row r="375" spans="3:34" s="2437" customFormat="1" ht="12.75" customHeight="1">
      <c r="C375" s="2461" t="str">
        <f>IF(INPUT_OUTPUT!C362="","",INPUT_OUTPUT!C362)</f>
        <v/>
      </c>
      <c r="D375" s="2462" t="str">
        <f>IF(INPUT_OUTPUT!BH362="","",INPUT_OUTPUT!BH362)</f>
        <v/>
      </c>
      <c r="E375" s="2462" t="str">
        <f>IF(INPUT_OUTPUT!BI362="","",INPUT_OUTPUT!BI362)</f>
        <v/>
      </c>
      <c r="F375" s="2462" t="str">
        <f>IF(INPUT_OUTPUT!BJ362="","",INPUT_OUTPUT!BJ362)</f>
        <v/>
      </c>
      <c r="G375" s="2462" t="str">
        <f>IF(INPUT_OUTPUT!BK362="","",INPUT_OUTPUT!BK362)</f>
        <v/>
      </c>
      <c r="H375" s="2462" t="str">
        <f>IF(INPUT_OUTPUT!BL362="","",INPUT_OUTPUT!BL362)</f>
        <v/>
      </c>
      <c r="I375" s="2462" t="str">
        <f>IF(INPUT_OUTPUT!BM362="","",INPUT_OUTPUT!BM362)</f>
        <v/>
      </c>
      <c r="J375" s="2462" t="str">
        <f>IF(INPUT_OUTPUT!BN362="","",INPUT_OUTPUT!BN362)</f>
        <v/>
      </c>
      <c r="K375" s="2453" t="str">
        <f t="shared" si="18"/>
        <v/>
      </c>
      <c r="L375" s="2457" t="str">
        <f>IF(INPUT_OUTPUT!BO362="","",INPUT_OUTPUT!BO362)</f>
        <v/>
      </c>
      <c r="M375" s="2457" t="str">
        <f>IF(INPUT_OUTPUT!BP362="","",INPUT_OUTPUT!BP362)</f>
        <v/>
      </c>
      <c r="N375" s="2457" t="str">
        <f>IF(INPUT_OUTPUT!BQ362="","",INPUT_OUTPUT!BQ362)</f>
        <v/>
      </c>
      <c r="O375" s="2457" t="str">
        <f>IF(INPUT_OUTPUT!BR362="","",INPUT_OUTPUT!BR362)</f>
        <v/>
      </c>
      <c r="P375" s="2457" t="str">
        <f>IF(INPUT_OUTPUT!BS362="","",INPUT_OUTPUT!BS362)</f>
        <v/>
      </c>
      <c r="Q375" s="2457" t="str">
        <f>IF(INPUT_OUTPUT!BT362="","",INPUT_OUTPUT!BT362)</f>
        <v/>
      </c>
      <c r="R375" s="2457" t="str">
        <f>IF(INPUT_OUTPUT!BU362="","",INPUT_OUTPUT!BU362)</f>
        <v/>
      </c>
      <c r="S375" s="2461" t="str">
        <f t="shared" si="19"/>
        <v/>
      </c>
      <c r="T375" s="2457" t="str">
        <f>IF(INPUT_OUTPUT!BV362="","",INPUT_OUTPUT!BV362)</f>
        <v/>
      </c>
      <c r="U375" s="2457" t="str">
        <f>IF(INPUT_OUTPUT!BW362="","",INPUT_OUTPUT!BW362)</f>
        <v/>
      </c>
      <c r="V375" s="2457" t="str">
        <f>IF(INPUT_OUTPUT!BX362="","",INPUT_OUTPUT!BX362)</f>
        <v/>
      </c>
      <c r="W375" s="2457" t="str">
        <f>IF(INPUT_OUTPUT!BY362="","",INPUT_OUTPUT!BY362)</f>
        <v/>
      </c>
      <c r="X375" s="2457" t="str">
        <f>IF(INPUT_OUTPUT!BZ362="","",INPUT_OUTPUT!BZ362)</f>
        <v/>
      </c>
      <c r="Y375" s="2457" t="str">
        <f>IF(INPUT_OUTPUT!CA362="","",INPUT_OUTPUT!CA362)</f>
        <v/>
      </c>
      <c r="Z375" s="2457" t="str">
        <f>IF(INPUT_OUTPUT!CB362="","",INPUT_OUTPUT!CB362)</f>
        <v/>
      </c>
      <c r="AA375" s="2461" t="str">
        <f t="shared" si="20"/>
        <v/>
      </c>
      <c r="AB375" s="2459" t="str">
        <f>IF(INPUT_OUTPUT!CC362="","",INPUT_OUTPUT!CC362)</f>
        <v/>
      </c>
      <c r="AC375" s="2459" t="str">
        <f>IF(INPUT_OUTPUT!CD362="","",INPUT_OUTPUT!CD362)</f>
        <v/>
      </c>
      <c r="AD375" s="2459" t="str">
        <f>IF(INPUT_OUTPUT!CE362="","",INPUT_OUTPUT!CE362)</f>
        <v/>
      </c>
      <c r="AE375" s="2459" t="str">
        <f>IF(INPUT_OUTPUT!CF362="","",INPUT_OUTPUT!CF362)</f>
        <v/>
      </c>
      <c r="AF375" s="2459" t="str">
        <f>IF(INPUT_OUTPUT!CG362="","",INPUT_OUTPUT!CG362)</f>
        <v/>
      </c>
      <c r="AG375" s="2459" t="str">
        <f>IF(INPUT_OUTPUT!CH362="","",INPUT_OUTPUT!CH362)</f>
        <v/>
      </c>
      <c r="AH375" s="2459" t="str">
        <f>IF(INPUT_OUTPUT!CI362="","",INPUT_OUTPUT!CI362)</f>
        <v/>
      </c>
    </row>
    <row r="376" spans="3:34" s="2437" customFormat="1" ht="12.75" customHeight="1">
      <c r="C376" s="2461" t="str">
        <f>IF(INPUT_OUTPUT!C363="","",INPUT_OUTPUT!C363)</f>
        <v/>
      </c>
      <c r="D376" s="2462" t="str">
        <f>IF(INPUT_OUTPUT!BH363="","",INPUT_OUTPUT!BH363)</f>
        <v/>
      </c>
      <c r="E376" s="2462" t="str">
        <f>IF(INPUT_OUTPUT!BI363="","",INPUT_OUTPUT!BI363)</f>
        <v/>
      </c>
      <c r="F376" s="2462" t="str">
        <f>IF(INPUT_OUTPUT!BJ363="","",INPUT_OUTPUT!BJ363)</f>
        <v/>
      </c>
      <c r="G376" s="2462" t="str">
        <f>IF(INPUT_OUTPUT!BK363="","",INPUT_OUTPUT!BK363)</f>
        <v/>
      </c>
      <c r="H376" s="2462" t="str">
        <f>IF(INPUT_OUTPUT!BL363="","",INPUT_OUTPUT!BL363)</f>
        <v/>
      </c>
      <c r="I376" s="2462" t="str">
        <f>IF(INPUT_OUTPUT!BM363="","",INPUT_OUTPUT!BM363)</f>
        <v/>
      </c>
      <c r="J376" s="2462" t="str">
        <f>IF(INPUT_OUTPUT!BN363="","",INPUT_OUTPUT!BN363)</f>
        <v/>
      </c>
      <c r="K376" s="2453" t="str">
        <f t="shared" si="18"/>
        <v/>
      </c>
      <c r="L376" s="2457" t="str">
        <f>IF(INPUT_OUTPUT!BO363="","",INPUT_OUTPUT!BO363)</f>
        <v/>
      </c>
      <c r="M376" s="2457" t="str">
        <f>IF(INPUT_OUTPUT!BP363="","",INPUT_OUTPUT!BP363)</f>
        <v/>
      </c>
      <c r="N376" s="2457" t="str">
        <f>IF(INPUT_OUTPUT!BQ363="","",INPUT_OUTPUT!BQ363)</f>
        <v/>
      </c>
      <c r="O376" s="2457" t="str">
        <f>IF(INPUT_OUTPUT!BR363="","",INPUT_OUTPUT!BR363)</f>
        <v/>
      </c>
      <c r="P376" s="2457" t="str">
        <f>IF(INPUT_OUTPUT!BS363="","",INPUT_OUTPUT!BS363)</f>
        <v/>
      </c>
      <c r="Q376" s="2457" t="str">
        <f>IF(INPUT_OUTPUT!BT363="","",INPUT_OUTPUT!BT363)</f>
        <v/>
      </c>
      <c r="R376" s="2457" t="str">
        <f>IF(INPUT_OUTPUT!BU363="","",INPUT_OUTPUT!BU363)</f>
        <v/>
      </c>
      <c r="S376" s="2461" t="str">
        <f t="shared" si="19"/>
        <v/>
      </c>
      <c r="T376" s="2457" t="str">
        <f>IF(INPUT_OUTPUT!BV363="","",INPUT_OUTPUT!BV363)</f>
        <v/>
      </c>
      <c r="U376" s="2457" t="str">
        <f>IF(INPUT_OUTPUT!BW363="","",INPUT_OUTPUT!BW363)</f>
        <v/>
      </c>
      <c r="V376" s="2457" t="str">
        <f>IF(INPUT_OUTPUT!BX363="","",INPUT_OUTPUT!BX363)</f>
        <v/>
      </c>
      <c r="W376" s="2457" t="str">
        <f>IF(INPUT_OUTPUT!BY363="","",INPUT_OUTPUT!BY363)</f>
        <v/>
      </c>
      <c r="X376" s="2457" t="str">
        <f>IF(INPUT_OUTPUT!BZ363="","",INPUT_OUTPUT!BZ363)</f>
        <v/>
      </c>
      <c r="Y376" s="2457" t="str">
        <f>IF(INPUT_OUTPUT!CA363="","",INPUT_OUTPUT!CA363)</f>
        <v/>
      </c>
      <c r="Z376" s="2457" t="str">
        <f>IF(INPUT_OUTPUT!CB363="","",INPUT_OUTPUT!CB363)</f>
        <v/>
      </c>
      <c r="AA376" s="2461" t="str">
        <f t="shared" si="20"/>
        <v/>
      </c>
      <c r="AB376" s="2459" t="str">
        <f>IF(INPUT_OUTPUT!CC363="","",INPUT_OUTPUT!CC363)</f>
        <v/>
      </c>
      <c r="AC376" s="2459" t="str">
        <f>IF(INPUT_OUTPUT!CD363="","",INPUT_OUTPUT!CD363)</f>
        <v/>
      </c>
      <c r="AD376" s="2459" t="str">
        <f>IF(INPUT_OUTPUT!CE363="","",INPUT_OUTPUT!CE363)</f>
        <v/>
      </c>
      <c r="AE376" s="2459" t="str">
        <f>IF(INPUT_OUTPUT!CF363="","",INPUT_OUTPUT!CF363)</f>
        <v/>
      </c>
      <c r="AF376" s="2459" t="str">
        <f>IF(INPUT_OUTPUT!CG363="","",INPUT_OUTPUT!CG363)</f>
        <v/>
      </c>
      <c r="AG376" s="2459" t="str">
        <f>IF(INPUT_OUTPUT!CH363="","",INPUT_OUTPUT!CH363)</f>
        <v/>
      </c>
      <c r="AH376" s="2459" t="str">
        <f>IF(INPUT_OUTPUT!CI363="","",INPUT_OUTPUT!CI363)</f>
        <v/>
      </c>
    </row>
    <row r="377" spans="3:34" s="2437" customFormat="1" ht="12.75" customHeight="1">
      <c r="C377" s="2461" t="str">
        <f>IF(INPUT_OUTPUT!C364="","",INPUT_OUTPUT!C364)</f>
        <v/>
      </c>
      <c r="D377" s="2462" t="str">
        <f>IF(INPUT_OUTPUT!BH364="","",INPUT_OUTPUT!BH364)</f>
        <v/>
      </c>
      <c r="E377" s="2462" t="str">
        <f>IF(INPUT_OUTPUT!BI364="","",INPUT_OUTPUT!BI364)</f>
        <v/>
      </c>
      <c r="F377" s="2462" t="str">
        <f>IF(INPUT_OUTPUT!BJ364="","",INPUT_OUTPUT!BJ364)</f>
        <v/>
      </c>
      <c r="G377" s="2462" t="str">
        <f>IF(INPUT_OUTPUT!BK364="","",INPUT_OUTPUT!BK364)</f>
        <v/>
      </c>
      <c r="H377" s="2462" t="str">
        <f>IF(INPUT_OUTPUT!BL364="","",INPUT_OUTPUT!BL364)</f>
        <v/>
      </c>
      <c r="I377" s="2462" t="str">
        <f>IF(INPUT_OUTPUT!BM364="","",INPUT_OUTPUT!BM364)</f>
        <v/>
      </c>
      <c r="J377" s="2462" t="str">
        <f>IF(INPUT_OUTPUT!BN364="","",INPUT_OUTPUT!BN364)</f>
        <v/>
      </c>
      <c r="K377" s="2453" t="str">
        <f t="shared" si="18"/>
        <v/>
      </c>
      <c r="L377" s="2457" t="str">
        <f>IF(INPUT_OUTPUT!BO364="","",INPUT_OUTPUT!BO364)</f>
        <v/>
      </c>
      <c r="M377" s="2457" t="str">
        <f>IF(INPUT_OUTPUT!BP364="","",INPUT_OUTPUT!BP364)</f>
        <v/>
      </c>
      <c r="N377" s="2457" t="str">
        <f>IF(INPUT_OUTPUT!BQ364="","",INPUT_OUTPUT!BQ364)</f>
        <v/>
      </c>
      <c r="O377" s="2457" t="str">
        <f>IF(INPUT_OUTPUT!BR364="","",INPUT_OUTPUT!BR364)</f>
        <v/>
      </c>
      <c r="P377" s="2457" t="str">
        <f>IF(INPUT_OUTPUT!BS364="","",INPUT_OUTPUT!BS364)</f>
        <v/>
      </c>
      <c r="Q377" s="2457" t="str">
        <f>IF(INPUT_OUTPUT!BT364="","",INPUT_OUTPUT!BT364)</f>
        <v/>
      </c>
      <c r="R377" s="2457" t="str">
        <f>IF(INPUT_OUTPUT!BU364="","",INPUT_OUTPUT!BU364)</f>
        <v/>
      </c>
      <c r="S377" s="2461" t="str">
        <f t="shared" si="19"/>
        <v/>
      </c>
      <c r="T377" s="2457" t="str">
        <f>IF(INPUT_OUTPUT!BV364="","",INPUT_OUTPUT!BV364)</f>
        <v/>
      </c>
      <c r="U377" s="2457" t="str">
        <f>IF(INPUT_OUTPUT!BW364="","",INPUT_OUTPUT!BW364)</f>
        <v/>
      </c>
      <c r="V377" s="2457" t="str">
        <f>IF(INPUT_OUTPUT!BX364="","",INPUT_OUTPUT!BX364)</f>
        <v/>
      </c>
      <c r="W377" s="2457" t="str">
        <f>IF(INPUT_OUTPUT!BY364="","",INPUT_OUTPUT!BY364)</f>
        <v/>
      </c>
      <c r="X377" s="2457" t="str">
        <f>IF(INPUT_OUTPUT!BZ364="","",INPUT_OUTPUT!BZ364)</f>
        <v/>
      </c>
      <c r="Y377" s="2457" t="str">
        <f>IF(INPUT_OUTPUT!CA364="","",INPUT_OUTPUT!CA364)</f>
        <v/>
      </c>
      <c r="Z377" s="2457" t="str">
        <f>IF(INPUT_OUTPUT!CB364="","",INPUT_OUTPUT!CB364)</f>
        <v/>
      </c>
      <c r="AA377" s="2461" t="str">
        <f t="shared" si="20"/>
        <v/>
      </c>
      <c r="AB377" s="2459" t="str">
        <f>IF(INPUT_OUTPUT!CC364="","",INPUT_OUTPUT!CC364)</f>
        <v/>
      </c>
      <c r="AC377" s="2459" t="str">
        <f>IF(INPUT_OUTPUT!CD364="","",INPUT_OUTPUT!CD364)</f>
        <v/>
      </c>
      <c r="AD377" s="2459" t="str">
        <f>IF(INPUT_OUTPUT!CE364="","",INPUT_OUTPUT!CE364)</f>
        <v/>
      </c>
      <c r="AE377" s="2459" t="str">
        <f>IF(INPUT_OUTPUT!CF364="","",INPUT_OUTPUT!CF364)</f>
        <v/>
      </c>
      <c r="AF377" s="2459" t="str">
        <f>IF(INPUT_OUTPUT!CG364="","",INPUT_OUTPUT!CG364)</f>
        <v/>
      </c>
      <c r="AG377" s="2459" t="str">
        <f>IF(INPUT_OUTPUT!CH364="","",INPUT_OUTPUT!CH364)</f>
        <v/>
      </c>
      <c r="AH377" s="2459" t="str">
        <f>IF(INPUT_OUTPUT!CI364="","",INPUT_OUTPUT!CI364)</f>
        <v/>
      </c>
    </row>
    <row r="378" spans="3:34" s="2437" customFormat="1" ht="12.75" customHeight="1">
      <c r="C378" s="2461" t="str">
        <f>IF(INPUT_OUTPUT!C365="","",INPUT_OUTPUT!C365)</f>
        <v/>
      </c>
      <c r="D378" s="2462" t="str">
        <f>IF(INPUT_OUTPUT!BH365="","",INPUT_OUTPUT!BH365)</f>
        <v/>
      </c>
      <c r="E378" s="2462" t="str">
        <f>IF(INPUT_OUTPUT!BI365="","",INPUT_OUTPUT!BI365)</f>
        <v/>
      </c>
      <c r="F378" s="2462" t="str">
        <f>IF(INPUT_OUTPUT!BJ365="","",INPUT_OUTPUT!BJ365)</f>
        <v/>
      </c>
      <c r="G378" s="2462" t="str">
        <f>IF(INPUT_OUTPUT!BK365="","",INPUT_OUTPUT!BK365)</f>
        <v/>
      </c>
      <c r="H378" s="2462" t="str">
        <f>IF(INPUT_OUTPUT!BL365="","",INPUT_OUTPUT!BL365)</f>
        <v/>
      </c>
      <c r="I378" s="2462" t="str">
        <f>IF(INPUT_OUTPUT!BM365="","",INPUT_OUTPUT!BM365)</f>
        <v/>
      </c>
      <c r="J378" s="2462" t="str">
        <f>IF(INPUT_OUTPUT!BN365="","",INPUT_OUTPUT!BN365)</f>
        <v/>
      </c>
      <c r="K378" s="2453" t="str">
        <f t="shared" si="18"/>
        <v/>
      </c>
      <c r="L378" s="2457" t="str">
        <f>IF(INPUT_OUTPUT!BO365="","",INPUT_OUTPUT!BO365)</f>
        <v/>
      </c>
      <c r="M378" s="2457" t="str">
        <f>IF(INPUT_OUTPUT!BP365="","",INPUT_OUTPUT!BP365)</f>
        <v/>
      </c>
      <c r="N378" s="2457" t="str">
        <f>IF(INPUT_OUTPUT!BQ365="","",INPUT_OUTPUT!BQ365)</f>
        <v/>
      </c>
      <c r="O378" s="2457" t="str">
        <f>IF(INPUT_OUTPUT!BR365="","",INPUT_OUTPUT!BR365)</f>
        <v/>
      </c>
      <c r="P378" s="2457" t="str">
        <f>IF(INPUT_OUTPUT!BS365="","",INPUT_OUTPUT!BS365)</f>
        <v/>
      </c>
      <c r="Q378" s="2457" t="str">
        <f>IF(INPUT_OUTPUT!BT365="","",INPUT_OUTPUT!BT365)</f>
        <v/>
      </c>
      <c r="R378" s="2457" t="str">
        <f>IF(INPUT_OUTPUT!BU365="","",INPUT_OUTPUT!BU365)</f>
        <v/>
      </c>
      <c r="S378" s="2461" t="str">
        <f t="shared" si="19"/>
        <v/>
      </c>
      <c r="T378" s="2457" t="str">
        <f>IF(INPUT_OUTPUT!BV365="","",INPUT_OUTPUT!BV365)</f>
        <v/>
      </c>
      <c r="U378" s="2457" t="str">
        <f>IF(INPUT_OUTPUT!BW365="","",INPUT_OUTPUT!BW365)</f>
        <v/>
      </c>
      <c r="V378" s="2457" t="str">
        <f>IF(INPUT_OUTPUT!BX365="","",INPUT_OUTPUT!BX365)</f>
        <v/>
      </c>
      <c r="W378" s="2457" t="str">
        <f>IF(INPUT_OUTPUT!BY365="","",INPUT_OUTPUT!BY365)</f>
        <v/>
      </c>
      <c r="X378" s="2457" t="str">
        <f>IF(INPUT_OUTPUT!BZ365="","",INPUT_OUTPUT!BZ365)</f>
        <v/>
      </c>
      <c r="Y378" s="2457" t="str">
        <f>IF(INPUT_OUTPUT!CA365="","",INPUT_OUTPUT!CA365)</f>
        <v/>
      </c>
      <c r="Z378" s="2457" t="str">
        <f>IF(INPUT_OUTPUT!CB365="","",INPUT_OUTPUT!CB365)</f>
        <v/>
      </c>
      <c r="AA378" s="2461" t="str">
        <f t="shared" si="20"/>
        <v/>
      </c>
      <c r="AB378" s="2459" t="str">
        <f>IF(INPUT_OUTPUT!CC365="","",INPUT_OUTPUT!CC365)</f>
        <v/>
      </c>
      <c r="AC378" s="2459" t="str">
        <f>IF(INPUT_OUTPUT!CD365="","",INPUT_OUTPUT!CD365)</f>
        <v/>
      </c>
      <c r="AD378" s="2459" t="str">
        <f>IF(INPUT_OUTPUT!CE365="","",INPUT_OUTPUT!CE365)</f>
        <v/>
      </c>
      <c r="AE378" s="2459" t="str">
        <f>IF(INPUT_OUTPUT!CF365="","",INPUT_OUTPUT!CF365)</f>
        <v/>
      </c>
      <c r="AF378" s="2459" t="str">
        <f>IF(INPUT_OUTPUT!CG365="","",INPUT_OUTPUT!CG365)</f>
        <v/>
      </c>
      <c r="AG378" s="2459" t="str">
        <f>IF(INPUT_OUTPUT!CH365="","",INPUT_OUTPUT!CH365)</f>
        <v/>
      </c>
      <c r="AH378" s="2459" t="str">
        <f>IF(INPUT_OUTPUT!CI365="","",INPUT_OUTPUT!CI365)</f>
        <v/>
      </c>
    </row>
    <row r="379" spans="3:34" s="2437" customFormat="1" ht="12.75" customHeight="1">
      <c r="C379" s="2461" t="str">
        <f>IF(INPUT_OUTPUT!C366="","",INPUT_OUTPUT!C366)</f>
        <v/>
      </c>
      <c r="D379" s="2462" t="str">
        <f>IF(INPUT_OUTPUT!BH366="","",INPUT_OUTPUT!BH366)</f>
        <v/>
      </c>
      <c r="E379" s="2462" t="str">
        <f>IF(INPUT_OUTPUT!BI366="","",INPUT_OUTPUT!BI366)</f>
        <v/>
      </c>
      <c r="F379" s="2462" t="str">
        <f>IF(INPUT_OUTPUT!BJ366="","",INPUT_OUTPUT!BJ366)</f>
        <v/>
      </c>
      <c r="G379" s="2462" t="str">
        <f>IF(INPUT_OUTPUT!BK366="","",INPUT_OUTPUT!BK366)</f>
        <v/>
      </c>
      <c r="H379" s="2462" t="str">
        <f>IF(INPUT_OUTPUT!BL366="","",INPUT_OUTPUT!BL366)</f>
        <v/>
      </c>
      <c r="I379" s="2462" t="str">
        <f>IF(INPUT_OUTPUT!BM366="","",INPUT_OUTPUT!BM366)</f>
        <v/>
      </c>
      <c r="J379" s="2462" t="str">
        <f>IF(INPUT_OUTPUT!BN366="","",INPUT_OUTPUT!BN366)</f>
        <v/>
      </c>
      <c r="K379" s="2453" t="str">
        <f t="shared" si="18"/>
        <v/>
      </c>
      <c r="L379" s="2457" t="str">
        <f>IF(INPUT_OUTPUT!BO366="","",INPUT_OUTPUT!BO366)</f>
        <v/>
      </c>
      <c r="M379" s="2457" t="str">
        <f>IF(INPUT_OUTPUT!BP366="","",INPUT_OUTPUT!BP366)</f>
        <v/>
      </c>
      <c r="N379" s="2457" t="str">
        <f>IF(INPUT_OUTPUT!BQ366="","",INPUT_OUTPUT!BQ366)</f>
        <v/>
      </c>
      <c r="O379" s="2457" t="str">
        <f>IF(INPUT_OUTPUT!BR366="","",INPUT_OUTPUT!BR366)</f>
        <v/>
      </c>
      <c r="P379" s="2457" t="str">
        <f>IF(INPUT_OUTPUT!BS366="","",INPUT_OUTPUT!BS366)</f>
        <v/>
      </c>
      <c r="Q379" s="2457" t="str">
        <f>IF(INPUT_OUTPUT!BT366="","",INPUT_OUTPUT!BT366)</f>
        <v/>
      </c>
      <c r="R379" s="2457" t="str">
        <f>IF(INPUT_OUTPUT!BU366="","",INPUT_OUTPUT!BU366)</f>
        <v/>
      </c>
      <c r="S379" s="2461" t="str">
        <f t="shared" si="19"/>
        <v/>
      </c>
      <c r="T379" s="2457" t="str">
        <f>IF(INPUT_OUTPUT!BV366="","",INPUT_OUTPUT!BV366)</f>
        <v/>
      </c>
      <c r="U379" s="2457" t="str">
        <f>IF(INPUT_OUTPUT!BW366="","",INPUT_OUTPUT!BW366)</f>
        <v/>
      </c>
      <c r="V379" s="2457" t="str">
        <f>IF(INPUT_OUTPUT!BX366="","",INPUT_OUTPUT!BX366)</f>
        <v/>
      </c>
      <c r="W379" s="2457" t="str">
        <f>IF(INPUT_OUTPUT!BY366="","",INPUT_OUTPUT!BY366)</f>
        <v/>
      </c>
      <c r="X379" s="2457" t="str">
        <f>IF(INPUT_OUTPUT!BZ366="","",INPUT_OUTPUT!BZ366)</f>
        <v/>
      </c>
      <c r="Y379" s="2457" t="str">
        <f>IF(INPUT_OUTPUT!CA366="","",INPUT_OUTPUT!CA366)</f>
        <v/>
      </c>
      <c r="Z379" s="2457" t="str">
        <f>IF(INPUT_OUTPUT!CB366="","",INPUT_OUTPUT!CB366)</f>
        <v/>
      </c>
      <c r="AA379" s="2461" t="str">
        <f t="shared" si="20"/>
        <v/>
      </c>
      <c r="AB379" s="2459" t="str">
        <f>IF(INPUT_OUTPUT!CC366="","",INPUT_OUTPUT!CC366)</f>
        <v/>
      </c>
      <c r="AC379" s="2459" t="str">
        <f>IF(INPUT_OUTPUT!CD366="","",INPUT_OUTPUT!CD366)</f>
        <v/>
      </c>
      <c r="AD379" s="2459" t="str">
        <f>IF(INPUT_OUTPUT!CE366="","",INPUT_OUTPUT!CE366)</f>
        <v/>
      </c>
      <c r="AE379" s="2459" t="str">
        <f>IF(INPUT_OUTPUT!CF366="","",INPUT_OUTPUT!CF366)</f>
        <v/>
      </c>
      <c r="AF379" s="2459" t="str">
        <f>IF(INPUT_OUTPUT!CG366="","",INPUT_OUTPUT!CG366)</f>
        <v/>
      </c>
      <c r="AG379" s="2459" t="str">
        <f>IF(INPUT_OUTPUT!CH366="","",INPUT_OUTPUT!CH366)</f>
        <v/>
      </c>
      <c r="AH379" s="2459" t="str">
        <f>IF(INPUT_OUTPUT!CI366="","",INPUT_OUTPUT!CI366)</f>
        <v/>
      </c>
    </row>
    <row r="380" spans="3:34" s="2437" customFormat="1" ht="12.75" customHeight="1">
      <c r="C380" s="2461" t="str">
        <f>IF(INPUT_OUTPUT!C367="","",INPUT_OUTPUT!C367)</f>
        <v/>
      </c>
      <c r="D380" s="2462" t="str">
        <f>IF(INPUT_OUTPUT!BH367="","",INPUT_OUTPUT!BH367)</f>
        <v/>
      </c>
      <c r="E380" s="2462" t="str">
        <f>IF(INPUT_OUTPUT!BI367="","",INPUT_OUTPUT!BI367)</f>
        <v/>
      </c>
      <c r="F380" s="2462" t="str">
        <f>IF(INPUT_OUTPUT!BJ367="","",INPUT_OUTPUT!BJ367)</f>
        <v/>
      </c>
      <c r="G380" s="2462" t="str">
        <f>IF(INPUT_OUTPUT!BK367="","",INPUT_OUTPUT!BK367)</f>
        <v/>
      </c>
      <c r="H380" s="2462" t="str">
        <f>IF(INPUT_OUTPUT!BL367="","",INPUT_OUTPUT!BL367)</f>
        <v/>
      </c>
      <c r="I380" s="2462" t="str">
        <f>IF(INPUT_OUTPUT!BM367="","",INPUT_OUTPUT!BM367)</f>
        <v/>
      </c>
      <c r="J380" s="2462" t="str">
        <f>IF(INPUT_OUTPUT!BN367="","",INPUT_OUTPUT!BN367)</f>
        <v/>
      </c>
      <c r="K380" s="2453" t="str">
        <f t="shared" si="18"/>
        <v/>
      </c>
      <c r="L380" s="2457" t="str">
        <f>IF(INPUT_OUTPUT!BO367="","",INPUT_OUTPUT!BO367)</f>
        <v/>
      </c>
      <c r="M380" s="2457" t="str">
        <f>IF(INPUT_OUTPUT!BP367="","",INPUT_OUTPUT!BP367)</f>
        <v/>
      </c>
      <c r="N380" s="2457" t="str">
        <f>IF(INPUT_OUTPUT!BQ367="","",INPUT_OUTPUT!BQ367)</f>
        <v/>
      </c>
      <c r="O380" s="2457" t="str">
        <f>IF(INPUT_OUTPUT!BR367="","",INPUT_OUTPUT!BR367)</f>
        <v/>
      </c>
      <c r="P380" s="2457" t="str">
        <f>IF(INPUT_OUTPUT!BS367="","",INPUT_OUTPUT!BS367)</f>
        <v/>
      </c>
      <c r="Q380" s="2457" t="str">
        <f>IF(INPUT_OUTPUT!BT367="","",INPUT_OUTPUT!BT367)</f>
        <v/>
      </c>
      <c r="R380" s="2457" t="str">
        <f>IF(INPUT_OUTPUT!BU367="","",INPUT_OUTPUT!BU367)</f>
        <v/>
      </c>
      <c r="S380" s="2461" t="str">
        <f t="shared" si="19"/>
        <v/>
      </c>
      <c r="T380" s="2457" t="str">
        <f>IF(INPUT_OUTPUT!BV367="","",INPUT_OUTPUT!BV367)</f>
        <v/>
      </c>
      <c r="U380" s="2457" t="str">
        <f>IF(INPUT_OUTPUT!BW367="","",INPUT_OUTPUT!BW367)</f>
        <v/>
      </c>
      <c r="V380" s="2457" t="str">
        <f>IF(INPUT_OUTPUT!BX367="","",INPUT_OUTPUT!BX367)</f>
        <v/>
      </c>
      <c r="W380" s="2457" t="str">
        <f>IF(INPUT_OUTPUT!BY367="","",INPUT_OUTPUT!BY367)</f>
        <v/>
      </c>
      <c r="X380" s="2457" t="str">
        <f>IF(INPUT_OUTPUT!BZ367="","",INPUT_OUTPUT!BZ367)</f>
        <v/>
      </c>
      <c r="Y380" s="2457" t="str">
        <f>IF(INPUT_OUTPUT!CA367="","",INPUT_OUTPUT!CA367)</f>
        <v/>
      </c>
      <c r="Z380" s="2457" t="str">
        <f>IF(INPUT_OUTPUT!CB367="","",INPUT_OUTPUT!CB367)</f>
        <v/>
      </c>
      <c r="AA380" s="2461" t="str">
        <f t="shared" si="20"/>
        <v/>
      </c>
      <c r="AB380" s="2459" t="str">
        <f>IF(INPUT_OUTPUT!CC367="","",INPUT_OUTPUT!CC367)</f>
        <v/>
      </c>
      <c r="AC380" s="2459" t="str">
        <f>IF(INPUT_OUTPUT!CD367="","",INPUT_OUTPUT!CD367)</f>
        <v/>
      </c>
      <c r="AD380" s="2459" t="str">
        <f>IF(INPUT_OUTPUT!CE367="","",INPUT_OUTPUT!CE367)</f>
        <v/>
      </c>
      <c r="AE380" s="2459" t="str">
        <f>IF(INPUT_OUTPUT!CF367="","",INPUT_OUTPUT!CF367)</f>
        <v/>
      </c>
      <c r="AF380" s="2459" t="str">
        <f>IF(INPUT_OUTPUT!CG367="","",INPUT_OUTPUT!CG367)</f>
        <v/>
      </c>
      <c r="AG380" s="2459" t="str">
        <f>IF(INPUT_OUTPUT!CH367="","",INPUT_OUTPUT!CH367)</f>
        <v/>
      </c>
      <c r="AH380" s="2459" t="str">
        <f>IF(INPUT_OUTPUT!CI367="","",INPUT_OUTPUT!CI367)</f>
        <v/>
      </c>
    </row>
    <row r="381" spans="3:34" s="2437" customFormat="1" ht="12.75" customHeight="1">
      <c r="C381" s="2461" t="str">
        <f>IF(INPUT_OUTPUT!C368="","",INPUT_OUTPUT!C368)</f>
        <v/>
      </c>
      <c r="D381" s="2462" t="str">
        <f>IF(INPUT_OUTPUT!BH368="","",INPUT_OUTPUT!BH368)</f>
        <v/>
      </c>
      <c r="E381" s="2462" t="str">
        <f>IF(INPUT_OUTPUT!BI368="","",INPUT_OUTPUT!BI368)</f>
        <v/>
      </c>
      <c r="F381" s="2462" t="str">
        <f>IF(INPUT_OUTPUT!BJ368="","",INPUT_OUTPUT!BJ368)</f>
        <v/>
      </c>
      <c r="G381" s="2462" t="str">
        <f>IF(INPUT_OUTPUT!BK368="","",INPUT_OUTPUT!BK368)</f>
        <v/>
      </c>
      <c r="H381" s="2462" t="str">
        <f>IF(INPUT_OUTPUT!BL368="","",INPUT_OUTPUT!BL368)</f>
        <v/>
      </c>
      <c r="I381" s="2462" t="str">
        <f>IF(INPUT_OUTPUT!BM368="","",INPUT_OUTPUT!BM368)</f>
        <v/>
      </c>
      <c r="J381" s="2462" t="str">
        <f>IF(INPUT_OUTPUT!BN368="","",INPUT_OUTPUT!BN368)</f>
        <v/>
      </c>
      <c r="K381" s="2453" t="str">
        <f t="shared" si="18"/>
        <v/>
      </c>
      <c r="L381" s="2457" t="str">
        <f>IF(INPUT_OUTPUT!BO368="","",INPUT_OUTPUT!BO368)</f>
        <v/>
      </c>
      <c r="M381" s="2457" t="str">
        <f>IF(INPUT_OUTPUT!BP368="","",INPUT_OUTPUT!BP368)</f>
        <v/>
      </c>
      <c r="N381" s="2457" t="str">
        <f>IF(INPUT_OUTPUT!BQ368="","",INPUT_OUTPUT!BQ368)</f>
        <v/>
      </c>
      <c r="O381" s="2457" t="str">
        <f>IF(INPUT_OUTPUT!BR368="","",INPUT_OUTPUT!BR368)</f>
        <v/>
      </c>
      <c r="P381" s="2457" t="str">
        <f>IF(INPUT_OUTPUT!BS368="","",INPUT_OUTPUT!BS368)</f>
        <v/>
      </c>
      <c r="Q381" s="2457" t="str">
        <f>IF(INPUT_OUTPUT!BT368="","",INPUT_OUTPUT!BT368)</f>
        <v/>
      </c>
      <c r="R381" s="2457" t="str">
        <f>IF(INPUT_OUTPUT!BU368="","",INPUT_OUTPUT!BU368)</f>
        <v/>
      </c>
      <c r="S381" s="2461" t="str">
        <f t="shared" si="19"/>
        <v/>
      </c>
      <c r="T381" s="2457" t="str">
        <f>IF(INPUT_OUTPUT!BV368="","",INPUT_OUTPUT!BV368)</f>
        <v/>
      </c>
      <c r="U381" s="2457" t="str">
        <f>IF(INPUT_OUTPUT!BW368="","",INPUT_OUTPUT!BW368)</f>
        <v/>
      </c>
      <c r="V381" s="2457" t="str">
        <f>IF(INPUT_OUTPUT!BX368="","",INPUT_OUTPUT!BX368)</f>
        <v/>
      </c>
      <c r="W381" s="2457" t="str">
        <f>IF(INPUT_OUTPUT!BY368="","",INPUT_OUTPUT!BY368)</f>
        <v/>
      </c>
      <c r="X381" s="2457" t="str">
        <f>IF(INPUT_OUTPUT!BZ368="","",INPUT_OUTPUT!BZ368)</f>
        <v/>
      </c>
      <c r="Y381" s="2457" t="str">
        <f>IF(INPUT_OUTPUT!CA368="","",INPUT_OUTPUT!CA368)</f>
        <v/>
      </c>
      <c r="Z381" s="2457" t="str">
        <f>IF(INPUT_OUTPUT!CB368="","",INPUT_OUTPUT!CB368)</f>
        <v/>
      </c>
      <c r="AA381" s="2461" t="str">
        <f t="shared" si="20"/>
        <v/>
      </c>
      <c r="AB381" s="2459" t="str">
        <f>IF(INPUT_OUTPUT!CC368="","",INPUT_OUTPUT!CC368)</f>
        <v/>
      </c>
      <c r="AC381" s="2459" t="str">
        <f>IF(INPUT_OUTPUT!CD368="","",INPUT_OUTPUT!CD368)</f>
        <v/>
      </c>
      <c r="AD381" s="2459" t="str">
        <f>IF(INPUT_OUTPUT!CE368="","",INPUT_OUTPUT!CE368)</f>
        <v/>
      </c>
      <c r="AE381" s="2459" t="str">
        <f>IF(INPUT_OUTPUT!CF368="","",INPUT_OUTPUT!CF368)</f>
        <v/>
      </c>
      <c r="AF381" s="2459" t="str">
        <f>IF(INPUT_OUTPUT!CG368="","",INPUT_OUTPUT!CG368)</f>
        <v/>
      </c>
      <c r="AG381" s="2459" t="str">
        <f>IF(INPUT_OUTPUT!CH368="","",INPUT_OUTPUT!CH368)</f>
        <v/>
      </c>
      <c r="AH381" s="2459" t="str">
        <f>IF(INPUT_OUTPUT!CI368="","",INPUT_OUTPUT!CI368)</f>
        <v/>
      </c>
    </row>
    <row r="382" spans="3:34" s="2437" customFormat="1" ht="12.75" customHeight="1">
      <c r="C382" s="2461" t="str">
        <f>IF(INPUT_OUTPUT!C369="","",INPUT_OUTPUT!C369)</f>
        <v/>
      </c>
      <c r="D382" s="2462" t="str">
        <f>IF(INPUT_OUTPUT!BH369="","",INPUT_OUTPUT!BH369)</f>
        <v/>
      </c>
      <c r="E382" s="2462" t="str">
        <f>IF(INPUT_OUTPUT!BI369="","",INPUT_OUTPUT!BI369)</f>
        <v/>
      </c>
      <c r="F382" s="2462" t="str">
        <f>IF(INPUT_OUTPUT!BJ369="","",INPUT_OUTPUT!BJ369)</f>
        <v/>
      </c>
      <c r="G382" s="2462" t="str">
        <f>IF(INPUT_OUTPUT!BK369="","",INPUT_OUTPUT!BK369)</f>
        <v/>
      </c>
      <c r="H382" s="2462" t="str">
        <f>IF(INPUT_OUTPUT!BL369="","",INPUT_OUTPUT!BL369)</f>
        <v/>
      </c>
      <c r="I382" s="2462" t="str">
        <f>IF(INPUT_OUTPUT!BM369="","",INPUT_OUTPUT!BM369)</f>
        <v/>
      </c>
      <c r="J382" s="2462" t="str">
        <f>IF(INPUT_OUTPUT!BN369="","",INPUT_OUTPUT!BN369)</f>
        <v/>
      </c>
      <c r="K382" s="2453" t="str">
        <f t="shared" si="18"/>
        <v/>
      </c>
      <c r="L382" s="2457" t="str">
        <f>IF(INPUT_OUTPUT!BO369="","",INPUT_OUTPUT!BO369)</f>
        <v/>
      </c>
      <c r="M382" s="2457" t="str">
        <f>IF(INPUT_OUTPUT!BP369="","",INPUT_OUTPUT!BP369)</f>
        <v/>
      </c>
      <c r="N382" s="2457" t="str">
        <f>IF(INPUT_OUTPUT!BQ369="","",INPUT_OUTPUT!BQ369)</f>
        <v/>
      </c>
      <c r="O382" s="2457" t="str">
        <f>IF(INPUT_OUTPUT!BR369="","",INPUT_OUTPUT!BR369)</f>
        <v/>
      </c>
      <c r="P382" s="2457" t="str">
        <f>IF(INPUT_OUTPUT!BS369="","",INPUT_OUTPUT!BS369)</f>
        <v/>
      </c>
      <c r="Q382" s="2457" t="str">
        <f>IF(INPUT_OUTPUT!BT369="","",INPUT_OUTPUT!BT369)</f>
        <v/>
      </c>
      <c r="R382" s="2457" t="str">
        <f>IF(INPUT_OUTPUT!BU369="","",INPUT_OUTPUT!BU369)</f>
        <v/>
      </c>
      <c r="S382" s="2461" t="str">
        <f t="shared" si="19"/>
        <v/>
      </c>
      <c r="T382" s="2457" t="str">
        <f>IF(INPUT_OUTPUT!BV369="","",INPUT_OUTPUT!BV369)</f>
        <v/>
      </c>
      <c r="U382" s="2457" t="str">
        <f>IF(INPUT_OUTPUT!BW369="","",INPUT_OUTPUT!BW369)</f>
        <v/>
      </c>
      <c r="V382" s="2457" t="str">
        <f>IF(INPUT_OUTPUT!BX369="","",INPUT_OUTPUT!BX369)</f>
        <v/>
      </c>
      <c r="W382" s="2457" t="str">
        <f>IF(INPUT_OUTPUT!BY369="","",INPUT_OUTPUT!BY369)</f>
        <v/>
      </c>
      <c r="X382" s="2457" t="str">
        <f>IF(INPUT_OUTPUT!BZ369="","",INPUT_OUTPUT!BZ369)</f>
        <v/>
      </c>
      <c r="Y382" s="2457" t="str">
        <f>IF(INPUT_OUTPUT!CA369="","",INPUT_OUTPUT!CA369)</f>
        <v/>
      </c>
      <c r="Z382" s="2457" t="str">
        <f>IF(INPUT_OUTPUT!CB369="","",INPUT_OUTPUT!CB369)</f>
        <v/>
      </c>
      <c r="AA382" s="2461" t="str">
        <f t="shared" si="20"/>
        <v/>
      </c>
      <c r="AB382" s="2459" t="str">
        <f>IF(INPUT_OUTPUT!CC369="","",INPUT_OUTPUT!CC369)</f>
        <v/>
      </c>
      <c r="AC382" s="2459" t="str">
        <f>IF(INPUT_OUTPUT!CD369="","",INPUT_OUTPUT!CD369)</f>
        <v/>
      </c>
      <c r="AD382" s="2459" t="str">
        <f>IF(INPUT_OUTPUT!CE369="","",INPUT_OUTPUT!CE369)</f>
        <v/>
      </c>
      <c r="AE382" s="2459" t="str">
        <f>IF(INPUT_OUTPUT!CF369="","",INPUT_OUTPUT!CF369)</f>
        <v/>
      </c>
      <c r="AF382" s="2459" t="str">
        <f>IF(INPUT_OUTPUT!CG369="","",INPUT_OUTPUT!CG369)</f>
        <v/>
      </c>
      <c r="AG382" s="2459" t="str">
        <f>IF(INPUT_OUTPUT!CH369="","",INPUT_OUTPUT!CH369)</f>
        <v/>
      </c>
      <c r="AH382" s="2459" t="str">
        <f>IF(INPUT_OUTPUT!CI369="","",INPUT_OUTPUT!CI369)</f>
        <v/>
      </c>
    </row>
    <row r="383" spans="3:34" s="2437" customFormat="1" ht="12.75" customHeight="1">
      <c r="C383" s="2461" t="str">
        <f>IF(INPUT_OUTPUT!C370="","",INPUT_OUTPUT!C370)</f>
        <v/>
      </c>
      <c r="D383" s="2462" t="str">
        <f>IF(INPUT_OUTPUT!BH370="","",INPUT_OUTPUT!BH370)</f>
        <v/>
      </c>
      <c r="E383" s="2462" t="str">
        <f>IF(INPUT_OUTPUT!BI370="","",INPUT_OUTPUT!BI370)</f>
        <v/>
      </c>
      <c r="F383" s="2462" t="str">
        <f>IF(INPUT_OUTPUT!BJ370="","",INPUT_OUTPUT!BJ370)</f>
        <v/>
      </c>
      <c r="G383" s="2462" t="str">
        <f>IF(INPUT_OUTPUT!BK370="","",INPUT_OUTPUT!BK370)</f>
        <v/>
      </c>
      <c r="H383" s="2462" t="str">
        <f>IF(INPUT_OUTPUT!BL370="","",INPUT_OUTPUT!BL370)</f>
        <v/>
      </c>
      <c r="I383" s="2462" t="str">
        <f>IF(INPUT_OUTPUT!BM370="","",INPUT_OUTPUT!BM370)</f>
        <v/>
      </c>
      <c r="J383" s="2462" t="str">
        <f>IF(INPUT_OUTPUT!BN370="","",INPUT_OUTPUT!BN370)</f>
        <v/>
      </c>
      <c r="K383" s="2453" t="str">
        <f t="shared" si="18"/>
        <v/>
      </c>
      <c r="L383" s="2457" t="str">
        <f>IF(INPUT_OUTPUT!BO370="","",INPUT_OUTPUT!BO370)</f>
        <v/>
      </c>
      <c r="M383" s="2457" t="str">
        <f>IF(INPUT_OUTPUT!BP370="","",INPUT_OUTPUT!BP370)</f>
        <v/>
      </c>
      <c r="N383" s="2457" t="str">
        <f>IF(INPUT_OUTPUT!BQ370="","",INPUT_OUTPUT!BQ370)</f>
        <v/>
      </c>
      <c r="O383" s="2457" t="str">
        <f>IF(INPUT_OUTPUT!BR370="","",INPUT_OUTPUT!BR370)</f>
        <v/>
      </c>
      <c r="P383" s="2457" t="str">
        <f>IF(INPUT_OUTPUT!BS370="","",INPUT_OUTPUT!BS370)</f>
        <v/>
      </c>
      <c r="Q383" s="2457" t="str">
        <f>IF(INPUT_OUTPUT!BT370="","",INPUT_OUTPUT!BT370)</f>
        <v/>
      </c>
      <c r="R383" s="2457" t="str">
        <f>IF(INPUT_OUTPUT!BU370="","",INPUT_OUTPUT!BU370)</f>
        <v/>
      </c>
      <c r="S383" s="2461" t="str">
        <f t="shared" si="19"/>
        <v/>
      </c>
      <c r="T383" s="2457" t="str">
        <f>IF(INPUT_OUTPUT!BV370="","",INPUT_OUTPUT!BV370)</f>
        <v/>
      </c>
      <c r="U383" s="2457" t="str">
        <f>IF(INPUT_OUTPUT!BW370="","",INPUT_OUTPUT!BW370)</f>
        <v/>
      </c>
      <c r="V383" s="2457" t="str">
        <f>IF(INPUT_OUTPUT!BX370="","",INPUT_OUTPUT!BX370)</f>
        <v/>
      </c>
      <c r="W383" s="2457" t="str">
        <f>IF(INPUT_OUTPUT!BY370="","",INPUT_OUTPUT!BY370)</f>
        <v/>
      </c>
      <c r="X383" s="2457" t="str">
        <f>IF(INPUT_OUTPUT!BZ370="","",INPUT_OUTPUT!BZ370)</f>
        <v/>
      </c>
      <c r="Y383" s="2457" t="str">
        <f>IF(INPUT_OUTPUT!CA370="","",INPUT_OUTPUT!CA370)</f>
        <v/>
      </c>
      <c r="Z383" s="2457" t="str">
        <f>IF(INPUT_OUTPUT!CB370="","",INPUT_OUTPUT!CB370)</f>
        <v/>
      </c>
      <c r="AA383" s="2461" t="str">
        <f t="shared" si="20"/>
        <v/>
      </c>
      <c r="AB383" s="2459" t="str">
        <f>IF(INPUT_OUTPUT!CC370="","",INPUT_OUTPUT!CC370)</f>
        <v/>
      </c>
      <c r="AC383" s="2459" t="str">
        <f>IF(INPUT_OUTPUT!CD370="","",INPUT_OUTPUT!CD370)</f>
        <v/>
      </c>
      <c r="AD383" s="2459" t="str">
        <f>IF(INPUT_OUTPUT!CE370="","",INPUT_OUTPUT!CE370)</f>
        <v/>
      </c>
      <c r="AE383" s="2459" t="str">
        <f>IF(INPUT_OUTPUT!CF370="","",INPUT_OUTPUT!CF370)</f>
        <v/>
      </c>
      <c r="AF383" s="2459" t="str">
        <f>IF(INPUT_OUTPUT!CG370="","",INPUT_OUTPUT!CG370)</f>
        <v/>
      </c>
      <c r="AG383" s="2459" t="str">
        <f>IF(INPUT_OUTPUT!CH370="","",INPUT_OUTPUT!CH370)</f>
        <v/>
      </c>
      <c r="AH383" s="2459" t="str">
        <f>IF(INPUT_OUTPUT!CI370="","",INPUT_OUTPUT!CI370)</f>
        <v/>
      </c>
    </row>
    <row r="384" spans="3:34" s="2437" customFormat="1" ht="12.75" customHeight="1">
      <c r="C384" s="2461" t="str">
        <f>IF(INPUT_OUTPUT!C371="","",INPUT_OUTPUT!C371)</f>
        <v/>
      </c>
      <c r="D384" s="2462" t="str">
        <f>IF(INPUT_OUTPUT!BH371="","",INPUT_OUTPUT!BH371)</f>
        <v/>
      </c>
      <c r="E384" s="2462" t="str">
        <f>IF(INPUT_OUTPUT!BI371="","",INPUT_OUTPUT!BI371)</f>
        <v/>
      </c>
      <c r="F384" s="2462" t="str">
        <f>IF(INPUT_OUTPUT!BJ371="","",INPUT_OUTPUT!BJ371)</f>
        <v/>
      </c>
      <c r="G384" s="2462" t="str">
        <f>IF(INPUT_OUTPUT!BK371="","",INPUT_OUTPUT!BK371)</f>
        <v/>
      </c>
      <c r="H384" s="2462" t="str">
        <f>IF(INPUT_OUTPUT!BL371="","",INPUT_OUTPUT!BL371)</f>
        <v/>
      </c>
      <c r="I384" s="2462" t="str">
        <f>IF(INPUT_OUTPUT!BM371="","",INPUT_OUTPUT!BM371)</f>
        <v/>
      </c>
      <c r="J384" s="2462" t="str">
        <f>IF(INPUT_OUTPUT!BN371="","",INPUT_OUTPUT!BN371)</f>
        <v/>
      </c>
      <c r="K384" s="2453" t="str">
        <f t="shared" si="18"/>
        <v/>
      </c>
      <c r="L384" s="2457" t="str">
        <f>IF(INPUT_OUTPUT!BO371="","",INPUT_OUTPUT!BO371)</f>
        <v/>
      </c>
      <c r="M384" s="2457" t="str">
        <f>IF(INPUT_OUTPUT!BP371="","",INPUT_OUTPUT!BP371)</f>
        <v/>
      </c>
      <c r="N384" s="2457" t="str">
        <f>IF(INPUT_OUTPUT!BQ371="","",INPUT_OUTPUT!BQ371)</f>
        <v/>
      </c>
      <c r="O384" s="2457" t="str">
        <f>IF(INPUT_OUTPUT!BR371="","",INPUT_OUTPUT!BR371)</f>
        <v/>
      </c>
      <c r="P384" s="2457" t="str">
        <f>IF(INPUT_OUTPUT!BS371="","",INPUT_OUTPUT!BS371)</f>
        <v/>
      </c>
      <c r="Q384" s="2457" t="str">
        <f>IF(INPUT_OUTPUT!BT371="","",INPUT_OUTPUT!BT371)</f>
        <v/>
      </c>
      <c r="R384" s="2457" t="str">
        <f>IF(INPUT_OUTPUT!BU371="","",INPUT_OUTPUT!BU371)</f>
        <v/>
      </c>
      <c r="S384" s="2461" t="str">
        <f t="shared" si="19"/>
        <v/>
      </c>
      <c r="T384" s="2457" t="str">
        <f>IF(INPUT_OUTPUT!BV371="","",INPUT_OUTPUT!BV371)</f>
        <v/>
      </c>
      <c r="U384" s="2457" t="str">
        <f>IF(INPUT_OUTPUT!BW371="","",INPUT_OUTPUT!BW371)</f>
        <v/>
      </c>
      <c r="V384" s="2457" t="str">
        <f>IF(INPUT_OUTPUT!BX371="","",INPUT_OUTPUT!BX371)</f>
        <v/>
      </c>
      <c r="W384" s="2457" t="str">
        <f>IF(INPUT_OUTPUT!BY371="","",INPUT_OUTPUT!BY371)</f>
        <v/>
      </c>
      <c r="X384" s="2457" t="str">
        <f>IF(INPUT_OUTPUT!BZ371="","",INPUT_OUTPUT!BZ371)</f>
        <v/>
      </c>
      <c r="Y384" s="2457" t="str">
        <f>IF(INPUT_OUTPUT!CA371="","",INPUT_OUTPUT!CA371)</f>
        <v/>
      </c>
      <c r="Z384" s="2457" t="str">
        <f>IF(INPUT_OUTPUT!CB371="","",INPUT_OUTPUT!CB371)</f>
        <v/>
      </c>
      <c r="AA384" s="2461" t="str">
        <f t="shared" si="20"/>
        <v/>
      </c>
      <c r="AB384" s="2459" t="str">
        <f>IF(INPUT_OUTPUT!CC371="","",INPUT_OUTPUT!CC371)</f>
        <v/>
      </c>
      <c r="AC384" s="2459" t="str">
        <f>IF(INPUT_OUTPUT!CD371="","",INPUT_OUTPUT!CD371)</f>
        <v/>
      </c>
      <c r="AD384" s="2459" t="str">
        <f>IF(INPUT_OUTPUT!CE371="","",INPUT_OUTPUT!CE371)</f>
        <v/>
      </c>
      <c r="AE384" s="2459" t="str">
        <f>IF(INPUT_OUTPUT!CF371="","",INPUT_OUTPUT!CF371)</f>
        <v/>
      </c>
      <c r="AF384" s="2459" t="str">
        <f>IF(INPUT_OUTPUT!CG371="","",INPUT_OUTPUT!CG371)</f>
        <v/>
      </c>
      <c r="AG384" s="2459" t="str">
        <f>IF(INPUT_OUTPUT!CH371="","",INPUT_OUTPUT!CH371)</f>
        <v/>
      </c>
      <c r="AH384" s="2459" t="str">
        <f>IF(INPUT_OUTPUT!CI371="","",INPUT_OUTPUT!CI371)</f>
        <v/>
      </c>
    </row>
    <row r="385" spans="3:34" s="2437" customFormat="1" ht="12.75" customHeight="1">
      <c r="C385" s="2461" t="str">
        <f>IF(INPUT_OUTPUT!C372="","",INPUT_OUTPUT!C372)</f>
        <v/>
      </c>
      <c r="D385" s="2462" t="str">
        <f>IF(INPUT_OUTPUT!BH372="","",INPUT_OUTPUT!BH372)</f>
        <v/>
      </c>
      <c r="E385" s="2462" t="str">
        <f>IF(INPUT_OUTPUT!BI372="","",INPUT_OUTPUT!BI372)</f>
        <v/>
      </c>
      <c r="F385" s="2462" t="str">
        <f>IF(INPUT_OUTPUT!BJ372="","",INPUT_OUTPUT!BJ372)</f>
        <v/>
      </c>
      <c r="G385" s="2462" t="str">
        <f>IF(INPUT_OUTPUT!BK372="","",INPUT_OUTPUT!BK372)</f>
        <v/>
      </c>
      <c r="H385" s="2462" t="str">
        <f>IF(INPUT_OUTPUT!BL372="","",INPUT_OUTPUT!BL372)</f>
        <v/>
      </c>
      <c r="I385" s="2462" t="str">
        <f>IF(INPUT_OUTPUT!BM372="","",INPUT_OUTPUT!BM372)</f>
        <v/>
      </c>
      <c r="J385" s="2462" t="str">
        <f>IF(INPUT_OUTPUT!BN372="","",INPUT_OUTPUT!BN372)</f>
        <v/>
      </c>
      <c r="K385" s="2453" t="str">
        <f t="shared" si="18"/>
        <v/>
      </c>
      <c r="L385" s="2457" t="str">
        <f>IF(INPUT_OUTPUT!BO372="","",INPUT_OUTPUT!BO372)</f>
        <v/>
      </c>
      <c r="M385" s="2457" t="str">
        <f>IF(INPUT_OUTPUT!BP372="","",INPUT_OUTPUT!BP372)</f>
        <v/>
      </c>
      <c r="N385" s="2457" t="str">
        <f>IF(INPUT_OUTPUT!BQ372="","",INPUT_OUTPUT!BQ372)</f>
        <v/>
      </c>
      <c r="O385" s="2457" t="str">
        <f>IF(INPUT_OUTPUT!BR372="","",INPUT_OUTPUT!BR372)</f>
        <v/>
      </c>
      <c r="P385" s="2457" t="str">
        <f>IF(INPUT_OUTPUT!BS372="","",INPUT_OUTPUT!BS372)</f>
        <v/>
      </c>
      <c r="Q385" s="2457" t="str">
        <f>IF(INPUT_OUTPUT!BT372="","",INPUT_OUTPUT!BT372)</f>
        <v/>
      </c>
      <c r="R385" s="2457" t="str">
        <f>IF(INPUT_OUTPUT!BU372="","",INPUT_OUTPUT!BU372)</f>
        <v/>
      </c>
      <c r="S385" s="2461" t="str">
        <f t="shared" si="19"/>
        <v/>
      </c>
      <c r="T385" s="2457" t="str">
        <f>IF(INPUT_OUTPUT!BV372="","",INPUT_OUTPUT!BV372)</f>
        <v/>
      </c>
      <c r="U385" s="2457" t="str">
        <f>IF(INPUT_OUTPUT!BW372="","",INPUT_OUTPUT!BW372)</f>
        <v/>
      </c>
      <c r="V385" s="2457" t="str">
        <f>IF(INPUT_OUTPUT!BX372="","",INPUT_OUTPUT!BX372)</f>
        <v/>
      </c>
      <c r="W385" s="2457" t="str">
        <f>IF(INPUT_OUTPUT!BY372="","",INPUT_OUTPUT!BY372)</f>
        <v/>
      </c>
      <c r="X385" s="2457" t="str">
        <f>IF(INPUT_OUTPUT!BZ372="","",INPUT_OUTPUT!BZ372)</f>
        <v/>
      </c>
      <c r="Y385" s="2457" t="str">
        <f>IF(INPUT_OUTPUT!CA372="","",INPUT_OUTPUT!CA372)</f>
        <v/>
      </c>
      <c r="Z385" s="2457" t="str">
        <f>IF(INPUT_OUTPUT!CB372="","",INPUT_OUTPUT!CB372)</f>
        <v/>
      </c>
      <c r="AA385" s="2461" t="str">
        <f t="shared" si="20"/>
        <v/>
      </c>
      <c r="AB385" s="2459" t="str">
        <f>IF(INPUT_OUTPUT!CC372="","",INPUT_OUTPUT!CC372)</f>
        <v/>
      </c>
      <c r="AC385" s="2459" t="str">
        <f>IF(INPUT_OUTPUT!CD372="","",INPUT_OUTPUT!CD372)</f>
        <v/>
      </c>
      <c r="AD385" s="2459" t="str">
        <f>IF(INPUT_OUTPUT!CE372="","",INPUT_OUTPUT!CE372)</f>
        <v/>
      </c>
      <c r="AE385" s="2459" t="str">
        <f>IF(INPUT_OUTPUT!CF372="","",INPUT_OUTPUT!CF372)</f>
        <v/>
      </c>
      <c r="AF385" s="2459" t="str">
        <f>IF(INPUT_OUTPUT!CG372="","",INPUT_OUTPUT!CG372)</f>
        <v/>
      </c>
      <c r="AG385" s="2459" t="str">
        <f>IF(INPUT_OUTPUT!CH372="","",INPUT_OUTPUT!CH372)</f>
        <v/>
      </c>
      <c r="AH385" s="2459" t="str">
        <f>IF(INPUT_OUTPUT!CI372="","",INPUT_OUTPUT!CI372)</f>
        <v/>
      </c>
    </row>
    <row r="386" spans="3:34" s="2437" customFormat="1" ht="12.75" customHeight="1">
      <c r="C386" s="2461" t="str">
        <f>IF(INPUT_OUTPUT!C373="","",INPUT_OUTPUT!C373)</f>
        <v/>
      </c>
      <c r="D386" s="2462" t="str">
        <f>IF(INPUT_OUTPUT!BH373="","",INPUT_OUTPUT!BH373)</f>
        <v/>
      </c>
      <c r="E386" s="2462" t="str">
        <f>IF(INPUT_OUTPUT!BI373="","",INPUT_OUTPUT!BI373)</f>
        <v/>
      </c>
      <c r="F386" s="2462" t="str">
        <f>IF(INPUT_OUTPUT!BJ373="","",INPUT_OUTPUT!BJ373)</f>
        <v/>
      </c>
      <c r="G386" s="2462" t="str">
        <f>IF(INPUT_OUTPUT!BK373="","",INPUT_OUTPUT!BK373)</f>
        <v/>
      </c>
      <c r="H386" s="2462" t="str">
        <f>IF(INPUT_OUTPUT!BL373="","",INPUT_OUTPUT!BL373)</f>
        <v/>
      </c>
      <c r="I386" s="2462" t="str">
        <f>IF(INPUT_OUTPUT!BM373="","",INPUT_OUTPUT!BM373)</f>
        <v/>
      </c>
      <c r="J386" s="2462" t="str">
        <f>IF(INPUT_OUTPUT!BN373="","",INPUT_OUTPUT!BN373)</f>
        <v/>
      </c>
      <c r="K386" s="2453" t="str">
        <f t="shared" si="18"/>
        <v/>
      </c>
      <c r="L386" s="2457" t="str">
        <f>IF(INPUT_OUTPUT!BO373="","",INPUT_OUTPUT!BO373)</f>
        <v/>
      </c>
      <c r="M386" s="2457" t="str">
        <f>IF(INPUT_OUTPUT!BP373="","",INPUT_OUTPUT!BP373)</f>
        <v/>
      </c>
      <c r="N386" s="2457" t="str">
        <f>IF(INPUT_OUTPUT!BQ373="","",INPUT_OUTPUT!BQ373)</f>
        <v/>
      </c>
      <c r="O386" s="2457" t="str">
        <f>IF(INPUT_OUTPUT!BR373="","",INPUT_OUTPUT!BR373)</f>
        <v/>
      </c>
      <c r="P386" s="2457" t="str">
        <f>IF(INPUT_OUTPUT!BS373="","",INPUT_OUTPUT!BS373)</f>
        <v/>
      </c>
      <c r="Q386" s="2457" t="str">
        <f>IF(INPUT_OUTPUT!BT373="","",INPUT_OUTPUT!BT373)</f>
        <v/>
      </c>
      <c r="R386" s="2457" t="str">
        <f>IF(INPUT_OUTPUT!BU373="","",INPUT_OUTPUT!BU373)</f>
        <v/>
      </c>
      <c r="S386" s="2461" t="str">
        <f t="shared" si="19"/>
        <v/>
      </c>
      <c r="T386" s="2457" t="str">
        <f>IF(INPUT_OUTPUT!BV373="","",INPUT_OUTPUT!BV373)</f>
        <v/>
      </c>
      <c r="U386" s="2457" t="str">
        <f>IF(INPUT_OUTPUT!BW373="","",INPUT_OUTPUT!BW373)</f>
        <v/>
      </c>
      <c r="V386" s="2457" t="str">
        <f>IF(INPUT_OUTPUT!BX373="","",INPUT_OUTPUT!BX373)</f>
        <v/>
      </c>
      <c r="W386" s="2457" t="str">
        <f>IF(INPUT_OUTPUT!BY373="","",INPUT_OUTPUT!BY373)</f>
        <v/>
      </c>
      <c r="X386" s="2457" t="str">
        <f>IF(INPUT_OUTPUT!BZ373="","",INPUT_OUTPUT!BZ373)</f>
        <v/>
      </c>
      <c r="Y386" s="2457" t="str">
        <f>IF(INPUT_OUTPUT!CA373="","",INPUT_OUTPUT!CA373)</f>
        <v/>
      </c>
      <c r="Z386" s="2457" t="str">
        <f>IF(INPUT_OUTPUT!CB373="","",INPUT_OUTPUT!CB373)</f>
        <v/>
      </c>
      <c r="AA386" s="2461" t="str">
        <f t="shared" si="20"/>
        <v/>
      </c>
      <c r="AB386" s="2459" t="str">
        <f>IF(INPUT_OUTPUT!CC373="","",INPUT_OUTPUT!CC373)</f>
        <v/>
      </c>
      <c r="AC386" s="2459" t="str">
        <f>IF(INPUT_OUTPUT!CD373="","",INPUT_OUTPUT!CD373)</f>
        <v/>
      </c>
      <c r="AD386" s="2459" t="str">
        <f>IF(INPUT_OUTPUT!CE373="","",INPUT_OUTPUT!CE373)</f>
        <v/>
      </c>
      <c r="AE386" s="2459" t="str">
        <f>IF(INPUT_OUTPUT!CF373="","",INPUT_OUTPUT!CF373)</f>
        <v/>
      </c>
      <c r="AF386" s="2459" t="str">
        <f>IF(INPUT_OUTPUT!CG373="","",INPUT_OUTPUT!CG373)</f>
        <v/>
      </c>
      <c r="AG386" s="2459" t="str">
        <f>IF(INPUT_OUTPUT!CH373="","",INPUT_OUTPUT!CH373)</f>
        <v/>
      </c>
      <c r="AH386" s="2459" t="str">
        <f>IF(INPUT_OUTPUT!CI373="","",INPUT_OUTPUT!CI373)</f>
        <v/>
      </c>
    </row>
    <row r="387" spans="3:34" s="2437" customFormat="1" ht="12.75" customHeight="1">
      <c r="C387" s="2461" t="str">
        <f>IF(INPUT_OUTPUT!C374="","",INPUT_OUTPUT!C374)</f>
        <v/>
      </c>
      <c r="D387" s="2462" t="str">
        <f>IF(INPUT_OUTPUT!BH374="","",INPUT_OUTPUT!BH374)</f>
        <v/>
      </c>
      <c r="E387" s="2462" t="str">
        <f>IF(INPUT_OUTPUT!BI374="","",INPUT_OUTPUT!BI374)</f>
        <v/>
      </c>
      <c r="F387" s="2462" t="str">
        <f>IF(INPUT_OUTPUT!BJ374="","",INPUT_OUTPUT!BJ374)</f>
        <v/>
      </c>
      <c r="G387" s="2462" t="str">
        <f>IF(INPUT_OUTPUT!BK374="","",INPUT_OUTPUT!BK374)</f>
        <v/>
      </c>
      <c r="H387" s="2462" t="str">
        <f>IF(INPUT_OUTPUT!BL374="","",INPUT_OUTPUT!BL374)</f>
        <v/>
      </c>
      <c r="I387" s="2462" t="str">
        <f>IF(INPUT_OUTPUT!BM374="","",INPUT_OUTPUT!BM374)</f>
        <v/>
      </c>
      <c r="J387" s="2462" t="str">
        <f>IF(INPUT_OUTPUT!BN374="","",INPUT_OUTPUT!BN374)</f>
        <v/>
      </c>
      <c r="K387" s="2453" t="str">
        <f t="shared" si="18"/>
        <v/>
      </c>
      <c r="L387" s="2457" t="str">
        <f>IF(INPUT_OUTPUT!BO374="","",INPUT_OUTPUT!BO374)</f>
        <v/>
      </c>
      <c r="M387" s="2457" t="str">
        <f>IF(INPUT_OUTPUT!BP374="","",INPUT_OUTPUT!BP374)</f>
        <v/>
      </c>
      <c r="N387" s="2457" t="str">
        <f>IF(INPUT_OUTPUT!BQ374="","",INPUT_OUTPUT!BQ374)</f>
        <v/>
      </c>
      <c r="O387" s="2457" t="str">
        <f>IF(INPUT_OUTPUT!BR374="","",INPUT_OUTPUT!BR374)</f>
        <v/>
      </c>
      <c r="P387" s="2457" t="str">
        <f>IF(INPUT_OUTPUT!BS374="","",INPUT_OUTPUT!BS374)</f>
        <v/>
      </c>
      <c r="Q387" s="2457" t="str">
        <f>IF(INPUT_OUTPUT!BT374="","",INPUT_OUTPUT!BT374)</f>
        <v/>
      </c>
      <c r="R387" s="2457" t="str">
        <f>IF(INPUT_OUTPUT!BU374="","",INPUT_OUTPUT!BU374)</f>
        <v/>
      </c>
      <c r="S387" s="2461" t="str">
        <f t="shared" si="19"/>
        <v/>
      </c>
      <c r="T387" s="2457" t="str">
        <f>IF(INPUT_OUTPUT!BV374="","",INPUT_OUTPUT!BV374)</f>
        <v/>
      </c>
      <c r="U387" s="2457" t="str">
        <f>IF(INPUT_OUTPUT!BW374="","",INPUT_OUTPUT!BW374)</f>
        <v/>
      </c>
      <c r="V387" s="2457" t="str">
        <f>IF(INPUT_OUTPUT!BX374="","",INPUT_OUTPUT!BX374)</f>
        <v/>
      </c>
      <c r="W387" s="2457" t="str">
        <f>IF(INPUT_OUTPUT!BY374="","",INPUT_OUTPUT!BY374)</f>
        <v/>
      </c>
      <c r="X387" s="2457" t="str">
        <f>IF(INPUT_OUTPUT!BZ374="","",INPUT_OUTPUT!BZ374)</f>
        <v/>
      </c>
      <c r="Y387" s="2457" t="str">
        <f>IF(INPUT_OUTPUT!CA374="","",INPUT_OUTPUT!CA374)</f>
        <v/>
      </c>
      <c r="Z387" s="2457" t="str">
        <f>IF(INPUT_OUTPUT!CB374="","",INPUT_OUTPUT!CB374)</f>
        <v/>
      </c>
      <c r="AA387" s="2461" t="str">
        <f t="shared" si="20"/>
        <v/>
      </c>
      <c r="AB387" s="2459" t="str">
        <f>IF(INPUT_OUTPUT!CC374="","",INPUT_OUTPUT!CC374)</f>
        <v/>
      </c>
      <c r="AC387" s="2459" t="str">
        <f>IF(INPUT_OUTPUT!CD374="","",INPUT_OUTPUT!CD374)</f>
        <v/>
      </c>
      <c r="AD387" s="2459" t="str">
        <f>IF(INPUT_OUTPUT!CE374="","",INPUT_OUTPUT!CE374)</f>
        <v/>
      </c>
      <c r="AE387" s="2459" t="str">
        <f>IF(INPUT_OUTPUT!CF374="","",INPUT_OUTPUT!CF374)</f>
        <v/>
      </c>
      <c r="AF387" s="2459" t="str">
        <f>IF(INPUT_OUTPUT!CG374="","",INPUT_OUTPUT!CG374)</f>
        <v/>
      </c>
      <c r="AG387" s="2459" t="str">
        <f>IF(INPUT_OUTPUT!CH374="","",INPUT_OUTPUT!CH374)</f>
        <v/>
      </c>
      <c r="AH387" s="2459" t="str">
        <f>IF(INPUT_OUTPUT!CI374="","",INPUT_OUTPUT!CI374)</f>
        <v/>
      </c>
    </row>
    <row r="388" spans="3:34" s="2437" customFormat="1" ht="12.75" customHeight="1">
      <c r="C388" s="2461" t="str">
        <f>IF(INPUT_OUTPUT!C375="","",INPUT_OUTPUT!C375)</f>
        <v/>
      </c>
      <c r="D388" s="2462" t="str">
        <f>IF(INPUT_OUTPUT!BH375="","",INPUT_OUTPUT!BH375)</f>
        <v/>
      </c>
      <c r="E388" s="2462" t="str">
        <f>IF(INPUT_OUTPUT!BI375="","",INPUT_OUTPUT!BI375)</f>
        <v/>
      </c>
      <c r="F388" s="2462" t="str">
        <f>IF(INPUT_OUTPUT!BJ375="","",INPUT_OUTPUT!BJ375)</f>
        <v/>
      </c>
      <c r="G388" s="2462" t="str">
        <f>IF(INPUT_OUTPUT!BK375="","",INPUT_OUTPUT!BK375)</f>
        <v/>
      </c>
      <c r="H388" s="2462" t="str">
        <f>IF(INPUT_OUTPUT!BL375="","",INPUT_OUTPUT!BL375)</f>
        <v/>
      </c>
      <c r="I388" s="2462" t="str">
        <f>IF(INPUT_OUTPUT!BM375="","",INPUT_OUTPUT!BM375)</f>
        <v/>
      </c>
      <c r="J388" s="2462" t="str">
        <f>IF(INPUT_OUTPUT!BN375="","",INPUT_OUTPUT!BN375)</f>
        <v/>
      </c>
      <c r="K388" s="2453" t="str">
        <f t="shared" si="18"/>
        <v/>
      </c>
      <c r="L388" s="2457" t="str">
        <f>IF(INPUT_OUTPUT!BO375="","",INPUT_OUTPUT!BO375)</f>
        <v/>
      </c>
      <c r="M388" s="2457" t="str">
        <f>IF(INPUT_OUTPUT!BP375="","",INPUT_OUTPUT!BP375)</f>
        <v/>
      </c>
      <c r="N388" s="2457" t="str">
        <f>IF(INPUT_OUTPUT!BQ375="","",INPUT_OUTPUT!BQ375)</f>
        <v/>
      </c>
      <c r="O388" s="2457" t="str">
        <f>IF(INPUT_OUTPUT!BR375="","",INPUT_OUTPUT!BR375)</f>
        <v/>
      </c>
      <c r="P388" s="2457" t="str">
        <f>IF(INPUT_OUTPUT!BS375="","",INPUT_OUTPUT!BS375)</f>
        <v/>
      </c>
      <c r="Q388" s="2457" t="str">
        <f>IF(INPUT_OUTPUT!BT375="","",INPUT_OUTPUT!BT375)</f>
        <v/>
      </c>
      <c r="R388" s="2457" t="str">
        <f>IF(INPUT_OUTPUT!BU375="","",INPUT_OUTPUT!BU375)</f>
        <v/>
      </c>
      <c r="S388" s="2461" t="str">
        <f t="shared" si="19"/>
        <v/>
      </c>
      <c r="T388" s="2457" t="str">
        <f>IF(INPUT_OUTPUT!BV375="","",INPUT_OUTPUT!BV375)</f>
        <v/>
      </c>
      <c r="U388" s="2457" t="str">
        <f>IF(INPUT_OUTPUT!BW375="","",INPUT_OUTPUT!BW375)</f>
        <v/>
      </c>
      <c r="V388" s="2457" t="str">
        <f>IF(INPUT_OUTPUT!BX375="","",INPUT_OUTPUT!BX375)</f>
        <v/>
      </c>
      <c r="W388" s="2457" t="str">
        <f>IF(INPUT_OUTPUT!BY375="","",INPUT_OUTPUT!BY375)</f>
        <v/>
      </c>
      <c r="X388" s="2457" t="str">
        <f>IF(INPUT_OUTPUT!BZ375="","",INPUT_OUTPUT!BZ375)</f>
        <v/>
      </c>
      <c r="Y388" s="2457" t="str">
        <f>IF(INPUT_OUTPUT!CA375="","",INPUT_OUTPUT!CA375)</f>
        <v/>
      </c>
      <c r="Z388" s="2457" t="str">
        <f>IF(INPUT_OUTPUT!CB375="","",INPUT_OUTPUT!CB375)</f>
        <v/>
      </c>
      <c r="AA388" s="2461" t="str">
        <f t="shared" si="20"/>
        <v/>
      </c>
      <c r="AB388" s="2459" t="str">
        <f>IF(INPUT_OUTPUT!CC375="","",INPUT_OUTPUT!CC375)</f>
        <v/>
      </c>
      <c r="AC388" s="2459" t="str">
        <f>IF(INPUT_OUTPUT!CD375="","",INPUT_OUTPUT!CD375)</f>
        <v/>
      </c>
      <c r="AD388" s="2459" t="str">
        <f>IF(INPUT_OUTPUT!CE375="","",INPUT_OUTPUT!CE375)</f>
        <v/>
      </c>
      <c r="AE388" s="2459" t="str">
        <f>IF(INPUT_OUTPUT!CF375="","",INPUT_OUTPUT!CF375)</f>
        <v/>
      </c>
      <c r="AF388" s="2459" t="str">
        <f>IF(INPUT_OUTPUT!CG375="","",INPUT_OUTPUT!CG375)</f>
        <v/>
      </c>
      <c r="AG388" s="2459" t="str">
        <f>IF(INPUT_OUTPUT!CH375="","",INPUT_OUTPUT!CH375)</f>
        <v/>
      </c>
      <c r="AH388" s="2459" t="str">
        <f>IF(INPUT_OUTPUT!CI375="","",INPUT_OUTPUT!CI375)</f>
        <v/>
      </c>
    </row>
    <row r="389" spans="3:34" s="2437" customFormat="1" ht="12.75" customHeight="1">
      <c r="C389" s="2461" t="str">
        <f>IF(INPUT_OUTPUT!C376="","",INPUT_OUTPUT!C376)</f>
        <v/>
      </c>
      <c r="D389" s="2462" t="str">
        <f>IF(INPUT_OUTPUT!BH376="","",INPUT_OUTPUT!BH376)</f>
        <v/>
      </c>
      <c r="E389" s="2462" t="str">
        <f>IF(INPUT_OUTPUT!BI376="","",INPUT_OUTPUT!BI376)</f>
        <v/>
      </c>
      <c r="F389" s="2462" t="str">
        <f>IF(INPUT_OUTPUT!BJ376="","",INPUT_OUTPUT!BJ376)</f>
        <v/>
      </c>
      <c r="G389" s="2462" t="str">
        <f>IF(INPUT_OUTPUT!BK376="","",INPUT_OUTPUT!BK376)</f>
        <v/>
      </c>
      <c r="H389" s="2462" t="str">
        <f>IF(INPUT_OUTPUT!BL376="","",INPUT_OUTPUT!BL376)</f>
        <v/>
      </c>
      <c r="I389" s="2462" t="str">
        <f>IF(INPUT_OUTPUT!BM376="","",INPUT_OUTPUT!BM376)</f>
        <v/>
      </c>
      <c r="J389" s="2462" t="str">
        <f>IF(INPUT_OUTPUT!BN376="","",INPUT_OUTPUT!BN376)</f>
        <v/>
      </c>
      <c r="K389" s="2453" t="str">
        <f t="shared" si="18"/>
        <v/>
      </c>
      <c r="L389" s="2457" t="str">
        <f>IF(INPUT_OUTPUT!BO376="","",INPUT_OUTPUT!BO376)</f>
        <v/>
      </c>
      <c r="M389" s="2457" t="str">
        <f>IF(INPUT_OUTPUT!BP376="","",INPUT_OUTPUT!BP376)</f>
        <v/>
      </c>
      <c r="N389" s="2457" t="str">
        <f>IF(INPUT_OUTPUT!BQ376="","",INPUT_OUTPUT!BQ376)</f>
        <v/>
      </c>
      <c r="O389" s="2457" t="str">
        <f>IF(INPUT_OUTPUT!BR376="","",INPUT_OUTPUT!BR376)</f>
        <v/>
      </c>
      <c r="P389" s="2457" t="str">
        <f>IF(INPUT_OUTPUT!BS376="","",INPUT_OUTPUT!BS376)</f>
        <v/>
      </c>
      <c r="Q389" s="2457" t="str">
        <f>IF(INPUT_OUTPUT!BT376="","",INPUT_OUTPUT!BT376)</f>
        <v/>
      </c>
      <c r="R389" s="2457" t="str">
        <f>IF(INPUT_OUTPUT!BU376="","",INPUT_OUTPUT!BU376)</f>
        <v/>
      </c>
      <c r="S389" s="2461" t="str">
        <f t="shared" si="19"/>
        <v/>
      </c>
      <c r="T389" s="2457" t="str">
        <f>IF(INPUT_OUTPUT!BV376="","",INPUT_OUTPUT!BV376)</f>
        <v/>
      </c>
      <c r="U389" s="2457" t="str">
        <f>IF(INPUT_OUTPUT!BW376="","",INPUT_OUTPUT!BW376)</f>
        <v/>
      </c>
      <c r="V389" s="2457" t="str">
        <f>IF(INPUT_OUTPUT!BX376="","",INPUT_OUTPUT!BX376)</f>
        <v/>
      </c>
      <c r="W389" s="2457" t="str">
        <f>IF(INPUT_OUTPUT!BY376="","",INPUT_OUTPUT!BY376)</f>
        <v/>
      </c>
      <c r="X389" s="2457" t="str">
        <f>IF(INPUT_OUTPUT!BZ376="","",INPUT_OUTPUT!BZ376)</f>
        <v/>
      </c>
      <c r="Y389" s="2457" t="str">
        <f>IF(INPUT_OUTPUT!CA376="","",INPUT_OUTPUT!CA376)</f>
        <v/>
      </c>
      <c r="Z389" s="2457" t="str">
        <f>IF(INPUT_OUTPUT!CB376="","",INPUT_OUTPUT!CB376)</f>
        <v/>
      </c>
      <c r="AA389" s="2461" t="str">
        <f t="shared" si="20"/>
        <v/>
      </c>
      <c r="AB389" s="2459" t="str">
        <f>IF(INPUT_OUTPUT!CC376="","",INPUT_OUTPUT!CC376)</f>
        <v/>
      </c>
      <c r="AC389" s="2459" t="str">
        <f>IF(INPUT_OUTPUT!CD376="","",INPUT_OUTPUT!CD376)</f>
        <v/>
      </c>
      <c r="AD389" s="2459" t="str">
        <f>IF(INPUT_OUTPUT!CE376="","",INPUT_OUTPUT!CE376)</f>
        <v/>
      </c>
      <c r="AE389" s="2459" t="str">
        <f>IF(INPUT_OUTPUT!CF376="","",INPUT_OUTPUT!CF376)</f>
        <v/>
      </c>
      <c r="AF389" s="2459" t="str">
        <f>IF(INPUT_OUTPUT!CG376="","",INPUT_OUTPUT!CG376)</f>
        <v/>
      </c>
      <c r="AG389" s="2459" t="str">
        <f>IF(INPUT_OUTPUT!CH376="","",INPUT_OUTPUT!CH376)</f>
        <v/>
      </c>
      <c r="AH389" s="2459" t="str">
        <f>IF(INPUT_OUTPUT!CI376="","",INPUT_OUTPUT!CI376)</f>
        <v/>
      </c>
    </row>
    <row r="390" spans="3:34" s="2437" customFormat="1" ht="12.75" customHeight="1">
      <c r="C390" s="2461" t="str">
        <f>IF(INPUT_OUTPUT!C377="","",INPUT_OUTPUT!C377)</f>
        <v/>
      </c>
      <c r="D390" s="2462" t="str">
        <f>IF(INPUT_OUTPUT!BH377="","",INPUT_OUTPUT!BH377)</f>
        <v/>
      </c>
      <c r="E390" s="2462" t="str">
        <f>IF(INPUT_OUTPUT!BI377="","",INPUT_OUTPUT!BI377)</f>
        <v/>
      </c>
      <c r="F390" s="2462" t="str">
        <f>IF(INPUT_OUTPUT!BJ377="","",INPUT_OUTPUT!BJ377)</f>
        <v/>
      </c>
      <c r="G390" s="2462" t="str">
        <f>IF(INPUT_OUTPUT!BK377="","",INPUT_OUTPUT!BK377)</f>
        <v/>
      </c>
      <c r="H390" s="2462" t="str">
        <f>IF(INPUT_OUTPUT!BL377="","",INPUT_OUTPUT!BL377)</f>
        <v/>
      </c>
      <c r="I390" s="2462" t="str">
        <f>IF(INPUT_OUTPUT!BM377="","",INPUT_OUTPUT!BM377)</f>
        <v/>
      </c>
      <c r="J390" s="2462" t="str">
        <f>IF(INPUT_OUTPUT!BN377="","",INPUT_OUTPUT!BN377)</f>
        <v/>
      </c>
      <c r="K390" s="2453" t="str">
        <f t="shared" si="18"/>
        <v/>
      </c>
      <c r="L390" s="2457" t="str">
        <f>IF(INPUT_OUTPUT!BO377="","",INPUT_OUTPUT!BO377)</f>
        <v/>
      </c>
      <c r="M390" s="2457" t="str">
        <f>IF(INPUT_OUTPUT!BP377="","",INPUT_OUTPUT!BP377)</f>
        <v/>
      </c>
      <c r="N390" s="2457" t="str">
        <f>IF(INPUT_OUTPUT!BQ377="","",INPUT_OUTPUT!BQ377)</f>
        <v/>
      </c>
      <c r="O390" s="2457" t="str">
        <f>IF(INPUT_OUTPUT!BR377="","",INPUT_OUTPUT!BR377)</f>
        <v/>
      </c>
      <c r="P390" s="2457" t="str">
        <f>IF(INPUT_OUTPUT!BS377="","",INPUT_OUTPUT!BS377)</f>
        <v/>
      </c>
      <c r="Q390" s="2457" t="str">
        <f>IF(INPUT_OUTPUT!BT377="","",INPUT_OUTPUT!BT377)</f>
        <v/>
      </c>
      <c r="R390" s="2457" t="str">
        <f>IF(INPUT_OUTPUT!BU377="","",INPUT_OUTPUT!BU377)</f>
        <v/>
      </c>
      <c r="S390" s="2461" t="str">
        <f t="shared" si="19"/>
        <v/>
      </c>
      <c r="T390" s="2457" t="str">
        <f>IF(INPUT_OUTPUT!BV377="","",INPUT_OUTPUT!BV377)</f>
        <v/>
      </c>
      <c r="U390" s="2457" t="str">
        <f>IF(INPUT_OUTPUT!BW377="","",INPUT_OUTPUT!BW377)</f>
        <v/>
      </c>
      <c r="V390" s="2457" t="str">
        <f>IF(INPUT_OUTPUT!BX377="","",INPUT_OUTPUT!BX377)</f>
        <v/>
      </c>
      <c r="W390" s="2457" t="str">
        <f>IF(INPUT_OUTPUT!BY377="","",INPUT_OUTPUT!BY377)</f>
        <v/>
      </c>
      <c r="X390" s="2457" t="str">
        <f>IF(INPUT_OUTPUT!BZ377="","",INPUT_OUTPUT!BZ377)</f>
        <v/>
      </c>
      <c r="Y390" s="2457" t="str">
        <f>IF(INPUT_OUTPUT!CA377="","",INPUT_OUTPUT!CA377)</f>
        <v/>
      </c>
      <c r="Z390" s="2457" t="str">
        <f>IF(INPUT_OUTPUT!CB377="","",INPUT_OUTPUT!CB377)</f>
        <v/>
      </c>
      <c r="AA390" s="2461" t="str">
        <f t="shared" si="20"/>
        <v/>
      </c>
      <c r="AB390" s="2459" t="str">
        <f>IF(INPUT_OUTPUT!CC377="","",INPUT_OUTPUT!CC377)</f>
        <v/>
      </c>
      <c r="AC390" s="2459" t="str">
        <f>IF(INPUT_OUTPUT!CD377="","",INPUT_OUTPUT!CD377)</f>
        <v/>
      </c>
      <c r="AD390" s="2459" t="str">
        <f>IF(INPUT_OUTPUT!CE377="","",INPUT_OUTPUT!CE377)</f>
        <v/>
      </c>
      <c r="AE390" s="2459" t="str">
        <f>IF(INPUT_OUTPUT!CF377="","",INPUT_OUTPUT!CF377)</f>
        <v/>
      </c>
      <c r="AF390" s="2459" t="str">
        <f>IF(INPUT_OUTPUT!CG377="","",INPUT_OUTPUT!CG377)</f>
        <v/>
      </c>
      <c r="AG390" s="2459" t="str">
        <f>IF(INPUT_OUTPUT!CH377="","",INPUT_OUTPUT!CH377)</f>
        <v/>
      </c>
      <c r="AH390" s="2459" t="str">
        <f>IF(INPUT_OUTPUT!CI377="","",INPUT_OUTPUT!CI377)</f>
        <v/>
      </c>
    </row>
    <row r="391" spans="3:34" s="2437" customFormat="1" ht="12.75" customHeight="1">
      <c r="C391" s="2461" t="str">
        <f>IF(INPUT_OUTPUT!C378="","",INPUT_OUTPUT!C378)</f>
        <v/>
      </c>
      <c r="D391" s="2462" t="str">
        <f>IF(INPUT_OUTPUT!BH378="","",INPUT_OUTPUT!BH378)</f>
        <v/>
      </c>
      <c r="E391" s="2462" t="str">
        <f>IF(INPUT_OUTPUT!BI378="","",INPUT_OUTPUT!BI378)</f>
        <v/>
      </c>
      <c r="F391" s="2462" t="str">
        <f>IF(INPUT_OUTPUT!BJ378="","",INPUT_OUTPUT!BJ378)</f>
        <v/>
      </c>
      <c r="G391" s="2462" t="str">
        <f>IF(INPUT_OUTPUT!BK378="","",INPUT_OUTPUT!BK378)</f>
        <v/>
      </c>
      <c r="H391" s="2462" t="str">
        <f>IF(INPUT_OUTPUT!BL378="","",INPUT_OUTPUT!BL378)</f>
        <v/>
      </c>
      <c r="I391" s="2462" t="str">
        <f>IF(INPUT_OUTPUT!BM378="","",INPUT_OUTPUT!BM378)</f>
        <v/>
      </c>
      <c r="J391" s="2462" t="str">
        <f>IF(INPUT_OUTPUT!BN378="","",INPUT_OUTPUT!BN378)</f>
        <v/>
      </c>
      <c r="K391" s="2453" t="str">
        <f t="shared" si="18"/>
        <v/>
      </c>
      <c r="L391" s="2457" t="str">
        <f>IF(INPUT_OUTPUT!BO378="","",INPUT_OUTPUT!BO378)</f>
        <v/>
      </c>
      <c r="M391" s="2457" t="str">
        <f>IF(INPUT_OUTPUT!BP378="","",INPUT_OUTPUT!BP378)</f>
        <v/>
      </c>
      <c r="N391" s="2457" t="str">
        <f>IF(INPUT_OUTPUT!BQ378="","",INPUT_OUTPUT!BQ378)</f>
        <v/>
      </c>
      <c r="O391" s="2457" t="str">
        <f>IF(INPUT_OUTPUT!BR378="","",INPUT_OUTPUT!BR378)</f>
        <v/>
      </c>
      <c r="P391" s="2457" t="str">
        <f>IF(INPUT_OUTPUT!BS378="","",INPUT_OUTPUT!BS378)</f>
        <v/>
      </c>
      <c r="Q391" s="2457" t="str">
        <f>IF(INPUT_OUTPUT!BT378="","",INPUT_OUTPUT!BT378)</f>
        <v/>
      </c>
      <c r="R391" s="2457" t="str">
        <f>IF(INPUT_OUTPUT!BU378="","",INPUT_OUTPUT!BU378)</f>
        <v/>
      </c>
      <c r="S391" s="2461" t="str">
        <f t="shared" si="19"/>
        <v/>
      </c>
      <c r="T391" s="2457" t="str">
        <f>IF(INPUT_OUTPUT!BV378="","",INPUT_OUTPUT!BV378)</f>
        <v/>
      </c>
      <c r="U391" s="2457" t="str">
        <f>IF(INPUT_OUTPUT!BW378="","",INPUT_OUTPUT!BW378)</f>
        <v/>
      </c>
      <c r="V391" s="2457" t="str">
        <f>IF(INPUT_OUTPUT!BX378="","",INPUT_OUTPUT!BX378)</f>
        <v/>
      </c>
      <c r="W391" s="2457" t="str">
        <f>IF(INPUT_OUTPUT!BY378="","",INPUT_OUTPUT!BY378)</f>
        <v/>
      </c>
      <c r="X391" s="2457" t="str">
        <f>IF(INPUT_OUTPUT!BZ378="","",INPUT_OUTPUT!BZ378)</f>
        <v/>
      </c>
      <c r="Y391" s="2457" t="str">
        <f>IF(INPUT_OUTPUT!CA378="","",INPUT_OUTPUT!CA378)</f>
        <v/>
      </c>
      <c r="Z391" s="2457" t="str">
        <f>IF(INPUT_OUTPUT!CB378="","",INPUT_OUTPUT!CB378)</f>
        <v/>
      </c>
      <c r="AA391" s="2461" t="str">
        <f t="shared" si="20"/>
        <v/>
      </c>
      <c r="AB391" s="2459" t="str">
        <f>IF(INPUT_OUTPUT!CC378="","",INPUT_OUTPUT!CC378)</f>
        <v/>
      </c>
      <c r="AC391" s="2459" t="str">
        <f>IF(INPUT_OUTPUT!CD378="","",INPUT_OUTPUT!CD378)</f>
        <v/>
      </c>
      <c r="AD391" s="2459" t="str">
        <f>IF(INPUT_OUTPUT!CE378="","",INPUT_OUTPUT!CE378)</f>
        <v/>
      </c>
      <c r="AE391" s="2459" t="str">
        <f>IF(INPUT_OUTPUT!CF378="","",INPUT_OUTPUT!CF378)</f>
        <v/>
      </c>
      <c r="AF391" s="2459" t="str">
        <f>IF(INPUT_OUTPUT!CG378="","",INPUT_OUTPUT!CG378)</f>
        <v/>
      </c>
      <c r="AG391" s="2459" t="str">
        <f>IF(INPUT_OUTPUT!CH378="","",INPUT_OUTPUT!CH378)</f>
        <v/>
      </c>
      <c r="AH391" s="2459" t="str">
        <f>IF(INPUT_OUTPUT!CI378="","",INPUT_OUTPUT!CI378)</f>
        <v/>
      </c>
    </row>
    <row r="392" spans="3:34" s="2437" customFormat="1" ht="12.75" customHeight="1">
      <c r="C392" s="2461" t="str">
        <f>IF(INPUT_OUTPUT!C379="","",INPUT_OUTPUT!C379)</f>
        <v/>
      </c>
      <c r="D392" s="2462" t="str">
        <f>IF(INPUT_OUTPUT!BH379="","",INPUT_OUTPUT!BH379)</f>
        <v/>
      </c>
      <c r="E392" s="2462" t="str">
        <f>IF(INPUT_OUTPUT!BI379="","",INPUT_OUTPUT!BI379)</f>
        <v/>
      </c>
      <c r="F392" s="2462" t="str">
        <f>IF(INPUT_OUTPUT!BJ379="","",INPUT_OUTPUT!BJ379)</f>
        <v/>
      </c>
      <c r="G392" s="2462" t="str">
        <f>IF(INPUT_OUTPUT!BK379="","",INPUT_OUTPUT!BK379)</f>
        <v/>
      </c>
      <c r="H392" s="2462" t="str">
        <f>IF(INPUT_OUTPUT!BL379="","",INPUT_OUTPUT!BL379)</f>
        <v/>
      </c>
      <c r="I392" s="2462" t="str">
        <f>IF(INPUT_OUTPUT!BM379="","",INPUT_OUTPUT!BM379)</f>
        <v/>
      </c>
      <c r="J392" s="2462" t="str">
        <f>IF(INPUT_OUTPUT!BN379="","",INPUT_OUTPUT!BN379)</f>
        <v/>
      </c>
      <c r="K392" s="2453" t="str">
        <f t="shared" si="18"/>
        <v/>
      </c>
      <c r="L392" s="2457" t="str">
        <f>IF(INPUT_OUTPUT!BO379="","",INPUT_OUTPUT!BO379)</f>
        <v/>
      </c>
      <c r="M392" s="2457" t="str">
        <f>IF(INPUT_OUTPUT!BP379="","",INPUT_OUTPUT!BP379)</f>
        <v/>
      </c>
      <c r="N392" s="2457" t="str">
        <f>IF(INPUT_OUTPUT!BQ379="","",INPUT_OUTPUT!BQ379)</f>
        <v/>
      </c>
      <c r="O392" s="2457" t="str">
        <f>IF(INPUT_OUTPUT!BR379="","",INPUT_OUTPUT!BR379)</f>
        <v/>
      </c>
      <c r="P392" s="2457" t="str">
        <f>IF(INPUT_OUTPUT!BS379="","",INPUT_OUTPUT!BS379)</f>
        <v/>
      </c>
      <c r="Q392" s="2457" t="str">
        <f>IF(INPUT_OUTPUT!BT379="","",INPUT_OUTPUT!BT379)</f>
        <v/>
      </c>
      <c r="R392" s="2457" t="str">
        <f>IF(INPUT_OUTPUT!BU379="","",INPUT_OUTPUT!BU379)</f>
        <v/>
      </c>
      <c r="S392" s="2461" t="str">
        <f t="shared" si="19"/>
        <v/>
      </c>
      <c r="T392" s="2457" t="str">
        <f>IF(INPUT_OUTPUT!BV379="","",INPUT_OUTPUT!BV379)</f>
        <v/>
      </c>
      <c r="U392" s="2457" t="str">
        <f>IF(INPUT_OUTPUT!BW379="","",INPUT_OUTPUT!BW379)</f>
        <v/>
      </c>
      <c r="V392" s="2457" t="str">
        <f>IF(INPUT_OUTPUT!BX379="","",INPUT_OUTPUT!BX379)</f>
        <v/>
      </c>
      <c r="W392" s="2457" t="str">
        <f>IF(INPUT_OUTPUT!BY379="","",INPUT_OUTPUT!BY379)</f>
        <v/>
      </c>
      <c r="X392" s="2457" t="str">
        <f>IF(INPUT_OUTPUT!BZ379="","",INPUT_OUTPUT!BZ379)</f>
        <v/>
      </c>
      <c r="Y392" s="2457" t="str">
        <f>IF(INPUT_OUTPUT!CA379="","",INPUT_OUTPUT!CA379)</f>
        <v/>
      </c>
      <c r="Z392" s="2457" t="str">
        <f>IF(INPUT_OUTPUT!CB379="","",INPUT_OUTPUT!CB379)</f>
        <v/>
      </c>
      <c r="AA392" s="2461" t="str">
        <f t="shared" si="20"/>
        <v/>
      </c>
      <c r="AB392" s="2459" t="str">
        <f>IF(INPUT_OUTPUT!CC379="","",INPUT_OUTPUT!CC379)</f>
        <v/>
      </c>
      <c r="AC392" s="2459" t="str">
        <f>IF(INPUT_OUTPUT!CD379="","",INPUT_OUTPUT!CD379)</f>
        <v/>
      </c>
      <c r="AD392" s="2459" t="str">
        <f>IF(INPUT_OUTPUT!CE379="","",INPUT_OUTPUT!CE379)</f>
        <v/>
      </c>
      <c r="AE392" s="2459" t="str">
        <f>IF(INPUT_OUTPUT!CF379="","",INPUT_OUTPUT!CF379)</f>
        <v/>
      </c>
      <c r="AF392" s="2459" t="str">
        <f>IF(INPUT_OUTPUT!CG379="","",INPUT_OUTPUT!CG379)</f>
        <v/>
      </c>
      <c r="AG392" s="2459" t="str">
        <f>IF(INPUT_OUTPUT!CH379="","",INPUT_OUTPUT!CH379)</f>
        <v/>
      </c>
      <c r="AH392" s="2459" t="str">
        <f>IF(INPUT_OUTPUT!CI379="","",INPUT_OUTPUT!CI379)</f>
        <v/>
      </c>
    </row>
    <row r="393" spans="3:34" s="2437" customFormat="1" ht="12.75" customHeight="1">
      <c r="C393" s="2461" t="str">
        <f>IF(INPUT_OUTPUT!C380="","",INPUT_OUTPUT!C380)</f>
        <v/>
      </c>
      <c r="D393" s="2462" t="str">
        <f>IF(INPUT_OUTPUT!BH380="","",INPUT_OUTPUT!BH380)</f>
        <v/>
      </c>
      <c r="E393" s="2462" t="str">
        <f>IF(INPUT_OUTPUT!BI380="","",INPUT_OUTPUT!BI380)</f>
        <v/>
      </c>
      <c r="F393" s="2462" t="str">
        <f>IF(INPUT_OUTPUT!BJ380="","",INPUT_OUTPUT!BJ380)</f>
        <v/>
      </c>
      <c r="G393" s="2462" t="str">
        <f>IF(INPUT_OUTPUT!BK380="","",INPUT_OUTPUT!BK380)</f>
        <v/>
      </c>
      <c r="H393" s="2462" t="str">
        <f>IF(INPUT_OUTPUT!BL380="","",INPUT_OUTPUT!BL380)</f>
        <v/>
      </c>
      <c r="I393" s="2462" t="str">
        <f>IF(INPUT_OUTPUT!BM380="","",INPUT_OUTPUT!BM380)</f>
        <v/>
      </c>
      <c r="J393" s="2462" t="str">
        <f>IF(INPUT_OUTPUT!BN380="","",INPUT_OUTPUT!BN380)</f>
        <v/>
      </c>
      <c r="K393" s="2453" t="str">
        <f t="shared" si="18"/>
        <v/>
      </c>
      <c r="L393" s="2457" t="str">
        <f>IF(INPUT_OUTPUT!BO380="","",INPUT_OUTPUT!BO380)</f>
        <v/>
      </c>
      <c r="M393" s="2457" t="str">
        <f>IF(INPUT_OUTPUT!BP380="","",INPUT_OUTPUT!BP380)</f>
        <v/>
      </c>
      <c r="N393" s="2457" t="str">
        <f>IF(INPUT_OUTPUT!BQ380="","",INPUT_OUTPUT!BQ380)</f>
        <v/>
      </c>
      <c r="O393" s="2457" t="str">
        <f>IF(INPUT_OUTPUT!BR380="","",INPUT_OUTPUT!BR380)</f>
        <v/>
      </c>
      <c r="P393" s="2457" t="str">
        <f>IF(INPUT_OUTPUT!BS380="","",INPUT_OUTPUT!BS380)</f>
        <v/>
      </c>
      <c r="Q393" s="2457" t="str">
        <f>IF(INPUT_OUTPUT!BT380="","",INPUT_OUTPUT!BT380)</f>
        <v/>
      </c>
      <c r="R393" s="2457" t="str">
        <f>IF(INPUT_OUTPUT!BU380="","",INPUT_OUTPUT!BU380)</f>
        <v/>
      </c>
      <c r="S393" s="2461" t="str">
        <f t="shared" si="19"/>
        <v/>
      </c>
      <c r="T393" s="2457" t="str">
        <f>IF(INPUT_OUTPUT!BV380="","",INPUT_OUTPUT!BV380)</f>
        <v/>
      </c>
      <c r="U393" s="2457" t="str">
        <f>IF(INPUT_OUTPUT!BW380="","",INPUT_OUTPUT!BW380)</f>
        <v/>
      </c>
      <c r="V393" s="2457" t="str">
        <f>IF(INPUT_OUTPUT!BX380="","",INPUT_OUTPUT!BX380)</f>
        <v/>
      </c>
      <c r="W393" s="2457" t="str">
        <f>IF(INPUT_OUTPUT!BY380="","",INPUT_OUTPUT!BY380)</f>
        <v/>
      </c>
      <c r="X393" s="2457" t="str">
        <f>IF(INPUT_OUTPUT!BZ380="","",INPUT_OUTPUT!BZ380)</f>
        <v/>
      </c>
      <c r="Y393" s="2457" t="str">
        <f>IF(INPUT_OUTPUT!CA380="","",INPUT_OUTPUT!CA380)</f>
        <v/>
      </c>
      <c r="Z393" s="2457" t="str">
        <f>IF(INPUT_OUTPUT!CB380="","",INPUT_OUTPUT!CB380)</f>
        <v/>
      </c>
      <c r="AA393" s="2461" t="str">
        <f t="shared" si="20"/>
        <v/>
      </c>
      <c r="AB393" s="2459" t="str">
        <f>IF(INPUT_OUTPUT!CC380="","",INPUT_OUTPUT!CC380)</f>
        <v/>
      </c>
      <c r="AC393" s="2459" t="str">
        <f>IF(INPUT_OUTPUT!CD380="","",INPUT_OUTPUT!CD380)</f>
        <v/>
      </c>
      <c r="AD393" s="2459" t="str">
        <f>IF(INPUT_OUTPUT!CE380="","",INPUT_OUTPUT!CE380)</f>
        <v/>
      </c>
      <c r="AE393" s="2459" t="str">
        <f>IF(INPUT_OUTPUT!CF380="","",INPUT_OUTPUT!CF380)</f>
        <v/>
      </c>
      <c r="AF393" s="2459" t="str">
        <f>IF(INPUT_OUTPUT!CG380="","",INPUT_OUTPUT!CG380)</f>
        <v/>
      </c>
      <c r="AG393" s="2459" t="str">
        <f>IF(INPUT_OUTPUT!CH380="","",INPUT_OUTPUT!CH380)</f>
        <v/>
      </c>
      <c r="AH393" s="2459" t="str">
        <f>IF(INPUT_OUTPUT!CI380="","",INPUT_OUTPUT!CI380)</f>
        <v/>
      </c>
    </row>
    <row r="394" spans="3:34" s="2437" customFormat="1" ht="12.75" customHeight="1">
      <c r="C394" s="2461" t="str">
        <f>IF(INPUT_OUTPUT!C381="","",INPUT_OUTPUT!C381)</f>
        <v/>
      </c>
      <c r="D394" s="2462" t="str">
        <f>IF(INPUT_OUTPUT!BH381="","",INPUT_OUTPUT!BH381)</f>
        <v/>
      </c>
      <c r="E394" s="2462" t="str">
        <f>IF(INPUT_OUTPUT!BI381="","",INPUT_OUTPUT!BI381)</f>
        <v/>
      </c>
      <c r="F394" s="2462" t="str">
        <f>IF(INPUT_OUTPUT!BJ381="","",INPUT_OUTPUT!BJ381)</f>
        <v/>
      </c>
      <c r="G394" s="2462" t="str">
        <f>IF(INPUT_OUTPUT!BK381="","",INPUT_OUTPUT!BK381)</f>
        <v/>
      </c>
      <c r="H394" s="2462" t="str">
        <f>IF(INPUT_OUTPUT!BL381="","",INPUT_OUTPUT!BL381)</f>
        <v/>
      </c>
      <c r="I394" s="2462" t="str">
        <f>IF(INPUT_OUTPUT!BM381="","",INPUT_OUTPUT!BM381)</f>
        <v/>
      </c>
      <c r="J394" s="2462" t="str">
        <f>IF(INPUT_OUTPUT!BN381="","",INPUT_OUTPUT!BN381)</f>
        <v/>
      </c>
      <c r="K394" s="2453" t="str">
        <f t="shared" si="18"/>
        <v/>
      </c>
      <c r="L394" s="2457" t="str">
        <f>IF(INPUT_OUTPUT!BO381="","",INPUT_OUTPUT!BO381)</f>
        <v/>
      </c>
      <c r="M394" s="2457" t="str">
        <f>IF(INPUT_OUTPUT!BP381="","",INPUT_OUTPUT!BP381)</f>
        <v/>
      </c>
      <c r="N394" s="2457" t="str">
        <f>IF(INPUT_OUTPUT!BQ381="","",INPUT_OUTPUT!BQ381)</f>
        <v/>
      </c>
      <c r="O394" s="2457" t="str">
        <f>IF(INPUT_OUTPUT!BR381="","",INPUT_OUTPUT!BR381)</f>
        <v/>
      </c>
      <c r="P394" s="2457" t="str">
        <f>IF(INPUT_OUTPUT!BS381="","",INPUT_OUTPUT!BS381)</f>
        <v/>
      </c>
      <c r="Q394" s="2457" t="str">
        <f>IF(INPUT_OUTPUT!BT381="","",INPUT_OUTPUT!BT381)</f>
        <v/>
      </c>
      <c r="R394" s="2457" t="str">
        <f>IF(INPUT_OUTPUT!BU381="","",INPUT_OUTPUT!BU381)</f>
        <v/>
      </c>
      <c r="S394" s="2461" t="str">
        <f t="shared" si="19"/>
        <v/>
      </c>
      <c r="T394" s="2457" t="str">
        <f>IF(INPUT_OUTPUT!BV381="","",INPUT_OUTPUT!BV381)</f>
        <v/>
      </c>
      <c r="U394" s="2457" t="str">
        <f>IF(INPUT_OUTPUT!BW381="","",INPUT_OUTPUT!BW381)</f>
        <v/>
      </c>
      <c r="V394" s="2457" t="str">
        <f>IF(INPUT_OUTPUT!BX381="","",INPUT_OUTPUT!BX381)</f>
        <v/>
      </c>
      <c r="W394" s="2457" t="str">
        <f>IF(INPUT_OUTPUT!BY381="","",INPUT_OUTPUT!BY381)</f>
        <v/>
      </c>
      <c r="X394" s="2457" t="str">
        <f>IF(INPUT_OUTPUT!BZ381="","",INPUT_OUTPUT!BZ381)</f>
        <v/>
      </c>
      <c r="Y394" s="2457" t="str">
        <f>IF(INPUT_OUTPUT!CA381="","",INPUT_OUTPUT!CA381)</f>
        <v/>
      </c>
      <c r="Z394" s="2457" t="str">
        <f>IF(INPUT_OUTPUT!CB381="","",INPUT_OUTPUT!CB381)</f>
        <v/>
      </c>
      <c r="AA394" s="2461" t="str">
        <f t="shared" si="20"/>
        <v/>
      </c>
      <c r="AB394" s="2459" t="str">
        <f>IF(INPUT_OUTPUT!CC381="","",INPUT_OUTPUT!CC381)</f>
        <v/>
      </c>
      <c r="AC394" s="2459" t="str">
        <f>IF(INPUT_OUTPUT!CD381="","",INPUT_OUTPUT!CD381)</f>
        <v/>
      </c>
      <c r="AD394" s="2459" t="str">
        <f>IF(INPUT_OUTPUT!CE381="","",INPUT_OUTPUT!CE381)</f>
        <v/>
      </c>
      <c r="AE394" s="2459" t="str">
        <f>IF(INPUT_OUTPUT!CF381="","",INPUT_OUTPUT!CF381)</f>
        <v/>
      </c>
      <c r="AF394" s="2459" t="str">
        <f>IF(INPUT_OUTPUT!CG381="","",INPUT_OUTPUT!CG381)</f>
        <v/>
      </c>
      <c r="AG394" s="2459" t="str">
        <f>IF(INPUT_OUTPUT!CH381="","",INPUT_OUTPUT!CH381)</f>
        <v/>
      </c>
      <c r="AH394" s="2459" t="str">
        <f>IF(INPUT_OUTPUT!CI381="","",INPUT_OUTPUT!CI381)</f>
        <v/>
      </c>
    </row>
    <row r="395" spans="3:34" s="2437" customFormat="1" ht="12.75" customHeight="1">
      <c r="C395" s="2461" t="str">
        <f>IF(INPUT_OUTPUT!C382="","",INPUT_OUTPUT!C382)</f>
        <v/>
      </c>
      <c r="D395" s="2462" t="str">
        <f>IF(INPUT_OUTPUT!BH382="","",INPUT_OUTPUT!BH382)</f>
        <v/>
      </c>
      <c r="E395" s="2462" t="str">
        <f>IF(INPUT_OUTPUT!BI382="","",INPUT_OUTPUT!BI382)</f>
        <v/>
      </c>
      <c r="F395" s="2462" t="str">
        <f>IF(INPUT_OUTPUT!BJ382="","",INPUT_OUTPUT!BJ382)</f>
        <v/>
      </c>
      <c r="G395" s="2462" t="str">
        <f>IF(INPUT_OUTPUT!BK382="","",INPUT_OUTPUT!BK382)</f>
        <v/>
      </c>
      <c r="H395" s="2462" t="str">
        <f>IF(INPUT_OUTPUT!BL382="","",INPUT_OUTPUT!BL382)</f>
        <v/>
      </c>
      <c r="I395" s="2462" t="str">
        <f>IF(INPUT_OUTPUT!BM382="","",INPUT_OUTPUT!BM382)</f>
        <v/>
      </c>
      <c r="J395" s="2462" t="str">
        <f>IF(INPUT_OUTPUT!BN382="","",INPUT_OUTPUT!BN382)</f>
        <v/>
      </c>
      <c r="K395" s="2453" t="str">
        <f t="shared" si="18"/>
        <v/>
      </c>
      <c r="L395" s="2457" t="str">
        <f>IF(INPUT_OUTPUT!BO382="","",INPUT_OUTPUT!BO382)</f>
        <v/>
      </c>
      <c r="M395" s="2457" t="str">
        <f>IF(INPUT_OUTPUT!BP382="","",INPUT_OUTPUT!BP382)</f>
        <v/>
      </c>
      <c r="N395" s="2457" t="str">
        <f>IF(INPUT_OUTPUT!BQ382="","",INPUT_OUTPUT!BQ382)</f>
        <v/>
      </c>
      <c r="O395" s="2457" t="str">
        <f>IF(INPUT_OUTPUT!BR382="","",INPUT_OUTPUT!BR382)</f>
        <v/>
      </c>
      <c r="P395" s="2457" t="str">
        <f>IF(INPUT_OUTPUT!BS382="","",INPUT_OUTPUT!BS382)</f>
        <v/>
      </c>
      <c r="Q395" s="2457" t="str">
        <f>IF(INPUT_OUTPUT!BT382="","",INPUT_OUTPUT!BT382)</f>
        <v/>
      </c>
      <c r="R395" s="2457" t="str">
        <f>IF(INPUT_OUTPUT!BU382="","",INPUT_OUTPUT!BU382)</f>
        <v/>
      </c>
      <c r="S395" s="2461" t="str">
        <f t="shared" si="19"/>
        <v/>
      </c>
      <c r="T395" s="2457" t="str">
        <f>IF(INPUT_OUTPUT!BV382="","",INPUT_OUTPUT!BV382)</f>
        <v/>
      </c>
      <c r="U395" s="2457" t="str">
        <f>IF(INPUT_OUTPUT!BW382="","",INPUT_OUTPUT!BW382)</f>
        <v/>
      </c>
      <c r="V395" s="2457" t="str">
        <f>IF(INPUT_OUTPUT!BX382="","",INPUT_OUTPUT!BX382)</f>
        <v/>
      </c>
      <c r="W395" s="2457" t="str">
        <f>IF(INPUT_OUTPUT!BY382="","",INPUT_OUTPUT!BY382)</f>
        <v/>
      </c>
      <c r="X395" s="2457" t="str">
        <f>IF(INPUT_OUTPUT!BZ382="","",INPUT_OUTPUT!BZ382)</f>
        <v/>
      </c>
      <c r="Y395" s="2457" t="str">
        <f>IF(INPUT_OUTPUT!CA382="","",INPUT_OUTPUT!CA382)</f>
        <v/>
      </c>
      <c r="Z395" s="2457" t="str">
        <f>IF(INPUT_OUTPUT!CB382="","",INPUT_OUTPUT!CB382)</f>
        <v/>
      </c>
      <c r="AA395" s="2461" t="str">
        <f t="shared" si="20"/>
        <v/>
      </c>
      <c r="AB395" s="2459" t="str">
        <f>IF(INPUT_OUTPUT!CC382="","",INPUT_OUTPUT!CC382)</f>
        <v/>
      </c>
      <c r="AC395" s="2459" t="str">
        <f>IF(INPUT_OUTPUT!CD382="","",INPUT_OUTPUT!CD382)</f>
        <v/>
      </c>
      <c r="AD395" s="2459" t="str">
        <f>IF(INPUT_OUTPUT!CE382="","",INPUT_OUTPUT!CE382)</f>
        <v/>
      </c>
      <c r="AE395" s="2459" t="str">
        <f>IF(INPUT_OUTPUT!CF382="","",INPUT_OUTPUT!CF382)</f>
        <v/>
      </c>
      <c r="AF395" s="2459" t="str">
        <f>IF(INPUT_OUTPUT!CG382="","",INPUT_OUTPUT!CG382)</f>
        <v/>
      </c>
      <c r="AG395" s="2459" t="str">
        <f>IF(INPUT_OUTPUT!CH382="","",INPUT_OUTPUT!CH382)</f>
        <v/>
      </c>
      <c r="AH395" s="2459" t="str">
        <f>IF(INPUT_OUTPUT!CI382="","",INPUT_OUTPUT!CI382)</f>
        <v/>
      </c>
    </row>
    <row r="396" spans="3:34" s="2437" customFormat="1" ht="12.75" customHeight="1">
      <c r="C396" s="2461" t="str">
        <f>IF(INPUT_OUTPUT!C383="","",INPUT_OUTPUT!C383)</f>
        <v/>
      </c>
      <c r="D396" s="2462" t="str">
        <f>IF(INPUT_OUTPUT!BH383="","",INPUT_OUTPUT!BH383)</f>
        <v/>
      </c>
      <c r="E396" s="2462" t="str">
        <f>IF(INPUT_OUTPUT!BI383="","",INPUT_OUTPUT!BI383)</f>
        <v/>
      </c>
      <c r="F396" s="2462" t="str">
        <f>IF(INPUT_OUTPUT!BJ383="","",INPUT_OUTPUT!BJ383)</f>
        <v/>
      </c>
      <c r="G396" s="2462" t="str">
        <f>IF(INPUT_OUTPUT!BK383="","",INPUT_OUTPUT!BK383)</f>
        <v/>
      </c>
      <c r="H396" s="2462" t="str">
        <f>IF(INPUT_OUTPUT!BL383="","",INPUT_OUTPUT!BL383)</f>
        <v/>
      </c>
      <c r="I396" s="2462" t="str">
        <f>IF(INPUT_OUTPUT!BM383="","",INPUT_OUTPUT!BM383)</f>
        <v/>
      </c>
      <c r="J396" s="2462" t="str">
        <f>IF(INPUT_OUTPUT!BN383="","",INPUT_OUTPUT!BN383)</f>
        <v/>
      </c>
      <c r="K396" s="2453" t="str">
        <f t="shared" si="18"/>
        <v/>
      </c>
      <c r="L396" s="2457" t="str">
        <f>IF(INPUT_OUTPUT!BO383="","",INPUT_OUTPUT!BO383)</f>
        <v/>
      </c>
      <c r="M396" s="2457" t="str">
        <f>IF(INPUT_OUTPUT!BP383="","",INPUT_OUTPUT!BP383)</f>
        <v/>
      </c>
      <c r="N396" s="2457" t="str">
        <f>IF(INPUT_OUTPUT!BQ383="","",INPUT_OUTPUT!BQ383)</f>
        <v/>
      </c>
      <c r="O396" s="2457" t="str">
        <f>IF(INPUT_OUTPUT!BR383="","",INPUT_OUTPUT!BR383)</f>
        <v/>
      </c>
      <c r="P396" s="2457" t="str">
        <f>IF(INPUT_OUTPUT!BS383="","",INPUT_OUTPUT!BS383)</f>
        <v/>
      </c>
      <c r="Q396" s="2457" t="str">
        <f>IF(INPUT_OUTPUT!BT383="","",INPUT_OUTPUT!BT383)</f>
        <v/>
      </c>
      <c r="R396" s="2457" t="str">
        <f>IF(INPUT_OUTPUT!BU383="","",INPUT_OUTPUT!BU383)</f>
        <v/>
      </c>
      <c r="S396" s="2461" t="str">
        <f t="shared" si="19"/>
        <v/>
      </c>
      <c r="T396" s="2457" t="str">
        <f>IF(INPUT_OUTPUT!BV383="","",INPUT_OUTPUT!BV383)</f>
        <v/>
      </c>
      <c r="U396" s="2457" t="str">
        <f>IF(INPUT_OUTPUT!BW383="","",INPUT_OUTPUT!BW383)</f>
        <v/>
      </c>
      <c r="V396" s="2457" t="str">
        <f>IF(INPUT_OUTPUT!BX383="","",INPUT_OUTPUT!BX383)</f>
        <v/>
      </c>
      <c r="W396" s="2457" t="str">
        <f>IF(INPUT_OUTPUT!BY383="","",INPUT_OUTPUT!BY383)</f>
        <v/>
      </c>
      <c r="X396" s="2457" t="str">
        <f>IF(INPUT_OUTPUT!BZ383="","",INPUT_OUTPUT!BZ383)</f>
        <v/>
      </c>
      <c r="Y396" s="2457" t="str">
        <f>IF(INPUT_OUTPUT!CA383="","",INPUT_OUTPUT!CA383)</f>
        <v/>
      </c>
      <c r="Z396" s="2457" t="str">
        <f>IF(INPUT_OUTPUT!CB383="","",INPUT_OUTPUT!CB383)</f>
        <v/>
      </c>
      <c r="AA396" s="2461" t="str">
        <f t="shared" si="20"/>
        <v/>
      </c>
      <c r="AB396" s="2459" t="str">
        <f>IF(INPUT_OUTPUT!CC383="","",INPUT_OUTPUT!CC383)</f>
        <v/>
      </c>
      <c r="AC396" s="2459" t="str">
        <f>IF(INPUT_OUTPUT!CD383="","",INPUT_OUTPUT!CD383)</f>
        <v/>
      </c>
      <c r="AD396" s="2459" t="str">
        <f>IF(INPUT_OUTPUT!CE383="","",INPUT_OUTPUT!CE383)</f>
        <v/>
      </c>
      <c r="AE396" s="2459" t="str">
        <f>IF(INPUT_OUTPUT!CF383="","",INPUT_OUTPUT!CF383)</f>
        <v/>
      </c>
      <c r="AF396" s="2459" t="str">
        <f>IF(INPUT_OUTPUT!CG383="","",INPUT_OUTPUT!CG383)</f>
        <v/>
      </c>
      <c r="AG396" s="2459" t="str">
        <f>IF(INPUT_OUTPUT!CH383="","",INPUT_OUTPUT!CH383)</f>
        <v/>
      </c>
      <c r="AH396" s="2459" t="str">
        <f>IF(INPUT_OUTPUT!CI383="","",INPUT_OUTPUT!CI383)</f>
        <v/>
      </c>
    </row>
    <row r="397" spans="3:34" s="2437" customFormat="1" ht="12.75" customHeight="1">
      <c r="C397" s="2461" t="str">
        <f>IF(INPUT_OUTPUT!C384="","",INPUT_OUTPUT!C384)</f>
        <v/>
      </c>
      <c r="D397" s="2462" t="str">
        <f>IF(INPUT_OUTPUT!BH384="","",INPUT_OUTPUT!BH384)</f>
        <v/>
      </c>
      <c r="E397" s="2462" t="str">
        <f>IF(INPUT_OUTPUT!BI384="","",INPUT_OUTPUT!BI384)</f>
        <v/>
      </c>
      <c r="F397" s="2462" t="str">
        <f>IF(INPUT_OUTPUT!BJ384="","",INPUT_OUTPUT!BJ384)</f>
        <v/>
      </c>
      <c r="G397" s="2462" t="str">
        <f>IF(INPUT_OUTPUT!BK384="","",INPUT_OUTPUT!BK384)</f>
        <v/>
      </c>
      <c r="H397" s="2462" t="str">
        <f>IF(INPUT_OUTPUT!BL384="","",INPUT_OUTPUT!BL384)</f>
        <v/>
      </c>
      <c r="I397" s="2462" t="str">
        <f>IF(INPUT_OUTPUT!BM384="","",INPUT_OUTPUT!BM384)</f>
        <v/>
      </c>
      <c r="J397" s="2462" t="str">
        <f>IF(INPUT_OUTPUT!BN384="","",INPUT_OUTPUT!BN384)</f>
        <v/>
      </c>
      <c r="K397" s="2453" t="str">
        <f t="shared" si="18"/>
        <v/>
      </c>
      <c r="L397" s="2457" t="str">
        <f>IF(INPUT_OUTPUT!BO384="","",INPUT_OUTPUT!BO384)</f>
        <v/>
      </c>
      <c r="M397" s="2457" t="str">
        <f>IF(INPUT_OUTPUT!BP384="","",INPUT_OUTPUT!BP384)</f>
        <v/>
      </c>
      <c r="N397" s="2457" t="str">
        <f>IF(INPUT_OUTPUT!BQ384="","",INPUT_OUTPUT!BQ384)</f>
        <v/>
      </c>
      <c r="O397" s="2457" t="str">
        <f>IF(INPUT_OUTPUT!BR384="","",INPUT_OUTPUT!BR384)</f>
        <v/>
      </c>
      <c r="P397" s="2457" t="str">
        <f>IF(INPUT_OUTPUT!BS384="","",INPUT_OUTPUT!BS384)</f>
        <v/>
      </c>
      <c r="Q397" s="2457" t="str">
        <f>IF(INPUT_OUTPUT!BT384="","",INPUT_OUTPUT!BT384)</f>
        <v/>
      </c>
      <c r="R397" s="2457" t="str">
        <f>IF(INPUT_OUTPUT!BU384="","",INPUT_OUTPUT!BU384)</f>
        <v/>
      </c>
      <c r="S397" s="2461" t="str">
        <f t="shared" si="19"/>
        <v/>
      </c>
      <c r="T397" s="2457" t="str">
        <f>IF(INPUT_OUTPUT!BV384="","",INPUT_OUTPUT!BV384)</f>
        <v/>
      </c>
      <c r="U397" s="2457" t="str">
        <f>IF(INPUT_OUTPUT!BW384="","",INPUT_OUTPUT!BW384)</f>
        <v/>
      </c>
      <c r="V397" s="2457" t="str">
        <f>IF(INPUT_OUTPUT!BX384="","",INPUT_OUTPUT!BX384)</f>
        <v/>
      </c>
      <c r="W397" s="2457" t="str">
        <f>IF(INPUT_OUTPUT!BY384="","",INPUT_OUTPUT!BY384)</f>
        <v/>
      </c>
      <c r="X397" s="2457" t="str">
        <f>IF(INPUT_OUTPUT!BZ384="","",INPUT_OUTPUT!BZ384)</f>
        <v/>
      </c>
      <c r="Y397" s="2457" t="str">
        <f>IF(INPUT_OUTPUT!CA384="","",INPUT_OUTPUT!CA384)</f>
        <v/>
      </c>
      <c r="Z397" s="2457" t="str">
        <f>IF(INPUT_OUTPUT!CB384="","",INPUT_OUTPUT!CB384)</f>
        <v/>
      </c>
      <c r="AA397" s="2461" t="str">
        <f t="shared" si="20"/>
        <v/>
      </c>
      <c r="AB397" s="2459" t="str">
        <f>IF(INPUT_OUTPUT!CC384="","",INPUT_OUTPUT!CC384)</f>
        <v/>
      </c>
      <c r="AC397" s="2459" t="str">
        <f>IF(INPUT_OUTPUT!CD384="","",INPUT_OUTPUT!CD384)</f>
        <v/>
      </c>
      <c r="AD397" s="2459" t="str">
        <f>IF(INPUT_OUTPUT!CE384="","",INPUT_OUTPUT!CE384)</f>
        <v/>
      </c>
      <c r="AE397" s="2459" t="str">
        <f>IF(INPUT_OUTPUT!CF384="","",INPUT_OUTPUT!CF384)</f>
        <v/>
      </c>
      <c r="AF397" s="2459" t="str">
        <f>IF(INPUT_OUTPUT!CG384="","",INPUT_OUTPUT!CG384)</f>
        <v/>
      </c>
      <c r="AG397" s="2459" t="str">
        <f>IF(INPUT_OUTPUT!CH384="","",INPUT_OUTPUT!CH384)</f>
        <v/>
      </c>
      <c r="AH397" s="2459" t="str">
        <f>IF(INPUT_OUTPUT!CI384="","",INPUT_OUTPUT!CI384)</f>
        <v/>
      </c>
    </row>
    <row r="398" spans="3:34" s="2437" customFormat="1" ht="12.75" customHeight="1">
      <c r="C398" s="2461" t="str">
        <f>IF(INPUT_OUTPUT!C385="","",INPUT_OUTPUT!C385)</f>
        <v/>
      </c>
      <c r="D398" s="2462" t="str">
        <f>IF(INPUT_OUTPUT!BH385="","",INPUT_OUTPUT!BH385)</f>
        <v/>
      </c>
      <c r="E398" s="2462" t="str">
        <f>IF(INPUT_OUTPUT!BI385="","",INPUT_OUTPUT!BI385)</f>
        <v/>
      </c>
      <c r="F398" s="2462" t="str">
        <f>IF(INPUT_OUTPUT!BJ385="","",INPUT_OUTPUT!BJ385)</f>
        <v/>
      </c>
      <c r="G398" s="2462" t="str">
        <f>IF(INPUT_OUTPUT!BK385="","",INPUT_OUTPUT!BK385)</f>
        <v/>
      </c>
      <c r="H398" s="2462" t="str">
        <f>IF(INPUT_OUTPUT!BL385="","",INPUT_OUTPUT!BL385)</f>
        <v/>
      </c>
      <c r="I398" s="2462" t="str">
        <f>IF(INPUT_OUTPUT!BM385="","",INPUT_OUTPUT!BM385)</f>
        <v/>
      </c>
      <c r="J398" s="2462" t="str">
        <f>IF(INPUT_OUTPUT!BN385="","",INPUT_OUTPUT!BN385)</f>
        <v/>
      </c>
      <c r="K398" s="2453" t="str">
        <f t="shared" si="18"/>
        <v/>
      </c>
      <c r="L398" s="2457" t="str">
        <f>IF(INPUT_OUTPUT!BO385="","",INPUT_OUTPUT!BO385)</f>
        <v/>
      </c>
      <c r="M398" s="2457" t="str">
        <f>IF(INPUT_OUTPUT!BP385="","",INPUT_OUTPUT!BP385)</f>
        <v/>
      </c>
      <c r="N398" s="2457" t="str">
        <f>IF(INPUT_OUTPUT!BQ385="","",INPUT_OUTPUT!BQ385)</f>
        <v/>
      </c>
      <c r="O398" s="2457" t="str">
        <f>IF(INPUT_OUTPUT!BR385="","",INPUT_OUTPUT!BR385)</f>
        <v/>
      </c>
      <c r="P398" s="2457" t="str">
        <f>IF(INPUT_OUTPUT!BS385="","",INPUT_OUTPUT!BS385)</f>
        <v/>
      </c>
      <c r="Q398" s="2457" t="str">
        <f>IF(INPUT_OUTPUT!BT385="","",INPUT_OUTPUT!BT385)</f>
        <v/>
      </c>
      <c r="R398" s="2457" t="str">
        <f>IF(INPUT_OUTPUT!BU385="","",INPUT_OUTPUT!BU385)</f>
        <v/>
      </c>
      <c r="S398" s="2461" t="str">
        <f t="shared" si="19"/>
        <v/>
      </c>
      <c r="T398" s="2457" t="str">
        <f>IF(INPUT_OUTPUT!BV385="","",INPUT_OUTPUT!BV385)</f>
        <v/>
      </c>
      <c r="U398" s="2457" t="str">
        <f>IF(INPUT_OUTPUT!BW385="","",INPUT_OUTPUT!BW385)</f>
        <v/>
      </c>
      <c r="V398" s="2457" t="str">
        <f>IF(INPUT_OUTPUT!BX385="","",INPUT_OUTPUT!BX385)</f>
        <v/>
      </c>
      <c r="W398" s="2457" t="str">
        <f>IF(INPUT_OUTPUT!BY385="","",INPUT_OUTPUT!BY385)</f>
        <v/>
      </c>
      <c r="X398" s="2457" t="str">
        <f>IF(INPUT_OUTPUT!BZ385="","",INPUT_OUTPUT!BZ385)</f>
        <v/>
      </c>
      <c r="Y398" s="2457" t="str">
        <f>IF(INPUT_OUTPUT!CA385="","",INPUT_OUTPUT!CA385)</f>
        <v/>
      </c>
      <c r="Z398" s="2457" t="str">
        <f>IF(INPUT_OUTPUT!CB385="","",INPUT_OUTPUT!CB385)</f>
        <v/>
      </c>
      <c r="AA398" s="2461" t="str">
        <f t="shared" si="20"/>
        <v/>
      </c>
      <c r="AB398" s="2459" t="str">
        <f>IF(INPUT_OUTPUT!CC385="","",INPUT_OUTPUT!CC385)</f>
        <v/>
      </c>
      <c r="AC398" s="2459" t="str">
        <f>IF(INPUT_OUTPUT!CD385="","",INPUT_OUTPUT!CD385)</f>
        <v/>
      </c>
      <c r="AD398" s="2459" t="str">
        <f>IF(INPUT_OUTPUT!CE385="","",INPUT_OUTPUT!CE385)</f>
        <v/>
      </c>
      <c r="AE398" s="2459" t="str">
        <f>IF(INPUT_OUTPUT!CF385="","",INPUT_OUTPUT!CF385)</f>
        <v/>
      </c>
      <c r="AF398" s="2459" t="str">
        <f>IF(INPUT_OUTPUT!CG385="","",INPUT_OUTPUT!CG385)</f>
        <v/>
      </c>
      <c r="AG398" s="2459" t="str">
        <f>IF(INPUT_OUTPUT!CH385="","",INPUT_OUTPUT!CH385)</f>
        <v/>
      </c>
      <c r="AH398" s="2459" t="str">
        <f>IF(INPUT_OUTPUT!CI385="","",INPUT_OUTPUT!CI385)</f>
        <v/>
      </c>
    </row>
    <row r="399" spans="3:34" s="2437" customFormat="1" ht="12.75" customHeight="1">
      <c r="C399" s="2461" t="str">
        <f>IF(INPUT_OUTPUT!C386="","",INPUT_OUTPUT!C386)</f>
        <v/>
      </c>
      <c r="D399" s="2462" t="str">
        <f>IF(INPUT_OUTPUT!BH386="","",INPUT_OUTPUT!BH386)</f>
        <v/>
      </c>
      <c r="E399" s="2462" t="str">
        <f>IF(INPUT_OUTPUT!BI386="","",INPUT_OUTPUT!BI386)</f>
        <v/>
      </c>
      <c r="F399" s="2462" t="str">
        <f>IF(INPUT_OUTPUT!BJ386="","",INPUT_OUTPUT!BJ386)</f>
        <v/>
      </c>
      <c r="G399" s="2462" t="str">
        <f>IF(INPUT_OUTPUT!BK386="","",INPUT_OUTPUT!BK386)</f>
        <v/>
      </c>
      <c r="H399" s="2462" t="str">
        <f>IF(INPUT_OUTPUT!BL386="","",INPUT_OUTPUT!BL386)</f>
        <v/>
      </c>
      <c r="I399" s="2462" t="str">
        <f>IF(INPUT_OUTPUT!BM386="","",INPUT_OUTPUT!BM386)</f>
        <v/>
      </c>
      <c r="J399" s="2462" t="str">
        <f>IF(INPUT_OUTPUT!BN386="","",INPUT_OUTPUT!BN386)</f>
        <v/>
      </c>
      <c r="K399" s="2453" t="str">
        <f t="shared" si="18"/>
        <v/>
      </c>
      <c r="L399" s="2457" t="str">
        <f>IF(INPUT_OUTPUT!BO386="","",INPUT_OUTPUT!BO386)</f>
        <v/>
      </c>
      <c r="M399" s="2457" t="str">
        <f>IF(INPUT_OUTPUT!BP386="","",INPUT_OUTPUT!BP386)</f>
        <v/>
      </c>
      <c r="N399" s="2457" t="str">
        <f>IF(INPUT_OUTPUT!BQ386="","",INPUT_OUTPUT!BQ386)</f>
        <v/>
      </c>
      <c r="O399" s="2457" t="str">
        <f>IF(INPUT_OUTPUT!BR386="","",INPUT_OUTPUT!BR386)</f>
        <v/>
      </c>
      <c r="P399" s="2457" t="str">
        <f>IF(INPUT_OUTPUT!BS386="","",INPUT_OUTPUT!BS386)</f>
        <v/>
      </c>
      <c r="Q399" s="2457" t="str">
        <f>IF(INPUT_OUTPUT!BT386="","",INPUT_OUTPUT!BT386)</f>
        <v/>
      </c>
      <c r="R399" s="2457" t="str">
        <f>IF(INPUT_OUTPUT!BU386="","",INPUT_OUTPUT!BU386)</f>
        <v/>
      </c>
      <c r="S399" s="2461" t="str">
        <f t="shared" si="19"/>
        <v/>
      </c>
      <c r="T399" s="2457" t="str">
        <f>IF(INPUT_OUTPUT!BV386="","",INPUT_OUTPUT!BV386)</f>
        <v/>
      </c>
      <c r="U399" s="2457" t="str">
        <f>IF(INPUT_OUTPUT!BW386="","",INPUT_OUTPUT!BW386)</f>
        <v/>
      </c>
      <c r="V399" s="2457" t="str">
        <f>IF(INPUT_OUTPUT!BX386="","",INPUT_OUTPUT!BX386)</f>
        <v/>
      </c>
      <c r="W399" s="2457" t="str">
        <f>IF(INPUT_OUTPUT!BY386="","",INPUT_OUTPUT!BY386)</f>
        <v/>
      </c>
      <c r="X399" s="2457" t="str">
        <f>IF(INPUT_OUTPUT!BZ386="","",INPUT_OUTPUT!BZ386)</f>
        <v/>
      </c>
      <c r="Y399" s="2457" t="str">
        <f>IF(INPUT_OUTPUT!CA386="","",INPUT_OUTPUT!CA386)</f>
        <v/>
      </c>
      <c r="Z399" s="2457" t="str">
        <f>IF(INPUT_OUTPUT!CB386="","",INPUT_OUTPUT!CB386)</f>
        <v/>
      </c>
      <c r="AA399" s="2461" t="str">
        <f t="shared" si="20"/>
        <v/>
      </c>
      <c r="AB399" s="2459" t="str">
        <f>IF(INPUT_OUTPUT!CC386="","",INPUT_OUTPUT!CC386)</f>
        <v/>
      </c>
      <c r="AC399" s="2459" t="str">
        <f>IF(INPUT_OUTPUT!CD386="","",INPUT_OUTPUT!CD386)</f>
        <v/>
      </c>
      <c r="AD399" s="2459" t="str">
        <f>IF(INPUT_OUTPUT!CE386="","",INPUT_OUTPUT!CE386)</f>
        <v/>
      </c>
      <c r="AE399" s="2459" t="str">
        <f>IF(INPUT_OUTPUT!CF386="","",INPUT_OUTPUT!CF386)</f>
        <v/>
      </c>
      <c r="AF399" s="2459" t="str">
        <f>IF(INPUT_OUTPUT!CG386="","",INPUT_OUTPUT!CG386)</f>
        <v/>
      </c>
      <c r="AG399" s="2459" t="str">
        <f>IF(INPUT_OUTPUT!CH386="","",INPUT_OUTPUT!CH386)</f>
        <v/>
      </c>
      <c r="AH399" s="2459" t="str">
        <f>IF(INPUT_OUTPUT!CI386="","",INPUT_OUTPUT!CI386)</f>
        <v/>
      </c>
    </row>
    <row r="400" spans="3:34" s="2437" customFormat="1" ht="12.75" customHeight="1">
      <c r="C400" s="2461" t="str">
        <f>IF(INPUT_OUTPUT!C387="","",INPUT_OUTPUT!C387)</f>
        <v/>
      </c>
      <c r="D400" s="2462" t="str">
        <f>IF(INPUT_OUTPUT!BH387="","",INPUT_OUTPUT!BH387)</f>
        <v/>
      </c>
      <c r="E400" s="2462" t="str">
        <f>IF(INPUT_OUTPUT!BI387="","",INPUT_OUTPUT!BI387)</f>
        <v/>
      </c>
      <c r="F400" s="2462" t="str">
        <f>IF(INPUT_OUTPUT!BJ387="","",INPUT_OUTPUT!BJ387)</f>
        <v/>
      </c>
      <c r="G400" s="2462" t="str">
        <f>IF(INPUT_OUTPUT!BK387="","",INPUT_OUTPUT!BK387)</f>
        <v/>
      </c>
      <c r="H400" s="2462" t="str">
        <f>IF(INPUT_OUTPUT!BL387="","",INPUT_OUTPUT!BL387)</f>
        <v/>
      </c>
      <c r="I400" s="2462" t="str">
        <f>IF(INPUT_OUTPUT!BM387="","",INPUT_OUTPUT!BM387)</f>
        <v/>
      </c>
      <c r="J400" s="2462" t="str">
        <f>IF(INPUT_OUTPUT!BN387="","",INPUT_OUTPUT!BN387)</f>
        <v/>
      </c>
      <c r="K400" s="2453" t="str">
        <f t="shared" si="18"/>
        <v/>
      </c>
      <c r="L400" s="2457" t="str">
        <f>IF(INPUT_OUTPUT!BO387="","",INPUT_OUTPUT!BO387)</f>
        <v/>
      </c>
      <c r="M400" s="2457" t="str">
        <f>IF(INPUT_OUTPUT!BP387="","",INPUT_OUTPUT!BP387)</f>
        <v/>
      </c>
      <c r="N400" s="2457" t="str">
        <f>IF(INPUT_OUTPUT!BQ387="","",INPUT_OUTPUT!BQ387)</f>
        <v/>
      </c>
      <c r="O400" s="2457" t="str">
        <f>IF(INPUT_OUTPUT!BR387="","",INPUT_OUTPUT!BR387)</f>
        <v/>
      </c>
      <c r="P400" s="2457" t="str">
        <f>IF(INPUT_OUTPUT!BS387="","",INPUT_OUTPUT!BS387)</f>
        <v/>
      </c>
      <c r="Q400" s="2457" t="str">
        <f>IF(INPUT_OUTPUT!BT387="","",INPUT_OUTPUT!BT387)</f>
        <v/>
      </c>
      <c r="R400" s="2457" t="str">
        <f>IF(INPUT_OUTPUT!BU387="","",INPUT_OUTPUT!BU387)</f>
        <v/>
      </c>
      <c r="S400" s="2461" t="str">
        <f t="shared" si="19"/>
        <v/>
      </c>
      <c r="T400" s="2457" t="str">
        <f>IF(INPUT_OUTPUT!BV387="","",INPUT_OUTPUT!BV387)</f>
        <v/>
      </c>
      <c r="U400" s="2457" t="str">
        <f>IF(INPUT_OUTPUT!BW387="","",INPUT_OUTPUT!BW387)</f>
        <v/>
      </c>
      <c r="V400" s="2457" t="str">
        <f>IF(INPUT_OUTPUT!BX387="","",INPUT_OUTPUT!BX387)</f>
        <v/>
      </c>
      <c r="W400" s="2457" t="str">
        <f>IF(INPUT_OUTPUT!BY387="","",INPUT_OUTPUT!BY387)</f>
        <v/>
      </c>
      <c r="X400" s="2457" t="str">
        <f>IF(INPUT_OUTPUT!BZ387="","",INPUT_OUTPUT!BZ387)</f>
        <v/>
      </c>
      <c r="Y400" s="2457" t="str">
        <f>IF(INPUT_OUTPUT!CA387="","",INPUT_OUTPUT!CA387)</f>
        <v/>
      </c>
      <c r="Z400" s="2457" t="str">
        <f>IF(INPUT_OUTPUT!CB387="","",INPUT_OUTPUT!CB387)</f>
        <v/>
      </c>
      <c r="AA400" s="2461" t="str">
        <f t="shared" si="20"/>
        <v/>
      </c>
      <c r="AB400" s="2459" t="str">
        <f>IF(INPUT_OUTPUT!CC387="","",INPUT_OUTPUT!CC387)</f>
        <v/>
      </c>
      <c r="AC400" s="2459" t="str">
        <f>IF(INPUT_OUTPUT!CD387="","",INPUT_OUTPUT!CD387)</f>
        <v/>
      </c>
      <c r="AD400" s="2459" t="str">
        <f>IF(INPUT_OUTPUT!CE387="","",INPUT_OUTPUT!CE387)</f>
        <v/>
      </c>
      <c r="AE400" s="2459" t="str">
        <f>IF(INPUT_OUTPUT!CF387="","",INPUT_OUTPUT!CF387)</f>
        <v/>
      </c>
      <c r="AF400" s="2459" t="str">
        <f>IF(INPUT_OUTPUT!CG387="","",INPUT_OUTPUT!CG387)</f>
        <v/>
      </c>
      <c r="AG400" s="2459" t="str">
        <f>IF(INPUT_OUTPUT!CH387="","",INPUT_OUTPUT!CH387)</f>
        <v/>
      </c>
      <c r="AH400" s="2459" t="str">
        <f>IF(INPUT_OUTPUT!CI387="","",INPUT_OUTPUT!CI387)</f>
        <v/>
      </c>
    </row>
    <row r="401" spans="3:34" s="2437" customFormat="1" ht="12.75" customHeight="1">
      <c r="C401" s="2461" t="str">
        <f>IF(INPUT_OUTPUT!C388="","",INPUT_OUTPUT!C388)</f>
        <v/>
      </c>
      <c r="D401" s="2462" t="str">
        <f>IF(INPUT_OUTPUT!BH388="","",INPUT_OUTPUT!BH388)</f>
        <v/>
      </c>
      <c r="E401" s="2462" t="str">
        <f>IF(INPUT_OUTPUT!BI388="","",INPUT_OUTPUT!BI388)</f>
        <v/>
      </c>
      <c r="F401" s="2462" t="str">
        <f>IF(INPUT_OUTPUT!BJ388="","",INPUT_OUTPUT!BJ388)</f>
        <v/>
      </c>
      <c r="G401" s="2462" t="str">
        <f>IF(INPUT_OUTPUT!BK388="","",INPUT_OUTPUT!BK388)</f>
        <v/>
      </c>
      <c r="H401" s="2462" t="str">
        <f>IF(INPUT_OUTPUT!BL388="","",INPUT_OUTPUT!BL388)</f>
        <v/>
      </c>
      <c r="I401" s="2462" t="str">
        <f>IF(INPUT_OUTPUT!BM388="","",INPUT_OUTPUT!BM388)</f>
        <v/>
      </c>
      <c r="J401" s="2462" t="str">
        <f>IF(INPUT_OUTPUT!BN388="","",INPUT_OUTPUT!BN388)</f>
        <v/>
      </c>
      <c r="K401" s="2453" t="str">
        <f t="shared" si="18"/>
        <v/>
      </c>
      <c r="L401" s="2457" t="str">
        <f>IF(INPUT_OUTPUT!BO388="","",INPUT_OUTPUT!BO388)</f>
        <v/>
      </c>
      <c r="M401" s="2457" t="str">
        <f>IF(INPUT_OUTPUT!BP388="","",INPUT_OUTPUT!BP388)</f>
        <v/>
      </c>
      <c r="N401" s="2457" t="str">
        <f>IF(INPUT_OUTPUT!BQ388="","",INPUT_OUTPUT!BQ388)</f>
        <v/>
      </c>
      <c r="O401" s="2457" t="str">
        <f>IF(INPUT_OUTPUT!BR388="","",INPUT_OUTPUT!BR388)</f>
        <v/>
      </c>
      <c r="P401" s="2457" t="str">
        <f>IF(INPUT_OUTPUT!BS388="","",INPUT_OUTPUT!BS388)</f>
        <v/>
      </c>
      <c r="Q401" s="2457" t="str">
        <f>IF(INPUT_OUTPUT!BT388="","",INPUT_OUTPUT!BT388)</f>
        <v/>
      </c>
      <c r="R401" s="2457" t="str">
        <f>IF(INPUT_OUTPUT!BU388="","",INPUT_OUTPUT!BU388)</f>
        <v/>
      </c>
      <c r="S401" s="2461" t="str">
        <f t="shared" si="19"/>
        <v/>
      </c>
      <c r="T401" s="2457" t="str">
        <f>IF(INPUT_OUTPUT!BV388="","",INPUT_OUTPUT!BV388)</f>
        <v/>
      </c>
      <c r="U401" s="2457" t="str">
        <f>IF(INPUT_OUTPUT!BW388="","",INPUT_OUTPUT!BW388)</f>
        <v/>
      </c>
      <c r="V401" s="2457" t="str">
        <f>IF(INPUT_OUTPUT!BX388="","",INPUT_OUTPUT!BX388)</f>
        <v/>
      </c>
      <c r="W401" s="2457" t="str">
        <f>IF(INPUT_OUTPUT!BY388="","",INPUT_OUTPUT!BY388)</f>
        <v/>
      </c>
      <c r="X401" s="2457" t="str">
        <f>IF(INPUT_OUTPUT!BZ388="","",INPUT_OUTPUT!BZ388)</f>
        <v/>
      </c>
      <c r="Y401" s="2457" t="str">
        <f>IF(INPUT_OUTPUT!CA388="","",INPUT_OUTPUT!CA388)</f>
        <v/>
      </c>
      <c r="Z401" s="2457" t="str">
        <f>IF(INPUT_OUTPUT!CB388="","",INPUT_OUTPUT!CB388)</f>
        <v/>
      </c>
      <c r="AA401" s="2461" t="str">
        <f t="shared" si="20"/>
        <v/>
      </c>
      <c r="AB401" s="2459" t="str">
        <f>IF(INPUT_OUTPUT!CC388="","",INPUT_OUTPUT!CC388)</f>
        <v/>
      </c>
      <c r="AC401" s="2459" t="str">
        <f>IF(INPUT_OUTPUT!CD388="","",INPUT_OUTPUT!CD388)</f>
        <v/>
      </c>
      <c r="AD401" s="2459" t="str">
        <f>IF(INPUT_OUTPUT!CE388="","",INPUT_OUTPUT!CE388)</f>
        <v/>
      </c>
      <c r="AE401" s="2459" t="str">
        <f>IF(INPUT_OUTPUT!CF388="","",INPUT_OUTPUT!CF388)</f>
        <v/>
      </c>
      <c r="AF401" s="2459" t="str">
        <f>IF(INPUT_OUTPUT!CG388="","",INPUT_OUTPUT!CG388)</f>
        <v/>
      </c>
      <c r="AG401" s="2459" t="str">
        <f>IF(INPUT_OUTPUT!CH388="","",INPUT_OUTPUT!CH388)</f>
        <v/>
      </c>
      <c r="AH401" s="2459" t="str">
        <f>IF(INPUT_OUTPUT!CI388="","",INPUT_OUTPUT!CI388)</f>
        <v/>
      </c>
    </row>
    <row r="402" spans="3:34" s="2437" customFormat="1" ht="12.75" customHeight="1">
      <c r="C402" s="2461" t="str">
        <f>IF(INPUT_OUTPUT!C389="","",INPUT_OUTPUT!C389)</f>
        <v/>
      </c>
      <c r="D402" s="2462" t="str">
        <f>IF(INPUT_OUTPUT!BH389="","",INPUT_OUTPUT!BH389)</f>
        <v/>
      </c>
      <c r="E402" s="2462" t="str">
        <f>IF(INPUT_OUTPUT!BI389="","",INPUT_OUTPUT!BI389)</f>
        <v/>
      </c>
      <c r="F402" s="2462" t="str">
        <f>IF(INPUT_OUTPUT!BJ389="","",INPUT_OUTPUT!BJ389)</f>
        <v/>
      </c>
      <c r="G402" s="2462" t="str">
        <f>IF(INPUT_OUTPUT!BK389="","",INPUT_OUTPUT!BK389)</f>
        <v/>
      </c>
      <c r="H402" s="2462" t="str">
        <f>IF(INPUT_OUTPUT!BL389="","",INPUT_OUTPUT!BL389)</f>
        <v/>
      </c>
      <c r="I402" s="2462" t="str">
        <f>IF(INPUT_OUTPUT!BM389="","",INPUT_OUTPUT!BM389)</f>
        <v/>
      </c>
      <c r="J402" s="2462" t="str">
        <f>IF(INPUT_OUTPUT!BN389="","",INPUT_OUTPUT!BN389)</f>
        <v/>
      </c>
      <c r="K402" s="2453" t="str">
        <f t="shared" ref="K402:K465" si="21">C402</f>
        <v/>
      </c>
      <c r="L402" s="2457" t="str">
        <f>IF(INPUT_OUTPUT!BO389="","",INPUT_OUTPUT!BO389)</f>
        <v/>
      </c>
      <c r="M402" s="2457" t="str">
        <f>IF(INPUT_OUTPUT!BP389="","",INPUT_OUTPUT!BP389)</f>
        <v/>
      </c>
      <c r="N402" s="2457" t="str">
        <f>IF(INPUT_OUTPUT!BQ389="","",INPUT_OUTPUT!BQ389)</f>
        <v/>
      </c>
      <c r="O402" s="2457" t="str">
        <f>IF(INPUT_OUTPUT!BR389="","",INPUT_OUTPUT!BR389)</f>
        <v/>
      </c>
      <c r="P402" s="2457" t="str">
        <f>IF(INPUT_OUTPUT!BS389="","",INPUT_OUTPUT!BS389)</f>
        <v/>
      </c>
      <c r="Q402" s="2457" t="str">
        <f>IF(INPUT_OUTPUT!BT389="","",INPUT_OUTPUT!BT389)</f>
        <v/>
      </c>
      <c r="R402" s="2457" t="str">
        <f>IF(INPUT_OUTPUT!BU389="","",INPUT_OUTPUT!BU389)</f>
        <v/>
      </c>
      <c r="S402" s="2461" t="str">
        <f t="shared" ref="S402:S465" si="22">K402</f>
        <v/>
      </c>
      <c r="T402" s="2457" t="str">
        <f>IF(INPUT_OUTPUT!BV389="","",INPUT_OUTPUT!BV389)</f>
        <v/>
      </c>
      <c r="U402" s="2457" t="str">
        <f>IF(INPUT_OUTPUT!BW389="","",INPUT_OUTPUT!BW389)</f>
        <v/>
      </c>
      <c r="V402" s="2457" t="str">
        <f>IF(INPUT_OUTPUT!BX389="","",INPUT_OUTPUT!BX389)</f>
        <v/>
      </c>
      <c r="W402" s="2457" t="str">
        <f>IF(INPUT_OUTPUT!BY389="","",INPUT_OUTPUT!BY389)</f>
        <v/>
      </c>
      <c r="X402" s="2457" t="str">
        <f>IF(INPUT_OUTPUT!BZ389="","",INPUT_OUTPUT!BZ389)</f>
        <v/>
      </c>
      <c r="Y402" s="2457" t="str">
        <f>IF(INPUT_OUTPUT!CA389="","",INPUT_OUTPUT!CA389)</f>
        <v/>
      </c>
      <c r="Z402" s="2457" t="str">
        <f>IF(INPUT_OUTPUT!CB389="","",INPUT_OUTPUT!CB389)</f>
        <v/>
      </c>
      <c r="AA402" s="2461" t="str">
        <f t="shared" ref="AA402:AA465" si="23">+S402</f>
        <v/>
      </c>
      <c r="AB402" s="2459" t="str">
        <f>IF(INPUT_OUTPUT!CC389="","",INPUT_OUTPUT!CC389)</f>
        <v/>
      </c>
      <c r="AC402" s="2459" t="str">
        <f>IF(INPUT_OUTPUT!CD389="","",INPUT_OUTPUT!CD389)</f>
        <v/>
      </c>
      <c r="AD402" s="2459" t="str">
        <f>IF(INPUT_OUTPUT!CE389="","",INPUT_OUTPUT!CE389)</f>
        <v/>
      </c>
      <c r="AE402" s="2459" t="str">
        <f>IF(INPUT_OUTPUT!CF389="","",INPUT_OUTPUT!CF389)</f>
        <v/>
      </c>
      <c r="AF402" s="2459" t="str">
        <f>IF(INPUT_OUTPUT!CG389="","",INPUT_OUTPUT!CG389)</f>
        <v/>
      </c>
      <c r="AG402" s="2459" t="str">
        <f>IF(INPUT_OUTPUT!CH389="","",INPUT_OUTPUT!CH389)</f>
        <v/>
      </c>
      <c r="AH402" s="2459" t="str">
        <f>IF(INPUT_OUTPUT!CI389="","",INPUT_OUTPUT!CI389)</f>
        <v/>
      </c>
    </row>
    <row r="403" spans="3:34" s="2437" customFormat="1" ht="12.75" customHeight="1">
      <c r="C403" s="2461" t="str">
        <f>IF(INPUT_OUTPUT!C390="","",INPUT_OUTPUT!C390)</f>
        <v/>
      </c>
      <c r="D403" s="2462" t="str">
        <f>IF(INPUT_OUTPUT!BH390="","",INPUT_OUTPUT!BH390)</f>
        <v/>
      </c>
      <c r="E403" s="2462" t="str">
        <f>IF(INPUT_OUTPUT!BI390="","",INPUT_OUTPUT!BI390)</f>
        <v/>
      </c>
      <c r="F403" s="2462" t="str">
        <f>IF(INPUT_OUTPUT!BJ390="","",INPUT_OUTPUT!BJ390)</f>
        <v/>
      </c>
      <c r="G403" s="2462" t="str">
        <f>IF(INPUT_OUTPUT!BK390="","",INPUT_OUTPUT!BK390)</f>
        <v/>
      </c>
      <c r="H403" s="2462" t="str">
        <f>IF(INPUT_OUTPUT!BL390="","",INPUT_OUTPUT!BL390)</f>
        <v/>
      </c>
      <c r="I403" s="2462" t="str">
        <f>IF(INPUT_OUTPUT!BM390="","",INPUT_OUTPUT!BM390)</f>
        <v/>
      </c>
      <c r="J403" s="2462" t="str">
        <f>IF(INPUT_OUTPUT!BN390="","",INPUT_OUTPUT!BN390)</f>
        <v/>
      </c>
      <c r="K403" s="2453" t="str">
        <f t="shared" si="21"/>
        <v/>
      </c>
      <c r="L403" s="2457" t="str">
        <f>IF(INPUT_OUTPUT!BO390="","",INPUT_OUTPUT!BO390)</f>
        <v/>
      </c>
      <c r="M403" s="2457" t="str">
        <f>IF(INPUT_OUTPUT!BP390="","",INPUT_OUTPUT!BP390)</f>
        <v/>
      </c>
      <c r="N403" s="2457" t="str">
        <f>IF(INPUT_OUTPUT!BQ390="","",INPUT_OUTPUT!BQ390)</f>
        <v/>
      </c>
      <c r="O403" s="2457" t="str">
        <f>IF(INPUT_OUTPUT!BR390="","",INPUT_OUTPUT!BR390)</f>
        <v/>
      </c>
      <c r="P403" s="2457" t="str">
        <f>IF(INPUT_OUTPUT!BS390="","",INPUT_OUTPUT!BS390)</f>
        <v/>
      </c>
      <c r="Q403" s="2457" t="str">
        <f>IF(INPUT_OUTPUT!BT390="","",INPUT_OUTPUT!BT390)</f>
        <v/>
      </c>
      <c r="R403" s="2457" t="str">
        <f>IF(INPUT_OUTPUT!BU390="","",INPUT_OUTPUT!BU390)</f>
        <v/>
      </c>
      <c r="S403" s="2461" t="str">
        <f t="shared" si="22"/>
        <v/>
      </c>
      <c r="T403" s="2457" t="str">
        <f>IF(INPUT_OUTPUT!BV390="","",INPUT_OUTPUT!BV390)</f>
        <v/>
      </c>
      <c r="U403" s="2457" t="str">
        <f>IF(INPUT_OUTPUT!BW390="","",INPUT_OUTPUT!BW390)</f>
        <v/>
      </c>
      <c r="V403" s="2457" t="str">
        <f>IF(INPUT_OUTPUT!BX390="","",INPUT_OUTPUT!BX390)</f>
        <v/>
      </c>
      <c r="W403" s="2457" t="str">
        <f>IF(INPUT_OUTPUT!BY390="","",INPUT_OUTPUT!BY390)</f>
        <v/>
      </c>
      <c r="X403" s="2457" t="str">
        <f>IF(INPUT_OUTPUT!BZ390="","",INPUT_OUTPUT!BZ390)</f>
        <v/>
      </c>
      <c r="Y403" s="2457" t="str">
        <f>IF(INPUT_OUTPUT!CA390="","",INPUT_OUTPUT!CA390)</f>
        <v/>
      </c>
      <c r="Z403" s="2457" t="str">
        <f>IF(INPUT_OUTPUT!CB390="","",INPUT_OUTPUT!CB390)</f>
        <v/>
      </c>
      <c r="AA403" s="2461" t="str">
        <f t="shared" si="23"/>
        <v/>
      </c>
      <c r="AB403" s="2459" t="str">
        <f>IF(INPUT_OUTPUT!CC390="","",INPUT_OUTPUT!CC390)</f>
        <v/>
      </c>
      <c r="AC403" s="2459" t="str">
        <f>IF(INPUT_OUTPUT!CD390="","",INPUT_OUTPUT!CD390)</f>
        <v/>
      </c>
      <c r="AD403" s="2459" t="str">
        <f>IF(INPUT_OUTPUT!CE390="","",INPUT_OUTPUT!CE390)</f>
        <v/>
      </c>
      <c r="AE403" s="2459" t="str">
        <f>IF(INPUT_OUTPUT!CF390="","",INPUT_OUTPUT!CF390)</f>
        <v/>
      </c>
      <c r="AF403" s="2459" t="str">
        <f>IF(INPUT_OUTPUT!CG390="","",INPUT_OUTPUT!CG390)</f>
        <v/>
      </c>
      <c r="AG403" s="2459" t="str">
        <f>IF(INPUT_OUTPUT!CH390="","",INPUT_OUTPUT!CH390)</f>
        <v/>
      </c>
      <c r="AH403" s="2459" t="str">
        <f>IF(INPUT_OUTPUT!CI390="","",INPUT_OUTPUT!CI390)</f>
        <v/>
      </c>
    </row>
    <row r="404" spans="3:34" s="2437" customFormat="1" ht="12.75" customHeight="1">
      <c r="C404" s="2461" t="str">
        <f>IF(INPUT_OUTPUT!C391="","",INPUT_OUTPUT!C391)</f>
        <v/>
      </c>
      <c r="D404" s="2462" t="str">
        <f>IF(INPUT_OUTPUT!BH391="","",INPUT_OUTPUT!BH391)</f>
        <v/>
      </c>
      <c r="E404" s="2462" t="str">
        <f>IF(INPUT_OUTPUT!BI391="","",INPUT_OUTPUT!BI391)</f>
        <v/>
      </c>
      <c r="F404" s="2462" t="str">
        <f>IF(INPUT_OUTPUT!BJ391="","",INPUT_OUTPUT!BJ391)</f>
        <v/>
      </c>
      <c r="G404" s="2462" t="str">
        <f>IF(INPUT_OUTPUT!BK391="","",INPUT_OUTPUT!BK391)</f>
        <v/>
      </c>
      <c r="H404" s="2462" t="str">
        <f>IF(INPUT_OUTPUT!BL391="","",INPUT_OUTPUT!BL391)</f>
        <v/>
      </c>
      <c r="I404" s="2462" t="str">
        <f>IF(INPUT_OUTPUT!BM391="","",INPUT_OUTPUT!BM391)</f>
        <v/>
      </c>
      <c r="J404" s="2462" t="str">
        <f>IF(INPUT_OUTPUT!BN391="","",INPUT_OUTPUT!BN391)</f>
        <v/>
      </c>
      <c r="K404" s="2453" t="str">
        <f t="shared" si="21"/>
        <v/>
      </c>
      <c r="L404" s="2457" t="str">
        <f>IF(INPUT_OUTPUT!BO391="","",INPUT_OUTPUT!BO391)</f>
        <v/>
      </c>
      <c r="M404" s="2457" t="str">
        <f>IF(INPUT_OUTPUT!BP391="","",INPUT_OUTPUT!BP391)</f>
        <v/>
      </c>
      <c r="N404" s="2457" t="str">
        <f>IF(INPUT_OUTPUT!BQ391="","",INPUT_OUTPUT!BQ391)</f>
        <v/>
      </c>
      <c r="O404" s="2457" t="str">
        <f>IF(INPUT_OUTPUT!BR391="","",INPUT_OUTPUT!BR391)</f>
        <v/>
      </c>
      <c r="P404" s="2457" t="str">
        <f>IF(INPUT_OUTPUT!BS391="","",INPUT_OUTPUT!BS391)</f>
        <v/>
      </c>
      <c r="Q404" s="2457" t="str">
        <f>IF(INPUT_OUTPUT!BT391="","",INPUT_OUTPUT!BT391)</f>
        <v/>
      </c>
      <c r="R404" s="2457" t="str">
        <f>IF(INPUT_OUTPUT!BU391="","",INPUT_OUTPUT!BU391)</f>
        <v/>
      </c>
      <c r="S404" s="2461" t="str">
        <f t="shared" si="22"/>
        <v/>
      </c>
      <c r="T404" s="2457" t="str">
        <f>IF(INPUT_OUTPUT!BV391="","",INPUT_OUTPUT!BV391)</f>
        <v/>
      </c>
      <c r="U404" s="2457" t="str">
        <f>IF(INPUT_OUTPUT!BW391="","",INPUT_OUTPUT!BW391)</f>
        <v/>
      </c>
      <c r="V404" s="2457" t="str">
        <f>IF(INPUT_OUTPUT!BX391="","",INPUT_OUTPUT!BX391)</f>
        <v/>
      </c>
      <c r="W404" s="2457" t="str">
        <f>IF(INPUT_OUTPUT!BY391="","",INPUT_OUTPUT!BY391)</f>
        <v/>
      </c>
      <c r="X404" s="2457" t="str">
        <f>IF(INPUT_OUTPUT!BZ391="","",INPUT_OUTPUT!BZ391)</f>
        <v/>
      </c>
      <c r="Y404" s="2457" t="str">
        <f>IF(INPUT_OUTPUT!CA391="","",INPUT_OUTPUT!CA391)</f>
        <v/>
      </c>
      <c r="Z404" s="2457" t="str">
        <f>IF(INPUT_OUTPUT!CB391="","",INPUT_OUTPUT!CB391)</f>
        <v/>
      </c>
      <c r="AA404" s="2461" t="str">
        <f t="shared" si="23"/>
        <v/>
      </c>
      <c r="AB404" s="2459" t="str">
        <f>IF(INPUT_OUTPUT!CC391="","",INPUT_OUTPUT!CC391)</f>
        <v/>
      </c>
      <c r="AC404" s="2459" t="str">
        <f>IF(INPUT_OUTPUT!CD391="","",INPUT_OUTPUT!CD391)</f>
        <v/>
      </c>
      <c r="AD404" s="2459" t="str">
        <f>IF(INPUT_OUTPUT!CE391="","",INPUT_OUTPUT!CE391)</f>
        <v/>
      </c>
      <c r="AE404" s="2459" t="str">
        <f>IF(INPUT_OUTPUT!CF391="","",INPUT_OUTPUT!CF391)</f>
        <v/>
      </c>
      <c r="AF404" s="2459" t="str">
        <f>IF(INPUT_OUTPUT!CG391="","",INPUT_OUTPUT!CG391)</f>
        <v/>
      </c>
      <c r="AG404" s="2459" t="str">
        <f>IF(INPUT_OUTPUT!CH391="","",INPUT_OUTPUT!CH391)</f>
        <v/>
      </c>
      <c r="AH404" s="2459" t="str">
        <f>IF(INPUT_OUTPUT!CI391="","",INPUT_OUTPUT!CI391)</f>
        <v/>
      </c>
    </row>
    <row r="405" spans="3:34" s="2437" customFormat="1" ht="12.75" customHeight="1">
      <c r="C405" s="2461" t="str">
        <f>IF(INPUT_OUTPUT!C392="","",INPUT_OUTPUT!C392)</f>
        <v/>
      </c>
      <c r="D405" s="2462" t="str">
        <f>IF(INPUT_OUTPUT!BH392="","",INPUT_OUTPUT!BH392)</f>
        <v/>
      </c>
      <c r="E405" s="2462" t="str">
        <f>IF(INPUT_OUTPUT!BI392="","",INPUT_OUTPUT!BI392)</f>
        <v/>
      </c>
      <c r="F405" s="2462" t="str">
        <f>IF(INPUT_OUTPUT!BJ392="","",INPUT_OUTPUT!BJ392)</f>
        <v/>
      </c>
      <c r="G405" s="2462" t="str">
        <f>IF(INPUT_OUTPUT!BK392="","",INPUT_OUTPUT!BK392)</f>
        <v/>
      </c>
      <c r="H405" s="2462" t="str">
        <f>IF(INPUT_OUTPUT!BL392="","",INPUT_OUTPUT!BL392)</f>
        <v/>
      </c>
      <c r="I405" s="2462" t="str">
        <f>IF(INPUT_OUTPUT!BM392="","",INPUT_OUTPUT!BM392)</f>
        <v/>
      </c>
      <c r="J405" s="2462" t="str">
        <f>IF(INPUT_OUTPUT!BN392="","",INPUT_OUTPUT!BN392)</f>
        <v/>
      </c>
      <c r="K405" s="2453" t="str">
        <f t="shared" si="21"/>
        <v/>
      </c>
      <c r="L405" s="2457" t="str">
        <f>IF(INPUT_OUTPUT!BO392="","",INPUT_OUTPUT!BO392)</f>
        <v/>
      </c>
      <c r="M405" s="2457" t="str">
        <f>IF(INPUT_OUTPUT!BP392="","",INPUT_OUTPUT!BP392)</f>
        <v/>
      </c>
      <c r="N405" s="2457" t="str">
        <f>IF(INPUT_OUTPUT!BQ392="","",INPUT_OUTPUT!BQ392)</f>
        <v/>
      </c>
      <c r="O405" s="2457" t="str">
        <f>IF(INPUT_OUTPUT!BR392="","",INPUT_OUTPUT!BR392)</f>
        <v/>
      </c>
      <c r="P405" s="2457" t="str">
        <f>IF(INPUT_OUTPUT!BS392="","",INPUT_OUTPUT!BS392)</f>
        <v/>
      </c>
      <c r="Q405" s="2457" t="str">
        <f>IF(INPUT_OUTPUT!BT392="","",INPUT_OUTPUT!BT392)</f>
        <v/>
      </c>
      <c r="R405" s="2457" t="str">
        <f>IF(INPUT_OUTPUT!BU392="","",INPUT_OUTPUT!BU392)</f>
        <v/>
      </c>
      <c r="S405" s="2461" t="str">
        <f t="shared" si="22"/>
        <v/>
      </c>
      <c r="T405" s="2457" t="str">
        <f>IF(INPUT_OUTPUT!BV392="","",INPUT_OUTPUT!BV392)</f>
        <v/>
      </c>
      <c r="U405" s="2457" t="str">
        <f>IF(INPUT_OUTPUT!BW392="","",INPUT_OUTPUT!BW392)</f>
        <v/>
      </c>
      <c r="V405" s="2457" t="str">
        <f>IF(INPUT_OUTPUT!BX392="","",INPUT_OUTPUT!BX392)</f>
        <v/>
      </c>
      <c r="W405" s="2457" t="str">
        <f>IF(INPUT_OUTPUT!BY392="","",INPUT_OUTPUT!BY392)</f>
        <v/>
      </c>
      <c r="X405" s="2457" t="str">
        <f>IF(INPUT_OUTPUT!BZ392="","",INPUT_OUTPUT!BZ392)</f>
        <v/>
      </c>
      <c r="Y405" s="2457" t="str">
        <f>IF(INPUT_OUTPUT!CA392="","",INPUT_OUTPUT!CA392)</f>
        <v/>
      </c>
      <c r="Z405" s="2457" t="str">
        <f>IF(INPUT_OUTPUT!CB392="","",INPUT_OUTPUT!CB392)</f>
        <v/>
      </c>
      <c r="AA405" s="2461" t="str">
        <f t="shared" si="23"/>
        <v/>
      </c>
      <c r="AB405" s="2459" t="str">
        <f>IF(INPUT_OUTPUT!CC392="","",INPUT_OUTPUT!CC392)</f>
        <v/>
      </c>
      <c r="AC405" s="2459" t="str">
        <f>IF(INPUT_OUTPUT!CD392="","",INPUT_OUTPUT!CD392)</f>
        <v/>
      </c>
      <c r="AD405" s="2459" t="str">
        <f>IF(INPUT_OUTPUT!CE392="","",INPUT_OUTPUT!CE392)</f>
        <v/>
      </c>
      <c r="AE405" s="2459" t="str">
        <f>IF(INPUT_OUTPUT!CF392="","",INPUT_OUTPUT!CF392)</f>
        <v/>
      </c>
      <c r="AF405" s="2459" t="str">
        <f>IF(INPUT_OUTPUT!CG392="","",INPUT_OUTPUT!CG392)</f>
        <v/>
      </c>
      <c r="AG405" s="2459" t="str">
        <f>IF(INPUT_OUTPUT!CH392="","",INPUT_OUTPUT!CH392)</f>
        <v/>
      </c>
      <c r="AH405" s="2459" t="str">
        <f>IF(INPUT_OUTPUT!CI392="","",INPUT_OUTPUT!CI392)</f>
        <v/>
      </c>
    </row>
    <row r="406" spans="3:34" s="2437" customFormat="1" ht="12.75" customHeight="1">
      <c r="C406" s="2461" t="str">
        <f>IF(INPUT_OUTPUT!C393="","",INPUT_OUTPUT!C393)</f>
        <v/>
      </c>
      <c r="D406" s="2462" t="str">
        <f>IF(INPUT_OUTPUT!BH393="","",INPUT_OUTPUT!BH393)</f>
        <v/>
      </c>
      <c r="E406" s="2462" t="str">
        <f>IF(INPUT_OUTPUT!BI393="","",INPUT_OUTPUT!BI393)</f>
        <v/>
      </c>
      <c r="F406" s="2462" t="str">
        <f>IF(INPUT_OUTPUT!BJ393="","",INPUT_OUTPUT!BJ393)</f>
        <v/>
      </c>
      <c r="G406" s="2462" t="str">
        <f>IF(INPUT_OUTPUT!BK393="","",INPUT_OUTPUT!BK393)</f>
        <v/>
      </c>
      <c r="H406" s="2462" t="str">
        <f>IF(INPUT_OUTPUT!BL393="","",INPUT_OUTPUT!BL393)</f>
        <v/>
      </c>
      <c r="I406" s="2462" t="str">
        <f>IF(INPUT_OUTPUT!BM393="","",INPUT_OUTPUT!BM393)</f>
        <v/>
      </c>
      <c r="J406" s="2462" t="str">
        <f>IF(INPUT_OUTPUT!BN393="","",INPUT_OUTPUT!BN393)</f>
        <v/>
      </c>
      <c r="K406" s="2453" t="str">
        <f t="shared" si="21"/>
        <v/>
      </c>
      <c r="L406" s="2457" t="str">
        <f>IF(INPUT_OUTPUT!BO393="","",INPUT_OUTPUT!BO393)</f>
        <v/>
      </c>
      <c r="M406" s="2457" t="str">
        <f>IF(INPUT_OUTPUT!BP393="","",INPUT_OUTPUT!BP393)</f>
        <v/>
      </c>
      <c r="N406" s="2457" t="str">
        <f>IF(INPUT_OUTPUT!BQ393="","",INPUT_OUTPUT!BQ393)</f>
        <v/>
      </c>
      <c r="O406" s="2457" t="str">
        <f>IF(INPUT_OUTPUT!BR393="","",INPUT_OUTPUT!BR393)</f>
        <v/>
      </c>
      <c r="P406" s="2457" t="str">
        <f>IF(INPUT_OUTPUT!BS393="","",INPUT_OUTPUT!BS393)</f>
        <v/>
      </c>
      <c r="Q406" s="2457" t="str">
        <f>IF(INPUT_OUTPUT!BT393="","",INPUT_OUTPUT!BT393)</f>
        <v/>
      </c>
      <c r="R406" s="2457" t="str">
        <f>IF(INPUT_OUTPUT!BU393="","",INPUT_OUTPUT!BU393)</f>
        <v/>
      </c>
      <c r="S406" s="2461" t="str">
        <f t="shared" si="22"/>
        <v/>
      </c>
      <c r="T406" s="2457" t="str">
        <f>IF(INPUT_OUTPUT!BV393="","",INPUT_OUTPUT!BV393)</f>
        <v/>
      </c>
      <c r="U406" s="2457" t="str">
        <f>IF(INPUT_OUTPUT!BW393="","",INPUT_OUTPUT!BW393)</f>
        <v/>
      </c>
      <c r="V406" s="2457" t="str">
        <f>IF(INPUT_OUTPUT!BX393="","",INPUT_OUTPUT!BX393)</f>
        <v/>
      </c>
      <c r="W406" s="2457" t="str">
        <f>IF(INPUT_OUTPUT!BY393="","",INPUT_OUTPUT!BY393)</f>
        <v/>
      </c>
      <c r="X406" s="2457" t="str">
        <f>IF(INPUT_OUTPUT!BZ393="","",INPUT_OUTPUT!BZ393)</f>
        <v/>
      </c>
      <c r="Y406" s="2457" t="str">
        <f>IF(INPUT_OUTPUT!CA393="","",INPUT_OUTPUT!CA393)</f>
        <v/>
      </c>
      <c r="Z406" s="2457" t="str">
        <f>IF(INPUT_OUTPUT!CB393="","",INPUT_OUTPUT!CB393)</f>
        <v/>
      </c>
      <c r="AA406" s="2461" t="str">
        <f t="shared" si="23"/>
        <v/>
      </c>
      <c r="AB406" s="2459" t="str">
        <f>IF(INPUT_OUTPUT!CC393="","",INPUT_OUTPUT!CC393)</f>
        <v/>
      </c>
      <c r="AC406" s="2459" t="str">
        <f>IF(INPUT_OUTPUT!CD393="","",INPUT_OUTPUT!CD393)</f>
        <v/>
      </c>
      <c r="AD406" s="2459" t="str">
        <f>IF(INPUT_OUTPUT!CE393="","",INPUT_OUTPUT!CE393)</f>
        <v/>
      </c>
      <c r="AE406" s="2459" t="str">
        <f>IF(INPUT_OUTPUT!CF393="","",INPUT_OUTPUT!CF393)</f>
        <v/>
      </c>
      <c r="AF406" s="2459" t="str">
        <f>IF(INPUT_OUTPUT!CG393="","",INPUT_OUTPUT!CG393)</f>
        <v/>
      </c>
      <c r="AG406" s="2459" t="str">
        <f>IF(INPUT_OUTPUT!CH393="","",INPUT_OUTPUT!CH393)</f>
        <v/>
      </c>
      <c r="AH406" s="2459" t="str">
        <f>IF(INPUT_OUTPUT!CI393="","",INPUT_OUTPUT!CI393)</f>
        <v/>
      </c>
    </row>
    <row r="407" spans="3:34" s="2437" customFormat="1" ht="12.75" customHeight="1">
      <c r="C407" s="2461" t="str">
        <f>IF(INPUT_OUTPUT!C394="","",INPUT_OUTPUT!C394)</f>
        <v/>
      </c>
      <c r="D407" s="2462" t="str">
        <f>IF(INPUT_OUTPUT!BH394="","",INPUT_OUTPUT!BH394)</f>
        <v/>
      </c>
      <c r="E407" s="2462" t="str">
        <f>IF(INPUT_OUTPUT!BI394="","",INPUT_OUTPUT!BI394)</f>
        <v/>
      </c>
      <c r="F407" s="2462" t="str">
        <f>IF(INPUT_OUTPUT!BJ394="","",INPUT_OUTPUT!BJ394)</f>
        <v/>
      </c>
      <c r="G407" s="2462" t="str">
        <f>IF(INPUT_OUTPUT!BK394="","",INPUT_OUTPUT!BK394)</f>
        <v/>
      </c>
      <c r="H407" s="2462" t="str">
        <f>IF(INPUT_OUTPUT!BL394="","",INPUT_OUTPUT!BL394)</f>
        <v/>
      </c>
      <c r="I407" s="2462" t="str">
        <f>IF(INPUT_OUTPUT!BM394="","",INPUT_OUTPUT!BM394)</f>
        <v/>
      </c>
      <c r="J407" s="2462" t="str">
        <f>IF(INPUT_OUTPUT!BN394="","",INPUT_OUTPUT!BN394)</f>
        <v/>
      </c>
      <c r="K407" s="2453" t="str">
        <f t="shared" si="21"/>
        <v/>
      </c>
      <c r="L407" s="2457" t="str">
        <f>IF(INPUT_OUTPUT!BO394="","",INPUT_OUTPUT!BO394)</f>
        <v/>
      </c>
      <c r="M407" s="2457" t="str">
        <f>IF(INPUT_OUTPUT!BP394="","",INPUT_OUTPUT!BP394)</f>
        <v/>
      </c>
      <c r="N407" s="2457" t="str">
        <f>IF(INPUT_OUTPUT!BQ394="","",INPUT_OUTPUT!BQ394)</f>
        <v/>
      </c>
      <c r="O407" s="2457" t="str">
        <f>IF(INPUT_OUTPUT!BR394="","",INPUT_OUTPUT!BR394)</f>
        <v/>
      </c>
      <c r="P407" s="2457" t="str">
        <f>IF(INPUT_OUTPUT!BS394="","",INPUT_OUTPUT!BS394)</f>
        <v/>
      </c>
      <c r="Q407" s="2457" t="str">
        <f>IF(INPUT_OUTPUT!BT394="","",INPUT_OUTPUT!BT394)</f>
        <v/>
      </c>
      <c r="R407" s="2457" t="str">
        <f>IF(INPUT_OUTPUT!BU394="","",INPUT_OUTPUT!BU394)</f>
        <v/>
      </c>
      <c r="S407" s="2461" t="str">
        <f t="shared" si="22"/>
        <v/>
      </c>
      <c r="T407" s="2457" t="str">
        <f>IF(INPUT_OUTPUT!BV394="","",INPUT_OUTPUT!BV394)</f>
        <v/>
      </c>
      <c r="U407" s="2457" t="str">
        <f>IF(INPUT_OUTPUT!BW394="","",INPUT_OUTPUT!BW394)</f>
        <v/>
      </c>
      <c r="V407" s="2457" t="str">
        <f>IF(INPUT_OUTPUT!BX394="","",INPUT_OUTPUT!BX394)</f>
        <v/>
      </c>
      <c r="W407" s="2457" t="str">
        <f>IF(INPUT_OUTPUT!BY394="","",INPUT_OUTPUT!BY394)</f>
        <v/>
      </c>
      <c r="X407" s="2457" t="str">
        <f>IF(INPUT_OUTPUT!BZ394="","",INPUT_OUTPUT!BZ394)</f>
        <v/>
      </c>
      <c r="Y407" s="2457" t="str">
        <f>IF(INPUT_OUTPUT!CA394="","",INPUT_OUTPUT!CA394)</f>
        <v/>
      </c>
      <c r="Z407" s="2457" t="str">
        <f>IF(INPUT_OUTPUT!CB394="","",INPUT_OUTPUT!CB394)</f>
        <v/>
      </c>
      <c r="AA407" s="2461" t="str">
        <f t="shared" si="23"/>
        <v/>
      </c>
      <c r="AB407" s="2459" t="str">
        <f>IF(INPUT_OUTPUT!CC394="","",INPUT_OUTPUT!CC394)</f>
        <v/>
      </c>
      <c r="AC407" s="2459" t="str">
        <f>IF(INPUT_OUTPUT!CD394="","",INPUT_OUTPUT!CD394)</f>
        <v/>
      </c>
      <c r="AD407" s="2459" t="str">
        <f>IF(INPUT_OUTPUT!CE394="","",INPUT_OUTPUT!CE394)</f>
        <v/>
      </c>
      <c r="AE407" s="2459" t="str">
        <f>IF(INPUT_OUTPUT!CF394="","",INPUT_OUTPUT!CF394)</f>
        <v/>
      </c>
      <c r="AF407" s="2459" t="str">
        <f>IF(INPUT_OUTPUT!CG394="","",INPUT_OUTPUT!CG394)</f>
        <v/>
      </c>
      <c r="AG407" s="2459" t="str">
        <f>IF(INPUT_OUTPUT!CH394="","",INPUT_OUTPUT!CH394)</f>
        <v/>
      </c>
      <c r="AH407" s="2459" t="str">
        <f>IF(INPUT_OUTPUT!CI394="","",INPUT_OUTPUT!CI394)</f>
        <v/>
      </c>
    </row>
    <row r="408" spans="3:34" s="2437" customFormat="1" ht="12.75" customHeight="1">
      <c r="C408" s="2461" t="str">
        <f>IF(INPUT_OUTPUT!C395="","",INPUT_OUTPUT!C395)</f>
        <v/>
      </c>
      <c r="D408" s="2462" t="str">
        <f>IF(INPUT_OUTPUT!BH395="","",INPUT_OUTPUT!BH395)</f>
        <v/>
      </c>
      <c r="E408" s="2462" t="str">
        <f>IF(INPUT_OUTPUT!BI395="","",INPUT_OUTPUT!BI395)</f>
        <v/>
      </c>
      <c r="F408" s="2462" t="str">
        <f>IF(INPUT_OUTPUT!BJ395="","",INPUT_OUTPUT!BJ395)</f>
        <v/>
      </c>
      <c r="G408" s="2462" t="str">
        <f>IF(INPUT_OUTPUT!BK395="","",INPUT_OUTPUT!BK395)</f>
        <v/>
      </c>
      <c r="H408" s="2462" t="str">
        <f>IF(INPUT_OUTPUT!BL395="","",INPUT_OUTPUT!BL395)</f>
        <v/>
      </c>
      <c r="I408" s="2462" t="str">
        <f>IF(INPUT_OUTPUT!BM395="","",INPUT_OUTPUT!BM395)</f>
        <v/>
      </c>
      <c r="J408" s="2462" t="str">
        <f>IF(INPUT_OUTPUT!BN395="","",INPUT_OUTPUT!BN395)</f>
        <v/>
      </c>
      <c r="K408" s="2453" t="str">
        <f t="shared" si="21"/>
        <v/>
      </c>
      <c r="L408" s="2457" t="str">
        <f>IF(INPUT_OUTPUT!BO395="","",INPUT_OUTPUT!BO395)</f>
        <v/>
      </c>
      <c r="M408" s="2457" t="str">
        <f>IF(INPUT_OUTPUT!BP395="","",INPUT_OUTPUT!BP395)</f>
        <v/>
      </c>
      <c r="N408" s="2457" t="str">
        <f>IF(INPUT_OUTPUT!BQ395="","",INPUT_OUTPUT!BQ395)</f>
        <v/>
      </c>
      <c r="O408" s="2457" t="str">
        <f>IF(INPUT_OUTPUT!BR395="","",INPUT_OUTPUT!BR395)</f>
        <v/>
      </c>
      <c r="P408" s="2457" t="str">
        <f>IF(INPUT_OUTPUT!BS395="","",INPUT_OUTPUT!BS395)</f>
        <v/>
      </c>
      <c r="Q408" s="2457" t="str">
        <f>IF(INPUT_OUTPUT!BT395="","",INPUT_OUTPUT!BT395)</f>
        <v/>
      </c>
      <c r="R408" s="2457" t="str">
        <f>IF(INPUT_OUTPUT!BU395="","",INPUT_OUTPUT!BU395)</f>
        <v/>
      </c>
      <c r="S408" s="2461" t="str">
        <f t="shared" si="22"/>
        <v/>
      </c>
      <c r="T408" s="2457" t="str">
        <f>IF(INPUT_OUTPUT!BV395="","",INPUT_OUTPUT!BV395)</f>
        <v/>
      </c>
      <c r="U408" s="2457" t="str">
        <f>IF(INPUT_OUTPUT!BW395="","",INPUT_OUTPUT!BW395)</f>
        <v/>
      </c>
      <c r="V408" s="2457" t="str">
        <f>IF(INPUT_OUTPUT!BX395="","",INPUT_OUTPUT!BX395)</f>
        <v/>
      </c>
      <c r="W408" s="2457" t="str">
        <f>IF(INPUT_OUTPUT!BY395="","",INPUT_OUTPUT!BY395)</f>
        <v/>
      </c>
      <c r="X408" s="2457" t="str">
        <f>IF(INPUT_OUTPUT!BZ395="","",INPUT_OUTPUT!BZ395)</f>
        <v/>
      </c>
      <c r="Y408" s="2457" t="str">
        <f>IF(INPUT_OUTPUT!CA395="","",INPUT_OUTPUT!CA395)</f>
        <v/>
      </c>
      <c r="Z408" s="2457" t="str">
        <f>IF(INPUT_OUTPUT!CB395="","",INPUT_OUTPUT!CB395)</f>
        <v/>
      </c>
      <c r="AA408" s="2461" t="str">
        <f t="shared" si="23"/>
        <v/>
      </c>
      <c r="AB408" s="2459" t="str">
        <f>IF(INPUT_OUTPUT!CC395="","",INPUT_OUTPUT!CC395)</f>
        <v/>
      </c>
      <c r="AC408" s="2459" t="str">
        <f>IF(INPUT_OUTPUT!CD395="","",INPUT_OUTPUT!CD395)</f>
        <v/>
      </c>
      <c r="AD408" s="2459" t="str">
        <f>IF(INPUT_OUTPUT!CE395="","",INPUT_OUTPUT!CE395)</f>
        <v/>
      </c>
      <c r="AE408" s="2459" t="str">
        <f>IF(INPUT_OUTPUT!CF395="","",INPUT_OUTPUT!CF395)</f>
        <v/>
      </c>
      <c r="AF408" s="2459" t="str">
        <f>IF(INPUT_OUTPUT!CG395="","",INPUT_OUTPUT!CG395)</f>
        <v/>
      </c>
      <c r="AG408" s="2459" t="str">
        <f>IF(INPUT_OUTPUT!CH395="","",INPUT_OUTPUT!CH395)</f>
        <v/>
      </c>
      <c r="AH408" s="2459" t="str">
        <f>IF(INPUT_OUTPUT!CI395="","",INPUT_OUTPUT!CI395)</f>
        <v/>
      </c>
    </row>
    <row r="409" spans="3:34" s="2437" customFormat="1" ht="12.75" customHeight="1">
      <c r="C409" s="2461" t="str">
        <f>IF(INPUT_OUTPUT!C396="","",INPUT_OUTPUT!C396)</f>
        <v/>
      </c>
      <c r="D409" s="2462" t="str">
        <f>IF(INPUT_OUTPUT!BH396="","",INPUT_OUTPUT!BH396)</f>
        <v/>
      </c>
      <c r="E409" s="2462" t="str">
        <f>IF(INPUT_OUTPUT!BI396="","",INPUT_OUTPUT!BI396)</f>
        <v/>
      </c>
      <c r="F409" s="2462" t="str">
        <f>IF(INPUT_OUTPUT!BJ396="","",INPUT_OUTPUT!BJ396)</f>
        <v/>
      </c>
      <c r="G409" s="2462" t="str">
        <f>IF(INPUT_OUTPUT!BK396="","",INPUT_OUTPUT!BK396)</f>
        <v/>
      </c>
      <c r="H409" s="2462" t="str">
        <f>IF(INPUT_OUTPUT!BL396="","",INPUT_OUTPUT!BL396)</f>
        <v/>
      </c>
      <c r="I409" s="2462" t="str">
        <f>IF(INPUT_OUTPUT!BM396="","",INPUT_OUTPUT!BM396)</f>
        <v/>
      </c>
      <c r="J409" s="2462" t="str">
        <f>IF(INPUT_OUTPUT!BN396="","",INPUT_OUTPUT!BN396)</f>
        <v/>
      </c>
      <c r="K409" s="2453" t="str">
        <f t="shared" si="21"/>
        <v/>
      </c>
      <c r="L409" s="2457" t="str">
        <f>IF(INPUT_OUTPUT!BO396="","",INPUT_OUTPUT!BO396)</f>
        <v/>
      </c>
      <c r="M409" s="2457" t="str">
        <f>IF(INPUT_OUTPUT!BP396="","",INPUT_OUTPUT!BP396)</f>
        <v/>
      </c>
      <c r="N409" s="2457" t="str">
        <f>IF(INPUT_OUTPUT!BQ396="","",INPUT_OUTPUT!BQ396)</f>
        <v/>
      </c>
      <c r="O409" s="2457" t="str">
        <f>IF(INPUT_OUTPUT!BR396="","",INPUT_OUTPUT!BR396)</f>
        <v/>
      </c>
      <c r="P409" s="2457" t="str">
        <f>IF(INPUT_OUTPUT!BS396="","",INPUT_OUTPUT!BS396)</f>
        <v/>
      </c>
      <c r="Q409" s="2457" t="str">
        <f>IF(INPUT_OUTPUT!BT396="","",INPUT_OUTPUT!BT396)</f>
        <v/>
      </c>
      <c r="R409" s="2457" t="str">
        <f>IF(INPUT_OUTPUT!BU396="","",INPUT_OUTPUT!BU396)</f>
        <v/>
      </c>
      <c r="S409" s="2461" t="str">
        <f t="shared" si="22"/>
        <v/>
      </c>
      <c r="T409" s="2457" t="str">
        <f>IF(INPUT_OUTPUT!BV396="","",INPUT_OUTPUT!BV396)</f>
        <v/>
      </c>
      <c r="U409" s="2457" t="str">
        <f>IF(INPUT_OUTPUT!BW396="","",INPUT_OUTPUT!BW396)</f>
        <v/>
      </c>
      <c r="V409" s="2457" t="str">
        <f>IF(INPUT_OUTPUT!BX396="","",INPUT_OUTPUT!BX396)</f>
        <v/>
      </c>
      <c r="W409" s="2457" t="str">
        <f>IF(INPUT_OUTPUT!BY396="","",INPUT_OUTPUT!BY396)</f>
        <v/>
      </c>
      <c r="X409" s="2457" t="str">
        <f>IF(INPUT_OUTPUT!BZ396="","",INPUT_OUTPUT!BZ396)</f>
        <v/>
      </c>
      <c r="Y409" s="2457" t="str">
        <f>IF(INPUT_OUTPUT!CA396="","",INPUT_OUTPUT!CA396)</f>
        <v/>
      </c>
      <c r="Z409" s="2457" t="str">
        <f>IF(INPUT_OUTPUT!CB396="","",INPUT_OUTPUT!CB396)</f>
        <v/>
      </c>
      <c r="AA409" s="2461" t="str">
        <f t="shared" si="23"/>
        <v/>
      </c>
      <c r="AB409" s="2459" t="str">
        <f>IF(INPUT_OUTPUT!CC396="","",INPUT_OUTPUT!CC396)</f>
        <v/>
      </c>
      <c r="AC409" s="2459" t="str">
        <f>IF(INPUT_OUTPUT!CD396="","",INPUT_OUTPUT!CD396)</f>
        <v/>
      </c>
      <c r="AD409" s="2459" t="str">
        <f>IF(INPUT_OUTPUT!CE396="","",INPUT_OUTPUT!CE396)</f>
        <v/>
      </c>
      <c r="AE409" s="2459" t="str">
        <f>IF(INPUT_OUTPUT!CF396="","",INPUT_OUTPUT!CF396)</f>
        <v/>
      </c>
      <c r="AF409" s="2459" t="str">
        <f>IF(INPUT_OUTPUT!CG396="","",INPUT_OUTPUT!CG396)</f>
        <v/>
      </c>
      <c r="AG409" s="2459" t="str">
        <f>IF(INPUT_OUTPUT!CH396="","",INPUT_OUTPUT!CH396)</f>
        <v/>
      </c>
      <c r="AH409" s="2459" t="str">
        <f>IF(INPUT_OUTPUT!CI396="","",INPUT_OUTPUT!CI396)</f>
        <v/>
      </c>
    </row>
    <row r="410" spans="3:34" s="2437" customFormat="1" ht="12.75" customHeight="1">
      <c r="C410" s="2461" t="str">
        <f>IF(INPUT_OUTPUT!C397="","",INPUT_OUTPUT!C397)</f>
        <v/>
      </c>
      <c r="D410" s="2462" t="str">
        <f>IF(INPUT_OUTPUT!BH397="","",INPUT_OUTPUT!BH397)</f>
        <v/>
      </c>
      <c r="E410" s="2462" t="str">
        <f>IF(INPUT_OUTPUT!BI397="","",INPUT_OUTPUT!BI397)</f>
        <v/>
      </c>
      <c r="F410" s="2462" t="str">
        <f>IF(INPUT_OUTPUT!BJ397="","",INPUT_OUTPUT!BJ397)</f>
        <v/>
      </c>
      <c r="G410" s="2462" t="str">
        <f>IF(INPUT_OUTPUT!BK397="","",INPUT_OUTPUT!BK397)</f>
        <v/>
      </c>
      <c r="H410" s="2462" t="str">
        <f>IF(INPUT_OUTPUT!BL397="","",INPUT_OUTPUT!BL397)</f>
        <v/>
      </c>
      <c r="I410" s="2462" t="str">
        <f>IF(INPUT_OUTPUT!BM397="","",INPUT_OUTPUT!BM397)</f>
        <v/>
      </c>
      <c r="J410" s="2462" t="str">
        <f>IF(INPUT_OUTPUT!BN397="","",INPUT_OUTPUT!BN397)</f>
        <v/>
      </c>
      <c r="K410" s="2453" t="str">
        <f t="shared" si="21"/>
        <v/>
      </c>
      <c r="L410" s="2457" t="str">
        <f>IF(INPUT_OUTPUT!BO397="","",INPUT_OUTPUT!BO397)</f>
        <v/>
      </c>
      <c r="M410" s="2457" t="str">
        <f>IF(INPUT_OUTPUT!BP397="","",INPUT_OUTPUT!BP397)</f>
        <v/>
      </c>
      <c r="N410" s="2457" t="str">
        <f>IF(INPUT_OUTPUT!BQ397="","",INPUT_OUTPUT!BQ397)</f>
        <v/>
      </c>
      <c r="O410" s="2457" t="str">
        <f>IF(INPUT_OUTPUT!BR397="","",INPUT_OUTPUT!BR397)</f>
        <v/>
      </c>
      <c r="P410" s="2457" t="str">
        <f>IF(INPUT_OUTPUT!BS397="","",INPUT_OUTPUT!BS397)</f>
        <v/>
      </c>
      <c r="Q410" s="2457" t="str">
        <f>IF(INPUT_OUTPUT!BT397="","",INPUT_OUTPUT!BT397)</f>
        <v/>
      </c>
      <c r="R410" s="2457" t="str">
        <f>IF(INPUT_OUTPUT!BU397="","",INPUT_OUTPUT!BU397)</f>
        <v/>
      </c>
      <c r="S410" s="2461" t="str">
        <f t="shared" si="22"/>
        <v/>
      </c>
      <c r="T410" s="2457" t="str">
        <f>IF(INPUT_OUTPUT!BV397="","",INPUT_OUTPUT!BV397)</f>
        <v/>
      </c>
      <c r="U410" s="2457" t="str">
        <f>IF(INPUT_OUTPUT!BW397="","",INPUT_OUTPUT!BW397)</f>
        <v/>
      </c>
      <c r="V410" s="2457" t="str">
        <f>IF(INPUT_OUTPUT!BX397="","",INPUT_OUTPUT!BX397)</f>
        <v/>
      </c>
      <c r="W410" s="2457" t="str">
        <f>IF(INPUT_OUTPUT!BY397="","",INPUT_OUTPUT!BY397)</f>
        <v/>
      </c>
      <c r="X410" s="2457" t="str">
        <f>IF(INPUT_OUTPUT!BZ397="","",INPUT_OUTPUT!BZ397)</f>
        <v/>
      </c>
      <c r="Y410" s="2457" t="str">
        <f>IF(INPUT_OUTPUT!CA397="","",INPUT_OUTPUT!CA397)</f>
        <v/>
      </c>
      <c r="Z410" s="2457" t="str">
        <f>IF(INPUT_OUTPUT!CB397="","",INPUT_OUTPUT!CB397)</f>
        <v/>
      </c>
      <c r="AA410" s="2461" t="str">
        <f t="shared" si="23"/>
        <v/>
      </c>
      <c r="AB410" s="2459" t="str">
        <f>IF(INPUT_OUTPUT!CC397="","",INPUT_OUTPUT!CC397)</f>
        <v/>
      </c>
      <c r="AC410" s="2459" t="str">
        <f>IF(INPUT_OUTPUT!CD397="","",INPUT_OUTPUT!CD397)</f>
        <v/>
      </c>
      <c r="AD410" s="2459" t="str">
        <f>IF(INPUT_OUTPUT!CE397="","",INPUT_OUTPUT!CE397)</f>
        <v/>
      </c>
      <c r="AE410" s="2459" t="str">
        <f>IF(INPUT_OUTPUT!CF397="","",INPUT_OUTPUT!CF397)</f>
        <v/>
      </c>
      <c r="AF410" s="2459" t="str">
        <f>IF(INPUT_OUTPUT!CG397="","",INPUT_OUTPUT!CG397)</f>
        <v/>
      </c>
      <c r="AG410" s="2459" t="str">
        <f>IF(INPUT_OUTPUT!CH397="","",INPUT_OUTPUT!CH397)</f>
        <v/>
      </c>
      <c r="AH410" s="2459" t="str">
        <f>IF(INPUT_OUTPUT!CI397="","",INPUT_OUTPUT!CI397)</f>
        <v/>
      </c>
    </row>
    <row r="411" spans="3:34" s="2437" customFormat="1" ht="12.75" customHeight="1">
      <c r="C411" s="2461" t="str">
        <f>IF(INPUT_OUTPUT!C398="","",INPUT_OUTPUT!C398)</f>
        <v/>
      </c>
      <c r="D411" s="2462" t="str">
        <f>IF(INPUT_OUTPUT!BH398="","",INPUT_OUTPUT!BH398)</f>
        <v/>
      </c>
      <c r="E411" s="2462" t="str">
        <f>IF(INPUT_OUTPUT!BI398="","",INPUT_OUTPUT!BI398)</f>
        <v/>
      </c>
      <c r="F411" s="2462" t="str">
        <f>IF(INPUT_OUTPUT!BJ398="","",INPUT_OUTPUT!BJ398)</f>
        <v/>
      </c>
      <c r="G411" s="2462" t="str">
        <f>IF(INPUT_OUTPUT!BK398="","",INPUT_OUTPUT!BK398)</f>
        <v/>
      </c>
      <c r="H411" s="2462" t="str">
        <f>IF(INPUT_OUTPUT!BL398="","",INPUT_OUTPUT!BL398)</f>
        <v/>
      </c>
      <c r="I411" s="2462" t="str">
        <f>IF(INPUT_OUTPUT!BM398="","",INPUT_OUTPUT!BM398)</f>
        <v/>
      </c>
      <c r="J411" s="2462" t="str">
        <f>IF(INPUT_OUTPUT!BN398="","",INPUT_OUTPUT!BN398)</f>
        <v/>
      </c>
      <c r="K411" s="2453" t="str">
        <f t="shared" si="21"/>
        <v/>
      </c>
      <c r="L411" s="2457" t="str">
        <f>IF(INPUT_OUTPUT!BO398="","",INPUT_OUTPUT!BO398)</f>
        <v/>
      </c>
      <c r="M411" s="2457" t="str">
        <f>IF(INPUT_OUTPUT!BP398="","",INPUT_OUTPUT!BP398)</f>
        <v/>
      </c>
      <c r="N411" s="2457" t="str">
        <f>IF(INPUT_OUTPUT!BQ398="","",INPUT_OUTPUT!BQ398)</f>
        <v/>
      </c>
      <c r="O411" s="2457" t="str">
        <f>IF(INPUT_OUTPUT!BR398="","",INPUT_OUTPUT!BR398)</f>
        <v/>
      </c>
      <c r="P411" s="2457" t="str">
        <f>IF(INPUT_OUTPUT!BS398="","",INPUT_OUTPUT!BS398)</f>
        <v/>
      </c>
      <c r="Q411" s="2457" t="str">
        <f>IF(INPUT_OUTPUT!BT398="","",INPUT_OUTPUT!BT398)</f>
        <v/>
      </c>
      <c r="R411" s="2457" t="str">
        <f>IF(INPUT_OUTPUT!BU398="","",INPUT_OUTPUT!BU398)</f>
        <v/>
      </c>
      <c r="S411" s="2461" t="str">
        <f t="shared" si="22"/>
        <v/>
      </c>
      <c r="T411" s="2457" t="str">
        <f>IF(INPUT_OUTPUT!BV398="","",INPUT_OUTPUT!BV398)</f>
        <v/>
      </c>
      <c r="U411" s="2457" t="str">
        <f>IF(INPUT_OUTPUT!BW398="","",INPUT_OUTPUT!BW398)</f>
        <v/>
      </c>
      <c r="V411" s="2457" t="str">
        <f>IF(INPUT_OUTPUT!BX398="","",INPUT_OUTPUT!BX398)</f>
        <v/>
      </c>
      <c r="W411" s="2457" t="str">
        <f>IF(INPUT_OUTPUT!BY398="","",INPUT_OUTPUT!BY398)</f>
        <v/>
      </c>
      <c r="X411" s="2457" t="str">
        <f>IF(INPUT_OUTPUT!BZ398="","",INPUT_OUTPUT!BZ398)</f>
        <v/>
      </c>
      <c r="Y411" s="2457" t="str">
        <f>IF(INPUT_OUTPUT!CA398="","",INPUT_OUTPUT!CA398)</f>
        <v/>
      </c>
      <c r="Z411" s="2457" t="str">
        <f>IF(INPUT_OUTPUT!CB398="","",INPUT_OUTPUT!CB398)</f>
        <v/>
      </c>
      <c r="AA411" s="2461" t="str">
        <f t="shared" si="23"/>
        <v/>
      </c>
      <c r="AB411" s="2459" t="str">
        <f>IF(INPUT_OUTPUT!CC398="","",INPUT_OUTPUT!CC398)</f>
        <v/>
      </c>
      <c r="AC411" s="2459" t="str">
        <f>IF(INPUT_OUTPUT!CD398="","",INPUT_OUTPUT!CD398)</f>
        <v/>
      </c>
      <c r="AD411" s="2459" t="str">
        <f>IF(INPUT_OUTPUT!CE398="","",INPUT_OUTPUT!CE398)</f>
        <v/>
      </c>
      <c r="AE411" s="2459" t="str">
        <f>IF(INPUT_OUTPUT!CF398="","",INPUT_OUTPUT!CF398)</f>
        <v/>
      </c>
      <c r="AF411" s="2459" t="str">
        <f>IF(INPUT_OUTPUT!CG398="","",INPUT_OUTPUT!CG398)</f>
        <v/>
      </c>
      <c r="AG411" s="2459" t="str">
        <f>IF(INPUT_OUTPUT!CH398="","",INPUT_OUTPUT!CH398)</f>
        <v/>
      </c>
      <c r="AH411" s="2459" t="str">
        <f>IF(INPUT_OUTPUT!CI398="","",INPUT_OUTPUT!CI398)</f>
        <v/>
      </c>
    </row>
    <row r="412" spans="3:34" s="2437" customFormat="1" ht="12.75" customHeight="1">
      <c r="C412" s="2461" t="str">
        <f>IF(INPUT_OUTPUT!C399="","",INPUT_OUTPUT!C399)</f>
        <v/>
      </c>
      <c r="D412" s="2462" t="str">
        <f>IF(INPUT_OUTPUT!BH399="","",INPUT_OUTPUT!BH399)</f>
        <v/>
      </c>
      <c r="E412" s="2462" t="str">
        <f>IF(INPUT_OUTPUT!BI399="","",INPUT_OUTPUT!BI399)</f>
        <v/>
      </c>
      <c r="F412" s="2462" t="str">
        <f>IF(INPUT_OUTPUT!BJ399="","",INPUT_OUTPUT!BJ399)</f>
        <v/>
      </c>
      <c r="G412" s="2462" t="str">
        <f>IF(INPUT_OUTPUT!BK399="","",INPUT_OUTPUT!BK399)</f>
        <v/>
      </c>
      <c r="H412" s="2462" t="str">
        <f>IF(INPUT_OUTPUT!BL399="","",INPUT_OUTPUT!BL399)</f>
        <v/>
      </c>
      <c r="I412" s="2462" t="str">
        <f>IF(INPUT_OUTPUT!BM399="","",INPUT_OUTPUT!BM399)</f>
        <v/>
      </c>
      <c r="J412" s="2462" t="str">
        <f>IF(INPUT_OUTPUT!BN399="","",INPUT_OUTPUT!BN399)</f>
        <v/>
      </c>
      <c r="K412" s="2453" t="str">
        <f t="shared" si="21"/>
        <v/>
      </c>
      <c r="L412" s="2457" t="str">
        <f>IF(INPUT_OUTPUT!BO399="","",INPUT_OUTPUT!BO399)</f>
        <v/>
      </c>
      <c r="M412" s="2457" t="str">
        <f>IF(INPUT_OUTPUT!BP399="","",INPUT_OUTPUT!BP399)</f>
        <v/>
      </c>
      <c r="N412" s="2457" t="str">
        <f>IF(INPUT_OUTPUT!BQ399="","",INPUT_OUTPUT!BQ399)</f>
        <v/>
      </c>
      <c r="O412" s="2457" t="str">
        <f>IF(INPUT_OUTPUT!BR399="","",INPUT_OUTPUT!BR399)</f>
        <v/>
      </c>
      <c r="P412" s="2457" t="str">
        <f>IF(INPUT_OUTPUT!BS399="","",INPUT_OUTPUT!BS399)</f>
        <v/>
      </c>
      <c r="Q412" s="2457" t="str">
        <f>IF(INPUT_OUTPUT!BT399="","",INPUT_OUTPUT!BT399)</f>
        <v/>
      </c>
      <c r="R412" s="2457" t="str">
        <f>IF(INPUT_OUTPUT!BU399="","",INPUT_OUTPUT!BU399)</f>
        <v/>
      </c>
      <c r="S412" s="2461" t="str">
        <f t="shared" si="22"/>
        <v/>
      </c>
      <c r="T412" s="2457" t="str">
        <f>IF(INPUT_OUTPUT!BV399="","",INPUT_OUTPUT!BV399)</f>
        <v/>
      </c>
      <c r="U412" s="2457" t="str">
        <f>IF(INPUT_OUTPUT!BW399="","",INPUT_OUTPUT!BW399)</f>
        <v/>
      </c>
      <c r="V412" s="2457" t="str">
        <f>IF(INPUT_OUTPUT!BX399="","",INPUT_OUTPUT!BX399)</f>
        <v/>
      </c>
      <c r="W412" s="2457" t="str">
        <f>IF(INPUT_OUTPUT!BY399="","",INPUT_OUTPUT!BY399)</f>
        <v/>
      </c>
      <c r="X412" s="2457" t="str">
        <f>IF(INPUT_OUTPUT!BZ399="","",INPUT_OUTPUT!BZ399)</f>
        <v/>
      </c>
      <c r="Y412" s="2457" t="str">
        <f>IF(INPUT_OUTPUT!CA399="","",INPUT_OUTPUT!CA399)</f>
        <v/>
      </c>
      <c r="Z412" s="2457" t="str">
        <f>IF(INPUT_OUTPUT!CB399="","",INPUT_OUTPUT!CB399)</f>
        <v/>
      </c>
      <c r="AA412" s="2461" t="str">
        <f t="shared" si="23"/>
        <v/>
      </c>
      <c r="AB412" s="2459" t="str">
        <f>IF(INPUT_OUTPUT!CC399="","",INPUT_OUTPUT!CC399)</f>
        <v/>
      </c>
      <c r="AC412" s="2459" t="str">
        <f>IF(INPUT_OUTPUT!CD399="","",INPUT_OUTPUT!CD399)</f>
        <v/>
      </c>
      <c r="AD412" s="2459" t="str">
        <f>IF(INPUT_OUTPUT!CE399="","",INPUT_OUTPUT!CE399)</f>
        <v/>
      </c>
      <c r="AE412" s="2459" t="str">
        <f>IF(INPUT_OUTPUT!CF399="","",INPUT_OUTPUT!CF399)</f>
        <v/>
      </c>
      <c r="AF412" s="2459" t="str">
        <f>IF(INPUT_OUTPUT!CG399="","",INPUT_OUTPUT!CG399)</f>
        <v/>
      </c>
      <c r="AG412" s="2459" t="str">
        <f>IF(INPUT_OUTPUT!CH399="","",INPUT_OUTPUT!CH399)</f>
        <v/>
      </c>
      <c r="AH412" s="2459" t="str">
        <f>IF(INPUT_OUTPUT!CI399="","",INPUT_OUTPUT!CI399)</f>
        <v/>
      </c>
    </row>
    <row r="413" spans="3:34" s="2437" customFormat="1" ht="12.75" customHeight="1">
      <c r="C413" s="2461" t="str">
        <f>IF(INPUT_OUTPUT!C400="","",INPUT_OUTPUT!C400)</f>
        <v/>
      </c>
      <c r="D413" s="2462" t="str">
        <f>IF(INPUT_OUTPUT!BH400="","",INPUT_OUTPUT!BH400)</f>
        <v/>
      </c>
      <c r="E413" s="2462" t="str">
        <f>IF(INPUT_OUTPUT!BI400="","",INPUT_OUTPUT!BI400)</f>
        <v/>
      </c>
      <c r="F413" s="2462" t="str">
        <f>IF(INPUT_OUTPUT!BJ400="","",INPUT_OUTPUT!BJ400)</f>
        <v/>
      </c>
      <c r="G413" s="2462" t="str">
        <f>IF(INPUT_OUTPUT!BK400="","",INPUT_OUTPUT!BK400)</f>
        <v/>
      </c>
      <c r="H413" s="2462" t="str">
        <f>IF(INPUT_OUTPUT!BL400="","",INPUT_OUTPUT!BL400)</f>
        <v/>
      </c>
      <c r="I413" s="2462" t="str">
        <f>IF(INPUT_OUTPUT!BM400="","",INPUT_OUTPUT!BM400)</f>
        <v/>
      </c>
      <c r="J413" s="2462" t="str">
        <f>IF(INPUT_OUTPUT!BN400="","",INPUT_OUTPUT!BN400)</f>
        <v/>
      </c>
      <c r="K413" s="2453" t="str">
        <f t="shared" si="21"/>
        <v/>
      </c>
      <c r="L413" s="2457" t="str">
        <f>IF(INPUT_OUTPUT!BO400="","",INPUT_OUTPUT!BO400)</f>
        <v/>
      </c>
      <c r="M413" s="2457" t="str">
        <f>IF(INPUT_OUTPUT!BP400="","",INPUT_OUTPUT!BP400)</f>
        <v/>
      </c>
      <c r="N413" s="2457" t="str">
        <f>IF(INPUT_OUTPUT!BQ400="","",INPUT_OUTPUT!BQ400)</f>
        <v/>
      </c>
      <c r="O413" s="2457" t="str">
        <f>IF(INPUT_OUTPUT!BR400="","",INPUT_OUTPUT!BR400)</f>
        <v/>
      </c>
      <c r="P413" s="2457" t="str">
        <f>IF(INPUT_OUTPUT!BS400="","",INPUT_OUTPUT!BS400)</f>
        <v/>
      </c>
      <c r="Q413" s="2457" t="str">
        <f>IF(INPUT_OUTPUT!BT400="","",INPUT_OUTPUT!BT400)</f>
        <v/>
      </c>
      <c r="R413" s="2457" t="str">
        <f>IF(INPUT_OUTPUT!BU400="","",INPUT_OUTPUT!BU400)</f>
        <v/>
      </c>
      <c r="S413" s="2461" t="str">
        <f t="shared" si="22"/>
        <v/>
      </c>
      <c r="T413" s="2457" t="str">
        <f>IF(INPUT_OUTPUT!BV400="","",INPUT_OUTPUT!BV400)</f>
        <v/>
      </c>
      <c r="U413" s="2457" t="str">
        <f>IF(INPUT_OUTPUT!BW400="","",INPUT_OUTPUT!BW400)</f>
        <v/>
      </c>
      <c r="V413" s="2457" t="str">
        <f>IF(INPUT_OUTPUT!BX400="","",INPUT_OUTPUT!BX400)</f>
        <v/>
      </c>
      <c r="W413" s="2457" t="str">
        <f>IF(INPUT_OUTPUT!BY400="","",INPUT_OUTPUT!BY400)</f>
        <v/>
      </c>
      <c r="X413" s="2457" t="str">
        <f>IF(INPUT_OUTPUT!BZ400="","",INPUT_OUTPUT!BZ400)</f>
        <v/>
      </c>
      <c r="Y413" s="2457" t="str">
        <f>IF(INPUT_OUTPUT!CA400="","",INPUT_OUTPUT!CA400)</f>
        <v/>
      </c>
      <c r="Z413" s="2457" t="str">
        <f>IF(INPUT_OUTPUT!CB400="","",INPUT_OUTPUT!CB400)</f>
        <v/>
      </c>
      <c r="AA413" s="2461" t="str">
        <f t="shared" si="23"/>
        <v/>
      </c>
      <c r="AB413" s="2459" t="str">
        <f>IF(INPUT_OUTPUT!CC400="","",INPUT_OUTPUT!CC400)</f>
        <v/>
      </c>
      <c r="AC413" s="2459" t="str">
        <f>IF(INPUT_OUTPUT!CD400="","",INPUT_OUTPUT!CD400)</f>
        <v/>
      </c>
      <c r="AD413" s="2459" t="str">
        <f>IF(INPUT_OUTPUT!CE400="","",INPUT_OUTPUT!CE400)</f>
        <v/>
      </c>
      <c r="AE413" s="2459" t="str">
        <f>IF(INPUT_OUTPUT!CF400="","",INPUT_OUTPUT!CF400)</f>
        <v/>
      </c>
      <c r="AF413" s="2459" t="str">
        <f>IF(INPUT_OUTPUT!CG400="","",INPUT_OUTPUT!CG400)</f>
        <v/>
      </c>
      <c r="AG413" s="2459" t="str">
        <f>IF(INPUT_OUTPUT!CH400="","",INPUT_OUTPUT!CH400)</f>
        <v/>
      </c>
      <c r="AH413" s="2459" t="str">
        <f>IF(INPUT_OUTPUT!CI400="","",INPUT_OUTPUT!CI400)</f>
        <v/>
      </c>
    </row>
    <row r="414" spans="3:34" s="2437" customFormat="1" ht="12.75" customHeight="1">
      <c r="C414" s="2461" t="str">
        <f>IF(INPUT_OUTPUT!C401="","",INPUT_OUTPUT!C401)</f>
        <v/>
      </c>
      <c r="D414" s="2462" t="str">
        <f>IF(INPUT_OUTPUT!BH401="","",INPUT_OUTPUT!BH401)</f>
        <v/>
      </c>
      <c r="E414" s="2462" t="str">
        <f>IF(INPUT_OUTPUT!BI401="","",INPUT_OUTPUT!BI401)</f>
        <v/>
      </c>
      <c r="F414" s="2462" t="str">
        <f>IF(INPUT_OUTPUT!BJ401="","",INPUT_OUTPUT!BJ401)</f>
        <v/>
      </c>
      <c r="G414" s="2462" t="str">
        <f>IF(INPUT_OUTPUT!BK401="","",INPUT_OUTPUT!BK401)</f>
        <v/>
      </c>
      <c r="H414" s="2462" t="str">
        <f>IF(INPUT_OUTPUT!BL401="","",INPUT_OUTPUT!BL401)</f>
        <v/>
      </c>
      <c r="I414" s="2462" t="str">
        <f>IF(INPUT_OUTPUT!BM401="","",INPUT_OUTPUT!BM401)</f>
        <v/>
      </c>
      <c r="J414" s="2462" t="str">
        <f>IF(INPUT_OUTPUT!BN401="","",INPUT_OUTPUT!BN401)</f>
        <v/>
      </c>
      <c r="K414" s="2453" t="str">
        <f t="shared" si="21"/>
        <v/>
      </c>
      <c r="L414" s="2457" t="str">
        <f>IF(INPUT_OUTPUT!BO401="","",INPUT_OUTPUT!BO401)</f>
        <v/>
      </c>
      <c r="M414" s="2457" t="str">
        <f>IF(INPUT_OUTPUT!BP401="","",INPUT_OUTPUT!BP401)</f>
        <v/>
      </c>
      <c r="N414" s="2457" t="str">
        <f>IF(INPUT_OUTPUT!BQ401="","",INPUT_OUTPUT!BQ401)</f>
        <v/>
      </c>
      <c r="O414" s="2457" t="str">
        <f>IF(INPUT_OUTPUT!BR401="","",INPUT_OUTPUT!BR401)</f>
        <v/>
      </c>
      <c r="P414" s="2457" t="str">
        <f>IF(INPUT_OUTPUT!BS401="","",INPUT_OUTPUT!BS401)</f>
        <v/>
      </c>
      <c r="Q414" s="2457" t="str">
        <f>IF(INPUT_OUTPUT!BT401="","",INPUT_OUTPUT!BT401)</f>
        <v/>
      </c>
      <c r="R414" s="2457" t="str">
        <f>IF(INPUT_OUTPUT!BU401="","",INPUT_OUTPUT!BU401)</f>
        <v/>
      </c>
      <c r="S414" s="2461" t="str">
        <f t="shared" si="22"/>
        <v/>
      </c>
      <c r="T414" s="2457" t="str">
        <f>IF(INPUT_OUTPUT!BV401="","",INPUT_OUTPUT!BV401)</f>
        <v/>
      </c>
      <c r="U414" s="2457" t="str">
        <f>IF(INPUT_OUTPUT!BW401="","",INPUT_OUTPUT!BW401)</f>
        <v/>
      </c>
      <c r="V414" s="2457" t="str">
        <f>IF(INPUT_OUTPUT!BX401="","",INPUT_OUTPUT!BX401)</f>
        <v/>
      </c>
      <c r="W414" s="2457" t="str">
        <f>IF(INPUT_OUTPUT!BY401="","",INPUT_OUTPUT!BY401)</f>
        <v/>
      </c>
      <c r="X414" s="2457" t="str">
        <f>IF(INPUT_OUTPUT!BZ401="","",INPUT_OUTPUT!BZ401)</f>
        <v/>
      </c>
      <c r="Y414" s="2457" t="str">
        <f>IF(INPUT_OUTPUT!CA401="","",INPUT_OUTPUT!CA401)</f>
        <v/>
      </c>
      <c r="Z414" s="2457" t="str">
        <f>IF(INPUT_OUTPUT!CB401="","",INPUT_OUTPUT!CB401)</f>
        <v/>
      </c>
      <c r="AA414" s="2461" t="str">
        <f t="shared" si="23"/>
        <v/>
      </c>
      <c r="AB414" s="2459" t="str">
        <f>IF(INPUT_OUTPUT!CC401="","",INPUT_OUTPUT!CC401)</f>
        <v/>
      </c>
      <c r="AC414" s="2459" t="str">
        <f>IF(INPUT_OUTPUT!CD401="","",INPUT_OUTPUT!CD401)</f>
        <v/>
      </c>
      <c r="AD414" s="2459" t="str">
        <f>IF(INPUT_OUTPUT!CE401="","",INPUT_OUTPUT!CE401)</f>
        <v/>
      </c>
      <c r="AE414" s="2459" t="str">
        <f>IF(INPUT_OUTPUT!CF401="","",INPUT_OUTPUT!CF401)</f>
        <v/>
      </c>
      <c r="AF414" s="2459" t="str">
        <f>IF(INPUT_OUTPUT!CG401="","",INPUT_OUTPUT!CG401)</f>
        <v/>
      </c>
      <c r="AG414" s="2459" t="str">
        <f>IF(INPUT_OUTPUT!CH401="","",INPUT_OUTPUT!CH401)</f>
        <v/>
      </c>
      <c r="AH414" s="2459" t="str">
        <f>IF(INPUT_OUTPUT!CI401="","",INPUT_OUTPUT!CI401)</f>
        <v/>
      </c>
    </row>
    <row r="415" spans="3:34" s="2437" customFormat="1" ht="12.75" customHeight="1">
      <c r="C415" s="2461" t="str">
        <f>IF(INPUT_OUTPUT!C402="","",INPUT_OUTPUT!C402)</f>
        <v/>
      </c>
      <c r="D415" s="2462" t="str">
        <f>IF(INPUT_OUTPUT!BH402="","",INPUT_OUTPUT!BH402)</f>
        <v/>
      </c>
      <c r="E415" s="2462" t="str">
        <f>IF(INPUT_OUTPUT!BI402="","",INPUT_OUTPUT!BI402)</f>
        <v/>
      </c>
      <c r="F415" s="2462" t="str">
        <f>IF(INPUT_OUTPUT!BJ402="","",INPUT_OUTPUT!BJ402)</f>
        <v/>
      </c>
      <c r="G415" s="2462" t="str">
        <f>IF(INPUT_OUTPUT!BK402="","",INPUT_OUTPUT!BK402)</f>
        <v/>
      </c>
      <c r="H415" s="2462" t="str">
        <f>IF(INPUT_OUTPUT!BL402="","",INPUT_OUTPUT!BL402)</f>
        <v/>
      </c>
      <c r="I415" s="2462" t="str">
        <f>IF(INPUT_OUTPUT!BM402="","",INPUT_OUTPUT!BM402)</f>
        <v/>
      </c>
      <c r="J415" s="2462" t="str">
        <f>IF(INPUT_OUTPUT!BN402="","",INPUT_OUTPUT!BN402)</f>
        <v/>
      </c>
      <c r="K415" s="2453" t="str">
        <f t="shared" si="21"/>
        <v/>
      </c>
      <c r="L415" s="2457" t="str">
        <f>IF(INPUT_OUTPUT!BO402="","",INPUT_OUTPUT!BO402)</f>
        <v/>
      </c>
      <c r="M415" s="2457" t="str">
        <f>IF(INPUT_OUTPUT!BP402="","",INPUT_OUTPUT!BP402)</f>
        <v/>
      </c>
      <c r="N415" s="2457" t="str">
        <f>IF(INPUT_OUTPUT!BQ402="","",INPUT_OUTPUT!BQ402)</f>
        <v/>
      </c>
      <c r="O415" s="2457" t="str">
        <f>IF(INPUT_OUTPUT!BR402="","",INPUT_OUTPUT!BR402)</f>
        <v/>
      </c>
      <c r="P415" s="2457" t="str">
        <f>IF(INPUT_OUTPUT!BS402="","",INPUT_OUTPUT!BS402)</f>
        <v/>
      </c>
      <c r="Q415" s="2457" t="str">
        <f>IF(INPUT_OUTPUT!BT402="","",INPUT_OUTPUT!BT402)</f>
        <v/>
      </c>
      <c r="R415" s="2457" t="str">
        <f>IF(INPUT_OUTPUT!BU402="","",INPUT_OUTPUT!BU402)</f>
        <v/>
      </c>
      <c r="S415" s="2461" t="str">
        <f t="shared" si="22"/>
        <v/>
      </c>
      <c r="T415" s="2457" t="str">
        <f>IF(INPUT_OUTPUT!BV402="","",INPUT_OUTPUT!BV402)</f>
        <v/>
      </c>
      <c r="U415" s="2457" t="str">
        <f>IF(INPUT_OUTPUT!BW402="","",INPUT_OUTPUT!BW402)</f>
        <v/>
      </c>
      <c r="V415" s="2457" t="str">
        <f>IF(INPUT_OUTPUT!BX402="","",INPUT_OUTPUT!BX402)</f>
        <v/>
      </c>
      <c r="W415" s="2457" t="str">
        <f>IF(INPUT_OUTPUT!BY402="","",INPUT_OUTPUT!BY402)</f>
        <v/>
      </c>
      <c r="X415" s="2457" t="str">
        <f>IF(INPUT_OUTPUT!BZ402="","",INPUT_OUTPUT!BZ402)</f>
        <v/>
      </c>
      <c r="Y415" s="2457" t="str">
        <f>IF(INPUT_OUTPUT!CA402="","",INPUT_OUTPUT!CA402)</f>
        <v/>
      </c>
      <c r="Z415" s="2457" t="str">
        <f>IF(INPUT_OUTPUT!CB402="","",INPUT_OUTPUT!CB402)</f>
        <v/>
      </c>
      <c r="AA415" s="2461" t="str">
        <f t="shared" si="23"/>
        <v/>
      </c>
      <c r="AB415" s="2459" t="str">
        <f>IF(INPUT_OUTPUT!CC402="","",INPUT_OUTPUT!CC402)</f>
        <v/>
      </c>
      <c r="AC415" s="2459" t="str">
        <f>IF(INPUT_OUTPUT!CD402="","",INPUT_OUTPUT!CD402)</f>
        <v/>
      </c>
      <c r="AD415" s="2459" t="str">
        <f>IF(INPUT_OUTPUT!CE402="","",INPUT_OUTPUT!CE402)</f>
        <v/>
      </c>
      <c r="AE415" s="2459" t="str">
        <f>IF(INPUT_OUTPUT!CF402="","",INPUT_OUTPUT!CF402)</f>
        <v/>
      </c>
      <c r="AF415" s="2459" t="str">
        <f>IF(INPUT_OUTPUT!CG402="","",INPUT_OUTPUT!CG402)</f>
        <v/>
      </c>
      <c r="AG415" s="2459" t="str">
        <f>IF(INPUT_OUTPUT!CH402="","",INPUT_OUTPUT!CH402)</f>
        <v/>
      </c>
      <c r="AH415" s="2459" t="str">
        <f>IF(INPUT_OUTPUT!CI402="","",INPUT_OUTPUT!CI402)</f>
        <v/>
      </c>
    </row>
    <row r="416" spans="3:34" s="2437" customFormat="1" ht="12.75" customHeight="1">
      <c r="C416" s="2461" t="str">
        <f>IF(INPUT_OUTPUT!C403="","",INPUT_OUTPUT!C403)</f>
        <v/>
      </c>
      <c r="D416" s="2462" t="str">
        <f>IF(INPUT_OUTPUT!BH403="","",INPUT_OUTPUT!BH403)</f>
        <v/>
      </c>
      <c r="E416" s="2462" t="str">
        <f>IF(INPUT_OUTPUT!BI403="","",INPUT_OUTPUT!BI403)</f>
        <v/>
      </c>
      <c r="F416" s="2462" t="str">
        <f>IF(INPUT_OUTPUT!BJ403="","",INPUT_OUTPUT!BJ403)</f>
        <v/>
      </c>
      <c r="G416" s="2462" t="str">
        <f>IF(INPUT_OUTPUT!BK403="","",INPUT_OUTPUT!BK403)</f>
        <v/>
      </c>
      <c r="H416" s="2462" t="str">
        <f>IF(INPUT_OUTPUT!BL403="","",INPUT_OUTPUT!BL403)</f>
        <v/>
      </c>
      <c r="I416" s="2462" t="str">
        <f>IF(INPUT_OUTPUT!BM403="","",INPUT_OUTPUT!BM403)</f>
        <v/>
      </c>
      <c r="J416" s="2462" t="str">
        <f>IF(INPUT_OUTPUT!BN403="","",INPUT_OUTPUT!BN403)</f>
        <v/>
      </c>
      <c r="K416" s="2453" t="str">
        <f t="shared" si="21"/>
        <v/>
      </c>
      <c r="L416" s="2457" t="str">
        <f>IF(INPUT_OUTPUT!BO403="","",INPUT_OUTPUT!BO403)</f>
        <v/>
      </c>
      <c r="M416" s="2457" t="str">
        <f>IF(INPUT_OUTPUT!BP403="","",INPUT_OUTPUT!BP403)</f>
        <v/>
      </c>
      <c r="N416" s="2457" t="str">
        <f>IF(INPUT_OUTPUT!BQ403="","",INPUT_OUTPUT!BQ403)</f>
        <v/>
      </c>
      <c r="O416" s="2457" t="str">
        <f>IF(INPUT_OUTPUT!BR403="","",INPUT_OUTPUT!BR403)</f>
        <v/>
      </c>
      <c r="P416" s="2457" t="str">
        <f>IF(INPUT_OUTPUT!BS403="","",INPUT_OUTPUT!BS403)</f>
        <v/>
      </c>
      <c r="Q416" s="2457" t="str">
        <f>IF(INPUT_OUTPUT!BT403="","",INPUT_OUTPUT!BT403)</f>
        <v/>
      </c>
      <c r="R416" s="2457" t="str">
        <f>IF(INPUT_OUTPUT!BU403="","",INPUT_OUTPUT!BU403)</f>
        <v/>
      </c>
      <c r="S416" s="2461" t="str">
        <f t="shared" si="22"/>
        <v/>
      </c>
      <c r="T416" s="2457" t="str">
        <f>IF(INPUT_OUTPUT!BV403="","",INPUT_OUTPUT!BV403)</f>
        <v/>
      </c>
      <c r="U416" s="2457" t="str">
        <f>IF(INPUT_OUTPUT!BW403="","",INPUT_OUTPUT!BW403)</f>
        <v/>
      </c>
      <c r="V416" s="2457" t="str">
        <f>IF(INPUT_OUTPUT!BX403="","",INPUT_OUTPUT!BX403)</f>
        <v/>
      </c>
      <c r="W416" s="2457" t="str">
        <f>IF(INPUT_OUTPUT!BY403="","",INPUT_OUTPUT!BY403)</f>
        <v/>
      </c>
      <c r="X416" s="2457" t="str">
        <f>IF(INPUT_OUTPUT!BZ403="","",INPUT_OUTPUT!BZ403)</f>
        <v/>
      </c>
      <c r="Y416" s="2457" t="str">
        <f>IF(INPUT_OUTPUT!CA403="","",INPUT_OUTPUT!CA403)</f>
        <v/>
      </c>
      <c r="Z416" s="2457" t="str">
        <f>IF(INPUT_OUTPUT!CB403="","",INPUT_OUTPUT!CB403)</f>
        <v/>
      </c>
      <c r="AA416" s="2461" t="str">
        <f t="shared" si="23"/>
        <v/>
      </c>
      <c r="AB416" s="2459" t="str">
        <f>IF(INPUT_OUTPUT!CC403="","",INPUT_OUTPUT!CC403)</f>
        <v/>
      </c>
      <c r="AC416" s="2459" t="str">
        <f>IF(INPUT_OUTPUT!CD403="","",INPUT_OUTPUT!CD403)</f>
        <v/>
      </c>
      <c r="AD416" s="2459" t="str">
        <f>IF(INPUT_OUTPUT!CE403="","",INPUT_OUTPUT!CE403)</f>
        <v/>
      </c>
      <c r="AE416" s="2459" t="str">
        <f>IF(INPUT_OUTPUT!CF403="","",INPUT_OUTPUT!CF403)</f>
        <v/>
      </c>
      <c r="AF416" s="2459" t="str">
        <f>IF(INPUT_OUTPUT!CG403="","",INPUT_OUTPUT!CG403)</f>
        <v/>
      </c>
      <c r="AG416" s="2459" t="str">
        <f>IF(INPUT_OUTPUT!CH403="","",INPUT_OUTPUT!CH403)</f>
        <v/>
      </c>
      <c r="AH416" s="2459" t="str">
        <f>IF(INPUT_OUTPUT!CI403="","",INPUT_OUTPUT!CI403)</f>
        <v/>
      </c>
    </row>
    <row r="417" spans="3:34" s="2437" customFormat="1" ht="12.75" customHeight="1">
      <c r="C417" s="2461" t="str">
        <f>IF(INPUT_OUTPUT!C404="","",INPUT_OUTPUT!C404)</f>
        <v/>
      </c>
      <c r="D417" s="2462" t="str">
        <f>IF(INPUT_OUTPUT!BH404="","",INPUT_OUTPUT!BH404)</f>
        <v/>
      </c>
      <c r="E417" s="2462" t="str">
        <f>IF(INPUT_OUTPUT!BI404="","",INPUT_OUTPUT!BI404)</f>
        <v/>
      </c>
      <c r="F417" s="2462" t="str">
        <f>IF(INPUT_OUTPUT!BJ404="","",INPUT_OUTPUT!BJ404)</f>
        <v/>
      </c>
      <c r="G417" s="2462" t="str">
        <f>IF(INPUT_OUTPUT!BK404="","",INPUT_OUTPUT!BK404)</f>
        <v/>
      </c>
      <c r="H417" s="2462" t="str">
        <f>IF(INPUT_OUTPUT!BL404="","",INPUT_OUTPUT!BL404)</f>
        <v/>
      </c>
      <c r="I417" s="2462" t="str">
        <f>IF(INPUT_OUTPUT!BM404="","",INPUT_OUTPUT!BM404)</f>
        <v/>
      </c>
      <c r="J417" s="2462" t="str">
        <f>IF(INPUT_OUTPUT!BN404="","",INPUT_OUTPUT!BN404)</f>
        <v/>
      </c>
      <c r="K417" s="2453" t="str">
        <f t="shared" si="21"/>
        <v/>
      </c>
      <c r="L417" s="2457" t="str">
        <f>IF(INPUT_OUTPUT!BO404="","",INPUT_OUTPUT!BO404)</f>
        <v/>
      </c>
      <c r="M417" s="2457" t="str">
        <f>IF(INPUT_OUTPUT!BP404="","",INPUT_OUTPUT!BP404)</f>
        <v/>
      </c>
      <c r="N417" s="2457" t="str">
        <f>IF(INPUT_OUTPUT!BQ404="","",INPUT_OUTPUT!BQ404)</f>
        <v/>
      </c>
      <c r="O417" s="2457" t="str">
        <f>IF(INPUT_OUTPUT!BR404="","",INPUT_OUTPUT!BR404)</f>
        <v/>
      </c>
      <c r="P417" s="2457" t="str">
        <f>IF(INPUT_OUTPUT!BS404="","",INPUT_OUTPUT!BS404)</f>
        <v/>
      </c>
      <c r="Q417" s="2457" t="str">
        <f>IF(INPUT_OUTPUT!BT404="","",INPUT_OUTPUT!BT404)</f>
        <v/>
      </c>
      <c r="R417" s="2457" t="str">
        <f>IF(INPUT_OUTPUT!BU404="","",INPUT_OUTPUT!BU404)</f>
        <v/>
      </c>
      <c r="S417" s="2461" t="str">
        <f t="shared" si="22"/>
        <v/>
      </c>
      <c r="T417" s="2457" t="str">
        <f>IF(INPUT_OUTPUT!BV404="","",INPUT_OUTPUT!BV404)</f>
        <v/>
      </c>
      <c r="U417" s="2457" t="str">
        <f>IF(INPUT_OUTPUT!BW404="","",INPUT_OUTPUT!BW404)</f>
        <v/>
      </c>
      <c r="V417" s="2457" t="str">
        <f>IF(INPUT_OUTPUT!BX404="","",INPUT_OUTPUT!BX404)</f>
        <v/>
      </c>
      <c r="W417" s="2457" t="str">
        <f>IF(INPUT_OUTPUT!BY404="","",INPUT_OUTPUT!BY404)</f>
        <v/>
      </c>
      <c r="X417" s="2457" t="str">
        <f>IF(INPUT_OUTPUT!BZ404="","",INPUT_OUTPUT!BZ404)</f>
        <v/>
      </c>
      <c r="Y417" s="2457" t="str">
        <f>IF(INPUT_OUTPUT!CA404="","",INPUT_OUTPUT!CA404)</f>
        <v/>
      </c>
      <c r="Z417" s="2457" t="str">
        <f>IF(INPUT_OUTPUT!CB404="","",INPUT_OUTPUT!CB404)</f>
        <v/>
      </c>
      <c r="AA417" s="2461" t="str">
        <f t="shared" si="23"/>
        <v/>
      </c>
      <c r="AB417" s="2459" t="str">
        <f>IF(INPUT_OUTPUT!CC404="","",INPUT_OUTPUT!CC404)</f>
        <v/>
      </c>
      <c r="AC417" s="2459" t="str">
        <f>IF(INPUT_OUTPUT!CD404="","",INPUT_OUTPUT!CD404)</f>
        <v/>
      </c>
      <c r="AD417" s="2459" t="str">
        <f>IF(INPUT_OUTPUT!CE404="","",INPUT_OUTPUT!CE404)</f>
        <v/>
      </c>
      <c r="AE417" s="2459" t="str">
        <f>IF(INPUT_OUTPUT!CF404="","",INPUT_OUTPUT!CF404)</f>
        <v/>
      </c>
      <c r="AF417" s="2459" t="str">
        <f>IF(INPUT_OUTPUT!CG404="","",INPUT_OUTPUT!CG404)</f>
        <v/>
      </c>
      <c r="AG417" s="2459" t="str">
        <f>IF(INPUT_OUTPUT!CH404="","",INPUT_OUTPUT!CH404)</f>
        <v/>
      </c>
      <c r="AH417" s="2459" t="str">
        <f>IF(INPUT_OUTPUT!CI404="","",INPUT_OUTPUT!CI404)</f>
        <v/>
      </c>
    </row>
    <row r="418" spans="3:34" s="2437" customFormat="1" ht="12.75" customHeight="1">
      <c r="C418" s="2461" t="str">
        <f>IF(INPUT_OUTPUT!C405="","",INPUT_OUTPUT!C405)</f>
        <v/>
      </c>
      <c r="D418" s="2462" t="str">
        <f>IF(INPUT_OUTPUT!BH405="","",INPUT_OUTPUT!BH405)</f>
        <v/>
      </c>
      <c r="E418" s="2462" t="str">
        <f>IF(INPUT_OUTPUT!BI405="","",INPUT_OUTPUT!BI405)</f>
        <v/>
      </c>
      <c r="F418" s="2462" t="str">
        <f>IF(INPUT_OUTPUT!BJ405="","",INPUT_OUTPUT!BJ405)</f>
        <v/>
      </c>
      <c r="G418" s="2462" t="str">
        <f>IF(INPUT_OUTPUT!BK405="","",INPUT_OUTPUT!BK405)</f>
        <v/>
      </c>
      <c r="H418" s="2462" t="str">
        <f>IF(INPUT_OUTPUT!BL405="","",INPUT_OUTPUT!BL405)</f>
        <v/>
      </c>
      <c r="I418" s="2462" t="str">
        <f>IF(INPUT_OUTPUT!BM405="","",INPUT_OUTPUT!BM405)</f>
        <v/>
      </c>
      <c r="J418" s="2462" t="str">
        <f>IF(INPUT_OUTPUT!BN405="","",INPUT_OUTPUT!BN405)</f>
        <v/>
      </c>
      <c r="K418" s="2453" t="str">
        <f t="shared" si="21"/>
        <v/>
      </c>
      <c r="L418" s="2457" t="str">
        <f>IF(INPUT_OUTPUT!BO405="","",INPUT_OUTPUT!BO405)</f>
        <v/>
      </c>
      <c r="M418" s="2457" t="str">
        <f>IF(INPUT_OUTPUT!BP405="","",INPUT_OUTPUT!BP405)</f>
        <v/>
      </c>
      <c r="N418" s="2457" t="str">
        <f>IF(INPUT_OUTPUT!BQ405="","",INPUT_OUTPUT!BQ405)</f>
        <v/>
      </c>
      <c r="O418" s="2457" t="str">
        <f>IF(INPUT_OUTPUT!BR405="","",INPUT_OUTPUT!BR405)</f>
        <v/>
      </c>
      <c r="P418" s="2457" t="str">
        <f>IF(INPUT_OUTPUT!BS405="","",INPUT_OUTPUT!BS405)</f>
        <v/>
      </c>
      <c r="Q418" s="2457" t="str">
        <f>IF(INPUT_OUTPUT!BT405="","",INPUT_OUTPUT!BT405)</f>
        <v/>
      </c>
      <c r="R418" s="2457" t="str">
        <f>IF(INPUT_OUTPUT!BU405="","",INPUT_OUTPUT!BU405)</f>
        <v/>
      </c>
      <c r="S418" s="2461" t="str">
        <f t="shared" si="22"/>
        <v/>
      </c>
      <c r="T418" s="2457" t="str">
        <f>IF(INPUT_OUTPUT!BV405="","",INPUT_OUTPUT!BV405)</f>
        <v/>
      </c>
      <c r="U418" s="2457" t="str">
        <f>IF(INPUT_OUTPUT!BW405="","",INPUT_OUTPUT!BW405)</f>
        <v/>
      </c>
      <c r="V418" s="2457" t="str">
        <f>IF(INPUT_OUTPUT!BX405="","",INPUT_OUTPUT!BX405)</f>
        <v/>
      </c>
      <c r="W418" s="2457" t="str">
        <f>IF(INPUT_OUTPUT!BY405="","",INPUT_OUTPUT!BY405)</f>
        <v/>
      </c>
      <c r="X418" s="2457" t="str">
        <f>IF(INPUT_OUTPUT!BZ405="","",INPUT_OUTPUT!BZ405)</f>
        <v/>
      </c>
      <c r="Y418" s="2457" t="str">
        <f>IF(INPUT_OUTPUT!CA405="","",INPUT_OUTPUT!CA405)</f>
        <v/>
      </c>
      <c r="Z418" s="2457" t="str">
        <f>IF(INPUT_OUTPUT!CB405="","",INPUT_OUTPUT!CB405)</f>
        <v/>
      </c>
      <c r="AA418" s="2461" t="str">
        <f t="shared" si="23"/>
        <v/>
      </c>
      <c r="AB418" s="2459" t="str">
        <f>IF(INPUT_OUTPUT!CC405="","",INPUT_OUTPUT!CC405)</f>
        <v/>
      </c>
      <c r="AC418" s="2459" t="str">
        <f>IF(INPUT_OUTPUT!CD405="","",INPUT_OUTPUT!CD405)</f>
        <v/>
      </c>
      <c r="AD418" s="2459" t="str">
        <f>IF(INPUT_OUTPUT!CE405="","",INPUT_OUTPUT!CE405)</f>
        <v/>
      </c>
      <c r="AE418" s="2459" t="str">
        <f>IF(INPUT_OUTPUT!CF405="","",INPUT_OUTPUT!CF405)</f>
        <v/>
      </c>
      <c r="AF418" s="2459" t="str">
        <f>IF(INPUT_OUTPUT!CG405="","",INPUT_OUTPUT!CG405)</f>
        <v/>
      </c>
      <c r="AG418" s="2459" t="str">
        <f>IF(INPUT_OUTPUT!CH405="","",INPUT_OUTPUT!CH405)</f>
        <v/>
      </c>
      <c r="AH418" s="2459" t="str">
        <f>IF(INPUT_OUTPUT!CI405="","",INPUT_OUTPUT!CI405)</f>
        <v/>
      </c>
    </row>
    <row r="419" spans="3:34" s="2437" customFormat="1" ht="12.75" customHeight="1">
      <c r="C419" s="2461" t="str">
        <f>IF(INPUT_OUTPUT!C406="","",INPUT_OUTPUT!C406)</f>
        <v/>
      </c>
      <c r="D419" s="2462" t="str">
        <f>IF(INPUT_OUTPUT!BH406="","",INPUT_OUTPUT!BH406)</f>
        <v/>
      </c>
      <c r="E419" s="2462" t="str">
        <f>IF(INPUT_OUTPUT!BI406="","",INPUT_OUTPUT!BI406)</f>
        <v/>
      </c>
      <c r="F419" s="2462" t="str">
        <f>IF(INPUT_OUTPUT!BJ406="","",INPUT_OUTPUT!BJ406)</f>
        <v/>
      </c>
      <c r="G419" s="2462" t="str">
        <f>IF(INPUT_OUTPUT!BK406="","",INPUT_OUTPUT!BK406)</f>
        <v/>
      </c>
      <c r="H419" s="2462" t="str">
        <f>IF(INPUT_OUTPUT!BL406="","",INPUT_OUTPUT!BL406)</f>
        <v/>
      </c>
      <c r="I419" s="2462" t="str">
        <f>IF(INPUT_OUTPUT!BM406="","",INPUT_OUTPUT!BM406)</f>
        <v/>
      </c>
      <c r="J419" s="2462" t="str">
        <f>IF(INPUT_OUTPUT!BN406="","",INPUT_OUTPUT!BN406)</f>
        <v/>
      </c>
      <c r="K419" s="2453" t="str">
        <f t="shared" si="21"/>
        <v/>
      </c>
      <c r="L419" s="2457" t="str">
        <f>IF(INPUT_OUTPUT!BO406="","",INPUT_OUTPUT!BO406)</f>
        <v/>
      </c>
      <c r="M419" s="2457" t="str">
        <f>IF(INPUT_OUTPUT!BP406="","",INPUT_OUTPUT!BP406)</f>
        <v/>
      </c>
      <c r="N419" s="2457" t="str">
        <f>IF(INPUT_OUTPUT!BQ406="","",INPUT_OUTPUT!BQ406)</f>
        <v/>
      </c>
      <c r="O419" s="2457" t="str">
        <f>IF(INPUT_OUTPUT!BR406="","",INPUT_OUTPUT!BR406)</f>
        <v/>
      </c>
      <c r="P419" s="2457" t="str">
        <f>IF(INPUT_OUTPUT!BS406="","",INPUT_OUTPUT!BS406)</f>
        <v/>
      </c>
      <c r="Q419" s="2457" t="str">
        <f>IF(INPUT_OUTPUT!BT406="","",INPUT_OUTPUT!BT406)</f>
        <v/>
      </c>
      <c r="R419" s="2457" t="str">
        <f>IF(INPUT_OUTPUT!BU406="","",INPUT_OUTPUT!BU406)</f>
        <v/>
      </c>
      <c r="S419" s="2461" t="str">
        <f t="shared" si="22"/>
        <v/>
      </c>
      <c r="T419" s="2457" t="str">
        <f>IF(INPUT_OUTPUT!BV406="","",INPUT_OUTPUT!BV406)</f>
        <v/>
      </c>
      <c r="U419" s="2457" t="str">
        <f>IF(INPUT_OUTPUT!BW406="","",INPUT_OUTPUT!BW406)</f>
        <v/>
      </c>
      <c r="V419" s="2457" t="str">
        <f>IF(INPUT_OUTPUT!BX406="","",INPUT_OUTPUT!BX406)</f>
        <v/>
      </c>
      <c r="W419" s="2457" t="str">
        <f>IF(INPUT_OUTPUT!BY406="","",INPUT_OUTPUT!BY406)</f>
        <v/>
      </c>
      <c r="X419" s="2457" t="str">
        <f>IF(INPUT_OUTPUT!BZ406="","",INPUT_OUTPUT!BZ406)</f>
        <v/>
      </c>
      <c r="Y419" s="2457" t="str">
        <f>IF(INPUT_OUTPUT!CA406="","",INPUT_OUTPUT!CA406)</f>
        <v/>
      </c>
      <c r="Z419" s="2457" t="str">
        <f>IF(INPUT_OUTPUT!CB406="","",INPUT_OUTPUT!CB406)</f>
        <v/>
      </c>
      <c r="AA419" s="2461" t="str">
        <f t="shared" si="23"/>
        <v/>
      </c>
      <c r="AB419" s="2459" t="str">
        <f>IF(INPUT_OUTPUT!CC406="","",INPUT_OUTPUT!CC406)</f>
        <v/>
      </c>
      <c r="AC419" s="2459" t="str">
        <f>IF(INPUT_OUTPUT!CD406="","",INPUT_OUTPUT!CD406)</f>
        <v/>
      </c>
      <c r="AD419" s="2459" t="str">
        <f>IF(INPUT_OUTPUT!CE406="","",INPUT_OUTPUT!CE406)</f>
        <v/>
      </c>
      <c r="AE419" s="2459" t="str">
        <f>IF(INPUT_OUTPUT!CF406="","",INPUT_OUTPUT!CF406)</f>
        <v/>
      </c>
      <c r="AF419" s="2459" t="str">
        <f>IF(INPUT_OUTPUT!CG406="","",INPUT_OUTPUT!CG406)</f>
        <v/>
      </c>
      <c r="AG419" s="2459" t="str">
        <f>IF(INPUT_OUTPUT!CH406="","",INPUT_OUTPUT!CH406)</f>
        <v/>
      </c>
      <c r="AH419" s="2459" t="str">
        <f>IF(INPUT_OUTPUT!CI406="","",INPUT_OUTPUT!CI406)</f>
        <v/>
      </c>
    </row>
    <row r="420" spans="3:34" s="2437" customFormat="1" ht="12.75" customHeight="1">
      <c r="C420" s="2461" t="str">
        <f>IF(INPUT_OUTPUT!C407="","",INPUT_OUTPUT!C407)</f>
        <v/>
      </c>
      <c r="D420" s="2462" t="str">
        <f>IF(INPUT_OUTPUT!BH407="","",INPUT_OUTPUT!BH407)</f>
        <v/>
      </c>
      <c r="E420" s="2462" t="str">
        <f>IF(INPUT_OUTPUT!BI407="","",INPUT_OUTPUT!BI407)</f>
        <v/>
      </c>
      <c r="F420" s="2462" t="str">
        <f>IF(INPUT_OUTPUT!BJ407="","",INPUT_OUTPUT!BJ407)</f>
        <v/>
      </c>
      <c r="G420" s="2462" t="str">
        <f>IF(INPUT_OUTPUT!BK407="","",INPUT_OUTPUT!BK407)</f>
        <v/>
      </c>
      <c r="H420" s="2462" t="str">
        <f>IF(INPUT_OUTPUT!BL407="","",INPUT_OUTPUT!BL407)</f>
        <v/>
      </c>
      <c r="I420" s="2462" t="str">
        <f>IF(INPUT_OUTPUT!BM407="","",INPUT_OUTPUT!BM407)</f>
        <v/>
      </c>
      <c r="J420" s="2462" t="str">
        <f>IF(INPUT_OUTPUT!BN407="","",INPUT_OUTPUT!BN407)</f>
        <v/>
      </c>
      <c r="K420" s="2453" t="str">
        <f t="shared" si="21"/>
        <v/>
      </c>
      <c r="L420" s="2457" t="str">
        <f>IF(INPUT_OUTPUT!BO407="","",INPUT_OUTPUT!BO407)</f>
        <v/>
      </c>
      <c r="M420" s="2457" t="str">
        <f>IF(INPUT_OUTPUT!BP407="","",INPUT_OUTPUT!BP407)</f>
        <v/>
      </c>
      <c r="N420" s="2457" t="str">
        <f>IF(INPUT_OUTPUT!BQ407="","",INPUT_OUTPUT!BQ407)</f>
        <v/>
      </c>
      <c r="O420" s="2457" t="str">
        <f>IF(INPUT_OUTPUT!BR407="","",INPUT_OUTPUT!BR407)</f>
        <v/>
      </c>
      <c r="P420" s="2457" t="str">
        <f>IF(INPUT_OUTPUT!BS407="","",INPUT_OUTPUT!BS407)</f>
        <v/>
      </c>
      <c r="Q420" s="2457" t="str">
        <f>IF(INPUT_OUTPUT!BT407="","",INPUT_OUTPUT!BT407)</f>
        <v/>
      </c>
      <c r="R420" s="2457" t="str">
        <f>IF(INPUT_OUTPUT!BU407="","",INPUT_OUTPUT!BU407)</f>
        <v/>
      </c>
      <c r="S420" s="2461" t="str">
        <f t="shared" si="22"/>
        <v/>
      </c>
      <c r="T420" s="2457" t="str">
        <f>IF(INPUT_OUTPUT!BV407="","",INPUT_OUTPUT!BV407)</f>
        <v/>
      </c>
      <c r="U420" s="2457" t="str">
        <f>IF(INPUT_OUTPUT!BW407="","",INPUT_OUTPUT!BW407)</f>
        <v/>
      </c>
      <c r="V420" s="2457" t="str">
        <f>IF(INPUT_OUTPUT!BX407="","",INPUT_OUTPUT!BX407)</f>
        <v/>
      </c>
      <c r="W420" s="2457" t="str">
        <f>IF(INPUT_OUTPUT!BY407="","",INPUT_OUTPUT!BY407)</f>
        <v/>
      </c>
      <c r="X420" s="2457" t="str">
        <f>IF(INPUT_OUTPUT!BZ407="","",INPUT_OUTPUT!BZ407)</f>
        <v/>
      </c>
      <c r="Y420" s="2457" t="str">
        <f>IF(INPUT_OUTPUT!CA407="","",INPUT_OUTPUT!CA407)</f>
        <v/>
      </c>
      <c r="Z420" s="2457" t="str">
        <f>IF(INPUT_OUTPUT!CB407="","",INPUT_OUTPUT!CB407)</f>
        <v/>
      </c>
      <c r="AA420" s="2461" t="str">
        <f t="shared" si="23"/>
        <v/>
      </c>
      <c r="AB420" s="2459" t="str">
        <f>IF(INPUT_OUTPUT!CC407="","",INPUT_OUTPUT!CC407)</f>
        <v/>
      </c>
      <c r="AC420" s="2459" t="str">
        <f>IF(INPUT_OUTPUT!CD407="","",INPUT_OUTPUT!CD407)</f>
        <v/>
      </c>
      <c r="AD420" s="2459" t="str">
        <f>IF(INPUT_OUTPUT!CE407="","",INPUT_OUTPUT!CE407)</f>
        <v/>
      </c>
      <c r="AE420" s="2459" t="str">
        <f>IF(INPUT_OUTPUT!CF407="","",INPUT_OUTPUT!CF407)</f>
        <v/>
      </c>
      <c r="AF420" s="2459" t="str">
        <f>IF(INPUT_OUTPUT!CG407="","",INPUT_OUTPUT!CG407)</f>
        <v/>
      </c>
      <c r="AG420" s="2459" t="str">
        <f>IF(INPUT_OUTPUT!CH407="","",INPUT_OUTPUT!CH407)</f>
        <v/>
      </c>
      <c r="AH420" s="2459" t="str">
        <f>IF(INPUT_OUTPUT!CI407="","",INPUT_OUTPUT!CI407)</f>
        <v/>
      </c>
    </row>
    <row r="421" spans="3:34" s="2437" customFormat="1" ht="12.75" customHeight="1">
      <c r="C421" s="2461" t="str">
        <f>IF(INPUT_OUTPUT!C408="","",INPUT_OUTPUT!C408)</f>
        <v/>
      </c>
      <c r="D421" s="2462" t="str">
        <f>IF(INPUT_OUTPUT!BH408="","",INPUT_OUTPUT!BH408)</f>
        <v/>
      </c>
      <c r="E421" s="2462" t="str">
        <f>IF(INPUT_OUTPUT!BI408="","",INPUT_OUTPUT!BI408)</f>
        <v/>
      </c>
      <c r="F421" s="2462" t="str">
        <f>IF(INPUT_OUTPUT!BJ408="","",INPUT_OUTPUT!BJ408)</f>
        <v/>
      </c>
      <c r="G421" s="2462" t="str">
        <f>IF(INPUT_OUTPUT!BK408="","",INPUT_OUTPUT!BK408)</f>
        <v/>
      </c>
      <c r="H421" s="2462" t="str">
        <f>IF(INPUT_OUTPUT!BL408="","",INPUT_OUTPUT!BL408)</f>
        <v/>
      </c>
      <c r="I421" s="2462" t="str">
        <f>IF(INPUT_OUTPUT!BM408="","",INPUT_OUTPUT!BM408)</f>
        <v/>
      </c>
      <c r="J421" s="2462" t="str">
        <f>IF(INPUT_OUTPUT!BN408="","",INPUT_OUTPUT!BN408)</f>
        <v/>
      </c>
      <c r="K421" s="2453" t="str">
        <f t="shared" si="21"/>
        <v/>
      </c>
      <c r="L421" s="2457" t="str">
        <f>IF(INPUT_OUTPUT!BO408="","",INPUT_OUTPUT!BO408)</f>
        <v/>
      </c>
      <c r="M421" s="2457" t="str">
        <f>IF(INPUT_OUTPUT!BP408="","",INPUT_OUTPUT!BP408)</f>
        <v/>
      </c>
      <c r="N421" s="2457" t="str">
        <f>IF(INPUT_OUTPUT!BQ408="","",INPUT_OUTPUT!BQ408)</f>
        <v/>
      </c>
      <c r="O421" s="2457" t="str">
        <f>IF(INPUT_OUTPUT!BR408="","",INPUT_OUTPUT!BR408)</f>
        <v/>
      </c>
      <c r="P421" s="2457" t="str">
        <f>IF(INPUT_OUTPUT!BS408="","",INPUT_OUTPUT!BS408)</f>
        <v/>
      </c>
      <c r="Q421" s="2457" t="str">
        <f>IF(INPUT_OUTPUT!BT408="","",INPUT_OUTPUT!BT408)</f>
        <v/>
      </c>
      <c r="R421" s="2457" t="str">
        <f>IF(INPUT_OUTPUT!BU408="","",INPUT_OUTPUT!BU408)</f>
        <v/>
      </c>
      <c r="S421" s="2461" t="str">
        <f t="shared" si="22"/>
        <v/>
      </c>
      <c r="T421" s="2457" t="str">
        <f>IF(INPUT_OUTPUT!BV408="","",INPUT_OUTPUT!BV408)</f>
        <v/>
      </c>
      <c r="U421" s="2457" t="str">
        <f>IF(INPUT_OUTPUT!BW408="","",INPUT_OUTPUT!BW408)</f>
        <v/>
      </c>
      <c r="V421" s="2457" t="str">
        <f>IF(INPUT_OUTPUT!BX408="","",INPUT_OUTPUT!BX408)</f>
        <v/>
      </c>
      <c r="W421" s="2457" t="str">
        <f>IF(INPUT_OUTPUT!BY408="","",INPUT_OUTPUT!BY408)</f>
        <v/>
      </c>
      <c r="X421" s="2457" t="str">
        <f>IF(INPUT_OUTPUT!BZ408="","",INPUT_OUTPUT!BZ408)</f>
        <v/>
      </c>
      <c r="Y421" s="2457" t="str">
        <f>IF(INPUT_OUTPUT!CA408="","",INPUT_OUTPUT!CA408)</f>
        <v/>
      </c>
      <c r="Z421" s="2457" t="str">
        <f>IF(INPUT_OUTPUT!CB408="","",INPUT_OUTPUT!CB408)</f>
        <v/>
      </c>
      <c r="AA421" s="2461" t="str">
        <f t="shared" si="23"/>
        <v/>
      </c>
      <c r="AB421" s="2459" t="str">
        <f>IF(INPUT_OUTPUT!CC408="","",INPUT_OUTPUT!CC408)</f>
        <v/>
      </c>
      <c r="AC421" s="2459" t="str">
        <f>IF(INPUT_OUTPUT!CD408="","",INPUT_OUTPUT!CD408)</f>
        <v/>
      </c>
      <c r="AD421" s="2459" t="str">
        <f>IF(INPUT_OUTPUT!CE408="","",INPUT_OUTPUT!CE408)</f>
        <v/>
      </c>
      <c r="AE421" s="2459" t="str">
        <f>IF(INPUT_OUTPUT!CF408="","",INPUT_OUTPUT!CF408)</f>
        <v/>
      </c>
      <c r="AF421" s="2459" t="str">
        <f>IF(INPUT_OUTPUT!CG408="","",INPUT_OUTPUT!CG408)</f>
        <v/>
      </c>
      <c r="AG421" s="2459" t="str">
        <f>IF(INPUT_OUTPUT!CH408="","",INPUT_OUTPUT!CH408)</f>
        <v/>
      </c>
      <c r="AH421" s="2459" t="str">
        <f>IF(INPUT_OUTPUT!CI408="","",INPUT_OUTPUT!CI408)</f>
        <v/>
      </c>
    </row>
    <row r="422" spans="3:34" s="2437" customFormat="1" ht="12.75" customHeight="1">
      <c r="C422" s="2461" t="str">
        <f>IF(INPUT_OUTPUT!C409="","",INPUT_OUTPUT!C409)</f>
        <v/>
      </c>
      <c r="D422" s="2462" t="str">
        <f>IF(INPUT_OUTPUT!BH409="","",INPUT_OUTPUT!BH409)</f>
        <v/>
      </c>
      <c r="E422" s="2462" t="str">
        <f>IF(INPUT_OUTPUT!BI409="","",INPUT_OUTPUT!BI409)</f>
        <v/>
      </c>
      <c r="F422" s="2462" t="str">
        <f>IF(INPUT_OUTPUT!BJ409="","",INPUT_OUTPUT!BJ409)</f>
        <v/>
      </c>
      <c r="G422" s="2462" t="str">
        <f>IF(INPUT_OUTPUT!BK409="","",INPUT_OUTPUT!BK409)</f>
        <v/>
      </c>
      <c r="H422" s="2462" t="str">
        <f>IF(INPUT_OUTPUT!BL409="","",INPUT_OUTPUT!BL409)</f>
        <v/>
      </c>
      <c r="I422" s="2462" t="str">
        <f>IF(INPUT_OUTPUT!BM409="","",INPUT_OUTPUT!BM409)</f>
        <v/>
      </c>
      <c r="J422" s="2462" t="str">
        <f>IF(INPUT_OUTPUT!BN409="","",INPUT_OUTPUT!BN409)</f>
        <v/>
      </c>
      <c r="K422" s="2453" t="str">
        <f t="shared" si="21"/>
        <v/>
      </c>
      <c r="L422" s="2457" t="str">
        <f>IF(INPUT_OUTPUT!BO409="","",INPUT_OUTPUT!BO409)</f>
        <v/>
      </c>
      <c r="M422" s="2457" t="str">
        <f>IF(INPUT_OUTPUT!BP409="","",INPUT_OUTPUT!BP409)</f>
        <v/>
      </c>
      <c r="N422" s="2457" t="str">
        <f>IF(INPUT_OUTPUT!BQ409="","",INPUT_OUTPUT!BQ409)</f>
        <v/>
      </c>
      <c r="O422" s="2457" t="str">
        <f>IF(INPUT_OUTPUT!BR409="","",INPUT_OUTPUT!BR409)</f>
        <v/>
      </c>
      <c r="P422" s="2457" t="str">
        <f>IF(INPUT_OUTPUT!BS409="","",INPUT_OUTPUT!BS409)</f>
        <v/>
      </c>
      <c r="Q422" s="2457" t="str">
        <f>IF(INPUT_OUTPUT!BT409="","",INPUT_OUTPUT!BT409)</f>
        <v/>
      </c>
      <c r="R422" s="2457" t="str">
        <f>IF(INPUT_OUTPUT!BU409="","",INPUT_OUTPUT!BU409)</f>
        <v/>
      </c>
      <c r="S422" s="2461" t="str">
        <f t="shared" si="22"/>
        <v/>
      </c>
      <c r="T422" s="2457" t="str">
        <f>IF(INPUT_OUTPUT!BV409="","",INPUT_OUTPUT!BV409)</f>
        <v/>
      </c>
      <c r="U422" s="2457" t="str">
        <f>IF(INPUT_OUTPUT!BW409="","",INPUT_OUTPUT!BW409)</f>
        <v/>
      </c>
      <c r="V422" s="2457" t="str">
        <f>IF(INPUT_OUTPUT!BX409="","",INPUT_OUTPUT!BX409)</f>
        <v/>
      </c>
      <c r="W422" s="2457" t="str">
        <f>IF(INPUT_OUTPUT!BY409="","",INPUT_OUTPUT!BY409)</f>
        <v/>
      </c>
      <c r="X422" s="2457" t="str">
        <f>IF(INPUT_OUTPUT!BZ409="","",INPUT_OUTPUT!BZ409)</f>
        <v/>
      </c>
      <c r="Y422" s="2457" t="str">
        <f>IF(INPUT_OUTPUT!CA409="","",INPUT_OUTPUT!CA409)</f>
        <v/>
      </c>
      <c r="Z422" s="2457" t="str">
        <f>IF(INPUT_OUTPUT!CB409="","",INPUT_OUTPUT!CB409)</f>
        <v/>
      </c>
      <c r="AA422" s="2461" t="str">
        <f t="shared" si="23"/>
        <v/>
      </c>
      <c r="AB422" s="2459" t="str">
        <f>IF(INPUT_OUTPUT!CC409="","",INPUT_OUTPUT!CC409)</f>
        <v/>
      </c>
      <c r="AC422" s="2459" t="str">
        <f>IF(INPUT_OUTPUT!CD409="","",INPUT_OUTPUT!CD409)</f>
        <v/>
      </c>
      <c r="AD422" s="2459" t="str">
        <f>IF(INPUT_OUTPUT!CE409="","",INPUT_OUTPUT!CE409)</f>
        <v/>
      </c>
      <c r="AE422" s="2459" t="str">
        <f>IF(INPUT_OUTPUT!CF409="","",INPUT_OUTPUT!CF409)</f>
        <v/>
      </c>
      <c r="AF422" s="2459" t="str">
        <f>IF(INPUT_OUTPUT!CG409="","",INPUT_OUTPUT!CG409)</f>
        <v/>
      </c>
      <c r="AG422" s="2459" t="str">
        <f>IF(INPUT_OUTPUT!CH409="","",INPUT_OUTPUT!CH409)</f>
        <v/>
      </c>
      <c r="AH422" s="2459" t="str">
        <f>IF(INPUT_OUTPUT!CI409="","",INPUT_OUTPUT!CI409)</f>
        <v/>
      </c>
    </row>
    <row r="423" spans="3:34" s="2437" customFormat="1" ht="12.75" customHeight="1">
      <c r="C423" s="2461" t="str">
        <f>IF(INPUT_OUTPUT!C410="","",INPUT_OUTPUT!C410)</f>
        <v/>
      </c>
      <c r="D423" s="2462" t="str">
        <f>IF(INPUT_OUTPUT!BH410="","",INPUT_OUTPUT!BH410)</f>
        <v/>
      </c>
      <c r="E423" s="2462" t="str">
        <f>IF(INPUT_OUTPUT!BI410="","",INPUT_OUTPUT!BI410)</f>
        <v/>
      </c>
      <c r="F423" s="2462" t="str">
        <f>IF(INPUT_OUTPUT!BJ410="","",INPUT_OUTPUT!BJ410)</f>
        <v/>
      </c>
      <c r="G423" s="2462" t="str">
        <f>IF(INPUT_OUTPUT!BK410="","",INPUT_OUTPUT!BK410)</f>
        <v/>
      </c>
      <c r="H423" s="2462" t="str">
        <f>IF(INPUT_OUTPUT!BL410="","",INPUT_OUTPUT!BL410)</f>
        <v/>
      </c>
      <c r="I423" s="2462" t="str">
        <f>IF(INPUT_OUTPUT!BM410="","",INPUT_OUTPUT!BM410)</f>
        <v/>
      </c>
      <c r="J423" s="2462" t="str">
        <f>IF(INPUT_OUTPUT!BN410="","",INPUT_OUTPUT!BN410)</f>
        <v/>
      </c>
      <c r="K423" s="2453" t="str">
        <f t="shared" si="21"/>
        <v/>
      </c>
      <c r="L423" s="2457" t="str">
        <f>IF(INPUT_OUTPUT!BO410="","",INPUT_OUTPUT!BO410)</f>
        <v/>
      </c>
      <c r="M423" s="2457" t="str">
        <f>IF(INPUT_OUTPUT!BP410="","",INPUT_OUTPUT!BP410)</f>
        <v/>
      </c>
      <c r="N423" s="2457" t="str">
        <f>IF(INPUT_OUTPUT!BQ410="","",INPUT_OUTPUT!BQ410)</f>
        <v/>
      </c>
      <c r="O423" s="2457" t="str">
        <f>IF(INPUT_OUTPUT!BR410="","",INPUT_OUTPUT!BR410)</f>
        <v/>
      </c>
      <c r="P423" s="2457" t="str">
        <f>IF(INPUT_OUTPUT!BS410="","",INPUT_OUTPUT!BS410)</f>
        <v/>
      </c>
      <c r="Q423" s="2457" t="str">
        <f>IF(INPUT_OUTPUT!BT410="","",INPUT_OUTPUT!BT410)</f>
        <v/>
      </c>
      <c r="R423" s="2457" t="str">
        <f>IF(INPUT_OUTPUT!BU410="","",INPUT_OUTPUT!BU410)</f>
        <v/>
      </c>
      <c r="S423" s="2461" t="str">
        <f t="shared" si="22"/>
        <v/>
      </c>
      <c r="T423" s="2457" t="str">
        <f>IF(INPUT_OUTPUT!BV410="","",INPUT_OUTPUT!BV410)</f>
        <v/>
      </c>
      <c r="U423" s="2457" t="str">
        <f>IF(INPUT_OUTPUT!BW410="","",INPUT_OUTPUT!BW410)</f>
        <v/>
      </c>
      <c r="V423" s="2457" t="str">
        <f>IF(INPUT_OUTPUT!BX410="","",INPUT_OUTPUT!BX410)</f>
        <v/>
      </c>
      <c r="W423" s="2457" t="str">
        <f>IF(INPUT_OUTPUT!BY410="","",INPUT_OUTPUT!BY410)</f>
        <v/>
      </c>
      <c r="X423" s="2457" t="str">
        <f>IF(INPUT_OUTPUT!BZ410="","",INPUT_OUTPUT!BZ410)</f>
        <v/>
      </c>
      <c r="Y423" s="2457" t="str">
        <f>IF(INPUT_OUTPUT!CA410="","",INPUT_OUTPUT!CA410)</f>
        <v/>
      </c>
      <c r="Z423" s="2457" t="str">
        <f>IF(INPUT_OUTPUT!CB410="","",INPUT_OUTPUT!CB410)</f>
        <v/>
      </c>
      <c r="AA423" s="2461" t="str">
        <f t="shared" si="23"/>
        <v/>
      </c>
      <c r="AB423" s="2459" t="str">
        <f>IF(INPUT_OUTPUT!CC410="","",INPUT_OUTPUT!CC410)</f>
        <v/>
      </c>
      <c r="AC423" s="2459" t="str">
        <f>IF(INPUT_OUTPUT!CD410="","",INPUT_OUTPUT!CD410)</f>
        <v/>
      </c>
      <c r="AD423" s="2459" t="str">
        <f>IF(INPUT_OUTPUT!CE410="","",INPUT_OUTPUT!CE410)</f>
        <v/>
      </c>
      <c r="AE423" s="2459" t="str">
        <f>IF(INPUT_OUTPUT!CF410="","",INPUT_OUTPUT!CF410)</f>
        <v/>
      </c>
      <c r="AF423" s="2459" t="str">
        <f>IF(INPUT_OUTPUT!CG410="","",INPUT_OUTPUT!CG410)</f>
        <v/>
      </c>
      <c r="AG423" s="2459" t="str">
        <f>IF(INPUT_OUTPUT!CH410="","",INPUT_OUTPUT!CH410)</f>
        <v/>
      </c>
      <c r="AH423" s="2459" t="str">
        <f>IF(INPUT_OUTPUT!CI410="","",INPUT_OUTPUT!CI410)</f>
        <v/>
      </c>
    </row>
    <row r="424" spans="3:34" s="2437" customFormat="1" ht="12.75" customHeight="1">
      <c r="C424" s="2461" t="str">
        <f>IF(INPUT_OUTPUT!C411="","",INPUT_OUTPUT!C411)</f>
        <v/>
      </c>
      <c r="D424" s="2462" t="str">
        <f>IF(INPUT_OUTPUT!BH411="","",INPUT_OUTPUT!BH411)</f>
        <v/>
      </c>
      <c r="E424" s="2462" t="str">
        <f>IF(INPUT_OUTPUT!BI411="","",INPUT_OUTPUT!BI411)</f>
        <v/>
      </c>
      <c r="F424" s="2462" t="str">
        <f>IF(INPUT_OUTPUT!BJ411="","",INPUT_OUTPUT!BJ411)</f>
        <v/>
      </c>
      <c r="G424" s="2462" t="str">
        <f>IF(INPUT_OUTPUT!BK411="","",INPUT_OUTPUT!BK411)</f>
        <v/>
      </c>
      <c r="H424" s="2462" t="str">
        <f>IF(INPUT_OUTPUT!BL411="","",INPUT_OUTPUT!BL411)</f>
        <v/>
      </c>
      <c r="I424" s="2462" t="str">
        <f>IF(INPUT_OUTPUT!BM411="","",INPUT_OUTPUT!BM411)</f>
        <v/>
      </c>
      <c r="J424" s="2462" t="str">
        <f>IF(INPUT_OUTPUT!BN411="","",INPUT_OUTPUT!BN411)</f>
        <v/>
      </c>
      <c r="K424" s="2453" t="str">
        <f t="shared" si="21"/>
        <v/>
      </c>
      <c r="L424" s="2457" t="str">
        <f>IF(INPUT_OUTPUT!BO411="","",INPUT_OUTPUT!BO411)</f>
        <v/>
      </c>
      <c r="M424" s="2457" t="str">
        <f>IF(INPUT_OUTPUT!BP411="","",INPUT_OUTPUT!BP411)</f>
        <v/>
      </c>
      <c r="N424" s="2457" t="str">
        <f>IF(INPUT_OUTPUT!BQ411="","",INPUT_OUTPUT!BQ411)</f>
        <v/>
      </c>
      <c r="O424" s="2457" t="str">
        <f>IF(INPUT_OUTPUT!BR411="","",INPUT_OUTPUT!BR411)</f>
        <v/>
      </c>
      <c r="P424" s="2457" t="str">
        <f>IF(INPUT_OUTPUT!BS411="","",INPUT_OUTPUT!BS411)</f>
        <v/>
      </c>
      <c r="Q424" s="2457" t="str">
        <f>IF(INPUT_OUTPUT!BT411="","",INPUT_OUTPUT!BT411)</f>
        <v/>
      </c>
      <c r="R424" s="2457" t="str">
        <f>IF(INPUT_OUTPUT!BU411="","",INPUT_OUTPUT!BU411)</f>
        <v/>
      </c>
      <c r="S424" s="2461" t="str">
        <f t="shared" si="22"/>
        <v/>
      </c>
      <c r="T424" s="2457" t="str">
        <f>IF(INPUT_OUTPUT!BV411="","",INPUT_OUTPUT!BV411)</f>
        <v/>
      </c>
      <c r="U424" s="2457" t="str">
        <f>IF(INPUT_OUTPUT!BW411="","",INPUT_OUTPUT!BW411)</f>
        <v/>
      </c>
      <c r="V424" s="2457" t="str">
        <f>IF(INPUT_OUTPUT!BX411="","",INPUT_OUTPUT!BX411)</f>
        <v/>
      </c>
      <c r="W424" s="2457" t="str">
        <f>IF(INPUT_OUTPUT!BY411="","",INPUT_OUTPUT!BY411)</f>
        <v/>
      </c>
      <c r="X424" s="2457" t="str">
        <f>IF(INPUT_OUTPUT!BZ411="","",INPUT_OUTPUT!BZ411)</f>
        <v/>
      </c>
      <c r="Y424" s="2457" t="str">
        <f>IF(INPUT_OUTPUT!CA411="","",INPUT_OUTPUT!CA411)</f>
        <v/>
      </c>
      <c r="Z424" s="2457" t="str">
        <f>IF(INPUT_OUTPUT!CB411="","",INPUT_OUTPUT!CB411)</f>
        <v/>
      </c>
      <c r="AA424" s="2461" t="str">
        <f t="shared" si="23"/>
        <v/>
      </c>
      <c r="AB424" s="2459" t="str">
        <f>IF(INPUT_OUTPUT!CC411="","",INPUT_OUTPUT!CC411)</f>
        <v/>
      </c>
      <c r="AC424" s="2459" t="str">
        <f>IF(INPUT_OUTPUT!CD411="","",INPUT_OUTPUT!CD411)</f>
        <v/>
      </c>
      <c r="AD424" s="2459" t="str">
        <f>IF(INPUT_OUTPUT!CE411="","",INPUT_OUTPUT!CE411)</f>
        <v/>
      </c>
      <c r="AE424" s="2459" t="str">
        <f>IF(INPUT_OUTPUT!CF411="","",INPUT_OUTPUT!CF411)</f>
        <v/>
      </c>
      <c r="AF424" s="2459" t="str">
        <f>IF(INPUT_OUTPUT!CG411="","",INPUT_OUTPUT!CG411)</f>
        <v/>
      </c>
      <c r="AG424" s="2459" t="str">
        <f>IF(INPUT_OUTPUT!CH411="","",INPUT_OUTPUT!CH411)</f>
        <v/>
      </c>
      <c r="AH424" s="2459" t="str">
        <f>IF(INPUT_OUTPUT!CI411="","",INPUT_OUTPUT!CI411)</f>
        <v/>
      </c>
    </row>
    <row r="425" spans="3:34" s="2437" customFormat="1" ht="12.75" customHeight="1">
      <c r="C425" s="2461" t="str">
        <f>IF(INPUT_OUTPUT!C412="","",INPUT_OUTPUT!C412)</f>
        <v/>
      </c>
      <c r="D425" s="2462" t="str">
        <f>IF(INPUT_OUTPUT!BH412="","",INPUT_OUTPUT!BH412)</f>
        <v/>
      </c>
      <c r="E425" s="2462" t="str">
        <f>IF(INPUT_OUTPUT!BI412="","",INPUT_OUTPUT!BI412)</f>
        <v/>
      </c>
      <c r="F425" s="2462" t="str">
        <f>IF(INPUT_OUTPUT!BJ412="","",INPUT_OUTPUT!BJ412)</f>
        <v/>
      </c>
      <c r="G425" s="2462" t="str">
        <f>IF(INPUT_OUTPUT!BK412="","",INPUT_OUTPUT!BK412)</f>
        <v/>
      </c>
      <c r="H425" s="2462" t="str">
        <f>IF(INPUT_OUTPUT!BL412="","",INPUT_OUTPUT!BL412)</f>
        <v/>
      </c>
      <c r="I425" s="2462" t="str">
        <f>IF(INPUT_OUTPUT!BM412="","",INPUT_OUTPUT!BM412)</f>
        <v/>
      </c>
      <c r="J425" s="2462" t="str">
        <f>IF(INPUT_OUTPUT!BN412="","",INPUT_OUTPUT!BN412)</f>
        <v/>
      </c>
      <c r="K425" s="2453" t="str">
        <f t="shared" si="21"/>
        <v/>
      </c>
      <c r="L425" s="2457" t="str">
        <f>IF(INPUT_OUTPUT!BO412="","",INPUT_OUTPUT!BO412)</f>
        <v/>
      </c>
      <c r="M425" s="2457" t="str">
        <f>IF(INPUT_OUTPUT!BP412="","",INPUT_OUTPUT!BP412)</f>
        <v/>
      </c>
      <c r="N425" s="2457" t="str">
        <f>IF(INPUT_OUTPUT!BQ412="","",INPUT_OUTPUT!BQ412)</f>
        <v/>
      </c>
      <c r="O425" s="2457" t="str">
        <f>IF(INPUT_OUTPUT!BR412="","",INPUT_OUTPUT!BR412)</f>
        <v/>
      </c>
      <c r="P425" s="2457" t="str">
        <f>IF(INPUT_OUTPUT!BS412="","",INPUT_OUTPUT!BS412)</f>
        <v/>
      </c>
      <c r="Q425" s="2457" t="str">
        <f>IF(INPUT_OUTPUT!BT412="","",INPUT_OUTPUT!BT412)</f>
        <v/>
      </c>
      <c r="R425" s="2457" t="str">
        <f>IF(INPUT_OUTPUT!BU412="","",INPUT_OUTPUT!BU412)</f>
        <v/>
      </c>
      <c r="S425" s="2461" t="str">
        <f t="shared" si="22"/>
        <v/>
      </c>
      <c r="T425" s="2457" t="str">
        <f>IF(INPUT_OUTPUT!BV412="","",INPUT_OUTPUT!BV412)</f>
        <v/>
      </c>
      <c r="U425" s="2457" t="str">
        <f>IF(INPUT_OUTPUT!BW412="","",INPUT_OUTPUT!BW412)</f>
        <v/>
      </c>
      <c r="V425" s="2457" t="str">
        <f>IF(INPUT_OUTPUT!BX412="","",INPUT_OUTPUT!BX412)</f>
        <v/>
      </c>
      <c r="W425" s="2457" t="str">
        <f>IF(INPUT_OUTPUT!BY412="","",INPUT_OUTPUT!BY412)</f>
        <v/>
      </c>
      <c r="X425" s="2457" t="str">
        <f>IF(INPUT_OUTPUT!BZ412="","",INPUT_OUTPUT!BZ412)</f>
        <v/>
      </c>
      <c r="Y425" s="2457" t="str">
        <f>IF(INPUT_OUTPUT!CA412="","",INPUT_OUTPUT!CA412)</f>
        <v/>
      </c>
      <c r="Z425" s="2457" t="str">
        <f>IF(INPUT_OUTPUT!CB412="","",INPUT_OUTPUT!CB412)</f>
        <v/>
      </c>
      <c r="AA425" s="2461" t="str">
        <f t="shared" si="23"/>
        <v/>
      </c>
      <c r="AB425" s="2459" t="str">
        <f>IF(INPUT_OUTPUT!CC412="","",INPUT_OUTPUT!CC412)</f>
        <v/>
      </c>
      <c r="AC425" s="2459" t="str">
        <f>IF(INPUT_OUTPUT!CD412="","",INPUT_OUTPUT!CD412)</f>
        <v/>
      </c>
      <c r="AD425" s="2459" t="str">
        <f>IF(INPUT_OUTPUT!CE412="","",INPUT_OUTPUT!CE412)</f>
        <v/>
      </c>
      <c r="AE425" s="2459" t="str">
        <f>IF(INPUT_OUTPUT!CF412="","",INPUT_OUTPUT!CF412)</f>
        <v/>
      </c>
      <c r="AF425" s="2459" t="str">
        <f>IF(INPUT_OUTPUT!CG412="","",INPUT_OUTPUT!CG412)</f>
        <v/>
      </c>
      <c r="AG425" s="2459" t="str">
        <f>IF(INPUT_OUTPUT!CH412="","",INPUT_OUTPUT!CH412)</f>
        <v/>
      </c>
      <c r="AH425" s="2459" t="str">
        <f>IF(INPUT_OUTPUT!CI412="","",INPUT_OUTPUT!CI412)</f>
        <v/>
      </c>
    </row>
    <row r="426" spans="3:34" s="2437" customFormat="1" ht="12.75" customHeight="1">
      <c r="C426" s="2461" t="str">
        <f>IF(INPUT_OUTPUT!C413="","",INPUT_OUTPUT!C413)</f>
        <v/>
      </c>
      <c r="D426" s="2462" t="str">
        <f>IF(INPUT_OUTPUT!BH413="","",INPUT_OUTPUT!BH413)</f>
        <v/>
      </c>
      <c r="E426" s="2462" t="str">
        <f>IF(INPUT_OUTPUT!BI413="","",INPUT_OUTPUT!BI413)</f>
        <v/>
      </c>
      <c r="F426" s="2462" t="str">
        <f>IF(INPUT_OUTPUT!BJ413="","",INPUT_OUTPUT!BJ413)</f>
        <v/>
      </c>
      <c r="G426" s="2462" t="str">
        <f>IF(INPUT_OUTPUT!BK413="","",INPUT_OUTPUT!BK413)</f>
        <v/>
      </c>
      <c r="H426" s="2462" t="str">
        <f>IF(INPUT_OUTPUT!BL413="","",INPUT_OUTPUT!BL413)</f>
        <v/>
      </c>
      <c r="I426" s="2462" t="str">
        <f>IF(INPUT_OUTPUT!BM413="","",INPUT_OUTPUT!BM413)</f>
        <v/>
      </c>
      <c r="J426" s="2462" t="str">
        <f>IF(INPUT_OUTPUT!BN413="","",INPUT_OUTPUT!BN413)</f>
        <v/>
      </c>
      <c r="K426" s="2453" t="str">
        <f t="shared" si="21"/>
        <v/>
      </c>
      <c r="L426" s="2457" t="str">
        <f>IF(INPUT_OUTPUT!BO413="","",INPUT_OUTPUT!BO413)</f>
        <v/>
      </c>
      <c r="M426" s="2457" t="str">
        <f>IF(INPUT_OUTPUT!BP413="","",INPUT_OUTPUT!BP413)</f>
        <v/>
      </c>
      <c r="N426" s="2457" t="str">
        <f>IF(INPUT_OUTPUT!BQ413="","",INPUT_OUTPUT!BQ413)</f>
        <v/>
      </c>
      <c r="O426" s="2457" t="str">
        <f>IF(INPUT_OUTPUT!BR413="","",INPUT_OUTPUT!BR413)</f>
        <v/>
      </c>
      <c r="P426" s="2457" t="str">
        <f>IF(INPUT_OUTPUT!BS413="","",INPUT_OUTPUT!BS413)</f>
        <v/>
      </c>
      <c r="Q426" s="2457" t="str">
        <f>IF(INPUT_OUTPUT!BT413="","",INPUT_OUTPUT!BT413)</f>
        <v/>
      </c>
      <c r="R426" s="2457" t="str">
        <f>IF(INPUT_OUTPUT!BU413="","",INPUT_OUTPUT!BU413)</f>
        <v/>
      </c>
      <c r="S426" s="2461" t="str">
        <f t="shared" si="22"/>
        <v/>
      </c>
      <c r="T426" s="2457" t="str">
        <f>IF(INPUT_OUTPUT!BV413="","",INPUT_OUTPUT!BV413)</f>
        <v/>
      </c>
      <c r="U426" s="2457" t="str">
        <f>IF(INPUT_OUTPUT!BW413="","",INPUT_OUTPUT!BW413)</f>
        <v/>
      </c>
      <c r="V426" s="2457" t="str">
        <f>IF(INPUT_OUTPUT!BX413="","",INPUT_OUTPUT!BX413)</f>
        <v/>
      </c>
      <c r="W426" s="2457" t="str">
        <f>IF(INPUT_OUTPUT!BY413="","",INPUT_OUTPUT!BY413)</f>
        <v/>
      </c>
      <c r="X426" s="2457" t="str">
        <f>IF(INPUT_OUTPUT!BZ413="","",INPUT_OUTPUT!BZ413)</f>
        <v/>
      </c>
      <c r="Y426" s="2457" t="str">
        <f>IF(INPUT_OUTPUT!CA413="","",INPUT_OUTPUT!CA413)</f>
        <v/>
      </c>
      <c r="Z426" s="2457" t="str">
        <f>IF(INPUT_OUTPUT!CB413="","",INPUT_OUTPUT!CB413)</f>
        <v/>
      </c>
      <c r="AA426" s="2461" t="str">
        <f t="shared" si="23"/>
        <v/>
      </c>
      <c r="AB426" s="2459" t="str">
        <f>IF(INPUT_OUTPUT!CC413="","",INPUT_OUTPUT!CC413)</f>
        <v/>
      </c>
      <c r="AC426" s="2459" t="str">
        <f>IF(INPUT_OUTPUT!CD413="","",INPUT_OUTPUT!CD413)</f>
        <v/>
      </c>
      <c r="AD426" s="2459" t="str">
        <f>IF(INPUT_OUTPUT!CE413="","",INPUT_OUTPUT!CE413)</f>
        <v/>
      </c>
      <c r="AE426" s="2459" t="str">
        <f>IF(INPUT_OUTPUT!CF413="","",INPUT_OUTPUT!CF413)</f>
        <v/>
      </c>
      <c r="AF426" s="2459" t="str">
        <f>IF(INPUT_OUTPUT!CG413="","",INPUT_OUTPUT!CG413)</f>
        <v/>
      </c>
      <c r="AG426" s="2459" t="str">
        <f>IF(INPUT_OUTPUT!CH413="","",INPUT_OUTPUT!CH413)</f>
        <v/>
      </c>
      <c r="AH426" s="2459" t="str">
        <f>IF(INPUT_OUTPUT!CI413="","",INPUT_OUTPUT!CI413)</f>
        <v/>
      </c>
    </row>
    <row r="427" spans="3:34" s="2437" customFormat="1" ht="12.75" customHeight="1">
      <c r="C427" s="2461" t="str">
        <f>IF(INPUT_OUTPUT!C414="","",INPUT_OUTPUT!C414)</f>
        <v/>
      </c>
      <c r="D427" s="2462" t="str">
        <f>IF(INPUT_OUTPUT!BH414="","",INPUT_OUTPUT!BH414)</f>
        <v/>
      </c>
      <c r="E427" s="2462" t="str">
        <f>IF(INPUT_OUTPUT!BI414="","",INPUT_OUTPUT!BI414)</f>
        <v/>
      </c>
      <c r="F427" s="2462" t="str">
        <f>IF(INPUT_OUTPUT!BJ414="","",INPUT_OUTPUT!BJ414)</f>
        <v/>
      </c>
      <c r="G427" s="2462" t="str">
        <f>IF(INPUT_OUTPUT!BK414="","",INPUT_OUTPUT!BK414)</f>
        <v/>
      </c>
      <c r="H427" s="2462" t="str">
        <f>IF(INPUT_OUTPUT!BL414="","",INPUT_OUTPUT!BL414)</f>
        <v/>
      </c>
      <c r="I427" s="2462" t="str">
        <f>IF(INPUT_OUTPUT!BM414="","",INPUT_OUTPUT!BM414)</f>
        <v/>
      </c>
      <c r="J427" s="2462" t="str">
        <f>IF(INPUT_OUTPUT!BN414="","",INPUT_OUTPUT!BN414)</f>
        <v/>
      </c>
      <c r="K427" s="2453" t="str">
        <f t="shared" si="21"/>
        <v/>
      </c>
      <c r="L427" s="2457" t="str">
        <f>IF(INPUT_OUTPUT!BO414="","",INPUT_OUTPUT!BO414)</f>
        <v/>
      </c>
      <c r="M427" s="2457" t="str">
        <f>IF(INPUT_OUTPUT!BP414="","",INPUT_OUTPUT!BP414)</f>
        <v/>
      </c>
      <c r="N427" s="2457" t="str">
        <f>IF(INPUT_OUTPUT!BQ414="","",INPUT_OUTPUT!BQ414)</f>
        <v/>
      </c>
      <c r="O427" s="2457" t="str">
        <f>IF(INPUT_OUTPUT!BR414="","",INPUT_OUTPUT!BR414)</f>
        <v/>
      </c>
      <c r="P427" s="2457" t="str">
        <f>IF(INPUT_OUTPUT!BS414="","",INPUT_OUTPUT!BS414)</f>
        <v/>
      </c>
      <c r="Q427" s="2457" t="str">
        <f>IF(INPUT_OUTPUT!BT414="","",INPUT_OUTPUT!BT414)</f>
        <v/>
      </c>
      <c r="R427" s="2457" t="str">
        <f>IF(INPUT_OUTPUT!BU414="","",INPUT_OUTPUT!BU414)</f>
        <v/>
      </c>
      <c r="S427" s="2461" t="str">
        <f t="shared" si="22"/>
        <v/>
      </c>
      <c r="T427" s="2457" t="str">
        <f>IF(INPUT_OUTPUT!BV414="","",INPUT_OUTPUT!BV414)</f>
        <v/>
      </c>
      <c r="U427" s="2457" t="str">
        <f>IF(INPUT_OUTPUT!BW414="","",INPUT_OUTPUT!BW414)</f>
        <v/>
      </c>
      <c r="V427" s="2457" t="str">
        <f>IF(INPUT_OUTPUT!BX414="","",INPUT_OUTPUT!BX414)</f>
        <v/>
      </c>
      <c r="W427" s="2457" t="str">
        <f>IF(INPUT_OUTPUT!BY414="","",INPUT_OUTPUT!BY414)</f>
        <v/>
      </c>
      <c r="X427" s="2457" t="str">
        <f>IF(INPUT_OUTPUT!BZ414="","",INPUT_OUTPUT!BZ414)</f>
        <v/>
      </c>
      <c r="Y427" s="2457" t="str">
        <f>IF(INPUT_OUTPUT!CA414="","",INPUT_OUTPUT!CA414)</f>
        <v/>
      </c>
      <c r="Z427" s="2457" t="str">
        <f>IF(INPUT_OUTPUT!CB414="","",INPUT_OUTPUT!CB414)</f>
        <v/>
      </c>
      <c r="AA427" s="2461" t="str">
        <f t="shared" si="23"/>
        <v/>
      </c>
      <c r="AB427" s="2459" t="str">
        <f>IF(INPUT_OUTPUT!CC414="","",INPUT_OUTPUT!CC414)</f>
        <v/>
      </c>
      <c r="AC427" s="2459" t="str">
        <f>IF(INPUT_OUTPUT!CD414="","",INPUT_OUTPUT!CD414)</f>
        <v/>
      </c>
      <c r="AD427" s="2459" t="str">
        <f>IF(INPUT_OUTPUT!CE414="","",INPUT_OUTPUT!CE414)</f>
        <v/>
      </c>
      <c r="AE427" s="2459" t="str">
        <f>IF(INPUT_OUTPUT!CF414="","",INPUT_OUTPUT!CF414)</f>
        <v/>
      </c>
      <c r="AF427" s="2459" t="str">
        <f>IF(INPUT_OUTPUT!CG414="","",INPUT_OUTPUT!CG414)</f>
        <v/>
      </c>
      <c r="AG427" s="2459" t="str">
        <f>IF(INPUT_OUTPUT!CH414="","",INPUT_OUTPUT!CH414)</f>
        <v/>
      </c>
      <c r="AH427" s="2459" t="str">
        <f>IF(INPUT_OUTPUT!CI414="","",INPUT_OUTPUT!CI414)</f>
        <v/>
      </c>
    </row>
    <row r="428" spans="3:34" s="2437" customFormat="1" ht="12.75" customHeight="1">
      <c r="C428" s="2461" t="str">
        <f>IF(INPUT_OUTPUT!C415="","",INPUT_OUTPUT!C415)</f>
        <v/>
      </c>
      <c r="D428" s="2462" t="str">
        <f>IF(INPUT_OUTPUT!BH415="","",INPUT_OUTPUT!BH415)</f>
        <v/>
      </c>
      <c r="E428" s="2462" t="str">
        <f>IF(INPUT_OUTPUT!BI415="","",INPUT_OUTPUT!BI415)</f>
        <v/>
      </c>
      <c r="F428" s="2462" t="str">
        <f>IF(INPUT_OUTPUT!BJ415="","",INPUT_OUTPUT!BJ415)</f>
        <v/>
      </c>
      <c r="G428" s="2462" t="str">
        <f>IF(INPUT_OUTPUT!BK415="","",INPUT_OUTPUT!BK415)</f>
        <v/>
      </c>
      <c r="H428" s="2462" t="str">
        <f>IF(INPUT_OUTPUT!BL415="","",INPUT_OUTPUT!BL415)</f>
        <v/>
      </c>
      <c r="I428" s="2462" t="str">
        <f>IF(INPUT_OUTPUT!BM415="","",INPUT_OUTPUT!BM415)</f>
        <v/>
      </c>
      <c r="J428" s="2462" t="str">
        <f>IF(INPUT_OUTPUT!BN415="","",INPUT_OUTPUT!BN415)</f>
        <v/>
      </c>
      <c r="K428" s="2453" t="str">
        <f t="shared" si="21"/>
        <v/>
      </c>
      <c r="L428" s="2457" t="str">
        <f>IF(INPUT_OUTPUT!BO415="","",INPUT_OUTPUT!BO415)</f>
        <v/>
      </c>
      <c r="M428" s="2457" t="str">
        <f>IF(INPUT_OUTPUT!BP415="","",INPUT_OUTPUT!BP415)</f>
        <v/>
      </c>
      <c r="N428" s="2457" t="str">
        <f>IF(INPUT_OUTPUT!BQ415="","",INPUT_OUTPUT!BQ415)</f>
        <v/>
      </c>
      <c r="O428" s="2457" t="str">
        <f>IF(INPUT_OUTPUT!BR415="","",INPUT_OUTPUT!BR415)</f>
        <v/>
      </c>
      <c r="P428" s="2457" t="str">
        <f>IF(INPUT_OUTPUT!BS415="","",INPUT_OUTPUT!BS415)</f>
        <v/>
      </c>
      <c r="Q428" s="2457" t="str">
        <f>IF(INPUT_OUTPUT!BT415="","",INPUT_OUTPUT!BT415)</f>
        <v/>
      </c>
      <c r="R428" s="2457" t="str">
        <f>IF(INPUT_OUTPUT!BU415="","",INPUT_OUTPUT!BU415)</f>
        <v/>
      </c>
      <c r="S428" s="2461" t="str">
        <f t="shared" si="22"/>
        <v/>
      </c>
      <c r="T428" s="2457" t="str">
        <f>IF(INPUT_OUTPUT!BV415="","",INPUT_OUTPUT!BV415)</f>
        <v/>
      </c>
      <c r="U428" s="2457" t="str">
        <f>IF(INPUT_OUTPUT!BW415="","",INPUT_OUTPUT!BW415)</f>
        <v/>
      </c>
      <c r="V428" s="2457" t="str">
        <f>IF(INPUT_OUTPUT!BX415="","",INPUT_OUTPUT!BX415)</f>
        <v/>
      </c>
      <c r="W428" s="2457" t="str">
        <f>IF(INPUT_OUTPUT!BY415="","",INPUT_OUTPUT!BY415)</f>
        <v/>
      </c>
      <c r="X428" s="2457" t="str">
        <f>IF(INPUT_OUTPUT!BZ415="","",INPUT_OUTPUT!BZ415)</f>
        <v/>
      </c>
      <c r="Y428" s="2457" t="str">
        <f>IF(INPUT_OUTPUT!CA415="","",INPUT_OUTPUT!CA415)</f>
        <v/>
      </c>
      <c r="Z428" s="2457" t="str">
        <f>IF(INPUT_OUTPUT!CB415="","",INPUT_OUTPUT!CB415)</f>
        <v/>
      </c>
      <c r="AA428" s="2461" t="str">
        <f t="shared" si="23"/>
        <v/>
      </c>
      <c r="AB428" s="2459" t="str">
        <f>IF(INPUT_OUTPUT!CC415="","",INPUT_OUTPUT!CC415)</f>
        <v/>
      </c>
      <c r="AC428" s="2459" t="str">
        <f>IF(INPUT_OUTPUT!CD415="","",INPUT_OUTPUT!CD415)</f>
        <v/>
      </c>
      <c r="AD428" s="2459" t="str">
        <f>IF(INPUT_OUTPUT!CE415="","",INPUT_OUTPUT!CE415)</f>
        <v/>
      </c>
      <c r="AE428" s="2459" t="str">
        <f>IF(INPUT_OUTPUT!CF415="","",INPUT_OUTPUT!CF415)</f>
        <v/>
      </c>
      <c r="AF428" s="2459" t="str">
        <f>IF(INPUT_OUTPUT!CG415="","",INPUT_OUTPUT!CG415)</f>
        <v/>
      </c>
      <c r="AG428" s="2459" t="str">
        <f>IF(INPUT_OUTPUT!CH415="","",INPUT_OUTPUT!CH415)</f>
        <v/>
      </c>
      <c r="AH428" s="2459" t="str">
        <f>IF(INPUT_OUTPUT!CI415="","",INPUT_OUTPUT!CI415)</f>
        <v/>
      </c>
    </row>
    <row r="429" spans="3:34" s="2437" customFormat="1" ht="12.75" customHeight="1">
      <c r="C429" s="2461" t="str">
        <f>IF(INPUT_OUTPUT!C416="","",INPUT_OUTPUT!C416)</f>
        <v/>
      </c>
      <c r="D429" s="2462" t="str">
        <f>IF(INPUT_OUTPUT!BH416="","",INPUT_OUTPUT!BH416)</f>
        <v/>
      </c>
      <c r="E429" s="2462" t="str">
        <f>IF(INPUT_OUTPUT!BI416="","",INPUT_OUTPUT!BI416)</f>
        <v/>
      </c>
      <c r="F429" s="2462" t="str">
        <f>IF(INPUT_OUTPUT!BJ416="","",INPUT_OUTPUT!BJ416)</f>
        <v/>
      </c>
      <c r="G429" s="2462" t="str">
        <f>IF(INPUT_OUTPUT!BK416="","",INPUT_OUTPUT!BK416)</f>
        <v/>
      </c>
      <c r="H429" s="2462" t="str">
        <f>IF(INPUT_OUTPUT!BL416="","",INPUT_OUTPUT!BL416)</f>
        <v/>
      </c>
      <c r="I429" s="2462" t="str">
        <f>IF(INPUT_OUTPUT!BM416="","",INPUT_OUTPUT!BM416)</f>
        <v/>
      </c>
      <c r="J429" s="2462" t="str">
        <f>IF(INPUT_OUTPUT!BN416="","",INPUT_OUTPUT!BN416)</f>
        <v/>
      </c>
      <c r="K429" s="2453" t="str">
        <f t="shared" si="21"/>
        <v/>
      </c>
      <c r="L429" s="2457" t="str">
        <f>IF(INPUT_OUTPUT!BO416="","",INPUT_OUTPUT!BO416)</f>
        <v/>
      </c>
      <c r="M429" s="2457" t="str">
        <f>IF(INPUT_OUTPUT!BP416="","",INPUT_OUTPUT!BP416)</f>
        <v/>
      </c>
      <c r="N429" s="2457" t="str">
        <f>IF(INPUT_OUTPUT!BQ416="","",INPUT_OUTPUT!BQ416)</f>
        <v/>
      </c>
      <c r="O429" s="2457" t="str">
        <f>IF(INPUT_OUTPUT!BR416="","",INPUT_OUTPUT!BR416)</f>
        <v/>
      </c>
      <c r="P429" s="2457" t="str">
        <f>IF(INPUT_OUTPUT!BS416="","",INPUT_OUTPUT!BS416)</f>
        <v/>
      </c>
      <c r="Q429" s="2457" t="str">
        <f>IF(INPUT_OUTPUT!BT416="","",INPUT_OUTPUT!BT416)</f>
        <v/>
      </c>
      <c r="R429" s="2457" t="str">
        <f>IF(INPUT_OUTPUT!BU416="","",INPUT_OUTPUT!BU416)</f>
        <v/>
      </c>
      <c r="S429" s="2461" t="str">
        <f t="shared" si="22"/>
        <v/>
      </c>
      <c r="T429" s="2457" t="str">
        <f>IF(INPUT_OUTPUT!BV416="","",INPUT_OUTPUT!BV416)</f>
        <v/>
      </c>
      <c r="U429" s="2457" t="str">
        <f>IF(INPUT_OUTPUT!BW416="","",INPUT_OUTPUT!BW416)</f>
        <v/>
      </c>
      <c r="V429" s="2457" t="str">
        <f>IF(INPUT_OUTPUT!BX416="","",INPUT_OUTPUT!BX416)</f>
        <v/>
      </c>
      <c r="W429" s="2457" t="str">
        <f>IF(INPUT_OUTPUT!BY416="","",INPUT_OUTPUT!BY416)</f>
        <v/>
      </c>
      <c r="X429" s="2457" t="str">
        <f>IF(INPUT_OUTPUT!BZ416="","",INPUT_OUTPUT!BZ416)</f>
        <v/>
      </c>
      <c r="Y429" s="2457" t="str">
        <f>IF(INPUT_OUTPUT!CA416="","",INPUT_OUTPUT!CA416)</f>
        <v/>
      </c>
      <c r="Z429" s="2457" t="str">
        <f>IF(INPUT_OUTPUT!CB416="","",INPUT_OUTPUT!CB416)</f>
        <v/>
      </c>
      <c r="AA429" s="2461" t="str">
        <f t="shared" si="23"/>
        <v/>
      </c>
      <c r="AB429" s="2459" t="str">
        <f>IF(INPUT_OUTPUT!CC416="","",INPUT_OUTPUT!CC416)</f>
        <v/>
      </c>
      <c r="AC429" s="2459" t="str">
        <f>IF(INPUT_OUTPUT!CD416="","",INPUT_OUTPUT!CD416)</f>
        <v/>
      </c>
      <c r="AD429" s="2459" t="str">
        <f>IF(INPUT_OUTPUT!CE416="","",INPUT_OUTPUT!CE416)</f>
        <v/>
      </c>
      <c r="AE429" s="2459" t="str">
        <f>IF(INPUT_OUTPUT!CF416="","",INPUT_OUTPUT!CF416)</f>
        <v/>
      </c>
      <c r="AF429" s="2459" t="str">
        <f>IF(INPUT_OUTPUT!CG416="","",INPUT_OUTPUT!CG416)</f>
        <v/>
      </c>
      <c r="AG429" s="2459" t="str">
        <f>IF(INPUT_OUTPUT!CH416="","",INPUT_OUTPUT!CH416)</f>
        <v/>
      </c>
      <c r="AH429" s="2459" t="str">
        <f>IF(INPUT_OUTPUT!CI416="","",INPUT_OUTPUT!CI416)</f>
        <v/>
      </c>
    </row>
    <row r="430" spans="3:34" s="2437" customFormat="1" ht="12.75" customHeight="1">
      <c r="C430" s="2461" t="str">
        <f>IF(INPUT_OUTPUT!C417="","",INPUT_OUTPUT!C417)</f>
        <v/>
      </c>
      <c r="D430" s="2462" t="str">
        <f>IF(INPUT_OUTPUT!BH417="","",INPUT_OUTPUT!BH417)</f>
        <v/>
      </c>
      <c r="E430" s="2462" t="str">
        <f>IF(INPUT_OUTPUT!BI417="","",INPUT_OUTPUT!BI417)</f>
        <v/>
      </c>
      <c r="F430" s="2462" t="str">
        <f>IF(INPUT_OUTPUT!BJ417="","",INPUT_OUTPUT!BJ417)</f>
        <v/>
      </c>
      <c r="G430" s="2462" t="str">
        <f>IF(INPUT_OUTPUT!BK417="","",INPUT_OUTPUT!BK417)</f>
        <v/>
      </c>
      <c r="H430" s="2462" t="str">
        <f>IF(INPUT_OUTPUT!BL417="","",INPUT_OUTPUT!BL417)</f>
        <v/>
      </c>
      <c r="I430" s="2462" t="str">
        <f>IF(INPUT_OUTPUT!BM417="","",INPUT_OUTPUT!BM417)</f>
        <v/>
      </c>
      <c r="J430" s="2462" t="str">
        <f>IF(INPUT_OUTPUT!BN417="","",INPUT_OUTPUT!BN417)</f>
        <v/>
      </c>
      <c r="K430" s="2453" t="str">
        <f t="shared" si="21"/>
        <v/>
      </c>
      <c r="L430" s="2457" t="str">
        <f>IF(INPUT_OUTPUT!BO417="","",INPUT_OUTPUT!BO417)</f>
        <v/>
      </c>
      <c r="M430" s="2457" t="str">
        <f>IF(INPUT_OUTPUT!BP417="","",INPUT_OUTPUT!BP417)</f>
        <v/>
      </c>
      <c r="N430" s="2457" t="str">
        <f>IF(INPUT_OUTPUT!BQ417="","",INPUT_OUTPUT!BQ417)</f>
        <v/>
      </c>
      <c r="O430" s="2457" t="str">
        <f>IF(INPUT_OUTPUT!BR417="","",INPUT_OUTPUT!BR417)</f>
        <v/>
      </c>
      <c r="P430" s="2457" t="str">
        <f>IF(INPUT_OUTPUT!BS417="","",INPUT_OUTPUT!BS417)</f>
        <v/>
      </c>
      <c r="Q430" s="2457" t="str">
        <f>IF(INPUT_OUTPUT!BT417="","",INPUT_OUTPUT!BT417)</f>
        <v/>
      </c>
      <c r="R430" s="2457" t="str">
        <f>IF(INPUT_OUTPUT!BU417="","",INPUT_OUTPUT!BU417)</f>
        <v/>
      </c>
      <c r="S430" s="2461" t="str">
        <f t="shared" si="22"/>
        <v/>
      </c>
      <c r="T430" s="2457" t="str">
        <f>IF(INPUT_OUTPUT!BV417="","",INPUT_OUTPUT!BV417)</f>
        <v/>
      </c>
      <c r="U430" s="2457" t="str">
        <f>IF(INPUT_OUTPUT!BW417="","",INPUT_OUTPUT!BW417)</f>
        <v/>
      </c>
      <c r="V430" s="2457" t="str">
        <f>IF(INPUT_OUTPUT!BX417="","",INPUT_OUTPUT!BX417)</f>
        <v/>
      </c>
      <c r="W430" s="2457" t="str">
        <f>IF(INPUT_OUTPUT!BY417="","",INPUT_OUTPUT!BY417)</f>
        <v/>
      </c>
      <c r="X430" s="2457" t="str">
        <f>IF(INPUT_OUTPUT!BZ417="","",INPUT_OUTPUT!BZ417)</f>
        <v/>
      </c>
      <c r="Y430" s="2457" t="str">
        <f>IF(INPUT_OUTPUT!CA417="","",INPUT_OUTPUT!CA417)</f>
        <v/>
      </c>
      <c r="Z430" s="2457" t="str">
        <f>IF(INPUT_OUTPUT!CB417="","",INPUT_OUTPUT!CB417)</f>
        <v/>
      </c>
      <c r="AA430" s="2461" t="str">
        <f t="shared" si="23"/>
        <v/>
      </c>
      <c r="AB430" s="2459" t="str">
        <f>IF(INPUT_OUTPUT!CC417="","",INPUT_OUTPUT!CC417)</f>
        <v/>
      </c>
      <c r="AC430" s="2459" t="str">
        <f>IF(INPUT_OUTPUT!CD417="","",INPUT_OUTPUT!CD417)</f>
        <v/>
      </c>
      <c r="AD430" s="2459" t="str">
        <f>IF(INPUT_OUTPUT!CE417="","",INPUT_OUTPUT!CE417)</f>
        <v/>
      </c>
      <c r="AE430" s="2459" t="str">
        <f>IF(INPUT_OUTPUT!CF417="","",INPUT_OUTPUT!CF417)</f>
        <v/>
      </c>
      <c r="AF430" s="2459" t="str">
        <f>IF(INPUT_OUTPUT!CG417="","",INPUT_OUTPUT!CG417)</f>
        <v/>
      </c>
      <c r="AG430" s="2459" t="str">
        <f>IF(INPUT_OUTPUT!CH417="","",INPUT_OUTPUT!CH417)</f>
        <v/>
      </c>
      <c r="AH430" s="2459" t="str">
        <f>IF(INPUT_OUTPUT!CI417="","",INPUT_OUTPUT!CI417)</f>
        <v/>
      </c>
    </row>
    <row r="431" spans="3:34" s="2437" customFormat="1" ht="12.75" customHeight="1">
      <c r="C431" s="2461" t="str">
        <f>IF(INPUT_OUTPUT!C418="","",INPUT_OUTPUT!C418)</f>
        <v/>
      </c>
      <c r="D431" s="2462" t="str">
        <f>IF(INPUT_OUTPUT!BH418="","",INPUT_OUTPUT!BH418)</f>
        <v/>
      </c>
      <c r="E431" s="2462" t="str">
        <f>IF(INPUT_OUTPUT!BI418="","",INPUT_OUTPUT!BI418)</f>
        <v/>
      </c>
      <c r="F431" s="2462" t="str">
        <f>IF(INPUT_OUTPUT!BJ418="","",INPUT_OUTPUT!BJ418)</f>
        <v/>
      </c>
      <c r="G431" s="2462" t="str">
        <f>IF(INPUT_OUTPUT!BK418="","",INPUT_OUTPUT!BK418)</f>
        <v/>
      </c>
      <c r="H431" s="2462" t="str">
        <f>IF(INPUT_OUTPUT!BL418="","",INPUT_OUTPUT!BL418)</f>
        <v/>
      </c>
      <c r="I431" s="2462" t="str">
        <f>IF(INPUT_OUTPUT!BM418="","",INPUT_OUTPUT!BM418)</f>
        <v/>
      </c>
      <c r="J431" s="2462" t="str">
        <f>IF(INPUT_OUTPUT!BN418="","",INPUT_OUTPUT!BN418)</f>
        <v/>
      </c>
      <c r="K431" s="2453" t="str">
        <f t="shared" si="21"/>
        <v/>
      </c>
      <c r="L431" s="2457" t="str">
        <f>IF(INPUT_OUTPUT!BO418="","",INPUT_OUTPUT!BO418)</f>
        <v/>
      </c>
      <c r="M431" s="2457" t="str">
        <f>IF(INPUT_OUTPUT!BP418="","",INPUT_OUTPUT!BP418)</f>
        <v/>
      </c>
      <c r="N431" s="2457" t="str">
        <f>IF(INPUT_OUTPUT!BQ418="","",INPUT_OUTPUT!BQ418)</f>
        <v/>
      </c>
      <c r="O431" s="2457" t="str">
        <f>IF(INPUT_OUTPUT!BR418="","",INPUT_OUTPUT!BR418)</f>
        <v/>
      </c>
      <c r="P431" s="2457" t="str">
        <f>IF(INPUT_OUTPUT!BS418="","",INPUT_OUTPUT!BS418)</f>
        <v/>
      </c>
      <c r="Q431" s="2457" t="str">
        <f>IF(INPUT_OUTPUT!BT418="","",INPUT_OUTPUT!BT418)</f>
        <v/>
      </c>
      <c r="R431" s="2457" t="str">
        <f>IF(INPUT_OUTPUT!BU418="","",INPUT_OUTPUT!BU418)</f>
        <v/>
      </c>
      <c r="S431" s="2461" t="str">
        <f t="shared" si="22"/>
        <v/>
      </c>
      <c r="T431" s="2457" t="str">
        <f>IF(INPUT_OUTPUT!BV418="","",INPUT_OUTPUT!BV418)</f>
        <v/>
      </c>
      <c r="U431" s="2457" t="str">
        <f>IF(INPUT_OUTPUT!BW418="","",INPUT_OUTPUT!BW418)</f>
        <v/>
      </c>
      <c r="V431" s="2457" t="str">
        <f>IF(INPUT_OUTPUT!BX418="","",INPUT_OUTPUT!BX418)</f>
        <v/>
      </c>
      <c r="W431" s="2457" t="str">
        <f>IF(INPUT_OUTPUT!BY418="","",INPUT_OUTPUT!BY418)</f>
        <v/>
      </c>
      <c r="X431" s="2457" t="str">
        <f>IF(INPUT_OUTPUT!BZ418="","",INPUT_OUTPUT!BZ418)</f>
        <v/>
      </c>
      <c r="Y431" s="2457" t="str">
        <f>IF(INPUT_OUTPUT!CA418="","",INPUT_OUTPUT!CA418)</f>
        <v/>
      </c>
      <c r="Z431" s="2457" t="str">
        <f>IF(INPUT_OUTPUT!CB418="","",INPUT_OUTPUT!CB418)</f>
        <v/>
      </c>
      <c r="AA431" s="2461" t="str">
        <f t="shared" si="23"/>
        <v/>
      </c>
      <c r="AB431" s="2459" t="str">
        <f>IF(INPUT_OUTPUT!CC418="","",INPUT_OUTPUT!CC418)</f>
        <v/>
      </c>
      <c r="AC431" s="2459" t="str">
        <f>IF(INPUT_OUTPUT!CD418="","",INPUT_OUTPUT!CD418)</f>
        <v/>
      </c>
      <c r="AD431" s="2459" t="str">
        <f>IF(INPUT_OUTPUT!CE418="","",INPUT_OUTPUT!CE418)</f>
        <v/>
      </c>
      <c r="AE431" s="2459" t="str">
        <f>IF(INPUT_OUTPUT!CF418="","",INPUT_OUTPUT!CF418)</f>
        <v/>
      </c>
      <c r="AF431" s="2459" t="str">
        <f>IF(INPUT_OUTPUT!CG418="","",INPUT_OUTPUT!CG418)</f>
        <v/>
      </c>
      <c r="AG431" s="2459" t="str">
        <f>IF(INPUT_OUTPUT!CH418="","",INPUT_OUTPUT!CH418)</f>
        <v/>
      </c>
      <c r="AH431" s="2459" t="str">
        <f>IF(INPUT_OUTPUT!CI418="","",INPUT_OUTPUT!CI418)</f>
        <v/>
      </c>
    </row>
    <row r="432" spans="3:34" s="2437" customFormat="1" ht="12.75" customHeight="1">
      <c r="C432" s="2461" t="str">
        <f>IF(INPUT_OUTPUT!C419="","",INPUT_OUTPUT!C419)</f>
        <v/>
      </c>
      <c r="D432" s="2462" t="str">
        <f>IF(INPUT_OUTPUT!BH419="","",INPUT_OUTPUT!BH419)</f>
        <v/>
      </c>
      <c r="E432" s="2462" t="str">
        <f>IF(INPUT_OUTPUT!BI419="","",INPUT_OUTPUT!BI419)</f>
        <v/>
      </c>
      <c r="F432" s="2462" t="str">
        <f>IF(INPUT_OUTPUT!BJ419="","",INPUT_OUTPUT!BJ419)</f>
        <v/>
      </c>
      <c r="G432" s="2462" t="str">
        <f>IF(INPUT_OUTPUT!BK419="","",INPUT_OUTPUT!BK419)</f>
        <v/>
      </c>
      <c r="H432" s="2462" t="str">
        <f>IF(INPUT_OUTPUT!BL419="","",INPUT_OUTPUT!BL419)</f>
        <v/>
      </c>
      <c r="I432" s="2462" t="str">
        <f>IF(INPUT_OUTPUT!BM419="","",INPUT_OUTPUT!BM419)</f>
        <v/>
      </c>
      <c r="J432" s="2462" t="str">
        <f>IF(INPUT_OUTPUT!BN419="","",INPUT_OUTPUT!BN419)</f>
        <v/>
      </c>
      <c r="K432" s="2453" t="str">
        <f t="shared" si="21"/>
        <v/>
      </c>
      <c r="L432" s="2457" t="str">
        <f>IF(INPUT_OUTPUT!BO419="","",INPUT_OUTPUT!BO419)</f>
        <v/>
      </c>
      <c r="M432" s="2457" t="str">
        <f>IF(INPUT_OUTPUT!BP419="","",INPUT_OUTPUT!BP419)</f>
        <v/>
      </c>
      <c r="N432" s="2457" t="str">
        <f>IF(INPUT_OUTPUT!BQ419="","",INPUT_OUTPUT!BQ419)</f>
        <v/>
      </c>
      <c r="O432" s="2457" t="str">
        <f>IF(INPUT_OUTPUT!BR419="","",INPUT_OUTPUT!BR419)</f>
        <v/>
      </c>
      <c r="P432" s="2457" t="str">
        <f>IF(INPUT_OUTPUT!BS419="","",INPUT_OUTPUT!BS419)</f>
        <v/>
      </c>
      <c r="Q432" s="2457" t="str">
        <f>IF(INPUT_OUTPUT!BT419="","",INPUT_OUTPUT!BT419)</f>
        <v/>
      </c>
      <c r="R432" s="2457" t="str">
        <f>IF(INPUT_OUTPUT!BU419="","",INPUT_OUTPUT!BU419)</f>
        <v/>
      </c>
      <c r="S432" s="2461" t="str">
        <f t="shared" si="22"/>
        <v/>
      </c>
      <c r="T432" s="2457" t="str">
        <f>IF(INPUT_OUTPUT!BV419="","",INPUT_OUTPUT!BV419)</f>
        <v/>
      </c>
      <c r="U432" s="2457" t="str">
        <f>IF(INPUT_OUTPUT!BW419="","",INPUT_OUTPUT!BW419)</f>
        <v/>
      </c>
      <c r="V432" s="2457" t="str">
        <f>IF(INPUT_OUTPUT!BX419="","",INPUT_OUTPUT!BX419)</f>
        <v/>
      </c>
      <c r="W432" s="2457" t="str">
        <f>IF(INPUT_OUTPUT!BY419="","",INPUT_OUTPUT!BY419)</f>
        <v/>
      </c>
      <c r="X432" s="2457" t="str">
        <f>IF(INPUT_OUTPUT!BZ419="","",INPUT_OUTPUT!BZ419)</f>
        <v/>
      </c>
      <c r="Y432" s="2457" t="str">
        <f>IF(INPUT_OUTPUT!CA419="","",INPUT_OUTPUT!CA419)</f>
        <v/>
      </c>
      <c r="Z432" s="2457" t="str">
        <f>IF(INPUT_OUTPUT!CB419="","",INPUT_OUTPUT!CB419)</f>
        <v/>
      </c>
      <c r="AA432" s="2461" t="str">
        <f t="shared" si="23"/>
        <v/>
      </c>
      <c r="AB432" s="2459" t="str">
        <f>IF(INPUT_OUTPUT!CC419="","",INPUT_OUTPUT!CC419)</f>
        <v/>
      </c>
      <c r="AC432" s="2459" t="str">
        <f>IF(INPUT_OUTPUT!CD419="","",INPUT_OUTPUT!CD419)</f>
        <v/>
      </c>
      <c r="AD432" s="2459" t="str">
        <f>IF(INPUT_OUTPUT!CE419="","",INPUT_OUTPUT!CE419)</f>
        <v/>
      </c>
      <c r="AE432" s="2459" t="str">
        <f>IF(INPUT_OUTPUT!CF419="","",INPUT_OUTPUT!CF419)</f>
        <v/>
      </c>
      <c r="AF432" s="2459" t="str">
        <f>IF(INPUT_OUTPUT!CG419="","",INPUT_OUTPUT!CG419)</f>
        <v/>
      </c>
      <c r="AG432" s="2459" t="str">
        <f>IF(INPUT_OUTPUT!CH419="","",INPUT_OUTPUT!CH419)</f>
        <v/>
      </c>
      <c r="AH432" s="2459" t="str">
        <f>IF(INPUT_OUTPUT!CI419="","",INPUT_OUTPUT!CI419)</f>
        <v/>
      </c>
    </row>
    <row r="433" spans="3:34" s="2437" customFormat="1" ht="12.75" customHeight="1">
      <c r="C433" s="2461" t="str">
        <f>IF(INPUT_OUTPUT!C420="","",INPUT_OUTPUT!C420)</f>
        <v/>
      </c>
      <c r="D433" s="2462" t="str">
        <f>IF(INPUT_OUTPUT!BH420="","",INPUT_OUTPUT!BH420)</f>
        <v/>
      </c>
      <c r="E433" s="2462" t="str">
        <f>IF(INPUT_OUTPUT!BI420="","",INPUT_OUTPUT!BI420)</f>
        <v/>
      </c>
      <c r="F433" s="2462" t="str">
        <f>IF(INPUT_OUTPUT!BJ420="","",INPUT_OUTPUT!BJ420)</f>
        <v/>
      </c>
      <c r="G433" s="2462" t="str">
        <f>IF(INPUT_OUTPUT!BK420="","",INPUT_OUTPUT!BK420)</f>
        <v/>
      </c>
      <c r="H433" s="2462" t="str">
        <f>IF(INPUT_OUTPUT!BL420="","",INPUT_OUTPUT!BL420)</f>
        <v/>
      </c>
      <c r="I433" s="2462" t="str">
        <f>IF(INPUT_OUTPUT!BM420="","",INPUT_OUTPUT!BM420)</f>
        <v/>
      </c>
      <c r="J433" s="2462" t="str">
        <f>IF(INPUT_OUTPUT!BN420="","",INPUT_OUTPUT!BN420)</f>
        <v/>
      </c>
      <c r="K433" s="2453" t="str">
        <f t="shared" si="21"/>
        <v/>
      </c>
      <c r="L433" s="2457" t="str">
        <f>IF(INPUT_OUTPUT!BO420="","",INPUT_OUTPUT!BO420)</f>
        <v/>
      </c>
      <c r="M433" s="2457" t="str">
        <f>IF(INPUT_OUTPUT!BP420="","",INPUT_OUTPUT!BP420)</f>
        <v/>
      </c>
      <c r="N433" s="2457" t="str">
        <f>IF(INPUT_OUTPUT!BQ420="","",INPUT_OUTPUT!BQ420)</f>
        <v/>
      </c>
      <c r="O433" s="2457" t="str">
        <f>IF(INPUT_OUTPUT!BR420="","",INPUT_OUTPUT!BR420)</f>
        <v/>
      </c>
      <c r="P433" s="2457" t="str">
        <f>IF(INPUT_OUTPUT!BS420="","",INPUT_OUTPUT!BS420)</f>
        <v/>
      </c>
      <c r="Q433" s="2457" t="str">
        <f>IF(INPUT_OUTPUT!BT420="","",INPUT_OUTPUT!BT420)</f>
        <v/>
      </c>
      <c r="R433" s="2457" t="str">
        <f>IF(INPUT_OUTPUT!BU420="","",INPUT_OUTPUT!BU420)</f>
        <v/>
      </c>
      <c r="S433" s="2461" t="str">
        <f t="shared" si="22"/>
        <v/>
      </c>
      <c r="T433" s="2457" t="str">
        <f>IF(INPUT_OUTPUT!BV420="","",INPUT_OUTPUT!BV420)</f>
        <v/>
      </c>
      <c r="U433" s="2457" t="str">
        <f>IF(INPUT_OUTPUT!BW420="","",INPUT_OUTPUT!BW420)</f>
        <v/>
      </c>
      <c r="V433" s="2457" t="str">
        <f>IF(INPUT_OUTPUT!BX420="","",INPUT_OUTPUT!BX420)</f>
        <v/>
      </c>
      <c r="W433" s="2457" t="str">
        <f>IF(INPUT_OUTPUT!BY420="","",INPUT_OUTPUT!BY420)</f>
        <v/>
      </c>
      <c r="X433" s="2457" t="str">
        <f>IF(INPUT_OUTPUT!BZ420="","",INPUT_OUTPUT!BZ420)</f>
        <v/>
      </c>
      <c r="Y433" s="2457" t="str">
        <f>IF(INPUT_OUTPUT!CA420="","",INPUT_OUTPUT!CA420)</f>
        <v/>
      </c>
      <c r="Z433" s="2457" t="str">
        <f>IF(INPUT_OUTPUT!CB420="","",INPUT_OUTPUT!CB420)</f>
        <v/>
      </c>
      <c r="AA433" s="2461" t="str">
        <f t="shared" si="23"/>
        <v/>
      </c>
      <c r="AB433" s="2459" t="str">
        <f>IF(INPUT_OUTPUT!CC420="","",INPUT_OUTPUT!CC420)</f>
        <v/>
      </c>
      <c r="AC433" s="2459" t="str">
        <f>IF(INPUT_OUTPUT!CD420="","",INPUT_OUTPUT!CD420)</f>
        <v/>
      </c>
      <c r="AD433" s="2459" t="str">
        <f>IF(INPUT_OUTPUT!CE420="","",INPUT_OUTPUT!CE420)</f>
        <v/>
      </c>
      <c r="AE433" s="2459" t="str">
        <f>IF(INPUT_OUTPUT!CF420="","",INPUT_OUTPUT!CF420)</f>
        <v/>
      </c>
      <c r="AF433" s="2459" t="str">
        <f>IF(INPUT_OUTPUT!CG420="","",INPUT_OUTPUT!CG420)</f>
        <v/>
      </c>
      <c r="AG433" s="2459" t="str">
        <f>IF(INPUT_OUTPUT!CH420="","",INPUT_OUTPUT!CH420)</f>
        <v/>
      </c>
      <c r="AH433" s="2459" t="str">
        <f>IF(INPUT_OUTPUT!CI420="","",INPUT_OUTPUT!CI420)</f>
        <v/>
      </c>
    </row>
    <row r="434" spans="3:34" s="2437" customFormat="1" ht="12.75" customHeight="1">
      <c r="C434" s="2461" t="str">
        <f>IF(INPUT_OUTPUT!C421="","",INPUT_OUTPUT!C421)</f>
        <v/>
      </c>
      <c r="D434" s="2462" t="str">
        <f>IF(INPUT_OUTPUT!BH421="","",INPUT_OUTPUT!BH421)</f>
        <v/>
      </c>
      <c r="E434" s="2462" t="str">
        <f>IF(INPUT_OUTPUT!BI421="","",INPUT_OUTPUT!BI421)</f>
        <v/>
      </c>
      <c r="F434" s="2462" t="str">
        <f>IF(INPUT_OUTPUT!BJ421="","",INPUT_OUTPUT!BJ421)</f>
        <v/>
      </c>
      <c r="G434" s="2462" t="str">
        <f>IF(INPUT_OUTPUT!BK421="","",INPUT_OUTPUT!BK421)</f>
        <v/>
      </c>
      <c r="H434" s="2462" t="str">
        <f>IF(INPUT_OUTPUT!BL421="","",INPUT_OUTPUT!BL421)</f>
        <v/>
      </c>
      <c r="I434" s="2462" t="str">
        <f>IF(INPUT_OUTPUT!BM421="","",INPUT_OUTPUT!BM421)</f>
        <v/>
      </c>
      <c r="J434" s="2462" t="str">
        <f>IF(INPUT_OUTPUT!BN421="","",INPUT_OUTPUT!BN421)</f>
        <v/>
      </c>
      <c r="K434" s="2453" t="str">
        <f t="shared" si="21"/>
        <v/>
      </c>
      <c r="L434" s="2457" t="str">
        <f>IF(INPUT_OUTPUT!BO421="","",INPUT_OUTPUT!BO421)</f>
        <v/>
      </c>
      <c r="M434" s="2457" t="str">
        <f>IF(INPUT_OUTPUT!BP421="","",INPUT_OUTPUT!BP421)</f>
        <v/>
      </c>
      <c r="N434" s="2457" t="str">
        <f>IF(INPUT_OUTPUT!BQ421="","",INPUT_OUTPUT!BQ421)</f>
        <v/>
      </c>
      <c r="O434" s="2457" t="str">
        <f>IF(INPUT_OUTPUT!BR421="","",INPUT_OUTPUT!BR421)</f>
        <v/>
      </c>
      <c r="P434" s="2457" t="str">
        <f>IF(INPUT_OUTPUT!BS421="","",INPUT_OUTPUT!BS421)</f>
        <v/>
      </c>
      <c r="Q434" s="2457" t="str">
        <f>IF(INPUT_OUTPUT!BT421="","",INPUT_OUTPUT!BT421)</f>
        <v/>
      </c>
      <c r="R434" s="2457" t="str">
        <f>IF(INPUT_OUTPUT!BU421="","",INPUT_OUTPUT!BU421)</f>
        <v/>
      </c>
      <c r="S434" s="2461" t="str">
        <f t="shared" si="22"/>
        <v/>
      </c>
      <c r="T434" s="2457" t="str">
        <f>IF(INPUT_OUTPUT!BV421="","",INPUT_OUTPUT!BV421)</f>
        <v/>
      </c>
      <c r="U434" s="2457" t="str">
        <f>IF(INPUT_OUTPUT!BW421="","",INPUT_OUTPUT!BW421)</f>
        <v/>
      </c>
      <c r="V434" s="2457" t="str">
        <f>IF(INPUT_OUTPUT!BX421="","",INPUT_OUTPUT!BX421)</f>
        <v/>
      </c>
      <c r="W434" s="2457" t="str">
        <f>IF(INPUT_OUTPUT!BY421="","",INPUT_OUTPUT!BY421)</f>
        <v/>
      </c>
      <c r="X434" s="2457" t="str">
        <f>IF(INPUT_OUTPUT!BZ421="","",INPUT_OUTPUT!BZ421)</f>
        <v/>
      </c>
      <c r="Y434" s="2457" t="str">
        <f>IF(INPUT_OUTPUT!CA421="","",INPUT_OUTPUT!CA421)</f>
        <v/>
      </c>
      <c r="Z434" s="2457" t="str">
        <f>IF(INPUT_OUTPUT!CB421="","",INPUT_OUTPUT!CB421)</f>
        <v/>
      </c>
      <c r="AA434" s="2461" t="str">
        <f t="shared" si="23"/>
        <v/>
      </c>
      <c r="AB434" s="2459" t="str">
        <f>IF(INPUT_OUTPUT!CC421="","",INPUT_OUTPUT!CC421)</f>
        <v/>
      </c>
      <c r="AC434" s="2459" t="str">
        <f>IF(INPUT_OUTPUT!CD421="","",INPUT_OUTPUT!CD421)</f>
        <v/>
      </c>
      <c r="AD434" s="2459" t="str">
        <f>IF(INPUT_OUTPUT!CE421="","",INPUT_OUTPUT!CE421)</f>
        <v/>
      </c>
      <c r="AE434" s="2459" t="str">
        <f>IF(INPUT_OUTPUT!CF421="","",INPUT_OUTPUT!CF421)</f>
        <v/>
      </c>
      <c r="AF434" s="2459" t="str">
        <f>IF(INPUT_OUTPUT!CG421="","",INPUT_OUTPUT!CG421)</f>
        <v/>
      </c>
      <c r="AG434" s="2459" t="str">
        <f>IF(INPUT_OUTPUT!CH421="","",INPUT_OUTPUT!CH421)</f>
        <v/>
      </c>
      <c r="AH434" s="2459" t="str">
        <f>IF(INPUT_OUTPUT!CI421="","",INPUT_OUTPUT!CI421)</f>
        <v/>
      </c>
    </row>
    <row r="435" spans="3:34" s="2437" customFormat="1" ht="12.75" customHeight="1">
      <c r="C435" s="2461" t="str">
        <f>IF(INPUT_OUTPUT!C422="","",INPUT_OUTPUT!C422)</f>
        <v/>
      </c>
      <c r="D435" s="2462" t="str">
        <f>IF(INPUT_OUTPUT!BH422="","",INPUT_OUTPUT!BH422)</f>
        <v/>
      </c>
      <c r="E435" s="2462" t="str">
        <f>IF(INPUT_OUTPUT!BI422="","",INPUT_OUTPUT!BI422)</f>
        <v/>
      </c>
      <c r="F435" s="2462" t="str">
        <f>IF(INPUT_OUTPUT!BJ422="","",INPUT_OUTPUT!BJ422)</f>
        <v/>
      </c>
      <c r="G435" s="2462" t="str">
        <f>IF(INPUT_OUTPUT!BK422="","",INPUT_OUTPUT!BK422)</f>
        <v/>
      </c>
      <c r="H435" s="2462" t="str">
        <f>IF(INPUT_OUTPUT!BL422="","",INPUT_OUTPUT!BL422)</f>
        <v/>
      </c>
      <c r="I435" s="2462" t="str">
        <f>IF(INPUT_OUTPUT!BM422="","",INPUT_OUTPUT!BM422)</f>
        <v/>
      </c>
      <c r="J435" s="2462" t="str">
        <f>IF(INPUT_OUTPUT!BN422="","",INPUT_OUTPUT!BN422)</f>
        <v/>
      </c>
      <c r="K435" s="2453" t="str">
        <f t="shared" si="21"/>
        <v/>
      </c>
      <c r="L435" s="2457" t="str">
        <f>IF(INPUT_OUTPUT!BO422="","",INPUT_OUTPUT!BO422)</f>
        <v/>
      </c>
      <c r="M435" s="2457" t="str">
        <f>IF(INPUT_OUTPUT!BP422="","",INPUT_OUTPUT!BP422)</f>
        <v/>
      </c>
      <c r="N435" s="2457" t="str">
        <f>IF(INPUT_OUTPUT!BQ422="","",INPUT_OUTPUT!BQ422)</f>
        <v/>
      </c>
      <c r="O435" s="2457" t="str">
        <f>IF(INPUT_OUTPUT!BR422="","",INPUT_OUTPUT!BR422)</f>
        <v/>
      </c>
      <c r="P435" s="2457" t="str">
        <f>IF(INPUT_OUTPUT!BS422="","",INPUT_OUTPUT!BS422)</f>
        <v/>
      </c>
      <c r="Q435" s="2457" t="str">
        <f>IF(INPUT_OUTPUT!BT422="","",INPUT_OUTPUT!BT422)</f>
        <v/>
      </c>
      <c r="R435" s="2457" t="str">
        <f>IF(INPUT_OUTPUT!BU422="","",INPUT_OUTPUT!BU422)</f>
        <v/>
      </c>
      <c r="S435" s="2461" t="str">
        <f t="shared" si="22"/>
        <v/>
      </c>
      <c r="T435" s="2457" t="str">
        <f>IF(INPUT_OUTPUT!BV422="","",INPUT_OUTPUT!BV422)</f>
        <v/>
      </c>
      <c r="U435" s="2457" t="str">
        <f>IF(INPUT_OUTPUT!BW422="","",INPUT_OUTPUT!BW422)</f>
        <v/>
      </c>
      <c r="V435" s="2457" t="str">
        <f>IF(INPUT_OUTPUT!BX422="","",INPUT_OUTPUT!BX422)</f>
        <v/>
      </c>
      <c r="W435" s="2457" t="str">
        <f>IF(INPUT_OUTPUT!BY422="","",INPUT_OUTPUT!BY422)</f>
        <v/>
      </c>
      <c r="X435" s="2457" t="str">
        <f>IF(INPUT_OUTPUT!BZ422="","",INPUT_OUTPUT!BZ422)</f>
        <v/>
      </c>
      <c r="Y435" s="2457" t="str">
        <f>IF(INPUT_OUTPUT!CA422="","",INPUT_OUTPUT!CA422)</f>
        <v/>
      </c>
      <c r="Z435" s="2457" t="str">
        <f>IF(INPUT_OUTPUT!CB422="","",INPUT_OUTPUT!CB422)</f>
        <v/>
      </c>
      <c r="AA435" s="2461" t="str">
        <f t="shared" si="23"/>
        <v/>
      </c>
      <c r="AB435" s="2459" t="str">
        <f>IF(INPUT_OUTPUT!CC422="","",INPUT_OUTPUT!CC422)</f>
        <v/>
      </c>
      <c r="AC435" s="2459" t="str">
        <f>IF(INPUT_OUTPUT!CD422="","",INPUT_OUTPUT!CD422)</f>
        <v/>
      </c>
      <c r="AD435" s="2459" t="str">
        <f>IF(INPUT_OUTPUT!CE422="","",INPUT_OUTPUT!CE422)</f>
        <v/>
      </c>
      <c r="AE435" s="2459" t="str">
        <f>IF(INPUT_OUTPUT!CF422="","",INPUT_OUTPUT!CF422)</f>
        <v/>
      </c>
      <c r="AF435" s="2459" t="str">
        <f>IF(INPUT_OUTPUT!CG422="","",INPUT_OUTPUT!CG422)</f>
        <v/>
      </c>
      <c r="AG435" s="2459" t="str">
        <f>IF(INPUT_OUTPUT!CH422="","",INPUT_OUTPUT!CH422)</f>
        <v/>
      </c>
      <c r="AH435" s="2459" t="str">
        <f>IF(INPUT_OUTPUT!CI422="","",INPUT_OUTPUT!CI422)</f>
        <v/>
      </c>
    </row>
    <row r="436" spans="3:34" s="2437" customFormat="1" ht="12.75" customHeight="1">
      <c r="C436" s="2461" t="str">
        <f>IF(INPUT_OUTPUT!C423="","",INPUT_OUTPUT!C423)</f>
        <v/>
      </c>
      <c r="D436" s="2462" t="str">
        <f>IF(INPUT_OUTPUT!BH423="","",INPUT_OUTPUT!BH423)</f>
        <v/>
      </c>
      <c r="E436" s="2462" t="str">
        <f>IF(INPUT_OUTPUT!BI423="","",INPUT_OUTPUT!BI423)</f>
        <v/>
      </c>
      <c r="F436" s="2462" t="str">
        <f>IF(INPUT_OUTPUT!BJ423="","",INPUT_OUTPUT!BJ423)</f>
        <v/>
      </c>
      <c r="G436" s="2462" t="str">
        <f>IF(INPUT_OUTPUT!BK423="","",INPUT_OUTPUT!BK423)</f>
        <v/>
      </c>
      <c r="H436" s="2462" t="str">
        <f>IF(INPUT_OUTPUT!BL423="","",INPUT_OUTPUT!BL423)</f>
        <v/>
      </c>
      <c r="I436" s="2462" t="str">
        <f>IF(INPUT_OUTPUT!BM423="","",INPUT_OUTPUT!BM423)</f>
        <v/>
      </c>
      <c r="J436" s="2462" t="str">
        <f>IF(INPUT_OUTPUT!BN423="","",INPUT_OUTPUT!BN423)</f>
        <v/>
      </c>
      <c r="K436" s="2453" t="str">
        <f t="shared" si="21"/>
        <v/>
      </c>
      <c r="L436" s="2457" t="str">
        <f>IF(INPUT_OUTPUT!BO423="","",INPUT_OUTPUT!BO423)</f>
        <v/>
      </c>
      <c r="M436" s="2457" t="str">
        <f>IF(INPUT_OUTPUT!BP423="","",INPUT_OUTPUT!BP423)</f>
        <v/>
      </c>
      <c r="N436" s="2457" t="str">
        <f>IF(INPUT_OUTPUT!BQ423="","",INPUT_OUTPUT!BQ423)</f>
        <v/>
      </c>
      <c r="O436" s="2457" t="str">
        <f>IF(INPUT_OUTPUT!BR423="","",INPUT_OUTPUT!BR423)</f>
        <v/>
      </c>
      <c r="P436" s="2457" t="str">
        <f>IF(INPUT_OUTPUT!BS423="","",INPUT_OUTPUT!BS423)</f>
        <v/>
      </c>
      <c r="Q436" s="2457" t="str">
        <f>IF(INPUT_OUTPUT!BT423="","",INPUT_OUTPUT!BT423)</f>
        <v/>
      </c>
      <c r="R436" s="2457" t="str">
        <f>IF(INPUT_OUTPUT!BU423="","",INPUT_OUTPUT!BU423)</f>
        <v/>
      </c>
      <c r="S436" s="2461" t="str">
        <f t="shared" si="22"/>
        <v/>
      </c>
      <c r="T436" s="2457" t="str">
        <f>IF(INPUT_OUTPUT!BV423="","",INPUT_OUTPUT!BV423)</f>
        <v/>
      </c>
      <c r="U436" s="2457" t="str">
        <f>IF(INPUT_OUTPUT!BW423="","",INPUT_OUTPUT!BW423)</f>
        <v/>
      </c>
      <c r="V436" s="2457" t="str">
        <f>IF(INPUT_OUTPUT!BX423="","",INPUT_OUTPUT!BX423)</f>
        <v/>
      </c>
      <c r="W436" s="2457" t="str">
        <f>IF(INPUT_OUTPUT!BY423="","",INPUT_OUTPUT!BY423)</f>
        <v/>
      </c>
      <c r="X436" s="2457" t="str">
        <f>IF(INPUT_OUTPUT!BZ423="","",INPUT_OUTPUT!BZ423)</f>
        <v/>
      </c>
      <c r="Y436" s="2457" t="str">
        <f>IF(INPUT_OUTPUT!CA423="","",INPUT_OUTPUT!CA423)</f>
        <v/>
      </c>
      <c r="Z436" s="2457" t="str">
        <f>IF(INPUT_OUTPUT!CB423="","",INPUT_OUTPUT!CB423)</f>
        <v/>
      </c>
      <c r="AA436" s="2461" t="str">
        <f t="shared" si="23"/>
        <v/>
      </c>
      <c r="AB436" s="2459" t="str">
        <f>IF(INPUT_OUTPUT!CC423="","",INPUT_OUTPUT!CC423)</f>
        <v/>
      </c>
      <c r="AC436" s="2459" t="str">
        <f>IF(INPUT_OUTPUT!CD423="","",INPUT_OUTPUT!CD423)</f>
        <v/>
      </c>
      <c r="AD436" s="2459" t="str">
        <f>IF(INPUT_OUTPUT!CE423="","",INPUT_OUTPUT!CE423)</f>
        <v/>
      </c>
      <c r="AE436" s="2459" t="str">
        <f>IF(INPUT_OUTPUT!CF423="","",INPUT_OUTPUT!CF423)</f>
        <v/>
      </c>
      <c r="AF436" s="2459" t="str">
        <f>IF(INPUT_OUTPUT!CG423="","",INPUT_OUTPUT!CG423)</f>
        <v/>
      </c>
      <c r="AG436" s="2459" t="str">
        <f>IF(INPUT_OUTPUT!CH423="","",INPUT_OUTPUT!CH423)</f>
        <v/>
      </c>
      <c r="AH436" s="2459" t="str">
        <f>IF(INPUT_OUTPUT!CI423="","",INPUT_OUTPUT!CI423)</f>
        <v/>
      </c>
    </row>
    <row r="437" spans="3:34" s="2437" customFormat="1" ht="12.75" customHeight="1">
      <c r="C437" s="2461" t="str">
        <f>IF(INPUT_OUTPUT!C424="","",INPUT_OUTPUT!C424)</f>
        <v/>
      </c>
      <c r="D437" s="2462" t="str">
        <f>IF(INPUT_OUTPUT!BH424="","",INPUT_OUTPUT!BH424)</f>
        <v/>
      </c>
      <c r="E437" s="2462" t="str">
        <f>IF(INPUT_OUTPUT!BI424="","",INPUT_OUTPUT!BI424)</f>
        <v/>
      </c>
      <c r="F437" s="2462" t="str">
        <f>IF(INPUT_OUTPUT!BJ424="","",INPUT_OUTPUT!BJ424)</f>
        <v/>
      </c>
      <c r="G437" s="2462" t="str">
        <f>IF(INPUT_OUTPUT!BK424="","",INPUT_OUTPUT!BK424)</f>
        <v/>
      </c>
      <c r="H437" s="2462" t="str">
        <f>IF(INPUT_OUTPUT!BL424="","",INPUT_OUTPUT!BL424)</f>
        <v/>
      </c>
      <c r="I437" s="2462" t="str">
        <f>IF(INPUT_OUTPUT!BM424="","",INPUT_OUTPUT!BM424)</f>
        <v/>
      </c>
      <c r="J437" s="2462" t="str">
        <f>IF(INPUT_OUTPUT!BN424="","",INPUT_OUTPUT!BN424)</f>
        <v/>
      </c>
      <c r="K437" s="2453" t="str">
        <f t="shared" si="21"/>
        <v/>
      </c>
      <c r="L437" s="2457" t="str">
        <f>IF(INPUT_OUTPUT!BO424="","",INPUT_OUTPUT!BO424)</f>
        <v/>
      </c>
      <c r="M437" s="2457" t="str">
        <f>IF(INPUT_OUTPUT!BP424="","",INPUT_OUTPUT!BP424)</f>
        <v/>
      </c>
      <c r="N437" s="2457" t="str">
        <f>IF(INPUT_OUTPUT!BQ424="","",INPUT_OUTPUT!BQ424)</f>
        <v/>
      </c>
      <c r="O437" s="2457" t="str">
        <f>IF(INPUT_OUTPUT!BR424="","",INPUT_OUTPUT!BR424)</f>
        <v/>
      </c>
      <c r="P437" s="2457" t="str">
        <f>IF(INPUT_OUTPUT!BS424="","",INPUT_OUTPUT!BS424)</f>
        <v/>
      </c>
      <c r="Q437" s="2457" t="str">
        <f>IF(INPUT_OUTPUT!BT424="","",INPUT_OUTPUT!BT424)</f>
        <v/>
      </c>
      <c r="R437" s="2457" t="str">
        <f>IF(INPUT_OUTPUT!BU424="","",INPUT_OUTPUT!BU424)</f>
        <v/>
      </c>
      <c r="S437" s="2461" t="str">
        <f t="shared" si="22"/>
        <v/>
      </c>
      <c r="T437" s="2457" t="str">
        <f>IF(INPUT_OUTPUT!BV424="","",INPUT_OUTPUT!BV424)</f>
        <v/>
      </c>
      <c r="U437" s="2457" t="str">
        <f>IF(INPUT_OUTPUT!BW424="","",INPUT_OUTPUT!BW424)</f>
        <v/>
      </c>
      <c r="V437" s="2457" t="str">
        <f>IF(INPUT_OUTPUT!BX424="","",INPUT_OUTPUT!BX424)</f>
        <v/>
      </c>
      <c r="W437" s="2457" t="str">
        <f>IF(INPUT_OUTPUT!BY424="","",INPUT_OUTPUT!BY424)</f>
        <v/>
      </c>
      <c r="X437" s="2457" t="str">
        <f>IF(INPUT_OUTPUT!BZ424="","",INPUT_OUTPUT!BZ424)</f>
        <v/>
      </c>
      <c r="Y437" s="2457" t="str">
        <f>IF(INPUT_OUTPUT!CA424="","",INPUT_OUTPUT!CA424)</f>
        <v/>
      </c>
      <c r="Z437" s="2457" t="str">
        <f>IF(INPUT_OUTPUT!CB424="","",INPUT_OUTPUT!CB424)</f>
        <v/>
      </c>
      <c r="AA437" s="2461" t="str">
        <f t="shared" si="23"/>
        <v/>
      </c>
      <c r="AB437" s="2459" t="str">
        <f>IF(INPUT_OUTPUT!CC424="","",INPUT_OUTPUT!CC424)</f>
        <v/>
      </c>
      <c r="AC437" s="2459" t="str">
        <f>IF(INPUT_OUTPUT!CD424="","",INPUT_OUTPUT!CD424)</f>
        <v/>
      </c>
      <c r="AD437" s="2459" t="str">
        <f>IF(INPUT_OUTPUT!CE424="","",INPUT_OUTPUT!CE424)</f>
        <v/>
      </c>
      <c r="AE437" s="2459" t="str">
        <f>IF(INPUT_OUTPUT!CF424="","",INPUT_OUTPUT!CF424)</f>
        <v/>
      </c>
      <c r="AF437" s="2459" t="str">
        <f>IF(INPUT_OUTPUT!CG424="","",INPUT_OUTPUT!CG424)</f>
        <v/>
      </c>
      <c r="AG437" s="2459" t="str">
        <f>IF(INPUT_OUTPUT!CH424="","",INPUT_OUTPUT!CH424)</f>
        <v/>
      </c>
      <c r="AH437" s="2459" t="str">
        <f>IF(INPUT_OUTPUT!CI424="","",INPUT_OUTPUT!CI424)</f>
        <v/>
      </c>
    </row>
    <row r="438" spans="3:34" s="2437" customFormat="1" ht="12.75" customHeight="1">
      <c r="C438" s="2461" t="str">
        <f>IF(INPUT_OUTPUT!C425="","",INPUT_OUTPUT!C425)</f>
        <v/>
      </c>
      <c r="D438" s="2462" t="str">
        <f>IF(INPUT_OUTPUT!BH425="","",INPUT_OUTPUT!BH425)</f>
        <v/>
      </c>
      <c r="E438" s="2462" t="str">
        <f>IF(INPUT_OUTPUT!BI425="","",INPUT_OUTPUT!BI425)</f>
        <v/>
      </c>
      <c r="F438" s="2462" t="str">
        <f>IF(INPUT_OUTPUT!BJ425="","",INPUT_OUTPUT!BJ425)</f>
        <v/>
      </c>
      <c r="G438" s="2462" t="str">
        <f>IF(INPUT_OUTPUT!BK425="","",INPUT_OUTPUT!BK425)</f>
        <v/>
      </c>
      <c r="H438" s="2462" t="str">
        <f>IF(INPUT_OUTPUT!BL425="","",INPUT_OUTPUT!BL425)</f>
        <v/>
      </c>
      <c r="I438" s="2462" t="str">
        <f>IF(INPUT_OUTPUT!BM425="","",INPUT_OUTPUT!BM425)</f>
        <v/>
      </c>
      <c r="J438" s="2462" t="str">
        <f>IF(INPUT_OUTPUT!BN425="","",INPUT_OUTPUT!BN425)</f>
        <v/>
      </c>
      <c r="K438" s="2453" t="str">
        <f t="shared" si="21"/>
        <v/>
      </c>
      <c r="L438" s="2457" t="str">
        <f>IF(INPUT_OUTPUT!BO425="","",INPUT_OUTPUT!BO425)</f>
        <v/>
      </c>
      <c r="M438" s="2457" t="str">
        <f>IF(INPUT_OUTPUT!BP425="","",INPUT_OUTPUT!BP425)</f>
        <v/>
      </c>
      <c r="N438" s="2457" t="str">
        <f>IF(INPUT_OUTPUT!BQ425="","",INPUT_OUTPUT!BQ425)</f>
        <v/>
      </c>
      <c r="O438" s="2457" t="str">
        <f>IF(INPUT_OUTPUT!BR425="","",INPUT_OUTPUT!BR425)</f>
        <v/>
      </c>
      <c r="P438" s="2457" t="str">
        <f>IF(INPUT_OUTPUT!BS425="","",INPUT_OUTPUT!BS425)</f>
        <v/>
      </c>
      <c r="Q438" s="2457" t="str">
        <f>IF(INPUT_OUTPUT!BT425="","",INPUT_OUTPUT!BT425)</f>
        <v/>
      </c>
      <c r="R438" s="2457" t="str">
        <f>IF(INPUT_OUTPUT!BU425="","",INPUT_OUTPUT!BU425)</f>
        <v/>
      </c>
      <c r="S438" s="2461" t="str">
        <f t="shared" si="22"/>
        <v/>
      </c>
      <c r="T438" s="2457" t="str">
        <f>IF(INPUT_OUTPUT!BV425="","",INPUT_OUTPUT!BV425)</f>
        <v/>
      </c>
      <c r="U438" s="2457" t="str">
        <f>IF(INPUT_OUTPUT!BW425="","",INPUT_OUTPUT!BW425)</f>
        <v/>
      </c>
      <c r="V438" s="2457" t="str">
        <f>IF(INPUT_OUTPUT!BX425="","",INPUT_OUTPUT!BX425)</f>
        <v/>
      </c>
      <c r="W438" s="2457" t="str">
        <f>IF(INPUT_OUTPUT!BY425="","",INPUT_OUTPUT!BY425)</f>
        <v/>
      </c>
      <c r="X438" s="2457" t="str">
        <f>IF(INPUT_OUTPUT!BZ425="","",INPUT_OUTPUT!BZ425)</f>
        <v/>
      </c>
      <c r="Y438" s="2457" t="str">
        <f>IF(INPUT_OUTPUT!CA425="","",INPUT_OUTPUT!CA425)</f>
        <v/>
      </c>
      <c r="Z438" s="2457" t="str">
        <f>IF(INPUT_OUTPUT!CB425="","",INPUT_OUTPUT!CB425)</f>
        <v/>
      </c>
      <c r="AA438" s="2461" t="str">
        <f t="shared" si="23"/>
        <v/>
      </c>
      <c r="AB438" s="2459" t="str">
        <f>IF(INPUT_OUTPUT!CC425="","",INPUT_OUTPUT!CC425)</f>
        <v/>
      </c>
      <c r="AC438" s="2459" t="str">
        <f>IF(INPUT_OUTPUT!CD425="","",INPUT_OUTPUT!CD425)</f>
        <v/>
      </c>
      <c r="AD438" s="2459" t="str">
        <f>IF(INPUT_OUTPUT!CE425="","",INPUT_OUTPUT!CE425)</f>
        <v/>
      </c>
      <c r="AE438" s="2459" t="str">
        <f>IF(INPUT_OUTPUT!CF425="","",INPUT_OUTPUT!CF425)</f>
        <v/>
      </c>
      <c r="AF438" s="2459" t="str">
        <f>IF(INPUT_OUTPUT!CG425="","",INPUT_OUTPUT!CG425)</f>
        <v/>
      </c>
      <c r="AG438" s="2459" t="str">
        <f>IF(INPUT_OUTPUT!CH425="","",INPUT_OUTPUT!CH425)</f>
        <v/>
      </c>
      <c r="AH438" s="2459" t="str">
        <f>IF(INPUT_OUTPUT!CI425="","",INPUT_OUTPUT!CI425)</f>
        <v/>
      </c>
    </row>
    <row r="439" spans="3:34" s="2437" customFormat="1" ht="12.75" customHeight="1">
      <c r="C439" s="2461" t="str">
        <f>IF(INPUT_OUTPUT!C426="","",INPUT_OUTPUT!C426)</f>
        <v/>
      </c>
      <c r="D439" s="2462" t="str">
        <f>IF(INPUT_OUTPUT!BH426="","",INPUT_OUTPUT!BH426)</f>
        <v/>
      </c>
      <c r="E439" s="2462" t="str">
        <f>IF(INPUT_OUTPUT!BI426="","",INPUT_OUTPUT!BI426)</f>
        <v/>
      </c>
      <c r="F439" s="2462" t="str">
        <f>IF(INPUT_OUTPUT!BJ426="","",INPUT_OUTPUT!BJ426)</f>
        <v/>
      </c>
      <c r="G439" s="2462" t="str">
        <f>IF(INPUT_OUTPUT!BK426="","",INPUT_OUTPUT!BK426)</f>
        <v/>
      </c>
      <c r="H439" s="2462" t="str">
        <f>IF(INPUT_OUTPUT!BL426="","",INPUT_OUTPUT!BL426)</f>
        <v/>
      </c>
      <c r="I439" s="2462" t="str">
        <f>IF(INPUT_OUTPUT!BM426="","",INPUT_OUTPUT!BM426)</f>
        <v/>
      </c>
      <c r="J439" s="2462" t="str">
        <f>IF(INPUT_OUTPUT!BN426="","",INPUT_OUTPUT!BN426)</f>
        <v/>
      </c>
      <c r="K439" s="2453" t="str">
        <f t="shared" si="21"/>
        <v/>
      </c>
      <c r="L439" s="2457" t="str">
        <f>IF(INPUT_OUTPUT!BO426="","",INPUT_OUTPUT!BO426)</f>
        <v/>
      </c>
      <c r="M439" s="2457" t="str">
        <f>IF(INPUT_OUTPUT!BP426="","",INPUT_OUTPUT!BP426)</f>
        <v/>
      </c>
      <c r="N439" s="2457" t="str">
        <f>IF(INPUT_OUTPUT!BQ426="","",INPUT_OUTPUT!BQ426)</f>
        <v/>
      </c>
      <c r="O439" s="2457" t="str">
        <f>IF(INPUT_OUTPUT!BR426="","",INPUT_OUTPUT!BR426)</f>
        <v/>
      </c>
      <c r="P439" s="2457" t="str">
        <f>IF(INPUT_OUTPUT!BS426="","",INPUT_OUTPUT!BS426)</f>
        <v/>
      </c>
      <c r="Q439" s="2457" t="str">
        <f>IF(INPUT_OUTPUT!BT426="","",INPUT_OUTPUT!BT426)</f>
        <v/>
      </c>
      <c r="R439" s="2457" t="str">
        <f>IF(INPUT_OUTPUT!BU426="","",INPUT_OUTPUT!BU426)</f>
        <v/>
      </c>
      <c r="S439" s="2461" t="str">
        <f t="shared" si="22"/>
        <v/>
      </c>
      <c r="T439" s="2457" t="str">
        <f>IF(INPUT_OUTPUT!BV426="","",INPUT_OUTPUT!BV426)</f>
        <v/>
      </c>
      <c r="U439" s="2457" t="str">
        <f>IF(INPUT_OUTPUT!BW426="","",INPUT_OUTPUT!BW426)</f>
        <v/>
      </c>
      <c r="V439" s="2457" t="str">
        <f>IF(INPUT_OUTPUT!BX426="","",INPUT_OUTPUT!BX426)</f>
        <v/>
      </c>
      <c r="W439" s="2457" t="str">
        <f>IF(INPUT_OUTPUT!BY426="","",INPUT_OUTPUT!BY426)</f>
        <v/>
      </c>
      <c r="X439" s="2457" t="str">
        <f>IF(INPUT_OUTPUT!BZ426="","",INPUT_OUTPUT!BZ426)</f>
        <v/>
      </c>
      <c r="Y439" s="2457" t="str">
        <f>IF(INPUT_OUTPUT!CA426="","",INPUT_OUTPUT!CA426)</f>
        <v/>
      </c>
      <c r="Z439" s="2457" t="str">
        <f>IF(INPUT_OUTPUT!CB426="","",INPUT_OUTPUT!CB426)</f>
        <v/>
      </c>
      <c r="AA439" s="2461" t="str">
        <f t="shared" si="23"/>
        <v/>
      </c>
      <c r="AB439" s="2459" t="str">
        <f>IF(INPUT_OUTPUT!CC426="","",INPUT_OUTPUT!CC426)</f>
        <v/>
      </c>
      <c r="AC439" s="2459" t="str">
        <f>IF(INPUT_OUTPUT!CD426="","",INPUT_OUTPUT!CD426)</f>
        <v/>
      </c>
      <c r="AD439" s="2459" t="str">
        <f>IF(INPUT_OUTPUT!CE426="","",INPUT_OUTPUT!CE426)</f>
        <v/>
      </c>
      <c r="AE439" s="2459" t="str">
        <f>IF(INPUT_OUTPUT!CF426="","",INPUT_OUTPUT!CF426)</f>
        <v/>
      </c>
      <c r="AF439" s="2459" t="str">
        <f>IF(INPUT_OUTPUT!CG426="","",INPUT_OUTPUT!CG426)</f>
        <v/>
      </c>
      <c r="AG439" s="2459" t="str">
        <f>IF(INPUT_OUTPUT!CH426="","",INPUT_OUTPUT!CH426)</f>
        <v/>
      </c>
      <c r="AH439" s="2459" t="str">
        <f>IF(INPUT_OUTPUT!CI426="","",INPUT_OUTPUT!CI426)</f>
        <v/>
      </c>
    </row>
    <row r="440" spans="3:34" s="2437" customFormat="1" ht="12.75" customHeight="1">
      <c r="C440" s="2461" t="str">
        <f>IF(INPUT_OUTPUT!C427="","",INPUT_OUTPUT!C427)</f>
        <v/>
      </c>
      <c r="D440" s="2462" t="str">
        <f>IF(INPUT_OUTPUT!BH427="","",INPUT_OUTPUT!BH427)</f>
        <v/>
      </c>
      <c r="E440" s="2462" t="str">
        <f>IF(INPUT_OUTPUT!BI427="","",INPUT_OUTPUT!BI427)</f>
        <v/>
      </c>
      <c r="F440" s="2462" t="str">
        <f>IF(INPUT_OUTPUT!BJ427="","",INPUT_OUTPUT!BJ427)</f>
        <v/>
      </c>
      <c r="G440" s="2462" t="str">
        <f>IF(INPUT_OUTPUT!BK427="","",INPUT_OUTPUT!BK427)</f>
        <v/>
      </c>
      <c r="H440" s="2462" t="str">
        <f>IF(INPUT_OUTPUT!BL427="","",INPUT_OUTPUT!BL427)</f>
        <v/>
      </c>
      <c r="I440" s="2462" t="str">
        <f>IF(INPUT_OUTPUT!BM427="","",INPUT_OUTPUT!BM427)</f>
        <v/>
      </c>
      <c r="J440" s="2462" t="str">
        <f>IF(INPUT_OUTPUT!BN427="","",INPUT_OUTPUT!BN427)</f>
        <v/>
      </c>
      <c r="K440" s="2453" t="str">
        <f t="shared" si="21"/>
        <v/>
      </c>
      <c r="L440" s="2457" t="str">
        <f>IF(INPUT_OUTPUT!BO427="","",INPUT_OUTPUT!BO427)</f>
        <v/>
      </c>
      <c r="M440" s="2457" t="str">
        <f>IF(INPUT_OUTPUT!BP427="","",INPUT_OUTPUT!BP427)</f>
        <v/>
      </c>
      <c r="N440" s="2457" t="str">
        <f>IF(INPUT_OUTPUT!BQ427="","",INPUT_OUTPUT!BQ427)</f>
        <v/>
      </c>
      <c r="O440" s="2457" t="str">
        <f>IF(INPUT_OUTPUT!BR427="","",INPUT_OUTPUT!BR427)</f>
        <v/>
      </c>
      <c r="P440" s="2457" t="str">
        <f>IF(INPUT_OUTPUT!BS427="","",INPUT_OUTPUT!BS427)</f>
        <v/>
      </c>
      <c r="Q440" s="2457" t="str">
        <f>IF(INPUT_OUTPUT!BT427="","",INPUT_OUTPUT!BT427)</f>
        <v/>
      </c>
      <c r="R440" s="2457" t="str">
        <f>IF(INPUT_OUTPUT!BU427="","",INPUT_OUTPUT!BU427)</f>
        <v/>
      </c>
      <c r="S440" s="2461" t="str">
        <f t="shared" si="22"/>
        <v/>
      </c>
      <c r="T440" s="2457" t="str">
        <f>IF(INPUT_OUTPUT!BV427="","",INPUT_OUTPUT!BV427)</f>
        <v/>
      </c>
      <c r="U440" s="2457" t="str">
        <f>IF(INPUT_OUTPUT!BW427="","",INPUT_OUTPUT!BW427)</f>
        <v/>
      </c>
      <c r="V440" s="2457" t="str">
        <f>IF(INPUT_OUTPUT!BX427="","",INPUT_OUTPUT!BX427)</f>
        <v/>
      </c>
      <c r="W440" s="2457" t="str">
        <f>IF(INPUT_OUTPUT!BY427="","",INPUT_OUTPUT!BY427)</f>
        <v/>
      </c>
      <c r="X440" s="2457" t="str">
        <f>IF(INPUT_OUTPUT!BZ427="","",INPUT_OUTPUT!BZ427)</f>
        <v/>
      </c>
      <c r="Y440" s="2457" t="str">
        <f>IF(INPUT_OUTPUT!CA427="","",INPUT_OUTPUT!CA427)</f>
        <v/>
      </c>
      <c r="Z440" s="2457" t="str">
        <f>IF(INPUT_OUTPUT!CB427="","",INPUT_OUTPUT!CB427)</f>
        <v/>
      </c>
      <c r="AA440" s="2461" t="str">
        <f t="shared" si="23"/>
        <v/>
      </c>
      <c r="AB440" s="2459" t="str">
        <f>IF(INPUT_OUTPUT!CC427="","",INPUT_OUTPUT!CC427)</f>
        <v/>
      </c>
      <c r="AC440" s="2459" t="str">
        <f>IF(INPUT_OUTPUT!CD427="","",INPUT_OUTPUT!CD427)</f>
        <v/>
      </c>
      <c r="AD440" s="2459" t="str">
        <f>IF(INPUT_OUTPUT!CE427="","",INPUT_OUTPUT!CE427)</f>
        <v/>
      </c>
      <c r="AE440" s="2459" t="str">
        <f>IF(INPUT_OUTPUT!CF427="","",INPUT_OUTPUT!CF427)</f>
        <v/>
      </c>
      <c r="AF440" s="2459" t="str">
        <f>IF(INPUT_OUTPUT!CG427="","",INPUT_OUTPUT!CG427)</f>
        <v/>
      </c>
      <c r="AG440" s="2459" t="str">
        <f>IF(INPUT_OUTPUT!CH427="","",INPUT_OUTPUT!CH427)</f>
        <v/>
      </c>
      <c r="AH440" s="2459" t="str">
        <f>IF(INPUT_OUTPUT!CI427="","",INPUT_OUTPUT!CI427)</f>
        <v/>
      </c>
    </row>
    <row r="441" spans="3:34" s="2437" customFormat="1" ht="12.75" customHeight="1">
      <c r="C441" s="2461" t="str">
        <f>IF(INPUT_OUTPUT!C428="","",INPUT_OUTPUT!C428)</f>
        <v/>
      </c>
      <c r="D441" s="2462" t="str">
        <f>IF(INPUT_OUTPUT!BH428="","",INPUT_OUTPUT!BH428)</f>
        <v/>
      </c>
      <c r="E441" s="2462" t="str">
        <f>IF(INPUT_OUTPUT!BI428="","",INPUT_OUTPUT!BI428)</f>
        <v/>
      </c>
      <c r="F441" s="2462" t="str">
        <f>IF(INPUT_OUTPUT!BJ428="","",INPUT_OUTPUT!BJ428)</f>
        <v/>
      </c>
      <c r="G441" s="2462" t="str">
        <f>IF(INPUT_OUTPUT!BK428="","",INPUT_OUTPUT!BK428)</f>
        <v/>
      </c>
      <c r="H441" s="2462" t="str">
        <f>IF(INPUT_OUTPUT!BL428="","",INPUT_OUTPUT!BL428)</f>
        <v/>
      </c>
      <c r="I441" s="2462" t="str">
        <f>IF(INPUT_OUTPUT!BM428="","",INPUT_OUTPUT!BM428)</f>
        <v/>
      </c>
      <c r="J441" s="2462" t="str">
        <f>IF(INPUT_OUTPUT!BN428="","",INPUT_OUTPUT!BN428)</f>
        <v/>
      </c>
      <c r="K441" s="2453" t="str">
        <f t="shared" si="21"/>
        <v/>
      </c>
      <c r="L441" s="2457" t="str">
        <f>IF(INPUT_OUTPUT!BO428="","",INPUT_OUTPUT!BO428)</f>
        <v/>
      </c>
      <c r="M441" s="2457" t="str">
        <f>IF(INPUT_OUTPUT!BP428="","",INPUT_OUTPUT!BP428)</f>
        <v/>
      </c>
      <c r="N441" s="2457" t="str">
        <f>IF(INPUT_OUTPUT!BQ428="","",INPUT_OUTPUT!BQ428)</f>
        <v/>
      </c>
      <c r="O441" s="2457" t="str">
        <f>IF(INPUT_OUTPUT!BR428="","",INPUT_OUTPUT!BR428)</f>
        <v/>
      </c>
      <c r="P441" s="2457" t="str">
        <f>IF(INPUT_OUTPUT!BS428="","",INPUT_OUTPUT!BS428)</f>
        <v/>
      </c>
      <c r="Q441" s="2457" t="str">
        <f>IF(INPUT_OUTPUT!BT428="","",INPUT_OUTPUT!BT428)</f>
        <v/>
      </c>
      <c r="R441" s="2457" t="str">
        <f>IF(INPUT_OUTPUT!BU428="","",INPUT_OUTPUT!BU428)</f>
        <v/>
      </c>
      <c r="S441" s="2461" t="str">
        <f t="shared" si="22"/>
        <v/>
      </c>
      <c r="T441" s="2457" t="str">
        <f>IF(INPUT_OUTPUT!BV428="","",INPUT_OUTPUT!BV428)</f>
        <v/>
      </c>
      <c r="U441" s="2457" t="str">
        <f>IF(INPUT_OUTPUT!BW428="","",INPUT_OUTPUT!BW428)</f>
        <v/>
      </c>
      <c r="V441" s="2457" t="str">
        <f>IF(INPUT_OUTPUT!BX428="","",INPUT_OUTPUT!BX428)</f>
        <v/>
      </c>
      <c r="W441" s="2457" t="str">
        <f>IF(INPUT_OUTPUT!BY428="","",INPUT_OUTPUT!BY428)</f>
        <v/>
      </c>
      <c r="X441" s="2457" t="str">
        <f>IF(INPUT_OUTPUT!BZ428="","",INPUT_OUTPUT!BZ428)</f>
        <v/>
      </c>
      <c r="Y441" s="2457" t="str">
        <f>IF(INPUT_OUTPUT!CA428="","",INPUT_OUTPUT!CA428)</f>
        <v/>
      </c>
      <c r="Z441" s="2457" t="str">
        <f>IF(INPUT_OUTPUT!CB428="","",INPUT_OUTPUT!CB428)</f>
        <v/>
      </c>
      <c r="AA441" s="2461" t="str">
        <f t="shared" si="23"/>
        <v/>
      </c>
      <c r="AB441" s="2459" t="str">
        <f>IF(INPUT_OUTPUT!CC428="","",INPUT_OUTPUT!CC428)</f>
        <v/>
      </c>
      <c r="AC441" s="2459" t="str">
        <f>IF(INPUT_OUTPUT!CD428="","",INPUT_OUTPUT!CD428)</f>
        <v/>
      </c>
      <c r="AD441" s="2459" t="str">
        <f>IF(INPUT_OUTPUT!CE428="","",INPUT_OUTPUT!CE428)</f>
        <v/>
      </c>
      <c r="AE441" s="2459" t="str">
        <f>IF(INPUT_OUTPUT!CF428="","",INPUT_OUTPUT!CF428)</f>
        <v/>
      </c>
      <c r="AF441" s="2459" t="str">
        <f>IF(INPUT_OUTPUT!CG428="","",INPUT_OUTPUT!CG428)</f>
        <v/>
      </c>
      <c r="AG441" s="2459" t="str">
        <f>IF(INPUT_OUTPUT!CH428="","",INPUT_OUTPUT!CH428)</f>
        <v/>
      </c>
      <c r="AH441" s="2459" t="str">
        <f>IF(INPUT_OUTPUT!CI428="","",INPUT_OUTPUT!CI428)</f>
        <v/>
      </c>
    </row>
    <row r="442" spans="3:34" s="2437" customFormat="1" ht="12.75" customHeight="1">
      <c r="C442" s="2461" t="str">
        <f>IF(INPUT_OUTPUT!C429="","",INPUT_OUTPUT!C429)</f>
        <v/>
      </c>
      <c r="D442" s="2462" t="str">
        <f>IF(INPUT_OUTPUT!BH429="","",INPUT_OUTPUT!BH429)</f>
        <v/>
      </c>
      <c r="E442" s="2462" t="str">
        <f>IF(INPUT_OUTPUT!BI429="","",INPUT_OUTPUT!BI429)</f>
        <v/>
      </c>
      <c r="F442" s="2462" t="str">
        <f>IF(INPUT_OUTPUT!BJ429="","",INPUT_OUTPUT!BJ429)</f>
        <v/>
      </c>
      <c r="G442" s="2462" t="str">
        <f>IF(INPUT_OUTPUT!BK429="","",INPUT_OUTPUT!BK429)</f>
        <v/>
      </c>
      <c r="H442" s="2462" t="str">
        <f>IF(INPUT_OUTPUT!BL429="","",INPUT_OUTPUT!BL429)</f>
        <v/>
      </c>
      <c r="I442" s="2462" t="str">
        <f>IF(INPUT_OUTPUT!BM429="","",INPUT_OUTPUT!BM429)</f>
        <v/>
      </c>
      <c r="J442" s="2462" t="str">
        <f>IF(INPUT_OUTPUT!BN429="","",INPUT_OUTPUT!BN429)</f>
        <v/>
      </c>
      <c r="K442" s="2453" t="str">
        <f t="shared" si="21"/>
        <v/>
      </c>
      <c r="L442" s="2457" t="str">
        <f>IF(INPUT_OUTPUT!BO429="","",INPUT_OUTPUT!BO429)</f>
        <v/>
      </c>
      <c r="M442" s="2457" t="str">
        <f>IF(INPUT_OUTPUT!BP429="","",INPUT_OUTPUT!BP429)</f>
        <v/>
      </c>
      <c r="N442" s="2457" t="str">
        <f>IF(INPUT_OUTPUT!BQ429="","",INPUT_OUTPUT!BQ429)</f>
        <v/>
      </c>
      <c r="O442" s="2457" t="str">
        <f>IF(INPUT_OUTPUT!BR429="","",INPUT_OUTPUT!BR429)</f>
        <v/>
      </c>
      <c r="P442" s="2457" t="str">
        <f>IF(INPUT_OUTPUT!BS429="","",INPUT_OUTPUT!BS429)</f>
        <v/>
      </c>
      <c r="Q442" s="2457" t="str">
        <f>IF(INPUT_OUTPUT!BT429="","",INPUT_OUTPUT!BT429)</f>
        <v/>
      </c>
      <c r="R442" s="2457" t="str">
        <f>IF(INPUT_OUTPUT!BU429="","",INPUT_OUTPUT!BU429)</f>
        <v/>
      </c>
      <c r="S442" s="2461" t="str">
        <f t="shared" si="22"/>
        <v/>
      </c>
      <c r="T442" s="2457" t="str">
        <f>IF(INPUT_OUTPUT!BV429="","",INPUT_OUTPUT!BV429)</f>
        <v/>
      </c>
      <c r="U442" s="2457" t="str">
        <f>IF(INPUT_OUTPUT!BW429="","",INPUT_OUTPUT!BW429)</f>
        <v/>
      </c>
      <c r="V442" s="2457" t="str">
        <f>IF(INPUT_OUTPUT!BX429="","",INPUT_OUTPUT!BX429)</f>
        <v/>
      </c>
      <c r="W442" s="2457" t="str">
        <f>IF(INPUT_OUTPUT!BY429="","",INPUT_OUTPUT!BY429)</f>
        <v/>
      </c>
      <c r="X442" s="2457" t="str">
        <f>IF(INPUT_OUTPUT!BZ429="","",INPUT_OUTPUT!BZ429)</f>
        <v/>
      </c>
      <c r="Y442" s="2457" t="str">
        <f>IF(INPUT_OUTPUT!CA429="","",INPUT_OUTPUT!CA429)</f>
        <v/>
      </c>
      <c r="Z442" s="2457" t="str">
        <f>IF(INPUT_OUTPUT!CB429="","",INPUT_OUTPUT!CB429)</f>
        <v/>
      </c>
      <c r="AA442" s="2461" t="str">
        <f t="shared" si="23"/>
        <v/>
      </c>
      <c r="AB442" s="2459" t="str">
        <f>IF(INPUT_OUTPUT!CC429="","",INPUT_OUTPUT!CC429)</f>
        <v/>
      </c>
      <c r="AC442" s="2459" t="str">
        <f>IF(INPUT_OUTPUT!CD429="","",INPUT_OUTPUT!CD429)</f>
        <v/>
      </c>
      <c r="AD442" s="2459" t="str">
        <f>IF(INPUT_OUTPUT!CE429="","",INPUT_OUTPUT!CE429)</f>
        <v/>
      </c>
      <c r="AE442" s="2459" t="str">
        <f>IF(INPUT_OUTPUT!CF429="","",INPUT_OUTPUT!CF429)</f>
        <v/>
      </c>
      <c r="AF442" s="2459" t="str">
        <f>IF(INPUT_OUTPUT!CG429="","",INPUT_OUTPUT!CG429)</f>
        <v/>
      </c>
      <c r="AG442" s="2459" t="str">
        <f>IF(INPUT_OUTPUT!CH429="","",INPUT_OUTPUT!CH429)</f>
        <v/>
      </c>
      <c r="AH442" s="2459" t="str">
        <f>IF(INPUT_OUTPUT!CI429="","",INPUT_OUTPUT!CI429)</f>
        <v/>
      </c>
    </row>
    <row r="443" spans="3:34" s="2437" customFormat="1" ht="12.75" customHeight="1">
      <c r="C443" s="2461" t="str">
        <f>IF(INPUT_OUTPUT!C430="","",INPUT_OUTPUT!C430)</f>
        <v/>
      </c>
      <c r="D443" s="2462" t="str">
        <f>IF(INPUT_OUTPUT!BH430="","",INPUT_OUTPUT!BH430)</f>
        <v/>
      </c>
      <c r="E443" s="2462" t="str">
        <f>IF(INPUT_OUTPUT!BI430="","",INPUT_OUTPUT!BI430)</f>
        <v/>
      </c>
      <c r="F443" s="2462" t="str">
        <f>IF(INPUT_OUTPUT!BJ430="","",INPUT_OUTPUT!BJ430)</f>
        <v/>
      </c>
      <c r="G443" s="2462" t="str">
        <f>IF(INPUT_OUTPUT!BK430="","",INPUT_OUTPUT!BK430)</f>
        <v/>
      </c>
      <c r="H443" s="2462" t="str">
        <f>IF(INPUT_OUTPUT!BL430="","",INPUT_OUTPUT!BL430)</f>
        <v/>
      </c>
      <c r="I443" s="2462" t="str">
        <f>IF(INPUT_OUTPUT!BM430="","",INPUT_OUTPUT!BM430)</f>
        <v/>
      </c>
      <c r="J443" s="2462" t="str">
        <f>IF(INPUT_OUTPUT!BN430="","",INPUT_OUTPUT!BN430)</f>
        <v/>
      </c>
      <c r="K443" s="2453" t="str">
        <f t="shared" si="21"/>
        <v/>
      </c>
      <c r="L443" s="2457" t="str">
        <f>IF(INPUT_OUTPUT!BO430="","",INPUT_OUTPUT!BO430)</f>
        <v/>
      </c>
      <c r="M443" s="2457" t="str">
        <f>IF(INPUT_OUTPUT!BP430="","",INPUT_OUTPUT!BP430)</f>
        <v/>
      </c>
      <c r="N443" s="2457" t="str">
        <f>IF(INPUT_OUTPUT!BQ430="","",INPUT_OUTPUT!BQ430)</f>
        <v/>
      </c>
      <c r="O443" s="2457" t="str">
        <f>IF(INPUT_OUTPUT!BR430="","",INPUT_OUTPUT!BR430)</f>
        <v/>
      </c>
      <c r="P443" s="2457" t="str">
        <f>IF(INPUT_OUTPUT!BS430="","",INPUT_OUTPUT!BS430)</f>
        <v/>
      </c>
      <c r="Q443" s="2457" t="str">
        <f>IF(INPUT_OUTPUT!BT430="","",INPUT_OUTPUT!BT430)</f>
        <v/>
      </c>
      <c r="R443" s="2457" t="str">
        <f>IF(INPUT_OUTPUT!BU430="","",INPUT_OUTPUT!BU430)</f>
        <v/>
      </c>
      <c r="S443" s="2461" t="str">
        <f t="shared" si="22"/>
        <v/>
      </c>
      <c r="T443" s="2457" t="str">
        <f>IF(INPUT_OUTPUT!BV430="","",INPUT_OUTPUT!BV430)</f>
        <v/>
      </c>
      <c r="U443" s="2457" t="str">
        <f>IF(INPUT_OUTPUT!BW430="","",INPUT_OUTPUT!BW430)</f>
        <v/>
      </c>
      <c r="V443" s="2457" t="str">
        <f>IF(INPUT_OUTPUT!BX430="","",INPUT_OUTPUT!BX430)</f>
        <v/>
      </c>
      <c r="W443" s="2457" t="str">
        <f>IF(INPUT_OUTPUT!BY430="","",INPUT_OUTPUT!BY430)</f>
        <v/>
      </c>
      <c r="X443" s="2457" t="str">
        <f>IF(INPUT_OUTPUT!BZ430="","",INPUT_OUTPUT!BZ430)</f>
        <v/>
      </c>
      <c r="Y443" s="2457" t="str">
        <f>IF(INPUT_OUTPUT!CA430="","",INPUT_OUTPUT!CA430)</f>
        <v/>
      </c>
      <c r="Z443" s="2457" t="str">
        <f>IF(INPUT_OUTPUT!CB430="","",INPUT_OUTPUT!CB430)</f>
        <v/>
      </c>
      <c r="AA443" s="2461" t="str">
        <f t="shared" si="23"/>
        <v/>
      </c>
      <c r="AB443" s="2459" t="str">
        <f>IF(INPUT_OUTPUT!CC430="","",INPUT_OUTPUT!CC430)</f>
        <v/>
      </c>
      <c r="AC443" s="2459" t="str">
        <f>IF(INPUT_OUTPUT!CD430="","",INPUT_OUTPUT!CD430)</f>
        <v/>
      </c>
      <c r="AD443" s="2459" t="str">
        <f>IF(INPUT_OUTPUT!CE430="","",INPUT_OUTPUT!CE430)</f>
        <v/>
      </c>
      <c r="AE443" s="2459" t="str">
        <f>IF(INPUT_OUTPUT!CF430="","",INPUT_OUTPUT!CF430)</f>
        <v/>
      </c>
      <c r="AF443" s="2459" t="str">
        <f>IF(INPUT_OUTPUT!CG430="","",INPUT_OUTPUT!CG430)</f>
        <v/>
      </c>
      <c r="AG443" s="2459" t="str">
        <f>IF(INPUT_OUTPUT!CH430="","",INPUT_OUTPUT!CH430)</f>
        <v/>
      </c>
      <c r="AH443" s="2459" t="str">
        <f>IF(INPUT_OUTPUT!CI430="","",INPUT_OUTPUT!CI430)</f>
        <v/>
      </c>
    </row>
    <row r="444" spans="3:34" s="2437" customFormat="1" ht="12.75" customHeight="1">
      <c r="C444" s="2461" t="str">
        <f>IF(INPUT_OUTPUT!C431="","",INPUT_OUTPUT!C431)</f>
        <v/>
      </c>
      <c r="D444" s="2462" t="str">
        <f>IF(INPUT_OUTPUT!BH431="","",INPUT_OUTPUT!BH431)</f>
        <v/>
      </c>
      <c r="E444" s="2462" t="str">
        <f>IF(INPUT_OUTPUT!BI431="","",INPUT_OUTPUT!BI431)</f>
        <v/>
      </c>
      <c r="F444" s="2462" t="str">
        <f>IF(INPUT_OUTPUT!BJ431="","",INPUT_OUTPUT!BJ431)</f>
        <v/>
      </c>
      <c r="G444" s="2462" t="str">
        <f>IF(INPUT_OUTPUT!BK431="","",INPUT_OUTPUT!BK431)</f>
        <v/>
      </c>
      <c r="H444" s="2462" t="str">
        <f>IF(INPUT_OUTPUT!BL431="","",INPUT_OUTPUT!BL431)</f>
        <v/>
      </c>
      <c r="I444" s="2462" t="str">
        <f>IF(INPUT_OUTPUT!BM431="","",INPUT_OUTPUT!BM431)</f>
        <v/>
      </c>
      <c r="J444" s="2462" t="str">
        <f>IF(INPUT_OUTPUT!BN431="","",INPUT_OUTPUT!BN431)</f>
        <v/>
      </c>
      <c r="K444" s="2453" t="str">
        <f t="shared" si="21"/>
        <v/>
      </c>
      <c r="L444" s="2457" t="str">
        <f>IF(INPUT_OUTPUT!BO431="","",INPUT_OUTPUT!BO431)</f>
        <v/>
      </c>
      <c r="M444" s="2457" t="str">
        <f>IF(INPUT_OUTPUT!BP431="","",INPUT_OUTPUT!BP431)</f>
        <v/>
      </c>
      <c r="N444" s="2457" t="str">
        <f>IF(INPUT_OUTPUT!BQ431="","",INPUT_OUTPUT!BQ431)</f>
        <v/>
      </c>
      <c r="O444" s="2457" t="str">
        <f>IF(INPUT_OUTPUT!BR431="","",INPUT_OUTPUT!BR431)</f>
        <v/>
      </c>
      <c r="P444" s="2457" t="str">
        <f>IF(INPUT_OUTPUT!BS431="","",INPUT_OUTPUT!BS431)</f>
        <v/>
      </c>
      <c r="Q444" s="2457" t="str">
        <f>IF(INPUT_OUTPUT!BT431="","",INPUT_OUTPUT!BT431)</f>
        <v/>
      </c>
      <c r="R444" s="2457" t="str">
        <f>IF(INPUT_OUTPUT!BU431="","",INPUT_OUTPUT!BU431)</f>
        <v/>
      </c>
      <c r="S444" s="2461" t="str">
        <f t="shared" si="22"/>
        <v/>
      </c>
      <c r="T444" s="2457" t="str">
        <f>IF(INPUT_OUTPUT!BV431="","",INPUT_OUTPUT!BV431)</f>
        <v/>
      </c>
      <c r="U444" s="2457" t="str">
        <f>IF(INPUT_OUTPUT!BW431="","",INPUT_OUTPUT!BW431)</f>
        <v/>
      </c>
      <c r="V444" s="2457" t="str">
        <f>IF(INPUT_OUTPUT!BX431="","",INPUT_OUTPUT!BX431)</f>
        <v/>
      </c>
      <c r="W444" s="2457" t="str">
        <f>IF(INPUT_OUTPUT!BY431="","",INPUT_OUTPUT!BY431)</f>
        <v/>
      </c>
      <c r="X444" s="2457" t="str">
        <f>IF(INPUT_OUTPUT!BZ431="","",INPUT_OUTPUT!BZ431)</f>
        <v/>
      </c>
      <c r="Y444" s="2457" t="str">
        <f>IF(INPUT_OUTPUT!CA431="","",INPUT_OUTPUT!CA431)</f>
        <v/>
      </c>
      <c r="Z444" s="2457" t="str">
        <f>IF(INPUT_OUTPUT!CB431="","",INPUT_OUTPUT!CB431)</f>
        <v/>
      </c>
      <c r="AA444" s="2461" t="str">
        <f t="shared" si="23"/>
        <v/>
      </c>
      <c r="AB444" s="2459" t="str">
        <f>IF(INPUT_OUTPUT!CC431="","",INPUT_OUTPUT!CC431)</f>
        <v/>
      </c>
      <c r="AC444" s="2459" t="str">
        <f>IF(INPUT_OUTPUT!CD431="","",INPUT_OUTPUT!CD431)</f>
        <v/>
      </c>
      <c r="AD444" s="2459" t="str">
        <f>IF(INPUT_OUTPUT!CE431="","",INPUT_OUTPUT!CE431)</f>
        <v/>
      </c>
      <c r="AE444" s="2459" t="str">
        <f>IF(INPUT_OUTPUT!CF431="","",INPUT_OUTPUT!CF431)</f>
        <v/>
      </c>
      <c r="AF444" s="2459" t="str">
        <f>IF(INPUT_OUTPUT!CG431="","",INPUT_OUTPUT!CG431)</f>
        <v/>
      </c>
      <c r="AG444" s="2459" t="str">
        <f>IF(INPUT_OUTPUT!CH431="","",INPUT_OUTPUT!CH431)</f>
        <v/>
      </c>
      <c r="AH444" s="2459" t="str">
        <f>IF(INPUT_OUTPUT!CI431="","",INPUT_OUTPUT!CI431)</f>
        <v/>
      </c>
    </row>
    <row r="445" spans="3:34" s="2437" customFormat="1" ht="12.75" customHeight="1">
      <c r="C445" s="2461" t="str">
        <f>IF(INPUT_OUTPUT!C432="","",INPUT_OUTPUT!C432)</f>
        <v/>
      </c>
      <c r="D445" s="2462" t="str">
        <f>IF(INPUT_OUTPUT!BH432="","",INPUT_OUTPUT!BH432)</f>
        <v/>
      </c>
      <c r="E445" s="2462" t="str">
        <f>IF(INPUT_OUTPUT!BI432="","",INPUT_OUTPUT!BI432)</f>
        <v/>
      </c>
      <c r="F445" s="2462" t="str">
        <f>IF(INPUT_OUTPUT!BJ432="","",INPUT_OUTPUT!BJ432)</f>
        <v/>
      </c>
      <c r="G445" s="2462" t="str">
        <f>IF(INPUT_OUTPUT!BK432="","",INPUT_OUTPUT!BK432)</f>
        <v/>
      </c>
      <c r="H445" s="2462" t="str">
        <f>IF(INPUT_OUTPUT!BL432="","",INPUT_OUTPUT!BL432)</f>
        <v/>
      </c>
      <c r="I445" s="2462" t="str">
        <f>IF(INPUT_OUTPUT!BM432="","",INPUT_OUTPUT!BM432)</f>
        <v/>
      </c>
      <c r="J445" s="2462" t="str">
        <f>IF(INPUT_OUTPUT!BN432="","",INPUT_OUTPUT!BN432)</f>
        <v/>
      </c>
      <c r="K445" s="2453" t="str">
        <f t="shared" si="21"/>
        <v/>
      </c>
      <c r="L445" s="2457" t="str">
        <f>IF(INPUT_OUTPUT!BO432="","",INPUT_OUTPUT!BO432)</f>
        <v/>
      </c>
      <c r="M445" s="2457" t="str">
        <f>IF(INPUT_OUTPUT!BP432="","",INPUT_OUTPUT!BP432)</f>
        <v/>
      </c>
      <c r="N445" s="2457" t="str">
        <f>IF(INPUT_OUTPUT!BQ432="","",INPUT_OUTPUT!BQ432)</f>
        <v/>
      </c>
      <c r="O445" s="2457" t="str">
        <f>IF(INPUT_OUTPUT!BR432="","",INPUT_OUTPUT!BR432)</f>
        <v/>
      </c>
      <c r="P445" s="2457" t="str">
        <f>IF(INPUT_OUTPUT!BS432="","",INPUT_OUTPUT!BS432)</f>
        <v/>
      </c>
      <c r="Q445" s="2457" t="str">
        <f>IF(INPUT_OUTPUT!BT432="","",INPUT_OUTPUT!BT432)</f>
        <v/>
      </c>
      <c r="R445" s="2457" t="str">
        <f>IF(INPUT_OUTPUT!BU432="","",INPUT_OUTPUT!BU432)</f>
        <v/>
      </c>
      <c r="S445" s="2461" t="str">
        <f t="shared" si="22"/>
        <v/>
      </c>
      <c r="T445" s="2457" t="str">
        <f>IF(INPUT_OUTPUT!BV432="","",INPUT_OUTPUT!BV432)</f>
        <v/>
      </c>
      <c r="U445" s="2457" t="str">
        <f>IF(INPUT_OUTPUT!BW432="","",INPUT_OUTPUT!BW432)</f>
        <v/>
      </c>
      <c r="V445" s="2457" t="str">
        <f>IF(INPUT_OUTPUT!BX432="","",INPUT_OUTPUT!BX432)</f>
        <v/>
      </c>
      <c r="W445" s="2457" t="str">
        <f>IF(INPUT_OUTPUT!BY432="","",INPUT_OUTPUT!BY432)</f>
        <v/>
      </c>
      <c r="X445" s="2457" t="str">
        <f>IF(INPUT_OUTPUT!BZ432="","",INPUT_OUTPUT!BZ432)</f>
        <v/>
      </c>
      <c r="Y445" s="2457" t="str">
        <f>IF(INPUT_OUTPUT!CA432="","",INPUT_OUTPUT!CA432)</f>
        <v/>
      </c>
      <c r="Z445" s="2457" t="str">
        <f>IF(INPUT_OUTPUT!CB432="","",INPUT_OUTPUT!CB432)</f>
        <v/>
      </c>
      <c r="AA445" s="2461" t="str">
        <f t="shared" si="23"/>
        <v/>
      </c>
      <c r="AB445" s="2459" t="str">
        <f>IF(INPUT_OUTPUT!CC432="","",INPUT_OUTPUT!CC432)</f>
        <v/>
      </c>
      <c r="AC445" s="2459" t="str">
        <f>IF(INPUT_OUTPUT!CD432="","",INPUT_OUTPUT!CD432)</f>
        <v/>
      </c>
      <c r="AD445" s="2459" t="str">
        <f>IF(INPUT_OUTPUT!CE432="","",INPUT_OUTPUT!CE432)</f>
        <v/>
      </c>
      <c r="AE445" s="2459" t="str">
        <f>IF(INPUT_OUTPUT!CF432="","",INPUT_OUTPUT!CF432)</f>
        <v/>
      </c>
      <c r="AF445" s="2459" t="str">
        <f>IF(INPUT_OUTPUT!CG432="","",INPUT_OUTPUT!CG432)</f>
        <v/>
      </c>
      <c r="AG445" s="2459" t="str">
        <f>IF(INPUT_OUTPUT!CH432="","",INPUT_OUTPUT!CH432)</f>
        <v/>
      </c>
      <c r="AH445" s="2459" t="str">
        <f>IF(INPUT_OUTPUT!CI432="","",INPUT_OUTPUT!CI432)</f>
        <v/>
      </c>
    </row>
    <row r="446" spans="3:34" s="2437" customFormat="1" ht="12.75" customHeight="1">
      <c r="C446" s="2461" t="str">
        <f>IF(INPUT_OUTPUT!C433="","",INPUT_OUTPUT!C433)</f>
        <v/>
      </c>
      <c r="D446" s="2462" t="str">
        <f>IF(INPUT_OUTPUT!BH433="","",INPUT_OUTPUT!BH433)</f>
        <v/>
      </c>
      <c r="E446" s="2462" t="str">
        <f>IF(INPUT_OUTPUT!BI433="","",INPUT_OUTPUT!BI433)</f>
        <v/>
      </c>
      <c r="F446" s="2462" t="str">
        <f>IF(INPUT_OUTPUT!BJ433="","",INPUT_OUTPUT!BJ433)</f>
        <v/>
      </c>
      <c r="G446" s="2462" t="str">
        <f>IF(INPUT_OUTPUT!BK433="","",INPUT_OUTPUT!BK433)</f>
        <v/>
      </c>
      <c r="H446" s="2462" t="str">
        <f>IF(INPUT_OUTPUT!BL433="","",INPUT_OUTPUT!BL433)</f>
        <v/>
      </c>
      <c r="I446" s="2462" t="str">
        <f>IF(INPUT_OUTPUT!BM433="","",INPUT_OUTPUT!BM433)</f>
        <v/>
      </c>
      <c r="J446" s="2462" t="str">
        <f>IF(INPUT_OUTPUT!BN433="","",INPUT_OUTPUT!BN433)</f>
        <v/>
      </c>
      <c r="K446" s="2453" t="str">
        <f t="shared" si="21"/>
        <v/>
      </c>
      <c r="L446" s="2457" t="str">
        <f>IF(INPUT_OUTPUT!BO433="","",INPUT_OUTPUT!BO433)</f>
        <v/>
      </c>
      <c r="M446" s="2457" t="str">
        <f>IF(INPUT_OUTPUT!BP433="","",INPUT_OUTPUT!BP433)</f>
        <v/>
      </c>
      <c r="N446" s="2457" t="str">
        <f>IF(INPUT_OUTPUT!BQ433="","",INPUT_OUTPUT!BQ433)</f>
        <v/>
      </c>
      <c r="O446" s="2457" t="str">
        <f>IF(INPUT_OUTPUT!BR433="","",INPUT_OUTPUT!BR433)</f>
        <v/>
      </c>
      <c r="P446" s="2457" t="str">
        <f>IF(INPUT_OUTPUT!BS433="","",INPUT_OUTPUT!BS433)</f>
        <v/>
      </c>
      <c r="Q446" s="2457" t="str">
        <f>IF(INPUT_OUTPUT!BT433="","",INPUT_OUTPUT!BT433)</f>
        <v/>
      </c>
      <c r="R446" s="2457" t="str">
        <f>IF(INPUT_OUTPUT!BU433="","",INPUT_OUTPUT!BU433)</f>
        <v/>
      </c>
      <c r="S446" s="2461" t="str">
        <f t="shared" si="22"/>
        <v/>
      </c>
      <c r="T446" s="2457" t="str">
        <f>IF(INPUT_OUTPUT!BV433="","",INPUT_OUTPUT!BV433)</f>
        <v/>
      </c>
      <c r="U446" s="2457" t="str">
        <f>IF(INPUT_OUTPUT!BW433="","",INPUT_OUTPUT!BW433)</f>
        <v/>
      </c>
      <c r="V446" s="2457" t="str">
        <f>IF(INPUT_OUTPUT!BX433="","",INPUT_OUTPUT!BX433)</f>
        <v/>
      </c>
      <c r="W446" s="2457" t="str">
        <f>IF(INPUT_OUTPUT!BY433="","",INPUT_OUTPUT!BY433)</f>
        <v/>
      </c>
      <c r="X446" s="2457" t="str">
        <f>IF(INPUT_OUTPUT!BZ433="","",INPUT_OUTPUT!BZ433)</f>
        <v/>
      </c>
      <c r="Y446" s="2457" t="str">
        <f>IF(INPUT_OUTPUT!CA433="","",INPUT_OUTPUT!CA433)</f>
        <v/>
      </c>
      <c r="Z446" s="2457" t="str">
        <f>IF(INPUT_OUTPUT!CB433="","",INPUT_OUTPUT!CB433)</f>
        <v/>
      </c>
      <c r="AA446" s="2461" t="str">
        <f t="shared" si="23"/>
        <v/>
      </c>
      <c r="AB446" s="2459" t="str">
        <f>IF(INPUT_OUTPUT!CC433="","",INPUT_OUTPUT!CC433)</f>
        <v/>
      </c>
      <c r="AC446" s="2459" t="str">
        <f>IF(INPUT_OUTPUT!CD433="","",INPUT_OUTPUT!CD433)</f>
        <v/>
      </c>
      <c r="AD446" s="2459" t="str">
        <f>IF(INPUT_OUTPUT!CE433="","",INPUT_OUTPUT!CE433)</f>
        <v/>
      </c>
      <c r="AE446" s="2459" t="str">
        <f>IF(INPUT_OUTPUT!CF433="","",INPUT_OUTPUT!CF433)</f>
        <v/>
      </c>
      <c r="AF446" s="2459" t="str">
        <f>IF(INPUT_OUTPUT!CG433="","",INPUT_OUTPUT!CG433)</f>
        <v/>
      </c>
      <c r="AG446" s="2459" t="str">
        <f>IF(INPUT_OUTPUT!CH433="","",INPUT_OUTPUT!CH433)</f>
        <v/>
      </c>
      <c r="AH446" s="2459" t="str">
        <f>IF(INPUT_OUTPUT!CI433="","",INPUT_OUTPUT!CI433)</f>
        <v/>
      </c>
    </row>
    <row r="447" spans="3:34" s="2437" customFormat="1" ht="12.75" customHeight="1">
      <c r="C447" s="2461" t="str">
        <f>IF(INPUT_OUTPUT!C434="","",INPUT_OUTPUT!C434)</f>
        <v/>
      </c>
      <c r="D447" s="2462" t="str">
        <f>IF(INPUT_OUTPUT!BH434="","",INPUT_OUTPUT!BH434)</f>
        <v/>
      </c>
      <c r="E447" s="2462" t="str">
        <f>IF(INPUT_OUTPUT!BI434="","",INPUT_OUTPUT!BI434)</f>
        <v/>
      </c>
      <c r="F447" s="2462" t="str">
        <f>IF(INPUT_OUTPUT!BJ434="","",INPUT_OUTPUT!BJ434)</f>
        <v/>
      </c>
      <c r="G447" s="2462" t="str">
        <f>IF(INPUT_OUTPUT!BK434="","",INPUT_OUTPUT!BK434)</f>
        <v/>
      </c>
      <c r="H447" s="2462" t="str">
        <f>IF(INPUT_OUTPUT!BL434="","",INPUT_OUTPUT!BL434)</f>
        <v/>
      </c>
      <c r="I447" s="2462" t="str">
        <f>IF(INPUT_OUTPUT!BM434="","",INPUT_OUTPUT!BM434)</f>
        <v/>
      </c>
      <c r="J447" s="2462" t="str">
        <f>IF(INPUT_OUTPUT!BN434="","",INPUT_OUTPUT!BN434)</f>
        <v/>
      </c>
      <c r="K447" s="2453" t="str">
        <f t="shared" si="21"/>
        <v/>
      </c>
      <c r="L447" s="2457" t="str">
        <f>IF(INPUT_OUTPUT!BO434="","",INPUT_OUTPUT!BO434)</f>
        <v/>
      </c>
      <c r="M447" s="2457" t="str">
        <f>IF(INPUT_OUTPUT!BP434="","",INPUT_OUTPUT!BP434)</f>
        <v/>
      </c>
      <c r="N447" s="2457" t="str">
        <f>IF(INPUT_OUTPUT!BQ434="","",INPUT_OUTPUT!BQ434)</f>
        <v/>
      </c>
      <c r="O447" s="2457" t="str">
        <f>IF(INPUT_OUTPUT!BR434="","",INPUT_OUTPUT!BR434)</f>
        <v/>
      </c>
      <c r="P447" s="2457" t="str">
        <f>IF(INPUT_OUTPUT!BS434="","",INPUT_OUTPUT!BS434)</f>
        <v/>
      </c>
      <c r="Q447" s="2457" t="str">
        <f>IF(INPUT_OUTPUT!BT434="","",INPUT_OUTPUT!BT434)</f>
        <v/>
      </c>
      <c r="R447" s="2457" t="str">
        <f>IF(INPUT_OUTPUT!BU434="","",INPUT_OUTPUT!BU434)</f>
        <v/>
      </c>
      <c r="S447" s="2461" t="str">
        <f t="shared" si="22"/>
        <v/>
      </c>
      <c r="T447" s="2457" t="str">
        <f>IF(INPUT_OUTPUT!BV434="","",INPUT_OUTPUT!BV434)</f>
        <v/>
      </c>
      <c r="U447" s="2457" t="str">
        <f>IF(INPUT_OUTPUT!BW434="","",INPUT_OUTPUT!BW434)</f>
        <v/>
      </c>
      <c r="V447" s="2457" t="str">
        <f>IF(INPUT_OUTPUT!BX434="","",INPUT_OUTPUT!BX434)</f>
        <v/>
      </c>
      <c r="W447" s="2457" t="str">
        <f>IF(INPUT_OUTPUT!BY434="","",INPUT_OUTPUT!BY434)</f>
        <v/>
      </c>
      <c r="X447" s="2457" t="str">
        <f>IF(INPUT_OUTPUT!BZ434="","",INPUT_OUTPUT!BZ434)</f>
        <v/>
      </c>
      <c r="Y447" s="2457" t="str">
        <f>IF(INPUT_OUTPUT!CA434="","",INPUT_OUTPUT!CA434)</f>
        <v/>
      </c>
      <c r="Z447" s="2457" t="str">
        <f>IF(INPUT_OUTPUT!CB434="","",INPUT_OUTPUT!CB434)</f>
        <v/>
      </c>
      <c r="AA447" s="2461" t="str">
        <f t="shared" si="23"/>
        <v/>
      </c>
      <c r="AB447" s="2459" t="str">
        <f>IF(INPUT_OUTPUT!CC434="","",INPUT_OUTPUT!CC434)</f>
        <v/>
      </c>
      <c r="AC447" s="2459" t="str">
        <f>IF(INPUT_OUTPUT!CD434="","",INPUT_OUTPUT!CD434)</f>
        <v/>
      </c>
      <c r="AD447" s="2459" t="str">
        <f>IF(INPUT_OUTPUT!CE434="","",INPUT_OUTPUT!CE434)</f>
        <v/>
      </c>
      <c r="AE447" s="2459" t="str">
        <f>IF(INPUT_OUTPUT!CF434="","",INPUT_OUTPUT!CF434)</f>
        <v/>
      </c>
      <c r="AF447" s="2459" t="str">
        <f>IF(INPUT_OUTPUT!CG434="","",INPUT_OUTPUT!CG434)</f>
        <v/>
      </c>
      <c r="AG447" s="2459" t="str">
        <f>IF(INPUT_OUTPUT!CH434="","",INPUT_OUTPUT!CH434)</f>
        <v/>
      </c>
      <c r="AH447" s="2459" t="str">
        <f>IF(INPUT_OUTPUT!CI434="","",INPUT_OUTPUT!CI434)</f>
        <v/>
      </c>
    </row>
    <row r="448" spans="3:34" s="2437" customFormat="1" ht="12.75" customHeight="1">
      <c r="C448" s="2461" t="str">
        <f>IF(INPUT_OUTPUT!C435="","",INPUT_OUTPUT!C435)</f>
        <v/>
      </c>
      <c r="D448" s="2462" t="str">
        <f>IF(INPUT_OUTPUT!BH435="","",INPUT_OUTPUT!BH435)</f>
        <v/>
      </c>
      <c r="E448" s="2462" t="str">
        <f>IF(INPUT_OUTPUT!BI435="","",INPUT_OUTPUT!BI435)</f>
        <v/>
      </c>
      <c r="F448" s="2462" t="str">
        <f>IF(INPUT_OUTPUT!BJ435="","",INPUT_OUTPUT!BJ435)</f>
        <v/>
      </c>
      <c r="G448" s="2462" t="str">
        <f>IF(INPUT_OUTPUT!BK435="","",INPUT_OUTPUT!BK435)</f>
        <v/>
      </c>
      <c r="H448" s="2462" t="str">
        <f>IF(INPUT_OUTPUT!BL435="","",INPUT_OUTPUT!BL435)</f>
        <v/>
      </c>
      <c r="I448" s="2462" t="str">
        <f>IF(INPUT_OUTPUT!BM435="","",INPUT_OUTPUT!BM435)</f>
        <v/>
      </c>
      <c r="J448" s="2462" t="str">
        <f>IF(INPUT_OUTPUT!BN435="","",INPUT_OUTPUT!BN435)</f>
        <v/>
      </c>
      <c r="K448" s="2453" t="str">
        <f t="shared" si="21"/>
        <v/>
      </c>
      <c r="L448" s="2457" t="str">
        <f>IF(INPUT_OUTPUT!BO435="","",INPUT_OUTPUT!BO435)</f>
        <v/>
      </c>
      <c r="M448" s="2457" t="str">
        <f>IF(INPUT_OUTPUT!BP435="","",INPUT_OUTPUT!BP435)</f>
        <v/>
      </c>
      <c r="N448" s="2457" t="str">
        <f>IF(INPUT_OUTPUT!BQ435="","",INPUT_OUTPUT!BQ435)</f>
        <v/>
      </c>
      <c r="O448" s="2457" t="str">
        <f>IF(INPUT_OUTPUT!BR435="","",INPUT_OUTPUT!BR435)</f>
        <v/>
      </c>
      <c r="P448" s="2457" t="str">
        <f>IF(INPUT_OUTPUT!BS435="","",INPUT_OUTPUT!BS435)</f>
        <v/>
      </c>
      <c r="Q448" s="2457" t="str">
        <f>IF(INPUT_OUTPUT!BT435="","",INPUT_OUTPUT!BT435)</f>
        <v/>
      </c>
      <c r="R448" s="2457" t="str">
        <f>IF(INPUT_OUTPUT!BU435="","",INPUT_OUTPUT!BU435)</f>
        <v/>
      </c>
      <c r="S448" s="2461" t="str">
        <f t="shared" si="22"/>
        <v/>
      </c>
      <c r="T448" s="2457" t="str">
        <f>IF(INPUT_OUTPUT!BV435="","",INPUT_OUTPUT!BV435)</f>
        <v/>
      </c>
      <c r="U448" s="2457" t="str">
        <f>IF(INPUT_OUTPUT!BW435="","",INPUT_OUTPUT!BW435)</f>
        <v/>
      </c>
      <c r="V448" s="2457" t="str">
        <f>IF(INPUT_OUTPUT!BX435="","",INPUT_OUTPUT!BX435)</f>
        <v/>
      </c>
      <c r="W448" s="2457" t="str">
        <f>IF(INPUT_OUTPUT!BY435="","",INPUT_OUTPUT!BY435)</f>
        <v/>
      </c>
      <c r="X448" s="2457" t="str">
        <f>IF(INPUT_OUTPUT!BZ435="","",INPUT_OUTPUT!BZ435)</f>
        <v/>
      </c>
      <c r="Y448" s="2457" t="str">
        <f>IF(INPUT_OUTPUT!CA435="","",INPUT_OUTPUT!CA435)</f>
        <v/>
      </c>
      <c r="Z448" s="2457" t="str">
        <f>IF(INPUT_OUTPUT!CB435="","",INPUT_OUTPUT!CB435)</f>
        <v/>
      </c>
      <c r="AA448" s="2461" t="str">
        <f t="shared" si="23"/>
        <v/>
      </c>
      <c r="AB448" s="2459" t="str">
        <f>IF(INPUT_OUTPUT!CC435="","",INPUT_OUTPUT!CC435)</f>
        <v/>
      </c>
      <c r="AC448" s="2459" t="str">
        <f>IF(INPUT_OUTPUT!CD435="","",INPUT_OUTPUT!CD435)</f>
        <v/>
      </c>
      <c r="AD448" s="2459" t="str">
        <f>IF(INPUT_OUTPUT!CE435="","",INPUT_OUTPUT!CE435)</f>
        <v/>
      </c>
      <c r="AE448" s="2459" t="str">
        <f>IF(INPUT_OUTPUT!CF435="","",INPUT_OUTPUT!CF435)</f>
        <v/>
      </c>
      <c r="AF448" s="2459" t="str">
        <f>IF(INPUT_OUTPUT!CG435="","",INPUT_OUTPUT!CG435)</f>
        <v/>
      </c>
      <c r="AG448" s="2459" t="str">
        <f>IF(INPUT_OUTPUT!CH435="","",INPUT_OUTPUT!CH435)</f>
        <v/>
      </c>
      <c r="AH448" s="2459" t="str">
        <f>IF(INPUT_OUTPUT!CI435="","",INPUT_OUTPUT!CI435)</f>
        <v/>
      </c>
    </row>
    <row r="449" spans="3:34" s="2437" customFormat="1" ht="12.75" customHeight="1">
      <c r="C449" s="2461" t="str">
        <f>IF(INPUT_OUTPUT!C436="","",INPUT_OUTPUT!C436)</f>
        <v/>
      </c>
      <c r="D449" s="2462" t="str">
        <f>IF(INPUT_OUTPUT!BH436="","",INPUT_OUTPUT!BH436)</f>
        <v/>
      </c>
      <c r="E449" s="2462" t="str">
        <f>IF(INPUT_OUTPUT!BI436="","",INPUT_OUTPUT!BI436)</f>
        <v/>
      </c>
      <c r="F449" s="2462" t="str">
        <f>IF(INPUT_OUTPUT!BJ436="","",INPUT_OUTPUT!BJ436)</f>
        <v/>
      </c>
      <c r="G449" s="2462" t="str">
        <f>IF(INPUT_OUTPUT!BK436="","",INPUT_OUTPUT!BK436)</f>
        <v/>
      </c>
      <c r="H449" s="2462" t="str">
        <f>IF(INPUT_OUTPUT!BL436="","",INPUT_OUTPUT!BL436)</f>
        <v/>
      </c>
      <c r="I449" s="2462" t="str">
        <f>IF(INPUT_OUTPUT!BM436="","",INPUT_OUTPUT!BM436)</f>
        <v/>
      </c>
      <c r="J449" s="2462" t="str">
        <f>IF(INPUT_OUTPUT!BN436="","",INPUT_OUTPUT!BN436)</f>
        <v/>
      </c>
      <c r="K449" s="2453" t="str">
        <f t="shared" si="21"/>
        <v/>
      </c>
      <c r="L449" s="2457" t="str">
        <f>IF(INPUT_OUTPUT!BO436="","",INPUT_OUTPUT!BO436)</f>
        <v/>
      </c>
      <c r="M449" s="2457" t="str">
        <f>IF(INPUT_OUTPUT!BP436="","",INPUT_OUTPUT!BP436)</f>
        <v/>
      </c>
      <c r="N449" s="2457" t="str">
        <f>IF(INPUT_OUTPUT!BQ436="","",INPUT_OUTPUT!BQ436)</f>
        <v/>
      </c>
      <c r="O449" s="2457" t="str">
        <f>IF(INPUT_OUTPUT!BR436="","",INPUT_OUTPUT!BR436)</f>
        <v/>
      </c>
      <c r="P449" s="2457" t="str">
        <f>IF(INPUT_OUTPUT!BS436="","",INPUT_OUTPUT!BS436)</f>
        <v/>
      </c>
      <c r="Q449" s="2457" t="str">
        <f>IF(INPUT_OUTPUT!BT436="","",INPUT_OUTPUT!BT436)</f>
        <v/>
      </c>
      <c r="R449" s="2457" t="str">
        <f>IF(INPUT_OUTPUT!BU436="","",INPUT_OUTPUT!BU436)</f>
        <v/>
      </c>
      <c r="S449" s="2461" t="str">
        <f t="shared" si="22"/>
        <v/>
      </c>
      <c r="T449" s="2457" t="str">
        <f>IF(INPUT_OUTPUT!BV436="","",INPUT_OUTPUT!BV436)</f>
        <v/>
      </c>
      <c r="U449" s="2457" t="str">
        <f>IF(INPUT_OUTPUT!BW436="","",INPUT_OUTPUT!BW436)</f>
        <v/>
      </c>
      <c r="V449" s="2457" t="str">
        <f>IF(INPUT_OUTPUT!BX436="","",INPUT_OUTPUT!BX436)</f>
        <v/>
      </c>
      <c r="W449" s="2457" t="str">
        <f>IF(INPUT_OUTPUT!BY436="","",INPUT_OUTPUT!BY436)</f>
        <v/>
      </c>
      <c r="X449" s="2457" t="str">
        <f>IF(INPUT_OUTPUT!BZ436="","",INPUT_OUTPUT!BZ436)</f>
        <v/>
      </c>
      <c r="Y449" s="2457" t="str">
        <f>IF(INPUT_OUTPUT!CA436="","",INPUT_OUTPUT!CA436)</f>
        <v/>
      </c>
      <c r="Z449" s="2457" t="str">
        <f>IF(INPUT_OUTPUT!CB436="","",INPUT_OUTPUT!CB436)</f>
        <v/>
      </c>
      <c r="AA449" s="2461" t="str">
        <f t="shared" si="23"/>
        <v/>
      </c>
      <c r="AB449" s="2459" t="str">
        <f>IF(INPUT_OUTPUT!CC436="","",INPUT_OUTPUT!CC436)</f>
        <v/>
      </c>
      <c r="AC449" s="2459" t="str">
        <f>IF(INPUT_OUTPUT!CD436="","",INPUT_OUTPUT!CD436)</f>
        <v/>
      </c>
      <c r="AD449" s="2459" t="str">
        <f>IF(INPUT_OUTPUT!CE436="","",INPUT_OUTPUT!CE436)</f>
        <v/>
      </c>
      <c r="AE449" s="2459" t="str">
        <f>IF(INPUT_OUTPUT!CF436="","",INPUT_OUTPUT!CF436)</f>
        <v/>
      </c>
      <c r="AF449" s="2459" t="str">
        <f>IF(INPUT_OUTPUT!CG436="","",INPUT_OUTPUT!CG436)</f>
        <v/>
      </c>
      <c r="AG449" s="2459" t="str">
        <f>IF(INPUT_OUTPUT!CH436="","",INPUT_OUTPUT!CH436)</f>
        <v/>
      </c>
      <c r="AH449" s="2459" t="str">
        <f>IF(INPUT_OUTPUT!CI436="","",INPUT_OUTPUT!CI436)</f>
        <v/>
      </c>
    </row>
    <row r="450" spans="3:34" s="2437" customFormat="1" ht="12.75" customHeight="1">
      <c r="C450" s="2461" t="str">
        <f>IF(INPUT_OUTPUT!C437="","",INPUT_OUTPUT!C437)</f>
        <v/>
      </c>
      <c r="D450" s="2462" t="str">
        <f>IF(INPUT_OUTPUT!BH437="","",INPUT_OUTPUT!BH437)</f>
        <v/>
      </c>
      <c r="E450" s="2462" t="str">
        <f>IF(INPUT_OUTPUT!BI437="","",INPUT_OUTPUT!BI437)</f>
        <v/>
      </c>
      <c r="F450" s="2462" t="str">
        <f>IF(INPUT_OUTPUT!BJ437="","",INPUT_OUTPUT!BJ437)</f>
        <v/>
      </c>
      <c r="G450" s="2462" t="str">
        <f>IF(INPUT_OUTPUT!BK437="","",INPUT_OUTPUT!BK437)</f>
        <v/>
      </c>
      <c r="H450" s="2462" t="str">
        <f>IF(INPUT_OUTPUT!BL437="","",INPUT_OUTPUT!BL437)</f>
        <v/>
      </c>
      <c r="I450" s="2462" t="str">
        <f>IF(INPUT_OUTPUT!BM437="","",INPUT_OUTPUT!BM437)</f>
        <v/>
      </c>
      <c r="J450" s="2462" t="str">
        <f>IF(INPUT_OUTPUT!BN437="","",INPUT_OUTPUT!BN437)</f>
        <v/>
      </c>
      <c r="K450" s="2453" t="str">
        <f t="shared" si="21"/>
        <v/>
      </c>
      <c r="L450" s="2457" t="str">
        <f>IF(INPUT_OUTPUT!BO437="","",INPUT_OUTPUT!BO437)</f>
        <v/>
      </c>
      <c r="M450" s="2457" t="str">
        <f>IF(INPUT_OUTPUT!BP437="","",INPUT_OUTPUT!BP437)</f>
        <v/>
      </c>
      <c r="N450" s="2457" t="str">
        <f>IF(INPUT_OUTPUT!BQ437="","",INPUT_OUTPUT!BQ437)</f>
        <v/>
      </c>
      <c r="O450" s="2457" t="str">
        <f>IF(INPUT_OUTPUT!BR437="","",INPUT_OUTPUT!BR437)</f>
        <v/>
      </c>
      <c r="P450" s="2457" t="str">
        <f>IF(INPUT_OUTPUT!BS437="","",INPUT_OUTPUT!BS437)</f>
        <v/>
      </c>
      <c r="Q450" s="2457" t="str">
        <f>IF(INPUT_OUTPUT!BT437="","",INPUT_OUTPUT!BT437)</f>
        <v/>
      </c>
      <c r="R450" s="2457" t="str">
        <f>IF(INPUT_OUTPUT!BU437="","",INPUT_OUTPUT!BU437)</f>
        <v/>
      </c>
      <c r="S450" s="2461" t="str">
        <f t="shared" si="22"/>
        <v/>
      </c>
      <c r="T450" s="2457" t="str">
        <f>IF(INPUT_OUTPUT!BV437="","",INPUT_OUTPUT!BV437)</f>
        <v/>
      </c>
      <c r="U450" s="2457" t="str">
        <f>IF(INPUT_OUTPUT!BW437="","",INPUT_OUTPUT!BW437)</f>
        <v/>
      </c>
      <c r="V450" s="2457" t="str">
        <f>IF(INPUT_OUTPUT!BX437="","",INPUT_OUTPUT!BX437)</f>
        <v/>
      </c>
      <c r="W450" s="2457" t="str">
        <f>IF(INPUT_OUTPUT!BY437="","",INPUT_OUTPUT!BY437)</f>
        <v/>
      </c>
      <c r="X450" s="2457" t="str">
        <f>IF(INPUT_OUTPUT!BZ437="","",INPUT_OUTPUT!BZ437)</f>
        <v/>
      </c>
      <c r="Y450" s="2457" t="str">
        <f>IF(INPUT_OUTPUT!CA437="","",INPUT_OUTPUT!CA437)</f>
        <v/>
      </c>
      <c r="Z450" s="2457" t="str">
        <f>IF(INPUT_OUTPUT!CB437="","",INPUT_OUTPUT!CB437)</f>
        <v/>
      </c>
      <c r="AA450" s="2461" t="str">
        <f t="shared" si="23"/>
        <v/>
      </c>
      <c r="AB450" s="2459" t="str">
        <f>IF(INPUT_OUTPUT!CC437="","",INPUT_OUTPUT!CC437)</f>
        <v/>
      </c>
      <c r="AC450" s="2459" t="str">
        <f>IF(INPUT_OUTPUT!CD437="","",INPUT_OUTPUT!CD437)</f>
        <v/>
      </c>
      <c r="AD450" s="2459" t="str">
        <f>IF(INPUT_OUTPUT!CE437="","",INPUT_OUTPUT!CE437)</f>
        <v/>
      </c>
      <c r="AE450" s="2459" t="str">
        <f>IF(INPUT_OUTPUT!CF437="","",INPUT_OUTPUT!CF437)</f>
        <v/>
      </c>
      <c r="AF450" s="2459" t="str">
        <f>IF(INPUT_OUTPUT!CG437="","",INPUT_OUTPUT!CG437)</f>
        <v/>
      </c>
      <c r="AG450" s="2459" t="str">
        <f>IF(INPUT_OUTPUT!CH437="","",INPUT_OUTPUT!CH437)</f>
        <v/>
      </c>
      <c r="AH450" s="2459" t="str">
        <f>IF(INPUT_OUTPUT!CI437="","",INPUT_OUTPUT!CI437)</f>
        <v/>
      </c>
    </row>
    <row r="451" spans="3:34" s="2437" customFormat="1" ht="12.75" customHeight="1">
      <c r="C451" s="2461" t="str">
        <f>IF(INPUT_OUTPUT!C438="","",INPUT_OUTPUT!C438)</f>
        <v/>
      </c>
      <c r="D451" s="2462" t="str">
        <f>IF(INPUT_OUTPUT!BH438="","",INPUT_OUTPUT!BH438)</f>
        <v/>
      </c>
      <c r="E451" s="2462" t="str">
        <f>IF(INPUT_OUTPUT!BI438="","",INPUT_OUTPUT!BI438)</f>
        <v/>
      </c>
      <c r="F451" s="2462" t="str">
        <f>IF(INPUT_OUTPUT!BJ438="","",INPUT_OUTPUT!BJ438)</f>
        <v/>
      </c>
      <c r="G451" s="2462" t="str">
        <f>IF(INPUT_OUTPUT!BK438="","",INPUT_OUTPUT!BK438)</f>
        <v/>
      </c>
      <c r="H451" s="2462" t="str">
        <f>IF(INPUT_OUTPUT!BL438="","",INPUT_OUTPUT!BL438)</f>
        <v/>
      </c>
      <c r="I451" s="2462" t="str">
        <f>IF(INPUT_OUTPUT!BM438="","",INPUT_OUTPUT!BM438)</f>
        <v/>
      </c>
      <c r="J451" s="2462" t="str">
        <f>IF(INPUT_OUTPUT!BN438="","",INPUT_OUTPUT!BN438)</f>
        <v/>
      </c>
      <c r="K451" s="2453" t="str">
        <f t="shared" si="21"/>
        <v/>
      </c>
      <c r="L451" s="2457" t="str">
        <f>IF(INPUT_OUTPUT!BO438="","",INPUT_OUTPUT!BO438)</f>
        <v/>
      </c>
      <c r="M451" s="2457" t="str">
        <f>IF(INPUT_OUTPUT!BP438="","",INPUT_OUTPUT!BP438)</f>
        <v/>
      </c>
      <c r="N451" s="2457" t="str">
        <f>IF(INPUT_OUTPUT!BQ438="","",INPUT_OUTPUT!BQ438)</f>
        <v/>
      </c>
      <c r="O451" s="2457" t="str">
        <f>IF(INPUT_OUTPUT!BR438="","",INPUT_OUTPUT!BR438)</f>
        <v/>
      </c>
      <c r="P451" s="2457" t="str">
        <f>IF(INPUT_OUTPUT!BS438="","",INPUT_OUTPUT!BS438)</f>
        <v/>
      </c>
      <c r="Q451" s="2457" t="str">
        <f>IF(INPUT_OUTPUT!BT438="","",INPUT_OUTPUT!BT438)</f>
        <v/>
      </c>
      <c r="R451" s="2457" t="str">
        <f>IF(INPUT_OUTPUT!BU438="","",INPUT_OUTPUT!BU438)</f>
        <v/>
      </c>
      <c r="S451" s="2461" t="str">
        <f t="shared" si="22"/>
        <v/>
      </c>
      <c r="T451" s="2457" t="str">
        <f>IF(INPUT_OUTPUT!BV438="","",INPUT_OUTPUT!BV438)</f>
        <v/>
      </c>
      <c r="U451" s="2457" t="str">
        <f>IF(INPUT_OUTPUT!BW438="","",INPUT_OUTPUT!BW438)</f>
        <v/>
      </c>
      <c r="V451" s="2457" t="str">
        <f>IF(INPUT_OUTPUT!BX438="","",INPUT_OUTPUT!BX438)</f>
        <v/>
      </c>
      <c r="W451" s="2457" t="str">
        <f>IF(INPUT_OUTPUT!BY438="","",INPUT_OUTPUT!BY438)</f>
        <v/>
      </c>
      <c r="X451" s="2457" t="str">
        <f>IF(INPUT_OUTPUT!BZ438="","",INPUT_OUTPUT!BZ438)</f>
        <v/>
      </c>
      <c r="Y451" s="2457" t="str">
        <f>IF(INPUT_OUTPUT!CA438="","",INPUT_OUTPUT!CA438)</f>
        <v/>
      </c>
      <c r="Z451" s="2457" t="str">
        <f>IF(INPUT_OUTPUT!CB438="","",INPUT_OUTPUT!CB438)</f>
        <v/>
      </c>
      <c r="AA451" s="2461" t="str">
        <f t="shared" si="23"/>
        <v/>
      </c>
      <c r="AB451" s="2459" t="str">
        <f>IF(INPUT_OUTPUT!CC438="","",INPUT_OUTPUT!CC438)</f>
        <v/>
      </c>
      <c r="AC451" s="2459" t="str">
        <f>IF(INPUT_OUTPUT!CD438="","",INPUT_OUTPUT!CD438)</f>
        <v/>
      </c>
      <c r="AD451" s="2459" t="str">
        <f>IF(INPUT_OUTPUT!CE438="","",INPUT_OUTPUT!CE438)</f>
        <v/>
      </c>
      <c r="AE451" s="2459" t="str">
        <f>IF(INPUT_OUTPUT!CF438="","",INPUT_OUTPUT!CF438)</f>
        <v/>
      </c>
      <c r="AF451" s="2459" t="str">
        <f>IF(INPUT_OUTPUT!CG438="","",INPUT_OUTPUT!CG438)</f>
        <v/>
      </c>
      <c r="AG451" s="2459" t="str">
        <f>IF(INPUT_OUTPUT!CH438="","",INPUT_OUTPUT!CH438)</f>
        <v/>
      </c>
      <c r="AH451" s="2459" t="str">
        <f>IF(INPUT_OUTPUT!CI438="","",INPUT_OUTPUT!CI438)</f>
        <v/>
      </c>
    </row>
    <row r="452" spans="3:34" s="2437" customFormat="1" ht="12.75" customHeight="1">
      <c r="C452" s="2461" t="str">
        <f>IF(INPUT_OUTPUT!C439="","",INPUT_OUTPUT!C439)</f>
        <v/>
      </c>
      <c r="D452" s="2462" t="str">
        <f>IF(INPUT_OUTPUT!BH439="","",INPUT_OUTPUT!BH439)</f>
        <v/>
      </c>
      <c r="E452" s="2462" t="str">
        <f>IF(INPUT_OUTPUT!BI439="","",INPUT_OUTPUT!BI439)</f>
        <v/>
      </c>
      <c r="F452" s="2462" t="str">
        <f>IF(INPUT_OUTPUT!BJ439="","",INPUT_OUTPUT!BJ439)</f>
        <v/>
      </c>
      <c r="G452" s="2462" t="str">
        <f>IF(INPUT_OUTPUT!BK439="","",INPUT_OUTPUT!BK439)</f>
        <v/>
      </c>
      <c r="H452" s="2462" t="str">
        <f>IF(INPUT_OUTPUT!BL439="","",INPUT_OUTPUT!BL439)</f>
        <v/>
      </c>
      <c r="I452" s="2462" t="str">
        <f>IF(INPUT_OUTPUT!BM439="","",INPUT_OUTPUT!BM439)</f>
        <v/>
      </c>
      <c r="J452" s="2462" t="str">
        <f>IF(INPUT_OUTPUT!BN439="","",INPUT_OUTPUT!BN439)</f>
        <v/>
      </c>
      <c r="K452" s="2453" t="str">
        <f t="shared" si="21"/>
        <v/>
      </c>
      <c r="L452" s="2457" t="str">
        <f>IF(INPUT_OUTPUT!BO439="","",INPUT_OUTPUT!BO439)</f>
        <v/>
      </c>
      <c r="M452" s="2457" t="str">
        <f>IF(INPUT_OUTPUT!BP439="","",INPUT_OUTPUT!BP439)</f>
        <v/>
      </c>
      <c r="N452" s="2457" t="str">
        <f>IF(INPUT_OUTPUT!BQ439="","",INPUT_OUTPUT!BQ439)</f>
        <v/>
      </c>
      <c r="O452" s="2457" t="str">
        <f>IF(INPUT_OUTPUT!BR439="","",INPUT_OUTPUT!BR439)</f>
        <v/>
      </c>
      <c r="P452" s="2457" t="str">
        <f>IF(INPUT_OUTPUT!BS439="","",INPUT_OUTPUT!BS439)</f>
        <v/>
      </c>
      <c r="Q452" s="2457" t="str">
        <f>IF(INPUT_OUTPUT!BT439="","",INPUT_OUTPUT!BT439)</f>
        <v/>
      </c>
      <c r="R452" s="2457" t="str">
        <f>IF(INPUT_OUTPUT!BU439="","",INPUT_OUTPUT!BU439)</f>
        <v/>
      </c>
      <c r="S452" s="2461" t="str">
        <f t="shared" si="22"/>
        <v/>
      </c>
      <c r="T452" s="2457" t="str">
        <f>IF(INPUT_OUTPUT!BV439="","",INPUT_OUTPUT!BV439)</f>
        <v/>
      </c>
      <c r="U452" s="2457" t="str">
        <f>IF(INPUT_OUTPUT!BW439="","",INPUT_OUTPUT!BW439)</f>
        <v/>
      </c>
      <c r="V452" s="2457" t="str">
        <f>IF(INPUT_OUTPUT!BX439="","",INPUT_OUTPUT!BX439)</f>
        <v/>
      </c>
      <c r="W452" s="2457" t="str">
        <f>IF(INPUT_OUTPUT!BY439="","",INPUT_OUTPUT!BY439)</f>
        <v/>
      </c>
      <c r="X452" s="2457" t="str">
        <f>IF(INPUT_OUTPUT!BZ439="","",INPUT_OUTPUT!BZ439)</f>
        <v/>
      </c>
      <c r="Y452" s="2457" t="str">
        <f>IF(INPUT_OUTPUT!CA439="","",INPUT_OUTPUT!CA439)</f>
        <v/>
      </c>
      <c r="Z452" s="2457" t="str">
        <f>IF(INPUT_OUTPUT!CB439="","",INPUT_OUTPUT!CB439)</f>
        <v/>
      </c>
      <c r="AA452" s="2461" t="str">
        <f t="shared" si="23"/>
        <v/>
      </c>
      <c r="AB452" s="2459" t="str">
        <f>IF(INPUT_OUTPUT!CC439="","",INPUT_OUTPUT!CC439)</f>
        <v/>
      </c>
      <c r="AC452" s="2459" t="str">
        <f>IF(INPUT_OUTPUT!CD439="","",INPUT_OUTPUT!CD439)</f>
        <v/>
      </c>
      <c r="AD452" s="2459" t="str">
        <f>IF(INPUT_OUTPUT!CE439="","",INPUT_OUTPUT!CE439)</f>
        <v/>
      </c>
      <c r="AE452" s="2459" t="str">
        <f>IF(INPUT_OUTPUT!CF439="","",INPUT_OUTPUT!CF439)</f>
        <v/>
      </c>
      <c r="AF452" s="2459" t="str">
        <f>IF(INPUT_OUTPUT!CG439="","",INPUT_OUTPUT!CG439)</f>
        <v/>
      </c>
      <c r="AG452" s="2459" t="str">
        <f>IF(INPUT_OUTPUT!CH439="","",INPUT_OUTPUT!CH439)</f>
        <v/>
      </c>
      <c r="AH452" s="2459" t="str">
        <f>IF(INPUT_OUTPUT!CI439="","",INPUT_OUTPUT!CI439)</f>
        <v/>
      </c>
    </row>
    <row r="453" spans="3:34" s="2437" customFormat="1" ht="12.75" customHeight="1">
      <c r="C453" s="2461" t="str">
        <f>IF(INPUT_OUTPUT!C440="","",INPUT_OUTPUT!C440)</f>
        <v/>
      </c>
      <c r="D453" s="2462" t="str">
        <f>IF(INPUT_OUTPUT!BH440="","",INPUT_OUTPUT!BH440)</f>
        <v/>
      </c>
      <c r="E453" s="2462" t="str">
        <f>IF(INPUT_OUTPUT!BI440="","",INPUT_OUTPUT!BI440)</f>
        <v/>
      </c>
      <c r="F453" s="2462" t="str">
        <f>IF(INPUT_OUTPUT!BJ440="","",INPUT_OUTPUT!BJ440)</f>
        <v/>
      </c>
      <c r="G453" s="2462" t="str">
        <f>IF(INPUT_OUTPUT!BK440="","",INPUT_OUTPUT!BK440)</f>
        <v/>
      </c>
      <c r="H453" s="2462" t="str">
        <f>IF(INPUT_OUTPUT!BL440="","",INPUT_OUTPUT!BL440)</f>
        <v/>
      </c>
      <c r="I453" s="2462" t="str">
        <f>IF(INPUT_OUTPUT!BM440="","",INPUT_OUTPUT!BM440)</f>
        <v/>
      </c>
      <c r="J453" s="2462" t="str">
        <f>IF(INPUT_OUTPUT!BN440="","",INPUT_OUTPUT!BN440)</f>
        <v/>
      </c>
      <c r="K453" s="2453" t="str">
        <f t="shared" si="21"/>
        <v/>
      </c>
      <c r="L453" s="2457" t="str">
        <f>IF(INPUT_OUTPUT!BO440="","",INPUT_OUTPUT!BO440)</f>
        <v/>
      </c>
      <c r="M453" s="2457" t="str">
        <f>IF(INPUT_OUTPUT!BP440="","",INPUT_OUTPUT!BP440)</f>
        <v/>
      </c>
      <c r="N453" s="2457" t="str">
        <f>IF(INPUT_OUTPUT!BQ440="","",INPUT_OUTPUT!BQ440)</f>
        <v/>
      </c>
      <c r="O453" s="2457" t="str">
        <f>IF(INPUT_OUTPUT!BR440="","",INPUT_OUTPUT!BR440)</f>
        <v/>
      </c>
      <c r="P453" s="2457" t="str">
        <f>IF(INPUT_OUTPUT!BS440="","",INPUT_OUTPUT!BS440)</f>
        <v/>
      </c>
      <c r="Q453" s="2457" t="str">
        <f>IF(INPUT_OUTPUT!BT440="","",INPUT_OUTPUT!BT440)</f>
        <v/>
      </c>
      <c r="R453" s="2457" t="str">
        <f>IF(INPUT_OUTPUT!BU440="","",INPUT_OUTPUT!BU440)</f>
        <v/>
      </c>
      <c r="S453" s="2461" t="str">
        <f t="shared" si="22"/>
        <v/>
      </c>
      <c r="T453" s="2457" t="str">
        <f>IF(INPUT_OUTPUT!BV440="","",INPUT_OUTPUT!BV440)</f>
        <v/>
      </c>
      <c r="U453" s="2457" t="str">
        <f>IF(INPUT_OUTPUT!BW440="","",INPUT_OUTPUT!BW440)</f>
        <v/>
      </c>
      <c r="V453" s="2457" t="str">
        <f>IF(INPUT_OUTPUT!BX440="","",INPUT_OUTPUT!BX440)</f>
        <v/>
      </c>
      <c r="W453" s="2457" t="str">
        <f>IF(INPUT_OUTPUT!BY440="","",INPUT_OUTPUT!BY440)</f>
        <v/>
      </c>
      <c r="X453" s="2457" t="str">
        <f>IF(INPUT_OUTPUT!BZ440="","",INPUT_OUTPUT!BZ440)</f>
        <v/>
      </c>
      <c r="Y453" s="2457" t="str">
        <f>IF(INPUT_OUTPUT!CA440="","",INPUT_OUTPUT!CA440)</f>
        <v/>
      </c>
      <c r="Z453" s="2457" t="str">
        <f>IF(INPUT_OUTPUT!CB440="","",INPUT_OUTPUT!CB440)</f>
        <v/>
      </c>
      <c r="AA453" s="2461" t="str">
        <f t="shared" si="23"/>
        <v/>
      </c>
      <c r="AB453" s="2459" t="str">
        <f>IF(INPUT_OUTPUT!CC440="","",INPUT_OUTPUT!CC440)</f>
        <v/>
      </c>
      <c r="AC453" s="2459" t="str">
        <f>IF(INPUT_OUTPUT!CD440="","",INPUT_OUTPUT!CD440)</f>
        <v/>
      </c>
      <c r="AD453" s="2459" t="str">
        <f>IF(INPUT_OUTPUT!CE440="","",INPUT_OUTPUT!CE440)</f>
        <v/>
      </c>
      <c r="AE453" s="2459" t="str">
        <f>IF(INPUT_OUTPUT!CF440="","",INPUT_OUTPUT!CF440)</f>
        <v/>
      </c>
      <c r="AF453" s="2459" t="str">
        <f>IF(INPUT_OUTPUT!CG440="","",INPUT_OUTPUT!CG440)</f>
        <v/>
      </c>
      <c r="AG453" s="2459" t="str">
        <f>IF(INPUT_OUTPUT!CH440="","",INPUT_OUTPUT!CH440)</f>
        <v/>
      </c>
      <c r="AH453" s="2459" t="str">
        <f>IF(INPUT_OUTPUT!CI440="","",INPUT_OUTPUT!CI440)</f>
        <v/>
      </c>
    </row>
    <row r="454" spans="3:34" s="2437" customFormat="1" ht="12.75" customHeight="1">
      <c r="C454" s="2461" t="str">
        <f>IF(INPUT_OUTPUT!C441="","",INPUT_OUTPUT!C441)</f>
        <v/>
      </c>
      <c r="D454" s="2462" t="str">
        <f>IF(INPUT_OUTPUT!BH441="","",INPUT_OUTPUT!BH441)</f>
        <v/>
      </c>
      <c r="E454" s="2462" t="str">
        <f>IF(INPUT_OUTPUT!BI441="","",INPUT_OUTPUT!BI441)</f>
        <v/>
      </c>
      <c r="F454" s="2462" t="str">
        <f>IF(INPUT_OUTPUT!BJ441="","",INPUT_OUTPUT!BJ441)</f>
        <v/>
      </c>
      <c r="G454" s="2462" t="str">
        <f>IF(INPUT_OUTPUT!BK441="","",INPUT_OUTPUT!BK441)</f>
        <v/>
      </c>
      <c r="H454" s="2462" t="str">
        <f>IF(INPUT_OUTPUT!BL441="","",INPUT_OUTPUT!BL441)</f>
        <v/>
      </c>
      <c r="I454" s="2462" t="str">
        <f>IF(INPUT_OUTPUT!BM441="","",INPUT_OUTPUT!BM441)</f>
        <v/>
      </c>
      <c r="J454" s="2462" t="str">
        <f>IF(INPUT_OUTPUT!BN441="","",INPUT_OUTPUT!BN441)</f>
        <v/>
      </c>
      <c r="K454" s="2453" t="str">
        <f t="shared" si="21"/>
        <v/>
      </c>
      <c r="L454" s="2457" t="str">
        <f>IF(INPUT_OUTPUT!BO441="","",INPUT_OUTPUT!BO441)</f>
        <v/>
      </c>
      <c r="M454" s="2457" t="str">
        <f>IF(INPUT_OUTPUT!BP441="","",INPUT_OUTPUT!BP441)</f>
        <v/>
      </c>
      <c r="N454" s="2457" t="str">
        <f>IF(INPUT_OUTPUT!BQ441="","",INPUT_OUTPUT!BQ441)</f>
        <v/>
      </c>
      <c r="O454" s="2457" t="str">
        <f>IF(INPUT_OUTPUT!BR441="","",INPUT_OUTPUT!BR441)</f>
        <v/>
      </c>
      <c r="P454" s="2457" t="str">
        <f>IF(INPUT_OUTPUT!BS441="","",INPUT_OUTPUT!BS441)</f>
        <v/>
      </c>
      <c r="Q454" s="2457" t="str">
        <f>IF(INPUT_OUTPUT!BT441="","",INPUT_OUTPUT!BT441)</f>
        <v/>
      </c>
      <c r="R454" s="2457" t="str">
        <f>IF(INPUT_OUTPUT!BU441="","",INPUT_OUTPUT!BU441)</f>
        <v/>
      </c>
      <c r="S454" s="2461" t="str">
        <f t="shared" si="22"/>
        <v/>
      </c>
      <c r="T454" s="2457" t="str">
        <f>IF(INPUT_OUTPUT!BV441="","",INPUT_OUTPUT!BV441)</f>
        <v/>
      </c>
      <c r="U454" s="2457" t="str">
        <f>IF(INPUT_OUTPUT!BW441="","",INPUT_OUTPUT!BW441)</f>
        <v/>
      </c>
      <c r="V454" s="2457" t="str">
        <f>IF(INPUT_OUTPUT!BX441="","",INPUT_OUTPUT!BX441)</f>
        <v/>
      </c>
      <c r="W454" s="2457" t="str">
        <f>IF(INPUT_OUTPUT!BY441="","",INPUT_OUTPUT!BY441)</f>
        <v/>
      </c>
      <c r="X454" s="2457" t="str">
        <f>IF(INPUT_OUTPUT!BZ441="","",INPUT_OUTPUT!BZ441)</f>
        <v/>
      </c>
      <c r="Y454" s="2457" t="str">
        <f>IF(INPUT_OUTPUT!CA441="","",INPUT_OUTPUT!CA441)</f>
        <v/>
      </c>
      <c r="Z454" s="2457" t="str">
        <f>IF(INPUT_OUTPUT!CB441="","",INPUT_OUTPUT!CB441)</f>
        <v/>
      </c>
      <c r="AA454" s="2461" t="str">
        <f t="shared" si="23"/>
        <v/>
      </c>
      <c r="AB454" s="2459" t="str">
        <f>IF(INPUT_OUTPUT!CC441="","",INPUT_OUTPUT!CC441)</f>
        <v/>
      </c>
      <c r="AC454" s="2459" t="str">
        <f>IF(INPUT_OUTPUT!CD441="","",INPUT_OUTPUT!CD441)</f>
        <v/>
      </c>
      <c r="AD454" s="2459" t="str">
        <f>IF(INPUT_OUTPUT!CE441="","",INPUT_OUTPUT!CE441)</f>
        <v/>
      </c>
      <c r="AE454" s="2459" t="str">
        <f>IF(INPUT_OUTPUT!CF441="","",INPUT_OUTPUT!CF441)</f>
        <v/>
      </c>
      <c r="AF454" s="2459" t="str">
        <f>IF(INPUT_OUTPUT!CG441="","",INPUT_OUTPUT!CG441)</f>
        <v/>
      </c>
      <c r="AG454" s="2459" t="str">
        <f>IF(INPUT_OUTPUT!CH441="","",INPUT_OUTPUT!CH441)</f>
        <v/>
      </c>
      <c r="AH454" s="2459" t="str">
        <f>IF(INPUT_OUTPUT!CI441="","",INPUT_OUTPUT!CI441)</f>
        <v/>
      </c>
    </row>
    <row r="455" spans="3:34" s="2437" customFormat="1" ht="12.75" customHeight="1">
      <c r="C455" s="2461" t="str">
        <f>IF(INPUT_OUTPUT!C442="","",INPUT_OUTPUT!C442)</f>
        <v/>
      </c>
      <c r="D455" s="2462" t="str">
        <f>IF(INPUT_OUTPUT!BH442="","",INPUT_OUTPUT!BH442)</f>
        <v/>
      </c>
      <c r="E455" s="2462" t="str">
        <f>IF(INPUT_OUTPUT!BI442="","",INPUT_OUTPUT!BI442)</f>
        <v/>
      </c>
      <c r="F455" s="2462" t="str">
        <f>IF(INPUT_OUTPUT!BJ442="","",INPUT_OUTPUT!BJ442)</f>
        <v/>
      </c>
      <c r="G455" s="2462" t="str">
        <f>IF(INPUT_OUTPUT!BK442="","",INPUT_OUTPUT!BK442)</f>
        <v/>
      </c>
      <c r="H455" s="2462" t="str">
        <f>IF(INPUT_OUTPUT!BL442="","",INPUT_OUTPUT!BL442)</f>
        <v/>
      </c>
      <c r="I455" s="2462" t="str">
        <f>IF(INPUT_OUTPUT!BM442="","",INPUT_OUTPUT!BM442)</f>
        <v/>
      </c>
      <c r="J455" s="2462" t="str">
        <f>IF(INPUT_OUTPUT!BN442="","",INPUT_OUTPUT!BN442)</f>
        <v/>
      </c>
      <c r="K455" s="2453" t="str">
        <f t="shared" si="21"/>
        <v/>
      </c>
      <c r="L455" s="2457" t="str">
        <f>IF(INPUT_OUTPUT!BO442="","",INPUT_OUTPUT!BO442)</f>
        <v/>
      </c>
      <c r="M455" s="2457" t="str">
        <f>IF(INPUT_OUTPUT!BP442="","",INPUT_OUTPUT!BP442)</f>
        <v/>
      </c>
      <c r="N455" s="2457" t="str">
        <f>IF(INPUT_OUTPUT!BQ442="","",INPUT_OUTPUT!BQ442)</f>
        <v/>
      </c>
      <c r="O455" s="2457" t="str">
        <f>IF(INPUT_OUTPUT!BR442="","",INPUT_OUTPUT!BR442)</f>
        <v/>
      </c>
      <c r="P455" s="2457" t="str">
        <f>IF(INPUT_OUTPUT!BS442="","",INPUT_OUTPUT!BS442)</f>
        <v/>
      </c>
      <c r="Q455" s="2457" t="str">
        <f>IF(INPUT_OUTPUT!BT442="","",INPUT_OUTPUT!BT442)</f>
        <v/>
      </c>
      <c r="R455" s="2457" t="str">
        <f>IF(INPUT_OUTPUT!BU442="","",INPUT_OUTPUT!BU442)</f>
        <v/>
      </c>
      <c r="S455" s="2461" t="str">
        <f t="shared" si="22"/>
        <v/>
      </c>
      <c r="T455" s="2457" t="str">
        <f>IF(INPUT_OUTPUT!BV442="","",INPUT_OUTPUT!BV442)</f>
        <v/>
      </c>
      <c r="U455" s="2457" t="str">
        <f>IF(INPUT_OUTPUT!BW442="","",INPUT_OUTPUT!BW442)</f>
        <v/>
      </c>
      <c r="V455" s="2457" t="str">
        <f>IF(INPUT_OUTPUT!BX442="","",INPUT_OUTPUT!BX442)</f>
        <v/>
      </c>
      <c r="W455" s="2457" t="str">
        <f>IF(INPUT_OUTPUT!BY442="","",INPUT_OUTPUT!BY442)</f>
        <v/>
      </c>
      <c r="X455" s="2457" t="str">
        <f>IF(INPUT_OUTPUT!BZ442="","",INPUT_OUTPUT!BZ442)</f>
        <v/>
      </c>
      <c r="Y455" s="2457" t="str">
        <f>IF(INPUT_OUTPUT!CA442="","",INPUT_OUTPUT!CA442)</f>
        <v/>
      </c>
      <c r="Z455" s="2457" t="str">
        <f>IF(INPUT_OUTPUT!CB442="","",INPUT_OUTPUT!CB442)</f>
        <v/>
      </c>
      <c r="AA455" s="2461" t="str">
        <f t="shared" si="23"/>
        <v/>
      </c>
      <c r="AB455" s="2459" t="str">
        <f>IF(INPUT_OUTPUT!CC442="","",INPUT_OUTPUT!CC442)</f>
        <v/>
      </c>
      <c r="AC455" s="2459" t="str">
        <f>IF(INPUT_OUTPUT!CD442="","",INPUT_OUTPUT!CD442)</f>
        <v/>
      </c>
      <c r="AD455" s="2459" t="str">
        <f>IF(INPUT_OUTPUT!CE442="","",INPUT_OUTPUT!CE442)</f>
        <v/>
      </c>
      <c r="AE455" s="2459" t="str">
        <f>IF(INPUT_OUTPUT!CF442="","",INPUT_OUTPUT!CF442)</f>
        <v/>
      </c>
      <c r="AF455" s="2459" t="str">
        <f>IF(INPUT_OUTPUT!CG442="","",INPUT_OUTPUT!CG442)</f>
        <v/>
      </c>
      <c r="AG455" s="2459" t="str">
        <f>IF(INPUT_OUTPUT!CH442="","",INPUT_OUTPUT!CH442)</f>
        <v/>
      </c>
      <c r="AH455" s="2459" t="str">
        <f>IF(INPUT_OUTPUT!CI442="","",INPUT_OUTPUT!CI442)</f>
        <v/>
      </c>
    </row>
    <row r="456" spans="3:34" s="2437" customFormat="1" ht="12.75" customHeight="1">
      <c r="C456" s="2461" t="str">
        <f>IF(INPUT_OUTPUT!C443="","",INPUT_OUTPUT!C443)</f>
        <v/>
      </c>
      <c r="D456" s="2462" t="str">
        <f>IF(INPUT_OUTPUT!BH443="","",INPUT_OUTPUT!BH443)</f>
        <v/>
      </c>
      <c r="E456" s="2462" t="str">
        <f>IF(INPUT_OUTPUT!BI443="","",INPUT_OUTPUT!BI443)</f>
        <v/>
      </c>
      <c r="F456" s="2462" t="str">
        <f>IF(INPUT_OUTPUT!BJ443="","",INPUT_OUTPUT!BJ443)</f>
        <v/>
      </c>
      <c r="G456" s="2462" t="str">
        <f>IF(INPUT_OUTPUT!BK443="","",INPUT_OUTPUT!BK443)</f>
        <v/>
      </c>
      <c r="H456" s="2462" t="str">
        <f>IF(INPUT_OUTPUT!BL443="","",INPUT_OUTPUT!BL443)</f>
        <v/>
      </c>
      <c r="I456" s="2462" t="str">
        <f>IF(INPUT_OUTPUT!BM443="","",INPUT_OUTPUT!BM443)</f>
        <v/>
      </c>
      <c r="J456" s="2462" t="str">
        <f>IF(INPUT_OUTPUT!BN443="","",INPUT_OUTPUT!BN443)</f>
        <v/>
      </c>
      <c r="K456" s="2453" t="str">
        <f t="shared" si="21"/>
        <v/>
      </c>
      <c r="L456" s="2457" t="str">
        <f>IF(INPUT_OUTPUT!BO443="","",INPUT_OUTPUT!BO443)</f>
        <v/>
      </c>
      <c r="M456" s="2457" t="str">
        <f>IF(INPUT_OUTPUT!BP443="","",INPUT_OUTPUT!BP443)</f>
        <v/>
      </c>
      <c r="N456" s="2457" t="str">
        <f>IF(INPUT_OUTPUT!BQ443="","",INPUT_OUTPUT!BQ443)</f>
        <v/>
      </c>
      <c r="O456" s="2457" t="str">
        <f>IF(INPUT_OUTPUT!BR443="","",INPUT_OUTPUT!BR443)</f>
        <v/>
      </c>
      <c r="P456" s="2457" t="str">
        <f>IF(INPUT_OUTPUT!BS443="","",INPUT_OUTPUT!BS443)</f>
        <v/>
      </c>
      <c r="Q456" s="2457" t="str">
        <f>IF(INPUT_OUTPUT!BT443="","",INPUT_OUTPUT!BT443)</f>
        <v/>
      </c>
      <c r="R456" s="2457" t="str">
        <f>IF(INPUT_OUTPUT!BU443="","",INPUT_OUTPUT!BU443)</f>
        <v/>
      </c>
      <c r="S456" s="2461" t="str">
        <f t="shared" si="22"/>
        <v/>
      </c>
      <c r="T456" s="2457" t="str">
        <f>IF(INPUT_OUTPUT!BV443="","",INPUT_OUTPUT!BV443)</f>
        <v/>
      </c>
      <c r="U456" s="2457" t="str">
        <f>IF(INPUT_OUTPUT!BW443="","",INPUT_OUTPUT!BW443)</f>
        <v/>
      </c>
      <c r="V456" s="2457" t="str">
        <f>IF(INPUT_OUTPUT!BX443="","",INPUT_OUTPUT!BX443)</f>
        <v/>
      </c>
      <c r="W456" s="2457" t="str">
        <f>IF(INPUT_OUTPUT!BY443="","",INPUT_OUTPUT!BY443)</f>
        <v/>
      </c>
      <c r="X456" s="2457" t="str">
        <f>IF(INPUT_OUTPUT!BZ443="","",INPUT_OUTPUT!BZ443)</f>
        <v/>
      </c>
      <c r="Y456" s="2457" t="str">
        <f>IF(INPUT_OUTPUT!CA443="","",INPUT_OUTPUT!CA443)</f>
        <v/>
      </c>
      <c r="Z456" s="2457" t="str">
        <f>IF(INPUT_OUTPUT!CB443="","",INPUT_OUTPUT!CB443)</f>
        <v/>
      </c>
      <c r="AA456" s="2461" t="str">
        <f t="shared" si="23"/>
        <v/>
      </c>
      <c r="AB456" s="2459" t="str">
        <f>IF(INPUT_OUTPUT!CC443="","",INPUT_OUTPUT!CC443)</f>
        <v/>
      </c>
      <c r="AC456" s="2459" t="str">
        <f>IF(INPUT_OUTPUT!CD443="","",INPUT_OUTPUT!CD443)</f>
        <v/>
      </c>
      <c r="AD456" s="2459" t="str">
        <f>IF(INPUT_OUTPUT!CE443="","",INPUT_OUTPUT!CE443)</f>
        <v/>
      </c>
      <c r="AE456" s="2459" t="str">
        <f>IF(INPUT_OUTPUT!CF443="","",INPUT_OUTPUT!CF443)</f>
        <v/>
      </c>
      <c r="AF456" s="2459" t="str">
        <f>IF(INPUT_OUTPUT!CG443="","",INPUT_OUTPUT!CG443)</f>
        <v/>
      </c>
      <c r="AG456" s="2459" t="str">
        <f>IF(INPUT_OUTPUT!CH443="","",INPUT_OUTPUT!CH443)</f>
        <v/>
      </c>
      <c r="AH456" s="2459" t="str">
        <f>IF(INPUT_OUTPUT!CI443="","",INPUT_OUTPUT!CI443)</f>
        <v/>
      </c>
    </row>
    <row r="457" spans="3:34" s="2437" customFormat="1" ht="12.75" customHeight="1">
      <c r="C457" s="2461" t="str">
        <f>IF(INPUT_OUTPUT!C444="","",INPUT_OUTPUT!C444)</f>
        <v/>
      </c>
      <c r="D457" s="2462" t="str">
        <f>IF(INPUT_OUTPUT!BH444="","",INPUT_OUTPUT!BH444)</f>
        <v/>
      </c>
      <c r="E457" s="2462" t="str">
        <f>IF(INPUT_OUTPUT!BI444="","",INPUT_OUTPUT!BI444)</f>
        <v/>
      </c>
      <c r="F457" s="2462" t="str">
        <f>IF(INPUT_OUTPUT!BJ444="","",INPUT_OUTPUT!BJ444)</f>
        <v/>
      </c>
      <c r="G457" s="2462" t="str">
        <f>IF(INPUT_OUTPUT!BK444="","",INPUT_OUTPUT!BK444)</f>
        <v/>
      </c>
      <c r="H457" s="2462" t="str">
        <f>IF(INPUT_OUTPUT!BL444="","",INPUT_OUTPUT!BL444)</f>
        <v/>
      </c>
      <c r="I457" s="2462" t="str">
        <f>IF(INPUT_OUTPUT!BM444="","",INPUT_OUTPUT!BM444)</f>
        <v/>
      </c>
      <c r="J457" s="2462" t="str">
        <f>IF(INPUT_OUTPUT!BN444="","",INPUT_OUTPUT!BN444)</f>
        <v/>
      </c>
      <c r="K457" s="2453" t="str">
        <f t="shared" si="21"/>
        <v/>
      </c>
      <c r="L457" s="2457" t="str">
        <f>IF(INPUT_OUTPUT!BO444="","",INPUT_OUTPUT!BO444)</f>
        <v/>
      </c>
      <c r="M457" s="2457" t="str">
        <f>IF(INPUT_OUTPUT!BP444="","",INPUT_OUTPUT!BP444)</f>
        <v/>
      </c>
      <c r="N457" s="2457" t="str">
        <f>IF(INPUT_OUTPUT!BQ444="","",INPUT_OUTPUT!BQ444)</f>
        <v/>
      </c>
      <c r="O457" s="2457" t="str">
        <f>IF(INPUT_OUTPUT!BR444="","",INPUT_OUTPUT!BR444)</f>
        <v/>
      </c>
      <c r="P457" s="2457" t="str">
        <f>IF(INPUT_OUTPUT!BS444="","",INPUT_OUTPUT!BS444)</f>
        <v/>
      </c>
      <c r="Q457" s="2457" t="str">
        <f>IF(INPUT_OUTPUT!BT444="","",INPUT_OUTPUT!BT444)</f>
        <v/>
      </c>
      <c r="R457" s="2457" t="str">
        <f>IF(INPUT_OUTPUT!BU444="","",INPUT_OUTPUT!BU444)</f>
        <v/>
      </c>
      <c r="S457" s="2461" t="str">
        <f t="shared" si="22"/>
        <v/>
      </c>
      <c r="T457" s="2457" t="str">
        <f>IF(INPUT_OUTPUT!BV444="","",INPUT_OUTPUT!BV444)</f>
        <v/>
      </c>
      <c r="U457" s="2457" t="str">
        <f>IF(INPUT_OUTPUT!BW444="","",INPUT_OUTPUT!BW444)</f>
        <v/>
      </c>
      <c r="V457" s="2457" t="str">
        <f>IF(INPUT_OUTPUT!BX444="","",INPUT_OUTPUT!BX444)</f>
        <v/>
      </c>
      <c r="W457" s="2457" t="str">
        <f>IF(INPUT_OUTPUT!BY444="","",INPUT_OUTPUT!BY444)</f>
        <v/>
      </c>
      <c r="X457" s="2457" t="str">
        <f>IF(INPUT_OUTPUT!BZ444="","",INPUT_OUTPUT!BZ444)</f>
        <v/>
      </c>
      <c r="Y457" s="2457" t="str">
        <f>IF(INPUT_OUTPUT!CA444="","",INPUT_OUTPUT!CA444)</f>
        <v/>
      </c>
      <c r="Z457" s="2457" t="str">
        <f>IF(INPUT_OUTPUT!CB444="","",INPUT_OUTPUT!CB444)</f>
        <v/>
      </c>
      <c r="AA457" s="2461" t="str">
        <f t="shared" si="23"/>
        <v/>
      </c>
      <c r="AB457" s="2459" t="str">
        <f>IF(INPUT_OUTPUT!CC444="","",INPUT_OUTPUT!CC444)</f>
        <v/>
      </c>
      <c r="AC457" s="2459" t="str">
        <f>IF(INPUT_OUTPUT!CD444="","",INPUT_OUTPUT!CD444)</f>
        <v/>
      </c>
      <c r="AD457" s="2459" t="str">
        <f>IF(INPUT_OUTPUT!CE444="","",INPUT_OUTPUT!CE444)</f>
        <v/>
      </c>
      <c r="AE457" s="2459" t="str">
        <f>IF(INPUT_OUTPUT!CF444="","",INPUT_OUTPUT!CF444)</f>
        <v/>
      </c>
      <c r="AF457" s="2459" t="str">
        <f>IF(INPUT_OUTPUT!CG444="","",INPUT_OUTPUT!CG444)</f>
        <v/>
      </c>
      <c r="AG457" s="2459" t="str">
        <f>IF(INPUT_OUTPUT!CH444="","",INPUT_OUTPUT!CH444)</f>
        <v/>
      </c>
      <c r="AH457" s="2459" t="str">
        <f>IF(INPUT_OUTPUT!CI444="","",INPUT_OUTPUT!CI444)</f>
        <v/>
      </c>
    </row>
    <row r="458" spans="3:34" s="2437" customFormat="1" ht="12.75" customHeight="1">
      <c r="C458" s="2461" t="str">
        <f>IF(INPUT_OUTPUT!C445="","",INPUT_OUTPUT!C445)</f>
        <v/>
      </c>
      <c r="D458" s="2462" t="str">
        <f>IF(INPUT_OUTPUT!BH445="","",INPUT_OUTPUT!BH445)</f>
        <v/>
      </c>
      <c r="E458" s="2462" t="str">
        <f>IF(INPUT_OUTPUT!BI445="","",INPUT_OUTPUT!BI445)</f>
        <v/>
      </c>
      <c r="F458" s="2462" t="str">
        <f>IF(INPUT_OUTPUT!BJ445="","",INPUT_OUTPUT!BJ445)</f>
        <v/>
      </c>
      <c r="G458" s="2462" t="str">
        <f>IF(INPUT_OUTPUT!BK445="","",INPUT_OUTPUT!BK445)</f>
        <v/>
      </c>
      <c r="H458" s="2462" t="str">
        <f>IF(INPUT_OUTPUT!BL445="","",INPUT_OUTPUT!BL445)</f>
        <v/>
      </c>
      <c r="I458" s="2462" t="str">
        <f>IF(INPUT_OUTPUT!BM445="","",INPUT_OUTPUT!BM445)</f>
        <v/>
      </c>
      <c r="J458" s="2462" t="str">
        <f>IF(INPUT_OUTPUT!BN445="","",INPUT_OUTPUT!BN445)</f>
        <v/>
      </c>
      <c r="K458" s="2453" t="str">
        <f t="shared" si="21"/>
        <v/>
      </c>
      <c r="L458" s="2457" t="str">
        <f>IF(INPUT_OUTPUT!BO445="","",INPUT_OUTPUT!BO445)</f>
        <v/>
      </c>
      <c r="M458" s="2457" t="str">
        <f>IF(INPUT_OUTPUT!BP445="","",INPUT_OUTPUT!BP445)</f>
        <v/>
      </c>
      <c r="N458" s="2457" t="str">
        <f>IF(INPUT_OUTPUT!BQ445="","",INPUT_OUTPUT!BQ445)</f>
        <v/>
      </c>
      <c r="O458" s="2457" t="str">
        <f>IF(INPUT_OUTPUT!BR445="","",INPUT_OUTPUT!BR445)</f>
        <v/>
      </c>
      <c r="P458" s="2457" t="str">
        <f>IF(INPUT_OUTPUT!BS445="","",INPUT_OUTPUT!BS445)</f>
        <v/>
      </c>
      <c r="Q458" s="2457" t="str">
        <f>IF(INPUT_OUTPUT!BT445="","",INPUT_OUTPUT!BT445)</f>
        <v/>
      </c>
      <c r="R458" s="2457" t="str">
        <f>IF(INPUT_OUTPUT!BU445="","",INPUT_OUTPUT!BU445)</f>
        <v/>
      </c>
      <c r="S458" s="2461" t="str">
        <f t="shared" si="22"/>
        <v/>
      </c>
      <c r="T458" s="2457" t="str">
        <f>IF(INPUT_OUTPUT!BV445="","",INPUT_OUTPUT!BV445)</f>
        <v/>
      </c>
      <c r="U458" s="2457" t="str">
        <f>IF(INPUT_OUTPUT!BW445="","",INPUT_OUTPUT!BW445)</f>
        <v/>
      </c>
      <c r="V458" s="2457" t="str">
        <f>IF(INPUT_OUTPUT!BX445="","",INPUT_OUTPUT!BX445)</f>
        <v/>
      </c>
      <c r="W458" s="2457" t="str">
        <f>IF(INPUT_OUTPUT!BY445="","",INPUT_OUTPUT!BY445)</f>
        <v/>
      </c>
      <c r="X458" s="2457" t="str">
        <f>IF(INPUT_OUTPUT!BZ445="","",INPUT_OUTPUT!BZ445)</f>
        <v/>
      </c>
      <c r="Y458" s="2457" t="str">
        <f>IF(INPUT_OUTPUT!CA445="","",INPUT_OUTPUT!CA445)</f>
        <v/>
      </c>
      <c r="Z458" s="2457" t="str">
        <f>IF(INPUT_OUTPUT!CB445="","",INPUT_OUTPUT!CB445)</f>
        <v/>
      </c>
      <c r="AA458" s="2461" t="str">
        <f t="shared" si="23"/>
        <v/>
      </c>
      <c r="AB458" s="2459" t="str">
        <f>IF(INPUT_OUTPUT!CC445="","",INPUT_OUTPUT!CC445)</f>
        <v/>
      </c>
      <c r="AC458" s="2459" t="str">
        <f>IF(INPUT_OUTPUT!CD445="","",INPUT_OUTPUT!CD445)</f>
        <v/>
      </c>
      <c r="AD458" s="2459" t="str">
        <f>IF(INPUT_OUTPUT!CE445="","",INPUT_OUTPUT!CE445)</f>
        <v/>
      </c>
      <c r="AE458" s="2459" t="str">
        <f>IF(INPUT_OUTPUT!CF445="","",INPUT_OUTPUT!CF445)</f>
        <v/>
      </c>
      <c r="AF458" s="2459" t="str">
        <f>IF(INPUT_OUTPUT!CG445="","",INPUT_OUTPUT!CG445)</f>
        <v/>
      </c>
      <c r="AG458" s="2459" t="str">
        <f>IF(INPUT_OUTPUT!CH445="","",INPUT_OUTPUT!CH445)</f>
        <v/>
      </c>
      <c r="AH458" s="2459" t="str">
        <f>IF(INPUT_OUTPUT!CI445="","",INPUT_OUTPUT!CI445)</f>
        <v/>
      </c>
    </row>
    <row r="459" spans="3:34" s="2437" customFormat="1" ht="12.75" customHeight="1">
      <c r="C459" s="2461" t="str">
        <f>IF(INPUT_OUTPUT!C446="","",INPUT_OUTPUT!C446)</f>
        <v/>
      </c>
      <c r="D459" s="2462" t="str">
        <f>IF(INPUT_OUTPUT!BH446="","",INPUT_OUTPUT!BH446)</f>
        <v/>
      </c>
      <c r="E459" s="2462" t="str">
        <f>IF(INPUT_OUTPUT!BI446="","",INPUT_OUTPUT!BI446)</f>
        <v/>
      </c>
      <c r="F459" s="2462" t="str">
        <f>IF(INPUT_OUTPUT!BJ446="","",INPUT_OUTPUT!BJ446)</f>
        <v/>
      </c>
      <c r="G459" s="2462" t="str">
        <f>IF(INPUT_OUTPUT!BK446="","",INPUT_OUTPUT!BK446)</f>
        <v/>
      </c>
      <c r="H459" s="2462" t="str">
        <f>IF(INPUT_OUTPUT!BL446="","",INPUT_OUTPUT!BL446)</f>
        <v/>
      </c>
      <c r="I459" s="2462" t="str">
        <f>IF(INPUT_OUTPUT!BM446="","",INPUT_OUTPUT!BM446)</f>
        <v/>
      </c>
      <c r="J459" s="2462" t="str">
        <f>IF(INPUT_OUTPUT!BN446="","",INPUT_OUTPUT!BN446)</f>
        <v/>
      </c>
      <c r="K459" s="2453" t="str">
        <f t="shared" si="21"/>
        <v/>
      </c>
      <c r="L459" s="2457" t="str">
        <f>IF(INPUT_OUTPUT!BO446="","",INPUT_OUTPUT!BO446)</f>
        <v/>
      </c>
      <c r="M459" s="2457" t="str">
        <f>IF(INPUT_OUTPUT!BP446="","",INPUT_OUTPUT!BP446)</f>
        <v/>
      </c>
      <c r="N459" s="2457" t="str">
        <f>IF(INPUT_OUTPUT!BQ446="","",INPUT_OUTPUT!BQ446)</f>
        <v/>
      </c>
      <c r="O459" s="2457" t="str">
        <f>IF(INPUT_OUTPUT!BR446="","",INPUT_OUTPUT!BR446)</f>
        <v/>
      </c>
      <c r="P459" s="2457" t="str">
        <f>IF(INPUT_OUTPUT!BS446="","",INPUT_OUTPUT!BS446)</f>
        <v/>
      </c>
      <c r="Q459" s="2457" t="str">
        <f>IF(INPUT_OUTPUT!BT446="","",INPUT_OUTPUT!BT446)</f>
        <v/>
      </c>
      <c r="R459" s="2457" t="str">
        <f>IF(INPUT_OUTPUT!BU446="","",INPUT_OUTPUT!BU446)</f>
        <v/>
      </c>
      <c r="S459" s="2461" t="str">
        <f t="shared" si="22"/>
        <v/>
      </c>
      <c r="T459" s="2457" t="str">
        <f>IF(INPUT_OUTPUT!BV446="","",INPUT_OUTPUT!BV446)</f>
        <v/>
      </c>
      <c r="U459" s="2457" t="str">
        <f>IF(INPUT_OUTPUT!BW446="","",INPUT_OUTPUT!BW446)</f>
        <v/>
      </c>
      <c r="V459" s="2457" t="str">
        <f>IF(INPUT_OUTPUT!BX446="","",INPUT_OUTPUT!BX446)</f>
        <v/>
      </c>
      <c r="W459" s="2457" t="str">
        <f>IF(INPUT_OUTPUT!BY446="","",INPUT_OUTPUT!BY446)</f>
        <v/>
      </c>
      <c r="X459" s="2457" t="str">
        <f>IF(INPUT_OUTPUT!BZ446="","",INPUT_OUTPUT!BZ446)</f>
        <v/>
      </c>
      <c r="Y459" s="2457" t="str">
        <f>IF(INPUT_OUTPUT!CA446="","",INPUT_OUTPUT!CA446)</f>
        <v/>
      </c>
      <c r="Z459" s="2457" t="str">
        <f>IF(INPUT_OUTPUT!CB446="","",INPUT_OUTPUT!CB446)</f>
        <v/>
      </c>
      <c r="AA459" s="2461" t="str">
        <f t="shared" si="23"/>
        <v/>
      </c>
      <c r="AB459" s="2459" t="str">
        <f>IF(INPUT_OUTPUT!CC446="","",INPUT_OUTPUT!CC446)</f>
        <v/>
      </c>
      <c r="AC459" s="2459" t="str">
        <f>IF(INPUT_OUTPUT!CD446="","",INPUT_OUTPUT!CD446)</f>
        <v/>
      </c>
      <c r="AD459" s="2459" t="str">
        <f>IF(INPUT_OUTPUT!CE446="","",INPUT_OUTPUT!CE446)</f>
        <v/>
      </c>
      <c r="AE459" s="2459" t="str">
        <f>IF(INPUT_OUTPUT!CF446="","",INPUT_OUTPUT!CF446)</f>
        <v/>
      </c>
      <c r="AF459" s="2459" t="str">
        <f>IF(INPUT_OUTPUT!CG446="","",INPUT_OUTPUT!CG446)</f>
        <v/>
      </c>
      <c r="AG459" s="2459" t="str">
        <f>IF(INPUT_OUTPUT!CH446="","",INPUT_OUTPUT!CH446)</f>
        <v/>
      </c>
      <c r="AH459" s="2459" t="str">
        <f>IF(INPUT_OUTPUT!CI446="","",INPUT_OUTPUT!CI446)</f>
        <v/>
      </c>
    </row>
    <row r="460" spans="3:34" s="2437" customFormat="1" ht="12.75" customHeight="1">
      <c r="C460" s="2461" t="str">
        <f>IF(INPUT_OUTPUT!C447="","",INPUT_OUTPUT!C447)</f>
        <v/>
      </c>
      <c r="D460" s="2462" t="str">
        <f>IF(INPUT_OUTPUT!BH447="","",INPUT_OUTPUT!BH447)</f>
        <v/>
      </c>
      <c r="E460" s="2462" t="str">
        <f>IF(INPUT_OUTPUT!BI447="","",INPUT_OUTPUT!BI447)</f>
        <v/>
      </c>
      <c r="F460" s="2462" t="str">
        <f>IF(INPUT_OUTPUT!BJ447="","",INPUT_OUTPUT!BJ447)</f>
        <v/>
      </c>
      <c r="G460" s="2462" t="str">
        <f>IF(INPUT_OUTPUT!BK447="","",INPUT_OUTPUT!BK447)</f>
        <v/>
      </c>
      <c r="H460" s="2462" t="str">
        <f>IF(INPUT_OUTPUT!BL447="","",INPUT_OUTPUT!BL447)</f>
        <v/>
      </c>
      <c r="I460" s="2462" t="str">
        <f>IF(INPUT_OUTPUT!BM447="","",INPUT_OUTPUT!BM447)</f>
        <v/>
      </c>
      <c r="J460" s="2462" t="str">
        <f>IF(INPUT_OUTPUT!BN447="","",INPUT_OUTPUT!BN447)</f>
        <v/>
      </c>
      <c r="K460" s="2453" t="str">
        <f t="shared" si="21"/>
        <v/>
      </c>
      <c r="L460" s="2457" t="str">
        <f>IF(INPUT_OUTPUT!BO447="","",INPUT_OUTPUT!BO447)</f>
        <v/>
      </c>
      <c r="M460" s="2457" t="str">
        <f>IF(INPUT_OUTPUT!BP447="","",INPUT_OUTPUT!BP447)</f>
        <v/>
      </c>
      <c r="N460" s="2457" t="str">
        <f>IF(INPUT_OUTPUT!BQ447="","",INPUT_OUTPUT!BQ447)</f>
        <v/>
      </c>
      <c r="O460" s="2457" t="str">
        <f>IF(INPUT_OUTPUT!BR447="","",INPUT_OUTPUT!BR447)</f>
        <v/>
      </c>
      <c r="P460" s="2457" t="str">
        <f>IF(INPUT_OUTPUT!BS447="","",INPUT_OUTPUT!BS447)</f>
        <v/>
      </c>
      <c r="Q460" s="2457" t="str">
        <f>IF(INPUT_OUTPUT!BT447="","",INPUT_OUTPUT!BT447)</f>
        <v/>
      </c>
      <c r="R460" s="2457" t="str">
        <f>IF(INPUT_OUTPUT!BU447="","",INPUT_OUTPUT!BU447)</f>
        <v/>
      </c>
      <c r="S460" s="2461" t="str">
        <f t="shared" si="22"/>
        <v/>
      </c>
      <c r="T460" s="2457" t="str">
        <f>IF(INPUT_OUTPUT!BV447="","",INPUT_OUTPUT!BV447)</f>
        <v/>
      </c>
      <c r="U460" s="2457" t="str">
        <f>IF(INPUT_OUTPUT!BW447="","",INPUT_OUTPUT!BW447)</f>
        <v/>
      </c>
      <c r="V460" s="2457" t="str">
        <f>IF(INPUT_OUTPUT!BX447="","",INPUT_OUTPUT!BX447)</f>
        <v/>
      </c>
      <c r="W460" s="2457" t="str">
        <f>IF(INPUT_OUTPUT!BY447="","",INPUT_OUTPUT!BY447)</f>
        <v/>
      </c>
      <c r="X460" s="2457" t="str">
        <f>IF(INPUT_OUTPUT!BZ447="","",INPUT_OUTPUT!BZ447)</f>
        <v/>
      </c>
      <c r="Y460" s="2457" t="str">
        <f>IF(INPUT_OUTPUT!CA447="","",INPUT_OUTPUT!CA447)</f>
        <v/>
      </c>
      <c r="Z460" s="2457" t="str">
        <f>IF(INPUT_OUTPUT!CB447="","",INPUT_OUTPUT!CB447)</f>
        <v/>
      </c>
      <c r="AA460" s="2461" t="str">
        <f t="shared" si="23"/>
        <v/>
      </c>
      <c r="AB460" s="2459" t="str">
        <f>IF(INPUT_OUTPUT!CC447="","",INPUT_OUTPUT!CC447)</f>
        <v/>
      </c>
      <c r="AC460" s="2459" t="str">
        <f>IF(INPUT_OUTPUT!CD447="","",INPUT_OUTPUT!CD447)</f>
        <v/>
      </c>
      <c r="AD460" s="2459" t="str">
        <f>IF(INPUT_OUTPUT!CE447="","",INPUT_OUTPUT!CE447)</f>
        <v/>
      </c>
      <c r="AE460" s="2459" t="str">
        <f>IF(INPUT_OUTPUT!CF447="","",INPUT_OUTPUT!CF447)</f>
        <v/>
      </c>
      <c r="AF460" s="2459" t="str">
        <f>IF(INPUT_OUTPUT!CG447="","",INPUT_OUTPUT!CG447)</f>
        <v/>
      </c>
      <c r="AG460" s="2459" t="str">
        <f>IF(INPUT_OUTPUT!CH447="","",INPUT_OUTPUT!CH447)</f>
        <v/>
      </c>
      <c r="AH460" s="2459" t="str">
        <f>IF(INPUT_OUTPUT!CI447="","",INPUT_OUTPUT!CI447)</f>
        <v/>
      </c>
    </row>
    <row r="461" spans="3:34" s="2437" customFormat="1" ht="12.75" customHeight="1">
      <c r="C461" s="2461" t="str">
        <f>IF(INPUT_OUTPUT!C448="","",INPUT_OUTPUT!C448)</f>
        <v/>
      </c>
      <c r="D461" s="2462" t="str">
        <f>IF(INPUT_OUTPUT!BH448="","",INPUT_OUTPUT!BH448)</f>
        <v/>
      </c>
      <c r="E461" s="2462" t="str">
        <f>IF(INPUT_OUTPUT!BI448="","",INPUT_OUTPUT!BI448)</f>
        <v/>
      </c>
      <c r="F461" s="2462" t="str">
        <f>IF(INPUT_OUTPUT!BJ448="","",INPUT_OUTPUT!BJ448)</f>
        <v/>
      </c>
      <c r="G461" s="2462" t="str">
        <f>IF(INPUT_OUTPUT!BK448="","",INPUT_OUTPUT!BK448)</f>
        <v/>
      </c>
      <c r="H461" s="2462" t="str">
        <f>IF(INPUT_OUTPUT!BL448="","",INPUT_OUTPUT!BL448)</f>
        <v/>
      </c>
      <c r="I461" s="2462" t="str">
        <f>IF(INPUT_OUTPUT!BM448="","",INPUT_OUTPUT!BM448)</f>
        <v/>
      </c>
      <c r="J461" s="2462" t="str">
        <f>IF(INPUT_OUTPUT!BN448="","",INPUT_OUTPUT!BN448)</f>
        <v/>
      </c>
      <c r="K461" s="2453" t="str">
        <f t="shared" si="21"/>
        <v/>
      </c>
      <c r="L461" s="2457" t="str">
        <f>IF(INPUT_OUTPUT!BO448="","",INPUT_OUTPUT!BO448)</f>
        <v/>
      </c>
      <c r="M461" s="2457" t="str">
        <f>IF(INPUT_OUTPUT!BP448="","",INPUT_OUTPUT!BP448)</f>
        <v/>
      </c>
      <c r="N461" s="2457" t="str">
        <f>IF(INPUT_OUTPUT!BQ448="","",INPUT_OUTPUT!BQ448)</f>
        <v/>
      </c>
      <c r="O461" s="2457" t="str">
        <f>IF(INPUT_OUTPUT!BR448="","",INPUT_OUTPUT!BR448)</f>
        <v/>
      </c>
      <c r="P461" s="2457" t="str">
        <f>IF(INPUT_OUTPUT!BS448="","",INPUT_OUTPUT!BS448)</f>
        <v/>
      </c>
      <c r="Q461" s="2457" t="str">
        <f>IF(INPUT_OUTPUT!BT448="","",INPUT_OUTPUT!BT448)</f>
        <v/>
      </c>
      <c r="R461" s="2457" t="str">
        <f>IF(INPUT_OUTPUT!BU448="","",INPUT_OUTPUT!BU448)</f>
        <v/>
      </c>
      <c r="S461" s="2461" t="str">
        <f t="shared" si="22"/>
        <v/>
      </c>
      <c r="T461" s="2457" t="str">
        <f>IF(INPUT_OUTPUT!BV448="","",INPUT_OUTPUT!BV448)</f>
        <v/>
      </c>
      <c r="U461" s="2457" t="str">
        <f>IF(INPUT_OUTPUT!BW448="","",INPUT_OUTPUT!BW448)</f>
        <v/>
      </c>
      <c r="V461" s="2457" t="str">
        <f>IF(INPUT_OUTPUT!BX448="","",INPUT_OUTPUT!BX448)</f>
        <v/>
      </c>
      <c r="W461" s="2457" t="str">
        <f>IF(INPUT_OUTPUT!BY448="","",INPUT_OUTPUT!BY448)</f>
        <v/>
      </c>
      <c r="X461" s="2457" t="str">
        <f>IF(INPUT_OUTPUT!BZ448="","",INPUT_OUTPUT!BZ448)</f>
        <v/>
      </c>
      <c r="Y461" s="2457" t="str">
        <f>IF(INPUT_OUTPUT!CA448="","",INPUT_OUTPUT!CA448)</f>
        <v/>
      </c>
      <c r="Z461" s="2457" t="str">
        <f>IF(INPUT_OUTPUT!CB448="","",INPUT_OUTPUT!CB448)</f>
        <v/>
      </c>
      <c r="AA461" s="2461" t="str">
        <f t="shared" si="23"/>
        <v/>
      </c>
      <c r="AB461" s="2459" t="str">
        <f>IF(INPUT_OUTPUT!CC448="","",INPUT_OUTPUT!CC448)</f>
        <v/>
      </c>
      <c r="AC461" s="2459" t="str">
        <f>IF(INPUT_OUTPUT!CD448="","",INPUT_OUTPUT!CD448)</f>
        <v/>
      </c>
      <c r="AD461" s="2459" t="str">
        <f>IF(INPUT_OUTPUT!CE448="","",INPUT_OUTPUT!CE448)</f>
        <v/>
      </c>
      <c r="AE461" s="2459" t="str">
        <f>IF(INPUT_OUTPUT!CF448="","",INPUT_OUTPUT!CF448)</f>
        <v/>
      </c>
      <c r="AF461" s="2459" t="str">
        <f>IF(INPUT_OUTPUT!CG448="","",INPUT_OUTPUT!CG448)</f>
        <v/>
      </c>
      <c r="AG461" s="2459" t="str">
        <f>IF(INPUT_OUTPUT!CH448="","",INPUT_OUTPUT!CH448)</f>
        <v/>
      </c>
      <c r="AH461" s="2459" t="str">
        <f>IF(INPUT_OUTPUT!CI448="","",INPUT_OUTPUT!CI448)</f>
        <v/>
      </c>
    </row>
    <row r="462" spans="3:34" s="2437" customFormat="1" ht="12.75" customHeight="1">
      <c r="C462" s="2461" t="str">
        <f>IF(INPUT_OUTPUT!C449="","",INPUT_OUTPUT!C449)</f>
        <v/>
      </c>
      <c r="D462" s="2462" t="str">
        <f>IF(INPUT_OUTPUT!BH449="","",INPUT_OUTPUT!BH449)</f>
        <v/>
      </c>
      <c r="E462" s="2462" t="str">
        <f>IF(INPUT_OUTPUT!BI449="","",INPUT_OUTPUT!BI449)</f>
        <v/>
      </c>
      <c r="F462" s="2462" t="str">
        <f>IF(INPUT_OUTPUT!BJ449="","",INPUT_OUTPUT!BJ449)</f>
        <v/>
      </c>
      <c r="G462" s="2462" t="str">
        <f>IF(INPUT_OUTPUT!BK449="","",INPUT_OUTPUT!BK449)</f>
        <v/>
      </c>
      <c r="H462" s="2462" t="str">
        <f>IF(INPUT_OUTPUT!BL449="","",INPUT_OUTPUT!BL449)</f>
        <v/>
      </c>
      <c r="I462" s="2462" t="str">
        <f>IF(INPUT_OUTPUT!BM449="","",INPUT_OUTPUT!BM449)</f>
        <v/>
      </c>
      <c r="J462" s="2462" t="str">
        <f>IF(INPUT_OUTPUT!BN449="","",INPUT_OUTPUT!BN449)</f>
        <v/>
      </c>
      <c r="K462" s="2453" t="str">
        <f t="shared" si="21"/>
        <v/>
      </c>
      <c r="L462" s="2457" t="str">
        <f>IF(INPUT_OUTPUT!BO449="","",INPUT_OUTPUT!BO449)</f>
        <v/>
      </c>
      <c r="M462" s="2457" t="str">
        <f>IF(INPUT_OUTPUT!BP449="","",INPUT_OUTPUT!BP449)</f>
        <v/>
      </c>
      <c r="N462" s="2457" t="str">
        <f>IF(INPUT_OUTPUT!BQ449="","",INPUT_OUTPUT!BQ449)</f>
        <v/>
      </c>
      <c r="O462" s="2457" t="str">
        <f>IF(INPUT_OUTPUT!BR449="","",INPUT_OUTPUT!BR449)</f>
        <v/>
      </c>
      <c r="P462" s="2457" t="str">
        <f>IF(INPUT_OUTPUT!BS449="","",INPUT_OUTPUT!BS449)</f>
        <v/>
      </c>
      <c r="Q462" s="2457" t="str">
        <f>IF(INPUT_OUTPUT!BT449="","",INPUT_OUTPUT!BT449)</f>
        <v/>
      </c>
      <c r="R462" s="2457" t="str">
        <f>IF(INPUT_OUTPUT!BU449="","",INPUT_OUTPUT!BU449)</f>
        <v/>
      </c>
      <c r="S462" s="2461" t="str">
        <f t="shared" si="22"/>
        <v/>
      </c>
      <c r="T462" s="2457" t="str">
        <f>IF(INPUT_OUTPUT!BV449="","",INPUT_OUTPUT!BV449)</f>
        <v/>
      </c>
      <c r="U462" s="2457" t="str">
        <f>IF(INPUT_OUTPUT!BW449="","",INPUT_OUTPUT!BW449)</f>
        <v/>
      </c>
      <c r="V462" s="2457" t="str">
        <f>IF(INPUT_OUTPUT!BX449="","",INPUT_OUTPUT!BX449)</f>
        <v/>
      </c>
      <c r="W462" s="2457" t="str">
        <f>IF(INPUT_OUTPUT!BY449="","",INPUT_OUTPUT!BY449)</f>
        <v/>
      </c>
      <c r="X462" s="2457" t="str">
        <f>IF(INPUT_OUTPUT!BZ449="","",INPUT_OUTPUT!BZ449)</f>
        <v/>
      </c>
      <c r="Y462" s="2457" t="str">
        <f>IF(INPUT_OUTPUT!CA449="","",INPUT_OUTPUT!CA449)</f>
        <v/>
      </c>
      <c r="Z462" s="2457" t="str">
        <f>IF(INPUT_OUTPUT!CB449="","",INPUT_OUTPUT!CB449)</f>
        <v/>
      </c>
      <c r="AA462" s="2461" t="str">
        <f t="shared" si="23"/>
        <v/>
      </c>
      <c r="AB462" s="2459" t="str">
        <f>IF(INPUT_OUTPUT!CC449="","",INPUT_OUTPUT!CC449)</f>
        <v/>
      </c>
      <c r="AC462" s="2459" t="str">
        <f>IF(INPUT_OUTPUT!CD449="","",INPUT_OUTPUT!CD449)</f>
        <v/>
      </c>
      <c r="AD462" s="2459" t="str">
        <f>IF(INPUT_OUTPUT!CE449="","",INPUT_OUTPUT!CE449)</f>
        <v/>
      </c>
      <c r="AE462" s="2459" t="str">
        <f>IF(INPUT_OUTPUT!CF449="","",INPUT_OUTPUT!CF449)</f>
        <v/>
      </c>
      <c r="AF462" s="2459" t="str">
        <f>IF(INPUT_OUTPUT!CG449="","",INPUT_OUTPUT!CG449)</f>
        <v/>
      </c>
      <c r="AG462" s="2459" t="str">
        <f>IF(INPUT_OUTPUT!CH449="","",INPUT_OUTPUT!CH449)</f>
        <v/>
      </c>
      <c r="AH462" s="2459" t="str">
        <f>IF(INPUT_OUTPUT!CI449="","",INPUT_OUTPUT!CI449)</f>
        <v/>
      </c>
    </row>
    <row r="463" spans="3:34" s="2437" customFormat="1" ht="12.75" customHeight="1">
      <c r="C463" s="2461" t="str">
        <f>IF(INPUT_OUTPUT!C450="","",INPUT_OUTPUT!C450)</f>
        <v/>
      </c>
      <c r="D463" s="2462" t="str">
        <f>IF(INPUT_OUTPUT!BH450="","",INPUT_OUTPUT!BH450)</f>
        <v/>
      </c>
      <c r="E463" s="2462" t="str">
        <f>IF(INPUT_OUTPUT!BI450="","",INPUT_OUTPUT!BI450)</f>
        <v/>
      </c>
      <c r="F463" s="2462" t="str">
        <f>IF(INPUT_OUTPUT!BJ450="","",INPUT_OUTPUT!BJ450)</f>
        <v/>
      </c>
      <c r="G463" s="2462" t="str">
        <f>IF(INPUT_OUTPUT!BK450="","",INPUT_OUTPUT!BK450)</f>
        <v/>
      </c>
      <c r="H463" s="2462" t="str">
        <f>IF(INPUT_OUTPUT!BL450="","",INPUT_OUTPUT!BL450)</f>
        <v/>
      </c>
      <c r="I463" s="2462" t="str">
        <f>IF(INPUT_OUTPUT!BM450="","",INPUT_OUTPUT!BM450)</f>
        <v/>
      </c>
      <c r="J463" s="2462" t="str">
        <f>IF(INPUT_OUTPUT!BN450="","",INPUT_OUTPUT!BN450)</f>
        <v/>
      </c>
      <c r="K463" s="2453" t="str">
        <f t="shared" si="21"/>
        <v/>
      </c>
      <c r="L463" s="2457" t="str">
        <f>IF(INPUT_OUTPUT!BO450="","",INPUT_OUTPUT!BO450)</f>
        <v/>
      </c>
      <c r="M463" s="2457" t="str">
        <f>IF(INPUT_OUTPUT!BP450="","",INPUT_OUTPUT!BP450)</f>
        <v/>
      </c>
      <c r="N463" s="2457" t="str">
        <f>IF(INPUT_OUTPUT!BQ450="","",INPUT_OUTPUT!BQ450)</f>
        <v/>
      </c>
      <c r="O463" s="2457" t="str">
        <f>IF(INPUT_OUTPUT!BR450="","",INPUT_OUTPUT!BR450)</f>
        <v/>
      </c>
      <c r="P463" s="2457" t="str">
        <f>IF(INPUT_OUTPUT!BS450="","",INPUT_OUTPUT!BS450)</f>
        <v/>
      </c>
      <c r="Q463" s="2457" t="str">
        <f>IF(INPUT_OUTPUT!BT450="","",INPUT_OUTPUT!BT450)</f>
        <v/>
      </c>
      <c r="R463" s="2457" t="str">
        <f>IF(INPUT_OUTPUT!BU450="","",INPUT_OUTPUT!BU450)</f>
        <v/>
      </c>
      <c r="S463" s="2461" t="str">
        <f t="shared" si="22"/>
        <v/>
      </c>
      <c r="T463" s="2457" t="str">
        <f>IF(INPUT_OUTPUT!BV450="","",INPUT_OUTPUT!BV450)</f>
        <v/>
      </c>
      <c r="U463" s="2457" t="str">
        <f>IF(INPUT_OUTPUT!BW450="","",INPUT_OUTPUT!BW450)</f>
        <v/>
      </c>
      <c r="V463" s="2457" t="str">
        <f>IF(INPUT_OUTPUT!BX450="","",INPUT_OUTPUT!BX450)</f>
        <v/>
      </c>
      <c r="W463" s="2457" t="str">
        <f>IF(INPUT_OUTPUT!BY450="","",INPUT_OUTPUT!BY450)</f>
        <v/>
      </c>
      <c r="X463" s="2457" t="str">
        <f>IF(INPUT_OUTPUT!BZ450="","",INPUT_OUTPUT!BZ450)</f>
        <v/>
      </c>
      <c r="Y463" s="2457" t="str">
        <f>IF(INPUT_OUTPUT!CA450="","",INPUT_OUTPUT!CA450)</f>
        <v/>
      </c>
      <c r="Z463" s="2457" t="str">
        <f>IF(INPUT_OUTPUT!CB450="","",INPUT_OUTPUT!CB450)</f>
        <v/>
      </c>
      <c r="AA463" s="2461" t="str">
        <f t="shared" si="23"/>
        <v/>
      </c>
      <c r="AB463" s="2459" t="str">
        <f>IF(INPUT_OUTPUT!CC450="","",INPUT_OUTPUT!CC450)</f>
        <v/>
      </c>
      <c r="AC463" s="2459" t="str">
        <f>IF(INPUT_OUTPUT!CD450="","",INPUT_OUTPUT!CD450)</f>
        <v/>
      </c>
      <c r="AD463" s="2459" t="str">
        <f>IF(INPUT_OUTPUT!CE450="","",INPUT_OUTPUT!CE450)</f>
        <v/>
      </c>
      <c r="AE463" s="2459" t="str">
        <f>IF(INPUT_OUTPUT!CF450="","",INPUT_OUTPUT!CF450)</f>
        <v/>
      </c>
      <c r="AF463" s="2459" t="str">
        <f>IF(INPUT_OUTPUT!CG450="","",INPUT_OUTPUT!CG450)</f>
        <v/>
      </c>
      <c r="AG463" s="2459" t="str">
        <f>IF(INPUT_OUTPUT!CH450="","",INPUT_OUTPUT!CH450)</f>
        <v/>
      </c>
      <c r="AH463" s="2459" t="str">
        <f>IF(INPUT_OUTPUT!CI450="","",INPUT_OUTPUT!CI450)</f>
        <v/>
      </c>
    </row>
    <row r="464" spans="3:34" s="2437" customFormat="1" ht="12.75" customHeight="1">
      <c r="C464" s="2461" t="str">
        <f>IF(INPUT_OUTPUT!C451="","",INPUT_OUTPUT!C451)</f>
        <v/>
      </c>
      <c r="D464" s="2462" t="str">
        <f>IF(INPUT_OUTPUT!BH451="","",INPUT_OUTPUT!BH451)</f>
        <v/>
      </c>
      <c r="E464" s="2462" t="str">
        <f>IF(INPUT_OUTPUT!BI451="","",INPUT_OUTPUT!BI451)</f>
        <v/>
      </c>
      <c r="F464" s="2462" t="str">
        <f>IF(INPUT_OUTPUT!BJ451="","",INPUT_OUTPUT!BJ451)</f>
        <v/>
      </c>
      <c r="G464" s="2462" t="str">
        <f>IF(INPUT_OUTPUT!BK451="","",INPUT_OUTPUT!BK451)</f>
        <v/>
      </c>
      <c r="H464" s="2462" t="str">
        <f>IF(INPUT_OUTPUT!BL451="","",INPUT_OUTPUT!BL451)</f>
        <v/>
      </c>
      <c r="I464" s="2462" t="str">
        <f>IF(INPUT_OUTPUT!BM451="","",INPUT_OUTPUT!BM451)</f>
        <v/>
      </c>
      <c r="J464" s="2462" t="str">
        <f>IF(INPUT_OUTPUT!BN451="","",INPUT_OUTPUT!BN451)</f>
        <v/>
      </c>
      <c r="K464" s="2453" t="str">
        <f t="shared" si="21"/>
        <v/>
      </c>
      <c r="L464" s="2457" t="str">
        <f>IF(INPUT_OUTPUT!BO451="","",INPUT_OUTPUT!BO451)</f>
        <v/>
      </c>
      <c r="M464" s="2457" t="str">
        <f>IF(INPUT_OUTPUT!BP451="","",INPUT_OUTPUT!BP451)</f>
        <v/>
      </c>
      <c r="N464" s="2457" t="str">
        <f>IF(INPUT_OUTPUT!BQ451="","",INPUT_OUTPUT!BQ451)</f>
        <v/>
      </c>
      <c r="O464" s="2457" t="str">
        <f>IF(INPUT_OUTPUT!BR451="","",INPUT_OUTPUT!BR451)</f>
        <v/>
      </c>
      <c r="P464" s="2457" t="str">
        <f>IF(INPUT_OUTPUT!BS451="","",INPUT_OUTPUT!BS451)</f>
        <v/>
      </c>
      <c r="Q464" s="2457" t="str">
        <f>IF(INPUT_OUTPUT!BT451="","",INPUT_OUTPUT!BT451)</f>
        <v/>
      </c>
      <c r="R464" s="2457" t="str">
        <f>IF(INPUT_OUTPUT!BU451="","",INPUT_OUTPUT!BU451)</f>
        <v/>
      </c>
      <c r="S464" s="2461" t="str">
        <f t="shared" si="22"/>
        <v/>
      </c>
      <c r="T464" s="2457" t="str">
        <f>IF(INPUT_OUTPUT!BV451="","",INPUT_OUTPUT!BV451)</f>
        <v/>
      </c>
      <c r="U464" s="2457" t="str">
        <f>IF(INPUT_OUTPUT!BW451="","",INPUT_OUTPUT!BW451)</f>
        <v/>
      </c>
      <c r="V464" s="2457" t="str">
        <f>IF(INPUT_OUTPUT!BX451="","",INPUT_OUTPUT!BX451)</f>
        <v/>
      </c>
      <c r="W464" s="2457" t="str">
        <f>IF(INPUT_OUTPUT!BY451="","",INPUT_OUTPUT!BY451)</f>
        <v/>
      </c>
      <c r="X464" s="2457" t="str">
        <f>IF(INPUT_OUTPUT!BZ451="","",INPUT_OUTPUT!BZ451)</f>
        <v/>
      </c>
      <c r="Y464" s="2457" t="str">
        <f>IF(INPUT_OUTPUT!CA451="","",INPUT_OUTPUT!CA451)</f>
        <v/>
      </c>
      <c r="Z464" s="2457" t="str">
        <f>IF(INPUT_OUTPUT!CB451="","",INPUT_OUTPUT!CB451)</f>
        <v/>
      </c>
      <c r="AA464" s="2461" t="str">
        <f t="shared" si="23"/>
        <v/>
      </c>
      <c r="AB464" s="2459" t="str">
        <f>IF(INPUT_OUTPUT!CC451="","",INPUT_OUTPUT!CC451)</f>
        <v/>
      </c>
      <c r="AC464" s="2459" t="str">
        <f>IF(INPUT_OUTPUT!CD451="","",INPUT_OUTPUT!CD451)</f>
        <v/>
      </c>
      <c r="AD464" s="2459" t="str">
        <f>IF(INPUT_OUTPUT!CE451="","",INPUT_OUTPUT!CE451)</f>
        <v/>
      </c>
      <c r="AE464" s="2459" t="str">
        <f>IF(INPUT_OUTPUT!CF451="","",INPUT_OUTPUT!CF451)</f>
        <v/>
      </c>
      <c r="AF464" s="2459" t="str">
        <f>IF(INPUT_OUTPUT!CG451="","",INPUT_OUTPUT!CG451)</f>
        <v/>
      </c>
      <c r="AG464" s="2459" t="str">
        <f>IF(INPUT_OUTPUT!CH451="","",INPUT_OUTPUT!CH451)</f>
        <v/>
      </c>
      <c r="AH464" s="2459" t="str">
        <f>IF(INPUT_OUTPUT!CI451="","",INPUT_OUTPUT!CI451)</f>
        <v/>
      </c>
    </row>
    <row r="465" spans="3:34" s="2437" customFormat="1" ht="12.75" customHeight="1">
      <c r="C465" s="2461" t="str">
        <f>IF(INPUT_OUTPUT!C452="","",INPUT_OUTPUT!C452)</f>
        <v/>
      </c>
      <c r="D465" s="2462" t="str">
        <f>IF(INPUT_OUTPUT!BH452="","",INPUT_OUTPUT!BH452)</f>
        <v/>
      </c>
      <c r="E465" s="2462" t="str">
        <f>IF(INPUT_OUTPUT!BI452="","",INPUT_OUTPUT!BI452)</f>
        <v/>
      </c>
      <c r="F465" s="2462" t="str">
        <f>IF(INPUT_OUTPUT!BJ452="","",INPUT_OUTPUT!BJ452)</f>
        <v/>
      </c>
      <c r="G465" s="2462" t="str">
        <f>IF(INPUT_OUTPUT!BK452="","",INPUT_OUTPUT!BK452)</f>
        <v/>
      </c>
      <c r="H465" s="2462" t="str">
        <f>IF(INPUT_OUTPUT!BL452="","",INPUT_OUTPUT!BL452)</f>
        <v/>
      </c>
      <c r="I465" s="2462" t="str">
        <f>IF(INPUT_OUTPUT!BM452="","",INPUT_OUTPUT!BM452)</f>
        <v/>
      </c>
      <c r="J465" s="2462" t="str">
        <f>IF(INPUT_OUTPUT!BN452="","",INPUT_OUTPUT!BN452)</f>
        <v/>
      </c>
      <c r="K465" s="2453" t="str">
        <f t="shared" si="21"/>
        <v/>
      </c>
      <c r="L465" s="2457" t="str">
        <f>IF(INPUT_OUTPUT!BO452="","",INPUT_OUTPUT!BO452)</f>
        <v/>
      </c>
      <c r="M465" s="2457" t="str">
        <f>IF(INPUT_OUTPUT!BP452="","",INPUT_OUTPUT!BP452)</f>
        <v/>
      </c>
      <c r="N465" s="2457" t="str">
        <f>IF(INPUT_OUTPUT!BQ452="","",INPUT_OUTPUT!BQ452)</f>
        <v/>
      </c>
      <c r="O465" s="2457" t="str">
        <f>IF(INPUT_OUTPUT!BR452="","",INPUT_OUTPUT!BR452)</f>
        <v/>
      </c>
      <c r="P465" s="2457" t="str">
        <f>IF(INPUT_OUTPUT!BS452="","",INPUT_OUTPUT!BS452)</f>
        <v/>
      </c>
      <c r="Q465" s="2457" t="str">
        <f>IF(INPUT_OUTPUT!BT452="","",INPUT_OUTPUT!BT452)</f>
        <v/>
      </c>
      <c r="R465" s="2457" t="str">
        <f>IF(INPUT_OUTPUT!BU452="","",INPUT_OUTPUT!BU452)</f>
        <v/>
      </c>
      <c r="S465" s="2461" t="str">
        <f t="shared" si="22"/>
        <v/>
      </c>
      <c r="T465" s="2457" t="str">
        <f>IF(INPUT_OUTPUT!BV452="","",INPUT_OUTPUT!BV452)</f>
        <v/>
      </c>
      <c r="U465" s="2457" t="str">
        <f>IF(INPUT_OUTPUT!BW452="","",INPUT_OUTPUT!BW452)</f>
        <v/>
      </c>
      <c r="V465" s="2457" t="str">
        <f>IF(INPUT_OUTPUT!BX452="","",INPUT_OUTPUT!BX452)</f>
        <v/>
      </c>
      <c r="W465" s="2457" t="str">
        <f>IF(INPUT_OUTPUT!BY452="","",INPUT_OUTPUT!BY452)</f>
        <v/>
      </c>
      <c r="X465" s="2457" t="str">
        <f>IF(INPUT_OUTPUT!BZ452="","",INPUT_OUTPUT!BZ452)</f>
        <v/>
      </c>
      <c r="Y465" s="2457" t="str">
        <f>IF(INPUT_OUTPUT!CA452="","",INPUT_OUTPUT!CA452)</f>
        <v/>
      </c>
      <c r="Z465" s="2457" t="str">
        <f>IF(INPUT_OUTPUT!CB452="","",INPUT_OUTPUT!CB452)</f>
        <v/>
      </c>
      <c r="AA465" s="2461" t="str">
        <f t="shared" si="23"/>
        <v/>
      </c>
      <c r="AB465" s="2459" t="str">
        <f>IF(INPUT_OUTPUT!CC452="","",INPUT_OUTPUT!CC452)</f>
        <v/>
      </c>
      <c r="AC465" s="2459" t="str">
        <f>IF(INPUT_OUTPUT!CD452="","",INPUT_OUTPUT!CD452)</f>
        <v/>
      </c>
      <c r="AD465" s="2459" t="str">
        <f>IF(INPUT_OUTPUT!CE452="","",INPUT_OUTPUT!CE452)</f>
        <v/>
      </c>
      <c r="AE465" s="2459" t="str">
        <f>IF(INPUT_OUTPUT!CF452="","",INPUT_OUTPUT!CF452)</f>
        <v/>
      </c>
      <c r="AF465" s="2459" t="str">
        <f>IF(INPUT_OUTPUT!CG452="","",INPUT_OUTPUT!CG452)</f>
        <v/>
      </c>
      <c r="AG465" s="2459" t="str">
        <f>IF(INPUT_OUTPUT!CH452="","",INPUT_OUTPUT!CH452)</f>
        <v/>
      </c>
      <c r="AH465" s="2459" t="str">
        <f>IF(INPUT_OUTPUT!CI452="","",INPUT_OUTPUT!CI452)</f>
        <v/>
      </c>
    </row>
    <row r="466" spans="3:34" s="2437" customFormat="1" ht="12.75" customHeight="1">
      <c r="C466" s="2461" t="str">
        <f>IF(INPUT_OUTPUT!C453="","",INPUT_OUTPUT!C453)</f>
        <v/>
      </c>
      <c r="D466" s="2462" t="str">
        <f>IF(INPUT_OUTPUT!BH453="","",INPUT_OUTPUT!BH453)</f>
        <v/>
      </c>
      <c r="E466" s="2462" t="str">
        <f>IF(INPUT_OUTPUT!BI453="","",INPUT_OUTPUT!BI453)</f>
        <v/>
      </c>
      <c r="F466" s="2462" t="str">
        <f>IF(INPUT_OUTPUT!BJ453="","",INPUT_OUTPUT!BJ453)</f>
        <v/>
      </c>
      <c r="G466" s="2462" t="str">
        <f>IF(INPUT_OUTPUT!BK453="","",INPUT_OUTPUT!BK453)</f>
        <v/>
      </c>
      <c r="H466" s="2462" t="str">
        <f>IF(INPUT_OUTPUT!BL453="","",INPUT_OUTPUT!BL453)</f>
        <v/>
      </c>
      <c r="I466" s="2462" t="str">
        <f>IF(INPUT_OUTPUT!BM453="","",INPUT_OUTPUT!BM453)</f>
        <v/>
      </c>
      <c r="J466" s="2462" t="str">
        <f>IF(INPUT_OUTPUT!BN453="","",INPUT_OUTPUT!BN453)</f>
        <v/>
      </c>
      <c r="K466" s="2453" t="str">
        <f t="shared" ref="K466:K529" si="24">C466</f>
        <v/>
      </c>
      <c r="L466" s="2457" t="str">
        <f>IF(INPUT_OUTPUT!BO453="","",INPUT_OUTPUT!BO453)</f>
        <v/>
      </c>
      <c r="M466" s="2457" t="str">
        <f>IF(INPUT_OUTPUT!BP453="","",INPUT_OUTPUT!BP453)</f>
        <v/>
      </c>
      <c r="N466" s="2457" t="str">
        <f>IF(INPUT_OUTPUT!BQ453="","",INPUT_OUTPUT!BQ453)</f>
        <v/>
      </c>
      <c r="O466" s="2457" t="str">
        <f>IF(INPUT_OUTPUT!BR453="","",INPUT_OUTPUT!BR453)</f>
        <v/>
      </c>
      <c r="P466" s="2457" t="str">
        <f>IF(INPUT_OUTPUT!BS453="","",INPUT_OUTPUT!BS453)</f>
        <v/>
      </c>
      <c r="Q466" s="2457" t="str">
        <f>IF(INPUT_OUTPUT!BT453="","",INPUT_OUTPUT!BT453)</f>
        <v/>
      </c>
      <c r="R466" s="2457" t="str">
        <f>IF(INPUT_OUTPUT!BU453="","",INPUT_OUTPUT!BU453)</f>
        <v/>
      </c>
      <c r="S466" s="2461" t="str">
        <f t="shared" ref="S466:S529" si="25">K466</f>
        <v/>
      </c>
      <c r="T466" s="2457" t="str">
        <f>IF(INPUT_OUTPUT!BV453="","",INPUT_OUTPUT!BV453)</f>
        <v/>
      </c>
      <c r="U466" s="2457" t="str">
        <f>IF(INPUT_OUTPUT!BW453="","",INPUT_OUTPUT!BW453)</f>
        <v/>
      </c>
      <c r="V466" s="2457" t="str">
        <f>IF(INPUT_OUTPUT!BX453="","",INPUT_OUTPUT!BX453)</f>
        <v/>
      </c>
      <c r="W466" s="2457" t="str">
        <f>IF(INPUT_OUTPUT!BY453="","",INPUT_OUTPUT!BY453)</f>
        <v/>
      </c>
      <c r="X466" s="2457" t="str">
        <f>IF(INPUT_OUTPUT!BZ453="","",INPUT_OUTPUT!BZ453)</f>
        <v/>
      </c>
      <c r="Y466" s="2457" t="str">
        <f>IF(INPUT_OUTPUT!CA453="","",INPUT_OUTPUT!CA453)</f>
        <v/>
      </c>
      <c r="Z466" s="2457" t="str">
        <f>IF(INPUT_OUTPUT!CB453="","",INPUT_OUTPUT!CB453)</f>
        <v/>
      </c>
      <c r="AA466" s="2461" t="str">
        <f t="shared" ref="AA466:AA529" si="26">+S466</f>
        <v/>
      </c>
      <c r="AB466" s="2459" t="str">
        <f>IF(INPUT_OUTPUT!CC453="","",INPUT_OUTPUT!CC453)</f>
        <v/>
      </c>
      <c r="AC466" s="2459" t="str">
        <f>IF(INPUT_OUTPUT!CD453="","",INPUT_OUTPUT!CD453)</f>
        <v/>
      </c>
      <c r="AD466" s="2459" t="str">
        <f>IF(INPUT_OUTPUT!CE453="","",INPUT_OUTPUT!CE453)</f>
        <v/>
      </c>
      <c r="AE466" s="2459" t="str">
        <f>IF(INPUT_OUTPUT!CF453="","",INPUT_OUTPUT!CF453)</f>
        <v/>
      </c>
      <c r="AF466" s="2459" t="str">
        <f>IF(INPUT_OUTPUT!CG453="","",INPUT_OUTPUT!CG453)</f>
        <v/>
      </c>
      <c r="AG466" s="2459" t="str">
        <f>IF(INPUT_OUTPUT!CH453="","",INPUT_OUTPUT!CH453)</f>
        <v/>
      </c>
      <c r="AH466" s="2459" t="str">
        <f>IF(INPUT_OUTPUT!CI453="","",INPUT_OUTPUT!CI453)</f>
        <v/>
      </c>
    </row>
    <row r="467" spans="3:34" s="2437" customFormat="1" ht="12.75" customHeight="1">
      <c r="C467" s="2461" t="str">
        <f>IF(INPUT_OUTPUT!C454="","",INPUT_OUTPUT!C454)</f>
        <v/>
      </c>
      <c r="D467" s="2462" t="str">
        <f>IF(INPUT_OUTPUT!BH454="","",INPUT_OUTPUT!BH454)</f>
        <v/>
      </c>
      <c r="E467" s="2462" t="str">
        <f>IF(INPUT_OUTPUT!BI454="","",INPUT_OUTPUT!BI454)</f>
        <v/>
      </c>
      <c r="F467" s="2462" t="str">
        <f>IF(INPUT_OUTPUT!BJ454="","",INPUT_OUTPUT!BJ454)</f>
        <v/>
      </c>
      <c r="G467" s="2462" t="str">
        <f>IF(INPUT_OUTPUT!BK454="","",INPUT_OUTPUT!BK454)</f>
        <v/>
      </c>
      <c r="H467" s="2462" t="str">
        <f>IF(INPUT_OUTPUT!BL454="","",INPUT_OUTPUT!BL454)</f>
        <v/>
      </c>
      <c r="I467" s="2462" t="str">
        <f>IF(INPUT_OUTPUT!BM454="","",INPUT_OUTPUT!BM454)</f>
        <v/>
      </c>
      <c r="J467" s="2462" t="str">
        <f>IF(INPUT_OUTPUT!BN454="","",INPUT_OUTPUT!BN454)</f>
        <v/>
      </c>
      <c r="K467" s="2453" t="str">
        <f t="shared" si="24"/>
        <v/>
      </c>
      <c r="L467" s="2457" t="str">
        <f>IF(INPUT_OUTPUT!BO454="","",INPUT_OUTPUT!BO454)</f>
        <v/>
      </c>
      <c r="M467" s="2457" t="str">
        <f>IF(INPUT_OUTPUT!BP454="","",INPUT_OUTPUT!BP454)</f>
        <v/>
      </c>
      <c r="N467" s="2457" t="str">
        <f>IF(INPUT_OUTPUT!BQ454="","",INPUT_OUTPUT!BQ454)</f>
        <v/>
      </c>
      <c r="O467" s="2457" t="str">
        <f>IF(INPUT_OUTPUT!BR454="","",INPUT_OUTPUT!BR454)</f>
        <v/>
      </c>
      <c r="P467" s="2457" t="str">
        <f>IF(INPUT_OUTPUT!BS454="","",INPUT_OUTPUT!BS454)</f>
        <v/>
      </c>
      <c r="Q467" s="2457" t="str">
        <f>IF(INPUT_OUTPUT!BT454="","",INPUT_OUTPUT!BT454)</f>
        <v/>
      </c>
      <c r="R467" s="2457" t="str">
        <f>IF(INPUT_OUTPUT!BU454="","",INPUT_OUTPUT!BU454)</f>
        <v/>
      </c>
      <c r="S467" s="2461" t="str">
        <f t="shared" si="25"/>
        <v/>
      </c>
      <c r="T467" s="2457" t="str">
        <f>IF(INPUT_OUTPUT!BV454="","",INPUT_OUTPUT!BV454)</f>
        <v/>
      </c>
      <c r="U467" s="2457" t="str">
        <f>IF(INPUT_OUTPUT!BW454="","",INPUT_OUTPUT!BW454)</f>
        <v/>
      </c>
      <c r="V467" s="2457" t="str">
        <f>IF(INPUT_OUTPUT!BX454="","",INPUT_OUTPUT!BX454)</f>
        <v/>
      </c>
      <c r="W467" s="2457" t="str">
        <f>IF(INPUT_OUTPUT!BY454="","",INPUT_OUTPUT!BY454)</f>
        <v/>
      </c>
      <c r="X467" s="2457" t="str">
        <f>IF(INPUT_OUTPUT!BZ454="","",INPUT_OUTPUT!BZ454)</f>
        <v/>
      </c>
      <c r="Y467" s="2457" t="str">
        <f>IF(INPUT_OUTPUT!CA454="","",INPUT_OUTPUT!CA454)</f>
        <v/>
      </c>
      <c r="Z467" s="2457" t="str">
        <f>IF(INPUT_OUTPUT!CB454="","",INPUT_OUTPUT!CB454)</f>
        <v/>
      </c>
      <c r="AA467" s="2461" t="str">
        <f t="shared" si="26"/>
        <v/>
      </c>
      <c r="AB467" s="2459" t="str">
        <f>IF(INPUT_OUTPUT!CC454="","",INPUT_OUTPUT!CC454)</f>
        <v/>
      </c>
      <c r="AC467" s="2459" t="str">
        <f>IF(INPUT_OUTPUT!CD454="","",INPUT_OUTPUT!CD454)</f>
        <v/>
      </c>
      <c r="AD467" s="2459" t="str">
        <f>IF(INPUT_OUTPUT!CE454="","",INPUT_OUTPUT!CE454)</f>
        <v/>
      </c>
      <c r="AE467" s="2459" t="str">
        <f>IF(INPUT_OUTPUT!CF454="","",INPUT_OUTPUT!CF454)</f>
        <v/>
      </c>
      <c r="AF467" s="2459" t="str">
        <f>IF(INPUT_OUTPUT!CG454="","",INPUT_OUTPUT!CG454)</f>
        <v/>
      </c>
      <c r="AG467" s="2459" t="str">
        <f>IF(INPUT_OUTPUT!CH454="","",INPUT_OUTPUT!CH454)</f>
        <v/>
      </c>
      <c r="AH467" s="2459" t="str">
        <f>IF(INPUT_OUTPUT!CI454="","",INPUT_OUTPUT!CI454)</f>
        <v/>
      </c>
    </row>
    <row r="468" spans="3:34" s="2437" customFormat="1" ht="12.75" customHeight="1">
      <c r="C468" s="2461" t="str">
        <f>IF(INPUT_OUTPUT!C455="","",INPUT_OUTPUT!C455)</f>
        <v/>
      </c>
      <c r="D468" s="2462" t="str">
        <f>IF(INPUT_OUTPUT!BH455="","",INPUT_OUTPUT!BH455)</f>
        <v/>
      </c>
      <c r="E468" s="2462" t="str">
        <f>IF(INPUT_OUTPUT!BI455="","",INPUT_OUTPUT!BI455)</f>
        <v/>
      </c>
      <c r="F468" s="2462" t="str">
        <f>IF(INPUT_OUTPUT!BJ455="","",INPUT_OUTPUT!BJ455)</f>
        <v/>
      </c>
      <c r="G468" s="2462" t="str">
        <f>IF(INPUT_OUTPUT!BK455="","",INPUT_OUTPUT!BK455)</f>
        <v/>
      </c>
      <c r="H468" s="2462" t="str">
        <f>IF(INPUT_OUTPUT!BL455="","",INPUT_OUTPUT!BL455)</f>
        <v/>
      </c>
      <c r="I468" s="2462" t="str">
        <f>IF(INPUT_OUTPUT!BM455="","",INPUT_OUTPUT!BM455)</f>
        <v/>
      </c>
      <c r="J468" s="2462" t="str">
        <f>IF(INPUT_OUTPUT!BN455="","",INPUT_OUTPUT!BN455)</f>
        <v/>
      </c>
      <c r="K468" s="2453" t="str">
        <f t="shared" si="24"/>
        <v/>
      </c>
      <c r="L468" s="2457" t="str">
        <f>IF(INPUT_OUTPUT!BO455="","",INPUT_OUTPUT!BO455)</f>
        <v/>
      </c>
      <c r="M468" s="2457" t="str">
        <f>IF(INPUT_OUTPUT!BP455="","",INPUT_OUTPUT!BP455)</f>
        <v/>
      </c>
      <c r="N468" s="2457" t="str">
        <f>IF(INPUT_OUTPUT!BQ455="","",INPUT_OUTPUT!BQ455)</f>
        <v/>
      </c>
      <c r="O468" s="2457" t="str">
        <f>IF(INPUT_OUTPUT!BR455="","",INPUT_OUTPUT!BR455)</f>
        <v/>
      </c>
      <c r="P468" s="2457" t="str">
        <f>IF(INPUT_OUTPUT!BS455="","",INPUT_OUTPUT!BS455)</f>
        <v/>
      </c>
      <c r="Q468" s="2457" t="str">
        <f>IF(INPUT_OUTPUT!BT455="","",INPUT_OUTPUT!BT455)</f>
        <v/>
      </c>
      <c r="R468" s="2457" t="str">
        <f>IF(INPUT_OUTPUT!BU455="","",INPUT_OUTPUT!BU455)</f>
        <v/>
      </c>
      <c r="S468" s="2461" t="str">
        <f t="shared" si="25"/>
        <v/>
      </c>
      <c r="T468" s="2457" t="str">
        <f>IF(INPUT_OUTPUT!BV455="","",INPUT_OUTPUT!BV455)</f>
        <v/>
      </c>
      <c r="U468" s="2457" t="str">
        <f>IF(INPUT_OUTPUT!BW455="","",INPUT_OUTPUT!BW455)</f>
        <v/>
      </c>
      <c r="V468" s="2457" t="str">
        <f>IF(INPUT_OUTPUT!BX455="","",INPUT_OUTPUT!BX455)</f>
        <v/>
      </c>
      <c r="W468" s="2457" t="str">
        <f>IF(INPUT_OUTPUT!BY455="","",INPUT_OUTPUT!BY455)</f>
        <v/>
      </c>
      <c r="X468" s="2457" t="str">
        <f>IF(INPUT_OUTPUT!BZ455="","",INPUT_OUTPUT!BZ455)</f>
        <v/>
      </c>
      <c r="Y468" s="2457" t="str">
        <f>IF(INPUT_OUTPUT!CA455="","",INPUT_OUTPUT!CA455)</f>
        <v/>
      </c>
      <c r="Z468" s="2457" t="str">
        <f>IF(INPUT_OUTPUT!CB455="","",INPUT_OUTPUT!CB455)</f>
        <v/>
      </c>
      <c r="AA468" s="2461" t="str">
        <f t="shared" si="26"/>
        <v/>
      </c>
      <c r="AB468" s="2459" t="str">
        <f>IF(INPUT_OUTPUT!CC455="","",INPUT_OUTPUT!CC455)</f>
        <v/>
      </c>
      <c r="AC468" s="2459" t="str">
        <f>IF(INPUT_OUTPUT!CD455="","",INPUT_OUTPUT!CD455)</f>
        <v/>
      </c>
      <c r="AD468" s="2459" t="str">
        <f>IF(INPUT_OUTPUT!CE455="","",INPUT_OUTPUT!CE455)</f>
        <v/>
      </c>
      <c r="AE468" s="2459" t="str">
        <f>IF(INPUT_OUTPUT!CF455="","",INPUT_OUTPUT!CF455)</f>
        <v/>
      </c>
      <c r="AF468" s="2459" t="str">
        <f>IF(INPUT_OUTPUT!CG455="","",INPUT_OUTPUT!CG455)</f>
        <v/>
      </c>
      <c r="AG468" s="2459" t="str">
        <f>IF(INPUT_OUTPUT!CH455="","",INPUT_OUTPUT!CH455)</f>
        <v/>
      </c>
      <c r="AH468" s="2459" t="str">
        <f>IF(INPUT_OUTPUT!CI455="","",INPUT_OUTPUT!CI455)</f>
        <v/>
      </c>
    </row>
    <row r="469" spans="3:34" s="2437" customFormat="1" ht="12.75" customHeight="1">
      <c r="C469" s="2461" t="str">
        <f>IF(INPUT_OUTPUT!C456="","",INPUT_OUTPUT!C456)</f>
        <v/>
      </c>
      <c r="D469" s="2462" t="str">
        <f>IF(INPUT_OUTPUT!BH456="","",INPUT_OUTPUT!BH456)</f>
        <v/>
      </c>
      <c r="E469" s="2462" t="str">
        <f>IF(INPUT_OUTPUT!BI456="","",INPUT_OUTPUT!BI456)</f>
        <v/>
      </c>
      <c r="F469" s="2462" t="str">
        <f>IF(INPUT_OUTPUT!BJ456="","",INPUT_OUTPUT!BJ456)</f>
        <v/>
      </c>
      <c r="G469" s="2462" t="str">
        <f>IF(INPUT_OUTPUT!BK456="","",INPUT_OUTPUT!BK456)</f>
        <v/>
      </c>
      <c r="H469" s="2462" t="str">
        <f>IF(INPUT_OUTPUT!BL456="","",INPUT_OUTPUT!BL456)</f>
        <v/>
      </c>
      <c r="I469" s="2462" t="str">
        <f>IF(INPUT_OUTPUT!BM456="","",INPUT_OUTPUT!BM456)</f>
        <v/>
      </c>
      <c r="J469" s="2462" t="str">
        <f>IF(INPUT_OUTPUT!BN456="","",INPUT_OUTPUT!BN456)</f>
        <v/>
      </c>
      <c r="K469" s="2453" t="str">
        <f t="shared" si="24"/>
        <v/>
      </c>
      <c r="L469" s="2457" t="str">
        <f>IF(INPUT_OUTPUT!BO456="","",INPUT_OUTPUT!BO456)</f>
        <v/>
      </c>
      <c r="M469" s="2457" t="str">
        <f>IF(INPUT_OUTPUT!BP456="","",INPUT_OUTPUT!BP456)</f>
        <v/>
      </c>
      <c r="N469" s="2457" t="str">
        <f>IF(INPUT_OUTPUT!BQ456="","",INPUT_OUTPUT!BQ456)</f>
        <v/>
      </c>
      <c r="O469" s="2457" t="str">
        <f>IF(INPUT_OUTPUT!BR456="","",INPUT_OUTPUT!BR456)</f>
        <v/>
      </c>
      <c r="P469" s="2457" t="str">
        <f>IF(INPUT_OUTPUT!BS456="","",INPUT_OUTPUT!BS456)</f>
        <v/>
      </c>
      <c r="Q469" s="2457" t="str">
        <f>IF(INPUT_OUTPUT!BT456="","",INPUT_OUTPUT!BT456)</f>
        <v/>
      </c>
      <c r="R469" s="2457" t="str">
        <f>IF(INPUT_OUTPUT!BU456="","",INPUT_OUTPUT!BU456)</f>
        <v/>
      </c>
      <c r="S469" s="2461" t="str">
        <f t="shared" si="25"/>
        <v/>
      </c>
      <c r="T469" s="2457" t="str">
        <f>IF(INPUT_OUTPUT!BV456="","",INPUT_OUTPUT!BV456)</f>
        <v/>
      </c>
      <c r="U469" s="2457" t="str">
        <f>IF(INPUT_OUTPUT!BW456="","",INPUT_OUTPUT!BW456)</f>
        <v/>
      </c>
      <c r="V469" s="2457" t="str">
        <f>IF(INPUT_OUTPUT!BX456="","",INPUT_OUTPUT!BX456)</f>
        <v/>
      </c>
      <c r="W469" s="2457" t="str">
        <f>IF(INPUT_OUTPUT!BY456="","",INPUT_OUTPUT!BY456)</f>
        <v/>
      </c>
      <c r="X469" s="2457" t="str">
        <f>IF(INPUT_OUTPUT!BZ456="","",INPUT_OUTPUT!BZ456)</f>
        <v/>
      </c>
      <c r="Y469" s="2457" t="str">
        <f>IF(INPUT_OUTPUT!CA456="","",INPUT_OUTPUT!CA456)</f>
        <v/>
      </c>
      <c r="Z469" s="2457" t="str">
        <f>IF(INPUT_OUTPUT!CB456="","",INPUT_OUTPUT!CB456)</f>
        <v/>
      </c>
      <c r="AA469" s="2461" t="str">
        <f t="shared" si="26"/>
        <v/>
      </c>
      <c r="AB469" s="2459" t="str">
        <f>IF(INPUT_OUTPUT!CC456="","",INPUT_OUTPUT!CC456)</f>
        <v/>
      </c>
      <c r="AC469" s="2459" t="str">
        <f>IF(INPUT_OUTPUT!CD456="","",INPUT_OUTPUT!CD456)</f>
        <v/>
      </c>
      <c r="AD469" s="2459" t="str">
        <f>IF(INPUT_OUTPUT!CE456="","",INPUT_OUTPUT!CE456)</f>
        <v/>
      </c>
      <c r="AE469" s="2459" t="str">
        <f>IF(INPUT_OUTPUT!CF456="","",INPUT_OUTPUT!CF456)</f>
        <v/>
      </c>
      <c r="AF469" s="2459" t="str">
        <f>IF(INPUT_OUTPUT!CG456="","",INPUT_OUTPUT!CG456)</f>
        <v/>
      </c>
      <c r="AG469" s="2459" t="str">
        <f>IF(INPUT_OUTPUT!CH456="","",INPUT_OUTPUT!CH456)</f>
        <v/>
      </c>
      <c r="AH469" s="2459" t="str">
        <f>IF(INPUT_OUTPUT!CI456="","",INPUT_OUTPUT!CI456)</f>
        <v/>
      </c>
    </row>
    <row r="470" spans="3:34" s="2437" customFormat="1" ht="12.75" customHeight="1">
      <c r="C470" s="2461" t="str">
        <f>IF(INPUT_OUTPUT!C457="","",INPUT_OUTPUT!C457)</f>
        <v/>
      </c>
      <c r="D470" s="2462" t="str">
        <f>IF(INPUT_OUTPUT!BH457="","",INPUT_OUTPUT!BH457)</f>
        <v/>
      </c>
      <c r="E470" s="2462" t="str">
        <f>IF(INPUT_OUTPUT!BI457="","",INPUT_OUTPUT!BI457)</f>
        <v/>
      </c>
      <c r="F470" s="2462" t="str">
        <f>IF(INPUT_OUTPUT!BJ457="","",INPUT_OUTPUT!BJ457)</f>
        <v/>
      </c>
      <c r="G470" s="2462" t="str">
        <f>IF(INPUT_OUTPUT!BK457="","",INPUT_OUTPUT!BK457)</f>
        <v/>
      </c>
      <c r="H470" s="2462" t="str">
        <f>IF(INPUT_OUTPUT!BL457="","",INPUT_OUTPUT!BL457)</f>
        <v/>
      </c>
      <c r="I470" s="2462" t="str">
        <f>IF(INPUT_OUTPUT!BM457="","",INPUT_OUTPUT!BM457)</f>
        <v/>
      </c>
      <c r="J470" s="2462" t="str">
        <f>IF(INPUT_OUTPUT!BN457="","",INPUT_OUTPUT!BN457)</f>
        <v/>
      </c>
      <c r="K470" s="2453" t="str">
        <f t="shared" si="24"/>
        <v/>
      </c>
      <c r="L470" s="2457" t="str">
        <f>IF(INPUT_OUTPUT!BO457="","",INPUT_OUTPUT!BO457)</f>
        <v/>
      </c>
      <c r="M470" s="2457" t="str">
        <f>IF(INPUT_OUTPUT!BP457="","",INPUT_OUTPUT!BP457)</f>
        <v/>
      </c>
      <c r="N470" s="2457" t="str">
        <f>IF(INPUT_OUTPUT!BQ457="","",INPUT_OUTPUT!BQ457)</f>
        <v/>
      </c>
      <c r="O470" s="2457" t="str">
        <f>IF(INPUT_OUTPUT!BR457="","",INPUT_OUTPUT!BR457)</f>
        <v/>
      </c>
      <c r="P470" s="2457" t="str">
        <f>IF(INPUT_OUTPUT!BS457="","",INPUT_OUTPUT!BS457)</f>
        <v/>
      </c>
      <c r="Q470" s="2457" t="str">
        <f>IF(INPUT_OUTPUT!BT457="","",INPUT_OUTPUT!BT457)</f>
        <v/>
      </c>
      <c r="R470" s="2457" t="str">
        <f>IF(INPUT_OUTPUT!BU457="","",INPUT_OUTPUT!BU457)</f>
        <v/>
      </c>
      <c r="S470" s="2461" t="str">
        <f t="shared" si="25"/>
        <v/>
      </c>
      <c r="T470" s="2457" t="str">
        <f>IF(INPUT_OUTPUT!BV457="","",INPUT_OUTPUT!BV457)</f>
        <v/>
      </c>
      <c r="U470" s="2457" t="str">
        <f>IF(INPUT_OUTPUT!BW457="","",INPUT_OUTPUT!BW457)</f>
        <v/>
      </c>
      <c r="V470" s="2457" t="str">
        <f>IF(INPUT_OUTPUT!BX457="","",INPUT_OUTPUT!BX457)</f>
        <v/>
      </c>
      <c r="W470" s="2457" t="str">
        <f>IF(INPUT_OUTPUT!BY457="","",INPUT_OUTPUT!BY457)</f>
        <v/>
      </c>
      <c r="X470" s="2457" t="str">
        <f>IF(INPUT_OUTPUT!BZ457="","",INPUT_OUTPUT!BZ457)</f>
        <v/>
      </c>
      <c r="Y470" s="2457" t="str">
        <f>IF(INPUT_OUTPUT!CA457="","",INPUT_OUTPUT!CA457)</f>
        <v/>
      </c>
      <c r="Z470" s="2457" t="str">
        <f>IF(INPUT_OUTPUT!CB457="","",INPUT_OUTPUT!CB457)</f>
        <v/>
      </c>
      <c r="AA470" s="2461" t="str">
        <f t="shared" si="26"/>
        <v/>
      </c>
      <c r="AB470" s="2459" t="str">
        <f>IF(INPUT_OUTPUT!CC457="","",INPUT_OUTPUT!CC457)</f>
        <v/>
      </c>
      <c r="AC470" s="2459" t="str">
        <f>IF(INPUT_OUTPUT!CD457="","",INPUT_OUTPUT!CD457)</f>
        <v/>
      </c>
      <c r="AD470" s="2459" t="str">
        <f>IF(INPUT_OUTPUT!CE457="","",INPUT_OUTPUT!CE457)</f>
        <v/>
      </c>
      <c r="AE470" s="2459" t="str">
        <f>IF(INPUT_OUTPUT!CF457="","",INPUT_OUTPUT!CF457)</f>
        <v/>
      </c>
      <c r="AF470" s="2459" t="str">
        <f>IF(INPUT_OUTPUT!CG457="","",INPUT_OUTPUT!CG457)</f>
        <v/>
      </c>
      <c r="AG470" s="2459" t="str">
        <f>IF(INPUT_OUTPUT!CH457="","",INPUT_OUTPUT!CH457)</f>
        <v/>
      </c>
      <c r="AH470" s="2459" t="str">
        <f>IF(INPUT_OUTPUT!CI457="","",INPUT_OUTPUT!CI457)</f>
        <v/>
      </c>
    </row>
    <row r="471" spans="3:34" s="2437" customFormat="1" ht="12.75" customHeight="1">
      <c r="C471" s="2461" t="str">
        <f>IF(INPUT_OUTPUT!C458="","",INPUT_OUTPUT!C458)</f>
        <v/>
      </c>
      <c r="D471" s="2462" t="str">
        <f>IF(INPUT_OUTPUT!BH458="","",INPUT_OUTPUT!BH458)</f>
        <v/>
      </c>
      <c r="E471" s="2462" t="str">
        <f>IF(INPUT_OUTPUT!BI458="","",INPUT_OUTPUT!BI458)</f>
        <v/>
      </c>
      <c r="F471" s="2462" t="str">
        <f>IF(INPUT_OUTPUT!BJ458="","",INPUT_OUTPUT!BJ458)</f>
        <v/>
      </c>
      <c r="G471" s="2462" t="str">
        <f>IF(INPUT_OUTPUT!BK458="","",INPUT_OUTPUT!BK458)</f>
        <v/>
      </c>
      <c r="H471" s="2462" t="str">
        <f>IF(INPUT_OUTPUT!BL458="","",INPUT_OUTPUT!BL458)</f>
        <v/>
      </c>
      <c r="I471" s="2462" t="str">
        <f>IF(INPUT_OUTPUT!BM458="","",INPUT_OUTPUT!BM458)</f>
        <v/>
      </c>
      <c r="J471" s="2462" t="str">
        <f>IF(INPUT_OUTPUT!BN458="","",INPUT_OUTPUT!BN458)</f>
        <v/>
      </c>
      <c r="K471" s="2453" t="str">
        <f t="shared" si="24"/>
        <v/>
      </c>
      <c r="L471" s="2457" t="str">
        <f>IF(INPUT_OUTPUT!BO458="","",INPUT_OUTPUT!BO458)</f>
        <v/>
      </c>
      <c r="M471" s="2457" t="str">
        <f>IF(INPUT_OUTPUT!BP458="","",INPUT_OUTPUT!BP458)</f>
        <v/>
      </c>
      <c r="N471" s="2457" t="str">
        <f>IF(INPUT_OUTPUT!BQ458="","",INPUT_OUTPUT!BQ458)</f>
        <v/>
      </c>
      <c r="O471" s="2457" t="str">
        <f>IF(INPUT_OUTPUT!BR458="","",INPUT_OUTPUT!BR458)</f>
        <v/>
      </c>
      <c r="P471" s="2457" t="str">
        <f>IF(INPUT_OUTPUT!BS458="","",INPUT_OUTPUT!BS458)</f>
        <v/>
      </c>
      <c r="Q471" s="2457" t="str">
        <f>IF(INPUT_OUTPUT!BT458="","",INPUT_OUTPUT!BT458)</f>
        <v/>
      </c>
      <c r="R471" s="2457" t="str">
        <f>IF(INPUT_OUTPUT!BU458="","",INPUT_OUTPUT!BU458)</f>
        <v/>
      </c>
      <c r="S471" s="2461" t="str">
        <f t="shared" si="25"/>
        <v/>
      </c>
      <c r="T471" s="2457" t="str">
        <f>IF(INPUT_OUTPUT!BV458="","",INPUT_OUTPUT!BV458)</f>
        <v/>
      </c>
      <c r="U471" s="2457" t="str">
        <f>IF(INPUT_OUTPUT!BW458="","",INPUT_OUTPUT!BW458)</f>
        <v/>
      </c>
      <c r="V471" s="2457" t="str">
        <f>IF(INPUT_OUTPUT!BX458="","",INPUT_OUTPUT!BX458)</f>
        <v/>
      </c>
      <c r="W471" s="2457" t="str">
        <f>IF(INPUT_OUTPUT!BY458="","",INPUT_OUTPUT!BY458)</f>
        <v/>
      </c>
      <c r="X471" s="2457" t="str">
        <f>IF(INPUT_OUTPUT!BZ458="","",INPUT_OUTPUT!BZ458)</f>
        <v/>
      </c>
      <c r="Y471" s="2457" t="str">
        <f>IF(INPUT_OUTPUT!CA458="","",INPUT_OUTPUT!CA458)</f>
        <v/>
      </c>
      <c r="Z471" s="2457" t="str">
        <f>IF(INPUT_OUTPUT!CB458="","",INPUT_OUTPUT!CB458)</f>
        <v/>
      </c>
      <c r="AA471" s="2461" t="str">
        <f t="shared" si="26"/>
        <v/>
      </c>
      <c r="AB471" s="2459" t="str">
        <f>IF(INPUT_OUTPUT!CC458="","",INPUT_OUTPUT!CC458)</f>
        <v/>
      </c>
      <c r="AC471" s="2459" t="str">
        <f>IF(INPUT_OUTPUT!CD458="","",INPUT_OUTPUT!CD458)</f>
        <v/>
      </c>
      <c r="AD471" s="2459" t="str">
        <f>IF(INPUT_OUTPUT!CE458="","",INPUT_OUTPUT!CE458)</f>
        <v/>
      </c>
      <c r="AE471" s="2459" t="str">
        <f>IF(INPUT_OUTPUT!CF458="","",INPUT_OUTPUT!CF458)</f>
        <v/>
      </c>
      <c r="AF471" s="2459" t="str">
        <f>IF(INPUT_OUTPUT!CG458="","",INPUT_OUTPUT!CG458)</f>
        <v/>
      </c>
      <c r="AG471" s="2459" t="str">
        <f>IF(INPUT_OUTPUT!CH458="","",INPUT_OUTPUT!CH458)</f>
        <v/>
      </c>
      <c r="AH471" s="2459" t="str">
        <f>IF(INPUT_OUTPUT!CI458="","",INPUT_OUTPUT!CI458)</f>
        <v/>
      </c>
    </row>
    <row r="472" spans="3:34" s="2437" customFormat="1" ht="12.75" customHeight="1">
      <c r="C472" s="2461" t="str">
        <f>IF(INPUT_OUTPUT!C459="","",INPUT_OUTPUT!C459)</f>
        <v/>
      </c>
      <c r="D472" s="2462" t="str">
        <f>IF(INPUT_OUTPUT!BH459="","",INPUT_OUTPUT!BH459)</f>
        <v/>
      </c>
      <c r="E472" s="2462" t="str">
        <f>IF(INPUT_OUTPUT!BI459="","",INPUT_OUTPUT!BI459)</f>
        <v/>
      </c>
      <c r="F472" s="2462" t="str">
        <f>IF(INPUT_OUTPUT!BJ459="","",INPUT_OUTPUT!BJ459)</f>
        <v/>
      </c>
      <c r="G472" s="2462" t="str">
        <f>IF(INPUT_OUTPUT!BK459="","",INPUT_OUTPUT!BK459)</f>
        <v/>
      </c>
      <c r="H472" s="2462" t="str">
        <f>IF(INPUT_OUTPUT!BL459="","",INPUT_OUTPUT!BL459)</f>
        <v/>
      </c>
      <c r="I472" s="2462" t="str">
        <f>IF(INPUT_OUTPUT!BM459="","",INPUT_OUTPUT!BM459)</f>
        <v/>
      </c>
      <c r="J472" s="2462" t="str">
        <f>IF(INPUT_OUTPUT!BN459="","",INPUT_OUTPUT!BN459)</f>
        <v/>
      </c>
      <c r="K472" s="2453" t="str">
        <f t="shared" si="24"/>
        <v/>
      </c>
      <c r="L472" s="2457" t="str">
        <f>IF(INPUT_OUTPUT!BO459="","",INPUT_OUTPUT!BO459)</f>
        <v/>
      </c>
      <c r="M472" s="2457" t="str">
        <f>IF(INPUT_OUTPUT!BP459="","",INPUT_OUTPUT!BP459)</f>
        <v/>
      </c>
      <c r="N472" s="2457" t="str">
        <f>IF(INPUT_OUTPUT!BQ459="","",INPUT_OUTPUT!BQ459)</f>
        <v/>
      </c>
      <c r="O472" s="2457" t="str">
        <f>IF(INPUT_OUTPUT!BR459="","",INPUT_OUTPUT!BR459)</f>
        <v/>
      </c>
      <c r="P472" s="2457" t="str">
        <f>IF(INPUT_OUTPUT!BS459="","",INPUT_OUTPUT!BS459)</f>
        <v/>
      </c>
      <c r="Q472" s="2457" t="str">
        <f>IF(INPUT_OUTPUT!BT459="","",INPUT_OUTPUT!BT459)</f>
        <v/>
      </c>
      <c r="R472" s="2457" t="str">
        <f>IF(INPUT_OUTPUT!BU459="","",INPUT_OUTPUT!BU459)</f>
        <v/>
      </c>
      <c r="S472" s="2461" t="str">
        <f t="shared" si="25"/>
        <v/>
      </c>
      <c r="T472" s="2457" t="str">
        <f>IF(INPUT_OUTPUT!BV459="","",INPUT_OUTPUT!BV459)</f>
        <v/>
      </c>
      <c r="U472" s="2457" t="str">
        <f>IF(INPUT_OUTPUT!BW459="","",INPUT_OUTPUT!BW459)</f>
        <v/>
      </c>
      <c r="V472" s="2457" t="str">
        <f>IF(INPUT_OUTPUT!BX459="","",INPUT_OUTPUT!BX459)</f>
        <v/>
      </c>
      <c r="W472" s="2457" t="str">
        <f>IF(INPUT_OUTPUT!BY459="","",INPUT_OUTPUT!BY459)</f>
        <v/>
      </c>
      <c r="X472" s="2457" t="str">
        <f>IF(INPUT_OUTPUT!BZ459="","",INPUT_OUTPUT!BZ459)</f>
        <v/>
      </c>
      <c r="Y472" s="2457" t="str">
        <f>IF(INPUT_OUTPUT!CA459="","",INPUT_OUTPUT!CA459)</f>
        <v/>
      </c>
      <c r="Z472" s="2457" t="str">
        <f>IF(INPUT_OUTPUT!CB459="","",INPUT_OUTPUT!CB459)</f>
        <v/>
      </c>
      <c r="AA472" s="2461" t="str">
        <f t="shared" si="26"/>
        <v/>
      </c>
      <c r="AB472" s="2459" t="str">
        <f>IF(INPUT_OUTPUT!CC459="","",INPUT_OUTPUT!CC459)</f>
        <v/>
      </c>
      <c r="AC472" s="2459" t="str">
        <f>IF(INPUT_OUTPUT!CD459="","",INPUT_OUTPUT!CD459)</f>
        <v/>
      </c>
      <c r="AD472" s="2459" t="str">
        <f>IF(INPUT_OUTPUT!CE459="","",INPUT_OUTPUT!CE459)</f>
        <v/>
      </c>
      <c r="AE472" s="2459" t="str">
        <f>IF(INPUT_OUTPUT!CF459="","",INPUT_OUTPUT!CF459)</f>
        <v/>
      </c>
      <c r="AF472" s="2459" t="str">
        <f>IF(INPUT_OUTPUT!CG459="","",INPUT_OUTPUT!CG459)</f>
        <v/>
      </c>
      <c r="AG472" s="2459" t="str">
        <f>IF(INPUT_OUTPUT!CH459="","",INPUT_OUTPUT!CH459)</f>
        <v/>
      </c>
      <c r="AH472" s="2459" t="str">
        <f>IF(INPUT_OUTPUT!CI459="","",INPUT_OUTPUT!CI459)</f>
        <v/>
      </c>
    </row>
    <row r="473" spans="3:34" s="2437" customFormat="1" ht="12.75" customHeight="1">
      <c r="C473" s="2461" t="str">
        <f>IF(INPUT_OUTPUT!C460="","",INPUT_OUTPUT!C460)</f>
        <v/>
      </c>
      <c r="D473" s="2462" t="str">
        <f>IF(INPUT_OUTPUT!BH460="","",INPUT_OUTPUT!BH460)</f>
        <v/>
      </c>
      <c r="E473" s="2462" t="str">
        <f>IF(INPUT_OUTPUT!BI460="","",INPUT_OUTPUT!BI460)</f>
        <v/>
      </c>
      <c r="F473" s="2462" t="str">
        <f>IF(INPUT_OUTPUT!BJ460="","",INPUT_OUTPUT!BJ460)</f>
        <v/>
      </c>
      <c r="G473" s="2462" t="str">
        <f>IF(INPUT_OUTPUT!BK460="","",INPUT_OUTPUT!BK460)</f>
        <v/>
      </c>
      <c r="H473" s="2462" t="str">
        <f>IF(INPUT_OUTPUT!BL460="","",INPUT_OUTPUT!BL460)</f>
        <v/>
      </c>
      <c r="I473" s="2462" t="str">
        <f>IF(INPUT_OUTPUT!BM460="","",INPUT_OUTPUT!BM460)</f>
        <v/>
      </c>
      <c r="J473" s="2462" t="str">
        <f>IF(INPUT_OUTPUT!BN460="","",INPUT_OUTPUT!BN460)</f>
        <v/>
      </c>
      <c r="K473" s="2453" t="str">
        <f t="shared" si="24"/>
        <v/>
      </c>
      <c r="L473" s="2457" t="str">
        <f>IF(INPUT_OUTPUT!BO460="","",INPUT_OUTPUT!BO460)</f>
        <v/>
      </c>
      <c r="M473" s="2457" t="str">
        <f>IF(INPUT_OUTPUT!BP460="","",INPUT_OUTPUT!BP460)</f>
        <v/>
      </c>
      <c r="N473" s="2457" t="str">
        <f>IF(INPUT_OUTPUT!BQ460="","",INPUT_OUTPUT!BQ460)</f>
        <v/>
      </c>
      <c r="O473" s="2457" t="str">
        <f>IF(INPUT_OUTPUT!BR460="","",INPUT_OUTPUT!BR460)</f>
        <v/>
      </c>
      <c r="P473" s="2457" t="str">
        <f>IF(INPUT_OUTPUT!BS460="","",INPUT_OUTPUT!BS460)</f>
        <v/>
      </c>
      <c r="Q473" s="2457" t="str">
        <f>IF(INPUT_OUTPUT!BT460="","",INPUT_OUTPUT!BT460)</f>
        <v/>
      </c>
      <c r="R473" s="2457" t="str">
        <f>IF(INPUT_OUTPUT!BU460="","",INPUT_OUTPUT!BU460)</f>
        <v/>
      </c>
      <c r="S473" s="2461" t="str">
        <f t="shared" si="25"/>
        <v/>
      </c>
      <c r="T473" s="2457" t="str">
        <f>IF(INPUT_OUTPUT!BV460="","",INPUT_OUTPUT!BV460)</f>
        <v/>
      </c>
      <c r="U473" s="2457" t="str">
        <f>IF(INPUT_OUTPUT!BW460="","",INPUT_OUTPUT!BW460)</f>
        <v/>
      </c>
      <c r="V473" s="2457" t="str">
        <f>IF(INPUT_OUTPUT!BX460="","",INPUT_OUTPUT!BX460)</f>
        <v/>
      </c>
      <c r="W473" s="2457" t="str">
        <f>IF(INPUT_OUTPUT!BY460="","",INPUT_OUTPUT!BY460)</f>
        <v/>
      </c>
      <c r="X473" s="2457" t="str">
        <f>IF(INPUT_OUTPUT!BZ460="","",INPUT_OUTPUT!BZ460)</f>
        <v/>
      </c>
      <c r="Y473" s="2457" t="str">
        <f>IF(INPUT_OUTPUT!CA460="","",INPUT_OUTPUT!CA460)</f>
        <v/>
      </c>
      <c r="Z473" s="2457" t="str">
        <f>IF(INPUT_OUTPUT!CB460="","",INPUT_OUTPUT!CB460)</f>
        <v/>
      </c>
      <c r="AA473" s="2461" t="str">
        <f t="shared" si="26"/>
        <v/>
      </c>
      <c r="AB473" s="2459" t="str">
        <f>IF(INPUT_OUTPUT!CC460="","",INPUT_OUTPUT!CC460)</f>
        <v/>
      </c>
      <c r="AC473" s="2459" t="str">
        <f>IF(INPUT_OUTPUT!CD460="","",INPUT_OUTPUT!CD460)</f>
        <v/>
      </c>
      <c r="AD473" s="2459" t="str">
        <f>IF(INPUT_OUTPUT!CE460="","",INPUT_OUTPUT!CE460)</f>
        <v/>
      </c>
      <c r="AE473" s="2459" t="str">
        <f>IF(INPUT_OUTPUT!CF460="","",INPUT_OUTPUT!CF460)</f>
        <v/>
      </c>
      <c r="AF473" s="2459" t="str">
        <f>IF(INPUT_OUTPUT!CG460="","",INPUT_OUTPUT!CG460)</f>
        <v/>
      </c>
      <c r="AG473" s="2459" t="str">
        <f>IF(INPUT_OUTPUT!CH460="","",INPUT_OUTPUT!CH460)</f>
        <v/>
      </c>
      <c r="AH473" s="2459" t="str">
        <f>IF(INPUT_OUTPUT!CI460="","",INPUT_OUTPUT!CI460)</f>
        <v/>
      </c>
    </row>
    <row r="474" spans="3:34" s="2437" customFormat="1" ht="12.75" customHeight="1">
      <c r="C474" s="2461" t="str">
        <f>IF(INPUT_OUTPUT!C461="","",INPUT_OUTPUT!C461)</f>
        <v/>
      </c>
      <c r="D474" s="2462" t="str">
        <f>IF(INPUT_OUTPUT!BH461="","",INPUT_OUTPUT!BH461)</f>
        <v/>
      </c>
      <c r="E474" s="2462" t="str">
        <f>IF(INPUT_OUTPUT!BI461="","",INPUT_OUTPUT!BI461)</f>
        <v/>
      </c>
      <c r="F474" s="2462" t="str">
        <f>IF(INPUT_OUTPUT!BJ461="","",INPUT_OUTPUT!BJ461)</f>
        <v/>
      </c>
      <c r="G474" s="2462" t="str">
        <f>IF(INPUT_OUTPUT!BK461="","",INPUT_OUTPUT!BK461)</f>
        <v/>
      </c>
      <c r="H474" s="2462" t="str">
        <f>IF(INPUT_OUTPUT!BL461="","",INPUT_OUTPUT!BL461)</f>
        <v/>
      </c>
      <c r="I474" s="2462" t="str">
        <f>IF(INPUT_OUTPUT!BM461="","",INPUT_OUTPUT!BM461)</f>
        <v/>
      </c>
      <c r="J474" s="2462" t="str">
        <f>IF(INPUT_OUTPUT!BN461="","",INPUT_OUTPUT!BN461)</f>
        <v/>
      </c>
      <c r="K474" s="2453" t="str">
        <f t="shared" si="24"/>
        <v/>
      </c>
      <c r="L474" s="2457" t="str">
        <f>IF(INPUT_OUTPUT!BO461="","",INPUT_OUTPUT!BO461)</f>
        <v/>
      </c>
      <c r="M474" s="2457" t="str">
        <f>IF(INPUT_OUTPUT!BP461="","",INPUT_OUTPUT!BP461)</f>
        <v/>
      </c>
      <c r="N474" s="2457" t="str">
        <f>IF(INPUT_OUTPUT!BQ461="","",INPUT_OUTPUT!BQ461)</f>
        <v/>
      </c>
      <c r="O474" s="2457" t="str">
        <f>IF(INPUT_OUTPUT!BR461="","",INPUT_OUTPUT!BR461)</f>
        <v/>
      </c>
      <c r="P474" s="2457" t="str">
        <f>IF(INPUT_OUTPUT!BS461="","",INPUT_OUTPUT!BS461)</f>
        <v/>
      </c>
      <c r="Q474" s="2457" t="str">
        <f>IF(INPUT_OUTPUT!BT461="","",INPUT_OUTPUT!BT461)</f>
        <v/>
      </c>
      <c r="R474" s="2457" t="str">
        <f>IF(INPUT_OUTPUT!BU461="","",INPUT_OUTPUT!BU461)</f>
        <v/>
      </c>
      <c r="S474" s="2461" t="str">
        <f t="shared" si="25"/>
        <v/>
      </c>
      <c r="T474" s="2457" t="str">
        <f>IF(INPUT_OUTPUT!BV461="","",INPUT_OUTPUT!BV461)</f>
        <v/>
      </c>
      <c r="U474" s="2457" t="str">
        <f>IF(INPUT_OUTPUT!BW461="","",INPUT_OUTPUT!BW461)</f>
        <v/>
      </c>
      <c r="V474" s="2457" t="str">
        <f>IF(INPUT_OUTPUT!BX461="","",INPUT_OUTPUT!BX461)</f>
        <v/>
      </c>
      <c r="W474" s="2457" t="str">
        <f>IF(INPUT_OUTPUT!BY461="","",INPUT_OUTPUT!BY461)</f>
        <v/>
      </c>
      <c r="X474" s="2457" t="str">
        <f>IF(INPUT_OUTPUT!BZ461="","",INPUT_OUTPUT!BZ461)</f>
        <v/>
      </c>
      <c r="Y474" s="2457" t="str">
        <f>IF(INPUT_OUTPUT!CA461="","",INPUT_OUTPUT!CA461)</f>
        <v/>
      </c>
      <c r="Z474" s="2457" t="str">
        <f>IF(INPUT_OUTPUT!CB461="","",INPUT_OUTPUT!CB461)</f>
        <v/>
      </c>
      <c r="AA474" s="2461" t="str">
        <f t="shared" si="26"/>
        <v/>
      </c>
      <c r="AB474" s="2459" t="str">
        <f>IF(INPUT_OUTPUT!CC461="","",INPUT_OUTPUT!CC461)</f>
        <v/>
      </c>
      <c r="AC474" s="2459" t="str">
        <f>IF(INPUT_OUTPUT!CD461="","",INPUT_OUTPUT!CD461)</f>
        <v/>
      </c>
      <c r="AD474" s="2459" t="str">
        <f>IF(INPUT_OUTPUT!CE461="","",INPUT_OUTPUT!CE461)</f>
        <v/>
      </c>
      <c r="AE474" s="2459" t="str">
        <f>IF(INPUT_OUTPUT!CF461="","",INPUT_OUTPUT!CF461)</f>
        <v/>
      </c>
      <c r="AF474" s="2459" t="str">
        <f>IF(INPUT_OUTPUT!CG461="","",INPUT_OUTPUT!CG461)</f>
        <v/>
      </c>
      <c r="AG474" s="2459" t="str">
        <f>IF(INPUT_OUTPUT!CH461="","",INPUT_OUTPUT!CH461)</f>
        <v/>
      </c>
      <c r="AH474" s="2459" t="str">
        <f>IF(INPUT_OUTPUT!CI461="","",INPUT_OUTPUT!CI461)</f>
        <v/>
      </c>
    </row>
    <row r="475" spans="3:34" s="2437" customFormat="1" ht="12.75" customHeight="1">
      <c r="C475" s="2461" t="str">
        <f>IF(INPUT_OUTPUT!C462="","",INPUT_OUTPUT!C462)</f>
        <v/>
      </c>
      <c r="D475" s="2462" t="str">
        <f>IF(INPUT_OUTPUT!BH462="","",INPUT_OUTPUT!BH462)</f>
        <v/>
      </c>
      <c r="E475" s="2462" t="str">
        <f>IF(INPUT_OUTPUT!BI462="","",INPUT_OUTPUT!BI462)</f>
        <v/>
      </c>
      <c r="F475" s="2462" t="str">
        <f>IF(INPUT_OUTPUT!BJ462="","",INPUT_OUTPUT!BJ462)</f>
        <v/>
      </c>
      <c r="G475" s="2462" t="str">
        <f>IF(INPUT_OUTPUT!BK462="","",INPUT_OUTPUT!BK462)</f>
        <v/>
      </c>
      <c r="H475" s="2462" t="str">
        <f>IF(INPUT_OUTPUT!BL462="","",INPUT_OUTPUT!BL462)</f>
        <v/>
      </c>
      <c r="I475" s="2462" t="str">
        <f>IF(INPUT_OUTPUT!BM462="","",INPUT_OUTPUT!BM462)</f>
        <v/>
      </c>
      <c r="J475" s="2462" t="str">
        <f>IF(INPUT_OUTPUT!BN462="","",INPUT_OUTPUT!BN462)</f>
        <v/>
      </c>
      <c r="K475" s="2453" t="str">
        <f t="shared" si="24"/>
        <v/>
      </c>
      <c r="L475" s="2457" t="str">
        <f>IF(INPUT_OUTPUT!BO462="","",INPUT_OUTPUT!BO462)</f>
        <v/>
      </c>
      <c r="M475" s="2457" t="str">
        <f>IF(INPUT_OUTPUT!BP462="","",INPUT_OUTPUT!BP462)</f>
        <v/>
      </c>
      <c r="N475" s="2457" t="str">
        <f>IF(INPUT_OUTPUT!BQ462="","",INPUT_OUTPUT!BQ462)</f>
        <v/>
      </c>
      <c r="O475" s="2457" t="str">
        <f>IF(INPUT_OUTPUT!BR462="","",INPUT_OUTPUT!BR462)</f>
        <v/>
      </c>
      <c r="P475" s="2457" t="str">
        <f>IF(INPUT_OUTPUT!BS462="","",INPUT_OUTPUT!BS462)</f>
        <v/>
      </c>
      <c r="Q475" s="2457" t="str">
        <f>IF(INPUT_OUTPUT!BT462="","",INPUT_OUTPUT!BT462)</f>
        <v/>
      </c>
      <c r="R475" s="2457" t="str">
        <f>IF(INPUT_OUTPUT!BU462="","",INPUT_OUTPUT!BU462)</f>
        <v/>
      </c>
      <c r="S475" s="2461" t="str">
        <f t="shared" si="25"/>
        <v/>
      </c>
      <c r="T475" s="2457" t="str">
        <f>IF(INPUT_OUTPUT!BV462="","",INPUT_OUTPUT!BV462)</f>
        <v/>
      </c>
      <c r="U475" s="2457" t="str">
        <f>IF(INPUT_OUTPUT!BW462="","",INPUT_OUTPUT!BW462)</f>
        <v/>
      </c>
      <c r="V475" s="2457" t="str">
        <f>IF(INPUT_OUTPUT!BX462="","",INPUT_OUTPUT!BX462)</f>
        <v/>
      </c>
      <c r="W475" s="2457" t="str">
        <f>IF(INPUT_OUTPUT!BY462="","",INPUT_OUTPUT!BY462)</f>
        <v/>
      </c>
      <c r="X475" s="2457" t="str">
        <f>IF(INPUT_OUTPUT!BZ462="","",INPUT_OUTPUT!BZ462)</f>
        <v/>
      </c>
      <c r="Y475" s="2457" t="str">
        <f>IF(INPUT_OUTPUT!CA462="","",INPUT_OUTPUT!CA462)</f>
        <v/>
      </c>
      <c r="Z475" s="2457" t="str">
        <f>IF(INPUT_OUTPUT!CB462="","",INPUT_OUTPUT!CB462)</f>
        <v/>
      </c>
      <c r="AA475" s="2461" t="str">
        <f t="shared" si="26"/>
        <v/>
      </c>
      <c r="AB475" s="2459" t="str">
        <f>IF(INPUT_OUTPUT!CC462="","",INPUT_OUTPUT!CC462)</f>
        <v/>
      </c>
      <c r="AC475" s="2459" t="str">
        <f>IF(INPUT_OUTPUT!CD462="","",INPUT_OUTPUT!CD462)</f>
        <v/>
      </c>
      <c r="AD475" s="2459" t="str">
        <f>IF(INPUT_OUTPUT!CE462="","",INPUT_OUTPUT!CE462)</f>
        <v/>
      </c>
      <c r="AE475" s="2459" t="str">
        <f>IF(INPUT_OUTPUT!CF462="","",INPUT_OUTPUT!CF462)</f>
        <v/>
      </c>
      <c r="AF475" s="2459" t="str">
        <f>IF(INPUT_OUTPUT!CG462="","",INPUT_OUTPUT!CG462)</f>
        <v/>
      </c>
      <c r="AG475" s="2459" t="str">
        <f>IF(INPUT_OUTPUT!CH462="","",INPUT_OUTPUT!CH462)</f>
        <v/>
      </c>
      <c r="AH475" s="2459" t="str">
        <f>IF(INPUT_OUTPUT!CI462="","",INPUT_OUTPUT!CI462)</f>
        <v/>
      </c>
    </row>
    <row r="476" spans="3:34" s="2437" customFormat="1" ht="12.75" customHeight="1">
      <c r="C476" s="2461" t="str">
        <f>IF(INPUT_OUTPUT!C463="","",INPUT_OUTPUT!C463)</f>
        <v/>
      </c>
      <c r="D476" s="2462" t="str">
        <f>IF(INPUT_OUTPUT!BH463="","",INPUT_OUTPUT!BH463)</f>
        <v/>
      </c>
      <c r="E476" s="2462" t="str">
        <f>IF(INPUT_OUTPUT!BI463="","",INPUT_OUTPUT!BI463)</f>
        <v/>
      </c>
      <c r="F476" s="2462" t="str">
        <f>IF(INPUT_OUTPUT!BJ463="","",INPUT_OUTPUT!BJ463)</f>
        <v/>
      </c>
      <c r="G476" s="2462" t="str">
        <f>IF(INPUT_OUTPUT!BK463="","",INPUT_OUTPUT!BK463)</f>
        <v/>
      </c>
      <c r="H476" s="2462" t="str">
        <f>IF(INPUT_OUTPUT!BL463="","",INPUT_OUTPUT!BL463)</f>
        <v/>
      </c>
      <c r="I476" s="2462" t="str">
        <f>IF(INPUT_OUTPUT!BM463="","",INPUT_OUTPUT!BM463)</f>
        <v/>
      </c>
      <c r="J476" s="2462" t="str">
        <f>IF(INPUT_OUTPUT!BN463="","",INPUT_OUTPUT!BN463)</f>
        <v/>
      </c>
      <c r="K476" s="2453" t="str">
        <f t="shared" si="24"/>
        <v/>
      </c>
      <c r="L476" s="2457" t="str">
        <f>IF(INPUT_OUTPUT!BO463="","",INPUT_OUTPUT!BO463)</f>
        <v/>
      </c>
      <c r="M476" s="2457" t="str">
        <f>IF(INPUT_OUTPUT!BP463="","",INPUT_OUTPUT!BP463)</f>
        <v/>
      </c>
      <c r="N476" s="2457" t="str">
        <f>IF(INPUT_OUTPUT!BQ463="","",INPUT_OUTPUT!BQ463)</f>
        <v/>
      </c>
      <c r="O476" s="2457" t="str">
        <f>IF(INPUT_OUTPUT!BR463="","",INPUT_OUTPUT!BR463)</f>
        <v/>
      </c>
      <c r="P476" s="2457" t="str">
        <f>IF(INPUT_OUTPUT!BS463="","",INPUT_OUTPUT!BS463)</f>
        <v/>
      </c>
      <c r="Q476" s="2457" t="str">
        <f>IF(INPUT_OUTPUT!BT463="","",INPUT_OUTPUT!BT463)</f>
        <v/>
      </c>
      <c r="R476" s="2457" t="str">
        <f>IF(INPUT_OUTPUT!BU463="","",INPUT_OUTPUT!BU463)</f>
        <v/>
      </c>
      <c r="S476" s="2461" t="str">
        <f t="shared" si="25"/>
        <v/>
      </c>
      <c r="T476" s="2457" t="str">
        <f>IF(INPUT_OUTPUT!BV463="","",INPUT_OUTPUT!BV463)</f>
        <v/>
      </c>
      <c r="U476" s="2457" t="str">
        <f>IF(INPUT_OUTPUT!BW463="","",INPUT_OUTPUT!BW463)</f>
        <v/>
      </c>
      <c r="V476" s="2457" t="str">
        <f>IF(INPUT_OUTPUT!BX463="","",INPUT_OUTPUT!BX463)</f>
        <v/>
      </c>
      <c r="W476" s="2457" t="str">
        <f>IF(INPUT_OUTPUT!BY463="","",INPUT_OUTPUT!BY463)</f>
        <v/>
      </c>
      <c r="X476" s="2457" t="str">
        <f>IF(INPUT_OUTPUT!BZ463="","",INPUT_OUTPUT!BZ463)</f>
        <v/>
      </c>
      <c r="Y476" s="2457" t="str">
        <f>IF(INPUT_OUTPUT!CA463="","",INPUT_OUTPUT!CA463)</f>
        <v/>
      </c>
      <c r="Z476" s="2457" t="str">
        <f>IF(INPUT_OUTPUT!CB463="","",INPUT_OUTPUT!CB463)</f>
        <v/>
      </c>
      <c r="AA476" s="2461" t="str">
        <f t="shared" si="26"/>
        <v/>
      </c>
      <c r="AB476" s="2459" t="str">
        <f>IF(INPUT_OUTPUT!CC463="","",INPUT_OUTPUT!CC463)</f>
        <v/>
      </c>
      <c r="AC476" s="2459" t="str">
        <f>IF(INPUT_OUTPUT!CD463="","",INPUT_OUTPUT!CD463)</f>
        <v/>
      </c>
      <c r="AD476" s="2459" t="str">
        <f>IF(INPUT_OUTPUT!CE463="","",INPUT_OUTPUT!CE463)</f>
        <v/>
      </c>
      <c r="AE476" s="2459" t="str">
        <f>IF(INPUT_OUTPUT!CF463="","",INPUT_OUTPUT!CF463)</f>
        <v/>
      </c>
      <c r="AF476" s="2459" t="str">
        <f>IF(INPUT_OUTPUT!CG463="","",INPUT_OUTPUT!CG463)</f>
        <v/>
      </c>
      <c r="AG476" s="2459" t="str">
        <f>IF(INPUT_OUTPUT!CH463="","",INPUT_OUTPUT!CH463)</f>
        <v/>
      </c>
      <c r="AH476" s="2459" t="str">
        <f>IF(INPUT_OUTPUT!CI463="","",INPUT_OUTPUT!CI463)</f>
        <v/>
      </c>
    </row>
    <row r="477" spans="3:34" s="2437" customFormat="1" ht="12.75" customHeight="1">
      <c r="C477" s="2461" t="str">
        <f>IF(INPUT_OUTPUT!C464="","",INPUT_OUTPUT!C464)</f>
        <v/>
      </c>
      <c r="D477" s="2462" t="str">
        <f>IF(INPUT_OUTPUT!BH464="","",INPUT_OUTPUT!BH464)</f>
        <v/>
      </c>
      <c r="E477" s="2462" t="str">
        <f>IF(INPUT_OUTPUT!BI464="","",INPUT_OUTPUT!BI464)</f>
        <v/>
      </c>
      <c r="F477" s="2462" t="str">
        <f>IF(INPUT_OUTPUT!BJ464="","",INPUT_OUTPUT!BJ464)</f>
        <v/>
      </c>
      <c r="G477" s="2462" t="str">
        <f>IF(INPUT_OUTPUT!BK464="","",INPUT_OUTPUT!BK464)</f>
        <v/>
      </c>
      <c r="H477" s="2462" t="str">
        <f>IF(INPUT_OUTPUT!BL464="","",INPUT_OUTPUT!BL464)</f>
        <v/>
      </c>
      <c r="I477" s="2462" t="str">
        <f>IF(INPUT_OUTPUT!BM464="","",INPUT_OUTPUT!BM464)</f>
        <v/>
      </c>
      <c r="J477" s="2462" t="str">
        <f>IF(INPUT_OUTPUT!BN464="","",INPUT_OUTPUT!BN464)</f>
        <v/>
      </c>
      <c r="K477" s="2453" t="str">
        <f t="shared" si="24"/>
        <v/>
      </c>
      <c r="L477" s="2457" t="str">
        <f>IF(INPUT_OUTPUT!BO464="","",INPUT_OUTPUT!BO464)</f>
        <v/>
      </c>
      <c r="M477" s="2457" t="str">
        <f>IF(INPUT_OUTPUT!BP464="","",INPUT_OUTPUT!BP464)</f>
        <v/>
      </c>
      <c r="N477" s="2457" t="str">
        <f>IF(INPUT_OUTPUT!BQ464="","",INPUT_OUTPUT!BQ464)</f>
        <v/>
      </c>
      <c r="O477" s="2457" t="str">
        <f>IF(INPUT_OUTPUT!BR464="","",INPUT_OUTPUT!BR464)</f>
        <v/>
      </c>
      <c r="P477" s="2457" t="str">
        <f>IF(INPUT_OUTPUT!BS464="","",INPUT_OUTPUT!BS464)</f>
        <v/>
      </c>
      <c r="Q477" s="2457" t="str">
        <f>IF(INPUT_OUTPUT!BT464="","",INPUT_OUTPUT!BT464)</f>
        <v/>
      </c>
      <c r="R477" s="2457" t="str">
        <f>IF(INPUT_OUTPUT!BU464="","",INPUT_OUTPUT!BU464)</f>
        <v/>
      </c>
      <c r="S477" s="2461" t="str">
        <f t="shared" si="25"/>
        <v/>
      </c>
      <c r="T477" s="2457" t="str">
        <f>IF(INPUT_OUTPUT!BV464="","",INPUT_OUTPUT!BV464)</f>
        <v/>
      </c>
      <c r="U477" s="2457" t="str">
        <f>IF(INPUT_OUTPUT!BW464="","",INPUT_OUTPUT!BW464)</f>
        <v/>
      </c>
      <c r="V477" s="2457" t="str">
        <f>IF(INPUT_OUTPUT!BX464="","",INPUT_OUTPUT!BX464)</f>
        <v/>
      </c>
      <c r="W477" s="2457" t="str">
        <f>IF(INPUT_OUTPUT!BY464="","",INPUT_OUTPUT!BY464)</f>
        <v/>
      </c>
      <c r="X477" s="2457" t="str">
        <f>IF(INPUT_OUTPUT!BZ464="","",INPUT_OUTPUT!BZ464)</f>
        <v/>
      </c>
      <c r="Y477" s="2457" t="str">
        <f>IF(INPUT_OUTPUT!CA464="","",INPUT_OUTPUT!CA464)</f>
        <v/>
      </c>
      <c r="Z477" s="2457" t="str">
        <f>IF(INPUT_OUTPUT!CB464="","",INPUT_OUTPUT!CB464)</f>
        <v/>
      </c>
      <c r="AA477" s="2461" t="str">
        <f t="shared" si="26"/>
        <v/>
      </c>
      <c r="AB477" s="2459" t="str">
        <f>IF(INPUT_OUTPUT!CC464="","",INPUT_OUTPUT!CC464)</f>
        <v/>
      </c>
      <c r="AC477" s="2459" t="str">
        <f>IF(INPUT_OUTPUT!CD464="","",INPUT_OUTPUT!CD464)</f>
        <v/>
      </c>
      <c r="AD477" s="2459" t="str">
        <f>IF(INPUT_OUTPUT!CE464="","",INPUT_OUTPUT!CE464)</f>
        <v/>
      </c>
      <c r="AE477" s="2459" t="str">
        <f>IF(INPUT_OUTPUT!CF464="","",INPUT_OUTPUT!CF464)</f>
        <v/>
      </c>
      <c r="AF477" s="2459" t="str">
        <f>IF(INPUT_OUTPUT!CG464="","",INPUT_OUTPUT!CG464)</f>
        <v/>
      </c>
      <c r="AG477" s="2459" t="str">
        <f>IF(INPUT_OUTPUT!CH464="","",INPUT_OUTPUT!CH464)</f>
        <v/>
      </c>
      <c r="AH477" s="2459" t="str">
        <f>IF(INPUT_OUTPUT!CI464="","",INPUT_OUTPUT!CI464)</f>
        <v/>
      </c>
    </row>
    <row r="478" spans="3:34" s="2437" customFormat="1" ht="12.75" customHeight="1">
      <c r="C478" s="2461" t="str">
        <f>IF(INPUT_OUTPUT!C465="","",INPUT_OUTPUT!C465)</f>
        <v/>
      </c>
      <c r="D478" s="2462" t="str">
        <f>IF(INPUT_OUTPUT!BH465="","",INPUT_OUTPUT!BH465)</f>
        <v/>
      </c>
      <c r="E478" s="2462" t="str">
        <f>IF(INPUT_OUTPUT!BI465="","",INPUT_OUTPUT!BI465)</f>
        <v/>
      </c>
      <c r="F478" s="2462" t="str">
        <f>IF(INPUT_OUTPUT!BJ465="","",INPUT_OUTPUT!BJ465)</f>
        <v/>
      </c>
      <c r="G478" s="2462" t="str">
        <f>IF(INPUT_OUTPUT!BK465="","",INPUT_OUTPUT!BK465)</f>
        <v/>
      </c>
      <c r="H478" s="2462" t="str">
        <f>IF(INPUT_OUTPUT!BL465="","",INPUT_OUTPUT!BL465)</f>
        <v/>
      </c>
      <c r="I478" s="2462" t="str">
        <f>IF(INPUT_OUTPUT!BM465="","",INPUT_OUTPUT!BM465)</f>
        <v/>
      </c>
      <c r="J478" s="2462" t="str">
        <f>IF(INPUT_OUTPUT!BN465="","",INPUT_OUTPUT!BN465)</f>
        <v/>
      </c>
      <c r="K478" s="2453" t="str">
        <f t="shared" si="24"/>
        <v/>
      </c>
      <c r="L478" s="2457" t="str">
        <f>IF(INPUT_OUTPUT!BO465="","",INPUT_OUTPUT!BO465)</f>
        <v/>
      </c>
      <c r="M478" s="2457" t="str">
        <f>IF(INPUT_OUTPUT!BP465="","",INPUT_OUTPUT!BP465)</f>
        <v/>
      </c>
      <c r="N478" s="2457" t="str">
        <f>IF(INPUT_OUTPUT!BQ465="","",INPUT_OUTPUT!BQ465)</f>
        <v/>
      </c>
      <c r="O478" s="2457" t="str">
        <f>IF(INPUT_OUTPUT!BR465="","",INPUT_OUTPUT!BR465)</f>
        <v/>
      </c>
      <c r="P478" s="2457" t="str">
        <f>IF(INPUT_OUTPUT!BS465="","",INPUT_OUTPUT!BS465)</f>
        <v/>
      </c>
      <c r="Q478" s="2457" t="str">
        <f>IF(INPUT_OUTPUT!BT465="","",INPUT_OUTPUT!BT465)</f>
        <v/>
      </c>
      <c r="R478" s="2457" t="str">
        <f>IF(INPUT_OUTPUT!BU465="","",INPUT_OUTPUT!BU465)</f>
        <v/>
      </c>
      <c r="S478" s="2461" t="str">
        <f t="shared" si="25"/>
        <v/>
      </c>
      <c r="T478" s="2457" t="str">
        <f>IF(INPUT_OUTPUT!BV465="","",INPUT_OUTPUT!BV465)</f>
        <v/>
      </c>
      <c r="U478" s="2457" t="str">
        <f>IF(INPUT_OUTPUT!BW465="","",INPUT_OUTPUT!BW465)</f>
        <v/>
      </c>
      <c r="V478" s="2457" t="str">
        <f>IF(INPUT_OUTPUT!BX465="","",INPUT_OUTPUT!BX465)</f>
        <v/>
      </c>
      <c r="W478" s="2457" t="str">
        <f>IF(INPUT_OUTPUT!BY465="","",INPUT_OUTPUT!BY465)</f>
        <v/>
      </c>
      <c r="X478" s="2457" t="str">
        <f>IF(INPUT_OUTPUT!BZ465="","",INPUT_OUTPUT!BZ465)</f>
        <v/>
      </c>
      <c r="Y478" s="2457" t="str">
        <f>IF(INPUT_OUTPUT!CA465="","",INPUT_OUTPUT!CA465)</f>
        <v/>
      </c>
      <c r="Z478" s="2457" t="str">
        <f>IF(INPUT_OUTPUT!CB465="","",INPUT_OUTPUT!CB465)</f>
        <v/>
      </c>
      <c r="AA478" s="2461" t="str">
        <f t="shared" si="26"/>
        <v/>
      </c>
      <c r="AB478" s="2459" t="str">
        <f>IF(INPUT_OUTPUT!CC465="","",INPUT_OUTPUT!CC465)</f>
        <v/>
      </c>
      <c r="AC478" s="2459" t="str">
        <f>IF(INPUT_OUTPUT!CD465="","",INPUT_OUTPUT!CD465)</f>
        <v/>
      </c>
      <c r="AD478" s="2459" t="str">
        <f>IF(INPUT_OUTPUT!CE465="","",INPUT_OUTPUT!CE465)</f>
        <v/>
      </c>
      <c r="AE478" s="2459" t="str">
        <f>IF(INPUT_OUTPUT!CF465="","",INPUT_OUTPUT!CF465)</f>
        <v/>
      </c>
      <c r="AF478" s="2459" t="str">
        <f>IF(INPUT_OUTPUT!CG465="","",INPUT_OUTPUT!CG465)</f>
        <v/>
      </c>
      <c r="AG478" s="2459" t="str">
        <f>IF(INPUT_OUTPUT!CH465="","",INPUT_OUTPUT!CH465)</f>
        <v/>
      </c>
      <c r="AH478" s="2459" t="str">
        <f>IF(INPUT_OUTPUT!CI465="","",INPUT_OUTPUT!CI465)</f>
        <v/>
      </c>
    </row>
    <row r="479" spans="3:34" s="2437" customFormat="1" ht="12.75" customHeight="1">
      <c r="C479" s="2461" t="str">
        <f>IF(INPUT_OUTPUT!C466="","",INPUT_OUTPUT!C466)</f>
        <v/>
      </c>
      <c r="D479" s="2462" t="str">
        <f>IF(INPUT_OUTPUT!BH466="","",INPUT_OUTPUT!BH466)</f>
        <v/>
      </c>
      <c r="E479" s="2462" t="str">
        <f>IF(INPUT_OUTPUT!BI466="","",INPUT_OUTPUT!BI466)</f>
        <v/>
      </c>
      <c r="F479" s="2462" t="str">
        <f>IF(INPUT_OUTPUT!BJ466="","",INPUT_OUTPUT!BJ466)</f>
        <v/>
      </c>
      <c r="G479" s="2462" t="str">
        <f>IF(INPUT_OUTPUT!BK466="","",INPUT_OUTPUT!BK466)</f>
        <v/>
      </c>
      <c r="H479" s="2462" t="str">
        <f>IF(INPUT_OUTPUT!BL466="","",INPUT_OUTPUT!BL466)</f>
        <v/>
      </c>
      <c r="I479" s="2462" t="str">
        <f>IF(INPUT_OUTPUT!BM466="","",INPUT_OUTPUT!BM466)</f>
        <v/>
      </c>
      <c r="J479" s="2462" t="str">
        <f>IF(INPUT_OUTPUT!BN466="","",INPUT_OUTPUT!BN466)</f>
        <v/>
      </c>
      <c r="K479" s="2453" t="str">
        <f t="shared" si="24"/>
        <v/>
      </c>
      <c r="L479" s="2457" t="str">
        <f>IF(INPUT_OUTPUT!BO466="","",INPUT_OUTPUT!BO466)</f>
        <v/>
      </c>
      <c r="M479" s="2457" t="str">
        <f>IF(INPUT_OUTPUT!BP466="","",INPUT_OUTPUT!BP466)</f>
        <v/>
      </c>
      <c r="N479" s="2457" t="str">
        <f>IF(INPUT_OUTPUT!BQ466="","",INPUT_OUTPUT!BQ466)</f>
        <v/>
      </c>
      <c r="O479" s="2457" t="str">
        <f>IF(INPUT_OUTPUT!BR466="","",INPUT_OUTPUT!BR466)</f>
        <v/>
      </c>
      <c r="P479" s="2457" t="str">
        <f>IF(INPUT_OUTPUT!BS466="","",INPUT_OUTPUT!BS466)</f>
        <v/>
      </c>
      <c r="Q479" s="2457" t="str">
        <f>IF(INPUT_OUTPUT!BT466="","",INPUT_OUTPUT!BT466)</f>
        <v/>
      </c>
      <c r="R479" s="2457" t="str">
        <f>IF(INPUT_OUTPUT!BU466="","",INPUT_OUTPUT!BU466)</f>
        <v/>
      </c>
      <c r="S479" s="2461" t="str">
        <f t="shared" si="25"/>
        <v/>
      </c>
      <c r="T479" s="2457" t="str">
        <f>IF(INPUT_OUTPUT!BV466="","",INPUT_OUTPUT!BV466)</f>
        <v/>
      </c>
      <c r="U479" s="2457" t="str">
        <f>IF(INPUT_OUTPUT!BW466="","",INPUT_OUTPUT!BW466)</f>
        <v/>
      </c>
      <c r="V479" s="2457" t="str">
        <f>IF(INPUT_OUTPUT!BX466="","",INPUT_OUTPUT!BX466)</f>
        <v/>
      </c>
      <c r="W479" s="2457" t="str">
        <f>IF(INPUT_OUTPUT!BY466="","",INPUT_OUTPUT!BY466)</f>
        <v/>
      </c>
      <c r="X479" s="2457" t="str">
        <f>IF(INPUT_OUTPUT!BZ466="","",INPUT_OUTPUT!BZ466)</f>
        <v/>
      </c>
      <c r="Y479" s="2457" t="str">
        <f>IF(INPUT_OUTPUT!CA466="","",INPUT_OUTPUT!CA466)</f>
        <v/>
      </c>
      <c r="Z479" s="2457" t="str">
        <f>IF(INPUT_OUTPUT!CB466="","",INPUT_OUTPUT!CB466)</f>
        <v/>
      </c>
      <c r="AA479" s="2461" t="str">
        <f t="shared" si="26"/>
        <v/>
      </c>
      <c r="AB479" s="2459" t="str">
        <f>IF(INPUT_OUTPUT!CC466="","",INPUT_OUTPUT!CC466)</f>
        <v/>
      </c>
      <c r="AC479" s="2459" t="str">
        <f>IF(INPUT_OUTPUT!CD466="","",INPUT_OUTPUT!CD466)</f>
        <v/>
      </c>
      <c r="AD479" s="2459" t="str">
        <f>IF(INPUT_OUTPUT!CE466="","",INPUT_OUTPUT!CE466)</f>
        <v/>
      </c>
      <c r="AE479" s="2459" t="str">
        <f>IF(INPUT_OUTPUT!CF466="","",INPUT_OUTPUT!CF466)</f>
        <v/>
      </c>
      <c r="AF479" s="2459" t="str">
        <f>IF(INPUT_OUTPUT!CG466="","",INPUT_OUTPUT!CG466)</f>
        <v/>
      </c>
      <c r="AG479" s="2459" t="str">
        <f>IF(INPUT_OUTPUT!CH466="","",INPUT_OUTPUT!CH466)</f>
        <v/>
      </c>
      <c r="AH479" s="2459" t="str">
        <f>IF(INPUT_OUTPUT!CI466="","",INPUT_OUTPUT!CI466)</f>
        <v/>
      </c>
    </row>
    <row r="480" spans="3:34" s="2437" customFormat="1" ht="12.75" customHeight="1">
      <c r="C480" s="2461" t="str">
        <f>IF(INPUT_OUTPUT!C467="","",INPUT_OUTPUT!C467)</f>
        <v/>
      </c>
      <c r="D480" s="2462" t="str">
        <f>IF(INPUT_OUTPUT!BH467="","",INPUT_OUTPUT!BH467)</f>
        <v/>
      </c>
      <c r="E480" s="2462" t="str">
        <f>IF(INPUT_OUTPUT!BI467="","",INPUT_OUTPUT!BI467)</f>
        <v/>
      </c>
      <c r="F480" s="2462" t="str">
        <f>IF(INPUT_OUTPUT!BJ467="","",INPUT_OUTPUT!BJ467)</f>
        <v/>
      </c>
      <c r="G480" s="2462" t="str">
        <f>IF(INPUT_OUTPUT!BK467="","",INPUT_OUTPUT!BK467)</f>
        <v/>
      </c>
      <c r="H480" s="2462" t="str">
        <f>IF(INPUT_OUTPUT!BL467="","",INPUT_OUTPUT!BL467)</f>
        <v/>
      </c>
      <c r="I480" s="2462" t="str">
        <f>IF(INPUT_OUTPUT!BM467="","",INPUT_OUTPUT!BM467)</f>
        <v/>
      </c>
      <c r="J480" s="2462" t="str">
        <f>IF(INPUT_OUTPUT!BN467="","",INPUT_OUTPUT!BN467)</f>
        <v/>
      </c>
      <c r="K480" s="2453" t="str">
        <f t="shared" si="24"/>
        <v/>
      </c>
      <c r="L480" s="2457" t="str">
        <f>IF(INPUT_OUTPUT!BO467="","",INPUT_OUTPUT!BO467)</f>
        <v/>
      </c>
      <c r="M480" s="2457" t="str">
        <f>IF(INPUT_OUTPUT!BP467="","",INPUT_OUTPUT!BP467)</f>
        <v/>
      </c>
      <c r="N480" s="2457" t="str">
        <f>IF(INPUT_OUTPUT!BQ467="","",INPUT_OUTPUT!BQ467)</f>
        <v/>
      </c>
      <c r="O480" s="2457" t="str">
        <f>IF(INPUT_OUTPUT!BR467="","",INPUT_OUTPUT!BR467)</f>
        <v/>
      </c>
      <c r="P480" s="2457" t="str">
        <f>IF(INPUT_OUTPUT!BS467="","",INPUT_OUTPUT!BS467)</f>
        <v/>
      </c>
      <c r="Q480" s="2457" t="str">
        <f>IF(INPUT_OUTPUT!BT467="","",INPUT_OUTPUT!BT467)</f>
        <v/>
      </c>
      <c r="R480" s="2457" t="str">
        <f>IF(INPUT_OUTPUT!BU467="","",INPUT_OUTPUT!BU467)</f>
        <v/>
      </c>
      <c r="S480" s="2461" t="str">
        <f t="shared" si="25"/>
        <v/>
      </c>
      <c r="T480" s="2457" t="str">
        <f>IF(INPUT_OUTPUT!BV467="","",INPUT_OUTPUT!BV467)</f>
        <v/>
      </c>
      <c r="U480" s="2457" t="str">
        <f>IF(INPUT_OUTPUT!BW467="","",INPUT_OUTPUT!BW467)</f>
        <v/>
      </c>
      <c r="V480" s="2457" t="str">
        <f>IF(INPUT_OUTPUT!BX467="","",INPUT_OUTPUT!BX467)</f>
        <v/>
      </c>
      <c r="W480" s="2457" t="str">
        <f>IF(INPUT_OUTPUT!BY467="","",INPUT_OUTPUT!BY467)</f>
        <v/>
      </c>
      <c r="X480" s="2457" t="str">
        <f>IF(INPUT_OUTPUT!BZ467="","",INPUT_OUTPUT!BZ467)</f>
        <v/>
      </c>
      <c r="Y480" s="2457" t="str">
        <f>IF(INPUT_OUTPUT!CA467="","",INPUT_OUTPUT!CA467)</f>
        <v/>
      </c>
      <c r="Z480" s="2457" t="str">
        <f>IF(INPUT_OUTPUT!CB467="","",INPUT_OUTPUT!CB467)</f>
        <v/>
      </c>
      <c r="AA480" s="2461" t="str">
        <f t="shared" si="26"/>
        <v/>
      </c>
      <c r="AB480" s="2459" t="str">
        <f>IF(INPUT_OUTPUT!CC467="","",INPUT_OUTPUT!CC467)</f>
        <v/>
      </c>
      <c r="AC480" s="2459" t="str">
        <f>IF(INPUT_OUTPUT!CD467="","",INPUT_OUTPUT!CD467)</f>
        <v/>
      </c>
      <c r="AD480" s="2459" t="str">
        <f>IF(INPUT_OUTPUT!CE467="","",INPUT_OUTPUT!CE467)</f>
        <v/>
      </c>
      <c r="AE480" s="2459" t="str">
        <f>IF(INPUT_OUTPUT!CF467="","",INPUT_OUTPUT!CF467)</f>
        <v/>
      </c>
      <c r="AF480" s="2459" t="str">
        <f>IF(INPUT_OUTPUT!CG467="","",INPUT_OUTPUT!CG467)</f>
        <v/>
      </c>
      <c r="AG480" s="2459" t="str">
        <f>IF(INPUT_OUTPUT!CH467="","",INPUT_OUTPUT!CH467)</f>
        <v/>
      </c>
      <c r="AH480" s="2459" t="str">
        <f>IF(INPUT_OUTPUT!CI467="","",INPUT_OUTPUT!CI467)</f>
        <v/>
      </c>
    </row>
    <row r="481" spans="3:34" s="2437" customFormat="1" ht="12.75" customHeight="1">
      <c r="C481" s="2461" t="str">
        <f>IF(INPUT_OUTPUT!C468="","",INPUT_OUTPUT!C468)</f>
        <v/>
      </c>
      <c r="D481" s="2462" t="str">
        <f>IF(INPUT_OUTPUT!BH468="","",INPUT_OUTPUT!BH468)</f>
        <v/>
      </c>
      <c r="E481" s="2462" t="str">
        <f>IF(INPUT_OUTPUT!BI468="","",INPUT_OUTPUT!BI468)</f>
        <v/>
      </c>
      <c r="F481" s="2462" t="str">
        <f>IF(INPUT_OUTPUT!BJ468="","",INPUT_OUTPUT!BJ468)</f>
        <v/>
      </c>
      <c r="G481" s="2462" t="str">
        <f>IF(INPUT_OUTPUT!BK468="","",INPUT_OUTPUT!BK468)</f>
        <v/>
      </c>
      <c r="H481" s="2462" t="str">
        <f>IF(INPUT_OUTPUT!BL468="","",INPUT_OUTPUT!BL468)</f>
        <v/>
      </c>
      <c r="I481" s="2462" t="str">
        <f>IF(INPUT_OUTPUT!BM468="","",INPUT_OUTPUT!BM468)</f>
        <v/>
      </c>
      <c r="J481" s="2462" t="str">
        <f>IF(INPUT_OUTPUT!BN468="","",INPUT_OUTPUT!BN468)</f>
        <v/>
      </c>
      <c r="K481" s="2453" t="str">
        <f t="shared" si="24"/>
        <v/>
      </c>
      <c r="L481" s="2457" t="str">
        <f>IF(INPUT_OUTPUT!BO468="","",INPUT_OUTPUT!BO468)</f>
        <v/>
      </c>
      <c r="M481" s="2457" t="str">
        <f>IF(INPUT_OUTPUT!BP468="","",INPUT_OUTPUT!BP468)</f>
        <v/>
      </c>
      <c r="N481" s="2457" t="str">
        <f>IF(INPUT_OUTPUT!BQ468="","",INPUT_OUTPUT!BQ468)</f>
        <v/>
      </c>
      <c r="O481" s="2457" t="str">
        <f>IF(INPUT_OUTPUT!BR468="","",INPUT_OUTPUT!BR468)</f>
        <v/>
      </c>
      <c r="P481" s="2457" t="str">
        <f>IF(INPUT_OUTPUT!BS468="","",INPUT_OUTPUT!BS468)</f>
        <v/>
      </c>
      <c r="Q481" s="2457" t="str">
        <f>IF(INPUT_OUTPUT!BT468="","",INPUT_OUTPUT!BT468)</f>
        <v/>
      </c>
      <c r="R481" s="2457" t="str">
        <f>IF(INPUT_OUTPUT!BU468="","",INPUT_OUTPUT!BU468)</f>
        <v/>
      </c>
      <c r="S481" s="2461" t="str">
        <f t="shared" si="25"/>
        <v/>
      </c>
      <c r="T481" s="2457" t="str">
        <f>IF(INPUT_OUTPUT!BV468="","",INPUT_OUTPUT!BV468)</f>
        <v/>
      </c>
      <c r="U481" s="2457" t="str">
        <f>IF(INPUT_OUTPUT!BW468="","",INPUT_OUTPUT!BW468)</f>
        <v/>
      </c>
      <c r="V481" s="2457" t="str">
        <f>IF(INPUT_OUTPUT!BX468="","",INPUT_OUTPUT!BX468)</f>
        <v/>
      </c>
      <c r="W481" s="2457" t="str">
        <f>IF(INPUT_OUTPUT!BY468="","",INPUT_OUTPUT!BY468)</f>
        <v/>
      </c>
      <c r="X481" s="2457" t="str">
        <f>IF(INPUT_OUTPUT!BZ468="","",INPUT_OUTPUT!BZ468)</f>
        <v/>
      </c>
      <c r="Y481" s="2457" t="str">
        <f>IF(INPUT_OUTPUT!CA468="","",INPUT_OUTPUT!CA468)</f>
        <v/>
      </c>
      <c r="Z481" s="2457" t="str">
        <f>IF(INPUT_OUTPUT!CB468="","",INPUT_OUTPUT!CB468)</f>
        <v/>
      </c>
      <c r="AA481" s="2461" t="str">
        <f t="shared" si="26"/>
        <v/>
      </c>
      <c r="AB481" s="2459" t="str">
        <f>IF(INPUT_OUTPUT!CC468="","",INPUT_OUTPUT!CC468)</f>
        <v/>
      </c>
      <c r="AC481" s="2459" t="str">
        <f>IF(INPUT_OUTPUT!CD468="","",INPUT_OUTPUT!CD468)</f>
        <v/>
      </c>
      <c r="AD481" s="2459" t="str">
        <f>IF(INPUT_OUTPUT!CE468="","",INPUT_OUTPUT!CE468)</f>
        <v/>
      </c>
      <c r="AE481" s="2459" t="str">
        <f>IF(INPUT_OUTPUT!CF468="","",INPUT_OUTPUT!CF468)</f>
        <v/>
      </c>
      <c r="AF481" s="2459" t="str">
        <f>IF(INPUT_OUTPUT!CG468="","",INPUT_OUTPUT!CG468)</f>
        <v/>
      </c>
      <c r="AG481" s="2459" t="str">
        <f>IF(INPUT_OUTPUT!CH468="","",INPUT_OUTPUT!CH468)</f>
        <v/>
      </c>
      <c r="AH481" s="2459" t="str">
        <f>IF(INPUT_OUTPUT!CI468="","",INPUT_OUTPUT!CI468)</f>
        <v/>
      </c>
    </row>
    <row r="482" spans="3:34" s="2437" customFormat="1" ht="12.75" customHeight="1">
      <c r="C482" s="2461" t="str">
        <f>IF(INPUT_OUTPUT!C469="","",INPUT_OUTPUT!C469)</f>
        <v/>
      </c>
      <c r="D482" s="2462" t="str">
        <f>IF(INPUT_OUTPUT!BH469="","",INPUT_OUTPUT!BH469)</f>
        <v/>
      </c>
      <c r="E482" s="2462" t="str">
        <f>IF(INPUT_OUTPUT!BI469="","",INPUT_OUTPUT!BI469)</f>
        <v/>
      </c>
      <c r="F482" s="2462" t="str">
        <f>IF(INPUT_OUTPUT!BJ469="","",INPUT_OUTPUT!BJ469)</f>
        <v/>
      </c>
      <c r="G482" s="2462" t="str">
        <f>IF(INPUT_OUTPUT!BK469="","",INPUT_OUTPUT!BK469)</f>
        <v/>
      </c>
      <c r="H482" s="2462" t="str">
        <f>IF(INPUT_OUTPUT!BL469="","",INPUT_OUTPUT!BL469)</f>
        <v/>
      </c>
      <c r="I482" s="2462" t="str">
        <f>IF(INPUT_OUTPUT!BM469="","",INPUT_OUTPUT!BM469)</f>
        <v/>
      </c>
      <c r="J482" s="2462" t="str">
        <f>IF(INPUT_OUTPUT!BN469="","",INPUT_OUTPUT!BN469)</f>
        <v/>
      </c>
      <c r="K482" s="2453" t="str">
        <f t="shared" si="24"/>
        <v/>
      </c>
      <c r="L482" s="2457" t="str">
        <f>IF(INPUT_OUTPUT!BO469="","",INPUT_OUTPUT!BO469)</f>
        <v/>
      </c>
      <c r="M482" s="2457" t="str">
        <f>IF(INPUT_OUTPUT!BP469="","",INPUT_OUTPUT!BP469)</f>
        <v/>
      </c>
      <c r="N482" s="2457" t="str">
        <f>IF(INPUT_OUTPUT!BQ469="","",INPUT_OUTPUT!BQ469)</f>
        <v/>
      </c>
      <c r="O482" s="2457" t="str">
        <f>IF(INPUT_OUTPUT!BR469="","",INPUT_OUTPUT!BR469)</f>
        <v/>
      </c>
      <c r="P482" s="2457" t="str">
        <f>IF(INPUT_OUTPUT!BS469="","",INPUT_OUTPUT!BS469)</f>
        <v/>
      </c>
      <c r="Q482" s="2457" t="str">
        <f>IF(INPUT_OUTPUT!BT469="","",INPUT_OUTPUT!BT469)</f>
        <v/>
      </c>
      <c r="R482" s="2457" t="str">
        <f>IF(INPUT_OUTPUT!BU469="","",INPUT_OUTPUT!BU469)</f>
        <v/>
      </c>
      <c r="S482" s="2461" t="str">
        <f t="shared" si="25"/>
        <v/>
      </c>
      <c r="T482" s="2457" t="str">
        <f>IF(INPUT_OUTPUT!BV469="","",INPUT_OUTPUT!BV469)</f>
        <v/>
      </c>
      <c r="U482" s="2457" t="str">
        <f>IF(INPUT_OUTPUT!BW469="","",INPUT_OUTPUT!BW469)</f>
        <v/>
      </c>
      <c r="V482" s="2457" t="str">
        <f>IF(INPUT_OUTPUT!BX469="","",INPUT_OUTPUT!BX469)</f>
        <v/>
      </c>
      <c r="W482" s="2457" t="str">
        <f>IF(INPUT_OUTPUT!BY469="","",INPUT_OUTPUT!BY469)</f>
        <v/>
      </c>
      <c r="X482" s="2457" t="str">
        <f>IF(INPUT_OUTPUT!BZ469="","",INPUT_OUTPUT!BZ469)</f>
        <v/>
      </c>
      <c r="Y482" s="2457" t="str">
        <f>IF(INPUT_OUTPUT!CA469="","",INPUT_OUTPUT!CA469)</f>
        <v/>
      </c>
      <c r="Z482" s="2457" t="str">
        <f>IF(INPUT_OUTPUT!CB469="","",INPUT_OUTPUT!CB469)</f>
        <v/>
      </c>
      <c r="AA482" s="2461" t="str">
        <f t="shared" si="26"/>
        <v/>
      </c>
      <c r="AB482" s="2459" t="str">
        <f>IF(INPUT_OUTPUT!CC469="","",INPUT_OUTPUT!CC469)</f>
        <v/>
      </c>
      <c r="AC482" s="2459" t="str">
        <f>IF(INPUT_OUTPUT!CD469="","",INPUT_OUTPUT!CD469)</f>
        <v/>
      </c>
      <c r="AD482" s="2459" t="str">
        <f>IF(INPUT_OUTPUT!CE469="","",INPUT_OUTPUT!CE469)</f>
        <v/>
      </c>
      <c r="AE482" s="2459" t="str">
        <f>IF(INPUT_OUTPUT!CF469="","",INPUT_OUTPUT!CF469)</f>
        <v/>
      </c>
      <c r="AF482" s="2459" t="str">
        <f>IF(INPUT_OUTPUT!CG469="","",INPUT_OUTPUT!CG469)</f>
        <v/>
      </c>
      <c r="AG482" s="2459" t="str">
        <f>IF(INPUT_OUTPUT!CH469="","",INPUT_OUTPUT!CH469)</f>
        <v/>
      </c>
      <c r="AH482" s="2459" t="str">
        <f>IF(INPUT_OUTPUT!CI469="","",INPUT_OUTPUT!CI469)</f>
        <v/>
      </c>
    </row>
    <row r="483" spans="3:34" s="2437" customFormat="1" ht="12.75" customHeight="1">
      <c r="C483" s="2461" t="str">
        <f>IF(INPUT_OUTPUT!C470="","",INPUT_OUTPUT!C470)</f>
        <v/>
      </c>
      <c r="D483" s="2462" t="str">
        <f>IF(INPUT_OUTPUT!BH470="","",INPUT_OUTPUT!BH470)</f>
        <v/>
      </c>
      <c r="E483" s="2462" t="str">
        <f>IF(INPUT_OUTPUT!BI470="","",INPUT_OUTPUT!BI470)</f>
        <v/>
      </c>
      <c r="F483" s="2462" t="str">
        <f>IF(INPUT_OUTPUT!BJ470="","",INPUT_OUTPUT!BJ470)</f>
        <v/>
      </c>
      <c r="G483" s="2462" t="str">
        <f>IF(INPUT_OUTPUT!BK470="","",INPUT_OUTPUT!BK470)</f>
        <v/>
      </c>
      <c r="H483" s="2462" t="str">
        <f>IF(INPUT_OUTPUT!BL470="","",INPUT_OUTPUT!BL470)</f>
        <v/>
      </c>
      <c r="I483" s="2462" t="str">
        <f>IF(INPUT_OUTPUT!BM470="","",INPUT_OUTPUT!BM470)</f>
        <v/>
      </c>
      <c r="J483" s="2462" t="str">
        <f>IF(INPUT_OUTPUT!BN470="","",INPUT_OUTPUT!BN470)</f>
        <v/>
      </c>
      <c r="K483" s="2453" t="str">
        <f t="shared" si="24"/>
        <v/>
      </c>
      <c r="L483" s="2457" t="str">
        <f>IF(INPUT_OUTPUT!BO470="","",INPUT_OUTPUT!BO470)</f>
        <v/>
      </c>
      <c r="M483" s="2457" t="str">
        <f>IF(INPUT_OUTPUT!BP470="","",INPUT_OUTPUT!BP470)</f>
        <v/>
      </c>
      <c r="N483" s="2457" t="str">
        <f>IF(INPUT_OUTPUT!BQ470="","",INPUT_OUTPUT!BQ470)</f>
        <v/>
      </c>
      <c r="O483" s="2457" t="str">
        <f>IF(INPUT_OUTPUT!BR470="","",INPUT_OUTPUT!BR470)</f>
        <v/>
      </c>
      <c r="P483" s="2457" t="str">
        <f>IF(INPUT_OUTPUT!BS470="","",INPUT_OUTPUT!BS470)</f>
        <v/>
      </c>
      <c r="Q483" s="2457" t="str">
        <f>IF(INPUT_OUTPUT!BT470="","",INPUT_OUTPUT!BT470)</f>
        <v/>
      </c>
      <c r="R483" s="2457" t="str">
        <f>IF(INPUT_OUTPUT!BU470="","",INPUT_OUTPUT!BU470)</f>
        <v/>
      </c>
      <c r="S483" s="2461" t="str">
        <f t="shared" si="25"/>
        <v/>
      </c>
      <c r="T483" s="2457" t="str">
        <f>IF(INPUT_OUTPUT!BV470="","",INPUT_OUTPUT!BV470)</f>
        <v/>
      </c>
      <c r="U483" s="2457" t="str">
        <f>IF(INPUT_OUTPUT!BW470="","",INPUT_OUTPUT!BW470)</f>
        <v/>
      </c>
      <c r="V483" s="2457" t="str">
        <f>IF(INPUT_OUTPUT!BX470="","",INPUT_OUTPUT!BX470)</f>
        <v/>
      </c>
      <c r="W483" s="2457" t="str">
        <f>IF(INPUT_OUTPUT!BY470="","",INPUT_OUTPUT!BY470)</f>
        <v/>
      </c>
      <c r="X483" s="2457" t="str">
        <f>IF(INPUT_OUTPUT!BZ470="","",INPUT_OUTPUT!BZ470)</f>
        <v/>
      </c>
      <c r="Y483" s="2457" t="str">
        <f>IF(INPUT_OUTPUT!CA470="","",INPUT_OUTPUT!CA470)</f>
        <v/>
      </c>
      <c r="Z483" s="2457" t="str">
        <f>IF(INPUT_OUTPUT!CB470="","",INPUT_OUTPUT!CB470)</f>
        <v/>
      </c>
      <c r="AA483" s="2461" t="str">
        <f t="shared" si="26"/>
        <v/>
      </c>
      <c r="AB483" s="2459" t="str">
        <f>IF(INPUT_OUTPUT!CC470="","",INPUT_OUTPUT!CC470)</f>
        <v/>
      </c>
      <c r="AC483" s="2459" t="str">
        <f>IF(INPUT_OUTPUT!CD470="","",INPUT_OUTPUT!CD470)</f>
        <v/>
      </c>
      <c r="AD483" s="2459" t="str">
        <f>IF(INPUT_OUTPUT!CE470="","",INPUT_OUTPUT!CE470)</f>
        <v/>
      </c>
      <c r="AE483" s="2459" t="str">
        <f>IF(INPUT_OUTPUT!CF470="","",INPUT_OUTPUT!CF470)</f>
        <v/>
      </c>
      <c r="AF483" s="2459" t="str">
        <f>IF(INPUT_OUTPUT!CG470="","",INPUT_OUTPUT!CG470)</f>
        <v/>
      </c>
      <c r="AG483" s="2459" t="str">
        <f>IF(INPUT_OUTPUT!CH470="","",INPUT_OUTPUT!CH470)</f>
        <v/>
      </c>
      <c r="AH483" s="2459" t="str">
        <f>IF(INPUT_OUTPUT!CI470="","",INPUT_OUTPUT!CI470)</f>
        <v/>
      </c>
    </row>
    <row r="484" spans="3:34" s="2437" customFormat="1" ht="12.75" customHeight="1">
      <c r="C484" s="2461" t="str">
        <f>IF(INPUT_OUTPUT!C471="","",INPUT_OUTPUT!C471)</f>
        <v/>
      </c>
      <c r="D484" s="2462" t="str">
        <f>IF(INPUT_OUTPUT!BH471="","",INPUT_OUTPUT!BH471)</f>
        <v/>
      </c>
      <c r="E484" s="2462" t="str">
        <f>IF(INPUT_OUTPUT!BI471="","",INPUT_OUTPUT!BI471)</f>
        <v/>
      </c>
      <c r="F484" s="2462" t="str">
        <f>IF(INPUT_OUTPUT!BJ471="","",INPUT_OUTPUT!BJ471)</f>
        <v/>
      </c>
      <c r="G484" s="2462" t="str">
        <f>IF(INPUT_OUTPUT!BK471="","",INPUT_OUTPUT!BK471)</f>
        <v/>
      </c>
      <c r="H484" s="2462" t="str">
        <f>IF(INPUT_OUTPUT!BL471="","",INPUT_OUTPUT!BL471)</f>
        <v/>
      </c>
      <c r="I484" s="2462" t="str">
        <f>IF(INPUT_OUTPUT!BM471="","",INPUT_OUTPUT!BM471)</f>
        <v/>
      </c>
      <c r="J484" s="2462" t="str">
        <f>IF(INPUT_OUTPUT!BN471="","",INPUT_OUTPUT!BN471)</f>
        <v/>
      </c>
      <c r="K484" s="2453" t="str">
        <f t="shared" si="24"/>
        <v/>
      </c>
      <c r="L484" s="2457" t="str">
        <f>IF(INPUT_OUTPUT!BO471="","",INPUT_OUTPUT!BO471)</f>
        <v/>
      </c>
      <c r="M484" s="2457" t="str">
        <f>IF(INPUT_OUTPUT!BP471="","",INPUT_OUTPUT!BP471)</f>
        <v/>
      </c>
      <c r="N484" s="2457" t="str">
        <f>IF(INPUT_OUTPUT!BQ471="","",INPUT_OUTPUT!BQ471)</f>
        <v/>
      </c>
      <c r="O484" s="2457" t="str">
        <f>IF(INPUT_OUTPUT!BR471="","",INPUT_OUTPUT!BR471)</f>
        <v/>
      </c>
      <c r="P484" s="2457" t="str">
        <f>IF(INPUT_OUTPUT!BS471="","",INPUT_OUTPUT!BS471)</f>
        <v/>
      </c>
      <c r="Q484" s="2457" t="str">
        <f>IF(INPUT_OUTPUT!BT471="","",INPUT_OUTPUT!BT471)</f>
        <v/>
      </c>
      <c r="R484" s="2457" t="str">
        <f>IF(INPUT_OUTPUT!BU471="","",INPUT_OUTPUT!BU471)</f>
        <v/>
      </c>
      <c r="S484" s="2461" t="str">
        <f t="shared" si="25"/>
        <v/>
      </c>
      <c r="T484" s="2457" t="str">
        <f>IF(INPUT_OUTPUT!BV471="","",INPUT_OUTPUT!BV471)</f>
        <v/>
      </c>
      <c r="U484" s="2457" t="str">
        <f>IF(INPUT_OUTPUT!BW471="","",INPUT_OUTPUT!BW471)</f>
        <v/>
      </c>
      <c r="V484" s="2457" t="str">
        <f>IF(INPUT_OUTPUT!BX471="","",INPUT_OUTPUT!BX471)</f>
        <v/>
      </c>
      <c r="W484" s="2457" t="str">
        <f>IF(INPUT_OUTPUT!BY471="","",INPUT_OUTPUT!BY471)</f>
        <v/>
      </c>
      <c r="X484" s="2457" t="str">
        <f>IF(INPUT_OUTPUT!BZ471="","",INPUT_OUTPUT!BZ471)</f>
        <v/>
      </c>
      <c r="Y484" s="2457" t="str">
        <f>IF(INPUT_OUTPUT!CA471="","",INPUT_OUTPUT!CA471)</f>
        <v/>
      </c>
      <c r="Z484" s="2457" t="str">
        <f>IF(INPUT_OUTPUT!CB471="","",INPUT_OUTPUT!CB471)</f>
        <v/>
      </c>
      <c r="AA484" s="2461" t="str">
        <f t="shared" si="26"/>
        <v/>
      </c>
      <c r="AB484" s="2459" t="str">
        <f>IF(INPUT_OUTPUT!CC471="","",INPUT_OUTPUT!CC471)</f>
        <v/>
      </c>
      <c r="AC484" s="2459" t="str">
        <f>IF(INPUT_OUTPUT!CD471="","",INPUT_OUTPUT!CD471)</f>
        <v/>
      </c>
      <c r="AD484" s="2459" t="str">
        <f>IF(INPUT_OUTPUT!CE471="","",INPUT_OUTPUT!CE471)</f>
        <v/>
      </c>
      <c r="AE484" s="2459" t="str">
        <f>IF(INPUT_OUTPUT!CF471="","",INPUT_OUTPUT!CF471)</f>
        <v/>
      </c>
      <c r="AF484" s="2459" t="str">
        <f>IF(INPUT_OUTPUT!CG471="","",INPUT_OUTPUT!CG471)</f>
        <v/>
      </c>
      <c r="AG484" s="2459" t="str">
        <f>IF(INPUT_OUTPUT!CH471="","",INPUT_OUTPUT!CH471)</f>
        <v/>
      </c>
      <c r="AH484" s="2459" t="str">
        <f>IF(INPUT_OUTPUT!CI471="","",INPUT_OUTPUT!CI471)</f>
        <v/>
      </c>
    </row>
    <row r="485" spans="3:34" s="2437" customFormat="1" ht="12.75" customHeight="1">
      <c r="C485" s="2461" t="str">
        <f>IF(INPUT_OUTPUT!C472="","",INPUT_OUTPUT!C472)</f>
        <v/>
      </c>
      <c r="D485" s="2462" t="str">
        <f>IF(INPUT_OUTPUT!BH472="","",INPUT_OUTPUT!BH472)</f>
        <v/>
      </c>
      <c r="E485" s="2462" t="str">
        <f>IF(INPUT_OUTPUT!BI472="","",INPUT_OUTPUT!BI472)</f>
        <v/>
      </c>
      <c r="F485" s="2462" t="str">
        <f>IF(INPUT_OUTPUT!BJ472="","",INPUT_OUTPUT!BJ472)</f>
        <v/>
      </c>
      <c r="G485" s="2462" t="str">
        <f>IF(INPUT_OUTPUT!BK472="","",INPUT_OUTPUT!BK472)</f>
        <v/>
      </c>
      <c r="H485" s="2462" t="str">
        <f>IF(INPUT_OUTPUT!BL472="","",INPUT_OUTPUT!BL472)</f>
        <v/>
      </c>
      <c r="I485" s="2462" t="str">
        <f>IF(INPUT_OUTPUT!BM472="","",INPUT_OUTPUT!BM472)</f>
        <v/>
      </c>
      <c r="J485" s="2462" t="str">
        <f>IF(INPUT_OUTPUT!BN472="","",INPUT_OUTPUT!BN472)</f>
        <v/>
      </c>
      <c r="K485" s="2453" t="str">
        <f t="shared" si="24"/>
        <v/>
      </c>
      <c r="L485" s="2457" t="str">
        <f>IF(INPUT_OUTPUT!BO472="","",INPUT_OUTPUT!BO472)</f>
        <v/>
      </c>
      <c r="M485" s="2457" t="str">
        <f>IF(INPUT_OUTPUT!BP472="","",INPUT_OUTPUT!BP472)</f>
        <v/>
      </c>
      <c r="N485" s="2457" t="str">
        <f>IF(INPUT_OUTPUT!BQ472="","",INPUT_OUTPUT!BQ472)</f>
        <v/>
      </c>
      <c r="O485" s="2457" t="str">
        <f>IF(INPUT_OUTPUT!BR472="","",INPUT_OUTPUT!BR472)</f>
        <v/>
      </c>
      <c r="P485" s="2457" t="str">
        <f>IF(INPUT_OUTPUT!BS472="","",INPUT_OUTPUT!BS472)</f>
        <v/>
      </c>
      <c r="Q485" s="2457" t="str">
        <f>IF(INPUT_OUTPUT!BT472="","",INPUT_OUTPUT!BT472)</f>
        <v/>
      </c>
      <c r="R485" s="2457" t="str">
        <f>IF(INPUT_OUTPUT!BU472="","",INPUT_OUTPUT!BU472)</f>
        <v/>
      </c>
      <c r="S485" s="2461" t="str">
        <f t="shared" si="25"/>
        <v/>
      </c>
      <c r="T485" s="2457" t="str">
        <f>IF(INPUT_OUTPUT!BV472="","",INPUT_OUTPUT!BV472)</f>
        <v/>
      </c>
      <c r="U485" s="2457" t="str">
        <f>IF(INPUT_OUTPUT!BW472="","",INPUT_OUTPUT!BW472)</f>
        <v/>
      </c>
      <c r="V485" s="2457" t="str">
        <f>IF(INPUT_OUTPUT!BX472="","",INPUT_OUTPUT!BX472)</f>
        <v/>
      </c>
      <c r="W485" s="2457" t="str">
        <f>IF(INPUT_OUTPUT!BY472="","",INPUT_OUTPUT!BY472)</f>
        <v/>
      </c>
      <c r="X485" s="2457" t="str">
        <f>IF(INPUT_OUTPUT!BZ472="","",INPUT_OUTPUT!BZ472)</f>
        <v/>
      </c>
      <c r="Y485" s="2457" t="str">
        <f>IF(INPUT_OUTPUT!CA472="","",INPUT_OUTPUT!CA472)</f>
        <v/>
      </c>
      <c r="Z485" s="2457" t="str">
        <f>IF(INPUT_OUTPUT!CB472="","",INPUT_OUTPUT!CB472)</f>
        <v/>
      </c>
      <c r="AA485" s="2461" t="str">
        <f t="shared" si="26"/>
        <v/>
      </c>
      <c r="AB485" s="2459" t="str">
        <f>IF(INPUT_OUTPUT!CC472="","",INPUT_OUTPUT!CC472)</f>
        <v/>
      </c>
      <c r="AC485" s="2459" t="str">
        <f>IF(INPUT_OUTPUT!CD472="","",INPUT_OUTPUT!CD472)</f>
        <v/>
      </c>
      <c r="AD485" s="2459" t="str">
        <f>IF(INPUT_OUTPUT!CE472="","",INPUT_OUTPUT!CE472)</f>
        <v/>
      </c>
      <c r="AE485" s="2459" t="str">
        <f>IF(INPUT_OUTPUT!CF472="","",INPUT_OUTPUT!CF472)</f>
        <v/>
      </c>
      <c r="AF485" s="2459" t="str">
        <f>IF(INPUT_OUTPUT!CG472="","",INPUT_OUTPUT!CG472)</f>
        <v/>
      </c>
      <c r="AG485" s="2459" t="str">
        <f>IF(INPUT_OUTPUT!CH472="","",INPUT_OUTPUT!CH472)</f>
        <v/>
      </c>
      <c r="AH485" s="2459" t="str">
        <f>IF(INPUT_OUTPUT!CI472="","",INPUT_OUTPUT!CI472)</f>
        <v/>
      </c>
    </row>
    <row r="486" spans="3:34" s="2437" customFormat="1" ht="12.75" customHeight="1">
      <c r="C486" s="2461" t="str">
        <f>IF(INPUT_OUTPUT!C473="","",INPUT_OUTPUT!C473)</f>
        <v/>
      </c>
      <c r="D486" s="2462" t="str">
        <f>IF(INPUT_OUTPUT!BH473="","",INPUT_OUTPUT!BH473)</f>
        <v/>
      </c>
      <c r="E486" s="2462" t="str">
        <f>IF(INPUT_OUTPUT!BI473="","",INPUT_OUTPUT!BI473)</f>
        <v/>
      </c>
      <c r="F486" s="2462" t="str">
        <f>IF(INPUT_OUTPUT!BJ473="","",INPUT_OUTPUT!BJ473)</f>
        <v/>
      </c>
      <c r="G486" s="2462" t="str">
        <f>IF(INPUT_OUTPUT!BK473="","",INPUT_OUTPUT!BK473)</f>
        <v/>
      </c>
      <c r="H486" s="2462" t="str">
        <f>IF(INPUT_OUTPUT!BL473="","",INPUT_OUTPUT!BL473)</f>
        <v/>
      </c>
      <c r="I486" s="2462" t="str">
        <f>IF(INPUT_OUTPUT!BM473="","",INPUT_OUTPUT!BM473)</f>
        <v/>
      </c>
      <c r="J486" s="2462" t="str">
        <f>IF(INPUT_OUTPUT!BN473="","",INPUT_OUTPUT!BN473)</f>
        <v/>
      </c>
      <c r="K486" s="2453" t="str">
        <f t="shared" si="24"/>
        <v/>
      </c>
      <c r="L486" s="2457" t="str">
        <f>IF(INPUT_OUTPUT!BO473="","",INPUT_OUTPUT!BO473)</f>
        <v/>
      </c>
      <c r="M486" s="2457" t="str">
        <f>IF(INPUT_OUTPUT!BP473="","",INPUT_OUTPUT!BP473)</f>
        <v/>
      </c>
      <c r="N486" s="2457" t="str">
        <f>IF(INPUT_OUTPUT!BQ473="","",INPUT_OUTPUT!BQ473)</f>
        <v/>
      </c>
      <c r="O486" s="2457" t="str">
        <f>IF(INPUT_OUTPUT!BR473="","",INPUT_OUTPUT!BR473)</f>
        <v/>
      </c>
      <c r="P486" s="2457" t="str">
        <f>IF(INPUT_OUTPUT!BS473="","",INPUT_OUTPUT!BS473)</f>
        <v/>
      </c>
      <c r="Q486" s="2457" t="str">
        <f>IF(INPUT_OUTPUT!BT473="","",INPUT_OUTPUT!BT473)</f>
        <v/>
      </c>
      <c r="R486" s="2457" t="str">
        <f>IF(INPUT_OUTPUT!BU473="","",INPUT_OUTPUT!BU473)</f>
        <v/>
      </c>
      <c r="S486" s="2461" t="str">
        <f t="shared" si="25"/>
        <v/>
      </c>
      <c r="T486" s="2457" t="str">
        <f>IF(INPUT_OUTPUT!BV473="","",INPUT_OUTPUT!BV473)</f>
        <v/>
      </c>
      <c r="U486" s="2457" t="str">
        <f>IF(INPUT_OUTPUT!BW473="","",INPUT_OUTPUT!BW473)</f>
        <v/>
      </c>
      <c r="V486" s="2457" t="str">
        <f>IF(INPUT_OUTPUT!BX473="","",INPUT_OUTPUT!BX473)</f>
        <v/>
      </c>
      <c r="W486" s="2457" t="str">
        <f>IF(INPUT_OUTPUT!BY473="","",INPUT_OUTPUT!BY473)</f>
        <v/>
      </c>
      <c r="X486" s="2457" t="str">
        <f>IF(INPUT_OUTPUT!BZ473="","",INPUT_OUTPUT!BZ473)</f>
        <v/>
      </c>
      <c r="Y486" s="2457" t="str">
        <f>IF(INPUT_OUTPUT!CA473="","",INPUT_OUTPUT!CA473)</f>
        <v/>
      </c>
      <c r="Z486" s="2457" t="str">
        <f>IF(INPUT_OUTPUT!CB473="","",INPUT_OUTPUT!CB473)</f>
        <v/>
      </c>
      <c r="AA486" s="2461" t="str">
        <f t="shared" si="26"/>
        <v/>
      </c>
      <c r="AB486" s="2459" t="str">
        <f>IF(INPUT_OUTPUT!CC473="","",INPUT_OUTPUT!CC473)</f>
        <v/>
      </c>
      <c r="AC486" s="2459" t="str">
        <f>IF(INPUT_OUTPUT!CD473="","",INPUT_OUTPUT!CD473)</f>
        <v/>
      </c>
      <c r="AD486" s="2459" t="str">
        <f>IF(INPUT_OUTPUT!CE473="","",INPUT_OUTPUT!CE473)</f>
        <v/>
      </c>
      <c r="AE486" s="2459" t="str">
        <f>IF(INPUT_OUTPUT!CF473="","",INPUT_OUTPUT!CF473)</f>
        <v/>
      </c>
      <c r="AF486" s="2459" t="str">
        <f>IF(INPUT_OUTPUT!CG473="","",INPUT_OUTPUT!CG473)</f>
        <v/>
      </c>
      <c r="AG486" s="2459" t="str">
        <f>IF(INPUT_OUTPUT!CH473="","",INPUT_OUTPUT!CH473)</f>
        <v/>
      </c>
      <c r="AH486" s="2459" t="str">
        <f>IF(INPUT_OUTPUT!CI473="","",INPUT_OUTPUT!CI473)</f>
        <v/>
      </c>
    </row>
    <row r="487" spans="3:34" s="2437" customFormat="1" ht="12.75" customHeight="1">
      <c r="C487" s="2461" t="str">
        <f>IF(INPUT_OUTPUT!C474="","",INPUT_OUTPUT!C474)</f>
        <v/>
      </c>
      <c r="D487" s="2462" t="str">
        <f>IF(INPUT_OUTPUT!BH474="","",INPUT_OUTPUT!BH474)</f>
        <v/>
      </c>
      <c r="E487" s="2462" t="str">
        <f>IF(INPUT_OUTPUT!BI474="","",INPUT_OUTPUT!BI474)</f>
        <v/>
      </c>
      <c r="F487" s="2462" t="str">
        <f>IF(INPUT_OUTPUT!BJ474="","",INPUT_OUTPUT!BJ474)</f>
        <v/>
      </c>
      <c r="G487" s="2462" t="str">
        <f>IF(INPUT_OUTPUT!BK474="","",INPUT_OUTPUT!BK474)</f>
        <v/>
      </c>
      <c r="H487" s="2462" t="str">
        <f>IF(INPUT_OUTPUT!BL474="","",INPUT_OUTPUT!BL474)</f>
        <v/>
      </c>
      <c r="I487" s="2462" t="str">
        <f>IF(INPUT_OUTPUT!BM474="","",INPUT_OUTPUT!BM474)</f>
        <v/>
      </c>
      <c r="J487" s="2462" t="str">
        <f>IF(INPUT_OUTPUT!BN474="","",INPUT_OUTPUT!BN474)</f>
        <v/>
      </c>
      <c r="K487" s="2453" t="str">
        <f t="shared" si="24"/>
        <v/>
      </c>
      <c r="L487" s="2457" t="str">
        <f>IF(INPUT_OUTPUT!BO474="","",INPUT_OUTPUT!BO474)</f>
        <v/>
      </c>
      <c r="M487" s="2457" t="str">
        <f>IF(INPUT_OUTPUT!BP474="","",INPUT_OUTPUT!BP474)</f>
        <v/>
      </c>
      <c r="N487" s="2457" t="str">
        <f>IF(INPUT_OUTPUT!BQ474="","",INPUT_OUTPUT!BQ474)</f>
        <v/>
      </c>
      <c r="O487" s="2457" t="str">
        <f>IF(INPUT_OUTPUT!BR474="","",INPUT_OUTPUT!BR474)</f>
        <v/>
      </c>
      <c r="P487" s="2457" t="str">
        <f>IF(INPUT_OUTPUT!BS474="","",INPUT_OUTPUT!BS474)</f>
        <v/>
      </c>
      <c r="Q487" s="2457" t="str">
        <f>IF(INPUT_OUTPUT!BT474="","",INPUT_OUTPUT!BT474)</f>
        <v/>
      </c>
      <c r="R487" s="2457" t="str">
        <f>IF(INPUT_OUTPUT!BU474="","",INPUT_OUTPUT!BU474)</f>
        <v/>
      </c>
      <c r="S487" s="2461" t="str">
        <f t="shared" si="25"/>
        <v/>
      </c>
      <c r="T487" s="2457" t="str">
        <f>IF(INPUT_OUTPUT!BV474="","",INPUT_OUTPUT!BV474)</f>
        <v/>
      </c>
      <c r="U487" s="2457" t="str">
        <f>IF(INPUT_OUTPUT!BW474="","",INPUT_OUTPUT!BW474)</f>
        <v/>
      </c>
      <c r="V487" s="2457" t="str">
        <f>IF(INPUT_OUTPUT!BX474="","",INPUT_OUTPUT!BX474)</f>
        <v/>
      </c>
      <c r="W487" s="2457" t="str">
        <f>IF(INPUT_OUTPUT!BY474="","",INPUT_OUTPUT!BY474)</f>
        <v/>
      </c>
      <c r="X487" s="2457" t="str">
        <f>IF(INPUT_OUTPUT!BZ474="","",INPUT_OUTPUT!BZ474)</f>
        <v/>
      </c>
      <c r="Y487" s="2457" t="str">
        <f>IF(INPUT_OUTPUT!CA474="","",INPUT_OUTPUT!CA474)</f>
        <v/>
      </c>
      <c r="Z487" s="2457" t="str">
        <f>IF(INPUT_OUTPUT!CB474="","",INPUT_OUTPUT!CB474)</f>
        <v/>
      </c>
      <c r="AA487" s="2461" t="str">
        <f t="shared" si="26"/>
        <v/>
      </c>
      <c r="AB487" s="2459" t="str">
        <f>IF(INPUT_OUTPUT!CC474="","",INPUT_OUTPUT!CC474)</f>
        <v/>
      </c>
      <c r="AC487" s="2459" t="str">
        <f>IF(INPUT_OUTPUT!CD474="","",INPUT_OUTPUT!CD474)</f>
        <v/>
      </c>
      <c r="AD487" s="2459" t="str">
        <f>IF(INPUT_OUTPUT!CE474="","",INPUT_OUTPUT!CE474)</f>
        <v/>
      </c>
      <c r="AE487" s="2459" t="str">
        <f>IF(INPUT_OUTPUT!CF474="","",INPUT_OUTPUT!CF474)</f>
        <v/>
      </c>
      <c r="AF487" s="2459" t="str">
        <f>IF(INPUT_OUTPUT!CG474="","",INPUT_OUTPUT!CG474)</f>
        <v/>
      </c>
      <c r="AG487" s="2459" t="str">
        <f>IF(INPUT_OUTPUT!CH474="","",INPUT_OUTPUT!CH474)</f>
        <v/>
      </c>
      <c r="AH487" s="2459" t="str">
        <f>IF(INPUT_OUTPUT!CI474="","",INPUT_OUTPUT!CI474)</f>
        <v/>
      </c>
    </row>
    <row r="488" spans="3:34" s="2437" customFormat="1" ht="12.75" customHeight="1">
      <c r="C488" s="2461" t="str">
        <f>IF(INPUT_OUTPUT!C475="","",INPUT_OUTPUT!C475)</f>
        <v/>
      </c>
      <c r="D488" s="2462" t="str">
        <f>IF(INPUT_OUTPUT!BH475="","",INPUT_OUTPUT!BH475)</f>
        <v/>
      </c>
      <c r="E488" s="2462" t="str">
        <f>IF(INPUT_OUTPUT!BI475="","",INPUT_OUTPUT!BI475)</f>
        <v/>
      </c>
      <c r="F488" s="2462" t="str">
        <f>IF(INPUT_OUTPUT!BJ475="","",INPUT_OUTPUT!BJ475)</f>
        <v/>
      </c>
      <c r="G488" s="2462" t="str">
        <f>IF(INPUT_OUTPUT!BK475="","",INPUT_OUTPUT!BK475)</f>
        <v/>
      </c>
      <c r="H488" s="2462" t="str">
        <f>IF(INPUT_OUTPUT!BL475="","",INPUT_OUTPUT!BL475)</f>
        <v/>
      </c>
      <c r="I488" s="2462" t="str">
        <f>IF(INPUT_OUTPUT!BM475="","",INPUT_OUTPUT!BM475)</f>
        <v/>
      </c>
      <c r="J488" s="2462" t="str">
        <f>IF(INPUT_OUTPUT!BN475="","",INPUT_OUTPUT!BN475)</f>
        <v/>
      </c>
      <c r="K488" s="2453" t="str">
        <f t="shared" si="24"/>
        <v/>
      </c>
      <c r="L488" s="2457" t="str">
        <f>IF(INPUT_OUTPUT!BO475="","",INPUT_OUTPUT!BO475)</f>
        <v/>
      </c>
      <c r="M488" s="2457" t="str">
        <f>IF(INPUT_OUTPUT!BP475="","",INPUT_OUTPUT!BP475)</f>
        <v/>
      </c>
      <c r="N488" s="2457" t="str">
        <f>IF(INPUT_OUTPUT!BQ475="","",INPUT_OUTPUT!BQ475)</f>
        <v/>
      </c>
      <c r="O488" s="2457" t="str">
        <f>IF(INPUT_OUTPUT!BR475="","",INPUT_OUTPUT!BR475)</f>
        <v/>
      </c>
      <c r="P488" s="2457" t="str">
        <f>IF(INPUT_OUTPUT!BS475="","",INPUT_OUTPUT!BS475)</f>
        <v/>
      </c>
      <c r="Q488" s="2457" t="str">
        <f>IF(INPUT_OUTPUT!BT475="","",INPUT_OUTPUT!BT475)</f>
        <v/>
      </c>
      <c r="R488" s="2457" t="str">
        <f>IF(INPUT_OUTPUT!BU475="","",INPUT_OUTPUT!BU475)</f>
        <v/>
      </c>
      <c r="S488" s="2461" t="str">
        <f t="shared" si="25"/>
        <v/>
      </c>
      <c r="T488" s="2457" t="str">
        <f>IF(INPUT_OUTPUT!BV475="","",INPUT_OUTPUT!BV475)</f>
        <v/>
      </c>
      <c r="U488" s="2457" t="str">
        <f>IF(INPUT_OUTPUT!BW475="","",INPUT_OUTPUT!BW475)</f>
        <v/>
      </c>
      <c r="V488" s="2457" t="str">
        <f>IF(INPUT_OUTPUT!BX475="","",INPUT_OUTPUT!BX475)</f>
        <v/>
      </c>
      <c r="W488" s="2457" t="str">
        <f>IF(INPUT_OUTPUT!BY475="","",INPUT_OUTPUT!BY475)</f>
        <v/>
      </c>
      <c r="X488" s="2457" t="str">
        <f>IF(INPUT_OUTPUT!BZ475="","",INPUT_OUTPUT!BZ475)</f>
        <v/>
      </c>
      <c r="Y488" s="2457" t="str">
        <f>IF(INPUT_OUTPUT!CA475="","",INPUT_OUTPUT!CA475)</f>
        <v/>
      </c>
      <c r="Z488" s="2457" t="str">
        <f>IF(INPUT_OUTPUT!CB475="","",INPUT_OUTPUT!CB475)</f>
        <v/>
      </c>
      <c r="AA488" s="2461" t="str">
        <f t="shared" si="26"/>
        <v/>
      </c>
      <c r="AB488" s="2459" t="str">
        <f>IF(INPUT_OUTPUT!CC475="","",INPUT_OUTPUT!CC475)</f>
        <v/>
      </c>
      <c r="AC488" s="2459" t="str">
        <f>IF(INPUT_OUTPUT!CD475="","",INPUT_OUTPUT!CD475)</f>
        <v/>
      </c>
      <c r="AD488" s="2459" t="str">
        <f>IF(INPUT_OUTPUT!CE475="","",INPUT_OUTPUT!CE475)</f>
        <v/>
      </c>
      <c r="AE488" s="2459" t="str">
        <f>IF(INPUT_OUTPUT!CF475="","",INPUT_OUTPUT!CF475)</f>
        <v/>
      </c>
      <c r="AF488" s="2459" t="str">
        <f>IF(INPUT_OUTPUT!CG475="","",INPUT_OUTPUT!CG475)</f>
        <v/>
      </c>
      <c r="AG488" s="2459" t="str">
        <f>IF(INPUT_OUTPUT!CH475="","",INPUT_OUTPUT!CH475)</f>
        <v/>
      </c>
      <c r="AH488" s="2459" t="str">
        <f>IF(INPUT_OUTPUT!CI475="","",INPUT_OUTPUT!CI475)</f>
        <v/>
      </c>
    </row>
    <row r="489" spans="3:34" s="2437" customFormat="1" ht="12.75" customHeight="1">
      <c r="C489" s="2461" t="str">
        <f>IF(INPUT_OUTPUT!C476="","",INPUT_OUTPUT!C476)</f>
        <v/>
      </c>
      <c r="D489" s="2462" t="str">
        <f>IF(INPUT_OUTPUT!BH476="","",INPUT_OUTPUT!BH476)</f>
        <v/>
      </c>
      <c r="E489" s="2462" t="str">
        <f>IF(INPUT_OUTPUT!BI476="","",INPUT_OUTPUT!BI476)</f>
        <v/>
      </c>
      <c r="F489" s="2462" t="str">
        <f>IF(INPUT_OUTPUT!BJ476="","",INPUT_OUTPUT!BJ476)</f>
        <v/>
      </c>
      <c r="G489" s="2462" t="str">
        <f>IF(INPUT_OUTPUT!BK476="","",INPUT_OUTPUT!BK476)</f>
        <v/>
      </c>
      <c r="H489" s="2462" t="str">
        <f>IF(INPUT_OUTPUT!BL476="","",INPUT_OUTPUT!BL476)</f>
        <v/>
      </c>
      <c r="I489" s="2462" t="str">
        <f>IF(INPUT_OUTPUT!BM476="","",INPUT_OUTPUT!BM476)</f>
        <v/>
      </c>
      <c r="J489" s="2462" t="str">
        <f>IF(INPUT_OUTPUT!BN476="","",INPUT_OUTPUT!BN476)</f>
        <v/>
      </c>
      <c r="K489" s="2453" t="str">
        <f t="shared" si="24"/>
        <v/>
      </c>
      <c r="L489" s="2457" t="str">
        <f>IF(INPUT_OUTPUT!BO476="","",INPUT_OUTPUT!BO476)</f>
        <v/>
      </c>
      <c r="M489" s="2457" t="str">
        <f>IF(INPUT_OUTPUT!BP476="","",INPUT_OUTPUT!BP476)</f>
        <v/>
      </c>
      <c r="N489" s="2457" t="str">
        <f>IF(INPUT_OUTPUT!BQ476="","",INPUT_OUTPUT!BQ476)</f>
        <v/>
      </c>
      <c r="O489" s="2457" t="str">
        <f>IF(INPUT_OUTPUT!BR476="","",INPUT_OUTPUT!BR476)</f>
        <v/>
      </c>
      <c r="P489" s="2457" t="str">
        <f>IF(INPUT_OUTPUT!BS476="","",INPUT_OUTPUT!BS476)</f>
        <v/>
      </c>
      <c r="Q489" s="2457" t="str">
        <f>IF(INPUT_OUTPUT!BT476="","",INPUT_OUTPUT!BT476)</f>
        <v/>
      </c>
      <c r="R489" s="2457" t="str">
        <f>IF(INPUT_OUTPUT!BU476="","",INPUT_OUTPUT!BU476)</f>
        <v/>
      </c>
      <c r="S489" s="2461" t="str">
        <f t="shared" si="25"/>
        <v/>
      </c>
      <c r="T489" s="2457" t="str">
        <f>IF(INPUT_OUTPUT!BV476="","",INPUT_OUTPUT!BV476)</f>
        <v/>
      </c>
      <c r="U489" s="2457" t="str">
        <f>IF(INPUT_OUTPUT!BW476="","",INPUT_OUTPUT!BW476)</f>
        <v/>
      </c>
      <c r="V489" s="2457" t="str">
        <f>IF(INPUT_OUTPUT!BX476="","",INPUT_OUTPUT!BX476)</f>
        <v/>
      </c>
      <c r="W489" s="2457" t="str">
        <f>IF(INPUT_OUTPUT!BY476="","",INPUT_OUTPUT!BY476)</f>
        <v/>
      </c>
      <c r="X489" s="2457" t="str">
        <f>IF(INPUT_OUTPUT!BZ476="","",INPUT_OUTPUT!BZ476)</f>
        <v/>
      </c>
      <c r="Y489" s="2457" t="str">
        <f>IF(INPUT_OUTPUT!CA476="","",INPUT_OUTPUT!CA476)</f>
        <v/>
      </c>
      <c r="Z489" s="2457" t="str">
        <f>IF(INPUT_OUTPUT!CB476="","",INPUT_OUTPUT!CB476)</f>
        <v/>
      </c>
      <c r="AA489" s="2461" t="str">
        <f t="shared" si="26"/>
        <v/>
      </c>
      <c r="AB489" s="2459" t="str">
        <f>IF(INPUT_OUTPUT!CC476="","",INPUT_OUTPUT!CC476)</f>
        <v/>
      </c>
      <c r="AC489" s="2459" t="str">
        <f>IF(INPUT_OUTPUT!CD476="","",INPUT_OUTPUT!CD476)</f>
        <v/>
      </c>
      <c r="AD489" s="2459" t="str">
        <f>IF(INPUT_OUTPUT!CE476="","",INPUT_OUTPUT!CE476)</f>
        <v/>
      </c>
      <c r="AE489" s="2459" t="str">
        <f>IF(INPUT_OUTPUT!CF476="","",INPUT_OUTPUT!CF476)</f>
        <v/>
      </c>
      <c r="AF489" s="2459" t="str">
        <f>IF(INPUT_OUTPUT!CG476="","",INPUT_OUTPUT!CG476)</f>
        <v/>
      </c>
      <c r="AG489" s="2459" t="str">
        <f>IF(INPUT_OUTPUT!CH476="","",INPUT_OUTPUT!CH476)</f>
        <v/>
      </c>
      <c r="AH489" s="2459" t="str">
        <f>IF(INPUT_OUTPUT!CI476="","",INPUT_OUTPUT!CI476)</f>
        <v/>
      </c>
    </row>
    <row r="490" spans="3:34" s="2437" customFormat="1" ht="12.75" customHeight="1">
      <c r="C490" s="2461" t="str">
        <f>IF(INPUT_OUTPUT!C477="","",INPUT_OUTPUT!C477)</f>
        <v/>
      </c>
      <c r="D490" s="2462" t="str">
        <f>IF(INPUT_OUTPUT!BH477="","",INPUT_OUTPUT!BH477)</f>
        <v/>
      </c>
      <c r="E490" s="2462" t="str">
        <f>IF(INPUT_OUTPUT!BI477="","",INPUT_OUTPUT!BI477)</f>
        <v/>
      </c>
      <c r="F490" s="2462" t="str">
        <f>IF(INPUT_OUTPUT!BJ477="","",INPUT_OUTPUT!BJ477)</f>
        <v/>
      </c>
      <c r="G490" s="2462" t="str">
        <f>IF(INPUT_OUTPUT!BK477="","",INPUT_OUTPUT!BK477)</f>
        <v/>
      </c>
      <c r="H490" s="2462" t="str">
        <f>IF(INPUT_OUTPUT!BL477="","",INPUT_OUTPUT!BL477)</f>
        <v/>
      </c>
      <c r="I490" s="2462" t="str">
        <f>IF(INPUT_OUTPUT!BM477="","",INPUT_OUTPUT!BM477)</f>
        <v/>
      </c>
      <c r="J490" s="2462" t="str">
        <f>IF(INPUT_OUTPUT!BN477="","",INPUT_OUTPUT!BN477)</f>
        <v/>
      </c>
      <c r="K490" s="2453" t="str">
        <f t="shared" si="24"/>
        <v/>
      </c>
      <c r="L490" s="2457" t="str">
        <f>IF(INPUT_OUTPUT!BO477="","",INPUT_OUTPUT!BO477)</f>
        <v/>
      </c>
      <c r="M490" s="2457" t="str">
        <f>IF(INPUT_OUTPUT!BP477="","",INPUT_OUTPUT!BP477)</f>
        <v/>
      </c>
      <c r="N490" s="2457" t="str">
        <f>IF(INPUT_OUTPUT!BQ477="","",INPUT_OUTPUT!BQ477)</f>
        <v/>
      </c>
      <c r="O490" s="2457" t="str">
        <f>IF(INPUT_OUTPUT!BR477="","",INPUT_OUTPUT!BR477)</f>
        <v/>
      </c>
      <c r="P490" s="2457" t="str">
        <f>IF(INPUT_OUTPUT!BS477="","",INPUT_OUTPUT!BS477)</f>
        <v/>
      </c>
      <c r="Q490" s="2457" t="str">
        <f>IF(INPUT_OUTPUT!BT477="","",INPUT_OUTPUT!BT477)</f>
        <v/>
      </c>
      <c r="R490" s="2457" t="str">
        <f>IF(INPUT_OUTPUT!BU477="","",INPUT_OUTPUT!BU477)</f>
        <v/>
      </c>
      <c r="S490" s="2461" t="str">
        <f t="shared" si="25"/>
        <v/>
      </c>
      <c r="T490" s="2457" t="str">
        <f>IF(INPUT_OUTPUT!BV477="","",INPUT_OUTPUT!BV477)</f>
        <v/>
      </c>
      <c r="U490" s="2457" t="str">
        <f>IF(INPUT_OUTPUT!BW477="","",INPUT_OUTPUT!BW477)</f>
        <v/>
      </c>
      <c r="V490" s="2457" t="str">
        <f>IF(INPUT_OUTPUT!BX477="","",INPUT_OUTPUT!BX477)</f>
        <v/>
      </c>
      <c r="W490" s="2457" t="str">
        <f>IF(INPUT_OUTPUT!BY477="","",INPUT_OUTPUT!BY477)</f>
        <v/>
      </c>
      <c r="X490" s="2457" t="str">
        <f>IF(INPUT_OUTPUT!BZ477="","",INPUT_OUTPUT!BZ477)</f>
        <v/>
      </c>
      <c r="Y490" s="2457" t="str">
        <f>IF(INPUT_OUTPUT!CA477="","",INPUT_OUTPUT!CA477)</f>
        <v/>
      </c>
      <c r="Z490" s="2457" t="str">
        <f>IF(INPUT_OUTPUT!CB477="","",INPUT_OUTPUT!CB477)</f>
        <v/>
      </c>
      <c r="AA490" s="2461" t="str">
        <f t="shared" si="26"/>
        <v/>
      </c>
      <c r="AB490" s="2459" t="str">
        <f>IF(INPUT_OUTPUT!CC477="","",INPUT_OUTPUT!CC477)</f>
        <v/>
      </c>
      <c r="AC490" s="2459" t="str">
        <f>IF(INPUT_OUTPUT!CD477="","",INPUT_OUTPUT!CD477)</f>
        <v/>
      </c>
      <c r="AD490" s="2459" t="str">
        <f>IF(INPUT_OUTPUT!CE477="","",INPUT_OUTPUT!CE477)</f>
        <v/>
      </c>
      <c r="AE490" s="2459" t="str">
        <f>IF(INPUT_OUTPUT!CF477="","",INPUT_OUTPUT!CF477)</f>
        <v/>
      </c>
      <c r="AF490" s="2459" t="str">
        <f>IF(INPUT_OUTPUT!CG477="","",INPUT_OUTPUT!CG477)</f>
        <v/>
      </c>
      <c r="AG490" s="2459" t="str">
        <f>IF(INPUT_OUTPUT!CH477="","",INPUT_OUTPUT!CH477)</f>
        <v/>
      </c>
      <c r="AH490" s="2459" t="str">
        <f>IF(INPUT_OUTPUT!CI477="","",INPUT_OUTPUT!CI477)</f>
        <v/>
      </c>
    </row>
    <row r="491" spans="3:34" s="2437" customFormat="1" ht="12.75" customHeight="1">
      <c r="C491" s="2461" t="str">
        <f>IF(INPUT_OUTPUT!C478="","",INPUT_OUTPUT!C478)</f>
        <v/>
      </c>
      <c r="D491" s="2462" t="str">
        <f>IF(INPUT_OUTPUT!BH478="","",INPUT_OUTPUT!BH478)</f>
        <v/>
      </c>
      <c r="E491" s="2462" t="str">
        <f>IF(INPUT_OUTPUT!BI478="","",INPUT_OUTPUT!BI478)</f>
        <v/>
      </c>
      <c r="F491" s="2462" t="str">
        <f>IF(INPUT_OUTPUT!BJ478="","",INPUT_OUTPUT!BJ478)</f>
        <v/>
      </c>
      <c r="G491" s="2462" t="str">
        <f>IF(INPUT_OUTPUT!BK478="","",INPUT_OUTPUT!BK478)</f>
        <v/>
      </c>
      <c r="H491" s="2462" t="str">
        <f>IF(INPUT_OUTPUT!BL478="","",INPUT_OUTPUT!BL478)</f>
        <v/>
      </c>
      <c r="I491" s="2462" t="str">
        <f>IF(INPUT_OUTPUT!BM478="","",INPUT_OUTPUT!BM478)</f>
        <v/>
      </c>
      <c r="J491" s="2462" t="str">
        <f>IF(INPUT_OUTPUT!BN478="","",INPUT_OUTPUT!BN478)</f>
        <v/>
      </c>
      <c r="K491" s="2453" t="str">
        <f t="shared" si="24"/>
        <v/>
      </c>
      <c r="L491" s="2457" t="str">
        <f>IF(INPUT_OUTPUT!BO478="","",INPUT_OUTPUT!BO478)</f>
        <v/>
      </c>
      <c r="M491" s="2457" t="str">
        <f>IF(INPUT_OUTPUT!BP478="","",INPUT_OUTPUT!BP478)</f>
        <v/>
      </c>
      <c r="N491" s="2457" t="str">
        <f>IF(INPUT_OUTPUT!BQ478="","",INPUT_OUTPUT!BQ478)</f>
        <v/>
      </c>
      <c r="O491" s="2457" t="str">
        <f>IF(INPUT_OUTPUT!BR478="","",INPUT_OUTPUT!BR478)</f>
        <v/>
      </c>
      <c r="P491" s="2457" t="str">
        <f>IF(INPUT_OUTPUT!BS478="","",INPUT_OUTPUT!BS478)</f>
        <v/>
      </c>
      <c r="Q491" s="2457" t="str">
        <f>IF(INPUT_OUTPUT!BT478="","",INPUT_OUTPUT!BT478)</f>
        <v/>
      </c>
      <c r="R491" s="2457" t="str">
        <f>IF(INPUT_OUTPUT!BU478="","",INPUT_OUTPUT!BU478)</f>
        <v/>
      </c>
      <c r="S491" s="2461" t="str">
        <f t="shared" si="25"/>
        <v/>
      </c>
      <c r="T491" s="2457" t="str">
        <f>IF(INPUT_OUTPUT!BV478="","",INPUT_OUTPUT!BV478)</f>
        <v/>
      </c>
      <c r="U491" s="2457" t="str">
        <f>IF(INPUT_OUTPUT!BW478="","",INPUT_OUTPUT!BW478)</f>
        <v/>
      </c>
      <c r="V491" s="2457" t="str">
        <f>IF(INPUT_OUTPUT!BX478="","",INPUT_OUTPUT!BX478)</f>
        <v/>
      </c>
      <c r="W491" s="2457" t="str">
        <f>IF(INPUT_OUTPUT!BY478="","",INPUT_OUTPUT!BY478)</f>
        <v/>
      </c>
      <c r="X491" s="2457" t="str">
        <f>IF(INPUT_OUTPUT!BZ478="","",INPUT_OUTPUT!BZ478)</f>
        <v/>
      </c>
      <c r="Y491" s="2457" t="str">
        <f>IF(INPUT_OUTPUT!CA478="","",INPUT_OUTPUT!CA478)</f>
        <v/>
      </c>
      <c r="Z491" s="2457" t="str">
        <f>IF(INPUT_OUTPUT!CB478="","",INPUT_OUTPUT!CB478)</f>
        <v/>
      </c>
      <c r="AA491" s="2461" t="str">
        <f t="shared" si="26"/>
        <v/>
      </c>
      <c r="AB491" s="2459" t="str">
        <f>IF(INPUT_OUTPUT!CC478="","",INPUT_OUTPUT!CC478)</f>
        <v/>
      </c>
      <c r="AC491" s="2459" t="str">
        <f>IF(INPUT_OUTPUT!CD478="","",INPUT_OUTPUT!CD478)</f>
        <v/>
      </c>
      <c r="AD491" s="2459" t="str">
        <f>IF(INPUT_OUTPUT!CE478="","",INPUT_OUTPUT!CE478)</f>
        <v/>
      </c>
      <c r="AE491" s="2459" t="str">
        <f>IF(INPUT_OUTPUT!CF478="","",INPUT_OUTPUT!CF478)</f>
        <v/>
      </c>
      <c r="AF491" s="2459" t="str">
        <f>IF(INPUT_OUTPUT!CG478="","",INPUT_OUTPUT!CG478)</f>
        <v/>
      </c>
      <c r="AG491" s="2459" t="str">
        <f>IF(INPUT_OUTPUT!CH478="","",INPUT_OUTPUT!CH478)</f>
        <v/>
      </c>
      <c r="AH491" s="2459" t="str">
        <f>IF(INPUT_OUTPUT!CI478="","",INPUT_OUTPUT!CI478)</f>
        <v/>
      </c>
    </row>
    <row r="492" spans="3:34" s="2437" customFormat="1" ht="12.75" customHeight="1">
      <c r="C492" s="2461" t="str">
        <f>IF(INPUT_OUTPUT!C479="","",INPUT_OUTPUT!C479)</f>
        <v/>
      </c>
      <c r="D492" s="2462" t="str">
        <f>IF(INPUT_OUTPUT!BH479="","",INPUT_OUTPUT!BH479)</f>
        <v/>
      </c>
      <c r="E492" s="2462" t="str">
        <f>IF(INPUT_OUTPUT!BI479="","",INPUT_OUTPUT!BI479)</f>
        <v/>
      </c>
      <c r="F492" s="2462" t="str">
        <f>IF(INPUT_OUTPUT!BJ479="","",INPUT_OUTPUT!BJ479)</f>
        <v/>
      </c>
      <c r="G492" s="2462" t="str">
        <f>IF(INPUT_OUTPUT!BK479="","",INPUT_OUTPUT!BK479)</f>
        <v/>
      </c>
      <c r="H492" s="2462" t="str">
        <f>IF(INPUT_OUTPUT!BL479="","",INPUT_OUTPUT!BL479)</f>
        <v/>
      </c>
      <c r="I492" s="2462" t="str">
        <f>IF(INPUT_OUTPUT!BM479="","",INPUT_OUTPUT!BM479)</f>
        <v/>
      </c>
      <c r="J492" s="2462" t="str">
        <f>IF(INPUT_OUTPUT!BN479="","",INPUT_OUTPUT!BN479)</f>
        <v/>
      </c>
      <c r="K492" s="2453" t="str">
        <f t="shared" si="24"/>
        <v/>
      </c>
      <c r="L492" s="2457" t="str">
        <f>IF(INPUT_OUTPUT!BO479="","",INPUT_OUTPUT!BO479)</f>
        <v/>
      </c>
      <c r="M492" s="2457" t="str">
        <f>IF(INPUT_OUTPUT!BP479="","",INPUT_OUTPUT!BP479)</f>
        <v/>
      </c>
      <c r="N492" s="2457" t="str">
        <f>IF(INPUT_OUTPUT!BQ479="","",INPUT_OUTPUT!BQ479)</f>
        <v/>
      </c>
      <c r="O492" s="2457" t="str">
        <f>IF(INPUT_OUTPUT!BR479="","",INPUT_OUTPUT!BR479)</f>
        <v/>
      </c>
      <c r="P492" s="2457" t="str">
        <f>IF(INPUT_OUTPUT!BS479="","",INPUT_OUTPUT!BS479)</f>
        <v/>
      </c>
      <c r="Q492" s="2457" t="str">
        <f>IF(INPUT_OUTPUT!BT479="","",INPUT_OUTPUT!BT479)</f>
        <v/>
      </c>
      <c r="R492" s="2457" t="str">
        <f>IF(INPUT_OUTPUT!BU479="","",INPUT_OUTPUT!BU479)</f>
        <v/>
      </c>
      <c r="S492" s="2461" t="str">
        <f t="shared" si="25"/>
        <v/>
      </c>
      <c r="T492" s="2457" t="str">
        <f>IF(INPUT_OUTPUT!BV479="","",INPUT_OUTPUT!BV479)</f>
        <v/>
      </c>
      <c r="U492" s="2457" t="str">
        <f>IF(INPUT_OUTPUT!BW479="","",INPUT_OUTPUT!BW479)</f>
        <v/>
      </c>
      <c r="V492" s="2457" t="str">
        <f>IF(INPUT_OUTPUT!BX479="","",INPUT_OUTPUT!BX479)</f>
        <v/>
      </c>
      <c r="W492" s="2457" t="str">
        <f>IF(INPUT_OUTPUT!BY479="","",INPUT_OUTPUT!BY479)</f>
        <v/>
      </c>
      <c r="X492" s="2457" t="str">
        <f>IF(INPUT_OUTPUT!BZ479="","",INPUT_OUTPUT!BZ479)</f>
        <v/>
      </c>
      <c r="Y492" s="2457" t="str">
        <f>IF(INPUT_OUTPUT!CA479="","",INPUT_OUTPUT!CA479)</f>
        <v/>
      </c>
      <c r="Z492" s="2457" t="str">
        <f>IF(INPUT_OUTPUT!CB479="","",INPUT_OUTPUT!CB479)</f>
        <v/>
      </c>
      <c r="AA492" s="2461" t="str">
        <f t="shared" si="26"/>
        <v/>
      </c>
      <c r="AB492" s="2459" t="str">
        <f>IF(INPUT_OUTPUT!CC479="","",INPUT_OUTPUT!CC479)</f>
        <v/>
      </c>
      <c r="AC492" s="2459" t="str">
        <f>IF(INPUT_OUTPUT!CD479="","",INPUT_OUTPUT!CD479)</f>
        <v/>
      </c>
      <c r="AD492" s="2459" t="str">
        <f>IF(INPUT_OUTPUT!CE479="","",INPUT_OUTPUT!CE479)</f>
        <v/>
      </c>
      <c r="AE492" s="2459" t="str">
        <f>IF(INPUT_OUTPUT!CF479="","",INPUT_OUTPUT!CF479)</f>
        <v/>
      </c>
      <c r="AF492" s="2459" t="str">
        <f>IF(INPUT_OUTPUT!CG479="","",INPUT_OUTPUT!CG479)</f>
        <v/>
      </c>
      <c r="AG492" s="2459" t="str">
        <f>IF(INPUT_OUTPUT!CH479="","",INPUT_OUTPUT!CH479)</f>
        <v/>
      </c>
      <c r="AH492" s="2459" t="str">
        <f>IF(INPUT_OUTPUT!CI479="","",INPUT_OUTPUT!CI479)</f>
        <v/>
      </c>
    </row>
    <row r="493" spans="3:34" s="2437" customFormat="1" ht="12.75" customHeight="1">
      <c r="C493" s="2461" t="str">
        <f>IF(INPUT_OUTPUT!C480="","",INPUT_OUTPUT!C480)</f>
        <v/>
      </c>
      <c r="D493" s="2462" t="str">
        <f>IF(INPUT_OUTPUT!BH480="","",INPUT_OUTPUT!BH480)</f>
        <v/>
      </c>
      <c r="E493" s="2462" t="str">
        <f>IF(INPUT_OUTPUT!BI480="","",INPUT_OUTPUT!BI480)</f>
        <v/>
      </c>
      <c r="F493" s="2462" t="str">
        <f>IF(INPUT_OUTPUT!BJ480="","",INPUT_OUTPUT!BJ480)</f>
        <v/>
      </c>
      <c r="G493" s="2462" t="str">
        <f>IF(INPUT_OUTPUT!BK480="","",INPUT_OUTPUT!BK480)</f>
        <v/>
      </c>
      <c r="H493" s="2462" t="str">
        <f>IF(INPUT_OUTPUT!BL480="","",INPUT_OUTPUT!BL480)</f>
        <v/>
      </c>
      <c r="I493" s="2462" t="str">
        <f>IF(INPUT_OUTPUT!BM480="","",INPUT_OUTPUT!BM480)</f>
        <v/>
      </c>
      <c r="J493" s="2462" t="str">
        <f>IF(INPUT_OUTPUT!BN480="","",INPUT_OUTPUT!BN480)</f>
        <v/>
      </c>
      <c r="K493" s="2453" t="str">
        <f t="shared" si="24"/>
        <v/>
      </c>
      <c r="L493" s="2457" t="str">
        <f>IF(INPUT_OUTPUT!BO480="","",INPUT_OUTPUT!BO480)</f>
        <v/>
      </c>
      <c r="M493" s="2457" t="str">
        <f>IF(INPUT_OUTPUT!BP480="","",INPUT_OUTPUT!BP480)</f>
        <v/>
      </c>
      <c r="N493" s="2457" t="str">
        <f>IF(INPUT_OUTPUT!BQ480="","",INPUT_OUTPUT!BQ480)</f>
        <v/>
      </c>
      <c r="O493" s="2457" t="str">
        <f>IF(INPUT_OUTPUT!BR480="","",INPUT_OUTPUT!BR480)</f>
        <v/>
      </c>
      <c r="P493" s="2457" t="str">
        <f>IF(INPUT_OUTPUT!BS480="","",INPUT_OUTPUT!BS480)</f>
        <v/>
      </c>
      <c r="Q493" s="2457" t="str">
        <f>IF(INPUT_OUTPUT!BT480="","",INPUT_OUTPUT!BT480)</f>
        <v/>
      </c>
      <c r="R493" s="2457" t="str">
        <f>IF(INPUT_OUTPUT!BU480="","",INPUT_OUTPUT!BU480)</f>
        <v/>
      </c>
      <c r="S493" s="2461" t="str">
        <f t="shared" si="25"/>
        <v/>
      </c>
      <c r="T493" s="2457" t="str">
        <f>IF(INPUT_OUTPUT!BV480="","",INPUT_OUTPUT!BV480)</f>
        <v/>
      </c>
      <c r="U493" s="2457" t="str">
        <f>IF(INPUT_OUTPUT!BW480="","",INPUT_OUTPUT!BW480)</f>
        <v/>
      </c>
      <c r="V493" s="2457" t="str">
        <f>IF(INPUT_OUTPUT!BX480="","",INPUT_OUTPUT!BX480)</f>
        <v/>
      </c>
      <c r="W493" s="2457" t="str">
        <f>IF(INPUT_OUTPUT!BY480="","",INPUT_OUTPUT!BY480)</f>
        <v/>
      </c>
      <c r="X493" s="2457" t="str">
        <f>IF(INPUT_OUTPUT!BZ480="","",INPUT_OUTPUT!BZ480)</f>
        <v/>
      </c>
      <c r="Y493" s="2457" t="str">
        <f>IF(INPUT_OUTPUT!CA480="","",INPUT_OUTPUT!CA480)</f>
        <v/>
      </c>
      <c r="Z493" s="2457" t="str">
        <f>IF(INPUT_OUTPUT!CB480="","",INPUT_OUTPUT!CB480)</f>
        <v/>
      </c>
      <c r="AA493" s="2461" t="str">
        <f t="shared" si="26"/>
        <v/>
      </c>
      <c r="AB493" s="2459" t="str">
        <f>IF(INPUT_OUTPUT!CC480="","",INPUT_OUTPUT!CC480)</f>
        <v/>
      </c>
      <c r="AC493" s="2459" t="str">
        <f>IF(INPUT_OUTPUT!CD480="","",INPUT_OUTPUT!CD480)</f>
        <v/>
      </c>
      <c r="AD493" s="2459" t="str">
        <f>IF(INPUT_OUTPUT!CE480="","",INPUT_OUTPUT!CE480)</f>
        <v/>
      </c>
      <c r="AE493" s="2459" t="str">
        <f>IF(INPUT_OUTPUT!CF480="","",INPUT_OUTPUT!CF480)</f>
        <v/>
      </c>
      <c r="AF493" s="2459" t="str">
        <f>IF(INPUT_OUTPUT!CG480="","",INPUT_OUTPUT!CG480)</f>
        <v/>
      </c>
      <c r="AG493" s="2459" t="str">
        <f>IF(INPUT_OUTPUT!CH480="","",INPUT_OUTPUT!CH480)</f>
        <v/>
      </c>
      <c r="AH493" s="2459" t="str">
        <f>IF(INPUT_OUTPUT!CI480="","",INPUT_OUTPUT!CI480)</f>
        <v/>
      </c>
    </row>
    <row r="494" spans="3:34" s="2437" customFormat="1" ht="12.75" customHeight="1">
      <c r="C494" s="2461" t="str">
        <f>IF(INPUT_OUTPUT!C481="","",INPUT_OUTPUT!C481)</f>
        <v/>
      </c>
      <c r="D494" s="2462" t="str">
        <f>IF(INPUT_OUTPUT!BH481="","",INPUT_OUTPUT!BH481)</f>
        <v/>
      </c>
      <c r="E494" s="2462" t="str">
        <f>IF(INPUT_OUTPUT!BI481="","",INPUT_OUTPUT!BI481)</f>
        <v/>
      </c>
      <c r="F494" s="2462" t="str">
        <f>IF(INPUT_OUTPUT!BJ481="","",INPUT_OUTPUT!BJ481)</f>
        <v/>
      </c>
      <c r="G494" s="2462" t="str">
        <f>IF(INPUT_OUTPUT!BK481="","",INPUT_OUTPUT!BK481)</f>
        <v/>
      </c>
      <c r="H494" s="2462" t="str">
        <f>IF(INPUT_OUTPUT!BL481="","",INPUT_OUTPUT!BL481)</f>
        <v/>
      </c>
      <c r="I494" s="2462" t="str">
        <f>IF(INPUT_OUTPUT!BM481="","",INPUT_OUTPUT!BM481)</f>
        <v/>
      </c>
      <c r="J494" s="2462" t="str">
        <f>IF(INPUT_OUTPUT!BN481="","",INPUT_OUTPUT!BN481)</f>
        <v/>
      </c>
      <c r="K494" s="2453" t="str">
        <f t="shared" si="24"/>
        <v/>
      </c>
      <c r="L494" s="2457" t="str">
        <f>IF(INPUT_OUTPUT!BO481="","",INPUT_OUTPUT!BO481)</f>
        <v/>
      </c>
      <c r="M494" s="2457" t="str">
        <f>IF(INPUT_OUTPUT!BP481="","",INPUT_OUTPUT!BP481)</f>
        <v/>
      </c>
      <c r="N494" s="2457" t="str">
        <f>IF(INPUT_OUTPUT!BQ481="","",INPUT_OUTPUT!BQ481)</f>
        <v/>
      </c>
      <c r="O494" s="2457" t="str">
        <f>IF(INPUT_OUTPUT!BR481="","",INPUT_OUTPUT!BR481)</f>
        <v/>
      </c>
      <c r="P494" s="2457" t="str">
        <f>IF(INPUT_OUTPUT!BS481="","",INPUT_OUTPUT!BS481)</f>
        <v/>
      </c>
      <c r="Q494" s="2457" t="str">
        <f>IF(INPUT_OUTPUT!BT481="","",INPUT_OUTPUT!BT481)</f>
        <v/>
      </c>
      <c r="R494" s="2457" t="str">
        <f>IF(INPUT_OUTPUT!BU481="","",INPUT_OUTPUT!BU481)</f>
        <v/>
      </c>
      <c r="S494" s="2461" t="str">
        <f t="shared" si="25"/>
        <v/>
      </c>
      <c r="T494" s="2457" t="str">
        <f>IF(INPUT_OUTPUT!BV481="","",INPUT_OUTPUT!BV481)</f>
        <v/>
      </c>
      <c r="U494" s="2457" t="str">
        <f>IF(INPUT_OUTPUT!BW481="","",INPUT_OUTPUT!BW481)</f>
        <v/>
      </c>
      <c r="V494" s="2457" t="str">
        <f>IF(INPUT_OUTPUT!BX481="","",INPUT_OUTPUT!BX481)</f>
        <v/>
      </c>
      <c r="W494" s="2457" t="str">
        <f>IF(INPUT_OUTPUT!BY481="","",INPUT_OUTPUT!BY481)</f>
        <v/>
      </c>
      <c r="X494" s="2457" t="str">
        <f>IF(INPUT_OUTPUT!BZ481="","",INPUT_OUTPUT!BZ481)</f>
        <v/>
      </c>
      <c r="Y494" s="2457" t="str">
        <f>IF(INPUT_OUTPUT!CA481="","",INPUT_OUTPUT!CA481)</f>
        <v/>
      </c>
      <c r="Z494" s="2457" t="str">
        <f>IF(INPUT_OUTPUT!CB481="","",INPUT_OUTPUT!CB481)</f>
        <v/>
      </c>
      <c r="AA494" s="2461" t="str">
        <f t="shared" si="26"/>
        <v/>
      </c>
      <c r="AB494" s="2459" t="str">
        <f>IF(INPUT_OUTPUT!CC481="","",INPUT_OUTPUT!CC481)</f>
        <v/>
      </c>
      <c r="AC494" s="2459" t="str">
        <f>IF(INPUT_OUTPUT!CD481="","",INPUT_OUTPUT!CD481)</f>
        <v/>
      </c>
      <c r="AD494" s="2459" t="str">
        <f>IF(INPUT_OUTPUT!CE481="","",INPUT_OUTPUT!CE481)</f>
        <v/>
      </c>
      <c r="AE494" s="2459" t="str">
        <f>IF(INPUT_OUTPUT!CF481="","",INPUT_OUTPUT!CF481)</f>
        <v/>
      </c>
      <c r="AF494" s="2459" t="str">
        <f>IF(INPUT_OUTPUT!CG481="","",INPUT_OUTPUT!CG481)</f>
        <v/>
      </c>
      <c r="AG494" s="2459" t="str">
        <f>IF(INPUT_OUTPUT!CH481="","",INPUT_OUTPUT!CH481)</f>
        <v/>
      </c>
      <c r="AH494" s="2459" t="str">
        <f>IF(INPUT_OUTPUT!CI481="","",INPUT_OUTPUT!CI481)</f>
        <v/>
      </c>
    </row>
    <row r="495" spans="3:34" s="2437" customFormat="1" ht="12.75" customHeight="1">
      <c r="C495" s="2461" t="str">
        <f>IF(INPUT_OUTPUT!C482="","",INPUT_OUTPUT!C482)</f>
        <v/>
      </c>
      <c r="D495" s="2462" t="str">
        <f>IF(INPUT_OUTPUT!BH482="","",INPUT_OUTPUT!BH482)</f>
        <v/>
      </c>
      <c r="E495" s="2462" t="str">
        <f>IF(INPUT_OUTPUT!BI482="","",INPUT_OUTPUT!BI482)</f>
        <v/>
      </c>
      <c r="F495" s="2462" t="str">
        <f>IF(INPUT_OUTPUT!BJ482="","",INPUT_OUTPUT!BJ482)</f>
        <v/>
      </c>
      <c r="G495" s="2462" t="str">
        <f>IF(INPUT_OUTPUT!BK482="","",INPUT_OUTPUT!BK482)</f>
        <v/>
      </c>
      <c r="H495" s="2462" t="str">
        <f>IF(INPUT_OUTPUT!BL482="","",INPUT_OUTPUT!BL482)</f>
        <v/>
      </c>
      <c r="I495" s="2462" t="str">
        <f>IF(INPUT_OUTPUT!BM482="","",INPUT_OUTPUT!BM482)</f>
        <v/>
      </c>
      <c r="J495" s="2462" t="str">
        <f>IF(INPUT_OUTPUT!BN482="","",INPUT_OUTPUT!BN482)</f>
        <v/>
      </c>
      <c r="K495" s="2453" t="str">
        <f t="shared" si="24"/>
        <v/>
      </c>
      <c r="L495" s="2457" t="str">
        <f>IF(INPUT_OUTPUT!BO482="","",INPUT_OUTPUT!BO482)</f>
        <v/>
      </c>
      <c r="M495" s="2457" t="str">
        <f>IF(INPUT_OUTPUT!BP482="","",INPUT_OUTPUT!BP482)</f>
        <v/>
      </c>
      <c r="N495" s="2457" t="str">
        <f>IF(INPUT_OUTPUT!BQ482="","",INPUT_OUTPUT!BQ482)</f>
        <v/>
      </c>
      <c r="O495" s="2457" t="str">
        <f>IF(INPUT_OUTPUT!BR482="","",INPUT_OUTPUT!BR482)</f>
        <v/>
      </c>
      <c r="P495" s="2457" t="str">
        <f>IF(INPUT_OUTPUT!BS482="","",INPUT_OUTPUT!BS482)</f>
        <v/>
      </c>
      <c r="Q495" s="2457" t="str">
        <f>IF(INPUT_OUTPUT!BT482="","",INPUT_OUTPUT!BT482)</f>
        <v/>
      </c>
      <c r="R495" s="2457" t="str">
        <f>IF(INPUT_OUTPUT!BU482="","",INPUT_OUTPUT!BU482)</f>
        <v/>
      </c>
      <c r="S495" s="2461" t="str">
        <f t="shared" si="25"/>
        <v/>
      </c>
      <c r="T495" s="2457" t="str">
        <f>IF(INPUT_OUTPUT!BV482="","",INPUT_OUTPUT!BV482)</f>
        <v/>
      </c>
      <c r="U495" s="2457" t="str">
        <f>IF(INPUT_OUTPUT!BW482="","",INPUT_OUTPUT!BW482)</f>
        <v/>
      </c>
      <c r="V495" s="2457" t="str">
        <f>IF(INPUT_OUTPUT!BX482="","",INPUT_OUTPUT!BX482)</f>
        <v/>
      </c>
      <c r="W495" s="2457" t="str">
        <f>IF(INPUT_OUTPUT!BY482="","",INPUT_OUTPUT!BY482)</f>
        <v/>
      </c>
      <c r="X495" s="2457" t="str">
        <f>IF(INPUT_OUTPUT!BZ482="","",INPUT_OUTPUT!BZ482)</f>
        <v/>
      </c>
      <c r="Y495" s="2457" t="str">
        <f>IF(INPUT_OUTPUT!CA482="","",INPUT_OUTPUT!CA482)</f>
        <v/>
      </c>
      <c r="Z495" s="2457" t="str">
        <f>IF(INPUT_OUTPUT!CB482="","",INPUT_OUTPUT!CB482)</f>
        <v/>
      </c>
      <c r="AA495" s="2461" t="str">
        <f t="shared" si="26"/>
        <v/>
      </c>
      <c r="AB495" s="2459" t="str">
        <f>IF(INPUT_OUTPUT!CC482="","",INPUT_OUTPUT!CC482)</f>
        <v/>
      </c>
      <c r="AC495" s="2459" t="str">
        <f>IF(INPUT_OUTPUT!CD482="","",INPUT_OUTPUT!CD482)</f>
        <v/>
      </c>
      <c r="AD495" s="2459" t="str">
        <f>IF(INPUT_OUTPUT!CE482="","",INPUT_OUTPUT!CE482)</f>
        <v/>
      </c>
      <c r="AE495" s="2459" t="str">
        <f>IF(INPUT_OUTPUT!CF482="","",INPUT_OUTPUT!CF482)</f>
        <v/>
      </c>
      <c r="AF495" s="2459" t="str">
        <f>IF(INPUT_OUTPUT!CG482="","",INPUT_OUTPUT!CG482)</f>
        <v/>
      </c>
      <c r="AG495" s="2459" t="str">
        <f>IF(INPUT_OUTPUT!CH482="","",INPUT_OUTPUT!CH482)</f>
        <v/>
      </c>
      <c r="AH495" s="2459" t="str">
        <f>IF(INPUT_OUTPUT!CI482="","",INPUT_OUTPUT!CI482)</f>
        <v/>
      </c>
    </row>
    <row r="496" spans="3:34" s="2437" customFormat="1" ht="12.75" customHeight="1">
      <c r="C496" s="2461" t="str">
        <f>IF(INPUT_OUTPUT!C483="","",INPUT_OUTPUT!C483)</f>
        <v/>
      </c>
      <c r="D496" s="2462" t="str">
        <f>IF(INPUT_OUTPUT!BH483="","",INPUT_OUTPUT!BH483)</f>
        <v/>
      </c>
      <c r="E496" s="2462" t="str">
        <f>IF(INPUT_OUTPUT!BI483="","",INPUT_OUTPUT!BI483)</f>
        <v/>
      </c>
      <c r="F496" s="2462" t="str">
        <f>IF(INPUT_OUTPUT!BJ483="","",INPUT_OUTPUT!BJ483)</f>
        <v/>
      </c>
      <c r="G496" s="2462" t="str">
        <f>IF(INPUT_OUTPUT!BK483="","",INPUT_OUTPUT!BK483)</f>
        <v/>
      </c>
      <c r="H496" s="2462" t="str">
        <f>IF(INPUT_OUTPUT!BL483="","",INPUT_OUTPUT!BL483)</f>
        <v/>
      </c>
      <c r="I496" s="2462" t="str">
        <f>IF(INPUT_OUTPUT!BM483="","",INPUT_OUTPUT!BM483)</f>
        <v/>
      </c>
      <c r="J496" s="2462" t="str">
        <f>IF(INPUT_OUTPUT!BN483="","",INPUT_OUTPUT!BN483)</f>
        <v/>
      </c>
      <c r="K496" s="2453" t="str">
        <f t="shared" si="24"/>
        <v/>
      </c>
      <c r="L496" s="2457" t="str">
        <f>IF(INPUT_OUTPUT!BO483="","",INPUT_OUTPUT!BO483)</f>
        <v/>
      </c>
      <c r="M496" s="2457" t="str">
        <f>IF(INPUT_OUTPUT!BP483="","",INPUT_OUTPUT!BP483)</f>
        <v/>
      </c>
      <c r="N496" s="2457" t="str">
        <f>IF(INPUT_OUTPUT!BQ483="","",INPUT_OUTPUT!BQ483)</f>
        <v/>
      </c>
      <c r="O496" s="2457" t="str">
        <f>IF(INPUT_OUTPUT!BR483="","",INPUT_OUTPUT!BR483)</f>
        <v/>
      </c>
      <c r="P496" s="2457" t="str">
        <f>IF(INPUT_OUTPUT!BS483="","",INPUT_OUTPUT!BS483)</f>
        <v/>
      </c>
      <c r="Q496" s="2457" t="str">
        <f>IF(INPUT_OUTPUT!BT483="","",INPUT_OUTPUT!BT483)</f>
        <v/>
      </c>
      <c r="R496" s="2457" t="str">
        <f>IF(INPUT_OUTPUT!BU483="","",INPUT_OUTPUT!BU483)</f>
        <v/>
      </c>
      <c r="S496" s="2461" t="str">
        <f t="shared" si="25"/>
        <v/>
      </c>
      <c r="T496" s="2457" t="str">
        <f>IF(INPUT_OUTPUT!BV483="","",INPUT_OUTPUT!BV483)</f>
        <v/>
      </c>
      <c r="U496" s="2457" t="str">
        <f>IF(INPUT_OUTPUT!BW483="","",INPUT_OUTPUT!BW483)</f>
        <v/>
      </c>
      <c r="V496" s="2457" t="str">
        <f>IF(INPUT_OUTPUT!BX483="","",INPUT_OUTPUT!BX483)</f>
        <v/>
      </c>
      <c r="W496" s="2457" t="str">
        <f>IF(INPUT_OUTPUT!BY483="","",INPUT_OUTPUT!BY483)</f>
        <v/>
      </c>
      <c r="X496" s="2457" t="str">
        <f>IF(INPUT_OUTPUT!BZ483="","",INPUT_OUTPUT!BZ483)</f>
        <v/>
      </c>
      <c r="Y496" s="2457" t="str">
        <f>IF(INPUT_OUTPUT!CA483="","",INPUT_OUTPUT!CA483)</f>
        <v/>
      </c>
      <c r="Z496" s="2457" t="str">
        <f>IF(INPUT_OUTPUT!CB483="","",INPUT_OUTPUT!CB483)</f>
        <v/>
      </c>
      <c r="AA496" s="2461" t="str">
        <f t="shared" si="26"/>
        <v/>
      </c>
      <c r="AB496" s="2459" t="str">
        <f>IF(INPUT_OUTPUT!CC483="","",INPUT_OUTPUT!CC483)</f>
        <v/>
      </c>
      <c r="AC496" s="2459" t="str">
        <f>IF(INPUT_OUTPUT!CD483="","",INPUT_OUTPUT!CD483)</f>
        <v/>
      </c>
      <c r="AD496" s="2459" t="str">
        <f>IF(INPUT_OUTPUT!CE483="","",INPUT_OUTPUT!CE483)</f>
        <v/>
      </c>
      <c r="AE496" s="2459" t="str">
        <f>IF(INPUT_OUTPUT!CF483="","",INPUT_OUTPUT!CF483)</f>
        <v/>
      </c>
      <c r="AF496" s="2459" t="str">
        <f>IF(INPUT_OUTPUT!CG483="","",INPUT_OUTPUT!CG483)</f>
        <v/>
      </c>
      <c r="AG496" s="2459" t="str">
        <f>IF(INPUT_OUTPUT!CH483="","",INPUT_OUTPUT!CH483)</f>
        <v/>
      </c>
      <c r="AH496" s="2459" t="str">
        <f>IF(INPUT_OUTPUT!CI483="","",INPUT_OUTPUT!CI483)</f>
        <v/>
      </c>
    </row>
    <row r="497" spans="3:34" s="2437" customFormat="1" ht="12.75" customHeight="1">
      <c r="C497" s="2461" t="str">
        <f>IF(INPUT_OUTPUT!C484="","",INPUT_OUTPUT!C484)</f>
        <v/>
      </c>
      <c r="D497" s="2462" t="str">
        <f>IF(INPUT_OUTPUT!BH484="","",INPUT_OUTPUT!BH484)</f>
        <v/>
      </c>
      <c r="E497" s="2462" t="str">
        <f>IF(INPUT_OUTPUT!BI484="","",INPUT_OUTPUT!BI484)</f>
        <v/>
      </c>
      <c r="F497" s="2462" t="str">
        <f>IF(INPUT_OUTPUT!BJ484="","",INPUT_OUTPUT!BJ484)</f>
        <v/>
      </c>
      <c r="G497" s="2462" t="str">
        <f>IF(INPUT_OUTPUT!BK484="","",INPUT_OUTPUT!BK484)</f>
        <v/>
      </c>
      <c r="H497" s="2462" t="str">
        <f>IF(INPUT_OUTPUT!BL484="","",INPUT_OUTPUT!BL484)</f>
        <v/>
      </c>
      <c r="I497" s="2462" t="str">
        <f>IF(INPUT_OUTPUT!BM484="","",INPUT_OUTPUT!BM484)</f>
        <v/>
      </c>
      <c r="J497" s="2462" t="str">
        <f>IF(INPUT_OUTPUT!BN484="","",INPUT_OUTPUT!BN484)</f>
        <v/>
      </c>
      <c r="K497" s="2453" t="str">
        <f t="shared" si="24"/>
        <v/>
      </c>
      <c r="L497" s="2457" t="str">
        <f>IF(INPUT_OUTPUT!BO484="","",INPUT_OUTPUT!BO484)</f>
        <v/>
      </c>
      <c r="M497" s="2457" t="str">
        <f>IF(INPUT_OUTPUT!BP484="","",INPUT_OUTPUT!BP484)</f>
        <v/>
      </c>
      <c r="N497" s="2457" t="str">
        <f>IF(INPUT_OUTPUT!BQ484="","",INPUT_OUTPUT!BQ484)</f>
        <v/>
      </c>
      <c r="O497" s="2457" t="str">
        <f>IF(INPUT_OUTPUT!BR484="","",INPUT_OUTPUT!BR484)</f>
        <v/>
      </c>
      <c r="P497" s="2457" t="str">
        <f>IF(INPUT_OUTPUT!BS484="","",INPUT_OUTPUT!BS484)</f>
        <v/>
      </c>
      <c r="Q497" s="2457" t="str">
        <f>IF(INPUT_OUTPUT!BT484="","",INPUT_OUTPUT!BT484)</f>
        <v/>
      </c>
      <c r="R497" s="2457" t="str">
        <f>IF(INPUT_OUTPUT!BU484="","",INPUT_OUTPUT!BU484)</f>
        <v/>
      </c>
      <c r="S497" s="2461" t="str">
        <f t="shared" si="25"/>
        <v/>
      </c>
      <c r="T497" s="2457" t="str">
        <f>IF(INPUT_OUTPUT!BV484="","",INPUT_OUTPUT!BV484)</f>
        <v/>
      </c>
      <c r="U497" s="2457" t="str">
        <f>IF(INPUT_OUTPUT!BW484="","",INPUT_OUTPUT!BW484)</f>
        <v/>
      </c>
      <c r="V497" s="2457" t="str">
        <f>IF(INPUT_OUTPUT!BX484="","",INPUT_OUTPUT!BX484)</f>
        <v/>
      </c>
      <c r="W497" s="2457" t="str">
        <f>IF(INPUT_OUTPUT!BY484="","",INPUT_OUTPUT!BY484)</f>
        <v/>
      </c>
      <c r="X497" s="2457" t="str">
        <f>IF(INPUT_OUTPUT!BZ484="","",INPUT_OUTPUT!BZ484)</f>
        <v/>
      </c>
      <c r="Y497" s="2457" t="str">
        <f>IF(INPUT_OUTPUT!CA484="","",INPUT_OUTPUT!CA484)</f>
        <v/>
      </c>
      <c r="Z497" s="2457" t="str">
        <f>IF(INPUT_OUTPUT!CB484="","",INPUT_OUTPUT!CB484)</f>
        <v/>
      </c>
      <c r="AA497" s="2461" t="str">
        <f t="shared" si="26"/>
        <v/>
      </c>
      <c r="AB497" s="2459" t="str">
        <f>IF(INPUT_OUTPUT!CC484="","",INPUT_OUTPUT!CC484)</f>
        <v/>
      </c>
      <c r="AC497" s="2459" t="str">
        <f>IF(INPUT_OUTPUT!CD484="","",INPUT_OUTPUT!CD484)</f>
        <v/>
      </c>
      <c r="AD497" s="2459" t="str">
        <f>IF(INPUT_OUTPUT!CE484="","",INPUT_OUTPUT!CE484)</f>
        <v/>
      </c>
      <c r="AE497" s="2459" t="str">
        <f>IF(INPUT_OUTPUT!CF484="","",INPUT_OUTPUT!CF484)</f>
        <v/>
      </c>
      <c r="AF497" s="2459" t="str">
        <f>IF(INPUT_OUTPUT!CG484="","",INPUT_OUTPUT!CG484)</f>
        <v/>
      </c>
      <c r="AG497" s="2459" t="str">
        <f>IF(INPUT_OUTPUT!CH484="","",INPUT_OUTPUT!CH484)</f>
        <v/>
      </c>
      <c r="AH497" s="2459" t="str">
        <f>IF(INPUT_OUTPUT!CI484="","",INPUT_OUTPUT!CI484)</f>
        <v/>
      </c>
    </row>
    <row r="498" spans="3:34" s="2437" customFormat="1" ht="12.75" customHeight="1">
      <c r="C498" s="2461" t="str">
        <f>IF(INPUT_OUTPUT!C485="","",INPUT_OUTPUT!C485)</f>
        <v/>
      </c>
      <c r="D498" s="2462" t="str">
        <f>IF(INPUT_OUTPUT!BH485="","",INPUT_OUTPUT!BH485)</f>
        <v/>
      </c>
      <c r="E498" s="2462" t="str">
        <f>IF(INPUT_OUTPUT!BI485="","",INPUT_OUTPUT!BI485)</f>
        <v/>
      </c>
      <c r="F498" s="2462" t="str">
        <f>IF(INPUT_OUTPUT!BJ485="","",INPUT_OUTPUT!BJ485)</f>
        <v/>
      </c>
      <c r="G498" s="2462" t="str">
        <f>IF(INPUT_OUTPUT!BK485="","",INPUT_OUTPUT!BK485)</f>
        <v/>
      </c>
      <c r="H498" s="2462" t="str">
        <f>IF(INPUT_OUTPUT!BL485="","",INPUT_OUTPUT!BL485)</f>
        <v/>
      </c>
      <c r="I498" s="2462" t="str">
        <f>IF(INPUT_OUTPUT!BM485="","",INPUT_OUTPUT!BM485)</f>
        <v/>
      </c>
      <c r="J498" s="2462" t="str">
        <f>IF(INPUT_OUTPUT!BN485="","",INPUT_OUTPUT!BN485)</f>
        <v/>
      </c>
      <c r="K498" s="2453" t="str">
        <f t="shared" si="24"/>
        <v/>
      </c>
      <c r="L498" s="2457" t="str">
        <f>IF(INPUT_OUTPUT!BO485="","",INPUT_OUTPUT!BO485)</f>
        <v/>
      </c>
      <c r="M498" s="2457" t="str">
        <f>IF(INPUT_OUTPUT!BP485="","",INPUT_OUTPUT!BP485)</f>
        <v/>
      </c>
      <c r="N498" s="2457" t="str">
        <f>IF(INPUT_OUTPUT!BQ485="","",INPUT_OUTPUT!BQ485)</f>
        <v/>
      </c>
      <c r="O498" s="2457" t="str">
        <f>IF(INPUT_OUTPUT!BR485="","",INPUT_OUTPUT!BR485)</f>
        <v/>
      </c>
      <c r="P498" s="2457" t="str">
        <f>IF(INPUT_OUTPUT!BS485="","",INPUT_OUTPUT!BS485)</f>
        <v/>
      </c>
      <c r="Q498" s="2457" t="str">
        <f>IF(INPUT_OUTPUT!BT485="","",INPUT_OUTPUT!BT485)</f>
        <v/>
      </c>
      <c r="R498" s="2457" t="str">
        <f>IF(INPUT_OUTPUT!BU485="","",INPUT_OUTPUT!BU485)</f>
        <v/>
      </c>
      <c r="S498" s="2461" t="str">
        <f t="shared" si="25"/>
        <v/>
      </c>
      <c r="T498" s="2457" t="str">
        <f>IF(INPUT_OUTPUT!BV485="","",INPUT_OUTPUT!BV485)</f>
        <v/>
      </c>
      <c r="U498" s="2457" t="str">
        <f>IF(INPUT_OUTPUT!BW485="","",INPUT_OUTPUT!BW485)</f>
        <v/>
      </c>
      <c r="V498" s="2457" t="str">
        <f>IF(INPUT_OUTPUT!BX485="","",INPUT_OUTPUT!BX485)</f>
        <v/>
      </c>
      <c r="W498" s="2457" t="str">
        <f>IF(INPUT_OUTPUT!BY485="","",INPUT_OUTPUT!BY485)</f>
        <v/>
      </c>
      <c r="X498" s="2457" t="str">
        <f>IF(INPUT_OUTPUT!BZ485="","",INPUT_OUTPUT!BZ485)</f>
        <v/>
      </c>
      <c r="Y498" s="2457" t="str">
        <f>IF(INPUT_OUTPUT!CA485="","",INPUT_OUTPUT!CA485)</f>
        <v/>
      </c>
      <c r="Z498" s="2457" t="str">
        <f>IF(INPUT_OUTPUT!CB485="","",INPUT_OUTPUT!CB485)</f>
        <v/>
      </c>
      <c r="AA498" s="2461" t="str">
        <f t="shared" si="26"/>
        <v/>
      </c>
      <c r="AB498" s="2459" t="str">
        <f>IF(INPUT_OUTPUT!CC485="","",INPUT_OUTPUT!CC485)</f>
        <v/>
      </c>
      <c r="AC498" s="2459" t="str">
        <f>IF(INPUT_OUTPUT!CD485="","",INPUT_OUTPUT!CD485)</f>
        <v/>
      </c>
      <c r="AD498" s="2459" t="str">
        <f>IF(INPUT_OUTPUT!CE485="","",INPUT_OUTPUT!CE485)</f>
        <v/>
      </c>
      <c r="AE498" s="2459" t="str">
        <f>IF(INPUT_OUTPUT!CF485="","",INPUT_OUTPUT!CF485)</f>
        <v/>
      </c>
      <c r="AF498" s="2459" t="str">
        <f>IF(INPUT_OUTPUT!CG485="","",INPUT_OUTPUT!CG485)</f>
        <v/>
      </c>
      <c r="AG498" s="2459" t="str">
        <f>IF(INPUT_OUTPUT!CH485="","",INPUT_OUTPUT!CH485)</f>
        <v/>
      </c>
      <c r="AH498" s="2459" t="str">
        <f>IF(INPUT_OUTPUT!CI485="","",INPUT_OUTPUT!CI485)</f>
        <v/>
      </c>
    </row>
    <row r="499" spans="3:34" s="2437" customFormat="1" ht="12.75" customHeight="1">
      <c r="C499" s="2461" t="str">
        <f>IF(INPUT_OUTPUT!C486="","",INPUT_OUTPUT!C486)</f>
        <v/>
      </c>
      <c r="D499" s="2462" t="str">
        <f>IF(INPUT_OUTPUT!BH486="","",INPUT_OUTPUT!BH486)</f>
        <v/>
      </c>
      <c r="E499" s="2462" t="str">
        <f>IF(INPUT_OUTPUT!BI486="","",INPUT_OUTPUT!BI486)</f>
        <v/>
      </c>
      <c r="F499" s="2462" t="str">
        <f>IF(INPUT_OUTPUT!BJ486="","",INPUT_OUTPUT!BJ486)</f>
        <v/>
      </c>
      <c r="G499" s="2462" t="str">
        <f>IF(INPUT_OUTPUT!BK486="","",INPUT_OUTPUT!BK486)</f>
        <v/>
      </c>
      <c r="H499" s="2462" t="str">
        <f>IF(INPUT_OUTPUT!BL486="","",INPUT_OUTPUT!BL486)</f>
        <v/>
      </c>
      <c r="I499" s="2462" t="str">
        <f>IF(INPUT_OUTPUT!BM486="","",INPUT_OUTPUT!BM486)</f>
        <v/>
      </c>
      <c r="J499" s="2462" t="str">
        <f>IF(INPUT_OUTPUT!BN486="","",INPUT_OUTPUT!BN486)</f>
        <v/>
      </c>
      <c r="K499" s="2453" t="str">
        <f t="shared" si="24"/>
        <v/>
      </c>
      <c r="L499" s="2457" t="str">
        <f>IF(INPUT_OUTPUT!BO486="","",INPUT_OUTPUT!BO486)</f>
        <v/>
      </c>
      <c r="M499" s="2457" t="str">
        <f>IF(INPUT_OUTPUT!BP486="","",INPUT_OUTPUT!BP486)</f>
        <v/>
      </c>
      <c r="N499" s="2457" t="str">
        <f>IF(INPUT_OUTPUT!BQ486="","",INPUT_OUTPUT!BQ486)</f>
        <v/>
      </c>
      <c r="O499" s="2457" t="str">
        <f>IF(INPUT_OUTPUT!BR486="","",INPUT_OUTPUT!BR486)</f>
        <v/>
      </c>
      <c r="P499" s="2457" t="str">
        <f>IF(INPUT_OUTPUT!BS486="","",INPUT_OUTPUT!BS486)</f>
        <v/>
      </c>
      <c r="Q499" s="2457" t="str">
        <f>IF(INPUT_OUTPUT!BT486="","",INPUT_OUTPUT!BT486)</f>
        <v/>
      </c>
      <c r="R499" s="2457" t="str">
        <f>IF(INPUT_OUTPUT!BU486="","",INPUT_OUTPUT!BU486)</f>
        <v/>
      </c>
      <c r="S499" s="2461" t="str">
        <f t="shared" si="25"/>
        <v/>
      </c>
      <c r="T499" s="2457" t="str">
        <f>IF(INPUT_OUTPUT!BV486="","",INPUT_OUTPUT!BV486)</f>
        <v/>
      </c>
      <c r="U499" s="2457" t="str">
        <f>IF(INPUT_OUTPUT!BW486="","",INPUT_OUTPUT!BW486)</f>
        <v/>
      </c>
      <c r="V499" s="2457" t="str">
        <f>IF(INPUT_OUTPUT!BX486="","",INPUT_OUTPUT!BX486)</f>
        <v/>
      </c>
      <c r="W499" s="2457" t="str">
        <f>IF(INPUT_OUTPUT!BY486="","",INPUT_OUTPUT!BY486)</f>
        <v/>
      </c>
      <c r="X499" s="2457" t="str">
        <f>IF(INPUT_OUTPUT!BZ486="","",INPUT_OUTPUT!BZ486)</f>
        <v/>
      </c>
      <c r="Y499" s="2457" t="str">
        <f>IF(INPUT_OUTPUT!CA486="","",INPUT_OUTPUT!CA486)</f>
        <v/>
      </c>
      <c r="Z499" s="2457" t="str">
        <f>IF(INPUT_OUTPUT!CB486="","",INPUT_OUTPUT!CB486)</f>
        <v/>
      </c>
      <c r="AA499" s="2461" t="str">
        <f t="shared" si="26"/>
        <v/>
      </c>
      <c r="AB499" s="2459" t="str">
        <f>IF(INPUT_OUTPUT!CC486="","",INPUT_OUTPUT!CC486)</f>
        <v/>
      </c>
      <c r="AC499" s="2459" t="str">
        <f>IF(INPUT_OUTPUT!CD486="","",INPUT_OUTPUT!CD486)</f>
        <v/>
      </c>
      <c r="AD499" s="2459" t="str">
        <f>IF(INPUT_OUTPUT!CE486="","",INPUT_OUTPUT!CE486)</f>
        <v/>
      </c>
      <c r="AE499" s="2459" t="str">
        <f>IF(INPUT_OUTPUT!CF486="","",INPUT_OUTPUT!CF486)</f>
        <v/>
      </c>
      <c r="AF499" s="2459" t="str">
        <f>IF(INPUT_OUTPUT!CG486="","",INPUT_OUTPUT!CG486)</f>
        <v/>
      </c>
      <c r="AG499" s="2459" t="str">
        <f>IF(INPUT_OUTPUT!CH486="","",INPUT_OUTPUT!CH486)</f>
        <v/>
      </c>
      <c r="AH499" s="2459" t="str">
        <f>IF(INPUT_OUTPUT!CI486="","",INPUT_OUTPUT!CI486)</f>
        <v/>
      </c>
    </row>
    <row r="500" spans="3:34" s="2437" customFormat="1" ht="12.75" customHeight="1">
      <c r="C500" s="2461" t="str">
        <f>IF(INPUT_OUTPUT!C487="","",INPUT_OUTPUT!C487)</f>
        <v/>
      </c>
      <c r="D500" s="2462" t="str">
        <f>IF(INPUT_OUTPUT!BH487="","",INPUT_OUTPUT!BH487)</f>
        <v/>
      </c>
      <c r="E500" s="2462" t="str">
        <f>IF(INPUT_OUTPUT!BI487="","",INPUT_OUTPUT!BI487)</f>
        <v/>
      </c>
      <c r="F500" s="2462" t="str">
        <f>IF(INPUT_OUTPUT!BJ487="","",INPUT_OUTPUT!BJ487)</f>
        <v/>
      </c>
      <c r="G500" s="2462" t="str">
        <f>IF(INPUT_OUTPUT!BK487="","",INPUT_OUTPUT!BK487)</f>
        <v/>
      </c>
      <c r="H500" s="2462" t="str">
        <f>IF(INPUT_OUTPUT!BL487="","",INPUT_OUTPUT!BL487)</f>
        <v/>
      </c>
      <c r="I500" s="2462" t="str">
        <f>IF(INPUT_OUTPUT!BM487="","",INPUT_OUTPUT!BM487)</f>
        <v/>
      </c>
      <c r="J500" s="2462" t="str">
        <f>IF(INPUT_OUTPUT!BN487="","",INPUT_OUTPUT!BN487)</f>
        <v/>
      </c>
      <c r="K500" s="2453" t="str">
        <f t="shared" si="24"/>
        <v/>
      </c>
      <c r="L500" s="2457" t="str">
        <f>IF(INPUT_OUTPUT!BO487="","",INPUT_OUTPUT!BO487)</f>
        <v/>
      </c>
      <c r="M500" s="2457" t="str">
        <f>IF(INPUT_OUTPUT!BP487="","",INPUT_OUTPUT!BP487)</f>
        <v/>
      </c>
      <c r="N500" s="2457" t="str">
        <f>IF(INPUT_OUTPUT!BQ487="","",INPUT_OUTPUT!BQ487)</f>
        <v/>
      </c>
      <c r="O500" s="2457" t="str">
        <f>IF(INPUT_OUTPUT!BR487="","",INPUT_OUTPUT!BR487)</f>
        <v/>
      </c>
      <c r="P500" s="2457" t="str">
        <f>IF(INPUT_OUTPUT!BS487="","",INPUT_OUTPUT!BS487)</f>
        <v/>
      </c>
      <c r="Q500" s="2457" t="str">
        <f>IF(INPUT_OUTPUT!BT487="","",INPUT_OUTPUT!BT487)</f>
        <v/>
      </c>
      <c r="R500" s="2457" t="str">
        <f>IF(INPUT_OUTPUT!BU487="","",INPUT_OUTPUT!BU487)</f>
        <v/>
      </c>
      <c r="S500" s="2461" t="str">
        <f t="shared" si="25"/>
        <v/>
      </c>
      <c r="T500" s="2457" t="str">
        <f>IF(INPUT_OUTPUT!BV487="","",INPUT_OUTPUT!BV487)</f>
        <v/>
      </c>
      <c r="U500" s="2457" t="str">
        <f>IF(INPUT_OUTPUT!BW487="","",INPUT_OUTPUT!BW487)</f>
        <v/>
      </c>
      <c r="V500" s="2457" t="str">
        <f>IF(INPUT_OUTPUT!BX487="","",INPUT_OUTPUT!BX487)</f>
        <v/>
      </c>
      <c r="W500" s="2457" t="str">
        <f>IF(INPUT_OUTPUT!BY487="","",INPUT_OUTPUT!BY487)</f>
        <v/>
      </c>
      <c r="X500" s="2457" t="str">
        <f>IF(INPUT_OUTPUT!BZ487="","",INPUT_OUTPUT!BZ487)</f>
        <v/>
      </c>
      <c r="Y500" s="2457" t="str">
        <f>IF(INPUT_OUTPUT!CA487="","",INPUT_OUTPUT!CA487)</f>
        <v/>
      </c>
      <c r="Z500" s="2457" t="str">
        <f>IF(INPUT_OUTPUT!CB487="","",INPUT_OUTPUT!CB487)</f>
        <v/>
      </c>
      <c r="AA500" s="2461" t="str">
        <f t="shared" si="26"/>
        <v/>
      </c>
      <c r="AB500" s="2459" t="str">
        <f>IF(INPUT_OUTPUT!CC487="","",INPUT_OUTPUT!CC487)</f>
        <v/>
      </c>
      <c r="AC500" s="2459" t="str">
        <f>IF(INPUT_OUTPUT!CD487="","",INPUT_OUTPUT!CD487)</f>
        <v/>
      </c>
      <c r="AD500" s="2459" t="str">
        <f>IF(INPUT_OUTPUT!CE487="","",INPUT_OUTPUT!CE487)</f>
        <v/>
      </c>
      <c r="AE500" s="2459" t="str">
        <f>IF(INPUT_OUTPUT!CF487="","",INPUT_OUTPUT!CF487)</f>
        <v/>
      </c>
      <c r="AF500" s="2459" t="str">
        <f>IF(INPUT_OUTPUT!CG487="","",INPUT_OUTPUT!CG487)</f>
        <v/>
      </c>
      <c r="AG500" s="2459" t="str">
        <f>IF(INPUT_OUTPUT!CH487="","",INPUT_OUTPUT!CH487)</f>
        <v/>
      </c>
      <c r="AH500" s="2459" t="str">
        <f>IF(INPUT_OUTPUT!CI487="","",INPUT_OUTPUT!CI487)</f>
        <v/>
      </c>
    </row>
    <row r="501" spans="3:34" s="2437" customFormat="1" ht="12.75" customHeight="1">
      <c r="C501" s="2461" t="str">
        <f>IF(INPUT_OUTPUT!C488="","",INPUT_OUTPUT!C488)</f>
        <v/>
      </c>
      <c r="D501" s="2462" t="str">
        <f>IF(INPUT_OUTPUT!BH488="","",INPUT_OUTPUT!BH488)</f>
        <v/>
      </c>
      <c r="E501" s="2462" t="str">
        <f>IF(INPUT_OUTPUT!BI488="","",INPUT_OUTPUT!BI488)</f>
        <v/>
      </c>
      <c r="F501" s="2462" t="str">
        <f>IF(INPUT_OUTPUT!BJ488="","",INPUT_OUTPUT!BJ488)</f>
        <v/>
      </c>
      <c r="G501" s="2462" t="str">
        <f>IF(INPUT_OUTPUT!BK488="","",INPUT_OUTPUT!BK488)</f>
        <v/>
      </c>
      <c r="H501" s="2462" t="str">
        <f>IF(INPUT_OUTPUT!BL488="","",INPUT_OUTPUT!BL488)</f>
        <v/>
      </c>
      <c r="I501" s="2462" t="str">
        <f>IF(INPUT_OUTPUT!BM488="","",INPUT_OUTPUT!BM488)</f>
        <v/>
      </c>
      <c r="J501" s="2462" t="str">
        <f>IF(INPUT_OUTPUT!BN488="","",INPUT_OUTPUT!BN488)</f>
        <v/>
      </c>
      <c r="K501" s="2453" t="str">
        <f t="shared" si="24"/>
        <v/>
      </c>
      <c r="L501" s="2457" t="str">
        <f>IF(INPUT_OUTPUT!BO488="","",INPUT_OUTPUT!BO488)</f>
        <v/>
      </c>
      <c r="M501" s="2457" t="str">
        <f>IF(INPUT_OUTPUT!BP488="","",INPUT_OUTPUT!BP488)</f>
        <v/>
      </c>
      <c r="N501" s="2457" t="str">
        <f>IF(INPUT_OUTPUT!BQ488="","",INPUT_OUTPUT!BQ488)</f>
        <v/>
      </c>
      <c r="O501" s="2457" t="str">
        <f>IF(INPUT_OUTPUT!BR488="","",INPUT_OUTPUT!BR488)</f>
        <v/>
      </c>
      <c r="P501" s="2457" t="str">
        <f>IF(INPUT_OUTPUT!BS488="","",INPUT_OUTPUT!BS488)</f>
        <v/>
      </c>
      <c r="Q501" s="2457" t="str">
        <f>IF(INPUT_OUTPUT!BT488="","",INPUT_OUTPUT!BT488)</f>
        <v/>
      </c>
      <c r="R501" s="2457" t="str">
        <f>IF(INPUT_OUTPUT!BU488="","",INPUT_OUTPUT!BU488)</f>
        <v/>
      </c>
      <c r="S501" s="2461" t="str">
        <f t="shared" si="25"/>
        <v/>
      </c>
      <c r="T501" s="2457" t="str">
        <f>IF(INPUT_OUTPUT!BV488="","",INPUT_OUTPUT!BV488)</f>
        <v/>
      </c>
      <c r="U501" s="2457" t="str">
        <f>IF(INPUT_OUTPUT!BW488="","",INPUT_OUTPUT!BW488)</f>
        <v/>
      </c>
      <c r="V501" s="2457" t="str">
        <f>IF(INPUT_OUTPUT!BX488="","",INPUT_OUTPUT!BX488)</f>
        <v/>
      </c>
      <c r="W501" s="2457" t="str">
        <f>IF(INPUT_OUTPUT!BY488="","",INPUT_OUTPUT!BY488)</f>
        <v/>
      </c>
      <c r="X501" s="2457" t="str">
        <f>IF(INPUT_OUTPUT!BZ488="","",INPUT_OUTPUT!BZ488)</f>
        <v/>
      </c>
      <c r="Y501" s="2457" t="str">
        <f>IF(INPUT_OUTPUT!CA488="","",INPUT_OUTPUT!CA488)</f>
        <v/>
      </c>
      <c r="Z501" s="2457" t="str">
        <f>IF(INPUT_OUTPUT!CB488="","",INPUT_OUTPUT!CB488)</f>
        <v/>
      </c>
      <c r="AA501" s="2461" t="str">
        <f t="shared" si="26"/>
        <v/>
      </c>
      <c r="AB501" s="2459" t="str">
        <f>IF(INPUT_OUTPUT!CC488="","",INPUT_OUTPUT!CC488)</f>
        <v/>
      </c>
      <c r="AC501" s="2459" t="str">
        <f>IF(INPUT_OUTPUT!CD488="","",INPUT_OUTPUT!CD488)</f>
        <v/>
      </c>
      <c r="AD501" s="2459" t="str">
        <f>IF(INPUT_OUTPUT!CE488="","",INPUT_OUTPUT!CE488)</f>
        <v/>
      </c>
      <c r="AE501" s="2459" t="str">
        <f>IF(INPUT_OUTPUT!CF488="","",INPUT_OUTPUT!CF488)</f>
        <v/>
      </c>
      <c r="AF501" s="2459" t="str">
        <f>IF(INPUT_OUTPUT!CG488="","",INPUT_OUTPUT!CG488)</f>
        <v/>
      </c>
      <c r="AG501" s="2459" t="str">
        <f>IF(INPUT_OUTPUT!CH488="","",INPUT_OUTPUT!CH488)</f>
        <v/>
      </c>
      <c r="AH501" s="2459" t="str">
        <f>IF(INPUT_OUTPUT!CI488="","",INPUT_OUTPUT!CI488)</f>
        <v/>
      </c>
    </row>
    <row r="502" spans="3:34" s="2437" customFormat="1" ht="12.75" customHeight="1">
      <c r="C502" s="2461" t="str">
        <f>IF(INPUT_OUTPUT!C489="","",INPUT_OUTPUT!C489)</f>
        <v/>
      </c>
      <c r="D502" s="2462" t="str">
        <f>IF(INPUT_OUTPUT!BH489="","",INPUT_OUTPUT!BH489)</f>
        <v/>
      </c>
      <c r="E502" s="2462" t="str">
        <f>IF(INPUT_OUTPUT!BI489="","",INPUT_OUTPUT!BI489)</f>
        <v/>
      </c>
      <c r="F502" s="2462" t="str">
        <f>IF(INPUT_OUTPUT!BJ489="","",INPUT_OUTPUT!BJ489)</f>
        <v/>
      </c>
      <c r="G502" s="2462" t="str">
        <f>IF(INPUT_OUTPUT!BK489="","",INPUT_OUTPUT!BK489)</f>
        <v/>
      </c>
      <c r="H502" s="2462" t="str">
        <f>IF(INPUT_OUTPUT!BL489="","",INPUT_OUTPUT!BL489)</f>
        <v/>
      </c>
      <c r="I502" s="2462" t="str">
        <f>IF(INPUT_OUTPUT!BM489="","",INPUT_OUTPUT!BM489)</f>
        <v/>
      </c>
      <c r="J502" s="2462" t="str">
        <f>IF(INPUT_OUTPUT!BN489="","",INPUT_OUTPUT!BN489)</f>
        <v/>
      </c>
      <c r="K502" s="2453" t="str">
        <f t="shared" si="24"/>
        <v/>
      </c>
      <c r="L502" s="2457" t="str">
        <f>IF(INPUT_OUTPUT!BO489="","",INPUT_OUTPUT!BO489)</f>
        <v/>
      </c>
      <c r="M502" s="2457" t="str">
        <f>IF(INPUT_OUTPUT!BP489="","",INPUT_OUTPUT!BP489)</f>
        <v/>
      </c>
      <c r="N502" s="2457" t="str">
        <f>IF(INPUT_OUTPUT!BQ489="","",INPUT_OUTPUT!BQ489)</f>
        <v/>
      </c>
      <c r="O502" s="2457" t="str">
        <f>IF(INPUT_OUTPUT!BR489="","",INPUT_OUTPUT!BR489)</f>
        <v/>
      </c>
      <c r="P502" s="2457" t="str">
        <f>IF(INPUT_OUTPUT!BS489="","",INPUT_OUTPUT!BS489)</f>
        <v/>
      </c>
      <c r="Q502" s="2457" t="str">
        <f>IF(INPUT_OUTPUT!BT489="","",INPUT_OUTPUT!BT489)</f>
        <v/>
      </c>
      <c r="R502" s="2457" t="str">
        <f>IF(INPUT_OUTPUT!BU489="","",INPUT_OUTPUT!BU489)</f>
        <v/>
      </c>
      <c r="S502" s="2461" t="str">
        <f t="shared" si="25"/>
        <v/>
      </c>
      <c r="T502" s="2457" t="str">
        <f>IF(INPUT_OUTPUT!BV489="","",INPUT_OUTPUT!BV489)</f>
        <v/>
      </c>
      <c r="U502" s="2457" t="str">
        <f>IF(INPUT_OUTPUT!BW489="","",INPUT_OUTPUT!BW489)</f>
        <v/>
      </c>
      <c r="V502" s="2457" t="str">
        <f>IF(INPUT_OUTPUT!BX489="","",INPUT_OUTPUT!BX489)</f>
        <v/>
      </c>
      <c r="W502" s="2457" t="str">
        <f>IF(INPUT_OUTPUT!BY489="","",INPUT_OUTPUT!BY489)</f>
        <v/>
      </c>
      <c r="X502" s="2457" t="str">
        <f>IF(INPUT_OUTPUT!BZ489="","",INPUT_OUTPUT!BZ489)</f>
        <v/>
      </c>
      <c r="Y502" s="2457" t="str">
        <f>IF(INPUT_OUTPUT!CA489="","",INPUT_OUTPUT!CA489)</f>
        <v/>
      </c>
      <c r="Z502" s="2457" t="str">
        <f>IF(INPUT_OUTPUT!CB489="","",INPUT_OUTPUT!CB489)</f>
        <v/>
      </c>
      <c r="AA502" s="2461" t="str">
        <f t="shared" si="26"/>
        <v/>
      </c>
      <c r="AB502" s="2459" t="str">
        <f>IF(INPUT_OUTPUT!CC489="","",INPUT_OUTPUT!CC489)</f>
        <v/>
      </c>
      <c r="AC502" s="2459" t="str">
        <f>IF(INPUT_OUTPUT!CD489="","",INPUT_OUTPUT!CD489)</f>
        <v/>
      </c>
      <c r="AD502" s="2459" t="str">
        <f>IF(INPUT_OUTPUT!CE489="","",INPUT_OUTPUT!CE489)</f>
        <v/>
      </c>
      <c r="AE502" s="2459" t="str">
        <f>IF(INPUT_OUTPUT!CF489="","",INPUT_OUTPUT!CF489)</f>
        <v/>
      </c>
      <c r="AF502" s="2459" t="str">
        <f>IF(INPUT_OUTPUT!CG489="","",INPUT_OUTPUT!CG489)</f>
        <v/>
      </c>
      <c r="AG502" s="2459" t="str">
        <f>IF(INPUT_OUTPUT!CH489="","",INPUT_OUTPUT!CH489)</f>
        <v/>
      </c>
      <c r="AH502" s="2459" t="str">
        <f>IF(INPUT_OUTPUT!CI489="","",INPUT_OUTPUT!CI489)</f>
        <v/>
      </c>
    </row>
    <row r="503" spans="3:34" s="2437" customFormat="1" ht="12.75" customHeight="1">
      <c r="C503" s="2461" t="str">
        <f>IF(INPUT_OUTPUT!C490="","",INPUT_OUTPUT!C490)</f>
        <v/>
      </c>
      <c r="D503" s="2462" t="str">
        <f>IF(INPUT_OUTPUT!BH490="","",INPUT_OUTPUT!BH490)</f>
        <v/>
      </c>
      <c r="E503" s="2462" t="str">
        <f>IF(INPUT_OUTPUT!BI490="","",INPUT_OUTPUT!BI490)</f>
        <v/>
      </c>
      <c r="F503" s="2462" t="str">
        <f>IF(INPUT_OUTPUT!BJ490="","",INPUT_OUTPUT!BJ490)</f>
        <v/>
      </c>
      <c r="G503" s="2462" t="str">
        <f>IF(INPUT_OUTPUT!BK490="","",INPUT_OUTPUT!BK490)</f>
        <v/>
      </c>
      <c r="H503" s="2462" t="str">
        <f>IF(INPUT_OUTPUT!BL490="","",INPUT_OUTPUT!BL490)</f>
        <v/>
      </c>
      <c r="I503" s="2462" t="str">
        <f>IF(INPUT_OUTPUT!BM490="","",INPUT_OUTPUT!BM490)</f>
        <v/>
      </c>
      <c r="J503" s="2462" t="str">
        <f>IF(INPUT_OUTPUT!BN490="","",INPUT_OUTPUT!BN490)</f>
        <v/>
      </c>
      <c r="K503" s="2453" t="str">
        <f t="shared" si="24"/>
        <v/>
      </c>
      <c r="L503" s="2457" t="str">
        <f>IF(INPUT_OUTPUT!BO490="","",INPUT_OUTPUT!BO490)</f>
        <v/>
      </c>
      <c r="M503" s="2457" t="str">
        <f>IF(INPUT_OUTPUT!BP490="","",INPUT_OUTPUT!BP490)</f>
        <v/>
      </c>
      <c r="N503" s="2457" t="str">
        <f>IF(INPUT_OUTPUT!BQ490="","",INPUT_OUTPUT!BQ490)</f>
        <v/>
      </c>
      <c r="O503" s="2457" t="str">
        <f>IF(INPUT_OUTPUT!BR490="","",INPUT_OUTPUT!BR490)</f>
        <v/>
      </c>
      <c r="P503" s="2457" t="str">
        <f>IF(INPUT_OUTPUT!BS490="","",INPUT_OUTPUT!BS490)</f>
        <v/>
      </c>
      <c r="Q503" s="2457" t="str">
        <f>IF(INPUT_OUTPUT!BT490="","",INPUT_OUTPUT!BT490)</f>
        <v/>
      </c>
      <c r="R503" s="2457" t="str">
        <f>IF(INPUT_OUTPUT!BU490="","",INPUT_OUTPUT!BU490)</f>
        <v/>
      </c>
      <c r="S503" s="2461" t="str">
        <f t="shared" si="25"/>
        <v/>
      </c>
      <c r="T503" s="2457" t="str">
        <f>IF(INPUT_OUTPUT!BV490="","",INPUT_OUTPUT!BV490)</f>
        <v/>
      </c>
      <c r="U503" s="2457" t="str">
        <f>IF(INPUT_OUTPUT!BW490="","",INPUT_OUTPUT!BW490)</f>
        <v/>
      </c>
      <c r="V503" s="2457" t="str">
        <f>IF(INPUT_OUTPUT!BX490="","",INPUT_OUTPUT!BX490)</f>
        <v/>
      </c>
      <c r="W503" s="2457" t="str">
        <f>IF(INPUT_OUTPUT!BY490="","",INPUT_OUTPUT!BY490)</f>
        <v/>
      </c>
      <c r="X503" s="2457" t="str">
        <f>IF(INPUT_OUTPUT!BZ490="","",INPUT_OUTPUT!BZ490)</f>
        <v/>
      </c>
      <c r="Y503" s="2457" t="str">
        <f>IF(INPUT_OUTPUT!CA490="","",INPUT_OUTPUT!CA490)</f>
        <v/>
      </c>
      <c r="Z503" s="2457" t="str">
        <f>IF(INPUT_OUTPUT!CB490="","",INPUT_OUTPUT!CB490)</f>
        <v/>
      </c>
      <c r="AA503" s="2461" t="str">
        <f t="shared" si="26"/>
        <v/>
      </c>
      <c r="AB503" s="2459" t="str">
        <f>IF(INPUT_OUTPUT!CC490="","",INPUT_OUTPUT!CC490)</f>
        <v/>
      </c>
      <c r="AC503" s="2459" t="str">
        <f>IF(INPUT_OUTPUT!CD490="","",INPUT_OUTPUT!CD490)</f>
        <v/>
      </c>
      <c r="AD503" s="2459" t="str">
        <f>IF(INPUT_OUTPUT!CE490="","",INPUT_OUTPUT!CE490)</f>
        <v/>
      </c>
      <c r="AE503" s="2459" t="str">
        <f>IF(INPUT_OUTPUT!CF490="","",INPUT_OUTPUT!CF490)</f>
        <v/>
      </c>
      <c r="AF503" s="2459" t="str">
        <f>IF(INPUT_OUTPUT!CG490="","",INPUT_OUTPUT!CG490)</f>
        <v/>
      </c>
      <c r="AG503" s="2459" t="str">
        <f>IF(INPUT_OUTPUT!CH490="","",INPUT_OUTPUT!CH490)</f>
        <v/>
      </c>
      <c r="AH503" s="2459" t="str">
        <f>IF(INPUT_OUTPUT!CI490="","",INPUT_OUTPUT!CI490)</f>
        <v/>
      </c>
    </row>
    <row r="504" spans="3:34" s="2437" customFormat="1" ht="12.75" customHeight="1">
      <c r="C504" s="2461" t="str">
        <f>IF(INPUT_OUTPUT!C491="","",INPUT_OUTPUT!C491)</f>
        <v/>
      </c>
      <c r="D504" s="2462" t="str">
        <f>IF(INPUT_OUTPUT!BH491="","",INPUT_OUTPUT!BH491)</f>
        <v/>
      </c>
      <c r="E504" s="2462" t="str">
        <f>IF(INPUT_OUTPUT!BI491="","",INPUT_OUTPUT!BI491)</f>
        <v/>
      </c>
      <c r="F504" s="2462" t="str">
        <f>IF(INPUT_OUTPUT!BJ491="","",INPUT_OUTPUT!BJ491)</f>
        <v/>
      </c>
      <c r="G504" s="2462" t="str">
        <f>IF(INPUT_OUTPUT!BK491="","",INPUT_OUTPUT!BK491)</f>
        <v/>
      </c>
      <c r="H504" s="2462" t="str">
        <f>IF(INPUT_OUTPUT!BL491="","",INPUT_OUTPUT!BL491)</f>
        <v/>
      </c>
      <c r="I504" s="2462" t="str">
        <f>IF(INPUT_OUTPUT!BM491="","",INPUT_OUTPUT!BM491)</f>
        <v/>
      </c>
      <c r="J504" s="2462" t="str">
        <f>IF(INPUT_OUTPUT!BN491="","",INPUT_OUTPUT!BN491)</f>
        <v/>
      </c>
      <c r="K504" s="2453" t="str">
        <f t="shared" si="24"/>
        <v/>
      </c>
      <c r="L504" s="2457" t="str">
        <f>IF(INPUT_OUTPUT!BO491="","",INPUT_OUTPUT!BO491)</f>
        <v/>
      </c>
      <c r="M504" s="2457" t="str">
        <f>IF(INPUT_OUTPUT!BP491="","",INPUT_OUTPUT!BP491)</f>
        <v/>
      </c>
      <c r="N504" s="2457" t="str">
        <f>IF(INPUT_OUTPUT!BQ491="","",INPUT_OUTPUT!BQ491)</f>
        <v/>
      </c>
      <c r="O504" s="2457" t="str">
        <f>IF(INPUT_OUTPUT!BR491="","",INPUT_OUTPUT!BR491)</f>
        <v/>
      </c>
      <c r="P504" s="2457" t="str">
        <f>IF(INPUT_OUTPUT!BS491="","",INPUT_OUTPUT!BS491)</f>
        <v/>
      </c>
      <c r="Q504" s="2457" t="str">
        <f>IF(INPUT_OUTPUT!BT491="","",INPUT_OUTPUT!BT491)</f>
        <v/>
      </c>
      <c r="R504" s="2457" t="str">
        <f>IF(INPUT_OUTPUT!BU491="","",INPUT_OUTPUT!BU491)</f>
        <v/>
      </c>
      <c r="S504" s="2461" t="str">
        <f t="shared" si="25"/>
        <v/>
      </c>
      <c r="T504" s="2457" t="str">
        <f>IF(INPUT_OUTPUT!BV491="","",INPUT_OUTPUT!BV491)</f>
        <v/>
      </c>
      <c r="U504" s="2457" t="str">
        <f>IF(INPUT_OUTPUT!BW491="","",INPUT_OUTPUT!BW491)</f>
        <v/>
      </c>
      <c r="V504" s="2457" t="str">
        <f>IF(INPUT_OUTPUT!BX491="","",INPUT_OUTPUT!BX491)</f>
        <v/>
      </c>
      <c r="W504" s="2457" t="str">
        <f>IF(INPUT_OUTPUT!BY491="","",INPUT_OUTPUT!BY491)</f>
        <v/>
      </c>
      <c r="X504" s="2457" t="str">
        <f>IF(INPUT_OUTPUT!BZ491="","",INPUT_OUTPUT!BZ491)</f>
        <v/>
      </c>
      <c r="Y504" s="2457" t="str">
        <f>IF(INPUT_OUTPUT!CA491="","",INPUT_OUTPUT!CA491)</f>
        <v/>
      </c>
      <c r="Z504" s="2457" t="str">
        <f>IF(INPUT_OUTPUT!CB491="","",INPUT_OUTPUT!CB491)</f>
        <v/>
      </c>
      <c r="AA504" s="2461" t="str">
        <f t="shared" si="26"/>
        <v/>
      </c>
      <c r="AB504" s="2459" t="str">
        <f>IF(INPUT_OUTPUT!CC491="","",INPUT_OUTPUT!CC491)</f>
        <v/>
      </c>
      <c r="AC504" s="2459" t="str">
        <f>IF(INPUT_OUTPUT!CD491="","",INPUT_OUTPUT!CD491)</f>
        <v/>
      </c>
      <c r="AD504" s="2459" t="str">
        <f>IF(INPUT_OUTPUT!CE491="","",INPUT_OUTPUT!CE491)</f>
        <v/>
      </c>
      <c r="AE504" s="2459" t="str">
        <f>IF(INPUT_OUTPUT!CF491="","",INPUT_OUTPUT!CF491)</f>
        <v/>
      </c>
      <c r="AF504" s="2459" t="str">
        <f>IF(INPUT_OUTPUT!CG491="","",INPUT_OUTPUT!CG491)</f>
        <v/>
      </c>
      <c r="AG504" s="2459" t="str">
        <f>IF(INPUT_OUTPUT!CH491="","",INPUT_OUTPUT!CH491)</f>
        <v/>
      </c>
      <c r="AH504" s="2459" t="str">
        <f>IF(INPUT_OUTPUT!CI491="","",INPUT_OUTPUT!CI491)</f>
        <v/>
      </c>
    </row>
    <row r="505" spans="3:34" s="2437" customFormat="1" ht="12.75" customHeight="1">
      <c r="C505" s="2461" t="str">
        <f>IF(INPUT_OUTPUT!C492="","",INPUT_OUTPUT!C492)</f>
        <v/>
      </c>
      <c r="D505" s="2462" t="str">
        <f>IF(INPUT_OUTPUT!BH492="","",INPUT_OUTPUT!BH492)</f>
        <v/>
      </c>
      <c r="E505" s="2462" t="str">
        <f>IF(INPUT_OUTPUT!BI492="","",INPUT_OUTPUT!BI492)</f>
        <v/>
      </c>
      <c r="F505" s="2462" t="str">
        <f>IF(INPUT_OUTPUT!BJ492="","",INPUT_OUTPUT!BJ492)</f>
        <v/>
      </c>
      <c r="G505" s="2462" t="str">
        <f>IF(INPUT_OUTPUT!BK492="","",INPUT_OUTPUT!BK492)</f>
        <v/>
      </c>
      <c r="H505" s="2462" t="str">
        <f>IF(INPUT_OUTPUT!BL492="","",INPUT_OUTPUT!BL492)</f>
        <v/>
      </c>
      <c r="I505" s="2462" t="str">
        <f>IF(INPUT_OUTPUT!BM492="","",INPUT_OUTPUT!BM492)</f>
        <v/>
      </c>
      <c r="J505" s="2462" t="str">
        <f>IF(INPUT_OUTPUT!BN492="","",INPUT_OUTPUT!BN492)</f>
        <v/>
      </c>
      <c r="K505" s="2453" t="str">
        <f t="shared" si="24"/>
        <v/>
      </c>
      <c r="L505" s="2457" t="str">
        <f>IF(INPUT_OUTPUT!BO492="","",INPUT_OUTPUT!BO492)</f>
        <v/>
      </c>
      <c r="M505" s="2457" t="str">
        <f>IF(INPUT_OUTPUT!BP492="","",INPUT_OUTPUT!BP492)</f>
        <v/>
      </c>
      <c r="N505" s="2457" t="str">
        <f>IF(INPUT_OUTPUT!BQ492="","",INPUT_OUTPUT!BQ492)</f>
        <v/>
      </c>
      <c r="O505" s="2457" t="str">
        <f>IF(INPUT_OUTPUT!BR492="","",INPUT_OUTPUT!BR492)</f>
        <v/>
      </c>
      <c r="P505" s="2457" t="str">
        <f>IF(INPUT_OUTPUT!BS492="","",INPUT_OUTPUT!BS492)</f>
        <v/>
      </c>
      <c r="Q505" s="2457" t="str">
        <f>IF(INPUT_OUTPUT!BT492="","",INPUT_OUTPUT!BT492)</f>
        <v/>
      </c>
      <c r="R505" s="2457" t="str">
        <f>IF(INPUT_OUTPUT!BU492="","",INPUT_OUTPUT!BU492)</f>
        <v/>
      </c>
      <c r="S505" s="2461" t="str">
        <f t="shared" si="25"/>
        <v/>
      </c>
      <c r="T505" s="2457" t="str">
        <f>IF(INPUT_OUTPUT!BV492="","",INPUT_OUTPUT!BV492)</f>
        <v/>
      </c>
      <c r="U505" s="2457" t="str">
        <f>IF(INPUT_OUTPUT!BW492="","",INPUT_OUTPUT!BW492)</f>
        <v/>
      </c>
      <c r="V505" s="2457" t="str">
        <f>IF(INPUT_OUTPUT!BX492="","",INPUT_OUTPUT!BX492)</f>
        <v/>
      </c>
      <c r="W505" s="2457" t="str">
        <f>IF(INPUT_OUTPUT!BY492="","",INPUT_OUTPUT!BY492)</f>
        <v/>
      </c>
      <c r="X505" s="2457" t="str">
        <f>IF(INPUT_OUTPUT!BZ492="","",INPUT_OUTPUT!BZ492)</f>
        <v/>
      </c>
      <c r="Y505" s="2457" t="str">
        <f>IF(INPUT_OUTPUT!CA492="","",INPUT_OUTPUT!CA492)</f>
        <v/>
      </c>
      <c r="Z505" s="2457" t="str">
        <f>IF(INPUT_OUTPUT!CB492="","",INPUT_OUTPUT!CB492)</f>
        <v/>
      </c>
      <c r="AA505" s="2461" t="str">
        <f t="shared" si="26"/>
        <v/>
      </c>
      <c r="AB505" s="2459" t="str">
        <f>IF(INPUT_OUTPUT!CC492="","",INPUT_OUTPUT!CC492)</f>
        <v/>
      </c>
      <c r="AC505" s="2459" t="str">
        <f>IF(INPUT_OUTPUT!CD492="","",INPUT_OUTPUT!CD492)</f>
        <v/>
      </c>
      <c r="AD505" s="2459" t="str">
        <f>IF(INPUT_OUTPUT!CE492="","",INPUT_OUTPUT!CE492)</f>
        <v/>
      </c>
      <c r="AE505" s="2459" t="str">
        <f>IF(INPUT_OUTPUT!CF492="","",INPUT_OUTPUT!CF492)</f>
        <v/>
      </c>
      <c r="AF505" s="2459" t="str">
        <f>IF(INPUT_OUTPUT!CG492="","",INPUT_OUTPUT!CG492)</f>
        <v/>
      </c>
      <c r="AG505" s="2459" t="str">
        <f>IF(INPUT_OUTPUT!CH492="","",INPUT_OUTPUT!CH492)</f>
        <v/>
      </c>
      <c r="AH505" s="2459" t="str">
        <f>IF(INPUT_OUTPUT!CI492="","",INPUT_OUTPUT!CI492)</f>
        <v/>
      </c>
    </row>
    <row r="506" spans="3:34" s="2437" customFormat="1" ht="12.75" customHeight="1">
      <c r="C506" s="2461" t="str">
        <f>IF(INPUT_OUTPUT!C493="","",INPUT_OUTPUT!C493)</f>
        <v/>
      </c>
      <c r="D506" s="2462" t="str">
        <f>IF(INPUT_OUTPUT!BH493="","",INPUT_OUTPUT!BH493)</f>
        <v/>
      </c>
      <c r="E506" s="2462" t="str">
        <f>IF(INPUT_OUTPUT!BI493="","",INPUT_OUTPUT!BI493)</f>
        <v/>
      </c>
      <c r="F506" s="2462" t="str">
        <f>IF(INPUT_OUTPUT!BJ493="","",INPUT_OUTPUT!BJ493)</f>
        <v/>
      </c>
      <c r="G506" s="2462" t="str">
        <f>IF(INPUT_OUTPUT!BK493="","",INPUT_OUTPUT!BK493)</f>
        <v/>
      </c>
      <c r="H506" s="2462" t="str">
        <f>IF(INPUT_OUTPUT!BL493="","",INPUT_OUTPUT!BL493)</f>
        <v/>
      </c>
      <c r="I506" s="2462" t="str">
        <f>IF(INPUT_OUTPUT!BM493="","",INPUT_OUTPUT!BM493)</f>
        <v/>
      </c>
      <c r="J506" s="2462" t="str">
        <f>IF(INPUT_OUTPUT!BN493="","",INPUT_OUTPUT!BN493)</f>
        <v/>
      </c>
      <c r="K506" s="2453" t="str">
        <f t="shared" si="24"/>
        <v/>
      </c>
      <c r="L506" s="2457" t="str">
        <f>IF(INPUT_OUTPUT!BO493="","",INPUT_OUTPUT!BO493)</f>
        <v/>
      </c>
      <c r="M506" s="2457" t="str">
        <f>IF(INPUT_OUTPUT!BP493="","",INPUT_OUTPUT!BP493)</f>
        <v/>
      </c>
      <c r="N506" s="2457" t="str">
        <f>IF(INPUT_OUTPUT!BQ493="","",INPUT_OUTPUT!BQ493)</f>
        <v/>
      </c>
      <c r="O506" s="2457" t="str">
        <f>IF(INPUT_OUTPUT!BR493="","",INPUT_OUTPUT!BR493)</f>
        <v/>
      </c>
      <c r="P506" s="2457" t="str">
        <f>IF(INPUT_OUTPUT!BS493="","",INPUT_OUTPUT!BS493)</f>
        <v/>
      </c>
      <c r="Q506" s="2457" t="str">
        <f>IF(INPUT_OUTPUT!BT493="","",INPUT_OUTPUT!BT493)</f>
        <v/>
      </c>
      <c r="R506" s="2457" t="str">
        <f>IF(INPUT_OUTPUT!BU493="","",INPUT_OUTPUT!BU493)</f>
        <v/>
      </c>
      <c r="S506" s="2461" t="str">
        <f t="shared" si="25"/>
        <v/>
      </c>
      <c r="T506" s="2457" t="str">
        <f>IF(INPUT_OUTPUT!BV493="","",INPUT_OUTPUT!BV493)</f>
        <v/>
      </c>
      <c r="U506" s="2457" t="str">
        <f>IF(INPUT_OUTPUT!BW493="","",INPUT_OUTPUT!BW493)</f>
        <v/>
      </c>
      <c r="V506" s="2457" t="str">
        <f>IF(INPUT_OUTPUT!BX493="","",INPUT_OUTPUT!BX493)</f>
        <v/>
      </c>
      <c r="W506" s="2457" t="str">
        <f>IF(INPUT_OUTPUT!BY493="","",INPUT_OUTPUT!BY493)</f>
        <v/>
      </c>
      <c r="X506" s="2457" t="str">
        <f>IF(INPUT_OUTPUT!BZ493="","",INPUT_OUTPUT!BZ493)</f>
        <v/>
      </c>
      <c r="Y506" s="2457" t="str">
        <f>IF(INPUT_OUTPUT!CA493="","",INPUT_OUTPUT!CA493)</f>
        <v/>
      </c>
      <c r="Z506" s="2457" t="str">
        <f>IF(INPUT_OUTPUT!CB493="","",INPUT_OUTPUT!CB493)</f>
        <v/>
      </c>
      <c r="AA506" s="2461" t="str">
        <f t="shared" si="26"/>
        <v/>
      </c>
      <c r="AB506" s="2459" t="str">
        <f>IF(INPUT_OUTPUT!CC493="","",INPUT_OUTPUT!CC493)</f>
        <v/>
      </c>
      <c r="AC506" s="2459" t="str">
        <f>IF(INPUT_OUTPUT!CD493="","",INPUT_OUTPUT!CD493)</f>
        <v/>
      </c>
      <c r="AD506" s="2459" t="str">
        <f>IF(INPUT_OUTPUT!CE493="","",INPUT_OUTPUT!CE493)</f>
        <v/>
      </c>
      <c r="AE506" s="2459" t="str">
        <f>IF(INPUT_OUTPUT!CF493="","",INPUT_OUTPUT!CF493)</f>
        <v/>
      </c>
      <c r="AF506" s="2459" t="str">
        <f>IF(INPUT_OUTPUT!CG493="","",INPUT_OUTPUT!CG493)</f>
        <v/>
      </c>
      <c r="AG506" s="2459" t="str">
        <f>IF(INPUT_OUTPUT!CH493="","",INPUT_OUTPUT!CH493)</f>
        <v/>
      </c>
      <c r="AH506" s="2459" t="str">
        <f>IF(INPUT_OUTPUT!CI493="","",INPUT_OUTPUT!CI493)</f>
        <v/>
      </c>
    </row>
    <row r="507" spans="3:34" s="2437" customFormat="1" ht="12.75" customHeight="1">
      <c r="C507" s="2461" t="str">
        <f>IF(INPUT_OUTPUT!C494="","",INPUT_OUTPUT!C494)</f>
        <v/>
      </c>
      <c r="D507" s="2462" t="str">
        <f>IF(INPUT_OUTPUT!BH494="","",INPUT_OUTPUT!BH494)</f>
        <v/>
      </c>
      <c r="E507" s="2462" t="str">
        <f>IF(INPUT_OUTPUT!BI494="","",INPUT_OUTPUT!BI494)</f>
        <v/>
      </c>
      <c r="F507" s="2462" t="str">
        <f>IF(INPUT_OUTPUT!BJ494="","",INPUT_OUTPUT!BJ494)</f>
        <v/>
      </c>
      <c r="G507" s="2462" t="str">
        <f>IF(INPUT_OUTPUT!BK494="","",INPUT_OUTPUT!BK494)</f>
        <v/>
      </c>
      <c r="H507" s="2462" t="str">
        <f>IF(INPUT_OUTPUT!BL494="","",INPUT_OUTPUT!BL494)</f>
        <v/>
      </c>
      <c r="I507" s="2462" t="str">
        <f>IF(INPUT_OUTPUT!BM494="","",INPUT_OUTPUT!BM494)</f>
        <v/>
      </c>
      <c r="J507" s="2462" t="str">
        <f>IF(INPUT_OUTPUT!BN494="","",INPUT_OUTPUT!BN494)</f>
        <v/>
      </c>
      <c r="K507" s="2453" t="str">
        <f t="shared" si="24"/>
        <v/>
      </c>
      <c r="L507" s="2457" t="str">
        <f>IF(INPUT_OUTPUT!BO494="","",INPUT_OUTPUT!BO494)</f>
        <v/>
      </c>
      <c r="M507" s="2457" t="str">
        <f>IF(INPUT_OUTPUT!BP494="","",INPUT_OUTPUT!BP494)</f>
        <v/>
      </c>
      <c r="N507" s="2457" t="str">
        <f>IF(INPUT_OUTPUT!BQ494="","",INPUT_OUTPUT!BQ494)</f>
        <v/>
      </c>
      <c r="O507" s="2457" t="str">
        <f>IF(INPUT_OUTPUT!BR494="","",INPUT_OUTPUT!BR494)</f>
        <v/>
      </c>
      <c r="P507" s="2457" t="str">
        <f>IF(INPUT_OUTPUT!BS494="","",INPUT_OUTPUT!BS494)</f>
        <v/>
      </c>
      <c r="Q507" s="2457" t="str">
        <f>IF(INPUT_OUTPUT!BT494="","",INPUT_OUTPUT!BT494)</f>
        <v/>
      </c>
      <c r="R507" s="2457" t="str">
        <f>IF(INPUT_OUTPUT!BU494="","",INPUT_OUTPUT!BU494)</f>
        <v/>
      </c>
      <c r="S507" s="2461" t="str">
        <f t="shared" si="25"/>
        <v/>
      </c>
      <c r="T507" s="2457" t="str">
        <f>IF(INPUT_OUTPUT!BV494="","",INPUT_OUTPUT!BV494)</f>
        <v/>
      </c>
      <c r="U507" s="2457" t="str">
        <f>IF(INPUT_OUTPUT!BW494="","",INPUT_OUTPUT!BW494)</f>
        <v/>
      </c>
      <c r="V507" s="2457" t="str">
        <f>IF(INPUT_OUTPUT!BX494="","",INPUT_OUTPUT!BX494)</f>
        <v/>
      </c>
      <c r="W507" s="2457" t="str">
        <f>IF(INPUT_OUTPUT!BY494="","",INPUT_OUTPUT!BY494)</f>
        <v/>
      </c>
      <c r="X507" s="2457" t="str">
        <f>IF(INPUT_OUTPUT!BZ494="","",INPUT_OUTPUT!BZ494)</f>
        <v/>
      </c>
      <c r="Y507" s="2457" t="str">
        <f>IF(INPUT_OUTPUT!CA494="","",INPUT_OUTPUT!CA494)</f>
        <v/>
      </c>
      <c r="Z507" s="2457" t="str">
        <f>IF(INPUT_OUTPUT!CB494="","",INPUT_OUTPUT!CB494)</f>
        <v/>
      </c>
      <c r="AA507" s="2461" t="str">
        <f t="shared" si="26"/>
        <v/>
      </c>
      <c r="AB507" s="2459" t="str">
        <f>IF(INPUT_OUTPUT!CC494="","",INPUT_OUTPUT!CC494)</f>
        <v/>
      </c>
      <c r="AC507" s="2459" t="str">
        <f>IF(INPUT_OUTPUT!CD494="","",INPUT_OUTPUT!CD494)</f>
        <v/>
      </c>
      <c r="AD507" s="2459" t="str">
        <f>IF(INPUT_OUTPUT!CE494="","",INPUT_OUTPUT!CE494)</f>
        <v/>
      </c>
      <c r="AE507" s="2459" t="str">
        <f>IF(INPUT_OUTPUT!CF494="","",INPUT_OUTPUT!CF494)</f>
        <v/>
      </c>
      <c r="AF507" s="2459" t="str">
        <f>IF(INPUT_OUTPUT!CG494="","",INPUT_OUTPUT!CG494)</f>
        <v/>
      </c>
      <c r="AG507" s="2459" t="str">
        <f>IF(INPUT_OUTPUT!CH494="","",INPUT_OUTPUT!CH494)</f>
        <v/>
      </c>
      <c r="AH507" s="2459" t="str">
        <f>IF(INPUT_OUTPUT!CI494="","",INPUT_OUTPUT!CI494)</f>
        <v/>
      </c>
    </row>
    <row r="508" spans="3:34" s="2437" customFormat="1" ht="12.75" customHeight="1">
      <c r="C508" s="2461" t="str">
        <f>IF(INPUT_OUTPUT!C495="","",INPUT_OUTPUT!C495)</f>
        <v/>
      </c>
      <c r="D508" s="2462" t="str">
        <f>IF(INPUT_OUTPUT!BH495="","",INPUT_OUTPUT!BH495)</f>
        <v/>
      </c>
      <c r="E508" s="2462" t="str">
        <f>IF(INPUT_OUTPUT!BI495="","",INPUT_OUTPUT!BI495)</f>
        <v/>
      </c>
      <c r="F508" s="2462" t="str">
        <f>IF(INPUT_OUTPUT!BJ495="","",INPUT_OUTPUT!BJ495)</f>
        <v/>
      </c>
      <c r="G508" s="2462" t="str">
        <f>IF(INPUT_OUTPUT!BK495="","",INPUT_OUTPUT!BK495)</f>
        <v/>
      </c>
      <c r="H508" s="2462" t="str">
        <f>IF(INPUT_OUTPUT!BL495="","",INPUT_OUTPUT!BL495)</f>
        <v/>
      </c>
      <c r="I508" s="2462" t="str">
        <f>IF(INPUT_OUTPUT!BM495="","",INPUT_OUTPUT!BM495)</f>
        <v/>
      </c>
      <c r="J508" s="2462" t="str">
        <f>IF(INPUT_OUTPUT!BN495="","",INPUT_OUTPUT!BN495)</f>
        <v/>
      </c>
      <c r="K508" s="2453" t="str">
        <f t="shared" si="24"/>
        <v/>
      </c>
      <c r="L508" s="2457" t="str">
        <f>IF(INPUT_OUTPUT!BO495="","",INPUT_OUTPUT!BO495)</f>
        <v/>
      </c>
      <c r="M508" s="2457" t="str">
        <f>IF(INPUT_OUTPUT!BP495="","",INPUT_OUTPUT!BP495)</f>
        <v/>
      </c>
      <c r="N508" s="2457" t="str">
        <f>IF(INPUT_OUTPUT!BQ495="","",INPUT_OUTPUT!BQ495)</f>
        <v/>
      </c>
      <c r="O508" s="2457" t="str">
        <f>IF(INPUT_OUTPUT!BR495="","",INPUT_OUTPUT!BR495)</f>
        <v/>
      </c>
      <c r="P508" s="2457" t="str">
        <f>IF(INPUT_OUTPUT!BS495="","",INPUT_OUTPUT!BS495)</f>
        <v/>
      </c>
      <c r="Q508" s="2457" t="str">
        <f>IF(INPUT_OUTPUT!BT495="","",INPUT_OUTPUT!BT495)</f>
        <v/>
      </c>
      <c r="R508" s="2457" t="str">
        <f>IF(INPUT_OUTPUT!BU495="","",INPUT_OUTPUT!BU495)</f>
        <v/>
      </c>
      <c r="S508" s="2461" t="str">
        <f t="shared" si="25"/>
        <v/>
      </c>
      <c r="T508" s="2457" t="str">
        <f>IF(INPUT_OUTPUT!BV495="","",INPUT_OUTPUT!BV495)</f>
        <v/>
      </c>
      <c r="U508" s="2457" t="str">
        <f>IF(INPUT_OUTPUT!BW495="","",INPUT_OUTPUT!BW495)</f>
        <v/>
      </c>
      <c r="V508" s="2457" t="str">
        <f>IF(INPUT_OUTPUT!BX495="","",INPUT_OUTPUT!BX495)</f>
        <v/>
      </c>
      <c r="W508" s="2457" t="str">
        <f>IF(INPUT_OUTPUT!BY495="","",INPUT_OUTPUT!BY495)</f>
        <v/>
      </c>
      <c r="X508" s="2457" t="str">
        <f>IF(INPUT_OUTPUT!BZ495="","",INPUT_OUTPUT!BZ495)</f>
        <v/>
      </c>
      <c r="Y508" s="2457" t="str">
        <f>IF(INPUT_OUTPUT!CA495="","",INPUT_OUTPUT!CA495)</f>
        <v/>
      </c>
      <c r="Z508" s="2457" t="str">
        <f>IF(INPUT_OUTPUT!CB495="","",INPUT_OUTPUT!CB495)</f>
        <v/>
      </c>
      <c r="AA508" s="2461" t="str">
        <f t="shared" si="26"/>
        <v/>
      </c>
      <c r="AB508" s="2459" t="str">
        <f>IF(INPUT_OUTPUT!CC495="","",INPUT_OUTPUT!CC495)</f>
        <v/>
      </c>
      <c r="AC508" s="2459" t="str">
        <f>IF(INPUT_OUTPUT!CD495="","",INPUT_OUTPUT!CD495)</f>
        <v/>
      </c>
      <c r="AD508" s="2459" t="str">
        <f>IF(INPUT_OUTPUT!CE495="","",INPUT_OUTPUT!CE495)</f>
        <v/>
      </c>
      <c r="AE508" s="2459" t="str">
        <f>IF(INPUT_OUTPUT!CF495="","",INPUT_OUTPUT!CF495)</f>
        <v/>
      </c>
      <c r="AF508" s="2459" t="str">
        <f>IF(INPUT_OUTPUT!CG495="","",INPUT_OUTPUT!CG495)</f>
        <v/>
      </c>
      <c r="AG508" s="2459" t="str">
        <f>IF(INPUT_OUTPUT!CH495="","",INPUT_OUTPUT!CH495)</f>
        <v/>
      </c>
      <c r="AH508" s="2459" t="str">
        <f>IF(INPUT_OUTPUT!CI495="","",INPUT_OUTPUT!CI495)</f>
        <v/>
      </c>
    </row>
    <row r="509" spans="3:34" s="2437" customFormat="1" ht="12.75" customHeight="1">
      <c r="C509" s="2461" t="str">
        <f>IF(INPUT_OUTPUT!C496="","",INPUT_OUTPUT!C496)</f>
        <v/>
      </c>
      <c r="D509" s="2462" t="str">
        <f>IF(INPUT_OUTPUT!BH496="","",INPUT_OUTPUT!BH496)</f>
        <v/>
      </c>
      <c r="E509" s="2462" t="str">
        <f>IF(INPUT_OUTPUT!BI496="","",INPUT_OUTPUT!BI496)</f>
        <v/>
      </c>
      <c r="F509" s="2462" t="str">
        <f>IF(INPUT_OUTPUT!BJ496="","",INPUT_OUTPUT!BJ496)</f>
        <v/>
      </c>
      <c r="G509" s="2462" t="str">
        <f>IF(INPUT_OUTPUT!BK496="","",INPUT_OUTPUT!BK496)</f>
        <v/>
      </c>
      <c r="H509" s="2462" t="str">
        <f>IF(INPUT_OUTPUT!BL496="","",INPUT_OUTPUT!BL496)</f>
        <v/>
      </c>
      <c r="I509" s="2462" t="str">
        <f>IF(INPUT_OUTPUT!BM496="","",INPUT_OUTPUT!BM496)</f>
        <v/>
      </c>
      <c r="J509" s="2462" t="str">
        <f>IF(INPUT_OUTPUT!BN496="","",INPUT_OUTPUT!BN496)</f>
        <v/>
      </c>
      <c r="K509" s="2453" t="str">
        <f t="shared" si="24"/>
        <v/>
      </c>
      <c r="L509" s="2457" t="str">
        <f>IF(INPUT_OUTPUT!BO496="","",INPUT_OUTPUT!BO496)</f>
        <v/>
      </c>
      <c r="M509" s="2457" t="str">
        <f>IF(INPUT_OUTPUT!BP496="","",INPUT_OUTPUT!BP496)</f>
        <v/>
      </c>
      <c r="N509" s="2457" t="str">
        <f>IF(INPUT_OUTPUT!BQ496="","",INPUT_OUTPUT!BQ496)</f>
        <v/>
      </c>
      <c r="O509" s="2457" t="str">
        <f>IF(INPUT_OUTPUT!BR496="","",INPUT_OUTPUT!BR496)</f>
        <v/>
      </c>
      <c r="P509" s="2457" t="str">
        <f>IF(INPUT_OUTPUT!BS496="","",INPUT_OUTPUT!BS496)</f>
        <v/>
      </c>
      <c r="Q509" s="2457" t="str">
        <f>IF(INPUT_OUTPUT!BT496="","",INPUT_OUTPUT!BT496)</f>
        <v/>
      </c>
      <c r="R509" s="2457" t="str">
        <f>IF(INPUT_OUTPUT!BU496="","",INPUT_OUTPUT!BU496)</f>
        <v/>
      </c>
      <c r="S509" s="2461" t="str">
        <f t="shared" si="25"/>
        <v/>
      </c>
      <c r="T509" s="2457" t="str">
        <f>IF(INPUT_OUTPUT!BV496="","",INPUT_OUTPUT!BV496)</f>
        <v/>
      </c>
      <c r="U509" s="2457" t="str">
        <f>IF(INPUT_OUTPUT!BW496="","",INPUT_OUTPUT!BW496)</f>
        <v/>
      </c>
      <c r="V509" s="2457" t="str">
        <f>IF(INPUT_OUTPUT!BX496="","",INPUT_OUTPUT!BX496)</f>
        <v/>
      </c>
      <c r="W509" s="2457" t="str">
        <f>IF(INPUT_OUTPUT!BY496="","",INPUT_OUTPUT!BY496)</f>
        <v/>
      </c>
      <c r="X509" s="2457" t="str">
        <f>IF(INPUT_OUTPUT!BZ496="","",INPUT_OUTPUT!BZ496)</f>
        <v/>
      </c>
      <c r="Y509" s="2457" t="str">
        <f>IF(INPUT_OUTPUT!CA496="","",INPUT_OUTPUT!CA496)</f>
        <v/>
      </c>
      <c r="Z509" s="2457" t="str">
        <f>IF(INPUT_OUTPUT!CB496="","",INPUT_OUTPUT!CB496)</f>
        <v/>
      </c>
      <c r="AA509" s="2461" t="str">
        <f t="shared" si="26"/>
        <v/>
      </c>
      <c r="AB509" s="2459" t="str">
        <f>IF(INPUT_OUTPUT!CC496="","",INPUT_OUTPUT!CC496)</f>
        <v/>
      </c>
      <c r="AC509" s="2459" t="str">
        <f>IF(INPUT_OUTPUT!CD496="","",INPUT_OUTPUT!CD496)</f>
        <v/>
      </c>
      <c r="AD509" s="2459" t="str">
        <f>IF(INPUT_OUTPUT!CE496="","",INPUT_OUTPUT!CE496)</f>
        <v/>
      </c>
      <c r="AE509" s="2459" t="str">
        <f>IF(INPUT_OUTPUT!CF496="","",INPUT_OUTPUT!CF496)</f>
        <v/>
      </c>
      <c r="AF509" s="2459" t="str">
        <f>IF(INPUT_OUTPUT!CG496="","",INPUT_OUTPUT!CG496)</f>
        <v/>
      </c>
      <c r="AG509" s="2459" t="str">
        <f>IF(INPUT_OUTPUT!CH496="","",INPUT_OUTPUT!CH496)</f>
        <v/>
      </c>
      <c r="AH509" s="2459" t="str">
        <f>IF(INPUT_OUTPUT!CI496="","",INPUT_OUTPUT!CI496)</f>
        <v/>
      </c>
    </row>
    <row r="510" spans="3:34" s="2437" customFormat="1" ht="12.75" customHeight="1">
      <c r="C510" s="2461" t="str">
        <f>IF(INPUT_OUTPUT!C497="","",INPUT_OUTPUT!C497)</f>
        <v/>
      </c>
      <c r="D510" s="2462" t="str">
        <f>IF(INPUT_OUTPUT!BH497="","",INPUT_OUTPUT!BH497)</f>
        <v/>
      </c>
      <c r="E510" s="2462" t="str">
        <f>IF(INPUT_OUTPUT!BI497="","",INPUT_OUTPUT!BI497)</f>
        <v/>
      </c>
      <c r="F510" s="2462" t="str">
        <f>IF(INPUT_OUTPUT!BJ497="","",INPUT_OUTPUT!BJ497)</f>
        <v/>
      </c>
      <c r="G510" s="2462" t="str">
        <f>IF(INPUT_OUTPUT!BK497="","",INPUT_OUTPUT!BK497)</f>
        <v/>
      </c>
      <c r="H510" s="2462" t="str">
        <f>IF(INPUT_OUTPUT!BL497="","",INPUT_OUTPUT!BL497)</f>
        <v/>
      </c>
      <c r="I510" s="2462" t="str">
        <f>IF(INPUT_OUTPUT!BM497="","",INPUT_OUTPUT!BM497)</f>
        <v/>
      </c>
      <c r="J510" s="2462" t="str">
        <f>IF(INPUT_OUTPUT!BN497="","",INPUT_OUTPUT!BN497)</f>
        <v/>
      </c>
      <c r="K510" s="2453" t="str">
        <f t="shared" si="24"/>
        <v/>
      </c>
      <c r="L510" s="2457" t="str">
        <f>IF(INPUT_OUTPUT!BO497="","",INPUT_OUTPUT!BO497)</f>
        <v/>
      </c>
      <c r="M510" s="2457" t="str">
        <f>IF(INPUT_OUTPUT!BP497="","",INPUT_OUTPUT!BP497)</f>
        <v/>
      </c>
      <c r="N510" s="2457" t="str">
        <f>IF(INPUT_OUTPUT!BQ497="","",INPUT_OUTPUT!BQ497)</f>
        <v/>
      </c>
      <c r="O510" s="2457" t="str">
        <f>IF(INPUT_OUTPUT!BR497="","",INPUT_OUTPUT!BR497)</f>
        <v/>
      </c>
      <c r="P510" s="2457" t="str">
        <f>IF(INPUT_OUTPUT!BS497="","",INPUT_OUTPUT!BS497)</f>
        <v/>
      </c>
      <c r="Q510" s="2457" t="str">
        <f>IF(INPUT_OUTPUT!BT497="","",INPUT_OUTPUT!BT497)</f>
        <v/>
      </c>
      <c r="R510" s="2457" t="str">
        <f>IF(INPUT_OUTPUT!BU497="","",INPUT_OUTPUT!BU497)</f>
        <v/>
      </c>
      <c r="S510" s="2461" t="str">
        <f t="shared" si="25"/>
        <v/>
      </c>
      <c r="T510" s="2457" t="str">
        <f>IF(INPUT_OUTPUT!BV497="","",INPUT_OUTPUT!BV497)</f>
        <v/>
      </c>
      <c r="U510" s="2457" t="str">
        <f>IF(INPUT_OUTPUT!BW497="","",INPUT_OUTPUT!BW497)</f>
        <v/>
      </c>
      <c r="V510" s="2457" t="str">
        <f>IF(INPUT_OUTPUT!BX497="","",INPUT_OUTPUT!BX497)</f>
        <v/>
      </c>
      <c r="W510" s="2457" t="str">
        <f>IF(INPUT_OUTPUT!BY497="","",INPUT_OUTPUT!BY497)</f>
        <v/>
      </c>
      <c r="X510" s="2457" t="str">
        <f>IF(INPUT_OUTPUT!BZ497="","",INPUT_OUTPUT!BZ497)</f>
        <v/>
      </c>
      <c r="Y510" s="2457" t="str">
        <f>IF(INPUT_OUTPUT!CA497="","",INPUT_OUTPUT!CA497)</f>
        <v/>
      </c>
      <c r="Z510" s="2457" t="str">
        <f>IF(INPUT_OUTPUT!CB497="","",INPUT_OUTPUT!CB497)</f>
        <v/>
      </c>
      <c r="AA510" s="2461" t="str">
        <f t="shared" si="26"/>
        <v/>
      </c>
      <c r="AB510" s="2459" t="str">
        <f>IF(INPUT_OUTPUT!CC497="","",INPUT_OUTPUT!CC497)</f>
        <v/>
      </c>
      <c r="AC510" s="2459" t="str">
        <f>IF(INPUT_OUTPUT!CD497="","",INPUT_OUTPUT!CD497)</f>
        <v/>
      </c>
      <c r="AD510" s="2459" t="str">
        <f>IF(INPUT_OUTPUT!CE497="","",INPUT_OUTPUT!CE497)</f>
        <v/>
      </c>
      <c r="AE510" s="2459" t="str">
        <f>IF(INPUT_OUTPUT!CF497="","",INPUT_OUTPUT!CF497)</f>
        <v/>
      </c>
      <c r="AF510" s="2459" t="str">
        <f>IF(INPUT_OUTPUT!CG497="","",INPUT_OUTPUT!CG497)</f>
        <v/>
      </c>
      <c r="AG510" s="2459" t="str">
        <f>IF(INPUT_OUTPUT!CH497="","",INPUT_OUTPUT!CH497)</f>
        <v/>
      </c>
      <c r="AH510" s="2459" t="str">
        <f>IF(INPUT_OUTPUT!CI497="","",INPUT_OUTPUT!CI497)</f>
        <v/>
      </c>
    </row>
    <row r="511" spans="3:34" s="2437" customFormat="1" ht="12.75" customHeight="1">
      <c r="C511" s="2461" t="str">
        <f>IF(INPUT_OUTPUT!C498="","",INPUT_OUTPUT!C498)</f>
        <v/>
      </c>
      <c r="D511" s="2462" t="str">
        <f>IF(INPUT_OUTPUT!BH498="","",INPUT_OUTPUT!BH498)</f>
        <v/>
      </c>
      <c r="E511" s="2462" t="str">
        <f>IF(INPUT_OUTPUT!BI498="","",INPUT_OUTPUT!BI498)</f>
        <v/>
      </c>
      <c r="F511" s="2462" t="str">
        <f>IF(INPUT_OUTPUT!BJ498="","",INPUT_OUTPUT!BJ498)</f>
        <v/>
      </c>
      <c r="G511" s="2462" t="str">
        <f>IF(INPUT_OUTPUT!BK498="","",INPUT_OUTPUT!BK498)</f>
        <v/>
      </c>
      <c r="H511" s="2462" t="str">
        <f>IF(INPUT_OUTPUT!BL498="","",INPUT_OUTPUT!BL498)</f>
        <v/>
      </c>
      <c r="I511" s="2462" t="str">
        <f>IF(INPUT_OUTPUT!BM498="","",INPUT_OUTPUT!BM498)</f>
        <v/>
      </c>
      <c r="J511" s="2462" t="str">
        <f>IF(INPUT_OUTPUT!BN498="","",INPUT_OUTPUT!BN498)</f>
        <v/>
      </c>
      <c r="K511" s="2453" t="str">
        <f t="shared" si="24"/>
        <v/>
      </c>
      <c r="L511" s="2457" t="str">
        <f>IF(INPUT_OUTPUT!BO498="","",INPUT_OUTPUT!BO498)</f>
        <v/>
      </c>
      <c r="M511" s="2457" t="str">
        <f>IF(INPUT_OUTPUT!BP498="","",INPUT_OUTPUT!BP498)</f>
        <v/>
      </c>
      <c r="N511" s="2457" t="str">
        <f>IF(INPUT_OUTPUT!BQ498="","",INPUT_OUTPUT!BQ498)</f>
        <v/>
      </c>
      <c r="O511" s="2457" t="str">
        <f>IF(INPUT_OUTPUT!BR498="","",INPUT_OUTPUT!BR498)</f>
        <v/>
      </c>
      <c r="P511" s="2457" t="str">
        <f>IF(INPUT_OUTPUT!BS498="","",INPUT_OUTPUT!BS498)</f>
        <v/>
      </c>
      <c r="Q511" s="2457" t="str">
        <f>IF(INPUT_OUTPUT!BT498="","",INPUT_OUTPUT!BT498)</f>
        <v/>
      </c>
      <c r="R511" s="2457" t="str">
        <f>IF(INPUT_OUTPUT!BU498="","",INPUT_OUTPUT!BU498)</f>
        <v/>
      </c>
      <c r="S511" s="2461" t="str">
        <f t="shared" si="25"/>
        <v/>
      </c>
      <c r="T511" s="2457" t="str">
        <f>IF(INPUT_OUTPUT!BV498="","",INPUT_OUTPUT!BV498)</f>
        <v/>
      </c>
      <c r="U511" s="2457" t="str">
        <f>IF(INPUT_OUTPUT!BW498="","",INPUT_OUTPUT!BW498)</f>
        <v/>
      </c>
      <c r="V511" s="2457" t="str">
        <f>IF(INPUT_OUTPUT!BX498="","",INPUT_OUTPUT!BX498)</f>
        <v/>
      </c>
      <c r="W511" s="2457" t="str">
        <f>IF(INPUT_OUTPUT!BY498="","",INPUT_OUTPUT!BY498)</f>
        <v/>
      </c>
      <c r="X511" s="2457" t="str">
        <f>IF(INPUT_OUTPUT!BZ498="","",INPUT_OUTPUT!BZ498)</f>
        <v/>
      </c>
      <c r="Y511" s="2457" t="str">
        <f>IF(INPUT_OUTPUT!CA498="","",INPUT_OUTPUT!CA498)</f>
        <v/>
      </c>
      <c r="Z511" s="2457" t="str">
        <f>IF(INPUT_OUTPUT!CB498="","",INPUT_OUTPUT!CB498)</f>
        <v/>
      </c>
      <c r="AA511" s="2461" t="str">
        <f t="shared" si="26"/>
        <v/>
      </c>
      <c r="AB511" s="2459" t="str">
        <f>IF(INPUT_OUTPUT!CC498="","",INPUT_OUTPUT!CC498)</f>
        <v/>
      </c>
      <c r="AC511" s="2459" t="str">
        <f>IF(INPUT_OUTPUT!CD498="","",INPUT_OUTPUT!CD498)</f>
        <v/>
      </c>
      <c r="AD511" s="2459" t="str">
        <f>IF(INPUT_OUTPUT!CE498="","",INPUT_OUTPUT!CE498)</f>
        <v/>
      </c>
      <c r="AE511" s="2459" t="str">
        <f>IF(INPUT_OUTPUT!CF498="","",INPUT_OUTPUT!CF498)</f>
        <v/>
      </c>
      <c r="AF511" s="2459" t="str">
        <f>IF(INPUT_OUTPUT!CG498="","",INPUT_OUTPUT!CG498)</f>
        <v/>
      </c>
      <c r="AG511" s="2459" t="str">
        <f>IF(INPUT_OUTPUT!CH498="","",INPUT_OUTPUT!CH498)</f>
        <v/>
      </c>
      <c r="AH511" s="2459" t="str">
        <f>IF(INPUT_OUTPUT!CI498="","",INPUT_OUTPUT!CI498)</f>
        <v/>
      </c>
    </row>
    <row r="512" spans="3:34" s="2437" customFormat="1" ht="12.75" customHeight="1">
      <c r="C512" s="2461" t="str">
        <f>IF(INPUT_OUTPUT!C499="","",INPUT_OUTPUT!C499)</f>
        <v/>
      </c>
      <c r="D512" s="2462" t="str">
        <f>IF(INPUT_OUTPUT!BH499="","",INPUT_OUTPUT!BH499)</f>
        <v/>
      </c>
      <c r="E512" s="2462" t="str">
        <f>IF(INPUT_OUTPUT!BI499="","",INPUT_OUTPUT!BI499)</f>
        <v/>
      </c>
      <c r="F512" s="2462" t="str">
        <f>IF(INPUT_OUTPUT!BJ499="","",INPUT_OUTPUT!BJ499)</f>
        <v/>
      </c>
      <c r="G512" s="2462" t="str">
        <f>IF(INPUT_OUTPUT!BK499="","",INPUT_OUTPUT!BK499)</f>
        <v/>
      </c>
      <c r="H512" s="2462" t="str">
        <f>IF(INPUT_OUTPUT!BL499="","",INPUT_OUTPUT!BL499)</f>
        <v/>
      </c>
      <c r="I512" s="2462" t="str">
        <f>IF(INPUT_OUTPUT!BM499="","",INPUT_OUTPUT!BM499)</f>
        <v/>
      </c>
      <c r="J512" s="2462" t="str">
        <f>IF(INPUT_OUTPUT!BN499="","",INPUT_OUTPUT!BN499)</f>
        <v/>
      </c>
      <c r="K512" s="2453" t="str">
        <f t="shared" si="24"/>
        <v/>
      </c>
      <c r="L512" s="2457" t="str">
        <f>IF(INPUT_OUTPUT!BO499="","",INPUT_OUTPUT!BO499)</f>
        <v/>
      </c>
      <c r="M512" s="2457" t="str">
        <f>IF(INPUT_OUTPUT!BP499="","",INPUT_OUTPUT!BP499)</f>
        <v/>
      </c>
      <c r="N512" s="2457" t="str">
        <f>IF(INPUT_OUTPUT!BQ499="","",INPUT_OUTPUT!BQ499)</f>
        <v/>
      </c>
      <c r="O512" s="2457" t="str">
        <f>IF(INPUT_OUTPUT!BR499="","",INPUT_OUTPUT!BR499)</f>
        <v/>
      </c>
      <c r="P512" s="2457" t="str">
        <f>IF(INPUT_OUTPUT!BS499="","",INPUT_OUTPUT!BS499)</f>
        <v/>
      </c>
      <c r="Q512" s="2457" t="str">
        <f>IF(INPUT_OUTPUT!BT499="","",INPUT_OUTPUT!BT499)</f>
        <v/>
      </c>
      <c r="R512" s="2457" t="str">
        <f>IF(INPUT_OUTPUT!BU499="","",INPUT_OUTPUT!BU499)</f>
        <v/>
      </c>
      <c r="S512" s="2461" t="str">
        <f t="shared" si="25"/>
        <v/>
      </c>
      <c r="T512" s="2457" t="str">
        <f>IF(INPUT_OUTPUT!BV499="","",INPUT_OUTPUT!BV499)</f>
        <v/>
      </c>
      <c r="U512" s="2457" t="str">
        <f>IF(INPUT_OUTPUT!BW499="","",INPUT_OUTPUT!BW499)</f>
        <v/>
      </c>
      <c r="V512" s="2457" t="str">
        <f>IF(INPUT_OUTPUT!BX499="","",INPUT_OUTPUT!BX499)</f>
        <v/>
      </c>
      <c r="W512" s="2457" t="str">
        <f>IF(INPUT_OUTPUT!BY499="","",INPUT_OUTPUT!BY499)</f>
        <v/>
      </c>
      <c r="X512" s="2457" t="str">
        <f>IF(INPUT_OUTPUT!BZ499="","",INPUT_OUTPUT!BZ499)</f>
        <v/>
      </c>
      <c r="Y512" s="2457" t="str">
        <f>IF(INPUT_OUTPUT!CA499="","",INPUT_OUTPUT!CA499)</f>
        <v/>
      </c>
      <c r="Z512" s="2457" t="str">
        <f>IF(INPUT_OUTPUT!CB499="","",INPUT_OUTPUT!CB499)</f>
        <v/>
      </c>
      <c r="AA512" s="2461" t="str">
        <f t="shared" si="26"/>
        <v/>
      </c>
      <c r="AB512" s="2459" t="str">
        <f>IF(INPUT_OUTPUT!CC499="","",INPUT_OUTPUT!CC499)</f>
        <v/>
      </c>
      <c r="AC512" s="2459" t="str">
        <f>IF(INPUT_OUTPUT!CD499="","",INPUT_OUTPUT!CD499)</f>
        <v/>
      </c>
      <c r="AD512" s="2459" t="str">
        <f>IF(INPUT_OUTPUT!CE499="","",INPUT_OUTPUT!CE499)</f>
        <v/>
      </c>
      <c r="AE512" s="2459" t="str">
        <f>IF(INPUT_OUTPUT!CF499="","",INPUT_OUTPUT!CF499)</f>
        <v/>
      </c>
      <c r="AF512" s="2459" t="str">
        <f>IF(INPUT_OUTPUT!CG499="","",INPUT_OUTPUT!CG499)</f>
        <v/>
      </c>
      <c r="AG512" s="2459" t="str">
        <f>IF(INPUT_OUTPUT!CH499="","",INPUT_OUTPUT!CH499)</f>
        <v/>
      </c>
      <c r="AH512" s="2459" t="str">
        <f>IF(INPUT_OUTPUT!CI499="","",INPUT_OUTPUT!CI499)</f>
        <v/>
      </c>
    </row>
    <row r="513" spans="3:34" s="2437" customFormat="1" ht="12.75" customHeight="1">
      <c r="C513" s="2461" t="str">
        <f>IF(INPUT_OUTPUT!C500="","",INPUT_OUTPUT!C500)</f>
        <v/>
      </c>
      <c r="D513" s="2462" t="str">
        <f>IF(INPUT_OUTPUT!BH500="","",INPUT_OUTPUT!BH500)</f>
        <v/>
      </c>
      <c r="E513" s="2462" t="str">
        <f>IF(INPUT_OUTPUT!BI500="","",INPUT_OUTPUT!BI500)</f>
        <v/>
      </c>
      <c r="F513" s="2462" t="str">
        <f>IF(INPUT_OUTPUT!BJ500="","",INPUT_OUTPUT!BJ500)</f>
        <v/>
      </c>
      <c r="G513" s="2462" t="str">
        <f>IF(INPUT_OUTPUT!BK500="","",INPUT_OUTPUT!BK500)</f>
        <v/>
      </c>
      <c r="H513" s="2462" t="str">
        <f>IF(INPUT_OUTPUT!BL500="","",INPUT_OUTPUT!BL500)</f>
        <v/>
      </c>
      <c r="I513" s="2462" t="str">
        <f>IF(INPUT_OUTPUT!BM500="","",INPUT_OUTPUT!BM500)</f>
        <v/>
      </c>
      <c r="J513" s="2462" t="str">
        <f>IF(INPUT_OUTPUT!BN500="","",INPUT_OUTPUT!BN500)</f>
        <v/>
      </c>
      <c r="K513" s="2453" t="str">
        <f t="shared" si="24"/>
        <v/>
      </c>
      <c r="L513" s="2457" t="str">
        <f>IF(INPUT_OUTPUT!BO500="","",INPUT_OUTPUT!BO500)</f>
        <v/>
      </c>
      <c r="M513" s="2457" t="str">
        <f>IF(INPUT_OUTPUT!BP500="","",INPUT_OUTPUT!BP500)</f>
        <v/>
      </c>
      <c r="N513" s="2457" t="str">
        <f>IF(INPUT_OUTPUT!BQ500="","",INPUT_OUTPUT!BQ500)</f>
        <v/>
      </c>
      <c r="O513" s="2457" t="str">
        <f>IF(INPUT_OUTPUT!BR500="","",INPUT_OUTPUT!BR500)</f>
        <v/>
      </c>
      <c r="P513" s="2457" t="str">
        <f>IF(INPUT_OUTPUT!BS500="","",INPUT_OUTPUT!BS500)</f>
        <v/>
      </c>
      <c r="Q513" s="2457" t="str">
        <f>IF(INPUT_OUTPUT!BT500="","",INPUT_OUTPUT!BT500)</f>
        <v/>
      </c>
      <c r="R513" s="2457" t="str">
        <f>IF(INPUT_OUTPUT!BU500="","",INPUT_OUTPUT!BU500)</f>
        <v/>
      </c>
      <c r="S513" s="2461" t="str">
        <f t="shared" si="25"/>
        <v/>
      </c>
      <c r="T513" s="2457" t="str">
        <f>IF(INPUT_OUTPUT!BV500="","",INPUT_OUTPUT!BV500)</f>
        <v/>
      </c>
      <c r="U513" s="2457" t="str">
        <f>IF(INPUT_OUTPUT!BW500="","",INPUT_OUTPUT!BW500)</f>
        <v/>
      </c>
      <c r="V513" s="2457" t="str">
        <f>IF(INPUT_OUTPUT!BX500="","",INPUT_OUTPUT!BX500)</f>
        <v/>
      </c>
      <c r="W513" s="2457" t="str">
        <f>IF(INPUT_OUTPUT!BY500="","",INPUT_OUTPUT!BY500)</f>
        <v/>
      </c>
      <c r="X513" s="2457" t="str">
        <f>IF(INPUT_OUTPUT!BZ500="","",INPUT_OUTPUT!BZ500)</f>
        <v/>
      </c>
      <c r="Y513" s="2457" t="str">
        <f>IF(INPUT_OUTPUT!CA500="","",INPUT_OUTPUT!CA500)</f>
        <v/>
      </c>
      <c r="Z513" s="2457" t="str">
        <f>IF(INPUT_OUTPUT!CB500="","",INPUT_OUTPUT!CB500)</f>
        <v/>
      </c>
      <c r="AA513" s="2461" t="str">
        <f t="shared" si="26"/>
        <v/>
      </c>
      <c r="AB513" s="2459" t="str">
        <f>IF(INPUT_OUTPUT!CC500="","",INPUT_OUTPUT!CC500)</f>
        <v/>
      </c>
      <c r="AC513" s="2459" t="str">
        <f>IF(INPUT_OUTPUT!CD500="","",INPUT_OUTPUT!CD500)</f>
        <v/>
      </c>
      <c r="AD513" s="2459" t="str">
        <f>IF(INPUT_OUTPUT!CE500="","",INPUT_OUTPUT!CE500)</f>
        <v/>
      </c>
      <c r="AE513" s="2459" t="str">
        <f>IF(INPUT_OUTPUT!CF500="","",INPUT_OUTPUT!CF500)</f>
        <v/>
      </c>
      <c r="AF513" s="2459" t="str">
        <f>IF(INPUT_OUTPUT!CG500="","",INPUT_OUTPUT!CG500)</f>
        <v/>
      </c>
      <c r="AG513" s="2459" t="str">
        <f>IF(INPUT_OUTPUT!CH500="","",INPUT_OUTPUT!CH500)</f>
        <v/>
      </c>
      <c r="AH513" s="2459" t="str">
        <f>IF(INPUT_OUTPUT!CI500="","",INPUT_OUTPUT!CI500)</f>
        <v/>
      </c>
    </row>
    <row r="514" spans="3:34" s="2437" customFormat="1" ht="12.75" customHeight="1">
      <c r="C514" s="2461" t="str">
        <f>IF(INPUT_OUTPUT!C501="","",INPUT_OUTPUT!C501)</f>
        <v/>
      </c>
      <c r="D514" s="2462" t="str">
        <f>IF(INPUT_OUTPUT!BH501="","",INPUT_OUTPUT!BH501)</f>
        <v/>
      </c>
      <c r="E514" s="2462" t="str">
        <f>IF(INPUT_OUTPUT!BI501="","",INPUT_OUTPUT!BI501)</f>
        <v/>
      </c>
      <c r="F514" s="2462" t="str">
        <f>IF(INPUT_OUTPUT!BJ501="","",INPUT_OUTPUT!BJ501)</f>
        <v/>
      </c>
      <c r="G514" s="2462" t="str">
        <f>IF(INPUT_OUTPUT!BK501="","",INPUT_OUTPUT!BK501)</f>
        <v/>
      </c>
      <c r="H514" s="2462" t="str">
        <f>IF(INPUT_OUTPUT!BL501="","",INPUT_OUTPUT!BL501)</f>
        <v/>
      </c>
      <c r="I514" s="2462" t="str">
        <f>IF(INPUT_OUTPUT!BM501="","",INPUT_OUTPUT!BM501)</f>
        <v/>
      </c>
      <c r="J514" s="2462" t="str">
        <f>IF(INPUT_OUTPUT!BN501="","",INPUT_OUTPUT!BN501)</f>
        <v/>
      </c>
      <c r="K514" s="2453" t="str">
        <f t="shared" si="24"/>
        <v/>
      </c>
      <c r="L514" s="2457" t="str">
        <f>IF(INPUT_OUTPUT!BO501="","",INPUT_OUTPUT!BO501)</f>
        <v/>
      </c>
      <c r="M514" s="2457" t="str">
        <f>IF(INPUT_OUTPUT!BP501="","",INPUT_OUTPUT!BP501)</f>
        <v/>
      </c>
      <c r="N514" s="2457" t="str">
        <f>IF(INPUT_OUTPUT!BQ501="","",INPUT_OUTPUT!BQ501)</f>
        <v/>
      </c>
      <c r="O514" s="2457" t="str">
        <f>IF(INPUT_OUTPUT!BR501="","",INPUT_OUTPUT!BR501)</f>
        <v/>
      </c>
      <c r="P514" s="2457" t="str">
        <f>IF(INPUT_OUTPUT!BS501="","",INPUT_OUTPUT!BS501)</f>
        <v/>
      </c>
      <c r="Q514" s="2457" t="str">
        <f>IF(INPUT_OUTPUT!BT501="","",INPUT_OUTPUT!BT501)</f>
        <v/>
      </c>
      <c r="R514" s="2457" t="str">
        <f>IF(INPUT_OUTPUT!BU501="","",INPUT_OUTPUT!BU501)</f>
        <v/>
      </c>
      <c r="S514" s="2461" t="str">
        <f t="shared" si="25"/>
        <v/>
      </c>
      <c r="T514" s="2457" t="str">
        <f>IF(INPUT_OUTPUT!BV501="","",INPUT_OUTPUT!BV501)</f>
        <v/>
      </c>
      <c r="U514" s="2457" t="str">
        <f>IF(INPUT_OUTPUT!BW501="","",INPUT_OUTPUT!BW501)</f>
        <v/>
      </c>
      <c r="V514" s="2457" t="str">
        <f>IF(INPUT_OUTPUT!BX501="","",INPUT_OUTPUT!BX501)</f>
        <v/>
      </c>
      <c r="W514" s="2457" t="str">
        <f>IF(INPUT_OUTPUT!BY501="","",INPUT_OUTPUT!BY501)</f>
        <v/>
      </c>
      <c r="X514" s="2457" t="str">
        <f>IF(INPUT_OUTPUT!BZ501="","",INPUT_OUTPUT!BZ501)</f>
        <v/>
      </c>
      <c r="Y514" s="2457" t="str">
        <f>IF(INPUT_OUTPUT!CA501="","",INPUT_OUTPUT!CA501)</f>
        <v/>
      </c>
      <c r="Z514" s="2457" t="str">
        <f>IF(INPUT_OUTPUT!CB501="","",INPUT_OUTPUT!CB501)</f>
        <v/>
      </c>
      <c r="AA514" s="2461" t="str">
        <f t="shared" si="26"/>
        <v/>
      </c>
      <c r="AB514" s="2459" t="str">
        <f>IF(INPUT_OUTPUT!CC501="","",INPUT_OUTPUT!CC501)</f>
        <v/>
      </c>
      <c r="AC514" s="2459" t="str">
        <f>IF(INPUT_OUTPUT!CD501="","",INPUT_OUTPUT!CD501)</f>
        <v/>
      </c>
      <c r="AD514" s="2459" t="str">
        <f>IF(INPUT_OUTPUT!CE501="","",INPUT_OUTPUT!CE501)</f>
        <v/>
      </c>
      <c r="AE514" s="2459" t="str">
        <f>IF(INPUT_OUTPUT!CF501="","",INPUT_OUTPUT!CF501)</f>
        <v/>
      </c>
      <c r="AF514" s="2459" t="str">
        <f>IF(INPUT_OUTPUT!CG501="","",INPUT_OUTPUT!CG501)</f>
        <v/>
      </c>
      <c r="AG514" s="2459" t="str">
        <f>IF(INPUT_OUTPUT!CH501="","",INPUT_OUTPUT!CH501)</f>
        <v/>
      </c>
      <c r="AH514" s="2459" t="str">
        <f>IF(INPUT_OUTPUT!CI501="","",INPUT_OUTPUT!CI501)</f>
        <v/>
      </c>
    </row>
    <row r="515" spans="3:34" s="2437" customFormat="1" ht="12.75" customHeight="1">
      <c r="C515" s="2461" t="str">
        <f>IF(INPUT_OUTPUT!C502="","",INPUT_OUTPUT!C502)</f>
        <v/>
      </c>
      <c r="D515" s="2462" t="str">
        <f>IF(INPUT_OUTPUT!BH502="","",INPUT_OUTPUT!BH502)</f>
        <v/>
      </c>
      <c r="E515" s="2462" t="str">
        <f>IF(INPUT_OUTPUT!BI502="","",INPUT_OUTPUT!BI502)</f>
        <v/>
      </c>
      <c r="F515" s="2462" t="str">
        <f>IF(INPUT_OUTPUT!BJ502="","",INPUT_OUTPUT!BJ502)</f>
        <v/>
      </c>
      <c r="G515" s="2462" t="str">
        <f>IF(INPUT_OUTPUT!BK502="","",INPUT_OUTPUT!BK502)</f>
        <v/>
      </c>
      <c r="H515" s="2462" t="str">
        <f>IF(INPUT_OUTPUT!BL502="","",INPUT_OUTPUT!BL502)</f>
        <v/>
      </c>
      <c r="I515" s="2462" t="str">
        <f>IF(INPUT_OUTPUT!BM502="","",INPUT_OUTPUT!BM502)</f>
        <v/>
      </c>
      <c r="J515" s="2462" t="str">
        <f>IF(INPUT_OUTPUT!BN502="","",INPUT_OUTPUT!BN502)</f>
        <v/>
      </c>
      <c r="K515" s="2453" t="str">
        <f t="shared" si="24"/>
        <v/>
      </c>
      <c r="L515" s="2457" t="str">
        <f>IF(INPUT_OUTPUT!BO502="","",INPUT_OUTPUT!BO502)</f>
        <v/>
      </c>
      <c r="M515" s="2457" t="str">
        <f>IF(INPUT_OUTPUT!BP502="","",INPUT_OUTPUT!BP502)</f>
        <v/>
      </c>
      <c r="N515" s="2457" t="str">
        <f>IF(INPUT_OUTPUT!BQ502="","",INPUT_OUTPUT!BQ502)</f>
        <v/>
      </c>
      <c r="O515" s="2457" t="str">
        <f>IF(INPUT_OUTPUT!BR502="","",INPUT_OUTPUT!BR502)</f>
        <v/>
      </c>
      <c r="P515" s="2457" t="str">
        <f>IF(INPUT_OUTPUT!BS502="","",INPUT_OUTPUT!BS502)</f>
        <v/>
      </c>
      <c r="Q515" s="2457" t="str">
        <f>IF(INPUT_OUTPUT!BT502="","",INPUT_OUTPUT!BT502)</f>
        <v/>
      </c>
      <c r="R515" s="2457" t="str">
        <f>IF(INPUT_OUTPUT!BU502="","",INPUT_OUTPUT!BU502)</f>
        <v/>
      </c>
      <c r="S515" s="2461" t="str">
        <f t="shared" si="25"/>
        <v/>
      </c>
      <c r="T515" s="2457" t="str">
        <f>IF(INPUT_OUTPUT!BV502="","",INPUT_OUTPUT!BV502)</f>
        <v/>
      </c>
      <c r="U515" s="2457" t="str">
        <f>IF(INPUT_OUTPUT!BW502="","",INPUT_OUTPUT!BW502)</f>
        <v/>
      </c>
      <c r="V515" s="2457" t="str">
        <f>IF(INPUT_OUTPUT!BX502="","",INPUT_OUTPUT!BX502)</f>
        <v/>
      </c>
      <c r="W515" s="2457" t="str">
        <f>IF(INPUT_OUTPUT!BY502="","",INPUT_OUTPUT!BY502)</f>
        <v/>
      </c>
      <c r="X515" s="2457" t="str">
        <f>IF(INPUT_OUTPUT!BZ502="","",INPUT_OUTPUT!BZ502)</f>
        <v/>
      </c>
      <c r="Y515" s="2457" t="str">
        <f>IF(INPUT_OUTPUT!CA502="","",INPUT_OUTPUT!CA502)</f>
        <v/>
      </c>
      <c r="Z515" s="2457" t="str">
        <f>IF(INPUT_OUTPUT!CB502="","",INPUT_OUTPUT!CB502)</f>
        <v/>
      </c>
      <c r="AA515" s="2461" t="str">
        <f t="shared" si="26"/>
        <v/>
      </c>
      <c r="AB515" s="2459" t="str">
        <f>IF(INPUT_OUTPUT!CC502="","",INPUT_OUTPUT!CC502)</f>
        <v/>
      </c>
      <c r="AC515" s="2459" t="str">
        <f>IF(INPUT_OUTPUT!CD502="","",INPUT_OUTPUT!CD502)</f>
        <v/>
      </c>
      <c r="AD515" s="2459" t="str">
        <f>IF(INPUT_OUTPUT!CE502="","",INPUT_OUTPUT!CE502)</f>
        <v/>
      </c>
      <c r="AE515" s="2459" t="str">
        <f>IF(INPUT_OUTPUT!CF502="","",INPUT_OUTPUT!CF502)</f>
        <v/>
      </c>
      <c r="AF515" s="2459" t="str">
        <f>IF(INPUT_OUTPUT!CG502="","",INPUT_OUTPUT!CG502)</f>
        <v/>
      </c>
      <c r="AG515" s="2459" t="str">
        <f>IF(INPUT_OUTPUT!CH502="","",INPUT_OUTPUT!CH502)</f>
        <v/>
      </c>
      <c r="AH515" s="2459" t="str">
        <f>IF(INPUT_OUTPUT!CI502="","",INPUT_OUTPUT!CI502)</f>
        <v/>
      </c>
    </row>
    <row r="516" spans="3:34" s="2437" customFormat="1" ht="12.75" customHeight="1">
      <c r="C516" s="2461" t="str">
        <f>IF(INPUT_OUTPUT!C503="","",INPUT_OUTPUT!C503)</f>
        <v/>
      </c>
      <c r="D516" s="2462" t="str">
        <f>IF(INPUT_OUTPUT!BH503="","",INPUT_OUTPUT!BH503)</f>
        <v/>
      </c>
      <c r="E516" s="2462" t="str">
        <f>IF(INPUT_OUTPUT!BI503="","",INPUT_OUTPUT!BI503)</f>
        <v/>
      </c>
      <c r="F516" s="2462" t="str">
        <f>IF(INPUT_OUTPUT!BJ503="","",INPUT_OUTPUT!BJ503)</f>
        <v/>
      </c>
      <c r="G516" s="2462" t="str">
        <f>IF(INPUT_OUTPUT!BK503="","",INPUT_OUTPUT!BK503)</f>
        <v/>
      </c>
      <c r="H516" s="2462" t="str">
        <f>IF(INPUT_OUTPUT!BL503="","",INPUT_OUTPUT!BL503)</f>
        <v/>
      </c>
      <c r="I516" s="2462" t="str">
        <f>IF(INPUT_OUTPUT!BM503="","",INPUT_OUTPUT!BM503)</f>
        <v/>
      </c>
      <c r="J516" s="2462" t="str">
        <f>IF(INPUT_OUTPUT!BN503="","",INPUT_OUTPUT!BN503)</f>
        <v/>
      </c>
      <c r="K516" s="2453" t="str">
        <f t="shared" si="24"/>
        <v/>
      </c>
      <c r="L516" s="2457" t="str">
        <f>IF(INPUT_OUTPUT!BO503="","",INPUT_OUTPUT!BO503)</f>
        <v/>
      </c>
      <c r="M516" s="2457" t="str">
        <f>IF(INPUT_OUTPUT!BP503="","",INPUT_OUTPUT!BP503)</f>
        <v/>
      </c>
      <c r="N516" s="2457" t="str">
        <f>IF(INPUT_OUTPUT!BQ503="","",INPUT_OUTPUT!BQ503)</f>
        <v/>
      </c>
      <c r="O516" s="2457" t="str">
        <f>IF(INPUT_OUTPUT!BR503="","",INPUT_OUTPUT!BR503)</f>
        <v/>
      </c>
      <c r="P516" s="2457" t="str">
        <f>IF(INPUT_OUTPUT!BS503="","",INPUT_OUTPUT!BS503)</f>
        <v/>
      </c>
      <c r="Q516" s="2457" t="str">
        <f>IF(INPUT_OUTPUT!BT503="","",INPUT_OUTPUT!BT503)</f>
        <v/>
      </c>
      <c r="R516" s="2457" t="str">
        <f>IF(INPUT_OUTPUT!BU503="","",INPUT_OUTPUT!BU503)</f>
        <v/>
      </c>
      <c r="S516" s="2461" t="str">
        <f t="shared" si="25"/>
        <v/>
      </c>
      <c r="T516" s="2457" t="str">
        <f>IF(INPUT_OUTPUT!BV503="","",INPUT_OUTPUT!BV503)</f>
        <v/>
      </c>
      <c r="U516" s="2457" t="str">
        <f>IF(INPUT_OUTPUT!BW503="","",INPUT_OUTPUT!BW503)</f>
        <v/>
      </c>
      <c r="V516" s="2457" t="str">
        <f>IF(INPUT_OUTPUT!BX503="","",INPUT_OUTPUT!BX503)</f>
        <v/>
      </c>
      <c r="W516" s="2457" t="str">
        <f>IF(INPUT_OUTPUT!BY503="","",INPUT_OUTPUT!BY503)</f>
        <v/>
      </c>
      <c r="X516" s="2457" t="str">
        <f>IF(INPUT_OUTPUT!BZ503="","",INPUT_OUTPUT!BZ503)</f>
        <v/>
      </c>
      <c r="Y516" s="2457" t="str">
        <f>IF(INPUT_OUTPUT!CA503="","",INPUT_OUTPUT!CA503)</f>
        <v/>
      </c>
      <c r="Z516" s="2457" t="str">
        <f>IF(INPUT_OUTPUT!CB503="","",INPUT_OUTPUT!CB503)</f>
        <v/>
      </c>
      <c r="AA516" s="2461" t="str">
        <f t="shared" si="26"/>
        <v/>
      </c>
      <c r="AB516" s="2459" t="str">
        <f>IF(INPUT_OUTPUT!CC503="","",INPUT_OUTPUT!CC503)</f>
        <v/>
      </c>
      <c r="AC516" s="2459" t="str">
        <f>IF(INPUT_OUTPUT!CD503="","",INPUT_OUTPUT!CD503)</f>
        <v/>
      </c>
      <c r="AD516" s="2459" t="str">
        <f>IF(INPUT_OUTPUT!CE503="","",INPUT_OUTPUT!CE503)</f>
        <v/>
      </c>
      <c r="AE516" s="2459" t="str">
        <f>IF(INPUT_OUTPUT!CF503="","",INPUT_OUTPUT!CF503)</f>
        <v/>
      </c>
      <c r="AF516" s="2459" t="str">
        <f>IF(INPUT_OUTPUT!CG503="","",INPUT_OUTPUT!CG503)</f>
        <v/>
      </c>
      <c r="AG516" s="2459" t="str">
        <f>IF(INPUT_OUTPUT!CH503="","",INPUT_OUTPUT!CH503)</f>
        <v/>
      </c>
      <c r="AH516" s="2459" t="str">
        <f>IF(INPUT_OUTPUT!CI503="","",INPUT_OUTPUT!CI503)</f>
        <v/>
      </c>
    </row>
    <row r="517" spans="3:34" s="2437" customFormat="1" ht="12.75" customHeight="1">
      <c r="C517" s="2461" t="str">
        <f>IF(INPUT_OUTPUT!C504="","",INPUT_OUTPUT!C504)</f>
        <v/>
      </c>
      <c r="D517" s="2462" t="str">
        <f>IF(INPUT_OUTPUT!BH504="","",INPUT_OUTPUT!BH504)</f>
        <v/>
      </c>
      <c r="E517" s="2462" t="str">
        <f>IF(INPUT_OUTPUT!BI504="","",INPUT_OUTPUT!BI504)</f>
        <v/>
      </c>
      <c r="F517" s="2462" t="str">
        <f>IF(INPUT_OUTPUT!BJ504="","",INPUT_OUTPUT!BJ504)</f>
        <v/>
      </c>
      <c r="G517" s="2462" t="str">
        <f>IF(INPUT_OUTPUT!BK504="","",INPUT_OUTPUT!BK504)</f>
        <v/>
      </c>
      <c r="H517" s="2462" t="str">
        <f>IF(INPUT_OUTPUT!BL504="","",INPUT_OUTPUT!BL504)</f>
        <v/>
      </c>
      <c r="I517" s="2462" t="str">
        <f>IF(INPUT_OUTPUT!BM504="","",INPUT_OUTPUT!BM504)</f>
        <v/>
      </c>
      <c r="J517" s="2462" t="str">
        <f>IF(INPUT_OUTPUT!BN504="","",INPUT_OUTPUT!BN504)</f>
        <v/>
      </c>
      <c r="K517" s="2453" t="str">
        <f t="shared" si="24"/>
        <v/>
      </c>
      <c r="L517" s="2457" t="str">
        <f>IF(INPUT_OUTPUT!BO504="","",INPUT_OUTPUT!BO504)</f>
        <v/>
      </c>
      <c r="M517" s="2457" t="str">
        <f>IF(INPUT_OUTPUT!BP504="","",INPUT_OUTPUT!BP504)</f>
        <v/>
      </c>
      <c r="N517" s="2457" t="str">
        <f>IF(INPUT_OUTPUT!BQ504="","",INPUT_OUTPUT!BQ504)</f>
        <v/>
      </c>
      <c r="O517" s="2457" t="str">
        <f>IF(INPUT_OUTPUT!BR504="","",INPUT_OUTPUT!BR504)</f>
        <v/>
      </c>
      <c r="P517" s="2457" t="str">
        <f>IF(INPUT_OUTPUT!BS504="","",INPUT_OUTPUT!BS504)</f>
        <v/>
      </c>
      <c r="Q517" s="2457" t="str">
        <f>IF(INPUT_OUTPUT!BT504="","",INPUT_OUTPUT!BT504)</f>
        <v/>
      </c>
      <c r="R517" s="2457" t="str">
        <f>IF(INPUT_OUTPUT!BU504="","",INPUT_OUTPUT!BU504)</f>
        <v/>
      </c>
      <c r="S517" s="2461" t="str">
        <f t="shared" si="25"/>
        <v/>
      </c>
      <c r="T517" s="2457" t="str">
        <f>IF(INPUT_OUTPUT!BV504="","",INPUT_OUTPUT!BV504)</f>
        <v/>
      </c>
      <c r="U517" s="2457" t="str">
        <f>IF(INPUT_OUTPUT!BW504="","",INPUT_OUTPUT!BW504)</f>
        <v/>
      </c>
      <c r="V517" s="2457" t="str">
        <f>IF(INPUT_OUTPUT!BX504="","",INPUT_OUTPUT!BX504)</f>
        <v/>
      </c>
      <c r="W517" s="2457" t="str">
        <f>IF(INPUT_OUTPUT!BY504="","",INPUT_OUTPUT!BY504)</f>
        <v/>
      </c>
      <c r="X517" s="2457" t="str">
        <f>IF(INPUT_OUTPUT!BZ504="","",INPUT_OUTPUT!BZ504)</f>
        <v/>
      </c>
      <c r="Y517" s="2457" t="str">
        <f>IF(INPUT_OUTPUT!CA504="","",INPUT_OUTPUT!CA504)</f>
        <v/>
      </c>
      <c r="Z517" s="2457" t="str">
        <f>IF(INPUT_OUTPUT!CB504="","",INPUT_OUTPUT!CB504)</f>
        <v/>
      </c>
      <c r="AA517" s="2461" t="str">
        <f t="shared" si="26"/>
        <v/>
      </c>
      <c r="AB517" s="2459" t="str">
        <f>IF(INPUT_OUTPUT!CC504="","",INPUT_OUTPUT!CC504)</f>
        <v/>
      </c>
      <c r="AC517" s="2459" t="str">
        <f>IF(INPUT_OUTPUT!CD504="","",INPUT_OUTPUT!CD504)</f>
        <v/>
      </c>
      <c r="AD517" s="2459" t="str">
        <f>IF(INPUT_OUTPUT!CE504="","",INPUT_OUTPUT!CE504)</f>
        <v/>
      </c>
      <c r="AE517" s="2459" t="str">
        <f>IF(INPUT_OUTPUT!CF504="","",INPUT_OUTPUT!CF504)</f>
        <v/>
      </c>
      <c r="AF517" s="2459" t="str">
        <f>IF(INPUT_OUTPUT!CG504="","",INPUT_OUTPUT!CG504)</f>
        <v/>
      </c>
      <c r="AG517" s="2459" t="str">
        <f>IF(INPUT_OUTPUT!CH504="","",INPUT_OUTPUT!CH504)</f>
        <v/>
      </c>
      <c r="AH517" s="2459" t="str">
        <f>IF(INPUT_OUTPUT!CI504="","",INPUT_OUTPUT!CI504)</f>
        <v/>
      </c>
    </row>
    <row r="518" spans="3:34" s="2437" customFormat="1" ht="12.75" customHeight="1">
      <c r="C518" s="2461" t="str">
        <f>IF(INPUT_OUTPUT!C505="","",INPUT_OUTPUT!C505)</f>
        <v/>
      </c>
      <c r="D518" s="2462" t="str">
        <f>IF(INPUT_OUTPUT!BH505="","",INPUT_OUTPUT!BH505)</f>
        <v/>
      </c>
      <c r="E518" s="2462" t="str">
        <f>IF(INPUT_OUTPUT!BI505="","",INPUT_OUTPUT!BI505)</f>
        <v/>
      </c>
      <c r="F518" s="2462" t="str">
        <f>IF(INPUT_OUTPUT!BJ505="","",INPUT_OUTPUT!BJ505)</f>
        <v/>
      </c>
      <c r="G518" s="2462" t="str">
        <f>IF(INPUT_OUTPUT!BK505="","",INPUT_OUTPUT!BK505)</f>
        <v/>
      </c>
      <c r="H518" s="2462" t="str">
        <f>IF(INPUT_OUTPUT!BL505="","",INPUT_OUTPUT!BL505)</f>
        <v/>
      </c>
      <c r="I518" s="2462" t="str">
        <f>IF(INPUT_OUTPUT!BM505="","",INPUT_OUTPUT!BM505)</f>
        <v/>
      </c>
      <c r="J518" s="2462" t="str">
        <f>IF(INPUT_OUTPUT!BN505="","",INPUT_OUTPUT!BN505)</f>
        <v/>
      </c>
      <c r="K518" s="2453" t="str">
        <f t="shared" si="24"/>
        <v/>
      </c>
      <c r="L518" s="2457" t="str">
        <f>IF(INPUT_OUTPUT!BO505="","",INPUT_OUTPUT!BO505)</f>
        <v/>
      </c>
      <c r="M518" s="2457" t="str">
        <f>IF(INPUT_OUTPUT!BP505="","",INPUT_OUTPUT!BP505)</f>
        <v/>
      </c>
      <c r="N518" s="2457" t="str">
        <f>IF(INPUT_OUTPUT!BQ505="","",INPUT_OUTPUT!BQ505)</f>
        <v/>
      </c>
      <c r="O518" s="2457" t="str">
        <f>IF(INPUT_OUTPUT!BR505="","",INPUT_OUTPUT!BR505)</f>
        <v/>
      </c>
      <c r="P518" s="2457" t="str">
        <f>IF(INPUT_OUTPUT!BS505="","",INPUT_OUTPUT!BS505)</f>
        <v/>
      </c>
      <c r="Q518" s="2457" t="str">
        <f>IF(INPUT_OUTPUT!BT505="","",INPUT_OUTPUT!BT505)</f>
        <v/>
      </c>
      <c r="R518" s="2457" t="str">
        <f>IF(INPUT_OUTPUT!BU505="","",INPUT_OUTPUT!BU505)</f>
        <v/>
      </c>
      <c r="S518" s="2461" t="str">
        <f t="shared" si="25"/>
        <v/>
      </c>
      <c r="T518" s="2457" t="str">
        <f>IF(INPUT_OUTPUT!BV505="","",INPUT_OUTPUT!BV505)</f>
        <v/>
      </c>
      <c r="U518" s="2457" t="str">
        <f>IF(INPUT_OUTPUT!BW505="","",INPUT_OUTPUT!BW505)</f>
        <v/>
      </c>
      <c r="V518" s="2457" t="str">
        <f>IF(INPUT_OUTPUT!BX505="","",INPUT_OUTPUT!BX505)</f>
        <v/>
      </c>
      <c r="W518" s="2457" t="str">
        <f>IF(INPUT_OUTPUT!BY505="","",INPUT_OUTPUT!BY505)</f>
        <v/>
      </c>
      <c r="X518" s="2457" t="str">
        <f>IF(INPUT_OUTPUT!BZ505="","",INPUT_OUTPUT!BZ505)</f>
        <v/>
      </c>
      <c r="Y518" s="2457" t="str">
        <f>IF(INPUT_OUTPUT!CA505="","",INPUT_OUTPUT!CA505)</f>
        <v/>
      </c>
      <c r="Z518" s="2457" t="str">
        <f>IF(INPUT_OUTPUT!CB505="","",INPUT_OUTPUT!CB505)</f>
        <v/>
      </c>
      <c r="AA518" s="2461" t="str">
        <f t="shared" si="26"/>
        <v/>
      </c>
      <c r="AB518" s="2459" t="str">
        <f>IF(INPUT_OUTPUT!CC505="","",INPUT_OUTPUT!CC505)</f>
        <v/>
      </c>
      <c r="AC518" s="2459" t="str">
        <f>IF(INPUT_OUTPUT!CD505="","",INPUT_OUTPUT!CD505)</f>
        <v/>
      </c>
      <c r="AD518" s="2459" t="str">
        <f>IF(INPUT_OUTPUT!CE505="","",INPUT_OUTPUT!CE505)</f>
        <v/>
      </c>
      <c r="AE518" s="2459" t="str">
        <f>IF(INPUT_OUTPUT!CF505="","",INPUT_OUTPUT!CF505)</f>
        <v/>
      </c>
      <c r="AF518" s="2459" t="str">
        <f>IF(INPUT_OUTPUT!CG505="","",INPUT_OUTPUT!CG505)</f>
        <v/>
      </c>
      <c r="AG518" s="2459" t="str">
        <f>IF(INPUT_OUTPUT!CH505="","",INPUT_OUTPUT!CH505)</f>
        <v/>
      </c>
      <c r="AH518" s="2459" t="str">
        <f>IF(INPUT_OUTPUT!CI505="","",INPUT_OUTPUT!CI505)</f>
        <v/>
      </c>
    </row>
    <row r="519" spans="3:34" s="2437" customFormat="1" ht="12.75" customHeight="1">
      <c r="C519" s="2461" t="str">
        <f>IF(INPUT_OUTPUT!C506="","",INPUT_OUTPUT!C506)</f>
        <v/>
      </c>
      <c r="D519" s="2462" t="str">
        <f>IF(INPUT_OUTPUT!BH506="","",INPUT_OUTPUT!BH506)</f>
        <v/>
      </c>
      <c r="E519" s="2462" t="str">
        <f>IF(INPUT_OUTPUT!BI506="","",INPUT_OUTPUT!BI506)</f>
        <v/>
      </c>
      <c r="F519" s="2462" t="str">
        <f>IF(INPUT_OUTPUT!BJ506="","",INPUT_OUTPUT!BJ506)</f>
        <v/>
      </c>
      <c r="G519" s="2462" t="str">
        <f>IF(INPUT_OUTPUT!BK506="","",INPUT_OUTPUT!BK506)</f>
        <v/>
      </c>
      <c r="H519" s="2462" t="str">
        <f>IF(INPUT_OUTPUT!BL506="","",INPUT_OUTPUT!BL506)</f>
        <v/>
      </c>
      <c r="I519" s="2462" t="str">
        <f>IF(INPUT_OUTPUT!BM506="","",INPUT_OUTPUT!BM506)</f>
        <v/>
      </c>
      <c r="J519" s="2462" t="str">
        <f>IF(INPUT_OUTPUT!BN506="","",INPUT_OUTPUT!BN506)</f>
        <v/>
      </c>
      <c r="K519" s="2453" t="str">
        <f t="shared" si="24"/>
        <v/>
      </c>
      <c r="L519" s="2457" t="str">
        <f>IF(INPUT_OUTPUT!BO506="","",INPUT_OUTPUT!BO506)</f>
        <v/>
      </c>
      <c r="M519" s="2457" t="str">
        <f>IF(INPUT_OUTPUT!BP506="","",INPUT_OUTPUT!BP506)</f>
        <v/>
      </c>
      <c r="N519" s="2457" t="str">
        <f>IF(INPUT_OUTPUT!BQ506="","",INPUT_OUTPUT!BQ506)</f>
        <v/>
      </c>
      <c r="O519" s="2457" t="str">
        <f>IF(INPUT_OUTPUT!BR506="","",INPUT_OUTPUT!BR506)</f>
        <v/>
      </c>
      <c r="P519" s="2457" t="str">
        <f>IF(INPUT_OUTPUT!BS506="","",INPUT_OUTPUT!BS506)</f>
        <v/>
      </c>
      <c r="Q519" s="2457" t="str">
        <f>IF(INPUT_OUTPUT!BT506="","",INPUT_OUTPUT!BT506)</f>
        <v/>
      </c>
      <c r="R519" s="2457" t="str">
        <f>IF(INPUT_OUTPUT!BU506="","",INPUT_OUTPUT!BU506)</f>
        <v/>
      </c>
      <c r="S519" s="2461" t="str">
        <f t="shared" si="25"/>
        <v/>
      </c>
      <c r="T519" s="2457" t="str">
        <f>IF(INPUT_OUTPUT!BV506="","",INPUT_OUTPUT!BV506)</f>
        <v/>
      </c>
      <c r="U519" s="2457" t="str">
        <f>IF(INPUT_OUTPUT!BW506="","",INPUT_OUTPUT!BW506)</f>
        <v/>
      </c>
      <c r="V519" s="2457" t="str">
        <f>IF(INPUT_OUTPUT!BX506="","",INPUT_OUTPUT!BX506)</f>
        <v/>
      </c>
      <c r="W519" s="2457" t="str">
        <f>IF(INPUT_OUTPUT!BY506="","",INPUT_OUTPUT!BY506)</f>
        <v/>
      </c>
      <c r="X519" s="2457" t="str">
        <f>IF(INPUT_OUTPUT!BZ506="","",INPUT_OUTPUT!BZ506)</f>
        <v/>
      </c>
      <c r="Y519" s="2457" t="str">
        <f>IF(INPUT_OUTPUT!CA506="","",INPUT_OUTPUT!CA506)</f>
        <v/>
      </c>
      <c r="Z519" s="2457" t="str">
        <f>IF(INPUT_OUTPUT!CB506="","",INPUT_OUTPUT!CB506)</f>
        <v/>
      </c>
      <c r="AA519" s="2461" t="str">
        <f t="shared" si="26"/>
        <v/>
      </c>
      <c r="AB519" s="2459" t="str">
        <f>IF(INPUT_OUTPUT!CC506="","",INPUT_OUTPUT!CC506)</f>
        <v/>
      </c>
      <c r="AC519" s="2459" t="str">
        <f>IF(INPUT_OUTPUT!CD506="","",INPUT_OUTPUT!CD506)</f>
        <v/>
      </c>
      <c r="AD519" s="2459" t="str">
        <f>IF(INPUT_OUTPUT!CE506="","",INPUT_OUTPUT!CE506)</f>
        <v/>
      </c>
      <c r="AE519" s="2459" t="str">
        <f>IF(INPUT_OUTPUT!CF506="","",INPUT_OUTPUT!CF506)</f>
        <v/>
      </c>
      <c r="AF519" s="2459" t="str">
        <f>IF(INPUT_OUTPUT!CG506="","",INPUT_OUTPUT!CG506)</f>
        <v/>
      </c>
      <c r="AG519" s="2459" t="str">
        <f>IF(INPUT_OUTPUT!CH506="","",INPUT_OUTPUT!CH506)</f>
        <v/>
      </c>
      <c r="AH519" s="2459" t="str">
        <f>IF(INPUT_OUTPUT!CI506="","",INPUT_OUTPUT!CI506)</f>
        <v/>
      </c>
    </row>
    <row r="520" spans="3:34" s="2437" customFormat="1" ht="12.75" customHeight="1">
      <c r="C520" s="2461" t="str">
        <f>IF(INPUT_OUTPUT!C507="","",INPUT_OUTPUT!C507)</f>
        <v/>
      </c>
      <c r="D520" s="2462" t="str">
        <f>IF(INPUT_OUTPUT!BH507="","",INPUT_OUTPUT!BH507)</f>
        <v/>
      </c>
      <c r="E520" s="2462" t="str">
        <f>IF(INPUT_OUTPUT!BI507="","",INPUT_OUTPUT!BI507)</f>
        <v/>
      </c>
      <c r="F520" s="2462" t="str">
        <f>IF(INPUT_OUTPUT!BJ507="","",INPUT_OUTPUT!BJ507)</f>
        <v/>
      </c>
      <c r="G520" s="2462" t="str">
        <f>IF(INPUT_OUTPUT!BK507="","",INPUT_OUTPUT!BK507)</f>
        <v/>
      </c>
      <c r="H520" s="2462" t="str">
        <f>IF(INPUT_OUTPUT!BL507="","",INPUT_OUTPUT!BL507)</f>
        <v/>
      </c>
      <c r="I520" s="2462" t="str">
        <f>IF(INPUT_OUTPUT!BM507="","",INPUT_OUTPUT!BM507)</f>
        <v/>
      </c>
      <c r="J520" s="2462" t="str">
        <f>IF(INPUT_OUTPUT!BN507="","",INPUT_OUTPUT!BN507)</f>
        <v/>
      </c>
      <c r="K520" s="2453" t="str">
        <f t="shared" si="24"/>
        <v/>
      </c>
      <c r="L520" s="2457" t="str">
        <f>IF(INPUT_OUTPUT!BO507="","",INPUT_OUTPUT!BO507)</f>
        <v/>
      </c>
      <c r="M520" s="2457" t="str">
        <f>IF(INPUT_OUTPUT!BP507="","",INPUT_OUTPUT!BP507)</f>
        <v/>
      </c>
      <c r="N520" s="2457" t="str">
        <f>IF(INPUT_OUTPUT!BQ507="","",INPUT_OUTPUT!BQ507)</f>
        <v/>
      </c>
      <c r="O520" s="2457" t="str">
        <f>IF(INPUT_OUTPUT!BR507="","",INPUT_OUTPUT!BR507)</f>
        <v/>
      </c>
      <c r="P520" s="2457" t="str">
        <f>IF(INPUT_OUTPUT!BS507="","",INPUT_OUTPUT!BS507)</f>
        <v/>
      </c>
      <c r="Q520" s="2457" t="str">
        <f>IF(INPUT_OUTPUT!BT507="","",INPUT_OUTPUT!BT507)</f>
        <v/>
      </c>
      <c r="R520" s="2457" t="str">
        <f>IF(INPUT_OUTPUT!BU507="","",INPUT_OUTPUT!BU507)</f>
        <v/>
      </c>
      <c r="S520" s="2461" t="str">
        <f t="shared" si="25"/>
        <v/>
      </c>
      <c r="T520" s="2457" t="str">
        <f>IF(INPUT_OUTPUT!BV507="","",INPUT_OUTPUT!BV507)</f>
        <v/>
      </c>
      <c r="U520" s="2457" t="str">
        <f>IF(INPUT_OUTPUT!BW507="","",INPUT_OUTPUT!BW507)</f>
        <v/>
      </c>
      <c r="V520" s="2457" t="str">
        <f>IF(INPUT_OUTPUT!BX507="","",INPUT_OUTPUT!BX507)</f>
        <v/>
      </c>
      <c r="W520" s="2457" t="str">
        <f>IF(INPUT_OUTPUT!BY507="","",INPUT_OUTPUT!BY507)</f>
        <v/>
      </c>
      <c r="X520" s="2457" t="str">
        <f>IF(INPUT_OUTPUT!BZ507="","",INPUT_OUTPUT!BZ507)</f>
        <v/>
      </c>
      <c r="Y520" s="2457" t="str">
        <f>IF(INPUT_OUTPUT!CA507="","",INPUT_OUTPUT!CA507)</f>
        <v/>
      </c>
      <c r="Z520" s="2457" t="str">
        <f>IF(INPUT_OUTPUT!CB507="","",INPUT_OUTPUT!CB507)</f>
        <v/>
      </c>
      <c r="AA520" s="2461" t="str">
        <f t="shared" si="26"/>
        <v/>
      </c>
      <c r="AB520" s="2459" t="str">
        <f>IF(INPUT_OUTPUT!CC507="","",INPUT_OUTPUT!CC507)</f>
        <v/>
      </c>
      <c r="AC520" s="2459" t="str">
        <f>IF(INPUT_OUTPUT!CD507="","",INPUT_OUTPUT!CD507)</f>
        <v/>
      </c>
      <c r="AD520" s="2459" t="str">
        <f>IF(INPUT_OUTPUT!CE507="","",INPUT_OUTPUT!CE507)</f>
        <v/>
      </c>
      <c r="AE520" s="2459" t="str">
        <f>IF(INPUT_OUTPUT!CF507="","",INPUT_OUTPUT!CF507)</f>
        <v/>
      </c>
      <c r="AF520" s="2459" t="str">
        <f>IF(INPUT_OUTPUT!CG507="","",INPUT_OUTPUT!CG507)</f>
        <v/>
      </c>
      <c r="AG520" s="2459" t="str">
        <f>IF(INPUT_OUTPUT!CH507="","",INPUT_OUTPUT!CH507)</f>
        <v/>
      </c>
      <c r="AH520" s="2459" t="str">
        <f>IF(INPUT_OUTPUT!CI507="","",INPUT_OUTPUT!CI507)</f>
        <v/>
      </c>
    </row>
    <row r="521" spans="3:34" s="2437" customFormat="1" ht="12.75" customHeight="1">
      <c r="C521" s="2461" t="str">
        <f>IF(INPUT_OUTPUT!C508="","",INPUT_OUTPUT!C508)</f>
        <v/>
      </c>
      <c r="D521" s="2462" t="str">
        <f>IF(INPUT_OUTPUT!BH508="","",INPUT_OUTPUT!BH508)</f>
        <v/>
      </c>
      <c r="E521" s="2462" t="str">
        <f>IF(INPUT_OUTPUT!BI508="","",INPUT_OUTPUT!BI508)</f>
        <v/>
      </c>
      <c r="F521" s="2462" t="str">
        <f>IF(INPUT_OUTPUT!BJ508="","",INPUT_OUTPUT!BJ508)</f>
        <v/>
      </c>
      <c r="G521" s="2462" t="str">
        <f>IF(INPUT_OUTPUT!BK508="","",INPUT_OUTPUT!BK508)</f>
        <v/>
      </c>
      <c r="H521" s="2462" t="str">
        <f>IF(INPUT_OUTPUT!BL508="","",INPUT_OUTPUT!BL508)</f>
        <v/>
      </c>
      <c r="I521" s="2462" t="str">
        <f>IF(INPUT_OUTPUT!BM508="","",INPUT_OUTPUT!BM508)</f>
        <v/>
      </c>
      <c r="J521" s="2462" t="str">
        <f>IF(INPUT_OUTPUT!BN508="","",INPUT_OUTPUT!BN508)</f>
        <v/>
      </c>
      <c r="K521" s="2453" t="str">
        <f t="shared" si="24"/>
        <v/>
      </c>
      <c r="L521" s="2457" t="str">
        <f>IF(INPUT_OUTPUT!BO508="","",INPUT_OUTPUT!BO508)</f>
        <v/>
      </c>
      <c r="M521" s="2457" t="str">
        <f>IF(INPUT_OUTPUT!BP508="","",INPUT_OUTPUT!BP508)</f>
        <v/>
      </c>
      <c r="N521" s="2457" t="str">
        <f>IF(INPUT_OUTPUT!BQ508="","",INPUT_OUTPUT!BQ508)</f>
        <v/>
      </c>
      <c r="O521" s="2457" t="str">
        <f>IF(INPUT_OUTPUT!BR508="","",INPUT_OUTPUT!BR508)</f>
        <v/>
      </c>
      <c r="P521" s="2457" t="str">
        <f>IF(INPUT_OUTPUT!BS508="","",INPUT_OUTPUT!BS508)</f>
        <v/>
      </c>
      <c r="Q521" s="2457" t="str">
        <f>IF(INPUT_OUTPUT!BT508="","",INPUT_OUTPUT!BT508)</f>
        <v/>
      </c>
      <c r="R521" s="2457" t="str">
        <f>IF(INPUT_OUTPUT!BU508="","",INPUT_OUTPUT!BU508)</f>
        <v/>
      </c>
      <c r="S521" s="2461" t="str">
        <f t="shared" si="25"/>
        <v/>
      </c>
      <c r="T521" s="2457" t="str">
        <f>IF(INPUT_OUTPUT!BV508="","",INPUT_OUTPUT!BV508)</f>
        <v/>
      </c>
      <c r="U521" s="2457" t="str">
        <f>IF(INPUT_OUTPUT!BW508="","",INPUT_OUTPUT!BW508)</f>
        <v/>
      </c>
      <c r="V521" s="2457" t="str">
        <f>IF(INPUT_OUTPUT!BX508="","",INPUT_OUTPUT!BX508)</f>
        <v/>
      </c>
      <c r="W521" s="2457" t="str">
        <f>IF(INPUT_OUTPUT!BY508="","",INPUT_OUTPUT!BY508)</f>
        <v/>
      </c>
      <c r="X521" s="2457" t="str">
        <f>IF(INPUT_OUTPUT!BZ508="","",INPUT_OUTPUT!BZ508)</f>
        <v/>
      </c>
      <c r="Y521" s="2457" t="str">
        <f>IF(INPUT_OUTPUT!CA508="","",INPUT_OUTPUT!CA508)</f>
        <v/>
      </c>
      <c r="Z521" s="2457" t="str">
        <f>IF(INPUT_OUTPUT!CB508="","",INPUT_OUTPUT!CB508)</f>
        <v/>
      </c>
      <c r="AA521" s="2461" t="str">
        <f t="shared" si="26"/>
        <v/>
      </c>
      <c r="AB521" s="2459" t="str">
        <f>IF(INPUT_OUTPUT!CC508="","",INPUT_OUTPUT!CC508)</f>
        <v/>
      </c>
      <c r="AC521" s="2459" t="str">
        <f>IF(INPUT_OUTPUT!CD508="","",INPUT_OUTPUT!CD508)</f>
        <v/>
      </c>
      <c r="AD521" s="2459" t="str">
        <f>IF(INPUT_OUTPUT!CE508="","",INPUT_OUTPUT!CE508)</f>
        <v/>
      </c>
      <c r="AE521" s="2459" t="str">
        <f>IF(INPUT_OUTPUT!CF508="","",INPUT_OUTPUT!CF508)</f>
        <v/>
      </c>
      <c r="AF521" s="2459" t="str">
        <f>IF(INPUT_OUTPUT!CG508="","",INPUT_OUTPUT!CG508)</f>
        <v/>
      </c>
      <c r="AG521" s="2459" t="str">
        <f>IF(INPUT_OUTPUT!CH508="","",INPUT_OUTPUT!CH508)</f>
        <v/>
      </c>
      <c r="AH521" s="2459" t="str">
        <f>IF(INPUT_OUTPUT!CI508="","",INPUT_OUTPUT!CI508)</f>
        <v/>
      </c>
    </row>
    <row r="522" spans="3:34" s="2437" customFormat="1" ht="12.75" customHeight="1">
      <c r="C522" s="2461" t="str">
        <f>IF(INPUT_OUTPUT!C509="","",INPUT_OUTPUT!C509)</f>
        <v/>
      </c>
      <c r="D522" s="2462" t="str">
        <f>IF(INPUT_OUTPUT!BH509="","",INPUT_OUTPUT!BH509)</f>
        <v/>
      </c>
      <c r="E522" s="2462" t="str">
        <f>IF(INPUT_OUTPUT!BI509="","",INPUT_OUTPUT!BI509)</f>
        <v/>
      </c>
      <c r="F522" s="2462" t="str">
        <f>IF(INPUT_OUTPUT!BJ509="","",INPUT_OUTPUT!BJ509)</f>
        <v/>
      </c>
      <c r="G522" s="2462" t="str">
        <f>IF(INPUT_OUTPUT!BK509="","",INPUT_OUTPUT!BK509)</f>
        <v/>
      </c>
      <c r="H522" s="2462" t="str">
        <f>IF(INPUT_OUTPUT!BL509="","",INPUT_OUTPUT!BL509)</f>
        <v/>
      </c>
      <c r="I522" s="2462" t="str">
        <f>IF(INPUT_OUTPUT!BM509="","",INPUT_OUTPUT!BM509)</f>
        <v/>
      </c>
      <c r="J522" s="2462" t="str">
        <f>IF(INPUT_OUTPUT!BN509="","",INPUT_OUTPUT!BN509)</f>
        <v/>
      </c>
      <c r="K522" s="2453" t="str">
        <f t="shared" si="24"/>
        <v/>
      </c>
      <c r="L522" s="2457" t="str">
        <f>IF(INPUT_OUTPUT!BO509="","",INPUT_OUTPUT!BO509)</f>
        <v/>
      </c>
      <c r="M522" s="2457" t="str">
        <f>IF(INPUT_OUTPUT!BP509="","",INPUT_OUTPUT!BP509)</f>
        <v/>
      </c>
      <c r="N522" s="2457" t="str">
        <f>IF(INPUT_OUTPUT!BQ509="","",INPUT_OUTPUT!BQ509)</f>
        <v/>
      </c>
      <c r="O522" s="2457" t="str">
        <f>IF(INPUT_OUTPUT!BR509="","",INPUT_OUTPUT!BR509)</f>
        <v/>
      </c>
      <c r="P522" s="2457" t="str">
        <f>IF(INPUT_OUTPUT!BS509="","",INPUT_OUTPUT!BS509)</f>
        <v/>
      </c>
      <c r="Q522" s="2457" t="str">
        <f>IF(INPUT_OUTPUT!BT509="","",INPUT_OUTPUT!BT509)</f>
        <v/>
      </c>
      <c r="R522" s="2457" t="str">
        <f>IF(INPUT_OUTPUT!BU509="","",INPUT_OUTPUT!BU509)</f>
        <v/>
      </c>
      <c r="S522" s="2461" t="str">
        <f t="shared" si="25"/>
        <v/>
      </c>
      <c r="T522" s="2457" t="str">
        <f>IF(INPUT_OUTPUT!BV509="","",INPUT_OUTPUT!BV509)</f>
        <v/>
      </c>
      <c r="U522" s="2457" t="str">
        <f>IF(INPUT_OUTPUT!BW509="","",INPUT_OUTPUT!BW509)</f>
        <v/>
      </c>
      <c r="V522" s="2457" t="str">
        <f>IF(INPUT_OUTPUT!BX509="","",INPUT_OUTPUT!BX509)</f>
        <v/>
      </c>
      <c r="W522" s="2457" t="str">
        <f>IF(INPUT_OUTPUT!BY509="","",INPUT_OUTPUT!BY509)</f>
        <v/>
      </c>
      <c r="X522" s="2457" t="str">
        <f>IF(INPUT_OUTPUT!BZ509="","",INPUT_OUTPUT!BZ509)</f>
        <v/>
      </c>
      <c r="Y522" s="2457" t="str">
        <f>IF(INPUT_OUTPUT!CA509="","",INPUT_OUTPUT!CA509)</f>
        <v/>
      </c>
      <c r="Z522" s="2457" t="str">
        <f>IF(INPUT_OUTPUT!CB509="","",INPUT_OUTPUT!CB509)</f>
        <v/>
      </c>
      <c r="AA522" s="2461" t="str">
        <f t="shared" si="26"/>
        <v/>
      </c>
      <c r="AB522" s="2459" t="str">
        <f>IF(INPUT_OUTPUT!CC509="","",INPUT_OUTPUT!CC509)</f>
        <v/>
      </c>
      <c r="AC522" s="2459" t="str">
        <f>IF(INPUT_OUTPUT!CD509="","",INPUT_OUTPUT!CD509)</f>
        <v/>
      </c>
      <c r="AD522" s="2459" t="str">
        <f>IF(INPUT_OUTPUT!CE509="","",INPUT_OUTPUT!CE509)</f>
        <v/>
      </c>
      <c r="AE522" s="2459" t="str">
        <f>IF(INPUT_OUTPUT!CF509="","",INPUT_OUTPUT!CF509)</f>
        <v/>
      </c>
      <c r="AF522" s="2459" t="str">
        <f>IF(INPUT_OUTPUT!CG509="","",INPUT_OUTPUT!CG509)</f>
        <v/>
      </c>
      <c r="AG522" s="2459" t="str">
        <f>IF(INPUT_OUTPUT!CH509="","",INPUT_OUTPUT!CH509)</f>
        <v/>
      </c>
      <c r="AH522" s="2459" t="str">
        <f>IF(INPUT_OUTPUT!CI509="","",INPUT_OUTPUT!CI509)</f>
        <v/>
      </c>
    </row>
    <row r="523" spans="3:34" s="2437" customFormat="1" ht="12.75" customHeight="1">
      <c r="C523" s="2461" t="str">
        <f>IF(INPUT_OUTPUT!C510="","",INPUT_OUTPUT!C510)</f>
        <v/>
      </c>
      <c r="D523" s="2462" t="str">
        <f>IF(INPUT_OUTPUT!BH510="","",INPUT_OUTPUT!BH510)</f>
        <v/>
      </c>
      <c r="E523" s="2462" t="str">
        <f>IF(INPUT_OUTPUT!BI510="","",INPUT_OUTPUT!BI510)</f>
        <v/>
      </c>
      <c r="F523" s="2462" t="str">
        <f>IF(INPUT_OUTPUT!BJ510="","",INPUT_OUTPUT!BJ510)</f>
        <v/>
      </c>
      <c r="G523" s="2462" t="str">
        <f>IF(INPUT_OUTPUT!BK510="","",INPUT_OUTPUT!BK510)</f>
        <v/>
      </c>
      <c r="H523" s="2462" t="str">
        <f>IF(INPUT_OUTPUT!BL510="","",INPUT_OUTPUT!BL510)</f>
        <v/>
      </c>
      <c r="I523" s="2462" t="str">
        <f>IF(INPUT_OUTPUT!BM510="","",INPUT_OUTPUT!BM510)</f>
        <v/>
      </c>
      <c r="J523" s="2462" t="str">
        <f>IF(INPUT_OUTPUT!BN510="","",INPUT_OUTPUT!BN510)</f>
        <v/>
      </c>
      <c r="K523" s="2453" t="str">
        <f t="shared" si="24"/>
        <v/>
      </c>
      <c r="L523" s="2457" t="str">
        <f>IF(INPUT_OUTPUT!BO510="","",INPUT_OUTPUT!BO510)</f>
        <v/>
      </c>
      <c r="M523" s="2457" t="str">
        <f>IF(INPUT_OUTPUT!BP510="","",INPUT_OUTPUT!BP510)</f>
        <v/>
      </c>
      <c r="N523" s="2457" t="str">
        <f>IF(INPUT_OUTPUT!BQ510="","",INPUT_OUTPUT!BQ510)</f>
        <v/>
      </c>
      <c r="O523" s="2457" t="str">
        <f>IF(INPUT_OUTPUT!BR510="","",INPUT_OUTPUT!BR510)</f>
        <v/>
      </c>
      <c r="P523" s="2457" t="str">
        <f>IF(INPUT_OUTPUT!BS510="","",INPUT_OUTPUT!BS510)</f>
        <v/>
      </c>
      <c r="Q523" s="2457" t="str">
        <f>IF(INPUT_OUTPUT!BT510="","",INPUT_OUTPUT!BT510)</f>
        <v/>
      </c>
      <c r="R523" s="2457" t="str">
        <f>IF(INPUT_OUTPUT!BU510="","",INPUT_OUTPUT!BU510)</f>
        <v/>
      </c>
      <c r="S523" s="2461" t="str">
        <f t="shared" si="25"/>
        <v/>
      </c>
      <c r="T523" s="2457" t="str">
        <f>IF(INPUT_OUTPUT!BV510="","",INPUT_OUTPUT!BV510)</f>
        <v/>
      </c>
      <c r="U523" s="2457" t="str">
        <f>IF(INPUT_OUTPUT!BW510="","",INPUT_OUTPUT!BW510)</f>
        <v/>
      </c>
      <c r="V523" s="2457" t="str">
        <f>IF(INPUT_OUTPUT!BX510="","",INPUT_OUTPUT!BX510)</f>
        <v/>
      </c>
      <c r="W523" s="2457" t="str">
        <f>IF(INPUT_OUTPUT!BY510="","",INPUT_OUTPUT!BY510)</f>
        <v/>
      </c>
      <c r="X523" s="2457" t="str">
        <f>IF(INPUT_OUTPUT!BZ510="","",INPUT_OUTPUT!BZ510)</f>
        <v/>
      </c>
      <c r="Y523" s="2457" t="str">
        <f>IF(INPUT_OUTPUT!CA510="","",INPUT_OUTPUT!CA510)</f>
        <v/>
      </c>
      <c r="Z523" s="2457" t="str">
        <f>IF(INPUT_OUTPUT!CB510="","",INPUT_OUTPUT!CB510)</f>
        <v/>
      </c>
      <c r="AA523" s="2461" t="str">
        <f t="shared" si="26"/>
        <v/>
      </c>
      <c r="AB523" s="2459" t="str">
        <f>IF(INPUT_OUTPUT!CC510="","",INPUT_OUTPUT!CC510)</f>
        <v/>
      </c>
      <c r="AC523" s="2459" t="str">
        <f>IF(INPUT_OUTPUT!CD510="","",INPUT_OUTPUT!CD510)</f>
        <v/>
      </c>
      <c r="AD523" s="2459" t="str">
        <f>IF(INPUT_OUTPUT!CE510="","",INPUT_OUTPUT!CE510)</f>
        <v/>
      </c>
      <c r="AE523" s="2459" t="str">
        <f>IF(INPUT_OUTPUT!CF510="","",INPUT_OUTPUT!CF510)</f>
        <v/>
      </c>
      <c r="AF523" s="2459" t="str">
        <f>IF(INPUT_OUTPUT!CG510="","",INPUT_OUTPUT!CG510)</f>
        <v/>
      </c>
      <c r="AG523" s="2459" t="str">
        <f>IF(INPUT_OUTPUT!CH510="","",INPUT_OUTPUT!CH510)</f>
        <v/>
      </c>
      <c r="AH523" s="2459" t="str">
        <f>IF(INPUT_OUTPUT!CI510="","",INPUT_OUTPUT!CI510)</f>
        <v/>
      </c>
    </row>
    <row r="524" spans="3:34" s="2437" customFormat="1" ht="12.75" customHeight="1">
      <c r="C524" s="2461" t="str">
        <f>IF(INPUT_OUTPUT!C511="","",INPUT_OUTPUT!C511)</f>
        <v/>
      </c>
      <c r="D524" s="2462" t="str">
        <f>IF(INPUT_OUTPUT!BH511="","",INPUT_OUTPUT!BH511)</f>
        <v/>
      </c>
      <c r="E524" s="2462" t="str">
        <f>IF(INPUT_OUTPUT!BI511="","",INPUT_OUTPUT!BI511)</f>
        <v/>
      </c>
      <c r="F524" s="2462" t="str">
        <f>IF(INPUT_OUTPUT!BJ511="","",INPUT_OUTPUT!BJ511)</f>
        <v/>
      </c>
      <c r="G524" s="2462" t="str">
        <f>IF(INPUT_OUTPUT!BK511="","",INPUT_OUTPUT!BK511)</f>
        <v/>
      </c>
      <c r="H524" s="2462" t="str">
        <f>IF(INPUT_OUTPUT!BL511="","",INPUT_OUTPUT!BL511)</f>
        <v/>
      </c>
      <c r="I524" s="2462" t="str">
        <f>IF(INPUT_OUTPUT!BM511="","",INPUT_OUTPUT!BM511)</f>
        <v/>
      </c>
      <c r="J524" s="2462" t="str">
        <f>IF(INPUT_OUTPUT!BN511="","",INPUT_OUTPUT!BN511)</f>
        <v/>
      </c>
      <c r="K524" s="2453" t="str">
        <f t="shared" si="24"/>
        <v/>
      </c>
      <c r="L524" s="2457" t="str">
        <f>IF(INPUT_OUTPUT!BO511="","",INPUT_OUTPUT!BO511)</f>
        <v/>
      </c>
      <c r="M524" s="2457" t="str">
        <f>IF(INPUT_OUTPUT!BP511="","",INPUT_OUTPUT!BP511)</f>
        <v/>
      </c>
      <c r="N524" s="2457" t="str">
        <f>IF(INPUT_OUTPUT!BQ511="","",INPUT_OUTPUT!BQ511)</f>
        <v/>
      </c>
      <c r="O524" s="2457" t="str">
        <f>IF(INPUT_OUTPUT!BR511="","",INPUT_OUTPUT!BR511)</f>
        <v/>
      </c>
      <c r="P524" s="2457" t="str">
        <f>IF(INPUT_OUTPUT!BS511="","",INPUT_OUTPUT!BS511)</f>
        <v/>
      </c>
      <c r="Q524" s="2457" t="str">
        <f>IF(INPUT_OUTPUT!BT511="","",INPUT_OUTPUT!BT511)</f>
        <v/>
      </c>
      <c r="R524" s="2457" t="str">
        <f>IF(INPUT_OUTPUT!BU511="","",INPUT_OUTPUT!BU511)</f>
        <v/>
      </c>
      <c r="S524" s="2461" t="str">
        <f t="shared" si="25"/>
        <v/>
      </c>
      <c r="T524" s="2457" t="str">
        <f>IF(INPUT_OUTPUT!BV511="","",INPUT_OUTPUT!BV511)</f>
        <v/>
      </c>
      <c r="U524" s="2457" t="str">
        <f>IF(INPUT_OUTPUT!BW511="","",INPUT_OUTPUT!BW511)</f>
        <v/>
      </c>
      <c r="V524" s="2457" t="str">
        <f>IF(INPUT_OUTPUT!BX511="","",INPUT_OUTPUT!BX511)</f>
        <v/>
      </c>
      <c r="W524" s="2457" t="str">
        <f>IF(INPUT_OUTPUT!BY511="","",INPUT_OUTPUT!BY511)</f>
        <v/>
      </c>
      <c r="X524" s="2457" t="str">
        <f>IF(INPUT_OUTPUT!BZ511="","",INPUT_OUTPUT!BZ511)</f>
        <v/>
      </c>
      <c r="Y524" s="2457" t="str">
        <f>IF(INPUT_OUTPUT!CA511="","",INPUT_OUTPUT!CA511)</f>
        <v/>
      </c>
      <c r="Z524" s="2457" t="str">
        <f>IF(INPUT_OUTPUT!CB511="","",INPUT_OUTPUT!CB511)</f>
        <v/>
      </c>
      <c r="AA524" s="2461" t="str">
        <f t="shared" si="26"/>
        <v/>
      </c>
      <c r="AB524" s="2459" t="str">
        <f>IF(INPUT_OUTPUT!CC511="","",INPUT_OUTPUT!CC511)</f>
        <v/>
      </c>
      <c r="AC524" s="2459" t="str">
        <f>IF(INPUT_OUTPUT!CD511="","",INPUT_OUTPUT!CD511)</f>
        <v/>
      </c>
      <c r="AD524" s="2459" t="str">
        <f>IF(INPUT_OUTPUT!CE511="","",INPUT_OUTPUT!CE511)</f>
        <v/>
      </c>
      <c r="AE524" s="2459" t="str">
        <f>IF(INPUT_OUTPUT!CF511="","",INPUT_OUTPUT!CF511)</f>
        <v/>
      </c>
      <c r="AF524" s="2459" t="str">
        <f>IF(INPUT_OUTPUT!CG511="","",INPUT_OUTPUT!CG511)</f>
        <v/>
      </c>
      <c r="AG524" s="2459" t="str">
        <f>IF(INPUT_OUTPUT!CH511="","",INPUT_OUTPUT!CH511)</f>
        <v/>
      </c>
      <c r="AH524" s="2459" t="str">
        <f>IF(INPUT_OUTPUT!CI511="","",INPUT_OUTPUT!CI511)</f>
        <v/>
      </c>
    </row>
    <row r="525" spans="3:34" s="2437" customFormat="1" ht="12.75" customHeight="1">
      <c r="C525" s="2461" t="str">
        <f>IF(INPUT_OUTPUT!C512="","",INPUT_OUTPUT!C512)</f>
        <v/>
      </c>
      <c r="D525" s="2462" t="str">
        <f>IF(INPUT_OUTPUT!BH512="","",INPUT_OUTPUT!BH512)</f>
        <v/>
      </c>
      <c r="E525" s="2462" t="str">
        <f>IF(INPUT_OUTPUT!BI512="","",INPUT_OUTPUT!BI512)</f>
        <v/>
      </c>
      <c r="F525" s="2462" t="str">
        <f>IF(INPUT_OUTPUT!BJ512="","",INPUT_OUTPUT!BJ512)</f>
        <v/>
      </c>
      <c r="G525" s="2462" t="str">
        <f>IF(INPUT_OUTPUT!BK512="","",INPUT_OUTPUT!BK512)</f>
        <v/>
      </c>
      <c r="H525" s="2462" t="str">
        <f>IF(INPUT_OUTPUT!BL512="","",INPUT_OUTPUT!BL512)</f>
        <v/>
      </c>
      <c r="I525" s="2462" t="str">
        <f>IF(INPUT_OUTPUT!BM512="","",INPUT_OUTPUT!BM512)</f>
        <v/>
      </c>
      <c r="J525" s="2462" t="str">
        <f>IF(INPUT_OUTPUT!BN512="","",INPUT_OUTPUT!BN512)</f>
        <v/>
      </c>
      <c r="K525" s="2453" t="str">
        <f t="shared" si="24"/>
        <v/>
      </c>
      <c r="L525" s="2457" t="str">
        <f>IF(INPUT_OUTPUT!BO512="","",INPUT_OUTPUT!BO512)</f>
        <v/>
      </c>
      <c r="M525" s="2457" t="str">
        <f>IF(INPUT_OUTPUT!BP512="","",INPUT_OUTPUT!BP512)</f>
        <v/>
      </c>
      <c r="N525" s="2457" t="str">
        <f>IF(INPUT_OUTPUT!BQ512="","",INPUT_OUTPUT!BQ512)</f>
        <v/>
      </c>
      <c r="O525" s="2457" t="str">
        <f>IF(INPUT_OUTPUT!BR512="","",INPUT_OUTPUT!BR512)</f>
        <v/>
      </c>
      <c r="P525" s="2457" t="str">
        <f>IF(INPUT_OUTPUT!BS512="","",INPUT_OUTPUT!BS512)</f>
        <v/>
      </c>
      <c r="Q525" s="2457" t="str">
        <f>IF(INPUT_OUTPUT!BT512="","",INPUT_OUTPUT!BT512)</f>
        <v/>
      </c>
      <c r="R525" s="2457" t="str">
        <f>IF(INPUT_OUTPUT!BU512="","",INPUT_OUTPUT!BU512)</f>
        <v/>
      </c>
      <c r="S525" s="2461" t="str">
        <f t="shared" si="25"/>
        <v/>
      </c>
      <c r="T525" s="2457" t="str">
        <f>IF(INPUT_OUTPUT!BV512="","",INPUT_OUTPUT!BV512)</f>
        <v/>
      </c>
      <c r="U525" s="2457" t="str">
        <f>IF(INPUT_OUTPUT!BW512="","",INPUT_OUTPUT!BW512)</f>
        <v/>
      </c>
      <c r="V525" s="2457" t="str">
        <f>IF(INPUT_OUTPUT!BX512="","",INPUT_OUTPUT!BX512)</f>
        <v/>
      </c>
      <c r="W525" s="2457" t="str">
        <f>IF(INPUT_OUTPUT!BY512="","",INPUT_OUTPUT!BY512)</f>
        <v/>
      </c>
      <c r="X525" s="2457" t="str">
        <f>IF(INPUT_OUTPUT!BZ512="","",INPUT_OUTPUT!BZ512)</f>
        <v/>
      </c>
      <c r="Y525" s="2457" t="str">
        <f>IF(INPUT_OUTPUT!CA512="","",INPUT_OUTPUT!CA512)</f>
        <v/>
      </c>
      <c r="Z525" s="2457" t="str">
        <f>IF(INPUT_OUTPUT!CB512="","",INPUT_OUTPUT!CB512)</f>
        <v/>
      </c>
      <c r="AA525" s="2461" t="str">
        <f t="shared" si="26"/>
        <v/>
      </c>
      <c r="AB525" s="2459" t="str">
        <f>IF(INPUT_OUTPUT!CC512="","",INPUT_OUTPUT!CC512)</f>
        <v/>
      </c>
      <c r="AC525" s="2459" t="str">
        <f>IF(INPUT_OUTPUT!CD512="","",INPUT_OUTPUT!CD512)</f>
        <v/>
      </c>
      <c r="AD525" s="2459" t="str">
        <f>IF(INPUT_OUTPUT!CE512="","",INPUT_OUTPUT!CE512)</f>
        <v/>
      </c>
      <c r="AE525" s="2459" t="str">
        <f>IF(INPUT_OUTPUT!CF512="","",INPUT_OUTPUT!CF512)</f>
        <v/>
      </c>
      <c r="AF525" s="2459" t="str">
        <f>IF(INPUT_OUTPUT!CG512="","",INPUT_OUTPUT!CG512)</f>
        <v/>
      </c>
      <c r="AG525" s="2459" t="str">
        <f>IF(INPUT_OUTPUT!CH512="","",INPUT_OUTPUT!CH512)</f>
        <v/>
      </c>
      <c r="AH525" s="2459" t="str">
        <f>IF(INPUT_OUTPUT!CI512="","",INPUT_OUTPUT!CI512)</f>
        <v/>
      </c>
    </row>
    <row r="526" spans="3:34" s="2437" customFormat="1" ht="12.75" customHeight="1">
      <c r="C526" s="2461" t="str">
        <f>IF(INPUT_OUTPUT!C513="","",INPUT_OUTPUT!C513)</f>
        <v/>
      </c>
      <c r="D526" s="2462" t="str">
        <f>IF(INPUT_OUTPUT!BH513="","",INPUT_OUTPUT!BH513)</f>
        <v/>
      </c>
      <c r="E526" s="2462" t="str">
        <f>IF(INPUT_OUTPUT!BI513="","",INPUT_OUTPUT!BI513)</f>
        <v/>
      </c>
      <c r="F526" s="2462" t="str">
        <f>IF(INPUT_OUTPUT!BJ513="","",INPUT_OUTPUT!BJ513)</f>
        <v/>
      </c>
      <c r="G526" s="2462" t="str">
        <f>IF(INPUT_OUTPUT!BK513="","",INPUT_OUTPUT!BK513)</f>
        <v/>
      </c>
      <c r="H526" s="2462" t="str">
        <f>IF(INPUT_OUTPUT!BL513="","",INPUT_OUTPUT!BL513)</f>
        <v/>
      </c>
      <c r="I526" s="2462" t="str">
        <f>IF(INPUT_OUTPUT!BM513="","",INPUT_OUTPUT!BM513)</f>
        <v/>
      </c>
      <c r="J526" s="2462" t="str">
        <f>IF(INPUT_OUTPUT!BN513="","",INPUT_OUTPUT!BN513)</f>
        <v/>
      </c>
      <c r="K526" s="2453" t="str">
        <f t="shared" si="24"/>
        <v/>
      </c>
      <c r="L526" s="2457" t="str">
        <f>IF(INPUT_OUTPUT!BO513="","",INPUT_OUTPUT!BO513)</f>
        <v/>
      </c>
      <c r="M526" s="2457" t="str">
        <f>IF(INPUT_OUTPUT!BP513="","",INPUT_OUTPUT!BP513)</f>
        <v/>
      </c>
      <c r="N526" s="2457" t="str">
        <f>IF(INPUT_OUTPUT!BQ513="","",INPUT_OUTPUT!BQ513)</f>
        <v/>
      </c>
      <c r="O526" s="2457" t="str">
        <f>IF(INPUT_OUTPUT!BR513="","",INPUT_OUTPUT!BR513)</f>
        <v/>
      </c>
      <c r="P526" s="2457" t="str">
        <f>IF(INPUT_OUTPUT!BS513="","",INPUT_OUTPUT!BS513)</f>
        <v/>
      </c>
      <c r="Q526" s="2457" t="str">
        <f>IF(INPUT_OUTPUT!BT513="","",INPUT_OUTPUT!BT513)</f>
        <v/>
      </c>
      <c r="R526" s="2457" t="str">
        <f>IF(INPUT_OUTPUT!BU513="","",INPUT_OUTPUT!BU513)</f>
        <v/>
      </c>
      <c r="S526" s="2461" t="str">
        <f t="shared" si="25"/>
        <v/>
      </c>
      <c r="T526" s="2457" t="str">
        <f>IF(INPUT_OUTPUT!BV513="","",INPUT_OUTPUT!BV513)</f>
        <v/>
      </c>
      <c r="U526" s="2457" t="str">
        <f>IF(INPUT_OUTPUT!BW513="","",INPUT_OUTPUT!BW513)</f>
        <v/>
      </c>
      <c r="V526" s="2457" t="str">
        <f>IF(INPUT_OUTPUT!BX513="","",INPUT_OUTPUT!BX513)</f>
        <v/>
      </c>
      <c r="W526" s="2457" t="str">
        <f>IF(INPUT_OUTPUT!BY513="","",INPUT_OUTPUT!BY513)</f>
        <v/>
      </c>
      <c r="X526" s="2457" t="str">
        <f>IF(INPUT_OUTPUT!BZ513="","",INPUT_OUTPUT!BZ513)</f>
        <v/>
      </c>
      <c r="Y526" s="2457" t="str">
        <f>IF(INPUT_OUTPUT!CA513="","",INPUT_OUTPUT!CA513)</f>
        <v/>
      </c>
      <c r="Z526" s="2457" t="str">
        <f>IF(INPUT_OUTPUT!CB513="","",INPUT_OUTPUT!CB513)</f>
        <v/>
      </c>
      <c r="AA526" s="2461" t="str">
        <f t="shared" si="26"/>
        <v/>
      </c>
      <c r="AB526" s="2459" t="str">
        <f>IF(INPUT_OUTPUT!CC513="","",INPUT_OUTPUT!CC513)</f>
        <v/>
      </c>
      <c r="AC526" s="2459" t="str">
        <f>IF(INPUT_OUTPUT!CD513="","",INPUT_OUTPUT!CD513)</f>
        <v/>
      </c>
      <c r="AD526" s="2459" t="str">
        <f>IF(INPUT_OUTPUT!CE513="","",INPUT_OUTPUT!CE513)</f>
        <v/>
      </c>
      <c r="AE526" s="2459" t="str">
        <f>IF(INPUT_OUTPUT!CF513="","",INPUT_OUTPUT!CF513)</f>
        <v/>
      </c>
      <c r="AF526" s="2459" t="str">
        <f>IF(INPUT_OUTPUT!CG513="","",INPUT_OUTPUT!CG513)</f>
        <v/>
      </c>
      <c r="AG526" s="2459" t="str">
        <f>IF(INPUT_OUTPUT!CH513="","",INPUT_OUTPUT!CH513)</f>
        <v/>
      </c>
      <c r="AH526" s="2459" t="str">
        <f>IF(INPUT_OUTPUT!CI513="","",INPUT_OUTPUT!CI513)</f>
        <v/>
      </c>
    </row>
    <row r="527" spans="3:34" s="2437" customFormat="1" ht="12.75" customHeight="1">
      <c r="C527" s="2461" t="str">
        <f>IF(INPUT_OUTPUT!C514="","",INPUT_OUTPUT!C514)</f>
        <v/>
      </c>
      <c r="D527" s="2462" t="str">
        <f>IF(INPUT_OUTPUT!BH514="","",INPUT_OUTPUT!BH514)</f>
        <v/>
      </c>
      <c r="E527" s="2462" t="str">
        <f>IF(INPUT_OUTPUT!BI514="","",INPUT_OUTPUT!BI514)</f>
        <v/>
      </c>
      <c r="F527" s="2462" t="str">
        <f>IF(INPUT_OUTPUT!BJ514="","",INPUT_OUTPUT!BJ514)</f>
        <v/>
      </c>
      <c r="G527" s="2462" t="str">
        <f>IF(INPUT_OUTPUT!BK514="","",INPUT_OUTPUT!BK514)</f>
        <v/>
      </c>
      <c r="H527" s="2462" t="str">
        <f>IF(INPUT_OUTPUT!BL514="","",INPUT_OUTPUT!BL514)</f>
        <v/>
      </c>
      <c r="I527" s="2462" t="str">
        <f>IF(INPUT_OUTPUT!BM514="","",INPUT_OUTPUT!BM514)</f>
        <v/>
      </c>
      <c r="J527" s="2462" t="str">
        <f>IF(INPUT_OUTPUT!BN514="","",INPUT_OUTPUT!BN514)</f>
        <v/>
      </c>
      <c r="K527" s="2453" t="str">
        <f t="shared" si="24"/>
        <v/>
      </c>
      <c r="L527" s="2457" t="str">
        <f>IF(INPUT_OUTPUT!BO514="","",INPUT_OUTPUT!BO514)</f>
        <v/>
      </c>
      <c r="M527" s="2457" t="str">
        <f>IF(INPUT_OUTPUT!BP514="","",INPUT_OUTPUT!BP514)</f>
        <v/>
      </c>
      <c r="N527" s="2457" t="str">
        <f>IF(INPUT_OUTPUT!BQ514="","",INPUT_OUTPUT!BQ514)</f>
        <v/>
      </c>
      <c r="O527" s="2457" t="str">
        <f>IF(INPUT_OUTPUT!BR514="","",INPUT_OUTPUT!BR514)</f>
        <v/>
      </c>
      <c r="P527" s="2457" t="str">
        <f>IF(INPUT_OUTPUT!BS514="","",INPUT_OUTPUT!BS514)</f>
        <v/>
      </c>
      <c r="Q527" s="2457" t="str">
        <f>IF(INPUT_OUTPUT!BT514="","",INPUT_OUTPUT!BT514)</f>
        <v/>
      </c>
      <c r="R527" s="2457" t="str">
        <f>IF(INPUT_OUTPUT!BU514="","",INPUT_OUTPUT!BU514)</f>
        <v/>
      </c>
      <c r="S527" s="2461" t="str">
        <f t="shared" si="25"/>
        <v/>
      </c>
      <c r="T527" s="2457" t="str">
        <f>IF(INPUT_OUTPUT!BV514="","",INPUT_OUTPUT!BV514)</f>
        <v/>
      </c>
      <c r="U527" s="2457" t="str">
        <f>IF(INPUT_OUTPUT!BW514="","",INPUT_OUTPUT!BW514)</f>
        <v/>
      </c>
      <c r="V527" s="2457" t="str">
        <f>IF(INPUT_OUTPUT!BX514="","",INPUT_OUTPUT!BX514)</f>
        <v/>
      </c>
      <c r="W527" s="2457" t="str">
        <f>IF(INPUT_OUTPUT!BY514="","",INPUT_OUTPUT!BY514)</f>
        <v/>
      </c>
      <c r="X527" s="2457" t="str">
        <f>IF(INPUT_OUTPUT!BZ514="","",INPUT_OUTPUT!BZ514)</f>
        <v/>
      </c>
      <c r="Y527" s="2457" t="str">
        <f>IF(INPUT_OUTPUT!CA514="","",INPUT_OUTPUT!CA514)</f>
        <v/>
      </c>
      <c r="Z527" s="2457" t="str">
        <f>IF(INPUT_OUTPUT!CB514="","",INPUT_OUTPUT!CB514)</f>
        <v/>
      </c>
      <c r="AA527" s="2461" t="str">
        <f t="shared" si="26"/>
        <v/>
      </c>
      <c r="AB527" s="2459" t="str">
        <f>IF(INPUT_OUTPUT!CC514="","",INPUT_OUTPUT!CC514)</f>
        <v/>
      </c>
      <c r="AC527" s="2459" t="str">
        <f>IF(INPUT_OUTPUT!CD514="","",INPUT_OUTPUT!CD514)</f>
        <v/>
      </c>
      <c r="AD527" s="2459" t="str">
        <f>IF(INPUT_OUTPUT!CE514="","",INPUT_OUTPUT!CE514)</f>
        <v/>
      </c>
      <c r="AE527" s="2459" t="str">
        <f>IF(INPUT_OUTPUT!CF514="","",INPUT_OUTPUT!CF514)</f>
        <v/>
      </c>
      <c r="AF527" s="2459" t="str">
        <f>IF(INPUT_OUTPUT!CG514="","",INPUT_OUTPUT!CG514)</f>
        <v/>
      </c>
      <c r="AG527" s="2459" t="str">
        <f>IF(INPUT_OUTPUT!CH514="","",INPUT_OUTPUT!CH514)</f>
        <v/>
      </c>
      <c r="AH527" s="2459" t="str">
        <f>IF(INPUT_OUTPUT!CI514="","",INPUT_OUTPUT!CI514)</f>
        <v/>
      </c>
    </row>
    <row r="528" spans="3:34" s="2437" customFormat="1" ht="12.75" customHeight="1">
      <c r="C528" s="2461" t="str">
        <f>IF(INPUT_OUTPUT!C515="","",INPUT_OUTPUT!C515)</f>
        <v/>
      </c>
      <c r="D528" s="2462" t="str">
        <f>IF(INPUT_OUTPUT!BH515="","",INPUT_OUTPUT!BH515)</f>
        <v/>
      </c>
      <c r="E528" s="2462" t="str">
        <f>IF(INPUT_OUTPUT!BI515="","",INPUT_OUTPUT!BI515)</f>
        <v/>
      </c>
      <c r="F528" s="2462" t="str">
        <f>IF(INPUT_OUTPUT!BJ515="","",INPUT_OUTPUT!BJ515)</f>
        <v/>
      </c>
      <c r="G528" s="2462" t="str">
        <f>IF(INPUT_OUTPUT!BK515="","",INPUT_OUTPUT!BK515)</f>
        <v/>
      </c>
      <c r="H528" s="2462" t="str">
        <f>IF(INPUT_OUTPUT!BL515="","",INPUT_OUTPUT!BL515)</f>
        <v/>
      </c>
      <c r="I528" s="2462" t="str">
        <f>IF(INPUT_OUTPUT!BM515="","",INPUT_OUTPUT!BM515)</f>
        <v/>
      </c>
      <c r="J528" s="2462" t="str">
        <f>IF(INPUT_OUTPUT!BN515="","",INPUT_OUTPUT!BN515)</f>
        <v/>
      </c>
      <c r="K528" s="2453" t="str">
        <f t="shared" si="24"/>
        <v/>
      </c>
      <c r="L528" s="2457" t="str">
        <f>IF(INPUT_OUTPUT!BO515="","",INPUT_OUTPUT!BO515)</f>
        <v/>
      </c>
      <c r="M528" s="2457" t="str">
        <f>IF(INPUT_OUTPUT!BP515="","",INPUT_OUTPUT!BP515)</f>
        <v/>
      </c>
      <c r="N528" s="2457" t="str">
        <f>IF(INPUT_OUTPUT!BQ515="","",INPUT_OUTPUT!BQ515)</f>
        <v/>
      </c>
      <c r="O528" s="2457" t="str">
        <f>IF(INPUT_OUTPUT!BR515="","",INPUT_OUTPUT!BR515)</f>
        <v/>
      </c>
      <c r="P528" s="2457" t="str">
        <f>IF(INPUT_OUTPUT!BS515="","",INPUT_OUTPUT!BS515)</f>
        <v/>
      </c>
      <c r="Q528" s="2457" t="str">
        <f>IF(INPUT_OUTPUT!BT515="","",INPUT_OUTPUT!BT515)</f>
        <v/>
      </c>
      <c r="R528" s="2457" t="str">
        <f>IF(INPUT_OUTPUT!BU515="","",INPUT_OUTPUT!BU515)</f>
        <v/>
      </c>
      <c r="S528" s="2461" t="str">
        <f t="shared" si="25"/>
        <v/>
      </c>
      <c r="T528" s="2457" t="str">
        <f>IF(INPUT_OUTPUT!BV515="","",INPUT_OUTPUT!BV515)</f>
        <v/>
      </c>
      <c r="U528" s="2457" t="str">
        <f>IF(INPUT_OUTPUT!BW515="","",INPUT_OUTPUT!BW515)</f>
        <v/>
      </c>
      <c r="V528" s="2457" t="str">
        <f>IF(INPUT_OUTPUT!BX515="","",INPUT_OUTPUT!BX515)</f>
        <v/>
      </c>
      <c r="W528" s="2457" t="str">
        <f>IF(INPUT_OUTPUT!BY515="","",INPUT_OUTPUT!BY515)</f>
        <v/>
      </c>
      <c r="X528" s="2457" t="str">
        <f>IF(INPUT_OUTPUT!BZ515="","",INPUT_OUTPUT!BZ515)</f>
        <v/>
      </c>
      <c r="Y528" s="2457" t="str">
        <f>IF(INPUT_OUTPUT!CA515="","",INPUT_OUTPUT!CA515)</f>
        <v/>
      </c>
      <c r="Z528" s="2457" t="str">
        <f>IF(INPUT_OUTPUT!CB515="","",INPUT_OUTPUT!CB515)</f>
        <v/>
      </c>
      <c r="AA528" s="2461" t="str">
        <f t="shared" si="26"/>
        <v/>
      </c>
      <c r="AB528" s="2459" t="str">
        <f>IF(INPUT_OUTPUT!CC515="","",INPUT_OUTPUT!CC515)</f>
        <v/>
      </c>
      <c r="AC528" s="2459" t="str">
        <f>IF(INPUT_OUTPUT!CD515="","",INPUT_OUTPUT!CD515)</f>
        <v/>
      </c>
      <c r="AD528" s="2459" t="str">
        <f>IF(INPUT_OUTPUT!CE515="","",INPUT_OUTPUT!CE515)</f>
        <v/>
      </c>
      <c r="AE528" s="2459" t="str">
        <f>IF(INPUT_OUTPUT!CF515="","",INPUT_OUTPUT!CF515)</f>
        <v/>
      </c>
      <c r="AF528" s="2459" t="str">
        <f>IF(INPUT_OUTPUT!CG515="","",INPUT_OUTPUT!CG515)</f>
        <v/>
      </c>
      <c r="AG528" s="2459" t="str">
        <f>IF(INPUT_OUTPUT!CH515="","",INPUT_OUTPUT!CH515)</f>
        <v/>
      </c>
      <c r="AH528" s="2459" t="str">
        <f>IF(INPUT_OUTPUT!CI515="","",INPUT_OUTPUT!CI515)</f>
        <v/>
      </c>
    </row>
    <row r="529" spans="3:34" s="2437" customFormat="1" ht="12.75" customHeight="1">
      <c r="C529" s="2461" t="str">
        <f>IF(INPUT_OUTPUT!C516="","",INPUT_OUTPUT!C516)</f>
        <v/>
      </c>
      <c r="D529" s="2462" t="str">
        <f>IF(INPUT_OUTPUT!BH516="","",INPUT_OUTPUT!BH516)</f>
        <v/>
      </c>
      <c r="E529" s="2462" t="str">
        <f>IF(INPUT_OUTPUT!BI516="","",INPUT_OUTPUT!BI516)</f>
        <v/>
      </c>
      <c r="F529" s="2462" t="str">
        <f>IF(INPUT_OUTPUT!BJ516="","",INPUT_OUTPUT!BJ516)</f>
        <v/>
      </c>
      <c r="G529" s="2462" t="str">
        <f>IF(INPUT_OUTPUT!BK516="","",INPUT_OUTPUT!BK516)</f>
        <v/>
      </c>
      <c r="H529" s="2462" t="str">
        <f>IF(INPUT_OUTPUT!BL516="","",INPUT_OUTPUT!BL516)</f>
        <v/>
      </c>
      <c r="I529" s="2462" t="str">
        <f>IF(INPUT_OUTPUT!BM516="","",INPUT_OUTPUT!BM516)</f>
        <v/>
      </c>
      <c r="J529" s="2462" t="str">
        <f>IF(INPUT_OUTPUT!BN516="","",INPUT_OUTPUT!BN516)</f>
        <v/>
      </c>
      <c r="K529" s="2453" t="str">
        <f t="shared" si="24"/>
        <v/>
      </c>
      <c r="L529" s="2457" t="str">
        <f>IF(INPUT_OUTPUT!BO516="","",INPUT_OUTPUT!BO516)</f>
        <v/>
      </c>
      <c r="M529" s="2457" t="str">
        <f>IF(INPUT_OUTPUT!BP516="","",INPUT_OUTPUT!BP516)</f>
        <v/>
      </c>
      <c r="N529" s="2457" t="str">
        <f>IF(INPUT_OUTPUT!BQ516="","",INPUT_OUTPUT!BQ516)</f>
        <v/>
      </c>
      <c r="O529" s="2457" t="str">
        <f>IF(INPUT_OUTPUT!BR516="","",INPUT_OUTPUT!BR516)</f>
        <v/>
      </c>
      <c r="P529" s="2457" t="str">
        <f>IF(INPUT_OUTPUT!BS516="","",INPUT_OUTPUT!BS516)</f>
        <v/>
      </c>
      <c r="Q529" s="2457" t="str">
        <f>IF(INPUT_OUTPUT!BT516="","",INPUT_OUTPUT!BT516)</f>
        <v/>
      </c>
      <c r="R529" s="2457" t="str">
        <f>IF(INPUT_OUTPUT!BU516="","",INPUT_OUTPUT!BU516)</f>
        <v/>
      </c>
      <c r="S529" s="2461" t="str">
        <f t="shared" si="25"/>
        <v/>
      </c>
      <c r="T529" s="2457" t="str">
        <f>IF(INPUT_OUTPUT!BV516="","",INPUT_OUTPUT!BV516)</f>
        <v/>
      </c>
      <c r="U529" s="2457" t="str">
        <f>IF(INPUT_OUTPUT!BW516="","",INPUT_OUTPUT!BW516)</f>
        <v/>
      </c>
      <c r="V529" s="2457" t="str">
        <f>IF(INPUT_OUTPUT!BX516="","",INPUT_OUTPUT!BX516)</f>
        <v/>
      </c>
      <c r="W529" s="2457" t="str">
        <f>IF(INPUT_OUTPUT!BY516="","",INPUT_OUTPUT!BY516)</f>
        <v/>
      </c>
      <c r="X529" s="2457" t="str">
        <f>IF(INPUT_OUTPUT!BZ516="","",INPUT_OUTPUT!BZ516)</f>
        <v/>
      </c>
      <c r="Y529" s="2457" t="str">
        <f>IF(INPUT_OUTPUT!CA516="","",INPUT_OUTPUT!CA516)</f>
        <v/>
      </c>
      <c r="Z529" s="2457" t="str">
        <f>IF(INPUT_OUTPUT!CB516="","",INPUT_OUTPUT!CB516)</f>
        <v/>
      </c>
      <c r="AA529" s="2461" t="str">
        <f t="shared" si="26"/>
        <v/>
      </c>
      <c r="AB529" s="2459" t="str">
        <f>IF(INPUT_OUTPUT!CC516="","",INPUT_OUTPUT!CC516)</f>
        <v/>
      </c>
      <c r="AC529" s="2459" t="str">
        <f>IF(INPUT_OUTPUT!CD516="","",INPUT_OUTPUT!CD516)</f>
        <v/>
      </c>
      <c r="AD529" s="2459" t="str">
        <f>IF(INPUT_OUTPUT!CE516="","",INPUT_OUTPUT!CE516)</f>
        <v/>
      </c>
      <c r="AE529" s="2459" t="str">
        <f>IF(INPUT_OUTPUT!CF516="","",INPUT_OUTPUT!CF516)</f>
        <v/>
      </c>
      <c r="AF529" s="2459" t="str">
        <f>IF(INPUT_OUTPUT!CG516="","",INPUT_OUTPUT!CG516)</f>
        <v/>
      </c>
      <c r="AG529" s="2459" t="str">
        <f>IF(INPUT_OUTPUT!CH516="","",INPUT_OUTPUT!CH516)</f>
        <v/>
      </c>
      <c r="AH529" s="2459" t="str">
        <f>IF(INPUT_OUTPUT!CI516="","",INPUT_OUTPUT!CI516)</f>
        <v/>
      </c>
    </row>
    <row r="530" spans="3:34" s="2437" customFormat="1" ht="12.75" customHeight="1">
      <c r="C530" s="2461" t="str">
        <f>IF(INPUT_OUTPUT!C517="","",INPUT_OUTPUT!C517)</f>
        <v/>
      </c>
      <c r="D530" s="2462" t="str">
        <f>IF(INPUT_OUTPUT!BH517="","",INPUT_OUTPUT!BH517)</f>
        <v/>
      </c>
      <c r="E530" s="2462" t="str">
        <f>IF(INPUT_OUTPUT!BI517="","",INPUT_OUTPUT!BI517)</f>
        <v/>
      </c>
      <c r="F530" s="2462" t="str">
        <f>IF(INPUT_OUTPUT!BJ517="","",INPUT_OUTPUT!BJ517)</f>
        <v/>
      </c>
      <c r="G530" s="2462" t="str">
        <f>IF(INPUT_OUTPUT!BK517="","",INPUT_OUTPUT!BK517)</f>
        <v/>
      </c>
      <c r="H530" s="2462" t="str">
        <f>IF(INPUT_OUTPUT!BL517="","",INPUT_OUTPUT!BL517)</f>
        <v/>
      </c>
      <c r="I530" s="2462" t="str">
        <f>IF(INPUT_OUTPUT!BM517="","",INPUT_OUTPUT!BM517)</f>
        <v/>
      </c>
      <c r="J530" s="2462" t="str">
        <f>IF(INPUT_OUTPUT!BN517="","",INPUT_OUTPUT!BN517)</f>
        <v/>
      </c>
      <c r="K530" s="2453" t="str">
        <f t="shared" ref="K530:K593" si="27">C530</f>
        <v/>
      </c>
      <c r="L530" s="2457" t="str">
        <f>IF(INPUT_OUTPUT!BO517="","",INPUT_OUTPUT!BO517)</f>
        <v/>
      </c>
      <c r="M530" s="2457" t="str">
        <f>IF(INPUT_OUTPUT!BP517="","",INPUT_OUTPUT!BP517)</f>
        <v/>
      </c>
      <c r="N530" s="2457" t="str">
        <f>IF(INPUT_OUTPUT!BQ517="","",INPUT_OUTPUT!BQ517)</f>
        <v/>
      </c>
      <c r="O530" s="2457" t="str">
        <f>IF(INPUT_OUTPUT!BR517="","",INPUT_OUTPUT!BR517)</f>
        <v/>
      </c>
      <c r="P530" s="2457" t="str">
        <f>IF(INPUT_OUTPUT!BS517="","",INPUT_OUTPUT!BS517)</f>
        <v/>
      </c>
      <c r="Q530" s="2457" t="str">
        <f>IF(INPUT_OUTPUT!BT517="","",INPUT_OUTPUT!BT517)</f>
        <v/>
      </c>
      <c r="R530" s="2457" t="str">
        <f>IF(INPUT_OUTPUT!BU517="","",INPUT_OUTPUT!BU517)</f>
        <v/>
      </c>
      <c r="S530" s="2461" t="str">
        <f t="shared" ref="S530:S593" si="28">K530</f>
        <v/>
      </c>
      <c r="T530" s="2457" t="str">
        <f>IF(INPUT_OUTPUT!BV517="","",INPUT_OUTPUT!BV517)</f>
        <v/>
      </c>
      <c r="U530" s="2457" t="str">
        <f>IF(INPUT_OUTPUT!BW517="","",INPUT_OUTPUT!BW517)</f>
        <v/>
      </c>
      <c r="V530" s="2457" t="str">
        <f>IF(INPUT_OUTPUT!BX517="","",INPUT_OUTPUT!BX517)</f>
        <v/>
      </c>
      <c r="W530" s="2457" t="str">
        <f>IF(INPUT_OUTPUT!BY517="","",INPUT_OUTPUT!BY517)</f>
        <v/>
      </c>
      <c r="X530" s="2457" t="str">
        <f>IF(INPUT_OUTPUT!BZ517="","",INPUT_OUTPUT!BZ517)</f>
        <v/>
      </c>
      <c r="Y530" s="2457" t="str">
        <f>IF(INPUT_OUTPUT!CA517="","",INPUT_OUTPUT!CA517)</f>
        <v/>
      </c>
      <c r="Z530" s="2457" t="str">
        <f>IF(INPUT_OUTPUT!CB517="","",INPUT_OUTPUT!CB517)</f>
        <v/>
      </c>
      <c r="AA530" s="2461" t="str">
        <f t="shared" ref="AA530:AA593" si="29">+S530</f>
        <v/>
      </c>
      <c r="AB530" s="2459" t="str">
        <f>IF(INPUT_OUTPUT!CC517="","",INPUT_OUTPUT!CC517)</f>
        <v/>
      </c>
      <c r="AC530" s="2459" t="str">
        <f>IF(INPUT_OUTPUT!CD517="","",INPUT_OUTPUT!CD517)</f>
        <v/>
      </c>
      <c r="AD530" s="2459" t="str">
        <f>IF(INPUT_OUTPUT!CE517="","",INPUT_OUTPUT!CE517)</f>
        <v/>
      </c>
      <c r="AE530" s="2459" t="str">
        <f>IF(INPUT_OUTPUT!CF517="","",INPUT_OUTPUT!CF517)</f>
        <v/>
      </c>
      <c r="AF530" s="2459" t="str">
        <f>IF(INPUT_OUTPUT!CG517="","",INPUT_OUTPUT!CG517)</f>
        <v/>
      </c>
      <c r="AG530" s="2459" t="str">
        <f>IF(INPUT_OUTPUT!CH517="","",INPUT_OUTPUT!CH517)</f>
        <v/>
      </c>
      <c r="AH530" s="2459" t="str">
        <f>IF(INPUT_OUTPUT!CI517="","",INPUT_OUTPUT!CI517)</f>
        <v/>
      </c>
    </row>
    <row r="531" spans="3:34" s="2437" customFormat="1" ht="12.75" customHeight="1">
      <c r="C531" s="2461" t="str">
        <f>IF(INPUT_OUTPUT!C518="","",INPUT_OUTPUT!C518)</f>
        <v/>
      </c>
      <c r="D531" s="2462" t="str">
        <f>IF(INPUT_OUTPUT!BH518="","",INPUT_OUTPUT!BH518)</f>
        <v/>
      </c>
      <c r="E531" s="2462" t="str">
        <f>IF(INPUT_OUTPUT!BI518="","",INPUT_OUTPUT!BI518)</f>
        <v/>
      </c>
      <c r="F531" s="2462" t="str">
        <f>IF(INPUT_OUTPUT!BJ518="","",INPUT_OUTPUT!BJ518)</f>
        <v/>
      </c>
      <c r="G531" s="2462" t="str">
        <f>IF(INPUT_OUTPUT!BK518="","",INPUT_OUTPUT!BK518)</f>
        <v/>
      </c>
      <c r="H531" s="2462" t="str">
        <f>IF(INPUT_OUTPUT!BL518="","",INPUT_OUTPUT!BL518)</f>
        <v/>
      </c>
      <c r="I531" s="2462" t="str">
        <f>IF(INPUT_OUTPUT!BM518="","",INPUT_OUTPUT!BM518)</f>
        <v/>
      </c>
      <c r="J531" s="2462" t="str">
        <f>IF(INPUT_OUTPUT!BN518="","",INPUT_OUTPUT!BN518)</f>
        <v/>
      </c>
      <c r="K531" s="2453" t="str">
        <f t="shared" si="27"/>
        <v/>
      </c>
      <c r="L531" s="2457" t="str">
        <f>IF(INPUT_OUTPUT!BO518="","",INPUT_OUTPUT!BO518)</f>
        <v/>
      </c>
      <c r="M531" s="2457" t="str">
        <f>IF(INPUT_OUTPUT!BP518="","",INPUT_OUTPUT!BP518)</f>
        <v/>
      </c>
      <c r="N531" s="2457" t="str">
        <f>IF(INPUT_OUTPUT!BQ518="","",INPUT_OUTPUT!BQ518)</f>
        <v/>
      </c>
      <c r="O531" s="2457" t="str">
        <f>IF(INPUT_OUTPUT!BR518="","",INPUT_OUTPUT!BR518)</f>
        <v/>
      </c>
      <c r="P531" s="2457" t="str">
        <f>IF(INPUT_OUTPUT!BS518="","",INPUT_OUTPUT!BS518)</f>
        <v/>
      </c>
      <c r="Q531" s="2457" t="str">
        <f>IF(INPUT_OUTPUT!BT518="","",INPUT_OUTPUT!BT518)</f>
        <v/>
      </c>
      <c r="R531" s="2457" t="str">
        <f>IF(INPUT_OUTPUT!BU518="","",INPUT_OUTPUT!BU518)</f>
        <v/>
      </c>
      <c r="S531" s="2461" t="str">
        <f t="shared" si="28"/>
        <v/>
      </c>
      <c r="T531" s="2457" t="str">
        <f>IF(INPUT_OUTPUT!BV518="","",INPUT_OUTPUT!BV518)</f>
        <v/>
      </c>
      <c r="U531" s="2457" t="str">
        <f>IF(INPUT_OUTPUT!BW518="","",INPUT_OUTPUT!BW518)</f>
        <v/>
      </c>
      <c r="V531" s="2457" t="str">
        <f>IF(INPUT_OUTPUT!BX518="","",INPUT_OUTPUT!BX518)</f>
        <v/>
      </c>
      <c r="W531" s="2457" t="str">
        <f>IF(INPUT_OUTPUT!BY518="","",INPUT_OUTPUT!BY518)</f>
        <v/>
      </c>
      <c r="X531" s="2457" t="str">
        <f>IF(INPUT_OUTPUT!BZ518="","",INPUT_OUTPUT!BZ518)</f>
        <v/>
      </c>
      <c r="Y531" s="2457" t="str">
        <f>IF(INPUT_OUTPUT!CA518="","",INPUT_OUTPUT!CA518)</f>
        <v/>
      </c>
      <c r="Z531" s="2457" t="str">
        <f>IF(INPUT_OUTPUT!CB518="","",INPUT_OUTPUT!CB518)</f>
        <v/>
      </c>
      <c r="AA531" s="2461" t="str">
        <f t="shared" si="29"/>
        <v/>
      </c>
      <c r="AB531" s="2459" t="str">
        <f>IF(INPUT_OUTPUT!CC518="","",INPUT_OUTPUT!CC518)</f>
        <v/>
      </c>
      <c r="AC531" s="2459" t="str">
        <f>IF(INPUT_OUTPUT!CD518="","",INPUT_OUTPUT!CD518)</f>
        <v/>
      </c>
      <c r="AD531" s="2459" t="str">
        <f>IF(INPUT_OUTPUT!CE518="","",INPUT_OUTPUT!CE518)</f>
        <v/>
      </c>
      <c r="AE531" s="2459" t="str">
        <f>IF(INPUT_OUTPUT!CF518="","",INPUT_OUTPUT!CF518)</f>
        <v/>
      </c>
      <c r="AF531" s="2459" t="str">
        <f>IF(INPUT_OUTPUT!CG518="","",INPUT_OUTPUT!CG518)</f>
        <v/>
      </c>
      <c r="AG531" s="2459" t="str">
        <f>IF(INPUT_OUTPUT!CH518="","",INPUT_OUTPUT!CH518)</f>
        <v/>
      </c>
      <c r="AH531" s="2459" t="str">
        <f>IF(INPUT_OUTPUT!CI518="","",INPUT_OUTPUT!CI518)</f>
        <v/>
      </c>
    </row>
    <row r="532" spans="3:34" s="2437" customFormat="1" ht="12.75" customHeight="1">
      <c r="C532" s="2461" t="str">
        <f>IF(INPUT_OUTPUT!C519="","",INPUT_OUTPUT!C519)</f>
        <v/>
      </c>
      <c r="D532" s="2462" t="str">
        <f>IF(INPUT_OUTPUT!BH519="","",INPUT_OUTPUT!BH519)</f>
        <v/>
      </c>
      <c r="E532" s="2462" t="str">
        <f>IF(INPUT_OUTPUT!BI519="","",INPUT_OUTPUT!BI519)</f>
        <v/>
      </c>
      <c r="F532" s="2462" t="str">
        <f>IF(INPUT_OUTPUT!BJ519="","",INPUT_OUTPUT!BJ519)</f>
        <v/>
      </c>
      <c r="G532" s="2462" t="str">
        <f>IF(INPUT_OUTPUT!BK519="","",INPUT_OUTPUT!BK519)</f>
        <v/>
      </c>
      <c r="H532" s="2462" t="str">
        <f>IF(INPUT_OUTPUT!BL519="","",INPUT_OUTPUT!BL519)</f>
        <v/>
      </c>
      <c r="I532" s="2462" t="str">
        <f>IF(INPUT_OUTPUT!BM519="","",INPUT_OUTPUT!BM519)</f>
        <v/>
      </c>
      <c r="J532" s="2462" t="str">
        <f>IF(INPUT_OUTPUT!BN519="","",INPUT_OUTPUT!BN519)</f>
        <v/>
      </c>
      <c r="K532" s="2453" t="str">
        <f t="shared" si="27"/>
        <v/>
      </c>
      <c r="L532" s="2457" t="str">
        <f>IF(INPUT_OUTPUT!BO519="","",INPUT_OUTPUT!BO519)</f>
        <v/>
      </c>
      <c r="M532" s="2457" t="str">
        <f>IF(INPUT_OUTPUT!BP519="","",INPUT_OUTPUT!BP519)</f>
        <v/>
      </c>
      <c r="N532" s="2457" t="str">
        <f>IF(INPUT_OUTPUT!BQ519="","",INPUT_OUTPUT!BQ519)</f>
        <v/>
      </c>
      <c r="O532" s="2457" t="str">
        <f>IF(INPUT_OUTPUT!BR519="","",INPUT_OUTPUT!BR519)</f>
        <v/>
      </c>
      <c r="P532" s="2457" t="str">
        <f>IF(INPUT_OUTPUT!BS519="","",INPUT_OUTPUT!BS519)</f>
        <v/>
      </c>
      <c r="Q532" s="2457" t="str">
        <f>IF(INPUT_OUTPUT!BT519="","",INPUT_OUTPUT!BT519)</f>
        <v/>
      </c>
      <c r="R532" s="2457" t="str">
        <f>IF(INPUT_OUTPUT!BU519="","",INPUT_OUTPUT!BU519)</f>
        <v/>
      </c>
      <c r="S532" s="2461" t="str">
        <f t="shared" si="28"/>
        <v/>
      </c>
      <c r="T532" s="2457" t="str">
        <f>IF(INPUT_OUTPUT!BV519="","",INPUT_OUTPUT!BV519)</f>
        <v/>
      </c>
      <c r="U532" s="2457" t="str">
        <f>IF(INPUT_OUTPUT!BW519="","",INPUT_OUTPUT!BW519)</f>
        <v/>
      </c>
      <c r="V532" s="2457" t="str">
        <f>IF(INPUT_OUTPUT!BX519="","",INPUT_OUTPUT!BX519)</f>
        <v/>
      </c>
      <c r="W532" s="2457" t="str">
        <f>IF(INPUT_OUTPUT!BY519="","",INPUT_OUTPUT!BY519)</f>
        <v/>
      </c>
      <c r="X532" s="2457" t="str">
        <f>IF(INPUT_OUTPUT!BZ519="","",INPUT_OUTPUT!BZ519)</f>
        <v/>
      </c>
      <c r="Y532" s="2457" t="str">
        <f>IF(INPUT_OUTPUT!CA519="","",INPUT_OUTPUT!CA519)</f>
        <v/>
      </c>
      <c r="Z532" s="2457" t="str">
        <f>IF(INPUT_OUTPUT!CB519="","",INPUT_OUTPUT!CB519)</f>
        <v/>
      </c>
      <c r="AA532" s="2461" t="str">
        <f t="shared" si="29"/>
        <v/>
      </c>
      <c r="AB532" s="2459" t="str">
        <f>IF(INPUT_OUTPUT!CC519="","",INPUT_OUTPUT!CC519)</f>
        <v/>
      </c>
      <c r="AC532" s="2459" t="str">
        <f>IF(INPUT_OUTPUT!CD519="","",INPUT_OUTPUT!CD519)</f>
        <v/>
      </c>
      <c r="AD532" s="2459" t="str">
        <f>IF(INPUT_OUTPUT!CE519="","",INPUT_OUTPUT!CE519)</f>
        <v/>
      </c>
      <c r="AE532" s="2459" t="str">
        <f>IF(INPUT_OUTPUT!CF519="","",INPUT_OUTPUT!CF519)</f>
        <v/>
      </c>
      <c r="AF532" s="2459" t="str">
        <f>IF(INPUT_OUTPUT!CG519="","",INPUT_OUTPUT!CG519)</f>
        <v/>
      </c>
      <c r="AG532" s="2459" t="str">
        <f>IF(INPUT_OUTPUT!CH519="","",INPUT_OUTPUT!CH519)</f>
        <v/>
      </c>
      <c r="AH532" s="2459" t="str">
        <f>IF(INPUT_OUTPUT!CI519="","",INPUT_OUTPUT!CI519)</f>
        <v/>
      </c>
    </row>
    <row r="533" spans="3:34" s="2437" customFormat="1" ht="12.75" customHeight="1">
      <c r="C533" s="2461" t="str">
        <f>IF(INPUT_OUTPUT!C520="","",INPUT_OUTPUT!C520)</f>
        <v/>
      </c>
      <c r="D533" s="2462" t="str">
        <f>IF(INPUT_OUTPUT!BH520="","",INPUT_OUTPUT!BH520)</f>
        <v/>
      </c>
      <c r="E533" s="2462" t="str">
        <f>IF(INPUT_OUTPUT!BI520="","",INPUT_OUTPUT!BI520)</f>
        <v/>
      </c>
      <c r="F533" s="2462" t="str">
        <f>IF(INPUT_OUTPUT!BJ520="","",INPUT_OUTPUT!BJ520)</f>
        <v/>
      </c>
      <c r="G533" s="2462" t="str">
        <f>IF(INPUT_OUTPUT!BK520="","",INPUT_OUTPUT!BK520)</f>
        <v/>
      </c>
      <c r="H533" s="2462" t="str">
        <f>IF(INPUT_OUTPUT!BL520="","",INPUT_OUTPUT!BL520)</f>
        <v/>
      </c>
      <c r="I533" s="2462" t="str">
        <f>IF(INPUT_OUTPUT!BM520="","",INPUT_OUTPUT!BM520)</f>
        <v/>
      </c>
      <c r="J533" s="2462" t="str">
        <f>IF(INPUT_OUTPUT!BN520="","",INPUT_OUTPUT!BN520)</f>
        <v/>
      </c>
      <c r="K533" s="2453" t="str">
        <f t="shared" si="27"/>
        <v/>
      </c>
      <c r="L533" s="2457" t="str">
        <f>IF(INPUT_OUTPUT!BO520="","",INPUT_OUTPUT!BO520)</f>
        <v/>
      </c>
      <c r="M533" s="2457" t="str">
        <f>IF(INPUT_OUTPUT!BP520="","",INPUT_OUTPUT!BP520)</f>
        <v/>
      </c>
      <c r="N533" s="2457" t="str">
        <f>IF(INPUT_OUTPUT!BQ520="","",INPUT_OUTPUT!BQ520)</f>
        <v/>
      </c>
      <c r="O533" s="2457" t="str">
        <f>IF(INPUT_OUTPUT!BR520="","",INPUT_OUTPUT!BR520)</f>
        <v/>
      </c>
      <c r="P533" s="2457" t="str">
        <f>IF(INPUT_OUTPUT!BS520="","",INPUT_OUTPUT!BS520)</f>
        <v/>
      </c>
      <c r="Q533" s="2457" t="str">
        <f>IF(INPUT_OUTPUT!BT520="","",INPUT_OUTPUT!BT520)</f>
        <v/>
      </c>
      <c r="R533" s="2457" t="str">
        <f>IF(INPUT_OUTPUT!BU520="","",INPUT_OUTPUT!BU520)</f>
        <v/>
      </c>
      <c r="S533" s="2461" t="str">
        <f t="shared" si="28"/>
        <v/>
      </c>
      <c r="T533" s="2457" t="str">
        <f>IF(INPUT_OUTPUT!BV520="","",INPUT_OUTPUT!BV520)</f>
        <v/>
      </c>
      <c r="U533" s="2457" t="str">
        <f>IF(INPUT_OUTPUT!BW520="","",INPUT_OUTPUT!BW520)</f>
        <v/>
      </c>
      <c r="V533" s="2457" t="str">
        <f>IF(INPUT_OUTPUT!BX520="","",INPUT_OUTPUT!BX520)</f>
        <v/>
      </c>
      <c r="W533" s="2457" t="str">
        <f>IF(INPUT_OUTPUT!BY520="","",INPUT_OUTPUT!BY520)</f>
        <v/>
      </c>
      <c r="X533" s="2457" t="str">
        <f>IF(INPUT_OUTPUT!BZ520="","",INPUT_OUTPUT!BZ520)</f>
        <v/>
      </c>
      <c r="Y533" s="2457" t="str">
        <f>IF(INPUT_OUTPUT!CA520="","",INPUT_OUTPUT!CA520)</f>
        <v/>
      </c>
      <c r="Z533" s="2457" t="str">
        <f>IF(INPUT_OUTPUT!CB520="","",INPUT_OUTPUT!CB520)</f>
        <v/>
      </c>
      <c r="AA533" s="2461" t="str">
        <f t="shared" si="29"/>
        <v/>
      </c>
      <c r="AB533" s="2459" t="str">
        <f>IF(INPUT_OUTPUT!CC520="","",INPUT_OUTPUT!CC520)</f>
        <v/>
      </c>
      <c r="AC533" s="2459" t="str">
        <f>IF(INPUT_OUTPUT!CD520="","",INPUT_OUTPUT!CD520)</f>
        <v/>
      </c>
      <c r="AD533" s="2459" t="str">
        <f>IF(INPUT_OUTPUT!CE520="","",INPUT_OUTPUT!CE520)</f>
        <v/>
      </c>
      <c r="AE533" s="2459" t="str">
        <f>IF(INPUT_OUTPUT!CF520="","",INPUT_OUTPUT!CF520)</f>
        <v/>
      </c>
      <c r="AF533" s="2459" t="str">
        <f>IF(INPUT_OUTPUT!CG520="","",INPUT_OUTPUT!CG520)</f>
        <v/>
      </c>
      <c r="AG533" s="2459" t="str">
        <f>IF(INPUT_OUTPUT!CH520="","",INPUT_OUTPUT!CH520)</f>
        <v/>
      </c>
      <c r="AH533" s="2459" t="str">
        <f>IF(INPUT_OUTPUT!CI520="","",INPUT_OUTPUT!CI520)</f>
        <v/>
      </c>
    </row>
    <row r="534" spans="3:34" s="2437" customFormat="1" ht="12.75" customHeight="1">
      <c r="C534" s="2461" t="str">
        <f>IF(INPUT_OUTPUT!C521="","",INPUT_OUTPUT!C521)</f>
        <v/>
      </c>
      <c r="D534" s="2462" t="str">
        <f>IF(INPUT_OUTPUT!BH521="","",INPUT_OUTPUT!BH521)</f>
        <v/>
      </c>
      <c r="E534" s="2462" t="str">
        <f>IF(INPUT_OUTPUT!BI521="","",INPUT_OUTPUT!BI521)</f>
        <v/>
      </c>
      <c r="F534" s="2462" t="str">
        <f>IF(INPUT_OUTPUT!BJ521="","",INPUT_OUTPUT!BJ521)</f>
        <v/>
      </c>
      <c r="G534" s="2462" t="str">
        <f>IF(INPUT_OUTPUT!BK521="","",INPUT_OUTPUT!BK521)</f>
        <v/>
      </c>
      <c r="H534" s="2462" t="str">
        <f>IF(INPUT_OUTPUT!BL521="","",INPUT_OUTPUT!BL521)</f>
        <v/>
      </c>
      <c r="I534" s="2462" t="str">
        <f>IF(INPUT_OUTPUT!BM521="","",INPUT_OUTPUT!BM521)</f>
        <v/>
      </c>
      <c r="J534" s="2462" t="str">
        <f>IF(INPUT_OUTPUT!BN521="","",INPUT_OUTPUT!BN521)</f>
        <v/>
      </c>
      <c r="K534" s="2453" t="str">
        <f t="shared" si="27"/>
        <v/>
      </c>
      <c r="L534" s="2457" t="str">
        <f>IF(INPUT_OUTPUT!BO521="","",INPUT_OUTPUT!BO521)</f>
        <v/>
      </c>
      <c r="M534" s="2457" t="str">
        <f>IF(INPUT_OUTPUT!BP521="","",INPUT_OUTPUT!BP521)</f>
        <v/>
      </c>
      <c r="N534" s="2457" t="str">
        <f>IF(INPUT_OUTPUT!BQ521="","",INPUT_OUTPUT!BQ521)</f>
        <v/>
      </c>
      <c r="O534" s="2457" t="str">
        <f>IF(INPUT_OUTPUT!BR521="","",INPUT_OUTPUT!BR521)</f>
        <v/>
      </c>
      <c r="P534" s="2457" t="str">
        <f>IF(INPUT_OUTPUT!BS521="","",INPUT_OUTPUT!BS521)</f>
        <v/>
      </c>
      <c r="Q534" s="2457" t="str">
        <f>IF(INPUT_OUTPUT!BT521="","",INPUT_OUTPUT!BT521)</f>
        <v/>
      </c>
      <c r="R534" s="2457" t="str">
        <f>IF(INPUT_OUTPUT!BU521="","",INPUT_OUTPUT!BU521)</f>
        <v/>
      </c>
      <c r="S534" s="2461" t="str">
        <f t="shared" si="28"/>
        <v/>
      </c>
      <c r="T534" s="2457" t="str">
        <f>IF(INPUT_OUTPUT!BV521="","",INPUT_OUTPUT!BV521)</f>
        <v/>
      </c>
      <c r="U534" s="2457" t="str">
        <f>IF(INPUT_OUTPUT!BW521="","",INPUT_OUTPUT!BW521)</f>
        <v/>
      </c>
      <c r="V534" s="2457" t="str">
        <f>IF(INPUT_OUTPUT!BX521="","",INPUT_OUTPUT!BX521)</f>
        <v/>
      </c>
      <c r="W534" s="2457" t="str">
        <f>IF(INPUT_OUTPUT!BY521="","",INPUT_OUTPUT!BY521)</f>
        <v/>
      </c>
      <c r="X534" s="2457" t="str">
        <f>IF(INPUT_OUTPUT!BZ521="","",INPUT_OUTPUT!BZ521)</f>
        <v/>
      </c>
      <c r="Y534" s="2457" t="str">
        <f>IF(INPUT_OUTPUT!CA521="","",INPUT_OUTPUT!CA521)</f>
        <v/>
      </c>
      <c r="Z534" s="2457" t="str">
        <f>IF(INPUT_OUTPUT!CB521="","",INPUT_OUTPUT!CB521)</f>
        <v/>
      </c>
      <c r="AA534" s="2461" t="str">
        <f t="shared" si="29"/>
        <v/>
      </c>
      <c r="AB534" s="2459" t="str">
        <f>IF(INPUT_OUTPUT!CC521="","",INPUT_OUTPUT!CC521)</f>
        <v/>
      </c>
      <c r="AC534" s="2459" t="str">
        <f>IF(INPUT_OUTPUT!CD521="","",INPUT_OUTPUT!CD521)</f>
        <v/>
      </c>
      <c r="AD534" s="2459" t="str">
        <f>IF(INPUT_OUTPUT!CE521="","",INPUT_OUTPUT!CE521)</f>
        <v/>
      </c>
      <c r="AE534" s="2459" t="str">
        <f>IF(INPUT_OUTPUT!CF521="","",INPUT_OUTPUT!CF521)</f>
        <v/>
      </c>
      <c r="AF534" s="2459" t="str">
        <f>IF(INPUT_OUTPUT!CG521="","",INPUT_OUTPUT!CG521)</f>
        <v/>
      </c>
      <c r="AG534" s="2459" t="str">
        <f>IF(INPUT_OUTPUT!CH521="","",INPUT_OUTPUT!CH521)</f>
        <v/>
      </c>
      <c r="AH534" s="2459" t="str">
        <f>IF(INPUT_OUTPUT!CI521="","",INPUT_OUTPUT!CI521)</f>
        <v/>
      </c>
    </row>
    <row r="535" spans="3:34" s="2437" customFormat="1" ht="12.75" customHeight="1">
      <c r="C535" s="2461" t="str">
        <f>IF(INPUT_OUTPUT!C522="","",INPUT_OUTPUT!C522)</f>
        <v/>
      </c>
      <c r="D535" s="2462" t="str">
        <f>IF(INPUT_OUTPUT!BH522="","",INPUT_OUTPUT!BH522)</f>
        <v/>
      </c>
      <c r="E535" s="2462" t="str">
        <f>IF(INPUT_OUTPUT!BI522="","",INPUT_OUTPUT!BI522)</f>
        <v/>
      </c>
      <c r="F535" s="2462" t="str">
        <f>IF(INPUT_OUTPUT!BJ522="","",INPUT_OUTPUT!BJ522)</f>
        <v/>
      </c>
      <c r="G535" s="2462" t="str">
        <f>IF(INPUT_OUTPUT!BK522="","",INPUT_OUTPUT!BK522)</f>
        <v/>
      </c>
      <c r="H535" s="2462" t="str">
        <f>IF(INPUT_OUTPUT!BL522="","",INPUT_OUTPUT!BL522)</f>
        <v/>
      </c>
      <c r="I535" s="2462" t="str">
        <f>IF(INPUT_OUTPUT!BM522="","",INPUT_OUTPUT!BM522)</f>
        <v/>
      </c>
      <c r="J535" s="2462" t="str">
        <f>IF(INPUT_OUTPUT!BN522="","",INPUT_OUTPUT!BN522)</f>
        <v/>
      </c>
      <c r="K535" s="2453" t="str">
        <f t="shared" si="27"/>
        <v/>
      </c>
      <c r="L535" s="2457" t="str">
        <f>IF(INPUT_OUTPUT!BO522="","",INPUT_OUTPUT!BO522)</f>
        <v/>
      </c>
      <c r="M535" s="2457" t="str">
        <f>IF(INPUT_OUTPUT!BP522="","",INPUT_OUTPUT!BP522)</f>
        <v/>
      </c>
      <c r="N535" s="2457" t="str">
        <f>IF(INPUT_OUTPUT!BQ522="","",INPUT_OUTPUT!BQ522)</f>
        <v/>
      </c>
      <c r="O535" s="2457" t="str">
        <f>IF(INPUT_OUTPUT!BR522="","",INPUT_OUTPUT!BR522)</f>
        <v/>
      </c>
      <c r="P535" s="2457" t="str">
        <f>IF(INPUT_OUTPUT!BS522="","",INPUT_OUTPUT!BS522)</f>
        <v/>
      </c>
      <c r="Q535" s="2457" t="str">
        <f>IF(INPUT_OUTPUT!BT522="","",INPUT_OUTPUT!BT522)</f>
        <v/>
      </c>
      <c r="R535" s="2457" t="str">
        <f>IF(INPUT_OUTPUT!BU522="","",INPUT_OUTPUT!BU522)</f>
        <v/>
      </c>
      <c r="S535" s="2461" t="str">
        <f t="shared" si="28"/>
        <v/>
      </c>
      <c r="T535" s="2457" t="str">
        <f>IF(INPUT_OUTPUT!BV522="","",INPUT_OUTPUT!BV522)</f>
        <v/>
      </c>
      <c r="U535" s="2457" t="str">
        <f>IF(INPUT_OUTPUT!BW522="","",INPUT_OUTPUT!BW522)</f>
        <v/>
      </c>
      <c r="V535" s="2457" t="str">
        <f>IF(INPUT_OUTPUT!BX522="","",INPUT_OUTPUT!BX522)</f>
        <v/>
      </c>
      <c r="W535" s="2457" t="str">
        <f>IF(INPUT_OUTPUT!BY522="","",INPUT_OUTPUT!BY522)</f>
        <v/>
      </c>
      <c r="X535" s="2457" t="str">
        <f>IF(INPUT_OUTPUT!BZ522="","",INPUT_OUTPUT!BZ522)</f>
        <v/>
      </c>
      <c r="Y535" s="2457" t="str">
        <f>IF(INPUT_OUTPUT!CA522="","",INPUT_OUTPUT!CA522)</f>
        <v/>
      </c>
      <c r="Z535" s="2457" t="str">
        <f>IF(INPUT_OUTPUT!CB522="","",INPUT_OUTPUT!CB522)</f>
        <v/>
      </c>
      <c r="AA535" s="2461" t="str">
        <f t="shared" si="29"/>
        <v/>
      </c>
      <c r="AB535" s="2459" t="str">
        <f>IF(INPUT_OUTPUT!CC522="","",INPUT_OUTPUT!CC522)</f>
        <v/>
      </c>
      <c r="AC535" s="2459" t="str">
        <f>IF(INPUT_OUTPUT!CD522="","",INPUT_OUTPUT!CD522)</f>
        <v/>
      </c>
      <c r="AD535" s="2459" t="str">
        <f>IF(INPUT_OUTPUT!CE522="","",INPUT_OUTPUT!CE522)</f>
        <v/>
      </c>
      <c r="AE535" s="2459" t="str">
        <f>IF(INPUT_OUTPUT!CF522="","",INPUT_OUTPUT!CF522)</f>
        <v/>
      </c>
      <c r="AF535" s="2459" t="str">
        <f>IF(INPUT_OUTPUT!CG522="","",INPUT_OUTPUT!CG522)</f>
        <v/>
      </c>
      <c r="AG535" s="2459" t="str">
        <f>IF(INPUT_OUTPUT!CH522="","",INPUT_OUTPUT!CH522)</f>
        <v/>
      </c>
      <c r="AH535" s="2459" t="str">
        <f>IF(INPUT_OUTPUT!CI522="","",INPUT_OUTPUT!CI522)</f>
        <v/>
      </c>
    </row>
    <row r="536" spans="3:34" s="2437" customFormat="1" ht="12.75" customHeight="1">
      <c r="C536" s="2461" t="str">
        <f>IF(INPUT_OUTPUT!C523="","",INPUT_OUTPUT!C523)</f>
        <v/>
      </c>
      <c r="D536" s="2462" t="str">
        <f>IF(INPUT_OUTPUT!BH523="","",INPUT_OUTPUT!BH523)</f>
        <v/>
      </c>
      <c r="E536" s="2462" t="str">
        <f>IF(INPUT_OUTPUT!BI523="","",INPUT_OUTPUT!BI523)</f>
        <v/>
      </c>
      <c r="F536" s="2462" t="str">
        <f>IF(INPUT_OUTPUT!BJ523="","",INPUT_OUTPUT!BJ523)</f>
        <v/>
      </c>
      <c r="G536" s="2462" t="str">
        <f>IF(INPUT_OUTPUT!BK523="","",INPUT_OUTPUT!BK523)</f>
        <v/>
      </c>
      <c r="H536" s="2462" t="str">
        <f>IF(INPUT_OUTPUT!BL523="","",INPUT_OUTPUT!BL523)</f>
        <v/>
      </c>
      <c r="I536" s="2462" t="str">
        <f>IF(INPUT_OUTPUT!BM523="","",INPUT_OUTPUT!BM523)</f>
        <v/>
      </c>
      <c r="J536" s="2462" t="str">
        <f>IF(INPUT_OUTPUT!BN523="","",INPUT_OUTPUT!BN523)</f>
        <v/>
      </c>
      <c r="K536" s="2453" t="str">
        <f t="shared" si="27"/>
        <v/>
      </c>
      <c r="L536" s="2457" t="str">
        <f>IF(INPUT_OUTPUT!BO523="","",INPUT_OUTPUT!BO523)</f>
        <v/>
      </c>
      <c r="M536" s="2457" t="str">
        <f>IF(INPUT_OUTPUT!BP523="","",INPUT_OUTPUT!BP523)</f>
        <v/>
      </c>
      <c r="N536" s="2457" t="str">
        <f>IF(INPUT_OUTPUT!BQ523="","",INPUT_OUTPUT!BQ523)</f>
        <v/>
      </c>
      <c r="O536" s="2457" t="str">
        <f>IF(INPUT_OUTPUT!BR523="","",INPUT_OUTPUT!BR523)</f>
        <v/>
      </c>
      <c r="P536" s="2457" t="str">
        <f>IF(INPUT_OUTPUT!BS523="","",INPUT_OUTPUT!BS523)</f>
        <v/>
      </c>
      <c r="Q536" s="2457" t="str">
        <f>IF(INPUT_OUTPUT!BT523="","",INPUT_OUTPUT!BT523)</f>
        <v/>
      </c>
      <c r="R536" s="2457" t="str">
        <f>IF(INPUT_OUTPUT!BU523="","",INPUT_OUTPUT!BU523)</f>
        <v/>
      </c>
      <c r="S536" s="2461" t="str">
        <f t="shared" si="28"/>
        <v/>
      </c>
      <c r="T536" s="2457" t="str">
        <f>IF(INPUT_OUTPUT!BV523="","",INPUT_OUTPUT!BV523)</f>
        <v/>
      </c>
      <c r="U536" s="2457" t="str">
        <f>IF(INPUT_OUTPUT!BW523="","",INPUT_OUTPUT!BW523)</f>
        <v/>
      </c>
      <c r="V536" s="2457" t="str">
        <f>IF(INPUT_OUTPUT!BX523="","",INPUT_OUTPUT!BX523)</f>
        <v/>
      </c>
      <c r="W536" s="2457" t="str">
        <f>IF(INPUT_OUTPUT!BY523="","",INPUT_OUTPUT!BY523)</f>
        <v/>
      </c>
      <c r="X536" s="2457" t="str">
        <f>IF(INPUT_OUTPUT!BZ523="","",INPUT_OUTPUT!BZ523)</f>
        <v/>
      </c>
      <c r="Y536" s="2457" t="str">
        <f>IF(INPUT_OUTPUT!CA523="","",INPUT_OUTPUT!CA523)</f>
        <v/>
      </c>
      <c r="Z536" s="2457" t="str">
        <f>IF(INPUT_OUTPUT!CB523="","",INPUT_OUTPUT!CB523)</f>
        <v/>
      </c>
      <c r="AA536" s="2461" t="str">
        <f t="shared" si="29"/>
        <v/>
      </c>
      <c r="AB536" s="2459" t="str">
        <f>IF(INPUT_OUTPUT!CC523="","",INPUT_OUTPUT!CC523)</f>
        <v/>
      </c>
      <c r="AC536" s="2459" t="str">
        <f>IF(INPUT_OUTPUT!CD523="","",INPUT_OUTPUT!CD523)</f>
        <v/>
      </c>
      <c r="AD536" s="2459" t="str">
        <f>IF(INPUT_OUTPUT!CE523="","",INPUT_OUTPUT!CE523)</f>
        <v/>
      </c>
      <c r="AE536" s="2459" t="str">
        <f>IF(INPUT_OUTPUT!CF523="","",INPUT_OUTPUT!CF523)</f>
        <v/>
      </c>
      <c r="AF536" s="2459" t="str">
        <f>IF(INPUT_OUTPUT!CG523="","",INPUT_OUTPUT!CG523)</f>
        <v/>
      </c>
      <c r="AG536" s="2459" t="str">
        <f>IF(INPUT_OUTPUT!CH523="","",INPUT_OUTPUT!CH523)</f>
        <v/>
      </c>
      <c r="AH536" s="2459" t="str">
        <f>IF(INPUT_OUTPUT!CI523="","",INPUT_OUTPUT!CI523)</f>
        <v/>
      </c>
    </row>
    <row r="537" spans="3:34" s="2437" customFormat="1" ht="12.75" customHeight="1">
      <c r="C537" s="2461" t="str">
        <f>IF(INPUT_OUTPUT!C524="","",INPUT_OUTPUT!C524)</f>
        <v/>
      </c>
      <c r="D537" s="2462" t="str">
        <f>IF(INPUT_OUTPUT!BH524="","",INPUT_OUTPUT!BH524)</f>
        <v/>
      </c>
      <c r="E537" s="2462" t="str">
        <f>IF(INPUT_OUTPUT!BI524="","",INPUT_OUTPUT!BI524)</f>
        <v/>
      </c>
      <c r="F537" s="2462" t="str">
        <f>IF(INPUT_OUTPUT!BJ524="","",INPUT_OUTPUT!BJ524)</f>
        <v/>
      </c>
      <c r="G537" s="2462" t="str">
        <f>IF(INPUT_OUTPUT!BK524="","",INPUT_OUTPUT!BK524)</f>
        <v/>
      </c>
      <c r="H537" s="2462" t="str">
        <f>IF(INPUT_OUTPUT!BL524="","",INPUT_OUTPUT!BL524)</f>
        <v/>
      </c>
      <c r="I537" s="2462" t="str">
        <f>IF(INPUT_OUTPUT!BM524="","",INPUT_OUTPUT!BM524)</f>
        <v/>
      </c>
      <c r="J537" s="2462" t="str">
        <f>IF(INPUT_OUTPUT!BN524="","",INPUT_OUTPUT!BN524)</f>
        <v/>
      </c>
      <c r="K537" s="2453" t="str">
        <f t="shared" si="27"/>
        <v/>
      </c>
      <c r="L537" s="2457" t="str">
        <f>IF(INPUT_OUTPUT!BO524="","",INPUT_OUTPUT!BO524)</f>
        <v/>
      </c>
      <c r="M537" s="2457" t="str">
        <f>IF(INPUT_OUTPUT!BP524="","",INPUT_OUTPUT!BP524)</f>
        <v/>
      </c>
      <c r="N537" s="2457" t="str">
        <f>IF(INPUT_OUTPUT!BQ524="","",INPUT_OUTPUT!BQ524)</f>
        <v/>
      </c>
      <c r="O537" s="2457" t="str">
        <f>IF(INPUT_OUTPUT!BR524="","",INPUT_OUTPUT!BR524)</f>
        <v/>
      </c>
      <c r="P537" s="2457" t="str">
        <f>IF(INPUT_OUTPUT!BS524="","",INPUT_OUTPUT!BS524)</f>
        <v/>
      </c>
      <c r="Q537" s="2457" t="str">
        <f>IF(INPUT_OUTPUT!BT524="","",INPUT_OUTPUT!BT524)</f>
        <v/>
      </c>
      <c r="R537" s="2457" t="str">
        <f>IF(INPUT_OUTPUT!BU524="","",INPUT_OUTPUT!BU524)</f>
        <v/>
      </c>
      <c r="S537" s="2461" t="str">
        <f t="shared" si="28"/>
        <v/>
      </c>
      <c r="T537" s="2457" t="str">
        <f>IF(INPUT_OUTPUT!BV524="","",INPUT_OUTPUT!BV524)</f>
        <v/>
      </c>
      <c r="U537" s="2457" t="str">
        <f>IF(INPUT_OUTPUT!BW524="","",INPUT_OUTPUT!BW524)</f>
        <v/>
      </c>
      <c r="V537" s="2457" t="str">
        <f>IF(INPUT_OUTPUT!BX524="","",INPUT_OUTPUT!BX524)</f>
        <v/>
      </c>
      <c r="W537" s="2457" t="str">
        <f>IF(INPUT_OUTPUT!BY524="","",INPUT_OUTPUT!BY524)</f>
        <v/>
      </c>
      <c r="X537" s="2457" t="str">
        <f>IF(INPUT_OUTPUT!BZ524="","",INPUT_OUTPUT!BZ524)</f>
        <v/>
      </c>
      <c r="Y537" s="2457" t="str">
        <f>IF(INPUT_OUTPUT!CA524="","",INPUT_OUTPUT!CA524)</f>
        <v/>
      </c>
      <c r="Z537" s="2457" t="str">
        <f>IF(INPUT_OUTPUT!CB524="","",INPUT_OUTPUT!CB524)</f>
        <v/>
      </c>
      <c r="AA537" s="2461" t="str">
        <f t="shared" si="29"/>
        <v/>
      </c>
      <c r="AB537" s="2459" t="str">
        <f>IF(INPUT_OUTPUT!CC524="","",INPUT_OUTPUT!CC524)</f>
        <v/>
      </c>
      <c r="AC537" s="2459" t="str">
        <f>IF(INPUT_OUTPUT!CD524="","",INPUT_OUTPUT!CD524)</f>
        <v/>
      </c>
      <c r="AD537" s="2459" t="str">
        <f>IF(INPUT_OUTPUT!CE524="","",INPUT_OUTPUT!CE524)</f>
        <v/>
      </c>
      <c r="AE537" s="2459" t="str">
        <f>IF(INPUT_OUTPUT!CF524="","",INPUT_OUTPUT!CF524)</f>
        <v/>
      </c>
      <c r="AF537" s="2459" t="str">
        <f>IF(INPUT_OUTPUT!CG524="","",INPUT_OUTPUT!CG524)</f>
        <v/>
      </c>
      <c r="AG537" s="2459" t="str">
        <f>IF(INPUT_OUTPUT!CH524="","",INPUT_OUTPUT!CH524)</f>
        <v/>
      </c>
      <c r="AH537" s="2459" t="str">
        <f>IF(INPUT_OUTPUT!CI524="","",INPUT_OUTPUT!CI524)</f>
        <v/>
      </c>
    </row>
    <row r="538" spans="3:34" s="2437" customFormat="1" ht="12.75" customHeight="1">
      <c r="C538" s="2461" t="str">
        <f>IF(INPUT_OUTPUT!C525="","",INPUT_OUTPUT!C525)</f>
        <v/>
      </c>
      <c r="D538" s="2462" t="str">
        <f>IF(INPUT_OUTPUT!BH525="","",INPUT_OUTPUT!BH525)</f>
        <v/>
      </c>
      <c r="E538" s="2462" t="str">
        <f>IF(INPUT_OUTPUT!BI525="","",INPUT_OUTPUT!BI525)</f>
        <v/>
      </c>
      <c r="F538" s="2462" t="str">
        <f>IF(INPUT_OUTPUT!BJ525="","",INPUT_OUTPUT!BJ525)</f>
        <v/>
      </c>
      <c r="G538" s="2462" t="str">
        <f>IF(INPUT_OUTPUT!BK525="","",INPUT_OUTPUT!BK525)</f>
        <v/>
      </c>
      <c r="H538" s="2462" t="str">
        <f>IF(INPUT_OUTPUT!BL525="","",INPUT_OUTPUT!BL525)</f>
        <v/>
      </c>
      <c r="I538" s="2462" t="str">
        <f>IF(INPUT_OUTPUT!BM525="","",INPUT_OUTPUT!BM525)</f>
        <v/>
      </c>
      <c r="J538" s="2462" t="str">
        <f>IF(INPUT_OUTPUT!BN525="","",INPUT_OUTPUT!BN525)</f>
        <v/>
      </c>
      <c r="K538" s="2453" t="str">
        <f t="shared" si="27"/>
        <v/>
      </c>
      <c r="L538" s="2457" t="str">
        <f>IF(INPUT_OUTPUT!BO525="","",INPUT_OUTPUT!BO525)</f>
        <v/>
      </c>
      <c r="M538" s="2457" t="str">
        <f>IF(INPUT_OUTPUT!BP525="","",INPUT_OUTPUT!BP525)</f>
        <v/>
      </c>
      <c r="N538" s="2457" t="str">
        <f>IF(INPUT_OUTPUT!BQ525="","",INPUT_OUTPUT!BQ525)</f>
        <v/>
      </c>
      <c r="O538" s="2457" t="str">
        <f>IF(INPUT_OUTPUT!BR525="","",INPUT_OUTPUT!BR525)</f>
        <v/>
      </c>
      <c r="P538" s="2457" t="str">
        <f>IF(INPUT_OUTPUT!BS525="","",INPUT_OUTPUT!BS525)</f>
        <v/>
      </c>
      <c r="Q538" s="2457" t="str">
        <f>IF(INPUT_OUTPUT!BT525="","",INPUT_OUTPUT!BT525)</f>
        <v/>
      </c>
      <c r="R538" s="2457" t="str">
        <f>IF(INPUT_OUTPUT!BU525="","",INPUT_OUTPUT!BU525)</f>
        <v/>
      </c>
      <c r="S538" s="2461" t="str">
        <f t="shared" si="28"/>
        <v/>
      </c>
      <c r="T538" s="2457" t="str">
        <f>IF(INPUT_OUTPUT!BV525="","",INPUT_OUTPUT!BV525)</f>
        <v/>
      </c>
      <c r="U538" s="2457" t="str">
        <f>IF(INPUT_OUTPUT!BW525="","",INPUT_OUTPUT!BW525)</f>
        <v/>
      </c>
      <c r="V538" s="2457" t="str">
        <f>IF(INPUT_OUTPUT!BX525="","",INPUT_OUTPUT!BX525)</f>
        <v/>
      </c>
      <c r="W538" s="2457" t="str">
        <f>IF(INPUT_OUTPUT!BY525="","",INPUT_OUTPUT!BY525)</f>
        <v/>
      </c>
      <c r="X538" s="2457" t="str">
        <f>IF(INPUT_OUTPUT!BZ525="","",INPUT_OUTPUT!BZ525)</f>
        <v/>
      </c>
      <c r="Y538" s="2457" t="str">
        <f>IF(INPUT_OUTPUT!CA525="","",INPUT_OUTPUT!CA525)</f>
        <v/>
      </c>
      <c r="Z538" s="2457" t="str">
        <f>IF(INPUT_OUTPUT!CB525="","",INPUT_OUTPUT!CB525)</f>
        <v/>
      </c>
      <c r="AA538" s="2461" t="str">
        <f t="shared" si="29"/>
        <v/>
      </c>
      <c r="AB538" s="2459" t="str">
        <f>IF(INPUT_OUTPUT!CC525="","",INPUT_OUTPUT!CC525)</f>
        <v/>
      </c>
      <c r="AC538" s="2459" t="str">
        <f>IF(INPUT_OUTPUT!CD525="","",INPUT_OUTPUT!CD525)</f>
        <v/>
      </c>
      <c r="AD538" s="2459" t="str">
        <f>IF(INPUT_OUTPUT!CE525="","",INPUT_OUTPUT!CE525)</f>
        <v/>
      </c>
      <c r="AE538" s="2459" t="str">
        <f>IF(INPUT_OUTPUT!CF525="","",INPUT_OUTPUT!CF525)</f>
        <v/>
      </c>
      <c r="AF538" s="2459" t="str">
        <f>IF(INPUT_OUTPUT!CG525="","",INPUT_OUTPUT!CG525)</f>
        <v/>
      </c>
      <c r="AG538" s="2459" t="str">
        <f>IF(INPUT_OUTPUT!CH525="","",INPUT_OUTPUT!CH525)</f>
        <v/>
      </c>
      <c r="AH538" s="2459" t="str">
        <f>IF(INPUT_OUTPUT!CI525="","",INPUT_OUTPUT!CI525)</f>
        <v/>
      </c>
    </row>
    <row r="539" spans="3:34" s="2437" customFormat="1" ht="12.75" customHeight="1">
      <c r="C539" s="2461" t="str">
        <f>IF(INPUT_OUTPUT!C526="","",INPUT_OUTPUT!C526)</f>
        <v/>
      </c>
      <c r="D539" s="2462" t="str">
        <f>IF(INPUT_OUTPUT!BH526="","",INPUT_OUTPUT!BH526)</f>
        <v/>
      </c>
      <c r="E539" s="2462" t="str">
        <f>IF(INPUT_OUTPUT!BI526="","",INPUT_OUTPUT!BI526)</f>
        <v/>
      </c>
      <c r="F539" s="2462" t="str">
        <f>IF(INPUT_OUTPUT!BJ526="","",INPUT_OUTPUT!BJ526)</f>
        <v/>
      </c>
      <c r="G539" s="2462" t="str">
        <f>IF(INPUT_OUTPUT!BK526="","",INPUT_OUTPUT!BK526)</f>
        <v/>
      </c>
      <c r="H539" s="2462" t="str">
        <f>IF(INPUT_OUTPUT!BL526="","",INPUT_OUTPUT!BL526)</f>
        <v/>
      </c>
      <c r="I539" s="2462" t="str">
        <f>IF(INPUT_OUTPUT!BM526="","",INPUT_OUTPUT!BM526)</f>
        <v/>
      </c>
      <c r="J539" s="2462" t="str">
        <f>IF(INPUT_OUTPUT!BN526="","",INPUT_OUTPUT!BN526)</f>
        <v/>
      </c>
      <c r="K539" s="2453" t="str">
        <f t="shared" si="27"/>
        <v/>
      </c>
      <c r="L539" s="2457" t="str">
        <f>IF(INPUT_OUTPUT!BO526="","",INPUT_OUTPUT!BO526)</f>
        <v/>
      </c>
      <c r="M539" s="2457" t="str">
        <f>IF(INPUT_OUTPUT!BP526="","",INPUT_OUTPUT!BP526)</f>
        <v/>
      </c>
      <c r="N539" s="2457" t="str">
        <f>IF(INPUT_OUTPUT!BQ526="","",INPUT_OUTPUT!BQ526)</f>
        <v/>
      </c>
      <c r="O539" s="2457" t="str">
        <f>IF(INPUT_OUTPUT!BR526="","",INPUT_OUTPUT!BR526)</f>
        <v/>
      </c>
      <c r="P539" s="2457" t="str">
        <f>IF(INPUT_OUTPUT!BS526="","",INPUT_OUTPUT!BS526)</f>
        <v/>
      </c>
      <c r="Q539" s="2457" t="str">
        <f>IF(INPUT_OUTPUT!BT526="","",INPUT_OUTPUT!BT526)</f>
        <v/>
      </c>
      <c r="R539" s="2457" t="str">
        <f>IF(INPUT_OUTPUT!BU526="","",INPUT_OUTPUT!BU526)</f>
        <v/>
      </c>
      <c r="S539" s="2461" t="str">
        <f t="shared" si="28"/>
        <v/>
      </c>
      <c r="T539" s="2457" t="str">
        <f>IF(INPUT_OUTPUT!BV526="","",INPUT_OUTPUT!BV526)</f>
        <v/>
      </c>
      <c r="U539" s="2457" t="str">
        <f>IF(INPUT_OUTPUT!BW526="","",INPUT_OUTPUT!BW526)</f>
        <v/>
      </c>
      <c r="V539" s="2457" t="str">
        <f>IF(INPUT_OUTPUT!BX526="","",INPUT_OUTPUT!BX526)</f>
        <v/>
      </c>
      <c r="W539" s="2457" t="str">
        <f>IF(INPUT_OUTPUT!BY526="","",INPUT_OUTPUT!BY526)</f>
        <v/>
      </c>
      <c r="X539" s="2457" t="str">
        <f>IF(INPUT_OUTPUT!BZ526="","",INPUT_OUTPUT!BZ526)</f>
        <v/>
      </c>
      <c r="Y539" s="2457" t="str">
        <f>IF(INPUT_OUTPUT!CA526="","",INPUT_OUTPUT!CA526)</f>
        <v/>
      </c>
      <c r="Z539" s="2457" t="str">
        <f>IF(INPUT_OUTPUT!CB526="","",INPUT_OUTPUT!CB526)</f>
        <v/>
      </c>
      <c r="AA539" s="2461" t="str">
        <f t="shared" si="29"/>
        <v/>
      </c>
      <c r="AB539" s="2459" t="str">
        <f>IF(INPUT_OUTPUT!CC526="","",INPUT_OUTPUT!CC526)</f>
        <v/>
      </c>
      <c r="AC539" s="2459" t="str">
        <f>IF(INPUT_OUTPUT!CD526="","",INPUT_OUTPUT!CD526)</f>
        <v/>
      </c>
      <c r="AD539" s="2459" t="str">
        <f>IF(INPUT_OUTPUT!CE526="","",INPUT_OUTPUT!CE526)</f>
        <v/>
      </c>
      <c r="AE539" s="2459" t="str">
        <f>IF(INPUT_OUTPUT!CF526="","",INPUT_OUTPUT!CF526)</f>
        <v/>
      </c>
      <c r="AF539" s="2459" t="str">
        <f>IF(INPUT_OUTPUT!CG526="","",INPUT_OUTPUT!CG526)</f>
        <v/>
      </c>
      <c r="AG539" s="2459" t="str">
        <f>IF(INPUT_OUTPUT!CH526="","",INPUT_OUTPUT!CH526)</f>
        <v/>
      </c>
      <c r="AH539" s="2459" t="str">
        <f>IF(INPUT_OUTPUT!CI526="","",INPUT_OUTPUT!CI526)</f>
        <v/>
      </c>
    </row>
    <row r="540" spans="3:34" s="2437" customFormat="1" ht="12.75" customHeight="1">
      <c r="C540" s="2461" t="str">
        <f>IF(INPUT_OUTPUT!C527="","",INPUT_OUTPUT!C527)</f>
        <v/>
      </c>
      <c r="D540" s="2462" t="str">
        <f>IF(INPUT_OUTPUT!BH527="","",INPUT_OUTPUT!BH527)</f>
        <v/>
      </c>
      <c r="E540" s="2462" t="str">
        <f>IF(INPUT_OUTPUT!BI527="","",INPUT_OUTPUT!BI527)</f>
        <v/>
      </c>
      <c r="F540" s="2462" t="str">
        <f>IF(INPUT_OUTPUT!BJ527="","",INPUT_OUTPUT!BJ527)</f>
        <v/>
      </c>
      <c r="G540" s="2462" t="str">
        <f>IF(INPUT_OUTPUT!BK527="","",INPUT_OUTPUT!BK527)</f>
        <v/>
      </c>
      <c r="H540" s="2462" t="str">
        <f>IF(INPUT_OUTPUT!BL527="","",INPUT_OUTPUT!BL527)</f>
        <v/>
      </c>
      <c r="I540" s="2462" t="str">
        <f>IF(INPUT_OUTPUT!BM527="","",INPUT_OUTPUT!BM527)</f>
        <v/>
      </c>
      <c r="J540" s="2462" t="str">
        <f>IF(INPUT_OUTPUT!BN527="","",INPUT_OUTPUT!BN527)</f>
        <v/>
      </c>
      <c r="K540" s="2453" t="str">
        <f t="shared" si="27"/>
        <v/>
      </c>
      <c r="L540" s="2457" t="str">
        <f>IF(INPUT_OUTPUT!BO527="","",INPUT_OUTPUT!BO527)</f>
        <v/>
      </c>
      <c r="M540" s="2457" t="str">
        <f>IF(INPUT_OUTPUT!BP527="","",INPUT_OUTPUT!BP527)</f>
        <v/>
      </c>
      <c r="N540" s="2457" t="str">
        <f>IF(INPUT_OUTPUT!BQ527="","",INPUT_OUTPUT!BQ527)</f>
        <v/>
      </c>
      <c r="O540" s="2457" t="str">
        <f>IF(INPUT_OUTPUT!BR527="","",INPUT_OUTPUT!BR527)</f>
        <v/>
      </c>
      <c r="P540" s="2457" t="str">
        <f>IF(INPUT_OUTPUT!BS527="","",INPUT_OUTPUT!BS527)</f>
        <v/>
      </c>
      <c r="Q540" s="2457" t="str">
        <f>IF(INPUT_OUTPUT!BT527="","",INPUT_OUTPUT!BT527)</f>
        <v/>
      </c>
      <c r="R540" s="2457" t="str">
        <f>IF(INPUT_OUTPUT!BU527="","",INPUT_OUTPUT!BU527)</f>
        <v/>
      </c>
      <c r="S540" s="2461" t="str">
        <f t="shared" si="28"/>
        <v/>
      </c>
      <c r="T540" s="2457" t="str">
        <f>IF(INPUT_OUTPUT!BV527="","",INPUT_OUTPUT!BV527)</f>
        <v/>
      </c>
      <c r="U540" s="2457" t="str">
        <f>IF(INPUT_OUTPUT!BW527="","",INPUT_OUTPUT!BW527)</f>
        <v/>
      </c>
      <c r="V540" s="2457" t="str">
        <f>IF(INPUT_OUTPUT!BX527="","",INPUT_OUTPUT!BX527)</f>
        <v/>
      </c>
      <c r="W540" s="2457" t="str">
        <f>IF(INPUT_OUTPUT!BY527="","",INPUT_OUTPUT!BY527)</f>
        <v/>
      </c>
      <c r="X540" s="2457" t="str">
        <f>IF(INPUT_OUTPUT!BZ527="","",INPUT_OUTPUT!BZ527)</f>
        <v/>
      </c>
      <c r="Y540" s="2457" t="str">
        <f>IF(INPUT_OUTPUT!CA527="","",INPUT_OUTPUT!CA527)</f>
        <v/>
      </c>
      <c r="Z540" s="2457" t="str">
        <f>IF(INPUT_OUTPUT!CB527="","",INPUT_OUTPUT!CB527)</f>
        <v/>
      </c>
      <c r="AA540" s="2461" t="str">
        <f t="shared" si="29"/>
        <v/>
      </c>
      <c r="AB540" s="2459" t="str">
        <f>IF(INPUT_OUTPUT!CC527="","",INPUT_OUTPUT!CC527)</f>
        <v/>
      </c>
      <c r="AC540" s="2459" t="str">
        <f>IF(INPUT_OUTPUT!CD527="","",INPUT_OUTPUT!CD527)</f>
        <v/>
      </c>
      <c r="AD540" s="2459" t="str">
        <f>IF(INPUT_OUTPUT!CE527="","",INPUT_OUTPUT!CE527)</f>
        <v/>
      </c>
      <c r="AE540" s="2459" t="str">
        <f>IF(INPUT_OUTPUT!CF527="","",INPUT_OUTPUT!CF527)</f>
        <v/>
      </c>
      <c r="AF540" s="2459" t="str">
        <f>IF(INPUT_OUTPUT!CG527="","",INPUT_OUTPUT!CG527)</f>
        <v/>
      </c>
      <c r="AG540" s="2459" t="str">
        <f>IF(INPUT_OUTPUT!CH527="","",INPUT_OUTPUT!CH527)</f>
        <v/>
      </c>
      <c r="AH540" s="2459" t="str">
        <f>IF(INPUT_OUTPUT!CI527="","",INPUT_OUTPUT!CI527)</f>
        <v/>
      </c>
    </row>
    <row r="541" spans="3:34" s="2437" customFormat="1" ht="12.75" customHeight="1">
      <c r="C541" s="2461" t="str">
        <f>IF(INPUT_OUTPUT!C528="","",INPUT_OUTPUT!C528)</f>
        <v/>
      </c>
      <c r="D541" s="2462" t="str">
        <f>IF(INPUT_OUTPUT!BH528="","",INPUT_OUTPUT!BH528)</f>
        <v/>
      </c>
      <c r="E541" s="2462" t="str">
        <f>IF(INPUT_OUTPUT!BI528="","",INPUT_OUTPUT!BI528)</f>
        <v/>
      </c>
      <c r="F541" s="2462" t="str">
        <f>IF(INPUT_OUTPUT!BJ528="","",INPUT_OUTPUT!BJ528)</f>
        <v/>
      </c>
      <c r="G541" s="2462" t="str">
        <f>IF(INPUT_OUTPUT!BK528="","",INPUT_OUTPUT!BK528)</f>
        <v/>
      </c>
      <c r="H541" s="2462" t="str">
        <f>IF(INPUT_OUTPUT!BL528="","",INPUT_OUTPUT!BL528)</f>
        <v/>
      </c>
      <c r="I541" s="2462" t="str">
        <f>IF(INPUT_OUTPUT!BM528="","",INPUT_OUTPUT!BM528)</f>
        <v/>
      </c>
      <c r="J541" s="2462" t="str">
        <f>IF(INPUT_OUTPUT!BN528="","",INPUT_OUTPUT!BN528)</f>
        <v/>
      </c>
      <c r="K541" s="2453" t="str">
        <f t="shared" si="27"/>
        <v/>
      </c>
      <c r="L541" s="2457" t="str">
        <f>IF(INPUT_OUTPUT!BO528="","",INPUT_OUTPUT!BO528)</f>
        <v/>
      </c>
      <c r="M541" s="2457" t="str">
        <f>IF(INPUT_OUTPUT!BP528="","",INPUT_OUTPUT!BP528)</f>
        <v/>
      </c>
      <c r="N541" s="2457" t="str">
        <f>IF(INPUT_OUTPUT!BQ528="","",INPUT_OUTPUT!BQ528)</f>
        <v/>
      </c>
      <c r="O541" s="2457" t="str">
        <f>IF(INPUT_OUTPUT!BR528="","",INPUT_OUTPUT!BR528)</f>
        <v/>
      </c>
      <c r="P541" s="2457" t="str">
        <f>IF(INPUT_OUTPUT!BS528="","",INPUT_OUTPUT!BS528)</f>
        <v/>
      </c>
      <c r="Q541" s="2457" t="str">
        <f>IF(INPUT_OUTPUT!BT528="","",INPUT_OUTPUT!BT528)</f>
        <v/>
      </c>
      <c r="R541" s="2457" t="str">
        <f>IF(INPUT_OUTPUT!BU528="","",INPUT_OUTPUT!BU528)</f>
        <v/>
      </c>
      <c r="S541" s="2461" t="str">
        <f t="shared" si="28"/>
        <v/>
      </c>
      <c r="T541" s="2457" t="str">
        <f>IF(INPUT_OUTPUT!BV528="","",INPUT_OUTPUT!BV528)</f>
        <v/>
      </c>
      <c r="U541" s="2457" t="str">
        <f>IF(INPUT_OUTPUT!BW528="","",INPUT_OUTPUT!BW528)</f>
        <v/>
      </c>
      <c r="V541" s="2457" t="str">
        <f>IF(INPUT_OUTPUT!BX528="","",INPUT_OUTPUT!BX528)</f>
        <v/>
      </c>
      <c r="W541" s="2457" t="str">
        <f>IF(INPUT_OUTPUT!BY528="","",INPUT_OUTPUT!BY528)</f>
        <v/>
      </c>
      <c r="X541" s="2457" t="str">
        <f>IF(INPUT_OUTPUT!BZ528="","",INPUT_OUTPUT!BZ528)</f>
        <v/>
      </c>
      <c r="Y541" s="2457" t="str">
        <f>IF(INPUT_OUTPUT!CA528="","",INPUT_OUTPUT!CA528)</f>
        <v/>
      </c>
      <c r="Z541" s="2457" t="str">
        <f>IF(INPUT_OUTPUT!CB528="","",INPUT_OUTPUT!CB528)</f>
        <v/>
      </c>
      <c r="AA541" s="2461" t="str">
        <f t="shared" si="29"/>
        <v/>
      </c>
      <c r="AB541" s="2459" t="str">
        <f>IF(INPUT_OUTPUT!CC528="","",INPUT_OUTPUT!CC528)</f>
        <v/>
      </c>
      <c r="AC541" s="2459" t="str">
        <f>IF(INPUT_OUTPUT!CD528="","",INPUT_OUTPUT!CD528)</f>
        <v/>
      </c>
      <c r="AD541" s="2459" t="str">
        <f>IF(INPUT_OUTPUT!CE528="","",INPUT_OUTPUT!CE528)</f>
        <v/>
      </c>
      <c r="AE541" s="2459" t="str">
        <f>IF(INPUT_OUTPUT!CF528="","",INPUT_OUTPUT!CF528)</f>
        <v/>
      </c>
      <c r="AF541" s="2459" t="str">
        <f>IF(INPUT_OUTPUT!CG528="","",INPUT_OUTPUT!CG528)</f>
        <v/>
      </c>
      <c r="AG541" s="2459" t="str">
        <f>IF(INPUT_OUTPUT!CH528="","",INPUT_OUTPUT!CH528)</f>
        <v/>
      </c>
      <c r="AH541" s="2459" t="str">
        <f>IF(INPUT_OUTPUT!CI528="","",INPUT_OUTPUT!CI528)</f>
        <v/>
      </c>
    </row>
    <row r="542" spans="3:34" s="2437" customFormat="1" ht="12.75" customHeight="1">
      <c r="C542" s="2461" t="str">
        <f>IF(INPUT_OUTPUT!C529="","",INPUT_OUTPUT!C529)</f>
        <v/>
      </c>
      <c r="D542" s="2462" t="str">
        <f>IF(INPUT_OUTPUT!BH529="","",INPUT_OUTPUT!BH529)</f>
        <v/>
      </c>
      <c r="E542" s="2462" t="str">
        <f>IF(INPUT_OUTPUT!BI529="","",INPUT_OUTPUT!BI529)</f>
        <v/>
      </c>
      <c r="F542" s="2462" t="str">
        <f>IF(INPUT_OUTPUT!BJ529="","",INPUT_OUTPUT!BJ529)</f>
        <v/>
      </c>
      <c r="G542" s="2462" t="str">
        <f>IF(INPUT_OUTPUT!BK529="","",INPUT_OUTPUT!BK529)</f>
        <v/>
      </c>
      <c r="H542" s="2462" t="str">
        <f>IF(INPUT_OUTPUT!BL529="","",INPUT_OUTPUT!BL529)</f>
        <v/>
      </c>
      <c r="I542" s="2462" t="str">
        <f>IF(INPUT_OUTPUT!BM529="","",INPUT_OUTPUT!BM529)</f>
        <v/>
      </c>
      <c r="J542" s="2462" t="str">
        <f>IF(INPUT_OUTPUT!BN529="","",INPUT_OUTPUT!BN529)</f>
        <v/>
      </c>
      <c r="K542" s="2453" t="str">
        <f t="shared" si="27"/>
        <v/>
      </c>
      <c r="L542" s="2457" t="str">
        <f>IF(INPUT_OUTPUT!BO529="","",INPUT_OUTPUT!BO529)</f>
        <v/>
      </c>
      <c r="M542" s="2457" t="str">
        <f>IF(INPUT_OUTPUT!BP529="","",INPUT_OUTPUT!BP529)</f>
        <v/>
      </c>
      <c r="N542" s="2457" t="str">
        <f>IF(INPUT_OUTPUT!BQ529="","",INPUT_OUTPUT!BQ529)</f>
        <v/>
      </c>
      <c r="O542" s="2457" t="str">
        <f>IF(INPUT_OUTPUT!BR529="","",INPUT_OUTPUT!BR529)</f>
        <v/>
      </c>
      <c r="P542" s="2457" t="str">
        <f>IF(INPUT_OUTPUT!BS529="","",INPUT_OUTPUT!BS529)</f>
        <v/>
      </c>
      <c r="Q542" s="2457" t="str">
        <f>IF(INPUT_OUTPUT!BT529="","",INPUT_OUTPUT!BT529)</f>
        <v/>
      </c>
      <c r="R542" s="2457" t="str">
        <f>IF(INPUT_OUTPUT!BU529="","",INPUT_OUTPUT!BU529)</f>
        <v/>
      </c>
      <c r="S542" s="2461" t="str">
        <f t="shared" si="28"/>
        <v/>
      </c>
      <c r="T542" s="2457" t="str">
        <f>IF(INPUT_OUTPUT!BV529="","",INPUT_OUTPUT!BV529)</f>
        <v/>
      </c>
      <c r="U542" s="2457" t="str">
        <f>IF(INPUT_OUTPUT!BW529="","",INPUT_OUTPUT!BW529)</f>
        <v/>
      </c>
      <c r="V542" s="2457" t="str">
        <f>IF(INPUT_OUTPUT!BX529="","",INPUT_OUTPUT!BX529)</f>
        <v/>
      </c>
      <c r="W542" s="2457" t="str">
        <f>IF(INPUT_OUTPUT!BY529="","",INPUT_OUTPUT!BY529)</f>
        <v/>
      </c>
      <c r="X542" s="2457" t="str">
        <f>IF(INPUT_OUTPUT!BZ529="","",INPUT_OUTPUT!BZ529)</f>
        <v/>
      </c>
      <c r="Y542" s="2457" t="str">
        <f>IF(INPUT_OUTPUT!CA529="","",INPUT_OUTPUT!CA529)</f>
        <v/>
      </c>
      <c r="Z542" s="2457" t="str">
        <f>IF(INPUT_OUTPUT!CB529="","",INPUT_OUTPUT!CB529)</f>
        <v/>
      </c>
      <c r="AA542" s="2461" t="str">
        <f t="shared" si="29"/>
        <v/>
      </c>
      <c r="AB542" s="2459" t="str">
        <f>IF(INPUT_OUTPUT!CC529="","",INPUT_OUTPUT!CC529)</f>
        <v/>
      </c>
      <c r="AC542" s="2459" t="str">
        <f>IF(INPUT_OUTPUT!CD529="","",INPUT_OUTPUT!CD529)</f>
        <v/>
      </c>
      <c r="AD542" s="2459" t="str">
        <f>IF(INPUT_OUTPUT!CE529="","",INPUT_OUTPUT!CE529)</f>
        <v/>
      </c>
      <c r="AE542" s="2459" t="str">
        <f>IF(INPUT_OUTPUT!CF529="","",INPUT_OUTPUT!CF529)</f>
        <v/>
      </c>
      <c r="AF542" s="2459" t="str">
        <f>IF(INPUT_OUTPUT!CG529="","",INPUT_OUTPUT!CG529)</f>
        <v/>
      </c>
      <c r="AG542" s="2459" t="str">
        <f>IF(INPUT_OUTPUT!CH529="","",INPUT_OUTPUT!CH529)</f>
        <v/>
      </c>
      <c r="AH542" s="2459" t="str">
        <f>IF(INPUT_OUTPUT!CI529="","",INPUT_OUTPUT!CI529)</f>
        <v/>
      </c>
    </row>
    <row r="543" spans="3:34" s="2437" customFormat="1" ht="12.75" customHeight="1">
      <c r="C543" s="2461" t="str">
        <f>IF(INPUT_OUTPUT!C530="","",INPUT_OUTPUT!C530)</f>
        <v/>
      </c>
      <c r="D543" s="2462" t="str">
        <f>IF(INPUT_OUTPUT!BH530="","",INPUT_OUTPUT!BH530)</f>
        <v/>
      </c>
      <c r="E543" s="2462" t="str">
        <f>IF(INPUT_OUTPUT!BI530="","",INPUT_OUTPUT!BI530)</f>
        <v/>
      </c>
      <c r="F543" s="2462" t="str">
        <f>IF(INPUT_OUTPUT!BJ530="","",INPUT_OUTPUT!BJ530)</f>
        <v/>
      </c>
      <c r="G543" s="2462" t="str">
        <f>IF(INPUT_OUTPUT!BK530="","",INPUT_OUTPUT!BK530)</f>
        <v/>
      </c>
      <c r="H543" s="2462" t="str">
        <f>IF(INPUT_OUTPUT!BL530="","",INPUT_OUTPUT!BL530)</f>
        <v/>
      </c>
      <c r="I543" s="2462" t="str">
        <f>IF(INPUT_OUTPUT!BM530="","",INPUT_OUTPUT!BM530)</f>
        <v/>
      </c>
      <c r="J543" s="2462" t="str">
        <f>IF(INPUT_OUTPUT!BN530="","",INPUT_OUTPUT!BN530)</f>
        <v/>
      </c>
      <c r="K543" s="2453" t="str">
        <f t="shared" si="27"/>
        <v/>
      </c>
      <c r="L543" s="2457" t="str">
        <f>IF(INPUT_OUTPUT!BO530="","",INPUT_OUTPUT!BO530)</f>
        <v/>
      </c>
      <c r="M543" s="2457" t="str">
        <f>IF(INPUT_OUTPUT!BP530="","",INPUT_OUTPUT!BP530)</f>
        <v/>
      </c>
      <c r="N543" s="2457" t="str">
        <f>IF(INPUT_OUTPUT!BQ530="","",INPUT_OUTPUT!BQ530)</f>
        <v/>
      </c>
      <c r="O543" s="2457" t="str">
        <f>IF(INPUT_OUTPUT!BR530="","",INPUT_OUTPUT!BR530)</f>
        <v/>
      </c>
      <c r="P543" s="2457" t="str">
        <f>IF(INPUT_OUTPUT!BS530="","",INPUT_OUTPUT!BS530)</f>
        <v/>
      </c>
      <c r="Q543" s="2457" t="str">
        <f>IF(INPUT_OUTPUT!BT530="","",INPUT_OUTPUT!BT530)</f>
        <v/>
      </c>
      <c r="R543" s="2457" t="str">
        <f>IF(INPUT_OUTPUT!BU530="","",INPUT_OUTPUT!BU530)</f>
        <v/>
      </c>
      <c r="S543" s="2461" t="str">
        <f t="shared" si="28"/>
        <v/>
      </c>
      <c r="T543" s="2457" t="str">
        <f>IF(INPUT_OUTPUT!BV530="","",INPUT_OUTPUT!BV530)</f>
        <v/>
      </c>
      <c r="U543" s="2457" t="str">
        <f>IF(INPUT_OUTPUT!BW530="","",INPUT_OUTPUT!BW530)</f>
        <v/>
      </c>
      <c r="V543" s="2457" t="str">
        <f>IF(INPUT_OUTPUT!BX530="","",INPUT_OUTPUT!BX530)</f>
        <v/>
      </c>
      <c r="W543" s="2457" t="str">
        <f>IF(INPUT_OUTPUT!BY530="","",INPUT_OUTPUT!BY530)</f>
        <v/>
      </c>
      <c r="X543" s="2457" t="str">
        <f>IF(INPUT_OUTPUT!BZ530="","",INPUT_OUTPUT!BZ530)</f>
        <v/>
      </c>
      <c r="Y543" s="2457" t="str">
        <f>IF(INPUT_OUTPUT!CA530="","",INPUT_OUTPUT!CA530)</f>
        <v/>
      </c>
      <c r="Z543" s="2457" t="str">
        <f>IF(INPUT_OUTPUT!CB530="","",INPUT_OUTPUT!CB530)</f>
        <v/>
      </c>
      <c r="AA543" s="2461" t="str">
        <f t="shared" si="29"/>
        <v/>
      </c>
      <c r="AB543" s="2459" t="str">
        <f>IF(INPUT_OUTPUT!CC530="","",INPUT_OUTPUT!CC530)</f>
        <v/>
      </c>
      <c r="AC543" s="2459" t="str">
        <f>IF(INPUT_OUTPUT!CD530="","",INPUT_OUTPUT!CD530)</f>
        <v/>
      </c>
      <c r="AD543" s="2459" t="str">
        <f>IF(INPUT_OUTPUT!CE530="","",INPUT_OUTPUT!CE530)</f>
        <v/>
      </c>
      <c r="AE543" s="2459" t="str">
        <f>IF(INPUT_OUTPUT!CF530="","",INPUT_OUTPUT!CF530)</f>
        <v/>
      </c>
      <c r="AF543" s="2459" t="str">
        <f>IF(INPUT_OUTPUT!CG530="","",INPUT_OUTPUT!CG530)</f>
        <v/>
      </c>
      <c r="AG543" s="2459" t="str">
        <f>IF(INPUT_OUTPUT!CH530="","",INPUT_OUTPUT!CH530)</f>
        <v/>
      </c>
      <c r="AH543" s="2459" t="str">
        <f>IF(INPUT_OUTPUT!CI530="","",INPUT_OUTPUT!CI530)</f>
        <v/>
      </c>
    </row>
    <row r="544" spans="3:34" s="2437" customFormat="1" ht="12.75" customHeight="1">
      <c r="C544" s="2461" t="str">
        <f>IF(INPUT_OUTPUT!C531="","",INPUT_OUTPUT!C531)</f>
        <v/>
      </c>
      <c r="D544" s="2462" t="str">
        <f>IF(INPUT_OUTPUT!BH531="","",INPUT_OUTPUT!BH531)</f>
        <v/>
      </c>
      <c r="E544" s="2462" t="str">
        <f>IF(INPUT_OUTPUT!BI531="","",INPUT_OUTPUT!BI531)</f>
        <v/>
      </c>
      <c r="F544" s="2462" t="str">
        <f>IF(INPUT_OUTPUT!BJ531="","",INPUT_OUTPUT!BJ531)</f>
        <v/>
      </c>
      <c r="G544" s="2462" t="str">
        <f>IF(INPUT_OUTPUT!BK531="","",INPUT_OUTPUT!BK531)</f>
        <v/>
      </c>
      <c r="H544" s="2462" t="str">
        <f>IF(INPUT_OUTPUT!BL531="","",INPUT_OUTPUT!BL531)</f>
        <v/>
      </c>
      <c r="I544" s="2462" t="str">
        <f>IF(INPUT_OUTPUT!BM531="","",INPUT_OUTPUT!BM531)</f>
        <v/>
      </c>
      <c r="J544" s="2462" t="str">
        <f>IF(INPUT_OUTPUT!BN531="","",INPUT_OUTPUT!BN531)</f>
        <v/>
      </c>
      <c r="K544" s="2453" t="str">
        <f t="shared" si="27"/>
        <v/>
      </c>
      <c r="L544" s="2457" t="str">
        <f>IF(INPUT_OUTPUT!BO531="","",INPUT_OUTPUT!BO531)</f>
        <v/>
      </c>
      <c r="M544" s="2457" t="str">
        <f>IF(INPUT_OUTPUT!BP531="","",INPUT_OUTPUT!BP531)</f>
        <v/>
      </c>
      <c r="N544" s="2457" t="str">
        <f>IF(INPUT_OUTPUT!BQ531="","",INPUT_OUTPUT!BQ531)</f>
        <v/>
      </c>
      <c r="O544" s="2457" t="str">
        <f>IF(INPUT_OUTPUT!BR531="","",INPUT_OUTPUT!BR531)</f>
        <v/>
      </c>
      <c r="P544" s="2457" t="str">
        <f>IF(INPUT_OUTPUT!BS531="","",INPUT_OUTPUT!BS531)</f>
        <v/>
      </c>
      <c r="Q544" s="2457" t="str">
        <f>IF(INPUT_OUTPUT!BT531="","",INPUT_OUTPUT!BT531)</f>
        <v/>
      </c>
      <c r="R544" s="2457" t="str">
        <f>IF(INPUT_OUTPUT!BU531="","",INPUT_OUTPUT!BU531)</f>
        <v/>
      </c>
      <c r="S544" s="2461" t="str">
        <f t="shared" si="28"/>
        <v/>
      </c>
      <c r="T544" s="2457" t="str">
        <f>IF(INPUT_OUTPUT!BV531="","",INPUT_OUTPUT!BV531)</f>
        <v/>
      </c>
      <c r="U544" s="2457" t="str">
        <f>IF(INPUT_OUTPUT!BW531="","",INPUT_OUTPUT!BW531)</f>
        <v/>
      </c>
      <c r="V544" s="2457" t="str">
        <f>IF(INPUT_OUTPUT!BX531="","",INPUT_OUTPUT!BX531)</f>
        <v/>
      </c>
      <c r="W544" s="2457" t="str">
        <f>IF(INPUT_OUTPUT!BY531="","",INPUT_OUTPUT!BY531)</f>
        <v/>
      </c>
      <c r="X544" s="2457" t="str">
        <f>IF(INPUT_OUTPUT!BZ531="","",INPUT_OUTPUT!BZ531)</f>
        <v/>
      </c>
      <c r="Y544" s="2457" t="str">
        <f>IF(INPUT_OUTPUT!CA531="","",INPUT_OUTPUT!CA531)</f>
        <v/>
      </c>
      <c r="Z544" s="2457" t="str">
        <f>IF(INPUT_OUTPUT!CB531="","",INPUT_OUTPUT!CB531)</f>
        <v/>
      </c>
      <c r="AA544" s="2461" t="str">
        <f t="shared" si="29"/>
        <v/>
      </c>
      <c r="AB544" s="2459" t="str">
        <f>IF(INPUT_OUTPUT!CC531="","",INPUT_OUTPUT!CC531)</f>
        <v/>
      </c>
      <c r="AC544" s="2459" t="str">
        <f>IF(INPUT_OUTPUT!CD531="","",INPUT_OUTPUT!CD531)</f>
        <v/>
      </c>
      <c r="AD544" s="2459" t="str">
        <f>IF(INPUT_OUTPUT!CE531="","",INPUT_OUTPUT!CE531)</f>
        <v/>
      </c>
      <c r="AE544" s="2459" t="str">
        <f>IF(INPUT_OUTPUT!CF531="","",INPUT_OUTPUT!CF531)</f>
        <v/>
      </c>
      <c r="AF544" s="2459" t="str">
        <f>IF(INPUT_OUTPUT!CG531="","",INPUT_OUTPUT!CG531)</f>
        <v/>
      </c>
      <c r="AG544" s="2459" t="str">
        <f>IF(INPUT_OUTPUT!CH531="","",INPUT_OUTPUT!CH531)</f>
        <v/>
      </c>
      <c r="AH544" s="2459" t="str">
        <f>IF(INPUT_OUTPUT!CI531="","",INPUT_OUTPUT!CI531)</f>
        <v/>
      </c>
    </row>
    <row r="545" spans="3:34" s="2437" customFormat="1" ht="12.75" customHeight="1">
      <c r="C545" s="2461" t="str">
        <f>IF(INPUT_OUTPUT!C532="","",INPUT_OUTPUT!C532)</f>
        <v/>
      </c>
      <c r="D545" s="2462" t="str">
        <f>IF(INPUT_OUTPUT!BH532="","",INPUT_OUTPUT!BH532)</f>
        <v/>
      </c>
      <c r="E545" s="2462" t="str">
        <f>IF(INPUT_OUTPUT!BI532="","",INPUT_OUTPUT!BI532)</f>
        <v/>
      </c>
      <c r="F545" s="2462" t="str">
        <f>IF(INPUT_OUTPUT!BJ532="","",INPUT_OUTPUT!BJ532)</f>
        <v/>
      </c>
      <c r="G545" s="2462" t="str">
        <f>IF(INPUT_OUTPUT!BK532="","",INPUT_OUTPUT!BK532)</f>
        <v/>
      </c>
      <c r="H545" s="2462" t="str">
        <f>IF(INPUT_OUTPUT!BL532="","",INPUT_OUTPUT!BL532)</f>
        <v/>
      </c>
      <c r="I545" s="2462" t="str">
        <f>IF(INPUT_OUTPUT!BM532="","",INPUT_OUTPUT!BM532)</f>
        <v/>
      </c>
      <c r="J545" s="2462" t="str">
        <f>IF(INPUT_OUTPUT!BN532="","",INPUT_OUTPUT!BN532)</f>
        <v/>
      </c>
      <c r="K545" s="2453" t="str">
        <f t="shared" si="27"/>
        <v/>
      </c>
      <c r="L545" s="2457" t="str">
        <f>IF(INPUT_OUTPUT!BO532="","",INPUT_OUTPUT!BO532)</f>
        <v/>
      </c>
      <c r="M545" s="2457" t="str">
        <f>IF(INPUT_OUTPUT!BP532="","",INPUT_OUTPUT!BP532)</f>
        <v/>
      </c>
      <c r="N545" s="2457" t="str">
        <f>IF(INPUT_OUTPUT!BQ532="","",INPUT_OUTPUT!BQ532)</f>
        <v/>
      </c>
      <c r="O545" s="2457" t="str">
        <f>IF(INPUT_OUTPUT!BR532="","",INPUT_OUTPUT!BR532)</f>
        <v/>
      </c>
      <c r="P545" s="2457" t="str">
        <f>IF(INPUT_OUTPUT!BS532="","",INPUT_OUTPUT!BS532)</f>
        <v/>
      </c>
      <c r="Q545" s="2457" t="str">
        <f>IF(INPUT_OUTPUT!BT532="","",INPUT_OUTPUT!BT532)</f>
        <v/>
      </c>
      <c r="R545" s="2457" t="str">
        <f>IF(INPUT_OUTPUT!BU532="","",INPUT_OUTPUT!BU532)</f>
        <v/>
      </c>
      <c r="S545" s="2461" t="str">
        <f t="shared" si="28"/>
        <v/>
      </c>
      <c r="T545" s="2457" t="str">
        <f>IF(INPUT_OUTPUT!BV532="","",INPUT_OUTPUT!BV532)</f>
        <v/>
      </c>
      <c r="U545" s="2457" t="str">
        <f>IF(INPUT_OUTPUT!BW532="","",INPUT_OUTPUT!BW532)</f>
        <v/>
      </c>
      <c r="V545" s="2457" t="str">
        <f>IF(INPUT_OUTPUT!BX532="","",INPUT_OUTPUT!BX532)</f>
        <v/>
      </c>
      <c r="W545" s="2457" t="str">
        <f>IF(INPUT_OUTPUT!BY532="","",INPUT_OUTPUT!BY532)</f>
        <v/>
      </c>
      <c r="X545" s="2457" t="str">
        <f>IF(INPUT_OUTPUT!BZ532="","",INPUT_OUTPUT!BZ532)</f>
        <v/>
      </c>
      <c r="Y545" s="2457" t="str">
        <f>IF(INPUT_OUTPUT!CA532="","",INPUT_OUTPUT!CA532)</f>
        <v/>
      </c>
      <c r="Z545" s="2457" t="str">
        <f>IF(INPUT_OUTPUT!CB532="","",INPUT_OUTPUT!CB532)</f>
        <v/>
      </c>
      <c r="AA545" s="2461" t="str">
        <f t="shared" si="29"/>
        <v/>
      </c>
      <c r="AB545" s="2459" t="str">
        <f>IF(INPUT_OUTPUT!CC532="","",INPUT_OUTPUT!CC532)</f>
        <v/>
      </c>
      <c r="AC545" s="2459" t="str">
        <f>IF(INPUT_OUTPUT!CD532="","",INPUT_OUTPUT!CD532)</f>
        <v/>
      </c>
      <c r="AD545" s="2459" t="str">
        <f>IF(INPUT_OUTPUT!CE532="","",INPUT_OUTPUT!CE532)</f>
        <v/>
      </c>
      <c r="AE545" s="2459" t="str">
        <f>IF(INPUT_OUTPUT!CF532="","",INPUT_OUTPUT!CF532)</f>
        <v/>
      </c>
      <c r="AF545" s="2459" t="str">
        <f>IF(INPUT_OUTPUT!CG532="","",INPUT_OUTPUT!CG532)</f>
        <v/>
      </c>
      <c r="AG545" s="2459" t="str">
        <f>IF(INPUT_OUTPUT!CH532="","",INPUT_OUTPUT!CH532)</f>
        <v/>
      </c>
      <c r="AH545" s="2459" t="str">
        <f>IF(INPUT_OUTPUT!CI532="","",INPUT_OUTPUT!CI532)</f>
        <v/>
      </c>
    </row>
    <row r="546" spans="3:34" s="2437" customFormat="1" ht="12.75" customHeight="1">
      <c r="C546" s="2461" t="str">
        <f>IF(INPUT_OUTPUT!C533="","",INPUT_OUTPUT!C533)</f>
        <v/>
      </c>
      <c r="D546" s="2462" t="str">
        <f>IF(INPUT_OUTPUT!BH533="","",INPUT_OUTPUT!BH533)</f>
        <v/>
      </c>
      <c r="E546" s="2462" t="str">
        <f>IF(INPUT_OUTPUT!BI533="","",INPUT_OUTPUT!BI533)</f>
        <v/>
      </c>
      <c r="F546" s="2462" t="str">
        <f>IF(INPUT_OUTPUT!BJ533="","",INPUT_OUTPUT!BJ533)</f>
        <v/>
      </c>
      <c r="G546" s="2462" t="str">
        <f>IF(INPUT_OUTPUT!BK533="","",INPUT_OUTPUT!BK533)</f>
        <v/>
      </c>
      <c r="H546" s="2462" t="str">
        <f>IF(INPUT_OUTPUT!BL533="","",INPUT_OUTPUT!BL533)</f>
        <v/>
      </c>
      <c r="I546" s="2462" t="str">
        <f>IF(INPUT_OUTPUT!BM533="","",INPUT_OUTPUT!BM533)</f>
        <v/>
      </c>
      <c r="J546" s="2462" t="str">
        <f>IF(INPUT_OUTPUT!BN533="","",INPUT_OUTPUT!BN533)</f>
        <v/>
      </c>
      <c r="K546" s="2453" t="str">
        <f t="shared" si="27"/>
        <v/>
      </c>
      <c r="L546" s="2457" t="str">
        <f>IF(INPUT_OUTPUT!BO533="","",INPUT_OUTPUT!BO533)</f>
        <v/>
      </c>
      <c r="M546" s="2457" t="str">
        <f>IF(INPUT_OUTPUT!BP533="","",INPUT_OUTPUT!BP533)</f>
        <v/>
      </c>
      <c r="N546" s="2457" t="str">
        <f>IF(INPUT_OUTPUT!BQ533="","",INPUT_OUTPUT!BQ533)</f>
        <v/>
      </c>
      <c r="O546" s="2457" t="str">
        <f>IF(INPUT_OUTPUT!BR533="","",INPUT_OUTPUT!BR533)</f>
        <v/>
      </c>
      <c r="P546" s="2457" t="str">
        <f>IF(INPUT_OUTPUT!BS533="","",INPUT_OUTPUT!BS533)</f>
        <v/>
      </c>
      <c r="Q546" s="2457" t="str">
        <f>IF(INPUT_OUTPUT!BT533="","",INPUT_OUTPUT!BT533)</f>
        <v/>
      </c>
      <c r="R546" s="2457" t="str">
        <f>IF(INPUT_OUTPUT!BU533="","",INPUT_OUTPUT!BU533)</f>
        <v/>
      </c>
      <c r="S546" s="2461" t="str">
        <f t="shared" si="28"/>
        <v/>
      </c>
      <c r="T546" s="2457" t="str">
        <f>IF(INPUT_OUTPUT!BV533="","",INPUT_OUTPUT!BV533)</f>
        <v/>
      </c>
      <c r="U546" s="2457" t="str">
        <f>IF(INPUT_OUTPUT!BW533="","",INPUT_OUTPUT!BW533)</f>
        <v/>
      </c>
      <c r="V546" s="2457" t="str">
        <f>IF(INPUT_OUTPUT!BX533="","",INPUT_OUTPUT!BX533)</f>
        <v/>
      </c>
      <c r="W546" s="2457" t="str">
        <f>IF(INPUT_OUTPUT!BY533="","",INPUT_OUTPUT!BY533)</f>
        <v/>
      </c>
      <c r="X546" s="2457" t="str">
        <f>IF(INPUT_OUTPUT!BZ533="","",INPUT_OUTPUT!BZ533)</f>
        <v/>
      </c>
      <c r="Y546" s="2457" t="str">
        <f>IF(INPUT_OUTPUT!CA533="","",INPUT_OUTPUT!CA533)</f>
        <v/>
      </c>
      <c r="Z546" s="2457" t="str">
        <f>IF(INPUT_OUTPUT!CB533="","",INPUT_OUTPUT!CB533)</f>
        <v/>
      </c>
      <c r="AA546" s="2461" t="str">
        <f t="shared" si="29"/>
        <v/>
      </c>
      <c r="AB546" s="2459" t="str">
        <f>IF(INPUT_OUTPUT!CC533="","",INPUT_OUTPUT!CC533)</f>
        <v/>
      </c>
      <c r="AC546" s="2459" t="str">
        <f>IF(INPUT_OUTPUT!CD533="","",INPUT_OUTPUT!CD533)</f>
        <v/>
      </c>
      <c r="AD546" s="2459" t="str">
        <f>IF(INPUT_OUTPUT!CE533="","",INPUT_OUTPUT!CE533)</f>
        <v/>
      </c>
      <c r="AE546" s="2459" t="str">
        <f>IF(INPUT_OUTPUT!CF533="","",INPUT_OUTPUT!CF533)</f>
        <v/>
      </c>
      <c r="AF546" s="2459" t="str">
        <f>IF(INPUT_OUTPUT!CG533="","",INPUT_OUTPUT!CG533)</f>
        <v/>
      </c>
      <c r="AG546" s="2459" t="str">
        <f>IF(INPUT_OUTPUT!CH533="","",INPUT_OUTPUT!CH533)</f>
        <v/>
      </c>
      <c r="AH546" s="2459" t="str">
        <f>IF(INPUT_OUTPUT!CI533="","",INPUT_OUTPUT!CI533)</f>
        <v/>
      </c>
    </row>
    <row r="547" spans="3:34" s="2437" customFormat="1" ht="12.75" customHeight="1">
      <c r="C547" s="2461" t="str">
        <f>IF(INPUT_OUTPUT!C534="","",INPUT_OUTPUT!C534)</f>
        <v/>
      </c>
      <c r="D547" s="2462" t="str">
        <f>IF(INPUT_OUTPUT!BH534="","",INPUT_OUTPUT!BH534)</f>
        <v/>
      </c>
      <c r="E547" s="2462" t="str">
        <f>IF(INPUT_OUTPUT!BI534="","",INPUT_OUTPUT!BI534)</f>
        <v/>
      </c>
      <c r="F547" s="2462" t="str">
        <f>IF(INPUT_OUTPUT!BJ534="","",INPUT_OUTPUT!BJ534)</f>
        <v/>
      </c>
      <c r="G547" s="2462" t="str">
        <f>IF(INPUT_OUTPUT!BK534="","",INPUT_OUTPUT!BK534)</f>
        <v/>
      </c>
      <c r="H547" s="2462" t="str">
        <f>IF(INPUT_OUTPUT!BL534="","",INPUT_OUTPUT!BL534)</f>
        <v/>
      </c>
      <c r="I547" s="2462" t="str">
        <f>IF(INPUT_OUTPUT!BM534="","",INPUT_OUTPUT!BM534)</f>
        <v/>
      </c>
      <c r="J547" s="2462" t="str">
        <f>IF(INPUT_OUTPUT!BN534="","",INPUT_OUTPUT!BN534)</f>
        <v/>
      </c>
      <c r="K547" s="2453" t="str">
        <f t="shared" si="27"/>
        <v/>
      </c>
      <c r="L547" s="2457" t="str">
        <f>IF(INPUT_OUTPUT!BO534="","",INPUT_OUTPUT!BO534)</f>
        <v/>
      </c>
      <c r="M547" s="2457" t="str">
        <f>IF(INPUT_OUTPUT!BP534="","",INPUT_OUTPUT!BP534)</f>
        <v/>
      </c>
      <c r="N547" s="2457" t="str">
        <f>IF(INPUT_OUTPUT!BQ534="","",INPUT_OUTPUT!BQ534)</f>
        <v/>
      </c>
      <c r="O547" s="2457" t="str">
        <f>IF(INPUT_OUTPUT!BR534="","",INPUT_OUTPUT!BR534)</f>
        <v/>
      </c>
      <c r="P547" s="2457" t="str">
        <f>IF(INPUT_OUTPUT!BS534="","",INPUT_OUTPUT!BS534)</f>
        <v/>
      </c>
      <c r="Q547" s="2457" t="str">
        <f>IF(INPUT_OUTPUT!BT534="","",INPUT_OUTPUT!BT534)</f>
        <v/>
      </c>
      <c r="R547" s="2457" t="str">
        <f>IF(INPUT_OUTPUT!BU534="","",INPUT_OUTPUT!BU534)</f>
        <v/>
      </c>
      <c r="S547" s="2461" t="str">
        <f t="shared" si="28"/>
        <v/>
      </c>
      <c r="T547" s="2457" t="str">
        <f>IF(INPUT_OUTPUT!BV534="","",INPUT_OUTPUT!BV534)</f>
        <v/>
      </c>
      <c r="U547" s="2457" t="str">
        <f>IF(INPUT_OUTPUT!BW534="","",INPUT_OUTPUT!BW534)</f>
        <v/>
      </c>
      <c r="V547" s="2457" t="str">
        <f>IF(INPUT_OUTPUT!BX534="","",INPUT_OUTPUT!BX534)</f>
        <v/>
      </c>
      <c r="W547" s="2457" t="str">
        <f>IF(INPUT_OUTPUT!BY534="","",INPUT_OUTPUT!BY534)</f>
        <v/>
      </c>
      <c r="X547" s="2457" t="str">
        <f>IF(INPUT_OUTPUT!BZ534="","",INPUT_OUTPUT!BZ534)</f>
        <v/>
      </c>
      <c r="Y547" s="2457" t="str">
        <f>IF(INPUT_OUTPUT!CA534="","",INPUT_OUTPUT!CA534)</f>
        <v/>
      </c>
      <c r="Z547" s="2457" t="str">
        <f>IF(INPUT_OUTPUT!CB534="","",INPUT_OUTPUT!CB534)</f>
        <v/>
      </c>
      <c r="AA547" s="2461" t="str">
        <f t="shared" si="29"/>
        <v/>
      </c>
      <c r="AB547" s="2459" t="str">
        <f>IF(INPUT_OUTPUT!CC534="","",INPUT_OUTPUT!CC534)</f>
        <v/>
      </c>
      <c r="AC547" s="2459" t="str">
        <f>IF(INPUT_OUTPUT!CD534="","",INPUT_OUTPUT!CD534)</f>
        <v/>
      </c>
      <c r="AD547" s="2459" t="str">
        <f>IF(INPUT_OUTPUT!CE534="","",INPUT_OUTPUT!CE534)</f>
        <v/>
      </c>
      <c r="AE547" s="2459" t="str">
        <f>IF(INPUT_OUTPUT!CF534="","",INPUT_OUTPUT!CF534)</f>
        <v/>
      </c>
      <c r="AF547" s="2459" t="str">
        <f>IF(INPUT_OUTPUT!CG534="","",INPUT_OUTPUT!CG534)</f>
        <v/>
      </c>
      <c r="AG547" s="2459" t="str">
        <f>IF(INPUT_OUTPUT!CH534="","",INPUT_OUTPUT!CH534)</f>
        <v/>
      </c>
      <c r="AH547" s="2459" t="str">
        <f>IF(INPUT_OUTPUT!CI534="","",INPUT_OUTPUT!CI534)</f>
        <v/>
      </c>
    </row>
    <row r="548" spans="3:34" s="2437" customFormat="1" ht="12.75" customHeight="1">
      <c r="C548" s="2461" t="str">
        <f>IF(INPUT_OUTPUT!C535="","",INPUT_OUTPUT!C535)</f>
        <v/>
      </c>
      <c r="D548" s="2462" t="str">
        <f>IF(INPUT_OUTPUT!BH535="","",INPUT_OUTPUT!BH535)</f>
        <v/>
      </c>
      <c r="E548" s="2462" t="str">
        <f>IF(INPUT_OUTPUT!BI535="","",INPUT_OUTPUT!BI535)</f>
        <v/>
      </c>
      <c r="F548" s="2462" t="str">
        <f>IF(INPUT_OUTPUT!BJ535="","",INPUT_OUTPUT!BJ535)</f>
        <v/>
      </c>
      <c r="G548" s="2462" t="str">
        <f>IF(INPUT_OUTPUT!BK535="","",INPUT_OUTPUT!BK535)</f>
        <v/>
      </c>
      <c r="H548" s="2462" t="str">
        <f>IF(INPUT_OUTPUT!BL535="","",INPUT_OUTPUT!BL535)</f>
        <v/>
      </c>
      <c r="I548" s="2462" t="str">
        <f>IF(INPUT_OUTPUT!BM535="","",INPUT_OUTPUT!BM535)</f>
        <v/>
      </c>
      <c r="J548" s="2462" t="str">
        <f>IF(INPUT_OUTPUT!BN535="","",INPUT_OUTPUT!BN535)</f>
        <v/>
      </c>
      <c r="K548" s="2453" t="str">
        <f t="shared" si="27"/>
        <v/>
      </c>
      <c r="L548" s="2457" t="str">
        <f>IF(INPUT_OUTPUT!BO535="","",INPUT_OUTPUT!BO535)</f>
        <v/>
      </c>
      <c r="M548" s="2457" t="str">
        <f>IF(INPUT_OUTPUT!BP535="","",INPUT_OUTPUT!BP535)</f>
        <v/>
      </c>
      <c r="N548" s="2457" t="str">
        <f>IF(INPUT_OUTPUT!BQ535="","",INPUT_OUTPUT!BQ535)</f>
        <v/>
      </c>
      <c r="O548" s="2457" t="str">
        <f>IF(INPUT_OUTPUT!BR535="","",INPUT_OUTPUT!BR535)</f>
        <v/>
      </c>
      <c r="P548" s="2457" t="str">
        <f>IF(INPUT_OUTPUT!BS535="","",INPUT_OUTPUT!BS535)</f>
        <v/>
      </c>
      <c r="Q548" s="2457" t="str">
        <f>IF(INPUT_OUTPUT!BT535="","",INPUT_OUTPUT!BT535)</f>
        <v/>
      </c>
      <c r="R548" s="2457" t="str">
        <f>IF(INPUT_OUTPUT!BU535="","",INPUT_OUTPUT!BU535)</f>
        <v/>
      </c>
      <c r="S548" s="2461" t="str">
        <f t="shared" si="28"/>
        <v/>
      </c>
      <c r="T548" s="2457" t="str">
        <f>IF(INPUT_OUTPUT!BV535="","",INPUT_OUTPUT!BV535)</f>
        <v/>
      </c>
      <c r="U548" s="2457" t="str">
        <f>IF(INPUT_OUTPUT!BW535="","",INPUT_OUTPUT!BW535)</f>
        <v/>
      </c>
      <c r="V548" s="2457" t="str">
        <f>IF(INPUT_OUTPUT!BX535="","",INPUT_OUTPUT!BX535)</f>
        <v/>
      </c>
      <c r="W548" s="2457" t="str">
        <f>IF(INPUT_OUTPUT!BY535="","",INPUT_OUTPUT!BY535)</f>
        <v/>
      </c>
      <c r="X548" s="2457" t="str">
        <f>IF(INPUT_OUTPUT!BZ535="","",INPUT_OUTPUT!BZ535)</f>
        <v/>
      </c>
      <c r="Y548" s="2457" t="str">
        <f>IF(INPUT_OUTPUT!CA535="","",INPUT_OUTPUT!CA535)</f>
        <v/>
      </c>
      <c r="Z548" s="2457" t="str">
        <f>IF(INPUT_OUTPUT!CB535="","",INPUT_OUTPUT!CB535)</f>
        <v/>
      </c>
      <c r="AA548" s="2461" t="str">
        <f t="shared" si="29"/>
        <v/>
      </c>
      <c r="AB548" s="2459" t="str">
        <f>IF(INPUT_OUTPUT!CC535="","",INPUT_OUTPUT!CC535)</f>
        <v/>
      </c>
      <c r="AC548" s="2459" t="str">
        <f>IF(INPUT_OUTPUT!CD535="","",INPUT_OUTPUT!CD535)</f>
        <v/>
      </c>
      <c r="AD548" s="2459" t="str">
        <f>IF(INPUT_OUTPUT!CE535="","",INPUT_OUTPUT!CE535)</f>
        <v/>
      </c>
      <c r="AE548" s="2459" t="str">
        <f>IF(INPUT_OUTPUT!CF535="","",INPUT_OUTPUT!CF535)</f>
        <v/>
      </c>
      <c r="AF548" s="2459" t="str">
        <f>IF(INPUT_OUTPUT!CG535="","",INPUT_OUTPUT!CG535)</f>
        <v/>
      </c>
      <c r="AG548" s="2459" t="str">
        <f>IF(INPUT_OUTPUT!CH535="","",INPUT_OUTPUT!CH535)</f>
        <v/>
      </c>
      <c r="AH548" s="2459" t="str">
        <f>IF(INPUT_OUTPUT!CI535="","",INPUT_OUTPUT!CI535)</f>
        <v/>
      </c>
    </row>
    <row r="549" spans="3:34" s="2437" customFormat="1" ht="12.75" customHeight="1">
      <c r="C549" s="2461" t="str">
        <f>IF(INPUT_OUTPUT!C536="","",INPUT_OUTPUT!C536)</f>
        <v/>
      </c>
      <c r="D549" s="2462" t="str">
        <f>IF(INPUT_OUTPUT!BH536="","",INPUT_OUTPUT!BH536)</f>
        <v/>
      </c>
      <c r="E549" s="2462" t="str">
        <f>IF(INPUT_OUTPUT!BI536="","",INPUT_OUTPUT!BI536)</f>
        <v/>
      </c>
      <c r="F549" s="2462" t="str">
        <f>IF(INPUT_OUTPUT!BJ536="","",INPUT_OUTPUT!BJ536)</f>
        <v/>
      </c>
      <c r="G549" s="2462" t="str">
        <f>IF(INPUT_OUTPUT!BK536="","",INPUT_OUTPUT!BK536)</f>
        <v/>
      </c>
      <c r="H549" s="2462" t="str">
        <f>IF(INPUT_OUTPUT!BL536="","",INPUT_OUTPUT!BL536)</f>
        <v/>
      </c>
      <c r="I549" s="2462" t="str">
        <f>IF(INPUT_OUTPUT!BM536="","",INPUT_OUTPUT!BM536)</f>
        <v/>
      </c>
      <c r="J549" s="2462" t="str">
        <f>IF(INPUT_OUTPUT!BN536="","",INPUT_OUTPUT!BN536)</f>
        <v/>
      </c>
      <c r="K549" s="2453" t="str">
        <f t="shared" si="27"/>
        <v/>
      </c>
      <c r="L549" s="2457" t="str">
        <f>IF(INPUT_OUTPUT!BO536="","",INPUT_OUTPUT!BO536)</f>
        <v/>
      </c>
      <c r="M549" s="2457" t="str">
        <f>IF(INPUT_OUTPUT!BP536="","",INPUT_OUTPUT!BP536)</f>
        <v/>
      </c>
      <c r="N549" s="2457" t="str">
        <f>IF(INPUT_OUTPUT!BQ536="","",INPUT_OUTPUT!BQ536)</f>
        <v/>
      </c>
      <c r="O549" s="2457" t="str">
        <f>IF(INPUT_OUTPUT!BR536="","",INPUT_OUTPUT!BR536)</f>
        <v/>
      </c>
      <c r="P549" s="2457" t="str">
        <f>IF(INPUT_OUTPUT!BS536="","",INPUT_OUTPUT!BS536)</f>
        <v/>
      </c>
      <c r="Q549" s="2457" t="str">
        <f>IF(INPUT_OUTPUT!BT536="","",INPUT_OUTPUT!BT536)</f>
        <v/>
      </c>
      <c r="R549" s="2457" t="str">
        <f>IF(INPUT_OUTPUT!BU536="","",INPUT_OUTPUT!BU536)</f>
        <v/>
      </c>
      <c r="S549" s="2461" t="str">
        <f t="shared" si="28"/>
        <v/>
      </c>
      <c r="T549" s="2457" t="str">
        <f>IF(INPUT_OUTPUT!BV536="","",INPUT_OUTPUT!BV536)</f>
        <v/>
      </c>
      <c r="U549" s="2457" t="str">
        <f>IF(INPUT_OUTPUT!BW536="","",INPUT_OUTPUT!BW536)</f>
        <v/>
      </c>
      <c r="V549" s="2457" t="str">
        <f>IF(INPUT_OUTPUT!BX536="","",INPUT_OUTPUT!BX536)</f>
        <v/>
      </c>
      <c r="W549" s="2457" t="str">
        <f>IF(INPUT_OUTPUT!BY536="","",INPUT_OUTPUT!BY536)</f>
        <v/>
      </c>
      <c r="X549" s="2457" t="str">
        <f>IF(INPUT_OUTPUT!BZ536="","",INPUT_OUTPUT!BZ536)</f>
        <v/>
      </c>
      <c r="Y549" s="2457" t="str">
        <f>IF(INPUT_OUTPUT!CA536="","",INPUT_OUTPUT!CA536)</f>
        <v/>
      </c>
      <c r="Z549" s="2457" t="str">
        <f>IF(INPUT_OUTPUT!CB536="","",INPUT_OUTPUT!CB536)</f>
        <v/>
      </c>
      <c r="AA549" s="2461" t="str">
        <f t="shared" si="29"/>
        <v/>
      </c>
      <c r="AB549" s="2459" t="str">
        <f>IF(INPUT_OUTPUT!CC536="","",INPUT_OUTPUT!CC536)</f>
        <v/>
      </c>
      <c r="AC549" s="2459" t="str">
        <f>IF(INPUT_OUTPUT!CD536="","",INPUT_OUTPUT!CD536)</f>
        <v/>
      </c>
      <c r="AD549" s="2459" t="str">
        <f>IF(INPUT_OUTPUT!CE536="","",INPUT_OUTPUT!CE536)</f>
        <v/>
      </c>
      <c r="AE549" s="2459" t="str">
        <f>IF(INPUT_OUTPUT!CF536="","",INPUT_OUTPUT!CF536)</f>
        <v/>
      </c>
      <c r="AF549" s="2459" t="str">
        <f>IF(INPUT_OUTPUT!CG536="","",INPUT_OUTPUT!CG536)</f>
        <v/>
      </c>
      <c r="AG549" s="2459" t="str">
        <f>IF(INPUT_OUTPUT!CH536="","",INPUT_OUTPUT!CH536)</f>
        <v/>
      </c>
      <c r="AH549" s="2459" t="str">
        <f>IF(INPUT_OUTPUT!CI536="","",INPUT_OUTPUT!CI536)</f>
        <v/>
      </c>
    </row>
    <row r="550" spans="3:34" s="2437" customFormat="1" ht="12.75" customHeight="1">
      <c r="C550" s="2461" t="str">
        <f>IF(INPUT_OUTPUT!C537="","",INPUT_OUTPUT!C537)</f>
        <v/>
      </c>
      <c r="D550" s="2462" t="str">
        <f>IF(INPUT_OUTPUT!BH537="","",INPUT_OUTPUT!BH537)</f>
        <v/>
      </c>
      <c r="E550" s="2462" t="str">
        <f>IF(INPUT_OUTPUT!BI537="","",INPUT_OUTPUT!BI537)</f>
        <v/>
      </c>
      <c r="F550" s="2462" t="str">
        <f>IF(INPUT_OUTPUT!BJ537="","",INPUT_OUTPUT!BJ537)</f>
        <v/>
      </c>
      <c r="G550" s="2462" t="str">
        <f>IF(INPUT_OUTPUT!BK537="","",INPUT_OUTPUT!BK537)</f>
        <v/>
      </c>
      <c r="H550" s="2462" t="str">
        <f>IF(INPUT_OUTPUT!BL537="","",INPUT_OUTPUT!BL537)</f>
        <v/>
      </c>
      <c r="I550" s="2462" t="str">
        <f>IF(INPUT_OUTPUT!BM537="","",INPUT_OUTPUT!BM537)</f>
        <v/>
      </c>
      <c r="J550" s="2462" t="str">
        <f>IF(INPUT_OUTPUT!BN537="","",INPUT_OUTPUT!BN537)</f>
        <v/>
      </c>
      <c r="K550" s="2453" t="str">
        <f t="shared" si="27"/>
        <v/>
      </c>
      <c r="L550" s="2457" t="str">
        <f>IF(INPUT_OUTPUT!BO537="","",INPUT_OUTPUT!BO537)</f>
        <v/>
      </c>
      <c r="M550" s="2457" t="str">
        <f>IF(INPUT_OUTPUT!BP537="","",INPUT_OUTPUT!BP537)</f>
        <v/>
      </c>
      <c r="N550" s="2457" t="str">
        <f>IF(INPUT_OUTPUT!BQ537="","",INPUT_OUTPUT!BQ537)</f>
        <v/>
      </c>
      <c r="O550" s="2457" t="str">
        <f>IF(INPUT_OUTPUT!BR537="","",INPUT_OUTPUT!BR537)</f>
        <v/>
      </c>
      <c r="P550" s="2457" t="str">
        <f>IF(INPUT_OUTPUT!BS537="","",INPUT_OUTPUT!BS537)</f>
        <v/>
      </c>
      <c r="Q550" s="2457" t="str">
        <f>IF(INPUT_OUTPUT!BT537="","",INPUT_OUTPUT!BT537)</f>
        <v/>
      </c>
      <c r="R550" s="2457" t="str">
        <f>IF(INPUT_OUTPUT!BU537="","",INPUT_OUTPUT!BU537)</f>
        <v/>
      </c>
      <c r="S550" s="2461" t="str">
        <f t="shared" si="28"/>
        <v/>
      </c>
      <c r="T550" s="2457" t="str">
        <f>IF(INPUT_OUTPUT!BV537="","",INPUT_OUTPUT!BV537)</f>
        <v/>
      </c>
      <c r="U550" s="2457" t="str">
        <f>IF(INPUT_OUTPUT!BW537="","",INPUT_OUTPUT!BW537)</f>
        <v/>
      </c>
      <c r="V550" s="2457" t="str">
        <f>IF(INPUT_OUTPUT!BX537="","",INPUT_OUTPUT!BX537)</f>
        <v/>
      </c>
      <c r="W550" s="2457" t="str">
        <f>IF(INPUT_OUTPUT!BY537="","",INPUT_OUTPUT!BY537)</f>
        <v/>
      </c>
      <c r="X550" s="2457" t="str">
        <f>IF(INPUT_OUTPUT!BZ537="","",INPUT_OUTPUT!BZ537)</f>
        <v/>
      </c>
      <c r="Y550" s="2457" t="str">
        <f>IF(INPUT_OUTPUT!CA537="","",INPUT_OUTPUT!CA537)</f>
        <v/>
      </c>
      <c r="Z550" s="2457" t="str">
        <f>IF(INPUT_OUTPUT!CB537="","",INPUT_OUTPUT!CB537)</f>
        <v/>
      </c>
      <c r="AA550" s="2461" t="str">
        <f t="shared" si="29"/>
        <v/>
      </c>
      <c r="AB550" s="2459" t="str">
        <f>IF(INPUT_OUTPUT!CC537="","",INPUT_OUTPUT!CC537)</f>
        <v/>
      </c>
      <c r="AC550" s="2459" t="str">
        <f>IF(INPUT_OUTPUT!CD537="","",INPUT_OUTPUT!CD537)</f>
        <v/>
      </c>
      <c r="AD550" s="2459" t="str">
        <f>IF(INPUT_OUTPUT!CE537="","",INPUT_OUTPUT!CE537)</f>
        <v/>
      </c>
      <c r="AE550" s="2459" t="str">
        <f>IF(INPUT_OUTPUT!CF537="","",INPUT_OUTPUT!CF537)</f>
        <v/>
      </c>
      <c r="AF550" s="2459" t="str">
        <f>IF(INPUT_OUTPUT!CG537="","",INPUT_OUTPUT!CG537)</f>
        <v/>
      </c>
      <c r="AG550" s="2459" t="str">
        <f>IF(INPUT_OUTPUT!CH537="","",INPUT_OUTPUT!CH537)</f>
        <v/>
      </c>
      <c r="AH550" s="2459" t="str">
        <f>IF(INPUT_OUTPUT!CI537="","",INPUT_OUTPUT!CI537)</f>
        <v/>
      </c>
    </row>
    <row r="551" spans="3:34" s="2437" customFormat="1" ht="12.75" customHeight="1">
      <c r="C551" s="2461" t="str">
        <f>IF(INPUT_OUTPUT!C538="","",INPUT_OUTPUT!C538)</f>
        <v/>
      </c>
      <c r="D551" s="2462" t="str">
        <f>IF(INPUT_OUTPUT!BH538="","",INPUT_OUTPUT!BH538)</f>
        <v/>
      </c>
      <c r="E551" s="2462" t="str">
        <f>IF(INPUT_OUTPUT!BI538="","",INPUT_OUTPUT!BI538)</f>
        <v/>
      </c>
      <c r="F551" s="2462" t="str">
        <f>IF(INPUT_OUTPUT!BJ538="","",INPUT_OUTPUT!BJ538)</f>
        <v/>
      </c>
      <c r="G551" s="2462" t="str">
        <f>IF(INPUT_OUTPUT!BK538="","",INPUT_OUTPUT!BK538)</f>
        <v/>
      </c>
      <c r="H551" s="2462" t="str">
        <f>IF(INPUT_OUTPUT!BL538="","",INPUT_OUTPUT!BL538)</f>
        <v/>
      </c>
      <c r="I551" s="2462" t="str">
        <f>IF(INPUT_OUTPUT!BM538="","",INPUT_OUTPUT!BM538)</f>
        <v/>
      </c>
      <c r="J551" s="2462" t="str">
        <f>IF(INPUT_OUTPUT!BN538="","",INPUT_OUTPUT!BN538)</f>
        <v/>
      </c>
      <c r="K551" s="2453" t="str">
        <f t="shared" si="27"/>
        <v/>
      </c>
      <c r="L551" s="2457" t="str">
        <f>IF(INPUT_OUTPUT!BO538="","",INPUT_OUTPUT!BO538)</f>
        <v/>
      </c>
      <c r="M551" s="2457" t="str">
        <f>IF(INPUT_OUTPUT!BP538="","",INPUT_OUTPUT!BP538)</f>
        <v/>
      </c>
      <c r="N551" s="2457" t="str">
        <f>IF(INPUT_OUTPUT!BQ538="","",INPUT_OUTPUT!BQ538)</f>
        <v/>
      </c>
      <c r="O551" s="2457" t="str">
        <f>IF(INPUT_OUTPUT!BR538="","",INPUT_OUTPUT!BR538)</f>
        <v/>
      </c>
      <c r="P551" s="2457" t="str">
        <f>IF(INPUT_OUTPUT!BS538="","",INPUT_OUTPUT!BS538)</f>
        <v/>
      </c>
      <c r="Q551" s="2457" t="str">
        <f>IF(INPUT_OUTPUT!BT538="","",INPUT_OUTPUT!BT538)</f>
        <v/>
      </c>
      <c r="R551" s="2457" t="str">
        <f>IF(INPUT_OUTPUT!BU538="","",INPUT_OUTPUT!BU538)</f>
        <v/>
      </c>
      <c r="S551" s="2461" t="str">
        <f t="shared" si="28"/>
        <v/>
      </c>
      <c r="T551" s="2457" t="str">
        <f>IF(INPUT_OUTPUT!BV538="","",INPUT_OUTPUT!BV538)</f>
        <v/>
      </c>
      <c r="U551" s="2457" t="str">
        <f>IF(INPUT_OUTPUT!BW538="","",INPUT_OUTPUT!BW538)</f>
        <v/>
      </c>
      <c r="V551" s="2457" t="str">
        <f>IF(INPUT_OUTPUT!BX538="","",INPUT_OUTPUT!BX538)</f>
        <v/>
      </c>
      <c r="W551" s="2457" t="str">
        <f>IF(INPUT_OUTPUT!BY538="","",INPUT_OUTPUT!BY538)</f>
        <v/>
      </c>
      <c r="X551" s="2457" t="str">
        <f>IF(INPUT_OUTPUT!BZ538="","",INPUT_OUTPUT!BZ538)</f>
        <v/>
      </c>
      <c r="Y551" s="2457" t="str">
        <f>IF(INPUT_OUTPUT!CA538="","",INPUT_OUTPUT!CA538)</f>
        <v/>
      </c>
      <c r="Z551" s="2457" t="str">
        <f>IF(INPUT_OUTPUT!CB538="","",INPUT_OUTPUT!CB538)</f>
        <v/>
      </c>
      <c r="AA551" s="2461" t="str">
        <f t="shared" si="29"/>
        <v/>
      </c>
      <c r="AB551" s="2459" t="str">
        <f>IF(INPUT_OUTPUT!CC538="","",INPUT_OUTPUT!CC538)</f>
        <v/>
      </c>
      <c r="AC551" s="2459" t="str">
        <f>IF(INPUT_OUTPUT!CD538="","",INPUT_OUTPUT!CD538)</f>
        <v/>
      </c>
      <c r="AD551" s="2459" t="str">
        <f>IF(INPUT_OUTPUT!CE538="","",INPUT_OUTPUT!CE538)</f>
        <v/>
      </c>
      <c r="AE551" s="2459" t="str">
        <f>IF(INPUT_OUTPUT!CF538="","",INPUT_OUTPUT!CF538)</f>
        <v/>
      </c>
      <c r="AF551" s="2459" t="str">
        <f>IF(INPUT_OUTPUT!CG538="","",INPUT_OUTPUT!CG538)</f>
        <v/>
      </c>
      <c r="AG551" s="2459" t="str">
        <f>IF(INPUT_OUTPUT!CH538="","",INPUT_OUTPUT!CH538)</f>
        <v/>
      </c>
      <c r="AH551" s="2459" t="str">
        <f>IF(INPUT_OUTPUT!CI538="","",INPUT_OUTPUT!CI538)</f>
        <v/>
      </c>
    </row>
    <row r="552" spans="3:34" s="2437" customFormat="1" ht="12.75" customHeight="1">
      <c r="C552" s="2461" t="str">
        <f>IF(INPUT_OUTPUT!C539="","",INPUT_OUTPUT!C539)</f>
        <v/>
      </c>
      <c r="D552" s="2462" t="str">
        <f>IF(INPUT_OUTPUT!BH539="","",INPUT_OUTPUT!BH539)</f>
        <v/>
      </c>
      <c r="E552" s="2462" t="str">
        <f>IF(INPUT_OUTPUT!BI539="","",INPUT_OUTPUT!BI539)</f>
        <v/>
      </c>
      <c r="F552" s="2462" t="str">
        <f>IF(INPUT_OUTPUT!BJ539="","",INPUT_OUTPUT!BJ539)</f>
        <v/>
      </c>
      <c r="G552" s="2462" t="str">
        <f>IF(INPUT_OUTPUT!BK539="","",INPUT_OUTPUT!BK539)</f>
        <v/>
      </c>
      <c r="H552" s="2462" t="str">
        <f>IF(INPUT_OUTPUT!BL539="","",INPUT_OUTPUT!BL539)</f>
        <v/>
      </c>
      <c r="I552" s="2462" t="str">
        <f>IF(INPUT_OUTPUT!BM539="","",INPUT_OUTPUT!BM539)</f>
        <v/>
      </c>
      <c r="J552" s="2462" t="str">
        <f>IF(INPUT_OUTPUT!BN539="","",INPUT_OUTPUT!BN539)</f>
        <v/>
      </c>
      <c r="K552" s="2453" t="str">
        <f t="shared" si="27"/>
        <v/>
      </c>
      <c r="L552" s="2457" t="str">
        <f>IF(INPUT_OUTPUT!BO539="","",INPUT_OUTPUT!BO539)</f>
        <v/>
      </c>
      <c r="M552" s="2457" t="str">
        <f>IF(INPUT_OUTPUT!BP539="","",INPUT_OUTPUT!BP539)</f>
        <v/>
      </c>
      <c r="N552" s="2457" t="str">
        <f>IF(INPUT_OUTPUT!BQ539="","",INPUT_OUTPUT!BQ539)</f>
        <v/>
      </c>
      <c r="O552" s="2457" t="str">
        <f>IF(INPUT_OUTPUT!BR539="","",INPUT_OUTPUT!BR539)</f>
        <v/>
      </c>
      <c r="P552" s="2457" t="str">
        <f>IF(INPUT_OUTPUT!BS539="","",INPUT_OUTPUT!BS539)</f>
        <v/>
      </c>
      <c r="Q552" s="2457" t="str">
        <f>IF(INPUT_OUTPUT!BT539="","",INPUT_OUTPUT!BT539)</f>
        <v/>
      </c>
      <c r="R552" s="2457" t="str">
        <f>IF(INPUT_OUTPUT!BU539="","",INPUT_OUTPUT!BU539)</f>
        <v/>
      </c>
      <c r="S552" s="2461" t="str">
        <f t="shared" si="28"/>
        <v/>
      </c>
      <c r="T552" s="2457" t="str">
        <f>IF(INPUT_OUTPUT!BV539="","",INPUT_OUTPUT!BV539)</f>
        <v/>
      </c>
      <c r="U552" s="2457" t="str">
        <f>IF(INPUT_OUTPUT!BW539="","",INPUT_OUTPUT!BW539)</f>
        <v/>
      </c>
      <c r="V552" s="2457" t="str">
        <f>IF(INPUT_OUTPUT!BX539="","",INPUT_OUTPUT!BX539)</f>
        <v/>
      </c>
      <c r="W552" s="2457" t="str">
        <f>IF(INPUT_OUTPUT!BY539="","",INPUT_OUTPUT!BY539)</f>
        <v/>
      </c>
      <c r="X552" s="2457" t="str">
        <f>IF(INPUT_OUTPUT!BZ539="","",INPUT_OUTPUT!BZ539)</f>
        <v/>
      </c>
      <c r="Y552" s="2457" t="str">
        <f>IF(INPUT_OUTPUT!CA539="","",INPUT_OUTPUT!CA539)</f>
        <v/>
      </c>
      <c r="Z552" s="2457" t="str">
        <f>IF(INPUT_OUTPUT!CB539="","",INPUT_OUTPUT!CB539)</f>
        <v/>
      </c>
      <c r="AA552" s="2461" t="str">
        <f t="shared" si="29"/>
        <v/>
      </c>
      <c r="AB552" s="2459" t="str">
        <f>IF(INPUT_OUTPUT!CC539="","",INPUT_OUTPUT!CC539)</f>
        <v/>
      </c>
      <c r="AC552" s="2459" t="str">
        <f>IF(INPUT_OUTPUT!CD539="","",INPUT_OUTPUT!CD539)</f>
        <v/>
      </c>
      <c r="AD552" s="2459" t="str">
        <f>IF(INPUT_OUTPUT!CE539="","",INPUT_OUTPUT!CE539)</f>
        <v/>
      </c>
      <c r="AE552" s="2459" t="str">
        <f>IF(INPUT_OUTPUT!CF539="","",INPUT_OUTPUT!CF539)</f>
        <v/>
      </c>
      <c r="AF552" s="2459" t="str">
        <f>IF(INPUT_OUTPUT!CG539="","",INPUT_OUTPUT!CG539)</f>
        <v/>
      </c>
      <c r="AG552" s="2459" t="str">
        <f>IF(INPUT_OUTPUT!CH539="","",INPUT_OUTPUT!CH539)</f>
        <v/>
      </c>
      <c r="AH552" s="2459" t="str">
        <f>IF(INPUT_OUTPUT!CI539="","",INPUT_OUTPUT!CI539)</f>
        <v/>
      </c>
    </row>
    <row r="553" spans="3:34" s="2437" customFormat="1" ht="12.75" customHeight="1">
      <c r="C553" s="2461" t="str">
        <f>IF(INPUT_OUTPUT!C540="","",INPUT_OUTPUT!C540)</f>
        <v/>
      </c>
      <c r="D553" s="2462" t="str">
        <f>IF(INPUT_OUTPUT!BH540="","",INPUT_OUTPUT!BH540)</f>
        <v/>
      </c>
      <c r="E553" s="2462" t="str">
        <f>IF(INPUT_OUTPUT!BI540="","",INPUT_OUTPUT!BI540)</f>
        <v/>
      </c>
      <c r="F553" s="2462" t="str">
        <f>IF(INPUT_OUTPUT!BJ540="","",INPUT_OUTPUT!BJ540)</f>
        <v/>
      </c>
      <c r="G553" s="2462" t="str">
        <f>IF(INPUT_OUTPUT!BK540="","",INPUT_OUTPUT!BK540)</f>
        <v/>
      </c>
      <c r="H553" s="2462" t="str">
        <f>IF(INPUT_OUTPUT!BL540="","",INPUT_OUTPUT!BL540)</f>
        <v/>
      </c>
      <c r="I553" s="2462" t="str">
        <f>IF(INPUT_OUTPUT!BM540="","",INPUT_OUTPUT!BM540)</f>
        <v/>
      </c>
      <c r="J553" s="2462" t="str">
        <f>IF(INPUT_OUTPUT!BN540="","",INPUT_OUTPUT!BN540)</f>
        <v/>
      </c>
      <c r="K553" s="2453" t="str">
        <f t="shared" si="27"/>
        <v/>
      </c>
      <c r="L553" s="2457" t="str">
        <f>IF(INPUT_OUTPUT!BO540="","",INPUT_OUTPUT!BO540)</f>
        <v/>
      </c>
      <c r="M553" s="2457" t="str">
        <f>IF(INPUT_OUTPUT!BP540="","",INPUT_OUTPUT!BP540)</f>
        <v/>
      </c>
      <c r="N553" s="2457" t="str">
        <f>IF(INPUT_OUTPUT!BQ540="","",INPUT_OUTPUT!BQ540)</f>
        <v/>
      </c>
      <c r="O553" s="2457" t="str">
        <f>IF(INPUT_OUTPUT!BR540="","",INPUT_OUTPUT!BR540)</f>
        <v/>
      </c>
      <c r="P553" s="2457" t="str">
        <f>IF(INPUT_OUTPUT!BS540="","",INPUT_OUTPUT!BS540)</f>
        <v/>
      </c>
      <c r="Q553" s="2457" t="str">
        <f>IF(INPUT_OUTPUT!BT540="","",INPUT_OUTPUT!BT540)</f>
        <v/>
      </c>
      <c r="R553" s="2457" t="str">
        <f>IF(INPUT_OUTPUT!BU540="","",INPUT_OUTPUT!BU540)</f>
        <v/>
      </c>
      <c r="S553" s="2461" t="str">
        <f t="shared" si="28"/>
        <v/>
      </c>
      <c r="T553" s="2457" t="str">
        <f>IF(INPUT_OUTPUT!BV540="","",INPUT_OUTPUT!BV540)</f>
        <v/>
      </c>
      <c r="U553" s="2457" t="str">
        <f>IF(INPUT_OUTPUT!BW540="","",INPUT_OUTPUT!BW540)</f>
        <v/>
      </c>
      <c r="V553" s="2457" t="str">
        <f>IF(INPUT_OUTPUT!BX540="","",INPUT_OUTPUT!BX540)</f>
        <v/>
      </c>
      <c r="W553" s="2457" t="str">
        <f>IF(INPUT_OUTPUT!BY540="","",INPUT_OUTPUT!BY540)</f>
        <v/>
      </c>
      <c r="X553" s="2457" t="str">
        <f>IF(INPUT_OUTPUT!BZ540="","",INPUT_OUTPUT!BZ540)</f>
        <v/>
      </c>
      <c r="Y553" s="2457" t="str">
        <f>IF(INPUT_OUTPUT!CA540="","",INPUT_OUTPUT!CA540)</f>
        <v/>
      </c>
      <c r="Z553" s="2457" t="str">
        <f>IF(INPUT_OUTPUT!CB540="","",INPUT_OUTPUT!CB540)</f>
        <v/>
      </c>
      <c r="AA553" s="2461" t="str">
        <f t="shared" si="29"/>
        <v/>
      </c>
      <c r="AB553" s="2459" t="str">
        <f>IF(INPUT_OUTPUT!CC540="","",INPUT_OUTPUT!CC540)</f>
        <v/>
      </c>
      <c r="AC553" s="2459" t="str">
        <f>IF(INPUT_OUTPUT!CD540="","",INPUT_OUTPUT!CD540)</f>
        <v/>
      </c>
      <c r="AD553" s="2459" t="str">
        <f>IF(INPUT_OUTPUT!CE540="","",INPUT_OUTPUT!CE540)</f>
        <v/>
      </c>
      <c r="AE553" s="2459" t="str">
        <f>IF(INPUT_OUTPUT!CF540="","",INPUT_OUTPUT!CF540)</f>
        <v/>
      </c>
      <c r="AF553" s="2459" t="str">
        <f>IF(INPUT_OUTPUT!CG540="","",INPUT_OUTPUT!CG540)</f>
        <v/>
      </c>
      <c r="AG553" s="2459" t="str">
        <f>IF(INPUT_OUTPUT!CH540="","",INPUT_OUTPUT!CH540)</f>
        <v/>
      </c>
      <c r="AH553" s="2459" t="str">
        <f>IF(INPUT_OUTPUT!CI540="","",INPUT_OUTPUT!CI540)</f>
        <v/>
      </c>
    </row>
    <row r="554" spans="3:34" s="2437" customFormat="1" ht="12.75" customHeight="1">
      <c r="C554" s="2461" t="str">
        <f>IF(INPUT_OUTPUT!C541="","",INPUT_OUTPUT!C541)</f>
        <v/>
      </c>
      <c r="D554" s="2462" t="str">
        <f>IF(INPUT_OUTPUT!BH541="","",INPUT_OUTPUT!BH541)</f>
        <v/>
      </c>
      <c r="E554" s="2462" t="str">
        <f>IF(INPUT_OUTPUT!BI541="","",INPUT_OUTPUT!BI541)</f>
        <v/>
      </c>
      <c r="F554" s="2462" t="str">
        <f>IF(INPUT_OUTPUT!BJ541="","",INPUT_OUTPUT!BJ541)</f>
        <v/>
      </c>
      <c r="G554" s="2462" t="str">
        <f>IF(INPUT_OUTPUT!BK541="","",INPUT_OUTPUT!BK541)</f>
        <v/>
      </c>
      <c r="H554" s="2462" t="str">
        <f>IF(INPUT_OUTPUT!BL541="","",INPUT_OUTPUT!BL541)</f>
        <v/>
      </c>
      <c r="I554" s="2462" t="str">
        <f>IF(INPUT_OUTPUT!BM541="","",INPUT_OUTPUT!BM541)</f>
        <v/>
      </c>
      <c r="J554" s="2462" t="str">
        <f>IF(INPUT_OUTPUT!BN541="","",INPUT_OUTPUT!BN541)</f>
        <v/>
      </c>
      <c r="K554" s="2453" t="str">
        <f t="shared" si="27"/>
        <v/>
      </c>
      <c r="L554" s="2457" t="str">
        <f>IF(INPUT_OUTPUT!BO541="","",INPUT_OUTPUT!BO541)</f>
        <v/>
      </c>
      <c r="M554" s="2457" t="str">
        <f>IF(INPUT_OUTPUT!BP541="","",INPUT_OUTPUT!BP541)</f>
        <v/>
      </c>
      <c r="N554" s="2457" t="str">
        <f>IF(INPUT_OUTPUT!BQ541="","",INPUT_OUTPUT!BQ541)</f>
        <v/>
      </c>
      <c r="O554" s="2457" t="str">
        <f>IF(INPUT_OUTPUT!BR541="","",INPUT_OUTPUT!BR541)</f>
        <v/>
      </c>
      <c r="P554" s="2457" t="str">
        <f>IF(INPUT_OUTPUT!BS541="","",INPUT_OUTPUT!BS541)</f>
        <v/>
      </c>
      <c r="Q554" s="2457" t="str">
        <f>IF(INPUT_OUTPUT!BT541="","",INPUT_OUTPUT!BT541)</f>
        <v/>
      </c>
      <c r="R554" s="2457" t="str">
        <f>IF(INPUT_OUTPUT!BU541="","",INPUT_OUTPUT!BU541)</f>
        <v/>
      </c>
      <c r="S554" s="2461" t="str">
        <f t="shared" si="28"/>
        <v/>
      </c>
      <c r="T554" s="2457" t="str">
        <f>IF(INPUT_OUTPUT!BV541="","",INPUT_OUTPUT!BV541)</f>
        <v/>
      </c>
      <c r="U554" s="2457" t="str">
        <f>IF(INPUT_OUTPUT!BW541="","",INPUT_OUTPUT!BW541)</f>
        <v/>
      </c>
      <c r="V554" s="2457" t="str">
        <f>IF(INPUT_OUTPUT!BX541="","",INPUT_OUTPUT!BX541)</f>
        <v/>
      </c>
      <c r="W554" s="2457" t="str">
        <f>IF(INPUT_OUTPUT!BY541="","",INPUT_OUTPUT!BY541)</f>
        <v/>
      </c>
      <c r="X554" s="2457" t="str">
        <f>IF(INPUT_OUTPUT!BZ541="","",INPUT_OUTPUT!BZ541)</f>
        <v/>
      </c>
      <c r="Y554" s="2457" t="str">
        <f>IF(INPUT_OUTPUT!CA541="","",INPUT_OUTPUT!CA541)</f>
        <v/>
      </c>
      <c r="Z554" s="2457" t="str">
        <f>IF(INPUT_OUTPUT!CB541="","",INPUT_OUTPUT!CB541)</f>
        <v/>
      </c>
      <c r="AA554" s="2461" t="str">
        <f t="shared" si="29"/>
        <v/>
      </c>
      <c r="AB554" s="2459" t="str">
        <f>IF(INPUT_OUTPUT!CC541="","",INPUT_OUTPUT!CC541)</f>
        <v/>
      </c>
      <c r="AC554" s="2459" t="str">
        <f>IF(INPUT_OUTPUT!CD541="","",INPUT_OUTPUT!CD541)</f>
        <v/>
      </c>
      <c r="AD554" s="2459" t="str">
        <f>IF(INPUT_OUTPUT!CE541="","",INPUT_OUTPUT!CE541)</f>
        <v/>
      </c>
      <c r="AE554" s="2459" t="str">
        <f>IF(INPUT_OUTPUT!CF541="","",INPUT_OUTPUT!CF541)</f>
        <v/>
      </c>
      <c r="AF554" s="2459" t="str">
        <f>IF(INPUT_OUTPUT!CG541="","",INPUT_OUTPUT!CG541)</f>
        <v/>
      </c>
      <c r="AG554" s="2459" t="str">
        <f>IF(INPUT_OUTPUT!CH541="","",INPUT_OUTPUT!CH541)</f>
        <v/>
      </c>
      <c r="AH554" s="2459" t="str">
        <f>IF(INPUT_OUTPUT!CI541="","",INPUT_OUTPUT!CI541)</f>
        <v/>
      </c>
    </row>
    <row r="555" spans="3:34" s="2437" customFormat="1" ht="12.75" customHeight="1">
      <c r="C555" s="2461" t="str">
        <f>IF(INPUT_OUTPUT!C542="","",INPUT_OUTPUT!C542)</f>
        <v/>
      </c>
      <c r="D555" s="2462" t="str">
        <f>IF(INPUT_OUTPUT!BH542="","",INPUT_OUTPUT!BH542)</f>
        <v/>
      </c>
      <c r="E555" s="2462" t="str">
        <f>IF(INPUT_OUTPUT!BI542="","",INPUT_OUTPUT!BI542)</f>
        <v/>
      </c>
      <c r="F555" s="2462" t="str">
        <f>IF(INPUT_OUTPUT!BJ542="","",INPUT_OUTPUT!BJ542)</f>
        <v/>
      </c>
      <c r="G555" s="2462" t="str">
        <f>IF(INPUT_OUTPUT!BK542="","",INPUT_OUTPUT!BK542)</f>
        <v/>
      </c>
      <c r="H555" s="2462" t="str">
        <f>IF(INPUT_OUTPUT!BL542="","",INPUT_OUTPUT!BL542)</f>
        <v/>
      </c>
      <c r="I555" s="2462" t="str">
        <f>IF(INPUT_OUTPUT!BM542="","",INPUT_OUTPUT!BM542)</f>
        <v/>
      </c>
      <c r="J555" s="2462" t="str">
        <f>IF(INPUT_OUTPUT!BN542="","",INPUT_OUTPUT!BN542)</f>
        <v/>
      </c>
      <c r="K555" s="2453" t="str">
        <f t="shared" si="27"/>
        <v/>
      </c>
      <c r="L555" s="2457" t="str">
        <f>IF(INPUT_OUTPUT!BO542="","",INPUT_OUTPUT!BO542)</f>
        <v/>
      </c>
      <c r="M555" s="2457" t="str">
        <f>IF(INPUT_OUTPUT!BP542="","",INPUT_OUTPUT!BP542)</f>
        <v/>
      </c>
      <c r="N555" s="2457" t="str">
        <f>IF(INPUT_OUTPUT!BQ542="","",INPUT_OUTPUT!BQ542)</f>
        <v/>
      </c>
      <c r="O555" s="2457" t="str">
        <f>IF(INPUT_OUTPUT!BR542="","",INPUT_OUTPUT!BR542)</f>
        <v/>
      </c>
      <c r="P555" s="2457" t="str">
        <f>IF(INPUT_OUTPUT!BS542="","",INPUT_OUTPUT!BS542)</f>
        <v/>
      </c>
      <c r="Q555" s="2457" t="str">
        <f>IF(INPUT_OUTPUT!BT542="","",INPUT_OUTPUT!BT542)</f>
        <v/>
      </c>
      <c r="R555" s="2457" t="str">
        <f>IF(INPUT_OUTPUT!BU542="","",INPUT_OUTPUT!BU542)</f>
        <v/>
      </c>
      <c r="S555" s="2461" t="str">
        <f t="shared" si="28"/>
        <v/>
      </c>
      <c r="T555" s="2457" t="str">
        <f>IF(INPUT_OUTPUT!BV542="","",INPUT_OUTPUT!BV542)</f>
        <v/>
      </c>
      <c r="U555" s="2457" t="str">
        <f>IF(INPUT_OUTPUT!BW542="","",INPUT_OUTPUT!BW542)</f>
        <v/>
      </c>
      <c r="V555" s="2457" t="str">
        <f>IF(INPUT_OUTPUT!BX542="","",INPUT_OUTPUT!BX542)</f>
        <v/>
      </c>
      <c r="W555" s="2457" t="str">
        <f>IF(INPUT_OUTPUT!BY542="","",INPUT_OUTPUT!BY542)</f>
        <v/>
      </c>
      <c r="X555" s="2457" t="str">
        <f>IF(INPUT_OUTPUT!BZ542="","",INPUT_OUTPUT!BZ542)</f>
        <v/>
      </c>
      <c r="Y555" s="2457" t="str">
        <f>IF(INPUT_OUTPUT!CA542="","",INPUT_OUTPUT!CA542)</f>
        <v/>
      </c>
      <c r="Z555" s="2457" t="str">
        <f>IF(INPUT_OUTPUT!CB542="","",INPUT_OUTPUT!CB542)</f>
        <v/>
      </c>
      <c r="AA555" s="2461" t="str">
        <f t="shared" si="29"/>
        <v/>
      </c>
      <c r="AB555" s="2459" t="str">
        <f>IF(INPUT_OUTPUT!CC542="","",INPUT_OUTPUT!CC542)</f>
        <v/>
      </c>
      <c r="AC555" s="2459" t="str">
        <f>IF(INPUT_OUTPUT!CD542="","",INPUT_OUTPUT!CD542)</f>
        <v/>
      </c>
      <c r="AD555" s="2459" t="str">
        <f>IF(INPUT_OUTPUT!CE542="","",INPUT_OUTPUT!CE542)</f>
        <v/>
      </c>
      <c r="AE555" s="2459" t="str">
        <f>IF(INPUT_OUTPUT!CF542="","",INPUT_OUTPUT!CF542)</f>
        <v/>
      </c>
      <c r="AF555" s="2459" t="str">
        <f>IF(INPUT_OUTPUT!CG542="","",INPUT_OUTPUT!CG542)</f>
        <v/>
      </c>
      <c r="AG555" s="2459" t="str">
        <f>IF(INPUT_OUTPUT!CH542="","",INPUT_OUTPUT!CH542)</f>
        <v/>
      </c>
      <c r="AH555" s="2459" t="str">
        <f>IF(INPUT_OUTPUT!CI542="","",INPUT_OUTPUT!CI542)</f>
        <v/>
      </c>
    </row>
    <row r="556" spans="3:34" s="2437" customFormat="1" ht="12.75" customHeight="1">
      <c r="C556" s="2461" t="str">
        <f>IF(INPUT_OUTPUT!C543="","",INPUT_OUTPUT!C543)</f>
        <v/>
      </c>
      <c r="D556" s="2462" t="str">
        <f>IF(INPUT_OUTPUT!BH543="","",INPUT_OUTPUT!BH543)</f>
        <v/>
      </c>
      <c r="E556" s="2462" t="str">
        <f>IF(INPUT_OUTPUT!BI543="","",INPUT_OUTPUT!BI543)</f>
        <v/>
      </c>
      <c r="F556" s="2462" t="str">
        <f>IF(INPUT_OUTPUT!BJ543="","",INPUT_OUTPUT!BJ543)</f>
        <v/>
      </c>
      <c r="G556" s="2462" t="str">
        <f>IF(INPUT_OUTPUT!BK543="","",INPUT_OUTPUT!BK543)</f>
        <v/>
      </c>
      <c r="H556" s="2462" t="str">
        <f>IF(INPUT_OUTPUT!BL543="","",INPUT_OUTPUT!BL543)</f>
        <v/>
      </c>
      <c r="I556" s="2462" t="str">
        <f>IF(INPUT_OUTPUT!BM543="","",INPUT_OUTPUT!BM543)</f>
        <v/>
      </c>
      <c r="J556" s="2462" t="str">
        <f>IF(INPUT_OUTPUT!BN543="","",INPUT_OUTPUT!BN543)</f>
        <v/>
      </c>
      <c r="K556" s="2453" t="str">
        <f t="shared" si="27"/>
        <v/>
      </c>
      <c r="L556" s="2457" t="str">
        <f>IF(INPUT_OUTPUT!BO543="","",INPUT_OUTPUT!BO543)</f>
        <v/>
      </c>
      <c r="M556" s="2457" t="str">
        <f>IF(INPUT_OUTPUT!BP543="","",INPUT_OUTPUT!BP543)</f>
        <v/>
      </c>
      <c r="N556" s="2457" t="str">
        <f>IF(INPUT_OUTPUT!BQ543="","",INPUT_OUTPUT!BQ543)</f>
        <v/>
      </c>
      <c r="O556" s="2457" t="str">
        <f>IF(INPUT_OUTPUT!BR543="","",INPUT_OUTPUT!BR543)</f>
        <v/>
      </c>
      <c r="P556" s="2457" t="str">
        <f>IF(INPUT_OUTPUT!BS543="","",INPUT_OUTPUT!BS543)</f>
        <v/>
      </c>
      <c r="Q556" s="2457" t="str">
        <f>IF(INPUT_OUTPUT!BT543="","",INPUT_OUTPUT!BT543)</f>
        <v/>
      </c>
      <c r="R556" s="2457" t="str">
        <f>IF(INPUT_OUTPUT!BU543="","",INPUT_OUTPUT!BU543)</f>
        <v/>
      </c>
      <c r="S556" s="2461" t="str">
        <f t="shared" si="28"/>
        <v/>
      </c>
      <c r="T556" s="2457" t="str">
        <f>IF(INPUT_OUTPUT!BV543="","",INPUT_OUTPUT!BV543)</f>
        <v/>
      </c>
      <c r="U556" s="2457" t="str">
        <f>IF(INPUT_OUTPUT!BW543="","",INPUT_OUTPUT!BW543)</f>
        <v/>
      </c>
      <c r="V556" s="2457" t="str">
        <f>IF(INPUT_OUTPUT!BX543="","",INPUT_OUTPUT!BX543)</f>
        <v/>
      </c>
      <c r="W556" s="2457" t="str">
        <f>IF(INPUT_OUTPUT!BY543="","",INPUT_OUTPUT!BY543)</f>
        <v/>
      </c>
      <c r="X556" s="2457" t="str">
        <f>IF(INPUT_OUTPUT!BZ543="","",INPUT_OUTPUT!BZ543)</f>
        <v/>
      </c>
      <c r="Y556" s="2457" t="str">
        <f>IF(INPUT_OUTPUT!CA543="","",INPUT_OUTPUT!CA543)</f>
        <v/>
      </c>
      <c r="Z556" s="2457" t="str">
        <f>IF(INPUT_OUTPUT!CB543="","",INPUT_OUTPUT!CB543)</f>
        <v/>
      </c>
      <c r="AA556" s="2461" t="str">
        <f t="shared" si="29"/>
        <v/>
      </c>
      <c r="AB556" s="2459" t="str">
        <f>IF(INPUT_OUTPUT!CC543="","",INPUT_OUTPUT!CC543)</f>
        <v/>
      </c>
      <c r="AC556" s="2459" t="str">
        <f>IF(INPUT_OUTPUT!CD543="","",INPUT_OUTPUT!CD543)</f>
        <v/>
      </c>
      <c r="AD556" s="2459" t="str">
        <f>IF(INPUT_OUTPUT!CE543="","",INPUT_OUTPUT!CE543)</f>
        <v/>
      </c>
      <c r="AE556" s="2459" t="str">
        <f>IF(INPUT_OUTPUT!CF543="","",INPUT_OUTPUT!CF543)</f>
        <v/>
      </c>
      <c r="AF556" s="2459" t="str">
        <f>IF(INPUT_OUTPUT!CG543="","",INPUT_OUTPUT!CG543)</f>
        <v/>
      </c>
      <c r="AG556" s="2459" t="str">
        <f>IF(INPUT_OUTPUT!CH543="","",INPUT_OUTPUT!CH543)</f>
        <v/>
      </c>
      <c r="AH556" s="2459" t="str">
        <f>IF(INPUT_OUTPUT!CI543="","",INPUT_OUTPUT!CI543)</f>
        <v/>
      </c>
    </row>
    <row r="557" spans="3:34" s="2437" customFormat="1" ht="12.75" customHeight="1">
      <c r="C557" s="2461" t="str">
        <f>IF(INPUT_OUTPUT!C544="","",INPUT_OUTPUT!C544)</f>
        <v/>
      </c>
      <c r="D557" s="2462" t="str">
        <f>IF(INPUT_OUTPUT!BH544="","",INPUT_OUTPUT!BH544)</f>
        <v/>
      </c>
      <c r="E557" s="2462" t="str">
        <f>IF(INPUT_OUTPUT!BI544="","",INPUT_OUTPUT!BI544)</f>
        <v/>
      </c>
      <c r="F557" s="2462" t="str">
        <f>IF(INPUT_OUTPUT!BJ544="","",INPUT_OUTPUT!BJ544)</f>
        <v/>
      </c>
      <c r="G557" s="2462" t="str">
        <f>IF(INPUT_OUTPUT!BK544="","",INPUT_OUTPUT!BK544)</f>
        <v/>
      </c>
      <c r="H557" s="2462" t="str">
        <f>IF(INPUT_OUTPUT!BL544="","",INPUT_OUTPUT!BL544)</f>
        <v/>
      </c>
      <c r="I557" s="2462" t="str">
        <f>IF(INPUT_OUTPUT!BM544="","",INPUT_OUTPUT!BM544)</f>
        <v/>
      </c>
      <c r="J557" s="2462" t="str">
        <f>IF(INPUT_OUTPUT!BN544="","",INPUT_OUTPUT!BN544)</f>
        <v/>
      </c>
      <c r="K557" s="2453" t="str">
        <f t="shared" si="27"/>
        <v/>
      </c>
      <c r="L557" s="2457" t="str">
        <f>IF(INPUT_OUTPUT!BO544="","",INPUT_OUTPUT!BO544)</f>
        <v/>
      </c>
      <c r="M557" s="2457" t="str">
        <f>IF(INPUT_OUTPUT!BP544="","",INPUT_OUTPUT!BP544)</f>
        <v/>
      </c>
      <c r="N557" s="2457" t="str">
        <f>IF(INPUT_OUTPUT!BQ544="","",INPUT_OUTPUT!BQ544)</f>
        <v/>
      </c>
      <c r="O557" s="2457" t="str">
        <f>IF(INPUT_OUTPUT!BR544="","",INPUT_OUTPUT!BR544)</f>
        <v/>
      </c>
      <c r="P557" s="2457" t="str">
        <f>IF(INPUT_OUTPUT!BS544="","",INPUT_OUTPUT!BS544)</f>
        <v/>
      </c>
      <c r="Q557" s="2457" t="str">
        <f>IF(INPUT_OUTPUT!BT544="","",INPUT_OUTPUT!BT544)</f>
        <v/>
      </c>
      <c r="R557" s="2457" t="str">
        <f>IF(INPUT_OUTPUT!BU544="","",INPUT_OUTPUT!BU544)</f>
        <v/>
      </c>
      <c r="S557" s="2461" t="str">
        <f t="shared" si="28"/>
        <v/>
      </c>
      <c r="T557" s="2457" t="str">
        <f>IF(INPUT_OUTPUT!BV544="","",INPUT_OUTPUT!BV544)</f>
        <v/>
      </c>
      <c r="U557" s="2457" t="str">
        <f>IF(INPUT_OUTPUT!BW544="","",INPUT_OUTPUT!BW544)</f>
        <v/>
      </c>
      <c r="V557" s="2457" t="str">
        <f>IF(INPUT_OUTPUT!BX544="","",INPUT_OUTPUT!BX544)</f>
        <v/>
      </c>
      <c r="W557" s="2457" t="str">
        <f>IF(INPUT_OUTPUT!BY544="","",INPUT_OUTPUT!BY544)</f>
        <v/>
      </c>
      <c r="X557" s="2457" t="str">
        <f>IF(INPUT_OUTPUT!BZ544="","",INPUT_OUTPUT!BZ544)</f>
        <v/>
      </c>
      <c r="Y557" s="2457" t="str">
        <f>IF(INPUT_OUTPUT!CA544="","",INPUT_OUTPUT!CA544)</f>
        <v/>
      </c>
      <c r="Z557" s="2457" t="str">
        <f>IF(INPUT_OUTPUT!CB544="","",INPUT_OUTPUT!CB544)</f>
        <v/>
      </c>
      <c r="AA557" s="2461" t="str">
        <f t="shared" si="29"/>
        <v/>
      </c>
      <c r="AB557" s="2459" t="str">
        <f>IF(INPUT_OUTPUT!CC544="","",INPUT_OUTPUT!CC544)</f>
        <v/>
      </c>
      <c r="AC557" s="2459" t="str">
        <f>IF(INPUT_OUTPUT!CD544="","",INPUT_OUTPUT!CD544)</f>
        <v/>
      </c>
      <c r="AD557" s="2459" t="str">
        <f>IF(INPUT_OUTPUT!CE544="","",INPUT_OUTPUT!CE544)</f>
        <v/>
      </c>
      <c r="AE557" s="2459" t="str">
        <f>IF(INPUT_OUTPUT!CF544="","",INPUT_OUTPUT!CF544)</f>
        <v/>
      </c>
      <c r="AF557" s="2459" t="str">
        <f>IF(INPUT_OUTPUT!CG544="","",INPUT_OUTPUT!CG544)</f>
        <v/>
      </c>
      <c r="AG557" s="2459" t="str">
        <f>IF(INPUT_OUTPUT!CH544="","",INPUT_OUTPUT!CH544)</f>
        <v/>
      </c>
      <c r="AH557" s="2459" t="str">
        <f>IF(INPUT_OUTPUT!CI544="","",INPUT_OUTPUT!CI544)</f>
        <v/>
      </c>
    </row>
    <row r="558" spans="3:34" s="2437" customFormat="1" ht="12.75" customHeight="1">
      <c r="C558" s="2461" t="str">
        <f>IF(INPUT_OUTPUT!C545="","",INPUT_OUTPUT!C545)</f>
        <v/>
      </c>
      <c r="D558" s="2462" t="str">
        <f>IF(INPUT_OUTPUT!BH545="","",INPUT_OUTPUT!BH545)</f>
        <v/>
      </c>
      <c r="E558" s="2462" t="str">
        <f>IF(INPUT_OUTPUT!BI545="","",INPUT_OUTPUT!BI545)</f>
        <v/>
      </c>
      <c r="F558" s="2462" t="str">
        <f>IF(INPUT_OUTPUT!BJ545="","",INPUT_OUTPUT!BJ545)</f>
        <v/>
      </c>
      <c r="G558" s="2462" t="str">
        <f>IF(INPUT_OUTPUT!BK545="","",INPUT_OUTPUT!BK545)</f>
        <v/>
      </c>
      <c r="H558" s="2462" t="str">
        <f>IF(INPUT_OUTPUT!BL545="","",INPUT_OUTPUT!BL545)</f>
        <v/>
      </c>
      <c r="I558" s="2462" t="str">
        <f>IF(INPUT_OUTPUT!BM545="","",INPUT_OUTPUT!BM545)</f>
        <v/>
      </c>
      <c r="J558" s="2462" t="str">
        <f>IF(INPUT_OUTPUT!BN545="","",INPUT_OUTPUT!BN545)</f>
        <v/>
      </c>
      <c r="K558" s="2453" t="str">
        <f t="shared" si="27"/>
        <v/>
      </c>
      <c r="L558" s="2457" t="str">
        <f>IF(INPUT_OUTPUT!BO545="","",INPUT_OUTPUT!BO545)</f>
        <v/>
      </c>
      <c r="M558" s="2457" t="str">
        <f>IF(INPUT_OUTPUT!BP545="","",INPUT_OUTPUT!BP545)</f>
        <v/>
      </c>
      <c r="N558" s="2457" t="str">
        <f>IF(INPUT_OUTPUT!BQ545="","",INPUT_OUTPUT!BQ545)</f>
        <v/>
      </c>
      <c r="O558" s="2457" t="str">
        <f>IF(INPUT_OUTPUT!BR545="","",INPUT_OUTPUT!BR545)</f>
        <v/>
      </c>
      <c r="P558" s="2457" t="str">
        <f>IF(INPUT_OUTPUT!BS545="","",INPUT_OUTPUT!BS545)</f>
        <v/>
      </c>
      <c r="Q558" s="2457" t="str">
        <f>IF(INPUT_OUTPUT!BT545="","",INPUT_OUTPUT!BT545)</f>
        <v/>
      </c>
      <c r="R558" s="2457" t="str">
        <f>IF(INPUT_OUTPUT!BU545="","",INPUT_OUTPUT!BU545)</f>
        <v/>
      </c>
      <c r="S558" s="2461" t="str">
        <f t="shared" si="28"/>
        <v/>
      </c>
      <c r="T558" s="2457" t="str">
        <f>IF(INPUT_OUTPUT!BV545="","",INPUT_OUTPUT!BV545)</f>
        <v/>
      </c>
      <c r="U558" s="2457" t="str">
        <f>IF(INPUT_OUTPUT!BW545="","",INPUT_OUTPUT!BW545)</f>
        <v/>
      </c>
      <c r="V558" s="2457" t="str">
        <f>IF(INPUT_OUTPUT!BX545="","",INPUT_OUTPUT!BX545)</f>
        <v/>
      </c>
      <c r="W558" s="2457" t="str">
        <f>IF(INPUT_OUTPUT!BY545="","",INPUT_OUTPUT!BY545)</f>
        <v/>
      </c>
      <c r="X558" s="2457" t="str">
        <f>IF(INPUT_OUTPUT!BZ545="","",INPUT_OUTPUT!BZ545)</f>
        <v/>
      </c>
      <c r="Y558" s="2457" t="str">
        <f>IF(INPUT_OUTPUT!CA545="","",INPUT_OUTPUT!CA545)</f>
        <v/>
      </c>
      <c r="Z558" s="2457" t="str">
        <f>IF(INPUT_OUTPUT!CB545="","",INPUT_OUTPUT!CB545)</f>
        <v/>
      </c>
      <c r="AA558" s="2461" t="str">
        <f t="shared" si="29"/>
        <v/>
      </c>
      <c r="AB558" s="2459" t="str">
        <f>IF(INPUT_OUTPUT!CC545="","",INPUT_OUTPUT!CC545)</f>
        <v/>
      </c>
      <c r="AC558" s="2459" t="str">
        <f>IF(INPUT_OUTPUT!CD545="","",INPUT_OUTPUT!CD545)</f>
        <v/>
      </c>
      <c r="AD558" s="2459" t="str">
        <f>IF(INPUT_OUTPUT!CE545="","",INPUT_OUTPUT!CE545)</f>
        <v/>
      </c>
      <c r="AE558" s="2459" t="str">
        <f>IF(INPUT_OUTPUT!CF545="","",INPUT_OUTPUT!CF545)</f>
        <v/>
      </c>
      <c r="AF558" s="2459" t="str">
        <f>IF(INPUT_OUTPUT!CG545="","",INPUT_OUTPUT!CG545)</f>
        <v/>
      </c>
      <c r="AG558" s="2459" t="str">
        <f>IF(INPUT_OUTPUT!CH545="","",INPUT_OUTPUT!CH545)</f>
        <v/>
      </c>
      <c r="AH558" s="2459" t="str">
        <f>IF(INPUT_OUTPUT!CI545="","",INPUT_OUTPUT!CI545)</f>
        <v/>
      </c>
    </row>
    <row r="559" spans="3:34" s="2437" customFormat="1" ht="12.75" customHeight="1">
      <c r="C559" s="2461" t="str">
        <f>IF(INPUT_OUTPUT!C546="","",INPUT_OUTPUT!C546)</f>
        <v/>
      </c>
      <c r="D559" s="2462" t="str">
        <f>IF(INPUT_OUTPUT!BH546="","",INPUT_OUTPUT!BH546)</f>
        <v/>
      </c>
      <c r="E559" s="2462" t="str">
        <f>IF(INPUT_OUTPUT!BI546="","",INPUT_OUTPUT!BI546)</f>
        <v/>
      </c>
      <c r="F559" s="2462" t="str">
        <f>IF(INPUT_OUTPUT!BJ546="","",INPUT_OUTPUT!BJ546)</f>
        <v/>
      </c>
      <c r="G559" s="2462" t="str">
        <f>IF(INPUT_OUTPUT!BK546="","",INPUT_OUTPUT!BK546)</f>
        <v/>
      </c>
      <c r="H559" s="2462" t="str">
        <f>IF(INPUT_OUTPUT!BL546="","",INPUT_OUTPUT!BL546)</f>
        <v/>
      </c>
      <c r="I559" s="2462" t="str">
        <f>IF(INPUT_OUTPUT!BM546="","",INPUT_OUTPUT!BM546)</f>
        <v/>
      </c>
      <c r="J559" s="2462" t="str">
        <f>IF(INPUT_OUTPUT!BN546="","",INPUT_OUTPUT!BN546)</f>
        <v/>
      </c>
      <c r="K559" s="2453" t="str">
        <f t="shared" si="27"/>
        <v/>
      </c>
      <c r="L559" s="2457" t="str">
        <f>IF(INPUT_OUTPUT!BO546="","",INPUT_OUTPUT!BO546)</f>
        <v/>
      </c>
      <c r="M559" s="2457" t="str">
        <f>IF(INPUT_OUTPUT!BP546="","",INPUT_OUTPUT!BP546)</f>
        <v/>
      </c>
      <c r="N559" s="2457" t="str">
        <f>IF(INPUT_OUTPUT!BQ546="","",INPUT_OUTPUT!BQ546)</f>
        <v/>
      </c>
      <c r="O559" s="2457" t="str">
        <f>IF(INPUT_OUTPUT!BR546="","",INPUT_OUTPUT!BR546)</f>
        <v/>
      </c>
      <c r="P559" s="2457" t="str">
        <f>IF(INPUT_OUTPUT!BS546="","",INPUT_OUTPUT!BS546)</f>
        <v/>
      </c>
      <c r="Q559" s="2457" t="str">
        <f>IF(INPUT_OUTPUT!BT546="","",INPUT_OUTPUT!BT546)</f>
        <v/>
      </c>
      <c r="R559" s="2457" t="str">
        <f>IF(INPUT_OUTPUT!BU546="","",INPUT_OUTPUT!BU546)</f>
        <v/>
      </c>
      <c r="S559" s="2461" t="str">
        <f t="shared" si="28"/>
        <v/>
      </c>
      <c r="T559" s="2457" t="str">
        <f>IF(INPUT_OUTPUT!BV546="","",INPUT_OUTPUT!BV546)</f>
        <v/>
      </c>
      <c r="U559" s="2457" t="str">
        <f>IF(INPUT_OUTPUT!BW546="","",INPUT_OUTPUT!BW546)</f>
        <v/>
      </c>
      <c r="V559" s="2457" t="str">
        <f>IF(INPUT_OUTPUT!BX546="","",INPUT_OUTPUT!BX546)</f>
        <v/>
      </c>
      <c r="W559" s="2457" t="str">
        <f>IF(INPUT_OUTPUT!BY546="","",INPUT_OUTPUT!BY546)</f>
        <v/>
      </c>
      <c r="X559" s="2457" t="str">
        <f>IF(INPUT_OUTPUT!BZ546="","",INPUT_OUTPUT!BZ546)</f>
        <v/>
      </c>
      <c r="Y559" s="2457" t="str">
        <f>IF(INPUT_OUTPUT!CA546="","",INPUT_OUTPUT!CA546)</f>
        <v/>
      </c>
      <c r="Z559" s="2457" t="str">
        <f>IF(INPUT_OUTPUT!CB546="","",INPUT_OUTPUT!CB546)</f>
        <v/>
      </c>
      <c r="AA559" s="2461" t="str">
        <f t="shared" si="29"/>
        <v/>
      </c>
      <c r="AB559" s="2459" t="str">
        <f>IF(INPUT_OUTPUT!CC546="","",INPUT_OUTPUT!CC546)</f>
        <v/>
      </c>
      <c r="AC559" s="2459" t="str">
        <f>IF(INPUT_OUTPUT!CD546="","",INPUT_OUTPUT!CD546)</f>
        <v/>
      </c>
      <c r="AD559" s="2459" t="str">
        <f>IF(INPUT_OUTPUT!CE546="","",INPUT_OUTPUT!CE546)</f>
        <v/>
      </c>
      <c r="AE559" s="2459" t="str">
        <f>IF(INPUT_OUTPUT!CF546="","",INPUT_OUTPUT!CF546)</f>
        <v/>
      </c>
      <c r="AF559" s="2459" t="str">
        <f>IF(INPUT_OUTPUT!CG546="","",INPUT_OUTPUT!CG546)</f>
        <v/>
      </c>
      <c r="AG559" s="2459" t="str">
        <f>IF(INPUT_OUTPUT!CH546="","",INPUT_OUTPUT!CH546)</f>
        <v/>
      </c>
      <c r="AH559" s="2459" t="str">
        <f>IF(INPUT_OUTPUT!CI546="","",INPUT_OUTPUT!CI546)</f>
        <v/>
      </c>
    </row>
    <row r="560" spans="3:34" s="2437" customFormat="1" ht="12.75" customHeight="1">
      <c r="C560" s="2461" t="str">
        <f>IF(INPUT_OUTPUT!C547="","",INPUT_OUTPUT!C547)</f>
        <v/>
      </c>
      <c r="D560" s="2462" t="str">
        <f>IF(INPUT_OUTPUT!BH547="","",INPUT_OUTPUT!BH547)</f>
        <v/>
      </c>
      <c r="E560" s="2462" t="str">
        <f>IF(INPUT_OUTPUT!BI547="","",INPUT_OUTPUT!BI547)</f>
        <v/>
      </c>
      <c r="F560" s="2462" t="str">
        <f>IF(INPUT_OUTPUT!BJ547="","",INPUT_OUTPUT!BJ547)</f>
        <v/>
      </c>
      <c r="G560" s="2462" t="str">
        <f>IF(INPUT_OUTPUT!BK547="","",INPUT_OUTPUT!BK547)</f>
        <v/>
      </c>
      <c r="H560" s="2462" t="str">
        <f>IF(INPUT_OUTPUT!BL547="","",INPUT_OUTPUT!BL547)</f>
        <v/>
      </c>
      <c r="I560" s="2462" t="str">
        <f>IF(INPUT_OUTPUT!BM547="","",INPUT_OUTPUT!BM547)</f>
        <v/>
      </c>
      <c r="J560" s="2462" t="str">
        <f>IF(INPUT_OUTPUT!BN547="","",INPUT_OUTPUT!BN547)</f>
        <v/>
      </c>
      <c r="K560" s="2453" t="str">
        <f t="shared" si="27"/>
        <v/>
      </c>
      <c r="L560" s="2457" t="str">
        <f>IF(INPUT_OUTPUT!BO547="","",INPUT_OUTPUT!BO547)</f>
        <v/>
      </c>
      <c r="M560" s="2457" t="str">
        <f>IF(INPUT_OUTPUT!BP547="","",INPUT_OUTPUT!BP547)</f>
        <v/>
      </c>
      <c r="N560" s="2457" t="str">
        <f>IF(INPUT_OUTPUT!BQ547="","",INPUT_OUTPUT!BQ547)</f>
        <v/>
      </c>
      <c r="O560" s="2457" t="str">
        <f>IF(INPUT_OUTPUT!BR547="","",INPUT_OUTPUT!BR547)</f>
        <v/>
      </c>
      <c r="P560" s="2457" t="str">
        <f>IF(INPUT_OUTPUT!BS547="","",INPUT_OUTPUT!BS547)</f>
        <v/>
      </c>
      <c r="Q560" s="2457" t="str">
        <f>IF(INPUT_OUTPUT!BT547="","",INPUT_OUTPUT!BT547)</f>
        <v/>
      </c>
      <c r="R560" s="2457" t="str">
        <f>IF(INPUT_OUTPUT!BU547="","",INPUT_OUTPUT!BU547)</f>
        <v/>
      </c>
      <c r="S560" s="2461" t="str">
        <f t="shared" si="28"/>
        <v/>
      </c>
      <c r="T560" s="2457" t="str">
        <f>IF(INPUT_OUTPUT!BV547="","",INPUT_OUTPUT!BV547)</f>
        <v/>
      </c>
      <c r="U560" s="2457" t="str">
        <f>IF(INPUT_OUTPUT!BW547="","",INPUT_OUTPUT!BW547)</f>
        <v/>
      </c>
      <c r="V560" s="2457" t="str">
        <f>IF(INPUT_OUTPUT!BX547="","",INPUT_OUTPUT!BX547)</f>
        <v/>
      </c>
      <c r="W560" s="2457" t="str">
        <f>IF(INPUT_OUTPUT!BY547="","",INPUT_OUTPUT!BY547)</f>
        <v/>
      </c>
      <c r="X560" s="2457" t="str">
        <f>IF(INPUT_OUTPUT!BZ547="","",INPUT_OUTPUT!BZ547)</f>
        <v/>
      </c>
      <c r="Y560" s="2457" t="str">
        <f>IF(INPUT_OUTPUT!CA547="","",INPUT_OUTPUT!CA547)</f>
        <v/>
      </c>
      <c r="Z560" s="2457" t="str">
        <f>IF(INPUT_OUTPUT!CB547="","",INPUT_OUTPUT!CB547)</f>
        <v/>
      </c>
      <c r="AA560" s="2461" t="str">
        <f t="shared" si="29"/>
        <v/>
      </c>
      <c r="AB560" s="2459" t="str">
        <f>IF(INPUT_OUTPUT!CC547="","",INPUT_OUTPUT!CC547)</f>
        <v/>
      </c>
      <c r="AC560" s="2459" t="str">
        <f>IF(INPUT_OUTPUT!CD547="","",INPUT_OUTPUT!CD547)</f>
        <v/>
      </c>
      <c r="AD560" s="2459" t="str">
        <f>IF(INPUT_OUTPUT!CE547="","",INPUT_OUTPUT!CE547)</f>
        <v/>
      </c>
      <c r="AE560" s="2459" t="str">
        <f>IF(INPUT_OUTPUT!CF547="","",INPUT_OUTPUT!CF547)</f>
        <v/>
      </c>
      <c r="AF560" s="2459" t="str">
        <f>IF(INPUT_OUTPUT!CG547="","",INPUT_OUTPUT!CG547)</f>
        <v/>
      </c>
      <c r="AG560" s="2459" t="str">
        <f>IF(INPUT_OUTPUT!CH547="","",INPUT_OUTPUT!CH547)</f>
        <v/>
      </c>
      <c r="AH560" s="2459" t="str">
        <f>IF(INPUT_OUTPUT!CI547="","",INPUT_OUTPUT!CI547)</f>
        <v/>
      </c>
    </row>
    <row r="561" spans="3:34" s="2437" customFormat="1" ht="12.75" customHeight="1">
      <c r="C561" s="2461" t="str">
        <f>IF(INPUT_OUTPUT!C548="","",INPUT_OUTPUT!C548)</f>
        <v/>
      </c>
      <c r="D561" s="2462" t="str">
        <f>IF(INPUT_OUTPUT!BH548="","",INPUT_OUTPUT!BH548)</f>
        <v/>
      </c>
      <c r="E561" s="2462" t="str">
        <f>IF(INPUT_OUTPUT!BI548="","",INPUT_OUTPUT!BI548)</f>
        <v/>
      </c>
      <c r="F561" s="2462" t="str">
        <f>IF(INPUT_OUTPUT!BJ548="","",INPUT_OUTPUT!BJ548)</f>
        <v/>
      </c>
      <c r="G561" s="2462" t="str">
        <f>IF(INPUT_OUTPUT!BK548="","",INPUT_OUTPUT!BK548)</f>
        <v/>
      </c>
      <c r="H561" s="2462" t="str">
        <f>IF(INPUT_OUTPUT!BL548="","",INPUT_OUTPUT!BL548)</f>
        <v/>
      </c>
      <c r="I561" s="2462" t="str">
        <f>IF(INPUT_OUTPUT!BM548="","",INPUT_OUTPUT!BM548)</f>
        <v/>
      </c>
      <c r="J561" s="2462" t="str">
        <f>IF(INPUT_OUTPUT!BN548="","",INPUT_OUTPUT!BN548)</f>
        <v/>
      </c>
      <c r="K561" s="2453" t="str">
        <f t="shared" si="27"/>
        <v/>
      </c>
      <c r="L561" s="2457" t="str">
        <f>IF(INPUT_OUTPUT!BO548="","",INPUT_OUTPUT!BO548)</f>
        <v/>
      </c>
      <c r="M561" s="2457" t="str">
        <f>IF(INPUT_OUTPUT!BP548="","",INPUT_OUTPUT!BP548)</f>
        <v/>
      </c>
      <c r="N561" s="2457" t="str">
        <f>IF(INPUT_OUTPUT!BQ548="","",INPUT_OUTPUT!BQ548)</f>
        <v/>
      </c>
      <c r="O561" s="2457" t="str">
        <f>IF(INPUT_OUTPUT!BR548="","",INPUT_OUTPUT!BR548)</f>
        <v/>
      </c>
      <c r="P561" s="2457" t="str">
        <f>IF(INPUT_OUTPUT!BS548="","",INPUT_OUTPUT!BS548)</f>
        <v/>
      </c>
      <c r="Q561" s="2457" t="str">
        <f>IF(INPUT_OUTPUT!BT548="","",INPUT_OUTPUT!BT548)</f>
        <v/>
      </c>
      <c r="R561" s="2457" t="str">
        <f>IF(INPUT_OUTPUT!BU548="","",INPUT_OUTPUT!BU548)</f>
        <v/>
      </c>
      <c r="S561" s="2461" t="str">
        <f t="shared" si="28"/>
        <v/>
      </c>
      <c r="T561" s="2457" t="str">
        <f>IF(INPUT_OUTPUT!BV548="","",INPUT_OUTPUT!BV548)</f>
        <v/>
      </c>
      <c r="U561" s="2457" t="str">
        <f>IF(INPUT_OUTPUT!BW548="","",INPUT_OUTPUT!BW548)</f>
        <v/>
      </c>
      <c r="V561" s="2457" t="str">
        <f>IF(INPUT_OUTPUT!BX548="","",INPUT_OUTPUT!BX548)</f>
        <v/>
      </c>
      <c r="W561" s="2457" t="str">
        <f>IF(INPUT_OUTPUT!BY548="","",INPUT_OUTPUT!BY548)</f>
        <v/>
      </c>
      <c r="X561" s="2457" t="str">
        <f>IF(INPUT_OUTPUT!BZ548="","",INPUT_OUTPUT!BZ548)</f>
        <v/>
      </c>
      <c r="Y561" s="2457" t="str">
        <f>IF(INPUT_OUTPUT!CA548="","",INPUT_OUTPUT!CA548)</f>
        <v/>
      </c>
      <c r="Z561" s="2457" t="str">
        <f>IF(INPUT_OUTPUT!CB548="","",INPUT_OUTPUT!CB548)</f>
        <v/>
      </c>
      <c r="AA561" s="2461" t="str">
        <f t="shared" si="29"/>
        <v/>
      </c>
      <c r="AB561" s="2459" t="str">
        <f>IF(INPUT_OUTPUT!CC548="","",INPUT_OUTPUT!CC548)</f>
        <v/>
      </c>
      <c r="AC561" s="2459" t="str">
        <f>IF(INPUT_OUTPUT!CD548="","",INPUT_OUTPUT!CD548)</f>
        <v/>
      </c>
      <c r="AD561" s="2459" t="str">
        <f>IF(INPUT_OUTPUT!CE548="","",INPUT_OUTPUT!CE548)</f>
        <v/>
      </c>
      <c r="AE561" s="2459" t="str">
        <f>IF(INPUT_OUTPUT!CF548="","",INPUT_OUTPUT!CF548)</f>
        <v/>
      </c>
      <c r="AF561" s="2459" t="str">
        <f>IF(INPUT_OUTPUT!CG548="","",INPUT_OUTPUT!CG548)</f>
        <v/>
      </c>
      <c r="AG561" s="2459" t="str">
        <f>IF(INPUT_OUTPUT!CH548="","",INPUT_OUTPUT!CH548)</f>
        <v/>
      </c>
      <c r="AH561" s="2459" t="str">
        <f>IF(INPUT_OUTPUT!CI548="","",INPUT_OUTPUT!CI548)</f>
        <v/>
      </c>
    </row>
    <row r="562" spans="3:34" s="2437" customFormat="1" ht="12.75" customHeight="1">
      <c r="C562" s="2461" t="str">
        <f>IF(INPUT_OUTPUT!C549="","",INPUT_OUTPUT!C549)</f>
        <v/>
      </c>
      <c r="D562" s="2462" t="str">
        <f>IF(INPUT_OUTPUT!BH549="","",INPUT_OUTPUT!BH549)</f>
        <v/>
      </c>
      <c r="E562" s="2462" t="str">
        <f>IF(INPUT_OUTPUT!BI549="","",INPUT_OUTPUT!BI549)</f>
        <v/>
      </c>
      <c r="F562" s="2462" t="str">
        <f>IF(INPUT_OUTPUT!BJ549="","",INPUT_OUTPUT!BJ549)</f>
        <v/>
      </c>
      <c r="G562" s="2462" t="str">
        <f>IF(INPUT_OUTPUT!BK549="","",INPUT_OUTPUT!BK549)</f>
        <v/>
      </c>
      <c r="H562" s="2462" t="str">
        <f>IF(INPUT_OUTPUT!BL549="","",INPUT_OUTPUT!BL549)</f>
        <v/>
      </c>
      <c r="I562" s="2462" t="str">
        <f>IF(INPUT_OUTPUT!BM549="","",INPUT_OUTPUT!BM549)</f>
        <v/>
      </c>
      <c r="J562" s="2462" t="str">
        <f>IF(INPUT_OUTPUT!BN549="","",INPUT_OUTPUT!BN549)</f>
        <v/>
      </c>
      <c r="K562" s="2453" t="str">
        <f t="shared" si="27"/>
        <v/>
      </c>
      <c r="L562" s="2457" t="str">
        <f>IF(INPUT_OUTPUT!BO549="","",INPUT_OUTPUT!BO549)</f>
        <v/>
      </c>
      <c r="M562" s="2457" t="str">
        <f>IF(INPUT_OUTPUT!BP549="","",INPUT_OUTPUT!BP549)</f>
        <v/>
      </c>
      <c r="N562" s="2457" t="str">
        <f>IF(INPUT_OUTPUT!BQ549="","",INPUT_OUTPUT!BQ549)</f>
        <v/>
      </c>
      <c r="O562" s="2457" t="str">
        <f>IF(INPUT_OUTPUT!BR549="","",INPUT_OUTPUT!BR549)</f>
        <v/>
      </c>
      <c r="P562" s="2457" t="str">
        <f>IF(INPUT_OUTPUT!BS549="","",INPUT_OUTPUT!BS549)</f>
        <v/>
      </c>
      <c r="Q562" s="2457" t="str">
        <f>IF(INPUT_OUTPUT!BT549="","",INPUT_OUTPUT!BT549)</f>
        <v/>
      </c>
      <c r="R562" s="2457" t="str">
        <f>IF(INPUT_OUTPUT!BU549="","",INPUT_OUTPUT!BU549)</f>
        <v/>
      </c>
      <c r="S562" s="2461" t="str">
        <f t="shared" si="28"/>
        <v/>
      </c>
      <c r="T562" s="2457" t="str">
        <f>IF(INPUT_OUTPUT!BV549="","",INPUT_OUTPUT!BV549)</f>
        <v/>
      </c>
      <c r="U562" s="2457" t="str">
        <f>IF(INPUT_OUTPUT!BW549="","",INPUT_OUTPUT!BW549)</f>
        <v/>
      </c>
      <c r="V562" s="2457" t="str">
        <f>IF(INPUT_OUTPUT!BX549="","",INPUT_OUTPUT!BX549)</f>
        <v/>
      </c>
      <c r="W562" s="2457" t="str">
        <f>IF(INPUT_OUTPUT!BY549="","",INPUT_OUTPUT!BY549)</f>
        <v/>
      </c>
      <c r="X562" s="2457" t="str">
        <f>IF(INPUT_OUTPUT!BZ549="","",INPUT_OUTPUT!BZ549)</f>
        <v/>
      </c>
      <c r="Y562" s="2457" t="str">
        <f>IF(INPUT_OUTPUT!CA549="","",INPUT_OUTPUT!CA549)</f>
        <v/>
      </c>
      <c r="Z562" s="2457" t="str">
        <f>IF(INPUT_OUTPUT!CB549="","",INPUT_OUTPUT!CB549)</f>
        <v/>
      </c>
      <c r="AA562" s="2461" t="str">
        <f t="shared" si="29"/>
        <v/>
      </c>
      <c r="AB562" s="2459" t="str">
        <f>IF(INPUT_OUTPUT!CC549="","",INPUT_OUTPUT!CC549)</f>
        <v/>
      </c>
      <c r="AC562" s="2459" t="str">
        <f>IF(INPUT_OUTPUT!CD549="","",INPUT_OUTPUT!CD549)</f>
        <v/>
      </c>
      <c r="AD562" s="2459" t="str">
        <f>IF(INPUT_OUTPUT!CE549="","",INPUT_OUTPUT!CE549)</f>
        <v/>
      </c>
      <c r="AE562" s="2459" t="str">
        <f>IF(INPUT_OUTPUT!CF549="","",INPUT_OUTPUT!CF549)</f>
        <v/>
      </c>
      <c r="AF562" s="2459" t="str">
        <f>IF(INPUT_OUTPUT!CG549="","",INPUT_OUTPUT!CG549)</f>
        <v/>
      </c>
      <c r="AG562" s="2459" t="str">
        <f>IF(INPUT_OUTPUT!CH549="","",INPUT_OUTPUT!CH549)</f>
        <v/>
      </c>
      <c r="AH562" s="2459" t="str">
        <f>IF(INPUT_OUTPUT!CI549="","",INPUT_OUTPUT!CI549)</f>
        <v/>
      </c>
    </row>
    <row r="563" spans="3:34" s="2437" customFormat="1" ht="12.75" customHeight="1">
      <c r="C563" s="2461" t="str">
        <f>IF(INPUT_OUTPUT!C550="","",INPUT_OUTPUT!C550)</f>
        <v/>
      </c>
      <c r="D563" s="2462" t="str">
        <f>IF(INPUT_OUTPUT!BH550="","",INPUT_OUTPUT!BH550)</f>
        <v/>
      </c>
      <c r="E563" s="2462" t="str">
        <f>IF(INPUT_OUTPUT!BI550="","",INPUT_OUTPUT!BI550)</f>
        <v/>
      </c>
      <c r="F563" s="2462" t="str">
        <f>IF(INPUT_OUTPUT!BJ550="","",INPUT_OUTPUT!BJ550)</f>
        <v/>
      </c>
      <c r="G563" s="2462" t="str">
        <f>IF(INPUT_OUTPUT!BK550="","",INPUT_OUTPUT!BK550)</f>
        <v/>
      </c>
      <c r="H563" s="2462" t="str">
        <f>IF(INPUT_OUTPUT!BL550="","",INPUT_OUTPUT!BL550)</f>
        <v/>
      </c>
      <c r="I563" s="2462" t="str">
        <f>IF(INPUT_OUTPUT!BM550="","",INPUT_OUTPUT!BM550)</f>
        <v/>
      </c>
      <c r="J563" s="2462" t="str">
        <f>IF(INPUT_OUTPUT!BN550="","",INPUT_OUTPUT!BN550)</f>
        <v/>
      </c>
      <c r="K563" s="2453" t="str">
        <f t="shared" si="27"/>
        <v/>
      </c>
      <c r="L563" s="2457" t="str">
        <f>IF(INPUT_OUTPUT!BO550="","",INPUT_OUTPUT!BO550)</f>
        <v/>
      </c>
      <c r="M563" s="2457" t="str">
        <f>IF(INPUT_OUTPUT!BP550="","",INPUT_OUTPUT!BP550)</f>
        <v/>
      </c>
      <c r="N563" s="2457" t="str">
        <f>IF(INPUT_OUTPUT!BQ550="","",INPUT_OUTPUT!BQ550)</f>
        <v/>
      </c>
      <c r="O563" s="2457" t="str">
        <f>IF(INPUT_OUTPUT!BR550="","",INPUT_OUTPUT!BR550)</f>
        <v/>
      </c>
      <c r="P563" s="2457" t="str">
        <f>IF(INPUT_OUTPUT!BS550="","",INPUT_OUTPUT!BS550)</f>
        <v/>
      </c>
      <c r="Q563" s="2457" t="str">
        <f>IF(INPUT_OUTPUT!BT550="","",INPUT_OUTPUT!BT550)</f>
        <v/>
      </c>
      <c r="R563" s="2457" t="str">
        <f>IF(INPUT_OUTPUT!BU550="","",INPUT_OUTPUT!BU550)</f>
        <v/>
      </c>
      <c r="S563" s="2461" t="str">
        <f t="shared" si="28"/>
        <v/>
      </c>
      <c r="T563" s="2457" t="str">
        <f>IF(INPUT_OUTPUT!BV550="","",INPUT_OUTPUT!BV550)</f>
        <v/>
      </c>
      <c r="U563" s="2457" t="str">
        <f>IF(INPUT_OUTPUT!BW550="","",INPUT_OUTPUT!BW550)</f>
        <v/>
      </c>
      <c r="V563" s="2457" t="str">
        <f>IF(INPUT_OUTPUT!BX550="","",INPUT_OUTPUT!BX550)</f>
        <v/>
      </c>
      <c r="W563" s="2457" t="str">
        <f>IF(INPUT_OUTPUT!BY550="","",INPUT_OUTPUT!BY550)</f>
        <v/>
      </c>
      <c r="X563" s="2457" t="str">
        <f>IF(INPUT_OUTPUT!BZ550="","",INPUT_OUTPUT!BZ550)</f>
        <v/>
      </c>
      <c r="Y563" s="2457" t="str">
        <f>IF(INPUT_OUTPUT!CA550="","",INPUT_OUTPUT!CA550)</f>
        <v/>
      </c>
      <c r="Z563" s="2457" t="str">
        <f>IF(INPUT_OUTPUT!CB550="","",INPUT_OUTPUT!CB550)</f>
        <v/>
      </c>
      <c r="AA563" s="2461" t="str">
        <f t="shared" si="29"/>
        <v/>
      </c>
      <c r="AB563" s="2459" t="str">
        <f>IF(INPUT_OUTPUT!CC550="","",INPUT_OUTPUT!CC550)</f>
        <v/>
      </c>
      <c r="AC563" s="2459" t="str">
        <f>IF(INPUT_OUTPUT!CD550="","",INPUT_OUTPUT!CD550)</f>
        <v/>
      </c>
      <c r="AD563" s="2459" t="str">
        <f>IF(INPUT_OUTPUT!CE550="","",INPUT_OUTPUT!CE550)</f>
        <v/>
      </c>
      <c r="AE563" s="2459" t="str">
        <f>IF(INPUT_OUTPUT!CF550="","",INPUT_OUTPUT!CF550)</f>
        <v/>
      </c>
      <c r="AF563" s="2459" t="str">
        <f>IF(INPUT_OUTPUT!CG550="","",INPUT_OUTPUT!CG550)</f>
        <v/>
      </c>
      <c r="AG563" s="2459" t="str">
        <f>IF(INPUT_OUTPUT!CH550="","",INPUT_OUTPUT!CH550)</f>
        <v/>
      </c>
      <c r="AH563" s="2459" t="str">
        <f>IF(INPUT_OUTPUT!CI550="","",INPUT_OUTPUT!CI550)</f>
        <v/>
      </c>
    </row>
    <row r="564" spans="3:34" s="2437" customFormat="1" ht="12.75" customHeight="1">
      <c r="C564" s="2461" t="str">
        <f>IF(INPUT_OUTPUT!C551="","",INPUT_OUTPUT!C551)</f>
        <v/>
      </c>
      <c r="D564" s="2462" t="str">
        <f>IF(INPUT_OUTPUT!BH551="","",INPUT_OUTPUT!BH551)</f>
        <v/>
      </c>
      <c r="E564" s="2462" t="str">
        <f>IF(INPUT_OUTPUT!BI551="","",INPUT_OUTPUT!BI551)</f>
        <v/>
      </c>
      <c r="F564" s="2462" t="str">
        <f>IF(INPUT_OUTPUT!BJ551="","",INPUT_OUTPUT!BJ551)</f>
        <v/>
      </c>
      <c r="G564" s="2462" t="str">
        <f>IF(INPUT_OUTPUT!BK551="","",INPUT_OUTPUT!BK551)</f>
        <v/>
      </c>
      <c r="H564" s="2462" t="str">
        <f>IF(INPUT_OUTPUT!BL551="","",INPUT_OUTPUT!BL551)</f>
        <v/>
      </c>
      <c r="I564" s="2462" t="str">
        <f>IF(INPUT_OUTPUT!BM551="","",INPUT_OUTPUT!BM551)</f>
        <v/>
      </c>
      <c r="J564" s="2462" t="str">
        <f>IF(INPUT_OUTPUT!BN551="","",INPUT_OUTPUT!BN551)</f>
        <v/>
      </c>
      <c r="K564" s="2453" t="str">
        <f t="shared" si="27"/>
        <v/>
      </c>
      <c r="L564" s="2457" t="str">
        <f>IF(INPUT_OUTPUT!BO551="","",INPUT_OUTPUT!BO551)</f>
        <v/>
      </c>
      <c r="M564" s="2457" t="str">
        <f>IF(INPUT_OUTPUT!BP551="","",INPUT_OUTPUT!BP551)</f>
        <v/>
      </c>
      <c r="N564" s="2457" t="str">
        <f>IF(INPUT_OUTPUT!BQ551="","",INPUT_OUTPUT!BQ551)</f>
        <v/>
      </c>
      <c r="O564" s="2457" t="str">
        <f>IF(INPUT_OUTPUT!BR551="","",INPUT_OUTPUT!BR551)</f>
        <v/>
      </c>
      <c r="P564" s="2457" t="str">
        <f>IF(INPUT_OUTPUT!BS551="","",INPUT_OUTPUT!BS551)</f>
        <v/>
      </c>
      <c r="Q564" s="2457" t="str">
        <f>IF(INPUT_OUTPUT!BT551="","",INPUT_OUTPUT!BT551)</f>
        <v/>
      </c>
      <c r="R564" s="2457" t="str">
        <f>IF(INPUT_OUTPUT!BU551="","",INPUT_OUTPUT!BU551)</f>
        <v/>
      </c>
      <c r="S564" s="2461" t="str">
        <f t="shared" si="28"/>
        <v/>
      </c>
      <c r="T564" s="2457" t="str">
        <f>IF(INPUT_OUTPUT!BV551="","",INPUT_OUTPUT!BV551)</f>
        <v/>
      </c>
      <c r="U564" s="2457" t="str">
        <f>IF(INPUT_OUTPUT!BW551="","",INPUT_OUTPUT!BW551)</f>
        <v/>
      </c>
      <c r="V564" s="2457" t="str">
        <f>IF(INPUT_OUTPUT!BX551="","",INPUT_OUTPUT!BX551)</f>
        <v/>
      </c>
      <c r="W564" s="2457" t="str">
        <f>IF(INPUT_OUTPUT!BY551="","",INPUT_OUTPUT!BY551)</f>
        <v/>
      </c>
      <c r="X564" s="2457" t="str">
        <f>IF(INPUT_OUTPUT!BZ551="","",INPUT_OUTPUT!BZ551)</f>
        <v/>
      </c>
      <c r="Y564" s="2457" t="str">
        <f>IF(INPUT_OUTPUT!CA551="","",INPUT_OUTPUT!CA551)</f>
        <v/>
      </c>
      <c r="Z564" s="2457" t="str">
        <f>IF(INPUT_OUTPUT!CB551="","",INPUT_OUTPUT!CB551)</f>
        <v/>
      </c>
      <c r="AA564" s="2461" t="str">
        <f t="shared" si="29"/>
        <v/>
      </c>
      <c r="AB564" s="2459" t="str">
        <f>IF(INPUT_OUTPUT!CC551="","",INPUT_OUTPUT!CC551)</f>
        <v/>
      </c>
      <c r="AC564" s="2459" t="str">
        <f>IF(INPUT_OUTPUT!CD551="","",INPUT_OUTPUT!CD551)</f>
        <v/>
      </c>
      <c r="AD564" s="2459" t="str">
        <f>IF(INPUT_OUTPUT!CE551="","",INPUT_OUTPUT!CE551)</f>
        <v/>
      </c>
      <c r="AE564" s="2459" t="str">
        <f>IF(INPUT_OUTPUT!CF551="","",INPUT_OUTPUT!CF551)</f>
        <v/>
      </c>
      <c r="AF564" s="2459" t="str">
        <f>IF(INPUT_OUTPUT!CG551="","",INPUT_OUTPUT!CG551)</f>
        <v/>
      </c>
      <c r="AG564" s="2459" t="str">
        <f>IF(INPUT_OUTPUT!CH551="","",INPUT_OUTPUT!CH551)</f>
        <v/>
      </c>
      <c r="AH564" s="2459" t="str">
        <f>IF(INPUT_OUTPUT!CI551="","",INPUT_OUTPUT!CI551)</f>
        <v/>
      </c>
    </row>
    <row r="565" spans="3:34" s="2437" customFormat="1" ht="12.75" customHeight="1">
      <c r="C565" s="2461" t="str">
        <f>IF(INPUT_OUTPUT!C552="","",INPUT_OUTPUT!C552)</f>
        <v/>
      </c>
      <c r="D565" s="2462" t="str">
        <f>IF(INPUT_OUTPUT!BH552="","",INPUT_OUTPUT!BH552)</f>
        <v/>
      </c>
      <c r="E565" s="2462" t="str">
        <f>IF(INPUT_OUTPUT!BI552="","",INPUT_OUTPUT!BI552)</f>
        <v/>
      </c>
      <c r="F565" s="2462" t="str">
        <f>IF(INPUT_OUTPUT!BJ552="","",INPUT_OUTPUT!BJ552)</f>
        <v/>
      </c>
      <c r="G565" s="2462" t="str">
        <f>IF(INPUT_OUTPUT!BK552="","",INPUT_OUTPUT!BK552)</f>
        <v/>
      </c>
      <c r="H565" s="2462" t="str">
        <f>IF(INPUT_OUTPUT!BL552="","",INPUT_OUTPUT!BL552)</f>
        <v/>
      </c>
      <c r="I565" s="2462" t="str">
        <f>IF(INPUT_OUTPUT!BM552="","",INPUT_OUTPUT!BM552)</f>
        <v/>
      </c>
      <c r="J565" s="2462" t="str">
        <f>IF(INPUT_OUTPUT!BN552="","",INPUT_OUTPUT!BN552)</f>
        <v/>
      </c>
      <c r="K565" s="2453" t="str">
        <f t="shared" si="27"/>
        <v/>
      </c>
      <c r="L565" s="2457" t="str">
        <f>IF(INPUT_OUTPUT!BO552="","",INPUT_OUTPUT!BO552)</f>
        <v/>
      </c>
      <c r="M565" s="2457" t="str">
        <f>IF(INPUT_OUTPUT!BP552="","",INPUT_OUTPUT!BP552)</f>
        <v/>
      </c>
      <c r="N565" s="2457" t="str">
        <f>IF(INPUT_OUTPUT!BQ552="","",INPUT_OUTPUT!BQ552)</f>
        <v/>
      </c>
      <c r="O565" s="2457" t="str">
        <f>IF(INPUT_OUTPUT!BR552="","",INPUT_OUTPUT!BR552)</f>
        <v/>
      </c>
      <c r="P565" s="2457" t="str">
        <f>IF(INPUT_OUTPUT!BS552="","",INPUT_OUTPUT!BS552)</f>
        <v/>
      </c>
      <c r="Q565" s="2457" t="str">
        <f>IF(INPUT_OUTPUT!BT552="","",INPUT_OUTPUT!BT552)</f>
        <v/>
      </c>
      <c r="R565" s="2457" t="str">
        <f>IF(INPUT_OUTPUT!BU552="","",INPUT_OUTPUT!BU552)</f>
        <v/>
      </c>
      <c r="S565" s="2461" t="str">
        <f t="shared" si="28"/>
        <v/>
      </c>
      <c r="T565" s="2457" t="str">
        <f>IF(INPUT_OUTPUT!BV552="","",INPUT_OUTPUT!BV552)</f>
        <v/>
      </c>
      <c r="U565" s="2457" t="str">
        <f>IF(INPUT_OUTPUT!BW552="","",INPUT_OUTPUT!BW552)</f>
        <v/>
      </c>
      <c r="V565" s="2457" t="str">
        <f>IF(INPUT_OUTPUT!BX552="","",INPUT_OUTPUT!BX552)</f>
        <v/>
      </c>
      <c r="W565" s="2457" t="str">
        <f>IF(INPUT_OUTPUT!BY552="","",INPUT_OUTPUT!BY552)</f>
        <v/>
      </c>
      <c r="X565" s="2457" t="str">
        <f>IF(INPUT_OUTPUT!BZ552="","",INPUT_OUTPUT!BZ552)</f>
        <v/>
      </c>
      <c r="Y565" s="2457" t="str">
        <f>IF(INPUT_OUTPUT!CA552="","",INPUT_OUTPUT!CA552)</f>
        <v/>
      </c>
      <c r="Z565" s="2457" t="str">
        <f>IF(INPUT_OUTPUT!CB552="","",INPUT_OUTPUT!CB552)</f>
        <v/>
      </c>
      <c r="AA565" s="2461" t="str">
        <f t="shared" si="29"/>
        <v/>
      </c>
      <c r="AB565" s="2459" t="str">
        <f>IF(INPUT_OUTPUT!CC552="","",INPUT_OUTPUT!CC552)</f>
        <v/>
      </c>
      <c r="AC565" s="2459" t="str">
        <f>IF(INPUT_OUTPUT!CD552="","",INPUT_OUTPUT!CD552)</f>
        <v/>
      </c>
      <c r="AD565" s="2459" t="str">
        <f>IF(INPUT_OUTPUT!CE552="","",INPUT_OUTPUT!CE552)</f>
        <v/>
      </c>
      <c r="AE565" s="2459" t="str">
        <f>IF(INPUT_OUTPUT!CF552="","",INPUT_OUTPUT!CF552)</f>
        <v/>
      </c>
      <c r="AF565" s="2459" t="str">
        <f>IF(INPUT_OUTPUT!CG552="","",INPUT_OUTPUT!CG552)</f>
        <v/>
      </c>
      <c r="AG565" s="2459" t="str">
        <f>IF(INPUT_OUTPUT!CH552="","",INPUT_OUTPUT!CH552)</f>
        <v/>
      </c>
      <c r="AH565" s="2459" t="str">
        <f>IF(INPUT_OUTPUT!CI552="","",INPUT_OUTPUT!CI552)</f>
        <v/>
      </c>
    </row>
    <row r="566" spans="3:34" s="2437" customFormat="1" ht="12.75" customHeight="1">
      <c r="C566" s="2461" t="str">
        <f>IF(INPUT_OUTPUT!C553="","",INPUT_OUTPUT!C553)</f>
        <v/>
      </c>
      <c r="D566" s="2462" t="str">
        <f>IF(INPUT_OUTPUT!BH553="","",INPUT_OUTPUT!BH553)</f>
        <v/>
      </c>
      <c r="E566" s="2462" t="str">
        <f>IF(INPUT_OUTPUT!BI553="","",INPUT_OUTPUT!BI553)</f>
        <v/>
      </c>
      <c r="F566" s="2462" t="str">
        <f>IF(INPUT_OUTPUT!BJ553="","",INPUT_OUTPUT!BJ553)</f>
        <v/>
      </c>
      <c r="G566" s="2462" t="str">
        <f>IF(INPUT_OUTPUT!BK553="","",INPUT_OUTPUT!BK553)</f>
        <v/>
      </c>
      <c r="H566" s="2462" t="str">
        <f>IF(INPUT_OUTPUT!BL553="","",INPUT_OUTPUT!BL553)</f>
        <v/>
      </c>
      <c r="I566" s="2462" t="str">
        <f>IF(INPUT_OUTPUT!BM553="","",INPUT_OUTPUT!BM553)</f>
        <v/>
      </c>
      <c r="J566" s="2462" t="str">
        <f>IF(INPUT_OUTPUT!BN553="","",INPUT_OUTPUT!BN553)</f>
        <v/>
      </c>
      <c r="K566" s="2453" t="str">
        <f t="shared" si="27"/>
        <v/>
      </c>
      <c r="L566" s="2457" t="str">
        <f>IF(INPUT_OUTPUT!BO553="","",INPUT_OUTPUT!BO553)</f>
        <v/>
      </c>
      <c r="M566" s="2457" t="str">
        <f>IF(INPUT_OUTPUT!BP553="","",INPUT_OUTPUT!BP553)</f>
        <v/>
      </c>
      <c r="N566" s="2457" t="str">
        <f>IF(INPUT_OUTPUT!BQ553="","",INPUT_OUTPUT!BQ553)</f>
        <v/>
      </c>
      <c r="O566" s="2457" t="str">
        <f>IF(INPUT_OUTPUT!BR553="","",INPUT_OUTPUT!BR553)</f>
        <v/>
      </c>
      <c r="P566" s="2457" t="str">
        <f>IF(INPUT_OUTPUT!BS553="","",INPUT_OUTPUT!BS553)</f>
        <v/>
      </c>
      <c r="Q566" s="2457" t="str">
        <f>IF(INPUT_OUTPUT!BT553="","",INPUT_OUTPUT!BT553)</f>
        <v/>
      </c>
      <c r="R566" s="2457" t="str">
        <f>IF(INPUT_OUTPUT!BU553="","",INPUT_OUTPUT!BU553)</f>
        <v/>
      </c>
      <c r="S566" s="2461" t="str">
        <f t="shared" si="28"/>
        <v/>
      </c>
      <c r="T566" s="2457" t="str">
        <f>IF(INPUT_OUTPUT!BV553="","",INPUT_OUTPUT!BV553)</f>
        <v/>
      </c>
      <c r="U566" s="2457" t="str">
        <f>IF(INPUT_OUTPUT!BW553="","",INPUT_OUTPUT!BW553)</f>
        <v/>
      </c>
      <c r="V566" s="2457" t="str">
        <f>IF(INPUT_OUTPUT!BX553="","",INPUT_OUTPUT!BX553)</f>
        <v/>
      </c>
      <c r="W566" s="2457" t="str">
        <f>IF(INPUT_OUTPUT!BY553="","",INPUT_OUTPUT!BY553)</f>
        <v/>
      </c>
      <c r="X566" s="2457" t="str">
        <f>IF(INPUT_OUTPUT!BZ553="","",INPUT_OUTPUT!BZ553)</f>
        <v/>
      </c>
      <c r="Y566" s="2457" t="str">
        <f>IF(INPUT_OUTPUT!CA553="","",INPUT_OUTPUT!CA553)</f>
        <v/>
      </c>
      <c r="Z566" s="2457" t="str">
        <f>IF(INPUT_OUTPUT!CB553="","",INPUT_OUTPUT!CB553)</f>
        <v/>
      </c>
      <c r="AA566" s="2461" t="str">
        <f t="shared" si="29"/>
        <v/>
      </c>
      <c r="AB566" s="2459" t="str">
        <f>IF(INPUT_OUTPUT!CC553="","",INPUT_OUTPUT!CC553)</f>
        <v/>
      </c>
      <c r="AC566" s="2459" t="str">
        <f>IF(INPUT_OUTPUT!CD553="","",INPUT_OUTPUT!CD553)</f>
        <v/>
      </c>
      <c r="AD566" s="2459" t="str">
        <f>IF(INPUT_OUTPUT!CE553="","",INPUT_OUTPUT!CE553)</f>
        <v/>
      </c>
      <c r="AE566" s="2459" t="str">
        <f>IF(INPUT_OUTPUT!CF553="","",INPUT_OUTPUT!CF553)</f>
        <v/>
      </c>
      <c r="AF566" s="2459" t="str">
        <f>IF(INPUT_OUTPUT!CG553="","",INPUT_OUTPUT!CG553)</f>
        <v/>
      </c>
      <c r="AG566" s="2459" t="str">
        <f>IF(INPUT_OUTPUT!CH553="","",INPUT_OUTPUT!CH553)</f>
        <v/>
      </c>
      <c r="AH566" s="2459" t="str">
        <f>IF(INPUT_OUTPUT!CI553="","",INPUT_OUTPUT!CI553)</f>
        <v/>
      </c>
    </row>
    <row r="567" spans="3:34" s="2437" customFormat="1" ht="12.75" customHeight="1">
      <c r="C567" s="2461" t="str">
        <f>IF(INPUT_OUTPUT!C554="","",INPUT_OUTPUT!C554)</f>
        <v/>
      </c>
      <c r="D567" s="2462" t="str">
        <f>IF(INPUT_OUTPUT!BH554="","",INPUT_OUTPUT!BH554)</f>
        <v/>
      </c>
      <c r="E567" s="2462" t="str">
        <f>IF(INPUT_OUTPUT!BI554="","",INPUT_OUTPUT!BI554)</f>
        <v/>
      </c>
      <c r="F567" s="2462" t="str">
        <f>IF(INPUT_OUTPUT!BJ554="","",INPUT_OUTPUT!BJ554)</f>
        <v/>
      </c>
      <c r="G567" s="2462" t="str">
        <f>IF(INPUT_OUTPUT!BK554="","",INPUT_OUTPUT!BK554)</f>
        <v/>
      </c>
      <c r="H567" s="2462" t="str">
        <f>IF(INPUT_OUTPUT!BL554="","",INPUT_OUTPUT!BL554)</f>
        <v/>
      </c>
      <c r="I567" s="2462" t="str">
        <f>IF(INPUT_OUTPUT!BM554="","",INPUT_OUTPUT!BM554)</f>
        <v/>
      </c>
      <c r="J567" s="2462" t="str">
        <f>IF(INPUT_OUTPUT!BN554="","",INPUT_OUTPUT!BN554)</f>
        <v/>
      </c>
      <c r="K567" s="2453" t="str">
        <f t="shared" si="27"/>
        <v/>
      </c>
      <c r="L567" s="2457" t="str">
        <f>IF(INPUT_OUTPUT!BO554="","",INPUT_OUTPUT!BO554)</f>
        <v/>
      </c>
      <c r="M567" s="2457" t="str">
        <f>IF(INPUT_OUTPUT!BP554="","",INPUT_OUTPUT!BP554)</f>
        <v/>
      </c>
      <c r="N567" s="2457" t="str">
        <f>IF(INPUT_OUTPUT!BQ554="","",INPUT_OUTPUT!BQ554)</f>
        <v/>
      </c>
      <c r="O567" s="2457" t="str">
        <f>IF(INPUT_OUTPUT!BR554="","",INPUT_OUTPUT!BR554)</f>
        <v/>
      </c>
      <c r="P567" s="2457" t="str">
        <f>IF(INPUT_OUTPUT!BS554="","",INPUT_OUTPUT!BS554)</f>
        <v/>
      </c>
      <c r="Q567" s="2457" t="str">
        <f>IF(INPUT_OUTPUT!BT554="","",INPUT_OUTPUT!BT554)</f>
        <v/>
      </c>
      <c r="R567" s="2457" t="str">
        <f>IF(INPUT_OUTPUT!BU554="","",INPUT_OUTPUT!BU554)</f>
        <v/>
      </c>
      <c r="S567" s="2461" t="str">
        <f t="shared" si="28"/>
        <v/>
      </c>
      <c r="T567" s="2457" t="str">
        <f>IF(INPUT_OUTPUT!BV554="","",INPUT_OUTPUT!BV554)</f>
        <v/>
      </c>
      <c r="U567" s="2457" t="str">
        <f>IF(INPUT_OUTPUT!BW554="","",INPUT_OUTPUT!BW554)</f>
        <v/>
      </c>
      <c r="V567" s="2457" t="str">
        <f>IF(INPUT_OUTPUT!BX554="","",INPUT_OUTPUT!BX554)</f>
        <v/>
      </c>
      <c r="W567" s="2457" t="str">
        <f>IF(INPUT_OUTPUT!BY554="","",INPUT_OUTPUT!BY554)</f>
        <v/>
      </c>
      <c r="X567" s="2457" t="str">
        <f>IF(INPUT_OUTPUT!BZ554="","",INPUT_OUTPUT!BZ554)</f>
        <v/>
      </c>
      <c r="Y567" s="2457" t="str">
        <f>IF(INPUT_OUTPUT!CA554="","",INPUT_OUTPUT!CA554)</f>
        <v/>
      </c>
      <c r="Z567" s="2457" t="str">
        <f>IF(INPUT_OUTPUT!CB554="","",INPUT_OUTPUT!CB554)</f>
        <v/>
      </c>
      <c r="AA567" s="2461" t="str">
        <f t="shared" si="29"/>
        <v/>
      </c>
      <c r="AB567" s="2459" t="str">
        <f>IF(INPUT_OUTPUT!CC554="","",INPUT_OUTPUT!CC554)</f>
        <v/>
      </c>
      <c r="AC567" s="2459" t="str">
        <f>IF(INPUT_OUTPUT!CD554="","",INPUT_OUTPUT!CD554)</f>
        <v/>
      </c>
      <c r="AD567" s="2459" t="str">
        <f>IF(INPUT_OUTPUT!CE554="","",INPUT_OUTPUT!CE554)</f>
        <v/>
      </c>
      <c r="AE567" s="2459" t="str">
        <f>IF(INPUT_OUTPUT!CF554="","",INPUT_OUTPUT!CF554)</f>
        <v/>
      </c>
      <c r="AF567" s="2459" t="str">
        <f>IF(INPUT_OUTPUT!CG554="","",INPUT_OUTPUT!CG554)</f>
        <v/>
      </c>
      <c r="AG567" s="2459" t="str">
        <f>IF(INPUT_OUTPUT!CH554="","",INPUT_OUTPUT!CH554)</f>
        <v/>
      </c>
      <c r="AH567" s="2459" t="str">
        <f>IF(INPUT_OUTPUT!CI554="","",INPUT_OUTPUT!CI554)</f>
        <v/>
      </c>
    </row>
    <row r="568" spans="3:34" s="2437" customFormat="1" ht="12.75" customHeight="1">
      <c r="C568" s="2461" t="str">
        <f>IF(INPUT_OUTPUT!C555="","",INPUT_OUTPUT!C555)</f>
        <v/>
      </c>
      <c r="D568" s="2462" t="str">
        <f>IF(INPUT_OUTPUT!BH555="","",INPUT_OUTPUT!BH555)</f>
        <v/>
      </c>
      <c r="E568" s="2462" t="str">
        <f>IF(INPUT_OUTPUT!BI555="","",INPUT_OUTPUT!BI555)</f>
        <v/>
      </c>
      <c r="F568" s="2462" t="str">
        <f>IF(INPUT_OUTPUT!BJ555="","",INPUT_OUTPUT!BJ555)</f>
        <v/>
      </c>
      <c r="G568" s="2462" t="str">
        <f>IF(INPUT_OUTPUT!BK555="","",INPUT_OUTPUT!BK555)</f>
        <v/>
      </c>
      <c r="H568" s="2462" t="str">
        <f>IF(INPUT_OUTPUT!BL555="","",INPUT_OUTPUT!BL555)</f>
        <v/>
      </c>
      <c r="I568" s="2462" t="str">
        <f>IF(INPUT_OUTPUT!BM555="","",INPUT_OUTPUT!BM555)</f>
        <v/>
      </c>
      <c r="J568" s="2462" t="str">
        <f>IF(INPUT_OUTPUT!BN555="","",INPUT_OUTPUT!BN555)</f>
        <v/>
      </c>
      <c r="K568" s="2453" t="str">
        <f t="shared" si="27"/>
        <v/>
      </c>
      <c r="L568" s="2457" t="str">
        <f>IF(INPUT_OUTPUT!BO555="","",INPUT_OUTPUT!BO555)</f>
        <v/>
      </c>
      <c r="M568" s="2457" t="str">
        <f>IF(INPUT_OUTPUT!BP555="","",INPUT_OUTPUT!BP555)</f>
        <v/>
      </c>
      <c r="N568" s="2457" t="str">
        <f>IF(INPUT_OUTPUT!BQ555="","",INPUT_OUTPUT!BQ555)</f>
        <v/>
      </c>
      <c r="O568" s="2457" t="str">
        <f>IF(INPUT_OUTPUT!BR555="","",INPUT_OUTPUT!BR555)</f>
        <v/>
      </c>
      <c r="P568" s="2457" t="str">
        <f>IF(INPUT_OUTPUT!BS555="","",INPUT_OUTPUT!BS555)</f>
        <v/>
      </c>
      <c r="Q568" s="2457" t="str">
        <f>IF(INPUT_OUTPUT!BT555="","",INPUT_OUTPUT!BT555)</f>
        <v/>
      </c>
      <c r="R568" s="2457" t="str">
        <f>IF(INPUT_OUTPUT!BU555="","",INPUT_OUTPUT!BU555)</f>
        <v/>
      </c>
      <c r="S568" s="2461" t="str">
        <f t="shared" si="28"/>
        <v/>
      </c>
      <c r="T568" s="2457" t="str">
        <f>IF(INPUT_OUTPUT!BV555="","",INPUT_OUTPUT!BV555)</f>
        <v/>
      </c>
      <c r="U568" s="2457" t="str">
        <f>IF(INPUT_OUTPUT!BW555="","",INPUT_OUTPUT!BW555)</f>
        <v/>
      </c>
      <c r="V568" s="2457" t="str">
        <f>IF(INPUT_OUTPUT!BX555="","",INPUT_OUTPUT!BX555)</f>
        <v/>
      </c>
      <c r="W568" s="2457" t="str">
        <f>IF(INPUT_OUTPUT!BY555="","",INPUT_OUTPUT!BY555)</f>
        <v/>
      </c>
      <c r="X568" s="2457" t="str">
        <f>IF(INPUT_OUTPUT!BZ555="","",INPUT_OUTPUT!BZ555)</f>
        <v/>
      </c>
      <c r="Y568" s="2457" t="str">
        <f>IF(INPUT_OUTPUT!CA555="","",INPUT_OUTPUT!CA555)</f>
        <v/>
      </c>
      <c r="Z568" s="2457" t="str">
        <f>IF(INPUT_OUTPUT!CB555="","",INPUT_OUTPUT!CB555)</f>
        <v/>
      </c>
      <c r="AA568" s="2461" t="str">
        <f t="shared" si="29"/>
        <v/>
      </c>
      <c r="AB568" s="2459" t="str">
        <f>IF(INPUT_OUTPUT!CC555="","",INPUT_OUTPUT!CC555)</f>
        <v/>
      </c>
      <c r="AC568" s="2459" t="str">
        <f>IF(INPUT_OUTPUT!CD555="","",INPUT_OUTPUT!CD555)</f>
        <v/>
      </c>
      <c r="AD568" s="2459" t="str">
        <f>IF(INPUT_OUTPUT!CE555="","",INPUT_OUTPUT!CE555)</f>
        <v/>
      </c>
      <c r="AE568" s="2459" t="str">
        <f>IF(INPUT_OUTPUT!CF555="","",INPUT_OUTPUT!CF555)</f>
        <v/>
      </c>
      <c r="AF568" s="2459" t="str">
        <f>IF(INPUT_OUTPUT!CG555="","",INPUT_OUTPUT!CG555)</f>
        <v/>
      </c>
      <c r="AG568" s="2459" t="str">
        <f>IF(INPUT_OUTPUT!CH555="","",INPUT_OUTPUT!CH555)</f>
        <v/>
      </c>
      <c r="AH568" s="2459" t="str">
        <f>IF(INPUT_OUTPUT!CI555="","",INPUT_OUTPUT!CI555)</f>
        <v/>
      </c>
    </row>
    <row r="569" spans="3:34" s="2437" customFormat="1" ht="12.75" customHeight="1">
      <c r="C569" s="2461" t="str">
        <f>IF(INPUT_OUTPUT!C556="","",INPUT_OUTPUT!C556)</f>
        <v/>
      </c>
      <c r="D569" s="2462" t="str">
        <f>IF(INPUT_OUTPUT!BH556="","",INPUT_OUTPUT!BH556)</f>
        <v/>
      </c>
      <c r="E569" s="2462" t="str">
        <f>IF(INPUT_OUTPUT!BI556="","",INPUT_OUTPUT!BI556)</f>
        <v/>
      </c>
      <c r="F569" s="2462" t="str">
        <f>IF(INPUT_OUTPUT!BJ556="","",INPUT_OUTPUT!BJ556)</f>
        <v/>
      </c>
      <c r="G569" s="2462" t="str">
        <f>IF(INPUT_OUTPUT!BK556="","",INPUT_OUTPUT!BK556)</f>
        <v/>
      </c>
      <c r="H569" s="2462" t="str">
        <f>IF(INPUT_OUTPUT!BL556="","",INPUT_OUTPUT!BL556)</f>
        <v/>
      </c>
      <c r="I569" s="2462" t="str">
        <f>IF(INPUT_OUTPUT!BM556="","",INPUT_OUTPUT!BM556)</f>
        <v/>
      </c>
      <c r="J569" s="2462" t="str">
        <f>IF(INPUT_OUTPUT!BN556="","",INPUT_OUTPUT!BN556)</f>
        <v/>
      </c>
      <c r="K569" s="2453" t="str">
        <f t="shared" si="27"/>
        <v/>
      </c>
      <c r="L569" s="2457" t="str">
        <f>IF(INPUT_OUTPUT!BO556="","",INPUT_OUTPUT!BO556)</f>
        <v/>
      </c>
      <c r="M569" s="2457" t="str">
        <f>IF(INPUT_OUTPUT!BP556="","",INPUT_OUTPUT!BP556)</f>
        <v/>
      </c>
      <c r="N569" s="2457" t="str">
        <f>IF(INPUT_OUTPUT!BQ556="","",INPUT_OUTPUT!BQ556)</f>
        <v/>
      </c>
      <c r="O569" s="2457" t="str">
        <f>IF(INPUT_OUTPUT!BR556="","",INPUT_OUTPUT!BR556)</f>
        <v/>
      </c>
      <c r="P569" s="2457" t="str">
        <f>IF(INPUT_OUTPUT!BS556="","",INPUT_OUTPUT!BS556)</f>
        <v/>
      </c>
      <c r="Q569" s="2457" t="str">
        <f>IF(INPUT_OUTPUT!BT556="","",INPUT_OUTPUT!BT556)</f>
        <v/>
      </c>
      <c r="R569" s="2457" t="str">
        <f>IF(INPUT_OUTPUT!BU556="","",INPUT_OUTPUT!BU556)</f>
        <v/>
      </c>
      <c r="S569" s="2461" t="str">
        <f t="shared" si="28"/>
        <v/>
      </c>
      <c r="T569" s="2457" t="str">
        <f>IF(INPUT_OUTPUT!BV556="","",INPUT_OUTPUT!BV556)</f>
        <v/>
      </c>
      <c r="U569" s="2457" t="str">
        <f>IF(INPUT_OUTPUT!BW556="","",INPUT_OUTPUT!BW556)</f>
        <v/>
      </c>
      <c r="V569" s="2457" t="str">
        <f>IF(INPUT_OUTPUT!BX556="","",INPUT_OUTPUT!BX556)</f>
        <v/>
      </c>
      <c r="W569" s="2457" t="str">
        <f>IF(INPUT_OUTPUT!BY556="","",INPUT_OUTPUT!BY556)</f>
        <v/>
      </c>
      <c r="X569" s="2457" t="str">
        <f>IF(INPUT_OUTPUT!BZ556="","",INPUT_OUTPUT!BZ556)</f>
        <v/>
      </c>
      <c r="Y569" s="2457" t="str">
        <f>IF(INPUT_OUTPUT!CA556="","",INPUT_OUTPUT!CA556)</f>
        <v/>
      </c>
      <c r="Z569" s="2457" t="str">
        <f>IF(INPUT_OUTPUT!CB556="","",INPUT_OUTPUT!CB556)</f>
        <v/>
      </c>
      <c r="AA569" s="2461" t="str">
        <f t="shared" si="29"/>
        <v/>
      </c>
      <c r="AB569" s="2459" t="str">
        <f>IF(INPUT_OUTPUT!CC556="","",INPUT_OUTPUT!CC556)</f>
        <v/>
      </c>
      <c r="AC569" s="2459" t="str">
        <f>IF(INPUT_OUTPUT!CD556="","",INPUT_OUTPUT!CD556)</f>
        <v/>
      </c>
      <c r="AD569" s="2459" t="str">
        <f>IF(INPUT_OUTPUT!CE556="","",INPUT_OUTPUT!CE556)</f>
        <v/>
      </c>
      <c r="AE569" s="2459" t="str">
        <f>IF(INPUT_OUTPUT!CF556="","",INPUT_OUTPUT!CF556)</f>
        <v/>
      </c>
      <c r="AF569" s="2459" t="str">
        <f>IF(INPUT_OUTPUT!CG556="","",INPUT_OUTPUT!CG556)</f>
        <v/>
      </c>
      <c r="AG569" s="2459" t="str">
        <f>IF(INPUT_OUTPUT!CH556="","",INPUT_OUTPUT!CH556)</f>
        <v/>
      </c>
      <c r="AH569" s="2459" t="str">
        <f>IF(INPUT_OUTPUT!CI556="","",INPUT_OUTPUT!CI556)</f>
        <v/>
      </c>
    </row>
    <row r="570" spans="3:34" s="2437" customFormat="1" ht="12.75" customHeight="1">
      <c r="C570" s="2461" t="str">
        <f>IF(INPUT_OUTPUT!C557="","",INPUT_OUTPUT!C557)</f>
        <v/>
      </c>
      <c r="D570" s="2462" t="str">
        <f>IF(INPUT_OUTPUT!BH557="","",INPUT_OUTPUT!BH557)</f>
        <v/>
      </c>
      <c r="E570" s="2462" t="str">
        <f>IF(INPUT_OUTPUT!BI557="","",INPUT_OUTPUT!BI557)</f>
        <v/>
      </c>
      <c r="F570" s="2462" t="str">
        <f>IF(INPUT_OUTPUT!BJ557="","",INPUT_OUTPUT!BJ557)</f>
        <v/>
      </c>
      <c r="G570" s="2462" t="str">
        <f>IF(INPUT_OUTPUT!BK557="","",INPUT_OUTPUT!BK557)</f>
        <v/>
      </c>
      <c r="H570" s="2462" t="str">
        <f>IF(INPUT_OUTPUT!BL557="","",INPUT_OUTPUT!BL557)</f>
        <v/>
      </c>
      <c r="I570" s="2462" t="str">
        <f>IF(INPUT_OUTPUT!BM557="","",INPUT_OUTPUT!BM557)</f>
        <v/>
      </c>
      <c r="J570" s="2462" t="str">
        <f>IF(INPUT_OUTPUT!BN557="","",INPUT_OUTPUT!BN557)</f>
        <v/>
      </c>
      <c r="K570" s="2453" t="str">
        <f t="shared" si="27"/>
        <v/>
      </c>
      <c r="L570" s="2457" t="str">
        <f>IF(INPUT_OUTPUT!BO557="","",INPUT_OUTPUT!BO557)</f>
        <v/>
      </c>
      <c r="M570" s="2457" t="str">
        <f>IF(INPUT_OUTPUT!BP557="","",INPUT_OUTPUT!BP557)</f>
        <v/>
      </c>
      <c r="N570" s="2457" t="str">
        <f>IF(INPUT_OUTPUT!BQ557="","",INPUT_OUTPUT!BQ557)</f>
        <v/>
      </c>
      <c r="O570" s="2457" t="str">
        <f>IF(INPUT_OUTPUT!BR557="","",INPUT_OUTPUT!BR557)</f>
        <v/>
      </c>
      <c r="P570" s="2457" t="str">
        <f>IF(INPUT_OUTPUT!BS557="","",INPUT_OUTPUT!BS557)</f>
        <v/>
      </c>
      <c r="Q570" s="2457" t="str">
        <f>IF(INPUT_OUTPUT!BT557="","",INPUT_OUTPUT!BT557)</f>
        <v/>
      </c>
      <c r="R570" s="2457" t="str">
        <f>IF(INPUT_OUTPUT!BU557="","",INPUT_OUTPUT!BU557)</f>
        <v/>
      </c>
      <c r="S570" s="2461" t="str">
        <f t="shared" si="28"/>
        <v/>
      </c>
      <c r="T570" s="2457" t="str">
        <f>IF(INPUT_OUTPUT!BV557="","",INPUT_OUTPUT!BV557)</f>
        <v/>
      </c>
      <c r="U570" s="2457" t="str">
        <f>IF(INPUT_OUTPUT!BW557="","",INPUT_OUTPUT!BW557)</f>
        <v/>
      </c>
      <c r="V570" s="2457" t="str">
        <f>IF(INPUT_OUTPUT!BX557="","",INPUT_OUTPUT!BX557)</f>
        <v/>
      </c>
      <c r="W570" s="2457" t="str">
        <f>IF(INPUT_OUTPUT!BY557="","",INPUT_OUTPUT!BY557)</f>
        <v/>
      </c>
      <c r="X570" s="2457" t="str">
        <f>IF(INPUT_OUTPUT!BZ557="","",INPUT_OUTPUT!BZ557)</f>
        <v/>
      </c>
      <c r="Y570" s="2457" t="str">
        <f>IF(INPUT_OUTPUT!CA557="","",INPUT_OUTPUT!CA557)</f>
        <v/>
      </c>
      <c r="Z570" s="2457" t="str">
        <f>IF(INPUT_OUTPUT!CB557="","",INPUT_OUTPUT!CB557)</f>
        <v/>
      </c>
      <c r="AA570" s="2461" t="str">
        <f t="shared" si="29"/>
        <v/>
      </c>
      <c r="AB570" s="2459" t="str">
        <f>IF(INPUT_OUTPUT!CC557="","",INPUT_OUTPUT!CC557)</f>
        <v/>
      </c>
      <c r="AC570" s="2459" t="str">
        <f>IF(INPUT_OUTPUT!CD557="","",INPUT_OUTPUT!CD557)</f>
        <v/>
      </c>
      <c r="AD570" s="2459" t="str">
        <f>IF(INPUT_OUTPUT!CE557="","",INPUT_OUTPUT!CE557)</f>
        <v/>
      </c>
      <c r="AE570" s="2459" t="str">
        <f>IF(INPUT_OUTPUT!CF557="","",INPUT_OUTPUT!CF557)</f>
        <v/>
      </c>
      <c r="AF570" s="2459" t="str">
        <f>IF(INPUT_OUTPUT!CG557="","",INPUT_OUTPUT!CG557)</f>
        <v/>
      </c>
      <c r="AG570" s="2459" t="str">
        <f>IF(INPUT_OUTPUT!CH557="","",INPUT_OUTPUT!CH557)</f>
        <v/>
      </c>
      <c r="AH570" s="2459" t="str">
        <f>IF(INPUT_OUTPUT!CI557="","",INPUT_OUTPUT!CI557)</f>
        <v/>
      </c>
    </row>
    <row r="571" spans="3:34" s="2437" customFormat="1" ht="12.75" customHeight="1">
      <c r="C571" s="2461" t="str">
        <f>IF(INPUT_OUTPUT!C558="","",INPUT_OUTPUT!C558)</f>
        <v/>
      </c>
      <c r="D571" s="2462" t="str">
        <f>IF(INPUT_OUTPUT!BH558="","",INPUT_OUTPUT!BH558)</f>
        <v/>
      </c>
      <c r="E571" s="2462" t="str">
        <f>IF(INPUT_OUTPUT!BI558="","",INPUT_OUTPUT!BI558)</f>
        <v/>
      </c>
      <c r="F571" s="2462" t="str">
        <f>IF(INPUT_OUTPUT!BJ558="","",INPUT_OUTPUT!BJ558)</f>
        <v/>
      </c>
      <c r="G571" s="2462" t="str">
        <f>IF(INPUT_OUTPUT!BK558="","",INPUT_OUTPUT!BK558)</f>
        <v/>
      </c>
      <c r="H571" s="2462" t="str">
        <f>IF(INPUT_OUTPUT!BL558="","",INPUT_OUTPUT!BL558)</f>
        <v/>
      </c>
      <c r="I571" s="2462" t="str">
        <f>IF(INPUT_OUTPUT!BM558="","",INPUT_OUTPUT!BM558)</f>
        <v/>
      </c>
      <c r="J571" s="2462" t="str">
        <f>IF(INPUT_OUTPUT!BN558="","",INPUT_OUTPUT!BN558)</f>
        <v/>
      </c>
      <c r="K571" s="2453" t="str">
        <f t="shared" si="27"/>
        <v/>
      </c>
      <c r="L571" s="2457" t="str">
        <f>IF(INPUT_OUTPUT!BO558="","",INPUT_OUTPUT!BO558)</f>
        <v/>
      </c>
      <c r="M571" s="2457" t="str">
        <f>IF(INPUT_OUTPUT!BP558="","",INPUT_OUTPUT!BP558)</f>
        <v/>
      </c>
      <c r="N571" s="2457" t="str">
        <f>IF(INPUT_OUTPUT!BQ558="","",INPUT_OUTPUT!BQ558)</f>
        <v/>
      </c>
      <c r="O571" s="2457" t="str">
        <f>IF(INPUT_OUTPUT!BR558="","",INPUT_OUTPUT!BR558)</f>
        <v/>
      </c>
      <c r="P571" s="2457" t="str">
        <f>IF(INPUT_OUTPUT!BS558="","",INPUT_OUTPUT!BS558)</f>
        <v/>
      </c>
      <c r="Q571" s="2457" t="str">
        <f>IF(INPUT_OUTPUT!BT558="","",INPUT_OUTPUT!BT558)</f>
        <v/>
      </c>
      <c r="R571" s="2457" t="str">
        <f>IF(INPUT_OUTPUT!BU558="","",INPUT_OUTPUT!BU558)</f>
        <v/>
      </c>
      <c r="S571" s="2461" t="str">
        <f t="shared" si="28"/>
        <v/>
      </c>
      <c r="T571" s="2457" t="str">
        <f>IF(INPUT_OUTPUT!BV558="","",INPUT_OUTPUT!BV558)</f>
        <v/>
      </c>
      <c r="U571" s="2457" t="str">
        <f>IF(INPUT_OUTPUT!BW558="","",INPUT_OUTPUT!BW558)</f>
        <v/>
      </c>
      <c r="V571" s="2457" t="str">
        <f>IF(INPUT_OUTPUT!BX558="","",INPUT_OUTPUT!BX558)</f>
        <v/>
      </c>
      <c r="W571" s="2457" t="str">
        <f>IF(INPUT_OUTPUT!BY558="","",INPUT_OUTPUT!BY558)</f>
        <v/>
      </c>
      <c r="X571" s="2457" t="str">
        <f>IF(INPUT_OUTPUT!BZ558="","",INPUT_OUTPUT!BZ558)</f>
        <v/>
      </c>
      <c r="Y571" s="2457" t="str">
        <f>IF(INPUT_OUTPUT!CA558="","",INPUT_OUTPUT!CA558)</f>
        <v/>
      </c>
      <c r="Z571" s="2457" t="str">
        <f>IF(INPUT_OUTPUT!CB558="","",INPUT_OUTPUT!CB558)</f>
        <v/>
      </c>
      <c r="AA571" s="2461" t="str">
        <f t="shared" si="29"/>
        <v/>
      </c>
      <c r="AB571" s="2459" t="str">
        <f>IF(INPUT_OUTPUT!CC558="","",INPUT_OUTPUT!CC558)</f>
        <v/>
      </c>
      <c r="AC571" s="2459" t="str">
        <f>IF(INPUT_OUTPUT!CD558="","",INPUT_OUTPUT!CD558)</f>
        <v/>
      </c>
      <c r="AD571" s="2459" t="str">
        <f>IF(INPUT_OUTPUT!CE558="","",INPUT_OUTPUT!CE558)</f>
        <v/>
      </c>
      <c r="AE571" s="2459" t="str">
        <f>IF(INPUT_OUTPUT!CF558="","",INPUT_OUTPUT!CF558)</f>
        <v/>
      </c>
      <c r="AF571" s="2459" t="str">
        <f>IF(INPUT_OUTPUT!CG558="","",INPUT_OUTPUT!CG558)</f>
        <v/>
      </c>
      <c r="AG571" s="2459" t="str">
        <f>IF(INPUT_OUTPUT!CH558="","",INPUT_OUTPUT!CH558)</f>
        <v/>
      </c>
      <c r="AH571" s="2459" t="str">
        <f>IF(INPUT_OUTPUT!CI558="","",INPUT_OUTPUT!CI558)</f>
        <v/>
      </c>
    </row>
    <row r="572" spans="3:34" s="2437" customFormat="1" ht="12.75" customHeight="1">
      <c r="C572" s="2461" t="str">
        <f>IF(INPUT_OUTPUT!C559="","",INPUT_OUTPUT!C559)</f>
        <v/>
      </c>
      <c r="D572" s="2462" t="str">
        <f>IF(INPUT_OUTPUT!BH559="","",INPUT_OUTPUT!BH559)</f>
        <v/>
      </c>
      <c r="E572" s="2462" t="str">
        <f>IF(INPUT_OUTPUT!BI559="","",INPUT_OUTPUT!BI559)</f>
        <v/>
      </c>
      <c r="F572" s="2462" t="str">
        <f>IF(INPUT_OUTPUT!BJ559="","",INPUT_OUTPUT!BJ559)</f>
        <v/>
      </c>
      <c r="G572" s="2462" t="str">
        <f>IF(INPUT_OUTPUT!BK559="","",INPUT_OUTPUT!BK559)</f>
        <v/>
      </c>
      <c r="H572" s="2462" t="str">
        <f>IF(INPUT_OUTPUT!BL559="","",INPUT_OUTPUT!BL559)</f>
        <v/>
      </c>
      <c r="I572" s="2462" t="str">
        <f>IF(INPUT_OUTPUT!BM559="","",INPUT_OUTPUT!BM559)</f>
        <v/>
      </c>
      <c r="J572" s="2462" t="str">
        <f>IF(INPUT_OUTPUT!BN559="","",INPUT_OUTPUT!BN559)</f>
        <v/>
      </c>
      <c r="K572" s="2453" t="str">
        <f t="shared" si="27"/>
        <v/>
      </c>
      <c r="L572" s="2457" t="str">
        <f>IF(INPUT_OUTPUT!BO559="","",INPUT_OUTPUT!BO559)</f>
        <v/>
      </c>
      <c r="M572" s="2457" t="str">
        <f>IF(INPUT_OUTPUT!BP559="","",INPUT_OUTPUT!BP559)</f>
        <v/>
      </c>
      <c r="N572" s="2457" t="str">
        <f>IF(INPUT_OUTPUT!BQ559="","",INPUT_OUTPUT!BQ559)</f>
        <v/>
      </c>
      <c r="O572" s="2457" t="str">
        <f>IF(INPUT_OUTPUT!BR559="","",INPUT_OUTPUT!BR559)</f>
        <v/>
      </c>
      <c r="P572" s="2457" t="str">
        <f>IF(INPUT_OUTPUT!BS559="","",INPUT_OUTPUT!BS559)</f>
        <v/>
      </c>
      <c r="Q572" s="2457" t="str">
        <f>IF(INPUT_OUTPUT!BT559="","",INPUT_OUTPUT!BT559)</f>
        <v/>
      </c>
      <c r="R572" s="2457" t="str">
        <f>IF(INPUT_OUTPUT!BU559="","",INPUT_OUTPUT!BU559)</f>
        <v/>
      </c>
      <c r="S572" s="2461" t="str">
        <f t="shared" si="28"/>
        <v/>
      </c>
      <c r="T572" s="2457" t="str">
        <f>IF(INPUT_OUTPUT!BV559="","",INPUT_OUTPUT!BV559)</f>
        <v/>
      </c>
      <c r="U572" s="2457" t="str">
        <f>IF(INPUT_OUTPUT!BW559="","",INPUT_OUTPUT!BW559)</f>
        <v/>
      </c>
      <c r="V572" s="2457" t="str">
        <f>IF(INPUT_OUTPUT!BX559="","",INPUT_OUTPUT!BX559)</f>
        <v/>
      </c>
      <c r="W572" s="2457" t="str">
        <f>IF(INPUT_OUTPUT!BY559="","",INPUT_OUTPUT!BY559)</f>
        <v/>
      </c>
      <c r="X572" s="2457" t="str">
        <f>IF(INPUT_OUTPUT!BZ559="","",INPUT_OUTPUT!BZ559)</f>
        <v/>
      </c>
      <c r="Y572" s="2457" t="str">
        <f>IF(INPUT_OUTPUT!CA559="","",INPUT_OUTPUT!CA559)</f>
        <v/>
      </c>
      <c r="Z572" s="2457" t="str">
        <f>IF(INPUT_OUTPUT!CB559="","",INPUT_OUTPUT!CB559)</f>
        <v/>
      </c>
      <c r="AA572" s="2461" t="str">
        <f t="shared" si="29"/>
        <v/>
      </c>
      <c r="AB572" s="2459" t="str">
        <f>IF(INPUT_OUTPUT!CC559="","",INPUT_OUTPUT!CC559)</f>
        <v/>
      </c>
      <c r="AC572" s="2459" t="str">
        <f>IF(INPUT_OUTPUT!CD559="","",INPUT_OUTPUT!CD559)</f>
        <v/>
      </c>
      <c r="AD572" s="2459" t="str">
        <f>IF(INPUT_OUTPUT!CE559="","",INPUT_OUTPUT!CE559)</f>
        <v/>
      </c>
      <c r="AE572" s="2459" t="str">
        <f>IF(INPUT_OUTPUT!CF559="","",INPUT_OUTPUT!CF559)</f>
        <v/>
      </c>
      <c r="AF572" s="2459" t="str">
        <f>IF(INPUT_OUTPUT!CG559="","",INPUT_OUTPUT!CG559)</f>
        <v/>
      </c>
      <c r="AG572" s="2459" t="str">
        <f>IF(INPUT_OUTPUT!CH559="","",INPUT_OUTPUT!CH559)</f>
        <v/>
      </c>
      <c r="AH572" s="2459" t="str">
        <f>IF(INPUT_OUTPUT!CI559="","",INPUT_OUTPUT!CI559)</f>
        <v/>
      </c>
    </row>
    <row r="573" spans="3:34" s="2437" customFormat="1" ht="12.75" customHeight="1">
      <c r="C573" s="2461" t="str">
        <f>IF(INPUT_OUTPUT!C560="","",INPUT_OUTPUT!C560)</f>
        <v/>
      </c>
      <c r="D573" s="2462" t="str">
        <f>IF(INPUT_OUTPUT!BH560="","",INPUT_OUTPUT!BH560)</f>
        <v/>
      </c>
      <c r="E573" s="2462" t="str">
        <f>IF(INPUT_OUTPUT!BI560="","",INPUT_OUTPUT!BI560)</f>
        <v/>
      </c>
      <c r="F573" s="2462" t="str">
        <f>IF(INPUT_OUTPUT!BJ560="","",INPUT_OUTPUT!BJ560)</f>
        <v/>
      </c>
      <c r="G573" s="2462" t="str">
        <f>IF(INPUT_OUTPUT!BK560="","",INPUT_OUTPUT!BK560)</f>
        <v/>
      </c>
      <c r="H573" s="2462" t="str">
        <f>IF(INPUT_OUTPUT!BL560="","",INPUT_OUTPUT!BL560)</f>
        <v/>
      </c>
      <c r="I573" s="2462" t="str">
        <f>IF(INPUT_OUTPUT!BM560="","",INPUT_OUTPUT!BM560)</f>
        <v/>
      </c>
      <c r="J573" s="2462" t="str">
        <f>IF(INPUT_OUTPUT!BN560="","",INPUT_OUTPUT!BN560)</f>
        <v/>
      </c>
      <c r="K573" s="2453" t="str">
        <f t="shared" si="27"/>
        <v/>
      </c>
      <c r="L573" s="2457" t="str">
        <f>IF(INPUT_OUTPUT!BO560="","",INPUT_OUTPUT!BO560)</f>
        <v/>
      </c>
      <c r="M573" s="2457" t="str">
        <f>IF(INPUT_OUTPUT!BP560="","",INPUT_OUTPUT!BP560)</f>
        <v/>
      </c>
      <c r="N573" s="2457" t="str">
        <f>IF(INPUT_OUTPUT!BQ560="","",INPUT_OUTPUT!BQ560)</f>
        <v/>
      </c>
      <c r="O573" s="2457" t="str">
        <f>IF(INPUT_OUTPUT!BR560="","",INPUT_OUTPUT!BR560)</f>
        <v/>
      </c>
      <c r="P573" s="2457" t="str">
        <f>IF(INPUT_OUTPUT!BS560="","",INPUT_OUTPUT!BS560)</f>
        <v/>
      </c>
      <c r="Q573" s="2457" t="str">
        <f>IF(INPUT_OUTPUT!BT560="","",INPUT_OUTPUT!BT560)</f>
        <v/>
      </c>
      <c r="R573" s="2457" t="str">
        <f>IF(INPUT_OUTPUT!BU560="","",INPUT_OUTPUT!BU560)</f>
        <v/>
      </c>
      <c r="S573" s="2461" t="str">
        <f t="shared" si="28"/>
        <v/>
      </c>
      <c r="T573" s="2457" t="str">
        <f>IF(INPUT_OUTPUT!BV560="","",INPUT_OUTPUT!BV560)</f>
        <v/>
      </c>
      <c r="U573" s="2457" t="str">
        <f>IF(INPUT_OUTPUT!BW560="","",INPUT_OUTPUT!BW560)</f>
        <v/>
      </c>
      <c r="V573" s="2457" t="str">
        <f>IF(INPUT_OUTPUT!BX560="","",INPUT_OUTPUT!BX560)</f>
        <v/>
      </c>
      <c r="W573" s="2457" t="str">
        <f>IF(INPUT_OUTPUT!BY560="","",INPUT_OUTPUT!BY560)</f>
        <v/>
      </c>
      <c r="X573" s="2457" t="str">
        <f>IF(INPUT_OUTPUT!BZ560="","",INPUT_OUTPUT!BZ560)</f>
        <v/>
      </c>
      <c r="Y573" s="2457" t="str">
        <f>IF(INPUT_OUTPUT!CA560="","",INPUT_OUTPUT!CA560)</f>
        <v/>
      </c>
      <c r="Z573" s="2457" t="str">
        <f>IF(INPUT_OUTPUT!CB560="","",INPUT_OUTPUT!CB560)</f>
        <v/>
      </c>
      <c r="AA573" s="2461" t="str">
        <f t="shared" si="29"/>
        <v/>
      </c>
      <c r="AB573" s="2459" t="str">
        <f>IF(INPUT_OUTPUT!CC560="","",INPUT_OUTPUT!CC560)</f>
        <v/>
      </c>
      <c r="AC573" s="2459" t="str">
        <f>IF(INPUT_OUTPUT!CD560="","",INPUT_OUTPUT!CD560)</f>
        <v/>
      </c>
      <c r="AD573" s="2459" t="str">
        <f>IF(INPUT_OUTPUT!CE560="","",INPUT_OUTPUT!CE560)</f>
        <v/>
      </c>
      <c r="AE573" s="2459" t="str">
        <f>IF(INPUT_OUTPUT!CF560="","",INPUT_OUTPUT!CF560)</f>
        <v/>
      </c>
      <c r="AF573" s="2459" t="str">
        <f>IF(INPUT_OUTPUT!CG560="","",INPUT_OUTPUT!CG560)</f>
        <v/>
      </c>
      <c r="AG573" s="2459" t="str">
        <f>IF(INPUT_OUTPUT!CH560="","",INPUT_OUTPUT!CH560)</f>
        <v/>
      </c>
      <c r="AH573" s="2459" t="str">
        <f>IF(INPUT_OUTPUT!CI560="","",INPUT_OUTPUT!CI560)</f>
        <v/>
      </c>
    </row>
    <row r="574" spans="3:34" s="2437" customFormat="1" ht="12.75" customHeight="1">
      <c r="C574" s="2461" t="str">
        <f>IF(INPUT_OUTPUT!C561="","",INPUT_OUTPUT!C561)</f>
        <v/>
      </c>
      <c r="D574" s="2462" t="str">
        <f>IF(INPUT_OUTPUT!BH561="","",INPUT_OUTPUT!BH561)</f>
        <v/>
      </c>
      <c r="E574" s="2462" t="str">
        <f>IF(INPUT_OUTPUT!BI561="","",INPUT_OUTPUT!BI561)</f>
        <v/>
      </c>
      <c r="F574" s="2462" t="str">
        <f>IF(INPUT_OUTPUT!BJ561="","",INPUT_OUTPUT!BJ561)</f>
        <v/>
      </c>
      <c r="G574" s="2462" t="str">
        <f>IF(INPUT_OUTPUT!BK561="","",INPUT_OUTPUT!BK561)</f>
        <v/>
      </c>
      <c r="H574" s="2462" t="str">
        <f>IF(INPUT_OUTPUT!BL561="","",INPUT_OUTPUT!BL561)</f>
        <v/>
      </c>
      <c r="I574" s="2462" t="str">
        <f>IF(INPUT_OUTPUT!BM561="","",INPUT_OUTPUT!BM561)</f>
        <v/>
      </c>
      <c r="J574" s="2462" t="str">
        <f>IF(INPUT_OUTPUT!BN561="","",INPUT_OUTPUT!BN561)</f>
        <v/>
      </c>
      <c r="K574" s="2453" t="str">
        <f t="shared" si="27"/>
        <v/>
      </c>
      <c r="L574" s="2457" t="str">
        <f>IF(INPUT_OUTPUT!BO561="","",INPUT_OUTPUT!BO561)</f>
        <v/>
      </c>
      <c r="M574" s="2457" t="str">
        <f>IF(INPUT_OUTPUT!BP561="","",INPUT_OUTPUT!BP561)</f>
        <v/>
      </c>
      <c r="N574" s="2457" t="str">
        <f>IF(INPUT_OUTPUT!BQ561="","",INPUT_OUTPUT!BQ561)</f>
        <v/>
      </c>
      <c r="O574" s="2457" t="str">
        <f>IF(INPUT_OUTPUT!BR561="","",INPUT_OUTPUT!BR561)</f>
        <v/>
      </c>
      <c r="P574" s="2457" t="str">
        <f>IF(INPUT_OUTPUT!BS561="","",INPUT_OUTPUT!BS561)</f>
        <v/>
      </c>
      <c r="Q574" s="2457" t="str">
        <f>IF(INPUT_OUTPUT!BT561="","",INPUT_OUTPUT!BT561)</f>
        <v/>
      </c>
      <c r="R574" s="2457" t="str">
        <f>IF(INPUT_OUTPUT!BU561="","",INPUT_OUTPUT!BU561)</f>
        <v/>
      </c>
      <c r="S574" s="2461" t="str">
        <f t="shared" si="28"/>
        <v/>
      </c>
      <c r="T574" s="2457" t="str">
        <f>IF(INPUT_OUTPUT!BV561="","",INPUT_OUTPUT!BV561)</f>
        <v/>
      </c>
      <c r="U574" s="2457" t="str">
        <f>IF(INPUT_OUTPUT!BW561="","",INPUT_OUTPUT!BW561)</f>
        <v/>
      </c>
      <c r="V574" s="2457" t="str">
        <f>IF(INPUT_OUTPUT!BX561="","",INPUT_OUTPUT!BX561)</f>
        <v/>
      </c>
      <c r="W574" s="2457" t="str">
        <f>IF(INPUT_OUTPUT!BY561="","",INPUT_OUTPUT!BY561)</f>
        <v/>
      </c>
      <c r="X574" s="2457" t="str">
        <f>IF(INPUT_OUTPUT!BZ561="","",INPUT_OUTPUT!BZ561)</f>
        <v/>
      </c>
      <c r="Y574" s="2457" t="str">
        <f>IF(INPUT_OUTPUT!CA561="","",INPUT_OUTPUT!CA561)</f>
        <v/>
      </c>
      <c r="Z574" s="2457" t="str">
        <f>IF(INPUT_OUTPUT!CB561="","",INPUT_OUTPUT!CB561)</f>
        <v/>
      </c>
      <c r="AA574" s="2461" t="str">
        <f t="shared" si="29"/>
        <v/>
      </c>
      <c r="AB574" s="2459" t="str">
        <f>IF(INPUT_OUTPUT!CC561="","",INPUT_OUTPUT!CC561)</f>
        <v/>
      </c>
      <c r="AC574" s="2459" t="str">
        <f>IF(INPUT_OUTPUT!CD561="","",INPUT_OUTPUT!CD561)</f>
        <v/>
      </c>
      <c r="AD574" s="2459" t="str">
        <f>IF(INPUT_OUTPUT!CE561="","",INPUT_OUTPUT!CE561)</f>
        <v/>
      </c>
      <c r="AE574" s="2459" t="str">
        <f>IF(INPUT_OUTPUT!CF561="","",INPUT_OUTPUT!CF561)</f>
        <v/>
      </c>
      <c r="AF574" s="2459" t="str">
        <f>IF(INPUT_OUTPUT!CG561="","",INPUT_OUTPUT!CG561)</f>
        <v/>
      </c>
      <c r="AG574" s="2459" t="str">
        <f>IF(INPUT_OUTPUT!CH561="","",INPUT_OUTPUT!CH561)</f>
        <v/>
      </c>
      <c r="AH574" s="2459" t="str">
        <f>IF(INPUT_OUTPUT!CI561="","",INPUT_OUTPUT!CI561)</f>
        <v/>
      </c>
    </row>
    <row r="575" spans="3:34" s="2437" customFormat="1" ht="12.75" customHeight="1">
      <c r="C575" s="2461" t="str">
        <f>IF(INPUT_OUTPUT!C562="","",INPUT_OUTPUT!C562)</f>
        <v/>
      </c>
      <c r="D575" s="2462" t="str">
        <f>IF(INPUT_OUTPUT!BH562="","",INPUT_OUTPUT!BH562)</f>
        <v/>
      </c>
      <c r="E575" s="2462" t="str">
        <f>IF(INPUT_OUTPUT!BI562="","",INPUT_OUTPUT!BI562)</f>
        <v/>
      </c>
      <c r="F575" s="2462" t="str">
        <f>IF(INPUT_OUTPUT!BJ562="","",INPUT_OUTPUT!BJ562)</f>
        <v/>
      </c>
      <c r="G575" s="2462" t="str">
        <f>IF(INPUT_OUTPUT!BK562="","",INPUT_OUTPUT!BK562)</f>
        <v/>
      </c>
      <c r="H575" s="2462" t="str">
        <f>IF(INPUT_OUTPUT!BL562="","",INPUT_OUTPUT!BL562)</f>
        <v/>
      </c>
      <c r="I575" s="2462" t="str">
        <f>IF(INPUT_OUTPUT!BM562="","",INPUT_OUTPUT!BM562)</f>
        <v/>
      </c>
      <c r="J575" s="2462" t="str">
        <f>IF(INPUT_OUTPUT!BN562="","",INPUT_OUTPUT!BN562)</f>
        <v/>
      </c>
      <c r="K575" s="2453" t="str">
        <f t="shared" si="27"/>
        <v/>
      </c>
      <c r="L575" s="2457" t="str">
        <f>IF(INPUT_OUTPUT!BO562="","",INPUT_OUTPUT!BO562)</f>
        <v/>
      </c>
      <c r="M575" s="2457" t="str">
        <f>IF(INPUT_OUTPUT!BP562="","",INPUT_OUTPUT!BP562)</f>
        <v/>
      </c>
      <c r="N575" s="2457" t="str">
        <f>IF(INPUT_OUTPUT!BQ562="","",INPUT_OUTPUT!BQ562)</f>
        <v/>
      </c>
      <c r="O575" s="2457" t="str">
        <f>IF(INPUT_OUTPUT!BR562="","",INPUT_OUTPUT!BR562)</f>
        <v/>
      </c>
      <c r="P575" s="2457" t="str">
        <f>IF(INPUT_OUTPUT!BS562="","",INPUT_OUTPUT!BS562)</f>
        <v/>
      </c>
      <c r="Q575" s="2457" t="str">
        <f>IF(INPUT_OUTPUT!BT562="","",INPUT_OUTPUT!BT562)</f>
        <v/>
      </c>
      <c r="R575" s="2457" t="str">
        <f>IF(INPUT_OUTPUT!BU562="","",INPUT_OUTPUT!BU562)</f>
        <v/>
      </c>
      <c r="S575" s="2461" t="str">
        <f t="shared" si="28"/>
        <v/>
      </c>
      <c r="T575" s="2457" t="str">
        <f>IF(INPUT_OUTPUT!BV562="","",INPUT_OUTPUT!BV562)</f>
        <v/>
      </c>
      <c r="U575" s="2457" t="str">
        <f>IF(INPUT_OUTPUT!BW562="","",INPUT_OUTPUT!BW562)</f>
        <v/>
      </c>
      <c r="V575" s="2457" t="str">
        <f>IF(INPUT_OUTPUT!BX562="","",INPUT_OUTPUT!BX562)</f>
        <v/>
      </c>
      <c r="W575" s="2457" t="str">
        <f>IF(INPUT_OUTPUT!BY562="","",INPUT_OUTPUT!BY562)</f>
        <v/>
      </c>
      <c r="X575" s="2457" t="str">
        <f>IF(INPUT_OUTPUT!BZ562="","",INPUT_OUTPUT!BZ562)</f>
        <v/>
      </c>
      <c r="Y575" s="2457" t="str">
        <f>IF(INPUT_OUTPUT!CA562="","",INPUT_OUTPUT!CA562)</f>
        <v/>
      </c>
      <c r="Z575" s="2457" t="str">
        <f>IF(INPUT_OUTPUT!CB562="","",INPUT_OUTPUT!CB562)</f>
        <v/>
      </c>
      <c r="AA575" s="2461" t="str">
        <f t="shared" si="29"/>
        <v/>
      </c>
      <c r="AB575" s="2459" t="str">
        <f>IF(INPUT_OUTPUT!CC562="","",INPUT_OUTPUT!CC562)</f>
        <v/>
      </c>
      <c r="AC575" s="2459" t="str">
        <f>IF(INPUT_OUTPUT!CD562="","",INPUT_OUTPUT!CD562)</f>
        <v/>
      </c>
      <c r="AD575" s="2459" t="str">
        <f>IF(INPUT_OUTPUT!CE562="","",INPUT_OUTPUT!CE562)</f>
        <v/>
      </c>
      <c r="AE575" s="2459" t="str">
        <f>IF(INPUT_OUTPUT!CF562="","",INPUT_OUTPUT!CF562)</f>
        <v/>
      </c>
      <c r="AF575" s="2459" t="str">
        <f>IF(INPUT_OUTPUT!CG562="","",INPUT_OUTPUT!CG562)</f>
        <v/>
      </c>
      <c r="AG575" s="2459" t="str">
        <f>IF(INPUT_OUTPUT!CH562="","",INPUT_OUTPUT!CH562)</f>
        <v/>
      </c>
      <c r="AH575" s="2459" t="str">
        <f>IF(INPUT_OUTPUT!CI562="","",INPUT_OUTPUT!CI562)</f>
        <v/>
      </c>
    </row>
    <row r="576" spans="3:34" s="2437" customFormat="1" ht="12.75" customHeight="1">
      <c r="C576" s="2461" t="str">
        <f>IF(INPUT_OUTPUT!C563="","",INPUT_OUTPUT!C563)</f>
        <v/>
      </c>
      <c r="D576" s="2462" t="str">
        <f>IF(INPUT_OUTPUT!BH563="","",INPUT_OUTPUT!BH563)</f>
        <v/>
      </c>
      <c r="E576" s="2462" t="str">
        <f>IF(INPUT_OUTPUT!BI563="","",INPUT_OUTPUT!BI563)</f>
        <v/>
      </c>
      <c r="F576" s="2462" t="str">
        <f>IF(INPUT_OUTPUT!BJ563="","",INPUT_OUTPUT!BJ563)</f>
        <v/>
      </c>
      <c r="G576" s="2462" t="str">
        <f>IF(INPUT_OUTPUT!BK563="","",INPUT_OUTPUT!BK563)</f>
        <v/>
      </c>
      <c r="H576" s="2462" t="str">
        <f>IF(INPUT_OUTPUT!BL563="","",INPUT_OUTPUT!BL563)</f>
        <v/>
      </c>
      <c r="I576" s="2462" t="str">
        <f>IF(INPUT_OUTPUT!BM563="","",INPUT_OUTPUT!BM563)</f>
        <v/>
      </c>
      <c r="J576" s="2462" t="str">
        <f>IF(INPUT_OUTPUT!BN563="","",INPUT_OUTPUT!BN563)</f>
        <v/>
      </c>
      <c r="K576" s="2453" t="str">
        <f t="shared" si="27"/>
        <v/>
      </c>
      <c r="L576" s="2457" t="str">
        <f>IF(INPUT_OUTPUT!BO563="","",INPUT_OUTPUT!BO563)</f>
        <v/>
      </c>
      <c r="M576" s="2457" t="str">
        <f>IF(INPUT_OUTPUT!BP563="","",INPUT_OUTPUT!BP563)</f>
        <v/>
      </c>
      <c r="N576" s="2457" t="str">
        <f>IF(INPUT_OUTPUT!BQ563="","",INPUT_OUTPUT!BQ563)</f>
        <v/>
      </c>
      <c r="O576" s="2457" t="str">
        <f>IF(INPUT_OUTPUT!BR563="","",INPUT_OUTPUT!BR563)</f>
        <v/>
      </c>
      <c r="P576" s="2457" t="str">
        <f>IF(INPUT_OUTPUT!BS563="","",INPUT_OUTPUT!BS563)</f>
        <v/>
      </c>
      <c r="Q576" s="2457" t="str">
        <f>IF(INPUT_OUTPUT!BT563="","",INPUT_OUTPUT!BT563)</f>
        <v/>
      </c>
      <c r="R576" s="2457" t="str">
        <f>IF(INPUT_OUTPUT!BU563="","",INPUT_OUTPUT!BU563)</f>
        <v/>
      </c>
      <c r="S576" s="2461" t="str">
        <f t="shared" si="28"/>
        <v/>
      </c>
      <c r="T576" s="2457" t="str">
        <f>IF(INPUT_OUTPUT!BV563="","",INPUT_OUTPUT!BV563)</f>
        <v/>
      </c>
      <c r="U576" s="2457" t="str">
        <f>IF(INPUT_OUTPUT!BW563="","",INPUT_OUTPUT!BW563)</f>
        <v/>
      </c>
      <c r="V576" s="2457" t="str">
        <f>IF(INPUT_OUTPUT!BX563="","",INPUT_OUTPUT!BX563)</f>
        <v/>
      </c>
      <c r="W576" s="2457" t="str">
        <f>IF(INPUT_OUTPUT!BY563="","",INPUT_OUTPUT!BY563)</f>
        <v/>
      </c>
      <c r="X576" s="2457" t="str">
        <f>IF(INPUT_OUTPUT!BZ563="","",INPUT_OUTPUT!BZ563)</f>
        <v/>
      </c>
      <c r="Y576" s="2457" t="str">
        <f>IF(INPUT_OUTPUT!CA563="","",INPUT_OUTPUT!CA563)</f>
        <v/>
      </c>
      <c r="Z576" s="2457" t="str">
        <f>IF(INPUT_OUTPUT!CB563="","",INPUT_OUTPUT!CB563)</f>
        <v/>
      </c>
      <c r="AA576" s="2461" t="str">
        <f t="shared" si="29"/>
        <v/>
      </c>
      <c r="AB576" s="2459" t="str">
        <f>IF(INPUT_OUTPUT!CC563="","",INPUT_OUTPUT!CC563)</f>
        <v/>
      </c>
      <c r="AC576" s="2459" t="str">
        <f>IF(INPUT_OUTPUT!CD563="","",INPUT_OUTPUT!CD563)</f>
        <v/>
      </c>
      <c r="AD576" s="2459" t="str">
        <f>IF(INPUT_OUTPUT!CE563="","",INPUT_OUTPUT!CE563)</f>
        <v/>
      </c>
      <c r="AE576" s="2459" t="str">
        <f>IF(INPUT_OUTPUT!CF563="","",INPUT_OUTPUT!CF563)</f>
        <v/>
      </c>
      <c r="AF576" s="2459" t="str">
        <f>IF(INPUT_OUTPUT!CG563="","",INPUT_OUTPUT!CG563)</f>
        <v/>
      </c>
      <c r="AG576" s="2459" t="str">
        <f>IF(INPUT_OUTPUT!CH563="","",INPUT_OUTPUT!CH563)</f>
        <v/>
      </c>
      <c r="AH576" s="2459" t="str">
        <f>IF(INPUT_OUTPUT!CI563="","",INPUT_OUTPUT!CI563)</f>
        <v/>
      </c>
    </row>
    <row r="577" spans="3:34" s="2437" customFormat="1" ht="12.75" customHeight="1">
      <c r="C577" s="2461" t="str">
        <f>IF(INPUT_OUTPUT!C564="","",INPUT_OUTPUT!C564)</f>
        <v/>
      </c>
      <c r="D577" s="2462" t="str">
        <f>IF(INPUT_OUTPUT!BH564="","",INPUT_OUTPUT!BH564)</f>
        <v/>
      </c>
      <c r="E577" s="2462" t="str">
        <f>IF(INPUT_OUTPUT!BI564="","",INPUT_OUTPUT!BI564)</f>
        <v/>
      </c>
      <c r="F577" s="2462" t="str">
        <f>IF(INPUT_OUTPUT!BJ564="","",INPUT_OUTPUT!BJ564)</f>
        <v/>
      </c>
      <c r="G577" s="2462" t="str">
        <f>IF(INPUT_OUTPUT!BK564="","",INPUT_OUTPUT!BK564)</f>
        <v/>
      </c>
      <c r="H577" s="2462" t="str">
        <f>IF(INPUT_OUTPUT!BL564="","",INPUT_OUTPUT!BL564)</f>
        <v/>
      </c>
      <c r="I577" s="2462" t="str">
        <f>IF(INPUT_OUTPUT!BM564="","",INPUT_OUTPUT!BM564)</f>
        <v/>
      </c>
      <c r="J577" s="2462" t="str">
        <f>IF(INPUT_OUTPUT!BN564="","",INPUT_OUTPUT!BN564)</f>
        <v/>
      </c>
      <c r="K577" s="2453" t="str">
        <f t="shared" si="27"/>
        <v/>
      </c>
      <c r="L577" s="2457" t="str">
        <f>IF(INPUT_OUTPUT!BO564="","",INPUT_OUTPUT!BO564)</f>
        <v/>
      </c>
      <c r="M577" s="2457" t="str">
        <f>IF(INPUT_OUTPUT!BP564="","",INPUT_OUTPUT!BP564)</f>
        <v/>
      </c>
      <c r="N577" s="2457" t="str">
        <f>IF(INPUT_OUTPUT!BQ564="","",INPUT_OUTPUT!BQ564)</f>
        <v/>
      </c>
      <c r="O577" s="2457" t="str">
        <f>IF(INPUT_OUTPUT!BR564="","",INPUT_OUTPUT!BR564)</f>
        <v/>
      </c>
      <c r="P577" s="2457" t="str">
        <f>IF(INPUT_OUTPUT!BS564="","",INPUT_OUTPUT!BS564)</f>
        <v/>
      </c>
      <c r="Q577" s="2457" t="str">
        <f>IF(INPUT_OUTPUT!BT564="","",INPUT_OUTPUT!BT564)</f>
        <v/>
      </c>
      <c r="R577" s="2457" t="str">
        <f>IF(INPUT_OUTPUT!BU564="","",INPUT_OUTPUT!BU564)</f>
        <v/>
      </c>
      <c r="S577" s="2461" t="str">
        <f t="shared" si="28"/>
        <v/>
      </c>
      <c r="T577" s="2457" t="str">
        <f>IF(INPUT_OUTPUT!BV564="","",INPUT_OUTPUT!BV564)</f>
        <v/>
      </c>
      <c r="U577" s="2457" t="str">
        <f>IF(INPUT_OUTPUT!BW564="","",INPUT_OUTPUT!BW564)</f>
        <v/>
      </c>
      <c r="V577" s="2457" t="str">
        <f>IF(INPUT_OUTPUT!BX564="","",INPUT_OUTPUT!BX564)</f>
        <v/>
      </c>
      <c r="W577" s="2457" t="str">
        <f>IF(INPUT_OUTPUT!BY564="","",INPUT_OUTPUT!BY564)</f>
        <v/>
      </c>
      <c r="X577" s="2457" t="str">
        <f>IF(INPUT_OUTPUT!BZ564="","",INPUT_OUTPUT!BZ564)</f>
        <v/>
      </c>
      <c r="Y577" s="2457" t="str">
        <f>IF(INPUT_OUTPUT!CA564="","",INPUT_OUTPUT!CA564)</f>
        <v/>
      </c>
      <c r="Z577" s="2457" t="str">
        <f>IF(INPUT_OUTPUT!CB564="","",INPUT_OUTPUT!CB564)</f>
        <v/>
      </c>
      <c r="AA577" s="2461" t="str">
        <f t="shared" si="29"/>
        <v/>
      </c>
      <c r="AB577" s="2459" t="str">
        <f>IF(INPUT_OUTPUT!CC564="","",INPUT_OUTPUT!CC564)</f>
        <v/>
      </c>
      <c r="AC577" s="2459" t="str">
        <f>IF(INPUT_OUTPUT!CD564="","",INPUT_OUTPUT!CD564)</f>
        <v/>
      </c>
      <c r="AD577" s="2459" t="str">
        <f>IF(INPUT_OUTPUT!CE564="","",INPUT_OUTPUT!CE564)</f>
        <v/>
      </c>
      <c r="AE577" s="2459" t="str">
        <f>IF(INPUT_OUTPUT!CF564="","",INPUT_OUTPUT!CF564)</f>
        <v/>
      </c>
      <c r="AF577" s="2459" t="str">
        <f>IF(INPUT_OUTPUT!CG564="","",INPUT_OUTPUT!CG564)</f>
        <v/>
      </c>
      <c r="AG577" s="2459" t="str">
        <f>IF(INPUT_OUTPUT!CH564="","",INPUT_OUTPUT!CH564)</f>
        <v/>
      </c>
      <c r="AH577" s="2459" t="str">
        <f>IF(INPUT_OUTPUT!CI564="","",INPUT_OUTPUT!CI564)</f>
        <v/>
      </c>
    </row>
    <row r="578" spans="3:34" s="2437" customFormat="1" ht="12.75" customHeight="1">
      <c r="C578" s="2461" t="str">
        <f>IF(INPUT_OUTPUT!C565="","",INPUT_OUTPUT!C565)</f>
        <v/>
      </c>
      <c r="D578" s="2462" t="str">
        <f>IF(INPUT_OUTPUT!BH565="","",INPUT_OUTPUT!BH565)</f>
        <v/>
      </c>
      <c r="E578" s="2462" t="str">
        <f>IF(INPUT_OUTPUT!BI565="","",INPUT_OUTPUT!BI565)</f>
        <v/>
      </c>
      <c r="F578" s="2462" t="str">
        <f>IF(INPUT_OUTPUT!BJ565="","",INPUT_OUTPUT!BJ565)</f>
        <v/>
      </c>
      <c r="G578" s="2462" t="str">
        <f>IF(INPUT_OUTPUT!BK565="","",INPUT_OUTPUT!BK565)</f>
        <v/>
      </c>
      <c r="H578" s="2462" t="str">
        <f>IF(INPUT_OUTPUT!BL565="","",INPUT_OUTPUT!BL565)</f>
        <v/>
      </c>
      <c r="I578" s="2462" t="str">
        <f>IF(INPUT_OUTPUT!BM565="","",INPUT_OUTPUT!BM565)</f>
        <v/>
      </c>
      <c r="J578" s="2462" t="str">
        <f>IF(INPUT_OUTPUT!BN565="","",INPUT_OUTPUT!BN565)</f>
        <v/>
      </c>
      <c r="K578" s="2453" t="str">
        <f t="shared" si="27"/>
        <v/>
      </c>
      <c r="L578" s="2457" t="str">
        <f>IF(INPUT_OUTPUT!BO565="","",INPUT_OUTPUT!BO565)</f>
        <v/>
      </c>
      <c r="M578" s="2457" t="str">
        <f>IF(INPUT_OUTPUT!BP565="","",INPUT_OUTPUT!BP565)</f>
        <v/>
      </c>
      <c r="N578" s="2457" t="str">
        <f>IF(INPUT_OUTPUT!BQ565="","",INPUT_OUTPUT!BQ565)</f>
        <v/>
      </c>
      <c r="O578" s="2457" t="str">
        <f>IF(INPUT_OUTPUT!BR565="","",INPUT_OUTPUT!BR565)</f>
        <v/>
      </c>
      <c r="P578" s="2457" t="str">
        <f>IF(INPUT_OUTPUT!BS565="","",INPUT_OUTPUT!BS565)</f>
        <v/>
      </c>
      <c r="Q578" s="2457" t="str">
        <f>IF(INPUT_OUTPUT!BT565="","",INPUT_OUTPUT!BT565)</f>
        <v/>
      </c>
      <c r="R578" s="2457" t="str">
        <f>IF(INPUT_OUTPUT!BU565="","",INPUT_OUTPUT!BU565)</f>
        <v/>
      </c>
      <c r="S578" s="2461" t="str">
        <f t="shared" si="28"/>
        <v/>
      </c>
      <c r="T578" s="2457" t="str">
        <f>IF(INPUT_OUTPUT!BV565="","",INPUT_OUTPUT!BV565)</f>
        <v/>
      </c>
      <c r="U578" s="2457" t="str">
        <f>IF(INPUT_OUTPUT!BW565="","",INPUT_OUTPUT!BW565)</f>
        <v/>
      </c>
      <c r="V578" s="2457" t="str">
        <f>IF(INPUT_OUTPUT!BX565="","",INPUT_OUTPUT!BX565)</f>
        <v/>
      </c>
      <c r="W578" s="2457" t="str">
        <f>IF(INPUT_OUTPUT!BY565="","",INPUT_OUTPUT!BY565)</f>
        <v/>
      </c>
      <c r="X578" s="2457" t="str">
        <f>IF(INPUT_OUTPUT!BZ565="","",INPUT_OUTPUT!BZ565)</f>
        <v/>
      </c>
      <c r="Y578" s="2457" t="str">
        <f>IF(INPUT_OUTPUT!CA565="","",INPUT_OUTPUT!CA565)</f>
        <v/>
      </c>
      <c r="Z578" s="2457" t="str">
        <f>IF(INPUT_OUTPUT!CB565="","",INPUT_OUTPUT!CB565)</f>
        <v/>
      </c>
      <c r="AA578" s="2461" t="str">
        <f t="shared" si="29"/>
        <v/>
      </c>
      <c r="AB578" s="2459" t="str">
        <f>IF(INPUT_OUTPUT!CC565="","",INPUT_OUTPUT!CC565)</f>
        <v/>
      </c>
      <c r="AC578" s="2459" t="str">
        <f>IF(INPUT_OUTPUT!CD565="","",INPUT_OUTPUT!CD565)</f>
        <v/>
      </c>
      <c r="AD578" s="2459" t="str">
        <f>IF(INPUT_OUTPUT!CE565="","",INPUT_OUTPUT!CE565)</f>
        <v/>
      </c>
      <c r="AE578" s="2459" t="str">
        <f>IF(INPUT_OUTPUT!CF565="","",INPUT_OUTPUT!CF565)</f>
        <v/>
      </c>
      <c r="AF578" s="2459" t="str">
        <f>IF(INPUT_OUTPUT!CG565="","",INPUT_OUTPUT!CG565)</f>
        <v/>
      </c>
      <c r="AG578" s="2459" t="str">
        <f>IF(INPUT_OUTPUT!CH565="","",INPUT_OUTPUT!CH565)</f>
        <v/>
      </c>
      <c r="AH578" s="2459" t="str">
        <f>IF(INPUT_OUTPUT!CI565="","",INPUT_OUTPUT!CI565)</f>
        <v/>
      </c>
    </row>
    <row r="579" spans="3:34" s="2437" customFormat="1" ht="12.75" customHeight="1">
      <c r="C579" s="2461" t="str">
        <f>IF(INPUT_OUTPUT!C566="","",INPUT_OUTPUT!C566)</f>
        <v/>
      </c>
      <c r="D579" s="2462" t="str">
        <f>IF(INPUT_OUTPUT!BH566="","",INPUT_OUTPUT!BH566)</f>
        <v/>
      </c>
      <c r="E579" s="2462" t="str">
        <f>IF(INPUT_OUTPUT!BI566="","",INPUT_OUTPUT!BI566)</f>
        <v/>
      </c>
      <c r="F579" s="2462" t="str">
        <f>IF(INPUT_OUTPUT!BJ566="","",INPUT_OUTPUT!BJ566)</f>
        <v/>
      </c>
      <c r="G579" s="2462" t="str">
        <f>IF(INPUT_OUTPUT!BK566="","",INPUT_OUTPUT!BK566)</f>
        <v/>
      </c>
      <c r="H579" s="2462" t="str">
        <f>IF(INPUT_OUTPUT!BL566="","",INPUT_OUTPUT!BL566)</f>
        <v/>
      </c>
      <c r="I579" s="2462" t="str">
        <f>IF(INPUT_OUTPUT!BM566="","",INPUT_OUTPUT!BM566)</f>
        <v/>
      </c>
      <c r="J579" s="2462" t="str">
        <f>IF(INPUT_OUTPUT!BN566="","",INPUT_OUTPUT!BN566)</f>
        <v/>
      </c>
      <c r="K579" s="2453" t="str">
        <f t="shared" si="27"/>
        <v/>
      </c>
      <c r="L579" s="2457" t="str">
        <f>IF(INPUT_OUTPUT!BO566="","",INPUT_OUTPUT!BO566)</f>
        <v/>
      </c>
      <c r="M579" s="2457" t="str">
        <f>IF(INPUT_OUTPUT!BP566="","",INPUT_OUTPUT!BP566)</f>
        <v/>
      </c>
      <c r="N579" s="2457" t="str">
        <f>IF(INPUT_OUTPUT!BQ566="","",INPUT_OUTPUT!BQ566)</f>
        <v/>
      </c>
      <c r="O579" s="2457" t="str">
        <f>IF(INPUT_OUTPUT!BR566="","",INPUT_OUTPUT!BR566)</f>
        <v/>
      </c>
      <c r="P579" s="2457" t="str">
        <f>IF(INPUT_OUTPUT!BS566="","",INPUT_OUTPUT!BS566)</f>
        <v/>
      </c>
      <c r="Q579" s="2457" t="str">
        <f>IF(INPUT_OUTPUT!BT566="","",INPUT_OUTPUT!BT566)</f>
        <v/>
      </c>
      <c r="R579" s="2457" t="str">
        <f>IF(INPUT_OUTPUT!BU566="","",INPUT_OUTPUT!BU566)</f>
        <v/>
      </c>
      <c r="S579" s="2461" t="str">
        <f t="shared" si="28"/>
        <v/>
      </c>
      <c r="T579" s="2457" t="str">
        <f>IF(INPUT_OUTPUT!BV566="","",INPUT_OUTPUT!BV566)</f>
        <v/>
      </c>
      <c r="U579" s="2457" t="str">
        <f>IF(INPUT_OUTPUT!BW566="","",INPUT_OUTPUT!BW566)</f>
        <v/>
      </c>
      <c r="V579" s="2457" t="str">
        <f>IF(INPUT_OUTPUT!BX566="","",INPUT_OUTPUT!BX566)</f>
        <v/>
      </c>
      <c r="W579" s="2457" t="str">
        <f>IF(INPUT_OUTPUT!BY566="","",INPUT_OUTPUT!BY566)</f>
        <v/>
      </c>
      <c r="X579" s="2457" t="str">
        <f>IF(INPUT_OUTPUT!BZ566="","",INPUT_OUTPUT!BZ566)</f>
        <v/>
      </c>
      <c r="Y579" s="2457" t="str">
        <f>IF(INPUT_OUTPUT!CA566="","",INPUT_OUTPUT!CA566)</f>
        <v/>
      </c>
      <c r="Z579" s="2457" t="str">
        <f>IF(INPUT_OUTPUT!CB566="","",INPUT_OUTPUT!CB566)</f>
        <v/>
      </c>
      <c r="AA579" s="2461" t="str">
        <f t="shared" si="29"/>
        <v/>
      </c>
      <c r="AB579" s="2459" t="str">
        <f>IF(INPUT_OUTPUT!CC566="","",INPUT_OUTPUT!CC566)</f>
        <v/>
      </c>
      <c r="AC579" s="2459" t="str">
        <f>IF(INPUT_OUTPUT!CD566="","",INPUT_OUTPUT!CD566)</f>
        <v/>
      </c>
      <c r="AD579" s="2459" t="str">
        <f>IF(INPUT_OUTPUT!CE566="","",INPUT_OUTPUT!CE566)</f>
        <v/>
      </c>
      <c r="AE579" s="2459" t="str">
        <f>IF(INPUT_OUTPUT!CF566="","",INPUT_OUTPUT!CF566)</f>
        <v/>
      </c>
      <c r="AF579" s="2459" t="str">
        <f>IF(INPUT_OUTPUT!CG566="","",INPUT_OUTPUT!CG566)</f>
        <v/>
      </c>
      <c r="AG579" s="2459" t="str">
        <f>IF(INPUT_OUTPUT!CH566="","",INPUT_OUTPUT!CH566)</f>
        <v/>
      </c>
      <c r="AH579" s="2459" t="str">
        <f>IF(INPUT_OUTPUT!CI566="","",INPUT_OUTPUT!CI566)</f>
        <v/>
      </c>
    </row>
    <row r="580" spans="3:34" s="2437" customFormat="1" ht="12.75" customHeight="1">
      <c r="C580" s="2461" t="str">
        <f>IF(INPUT_OUTPUT!C567="","",INPUT_OUTPUT!C567)</f>
        <v/>
      </c>
      <c r="D580" s="2462" t="str">
        <f>IF(INPUT_OUTPUT!BH567="","",INPUT_OUTPUT!BH567)</f>
        <v/>
      </c>
      <c r="E580" s="2462" t="str">
        <f>IF(INPUT_OUTPUT!BI567="","",INPUT_OUTPUT!BI567)</f>
        <v/>
      </c>
      <c r="F580" s="2462" t="str">
        <f>IF(INPUT_OUTPUT!BJ567="","",INPUT_OUTPUT!BJ567)</f>
        <v/>
      </c>
      <c r="G580" s="2462" t="str">
        <f>IF(INPUT_OUTPUT!BK567="","",INPUT_OUTPUT!BK567)</f>
        <v/>
      </c>
      <c r="H580" s="2462" t="str">
        <f>IF(INPUT_OUTPUT!BL567="","",INPUT_OUTPUT!BL567)</f>
        <v/>
      </c>
      <c r="I580" s="2462" t="str">
        <f>IF(INPUT_OUTPUT!BM567="","",INPUT_OUTPUT!BM567)</f>
        <v/>
      </c>
      <c r="J580" s="2462" t="str">
        <f>IF(INPUT_OUTPUT!BN567="","",INPUT_OUTPUT!BN567)</f>
        <v/>
      </c>
      <c r="K580" s="2453" t="str">
        <f t="shared" si="27"/>
        <v/>
      </c>
      <c r="L580" s="2457" t="str">
        <f>IF(INPUT_OUTPUT!BO567="","",INPUT_OUTPUT!BO567)</f>
        <v/>
      </c>
      <c r="M580" s="2457" t="str">
        <f>IF(INPUT_OUTPUT!BP567="","",INPUT_OUTPUT!BP567)</f>
        <v/>
      </c>
      <c r="N580" s="2457" t="str">
        <f>IF(INPUT_OUTPUT!BQ567="","",INPUT_OUTPUT!BQ567)</f>
        <v/>
      </c>
      <c r="O580" s="2457" t="str">
        <f>IF(INPUT_OUTPUT!BR567="","",INPUT_OUTPUT!BR567)</f>
        <v/>
      </c>
      <c r="P580" s="2457" t="str">
        <f>IF(INPUT_OUTPUT!BS567="","",INPUT_OUTPUT!BS567)</f>
        <v/>
      </c>
      <c r="Q580" s="2457" t="str">
        <f>IF(INPUT_OUTPUT!BT567="","",INPUT_OUTPUT!BT567)</f>
        <v/>
      </c>
      <c r="R580" s="2457" t="str">
        <f>IF(INPUT_OUTPUT!BU567="","",INPUT_OUTPUT!BU567)</f>
        <v/>
      </c>
      <c r="S580" s="2461" t="str">
        <f t="shared" si="28"/>
        <v/>
      </c>
      <c r="T580" s="2457" t="str">
        <f>IF(INPUT_OUTPUT!BV567="","",INPUT_OUTPUT!BV567)</f>
        <v/>
      </c>
      <c r="U580" s="2457" t="str">
        <f>IF(INPUT_OUTPUT!BW567="","",INPUT_OUTPUT!BW567)</f>
        <v/>
      </c>
      <c r="V580" s="2457" t="str">
        <f>IF(INPUT_OUTPUT!BX567="","",INPUT_OUTPUT!BX567)</f>
        <v/>
      </c>
      <c r="W580" s="2457" t="str">
        <f>IF(INPUT_OUTPUT!BY567="","",INPUT_OUTPUT!BY567)</f>
        <v/>
      </c>
      <c r="X580" s="2457" t="str">
        <f>IF(INPUT_OUTPUT!BZ567="","",INPUT_OUTPUT!BZ567)</f>
        <v/>
      </c>
      <c r="Y580" s="2457" t="str">
        <f>IF(INPUT_OUTPUT!CA567="","",INPUT_OUTPUT!CA567)</f>
        <v/>
      </c>
      <c r="Z580" s="2457" t="str">
        <f>IF(INPUT_OUTPUT!CB567="","",INPUT_OUTPUT!CB567)</f>
        <v/>
      </c>
      <c r="AA580" s="2461" t="str">
        <f t="shared" si="29"/>
        <v/>
      </c>
      <c r="AB580" s="2459" t="str">
        <f>IF(INPUT_OUTPUT!CC567="","",INPUT_OUTPUT!CC567)</f>
        <v/>
      </c>
      <c r="AC580" s="2459" t="str">
        <f>IF(INPUT_OUTPUT!CD567="","",INPUT_OUTPUT!CD567)</f>
        <v/>
      </c>
      <c r="AD580" s="2459" t="str">
        <f>IF(INPUT_OUTPUT!CE567="","",INPUT_OUTPUT!CE567)</f>
        <v/>
      </c>
      <c r="AE580" s="2459" t="str">
        <f>IF(INPUT_OUTPUT!CF567="","",INPUT_OUTPUT!CF567)</f>
        <v/>
      </c>
      <c r="AF580" s="2459" t="str">
        <f>IF(INPUT_OUTPUT!CG567="","",INPUT_OUTPUT!CG567)</f>
        <v/>
      </c>
      <c r="AG580" s="2459" t="str">
        <f>IF(INPUT_OUTPUT!CH567="","",INPUT_OUTPUT!CH567)</f>
        <v/>
      </c>
      <c r="AH580" s="2459" t="str">
        <f>IF(INPUT_OUTPUT!CI567="","",INPUT_OUTPUT!CI567)</f>
        <v/>
      </c>
    </row>
    <row r="581" spans="3:34" s="2437" customFormat="1" ht="12.75" customHeight="1">
      <c r="C581" s="2461" t="str">
        <f>IF(INPUT_OUTPUT!C568="","",INPUT_OUTPUT!C568)</f>
        <v/>
      </c>
      <c r="D581" s="2462" t="str">
        <f>IF(INPUT_OUTPUT!BH568="","",INPUT_OUTPUT!BH568)</f>
        <v/>
      </c>
      <c r="E581" s="2462" t="str">
        <f>IF(INPUT_OUTPUT!BI568="","",INPUT_OUTPUT!BI568)</f>
        <v/>
      </c>
      <c r="F581" s="2462" t="str">
        <f>IF(INPUT_OUTPUT!BJ568="","",INPUT_OUTPUT!BJ568)</f>
        <v/>
      </c>
      <c r="G581" s="2462" t="str">
        <f>IF(INPUT_OUTPUT!BK568="","",INPUT_OUTPUT!BK568)</f>
        <v/>
      </c>
      <c r="H581" s="2462" t="str">
        <f>IF(INPUT_OUTPUT!BL568="","",INPUT_OUTPUT!BL568)</f>
        <v/>
      </c>
      <c r="I581" s="2462" t="str">
        <f>IF(INPUT_OUTPUT!BM568="","",INPUT_OUTPUT!BM568)</f>
        <v/>
      </c>
      <c r="J581" s="2462" t="str">
        <f>IF(INPUT_OUTPUT!BN568="","",INPUT_OUTPUT!BN568)</f>
        <v/>
      </c>
      <c r="K581" s="2453" t="str">
        <f t="shared" si="27"/>
        <v/>
      </c>
      <c r="L581" s="2457" t="str">
        <f>IF(INPUT_OUTPUT!BO568="","",INPUT_OUTPUT!BO568)</f>
        <v/>
      </c>
      <c r="M581" s="2457" t="str">
        <f>IF(INPUT_OUTPUT!BP568="","",INPUT_OUTPUT!BP568)</f>
        <v/>
      </c>
      <c r="N581" s="2457" t="str">
        <f>IF(INPUT_OUTPUT!BQ568="","",INPUT_OUTPUT!BQ568)</f>
        <v/>
      </c>
      <c r="O581" s="2457" t="str">
        <f>IF(INPUT_OUTPUT!BR568="","",INPUT_OUTPUT!BR568)</f>
        <v/>
      </c>
      <c r="P581" s="2457" t="str">
        <f>IF(INPUT_OUTPUT!BS568="","",INPUT_OUTPUT!BS568)</f>
        <v/>
      </c>
      <c r="Q581" s="2457" t="str">
        <f>IF(INPUT_OUTPUT!BT568="","",INPUT_OUTPUT!BT568)</f>
        <v/>
      </c>
      <c r="R581" s="2457" t="str">
        <f>IF(INPUT_OUTPUT!BU568="","",INPUT_OUTPUT!BU568)</f>
        <v/>
      </c>
      <c r="S581" s="2461" t="str">
        <f t="shared" si="28"/>
        <v/>
      </c>
      <c r="T581" s="2457" t="str">
        <f>IF(INPUT_OUTPUT!BV568="","",INPUT_OUTPUT!BV568)</f>
        <v/>
      </c>
      <c r="U581" s="2457" t="str">
        <f>IF(INPUT_OUTPUT!BW568="","",INPUT_OUTPUT!BW568)</f>
        <v/>
      </c>
      <c r="V581" s="2457" t="str">
        <f>IF(INPUT_OUTPUT!BX568="","",INPUT_OUTPUT!BX568)</f>
        <v/>
      </c>
      <c r="W581" s="2457" t="str">
        <f>IF(INPUT_OUTPUT!BY568="","",INPUT_OUTPUT!BY568)</f>
        <v/>
      </c>
      <c r="X581" s="2457" t="str">
        <f>IF(INPUT_OUTPUT!BZ568="","",INPUT_OUTPUT!BZ568)</f>
        <v/>
      </c>
      <c r="Y581" s="2457" t="str">
        <f>IF(INPUT_OUTPUT!CA568="","",INPUT_OUTPUT!CA568)</f>
        <v/>
      </c>
      <c r="Z581" s="2457" t="str">
        <f>IF(INPUT_OUTPUT!CB568="","",INPUT_OUTPUT!CB568)</f>
        <v/>
      </c>
      <c r="AA581" s="2461" t="str">
        <f t="shared" si="29"/>
        <v/>
      </c>
      <c r="AB581" s="2459" t="str">
        <f>IF(INPUT_OUTPUT!CC568="","",INPUT_OUTPUT!CC568)</f>
        <v/>
      </c>
      <c r="AC581" s="2459" t="str">
        <f>IF(INPUT_OUTPUT!CD568="","",INPUT_OUTPUT!CD568)</f>
        <v/>
      </c>
      <c r="AD581" s="2459" t="str">
        <f>IF(INPUT_OUTPUT!CE568="","",INPUT_OUTPUT!CE568)</f>
        <v/>
      </c>
      <c r="AE581" s="2459" t="str">
        <f>IF(INPUT_OUTPUT!CF568="","",INPUT_OUTPUT!CF568)</f>
        <v/>
      </c>
      <c r="AF581" s="2459" t="str">
        <f>IF(INPUT_OUTPUT!CG568="","",INPUT_OUTPUT!CG568)</f>
        <v/>
      </c>
      <c r="AG581" s="2459" t="str">
        <f>IF(INPUT_OUTPUT!CH568="","",INPUT_OUTPUT!CH568)</f>
        <v/>
      </c>
      <c r="AH581" s="2459" t="str">
        <f>IF(INPUT_OUTPUT!CI568="","",INPUT_OUTPUT!CI568)</f>
        <v/>
      </c>
    </row>
    <row r="582" spans="3:34" s="2437" customFormat="1" ht="12.75" customHeight="1">
      <c r="C582" s="2461" t="str">
        <f>IF(INPUT_OUTPUT!C569="","",INPUT_OUTPUT!C569)</f>
        <v/>
      </c>
      <c r="D582" s="2462" t="str">
        <f>IF(INPUT_OUTPUT!BH569="","",INPUT_OUTPUT!BH569)</f>
        <v/>
      </c>
      <c r="E582" s="2462" t="str">
        <f>IF(INPUT_OUTPUT!BI569="","",INPUT_OUTPUT!BI569)</f>
        <v/>
      </c>
      <c r="F582" s="2462" t="str">
        <f>IF(INPUT_OUTPUT!BJ569="","",INPUT_OUTPUT!BJ569)</f>
        <v/>
      </c>
      <c r="G582" s="2462" t="str">
        <f>IF(INPUT_OUTPUT!BK569="","",INPUT_OUTPUT!BK569)</f>
        <v/>
      </c>
      <c r="H582" s="2462" t="str">
        <f>IF(INPUT_OUTPUT!BL569="","",INPUT_OUTPUT!BL569)</f>
        <v/>
      </c>
      <c r="I582" s="2462" t="str">
        <f>IF(INPUT_OUTPUT!BM569="","",INPUT_OUTPUT!BM569)</f>
        <v/>
      </c>
      <c r="J582" s="2462" t="str">
        <f>IF(INPUT_OUTPUT!BN569="","",INPUT_OUTPUT!BN569)</f>
        <v/>
      </c>
      <c r="K582" s="2453" t="str">
        <f t="shared" si="27"/>
        <v/>
      </c>
      <c r="L582" s="2457" t="str">
        <f>IF(INPUT_OUTPUT!BO569="","",INPUT_OUTPUT!BO569)</f>
        <v/>
      </c>
      <c r="M582" s="2457" t="str">
        <f>IF(INPUT_OUTPUT!BP569="","",INPUT_OUTPUT!BP569)</f>
        <v/>
      </c>
      <c r="N582" s="2457" t="str">
        <f>IF(INPUT_OUTPUT!BQ569="","",INPUT_OUTPUT!BQ569)</f>
        <v/>
      </c>
      <c r="O582" s="2457" t="str">
        <f>IF(INPUT_OUTPUT!BR569="","",INPUT_OUTPUT!BR569)</f>
        <v/>
      </c>
      <c r="P582" s="2457" t="str">
        <f>IF(INPUT_OUTPUT!BS569="","",INPUT_OUTPUT!BS569)</f>
        <v/>
      </c>
      <c r="Q582" s="2457" t="str">
        <f>IF(INPUT_OUTPUT!BT569="","",INPUT_OUTPUT!BT569)</f>
        <v/>
      </c>
      <c r="R582" s="2457" t="str">
        <f>IF(INPUT_OUTPUT!BU569="","",INPUT_OUTPUT!BU569)</f>
        <v/>
      </c>
      <c r="S582" s="2461" t="str">
        <f t="shared" si="28"/>
        <v/>
      </c>
      <c r="T582" s="2457" t="str">
        <f>IF(INPUT_OUTPUT!BV569="","",INPUT_OUTPUT!BV569)</f>
        <v/>
      </c>
      <c r="U582" s="2457" t="str">
        <f>IF(INPUT_OUTPUT!BW569="","",INPUT_OUTPUT!BW569)</f>
        <v/>
      </c>
      <c r="V582" s="2457" t="str">
        <f>IF(INPUT_OUTPUT!BX569="","",INPUT_OUTPUT!BX569)</f>
        <v/>
      </c>
      <c r="W582" s="2457" t="str">
        <f>IF(INPUT_OUTPUT!BY569="","",INPUT_OUTPUT!BY569)</f>
        <v/>
      </c>
      <c r="X582" s="2457" t="str">
        <f>IF(INPUT_OUTPUT!BZ569="","",INPUT_OUTPUT!BZ569)</f>
        <v/>
      </c>
      <c r="Y582" s="2457" t="str">
        <f>IF(INPUT_OUTPUT!CA569="","",INPUT_OUTPUT!CA569)</f>
        <v/>
      </c>
      <c r="Z582" s="2457" t="str">
        <f>IF(INPUT_OUTPUT!CB569="","",INPUT_OUTPUT!CB569)</f>
        <v/>
      </c>
      <c r="AA582" s="2461" t="str">
        <f t="shared" si="29"/>
        <v/>
      </c>
      <c r="AB582" s="2459" t="str">
        <f>IF(INPUT_OUTPUT!CC569="","",INPUT_OUTPUT!CC569)</f>
        <v/>
      </c>
      <c r="AC582" s="2459" t="str">
        <f>IF(INPUT_OUTPUT!CD569="","",INPUT_OUTPUT!CD569)</f>
        <v/>
      </c>
      <c r="AD582" s="2459" t="str">
        <f>IF(INPUT_OUTPUT!CE569="","",INPUT_OUTPUT!CE569)</f>
        <v/>
      </c>
      <c r="AE582" s="2459" t="str">
        <f>IF(INPUT_OUTPUT!CF569="","",INPUT_OUTPUT!CF569)</f>
        <v/>
      </c>
      <c r="AF582" s="2459" t="str">
        <f>IF(INPUT_OUTPUT!CG569="","",INPUT_OUTPUT!CG569)</f>
        <v/>
      </c>
      <c r="AG582" s="2459" t="str">
        <f>IF(INPUT_OUTPUT!CH569="","",INPUT_OUTPUT!CH569)</f>
        <v/>
      </c>
      <c r="AH582" s="2459" t="str">
        <f>IF(INPUT_OUTPUT!CI569="","",INPUT_OUTPUT!CI569)</f>
        <v/>
      </c>
    </row>
    <row r="583" spans="3:34" s="2437" customFormat="1" ht="12.75" customHeight="1">
      <c r="C583" s="2461" t="str">
        <f>IF(INPUT_OUTPUT!C570="","",INPUT_OUTPUT!C570)</f>
        <v/>
      </c>
      <c r="D583" s="2462" t="str">
        <f>IF(INPUT_OUTPUT!BH570="","",INPUT_OUTPUT!BH570)</f>
        <v/>
      </c>
      <c r="E583" s="2462" t="str">
        <f>IF(INPUT_OUTPUT!BI570="","",INPUT_OUTPUT!BI570)</f>
        <v/>
      </c>
      <c r="F583" s="2462" t="str">
        <f>IF(INPUT_OUTPUT!BJ570="","",INPUT_OUTPUT!BJ570)</f>
        <v/>
      </c>
      <c r="G583" s="2462" t="str">
        <f>IF(INPUT_OUTPUT!BK570="","",INPUT_OUTPUT!BK570)</f>
        <v/>
      </c>
      <c r="H583" s="2462" t="str">
        <f>IF(INPUT_OUTPUT!BL570="","",INPUT_OUTPUT!BL570)</f>
        <v/>
      </c>
      <c r="I583" s="2462" t="str">
        <f>IF(INPUT_OUTPUT!BM570="","",INPUT_OUTPUT!BM570)</f>
        <v/>
      </c>
      <c r="J583" s="2462" t="str">
        <f>IF(INPUT_OUTPUT!BN570="","",INPUT_OUTPUT!BN570)</f>
        <v/>
      </c>
      <c r="K583" s="2453" t="str">
        <f t="shared" si="27"/>
        <v/>
      </c>
      <c r="L583" s="2457" t="str">
        <f>IF(INPUT_OUTPUT!BO570="","",INPUT_OUTPUT!BO570)</f>
        <v/>
      </c>
      <c r="M583" s="2457" t="str">
        <f>IF(INPUT_OUTPUT!BP570="","",INPUT_OUTPUT!BP570)</f>
        <v/>
      </c>
      <c r="N583" s="2457" t="str">
        <f>IF(INPUT_OUTPUT!BQ570="","",INPUT_OUTPUT!BQ570)</f>
        <v/>
      </c>
      <c r="O583" s="2457" t="str">
        <f>IF(INPUT_OUTPUT!BR570="","",INPUT_OUTPUT!BR570)</f>
        <v/>
      </c>
      <c r="P583" s="2457" t="str">
        <f>IF(INPUT_OUTPUT!BS570="","",INPUT_OUTPUT!BS570)</f>
        <v/>
      </c>
      <c r="Q583" s="2457" t="str">
        <f>IF(INPUT_OUTPUT!BT570="","",INPUT_OUTPUT!BT570)</f>
        <v/>
      </c>
      <c r="R583" s="2457" t="str">
        <f>IF(INPUT_OUTPUT!BU570="","",INPUT_OUTPUT!BU570)</f>
        <v/>
      </c>
      <c r="S583" s="2461" t="str">
        <f t="shared" si="28"/>
        <v/>
      </c>
      <c r="T583" s="2457" t="str">
        <f>IF(INPUT_OUTPUT!BV570="","",INPUT_OUTPUT!BV570)</f>
        <v/>
      </c>
      <c r="U583" s="2457" t="str">
        <f>IF(INPUT_OUTPUT!BW570="","",INPUT_OUTPUT!BW570)</f>
        <v/>
      </c>
      <c r="V583" s="2457" t="str">
        <f>IF(INPUT_OUTPUT!BX570="","",INPUT_OUTPUT!BX570)</f>
        <v/>
      </c>
      <c r="W583" s="2457" t="str">
        <f>IF(INPUT_OUTPUT!BY570="","",INPUT_OUTPUT!BY570)</f>
        <v/>
      </c>
      <c r="X583" s="2457" t="str">
        <f>IF(INPUT_OUTPUT!BZ570="","",INPUT_OUTPUT!BZ570)</f>
        <v/>
      </c>
      <c r="Y583" s="2457" t="str">
        <f>IF(INPUT_OUTPUT!CA570="","",INPUT_OUTPUT!CA570)</f>
        <v/>
      </c>
      <c r="Z583" s="2457" t="str">
        <f>IF(INPUT_OUTPUT!CB570="","",INPUT_OUTPUT!CB570)</f>
        <v/>
      </c>
      <c r="AA583" s="2461" t="str">
        <f t="shared" si="29"/>
        <v/>
      </c>
      <c r="AB583" s="2459" t="str">
        <f>IF(INPUT_OUTPUT!CC570="","",INPUT_OUTPUT!CC570)</f>
        <v/>
      </c>
      <c r="AC583" s="2459" t="str">
        <f>IF(INPUT_OUTPUT!CD570="","",INPUT_OUTPUT!CD570)</f>
        <v/>
      </c>
      <c r="AD583" s="2459" t="str">
        <f>IF(INPUT_OUTPUT!CE570="","",INPUT_OUTPUT!CE570)</f>
        <v/>
      </c>
      <c r="AE583" s="2459" t="str">
        <f>IF(INPUT_OUTPUT!CF570="","",INPUT_OUTPUT!CF570)</f>
        <v/>
      </c>
      <c r="AF583" s="2459" t="str">
        <f>IF(INPUT_OUTPUT!CG570="","",INPUT_OUTPUT!CG570)</f>
        <v/>
      </c>
      <c r="AG583" s="2459" t="str">
        <f>IF(INPUT_OUTPUT!CH570="","",INPUT_OUTPUT!CH570)</f>
        <v/>
      </c>
      <c r="AH583" s="2459" t="str">
        <f>IF(INPUT_OUTPUT!CI570="","",INPUT_OUTPUT!CI570)</f>
        <v/>
      </c>
    </row>
    <row r="584" spans="3:34" s="2437" customFormat="1" ht="12.75" customHeight="1">
      <c r="C584" s="2461" t="str">
        <f>IF(INPUT_OUTPUT!C571="","",INPUT_OUTPUT!C571)</f>
        <v/>
      </c>
      <c r="D584" s="2462" t="str">
        <f>IF(INPUT_OUTPUT!BH571="","",INPUT_OUTPUT!BH571)</f>
        <v/>
      </c>
      <c r="E584" s="2462" t="str">
        <f>IF(INPUT_OUTPUT!BI571="","",INPUT_OUTPUT!BI571)</f>
        <v/>
      </c>
      <c r="F584" s="2462" t="str">
        <f>IF(INPUT_OUTPUT!BJ571="","",INPUT_OUTPUT!BJ571)</f>
        <v/>
      </c>
      <c r="G584" s="2462" t="str">
        <f>IF(INPUT_OUTPUT!BK571="","",INPUT_OUTPUT!BK571)</f>
        <v/>
      </c>
      <c r="H584" s="2462" t="str">
        <f>IF(INPUT_OUTPUT!BL571="","",INPUT_OUTPUT!BL571)</f>
        <v/>
      </c>
      <c r="I584" s="2462" t="str">
        <f>IF(INPUT_OUTPUT!BM571="","",INPUT_OUTPUT!BM571)</f>
        <v/>
      </c>
      <c r="J584" s="2462" t="str">
        <f>IF(INPUT_OUTPUT!BN571="","",INPUT_OUTPUT!BN571)</f>
        <v/>
      </c>
      <c r="K584" s="2453" t="str">
        <f t="shared" si="27"/>
        <v/>
      </c>
      <c r="L584" s="2457" t="str">
        <f>IF(INPUT_OUTPUT!BO571="","",INPUT_OUTPUT!BO571)</f>
        <v/>
      </c>
      <c r="M584" s="2457" t="str">
        <f>IF(INPUT_OUTPUT!BP571="","",INPUT_OUTPUT!BP571)</f>
        <v/>
      </c>
      <c r="N584" s="2457" t="str">
        <f>IF(INPUT_OUTPUT!BQ571="","",INPUT_OUTPUT!BQ571)</f>
        <v/>
      </c>
      <c r="O584" s="2457" t="str">
        <f>IF(INPUT_OUTPUT!BR571="","",INPUT_OUTPUT!BR571)</f>
        <v/>
      </c>
      <c r="P584" s="2457" t="str">
        <f>IF(INPUT_OUTPUT!BS571="","",INPUT_OUTPUT!BS571)</f>
        <v/>
      </c>
      <c r="Q584" s="2457" t="str">
        <f>IF(INPUT_OUTPUT!BT571="","",INPUT_OUTPUT!BT571)</f>
        <v/>
      </c>
      <c r="R584" s="2457" t="str">
        <f>IF(INPUT_OUTPUT!BU571="","",INPUT_OUTPUT!BU571)</f>
        <v/>
      </c>
      <c r="S584" s="2461" t="str">
        <f t="shared" si="28"/>
        <v/>
      </c>
      <c r="T584" s="2457" t="str">
        <f>IF(INPUT_OUTPUT!BV571="","",INPUT_OUTPUT!BV571)</f>
        <v/>
      </c>
      <c r="U584" s="2457" t="str">
        <f>IF(INPUT_OUTPUT!BW571="","",INPUT_OUTPUT!BW571)</f>
        <v/>
      </c>
      <c r="V584" s="2457" t="str">
        <f>IF(INPUT_OUTPUT!BX571="","",INPUT_OUTPUT!BX571)</f>
        <v/>
      </c>
      <c r="W584" s="2457" t="str">
        <f>IF(INPUT_OUTPUT!BY571="","",INPUT_OUTPUT!BY571)</f>
        <v/>
      </c>
      <c r="X584" s="2457" t="str">
        <f>IF(INPUT_OUTPUT!BZ571="","",INPUT_OUTPUT!BZ571)</f>
        <v/>
      </c>
      <c r="Y584" s="2457" t="str">
        <f>IF(INPUT_OUTPUT!CA571="","",INPUT_OUTPUT!CA571)</f>
        <v/>
      </c>
      <c r="Z584" s="2457" t="str">
        <f>IF(INPUT_OUTPUT!CB571="","",INPUT_OUTPUT!CB571)</f>
        <v/>
      </c>
      <c r="AA584" s="2461" t="str">
        <f t="shared" si="29"/>
        <v/>
      </c>
      <c r="AB584" s="2459" t="str">
        <f>IF(INPUT_OUTPUT!CC571="","",INPUT_OUTPUT!CC571)</f>
        <v/>
      </c>
      <c r="AC584" s="2459" t="str">
        <f>IF(INPUT_OUTPUT!CD571="","",INPUT_OUTPUT!CD571)</f>
        <v/>
      </c>
      <c r="AD584" s="2459" t="str">
        <f>IF(INPUT_OUTPUT!CE571="","",INPUT_OUTPUT!CE571)</f>
        <v/>
      </c>
      <c r="AE584" s="2459" t="str">
        <f>IF(INPUT_OUTPUT!CF571="","",INPUT_OUTPUT!CF571)</f>
        <v/>
      </c>
      <c r="AF584" s="2459" t="str">
        <f>IF(INPUT_OUTPUT!CG571="","",INPUT_OUTPUT!CG571)</f>
        <v/>
      </c>
      <c r="AG584" s="2459" t="str">
        <f>IF(INPUT_OUTPUT!CH571="","",INPUT_OUTPUT!CH571)</f>
        <v/>
      </c>
      <c r="AH584" s="2459" t="str">
        <f>IF(INPUT_OUTPUT!CI571="","",INPUT_OUTPUT!CI571)</f>
        <v/>
      </c>
    </row>
    <row r="585" spans="3:34" s="2437" customFormat="1" ht="12.75" customHeight="1">
      <c r="C585" s="2461" t="str">
        <f>IF(INPUT_OUTPUT!C572="","",INPUT_OUTPUT!C572)</f>
        <v/>
      </c>
      <c r="D585" s="2462" t="str">
        <f>IF(INPUT_OUTPUT!BH572="","",INPUT_OUTPUT!BH572)</f>
        <v/>
      </c>
      <c r="E585" s="2462" t="str">
        <f>IF(INPUT_OUTPUT!BI572="","",INPUT_OUTPUT!BI572)</f>
        <v/>
      </c>
      <c r="F585" s="2462" t="str">
        <f>IF(INPUT_OUTPUT!BJ572="","",INPUT_OUTPUT!BJ572)</f>
        <v/>
      </c>
      <c r="G585" s="2462" t="str">
        <f>IF(INPUT_OUTPUT!BK572="","",INPUT_OUTPUT!BK572)</f>
        <v/>
      </c>
      <c r="H585" s="2462" t="str">
        <f>IF(INPUT_OUTPUT!BL572="","",INPUT_OUTPUT!BL572)</f>
        <v/>
      </c>
      <c r="I585" s="2462" t="str">
        <f>IF(INPUT_OUTPUT!BM572="","",INPUT_OUTPUT!BM572)</f>
        <v/>
      </c>
      <c r="J585" s="2462" t="str">
        <f>IF(INPUT_OUTPUT!BN572="","",INPUT_OUTPUT!BN572)</f>
        <v/>
      </c>
      <c r="K585" s="2453" t="str">
        <f t="shared" si="27"/>
        <v/>
      </c>
      <c r="L585" s="2457" t="str">
        <f>IF(INPUT_OUTPUT!BO572="","",INPUT_OUTPUT!BO572)</f>
        <v/>
      </c>
      <c r="M585" s="2457" t="str">
        <f>IF(INPUT_OUTPUT!BP572="","",INPUT_OUTPUT!BP572)</f>
        <v/>
      </c>
      <c r="N585" s="2457" t="str">
        <f>IF(INPUT_OUTPUT!BQ572="","",INPUT_OUTPUT!BQ572)</f>
        <v/>
      </c>
      <c r="O585" s="2457" t="str">
        <f>IF(INPUT_OUTPUT!BR572="","",INPUT_OUTPUT!BR572)</f>
        <v/>
      </c>
      <c r="P585" s="2457" t="str">
        <f>IF(INPUT_OUTPUT!BS572="","",INPUT_OUTPUT!BS572)</f>
        <v/>
      </c>
      <c r="Q585" s="2457" t="str">
        <f>IF(INPUT_OUTPUT!BT572="","",INPUT_OUTPUT!BT572)</f>
        <v/>
      </c>
      <c r="R585" s="2457" t="str">
        <f>IF(INPUT_OUTPUT!BU572="","",INPUT_OUTPUT!BU572)</f>
        <v/>
      </c>
      <c r="S585" s="2461" t="str">
        <f t="shared" si="28"/>
        <v/>
      </c>
      <c r="T585" s="2457" t="str">
        <f>IF(INPUT_OUTPUT!BV572="","",INPUT_OUTPUT!BV572)</f>
        <v/>
      </c>
      <c r="U585" s="2457" t="str">
        <f>IF(INPUT_OUTPUT!BW572="","",INPUT_OUTPUT!BW572)</f>
        <v/>
      </c>
      <c r="V585" s="2457" t="str">
        <f>IF(INPUT_OUTPUT!BX572="","",INPUT_OUTPUT!BX572)</f>
        <v/>
      </c>
      <c r="W585" s="2457" t="str">
        <f>IF(INPUT_OUTPUT!BY572="","",INPUT_OUTPUT!BY572)</f>
        <v/>
      </c>
      <c r="X585" s="2457" t="str">
        <f>IF(INPUT_OUTPUT!BZ572="","",INPUT_OUTPUT!BZ572)</f>
        <v/>
      </c>
      <c r="Y585" s="2457" t="str">
        <f>IF(INPUT_OUTPUT!CA572="","",INPUT_OUTPUT!CA572)</f>
        <v/>
      </c>
      <c r="Z585" s="2457" t="str">
        <f>IF(INPUT_OUTPUT!CB572="","",INPUT_OUTPUT!CB572)</f>
        <v/>
      </c>
      <c r="AA585" s="2461" t="str">
        <f t="shared" si="29"/>
        <v/>
      </c>
      <c r="AB585" s="2459" t="str">
        <f>IF(INPUT_OUTPUT!CC572="","",INPUT_OUTPUT!CC572)</f>
        <v/>
      </c>
      <c r="AC585" s="2459" t="str">
        <f>IF(INPUT_OUTPUT!CD572="","",INPUT_OUTPUT!CD572)</f>
        <v/>
      </c>
      <c r="AD585" s="2459" t="str">
        <f>IF(INPUT_OUTPUT!CE572="","",INPUT_OUTPUT!CE572)</f>
        <v/>
      </c>
      <c r="AE585" s="2459" t="str">
        <f>IF(INPUT_OUTPUT!CF572="","",INPUT_OUTPUT!CF572)</f>
        <v/>
      </c>
      <c r="AF585" s="2459" t="str">
        <f>IF(INPUT_OUTPUT!CG572="","",INPUT_OUTPUT!CG572)</f>
        <v/>
      </c>
      <c r="AG585" s="2459" t="str">
        <f>IF(INPUT_OUTPUT!CH572="","",INPUT_OUTPUT!CH572)</f>
        <v/>
      </c>
      <c r="AH585" s="2459" t="str">
        <f>IF(INPUT_OUTPUT!CI572="","",INPUT_OUTPUT!CI572)</f>
        <v/>
      </c>
    </row>
    <row r="586" spans="3:34" s="2437" customFormat="1" ht="12.75" customHeight="1">
      <c r="C586" s="2461" t="str">
        <f>IF(INPUT_OUTPUT!C573="","",INPUT_OUTPUT!C573)</f>
        <v/>
      </c>
      <c r="D586" s="2462" t="str">
        <f>IF(INPUT_OUTPUT!BH573="","",INPUT_OUTPUT!BH573)</f>
        <v/>
      </c>
      <c r="E586" s="2462" t="str">
        <f>IF(INPUT_OUTPUT!BI573="","",INPUT_OUTPUT!BI573)</f>
        <v/>
      </c>
      <c r="F586" s="2462" t="str">
        <f>IF(INPUT_OUTPUT!BJ573="","",INPUT_OUTPUT!BJ573)</f>
        <v/>
      </c>
      <c r="G586" s="2462" t="str">
        <f>IF(INPUT_OUTPUT!BK573="","",INPUT_OUTPUT!BK573)</f>
        <v/>
      </c>
      <c r="H586" s="2462" t="str">
        <f>IF(INPUT_OUTPUT!BL573="","",INPUT_OUTPUT!BL573)</f>
        <v/>
      </c>
      <c r="I586" s="2462" t="str">
        <f>IF(INPUT_OUTPUT!BM573="","",INPUT_OUTPUT!BM573)</f>
        <v/>
      </c>
      <c r="J586" s="2462" t="str">
        <f>IF(INPUT_OUTPUT!BN573="","",INPUT_OUTPUT!BN573)</f>
        <v/>
      </c>
      <c r="K586" s="2453" t="str">
        <f t="shared" si="27"/>
        <v/>
      </c>
      <c r="L586" s="2457" t="str">
        <f>IF(INPUT_OUTPUT!BO573="","",INPUT_OUTPUT!BO573)</f>
        <v/>
      </c>
      <c r="M586" s="2457" t="str">
        <f>IF(INPUT_OUTPUT!BP573="","",INPUT_OUTPUT!BP573)</f>
        <v/>
      </c>
      <c r="N586" s="2457" t="str">
        <f>IF(INPUT_OUTPUT!BQ573="","",INPUT_OUTPUT!BQ573)</f>
        <v/>
      </c>
      <c r="O586" s="2457" t="str">
        <f>IF(INPUT_OUTPUT!BR573="","",INPUT_OUTPUT!BR573)</f>
        <v/>
      </c>
      <c r="P586" s="2457" t="str">
        <f>IF(INPUT_OUTPUT!BS573="","",INPUT_OUTPUT!BS573)</f>
        <v/>
      </c>
      <c r="Q586" s="2457" t="str">
        <f>IF(INPUT_OUTPUT!BT573="","",INPUT_OUTPUT!BT573)</f>
        <v/>
      </c>
      <c r="R586" s="2457" t="str">
        <f>IF(INPUT_OUTPUT!BU573="","",INPUT_OUTPUT!BU573)</f>
        <v/>
      </c>
      <c r="S586" s="2461" t="str">
        <f t="shared" si="28"/>
        <v/>
      </c>
      <c r="T586" s="2457" t="str">
        <f>IF(INPUT_OUTPUT!BV573="","",INPUT_OUTPUT!BV573)</f>
        <v/>
      </c>
      <c r="U586" s="2457" t="str">
        <f>IF(INPUT_OUTPUT!BW573="","",INPUT_OUTPUT!BW573)</f>
        <v/>
      </c>
      <c r="V586" s="2457" t="str">
        <f>IF(INPUT_OUTPUT!BX573="","",INPUT_OUTPUT!BX573)</f>
        <v/>
      </c>
      <c r="W586" s="2457" t="str">
        <f>IF(INPUT_OUTPUT!BY573="","",INPUT_OUTPUT!BY573)</f>
        <v/>
      </c>
      <c r="X586" s="2457" t="str">
        <f>IF(INPUT_OUTPUT!BZ573="","",INPUT_OUTPUT!BZ573)</f>
        <v/>
      </c>
      <c r="Y586" s="2457" t="str">
        <f>IF(INPUT_OUTPUT!CA573="","",INPUT_OUTPUT!CA573)</f>
        <v/>
      </c>
      <c r="Z586" s="2457" t="str">
        <f>IF(INPUT_OUTPUT!CB573="","",INPUT_OUTPUT!CB573)</f>
        <v/>
      </c>
      <c r="AA586" s="2461" t="str">
        <f t="shared" si="29"/>
        <v/>
      </c>
      <c r="AB586" s="2459" t="str">
        <f>IF(INPUT_OUTPUT!CC573="","",INPUT_OUTPUT!CC573)</f>
        <v/>
      </c>
      <c r="AC586" s="2459" t="str">
        <f>IF(INPUT_OUTPUT!CD573="","",INPUT_OUTPUT!CD573)</f>
        <v/>
      </c>
      <c r="AD586" s="2459" t="str">
        <f>IF(INPUT_OUTPUT!CE573="","",INPUT_OUTPUT!CE573)</f>
        <v/>
      </c>
      <c r="AE586" s="2459" t="str">
        <f>IF(INPUT_OUTPUT!CF573="","",INPUT_OUTPUT!CF573)</f>
        <v/>
      </c>
      <c r="AF586" s="2459" t="str">
        <f>IF(INPUT_OUTPUT!CG573="","",INPUT_OUTPUT!CG573)</f>
        <v/>
      </c>
      <c r="AG586" s="2459" t="str">
        <f>IF(INPUT_OUTPUT!CH573="","",INPUT_OUTPUT!CH573)</f>
        <v/>
      </c>
      <c r="AH586" s="2459" t="str">
        <f>IF(INPUT_OUTPUT!CI573="","",INPUT_OUTPUT!CI573)</f>
        <v/>
      </c>
    </row>
    <row r="587" spans="3:34" s="2437" customFormat="1" ht="12.75" customHeight="1">
      <c r="C587" s="2461" t="str">
        <f>IF(INPUT_OUTPUT!C574="","",INPUT_OUTPUT!C574)</f>
        <v/>
      </c>
      <c r="D587" s="2462" t="str">
        <f>IF(INPUT_OUTPUT!BH574="","",INPUT_OUTPUT!BH574)</f>
        <v/>
      </c>
      <c r="E587" s="2462" t="str">
        <f>IF(INPUT_OUTPUT!BI574="","",INPUT_OUTPUT!BI574)</f>
        <v/>
      </c>
      <c r="F587" s="2462" t="str">
        <f>IF(INPUT_OUTPUT!BJ574="","",INPUT_OUTPUT!BJ574)</f>
        <v/>
      </c>
      <c r="G587" s="2462" t="str">
        <f>IF(INPUT_OUTPUT!BK574="","",INPUT_OUTPUT!BK574)</f>
        <v/>
      </c>
      <c r="H587" s="2462" t="str">
        <f>IF(INPUT_OUTPUT!BL574="","",INPUT_OUTPUT!BL574)</f>
        <v/>
      </c>
      <c r="I587" s="2462" t="str">
        <f>IF(INPUT_OUTPUT!BM574="","",INPUT_OUTPUT!BM574)</f>
        <v/>
      </c>
      <c r="J587" s="2462" t="str">
        <f>IF(INPUT_OUTPUT!BN574="","",INPUT_OUTPUT!BN574)</f>
        <v/>
      </c>
      <c r="K587" s="2453" t="str">
        <f t="shared" si="27"/>
        <v/>
      </c>
      <c r="L587" s="2457" t="str">
        <f>IF(INPUT_OUTPUT!BO574="","",INPUT_OUTPUT!BO574)</f>
        <v/>
      </c>
      <c r="M587" s="2457" t="str">
        <f>IF(INPUT_OUTPUT!BP574="","",INPUT_OUTPUT!BP574)</f>
        <v/>
      </c>
      <c r="N587" s="2457" t="str">
        <f>IF(INPUT_OUTPUT!BQ574="","",INPUT_OUTPUT!BQ574)</f>
        <v/>
      </c>
      <c r="O587" s="2457" t="str">
        <f>IF(INPUT_OUTPUT!BR574="","",INPUT_OUTPUT!BR574)</f>
        <v/>
      </c>
      <c r="P587" s="2457" t="str">
        <f>IF(INPUT_OUTPUT!BS574="","",INPUT_OUTPUT!BS574)</f>
        <v/>
      </c>
      <c r="Q587" s="2457" t="str">
        <f>IF(INPUT_OUTPUT!BT574="","",INPUT_OUTPUT!BT574)</f>
        <v/>
      </c>
      <c r="R587" s="2457" t="str">
        <f>IF(INPUT_OUTPUT!BU574="","",INPUT_OUTPUT!BU574)</f>
        <v/>
      </c>
      <c r="S587" s="2461" t="str">
        <f t="shared" si="28"/>
        <v/>
      </c>
      <c r="T587" s="2457" t="str">
        <f>IF(INPUT_OUTPUT!BV574="","",INPUT_OUTPUT!BV574)</f>
        <v/>
      </c>
      <c r="U587" s="2457" t="str">
        <f>IF(INPUT_OUTPUT!BW574="","",INPUT_OUTPUT!BW574)</f>
        <v/>
      </c>
      <c r="V587" s="2457" t="str">
        <f>IF(INPUT_OUTPUT!BX574="","",INPUT_OUTPUT!BX574)</f>
        <v/>
      </c>
      <c r="W587" s="2457" t="str">
        <f>IF(INPUT_OUTPUT!BY574="","",INPUT_OUTPUT!BY574)</f>
        <v/>
      </c>
      <c r="X587" s="2457" t="str">
        <f>IF(INPUT_OUTPUT!BZ574="","",INPUT_OUTPUT!BZ574)</f>
        <v/>
      </c>
      <c r="Y587" s="2457" t="str">
        <f>IF(INPUT_OUTPUT!CA574="","",INPUT_OUTPUT!CA574)</f>
        <v/>
      </c>
      <c r="Z587" s="2457" t="str">
        <f>IF(INPUT_OUTPUT!CB574="","",INPUT_OUTPUT!CB574)</f>
        <v/>
      </c>
      <c r="AA587" s="2461" t="str">
        <f t="shared" si="29"/>
        <v/>
      </c>
      <c r="AB587" s="2459" t="str">
        <f>IF(INPUT_OUTPUT!CC574="","",INPUT_OUTPUT!CC574)</f>
        <v/>
      </c>
      <c r="AC587" s="2459" t="str">
        <f>IF(INPUT_OUTPUT!CD574="","",INPUT_OUTPUT!CD574)</f>
        <v/>
      </c>
      <c r="AD587" s="2459" t="str">
        <f>IF(INPUT_OUTPUT!CE574="","",INPUT_OUTPUT!CE574)</f>
        <v/>
      </c>
      <c r="AE587" s="2459" t="str">
        <f>IF(INPUT_OUTPUT!CF574="","",INPUT_OUTPUT!CF574)</f>
        <v/>
      </c>
      <c r="AF587" s="2459" t="str">
        <f>IF(INPUT_OUTPUT!CG574="","",INPUT_OUTPUT!CG574)</f>
        <v/>
      </c>
      <c r="AG587" s="2459" t="str">
        <f>IF(INPUT_OUTPUT!CH574="","",INPUT_OUTPUT!CH574)</f>
        <v/>
      </c>
      <c r="AH587" s="2459" t="str">
        <f>IF(INPUT_OUTPUT!CI574="","",INPUT_OUTPUT!CI574)</f>
        <v/>
      </c>
    </row>
    <row r="588" spans="3:34" s="2437" customFormat="1" ht="12.75" customHeight="1">
      <c r="C588" s="2461" t="str">
        <f>IF(INPUT_OUTPUT!C575="","",INPUT_OUTPUT!C575)</f>
        <v/>
      </c>
      <c r="D588" s="2462" t="str">
        <f>IF(INPUT_OUTPUT!BH575="","",INPUT_OUTPUT!BH575)</f>
        <v/>
      </c>
      <c r="E588" s="2462" t="str">
        <f>IF(INPUT_OUTPUT!BI575="","",INPUT_OUTPUT!BI575)</f>
        <v/>
      </c>
      <c r="F588" s="2462" t="str">
        <f>IF(INPUT_OUTPUT!BJ575="","",INPUT_OUTPUT!BJ575)</f>
        <v/>
      </c>
      <c r="G588" s="2462" t="str">
        <f>IF(INPUT_OUTPUT!BK575="","",INPUT_OUTPUT!BK575)</f>
        <v/>
      </c>
      <c r="H588" s="2462" t="str">
        <f>IF(INPUT_OUTPUT!BL575="","",INPUT_OUTPUT!BL575)</f>
        <v/>
      </c>
      <c r="I588" s="2462" t="str">
        <f>IF(INPUT_OUTPUT!BM575="","",INPUT_OUTPUT!BM575)</f>
        <v/>
      </c>
      <c r="J588" s="2462" t="str">
        <f>IF(INPUT_OUTPUT!BN575="","",INPUT_OUTPUT!BN575)</f>
        <v/>
      </c>
      <c r="K588" s="2453" t="str">
        <f t="shared" si="27"/>
        <v/>
      </c>
      <c r="L588" s="2457" t="str">
        <f>IF(INPUT_OUTPUT!BO575="","",INPUT_OUTPUT!BO575)</f>
        <v/>
      </c>
      <c r="M588" s="2457" t="str">
        <f>IF(INPUT_OUTPUT!BP575="","",INPUT_OUTPUT!BP575)</f>
        <v/>
      </c>
      <c r="N588" s="2457" t="str">
        <f>IF(INPUT_OUTPUT!BQ575="","",INPUT_OUTPUT!BQ575)</f>
        <v/>
      </c>
      <c r="O588" s="2457" t="str">
        <f>IF(INPUT_OUTPUT!BR575="","",INPUT_OUTPUT!BR575)</f>
        <v/>
      </c>
      <c r="P588" s="2457" t="str">
        <f>IF(INPUT_OUTPUT!BS575="","",INPUT_OUTPUT!BS575)</f>
        <v/>
      </c>
      <c r="Q588" s="2457" t="str">
        <f>IF(INPUT_OUTPUT!BT575="","",INPUT_OUTPUT!BT575)</f>
        <v/>
      </c>
      <c r="R588" s="2457" t="str">
        <f>IF(INPUT_OUTPUT!BU575="","",INPUT_OUTPUT!BU575)</f>
        <v/>
      </c>
      <c r="S588" s="2461" t="str">
        <f t="shared" si="28"/>
        <v/>
      </c>
      <c r="T588" s="2457" t="str">
        <f>IF(INPUT_OUTPUT!BV575="","",INPUT_OUTPUT!BV575)</f>
        <v/>
      </c>
      <c r="U588" s="2457" t="str">
        <f>IF(INPUT_OUTPUT!BW575="","",INPUT_OUTPUT!BW575)</f>
        <v/>
      </c>
      <c r="V588" s="2457" t="str">
        <f>IF(INPUT_OUTPUT!BX575="","",INPUT_OUTPUT!BX575)</f>
        <v/>
      </c>
      <c r="W588" s="2457" t="str">
        <f>IF(INPUT_OUTPUT!BY575="","",INPUT_OUTPUT!BY575)</f>
        <v/>
      </c>
      <c r="X588" s="2457" t="str">
        <f>IF(INPUT_OUTPUT!BZ575="","",INPUT_OUTPUT!BZ575)</f>
        <v/>
      </c>
      <c r="Y588" s="2457" t="str">
        <f>IF(INPUT_OUTPUT!CA575="","",INPUT_OUTPUT!CA575)</f>
        <v/>
      </c>
      <c r="Z588" s="2457" t="str">
        <f>IF(INPUT_OUTPUT!CB575="","",INPUT_OUTPUT!CB575)</f>
        <v/>
      </c>
      <c r="AA588" s="2461" t="str">
        <f t="shared" si="29"/>
        <v/>
      </c>
      <c r="AB588" s="2459" t="str">
        <f>IF(INPUT_OUTPUT!CC575="","",INPUT_OUTPUT!CC575)</f>
        <v/>
      </c>
      <c r="AC588" s="2459" t="str">
        <f>IF(INPUT_OUTPUT!CD575="","",INPUT_OUTPUT!CD575)</f>
        <v/>
      </c>
      <c r="AD588" s="2459" t="str">
        <f>IF(INPUT_OUTPUT!CE575="","",INPUT_OUTPUT!CE575)</f>
        <v/>
      </c>
      <c r="AE588" s="2459" t="str">
        <f>IF(INPUT_OUTPUT!CF575="","",INPUT_OUTPUT!CF575)</f>
        <v/>
      </c>
      <c r="AF588" s="2459" t="str">
        <f>IF(INPUT_OUTPUT!CG575="","",INPUT_OUTPUT!CG575)</f>
        <v/>
      </c>
      <c r="AG588" s="2459" t="str">
        <f>IF(INPUT_OUTPUT!CH575="","",INPUT_OUTPUT!CH575)</f>
        <v/>
      </c>
      <c r="AH588" s="2459" t="str">
        <f>IF(INPUT_OUTPUT!CI575="","",INPUT_OUTPUT!CI575)</f>
        <v/>
      </c>
    </row>
    <row r="589" spans="3:34" s="2437" customFormat="1" ht="12.75" customHeight="1">
      <c r="C589" s="2461" t="str">
        <f>IF(INPUT_OUTPUT!C576="","",INPUT_OUTPUT!C576)</f>
        <v/>
      </c>
      <c r="D589" s="2462" t="str">
        <f>IF(INPUT_OUTPUT!BH576="","",INPUT_OUTPUT!BH576)</f>
        <v/>
      </c>
      <c r="E589" s="2462" t="str">
        <f>IF(INPUT_OUTPUT!BI576="","",INPUT_OUTPUT!BI576)</f>
        <v/>
      </c>
      <c r="F589" s="2462" t="str">
        <f>IF(INPUT_OUTPUT!BJ576="","",INPUT_OUTPUT!BJ576)</f>
        <v/>
      </c>
      <c r="G589" s="2462" t="str">
        <f>IF(INPUT_OUTPUT!BK576="","",INPUT_OUTPUT!BK576)</f>
        <v/>
      </c>
      <c r="H589" s="2462" t="str">
        <f>IF(INPUT_OUTPUT!BL576="","",INPUT_OUTPUT!BL576)</f>
        <v/>
      </c>
      <c r="I589" s="2462" t="str">
        <f>IF(INPUT_OUTPUT!BM576="","",INPUT_OUTPUT!BM576)</f>
        <v/>
      </c>
      <c r="J589" s="2462" t="str">
        <f>IF(INPUT_OUTPUT!BN576="","",INPUT_OUTPUT!BN576)</f>
        <v/>
      </c>
      <c r="K589" s="2453" t="str">
        <f t="shared" si="27"/>
        <v/>
      </c>
      <c r="L589" s="2457" t="str">
        <f>IF(INPUT_OUTPUT!BO576="","",INPUT_OUTPUT!BO576)</f>
        <v/>
      </c>
      <c r="M589" s="2457" t="str">
        <f>IF(INPUT_OUTPUT!BP576="","",INPUT_OUTPUT!BP576)</f>
        <v/>
      </c>
      <c r="N589" s="2457" t="str">
        <f>IF(INPUT_OUTPUT!BQ576="","",INPUT_OUTPUT!BQ576)</f>
        <v/>
      </c>
      <c r="O589" s="2457" t="str">
        <f>IF(INPUT_OUTPUT!BR576="","",INPUT_OUTPUT!BR576)</f>
        <v/>
      </c>
      <c r="P589" s="2457" t="str">
        <f>IF(INPUT_OUTPUT!BS576="","",INPUT_OUTPUT!BS576)</f>
        <v/>
      </c>
      <c r="Q589" s="2457" t="str">
        <f>IF(INPUT_OUTPUT!BT576="","",INPUT_OUTPUT!BT576)</f>
        <v/>
      </c>
      <c r="R589" s="2457" t="str">
        <f>IF(INPUT_OUTPUT!BU576="","",INPUT_OUTPUT!BU576)</f>
        <v/>
      </c>
      <c r="S589" s="2461" t="str">
        <f t="shared" si="28"/>
        <v/>
      </c>
      <c r="T589" s="2457" t="str">
        <f>IF(INPUT_OUTPUT!BV576="","",INPUT_OUTPUT!BV576)</f>
        <v/>
      </c>
      <c r="U589" s="2457" t="str">
        <f>IF(INPUT_OUTPUT!BW576="","",INPUT_OUTPUT!BW576)</f>
        <v/>
      </c>
      <c r="V589" s="2457" t="str">
        <f>IF(INPUT_OUTPUT!BX576="","",INPUT_OUTPUT!BX576)</f>
        <v/>
      </c>
      <c r="W589" s="2457" t="str">
        <f>IF(INPUT_OUTPUT!BY576="","",INPUT_OUTPUT!BY576)</f>
        <v/>
      </c>
      <c r="X589" s="2457" t="str">
        <f>IF(INPUT_OUTPUT!BZ576="","",INPUT_OUTPUT!BZ576)</f>
        <v/>
      </c>
      <c r="Y589" s="2457" t="str">
        <f>IF(INPUT_OUTPUT!CA576="","",INPUT_OUTPUT!CA576)</f>
        <v/>
      </c>
      <c r="Z589" s="2457" t="str">
        <f>IF(INPUT_OUTPUT!CB576="","",INPUT_OUTPUT!CB576)</f>
        <v/>
      </c>
      <c r="AA589" s="2461" t="str">
        <f t="shared" si="29"/>
        <v/>
      </c>
      <c r="AB589" s="2459" t="str">
        <f>IF(INPUT_OUTPUT!CC576="","",INPUT_OUTPUT!CC576)</f>
        <v/>
      </c>
      <c r="AC589" s="2459" t="str">
        <f>IF(INPUT_OUTPUT!CD576="","",INPUT_OUTPUT!CD576)</f>
        <v/>
      </c>
      <c r="AD589" s="2459" t="str">
        <f>IF(INPUT_OUTPUT!CE576="","",INPUT_OUTPUT!CE576)</f>
        <v/>
      </c>
      <c r="AE589" s="2459" t="str">
        <f>IF(INPUT_OUTPUT!CF576="","",INPUT_OUTPUT!CF576)</f>
        <v/>
      </c>
      <c r="AF589" s="2459" t="str">
        <f>IF(INPUT_OUTPUT!CG576="","",INPUT_OUTPUT!CG576)</f>
        <v/>
      </c>
      <c r="AG589" s="2459" t="str">
        <f>IF(INPUT_OUTPUT!CH576="","",INPUT_OUTPUT!CH576)</f>
        <v/>
      </c>
      <c r="AH589" s="2459" t="str">
        <f>IF(INPUT_OUTPUT!CI576="","",INPUT_OUTPUT!CI576)</f>
        <v/>
      </c>
    </row>
    <row r="590" spans="3:34" s="2437" customFormat="1" ht="12.75" customHeight="1">
      <c r="C590" s="2461" t="str">
        <f>IF(INPUT_OUTPUT!C577="","",INPUT_OUTPUT!C577)</f>
        <v/>
      </c>
      <c r="D590" s="2462" t="str">
        <f>IF(INPUT_OUTPUT!BH577="","",INPUT_OUTPUT!BH577)</f>
        <v/>
      </c>
      <c r="E590" s="2462" t="str">
        <f>IF(INPUT_OUTPUT!BI577="","",INPUT_OUTPUT!BI577)</f>
        <v/>
      </c>
      <c r="F590" s="2462" t="str">
        <f>IF(INPUT_OUTPUT!BJ577="","",INPUT_OUTPUT!BJ577)</f>
        <v/>
      </c>
      <c r="G590" s="2462" t="str">
        <f>IF(INPUT_OUTPUT!BK577="","",INPUT_OUTPUT!BK577)</f>
        <v/>
      </c>
      <c r="H590" s="2462" t="str">
        <f>IF(INPUT_OUTPUT!BL577="","",INPUT_OUTPUT!BL577)</f>
        <v/>
      </c>
      <c r="I590" s="2462" t="str">
        <f>IF(INPUT_OUTPUT!BM577="","",INPUT_OUTPUT!BM577)</f>
        <v/>
      </c>
      <c r="J590" s="2462" t="str">
        <f>IF(INPUT_OUTPUT!BN577="","",INPUT_OUTPUT!BN577)</f>
        <v/>
      </c>
      <c r="K590" s="2453" t="str">
        <f t="shared" si="27"/>
        <v/>
      </c>
      <c r="L590" s="2457" t="str">
        <f>IF(INPUT_OUTPUT!BO577="","",INPUT_OUTPUT!BO577)</f>
        <v/>
      </c>
      <c r="M590" s="2457" t="str">
        <f>IF(INPUT_OUTPUT!BP577="","",INPUT_OUTPUT!BP577)</f>
        <v/>
      </c>
      <c r="N590" s="2457" t="str">
        <f>IF(INPUT_OUTPUT!BQ577="","",INPUT_OUTPUT!BQ577)</f>
        <v/>
      </c>
      <c r="O590" s="2457" t="str">
        <f>IF(INPUT_OUTPUT!BR577="","",INPUT_OUTPUT!BR577)</f>
        <v/>
      </c>
      <c r="P590" s="2457" t="str">
        <f>IF(INPUT_OUTPUT!BS577="","",INPUT_OUTPUT!BS577)</f>
        <v/>
      </c>
      <c r="Q590" s="2457" t="str">
        <f>IF(INPUT_OUTPUT!BT577="","",INPUT_OUTPUT!BT577)</f>
        <v/>
      </c>
      <c r="R590" s="2457" t="str">
        <f>IF(INPUT_OUTPUT!BU577="","",INPUT_OUTPUT!BU577)</f>
        <v/>
      </c>
      <c r="S590" s="2461" t="str">
        <f t="shared" si="28"/>
        <v/>
      </c>
      <c r="T590" s="2457" t="str">
        <f>IF(INPUT_OUTPUT!BV577="","",INPUT_OUTPUT!BV577)</f>
        <v/>
      </c>
      <c r="U590" s="2457" t="str">
        <f>IF(INPUT_OUTPUT!BW577="","",INPUT_OUTPUT!BW577)</f>
        <v/>
      </c>
      <c r="V590" s="2457" t="str">
        <f>IF(INPUT_OUTPUT!BX577="","",INPUT_OUTPUT!BX577)</f>
        <v/>
      </c>
      <c r="W590" s="2457" t="str">
        <f>IF(INPUT_OUTPUT!BY577="","",INPUT_OUTPUT!BY577)</f>
        <v/>
      </c>
      <c r="X590" s="2457" t="str">
        <f>IF(INPUT_OUTPUT!BZ577="","",INPUT_OUTPUT!BZ577)</f>
        <v/>
      </c>
      <c r="Y590" s="2457" t="str">
        <f>IF(INPUT_OUTPUT!CA577="","",INPUT_OUTPUT!CA577)</f>
        <v/>
      </c>
      <c r="Z590" s="2457" t="str">
        <f>IF(INPUT_OUTPUT!CB577="","",INPUT_OUTPUT!CB577)</f>
        <v/>
      </c>
      <c r="AA590" s="2461" t="str">
        <f t="shared" si="29"/>
        <v/>
      </c>
      <c r="AB590" s="2459" t="str">
        <f>IF(INPUT_OUTPUT!CC577="","",INPUT_OUTPUT!CC577)</f>
        <v/>
      </c>
      <c r="AC590" s="2459" t="str">
        <f>IF(INPUT_OUTPUT!CD577="","",INPUT_OUTPUT!CD577)</f>
        <v/>
      </c>
      <c r="AD590" s="2459" t="str">
        <f>IF(INPUT_OUTPUT!CE577="","",INPUT_OUTPUT!CE577)</f>
        <v/>
      </c>
      <c r="AE590" s="2459" t="str">
        <f>IF(INPUT_OUTPUT!CF577="","",INPUT_OUTPUT!CF577)</f>
        <v/>
      </c>
      <c r="AF590" s="2459" t="str">
        <f>IF(INPUT_OUTPUT!CG577="","",INPUT_OUTPUT!CG577)</f>
        <v/>
      </c>
      <c r="AG590" s="2459" t="str">
        <f>IF(INPUT_OUTPUT!CH577="","",INPUT_OUTPUT!CH577)</f>
        <v/>
      </c>
      <c r="AH590" s="2459" t="str">
        <f>IF(INPUT_OUTPUT!CI577="","",INPUT_OUTPUT!CI577)</f>
        <v/>
      </c>
    </row>
    <row r="591" spans="3:34" s="2437" customFormat="1" ht="12.75" customHeight="1">
      <c r="C591" s="2461" t="str">
        <f>IF(INPUT_OUTPUT!C578="","",INPUT_OUTPUT!C578)</f>
        <v/>
      </c>
      <c r="D591" s="2462" t="str">
        <f>IF(INPUT_OUTPUT!BH578="","",INPUT_OUTPUT!BH578)</f>
        <v/>
      </c>
      <c r="E591" s="2462" t="str">
        <f>IF(INPUT_OUTPUT!BI578="","",INPUT_OUTPUT!BI578)</f>
        <v/>
      </c>
      <c r="F591" s="2462" t="str">
        <f>IF(INPUT_OUTPUT!BJ578="","",INPUT_OUTPUT!BJ578)</f>
        <v/>
      </c>
      <c r="G591" s="2462" t="str">
        <f>IF(INPUT_OUTPUT!BK578="","",INPUT_OUTPUT!BK578)</f>
        <v/>
      </c>
      <c r="H591" s="2462" t="str">
        <f>IF(INPUT_OUTPUT!BL578="","",INPUT_OUTPUT!BL578)</f>
        <v/>
      </c>
      <c r="I591" s="2462" t="str">
        <f>IF(INPUT_OUTPUT!BM578="","",INPUT_OUTPUT!BM578)</f>
        <v/>
      </c>
      <c r="J591" s="2462" t="str">
        <f>IF(INPUT_OUTPUT!BN578="","",INPUT_OUTPUT!BN578)</f>
        <v/>
      </c>
      <c r="K591" s="2453" t="str">
        <f t="shared" si="27"/>
        <v/>
      </c>
      <c r="L591" s="2457" t="str">
        <f>IF(INPUT_OUTPUT!BO578="","",INPUT_OUTPUT!BO578)</f>
        <v/>
      </c>
      <c r="M591" s="2457" t="str">
        <f>IF(INPUT_OUTPUT!BP578="","",INPUT_OUTPUT!BP578)</f>
        <v/>
      </c>
      <c r="N591" s="2457" t="str">
        <f>IF(INPUT_OUTPUT!BQ578="","",INPUT_OUTPUT!BQ578)</f>
        <v/>
      </c>
      <c r="O591" s="2457" t="str">
        <f>IF(INPUT_OUTPUT!BR578="","",INPUT_OUTPUT!BR578)</f>
        <v/>
      </c>
      <c r="P591" s="2457" t="str">
        <f>IF(INPUT_OUTPUT!BS578="","",INPUT_OUTPUT!BS578)</f>
        <v/>
      </c>
      <c r="Q591" s="2457" t="str">
        <f>IF(INPUT_OUTPUT!BT578="","",INPUT_OUTPUT!BT578)</f>
        <v/>
      </c>
      <c r="R591" s="2457" t="str">
        <f>IF(INPUT_OUTPUT!BU578="","",INPUT_OUTPUT!BU578)</f>
        <v/>
      </c>
      <c r="S591" s="2461" t="str">
        <f t="shared" si="28"/>
        <v/>
      </c>
      <c r="T591" s="2457" t="str">
        <f>IF(INPUT_OUTPUT!BV578="","",INPUT_OUTPUT!BV578)</f>
        <v/>
      </c>
      <c r="U591" s="2457" t="str">
        <f>IF(INPUT_OUTPUT!BW578="","",INPUT_OUTPUT!BW578)</f>
        <v/>
      </c>
      <c r="V591" s="2457" t="str">
        <f>IF(INPUT_OUTPUT!BX578="","",INPUT_OUTPUT!BX578)</f>
        <v/>
      </c>
      <c r="W591" s="2457" t="str">
        <f>IF(INPUT_OUTPUT!BY578="","",INPUT_OUTPUT!BY578)</f>
        <v/>
      </c>
      <c r="X591" s="2457" t="str">
        <f>IF(INPUT_OUTPUT!BZ578="","",INPUT_OUTPUT!BZ578)</f>
        <v/>
      </c>
      <c r="Y591" s="2457" t="str">
        <f>IF(INPUT_OUTPUT!CA578="","",INPUT_OUTPUT!CA578)</f>
        <v/>
      </c>
      <c r="Z591" s="2457" t="str">
        <f>IF(INPUT_OUTPUT!CB578="","",INPUT_OUTPUT!CB578)</f>
        <v/>
      </c>
      <c r="AA591" s="2461" t="str">
        <f t="shared" si="29"/>
        <v/>
      </c>
      <c r="AB591" s="2459" t="str">
        <f>IF(INPUT_OUTPUT!CC578="","",INPUT_OUTPUT!CC578)</f>
        <v/>
      </c>
      <c r="AC591" s="2459" t="str">
        <f>IF(INPUT_OUTPUT!CD578="","",INPUT_OUTPUT!CD578)</f>
        <v/>
      </c>
      <c r="AD591" s="2459" t="str">
        <f>IF(INPUT_OUTPUT!CE578="","",INPUT_OUTPUT!CE578)</f>
        <v/>
      </c>
      <c r="AE591" s="2459" t="str">
        <f>IF(INPUT_OUTPUT!CF578="","",INPUT_OUTPUT!CF578)</f>
        <v/>
      </c>
      <c r="AF591" s="2459" t="str">
        <f>IF(INPUT_OUTPUT!CG578="","",INPUT_OUTPUT!CG578)</f>
        <v/>
      </c>
      <c r="AG591" s="2459" t="str">
        <f>IF(INPUT_OUTPUT!CH578="","",INPUT_OUTPUT!CH578)</f>
        <v/>
      </c>
      <c r="AH591" s="2459" t="str">
        <f>IF(INPUT_OUTPUT!CI578="","",INPUT_OUTPUT!CI578)</f>
        <v/>
      </c>
    </row>
    <row r="592" spans="3:34" s="2437" customFormat="1" ht="12.75" customHeight="1">
      <c r="C592" s="2461" t="str">
        <f>IF(INPUT_OUTPUT!C579="","",INPUT_OUTPUT!C579)</f>
        <v/>
      </c>
      <c r="D592" s="2462" t="str">
        <f>IF(INPUT_OUTPUT!BH579="","",INPUT_OUTPUT!BH579)</f>
        <v/>
      </c>
      <c r="E592" s="2462" t="str">
        <f>IF(INPUT_OUTPUT!BI579="","",INPUT_OUTPUT!BI579)</f>
        <v/>
      </c>
      <c r="F592" s="2462" t="str">
        <f>IF(INPUT_OUTPUT!BJ579="","",INPUT_OUTPUT!BJ579)</f>
        <v/>
      </c>
      <c r="G592" s="2462" t="str">
        <f>IF(INPUT_OUTPUT!BK579="","",INPUT_OUTPUT!BK579)</f>
        <v/>
      </c>
      <c r="H592" s="2462" t="str">
        <f>IF(INPUT_OUTPUT!BL579="","",INPUT_OUTPUT!BL579)</f>
        <v/>
      </c>
      <c r="I592" s="2462" t="str">
        <f>IF(INPUT_OUTPUT!BM579="","",INPUT_OUTPUT!BM579)</f>
        <v/>
      </c>
      <c r="J592" s="2462" t="str">
        <f>IF(INPUT_OUTPUT!BN579="","",INPUT_OUTPUT!BN579)</f>
        <v/>
      </c>
      <c r="K592" s="2453" t="str">
        <f t="shared" si="27"/>
        <v/>
      </c>
      <c r="L592" s="2457" t="str">
        <f>IF(INPUT_OUTPUT!BO579="","",INPUT_OUTPUT!BO579)</f>
        <v/>
      </c>
      <c r="M592" s="2457" t="str">
        <f>IF(INPUT_OUTPUT!BP579="","",INPUT_OUTPUT!BP579)</f>
        <v/>
      </c>
      <c r="N592" s="2457" t="str">
        <f>IF(INPUT_OUTPUT!BQ579="","",INPUT_OUTPUT!BQ579)</f>
        <v/>
      </c>
      <c r="O592" s="2457" t="str">
        <f>IF(INPUT_OUTPUT!BR579="","",INPUT_OUTPUT!BR579)</f>
        <v/>
      </c>
      <c r="P592" s="2457" t="str">
        <f>IF(INPUT_OUTPUT!BS579="","",INPUT_OUTPUT!BS579)</f>
        <v/>
      </c>
      <c r="Q592" s="2457" t="str">
        <f>IF(INPUT_OUTPUT!BT579="","",INPUT_OUTPUT!BT579)</f>
        <v/>
      </c>
      <c r="R592" s="2457" t="str">
        <f>IF(INPUT_OUTPUT!BU579="","",INPUT_OUTPUT!BU579)</f>
        <v/>
      </c>
      <c r="S592" s="2461" t="str">
        <f t="shared" si="28"/>
        <v/>
      </c>
      <c r="T592" s="2457" t="str">
        <f>IF(INPUT_OUTPUT!BV579="","",INPUT_OUTPUT!BV579)</f>
        <v/>
      </c>
      <c r="U592" s="2457" t="str">
        <f>IF(INPUT_OUTPUT!BW579="","",INPUT_OUTPUT!BW579)</f>
        <v/>
      </c>
      <c r="V592" s="2457" t="str">
        <f>IF(INPUT_OUTPUT!BX579="","",INPUT_OUTPUT!BX579)</f>
        <v/>
      </c>
      <c r="W592" s="2457" t="str">
        <f>IF(INPUT_OUTPUT!BY579="","",INPUT_OUTPUT!BY579)</f>
        <v/>
      </c>
      <c r="X592" s="2457" t="str">
        <f>IF(INPUT_OUTPUT!BZ579="","",INPUT_OUTPUT!BZ579)</f>
        <v/>
      </c>
      <c r="Y592" s="2457" t="str">
        <f>IF(INPUT_OUTPUT!CA579="","",INPUT_OUTPUT!CA579)</f>
        <v/>
      </c>
      <c r="Z592" s="2457" t="str">
        <f>IF(INPUT_OUTPUT!CB579="","",INPUT_OUTPUT!CB579)</f>
        <v/>
      </c>
      <c r="AA592" s="2461" t="str">
        <f t="shared" si="29"/>
        <v/>
      </c>
      <c r="AB592" s="2459" t="str">
        <f>IF(INPUT_OUTPUT!CC579="","",INPUT_OUTPUT!CC579)</f>
        <v/>
      </c>
      <c r="AC592" s="2459" t="str">
        <f>IF(INPUT_OUTPUT!CD579="","",INPUT_OUTPUT!CD579)</f>
        <v/>
      </c>
      <c r="AD592" s="2459" t="str">
        <f>IF(INPUT_OUTPUT!CE579="","",INPUT_OUTPUT!CE579)</f>
        <v/>
      </c>
      <c r="AE592" s="2459" t="str">
        <f>IF(INPUT_OUTPUT!CF579="","",INPUT_OUTPUT!CF579)</f>
        <v/>
      </c>
      <c r="AF592" s="2459" t="str">
        <f>IF(INPUT_OUTPUT!CG579="","",INPUT_OUTPUT!CG579)</f>
        <v/>
      </c>
      <c r="AG592" s="2459" t="str">
        <f>IF(INPUT_OUTPUT!CH579="","",INPUT_OUTPUT!CH579)</f>
        <v/>
      </c>
      <c r="AH592" s="2459" t="str">
        <f>IF(INPUT_OUTPUT!CI579="","",INPUT_OUTPUT!CI579)</f>
        <v/>
      </c>
    </row>
    <row r="593" spans="3:34" s="2437" customFormat="1" ht="12.75" customHeight="1">
      <c r="C593" s="2461" t="str">
        <f>IF(INPUT_OUTPUT!C580="","",INPUT_OUTPUT!C580)</f>
        <v/>
      </c>
      <c r="D593" s="2462" t="str">
        <f>IF(INPUT_OUTPUT!BH580="","",INPUT_OUTPUT!BH580)</f>
        <v/>
      </c>
      <c r="E593" s="2462" t="str">
        <f>IF(INPUT_OUTPUT!BI580="","",INPUT_OUTPUT!BI580)</f>
        <v/>
      </c>
      <c r="F593" s="2462" t="str">
        <f>IF(INPUT_OUTPUT!BJ580="","",INPUT_OUTPUT!BJ580)</f>
        <v/>
      </c>
      <c r="G593" s="2462" t="str">
        <f>IF(INPUT_OUTPUT!BK580="","",INPUT_OUTPUT!BK580)</f>
        <v/>
      </c>
      <c r="H593" s="2462" t="str">
        <f>IF(INPUT_OUTPUT!BL580="","",INPUT_OUTPUT!BL580)</f>
        <v/>
      </c>
      <c r="I593" s="2462" t="str">
        <f>IF(INPUT_OUTPUT!BM580="","",INPUT_OUTPUT!BM580)</f>
        <v/>
      </c>
      <c r="J593" s="2462" t="str">
        <f>IF(INPUT_OUTPUT!BN580="","",INPUT_OUTPUT!BN580)</f>
        <v/>
      </c>
      <c r="K593" s="2453" t="str">
        <f t="shared" si="27"/>
        <v/>
      </c>
      <c r="L593" s="2457" t="str">
        <f>IF(INPUT_OUTPUT!BO580="","",INPUT_OUTPUT!BO580)</f>
        <v/>
      </c>
      <c r="M593" s="2457" t="str">
        <f>IF(INPUT_OUTPUT!BP580="","",INPUT_OUTPUT!BP580)</f>
        <v/>
      </c>
      <c r="N593" s="2457" t="str">
        <f>IF(INPUT_OUTPUT!BQ580="","",INPUT_OUTPUT!BQ580)</f>
        <v/>
      </c>
      <c r="O593" s="2457" t="str">
        <f>IF(INPUT_OUTPUT!BR580="","",INPUT_OUTPUT!BR580)</f>
        <v/>
      </c>
      <c r="P593" s="2457" t="str">
        <f>IF(INPUT_OUTPUT!BS580="","",INPUT_OUTPUT!BS580)</f>
        <v/>
      </c>
      <c r="Q593" s="2457" t="str">
        <f>IF(INPUT_OUTPUT!BT580="","",INPUT_OUTPUT!BT580)</f>
        <v/>
      </c>
      <c r="R593" s="2457" t="str">
        <f>IF(INPUT_OUTPUT!BU580="","",INPUT_OUTPUT!BU580)</f>
        <v/>
      </c>
      <c r="S593" s="2461" t="str">
        <f t="shared" si="28"/>
        <v/>
      </c>
      <c r="T593" s="2457" t="str">
        <f>IF(INPUT_OUTPUT!BV580="","",INPUT_OUTPUT!BV580)</f>
        <v/>
      </c>
      <c r="U593" s="2457" t="str">
        <f>IF(INPUT_OUTPUT!BW580="","",INPUT_OUTPUT!BW580)</f>
        <v/>
      </c>
      <c r="V593" s="2457" t="str">
        <f>IF(INPUT_OUTPUT!BX580="","",INPUT_OUTPUT!BX580)</f>
        <v/>
      </c>
      <c r="W593" s="2457" t="str">
        <f>IF(INPUT_OUTPUT!BY580="","",INPUT_OUTPUT!BY580)</f>
        <v/>
      </c>
      <c r="X593" s="2457" t="str">
        <f>IF(INPUT_OUTPUT!BZ580="","",INPUT_OUTPUT!BZ580)</f>
        <v/>
      </c>
      <c r="Y593" s="2457" t="str">
        <f>IF(INPUT_OUTPUT!CA580="","",INPUT_OUTPUT!CA580)</f>
        <v/>
      </c>
      <c r="Z593" s="2457" t="str">
        <f>IF(INPUT_OUTPUT!CB580="","",INPUT_OUTPUT!CB580)</f>
        <v/>
      </c>
      <c r="AA593" s="2461" t="str">
        <f t="shared" si="29"/>
        <v/>
      </c>
      <c r="AB593" s="2459" t="str">
        <f>IF(INPUT_OUTPUT!CC580="","",INPUT_OUTPUT!CC580)</f>
        <v/>
      </c>
      <c r="AC593" s="2459" t="str">
        <f>IF(INPUT_OUTPUT!CD580="","",INPUT_OUTPUT!CD580)</f>
        <v/>
      </c>
      <c r="AD593" s="2459" t="str">
        <f>IF(INPUT_OUTPUT!CE580="","",INPUT_OUTPUT!CE580)</f>
        <v/>
      </c>
      <c r="AE593" s="2459" t="str">
        <f>IF(INPUT_OUTPUT!CF580="","",INPUT_OUTPUT!CF580)</f>
        <v/>
      </c>
      <c r="AF593" s="2459" t="str">
        <f>IF(INPUT_OUTPUT!CG580="","",INPUT_OUTPUT!CG580)</f>
        <v/>
      </c>
      <c r="AG593" s="2459" t="str">
        <f>IF(INPUT_OUTPUT!CH580="","",INPUT_OUTPUT!CH580)</f>
        <v/>
      </c>
      <c r="AH593" s="2459" t="str">
        <f>IF(INPUT_OUTPUT!CI580="","",INPUT_OUTPUT!CI580)</f>
        <v/>
      </c>
    </row>
    <row r="594" spans="3:34" s="2437" customFormat="1" ht="12.75" customHeight="1">
      <c r="C594" s="2461" t="str">
        <f>IF(INPUT_OUTPUT!C581="","",INPUT_OUTPUT!C581)</f>
        <v/>
      </c>
      <c r="D594" s="2462" t="str">
        <f>IF(INPUT_OUTPUT!BH581="","",INPUT_OUTPUT!BH581)</f>
        <v/>
      </c>
      <c r="E594" s="2462" t="str">
        <f>IF(INPUT_OUTPUT!BI581="","",INPUT_OUTPUT!BI581)</f>
        <v/>
      </c>
      <c r="F594" s="2462" t="str">
        <f>IF(INPUT_OUTPUT!BJ581="","",INPUT_OUTPUT!BJ581)</f>
        <v/>
      </c>
      <c r="G594" s="2462" t="str">
        <f>IF(INPUT_OUTPUT!BK581="","",INPUT_OUTPUT!BK581)</f>
        <v/>
      </c>
      <c r="H594" s="2462" t="str">
        <f>IF(INPUT_OUTPUT!BL581="","",INPUT_OUTPUT!BL581)</f>
        <v/>
      </c>
      <c r="I594" s="2462" t="str">
        <f>IF(INPUT_OUTPUT!BM581="","",INPUT_OUTPUT!BM581)</f>
        <v/>
      </c>
      <c r="J594" s="2462" t="str">
        <f>IF(INPUT_OUTPUT!BN581="","",INPUT_OUTPUT!BN581)</f>
        <v/>
      </c>
      <c r="K594" s="2453" t="str">
        <f t="shared" ref="K594:K657" si="30">C594</f>
        <v/>
      </c>
      <c r="L594" s="2457" t="str">
        <f>IF(INPUT_OUTPUT!BO581="","",INPUT_OUTPUT!BO581)</f>
        <v/>
      </c>
      <c r="M594" s="2457" t="str">
        <f>IF(INPUT_OUTPUT!BP581="","",INPUT_OUTPUT!BP581)</f>
        <v/>
      </c>
      <c r="N594" s="2457" t="str">
        <f>IF(INPUT_OUTPUT!BQ581="","",INPUT_OUTPUT!BQ581)</f>
        <v/>
      </c>
      <c r="O594" s="2457" t="str">
        <f>IF(INPUT_OUTPUT!BR581="","",INPUT_OUTPUT!BR581)</f>
        <v/>
      </c>
      <c r="P594" s="2457" t="str">
        <f>IF(INPUT_OUTPUT!BS581="","",INPUT_OUTPUT!BS581)</f>
        <v/>
      </c>
      <c r="Q594" s="2457" t="str">
        <f>IF(INPUT_OUTPUT!BT581="","",INPUT_OUTPUT!BT581)</f>
        <v/>
      </c>
      <c r="R594" s="2457" t="str">
        <f>IF(INPUT_OUTPUT!BU581="","",INPUT_OUTPUT!BU581)</f>
        <v/>
      </c>
      <c r="S594" s="2461" t="str">
        <f t="shared" ref="S594:S657" si="31">K594</f>
        <v/>
      </c>
      <c r="T594" s="2457" t="str">
        <f>IF(INPUT_OUTPUT!BV581="","",INPUT_OUTPUT!BV581)</f>
        <v/>
      </c>
      <c r="U594" s="2457" t="str">
        <f>IF(INPUT_OUTPUT!BW581="","",INPUT_OUTPUT!BW581)</f>
        <v/>
      </c>
      <c r="V594" s="2457" t="str">
        <f>IF(INPUT_OUTPUT!BX581="","",INPUT_OUTPUT!BX581)</f>
        <v/>
      </c>
      <c r="W594" s="2457" t="str">
        <f>IF(INPUT_OUTPUT!BY581="","",INPUT_OUTPUT!BY581)</f>
        <v/>
      </c>
      <c r="X594" s="2457" t="str">
        <f>IF(INPUT_OUTPUT!BZ581="","",INPUT_OUTPUT!BZ581)</f>
        <v/>
      </c>
      <c r="Y594" s="2457" t="str">
        <f>IF(INPUT_OUTPUT!CA581="","",INPUT_OUTPUT!CA581)</f>
        <v/>
      </c>
      <c r="Z594" s="2457" t="str">
        <f>IF(INPUT_OUTPUT!CB581="","",INPUT_OUTPUT!CB581)</f>
        <v/>
      </c>
      <c r="AA594" s="2461" t="str">
        <f t="shared" ref="AA594:AA657" si="32">+S594</f>
        <v/>
      </c>
      <c r="AB594" s="2459" t="str">
        <f>IF(INPUT_OUTPUT!CC581="","",INPUT_OUTPUT!CC581)</f>
        <v/>
      </c>
      <c r="AC594" s="2459" t="str">
        <f>IF(INPUT_OUTPUT!CD581="","",INPUT_OUTPUT!CD581)</f>
        <v/>
      </c>
      <c r="AD594" s="2459" t="str">
        <f>IF(INPUT_OUTPUT!CE581="","",INPUT_OUTPUT!CE581)</f>
        <v/>
      </c>
      <c r="AE594" s="2459" t="str">
        <f>IF(INPUT_OUTPUT!CF581="","",INPUT_OUTPUT!CF581)</f>
        <v/>
      </c>
      <c r="AF594" s="2459" t="str">
        <f>IF(INPUT_OUTPUT!CG581="","",INPUT_OUTPUT!CG581)</f>
        <v/>
      </c>
      <c r="AG594" s="2459" t="str">
        <f>IF(INPUT_OUTPUT!CH581="","",INPUT_OUTPUT!CH581)</f>
        <v/>
      </c>
      <c r="AH594" s="2459" t="str">
        <f>IF(INPUT_OUTPUT!CI581="","",INPUT_OUTPUT!CI581)</f>
        <v/>
      </c>
    </row>
    <row r="595" spans="3:34" s="2437" customFormat="1" ht="12.75" customHeight="1">
      <c r="C595" s="2461" t="str">
        <f>IF(INPUT_OUTPUT!C582="","",INPUT_OUTPUT!C582)</f>
        <v/>
      </c>
      <c r="D595" s="2462" t="str">
        <f>IF(INPUT_OUTPUT!BH582="","",INPUT_OUTPUT!BH582)</f>
        <v/>
      </c>
      <c r="E595" s="2462" t="str">
        <f>IF(INPUT_OUTPUT!BI582="","",INPUT_OUTPUT!BI582)</f>
        <v/>
      </c>
      <c r="F595" s="2462" t="str">
        <f>IF(INPUT_OUTPUT!BJ582="","",INPUT_OUTPUT!BJ582)</f>
        <v/>
      </c>
      <c r="G595" s="2462" t="str">
        <f>IF(INPUT_OUTPUT!BK582="","",INPUT_OUTPUT!BK582)</f>
        <v/>
      </c>
      <c r="H595" s="2462" t="str">
        <f>IF(INPUT_OUTPUT!BL582="","",INPUT_OUTPUT!BL582)</f>
        <v/>
      </c>
      <c r="I595" s="2462" t="str">
        <f>IF(INPUT_OUTPUT!BM582="","",INPUT_OUTPUT!BM582)</f>
        <v/>
      </c>
      <c r="J595" s="2462" t="str">
        <f>IF(INPUT_OUTPUT!BN582="","",INPUT_OUTPUT!BN582)</f>
        <v/>
      </c>
      <c r="K595" s="2453" t="str">
        <f t="shared" si="30"/>
        <v/>
      </c>
      <c r="L595" s="2457" t="str">
        <f>IF(INPUT_OUTPUT!BO582="","",INPUT_OUTPUT!BO582)</f>
        <v/>
      </c>
      <c r="M595" s="2457" t="str">
        <f>IF(INPUT_OUTPUT!BP582="","",INPUT_OUTPUT!BP582)</f>
        <v/>
      </c>
      <c r="N595" s="2457" t="str">
        <f>IF(INPUT_OUTPUT!BQ582="","",INPUT_OUTPUT!BQ582)</f>
        <v/>
      </c>
      <c r="O595" s="2457" t="str">
        <f>IF(INPUT_OUTPUT!BR582="","",INPUT_OUTPUT!BR582)</f>
        <v/>
      </c>
      <c r="P595" s="2457" t="str">
        <f>IF(INPUT_OUTPUT!BS582="","",INPUT_OUTPUT!BS582)</f>
        <v/>
      </c>
      <c r="Q595" s="2457" t="str">
        <f>IF(INPUT_OUTPUT!BT582="","",INPUT_OUTPUT!BT582)</f>
        <v/>
      </c>
      <c r="R595" s="2457" t="str">
        <f>IF(INPUT_OUTPUT!BU582="","",INPUT_OUTPUT!BU582)</f>
        <v/>
      </c>
      <c r="S595" s="2461" t="str">
        <f t="shared" si="31"/>
        <v/>
      </c>
      <c r="T595" s="2457" t="str">
        <f>IF(INPUT_OUTPUT!BV582="","",INPUT_OUTPUT!BV582)</f>
        <v/>
      </c>
      <c r="U595" s="2457" t="str">
        <f>IF(INPUT_OUTPUT!BW582="","",INPUT_OUTPUT!BW582)</f>
        <v/>
      </c>
      <c r="V595" s="2457" t="str">
        <f>IF(INPUT_OUTPUT!BX582="","",INPUT_OUTPUT!BX582)</f>
        <v/>
      </c>
      <c r="W595" s="2457" t="str">
        <f>IF(INPUT_OUTPUT!BY582="","",INPUT_OUTPUT!BY582)</f>
        <v/>
      </c>
      <c r="X595" s="2457" t="str">
        <f>IF(INPUT_OUTPUT!BZ582="","",INPUT_OUTPUT!BZ582)</f>
        <v/>
      </c>
      <c r="Y595" s="2457" t="str">
        <f>IF(INPUT_OUTPUT!CA582="","",INPUT_OUTPUT!CA582)</f>
        <v/>
      </c>
      <c r="Z595" s="2457" t="str">
        <f>IF(INPUT_OUTPUT!CB582="","",INPUT_OUTPUT!CB582)</f>
        <v/>
      </c>
      <c r="AA595" s="2461" t="str">
        <f t="shared" si="32"/>
        <v/>
      </c>
      <c r="AB595" s="2459" t="str">
        <f>IF(INPUT_OUTPUT!CC582="","",INPUT_OUTPUT!CC582)</f>
        <v/>
      </c>
      <c r="AC595" s="2459" t="str">
        <f>IF(INPUT_OUTPUT!CD582="","",INPUT_OUTPUT!CD582)</f>
        <v/>
      </c>
      <c r="AD595" s="2459" t="str">
        <f>IF(INPUT_OUTPUT!CE582="","",INPUT_OUTPUT!CE582)</f>
        <v/>
      </c>
      <c r="AE595" s="2459" t="str">
        <f>IF(INPUT_OUTPUT!CF582="","",INPUT_OUTPUT!CF582)</f>
        <v/>
      </c>
      <c r="AF595" s="2459" t="str">
        <f>IF(INPUT_OUTPUT!CG582="","",INPUT_OUTPUT!CG582)</f>
        <v/>
      </c>
      <c r="AG595" s="2459" t="str">
        <f>IF(INPUT_OUTPUT!CH582="","",INPUT_OUTPUT!CH582)</f>
        <v/>
      </c>
      <c r="AH595" s="2459" t="str">
        <f>IF(INPUT_OUTPUT!CI582="","",INPUT_OUTPUT!CI582)</f>
        <v/>
      </c>
    </row>
    <row r="596" spans="3:34" s="2437" customFormat="1" ht="12.75" customHeight="1">
      <c r="C596" s="2461" t="str">
        <f>IF(INPUT_OUTPUT!C583="","",INPUT_OUTPUT!C583)</f>
        <v/>
      </c>
      <c r="D596" s="2462" t="str">
        <f>IF(INPUT_OUTPUT!BH583="","",INPUT_OUTPUT!BH583)</f>
        <v/>
      </c>
      <c r="E596" s="2462" t="str">
        <f>IF(INPUT_OUTPUT!BI583="","",INPUT_OUTPUT!BI583)</f>
        <v/>
      </c>
      <c r="F596" s="2462" t="str">
        <f>IF(INPUT_OUTPUT!BJ583="","",INPUT_OUTPUT!BJ583)</f>
        <v/>
      </c>
      <c r="G596" s="2462" t="str">
        <f>IF(INPUT_OUTPUT!BK583="","",INPUT_OUTPUT!BK583)</f>
        <v/>
      </c>
      <c r="H596" s="2462" t="str">
        <f>IF(INPUT_OUTPUT!BL583="","",INPUT_OUTPUT!BL583)</f>
        <v/>
      </c>
      <c r="I596" s="2462" t="str">
        <f>IF(INPUT_OUTPUT!BM583="","",INPUT_OUTPUT!BM583)</f>
        <v/>
      </c>
      <c r="J596" s="2462" t="str">
        <f>IF(INPUT_OUTPUT!BN583="","",INPUT_OUTPUT!BN583)</f>
        <v/>
      </c>
      <c r="K596" s="2453" t="str">
        <f t="shared" si="30"/>
        <v/>
      </c>
      <c r="L596" s="2457" t="str">
        <f>IF(INPUT_OUTPUT!BO583="","",INPUT_OUTPUT!BO583)</f>
        <v/>
      </c>
      <c r="M596" s="2457" t="str">
        <f>IF(INPUT_OUTPUT!BP583="","",INPUT_OUTPUT!BP583)</f>
        <v/>
      </c>
      <c r="N596" s="2457" t="str">
        <f>IF(INPUT_OUTPUT!BQ583="","",INPUT_OUTPUT!BQ583)</f>
        <v/>
      </c>
      <c r="O596" s="2457" t="str">
        <f>IF(INPUT_OUTPUT!BR583="","",INPUT_OUTPUT!BR583)</f>
        <v/>
      </c>
      <c r="P596" s="2457" t="str">
        <f>IF(INPUT_OUTPUT!BS583="","",INPUT_OUTPUT!BS583)</f>
        <v/>
      </c>
      <c r="Q596" s="2457" t="str">
        <f>IF(INPUT_OUTPUT!BT583="","",INPUT_OUTPUT!BT583)</f>
        <v/>
      </c>
      <c r="R596" s="2457" t="str">
        <f>IF(INPUT_OUTPUT!BU583="","",INPUT_OUTPUT!BU583)</f>
        <v/>
      </c>
      <c r="S596" s="2461" t="str">
        <f t="shared" si="31"/>
        <v/>
      </c>
      <c r="T596" s="2457" t="str">
        <f>IF(INPUT_OUTPUT!BV583="","",INPUT_OUTPUT!BV583)</f>
        <v/>
      </c>
      <c r="U596" s="2457" t="str">
        <f>IF(INPUT_OUTPUT!BW583="","",INPUT_OUTPUT!BW583)</f>
        <v/>
      </c>
      <c r="V596" s="2457" t="str">
        <f>IF(INPUT_OUTPUT!BX583="","",INPUT_OUTPUT!BX583)</f>
        <v/>
      </c>
      <c r="W596" s="2457" t="str">
        <f>IF(INPUT_OUTPUT!BY583="","",INPUT_OUTPUT!BY583)</f>
        <v/>
      </c>
      <c r="X596" s="2457" t="str">
        <f>IF(INPUT_OUTPUT!BZ583="","",INPUT_OUTPUT!BZ583)</f>
        <v/>
      </c>
      <c r="Y596" s="2457" t="str">
        <f>IF(INPUT_OUTPUT!CA583="","",INPUT_OUTPUT!CA583)</f>
        <v/>
      </c>
      <c r="Z596" s="2457" t="str">
        <f>IF(INPUT_OUTPUT!CB583="","",INPUT_OUTPUT!CB583)</f>
        <v/>
      </c>
      <c r="AA596" s="2461" t="str">
        <f t="shared" si="32"/>
        <v/>
      </c>
      <c r="AB596" s="2459" t="str">
        <f>IF(INPUT_OUTPUT!CC583="","",INPUT_OUTPUT!CC583)</f>
        <v/>
      </c>
      <c r="AC596" s="2459" t="str">
        <f>IF(INPUT_OUTPUT!CD583="","",INPUT_OUTPUT!CD583)</f>
        <v/>
      </c>
      <c r="AD596" s="2459" t="str">
        <f>IF(INPUT_OUTPUT!CE583="","",INPUT_OUTPUT!CE583)</f>
        <v/>
      </c>
      <c r="AE596" s="2459" t="str">
        <f>IF(INPUT_OUTPUT!CF583="","",INPUT_OUTPUT!CF583)</f>
        <v/>
      </c>
      <c r="AF596" s="2459" t="str">
        <f>IF(INPUT_OUTPUT!CG583="","",INPUT_OUTPUT!CG583)</f>
        <v/>
      </c>
      <c r="AG596" s="2459" t="str">
        <f>IF(INPUT_OUTPUT!CH583="","",INPUT_OUTPUT!CH583)</f>
        <v/>
      </c>
      <c r="AH596" s="2459" t="str">
        <f>IF(INPUT_OUTPUT!CI583="","",INPUT_OUTPUT!CI583)</f>
        <v/>
      </c>
    </row>
    <row r="597" spans="3:34" s="2437" customFormat="1" ht="12.75" customHeight="1">
      <c r="C597" s="2461" t="str">
        <f>IF(INPUT_OUTPUT!C584="","",INPUT_OUTPUT!C584)</f>
        <v/>
      </c>
      <c r="D597" s="2462" t="str">
        <f>IF(INPUT_OUTPUT!BH584="","",INPUT_OUTPUT!BH584)</f>
        <v/>
      </c>
      <c r="E597" s="2462" t="str">
        <f>IF(INPUT_OUTPUT!BI584="","",INPUT_OUTPUT!BI584)</f>
        <v/>
      </c>
      <c r="F597" s="2462" t="str">
        <f>IF(INPUT_OUTPUT!BJ584="","",INPUT_OUTPUT!BJ584)</f>
        <v/>
      </c>
      <c r="G597" s="2462" t="str">
        <f>IF(INPUT_OUTPUT!BK584="","",INPUT_OUTPUT!BK584)</f>
        <v/>
      </c>
      <c r="H597" s="2462" t="str">
        <f>IF(INPUT_OUTPUT!BL584="","",INPUT_OUTPUT!BL584)</f>
        <v/>
      </c>
      <c r="I597" s="2462" t="str">
        <f>IF(INPUT_OUTPUT!BM584="","",INPUT_OUTPUT!BM584)</f>
        <v/>
      </c>
      <c r="J597" s="2462" t="str">
        <f>IF(INPUT_OUTPUT!BN584="","",INPUT_OUTPUT!BN584)</f>
        <v/>
      </c>
      <c r="K597" s="2453" t="str">
        <f t="shared" si="30"/>
        <v/>
      </c>
      <c r="L597" s="2457" t="str">
        <f>IF(INPUT_OUTPUT!BO584="","",INPUT_OUTPUT!BO584)</f>
        <v/>
      </c>
      <c r="M597" s="2457" t="str">
        <f>IF(INPUT_OUTPUT!BP584="","",INPUT_OUTPUT!BP584)</f>
        <v/>
      </c>
      <c r="N597" s="2457" t="str">
        <f>IF(INPUT_OUTPUT!BQ584="","",INPUT_OUTPUT!BQ584)</f>
        <v/>
      </c>
      <c r="O597" s="2457" t="str">
        <f>IF(INPUT_OUTPUT!BR584="","",INPUT_OUTPUT!BR584)</f>
        <v/>
      </c>
      <c r="P597" s="2457" t="str">
        <f>IF(INPUT_OUTPUT!BS584="","",INPUT_OUTPUT!BS584)</f>
        <v/>
      </c>
      <c r="Q597" s="2457" t="str">
        <f>IF(INPUT_OUTPUT!BT584="","",INPUT_OUTPUT!BT584)</f>
        <v/>
      </c>
      <c r="R597" s="2457" t="str">
        <f>IF(INPUT_OUTPUT!BU584="","",INPUT_OUTPUT!BU584)</f>
        <v/>
      </c>
      <c r="S597" s="2461" t="str">
        <f t="shared" si="31"/>
        <v/>
      </c>
      <c r="T597" s="2457" t="str">
        <f>IF(INPUT_OUTPUT!BV584="","",INPUT_OUTPUT!BV584)</f>
        <v/>
      </c>
      <c r="U597" s="2457" t="str">
        <f>IF(INPUT_OUTPUT!BW584="","",INPUT_OUTPUT!BW584)</f>
        <v/>
      </c>
      <c r="V597" s="2457" t="str">
        <f>IF(INPUT_OUTPUT!BX584="","",INPUT_OUTPUT!BX584)</f>
        <v/>
      </c>
      <c r="W597" s="2457" t="str">
        <f>IF(INPUT_OUTPUT!BY584="","",INPUT_OUTPUT!BY584)</f>
        <v/>
      </c>
      <c r="X597" s="2457" t="str">
        <f>IF(INPUT_OUTPUT!BZ584="","",INPUT_OUTPUT!BZ584)</f>
        <v/>
      </c>
      <c r="Y597" s="2457" t="str">
        <f>IF(INPUT_OUTPUT!CA584="","",INPUT_OUTPUT!CA584)</f>
        <v/>
      </c>
      <c r="Z597" s="2457" t="str">
        <f>IF(INPUT_OUTPUT!CB584="","",INPUT_OUTPUT!CB584)</f>
        <v/>
      </c>
      <c r="AA597" s="2461" t="str">
        <f t="shared" si="32"/>
        <v/>
      </c>
      <c r="AB597" s="2459" t="str">
        <f>IF(INPUT_OUTPUT!CC584="","",INPUT_OUTPUT!CC584)</f>
        <v/>
      </c>
      <c r="AC597" s="2459" t="str">
        <f>IF(INPUT_OUTPUT!CD584="","",INPUT_OUTPUT!CD584)</f>
        <v/>
      </c>
      <c r="AD597" s="2459" t="str">
        <f>IF(INPUT_OUTPUT!CE584="","",INPUT_OUTPUT!CE584)</f>
        <v/>
      </c>
      <c r="AE597" s="2459" t="str">
        <f>IF(INPUT_OUTPUT!CF584="","",INPUT_OUTPUT!CF584)</f>
        <v/>
      </c>
      <c r="AF597" s="2459" t="str">
        <f>IF(INPUT_OUTPUT!CG584="","",INPUT_OUTPUT!CG584)</f>
        <v/>
      </c>
      <c r="AG597" s="2459" t="str">
        <f>IF(INPUT_OUTPUT!CH584="","",INPUT_OUTPUT!CH584)</f>
        <v/>
      </c>
      <c r="AH597" s="2459" t="str">
        <f>IF(INPUT_OUTPUT!CI584="","",INPUT_OUTPUT!CI584)</f>
        <v/>
      </c>
    </row>
    <row r="598" spans="3:34" s="2437" customFormat="1" ht="12.75" customHeight="1">
      <c r="C598" s="2461" t="str">
        <f>IF(INPUT_OUTPUT!C585="","",INPUT_OUTPUT!C585)</f>
        <v/>
      </c>
      <c r="D598" s="2462" t="str">
        <f>IF(INPUT_OUTPUT!BH585="","",INPUT_OUTPUT!BH585)</f>
        <v/>
      </c>
      <c r="E598" s="2462" t="str">
        <f>IF(INPUT_OUTPUT!BI585="","",INPUT_OUTPUT!BI585)</f>
        <v/>
      </c>
      <c r="F598" s="2462" t="str">
        <f>IF(INPUT_OUTPUT!BJ585="","",INPUT_OUTPUT!BJ585)</f>
        <v/>
      </c>
      <c r="G598" s="2462" t="str">
        <f>IF(INPUT_OUTPUT!BK585="","",INPUT_OUTPUT!BK585)</f>
        <v/>
      </c>
      <c r="H598" s="2462" t="str">
        <f>IF(INPUT_OUTPUT!BL585="","",INPUT_OUTPUT!BL585)</f>
        <v/>
      </c>
      <c r="I598" s="2462" t="str">
        <f>IF(INPUT_OUTPUT!BM585="","",INPUT_OUTPUT!BM585)</f>
        <v/>
      </c>
      <c r="J598" s="2462" t="str">
        <f>IF(INPUT_OUTPUT!BN585="","",INPUT_OUTPUT!BN585)</f>
        <v/>
      </c>
      <c r="K598" s="2453" t="str">
        <f t="shared" si="30"/>
        <v/>
      </c>
      <c r="L598" s="2457" t="str">
        <f>IF(INPUT_OUTPUT!BO585="","",INPUT_OUTPUT!BO585)</f>
        <v/>
      </c>
      <c r="M598" s="2457" t="str">
        <f>IF(INPUT_OUTPUT!BP585="","",INPUT_OUTPUT!BP585)</f>
        <v/>
      </c>
      <c r="N598" s="2457" t="str">
        <f>IF(INPUT_OUTPUT!BQ585="","",INPUT_OUTPUT!BQ585)</f>
        <v/>
      </c>
      <c r="O598" s="2457" t="str">
        <f>IF(INPUT_OUTPUT!BR585="","",INPUT_OUTPUT!BR585)</f>
        <v/>
      </c>
      <c r="P598" s="2457" t="str">
        <f>IF(INPUT_OUTPUT!BS585="","",INPUT_OUTPUT!BS585)</f>
        <v/>
      </c>
      <c r="Q598" s="2457" t="str">
        <f>IF(INPUT_OUTPUT!BT585="","",INPUT_OUTPUT!BT585)</f>
        <v/>
      </c>
      <c r="R598" s="2457" t="str">
        <f>IF(INPUT_OUTPUT!BU585="","",INPUT_OUTPUT!BU585)</f>
        <v/>
      </c>
      <c r="S598" s="2461" t="str">
        <f t="shared" si="31"/>
        <v/>
      </c>
      <c r="T598" s="2457" t="str">
        <f>IF(INPUT_OUTPUT!BV585="","",INPUT_OUTPUT!BV585)</f>
        <v/>
      </c>
      <c r="U598" s="2457" t="str">
        <f>IF(INPUT_OUTPUT!BW585="","",INPUT_OUTPUT!BW585)</f>
        <v/>
      </c>
      <c r="V598" s="2457" t="str">
        <f>IF(INPUT_OUTPUT!BX585="","",INPUT_OUTPUT!BX585)</f>
        <v/>
      </c>
      <c r="W598" s="2457" t="str">
        <f>IF(INPUT_OUTPUT!BY585="","",INPUT_OUTPUT!BY585)</f>
        <v/>
      </c>
      <c r="X598" s="2457" t="str">
        <f>IF(INPUT_OUTPUT!BZ585="","",INPUT_OUTPUT!BZ585)</f>
        <v/>
      </c>
      <c r="Y598" s="2457" t="str">
        <f>IF(INPUT_OUTPUT!CA585="","",INPUT_OUTPUT!CA585)</f>
        <v/>
      </c>
      <c r="Z598" s="2457" t="str">
        <f>IF(INPUT_OUTPUT!CB585="","",INPUT_OUTPUT!CB585)</f>
        <v/>
      </c>
      <c r="AA598" s="2461" t="str">
        <f t="shared" si="32"/>
        <v/>
      </c>
      <c r="AB598" s="2459" t="str">
        <f>IF(INPUT_OUTPUT!CC585="","",INPUT_OUTPUT!CC585)</f>
        <v/>
      </c>
      <c r="AC598" s="2459" t="str">
        <f>IF(INPUT_OUTPUT!CD585="","",INPUT_OUTPUT!CD585)</f>
        <v/>
      </c>
      <c r="AD598" s="2459" t="str">
        <f>IF(INPUT_OUTPUT!CE585="","",INPUT_OUTPUT!CE585)</f>
        <v/>
      </c>
      <c r="AE598" s="2459" t="str">
        <f>IF(INPUT_OUTPUT!CF585="","",INPUT_OUTPUT!CF585)</f>
        <v/>
      </c>
      <c r="AF598" s="2459" t="str">
        <f>IF(INPUT_OUTPUT!CG585="","",INPUT_OUTPUT!CG585)</f>
        <v/>
      </c>
      <c r="AG598" s="2459" t="str">
        <f>IF(INPUT_OUTPUT!CH585="","",INPUT_OUTPUT!CH585)</f>
        <v/>
      </c>
      <c r="AH598" s="2459" t="str">
        <f>IF(INPUT_OUTPUT!CI585="","",INPUT_OUTPUT!CI585)</f>
        <v/>
      </c>
    </row>
    <row r="599" spans="3:34" s="2437" customFormat="1" ht="12.75" customHeight="1">
      <c r="C599" s="2461" t="str">
        <f>IF(INPUT_OUTPUT!C586="","",INPUT_OUTPUT!C586)</f>
        <v/>
      </c>
      <c r="D599" s="2462" t="str">
        <f>IF(INPUT_OUTPUT!BH586="","",INPUT_OUTPUT!BH586)</f>
        <v/>
      </c>
      <c r="E599" s="2462" t="str">
        <f>IF(INPUT_OUTPUT!BI586="","",INPUT_OUTPUT!BI586)</f>
        <v/>
      </c>
      <c r="F599" s="2462" t="str">
        <f>IF(INPUT_OUTPUT!BJ586="","",INPUT_OUTPUT!BJ586)</f>
        <v/>
      </c>
      <c r="G599" s="2462" t="str">
        <f>IF(INPUT_OUTPUT!BK586="","",INPUT_OUTPUT!BK586)</f>
        <v/>
      </c>
      <c r="H599" s="2462" t="str">
        <f>IF(INPUT_OUTPUT!BL586="","",INPUT_OUTPUT!BL586)</f>
        <v/>
      </c>
      <c r="I599" s="2462" t="str">
        <f>IF(INPUT_OUTPUT!BM586="","",INPUT_OUTPUT!BM586)</f>
        <v/>
      </c>
      <c r="J599" s="2462" t="str">
        <f>IF(INPUT_OUTPUT!BN586="","",INPUT_OUTPUT!BN586)</f>
        <v/>
      </c>
      <c r="K599" s="2453" t="str">
        <f t="shared" si="30"/>
        <v/>
      </c>
      <c r="L599" s="2457" t="str">
        <f>IF(INPUT_OUTPUT!BO586="","",INPUT_OUTPUT!BO586)</f>
        <v/>
      </c>
      <c r="M599" s="2457" t="str">
        <f>IF(INPUT_OUTPUT!BP586="","",INPUT_OUTPUT!BP586)</f>
        <v/>
      </c>
      <c r="N599" s="2457" t="str">
        <f>IF(INPUT_OUTPUT!BQ586="","",INPUT_OUTPUT!BQ586)</f>
        <v/>
      </c>
      <c r="O599" s="2457" t="str">
        <f>IF(INPUT_OUTPUT!BR586="","",INPUT_OUTPUT!BR586)</f>
        <v/>
      </c>
      <c r="P599" s="2457" t="str">
        <f>IF(INPUT_OUTPUT!BS586="","",INPUT_OUTPUT!BS586)</f>
        <v/>
      </c>
      <c r="Q599" s="2457" t="str">
        <f>IF(INPUT_OUTPUT!BT586="","",INPUT_OUTPUT!BT586)</f>
        <v/>
      </c>
      <c r="R599" s="2457" t="str">
        <f>IF(INPUT_OUTPUT!BU586="","",INPUT_OUTPUT!BU586)</f>
        <v/>
      </c>
      <c r="S599" s="2461" t="str">
        <f t="shared" si="31"/>
        <v/>
      </c>
      <c r="T599" s="2457" t="str">
        <f>IF(INPUT_OUTPUT!BV586="","",INPUT_OUTPUT!BV586)</f>
        <v/>
      </c>
      <c r="U599" s="2457" t="str">
        <f>IF(INPUT_OUTPUT!BW586="","",INPUT_OUTPUT!BW586)</f>
        <v/>
      </c>
      <c r="V599" s="2457" t="str">
        <f>IF(INPUT_OUTPUT!BX586="","",INPUT_OUTPUT!BX586)</f>
        <v/>
      </c>
      <c r="W599" s="2457" t="str">
        <f>IF(INPUT_OUTPUT!BY586="","",INPUT_OUTPUT!BY586)</f>
        <v/>
      </c>
      <c r="X599" s="2457" t="str">
        <f>IF(INPUT_OUTPUT!BZ586="","",INPUT_OUTPUT!BZ586)</f>
        <v/>
      </c>
      <c r="Y599" s="2457" t="str">
        <f>IF(INPUT_OUTPUT!CA586="","",INPUT_OUTPUT!CA586)</f>
        <v/>
      </c>
      <c r="Z599" s="2457" t="str">
        <f>IF(INPUT_OUTPUT!CB586="","",INPUT_OUTPUT!CB586)</f>
        <v/>
      </c>
      <c r="AA599" s="2461" t="str">
        <f t="shared" si="32"/>
        <v/>
      </c>
      <c r="AB599" s="2459" t="str">
        <f>IF(INPUT_OUTPUT!CC586="","",INPUT_OUTPUT!CC586)</f>
        <v/>
      </c>
      <c r="AC599" s="2459" t="str">
        <f>IF(INPUT_OUTPUT!CD586="","",INPUT_OUTPUT!CD586)</f>
        <v/>
      </c>
      <c r="AD599" s="2459" t="str">
        <f>IF(INPUT_OUTPUT!CE586="","",INPUT_OUTPUT!CE586)</f>
        <v/>
      </c>
      <c r="AE599" s="2459" t="str">
        <f>IF(INPUT_OUTPUT!CF586="","",INPUT_OUTPUT!CF586)</f>
        <v/>
      </c>
      <c r="AF599" s="2459" t="str">
        <f>IF(INPUT_OUTPUT!CG586="","",INPUT_OUTPUT!CG586)</f>
        <v/>
      </c>
      <c r="AG599" s="2459" t="str">
        <f>IF(INPUT_OUTPUT!CH586="","",INPUT_OUTPUT!CH586)</f>
        <v/>
      </c>
      <c r="AH599" s="2459" t="str">
        <f>IF(INPUT_OUTPUT!CI586="","",INPUT_OUTPUT!CI586)</f>
        <v/>
      </c>
    </row>
    <row r="600" spans="3:34" s="2437" customFormat="1" ht="12.75" customHeight="1">
      <c r="C600" s="2461" t="str">
        <f>IF(INPUT_OUTPUT!C587="","",INPUT_OUTPUT!C587)</f>
        <v/>
      </c>
      <c r="D600" s="2462" t="str">
        <f>IF(INPUT_OUTPUT!BH587="","",INPUT_OUTPUT!BH587)</f>
        <v/>
      </c>
      <c r="E600" s="2462" t="str">
        <f>IF(INPUT_OUTPUT!BI587="","",INPUT_OUTPUT!BI587)</f>
        <v/>
      </c>
      <c r="F600" s="2462" t="str">
        <f>IF(INPUT_OUTPUT!BJ587="","",INPUT_OUTPUT!BJ587)</f>
        <v/>
      </c>
      <c r="G600" s="2462" t="str">
        <f>IF(INPUT_OUTPUT!BK587="","",INPUT_OUTPUT!BK587)</f>
        <v/>
      </c>
      <c r="H600" s="2462" t="str">
        <f>IF(INPUT_OUTPUT!BL587="","",INPUT_OUTPUT!BL587)</f>
        <v/>
      </c>
      <c r="I600" s="2462" t="str">
        <f>IF(INPUT_OUTPUT!BM587="","",INPUT_OUTPUT!BM587)</f>
        <v/>
      </c>
      <c r="J600" s="2462" t="str">
        <f>IF(INPUT_OUTPUT!BN587="","",INPUT_OUTPUT!BN587)</f>
        <v/>
      </c>
      <c r="K600" s="2453" t="str">
        <f t="shared" si="30"/>
        <v/>
      </c>
      <c r="L600" s="2457" t="str">
        <f>IF(INPUT_OUTPUT!BO587="","",INPUT_OUTPUT!BO587)</f>
        <v/>
      </c>
      <c r="M600" s="2457" t="str">
        <f>IF(INPUT_OUTPUT!BP587="","",INPUT_OUTPUT!BP587)</f>
        <v/>
      </c>
      <c r="N600" s="2457" t="str">
        <f>IF(INPUT_OUTPUT!BQ587="","",INPUT_OUTPUT!BQ587)</f>
        <v/>
      </c>
      <c r="O600" s="2457" t="str">
        <f>IF(INPUT_OUTPUT!BR587="","",INPUT_OUTPUT!BR587)</f>
        <v/>
      </c>
      <c r="P600" s="2457" t="str">
        <f>IF(INPUT_OUTPUT!BS587="","",INPUT_OUTPUT!BS587)</f>
        <v/>
      </c>
      <c r="Q600" s="2457" t="str">
        <f>IF(INPUT_OUTPUT!BT587="","",INPUT_OUTPUT!BT587)</f>
        <v/>
      </c>
      <c r="R600" s="2457" t="str">
        <f>IF(INPUT_OUTPUT!BU587="","",INPUT_OUTPUT!BU587)</f>
        <v/>
      </c>
      <c r="S600" s="2461" t="str">
        <f t="shared" si="31"/>
        <v/>
      </c>
      <c r="T600" s="2457" t="str">
        <f>IF(INPUT_OUTPUT!BV587="","",INPUT_OUTPUT!BV587)</f>
        <v/>
      </c>
      <c r="U600" s="2457" t="str">
        <f>IF(INPUT_OUTPUT!BW587="","",INPUT_OUTPUT!BW587)</f>
        <v/>
      </c>
      <c r="V600" s="2457" t="str">
        <f>IF(INPUT_OUTPUT!BX587="","",INPUT_OUTPUT!BX587)</f>
        <v/>
      </c>
      <c r="W600" s="2457" t="str">
        <f>IF(INPUT_OUTPUT!BY587="","",INPUT_OUTPUT!BY587)</f>
        <v/>
      </c>
      <c r="X600" s="2457" t="str">
        <f>IF(INPUT_OUTPUT!BZ587="","",INPUT_OUTPUT!BZ587)</f>
        <v/>
      </c>
      <c r="Y600" s="2457" t="str">
        <f>IF(INPUT_OUTPUT!CA587="","",INPUT_OUTPUT!CA587)</f>
        <v/>
      </c>
      <c r="Z600" s="2457" t="str">
        <f>IF(INPUT_OUTPUT!CB587="","",INPUT_OUTPUT!CB587)</f>
        <v/>
      </c>
      <c r="AA600" s="2461" t="str">
        <f t="shared" si="32"/>
        <v/>
      </c>
      <c r="AB600" s="2459" t="str">
        <f>IF(INPUT_OUTPUT!CC587="","",INPUT_OUTPUT!CC587)</f>
        <v/>
      </c>
      <c r="AC600" s="2459" t="str">
        <f>IF(INPUT_OUTPUT!CD587="","",INPUT_OUTPUT!CD587)</f>
        <v/>
      </c>
      <c r="AD600" s="2459" t="str">
        <f>IF(INPUT_OUTPUT!CE587="","",INPUT_OUTPUT!CE587)</f>
        <v/>
      </c>
      <c r="AE600" s="2459" t="str">
        <f>IF(INPUT_OUTPUT!CF587="","",INPUT_OUTPUT!CF587)</f>
        <v/>
      </c>
      <c r="AF600" s="2459" t="str">
        <f>IF(INPUT_OUTPUT!CG587="","",INPUT_OUTPUT!CG587)</f>
        <v/>
      </c>
      <c r="AG600" s="2459" t="str">
        <f>IF(INPUT_OUTPUT!CH587="","",INPUT_OUTPUT!CH587)</f>
        <v/>
      </c>
      <c r="AH600" s="2459" t="str">
        <f>IF(INPUT_OUTPUT!CI587="","",INPUT_OUTPUT!CI587)</f>
        <v/>
      </c>
    </row>
    <row r="601" spans="3:34" s="2437" customFormat="1" ht="12.75" customHeight="1">
      <c r="C601" s="2461" t="str">
        <f>IF(INPUT_OUTPUT!C588="","",INPUT_OUTPUT!C588)</f>
        <v/>
      </c>
      <c r="D601" s="2462" t="str">
        <f>IF(INPUT_OUTPUT!BH588="","",INPUT_OUTPUT!BH588)</f>
        <v/>
      </c>
      <c r="E601" s="2462" t="str">
        <f>IF(INPUT_OUTPUT!BI588="","",INPUT_OUTPUT!BI588)</f>
        <v/>
      </c>
      <c r="F601" s="2462" t="str">
        <f>IF(INPUT_OUTPUT!BJ588="","",INPUT_OUTPUT!BJ588)</f>
        <v/>
      </c>
      <c r="G601" s="2462" t="str">
        <f>IF(INPUT_OUTPUT!BK588="","",INPUT_OUTPUT!BK588)</f>
        <v/>
      </c>
      <c r="H601" s="2462" t="str">
        <f>IF(INPUT_OUTPUT!BL588="","",INPUT_OUTPUT!BL588)</f>
        <v/>
      </c>
      <c r="I601" s="2462" t="str">
        <f>IF(INPUT_OUTPUT!BM588="","",INPUT_OUTPUT!BM588)</f>
        <v/>
      </c>
      <c r="J601" s="2462" t="str">
        <f>IF(INPUT_OUTPUT!BN588="","",INPUT_OUTPUT!BN588)</f>
        <v/>
      </c>
      <c r="K601" s="2453" t="str">
        <f t="shared" si="30"/>
        <v/>
      </c>
      <c r="L601" s="2457" t="str">
        <f>IF(INPUT_OUTPUT!BO588="","",INPUT_OUTPUT!BO588)</f>
        <v/>
      </c>
      <c r="M601" s="2457" t="str">
        <f>IF(INPUT_OUTPUT!BP588="","",INPUT_OUTPUT!BP588)</f>
        <v/>
      </c>
      <c r="N601" s="2457" t="str">
        <f>IF(INPUT_OUTPUT!BQ588="","",INPUT_OUTPUT!BQ588)</f>
        <v/>
      </c>
      <c r="O601" s="2457" t="str">
        <f>IF(INPUT_OUTPUT!BR588="","",INPUT_OUTPUT!BR588)</f>
        <v/>
      </c>
      <c r="P601" s="2457" t="str">
        <f>IF(INPUT_OUTPUT!BS588="","",INPUT_OUTPUT!BS588)</f>
        <v/>
      </c>
      <c r="Q601" s="2457" t="str">
        <f>IF(INPUT_OUTPUT!BT588="","",INPUT_OUTPUT!BT588)</f>
        <v/>
      </c>
      <c r="R601" s="2457" t="str">
        <f>IF(INPUT_OUTPUT!BU588="","",INPUT_OUTPUT!BU588)</f>
        <v/>
      </c>
      <c r="S601" s="2461" t="str">
        <f t="shared" si="31"/>
        <v/>
      </c>
      <c r="T601" s="2457" t="str">
        <f>IF(INPUT_OUTPUT!BV588="","",INPUT_OUTPUT!BV588)</f>
        <v/>
      </c>
      <c r="U601" s="2457" t="str">
        <f>IF(INPUT_OUTPUT!BW588="","",INPUT_OUTPUT!BW588)</f>
        <v/>
      </c>
      <c r="V601" s="2457" t="str">
        <f>IF(INPUT_OUTPUT!BX588="","",INPUT_OUTPUT!BX588)</f>
        <v/>
      </c>
      <c r="W601" s="2457" t="str">
        <f>IF(INPUT_OUTPUT!BY588="","",INPUT_OUTPUT!BY588)</f>
        <v/>
      </c>
      <c r="X601" s="2457" t="str">
        <f>IF(INPUT_OUTPUT!BZ588="","",INPUT_OUTPUT!BZ588)</f>
        <v/>
      </c>
      <c r="Y601" s="2457" t="str">
        <f>IF(INPUT_OUTPUT!CA588="","",INPUT_OUTPUT!CA588)</f>
        <v/>
      </c>
      <c r="Z601" s="2457" t="str">
        <f>IF(INPUT_OUTPUT!CB588="","",INPUT_OUTPUT!CB588)</f>
        <v/>
      </c>
      <c r="AA601" s="2461" t="str">
        <f t="shared" si="32"/>
        <v/>
      </c>
      <c r="AB601" s="2459" t="str">
        <f>IF(INPUT_OUTPUT!CC588="","",INPUT_OUTPUT!CC588)</f>
        <v/>
      </c>
      <c r="AC601" s="2459" t="str">
        <f>IF(INPUT_OUTPUT!CD588="","",INPUT_OUTPUT!CD588)</f>
        <v/>
      </c>
      <c r="AD601" s="2459" t="str">
        <f>IF(INPUT_OUTPUT!CE588="","",INPUT_OUTPUT!CE588)</f>
        <v/>
      </c>
      <c r="AE601" s="2459" t="str">
        <f>IF(INPUT_OUTPUT!CF588="","",INPUT_OUTPUT!CF588)</f>
        <v/>
      </c>
      <c r="AF601" s="2459" t="str">
        <f>IF(INPUT_OUTPUT!CG588="","",INPUT_OUTPUT!CG588)</f>
        <v/>
      </c>
      <c r="AG601" s="2459" t="str">
        <f>IF(INPUT_OUTPUT!CH588="","",INPUT_OUTPUT!CH588)</f>
        <v/>
      </c>
      <c r="AH601" s="2459" t="str">
        <f>IF(INPUT_OUTPUT!CI588="","",INPUT_OUTPUT!CI588)</f>
        <v/>
      </c>
    </row>
    <row r="602" spans="3:34" s="2437" customFormat="1" ht="12.75" customHeight="1">
      <c r="C602" s="2461" t="str">
        <f>IF(INPUT_OUTPUT!C589="","",INPUT_OUTPUT!C589)</f>
        <v/>
      </c>
      <c r="D602" s="2462" t="str">
        <f>IF(INPUT_OUTPUT!BH589="","",INPUT_OUTPUT!BH589)</f>
        <v/>
      </c>
      <c r="E602" s="2462" t="str">
        <f>IF(INPUT_OUTPUT!BI589="","",INPUT_OUTPUT!BI589)</f>
        <v/>
      </c>
      <c r="F602" s="2462" t="str">
        <f>IF(INPUT_OUTPUT!BJ589="","",INPUT_OUTPUT!BJ589)</f>
        <v/>
      </c>
      <c r="G602" s="2462" t="str">
        <f>IF(INPUT_OUTPUT!BK589="","",INPUT_OUTPUT!BK589)</f>
        <v/>
      </c>
      <c r="H602" s="2462" t="str">
        <f>IF(INPUT_OUTPUT!BL589="","",INPUT_OUTPUT!BL589)</f>
        <v/>
      </c>
      <c r="I602" s="2462" t="str">
        <f>IF(INPUT_OUTPUT!BM589="","",INPUT_OUTPUT!BM589)</f>
        <v/>
      </c>
      <c r="J602" s="2462" t="str">
        <f>IF(INPUT_OUTPUT!BN589="","",INPUT_OUTPUT!BN589)</f>
        <v/>
      </c>
      <c r="K602" s="2453" t="str">
        <f t="shared" si="30"/>
        <v/>
      </c>
      <c r="L602" s="2457" t="str">
        <f>IF(INPUT_OUTPUT!BO589="","",INPUT_OUTPUT!BO589)</f>
        <v/>
      </c>
      <c r="M602" s="2457" t="str">
        <f>IF(INPUT_OUTPUT!BP589="","",INPUT_OUTPUT!BP589)</f>
        <v/>
      </c>
      <c r="N602" s="2457" t="str">
        <f>IF(INPUT_OUTPUT!BQ589="","",INPUT_OUTPUT!BQ589)</f>
        <v/>
      </c>
      <c r="O602" s="2457" t="str">
        <f>IF(INPUT_OUTPUT!BR589="","",INPUT_OUTPUT!BR589)</f>
        <v/>
      </c>
      <c r="P602" s="2457" t="str">
        <f>IF(INPUT_OUTPUT!BS589="","",INPUT_OUTPUT!BS589)</f>
        <v/>
      </c>
      <c r="Q602" s="2457" t="str">
        <f>IF(INPUT_OUTPUT!BT589="","",INPUT_OUTPUT!BT589)</f>
        <v/>
      </c>
      <c r="R602" s="2457" t="str">
        <f>IF(INPUT_OUTPUT!BU589="","",INPUT_OUTPUT!BU589)</f>
        <v/>
      </c>
      <c r="S602" s="2461" t="str">
        <f t="shared" si="31"/>
        <v/>
      </c>
      <c r="T602" s="2457" t="str">
        <f>IF(INPUT_OUTPUT!BV589="","",INPUT_OUTPUT!BV589)</f>
        <v/>
      </c>
      <c r="U602" s="2457" t="str">
        <f>IF(INPUT_OUTPUT!BW589="","",INPUT_OUTPUT!BW589)</f>
        <v/>
      </c>
      <c r="V602" s="2457" t="str">
        <f>IF(INPUT_OUTPUT!BX589="","",INPUT_OUTPUT!BX589)</f>
        <v/>
      </c>
      <c r="W602" s="2457" t="str">
        <f>IF(INPUT_OUTPUT!BY589="","",INPUT_OUTPUT!BY589)</f>
        <v/>
      </c>
      <c r="X602" s="2457" t="str">
        <f>IF(INPUT_OUTPUT!BZ589="","",INPUT_OUTPUT!BZ589)</f>
        <v/>
      </c>
      <c r="Y602" s="2457" t="str">
        <f>IF(INPUT_OUTPUT!CA589="","",INPUT_OUTPUT!CA589)</f>
        <v/>
      </c>
      <c r="Z602" s="2457" t="str">
        <f>IF(INPUT_OUTPUT!CB589="","",INPUT_OUTPUT!CB589)</f>
        <v/>
      </c>
      <c r="AA602" s="2461" t="str">
        <f t="shared" si="32"/>
        <v/>
      </c>
      <c r="AB602" s="2459" t="str">
        <f>IF(INPUT_OUTPUT!CC589="","",INPUT_OUTPUT!CC589)</f>
        <v/>
      </c>
      <c r="AC602" s="2459" t="str">
        <f>IF(INPUT_OUTPUT!CD589="","",INPUT_OUTPUT!CD589)</f>
        <v/>
      </c>
      <c r="AD602" s="2459" t="str">
        <f>IF(INPUT_OUTPUT!CE589="","",INPUT_OUTPUT!CE589)</f>
        <v/>
      </c>
      <c r="AE602" s="2459" t="str">
        <f>IF(INPUT_OUTPUT!CF589="","",INPUT_OUTPUT!CF589)</f>
        <v/>
      </c>
      <c r="AF602" s="2459" t="str">
        <f>IF(INPUT_OUTPUT!CG589="","",INPUT_OUTPUT!CG589)</f>
        <v/>
      </c>
      <c r="AG602" s="2459" t="str">
        <f>IF(INPUT_OUTPUT!CH589="","",INPUT_OUTPUT!CH589)</f>
        <v/>
      </c>
      <c r="AH602" s="2459" t="str">
        <f>IF(INPUT_OUTPUT!CI589="","",INPUT_OUTPUT!CI589)</f>
        <v/>
      </c>
    </row>
    <row r="603" spans="3:34" s="2437" customFormat="1" ht="12.75" customHeight="1">
      <c r="C603" s="2461" t="str">
        <f>IF(INPUT_OUTPUT!C590="","",INPUT_OUTPUT!C590)</f>
        <v/>
      </c>
      <c r="D603" s="2462" t="str">
        <f>IF(INPUT_OUTPUT!BH590="","",INPUT_OUTPUT!BH590)</f>
        <v/>
      </c>
      <c r="E603" s="2462" t="str">
        <f>IF(INPUT_OUTPUT!BI590="","",INPUT_OUTPUT!BI590)</f>
        <v/>
      </c>
      <c r="F603" s="2462" t="str">
        <f>IF(INPUT_OUTPUT!BJ590="","",INPUT_OUTPUT!BJ590)</f>
        <v/>
      </c>
      <c r="G603" s="2462" t="str">
        <f>IF(INPUT_OUTPUT!BK590="","",INPUT_OUTPUT!BK590)</f>
        <v/>
      </c>
      <c r="H603" s="2462" t="str">
        <f>IF(INPUT_OUTPUT!BL590="","",INPUT_OUTPUT!BL590)</f>
        <v/>
      </c>
      <c r="I603" s="2462" t="str">
        <f>IF(INPUT_OUTPUT!BM590="","",INPUT_OUTPUT!BM590)</f>
        <v/>
      </c>
      <c r="J603" s="2462" t="str">
        <f>IF(INPUT_OUTPUT!BN590="","",INPUT_OUTPUT!BN590)</f>
        <v/>
      </c>
      <c r="K603" s="2453" t="str">
        <f t="shared" si="30"/>
        <v/>
      </c>
      <c r="L603" s="2457" t="str">
        <f>IF(INPUT_OUTPUT!BO590="","",INPUT_OUTPUT!BO590)</f>
        <v/>
      </c>
      <c r="M603" s="2457" t="str">
        <f>IF(INPUT_OUTPUT!BP590="","",INPUT_OUTPUT!BP590)</f>
        <v/>
      </c>
      <c r="N603" s="2457" t="str">
        <f>IF(INPUT_OUTPUT!BQ590="","",INPUT_OUTPUT!BQ590)</f>
        <v/>
      </c>
      <c r="O603" s="2457" t="str">
        <f>IF(INPUT_OUTPUT!BR590="","",INPUT_OUTPUT!BR590)</f>
        <v/>
      </c>
      <c r="P603" s="2457" t="str">
        <f>IF(INPUT_OUTPUT!BS590="","",INPUT_OUTPUT!BS590)</f>
        <v/>
      </c>
      <c r="Q603" s="2457" t="str">
        <f>IF(INPUT_OUTPUT!BT590="","",INPUT_OUTPUT!BT590)</f>
        <v/>
      </c>
      <c r="R603" s="2457" t="str">
        <f>IF(INPUT_OUTPUT!BU590="","",INPUT_OUTPUT!BU590)</f>
        <v/>
      </c>
      <c r="S603" s="2461" t="str">
        <f t="shared" si="31"/>
        <v/>
      </c>
      <c r="T603" s="2457" t="str">
        <f>IF(INPUT_OUTPUT!BV590="","",INPUT_OUTPUT!BV590)</f>
        <v/>
      </c>
      <c r="U603" s="2457" t="str">
        <f>IF(INPUT_OUTPUT!BW590="","",INPUT_OUTPUT!BW590)</f>
        <v/>
      </c>
      <c r="V603" s="2457" t="str">
        <f>IF(INPUT_OUTPUT!BX590="","",INPUT_OUTPUT!BX590)</f>
        <v/>
      </c>
      <c r="W603" s="2457" t="str">
        <f>IF(INPUT_OUTPUT!BY590="","",INPUT_OUTPUT!BY590)</f>
        <v/>
      </c>
      <c r="X603" s="2457" t="str">
        <f>IF(INPUT_OUTPUT!BZ590="","",INPUT_OUTPUT!BZ590)</f>
        <v/>
      </c>
      <c r="Y603" s="2457" t="str">
        <f>IF(INPUT_OUTPUT!CA590="","",INPUT_OUTPUT!CA590)</f>
        <v/>
      </c>
      <c r="Z603" s="2457" t="str">
        <f>IF(INPUT_OUTPUT!CB590="","",INPUT_OUTPUT!CB590)</f>
        <v/>
      </c>
      <c r="AA603" s="2461" t="str">
        <f t="shared" si="32"/>
        <v/>
      </c>
      <c r="AB603" s="2459" t="str">
        <f>IF(INPUT_OUTPUT!CC590="","",INPUT_OUTPUT!CC590)</f>
        <v/>
      </c>
      <c r="AC603" s="2459" t="str">
        <f>IF(INPUT_OUTPUT!CD590="","",INPUT_OUTPUT!CD590)</f>
        <v/>
      </c>
      <c r="AD603" s="2459" t="str">
        <f>IF(INPUT_OUTPUT!CE590="","",INPUT_OUTPUT!CE590)</f>
        <v/>
      </c>
      <c r="AE603" s="2459" t="str">
        <f>IF(INPUT_OUTPUT!CF590="","",INPUT_OUTPUT!CF590)</f>
        <v/>
      </c>
      <c r="AF603" s="2459" t="str">
        <f>IF(INPUT_OUTPUT!CG590="","",INPUT_OUTPUT!CG590)</f>
        <v/>
      </c>
      <c r="AG603" s="2459" t="str">
        <f>IF(INPUT_OUTPUT!CH590="","",INPUT_OUTPUT!CH590)</f>
        <v/>
      </c>
      <c r="AH603" s="2459" t="str">
        <f>IF(INPUT_OUTPUT!CI590="","",INPUT_OUTPUT!CI590)</f>
        <v/>
      </c>
    </row>
    <row r="604" spans="3:34" s="2437" customFormat="1" ht="12.75" customHeight="1">
      <c r="C604" s="2461" t="str">
        <f>IF(INPUT_OUTPUT!C591="","",INPUT_OUTPUT!C591)</f>
        <v/>
      </c>
      <c r="D604" s="2462" t="str">
        <f>IF(INPUT_OUTPUT!BH591="","",INPUT_OUTPUT!BH591)</f>
        <v/>
      </c>
      <c r="E604" s="2462" t="str">
        <f>IF(INPUT_OUTPUT!BI591="","",INPUT_OUTPUT!BI591)</f>
        <v/>
      </c>
      <c r="F604" s="2462" t="str">
        <f>IF(INPUT_OUTPUT!BJ591="","",INPUT_OUTPUT!BJ591)</f>
        <v/>
      </c>
      <c r="G604" s="2462" t="str">
        <f>IF(INPUT_OUTPUT!BK591="","",INPUT_OUTPUT!BK591)</f>
        <v/>
      </c>
      <c r="H604" s="2462" t="str">
        <f>IF(INPUT_OUTPUT!BL591="","",INPUT_OUTPUT!BL591)</f>
        <v/>
      </c>
      <c r="I604" s="2462" t="str">
        <f>IF(INPUT_OUTPUT!BM591="","",INPUT_OUTPUT!BM591)</f>
        <v/>
      </c>
      <c r="J604" s="2462" t="str">
        <f>IF(INPUT_OUTPUT!BN591="","",INPUT_OUTPUT!BN591)</f>
        <v/>
      </c>
      <c r="K604" s="2453" t="str">
        <f t="shared" si="30"/>
        <v/>
      </c>
      <c r="L604" s="2457" t="str">
        <f>IF(INPUT_OUTPUT!BO591="","",INPUT_OUTPUT!BO591)</f>
        <v/>
      </c>
      <c r="M604" s="2457" t="str">
        <f>IF(INPUT_OUTPUT!BP591="","",INPUT_OUTPUT!BP591)</f>
        <v/>
      </c>
      <c r="N604" s="2457" t="str">
        <f>IF(INPUT_OUTPUT!BQ591="","",INPUT_OUTPUT!BQ591)</f>
        <v/>
      </c>
      <c r="O604" s="2457" t="str">
        <f>IF(INPUT_OUTPUT!BR591="","",INPUT_OUTPUT!BR591)</f>
        <v/>
      </c>
      <c r="P604" s="2457" t="str">
        <f>IF(INPUT_OUTPUT!BS591="","",INPUT_OUTPUT!BS591)</f>
        <v/>
      </c>
      <c r="Q604" s="2457" t="str">
        <f>IF(INPUT_OUTPUT!BT591="","",INPUT_OUTPUT!BT591)</f>
        <v/>
      </c>
      <c r="R604" s="2457" t="str">
        <f>IF(INPUT_OUTPUT!BU591="","",INPUT_OUTPUT!BU591)</f>
        <v/>
      </c>
      <c r="S604" s="2461" t="str">
        <f t="shared" si="31"/>
        <v/>
      </c>
      <c r="T604" s="2457" t="str">
        <f>IF(INPUT_OUTPUT!BV591="","",INPUT_OUTPUT!BV591)</f>
        <v/>
      </c>
      <c r="U604" s="2457" t="str">
        <f>IF(INPUT_OUTPUT!BW591="","",INPUT_OUTPUT!BW591)</f>
        <v/>
      </c>
      <c r="V604" s="2457" t="str">
        <f>IF(INPUT_OUTPUT!BX591="","",INPUT_OUTPUT!BX591)</f>
        <v/>
      </c>
      <c r="W604" s="2457" t="str">
        <f>IF(INPUT_OUTPUT!BY591="","",INPUT_OUTPUT!BY591)</f>
        <v/>
      </c>
      <c r="X604" s="2457" t="str">
        <f>IF(INPUT_OUTPUT!BZ591="","",INPUT_OUTPUT!BZ591)</f>
        <v/>
      </c>
      <c r="Y604" s="2457" t="str">
        <f>IF(INPUT_OUTPUT!CA591="","",INPUT_OUTPUT!CA591)</f>
        <v/>
      </c>
      <c r="Z604" s="2457" t="str">
        <f>IF(INPUT_OUTPUT!CB591="","",INPUT_OUTPUT!CB591)</f>
        <v/>
      </c>
      <c r="AA604" s="2461" t="str">
        <f t="shared" si="32"/>
        <v/>
      </c>
      <c r="AB604" s="2459" t="str">
        <f>IF(INPUT_OUTPUT!CC591="","",INPUT_OUTPUT!CC591)</f>
        <v/>
      </c>
      <c r="AC604" s="2459" t="str">
        <f>IF(INPUT_OUTPUT!CD591="","",INPUT_OUTPUT!CD591)</f>
        <v/>
      </c>
      <c r="AD604" s="2459" t="str">
        <f>IF(INPUT_OUTPUT!CE591="","",INPUT_OUTPUT!CE591)</f>
        <v/>
      </c>
      <c r="AE604" s="2459" t="str">
        <f>IF(INPUT_OUTPUT!CF591="","",INPUT_OUTPUT!CF591)</f>
        <v/>
      </c>
      <c r="AF604" s="2459" t="str">
        <f>IF(INPUT_OUTPUT!CG591="","",INPUT_OUTPUT!CG591)</f>
        <v/>
      </c>
      <c r="AG604" s="2459" t="str">
        <f>IF(INPUT_OUTPUT!CH591="","",INPUT_OUTPUT!CH591)</f>
        <v/>
      </c>
      <c r="AH604" s="2459" t="str">
        <f>IF(INPUT_OUTPUT!CI591="","",INPUT_OUTPUT!CI591)</f>
        <v/>
      </c>
    </row>
    <row r="605" spans="3:34" s="2437" customFormat="1" ht="12.75" customHeight="1">
      <c r="C605" s="2461" t="str">
        <f>IF(INPUT_OUTPUT!C592="","",INPUT_OUTPUT!C592)</f>
        <v/>
      </c>
      <c r="D605" s="2462" t="str">
        <f>IF(INPUT_OUTPUT!BH592="","",INPUT_OUTPUT!BH592)</f>
        <v/>
      </c>
      <c r="E605" s="2462" t="str">
        <f>IF(INPUT_OUTPUT!BI592="","",INPUT_OUTPUT!BI592)</f>
        <v/>
      </c>
      <c r="F605" s="2462" t="str">
        <f>IF(INPUT_OUTPUT!BJ592="","",INPUT_OUTPUT!BJ592)</f>
        <v/>
      </c>
      <c r="G605" s="2462" t="str">
        <f>IF(INPUT_OUTPUT!BK592="","",INPUT_OUTPUT!BK592)</f>
        <v/>
      </c>
      <c r="H605" s="2462" t="str">
        <f>IF(INPUT_OUTPUT!BL592="","",INPUT_OUTPUT!BL592)</f>
        <v/>
      </c>
      <c r="I605" s="2462" t="str">
        <f>IF(INPUT_OUTPUT!BM592="","",INPUT_OUTPUT!BM592)</f>
        <v/>
      </c>
      <c r="J605" s="2462" t="str">
        <f>IF(INPUT_OUTPUT!BN592="","",INPUT_OUTPUT!BN592)</f>
        <v/>
      </c>
      <c r="K605" s="2453" t="str">
        <f t="shared" si="30"/>
        <v/>
      </c>
      <c r="L605" s="2457" t="str">
        <f>IF(INPUT_OUTPUT!BO592="","",INPUT_OUTPUT!BO592)</f>
        <v/>
      </c>
      <c r="M605" s="2457" t="str">
        <f>IF(INPUT_OUTPUT!BP592="","",INPUT_OUTPUT!BP592)</f>
        <v/>
      </c>
      <c r="N605" s="2457" t="str">
        <f>IF(INPUT_OUTPUT!BQ592="","",INPUT_OUTPUT!BQ592)</f>
        <v/>
      </c>
      <c r="O605" s="2457" t="str">
        <f>IF(INPUT_OUTPUT!BR592="","",INPUT_OUTPUT!BR592)</f>
        <v/>
      </c>
      <c r="P605" s="2457" t="str">
        <f>IF(INPUT_OUTPUT!BS592="","",INPUT_OUTPUT!BS592)</f>
        <v/>
      </c>
      <c r="Q605" s="2457" t="str">
        <f>IF(INPUT_OUTPUT!BT592="","",INPUT_OUTPUT!BT592)</f>
        <v/>
      </c>
      <c r="R605" s="2457" t="str">
        <f>IF(INPUT_OUTPUT!BU592="","",INPUT_OUTPUT!BU592)</f>
        <v/>
      </c>
      <c r="S605" s="2461" t="str">
        <f t="shared" si="31"/>
        <v/>
      </c>
      <c r="T605" s="2457" t="str">
        <f>IF(INPUT_OUTPUT!BV592="","",INPUT_OUTPUT!BV592)</f>
        <v/>
      </c>
      <c r="U605" s="2457" t="str">
        <f>IF(INPUT_OUTPUT!BW592="","",INPUT_OUTPUT!BW592)</f>
        <v/>
      </c>
      <c r="V605" s="2457" t="str">
        <f>IF(INPUT_OUTPUT!BX592="","",INPUT_OUTPUT!BX592)</f>
        <v/>
      </c>
      <c r="W605" s="2457" t="str">
        <f>IF(INPUT_OUTPUT!BY592="","",INPUT_OUTPUT!BY592)</f>
        <v/>
      </c>
      <c r="X605" s="2457" t="str">
        <f>IF(INPUT_OUTPUT!BZ592="","",INPUT_OUTPUT!BZ592)</f>
        <v/>
      </c>
      <c r="Y605" s="2457" t="str">
        <f>IF(INPUT_OUTPUT!CA592="","",INPUT_OUTPUT!CA592)</f>
        <v/>
      </c>
      <c r="Z605" s="2457" t="str">
        <f>IF(INPUT_OUTPUT!CB592="","",INPUT_OUTPUT!CB592)</f>
        <v/>
      </c>
      <c r="AA605" s="2461" t="str">
        <f t="shared" si="32"/>
        <v/>
      </c>
      <c r="AB605" s="2459" t="str">
        <f>IF(INPUT_OUTPUT!CC592="","",INPUT_OUTPUT!CC592)</f>
        <v/>
      </c>
      <c r="AC605" s="2459" t="str">
        <f>IF(INPUT_OUTPUT!CD592="","",INPUT_OUTPUT!CD592)</f>
        <v/>
      </c>
      <c r="AD605" s="2459" t="str">
        <f>IF(INPUT_OUTPUT!CE592="","",INPUT_OUTPUT!CE592)</f>
        <v/>
      </c>
      <c r="AE605" s="2459" t="str">
        <f>IF(INPUT_OUTPUT!CF592="","",INPUT_OUTPUT!CF592)</f>
        <v/>
      </c>
      <c r="AF605" s="2459" t="str">
        <f>IF(INPUT_OUTPUT!CG592="","",INPUT_OUTPUT!CG592)</f>
        <v/>
      </c>
      <c r="AG605" s="2459" t="str">
        <f>IF(INPUT_OUTPUT!CH592="","",INPUT_OUTPUT!CH592)</f>
        <v/>
      </c>
      <c r="AH605" s="2459" t="str">
        <f>IF(INPUT_OUTPUT!CI592="","",INPUT_OUTPUT!CI592)</f>
        <v/>
      </c>
    </row>
    <row r="606" spans="3:34" s="2437" customFormat="1" ht="12.75" customHeight="1">
      <c r="C606" s="2461" t="str">
        <f>IF(INPUT_OUTPUT!C593="","",INPUT_OUTPUT!C593)</f>
        <v/>
      </c>
      <c r="D606" s="2462" t="str">
        <f>IF(INPUT_OUTPUT!BH593="","",INPUT_OUTPUT!BH593)</f>
        <v/>
      </c>
      <c r="E606" s="2462" t="str">
        <f>IF(INPUT_OUTPUT!BI593="","",INPUT_OUTPUT!BI593)</f>
        <v/>
      </c>
      <c r="F606" s="2462" t="str">
        <f>IF(INPUT_OUTPUT!BJ593="","",INPUT_OUTPUT!BJ593)</f>
        <v/>
      </c>
      <c r="G606" s="2462" t="str">
        <f>IF(INPUT_OUTPUT!BK593="","",INPUT_OUTPUT!BK593)</f>
        <v/>
      </c>
      <c r="H606" s="2462" t="str">
        <f>IF(INPUT_OUTPUT!BL593="","",INPUT_OUTPUT!BL593)</f>
        <v/>
      </c>
      <c r="I606" s="2462" t="str">
        <f>IF(INPUT_OUTPUT!BM593="","",INPUT_OUTPUT!BM593)</f>
        <v/>
      </c>
      <c r="J606" s="2462" t="str">
        <f>IF(INPUT_OUTPUT!BN593="","",INPUT_OUTPUT!BN593)</f>
        <v/>
      </c>
      <c r="K606" s="2453" t="str">
        <f t="shared" si="30"/>
        <v/>
      </c>
      <c r="L606" s="2457" t="str">
        <f>IF(INPUT_OUTPUT!BO593="","",INPUT_OUTPUT!BO593)</f>
        <v/>
      </c>
      <c r="M606" s="2457" t="str">
        <f>IF(INPUT_OUTPUT!BP593="","",INPUT_OUTPUT!BP593)</f>
        <v/>
      </c>
      <c r="N606" s="2457" t="str">
        <f>IF(INPUT_OUTPUT!BQ593="","",INPUT_OUTPUT!BQ593)</f>
        <v/>
      </c>
      <c r="O606" s="2457" t="str">
        <f>IF(INPUT_OUTPUT!BR593="","",INPUT_OUTPUT!BR593)</f>
        <v/>
      </c>
      <c r="P606" s="2457" t="str">
        <f>IF(INPUT_OUTPUT!BS593="","",INPUT_OUTPUT!BS593)</f>
        <v/>
      </c>
      <c r="Q606" s="2457" t="str">
        <f>IF(INPUT_OUTPUT!BT593="","",INPUT_OUTPUT!BT593)</f>
        <v/>
      </c>
      <c r="R606" s="2457" t="str">
        <f>IF(INPUT_OUTPUT!BU593="","",INPUT_OUTPUT!BU593)</f>
        <v/>
      </c>
      <c r="S606" s="2461" t="str">
        <f t="shared" si="31"/>
        <v/>
      </c>
      <c r="T606" s="2457" t="str">
        <f>IF(INPUT_OUTPUT!BV593="","",INPUT_OUTPUT!BV593)</f>
        <v/>
      </c>
      <c r="U606" s="2457" t="str">
        <f>IF(INPUT_OUTPUT!BW593="","",INPUT_OUTPUT!BW593)</f>
        <v/>
      </c>
      <c r="V606" s="2457" t="str">
        <f>IF(INPUT_OUTPUT!BX593="","",INPUT_OUTPUT!BX593)</f>
        <v/>
      </c>
      <c r="W606" s="2457" t="str">
        <f>IF(INPUT_OUTPUT!BY593="","",INPUT_OUTPUT!BY593)</f>
        <v/>
      </c>
      <c r="X606" s="2457" t="str">
        <f>IF(INPUT_OUTPUT!BZ593="","",INPUT_OUTPUT!BZ593)</f>
        <v/>
      </c>
      <c r="Y606" s="2457" t="str">
        <f>IF(INPUT_OUTPUT!CA593="","",INPUT_OUTPUT!CA593)</f>
        <v/>
      </c>
      <c r="Z606" s="2457" t="str">
        <f>IF(INPUT_OUTPUT!CB593="","",INPUT_OUTPUT!CB593)</f>
        <v/>
      </c>
      <c r="AA606" s="2461" t="str">
        <f t="shared" si="32"/>
        <v/>
      </c>
      <c r="AB606" s="2459" t="str">
        <f>IF(INPUT_OUTPUT!CC593="","",INPUT_OUTPUT!CC593)</f>
        <v/>
      </c>
      <c r="AC606" s="2459" t="str">
        <f>IF(INPUT_OUTPUT!CD593="","",INPUT_OUTPUT!CD593)</f>
        <v/>
      </c>
      <c r="AD606" s="2459" t="str">
        <f>IF(INPUT_OUTPUT!CE593="","",INPUT_OUTPUT!CE593)</f>
        <v/>
      </c>
      <c r="AE606" s="2459" t="str">
        <f>IF(INPUT_OUTPUT!CF593="","",INPUT_OUTPUT!CF593)</f>
        <v/>
      </c>
      <c r="AF606" s="2459" t="str">
        <f>IF(INPUT_OUTPUT!CG593="","",INPUT_OUTPUT!CG593)</f>
        <v/>
      </c>
      <c r="AG606" s="2459" t="str">
        <f>IF(INPUT_OUTPUT!CH593="","",INPUT_OUTPUT!CH593)</f>
        <v/>
      </c>
      <c r="AH606" s="2459" t="str">
        <f>IF(INPUT_OUTPUT!CI593="","",INPUT_OUTPUT!CI593)</f>
        <v/>
      </c>
    </row>
    <row r="607" spans="3:34" s="2437" customFormat="1" ht="12.75" customHeight="1">
      <c r="C607" s="2461" t="str">
        <f>IF(INPUT_OUTPUT!C594="","",INPUT_OUTPUT!C594)</f>
        <v/>
      </c>
      <c r="D607" s="2462" t="str">
        <f>IF(INPUT_OUTPUT!BH594="","",INPUT_OUTPUT!BH594)</f>
        <v/>
      </c>
      <c r="E607" s="2462" t="str">
        <f>IF(INPUT_OUTPUT!BI594="","",INPUT_OUTPUT!BI594)</f>
        <v/>
      </c>
      <c r="F607" s="2462" t="str">
        <f>IF(INPUT_OUTPUT!BJ594="","",INPUT_OUTPUT!BJ594)</f>
        <v/>
      </c>
      <c r="G607" s="2462" t="str">
        <f>IF(INPUT_OUTPUT!BK594="","",INPUT_OUTPUT!BK594)</f>
        <v/>
      </c>
      <c r="H607" s="2462" t="str">
        <f>IF(INPUT_OUTPUT!BL594="","",INPUT_OUTPUT!BL594)</f>
        <v/>
      </c>
      <c r="I607" s="2462" t="str">
        <f>IF(INPUT_OUTPUT!BM594="","",INPUT_OUTPUT!BM594)</f>
        <v/>
      </c>
      <c r="J607" s="2462" t="str">
        <f>IF(INPUT_OUTPUT!BN594="","",INPUT_OUTPUT!BN594)</f>
        <v/>
      </c>
      <c r="K607" s="2453" t="str">
        <f t="shared" si="30"/>
        <v/>
      </c>
      <c r="L607" s="2457" t="str">
        <f>IF(INPUT_OUTPUT!BO594="","",INPUT_OUTPUT!BO594)</f>
        <v/>
      </c>
      <c r="M607" s="2457" t="str">
        <f>IF(INPUT_OUTPUT!BP594="","",INPUT_OUTPUT!BP594)</f>
        <v/>
      </c>
      <c r="N607" s="2457" t="str">
        <f>IF(INPUT_OUTPUT!BQ594="","",INPUT_OUTPUT!BQ594)</f>
        <v/>
      </c>
      <c r="O607" s="2457" t="str">
        <f>IF(INPUT_OUTPUT!BR594="","",INPUT_OUTPUT!BR594)</f>
        <v/>
      </c>
      <c r="P607" s="2457" t="str">
        <f>IF(INPUT_OUTPUT!BS594="","",INPUT_OUTPUT!BS594)</f>
        <v/>
      </c>
      <c r="Q607" s="2457" t="str">
        <f>IF(INPUT_OUTPUT!BT594="","",INPUT_OUTPUT!BT594)</f>
        <v/>
      </c>
      <c r="R607" s="2457" t="str">
        <f>IF(INPUT_OUTPUT!BU594="","",INPUT_OUTPUT!BU594)</f>
        <v/>
      </c>
      <c r="S607" s="2461" t="str">
        <f t="shared" si="31"/>
        <v/>
      </c>
      <c r="T607" s="2457" t="str">
        <f>IF(INPUT_OUTPUT!BV594="","",INPUT_OUTPUT!BV594)</f>
        <v/>
      </c>
      <c r="U607" s="2457" t="str">
        <f>IF(INPUT_OUTPUT!BW594="","",INPUT_OUTPUT!BW594)</f>
        <v/>
      </c>
      <c r="V607" s="2457" t="str">
        <f>IF(INPUT_OUTPUT!BX594="","",INPUT_OUTPUT!BX594)</f>
        <v/>
      </c>
      <c r="W607" s="2457" t="str">
        <f>IF(INPUT_OUTPUT!BY594="","",INPUT_OUTPUT!BY594)</f>
        <v/>
      </c>
      <c r="X607" s="2457" t="str">
        <f>IF(INPUT_OUTPUT!BZ594="","",INPUT_OUTPUT!BZ594)</f>
        <v/>
      </c>
      <c r="Y607" s="2457" t="str">
        <f>IF(INPUT_OUTPUT!CA594="","",INPUT_OUTPUT!CA594)</f>
        <v/>
      </c>
      <c r="Z607" s="2457" t="str">
        <f>IF(INPUT_OUTPUT!CB594="","",INPUT_OUTPUT!CB594)</f>
        <v/>
      </c>
      <c r="AA607" s="2461" t="str">
        <f t="shared" si="32"/>
        <v/>
      </c>
      <c r="AB607" s="2459" t="str">
        <f>IF(INPUT_OUTPUT!CC594="","",INPUT_OUTPUT!CC594)</f>
        <v/>
      </c>
      <c r="AC607" s="2459" t="str">
        <f>IF(INPUT_OUTPUT!CD594="","",INPUT_OUTPUT!CD594)</f>
        <v/>
      </c>
      <c r="AD607" s="2459" t="str">
        <f>IF(INPUT_OUTPUT!CE594="","",INPUT_OUTPUT!CE594)</f>
        <v/>
      </c>
      <c r="AE607" s="2459" t="str">
        <f>IF(INPUT_OUTPUT!CF594="","",INPUT_OUTPUT!CF594)</f>
        <v/>
      </c>
      <c r="AF607" s="2459" t="str">
        <f>IF(INPUT_OUTPUT!CG594="","",INPUT_OUTPUT!CG594)</f>
        <v/>
      </c>
      <c r="AG607" s="2459" t="str">
        <f>IF(INPUT_OUTPUT!CH594="","",INPUT_OUTPUT!CH594)</f>
        <v/>
      </c>
      <c r="AH607" s="2459" t="str">
        <f>IF(INPUT_OUTPUT!CI594="","",INPUT_OUTPUT!CI594)</f>
        <v/>
      </c>
    </row>
    <row r="608" spans="3:34" s="2437" customFormat="1" ht="12.75" customHeight="1">
      <c r="C608" s="2461" t="str">
        <f>IF(INPUT_OUTPUT!C595="","",INPUT_OUTPUT!C595)</f>
        <v/>
      </c>
      <c r="D608" s="2462" t="str">
        <f>IF(INPUT_OUTPUT!BH595="","",INPUT_OUTPUT!BH595)</f>
        <v/>
      </c>
      <c r="E608" s="2462" t="str">
        <f>IF(INPUT_OUTPUT!BI595="","",INPUT_OUTPUT!BI595)</f>
        <v/>
      </c>
      <c r="F608" s="2462" t="str">
        <f>IF(INPUT_OUTPUT!BJ595="","",INPUT_OUTPUT!BJ595)</f>
        <v/>
      </c>
      <c r="G608" s="2462" t="str">
        <f>IF(INPUT_OUTPUT!BK595="","",INPUT_OUTPUT!BK595)</f>
        <v/>
      </c>
      <c r="H608" s="2462" t="str">
        <f>IF(INPUT_OUTPUT!BL595="","",INPUT_OUTPUT!BL595)</f>
        <v/>
      </c>
      <c r="I608" s="2462" t="str">
        <f>IF(INPUT_OUTPUT!BM595="","",INPUT_OUTPUT!BM595)</f>
        <v/>
      </c>
      <c r="J608" s="2462" t="str">
        <f>IF(INPUT_OUTPUT!BN595="","",INPUT_OUTPUT!BN595)</f>
        <v/>
      </c>
      <c r="K608" s="2453" t="str">
        <f t="shared" si="30"/>
        <v/>
      </c>
      <c r="L608" s="2457" t="str">
        <f>IF(INPUT_OUTPUT!BO595="","",INPUT_OUTPUT!BO595)</f>
        <v/>
      </c>
      <c r="M608" s="2457" t="str">
        <f>IF(INPUT_OUTPUT!BP595="","",INPUT_OUTPUT!BP595)</f>
        <v/>
      </c>
      <c r="N608" s="2457" t="str">
        <f>IF(INPUT_OUTPUT!BQ595="","",INPUT_OUTPUT!BQ595)</f>
        <v/>
      </c>
      <c r="O608" s="2457" t="str">
        <f>IF(INPUT_OUTPUT!BR595="","",INPUT_OUTPUT!BR595)</f>
        <v/>
      </c>
      <c r="P608" s="2457" t="str">
        <f>IF(INPUT_OUTPUT!BS595="","",INPUT_OUTPUT!BS595)</f>
        <v/>
      </c>
      <c r="Q608" s="2457" t="str">
        <f>IF(INPUT_OUTPUT!BT595="","",INPUT_OUTPUT!BT595)</f>
        <v/>
      </c>
      <c r="R608" s="2457" t="str">
        <f>IF(INPUT_OUTPUT!BU595="","",INPUT_OUTPUT!BU595)</f>
        <v/>
      </c>
      <c r="S608" s="2461" t="str">
        <f t="shared" si="31"/>
        <v/>
      </c>
      <c r="T608" s="2457" t="str">
        <f>IF(INPUT_OUTPUT!BV595="","",INPUT_OUTPUT!BV595)</f>
        <v/>
      </c>
      <c r="U608" s="2457" t="str">
        <f>IF(INPUT_OUTPUT!BW595="","",INPUT_OUTPUT!BW595)</f>
        <v/>
      </c>
      <c r="V608" s="2457" t="str">
        <f>IF(INPUT_OUTPUT!BX595="","",INPUT_OUTPUT!BX595)</f>
        <v/>
      </c>
      <c r="W608" s="2457" t="str">
        <f>IF(INPUT_OUTPUT!BY595="","",INPUT_OUTPUT!BY595)</f>
        <v/>
      </c>
      <c r="X608" s="2457" t="str">
        <f>IF(INPUT_OUTPUT!BZ595="","",INPUT_OUTPUT!BZ595)</f>
        <v/>
      </c>
      <c r="Y608" s="2457" t="str">
        <f>IF(INPUT_OUTPUT!CA595="","",INPUT_OUTPUT!CA595)</f>
        <v/>
      </c>
      <c r="Z608" s="2457" t="str">
        <f>IF(INPUT_OUTPUT!CB595="","",INPUT_OUTPUT!CB595)</f>
        <v/>
      </c>
      <c r="AA608" s="2461" t="str">
        <f t="shared" si="32"/>
        <v/>
      </c>
      <c r="AB608" s="2459" t="str">
        <f>IF(INPUT_OUTPUT!CC595="","",INPUT_OUTPUT!CC595)</f>
        <v/>
      </c>
      <c r="AC608" s="2459" t="str">
        <f>IF(INPUT_OUTPUT!CD595="","",INPUT_OUTPUT!CD595)</f>
        <v/>
      </c>
      <c r="AD608" s="2459" t="str">
        <f>IF(INPUT_OUTPUT!CE595="","",INPUT_OUTPUT!CE595)</f>
        <v/>
      </c>
      <c r="AE608" s="2459" t="str">
        <f>IF(INPUT_OUTPUT!CF595="","",INPUT_OUTPUT!CF595)</f>
        <v/>
      </c>
      <c r="AF608" s="2459" t="str">
        <f>IF(INPUT_OUTPUT!CG595="","",INPUT_OUTPUT!CG595)</f>
        <v/>
      </c>
      <c r="AG608" s="2459" t="str">
        <f>IF(INPUT_OUTPUT!CH595="","",INPUT_OUTPUT!CH595)</f>
        <v/>
      </c>
      <c r="AH608" s="2459" t="str">
        <f>IF(INPUT_OUTPUT!CI595="","",INPUT_OUTPUT!CI595)</f>
        <v/>
      </c>
    </row>
    <row r="609" spans="3:34" s="2437" customFormat="1" ht="12.75" customHeight="1">
      <c r="C609" s="2461" t="str">
        <f>IF(INPUT_OUTPUT!C596="","",INPUT_OUTPUT!C596)</f>
        <v/>
      </c>
      <c r="D609" s="2462" t="str">
        <f>IF(INPUT_OUTPUT!BH596="","",INPUT_OUTPUT!BH596)</f>
        <v/>
      </c>
      <c r="E609" s="2462" t="str">
        <f>IF(INPUT_OUTPUT!BI596="","",INPUT_OUTPUT!BI596)</f>
        <v/>
      </c>
      <c r="F609" s="2462" t="str">
        <f>IF(INPUT_OUTPUT!BJ596="","",INPUT_OUTPUT!BJ596)</f>
        <v/>
      </c>
      <c r="G609" s="2462" t="str">
        <f>IF(INPUT_OUTPUT!BK596="","",INPUT_OUTPUT!BK596)</f>
        <v/>
      </c>
      <c r="H609" s="2462" t="str">
        <f>IF(INPUT_OUTPUT!BL596="","",INPUT_OUTPUT!BL596)</f>
        <v/>
      </c>
      <c r="I609" s="2462" t="str">
        <f>IF(INPUT_OUTPUT!BM596="","",INPUT_OUTPUT!BM596)</f>
        <v/>
      </c>
      <c r="J609" s="2462" t="str">
        <f>IF(INPUT_OUTPUT!BN596="","",INPUT_OUTPUT!BN596)</f>
        <v/>
      </c>
      <c r="K609" s="2453" t="str">
        <f t="shared" si="30"/>
        <v/>
      </c>
      <c r="L609" s="2457" t="str">
        <f>IF(INPUT_OUTPUT!BO596="","",INPUT_OUTPUT!BO596)</f>
        <v/>
      </c>
      <c r="M609" s="2457" t="str">
        <f>IF(INPUT_OUTPUT!BP596="","",INPUT_OUTPUT!BP596)</f>
        <v/>
      </c>
      <c r="N609" s="2457" t="str">
        <f>IF(INPUT_OUTPUT!BQ596="","",INPUT_OUTPUT!BQ596)</f>
        <v/>
      </c>
      <c r="O609" s="2457" t="str">
        <f>IF(INPUT_OUTPUT!BR596="","",INPUT_OUTPUT!BR596)</f>
        <v/>
      </c>
      <c r="P609" s="2457" t="str">
        <f>IF(INPUT_OUTPUT!BS596="","",INPUT_OUTPUT!BS596)</f>
        <v/>
      </c>
      <c r="Q609" s="2457" t="str">
        <f>IF(INPUT_OUTPUT!BT596="","",INPUT_OUTPUT!BT596)</f>
        <v/>
      </c>
      <c r="R609" s="2457" t="str">
        <f>IF(INPUT_OUTPUT!BU596="","",INPUT_OUTPUT!BU596)</f>
        <v/>
      </c>
      <c r="S609" s="2461" t="str">
        <f t="shared" si="31"/>
        <v/>
      </c>
      <c r="T609" s="2457" t="str">
        <f>IF(INPUT_OUTPUT!BV596="","",INPUT_OUTPUT!BV596)</f>
        <v/>
      </c>
      <c r="U609" s="2457" t="str">
        <f>IF(INPUT_OUTPUT!BW596="","",INPUT_OUTPUT!BW596)</f>
        <v/>
      </c>
      <c r="V609" s="2457" t="str">
        <f>IF(INPUT_OUTPUT!BX596="","",INPUT_OUTPUT!BX596)</f>
        <v/>
      </c>
      <c r="W609" s="2457" t="str">
        <f>IF(INPUT_OUTPUT!BY596="","",INPUT_OUTPUT!BY596)</f>
        <v/>
      </c>
      <c r="X609" s="2457" t="str">
        <f>IF(INPUT_OUTPUT!BZ596="","",INPUT_OUTPUT!BZ596)</f>
        <v/>
      </c>
      <c r="Y609" s="2457" t="str">
        <f>IF(INPUT_OUTPUT!CA596="","",INPUT_OUTPUT!CA596)</f>
        <v/>
      </c>
      <c r="Z609" s="2457" t="str">
        <f>IF(INPUT_OUTPUT!CB596="","",INPUT_OUTPUT!CB596)</f>
        <v/>
      </c>
      <c r="AA609" s="2461" t="str">
        <f t="shared" si="32"/>
        <v/>
      </c>
      <c r="AB609" s="2459" t="str">
        <f>IF(INPUT_OUTPUT!CC596="","",INPUT_OUTPUT!CC596)</f>
        <v/>
      </c>
      <c r="AC609" s="2459" t="str">
        <f>IF(INPUT_OUTPUT!CD596="","",INPUT_OUTPUT!CD596)</f>
        <v/>
      </c>
      <c r="AD609" s="2459" t="str">
        <f>IF(INPUT_OUTPUT!CE596="","",INPUT_OUTPUT!CE596)</f>
        <v/>
      </c>
      <c r="AE609" s="2459" t="str">
        <f>IF(INPUT_OUTPUT!CF596="","",INPUT_OUTPUT!CF596)</f>
        <v/>
      </c>
      <c r="AF609" s="2459" t="str">
        <f>IF(INPUT_OUTPUT!CG596="","",INPUT_OUTPUT!CG596)</f>
        <v/>
      </c>
      <c r="AG609" s="2459" t="str">
        <f>IF(INPUT_OUTPUT!CH596="","",INPUT_OUTPUT!CH596)</f>
        <v/>
      </c>
      <c r="AH609" s="2459" t="str">
        <f>IF(INPUT_OUTPUT!CI596="","",INPUT_OUTPUT!CI596)</f>
        <v/>
      </c>
    </row>
    <row r="610" spans="3:34" s="2437" customFormat="1" ht="12.75" customHeight="1">
      <c r="C610" s="2461" t="str">
        <f>IF(INPUT_OUTPUT!C597="","",INPUT_OUTPUT!C597)</f>
        <v/>
      </c>
      <c r="D610" s="2462" t="str">
        <f>IF(INPUT_OUTPUT!BH597="","",INPUT_OUTPUT!BH597)</f>
        <v/>
      </c>
      <c r="E610" s="2462" t="str">
        <f>IF(INPUT_OUTPUT!BI597="","",INPUT_OUTPUT!BI597)</f>
        <v/>
      </c>
      <c r="F610" s="2462" t="str">
        <f>IF(INPUT_OUTPUT!BJ597="","",INPUT_OUTPUT!BJ597)</f>
        <v/>
      </c>
      <c r="G610" s="2462" t="str">
        <f>IF(INPUT_OUTPUT!BK597="","",INPUT_OUTPUT!BK597)</f>
        <v/>
      </c>
      <c r="H610" s="2462" t="str">
        <f>IF(INPUT_OUTPUT!BL597="","",INPUT_OUTPUT!BL597)</f>
        <v/>
      </c>
      <c r="I610" s="2462" t="str">
        <f>IF(INPUT_OUTPUT!BM597="","",INPUT_OUTPUT!BM597)</f>
        <v/>
      </c>
      <c r="J610" s="2462" t="str">
        <f>IF(INPUT_OUTPUT!BN597="","",INPUT_OUTPUT!BN597)</f>
        <v/>
      </c>
      <c r="K610" s="2453" t="str">
        <f t="shared" si="30"/>
        <v/>
      </c>
      <c r="L610" s="2457" t="str">
        <f>IF(INPUT_OUTPUT!BO597="","",INPUT_OUTPUT!BO597)</f>
        <v/>
      </c>
      <c r="M610" s="2457" t="str">
        <f>IF(INPUT_OUTPUT!BP597="","",INPUT_OUTPUT!BP597)</f>
        <v/>
      </c>
      <c r="N610" s="2457" t="str">
        <f>IF(INPUT_OUTPUT!BQ597="","",INPUT_OUTPUT!BQ597)</f>
        <v/>
      </c>
      <c r="O610" s="2457" t="str">
        <f>IF(INPUT_OUTPUT!BR597="","",INPUT_OUTPUT!BR597)</f>
        <v/>
      </c>
      <c r="P610" s="2457" t="str">
        <f>IF(INPUT_OUTPUT!BS597="","",INPUT_OUTPUT!BS597)</f>
        <v/>
      </c>
      <c r="Q610" s="2457" t="str">
        <f>IF(INPUT_OUTPUT!BT597="","",INPUT_OUTPUT!BT597)</f>
        <v/>
      </c>
      <c r="R610" s="2457" t="str">
        <f>IF(INPUT_OUTPUT!BU597="","",INPUT_OUTPUT!BU597)</f>
        <v/>
      </c>
      <c r="S610" s="2461" t="str">
        <f t="shared" si="31"/>
        <v/>
      </c>
      <c r="T610" s="2457" t="str">
        <f>IF(INPUT_OUTPUT!BV597="","",INPUT_OUTPUT!BV597)</f>
        <v/>
      </c>
      <c r="U610" s="2457" t="str">
        <f>IF(INPUT_OUTPUT!BW597="","",INPUT_OUTPUT!BW597)</f>
        <v/>
      </c>
      <c r="V610" s="2457" t="str">
        <f>IF(INPUT_OUTPUT!BX597="","",INPUT_OUTPUT!BX597)</f>
        <v/>
      </c>
      <c r="W610" s="2457" t="str">
        <f>IF(INPUT_OUTPUT!BY597="","",INPUT_OUTPUT!BY597)</f>
        <v/>
      </c>
      <c r="X610" s="2457" t="str">
        <f>IF(INPUT_OUTPUT!BZ597="","",INPUT_OUTPUT!BZ597)</f>
        <v/>
      </c>
      <c r="Y610" s="2457" t="str">
        <f>IF(INPUT_OUTPUT!CA597="","",INPUT_OUTPUT!CA597)</f>
        <v/>
      </c>
      <c r="Z610" s="2457" t="str">
        <f>IF(INPUT_OUTPUT!CB597="","",INPUT_OUTPUT!CB597)</f>
        <v/>
      </c>
      <c r="AA610" s="2461" t="str">
        <f t="shared" si="32"/>
        <v/>
      </c>
      <c r="AB610" s="2459" t="str">
        <f>IF(INPUT_OUTPUT!CC597="","",INPUT_OUTPUT!CC597)</f>
        <v/>
      </c>
      <c r="AC610" s="2459" t="str">
        <f>IF(INPUT_OUTPUT!CD597="","",INPUT_OUTPUT!CD597)</f>
        <v/>
      </c>
      <c r="AD610" s="2459" t="str">
        <f>IF(INPUT_OUTPUT!CE597="","",INPUT_OUTPUT!CE597)</f>
        <v/>
      </c>
      <c r="AE610" s="2459" t="str">
        <f>IF(INPUT_OUTPUT!CF597="","",INPUT_OUTPUT!CF597)</f>
        <v/>
      </c>
      <c r="AF610" s="2459" t="str">
        <f>IF(INPUT_OUTPUT!CG597="","",INPUT_OUTPUT!CG597)</f>
        <v/>
      </c>
      <c r="AG610" s="2459" t="str">
        <f>IF(INPUT_OUTPUT!CH597="","",INPUT_OUTPUT!CH597)</f>
        <v/>
      </c>
      <c r="AH610" s="2459" t="str">
        <f>IF(INPUT_OUTPUT!CI597="","",INPUT_OUTPUT!CI597)</f>
        <v/>
      </c>
    </row>
    <row r="611" spans="3:34" s="2437" customFormat="1" ht="12.75" customHeight="1">
      <c r="C611" s="2461" t="str">
        <f>IF(INPUT_OUTPUT!C598="","",INPUT_OUTPUT!C598)</f>
        <v/>
      </c>
      <c r="D611" s="2462" t="str">
        <f>IF(INPUT_OUTPUT!BH598="","",INPUT_OUTPUT!BH598)</f>
        <v/>
      </c>
      <c r="E611" s="2462" t="str">
        <f>IF(INPUT_OUTPUT!BI598="","",INPUT_OUTPUT!BI598)</f>
        <v/>
      </c>
      <c r="F611" s="2462" t="str">
        <f>IF(INPUT_OUTPUT!BJ598="","",INPUT_OUTPUT!BJ598)</f>
        <v/>
      </c>
      <c r="G611" s="2462" t="str">
        <f>IF(INPUT_OUTPUT!BK598="","",INPUT_OUTPUT!BK598)</f>
        <v/>
      </c>
      <c r="H611" s="2462" t="str">
        <f>IF(INPUT_OUTPUT!BL598="","",INPUT_OUTPUT!BL598)</f>
        <v/>
      </c>
      <c r="I611" s="2462" t="str">
        <f>IF(INPUT_OUTPUT!BM598="","",INPUT_OUTPUT!BM598)</f>
        <v/>
      </c>
      <c r="J611" s="2462" t="str">
        <f>IF(INPUT_OUTPUT!BN598="","",INPUT_OUTPUT!BN598)</f>
        <v/>
      </c>
      <c r="K611" s="2453" t="str">
        <f t="shared" si="30"/>
        <v/>
      </c>
      <c r="L611" s="2457" t="str">
        <f>IF(INPUT_OUTPUT!BO598="","",INPUT_OUTPUT!BO598)</f>
        <v/>
      </c>
      <c r="M611" s="2457" t="str">
        <f>IF(INPUT_OUTPUT!BP598="","",INPUT_OUTPUT!BP598)</f>
        <v/>
      </c>
      <c r="N611" s="2457" t="str">
        <f>IF(INPUT_OUTPUT!BQ598="","",INPUT_OUTPUT!BQ598)</f>
        <v/>
      </c>
      <c r="O611" s="2457" t="str">
        <f>IF(INPUT_OUTPUT!BR598="","",INPUT_OUTPUT!BR598)</f>
        <v/>
      </c>
      <c r="P611" s="2457" t="str">
        <f>IF(INPUT_OUTPUT!BS598="","",INPUT_OUTPUT!BS598)</f>
        <v/>
      </c>
      <c r="Q611" s="2457" t="str">
        <f>IF(INPUT_OUTPUT!BT598="","",INPUT_OUTPUT!BT598)</f>
        <v/>
      </c>
      <c r="R611" s="2457" t="str">
        <f>IF(INPUT_OUTPUT!BU598="","",INPUT_OUTPUT!BU598)</f>
        <v/>
      </c>
      <c r="S611" s="2461" t="str">
        <f t="shared" si="31"/>
        <v/>
      </c>
      <c r="T611" s="2457" t="str">
        <f>IF(INPUT_OUTPUT!BV598="","",INPUT_OUTPUT!BV598)</f>
        <v/>
      </c>
      <c r="U611" s="2457" t="str">
        <f>IF(INPUT_OUTPUT!BW598="","",INPUT_OUTPUT!BW598)</f>
        <v/>
      </c>
      <c r="V611" s="2457" t="str">
        <f>IF(INPUT_OUTPUT!BX598="","",INPUT_OUTPUT!BX598)</f>
        <v/>
      </c>
      <c r="W611" s="2457" t="str">
        <f>IF(INPUT_OUTPUT!BY598="","",INPUT_OUTPUT!BY598)</f>
        <v/>
      </c>
      <c r="X611" s="2457" t="str">
        <f>IF(INPUT_OUTPUT!BZ598="","",INPUT_OUTPUT!BZ598)</f>
        <v/>
      </c>
      <c r="Y611" s="2457" t="str">
        <f>IF(INPUT_OUTPUT!CA598="","",INPUT_OUTPUT!CA598)</f>
        <v/>
      </c>
      <c r="Z611" s="2457" t="str">
        <f>IF(INPUT_OUTPUT!CB598="","",INPUT_OUTPUT!CB598)</f>
        <v/>
      </c>
      <c r="AA611" s="2461" t="str">
        <f t="shared" si="32"/>
        <v/>
      </c>
      <c r="AB611" s="2459" t="str">
        <f>IF(INPUT_OUTPUT!CC598="","",INPUT_OUTPUT!CC598)</f>
        <v/>
      </c>
      <c r="AC611" s="2459" t="str">
        <f>IF(INPUT_OUTPUT!CD598="","",INPUT_OUTPUT!CD598)</f>
        <v/>
      </c>
      <c r="AD611" s="2459" t="str">
        <f>IF(INPUT_OUTPUT!CE598="","",INPUT_OUTPUT!CE598)</f>
        <v/>
      </c>
      <c r="AE611" s="2459" t="str">
        <f>IF(INPUT_OUTPUT!CF598="","",INPUT_OUTPUT!CF598)</f>
        <v/>
      </c>
      <c r="AF611" s="2459" t="str">
        <f>IF(INPUT_OUTPUT!CG598="","",INPUT_OUTPUT!CG598)</f>
        <v/>
      </c>
      <c r="AG611" s="2459" t="str">
        <f>IF(INPUT_OUTPUT!CH598="","",INPUT_OUTPUT!CH598)</f>
        <v/>
      </c>
      <c r="AH611" s="2459" t="str">
        <f>IF(INPUT_OUTPUT!CI598="","",INPUT_OUTPUT!CI598)</f>
        <v/>
      </c>
    </row>
    <row r="612" spans="3:34" s="2437" customFormat="1" ht="12.75" customHeight="1">
      <c r="C612" s="2461" t="str">
        <f>IF(INPUT_OUTPUT!C599="","",INPUT_OUTPUT!C599)</f>
        <v/>
      </c>
      <c r="D612" s="2462" t="str">
        <f>IF(INPUT_OUTPUT!BH599="","",INPUT_OUTPUT!BH599)</f>
        <v/>
      </c>
      <c r="E612" s="2462" t="str">
        <f>IF(INPUT_OUTPUT!BI599="","",INPUT_OUTPUT!BI599)</f>
        <v/>
      </c>
      <c r="F612" s="2462" t="str">
        <f>IF(INPUT_OUTPUT!BJ599="","",INPUT_OUTPUT!BJ599)</f>
        <v/>
      </c>
      <c r="G612" s="2462" t="str">
        <f>IF(INPUT_OUTPUT!BK599="","",INPUT_OUTPUT!BK599)</f>
        <v/>
      </c>
      <c r="H612" s="2462" t="str">
        <f>IF(INPUT_OUTPUT!BL599="","",INPUT_OUTPUT!BL599)</f>
        <v/>
      </c>
      <c r="I612" s="2462" t="str">
        <f>IF(INPUT_OUTPUT!BM599="","",INPUT_OUTPUT!BM599)</f>
        <v/>
      </c>
      <c r="J612" s="2462" t="str">
        <f>IF(INPUT_OUTPUT!BN599="","",INPUT_OUTPUT!BN599)</f>
        <v/>
      </c>
      <c r="K612" s="2453" t="str">
        <f t="shared" si="30"/>
        <v/>
      </c>
      <c r="L612" s="2457" t="str">
        <f>IF(INPUT_OUTPUT!BO599="","",INPUT_OUTPUT!BO599)</f>
        <v/>
      </c>
      <c r="M612" s="2457" t="str">
        <f>IF(INPUT_OUTPUT!BP599="","",INPUT_OUTPUT!BP599)</f>
        <v/>
      </c>
      <c r="N612" s="2457" t="str">
        <f>IF(INPUT_OUTPUT!BQ599="","",INPUT_OUTPUT!BQ599)</f>
        <v/>
      </c>
      <c r="O612" s="2457" t="str">
        <f>IF(INPUT_OUTPUT!BR599="","",INPUT_OUTPUT!BR599)</f>
        <v/>
      </c>
      <c r="P612" s="2457" t="str">
        <f>IF(INPUT_OUTPUT!BS599="","",INPUT_OUTPUT!BS599)</f>
        <v/>
      </c>
      <c r="Q612" s="2457" t="str">
        <f>IF(INPUT_OUTPUT!BT599="","",INPUT_OUTPUT!BT599)</f>
        <v/>
      </c>
      <c r="R612" s="2457" t="str">
        <f>IF(INPUT_OUTPUT!BU599="","",INPUT_OUTPUT!BU599)</f>
        <v/>
      </c>
      <c r="S612" s="2461" t="str">
        <f t="shared" si="31"/>
        <v/>
      </c>
      <c r="T612" s="2457" t="str">
        <f>IF(INPUT_OUTPUT!BV599="","",INPUT_OUTPUT!BV599)</f>
        <v/>
      </c>
      <c r="U612" s="2457" t="str">
        <f>IF(INPUT_OUTPUT!BW599="","",INPUT_OUTPUT!BW599)</f>
        <v/>
      </c>
      <c r="V612" s="2457" t="str">
        <f>IF(INPUT_OUTPUT!BX599="","",INPUT_OUTPUT!BX599)</f>
        <v/>
      </c>
      <c r="W612" s="2457" t="str">
        <f>IF(INPUT_OUTPUT!BY599="","",INPUT_OUTPUT!BY599)</f>
        <v/>
      </c>
      <c r="X612" s="2457" t="str">
        <f>IF(INPUT_OUTPUT!BZ599="","",INPUT_OUTPUT!BZ599)</f>
        <v/>
      </c>
      <c r="Y612" s="2457" t="str">
        <f>IF(INPUT_OUTPUT!CA599="","",INPUT_OUTPUT!CA599)</f>
        <v/>
      </c>
      <c r="Z612" s="2457" t="str">
        <f>IF(INPUT_OUTPUT!CB599="","",INPUT_OUTPUT!CB599)</f>
        <v/>
      </c>
      <c r="AA612" s="2461" t="str">
        <f t="shared" si="32"/>
        <v/>
      </c>
      <c r="AB612" s="2459" t="str">
        <f>IF(INPUT_OUTPUT!CC599="","",INPUT_OUTPUT!CC599)</f>
        <v/>
      </c>
      <c r="AC612" s="2459" t="str">
        <f>IF(INPUT_OUTPUT!CD599="","",INPUT_OUTPUT!CD599)</f>
        <v/>
      </c>
      <c r="AD612" s="2459" t="str">
        <f>IF(INPUT_OUTPUT!CE599="","",INPUT_OUTPUT!CE599)</f>
        <v/>
      </c>
      <c r="AE612" s="2459" t="str">
        <f>IF(INPUT_OUTPUT!CF599="","",INPUT_OUTPUT!CF599)</f>
        <v/>
      </c>
      <c r="AF612" s="2459" t="str">
        <f>IF(INPUT_OUTPUT!CG599="","",INPUT_OUTPUT!CG599)</f>
        <v/>
      </c>
      <c r="AG612" s="2459" t="str">
        <f>IF(INPUT_OUTPUT!CH599="","",INPUT_OUTPUT!CH599)</f>
        <v/>
      </c>
      <c r="AH612" s="2459" t="str">
        <f>IF(INPUT_OUTPUT!CI599="","",INPUT_OUTPUT!CI599)</f>
        <v/>
      </c>
    </row>
    <row r="613" spans="3:34" s="2437" customFormat="1" ht="12.75" customHeight="1">
      <c r="C613" s="2461" t="str">
        <f>IF(INPUT_OUTPUT!C600="","",INPUT_OUTPUT!C600)</f>
        <v/>
      </c>
      <c r="D613" s="2462" t="str">
        <f>IF(INPUT_OUTPUT!BH600="","",INPUT_OUTPUT!BH600)</f>
        <v/>
      </c>
      <c r="E613" s="2462" t="str">
        <f>IF(INPUT_OUTPUT!BI600="","",INPUT_OUTPUT!BI600)</f>
        <v/>
      </c>
      <c r="F613" s="2462" t="str">
        <f>IF(INPUT_OUTPUT!BJ600="","",INPUT_OUTPUT!BJ600)</f>
        <v/>
      </c>
      <c r="G613" s="2462" t="str">
        <f>IF(INPUT_OUTPUT!BK600="","",INPUT_OUTPUT!BK600)</f>
        <v/>
      </c>
      <c r="H613" s="2462" t="str">
        <f>IF(INPUT_OUTPUT!BL600="","",INPUT_OUTPUT!BL600)</f>
        <v/>
      </c>
      <c r="I613" s="2462" t="str">
        <f>IF(INPUT_OUTPUT!BM600="","",INPUT_OUTPUT!BM600)</f>
        <v/>
      </c>
      <c r="J613" s="2462" t="str">
        <f>IF(INPUT_OUTPUT!BN600="","",INPUT_OUTPUT!BN600)</f>
        <v/>
      </c>
      <c r="K613" s="2453" t="str">
        <f t="shared" si="30"/>
        <v/>
      </c>
      <c r="L613" s="2457" t="str">
        <f>IF(INPUT_OUTPUT!BO600="","",INPUT_OUTPUT!BO600)</f>
        <v/>
      </c>
      <c r="M613" s="2457" t="str">
        <f>IF(INPUT_OUTPUT!BP600="","",INPUT_OUTPUT!BP600)</f>
        <v/>
      </c>
      <c r="N613" s="2457" t="str">
        <f>IF(INPUT_OUTPUT!BQ600="","",INPUT_OUTPUT!BQ600)</f>
        <v/>
      </c>
      <c r="O613" s="2457" t="str">
        <f>IF(INPUT_OUTPUT!BR600="","",INPUT_OUTPUT!BR600)</f>
        <v/>
      </c>
      <c r="P613" s="2457" t="str">
        <f>IF(INPUT_OUTPUT!BS600="","",INPUT_OUTPUT!BS600)</f>
        <v/>
      </c>
      <c r="Q613" s="2457" t="str">
        <f>IF(INPUT_OUTPUT!BT600="","",INPUT_OUTPUT!BT600)</f>
        <v/>
      </c>
      <c r="R613" s="2457" t="str">
        <f>IF(INPUT_OUTPUT!BU600="","",INPUT_OUTPUT!BU600)</f>
        <v/>
      </c>
      <c r="S613" s="2461" t="str">
        <f t="shared" si="31"/>
        <v/>
      </c>
      <c r="T613" s="2457" t="str">
        <f>IF(INPUT_OUTPUT!BV600="","",INPUT_OUTPUT!BV600)</f>
        <v/>
      </c>
      <c r="U613" s="2457" t="str">
        <f>IF(INPUT_OUTPUT!BW600="","",INPUT_OUTPUT!BW600)</f>
        <v/>
      </c>
      <c r="V613" s="2457" t="str">
        <f>IF(INPUT_OUTPUT!BX600="","",INPUT_OUTPUT!BX600)</f>
        <v/>
      </c>
      <c r="W613" s="2457" t="str">
        <f>IF(INPUT_OUTPUT!BY600="","",INPUT_OUTPUT!BY600)</f>
        <v/>
      </c>
      <c r="X613" s="2457" t="str">
        <f>IF(INPUT_OUTPUT!BZ600="","",INPUT_OUTPUT!BZ600)</f>
        <v/>
      </c>
      <c r="Y613" s="2457" t="str">
        <f>IF(INPUT_OUTPUT!CA600="","",INPUT_OUTPUT!CA600)</f>
        <v/>
      </c>
      <c r="Z613" s="2457" t="str">
        <f>IF(INPUT_OUTPUT!CB600="","",INPUT_OUTPUT!CB600)</f>
        <v/>
      </c>
      <c r="AA613" s="2461" t="str">
        <f t="shared" si="32"/>
        <v/>
      </c>
      <c r="AB613" s="2459" t="str">
        <f>IF(INPUT_OUTPUT!CC600="","",INPUT_OUTPUT!CC600)</f>
        <v/>
      </c>
      <c r="AC613" s="2459" t="str">
        <f>IF(INPUT_OUTPUT!CD600="","",INPUT_OUTPUT!CD600)</f>
        <v/>
      </c>
      <c r="AD613" s="2459" t="str">
        <f>IF(INPUT_OUTPUT!CE600="","",INPUT_OUTPUT!CE600)</f>
        <v/>
      </c>
      <c r="AE613" s="2459" t="str">
        <f>IF(INPUT_OUTPUT!CF600="","",INPUT_OUTPUT!CF600)</f>
        <v/>
      </c>
      <c r="AF613" s="2459" t="str">
        <f>IF(INPUT_OUTPUT!CG600="","",INPUT_OUTPUT!CG600)</f>
        <v/>
      </c>
      <c r="AG613" s="2459" t="str">
        <f>IF(INPUT_OUTPUT!CH600="","",INPUT_OUTPUT!CH600)</f>
        <v/>
      </c>
      <c r="AH613" s="2459" t="str">
        <f>IF(INPUT_OUTPUT!CI600="","",INPUT_OUTPUT!CI600)</f>
        <v/>
      </c>
    </row>
    <row r="614" spans="3:34" s="2437" customFormat="1" ht="12.75" customHeight="1">
      <c r="C614" s="2461" t="str">
        <f>IF(INPUT_OUTPUT!C601="","",INPUT_OUTPUT!C601)</f>
        <v/>
      </c>
      <c r="D614" s="2462" t="str">
        <f>IF(INPUT_OUTPUT!BH601="","",INPUT_OUTPUT!BH601)</f>
        <v/>
      </c>
      <c r="E614" s="2462" t="str">
        <f>IF(INPUT_OUTPUT!BI601="","",INPUT_OUTPUT!BI601)</f>
        <v/>
      </c>
      <c r="F614" s="2462" t="str">
        <f>IF(INPUT_OUTPUT!BJ601="","",INPUT_OUTPUT!BJ601)</f>
        <v/>
      </c>
      <c r="G614" s="2462" t="str">
        <f>IF(INPUT_OUTPUT!BK601="","",INPUT_OUTPUT!BK601)</f>
        <v/>
      </c>
      <c r="H614" s="2462" t="str">
        <f>IF(INPUT_OUTPUT!BL601="","",INPUT_OUTPUT!BL601)</f>
        <v/>
      </c>
      <c r="I614" s="2462" t="str">
        <f>IF(INPUT_OUTPUT!BM601="","",INPUT_OUTPUT!BM601)</f>
        <v/>
      </c>
      <c r="J614" s="2462" t="str">
        <f>IF(INPUT_OUTPUT!BN601="","",INPUT_OUTPUT!BN601)</f>
        <v/>
      </c>
      <c r="K614" s="2453" t="str">
        <f t="shared" si="30"/>
        <v/>
      </c>
      <c r="L614" s="2457" t="str">
        <f>IF(INPUT_OUTPUT!BO601="","",INPUT_OUTPUT!BO601)</f>
        <v/>
      </c>
      <c r="M614" s="2457" t="str">
        <f>IF(INPUT_OUTPUT!BP601="","",INPUT_OUTPUT!BP601)</f>
        <v/>
      </c>
      <c r="N614" s="2457" t="str">
        <f>IF(INPUT_OUTPUT!BQ601="","",INPUT_OUTPUT!BQ601)</f>
        <v/>
      </c>
      <c r="O614" s="2457" t="str">
        <f>IF(INPUT_OUTPUT!BR601="","",INPUT_OUTPUT!BR601)</f>
        <v/>
      </c>
      <c r="P614" s="2457" t="str">
        <f>IF(INPUT_OUTPUT!BS601="","",INPUT_OUTPUT!BS601)</f>
        <v/>
      </c>
      <c r="Q614" s="2457" t="str">
        <f>IF(INPUT_OUTPUT!BT601="","",INPUT_OUTPUT!BT601)</f>
        <v/>
      </c>
      <c r="R614" s="2457" t="str">
        <f>IF(INPUT_OUTPUT!BU601="","",INPUT_OUTPUT!BU601)</f>
        <v/>
      </c>
      <c r="S614" s="2461" t="str">
        <f t="shared" si="31"/>
        <v/>
      </c>
      <c r="T614" s="2457" t="str">
        <f>IF(INPUT_OUTPUT!BV601="","",INPUT_OUTPUT!BV601)</f>
        <v/>
      </c>
      <c r="U614" s="2457" t="str">
        <f>IF(INPUT_OUTPUT!BW601="","",INPUT_OUTPUT!BW601)</f>
        <v/>
      </c>
      <c r="V614" s="2457" t="str">
        <f>IF(INPUT_OUTPUT!BX601="","",INPUT_OUTPUT!BX601)</f>
        <v/>
      </c>
      <c r="W614" s="2457" t="str">
        <f>IF(INPUT_OUTPUT!BY601="","",INPUT_OUTPUT!BY601)</f>
        <v/>
      </c>
      <c r="X614" s="2457" t="str">
        <f>IF(INPUT_OUTPUT!BZ601="","",INPUT_OUTPUT!BZ601)</f>
        <v/>
      </c>
      <c r="Y614" s="2457" t="str">
        <f>IF(INPUT_OUTPUT!CA601="","",INPUT_OUTPUT!CA601)</f>
        <v/>
      </c>
      <c r="Z614" s="2457" t="str">
        <f>IF(INPUT_OUTPUT!CB601="","",INPUT_OUTPUT!CB601)</f>
        <v/>
      </c>
      <c r="AA614" s="2461" t="str">
        <f t="shared" si="32"/>
        <v/>
      </c>
      <c r="AB614" s="2459" t="str">
        <f>IF(INPUT_OUTPUT!CC601="","",INPUT_OUTPUT!CC601)</f>
        <v/>
      </c>
      <c r="AC614" s="2459" t="str">
        <f>IF(INPUT_OUTPUT!CD601="","",INPUT_OUTPUT!CD601)</f>
        <v/>
      </c>
      <c r="AD614" s="2459" t="str">
        <f>IF(INPUT_OUTPUT!CE601="","",INPUT_OUTPUT!CE601)</f>
        <v/>
      </c>
      <c r="AE614" s="2459" t="str">
        <f>IF(INPUT_OUTPUT!CF601="","",INPUT_OUTPUT!CF601)</f>
        <v/>
      </c>
      <c r="AF614" s="2459" t="str">
        <f>IF(INPUT_OUTPUT!CG601="","",INPUT_OUTPUT!CG601)</f>
        <v/>
      </c>
      <c r="AG614" s="2459" t="str">
        <f>IF(INPUT_OUTPUT!CH601="","",INPUT_OUTPUT!CH601)</f>
        <v/>
      </c>
      <c r="AH614" s="2459" t="str">
        <f>IF(INPUT_OUTPUT!CI601="","",INPUT_OUTPUT!CI601)</f>
        <v/>
      </c>
    </row>
    <row r="615" spans="3:34" s="2437" customFormat="1" ht="12.75" customHeight="1">
      <c r="C615" s="2461" t="str">
        <f>IF(INPUT_OUTPUT!C602="","",INPUT_OUTPUT!C602)</f>
        <v/>
      </c>
      <c r="D615" s="2462" t="str">
        <f>IF(INPUT_OUTPUT!BH602="","",INPUT_OUTPUT!BH602)</f>
        <v/>
      </c>
      <c r="E615" s="2462" t="str">
        <f>IF(INPUT_OUTPUT!BI602="","",INPUT_OUTPUT!BI602)</f>
        <v/>
      </c>
      <c r="F615" s="2462" t="str">
        <f>IF(INPUT_OUTPUT!BJ602="","",INPUT_OUTPUT!BJ602)</f>
        <v/>
      </c>
      <c r="G615" s="2462" t="str">
        <f>IF(INPUT_OUTPUT!BK602="","",INPUT_OUTPUT!BK602)</f>
        <v/>
      </c>
      <c r="H615" s="2462" t="str">
        <f>IF(INPUT_OUTPUT!BL602="","",INPUT_OUTPUT!BL602)</f>
        <v/>
      </c>
      <c r="I615" s="2462" t="str">
        <f>IF(INPUT_OUTPUT!BM602="","",INPUT_OUTPUT!BM602)</f>
        <v/>
      </c>
      <c r="J615" s="2462" t="str">
        <f>IF(INPUT_OUTPUT!BN602="","",INPUT_OUTPUT!BN602)</f>
        <v/>
      </c>
      <c r="K615" s="2453" t="str">
        <f t="shared" si="30"/>
        <v/>
      </c>
      <c r="L615" s="2457" t="str">
        <f>IF(INPUT_OUTPUT!BO602="","",INPUT_OUTPUT!BO602)</f>
        <v/>
      </c>
      <c r="M615" s="2457" t="str">
        <f>IF(INPUT_OUTPUT!BP602="","",INPUT_OUTPUT!BP602)</f>
        <v/>
      </c>
      <c r="N615" s="2457" t="str">
        <f>IF(INPUT_OUTPUT!BQ602="","",INPUT_OUTPUT!BQ602)</f>
        <v/>
      </c>
      <c r="O615" s="2457" t="str">
        <f>IF(INPUT_OUTPUT!BR602="","",INPUT_OUTPUT!BR602)</f>
        <v/>
      </c>
      <c r="P615" s="2457" t="str">
        <f>IF(INPUT_OUTPUT!BS602="","",INPUT_OUTPUT!BS602)</f>
        <v/>
      </c>
      <c r="Q615" s="2457" t="str">
        <f>IF(INPUT_OUTPUT!BT602="","",INPUT_OUTPUT!BT602)</f>
        <v/>
      </c>
      <c r="R615" s="2457" t="str">
        <f>IF(INPUT_OUTPUT!BU602="","",INPUT_OUTPUT!BU602)</f>
        <v/>
      </c>
      <c r="S615" s="2461" t="str">
        <f t="shared" si="31"/>
        <v/>
      </c>
      <c r="T615" s="2457" t="str">
        <f>IF(INPUT_OUTPUT!BV602="","",INPUT_OUTPUT!BV602)</f>
        <v/>
      </c>
      <c r="U615" s="2457" t="str">
        <f>IF(INPUT_OUTPUT!BW602="","",INPUT_OUTPUT!BW602)</f>
        <v/>
      </c>
      <c r="V615" s="2457" t="str">
        <f>IF(INPUT_OUTPUT!BX602="","",INPUT_OUTPUT!BX602)</f>
        <v/>
      </c>
      <c r="W615" s="2457" t="str">
        <f>IF(INPUT_OUTPUT!BY602="","",INPUT_OUTPUT!BY602)</f>
        <v/>
      </c>
      <c r="X615" s="2457" t="str">
        <f>IF(INPUT_OUTPUT!BZ602="","",INPUT_OUTPUT!BZ602)</f>
        <v/>
      </c>
      <c r="Y615" s="2457" t="str">
        <f>IF(INPUT_OUTPUT!CA602="","",INPUT_OUTPUT!CA602)</f>
        <v/>
      </c>
      <c r="Z615" s="2457" t="str">
        <f>IF(INPUT_OUTPUT!CB602="","",INPUT_OUTPUT!CB602)</f>
        <v/>
      </c>
      <c r="AA615" s="2461" t="str">
        <f t="shared" si="32"/>
        <v/>
      </c>
      <c r="AB615" s="2459" t="str">
        <f>IF(INPUT_OUTPUT!CC602="","",INPUT_OUTPUT!CC602)</f>
        <v/>
      </c>
      <c r="AC615" s="2459" t="str">
        <f>IF(INPUT_OUTPUT!CD602="","",INPUT_OUTPUT!CD602)</f>
        <v/>
      </c>
      <c r="AD615" s="2459" t="str">
        <f>IF(INPUT_OUTPUT!CE602="","",INPUT_OUTPUT!CE602)</f>
        <v/>
      </c>
      <c r="AE615" s="2459" t="str">
        <f>IF(INPUT_OUTPUT!CF602="","",INPUT_OUTPUT!CF602)</f>
        <v/>
      </c>
      <c r="AF615" s="2459" t="str">
        <f>IF(INPUT_OUTPUT!CG602="","",INPUT_OUTPUT!CG602)</f>
        <v/>
      </c>
      <c r="AG615" s="2459" t="str">
        <f>IF(INPUT_OUTPUT!CH602="","",INPUT_OUTPUT!CH602)</f>
        <v/>
      </c>
      <c r="AH615" s="2459" t="str">
        <f>IF(INPUT_OUTPUT!CI602="","",INPUT_OUTPUT!CI602)</f>
        <v/>
      </c>
    </row>
    <row r="616" spans="3:34" s="2437" customFormat="1" ht="12.75" customHeight="1">
      <c r="C616" s="2461" t="str">
        <f>IF(INPUT_OUTPUT!C603="","",INPUT_OUTPUT!C603)</f>
        <v/>
      </c>
      <c r="D616" s="2462" t="str">
        <f>IF(INPUT_OUTPUT!BH603="","",INPUT_OUTPUT!BH603)</f>
        <v/>
      </c>
      <c r="E616" s="2462" t="str">
        <f>IF(INPUT_OUTPUT!BI603="","",INPUT_OUTPUT!BI603)</f>
        <v/>
      </c>
      <c r="F616" s="2462" t="str">
        <f>IF(INPUT_OUTPUT!BJ603="","",INPUT_OUTPUT!BJ603)</f>
        <v/>
      </c>
      <c r="G616" s="2462" t="str">
        <f>IF(INPUT_OUTPUT!BK603="","",INPUT_OUTPUT!BK603)</f>
        <v/>
      </c>
      <c r="H616" s="2462" t="str">
        <f>IF(INPUT_OUTPUT!BL603="","",INPUT_OUTPUT!BL603)</f>
        <v/>
      </c>
      <c r="I616" s="2462" t="str">
        <f>IF(INPUT_OUTPUT!BM603="","",INPUT_OUTPUT!BM603)</f>
        <v/>
      </c>
      <c r="J616" s="2462" t="str">
        <f>IF(INPUT_OUTPUT!BN603="","",INPUT_OUTPUT!BN603)</f>
        <v/>
      </c>
      <c r="K616" s="2453" t="str">
        <f t="shared" si="30"/>
        <v/>
      </c>
      <c r="L616" s="2457" t="str">
        <f>IF(INPUT_OUTPUT!BO603="","",INPUT_OUTPUT!BO603)</f>
        <v/>
      </c>
      <c r="M616" s="2457" t="str">
        <f>IF(INPUT_OUTPUT!BP603="","",INPUT_OUTPUT!BP603)</f>
        <v/>
      </c>
      <c r="N616" s="2457" t="str">
        <f>IF(INPUT_OUTPUT!BQ603="","",INPUT_OUTPUT!BQ603)</f>
        <v/>
      </c>
      <c r="O616" s="2457" t="str">
        <f>IF(INPUT_OUTPUT!BR603="","",INPUT_OUTPUT!BR603)</f>
        <v/>
      </c>
      <c r="P616" s="2457" t="str">
        <f>IF(INPUT_OUTPUT!BS603="","",INPUT_OUTPUT!BS603)</f>
        <v/>
      </c>
      <c r="Q616" s="2457" t="str">
        <f>IF(INPUT_OUTPUT!BT603="","",INPUT_OUTPUT!BT603)</f>
        <v/>
      </c>
      <c r="R616" s="2457" t="str">
        <f>IF(INPUT_OUTPUT!BU603="","",INPUT_OUTPUT!BU603)</f>
        <v/>
      </c>
      <c r="S616" s="2461" t="str">
        <f t="shared" si="31"/>
        <v/>
      </c>
      <c r="T616" s="2457" t="str">
        <f>IF(INPUT_OUTPUT!BV603="","",INPUT_OUTPUT!BV603)</f>
        <v/>
      </c>
      <c r="U616" s="2457" t="str">
        <f>IF(INPUT_OUTPUT!BW603="","",INPUT_OUTPUT!BW603)</f>
        <v/>
      </c>
      <c r="V616" s="2457" t="str">
        <f>IF(INPUT_OUTPUT!BX603="","",INPUT_OUTPUT!BX603)</f>
        <v/>
      </c>
      <c r="W616" s="2457" t="str">
        <f>IF(INPUT_OUTPUT!BY603="","",INPUT_OUTPUT!BY603)</f>
        <v/>
      </c>
      <c r="X616" s="2457" t="str">
        <f>IF(INPUT_OUTPUT!BZ603="","",INPUT_OUTPUT!BZ603)</f>
        <v/>
      </c>
      <c r="Y616" s="2457" t="str">
        <f>IF(INPUT_OUTPUT!CA603="","",INPUT_OUTPUT!CA603)</f>
        <v/>
      </c>
      <c r="Z616" s="2457" t="str">
        <f>IF(INPUT_OUTPUT!CB603="","",INPUT_OUTPUT!CB603)</f>
        <v/>
      </c>
      <c r="AA616" s="2461" t="str">
        <f t="shared" si="32"/>
        <v/>
      </c>
      <c r="AB616" s="2459" t="str">
        <f>IF(INPUT_OUTPUT!CC603="","",INPUT_OUTPUT!CC603)</f>
        <v/>
      </c>
      <c r="AC616" s="2459" t="str">
        <f>IF(INPUT_OUTPUT!CD603="","",INPUT_OUTPUT!CD603)</f>
        <v/>
      </c>
      <c r="AD616" s="2459" t="str">
        <f>IF(INPUT_OUTPUT!CE603="","",INPUT_OUTPUT!CE603)</f>
        <v/>
      </c>
      <c r="AE616" s="2459" t="str">
        <f>IF(INPUT_OUTPUT!CF603="","",INPUT_OUTPUT!CF603)</f>
        <v/>
      </c>
      <c r="AF616" s="2459" t="str">
        <f>IF(INPUT_OUTPUT!CG603="","",INPUT_OUTPUT!CG603)</f>
        <v/>
      </c>
      <c r="AG616" s="2459" t="str">
        <f>IF(INPUT_OUTPUT!CH603="","",INPUT_OUTPUT!CH603)</f>
        <v/>
      </c>
      <c r="AH616" s="2459" t="str">
        <f>IF(INPUT_OUTPUT!CI603="","",INPUT_OUTPUT!CI603)</f>
        <v/>
      </c>
    </row>
    <row r="617" spans="3:34" s="2437" customFormat="1" ht="12.75" customHeight="1">
      <c r="C617" s="2461" t="str">
        <f>IF(INPUT_OUTPUT!C604="","",INPUT_OUTPUT!C604)</f>
        <v/>
      </c>
      <c r="D617" s="2462" t="str">
        <f>IF(INPUT_OUTPUT!BH604="","",INPUT_OUTPUT!BH604)</f>
        <v/>
      </c>
      <c r="E617" s="2462" t="str">
        <f>IF(INPUT_OUTPUT!BI604="","",INPUT_OUTPUT!BI604)</f>
        <v/>
      </c>
      <c r="F617" s="2462" t="str">
        <f>IF(INPUT_OUTPUT!BJ604="","",INPUT_OUTPUT!BJ604)</f>
        <v/>
      </c>
      <c r="G617" s="2462" t="str">
        <f>IF(INPUT_OUTPUT!BK604="","",INPUT_OUTPUT!BK604)</f>
        <v/>
      </c>
      <c r="H617" s="2462" t="str">
        <f>IF(INPUT_OUTPUT!BL604="","",INPUT_OUTPUT!BL604)</f>
        <v/>
      </c>
      <c r="I617" s="2462" t="str">
        <f>IF(INPUT_OUTPUT!BM604="","",INPUT_OUTPUT!BM604)</f>
        <v/>
      </c>
      <c r="J617" s="2462" t="str">
        <f>IF(INPUT_OUTPUT!BN604="","",INPUT_OUTPUT!BN604)</f>
        <v/>
      </c>
      <c r="K617" s="2453" t="str">
        <f t="shared" si="30"/>
        <v/>
      </c>
      <c r="L617" s="2457" t="str">
        <f>IF(INPUT_OUTPUT!BO604="","",INPUT_OUTPUT!BO604)</f>
        <v/>
      </c>
      <c r="M617" s="2457" t="str">
        <f>IF(INPUT_OUTPUT!BP604="","",INPUT_OUTPUT!BP604)</f>
        <v/>
      </c>
      <c r="N617" s="2457" t="str">
        <f>IF(INPUT_OUTPUT!BQ604="","",INPUT_OUTPUT!BQ604)</f>
        <v/>
      </c>
      <c r="O617" s="2457" t="str">
        <f>IF(INPUT_OUTPUT!BR604="","",INPUT_OUTPUT!BR604)</f>
        <v/>
      </c>
      <c r="P617" s="2457" t="str">
        <f>IF(INPUT_OUTPUT!BS604="","",INPUT_OUTPUT!BS604)</f>
        <v/>
      </c>
      <c r="Q617" s="2457" t="str">
        <f>IF(INPUT_OUTPUT!BT604="","",INPUT_OUTPUT!BT604)</f>
        <v/>
      </c>
      <c r="R617" s="2457" t="str">
        <f>IF(INPUT_OUTPUT!BU604="","",INPUT_OUTPUT!BU604)</f>
        <v/>
      </c>
      <c r="S617" s="2461" t="str">
        <f t="shared" si="31"/>
        <v/>
      </c>
      <c r="T617" s="2457" t="str">
        <f>IF(INPUT_OUTPUT!BV604="","",INPUT_OUTPUT!BV604)</f>
        <v/>
      </c>
      <c r="U617" s="2457" t="str">
        <f>IF(INPUT_OUTPUT!BW604="","",INPUT_OUTPUT!BW604)</f>
        <v/>
      </c>
      <c r="V617" s="2457" t="str">
        <f>IF(INPUT_OUTPUT!BX604="","",INPUT_OUTPUT!BX604)</f>
        <v/>
      </c>
      <c r="W617" s="2457" t="str">
        <f>IF(INPUT_OUTPUT!BY604="","",INPUT_OUTPUT!BY604)</f>
        <v/>
      </c>
      <c r="X617" s="2457" t="str">
        <f>IF(INPUT_OUTPUT!BZ604="","",INPUT_OUTPUT!BZ604)</f>
        <v/>
      </c>
      <c r="Y617" s="2457" t="str">
        <f>IF(INPUT_OUTPUT!CA604="","",INPUT_OUTPUT!CA604)</f>
        <v/>
      </c>
      <c r="Z617" s="2457" t="str">
        <f>IF(INPUT_OUTPUT!CB604="","",INPUT_OUTPUT!CB604)</f>
        <v/>
      </c>
      <c r="AA617" s="2461" t="str">
        <f t="shared" si="32"/>
        <v/>
      </c>
      <c r="AB617" s="2459" t="str">
        <f>IF(INPUT_OUTPUT!CC604="","",INPUT_OUTPUT!CC604)</f>
        <v/>
      </c>
      <c r="AC617" s="2459" t="str">
        <f>IF(INPUT_OUTPUT!CD604="","",INPUT_OUTPUT!CD604)</f>
        <v/>
      </c>
      <c r="AD617" s="2459" t="str">
        <f>IF(INPUT_OUTPUT!CE604="","",INPUT_OUTPUT!CE604)</f>
        <v/>
      </c>
      <c r="AE617" s="2459" t="str">
        <f>IF(INPUT_OUTPUT!CF604="","",INPUT_OUTPUT!CF604)</f>
        <v/>
      </c>
      <c r="AF617" s="2459" t="str">
        <f>IF(INPUT_OUTPUT!CG604="","",INPUT_OUTPUT!CG604)</f>
        <v/>
      </c>
      <c r="AG617" s="2459" t="str">
        <f>IF(INPUT_OUTPUT!CH604="","",INPUT_OUTPUT!CH604)</f>
        <v/>
      </c>
      <c r="AH617" s="2459" t="str">
        <f>IF(INPUT_OUTPUT!CI604="","",INPUT_OUTPUT!CI604)</f>
        <v/>
      </c>
    </row>
    <row r="618" spans="3:34" s="2437" customFormat="1" ht="12.75" customHeight="1">
      <c r="C618" s="2461" t="str">
        <f>IF(INPUT_OUTPUT!C605="","",INPUT_OUTPUT!C605)</f>
        <v/>
      </c>
      <c r="D618" s="2462" t="str">
        <f>IF(INPUT_OUTPUT!BH605="","",INPUT_OUTPUT!BH605)</f>
        <v/>
      </c>
      <c r="E618" s="2462" t="str">
        <f>IF(INPUT_OUTPUT!BI605="","",INPUT_OUTPUT!BI605)</f>
        <v/>
      </c>
      <c r="F618" s="2462" t="str">
        <f>IF(INPUT_OUTPUT!BJ605="","",INPUT_OUTPUT!BJ605)</f>
        <v/>
      </c>
      <c r="G618" s="2462" t="str">
        <f>IF(INPUT_OUTPUT!BK605="","",INPUT_OUTPUT!BK605)</f>
        <v/>
      </c>
      <c r="H618" s="2462" t="str">
        <f>IF(INPUT_OUTPUT!BL605="","",INPUT_OUTPUT!BL605)</f>
        <v/>
      </c>
      <c r="I618" s="2462" t="str">
        <f>IF(INPUT_OUTPUT!BM605="","",INPUT_OUTPUT!BM605)</f>
        <v/>
      </c>
      <c r="J618" s="2462" t="str">
        <f>IF(INPUT_OUTPUT!BN605="","",INPUT_OUTPUT!BN605)</f>
        <v/>
      </c>
      <c r="K618" s="2453" t="str">
        <f t="shared" si="30"/>
        <v/>
      </c>
      <c r="L618" s="2457" t="str">
        <f>IF(INPUT_OUTPUT!BO605="","",INPUT_OUTPUT!BO605)</f>
        <v/>
      </c>
      <c r="M618" s="2457" t="str">
        <f>IF(INPUT_OUTPUT!BP605="","",INPUT_OUTPUT!BP605)</f>
        <v/>
      </c>
      <c r="N618" s="2457" t="str">
        <f>IF(INPUT_OUTPUT!BQ605="","",INPUT_OUTPUT!BQ605)</f>
        <v/>
      </c>
      <c r="O618" s="2457" t="str">
        <f>IF(INPUT_OUTPUT!BR605="","",INPUT_OUTPUT!BR605)</f>
        <v/>
      </c>
      <c r="P618" s="2457" t="str">
        <f>IF(INPUT_OUTPUT!BS605="","",INPUT_OUTPUT!BS605)</f>
        <v/>
      </c>
      <c r="Q618" s="2457" t="str">
        <f>IF(INPUT_OUTPUT!BT605="","",INPUT_OUTPUT!BT605)</f>
        <v/>
      </c>
      <c r="R618" s="2457" t="str">
        <f>IF(INPUT_OUTPUT!BU605="","",INPUT_OUTPUT!BU605)</f>
        <v/>
      </c>
      <c r="S618" s="2461" t="str">
        <f t="shared" si="31"/>
        <v/>
      </c>
      <c r="T618" s="2457" t="str">
        <f>IF(INPUT_OUTPUT!BV605="","",INPUT_OUTPUT!BV605)</f>
        <v/>
      </c>
      <c r="U618" s="2457" t="str">
        <f>IF(INPUT_OUTPUT!BW605="","",INPUT_OUTPUT!BW605)</f>
        <v/>
      </c>
      <c r="V618" s="2457" t="str">
        <f>IF(INPUT_OUTPUT!BX605="","",INPUT_OUTPUT!BX605)</f>
        <v/>
      </c>
      <c r="W618" s="2457" t="str">
        <f>IF(INPUT_OUTPUT!BY605="","",INPUT_OUTPUT!BY605)</f>
        <v/>
      </c>
      <c r="X618" s="2457" t="str">
        <f>IF(INPUT_OUTPUT!BZ605="","",INPUT_OUTPUT!BZ605)</f>
        <v/>
      </c>
      <c r="Y618" s="2457" t="str">
        <f>IF(INPUT_OUTPUT!CA605="","",INPUT_OUTPUT!CA605)</f>
        <v/>
      </c>
      <c r="Z618" s="2457" t="str">
        <f>IF(INPUT_OUTPUT!CB605="","",INPUT_OUTPUT!CB605)</f>
        <v/>
      </c>
      <c r="AA618" s="2461" t="str">
        <f t="shared" si="32"/>
        <v/>
      </c>
      <c r="AB618" s="2459" t="str">
        <f>IF(INPUT_OUTPUT!CC605="","",INPUT_OUTPUT!CC605)</f>
        <v/>
      </c>
      <c r="AC618" s="2459" t="str">
        <f>IF(INPUT_OUTPUT!CD605="","",INPUT_OUTPUT!CD605)</f>
        <v/>
      </c>
      <c r="AD618" s="2459" t="str">
        <f>IF(INPUT_OUTPUT!CE605="","",INPUT_OUTPUT!CE605)</f>
        <v/>
      </c>
      <c r="AE618" s="2459" t="str">
        <f>IF(INPUT_OUTPUT!CF605="","",INPUT_OUTPUT!CF605)</f>
        <v/>
      </c>
      <c r="AF618" s="2459" t="str">
        <f>IF(INPUT_OUTPUT!CG605="","",INPUT_OUTPUT!CG605)</f>
        <v/>
      </c>
      <c r="AG618" s="2459" t="str">
        <f>IF(INPUT_OUTPUT!CH605="","",INPUT_OUTPUT!CH605)</f>
        <v/>
      </c>
      <c r="AH618" s="2459" t="str">
        <f>IF(INPUT_OUTPUT!CI605="","",INPUT_OUTPUT!CI605)</f>
        <v/>
      </c>
    </row>
    <row r="619" spans="3:34" s="2437" customFormat="1" ht="12.75" customHeight="1">
      <c r="C619" s="2461" t="str">
        <f>IF(INPUT_OUTPUT!C606="","",INPUT_OUTPUT!C606)</f>
        <v/>
      </c>
      <c r="D619" s="2462" t="str">
        <f>IF(INPUT_OUTPUT!BH606="","",INPUT_OUTPUT!BH606)</f>
        <v/>
      </c>
      <c r="E619" s="2462" t="str">
        <f>IF(INPUT_OUTPUT!BI606="","",INPUT_OUTPUT!BI606)</f>
        <v/>
      </c>
      <c r="F619" s="2462" t="str">
        <f>IF(INPUT_OUTPUT!BJ606="","",INPUT_OUTPUT!BJ606)</f>
        <v/>
      </c>
      <c r="G619" s="2462" t="str">
        <f>IF(INPUT_OUTPUT!BK606="","",INPUT_OUTPUT!BK606)</f>
        <v/>
      </c>
      <c r="H619" s="2462" t="str">
        <f>IF(INPUT_OUTPUT!BL606="","",INPUT_OUTPUT!BL606)</f>
        <v/>
      </c>
      <c r="I619" s="2462" t="str">
        <f>IF(INPUT_OUTPUT!BM606="","",INPUT_OUTPUT!BM606)</f>
        <v/>
      </c>
      <c r="J619" s="2462" t="str">
        <f>IF(INPUT_OUTPUT!BN606="","",INPUT_OUTPUT!BN606)</f>
        <v/>
      </c>
      <c r="K619" s="2453" t="str">
        <f t="shared" si="30"/>
        <v/>
      </c>
      <c r="L619" s="2457" t="str">
        <f>IF(INPUT_OUTPUT!BO606="","",INPUT_OUTPUT!BO606)</f>
        <v/>
      </c>
      <c r="M619" s="2457" t="str">
        <f>IF(INPUT_OUTPUT!BP606="","",INPUT_OUTPUT!BP606)</f>
        <v/>
      </c>
      <c r="N619" s="2457" t="str">
        <f>IF(INPUT_OUTPUT!BQ606="","",INPUT_OUTPUT!BQ606)</f>
        <v/>
      </c>
      <c r="O619" s="2457" t="str">
        <f>IF(INPUT_OUTPUT!BR606="","",INPUT_OUTPUT!BR606)</f>
        <v/>
      </c>
      <c r="P619" s="2457" t="str">
        <f>IF(INPUT_OUTPUT!BS606="","",INPUT_OUTPUT!BS606)</f>
        <v/>
      </c>
      <c r="Q619" s="2457" t="str">
        <f>IF(INPUT_OUTPUT!BT606="","",INPUT_OUTPUT!BT606)</f>
        <v/>
      </c>
      <c r="R619" s="2457" t="str">
        <f>IF(INPUT_OUTPUT!BU606="","",INPUT_OUTPUT!BU606)</f>
        <v/>
      </c>
      <c r="S619" s="2461" t="str">
        <f t="shared" si="31"/>
        <v/>
      </c>
      <c r="T619" s="2457" t="str">
        <f>IF(INPUT_OUTPUT!BV606="","",INPUT_OUTPUT!BV606)</f>
        <v/>
      </c>
      <c r="U619" s="2457" t="str">
        <f>IF(INPUT_OUTPUT!BW606="","",INPUT_OUTPUT!BW606)</f>
        <v/>
      </c>
      <c r="V619" s="2457" t="str">
        <f>IF(INPUT_OUTPUT!BX606="","",INPUT_OUTPUT!BX606)</f>
        <v/>
      </c>
      <c r="W619" s="2457" t="str">
        <f>IF(INPUT_OUTPUT!BY606="","",INPUT_OUTPUT!BY606)</f>
        <v/>
      </c>
      <c r="X619" s="2457" t="str">
        <f>IF(INPUT_OUTPUT!BZ606="","",INPUT_OUTPUT!BZ606)</f>
        <v/>
      </c>
      <c r="Y619" s="2457" t="str">
        <f>IF(INPUT_OUTPUT!CA606="","",INPUT_OUTPUT!CA606)</f>
        <v/>
      </c>
      <c r="Z619" s="2457" t="str">
        <f>IF(INPUT_OUTPUT!CB606="","",INPUT_OUTPUT!CB606)</f>
        <v/>
      </c>
      <c r="AA619" s="2461" t="str">
        <f t="shared" si="32"/>
        <v/>
      </c>
      <c r="AB619" s="2459" t="str">
        <f>IF(INPUT_OUTPUT!CC606="","",INPUT_OUTPUT!CC606)</f>
        <v/>
      </c>
      <c r="AC619" s="2459" t="str">
        <f>IF(INPUT_OUTPUT!CD606="","",INPUT_OUTPUT!CD606)</f>
        <v/>
      </c>
      <c r="AD619" s="2459" t="str">
        <f>IF(INPUT_OUTPUT!CE606="","",INPUT_OUTPUT!CE606)</f>
        <v/>
      </c>
      <c r="AE619" s="2459" t="str">
        <f>IF(INPUT_OUTPUT!CF606="","",INPUT_OUTPUT!CF606)</f>
        <v/>
      </c>
      <c r="AF619" s="2459" t="str">
        <f>IF(INPUT_OUTPUT!CG606="","",INPUT_OUTPUT!CG606)</f>
        <v/>
      </c>
      <c r="AG619" s="2459" t="str">
        <f>IF(INPUT_OUTPUT!CH606="","",INPUT_OUTPUT!CH606)</f>
        <v/>
      </c>
      <c r="AH619" s="2459" t="str">
        <f>IF(INPUT_OUTPUT!CI606="","",INPUT_OUTPUT!CI606)</f>
        <v/>
      </c>
    </row>
    <row r="620" spans="3:34" s="2437" customFormat="1" ht="12.75" customHeight="1">
      <c r="C620" s="2461" t="str">
        <f>IF(INPUT_OUTPUT!C607="","",INPUT_OUTPUT!C607)</f>
        <v/>
      </c>
      <c r="D620" s="2462" t="str">
        <f>IF(INPUT_OUTPUT!BH607="","",INPUT_OUTPUT!BH607)</f>
        <v/>
      </c>
      <c r="E620" s="2462" t="str">
        <f>IF(INPUT_OUTPUT!BI607="","",INPUT_OUTPUT!BI607)</f>
        <v/>
      </c>
      <c r="F620" s="2462" t="str">
        <f>IF(INPUT_OUTPUT!BJ607="","",INPUT_OUTPUT!BJ607)</f>
        <v/>
      </c>
      <c r="G620" s="2462" t="str">
        <f>IF(INPUT_OUTPUT!BK607="","",INPUT_OUTPUT!BK607)</f>
        <v/>
      </c>
      <c r="H620" s="2462" t="str">
        <f>IF(INPUT_OUTPUT!BL607="","",INPUT_OUTPUT!BL607)</f>
        <v/>
      </c>
      <c r="I620" s="2462" t="str">
        <f>IF(INPUT_OUTPUT!BM607="","",INPUT_OUTPUT!BM607)</f>
        <v/>
      </c>
      <c r="J620" s="2462" t="str">
        <f>IF(INPUT_OUTPUT!BN607="","",INPUT_OUTPUT!BN607)</f>
        <v/>
      </c>
      <c r="K620" s="2453" t="str">
        <f t="shared" si="30"/>
        <v/>
      </c>
      <c r="L620" s="2457" t="str">
        <f>IF(INPUT_OUTPUT!BO607="","",INPUT_OUTPUT!BO607)</f>
        <v/>
      </c>
      <c r="M620" s="2457" t="str">
        <f>IF(INPUT_OUTPUT!BP607="","",INPUT_OUTPUT!BP607)</f>
        <v/>
      </c>
      <c r="N620" s="2457" t="str">
        <f>IF(INPUT_OUTPUT!BQ607="","",INPUT_OUTPUT!BQ607)</f>
        <v/>
      </c>
      <c r="O620" s="2457" t="str">
        <f>IF(INPUT_OUTPUT!BR607="","",INPUT_OUTPUT!BR607)</f>
        <v/>
      </c>
      <c r="P620" s="2457" t="str">
        <f>IF(INPUT_OUTPUT!BS607="","",INPUT_OUTPUT!BS607)</f>
        <v/>
      </c>
      <c r="Q620" s="2457" t="str">
        <f>IF(INPUT_OUTPUT!BT607="","",INPUT_OUTPUT!BT607)</f>
        <v/>
      </c>
      <c r="R620" s="2457" t="str">
        <f>IF(INPUT_OUTPUT!BU607="","",INPUT_OUTPUT!BU607)</f>
        <v/>
      </c>
      <c r="S620" s="2461" t="str">
        <f t="shared" si="31"/>
        <v/>
      </c>
      <c r="T620" s="2457" t="str">
        <f>IF(INPUT_OUTPUT!BV607="","",INPUT_OUTPUT!BV607)</f>
        <v/>
      </c>
      <c r="U620" s="2457" t="str">
        <f>IF(INPUT_OUTPUT!BW607="","",INPUT_OUTPUT!BW607)</f>
        <v/>
      </c>
      <c r="V620" s="2457" t="str">
        <f>IF(INPUT_OUTPUT!BX607="","",INPUT_OUTPUT!BX607)</f>
        <v/>
      </c>
      <c r="W620" s="2457" t="str">
        <f>IF(INPUT_OUTPUT!BY607="","",INPUT_OUTPUT!BY607)</f>
        <v/>
      </c>
      <c r="X620" s="2457" t="str">
        <f>IF(INPUT_OUTPUT!BZ607="","",INPUT_OUTPUT!BZ607)</f>
        <v/>
      </c>
      <c r="Y620" s="2457" t="str">
        <f>IF(INPUT_OUTPUT!CA607="","",INPUT_OUTPUT!CA607)</f>
        <v/>
      </c>
      <c r="Z620" s="2457" t="str">
        <f>IF(INPUT_OUTPUT!CB607="","",INPUT_OUTPUT!CB607)</f>
        <v/>
      </c>
      <c r="AA620" s="2461" t="str">
        <f t="shared" si="32"/>
        <v/>
      </c>
      <c r="AB620" s="2459" t="str">
        <f>IF(INPUT_OUTPUT!CC607="","",INPUT_OUTPUT!CC607)</f>
        <v/>
      </c>
      <c r="AC620" s="2459" t="str">
        <f>IF(INPUT_OUTPUT!CD607="","",INPUT_OUTPUT!CD607)</f>
        <v/>
      </c>
      <c r="AD620" s="2459" t="str">
        <f>IF(INPUT_OUTPUT!CE607="","",INPUT_OUTPUT!CE607)</f>
        <v/>
      </c>
      <c r="AE620" s="2459" t="str">
        <f>IF(INPUT_OUTPUT!CF607="","",INPUT_OUTPUT!CF607)</f>
        <v/>
      </c>
      <c r="AF620" s="2459" t="str">
        <f>IF(INPUT_OUTPUT!CG607="","",INPUT_OUTPUT!CG607)</f>
        <v/>
      </c>
      <c r="AG620" s="2459" t="str">
        <f>IF(INPUT_OUTPUT!CH607="","",INPUT_OUTPUT!CH607)</f>
        <v/>
      </c>
      <c r="AH620" s="2459" t="str">
        <f>IF(INPUT_OUTPUT!CI607="","",INPUT_OUTPUT!CI607)</f>
        <v/>
      </c>
    </row>
    <row r="621" spans="3:34" s="2437" customFormat="1" ht="12.75" customHeight="1">
      <c r="C621" s="2461" t="str">
        <f>IF(INPUT_OUTPUT!C608="","",INPUT_OUTPUT!C608)</f>
        <v/>
      </c>
      <c r="D621" s="2462" t="str">
        <f>IF(INPUT_OUTPUT!BH608="","",INPUT_OUTPUT!BH608)</f>
        <v/>
      </c>
      <c r="E621" s="2462" t="str">
        <f>IF(INPUT_OUTPUT!BI608="","",INPUT_OUTPUT!BI608)</f>
        <v/>
      </c>
      <c r="F621" s="2462" t="str">
        <f>IF(INPUT_OUTPUT!BJ608="","",INPUT_OUTPUT!BJ608)</f>
        <v/>
      </c>
      <c r="G621" s="2462" t="str">
        <f>IF(INPUT_OUTPUT!BK608="","",INPUT_OUTPUT!BK608)</f>
        <v/>
      </c>
      <c r="H621" s="2462" t="str">
        <f>IF(INPUT_OUTPUT!BL608="","",INPUT_OUTPUT!BL608)</f>
        <v/>
      </c>
      <c r="I621" s="2462" t="str">
        <f>IF(INPUT_OUTPUT!BM608="","",INPUT_OUTPUT!BM608)</f>
        <v/>
      </c>
      <c r="J621" s="2462" t="str">
        <f>IF(INPUT_OUTPUT!BN608="","",INPUT_OUTPUT!BN608)</f>
        <v/>
      </c>
      <c r="K621" s="2453" t="str">
        <f t="shared" si="30"/>
        <v/>
      </c>
      <c r="L621" s="2457" t="str">
        <f>IF(INPUT_OUTPUT!BO608="","",INPUT_OUTPUT!BO608)</f>
        <v/>
      </c>
      <c r="M621" s="2457" t="str">
        <f>IF(INPUT_OUTPUT!BP608="","",INPUT_OUTPUT!BP608)</f>
        <v/>
      </c>
      <c r="N621" s="2457" t="str">
        <f>IF(INPUT_OUTPUT!BQ608="","",INPUT_OUTPUT!BQ608)</f>
        <v/>
      </c>
      <c r="O621" s="2457" t="str">
        <f>IF(INPUT_OUTPUT!BR608="","",INPUT_OUTPUT!BR608)</f>
        <v/>
      </c>
      <c r="P621" s="2457" t="str">
        <f>IF(INPUT_OUTPUT!BS608="","",INPUT_OUTPUT!BS608)</f>
        <v/>
      </c>
      <c r="Q621" s="2457" t="str">
        <f>IF(INPUT_OUTPUT!BT608="","",INPUT_OUTPUT!BT608)</f>
        <v/>
      </c>
      <c r="R621" s="2457" t="str">
        <f>IF(INPUT_OUTPUT!BU608="","",INPUT_OUTPUT!BU608)</f>
        <v/>
      </c>
      <c r="S621" s="2461" t="str">
        <f t="shared" si="31"/>
        <v/>
      </c>
      <c r="T621" s="2457" t="str">
        <f>IF(INPUT_OUTPUT!BV608="","",INPUT_OUTPUT!BV608)</f>
        <v/>
      </c>
      <c r="U621" s="2457" t="str">
        <f>IF(INPUT_OUTPUT!BW608="","",INPUT_OUTPUT!BW608)</f>
        <v/>
      </c>
      <c r="V621" s="2457" t="str">
        <f>IF(INPUT_OUTPUT!BX608="","",INPUT_OUTPUT!BX608)</f>
        <v/>
      </c>
      <c r="W621" s="2457" t="str">
        <f>IF(INPUT_OUTPUT!BY608="","",INPUT_OUTPUT!BY608)</f>
        <v/>
      </c>
      <c r="X621" s="2457" t="str">
        <f>IF(INPUT_OUTPUT!BZ608="","",INPUT_OUTPUT!BZ608)</f>
        <v/>
      </c>
      <c r="Y621" s="2457" t="str">
        <f>IF(INPUT_OUTPUT!CA608="","",INPUT_OUTPUT!CA608)</f>
        <v/>
      </c>
      <c r="Z621" s="2457" t="str">
        <f>IF(INPUT_OUTPUT!CB608="","",INPUT_OUTPUT!CB608)</f>
        <v/>
      </c>
      <c r="AA621" s="2461" t="str">
        <f t="shared" si="32"/>
        <v/>
      </c>
      <c r="AB621" s="2459" t="str">
        <f>IF(INPUT_OUTPUT!CC608="","",INPUT_OUTPUT!CC608)</f>
        <v/>
      </c>
      <c r="AC621" s="2459" t="str">
        <f>IF(INPUT_OUTPUT!CD608="","",INPUT_OUTPUT!CD608)</f>
        <v/>
      </c>
      <c r="AD621" s="2459" t="str">
        <f>IF(INPUT_OUTPUT!CE608="","",INPUT_OUTPUT!CE608)</f>
        <v/>
      </c>
      <c r="AE621" s="2459" t="str">
        <f>IF(INPUT_OUTPUT!CF608="","",INPUT_OUTPUT!CF608)</f>
        <v/>
      </c>
      <c r="AF621" s="2459" t="str">
        <f>IF(INPUT_OUTPUT!CG608="","",INPUT_OUTPUT!CG608)</f>
        <v/>
      </c>
      <c r="AG621" s="2459" t="str">
        <f>IF(INPUT_OUTPUT!CH608="","",INPUT_OUTPUT!CH608)</f>
        <v/>
      </c>
      <c r="AH621" s="2459" t="str">
        <f>IF(INPUT_OUTPUT!CI608="","",INPUT_OUTPUT!CI608)</f>
        <v/>
      </c>
    </row>
    <row r="622" spans="3:34" s="2437" customFormat="1" ht="12.75" customHeight="1">
      <c r="C622" s="2461" t="str">
        <f>IF(INPUT_OUTPUT!C609="","",INPUT_OUTPUT!C609)</f>
        <v/>
      </c>
      <c r="D622" s="2462" t="str">
        <f>IF(INPUT_OUTPUT!BH609="","",INPUT_OUTPUT!BH609)</f>
        <v/>
      </c>
      <c r="E622" s="2462" t="str">
        <f>IF(INPUT_OUTPUT!BI609="","",INPUT_OUTPUT!BI609)</f>
        <v/>
      </c>
      <c r="F622" s="2462" t="str">
        <f>IF(INPUT_OUTPUT!BJ609="","",INPUT_OUTPUT!BJ609)</f>
        <v/>
      </c>
      <c r="G622" s="2462" t="str">
        <f>IF(INPUT_OUTPUT!BK609="","",INPUT_OUTPUT!BK609)</f>
        <v/>
      </c>
      <c r="H622" s="2462" t="str">
        <f>IF(INPUT_OUTPUT!BL609="","",INPUT_OUTPUT!BL609)</f>
        <v/>
      </c>
      <c r="I622" s="2462" t="str">
        <f>IF(INPUT_OUTPUT!BM609="","",INPUT_OUTPUT!BM609)</f>
        <v/>
      </c>
      <c r="J622" s="2462" t="str">
        <f>IF(INPUT_OUTPUT!BN609="","",INPUT_OUTPUT!BN609)</f>
        <v/>
      </c>
      <c r="K622" s="2453" t="str">
        <f t="shared" si="30"/>
        <v/>
      </c>
      <c r="L622" s="2457" t="str">
        <f>IF(INPUT_OUTPUT!BO609="","",INPUT_OUTPUT!BO609)</f>
        <v/>
      </c>
      <c r="M622" s="2457" t="str">
        <f>IF(INPUT_OUTPUT!BP609="","",INPUT_OUTPUT!BP609)</f>
        <v/>
      </c>
      <c r="N622" s="2457" t="str">
        <f>IF(INPUT_OUTPUT!BQ609="","",INPUT_OUTPUT!BQ609)</f>
        <v/>
      </c>
      <c r="O622" s="2457" t="str">
        <f>IF(INPUT_OUTPUT!BR609="","",INPUT_OUTPUT!BR609)</f>
        <v/>
      </c>
      <c r="P622" s="2457" t="str">
        <f>IF(INPUT_OUTPUT!BS609="","",INPUT_OUTPUT!BS609)</f>
        <v/>
      </c>
      <c r="Q622" s="2457" t="str">
        <f>IF(INPUT_OUTPUT!BT609="","",INPUT_OUTPUT!BT609)</f>
        <v/>
      </c>
      <c r="R622" s="2457" t="str">
        <f>IF(INPUT_OUTPUT!BU609="","",INPUT_OUTPUT!BU609)</f>
        <v/>
      </c>
      <c r="S622" s="2461" t="str">
        <f t="shared" si="31"/>
        <v/>
      </c>
      <c r="T622" s="2457" t="str">
        <f>IF(INPUT_OUTPUT!BV609="","",INPUT_OUTPUT!BV609)</f>
        <v/>
      </c>
      <c r="U622" s="2457" t="str">
        <f>IF(INPUT_OUTPUT!BW609="","",INPUT_OUTPUT!BW609)</f>
        <v/>
      </c>
      <c r="V622" s="2457" t="str">
        <f>IF(INPUT_OUTPUT!BX609="","",INPUT_OUTPUT!BX609)</f>
        <v/>
      </c>
      <c r="W622" s="2457" t="str">
        <f>IF(INPUT_OUTPUT!BY609="","",INPUT_OUTPUT!BY609)</f>
        <v/>
      </c>
      <c r="X622" s="2457" t="str">
        <f>IF(INPUT_OUTPUT!BZ609="","",INPUT_OUTPUT!BZ609)</f>
        <v/>
      </c>
      <c r="Y622" s="2457" t="str">
        <f>IF(INPUT_OUTPUT!CA609="","",INPUT_OUTPUT!CA609)</f>
        <v/>
      </c>
      <c r="Z622" s="2457" t="str">
        <f>IF(INPUT_OUTPUT!CB609="","",INPUT_OUTPUT!CB609)</f>
        <v/>
      </c>
      <c r="AA622" s="2461" t="str">
        <f t="shared" si="32"/>
        <v/>
      </c>
      <c r="AB622" s="2459" t="str">
        <f>IF(INPUT_OUTPUT!CC609="","",INPUT_OUTPUT!CC609)</f>
        <v/>
      </c>
      <c r="AC622" s="2459" t="str">
        <f>IF(INPUT_OUTPUT!CD609="","",INPUT_OUTPUT!CD609)</f>
        <v/>
      </c>
      <c r="AD622" s="2459" t="str">
        <f>IF(INPUT_OUTPUT!CE609="","",INPUT_OUTPUT!CE609)</f>
        <v/>
      </c>
      <c r="AE622" s="2459" t="str">
        <f>IF(INPUT_OUTPUT!CF609="","",INPUT_OUTPUT!CF609)</f>
        <v/>
      </c>
      <c r="AF622" s="2459" t="str">
        <f>IF(INPUT_OUTPUT!CG609="","",INPUT_OUTPUT!CG609)</f>
        <v/>
      </c>
      <c r="AG622" s="2459" t="str">
        <f>IF(INPUT_OUTPUT!CH609="","",INPUT_OUTPUT!CH609)</f>
        <v/>
      </c>
      <c r="AH622" s="2459" t="str">
        <f>IF(INPUT_OUTPUT!CI609="","",INPUT_OUTPUT!CI609)</f>
        <v/>
      </c>
    </row>
    <row r="623" spans="3:34" s="2437" customFormat="1" ht="12.75" customHeight="1">
      <c r="C623" s="2461" t="str">
        <f>IF(INPUT_OUTPUT!C610="","",INPUT_OUTPUT!C610)</f>
        <v/>
      </c>
      <c r="D623" s="2462" t="str">
        <f>IF(INPUT_OUTPUT!BH610="","",INPUT_OUTPUT!BH610)</f>
        <v/>
      </c>
      <c r="E623" s="2462" t="str">
        <f>IF(INPUT_OUTPUT!BI610="","",INPUT_OUTPUT!BI610)</f>
        <v/>
      </c>
      <c r="F623" s="2462" t="str">
        <f>IF(INPUT_OUTPUT!BJ610="","",INPUT_OUTPUT!BJ610)</f>
        <v/>
      </c>
      <c r="G623" s="2462" t="str">
        <f>IF(INPUT_OUTPUT!BK610="","",INPUT_OUTPUT!BK610)</f>
        <v/>
      </c>
      <c r="H623" s="2462" t="str">
        <f>IF(INPUT_OUTPUT!BL610="","",INPUT_OUTPUT!BL610)</f>
        <v/>
      </c>
      <c r="I623" s="2462" t="str">
        <f>IF(INPUT_OUTPUT!BM610="","",INPUT_OUTPUT!BM610)</f>
        <v/>
      </c>
      <c r="J623" s="2462" t="str">
        <f>IF(INPUT_OUTPUT!BN610="","",INPUT_OUTPUT!BN610)</f>
        <v/>
      </c>
      <c r="K623" s="2453" t="str">
        <f t="shared" si="30"/>
        <v/>
      </c>
      <c r="L623" s="2457" t="str">
        <f>IF(INPUT_OUTPUT!BO610="","",INPUT_OUTPUT!BO610)</f>
        <v/>
      </c>
      <c r="M623" s="2457" t="str">
        <f>IF(INPUT_OUTPUT!BP610="","",INPUT_OUTPUT!BP610)</f>
        <v/>
      </c>
      <c r="N623" s="2457" t="str">
        <f>IF(INPUT_OUTPUT!BQ610="","",INPUT_OUTPUT!BQ610)</f>
        <v/>
      </c>
      <c r="O623" s="2457" t="str">
        <f>IF(INPUT_OUTPUT!BR610="","",INPUT_OUTPUT!BR610)</f>
        <v/>
      </c>
      <c r="P623" s="2457" t="str">
        <f>IF(INPUT_OUTPUT!BS610="","",INPUT_OUTPUT!BS610)</f>
        <v/>
      </c>
      <c r="Q623" s="2457" t="str">
        <f>IF(INPUT_OUTPUT!BT610="","",INPUT_OUTPUT!BT610)</f>
        <v/>
      </c>
      <c r="R623" s="2457" t="str">
        <f>IF(INPUT_OUTPUT!BU610="","",INPUT_OUTPUT!BU610)</f>
        <v/>
      </c>
      <c r="S623" s="2461" t="str">
        <f t="shared" si="31"/>
        <v/>
      </c>
      <c r="T623" s="2457" t="str">
        <f>IF(INPUT_OUTPUT!BV610="","",INPUT_OUTPUT!BV610)</f>
        <v/>
      </c>
      <c r="U623" s="2457" t="str">
        <f>IF(INPUT_OUTPUT!BW610="","",INPUT_OUTPUT!BW610)</f>
        <v/>
      </c>
      <c r="V623" s="2457" t="str">
        <f>IF(INPUT_OUTPUT!BX610="","",INPUT_OUTPUT!BX610)</f>
        <v/>
      </c>
      <c r="W623" s="2457" t="str">
        <f>IF(INPUT_OUTPUT!BY610="","",INPUT_OUTPUT!BY610)</f>
        <v/>
      </c>
      <c r="X623" s="2457" t="str">
        <f>IF(INPUT_OUTPUT!BZ610="","",INPUT_OUTPUT!BZ610)</f>
        <v/>
      </c>
      <c r="Y623" s="2457" t="str">
        <f>IF(INPUT_OUTPUT!CA610="","",INPUT_OUTPUT!CA610)</f>
        <v/>
      </c>
      <c r="Z623" s="2457" t="str">
        <f>IF(INPUT_OUTPUT!CB610="","",INPUT_OUTPUT!CB610)</f>
        <v/>
      </c>
      <c r="AA623" s="2461" t="str">
        <f t="shared" si="32"/>
        <v/>
      </c>
      <c r="AB623" s="2459" t="str">
        <f>IF(INPUT_OUTPUT!CC610="","",INPUT_OUTPUT!CC610)</f>
        <v/>
      </c>
      <c r="AC623" s="2459" t="str">
        <f>IF(INPUT_OUTPUT!CD610="","",INPUT_OUTPUT!CD610)</f>
        <v/>
      </c>
      <c r="AD623" s="2459" t="str">
        <f>IF(INPUT_OUTPUT!CE610="","",INPUT_OUTPUT!CE610)</f>
        <v/>
      </c>
      <c r="AE623" s="2459" t="str">
        <f>IF(INPUT_OUTPUT!CF610="","",INPUT_OUTPUT!CF610)</f>
        <v/>
      </c>
      <c r="AF623" s="2459" t="str">
        <f>IF(INPUT_OUTPUT!CG610="","",INPUT_OUTPUT!CG610)</f>
        <v/>
      </c>
      <c r="AG623" s="2459" t="str">
        <f>IF(INPUT_OUTPUT!CH610="","",INPUT_OUTPUT!CH610)</f>
        <v/>
      </c>
      <c r="AH623" s="2459" t="str">
        <f>IF(INPUT_OUTPUT!CI610="","",INPUT_OUTPUT!CI610)</f>
        <v/>
      </c>
    </row>
    <row r="624" spans="3:34" s="2437" customFormat="1" ht="12.75" customHeight="1">
      <c r="C624" s="2461" t="str">
        <f>IF(INPUT_OUTPUT!C611="","",INPUT_OUTPUT!C611)</f>
        <v/>
      </c>
      <c r="D624" s="2462" t="str">
        <f>IF(INPUT_OUTPUT!BH611="","",INPUT_OUTPUT!BH611)</f>
        <v/>
      </c>
      <c r="E624" s="2462" t="str">
        <f>IF(INPUT_OUTPUT!BI611="","",INPUT_OUTPUT!BI611)</f>
        <v/>
      </c>
      <c r="F624" s="2462" t="str">
        <f>IF(INPUT_OUTPUT!BJ611="","",INPUT_OUTPUT!BJ611)</f>
        <v/>
      </c>
      <c r="G624" s="2462" t="str">
        <f>IF(INPUT_OUTPUT!BK611="","",INPUT_OUTPUT!BK611)</f>
        <v/>
      </c>
      <c r="H624" s="2462" t="str">
        <f>IF(INPUT_OUTPUT!BL611="","",INPUT_OUTPUT!BL611)</f>
        <v/>
      </c>
      <c r="I624" s="2462" t="str">
        <f>IF(INPUT_OUTPUT!BM611="","",INPUT_OUTPUT!BM611)</f>
        <v/>
      </c>
      <c r="J624" s="2462" t="str">
        <f>IF(INPUT_OUTPUT!BN611="","",INPUT_OUTPUT!BN611)</f>
        <v/>
      </c>
      <c r="K624" s="2453" t="str">
        <f t="shared" si="30"/>
        <v/>
      </c>
      <c r="L624" s="2457" t="str">
        <f>IF(INPUT_OUTPUT!BO611="","",INPUT_OUTPUT!BO611)</f>
        <v/>
      </c>
      <c r="M624" s="2457" t="str">
        <f>IF(INPUT_OUTPUT!BP611="","",INPUT_OUTPUT!BP611)</f>
        <v/>
      </c>
      <c r="N624" s="2457" t="str">
        <f>IF(INPUT_OUTPUT!BQ611="","",INPUT_OUTPUT!BQ611)</f>
        <v/>
      </c>
      <c r="O624" s="2457" t="str">
        <f>IF(INPUT_OUTPUT!BR611="","",INPUT_OUTPUT!BR611)</f>
        <v/>
      </c>
      <c r="P624" s="2457" t="str">
        <f>IF(INPUT_OUTPUT!BS611="","",INPUT_OUTPUT!BS611)</f>
        <v/>
      </c>
      <c r="Q624" s="2457" t="str">
        <f>IF(INPUT_OUTPUT!BT611="","",INPUT_OUTPUT!BT611)</f>
        <v/>
      </c>
      <c r="R624" s="2457" t="str">
        <f>IF(INPUT_OUTPUT!BU611="","",INPUT_OUTPUT!BU611)</f>
        <v/>
      </c>
      <c r="S624" s="2461" t="str">
        <f t="shared" si="31"/>
        <v/>
      </c>
      <c r="T624" s="2457" t="str">
        <f>IF(INPUT_OUTPUT!BV611="","",INPUT_OUTPUT!BV611)</f>
        <v/>
      </c>
      <c r="U624" s="2457" t="str">
        <f>IF(INPUT_OUTPUT!BW611="","",INPUT_OUTPUT!BW611)</f>
        <v/>
      </c>
      <c r="V624" s="2457" t="str">
        <f>IF(INPUT_OUTPUT!BX611="","",INPUT_OUTPUT!BX611)</f>
        <v/>
      </c>
      <c r="W624" s="2457" t="str">
        <f>IF(INPUT_OUTPUT!BY611="","",INPUT_OUTPUT!BY611)</f>
        <v/>
      </c>
      <c r="X624" s="2457" t="str">
        <f>IF(INPUT_OUTPUT!BZ611="","",INPUT_OUTPUT!BZ611)</f>
        <v/>
      </c>
      <c r="Y624" s="2457" t="str">
        <f>IF(INPUT_OUTPUT!CA611="","",INPUT_OUTPUT!CA611)</f>
        <v/>
      </c>
      <c r="Z624" s="2457" t="str">
        <f>IF(INPUT_OUTPUT!CB611="","",INPUT_OUTPUT!CB611)</f>
        <v/>
      </c>
      <c r="AA624" s="2461" t="str">
        <f t="shared" si="32"/>
        <v/>
      </c>
      <c r="AB624" s="2459" t="str">
        <f>IF(INPUT_OUTPUT!CC611="","",INPUT_OUTPUT!CC611)</f>
        <v/>
      </c>
      <c r="AC624" s="2459" t="str">
        <f>IF(INPUT_OUTPUT!CD611="","",INPUT_OUTPUT!CD611)</f>
        <v/>
      </c>
      <c r="AD624" s="2459" t="str">
        <f>IF(INPUT_OUTPUT!CE611="","",INPUT_OUTPUT!CE611)</f>
        <v/>
      </c>
      <c r="AE624" s="2459" t="str">
        <f>IF(INPUT_OUTPUT!CF611="","",INPUT_OUTPUT!CF611)</f>
        <v/>
      </c>
      <c r="AF624" s="2459" t="str">
        <f>IF(INPUT_OUTPUT!CG611="","",INPUT_OUTPUT!CG611)</f>
        <v/>
      </c>
      <c r="AG624" s="2459" t="str">
        <f>IF(INPUT_OUTPUT!CH611="","",INPUT_OUTPUT!CH611)</f>
        <v/>
      </c>
      <c r="AH624" s="2459" t="str">
        <f>IF(INPUT_OUTPUT!CI611="","",INPUT_OUTPUT!CI611)</f>
        <v/>
      </c>
    </row>
    <row r="625" spans="3:34" s="2437" customFormat="1" ht="12.75" customHeight="1">
      <c r="C625" s="2461" t="str">
        <f>IF(INPUT_OUTPUT!C612="","",INPUT_OUTPUT!C612)</f>
        <v/>
      </c>
      <c r="D625" s="2462" t="str">
        <f>IF(INPUT_OUTPUT!BH612="","",INPUT_OUTPUT!BH612)</f>
        <v/>
      </c>
      <c r="E625" s="2462" t="str">
        <f>IF(INPUT_OUTPUT!BI612="","",INPUT_OUTPUT!BI612)</f>
        <v/>
      </c>
      <c r="F625" s="2462" t="str">
        <f>IF(INPUT_OUTPUT!BJ612="","",INPUT_OUTPUT!BJ612)</f>
        <v/>
      </c>
      <c r="G625" s="2462" t="str">
        <f>IF(INPUT_OUTPUT!BK612="","",INPUT_OUTPUT!BK612)</f>
        <v/>
      </c>
      <c r="H625" s="2462" t="str">
        <f>IF(INPUT_OUTPUT!BL612="","",INPUT_OUTPUT!BL612)</f>
        <v/>
      </c>
      <c r="I625" s="2462" t="str">
        <f>IF(INPUT_OUTPUT!BM612="","",INPUT_OUTPUT!BM612)</f>
        <v/>
      </c>
      <c r="J625" s="2462" t="str">
        <f>IF(INPUT_OUTPUT!BN612="","",INPUT_OUTPUT!BN612)</f>
        <v/>
      </c>
      <c r="K625" s="2453" t="str">
        <f t="shared" si="30"/>
        <v/>
      </c>
      <c r="L625" s="2457" t="str">
        <f>IF(INPUT_OUTPUT!BO612="","",INPUT_OUTPUT!BO612)</f>
        <v/>
      </c>
      <c r="M625" s="2457" t="str">
        <f>IF(INPUT_OUTPUT!BP612="","",INPUT_OUTPUT!BP612)</f>
        <v/>
      </c>
      <c r="N625" s="2457" t="str">
        <f>IF(INPUT_OUTPUT!BQ612="","",INPUT_OUTPUT!BQ612)</f>
        <v/>
      </c>
      <c r="O625" s="2457" t="str">
        <f>IF(INPUT_OUTPUT!BR612="","",INPUT_OUTPUT!BR612)</f>
        <v/>
      </c>
      <c r="P625" s="2457" t="str">
        <f>IF(INPUT_OUTPUT!BS612="","",INPUT_OUTPUT!BS612)</f>
        <v/>
      </c>
      <c r="Q625" s="2457" t="str">
        <f>IF(INPUT_OUTPUT!BT612="","",INPUT_OUTPUT!BT612)</f>
        <v/>
      </c>
      <c r="R625" s="2457" t="str">
        <f>IF(INPUT_OUTPUT!BU612="","",INPUT_OUTPUT!BU612)</f>
        <v/>
      </c>
      <c r="S625" s="2461" t="str">
        <f t="shared" si="31"/>
        <v/>
      </c>
      <c r="T625" s="2457" t="str">
        <f>IF(INPUT_OUTPUT!BV612="","",INPUT_OUTPUT!BV612)</f>
        <v/>
      </c>
      <c r="U625" s="2457" t="str">
        <f>IF(INPUT_OUTPUT!BW612="","",INPUT_OUTPUT!BW612)</f>
        <v/>
      </c>
      <c r="V625" s="2457" t="str">
        <f>IF(INPUT_OUTPUT!BX612="","",INPUT_OUTPUT!BX612)</f>
        <v/>
      </c>
      <c r="W625" s="2457" t="str">
        <f>IF(INPUT_OUTPUT!BY612="","",INPUT_OUTPUT!BY612)</f>
        <v/>
      </c>
      <c r="X625" s="2457" t="str">
        <f>IF(INPUT_OUTPUT!BZ612="","",INPUT_OUTPUT!BZ612)</f>
        <v/>
      </c>
      <c r="Y625" s="2457" t="str">
        <f>IF(INPUT_OUTPUT!CA612="","",INPUT_OUTPUT!CA612)</f>
        <v/>
      </c>
      <c r="Z625" s="2457" t="str">
        <f>IF(INPUT_OUTPUT!CB612="","",INPUT_OUTPUT!CB612)</f>
        <v/>
      </c>
      <c r="AA625" s="2461" t="str">
        <f t="shared" si="32"/>
        <v/>
      </c>
      <c r="AB625" s="2459" t="str">
        <f>IF(INPUT_OUTPUT!CC612="","",INPUT_OUTPUT!CC612)</f>
        <v/>
      </c>
      <c r="AC625" s="2459" t="str">
        <f>IF(INPUT_OUTPUT!CD612="","",INPUT_OUTPUT!CD612)</f>
        <v/>
      </c>
      <c r="AD625" s="2459" t="str">
        <f>IF(INPUT_OUTPUT!CE612="","",INPUT_OUTPUT!CE612)</f>
        <v/>
      </c>
      <c r="AE625" s="2459" t="str">
        <f>IF(INPUT_OUTPUT!CF612="","",INPUT_OUTPUT!CF612)</f>
        <v/>
      </c>
      <c r="AF625" s="2459" t="str">
        <f>IF(INPUT_OUTPUT!CG612="","",INPUT_OUTPUT!CG612)</f>
        <v/>
      </c>
      <c r="AG625" s="2459" t="str">
        <f>IF(INPUT_OUTPUT!CH612="","",INPUT_OUTPUT!CH612)</f>
        <v/>
      </c>
      <c r="AH625" s="2459" t="str">
        <f>IF(INPUT_OUTPUT!CI612="","",INPUT_OUTPUT!CI612)</f>
        <v/>
      </c>
    </row>
    <row r="626" spans="3:34" s="2437" customFormat="1" ht="12.75" customHeight="1">
      <c r="C626" s="2461" t="str">
        <f>IF(INPUT_OUTPUT!C613="","",INPUT_OUTPUT!C613)</f>
        <v/>
      </c>
      <c r="D626" s="2462" t="str">
        <f>IF(INPUT_OUTPUT!BH613="","",INPUT_OUTPUT!BH613)</f>
        <v/>
      </c>
      <c r="E626" s="2462" t="str">
        <f>IF(INPUT_OUTPUT!BI613="","",INPUT_OUTPUT!BI613)</f>
        <v/>
      </c>
      <c r="F626" s="2462" t="str">
        <f>IF(INPUT_OUTPUT!BJ613="","",INPUT_OUTPUT!BJ613)</f>
        <v/>
      </c>
      <c r="G626" s="2462" t="str">
        <f>IF(INPUT_OUTPUT!BK613="","",INPUT_OUTPUT!BK613)</f>
        <v/>
      </c>
      <c r="H626" s="2462" t="str">
        <f>IF(INPUT_OUTPUT!BL613="","",INPUT_OUTPUT!BL613)</f>
        <v/>
      </c>
      <c r="I626" s="2462" t="str">
        <f>IF(INPUT_OUTPUT!BM613="","",INPUT_OUTPUT!BM613)</f>
        <v/>
      </c>
      <c r="J626" s="2462" t="str">
        <f>IF(INPUT_OUTPUT!BN613="","",INPUT_OUTPUT!BN613)</f>
        <v/>
      </c>
      <c r="K626" s="2453" t="str">
        <f t="shared" si="30"/>
        <v/>
      </c>
      <c r="L626" s="2457" t="str">
        <f>IF(INPUT_OUTPUT!BO613="","",INPUT_OUTPUT!BO613)</f>
        <v/>
      </c>
      <c r="M626" s="2457" t="str">
        <f>IF(INPUT_OUTPUT!BP613="","",INPUT_OUTPUT!BP613)</f>
        <v/>
      </c>
      <c r="N626" s="2457" t="str">
        <f>IF(INPUT_OUTPUT!BQ613="","",INPUT_OUTPUT!BQ613)</f>
        <v/>
      </c>
      <c r="O626" s="2457" t="str">
        <f>IF(INPUT_OUTPUT!BR613="","",INPUT_OUTPUT!BR613)</f>
        <v/>
      </c>
      <c r="P626" s="2457" t="str">
        <f>IF(INPUT_OUTPUT!BS613="","",INPUT_OUTPUT!BS613)</f>
        <v/>
      </c>
      <c r="Q626" s="2457" t="str">
        <f>IF(INPUT_OUTPUT!BT613="","",INPUT_OUTPUT!BT613)</f>
        <v/>
      </c>
      <c r="R626" s="2457" t="str">
        <f>IF(INPUT_OUTPUT!BU613="","",INPUT_OUTPUT!BU613)</f>
        <v/>
      </c>
      <c r="S626" s="2461" t="str">
        <f t="shared" si="31"/>
        <v/>
      </c>
      <c r="T626" s="2457" t="str">
        <f>IF(INPUT_OUTPUT!BV613="","",INPUT_OUTPUT!BV613)</f>
        <v/>
      </c>
      <c r="U626" s="2457" t="str">
        <f>IF(INPUT_OUTPUT!BW613="","",INPUT_OUTPUT!BW613)</f>
        <v/>
      </c>
      <c r="V626" s="2457" t="str">
        <f>IF(INPUT_OUTPUT!BX613="","",INPUT_OUTPUT!BX613)</f>
        <v/>
      </c>
      <c r="W626" s="2457" t="str">
        <f>IF(INPUT_OUTPUT!BY613="","",INPUT_OUTPUT!BY613)</f>
        <v/>
      </c>
      <c r="X626" s="2457" t="str">
        <f>IF(INPUT_OUTPUT!BZ613="","",INPUT_OUTPUT!BZ613)</f>
        <v/>
      </c>
      <c r="Y626" s="2457" t="str">
        <f>IF(INPUT_OUTPUT!CA613="","",INPUT_OUTPUT!CA613)</f>
        <v/>
      </c>
      <c r="Z626" s="2457" t="str">
        <f>IF(INPUT_OUTPUT!CB613="","",INPUT_OUTPUT!CB613)</f>
        <v/>
      </c>
      <c r="AA626" s="2461" t="str">
        <f t="shared" si="32"/>
        <v/>
      </c>
      <c r="AB626" s="2459" t="str">
        <f>IF(INPUT_OUTPUT!CC613="","",INPUT_OUTPUT!CC613)</f>
        <v/>
      </c>
      <c r="AC626" s="2459" t="str">
        <f>IF(INPUT_OUTPUT!CD613="","",INPUT_OUTPUT!CD613)</f>
        <v/>
      </c>
      <c r="AD626" s="2459" t="str">
        <f>IF(INPUT_OUTPUT!CE613="","",INPUT_OUTPUT!CE613)</f>
        <v/>
      </c>
      <c r="AE626" s="2459" t="str">
        <f>IF(INPUT_OUTPUT!CF613="","",INPUT_OUTPUT!CF613)</f>
        <v/>
      </c>
      <c r="AF626" s="2459" t="str">
        <f>IF(INPUT_OUTPUT!CG613="","",INPUT_OUTPUT!CG613)</f>
        <v/>
      </c>
      <c r="AG626" s="2459" t="str">
        <f>IF(INPUT_OUTPUT!CH613="","",INPUT_OUTPUT!CH613)</f>
        <v/>
      </c>
      <c r="AH626" s="2459" t="str">
        <f>IF(INPUT_OUTPUT!CI613="","",INPUT_OUTPUT!CI613)</f>
        <v/>
      </c>
    </row>
    <row r="627" spans="3:34" s="2437" customFormat="1" ht="12.75" customHeight="1">
      <c r="C627" s="2461" t="str">
        <f>IF(INPUT_OUTPUT!C614="","",INPUT_OUTPUT!C614)</f>
        <v/>
      </c>
      <c r="D627" s="2462" t="str">
        <f>IF(INPUT_OUTPUT!BH614="","",INPUT_OUTPUT!BH614)</f>
        <v/>
      </c>
      <c r="E627" s="2462" t="str">
        <f>IF(INPUT_OUTPUT!BI614="","",INPUT_OUTPUT!BI614)</f>
        <v/>
      </c>
      <c r="F627" s="2462" t="str">
        <f>IF(INPUT_OUTPUT!BJ614="","",INPUT_OUTPUT!BJ614)</f>
        <v/>
      </c>
      <c r="G627" s="2462" t="str">
        <f>IF(INPUT_OUTPUT!BK614="","",INPUT_OUTPUT!BK614)</f>
        <v/>
      </c>
      <c r="H627" s="2462" t="str">
        <f>IF(INPUT_OUTPUT!BL614="","",INPUT_OUTPUT!BL614)</f>
        <v/>
      </c>
      <c r="I627" s="2462" t="str">
        <f>IF(INPUT_OUTPUT!BM614="","",INPUT_OUTPUT!BM614)</f>
        <v/>
      </c>
      <c r="J627" s="2462" t="str">
        <f>IF(INPUT_OUTPUT!BN614="","",INPUT_OUTPUT!BN614)</f>
        <v/>
      </c>
      <c r="K627" s="2453" t="str">
        <f t="shared" si="30"/>
        <v/>
      </c>
      <c r="L627" s="2457" t="str">
        <f>IF(INPUT_OUTPUT!BO614="","",INPUT_OUTPUT!BO614)</f>
        <v/>
      </c>
      <c r="M627" s="2457" t="str">
        <f>IF(INPUT_OUTPUT!BP614="","",INPUT_OUTPUT!BP614)</f>
        <v/>
      </c>
      <c r="N627" s="2457" t="str">
        <f>IF(INPUT_OUTPUT!BQ614="","",INPUT_OUTPUT!BQ614)</f>
        <v/>
      </c>
      <c r="O627" s="2457" t="str">
        <f>IF(INPUT_OUTPUT!BR614="","",INPUT_OUTPUT!BR614)</f>
        <v/>
      </c>
      <c r="P627" s="2457" t="str">
        <f>IF(INPUT_OUTPUT!BS614="","",INPUT_OUTPUT!BS614)</f>
        <v/>
      </c>
      <c r="Q627" s="2457" t="str">
        <f>IF(INPUT_OUTPUT!BT614="","",INPUT_OUTPUT!BT614)</f>
        <v/>
      </c>
      <c r="R627" s="2457" t="str">
        <f>IF(INPUT_OUTPUT!BU614="","",INPUT_OUTPUT!BU614)</f>
        <v/>
      </c>
      <c r="S627" s="2461" t="str">
        <f t="shared" si="31"/>
        <v/>
      </c>
      <c r="T627" s="2457" t="str">
        <f>IF(INPUT_OUTPUT!BV614="","",INPUT_OUTPUT!BV614)</f>
        <v/>
      </c>
      <c r="U627" s="2457" t="str">
        <f>IF(INPUT_OUTPUT!BW614="","",INPUT_OUTPUT!BW614)</f>
        <v/>
      </c>
      <c r="V627" s="2457" t="str">
        <f>IF(INPUT_OUTPUT!BX614="","",INPUT_OUTPUT!BX614)</f>
        <v/>
      </c>
      <c r="W627" s="2457" t="str">
        <f>IF(INPUT_OUTPUT!BY614="","",INPUT_OUTPUT!BY614)</f>
        <v/>
      </c>
      <c r="X627" s="2457" t="str">
        <f>IF(INPUT_OUTPUT!BZ614="","",INPUT_OUTPUT!BZ614)</f>
        <v/>
      </c>
      <c r="Y627" s="2457" t="str">
        <f>IF(INPUT_OUTPUT!CA614="","",INPUT_OUTPUT!CA614)</f>
        <v/>
      </c>
      <c r="Z627" s="2457" t="str">
        <f>IF(INPUT_OUTPUT!CB614="","",INPUT_OUTPUT!CB614)</f>
        <v/>
      </c>
      <c r="AA627" s="2461" t="str">
        <f t="shared" si="32"/>
        <v/>
      </c>
      <c r="AB627" s="2459" t="str">
        <f>IF(INPUT_OUTPUT!CC614="","",INPUT_OUTPUT!CC614)</f>
        <v/>
      </c>
      <c r="AC627" s="2459" t="str">
        <f>IF(INPUT_OUTPUT!CD614="","",INPUT_OUTPUT!CD614)</f>
        <v/>
      </c>
      <c r="AD627" s="2459" t="str">
        <f>IF(INPUT_OUTPUT!CE614="","",INPUT_OUTPUT!CE614)</f>
        <v/>
      </c>
      <c r="AE627" s="2459" t="str">
        <f>IF(INPUT_OUTPUT!CF614="","",INPUT_OUTPUT!CF614)</f>
        <v/>
      </c>
      <c r="AF627" s="2459" t="str">
        <f>IF(INPUT_OUTPUT!CG614="","",INPUT_OUTPUT!CG614)</f>
        <v/>
      </c>
      <c r="AG627" s="2459" t="str">
        <f>IF(INPUT_OUTPUT!CH614="","",INPUT_OUTPUT!CH614)</f>
        <v/>
      </c>
      <c r="AH627" s="2459" t="str">
        <f>IF(INPUT_OUTPUT!CI614="","",INPUT_OUTPUT!CI614)</f>
        <v/>
      </c>
    </row>
    <row r="628" spans="3:34" s="2437" customFormat="1" ht="12.75" customHeight="1">
      <c r="C628" s="2461" t="str">
        <f>IF(INPUT_OUTPUT!C615="","",INPUT_OUTPUT!C615)</f>
        <v/>
      </c>
      <c r="D628" s="2462" t="str">
        <f>IF(INPUT_OUTPUT!BH615="","",INPUT_OUTPUT!BH615)</f>
        <v/>
      </c>
      <c r="E628" s="2462" t="str">
        <f>IF(INPUT_OUTPUT!BI615="","",INPUT_OUTPUT!BI615)</f>
        <v/>
      </c>
      <c r="F628" s="2462" t="str">
        <f>IF(INPUT_OUTPUT!BJ615="","",INPUT_OUTPUT!BJ615)</f>
        <v/>
      </c>
      <c r="G628" s="2462" t="str">
        <f>IF(INPUT_OUTPUT!BK615="","",INPUT_OUTPUT!BK615)</f>
        <v/>
      </c>
      <c r="H628" s="2462" t="str">
        <f>IF(INPUT_OUTPUT!BL615="","",INPUT_OUTPUT!BL615)</f>
        <v/>
      </c>
      <c r="I628" s="2462" t="str">
        <f>IF(INPUT_OUTPUT!BM615="","",INPUT_OUTPUT!BM615)</f>
        <v/>
      </c>
      <c r="J628" s="2462" t="str">
        <f>IF(INPUT_OUTPUT!BN615="","",INPUT_OUTPUT!BN615)</f>
        <v/>
      </c>
      <c r="K628" s="2453" t="str">
        <f t="shared" si="30"/>
        <v/>
      </c>
      <c r="L628" s="2457" t="str">
        <f>IF(INPUT_OUTPUT!BO615="","",INPUT_OUTPUT!BO615)</f>
        <v/>
      </c>
      <c r="M628" s="2457" t="str">
        <f>IF(INPUT_OUTPUT!BP615="","",INPUT_OUTPUT!BP615)</f>
        <v/>
      </c>
      <c r="N628" s="2457" t="str">
        <f>IF(INPUT_OUTPUT!BQ615="","",INPUT_OUTPUT!BQ615)</f>
        <v/>
      </c>
      <c r="O628" s="2457" t="str">
        <f>IF(INPUT_OUTPUT!BR615="","",INPUT_OUTPUT!BR615)</f>
        <v/>
      </c>
      <c r="P628" s="2457" t="str">
        <f>IF(INPUT_OUTPUT!BS615="","",INPUT_OUTPUT!BS615)</f>
        <v/>
      </c>
      <c r="Q628" s="2457" t="str">
        <f>IF(INPUT_OUTPUT!BT615="","",INPUT_OUTPUT!BT615)</f>
        <v/>
      </c>
      <c r="R628" s="2457" t="str">
        <f>IF(INPUT_OUTPUT!BU615="","",INPUT_OUTPUT!BU615)</f>
        <v/>
      </c>
      <c r="S628" s="2461" t="str">
        <f t="shared" si="31"/>
        <v/>
      </c>
      <c r="T628" s="2457" t="str">
        <f>IF(INPUT_OUTPUT!BV615="","",INPUT_OUTPUT!BV615)</f>
        <v/>
      </c>
      <c r="U628" s="2457" t="str">
        <f>IF(INPUT_OUTPUT!BW615="","",INPUT_OUTPUT!BW615)</f>
        <v/>
      </c>
      <c r="V628" s="2457" t="str">
        <f>IF(INPUT_OUTPUT!BX615="","",INPUT_OUTPUT!BX615)</f>
        <v/>
      </c>
      <c r="W628" s="2457" t="str">
        <f>IF(INPUT_OUTPUT!BY615="","",INPUT_OUTPUT!BY615)</f>
        <v/>
      </c>
      <c r="X628" s="2457" t="str">
        <f>IF(INPUT_OUTPUT!BZ615="","",INPUT_OUTPUT!BZ615)</f>
        <v/>
      </c>
      <c r="Y628" s="2457" t="str">
        <f>IF(INPUT_OUTPUT!CA615="","",INPUT_OUTPUT!CA615)</f>
        <v/>
      </c>
      <c r="Z628" s="2457" t="str">
        <f>IF(INPUT_OUTPUT!CB615="","",INPUT_OUTPUT!CB615)</f>
        <v/>
      </c>
      <c r="AA628" s="2461" t="str">
        <f t="shared" si="32"/>
        <v/>
      </c>
      <c r="AB628" s="2459" t="str">
        <f>IF(INPUT_OUTPUT!CC615="","",INPUT_OUTPUT!CC615)</f>
        <v/>
      </c>
      <c r="AC628" s="2459" t="str">
        <f>IF(INPUT_OUTPUT!CD615="","",INPUT_OUTPUT!CD615)</f>
        <v/>
      </c>
      <c r="AD628" s="2459" t="str">
        <f>IF(INPUT_OUTPUT!CE615="","",INPUT_OUTPUT!CE615)</f>
        <v/>
      </c>
      <c r="AE628" s="2459" t="str">
        <f>IF(INPUT_OUTPUT!CF615="","",INPUT_OUTPUT!CF615)</f>
        <v/>
      </c>
      <c r="AF628" s="2459" t="str">
        <f>IF(INPUT_OUTPUT!CG615="","",INPUT_OUTPUT!CG615)</f>
        <v/>
      </c>
      <c r="AG628" s="2459" t="str">
        <f>IF(INPUT_OUTPUT!CH615="","",INPUT_OUTPUT!CH615)</f>
        <v/>
      </c>
      <c r="AH628" s="2459" t="str">
        <f>IF(INPUT_OUTPUT!CI615="","",INPUT_OUTPUT!CI615)</f>
        <v/>
      </c>
    </row>
    <row r="629" spans="3:34" s="2437" customFormat="1" ht="12.75" customHeight="1">
      <c r="C629" s="2461" t="str">
        <f>IF(INPUT_OUTPUT!C616="","",INPUT_OUTPUT!C616)</f>
        <v/>
      </c>
      <c r="D629" s="2462" t="str">
        <f>IF(INPUT_OUTPUT!BH616="","",INPUT_OUTPUT!BH616)</f>
        <v/>
      </c>
      <c r="E629" s="2462" t="str">
        <f>IF(INPUT_OUTPUT!BI616="","",INPUT_OUTPUT!BI616)</f>
        <v/>
      </c>
      <c r="F629" s="2462" t="str">
        <f>IF(INPUT_OUTPUT!BJ616="","",INPUT_OUTPUT!BJ616)</f>
        <v/>
      </c>
      <c r="G629" s="2462" t="str">
        <f>IF(INPUT_OUTPUT!BK616="","",INPUT_OUTPUT!BK616)</f>
        <v/>
      </c>
      <c r="H629" s="2462" t="str">
        <f>IF(INPUT_OUTPUT!BL616="","",INPUT_OUTPUT!BL616)</f>
        <v/>
      </c>
      <c r="I629" s="2462" t="str">
        <f>IF(INPUT_OUTPUT!BM616="","",INPUT_OUTPUT!BM616)</f>
        <v/>
      </c>
      <c r="J629" s="2462" t="str">
        <f>IF(INPUT_OUTPUT!BN616="","",INPUT_OUTPUT!BN616)</f>
        <v/>
      </c>
      <c r="K629" s="2453" t="str">
        <f t="shared" si="30"/>
        <v/>
      </c>
      <c r="L629" s="2457" t="str">
        <f>IF(INPUT_OUTPUT!BO616="","",INPUT_OUTPUT!BO616)</f>
        <v/>
      </c>
      <c r="M629" s="2457" t="str">
        <f>IF(INPUT_OUTPUT!BP616="","",INPUT_OUTPUT!BP616)</f>
        <v/>
      </c>
      <c r="N629" s="2457" t="str">
        <f>IF(INPUT_OUTPUT!BQ616="","",INPUT_OUTPUT!BQ616)</f>
        <v/>
      </c>
      <c r="O629" s="2457" t="str">
        <f>IF(INPUT_OUTPUT!BR616="","",INPUT_OUTPUT!BR616)</f>
        <v/>
      </c>
      <c r="P629" s="2457" t="str">
        <f>IF(INPUT_OUTPUT!BS616="","",INPUT_OUTPUT!BS616)</f>
        <v/>
      </c>
      <c r="Q629" s="2457" t="str">
        <f>IF(INPUT_OUTPUT!BT616="","",INPUT_OUTPUT!BT616)</f>
        <v/>
      </c>
      <c r="R629" s="2457" t="str">
        <f>IF(INPUT_OUTPUT!BU616="","",INPUT_OUTPUT!BU616)</f>
        <v/>
      </c>
      <c r="S629" s="2461" t="str">
        <f t="shared" si="31"/>
        <v/>
      </c>
      <c r="T629" s="2457" t="str">
        <f>IF(INPUT_OUTPUT!BV616="","",INPUT_OUTPUT!BV616)</f>
        <v/>
      </c>
      <c r="U629" s="2457" t="str">
        <f>IF(INPUT_OUTPUT!BW616="","",INPUT_OUTPUT!BW616)</f>
        <v/>
      </c>
      <c r="V629" s="2457" t="str">
        <f>IF(INPUT_OUTPUT!BX616="","",INPUT_OUTPUT!BX616)</f>
        <v/>
      </c>
      <c r="W629" s="2457" t="str">
        <f>IF(INPUT_OUTPUT!BY616="","",INPUT_OUTPUT!BY616)</f>
        <v/>
      </c>
      <c r="X629" s="2457" t="str">
        <f>IF(INPUT_OUTPUT!BZ616="","",INPUT_OUTPUT!BZ616)</f>
        <v/>
      </c>
      <c r="Y629" s="2457" t="str">
        <f>IF(INPUT_OUTPUT!CA616="","",INPUT_OUTPUT!CA616)</f>
        <v/>
      </c>
      <c r="Z629" s="2457" t="str">
        <f>IF(INPUT_OUTPUT!CB616="","",INPUT_OUTPUT!CB616)</f>
        <v/>
      </c>
      <c r="AA629" s="2461" t="str">
        <f t="shared" si="32"/>
        <v/>
      </c>
      <c r="AB629" s="2459" t="str">
        <f>IF(INPUT_OUTPUT!CC616="","",INPUT_OUTPUT!CC616)</f>
        <v/>
      </c>
      <c r="AC629" s="2459" t="str">
        <f>IF(INPUT_OUTPUT!CD616="","",INPUT_OUTPUT!CD616)</f>
        <v/>
      </c>
      <c r="AD629" s="2459" t="str">
        <f>IF(INPUT_OUTPUT!CE616="","",INPUT_OUTPUT!CE616)</f>
        <v/>
      </c>
      <c r="AE629" s="2459" t="str">
        <f>IF(INPUT_OUTPUT!CF616="","",INPUT_OUTPUT!CF616)</f>
        <v/>
      </c>
      <c r="AF629" s="2459" t="str">
        <f>IF(INPUT_OUTPUT!CG616="","",INPUT_OUTPUT!CG616)</f>
        <v/>
      </c>
      <c r="AG629" s="2459" t="str">
        <f>IF(INPUT_OUTPUT!CH616="","",INPUT_OUTPUT!CH616)</f>
        <v/>
      </c>
      <c r="AH629" s="2459" t="str">
        <f>IF(INPUT_OUTPUT!CI616="","",INPUT_OUTPUT!CI616)</f>
        <v/>
      </c>
    </row>
    <row r="630" spans="3:34" s="2437" customFormat="1" ht="12.75" customHeight="1">
      <c r="C630" s="2461" t="str">
        <f>IF(INPUT_OUTPUT!C617="","",INPUT_OUTPUT!C617)</f>
        <v/>
      </c>
      <c r="D630" s="2462" t="str">
        <f>IF(INPUT_OUTPUT!BH617="","",INPUT_OUTPUT!BH617)</f>
        <v/>
      </c>
      <c r="E630" s="2462" t="str">
        <f>IF(INPUT_OUTPUT!BI617="","",INPUT_OUTPUT!BI617)</f>
        <v/>
      </c>
      <c r="F630" s="2462" t="str">
        <f>IF(INPUT_OUTPUT!BJ617="","",INPUT_OUTPUT!BJ617)</f>
        <v/>
      </c>
      <c r="G630" s="2462" t="str">
        <f>IF(INPUT_OUTPUT!BK617="","",INPUT_OUTPUT!BK617)</f>
        <v/>
      </c>
      <c r="H630" s="2462" t="str">
        <f>IF(INPUT_OUTPUT!BL617="","",INPUT_OUTPUT!BL617)</f>
        <v/>
      </c>
      <c r="I630" s="2462" t="str">
        <f>IF(INPUT_OUTPUT!BM617="","",INPUT_OUTPUT!BM617)</f>
        <v/>
      </c>
      <c r="J630" s="2462" t="str">
        <f>IF(INPUT_OUTPUT!BN617="","",INPUT_OUTPUT!BN617)</f>
        <v/>
      </c>
      <c r="K630" s="2453" t="str">
        <f t="shared" si="30"/>
        <v/>
      </c>
      <c r="L630" s="2457" t="str">
        <f>IF(INPUT_OUTPUT!BO617="","",INPUT_OUTPUT!BO617)</f>
        <v/>
      </c>
      <c r="M630" s="2457" t="str">
        <f>IF(INPUT_OUTPUT!BP617="","",INPUT_OUTPUT!BP617)</f>
        <v/>
      </c>
      <c r="N630" s="2457" t="str">
        <f>IF(INPUT_OUTPUT!BQ617="","",INPUT_OUTPUT!BQ617)</f>
        <v/>
      </c>
      <c r="O630" s="2457" t="str">
        <f>IF(INPUT_OUTPUT!BR617="","",INPUT_OUTPUT!BR617)</f>
        <v/>
      </c>
      <c r="P630" s="2457" t="str">
        <f>IF(INPUT_OUTPUT!BS617="","",INPUT_OUTPUT!BS617)</f>
        <v/>
      </c>
      <c r="Q630" s="2457" t="str">
        <f>IF(INPUT_OUTPUT!BT617="","",INPUT_OUTPUT!BT617)</f>
        <v/>
      </c>
      <c r="R630" s="2457" t="str">
        <f>IF(INPUT_OUTPUT!BU617="","",INPUT_OUTPUT!BU617)</f>
        <v/>
      </c>
      <c r="S630" s="2461" t="str">
        <f t="shared" si="31"/>
        <v/>
      </c>
      <c r="T630" s="2457" t="str">
        <f>IF(INPUT_OUTPUT!BV617="","",INPUT_OUTPUT!BV617)</f>
        <v/>
      </c>
      <c r="U630" s="2457" t="str">
        <f>IF(INPUT_OUTPUT!BW617="","",INPUT_OUTPUT!BW617)</f>
        <v/>
      </c>
      <c r="V630" s="2457" t="str">
        <f>IF(INPUT_OUTPUT!BX617="","",INPUT_OUTPUT!BX617)</f>
        <v/>
      </c>
      <c r="W630" s="2457" t="str">
        <f>IF(INPUT_OUTPUT!BY617="","",INPUT_OUTPUT!BY617)</f>
        <v/>
      </c>
      <c r="X630" s="2457" t="str">
        <f>IF(INPUT_OUTPUT!BZ617="","",INPUT_OUTPUT!BZ617)</f>
        <v/>
      </c>
      <c r="Y630" s="2457" t="str">
        <f>IF(INPUT_OUTPUT!CA617="","",INPUT_OUTPUT!CA617)</f>
        <v/>
      </c>
      <c r="Z630" s="2457" t="str">
        <f>IF(INPUT_OUTPUT!CB617="","",INPUT_OUTPUT!CB617)</f>
        <v/>
      </c>
      <c r="AA630" s="2461" t="str">
        <f t="shared" si="32"/>
        <v/>
      </c>
      <c r="AB630" s="2459" t="str">
        <f>IF(INPUT_OUTPUT!CC617="","",INPUT_OUTPUT!CC617)</f>
        <v/>
      </c>
      <c r="AC630" s="2459" t="str">
        <f>IF(INPUT_OUTPUT!CD617="","",INPUT_OUTPUT!CD617)</f>
        <v/>
      </c>
      <c r="AD630" s="2459" t="str">
        <f>IF(INPUT_OUTPUT!CE617="","",INPUT_OUTPUT!CE617)</f>
        <v/>
      </c>
      <c r="AE630" s="2459" t="str">
        <f>IF(INPUT_OUTPUT!CF617="","",INPUT_OUTPUT!CF617)</f>
        <v/>
      </c>
      <c r="AF630" s="2459" t="str">
        <f>IF(INPUT_OUTPUT!CG617="","",INPUT_OUTPUT!CG617)</f>
        <v/>
      </c>
      <c r="AG630" s="2459" t="str">
        <f>IF(INPUT_OUTPUT!CH617="","",INPUT_OUTPUT!CH617)</f>
        <v/>
      </c>
      <c r="AH630" s="2459" t="str">
        <f>IF(INPUT_OUTPUT!CI617="","",INPUT_OUTPUT!CI617)</f>
        <v/>
      </c>
    </row>
    <row r="631" spans="3:34" s="2437" customFormat="1" ht="12.75" customHeight="1">
      <c r="C631" s="2461" t="str">
        <f>IF(INPUT_OUTPUT!C618="","",INPUT_OUTPUT!C618)</f>
        <v/>
      </c>
      <c r="D631" s="2462" t="str">
        <f>IF(INPUT_OUTPUT!BH618="","",INPUT_OUTPUT!BH618)</f>
        <v/>
      </c>
      <c r="E631" s="2462" t="str">
        <f>IF(INPUT_OUTPUT!BI618="","",INPUT_OUTPUT!BI618)</f>
        <v/>
      </c>
      <c r="F631" s="2462" t="str">
        <f>IF(INPUT_OUTPUT!BJ618="","",INPUT_OUTPUT!BJ618)</f>
        <v/>
      </c>
      <c r="G631" s="2462" t="str">
        <f>IF(INPUT_OUTPUT!BK618="","",INPUT_OUTPUT!BK618)</f>
        <v/>
      </c>
      <c r="H631" s="2462" t="str">
        <f>IF(INPUT_OUTPUT!BL618="","",INPUT_OUTPUT!BL618)</f>
        <v/>
      </c>
      <c r="I631" s="2462" t="str">
        <f>IF(INPUT_OUTPUT!BM618="","",INPUT_OUTPUT!BM618)</f>
        <v/>
      </c>
      <c r="J631" s="2462" t="str">
        <f>IF(INPUT_OUTPUT!BN618="","",INPUT_OUTPUT!BN618)</f>
        <v/>
      </c>
      <c r="K631" s="2453" t="str">
        <f t="shared" si="30"/>
        <v/>
      </c>
      <c r="L631" s="2457" t="str">
        <f>IF(INPUT_OUTPUT!BO618="","",INPUT_OUTPUT!BO618)</f>
        <v/>
      </c>
      <c r="M631" s="2457" t="str">
        <f>IF(INPUT_OUTPUT!BP618="","",INPUT_OUTPUT!BP618)</f>
        <v/>
      </c>
      <c r="N631" s="2457" t="str">
        <f>IF(INPUT_OUTPUT!BQ618="","",INPUT_OUTPUT!BQ618)</f>
        <v/>
      </c>
      <c r="O631" s="2457" t="str">
        <f>IF(INPUT_OUTPUT!BR618="","",INPUT_OUTPUT!BR618)</f>
        <v/>
      </c>
      <c r="P631" s="2457" t="str">
        <f>IF(INPUT_OUTPUT!BS618="","",INPUT_OUTPUT!BS618)</f>
        <v/>
      </c>
      <c r="Q631" s="2457" t="str">
        <f>IF(INPUT_OUTPUT!BT618="","",INPUT_OUTPUT!BT618)</f>
        <v/>
      </c>
      <c r="R631" s="2457" t="str">
        <f>IF(INPUT_OUTPUT!BU618="","",INPUT_OUTPUT!BU618)</f>
        <v/>
      </c>
      <c r="S631" s="2461" t="str">
        <f t="shared" si="31"/>
        <v/>
      </c>
      <c r="T631" s="2457" t="str">
        <f>IF(INPUT_OUTPUT!BV618="","",INPUT_OUTPUT!BV618)</f>
        <v/>
      </c>
      <c r="U631" s="2457" t="str">
        <f>IF(INPUT_OUTPUT!BW618="","",INPUT_OUTPUT!BW618)</f>
        <v/>
      </c>
      <c r="V631" s="2457" t="str">
        <f>IF(INPUT_OUTPUT!BX618="","",INPUT_OUTPUT!BX618)</f>
        <v/>
      </c>
      <c r="W631" s="2457" t="str">
        <f>IF(INPUT_OUTPUT!BY618="","",INPUT_OUTPUT!BY618)</f>
        <v/>
      </c>
      <c r="X631" s="2457" t="str">
        <f>IF(INPUT_OUTPUT!BZ618="","",INPUT_OUTPUT!BZ618)</f>
        <v/>
      </c>
      <c r="Y631" s="2457" t="str">
        <f>IF(INPUT_OUTPUT!CA618="","",INPUT_OUTPUT!CA618)</f>
        <v/>
      </c>
      <c r="Z631" s="2457" t="str">
        <f>IF(INPUT_OUTPUT!CB618="","",INPUT_OUTPUT!CB618)</f>
        <v/>
      </c>
      <c r="AA631" s="2461" t="str">
        <f t="shared" si="32"/>
        <v/>
      </c>
      <c r="AB631" s="2459" t="str">
        <f>IF(INPUT_OUTPUT!CC618="","",INPUT_OUTPUT!CC618)</f>
        <v/>
      </c>
      <c r="AC631" s="2459" t="str">
        <f>IF(INPUT_OUTPUT!CD618="","",INPUT_OUTPUT!CD618)</f>
        <v/>
      </c>
      <c r="AD631" s="2459" t="str">
        <f>IF(INPUT_OUTPUT!CE618="","",INPUT_OUTPUT!CE618)</f>
        <v/>
      </c>
      <c r="AE631" s="2459" t="str">
        <f>IF(INPUT_OUTPUT!CF618="","",INPUT_OUTPUT!CF618)</f>
        <v/>
      </c>
      <c r="AF631" s="2459" t="str">
        <f>IF(INPUT_OUTPUT!CG618="","",INPUT_OUTPUT!CG618)</f>
        <v/>
      </c>
      <c r="AG631" s="2459" t="str">
        <f>IF(INPUT_OUTPUT!CH618="","",INPUT_OUTPUT!CH618)</f>
        <v/>
      </c>
      <c r="AH631" s="2459" t="str">
        <f>IF(INPUT_OUTPUT!CI618="","",INPUT_OUTPUT!CI618)</f>
        <v/>
      </c>
    </row>
    <row r="632" spans="3:34" s="2437" customFormat="1" ht="12.75" customHeight="1">
      <c r="C632" s="2461" t="str">
        <f>IF(INPUT_OUTPUT!C619="","",INPUT_OUTPUT!C619)</f>
        <v/>
      </c>
      <c r="D632" s="2462" t="str">
        <f>IF(INPUT_OUTPUT!BH619="","",INPUT_OUTPUT!BH619)</f>
        <v/>
      </c>
      <c r="E632" s="2462" t="str">
        <f>IF(INPUT_OUTPUT!BI619="","",INPUT_OUTPUT!BI619)</f>
        <v/>
      </c>
      <c r="F632" s="2462" t="str">
        <f>IF(INPUT_OUTPUT!BJ619="","",INPUT_OUTPUT!BJ619)</f>
        <v/>
      </c>
      <c r="G632" s="2462" t="str">
        <f>IF(INPUT_OUTPUT!BK619="","",INPUT_OUTPUT!BK619)</f>
        <v/>
      </c>
      <c r="H632" s="2462" t="str">
        <f>IF(INPUT_OUTPUT!BL619="","",INPUT_OUTPUT!BL619)</f>
        <v/>
      </c>
      <c r="I632" s="2462" t="str">
        <f>IF(INPUT_OUTPUT!BM619="","",INPUT_OUTPUT!BM619)</f>
        <v/>
      </c>
      <c r="J632" s="2462" t="str">
        <f>IF(INPUT_OUTPUT!BN619="","",INPUT_OUTPUT!BN619)</f>
        <v/>
      </c>
      <c r="K632" s="2453" t="str">
        <f t="shared" si="30"/>
        <v/>
      </c>
      <c r="L632" s="2457" t="str">
        <f>IF(INPUT_OUTPUT!BO619="","",INPUT_OUTPUT!BO619)</f>
        <v/>
      </c>
      <c r="M632" s="2457" t="str">
        <f>IF(INPUT_OUTPUT!BP619="","",INPUT_OUTPUT!BP619)</f>
        <v/>
      </c>
      <c r="N632" s="2457" t="str">
        <f>IF(INPUT_OUTPUT!BQ619="","",INPUT_OUTPUT!BQ619)</f>
        <v/>
      </c>
      <c r="O632" s="2457" t="str">
        <f>IF(INPUT_OUTPUT!BR619="","",INPUT_OUTPUT!BR619)</f>
        <v/>
      </c>
      <c r="P632" s="2457" t="str">
        <f>IF(INPUT_OUTPUT!BS619="","",INPUT_OUTPUT!BS619)</f>
        <v/>
      </c>
      <c r="Q632" s="2457" t="str">
        <f>IF(INPUT_OUTPUT!BT619="","",INPUT_OUTPUT!BT619)</f>
        <v/>
      </c>
      <c r="R632" s="2457" t="str">
        <f>IF(INPUT_OUTPUT!BU619="","",INPUT_OUTPUT!BU619)</f>
        <v/>
      </c>
      <c r="S632" s="2461" t="str">
        <f t="shared" si="31"/>
        <v/>
      </c>
      <c r="T632" s="2457" t="str">
        <f>IF(INPUT_OUTPUT!BV619="","",INPUT_OUTPUT!BV619)</f>
        <v/>
      </c>
      <c r="U632" s="2457" t="str">
        <f>IF(INPUT_OUTPUT!BW619="","",INPUT_OUTPUT!BW619)</f>
        <v/>
      </c>
      <c r="V632" s="2457" t="str">
        <f>IF(INPUT_OUTPUT!BX619="","",INPUT_OUTPUT!BX619)</f>
        <v/>
      </c>
      <c r="W632" s="2457" t="str">
        <f>IF(INPUT_OUTPUT!BY619="","",INPUT_OUTPUT!BY619)</f>
        <v/>
      </c>
      <c r="X632" s="2457" t="str">
        <f>IF(INPUT_OUTPUT!BZ619="","",INPUT_OUTPUT!BZ619)</f>
        <v/>
      </c>
      <c r="Y632" s="2457" t="str">
        <f>IF(INPUT_OUTPUT!CA619="","",INPUT_OUTPUT!CA619)</f>
        <v/>
      </c>
      <c r="Z632" s="2457" t="str">
        <f>IF(INPUT_OUTPUT!CB619="","",INPUT_OUTPUT!CB619)</f>
        <v/>
      </c>
      <c r="AA632" s="2461" t="str">
        <f t="shared" si="32"/>
        <v/>
      </c>
      <c r="AB632" s="2459" t="str">
        <f>IF(INPUT_OUTPUT!CC619="","",INPUT_OUTPUT!CC619)</f>
        <v/>
      </c>
      <c r="AC632" s="2459" t="str">
        <f>IF(INPUT_OUTPUT!CD619="","",INPUT_OUTPUT!CD619)</f>
        <v/>
      </c>
      <c r="AD632" s="2459" t="str">
        <f>IF(INPUT_OUTPUT!CE619="","",INPUT_OUTPUT!CE619)</f>
        <v/>
      </c>
      <c r="AE632" s="2459" t="str">
        <f>IF(INPUT_OUTPUT!CF619="","",INPUT_OUTPUT!CF619)</f>
        <v/>
      </c>
      <c r="AF632" s="2459" t="str">
        <f>IF(INPUT_OUTPUT!CG619="","",INPUT_OUTPUT!CG619)</f>
        <v/>
      </c>
      <c r="AG632" s="2459" t="str">
        <f>IF(INPUT_OUTPUT!CH619="","",INPUT_OUTPUT!CH619)</f>
        <v/>
      </c>
      <c r="AH632" s="2459" t="str">
        <f>IF(INPUT_OUTPUT!CI619="","",INPUT_OUTPUT!CI619)</f>
        <v/>
      </c>
    </row>
    <row r="633" spans="3:34" s="2437" customFormat="1" ht="12.75" customHeight="1">
      <c r="C633" s="2461" t="str">
        <f>IF(INPUT_OUTPUT!C620="","",INPUT_OUTPUT!C620)</f>
        <v/>
      </c>
      <c r="D633" s="2462" t="str">
        <f>IF(INPUT_OUTPUT!BH620="","",INPUT_OUTPUT!BH620)</f>
        <v/>
      </c>
      <c r="E633" s="2462" t="str">
        <f>IF(INPUT_OUTPUT!BI620="","",INPUT_OUTPUT!BI620)</f>
        <v/>
      </c>
      <c r="F633" s="2462" t="str">
        <f>IF(INPUT_OUTPUT!BJ620="","",INPUT_OUTPUT!BJ620)</f>
        <v/>
      </c>
      <c r="G633" s="2462" t="str">
        <f>IF(INPUT_OUTPUT!BK620="","",INPUT_OUTPUT!BK620)</f>
        <v/>
      </c>
      <c r="H633" s="2462" t="str">
        <f>IF(INPUT_OUTPUT!BL620="","",INPUT_OUTPUT!BL620)</f>
        <v/>
      </c>
      <c r="I633" s="2462" t="str">
        <f>IF(INPUT_OUTPUT!BM620="","",INPUT_OUTPUT!BM620)</f>
        <v/>
      </c>
      <c r="J633" s="2462" t="str">
        <f>IF(INPUT_OUTPUT!BN620="","",INPUT_OUTPUT!BN620)</f>
        <v/>
      </c>
      <c r="K633" s="2453" t="str">
        <f t="shared" si="30"/>
        <v/>
      </c>
      <c r="L633" s="2457" t="str">
        <f>IF(INPUT_OUTPUT!BO620="","",INPUT_OUTPUT!BO620)</f>
        <v/>
      </c>
      <c r="M633" s="2457" t="str">
        <f>IF(INPUT_OUTPUT!BP620="","",INPUT_OUTPUT!BP620)</f>
        <v/>
      </c>
      <c r="N633" s="2457" t="str">
        <f>IF(INPUT_OUTPUT!BQ620="","",INPUT_OUTPUT!BQ620)</f>
        <v/>
      </c>
      <c r="O633" s="2457" t="str">
        <f>IF(INPUT_OUTPUT!BR620="","",INPUT_OUTPUT!BR620)</f>
        <v/>
      </c>
      <c r="P633" s="2457" t="str">
        <f>IF(INPUT_OUTPUT!BS620="","",INPUT_OUTPUT!BS620)</f>
        <v/>
      </c>
      <c r="Q633" s="2457" t="str">
        <f>IF(INPUT_OUTPUT!BT620="","",INPUT_OUTPUT!BT620)</f>
        <v/>
      </c>
      <c r="R633" s="2457" t="str">
        <f>IF(INPUT_OUTPUT!BU620="","",INPUT_OUTPUT!BU620)</f>
        <v/>
      </c>
      <c r="S633" s="2461" t="str">
        <f t="shared" si="31"/>
        <v/>
      </c>
      <c r="T633" s="2457" t="str">
        <f>IF(INPUT_OUTPUT!BV620="","",INPUT_OUTPUT!BV620)</f>
        <v/>
      </c>
      <c r="U633" s="2457" t="str">
        <f>IF(INPUT_OUTPUT!BW620="","",INPUT_OUTPUT!BW620)</f>
        <v/>
      </c>
      <c r="V633" s="2457" t="str">
        <f>IF(INPUT_OUTPUT!BX620="","",INPUT_OUTPUT!BX620)</f>
        <v/>
      </c>
      <c r="W633" s="2457" t="str">
        <f>IF(INPUT_OUTPUT!BY620="","",INPUT_OUTPUT!BY620)</f>
        <v/>
      </c>
      <c r="X633" s="2457" t="str">
        <f>IF(INPUT_OUTPUT!BZ620="","",INPUT_OUTPUT!BZ620)</f>
        <v/>
      </c>
      <c r="Y633" s="2457" t="str">
        <f>IF(INPUT_OUTPUT!CA620="","",INPUT_OUTPUT!CA620)</f>
        <v/>
      </c>
      <c r="Z633" s="2457" t="str">
        <f>IF(INPUT_OUTPUT!CB620="","",INPUT_OUTPUT!CB620)</f>
        <v/>
      </c>
      <c r="AA633" s="2461" t="str">
        <f t="shared" si="32"/>
        <v/>
      </c>
      <c r="AB633" s="2459" t="str">
        <f>IF(INPUT_OUTPUT!CC620="","",INPUT_OUTPUT!CC620)</f>
        <v/>
      </c>
      <c r="AC633" s="2459" t="str">
        <f>IF(INPUT_OUTPUT!CD620="","",INPUT_OUTPUT!CD620)</f>
        <v/>
      </c>
      <c r="AD633" s="2459" t="str">
        <f>IF(INPUT_OUTPUT!CE620="","",INPUT_OUTPUT!CE620)</f>
        <v/>
      </c>
      <c r="AE633" s="2459" t="str">
        <f>IF(INPUT_OUTPUT!CF620="","",INPUT_OUTPUT!CF620)</f>
        <v/>
      </c>
      <c r="AF633" s="2459" t="str">
        <f>IF(INPUT_OUTPUT!CG620="","",INPUT_OUTPUT!CG620)</f>
        <v/>
      </c>
      <c r="AG633" s="2459" t="str">
        <f>IF(INPUT_OUTPUT!CH620="","",INPUT_OUTPUT!CH620)</f>
        <v/>
      </c>
      <c r="AH633" s="2459" t="str">
        <f>IF(INPUT_OUTPUT!CI620="","",INPUT_OUTPUT!CI620)</f>
        <v/>
      </c>
    </row>
    <row r="634" spans="3:34" s="2437" customFormat="1" ht="12.75" customHeight="1">
      <c r="C634" s="2461" t="str">
        <f>IF(INPUT_OUTPUT!C621="","",INPUT_OUTPUT!C621)</f>
        <v/>
      </c>
      <c r="D634" s="2462" t="str">
        <f>IF(INPUT_OUTPUT!BH621="","",INPUT_OUTPUT!BH621)</f>
        <v/>
      </c>
      <c r="E634" s="2462" t="str">
        <f>IF(INPUT_OUTPUT!BI621="","",INPUT_OUTPUT!BI621)</f>
        <v/>
      </c>
      <c r="F634" s="2462" t="str">
        <f>IF(INPUT_OUTPUT!BJ621="","",INPUT_OUTPUT!BJ621)</f>
        <v/>
      </c>
      <c r="G634" s="2462" t="str">
        <f>IF(INPUT_OUTPUT!BK621="","",INPUT_OUTPUT!BK621)</f>
        <v/>
      </c>
      <c r="H634" s="2462" t="str">
        <f>IF(INPUT_OUTPUT!BL621="","",INPUT_OUTPUT!BL621)</f>
        <v/>
      </c>
      <c r="I634" s="2462" t="str">
        <f>IF(INPUT_OUTPUT!BM621="","",INPUT_OUTPUT!BM621)</f>
        <v/>
      </c>
      <c r="J634" s="2462" t="str">
        <f>IF(INPUT_OUTPUT!BN621="","",INPUT_OUTPUT!BN621)</f>
        <v/>
      </c>
      <c r="K634" s="2453" t="str">
        <f t="shared" si="30"/>
        <v/>
      </c>
      <c r="L634" s="2457" t="str">
        <f>IF(INPUT_OUTPUT!BO621="","",INPUT_OUTPUT!BO621)</f>
        <v/>
      </c>
      <c r="M634" s="2457" t="str">
        <f>IF(INPUT_OUTPUT!BP621="","",INPUT_OUTPUT!BP621)</f>
        <v/>
      </c>
      <c r="N634" s="2457" t="str">
        <f>IF(INPUT_OUTPUT!BQ621="","",INPUT_OUTPUT!BQ621)</f>
        <v/>
      </c>
      <c r="O634" s="2457" t="str">
        <f>IF(INPUT_OUTPUT!BR621="","",INPUT_OUTPUT!BR621)</f>
        <v/>
      </c>
      <c r="P634" s="2457" t="str">
        <f>IF(INPUT_OUTPUT!BS621="","",INPUT_OUTPUT!BS621)</f>
        <v/>
      </c>
      <c r="Q634" s="2457" t="str">
        <f>IF(INPUT_OUTPUT!BT621="","",INPUT_OUTPUT!BT621)</f>
        <v/>
      </c>
      <c r="R634" s="2457" t="str">
        <f>IF(INPUT_OUTPUT!BU621="","",INPUT_OUTPUT!BU621)</f>
        <v/>
      </c>
      <c r="S634" s="2461" t="str">
        <f t="shared" si="31"/>
        <v/>
      </c>
      <c r="T634" s="2457" t="str">
        <f>IF(INPUT_OUTPUT!BV621="","",INPUT_OUTPUT!BV621)</f>
        <v/>
      </c>
      <c r="U634" s="2457" t="str">
        <f>IF(INPUT_OUTPUT!BW621="","",INPUT_OUTPUT!BW621)</f>
        <v/>
      </c>
      <c r="V634" s="2457" t="str">
        <f>IF(INPUT_OUTPUT!BX621="","",INPUT_OUTPUT!BX621)</f>
        <v/>
      </c>
      <c r="W634" s="2457" t="str">
        <f>IF(INPUT_OUTPUT!BY621="","",INPUT_OUTPUT!BY621)</f>
        <v/>
      </c>
      <c r="X634" s="2457" t="str">
        <f>IF(INPUT_OUTPUT!BZ621="","",INPUT_OUTPUT!BZ621)</f>
        <v/>
      </c>
      <c r="Y634" s="2457" t="str">
        <f>IF(INPUT_OUTPUT!CA621="","",INPUT_OUTPUT!CA621)</f>
        <v/>
      </c>
      <c r="Z634" s="2457" t="str">
        <f>IF(INPUT_OUTPUT!CB621="","",INPUT_OUTPUT!CB621)</f>
        <v/>
      </c>
      <c r="AA634" s="2461" t="str">
        <f t="shared" si="32"/>
        <v/>
      </c>
      <c r="AB634" s="2459" t="str">
        <f>IF(INPUT_OUTPUT!CC621="","",INPUT_OUTPUT!CC621)</f>
        <v/>
      </c>
      <c r="AC634" s="2459" t="str">
        <f>IF(INPUT_OUTPUT!CD621="","",INPUT_OUTPUT!CD621)</f>
        <v/>
      </c>
      <c r="AD634" s="2459" t="str">
        <f>IF(INPUT_OUTPUT!CE621="","",INPUT_OUTPUT!CE621)</f>
        <v/>
      </c>
      <c r="AE634" s="2459" t="str">
        <f>IF(INPUT_OUTPUT!CF621="","",INPUT_OUTPUT!CF621)</f>
        <v/>
      </c>
      <c r="AF634" s="2459" t="str">
        <f>IF(INPUT_OUTPUT!CG621="","",INPUT_OUTPUT!CG621)</f>
        <v/>
      </c>
      <c r="AG634" s="2459" t="str">
        <f>IF(INPUT_OUTPUT!CH621="","",INPUT_OUTPUT!CH621)</f>
        <v/>
      </c>
      <c r="AH634" s="2459" t="str">
        <f>IF(INPUT_OUTPUT!CI621="","",INPUT_OUTPUT!CI621)</f>
        <v/>
      </c>
    </row>
    <row r="635" spans="3:34" s="2437" customFormat="1" ht="12.75" customHeight="1">
      <c r="C635" s="2461" t="str">
        <f>IF(INPUT_OUTPUT!C622="","",INPUT_OUTPUT!C622)</f>
        <v/>
      </c>
      <c r="D635" s="2462" t="str">
        <f>IF(INPUT_OUTPUT!BH622="","",INPUT_OUTPUT!BH622)</f>
        <v/>
      </c>
      <c r="E635" s="2462" t="str">
        <f>IF(INPUT_OUTPUT!BI622="","",INPUT_OUTPUT!BI622)</f>
        <v/>
      </c>
      <c r="F635" s="2462" t="str">
        <f>IF(INPUT_OUTPUT!BJ622="","",INPUT_OUTPUT!BJ622)</f>
        <v/>
      </c>
      <c r="G635" s="2462" t="str">
        <f>IF(INPUT_OUTPUT!BK622="","",INPUT_OUTPUT!BK622)</f>
        <v/>
      </c>
      <c r="H635" s="2462" t="str">
        <f>IF(INPUT_OUTPUT!BL622="","",INPUT_OUTPUT!BL622)</f>
        <v/>
      </c>
      <c r="I635" s="2462" t="str">
        <f>IF(INPUT_OUTPUT!BM622="","",INPUT_OUTPUT!BM622)</f>
        <v/>
      </c>
      <c r="J635" s="2462" t="str">
        <f>IF(INPUT_OUTPUT!BN622="","",INPUT_OUTPUT!BN622)</f>
        <v/>
      </c>
      <c r="K635" s="2453" t="str">
        <f t="shared" si="30"/>
        <v/>
      </c>
      <c r="L635" s="2457" t="str">
        <f>IF(INPUT_OUTPUT!BO622="","",INPUT_OUTPUT!BO622)</f>
        <v/>
      </c>
      <c r="M635" s="2457" t="str">
        <f>IF(INPUT_OUTPUT!BP622="","",INPUT_OUTPUT!BP622)</f>
        <v/>
      </c>
      <c r="N635" s="2457" t="str">
        <f>IF(INPUT_OUTPUT!BQ622="","",INPUT_OUTPUT!BQ622)</f>
        <v/>
      </c>
      <c r="O635" s="2457" t="str">
        <f>IF(INPUT_OUTPUT!BR622="","",INPUT_OUTPUT!BR622)</f>
        <v/>
      </c>
      <c r="P635" s="2457" t="str">
        <f>IF(INPUT_OUTPUT!BS622="","",INPUT_OUTPUT!BS622)</f>
        <v/>
      </c>
      <c r="Q635" s="2457" t="str">
        <f>IF(INPUT_OUTPUT!BT622="","",INPUT_OUTPUT!BT622)</f>
        <v/>
      </c>
      <c r="R635" s="2457" t="str">
        <f>IF(INPUT_OUTPUT!BU622="","",INPUT_OUTPUT!BU622)</f>
        <v/>
      </c>
      <c r="S635" s="2461" t="str">
        <f t="shared" si="31"/>
        <v/>
      </c>
      <c r="T635" s="2457" t="str">
        <f>IF(INPUT_OUTPUT!BV622="","",INPUT_OUTPUT!BV622)</f>
        <v/>
      </c>
      <c r="U635" s="2457" t="str">
        <f>IF(INPUT_OUTPUT!BW622="","",INPUT_OUTPUT!BW622)</f>
        <v/>
      </c>
      <c r="V635" s="2457" t="str">
        <f>IF(INPUT_OUTPUT!BX622="","",INPUT_OUTPUT!BX622)</f>
        <v/>
      </c>
      <c r="W635" s="2457" t="str">
        <f>IF(INPUT_OUTPUT!BY622="","",INPUT_OUTPUT!BY622)</f>
        <v/>
      </c>
      <c r="X635" s="2457" t="str">
        <f>IF(INPUT_OUTPUT!BZ622="","",INPUT_OUTPUT!BZ622)</f>
        <v/>
      </c>
      <c r="Y635" s="2457" t="str">
        <f>IF(INPUT_OUTPUT!CA622="","",INPUT_OUTPUT!CA622)</f>
        <v/>
      </c>
      <c r="Z635" s="2457" t="str">
        <f>IF(INPUT_OUTPUT!CB622="","",INPUT_OUTPUT!CB622)</f>
        <v/>
      </c>
      <c r="AA635" s="2461" t="str">
        <f t="shared" si="32"/>
        <v/>
      </c>
      <c r="AB635" s="2459" t="str">
        <f>IF(INPUT_OUTPUT!CC622="","",INPUT_OUTPUT!CC622)</f>
        <v/>
      </c>
      <c r="AC635" s="2459" t="str">
        <f>IF(INPUT_OUTPUT!CD622="","",INPUT_OUTPUT!CD622)</f>
        <v/>
      </c>
      <c r="AD635" s="2459" t="str">
        <f>IF(INPUT_OUTPUT!CE622="","",INPUT_OUTPUT!CE622)</f>
        <v/>
      </c>
      <c r="AE635" s="2459" t="str">
        <f>IF(INPUT_OUTPUT!CF622="","",INPUT_OUTPUT!CF622)</f>
        <v/>
      </c>
      <c r="AF635" s="2459" t="str">
        <f>IF(INPUT_OUTPUT!CG622="","",INPUT_OUTPUT!CG622)</f>
        <v/>
      </c>
      <c r="AG635" s="2459" t="str">
        <f>IF(INPUT_OUTPUT!CH622="","",INPUT_OUTPUT!CH622)</f>
        <v/>
      </c>
      <c r="AH635" s="2459" t="str">
        <f>IF(INPUT_OUTPUT!CI622="","",INPUT_OUTPUT!CI622)</f>
        <v/>
      </c>
    </row>
    <row r="636" spans="3:34" s="2437" customFormat="1" ht="12.75" customHeight="1">
      <c r="C636" s="2461" t="str">
        <f>IF(INPUT_OUTPUT!C623="","",INPUT_OUTPUT!C623)</f>
        <v/>
      </c>
      <c r="D636" s="2462" t="str">
        <f>IF(INPUT_OUTPUT!BH623="","",INPUT_OUTPUT!BH623)</f>
        <v/>
      </c>
      <c r="E636" s="2462" t="str">
        <f>IF(INPUT_OUTPUT!BI623="","",INPUT_OUTPUT!BI623)</f>
        <v/>
      </c>
      <c r="F636" s="2462" t="str">
        <f>IF(INPUT_OUTPUT!BJ623="","",INPUT_OUTPUT!BJ623)</f>
        <v/>
      </c>
      <c r="G636" s="2462" t="str">
        <f>IF(INPUT_OUTPUT!BK623="","",INPUT_OUTPUT!BK623)</f>
        <v/>
      </c>
      <c r="H636" s="2462" t="str">
        <f>IF(INPUT_OUTPUT!BL623="","",INPUT_OUTPUT!BL623)</f>
        <v/>
      </c>
      <c r="I636" s="2462" t="str">
        <f>IF(INPUT_OUTPUT!BM623="","",INPUT_OUTPUT!BM623)</f>
        <v/>
      </c>
      <c r="J636" s="2462" t="str">
        <f>IF(INPUT_OUTPUT!BN623="","",INPUT_OUTPUT!BN623)</f>
        <v/>
      </c>
      <c r="K636" s="2453" t="str">
        <f t="shared" si="30"/>
        <v/>
      </c>
      <c r="L636" s="2457" t="str">
        <f>IF(INPUT_OUTPUT!BO623="","",INPUT_OUTPUT!BO623)</f>
        <v/>
      </c>
      <c r="M636" s="2457" t="str">
        <f>IF(INPUT_OUTPUT!BP623="","",INPUT_OUTPUT!BP623)</f>
        <v/>
      </c>
      <c r="N636" s="2457" t="str">
        <f>IF(INPUT_OUTPUT!BQ623="","",INPUT_OUTPUT!BQ623)</f>
        <v/>
      </c>
      <c r="O636" s="2457" t="str">
        <f>IF(INPUT_OUTPUT!BR623="","",INPUT_OUTPUT!BR623)</f>
        <v/>
      </c>
      <c r="P636" s="2457" t="str">
        <f>IF(INPUT_OUTPUT!BS623="","",INPUT_OUTPUT!BS623)</f>
        <v/>
      </c>
      <c r="Q636" s="2457" t="str">
        <f>IF(INPUT_OUTPUT!BT623="","",INPUT_OUTPUT!BT623)</f>
        <v/>
      </c>
      <c r="R636" s="2457" t="str">
        <f>IF(INPUT_OUTPUT!BU623="","",INPUT_OUTPUT!BU623)</f>
        <v/>
      </c>
      <c r="S636" s="2461" t="str">
        <f t="shared" si="31"/>
        <v/>
      </c>
      <c r="T636" s="2457" t="str">
        <f>IF(INPUT_OUTPUT!BV623="","",INPUT_OUTPUT!BV623)</f>
        <v/>
      </c>
      <c r="U636" s="2457" t="str">
        <f>IF(INPUT_OUTPUT!BW623="","",INPUT_OUTPUT!BW623)</f>
        <v/>
      </c>
      <c r="V636" s="2457" t="str">
        <f>IF(INPUT_OUTPUT!BX623="","",INPUT_OUTPUT!BX623)</f>
        <v/>
      </c>
      <c r="W636" s="2457" t="str">
        <f>IF(INPUT_OUTPUT!BY623="","",INPUT_OUTPUT!BY623)</f>
        <v/>
      </c>
      <c r="X636" s="2457" t="str">
        <f>IF(INPUT_OUTPUT!BZ623="","",INPUT_OUTPUT!BZ623)</f>
        <v/>
      </c>
      <c r="Y636" s="2457" t="str">
        <f>IF(INPUT_OUTPUT!CA623="","",INPUT_OUTPUT!CA623)</f>
        <v/>
      </c>
      <c r="Z636" s="2457" t="str">
        <f>IF(INPUT_OUTPUT!CB623="","",INPUT_OUTPUT!CB623)</f>
        <v/>
      </c>
      <c r="AA636" s="2461" t="str">
        <f t="shared" si="32"/>
        <v/>
      </c>
      <c r="AB636" s="2459" t="str">
        <f>IF(INPUT_OUTPUT!CC623="","",INPUT_OUTPUT!CC623)</f>
        <v/>
      </c>
      <c r="AC636" s="2459" t="str">
        <f>IF(INPUT_OUTPUT!CD623="","",INPUT_OUTPUT!CD623)</f>
        <v/>
      </c>
      <c r="AD636" s="2459" t="str">
        <f>IF(INPUT_OUTPUT!CE623="","",INPUT_OUTPUT!CE623)</f>
        <v/>
      </c>
      <c r="AE636" s="2459" t="str">
        <f>IF(INPUT_OUTPUT!CF623="","",INPUT_OUTPUT!CF623)</f>
        <v/>
      </c>
      <c r="AF636" s="2459" t="str">
        <f>IF(INPUT_OUTPUT!CG623="","",INPUT_OUTPUT!CG623)</f>
        <v/>
      </c>
      <c r="AG636" s="2459" t="str">
        <f>IF(INPUT_OUTPUT!CH623="","",INPUT_OUTPUT!CH623)</f>
        <v/>
      </c>
      <c r="AH636" s="2459" t="str">
        <f>IF(INPUT_OUTPUT!CI623="","",INPUT_OUTPUT!CI623)</f>
        <v/>
      </c>
    </row>
    <row r="637" spans="3:34" s="2437" customFormat="1" ht="12.75" customHeight="1">
      <c r="C637" s="2461" t="str">
        <f>IF(INPUT_OUTPUT!C624="","",INPUT_OUTPUT!C624)</f>
        <v/>
      </c>
      <c r="D637" s="2462" t="str">
        <f>IF(INPUT_OUTPUT!BH624="","",INPUT_OUTPUT!BH624)</f>
        <v/>
      </c>
      <c r="E637" s="2462" t="str">
        <f>IF(INPUT_OUTPUT!BI624="","",INPUT_OUTPUT!BI624)</f>
        <v/>
      </c>
      <c r="F637" s="2462" t="str">
        <f>IF(INPUT_OUTPUT!BJ624="","",INPUT_OUTPUT!BJ624)</f>
        <v/>
      </c>
      <c r="G637" s="2462" t="str">
        <f>IF(INPUT_OUTPUT!BK624="","",INPUT_OUTPUT!BK624)</f>
        <v/>
      </c>
      <c r="H637" s="2462" t="str">
        <f>IF(INPUT_OUTPUT!BL624="","",INPUT_OUTPUT!BL624)</f>
        <v/>
      </c>
      <c r="I637" s="2462" t="str">
        <f>IF(INPUT_OUTPUT!BM624="","",INPUT_OUTPUT!BM624)</f>
        <v/>
      </c>
      <c r="J637" s="2462" t="str">
        <f>IF(INPUT_OUTPUT!BN624="","",INPUT_OUTPUT!BN624)</f>
        <v/>
      </c>
      <c r="K637" s="2453" t="str">
        <f t="shared" si="30"/>
        <v/>
      </c>
      <c r="L637" s="2457" t="str">
        <f>IF(INPUT_OUTPUT!BO624="","",INPUT_OUTPUT!BO624)</f>
        <v/>
      </c>
      <c r="M637" s="2457" t="str">
        <f>IF(INPUT_OUTPUT!BP624="","",INPUT_OUTPUT!BP624)</f>
        <v/>
      </c>
      <c r="N637" s="2457" t="str">
        <f>IF(INPUT_OUTPUT!BQ624="","",INPUT_OUTPUT!BQ624)</f>
        <v/>
      </c>
      <c r="O637" s="2457" t="str">
        <f>IF(INPUT_OUTPUT!BR624="","",INPUT_OUTPUT!BR624)</f>
        <v/>
      </c>
      <c r="P637" s="2457" t="str">
        <f>IF(INPUT_OUTPUT!BS624="","",INPUT_OUTPUT!BS624)</f>
        <v/>
      </c>
      <c r="Q637" s="2457" t="str">
        <f>IF(INPUT_OUTPUT!BT624="","",INPUT_OUTPUT!BT624)</f>
        <v/>
      </c>
      <c r="R637" s="2457" t="str">
        <f>IF(INPUT_OUTPUT!BU624="","",INPUT_OUTPUT!BU624)</f>
        <v/>
      </c>
      <c r="S637" s="2461" t="str">
        <f t="shared" si="31"/>
        <v/>
      </c>
      <c r="T637" s="2457" t="str">
        <f>IF(INPUT_OUTPUT!BV624="","",INPUT_OUTPUT!BV624)</f>
        <v/>
      </c>
      <c r="U637" s="2457" t="str">
        <f>IF(INPUT_OUTPUT!BW624="","",INPUT_OUTPUT!BW624)</f>
        <v/>
      </c>
      <c r="V637" s="2457" t="str">
        <f>IF(INPUT_OUTPUT!BX624="","",INPUT_OUTPUT!BX624)</f>
        <v/>
      </c>
      <c r="W637" s="2457" t="str">
        <f>IF(INPUT_OUTPUT!BY624="","",INPUT_OUTPUT!BY624)</f>
        <v/>
      </c>
      <c r="X637" s="2457" t="str">
        <f>IF(INPUT_OUTPUT!BZ624="","",INPUT_OUTPUT!BZ624)</f>
        <v/>
      </c>
      <c r="Y637" s="2457" t="str">
        <f>IF(INPUT_OUTPUT!CA624="","",INPUT_OUTPUT!CA624)</f>
        <v/>
      </c>
      <c r="Z637" s="2457" t="str">
        <f>IF(INPUT_OUTPUT!CB624="","",INPUT_OUTPUT!CB624)</f>
        <v/>
      </c>
      <c r="AA637" s="2461" t="str">
        <f t="shared" si="32"/>
        <v/>
      </c>
      <c r="AB637" s="2459" t="str">
        <f>IF(INPUT_OUTPUT!CC624="","",INPUT_OUTPUT!CC624)</f>
        <v/>
      </c>
      <c r="AC637" s="2459" t="str">
        <f>IF(INPUT_OUTPUT!CD624="","",INPUT_OUTPUT!CD624)</f>
        <v/>
      </c>
      <c r="AD637" s="2459" t="str">
        <f>IF(INPUT_OUTPUT!CE624="","",INPUT_OUTPUT!CE624)</f>
        <v/>
      </c>
      <c r="AE637" s="2459" t="str">
        <f>IF(INPUT_OUTPUT!CF624="","",INPUT_OUTPUT!CF624)</f>
        <v/>
      </c>
      <c r="AF637" s="2459" t="str">
        <f>IF(INPUT_OUTPUT!CG624="","",INPUT_OUTPUT!CG624)</f>
        <v/>
      </c>
      <c r="AG637" s="2459" t="str">
        <f>IF(INPUT_OUTPUT!CH624="","",INPUT_OUTPUT!CH624)</f>
        <v/>
      </c>
      <c r="AH637" s="2459" t="str">
        <f>IF(INPUT_OUTPUT!CI624="","",INPUT_OUTPUT!CI624)</f>
        <v/>
      </c>
    </row>
    <row r="638" spans="3:34" s="2437" customFormat="1" ht="12.75" customHeight="1">
      <c r="C638" s="2461" t="str">
        <f>IF(INPUT_OUTPUT!C625="","",INPUT_OUTPUT!C625)</f>
        <v/>
      </c>
      <c r="D638" s="2462" t="str">
        <f>IF(INPUT_OUTPUT!BH625="","",INPUT_OUTPUT!BH625)</f>
        <v/>
      </c>
      <c r="E638" s="2462" t="str">
        <f>IF(INPUT_OUTPUT!BI625="","",INPUT_OUTPUT!BI625)</f>
        <v/>
      </c>
      <c r="F638" s="2462" t="str">
        <f>IF(INPUT_OUTPUT!BJ625="","",INPUT_OUTPUT!BJ625)</f>
        <v/>
      </c>
      <c r="G638" s="2462" t="str">
        <f>IF(INPUT_OUTPUT!BK625="","",INPUT_OUTPUT!BK625)</f>
        <v/>
      </c>
      <c r="H638" s="2462" t="str">
        <f>IF(INPUT_OUTPUT!BL625="","",INPUT_OUTPUT!BL625)</f>
        <v/>
      </c>
      <c r="I638" s="2462" t="str">
        <f>IF(INPUT_OUTPUT!BM625="","",INPUT_OUTPUT!BM625)</f>
        <v/>
      </c>
      <c r="J638" s="2462" t="str">
        <f>IF(INPUT_OUTPUT!BN625="","",INPUT_OUTPUT!BN625)</f>
        <v/>
      </c>
      <c r="K638" s="2453" t="str">
        <f t="shared" si="30"/>
        <v/>
      </c>
      <c r="L638" s="2457" t="str">
        <f>IF(INPUT_OUTPUT!BO625="","",INPUT_OUTPUT!BO625)</f>
        <v/>
      </c>
      <c r="M638" s="2457" t="str">
        <f>IF(INPUT_OUTPUT!BP625="","",INPUT_OUTPUT!BP625)</f>
        <v/>
      </c>
      <c r="N638" s="2457" t="str">
        <f>IF(INPUT_OUTPUT!BQ625="","",INPUT_OUTPUT!BQ625)</f>
        <v/>
      </c>
      <c r="O638" s="2457" t="str">
        <f>IF(INPUT_OUTPUT!BR625="","",INPUT_OUTPUT!BR625)</f>
        <v/>
      </c>
      <c r="P638" s="2457" t="str">
        <f>IF(INPUT_OUTPUT!BS625="","",INPUT_OUTPUT!BS625)</f>
        <v/>
      </c>
      <c r="Q638" s="2457" t="str">
        <f>IF(INPUT_OUTPUT!BT625="","",INPUT_OUTPUT!BT625)</f>
        <v/>
      </c>
      <c r="R638" s="2457" t="str">
        <f>IF(INPUT_OUTPUT!BU625="","",INPUT_OUTPUT!BU625)</f>
        <v/>
      </c>
      <c r="S638" s="2461" t="str">
        <f t="shared" si="31"/>
        <v/>
      </c>
      <c r="T638" s="2457" t="str">
        <f>IF(INPUT_OUTPUT!BV625="","",INPUT_OUTPUT!BV625)</f>
        <v/>
      </c>
      <c r="U638" s="2457" t="str">
        <f>IF(INPUT_OUTPUT!BW625="","",INPUT_OUTPUT!BW625)</f>
        <v/>
      </c>
      <c r="V638" s="2457" t="str">
        <f>IF(INPUT_OUTPUT!BX625="","",INPUT_OUTPUT!BX625)</f>
        <v/>
      </c>
      <c r="W638" s="2457" t="str">
        <f>IF(INPUT_OUTPUT!BY625="","",INPUT_OUTPUT!BY625)</f>
        <v/>
      </c>
      <c r="X638" s="2457" t="str">
        <f>IF(INPUT_OUTPUT!BZ625="","",INPUT_OUTPUT!BZ625)</f>
        <v/>
      </c>
      <c r="Y638" s="2457" t="str">
        <f>IF(INPUT_OUTPUT!CA625="","",INPUT_OUTPUT!CA625)</f>
        <v/>
      </c>
      <c r="Z638" s="2457" t="str">
        <f>IF(INPUT_OUTPUT!CB625="","",INPUT_OUTPUT!CB625)</f>
        <v/>
      </c>
      <c r="AA638" s="2461" t="str">
        <f t="shared" si="32"/>
        <v/>
      </c>
      <c r="AB638" s="2459" t="str">
        <f>IF(INPUT_OUTPUT!CC625="","",INPUT_OUTPUT!CC625)</f>
        <v/>
      </c>
      <c r="AC638" s="2459" t="str">
        <f>IF(INPUT_OUTPUT!CD625="","",INPUT_OUTPUT!CD625)</f>
        <v/>
      </c>
      <c r="AD638" s="2459" t="str">
        <f>IF(INPUT_OUTPUT!CE625="","",INPUT_OUTPUT!CE625)</f>
        <v/>
      </c>
      <c r="AE638" s="2459" t="str">
        <f>IF(INPUT_OUTPUT!CF625="","",INPUT_OUTPUT!CF625)</f>
        <v/>
      </c>
      <c r="AF638" s="2459" t="str">
        <f>IF(INPUT_OUTPUT!CG625="","",INPUT_OUTPUT!CG625)</f>
        <v/>
      </c>
      <c r="AG638" s="2459" t="str">
        <f>IF(INPUT_OUTPUT!CH625="","",INPUT_OUTPUT!CH625)</f>
        <v/>
      </c>
      <c r="AH638" s="2459" t="str">
        <f>IF(INPUT_OUTPUT!CI625="","",INPUT_OUTPUT!CI625)</f>
        <v/>
      </c>
    </row>
    <row r="639" spans="3:34" s="2437" customFormat="1" ht="12.75" customHeight="1">
      <c r="C639" s="2461" t="str">
        <f>IF(INPUT_OUTPUT!C626="","",INPUT_OUTPUT!C626)</f>
        <v/>
      </c>
      <c r="D639" s="2462" t="str">
        <f>IF(INPUT_OUTPUT!BH626="","",INPUT_OUTPUT!BH626)</f>
        <v/>
      </c>
      <c r="E639" s="2462" t="str">
        <f>IF(INPUT_OUTPUT!BI626="","",INPUT_OUTPUT!BI626)</f>
        <v/>
      </c>
      <c r="F639" s="2462" t="str">
        <f>IF(INPUT_OUTPUT!BJ626="","",INPUT_OUTPUT!BJ626)</f>
        <v/>
      </c>
      <c r="G639" s="2462" t="str">
        <f>IF(INPUT_OUTPUT!BK626="","",INPUT_OUTPUT!BK626)</f>
        <v/>
      </c>
      <c r="H639" s="2462" t="str">
        <f>IF(INPUT_OUTPUT!BL626="","",INPUT_OUTPUT!BL626)</f>
        <v/>
      </c>
      <c r="I639" s="2462" t="str">
        <f>IF(INPUT_OUTPUT!BM626="","",INPUT_OUTPUT!BM626)</f>
        <v/>
      </c>
      <c r="J639" s="2462" t="str">
        <f>IF(INPUT_OUTPUT!BN626="","",INPUT_OUTPUT!BN626)</f>
        <v/>
      </c>
      <c r="K639" s="2453" t="str">
        <f t="shared" si="30"/>
        <v/>
      </c>
      <c r="L639" s="2457" t="str">
        <f>IF(INPUT_OUTPUT!BO626="","",INPUT_OUTPUT!BO626)</f>
        <v/>
      </c>
      <c r="M639" s="2457" t="str">
        <f>IF(INPUT_OUTPUT!BP626="","",INPUT_OUTPUT!BP626)</f>
        <v/>
      </c>
      <c r="N639" s="2457" t="str">
        <f>IF(INPUT_OUTPUT!BQ626="","",INPUT_OUTPUT!BQ626)</f>
        <v/>
      </c>
      <c r="O639" s="2457" t="str">
        <f>IF(INPUT_OUTPUT!BR626="","",INPUT_OUTPUT!BR626)</f>
        <v/>
      </c>
      <c r="P639" s="2457" t="str">
        <f>IF(INPUT_OUTPUT!BS626="","",INPUT_OUTPUT!BS626)</f>
        <v/>
      </c>
      <c r="Q639" s="2457" t="str">
        <f>IF(INPUT_OUTPUT!BT626="","",INPUT_OUTPUT!BT626)</f>
        <v/>
      </c>
      <c r="R639" s="2457" t="str">
        <f>IF(INPUT_OUTPUT!BU626="","",INPUT_OUTPUT!BU626)</f>
        <v/>
      </c>
      <c r="S639" s="2461" t="str">
        <f t="shared" si="31"/>
        <v/>
      </c>
      <c r="T639" s="2457" t="str">
        <f>IF(INPUT_OUTPUT!BV626="","",INPUT_OUTPUT!BV626)</f>
        <v/>
      </c>
      <c r="U639" s="2457" t="str">
        <f>IF(INPUT_OUTPUT!BW626="","",INPUT_OUTPUT!BW626)</f>
        <v/>
      </c>
      <c r="V639" s="2457" t="str">
        <f>IF(INPUT_OUTPUT!BX626="","",INPUT_OUTPUT!BX626)</f>
        <v/>
      </c>
      <c r="W639" s="2457" t="str">
        <f>IF(INPUT_OUTPUT!BY626="","",INPUT_OUTPUT!BY626)</f>
        <v/>
      </c>
      <c r="X639" s="2457" t="str">
        <f>IF(INPUT_OUTPUT!BZ626="","",INPUT_OUTPUT!BZ626)</f>
        <v/>
      </c>
      <c r="Y639" s="2457" t="str">
        <f>IF(INPUT_OUTPUT!CA626="","",INPUT_OUTPUT!CA626)</f>
        <v/>
      </c>
      <c r="Z639" s="2457" t="str">
        <f>IF(INPUT_OUTPUT!CB626="","",INPUT_OUTPUT!CB626)</f>
        <v/>
      </c>
      <c r="AA639" s="2461" t="str">
        <f t="shared" si="32"/>
        <v/>
      </c>
      <c r="AB639" s="2459" t="str">
        <f>IF(INPUT_OUTPUT!CC626="","",INPUT_OUTPUT!CC626)</f>
        <v/>
      </c>
      <c r="AC639" s="2459" t="str">
        <f>IF(INPUT_OUTPUT!CD626="","",INPUT_OUTPUT!CD626)</f>
        <v/>
      </c>
      <c r="AD639" s="2459" t="str">
        <f>IF(INPUT_OUTPUT!CE626="","",INPUT_OUTPUT!CE626)</f>
        <v/>
      </c>
      <c r="AE639" s="2459" t="str">
        <f>IF(INPUT_OUTPUT!CF626="","",INPUT_OUTPUT!CF626)</f>
        <v/>
      </c>
      <c r="AF639" s="2459" t="str">
        <f>IF(INPUT_OUTPUT!CG626="","",INPUT_OUTPUT!CG626)</f>
        <v/>
      </c>
      <c r="AG639" s="2459" t="str">
        <f>IF(INPUT_OUTPUT!CH626="","",INPUT_OUTPUT!CH626)</f>
        <v/>
      </c>
      <c r="AH639" s="2459" t="str">
        <f>IF(INPUT_OUTPUT!CI626="","",INPUT_OUTPUT!CI626)</f>
        <v/>
      </c>
    </row>
    <row r="640" spans="3:34" s="2437" customFormat="1" ht="12.75" customHeight="1">
      <c r="C640" s="2461" t="str">
        <f>IF(INPUT_OUTPUT!C627="","",INPUT_OUTPUT!C627)</f>
        <v/>
      </c>
      <c r="D640" s="2462" t="str">
        <f>IF(INPUT_OUTPUT!BH627="","",INPUT_OUTPUT!BH627)</f>
        <v/>
      </c>
      <c r="E640" s="2462" t="str">
        <f>IF(INPUT_OUTPUT!BI627="","",INPUT_OUTPUT!BI627)</f>
        <v/>
      </c>
      <c r="F640" s="2462" t="str">
        <f>IF(INPUT_OUTPUT!BJ627="","",INPUT_OUTPUT!BJ627)</f>
        <v/>
      </c>
      <c r="G640" s="2462" t="str">
        <f>IF(INPUT_OUTPUT!BK627="","",INPUT_OUTPUT!BK627)</f>
        <v/>
      </c>
      <c r="H640" s="2462" t="str">
        <f>IF(INPUT_OUTPUT!BL627="","",INPUT_OUTPUT!BL627)</f>
        <v/>
      </c>
      <c r="I640" s="2462" t="str">
        <f>IF(INPUT_OUTPUT!BM627="","",INPUT_OUTPUT!BM627)</f>
        <v/>
      </c>
      <c r="J640" s="2462" t="str">
        <f>IF(INPUT_OUTPUT!BN627="","",INPUT_OUTPUT!BN627)</f>
        <v/>
      </c>
      <c r="K640" s="2453" t="str">
        <f t="shared" si="30"/>
        <v/>
      </c>
      <c r="L640" s="2457" t="str">
        <f>IF(INPUT_OUTPUT!BO627="","",INPUT_OUTPUT!BO627)</f>
        <v/>
      </c>
      <c r="M640" s="2457" t="str">
        <f>IF(INPUT_OUTPUT!BP627="","",INPUT_OUTPUT!BP627)</f>
        <v/>
      </c>
      <c r="N640" s="2457" t="str">
        <f>IF(INPUT_OUTPUT!BQ627="","",INPUT_OUTPUT!BQ627)</f>
        <v/>
      </c>
      <c r="O640" s="2457" t="str">
        <f>IF(INPUT_OUTPUT!BR627="","",INPUT_OUTPUT!BR627)</f>
        <v/>
      </c>
      <c r="P640" s="2457" t="str">
        <f>IF(INPUT_OUTPUT!BS627="","",INPUT_OUTPUT!BS627)</f>
        <v/>
      </c>
      <c r="Q640" s="2457" t="str">
        <f>IF(INPUT_OUTPUT!BT627="","",INPUT_OUTPUT!BT627)</f>
        <v/>
      </c>
      <c r="R640" s="2457" t="str">
        <f>IF(INPUT_OUTPUT!BU627="","",INPUT_OUTPUT!BU627)</f>
        <v/>
      </c>
      <c r="S640" s="2461" t="str">
        <f t="shared" si="31"/>
        <v/>
      </c>
      <c r="T640" s="2457" t="str">
        <f>IF(INPUT_OUTPUT!BV627="","",INPUT_OUTPUT!BV627)</f>
        <v/>
      </c>
      <c r="U640" s="2457" t="str">
        <f>IF(INPUT_OUTPUT!BW627="","",INPUT_OUTPUT!BW627)</f>
        <v/>
      </c>
      <c r="V640" s="2457" t="str">
        <f>IF(INPUT_OUTPUT!BX627="","",INPUT_OUTPUT!BX627)</f>
        <v/>
      </c>
      <c r="W640" s="2457" t="str">
        <f>IF(INPUT_OUTPUT!BY627="","",INPUT_OUTPUT!BY627)</f>
        <v/>
      </c>
      <c r="X640" s="2457" t="str">
        <f>IF(INPUT_OUTPUT!BZ627="","",INPUT_OUTPUT!BZ627)</f>
        <v/>
      </c>
      <c r="Y640" s="2457" t="str">
        <f>IF(INPUT_OUTPUT!CA627="","",INPUT_OUTPUT!CA627)</f>
        <v/>
      </c>
      <c r="Z640" s="2457" t="str">
        <f>IF(INPUT_OUTPUT!CB627="","",INPUT_OUTPUT!CB627)</f>
        <v/>
      </c>
      <c r="AA640" s="2461" t="str">
        <f t="shared" si="32"/>
        <v/>
      </c>
      <c r="AB640" s="2459" t="str">
        <f>IF(INPUT_OUTPUT!CC627="","",INPUT_OUTPUT!CC627)</f>
        <v/>
      </c>
      <c r="AC640" s="2459" t="str">
        <f>IF(INPUT_OUTPUT!CD627="","",INPUT_OUTPUT!CD627)</f>
        <v/>
      </c>
      <c r="AD640" s="2459" t="str">
        <f>IF(INPUT_OUTPUT!CE627="","",INPUT_OUTPUT!CE627)</f>
        <v/>
      </c>
      <c r="AE640" s="2459" t="str">
        <f>IF(INPUT_OUTPUT!CF627="","",INPUT_OUTPUT!CF627)</f>
        <v/>
      </c>
      <c r="AF640" s="2459" t="str">
        <f>IF(INPUT_OUTPUT!CG627="","",INPUT_OUTPUT!CG627)</f>
        <v/>
      </c>
      <c r="AG640" s="2459" t="str">
        <f>IF(INPUT_OUTPUT!CH627="","",INPUT_OUTPUT!CH627)</f>
        <v/>
      </c>
      <c r="AH640" s="2459" t="str">
        <f>IF(INPUT_OUTPUT!CI627="","",INPUT_OUTPUT!CI627)</f>
        <v/>
      </c>
    </row>
    <row r="641" spans="3:34" s="2437" customFormat="1" ht="12.75" customHeight="1">
      <c r="C641" s="2461" t="str">
        <f>IF(INPUT_OUTPUT!C628="","",INPUT_OUTPUT!C628)</f>
        <v/>
      </c>
      <c r="D641" s="2462" t="str">
        <f>IF(INPUT_OUTPUT!BH628="","",INPUT_OUTPUT!BH628)</f>
        <v/>
      </c>
      <c r="E641" s="2462" t="str">
        <f>IF(INPUT_OUTPUT!BI628="","",INPUT_OUTPUT!BI628)</f>
        <v/>
      </c>
      <c r="F641" s="2462" t="str">
        <f>IF(INPUT_OUTPUT!BJ628="","",INPUT_OUTPUT!BJ628)</f>
        <v/>
      </c>
      <c r="G641" s="2462" t="str">
        <f>IF(INPUT_OUTPUT!BK628="","",INPUT_OUTPUT!BK628)</f>
        <v/>
      </c>
      <c r="H641" s="2462" t="str">
        <f>IF(INPUT_OUTPUT!BL628="","",INPUT_OUTPUT!BL628)</f>
        <v/>
      </c>
      <c r="I641" s="2462" t="str">
        <f>IF(INPUT_OUTPUT!BM628="","",INPUT_OUTPUT!BM628)</f>
        <v/>
      </c>
      <c r="J641" s="2462" t="str">
        <f>IF(INPUT_OUTPUT!BN628="","",INPUT_OUTPUT!BN628)</f>
        <v/>
      </c>
      <c r="K641" s="2453" t="str">
        <f t="shared" si="30"/>
        <v/>
      </c>
      <c r="L641" s="2457" t="str">
        <f>IF(INPUT_OUTPUT!BO628="","",INPUT_OUTPUT!BO628)</f>
        <v/>
      </c>
      <c r="M641" s="2457" t="str">
        <f>IF(INPUT_OUTPUT!BP628="","",INPUT_OUTPUT!BP628)</f>
        <v/>
      </c>
      <c r="N641" s="2457" t="str">
        <f>IF(INPUT_OUTPUT!BQ628="","",INPUT_OUTPUT!BQ628)</f>
        <v/>
      </c>
      <c r="O641" s="2457" t="str">
        <f>IF(INPUT_OUTPUT!BR628="","",INPUT_OUTPUT!BR628)</f>
        <v/>
      </c>
      <c r="P641" s="2457" t="str">
        <f>IF(INPUT_OUTPUT!BS628="","",INPUT_OUTPUT!BS628)</f>
        <v/>
      </c>
      <c r="Q641" s="2457" t="str">
        <f>IF(INPUT_OUTPUT!BT628="","",INPUT_OUTPUT!BT628)</f>
        <v/>
      </c>
      <c r="R641" s="2457" t="str">
        <f>IF(INPUT_OUTPUT!BU628="","",INPUT_OUTPUT!BU628)</f>
        <v/>
      </c>
      <c r="S641" s="2461" t="str">
        <f t="shared" si="31"/>
        <v/>
      </c>
      <c r="T641" s="2457" t="str">
        <f>IF(INPUT_OUTPUT!BV628="","",INPUT_OUTPUT!BV628)</f>
        <v/>
      </c>
      <c r="U641" s="2457" t="str">
        <f>IF(INPUT_OUTPUT!BW628="","",INPUT_OUTPUT!BW628)</f>
        <v/>
      </c>
      <c r="V641" s="2457" t="str">
        <f>IF(INPUT_OUTPUT!BX628="","",INPUT_OUTPUT!BX628)</f>
        <v/>
      </c>
      <c r="W641" s="2457" t="str">
        <f>IF(INPUT_OUTPUT!BY628="","",INPUT_OUTPUT!BY628)</f>
        <v/>
      </c>
      <c r="X641" s="2457" t="str">
        <f>IF(INPUT_OUTPUT!BZ628="","",INPUT_OUTPUT!BZ628)</f>
        <v/>
      </c>
      <c r="Y641" s="2457" t="str">
        <f>IF(INPUT_OUTPUT!CA628="","",INPUT_OUTPUT!CA628)</f>
        <v/>
      </c>
      <c r="Z641" s="2457" t="str">
        <f>IF(INPUT_OUTPUT!CB628="","",INPUT_OUTPUT!CB628)</f>
        <v/>
      </c>
      <c r="AA641" s="2461" t="str">
        <f t="shared" si="32"/>
        <v/>
      </c>
      <c r="AB641" s="2459" t="str">
        <f>IF(INPUT_OUTPUT!CC628="","",INPUT_OUTPUT!CC628)</f>
        <v/>
      </c>
      <c r="AC641" s="2459" t="str">
        <f>IF(INPUT_OUTPUT!CD628="","",INPUT_OUTPUT!CD628)</f>
        <v/>
      </c>
      <c r="AD641" s="2459" t="str">
        <f>IF(INPUT_OUTPUT!CE628="","",INPUT_OUTPUT!CE628)</f>
        <v/>
      </c>
      <c r="AE641" s="2459" t="str">
        <f>IF(INPUT_OUTPUT!CF628="","",INPUT_OUTPUT!CF628)</f>
        <v/>
      </c>
      <c r="AF641" s="2459" t="str">
        <f>IF(INPUT_OUTPUT!CG628="","",INPUT_OUTPUT!CG628)</f>
        <v/>
      </c>
      <c r="AG641" s="2459" t="str">
        <f>IF(INPUT_OUTPUT!CH628="","",INPUT_OUTPUT!CH628)</f>
        <v/>
      </c>
      <c r="AH641" s="2459" t="str">
        <f>IF(INPUT_OUTPUT!CI628="","",INPUT_OUTPUT!CI628)</f>
        <v/>
      </c>
    </row>
    <row r="642" spans="3:34" s="2437" customFormat="1" ht="12.75" customHeight="1">
      <c r="C642" s="2461" t="str">
        <f>IF(INPUT_OUTPUT!C629="","",INPUT_OUTPUT!C629)</f>
        <v/>
      </c>
      <c r="D642" s="2462" t="str">
        <f>IF(INPUT_OUTPUT!BH629="","",INPUT_OUTPUT!BH629)</f>
        <v/>
      </c>
      <c r="E642" s="2462" t="str">
        <f>IF(INPUT_OUTPUT!BI629="","",INPUT_OUTPUT!BI629)</f>
        <v/>
      </c>
      <c r="F642" s="2462" t="str">
        <f>IF(INPUT_OUTPUT!BJ629="","",INPUT_OUTPUT!BJ629)</f>
        <v/>
      </c>
      <c r="G642" s="2462" t="str">
        <f>IF(INPUT_OUTPUT!BK629="","",INPUT_OUTPUT!BK629)</f>
        <v/>
      </c>
      <c r="H642" s="2462" t="str">
        <f>IF(INPUT_OUTPUT!BL629="","",INPUT_OUTPUT!BL629)</f>
        <v/>
      </c>
      <c r="I642" s="2462" t="str">
        <f>IF(INPUT_OUTPUT!BM629="","",INPUT_OUTPUT!BM629)</f>
        <v/>
      </c>
      <c r="J642" s="2462" t="str">
        <f>IF(INPUT_OUTPUT!BN629="","",INPUT_OUTPUT!BN629)</f>
        <v/>
      </c>
      <c r="K642" s="2453" t="str">
        <f t="shared" si="30"/>
        <v/>
      </c>
      <c r="L642" s="2457" t="str">
        <f>IF(INPUT_OUTPUT!BO629="","",INPUT_OUTPUT!BO629)</f>
        <v/>
      </c>
      <c r="M642" s="2457" t="str">
        <f>IF(INPUT_OUTPUT!BP629="","",INPUT_OUTPUT!BP629)</f>
        <v/>
      </c>
      <c r="N642" s="2457" t="str">
        <f>IF(INPUT_OUTPUT!BQ629="","",INPUT_OUTPUT!BQ629)</f>
        <v/>
      </c>
      <c r="O642" s="2457" t="str">
        <f>IF(INPUT_OUTPUT!BR629="","",INPUT_OUTPUT!BR629)</f>
        <v/>
      </c>
      <c r="P642" s="2457" t="str">
        <f>IF(INPUT_OUTPUT!BS629="","",INPUT_OUTPUT!BS629)</f>
        <v/>
      </c>
      <c r="Q642" s="2457" t="str">
        <f>IF(INPUT_OUTPUT!BT629="","",INPUT_OUTPUT!BT629)</f>
        <v/>
      </c>
      <c r="R642" s="2457" t="str">
        <f>IF(INPUT_OUTPUT!BU629="","",INPUT_OUTPUT!BU629)</f>
        <v/>
      </c>
      <c r="S642" s="2461" t="str">
        <f t="shared" si="31"/>
        <v/>
      </c>
      <c r="T642" s="2457" t="str">
        <f>IF(INPUT_OUTPUT!BV629="","",INPUT_OUTPUT!BV629)</f>
        <v/>
      </c>
      <c r="U642" s="2457" t="str">
        <f>IF(INPUT_OUTPUT!BW629="","",INPUT_OUTPUT!BW629)</f>
        <v/>
      </c>
      <c r="V642" s="2457" t="str">
        <f>IF(INPUT_OUTPUT!BX629="","",INPUT_OUTPUT!BX629)</f>
        <v/>
      </c>
      <c r="W642" s="2457" t="str">
        <f>IF(INPUT_OUTPUT!BY629="","",INPUT_OUTPUT!BY629)</f>
        <v/>
      </c>
      <c r="X642" s="2457" t="str">
        <f>IF(INPUT_OUTPUT!BZ629="","",INPUT_OUTPUT!BZ629)</f>
        <v/>
      </c>
      <c r="Y642" s="2457" t="str">
        <f>IF(INPUT_OUTPUT!CA629="","",INPUT_OUTPUT!CA629)</f>
        <v/>
      </c>
      <c r="Z642" s="2457" t="str">
        <f>IF(INPUT_OUTPUT!CB629="","",INPUT_OUTPUT!CB629)</f>
        <v/>
      </c>
      <c r="AA642" s="2461" t="str">
        <f t="shared" si="32"/>
        <v/>
      </c>
      <c r="AB642" s="2459" t="str">
        <f>IF(INPUT_OUTPUT!CC629="","",INPUT_OUTPUT!CC629)</f>
        <v/>
      </c>
      <c r="AC642" s="2459" t="str">
        <f>IF(INPUT_OUTPUT!CD629="","",INPUT_OUTPUT!CD629)</f>
        <v/>
      </c>
      <c r="AD642" s="2459" t="str">
        <f>IF(INPUT_OUTPUT!CE629="","",INPUT_OUTPUT!CE629)</f>
        <v/>
      </c>
      <c r="AE642" s="2459" t="str">
        <f>IF(INPUT_OUTPUT!CF629="","",INPUT_OUTPUT!CF629)</f>
        <v/>
      </c>
      <c r="AF642" s="2459" t="str">
        <f>IF(INPUT_OUTPUT!CG629="","",INPUT_OUTPUT!CG629)</f>
        <v/>
      </c>
      <c r="AG642" s="2459" t="str">
        <f>IF(INPUT_OUTPUT!CH629="","",INPUT_OUTPUT!CH629)</f>
        <v/>
      </c>
      <c r="AH642" s="2459" t="str">
        <f>IF(INPUT_OUTPUT!CI629="","",INPUT_OUTPUT!CI629)</f>
        <v/>
      </c>
    </row>
    <row r="643" spans="3:34" s="2437" customFormat="1" ht="12.75" customHeight="1">
      <c r="C643" s="2461" t="str">
        <f>IF(INPUT_OUTPUT!C630="","",INPUT_OUTPUT!C630)</f>
        <v/>
      </c>
      <c r="D643" s="2462" t="str">
        <f>IF(INPUT_OUTPUT!BH630="","",INPUT_OUTPUT!BH630)</f>
        <v/>
      </c>
      <c r="E643" s="2462" t="str">
        <f>IF(INPUT_OUTPUT!BI630="","",INPUT_OUTPUT!BI630)</f>
        <v/>
      </c>
      <c r="F643" s="2462" t="str">
        <f>IF(INPUT_OUTPUT!BJ630="","",INPUT_OUTPUT!BJ630)</f>
        <v/>
      </c>
      <c r="G643" s="2462" t="str">
        <f>IF(INPUT_OUTPUT!BK630="","",INPUT_OUTPUT!BK630)</f>
        <v/>
      </c>
      <c r="H643" s="2462" t="str">
        <f>IF(INPUT_OUTPUT!BL630="","",INPUT_OUTPUT!BL630)</f>
        <v/>
      </c>
      <c r="I643" s="2462" t="str">
        <f>IF(INPUT_OUTPUT!BM630="","",INPUT_OUTPUT!BM630)</f>
        <v/>
      </c>
      <c r="J643" s="2462" t="str">
        <f>IF(INPUT_OUTPUT!BN630="","",INPUT_OUTPUT!BN630)</f>
        <v/>
      </c>
      <c r="K643" s="2453" t="str">
        <f t="shared" si="30"/>
        <v/>
      </c>
      <c r="L643" s="2457" t="str">
        <f>IF(INPUT_OUTPUT!BO630="","",INPUT_OUTPUT!BO630)</f>
        <v/>
      </c>
      <c r="M643" s="2457" t="str">
        <f>IF(INPUT_OUTPUT!BP630="","",INPUT_OUTPUT!BP630)</f>
        <v/>
      </c>
      <c r="N643" s="2457" t="str">
        <f>IF(INPUT_OUTPUT!BQ630="","",INPUT_OUTPUT!BQ630)</f>
        <v/>
      </c>
      <c r="O643" s="2457" t="str">
        <f>IF(INPUT_OUTPUT!BR630="","",INPUT_OUTPUT!BR630)</f>
        <v/>
      </c>
      <c r="P643" s="2457" t="str">
        <f>IF(INPUT_OUTPUT!BS630="","",INPUT_OUTPUT!BS630)</f>
        <v/>
      </c>
      <c r="Q643" s="2457" t="str">
        <f>IF(INPUT_OUTPUT!BT630="","",INPUT_OUTPUT!BT630)</f>
        <v/>
      </c>
      <c r="R643" s="2457" t="str">
        <f>IF(INPUT_OUTPUT!BU630="","",INPUT_OUTPUT!BU630)</f>
        <v/>
      </c>
      <c r="S643" s="2461" t="str">
        <f t="shared" si="31"/>
        <v/>
      </c>
      <c r="T643" s="2457" t="str">
        <f>IF(INPUT_OUTPUT!BV630="","",INPUT_OUTPUT!BV630)</f>
        <v/>
      </c>
      <c r="U643" s="2457" t="str">
        <f>IF(INPUT_OUTPUT!BW630="","",INPUT_OUTPUT!BW630)</f>
        <v/>
      </c>
      <c r="V643" s="2457" t="str">
        <f>IF(INPUT_OUTPUT!BX630="","",INPUT_OUTPUT!BX630)</f>
        <v/>
      </c>
      <c r="W643" s="2457" t="str">
        <f>IF(INPUT_OUTPUT!BY630="","",INPUT_OUTPUT!BY630)</f>
        <v/>
      </c>
      <c r="X643" s="2457" t="str">
        <f>IF(INPUT_OUTPUT!BZ630="","",INPUT_OUTPUT!BZ630)</f>
        <v/>
      </c>
      <c r="Y643" s="2457" t="str">
        <f>IF(INPUT_OUTPUT!CA630="","",INPUT_OUTPUT!CA630)</f>
        <v/>
      </c>
      <c r="Z643" s="2457" t="str">
        <f>IF(INPUT_OUTPUT!CB630="","",INPUT_OUTPUT!CB630)</f>
        <v/>
      </c>
      <c r="AA643" s="2461" t="str">
        <f t="shared" si="32"/>
        <v/>
      </c>
      <c r="AB643" s="2459" t="str">
        <f>IF(INPUT_OUTPUT!CC630="","",INPUT_OUTPUT!CC630)</f>
        <v/>
      </c>
      <c r="AC643" s="2459" t="str">
        <f>IF(INPUT_OUTPUT!CD630="","",INPUT_OUTPUT!CD630)</f>
        <v/>
      </c>
      <c r="AD643" s="2459" t="str">
        <f>IF(INPUT_OUTPUT!CE630="","",INPUT_OUTPUT!CE630)</f>
        <v/>
      </c>
      <c r="AE643" s="2459" t="str">
        <f>IF(INPUT_OUTPUT!CF630="","",INPUT_OUTPUT!CF630)</f>
        <v/>
      </c>
      <c r="AF643" s="2459" t="str">
        <f>IF(INPUT_OUTPUT!CG630="","",INPUT_OUTPUT!CG630)</f>
        <v/>
      </c>
      <c r="AG643" s="2459" t="str">
        <f>IF(INPUT_OUTPUT!CH630="","",INPUT_OUTPUT!CH630)</f>
        <v/>
      </c>
      <c r="AH643" s="2459" t="str">
        <f>IF(INPUT_OUTPUT!CI630="","",INPUT_OUTPUT!CI630)</f>
        <v/>
      </c>
    </row>
    <row r="644" spans="3:34" s="2437" customFormat="1" ht="12.75" customHeight="1">
      <c r="C644" s="2461" t="str">
        <f>IF(INPUT_OUTPUT!C631="","",INPUT_OUTPUT!C631)</f>
        <v/>
      </c>
      <c r="D644" s="2462" t="str">
        <f>IF(INPUT_OUTPUT!BH631="","",INPUT_OUTPUT!BH631)</f>
        <v/>
      </c>
      <c r="E644" s="2462" t="str">
        <f>IF(INPUT_OUTPUT!BI631="","",INPUT_OUTPUT!BI631)</f>
        <v/>
      </c>
      <c r="F644" s="2462" t="str">
        <f>IF(INPUT_OUTPUT!BJ631="","",INPUT_OUTPUT!BJ631)</f>
        <v/>
      </c>
      <c r="G644" s="2462" t="str">
        <f>IF(INPUT_OUTPUT!BK631="","",INPUT_OUTPUT!BK631)</f>
        <v/>
      </c>
      <c r="H644" s="2462" t="str">
        <f>IF(INPUT_OUTPUT!BL631="","",INPUT_OUTPUT!BL631)</f>
        <v/>
      </c>
      <c r="I644" s="2462" t="str">
        <f>IF(INPUT_OUTPUT!BM631="","",INPUT_OUTPUT!BM631)</f>
        <v/>
      </c>
      <c r="J644" s="2462" t="str">
        <f>IF(INPUT_OUTPUT!BN631="","",INPUT_OUTPUT!BN631)</f>
        <v/>
      </c>
      <c r="K644" s="2453" t="str">
        <f t="shared" si="30"/>
        <v/>
      </c>
      <c r="L644" s="2457" t="str">
        <f>IF(INPUT_OUTPUT!BO631="","",INPUT_OUTPUT!BO631)</f>
        <v/>
      </c>
      <c r="M644" s="2457" t="str">
        <f>IF(INPUT_OUTPUT!BP631="","",INPUT_OUTPUT!BP631)</f>
        <v/>
      </c>
      <c r="N644" s="2457" t="str">
        <f>IF(INPUT_OUTPUT!BQ631="","",INPUT_OUTPUT!BQ631)</f>
        <v/>
      </c>
      <c r="O644" s="2457" t="str">
        <f>IF(INPUT_OUTPUT!BR631="","",INPUT_OUTPUT!BR631)</f>
        <v/>
      </c>
      <c r="P644" s="2457" t="str">
        <f>IF(INPUT_OUTPUT!BS631="","",INPUT_OUTPUT!BS631)</f>
        <v/>
      </c>
      <c r="Q644" s="2457" t="str">
        <f>IF(INPUT_OUTPUT!BT631="","",INPUT_OUTPUT!BT631)</f>
        <v/>
      </c>
      <c r="R644" s="2457" t="str">
        <f>IF(INPUT_OUTPUT!BU631="","",INPUT_OUTPUT!BU631)</f>
        <v/>
      </c>
      <c r="S644" s="2461" t="str">
        <f t="shared" si="31"/>
        <v/>
      </c>
      <c r="T644" s="2457" t="str">
        <f>IF(INPUT_OUTPUT!BV631="","",INPUT_OUTPUT!BV631)</f>
        <v/>
      </c>
      <c r="U644" s="2457" t="str">
        <f>IF(INPUT_OUTPUT!BW631="","",INPUT_OUTPUT!BW631)</f>
        <v/>
      </c>
      <c r="V644" s="2457" t="str">
        <f>IF(INPUT_OUTPUT!BX631="","",INPUT_OUTPUT!BX631)</f>
        <v/>
      </c>
      <c r="W644" s="2457" t="str">
        <f>IF(INPUT_OUTPUT!BY631="","",INPUT_OUTPUT!BY631)</f>
        <v/>
      </c>
      <c r="X644" s="2457" t="str">
        <f>IF(INPUT_OUTPUT!BZ631="","",INPUT_OUTPUT!BZ631)</f>
        <v/>
      </c>
      <c r="Y644" s="2457" t="str">
        <f>IF(INPUT_OUTPUT!CA631="","",INPUT_OUTPUT!CA631)</f>
        <v/>
      </c>
      <c r="Z644" s="2457" t="str">
        <f>IF(INPUT_OUTPUT!CB631="","",INPUT_OUTPUT!CB631)</f>
        <v/>
      </c>
      <c r="AA644" s="2461" t="str">
        <f t="shared" si="32"/>
        <v/>
      </c>
      <c r="AB644" s="2459" t="str">
        <f>IF(INPUT_OUTPUT!CC631="","",INPUT_OUTPUT!CC631)</f>
        <v/>
      </c>
      <c r="AC644" s="2459" t="str">
        <f>IF(INPUT_OUTPUT!CD631="","",INPUT_OUTPUT!CD631)</f>
        <v/>
      </c>
      <c r="AD644" s="2459" t="str">
        <f>IF(INPUT_OUTPUT!CE631="","",INPUT_OUTPUT!CE631)</f>
        <v/>
      </c>
      <c r="AE644" s="2459" t="str">
        <f>IF(INPUT_OUTPUT!CF631="","",INPUT_OUTPUT!CF631)</f>
        <v/>
      </c>
      <c r="AF644" s="2459" t="str">
        <f>IF(INPUT_OUTPUT!CG631="","",INPUT_OUTPUT!CG631)</f>
        <v/>
      </c>
      <c r="AG644" s="2459" t="str">
        <f>IF(INPUT_OUTPUT!CH631="","",INPUT_OUTPUT!CH631)</f>
        <v/>
      </c>
      <c r="AH644" s="2459" t="str">
        <f>IF(INPUT_OUTPUT!CI631="","",INPUT_OUTPUT!CI631)</f>
        <v/>
      </c>
    </row>
    <row r="645" spans="3:34" s="2437" customFormat="1" ht="12.75" customHeight="1">
      <c r="C645" s="2461" t="str">
        <f>IF(INPUT_OUTPUT!C632="","",INPUT_OUTPUT!C632)</f>
        <v/>
      </c>
      <c r="D645" s="2462" t="str">
        <f>IF(INPUT_OUTPUT!BH632="","",INPUT_OUTPUT!BH632)</f>
        <v/>
      </c>
      <c r="E645" s="2462" t="str">
        <f>IF(INPUT_OUTPUT!BI632="","",INPUT_OUTPUT!BI632)</f>
        <v/>
      </c>
      <c r="F645" s="2462" t="str">
        <f>IF(INPUT_OUTPUT!BJ632="","",INPUT_OUTPUT!BJ632)</f>
        <v/>
      </c>
      <c r="G645" s="2462" t="str">
        <f>IF(INPUT_OUTPUT!BK632="","",INPUT_OUTPUT!BK632)</f>
        <v/>
      </c>
      <c r="H645" s="2462" t="str">
        <f>IF(INPUT_OUTPUT!BL632="","",INPUT_OUTPUT!BL632)</f>
        <v/>
      </c>
      <c r="I645" s="2462" t="str">
        <f>IF(INPUT_OUTPUT!BM632="","",INPUT_OUTPUT!BM632)</f>
        <v/>
      </c>
      <c r="J645" s="2462" t="str">
        <f>IF(INPUT_OUTPUT!BN632="","",INPUT_OUTPUT!BN632)</f>
        <v/>
      </c>
      <c r="K645" s="2453" t="str">
        <f t="shared" si="30"/>
        <v/>
      </c>
      <c r="L645" s="2457" t="str">
        <f>IF(INPUT_OUTPUT!BO632="","",INPUT_OUTPUT!BO632)</f>
        <v/>
      </c>
      <c r="M645" s="2457" t="str">
        <f>IF(INPUT_OUTPUT!BP632="","",INPUT_OUTPUT!BP632)</f>
        <v/>
      </c>
      <c r="N645" s="2457" t="str">
        <f>IF(INPUT_OUTPUT!BQ632="","",INPUT_OUTPUT!BQ632)</f>
        <v/>
      </c>
      <c r="O645" s="2457" t="str">
        <f>IF(INPUT_OUTPUT!BR632="","",INPUT_OUTPUT!BR632)</f>
        <v/>
      </c>
      <c r="P645" s="2457" t="str">
        <f>IF(INPUT_OUTPUT!BS632="","",INPUT_OUTPUT!BS632)</f>
        <v/>
      </c>
      <c r="Q645" s="2457" t="str">
        <f>IF(INPUT_OUTPUT!BT632="","",INPUT_OUTPUT!BT632)</f>
        <v/>
      </c>
      <c r="R645" s="2457" t="str">
        <f>IF(INPUT_OUTPUT!BU632="","",INPUT_OUTPUT!BU632)</f>
        <v/>
      </c>
      <c r="S645" s="2461" t="str">
        <f t="shared" si="31"/>
        <v/>
      </c>
      <c r="T645" s="2457" t="str">
        <f>IF(INPUT_OUTPUT!BV632="","",INPUT_OUTPUT!BV632)</f>
        <v/>
      </c>
      <c r="U645" s="2457" t="str">
        <f>IF(INPUT_OUTPUT!BW632="","",INPUT_OUTPUT!BW632)</f>
        <v/>
      </c>
      <c r="V645" s="2457" t="str">
        <f>IF(INPUT_OUTPUT!BX632="","",INPUT_OUTPUT!BX632)</f>
        <v/>
      </c>
      <c r="W645" s="2457" t="str">
        <f>IF(INPUT_OUTPUT!BY632="","",INPUT_OUTPUT!BY632)</f>
        <v/>
      </c>
      <c r="X645" s="2457" t="str">
        <f>IF(INPUT_OUTPUT!BZ632="","",INPUT_OUTPUT!BZ632)</f>
        <v/>
      </c>
      <c r="Y645" s="2457" t="str">
        <f>IF(INPUT_OUTPUT!CA632="","",INPUT_OUTPUT!CA632)</f>
        <v/>
      </c>
      <c r="Z645" s="2457" t="str">
        <f>IF(INPUT_OUTPUT!CB632="","",INPUT_OUTPUT!CB632)</f>
        <v/>
      </c>
      <c r="AA645" s="2461" t="str">
        <f t="shared" si="32"/>
        <v/>
      </c>
      <c r="AB645" s="2459" t="str">
        <f>IF(INPUT_OUTPUT!CC632="","",INPUT_OUTPUT!CC632)</f>
        <v/>
      </c>
      <c r="AC645" s="2459" t="str">
        <f>IF(INPUT_OUTPUT!CD632="","",INPUT_OUTPUT!CD632)</f>
        <v/>
      </c>
      <c r="AD645" s="2459" t="str">
        <f>IF(INPUT_OUTPUT!CE632="","",INPUT_OUTPUT!CE632)</f>
        <v/>
      </c>
      <c r="AE645" s="2459" t="str">
        <f>IF(INPUT_OUTPUT!CF632="","",INPUT_OUTPUT!CF632)</f>
        <v/>
      </c>
      <c r="AF645" s="2459" t="str">
        <f>IF(INPUT_OUTPUT!CG632="","",INPUT_OUTPUT!CG632)</f>
        <v/>
      </c>
      <c r="AG645" s="2459" t="str">
        <f>IF(INPUT_OUTPUT!CH632="","",INPUT_OUTPUT!CH632)</f>
        <v/>
      </c>
      <c r="AH645" s="2459" t="str">
        <f>IF(INPUT_OUTPUT!CI632="","",INPUT_OUTPUT!CI632)</f>
        <v/>
      </c>
    </row>
    <row r="646" spans="3:34" s="2437" customFormat="1" ht="12.75" customHeight="1">
      <c r="C646" s="2461" t="str">
        <f>IF(INPUT_OUTPUT!C633="","",INPUT_OUTPUT!C633)</f>
        <v/>
      </c>
      <c r="D646" s="2462" t="str">
        <f>IF(INPUT_OUTPUT!BH633="","",INPUT_OUTPUT!BH633)</f>
        <v/>
      </c>
      <c r="E646" s="2462" t="str">
        <f>IF(INPUT_OUTPUT!BI633="","",INPUT_OUTPUT!BI633)</f>
        <v/>
      </c>
      <c r="F646" s="2462" t="str">
        <f>IF(INPUT_OUTPUT!BJ633="","",INPUT_OUTPUT!BJ633)</f>
        <v/>
      </c>
      <c r="G646" s="2462" t="str">
        <f>IF(INPUT_OUTPUT!BK633="","",INPUT_OUTPUT!BK633)</f>
        <v/>
      </c>
      <c r="H646" s="2462" t="str">
        <f>IF(INPUT_OUTPUT!BL633="","",INPUT_OUTPUT!BL633)</f>
        <v/>
      </c>
      <c r="I646" s="2462" t="str">
        <f>IF(INPUT_OUTPUT!BM633="","",INPUT_OUTPUT!BM633)</f>
        <v/>
      </c>
      <c r="J646" s="2462" t="str">
        <f>IF(INPUT_OUTPUT!BN633="","",INPUT_OUTPUT!BN633)</f>
        <v/>
      </c>
      <c r="K646" s="2453" t="str">
        <f t="shared" si="30"/>
        <v/>
      </c>
      <c r="L646" s="2457" t="str">
        <f>IF(INPUT_OUTPUT!BO633="","",INPUT_OUTPUT!BO633)</f>
        <v/>
      </c>
      <c r="M646" s="2457" t="str">
        <f>IF(INPUT_OUTPUT!BP633="","",INPUT_OUTPUT!BP633)</f>
        <v/>
      </c>
      <c r="N646" s="2457" t="str">
        <f>IF(INPUT_OUTPUT!BQ633="","",INPUT_OUTPUT!BQ633)</f>
        <v/>
      </c>
      <c r="O646" s="2457" t="str">
        <f>IF(INPUT_OUTPUT!BR633="","",INPUT_OUTPUT!BR633)</f>
        <v/>
      </c>
      <c r="P646" s="2457" t="str">
        <f>IF(INPUT_OUTPUT!BS633="","",INPUT_OUTPUT!BS633)</f>
        <v/>
      </c>
      <c r="Q646" s="2457" t="str">
        <f>IF(INPUT_OUTPUT!BT633="","",INPUT_OUTPUT!BT633)</f>
        <v/>
      </c>
      <c r="R646" s="2457" t="str">
        <f>IF(INPUT_OUTPUT!BU633="","",INPUT_OUTPUT!BU633)</f>
        <v/>
      </c>
      <c r="S646" s="2461" t="str">
        <f t="shared" si="31"/>
        <v/>
      </c>
      <c r="T646" s="2457" t="str">
        <f>IF(INPUT_OUTPUT!BV633="","",INPUT_OUTPUT!BV633)</f>
        <v/>
      </c>
      <c r="U646" s="2457" t="str">
        <f>IF(INPUT_OUTPUT!BW633="","",INPUT_OUTPUT!BW633)</f>
        <v/>
      </c>
      <c r="V646" s="2457" t="str">
        <f>IF(INPUT_OUTPUT!BX633="","",INPUT_OUTPUT!BX633)</f>
        <v/>
      </c>
      <c r="W646" s="2457" t="str">
        <f>IF(INPUT_OUTPUT!BY633="","",INPUT_OUTPUT!BY633)</f>
        <v/>
      </c>
      <c r="X646" s="2457" t="str">
        <f>IF(INPUT_OUTPUT!BZ633="","",INPUT_OUTPUT!BZ633)</f>
        <v/>
      </c>
      <c r="Y646" s="2457" t="str">
        <f>IF(INPUT_OUTPUT!CA633="","",INPUT_OUTPUT!CA633)</f>
        <v/>
      </c>
      <c r="Z646" s="2457" t="str">
        <f>IF(INPUT_OUTPUT!CB633="","",INPUT_OUTPUT!CB633)</f>
        <v/>
      </c>
      <c r="AA646" s="2461" t="str">
        <f t="shared" si="32"/>
        <v/>
      </c>
      <c r="AB646" s="2459" t="str">
        <f>IF(INPUT_OUTPUT!CC633="","",INPUT_OUTPUT!CC633)</f>
        <v/>
      </c>
      <c r="AC646" s="2459" t="str">
        <f>IF(INPUT_OUTPUT!CD633="","",INPUT_OUTPUT!CD633)</f>
        <v/>
      </c>
      <c r="AD646" s="2459" t="str">
        <f>IF(INPUT_OUTPUT!CE633="","",INPUT_OUTPUT!CE633)</f>
        <v/>
      </c>
      <c r="AE646" s="2459" t="str">
        <f>IF(INPUT_OUTPUT!CF633="","",INPUT_OUTPUT!CF633)</f>
        <v/>
      </c>
      <c r="AF646" s="2459" t="str">
        <f>IF(INPUT_OUTPUT!CG633="","",INPUT_OUTPUT!CG633)</f>
        <v/>
      </c>
      <c r="AG646" s="2459" t="str">
        <f>IF(INPUT_OUTPUT!CH633="","",INPUT_OUTPUT!CH633)</f>
        <v/>
      </c>
      <c r="AH646" s="2459" t="str">
        <f>IF(INPUT_OUTPUT!CI633="","",INPUT_OUTPUT!CI633)</f>
        <v/>
      </c>
    </row>
    <row r="647" spans="3:34" s="2437" customFormat="1" ht="12.75" customHeight="1">
      <c r="C647" s="2461" t="str">
        <f>IF(INPUT_OUTPUT!C634="","",INPUT_OUTPUT!C634)</f>
        <v/>
      </c>
      <c r="D647" s="2462" t="str">
        <f>IF(INPUT_OUTPUT!BH634="","",INPUT_OUTPUT!BH634)</f>
        <v/>
      </c>
      <c r="E647" s="2462" t="str">
        <f>IF(INPUT_OUTPUT!BI634="","",INPUT_OUTPUT!BI634)</f>
        <v/>
      </c>
      <c r="F647" s="2462" t="str">
        <f>IF(INPUT_OUTPUT!BJ634="","",INPUT_OUTPUT!BJ634)</f>
        <v/>
      </c>
      <c r="G647" s="2462" t="str">
        <f>IF(INPUT_OUTPUT!BK634="","",INPUT_OUTPUT!BK634)</f>
        <v/>
      </c>
      <c r="H647" s="2462" t="str">
        <f>IF(INPUT_OUTPUT!BL634="","",INPUT_OUTPUT!BL634)</f>
        <v/>
      </c>
      <c r="I647" s="2462" t="str">
        <f>IF(INPUT_OUTPUT!BM634="","",INPUT_OUTPUT!BM634)</f>
        <v/>
      </c>
      <c r="J647" s="2462" t="str">
        <f>IF(INPUT_OUTPUT!BN634="","",INPUT_OUTPUT!BN634)</f>
        <v/>
      </c>
      <c r="K647" s="2453" t="str">
        <f t="shared" si="30"/>
        <v/>
      </c>
      <c r="L647" s="2457" t="str">
        <f>IF(INPUT_OUTPUT!BO634="","",INPUT_OUTPUT!BO634)</f>
        <v/>
      </c>
      <c r="M647" s="2457" t="str">
        <f>IF(INPUT_OUTPUT!BP634="","",INPUT_OUTPUT!BP634)</f>
        <v/>
      </c>
      <c r="N647" s="2457" t="str">
        <f>IF(INPUT_OUTPUT!BQ634="","",INPUT_OUTPUT!BQ634)</f>
        <v/>
      </c>
      <c r="O647" s="2457" t="str">
        <f>IF(INPUT_OUTPUT!BR634="","",INPUT_OUTPUT!BR634)</f>
        <v/>
      </c>
      <c r="P647" s="2457" t="str">
        <f>IF(INPUT_OUTPUT!BS634="","",INPUT_OUTPUT!BS634)</f>
        <v/>
      </c>
      <c r="Q647" s="2457" t="str">
        <f>IF(INPUT_OUTPUT!BT634="","",INPUT_OUTPUT!BT634)</f>
        <v/>
      </c>
      <c r="R647" s="2457" t="str">
        <f>IF(INPUT_OUTPUT!BU634="","",INPUT_OUTPUT!BU634)</f>
        <v/>
      </c>
      <c r="S647" s="2461" t="str">
        <f t="shared" si="31"/>
        <v/>
      </c>
      <c r="T647" s="2457" t="str">
        <f>IF(INPUT_OUTPUT!BV634="","",INPUT_OUTPUT!BV634)</f>
        <v/>
      </c>
      <c r="U647" s="2457" t="str">
        <f>IF(INPUT_OUTPUT!BW634="","",INPUT_OUTPUT!BW634)</f>
        <v/>
      </c>
      <c r="V647" s="2457" t="str">
        <f>IF(INPUT_OUTPUT!BX634="","",INPUT_OUTPUT!BX634)</f>
        <v/>
      </c>
      <c r="W647" s="2457" t="str">
        <f>IF(INPUT_OUTPUT!BY634="","",INPUT_OUTPUT!BY634)</f>
        <v/>
      </c>
      <c r="X647" s="2457" t="str">
        <f>IF(INPUT_OUTPUT!BZ634="","",INPUT_OUTPUT!BZ634)</f>
        <v/>
      </c>
      <c r="Y647" s="2457" t="str">
        <f>IF(INPUT_OUTPUT!CA634="","",INPUT_OUTPUT!CA634)</f>
        <v/>
      </c>
      <c r="Z647" s="2457" t="str">
        <f>IF(INPUT_OUTPUT!CB634="","",INPUT_OUTPUT!CB634)</f>
        <v/>
      </c>
      <c r="AA647" s="2461" t="str">
        <f t="shared" si="32"/>
        <v/>
      </c>
      <c r="AB647" s="2459" t="str">
        <f>IF(INPUT_OUTPUT!CC634="","",INPUT_OUTPUT!CC634)</f>
        <v/>
      </c>
      <c r="AC647" s="2459" t="str">
        <f>IF(INPUT_OUTPUT!CD634="","",INPUT_OUTPUT!CD634)</f>
        <v/>
      </c>
      <c r="AD647" s="2459" t="str">
        <f>IF(INPUT_OUTPUT!CE634="","",INPUT_OUTPUT!CE634)</f>
        <v/>
      </c>
      <c r="AE647" s="2459" t="str">
        <f>IF(INPUT_OUTPUT!CF634="","",INPUT_OUTPUT!CF634)</f>
        <v/>
      </c>
      <c r="AF647" s="2459" t="str">
        <f>IF(INPUT_OUTPUT!CG634="","",INPUT_OUTPUT!CG634)</f>
        <v/>
      </c>
      <c r="AG647" s="2459" t="str">
        <f>IF(INPUT_OUTPUT!CH634="","",INPUT_OUTPUT!CH634)</f>
        <v/>
      </c>
      <c r="AH647" s="2459" t="str">
        <f>IF(INPUT_OUTPUT!CI634="","",INPUT_OUTPUT!CI634)</f>
        <v/>
      </c>
    </row>
    <row r="648" spans="3:34" s="2437" customFormat="1" ht="12.75" customHeight="1">
      <c r="C648" s="2461" t="str">
        <f>IF(INPUT_OUTPUT!C635="","",INPUT_OUTPUT!C635)</f>
        <v/>
      </c>
      <c r="D648" s="2462" t="str">
        <f>IF(INPUT_OUTPUT!BH635="","",INPUT_OUTPUT!BH635)</f>
        <v/>
      </c>
      <c r="E648" s="2462" t="str">
        <f>IF(INPUT_OUTPUT!BI635="","",INPUT_OUTPUT!BI635)</f>
        <v/>
      </c>
      <c r="F648" s="2462" t="str">
        <f>IF(INPUT_OUTPUT!BJ635="","",INPUT_OUTPUT!BJ635)</f>
        <v/>
      </c>
      <c r="G648" s="2462" t="str">
        <f>IF(INPUT_OUTPUT!BK635="","",INPUT_OUTPUT!BK635)</f>
        <v/>
      </c>
      <c r="H648" s="2462" t="str">
        <f>IF(INPUT_OUTPUT!BL635="","",INPUT_OUTPUT!BL635)</f>
        <v/>
      </c>
      <c r="I648" s="2462" t="str">
        <f>IF(INPUT_OUTPUT!BM635="","",INPUT_OUTPUT!BM635)</f>
        <v/>
      </c>
      <c r="J648" s="2462" t="str">
        <f>IF(INPUT_OUTPUT!BN635="","",INPUT_OUTPUT!BN635)</f>
        <v/>
      </c>
      <c r="K648" s="2453" t="str">
        <f t="shared" si="30"/>
        <v/>
      </c>
      <c r="L648" s="2457" t="str">
        <f>IF(INPUT_OUTPUT!BO635="","",INPUT_OUTPUT!BO635)</f>
        <v/>
      </c>
      <c r="M648" s="2457" t="str">
        <f>IF(INPUT_OUTPUT!BP635="","",INPUT_OUTPUT!BP635)</f>
        <v/>
      </c>
      <c r="N648" s="2457" t="str">
        <f>IF(INPUT_OUTPUT!BQ635="","",INPUT_OUTPUT!BQ635)</f>
        <v/>
      </c>
      <c r="O648" s="2457" t="str">
        <f>IF(INPUT_OUTPUT!BR635="","",INPUT_OUTPUT!BR635)</f>
        <v/>
      </c>
      <c r="P648" s="2457" t="str">
        <f>IF(INPUT_OUTPUT!BS635="","",INPUT_OUTPUT!BS635)</f>
        <v/>
      </c>
      <c r="Q648" s="2457" t="str">
        <f>IF(INPUT_OUTPUT!BT635="","",INPUT_OUTPUT!BT635)</f>
        <v/>
      </c>
      <c r="R648" s="2457" t="str">
        <f>IF(INPUT_OUTPUT!BU635="","",INPUT_OUTPUT!BU635)</f>
        <v/>
      </c>
      <c r="S648" s="2461" t="str">
        <f t="shared" si="31"/>
        <v/>
      </c>
      <c r="T648" s="2457" t="str">
        <f>IF(INPUT_OUTPUT!BV635="","",INPUT_OUTPUT!BV635)</f>
        <v/>
      </c>
      <c r="U648" s="2457" t="str">
        <f>IF(INPUT_OUTPUT!BW635="","",INPUT_OUTPUT!BW635)</f>
        <v/>
      </c>
      <c r="V648" s="2457" t="str">
        <f>IF(INPUT_OUTPUT!BX635="","",INPUT_OUTPUT!BX635)</f>
        <v/>
      </c>
      <c r="W648" s="2457" t="str">
        <f>IF(INPUT_OUTPUT!BY635="","",INPUT_OUTPUT!BY635)</f>
        <v/>
      </c>
      <c r="X648" s="2457" t="str">
        <f>IF(INPUT_OUTPUT!BZ635="","",INPUT_OUTPUT!BZ635)</f>
        <v/>
      </c>
      <c r="Y648" s="2457" t="str">
        <f>IF(INPUT_OUTPUT!CA635="","",INPUT_OUTPUT!CA635)</f>
        <v/>
      </c>
      <c r="Z648" s="2457" t="str">
        <f>IF(INPUT_OUTPUT!CB635="","",INPUT_OUTPUT!CB635)</f>
        <v/>
      </c>
      <c r="AA648" s="2461" t="str">
        <f t="shared" si="32"/>
        <v/>
      </c>
      <c r="AB648" s="2459" t="str">
        <f>IF(INPUT_OUTPUT!CC635="","",INPUT_OUTPUT!CC635)</f>
        <v/>
      </c>
      <c r="AC648" s="2459" t="str">
        <f>IF(INPUT_OUTPUT!CD635="","",INPUT_OUTPUT!CD635)</f>
        <v/>
      </c>
      <c r="AD648" s="2459" t="str">
        <f>IF(INPUT_OUTPUT!CE635="","",INPUT_OUTPUT!CE635)</f>
        <v/>
      </c>
      <c r="AE648" s="2459" t="str">
        <f>IF(INPUT_OUTPUT!CF635="","",INPUT_OUTPUT!CF635)</f>
        <v/>
      </c>
      <c r="AF648" s="2459" t="str">
        <f>IF(INPUT_OUTPUT!CG635="","",INPUT_OUTPUT!CG635)</f>
        <v/>
      </c>
      <c r="AG648" s="2459" t="str">
        <f>IF(INPUT_OUTPUT!CH635="","",INPUT_OUTPUT!CH635)</f>
        <v/>
      </c>
      <c r="AH648" s="2459" t="str">
        <f>IF(INPUT_OUTPUT!CI635="","",INPUT_OUTPUT!CI635)</f>
        <v/>
      </c>
    </row>
    <row r="649" spans="3:34" s="2437" customFormat="1" ht="12.75" customHeight="1">
      <c r="C649" s="2461" t="str">
        <f>IF(INPUT_OUTPUT!C636="","",INPUT_OUTPUT!C636)</f>
        <v/>
      </c>
      <c r="D649" s="2462" t="str">
        <f>IF(INPUT_OUTPUT!BH636="","",INPUT_OUTPUT!BH636)</f>
        <v/>
      </c>
      <c r="E649" s="2462" t="str">
        <f>IF(INPUT_OUTPUT!BI636="","",INPUT_OUTPUT!BI636)</f>
        <v/>
      </c>
      <c r="F649" s="2462" t="str">
        <f>IF(INPUT_OUTPUT!BJ636="","",INPUT_OUTPUT!BJ636)</f>
        <v/>
      </c>
      <c r="G649" s="2462" t="str">
        <f>IF(INPUT_OUTPUT!BK636="","",INPUT_OUTPUT!BK636)</f>
        <v/>
      </c>
      <c r="H649" s="2462" t="str">
        <f>IF(INPUT_OUTPUT!BL636="","",INPUT_OUTPUT!BL636)</f>
        <v/>
      </c>
      <c r="I649" s="2462" t="str">
        <f>IF(INPUT_OUTPUT!BM636="","",INPUT_OUTPUT!BM636)</f>
        <v/>
      </c>
      <c r="J649" s="2462" t="str">
        <f>IF(INPUT_OUTPUT!BN636="","",INPUT_OUTPUT!BN636)</f>
        <v/>
      </c>
      <c r="K649" s="2453" t="str">
        <f t="shared" si="30"/>
        <v/>
      </c>
      <c r="L649" s="2457" t="str">
        <f>IF(INPUT_OUTPUT!BO636="","",INPUT_OUTPUT!BO636)</f>
        <v/>
      </c>
      <c r="M649" s="2457" t="str">
        <f>IF(INPUT_OUTPUT!BP636="","",INPUT_OUTPUT!BP636)</f>
        <v/>
      </c>
      <c r="N649" s="2457" t="str">
        <f>IF(INPUT_OUTPUT!BQ636="","",INPUT_OUTPUT!BQ636)</f>
        <v/>
      </c>
      <c r="O649" s="2457" t="str">
        <f>IF(INPUT_OUTPUT!BR636="","",INPUT_OUTPUT!BR636)</f>
        <v/>
      </c>
      <c r="P649" s="2457" t="str">
        <f>IF(INPUT_OUTPUT!BS636="","",INPUT_OUTPUT!BS636)</f>
        <v/>
      </c>
      <c r="Q649" s="2457" t="str">
        <f>IF(INPUT_OUTPUT!BT636="","",INPUT_OUTPUT!BT636)</f>
        <v/>
      </c>
      <c r="R649" s="2457" t="str">
        <f>IF(INPUT_OUTPUT!BU636="","",INPUT_OUTPUT!BU636)</f>
        <v/>
      </c>
      <c r="S649" s="2461" t="str">
        <f t="shared" si="31"/>
        <v/>
      </c>
      <c r="T649" s="2457" t="str">
        <f>IF(INPUT_OUTPUT!BV636="","",INPUT_OUTPUT!BV636)</f>
        <v/>
      </c>
      <c r="U649" s="2457" t="str">
        <f>IF(INPUT_OUTPUT!BW636="","",INPUT_OUTPUT!BW636)</f>
        <v/>
      </c>
      <c r="V649" s="2457" t="str">
        <f>IF(INPUT_OUTPUT!BX636="","",INPUT_OUTPUT!BX636)</f>
        <v/>
      </c>
      <c r="W649" s="2457" t="str">
        <f>IF(INPUT_OUTPUT!BY636="","",INPUT_OUTPUT!BY636)</f>
        <v/>
      </c>
      <c r="X649" s="2457" t="str">
        <f>IF(INPUT_OUTPUT!BZ636="","",INPUT_OUTPUT!BZ636)</f>
        <v/>
      </c>
      <c r="Y649" s="2457" t="str">
        <f>IF(INPUT_OUTPUT!CA636="","",INPUT_OUTPUT!CA636)</f>
        <v/>
      </c>
      <c r="Z649" s="2457" t="str">
        <f>IF(INPUT_OUTPUT!CB636="","",INPUT_OUTPUT!CB636)</f>
        <v/>
      </c>
      <c r="AA649" s="2461" t="str">
        <f t="shared" si="32"/>
        <v/>
      </c>
      <c r="AB649" s="2459" t="str">
        <f>IF(INPUT_OUTPUT!CC636="","",INPUT_OUTPUT!CC636)</f>
        <v/>
      </c>
      <c r="AC649" s="2459" t="str">
        <f>IF(INPUT_OUTPUT!CD636="","",INPUT_OUTPUT!CD636)</f>
        <v/>
      </c>
      <c r="AD649" s="2459" t="str">
        <f>IF(INPUT_OUTPUT!CE636="","",INPUT_OUTPUT!CE636)</f>
        <v/>
      </c>
      <c r="AE649" s="2459" t="str">
        <f>IF(INPUT_OUTPUT!CF636="","",INPUT_OUTPUT!CF636)</f>
        <v/>
      </c>
      <c r="AF649" s="2459" t="str">
        <f>IF(INPUT_OUTPUT!CG636="","",INPUT_OUTPUT!CG636)</f>
        <v/>
      </c>
      <c r="AG649" s="2459" t="str">
        <f>IF(INPUT_OUTPUT!CH636="","",INPUT_OUTPUT!CH636)</f>
        <v/>
      </c>
      <c r="AH649" s="2459" t="str">
        <f>IF(INPUT_OUTPUT!CI636="","",INPUT_OUTPUT!CI636)</f>
        <v/>
      </c>
    </row>
    <row r="650" spans="3:34" s="2437" customFormat="1" ht="12.75" customHeight="1">
      <c r="C650" s="2461" t="str">
        <f>IF(INPUT_OUTPUT!C637="","",INPUT_OUTPUT!C637)</f>
        <v/>
      </c>
      <c r="D650" s="2462" t="str">
        <f>IF(INPUT_OUTPUT!BH637="","",INPUT_OUTPUT!BH637)</f>
        <v/>
      </c>
      <c r="E650" s="2462" t="str">
        <f>IF(INPUT_OUTPUT!BI637="","",INPUT_OUTPUT!BI637)</f>
        <v/>
      </c>
      <c r="F650" s="2462" t="str">
        <f>IF(INPUT_OUTPUT!BJ637="","",INPUT_OUTPUT!BJ637)</f>
        <v/>
      </c>
      <c r="G650" s="2462" t="str">
        <f>IF(INPUT_OUTPUT!BK637="","",INPUT_OUTPUT!BK637)</f>
        <v/>
      </c>
      <c r="H650" s="2462" t="str">
        <f>IF(INPUT_OUTPUT!BL637="","",INPUT_OUTPUT!BL637)</f>
        <v/>
      </c>
      <c r="I650" s="2462" t="str">
        <f>IF(INPUT_OUTPUT!BM637="","",INPUT_OUTPUT!BM637)</f>
        <v/>
      </c>
      <c r="J650" s="2462" t="str">
        <f>IF(INPUT_OUTPUT!BN637="","",INPUT_OUTPUT!BN637)</f>
        <v/>
      </c>
      <c r="K650" s="2453" t="str">
        <f t="shared" si="30"/>
        <v/>
      </c>
      <c r="L650" s="2457" t="str">
        <f>IF(INPUT_OUTPUT!BO637="","",INPUT_OUTPUT!BO637)</f>
        <v/>
      </c>
      <c r="M650" s="2457" t="str">
        <f>IF(INPUT_OUTPUT!BP637="","",INPUT_OUTPUT!BP637)</f>
        <v/>
      </c>
      <c r="N650" s="2457" t="str">
        <f>IF(INPUT_OUTPUT!BQ637="","",INPUT_OUTPUT!BQ637)</f>
        <v/>
      </c>
      <c r="O650" s="2457" t="str">
        <f>IF(INPUT_OUTPUT!BR637="","",INPUT_OUTPUT!BR637)</f>
        <v/>
      </c>
      <c r="P650" s="2457" t="str">
        <f>IF(INPUT_OUTPUT!BS637="","",INPUT_OUTPUT!BS637)</f>
        <v/>
      </c>
      <c r="Q650" s="2457" t="str">
        <f>IF(INPUT_OUTPUT!BT637="","",INPUT_OUTPUT!BT637)</f>
        <v/>
      </c>
      <c r="R650" s="2457" t="str">
        <f>IF(INPUT_OUTPUT!BU637="","",INPUT_OUTPUT!BU637)</f>
        <v/>
      </c>
      <c r="S650" s="2461" t="str">
        <f t="shared" si="31"/>
        <v/>
      </c>
      <c r="T650" s="2457" t="str">
        <f>IF(INPUT_OUTPUT!BV637="","",INPUT_OUTPUT!BV637)</f>
        <v/>
      </c>
      <c r="U650" s="2457" t="str">
        <f>IF(INPUT_OUTPUT!BW637="","",INPUT_OUTPUT!BW637)</f>
        <v/>
      </c>
      <c r="V650" s="2457" t="str">
        <f>IF(INPUT_OUTPUT!BX637="","",INPUT_OUTPUT!BX637)</f>
        <v/>
      </c>
      <c r="W650" s="2457" t="str">
        <f>IF(INPUT_OUTPUT!BY637="","",INPUT_OUTPUT!BY637)</f>
        <v/>
      </c>
      <c r="X650" s="2457" t="str">
        <f>IF(INPUT_OUTPUT!BZ637="","",INPUT_OUTPUT!BZ637)</f>
        <v/>
      </c>
      <c r="Y650" s="2457" t="str">
        <f>IF(INPUT_OUTPUT!CA637="","",INPUT_OUTPUT!CA637)</f>
        <v/>
      </c>
      <c r="Z650" s="2457" t="str">
        <f>IF(INPUT_OUTPUT!CB637="","",INPUT_OUTPUT!CB637)</f>
        <v/>
      </c>
      <c r="AA650" s="2461" t="str">
        <f t="shared" si="32"/>
        <v/>
      </c>
      <c r="AB650" s="2459" t="str">
        <f>IF(INPUT_OUTPUT!CC637="","",INPUT_OUTPUT!CC637)</f>
        <v/>
      </c>
      <c r="AC650" s="2459" t="str">
        <f>IF(INPUT_OUTPUT!CD637="","",INPUT_OUTPUT!CD637)</f>
        <v/>
      </c>
      <c r="AD650" s="2459" t="str">
        <f>IF(INPUT_OUTPUT!CE637="","",INPUT_OUTPUT!CE637)</f>
        <v/>
      </c>
      <c r="AE650" s="2459" t="str">
        <f>IF(INPUT_OUTPUT!CF637="","",INPUT_OUTPUT!CF637)</f>
        <v/>
      </c>
      <c r="AF650" s="2459" t="str">
        <f>IF(INPUT_OUTPUT!CG637="","",INPUT_OUTPUT!CG637)</f>
        <v/>
      </c>
      <c r="AG650" s="2459" t="str">
        <f>IF(INPUT_OUTPUT!CH637="","",INPUT_OUTPUT!CH637)</f>
        <v/>
      </c>
      <c r="AH650" s="2459" t="str">
        <f>IF(INPUT_OUTPUT!CI637="","",INPUT_OUTPUT!CI637)</f>
        <v/>
      </c>
    </row>
    <row r="651" spans="3:34" s="2437" customFormat="1" ht="12.75" customHeight="1">
      <c r="C651" s="2461" t="str">
        <f>IF(INPUT_OUTPUT!C638="","",INPUT_OUTPUT!C638)</f>
        <v/>
      </c>
      <c r="D651" s="2462" t="str">
        <f>IF(INPUT_OUTPUT!BH638="","",INPUT_OUTPUT!BH638)</f>
        <v/>
      </c>
      <c r="E651" s="2462" t="str">
        <f>IF(INPUT_OUTPUT!BI638="","",INPUT_OUTPUT!BI638)</f>
        <v/>
      </c>
      <c r="F651" s="2462" t="str">
        <f>IF(INPUT_OUTPUT!BJ638="","",INPUT_OUTPUT!BJ638)</f>
        <v/>
      </c>
      <c r="G651" s="2462" t="str">
        <f>IF(INPUT_OUTPUT!BK638="","",INPUT_OUTPUT!BK638)</f>
        <v/>
      </c>
      <c r="H651" s="2462" t="str">
        <f>IF(INPUT_OUTPUT!BL638="","",INPUT_OUTPUT!BL638)</f>
        <v/>
      </c>
      <c r="I651" s="2462" t="str">
        <f>IF(INPUT_OUTPUT!BM638="","",INPUT_OUTPUT!BM638)</f>
        <v/>
      </c>
      <c r="J651" s="2462" t="str">
        <f>IF(INPUT_OUTPUT!BN638="","",INPUT_OUTPUT!BN638)</f>
        <v/>
      </c>
      <c r="K651" s="2453" t="str">
        <f t="shared" si="30"/>
        <v/>
      </c>
      <c r="L651" s="2457" t="str">
        <f>IF(INPUT_OUTPUT!BO638="","",INPUT_OUTPUT!BO638)</f>
        <v/>
      </c>
      <c r="M651" s="2457" t="str">
        <f>IF(INPUT_OUTPUT!BP638="","",INPUT_OUTPUT!BP638)</f>
        <v/>
      </c>
      <c r="N651" s="2457" t="str">
        <f>IF(INPUT_OUTPUT!BQ638="","",INPUT_OUTPUT!BQ638)</f>
        <v/>
      </c>
      <c r="O651" s="2457" t="str">
        <f>IF(INPUT_OUTPUT!BR638="","",INPUT_OUTPUT!BR638)</f>
        <v/>
      </c>
      <c r="P651" s="2457" t="str">
        <f>IF(INPUT_OUTPUT!BS638="","",INPUT_OUTPUT!BS638)</f>
        <v/>
      </c>
      <c r="Q651" s="2457" t="str">
        <f>IF(INPUT_OUTPUT!BT638="","",INPUT_OUTPUT!BT638)</f>
        <v/>
      </c>
      <c r="R651" s="2457" t="str">
        <f>IF(INPUT_OUTPUT!BU638="","",INPUT_OUTPUT!BU638)</f>
        <v/>
      </c>
      <c r="S651" s="2461" t="str">
        <f t="shared" si="31"/>
        <v/>
      </c>
      <c r="T651" s="2457" t="str">
        <f>IF(INPUT_OUTPUT!BV638="","",INPUT_OUTPUT!BV638)</f>
        <v/>
      </c>
      <c r="U651" s="2457" t="str">
        <f>IF(INPUT_OUTPUT!BW638="","",INPUT_OUTPUT!BW638)</f>
        <v/>
      </c>
      <c r="V651" s="2457" t="str">
        <f>IF(INPUT_OUTPUT!BX638="","",INPUT_OUTPUT!BX638)</f>
        <v/>
      </c>
      <c r="W651" s="2457" t="str">
        <f>IF(INPUT_OUTPUT!BY638="","",INPUT_OUTPUT!BY638)</f>
        <v/>
      </c>
      <c r="X651" s="2457" t="str">
        <f>IF(INPUT_OUTPUT!BZ638="","",INPUT_OUTPUT!BZ638)</f>
        <v/>
      </c>
      <c r="Y651" s="2457" t="str">
        <f>IF(INPUT_OUTPUT!CA638="","",INPUT_OUTPUT!CA638)</f>
        <v/>
      </c>
      <c r="Z651" s="2457" t="str">
        <f>IF(INPUT_OUTPUT!CB638="","",INPUT_OUTPUT!CB638)</f>
        <v/>
      </c>
      <c r="AA651" s="2461" t="str">
        <f t="shared" si="32"/>
        <v/>
      </c>
      <c r="AB651" s="2459" t="str">
        <f>IF(INPUT_OUTPUT!CC638="","",INPUT_OUTPUT!CC638)</f>
        <v/>
      </c>
      <c r="AC651" s="2459" t="str">
        <f>IF(INPUT_OUTPUT!CD638="","",INPUT_OUTPUT!CD638)</f>
        <v/>
      </c>
      <c r="AD651" s="2459" t="str">
        <f>IF(INPUT_OUTPUT!CE638="","",INPUT_OUTPUT!CE638)</f>
        <v/>
      </c>
      <c r="AE651" s="2459" t="str">
        <f>IF(INPUT_OUTPUT!CF638="","",INPUT_OUTPUT!CF638)</f>
        <v/>
      </c>
      <c r="AF651" s="2459" t="str">
        <f>IF(INPUT_OUTPUT!CG638="","",INPUT_OUTPUT!CG638)</f>
        <v/>
      </c>
      <c r="AG651" s="2459" t="str">
        <f>IF(INPUT_OUTPUT!CH638="","",INPUT_OUTPUT!CH638)</f>
        <v/>
      </c>
      <c r="AH651" s="2459" t="str">
        <f>IF(INPUT_OUTPUT!CI638="","",INPUT_OUTPUT!CI638)</f>
        <v/>
      </c>
    </row>
    <row r="652" spans="3:34" s="2437" customFormat="1" ht="12.75" customHeight="1">
      <c r="C652" s="2461" t="str">
        <f>IF(INPUT_OUTPUT!C639="","",INPUT_OUTPUT!C639)</f>
        <v/>
      </c>
      <c r="D652" s="2462" t="str">
        <f>IF(INPUT_OUTPUT!BH639="","",INPUT_OUTPUT!BH639)</f>
        <v/>
      </c>
      <c r="E652" s="2462" t="str">
        <f>IF(INPUT_OUTPUT!BI639="","",INPUT_OUTPUT!BI639)</f>
        <v/>
      </c>
      <c r="F652" s="2462" t="str">
        <f>IF(INPUT_OUTPUT!BJ639="","",INPUT_OUTPUT!BJ639)</f>
        <v/>
      </c>
      <c r="G652" s="2462" t="str">
        <f>IF(INPUT_OUTPUT!BK639="","",INPUT_OUTPUT!BK639)</f>
        <v/>
      </c>
      <c r="H652" s="2462" t="str">
        <f>IF(INPUT_OUTPUT!BL639="","",INPUT_OUTPUT!BL639)</f>
        <v/>
      </c>
      <c r="I652" s="2462" t="str">
        <f>IF(INPUT_OUTPUT!BM639="","",INPUT_OUTPUT!BM639)</f>
        <v/>
      </c>
      <c r="J652" s="2462" t="str">
        <f>IF(INPUT_OUTPUT!BN639="","",INPUT_OUTPUT!BN639)</f>
        <v/>
      </c>
      <c r="K652" s="2453" t="str">
        <f t="shared" si="30"/>
        <v/>
      </c>
      <c r="L652" s="2457" t="str">
        <f>IF(INPUT_OUTPUT!BO639="","",INPUT_OUTPUT!BO639)</f>
        <v/>
      </c>
      <c r="M652" s="2457" t="str">
        <f>IF(INPUT_OUTPUT!BP639="","",INPUT_OUTPUT!BP639)</f>
        <v/>
      </c>
      <c r="N652" s="2457" t="str">
        <f>IF(INPUT_OUTPUT!BQ639="","",INPUT_OUTPUT!BQ639)</f>
        <v/>
      </c>
      <c r="O652" s="2457" t="str">
        <f>IF(INPUT_OUTPUT!BR639="","",INPUT_OUTPUT!BR639)</f>
        <v/>
      </c>
      <c r="P652" s="2457" t="str">
        <f>IF(INPUT_OUTPUT!BS639="","",INPUT_OUTPUT!BS639)</f>
        <v/>
      </c>
      <c r="Q652" s="2457" t="str">
        <f>IF(INPUT_OUTPUT!BT639="","",INPUT_OUTPUT!BT639)</f>
        <v/>
      </c>
      <c r="R652" s="2457" t="str">
        <f>IF(INPUT_OUTPUT!BU639="","",INPUT_OUTPUT!BU639)</f>
        <v/>
      </c>
      <c r="S652" s="2461" t="str">
        <f t="shared" si="31"/>
        <v/>
      </c>
      <c r="T652" s="2457" t="str">
        <f>IF(INPUT_OUTPUT!BV639="","",INPUT_OUTPUT!BV639)</f>
        <v/>
      </c>
      <c r="U652" s="2457" t="str">
        <f>IF(INPUT_OUTPUT!BW639="","",INPUT_OUTPUT!BW639)</f>
        <v/>
      </c>
      <c r="V652" s="2457" t="str">
        <f>IF(INPUT_OUTPUT!BX639="","",INPUT_OUTPUT!BX639)</f>
        <v/>
      </c>
      <c r="W652" s="2457" t="str">
        <f>IF(INPUT_OUTPUT!BY639="","",INPUT_OUTPUT!BY639)</f>
        <v/>
      </c>
      <c r="X652" s="2457" t="str">
        <f>IF(INPUT_OUTPUT!BZ639="","",INPUT_OUTPUT!BZ639)</f>
        <v/>
      </c>
      <c r="Y652" s="2457" t="str">
        <f>IF(INPUT_OUTPUT!CA639="","",INPUT_OUTPUT!CA639)</f>
        <v/>
      </c>
      <c r="Z652" s="2457" t="str">
        <f>IF(INPUT_OUTPUT!CB639="","",INPUT_OUTPUT!CB639)</f>
        <v/>
      </c>
      <c r="AA652" s="2461" t="str">
        <f t="shared" si="32"/>
        <v/>
      </c>
      <c r="AB652" s="2459" t="str">
        <f>IF(INPUT_OUTPUT!CC639="","",INPUT_OUTPUT!CC639)</f>
        <v/>
      </c>
      <c r="AC652" s="2459" t="str">
        <f>IF(INPUT_OUTPUT!CD639="","",INPUT_OUTPUT!CD639)</f>
        <v/>
      </c>
      <c r="AD652" s="2459" t="str">
        <f>IF(INPUT_OUTPUT!CE639="","",INPUT_OUTPUT!CE639)</f>
        <v/>
      </c>
      <c r="AE652" s="2459" t="str">
        <f>IF(INPUT_OUTPUT!CF639="","",INPUT_OUTPUT!CF639)</f>
        <v/>
      </c>
      <c r="AF652" s="2459" t="str">
        <f>IF(INPUT_OUTPUT!CG639="","",INPUT_OUTPUT!CG639)</f>
        <v/>
      </c>
      <c r="AG652" s="2459" t="str">
        <f>IF(INPUT_OUTPUT!CH639="","",INPUT_OUTPUT!CH639)</f>
        <v/>
      </c>
      <c r="AH652" s="2459" t="str">
        <f>IF(INPUT_OUTPUT!CI639="","",INPUT_OUTPUT!CI639)</f>
        <v/>
      </c>
    </row>
    <row r="653" spans="3:34" s="2437" customFormat="1" ht="12.75" customHeight="1">
      <c r="C653" s="2461" t="str">
        <f>IF(INPUT_OUTPUT!C640="","",INPUT_OUTPUT!C640)</f>
        <v/>
      </c>
      <c r="D653" s="2462" t="str">
        <f>IF(INPUT_OUTPUT!BH640="","",INPUT_OUTPUT!BH640)</f>
        <v/>
      </c>
      <c r="E653" s="2462" t="str">
        <f>IF(INPUT_OUTPUT!BI640="","",INPUT_OUTPUT!BI640)</f>
        <v/>
      </c>
      <c r="F653" s="2462" t="str">
        <f>IF(INPUT_OUTPUT!BJ640="","",INPUT_OUTPUT!BJ640)</f>
        <v/>
      </c>
      <c r="G653" s="2462" t="str">
        <f>IF(INPUT_OUTPUT!BK640="","",INPUT_OUTPUT!BK640)</f>
        <v/>
      </c>
      <c r="H653" s="2462" t="str">
        <f>IF(INPUT_OUTPUT!BL640="","",INPUT_OUTPUT!BL640)</f>
        <v/>
      </c>
      <c r="I653" s="2462" t="str">
        <f>IF(INPUT_OUTPUT!BM640="","",INPUT_OUTPUT!BM640)</f>
        <v/>
      </c>
      <c r="J653" s="2462" t="str">
        <f>IF(INPUT_OUTPUT!BN640="","",INPUT_OUTPUT!BN640)</f>
        <v/>
      </c>
      <c r="K653" s="2453" t="str">
        <f t="shared" si="30"/>
        <v/>
      </c>
      <c r="L653" s="2457" t="str">
        <f>IF(INPUT_OUTPUT!BO640="","",INPUT_OUTPUT!BO640)</f>
        <v/>
      </c>
      <c r="M653" s="2457" t="str">
        <f>IF(INPUT_OUTPUT!BP640="","",INPUT_OUTPUT!BP640)</f>
        <v/>
      </c>
      <c r="N653" s="2457" t="str">
        <f>IF(INPUT_OUTPUT!BQ640="","",INPUT_OUTPUT!BQ640)</f>
        <v/>
      </c>
      <c r="O653" s="2457" t="str">
        <f>IF(INPUT_OUTPUT!BR640="","",INPUT_OUTPUT!BR640)</f>
        <v/>
      </c>
      <c r="P653" s="2457" t="str">
        <f>IF(INPUT_OUTPUT!BS640="","",INPUT_OUTPUT!BS640)</f>
        <v/>
      </c>
      <c r="Q653" s="2457" t="str">
        <f>IF(INPUT_OUTPUT!BT640="","",INPUT_OUTPUT!BT640)</f>
        <v/>
      </c>
      <c r="R653" s="2457" t="str">
        <f>IF(INPUT_OUTPUT!BU640="","",INPUT_OUTPUT!BU640)</f>
        <v/>
      </c>
      <c r="S653" s="2461" t="str">
        <f t="shared" si="31"/>
        <v/>
      </c>
      <c r="T653" s="2457" t="str">
        <f>IF(INPUT_OUTPUT!BV640="","",INPUT_OUTPUT!BV640)</f>
        <v/>
      </c>
      <c r="U653" s="2457" t="str">
        <f>IF(INPUT_OUTPUT!BW640="","",INPUT_OUTPUT!BW640)</f>
        <v/>
      </c>
      <c r="V653" s="2457" t="str">
        <f>IF(INPUT_OUTPUT!BX640="","",INPUT_OUTPUT!BX640)</f>
        <v/>
      </c>
      <c r="W653" s="2457" t="str">
        <f>IF(INPUT_OUTPUT!BY640="","",INPUT_OUTPUT!BY640)</f>
        <v/>
      </c>
      <c r="X653" s="2457" t="str">
        <f>IF(INPUT_OUTPUT!BZ640="","",INPUT_OUTPUT!BZ640)</f>
        <v/>
      </c>
      <c r="Y653" s="2457" t="str">
        <f>IF(INPUT_OUTPUT!CA640="","",INPUT_OUTPUT!CA640)</f>
        <v/>
      </c>
      <c r="Z653" s="2457" t="str">
        <f>IF(INPUT_OUTPUT!CB640="","",INPUT_OUTPUT!CB640)</f>
        <v/>
      </c>
      <c r="AA653" s="2461" t="str">
        <f t="shared" si="32"/>
        <v/>
      </c>
      <c r="AB653" s="2459" t="str">
        <f>IF(INPUT_OUTPUT!CC640="","",INPUT_OUTPUT!CC640)</f>
        <v/>
      </c>
      <c r="AC653" s="2459" t="str">
        <f>IF(INPUT_OUTPUT!CD640="","",INPUT_OUTPUT!CD640)</f>
        <v/>
      </c>
      <c r="AD653" s="2459" t="str">
        <f>IF(INPUT_OUTPUT!CE640="","",INPUT_OUTPUT!CE640)</f>
        <v/>
      </c>
      <c r="AE653" s="2459" t="str">
        <f>IF(INPUT_OUTPUT!CF640="","",INPUT_OUTPUT!CF640)</f>
        <v/>
      </c>
      <c r="AF653" s="2459" t="str">
        <f>IF(INPUT_OUTPUT!CG640="","",INPUT_OUTPUT!CG640)</f>
        <v/>
      </c>
      <c r="AG653" s="2459" t="str">
        <f>IF(INPUT_OUTPUT!CH640="","",INPUT_OUTPUT!CH640)</f>
        <v/>
      </c>
      <c r="AH653" s="2459" t="str">
        <f>IF(INPUT_OUTPUT!CI640="","",INPUT_OUTPUT!CI640)</f>
        <v/>
      </c>
    </row>
    <row r="654" spans="3:34" s="2437" customFormat="1" ht="12.75" customHeight="1">
      <c r="C654" s="2461" t="str">
        <f>IF(INPUT_OUTPUT!C641="","",INPUT_OUTPUT!C641)</f>
        <v/>
      </c>
      <c r="D654" s="2462" t="str">
        <f>IF(INPUT_OUTPUT!BH641="","",INPUT_OUTPUT!BH641)</f>
        <v/>
      </c>
      <c r="E654" s="2462" t="str">
        <f>IF(INPUT_OUTPUT!BI641="","",INPUT_OUTPUT!BI641)</f>
        <v/>
      </c>
      <c r="F654" s="2462" t="str">
        <f>IF(INPUT_OUTPUT!BJ641="","",INPUT_OUTPUT!BJ641)</f>
        <v/>
      </c>
      <c r="G654" s="2462" t="str">
        <f>IF(INPUT_OUTPUT!BK641="","",INPUT_OUTPUT!BK641)</f>
        <v/>
      </c>
      <c r="H654" s="2462" t="str">
        <f>IF(INPUT_OUTPUT!BL641="","",INPUT_OUTPUT!BL641)</f>
        <v/>
      </c>
      <c r="I654" s="2462" t="str">
        <f>IF(INPUT_OUTPUT!BM641="","",INPUT_OUTPUT!BM641)</f>
        <v/>
      </c>
      <c r="J654" s="2462" t="str">
        <f>IF(INPUT_OUTPUT!BN641="","",INPUT_OUTPUT!BN641)</f>
        <v/>
      </c>
      <c r="K654" s="2453" t="str">
        <f t="shared" si="30"/>
        <v/>
      </c>
      <c r="L654" s="2457" t="str">
        <f>IF(INPUT_OUTPUT!BO641="","",INPUT_OUTPUT!BO641)</f>
        <v/>
      </c>
      <c r="M654" s="2457" t="str">
        <f>IF(INPUT_OUTPUT!BP641="","",INPUT_OUTPUT!BP641)</f>
        <v/>
      </c>
      <c r="N654" s="2457" t="str">
        <f>IF(INPUT_OUTPUT!BQ641="","",INPUT_OUTPUT!BQ641)</f>
        <v/>
      </c>
      <c r="O654" s="2457" t="str">
        <f>IF(INPUT_OUTPUT!BR641="","",INPUT_OUTPUT!BR641)</f>
        <v/>
      </c>
      <c r="P654" s="2457" t="str">
        <f>IF(INPUT_OUTPUT!BS641="","",INPUT_OUTPUT!BS641)</f>
        <v/>
      </c>
      <c r="Q654" s="2457" t="str">
        <f>IF(INPUT_OUTPUT!BT641="","",INPUT_OUTPUT!BT641)</f>
        <v/>
      </c>
      <c r="R654" s="2457" t="str">
        <f>IF(INPUT_OUTPUT!BU641="","",INPUT_OUTPUT!BU641)</f>
        <v/>
      </c>
      <c r="S654" s="2461" t="str">
        <f t="shared" si="31"/>
        <v/>
      </c>
      <c r="T654" s="2457" t="str">
        <f>IF(INPUT_OUTPUT!BV641="","",INPUT_OUTPUT!BV641)</f>
        <v/>
      </c>
      <c r="U654" s="2457" t="str">
        <f>IF(INPUT_OUTPUT!BW641="","",INPUT_OUTPUT!BW641)</f>
        <v/>
      </c>
      <c r="V654" s="2457" t="str">
        <f>IF(INPUT_OUTPUT!BX641="","",INPUT_OUTPUT!BX641)</f>
        <v/>
      </c>
      <c r="W654" s="2457" t="str">
        <f>IF(INPUT_OUTPUT!BY641="","",INPUT_OUTPUT!BY641)</f>
        <v/>
      </c>
      <c r="X654" s="2457" t="str">
        <f>IF(INPUT_OUTPUT!BZ641="","",INPUT_OUTPUT!BZ641)</f>
        <v/>
      </c>
      <c r="Y654" s="2457" t="str">
        <f>IF(INPUT_OUTPUT!CA641="","",INPUT_OUTPUT!CA641)</f>
        <v/>
      </c>
      <c r="Z654" s="2457" t="str">
        <f>IF(INPUT_OUTPUT!CB641="","",INPUT_OUTPUT!CB641)</f>
        <v/>
      </c>
      <c r="AA654" s="2461" t="str">
        <f t="shared" si="32"/>
        <v/>
      </c>
      <c r="AB654" s="2459" t="str">
        <f>IF(INPUT_OUTPUT!CC641="","",INPUT_OUTPUT!CC641)</f>
        <v/>
      </c>
      <c r="AC654" s="2459" t="str">
        <f>IF(INPUT_OUTPUT!CD641="","",INPUT_OUTPUT!CD641)</f>
        <v/>
      </c>
      <c r="AD654" s="2459" t="str">
        <f>IF(INPUT_OUTPUT!CE641="","",INPUT_OUTPUT!CE641)</f>
        <v/>
      </c>
      <c r="AE654" s="2459" t="str">
        <f>IF(INPUT_OUTPUT!CF641="","",INPUT_OUTPUT!CF641)</f>
        <v/>
      </c>
      <c r="AF654" s="2459" t="str">
        <f>IF(INPUT_OUTPUT!CG641="","",INPUT_OUTPUT!CG641)</f>
        <v/>
      </c>
      <c r="AG654" s="2459" t="str">
        <f>IF(INPUT_OUTPUT!CH641="","",INPUT_OUTPUT!CH641)</f>
        <v/>
      </c>
      <c r="AH654" s="2459" t="str">
        <f>IF(INPUT_OUTPUT!CI641="","",INPUT_OUTPUT!CI641)</f>
        <v/>
      </c>
    </row>
    <row r="655" spans="3:34" s="2437" customFormat="1" ht="12.75" customHeight="1">
      <c r="C655" s="2461" t="str">
        <f>IF(INPUT_OUTPUT!C642="","",INPUT_OUTPUT!C642)</f>
        <v/>
      </c>
      <c r="D655" s="2462" t="str">
        <f>IF(INPUT_OUTPUT!BH642="","",INPUT_OUTPUT!BH642)</f>
        <v/>
      </c>
      <c r="E655" s="2462" t="str">
        <f>IF(INPUT_OUTPUT!BI642="","",INPUT_OUTPUT!BI642)</f>
        <v/>
      </c>
      <c r="F655" s="2462" t="str">
        <f>IF(INPUT_OUTPUT!BJ642="","",INPUT_OUTPUT!BJ642)</f>
        <v/>
      </c>
      <c r="G655" s="2462" t="str">
        <f>IF(INPUT_OUTPUT!BK642="","",INPUT_OUTPUT!BK642)</f>
        <v/>
      </c>
      <c r="H655" s="2462" t="str">
        <f>IF(INPUT_OUTPUT!BL642="","",INPUT_OUTPUT!BL642)</f>
        <v/>
      </c>
      <c r="I655" s="2462" t="str">
        <f>IF(INPUT_OUTPUT!BM642="","",INPUT_OUTPUT!BM642)</f>
        <v/>
      </c>
      <c r="J655" s="2462" t="str">
        <f>IF(INPUT_OUTPUT!BN642="","",INPUT_OUTPUT!BN642)</f>
        <v/>
      </c>
      <c r="K655" s="2453" t="str">
        <f t="shared" si="30"/>
        <v/>
      </c>
      <c r="L655" s="2457" t="str">
        <f>IF(INPUT_OUTPUT!BO642="","",INPUT_OUTPUT!BO642)</f>
        <v/>
      </c>
      <c r="M655" s="2457" t="str">
        <f>IF(INPUT_OUTPUT!BP642="","",INPUT_OUTPUT!BP642)</f>
        <v/>
      </c>
      <c r="N655" s="2457" t="str">
        <f>IF(INPUT_OUTPUT!BQ642="","",INPUT_OUTPUT!BQ642)</f>
        <v/>
      </c>
      <c r="O655" s="2457" t="str">
        <f>IF(INPUT_OUTPUT!BR642="","",INPUT_OUTPUT!BR642)</f>
        <v/>
      </c>
      <c r="P655" s="2457" t="str">
        <f>IF(INPUT_OUTPUT!BS642="","",INPUT_OUTPUT!BS642)</f>
        <v/>
      </c>
      <c r="Q655" s="2457" t="str">
        <f>IF(INPUT_OUTPUT!BT642="","",INPUT_OUTPUT!BT642)</f>
        <v/>
      </c>
      <c r="R655" s="2457" t="str">
        <f>IF(INPUT_OUTPUT!BU642="","",INPUT_OUTPUT!BU642)</f>
        <v/>
      </c>
      <c r="S655" s="2461" t="str">
        <f t="shared" si="31"/>
        <v/>
      </c>
      <c r="T655" s="2457" t="str">
        <f>IF(INPUT_OUTPUT!BV642="","",INPUT_OUTPUT!BV642)</f>
        <v/>
      </c>
      <c r="U655" s="2457" t="str">
        <f>IF(INPUT_OUTPUT!BW642="","",INPUT_OUTPUT!BW642)</f>
        <v/>
      </c>
      <c r="V655" s="2457" t="str">
        <f>IF(INPUT_OUTPUT!BX642="","",INPUT_OUTPUT!BX642)</f>
        <v/>
      </c>
      <c r="W655" s="2457" t="str">
        <f>IF(INPUT_OUTPUT!BY642="","",INPUT_OUTPUT!BY642)</f>
        <v/>
      </c>
      <c r="X655" s="2457" t="str">
        <f>IF(INPUT_OUTPUT!BZ642="","",INPUT_OUTPUT!BZ642)</f>
        <v/>
      </c>
      <c r="Y655" s="2457" t="str">
        <f>IF(INPUT_OUTPUT!CA642="","",INPUT_OUTPUT!CA642)</f>
        <v/>
      </c>
      <c r="Z655" s="2457" t="str">
        <f>IF(INPUT_OUTPUT!CB642="","",INPUT_OUTPUT!CB642)</f>
        <v/>
      </c>
      <c r="AA655" s="2461" t="str">
        <f t="shared" si="32"/>
        <v/>
      </c>
      <c r="AB655" s="2459" t="str">
        <f>IF(INPUT_OUTPUT!CC642="","",INPUT_OUTPUT!CC642)</f>
        <v/>
      </c>
      <c r="AC655" s="2459" t="str">
        <f>IF(INPUT_OUTPUT!CD642="","",INPUT_OUTPUT!CD642)</f>
        <v/>
      </c>
      <c r="AD655" s="2459" t="str">
        <f>IF(INPUT_OUTPUT!CE642="","",INPUT_OUTPUT!CE642)</f>
        <v/>
      </c>
      <c r="AE655" s="2459" t="str">
        <f>IF(INPUT_OUTPUT!CF642="","",INPUT_OUTPUT!CF642)</f>
        <v/>
      </c>
      <c r="AF655" s="2459" t="str">
        <f>IF(INPUT_OUTPUT!CG642="","",INPUT_OUTPUT!CG642)</f>
        <v/>
      </c>
      <c r="AG655" s="2459" t="str">
        <f>IF(INPUT_OUTPUT!CH642="","",INPUT_OUTPUT!CH642)</f>
        <v/>
      </c>
      <c r="AH655" s="2459" t="str">
        <f>IF(INPUT_OUTPUT!CI642="","",INPUT_OUTPUT!CI642)</f>
        <v/>
      </c>
    </row>
    <row r="656" spans="3:34" s="2437" customFormat="1" ht="12.75" customHeight="1">
      <c r="C656" s="2461" t="str">
        <f>IF(INPUT_OUTPUT!C643="","",INPUT_OUTPUT!C643)</f>
        <v/>
      </c>
      <c r="D656" s="2462" t="str">
        <f>IF(INPUT_OUTPUT!BH643="","",INPUT_OUTPUT!BH643)</f>
        <v/>
      </c>
      <c r="E656" s="2462" t="str">
        <f>IF(INPUT_OUTPUT!BI643="","",INPUT_OUTPUT!BI643)</f>
        <v/>
      </c>
      <c r="F656" s="2462" t="str">
        <f>IF(INPUT_OUTPUT!BJ643="","",INPUT_OUTPUT!BJ643)</f>
        <v/>
      </c>
      <c r="G656" s="2462" t="str">
        <f>IF(INPUT_OUTPUT!BK643="","",INPUT_OUTPUT!BK643)</f>
        <v/>
      </c>
      <c r="H656" s="2462" t="str">
        <f>IF(INPUT_OUTPUT!BL643="","",INPUT_OUTPUT!BL643)</f>
        <v/>
      </c>
      <c r="I656" s="2462" t="str">
        <f>IF(INPUT_OUTPUT!BM643="","",INPUT_OUTPUT!BM643)</f>
        <v/>
      </c>
      <c r="J656" s="2462" t="str">
        <f>IF(INPUT_OUTPUT!BN643="","",INPUT_OUTPUT!BN643)</f>
        <v/>
      </c>
      <c r="K656" s="2453" t="str">
        <f t="shared" si="30"/>
        <v/>
      </c>
      <c r="L656" s="2457" t="str">
        <f>IF(INPUT_OUTPUT!BO643="","",INPUT_OUTPUT!BO643)</f>
        <v/>
      </c>
      <c r="M656" s="2457" t="str">
        <f>IF(INPUT_OUTPUT!BP643="","",INPUT_OUTPUT!BP643)</f>
        <v/>
      </c>
      <c r="N656" s="2457" t="str">
        <f>IF(INPUT_OUTPUT!BQ643="","",INPUT_OUTPUT!BQ643)</f>
        <v/>
      </c>
      <c r="O656" s="2457" t="str">
        <f>IF(INPUT_OUTPUT!BR643="","",INPUT_OUTPUT!BR643)</f>
        <v/>
      </c>
      <c r="P656" s="2457" t="str">
        <f>IF(INPUT_OUTPUT!BS643="","",INPUT_OUTPUT!BS643)</f>
        <v/>
      </c>
      <c r="Q656" s="2457" t="str">
        <f>IF(INPUT_OUTPUT!BT643="","",INPUT_OUTPUT!BT643)</f>
        <v/>
      </c>
      <c r="R656" s="2457" t="str">
        <f>IF(INPUT_OUTPUT!BU643="","",INPUT_OUTPUT!BU643)</f>
        <v/>
      </c>
      <c r="S656" s="2461" t="str">
        <f t="shared" si="31"/>
        <v/>
      </c>
      <c r="T656" s="2457" t="str">
        <f>IF(INPUT_OUTPUT!BV643="","",INPUT_OUTPUT!BV643)</f>
        <v/>
      </c>
      <c r="U656" s="2457" t="str">
        <f>IF(INPUT_OUTPUT!BW643="","",INPUT_OUTPUT!BW643)</f>
        <v/>
      </c>
      <c r="V656" s="2457" t="str">
        <f>IF(INPUT_OUTPUT!BX643="","",INPUT_OUTPUT!BX643)</f>
        <v/>
      </c>
      <c r="W656" s="2457" t="str">
        <f>IF(INPUT_OUTPUT!BY643="","",INPUT_OUTPUT!BY643)</f>
        <v/>
      </c>
      <c r="X656" s="2457" t="str">
        <f>IF(INPUT_OUTPUT!BZ643="","",INPUT_OUTPUT!BZ643)</f>
        <v/>
      </c>
      <c r="Y656" s="2457" t="str">
        <f>IF(INPUT_OUTPUT!CA643="","",INPUT_OUTPUT!CA643)</f>
        <v/>
      </c>
      <c r="Z656" s="2457" t="str">
        <f>IF(INPUT_OUTPUT!CB643="","",INPUT_OUTPUT!CB643)</f>
        <v/>
      </c>
      <c r="AA656" s="2461" t="str">
        <f t="shared" si="32"/>
        <v/>
      </c>
      <c r="AB656" s="2459" t="str">
        <f>IF(INPUT_OUTPUT!CC643="","",INPUT_OUTPUT!CC643)</f>
        <v/>
      </c>
      <c r="AC656" s="2459" t="str">
        <f>IF(INPUT_OUTPUT!CD643="","",INPUT_OUTPUT!CD643)</f>
        <v/>
      </c>
      <c r="AD656" s="2459" t="str">
        <f>IF(INPUT_OUTPUT!CE643="","",INPUT_OUTPUT!CE643)</f>
        <v/>
      </c>
      <c r="AE656" s="2459" t="str">
        <f>IF(INPUT_OUTPUT!CF643="","",INPUT_OUTPUT!CF643)</f>
        <v/>
      </c>
      <c r="AF656" s="2459" t="str">
        <f>IF(INPUT_OUTPUT!CG643="","",INPUT_OUTPUT!CG643)</f>
        <v/>
      </c>
      <c r="AG656" s="2459" t="str">
        <f>IF(INPUT_OUTPUT!CH643="","",INPUT_OUTPUT!CH643)</f>
        <v/>
      </c>
      <c r="AH656" s="2459" t="str">
        <f>IF(INPUT_OUTPUT!CI643="","",INPUT_OUTPUT!CI643)</f>
        <v/>
      </c>
    </row>
    <row r="657" spans="3:34" s="2437" customFormat="1" ht="12.75" customHeight="1">
      <c r="C657" s="2461" t="str">
        <f>IF(INPUT_OUTPUT!C644="","",INPUT_OUTPUT!C644)</f>
        <v/>
      </c>
      <c r="D657" s="2462" t="str">
        <f>IF(INPUT_OUTPUT!BH644="","",INPUT_OUTPUT!BH644)</f>
        <v/>
      </c>
      <c r="E657" s="2462" t="str">
        <f>IF(INPUT_OUTPUT!BI644="","",INPUT_OUTPUT!BI644)</f>
        <v/>
      </c>
      <c r="F657" s="2462" t="str">
        <f>IF(INPUT_OUTPUT!BJ644="","",INPUT_OUTPUT!BJ644)</f>
        <v/>
      </c>
      <c r="G657" s="2462" t="str">
        <f>IF(INPUT_OUTPUT!BK644="","",INPUT_OUTPUT!BK644)</f>
        <v/>
      </c>
      <c r="H657" s="2462" t="str">
        <f>IF(INPUT_OUTPUT!BL644="","",INPUT_OUTPUT!BL644)</f>
        <v/>
      </c>
      <c r="I657" s="2462" t="str">
        <f>IF(INPUT_OUTPUT!BM644="","",INPUT_OUTPUT!BM644)</f>
        <v/>
      </c>
      <c r="J657" s="2462" t="str">
        <f>IF(INPUT_OUTPUT!BN644="","",INPUT_OUTPUT!BN644)</f>
        <v/>
      </c>
      <c r="K657" s="2453" t="str">
        <f t="shared" si="30"/>
        <v/>
      </c>
      <c r="L657" s="2457" t="str">
        <f>IF(INPUT_OUTPUT!BO644="","",INPUT_OUTPUT!BO644)</f>
        <v/>
      </c>
      <c r="M657" s="2457" t="str">
        <f>IF(INPUT_OUTPUT!BP644="","",INPUT_OUTPUT!BP644)</f>
        <v/>
      </c>
      <c r="N657" s="2457" t="str">
        <f>IF(INPUT_OUTPUT!BQ644="","",INPUT_OUTPUT!BQ644)</f>
        <v/>
      </c>
      <c r="O657" s="2457" t="str">
        <f>IF(INPUT_OUTPUT!BR644="","",INPUT_OUTPUT!BR644)</f>
        <v/>
      </c>
      <c r="P657" s="2457" t="str">
        <f>IF(INPUT_OUTPUT!BS644="","",INPUT_OUTPUT!BS644)</f>
        <v/>
      </c>
      <c r="Q657" s="2457" t="str">
        <f>IF(INPUT_OUTPUT!BT644="","",INPUT_OUTPUT!BT644)</f>
        <v/>
      </c>
      <c r="R657" s="2457" t="str">
        <f>IF(INPUT_OUTPUT!BU644="","",INPUT_OUTPUT!BU644)</f>
        <v/>
      </c>
      <c r="S657" s="2461" t="str">
        <f t="shared" si="31"/>
        <v/>
      </c>
      <c r="T657" s="2457" t="str">
        <f>IF(INPUT_OUTPUT!BV644="","",INPUT_OUTPUT!BV644)</f>
        <v/>
      </c>
      <c r="U657" s="2457" t="str">
        <f>IF(INPUT_OUTPUT!BW644="","",INPUT_OUTPUT!BW644)</f>
        <v/>
      </c>
      <c r="V657" s="2457" t="str">
        <f>IF(INPUT_OUTPUT!BX644="","",INPUT_OUTPUT!BX644)</f>
        <v/>
      </c>
      <c r="W657" s="2457" t="str">
        <f>IF(INPUT_OUTPUT!BY644="","",INPUT_OUTPUT!BY644)</f>
        <v/>
      </c>
      <c r="X657" s="2457" t="str">
        <f>IF(INPUT_OUTPUT!BZ644="","",INPUT_OUTPUT!BZ644)</f>
        <v/>
      </c>
      <c r="Y657" s="2457" t="str">
        <f>IF(INPUT_OUTPUT!CA644="","",INPUT_OUTPUT!CA644)</f>
        <v/>
      </c>
      <c r="Z657" s="2457" t="str">
        <f>IF(INPUT_OUTPUT!CB644="","",INPUT_OUTPUT!CB644)</f>
        <v/>
      </c>
      <c r="AA657" s="2461" t="str">
        <f t="shared" si="32"/>
        <v/>
      </c>
      <c r="AB657" s="2459" t="str">
        <f>IF(INPUT_OUTPUT!CC644="","",INPUT_OUTPUT!CC644)</f>
        <v/>
      </c>
      <c r="AC657" s="2459" t="str">
        <f>IF(INPUT_OUTPUT!CD644="","",INPUT_OUTPUT!CD644)</f>
        <v/>
      </c>
      <c r="AD657" s="2459" t="str">
        <f>IF(INPUT_OUTPUT!CE644="","",INPUT_OUTPUT!CE644)</f>
        <v/>
      </c>
      <c r="AE657" s="2459" t="str">
        <f>IF(INPUT_OUTPUT!CF644="","",INPUT_OUTPUT!CF644)</f>
        <v/>
      </c>
      <c r="AF657" s="2459" t="str">
        <f>IF(INPUT_OUTPUT!CG644="","",INPUT_OUTPUT!CG644)</f>
        <v/>
      </c>
      <c r="AG657" s="2459" t="str">
        <f>IF(INPUT_OUTPUT!CH644="","",INPUT_OUTPUT!CH644)</f>
        <v/>
      </c>
      <c r="AH657" s="2459" t="str">
        <f>IF(INPUT_OUTPUT!CI644="","",INPUT_OUTPUT!CI644)</f>
        <v/>
      </c>
    </row>
    <row r="658" spans="3:34" s="2437" customFormat="1" ht="12.75" customHeight="1">
      <c r="C658" s="2461" t="str">
        <f>IF(INPUT_OUTPUT!C645="","",INPUT_OUTPUT!C645)</f>
        <v/>
      </c>
      <c r="D658" s="2462" t="str">
        <f>IF(INPUT_OUTPUT!BH645="","",INPUT_OUTPUT!BH645)</f>
        <v/>
      </c>
      <c r="E658" s="2462" t="str">
        <f>IF(INPUT_OUTPUT!BI645="","",INPUT_OUTPUT!BI645)</f>
        <v/>
      </c>
      <c r="F658" s="2462" t="str">
        <f>IF(INPUT_OUTPUT!BJ645="","",INPUT_OUTPUT!BJ645)</f>
        <v/>
      </c>
      <c r="G658" s="2462" t="str">
        <f>IF(INPUT_OUTPUT!BK645="","",INPUT_OUTPUT!BK645)</f>
        <v/>
      </c>
      <c r="H658" s="2462" t="str">
        <f>IF(INPUT_OUTPUT!BL645="","",INPUT_OUTPUT!BL645)</f>
        <v/>
      </c>
      <c r="I658" s="2462" t="str">
        <f>IF(INPUT_OUTPUT!BM645="","",INPUT_OUTPUT!BM645)</f>
        <v/>
      </c>
      <c r="J658" s="2462" t="str">
        <f>IF(INPUT_OUTPUT!BN645="","",INPUT_OUTPUT!BN645)</f>
        <v/>
      </c>
      <c r="K658" s="2453" t="str">
        <f t="shared" ref="K658:K721" si="33">C658</f>
        <v/>
      </c>
      <c r="L658" s="2457" t="str">
        <f>IF(INPUT_OUTPUT!BO645="","",INPUT_OUTPUT!BO645)</f>
        <v/>
      </c>
      <c r="M658" s="2457" t="str">
        <f>IF(INPUT_OUTPUT!BP645="","",INPUT_OUTPUT!BP645)</f>
        <v/>
      </c>
      <c r="N658" s="2457" t="str">
        <f>IF(INPUT_OUTPUT!BQ645="","",INPUT_OUTPUT!BQ645)</f>
        <v/>
      </c>
      <c r="O658" s="2457" t="str">
        <f>IF(INPUT_OUTPUT!BR645="","",INPUT_OUTPUT!BR645)</f>
        <v/>
      </c>
      <c r="P658" s="2457" t="str">
        <f>IF(INPUT_OUTPUT!BS645="","",INPUT_OUTPUT!BS645)</f>
        <v/>
      </c>
      <c r="Q658" s="2457" t="str">
        <f>IF(INPUT_OUTPUT!BT645="","",INPUT_OUTPUT!BT645)</f>
        <v/>
      </c>
      <c r="R658" s="2457" t="str">
        <f>IF(INPUT_OUTPUT!BU645="","",INPUT_OUTPUT!BU645)</f>
        <v/>
      </c>
      <c r="S658" s="2461" t="str">
        <f t="shared" ref="S658:S721" si="34">K658</f>
        <v/>
      </c>
      <c r="T658" s="2457" t="str">
        <f>IF(INPUT_OUTPUT!BV645="","",INPUT_OUTPUT!BV645)</f>
        <v/>
      </c>
      <c r="U658" s="2457" t="str">
        <f>IF(INPUT_OUTPUT!BW645="","",INPUT_OUTPUT!BW645)</f>
        <v/>
      </c>
      <c r="V658" s="2457" t="str">
        <f>IF(INPUT_OUTPUT!BX645="","",INPUT_OUTPUT!BX645)</f>
        <v/>
      </c>
      <c r="W658" s="2457" t="str">
        <f>IF(INPUT_OUTPUT!BY645="","",INPUT_OUTPUT!BY645)</f>
        <v/>
      </c>
      <c r="X658" s="2457" t="str">
        <f>IF(INPUT_OUTPUT!BZ645="","",INPUT_OUTPUT!BZ645)</f>
        <v/>
      </c>
      <c r="Y658" s="2457" t="str">
        <f>IF(INPUT_OUTPUT!CA645="","",INPUT_OUTPUT!CA645)</f>
        <v/>
      </c>
      <c r="Z658" s="2457" t="str">
        <f>IF(INPUT_OUTPUT!CB645="","",INPUT_OUTPUT!CB645)</f>
        <v/>
      </c>
      <c r="AA658" s="2461" t="str">
        <f t="shared" ref="AA658:AA721" si="35">+S658</f>
        <v/>
      </c>
      <c r="AB658" s="2459" t="str">
        <f>IF(INPUT_OUTPUT!CC645="","",INPUT_OUTPUT!CC645)</f>
        <v/>
      </c>
      <c r="AC658" s="2459" t="str">
        <f>IF(INPUT_OUTPUT!CD645="","",INPUT_OUTPUT!CD645)</f>
        <v/>
      </c>
      <c r="AD658" s="2459" t="str">
        <f>IF(INPUT_OUTPUT!CE645="","",INPUT_OUTPUT!CE645)</f>
        <v/>
      </c>
      <c r="AE658" s="2459" t="str">
        <f>IF(INPUT_OUTPUT!CF645="","",INPUT_OUTPUT!CF645)</f>
        <v/>
      </c>
      <c r="AF658" s="2459" t="str">
        <f>IF(INPUT_OUTPUT!CG645="","",INPUT_OUTPUT!CG645)</f>
        <v/>
      </c>
      <c r="AG658" s="2459" t="str">
        <f>IF(INPUT_OUTPUT!CH645="","",INPUT_OUTPUT!CH645)</f>
        <v/>
      </c>
      <c r="AH658" s="2459" t="str">
        <f>IF(INPUT_OUTPUT!CI645="","",INPUT_OUTPUT!CI645)</f>
        <v/>
      </c>
    </row>
    <row r="659" spans="3:34" s="2437" customFormat="1" ht="12.75" customHeight="1">
      <c r="C659" s="2461" t="str">
        <f>IF(INPUT_OUTPUT!C646="","",INPUT_OUTPUT!C646)</f>
        <v/>
      </c>
      <c r="D659" s="2462" t="str">
        <f>IF(INPUT_OUTPUT!BH646="","",INPUT_OUTPUT!BH646)</f>
        <v/>
      </c>
      <c r="E659" s="2462" t="str">
        <f>IF(INPUT_OUTPUT!BI646="","",INPUT_OUTPUT!BI646)</f>
        <v/>
      </c>
      <c r="F659" s="2462" t="str">
        <f>IF(INPUT_OUTPUT!BJ646="","",INPUT_OUTPUT!BJ646)</f>
        <v/>
      </c>
      <c r="G659" s="2462" t="str">
        <f>IF(INPUT_OUTPUT!BK646="","",INPUT_OUTPUT!BK646)</f>
        <v/>
      </c>
      <c r="H659" s="2462" t="str">
        <f>IF(INPUT_OUTPUT!BL646="","",INPUT_OUTPUT!BL646)</f>
        <v/>
      </c>
      <c r="I659" s="2462" t="str">
        <f>IF(INPUT_OUTPUT!BM646="","",INPUT_OUTPUT!BM646)</f>
        <v/>
      </c>
      <c r="J659" s="2462" t="str">
        <f>IF(INPUT_OUTPUT!BN646="","",INPUT_OUTPUT!BN646)</f>
        <v/>
      </c>
      <c r="K659" s="2453" t="str">
        <f t="shared" si="33"/>
        <v/>
      </c>
      <c r="L659" s="2457" t="str">
        <f>IF(INPUT_OUTPUT!BO646="","",INPUT_OUTPUT!BO646)</f>
        <v/>
      </c>
      <c r="M659" s="2457" t="str">
        <f>IF(INPUT_OUTPUT!BP646="","",INPUT_OUTPUT!BP646)</f>
        <v/>
      </c>
      <c r="N659" s="2457" t="str">
        <f>IF(INPUT_OUTPUT!BQ646="","",INPUT_OUTPUT!BQ646)</f>
        <v/>
      </c>
      <c r="O659" s="2457" t="str">
        <f>IF(INPUT_OUTPUT!BR646="","",INPUT_OUTPUT!BR646)</f>
        <v/>
      </c>
      <c r="P659" s="2457" t="str">
        <f>IF(INPUT_OUTPUT!BS646="","",INPUT_OUTPUT!BS646)</f>
        <v/>
      </c>
      <c r="Q659" s="2457" t="str">
        <f>IF(INPUT_OUTPUT!BT646="","",INPUT_OUTPUT!BT646)</f>
        <v/>
      </c>
      <c r="R659" s="2457" t="str">
        <f>IF(INPUT_OUTPUT!BU646="","",INPUT_OUTPUT!BU646)</f>
        <v/>
      </c>
      <c r="S659" s="2461" t="str">
        <f t="shared" si="34"/>
        <v/>
      </c>
      <c r="T659" s="2457" t="str">
        <f>IF(INPUT_OUTPUT!BV646="","",INPUT_OUTPUT!BV646)</f>
        <v/>
      </c>
      <c r="U659" s="2457" t="str">
        <f>IF(INPUT_OUTPUT!BW646="","",INPUT_OUTPUT!BW646)</f>
        <v/>
      </c>
      <c r="V659" s="2457" t="str">
        <f>IF(INPUT_OUTPUT!BX646="","",INPUT_OUTPUT!BX646)</f>
        <v/>
      </c>
      <c r="W659" s="2457" t="str">
        <f>IF(INPUT_OUTPUT!BY646="","",INPUT_OUTPUT!BY646)</f>
        <v/>
      </c>
      <c r="X659" s="2457" t="str">
        <f>IF(INPUT_OUTPUT!BZ646="","",INPUT_OUTPUT!BZ646)</f>
        <v/>
      </c>
      <c r="Y659" s="2457" t="str">
        <f>IF(INPUT_OUTPUT!CA646="","",INPUT_OUTPUT!CA646)</f>
        <v/>
      </c>
      <c r="Z659" s="2457" t="str">
        <f>IF(INPUT_OUTPUT!CB646="","",INPUT_OUTPUT!CB646)</f>
        <v/>
      </c>
      <c r="AA659" s="2461" t="str">
        <f t="shared" si="35"/>
        <v/>
      </c>
      <c r="AB659" s="2459" t="str">
        <f>IF(INPUT_OUTPUT!CC646="","",INPUT_OUTPUT!CC646)</f>
        <v/>
      </c>
      <c r="AC659" s="2459" t="str">
        <f>IF(INPUT_OUTPUT!CD646="","",INPUT_OUTPUT!CD646)</f>
        <v/>
      </c>
      <c r="AD659" s="2459" t="str">
        <f>IF(INPUT_OUTPUT!CE646="","",INPUT_OUTPUT!CE646)</f>
        <v/>
      </c>
      <c r="AE659" s="2459" t="str">
        <f>IF(INPUT_OUTPUT!CF646="","",INPUT_OUTPUT!CF646)</f>
        <v/>
      </c>
      <c r="AF659" s="2459" t="str">
        <f>IF(INPUT_OUTPUT!CG646="","",INPUT_OUTPUT!CG646)</f>
        <v/>
      </c>
      <c r="AG659" s="2459" t="str">
        <f>IF(INPUT_OUTPUT!CH646="","",INPUT_OUTPUT!CH646)</f>
        <v/>
      </c>
      <c r="AH659" s="2459" t="str">
        <f>IF(INPUT_OUTPUT!CI646="","",INPUT_OUTPUT!CI646)</f>
        <v/>
      </c>
    </row>
    <row r="660" spans="3:34" s="2437" customFormat="1" ht="12.75" customHeight="1">
      <c r="C660" s="2461" t="str">
        <f>IF(INPUT_OUTPUT!C647="","",INPUT_OUTPUT!C647)</f>
        <v/>
      </c>
      <c r="D660" s="2462" t="str">
        <f>IF(INPUT_OUTPUT!BH647="","",INPUT_OUTPUT!BH647)</f>
        <v/>
      </c>
      <c r="E660" s="2462" t="str">
        <f>IF(INPUT_OUTPUT!BI647="","",INPUT_OUTPUT!BI647)</f>
        <v/>
      </c>
      <c r="F660" s="2462" t="str">
        <f>IF(INPUT_OUTPUT!BJ647="","",INPUT_OUTPUT!BJ647)</f>
        <v/>
      </c>
      <c r="G660" s="2462" t="str">
        <f>IF(INPUT_OUTPUT!BK647="","",INPUT_OUTPUT!BK647)</f>
        <v/>
      </c>
      <c r="H660" s="2462" t="str">
        <f>IF(INPUT_OUTPUT!BL647="","",INPUT_OUTPUT!BL647)</f>
        <v/>
      </c>
      <c r="I660" s="2462" t="str">
        <f>IF(INPUT_OUTPUT!BM647="","",INPUT_OUTPUT!BM647)</f>
        <v/>
      </c>
      <c r="J660" s="2462" t="str">
        <f>IF(INPUT_OUTPUT!BN647="","",INPUT_OUTPUT!BN647)</f>
        <v/>
      </c>
      <c r="K660" s="2453" t="str">
        <f t="shared" si="33"/>
        <v/>
      </c>
      <c r="L660" s="2457" t="str">
        <f>IF(INPUT_OUTPUT!BO647="","",INPUT_OUTPUT!BO647)</f>
        <v/>
      </c>
      <c r="M660" s="2457" t="str">
        <f>IF(INPUT_OUTPUT!BP647="","",INPUT_OUTPUT!BP647)</f>
        <v/>
      </c>
      <c r="N660" s="2457" t="str">
        <f>IF(INPUT_OUTPUT!BQ647="","",INPUT_OUTPUT!BQ647)</f>
        <v/>
      </c>
      <c r="O660" s="2457" t="str">
        <f>IF(INPUT_OUTPUT!BR647="","",INPUT_OUTPUT!BR647)</f>
        <v/>
      </c>
      <c r="P660" s="2457" t="str">
        <f>IF(INPUT_OUTPUT!BS647="","",INPUT_OUTPUT!BS647)</f>
        <v/>
      </c>
      <c r="Q660" s="2457" t="str">
        <f>IF(INPUT_OUTPUT!BT647="","",INPUT_OUTPUT!BT647)</f>
        <v/>
      </c>
      <c r="R660" s="2457" t="str">
        <f>IF(INPUT_OUTPUT!BU647="","",INPUT_OUTPUT!BU647)</f>
        <v/>
      </c>
      <c r="S660" s="2461" t="str">
        <f t="shared" si="34"/>
        <v/>
      </c>
      <c r="T660" s="2457" t="str">
        <f>IF(INPUT_OUTPUT!BV647="","",INPUT_OUTPUT!BV647)</f>
        <v/>
      </c>
      <c r="U660" s="2457" t="str">
        <f>IF(INPUT_OUTPUT!BW647="","",INPUT_OUTPUT!BW647)</f>
        <v/>
      </c>
      <c r="V660" s="2457" t="str">
        <f>IF(INPUT_OUTPUT!BX647="","",INPUT_OUTPUT!BX647)</f>
        <v/>
      </c>
      <c r="W660" s="2457" t="str">
        <f>IF(INPUT_OUTPUT!BY647="","",INPUT_OUTPUT!BY647)</f>
        <v/>
      </c>
      <c r="X660" s="2457" t="str">
        <f>IF(INPUT_OUTPUT!BZ647="","",INPUT_OUTPUT!BZ647)</f>
        <v/>
      </c>
      <c r="Y660" s="2457" t="str">
        <f>IF(INPUT_OUTPUT!CA647="","",INPUT_OUTPUT!CA647)</f>
        <v/>
      </c>
      <c r="Z660" s="2457" t="str">
        <f>IF(INPUT_OUTPUT!CB647="","",INPUT_OUTPUT!CB647)</f>
        <v/>
      </c>
      <c r="AA660" s="2461" t="str">
        <f t="shared" si="35"/>
        <v/>
      </c>
      <c r="AB660" s="2459" t="str">
        <f>IF(INPUT_OUTPUT!CC647="","",INPUT_OUTPUT!CC647)</f>
        <v/>
      </c>
      <c r="AC660" s="2459" t="str">
        <f>IF(INPUT_OUTPUT!CD647="","",INPUT_OUTPUT!CD647)</f>
        <v/>
      </c>
      <c r="AD660" s="2459" t="str">
        <f>IF(INPUT_OUTPUT!CE647="","",INPUT_OUTPUT!CE647)</f>
        <v/>
      </c>
      <c r="AE660" s="2459" t="str">
        <f>IF(INPUT_OUTPUT!CF647="","",INPUT_OUTPUT!CF647)</f>
        <v/>
      </c>
      <c r="AF660" s="2459" t="str">
        <f>IF(INPUT_OUTPUT!CG647="","",INPUT_OUTPUT!CG647)</f>
        <v/>
      </c>
      <c r="AG660" s="2459" t="str">
        <f>IF(INPUT_OUTPUT!CH647="","",INPUT_OUTPUT!CH647)</f>
        <v/>
      </c>
      <c r="AH660" s="2459" t="str">
        <f>IF(INPUT_OUTPUT!CI647="","",INPUT_OUTPUT!CI647)</f>
        <v/>
      </c>
    </row>
    <row r="661" spans="3:34" s="2437" customFormat="1" ht="12.75" customHeight="1">
      <c r="C661" s="2461" t="str">
        <f>IF(INPUT_OUTPUT!C648="","",INPUT_OUTPUT!C648)</f>
        <v/>
      </c>
      <c r="D661" s="2462" t="str">
        <f>IF(INPUT_OUTPUT!BH648="","",INPUT_OUTPUT!BH648)</f>
        <v/>
      </c>
      <c r="E661" s="2462" t="str">
        <f>IF(INPUT_OUTPUT!BI648="","",INPUT_OUTPUT!BI648)</f>
        <v/>
      </c>
      <c r="F661" s="2462" t="str">
        <f>IF(INPUT_OUTPUT!BJ648="","",INPUT_OUTPUT!BJ648)</f>
        <v/>
      </c>
      <c r="G661" s="2462" t="str">
        <f>IF(INPUT_OUTPUT!BK648="","",INPUT_OUTPUT!BK648)</f>
        <v/>
      </c>
      <c r="H661" s="2462" t="str">
        <f>IF(INPUT_OUTPUT!BL648="","",INPUT_OUTPUT!BL648)</f>
        <v/>
      </c>
      <c r="I661" s="2462" t="str">
        <f>IF(INPUT_OUTPUT!BM648="","",INPUT_OUTPUT!BM648)</f>
        <v/>
      </c>
      <c r="J661" s="2462" t="str">
        <f>IF(INPUT_OUTPUT!BN648="","",INPUT_OUTPUT!BN648)</f>
        <v/>
      </c>
      <c r="K661" s="2453" t="str">
        <f t="shared" si="33"/>
        <v/>
      </c>
      <c r="L661" s="2457" t="str">
        <f>IF(INPUT_OUTPUT!BO648="","",INPUT_OUTPUT!BO648)</f>
        <v/>
      </c>
      <c r="M661" s="2457" t="str">
        <f>IF(INPUT_OUTPUT!BP648="","",INPUT_OUTPUT!BP648)</f>
        <v/>
      </c>
      <c r="N661" s="2457" t="str">
        <f>IF(INPUT_OUTPUT!BQ648="","",INPUT_OUTPUT!BQ648)</f>
        <v/>
      </c>
      <c r="O661" s="2457" t="str">
        <f>IF(INPUT_OUTPUT!BR648="","",INPUT_OUTPUT!BR648)</f>
        <v/>
      </c>
      <c r="P661" s="2457" t="str">
        <f>IF(INPUT_OUTPUT!BS648="","",INPUT_OUTPUT!BS648)</f>
        <v/>
      </c>
      <c r="Q661" s="2457" t="str">
        <f>IF(INPUT_OUTPUT!BT648="","",INPUT_OUTPUT!BT648)</f>
        <v/>
      </c>
      <c r="R661" s="2457" t="str">
        <f>IF(INPUT_OUTPUT!BU648="","",INPUT_OUTPUT!BU648)</f>
        <v/>
      </c>
      <c r="S661" s="2461" t="str">
        <f t="shared" si="34"/>
        <v/>
      </c>
      <c r="T661" s="2457" t="str">
        <f>IF(INPUT_OUTPUT!BV648="","",INPUT_OUTPUT!BV648)</f>
        <v/>
      </c>
      <c r="U661" s="2457" t="str">
        <f>IF(INPUT_OUTPUT!BW648="","",INPUT_OUTPUT!BW648)</f>
        <v/>
      </c>
      <c r="V661" s="2457" t="str">
        <f>IF(INPUT_OUTPUT!BX648="","",INPUT_OUTPUT!BX648)</f>
        <v/>
      </c>
      <c r="W661" s="2457" t="str">
        <f>IF(INPUT_OUTPUT!BY648="","",INPUT_OUTPUT!BY648)</f>
        <v/>
      </c>
      <c r="X661" s="2457" t="str">
        <f>IF(INPUT_OUTPUT!BZ648="","",INPUT_OUTPUT!BZ648)</f>
        <v/>
      </c>
      <c r="Y661" s="2457" t="str">
        <f>IF(INPUT_OUTPUT!CA648="","",INPUT_OUTPUT!CA648)</f>
        <v/>
      </c>
      <c r="Z661" s="2457" t="str">
        <f>IF(INPUT_OUTPUT!CB648="","",INPUT_OUTPUT!CB648)</f>
        <v/>
      </c>
      <c r="AA661" s="2461" t="str">
        <f t="shared" si="35"/>
        <v/>
      </c>
      <c r="AB661" s="2459" t="str">
        <f>IF(INPUT_OUTPUT!CC648="","",INPUT_OUTPUT!CC648)</f>
        <v/>
      </c>
      <c r="AC661" s="2459" t="str">
        <f>IF(INPUT_OUTPUT!CD648="","",INPUT_OUTPUT!CD648)</f>
        <v/>
      </c>
      <c r="AD661" s="2459" t="str">
        <f>IF(INPUT_OUTPUT!CE648="","",INPUT_OUTPUT!CE648)</f>
        <v/>
      </c>
      <c r="AE661" s="2459" t="str">
        <f>IF(INPUT_OUTPUT!CF648="","",INPUT_OUTPUT!CF648)</f>
        <v/>
      </c>
      <c r="AF661" s="2459" t="str">
        <f>IF(INPUT_OUTPUT!CG648="","",INPUT_OUTPUT!CG648)</f>
        <v/>
      </c>
      <c r="AG661" s="2459" t="str">
        <f>IF(INPUT_OUTPUT!CH648="","",INPUT_OUTPUT!CH648)</f>
        <v/>
      </c>
      <c r="AH661" s="2459" t="str">
        <f>IF(INPUT_OUTPUT!CI648="","",INPUT_OUTPUT!CI648)</f>
        <v/>
      </c>
    </row>
    <row r="662" spans="3:34" s="2437" customFormat="1" ht="12.75" customHeight="1">
      <c r="C662" s="2461" t="str">
        <f>IF(INPUT_OUTPUT!C649="","",INPUT_OUTPUT!C649)</f>
        <v/>
      </c>
      <c r="D662" s="2462" t="str">
        <f>IF(INPUT_OUTPUT!BH649="","",INPUT_OUTPUT!BH649)</f>
        <v/>
      </c>
      <c r="E662" s="2462" t="str">
        <f>IF(INPUT_OUTPUT!BI649="","",INPUT_OUTPUT!BI649)</f>
        <v/>
      </c>
      <c r="F662" s="2462" t="str">
        <f>IF(INPUT_OUTPUT!BJ649="","",INPUT_OUTPUT!BJ649)</f>
        <v/>
      </c>
      <c r="G662" s="2462" t="str">
        <f>IF(INPUT_OUTPUT!BK649="","",INPUT_OUTPUT!BK649)</f>
        <v/>
      </c>
      <c r="H662" s="2462" t="str">
        <f>IF(INPUT_OUTPUT!BL649="","",INPUT_OUTPUT!BL649)</f>
        <v/>
      </c>
      <c r="I662" s="2462" t="str">
        <f>IF(INPUT_OUTPUT!BM649="","",INPUT_OUTPUT!BM649)</f>
        <v/>
      </c>
      <c r="J662" s="2462" t="str">
        <f>IF(INPUT_OUTPUT!BN649="","",INPUT_OUTPUT!BN649)</f>
        <v/>
      </c>
      <c r="K662" s="2453" t="str">
        <f t="shared" si="33"/>
        <v/>
      </c>
      <c r="L662" s="2457" t="str">
        <f>IF(INPUT_OUTPUT!BO649="","",INPUT_OUTPUT!BO649)</f>
        <v/>
      </c>
      <c r="M662" s="2457" t="str">
        <f>IF(INPUT_OUTPUT!BP649="","",INPUT_OUTPUT!BP649)</f>
        <v/>
      </c>
      <c r="N662" s="2457" t="str">
        <f>IF(INPUT_OUTPUT!BQ649="","",INPUT_OUTPUT!BQ649)</f>
        <v/>
      </c>
      <c r="O662" s="2457" t="str">
        <f>IF(INPUT_OUTPUT!BR649="","",INPUT_OUTPUT!BR649)</f>
        <v/>
      </c>
      <c r="P662" s="2457" t="str">
        <f>IF(INPUT_OUTPUT!BS649="","",INPUT_OUTPUT!BS649)</f>
        <v/>
      </c>
      <c r="Q662" s="2457" t="str">
        <f>IF(INPUT_OUTPUT!BT649="","",INPUT_OUTPUT!BT649)</f>
        <v/>
      </c>
      <c r="R662" s="2457" t="str">
        <f>IF(INPUT_OUTPUT!BU649="","",INPUT_OUTPUT!BU649)</f>
        <v/>
      </c>
      <c r="S662" s="2461" t="str">
        <f t="shared" si="34"/>
        <v/>
      </c>
      <c r="T662" s="2457" t="str">
        <f>IF(INPUT_OUTPUT!BV649="","",INPUT_OUTPUT!BV649)</f>
        <v/>
      </c>
      <c r="U662" s="2457" t="str">
        <f>IF(INPUT_OUTPUT!BW649="","",INPUT_OUTPUT!BW649)</f>
        <v/>
      </c>
      <c r="V662" s="2457" t="str">
        <f>IF(INPUT_OUTPUT!BX649="","",INPUT_OUTPUT!BX649)</f>
        <v/>
      </c>
      <c r="W662" s="2457" t="str">
        <f>IF(INPUT_OUTPUT!BY649="","",INPUT_OUTPUT!BY649)</f>
        <v/>
      </c>
      <c r="X662" s="2457" t="str">
        <f>IF(INPUT_OUTPUT!BZ649="","",INPUT_OUTPUT!BZ649)</f>
        <v/>
      </c>
      <c r="Y662" s="2457" t="str">
        <f>IF(INPUT_OUTPUT!CA649="","",INPUT_OUTPUT!CA649)</f>
        <v/>
      </c>
      <c r="Z662" s="2457" t="str">
        <f>IF(INPUT_OUTPUT!CB649="","",INPUT_OUTPUT!CB649)</f>
        <v/>
      </c>
      <c r="AA662" s="2461" t="str">
        <f t="shared" si="35"/>
        <v/>
      </c>
      <c r="AB662" s="2459" t="str">
        <f>IF(INPUT_OUTPUT!CC649="","",INPUT_OUTPUT!CC649)</f>
        <v/>
      </c>
      <c r="AC662" s="2459" t="str">
        <f>IF(INPUT_OUTPUT!CD649="","",INPUT_OUTPUT!CD649)</f>
        <v/>
      </c>
      <c r="AD662" s="2459" t="str">
        <f>IF(INPUT_OUTPUT!CE649="","",INPUT_OUTPUT!CE649)</f>
        <v/>
      </c>
      <c r="AE662" s="2459" t="str">
        <f>IF(INPUT_OUTPUT!CF649="","",INPUT_OUTPUT!CF649)</f>
        <v/>
      </c>
      <c r="AF662" s="2459" t="str">
        <f>IF(INPUT_OUTPUT!CG649="","",INPUT_OUTPUT!CG649)</f>
        <v/>
      </c>
      <c r="AG662" s="2459" t="str">
        <f>IF(INPUT_OUTPUT!CH649="","",INPUT_OUTPUT!CH649)</f>
        <v/>
      </c>
      <c r="AH662" s="2459" t="str">
        <f>IF(INPUT_OUTPUT!CI649="","",INPUT_OUTPUT!CI649)</f>
        <v/>
      </c>
    </row>
    <row r="663" spans="3:34" s="2437" customFormat="1" ht="12.75" customHeight="1">
      <c r="C663" s="2461" t="str">
        <f>IF(INPUT_OUTPUT!C650="","",INPUT_OUTPUT!C650)</f>
        <v/>
      </c>
      <c r="D663" s="2462" t="str">
        <f>IF(INPUT_OUTPUT!BH650="","",INPUT_OUTPUT!BH650)</f>
        <v/>
      </c>
      <c r="E663" s="2462" t="str">
        <f>IF(INPUT_OUTPUT!BI650="","",INPUT_OUTPUT!BI650)</f>
        <v/>
      </c>
      <c r="F663" s="2462" t="str">
        <f>IF(INPUT_OUTPUT!BJ650="","",INPUT_OUTPUT!BJ650)</f>
        <v/>
      </c>
      <c r="G663" s="2462" t="str">
        <f>IF(INPUT_OUTPUT!BK650="","",INPUT_OUTPUT!BK650)</f>
        <v/>
      </c>
      <c r="H663" s="2462" t="str">
        <f>IF(INPUT_OUTPUT!BL650="","",INPUT_OUTPUT!BL650)</f>
        <v/>
      </c>
      <c r="I663" s="2462" t="str">
        <f>IF(INPUT_OUTPUT!BM650="","",INPUT_OUTPUT!BM650)</f>
        <v/>
      </c>
      <c r="J663" s="2462" t="str">
        <f>IF(INPUT_OUTPUT!BN650="","",INPUT_OUTPUT!BN650)</f>
        <v/>
      </c>
      <c r="K663" s="2453" t="str">
        <f t="shared" si="33"/>
        <v/>
      </c>
      <c r="L663" s="2457" t="str">
        <f>IF(INPUT_OUTPUT!BO650="","",INPUT_OUTPUT!BO650)</f>
        <v/>
      </c>
      <c r="M663" s="2457" t="str">
        <f>IF(INPUT_OUTPUT!BP650="","",INPUT_OUTPUT!BP650)</f>
        <v/>
      </c>
      <c r="N663" s="2457" t="str">
        <f>IF(INPUT_OUTPUT!BQ650="","",INPUT_OUTPUT!BQ650)</f>
        <v/>
      </c>
      <c r="O663" s="2457" t="str">
        <f>IF(INPUT_OUTPUT!BR650="","",INPUT_OUTPUT!BR650)</f>
        <v/>
      </c>
      <c r="P663" s="2457" t="str">
        <f>IF(INPUT_OUTPUT!BS650="","",INPUT_OUTPUT!BS650)</f>
        <v/>
      </c>
      <c r="Q663" s="2457" t="str">
        <f>IF(INPUT_OUTPUT!BT650="","",INPUT_OUTPUT!BT650)</f>
        <v/>
      </c>
      <c r="R663" s="2457" t="str">
        <f>IF(INPUT_OUTPUT!BU650="","",INPUT_OUTPUT!BU650)</f>
        <v/>
      </c>
      <c r="S663" s="2461" t="str">
        <f t="shared" si="34"/>
        <v/>
      </c>
      <c r="T663" s="2457" t="str">
        <f>IF(INPUT_OUTPUT!BV650="","",INPUT_OUTPUT!BV650)</f>
        <v/>
      </c>
      <c r="U663" s="2457" t="str">
        <f>IF(INPUT_OUTPUT!BW650="","",INPUT_OUTPUT!BW650)</f>
        <v/>
      </c>
      <c r="V663" s="2457" t="str">
        <f>IF(INPUT_OUTPUT!BX650="","",INPUT_OUTPUT!BX650)</f>
        <v/>
      </c>
      <c r="W663" s="2457" t="str">
        <f>IF(INPUT_OUTPUT!BY650="","",INPUT_OUTPUT!BY650)</f>
        <v/>
      </c>
      <c r="X663" s="2457" t="str">
        <f>IF(INPUT_OUTPUT!BZ650="","",INPUT_OUTPUT!BZ650)</f>
        <v/>
      </c>
      <c r="Y663" s="2457" t="str">
        <f>IF(INPUT_OUTPUT!CA650="","",INPUT_OUTPUT!CA650)</f>
        <v/>
      </c>
      <c r="Z663" s="2457" t="str">
        <f>IF(INPUT_OUTPUT!CB650="","",INPUT_OUTPUT!CB650)</f>
        <v/>
      </c>
      <c r="AA663" s="2461" t="str">
        <f t="shared" si="35"/>
        <v/>
      </c>
      <c r="AB663" s="2459" t="str">
        <f>IF(INPUT_OUTPUT!CC650="","",INPUT_OUTPUT!CC650)</f>
        <v/>
      </c>
      <c r="AC663" s="2459" t="str">
        <f>IF(INPUT_OUTPUT!CD650="","",INPUT_OUTPUT!CD650)</f>
        <v/>
      </c>
      <c r="AD663" s="2459" t="str">
        <f>IF(INPUT_OUTPUT!CE650="","",INPUT_OUTPUT!CE650)</f>
        <v/>
      </c>
      <c r="AE663" s="2459" t="str">
        <f>IF(INPUT_OUTPUT!CF650="","",INPUT_OUTPUT!CF650)</f>
        <v/>
      </c>
      <c r="AF663" s="2459" t="str">
        <f>IF(INPUT_OUTPUT!CG650="","",INPUT_OUTPUT!CG650)</f>
        <v/>
      </c>
      <c r="AG663" s="2459" t="str">
        <f>IF(INPUT_OUTPUT!CH650="","",INPUT_OUTPUT!CH650)</f>
        <v/>
      </c>
      <c r="AH663" s="2459" t="str">
        <f>IF(INPUT_OUTPUT!CI650="","",INPUT_OUTPUT!CI650)</f>
        <v/>
      </c>
    </row>
    <row r="664" spans="3:34" s="2437" customFormat="1" ht="12.75" customHeight="1">
      <c r="C664" s="2461" t="str">
        <f>IF(INPUT_OUTPUT!C651="","",INPUT_OUTPUT!C651)</f>
        <v/>
      </c>
      <c r="D664" s="2462" t="str">
        <f>IF(INPUT_OUTPUT!BH651="","",INPUT_OUTPUT!BH651)</f>
        <v/>
      </c>
      <c r="E664" s="2462" t="str">
        <f>IF(INPUT_OUTPUT!BI651="","",INPUT_OUTPUT!BI651)</f>
        <v/>
      </c>
      <c r="F664" s="2462" t="str">
        <f>IF(INPUT_OUTPUT!BJ651="","",INPUT_OUTPUT!BJ651)</f>
        <v/>
      </c>
      <c r="G664" s="2462" t="str">
        <f>IF(INPUT_OUTPUT!BK651="","",INPUT_OUTPUT!BK651)</f>
        <v/>
      </c>
      <c r="H664" s="2462" t="str">
        <f>IF(INPUT_OUTPUT!BL651="","",INPUT_OUTPUT!BL651)</f>
        <v/>
      </c>
      <c r="I664" s="2462" t="str">
        <f>IF(INPUT_OUTPUT!BM651="","",INPUT_OUTPUT!BM651)</f>
        <v/>
      </c>
      <c r="J664" s="2462" t="str">
        <f>IF(INPUT_OUTPUT!BN651="","",INPUT_OUTPUT!BN651)</f>
        <v/>
      </c>
      <c r="K664" s="2453" t="str">
        <f t="shared" si="33"/>
        <v/>
      </c>
      <c r="L664" s="2457" t="str">
        <f>IF(INPUT_OUTPUT!BO651="","",INPUT_OUTPUT!BO651)</f>
        <v/>
      </c>
      <c r="M664" s="2457" t="str">
        <f>IF(INPUT_OUTPUT!BP651="","",INPUT_OUTPUT!BP651)</f>
        <v/>
      </c>
      <c r="N664" s="2457" t="str">
        <f>IF(INPUT_OUTPUT!BQ651="","",INPUT_OUTPUT!BQ651)</f>
        <v/>
      </c>
      <c r="O664" s="2457" t="str">
        <f>IF(INPUT_OUTPUT!BR651="","",INPUT_OUTPUT!BR651)</f>
        <v/>
      </c>
      <c r="P664" s="2457" t="str">
        <f>IF(INPUT_OUTPUT!BS651="","",INPUT_OUTPUT!BS651)</f>
        <v/>
      </c>
      <c r="Q664" s="2457" t="str">
        <f>IF(INPUT_OUTPUT!BT651="","",INPUT_OUTPUT!BT651)</f>
        <v/>
      </c>
      <c r="R664" s="2457" t="str">
        <f>IF(INPUT_OUTPUT!BU651="","",INPUT_OUTPUT!BU651)</f>
        <v/>
      </c>
      <c r="S664" s="2461" t="str">
        <f t="shared" si="34"/>
        <v/>
      </c>
      <c r="T664" s="2457" t="str">
        <f>IF(INPUT_OUTPUT!BV651="","",INPUT_OUTPUT!BV651)</f>
        <v/>
      </c>
      <c r="U664" s="2457" t="str">
        <f>IF(INPUT_OUTPUT!BW651="","",INPUT_OUTPUT!BW651)</f>
        <v/>
      </c>
      <c r="V664" s="2457" t="str">
        <f>IF(INPUT_OUTPUT!BX651="","",INPUT_OUTPUT!BX651)</f>
        <v/>
      </c>
      <c r="W664" s="2457" t="str">
        <f>IF(INPUT_OUTPUT!BY651="","",INPUT_OUTPUT!BY651)</f>
        <v/>
      </c>
      <c r="X664" s="2457" t="str">
        <f>IF(INPUT_OUTPUT!BZ651="","",INPUT_OUTPUT!BZ651)</f>
        <v/>
      </c>
      <c r="Y664" s="2457" t="str">
        <f>IF(INPUT_OUTPUT!CA651="","",INPUT_OUTPUT!CA651)</f>
        <v/>
      </c>
      <c r="Z664" s="2457" t="str">
        <f>IF(INPUT_OUTPUT!CB651="","",INPUT_OUTPUT!CB651)</f>
        <v/>
      </c>
      <c r="AA664" s="2461" t="str">
        <f t="shared" si="35"/>
        <v/>
      </c>
      <c r="AB664" s="2459" t="str">
        <f>IF(INPUT_OUTPUT!CC651="","",INPUT_OUTPUT!CC651)</f>
        <v/>
      </c>
      <c r="AC664" s="2459" t="str">
        <f>IF(INPUT_OUTPUT!CD651="","",INPUT_OUTPUT!CD651)</f>
        <v/>
      </c>
      <c r="AD664" s="2459" t="str">
        <f>IF(INPUT_OUTPUT!CE651="","",INPUT_OUTPUT!CE651)</f>
        <v/>
      </c>
      <c r="AE664" s="2459" t="str">
        <f>IF(INPUT_OUTPUT!CF651="","",INPUT_OUTPUT!CF651)</f>
        <v/>
      </c>
      <c r="AF664" s="2459" t="str">
        <f>IF(INPUT_OUTPUT!CG651="","",INPUT_OUTPUT!CG651)</f>
        <v/>
      </c>
      <c r="AG664" s="2459" t="str">
        <f>IF(INPUT_OUTPUT!CH651="","",INPUT_OUTPUT!CH651)</f>
        <v/>
      </c>
      <c r="AH664" s="2459" t="str">
        <f>IF(INPUT_OUTPUT!CI651="","",INPUT_OUTPUT!CI651)</f>
        <v/>
      </c>
    </row>
    <row r="665" spans="3:34" s="2437" customFormat="1" ht="12.75" customHeight="1">
      <c r="C665" s="2461" t="str">
        <f>IF(INPUT_OUTPUT!C652="","",INPUT_OUTPUT!C652)</f>
        <v/>
      </c>
      <c r="D665" s="2462" t="str">
        <f>IF(INPUT_OUTPUT!BH652="","",INPUT_OUTPUT!BH652)</f>
        <v/>
      </c>
      <c r="E665" s="2462" t="str">
        <f>IF(INPUT_OUTPUT!BI652="","",INPUT_OUTPUT!BI652)</f>
        <v/>
      </c>
      <c r="F665" s="2462" t="str">
        <f>IF(INPUT_OUTPUT!BJ652="","",INPUT_OUTPUT!BJ652)</f>
        <v/>
      </c>
      <c r="G665" s="2462" t="str">
        <f>IF(INPUT_OUTPUT!BK652="","",INPUT_OUTPUT!BK652)</f>
        <v/>
      </c>
      <c r="H665" s="2462" t="str">
        <f>IF(INPUT_OUTPUT!BL652="","",INPUT_OUTPUT!BL652)</f>
        <v/>
      </c>
      <c r="I665" s="2462" t="str">
        <f>IF(INPUT_OUTPUT!BM652="","",INPUT_OUTPUT!BM652)</f>
        <v/>
      </c>
      <c r="J665" s="2462" t="str">
        <f>IF(INPUT_OUTPUT!BN652="","",INPUT_OUTPUT!BN652)</f>
        <v/>
      </c>
      <c r="K665" s="2453" t="str">
        <f t="shared" si="33"/>
        <v/>
      </c>
      <c r="L665" s="2457" t="str">
        <f>IF(INPUT_OUTPUT!BO652="","",INPUT_OUTPUT!BO652)</f>
        <v/>
      </c>
      <c r="M665" s="2457" t="str">
        <f>IF(INPUT_OUTPUT!BP652="","",INPUT_OUTPUT!BP652)</f>
        <v/>
      </c>
      <c r="N665" s="2457" t="str">
        <f>IF(INPUT_OUTPUT!BQ652="","",INPUT_OUTPUT!BQ652)</f>
        <v/>
      </c>
      <c r="O665" s="2457" t="str">
        <f>IF(INPUT_OUTPUT!BR652="","",INPUT_OUTPUT!BR652)</f>
        <v/>
      </c>
      <c r="P665" s="2457" t="str">
        <f>IF(INPUT_OUTPUT!BS652="","",INPUT_OUTPUT!BS652)</f>
        <v/>
      </c>
      <c r="Q665" s="2457" t="str">
        <f>IF(INPUT_OUTPUT!BT652="","",INPUT_OUTPUT!BT652)</f>
        <v/>
      </c>
      <c r="R665" s="2457" t="str">
        <f>IF(INPUT_OUTPUT!BU652="","",INPUT_OUTPUT!BU652)</f>
        <v/>
      </c>
      <c r="S665" s="2461" t="str">
        <f t="shared" si="34"/>
        <v/>
      </c>
      <c r="T665" s="2457" t="str">
        <f>IF(INPUT_OUTPUT!BV652="","",INPUT_OUTPUT!BV652)</f>
        <v/>
      </c>
      <c r="U665" s="2457" t="str">
        <f>IF(INPUT_OUTPUT!BW652="","",INPUT_OUTPUT!BW652)</f>
        <v/>
      </c>
      <c r="V665" s="2457" t="str">
        <f>IF(INPUT_OUTPUT!BX652="","",INPUT_OUTPUT!BX652)</f>
        <v/>
      </c>
      <c r="W665" s="2457" t="str">
        <f>IF(INPUT_OUTPUT!BY652="","",INPUT_OUTPUT!BY652)</f>
        <v/>
      </c>
      <c r="X665" s="2457" t="str">
        <f>IF(INPUT_OUTPUT!BZ652="","",INPUT_OUTPUT!BZ652)</f>
        <v/>
      </c>
      <c r="Y665" s="2457" t="str">
        <f>IF(INPUT_OUTPUT!CA652="","",INPUT_OUTPUT!CA652)</f>
        <v/>
      </c>
      <c r="Z665" s="2457" t="str">
        <f>IF(INPUT_OUTPUT!CB652="","",INPUT_OUTPUT!CB652)</f>
        <v/>
      </c>
      <c r="AA665" s="2461" t="str">
        <f t="shared" si="35"/>
        <v/>
      </c>
      <c r="AB665" s="2459" t="str">
        <f>IF(INPUT_OUTPUT!CC652="","",INPUT_OUTPUT!CC652)</f>
        <v/>
      </c>
      <c r="AC665" s="2459" t="str">
        <f>IF(INPUT_OUTPUT!CD652="","",INPUT_OUTPUT!CD652)</f>
        <v/>
      </c>
      <c r="AD665" s="2459" t="str">
        <f>IF(INPUT_OUTPUT!CE652="","",INPUT_OUTPUT!CE652)</f>
        <v/>
      </c>
      <c r="AE665" s="2459" t="str">
        <f>IF(INPUT_OUTPUT!CF652="","",INPUT_OUTPUT!CF652)</f>
        <v/>
      </c>
      <c r="AF665" s="2459" t="str">
        <f>IF(INPUT_OUTPUT!CG652="","",INPUT_OUTPUT!CG652)</f>
        <v/>
      </c>
      <c r="AG665" s="2459" t="str">
        <f>IF(INPUT_OUTPUT!CH652="","",INPUT_OUTPUT!CH652)</f>
        <v/>
      </c>
      <c r="AH665" s="2459" t="str">
        <f>IF(INPUT_OUTPUT!CI652="","",INPUT_OUTPUT!CI652)</f>
        <v/>
      </c>
    </row>
    <row r="666" spans="3:34" s="2437" customFormat="1" ht="12.75" customHeight="1">
      <c r="C666" s="2461" t="str">
        <f>IF(INPUT_OUTPUT!C653="","",INPUT_OUTPUT!C653)</f>
        <v/>
      </c>
      <c r="D666" s="2462" t="str">
        <f>IF(INPUT_OUTPUT!BH653="","",INPUT_OUTPUT!BH653)</f>
        <v/>
      </c>
      <c r="E666" s="2462" t="str">
        <f>IF(INPUT_OUTPUT!BI653="","",INPUT_OUTPUT!BI653)</f>
        <v/>
      </c>
      <c r="F666" s="2462" t="str">
        <f>IF(INPUT_OUTPUT!BJ653="","",INPUT_OUTPUT!BJ653)</f>
        <v/>
      </c>
      <c r="G666" s="2462" t="str">
        <f>IF(INPUT_OUTPUT!BK653="","",INPUT_OUTPUT!BK653)</f>
        <v/>
      </c>
      <c r="H666" s="2462" t="str">
        <f>IF(INPUT_OUTPUT!BL653="","",INPUT_OUTPUT!BL653)</f>
        <v/>
      </c>
      <c r="I666" s="2462" t="str">
        <f>IF(INPUT_OUTPUT!BM653="","",INPUT_OUTPUT!BM653)</f>
        <v/>
      </c>
      <c r="J666" s="2462" t="str">
        <f>IF(INPUT_OUTPUT!BN653="","",INPUT_OUTPUT!BN653)</f>
        <v/>
      </c>
      <c r="K666" s="2453" t="str">
        <f t="shared" si="33"/>
        <v/>
      </c>
      <c r="L666" s="2457" t="str">
        <f>IF(INPUT_OUTPUT!BO653="","",INPUT_OUTPUT!BO653)</f>
        <v/>
      </c>
      <c r="M666" s="2457" t="str">
        <f>IF(INPUT_OUTPUT!BP653="","",INPUT_OUTPUT!BP653)</f>
        <v/>
      </c>
      <c r="N666" s="2457" t="str">
        <f>IF(INPUT_OUTPUT!BQ653="","",INPUT_OUTPUT!BQ653)</f>
        <v/>
      </c>
      <c r="O666" s="2457" t="str">
        <f>IF(INPUT_OUTPUT!BR653="","",INPUT_OUTPUT!BR653)</f>
        <v/>
      </c>
      <c r="P666" s="2457" t="str">
        <f>IF(INPUT_OUTPUT!BS653="","",INPUT_OUTPUT!BS653)</f>
        <v/>
      </c>
      <c r="Q666" s="2457" t="str">
        <f>IF(INPUT_OUTPUT!BT653="","",INPUT_OUTPUT!BT653)</f>
        <v/>
      </c>
      <c r="R666" s="2457" t="str">
        <f>IF(INPUT_OUTPUT!BU653="","",INPUT_OUTPUT!BU653)</f>
        <v/>
      </c>
      <c r="S666" s="2461" t="str">
        <f t="shared" si="34"/>
        <v/>
      </c>
      <c r="T666" s="2457" t="str">
        <f>IF(INPUT_OUTPUT!BV653="","",INPUT_OUTPUT!BV653)</f>
        <v/>
      </c>
      <c r="U666" s="2457" t="str">
        <f>IF(INPUT_OUTPUT!BW653="","",INPUT_OUTPUT!BW653)</f>
        <v/>
      </c>
      <c r="V666" s="2457" t="str">
        <f>IF(INPUT_OUTPUT!BX653="","",INPUT_OUTPUT!BX653)</f>
        <v/>
      </c>
      <c r="W666" s="2457" t="str">
        <f>IF(INPUT_OUTPUT!BY653="","",INPUT_OUTPUT!BY653)</f>
        <v/>
      </c>
      <c r="X666" s="2457" t="str">
        <f>IF(INPUT_OUTPUT!BZ653="","",INPUT_OUTPUT!BZ653)</f>
        <v/>
      </c>
      <c r="Y666" s="2457" t="str">
        <f>IF(INPUT_OUTPUT!CA653="","",INPUT_OUTPUT!CA653)</f>
        <v/>
      </c>
      <c r="Z666" s="2457" t="str">
        <f>IF(INPUT_OUTPUT!CB653="","",INPUT_OUTPUT!CB653)</f>
        <v/>
      </c>
      <c r="AA666" s="2461" t="str">
        <f t="shared" si="35"/>
        <v/>
      </c>
      <c r="AB666" s="2459" t="str">
        <f>IF(INPUT_OUTPUT!CC653="","",INPUT_OUTPUT!CC653)</f>
        <v/>
      </c>
      <c r="AC666" s="2459" t="str">
        <f>IF(INPUT_OUTPUT!CD653="","",INPUT_OUTPUT!CD653)</f>
        <v/>
      </c>
      <c r="AD666" s="2459" t="str">
        <f>IF(INPUT_OUTPUT!CE653="","",INPUT_OUTPUT!CE653)</f>
        <v/>
      </c>
      <c r="AE666" s="2459" t="str">
        <f>IF(INPUT_OUTPUT!CF653="","",INPUT_OUTPUT!CF653)</f>
        <v/>
      </c>
      <c r="AF666" s="2459" t="str">
        <f>IF(INPUT_OUTPUT!CG653="","",INPUT_OUTPUT!CG653)</f>
        <v/>
      </c>
      <c r="AG666" s="2459" t="str">
        <f>IF(INPUT_OUTPUT!CH653="","",INPUT_OUTPUT!CH653)</f>
        <v/>
      </c>
      <c r="AH666" s="2459" t="str">
        <f>IF(INPUT_OUTPUT!CI653="","",INPUT_OUTPUT!CI653)</f>
        <v/>
      </c>
    </row>
    <row r="667" spans="3:34" s="2437" customFormat="1" ht="12.75" customHeight="1">
      <c r="C667" s="2461" t="str">
        <f>IF(INPUT_OUTPUT!C654="","",INPUT_OUTPUT!C654)</f>
        <v/>
      </c>
      <c r="D667" s="2462" t="str">
        <f>IF(INPUT_OUTPUT!BH654="","",INPUT_OUTPUT!BH654)</f>
        <v/>
      </c>
      <c r="E667" s="2462" t="str">
        <f>IF(INPUT_OUTPUT!BI654="","",INPUT_OUTPUT!BI654)</f>
        <v/>
      </c>
      <c r="F667" s="2462" t="str">
        <f>IF(INPUT_OUTPUT!BJ654="","",INPUT_OUTPUT!BJ654)</f>
        <v/>
      </c>
      <c r="G667" s="2462" t="str">
        <f>IF(INPUT_OUTPUT!BK654="","",INPUT_OUTPUT!BK654)</f>
        <v/>
      </c>
      <c r="H667" s="2462" t="str">
        <f>IF(INPUT_OUTPUT!BL654="","",INPUT_OUTPUT!BL654)</f>
        <v/>
      </c>
      <c r="I667" s="2462" t="str">
        <f>IF(INPUT_OUTPUT!BM654="","",INPUT_OUTPUT!BM654)</f>
        <v/>
      </c>
      <c r="J667" s="2462" t="str">
        <f>IF(INPUT_OUTPUT!BN654="","",INPUT_OUTPUT!BN654)</f>
        <v/>
      </c>
      <c r="K667" s="2453" t="str">
        <f t="shared" si="33"/>
        <v/>
      </c>
      <c r="L667" s="2457" t="str">
        <f>IF(INPUT_OUTPUT!BO654="","",INPUT_OUTPUT!BO654)</f>
        <v/>
      </c>
      <c r="M667" s="2457" t="str">
        <f>IF(INPUT_OUTPUT!BP654="","",INPUT_OUTPUT!BP654)</f>
        <v/>
      </c>
      <c r="N667" s="2457" t="str">
        <f>IF(INPUT_OUTPUT!BQ654="","",INPUT_OUTPUT!BQ654)</f>
        <v/>
      </c>
      <c r="O667" s="2457" t="str">
        <f>IF(INPUT_OUTPUT!BR654="","",INPUT_OUTPUT!BR654)</f>
        <v/>
      </c>
      <c r="P667" s="2457" t="str">
        <f>IF(INPUT_OUTPUT!BS654="","",INPUT_OUTPUT!BS654)</f>
        <v/>
      </c>
      <c r="Q667" s="2457" t="str">
        <f>IF(INPUT_OUTPUT!BT654="","",INPUT_OUTPUT!BT654)</f>
        <v/>
      </c>
      <c r="R667" s="2457" t="str">
        <f>IF(INPUT_OUTPUT!BU654="","",INPUT_OUTPUT!BU654)</f>
        <v/>
      </c>
      <c r="S667" s="2461" t="str">
        <f t="shared" si="34"/>
        <v/>
      </c>
      <c r="T667" s="2457" t="str">
        <f>IF(INPUT_OUTPUT!BV654="","",INPUT_OUTPUT!BV654)</f>
        <v/>
      </c>
      <c r="U667" s="2457" t="str">
        <f>IF(INPUT_OUTPUT!BW654="","",INPUT_OUTPUT!BW654)</f>
        <v/>
      </c>
      <c r="V667" s="2457" t="str">
        <f>IF(INPUT_OUTPUT!BX654="","",INPUT_OUTPUT!BX654)</f>
        <v/>
      </c>
      <c r="W667" s="2457" t="str">
        <f>IF(INPUT_OUTPUT!BY654="","",INPUT_OUTPUT!BY654)</f>
        <v/>
      </c>
      <c r="X667" s="2457" t="str">
        <f>IF(INPUT_OUTPUT!BZ654="","",INPUT_OUTPUT!BZ654)</f>
        <v/>
      </c>
      <c r="Y667" s="2457" t="str">
        <f>IF(INPUT_OUTPUT!CA654="","",INPUT_OUTPUT!CA654)</f>
        <v/>
      </c>
      <c r="Z667" s="2457" t="str">
        <f>IF(INPUT_OUTPUT!CB654="","",INPUT_OUTPUT!CB654)</f>
        <v/>
      </c>
      <c r="AA667" s="2461" t="str">
        <f t="shared" si="35"/>
        <v/>
      </c>
      <c r="AB667" s="2459" t="str">
        <f>IF(INPUT_OUTPUT!CC654="","",INPUT_OUTPUT!CC654)</f>
        <v/>
      </c>
      <c r="AC667" s="2459" t="str">
        <f>IF(INPUT_OUTPUT!CD654="","",INPUT_OUTPUT!CD654)</f>
        <v/>
      </c>
      <c r="AD667" s="2459" t="str">
        <f>IF(INPUT_OUTPUT!CE654="","",INPUT_OUTPUT!CE654)</f>
        <v/>
      </c>
      <c r="AE667" s="2459" t="str">
        <f>IF(INPUT_OUTPUT!CF654="","",INPUT_OUTPUT!CF654)</f>
        <v/>
      </c>
      <c r="AF667" s="2459" t="str">
        <f>IF(INPUT_OUTPUT!CG654="","",INPUT_OUTPUT!CG654)</f>
        <v/>
      </c>
      <c r="AG667" s="2459" t="str">
        <f>IF(INPUT_OUTPUT!CH654="","",INPUT_OUTPUT!CH654)</f>
        <v/>
      </c>
      <c r="AH667" s="2459" t="str">
        <f>IF(INPUT_OUTPUT!CI654="","",INPUT_OUTPUT!CI654)</f>
        <v/>
      </c>
    </row>
    <row r="668" spans="3:34" s="2437" customFormat="1" ht="12.75" customHeight="1">
      <c r="C668" s="2461" t="str">
        <f>IF(INPUT_OUTPUT!C655="","",INPUT_OUTPUT!C655)</f>
        <v/>
      </c>
      <c r="D668" s="2462" t="str">
        <f>IF(INPUT_OUTPUT!BH655="","",INPUT_OUTPUT!BH655)</f>
        <v/>
      </c>
      <c r="E668" s="2462" t="str">
        <f>IF(INPUT_OUTPUT!BI655="","",INPUT_OUTPUT!BI655)</f>
        <v/>
      </c>
      <c r="F668" s="2462" t="str">
        <f>IF(INPUT_OUTPUT!BJ655="","",INPUT_OUTPUT!BJ655)</f>
        <v/>
      </c>
      <c r="G668" s="2462" t="str">
        <f>IF(INPUT_OUTPUT!BK655="","",INPUT_OUTPUT!BK655)</f>
        <v/>
      </c>
      <c r="H668" s="2462" t="str">
        <f>IF(INPUT_OUTPUT!BL655="","",INPUT_OUTPUT!BL655)</f>
        <v/>
      </c>
      <c r="I668" s="2462" t="str">
        <f>IF(INPUT_OUTPUT!BM655="","",INPUT_OUTPUT!BM655)</f>
        <v/>
      </c>
      <c r="J668" s="2462" t="str">
        <f>IF(INPUT_OUTPUT!BN655="","",INPUT_OUTPUT!BN655)</f>
        <v/>
      </c>
      <c r="K668" s="2453" t="str">
        <f t="shared" si="33"/>
        <v/>
      </c>
      <c r="L668" s="2457" t="str">
        <f>IF(INPUT_OUTPUT!BO655="","",INPUT_OUTPUT!BO655)</f>
        <v/>
      </c>
      <c r="M668" s="2457" t="str">
        <f>IF(INPUT_OUTPUT!BP655="","",INPUT_OUTPUT!BP655)</f>
        <v/>
      </c>
      <c r="N668" s="2457" t="str">
        <f>IF(INPUT_OUTPUT!BQ655="","",INPUT_OUTPUT!BQ655)</f>
        <v/>
      </c>
      <c r="O668" s="2457" t="str">
        <f>IF(INPUT_OUTPUT!BR655="","",INPUT_OUTPUT!BR655)</f>
        <v/>
      </c>
      <c r="P668" s="2457" t="str">
        <f>IF(INPUT_OUTPUT!BS655="","",INPUT_OUTPUT!BS655)</f>
        <v/>
      </c>
      <c r="Q668" s="2457" t="str">
        <f>IF(INPUT_OUTPUT!BT655="","",INPUT_OUTPUT!BT655)</f>
        <v/>
      </c>
      <c r="R668" s="2457" t="str">
        <f>IF(INPUT_OUTPUT!BU655="","",INPUT_OUTPUT!BU655)</f>
        <v/>
      </c>
      <c r="S668" s="2461" t="str">
        <f t="shared" si="34"/>
        <v/>
      </c>
      <c r="T668" s="2457" t="str">
        <f>IF(INPUT_OUTPUT!BV655="","",INPUT_OUTPUT!BV655)</f>
        <v/>
      </c>
      <c r="U668" s="2457" t="str">
        <f>IF(INPUT_OUTPUT!BW655="","",INPUT_OUTPUT!BW655)</f>
        <v/>
      </c>
      <c r="V668" s="2457" t="str">
        <f>IF(INPUT_OUTPUT!BX655="","",INPUT_OUTPUT!BX655)</f>
        <v/>
      </c>
      <c r="W668" s="2457" t="str">
        <f>IF(INPUT_OUTPUT!BY655="","",INPUT_OUTPUT!BY655)</f>
        <v/>
      </c>
      <c r="X668" s="2457" t="str">
        <f>IF(INPUT_OUTPUT!BZ655="","",INPUT_OUTPUT!BZ655)</f>
        <v/>
      </c>
      <c r="Y668" s="2457" t="str">
        <f>IF(INPUT_OUTPUT!CA655="","",INPUT_OUTPUT!CA655)</f>
        <v/>
      </c>
      <c r="Z668" s="2457" t="str">
        <f>IF(INPUT_OUTPUT!CB655="","",INPUT_OUTPUT!CB655)</f>
        <v/>
      </c>
      <c r="AA668" s="2461" t="str">
        <f t="shared" si="35"/>
        <v/>
      </c>
      <c r="AB668" s="2459" t="str">
        <f>IF(INPUT_OUTPUT!CC655="","",INPUT_OUTPUT!CC655)</f>
        <v/>
      </c>
      <c r="AC668" s="2459" t="str">
        <f>IF(INPUT_OUTPUT!CD655="","",INPUT_OUTPUT!CD655)</f>
        <v/>
      </c>
      <c r="AD668" s="2459" t="str">
        <f>IF(INPUT_OUTPUT!CE655="","",INPUT_OUTPUT!CE655)</f>
        <v/>
      </c>
      <c r="AE668" s="2459" t="str">
        <f>IF(INPUT_OUTPUT!CF655="","",INPUT_OUTPUT!CF655)</f>
        <v/>
      </c>
      <c r="AF668" s="2459" t="str">
        <f>IF(INPUT_OUTPUT!CG655="","",INPUT_OUTPUT!CG655)</f>
        <v/>
      </c>
      <c r="AG668" s="2459" t="str">
        <f>IF(INPUT_OUTPUT!CH655="","",INPUT_OUTPUT!CH655)</f>
        <v/>
      </c>
      <c r="AH668" s="2459" t="str">
        <f>IF(INPUT_OUTPUT!CI655="","",INPUT_OUTPUT!CI655)</f>
        <v/>
      </c>
    </row>
    <row r="669" spans="3:34" s="2437" customFormat="1" ht="12.75" customHeight="1">
      <c r="C669" s="2461" t="str">
        <f>IF(INPUT_OUTPUT!C656="","",INPUT_OUTPUT!C656)</f>
        <v/>
      </c>
      <c r="D669" s="2462" t="str">
        <f>IF(INPUT_OUTPUT!BH656="","",INPUT_OUTPUT!BH656)</f>
        <v/>
      </c>
      <c r="E669" s="2462" t="str">
        <f>IF(INPUT_OUTPUT!BI656="","",INPUT_OUTPUT!BI656)</f>
        <v/>
      </c>
      <c r="F669" s="2462" t="str">
        <f>IF(INPUT_OUTPUT!BJ656="","",INPUT_OUTPUT!BJ656)</f>
        <v/>
      </c>
      <c r="G669" s="2462" t="str">
        <f>IF(INPUT_OUTPUT!BK656="","",INPUT_OUTPUT!BK656)</f>
        <v/>
      </c>
      <c r="H669" s="2462" t="str">
        <f>IF(INPUT_OUTPUT!BL656="","",INPUT_OUTPUT!BL656)</f>
        <v/>
      </c>
      <c r="I669" s="2462" t="str">
        <f>IF(INPUT_OUTPUT!BM656="","",INPUT_OUTPUT!BM656)</f>
        <v/>
      </c>
      <c r="J669" s="2462" t="str">
        <f>IF(INPUT_OUTPUT!BN656="","",INPUT_OUTPUT!BN656)</f>
        <v/>
      </c>
      <c r="K669" s="2453" t="str">
        <f t="shared" si="33"/>
        <v/>
      </c>
      <c r="L669" s="2457" t="str">
        <f>IF(INPUT_OUTPUT!BO656="","",INPUT_OUTPUT!BO656)</f>
        <v/>
      </c>
      <c r="M669" s="2457" t="str">
        <f>IF(INPUT_OUTPUT!BP656="","",INPUT_OUTPUT!BP656)</f>
        <v/>
      </c>
      <c r="N669" s="2457" t="str">
        <f>IF(INPUT_OUTPUT!BQ656="","",INPUT_OUTPUT!BQ656)</f>
        <v/>
      </c>
      <c r="O669" s="2457" t="str">
        <f>IF(INPUT_OUTPUT!BR656="","",INPUT_OUTPUT!BR656)</f>
        <v/>
      </c>
      <c r="P669" s="2457" t="str">
        <f>IF(INPUT_OUTPUT!BS656="","",INPUT_OUTPUT!BS656)</f>
        <v/>
      </c>
      <c r="Q669" s="2457" t="str">
        <f>IF(INPUT_OUTPUT!BT656="","",INPUT_OUTPUT!BT656)</f>
        <v/>
      </c>
      <c r="R669" s="2457" t="str">
        <f>IF(INPUT_OUTPUT!BU656="","",INPUT_OUTPUT!BU656)</f>
        <v/>
      </c>
      <c r="S669" s="2461" t="str">
        <f t="shared" si="34"/>
        <v/>
      </c>
      <c r="T669" s="2457" t="str">
        <f>IF(INPUT_OUTPUT!BV656="","",INPUT_OUTPUT!BV656)</f>
        <v/>
      </c>
      <c r="U669" s="2457" t="str">
        <f>IF(INPUT_OUTPUT!BW656="","",INPUT_OUTPUT!BW656)</f>
        <v/>
      </c>
      <c r="V669" s="2457" t="str">
        <f>IF(INPUT_OUTPUT!BX656="","",INPUT_OUTPUT!BX656)</f>
        <v/>
      </c>
      <c r="W669" s="2457" t="str">
        <f>IF(INPUT_OUTPUT!BY656="","",INPUT_OUTPUT!BY656)</f>
        <v/>
      </c>
      <c r="X669" s="2457" t="str">
        <f>IF(INPUT_OUTPUT!BZ656="","",INPUT_OUTPUT!BZ656)</f>
        <v/>
      </c>
      <c r="Y669" s="2457" t="str">
        <f>IF(INPUT_OUTPUT!CA656="","",INPUT_OUTPUT!CA656)</f>
        <v/>
      </c>
      <c r="Z669" s="2457" t="str">
        <f>IF(INPUT_OUTPUT!CB656="","",INPUT_OUTPUT!CB656)</f>
        <v/>
      </c>
      <c r="AA669" s="2461" t="str">
        <f t="shared" si="35"/>
        <v/>
      </c>
      <c r="AB669" s="2459" t="str">
        <f>IF(INPUT_OUTPUT!CC656="","",INPUT_OUTPUT!CC656)</f>
        <v/>
      </c>
      <c r="AC669" s="2459" t="str">
        <f>IF(INPUT_OUTPUT!CD656="","",INPUT_OUTPUT!CD656)</f>
        <v/>
      </c>
      <c r="AD669" s="2459" t="str">
        <f>IF(INPUT_OUTPUT!CE656="","",INPUT_OUTPUT!CE656)</f>
        <v/>
      </c>
      <c r="AE669" s="2459" t="str">
        <f>IF(INPUT_OUTPUT!CF656="","",INPUT_OUTPUT!CF656)</f>
        <v/>
      </c>
      <c r="AF669" s="2459" t="str">
        <f>IF(INPUT_OUTPUT!CG656="","",INPUT_OUTPUT!CG656)</f>
        <v/>
      </c>
      <c r="AG669" s="2459" t="str">
        <f>IF(INPUT_OUTPUT!CH656="","",INPUT_OUTPUT!CH656)</f>
        <v/>
      </c>
      <c r="AH669" s="2459" t="str">
        <f>IF(INPUT_OUTPUT!CI656="","",INPUT_OUTPUT!CI656)</f>
        <v/>
      </c>
    </row>
    <row r="670" spans="3:34" s="2437" customFormat="1" ht="12.75" customHeight="1">
      <c r="C670" s="2461" t="str">
        <f>IF(INPUT_OUTPUT!C657="","",INPUT_OUTPUT!C657)</f>
        <v/>
      </c>
      <c r="D670" s="2462" t="str">
        <f>IF(INPUT_OUTPUT!BH657="","",INPUT_OUTPUT!BH657)</f>
        <v/>
      </c>
      <c r="E670" s="2462" t="str">
        <f>IF(INPUT_OUTPUT!BI657="","",INPUT_OUTPUT!BI657)</f>
        <v/>
      </c>
      <c r="F670" s="2462" t="str">
        <f>IF(INPUT_OUTPUT!BJ657="","",INPUT_OUTPUT!BJ657)</f>
        <v/>
      </c>
      <c r="G670" s="2462" t="str">
        <f>IF(INPUT_OUTPUT!BK657="","",INPUT_OUTPUT!BK657)</f>
        <v/>
      </c>
      <c r="H670" s="2462" t="str">
        <f>IF(INPUT_OUTPUT!BL657="","",INPUT_OUTPUT!BL657)</f>
        <v/>
      </c>
      <c r="I670" s="2462" t="str">
        <f>IF(INPUT_OUTPUT!BM657="","",INPUT_OUTPUT!BM657)</f>
        <v/>
      </c>
      <c r="J670" s="2462" t="str">
        <f>IF(INPUT_OUTPUT!BN657="","",INPUT_OUTPUT!BN657)</f>
        <v/>
      </c>
      <c r="K670" s="2453" t="str">
        <f t="shared" si="33"/>
        <v/>
      </c>
      <c r="L670" s="2457" t="str">
        <f>IF(INPUT_OUTPUT!BO657="","",INPUT_OUTPUT!BO657)</f>
        <v/>
      </c>
      <c r="M670" s="2457" t="str">
        <f>IF(INPUT_OUTPUT!BP657="","",INPUT_OUTPUT!BP657)</f>
        <v/>
      </c>
      <c r="N670" s="2457" t="str">
        <f>IF(INPUT_OUTPUT!BQ657="","",INPUT_OUTPUT!BQ657)</f>
        <v/>
      </c>
      <c r="O670" s="2457" t="str">
        <f>IF(INPUT_OUTPUT!BR657="","",INPUT_OUTPUT!BR657)</f>
        <v/>
      </c>
      <c r="P670" s="2457" t="str">
        <f>IF(INPUT_OUTPUT!BS657="","",INPUT_OUTPUT!BS657)</f>
        <v/>
      </c>
      <c r="Q670" s="2457" t="str">
        <f>IF(INPUT_OUTPUT!BT657="","",INPUT_OUTPUT!BT657)</f>
        <v/>
      </c>
      <c r="R670" s="2457" t="str">
        <f>IF(INPUT_OUTPUT!BU657="","",INPUT_OUTPUT!BU657)</f>
        <v/>
      </c>
      <c r="S670" s="2461" t="str">
        <f t="shared" si="34"/>
        <v/>
      </c>
      <c r="T670" s="2457" t="str">
        <f>IF(INPUT_OUTPUT!BV657="","",INPUT_OUTPUT!BV657)</f>
        <v/>
      </c>
      <c r="U670" s="2457" t="str">
        <f>IF(INPUT_OUTPUT!BW657="","",INPUT_OUTPUT!BW657)</f>
        <v/>
      </c>
      <c r="V670" s="2457" t="str">
        <f>IF(INPUT_OUTPUT!BX657="","",INPUT_OUTPUT!BX657)</f>
        <v/>
      </c>
      <c r="W670" s="2457" t="str">
        <f>IF(INPUT_OUTPUT!BY657="","",INPUT_OUTPUT!BY657)</f>
        <v/>
      </c>
      <c r="X670" s="2457" t="str">
        <f>IF(INPUT_OUTPUT!BZ657="","",INPUT_OUTPUT!BZ657)</f>
        <v/>
      </c>
      <c r="Y670" s="2457" t="str">
        <f>IF(INPUT_OUTPUT!CA657="","",INPUT_OUTPUT!CA657)</f>
        <v/>
      </c>
      <c r="Z670" s="2457" t="str">
        <f>IF(INPUT_OUTPUT!CB657="","",INPUT_OUTPUT!CB657)</f>
        <v/>
      </c>
      <c r="AA670" s="2461" t="str">
        <f t="shared" si="35"/>
        <v/>
      </c>
      <c r="AB670" s="2459" t="str">
        <f>IF(INPUT_OUTPUT!CC657="","",INPUT_OUTPUT!CC657)</f>
        <v/>
      </c>
      <c r="AC670" s="2459" t="str">
        <f>IF(INPUT_OUTPUT!CD657="","",INPUT_OUTPUT!CD657)</f>
        <v/>
      </c>
      <c r="AD670" s="2459" t="str">
        <f>IF(INPUT_OUTPUT!CE657="","",INPUT_OUTPUT!CE657)</f>
        <v/>
      </c>
      <c r="AE670" s="2459" t="str">
        <f>IF(INPUT_OUTPUT!CF657="","",INPUT_OUTPUT!CF657)</f>
        <v/>
      </c>
      <c r="AF670" s="2459" t="str">
        <f>IF(INPUT_OUTPUT!CG657="","",INPUT_OUTPUT!CG657)</f>
        <v/>
      </c>
      <c r="AG670" s="2459" t="str">
        <f>IF(INPUT_OUTPUT!CH657="","",INPUT_OUTPUT!CH657)</f>
        <v/>
      </c>
      <c r="AH670" s="2459" t="str">
        <f>IF(INPUT_OUTPUT!CI657="","",INPUT_OUTPUT!CI657)</f>
        <v/>
      </c>
    </row>
    <row r="671" spans="3:34" s="2437" customFormat="1" ht="12.75" customHeight="1">
      <c r="C671" s="2461" t="str">
        <f>IF(INPUT_OUTPUT!C658="","",INPUT_OUTPUT!C658)</f>
        <v/>
      </c>
      <c r="D671" s="2462" t="str">
        <f>IF(INPUT_OUTPUT!BH658="","",INPUT_OUTPUT!BH658)</f>
        <v/>
      </c>
      <c r="E671" s="2462" t="str">
        <f>IF(INPUT_OUTPUT!BI658="","",INPUT_OUTPUT!BI658)</f>
        <v/>
      </c>
      <c r="F671" s="2462" t="str">
        <f>IF(INPUT_OUTPUT!BJ658="","",INPUT_OUTPUT!BJ658)</f>
        <v/>
      </c>
      <c r="G671" s="2462" t="str">
        <f>IF(INPUT_OUTPUT!BK658="","",INPUT_OUTPUT!BK658)</f>
        <v/>
      </c>
      <c r="H671" s="2462" t="str">
        <f>IF(INPUT_OUTPUT!BL658="","",INPUT_OUTPUT!BL658)</f>
        <v/>
      </c>
      <c r="I671" s="2462" t="str">
        <f>IF(INPUT_OUTPUT!BM658="","",INPUT_OUTPUT!BM658)</f>
        <v/>
      </c>
      <c r="J671" s="2462" t="str">
        <f>IF(INPUT_OUTPUT!BN658="","",INPUT_OUTPUT!BN658)</f>
        <v/>
      </c>
      <c r="K671" s="2453" t="str">
        <f t="shared" si="33"/>
        <v/>
      </c>
      <c r="L671" s="2457" t="str">
        <f>IF(INPUT_OUTPUT!BO658="","",INPUT_OUTPUT!BO658)</f>
        <v/>
      </c>
      <c r="M671" s="2457" t="str">
        <f>IF(INPUT_OUTPUT!BP658="","",INPUT_OUTPUT!BP658)</f>
        <v/>
      </c>
      <c r="N671" s="2457" t="str">
        <f>IF(INPUT_OUTPUT!BQ658="","",INPUT_OUTPUT!BQ658)</f>
        <v/>
      </c>
      <c r="O671" s="2457" t="str">
        <f>IF(INPUT_OUTPUT!BR658="","",INPUT_OUTPUT!BR658)</f>
        <v/>
      </c>
      <c r="P671" s="2457" t="str">
        <f>IF(INPUT_OUTPUT!BS658="","",INPUT_OUTPUT!BS658)</f>
        <v/>
      </c>
      <c r="Q671" s="2457" t="str">
        <f>IF(INPUT_OUTPUT!BT658="","",INPUT_OUTPUT!BT658)</f>
        <v/>
      </c>
      <c r="R671" s="2457" t="str">
        <f>IF(INPUT_OUTPUT!BU658="","",INPUT_OUTPUT!BU658)</f>
        <v/>
      </c>
      <c r="S671" s="2461" t="str">
        <f t="shared" si="34"/>
        <v/>
      </c>
      <c r="T671" s="2457" t="str">
        <f>IF(INPUT_OUTPUT!BV658="","",INPUT_OUTPUT!BV658)</f>
        <v/>
      </c>
      <c r="U671" s="2457" t="str">
        <f>IF(INPUT_OUTPUT!BW658="","",INPUT_OUTPUT!BW658)</f>
        <v/>
      </c>
      <c r="V671" s="2457" t="str">
        <f>IF(INPUT_OUTPUT!BX658="","",INPUT_OUTPUT!BX658)</f>
        <v/>
      </c>
      <c r="W671" s="2457" t="str">
        <f>IF(INPUT_OUTPUT!BY658="","",INPUT_OUTPUT!BY658)</f>
        <v/>
      </c>
      <c r="X671" s="2457" t="str">
        <f>IF(INPUT_OUTPUT!BZ658="","",INPUT_OUTPUT!BZ658)</f>
        <v/>
      </c>
      <c r="Y671" s="2457" t="str">
        <f>IF(INPUT_OUTPUT!CA658="","",INPUT_OUTPUT!CA658)</f>
        <v/>
      </c>
      <c r="Z671" s="2457" t="str">
        <f>IF(INPUT_OUTPUT!CB658="","",INPUT_OUTPUT!CB658)</f>
        <v/>
      </c>
      <c r="AA671" s="2461" t="str">
        <f t="shared" si="35"/>
        <v/>
      </c>
      <c r="AB671" s="2459" t="str">
        <f>IF(INPUT_OUTPUT!CC658="","",INPUT_OUTPUT!CC658)</f>
        <v/>
      </c>
      <c r="AC671" s="2459" t="str">
        <f>IF(INPUT_OUTPUT!CD658="","",INPUT_OUTPUT!CD658)</f>
        <v/>
      </c>
      <c r="AD671" s="2459" t="str">
        <f>IF(INPUT_OUTPUT!CE658="","",INPUT_OUTPUT!CE658)</f>
        <v/>
      </c>
      <c r="AE671" s="2459" t="str">
        <f>IF(INPUT_OUTPUT!CF658="","",INPUT_OUTPUT!CF658)</f>
        <v/>
      </c>
      <c r="AF671" s="2459" t="str">
        <f>IF(INPUT_OUTPUT!CG658="","",INPUT_OUTPUT!CG658)</f>
        <v/>
      </c>
      <c r="AG671" s="2459" t="str">
        <f>IF(INPUT_OUTPUT!CH658="","",INPUT_OUTPUT!CH658)</f>
        <v/>
      </c>
      <c r="AH671" s="2459" t="str">
        <f>IF(INPUT_OUTPUT!CI658="","",INPUT_OUTPUT!CI658)</f>
        <v/>
      </c>
    </row>
    <row r="672" spans="3:34" s="2437" customFormat="1" ht="12.75" customHeight="1">
      <c r="C672" s="2461" t="str">
        <f>IF(INPUT_OUTPUT!C659="","",INPUT_OUTPUT!C659)</f>
        <v/>
      </c>
      <c r="D672" s="2462" t="str">
        <f>IF(INPUT_OUTPUT!BH659="","",INPUT_OUTPUT!BH659)</f>
        <v/>
      </c>
      <c r="E672" s="2462" t="str">
        <f>IF(INPUT_OUTPUT!BI659="","",INPUT_OUTPUT!BI659)</f>
        <v/>
      </c>
      <c r="F672" s="2462" t="str">
        <f>IF(INPUT_OUTPUT!BJ659="","",INPUT_OUTPUT!BJ659)</f>
        <v/>
      </c>
      <c r="G672" s="2462" t="str">
        <f>IF(INPUT_OUTPUT!BK659="","",INPUT_OUTPUT!BK659)</f>
        <v/>
      </c>
      <c r="H672" s="2462" t="str">
        <f>IF(INPUT_OUTPUT!BL659="","",INPUT_OUTPUT!BL659)</f>
        <v/>
      </c>
      <c r="I672" s="2462" t="str">
        <f>IF(INPUT_OUTPUT!BM659="","",INPUT_OUTPUT!BM659)</f>
        <v/>
      </c>
      <c r="J672" s="2462" t="str">
        <f>IF(INPUT_OUTPUT!BN659="","",INPUT_OUTPUT!BN659)</f>
        <v/>
      </c>
      <c r="K672" s="2453" t="str">
        <f t="shared" si="33"/>
        <v/>
      </c>
      <c r="L672" s="2457" t="str">
        <f>IF(INPUT_OUTPUT!BO659="","",INPUT_OUTPUT!BO659)</f>
        <v/>
      </c>
      <c r="M672" s="2457" t="str">
        <f>IF(INPUT_OUTPUT!BP659="","",INPUT_OUTPUT!BP659)</f>
        <v/>
      </c>
      <c r="N672" s="2457" t="str">
        <f>IF(INPUT_OUTPUT!BQ659="","",INPUT_OUTPUT!BQ659)</f>
        <v/>
      </c>
      <c r="O672" s="2457" t="str">
        <f>IF(INPUT_OUTPUT!BR659="","",INPUT_OUTPUT!BR659)</f>
        <v/>
      </c>
      <c r="P672" s="2457" t="str">
        <f>IF(INPUT_OUTPUT!BS659="","",INPUT_OUTPUT!BS659)</f>
        <v/>
      </c>
      <c r="Q672" s="2457" t="str">
        <f>IF(INPUT_OUTPUT!BT659="","",INPUT_OUTPUT!BT659)</f>
        <v/>
      </c>
      <c r="R672" s="2457" t="str">
        <f>IF(INPUT_OUTPUT!BU659="","",INPUT_OUTPUT!BU659)</f>
        <v/>
      </c>
      <c r="S672" s="2461" t="str">
        <f t="shared" si="34"/>
        <v/>
      </c>
      <c r="T672" s="2457" t="str">
        <f>IF(INPUT_OUTPUT!BV659="","",INPUT_OUTPUT!BV659)</f>
        <v/>
      </c>
      <c r="U672" s="2457" t="str">
        <f>IF(INPUT_OUTPUT!BW659="","",INPUT_OUTPUT!BW659)</f>
        <v/>
      </c>
      <c r="V672" s="2457" t="str">
        <f>IF(INPUT_OUTPUT!BX659="","",INPUT_OUTPUT!BX659)</f>
        <v/>
      </c>
      <c r="W672" s="2457" t="str">
        <f>IF(INPUT_OUTPUT!BY659="","",INPUT_OUTPUT!BY659)</f>
        <v/>
      </c>
      <c r="X672" s="2457" t="str">
        <f>IF(INPUT_OUTPUT!BZ659="","",INPUT_OUTPUT!BZ659)</f>
        <v/>
      </c>
      <c r="Y672" s="2457" t="str">
        <f>IF(INPUT_OUTPUT!CA659="","",INPUT_OUTPUT!CA659)</f>
        <v/>
      </c>
      <c r="Z672" s="2457" t="str">
        <f>IF(INPUT_OUTPUT!CB659="","",INPUT_OUTPUT!CB659)</f>
        <v/>
      </c>
      <c r="AA672" s="2461" t="str">
        <f t="shared" si="35"/>
        <v/>
      </c>
      <c r="AB672" s="2459" t="str">
        <f>IF(INPUT_OUTPUT!CC659="","",INPUT_OUTPUT!CC659)</f>
        <v/>
      </c>
      <c r="AC672" s="2459" t="str">
        <f>IF(INPUT_OUTPUT!CD659="","",INPUT_OUTPUT!CD659)</f>
        <v/>
      </c>
      <c r="AD672" s="2459" t="str">
        <f>IF(INPUT_OUTPUT!CE659="","",INPUT_OUTPUT!CE659)</f>
        <v/>
      </c>
      <c r="AE672" s="2459" t="str">
        <f>IF(INPUT_OUTPUT!CF659="","",INPUT_OUTPUT!CF659)</f>
        <v/>
      </c>
      <c r="AF672" s="2459" t="str">
        <f>IF(INPUT_OUTPUT!CG659="","",INPUT_OUTPUT!CG659)</f>
        <v/>
      </c>
      <c r="AG672" s="2459" t="str">
        <f>IF(INPUT_OUTPUT!CH659="","",INPUT_OUTPUT!CH659)</f>
        <v/>
      </c>
      <c r="AH672" s="2459" t="str">
        <f>IF(INPUT_OUTPUT!CI659="","",INPUT_OUTPUT!CI659)</f>
        <v/>
      </c>
    </row>
    <row r="673" spans="3:34" s="2437" customFormat="1" ht="12.75" customHeight="1">
      <c r="C673" s="2461" t="str">
        <f>IF(INPUT_OUTPUT!C660="","",INPUT_OUTPUT!C660)</f>
        <v/>
      </c>
      <c r="D673" s="2462" t="str">
        <f>IF(INPUT_OUTPUT!BH660="","",INPUT_OUTPUT!BH660)</f>
        <v/>
      </c>
      <c r="E673" s="2462" t="str">
        <f>IF(INPUT_OUTPUT!BI660="","",INPUT_OUTPUT!BI660)</f>
        <v/>
      </c>
      <c r="F673" s="2462" t="str">
        <f>IF(INPUT_OUTPUT!BJ660="","",INPUT_OUTPUT!BJ660)</f>
        <v/>
      </c>
      <c r="G673" s="2462" t="str">
        <f>IF(INPUT_OUTPUT!BK660="","",INPUT_OUTPUT!BK660)</f>
        <v/>
      </c>
      <c r="H673" s="2462" t="str">
        <f>IF(INPUT_OUTPUT!BL660="","",INPUT_OUTPUT!BL660)</f>
        <v/>
      </c>
      <c r="I673" s="2462" t="str">
        <f>IF(INPUT_OUTPUT!BM660="","",INPUT_OUTPUT!BM660)</f>
        <v/>
      </c>
      <c r="J673" s="2462" t="str">
        <f>IF(INPUT_OUTPUT!BN660="","",INPUT_OUTPUT!BN660)</f>
        <v/>
      </c>
      <c r="K673" s="2453" t="str">
        <f t="shared" si="33"/>
        <v/>
      </c>
      <c r="L673" s="2457" t="str">
        <f>IF(INPUT_OUTPUT!BO660="","",INPUT_OUTPUT!BO660)</f>
        <v/>
      </c>
      <c r="M673" s="2457" t="str">
        <f>IF(INPUT_OUTPUT!BP660="","",INPUT_OUTPUT!BP660)</f>
        <v/>
      </c>
      <c r="N673" s="2457" t="str">
        <f>IF(INPUT_OUTPUT!BQ660="","",INPUT_OUTPUT!BQ660)</f>
        <v/>
      </c>
      <c r="O673" s="2457" t="str">
        <f>IF(INPUT_OUTPUT!BR660="","",INPUT_OUTPUT!BR660)</f>
        <v/>
      </c>
      <c r="P673" s="2457" t="str">
        <f>IF(INPUT_OUTPUT!BS660="","",INPUT_OUTPUT!BS660)</f>
        <v/>
      </c>
      <c r="Q673" s="2457" t="str">
        <f>IF(INPUT_OUTPUT!BT660="","",INPUT_OUTPUT!BT660)</f>
        <v/>
      </c>
      <c r="R673" s="2457" t="str">
        <f>IF(INPUT_OUTPUT!BU660="","",INPUT_OUTPUT!BU660)</f>
        <v/>
      </c>
      <c r="S673" s="2461" t="str">
        <f t="shared" si="34"/>
        <v/>
      </c>
      <c r="T673" s="2457" t="str">
        <f>IF(INPUT_OUTPUT!BV660="","",INPUT_OUTPUT!BV660)</f>
        <v/>
      </c>
      <c r="U673" s="2457" t="str">
        <f>IF(INPUT_OUTPUT!BW660="","",INPUT_OUTPUT!BW660)</f>
        <v/>
      </c>
      <c r="V673" s="2457" t="str">
        <f>IF(INPUT_OUTPUT!BX660="","",INPUT_OUTPUT!BX660)</f>
        <v/>
      </c>
      <c r="W673" s="2457" t="str">
        <f>IF(INPUT_OUTPUT!BY660="","",INPUT_OUTPUT!BY660)</f>
        <v/>
      </c>
      <c r="X673" s="2457" t="str">
        <f>IF(INPUT_OUTPUT!BZ660="","",INPUT_OUTPUT!BZ660)</f>
        <v/>
      </c>
      <c r="Y673" s="2457" t="str">
        <f>IF(INPUT_OUTPUT!CA660="","",INPUT_OUTPUT!CA660)</f>
        <v/>
      </c>
      <c r="Z673" s="2457" t="str">
        <f>IF(INPUT_OUTPUT!CB660="","",INPUT_OUTPUT!CB660)</f>
        <v/>
      </c>
      <c r="AA673" s="2461" t="str">
        <f t="shared" si="35"/>
        <v/>
      </c>
      <c r="AB673" s="2459" t="str">
        <f>IF(INPUT_OUTPUT!CC660="","",INPUT_OUTPUT!CC660)</f>
        <v/>
      </c>
      <c r="AC673" s="2459" t="str">
        <f>IF(INPUT_OUTPUT!CD660="","",INPUT_OUTPUT!CD660)</f>
        <v/>
      </c>
      <c r="AD673" s="2459" t="str">
        <f>IF(INPUT_OUTPUT!CE660="","",INPUT_OUTPUT!CE660)</f>
        <v/>
      </c>
      <c r="AE673" s="2459" t="str">
        <f>IF(INPUT_OUTPUT!CF660="","",INPUT_OUTPUT!CF660)</f>
        <v/>
      </c>
      <c r="AF673" s="2459" t="str">
        <f>IF(INPUT_OUTPUT!CG660="","",INPUT_OUTPUT!CG660)</f>
        <v/>
      </c>
      <c r="AG673" s="2459" t="str">
        <f>IF(INPUT_OUTPUT!CH660="","",INPUT_OUTPUT!CH660)</f>
        <v/>
      </c>
      <c r="AH673" s="2459" t="str">
        <f>IF(INPUT_OUTPUT!CI660="","",INPUT_OUTPUT!CI660)</f>
        <v/>
      </c>
    </row>
    <row r="674" spans="3:34" s="2437" customFormat="1" ht="12.75" customHeight="1">
      <c r="C674" s="2461" t="str">
        <f>IF(INPUT_OUTPUT!C661="","",INPUT_OUTPUT!C661)</f>
        <v/>
      </c>
      <c r="D674" s="2462" t="str">
        <f>IF(INPUT_OUTPUT!BH661="","",INPUT_OUTPUT!BH661)</f>
        <v/>
      </c>
      <c r="E674" s="2462" t="str">
        <f>IF(INPUT_OUTPUT!BI661="","",INPUT_OUTPUT!BI661)</f>
        <v/>
      </c>
      <c r="F674" s="2462" t="str">
        <f>IF(INPUT_OUTPUT!BJ661="","",INPUT_OUTPUT!BJ661)</f>
        <v/>
      </c>
      <c r="G674" s="2462" t="str">
        <f>IF(INPUT_OUTPUT!BK661="","",INPUT_OUTPUT!BK661)</f>
        <v/>
      </c>
      <c r="H674" s="2462" t="str">
        <f>IF(INPUT_OUTPUT!BL661="","",INPUT_OUTPUT!BL661)</f>
        <v/>
      </c>
      <c r="I674" s="2462" t="str">
        <f>IF(INPUT_OUTPUT!BM661="","",INPUT_OUTPUT!BM661)</f>
        <v/>
      </c>
      <c r="J674" s="2462" t="str">
        <f>IF(INPUT_OUTPUT!BN661="","",INPUT_OUTPUT!BN661)</f>
        <v/>
      </c>
      <c r="K674" s="2453" t="str">
        <f t="shared" si="33"/>
        <v/>
      </c>
      <c r="L674" s="2457" t="str">
        <f>IF(INPUT_OUTPUT!BO661="","",INPUT_OUTPUT!BO661)</f>
        <v/>
      </c>
      <c r="M674" s="2457" t="str">
        <f>IF(INPUT_OUTPUT!BP661="","",INPUT_OUTPUT!BP661)</f>
        <v/>
      </c>
      <c r="N674" s="2457" t="str">
        <f>IF(INPUT_OUTPUT!BQ661="","",INPUT_OUTPUT!BQ661)</f>
        <v/>
      </c>
      <c r="O674" s="2457" t="str">
        <f>IF(INPUT_OUTPUT!BR661="","",INPUT_OUTPUT!BR661)</f>
        <v/>
      </c>
      <c r="P674" s="2457" t="str">
        <f>IF(INPUT_OUTPUT!BS661="","",INPUT_OUTPUT!BS661)</f>
        <v/>
      </c>
      <c r="Q674" s="2457" t="str">
        <f>IF(INPUT_OUTPUT!BT661="","",INPUT_OUTPUT!BT661)</f>
        <v/>
      </c>
      <c r="R674" s="2457" t="str">
        <f>IF(INPUT_OUTPUT!BU661="","",INPUT_OUTPUT!BU661)</f>
        <v/>
      </c>
      <c r="S674" s="2461" t="str">
        <f t="shared" si="34"/>
        <v/>
      </c>
      <c r="T674" s="2457" t="str">
        <f>IF(INPUT_OUTPUT!BV661="","",INPUT_OUTPUT!BV661)</f>
        <v/>
      </c>
      <c r="U674" s="2457" t="str">
        <f>IF(INPUT_OUTPUT!BW661="","",INPUT_OUTPUT!BW661)</f>
        <v/>
      </c>
      <c r="V674" s="2457" t="str">
        <f>IF(INPUT_OUTPUT!BX661="","",INPUT_OUTPUT!BX661)</f>
        <v/>
      </c>
      <c r="W674" s="2457" t="str">
        <f>IF(INPUT_OUTPUT!BY661="","",INPUT_OUTPUT!BY661)</f>
        <v/>
      </c>
      <c r="X674" s="2457" t="str">
        <f>IF(INPUT_OUTPUT!BZ661="","",INPUT_OUTPUT!BZ661)</f>
        <v/>
      </c>
      <c r="Y674" s="2457" t="str">
        <f>IF(INPUT_OUTPUT!CA661="","",INPUT_OUTPUT!CA661)</f>
        <v/>
      </c>
      <c r="Z674" s="2457" t="str">
        <f>IF(INPUT_OUTPUT!CB661="","",INPUT_OUTPUT!CB661)</f>
        <v/>
      </c>
      <c r="AA674" s="2461" t="str">
        <f t="shared" si="35"/>
        <v/>
      </c>
      <c r="AB674" s="2459" t="str">
        <f>IF(INPUT_OUTPUT!CC661="","",INPUT_OUTPUT!CC661)</f>
        <v/>
      </c>
      <c r="AC674" s="2459" t="str">
        <f>IF(INPUT_OUTPUT!CD661="","",INPUT_OUTPUT!CD661)</f>
        <v/>
      </c>
      <c r="AD674" s="2459" t="str">
        <f>IF(INPUT_OUTPUT!CE661="","",INPUT_OUTPUT!CE661)</f>
        <v/>
      </c>
      <c r="AE674" s="2459" t="str">
        <f>IF(INPUT_OUTPUT!CF661="","",INPUT_OUTPUT!CF661)</f>
        <v/>
      </c>
      <c r="AF674" s="2459" t="str">
        <f>IF(INPUT_OUTPUT!CG661="","",INPUT_OUTPUT!CG661)</f>
        <v/>
      </c>
      <c r="AG674" s="2459" t="str">
        <f>IF(INPUT_OUTPUT!CH661="","",INPUT_OUTPUT!CH661)</f>
        <v/>
      </c>
      <c r="AH674" s="2459" t="str">
        <f>IF(INPUT_OUTPUT!CI661="","",INPUT_OUTPUT!CI661)</f>
        <v/>
      </c>
    </row>
    <row r="675" spans="3:34" s="2437" customFormat="1" ht="12.75" customHeight="1">
      <c r="C675" s="2461" t="str">
        <f>IF(INPUT_OUTPUT!C662="","",INPUT_OUTPUT!C662)</f>
        <v/>
      </c>
      <c r="D675" s="2462" t="str">
        <f>IF(INPUT_OUTPUT!BH662="","",INPUT_OUTPUT!BH662)</f>
        <v/>
      </c>
      <c r="E675" s="2462" t="str">
        <f>IF(INPUT_OUTPUT!BI662="","",INPUT_OUTPUT!BI662)</f>
        <v/>
      </c>
      <c r="F675" s="2462" t="str">
        <f>IF(INPUT_OUTPUT!BJ662="","",INPUT_OUTPUT!BJ662)</f>
        <v/>
      </c>
      <c r="G675" s="2462" t="str">
        <f>IF(INPUT_OUTPUT!BK662="","",INPUT_OUTPUT!BK662)</f>
        <v/>
      </c>
      <c r="H675" s="2462" t="str">
        <f>IF(INPUT_OUTPUT!BL662="","",INPUT_OUTPUT!BL662)</f>
        <v/>
      </c>
      <c r="I675" s="2462" t="str">
        <f>IF(INPUT_OUTPUT!BM662="","",INPUT_OUTPUT!BM662)</f>
        <v/>
      </c>
      <c r="J675" s="2462" t="str">
        <f>IF(INPUT_OUTPUT!BN662="","",INPUT_OUTPUT!BN662)</f>
        <v/>
      </c>
      <c r="K675" s="2453" t="str">
        <f t="shared" si="33"/>
        <v/>
      </c>
      <c r="L675" s="2457" t="str">
        <f>IF(INPUT_OUTPUT!BO662="","",INPUT_OUTPUT!BO662)</f>
        <v/>
      </c>
      <c r="M675" s="2457" t="str">
        <f>IF(INPUT_OUTPUT!BP662="","",INPUT_OUTPUT!BP662)</f>
        <v/>
      </c>
      <c r="N675" s="2457" t="str">
        <f>IF(INPUT_OUTPUT!BQ662="","",INPUT_OUTPUT!BQ662)</f>
        <v/>
      </c>
      <c r="O675" s="2457" t="str">
        <f>IF(INPUT_OUTPUT!BR662="","",INPUT_OUTPUT!BR662)</f>
        <v/>
      </c>
      <c r="P675" s="2457" t="str">
        <f>IF(INPUT_OUTPUT!BS662="","",INPUT_OUTPUT!BS662)</f>
        <v/>
      </c>
      <c r="Q675" s="2457" t="str">
        <f>IF(INPUT_OUTPUT!BT662="","",INPUT_OUTPUT!BT662)</f>
        <v/>
      </c>
      <c r="R675" s="2457" t="str">
        <f>IF(INPUT_OUTPUT!BU662="","",INPUT_OUTPUT!BU662)</f>
        <v/>
      </c>
      <c r="S675" s="2461" t="str">
        <f t="shared" si="34"/>
        <v/>
      </c>
      <c r="T675" s="2457" t="str">
        <f>IF(INPUT_OUTPUT!BV662="","",INPUT_OUTPUT!BV662)</f>
        <v/>
      </c>
      <c r="U675" s="2457" t="str">
        <f>IF(INPUT_OUTPUT!BW662="","",INPUT_OUTPUT!BW662)</f>
        <v/>
      </c>
      <c r="V675" s="2457" t="str">
        <f>IF(INPUT_OUTPUT!BX662="","",INPUT_OUTPUT!BX662)</f>
        <v/>
      </c>
      <c r="W675" s="2457" t="str">
        <f>IF(INPUT_OUTPUT!BY662="","",INPUT_OUTPUT!BY662)</f>
        <v/>
      </c>
      <c r="X675" s="2457" t="str">
        <f>IF(INPUT_OUTPUT!BZ662="","",INPUT_OUTPUT!BZ662)</f>
        <v/>
      </c>
      <c r="Y675" s="2457" t="str">
        <f>IF(INPUT_OUTPUT!CA662="","",INPUT_OUTPUT!CA662)</f>
        <v/>
      </c>
      <c r="Z675" s="2457" t="str">
        <f>IF(INPUT_OUTPUT!CB662="","",INPUT_OUTPUT!CB662)</f>
        <v/>
      </c>
      <c r="AA675" s="2461" t="str">
        <f t="shared" si="35"/>
        <v/>
      </c>
      <c r="AB675" s="2459" t="str">
        <f>IF(INPUT_OUTPUT!CC662="","",INPUT_OUTPUT!CC662)</f>
        <v/>
      </c>
      <c r="AC675" s="2459" t="str">
        <f>IF(INPUT_OUTPUT!CD662="","",INPUT_OUTPUT!CD662)</f>
        <v/>
      </c>
      <c r="AD675" s="2459" t="str">
        <f>IF(INPUT_OUTPUT!CE662="","",INPUT_OUTPUT!CE662)</f>
        <v/>
      </c>
      <c r="AE675" s="2459" t="str">
        <f>IF(INPUT_OUTPUT!CF662="","",INPUT_OUTPUT!CF662)</f>
        <v/>
      </c>
      <c r="AF675" s="2459" t="str">
        <f>IF(INPUT_OUTPUT!CG662="","",INPUT_OUTPUT!CG662)</f>
        <v/>
      </c>
      <c r="AG675" s="2459" t="str">
        <f>IF(INPUT_OUTPUT!CH662="","",INPUT_OUTPUT!CH662)</f>
        <v/>
      </c>
      <c r="AH675" s="2459" t="str">
        <f>IF(INPUT_OUTPUT!CI662="","",INPUT_OUTPUT!CI662)</f>
        <v/>
      </c>
    </row>
    <row r="676" spans="3:34" s="2437" customFormat="1" ht="12.75" customHeight="1">
      <c r="C676" s="2461" t="str">
        <f>IF(INPUT_OUTPUT!C663="","",INPUT_OUTPUT!C663)</f>
        <v/>
      </c>
      <c r="D676" s="2462" t="str">
        <f>IF(INPUT_OUTPUT!BH663="","",INPUT_OUTPUT!BH663)</f>
        <v/>
      </c>
      <c r="E676" s="2462" t="str">
        <f>IF(INPUT_OUTPUT!BI663="","",INPUT_OUTPUT!BI663)</f>
        <v/>
      </c>
      <c r="F676" s="2462" t="str">
        <f>IF(INPUT_OUTPUT!BJ663="","",INPUT_OUTPUT!BJ663)</f>
        <v/>
      </c>
      <c r="G676" s="2462" t="str">
        <f>IF(INPUT_OUTPUT!BK663="","",INPUT_OUTPUT!BK663)</f>
        <v/>
      </c>
      <c r="H676" s="2462" t="str">
        <f>IF(INPUT_OUTPUT!BL663="","",INPUT_OUTPUT!BL663)</f>
        <v/>
      </c>
      <c r="I676" s="2462" t="str">
        <f>IF(INPUT_OUTPUT!BM663="","",INPUT_OUTPUT!BM663)</f>
        <v/>
      </c>
      <c r="J676" s="2462" t="str">
        <f>IF(INPUT_OUTPUT!BN663="","",INPUT_OUTPUT!BN663)</f>
        <v/>
      </c>
      <c r="K676" s="2453" t="str">
        <f t="shared" si="33"/>
        <v/>
      </c>
      <c r="L676" s="2457" t="str">
        <f>IF(INPUT_OUTPUT!BO663="","",INPUT_OUTPUT!BO663)</f>
        <v/>
      </c>
      <c r="M676" s="2457" t="str">
        <f>IF(INPUT_OUTPUT!BP663="","",INPUT_OUTPUT!BP663)</f>
        <v/>
      </c>
      <c r="N676" s="2457" t="str">
        <f>IF(INPUT_OUTPUT!BQ663="","",INPUT_OUTPUT!BQ663)</f>
        <v/>
      </c>
      <c r="O676" s="2457" t="str">
        <f>IF(INPUT_OUTPUT!BR663="","",INPUT_OUTPUT!BR663)</f>
        <v/>
      </c>
      <c r="P676" s="2457" t="str">
        <f>IF(INPUT_OUTPUT!BS663="","",INPUT_OUTPUT!BS663)</f>
        <v/>
      </c>
      <c r="Q676" s="2457" t="str">
        <f>IF(INPUT_OUTPUT!BT663="","",INPUT_OUTPUT!BT663)</f>
        <v/>
      </c>
      <c r="R676" s="2457" t="str">
        <f>IF(INPUT_OUTPUT!BU663="","",INPUT_OUTPUT!BU663)</f>
        <v/>
      </c>
      <c r="S676" s="2461" t="str">
        <f t="shared" si="34"/>
        <v/>
      </c>
      <c r="T676" s="2457" t="str">
        <f>IF(INPUT_OUTPUT!BV663="","",INPUT_OUTPUT!BV663)</f>
        <v/>
      </c>
      <c r="U676" s="2457" t="str">
        <f>IF(INPUT_OUTPUT!BW663="","",INPUT_OUTPUT!BW663)</f>
        <v/>
      </c>
      <c r="V676" s="2457" t="str">
        <f>IF(INPUT_OUTPUT!BX663="","",INPUT_OUTPUT!BX663)</f>
        <v/>
      </c>
      <c r="W676" s="2457" t="str">
        <f>IF(INPUT_OUTPUT!BY663="","",INPUT_OUTPUT!BY663)</f>
        <v/>
      </c>
      <c r="X676" s="2457" t="str">
        <f>IF(INPUT_OUTPUT!BZ663="","",INPUT_OUTPUT!BZ663)</f>
        <v/>
      </c>
      <c r="Y676" s="2457" t="str">
        <f>IF(INPUT_OUTPUT!CA663="","",INPUT_OUTPUT!CA663)</f>
        <v/>
      </c>
      <c r="Z676" s="2457" t="str">
        <f>IF(INPUT_OUTPUT!CB663="","",INPUT_OUTPUT!CB663)</f>
        <v/>
      </c>
      <c r="AA676" s="2461" t="str">
        <f t="shared" si="35"/>
        <v/>
      </c>
      <c r="AB676" s="2459" t="str">
        <f>IF(INPUT_OUTPUT!CC663="","",INPUT_OUTPUT!CC663)</f>
        <v/>
      </c>
      <c r="AC676" s="2459" t="str">
        <f>IF(INPUT_OUTPUT!CD663="","",INPUT_OUTPUT!CD663)</f>
        <v/>
      </c>
      <c r="AD676" s="2459" t="str">
        <f>IF(INPUT_OUTPUT!CE663="","",INPUT_OUTPUT!CE663)</f>
        <v/>
      </c>
      <c r="AE676" s="2459" t="str">
        <f>IF(INPUT_OUTPUT!CF663="","",INPUT_OUTPUT!CF663)</f>
        <v/>
      </c>
      <c r="AF676" s="2459" t="str">
        <f>IF(INPUT_OUTPUT!CG663="","",INPUT_OUTPUT!CG663)</f>
        <v/>
      </c>
      <c r="AG676" s="2459" t="str">
        <f>IF(INPUT_OUTPUT!CH663="","",INPUT_OUTPUT!CH663)</f>
        <v/>
      </c>
      <c r="AH676" s="2459" t="str">
        <f>IF(INPUT_OUTPUT!CI663="","",INPUT_OUTPUT!CI663)</f>
        <v/>
      </c>
    </row>
    <row r="677" spans="3:34" s="2437" customFormat="1" ht="12.75" customHeight="1">
      <c r="C677" s="2461" t="str">
        <f>IF(INPUT_OUTPUT!C664="","",INPUT_OUTPUT!C664)</f>
        <v/>
      </c>
      <c r="D677" s="2462" t="str">
        <f>IF(INPUT_OUTPUT!BH664="","",INPUT_OUTPUT!BH664)</f>
        <v/>
      </c>
      <c r="E677" s="2462" t="str">
        <f>IF(INPUT_OUTPUT!BI664="","",INPUT_OUTPUT!BI664)</f>
        <v/>
      </c>
      <c r="F677" s="2462" t="str">
        <f>IF(INPUT_OUTPUT!BJ664="","",INPUT_OUTPUT!BJ664)</f>
        <v/>
      </c>
      <c r="G677" s="2462" t="str">
        <f>IF(INPUT_OUTPUT!BK664="","",INPUT_OUTPUT!BK664)</f>
        <v/>
      </c>
      <c r="H677" s="2462" t="str">
        <f>IF(INPUT_OUTPUT!BL664="","",INPUT_OUTPUT!BL664)</f>
        <v/>
      </c>
      <c r="I677" s="2462" t="str">
        <f>IF(INPUT_OUTPUT!BM664="","",INPUT_OUTPUT!BM664)</f>
        <v/>
      </c>
      <c r="J677" s="2462" t="str">
        <f>IF(INPUT_OUTPUT!BN664="","",INPUT_OUTPUT!BN664)</f>
        <v/>
      </c>
      <c r="K677" s="2453" t="str">
        <f t="shared" si="33"/>
        <v/>
      </c>
      <c r="L677" s="2457" t="str">
        <f>IF(INPUT_OUTPUT!BO664="","",INPUT_OUTPUT!BO664)</f>
        <v/>
      </c>
      <c r="M677" s="2457" t="str">
        <f>IF(INPUT_OUTPUT!BP664="","",INPUT_OUTPUT!BP664)</f>
        <v/>
      </c>
      <c r="N677" s="2457" t="str">
        <f>IF(INPUT_OUTPUT!BQ664="","",INPUT_OUTPUT!BQ664)</f>
        <v/>
      </c>
      <c r="O677" s="2457" t="str">
        <f>IF(INPUT_OUTPUT!BR664="","",INPUT_OUTPUT!BR664)</f>
        <v/>
      </c>
      <c r="P677" s="2457" t="str">
        <f>IF(INPUT_OUTPUT!BS664="","",INPUT_OUTPUT!BS664)</f>
        <v/>
      </c>
      <c r="Q677" s="2457" t="str">
        <f>IF(INPUT_OUTPUT!BT664="","",INPUT_OUTPUT!BT664)</f>
        <v/>
      </c>
      <c r="R677" s="2457" t="str">
        <f>IF(INPUT_OUTPUT!BU664="","",INPUT_OUTPUT!BU664)</f>
        <v/>
      </c>
      <c r="S677" s="2461" t="str">
        <f t="shared" si="34"/>
        <v/>
      </c>
      <c r="T677" s="2457" t="str">
        <f>IF(INPUT_OUTPUT!BV664="","",INPUT_OUTPUT!BV664)</f>
        <v/>
      </c>
      <c r="U677" s="2457" t="str">
        <f>IF(INPUT_OUTPUT!BW664="","",INPUT_OUTPUT!BW664)</f>
        <v/>
      </c>
      <c r="V677" s="2457" t="str">
        <f>IF(INPUT_OUTPUT!BX664="","",INPUT_OUTPUT!BX664)</f>
        <v/>
      </c>
      <c r="W677" s="2457" t="str">
        <f>IF(INPUT_OUTPUT!BY664="","",INPUT_OUTPUT!BY664)</f>
        <v/>
      </c>
      <c r="X677" s="2457" t="str">
        <f>IF(INPUT_OUTPUT!BZ664="","",INPUT_OUTPUT!BZ664)</f>
        <v/>
      </c>
      <c r="Y677" s="2457" t="str">
        <f>IF(INPUT_OUTPUT!CA664="","",INPUT_OUTPUT!CA664)</f>
        <v/>
      </c>
      <c r="Z677" s="2457" t="str">
        <f>IF(INPUT_OUTPUT!CB664="","",INPUT_OUTPUT!CB664)</f>
        <v/>
      </c>
      <c r="AA677" s="2461" t="str">
        <f t="shared" si="35"/>
        <v/>
      </c>
      <c r="AB677" s="2459" t="str">
        <f>IF(INPUT_OUTPUT!CC664="","",INPUT_OUTPUT!CC664)</f>
        <v/>
      </c>
      <c r="AC677" s="2459" t="str">
        <f>IF(INPUT_OUTPUT!CD664="","",INPUT_OUTPUT!CD664)</f>
        <v/>
      </c>
      <c r="AD677" s="2459" t="str">
        <f>IF(INPUT_OUTPUT!CE664="","",INPUT_OUTPUT!CE664)</f>
        <v/>
      </c>
      <c r="AE677" s="2459" t="str">
        <f>IF(INPUT_OUTPUT!CF664="","",INPUT_OUTPUT!CF664)</f>
        <v/>
      </c>
      <c r="AF677" s="2459" t="str">
        <f>IF(INPUT_OUTPUT!CG664="","",INPUT_OUTPUT!CG664)</f>
        <v/>
      </c>
      <c r="AG677" s="2459" t="str">
        <f>IF(INPUT_OUTPUT!CH664="","",INPUT_OUTPUT!CH664)</f>
        <v/>
      </c>
      <c r="AH677" s="2459" t="str">
        <f>IF(INPUT_OUTPUT!CI664="","",INPUT_OUTPUT!CI664)</f>
        <v/>
      </c>
    </row>
    <row r="678" spans="3:34" s="2437" customFormat="1" ht="12.75" customHeight="1">
      <c r="C678" s="2461" t="str">
        <f>IF(INPUT_OUTPUT!C665="","",INPUT_OUTPUT!C665)</f>
        <v/>
      </c>
      <c r="D678" s="2462" t="str">
        <f>IF(INPUT_OUTPUT!BH665="","",INPUT_OUTPUT!BH665)</f>
        <v/>
      </c>
      <c r="E678" s="2462" t="str">
        <f>IF(INPUT_OUTPUT!BI665="","",INPUT_OUTPUT!BI665)</f>
        <v/>
      </c>
      <c r="F678" s="2462" t="str">
        <f>IF(INPUT_OUTPUT!BJ665="","",INPUT_OUTPUT!BJ665)</f>
        <v/>
      </c>
      <c r="G678" s="2462" t="str">
        <f>IF(INPUT_OUTPUT!BK665="","",INPUT_OUTPUT!BK665)</f>
        <v/>
      </c>
      <c r="H678" s="2462" t="str">
        <f>IF(INPUT_OUTPUT!BL665="","",INPUT_OUTPUT!BL665)</f>
        <v/>
      </c>
      <c r="I678" s="2462" t="str">
        <f>IF(INPUT_OUTPUT!BM665="","",INPUT_OUTPUT!BM665)</f>
        <v/>
      </c>
      <c r="J678" s="2462" t="str">
        <f>IF(INPUT_OUTPUT!BN665="","",INPUT_OUTPUT!BN665)</f>
        <v/>
      </c>
      <c r="K678" s="2453" t="str">
        <f t="shared" si="33"/>
        <v/>
      </c>
      <c r="L678" s="2457" t="str">
        <f>IF(INPUT_OUTPUT!BO665="","",INPUT_OUTPUT!BO665)</f>
        <v/>
      </c>
      <c r="M678" s="2457" t="str">
        <f>IF(INPUT_OUTPUT!BP665="","",INPUT_OUTPUT!BP665)</f>
        <v/>
      </c>
      <c r="N678" s="2457" t="str">
        <f>IF(INPUT_OUTPUT!BQ665="","",INPUT_OUTPUT!BQ665)</f>
        <v/>
      </c>
      <c r="O678" s="2457" t="str">
        <f>IF(INPUT_OUTPUT!BR665="","",INPUT_OUTPUT!BR665)</f>
        <v/>
      </c>
      <c r="P678" s="2457" t="str">
        <f>IF(INPUT_OUTPUT!BS665="","",INPUT_OUTPUT!BS665)</f>
        <v/>
      </c>
      <c r="Q678" s="2457" t="str">
        <f>IF(INPUT_OUTPUT!BT665="","",INPUT_OUTPUT!BT665)</f>
        <v/>
      </c>
      <c r="R678" s="2457" t="str">
        <f>IF(INPUT_OUTPUT!BU665="","",INPUT_OUTPUT!BU665)</f>
        <v/>
      </c>
      <c r="S678" s="2461" t="str">
        <f t="shared" si="34"/>
        <v/>
      </c>
      <c r="T678" s="2457" t="str">
        <f>IF(INPUT_OUTPUT!BV665="","",INPUT_OUTPUT!BV665)</f>
        <v/>
      </c>
      <c r="U678" s="2457" t="str">
        <f>IF(INPUT_OUTPUT!BW665="","",INPUT_OUTPUT!BW665)</f>
        <v/>
      </c>
      <c r="V678" s="2457" t="str">
        <f>IF(INPUT_OUTPUT!BX665="","",INPUT_OUTPUT!BX665)</f>
        <v/>
      </c>
      <c r="W678" s="2457" t="str">
        <f>IF(INPUT_OUTPUT!BY665="","",INPUT_OUTPUT!BY665)</f>
        <v/>
      </c>
      <c r="X678" s="2457" t="str">
        <f>IF(INPUT_OUTPUT!BZ665="","",INPUT_OUTPUT!BZ665)</f>
        <v/>
      </c>
      <c r="Y678" s="2457" t="str">
        <f>IF(INPUT_OUTPUT!CA665="","",INPUT_OUTPUT!CA665)</f>
        <v/>
      </c>
      <c r="Z678" s="2457" t="str">
        <f>IF(INPUT_OUTPUT!CB665="","",INPUT_OUTPUT!CB665)</f>
        <v/>
      </c>
      <c r="AA678" s="2461" t="str">
        <f t="shared" si="35"/>
        <v/>
      </c>
      <c r="AB678" s="2459" t="str">
        <f>IF(INPUT_OUTPUT!CC665="","",INPUT_OUTPUT!CC665)</f>
        <v/>
      </c>
      <c r="AC678" s="2459" t="str">
        <f>IF(INPUT_OUTPUT!CD665="","",INPUT_OUTPUT!CD665)</f>
        <v/>
      </c>
      <c r="AD678" s="2459" t="str">
        <f>IF(INPUT_OUTPUT!CE665="","",INPUT_OUTPUT!CE665)</f>
        <v/>
      </c>
      <c r="AE678" s="2459" t="str">
        <f>IF(INPUT_OUTPUT!CF665="","",INPUT_OUTPUT!CF665)</f>
        <v/>
      </c>
      <c r="AF678" s="2459" t="str">
        <f>IF(INPUT_OUTPUT!CG665="","",INPUT_OUTPUT!CG665)</f>
        <v/>
      </c>
      <c r="AG678" s="2459" t="str">
        <f>IF(INPUT_OUTPUT!CH665="","",INPUT_OUTPUT!CH665)</f>
        <v/>
      </c>
      <c r="AH678" s="2459" t="str">
        <f>IF(INPUT_OUTPUT!CI665="","",INPUT_OUTPUT!CI665)</f>
        <v/>
      </c>
    </row>
    <row r="679" spans="3:34" s="2437" customFormat="1" ht="12.75" customHeight="1">
      <c r="C679" s="2461" t="str">
        <f>IF(INPUT_OUTPUT!C666="","",INPUT_OUTPUT!C666)</f>
        <v/>
      </c>
      <c r="D679" s="2462" t="str">
        <f>IF(INPUT_OUTPUT!BH666="","",INPUT_OUTPUT!BH666)</f>
        <v/>
      </c>
      <c r="E679" s="2462" t="str">
        <f>IF(INPUT_OUTPUT!BI666="","",INPUT_OUTPUT!BI666)</f>
        <v/>
      </c>
      <c r="F679" s="2462" t="str">
        <f>IF(INPUT_OUTPUT!BJ666="","",INPUT_OUTPUT!BJ666)</f>
        <v/>
      </c>
      <c r="G679" s="2462" t="str">
        <f>IF(INPUT_OUTPUT!BK666="","",INPUT_OUTPUT!BK666)</f>
        <v/>
      </c>
      <c r="H679" s="2462" t="str">
        <f>IF(INPUT_OUTPUT!BL666="","",INPUT_OUTPUT!BL666)</f>
        <v/>
      </c>
      <c r="I679" s="2462" t="str">
        <f>IF(INPUT_OUTPUT!BM666="","",INPUT_OUTPUT!BM666)</f>
        <v/>
      </c>
      <c r="J679" s="2462" t="str">
        <f>IF(INPUT_OUTPUT!BN666="","",INPUT_OUTPUT!BN666)</f>
        <v/>
      </c>
      <c r="K679" s="2453" t="str">
        <f t="shared" si="33"/>
        <v/>
      </c>
      <c r="L679" s="2457" t="str">
        <f>IF(INPUT_OUTPUT!BO666="","",INPUT_OUTPUT!BO666)</f>
        <v/>
      </c>
      <c r="M679" s="2457" t="str">
        <f>IF(INPUT_OUTPUT!BP666="","",INPUT_OUTPUT!BP666)</f>
        <v/>
      </c>
      <c r="N679" s="2457" t="str">
        <f>IF(INPUT_OUTPUT!BQ666="","",INPUT_OUTPUT!BQ666)</f>
        <v/>
      </c>
      <c r="O679" s="2457" t="str">
        <f>IF(INPUT_OUTPUT!BR666="","",INPUT_OUTPUT!BR666)</f>
        <v/>
      </c>
      <c r="P679" s="2457" t="str">
        <f>IF(INPUT_OUTPUT!BS666="","",INPUT_OUTPUT!BS666)</f>
        <v/>
      </c>
      <c r="Q679" s="2457" t="str">
        <f>IF(INPUT_OUTPUT!BT666="","",INPUT_OUTPUT!BT666)</f>
        <v/>
      </c>
      <c r="R679" s="2457" t="str">
        <f>IF(INPUT_OUTPUT!BU666="","",INPUT_OUTPUT!BU666)</f>
        <v/>
      </c>
      <c r="S679" s="2461" t="str">
        <f t="shared" si="34"/>
        <v/>
      </c>
      <c r="T679" s="2457" t="str">
        <f>IF(INPUT_OUTPUT!BV666="","",INPUT_OUTPUT!BV666)</f>
        <v/>
      </c>
      <c r="U679" s="2457" t="str">
        <f>IF(INPUT_OUTPUT!BW666="","",INPUT_OUTPUT!BW666)</f>
        <v/>
      </c>
      <c r="V679" s="2457" t="str">
        <f>IF(INPUT_OUTPUT!BX666="","",INPUT_OUTPUT!BX666)</f>
        <v/>
      </c>
      <c r="W679" s="2457" t="str">
        <f>IF(INPUT_OUTPUT!BY666="","",INPUT_OUTPUT!BY666)</f>
        <v/>
      </c>
      <c r="X679" s="2457" t="str">
        <f>IF(INPUT_OUTPUT!BZ666="","",INPUT_OUTPUT!BZ666)</f>
        <v/>
      </c>
      <c r="Y679" s="2457" t="str">
        <f>IF(INPUT_OUTPUT!CA666="","",INPUT_OUTPUT!CA666)</f>
        <v/>
      </c>
      <c r="Z679" s="2457" t="str">
        <f>IF(INPUT_OUTPUT!CB666="","",INPUT_OUTPUT!CB666)</f>
        <v/>
      </c>
      <c r="AA679" s="2461" t="str">
        <f t="shared" si="35"/>
        <v/>
      </c>
      <c r="AB679" s="2459" t="str">
        <f>IF(INPUT_OUTPUT!CC666="","",INPUT_OUTPUT!CC666)</f>
        <v/>
      </c>
      <c r="AC679" s="2459" t="str">
        <f>IF(INPUT_OUTPUT!CD666="","",INPUT_OUTPUT!CD666)</f>
        <v/>
      </c>
      <c r="AD679" s="2459" t="str">
        <f>IF(INPUT_OUTPUT!CE666="","",INPUT_OUTPUT!CE666)</f>
        <v/>
      </c>
      <c r="AE679" s="2459" t="str">
        <f>IF(INPUT_OUTPUT!CF666="","",INPUT_OUTPUT!CF666)</f>
        <v/>
      </c>
      <c r="AF679" s="2459" t="str">
        <f>IF(INPUT_OUTPUT!CG666="","",INPUT_OUTPUT!CG666)</f>
        <v/>
      </c>
      <c r="AG679" s="2459" t="str">
        <f>IF(INPUT_OUTPUT!CH666="","",INPUT_OUTPUT!CH666)</f>
        <v/>
      </c>
      <c r="AH679" s="2459" t="str">
        <f>IF(INPUT_OUTPUT!CI666="","",INPUT_OUTPUT!CI666)</f>
        <v/>
      </c>
    </row>
    <row r="680" spans="3:34" s="2437" customFormat="1" ht="12.75" customHeight="1">
      <c r="C680" s="2461" t="str">
        <f>IF(INPUT_OUTPUT!C667="","",INPUT_OUTPUT!C667)</f>
        <v/>
      </c>
      <c r="D680" s="2462" t="str">
        <f>IF(INPUT_OUTPUT!BH667="","",INPUT_OUTPUT!BH667)</f>
        <v/>
      </c>
      <c r="E680" s="2462" t="str">
        <f>IF(INPUT_OUTPUT!BI667="","",INPUT_OUTPUT!BI667)</f>
        <v/>
      </c>
      <c r="F680" s="2462" t="str">
        <f>IF(INPUT_OUTPUT!BJ667="","",INPUT_OUTPUT!BJ667)</f>
        <v/>
      </c>
      <c r="G680" s="2462" t="str">
        <f>IF(INPUT_OUTPUT!BK667="","",INPUT_OUTPUT!BK667)</f>
        <v/>
      </c>
      <c r="H680" s="2462" t="str">
        <f>IF(INPUT_OUTPUT!BL667="","",INPUT_OUTPUT!BL667)</f>
        <v/>
      </c>
      <c r="I680" s="2462" t="str">
        <f>IF(INPUT_OUTPUT!BM667="","",INPUT_OUTPUT!BM667)</f>
        <v/>
      </c>
      <c r="J680" s="2462" t="str">
        <f>IF(INPUT_OUTPUT!BN667="","",INPUT_OUTPUT!BN667)</f>
        <v/>
      </c>
      <c r="K680" s="2453" t="str">
        <f t="shared" si="33"/>
        <v/>
      </c>
      <c r="L680" s="2457" t="str">
        <f>IF(INPUT_OUTPUT!BO667="","",INPUT_OUTPUT!BO667)</f>
        <v/>
      </c>
      <c r="M680" s="2457" t="str">
        <f>IF(INPUT_OUTPUT!BP667="","",INPUT_OUTPUT!BP667)</f>
        <v/>
      </c>
      <c r="N680" s="2457" t="str">
        <f>IF(INPUT_OUTPUT!BQ667="","",INPUT_OUTPUT!BQ667)</f>
        <v/>
      </c>
      <c r="O680" s="2457" t="str">
        <f>IF(INPUT_OUTPUT!BR667="","",INPUT_OUTPUT!BR667)</f>
        <v/>
      </c>
      <c r="P680" s="2457" t="str">
        <f>IF(INPUT_OUTPUT!BS667="","",INPUT_OUTPUT!BS667)</f>
        <v/>
      </c>
      <c r="Q680" s="2457" t="str">
        <f>IF(INPUT_OUTPUT!BT667="","",INPUT_OUTPUT!BT667)</f>
        <v/>
      </c>
      <c r="R680" s="2457" t="str">
        <f>IF(INPUT_OUTPUT!BU667="","",INPUT_OUTPUT!BU667)</f>
        <v/>
      </c>
      <c r="S680" s="2461" t="str">
        <f t="shared" si="34"/>
        <v/>
      </c>
      <c r="T680" s="2457" t="str">
        <f>IF(INPUT_OUTPUT!BV667="","",INPUT_OUTPUT!BV667)</f>
        <v/>
      </c>
      <c r="U680" s="2457" t="str">
        <f>IF(INPUT_OUTPUT!BW667="","",INPUT_OUTPUT!BW667)</f>
        <v/>
      </c>
      <c r="V680" s="2457" t="str">
        <f>IF(INPUT_OUTPUT!BX667="","",INPUT_OUTPUT!BX667)</f>
        <v/>
      </c>
      <c r="W680" s="2457" t="str">
        <f>IF(INPUT_OUTPUT!BY667="","",INPUT_OUTPUT!BY667)</f>
        <v/>
      </c>
      <c r="X680" s="2457" t="str">
        <f>IF(INPUT_OUTPUT!BZ667="","",INPUT_OUTPUT!BZ667)</f>
        <v/>
      </c>
      <c r="Y680" s="2457" t="str">
        <f>IF(INPUT_OUTPUT!CA667="","",INPUT_OUTPUT!CA667)</f>
        <v/>
      </c>
      <c r="Z680" s="2457" t="str">
        <f>IF(INPUT_OUTPUT!CB667="","",INPUT_OUTPUT!CB667)</f>
        <v/>
      </c>
      <c r="AA680" s="2461" t="str">
        <f t="shared" si="35"/>
        <v/>
      </c>
      <c r="AB680" s="2459" t="str">
        <f>IF(INPUT_OUTPUT!CC667="","",INPUT_OUTPUT!CC667)</f>
        <v/>
      </c>
      <c r="AC680" s="2459" t="str">
        <f>IF(INPUT_OUTPUT!CD667="","",INPUT_OUTPUT!CD667)</f>
        <v/>
      </c>
      <c r="AD680" s="2459" t="str">
        <f>IF(INPUT_OUTPUT!CE667="","",INPUT_OUTPUT!CE667)</f>
        <v/>
      </c>
      <c r="AE680" s="2459" t="str">
        <f>IF(INPUT_OUTPUT!CF667="","",INPUT_OUTPUT!CF667)</f>
        <v/>
      </c>
      <c r="AF680" s="2459" t="str">
        <f>IF(INPUT_OUTPUT!CG667="","",INPUT_OUTPUT!CG667)</f>
        <v/>
      </c>
      <c r="AG680" s="2459" t="str">
        <f>IF(INPUT_OUTPUT!CH667="","",INPUT_OUTPUT!CH667)</f>
        <v/>
      </c>
      <c r="AH680" s="2459" t="str">
        <f>IF(INPUT_OUTPUT!CI667="","",INPUT_OUTPUT!CI667)</f>
        <v/>
      </c>
    </row>
    <row r="681" spans="3:34" s="2437" customFormat="1" ht="12.75" customHeight="1">
      <c r="C681" s="2461" t="str">
        <f>IF(INPUT_OUTPUT!C668="","",INPUT_OUTPUT!C668)</f>
        <v/>
      </c>
      <c r="D681" s="2462" t="str">
        <f>IF(INPUT_OUTPUT!BH668="","",INPUT_OUTPUT!BH668)</f>
        <v/>
      </c>
      <c r="E681" s="2462" t="str">
        <f>IF(INPUT_OUTPUT!BI668="","",INPUT_OUTPUT!BI668)</f>
        <v/>
      </c>
      <c r="F681" s="2462" t="str">
        <f>IF(INPUT_OUTPUT!BJ668="","",INPUT_OUTPUT!BJ668)</f>
        <v/>
      </c>
      <c r="G681" s="2462" t="str">
        <f>IF(INPUT_OUTPUT!BK668="","",INPUT_OUTPUT!BK668)</f>
        <v/>
      </c>
      <c r="H681" s="2462" t="str">
        <f>IF(INPUT_OUTPUT!BL668="","",INPUT_OUTPUT!BL668)</f>
        <v/>
      </c>
      <c r="I681" s="2462" t="str">
        <f>IF(INPUT_OUTPUT!BM668="","",INPUT_OUTPUT!BM668)</f>
        <v/>
      </c>
      <c r="J681" s="2462" t="str">
        <f>IF(INPUT_OUTPUT!BN668="","",INPUT_OUTPUT!BN668)</f>
        <v/>
      </c>
      <c r="K681" s="2453" t="str">
        <f t="shared" si="33"/>
        <v/>
      </c>
      <c r="L681" s="2457" t="str">
        <f>IF(INPUT_OUTPUT!BO668="","",INPUT_OUTPUT!BO668)</f>
        <v/>
      </c>
      <c r="M681" s="2457" t="str">
        <f>IF(INPUT_OUTPUT!BP668="","",INPUT_OUTPUT!BP668)</f>
        <v/>
      </c>
      <c r="N681" s="2457" t="str">
        <f>IF(INPUT_OUTPUT!BQ668="","",INPUT_OUTPUT!BQ668)</f>
        <v/>
      </c>
      <c r="O681" s="2457" t="str">
        <f>IF(INPUT_OUTPUT!BR668="","",INPUT_OUTPUT!BR668)</f>
        <v/>
      </c>
      <c r="P681" s="2457" t="str">
        <f>IF(INPUT_OUTPUT!BS668="","",INPUT_OUTPUT!BS668)</f>
        <v/>
      </c>
      <c r="Q681" s="2457" t="str">
        <f>IF(INPUT_OUTPUT!BT668="","",INPUT_OUTPUT!BT668)</f>
        <v/>
      </c>
      <c r="R681" s="2457" t="str">
        <f>IF(INPUT_OUTPUT!BU668="","",INPUT_OUTPUT!BU668)</f>
        <v/>
      </c>
      <c r="S681" s="2461" t="str">
        <f t="shared" si="34"/>
        <v/>
      </c>
      <c r="T681" s="2457" t="str">
        <f>IF(INPUT_OUTPUT!BV668="","",INPUT_OUTPUT!BV668)</f>
        <v/>
      </c>
      <c r="U681" s="2457" t="str">
        <f>IF(INPUT_OUTPUT!BW668="","",INPUT_OUTPUT!BW668)</f>
        <v/>
      </c>
      <c r="V681" s="2457" t="str">
        <f>IF(INPUT_OUTPUT!BX668="","",INPUT_OUTPUT!BX668)</f>
        <v/>
      </c>
      <c r="W681" s="2457" t="str">
        <f>IF(INPUT_OUTPUT!BY668="","",INPUT_OUTPUT!BY668)</f>
        <v/>
      </c>
      <c r="X681" s="2457" t="str">
        <f>IF(INPUT_OUTPUT!BZ668="","",INPUT_OUTPUT!BZ668)</f>
        <v/>
      </c>
      <c r="Y681" s="2457" t="str">
        <f>IF(INPUT_OUTPUT!CA668="","",INPUT_OUTPUT!CA668)</f>
        <v/>
      </c>
      <c r="Z681" s="2457" t="str">
        <f>IF(INPUT_OUTPUT!CB668="","",INPUT_OUTPUT!CB668)</f>
        <v/>
      </c>
      <c r="AA681" s="2461" t="str">
        <f t="shared" si="35"/>
        <v/>
      </c>
      <c r="AB681" s="2459" t="str">
        <f>IF(INPUT_OUTPUT!CC668="","",INPUT_OUTPUT!CC668)</f>
        <v/>
      </c>
      <c r="AC681" s="2459" t="str">
        <f>IF(INPUT_OUTPUT!CD668="","",INPUT_OUTPUT!CD668)</f>
        <v/>
      </c>
      <c r="AD681" s="2459" t="str">
        <f>IF(INPUT_OUTPUT!CE668="","",INPUT_OUTPUT!CE668)</f>
        <v/>
      </c>
      <c r="AE681" s="2459" t="str">
        <f>IF(INPUT_OUTPUT!CF668="","",INPUT_OUTPUT!CF668)</f>
        <v/>
      </c>
      <c r="AF681" s="2459" t="str">
        <f>IF(INPUT_OUTPUT!CG668="","",INPUT_OUTPUT!CG668)</f>
        <v/>
      </c>
      <c r="AG681" s="2459" t="str">
        <f>IF(INPUT_OUTPUT!CH668="","",INPUT_OUTPUT!CH668)</f>
        <v/>
      </c>
      <c r="AH681" s="2459" t="str">
        <f>IF(INPUT_OUTPUT!CI668="","",INPUT_OUTPUT!CI668)</f>
        <v/>
      </c>
    </row>
    <row r="682" spans="3:34" s="2437" customFormat="1" ht="12.75" customHeight="1">
      <c r="C682" s="2461" t="str">
        <f>IF(INPUT_OUTPUT!C669="","",INPUT_OUTPUT!C669)</f>
        <v/>
      </c>
      <c r="D682" s="2462" t="str">
        <f>IF(INPUT_OUTPUT!BH669="","",INPUT_OUTPUT!BH669)</f>
        <v/>
      </c>
      <c r="E682" s="2462" t="str">
        <f>IF(INPUT_OUTPUT!BI669="","",INPUT_OUTPUT!BI669)</f>
        <v/>
      </c>
      <c r="F682" s="2462" t="str">
        <f>IF(INPUT_OUTPUT!BJ669="","",INPUT_OUTPUT!BJ669)</f>
        <v/>
      </c>
      <c r="G682" s="2462" t="str">
        <f>IF(INPUT_OUTPUT!BK669="","",INPUT_OUTPUT!BK669)</f>
        <v/>
      </c>
      <c r="H682" s="2462" t="str">
        <f>IF(INPUT_OUTPUT!BL669="","",INPUT_OUTPUT!BL669)</f>
        <v/>
      </c>
      <c r="I682" s="2462" t="str">
        <f>IF(INPUT_OUTPUT!BM669="","",INPUT_OUTPUT!BM669)</f>
        <v/>
      </c>
      <c r="J682" s="2462" t="str">
        <f>IF(INPUT_OUTPUT!BN669="","",INPUT_OUTPUT!BN669)</f>
        <v/>
      </c>
      <c r="K682" s="2453" t="str">
        <f t="shared" si="33"/>
        <v/>
      </c>
      <c r="L682" s="2457" t="str">
        <f>IF(INPUT_OUTPUT!BO669="","",INPUT_OUTPUT!BO669)</f>
        <v/>
      </c>
      <c r="M682" s="2457" t="str">
        <f>IF(INPUT_OUTPUT!BP669="","",INPUT_OUTPUT!BP669)</f>
        <v/>
      </c>
      <c r="N682" s="2457" t="str">
        <f>IF(INPUT_OUTPUT!BQ669="","",INPUT_OUTPUT!BQ669)</f>
        <v/>
      </c>
      <c r="O682" s="2457" t="str">
        <f>IF(INPUT_OUTPUT!BR669="","",INPUT_OUTPUT!BR669)</f>
        <v/>
      </c>
      <c r="P682" s="2457" t="str">
        <f>IF(INPUT_OUTPUT!BS669="","",INPUT_OUTPUT!BS669)</f>
        <v/>
      </c>
      <c r="Q682" s="2457" t="str">
        <f>IF(INPUT_OUTPUT!BT669="","",INPUT_OUTPUT!BT669)</f>
        <v/>
      </c>
      <c r="R682" s="2457" t="str">
        <f>IF(INPUT_OUTPUT!BU669="","",INPUT_OUTPUT!BU669)</f>
        <v/>
      </c>
      <c r="S682" s="2461" t="str">
        <f t="shared" si="34"/>
        <v/>
      </c>
      <c r="T682" s="2457" t="str">
        <f>IF(INPUT_OUTPUT!BV669="","",INPUT_OUTPUT!BV669)</f>
        <v/>
      </c>
      <c r="U682" s="2457" t="str">
        <f>IF(INPUT_OUTPUT!BW669="","",INPUT_OUTPUT!BW669)</f>
        <v/>
      </c>
      <c r="V682" s="2457" t="str">
        <f>IF(INPUT_OUTPUT!BX669="","",INPUT_OUTPUT!BX669)</f>
        <v/>
      </c>
      <c r="W682" s="2457" t="str">
        <f>IF(INPUT_OUTPUT!BY669="","",INPUT_OUTPUT!BY669)</f>
        <v/>
      </c>
      <c r="X682" s="2457" t="str">
        <f>IF(INPUT_OUTPUT!BZ669="","",INPUT_OUTPUT!BZ669)</f>
        <v/>
      </c>
      <c r="Y682" s="2457" t="str">
        <f>IF(INPUT_OUTPUT!CA669="","",INPUT_OUTPUT!CA669)</f>
        <v/>
      </c>
      <c r="Z682" s="2457" t="str">
        <f>IF(INPUT_OUTPUT!CB669="","",INPUT_OUTPUT!CB669)</f>
        <v/>
      </c>
      <c r="AA682" s="2461" t="str">
        <f t="shared" si="35"/>
        <v/>
      </c>
      <c r="AB682" s="2459" t="str">
        <f>IF(INPUT_OUTPUT!CC669="","",INPUT_OUTPUT!CC669)</f>
        <v/>
      </c>
      <c r="AC682" s="2459" t="str">
        <f>IF(INPUT_OUTPUT!CD669="","",INPUT_OUTPUT!CD669)</f>
        <v/>
      </c>
      <c r="AD682" s="2459" t="str">
        <f>IF(INPUT_OUTPUT!CE669="","",INPUT_OUTPUT!CE669)</f>
        <v/>
      </c>
      <c r="AE682" s="2459" t="str">
        <f>IF(INPUT_OUTPUT!CF669="","",INPUT_OUTPUT!CF669)</f>
        <v/>
      </c>
      <c r="AF682" s="2459" t="str">
        <f>IF(INPUT_OUTPUT!CG669="","",INPUT_OUTPUT!CG669)</f>
        <v/>
      </c>
      <c r="AG682" s="2459" t="str">
        <f>IF(INPUT_OUTPUT!CH669="","",INPUT_OUTPUT!CH669)</f>
        <v/>
      </c>
      <c r="AH682" s="2459" t="str">
        <f>IF(INPUT_OUTPUT!CI669="","",INPUT_OUTPUT!CI669)</f>
        <v/>
      </c>
    </row>
    <row r="683" spans="3:34" s="2437" customFormat="1" ht="12.75" customHeight="1">
      <c r="C683" s="2461" t="str">
        <f>IF(INPUT_OUTPUT!C670="","",INPUT_OUTPUT!C670)</f>
        <v/>
      </c>
      <c r="D683" s="2462" t="str">
        <f>IF(INPUT_OUTPUT!BH670="","",INPUT_OUTPUT!BH670)</f>
        <v/>
      </c>
      <c r="E683" s="2462" t="str">
        <f>IF(INPUT_OUTPUT!BI670="","",INPUT_OUTPUT!BI670)</f>
        <v/>
      </c>
      <c r="F683" s="2462" t="str">
        <f>IF(INPUT_OUTPUT!BJ670="","",INPUT_OUTPUT!BJ670)</f>
        <v/>
      </c>
      <c r="G683" s="2462" t="str">
        <f>IF(INPUT_OUTPUT!BK670="","",INPUT_OUTPUT!BK670)</f>
        <v/>
      </c>
      <c r="H683" s="2462" t="str">
        <f>IF(INPUT_OUTPUT!BL670="","",INPUT_OUTPUT!BL670)</f>
        <v/>
      </c>
      <c r="I683" s="2462" t="str">
        <f>IF(INPUT_OUTPUT!BM670="","",INPUT_OUTPUT!BM670)</f>
        <v/>
      </c>
      <c r="J683" s="2462" t="str">
        <f>IF(INPUT_OUTPUT!BN670="","",INPUT_OUTPUT!BN670)</f>
        <v/>
      </c>
      <c r="K683" s="2453" t="str">
        <f t="shared" si="33"/>
        <v/>
      </c>
      <c r="L683" s="2457" t="str">
        <f>IF(INPUT_OUTPUT!BO670="","",INPUT_OUTPUT!BO670)</f>
        <v/>
      </c>
      <c r="M683" s="2457" t="str">
        <f>IF(INPUT_OUTPUT!BP670="","",INPUT_OUTPUT!BP670)</f>
        <v/>
      </c>
      <c r="N683" s="2457" t="str">
        <f>IF(INPUT_OUTPUT!BQ670="","",INPUT_OUTPUT!BQ670)</f>
        <v/>
      </c>
      <c r="O683" s="2457" t="str">
        <f>IF(INPUT_OUTPUT!BR670="","",INPUT_OUTPUT!BR670)</f>
        <v/>
      </c>
      <c r="P683" s="2457" t="str">
        <f>IF(INPUT_OUTPUT!BS670="","",INPUT_OUTPUT!BS670)</f>
        <v/>
      </c>
      <c r="Q683" s="2457" t="str">
        <f>IF(INPUT_OUTPUT!BT670="","",INPUT_OUTPUT!BT670)</f>
        <v/>
      </c>
      <c r="R683" s="2457" t="str">
        <f>IF(INPUT_OUTPUT!BU670="","",INPUT_OUTPUT!BU670)</f>
        <v/>
      </c>
      <c r="S683" s="2461" t="str">
        <f t="shared" si="34"/>
        <v/>
      </c>
      <c r="T683" s="2457" t="str">
        <f>IF(INPUT_OUTPUT!BV670="","",INPUT_OUTPUT!BV670)</f>
        <v/>
      </c>
      <c r="U683" s="2457" t="str">
        <f>IF(INPUT_OUTPUT!BW670="","",INPUT_OUTPUT!BW670)</f>
        <v/>
      </c>
      <c r="V683" s="2457" t="str">
        <f>IF(INPUT_OUTPUT!BX670="","",INPUT_OUTPUT!BX670)</f>
        <v/>
      </c>
      <c r="W683" s="2457" t="str">
        <f>IF(INPUT_OUTPUT!BY670="","",INPUT_OUTPUT!BY670)</f>
        <v/>
      </c>
      <c r="X683" s="2457" t="str">
        <f>IF(INPUT_OUTPUT!BZ670="","",INPUT_OUTPUT!BZ670)</f>
        <v/>
      </c>
      <c r="Y683" s="2457" t="str">
        <f>IF(INPUT_OUTPUT!CA670="","",INPUT_OUTPUT!CA670)</f>
        <v/>
      </c>
      <c r="Z683" s="2457" t="str">
        <f>IF(INPUT_OUTPUT!CB670="","",INPUT_OUTPUT!CB670)</f>
        <v/>
      </c>
      <c r="AA683" s="2461" t="str">
        <f t="shared" si="35"/>
        <v/>
      </c>
      <c r="AB683" s="2459" t="str">
        <f>IF(INPUT_OUTPUT!CC670="","",INPUT_OUTPUT!CC670)</f>
        <v/>
      </c>
      <c r="AC683" s="2459" t="str">
        <f>IF(INPUT_OUTPUT!CD670="","",INPUT_OUTPUT!CD670)</f>
        <v/>
      </c>
      <c r="AD683" s="2459" t="str">
        <f>IF(INPUT_OUTPUT!CE670="","",INPUT_OUTPUT!CE670)</f>
        <v/>
      </c>
      <c r="AE683" s="2459" t="str">
        <f>IF(INPUT_OUTPUT!CF670="","",INPUT_OUTPUT!CF670)</f>
        <v/>
      </c>
      <c r="AF683" s="2459" t="str">
        <f>IF(INPUT_OUTPUT!CG670="","",INPUT_OUTPUT!CG670)</f>
        <v/>
      </c>
      <c r="AG683" s="2459" t="str">
        <f>IF(INPUT_OUTPUT!CH670="","",INPUT_OUTPUT!CH670)</f>
        <v/>
      </c>
      <c r="AH683" s="2459" t="str">
        <f>IF(INPUT_OUTPUT!CI670="","",INPUT_OUTPUT!CI670)</f>
        <v/>
      </c>
    </row>
    <row r="684" spans="3:34" s="2437" customFormat="1" ht="12.75" customHeight="1">
      <c r="C684" s="2461" t="str">
        <f>IF(INPUT_OUTPUT!C671="","",INPUT_OUTPUT!C671)</f>
        <v/>
      </c>
      <c r="D684" s="2462" t="str">
        <f>IF(INPUT_OUTPUT!BH671="","",INPUT_OUTPUT!BH671)</f>
        <v/>
      </c>
      <c r="E684" s="2462" t="str">
        <f>IF(INPUT_OUTPUT!BI671="","",INPUT_OUTPUT!BI671)</f>
        <v/>
      </c>
      <c r="F684" s="2462" t="str">
        <f>IF(INPUT_OUTPUT!BJ671="","",INPUT_OUTPUT!BJ671)</f>
        <v/>
      </c>
      <c r="G684" s="2462" t="str">
        <f>IF(INPUT_OUTPUT!BK671="","",INPUT_OUTPUT!BK671)</f>
        <v/>
      </c>
      <c r="H684" s="2462" t="str">
        <f>IF(INPUT_OUTPUT!BL671="","",INPUT_OUTPUT!BL671)</f>
        <v/>
      </c>
      <c r="I684" s="2462" t="str">
        <f>IF(INPUT_OUTPUT!BM671="","",INPUT_OUTPUT!BM671)</f>
        <v/>
      </c>
      <c r="J684" s="2462" t="str">
        <f>IF(INPUT_OUTPUT!BN671="","",INPUT_OUTPUT!BN671)</f>
        <v/>
      </c>
      <c r="K684" s="2453" t="str">
        <f t="shared" si="33"/>
        <v/>
      </c>
      <c r="L684" s="2457" t="str">
        <f>IF(INPUT_OUTPUT!BO671="","",INPUT_OUTPUT!BO671)</f>
        <v/>
      </c>
      <c r="M684" s="2457" t="str">
        <f>IF(INPUT_OUTPUT!BP671="","",INPUT_OUTPUT!BP671)</f>
        <v/>
      </c>
      <c r="N684" s="2457" t="str">
        <f>IF(INPUT_OUTPUT!BQ671="","",INPUT_OUTPUT!BQ671)</f>
        <v/>
      </c>
      <c r="O684" s="2457" t="str">
        <f>IF(INPUT_OUTPUT!BR671="","",INPUT_OUTPUT!BR671)</f>
        <v/>
      </c>
      <c r="P684" s="2457" t="str">
        <f>IF(INPUT_OUTPUT!BS671="","",INPUT_OUTPUT!BS671)</f>
        <v/>
      </c>
      <c r="Q684" s="2457" t="str">
        <f>IF(INPUT_OUTPUT!BT671="","",INPUT_OUTPUT!BT671)</f>
        <v/>
      </c>
      <c r="R684" s="2457" t="str">
        <f>IF(INPUT_OUTPUT!BU671="","",INPUT_OUTPUT!BU671)</f>
        <v/>
      </c>
      <c r="S684" s="2461" t="str">
        <f t="shared" si="34"/>
        <v/>
      </c>
      <c r="T684" s="2457" t="str">
        <f>IF(INPUT_OUTPUT!BV671="","",INPUT_OUTPUT!BV671)</f>
        <v/>
      </c>
      <c r="U684" s="2457" t="str">
        <f>IF(INPUT_OUTPUT!BW671="","",INPUT_OUTPUT!BW671)</f>
        <v/>
      </c>
      <c r="V684" s="2457" t="str">
        <f>IF(INPUT_OUTPUT!BX671="","",INPUT_OUTPUT!BX671)</f>
        <v/>
      </c>
      <c r="W684" s="2457" t="str">
        <f>IF(INPUT_OUTPUT!BY671="","",INPUT_OUTPUT!BY671)</f>
        <v/>
      </c>
      <c r="X684" s="2457" t="str">
        <f>IF(INPUT_OUTPUT!BZ671="","",INPUT_OUTPUT!BZ671)</f>
        <v/>
      </c>
      <c r="Y684" s="2457" t="str">
        <f>IF(INPUT_OUTPUT!CA671="","",INPUT_OUTPUT!CA671)</f>
        <v/>
      </c>
      <c r="Z684" s="2457" t="str">
        <f>IF(INPUT_OUTPUT!CB671="","",INPUT_OUTPUT!CB671)</f>
        <v/>
      </c>
      <c r="AA684" s="2461" t="str">
        <f t="shared" si="35"/>
        <v/>
      </c>
      <c r="AB684" s="2459" t="str">
        <f>IF(INPUT_OUTPUT!CC671="","",INPUT_OUTPUT!CC671)</f>
        <v/>
      </c>
      <c r="AC684" s="2459" t="str">
        <f>IF(INPUT_OUTPUT!CD671="","",INPUT_OUTPUT!CD671)</f>
        <v/>
      </c>
      <c r="AD684" s="2459" t="str">
        <f>IF(INPUT_OUTPUT!CE671="","",INPUT_OUTPUT!CE671)</f>
        <v/>
      </c>
      <c r="AE684" s="2459" t="str">
        <f>IF(INPUT_OUTPUT!CF671="","",INPUT_OUTPUT!CF671)</f>
        <v/>
      </c>
      <c r="AF684" s="2459" t="str">
        <f>IF(INPUT_OUTPUT!CG671="","",INPUT_OUTPUT!CG671)</f>
        <v/>
      </c>
      <c r="AG684" s="2459" t="str">
        <f>IF(INPUT_OUTPUT!CH671="","",INPUT_OUTPUT!CH671)</f>
        <v/>
      </c>
      <c r="AH684" s="2459" t="str">
        <f>IF(INPUT_OUTPUT!CI671="","",INPUT_OUTPUT!CI671)</f>
        <v/>
      </c>
    </row>
    <row r="685" spans="3:34" s="2437" customFormat="1" ht="12.75" customHeight="1">
      <c r="C685" s="2461" t="str">
        <f>IF(INPUT_OUTPUT!C672="","",INPUT_OUTPUT!C672)</f>
        <v/>
      </c>
      <c r="D685" s="2462" t="str">
        <f>IF(INPUT_OUTPUT!BH672="","",INPUT_OUTPUT!BH672)</f>
        <v/>
      </c>
      <c r="E685" s="2462" t="str">
        <f>IF(INPUT_OUTPUT!BI672="","",INPUT_OUTPUT!BI672)</f>
        <v/>
      </c>
      <c r="F685" s="2462" t="str">
        <f>IF(INPUT_OUTPUT!BJ672="","",INPUT_OUTPUT!BJ672)</f>
        <v/>
      </c>
      <c r="G685" s="2462" t="str">
        <f>IF(INPUT_OUTPUT!BK672="","",INPUT_OUTPUT!BK672)</f>
        <v/>
      </c>
      <c r="H685" s="2462" t="str">
        <f>IF(INPUT_OUTPUT!BL672="","",INPUT_OUTPUT!BL672)</f>
        <v/>
      </c>
      <c r="I685" s="2462" t="str">
        <f>IF(INPUT_OUTPUT!BM672="","",INPUT_OUTPUT!BM672)</f>
        <v/>
      </c>
      <c r="J685" s="2462" t="str">
        <f>IF(INPUT_OUTPUT!BN672="","",INPUT_OUTPUT!BN672)</f>
        <v/>
      </c>
      <c r="K685" s="2453" t="str">
        <f t="shared" si="33"/>
        <v/>
      </c>
      <c r="L685" s="2457" t="str">
        <f>IF(INPUT_OUTPUT!BO672="","",INPUT_OUTPUT!BO672)</f>
        <v/>
      </c>
      <c r="M685" s="2457" t="str">
        <f>IF(INPUT_OUTPUT!BP672="","",INPUT_OUTPUT!BP672)</f>
        <v/>
      </c>
      <c r="N685" s="2457" t="str">
        <f>IF(INPUT_OUTPUT!BQ672="","",INPUT_OUTPUT!BQ672)</f>
        <v/>
      </c>
      <c r="O685" s="2457" t="str">
        <f>IF(INPUT_OUTPUT!BR672="","",INPUT_OUTPUT!BR672)</f>
        <v/>
      </c>
      <c r="P685" s="2457" t="str">
        <f>IF(INPUT_OUTPUT!BS672="","",INPUT_OUTPUT!BS672)</f>
        <v/>
      </c>
      <c r="Q685" s="2457" t="str">
        <f>IF(INPUT_OUTPUT!BT672="","",INPUT_OUTPUT!BT672)</f>
        <v/>
      </c>
      <c r="R685" s="2457" t="str">
        <f>IF(INPUT_OUTPUT!BU672="","",INPUT_OUTPUT!BU672)</f>
        <v/>
      </c>
      <c r="S685" s="2461" t="str">
        <f t="shared" si="34"/>
        <v/>
      </c>
      <c r="T685" s="2457" t="str">
        <f>IF(INPUT_OUTPUT!BV672="","",INPUT_OUTPUT!BV672)</f>
        <v/>
      </c>
      <c r="U685" s="2457" t="str">
        <f>IF(INPUT_OUTPUT!BW672="","",INPUT_OUTPUT!BW672)</f>
        <v/>
      </c>
      <c r="V685" s="2457" t="str">
        <f>IF(INPUT_OUTPUT!BX672="","",INPUT_OUTPUT!BX672)</f>
        <v/>
      </c>
      <c r="W685" s="2457" t="str">
        <f>IF(INPUT_OUTPUT!BY672="","",INPUT_OUTPUT!BY672)</f>
        <v/>
      </c>
      <c r="X685" s="2457" t="str">
        <f>IF(INPUT_OUTPUT!BZ672="","",INPUT_OUTPUT!BZ672)</f>
        <v/>
      </c>
      <c r="Y685" s="2457" t="str">
        <f>IF(INPUT_OUTPUT!CA672="","",INPUT_OUTPUT!CA672)</f>
        <v/>
      </c>
      <c r="Z685" s="2457" t="str">
        <f>IF(INPUT_OUTPUT!CB672="","",INPUT_OUTPUT!CB672)</f>
        <v/>
      </c>
      <c r="AA685" s="2461" t="str">
        <f t="shared" si="35"/>
        <v/>
      </c>
      <c r="AB685" s="2459" t="str">
        <f>IF(INPUT_OUTPUT!CC672="","",INPUT_OUTPUT!CC672)</f>
        <v/>
      </c>
      <c r="AC685" s="2459" t="str">
        <f>IF(INPUT_OUTPUT!CD672="","",INPUT_OUTPUT!CD672)</f>
        <v/>
      </c>
      <c r="AD685" s="2459" t="str">
        <f>IF(INPUT_OUTPUT!CE672="","",INPUT_OUTPUT!CE672)</f>
        <v/>
      </c>
      <c r="AE685" s="2459" t="str">
        <f>IF(INPUT_OUTPUT!CF672="","",INPUT_OUTPUT!CF672)</f>
        <v/>
      </c>
      <c r="AF685" s="2459" t="str">
        <f>IF(INPUT_OUTPUT!CG672="","",INPUT_OUTPUT!CG672)</f>
        <v/>
      </c>
      <c r="AG685" s="2459" t="str">
        <f>IF(INPUT_OUTPUT!CH672="","",INPUT_OUTPUT!CH672)</f>
        <v/>
      </c>
      <c r="AH685" s="2459" t="str">
        <f>IF(INPUT_OUTPUT!CI672="","",INPUT_OUTPUT!CI672)</f>
        <v/>
      </c>
    </row>
    <row r="686" spans="3:34" s="2437" customFormat="1" ht="12.75" customHeight="1">
      <c r="C686" s="2461" t="str">
        <f>IF(INPUT_OUTPUT!C673="","",INPUT_OUTPUT!C673)</f>
        <v/>
      </c>
      <c r="D686" s="2462" t="str">
        <f>IF(INPUT_OUTPUT!BH673="","",INPUT_OUTPUT!BH673)</f>
        <v/>
      </c>
      <c r="E686" s="2462" t="str">
        <f>IF(INPUT_OUTPUT!BI673="","",INPUT_OUTPUT!BI673)</f>
        <v/>
      </c>
      <c r="F686" s="2462" t="str">
        <f>IF(INPUT_OUTPUT!BJ673="","",INPUT_OUTPUT!BJ673)</f>
        <v/>
      </c>
      <c r="G686" s="2462" t="str">
        <f>IF(INPUT_OUTPUT!BK673="","",INPUT_OUTPUT!BK673)</f>
        <v/>
      </c>
      <c r="H686" s="2462" t="str">
        <f>IF(INPUT_OUTPUT!BL673="","",INPUT_OUTPUT!BL673)</f>
        <v/>
      </c>
      <c r="I686" s="2462" t="str">
        <f>IF(INPUT_OUTPUT!BM673="","",INPUT_OUTPUT!BM673)</f>
        <v/>
      </c>
      <c r="J686" s="2462" t="str">
        <f>IF(INPUT_OUTPUT!BN673="","",INPUT_OUTPUT!BN673)</f>
        <v/>
      </c>
      <c r="K686" s="2453" t="str">
        <f t="shared" si="33"/>
        <v/>
      </c>
      <c r="L686" s="2457" t="str">
        <f>IF(INPUT_OUTPUT!BO673="","",INPUT_OUTPUT!BO673)</f>
        <v/>
      </c>
      <c r="M686" s="2457" t="str">
        <f>IF(INPUT_OUTPUT!BP673="","",INPUT_OUTPUT!BP673)</f>
        <v/>
      </c>
      <c r="N686" s="2457" t="str">
        <f>IF(INPUT_OUTPUT!BQ673="","",INPUT_OUTPUT!BQ673)</f>
        <v/>
      </c>
      <c r="O686" s="2457" t="str">
        <f>IF(INPUT_OUTPUT!BR673="","",INPUT_OUTPUT!BR673)</f>
        <v/>
      </c>
      <c r="P686" s="2457" t="str">
        <f>IF(INPUT_OUTPUT!BS673="","",INPUT_OUTPUT!BS673)</f>
        <v/>
      </c>
      <c r="Q686" s="2457" t="str">
        <f>IF(INPUT_OUTPUT!BT673="","",INPUT_OUTPUT!BT673)</f>
        <v/>
      </c>
      <c r="R686" s="2457" t="str">
        <f>IF(INPUT_OUTPUT!BU673="","",INPUT_OUTPUT!BU673)</f>
        <v/>
      </c>
      <c r="S686" s="2461" t="str">
        <f t="shared" si="34"/>
        <v/>
      </c>
      <c r="T686" s="2457" t="str">
        <f>IF(INPUT_OUTPUT!BV673="","",INPUT_OUTPUT!BV673)</f>
        <v/>
      </c>
      <c r="U686" s="2457" t="str">
        <f>IF(INPUT_OUTPUT!BW673="","",INPUT_OUTPUT!BW673)</f>
        <v/>
      </c>
      <c r="V686" s="2457" t="str">
        <f>IF(INPUT_OUTPUT!BX673="","",INPUT_OUTPUT!BX673)</f>
        <v/>
      </c>
      <c r="W686" s="2457" t="str">
        <f>IF(INPUT_OUTPUT!BY673="","",INPUT_OUTPUT!BY673)</f>
        <v/>
      </c>
      <c r="X686" s="2457" t="str">
        <f>IF(INPUT_OUTPUT!BZ673="","",INPUT_OUTPUT!BZ673)</f>
        <v/>
      </c>
      <c r="Y686" s="2457" t="str">
        <f>IF(INPUT_OUTPUT!CA673="","",INPUT_OUTPUT!CA673)</f>
        <v/>
      </c>
      <c r="Z686" s="2457" t="str">
        <f>IF(INPUT_OUTPUT!CB673="","",INPUT_OUTPUT!CB673)</f>
        <v/>
      </c>
      <c r="AA686" s="2461" t="str">
        <f t="shared" si="35"/>
        <v/>
      </c>
      <c r="AB686" s="2459" t="str">
        <f>IF(INPUT_OUTPUT!CC673="","",INPUT_OUTPUT!CC673)</f>
        <v/>
      </c>
      <c r="AC686" s="2459" t="str">
        <f>IF(INPUT_OUTPUT!CD673="","",INPUT_OUTPUT!CD673)</f>
        <v/>
      </c>
      <c r="AD686" s="2459" t="str">
        <f>IF(INPUT_OUTPUT!CE673="","",INPUT_OUTPUT!CE673)</f>
        <v/>
      </c>
      <c r="AE686" s="2459" t="str">
        <f>IF(INPUT_OUTPUT!CF673="","",INPUT_OUTPUT!CF673)</f>
        <v/>
      </c>
      <c r="AF686" s="2459" t="str">
        <f>IF(INPUT_OUTPUT!CG673="","",INPUT_OUTPUT!CG673)</f>
        <v/>
      </c>
      <c r="AG686" s="2459" t="str">
        <f>IF(INPUT_OUTPUT!CH673="","",INPUT_OUTPUT!CH673)</f>
        <v/>
      </c>
      <c r="AH686" s="2459" t="str">
        <f>IF(INPUT_OUTPUT!CI673="","",INPUT_OUTPUT!CI673)</f>
        <v/>
      </c>
    </row>
    <row r="687" spans="3:34" s="2437" customFormat="1" ht="12.75" customHeight="1">
      <c r="C687" s="2461" t="str">
        <f>IF(INPUT_OUTPUT!C674="","",INPUT_OUTPUT!C674)</f>
        <v/>
      </c>
      <c r="D687" s="2462" t="str">
        <f>IF(INPUT_OUTPUT!BH674="","",INPUT_OUTPUT!BH674)</f>
        <v/>
      </c>
      <c r="E687" s="2462" t="str">
        <f>IF(INPUT_OUTPUT!BI674="","",INPUT_OUTPUT!BI674)</f>
        <v/>
      </c>
      <c r="F687" s="2462" t="str">
        <f>IF(INPUT_OUTPUT!BJ674="","",INPUT_OUTPUT!BJ674)</f>
        <v/>
      </c>
      <c r="G687" s="2462" t="str">
        <f>IF(INPUT_OUTPUT!BK674="","",INPUT_OUTPUT!BK674)</f>
        <v/>
      </c>
      <c r="H687" s="2462" t="str">
        <f>IF(INPUT_OUTPUT!BL674="","",INPUT_OUTPUT!BL674)</f>
        <v/>
      </c>
      <c r="I687" s="2462" t="str">
        <f>IF(INPUT_OUTPUT!BM674="","",INPUT_OUTPUT!BM674)</f>
        <v/>
      </c>
      <c r="J687" s="2462" t="str">
        <f>IF(INPUT_OUTPUT!BN674="","",INPUT_OUTPUT!BN674)</f>
        <v/>
      </c>
      <c r="K687" s="2453" t="str">
        <f t="shared" si="33"/>
        <v/>
      </c>
      <c r="L687" s="2457" t="str">
        <f>IF(INPUT_OUTPUT!BO674="","",INPUT_OUTPUT!BO674)</f>
        <v/>
      </c>
      <c r="M687" s="2457" t="str">
        <f>IF(INPUT_OUTPUT!BP674="","",INPUT_OUTPUT!BP674)</f>
        <v/>
      </c>
      <c r="N687" s="2457" t="str">
        <f>IF(INPUT_OUTPUT!BQ674="","",INPUT_OUTPUT!BQ674)</f>
        <v/>
      </c>
      <c r="O687" s="2457" t="str">
        <f>IF(INPUT_OUTPUT!BR674="","",INPUT_OUTPUT!BR674)</f>
        <v/>
      </c>
      <c r="P687" s="2457" t="str">
        <f>IF(INPUT_OUTPUT!BS674="","",INPUT_OUTPUT!BS674)</f>
        <v/>
      </c>
      <c r="Q687" s="2457" t="str">
        <f>IF(INPUT_OUTPUT!BT674="","",INPUT_OUTPUT!BT674)</f>
        <v/>
      </c>
      <c r="R687" s="2457" t="str">
        <f>IF(INPUT_OUTPUT!BU674="","",INPUT_OUTPUT!BU674)</f>
        <v/>
      </c>
      <c r="S687" s="2461" t="str">
        <f t="shared" si="34"/>
        <v/>
      </c>
      <c r="T687" s="2457" t="str">
        <f>IF(INPUT_OUTPUT!BV674="","",INPUT_OUTPUT!BV674)</f>
        <v/>
      </c>
      <c r="U687" s="2457" t="str">
        <f>IF(INPUT_OUTPUT!BW674="","",INPUT_OUTPUT!BW674)</f>
        <v/>
      </c>
      <c r="V687" s="2457" t="str">
        <f>IF(INPUT_OUTPUT!BX674="","",INPUT_OUTPUT!BX674)</f>
        <v/>
      </c>
      <c r="W687" s="2457" t="str">
        <f>IF(INPUT_OUTPUT!BY674="","",INPUT_OUTPUT!BY674)</f>
        <v/>
      </c>
      <c r="X687" s="2457" t="str">
        <f>IF(INPUT_OUTPUT!BZ674="","",INPUT_OUTPUT!BZ674)</f>
        <v/>
      </c>
      <c r="Y687" s="2457" t="str">
        <f>IF(INPUT_OUTPUT!CA674="","",INPUT_OUTPUT!CA674)</f>
        <v/>
      </c>
      <c r="Z687" s="2457" t="str">
        <f>IF(INPUT_OUTPUT!CB674="","",INPUT_OUTPUT!CB674)</f>
        <v/>
      </c>
      <c r="AA687" s="2461" t="str">
        <f t="shared" si="35"/>
        <v/>
      </c>
      <c r="AB687" s="2459" t="str">
        <f>IF(INPUT_OUTPUT!CC674="","",INPUT_OUTPUT!CC674)</f>
        <v/>
      </c>
      <c r="AC687" s="2459" t="str">
        <f>IF(INPUT_OUTPUT!CD674="","",INPUT_OUTPUT!CD674)</f>
        <v/>
      </c>
      <c r="AD687" s="2459" t="str">
        <f>IF(INPUT_OUTPUT!CE674="","",INPUT_OUTPUT!CE674)</f>
        <v/>
      </c>
      <c r="AE687" s="2459" t="str">
        <f>IF(INPUT_OUTPUT!CF674="","",INPUT_OUTPUT!CF674)</f>
        <v/>
      </c>
      <c r="AF687" s="2459" t="str">
        <f>IF(INPUT_OUTPUT!CG674="","",INPUT_OUTPUT!CG674)</f>
        <v/>
      </c>
      <c r="AG687" s="2459" t="str">
        <f>IF(INPUT_OUTPUT!CH674="","",INPUT_OUTPUT!CH674)</f>
        <v/>
      </c>
      <c r="AH687" s="2459" t="str">
        <f>IF(INPUT_OUTPUT!CI674="","",INPUT_OUTPUT!CI674)</f>
        <v/>
      </c>
    </row>
    <row r="688" spans="3:34" s="2437" customFormat="1" ht="12.75" customHeight="1">
      <c r="C688" s="2461" t="str">
        <f>IF(INPUT_OUTPUT!C675="","",INPUT_OUTPUT!C675)</f>
        <v/>
      </c>
      <c r="D688" s="2462" t="str">
        <f>IF(INPUT_OUTPUT!BH675="","",INPUT_OUTPUT!BH675)</f>
        <v/>
      </c>
      <c r="E688" s="2462" t="str">
        <f>IF(INPUT_OUTPUT!BI675="","",INPUT_OUTPUT!BI675)</f>
        <v/>
      </c>
      <c r="F688" s="2462" t="str">
        <f>IF(INPUT_OUTPUT!BJ675="","",INPUT_OUTPUT!BJ675)</f>
        <v/>
      </c>
      <c r="G688" s="2462" t="str">
        <f>IF(INPUT_OUTPUT!BK675="","",INPUT_OUTPUT!BK675)</f>
        <v/>
      </c>
      <c r="H688" s="2462" t="str">
        <f>IF(INPUT_OUTPUT!BL675="","",INPUT_OUTPUT!BL675)</f>
        <v/>
      </c>
      <c r="I688" s="2462" t="str">
        <f>IF(INPUT_OUTPUT!BM675="","",INPUT_OUTPUT!BM675)</f>
        <v/>
      </c>
      <c r="J688" s="2462" t="str">
        <f>IF(INPUT_OUTPUT!BN675="","",INPUT_OUTPUT!BN675)</f>
        <v/>
      </c>
      <c r="K688" s="2453" t="str">
        <f t="shared" si="33"/>
        <v/>
      </c>
      <c r="L688" s="2457" t="str">
        <f>IF(INPUT_OUTPUT!BO675="","",INPUT_OUTPUT!BO675)</f>
        <v/>
      </c>
      <c r="M688" s="2457" t="str">
        <f>IF(INPUT_OUTPUT!BP675="","",INPUT_OUTPUT!BP675)</f>
        <v/>
      </c>
      <c r="N688" s="2457" t="str">
        <f>IF(INPUT_OUTPUT!BQ675="","",INPUT_OUTPUT!BQ675)</f>
        <v/>
      </c>
      <c r="O688" s="2457" t="str">
        <f>IF(INPUT_OUTPUT!BR675="","",INPUT_OUTPUT!BR675)</f>
        <v/>
      </c>
      <c r="P688" s="2457" t="str">
        <f>IF(INPUT_OUTPUT!BS675="","",INPUT_OUTPUT!BS675)</f>
        <v/>
      </c>
      <c r="Q688" s="2457" t="str">
        <f>IF(INPUT_OUTPUT!BT675="","",INPUT_OUTPUT!BT675)</f>
        <v/>
      </c>
      <c r="R688" s="2457" t="str">
        <f>IF(INPUT_OUTPUT!BU675="","",INPUT_OUTPUT!BU675)</f>
        <v/>
      </c>
      <c r="S688" s="2461" t="str">
        <f t="shared" si="34"/>
        <v/>
      </c>
      <c r="T688" s="2457" t="str">
        <f>IF(INPUT_OUTPUT!BV675="","",INPUT_OUTPUT!BV675)</f>
        <v/>
      </c>
      <c r="U688" s="2457" t="str">
        <f>IF(INPUT_OUTPUT!BW675="","",INPUT_OUTPUT!BW675)</f>
        <v/>
      </c>
      <c r="V688" s="2457" t="str">
        <f>IF(INPUT_OUTPUT!BX675="","",INPUT_OUTPUT!BX675)</f>
        <v/>
      </c>
      <c r="W688" s="2457" t="str">
        <f>IF(INPUT_OUTPUT!BY675="","",INPUT_OUTPUT!BY675)</f>
        <v/>
      </c>
      <c r="X688" s="2457" t="str">
        <f>IF(INPUT_OUTPUT!BZ675="","",INPUT_OUTPUT!BZ675)</f>
        <v/>
      </c>
      <c r="Y688" s="2457" t="str">
        <f>IF(INPUT_OUTPUT!CA675="","",INPUT_OUTPUT!CA675)</f>
        <v/>
      </c>
      <c r="Z688" s="2457" t="str">
        <f>IF(INPUT_OUTPUT!CB675="","",INPUT_OUTPUT!CB675)</f>
        <v/>
      </c>
      <c r="AA688" s="2461" t="str">
        <f t="shared" si="35"/>
        <v/>
      </c>
      <c r="AB688" s="2459" t="str">
        <f>IF(INPUT_OUTPUT!CC675="","",INPUT_OUTPUT!CC675)</f>
        <v/>
      </c>
      <c r="AC688" s="2459" t="str">
        <f>IF(INPUT_OUTPUT!CD675="","",INPUT_OUTPUT!CD675)</f>
        <v/>
      </c>
      <c r="AD688" s="2459" t="str">
        <f>IF(INPUT_OUTPUT!CE675="","",INPUT_OUTPUT!CE675)</f>
        <v/>
      </c>
      <c r="AE688" s="2459" t="str">
        <f>IF(INPUT_OUTPUT!CF675="","",INPUT_OUTPUT!CF675)</f>
        <v/>
      </c>
      <c r="AF688" s="2459" t="str">
        <f>IF(INPUT_OUTPUT!CG675="","",INPUT_OUTPUT!CG675)</f>
        <v/>
      </c>
      <c r="AG688" s="2459" t="str">
        <f>IF(INPUT_OUTPUT!CH675="","",INPUT_OUTPUT!CH675)</f>
        <v/>
      </c>
      <c r="AH688" s="2459" t="str">
        <f>IF(INPUT_OUTPUT!CI675="","",INPUT_OUTPUT!CI675)</f>
        <v/>
      </c>
    </row>
    <row r="689" spans="3:34" s="2437" customFormat="1" ht="12.75" customHeight="1">
      <c r="C689" s="2461" t="str">
        <f>IF(INPUT_OUTPUT!C676="","",INPUT_OUTPUT!C676)</f>
        <v/>
      </c>
      <c r="D689" s="2462" t="str">
        <f>IF(INPUT_OUTPUT!BH676="","",INPUT_OUTPUT!BH676)</f>
        <v/>
      </c>
      <c r="E689" s="2462" t="str">
        <f>IF(INPUT_OUTPUT!BI676="","",INPUT_OUTPUT!BI676)</f>
        <v/>
      </c>
      <c r="F689" s="2462" t="str">
        <f>IF(INPUT_OUTPUT!BJ676="","",INPUT_OUTPUT!BJ676)</f>
        <v/>
      </c>
      <c r="G689" s="2462" t="str">
        <f>IF(INPUT_OUTPUT!BK676="","",INPUT_OUTPUT!BK676)</f>
        <v/>
      </c>
      <c r="H689" s="2462" t="str">
        <f>IF(INPUT_OUTPUT!BL676="","",INPUT_OUTPUT!BL676)</f>
        <v/>
      </c>
      <c r="I689" s="2462" t="str">
        <f>IF(INPUT_OUTPUT!BM676="","",INPUT_OUTPUT!BM676)</f>
        <v/>
      </c>
      <c r="J689" s="2462" t="str">
        <f>IF(INPUT_OUTPUT!BN676="","",INPUT_OUTPUT!BN676)</f>
        <v/>
      </c>
      <c r="K689" s="2453" t="str">
        <f t="shared" si="33"/>
        <v/>
      </c>
      <c r="L689" s="2457" t="str">
        <f>IF(INPUT_OUTPUT!BO676="","",INPUT_OUTPUT!BO676)</f>
        <v/>
      </c>
      <c r="M689" s="2457" t="str">
        <f>IF(INPUT_OUTPUT!BP676="","",INPUT_OUTPUT!BP676)</f>
        <v/>
      </c>
      <c r="N689" s="2457" t="str">
        <f>IF(INPUT_OUTPUT!BQ676="","",INPUT_OUTPUT!BQ676)</f>
        <v/>
      </c>
      <c r="O689" s="2457" t="str">
        <f>IF(INPUT_OUTPUT!BR676="","",INPUT_OUTPUT!BR676)</f>
        <v/>
      </c>
      <c r="P689" s="2457" t="str">
        <f>IF(INPUT_OUTPUT!BS676="","",INPUT_OUTPUT!BS676)</f>
        <v/>
      </c>
      <c r="Q689" s="2457" t="str">
        <f>IF(INPUT_OUTPUT!BT676="","",INPUT_OUTPUT!BT676)</f>
        <v/>
      </c>
      <c r="R689" s="2457" t="str">
        <f>IF(INPUT_OUTPUT!BU676="","",INPUT_OUTPUT!BU676)</f>
        <v/>
      </c>
      <c r="S689" s="2461" t="str">
        <f t="shared" si="34"/>
        <v/>
      </c>
      <c r="T689" s="2457" t="str">
        <f>IF(INPUT_OUTPUT!BV676="","",INPUT_OUTPUT!BV676)</f>
        <v/>
      </c>
      <c r="U689" s="2457" t="str">
        <f>IF(INPUT_OUTPUT!BW676="","",INPUT_OUTPUT!BW676)</f>
        <v/>
      </c>
      <c r="V689" s="2457" t="str">
        <f>IF(INPUT_OUTPUT!BX676="","",INPUT_OUTPUT!BX676)</f>
        <v/>
      </c>
      <c r="W689" s="2457" t="str">
        <f>IF(INPUT_OUTPUT!BY676="","",INPUT_OUTPUT!BY676)</f>
        <v/>
      </c>
      <c r="X689" s="2457" t="str">
        <f>IF(INPUT_OUTPUT!BZ676="","",INPUT_OUTPUT!BZ676)</f>
        <v/>
      </c>
      <c r="Y689" s="2457" t="str">
        <f>IF(INPUT_OUTPUT!CA676="","",INPUT_OUTPUT!CA676)</f>
        <v/>
      </c>
      <c r="Z689" s="2457" t="str">
        <f>IF(INPUT_OUTPUT!CB676="","",INPUT_OUTPUT!CB676)</f>
        <v/>
      </c>
      <c r="AA689" s="2461" t="str">
        <f t="shared" si="35"/>
        <v/>
      </c>
      <c r="AB689" s="2459" t="str">
        <f>IF(INPUT_OUTPUT!CC676="","",INPUT_OUTPUT!CC676)</f>
        <v/>
      </c>
      <c r="AC689" s="2459" t="str">
        <f>IF(INPUT_OUTPUT!CD676="","",INPUT_OUTPUT!CD676)</f>
        <v/>
      </c>
      <c r="AD689" s="2459" t="str">
        <f>IF(INPUT_OUTPUT!CE676="","",INPUT_OUTPUT!CE676)</f>
        <v/>
      </c>
      <c r="AE689" s="2459" t="str">
        <f>IF(INPUT_OUTPUT!CF676="","",INPUT_OUTPUT!CF676)</f>
        <v/>
      </c>
      <c r="AF689" s="2459" t="str">
        <f>IF(INPUT_OUTPUT!CG676="","",INPUT_OUTPUT!CG676)</f>
        <v/>
      </c>
      <c r="AG689" s="2459" t="str">
        <f>IF(INPUT_OUTPUT!CH676="","",INPUT_OUTPUT!CH676)</f>
        <v/>
      </c>
      <c r="AH689" s="2459" t="str">
        <f>IF(INPUT_OUTPUT!CI676="","",INPUT_OUTPUT!CI676)</f>
        <v/>
      </c>
    </row>
    <row r="690" spans="3:34" s="2437" customFormat="1" ht="12.75" customHeight="1">
      <c r="C690" s="2461" t="str">
        <f>IF(INPUT_OUTPUT!C677="","",INPUT_OUTPUT!C677)</f>
        <v/>
      </c>
      <c r="D690" s="2462" t="str">
        <f>IF(INPUT_OUTPUT!BH677="","",INPUT_OUTPUT!BH677)</f>
        <v/>
      </c>
      <c r="E690" s="2462" t="str">
        <f>IF(INPUT_OUTPUT!BI677="","",INPUT_OUTPUT!BI677)</f>
        <v/>
      </c>
      <c r="F690" s="2462" t="str">
        <f>IF(INPUT_OUTPUT!BJ677="","",INPUT_OUTPUT!BJ677)</f>
        <v/>
      </c>
      <c r="G690" s="2462" t="str">
        <f>IF(INPUT_OUTPUT!BK677="","",INPUT_OUTPUT!BK677)</f>
        <v/>
      </c>
      <c r="H690" s="2462" t="str">
        <f>IF(INPUT_OUTPUT!BL677="","",INPUT_OUTPUT!BL677)</f>
        <v/>
      </c>
      <c r="I690" s="2462" t="str">
        <f>IF(INPUT_OUTPUT!BM677="","",INPUT_OUTPUT!BM677)</f>
        <v/>
      </c>
      <c r="J690" s="2462" t="str">
        <f>IF(INPUT_OUTPUT!BN677="","",INPUT_OUTPUT!BN677)</f>
        <v/>
      </c>
      <c r="K690" s="2453" t="str">
        <f t="shared" si="33"/>
        <v/>
      </c>
      <c r="L690" s="2457" t="str">
        <f>IF(INPUT_OUTPUT!BO677="","",INPUT_OUTPUT!BO677)</f>
        <v/>
      </c>
      <c r="M690" s="2457" t="str">
        <f>IF(INPUT_OUTPUT!BP677="","",INPUT_OUTPUT!BP677)</f>
        <v/>
      </c>
      <c r="N690" s="2457" t="str">
        <f>IF(INPUT_OUTPUT!BQ677="","",INPUT_OUTPUT!BQ677)</f>
        <v/>
      </c>
      <c r="O690" s="2457" t="str">
        <f>IF(INPUT_OUTPUT!BR677="","",INPUT_OUTPUT!BR677)</f>
        <v/>
      </c>
      <c r="P690" s="2457" t="str">
        <f>IF(INPUT_OUTPUT!BS677="","",INPUT_OUTPUT!BS677)</f>
        <v/>
      </c>
      <c r="Q690" s="2457" t="str">
        <f>IF(INPUT_OUTPUT!BT677="","",INPUT_OUTPUT!BT677)</f>
        <v/>
      </c>
      <c r="R690" s="2457" t="str">
        <f>IF(INPUT_OUTPUT!BU677="","",INPUT_OUTPUT!BU677)</f>
        <v/>
      </c>
      <c r="S690" s="2461" t="str">
        <f t="shared" si="34"/>
        <v/>
      </c>
      <c r="T690" s="2457" t="str">
        <f>IF(INPUT_OUTPUT!BV677="","",INPUT_OUTPUT!BV677)</f>
        <v/>
      </c>
      <c r="U690" s="2457" t="str">
        <f>IF(INPUT_OUTPUT!BW677="","",INPUT_OUTPUT!BW677)</f>
        <v/>
      </c>
      <c r="V690" s="2457" t="str">
        <f>IF(INPUT_OUTPUT!BX677="","",INPUT_OUTPUT!BX677)</f>
        <v/>
      </c>
      <c r="W690" s="2457" t="str">
        <f>IF(INPUT_OUTPUT!BY677="","",INPUT_OUTPUT!BY677)</f>
        <v/>
      </c>
      <c r="X690" s="2457" t="str">
        <f>IF(INPUT_OUTPUT!BZ677="","",INPUT_OUTPUT!BZ677)</f>
        <v/>
      </c>
      <c r="Y690" s="2457" t="str">
        <f>IF(INPUT_OUTPUT!CA677="","",INPUT_OUTPUT!CA677)</f>
        <v/>
      </c>
      <c r="Z690" s="2457" t="str">
        <f>IF(INPUT_OUTPUT!CB677="","",INPUT_OUTPUT!CB677)</f>
        <v/>
      </c>
      <c r="AA690" s="2461" t="str">
        <f t="shared" si="35"/>
        <v/>
      </c>
      <c r="AB690" s="2459" t="str">
        <f>IF(INPUT_OUTPUT!CC677="","",INPUT_OUTPUT!CC677)</f>
        <v/>
      </c>
      <c r="AC690" s="2459" t="str">
        <f>IF(INPUT_OUTPUT!CD677="","",INPUT_OUTPUT!CD677)</f>
        <v/>
      </c>
      <c r="AD690" s="2459" t="str">
        <f>IF(INPUT_OUTPUT!CE677="","",INPUT_OUTPUT!CE677)</f>
        <v/>
      </c>
      <c r="AE690" s="2459" t="str">
        <f>IF(INPUT_OUTPUT!CF677="","",INPUT_OUTPUT!CF677)</f>
        <v/>
      </c>
      <c r="AF690" s="2459" t="str">
        <f>IF(INPUT_OUTPUT!CG677="","",INPUT_OUTPUT!CG677)</f>
        <v/>
      </c>
      <c r="AG690" s="2459" t="str">
        <f>IF(INPUT_OUTPUT!CH677="","",INPUT_OUTPUT!CH677)</f>
        <v/>
      </c>
      <c r="AH690" s="2459" t="str">
        <f>IF(INPUT_OUTPUT!CI677="","",INPUT_OUTPUT!CI677)</f>
        <v/>
      </c>
    </row>
    <row r="691" spans="3:34" s="2437" customFormat="1" ht="12.75" customHeight="1">
      <c r="C691" s="2461" t="str">
        <f>IF(INPUT_OUTPUT!C678="","",INPUT_OUTPUT!C678)</f>
        <v/>
      </c>
      <c r="D691" s="2462" t="str">
        <f>IF(INPUT_OUTPUT!BH678="","",INPUT_OUTPUT!BH678)</f>
        <v/>
      </c>
      <c r="E691" s="2462" t="str">
        <f>IF(INPUT_OUTPUT!BI678="","",INPUT_OUTPUT!BI678)</f>
        <v/>
      </c>
      <c r="F691" s="2462" t="str">
        <f>IF(INPUT_OUTPUT!BJ678="","",INPUT_OUTPUT!BJ678)</f>
        <v/>
      </c>
      <c r="G691" s="2462" t="str">
        <f>IF(INPUT_OUTPUT!BK678="","",INPUT_OUTPUT!BK678)</f>
        <v/>
      </c>
      <c r="H691" s="2462" t="str">
        <f>IF(INPUT_OUTPUT!BL678="","",INPUT_OUTPUT!BL678)</f>
        <v/>
      </c>
      <c r="I691" s="2462" t="str">
        <f>IF(INPUT_OUTPUT!BM678="","",INPUT_OUTPUT!BM678)</f>
        <v/>
      </c>
      <c r="J691" s="2462" t="str">
        <f>IF(INPUT_OUTPUT!BN678="","",INPUT_OUTPUT!BN678)</f>
        <v/>
      </c>
      <c r="K691" s="2453" t="str">
        <f t="shared" si="33"/>
        <v/>
      </c>
      <c r="L691" s="2457" t="str">
        <f>IF(INPUT_OUTPUT!BO678="","",INPUT_OUTPUT!BO678)</f>
        <v/>
      </c>
      <c r="M691" s="2457" t="str">
        <f>IF(INPUT_OUTPUT!BP678="","",INPUT_OUTPUT!BP678)</f>
        <v/>
      </c>
      <c r="N691" s="2457" t="str">
        <f>IF(INPUT_OUTPUT!BQ678="","",INPUT_OUTPUT!BQ678)</f>
        <v/>
      </c>
      <c r="O691" s="2457" t="str">
        <f>IF(INPUT_OUTPUT!BR678="","",INPUT_OUTPUT!BR678)</f>
        <v/>
      </c>
      <c r="P691" s="2457" t="str">
        <f>IF(INPUT_OUTPUT!BS678="","",INPUT_OUTPUT!BS678)</f>
        <v/>
      </c>
      <c r="Q691" s="2457" t="str">
        <f>IF(INPUT_OUTPUT!BT678="","",INPUT_OUTPUT!BT678)</f>
        <v/>
      </c>
      <c r="R691" s="2457" t="str">
        <f>IF(INPUT_OUTPUT!BU678="","",INPUT_OUTPUT!BU678)</f>
        <v/>
      </c>
      <c r="S691" s="2461" t="str">
        <f t="shared" si="34"/>
        <v/>
      </c>
      <c r="T691" s="2457" t="str">
        <f>IF(INPUT_OUTPUT!BV678="","",INPUT_OUTPUT!BV678)</f>
        <v/>
      </c>
      <c r="U691" s="2457" t="str">
        <f>IF(INPUT_OUTPUT!BW678="","",INPUT_OUTPUT!BW678)</f>
        <v/>
      </c>
      <c r="V691" s="2457" t="str">
        <f>IF(INPUT_OUTPUT!BX678="","",INPUT_OUTPUT!BX678)</f>
        <v/>
      </c>
      <c r="W691" s="2457" t="str">
        <f>IF(INPUT_OUTPUT!BY678="","",INPUT_OUTPUT!BY678)</f>
        <v/>
      </c>
      <c r="X691" s="2457" t="str">
        <f>IF(INPUT_OUTPUT!BZ678="","",INPUT_OUTPUT!BZ678)</f>
        <v/>
      </c>
      <c r="Y691" s="2457" t="str">
        <f>IF(INPUT_OUTPUT!CA678="","",INPUT_OUTPUT!CA678)</f>
        <v/>
      </c>
      <c r="Z691" s="2457" t="str">
        <f>IF(INPUT_OUTPUT!CB678="","",INPUT_OUTPUT!CB678)</f>
        <v/>
      </c>
      <c r="AA691" s="2461" t="str">
        <f t="shared" si="35"/>
        <v/>
      </c>
      <c r="AB691" s="2459" t="str">
        <f>IF(INPUT_OUTPUT!CC678="","",INPUT_OUTPUT!CC678)</f>
        <v/>
      </c>
      <c r="AC691" s="2459" t="str">
        <f>IF(INPUT_OUTPUT!CD678="","",INPUT_OUTPUT!CD678)</f>
        <v/>
      </c>
      <c r="AD691" s="2459" t="str">
        <f>IF(INPUT_OUTPUT!CE678="","",INPUT_OUTPUT!CE678)</f>
        <v/>
      </c>
      <c r="AE691" s="2459" t="str">
        <f>IF(INPUT_OUTPUT!CF678="","",INPUT_OUTPUT!CF678)</f>
        <v/>
      </c>
      <c r="AF691" s="2459" t="str">
        <f>IF(INPUT_OUTPUT!CG678="","",INPUT_OUTPUT!CG678)</f>
        <v/>
      </c>
      <c r="AG691" s="2459" t="str">
        <f>IF(INPUT_OUTPUT!CH678="","",INPUT_OUTPUT!CH678)</f>
        <v/>
      </c>
      <c r="AH691" s="2459" t="str">
        <f>IF(INPUT_OUTPUT!CI678="","",INPUT_OUTPUT!CI678)</f>
        <v/>
      </c>
    </row>
    <row r="692" spans="3:34" s="2437" customFormat="1" ht="12.75" customHeight="1">
      <c r="C692" s="2461" t="str">
        <f>IF(INPUT_OUTPUT!C679="","",INPUT_OUTPUT!C679)</f>
        <v/>
      </c>
      <c r="D692" s="2462" t="str">
        <f>IF(INPUT_OUTPUT!BH679="","",INPUT_OUTPUT!BH679)</f>
        <v/>
      </c>
      <c r="E692" s="2462" t="str">
        <f>IF(INPUT_OUTPUT!BI679="","",INPUT_OUTPUT!BI679)</f>
        <v/>
      </c>
      <c r="F692" s="2462" t="str">
        <f>IF(INPUT_OUTPUT!BJ679="","",INPUT_OUTPUT!BJ679)</f>
        <v/>
      </c>
      <c r="G692" s="2462" t="str">
        <f>IF(INPUT_OUTPUT!BK679="","",INPUT_OUTPUT!BK679)</f>
        <v/>
      </c>
      <c r="H692" s="2462" t="str">
        <f>IF(INPUT_OUTPUT!BL679="","",INPUT_OUTPUT!BL679)</f>
        <v/>
      </c>
      <c r="I692" s="2462" t="str">
        <f>IF(INPUT_OUTPUT!BM679="","",INPUT_OUTPUT!BM679)</f>
        <v/>
      </c>
      <c r="J692" s="2462" t="str">
        <f>IF(INPUT_OUTPUT!BN679="","",INPUT_OUTPUT!BN679)</f>
        <v/>
      </c>
      <c r="K692" s="2453" t="str">
        <f t="shared" si="33"/>
        <v/>
      </c>
      <c r="L692" s="2457" t="str">
        <f>IF(INPUT_OUTPUT!BO679="","",INPUT_OUTPUT!BO679)</f>
        <v/>
      </c>
      <c r="M692" s="2457" t="str">
        <f>IF(INPUT_OUTPUT!BP679="","",INPUT_OUTPUT!BP679)</f>
        <v/>
      </c>
      <c r="N692" s="2457" t="str">
        <f>IF(INPUT_OUTPUT!BQ679="","",INPUT_OUTPUT!BQ679)</f>
        <v/>
      </c>
      <c r="O692" s="2457" t="str">
        <f>IF(INPUT_OUTPUT!BR679="","",INPUT_OUTPUT!BR679)</f>
        <v/>
      </c>
      <c r="P692" s="2457" t="str">
        <f>IF(INPUT_OUTPUT!BS679="","",INPUT_OUTPUT!BS679)</f>
        <v/>
      </c>
      <c r="Q692" s="2457" t="str">
        <f>IF(INPUT_OUTPUT!BT679="","",INPUT_OUTPUT!BT679)</f>
        <v/>
      </c>
      <c r="R692" s="2457" t="str">
        <f>IF(INPUT_OUTPUT!BU679="","",INPUT_OUTPUT!BU679)</f>
        <v/>
      </c>
      <c r="S692" s="2461" t="str">
        <f t="shared" si="34"/>
        <v/>
      </c>
      <c r="T692" s="2457" t="str">
        <f>IF(INPUT_OUTPUT!BV679="","",INPUT_OUTPUT!BV679)</f>
        <v/>
      </c>
      <c r="U692" s="2457" t="str">
        <f>IF(INPUT_OUTPUT!BW679="","",INPUT_OUTPUT!BW679)</f>
        <v/>
      </c>
      <c r="V692" s="2457" t="str">
        <f>IF(INPUT_OUTPUT!BX679="","",INPUT_OUTPUT!BX679)</f>
        <v/>
      </c>
      <c r="W692" s="2457" t="str">
        <f>IF(INPUT_OUTPUT!BY679="","",INPUT_OUTPUT!BY679)</f>
        <v/>
      </c>
      <c r="X692" s="2457" t="str">
        <f>IF(INPUT_OUTPUT!BZ679="","",INPUT_OUTPUT!BZ679)</f>
        <v/>
      </c>
      <c r="Y692" s="2457" t="str">
        <f>IF(INPUT_OUTPUT!CA679="","",INPUT_OUTPUT!CA679)</f>
        <v/>
      </c>
      <c r="Z692" s="2457" t="str">
        <f>IF(INPUT_OUTPUT!CB679="","",INPUT_OUTPUT!CB679)</f>
        <v/>
      </c>
      <c r="AA692" s="2461" t="str">
        <f t="shared" si="35"/>
        <v/>
      </c>
      <c r="AB692" s="2459" t="str">
        <f>IF(INPUT_OUTPUT!CC679="","",INPUT_OUTPUT!CC679)</f>
        <v/>
      </c>
      <c r="AC692" s="2459" t="str">
        <f>IF(INPUT_OUTPUT!CD679="","",INPUT_OUTPUT!CD679)</f>
        <v/>
      </c>
      <c r="AD692" s="2459" t="str">
        <f>IF(INPUT_OUTPUT!CE679="","",INPUT_OUTPUT!CE679)</f>
        <v/>
      </c>
      <c r="AE692" s="2459" t="str">
        <f>IF(INPUT_OUTPUT!CF679="","",INPUT_OUTPUT!CF679)</f>
        <v/>
      </c>
      <c r="AF692" s="2459" t="str">
        <f>IF(INPUT_OUTPUT!CG679="","",INPUT_OUTPUT!CG679)</f>
        <v/>
      </c>
      <c r="AG692" s="2459" t="str">
        <f>IF(INPUT_OUTPUT!CH679="","",INPUT_OUTPUT!CH679)</f>
        <v/>
      </c>
      <c r="AH692" s="2459" t="str">
        <f>IF(INPUT_OUTPUT!CI679="","",INPUT_OUTPUT!CI679)</f>
        <v/>
      </c>
    </row>
    <row r="693" spans="3:34" s="2437" customFormat="1" ht="12.75" customHeight="1">
      <c r="C693" s="2461" t="str">
        <f>IF(INPUT_OUTPUT!C680="","",INPUT_OUTPUT!C680)</f>
        <v/>
      </c>
      <c r="D693" s="2462" t="str">
        <f>IF(INPUT_OUTPUT!BH680="","",INPUT_OUTPUT!BH680)</f>
        <v/>
      </c>
      <c r="E693" s="2462" t="str">
        <f>IF(INPUT_OUTPUT!BI680="","",INPUT_OUTPUT!BI680)</f>
        <v/>
      </c>
      <c r="F693" s="2462" t="str">
        <f>IF(INPUT_OUTPUT!BJ680="","",INPUT_OUTPUT!BJ680)</f>
        <v/>
      </c>
      <c r="G693" s="2462" t="str">
        <f>IF(INPUT_OUTPUT!BK680="","",INPUT_OUTPUT!BK680)</f>
        <v/>
      </c>
      <c r="H693" s="2462" t="str">
        <f>IF(INPUT_OUTPUT!BL680="","",INPUT_OUTPUT!BL680)</f>
        <v/>
      </c>
      <c r="I693" s="2462" t="str">
        <f>IF(INPUT_OUTPUT!BM680="","",INPUT_OUTPUT!BM680)</f>
        <v/>
      </c>
      <c r="J693" s="2462" t="str">
        <f>IF(INPUT_OUTPUT!BN680="","",INPUT_OUTPUT!BN680)</f>
        <v/>
      </c>
      <c r="K693" s="2453" t="str">
        <f t="shared" si="33"/>
        <v/>
      </c>
      <c r="L693" s="2457" t="str">
        <f>IF(INPUT_OUTPUT!BO680="","",INPUT_OUTPUT!BO680)</f>
        <v/>
      </c>
      <c r="M693" s="2457" t="str">
        <f>IF(INPUT_OUTPUT!BP680="","",INPUT_OUTPUT!BP680)</f>
        <v/>
      </c>
      <c r="N693" s="2457" t="str">
        <f>IF(INPUT_OUTPUT!BQ680="","",INPUT_OUTPUT!BQ680)</f>
        <v/>
      </c>
      <c r="O693" s="2457" t="str">
        <f>IF(INPUT_OUTPUT!BR680="","",INPUT_OUTPUT!BR680)</f>
        <v/>
      </c>
      <c r="P693" s="2457" t="str">
        <f>IF(INPUT_OUTPUT!BS680="","",INPUT_OUTPUT!BS680)</f>
        <v/>
      </c>
      <c r="Q693" s="2457" t="str">
        <f>IF(INPUT_OUTPUT!BT680="","",INPUT_OUTPUT!BT680)</f>
        <v/>
      </c>
      <c r="R693" s="2457" t="str">
        <f>IF(INPUT_OUTPUT!BU680="","",INPUT_OUTPUT!BU680)</f>
        <v/>
      </c>
      <c r="S693" s="2461" t="str">
        <f t="shared" si="34"/>
        <v/>
      </c>
      <c r="T693" s="2457" t="str">
        <f>IF(INPUT_OUTPUT!BV680="","",INPUT_OUTPUT!BV680)</f>
        <v/>
      </c>
      <c r="U693" s="2457" t="str">
        <f>IF(INPUT_OUTPUT!BW680="","",INPUT_OUTPUT!BW680)</f>
        <v/>
      </c>
      <c r="V693" s="2457" t="str">
        <f>IF(INPUT_OUTPUT!BX680="","",INPUT_OUTPUT!BX680)</f>
        <v/>
      </c>
      <c r="W693" s="2457" t="str">
        <f>IF(INPUT_OUTPUT!BY680="","",INPUT_OUTPUT!BY680)</f>
        <v/>
      </c>
      <c r="X693" s="2457" t="str">
        <f>IF(INPUT_OUTPUT!BZ680="","",INPUT_OUTPUT!BZ680)</f>
        <v/>
      </c>
      <c r="Y693" s="2457" t="str">
        <f>IF(INPUT_OUTPUT!CA680="","",INPUT_OUTPUT!CA680)</f>
        <v/>
      </c>
      <c r="Z693" s="2457" t="str">
        <f>IF(INPUT_OUTPUT!CB680="","",INPUT_OUTPUT!CB680)</f>
        <v/>
      </c>
      <c r="AA693" s="2461" t="str">
        <f t="shared" si="35"/>
        <v/>
      </c>
      <c r="AB693" s="2459" t="str">
        <f>IF(INPUT_OUTPUT!CC680="","",INPUT_OUTPUT!CC680)</f>
        <v/>
      </c>
      <c r="AC693" s="2459" t="str">
        <f>IF(INPUT_OUTPUT!CD680="","",INPUT_OUTPUT!CD680)</f>
        <v/>
      </c>
      <c r="AD693" s="2459" t="str">
        <f>IF(INPUT_OUTPUT!CE680="","",INPUT_OUTPUT!CE680)</f>
        <v/>
      </c>
      <c r="AE693" s="2459" t="str">
        <f>IF(INPUT_OUTPUT!CF680="","",INPUT_OUTPUT!CF680)</f>
        <v/>
      </c>
      <c r="AF693" s="2459" t="str">
        <f>IF(INPUT_OUTPUT!CG680="","",INPUT_OUTPUT!CG680)</f>
        <v/>
      </c>
      <c r="AG693" s="2459" t="str">
        <f>IF(INPUT_OUTPUT!CH680="","",INPUT_OUTPUT!CH680)</f>
        <v/>
      </c>
      <c r="AH693" s="2459" t="str">
        <f>IF(INPUT_OUTPUT!CI680="","",INPUT_OUTPUT!CI680)</f>
        <v/>
      </c>
    </row>
    <row r="694" spans="3:34" s="2437" customFormat="1" ht="12.75" customHeight="1">
      <c r="C694" s="2461" t="str">
        <f>IF(INPUT_OUTPUT!C681="","",INPUT_OUTPUT!C681)</f>
        <v/>
      </c>
      <c r="D694" s="2462" t="str">
        <f>IF(INPUT_OUTPUT!BH681="","",INPUT_OUTPUT!BH681)</f>
        <v/>
      </c>
      <c r="E694" s="2462" t="str">
        <f>IF(INPUT_OUTPUT!BI681="","",INPUT_OUTPUT!BI681)</f>
        <v/>
      </c>
      <c r="F694" s="2462" t="str">
        <f>IF(INPUT_OUTPUT!BJ681="","",INPUT_OUTPUT!BJ681)</f>
        <v/>
      </c>
      <c r="G694" s="2462" t="str">
        <f>IF(INPUT_OUTPUT!BK681="","",INPUT_OUTPUT!BK681)</f>
        <v/>
      </c>
      <c r="H694" s="2462" t="str">
        <f>IF(INPUT_OUTPUT!BL681="","",INPUT_OUTPUT!BL681)</f>
        <v/>
      </c>
      <c r="I694" s="2462" t="str">
        <f>IF(INPUT_OUTPUT!BM681="","",INPUT_OUTPUT!BM681)</f>
        <v/>
      </c>
      <c r="J694" s="2462" t="str">
        <f>IF(INPUT_OUTPUT!BN681="","",INPUT_OUTPUT!BN681)</f>
        <v/>
      </c>
      <c r="K694" s="2453" t="str">
        <f t="shared" si="33"/>
        <v/>
      </c>
      <c r="L694" s="2457" t="str">
        <f>IF(INPUT_OUTPUT!BO681="","",INPUT_OUTPUT!BO681)</f>
        <v/>
      </c>
      <c r="M694" s="2457" t="str">
        <f>IF(INPUT_OUTPUT!BP681="","",INPUT_OUTPUT!BP681)</f>
        <v/>
      </c>
      <c r="N694" s="2457" t="str">
        <f>IF(INPUT_OUTPUT!BQ681="","",INPUT_OUTPUT!BQ681)</f>
        <v/>
      </c>
      <c r="O694" s="2457" t="str">
        <f>IF(INPUT_OUTPUT!BR681="","",INPUT_OUTPUT!BR681)</f>
        <v/>
      </c>
      <c r="P694" s="2457" t="str">
        <f>IF(INPUT_OUTPUT!BS681="","",INPUT_OUTPUT!BS681)</f>
        <v/>
      </c>
      <c r="Q694" s="2457" t="str">
        <f>IF(INPUT_OUTPUT!BT681="","",INPUT_OUTPUT!BT681)</f>
        <v/>
      </c>
      <c r="R694" s="2457" t="str">
        <f>IF(INPUT_OUTPUT!BU681="","",INPUT_OUTPUT!BU681)</f>
        <v/>
      </c>
      <c r="S694" s="2461" t="str">
        <f t="shared" si="34"/>
        <v/>
      </c>
      <c r="T694" s="2457" t="str">
        <f>IF(INPUT_OUTPUT!BV681="","",INPUT_OUTPUT!BV681)</f>
        <v/>
      </c>
      <c r="U694" s="2457" t="str">
        <f>IF(INPUT_OUTPUT!BW681="","",INPUT_OUTPUT!BW681)</f>
        <v/>
      </c>
      <c r="V694" s="2457" t="str">
        <f>IF(INPUT_OUTPUT!BX681="","",INPUT_OUTPUT!BX681)</f>
        <v/>
      </c>
      <c r="W694" s="2457" t="str">
        <f>IF(INPUT_OUTPUT!BY681="","",INPUT_OUTPUT!BY681)</f>
        <v/>
      </c>
      <c r="X694" s="2457" t="str">
        <f>IF(INPUT_OUTPUT!BZ681="","",INPUT_OUTPUT!BZ681)</f>
        <v/>
      </c>
      <c r="Y694" s="2457" t="str">
        <f>IF(INPUT_OUTPUT!CA681="","",INPUT_OUTPUT!CA681)</f>
        <v/>
      </c>
      <c r="Z694" s="2457" t="str">
        <f>IF(INPUT_OUTPUT!CB681="","",INPUT_OUTPUT!CB681)</f>
        <v/>
      </c>
      <c r="AA694" s="2461" t="str">
        <f t="shared" si="35"/>
        <v/>
      </c>
      <c r="AB694" s="2459" t="str">
        <f>IF(INPUT_OUTPUT!CC681="","",INPUT_OUTPUT!CC681)</f>
        <v/>
      </c>
      <c r="AC694" s="2459" t="str">
        <f>IF(INPUT_OUTPUT!CD681="","",INPUT_OUTPUT!CD681)</f>
        <v/>
      </c>
      <c r="AD694" s="2459" t="str">
        <f>IF(INPUT_OUTPUT!CE681="","",INPUT_OUTPUT!CE681)</f>
        <v/>
      </c>
      <c r="AE694" s="2459" t="str">
        <f>IF(INPUT_OUTPUT!CF681="","",INPUT_OUTPUT!CF681)</f>
        <v/>
      </c>
      <c r="AF694" s="2459" t="str">
        <f>IF(INPUT_OUTPUT!CG681="","",INPUT_OUTPUT!CG681)</f>
        <v/>
      </c>
      <c r="AG694" s="2459" t="str">
        <f>IF(INPUT_OUTPUT!CH681="","",INPUT_OUTPUT!CH681)</f>
        <v/>
      </c>
      <c r="AH694" s="2459" t="str">
        <f>IF(INPUT_OUTPUT!CI681="","",INPUT_OUTPUT!CI681)</f>
        <v/>
      </c>
    </row>
    <row r="695" spans="3:34" s="2437" customFormat="1" ht="12.75" customHeight="1">
      <c r="C695" s="2461" t="str">
        <f>IF(INPUT_OUTPUT!C682="","",INPUT_OUTPUT!C682)</f>
        <v/>
      </c>
      <c r="D695" s="2462" t="str">
        <f>IF(INPUT_OUTPUT!BH682="","",INPUT_OUTPUT!BH682)</f>
        <v/>
      </c>
      <c r="E695" s="2462" t="str">
        <f>IF(INPUT_OUTPUT!BI682="","",INPUT_OUTPUT!BI682)</f>
        <v/>
      </c>
      <c r="F695" s="2462" t="str">
        <f>IF(INPUT_OUTPUT!BJ682="","",INPUT_OUTPUT!BJ682)</f>
        <v/>
      </c>
      <c r="G695" s="2462" t="str">
        <f>IF(INPUT_OUTPUT!BK682="","",INPUT_OUTPUT!BK682)</f>
        <v/>
      </c>
      <c r="H695" s="2462" t="str">
        <f>IF(INPUT_OUTPUT!BL682="","",INPUT_OUTPUT!BL682)</f>
        <v/>
      </c>
      <c r="I695" s="2462" t="str">
        <f>IF(INPUT_OUTPUT!BM682="","",INPUT_OUTPUT!BM682)</f>
        <v/>
      </c>
      <c r="J695" s="2462" t="str">
        <f>IF(INPUT_OUTPUT!BN682="","",INPUT_OUTPUT!BN682)</f>
        <v/>
      </c>
      <c r="K695" s="2453" t="str">
        <f t="shared" si="33"/>
        <v/>
      </c>
      <c r="L695" s="2457" t="str">
        <f>IF(INPUT_OUTPUT!BO682="","",INPUT_OUTPUT!BO682)</f>
        <v/>
      </c>
      <c r="M695" s="2457" t="str">
        <f>IF(INPUT_OUTPUT!BP682="","",INPUT_OUTPUT!BP682)</f>
        <v/>
      </c>
      <c r="N695" s="2457" t="str">
        <f>IF(INPUT_OUTPUT!BQ682="","",INPUT_OUTPUT!BQ682)</f>
        <v/>
      </c>
      <c r="O695" s="2457" t="str">
        <f>IF(INPUT_OUTPUT!BR682="","",INPUT_OUTPUT!BR682)</f>
        <v/>
      </c>
      <c r="P695" s="2457" t="str">
        <f>IF(INPUT_OUTPUT!BS682="","",INPUT_OUTPUT!BS682)</f>
        <v/>
      </c>
      <c r="Q695" s="2457" t="str">
        <f>IF(INPUT_OUTPUT!BT682="","",INPUT_OUTPUT!BT682)</f>
        <v/>
      </c>
      <c r="R695" s="2457" t="str">
        <f>IF(INPUT_OUTPUT!BU682="","",INPUT_OUTPUT!BU682)</f>
        <v/>
      </c>
      <c r="S695" s="2461" t="str">
        <f t="shared" si="34"/>
        <v/>
      </c>
      <c r="T695" s="2457" t="str">
        <f>IF(INPUT_OUTPUT!BV682="","",INPUT_OUTPUT!BV682)</f>
        <v/>
      </c>
      <c r="U695" s="2457" t="str">
        <f>IF(INPUT_OUTPUT!BW682="","",INPUT_OUTPUT!BW682)</f>
        <v/>
      </c>
      <c r="V695" s="2457" t="str">
        <f>IF(INPUT_OUTPUT!BX682="","",INPUT_OUTPUT!BX682)</f>
        <v/>
      </c>
      <c r="W695" s="2457" t="str">
        <f>IF(INPUT_OUTPUT!BY682="","",INPUT_OUTPUT!BY682)</f>
        <v/>
      </c>
      <c r="X695" s="2457" t="str">
        <f>IF(INPUT_OUTPUT!BZ682="","",INPUT_OUTPUT!BZ682)</f>
        <v/>
      </c>
      <c r="Y695" s="2457" t="str">
        <f>IF(INPUT_OUTPUT!CA682="","",INPUT_OUTPUT!CA682)</f>
        <v/>
      </c>
      <c r="Z695" s="2457" t="str">
        <f>IF(INPUT_OUTPUT!CB682="","",INPUT_OUTPUT!CB682)</f>
        <v/>
      </c>
      <c r="AA695" s="2461" t="str">
        <f t="shared" si="35"/>
        <v/>
      </c>
      <c r="AB695" s="2459" t="str">
        <f>IF(INPUT_OUTPUT!CC682="","",INPUT_OUTPUT!CC682)</f>
        <v/>
      </c>
      <c r="AC695" s="2459" t="str">
        <f>IF(INPUT_OUTPUT!CD682="","",INPUT_OUTPUT!CD682)</f>
        <v/>
      </c>
      <c r="AD695" s="2459" t="str">
        <f>IF(INPUT_OUTPUT!CE682="","",INPUT_OUTPUT!CE682)</f>
        <v/>
      </c>
      <c r="AE695" s="2459" t="str">
        <f>IF(INPUT_OUTPUT!CF682="","",INPUT_OUTPUT!CF682)</f>
        <v/>
      </c>
      <c r="AF695" s="2459" t="str">
        <f>IF(INPUT_OUTPUT!CG682="","",INPUT_OUTPUT!CG682)</f>
        <v/>
      </c>
      <c r="AG695" s="2459" t="str">
        <f>IF(INPUT_OUTPUT!CH682="","",INPUT_OUTPUT!CH682)</f>
        <v/>
      </c>
      <c r="AH695" s="2459" t="str">
        <f>IF(INPUT_OUTPUT!CI682="","",INPUT_OUTPUT!CI682)</f>
        <v/>
      </c>
    </row>
    <row r="696" spans="3:34" s="2437" customFormat="1" ht="12.75" customHeight="1">
      <c r="C696" s="2461" t="str">
        <f>IF(INPUT_OUTPUT!C683="","",INPUT_OUTPUT!C683)</f>
        <v/>
      </c>
      <c r="D696" s="2462" t="str">
        <f>IF(INPUT_OUTPUT!BH683="","",INPUT_OUTPUT!BH683)</f>
        <v/>
      </c>
      <c r="E696" s="2462" t="str">
        <f>IF(INPUT_OUTPUT!BI683="","",INPUT_OUTPUT!BI683)</f>
        <v/>
      </c>
      <c r="F696" s="2462" t="str">
        <f>IF(INPUT_OUTPUT!BJ683="","",INPUT_OUTPUT!BJ683)</f>
        <v/>
      </c>
      <c r="G696" s="2462" t="str">
        <f>IF(INPUT_OUTPUT!BK683="","",INPUT_OUTPUT!BK683)</f>
        <v/>
      </c>
      <c r="H696" s="2462" t="str">
        <f>IF(INPUT_OUTPUT!BL683="","",INPUT_OUTPUT!BL683)</f>
        <v/>
      </c>
      <c r="I696" s="2462" t="str">
        <f>IF(INPUT_OUTPUT!BM683="","",INPUT_OUTPUT!BM683)</f>
        <v/>
      </c>
      <c r="J696" s="2462" t="str">
        <f>IF(INPUT_OUTPUT!BN683="","",INPUT_OUTPUT!BN683)</f>
        <v/>
      </c>
      <c r="K696" s="2453" t="str">
        <f t="shared" si="33"/>
        <v/>
      </c>
      <c r="L696" s="2457" t="str">
        <f>IF(INPUT_OUTPUT!BO683="","",INPUT_OUTPUT!BO683)</f>
        <v/>
      </c>
      <c r="M696" s="2457" t="str">
        <f>IF(INPUT_OUTPUT!BP683="","",INPUT_OUTPUT!BP683)</f>
        <v/>
      </c>
      <c r="N696" s="2457" t="str">
        <f>IF(INPUT_OUTPUT!BQ683="","",INPUT_OUTPUT!BQ683)</f>
        <v/>
      </c>
      <c r="O696" s="2457" t="str">
        <f>IF(INPUT_OUTPUT!BR683="","",INPUT_OUTPUT!BR683)</f>
        <v/>
      </c>
      <c r="P696" s="2457" t="str">
        <f>IF(INPUT_OUTPUT!BS683="","",INPUT_OUTPUT!BS683)</f>
        <v/>
      </c>
      <c r="Q696" s="2457" t="str">
        <f>IF(INPUT_OUTPUT!BT683="","",INPUT_OUTPUT!BT683)</f>
        <v/>
      </c>
      <c r="R696" s="2457" t="str">
        <f>IF(INPUT_OUTPUT!BU683="","",INPUT_OUTPUT!BU683)</f>
        <v/>
      </c>
      <c r="S696" s="2461" t="str">
        <f t="shared" si="34"/>
        <v/>
      </c>
      <c r="T696" s="2457" t="str">
        <f>IF(INPUT_OUTPUT!BV683="","",INPUT_OUTPUT!BV683)</f>
        <v/>
      </c>
      <c r="U696" s="2457" t="str">
        <f>IF(INPUT_OUTPUT!BW683="","",INPUT_OUTPUT!BW683)</f>
        <v/>
      </c>
      <c r="V696" s="2457" t="str">
        <f>IF(INPUT_OUTPUT!BX683="","",INPUT_OUTPUT!BX683)</f>
        <v/>
      </c>
      <c r="W696" s="2457" t="str">
        <f>IF(INPUT_OUTPUT!BY683="","",INPUT_OUTPUT!BY683)</f>
        <v/>
      </c>
      <c r="X696" s="2457" t="str">
        <f>IF(INPUT_OUTPUT!BZ683="","",INPUT_OUTPUT!BZ683)</f>
        <v/>
      </c>
      <c r="Y696" s="2457" t="str">
        <f>IF(INPUT_OUTPUT!CA683="","",INPUT_OUTPUT!CA683)</f>
        <v/>
      </c>
      <c r="Z696" s="2457" t="str">
        <f>IF(INPUT_OUTPUT!CB683="","",INPUT_OUTPUT!CB683)</f>
        <v/>
      </c>
      <c r="AA696" s="2461" t="str">
        <f t="shared" si="35"/>
        <v/>
      </c>
      <c r="AB696" s="2459" t="str">
        <f>IF(INPUT_OUTPUT!CC683="","",INPUT_OUTPUT!CC683)</f>
        <v/>
      </c>
      <c r="AC696" s="2459" t="str">
        <f>IF(INPUT_OUTPUT!CD683="","",INPUT_OUTPUT!CD683)</f>
        <v/>
      </c>
      <c r="AD696" s="2459" t="str">
        <f>IF(INPUT_OUTPUT!CE683="","",INPUT_OUTPUT!CE683)</f>
        <v/>
      </c>
      <c r="AE696" s="2459" t="str">
        <f>IF(INPUT_OUTPUT!CF683="","",INPUT_OUTPUT!CF683)</f>
        <v/>
      </c>
      <c r="AF696" s="2459" t="str">
        <f>IF(INPUT_OUTPUT!CG683="","",INPUT_OUTPUT!CG683)</f>
        <v/>
      </c>
      <c r="AG696" s="2459" t="str">
        <f>IF(INPUT_OUTPUT!CH683="","",INPUT_OUTPUT!CH683)</f>
        <v/>
      </c>
      <c r="AH696" s="2459" t="str">
        <f>IF(INPUT_OUTPUT!CI683="","",INPUT_OUTPUT!CI683)</f>
        <v/>
      </c>
    </row>
    <row r="697" spans="3:34" s="2437" customFormat="1" ht="12.75" customHeight="1">
      <c r="C697" s="2461" t="str">
        <f>IF(INPUT_OUTPUT!C684="","",INPUT_OUTPUT!C684)</f>
        <v/>
      </c>
      <c r="D697" s="2462" t="str">
        <f>IF(INPUT_OUTPUT!BH684="","",INPUT_OUTPUT!BH684)</f>
        <v/>
      </c>
      <c r="E697" s="2462" t="str">
        <f>IF(INPUT_OUTPUT!BI684="","",INPUT_OUTPUT!BI684)</f>
        <v/>
      </c>
      <c r="F697" s="2462" t="str">
        <f>IF(INPUT_OUTPUT!BJ684="","",INPUT_OUTPUT!BJ684)</f>
        <v/>
      </c>
      <c r="G697" s="2462" t="str">
        <f>IF(INPUT_OUTPUT!BK684="","",INPUT_OUTPUT!BK684)</f>
        <v/>
      </c>
      <c r="H697" s="2462" t="str">
        <f>IF(INPUT_OUTPUT!BL684="","",INPUT_OUTPUT!BL684)</f>
        <v/>
      </c>
      <c r="I697" s="2462" t="str">
        <f>IF(INPUT_OUTPUT!BM684="","",INPUT_OUTPUT!BM684)</f>
        <v/>
      </c>
      <c r="J697" s="2462" t="str">
        <f>IF(INPUT_OUTPUT!BN684="","",INPUT_OUTPUT!BN684)</f>
        <v/>
      </c>
      <c r="K697" s="2453" t="str">
        <f t="shared" si="33"/>
        <v/>
      </c>
      <c r="L697" s="2457" t="str">
        <f>IF(INPUT_OUTPUT!BO684="","",INPUT_OUTPUT!BO684)</f>
        <v/>
      </c>
      <c r="M697" s="2457" t="str">
        <f>IF(INPUT_OUTPUT!BP684="","",INPUT_OUTPUT!BP684)</f>
        <v/>
      </c>
      <c r="N697" s="2457" t="str">
        <f>IF(INPUT_OUTPUT!BQ684="","",INPUT_OUTPUT!BQ684)</f>
        <v/>
      </c>
      <c r="O697" s="2457" t="str">
        <f>IF(INPUT_OUTPUT!BR684="","",INPUT_OUTPUT!BR684)</f>
        <v/>
      </c>
      <c r="P697" s="2457" t="str">
        <f>IF(INPUT_OUTPUT!BS684="","",INPUT_OUTPUT!BS684)</f>
        <v/>
      </c>
      <c r="Q697" s="2457" t="str">
        <f>IF(INPUT_OUTPUT!BT684="","",INPUT_OUTPUT!BT684)</f>
        <v/>
      </c>
      <c r="R697" s="2457" t="str">
        <f>IF(INPUT_OUTPUT!BU684="","",INPUT_OUTPUT!BU684)</f>
        <v/>
      </c>
      <c r="S697" s="2461" t="str">
        <f t="shared" si="34"/>
        <v/>
      </c>
      <c r="T697" s="2457" t="str">
        <f>IF(INPUT_OUTPUT!BV684="","",INPUT_OUTPUT!BV684)</f>
        <v/>
      </c>
      <c r="U697" s="2457" t="str">
        <f>IF(INPUT_OUTPUT!BW684="","",INPUT_OUTPUT!BW684)</f>
        <v/>
      </c>
      <c r="V697" s="2457" t="str">
        <f>IF(INPUT_OUTPUT!BX684="","",INPUT_OUTPUT!BX684)</f>
        <v/>
      </c>
      <c r="W697" s="2457" t="str">
        <f>IF(INPUT_OUTPUT!BY684="","",INPUT_OUTPUT!BY684)</f>
        <v/>
      </c>
      <c r="X697" s="2457" t="str">
        <f>IF(INPUT_OUTPUT!BZ684="","",INPUT_OUTPUT!BZ684)</f>
        <v/>
      </c>
      <c r="Y697" s="2457" t="str">
        <f>IF(INPUT_OUTPUT!CA684="","",INPUT_OUTPUT!CA684)</f>
        <v/>
      </c>
      <c r="Z697" s="2457" t="str">
        <f>IF(INPUT_OUTPUT!CB684="","",INPUT_OUTPUT!CB684)</f>
        <v/>
      </c>
      <c r="AA697" s="2461" t="str">
        <f t="shared" si="35"/>
        <v/>
      </c>
      <c r="AB697" s="2459" t="str">
        <f>IF(INPUT_OUTPUT!CC684="","",INPUT_OUTPUT!CC684)</f>
        <v/>
      </c>
      <c r="AC697" s="2459" t="str">
        <f>IF(INPUT_OUTPUT!CD684="","",INPUT_OUTPUT!CD684)</f>
        <v/>
      </c>
      <c r="AD697" s="2459" t="str">
        <f>IF(INPUT_OUTPUT!CE684="","",INPUT_OUTPUT!CE684)</f>
        <v/>
      </c>
      <c r="AE697" s="2459" t="str">
        <f>IF(INPUT_OUTPUT!CF684="","",INPUT_OUTPUT!CF684)</f>
        <v/>
      </c>
      <c r="AF697" s="2459" t="str">
        <f>IF(INPUT_OUTPUT!CG684="","",INPUT_OUTPUT!CG684)</f>
        <v/>
      </c>
      <c r="AG697" s="2459" t="str">
        <f>IF(INPUT_OUTPUT!CH684="","",INPUT_OUTPUT!CH684)</f>
        <v/>
      </c>
      <c r="AH697" s="2459" t="str">
        <f>IF(INPUT_OUTPUT!CI684="","",INPUT_OUTPUT!CI684)</f>
        <v/>
      </c>
    </row>
    <row r="698" spans="3:34" s="2437" customFormat="1" ht="12.75" customHeight="1">
      <c r="C698" s="2461" t="str">
        <f>IF(INPUT_OUTPUT!C685="","",INPUT_OUTPUT!C685)</f>
        <v/>
      </c>
      <c r="D698" s="2462" t="str">
        <f>IF(INPUT_OUTPUT!BH685="","",INPUT_OUTPUT!BH685)</f>
        <v/>
      </c>
      <c r="E698" s="2462" t="str">
        <f>IF(INPUT_OUTPUT!BI685="","",INPUT_OUTPUT!BI685)</f>
        <v/>
      </c>
      <c r="F698" s="2462" t="str">
        <f>IF(INPUT_OUTPUT!BJ685="","",INPUT_OUTPUT!BJ685)</f>
        <v/>
      </c>
      <c r="G698" s="2462" t="str">
        <f>IF(INPUT_OUTPUT!BK685="","",INPUT_OUTPUT!BK685)</f>
        <v/>
      </c>
      <c r="H698" s="2462" t="str">
        <f>IF(INPUT_OUTPUT!BL685="","",INPUT_OUTPUT!BL685)</f>
        <v/>
      </c>
      <c r="I698" s="2462" t="str">
        <f>IF(INPUT_OUTPUT!BM685="","",INPUT_OUTPUT!BM685)</f>
        <v/>
      </c>
      <c r="J698" s="2462" t="str">
        <f>IF(INPUT_OUTPUT!BN685="","",INPUT_OUTPUT!BN685)</f>
        <v/>
      </c>
      <c r="K698" s="2453" t="str">
        <f t="shared" si="33"/>
        <v/>
      </c>
      <c r="L698" s="2457" t="str">
        <f>IF(INPUT_OUTPUT!BO685="","",INPUT_OUTPUT!BO685)</f>
        <v/>
      </c>
      <c r="M698" s="2457" t="str">
        <f>IF(INPUT_OUTPUT!BP685="","",INPUT_OUTPUT!BP685)</f>
        <v/>
      </c>
      <c r="N698" s="2457" t="str">
        <f>IF(INPUT_OUTPUT!BQ685="","",INPUT_OUTPUT!BQ685)</f>
        <v/>
      </c>
      <c r="O698" s="2457" t="str">
        <f>IF(INPUT_OUTPUT!BR685="","",INPUT_OUTPUT!BR685)</f>
        <v/>
      </c>
      <c r="P698" s="2457" t="str">
        <f>IF(INPUT_OUTPUT!BS685="","",INPUT_OUTPUT!BS685)</f>
        <v/>
      </c>
      <c r="Q698" s="2457" t="str">
        <f>IF(INPUT_OUTPUT!BT685="","",INPUT_OUTPUT!BT685)</f>
        <v/>
      </c>
      <c r="R698" s="2457" t="str">
        <f>IF(INPUT_OUTPUT!BU685="","",INPUT_OUTPUT!BU685)</f>
        <v/>
      </c>
      <c r="S698" s="2461" t="str">
        <f t="shared" si="34"/>
        <v/>
      </c>
      <c r="T698" s="2457" t="str">
        <f>IF(INPUT_OUTPUT!BV685="","",INPUT_OUTPUT!BV685)</f>
        <v/>
      </c>
      <c r="U698" s="2457" t="str">
        <f>IF(INPUT_OUTPUT!BW685="","",INPUT_OUTPUT!BW685)</f>
        <v/>
      </c>
      <c r="V698" s="2457" t="str">
        <f>IF(INPUT_OUTPUT!BX685="","",INPUT_OUTPUT!BX685)</f>
        <v/>
      </c>
      <c r="W698" s="2457" t="str">
        <f>IF(INPUT_OUTPUT!BY685="","",INPUT_OUTPUT!BY685)</f>
        <v/>
      </c>
      <c r="X698" s="2457" t="str">
        <f>IF(INPUT_OUTPUT!BZ685="","",INPUT_OUTPUT!BZ685)</f>
        <v/>
      </c>
      <c r="Y698" s="2457" t="str">
        <f>IF(INPUT_OUTPUT!CA685="","",INPUT_OUTPUT!CA685)</f>
        <v/>
      </c>
      <c r="Z698" s="2457" t="str">
        <f>IF(INPUT_OUTPUT!CB685="","",INPUT_OUTPUT!CB685)</f>
        <v/>
      </c>
      <c r="AA698" s="2461" t="str">
        <f t="shared" si="35"/>
        <v/>
      </c>
      <c r="AB698" s="2459" t="str">
        <f>IF(INPUT_OUTPUT!CC685="","",INPUT_OUTPUT!CC685)</f>
        <v/>
      </c>
      <c r="AC698" s="2459" t="str">
        <f>IF(INPUT_OUTPUT!CD685="","",INPUT_OUTPUT!CD685)</f>
        <v/>
      </c>
      <c r="AD698" s="2459" t="str">
        <f>IF(INPUT_OUTPUT!CE685="","",INPUT_OUTPUT!CE685)</f>
        <v/>
      </c>
      <c r="AE698" s="2459" t="str">
        <f>IF(INPUT_OUTPUT!CF685="","",INPUT_OUTPUT!CF685)</f>
        <v/>
      </c>
      <c r="AF698" s="2459" t="str">
        <f>IF(INPUT_OUTPUT!CG685="","",INPUT_OUTPUT!CG685)</f>
        <v/>
      </c>
      <c r="AG698" s="2459" t="str">
        <f>IF(INPUT_OUTPUT!CH685="","",INPUT_OUTPUT!CH685)</f>
        <v/>
      </c>
      <c r="AH698" s="2459" t="str">
        <f>IF(INPUT_OUTPUT!CI685="","",INPUT_OUTPUT!CI685)</f>
        <v/>
      </c>
    </row>
    <row r="699" spans="3:34" s="2437" customFormat="1" ht="12.75" customHeight="1">
      <c r="C699" s="2461" t="str">
        <f>IF(INPUT_OUTPUT!C686="","",INPUT_OUTPUT!C686)</f>
        <v/>
      </c>
      <c r="D699" s="2462" t="str">
        <f>IF(INPUT_OUTPUT!BH686="","",INPUT_OUTPUT!BH686)</f>
        <v/>
      </c>
      <c r="E699" s="2462" t="str">
        <f>IF(INPUT_OUTPUT!BI686="","",INPUT_OUTPUT!BI686)</f>
        <v/>
      </c>
      <c r="F699" s="2462" t="str">
        <f>IF(INPUT_OUTPUT!BJ686="","",INPUT_OUTPUT!BJ686)</f>
        <v/>
      </c>
      <c r="G699" s="2462" t="str">
        <f>IF(INPUT_OUTPUT!BK686="","",INPUT_OUTPUT!BK686)</f>
        <v/>
      </c>
      <c r="H699" s="2462" t="str">
        <f>IF(INPUT_OUTPUT!BL686="","",INPUT_OUTPUT!BL686)</f>
        <v/>
      </c>
      <c r="I699" s="2462" t="str">
        <f>IF(INPUT_OUTPUT!BM686="","",INPUT_OUTPUT!BM686)</f>
        <v/>
      </c>
      <c r="J699" s="2462" t="str">
        <f>IF(INPUT_OUTPUT!BN686="","",INPUT_OUTPUT!BN686)</f>
        <v/>
      </c>
      <c r="K699" s="2453" t="str">
        <f t="shared" si="33"/>
        <v/>
      </c>
      <c r="L699" s="2457" t="str">
        <f>IF(INPUT_OUTPUT!BO686="","",INPUT_OUTPUT!BO686)</f>
        <v/>
      </c>
      <c r="M699" s="2457" t="str">
        <f>IF(INPUT_OUTPUT!BP686="","",INPUT_OUTPUT!BP686)</f>
        <v/>
      </c>
      <c r="N699" s="2457" t="str">
        <f>IF(INPUT_OUTPUT!BQ686="","",INPUT_OUTPUT!BQ686)</f>
        <v/>
      </c>
      <c r="O699" s="2457" t="str">
        <f>IF(INPUT_OUTPUT!BR686="","",INPUT_OUTPUT!BR686)</f>
        <v/>
      </c>
      <c r="P699" s="2457" t="str">
        <f>IF(INPUT_OUTPUT!BS686="","",INPUT_OUTPUT!BS686)</f>
        <v/>
      </c>
      <c r="Q699" s="2457" t="str">
        <f>IF(INPUT_OUTPUT!BT686="","",INPUT_OUTPUT!BT686)</f>
        <v/>
      </c>
      <c r="R699" s="2457" t="str">
        <f>IF(INPUT_OUTPUT!BU686="","",INPUT_OUTPUT!BU686)</f>
        <v/>
      </c>
      <c r="S699" s="2461" t="str">
        <f t="shared" si="34"/>
        <v/>
      </c>
      <c r="T699" s="2457" t="str">
        <f>IF(INPUT_OUTPUT!BV686="","",INPUT_OUTPUT!BV686)</f>
        <v/>
      </c>
      <c r="U699" s="2457" t="str">
        <f>IF(INPUT_OUTPUT!BW686="","",INPUT_OUTPUT!BW686)</f>
        <v/>
      </c>
      <c r="V699" s="2457" t="str">
        <f>IF(INPUT_OUTPUT!BX686="","",INPUT_OUTPUT!BX686)</f>
        <v/>
      </c>
      <c r="W699" s="2457" t="str">
        <f>IF(INPUT_OUTPUT!BY686="","",INPUT_OUTPUT!BY686)</f>
        <v/>
      </c>
      <c r="X699" s="2457" t="str">
        <f>IF(INPUT_OUTPUT!BZ686="","",INPUT_OUTPUT!BZ686)</f>
        <v/>
      </c>
      <c r="Y699" s="2457" t="str">
        <f>IF(INPUT_OUTPUT!CA686="","",INPUT_OUTPUT!CA686)</f>
        <v/>
      </c>
      <c r="Z699" s="2457" t="str">
        <f>IF(INPUT_OUTPUT!CB686="","",INPUT_OUTPUT!CB686)</f>
        <v/>
      </c>
      <c r="AA699" s="2461" t="str">
        <f t="shared" si="35"/>
        <v/>
      </c>
      <c r="AB699" s="2459" t="str">
        <f>IF(INPUT_OUTPUT!CC686="","",INPUT_OUTPUT!CC686)</f>
        <v/>
      </c>
      <c r="AC699" s="2459" t="str">
        <f>IF(INPUT_OUTPUT!CD686="","",INPUT_OUTPUT!CD686)</f>
        <v/>
      </c>
      <c r="AD699" s="2459" t="str">
        <f>IF(INPUT_OUTPUT!CE686="","",INPUT_OUTPUT!CE686)</f>
        <v/>
      </c>
      <c r="AE699" s="2459" t="str">
        <f>IF(INPUT_OUTPUT!CF686="","",INPUT_OUTPUT!CF686)</f>
        <v/>
      </c>
      <c r="AF699" s="2459" t="str">
        <f>IF(INPUT_OUTPUT!CG686="","",INPUT_OUTPUT!CG686)</f>
        <v/>
      </c>
      <c r="AG699" s="2459" t="str">
        <f>IF(INPUT_OUTPUT!CH686="","",INPUT_OUTPUT!CH686)</f>
        <v/>
      </c>
      <c r="AH699" s="2459" t="str">
        <f>IF(INPUT_OUTPUT!CI686="","",INPUT_OUTPUT!CI686)</f>
        <v/>
      </c>
    </row>
    <row r="700" spans="3:34" s="2437" customFormat="1" ht="12.75" customHeight="1">
      <c r="C700" s="2461" t="str">
        <f>IF(INPUT_OUTPUT!C687="","",INPUT_OUTPUT!C687)</f>
        <v/>
      </c>
      <c r="D700" s="2462" t="str">
        <f>IF(INPUT_OUTPUT!BH687="","",INPUT_OUTPUT!BH687)</f>
        <v/>
      </c>
      <c r="E700" s="2462" t="str">
        <f>IF(INPUT_OUTPUT!BI687="","",INPUT_OUTPUT!BI687)</f>
        <v/>
      </c>
      <c r="F700" s="2462" t="str">
        <f>IF(INPUT_OUTPUT!BJ687="","",INPUT_OUTPUT!BJ687)</f>
        <v/>
      </c>
      <c r="G700" s="2462" t="str">
        <f>IF(INPUT_OUTPUT!BK687="","",INPUT_OUTPUT!BK687)</f>
        <v/>
      </c>
      <c r="H700" s="2462" t="str">
        <f>IF(INPUT_OUTPUT!BL687="","",INPUT_OUTPUT!BL687)</f>
        <v/>
      </c>
      <c r="I700" s="2462" t="str">
        <f>IF(INPUT_OUTPUT!BM687="","",INPUT_OUTPUT!BM687)</f>
        <v/>
      </c>
      <c r="J700" s="2462" t="str">
        <f>IF(INPUT_OUTPUT!BN687="","",INPUT_OUTPUT!BN687)</f>
        <v/>
      </c>
      <c r="K700" s="2453" t="str">
        <f t="shared" si="33"/>
        <v/>
      </c>
      <c r="L700" s="2457" t="str">
        <f>IF(INPUT_OUTPUT!BO687="","",INPUT_OUTPUT!BO687)</f>
        <v/>
      </c>
      <c r="M700" s="2457" t="str">
        <f>IF(INPUT_OUTPUT!BP687="","",INPUT_OUTPUT!BP687)</f>
        <v/>
      </c>
      <c r="N700" s="2457" t="str">
        <f>IF(INPUT_OUTPUT!BQ687="","",INPUT_OUTPUT!BQ687)</f>
        <v/>
      </c>
      <c r="O700" s="2457" t="str">
        <f>IF(INPUT_OUTPUT!BR687="","",INPUT_OUTPUT!BR687)</f>
        <v/>
      </c>
      <c r="P700" s="2457" t="str">
        <f>IF(INPUT_OUTPUT!BS687="","",INPUT_OUTPUT!BS687)</f>
        <v/>
      </c>
      <c r="Q700" s="2457" t="str">
        <f>IF(INPUT_OUTPUT!BT687="","",INPUT_OUTPUT!BT687)</f>
        <v/>
      </c>
      <c r="R700" s="2457" t="str">
        <f>IF(INPUT_OUTPUT!BU687="","",INPUT_OUTPUT!BU687)</f>
        <v/>
      </c>
      <c r="S700" s="2461" t="str">
        <f t="shared" si="34"/>
        <v/>
      </c>
      <c r="T700" s="2457" t="str">
        <f>IF(INPUT_OUTPUT!BV687="","",INPUT_OUTPUT!BV687)</f>
        <v/>
      </c>
      <c r="U700" s="2457" t="str">
        <f>IF(INPUT_OUTPUT!BW687="","",INPUT_OUTPUT!BW687)</f>
        <v/>
      </c>
      <c r="V700" s="2457" t="str">
        <f>IF(INPUT_OUTPUT!BX687="","",INPUT_OUTPUT!BX687)</f>
        <v/>
      </c>
      <c r="W700" s="2457" t="str">
        <f>IF(INPUT_OUTPUT!BY687="","",INPUT_OUTPUT!BY687)</f>
        <v/>
      </c>
      <c r="X700" s="2457" t="str">
        <f>IF(INPUT_OUTPUT!BZ687="","",INPUT_OUTPUT!BZ687)</f>
        <v/>
      </c>
      <c r="Y700" s="2457" t="str">
        <f>IF(INPUT_OUTPUT!CA687="","",INPUT_OUTPUT!CA687)</f>
        <v/>
      </c>
      <c r="Z700" s="2457" t="str">
        <f>IF(INPUT_OUTPUT!CB687="","",INPUT_OUTPUT!CB687)</f>
        <v/>
      </c>
      <c r="AA700" s="2461" t="str">
        <f t="shared" si="35"/>
        <v/>
      </c>
      <c r="AB700" s="2459" t="str">
        <f>IF(INPUT_OUTPUT!CC687="","",INPUT_OUTPUT!CC687)</f>
        <v/>
      </c>
      <c r="AC700" s="2459" t="str">
        <f>IF(INPUT_OUTPUT!CD687="","",INPUT_OUTPUT!CD687)</f>
        <v/>
      </c>
      <c r="AD700" s="2459" t="str">
        <f>IF(INPUT_OUTPUT!CE687="","",INPUT_OUTPUT!CE687)</f>
        <v/>
      </c>
      <c r="AE700" s="2459" t="str">
        <f>IF(INPUT_OUTPUT!CF687="","",INPUT_OUTPUT!CF687)</f>
        <v/>
      </c>
      <c r="AF700" s="2459" t="str">
        <f>IF(INPUT_OUTPUT!CG687="","",INPUT_OUTPUT!CG687)</f>
        <v/>
      </c>
      <c r="AG700" s="2459" t="str">
        <f>IF(INPUT_OUTPUT!CH687="","",INPUT_OUTPUT!CH687)</f>
        <v/>
      </c>
      <c r="AH700" s="2459" t="str">
        <f>IF(INPUT_OUTPUT!CI687="","",INPUT_OUTPUT!CI687)</f>
        <v/>
      </c>
    </row>
    <row r="701" spans="3:34" s="2437" customFormat="1" ht="12.75" customHeight="1">
      <c r="C701" s="2461" t="str">
        <f>IF(INPUT_OUTPUT!C688="","",INPUT_OUTPUT!C688)</f>
        <v/>
      </c>
      <c r="D701" s="2462" t="str">
        <f>IF(INPUT_OUTPUT!BH688="","",INPUT_OUTPUT!BH688)</f>
        <v/>
      </c>
      <c r="E701" s="2462" t="str">
        <f>IF(INPUT_OUTPUT!BI688="","",INPUT_OUTPUT!BI688)</f>
        <v/>
      </c>
      <c r="F701" s="2462" t="str">
        <f>IF(INPUT_OUTPUT!BJ688="","",INPUT_OUTPUT!BJ688)</f>
        <v/>
      </c>
      <c r="G701" s="2462" t="str">
        <f>IF(INPUT_OUTPUT!BK688="","",INPUT_OUTPUT!BK688)</f>
        <v/>
      </c>
      <c r="H701" s="2462" t="str">
        <f>IF(INPUT_OUTPUT!BL688="","",INPUT_OUTPUT!BL688)</f>
        <v/>
      </c>
      <c r="I701" s="2462" t="str">
        <f>IF(INPUT_OUTPUT!BM688="","",INPUT_OUTPUT!BM688)</f>
        <v/>
      </c>
      <c r="J701" s="2462" t="str">
        <f>IF(INPUT_OUTPUT!BN688="","",INPUT_OUTPUT!BN688)</f>
        <v/>
      </c>
      <c r="K701" s="2453" t="str">
        <f t="shared" si="33"/>
        <v/>
      </c>
      <c r="L701" s="2457" t="str">
        <f>IF(INPUT_OUTPUT!BO688="","",INPUT_OUTPUT!BO688)</f>
        <v/>
      </c>
      <c r="M701" s="2457" t="str">
        <f>IF(INPUT_OUTPUT!BP688="","",INPUT_OUTPUT!BP688)</f>
        <v/>
      </c>
      <c r="N701" s="2457" t="str">
        <f>IF(INPUT_OUTPUT!BQ688="","",INPUT_OUTPUT!BQ688)</f>
        <v/>
      </c>
      <c r="O701" s="2457" t="str">
        <f>IF(INPUT_OUTPUT!BR688="","",INPUT_OUTPUT!BR688)</f>
        <v/>
      </c>
      <c r="P701" s="2457" t="str">
        <f>IF(INPUT_OUTPUT!BS688="","",INPUT_OUTPUT!BS688)</f>
        <v/>
      </c>
      <c r="Q701" s="2457" t="str">
        <f>IF(INPUT_OUTPUT!BT688="","",INPUT_OUTPUT!BT688)</f>
        <v/>
      </c>
      <c r="R701" s="2457" t="str">
        <f>IF(INPUT_OUTPUT!BU688="","",INPUT_OUTPUT!BU688)</f>
        <v/>
      </c>
      <c r="S701" s="2461" t="str">
        <f t="shared" si="34"/>
        <v/>
      </c>
      <c r="T701" s="2457" t="str">
        <f>IF(INPUT_OUTPUT!BV688="","",INPUT_OUTPUT!BV688)</f>
        <v/>
      </c>
      <c r="U701" s="2457" t="str">
        <f>IF(INPUT_OUTPUT!BW688="","",INPUT_OUTPUT!BW688)</f>
        <v/>
      </c>
      <c r="V701" s="2457" t="str">
        <f>IF(INPUT_OUTPUT!BX688="","",INPUT_OUTPUT!BX688)</f>
        <v/>
      </c>
      <c r="W701" s="2457" t="str">
        <f>IF(INPUT_OUTPUT!BY688="","",INPUT_OUTPUT!BY688)</f>
        <v/>
      </c>
      <c r="X701" s="2457" t="str">
        <f>IF(INPUT_OUTPUT!BZ688="","",INPUT_OUTPUT!BZ688)</f>
        <v/>
      </c>
      <c r="Y701" s="2457" t="str">
        <f>IF(INPUT_OUTPUT!CA688="","",INPUT_OUTPUT!CA688)</f>
        <v/>
      </c>
      <c r="Z701" s="2457" t="str">
        <f>IF(INPUT_OUTPUT!CB688="","",INPUT_OUTPUT!CB688)</f>
        <v/>
      </c>
      <c r="AA701" s="2461" t="str">
        <f t="shared" si="35"/>
        <v/>
      </c>
      <c r="AB701" s="2459" t="str">
        <f>IF(INPUT_OUTPUT!CC688="","",INPUT_OUTPUT!CC688)</f>
        <v/>
      </c>
      <c r="AC701" s="2459" t="str">
        <f>IF(INPUT_OUTPUT!CD688="","",INPUT_OUTPUT!CD688)</f>
        <v/>
      </c>
      <c r="AD701" s="2459" t="str">
        <f>IF(INPUT_OUTPUT!CE688="","",INPUT_OUTPUT!CE688)</f>
        <v/>
      </c>
      <c r="AE701" s="2459" t="str">
        <f>IF(INPUT_OUTPUT!CF688="","",INPUT_OUTPUT!CF688)</f>
        <v/>
      </c>
      <c r="AF701" s="2459" t="str">
        <f>IF(INPUT_OUTPUT!CG688="","",INPUT_OUTPUT!CG688)</f>
        <v/>
      </c>
      <c r="AG701" s="2459" t="str">
        <f>IF(INPUT_OUTPUT!CH688="","",INPUT_OUTPUT!CH688)</f>
        <v/>
      </c>
      <c r="AH701" s="2459" t="str">
        <f>IF(INPUT_OUTPUT!CI688="","",INPUT_OUTPUT!CI688)</f>
        <v/>
      </c>
    </row>
    <row r="702" spans="3:34" s="2437" customFormat="1" ht="12.75" customHeight="1">
      <c r="C702" s="2461" t="str">
        <f>IF(INPUT_OUTPUT!C689="","",INPUT_OUTPUT!C689)</f>
        <v/>
      </c>
      <c r="D702" s="2462" t="str">
        <f>IF(INPUT_OUTPUT!BH689="","",INPUT_OUTPUT!BH689)</f>
        <v/>
      </c>
      <c r="E702" s="2462" t="str">
        <f>IF(INPUT_OUTPUT!BI689="","",INPUT_OUTPUT!BI689)</f>
        <v/>
      </c>
      <c r="F702" s="2462" t="str">
        <f>IF(INPUT_OUTPUT!BJ689="","",INPUT_OUTPUT!BJ689)</f>
        <v/>
      </c>
      <c r="G702" s="2462" t="str">
        <f>IF(INPUT_OUTPUT!BK689="","",INPUT_OUTPUT!BK689)</f>
        <v/>
      </c>
      <c r="H702" s="2462" t="str">
        <f>IF(INPUT_OUTPUT!BL689="","",INPUT_OUTPUT!BL689)</f>
        <v/>
      </c>
      <c r="I702" s="2462" t="str">
        <f>IF(INPUT_OUTPUT!BM689="","",INPUT_OUTPUT!BM689)</f>
        <v/>
      </c>
      <c r="J702" s="2462" t="str">
        <f>IF(INPUT_OUTPUT!BN689="","",INPUT_OUTPUT!BN689)</f>
        <v/>
      </c>
      <c r="K702" s="2453" t="str">
        <f t="shared" si="33"/>
        <v/>
      </c>
      <c r="L702" s="2457" t="str">
        <f>IF(INPUT_OUTPUT!BO689="","",INPUT_OUTPUT!BO689)</f>
        <v/>
      </c>
      <c r="M702" s="2457" t="str">
        <f>IF(INPUT_OUTPUT!BP689="","",INPUT_OUTPUT!BP689)</f>
        <v/>
      </c>
      <c r="N702" s="2457" t="str">
        <f>IF(INPUT_OUTPUT!BQ689="","",INPUT_OUTPUT!BQ689)</f>
        <v/>
      </c>
      <c r="O702" s="2457" t="str">
        <f>IF(INPUT_OUTPUT!BR689="","",INPUT_OUTPUT!BR689)</f>
        <v/>
      </c>
      <c r="P702" s="2457" t="str">
        <f>IF(INPUT_OUTPUT!BS689="","",INPUT_OUTPUT!BS689)</f>
        <v/>
      </c>
      <c r="Q702" s="2457" t="str">
        <f>IF(INPUT_OUTPUT!BT689="","",INPUT_OUTPUT!BT689)</f>
        <v/>
      </c>
      <c r="R702" s="2457" t="str">
        <f>IF(INPUT_OUTPUT!BU689="","",INPUT_OUTPUT!BU689)</f>
        <v/>
      </c>
      <c r="S702" s="2461" t="str">
        <f t="shared" si="34"/>
        <v/>
      </c>
      <c r="T702" s="2457" t="str">
        <f>IF(INPUT_OUTPUT!BV689="","",INPUT_OUTPUT!BV689)</f>
        <v/>
      </c>
      <c r="U702" s="2457" t="str">
        <f>IF(INPUT_OUTPUT!BW689="","",INPUT_OUTPUT!BW689)</f>
        <v/>
      </c>
      <c r="V702" s="2457" t="str">
        <f>IF(INPUT_OUTPUT!BX689="","",INPUT_OUTPUT!BX689)</f>
        <v/>
      </c>
      <c r="W702" s="2457" t="str">
        <f>IF(INPUT_OUTPUT!BY689="","",INPUT_OUTPUT!BY689)</f>
        <v/>
      </c>
      <c r="X702" s="2457" t="str">
        <f>IF(INPUT_OUTPUT!BZ689="","",INPUT_OUTPUT!BZ689)</f>
        <v/>
      </c>
      <c r="Y702" s="2457" t="str">
        <f>IF(INPUT_OUTPUT!CA689="","",INPUT_OUTPUT!CA689)</f>
        <v/>
      </c>
      <c r="Z702" s="2457" t="str">
        <f>IF(INPUT_OUTPUT!CB689="","",INPUT_OUTPUT!CB689)</f>
        <v/>
      </c>
      <c r="AA702" s="2461" t="str">
        <f t="shared" si="35"/>
        <v/>
      </c>
      <c r="AB702" s="2459" t="str">
        <f>IF(INPUT_OUTPUT!CC689="","",INPUT_OUTPUT!CC689)</f>
        <v/>
      </c>
      <c r="AC702" s="2459" t="str">
        <f>IF(INPUT_OUTPUT!CD689="","",INPUT_OUTPUT!CD689)</f>
        <v/>
      </c>
      <c r="AD702" s="2459" t="str">
        <f>IF(INPUT_OUTPUT!CE689="","",INPUT_OUTPUT!CE689)</f>
        <v/>
      </c>
      <c r="AE702" s="2459" t="str">
        <f>IF(INPUT_OUTPUT!CF689="","",INPUT_OUTPUT!CF689)</f>
        <v/>
      </c>
      <c r="AF702" s="2459" t="str">
        <f>IF(INPUT_OUTPUT!CG689="","",INPUT_OUTPUT!CG689)</f>
        <v/>
      </c>
      <c r="AG702" s="2459" t="str">
        <f>IF(INPUT_OUTPUT!CH689="","",INPUT_OUTPUT!CH689)</f>
        <v/>
      </c>
      <c r="AH702" s="2459" t="str">
        <f>IF(INPUT_OUTPUT!CI689="","",INPUT_OUTPUT!CI689)</f>
        <v/>
      </c>
    </row>
    <row r="703" spans="3:34" s="2437" customFormat="1" ht="12.75" customHeight="1">
      <c r="C703" s="2461" t="str">
        <f>IF(INPUT_OUTPUT!C690="","",INPUT_OUTPUT!C690)</f>
        <v/>
      </c>
      <c r="D703" s="2462" t="str">
        <f>IF(INPUT_OUTPUT!BH690="","",INPUT_OUTPUT!BH690)</f>
        <v/>
      </c>
      <c r="E703" s="2462" t="str">
        <f>IF(INPUT_OUTPUT!BI690="","",INPUT_OUTPUT!BI690)</f>
        <v/>
      </c>
      <c r="F703" s="2462" t="str">
        <f>IF(INPUT_OUTPUT!BJ690="","",INPUT_OUTPUT!BJ690)</f>
        <v/>
      </c>
      <c r="G703" s="2462" t="str">
        <f>IF(INPUT_OUTPUT!BK690="","",INPUT_OUTPUT!BK690)</f>
        <v/>
      </c>
      <c r="H703" s="2462" t="str">
        <f>IF(INPUT_OUTPUT!BL690="","",INPUT_OUTPUT!BL690)</f>
        <v/>
      </c>
      <c r="I703" s="2462" t="str">
        <f>IF(INPUT_OUTPUT!BM690="","",INPUT_OUTPUT!BM690)</f>
        <v/>
      </c>
      <c r="J703" s="2462" t="str">
        <f>IF(INPUT_OUTPUT!BN690="","",INPUT_OUTPUT!BN690)</f>
        <v/>
      </c>
      <c r="K703" s="2453" t="str">
        <f t="shared" si="33"/>
        <v/>
      </c>
      <c r="L703" s="2457" t="str">
        <f>IF(INPUT_OUTPUT!BO690="","",INPUT_OUTPUT!BO690)</f>
        <v/>
      </c>
      <c r="M703" s="2457" t="str">
        <f>IF(INPUT_OUTPUT!BP690="","",INPUT_OUTPUT!BP690)</f>
        <v/>
      </c>
      <c r="N703" s="2457" t="str">
        <f>IF(INPUT_OUTPUT!BQ690="","",INPUT_OUTPUT!BQ690)</f>
        <v/>
      </c>
      <c r="O703" s="2457" t="str">
        <f>IF(INPUT_OUTPUT!BR690="","",INPUT_OUTPUT!BR690)</f>
        <v/>
      </c>
      <c r="P703" s="2457" t="str">
        <f>IF(INPUT_OUTPUT!BS690="","",INPUT_OUTPUT!BS690)</f>
        <v/>
      </c>
      <c r="Q703" s="2457" t="str">
        <f>IF(INPUT_OUTPUT!BT690="","",INPUT_OUTPUT!BT690)</f>
        <v/>
      </c>
      <c r="R703" s="2457" t="str">
        <f>IF(INPUT_OUTPUT!BU690="","",INPUT_OUTPUT!BU690)</f>
        <v/>
      </c>
      <c r="S703" s="2461" t="str">
        <f t="shared" si="34"/>
        <v/>
      </c>
      <c r="T703" s="2457" t="str">
        <f>IF(INPUT_OUTPUT!BV690="","",INPUT_OUTPUT!BV690)</f>
        <v/>
      </c>
      <c r="U703" s="2457" t="str">
        <f>IF(INPUT_OUTPUT!BW690="","",INPUT_OUTPUT!BW690)</f>
        <v/>
      </c>
      <c r="V703" s="2457" t="str">
        <f>IF(INPUT_OUTPUT!BX690="","",INPUT_OUTPUT!BX690)</f>
        <v/>
      </c>
      <c r="W703" s="2457" t="str">
        <f>IF(INPUT_OUTPUT!BY690="","",INPUT_OUTPUT!BY690)</f>
        <v/>
      </c>
      <c r="X703" s="2457" t="str">
        <f>IF(INPUT_OUTPUT!BZ690="","",INPUT_OUTPUT!BZ690)</f>
        <v/>
      </c>
      <c r="Y703" s="2457" t="str">
        <f>IF(INPUT_OUTPUT!CA690="","",INPUT_OUTPUT!CA690)</f>
        <v/>
      </c>
      <c r="Z703" s="2457" t="str">
        <f>IF(INPUT_OUTPUT!CB690="","",INPUT_OUTPUT!CB690)</f>
        <v/>
      </c>
      <c r="AA703" s="2461" t="str">
        <f t="shared" si="35"/>
        <v/>
      </c>
      <c r="AB703" s="2459" t="str">
        <f>IF(INPUT_OUTPUT!CC690="","",INPUT_OUTPUT!CC690)</f>
        <v/>
      </c>
      <c r="AC703" s="2459" t="str">
        <f>IF(INPUT_OUTPUT!CD690="","",INPUT_OUTPUT!CD690)</f>
        <v/>
      </c>
      <c r="AD703" s="2459" t="str">
        <f>IF(INPUT_OUTPUT!CE690="","",INPUT_OUTPUT!CE690)</f>
        <v/>
      </c>
      <c r="AE703" s="2459" t="str">
        <f>IF(INPUT_OUTPUT!CF690="","",INPUT_OUTPUT!CF690)</f>
        <v/>
      </c>
      <c r="AF703" s="2459" t="str">
        <f>IF(INPUT_OUTPUT!CG690="","",INPUT_OUTPUT!CG690)</f>
        <v/>
      </c>
      <c r="AG703" s="2459" t="str">
        <f>IF(INPUT_OUTPUT!CH690="","",INPUT_OUTPUT!CH690)</f>
        <v/>
      </c>
      <c r="AH703" s="2459" t="str">
        <f>IF(INPUT_OUTPUT!CI690="","",INPUT_OUTPUT!CI690)</f>
        <v/>
      </c>
    </row>
    <row r="704" spans="3:34" s="2437" customFormat="1" ht="12.75" customHeight="1">
      <c r="C704" s="2461" t="str">
        <f>IF(INPUT_OUTPUT!C691="","",INPUT_OUTPUT!C691)</f>
        <v/>
      </c>
      <c r="D704" s="2462" t="str">
        <f>IF(INPUT_OUTPUT!BH691="","",INPUT_OUTPUT!BH691)</f>
        <v/>
      </c>
      <c r="E704" s="2462" t="str">
        <f>IF(INPUT_OUTPUT!BI691="","",INPUT_OUTPUT!BI691)</f>
        <v/>
      </c>
      <c r="F704" s="2462" t="str">
        <f>IF(INPUT_OUTPUT!BJ691="","",INPUT_OUTPUT!BJ691)</f>
        <v/>
      </c>
      <c r="G704" s="2462" t="str">
        <f>IF(INPUT_OUTPUT!BK691="","",INPUT_OUTPUT!BK691)</f>
        <v/>
      </c>
      <c r="H704" s="2462" t="str">
        <f>IF(INPUT_OUTPUT!BL691="","",INPUT_OUTPUT!BL691)</f>
        <v/>
      </c>
      <c r="I704" s="2462" t="str">
        <f>IF(INPUT_OUTPUT!BM691="","",INPUT_OUTPUT!BM691)</f>
        <v/>
      </c>
      <c r="J704" s="2462" t="str">
        <f>IF(INPUT_OUTPUT!BN691="","",INPUT_OUTPUT!BN691)</f>
        <v/>
      </c>
      <c r="K704" s="2453" t="str">
        <f t="shared" si="33"/>
        <v/>
      </c>
      <c r="L704" s="2457" t="str">
        <f>IF(INPUT_OUTPUT!BO691="","",INPUT_OUTPUT!BO691)</f>
        <v/>
      </c>
      <c r="M704" s="2457" t="str">
        <f>IF(INPUT_OUTPUT!BP691="","",INPUT_OUTPUT!BP691)</f>
        <v/>
      </c>
      <c r="N704" s="2457" t="str">
        <f>IF(INPUT_OUTPUT!BQ691="","",INPUT_OUTPUT!BQ691)</f>
        <v/>
      </c>
      <c r="O704" s="2457" t="str">
        <f>IF(INPUT_OUTPUT!BR691="","",INPUT_OUTPUT!BR691)</f>
        <v/>
      </c>
      <c r="P704" s="2457" t="str">
        <f>IF(INPUT_OUTPUT!BS691="","",INPUT_OUTPUT!BS691)</f>
        <v/>
      </c>
      <c r="Q704" s="2457" t="str">
        <f>IF(INPUT_OUTPUT!BT691="","",INPUT_OUTPUT!BT691)</f>
        <v/>
      </c>
      <c r="R704" s="2457" t="str">
        <f>IF(INPUT_OUTPUT!BU691="","",INPUT_OUTPUT!BU691)</f>
        <v/>
      </c>
      <c r="S704" s="2461" t="str">
        <f t="shared" si="34"/>
        <v/>
      </c>
      <c r="T704" s="2457" t="str">
        <f>IF(INPUT_OUTPUT!BV691="","",INPUT_OUTPUT!BV691)</f>
        <v/>
      </c>
      <c r="U704" s="2457" t="str">
        <f>IF(INPUT_OUTPUT!BW691="","",INPUT_OUTPUT!BW691)</f>
        <v/>
      </c>
      <c r="V704" s="2457" t="str">
        <f>IF(INPUT_OUTPUT!BX691="","",INPUT_OUTPUT!BX691)</f>
        <v/>
      </c>
      <c r="W704" s="2457" t="str">
        <f>IF(INPUT_OUTPUT!BY691="","",INPUT_OUTPUT!BY691)</f>
        <v/>
      </c>
      <c r="X704" s="2457" t="str">
        <f>IF(INPUT_OUTPUT!BZ691="","",INPUT_OUTPUT!BZ691)</f>
        <v/>
      </c>
      <c r="Y704" s="2457" t="str">
        <f>IF(INPUT_OUTPUT!CA691="","",INPUT_OUTPUT!CA691)</f>
        <v/>
      </c>
      <c r="Z704" s="2457" t="str">
        <f>IF(INPUT_OUTPUT!CB691="","",INPUT_OUTPUT!CB691)</f>
        <v/>
      </c>
      <c r="AA704" s="2461" t="str">
        <f t="shared" si="35"/>
        <v/>
      </c>
      <c r="AB704" s="2459" t="str">
        <f>IF(INPUT_OUTPUT!CC691="","",INPUT_OUTPUT!CC691)</f>
        <v/>
      </c>
      <c r="AC704" s="2459" t="str">
        <f>IF(INPUT_OUTPUT!CD691="","",INPUT_OUTPUT!CD691)</f>
        <v/>
      </c>
      <c r="AD704" s="2459" t="str">
        <f>IF(INPUT_OUTPUT!CE691="","",INPUT_OUTPUT!CE691)</f>
        <v/>
      </c>
      <c r="AE704" s="2459" t="str">
        <f>IF(INPUT_OUTPUT!CF691="","",INPUT_OUTPUT!CF691)</f>
        <v/>
      </c>
      <c r="AF704" s="2459" t="str">
        <f>IF(INPUT_OUTPUT!CG691="","",INPUT_OUTPUT!CG691)</f>
        <v/>
      </c>
      <c r="AG704" s="2459" t="str">
        <f>IF(INPUT_OUTPUT!CH691="","",INPUT_OUTPUT!CH691)</f>
        <v/>
      </c>
      <c r="AH704" s="2459" t="str">
        <f>IF(INPUT_OUTPUT!CI691="","",INPUT_OUTPUT!CI691)</f>
        <v/>
      </c>
    </row>
    <row r="705" spans="3:34" s="2437" customFormat="1" ht="12.75" customHeight="1">
      <c r="C705" s="2461" t="str">
        <f>IF(INPUT_OUTPUT!C692="","",INPUT_OUTPUT!C692)</f>
        <v/>
      </c>
      <c r="D705" s="2462" t="str">
        <f>IF(INPUT_OUTPUT!BH692="","",INPUT_OUTPUT!BH692)</f>
        <v/>
      </c>
      <c r="E705" s="2462" t="str">
        <f>IF(INPUT_OUTPUT!BI692="","",INPUT_OUTPUT!BI692)</f>
        <v/>
      </c>
      <c r="F705" s="2462" t="str">
        <f>IF(INPUT_OUTPUT!BJ692="","",INPUT_OUTPUT!BJ692)</f>
        <v/>
      </c>
      <c r="G705" s="2462" t="str">
        <f>IF(INPUT_OUTPUT!BK692="","",INPUT_OUTPUT!BK692)</f>
        <v/>
      </c>
      <c r="H705" s="2462" t="str">
        <f>IF(INPUT_OUTPUT!BL692="","",INPUT_OUTPUT!BL692)</f>
        <v/>
      </c>
      <c r="I705" s="2462" t="str">
        <f>IF(INPUT_OUTPUT!BM692="","",INPUT_OUTPUT!BM692)</f>
        <v/>
      </c>
      <c r="J705" s="2462" t="str">
        <f>IF(INPUT_OUTPUT!BN692="","",INPUT_OUTPUT!BN692)</f>
        <v/>
      </c>
      <c r="K705" s="2453" t="str">
        <f t="shared" si="33"/>
        <v/>
      </c>
      <c r="L705" s="2457" t="str">
        <f>IF(INPUT_OUTPUT!BO692="","",INPUT_OUTPUT!BO692)</f>
        <v/>
      </c>
      <c r="M705" s="2457" t="str">
        <f>IF(INPUT_OUTPUT!BP692="","",INPUT_OUTPUT!BP692)</f>
        <v/>
      </c>
      <c r="N705" s="2457" t="str">
        <f>IF(INPUT_OUTPUT!BQ692="","",INPUT_OUTPUT!BQ692)</f>
        <v/>
      </c>
      <c r="O705" s="2457" t="str">
        <f>IF(INPUT_OUTPUT!BR692="","",INPUT_OUTPUT!BR692)</f>
        <v/>
      </c>
      <c r="P705" s="2457" t="str">
        <f>IF(INPUT_OUTPUT!BS692="","",INPUT_OUTPUT!BS692)</f>
        <v/>
      </c>
      <c r="Q705" s="2457" t="str">
        <f>IF(INPUT_OUTPUT!BT692="","",INPUT_OUTPUT!BT692)</f>
        <v/>
      </c>
      <c r="R705" s="2457" t="str">
        <f>IF(INPUT_OUTPUT!BU692="","",INPUT_OUTPUT!BU692)</f>
        <v/>
      </c>
      <c r="S705" s="2461" t="str">
        <f t="shared" si="34"/>
        <v/>
      </c>
      <c r="T705" s="2457" t="str">
        <f>IF(INPUT_OUTPUT!BV692="","",INPUT_OUTPUT!BV692)</f>
        <v/>
      </c>
      <c r="U705" s="2457" t="str">
        <f>IF(INPUT_OUTPUT!BW692="","",INPUT_OUTPUT!BW692)</f>
        <v/>
      </c>
      <c r="V705" s="2457" t="str">
        <f>IF(INPUT_OUTPUT!BX692="","",INPUT_OUTPUT!BX692)</f>
        <v/>
      </c>
      <c r="W705" s="2457" t="str">
        <f>IF(INPUT_OUTPUT!BY692="","",INPUT_OUTPUT!BY692)</f>
        <v/>
      </c>
      <c r="X705" s="2457" t="str">
        <f>IF(INPUT_OUTPUT!BZ692="","",INPUT_OUTPUT!BZ692)</f>
        <v/>
      </c>
      <c r="Y705" s="2457" t="str">
        <f>IF(INPUT_OUTPUT!CA692="","",INPUT_OUTPUT!CA692)</f>
        <v/>
      </c>
      <c r="Z705" s="2457" t="str">
        <f>IF(INPUT_OUTPUT!CB692="","",INPUT_OUTPUT!CB692)</f>
        <v/>
      </c>
      <c r="AA705" s="2461" t="str">
        <f t="shared" si="35"/>
        <v/>
      </c>
      <c r="AB705" s="2459" t="str">
        <f>IF(INPUT_OUTPUT!CC692="","",INPUT_OUTPUT!CC692)</f>
        <v/>
      </c>
      <c r="AC705" s="2459" t="str">
        <f>IF(INPUT_OUTPUT!CD692="","",INPUT_OUTPUT!CD692)</f>
        <v/>
      </c>
      <c r="AD705" s="2459" t="str">
        <f>IF(INPUT_OUTPUT!CE692="","",INPUT_OUTPUT!CE692)</f>
        <v/>
      </c>
      <c r="AE705" s="2459" t="str">
        <f>IF(INPUT_OUTPUT!CF692="","",INPUT_OUTPUT!CF692)</f>
        <v/>
      </c>
      <c r="AF705" s="2459" t="str">
        <f>IF(INPUT_OUTPUT!CG692="","",INPUT_OUTPUT!CG692)</f>
        <v/>
      </c>
      <c r="AG705" s="2459" t="str">
        <f>IF(INPUT_OUTPUT!CH692="","",INPUT_OUTPUT!CH692)</f>
        <v/>
      </c>
      <c r="AH705" s="2459" t="str">
        <f>IF(INPUT_OUTPUT!CI692="","",INPUT_OUTPUT!CI692)</f>
        <v/>
      </c>
    </row>
    <row r="706" spans="3:34" s="2437" customFormat="1" ht="12.75" customHeight="1">
      <c r="C706" s="2461" t="str">
        <f>IF(INPUT_OUTPUT!C693="","",INPUT_OUTPUT!C693)</f>
        <v/>
      </c>
      <c r="D706" s="2462" t="str">
        <f>IF(INPUT_OUTPUT!BH693="","",INPUT_OUTPUT!BH693)</f>
        <v/>
      </c>
      <c r="E706" s="2462" t="str">
        <f>IF(INPUT_OUTPUT!BI693="","",INPUT_OUTPUT!BI693)</f>
        <v/>
      </c>
      <c r="F706" s="2462" t="str">
        <f>IF(INPUT_OUTPUT!BJ693="","",INPUT_OUTPUT!BJ693)</f>
        <v/>
      </c>
      <c r="G706" s="2462" t="str">
        <f>IF(INPUT_OUTPUT!BK693="","",INPUT_OUTPUT!BK693)</f>
        <v/>
      </c>
      <c r="H706" s="2462" t="str">
        <f>IF(INPUT_OUTPUT!BL693="","",INPUT_OUTPUT!BL693)</f>
        <v/>
      </c>
      <c r="I706" s="2462" t="str">
        <f>IF(INPUT_OUTPUT!BM693="","",INPUT_OUTPUT!BM693)</f>
        <v/>
      </c>
      <c r="J706" s="2462" t="str">
        <f>IF(INPUT_OUTPUT!BN693="","",INPUT_OUTPUT!BN693)</f>
        <v/>
      </c>
      <c r="K706" s="2453" t="str">
        <f t="shared" si="33"/>
        <v/>
      </c>
      <c r="L706" s="2457" t="str">
        <f>IF(INPUT_OUTPUT!BO693="","",INPUT_OUTPUT!BO693)</f>
        <v/>
      </c>
      <c r="M706" s="2457" t="str">
        <f>IF(INPUT_OUTPUT!BP693="","",INPUT_OUTPUT!BP693)</f>
        <v/>
      </c>
      <c r="N706" s="2457" t="str">
        <f>IF(INPUT_OUTPUT!BQ693="","",INPUT_OUTPUT!BQ693)</f>
        <v/>
      </c>
      <c r="O706" s="2457" t="str">
        <f>IF(INPUT_OUTPUT!BR693="","",INPUT_OUTPUT!BR693)</f>
        <v/>
      </c>
      <c r="P706" s="2457" t="str">
        <f>IF(INPUT_OUTPUT!BS693="","",INPUT_OUTPUT!BS693)</f>
        <v/>
      </c>
      <c r="Q706" s="2457" t="str">
        <f>IF(INPUT_OUTPUT!BT693="","",INPUT_OUTPUT!BT693)</f>
        <v/>
      </c>
      <c r="R706" s="2457" t="str">
        <f>IF(INPUT_OUTPUT!BU693="","",INPUT_OUTPUT!BU693)</f>
        <v/>
      </c>
      <c r="S706" s="2461" t="str">
        <f t="shared" si="34"/>
        <v/>
      </c>
      <c r="T706" s="2457" t="str">
        <f>IF(INPUT_OUTPUT!BV693="","",INPUT_OUTPUT!BV693)</f>
        <v/>
      </c>
      <c r="U706" s="2457" t="str">
        <f>IF(INPUT_OUTPUT!BW693="","",INPUT_OUTPUT!BW693)</f>
        <v/>
      </c>
      <c r="V706" s="2457" t="str">
        <f>IF(INPUT_OUTPUT!BX693="","",INPUT_OUTPUT!BX693)</f>
        <v/>
      </c>
      <c r="W706" s="2457" t="str">
        <f>IF(INPUT_OUTPUT!BY693="","",INPUT_OUTPUT!BY693)</f>
        <v/>
      </c>
      <c r="X706" s="2457" t="str">
        <f>IF(INPUT_OUTPUT!BZ693="","",INPUT_OUTPUT!BZ693)</f>
        <v/>
      </c>
      <c r="Y706" s="2457" t="str">
        <f>IF(INPUT_OUTPUT!CA693="","",INPUT_OUTPUT!CA693)</f>
        <v/>
      </c>
      <c r="Z706" s="2457" t="str">
        <f>IF(INPUT_OUTPUT!CB693="","",INPUT_OUTPUT!CB693)</f>
        <v/>
      </c>
      <c r="AA706" s="2461" t="str">
        <f t="shared" si="35"/>
        <v/>
      </c>
      <c r="AB706" s="2459" t="str">
        <f>IF(INPUT_OUTPUT!CC693="","",INPUT_OUTPUT!CC693)</f>
        <v/>
      </c>
      <c r="AC706" s="2459" t="str">
        <f>IF(INPUT_OUTPUT!CD693="","",INPUT_OUTPUT!CD693)</f>
        <v/>
      </c>
      <c r="AD706" s="2459" t="str">
        <f>IF(INPUT_OUTPUT!CE693="","",INPUT_OUTPUT!CE693)</f>
        <v/>
      </c>
      <c r="AE706" s="2459" t="str">
        <f>IF(INPUT_OUTPUT!CF693="","",INPUT_OUTPUT!CF693)</f>
        <v/>
      </c>
      <c r="AF706" s="2459" t="str">
        <f>IF(INPUT_OUTPUT!CG693="","",INPUT_OUTPUT!CG693)</f>
        <v/>
      </c>
      <c r="AG706" s="2459" t="str">
        <f>IF(INPUT_OUTPUT!CH693="","",INPUT_OUTPUT!CH693)</f>
        <v/>
      </c>
      <c r="AH706" s="2459" t="str">
        <f>IF(INPUT_OUTPUT!CI693="","",INPUT_OUTPUT!CI693)</f>
        <v/>
      </c>
    </row>
    <row r="707" spans="3:34" s="2437" customFormat="1" ht="12.75" customHeight="1">
      <c r="C707" s="2461" t="str">
        <f>IF(INPUT_OUTPUT!C694="","",INPUT_OUTPUT!C694)</f>
        <v/>
      </c>
      <c r="D707" s="2462" t="str">
        <f>IF(INPUT_OUTPUT!BH694="","",INPUT_OUTPUT!BH694)</f>
        <v/>
      </c>
      <c r="E707" s="2462" t="str">
        <f>IF(INPUT_OUTPUT!BI694="","",INPUT_OUTPUT!BI694)</f>
        <v/>
      </c>
      <c r="F707" s="2462" t="str">
        <f>IF(INPUT_OUTPUT!BJ694="","",INPUT_OUTPUT!BJ694)</f>
        <v/>
      </c>
      <c r="G707" s="2462" t="str">
        <f>IF(INPUT_OUTPUT!BK694="","",INPUT_OUTPUT!BK694)</f>
        <v/>
      </c>
      <c r="H707" s="2462" t="str">
        <f>IF(INPUT_OUTPUT!BL694="","",INPUT_OUTPUT!BL694)</f>
        <v/>
      </c>
      <c r="I707" s="2462" t="str">
        <f>IF(INPUT_OUTPUT!BM694="","",INPUT_OUTPUT!BM694)</f>
        <v/>
      </c>
      <c r="J707" s="2462" t="str">
        <f>IF(INPUT_OUTPUT!BN694="","",INPUT_OUTPUT!BN694)</f>
        <v/>
      </c>
      <c r="K707" s="2453" t="str">
        <f t="shared" si="33"/>
        <v/>
      </c>
      <c r="L707" s="2457" t="str">
        <f>IF(INPUT_OUTPUT!BO694="","",INPUT_OUTPUT!BO694)</f>
        <v/>
      </c>
      <c r="M707" s="2457" t="str">
        <f>IF(INPUT_OUTPUT!BP694="","",INPUT_OUTPUT!BP694)</f>
        <v/>
      </c>
      <c r="N707" s="2457" t="str">
        <f>IF(INPUT_OUTPUT!BQ694="","",INPUT_OUTPUT!BQ694)</f>
        <v/>
      </c>
      <c r="O707" s="2457" t="str">
        <f>IF(INPUT_OUTPUT!BR694="","",INPUT_OUTPUT!BR694)</f>
        <v/>
      </c>
      <c r="P707" s="2457" t="str">
        <f>IF(INPUT_OUTPUT!BS694="","",INPUT_OUTPUT!BS694)</f>
        <v/>
      </c>
      <c r="Q707" s="2457" t="str">
        <f>IF(INPUT_OUTPUT!BT694="","",INPUT_OUTPUT!BT694)</f>
        <v/>
      </c>
      <c r="R707" s="2457" t="str">
        <f>IF(INPUT_OUTPUT!BU694="","",INPUT_OUTPUT!BU694)</f>
        <v/>
      </c>
      <c r="S707" s="2461" t="str">
        <f t="shared" si="34"/>
        <v/>
      </c>
      <c r="T707" s="2457" t="str">
        <f>IF(INPUT_OUTPUT!BV694="","",INPUT_OUTPUT!BV694)</f>
        <v/>
      </c>
      <c r="U707" s="2457" t="str">
        <f>IF(INPUT_OUTPUT!BW694="","",INPUT_OUTPUT!BW694)</f>
        <v/>
      </c>
      <c r="V707" s="2457" t="str">
        <f>IF(INPUT_OUTPUT!BX694="","",INPUT_OUTPUT!BX694)</f>
        <v/>
      </c>
      <c r="W707" s="2457" t="str">
        <f>IF(INPUT_OUTPUT!BY694="","",INPUT_OUTPUT!BY694)</f>
        <v/>
      </c>
      <c r="X707" s="2457" t="str">
        <f>IF(INPUT_OUTPUT!BZ694="","",INPUT_OUTPUT!BZ694)</f>
        <v/>
      </c>
      <c r="Y707" s="2457" t="str">
        <f>IF(INPUT_OUTPUT!CA694="","",INPUT_OUTPUT!CA694)</f>
        <v/>
      </c>
      <c r="Z707" s="2457" t="str">
        <f>IF(INPUT_OUTPUT!CB694="","",INPUT_OUTPUT!CB694)</f>
        <v/>
      </c>
      <c r="AA707" s="2461" t="str">
        <f t="shared" si="35"/>
        <v/>
      </c>
      <c r="AB707" s="2459" t="str">
        <f>IF(INPUT_OUTPUT!CC694="","",INPUT_OUTPUT!CC694)</f>
        <v/>
      </c>
      <c r="AC707" s="2459" t="str">
        <f>IF(INPUT_OUTPUT!CD694="","",INPUT_OUTPUT!CD694)</f>
        <v/>
      </c>
      <c r="AD707" s="2459" t="str">
        <f>IF(INPUT_OUTPUT!CE694="","",INPUT_OUTPUT!CE694)</f>
        <v/>
      </c>
      <c r="AE707" s="2459" t="str">
        <f>IF(INPUT_OUTPUT!CF694="","",INPUT_OUTPUT!CF694)</f>
        <v/>
      </c>
      <c r="AF707" s="2459" t="str">
        <f>IF(INPUT_OUTPUT!CG694="","",INPUT_OUTPUT!CG694)</f>
        <v/>
      </c>
      <c r="AG707" s="2459" t="str">
        <f>IF(INPUT_OUTPUT!CH694="","",INPUT_OUTPUT!CH694)</f>
        <v/>
      </c>
      <c r="AH707" s="2459" t="str">
        <f>IF(INPUT_OUTPUT!CI694="","",INPUT_OUTPUT!CI694)</f>
        <v/>
      </c>
    </row>
    <row r="708" spans="3:34" s="2437" customFormat="1" ht="12.75" customHeight="1">
      <c r="C708" s="2461" t="str">
        <f>IF(INPUT_OUTPUT!C695="","",INPUT_OUTPUT!C695)</f>
        <v/>
      </c>
      <c r="D708" s="2462" t="str">
        <f>IF(INPUT_OUTPUT!BH695="","",INPUT_OUTPUT!BH695)</f>
        <v/>
      </c>
      <c r="E708" s="2462" t="str">
        <f>IF(INPUT_OUTPUT!BI695="","",INPUT_OUTPUT!BI695)</f>
        <v/>
      </c>
      <c r="F708" s="2462" t="str">
        <f>IF(INPUT_OUTPUT!BJ695="","",INPUT_OUTPUT!BJ695)</f>
        <v/>
      </c>
      <c r="G708" s="2462" t="str">
        <f>IF(INPUT_OUTPUT!BK695="","",INPUT_OUTPUT!BK695)</f>
        <v/>
      </c>
      <c r="H708" s="2462" t="str">
        <f>IF(INPUT_OUTPUT!BL695="","",INPUT_OUTPUT!BL695)</f>
        <v/>
      </c>
      <c r="I708" s="2462" t="str">
        <f>IF(INPUT_OUTPUT!BM695="","",INPUT_OUTPUT!BM695)</f>
        <v/>
      </c>
      <c r="J708" s="2462" t="str">
        <f>IF(INPUT_OUTPUT!BN695="","",INPUT_OUTPUT!BN695)</f>
        <v/>
      </c>
      <c r="K708" s="2453" t="str">
        <f t="shared" si="33"/>
        <v/>
      </c>
      <c r="L708" s="2457" t="str">
        <f>IF(INPUT_OUTPUT!BO695="","",INPUT_OUTPUT!BO695)</f>
        <v/>
      </c>
      <c r="M708" s="2457" t="str">
        <f>IF(INPUT_OUTPUT!BP695="","",INPUT_OUTPUT!BP695)</f>
        <v/>
      </c>
      <c r="N708" s="2457" t="str">
        <f>IF(INPUT_OUTPUT!BQ695="","",INPUT_OUTPUT!BQ695)</f>
        <v/>
      </c>
      <c r="O708" s="2457" t="str">
        <f>IF(INPUT_OUTPUT!BR695="","",INPUT_OUTPUT!BR695)</f>
        <v/>
      </c>
      <c r="P708" s="2457" t="str">
        <f>IF(INPUT_OUTPUT!BS695="","",INPUT_OUTPUT!BS695)</f>
        <v/>
      </c>
      <c r="Q708" s="2457" t="str">
        <f>IF(INPUT_OUTPUT!BT695="","",INPUT_OUTPUT!BT695)</f>
        <v/>
      </c>
      <c r="R708" s="2457" t="str">
        <f>IF(INPUT_OUTPUT!BU695="","",INPUT_OUTPUT!BU695)</f>
        <v/>
      </c>
      <c r="S708" s="2461" t="str">
        <f t="shared" si="34"/>
        <v/>
      </c>
      <c r="T708" s="2457" t="str">
        <f>IF(INPUT_OUTPUT!BV695="","",INPUT_OUTPUT!BV695)</f>
        <v/>
      </c>
      <c r="U708" s="2457" t="str">
        <f>IF(INPUT_OUTPUT!BW695="","",INPUT_OUTPUT!BW695)</f>
        <v/>
      </c>
      <c r="V708" s="2457" t="str">
        <f>IF(INPUT_OUTPUT!BX695="","",INPUT_OUTPUT!BX695)</f>
        <v/>
      </c>
      <c r="W708" s="2457" t="str">
        <f>IF(INPUT_OUTPUT!BY695="","",INPUT_OUTPUT!BY695)</f>
        <v/>
      </c>
      <c r="X708" s="2457" t="str">
        <f>IF(INPUT_OUTPUT!BZ695="","",INPUT_OUTPUT!BZ695)</f>
        <v/>
      </c>
      <c r="Y708" s="2457" t="str">
        <f>IF(INPUT_OUTPUT!CA695="","",INPUT_OUTPUT!CA695)</f>
        <v/>
      </c>
      <c r="Z708" s="2457" t="str">
        <f>IF(INPUT_OUTPUT!CB695="","",INPUT_OUTPUT!CB695)</f>
        <v/>
      </c>
      <c r="AA708" s="2461" t="str">
        <f t="shared" si="35"/>
        <v/>
      </c>
      <c r="AB708" s="2459" t="str">
        <f>IF(INPUT_OUTPUT!CC695="","",INPUT_OUTPUT!CC695)</f>
        <v/>
      </c>
      <c r="AC708" s="2459" t="str">
        <f>IF(INPUT_OUTPUT!CD695="","",INPUT_OUTPUT!CD695)</f>
        <v/>
      </c>
      <c r="AD708" s="2459" t="str">
        <f>IF(INPUT_OUTPUT!CE695="","",INPUT_OUTPUT!CE695)</f>
        <v/>
      </c>
      <c r="AE708" s="2459" t="str">
        <f>IF(INPUT_OUTPUT!CF695="","",INPUT_OUTPUT!CF695)</f>
        <v/>
      </c>
      <c r="AF708" s="2459" t="str">
        <f>IF(INPUT_OUTPUT!CG695="","",INPUT_OUTPUT!CG695)</f>
        <v/>
      </c>
      <c r="AG708" s="2459" t="str">
        <f>IF(INPUT_OUTPUT!CH695="","",INPUT_OUTPUT!CH695)</f>
        <v/>
      </c>
      <c r="AH708" s="2459" t="str">
        <f>IF(INPUT_OUTPUT!CI695="","",INPUT_OUTPUT!CI695)</f>
        <v/>
      </c>
    </row>
    <row r="709" spans="3:34" s="2437" customFormat="1" ht="12.75" customHeight="1">
      <c r="C709" s="2461" t="str">
        <f>IF(INPUT_OUTPUT!C696="","",INPUT_OUTPUT!C696)</f>
        <v/>
      </c>
      <c r="D709" s="2462" t="str">
        <f>IF(INPUT_OUTPUT!BH696="","",INPUT_OUTPUT!BH696)</f>
        <v/>
      </c>
      <c r="E709" s="2462" t="str">
        <f>IF(INPUT_OUTPUT!BI696="","",INPUT_OUTPUT!BI696)</f>
        <v/>
      </c>
      <c r="F709" s="2462" t="str">
        <f>IF(INPUT_OUTPUT!BJ696="","",INPUT_OUTPUT!BJ696)</f>
        <v/>
      </c>
      <c r="G709" s="2462" t="str">
        <f>IF(INPUT_OUTPUT!BK696="","",INPUT_OUTPUT!BK696)</f>
        <v/>
      </c>
      <c r="H709" s="2462" t="str">
        <f>IF(INPUT_OUTPUT!BL696="","",INPUT_OUTPUT!BL696)</f>
        <v/>
      </c>
      <c r="I709" s="2462" t="str">
        <f>IF(INPUT_OUTPUT!BM696="","",INPUT_OUTPUT!BM696)</f>
        <v/>
      </c>
      <c r="J709" s="2462" t="str">
        <f>IF(INPUT_OUTPUT!BN696="","",INPUT_OUTPUT!BN696)</f>
        <v/>
      </c>
      <c r="K709" s="2453" t="str">
        <f t="shared" si="33"/>
        <v/>
      </c>
      <c r="L709" s="2457" t="str">
        <f>IF(INPUT_OUTPUT!BO696="","",INPUT_OUTPUT!BO696)</f>
        <v/>
      </c>
      <c r="M709" s="2457" t="str">
        <f>IF(INPUT_OUTPUT!BP696="","",INPUT_OUTPUT!BP696)</f>
        <v/>
      </c>
      <c r="N709" s="2457" t="str">
        <f>IF(INPUT_OUTPUT!BQ696="","",INPUT_OUTPUT!BQ696)</f>
        <v/>
      </c>
      <c r="O709" s="2457" t="str">
        <f>IF(INPUT_OUTPUT!BR696="","",INPUT_OUTPUT!BR696)</f>
        <v/>
      </c>
      <c r="P709" s="2457" t="str">
        <f>IF(INPUT_OUTPUT!BS696="","",INPUT_OUTPUT!BS696)</f>
        <v/>
      </c>
      <c r="Q709" s="2457" t="str">
        <f>IF(INPUT_OUTPUT!BT696="","",INPUT_OUTPUT!BT696)</f>
        <v/>
      </c>
      <c r="R709" s="2457" t="str">
        <f>IF(INPUT_OUTPUT!BU696="","",INPUT_OUTPUT!BU696)</f>
        <v/>
      </c>
      <c r="S709" s="2461" t="str">
        <f t="shared" si="34"/>
        <v/>
      </c>
      <c r="T709" s="2457" t="str">
        <f>IF(INPUT_OUTPUT!BV696="","",INPUT_OUTPUT!BV696)</f>
        <v/>
      </c>
      <c r="U709" s="2457" t="str">
        <f>IF(INPUT_OUTPUT!BW696="","",INPUT_OUTPUT!BW696)</f>
        <v/>
      </c>
      <c r="V709" s="2457" t="str">
        <f>IF(INPUT_OUTPUT!BX696="","",INPUT_OUTPUT!BX696)</f>
        <v/>
      </c>
      <c r="W709" s="2457" t="str">
        <f>IF(INPUT_OUTPUT!BY696="","",INPUT_OUTPUT!BY696)</f>
        <v/>
      </c>
      <c r="X709" s="2457" t="str">
        <f>IF(INPUT_OUTPUT!BZ696="","",INPUT_OUTPUT!BZ696)</f>
        <v/>
      </c>
      <c r="Y709" s="2457" t="str">
        <f>IF(INPUT_OUTPUT!CA696="","",INPUT_OUTPUT!CA696)</f>
        <v/>
      </c>
      <c r="Z709" s="2457" t="str">
        <f>IF(INPUT_OUTPUT!CB696="","",INPUT_OUTPUT!CB696)</f>
        <v/>
      </c>
      <c r="AA709" s="2461" t="str">
        <f t="shared" si="35"/>
        <v/>
      </c>
      <c r="AB709" s="2459" t="str">
        <f>IF(INPUT_OUTPUT!CC696="","",INPUT_OUTPUT!CC696)</f>
        <v/>
      </c>
      <c r="AC709" s="2459" t="str">
        <f>IF(INPUT_OUTPUT!CD696="","",INPUT_OUTPUT!CD696)</f>
        <v/>
      </c>
      <c r="AD709" s="2459" t="str">
        <f>IF(INPUT_OUTPUT!CE696="","",INPUT_OUTPUT!CE696)</f>
        <v/>
      </c>
      <c r="AE709" s="2459" t="str">
        <f>IF(INPUT_OUTPUT!CF696="","",INPUT_OUTPUT!CF696)</f>
        <v/>
      </c>
      <c r="AF709" s="2459" t="str">
        <f>IF(INPUT_OUTPUT!CG696="","",INPUT_OUTPUT!CG696)</f>
        <v/>
      </c>
      <c r="AG709" s="2459" t="str">
        <f>IF(INPUT_OUTPUT!CH696="","",INPUT_OUTPUT!CH696)</f>
        <v/>
      </c>
      <c r="AH709" s="2459" t="str">
        <f>IF(INPUT_OUTPUT!CI696="","",INPUT_OUTPUT!CI696)</f>
        <v/>
      </c>
    </row>
    <row r="710" spans="3:34" s="2437" customFormat="1" ht="12.75" customHeight="1">
      <c r="C710" s="2461" t="str">
        <f>IF(INPUT_OUTPUT!C697="","",INPUT_OUTPUT!C697)</f>
        <v/>
      </c>
      <c r="D710" s="2462" t="str">
        <f>IF(INPUT_OUTPUT!BH697="","",INPUT_OUTPUT!BH697)</f>
        <v/>
      </c>
      <c r="E710" s="2462" t="str">
        <f>IF(INPUT_OUTPUT!BI697="","",INPUT_OUTPUT!BI697)</f>
        <v/>
      </c>
      <c r="F710" s="2462" t="str">
        <f>IF(INPUT_OUTPUT!BJ697="","",INPUT_OUTPUT!BJ697)</f>
        <v/>
      </c>
      <c r="G710" s="2462" t="str">
        <f>IF(INPUT_OUTPUT!BK697="","",INPUT_OUTPUT!BK697)</f>
        <v/>
      </c>
      <c r="H710" s="2462" t="str">
        <f>IF(INPUT_OUTPUT!BL697="","",INPUT_OUTPUT!BL697)</f>
        <v/>
      </c>
      <c r="I710" s="2462" t="str">
        <f>IF(INPUT_OUTPUT!BM697="","",INPUT_OUTPUT!BM697)</f>
        <v/>
      </c>
      <c r="J710" s="2462" t="str">
        <f>IF(INPUT_OUTPUT!BN697="","",INPUT_OUTPUT!BN697)</f>
        <v/>
      </c>
      <c r="K710" s="2453" t="str">
        <f t="shared" si="33"/>
        <v/>
      </c>
      <c r="L710" s="2457" t="str">
        <f>IF(INPUT_OUTPUT!BO697="","",INPUT_OUTPUT!BO697)</f>
        <v/>
      </c>
      <c r="M710" s="2457" t="str">
        <f>IF(INPUT_OUTPUT!BP697="","",INPUT_OUTPUT!BP697)</f>
        <v/>
      </c>
      <c r="N710" s="2457" t="str">
        <f>IF(INPUT_OUTPUT!BQ697="","",INPUT_OUTPUT!BQ697)</f>
        <v/>
      </c>
      <c r="O710" s="2457" t="str">
        <f>IF(INPUT_OUTPUT!BR697="","",INPUT_OUTPUT!BR697)</f>
        <v/>
      </c>
      <c r="P710" s="2457" t="str">
        <f>IF(INPUT_OUTPUT!BS697="","",INPUT_OUTPUT!BS697)</f>
        <v/>
      </c>
      <c r="Q710" s="2457" t="str">
        <f>IF(INPUT_OUTPUT!BT697="","",INPUT_OUTPUT!BT697)</f>
        <v/>
      </c>
      <c r="R710" s="2457" t="str">
        <f>IF(INPUT_OUTPUT!BU697="","",INPUT_OUTPUT!BU697)</f>
        <v/>
      </c>
      <c r="S710" s="2461" t="str">
        <f t="shared" si="34"/>
        <v/>
      </c>
      <c r="T710" s="2457" t="str">
        <f>IF(INPUT_OUTPUT!BV697="","",INPUT_OUTPUT!BV697)</f>
        <v/>
      </c>
      <c r="U710" s="2457" t="str">
        <f>IF(INPUT_OUTPUT!BW697="","",INPUT_OUTPUT!BW697)</f>
        <v/>
      </c>
      <c r="V710" s="2457" t="str">
        <f>IF(INPUT_OUTPUT!BX697="","",INPUT_OUTPUT!BX697)</f>
        <v/>
      </c>
      <c r="W710" s="2457" t="str">
        <f>IF(INPUT_OUTPUT!BY697="","",INPUT_OUTPUT!BY697)</f>
        <v/>
      </c>
      <c r="X710" s="2457" t="str">
        <f>IF(INPUT_OUTPUT!BZ697="","",INPUT_OUTPUT!BZ697)</f>
        <v/>
      </c>
      <c r="Y710" s="2457" t="str">
        <f>IF(INPUT_OUTPUT!CA697="","",INPUT_OUTPUT!CA697)</f>
        <v/>
      </c>
      <c r="Z710" s="2457" t="str">
        <f>IF(INPUT_OUTPUT!CB697="","",INPUT_OUTPUT!CB697)</f>
        <v/>
      </c>
      <c r="AA710" s="2461" t="str">
        <f t="shared" si="35"/>
        <v/>
      </c>
      <c r="AB710" s="2459" t="str">
        <f>IF(INPUT_OUTPUT!CC697="","",INPUT_OUTPUT!CC697)</f>
        <v/>
      </c>
      <c r="AC710" s="2459" t="str">
        <f>IF(INPUT_OUTPUT!CD697="","",INPUT_OUTPUT!CD697)</f>
        <v/>
      </c>
      <c r="AD710" s="2459" t="str">
        <f>IF(INPUT_OUTPUT!CE697="","",INPUT_OUTPUT!CE697)</f>
        <v/>
      </c>
      <c r="AE710" s="2459" t="str">
        <f>IF(INPUT_OUTPUT!CF697="","",INPUT_OUTPUT!CF697)</f>
        <v/>
      </c>
      <c r="AF710" s="2459" t="str">
        <f>IF(INPUT_OUTPUT!CG697="","",INPUT_OUTPUT!CG697)</f>
        <v/>
      </c>
      <c r="AG710" s="2459" t="str">
        <f>IF(INPUT_OUTPUT!CH697="","",INPUT_OUTPUT!CH697)</f>
        <v/>
      </c>
      <c r="AH710" s="2459" t="str">
        <f>IF(INPUT_OUTPUT!CI697="","",INPUT_OUTPUT!CI697)</f>
        <v/>
      </c>
    </row>
    <row r="711" spans="3:34" s="2437" customFormat="1" ht="12.75" customHeight="1">
      <c r="C711" s="2461" t="str">
        <f>IF(INPUT_OUTPUT!C698="","",INPUT_OUTPUT!C698)</f>
        <v/>
      </c>
      <c r="D711" s="2462" t="str">
        <f>IF(INPUT_OUTPUT!BH698="","",INPUT_OUTPUT!BH698)</f>
        <v/>
      </c>
      <c r="E711" s="2462" t="str">
        <f>IF(INPUT_OUTPUT!BI698="","",INPUT_OUTPUT!BI698)</f>
        <v/>
      </c>
      <c r="F711" s="2462" t="str">
        <f>IF(INPUT_OUTPUT!BJ698="","",INPUT_OUTPUT!BJ698)</f>
        <v/>
      </c>
      <c r="G711" s="2462" t="str">
        <f>IF(INPUT_OUTPUT!BK698="","",INPUT_OUTPUT!BK698)</f>
        <v/>
      </c>
      <c r="H711" s="2462" t="str">
        <f>IF(INPUT_OUTPUT!BL698="","",INPUT_OUTPUT!BL698)</f>
        <v/>
      </c>
      <c r="I711" s="2462" t="str">
        <f>IF(INPUT_OUTPUT!BM698="","",INPUT_OUTPUT!BM698)</f>
        <v/>
      </c>
      <c r="J711" s="2462" t="str">
        <f>IF(INPUT_OUTPUT!BN698="","",INPUT_OUTPUT!BN698)</f>
        <v/>
      </c>
      <c r="K711" s="2453" t="str">
        <f t="shared" si="33"/>
        <v/>
      </c>
      <c r="L711" s="2457" t="str">
        <f>IF(INPUT_OUTPUT!BO698="","",INPUT_OUTPUT!BO698)</f>
        <v/>
      </c>
      <c r="M711" s="2457" t="str">
        <f>IF(INPUT_OUTPUT!BP698="","",INPUT_OUTPUT!BP698)</f>
        <v/>
      </c>
      <c r="N711" s="2457" t="str">
        <f>IF(INPUT_OUTPUT!BQ698="","",INPUT_OUTPUT!BQ698)</f>
        <v/>
      </c>
      <c r="O711" s="2457" t="str">
        <f>IF(INPUT_OUTPUT!BR698="","",INPUT_OUTPUT!BR698)</f>
        <v/>
      </c>
      <c r="P711" s="2457" t="str">
        <f>IF(INPUT_OUTPUT!BS698="","",INPUT_OUTPUT!BS698)</f>
        <v/>
      </c>
      <c r="Q711" s="2457" t="str">
        <f>IF(INPUT_OUTPUT!BT698="","",INPUT_OUTPUT!BT698)</f>
        <v/>
      </c>
      <c r="R711" s="2457" t="str">
        <f>IF(INPUT_OUTPUT!BU698="","",INPUT_OUTPUT!BU698)</f>
        <v/>
      </c>
      <c r="S711" s="2461" t="str">
        <f t="shared" si="34"/>
        <v/>
      </c>
      <c r="T711" s="2457" t="str">
        <f>IF(INPUT_OUTPUT!BV698="","",INPUT_OUTPUT!BV698)</f>
        <v/>
      </c>
      <c r="U711" s="2457" t="str">
        <f>IF(INPUT_OUTPUT!BW698="","",INPUT_OUTPUT!BW698)</f>
        <v/>
      </c>
      <c r="V711" s="2457" t="str">
        <f>IF(INPUT_OUTPUT!BX698="","",INPUT_OUTPUT!BX698)</f>
        <v/>
      </c>
      <c r="W711" s="2457" t="str">
        <f>IF(INPUT_OUTPUT!BY698="","",INPUT_OUTPUT!BY698)</f>
        <v/>
      </c>
      <c r="X711" s="2457" t="str">
        <f>IF(INPUT_OUTPUT!BZ698="","",INPUT_OUTPUT!BZ698)</f>
        <v/>
      </c>
      <c r="Y711" s="2457" t="str">
        <f>IF(INPUT_OUTPUT!CA698="","",INPUT_OUTPUT!CA698)</f>
        <v/>
      </c>
      <c r="Z711" s="2457" t="str">
        <f>IF(INPUT_OUTPUT!CB698="","",INPUT_OUTPUT!CB698)</f>
        <v/>
      </c>
      <c r="AA711" s="2461" t="str">
        <f t="shared" si="35"/>
        <v/>
      </c>
      <c r="AB711" s="2459" t="str">
        <f>IF(INPUT_OUTPUT!CC698="","",INPUT_OUTPUT!CC698)</f>
        <v/>
      </c>
      <c r="AC711" s="2459" t="str">
        <f>IF(INPUT_OUTPUT!CD698="","",INPUT_OUTPUT!CD698)</f>
        <v/>
      </c>
      <c r="AD711" s="2459" t="str">
        <f>IF(INPUT_OUTPUT!CE698="","",INPUT_OUTPUT!CE698)</f>
        <v/>
      </c>
      <c r="AE711" s="2459" t="str">
        <f>IF(INPUT_OUTPUT!CF698="","",INPUT_OUTPUT!CF698)</f>
        <v/>
      </c>
      <c r="AF711" s="2459" t="str">
        <f>IF(INPUT_OUTPUT!CG698="","",INPUT_OUTPUT!CG698)</f>
        <v/>
      </c>
      <c r="AG711" s="2459" t="str">
        <f>IF(INPUT_OUTPUT!CH698="","",INPUT_OUTPUT!CH698)</f>
        <v/>
      </c>
      <c r="AH711" s="2459" t="str">
        <f>IF(INPUT_OUTPUT!CI698="","",INPUT_OUTPUT!CI698)</f>
        <v/>
      </c>
    </row>
    <row r="712" spans="3:34" s="2437" customFormat="1" ht="12.75" customHeight="1">
      <c r="C712" s="2461" t="str">
        <f>IF(INPUT_OUTPUT!C699="","",INPUT_OUTPUT!C699)</f>
        <v/>
      </c>
      <c r="D712" s="2462" t="str">
        <f>IF(INPUT_OUTPUT!BH699="","",INPUT_OUTPUT!BH699)</f>
        <v/>
      </c>
      <c r="E712" s="2462" t="str">
        <f>IF(INPUT_OUTPUT!BI699="","",INPUT_OUTPUT!BI699)</f>
        <v/>
      </c>
      <c r="F712" s="2462" t="str">
        <f>IF(INPUT_OUTPUT!BJ699="","",INPUT_OUTPUT!BJ699)</f>
        <v/>
      </c>
      <c r="G712" s="2462" t="str">
        <f>IF(INPUT_OUTPUT!BK699="","",INPUT_OUTPUT!BK699)</f>
        <v/>
      </c>
      <c r="H712" s="2462" t="str">
        <f>IF(INPUT_OUTPUT!BL699="","",INPUT_OUTPUT!BL699)</f>
        <v/>
      </c>
      <c r="I712" s="2462" t="str">
        <f>IF(INPUT_OUTPUT!BM699="","",INPUT_OUTPUT!BM699)</f>
        <v/>
      </c>
      <c r="J712" s="2462" t="str">
        <f>IF(INPUT_OUTPUT!BN699="","",INPUT_OUTPUT!BN699)</f>
        <v/>
      </c>
      <c r="K712" s="2453" t="str">
        <f t="shared" si="33"/>
        <v/>
      </c>
      <c r="L712" s="2457" t="str">
        <f>IF(INPUT_OUTPUT!BO699="","",INPUT_OUTPUT!BO699)</f>
        <v/>
      </c>
      <c r="M712" s="2457" t="str">
        <f>IF(INPUT_OUTPUT!BP699="","",INPUT_OUTPUT!BP699)</f>
        <v/>
      </c>
      <c r="N712" s="2457" t="str">
        <f>IF(INPUT_OUTPUT!BQ699="","",INPUT_OUTPUT!BQ699)</f>
        <v/>
      </c>
      <c r="O712" s="2457" t="str">
        <f>IF(INPUT_OUTPUT!BR699="","",INPUT_OUTPUT!BR699)</f>
        <v/>
      </c>
      <c r="P712" s="2457" t="str">
        <f>IF(INPUT_OUTPUT!BS699="","",INPUT_OUTPUT!BS699)</f>
        <v/>
      </c>
      <c r="Q712" s="2457" t="str">
        <f>IF(INPUT_OUTPUT!BT699="","",INPUT_OUTPUT!BT699)</f>
        <v/>
      </c>
      <c r="R712" s="2457" t="str">
        <f>IF(INPUT_OUTPUT!BU699="","",INPUT_OUTPUT!BU699)</f>
        <v/>
      </c>
      <c r="S712" s="2461" t="str">
        <f t="shared" si="34"/>
        <v/>
      </c>
      <c r="T712" s="2457" t="str">
        <f>IF(INPUT_OUTPUT!BV699="","",INPUT_OUTPUT!BV699)</f>
        <v/>
      </c>
      <c r="U712" s="2457" t="str">
        <f>IF(INPUT_OUTPUT!BW699="","",INPUT_OUTPUT!BW699)</f>
        <v/>
      </c>
      <c r="V712" s="2457" t="str">
        <f>IF(INPUT_OUTPUT!BX699="","",INPUT_OUTPUT!BX699)</f>
        <v/>
      </c>
      <c r="W712" s="2457" t="str">
        <f>IF(INPUT_OUTPUT!BY699="","",INPUT_OUTPUT!BY699)</f>
        <v/>
      </c>
      <c r="X712" s="2457" t="str">
        <f>IF(INPUT_OUTPUT!BZ699="","",INPUT_OUTPUT!BZ699)</f>
        <v/>
      </c>
      <c r="Y712" s="2457" t="str">
        <f>IF(INPUT_OUTPUT!CA699="","",INPUT_OUTPUT!CA699)</f>
        <v/>
      </c>
      <c r="Z712" s="2457" t="str">
        <f>IF(INPUT_OUTPUT!CB699="","",INPUT_OUTPUT!CB699)</f>
        <v/>
      </c>
      <c r="AA712" s="2461" t="str">
        <f t="shared" si="35"/>
        <v/>
      </c>
      <c r="AB712" s="2459" t="str">
        <f>IF(INPUT_OUTPUT!CC699="","",INPUT_OUTPUT!CC699)</f>
        <v/>
      </c>
      <c r="AC712" s="2459" t="str">
        <f>IF(INPUT_OUTPUT!CD699="","",INPUT_OUTPUT!CD699)</f>
        <v/>
      </c>
      <c r="AD712" s="2459" t="str">
        <f>IF(INPUT_OUTPUT!CE699="","",INPUT_OUTPUT!CE699)</f>
        <v/>
      </c>
      <c r="AE712" s="2459" t="str">
        <f>IF(INPUT_OUTPUT!CF699="","",INPUT_OUTPUT!CF699)</f>
        <v/>
      </c>
      <c r="AF712" s="2459" t="str">
        <f>IF(INPUT_OUTPUT!CG699="","",INPUT_OUTPUT!CG699)</f>
        <v/>
      </c>
      <c r="AG712" s="2459" t="str">
        <f>IF(INPUT_OUTPUT!CH699="","",INPUT_OUTPUT!CH699)</f>
        <v/>
      </c>
      <c r="AH712" s="2459" t="str">
        <f>IF(INPUT_OUTPUT!CI699="","",INPUT_OUTPUT!CI699)</f>
        <v/>
      </c>
    </row>
    <row r="713" spans="3:34" s="2437" customFormat="1" ht="12.75" customHeight="1">
      <c r="C713" s="2461" t="str">
        <f>IF(INPUT_OUTPUT!C700="","",INPUT_OUTPUT!C700)</f>
        <v/>
      </c>
      <c r="D713" s="2462" t="str">
        <f>IF(INPUT_OUTPUT!BH700="","",INPUT_OUTPUT!BH700)</f>
        <v/>
      </c>
      <c r="E713" s="2462" t="str">
        <f>IF(INPUT_OUTPUT!BI700="","",INPUT_OUTPUT!BI700)</f>
        <v/>
      </c>
      <c r="F713" s="2462" t="str">
        <f>IF(INPUT_OUTPUT!BJ700="","",INPUT_OUTPUT!BJ700)</f>
        <v/>
      </c>
      <c r="G713" s="2462" t="str">
        <f>IF(INPUT_OUTPUT!BK700="","",INPUT_OUTPUT!BK700)</f>
        <v/>
      </c>
      <c r="H713" s="2462" t="str">
        <f>IF(INPUT_OUTPUT!BL700="","",INPUT_OUTPUT!BL700)</f>
        <v/>
      </c>
      <c r="I713" s="2462" t="str">
        <f>IF(INPUT_OUTPUT!BM700="","",INPUT_OUTPUT!BM700)</f>
        <v/>
      </c>
      <c r="J713" s="2462" t="str">
        <f>IF(INPUT_OUTPUT!BN700="","",INPUT_OUTPUT!BN700)</f>
        <v/>
      </c>
      <c r="K713" s="2453" t="str">
        <f t="shared" si="33"/>
        <v/>
      </c>
      <c r="L713" s="2457" t="str">
        <f>IF(INPUT_OUTPUT!BO700="","",INPUT_OUTPUT!BO700)</f>
        <v/>
      </c>
      <c r="M713" s="2457" t="str">
        <f>IF(INPUT_OUTPUT!BP700="","",INPUT_OUTPUT!BP700)</f>
        <v/>
      </c>
      <c r="N713" s="2457" t="str">
        <f>IF(INPUT_OUTPUT!BQ700="","",INPUT_OUTPUT!BQ700)</f>
        <v/>
      </c>
      <c r="O713" s="2457" t="str">
        <f>IF(INPUT_OUTPUT!BR700="","",INPUT_OUTPUT!BR700)</f>
        <v/>
      </c>
      <c r="P713" s="2457" t="str">
        <f>IF(INPUT_OUTPUT!BS700="","",INPUT_OUTPUT!BS700)</f>
        <v/>
      </c>
      <c r="Q713" s="2457" t="str">
        <f>IF(INPUT_OUTPUT!BT700="","",INPUT_OUTPUT!BT700)</f>
        <v/>
      </c>
      <c r="R713" s="2457" t="str">
        <f>IF(INPUT_OUTPUT!BU700="","",INPUT_OUTPUT!BU700)</f>
        <v/>
      </c>
      <c r="S713" s="2461" t="str">
        <f t="shared" si="34"/>
        <v/>
      </c>
      <c r="T713" s="2457" t="str">
        <f>IF(INPUT_OUTPUT!BV700="","",INPUT_OUTPUT!BV700)</f>
        <v/>
      </c>
      <c r="U713" s="2457" t="str">
        <f>IF(INPUT_OUTPUT!BW700="","",INPUT_OUTPUT!BW700)</f>
        <v/>
      </c>
      <c r="V713" s="2457" t="str">
        <f>IF(INPUT_OUTPUT!BX700="","",INPUT_OUTPUT!BX700)</f>
        <v/>
      </c>
      <c r="W713" s="2457" t="str">
        <f>IF(INPUT_OUTPUT!BY700="","",INPUT_OUTPUT!BY700)</f>
        <v/>
      </c>
      <c r="X713" s="2457" t="str">
        <f>IF(INPUT_OUTPUT!BZ700="","",INPUT_OUTPUT!BZ700)</f>
        <v/>
      </c>
      <c r="Y713" s="2457" t="str">
        <f>IF(INPUT_OUTPUT!CA700="","",INPUT_OUTPUT!CA700)</f>
        <v/>
      </c>
      <c r="Z713" s="2457" t="str">
        <f>IF(INPUT_OUTPUT!CB700="","",INPUT_OUTPUT!CB700)</f>
        <v/>
      </c>
      <c r="AA713" s="2461" t="str">
        <f t="shared" si="35"/>
        <v/>
      </c>
      <c r="AB713" s="2459" t="str">
        <f>IF(INPUT_OUTPUT!CC700="","",INPUT_OUTPUT!CC700)</f>
        <v/>
      </c>
      <c r="AC713" s="2459" t="str">
        <f>IF(INPUT_OUTPUT!CD700="","",INPUT_OUTPUT!CD700)</f>
        <v/>
      </c>
      <c r="AD713" s="2459" t="str">
        <f>IF(INPUT_OUTPUT!CE700="","",INPUT_OUTPUT!CE700)</f>
        <v/>
      </c>
      <c r="AE713" s="2459" t="str">
        <f>IF(INPUT_OUTPUT!CF700="","",INPUT_OUTPUT!CF700)</f>
        <v/>
      </c>
      <c r="AF713" s="2459" t="str">
        <f>IF(INPUT_OUTPUT!CG700="","",INPUT_OUTPUT!CG700)</f>
        <v/>
      </c>
      <c r="AG713" s="2459" t="str">
        <f>IF(INPUT_OUTPUT!CH700="","",INPUT_OUTPUT!CH700)</f>
        <v/>
      </c>
      <c r="AH713" s="2459" t="str">
        <f>IF(INPUT_OUTPUT!CI700="","",INPUT_OUTPUT!CI700)</f>
        <v/>
      </c>
    </row>
    <row r="714" spans="3:34" s="2437" customFormat="1" ht="12.75" customHeight="1">
      <c r="C714" s="2461" t="str">
        <f>IF(INPUT_OUTPUT!C701="","",INPUT_OUTPUT!C701)</f>
        <v/>
      </c>
      <c r="D714" s="2462" t="str">
        <f>IF(INPUT_OUTPUT!BH701="","",INPUT_OUTPUT!BH701)</f>
        <v/>
      </c>
      <c r="E714" s="2462" t="str">
        <f>IF(INPUT_OUTPUT!BI701="","",INPUT_OUTPUT!BI701)</f>
        <v/>
      </c>
      <c r="F714" s="2462" t="str">
        <f>IF(INPUT_OUTPUT!BJ701="","",INPUT_OUTPUT!BJ701)</f>
        <v/>
      </c>
      <c r="G714" s="2462" t="str">
        <f>IF(INPUT_OUTPUT!BK701="","",INPUT_OUTPUT!BK701)</f>
        <v/>
      </c>
      <c r="H714" s="2462" t="str">
        <f>IF(INPUT_OUTPUT!BL701="","",INPUT_OUTPUT!BL701)</f>
        <v/>
      </c>
      <c r="I714" s="2462" t="str">
        <f>IF(INPUT_OUTPUT!BM701="","",INPUT_OUTPUT!BM701)</f>
        <v/>
      </c>
      <c r="J714" s="2462" t="str">
        <f>IF(INPUT_OUTPUT!BN701="","",INPUT_OUTPUT!BN701)</f>
        <v/>
      </c>
      <c r="K714" s="2453" t="str">
        <f t="shared" si="33"/>
        <v/>
      </c>
      <c r="L714" s="2457" t="str">
        <f>IF(INPUT_OUTPUT!BO701="","",INPUT_OUTPUT!BO701)</f>
        <v/>
      </c>
      <c r="M714" s="2457" t="str">
        <f>IF(INPUT_OUTPUT!BP701="","",INPUT_OUTPUT!BP701)</f>
        <v/>
      </c>
      <c r="N714" s="2457" t="str">
        <f>IF(INPUT_OUTPUT!BQ701="","",INPUT_OUTPUT!BQ701)</f>
        <v/>
      </c>
      <c r="O714" s="2457" t="str">
        <f>IF(INPUT_OUTPUT!BR701="","",INPUT_OUTPUT!BR701)</f>
        <v/>
      </c>
      <c r="P714" s="2457" t="str">
        <f>IF(INPUT_OUTPUT!BS701="","",INPUT_OUTPUT!BS701)</f>
        <v/>
      </c>
      <c r="Q714" s="2457" t="str">
        <f>IF(INPUT_OUTPUT!BT701="","",INPUT_OUTPUT!BT701)</f>
        <v/>
      </c>
      <c r="R714" s="2457" t="str">
        <f>IF(INPUT_OUTPUT!BU701="","",INPUT_OUTPUT!BU701)</f>
        <v/>
      </c>
      <c r="S714" s="2461" t="str">
        <f t="shared" si="34"/>
        <v/>
      </c>
      <c r="T714" s="2457" t="str">
        <f>IF(INPUT_OUTPUT!BV701="","",INPUT_OUTPUT!BV701)</f>
        <v/>
      </c>
      <c r="U714" s="2457" t="str">
        <f>IF(INPUT_OUTPUT!BW701="","",INPUT_OUTPUT!BW701)</f>
        <v/>
      </c>
      <c r="V714" s="2457" t="str">
        <f>IF(INPUT_OUTPUT!BX701="","",INPUT_OUTPUT!BX701)</f>
        <v/>
      </c>
      <c r="W714" s="2457" t="str">
        <f>IF(INPUT_OUTPUT!BY701="","",INPUT_OUTPUT!BY701)</f>
        <v/>
      </c>
      <c r="X714" s="2457" t="str">
        <f>IF(INPUT_OUTPUT!BZ701="","",INPUT_OUTPUT!BZ701)</f>
        <v/>
      </c>
      <c r="Y714" s="2457" t="str">
        <f>IF(INPUT_OUTPUT!CA701="","",INPUT_OUTPUT!CA701)</f>
        <v/>
      </c>
      <c r="Z714" s="2457" t="str">
        <f>IF(INPUT_OUTPUT!CB701="","",INPUT_OUTPUT!CB701)</f>
        <v/>
      </c>
      <c r="AA714" s="2461" t="str">
        <f t="shared" si="35"/>
        <v/>
      </c>
      <c r="AB714" s="2459" t="str">
        <f>IF(INPUT_OUTPUT!CC701="","",INPUT_OUTPUT!CC701)</f>
        <v/>
      </c>
      <c r="AC714" s="2459" t="str">
        <f>IF(INPUT_OUTPUT!CD701="","",INPUT_OUTPUT!CD701)</f>
        <v/>
      </c>
      <c r="AD714" s="2459" t="str">
        <f>IF(INPUT_OUTPUT!CE701="","",INPUT_OUTPUT!CE701)</f>
        <v/>
      </c>
      <c r="AE714" s="2459" t="str">
        <f>IF(INPUT_OUTPUT!CF701="","",INPUT_OUTPUT!CF701)</f>
        <v/>
      </c>
      <c r="AF714" s="2459" t="str">
        <f>IF(INPUT_OUTPUT!CG701="","",INPUT_OUTPUT!CG701)</f>
        <v/>
      </c>
      <c r="AG714" s="2459" t="str">
        <f>IF(INPUT_OUTPUT!CH701="","",INPUT_OUTPUT!CH701)</f>
        <v/>
      </c>
      <c r="AH714" s="2459" t="str">
        <f>IF(INPUT_OUTPUT!CI701="","",INPUT_OUTPUT!CI701)</f>
        <v/>
      </c>
    </row>
    <row r="715" spans="3:34" s="2437" customFormat="1" ht="12.75" customHeight="1">
      <c r="C715" s="2461" t="str">
        <f>IF(INPUT_OUTPUT!C702="","",INPUT_OUTPUT!C702)</f>
        <v/>
      </c>
      <c r="D715" s="2462" t="str">
        <f>IF(INPUT_OUTPUT!BH702="","",INPUT_OUTPUT!BH702)</f>
        <v/>
      </c>
      <c r="E715" s="2462" t="str">
        <f>IF(INPUT_OUTPUT!BI702="","",INPUT_OUTPUT!BI702)</f>
        <v/>
      </c>
      <c r="F715" s="2462" t="str">
        <f>IF(INPUT_OUTPUT!BJ702="","",INPUT_OUTPUT!BJ702)</f>
        <v/>
      </c>
      <c r="G715" s="2462" t="str">
        <f>IF(INPUT_OUTPUT!BK702="","",INPUT_OUTPUT!BK702)</f>
        <v/>
      </c>
      <c r="H715" s="2462" t="str">
        <f>IF(INPUT_OUTPUT!BL702="","",INPUT_OUTPUT!BL702)</f>
        <v/>
      </c>
      <c r="I715" s="2462" t="str">
        <f>IF(INPUT_OUTPUT!BM702="","",INPUT_OUTPUT!BM702)</f>
        <v/>
      </c>
      <c r="J715" s="2462" t="str">
        <f>IF(INPUT_OUTPUT!BN702="","",INPUT_OUTPUT!BN702)</f>
        <v/>
      </c>
      <c r="K715" s="2453" t="str">
        <f t="shared" si="33"/>
        <v/>
      </c>
      <c r="L715" s="2457" t="str">
        <f>IF(INPUT_OUTPUT!BO702="","",INPUT_OUTPUT!BO702)</f>
        <v/>
      </c>
      <c r="M715" s="2457" t="str">
        <f>IF(INPUT_OUTPUT!BP702="","",INPUT_OUTPUT!BP702)</f>
        <v/>
      </c>
      <c r="N715" s="2457" t="str">
        <f>IF(INPUT_OUTPUT!BQ702="","",INPUT_OUTPUT!BQ702)</f>
        <v/>
      </c>
      <c r="O715" s="2457" t="str">
        <f>IF(INPUT_OUTPUT!BR702="","",INPUT_OUTPUT!BR702)</f>
        <v/>
      </c>
      <c r="P715" s="2457" t="str">
        <f>IF(INPUT_OUTPUT!BS702="","",INPUT_OUTPUT!BS702)</f>
        <v/>
      </c>
      <c r="Q715" s="2457" t="str">
        <f>IF(INPUT_OUTPUT!BT702="","",INPUT_OUTPUT!BT702)</f>
        <v/>
      </c>
      <c r="R715" s="2457" t="str">
        <f>IF(INPUT_OUTPUT!BU702="","",INPUT_OUTPUT!BU702)</f>
        <v/>
      </c>
      <c r="S715" s="2461" t="str">
        <f t="shared" si="34"/>
        <v/>
      </c>
      <c r="T715" s="2457" t="str">
        <f>IF(INPUT_OUTPUT!BV702="","",INPUT_OUTPUT!BV702)</f>
        <v/>
      </c>
      <c r="U715" s="2457" t="str">
        <f>IF(INPUT_OUTPUT!BW702="","",INPUT_OUTPUT!BW702)</f>
        <v/>
      </c>
      <c r="V715" s="2457" t="str">
        <f>IF(INPUT_OUTPUT!BX702="","",INPUT_OUTPUT!BX702)</f>
        <v/>
      </c>
      <c r="W715" s="2457" t="str">
        <f>IF(INPUT_OUTPUT!BY702="","",INPUT_OUTPUT!BY702)</f>
        <v/>
      </c>
      <c r="X715" s="2457" t="str">
        <f>IF(INPUT_OUTPUT!BZ702="","",INPUT_OUTPUT!BZ702)</f>
        <v/>
      </c>
      <c r="Y715" s="2457" t="str">
        <f>IF(INPUT_OUTPUT!CA702="","",INPUT_OUTPUT!CA702)</f>
        <v/>
      </c>
      <c r="Z715" s="2457" t="str">
        <f>IF(INPUT_OUTPUT!CB702="","",INPUT_OUTPUT!CB702)</f>
        <v/>
      </c>
      <c r="AA715" s="2461" t="str">
        <f t="shared" si="35"/>
        <v/>
      </c>
      <c r="AB715" s="2459" t="str">
        <f>IF(INPUT_OUTPUT!CC702="","",INPUT_OUTPUT!CC702)</f>
        <v/>
      </c>
      <c r="AC715" s="2459" t="str">
        <f>IF(INPUT_OUTPUT!CD702="","",INPUT_OUTPUT!CD702)</f>
        <v/>
      </c>
      <c r="AD715" s="2459" t="str">
        <f>IF(INPUT_OUTPUT!CE702="","",INPUT_OUTPUT!CE702)</f>
        <v/>
      </c>
      <c r="AE715" s="2459" t="str">
        <f>IF(INPUT_OUTPUT!CF702="","",INPUT_OUTPUT!CF702)</f>
        <v/>
      </c>
      <c r="AF715" s="2459" t="str">
        <f>IF(INPUT_OUTPUT!CG702="","",INPUT_OUTPUT!CG702)</f>
        <v/>
      </c>
      <c r="AG715" s="2459" t="str">
        <f>IF(INPUT_OUTPUT!CH702="","",INPUT_OUTPUT!CH702)</f>
        <v/>
      </c>
      <c r="AH715" s="2459" t="str">
        <f>IF(INPUT_OUTPUT!CI702="","",INPUT_OUTPUT!CI702)</f>
        <v/>
      </c>
    </row>
    <row r="716" spans="3:34" s="2437" customFormat="1" ht="12.75" customHeight="1">
      <c r="C716" s="2461" t="str">
        <f>IF(INPUT_OUTPUT!C703="","",INPUT_OUTPUT!C703)</f>
        <v/>
      </c>
      <c r="D716" s="2462" t="str">
        <f>IF(INPUT_OUTPUT!BH703="","",INPUT_OUTPUT!BH703)</f>
        <v/>
      </c>
      <c r="E716" s="2462" t="str">
        <f>IF(INPUT_OUTPUT!BI703="","",INPUT_OUTPUT!BI703)</f>
        <v/>
      </c>
      <c r="F716" s="2462" t="str">
        <f>IF(INPUT_OUTPUT!BJ703="","",INPUT_OUTPUT!BJ703)</f>
        <v/>
      </c>
      <c r="G716" s="2462" t="str">
        <f>IF(INPUT_OUTPUT!BK703="","",INPUT_OUTPUT!BK703)</f>
        <v/>
      </c>
      <c r="H716" s="2462" t="str">
        <f>IF(INPUT_OUTPUT!BL703="","",INPUT_OUTPUT!BL703)</f>
        <v/>
      </c>
      <c r="I716" s="2462" t="str">
        <f>IF(INPUT_OUTPUT!BM703="","",INPUT_OUTPUT!BM703)</f>
        <v/>
      </c>
      <c r="J716" s="2462" t="str">
        <f>IF(INPUT_OUTPUT!BN703="","",INPUT_OUTPUT!BN703)</f>
        <v/>
      </c>
      <c r="K716" s="2453" t="str">
        <f t="shared" si="33"/>
        <v/>
      </c>
      <c r="L716" s="2457" t="str">
        <f>IF(INPUT_OUTPUT!BO703="","",INPUT_OUTPUT!BO703)</f>
        <v/>
      </c>
      <c r="M716" s="2457" t="str">
        <f>IF(INPUT_OUTPUT!BP703="","",INPUT_OUTPUT!BP703)</f>
        <v/>
      </c>
      <c r="N716" s="2457" t="str">
        <f>IF(INPUT_OUTPUT!BQ703="","",INPUT_OUTPUT!BQ703)</f>
        <v/>
      </c>
      <c r="O716" s="2457" t="str">
        <f>IF(INPUT_OUTPUT!BR703="","",INPUT_OUTPUT!BR703)</f>
        <v/>
      </c>
      <c r="P716" s="2457" t="str">
        <f>IF(INPUT_OUTPUT!BS703="","",INPUT_OUTPUT!BS703)</f>
        <v/>
      </c>
      <c r="Q716" s="2457" t="str">
        <f>IF(INPUT_OUTPUT!BT703="","",INPUT_OUTPUT!BT703)</f>
        <v/>
      </c>
      <c r="R716" s="2457" t="str">
        <f>IF(INPUT_OUTPUT!BU703="","",INPUT_OUTPUT!BU703)</f>
        <v/>
      </c>
      <c r="S716" s="2461" t="str">
        <f t="shared" si="34"/>
        <v/>
      </c>
      <c r="T716" s="2457" t="str">
        <f>IF(INPUT_OUTPUT!BV703="","",INPUT_OUTPUT!BV703)</f>
        <v/>
      </c>
      <c r="U716" s="2457" t="str">
        <f>IF(INPUT_OUTPUT!BW703="","",INPUT_OUTPUT!BW703)</f>
        <v/>
      </c>
      <c r="V716" s="2457" t="str">
        <f>IF(INPUT_OUTPUT!BX703="","",INPUT_OUTPUT!BX703)</f>
        <v/>
      </c>
      <c r="W716" s="2457" t="str">
        <f>IF(INPUT_OUTPUT!BY703="","",INPUT_OUTPUT!BY703)</f>
        <v/>
      </c>
      <c r="X716" s="2457" t="str">
        <f>IF(INPUT_OUTPUT!BZ703="","",INPUT_OUTPUT!BZ703)</f>
        <v/>
      </c>
      <c r="Y716" s="2457" t="str">
        <f>IF(INPUT_OUTPUT!CA703="","",INPUT_OUTPUT!CA703)</f>
        <v/>
      </c>
      <c r="Z716" s="2457" t="str">
        <f>IF(INPUT_OUTPUT!CB703="","",INPUT_OUTPUT!CB703)</f>
        <v/>
      </c>
      <c r="AA716" s="2461" t="str">
        <f t="shared" si="35"/>
        <v/>
      </c>
      <c r="AB716" s="2459" t="str">
        <f>IF(INPUT_OUTPUT!CC703="","",INPUT_OUTPUT!CC703)</f>
        <v/>
      </c>
      <c r="AC716" s="2459" t="str">
        <f>IF(INPUT_OUTPUT!CD703="","",INPUT_OUTPUT!CD703)</f>
        <v/>
      </c>
      <c r="AD716" s="2459" t="str">
        <f>IF(INPUT_OUTPUT!CE703="","",INPUT_OUTPUT!CE703)</f>
        <v/>
      </c>
      <c r="AE716" s="2459" t="str">
        <f>IF(INPUT_OUTPUT!CF703="","",INPUT_OUTPUT!CF703)</f>
        <v/>
      </c>
      <c r="AF716" s="2459" t="str">
        <f>IF(INPUT_OUTPUT!CG703="","",INPUT_OUTPUT!CG703)</f>
        <v/>
      </c>
      <c r="AG716" s="2459" t="str">
        <f>IF(INPUT_OUTPUT!CH703="","",INPUT_OUTPUT!CH703)</f>
        <v/>
      </c>
      <c r="AH716" s="2459" t="str">
        <f>IF(INPUT_OUTPUT!CI703="","",INPUT_OUTPUT!CI703)</f>
        <v/>
      </c>
    </row>
    <row r="717" spans="3:34" s="2437" customFormat="1" ht="12.75" customHeight="1">
      <c r="C717" s="2461" t="str">
        <f>IF(INPUT_OUTPUT!C704="","",INPUT_OUTPUT!C704)</f>
        <v/>
      </c>
      <c r="D717" s="2462" t="str">
        <f>IF(INPUT_OUTPUT!BH704="","",INPUT_OUTPUT!BH704)</f>
        <v/>
      </c>
      <c r="E717" s="2462" t="str">
        <f>IF(INPUT_OUTPUT!BI704="","",INPUT_OUTPUT!BI704)</f>
        <v/>
      </c>
      <c r="F717" s="2462" t="str">
        <f>IF(INPUT_OUTPUT!BJ704="","",INPUT_OUTPUT!BJ704)</f>
        <v/>
      </c>
      <c r="G717" s="2462" t="str">
        <f>IF(INPUT_OUTPUT!BK704="","",INPUT_OUTPUT!BK704)</f>
        <v/>
      </c>
      <c r="H717" s="2462" t="str">
        <f>IF(INPUT_OUTPUT!BL704="","",INPUT_OUTPUT!BL704)</f>
        <v/>
      </c>
      <c r="I717" s="2462" t="str">
        <f>IF(INPUT_OUTPUT!BM704="","",INPUT_OUTPUT!BM704)</f>
        <v/>
      </c>
      <c r="J717" s="2462" t="str">
        <f>IF(INPUT_OUTPUT!BN704="","",INPUT_OUTPUT!BN704)</f>
        <v/>
      </c>
      <c r="K717" s="2453" t="str">
        <f t="shared" si="33"/>
        <v/>
      </c>
      <c r="L717" s="2457" t="str">
        <f>IF(INPUT_OUTPUT!BO704="","",INPUT_OUTPUT!BO704)</f>
        <v/>
      </c>
      <c r="M717" s="2457" t="str">
        <f>IF(INPUT_OUTPUT!BP704="","",INPUT_OUTPUT!BP704)</f>
        <v/>
      </c>
      <c r="N717" s="2457" t="str">
        <f>IF(INPUT_OUTPUT!BQ704="","",INPUT_OUTPUT!BQ704)</f>
        <v/>
      </c>
      <c r="O717" s="2457" t="str">
        <f>IF(INPUT_OUTPUT!BR704="","",INPUT_OUTPUT!BR704)</f>
        <v/>
      </c>
      <c r="P717" s="2457" t="str">
        <f>IF(INPUT_OUTPUT!BS704="","",INPUT_OUTPUT!BS704)</f>
        <v/>
      </c>
      <c r="Q717" s="2457" t="str">
        <f>IF(INPUT_OUTPUT!BT704="","",INPUT_OUTPUT!BT704)</f>
        <v/>
      </c>
      <c r="R717" s="2457" t="str">
        <f>IF(INPUT_OUTPUT!BU704="","",INPUT_OUTPUT!BU704)</f>
        <v/>
      </c>
      <c r="S717" s="2461" t="str">
        <f t="shared" si="34"/>
        <v/>
      </c>
      <c r="T717" s="2457" t="str">
        <f>IF(INPUT_OUTPUT!BV704="","",INPUT_OUTPUT!BV704)</f>
        <v/>
      </c>
      <c r="U717" s="2457" t="str">
        <f>IF(INPUT_OUTPUT!BW704="","",INPUT_OUTPUT!BW704)</f>
        <v/>
      </c>
      <c r="V717" s="2457" t="str">
        <f>IF(INPUT_OUTPUT!BX704="","",INPUT_OUTPUT!BX704)</f>
        <v/>
      </c>
      <c r="W717" s="2457" t="str">
        <f>IF(INPUT_OUTPUT!BY704="","",INPUT_OUTPUT!BY704)</f>
        <v/>
      </c>
      <c r="X717" s="2457" t="str">
        <f>IF(INPUT_OUTPUT!BZ704="","",INPUT_OUTPUT!BZ704)</f>
        <v/>
      </c>
      <c r="Y717" s="2457" t="str">
        <f>IF(INPUT_OUTPUT!CA704="","",INPUT_OUTPUT!CA704)</f>
        <v/>
      </c>
      <c r="Z717" s="2457" t="str">
        <f>IF(INPUT_OUTPUT!CB704="","",INPUT_OUTPUT!CB704)</f>
        <v/>
      </c>
      <c r="AA717" s="2461" t="str">
        <f t="shared" si="35"/>
        <v/>
      </c>
      <c r="AB717" s="2459" t="str">
        <f>IF(INPUT_OUTPUT!CC704="","",INPUT_OUTPUT!CC704)</f>
        <v/>
      </c>
      <c r="AC717" s="2459" t="str">
        <f>IF(INPUT_OUTPUT!CD704="","",INPUT_OUTPUT!CD704)</f>
        <v/>
      </c>
      <c r="AD717" s="2459" t="str">
        <f>IF(INPUT_OUTPUT!CE704="","",INPUT_OUTPUT!CE704)</f>
        <v/>
      </c>
      <c r="AE717" s="2459" t="str">
        <f>IF(INPUT_OUTPUT!CF704="","",INPUT_OUTPUT!CF704)</f>
        <v/>
      </c>
      <c r="AF717" s="2459" t="str">
        <f>IF(INPUT_OUTPUT!CG704="","",INPUT_OUTPUT!CG704)</f>
        <v/>
      </c>
      <c r="AG717" s="2459" t="str">
        <f>IF(INPUT_OUTPUT!CH704="","",INPUT_OUTPUT!CH704)</f>
        <v/>
      </c>
      <c r="AH717" s="2459" t="str">
        <f>IF(INPUT_OUTPUT!CI704="","",INPUT_OUTPUT!CI704)</f>
        <v/>
      </c>
    </row>
    <row r="718" spans="3:34" s="2437" customFormat="1" ht="12.75" customHeight="1">
      <c r="C718" s="2461" t="str">
        <f>IF(INPUT_OUTPUT!C705="","",INPUT_OUTPUT!C705)</f>
        <v/>
      </c>
      <c r="D718" s="2462" t="str">
        <f>IF(INPUT_OUTPUT!BH705="","",INPUT_OUTPUT!BH705)</f>
        <v/>
      </c>
      <c r="E718" s="2462" t="str">
        <f>IF(INPUT_OUTPUT!BI705="","",INPUT_OUTPUT!BI705)</f>
        <v/>
      </c>
      <c r="F718" s="2462" t="str">
        <f>IF(INPUT_OUTPUT!BJ705="","",INPUT_OUTPUT!BJ705)</f>
        <v/>
      </c>
      <c r="G718" s="2462" t="str">
        <f>IF(INPUT_OUTPUT!BK705="","",INPUT_OUTPUT!BK705)</f>
        <v/>
      </c>
      <c r="H718" s="2462" t="str">
        <f>IF(INPUT_OUTPUT!BL705="","",INPUT_OUTPUT!BL705)</f>
        <v/>
      </c>
      <c r="I718" s="2462" t="str">
        <f>IF(INPUT_OUTPUT!BM705="","",INPUT_OUTPUT!BM705)</f>
        <v/>
      </c>
      <c r="J718" s="2462" t="str">
        <f>IF(INPUT_OUTPUT!BN705="","",INPUT_OUTPUT!BN705)</f>
        <v/>
      </c>
      <c r="K718" s="2453" t="str">
        <f t="shared" si="33"/>
        <v/>
      </c>
      <c r="L718" s="2457" t="str">
        <f>IF(INPUT_OUTPUT!BO705="","",INPUT_OUTPUT!BO705)</f>
        <v/>
      </c>
      <c r="M718" s="2457" t="str">
        <f>IF(INPUT_OUTPUT!BP705="","",INPUT_OUTPUT!BP705)</f>
        <v/>
      </c>
      <c r="N718" s="2457" t="str">
        <f>IF(INPUT_OUTPUT!BQ705="","",INPUT_OUTPUT!BQ705)</f>
        <v/>
      </c>
      <c r="O718" s="2457" t="str">
        <f>IF(INPUT_OUTPUT!BR705="","",INPUT_OUTPUT!BR705)</f>
        <v/>
      </c>
      <c r="P718" s="2457" t="str">
        <f>IF(INPUT_OUTPUT!BS705="","",INPUT_OUTPUT!BS705)</f>
        <v/>
      </c>
      <c r="Q718" s="2457" t="str">
        <f>IF(INPUT_OUTPUT!BT705="","",INPUT_OUTPUT!BT705)</f>
        <v/>
      </c>
      <c r="R718" s="2457" t="str">
        <f>IF(INPUT_OUTPUT!BU705="","",INPUT_OUTPUT!BU705)</f>
        <v/>
      </c>
      <c r="S718" s="2461" t="str">
        <f t="shared" si="34"/>
        <v/>
      </c>
      <c r="T718" s="2457" t="str">
        <f>IF(INPUT_OUTPUT!BV705="","",INPUT_OUTPUT!BV705)</f>
        <v/>
      </c>
      <c r="U718" s="2457" t="str">
        <f>IF(INPUT_OUTPUT!BW705="","",INPUT_OUTPUT!BW705)</f>
        <v/>
      </c>
      <c r="V718" s="2457" t="str">
        <f>IF(INPUT_OUTPUT!BX705="","",INPUT_OUTPUT!BX705)</f>
        <v/>
      </c>
      <c r="W718" s="2457" t="str">
        <f>IF(INPUT_OUTPUT!BY705="","",INPUT_OUTPUT!BY705)</f>
        <v/>
      </c>
      <c r="X718" s="2457" t="str">
        <f>IF(INPUT_OUTPUT!BZ705="","",INPUT_OUTPUT!BZ705)</f>
        <v/>
      </c>
      <c r="Y718" s="2457" t="str">
        <f>IF(INPUT_OUTPUT!CA705="","",INPUT_OUTPUT!CA705)</f>
        <v/>
      </c>
      <c r="Z718" s="2457" t="str">
        <f>IF(INPUT_OUTPUT!CB705="","",INPUT_OUTPUT!CB705)</f>
        <v/>
      </c>
      <c r="AA718" s="2461" t="str">
        <f t="shared" si="35"/>
        <v/>
      </c>
      <c r="AB718" s="2459" t="str">
        <f>IF(INPUT_OUTPUT!CC705="","",INPUT_OUTPUT!CC705)</f>
        <v/>
      </c>
      <c r="AC718" s="2459" t="str">
        <f>IF(INPUT_OUTPUT!CD705="","",INPUT_OUTPUT!CD705)</f>
        <v/>
      </c>
      <c r="AD718" s="2459" t="str">
        <f>IF(INPUT_OUTPUT!CE705="","",INPUT_OUTPUT!CE705)</f>
        <v/>
      </c>
      <c r="AE718" s="2459" t="str">
        <f>IF(INPUT_OUTPUT!CF705="","",INPUT_OUTPUT!CF705)</f>
        <v/>
      </c>
      <c r="AF718" s="2459" t="str">
        <f>IF(INPUT_OUTPUT!CG705="","",INPUT_OUTPUT!CG705)</f>
        <v/>
      </c>
      <c r="AG718" s="2459" t="str">
        <f>IF(INPUT_OUTPUT!CH705="","",INPUT_OUTPUT!CH705)</f>
        <v/>
      </c>
      <c r="AH718" s="2459" t="str">
        <f>IF(INPUT_OUTPUT!CI705="","",INPUT_OUTPUT!CI705)</f>
        <v/>
      </c>
    </row>
    <row r="719" spans="3:34" s="2437" customFormat="1" ht="12.75" customHeight="1">
      <c r="C719" s="2461" t="str">
        <f>IF(INPUT_OUTPUT!C706="","",INPUT_OUTPUT!C706)</f>
        <v/>
      </c>
      <c r="D719" s="2462" t="str">
        <f>IF(INPUT_OUTPUT!BH706="","",INPUT_OUTPUT!BH706)</f>
        <v/>
      </c>
      <c r="E719" s="2462" t="str">
        <f>IF(INPUT_OUTPUT!BI706="","",INPUT_OUTPUT!BI706)</f>
        <v/>
      </c>
      <c r="F719" s="2462" t="str">
        <f>IF(INPUT_OUTPUT!BJ706="","",INPUT_OUTPUT!BJ706)</f>
        <v/>
      </c>
      <c r="G719" s="2462" t="str">
        <f>IF(INPUT_OUTPUT!BK706="","",INPUT_OUTPUT!BK706)</f>
        <v/>
      </c>
      <c r="H719" s="2462" t="str">
        <f>IF(INPUT_OUTPUT!BL706="","",INPUT_OUTPUT!BL706)</f>
        <v/>
      </c>
      <c r="I719" s="2462" t="str">
        <f>IF(INPUT_OUTPUT!BM706="","",INPUT_OUTPUT!BM706)</f>
        <v/>
      </c>
      <c r="J719" s="2462" t="str">
        <f>IF(INPUT_OUTPUT!BN706="","",INPUT_OUTPUT!BN706)</f>
        <v/>
      </c>
      <c r="K719" s="2453" t="str">
        <f t="shared" si="33"/>
        <v/>
      </c>
      <c r="L719" s="2457" t="str">
        <f>IF(INPUT_OUTPUT!BO706="","",INPUT_OUTPUT!BO706)</f>
        <v/>
      </c>
      <c r="M719" s="2457" t="str">
        <f>IF(INPUT_OUTPUT!BP706="","",INPUT_OUTPUT!BP706)</f>
        <v/>
      </c>
      <c r="N719" s="2457" t="str">
        <f>IF(INPUT_OUTPUT!BQ706="","",INPUT_OUTPUT!BQ706)</f>
        <v/>
      </c>
      <c r="O719" s="2457" t="str">
        <f>IF(INPUT_OUTPUT!BR706="","",INPUT_OUTPUT!BR706)</f>
        <v/>
      </c>
      <c r="P719" s="2457" t="str">
        <f>IF(INPUT_OUTPUT!BS706="","",INPUT_OUTPUT!BS706)</f>
        <v/>
      </c>
      <c r="Q719" s="2457" t="str">
        <f>IF(INPUT_OUTPUT!BT706="","",INPUT_OUTPUT!BT706)</f>
        <v/>
      </c>
      <c r="R719" s="2457" t="str">
        <f>IF(INPUT_OUTPUT!BU706="","",INPUT_OUTPUT!BU706)</f>
        <v/>
      </c>
      <c r="S719" s="2461" t="str">
        <f t="shared" si="34"/>
        <v/>
      </c>
      <c r="T719" s="2457" t="str">
        <f>IF(INPUT_OUTPUT!BV706="","",INPUT_OUTPUT!BV706)</f>
        <v/>
      </c>
      <c r="U719" s="2457" t="str">
        <f>IF(INPUT_OUTPUT!BW706="","",INPUT_OUTPUT!BW706)</f>
        <v/>
      </c>
      <c r="V719" s="2457" t="str">
        <f>IF(INPUT_OUTPUT!BX706="","",INPUT_OUTPUT!BX706)</f>
        <v/>
      </c>
      <c r="W719" s="2457" t="str">
        <f>IF(INPUT_OUTPUT!BY706="","",INPUT_OUTPUT!BY706)</f>
        <v/>
      </c>
      <c r="X719" s="2457" t="str">
        <f>IF(INPUT_OUTPUT!BZ706="","",INPUT_OUTPUT!BZ706)</f>
        <v/>
      </c>
      <c r="Y719" s="2457" t="str">
        <f>IF(INPUT_OUTPUT!CA706="","",INPUT_OUTPUT!CA706)</f>
        <v/>
      </c>
      <c r="Z719" s="2457" t="str">
        <f>IF(INPUT_OUTPUT!CB706="","",INPUT_OUTPUT!CB706)</f>
        <v/>
      </c>
      <c r="AA719" s="2461" t="str">
        <f t="shared" si="35"/>
        <v/>
      </c>
      <c r="AB719" s="2459" t="str">
        <f>IF(INPUT_OUTPUT!CC706="","",INPUT_OUTPUT!CC706)</f>
        <v/>
      </c>
      <c r="AC719" s="2459" t="str">
        <f>IF(INPUT_OUTPUT!CD706="","",INPUT_OUTPUT!CD706)</f>
        <v/>
      </c>
      <c r="AD719" s="2459" t="str">
        <f>IF(INPUT_OUTPUT!CE706="","",INPUT_OUTPUT!CE706)</f>
        <v/>
      </c>
      <c r="AE719" s="2459" t="str">
        <f>IF(INPUT_OUTPUT!CF706="","",INPUT_OUTPUT!CF706)</f>
        <v/>
      </c>
      <c r="AF719" s="2459" t="str">
        <f>IF(INPUT_OUTPUT!CG706="","",INPUT_OUTPUT!CG706)</f>
        <v/>
      </c>
      <c r="AG719" s="2459" t="str">
        <f>IF(INPUT_OUTPUT!CH706="","",INPUT_OUTPUT!CH706)</f>
        <v/>
      </c>
      <c r="AH719" s="2459" t="str">
        <f>IF(INPUT_OUTPUT!CI706="","",INPUT_OUTPUT!CI706)</f>
        <v/>
      </c>
    </row>
    <row r="720" spans="3:34" s="2437" customFormat="1" ht="12.75" customHeight="1">
      <c r="C720" s="2461" t="str">
        <f>IF(INPUT_OUTPUT!C707="","",INPUT_OUTPUT!C707)</f>
        <v/>
      </c>
      <c r="D720" s="2462" t="str">
        <f>IF(INPUT_OUTPUT!BH707="","",INPUT_OUTPUT!BH707)</f>
        <v/>
      </c>
      <c r="E720" s="2462" t="str">
        <f>IF(INPUT_OUTPUT!BI707="","",INPUT_OUTPUT!BI707)</f>
        <v/>
      </c>
      <c r="F720" s="2462" t="str">
        <f>IF(INPUT_OUTPUT!BJ707="","",INPUT_OUTPUT!BJ707)</f>
        <v/>
      </c>
      <c r="G720" s="2462" t="str">
        <f>IF(INPUT_OUTPUT!BK707="","",INPUT_OUTPUT!BK707)</f>
        <v/>
      </c>
      <c r="H720" s="2462" t="str">
        <f>IF(INPUT_OUTPUT!BL707="","",INPUT_OUTPUT!BL707)</f>
        <v/>
      </c>
      <c r="I720" s="2462" t="str">
        <f>IF(INPUT_OUTPUT!BM707="","",INPUT_OUTPUT!BM707)</f>
        <v/>
      </c>
      <c r="J720" s="2462" t="str">
        <f>IF(INPUT_OUTPUT!BN707="","",INPUT_OUTPUT!BN707)</f>
        <v/>
      </c>
      <c r="K720" s="2453" t="str">
        <f t="shared" si="33"/>
        <v/>
      </c>
      <c r="L720" s="2457" t="str">
        <f>IF(INPUT_OUTPUT!BO707="","",INPUT_OUTPUT!BO707)</f>
        <v/>
      </c>
      <c r="M720" s="2457" t="str">
        <f>IF(INPUT_OUTPUT!BP707="","",INPUT_OUTPUT!BP707)</f>
        <v/>
      </c>
      <c r="N720" s="2457" t="str">
        <f>IF(INPUT_OUTPUT!BQ707="","",INPUT_OUTPUT!BQ707)</f>
        <v/>
      </c>
      <c r="O720" s="2457" t="str">
        <f>IF(INPUT_OUTPUT!BR707="","",INPUT_OUTPUT!BR707)</f>
        <v/>
      </c>
      <c r="P720" s="2457" t="str">
        <f>IF(INPUT_OUTPUT!BS707="","",INPUT_OUTPUT!BS707)</f>
        <v/>
      </c>
      <c r="Q720" s="2457" t="str">
        <f>IF(INPUT_OUTPUT!BT707="","",INPUT_OUTPUT!BT707)</f>
        <v/>
      </c>
      <c r="R720" s="2457" t="str">
        <f>IF(INPUT_OUTPUT!BU707="","",INPUT_OUTPUT!BU707)</f>
        <v/>
      </c>
      <c r="S720" s="2461" t="str">
        <f t="shared" si="34"/>
        <v/>
      </c>
      <c r="T720" s="2457" t="str">
        <f>IF(INPUT_OUTPUT!BV707="","",INPUT_OUTPUT!BV707)</f>
        <v/>
      </c>
      <c r="U720" s="2457" t="str">
        <f>IF(INPUT_OUTPUT!BW707="","",INPUT_OUTPUT!BW707)</f>
        <v/>
      </c>
      <c r="V720" s="2457" t="str">
        <f>IF(INPUT_OUTPUT!BX707="","",INPUT_OUTPUT!BX707)</f>
        <v/>
      </c>
      <c r="W720" s="2457" t="str">
        <f>IF(INPUT_OUTPUT!BY707="","",INPUT_OUTPUT!BY707)</f>
        <v/>
      </c>
      <c r="X720" s="2457" t="str">
        <f>IF(INPUT_OUTPUT!BZ707="","",INPUT_OUTPUT!BZ707)</f>
        <v/>
      </c>
      <c r="Y720" s="2457" t="str">
        <f>IF(INPUT_OUTPUT!CA707="","",INPUT_OUTPUT!CA707)</f>
        <v/>
      </c>
      <c r="Z720" s="2457" t="str">
        <f>IF(INPUT_OUTPUT!CB707="","",INPUT_OUTPUT!CB707)</f>
        <v/>
      </c>
      <c r="AA720" s="2461" t="str">
        <f t="shared" si="35"/>
        <v/>
      </c>
      <c r="AB720" s="2459" t="str">
        <f>IF(INPUT_OUTPUT!CC707="","",INPUT_OUTPUT!CC707)</f>
        <v/>
      </c>
      <c r="AC720" s="2459" t="str">
        <f>IF(INPUT_OUTPUT!CD707="","",INPUT_OUTPUT!CD707)</f>
        <v/>
      </c>
      <c r="AD720" s="2459" t="str">
        <f>IF(INPUT_OUTPUT!CE707="","",INPUT_OUTPUT!CE707)</f>
        <v/>
      </c>
      <c r="AE720" s="2459" t="str">
        <f>IF(INPUT_OUTPUT!CF707="","",INPUT_OUTPUT!CF707)</f>
        <v/>
      </c>
      <c r="AF720" s="2459" t="str">
        <f>IF(INPUT_OUTPUT!CG707="","",INPUT_OUTPUT!CG707)</f>
        <v/>
      </c>
      <c r="AG720" s="2459" t="str">
        <f>IF(INPUT_OUTPUT!CH707="","",INPUT_OUTPUT!CH707)</f>
        <v/>
      </c>
      <c r="AH720" s="2459" t="str">
        <f>IF(INPUT_OUTPUT!CI707="","",INPUT_OUTPUT!CI707)</f>
        <v/>
      </c>
    </row>
    <row r="721" spans="3:34" s="2437" customFormat="1" ht="12.75" customHeight="1">
      <c r="C721" s="2461" t="str">
        <f>IF(INPUT_OUTPUT!C708="","",INPUT_OUTPUT!C708)</f>
        <v/>
      </c>
      <c r="D721" s="2462" t="str">
        <f>IF(INPUT_OUTPUT!BH708="","",INPUT_OUTPUT!BH708)</f>
        <v/>
      </c>
      <c r="E721" s="2462" t="str">
        <f>IF(INPUT_OUTPUT!BI708="","",INPUT_OUTPUT!BI708)</f>
        <v/>
      </c>
      <c r="F721" s="2462" t="str">
        <f>IF(INPUT_OUTPUT!BJ708="","",INPUT_OUTPUT!BJ708)</f>
        <v/>
      </c>
      <c r="G721" s="2462" t="str">
        <f>IF(INPUT_OUTPUT!BK708="","",INPUT_OUTPUT!BK708)</f>
        <v/>
      </c>
      <c r="H721" s="2462" t="str">
        <f>IF(INPUT_OUTPUT!BL708="","",INPUT_OUTPUT!BL708)</f>
        <v/>
      </c>
      <c r="I721" s="2462" t="str">
        <f>IF(INPUT_OUTPUT!BM708="","",INPUT_OUTPUT!BM708)</f>
        <v/>
      </c>
      <c r="J721" s="2462" t="str">
        <f>IF(INPUT_OUTPUT!BN708="","",INPUT_OUTPUT!BN708)</f>
        <v/>
      </c>
      <c r="K721" s="2453" t="str">
        <f t="shared" si="33"/>
        <v/>
      </c>
      <c r="L721" s="2457" t="str">
        <f>IF(INPUT_OUTPUT!BO708="","",INPUT_OUTPUT!BO708)</f>
        <v/>
      </c>
      <c r="M721" s="2457" t="str">
        <f>IF(INPUT_OUTPUT!BP708="","",INPUT_OUTPUT!BP708)</f>
        <v/>
      </c>
      <c r="N721" s="2457" t="str">
        <f>IF(INPUT_OUTPUT!BQ708="","",INPUT_OUTPUT!BQ708)</f>
        <v/>
      </c>
      <c r="O721" s="2457" t="str">
        <f>IF(INPUT_OUTPUT!BR708="","",INPUT_OUTPUT!BR708)</f>
        <v/>
      </c>
      <c r="P721" s="2457" t="str">
        <f>IF(INPUT_OUTPUT!BS708="","",INPUT_OUTPUT!BS708)</f>
        <v/>
      </c>
      <c r="Q721" s="2457" t="str">
        <f>IF(INPUT_OUTPUT!BT708="","",INPUT_OUTPUT!BT708)</f>
        <v/>
      </c>
      <c r="R721" s="2457" t="str">
        <f>IF(INPUT_OUTPUT!BU708="","",INPUT_OUTPUT!BU708)</f>
        <v/>
      </c>
      <c r="S721" s="2461" t="str">
        <f t="shared" si="34"/>
        <v/>
      </c>
      <c r="T721" s="2457" t="str">
        <f>IF(INPUT_OUTPUT!BV708="","",INPUT_OUTPUT!BV708)</f>
        <v/>
      </c>
      <c r="U721" s="2457" t="str">
        <f>IF(INPUT_OUTPUT!BW708="","",INPUT_OUTPUT!BW708)</f>
        <v/>
      </c>
      <c r="V721" s="2457" t="str">
        <f>IF(INPUT_OUTPUT!BX708="","",INPUT_OUTPUT!BX708)</f>
        <v/>
      </c>
      <c r="W721" s="2457" t="str">
        <f>IF(INPUT_OUTPUT!BY708="","",INPUT_OUTPUT!BY708)</f>
        <v/>
      </c>
      <c r="X721" s="2457" t="str">
        <f>IF(INPUT_OUTPUT!BZ708="","",INPUT_OUTPUT!BZ708)</f>
        <v/>
      </c>
      <c r="Y721" s="2457" t="str">
        <f>IF(INPUT_OUTPUT!CA708="","",INPUT_OUTPUT!CA708)</f>
        <v/>
      </c>
      <c r="Z721" s="2457" t="str">
        <f>IF(INPUT_OUTPUT!CB708="","",INPUT_OUTPUT!CB708)</f>
        <v/>
      </c>
      <c r="AA721" s="2461" t="str">
        <f t="shared" si="35"/>
        <v/>
      </c>
      <c r="AB721" s="2459" t="str">
        <f>IF(INPUT_OUTPUT!CC708="","",INPUT_OUTPUT!CC708)</f>
        <v/>
      </c>
      <c r="AC721" s="2459" t="str">
        <f>IF(INPUT_OUTPUT!CD708="","",INPUT_OUTPUT!CD708)</f>
        <v/>
      </c>
      <c r="AD721" s="2459" t="str">
        <f>IF(INPUT_OUTPUT!CE708="","",INPUT_OUTPUT!CE708)</f>
        <v/>
      </c>
      <c r="AE721" s="2459" t="str">
        <f>IF(INPUT_OUTPUT!CF708="","",INPUT_OUTPUT!CF708)</f>
        <v/>
      </c>
      <c r="AF721" s="2459" t="str">
        <f>IF(INPUT_OUTPUT!CG708="","",INPUT_OUTPUT!CG708)</f>
        <v/>
      </c>
      <c r="AG721" s="2459" t="str">
        <f>IF(INPUT_OUTPUT!CH708="","",INPUT_OUTPUT!CH708)</f>
        <v/>
      </c>
      <c r="AH721" s="2459" t="str">
        <f>IF(INPUT_OUTPUT!CI708="","",INPUT_OUTPUT!CI708)</f>
        <v/>
      </c>
    </row>
    <row r="722" spans="3:34" s="2437" customFormat="1" ht="12.75" customHeight="1">
      <c r="C722" s="2461" t="str">
        <f>IF(INPUT_OUTPUT!C709="","",INPUT_OUTPUT!C709)</f>
        <v/>
      </c>
      <c r="D722" s="2462" t="str">
        <f>IF(INPUT_OUTPUT!BH709="","",INPUT_OUTPUT!BH709)</f>
        <v/>
      </c>
      <c r="E722" s="2462" t="str">
        <f>IF(INPUT_OUTPUT!BI709="","",INPUT_OUTPUT!BI709)</f>
        <v/>
      </c>
      <c r="F722" s="2462" t="str">
        <f>IF(INPUT_OUTPUT!BJ709="","",INPUT_OUTPUT!BJ709)</f>
        <v/>
      </c>
      <c r="G722" s="2462" t="str">
        <f>IF(INPUT_OUTPUT!BK709="","",INPUT_OUTPUT!BK709)</f>
        <v/>
      </c>
      <c r="H722" s="2462" t="str">
        <f>IF(INPUT_OUTPUT!BL709="","",INPUT_OUTPUT!BL709)</f>
        <v/>
      </c>
      <c r="I722" s="2462" t="str">
        <f>IF(INPUT_OUTPUT!BM709="","",INPUT_OUTPUT!BM709)</f>
        <v/>
      </c>
      <c r="J722" s="2462" t="str">
        <f>IF(INPUT_OUTPUT!BN709="","",INPUT_OUTPUT!BN709)</f>
        <v/>
      </c>
      <c r="K722" s="2453" t="str">
        <f t="shared" ref="K722:K785" si="36">C722</f>
        <v/>
      </c>
      <c r="L722" s="2457" t="str">
        <f>IF(INPUT_OUTPUT!BO709="","",INPUT_OUTPUT!BO709)</f>
        <v/>
      </c>
      <c r="M722" s="2457" t="str">
        <f>IF(INPUT_OUTPUT!BP709="","",INPUT_OUTPUT!BP709)</f>
        <v/>
      </c>
      <c r="N722" s="2457" t="str">
        <f>IF(INPUT_OUTPUT!BQ709="","",INPUT_OUTPUT!BQ709)</f>
        <v/>
      </c>
      <c r="O722" s="2457" t="str">
        <f>IF(INPUT_OUTPUT!BR709="","",INPUT_OUTPUT!BR709)</f>
        <v/>
      </c>
      <c r="P722" s="2457" t="str">
        <f>IF(INPUT_OUTPUT!BS709="","",INPUT_OUTPUT!BS709)</f>
        <v/>
      </c>
      <c r="Q722" s="2457" t="str">
        <f>IF(INPUT_OUTPUT!BT709="","",INPUT_OUTPUT!BT709)</f>
        <v/>
      </c>
      <c r="R722" s="2457" t="str">
        <f>IF(INPUT_OUTPUT!BU709="","",INPUT_OUTPUT!BU709)</f>
        <v/>
      </c>
      <c r="S722" s="2461" t="str">
        <f t="shared" ref="S722:S785" si="37">K722</f>
        <v/>
      </c>
      <c r="T722" s="2457" t="str">
        <f>IF(INPUT_OUTPUT!BV709="","",INPUT_OUTPUT!BV709)</f>
        <v/>
      </c>
      <c r="U722" s="2457" t="str">
        <f>IF(INPUT_OUTPUT!BW709="","",INPUT_OUTPUT!BW709)</f>
        <v/>
      </c>
      <c r="V722" s="2457" t="str">
        <f>IF(INPUT_OUTPUT!BX709="","",INPUT_OUTPUT!BX709)</f>
        <v/>
      </c>
      <c r="W722" s="2457" t="str">
        <f>IF(INPUT_OUTPUT!BY709="","",INPUT_OUTPUT!BY709)</f>
        <v/>
      </c>
      <c r="X722" s="2457" t="str">
        <f>IF(INPUT_OUTPUT!BZ709="","",INPUT_OUTPUT!BZ709)</f>
        <v/>
      </c>
      <c r="Y722" s="2457" t="str">
        <f>IF(INPUT_OUTPUT!CA709="","",INPUT_OUTPUT!CA709)</f>
        <v/>
      </c>
      <c r="Z722" s="2457" t="str">
        <f>IF(INPUT_OUTPUT!CB709="","",INPUT_OUTPUT!CB709)</f>
        <v/>
      </c>
      <c r="AA722" s="2461" t="str">
        <f t="shared" ref="AA722:AA785" si="38">+S722</f>
        <v/>
      </c>
      <c r="AB722" s="2459" t="str">
        <f>IF(INPUT_OUTPUT!CC709="","",INPUT_OUTPUT!CC709)</f>
        <v/>
      </c>
      <c r="AC722" s="2459" t="str">
        <f>IF(INPUT_OUTPUT!CD709="","",INPUT_OUTPUT!CD709)</f>
        <v/>
      </c>
      <c r="AD722" s="2459" t="str">
        <f>IF(INPUT_OUTPUT!CE709="","",INPUT_OUTPUT!CE709)</f>
        <v/>
      </c>
      <c r="AE722" s="2459" t="str">
        <f>IF(INPUT_OUTPUT!CF709="","",INPUT_OUTPUT!CF709)</f>
        <v/>
      </c>
      <c r="AF722" s="2459" t="str">
        <f>IF(INPUT_OUTPUT!CG709="","",INPUT_OUTPUT!CG709)</f>
        <v/>
      </c>
      <c r="AG722" s="2459" t="str">
        <f>IF(INPUT_OUTPUT!CH709="","",INPUT_OUTPUT!CH709)</f>
        <v/>
      </c>
      <c r="AH722" s="2459" t="str">
        <f>IF(INPUT_OUTPUT!CI709="","",INPUT_OUTPUT!CI709)</f>
        <v/>
      </c>
    </row>
    <row r="723" spans="3:34" s="2437" customFormat="1" ht="12.75" customHeight="1">
      <c r="C723" s="2461" t="str">
        <f>IF(INPUT_OUTPUT!C710="","",INPUT_OUTPUT!C710)</f>
        <v/>
      </c>
      <c r="D723" s="2462" t="str">
        <f>IF(INPUT_OUTPUT!BH710="","",INPUT_OUTPUT!BH710)</f>
        <v/>
      </c>
      <c r="E723" s="2462" t="str">
        <f>IF(INPUT_OUTPUT!BI710="","",INPUT_OUTPUT!BI710)</f>
        <v/>
      </c>
      <c r="F723" s="2462" t="str">
        <f>IF(INPUT_OUTPUT!BJ710="","",INPUT_OUTPUT!BJ710)</f>
        <v/>
      </c>
      <c r="G723" s="2462" t="str">
        <f>IF(INPUT_OUTPUT!BK710="","",INPUT_OUTPUT!BK710)</f>
        <v/>
      </c>
      <c r="H723" s="2462" t="str">
        <f>IF(INPUT_OUTPUT!BL710="","",INPUT_OUTPUT!BL710)</f>
        <v/>
      </c>
      <c r="I723" s="2462" t="str">
        <f>IF(INPUT_OUTPUT!BM710="","",INPUT_OUTPUT!BM710)</f>
        <v/>
      </c>
      <c r="J723" s="2462" t="str">
        <f>IF(INPUT_OUTPUT!BN710="","",INPUT_OUTPUT!BN710)</f>
        <v/>
      </c>
      <c r="K723" s="2453" t="str">
        <f t="shared" si="36"/>
        <v/>
      </c>
      <c r="L723" s="2457" t="str">
        <f>IF(INPUT_OUTPUT!BO710="","",INPUT_OUTPUT!BO710)</f>
        <v/>
      </c>
      <c r="M723" s="2457" t="str">
        <f>IF(INPUT_OUTPUT!BP710="","",INPUT_OUTPUT!BP710)</f>
        <v/>
      </c>
      <c r="N723" s="2457" t="str">
        <f>IF(INPUT_OUTPUT!BQ710="","",INPUT_OUTPUT!BQ710)</f>
        <v/>
      </c>
      <c r="O723" s="2457" t="str">
        <f>IF(INPUT_OUTPUT!BR710="","",INPUT_OUTPUT!BR710)</f>
        <v/>
      </c>
      <c r="P723" s="2457" t="str">
        <f>IF(INPUT_OUTPUT!BS710="","",INPUT_OUTPUT!BS710)</f>
        <v/>
      </c>
      <c r="Q723" s="2457" t="str">
        <f>IF(INPUT_OUTPUT!BT710="","",INPUT_OUTPUT!BT710)</f>
        <v/>
      </c>
      <c r="R723" s="2457" t="str">
        <f>IF(INPUT_OUTPUT!BU710="","",INPUT_OUTPUT!BU710)</f>
        <v/>
      </c>
      <c r="S723" s="2461" t="str">
        <f t="shared" si="37"/>
        <v/>
      </c>
      <c r="T723" s="2457" t="str">
        <f>IF(INPUT_OUTPUT!BV710="","",INPUT_OUTPUT!BV710)</f>
        <v/>
      </c>
      <c r="U723" s="2457" t="str">
        <f>IF(INPUT_OUTPUT!BW710="","",INPUT_OUTPUT!BW710)</f>
        <v/>
      </c>
      <c r="V723" s="2457" t="str">
        <f>IF(INPUT_OUTPUT!BX710="","",INPUT_OUTPUT!BX710)</f>
        <v/>
      </c>
      <c r="W723" s="2457" t="str">
        <f>IF(INPUT_OUTPUT!BY710="","",INPUT_OUTPUT!BY710)</f>
        <v/>
      </c>
      <c r="X723" s="2457" t="str">
        <f>IF(INPUT_OUTPUT!BZ710="","",INPUT_OUTPUT!BZ710)</f>
        <v/>
      </c>
      <c r="Y723" s="2457" t="str">
        <f>IF(INPUT_OUTPUT!CA710="","",INPUT_OUTPUT!CA710)</f>
        <v/>
      </c>
      <c r="Z723" s="2457" t="str">
        <f>IF(INPUT_OUTPUT!CB710="","",INPUT_OUTPUT!CB710)</f>
        <v/>
      </c>
      <c r="AA723" s="2461" t="str">
        <f t="shared" si="38"/>
        <v/>
      </c>
      <c r="AB723" s="2459" t="str">
        <f>IF(INPUT_OUTPUT!CC710="","",INPUT_OUTPUT!CC710)</f>
        <v/>
      </c>
      <c r="AC723" s="2459" t="str">
        <f>IF(INPUT_OUTPUT!CD710="","",INPUT_OUTPUT!CD710)</f>
        <v/>
      </c>
      <c r="AD723" s="2459" t="str">
        <f>IF(INPUT_OUTPUT!CE710="","",INPUT_OUTPUT!CE710)</f>
        <v/>
      </c>
      <c r="AE723" s="2459" t="str">
        <f>IF(INPUT_OUTPUT!CF710="","",INPUT_OUTPUT!CF710)</f>
        <v/>
      </c>
      <c r="AF723" s="2459" t="str">
        <f>IF(INPUT_OUTPUT!CG710="","",INPUT_OUTPUT!CG710)</f>
        <v/>
      </c>
      <c r="AG723" s="2459" t="str">
        <f>IF(INPUT_OUTPUT!CH710="","",INPUT_OUTPUT!CH710)</f>
        <v/>
      </c>
      <c r="AH723" s="2459" t="str">
        <f>IF(INPUT_OUTPUT!CI710="","",INPUT_OUTPUT!CI710)</f>
        <v/>
      </c>
    </row>
    <row r="724" spans="3:34" s="2437" customFormat="1" ht="12.75" customHeight="1">
      <c r="C724" s="2461" t="str">
        <f>IF(INPUT_OUTPUT!C711="","",INPUT_OUTPUT!C711)</f>
        <v/>
      </c>
      <c r="D724" s="2462" t="str">
        <f>IF(INPUT_OUTPUT!BH711="","",INPUT_OUTPUT!BH711)</f>
        <v/>
      </c>
      <c r="E724" s="2462" t="str">
        <f>IF(INPUT_OUTPUT!BI711="","",INPUT_OUTPUT!BI711)</f>
        <v/>
      </c>
      <c r="F724" s="2462" t="str">
        <f>IF(INPUT_OUTPUT!BJ711="","",INPUT_OUTPUT!BJ711)</f>
        <v/>
      </c>
      <c r="G724" s="2462" t="str">
        <f>IF(INPUT_OUTPUT!BK711="","",INPUT_OUTPUT!BK711)</f>
        <v/>
      </c>
      <c r="H724" s="2462" t="str">
        <f>IF(INPUT_OUTPUT!BL711="","",INPUT_OUTPUT!BL711)</f>
        <v/>
      </c>
      <c r="I724" s="2462" t="str">
        <f>IF(INPUT_OUTPUT!BM711="","",INPUT_OUTPUT!BM711)</f>
        <v/>
      </c>
      <c r="J724" s="2462" t="str">
        <f>IF(INPUT_OUTPUT!BN711="","",INPUT_OUTPUT!BN711)</f>
        <v/>
      </c>
      <c r="K724" s="2453" t="str">
        <f t="shared" si="36"/>
        <v/>
      </c>
      <c r="L724" s="2457" t="str">
        <f>IF(INPUT_OUTPUT!BO711="","",INPUT_OUTPUT!BO711)</f>
        <v/>
      </c>
      <c r="M724" s="2457" t="str">
        <f>IF(INPUT_OUTPUT!BP711="","",INPUT_OUTPUT!BP711)</f>
        <v/>
      </c>
      <c r="N724" s="2457" t="str">
        <f>IF(INPUT_OUTPUT!BQ711="","",INPUT_OUTPUT!BQ711)</f>
        <v/>
      </c>
      <c r="O724" s="2457" t="str">
        <f>IF(INPUT_OUTPUT!BR711="","",INPUT_OUTPUT!BR711)</f>
        <v/>
      </c>
      <c r="P724" s="2457" t="str">
        <f>IF(INPUT_OUTPUT!BS711="","",INPUT_OUTPUT!BS711)</f>
        <v/>
      </c>
      <c r="Q724" s="2457" t="str">
        <f>IF(INPUT_OUTPUT!BT711="","",INPUT_OUTPUT!BT711)</f>
        <v/>
      </c>
      <c r="R724" s="2457" t="str">
        <f>IF(INPUT_OUTPUT!BU711="","",INPUT_OUTPUT!BU711)</f>
        <v/>
      </c>
      <c r="S724" s="2461" t="str">
        <f t="shared" si="37"/>
        <v/>
      </c>
      <c r="T724" s="2457" t="str">
        <f>IF(INPUT_OUTPUT!BV711="","",INPUT_OUTPUT!BV711)</f>
        <v/>
      </c>
      <c r="U724" s="2457" t="str">
        <f>IF(INPUT_OUTPUT!BW711="","",INPUT_OUTPUT!BW711)</f>
        <v/>
      </c>
      <c r="V724" s="2457" t="str">
        <f>IF(INPUT_OUTPUT!BX711="","",INPUT_OUTPUT!BX711)</f>
        <v/>
      </c>
      <c r="W724" s="2457" t="str">
        <f>IF(INPUT_OUTPUT!BY711="","",INPUT_OUTPUT!BY711)</f>
        <v/>
      </c>
      <c r="X724" s="2457" t="str">
        <f>IF(INPUT_OUTPUT!BZ711="","",INPUT_OUTPUT!BZ711)</f>
        <v/>
      </c>
      <c r="Y724" s="2457" t="str">
        <f>IF(INPUT_OUTPUT!CA711="","",INPUT_OUTPUT!CA711)</f>
        <v/>
      </c>
      <c r="Z724" s="2457" t="str">
        <f>IF(INPUT_OUTPUT!CB711="","",INPUT_OUTPUT!CB711)</f>
        <v/>
      </c>
      <c r="AA724" s="2461" t="str">
        <f t="shared" si="38"/>
        <v/>
      </c>
      <c r="AB724" s="2459" t="str">
        <f>IF(INPUT_OUTPUT!CC711="","",INPUT_OUTPUT!CC711)</f>
        <v/>
      </c>
      <c r="AC724" s="2459" t="str">
        <f>IF(INPUT_OUTPUT!CD711="","",INPUT_OUTPUT!CD711)</f>
        <v/>
      </c>
      <c r="AD724" s="2459" t="str">
        <f>IF(INPUT_OUTPUT!CE711="","",INPUT_OUTPUT!CE711)</f>
        <v/>
      </c>
      <c r="AE724" s="2459" t="str">
        <f>IF(INPUT_OUTPUT!CF711="","",INPUT_OUTPUT!CF711)</f>
        <v/>
      </c>
      <c r="AF724" s="2459" t="str">
        <f>IF(INPUT_OUTPUT!CG711="","",INPUT_OUTPUT!CG711)</f>
        <v/>
      </c>
      <c r="AG724" s="2459" t="str">
        <f>IF(INPUT_OUTPUT!CH711="","",INPUT_OUTPUT!CH711)</f>
        <v/>
      </c>
      <c r="AH724" s="2459" t="str">
        <f>IF(INPUT_OUTPUT!CI711="","",INPUT_OUTPUT!CI711)</f>
        <v/>
      </c>
    </row>
    <row r="725" spans="3:34" s="2437" customFormat="1" ht="12.75" customHeight="1">
      <c r="C725" s="2461" t="str">
        <f>IF(INPUT_OUTPUT!C712="","",INPUT_OUTPUT!C712)</f>
        <v/>
      </c>
      <c r="D725" s="2462" t="str">
        <f>IF(INPUT_OUTPUT!BH712="","",INPUT_OUTPUT!BH712)</f>
        <v/>
      </c>
      <c r="E725" s="2462" t="str">
        <f>IF(INPUT_OUTPUT!BI712="","",INPUT_OUTPUT!BI712)</f>
        <v/>
      </c>
      <c r="F725" s="2462" t="str">
        <f>IF(INPUT_OUTPUT!BJ712="","",INPUT_OUTPUT!BJ712)</f>
        <v/>
      </c>
      <c r="G725" s="2462" t="str">
        <f>IF(INPUT_OUTPUT!BK712="","",INPUT_OUTPUT!BK712)</f>
        <v/>
      </c>
      <c r="H725" s="2462" t="str">
        <f>IF(INPUT_OUTPUT!BL712="","",INPUT_OUTPUT!BL712)</f>
        <v/>
      </c>
      <c r="I725" s="2462" t="str">
        <f>IF(INPUT_OUTPUT!BM712="","",INPUT_OUTPUT!BM712)</f>
        <v/>
      </c>
      <c r="J725" s="2462" t="str">
        <f>IF(INPUT_OUTPUT!BN712="","",INPUT_OUTPUT!BN712)</f>
        <v/>
      </c>
      <c r="K725" s="2453" t="str">
        <f t="shared" si="36"/>
        <v/>
      </c>
      <c r="L725" s="2457" t="str">
        <f>IF(INPUT_OUTPUT!BO712="","",INPUT_OUTPUT!BO712)</f>
        <v/>
      </c>
      <c r="M725" s="2457" t="str">
        <f>IF(INPUT_OUTPUT!BP712="","",INPUT_OUTPUT!BP712)</f>
        <v/>
      </c>
      <c r="N725" s="2457" t="str">
        <f>IF(INPUT_OUTPUT!BQ712="","",INPUT_OUTPUT!BQ712)</f>
        <v/>
      </c>
      <c r="O725" s="2457" t="str">
        <f>IF(INPUT_OUTPUT!BR712="","",INPUT_OUTPUT!BR712)</f>
        <v/>
      </c>
      <c r="P725" s="2457" t="str">
        <f>IF(INPUT_OUTPUT!BS712="","",INPUT_OUTPUT!BS712)</f>
        <v/>
      </c>
      <c r="Q725" s="2457" t="str">
        <f>IF(INPUT_OUTPUT!BT712="","",INPUT_OUTPUT!BT712)</f>
        <v/>
      </c>
      <c r="R725" s="2457" t="str">
        <f>IF(INPUT_OUTPUT!BU712="","",INPUT_OUTPUT!BU712)</f>
        <v/>
      </c>
      <c r="S725" s="2461" t="str">
        <f t="shared" si="37"/>
        <v/>
      </c>
      <c r="T725" s="2457" t="str">
        <f>IF(INPUT_OUTPUT!BV712="","",INPUT_OUTPUT!BV712)</f>
        <v/>
      </c>
      <c r="U725" s="2457" t="str">
        <f>IF(INPUT_OUTPUT!BW712="","",INPUT_OUTPUT!BW712)</f>
        <v/>
      </c>
      <c r="V725" s="2457" t="str">
        <f>IF(INPUT_OUTPUT!BX712="","",INPUT_OUTPUT!BX712)</f>
        <v/>
      </c>
      <c r="W725" s="2457" t="str">
        <f>IF(INPUT_OUTPUT!BY712="","",INPUT_OUTPUT!BY712)</f>
        <v/>
      </c>
      <c r="X725" s="2457" t="str">
        <f>IF(INPUT_OUTPUT!BZ712="","",INPUT_OUTPUT!BZ712)</f>
        <v/>
      </c>
      <c r="Y725" s="2457" t="str">
        <f>IF(INPUT_OUTPUT!CA712="","",INPUT_OUTPUT!CA712)</f>
        <v/>
      </c>
      <c r="Z725" s="2457" t="str">
        <f>IF(INPUT_OUTPUT!CB712="","",INPUT_OUTPUT!CB712)</f>
        <v/>
      </c>
      <c r="AA725" s="2461" t="str">
        <f t="shared" si="38"/>
        <v/>
      </c>
      <c r="AB725" s="2459" t="str">
        <f>IF(INPUT_OUTPUT!CC712="","",INPUT_OUTPUT!CC712)</f>
        <v/>
      </c>
      <c r="AC725" s="2459" t="str">
        <f>IF(INPUT_OUTPUT!CD712="","",INPUT_OUTPUT!CD712)</f>
        <v/>
      </c>
      <c r="AD725" s="2459" t="str">
        <f>IF(INPUT_OUTPUT!CE712="","",INPUT_OUTPUT!CE712)</f>
        <v/>
      </c>
      <c r="AE725" s="2459" t="str">
        <f>IF(INPUT_OUTPUT!CF712="","",INPUT_OUTPUT!CF712)</f>
        <v/>
      </c>
      <c r="AF725" s="2459" t="str">
        <f>IF(INPUT_OUTPUT!CG712="","",INPUT_OUTPUT!CG712)</f>
        <v/>
      </c>
      <c r="AG725" s="2459" t="str">
        <f>IF(INPUT_OUTPUT!CH712="","",INPUT_OUTPUT!CH712)</f>
        <v/>
      </c>
      <c r="AH725" s="2459" t="str">
        <f>IF(INPUT_OUTPUT!CI712="","",INPUT_OUTPUT!CI712)</f>
        <v/>
      </c>
    </row>
    <row r="726" spans="3:34" s="2437" customFormat="1" ht="12.75" customHeight="1">
      <c r="C726" s="2461" t="str">
        <f>IF(INPUT_OUTPUT!C713="","",INPUT_OUTPUT!C713)</f>
        <v/>
      </c>
      <c r="D726" s="2462" t="str">
        <f>IF(INPUT_OUTPUT!BH713="","",INPUT_OUTPUT!BH713)</f>
        <v/>
      </c>
      <c r="E726" s="2462" t="str">
        <f>IF(INPUT_OUTPUT!BI713="","",INPUT_OUTPUT!BI713)</f>
        <v/>
      </c>
      <c r="F726" s="2462" t="str">
        <f>IF(INPUT_OUTPUT!BJ713="","",INPUT_OUTPUT!BJ713)</f>
        <v/>
      </c>
      <c r="G726" s="2462" t="str">
        <f>IF(INPUT_OUTPUT!BK713="","",INPUT_OUTPUT!BK713)</f>
        <v/>
      </c>
      <c r="H726" s="2462" t="str">
        <f>IF(INPUT_OUTPUT!BL713="","",INPUT_OUTPUT!BL713)</f>
        <v/>
      </c>
      <c r="I726" s="2462" t="str">
        <f>IF(INPUT_OUTPUT!BM713="","",INPUT_OUTPUT!BM713)</f>
        <v/>
      </c>
      <c r="J726" s="2462" t="str">
        <f>IF(INPUT_OUTPUT!BN713="","",INPUT_OUTPUT!BN713)</f>
        <v/>
      </c>
      <c r="K726" s="2453" t="str">
        <f t="shared" si="36"/>
        <v/>
      </c>
      <c r="L726" s="2457" t="str">
        <f>IF(INPUT_OUTPUT!BO713="","",INPUT_OUTPUT!BO713)</f>
        <v/>
      </c>
      <c r="M726" s="2457" t="str">
        <f>IF(INPUT_OUTPUT!BP713="","",INPUT_OUTPUT!BP713)</f>
        <v/>
      </c>
      <c r="N726" s="2457" t="str">
        <f>IF(INPUT_OUTPUT!BQ713="","",INPUT_OUTPUT!BQ713)</f>
        <v/>
      </c>
      <c r="O726" s="2457" t="str">
        <f>IF(INPUT_OUTPUT!BR713="","",INPUT_OUTPUT!BR713)</f>
        <v/>
      </c>
      <c r="P726" s="2457" t="str">
        <f>IF(INPUT_OUTPUT!BS713="","",INPUT_OUTPUT!BS713)</f>
        <v/>
      </c>
      <c r="Q726" s="2457" t="str">
        <f>IF(INPUT_OUTPUT!BT713="","",INPUT_OUTPUT!BT713)</f>
        <v/>
      </c>
      <c r="R726" s="2457" t="str">
        <f>IF(INPUT_OUTPUT!BU713="","",INPUT_OUTPUT!BU713)</f>
        <v/>
      </c>
      <c r="S726" s="2461" t="str">
        <f t="shared" si="37"/>
        <v/>
      </c>
      <c r="T726" s="2457" t="str">
        <f>IF(INPUT_OUTPUT!BV713="","",INPUT_OUTPUT!BV713)</f>
        <v/>
      </c>
      <c r="U726" s="2457" t="str">
        <f>IF(INPUT_OUTPUT!BW713="","",INPUT_OUTPUT!BW713)</f>
        <v/>
      </c>
      <c r="V726" s="2457" t="str">
        <f>IF(INPUT_OUTPUT!BX713="","",INPUT_OUTPUT!BX713)</f>
        <v/>
      </c>
      <c r="W726" s="2457" t="str">
        <f>IF(INPUT_OUTPUT!BY713="","",INPUT_OUTPUT!BY713)</f>
        <v/>
      </c>
      <c r="X726" s="2457" t="str">
        <f>IF(INPUT_OUTPUT!BZ713="","",INPUT_OUTPUT!BZ713)</f>
        <v/>
      </c>
      <c r="Y726" s="2457" t="str">
        <f>IF(INPUT_OUTPUT!CA713="","",INPUT_OUTPUT!CA713)</f>
        <v/>
      </c>
      <c r="Z726" s="2457" t="str">
        <f>IF(INPUT_OUTPUT!CB713="","",INPUT_OUTPUT!CB713)</f>
        <v/>
      </c>
      <c r="AA726" s="2461" t="str">
        <f t="shared" si="38"/>
        <v/>
      </c>
      <c r="AB726" s="2459" t="str">
        <f>IF(INPUT_OUTPUT!CC713="","",INPUT_OUTPUT!CC713)</f>
        <v/>
      </c>
      <c r="AC726" s="2459" t="str">
        <f>IF(INPUT_OUTPUT!CD713="","",INPUT_OUTPUT!CD713)</f>
        <v/>
      </c>
      <c r="AD726" s="2459" t="str">
        <f>IF(INPUT_OUTPUT!CE713="","",INPUT_OUTPUT!CE713)</f>
        <v/>
      </c>
      <c r="AE726" s="2459" t="str">
        <f>IF(INPUT_OUTPUT!CF713="","",INPUT_OUTPUT!CF713)</f>
        <v/>
      </c>
      <c r="AF726" s="2459" t="str">
        <f>IF(INPUT_OUTPUT!CG713="","",INPUT_OUTPUT!CG713)</f>
        <v/>
      </c>
      <c r="AG726" s="2459" t="str">
        <f>IF(INPUT_OUTPUT!CH713="","",INPUT_OUTPUT!CH713)</f>
        <v/>
      </c>
      <c r="AH726" s="2459" t="str">
        <f>IF(INPUT_OUTPUT!CI713="","",INPUT_OUTPUT!CI713)</f>
        <v/>
      </c>
    </row>
    <row r="727" spans="3:34" s="2437" customFormat="1" ht="12.75" customHeight="1">
      <c r="C727" s="2461" t="str">
        <f>IF(INPUT_OUTPUT!C714="","",INPUT_OUTPUT!C714)</f>
        <v/>
      </c>
      <c r="D727" s="2462" t="str">
        <f>IF(INPUT_OUTPUT!BH714="","",INPUT_OUTPUT!BH714)</f>
        <v/>
      </c>
      <c r="E727" s="2462" t="str">
        <f>IF(INPUT_OUTPUT!BI714="","",INPUT_OUTPUT!BI714)</f>
        <v/>
      </c>
      <c r="F727" s="2462" t="str">
        <f>IF(INPUT_OUTPUT!BJ714="","",INPUT_OUTPUT!BJ714)</f>
        <v/>
      </c>
      <c r="G727" s="2462" t="str">
        <f>IF(INPUT_OUTPUT!BK714="","",INPUT_OUTPUT!BK714)</f>
        <v/>
      </c>
      <c r="H727" s="2462" t="str">
        <f>IF(INPUT_OUTPUT!BL714="","",INPUT_OUTPUT!BL714)</f>
        <v/>
      </c>
      <c r="I727" s="2462" t="str">
        <f>IF(INPUT_OUTPUT!BM714="","",INPUT_OUTPUT!BM714)</f>
        <v/>
      </c>
      <c r="J727" s="2462" t="str">
        <f>IF(INPUT_OUTPUT!BN714="","",INPUT_OUTPUT!BN714)</f>
        <v/>
      </c>
      <c r="K727" s="2453" t="str">
        <f t="shared" si="36"/>
        <v/>
      </c>
      <c r="L727" s="2457" t="str">
        <f>IF(INPUT_OUTPUT!BO714="","",INPUT_OUTPUT!BO714)</f>
        <v/>
      </c>
      <c r="M727" s="2457" t="str">
        <f>IF(INPUT_OUTPUT!BP714="","",INPUT_OUTPUT!BP714)</f>
        <v/>
      </c>
      <c r="N727" s="2457" t="str">
        <f>IF(INPUT_OUTPUT!BQ714="","",INPUT_OUTPUT!BQ714)</f>
        <v/>
      </c>
      <c r="O727" s="2457" t="str">
        <f>IF(INPUT_OUTPUT!BR714="","",INPUT_OUTPUT!BR714)</f>
        <v/>
      </c>
      <c r="P727" s="2457" t="str">
        <f>IF(INPUT_OUTPUT!BS714="","",INPUT_OUTPUT!BS714)</f>
        <v/>
      </c>
      <c r="Q727" s="2457" t="str">
        <f>IF(INPUT_OUTPUT!BT714="","",INPUT_OUTPUT!BT714)</f>
        <v/>
      </c>
      <c r="R727" s="2457" t="str">
        <f>IF(INPUT_OUTPUT!BU714="","",INPUT_OUTPUT!BU714)</f>
        <v/>
      </c>
      <c r="S727" s="2461" t="str">
        <f t="shared" si="37"/>
        <v/>
      </c>
      <c r="T727" s="2457" t="str">
        <f>IF(INPUT_OUTPUT!BV714="","",INPUT_OUTPUT!BV714)</f>
        <v/>
      </c>
      <c r="U727" s="2457" t="str">
        <f>IF(INPUT_OUTPUT!BW714="","",INPUT_OUTPUT!BW714)</f>
        <v/>
      </c>
      <c r="V727" s="2457" t="str">
        <f>IF(INPUT_OUTPUT!BX714="","",INPUT_OUTPUT!BX714)</f>
        <v/>
      </c>
      <c r="W727" s="2457" t="str">
        <f>IF(INPUT_OUTPUT!BY714="","",INPUT_OUTPUT!BY714)</f>
        <v/>
      </c>
      <c r="X727" s="2457" t="str">
        <f>IF(INPUT_OUTPUT!BZ714="","",INPUT_OUTPUT!BZ714)</f>
        <v/>
      </c>
      <c r="Y727" s="2457" t="str">
        <f>IF(INPUT_OUTPUT!CA714="","",INPUT_OUTPUT!CA714)</f>
        <v/>
      </c>
      <c r="Z727" s="2457" t="str">
        <f>IF(INPUT_OUTPUT!CB714="","",INPUT_OUTPUT!CB714)</f>
        <v/>
      </c>
      <c r="AA727" s="2461" t="str">
        <f t="shared" si="38"/>
        <v/>
      </c>
      <c r="AB727" s="2459" t="str">
        <f>IF(INPUT_OUTPUT!CC714="","",INPUT_OUTPUT!CC714)</f>
        <v/>
      </c>
      <c r="AC727" s="2459" t="str">
        <f>IF(INPUT_OUTPUT!CD714="","",INPUT_OUTPUT!CD714)</f>
        <v/>
      </c>
      <c r="AD727" s="2459" t="str">
        <f>IF(INPUT_OUTPUT!CE714="","",INPUT_OUTPUT!CE714)</f>
        <v/>
      </c>
      <c r="AE727" s="2459" t="str">
        <f>IF(INPUT_OUTPUT!CF714="","",INPUT_OUTPUT!CF714)</f>
        <v/>
      </c>
      <c r="AF727" s="2459" t="str">
        <f>IF(INPUT_OUTPUT!CG714="","",INPUT_OUTPUT!CG714)</f>
        <v/>
      </c>
      <c r="AG727" s="2459" t="str">
        <f>IF(INPUT_OUTPUT!CH714="","",INPUT_OUTPUT!CH714)</f>
        <v/>
      </c>
      <c r="AH727" s="2459" t="str">
        <f>IF(INPUT_OUTPUT!CI714="","",INPUT_OUTPUT!CI714)</f>
        <v/>
      </c>
    </row>
    <row r="728" spans="3:34" s="2437" customFormat="1" ht="12.75" customHeight="1">
      <c r="C728" s="2461" t="str">
        <f>IF(INPUT_OUTPUT!C715="","",INPUT_OUTPUT!C715)</f>
        <v/>
      </c>
      <c r="D728" s="2462" t="str">
        <f>IF(INPUT_OUTPUT!BH715="","",INPUT_OUTPUT!BH715)</f>
        <v/>
      </c>
      <c r="E728" s="2462" t="str">
        <f>IF(INPUT_OUTPUT!BI715="","",INPUT_OUTPUT!BI715)</f>
        <v/>
      </c>
      <c r="F728" s="2462" t="str">
        <f>IF(INPUT_OUTPUT!BJ715="","",INPUT_OUTPUT!BJ715)</f>
        <v/>
      </c>
      <c r="G728" s="2462" t="str">
        <f>IF(INPUT_OUTPUT!BK715="","",INPUT_OUTPUT!BK715)</f>
        <v/>
      </c>
      <c r="H728" s="2462" t="str">
        <f>IF(INPUT_OUTPUT!BL715="","",INPUT_OUTPUT!BL715)</f>
        <v/>
      </c>
      <c r="I728" s="2462" t="str">
        <f>IF(INPUT_OUTPUT!BM715="","",INPUT_OUTPUT!BM715)</f>
        <v/>
      </c>
      <c r="J728" s="2462" t="str">
        <f>IF(INPUT_OUTPUT!BN715="","",INPUT_OUTPUT!BN715)</f>
        <v/>
      </c>
      <c r="K728" s="2453" t="str">
        <f t="shared" si="36"/>
        <v/>
      </c>
      <c r="L728" s="2457" t="str">
        <f>IF(INPUT_OUTPUT!BO715="","",INPUT_OUTPUT!BO715)</f>
        <v/>
      </c>
      <c r="M728" s="2457" t="str">
        <f>IF(INPUT_OUTPUT!BP715="","",INPUT_OUTPUT!BP715)</f>
        <v/>
      </c>
      <c r="N728" s="2457" t="str">
        <f>IF(INPUT_OUTPUT!BQ715="","",INPUT_OUTPUT!BQ715)</f>
        <v/>
      </c>
      <c r="O728" s="2457" t="str">
        <f>IF(INPUT_OUTPUT!BR715="","",INPUT_OUTPUT!BR715)</f>
        <v/>
      </c>
      <c r="P728" s="2457" t="str">
        <f>IF(INPUT_OUTPUT!BS715="","",INPUT_OUTPUT!BS715)</f>
        <v/>
      </c>
      <c r="Q728" s="2457" t="str">
        <f>IF(INPUT_OUTPUT!BT715="","",INPUT_OUTPUT!BT715)</f>
        <v/>
      </c>
      <c r="R728" s="2457" t="str">
        <f>IF(INPUT_OUTPUT!BU715="","",INPUT_OUTPUT!BU715)</f>
        <v/>
      </c>
      <c r="S728" s="2461" t="str">
        <f t="shared" si="37"/>
        <v/>
      </c>
      <c r="T728" s="2457" t="str">
        <f>IF(INPUT_OUTPUT!BV715="","",INPUT_OUTPUT!BV715)</f>
        <v/>
      </c>
      <c r="U728" s="2457" t="str">
        <f>IF(INPUT_OUTPUT!BW715="","",INPUT_OUTPUT!BW715)</f>
        <v/>
      </c>
      <c r="V728" s="2457" t="str">
        <f>IF(INPUT_OUTPUT!BX715="","",INPUT_OUTPUT!BX715)</f>
        <v/>
      </c>
      <c r="W728" s="2457" t="str">
        <f>IF(INPUT_OUTPUT!BY715="","",INPUT_OUTPUT!BY715)</f>
        <v/>
      </c>
      <c r="X728" s="2457" t="str">
        <f>IF(INPUT_OUTPUT!BZ715="","",INPUT_OUTPUT!BZ715)</f>
        <v/>
      </c>
      <c r="Y728" s="2457" t="str">
        <f>IF(INPUT_OUTPUT!CA715="","",INPUT_OUTPUT!CA715)</f>
        <v/>
      </c>
      <c r="Z728" s="2457" t="str">
        <f>IF(INPUT_OUTPUT!CB715="","",INPUT_OUTPUT!CB715)</f>
        <v/>
      </c>
      <c r="AA728" s="2461" t="str">
        <f t="shared" si="38"/>
        <v/>
      </c>
      <c r="AB728" s="2459" t="str">
        <f>IF(INPUT_OUTPUT!CC715="","",INPUT_OUTPUT!CC715)</f>
        <v/>
      </c>
      <c r="AC728" s="2459" t="str">
        <f>IF(INPUT_OUTPUT!CD715="","",INPUT_OUTPUT!CD715)</f>
        <v/>
      </c>
      <c r="AD728" s="2459" t="str">
        <f>IF(INPUT_OUTPUT!CE715="","",INPUT_OUTPUT!CE715)</f>
        <v/>
      </c>
      <c r="AE728" s="2459" t="str">
        <f>IF(INPUT_OUTPUT!CF715="","",INPUT_OUTPUT!CF715)</f>
        <v/>
      </c>
      <c r="AF728" s="2459" t="str">
        <f>IF(INPUT_OUTPUT!CG715="","",INPUT_OUTPUT!CG715)</f>
        <v/>
      </c>
      <c r="AG728" s="2459" t="str">
        <f>IF(INPUT_OUTPUT!CH715="","",INPUT_OUTPUT!CH715)</f>
        <v/>
      </c>
      <c r="AH728" s="2459" t="str">
        <f>IF(INPUT_OUTPUT!CI715="","",INPUT_OUTPUT!CI715)</f>
        <v/>
      </c>
    </row>
    <row r="729" spans="3:34" s="2437" customFormat="1" ht="12.75" customHeight="1">
      <c r="C729" s="2461" t="str">
        <f>IF(INPUT_OUTPUT!C716="","",INPUT_OUTPUT!C716)</f>
        <v/>
      </c>
      <c r="D729" s="2462" t="str">
        <f>IF(INPUT_OUTPUT!BH716="","",INPUT_OUTPUT!BH716)</f>
        <v/>
      </c>
      <c r="E729" s="2462" t="str">
        <f>IF(INPUT_OUTPUT!BI716="","",INPUT_OUTPUT!BI716)</f>
        <v/>
      </c>
      <c r="F729" s="2462" t="str">
        <f>IF(INPUT_OUTPUT!BJ716="","",INPUT_OUTPUT!BJ716)</f>
        <v/>
      </c>
      <c r="G729" s="2462" t="str">
        <f>IF(INPUT_OUTPUT!BK716="","",INPUT_OUTPUT!BK716)</f>
        <v/>
      </c>
      <c r="H729" s="2462" t="str">
        <f>IF(INPUT_OUTPUT!BL716="","",INPUT_OUTPUT!BL716)</f>
        <v/>
      </c>
      <c r="I729" s="2462" t="str">
        <f>IF(INPUT_OUTPUT!BM716="","",INPUT_OUTPUT!BM716)</f>
        <v/>
      </c>
      <c r="J729" s="2462" t="str">
        <f>IF(INPUT_OUTPUT!BN716="","",INPUT_OUTPUT!BN716)</f>
        <v/>
      </c>
      <c r="K729" s="2453" t="str">
        <f t="shared" si="36"/>
        <v/>
      </c>
      <c r="L729" s="2457" t="str">
        <f>IF(INPUT_OUTPUT!BO716="","",INPUT_OUTPUT!BO716)</f>
        <v/>
      </c>
      <c r="M729" s="2457" t="str">
        <f>IF(INPUT_OUTPUT!BP716="","",INPUT_OUTPUT!BP716)</f>
        <v/>
      </c>
      <c r="N729" s="2457" t="str">
        <f>IF(INPUT_OUTPUT!BQ716="","",INPUT_OUTPUT!BQ716)</f>
        <v/>
      </c>
      <c r="O729" s="2457" t="str">
        <f>IF(INPUT_OUTPUT!BR716="","",INPUT_OUTPUT!BR716)</f>
        <v/>
      </c>
      <c r="P729" s="2457" t="str">
        <f>IF(INPUT_OUTPUT!BS716="","",INPUT_OUTPUT!BS716)</f>
        <v/>
      </c>
      <c r="Q729" s="2457" t="str">
        <f>IF(INPUT_OUTPUT!BT716="","",INPUT_OUTPUT!BT716)</f>
        <v/>
      </c>
      <c r="R729" s="2457" t="str">
        <f>IF(INPUT_OUTPUT!BU716="","",INPUT_OUTPUT!BU716)</f>
        <v/>
      </c>
      <c r="S729" s="2461" t="str">
        <f t="shared" si="37"/>
        <v/>
      </c>
      <c r="T729" s="2457" t="str">
        <f>IF(INPUT_OUTPUT!BV716="","",INPUT_OUTPUT!BV716)</f>
        <v/>
      </c>
      <c r="U729" s="2457" t="str">
        <f>IF(INPUT_OUTPUT!BW716="","",INPUT_OUTPUT!BW716)</f>
        <v/>
      </c>
      <c r="V729" s="2457" t="str">
        <f>IF(INPUT_OUTPUT!BX716="","",INPUT_OUTPUT!BX716)</f>
        <v/>
      </c>
      <c r="W729" s="2457" t="str">
        <f>IF(INPUT_OUTPUT!BY716="","",INPUT_OUTPUT!BY716)</f>
        <v/>
      </c>
      <c r="X729" s="2457" t="str">
        <f>IF(INPUT_OUTPUT!BZ716="","",INPUT_OUTPUT!BZ716)</f>
        <v/>
      </c>
      <c r="Y729" s="2457" t="str">
        <f>IF(INPUT_OUTPUT!CA716="","",INPUT_OUTPUT!CA716)</f>
        <v/>
      </c>
      <c r="Z729" s="2457" t="str">
        <f>IF(INPUT_OUTPUT!CB716="","",INPUT_OUTPUT!CB716)</f>
        <v/>
      </c>
      <c r="AA729" s="2461" t="str">
        <f t="shared" si="38"/>
        <v/>
      </c>
      <c r="AB729" s="2459" t="str">
        <f>IF(INPUT_OUTPUT!CC716="","",INPUT_OUTPUT!CC716)</f>
        <v/>
      </c>
      <c r="AC729" s="2459" t="str">
        <f>IF(INPUT_OUTPUT!CD716="","",INPUT_OUTPUT!CD716)</f>
        <v/>
      </c>
      <c r="AD729" s="2459" t="str">
        <f>IF(INPUT_OUTPUT!CE716="","",INPUT_OUTPUT!CE716)</f>
        <v/>
      </c>
      <c r="AE729" s="2459" t="str">
        <f>IF(INPUT_OUTPUT!CF716="","",INPUT_OUTPUT!CF716)</f>
        <v/>
      </c>
      <c r="AF729" s="2459" t="str">
        <f>IF(INPUT_OUTPUT!CG716="","",INPUT_OUTPUT!CG716)</f>
        <v/>
      </c>
      <c r="AG729" s="2459" t="str">
        <f>IF(INPUT_OUTPUT!CH716="","",INPUT_OUTPUT!CH716)</f>
        <v/>
      </c>
      <c r="AH729" s="2459" t="str">
        <f>IF(INPUT_OUTPUT!CI716="","",INPUT_OUTPUT!CI716)</f>
        <v/>
      </c>
    </row>
    <row r="730" spans="3:34" s="2437" customFormat="1" ht="12.75" customHeight="1">
      <c r="C730" s="2461" t="str">
        <f>IF(INPUT_OUTPUT!C717="","",INPUT_OUTPUT!C717)</f>
        <v/>
      </c>
      <c r="D730" s="2462" t="str">
        <f>IF(INPUT_OUTPUT!BH717="","",INPUT_OUTPUT!BH717)</f>
        <v/>
      </c>
      <c r="E730" s="2462" t="str">
        <f>IF(INPUT_OUTPUT!BI717="","",INPUT_OUTPUT!BI717)</f>
        <v/>
      </c>
      <c r="F730" s="2462" t="str">
        <f>IF(INPUT_OUTPUT!BJ717="","",INPUT_OUTPUT!BJ717)</f>
        <v/>
      </c>
      <c r="G730" s="2462" t="str">
        <f>IF(INPUT_OUTPUT!BK717="","",INPUT_OUTPUT!BK717)</f>
        <v/>
      </c>
      <c r="H730" s="2462" t="str">
        <f>IF(INPUT_OUTPUT!BL717="","",INPUT_OUTPUT!BL717)</f>
        <v/>
      </c>
      <c r="I730" s="2462" t="str">
        <f>IF(INPUT_OUTPUT!BM717="","",INPUT_OUTPUT!BM717)</f>
        <v/>
      </c>
      <c r="J730" s="2462" t="str">
        <f>IF(INPUT_OUTPUT!BN717="","",INPUT_OUTPUT!BN717)</f>
        <v/>
      </c>
      <c r="K730" s="2453" t="str">
        <f t="shared" si="36"/>
        <v/>
      </c>
      <c r="L730" s="2457" t="str">
        <f>IF(INPUT_OUTPUT!BO717="","",INPUT_OUTPUT!BO717)</f>
        <v/>
      </c>
      <c r="M730" s="2457" t="str">
        <f>IF(INPUT_OUTPUT!BP717="","",INPUT_OUTPUT!BP717)</f>
        <v/>
      </c>
      <c r="N730" s="2457" t="str">
        <f>IF(INPUT_OUTPUT!BQ717="","",INPUT_OUTPUT!BQ717)</f>
        <v/>
      </c>
      <c r="O730" s="2457" t="str">
        <f>IF(INPUT_OUTPUT!BR717="","",INPUT_OUTPUT!BR717)</f>
        <v/>
      </c>
      <c r="P730" s="2457" t="str">
        <f>IF(INPUT_OUTPUT!BS717="","",INPUT_OUTPUT!BS717)</f>
        <v/>
      </c>
      <c r="Q730" s="2457" t="str">
        <f>IF(INPUT_OUTPUT!BT717="","",INPUT_OUTPUT!BT717)</f>
        <v/>
      </c>
      <c r="R730" s="2457" t="str">
        <f>IF(INPUT_OUTPUT!BU717="","",INPUT_OUTPUT!BU717)</f>
        <v/>
      </c>
      <c r="S730" s="2461" t="str">
        <f t="shared" si="37"/>
        <v/>
      </c>
      <c r="T730" s="2457" t="str">
        <f>IF(INPUT_OUTPUT!BV717="","",INPUT_OUTPUT!BV717)</f>
        <v/>
      </c>
      <c r="U730" s="2457" t="str">
        <f>IF(INPUT_OUTPUT!BW717="","",INPUT_OUTPUT!BW717)</f>
        <v/>
      </c>
      <c r="V730" s="2457" t="str">
        <f>IF(INPUT_OUTPUT!BX717="","",INPUT_OUTPUT!BX717)</f>
        <v/>
      </c>
      <c r="W730" s="2457" t="str">
        <f>IF(INPUT_OUTPUT!BY717="","",INPUT_OUTPUT!BY717)</f>
        <v/>
      </c>
      <c r="X730" s="2457" t="str">
        <f>IF(INPUT_OUTPUT!BZ717="","",INPUT_OUTPUT!BZ717)</f>
        <v/>
      </c>
      <c r="Y730" s="2457" t="str">
        <f>IF(INPUT_OUTPUT!CA717="","",INPUT_OUTPUT!CA717)</f>
        <v/>
      </c>
      <c r="Z730" s="2457" t="str">
        <f>IF(INPUT_OUTPUT!CB717="","",INPUT_OUTPUT!CB717)</f>
        <v/>
      </c>
      <c r="AA730" s="2461" t="str">
        <f t="shared" si="38"/>
        <v/>
      </c>
      <c r="AB730" s="2459" t="str">
        <f>IF(INPUT_OUTPUT!CC717="","",INPUT_OUTPUT!CC717)</f>
        <v/>
      </c>
      <c r="AC730" s="2459" t="str">
        <f>IF(INPUT_OUTPUT!CD717="","",INPUT_OUTPUT!CD717)</f>
        <v/>
      </c>
      <c r="AD730" s="2459" t="str">
        <f>IF(INPUT_OUTPUT!CE717="","",INPUT_OUTPUT!CE717)</f>
        <v/>
      </c>
      <c r="AE730" s="2459" t="str">
        <f>IF(INPUT_OUTPUT!CF717="","",INPUT_OUTPUT!CF717)</f>
        <v/>
      </c>
      <c r="AF730" s="2459" t="str">
        <f>IF(INPUT_OUTPUT!CG717="","",INPUT_OUTPUT!CG717)</f>
        <v/>
      </c>
      <c r="AG730" s="2459" t="str">
        <f>IF(INPUT_OUTPUT!CH717="","",INPUT_OUTPUT!CH717)</f>
        <v/>
      </c>
      <c r="AH730" s="2459" t="str">
        <f>IF(INPUT_OUTPUT!CI717="","",INPUT_OUTPUT!CI717)</f>
        <v/>
      </c>
    </row>
    <row r="731" spans="3:34" s="2437" customFormat="1" ht="12.75" customHeight="1">
      <c r="C731" s="2461" t="str">
        <f>IF(INPUT_OUTPUT!C718="","",INPUT_OUTPUT!C718)</f>
        <v/>
      </c>
      <c r="D731" s="2462" t="str">
        <f>IF(INPUT_OUTPUT!BH718="","",INPUT_OUTPUT!BH718)</f>
        <v/>
      </c>
      <c r="E731" s="2462" t="str">
        <f>IF(INPUT_OUTPUT!BI718="","",INPUT_OUTPUT!BI718)</f>
        <v/>
      </c>
      <c r="F731" s="2462" t="str">
        <f>IF(INPUT_OUTPUT!BJ718="","",INPUT_OUTPUT!BJ718)</f>
        <v/>
      </c>
      <c r="G731" s="2462" t="str">
        <f>IF(INPUT_OUTPUT!BK718="","",INPUT_OUTPUT!BK718)</f>
        <v/>
      </c>
      <c r="H731" s="2462" t="str">
        <f>IF(INPUT_OUTPUT!BL718="","",INPUT_OUTPUT!BL718)</f>
        <v/>
      </c>
      <c r="I731" s="2462" t="str">
        <f>IF(INPUT_OUTPUT!BM718="","",INPUT_OUTPUT!BM718)</f>
        <v/>
      </c>
      <c r="J731" s="2462" t="str">
        <f>IF(INPUT_OUTPUT!BN718="","",INPUT_OUTPUT!BN718)</f>
        <v/>
      </c>
      <c r="K731" s="2453" t="str">
        <f t="shared" si="36"/>
        <v/>
      </c>
      <c r="L731" s="2457" t="str">
        <f>IF(INPUT_OUTPUT!BO718="","",INPUT_OUTPUT!BO718)</f>
        <v/>
      </c>
      <c r="M731" s="2457" t="str">
        <f>IF(INPUT_OUTPUT!BP718="","",INPUT_OUTPUT!BP718)</f>
        <v/>
      </c>
      <c r="N731" s="2457" t="str">
        <f>IF(INPUT_OUTPUT!BQ718="","",INPUT_OUTPUT!BQ718)</f>
        <v/>
      </c>
      <c r="O731" s="2457" t="str">
        <f>IF(INPUT_OUTPUT!BR718="","",INPUT_OUTPUT!BR718)</f>
        <v/>
      </c>
      <c r="P731" s="2457" t="str">
        <f>IF(INPUT_OUTPUT!BS718="","",INPUT_OUTPUT!BS718)</f>
        <v/>
      </c>
      <c r="Q731" s="2457" t="str">
        <f>IF(INPUT_OUTPUT!BT718="","",INPUT_OUTPUT!BT718)</f>
        <v/>
      </c>
      <c r="R731" s="2457" t="str">
        <f>IF(INPUT_OUTPUT!BU718="","",INPUT_OUTPUT!BU718)</f>
        <v/>
      </c>
      <c r="S731" s="2461" t="str">
        <f t="shared" si="37"/>
        <v/>
      </c>
      <c r="T731" s="2457" t="str">
        <f>IF(INPUT_OUTPUT!BV718="","",INPUT_OUTPUT!BV718)</f>
        <v/>
      </c>
      <c r="U731" s="2457" t="str">
        <f>IF(INPUT_OUTPUT!BW718="","",INPUT_OUTPUT!BW718)</f>
        <v/>
      </c>
      <c r="V731" s="2457" t="str">
        <f>IF(INPUT_OUTPUT!BX718="","",INPUT_OUTPUT!BX718)</f>
        <v/>
      </c>
      <c r="W731" s="2457" t="str">
        <f>IF(INPUT_OUTPUT!BY718="","",INPUT_OUTPUT!BY718)</f>
        <v/>
      </c>
      <c r="X731" s="2457" t="str">
        <f>IF(INPUT_OUTPUT!BZ718="","",INPUT_OUTPUT!BZ718)</f>
        <v/>
      </c>
      <c r="Y731" s="2457" t="str">
        <f>IF(INPUT_OUTPUT!CA718="","",INPUT_OUTPUT!CA718)</f>
        <v/>
      </c>
      <c r="Z731" s="2457" t="str">
        <f>IF(INPUT_OUTPUT!CB718="","",INPUT_OUTPUT!CB718)</f>
        <v/>
      </c>
      <c r="AA731" s="2461" t="str">
        <f t="shared" si="38"/>
        <v/>
      </c>
      <c r="AB731" s="2459" t="str">
        <f>IF(INPUT_OUTPUT!CC718="","",INPUT_OUTPUT!CC718)</f>
        <v/>
      </c>
      <c r="AC731" s="2459" t="str">
        <f>IF(INPUT_OUTPUT!CD718="","",INPUT_OUTPUT!CD718)</f>
        <v/>
      </c>
      <c r="AD731" s="2459" t="str">
        <f>IF(INPUT_OUTPUT!CE718="","",INPUT_OUTPUT!CE718)</f>
        <v/>
      </c>
      <c r="AE731" s="2459" t="str">
        <f>IF(INPUT_OUTPUT!CF718="","",INPUT_OUTPUT!CF718)</f>
        <v/>
      </c>
      <c r="AF731" s="2459" t="str">
        <f>IF(INPUT_OUTPUT!CG718="","",INPUT_OUTPUT!CG718)</f>
        <v/>
      </c>
      <c r="AG731" s="2459" t="str">
        <f>IF(INPUT_OUTPUT!CH718="","",INPUT_OUTPUT!CH718)</f>
        <v/>
      </c>
      <c r="AH731" s="2459" t="str">
        <f>IF(INPUT_OUTPUT!CI718="","",INPUT_OUTPUT!CI718)</f>
        <v/>
      </c>
    </row>
    <row r="732" spans="3:34" s="2437" customFormat="1" ht="12.75" customHeight="1">
      <c r="C732" s="2461" t="str">
        <f>IF(INPUT_OUTPUT!C719="","",INPUT_OUTPUT!C719)</f>
        <v/>
      </c>
      <c r="D732" s="2462" t="str">
        <f>IF(INPUT_OUTPUT!BH719="","",INPUT_OUTPUT!BH719)</f>
        <v/>
      </c>
      <c r="E732" s="2462" t="str">
        <f>IF(INPUT_OUTPUT!BI719="","",INPUT_OUTPUT!BI719)</f>
        <v/>
      </c>
      <c r="F732" s="2462" t="str">
        <f>IF(INPUT_OUTPUT!BJ719="","",INPUT_OUTPUT!BJ719)</f>
        <v/>
      </c>
      <c r="G732" s="2462" t="str">
        <f>IF(INPUT_OUTPUT!BK719="","",INPUT_OUTPUT!BK719)</f>
        <v/>
      </c>
      <c r="H732" s="2462" t="str">
        <f>IF(INPUT_OUTPUT!BL719="","",INPUT_OUTPUT!BL719)</f>
        <v/>
      </c>
      <c r="I732" s="2462" t="str">
        <f>IF(INPUT_OUTPUT!BM719="","",INPUT_OUTPUT!BM719)</f>
        <v/>
      </c>
      <c r="J732" s="2462" t="str">
        <f>IF(INPUT_OUTPUT!BN719="","",INPUT_OUTPUT!BN719)</f>
        <v/>
      </c>
      <c r="K732" s="2453" t="str">
        <f t="shared" si="36"/>
        <v/>
      </c>
      <c r="L732" s="2457" t="str">
        <f>IF(INPUT_OUTPUT!BO719="","",INPUT_OUTPUT!BO719)</f>
        <v/>
      </c>
      <c r="M732" s="2457" t="str">
        <f>IF(INPUT_OUTPUT!BP719="","",INPUT_OUTPUT!BP719)</f>
        <v/>
      </c>
      <c r="N732" s="2457" t="str">
        <f>IF(INPUT_OUTPUT!BQ719="","",INPUT_OUTPUT!BQ719)</f>
        <v/>
      </c>
      <c r="O732" s="2457" t="str">
        <f>IF(INPUT_OUTPUT!BR719="","",INPUT_OUTPUT!BR719)</f>
        <v/>
      </c>
      <c r="P732" s="2457" t="str">
        <f>IF(INPUT_OUTPUT!BS719="","",INPUT_OUTPUT!BS719)</f>
        <v/>
      </c>
      <c r="Q732" s="2457" t="str">
        <f>IF(INPUT_OUTPUT!BT719="","",INPUT_OUTPUT!BT719)</f>
        <v/>
      </c>
      <c r="R732" s="2457" t="str">
        <f>IF(INPUT_OUTPUT!BU719="","",INPUT_OUTPUT!BU719)</f>
        <v/>
      </c>
      <c r="S732" s="2461" t="str">
        <f t="shared" si="37"/>
        <v/>
      </c>
      <c r="T732" s="2457" t="str">
        <f>IF(INPUT_OUTPUT!BV719="","",INPUT_OUTPUT!BV719)</f>
        <v/>
      </c>
      <c r="U732" s="2457" t="str">
        <f>IF(INPUT_OUTPUT!BW719="","",INPUT_OUTPUT!BW719)</f>
        <v/>
      </c>
      <c r="V732" s="2457" t="str">
        <f>IF(INPUT_OUTPUT!BX719="","",INPUT_OUTPUT!BX719)</f>
        <v/>
      </c>
      <c r="W732" s="2457" t="str">
        <f>IF(INPUT_OUTPUT!BY719="","",INPUT_OUTPUT!BY719)</f>
        <v/>
      </c>
      <c r="X732" s="2457" t="str">
        <f>IF(INPUT_OUTPUT!BZ719="","",INPUT_OUTPUT!BZ719)</f>
        <v/>
      </c>
      <c r="Y732" s="2457" t="str">
        <f>IF(INPUT_OUTPUT!CA719="","",INPUT_OUTPUT!CA719)</f>
        <v/>
      </c>
      <c r="Z732" s="2457" t="str">
        <f>IF(INPUT_OUTPUT!CB719="","",INPUT_OUTPUT!CB719)</f>
        <v/>
      </c>
      <c r="AA732" s="2461" t="str">
        <f t="shared" si="38"/>
        <v/>
      </c>
      <c r="AB732" s="2459" t="str">
        <f>IF(INPUT_OUTPUT!CC719="","",INPUT_OUTPUT!CC719)</f>
        <v/>
      </c>
      <c r="AC732" s="2459" t="str">
        <f>IF(INPUT_OUTPUT!CD719="","",INPUT_OUTPUT!CD719)</f>
        <v/>
      </c>
      <c r="AD732" s="2459" t="str">
        <f>IF(INPUT_OUTPUT!CE719="","",INPUT_OUTPUT!CE719)</f>
        <v/>
      </c>
      <c r="AE732" s="2459" t="str">
        <f>IF(INPUT_OUTPUT!CF719="","",INPUT_OUTPUT!CF719)</f>
        <v/>
      </c>
      <c r="AF732" s="2459" t="str">
        <f>IF(INPUT_OUTPUT!CG719="","",INPUT_OUTPUT!CG719)</f>
        <v/>
      </c>
      <c r="AG732" s="2459" t="str">
        <f>IF(INPUT_OUTPUT!CH719="","",INPUT_OUTPUT!CH719)</f>
        <v/>
      </c>
      <c r="AH732" s="2459" t="str">
        <f>IF(INPUT_OUTPUT!CI719="","",INPUT_OUTPUT!CI719)</f>
        <v/>
      </c>
    </row>
    <row r="733" spans="3:34" s="2437" customFormat="1" ht="12.75" customHeight="1">
      <c r="C733" s="2461" t="str">
        <f>IF(INPUT_OUTPUT!C720="","",INPUT_OUTPUT!C720)</f>
        <v/>
      </c>
      <c r="D733" s="2462" t="str">
        <f>IF(INPUT_OUTPUT!BH720="","",INPUT_OUTPUT!BH720)</f>
        <v/>
      </c>
      <c r="E733" s="2462" t="str">
        <f>IF(INPUT_OUTPUT!BI720="","",INPUT_OUTPUT!BI720)</f>
        <v/>
      </c>
      <c r="F733" s="2462" t="str">
        <f>IF(INPUT_OUTPUT!BJ720="","",INPUT_OUTPUT!BJ720)</f>
        <v/>
      </c>
      <c r="G733" s="2462" t="str">
        <f>IF(INPUT_OUTPUT!BK720="","",INPUT_OUTPUT!BK720)</f>
        <v/>
      </c>
      <c r="H733" s="2462" t="str">
        <f>IF(INPUT_OUTPUT!BL720="","",INPUT_OUTPUT!BL720)</f>
        <v/>
      </c>
      <c r="I733" s="2462" t="str">
        <f>IF(INPUT_OUTPUT!BM720="","",INPUT_OUTPUT!BM720)</f>
        <v/>
      </c>
      <c r="J733" s="2462" t="str">
        <f>IF(INPUT_OUTPUT!BN720="","",INPUT_OUTPUT!BN720)</f>
        <v/>
      </c>
      <c r="K733" s="2453" t="str">
        <f t="shared" si="36"/>
        <v/>
      </c>
      <c r="L733" s="2457" t="str">
        <f>IF(INPUT_OUTPUT!BO720="","",INPUT_OUTPUT!BO720)</f>
        <v/>
      </c>
      <c r="M733" s="2457" t="str">
        <f>IF(INPUT_OUTPUT!BP720="","",INPUT_OUTPUT!BP720)</f>
        <v/>
      </c>
      <c r="N733" s="2457" t="str">
        <f>IF(INPUT_OUTPUT!BQ720="","",INPUT_OUTPUT!BQ720)</f>
        <v/>
      </c>
      <c r="O733" s="2457" t="str">
        <f>IF(INPUT_OUTPUT!BR720="","",INPUT_OUTPUT!BR720)</f>
        <v/>
      </c>
      <c r="P733" s="2457" t="str">
        <f>IF(INPUT_OUTPUT!BS720="","",INPUT_OUTPUT!BS720)</f>
        <v/>
      </c>
      <c r="Q733" s="2457" t="str">
        <f>IF(INPUT_OUTPUT!BT720="","",INPUT_OUTPUT!BT720)</f>
        <v/>
      </c>
      <c r="R733" s="2457" t="str">
        <f>IF(INPUT_OUTPUT!BU720="","",INPUT_OUTPUT!BU720)</f>
        <v/>
      </c>
      <c r="S733" s="2461" t="str">
        <f t="shared" si="37"/>
        <v/>
      </c>
      <c r="T733" s="2457" t="str">
        <f>IF(INPUT_OUTPUT!BV720="","",INPUT_OUTPUT!BV720)</f>
        <v/>
      </c>
      <c r="U733" s="2457" t="str">
        <f>IF(INPUT_OUTPUT!BW720="","",INPUT_OUTPUT!BW720)</f>
        <v/>
      </c>
      <c r="V733" s="2457" t="str">
        <f>IF(INPUT_OUTPUT!BX720="","",INPUT_OUTPUT!BX720)</f>
        <v/>
      </c>
      <c r="W733" s="2457" t="str">
        <f>IF(INPUT_OUTPUT!BY720="","",INPUT_OUTPUT!BY720)</f>
        <v/>
      </c>
      <c r="X733" s="2457" t="str">
        <f>IF(INPUT_OUTPUT!BZ720="","",INPUT_OUTPUT!BZ720)</f>
        <v/>
      </c>
      <c r="Y733" s="2457" t="str">
        <f>IF(INPUT_OUTPUT!CA720="","",INPUT_OUTPUT!CA720)</f>
        <v/>
      </c>
      <c r="Z733" s="2457" t="str">
        <f>IF(INPUT_OUTPUT!CB720="","",INPUT_OUTPUT!CB720)</f>
        <v/>
      </c>
      <c r="AA733" s="2461" t="str">
        <f t="shared" si="38"/>
        <v/>
      </c>
      <c r="AB733" s="2459" t="str">
        <f>IF(INPUT_OUTPUT!CC720="","",INPUT_OUTPUT!CC720)</f>
        <v/>
      </c>
      <c r="AC733" s="2459" t="str">
        <f>IF(INPUT_OUTPUT!CD720="","",INPUT_OUTPUT!CD720)</f>
        <v/>
      </c>
      <c r="AD733" s="2459" t="str">
        <f>IF(INPUT_OUTPUT!CE720="","",INPUT_OUTPUT!CE720)</f>
        <v/>
      </c>
      <c r="AE733" s="2459" t="str">
        <f>IF(INPUT_OUTPUT!CF720="","",INPUT_OUTPUT!CF720)</f>
        <v/>
      </c>
      <c r="AF733" s="2459" t="str">
        <f>IF(INPUT_OUTPUT!CG720="","",INPUT_OUTPUT!CG720)</f>
        <v/>
      </c>
      <c r="AG733" s="2459" t="str">
        <f>IF(INPUT_OUTPUT!CH720="","",INPUT_OUTPUT!CH720)</f>
        <v/>
      </c>
      <c r="AH733" s="2459" t="str">
        <f>IF(INPUT_OUTPUT!CI720="","",INPUT_OUTPUT!CI720)</f>
        <v/>
      </c>
    </row>
    <row r="734" spans="3:34" s="2437" customFormat="1" ht="12.75" customHeight="1">
      <c r="C734" s="2461" t="str">
        <f>IF(INPUT_OUTPUT!C721="","",INPUT_OUTPUT!C721)</f>
        <v/>
      </c>
      <c r="D734" s="2462" t="str">
        <f>IF(INPUT_OUTPUT!BH721="","",INPUT_OUTPUT!BH721)</f>
        <v/>
      </c>
      <c r="E734" s="2462" t="str">
        <f>IF(INPUT_OUTPUT!BI721="","",INPUT_OUTPUT!BI721)</f>
        <v/>
      </c>
      <c r="F734" s="2462" t="str">
        <f>IF(INPUT_OUTPUT!BJ721="","",INPUT_OUTPUT!BJ721)</f>
        <v/>
      </c>
      <c r="G734" s="2462" t="str">
        <f>IF(INPUT_OUTPUT!BK721="","",INPUT_OUTPUT!BK721)</f>
        <v/>
      </c>
      <c r="H734" s="2462" t="str">
        <f>IF(INPUT_OUTPUT!BL721="","",INPUT_OUTPUT!BL721)</f>
        <v/>
      </c>
      <c r="I734" s="2462" t="str">
        <f>IF(INPUT_OUTPUT!BM721="","",INPUT_OUTPUT!BM721)</f>
        <v/>
      </c>
      <c r="J734" s="2462" t="str">
        <f>IF(INPUT_OUTPUT!BN721="","",INPUT_OUTPUT!BN721)</f>
        <v/>
      </c>
      <c r="K734" s="2453" t="str">
        <f t="shared" si="36"/>
        <v/>
      </c>
      <c r="L734" s="2457" t="str">
        <f>IF(INPUT_OUTPUT!BO721="","",INPUT_OUTPUT!BO721)</f>
        <v/>
      </c>
      <c r="M734" s="2457" t="str">
        <f>IF(INPUT_OUTPUT!BP721="","",INPUT_OUTPUT!BP721)</f>
        <v/>
      </c>
      <c r="N734" s="2457" t="str">
        <f>IF(INPUT_OUTPUT!BQ721="","",INPUT_OUTPUT!BQ721)</f>
        <v/>
      </c>
      <c r="O734" s="2457" t="str">
        <f>IF(INPUT_OUTPUT!BR721="","",INPUT_OUTPUT!BR721)</f>
        <v/>
      </c>
      <c r="P734" s="2457" t="str">
        <f>IF(INPUT_OUTPUT!BS721="","",INPUT_OUTPUT!BS721)</f>
        <v/>
      </c>
      <c r="Q734" s="2457" t="str">
        <f>IF(INPUT_OUTPUT!BT721="","",INPUT_OUTPUT!BT721)</f>
        <v/>
      </c>
      <c r="R734" s="2457" t="str">
        <f>IF(INPUT_OUTPUT!BU721="","",INPUT_OUTPUT!BU721)</f>
        <v/>
      </c>
      <c r="S734" s="2461" t="str">
        <f t="shared" si="37"/>
        <v/>
      </c>
      <c r="T734" s="2457" t="str">
        <f>IF(INPUT_OUTPUT!BV721="","",INPUT_OUTPUT!BV721)</f>
        <v/>
      </c>
      <c r="U734" s="2457" t="str">
        <f>IF(INPUT_OUTPUT!BW721="","",INPUT_OUTPUT!BW721)</f>
        <v/>
      </c>
      <c r="V734" s="2457" t="str">
        <f>IF(INPUT_OUTPUT!BX721="","",INPUT_OUTPUT!BX721)</f>
        <v/>
      </c>
      <c r="W734" s="2457" t="str">
        <f>IF(INPUT_OUTPUT!BY721="","",INPUT_OUTPUT!BY721)</f>
        <v/>
      </c>
      <c r="X734" s="2457" t="str">
        <f>IF(INPUT_OUTPUT!BZ721="","",INPUT_OUTPUT!BZ721)</f>
        <v/>
      </c>
      <c r="Y734" s="2457" t="str">
        <f>IF(INPUT_OUTPUT!CA721="","",INPUT_OUTPUT!CA721)</f>
        <v/>
      </c>
      <c r="Z734" s="2457" t="str">
        <f>IF(INPUT_OUTPUT!CB721="","",INPUT_OUTPUT!CB721)</f>
        <v/>
      </c>
      <c r="AA734" s="2461" t="str">
        <f t="shared" si="38"/>
        <v/>
      </c>
      <c r="AB734" s="2459" t="str">
        <f>IF(INPUT_OUTPUT!CC721="","",INPUT_OUTPUT!CC721)</f>
        <v/>
      </c>
      <c r="AC734" s="2459" t="str">
        <f>IF(INPUT_OUTPUT!CD721="","",INPUT_OUTPUT!CD721)</f>
        <v/>
      </c>
      <c r="AD734" s="2459" t="str">
        <f>IF(INPUT_OUTPUT!CE721="","",INPUT_OUTPUT!CE721)</f>
        <v/>
      </c>
      <c r="AE734" s="2459" t="str">
        <f>IF(INPUT_OUTPUT!CF721="","",INPUT_OUTPUT!CF721)</f>
        <v/>
      </c>
      <c r="AF734" s="2459" t="str">
        <f>IF(INPUT_OUTPUT!CG721="","",INPUT_OUTPUT!CG721)</f>
        <v/>
      </c>
      <c r="AG734" s="2459" t="str">
        <f>IF(INPUT_OUTPUT!CH721="","",INPUT_OUTPUT!CH721)</f>
        <v/>
      </c>
      <c r="AH734" s="2459" t="str">
        <f>IF(INPUT_OUTPUT!CI721="","",INPUT_OUTPUT!CI721)</f>
        <v/>
      </c>
    </row>
    <row r="735" spans="3:34" s="2437" customFormat="1" ht="12.75" customHeight="1">
      <c r="C735" s="2461" t="str">
        <f>IF(INPUT_OUTPUT!C722="","",INPUT_OUTPUT!C722)</f>
        <v/>
      </c>
      <c r="D735" s="2462" t="str">
        <f>IF(INPUT_OUTPUT!BH722="","",INPUT_OUTPUT!BH722)</f>
        <v/>
      </c>
      <c r="E735" s="2462" t="str">
        <f>IF(INPUT_OUTPUT!BI722="","",INPUT_OUTPUT!BI722)</f>
        <v/>
      </c>
      <c r="F735" s="2462" t="str">
        <f>IF(INPUT_OUTPUT!BJ722="","",INPUT_OUTPUT!BJ722)</f>
        <v/>
      </c>
      <c r="G735" s="2462" t="str">
        <f>IF(INPUT_OUTPUT!BK722="","",INPUT_OUTPUT!BK722)</f>
        <v/>
      </c>
      <c r="H735" s="2462" t="str">
        <f>IF(INPUT_OUTPUT!BL722="","",INPUT_OUTPUT!BL722)</f>
        <v/>
      </c>
      <c r="I735" s="2462" t="str">
        <f>IF(INPUT_OUTPUT!BM722="","",INPUT_OUTPUT!BM722)</f>
        <v/>
      </c>
      <c r="J735" s="2462" t="str">
        <f>IF(INPUT_OUTPUT!BN722="","",INPUT_OUTPUT!BN722)</f>
        <v/>
      </c>
      <c r="K735" s="2453" t="str">
        <f t="shared" si="36"/>
        <v/>
      </c>
      <c r="L735" s="2457" t="str">
        <f>IF(INPUT_OUTPUT!BO722="","",INPUT_OUTPUT!BO722)</f>
        <v/>
      </c>
      <c r="M735" s="2457" t="str">
        <f>IF(INPUT_OUTPUT!BP722="","",INPUT_OUTPUT!BP722)</f>
        <v/>
      </c>
      <c r="N735" s="2457" t="str">
        <f>IF(INPUT_OUTPUT!BQ722="","",INPUT_OUTPUT!BQ722)</f>
        <v/>
      </c>
      <c r="O735" s="2457" t="str">
        <f>IF(INPUT_OUTPUT!BR722="","",INPUT_OUTPUT!BR722)</f>
        <v/>
      </c>
      <c r="P735" s="2457" t="str">
        <f>IF(INPUT_OUTPUT!BS722="","",INPUT_OUTPUT!BS722)</f>
        <v/>
      </c>
      <c r="Q735" s="2457" t="str">
        <f>IF(INPUT_OUTPUT!BT722="","",INPUT_OUTPUT!BT722)</f>
        <v/>
      </c>
      <c r="R735" s="2457" t="str">
        <f>IF(INPUT_OUTPUT!BU722="","",INPUT_OUTPUT!BU722)</f>
        <v/>
      </c>
      <c r="S735" s="2461" t="str">
        <f t="shared" si="37"/>
        <v/>
      </c>
      <c r="T735" s="2457" t="str">
        <f>IF(INPUT_OUTPUT!BV722="","",INPUT_OUTPUT!BV722)</f>
        <v/>
      </c>
      <c r="U735" s="2457" t="str">
        <f>IF(INPUT_OUTPUT!BW722="","",INPUT_OUTPUT!BW722)</f>
        <v/>
      </c>
      <c r="V735" s="2457" t="str">
        <f>IF(INPUT_OUTPUT!BX722="","",INPUT_OUTPUT!BX722)</f>
        <v/>
      </c>
      <c r="W735" s="2457" t="str">
        <f>IF(INPUT_OUTPUT!BY722="","",INPUT_OUTPUT!BY722)</f>
        <v/>
      </c>
      <c r="X735" s="2457" t="str">
        <f>IF(INPUT_OUTPUT!BZ722="","",INPUT_OUTPUT!BZ722)</f>
        <v/>
      </c>
      <c r="Y735" s="2457" t="str">
        <f>IF(INPUT_OUTPUT!CA722="","",INPUT_OUTPUT!CA722)</f>
        <v/>
      </c>
      <c r="Z735" s="2457" t="str">
        <f>IF(INPUT_OUTPUT!CB722="","",INPUT_OUTPUT!CB722)</f>
        <v/>
      </c>
      <c r="AA735" s="2461" t="str">
        <f t="shared" si="38"/>
        <v/>
      </c>
      <c r="AB735" s="2459" t="str">
        <f>IF(INPUT_OUTPUT!CC722="","",INPUT_OUTPUT!CC722)</f>
        <v/>
      </c>
      <c r="AC735" s="2459" t="str">
        <f>IF(INPUT_OUTPUT!CD722="","",INPUT_OUTPUT!CD722)</f>
        <v/>
      </c>
      <c r="AD735" s="2459" t="str">
        <f>IF(INPUT_OUTPUT!CE722="","",INPUT_OUTPUT!CE722)</f>
        <v/>
      </c>
      <c r="AE735" s="2459" t="str">
        <f>IF(INPUT_OUTPUT!CF722="","",INPUT_OUTPUT!CF722)</f>
        <v/>
      </c>
      <c r="AF735" s="2459" t="str">
        <f>IF(INPUT_OUTPUT!CG722="","",INPUT_OUTPUT!CG722)</f>
        <v/>
      </c>
      <c r="AG735" s="2459" t="str">
        <f>IF(INPUT_OUTPUT!CH722="","",INPUT_OUTPUT!CH722)</f>
        <v/>
      </c>
      <c r="AH735" s="2459" t="str">
        <f>IF(INPUT_OUTPUT!CI722="","",INPUT_OUTPUT!CI722)</f>
        <v/>
      </c>
    </row>
    <row r="736" spans="3:34" s="2437" customFormat="1" ht="12.75" customHeight="1">
      <c r="C736" s="2461" t="str">
        <f>IF(INPUT_OUTPUT!C723="","",INPUT_OUTPUT!C723)</f>
        <v/>
      </c>
      <c r="D736" s="2462" t="str">
        <f>IF(INPUT_OUTPUT!BH723="","",INPUT_OUTPUT!BH723)</f>
        <v/>
      </c>
      <c r="E736" s="2462" t="str">
        <f>IF(INPUT_OUTPUT!BI723="","",INPUT_OUTPUT!BI723)</f>
        <v/>
      </c>
      <c r="F736" s="2462" t="str">
        <f>IF(INPUT_OUTPUT!BJ723="","",INPUT_OUTPUT!BJ723)</f>
        <v/>
      </c>
      <c r="G736" s="2462" t="str">
        <f>IF(INPUT_OUTPUT!BK723="","",INPUT_OUTPUT!BK723)</f>
        <v/>
      </c>
      <c r="H736" s="2462" t="str">
        <f>IF(INPUT_OUTPUT!BL723="","",INPUT_OUTPUT!BL723)</f>
        <v/>
      </c>
      <c r="I736" s="2462" t="str">
        <f>IF(INPUT_OUTPUT!BM723="","",INPUT_OUTPUT!BM723)</f>
        <v/>
      </c>
      <c r="J736" s="2462" t="str">
        <f>IF(INPUT_OUTPUT!BN723="","",INPUT_OUTPUT!BN723)</f>
        <v/>
      </c>
      <c r="K736" s="2453" t="str">
        <f t="shared" si="36"/>
        <v/>
      </c>
      <c r="L736" s="2457" t="str">
        <f>IF(INPUT_OUTPUT!BO723="","",INPUT_OUTPUT!BO723)</f>
        <v/>
      </c>
      <c r="M736" s="2457" t="str">
        <f>IF(INPUT_OUTPUT!BP723="","",INPUT_OUTPUT!BP723)</f>
        <v/>
      </c>
      <c r="N736" s="2457" t="str">
        <f>IF(INPUT_OUTPUT!BQ723="","",INPUT_OUTPUT!BQ723)</f>
        <v/>
      </c>
      <c r="O736" s="2457" t="str">
        <f>IF(INPUT_OUTPUT!BR723="","",INPUT_OUTPUT!BR723)</f>
        <v/>
      </c>
      <c r="P736" s="2457" t="str">
        <f>IF(INPUT_OUTPUT!BS723="","",INPUT_OUTPUT!BS723)</f>
        <v/>
      </c>
      <c r="Q736" s="2457" t="str">
        <f>IF(INPUT_OUTPUT!BT723="","",INPUT_OUTPUT!BT723)</f>
        <v/>
      </c>
      <c r="R736" s="2457" t="str">
        <f>IF(INPUT_OUTPUT!BU723="","",INPUT_OUTPUT!BU723)</f>
        <v/>
      </c>
      <c r="S736" s="2461" t="str">
        <f t="shared" si="37"/>
        <v/>
      </c>
      <c r="T736" s="2457" t="str">
        <f>IF(INPUT_OUTPUT!BV723="","",INPUT_OUTPUT!BV723)</f>
        <v/>
      </c>
      <c r="U736" s="2457" t="str">
        <f>IF(INPUT_OUTPUT!BW723="","",INPUT_OUTPUT!BW723)</f>
        <v/>
      </c>
      <c r="V736" s="2457" t="str">
        <f>IF(INPUT_OUTPUT!BX723="","",INPUT_OUTPUT!BX723)</f>
        <v/>
      </c>
      <c r="W736" s="2457" t="str">
        <f>IF(INPUT_OUTPUT!BY723="","",INPUT_OUTPUT!BY723)</f>
        <v/>
      </c>
      <c r="X736" s="2457" t="str">
        <f>IF(INPUT_OUTPUT!BZ723="","",INPUT_OUTPUT!BZ723)</f>
        <v/>
      </c>
      <c r="Y736" s="2457" t="str">
        <f>IF(INPUT_OUTPUT!CA723="","",INPUT_OUTPUT!CA723)</f>
        <v/>
      </c>
      <c r="Z736" s="2457" t="str">
        <f>IF(INPUT_OUTPUT!CB723="","",INPUT_OUTPUT!CB723)</f>
        <v/>
      </c>
      <c r="AA736" s="2461" t="str">
        <f t="shared" si="38"/>
        <v/>
      </c>
      <c r="AB736" s="2459" t="str">
        <f>IF(INPUT_OUTPUT!CC723="","",INPUT_OUTPUT!CC723)</f>
        <v/>
      </c>
      <c r="AC736" s="2459" t="str">
        <f>IF(INPUT_OUTPUT!CD723="","",INPUT_OUTPUT!CD723)</f>
        <v/>
      </c>
      <c r="AD736" s="2459" t="str">
        <f>IF(INPUT_OUTPUT!CE723="","",INPUT_OUTPUT!CE723)</f>
        <v/>
      </c>
      <c r="AE736" s="2459" t="str">
        <f>IF(INPUT_OUTPUT!CF723="","",INPUT_OUTPUT!CF723)</f>
        <v/>
      </c>
      <c r="AF736" s="2459" t="str">
        <f>IF(INPUT_OUTPUT!CG723="","",INPUT_OUTPUT!CG723)</f>
        <v/>
      </c>
      <c r="AG736" s="2459" t="str">
        <f>IF(INPUT_OUTPUT!CH723="","",INPUT_OUTPUT!CH723)</f>
        <v/>
      </c>
      <c r="AH736" s="2459" t="str">
        <f>IF(INPUT_OUTPUT!CI723="","",INPUT_OUTPUT!CI723)</f>
        <v/>
      </c>
    </row>
    <row r="737" spans="3:34" s="2437" customFormat="1" ht="12.75" customHeight="1">
      <c r="C737" s="2461" t="str">
        <f>IF(INPUT_OUTPUT!C724="","",INPUT_OUTPUT!C724)</f>
        <v/>
      </c>
      <c r="D737" s="2462" t="str">
        <f>IF(INPUT_OUTPUT!BH724="","",INPUT_OUTPUT!BH724)</f>
        <v/>
      </c>
      <c r="E737" s="2462" t="str">
        <f>IF(INPUT_OUTPUT!BI724="","",INPUT_OUTPUT!BI724)</f>
        <v/>
      </c>
      <c r="F737" s="2462" t="str">
        <f>IF(INPUT_OUTPUT!BJ724="","",INPUT_OUTPUT!BJ724)</f>
        <v/>
      </c>
      <c r="G737" s="2462" t="str">
        <f>IF(INPUT_OUTPUT!BK724="","",INPUT_OUTPUT!BK724)</f>
        <v/>
      </c>
      <c r="H737" s="2462" t="str">
        <f>IF(INPUT_OUTPUT!BL724="","",INPUT_OUTPUT!BL724)</f>
        <v/>
      </c>
      <c r="I737" s="2462" t="str">
        <f>IF(INPUT_OUTPUT!BM724="","",INPUT_OUTPUT!BM724)</f>
        <v/>
      </c>
      <c r="J737" s="2462" t="str">
        <f>IF(INPUT_OUTPUT!BN724="","",INPUT_OUTPUT!BN724)</f>
        <v/>
      </c>
      <c r="K737" s="2453" t="str">
        <f t="shared" si="36"/>
        <v/>
      </c>
      <c r="L737" s="2457" t="str">
        <f>IF(INPUT_OUTPUT!BO724="","",INPUT_OUTPUT!BO724)</f>
        <v/>
      </c>
      <c r="M737" s="2457" t="str">
        <f>IF(INPUT_OUTPUT!BP724="","",INPUT_OUTPUT!BP724)</f>
        <v/>
      </c>
      <c r="N737" s="2457" t="str">
        <f>IF(INPUT_OUTPUT!BQ724="","",INPUT_OUTPUT!BQ724)</f>
        <v/>
      </c>
      <c r="O737" s="2457" t="str">
        <f>IF(INPUT_OUTPUT!BR724="","",INPUT_OUTPUT!BR724)</f>
        <v/>
      </c>
      <c r="P737" s="2457" t="str">
        <f>IF(INPUT_OUTPUT!BS724="","",INPUT_OUTPUT!BS724)</f>
        <v/>
      </c>
      <c r="Q737" s="2457" t="str">
        <f>IF(INPUT_OUTPUT!BT724="","",INPUT_OUTPUT!BT724)</f>
        <v/>
      </c>
      <c r="R737" s="2457" t="str">
        <f>IF(INPUT_OUTPUT!BU724="","",INPUT_OUTPUT!BU724)</f>
        <v/>
      </c>
      <c r="S737" s="2461" t="str">
        <f t="shared" si="37"/>
        <v/>
      </c>
      <c r="T737" s="2457" t="str">
        <f>IF(INPUT_OUTPUT!BV724="","",INPUT_OUTPUT!BV724)</f>
        <v/>
      </c>
      <c r="U737" s="2457" t="str">
        <f>IF(INPUT_OUTPUT!BW724="","",INPUT_OUTPUT!BW724)</f>
        <v/>
      </c>
      <c r="V737" s="2457" t="str">
        <f>IF(INPUT_OUTPUT!BX724="","",INPUT_OUTPUT!BX724)</f>
        <v/>
      </c>
      <c r="W737" s="2457" t="str">
        <f>IF(INPUT_OUTPUT!BY724="","",INPUT_OUTPUT!BY724)</f>
        <v/>
      </c>
      <c r="X737" s="2457" t="str">
        <f>IF(INPUT_OUTPUT!BZ724="","",INPUT_OUTPUT!BZ724)</f>
        <v/>
      </c>
      <c r="Y737" s="2457" t="str">
        <f>IF(INPUT_OUTPUT!CA724="","",INPUT_OUTPUT!CA724)</f>
        <v/>
      </c>
      <c r="Z737" s="2457" t="str">
        <f>IF(INPUT_OUTPUT!CB724="","",INPUT_OUTPUT!CB724)</f>
        <v/>
      </c>
      <c r="AA737" s="2461" t="str">
        <f t="shared" si="38"/>
        <v/>
      </c>
      <c r="AB737" s="2459" t="str">
        <f>IF(INPUT_OUTPUT!CC724="","",INPUT_OUTPUT!CC724)</f>
        <v/>
      </c>
      <c r="AC737" s="2459" t="str">
        <f>IF(INPUT_OUTPUT!CD724="","",INPUT_OUTPUT!CD724)</f>
        <v/>
      </c>
      <c r="AD737" s="2459" t="str">
        <f>IF(INPUT_OUTPUT!CE724="","",INPUT_OUTPUT!CE724)</f>
        <v/>
      </c>
      <c r="AE737" s="2459" t="str">
        <f>IF(INPUT_OUTPUT!CF724="","",INPUT_OUTPUT!CF724)</f>
        <v/>
      </c>
      <c r="AF737" s="2459" t="str">
        <f>IF(INPUT_OUTPUT!CG724="","",INPUT_OUTPUT!CG724)</f>
        <v/>
      </c>
      <c r="AG737" s="2459" t="str">
        <f>IF(INPUT_OUTPUT!CH724="","",INPUT_OUTPUT!CH724)</f>
        <v/>
      </c>
      <c r="AH737" s="2459" t="str">
        <f>IF(INPUT_OUTPUT!CI724="","",INPUT_OUTPUT!CI724)</f>
        <v/>
      </c>
    </row>
    <row r="738" spans="3:34" s="2437" customFormat="1" ht="12.75" customHeight="1">
      <c r="C738" s="2461" t="str">
        <f>IF(INPUT_OUTPUT!C725="","",INPUT_OUTPUT!C725)</f>
        <v/>
      </c>
      <c r="D738" s="2462" t="str">
        <f>IF(INPUT_OUTPUT!BH725="","",INPUT_OUTPUT!BH725)</f>
        <v/>
      </c>
      <c r="E738" s="2462" t="str">
        <f>IF(INPUT_OUTPUT!BI725="","",INPUT_OUTPUT!BI725)</f>
        <v/>
      </c>
      <c r="F738" s="2462" t="str">
        <f>IF(INPUT_OUTPUT!BJ725="","",INPUT_OUTPUT!BJ725)</f>
        <v/>
      </c>
      <c r="G738" s="2462" t="str">
        <f>IF(INPUT_OUTPUT!BK725="","",INPUT_OUTPUT!BK725)</f>
        <v/>
      </c>
      <c r="H738" s="2462" t="str">
        <f>IF(INPUT_OUTPUT!BL725="","",INPUT_OUTPUT!BL725)</f>
        <v/>
      </c>
      <c r="I738" s="2462" t="str">
        <f>IF(INPUT_OUTPUT!BM725="","",INPUT_OUTPUT!BM725)</f>
        <v/>
      </c>
      <c r="J738" s="2462" t="str">
        <f>IF(INPUT_OUTPUT!BN725="","",INPUT_OUTPUT!BN725)</f>
        <v/>
      </c>
      <c r="K738" s="2453" t="str">
        <f t="shared" si="36"/>
        <v/>
      </c>
      <c r="L738" s="2457" t="str">
        <f>IF(INPUT_OUTPUT!BO725="","",INPUT_OUTPUT!BO725)</f>
        <v/>
      </c>
      <c r="M738" s="2457" t="str">
        <f>IF(INPUT_OUTPUT!BP725="","",INPUT_OUTPUT!BP725)</f>
        <v/>
      </c>
      <c r="N738" s="2457" t="str">
        <f>IF(INPUT_OUTPUT!BQ725="","",INPUT_OUTPUT!BQ725)</f>
        <v/>
      </c>
      <c r="O738" s="2457" t="str">
        <f>IF(INPUT_OUTPUT!BR725="","",INPUT_OUTPUT!BR725)</f>
        <v/>
      </c>
      <c r="P738" s="2457" t="str">
        <f>IF(INPUT_OUTPUT!BS725="","",INPUT_OUTPUT!BS725)</f>
        <v/>
      </c>
      <c r="Q738" s="2457" t="str">
        <f>IF(INPUT_OUTPUT!BT725="","",INPUT_OUTPUT!BT725)</f>
        <v/>
      </c>
      <c r="R738" s="2457" t="str">
        <f>IF(INPUT_OUTPUT!BU725="","",INPUT_OUTPUT!BU725)</f>
        <v/>
      </c>
      <c r="S738" s="2461" t="str">
        <f t="shared" si="37"/>
        <v/>
      </c>
      <c r="T738" s="2457" t="str">
        <f>IF(INPUT_OUTPUT!BV725="","",INPUT_OUTPUT!BV725)</f>
        <v/>
      </c>
      <c r="U738" s="2457" t="str">
        <f>IF(INPUT_OUTPUT!BW725="","",INPUT_OUTPUT!BW725)</f>
        <v/>
      </c>
      <c r="V738" s="2457" t="str">
        <f>IF(INPUT_OUTPUT!BX725="","",INPUT_OUTPUT!BX725)</f>
        <v/>
      </c>
      <c r="W738" s="2457" t="str">
        <f>IF(INPUT_OUTPUT!BY725="","",INPUT_OUTPUT!BY725)</f>
        <v/>
      </c>
      <c r="X738" s="2457" t="str">
        <f>IF(INPUT_OUTPUT!BZ725="","",INPUT_OUTPUT!BZ725)</f>
        <v/>
      </c>
      <c r="Y738" s="2457" t="str">
        <f>IF(INPUT_OUTPUT!CA725="","",INPUT_OUTPUT!CA725)</f>
        <v/>
      </c>
      <c r="Z738" s="2457" t="str">
        <f>IF(INPUT_OUTPUT!CB725="","",INPUT_OUTPUT!CB725)</f>
        <v/>
      </c>
      <c r="AA738" s="2461" t="str">
        <f t="shared" si="38"/>
        <v/>
      </c>
      <c r="AB738" s="2459" t="str">
        <f>IF(INPUT_OUTPUT!CC725="","",INPUT_OUTPUT!CC725)</f>
        <v/>
      </c>
      <c r="AC738" s="2459" t="str">
        <f>IF(INPUT_OUTPUT!CD725="","",INPUT_OUTPUT!CD725)</f>
        <v/>
      </c>
      <c r="AD738" s="2459" t="str">
        <f>IF(INPUT_OUTPUT!CE725="","",INPUT_OUTPUT!CE725)</f>
        <v/>
      </c>
      <c r="AE738" s="2459" t="str">
        <f>IF(INPUT_OUTPUT!CF725="","",INPUT_OUTPUT!CF725)</f>
        <v/>
      </c>
      <c r="AF738" s="2459" t="str">
        <f>IF(INPUT_OUTPUT!CG725="","",INPUT_OUTPUT!CG725)</f>
        <v/>
      </c>
      <c r="AG738" s="2459" t="str">
        <f>IF(INPUT_OUTPUT!CH725="","",INPUT_OUTPUT!CH725)</f>
        <v/>
      </c>
      <c r="AH738" s="2459" t="str">
        <f>IF(INPUT_OUTPUT!CI725="","",INPUT_OUTPUT!CI725)</f>
        <v/>
      </c>
    </row>
    <row r="739" spans="3:34" s="2437" customFormat="1" ht="12.75" customHeight="1">
      <c r="C739" s="2461" t="str">
        <f>IF(INPUT_OUTPUT!C726="","",INPUT_OUTPUT!C726)</f>
        <v/>
      </c>
      <c r="D739" s="2462" t="str">
        <f>IF(INPUT_OUTPUT!BH726="","",INPUT_OUTPUT!BH726)</f>
        <v/>
      </c>
      <c r="E739" s="2462" t="str">
        <f>IF(INPUT_OUTPUT!BI726="","",INPUT_OUTPUT!BI726)</f>
        <v/>
      </c>
      <c r="F739" s="2462" t="str">
        <f>IF(INPUT_OUTPUT!BJ726="","",INPUT_OUTPUT!BJ726)</f>
        <v/>
      </c>
      <c r="G739" s="2462" t="str">
        <f>IF(INPUT_OUTPUT!BK726="","",INPUT_OUTPUT!BK726)</f>
        <v/>
      </c>
      <c r="H739" s="2462" t="str">
        <f>IF(INPUT_OUTPUT!BL726="","",INPUT_OUTPUT!BL726)</f>
        <v/>
      </c>
      <c r="I739" s="2462" t="str">
        <f>IF(INPUT_OUTPUT!BM726="","",INPUT_OUTPUT!BM726)</f>
        <v/>
      </c>
      <c r="J739" s="2462" t="str">
        <f>IF(INPUT_OUTPUT!BN726="","",INPUT_OUTPUT!BN726)</f>
        <v/>
      </c>
      <c r="K739" s="2453" t="str">
        <f t="shared" si="36"/>
        <v/>
      </c>
      <c r="L739" s="2457" t="str">
        <f>IF(INPUT_OUTPUT!BO726="","",INPUT_OUTPUT!BO726)</f>
        <v/>
      </c>
      <c r="M739" s="2457" t="str">
        <f>IF(INPUT_OUTPUT!BP726="","",INPUT_OUTPUT!BP726)</f>
        <v/>
      </c>
      <c r="N739" s="2457" t="str">
        <f>IF(INPUT_OUTPUT!BQ726="","",INPUT_OUTPUT!BQ726)</f>
        <v/>
      </c>
      <c r="O739" s="2457" t="str">
        <f>IF(INPUT_OUTPUT!BR726="","",INPUT_OUTPUT!BR726)</f>
        <v/>
      </c>
      <c r="P739" s="2457" t="str">
        <f>IF(INPUT_OUTPUT!BS726="","",INPUT_OUTPUT!BS726)</f>
        <v/>
      </c>
      <c r="Q739" s="2457" t="str">
        <f>IF(INPUT_OUTPUT!BT726="","",INPUT_OUTPUT!BT726)</f>
        <v/>
      </c>
      <c r="R739" s="2457" t="str">
        <f>IF(INPUT_OUTPUT!BU726="","",INPUT_OUTPUT!BU726)</f>
        <v/>
      </c>
      <c r="S739" s="2461" t="str">
        <f t="shared" si="37"/>
        <v/>
      </c>
      <c r="T739" s="2457" t="str">
        <f>IF(INPUT_OUTPUT!BV726="","",INPUT_OUTPUT!BV726)</f>
        <v/>
      </c>
      <c r="U739" s="2457" t="str">
        <f>IF(INPUT_OUTPUT!BW726="","",INPUT_OUTPUT!BW726)</f>
        <v/>
      </c>
      <c r="V739" s="2457" t="str">
        <f>IF(INPUT_OUTPUT!BX726="","",INPUT_OUTPUT!BX726)</f>
        <v/>
      </c>
      <c r="W739" s="2457" t="str">
        <f>IF(INPUT_OUTPUT!BY726="","",INPUT_OUTPUT!BY726)</f>
        <v/>
      </c>
      <c r="X739" s="2457" t="str">
        <f>IF(INPUT_OUTPUT!BZ726="","",INPUT_OUTPUT!BZ726)</f>
        <v/>
      </c>
      <c r="Y739" s="2457" t="str">
        <f>IF(INPUT_OUTPUT!CA726="","",INPUT_OUTPUT!CA726)</f>
        <v/>
      </c>
      <c r="Z739" s="2457" t="str">
        <f>IF(INPUT_OUTPUT!CB726="","",INPUT_OUTPUT!CB726)</f>
        <v/>
      </c>
      <c r="AA739" s="2461" t="str">
        <f t="shared" si="38"/>
        <v/>
      </c>
      <c r="AB739" s="2459" t="str">
        <f>IF(INPUT_OUTPUT!CC726="","",INPUT_OUTPUT!CC726)</f>
        <v/>
      </c>
      <c r="AC739" s="2459" t="str">
        <f>IF(INPUT_OUTPUT!CD726="","",INPUT_OUTPUT!CD726)</f>
        <v/>
      </c>
      <c r="AD739" s="2459" t="str">
        <f>IF(INPUT_OUTPUT!CE726="","",INPUT_OUTPUT!CE726)</f>
        <v/>
      </c>
      <c r="AE739" s="2459" t="str">
        <f>IF(INPUT_OUTPUT!CF726="","",INPUT_OUTPUT!CF726)</f>
        <v/>
      </c>
      <c r="AF739" s="2459" t="str">
        <f>IF(INPUT_OUTPUT!CG726="","",INPUT_OUTPUT!CG726)</f>
        <v/>
      </c>
      <c r="AG739" s="2459" t="str">
        <f>IF(INPUT_OUTPUT!CH726="","",INPUT_OUTPUT!CH726)</f>
        <v/>
      </c>
      <c r="AH739" s="2459" t="str">
        <f>IF(INPUT_OUTPUT!CI726="","",INPUT_OUTPUT!CI726)</f>
        <v/>
      </c>
    </row>
    <row r="740" spans="3:34" s="2437" customFormat="1" ht="12.75" customHeight="1">
      <c r="C740" s="2461" t="str">
        <f>IF(INPUT_OUTPUT!C727="","",INPUT_OUTPUT!C727)</f>
        <v/>
      </c>
      <c r="D740" s="2462" t="str">
        <f>IF(INPUT_OUTPUT!BH727="","",INPUT_OUTPUT!BH727)</f>
        <v/>
      </c>
      <c r="E740" s="2462" t="str">
        <f>IF(INPUT_OUTPUT!BI727="","",INPUT_OUTPUT!BI727)</f>
        <v/>
      </c>
      <c r="F740" s="2462" t="str">
        <f>IF(INPUT_OUTPUT!BJ727="","",INPUT_OUTPUT!BJ727)</f>
        <v/>
      </c>
      <c r="G740" s="2462" t="str">
        <f>IF(INPUT_OUTPUT!BK727="","",INPUT_OUTPUT!BK727)</f>
        <v/>
      </c>
      <c r="H740" s="2462" t="str">
        <f>IF(INPUT_OUTPUT!BL727="","",INPUT_OUTPUT!BL727)</f>
        <v/>
      </c>
      <c r="I740" s="2462" t="str">
        <f>IF(INPUT_OUTPUT!BM727="","",INPUT_OUTPUT!BM727)</f>
        <v/>
      </c>
      <c r="J740" s="2462" t="str">
        <f>IF(INPUT_OUTPUT!BN727="","",INPUT_OUTPUT!BN727)</f>
        <v/>
      </c>
      <c r="K740" s="2453" t="str">
        <f t="shared" si="36"/>
        <v/>
      </c>
      <c r="L740" s="2457" t="str">
        <f>IF(INPUT_OUTPUT!BO727="","",INPUT_OUTPUT!BO727)</f>
        <v/>
      </c>
      <c r="M740" s="2457" t="str">
        <f>IF(INPUT_OUTPUT!BP727="","",INPUT_OUTPUT!BP727)</f>
        <v/>
      </c>
      <c r="N740" s="2457" t="str">
        <f>IF(INPUT_OUTPUT!BQ727="","",INPUT_OUTPUT!BQ727)</f>
        <v/>
      </c>
      <c r="O740" s="2457" t="str">
        <f>IF(INPUT_OUTPUT!BR727="","",INPUT_OUTPUT!BR727)</f>
        <v/>
      </c>
      <c r="P740" s="2457" t="str">
        <f>IF(INPUT_OUTPUT!BS727="","",INPUT_OUTPUT!BS727)</f>
        <v/>
      </c>
      <c r="Q740" s="2457" t="str">
        <f>IF(INPUT_OUTPUT!BT727="","",INPUT_OUTPUT!BT727)</f>
        <v/>
      </c>
      <c r="R740" s="2457" t="str">
        <f>IF(INPUT_OUTPUT!BU727="","",INPUT_OUTPUT!BU727)</f>
        <v/>
      </c>
      <c r="S740" s="2461" t="str">
        <f t="shared" si="37"/>
        <v/>
      </c>
      <c r="T740" s="2457" t="str">
        <f>IF(INPUT_OUTPUT!BV727="","",INPUT_OUTPUT!BV727)</f>
        <v/>
      </c>
      <c r="U740" s="2457" t="str">
        <f>IF(INPUT_OUTPUT!BW727="","",INPUT_OUTPUT!BW727)</f>
        <v/>
      </c>
      <c r="V740" s="2457" t="str">
        <f>IF(INPUT_OUTPUT!BX727="","",INPUT_OUTPUT!BX727)</f>
        <v/>
      </c>
      <c r="W740" s="2457" t="str">
        <f>IF(INPUT_OUTPUT!BY727="","",INPUT_OUTPUT!BY727)</f>
        <v/>
      </c>
      <c r="X740" s="2457" t="str">
        <f>IF(INPUT_OUTPUT!BZ727="","",INPUT_OUTPUT!BZ727)</f>
        <v/>
      </c>
      <c r="Y740" s="2457" t="str">
        <f>IF(INPUT_OUTPUT!CA727="","",INPUT_OUTPUT!CA727)</f>
        <v/>
      </c>
      <c r="Z740" s="2457" t="str">
        <f>IF(INPUT_OUTPUT!CB727="","",INPUT_OUTPUT!CB727)</f>
        <v/>
      </c>
      <c r="AA740" s="2461" t="str">
        <f t="shared" si="38"/>
        <v/>
      </c>
      <c r="AB740" s="2459" t="str">
        <f>IF(INPUT_OUTPUT!CC727="","",INPUT_OUTPUT!CC727)</f>
        <v/>
      </c>
      <c r="AC740" s="2459" t="str">
        <f>IF(INPUT_OUTPUT!CD727="","",INPUT_OUTPUT!CD727)</f>
        <v/>
      </c>
      <c r="AD740" s="2459" t="str">
        <f>IF(INPUT_OUTPUT!CE727="","",INPUT_OUTPUT!CE727)</f>
        <v/>
      </c>
      <c r="AE740" s="2459" t="str">
        <f>IF(INPUT_OUTPUT!CF727="","",INPUT_OUTPUT!CF727)</f>
        <v/>
      </c>
      <c r="AF740" s="2459" t="str">
        <f>IF(INPUT_OUTPUT!CG727="","",INPUT_OUTPUT!CG727)</f>
        <v/>
      </c>
      <c r="AG740" s="2459" t="str">
        <f>IF(INPUT_OUTPUT!CH727="","",INPUT_OUTPUT!CH727)</f>
        <v/>
      </c>
      <c r="AH740" s="2459" t="str">
        <f>IF(INPUT_OUTPUT!CI727="","",INPUT_OUTPUT!CI727)</f>
        <v/>
      </c>
    </row>
    <row r="741" spans="3:34" s="2437" customFormat="1" ht="12.75" customHeight="1">
      <c r="C741" s="2461" t="str">
        <f>IF(INPUT_OUTPUT!C728="","",INPUT_OUTPUT!C728)</f>
        <v/>
      </c>
      <c r="D741" s="2462" t="str">
        <f>IF(INPUT_OUTPUT!BH728="","",INPUT_OUTPUT!BH728)</f>
        <v/>
      </c>
      <c r="E741" s="2462" t="str">
        <f>IF(INPUT_OUTPUT!BI728="","",INPUT_OUTPUT!BI728)</f>
        <v/>
      </c>
      <c r="F741" s="2462" t="str">
        <f>IF(INPUT_OUTPUT!BJ728="","",INPUT_OUTPUT!BJ728)</f>
        <v/>
      </c>
      <c r="G741" s="2462" t="str">
        <f>IF(INPUT_OUTPUT!BK728="","",INPUT_OUTPUT!BK728)</f>
        <v/>
      </c>
      <c r="H741" s="2462" t="str">
        <f>IF(INPUT_OUTPUT!BL728="","",INPUT_OUTPUT!BL728)</f>
        <v/>
      </c>
      <c r="I741" s="2462" t="str">
        <f>IF(INPUT_OUTPUT!BM728="","",INPUT_OUTPUT!BM728)</f>
        <v/>
      </c>
      <c r="J741" s="2462" t="str">
        <f>IF(INPUT_OUTPUT!BN728="","",INPUT_OUTPUT!BN728)</f>
        <v/>
      </c>
      <c r="K741" s="2453" t="str">
        <f t="shared" si="36"/>
        <v/>
      </c>
      <c r="L741" s="2457" t="str">
        <f>IF(INPUT_OUTPUT!BO728="","",INPUT_OUTPUT!BO728)</f>
        <v/>
      </c>
      <c r="M741" s="2457" t="str">
        <f>IF(INPUT_OUTPUT!BP728="","",INPUT_OUTPUT!BP728)</f>
        <v/>
      </c>
      <c r="N741" s="2457" t="str">
        <f>IF(INPUT_OUTPUT!BQ728="","",INPUT_OUTPUT!BQ728)</f>
        <v/>
      </c>
      <c r="O741" s="2457" t="str">
        <f>IF(INPUT_OUTPUT!BR728="","",INPUT_OUTPUT!BR728)</f>
        <v/>
      </c>
      <c r="P741" s="2457" t="str">
        <f>IF(INPUT_OUTPUT!BS728="","",INPUT_OUTPUT!BS728)</f>
        <v/>
      </c>
      <c r="Q741" s="2457" t="str">
        <f>IF(INPUT_OUTPUT!BT728="","",INPUT_OUTPUT!BT728)</f>
        <v/>
      </c>
      <c r="R741" s="2457" t="str">
        <f>IF(INPUT_OUTPUT!BU728="","",INPUT_OUTPUT!BU728)</f>
        <v/>
      </c>
      <c r="S741" s="2461" t="str">
        <f t="shared" si="37"/>
        <v/>
      </c>
      <c r="T741" s="2457" t="str">
        <f>IF(INPUT_OUTPUT!BV728="","",INPUT_OUTPUT!BV728)</f>
        <v/>
      </c>
      <c r="U741" s="2457" t="str">
        <f>IF(INPUT_OUTPUT!BW728="","",INPUT_OUTPUT!BW728)</f>
        <v/>
      </c>
      <c r="V741" s="2457" t="str">
        <f>IF(INPUT_OUTPUT!BX728="","",INPUT_OUTPUT!BX728)</f>
        <v/>
      </c>
      <c r="W741" s="2457" t="str">
        <f>IF(INPUT_OUTPUT!BY728="","",INPUT_OUTPUT!BY728)</f>
        <v/>
      </c>
      <c r="X741" s="2457" t="str">
        <f>IF(INPUT_OUTPUT!BZ728="","",INPUT_OUTPUT!BZ728)</f>
        <v/>
      </c>
      <c r="Y741" s="2457" t="str">
        <f>IF(INPUT_OUTPUT!CA728="","",INPUT_OUTPUT!CA728)</f>
        <v/>
      </c>
      <c r="Z741" s="2457" t="str">
        <f>IF(INPUT_OUTPUT!CB728="","",INPUT_OUTPUT!CB728)</f>
        <v/>
      </c>
      <c r="AA741" s="2461" t="str">
        <f t="shared" si="38"/>
        <v/>
      </c>
      <c r="AB741" s="2459" t="str">
        <f>IF(INPUT_OUTPUT!CC728="","",INPUT_OUTPUT!CC728)</f>
        <v/>
      </c>
      <c r="AC741" s="2459" t="str">
        <f>IF(INPUT_OUTPUT!CD728="","",INPUT_OUTPUT!CD728)</f>
        <v/>
      </c>
      <c r="AD741" s="2459" t="str">
        <f>IF(INPUT_OUTPUT!CE728="","",INPUT_OUTPUT!CE728)</f>
        <v/>
      </c>
      <c r="AE741" s="2459" t="str">
        <f>IF(INPUT_OUTPUT!CF728="","",INPUT_OUTPUT!CF728)</f>
        <v/>
      </c>
      <c r="AF741" s="2459" t="str">
        <f>IF(INPUT_OUTPUT!CG728="","",INPUT_OUTPUT!CG728)</f>
        <v/>
      </c>
      <c r="AG741" s="2459" t="str">
        <f>IF(INPUT_OUTPUT!CH728="","",INPUT_OUTPUT!CH728)</f>
        <v/>
      </c>
      <c r="AH741" s="2459" t="str">
        <f>IF(INPUT_OUTPUT!CI728="","",INPUT_OUTPUT!CI728)</f>
        <v/>
      </c>
    </row>
    <row r="742" spans="3:34" s="2437" customFormat="1" ht="12.75" customHeight="1">
      <c r="C742" s="2461" t="str">
        <f>IF(INPUT_OUTPUT!C729="","",INPUT_OUTPUT!C729)</f>
        <v/>
      </c>
      <c r="D742" s="2462" t="str">
        <f>IF(INPUT_OUTPUT!BH729="","",INPUT_OUTPUT!BH729)</f>
        <v/>
      </c>
      <c r="E742" s="2462" t="str">
        <f>IF(INPUT_OUTPUT!BI729="","",INPUT_OUTPUT!BI729)</f>
        <v/>
      </c>
      <c r="F742" s="2462" t="str">
        <f>IF(INPUT_OUTPUT!BJ729="","",INPUT_OUTPUT!BJ729)</f>
        <v/>
      </c>
      <c r="G742" s="2462" t="str">
        <f>IF(INPUT_OUTPUT!BK729="","",INPUT_OUTPUT!BK729)</f>
        <v/>
      </c>
      <c r="H742" s="2462" t="str">
        <f>IF(INPUT_OUTPUT!BL729="","",INPUT_OUTPUT!BL729)</f>
        <v/>
      </c>
      <c r="I742" s="2462" t="str">
        <f>IF(INPUT_OUTPUT!BM729="","",INPUT_OUTPUT!BM729)</f>
        <v/>
      </c>
      <c r="J742" s="2462" t="str">
        <f>IF(INPUT_OUTPUT!BN729="","",INPUT_OUTPUT!BN729)</f>
        <v/>
      </c>
      <c r="K742" s="2453" t="str">
        <f t="shared" si="36"/>
        <v/>
      </c>
      <c r="L742" s="2457" t="str">
        <f>IF(INPUT_OUTPUT!BO729="","",INPUT_OUTPUT!BO729)</f>
        <v/>
      </c>
      <c r="M742" s="2457" t="str">
        <f>IF(INPUT_OUTPUT!BP729="","",INPUT_OUTPUT!BP729)</f>
        <v/>
      </c>
      <c r="N742" s="2457" t="str">
        <f>IF(INPUT_OUTPUT!BQ729="","",INPUT_OUTPUT!BQ729)</f>
        <v/>
      </c>
      <c r="O742" s="2457" t="str">
        <f>IF(INPUT_OUTPUT!BR729="","",INPUT_OUTPUT!BR729)</f>
        <v/>
      </c>
      <c r="P742" s="2457" t="str">
        <f>IF(INPUT_OUTPUT!BS729="","",INPUT_OUTPUT!BS729)</f>
        <v/>
      </c>
      <c r="Q742" s="2457" t="str">
        <f>IF(INPUT_OUTPUT!BT729="","",INPUT_OUTPUT!BT729)</f>
        <v/>
      </c>
      <c r="R742" s="2457" t="str">
        <f>IF(INPUT_OUTPUT!BU729="","",INPUT_OUTPUT!BU729)</f>
        <v/>
      </c>
      <c r="S742" s="2461" t="str">
        <f t="shared" si="37"/>
        <v/>
      </c>
      <c r="T742" s="2457" t="str">
        <f>IF(INPUT_OUTPUT!BV729="","",INPUT_OUTPUT!BV729)</f>
        <v/>
      </c>
      <c r="U742" s="2457" t="str">
        <f>IF(INPUT_OUTPUT!BW729="","",INPUT_OUTPUT!BW729)</f>
        <v/>
      </c>
      <c r="V742" s="2457" t="str">
        <f>IF(INPUT_OUTPUT!BX729="","",INPUT_OUTPUT!BX729)</f>
        <v/>
      </c>
      <c r="W742" s="2457" t="str">
        <f>IF(INPUT_OUTPUT!BY729="","",INPUT_OUTPUT!BY729)</f>
        <v/>
      </c>
      <c r="X742" s="2457" t="str">
        <f>IF(INPUT_OUTPUT!BZ729="","",INPUT_OUTPUT!BZ729)</f>
        <v/>
      </c>
      <c r="Y742" s="2457" t="str">
        <f>IF(INPUT_OUTPUT!CA729="","",INPUT_OUTPUT!CA729)</f>
        <v/>
      </c>
      <c r="Z742" s="2457" t="str">
        <f>IF(INPUT_OUTPUT!CB729="","",INPUT_OUTPUT!CB729)</f>
        <v/>
      </c>
      <c r="AA742" s="2461" t="str">
        <f t="shared" si="38"/>
        <v/>
      </c>
      <c r="AB742" s="2459" t="str">
        <f>IF(INPUT_OUTPUT!CC729="","",INPUT_OUTPUT!CC729)</f>
        <v/>
      </c>
      <c r="AC742" s="2459" t="str">
        <f>IF(INPUT_OUTPUT!CD729="","",INPUT_OUTPUT!CD729)</f>
        <v/>
      </c>
      <c r="AD742" s="2459" t="str">
        <f>IF(INPUT_OUTPUT!CE729="","",INPUT_OUTPUT!CE729)</f>
        <v/>
      </c>
      <c r="AE742" s="2459" t="str">
        <f>IF(INPUT_OUTPUT!CF729="","",INPUT_OUTPUT!CF729)</f>
        <v/>
      </c>
      <c r="AF742" s="2459" t="str">
        <f>IF(INPUT_OUTPUT!CG729="","",INPUT_OUTPUT!CG729)</f>
        <v/>
      </c>
      <c r="AG742" s="2459" t="str">
        <f>IF(INPUT_OUTPUT!CH729="","",INPUT_OUTPUT!CH729)</f>
        <v/>
      </c>
      <c r="AH742" s="2459" t="str">
        <f>IF(INPUT_OUTPUT!CI729="","",INPUT_OUTPUT!CI729)</f>
        <v/>
      </c>
    </row>
    <row r="743" spans="3:34" s="2437" customFormat="1" ht="12.75" customHeight="1">
      <c r="C743" s="2461" t="str">
        <f>IF(INPUT_OUTPUT!C730="","",INPUT_OUTPUT!C730)</f>
        <v/>
      </c>
      <c r="D743" s="2462" t="str">
        <f>IF(INPUT_OUTPUT!BH730="","",INPUT_OUTPUT!BH730)</f>
        <v/>
      </c>
      <c r="E743" s="2462" t="str">
        <f>IF(INPUT_OUTPUT!BI730="","",INPUT_OUTPUT!BI730)</f>
        <v/>
      </c>
      <c r="F743" s="2462" t="str">
        <f>IF(INPUT_OUTPUT!BJ730="","",INPUT_OUTPUT!BJ730)</f>
        <v/>
      </c>
      <c r="G743" s="2462" t="str">
        <f>IF(INPUT_OUTPUT!BK730="","",INPUT_OUTPUT!BK730)</f>
        <v/>
      </c>
      <c r="H743" s="2462" t="str">
        <f>IF(INPUT_OUTPUT!BL730="","",INPUT_OUTPUT!BL730)</f>
        <v/>
      </c>
      <c r="I743" s="2462" t="str">
        <f>IF(INPUT_OUTPUT!BM730="","",INPUT_OUTPUT!BM730)</f>
        <v/>
      </c>
      <c r="J743" s="2462" t="str">
        <f>IF(INPUT_OUTPUT!BN730="","",INPUT_OUTPUT!BN730)</f>
        <v/>
      </c>
      <c r="K743" s="2453" t="str">
        <f t="shared" si="36"/>
        <v/>
      </c>
      <c r="L743" s="2457" t="str">
        <f>IF(INPUT_OUTPUT!BO730="","",INPUT_OUTPUT!BO730)</f>
        <v/>
      </c>
      <c r="M743" s="2457" t="str">
        <f>IF(INPUT_OUTPUT!BP730="","",INPUT_OUTPUT!BP730)</f>
        <v/>
      </c>
      <c r="N743" s="2457" t="str">
        <f>IF(INPUT_OUTPUT!BQ730="","",INPUT_OUTPUT!BQ730)</f>
        <v/>
      </c>
      <c r="O743" s="2457" t="str">
        <f>IF(INPUT_OUTPUT!BR730="","",INPUT_OUTPUT!BR730)</f>
        <v/>
      </c>
      <c r="P743" s="2457" t="str">
        <f>IF(INPUT_OUTPUT!BS730="","",INPUT_OUTPUT!BS730)</f>
        <v/>
      </c>
      <c r="Q743" s="2457" t="str">
        <f>IF(INPUT_OUTPUT!BT730="","",INPUT_OUTPUT!BT730)</f>
        <v/>
      </c>
      <c r="R743" s="2457" t="str">
        <f>IF(INPUT_OUTPUT!BU730="","",INPUT_OUTPUT!BU730)</f>
        <v/>
      </c>
      <c r="S743" s="2461" t="str">
        <f t="shared" si="37"/>
        <v/>
      </c>
      <c r="T743" s="2457" t="str">
        <f>IF(INPUT_OUTPUT!BV730="","",INPUT_OUTPUT!BV730)</f>
        <v/>
      </c>
      <c r="U743" s="2457" t="str">
        <f>IF(INPUT_OUTPUT!BW730="","",INPUT_OUTPUT!BW730)</f>
        <v/>
      </c>
      <c r="V743" s="2457" t="str">
        <f>IF(INPUT_OUTPUT!BX730="","",INPUT_OUTPUT!BX730)</f>
        <v/>
      </c>
      <c r="W743" s="2457" t="str">
        <f>IF(INPUT_OUTPUT!BY730="","",INPUT_OUTPUT!BY730)</f>
        <v/>
      </c>
      <c r="X743" s="2457" t="str">
        <f>IF(INPUT_OUTPUT!BZ730="","",INPUT_OUTPUT!BZ730)</f>
        <v/>
      </c>
      <c r="Y743" s="2457" t="str">
        <f>IF(INPUT_OUTPUT!CA730="","",INPUT_OUTPUT!CA730)</f>
        <v/>
      </c>
      <c r="Z743" s="2457" t="str">
        <f>IF(INPUT_OUTPUT!CB730="","",INPUT_OUTPUT!CB730)</f>
        <v/>
      </c>
      <c r="AA743" s="2461" t="str">
        <f t="shared" si="38"/>
        <v/>
      </c>
      <c r="AB743" s="2459" t="str">
        <f>IF(INPUT_OUTPUT!CC730="","",INPUT_OUTPUT!CC730)</f>
        <v/>
      </c>
      <c r="AC743" s="2459" t="str">
        <f>IF(INPUT_OUTPUT!CD730="","",INPUT_OUTPUT!CD730)</f>
        <v/>
      </c>
      <c r="AD743" s="2459" t="str">
        <f>IF(INPUT_OUTPUT!CE730="","",INPUT_OUTPUT!CE730)</f>
        <v/>
      </c>
      <c r="AE743" s="2459" t="str">
        <f>IF(INPUT_OUTPUT!CF730="","",INPUT_OUTPUT!CF730)</f>
        <v/>
      </c>
      <c r="AF743" s="2459" t="str">
        <f>IF(INPUT_OUTPUT!CG730="","",INPUT_OUTPUT!CG730)</f>
        <v/>
      </c>
      <c r="AG743" s="2459" t="str">
        <f>IF(INPUT_OUTPUT!CH730="","",INPUT_OUTPUT!CH730)</f>
        <v/>
      </c>
      <c r="AH743" s="2459" t="str">
        <f>IF(INPUT_OUTPUT!CI730="","",INPUT_OUTPUT!CI730)</f>
        <v/>
      </c>
    </row>
    <row r="744" spans="3:34" s="2437" customFormat="1" ht="12.75" customHeight="1">
      <c r="C744" s="2461" t="str">
        <f>IF(INPUT_OUTPUT!C731="","",INPUT_OUTPUT!C731)</f>
        <v/>
      </c>
      <c r="D744" s="2462" t="str">
        <f>IF(INPUT_OUTPUT!BH731="","",INPUT_OUTPUT!BH731)</f>
        <v/>
      </c>
      <c r="E744" s="2462" t="str">
        <f>IF(INPUT_OUTPUT!BI731="","",INPUT_OUTPUT!BI731)</f>
        <v/>
      </c>
      <c r="F744" s="2462" t="str">
        <f>IF(INPUT_OUTPUT!BJ731="","",INPUT_OUTPUT!BJ731)</f>
        <v/>
      </c>
      <c r="G744" s="2462" t="str">
        <f>IF(INPUT_OUTPUT!BK731="","",INPUT_OUTPUT!BK731)</f>
        <v/>
      </c>
      <c r="H744" s="2462" t="str">
        <f>IF(INPUT_OUTPUT!BL731="","",INPUT_OUTPUT!BL731)</f>
        <v/>
      </c>
      <c r="I744" s="2462" t="str">
        <f>IF(INPUT_OUTPUT!BM731="","",INPUT_OUTPUT!BM731)</f>
        <v/>
      </c>
      <c r="J744" s="2462" t="str">
        <f>IF(INPUT_OUTPUT!BN731="","",INPUT_OUTPUT!BN731)</f>
        <v/>
      </c>
      <c r="K744" s="2453" t="str">
        <f t="shared" si="36"/>
        <v/>
      </c>
      <c r="L744" s="2457" t="str">
        <f>IF(INPUT_OUTPUT!BO731="","",INPUT_OUTPUT!BO731)</f>
        <v/>
      </c>
      <c r="M744" s="2457" t="str">
        <f>IF(INPUT_OUTPUT!BP731="","",INPUT_OUTPUT!BP731)</f>
        <v/>
      </c>
      <c r="N744" s="2457" t="str">
        <f>IF(INPUT_OUTPUT!BQ731="","",INPUT_OUTPUT!BQ731)</f>
        <v/>
      </c>
      <c r="O744" s="2457" t="str">
        <f>IF(INPUT_OUTPUT!BR731="","",INPUT_OUTPUT!BR731)</f>
        <v/>
      </c>
      <c r="P744" s="2457" t="str">
        <f>IF(INPUT_OUTPUT!BS731="","",INPUT_OUTPUT!BS731)</f>
        <v/>
      </c>
      <c r="Q744" s="2457" t="str">
        <f>IF(INPUT_OUTPUT!BT731="","",INPUT_OUTPUT!BT731)</f>
        <v/>
      </c>
      <c r="R744" s="2457" t="str">
        <f>IF(INPUT_OUTPUT!BU731="","",INPUT_OUTPUT!BU731)</f>
        <v/>
      </c>
      <c r="S744" s="2461" t="str">
        <f t="shared" si="37"/>
        <v/>
      </c>
      <c r="T744" s="2457" t="str">
        <f>IF(INPUT_OUTPUT!BV731="","",INPUT_OUTPUT!BV731)</f>
        <v/>
      </c>
      <c r="U744" s="2457" t="str">
        <f>IF(INPUT_OUTPUT!BW731="","",INPUT_OUTPUT!BW731)</f>
        <v/>
      </c>
      <c r="V744" s="2457" t="str">
        <f>IF(INPUT_OUTPUT!BX731="","",INPUT_OUTPUT!BX731)</f>
        <v/>
      </c>
      <c r="W744" s="2457" t="str">
        <f>IF(INPUT_OUTPUT!BY731="","",INPUT_OUTPUT!BY731)</f>
        <v/>
      </c>
      <c r="X744" s="2457" t="str">
        <f>IF(INPUT_OUTPUT!BZ731="","",INPUT_OUTPUT!BZ731)</f>
        <v/>
      </c>
      <c r="Y744" s="2457" t="str">
        <f>IF(INPUT_OUTPUT!CA731="","",INPUT_OUTPUT!CA731)</f>
        <v/>
      </c>
      <c r="Z744" s="2457" t="str">
        <f>IF(INPUT_OUTPUT!CB731="","",INPUT_OUTPUT!CB731)</f>
        <v/>
      </c>
      <c r="AA744" s="2461" t="str">
        <f t="shared" si="38"/>
        <v/>
      </c>
      <c r="AB744" s="2459" t="str">
        <f>IF(INPUT_OUTPUT!CC731="","",INPUT_OUTPUT!CC731)</f>
        <v/>
      </c>
      <c r="AC744" s="2459" t="str">
        <f>IF(INPUT_OUTPUT!CD731="","",INPUT_OUTPUT!CD731)</f>
        <v/>
      </c>
      <c r="AD744" s="2459" t="str">
        <f>IF(INPUT_OUTPUT!CE731="","",INPUT_OUTPUT!CE731)</f>
        <v/>
      </c>
      <c r="AE744" s="2459" t="str">
        <f>IF(INPUT_OUTPUT!CF731="","",INPUT_OUTPUT!CF731)</f>
        <v/>
      </c>
      <c r="AF744" s="2459" t="str">
        <f>IF(INPUT_OUTPUT!CG731="","",INPUT_OUTPUT!CG731)</f>
        <v/>
      </c>
      <c r="AG744" s="2459" t="str">
        <f>IF(INPUT_OUTPUT!CH731="","",INPUT_OUTPUT!CH731)</f>
        <v/>
      </c>
      <c r="AH744" s="2459" t="str">
        <f>IF(INPUT_OUTPUT!CI731="","",INPUT_OUTPUT!CI731)</f>
        <v/>
      </c>
    </row>
    <row r="745" spans="3:34" s="2437" customFormat="1" ht="12.75" customHeight="1">
      <c r="C745" s="2461" t="str">
        <f>IF(INPUT_OUTPUT!C732="","",INPUT_OUTPUT!C732)</f>
        <v/>
      </c>
      <c r="D745" s="2462" t="str">
        <f>IF(INPUT_OUTPUT!BH732="","",INPUT_OUTPUT!BH732)</f>
        <v/>
      </c>
      <c r="E745" s="2462" t="str">
        <f>IF(INPUT_OUTPUT!BI732="","",INPUT_OUTPUT!BI732)</f>
        <v/>
      </c>
      <c r="F745" s="2462" t="str">
        <f>IF(INPUT_OUTPUT!BJ732="","",INPUT_OUTPUT!BJ732)</f>
        <v/>
      </c>
      <c r="G745" s="2462" t="str">
        <f>IF(INPUT_OUTPUT!BK732="","",INPUT_OUTPUT!BK732)</f>
        <v/>
      </c>
      <c r="H745" s="2462" t="str">
        <f>IF(INPUT_OUTPUT!BL732="","",INPUT_OUTPUT!BL732)</f>
        <v/>
      </c>
      <c r="I745" s="2462" t="str">
        <f>IF(INPUT_OUTPUT!BM732="","",INPUT_OUTPUT!BM732)</f>
        <v/>
      </c>
      <c r="J745" s="2462" t="str">
        <f>IF(INPUT_OUTPUT!BN732="","",INPUT_OUTPUT!BN732)</f>
        <v/>
      </c>
      <c r="K745" s="2453" t="str">
        <f t="shared" si="36"/>
        <v/>
      </c>
      <c r="L745" s="2457" t="str">
        <f>IF(INPUT_OUTPUT!BO732="","",INPUT_OUTPUT!BO732)</f>
        <v/>
      </c>
      <c r="M745" s="2457" t="str">
        <f>IF(INPUT_OUTPUT!BP732="","",INPUT_OUTPUT!BP732)</f>
        <v/>
      </c>
      <c r="N745" s="2457" t="str">
        <f>IF(INPUT_OUTPUT!BQ732="","",INPUT_OUTPUT!BQ732)</f>
        <v/>
      </c>
      <c r="O745" s="2457" t="str">
        <f>IF(INPUT_OUTPUT!BR732="","",INPUT_OUTPUT!BR732)</f>
        <v/>
      </c>
      <c r="P745" s="2457" t="str">
        <f>IF(INPUT_OUTPUT!BS732="","",INPUT_OUTPUT!BS732)</f>
        <v/>
      </c>
      <c r="Q745" s="2457" t="str">
        <f>IF(INPUT_OUTPUT!BT732="","",INPUT_OUTPUT!BT732)</f>
        <v/>
      </c>
      <c r="R745" s="2457" t="str">
        <f>IF(INPUT_OUTPUT!BU732="","",INPUT_OUTPUT!BU732)</f>
        <v/>
      </c>
      <c r="S745" s="2461" t="str">
        <f t="shared" si="37"/>
        <v/>
      </c>
      <c r="T745" s="2457" t="str">
        <f>IF(INPUT_OUTPUT!BV732="","",INPUT_OUTPUT!BV732)</f>
        <v/>
      </c>
      <c r="U745" s="2457" t="str">
        <f>IF(INPUT_OUTPUT!BW732="","",INPUT_OUTPUT!BW732)</f>
        <v/>
      </c>
      <c r="V745" s="2457" t="str">
        <f>IF(INPUT_OUTPUT!BX732="","",INPUT_OUTPUT!BX732)</f>
        <v/>
      </c>
      <c r="W745" s="2457" t="str">
        <f>IF(INPUT_OUTPUT!BY732="","",INPUT_OUTPUT!BY732)</f>
        <v/>
      </c>
      <c r="X745" s="2457" t="str">
        <f>IF(INPUT_OUTPUT!BZ732="","",INPUT_OUTPUT!BZ732)</f>
        <v/>
      </c>
      <c r="Y745" s="2457" t="str">
        <f>IF(INPUT_OUTPUT!CA732="","",INPUT_OUTPUT!CA732)</f>
        <v/>
      </c>
      <c r="Z745" s="2457" t="str">
        <f>IF(INPUT_OUTPUT!CB732="","",INPUT_OUTPUT!CB732)</f>
        <v/>
      </c>
      <c r="AA745" s="2461" t="str">
        <f t="shared" si="38"/>
        <v/>
      </c>
      <c r="AB745" s="2459" t="str">
        <f>IF(INPUT_OUTPUT!CC732="","",INPUT_OUTPUT!CC732)</f>
        <v/>
      </c>
      <c r="AC745" s="2459" t="str">
        <f>IF(INPUT_OUTPUT!CD732="","",INPUT_OUTPUT!CD732)</f>
        <v/>
      </c>
      <c r="AD745" s="2459" t="str">
        <f>IF(INPUT_OUTPUT!CE732="","",INPUT_OUTPUT!CE732)</f>
        <v/>
      </c>
      <c r="AE745" s="2459" t="str">
        <f>IF(INPUT_OUTPUT!CF732="","",INPUT_OUTPUT!CF732)</f>
        <v/>
      </c>
      <c r="AF745" s="2459" t="str">
        <f>IF(INPUT_OUTPUT!CG732="","",INPUT_OUTPUT!CG732)</f>
        <v/>
      </c>
      <c r="AG745" s="2459" t="str">
        <f>IF(INPUT_OUTPUT!CH732="","",INPUT_OUTPUT!CH732)</f>
        <v/>
      </c>
      <c r="AH745" s="2459" t="str">
        <f>IF(INPUT_OUTPUT!CI732="","",INPUT_OUTPUT!CI732)</f>
        <v/>
      </c>
    </row>
    <row r="746" spans="3:34" s="2437" customFormat="1" ht="12.75" customHeight="1">
      <c r="C746" s="2461" t="str">
        <f>IF(INPUT_OUTPUT!C733="","",INPUT_OUTPUT!C733)</f>
        <v/>
      </c>
      <c r="D746" s="2462" t="str">
        <f>IF(INPUT_OUTPUT!BH733="","",INPUT_OUTPUT!BH733)</f>
        <v/>
      </c>
      <c r="E746" s="2462" t="str">
        <f>IF(INPUT_OUTPUT!BI733="","",INPUT_OUTPUT!BI733)</f>
        <v/>
      </c>
      <c r="F746" s="2462" t="str">
        <f>IF(INPUT_OUTPUT!BJ733="","",INPUT_OUTPUT!BJ733)</f>
        <v/>
      </c>
      <c r="G746" s="2462" t="str">
        <f>IF(INPUT_OUTPUT!BK733="","",INPUT_OUTPUT!BK733)</f>
        <v/>
      </c>
      <c r="H746" s="2462" t="str">
        <f>IF(INPUT_OUTPUT!BL733="","",INPUT_OUTPUT!BL733)</f>
        <v/>
      </c>
      <c r="I746" s="2462" t="str">
        <f>IF(INPUT_OUTPUT!BM733="","",INPUT_OUTPUT!BM733)</f>
        <v/>
      </c>
      <c r="J746" s="2462" t="str">
        <f>IF(INPUT_OUTPUT!BN733="","",INPUT_OUTPUT!BN733)</f>
        <v/>
      </c>
      <c r="K746" s="2453" t="str">
        <f t="shared" si="36"/>
        <v/>
      </c>
      <c r="L746" s="2457" t="str">
        <f>IF(INPUT_OUTPUT!BO733="","",INPUT_OUTPUT!BO733)</f>
        <v/>
      </c>
      <c r="M746" s="2457" t="str">
        <f>IF(INPUT_OUTPUT!BP733="","",INPUT_OUTPUT!BP733)</f>
        <v/>
      </c>
      <c r="N746" s="2457" t="str">
        <f>IF(INPUT_OUTPUT!BQ733="","",INPUT_OUTPUT!BQ733)</f>
        <v/>
      </c>
      <c r="O746" s="2457" t="str">
        <f>IF(INPUT_OUTPUT!BR733="","",INPUT_OUTPUT!BR733)</f>
        <v/>
      </c>
      <c r="P746" s="2457" t="str">
        <f>IF(INPUT_OUTPUT!BS733="","",INPUT_OUTPUT!BS733)</f>
        <v/>
      </c>
      <c r="Q746" s="2457" t="str">
        <f>IF(INPUT_OUTPUT!BT733="","",INPUT_OUTPUT!BT733)</f>
        <v/>
      </c>
      <c r="R746" s="2457" t="str">
        <f>IF(INPUT_OUTPUT!BU733="","",INPUT_OUTPUT!BU733)</f>
        <v/>
      </c>
      <c r="S746" s="2461" t="str">
        <f t="shared" si="37"/>
        <v/>
      </c>
      <c r="T746" s="2457" t="str">
        <f>IF(INPUT_OUTPUT!BV733="","",INPUT_OUTPUT!BV733)</f>
        <v/>
      </c>
      <c r="U746" s="2457" t="str">
        <f>IF(INPUT_OUTPUT!BW733="","",INPUT_OUTPUT!BW733)</f>
        <v/>
      </c>
      <c r="V746" s="2457" t="str">
        <f>IF(INPUT_OUTPUT!BX733="","",INPUT_OUTPUT!BX733)</f>
        <v/>
      </c>
      <c r="W746" s="2457" t="str">
        <f>IF(INPUT_OUTPUT!BY733="","",INPUT_OUTPUT!BY733)</f>
        <v/>
      </c>
      <c r="X746" s="2457" t="str">
        <f>IF(INPUT_OUTPUT!BZ733="","",INPUT_OUTPUT!BZ733)</f>
        <v/>
      </c>
      <c r="Y746" s="2457" t="str">
        <f>IF(INPUT_OUTPUT!CA733="","",INPUT_OUTPUT!CA733)</f>
        <v/>
      </c>
      <c r="Z746" s="2457" t="str">
        <f>IF(INPUT_OUTPUT!CB733="","",INPUT_OUTPUT!CB733)</f>
        <v/>
      </c>
      <c r="AA746" s="2461" t="str">
        <f t="shared" si="38"/>
        <v/>
      </c>
      <c r="AB746" s="2459" t="str">
        <f>IF(INPUT_OUTPUT!CC733="","",INPUT_OUTPUT!CC733)</f>
        <v/>
      </c>
      <c r="AC746" s="2459" t="str">
        <f>IF(INPUT_OUTPUT!CD733="","",INPUT_OUTPUT!CD733)</f>
        <v/>
      </c>
      <c r="AD746" s="2459" t="str">
        <f>IF(INPUT_OUTPUT!CE733="","",INPUT_OUTPUT!CE733)</f>
        <v/>
      </c>
      <c r="AE746" s="2459" t="str">
        <f>IF(INPUT_OUTPUT!CF733="","",INPUT_OUTPUT!CF733)</f>
        <v/>
      </c>
      <c r="AF746" s="2459" t="str">
        <f>IF(INPUT_OUTPUT!CG733="","",INPUT_OUTPUT!CG733)</f>
        <v/>
      </c>
      <c r="AG746" s="2459" t="str">
        <f>IF(INPUT_OUTPUT!CH733="","",INPUT_OUTPUT!CH733)</f>
        <v/>
      </c>
      <c r="AH746" s="2459" t="str">
        <f>IF(INPUT_OUTPUT!CI733="","",INPUT_OUTPUT!CI733)</f>
        <v/>
      </c>
    </row>
    <row r="747" spans="3:34" s="2437" customFormat="1" ht="12.75" customHeight="1">
      <c r="C747" s="2461" t="str">
        <f>IF(INPUT_OUTPUT!C734="","",INPUT_OUTPUT!C734)</f>
        <v/>
      </c>
      <c r="D747" s="2462" t="str">
        <f>IF(INPUT_OUTPUT!BH734="","",INPUT_OUTPUT!BH734)</f>
        <v/>
      </c>
      <c r="E747" s="2462" t="str">
        <f>IF(INPUT_OUTPUT!BI734="","",INPUT_OUTPUT!BI734)</f>
        <v/>
      </c>
      <c r="F747" s="2462" t="str">
        <f>IF(INPUT_OUTPUT!BJ734="","",INPUT_OUTPUT!BJ734)</f>
        <v/>
      </c>
      <c r="G747" s="2462" t="str">
        <f>IF(INPUT_OUTPUT!BK734="","",INPUT_OUTPUT!BK734)</f>
        <v/>
      </c>
      <c r="H747" s="2462" t="str">
        <f>IF(INPUT_OUTPUT!BL734="","",INPUT_OUTPUT!BL734)</f>
        <v/>
      </c>
      <c r="I747" s="2462" t="str">
        <f>IF(INPUT_OUTPUT!BM734="","",INPUT_OUTPUT!BM734)</f>
        <v/>
      </c>
      <c r="J747" s="2462" t="str">
        <f>IF(INPUT_OUTPUT!BN734="","",INPUT_OUTPUT!BN734)</f>
        <v/>
      </c>
      <c r="K747" s="2453" t="str">
        <f t="shared" si="36"/>
        <v/>
      </c>
      <c r="L747" s="2457" t="str">
        <f>IF(INPUT_OUTPUT!BO734="","",INPUT_OUTPUT!BO734)</f>
        <v/>
      </c>
      <c r="M747" s="2457" t="str">
        <f>IF(INPUT_OUTPUT!BP734="","",INPUT_OUTPUT!BP734)</f>
        <v/>
      </c>
      <c r="N747" s="2457" t="str">
        <f>IF(INPUT_OUTPUT!BQ734="","",INPUT_OUTPUT!BQ734)</f>
        <v/>
      </c>
      <c r="O747" s="2457" t="str">
        <f>IF(INPUT_OUTPUT!BR734="","",INPUT_OUTPUT!BR734)</f>
        <v/>
      </c>
      <c r="P747" s="2457" t="str">
        <f>IF(INPUT_OUTPUT!BS734="","",INPUT_OUTPUT!BS734)</f>
        <v/>
      </c>
      <c r="Q747" s="2457" t="str">
        <f>IF(INPUT_OUTPUT!BT734="","",INPUT_OUTPUT!BT734)</f>
        <v/>
      </c>
      <c r="R747" s="2457" t="str">
        <f>IF(INPUT_OUTPUT!BU734="","",INPUT_OUTPUT!BU734)</f>
        <v/>
      </c>
      <c r="S747" s="2461" t="str">
        <f t="shared" si="37"/>
        <v/>
      </c>
      <c r="T747" s="2457" t="str">
        <f>IF(INPUT_OUTPUT!BV734="","",INPUT_OUTPUT!BV734)</f>
        <v/>
      </c>
      <c r="U747" s="2457" t="str">
        <f>IF(INPUT_OUTPUT!BW734="","",INPUT_OUTPUT!BW734)</f>
        <v/>
      </c>
      <c r="V747" s="2457" t="str">
        <f>IF(INPUT_OUTPUT!BX734="","",INPUT_OUTPUT!BX734)</f>
        <v/>
      </c>
      <c r="W747" s="2457" t="str">
        <f>IF(INPUT_OUTPUT!BY734="","",INPUT_OUTPUT!BY734)</f>
        <v/>
      </c>
      <c r="X747" s="2457" t="str">
        <f>IF(INPUT_OUTPUT!BZ734="","",INPUT_OUTPUT!BZ734)</f>
        <v/>
      </c>
      <c r="Y747" s="2457" t="str">
        <f>IF(INPUT_OUTPUT!CA734="","",INPUT_OUTPUT!CA734)</f>
        <v/>
      </c>
      <c r="Z747" s="2457" t="str">
        <f>IF(INPUT_OUTPUT!CB734="","",INPUT_OUTPUT!CB734)</f>
        <v/>
      </c>
      <c r="AA747" s="2461" t="str">
        <f t="shared" si="38"/>
        <v/>
      </c>
      <c r="AB747" s="2459" t="str">
        <f>IF(INPUT_OUTPUT!CC734="","",INPUT_OUTPUT!CC734)</f>
        <v/>
      </c>
      <c r="AC747" s="2459" t="str">
        <f>IF(INPUT_OUTPUT!CD734="","",INPUT_OUTPUT!CD734)</f>
        <v/>
      </c>
      <c r="AD747" s="2459" t="str">
        <f>IF(INPUT_OUTPUT!CE734="","",INPUT_OUTPUT!CE734)</f>
        <v/>
      </c>
      <c r="AE747" s="2459" t="str">
        <f>IF(INPUT_OUTPUT!CF734="","",INPUT_OUTPUT!CF734)</f>
        <v/>
      </c>
      <c r="AF747" s="2459" t="str">
        <f>IF(INPUT_OUTPUT!CG734="","",INPUT_OUTPUT!CG734)</f>
        <v/>
      </c>
      <c r="AG747" s="2459" t="str">
        <f>IF(INPUT_OUTPUT!CH734="","",INPUT_OUTPUT!CH734)</f>
        <v/>
      </c>
      <c r="AH747" s="2459" t="str">
        <f>IF(INPUT_OUTPUT!CI734="","",INPUT_OUTPUT!CI734)</f>
        <v/>
      </c>
    </row>
    <row r="748" spans="3:34" s="2437" customFormat="1" ht="12.75" customHeight="1">
      <c r="C748" s="2461" t="str">
        <f>IF(INPUT_OUTPUT!C735="","",INPUT_OUTPUT!C735)</f>
        <v/>
      </c>
      <c r="D748" s="2462" t="str">
        <f>IF(INPUT_OUTPUT!BH735="","",INPUT_OUTPUT!BH735)</f>
        <v/>
      </c>
      <c r="E748" s="2462" t="str">
        <f>IF(INPUT_OUTPUT!BI735="","",INPUT_OUTPUT!BI735)</f>
        <v/>
      </c>
      <c r="F748" s="2462" t="str">
        <f>IF(INPUT_OUTPUT!BJ735="","",INPUT_OUTPUT!BJ735)</f>
        <v/>
      </c>
      <c r="G748" s="2462" t="str">
        <f>IF(INPUT_OUTPUT!BK735="","",INPUT_OUTPUT!BK735)</f>
        <v/>
      </c>
      <c r="H748" s="2462" t="str">
        <f>IF(INPUT_OUTPUT!BL735="","",INPUT_OUTPUT!BL735)</f>
        <v/>
      </c>
      <c r="I748" s="2462" t="str">
        <f>IF(INPUT_OUTPUT!BM735="","",INPUT_OUTPUT!BM735)</f>
        <v/>
      </c>
      <c r="J748" s="2462" t="str">
        <f>IF(INPUT_OUTPUT!BN735="","",INPUT_OUTPUT!BN735)</f>
        <v/>
      </c>
      <c r="K748" s="2453" t="str">
        <f t="shared" si="36"/>
        <v/>
      </c>
      <c r="L748" s="2457" t="str">
        <f>IF(INPUT_OUTPUT!BO735="","",INPUT_OUTPUT!BO735)</f>
        <v/>
      </c>
      <c r="M748" s="2457" t="str">
        <f>IF(INPUT_OUTPUT!BP735="","",INPUT_OUTPUT!BP735)</f>
        <v/>
      </c>
      <c r="N748" s="2457" t="str">
        <f>IF(INPUT_OUTPUT!BQ735="","",INPUT_OUTPUT!BQ735)</f>
        <v/>
      </c>
      <c r="O748" s="2457" t="str">
        <f>IF(INPUT_OUTPUT!BR735="","",INPUT_OUTPUT!BR735)</f>
        <v/>
      </c>
      <c r="P748" s="2457" t="str">
        <f>IF(INPUT_OUTPUT!BS735="","",INPUT_OUTPUT!BS735)</f>
        <v/>
      </c>
      <c r="Q748" s="2457" t="str">
        <f>IF(INPUT_OUTPUT!BT735="","",INPUT_OUTPUT!BT735)</f>
        <v/>
      </c>
      <c r="R748" s="2457" t="str">
        <f>IF(INPUT_OUTPUT!BU735="","",INPUT_OUTPUT!BU735)</f>
        <v/>
      </c>
      <c r="S748" s="2461" t="str">
        <f t="shared" si="37"/>
        <v/>
      </c>
      <c r="T748" s="2457" t="str">
        <f>IF(INPUT_OUTPUT!BV735="","",INPUT_OUTPUT!BV735)</f>
        <v/>
      </c>
      <c r="U748" s="2457" t="str">
        <f>IF(INPUT_OUTPUT!BW735="","",INPUT_OUTPUT!BW735)</f>
        <v/>
      </c>
      <c r="V748" s="2457" t="str">
        <f>IF(INPUT_OUTPUT!BX735="","",INPUT_OUTPUT!BX735)</f>
        <v/>
      </c>
      <c r="W748" s="2457" t="str">
        <f>IF(INPUT_OUTPUT!BY735="","",INPUT_OUTPUT!BY735)</f>
        <v/>
      </c>
      <c r="X748" s="2457" t="str">
        <f>IF(INPUT_OUTPUT!BZ735="","",INPUT_OUTPUT!BZ735)</f>
        <v/>
      </c>
      <c r="Y748" s="2457" t="str">
        <f>IF(INPUT_OUTPUT!CA735="","",INPUT_OUTPUT!CA735)</f>
        <v/>
      </c>
      <c r="Z748" s="2457" t="str">
        <f>IF(INPUT_OUTPUT!CB735="","",INPUT_OUTPUT!CB735)</f>
        <v/>
      </c>
      <c r="AA748" s="2461" t="str">
        <f t="shared" si="38"/>
        <v/>
      </c>
      <c r="AB748" s="2459" t="str">
        <f>IF(INPUT_OUTPUT!CC735="","",INPUT_OUTPUT!CC735)</f>
        <v/>
      </c>
      <c r="AC748" s="2459" t="str">
        <f>IF(INPUT_OUTPUT!CD735="","",INPUT_OUTPUT!CD735)</f>
        <v/>
      </c>
      <c r="AD748" s="2459" t="str">
        <f>IF(INPUT_OUTPUT!CE735="","",INPUT_OUTPUT!CE735)</f>
        <v/>
      </c>
      <c r="AE748" s="2459" t="str">
        <f>IF(INPUT_OUTPUT!CF735="","",INPUT_OUTPUT!CF735)</f>
        <v/>
      </c>
      <c r="AF748" s="2459" t="str">
        <f>IF(INPUT_OUTPUT!CG735="","",INPUT_OUTPUT!CG735)</f>
        <v/>
      </c>
      <c r="AG748" s="2459" t="str">
        <f>IF(INPUT_OUTPUT!CH735="","",INPUT_OUTPUT!CH735)</f>
        <v/>
      </c>
      <c r="AH748" s="2459" t="str">
        <f>IF(INPUT_OUTPUT!CI735="","",INPUT_OUTPUT!CI735)</f>
        <v/>
      </c>
    </row>
    <row r="749" spans="3:34" s="2437" customFormat="1" ht="12.75" customHeight="1">
      <c r="C749" s="2461" t="str">
        <f>IF(INPUT_OUTPUT!C736="","",INPUT_OUTPUT!C736)</f>
        <v/>
      </c>
      <c r="D749" s="2462" t="str">
        <f>IF(INPUT_OUTPUT!BH736="","",INPUT_OUTPUT!BH736)</f>
        <v/>
      </c>
      <c r="E749" s="2462" t="str">
        <f>IF(INPUT_OUTPUT!BI736="","",INPUT_OUTPUT!BI736)</f>
        <v/>
      </c>
      <c r="F749" s="2462" t="str">
        <f>IF(INPUT_OUTPUT!BJ736="","",INPUT_OUTPUT!BJ736)</f>
        <v/>
      </c>
      <c r="G749" s="2462" t="str">
        <f>IF(INPUT_OUTPUT!BK736="","",INPUT_OUTPUT!BK736)</f>
        <v/>
      </c>
      <c r="H749" s="2462" t="str">
        <f>IF(INPUT_OUTPUT!BL736="","",INPUT_OUTPUT!BL736)</f>
        <v/>
      </c>
      <c r="I749" s="2462" t="str">
        <f>IF(INPUT_OUTPUT!BM736="","",INPUT_OUTPUT!BM736)</f>
        <v/>
      </c>
      <c r="J749" s="2462" t="str">
        <f>IF(INPUT_OUTPUT!BN736="","",INPUT_OUTPUT!BN736)</f>
        <v/>
      </c>
      <c r="K749" s="2453" t="str">
        <f t="shared" si="36"/>
        <v/>
      </c>
      <c r="L749" s="2457" t="str">
        <f>IF(INPUT_OUTPUT!BO736="","",INPUT_OUTPUT!BO736)</f>
        <v/>
      </c>
      <c r="M749" s="2457" t="str">
        <f>IF(INPUT_OUTPUT!BP736="","",INPUT_OUTPUT!BP736)</f>
        <v/>
      </c>
      <c r="N749" s="2457" t="str">
        <f>IF(INPUT_OUTPUT!BQ736="","",INPUT_OUTPUT!BQ736)</f>
        <v/>
      </c>
      <c r="O749" s="2457" t="str">
        <f>IF(INPUT_OUTPUT!BR736="","",INPUT_OUTPUT!BR736)</f>
        <v/>
      </c>
      <c r="P749" s="2457" t="str">
        <f>IF(INPUT_OUTPUT!BS736="","",INPUT_OUTPUT!BS736)</f>
        <v/>
      </c>
      <c r="Q749" s="2457" t="str">
        <f>IF(INPUT_OUTPUT!BT736="","",INPUT_OUTPUT!BT736)</f>
        <v/>
      </c>
      <c r="R749" s="2457" t="str">
        <f>IF(INPUT_OUTPUT!BU736="","",INPUT_OUTPUT!BU736)</f>
        <v/>
      </c>
      <c r="S749" s="2461" t="str">
        <f t="shared" si="37"/>
        <v/>
      </c>
      <c r="T749" s="2457" t="str">
        <f>IF(INPUT_OUTPUT!BV736="","",INPUT_OUTPUT!BV736)</f>
        <v/>
      </c>
      <c r="U749" s="2457" t="str">
        <f>IF(INPUT_OUTPUT!BW736="","",INPUT_OUTPUT!BW736)</f>
        <v/>
      </c>
      <c r="V749" s="2457" t="str">
        <f>IF(INPUT_OUTPUT!BX736="","",INPUT_OUTPUT!BX736)</f>
        <v/>
      </c>
      <c r="W749" s="2457" t="str">
        <f>IF(INPUT_OUTPUT!BY736="","",INPUT_OUTPUT!BY736)</f>
        <v/>
      </c>
      <c r="X749" s="2457" t="str">
        <f>IF(INPUT_OUTPUT!BZ736="","",INPUT_OUTPUT!BZ736)</f>
        <v/>
      </c>
      <c r="Y749" s="2457" t="str">
        <f>IF(INPUT_OUTPUT!CA736="","",INPUT_OUTPUT!CA736)</f>
        <v/>
      </c>
      <c r="Z749" s="2457" t="str">
        <f>IF(INPUT_OUTPUT!CB736="","",INPUT_OUTPUT!CB736)</f>
        <v/>
      </c>
      <c r="AA749" s="2461" t="str">
        <f t="shared" si="38"/>
        <v/>
      </c>
      <c r="AB749" s="2459" t="str">
        <f>IF(INPUT_OUTPUT!CC736="","",INPUT_OUTPUT!CC736)</f>
        <v/>
      </c>
      <c r="AC749" s="2459" t="str">
        <f>IF(INPUT_OUTPUT!CD736="","",INPUT_OUTPUT!CD736)</f>
        <v/>
      </c>
      <c r="AD749" s="2459" t="str">
        <f>IF(INPUT_OUTPUT!CE736="","",INPUT_OUTPUT!CE736)</f>
        <v/>
      </c>
      <c r="AE749" s="2459" t="str">
        <f>IF(INPUT_OUTPUT!CF736="","",INPUT_OUTPUT!CF736)</f>
        <v/>
      </c>
      <c r="AF749" s="2459" t="str">
        <f>IF(INPUT_OUTPUT!CG736="","",INPUT_OUTPUT!CG736)</f>
        <v/>
      </c>
      <c r="AG749" s="2459" t="str">
        <f>IF(INPUT_OUTPUT!CH736="","",INPUT_OUTPUT!CH736)</f>
        <v/>
      </c>
      <c r="AH749" s="2459" t="str">
        <f>IF(INPUT_OUTPUT!CI736="","",INPUT_OUTPUT!CI736)</f>
        <v/>
      </c>
    </row>
    <row r="750" spans="3:34" s="2437" customFormat="1" ht="12.75" customHeight="1">
      <c r="C750" s="2461" t="str">
        <f>IF(INPUT_OUTPUT!C737="","",INPUT_OUTPUT!C737)</f>
        <v/>
      </c>
      <c r="D750" s="2462" t="str">
        <f>IF(INPUT_OUTPUT!BH737="","",INPUT_OUTPUT!BH737)</f>
        <v/>
      </c>
      <c r="E750" s="2462" t="str">
        <f>IF(INPUT_OUTPUT!BI737="","",INPUT_OUTPUT!BI737)</f>
        <v/>
      </c>
      <c r="F750" s="2462" t="str">
        <f>IF(INPUT_OUTPUT!BJ737="","",INPUT_OUTPUT!BJ737)</f>
        <v/>
      </c>
      <c r="G750" s="2462" t="str">
        <f>IF(INPUT_OUTPUT!BK737="","",INPUT_OUTPUT!BK737)</f>
        <v/>
      </c>
      <c r="H750" s="2462" t="str">
        <f>IF(INPUT_OUTPUT!BL737="","",INPUT_OUTPUT!BL737)</f>
        <v/>
      </c>
      <c r="I750" s="2462" t="str">
        <f>IF(INPUT_OUTPUT!BM737="","",INPUT_OUTPUT!BM737)</f>
        <v/>
      </c>
      <c r="J750" s="2462" t="str">
        <f>IF(INPUT_OUTPUT!BN737="","",INPUT_OUTPUT!BN737)</f>
        <v/>
      </c>
      <c r="K750" s="2453" t="str">
        <f t="shared" si="36"/>
        <v/>
      </c>
      <c r="L750" s="2457" t="str">
        <f>IF(INPUT_OUTPUT!BO737="","",INPUT_OUTPUT!BO737)</f>
        <v/>
      </c>
      <c r="M750" s="2457" t="str">
        <f>IF(INPUT_OUTPUT!BP737="","",INPUT_OUTPUT!BP737)</f>
        <v/>
      </c>
      <c r="N750" s="2457" t="str">
        <f>IF(INPUT_OUTPUT!BQ737="","",INPUT_OUTPUT!BQ737)</f>
        <v/>
      </c>
      <c r="O750" s="2457" t="str">
        <f>IF(INPUT_OUTPUT!BR737="","",INPUT_OUTPUT!BR737)</f>
        <v/>
      </c>
      <c r="P750" s="2457" t="str">
        <f>IF(INPUT_OUTPUT!BS737="","",INPUT_OUTPUT!BS737)</f>
        <v/>
      </c>
      <c r="Q750" s="2457" t="str">
        <f>IF(INPUT_OUTPUT!BT737="","",INPUT_OUTPUT!BT737)</f>
        <v/>
      </c>
      <c r="R750" s="2457" t="str">
        <f>IF(INPUT_OUTPUT!BU737="","",INPUT_OUTPUT!BU737)</f>
        <v/>
      </c>
      <c r="S750" s="2461" t="str">
        <f t="shared" si="37"/>
        <v/>
      </c>
      <c r="T750" s="2457" t="str">
        <f>IF(INPUT_OUTPUT!BV737="","",INPUT_OUTPUT!BV737)</f>
        <v/>
      </c>
      <c r="U750" s="2457" t="str">
        <f>IF(INPUT_OUTPUT!BW737="","",INPUT_OUTPUT!BW737)</f>
        <v/>
      </c>
      <c r="V750" s="2457" t="str">
        <f>IF(INPUT_OUTPUT!BX737="","",INPUT_OUTPUT!BX737)</f>
        <v/>
      </c>
      <c r="W750" s="2457" t="str">
        <f>IF(INPUT_OUTPUT!BY737="","",INPUT_OUTPUT!BY737)</f>
        <v/>
      </c>
      <c r="X750" s="2457" t="str">
        <f>IF(INPUT_OUTPUT!BZ737="","",INPUT_OUTPUT!BZ737)</f>
        <v/>
      </c>
      <c r="Y750" s="2457" t="str">
        <f>IF(INPUT_OUTPUT!CA737="","",INPUT_OUTPUT!CA737)</f>
        <v/>
      </c>
      <c r="Z750" s="2457" t="str">
        <f>IF(INPUT_OUTPUT!CB737="","",INPUT_OUTPUT!CB737)</f>
        <v/>
      </c>
      <c r="AA750" s="2461" t="str">
        <f t="shared" si="38"/>
        <v/>
      </c>
      <c r="AB750" s="2459" t="str">
        <f>IF(INPUT_OUTPUT!CC737="","",INPUT_OUTPUT!CC737)</f>
        <v/>
      </c>
      <c r="AC750" s="2459" t="str">
        <f>IF(INPUT_OUTPUT!CD737="","",INPUT_OUTPUT!CD737)</f>
        <v/>
      </c>
      <c r="AD750" s="2459" t="str">
        <f>IF(INPUT_OUTPUT!CE737="","",INPUT_OUTPUT!CE737)</f>
        <v/>
      </c>
      <c r="AE750" s="2459" t="str">
        <f>IF(INPUT_OUTPUT!CF737="","",INPUT_OUTPUT!CF737)</f>
        <v/>
      </c>
      <c r="AF750" s="2459" t="str">
        <f>IF(INPUT_OUTPUT!CG737="","",INPUT_OUTPUT!CG737)</f>
        <v/>
      </c>
      <c r="AG750" s="2459" t="str">
        <f>IF(INPUT_OUTPUT!CH737="","",INPUT_OUTPUT!CH737)</f>
        <v/>
      </c>
      <c r="AH750" s="2459" t="str">
        <f>IF(INPUT_OUTPUT!CI737="","",INPUT_OUTPUT!CI737)</f>
        <v/>
      </c>
    </row>
    <row r="751" spans="3:34" s="2437" customFormat="1" ht="12.75" customHeight="1">
      <c r="C751" s="2461" t="str">
        <f>IF(INPUT_OUTPUT!C738="","",INPUT_OUTPUT!C738)</f>
        <v/>
      </c>
      <c r="D751" s="2462" t="str">
        <f>IF(INPUT_OUTPUT!BH738="","",INPUT_OUTPUT!BH738)</f>
        <v/>
      </c>
      <c r="E751" s="2462" t="str">
        <f>IF(INPUT_OUTPUT!BI738="","",INPUT_OUTPUT!BI738)</f>
        <v/>
      </c>
      <c r="F751" s="2462" t="str">
        <f>IF(INPUT_OUTPUT!BJ738="","",INPUT_OUTPUT!BJ738)</f>
        <v/>
      </c>
      <c r="G751" s="2462" t="str">
        <f>IF(INPUT_OUTPUT!BK738="","",INPUT_OUTPUT!BK738)</f>
        <v/>
      </c>
      <c r="H751" s="2462" t="str">
        <f>IF(INPUT_OUTPUT!BL738="","",INPUT_OUTPUT!BL738)</f>
        <v/>
      </c>
      <c r="I751" s="2462" t="str">
        <f>IF(INPUT_OUTPUT!BM738="","",INPUT_OUTPUT!BM738)</f>
        <v/>
      </c>
      <c r="J751" s="2462" t="str">
        <f>IF(INPUT_OUTPUT!BN738="","",INPUT_OUTPUT!BN738)</f>
        <v/>
      </c>
      <c r="K751" s="2453" t="str">
        <f t="shared" si="36"/>
        <v/>
      </c>
      <c r="L751" s="2457" t="str">
        <f>IF(INPUT_OUTPUT!BO738="","",INPUT_OUTPUT!BO738)</f>
        <v/>
      </c>
      <c r="M751" s="2457" t="str">
        <f>IF(INPUT_OUTPUT!BP738="","",INPUT_OUTPUT!BP738)</f>
        <v/>
      </c>
      <c r="N751" s="2457" t="str">
        <f>IF(INPUT_OUTPUT!BQ738="","",INPUT_OUTPUT!BQ738)</f>
        <v/>
      </c>
      <c r="O751" s="2457" t="str">
        <f>IF(INPUT_OUTPUT!BR738="","",INPUT_OUTPUT!BR738)</f>
        <v/>
      </c>
      <c r="P751" s="2457" t="str">
        <f>IF(INPUT_OUTPUT!BS738="","",INPUT_OUTPUT!BS738)</f>
        <v/>
      </c>
      <c r="Q751" s="2457" t="str">
        <f>IF(INPUT_OUTPUT!BT738="","",INPUT_OUTPUT!BT738)</f>
        <v/>
      </c>
      <c r="R751" s="2457" t="str">
        <f>IF(INPUT_OUTPUT!BU738="","",INPUT_OUTPUT!BU738)</f>
        <v/>
      </c>
      <c r="S751" s="2461" t="str">
        <f t="shared" si="37"/>
        <v/>
      </c>
      <c r="T751" s="2457" t="str">
        <f>IF(INPUT_OUTPUT!BV738="","",INPUT_OUTPUT!BV738)</f>
        <v/>
      </c>
      <c r="U751" s="2457" t="str">
        <f>IF(INPUT_OUTPUT!BW738="","",INPUT_OUTPUT!BW738)</f>
        <v/>
      </c>
      <c r="V751" s="2457" t="str">
        <f>IF(INPUT_OUTPUT!BX738="","",INPUT_OUTPUT!BX738)</f>
        <v/>
      </c>
      <c r="W751" s="2457" t="str">
        <f>IF(INPUT_OUTPUT!BY738="","",INPUT_OUTPUT!BY738)</f>
        <v/>
      </c>
      <c r="X751" s="2457" t="str">
        <f>IF(INPUT_OUTPUT!BZ738="","",INPUT_OUTPUT!BZ738)</f>
        <v/>
      </c>
      <c r="Y751" s="2457" t="str">
        <f>IF(INPUT_OUTPUT!CA738="","",INPUT_OUTPUT!CA738)</f>
        <v/>
      </c>
      <c r="Z751" s="2457" t="str">
        <f>IF(INPUT_OUTPUT!CB738="","",INPUT_OUTPUT!CB738)</f>
        <v/>
      </c>
      <c r="AA751" s="2461" t="str">
        <f t="shared" si="38"/>
        <v/>
      </c>
      <c r="AB751" s="2459" t="str">
        <f>IF(INPUT_OUTPUT!CC738="","",INPUT_OUTPUT!CC738)</f>
        <v/>
      </c>
      <c r="AC751" s="2459" t="str">
        <f>IF(INPUT_OUTPUT!CD738="","",INPUT_OUTPUT!CD738)</f>
        <v/>
      </c>
      <c r="AD751" s="2459" t="str">
        <f>IF(INPUT_OUTPUT!CE738="","",INPUT_OUTPUT!CE738)</f>
        <v/>
      </c>
      <c r="AE751" s="2459" t="str">
        <f>IF(INPUT_OUTPUT!CF738="","",INPUT_OUTPUT!CF738)</f>
        <v/>
      </c>
      <c r="AF751" s="2459" t="str">
        <f>IF(INPUT_OUTPUT!CG738="","",INPUT_OUTPUT!CG738)</f>
        <v/>
      </c>
      <c r="AG751" s="2459" t="str">
        <f>IF(INPUT_OUTPUT!CH738="","",INPUT_OUTPUT!CH738)</f>
        <v/>
      </c>
      <c r="AH751" s="2459" t="str">
        <f>IF(INPUT_OUTPUT!CI738="","",INPUT_OUTPUT!CI738)</f>
        <v/>
      </c>
    </row>
    <row r="752" spans="3:34" s="2437" customFormat="1" ht="12.75" customHeight="1">
      <c r="C752" s="2461" t="str">
        <f>IF(INPUT_OUTPUT!C739="","",INPUT_OUTPUT!C739)</f>
        <v/>
      </c>
      <c r="D752" s="2462" t="str">
        <f>IF(INPUT_OUTPUT!BH739="","",INPUT_OUTPUT!BH739)</f>
        <v/>
      </c>
      <c r="E752" s="2462" t="str">
        <f>IF(INPUT_OUTPUT!BI739="","",INPUT_OUTPUT!BI739)</f>
        <v/>
      </c>
      <c r="F752" s="2462" t="str">
        <f>IF(INPUT_OUTPUT!BJ739="","",INPUT_OUTPUT!BJ739)</f>
        <v/>
      </c>
      <c r="G752" s="2462" t="str">
        <f>IF(INPUT_OUTPUT!BK739="","",INPUT_OUTPUT!BK739)</f>
        <v/>
      </c>
      <c r="H752" s="2462" t="str">
        <f>IF(INPUT_OUTPUT!BL739="","",INPUT_OUTPUT!BL739)</f>
        <v/>
      </c>
      <c r="I752" s="2462" t="str">
        <f>IF(INPUT_OUTPUT!BM739="","",INPUT_OUTPUT!BM739)</f>
        <v/>
      </c>
      <c r="J752" s="2462" t="str">
        <f>IF(INPUT_OUTPUT!BN739="","",INPUT_OUTPUT!BN739)</f>
        <v/>
      </c>
      <c r="K752" s="2453" t="str">
        <f t="shared" si="36"/>
        <v/>
      </c>
      <c r="L752" s="2457" t="str">
        <f>IF(INPUT_OUTPUT!BO739="","",INPUT_OUTPUT!BO739)</f>
        <v/>
      </c>
      <c r="M752" s="2457" t="str">
        <f>IF(INPUT_OUTPUT!BP739="","",INPUT_OUTPUT!BP739)</f>
        <v/>
      </c>
      <c r="N752" s="2457" t="str">
        <f>IF(INPUT_OUTPUT!BQ739="","",INPUT_OUTPUT!BQ739)</f>
        <v/>
      </c>
      <c r="O752" s="2457" t="str">
        <f>IF(INPUT_OUTPUT!BR739="","",INPUT_OUTPUT!BR739)</f>
        <v/>
      </c>
      <c r="P752" s="2457" t="str">
        <f>IF(INPUT_OUTPUT!BS739="","",INPUT_OUTPUT!BS739)</f>
        <v/>
      </c>
      <c r="Q752" s="2457" t="str">
        <f>IF(INPUT_OUTPUT!BT739="","",INPUT_OUTPUT!BT739)</f>
        <v/>
      </c>
      <c r="R752" s="2457" t="str">
        <f>IF(INPUT_OUTPUT!BU739="","",INPUT_OUTPUT!BU739)</f>
        <v/>
      </c>
      <c r="S752" s="2461" t="str">
        <f t="shared" si="37"/>
        <v/>
      </c>
      <c r="T752" s="2457" t="str">
        <f>IF(INPUT_OUTPUT!BV739="","",INPUT_OUTPUT!BV739)</f>
        <v/>
      </c>
      <c r="U752" s="2457" t="str">
        <f>IF(INPUT_OUTPUT!BW739="","",INPUT_OUTPUT!BW739)</f>
        <v/>
      </c>
      <c r="V752" s="2457" t="str">
        <f>IF(INPUT_OUTPUT!BX739="","",INPUT_OUTPUT!BX739)</f>
        <v/>
      </c>
      <c r="W752" s="2457" t="str">
        <f>IF(INPUT_OUTPUT!BY739="","",INPUT_OUTPUT!BY739)</f>
        <v/>
      </c>
      <c r="X752" s="2457" t="str">
        <f>IF(INPUT_OUTPUT!BZ739="","",INPUT_OUTPUT!BZ739)</f>
        <v/>
      </c>
      <c r="Y752" s="2457" t="str">
        <f>IF(INPUT_OUTPUT!CA739="","",INPUT_OUTPUT!CA739)</f>
        <v/>
      </c>
      <c r="Z752" s="2457" t="str">
        <f>IF(INPUT_OUTPUT!CB739="","",INPUT_OUTPUT!CB739)</f>
        <v/>
      </c>
      <c r="AA752" s="2461" t="str">
        <f t="shared" si="38"/>
        <v/>
      </c>
      <c r="AB752" s="2459" t="str">
        <f>IF(INPUT_OUTPUT!CC739="","",INPUT_OUTPUT!CC739)</f>
        <v/>
      </c>
      <c r="AC752" s="2459" t="str">
        <f>IF(INPUT_OUTPUT!CD739="","",INPUT_OUTPUT!CD739)</f>
        <v/>
      </c>
      <c r="AD752" s="2459" t="str">
        <f>IF(INPUT_OUTPUT!CE739="","",INPUT_OUTPUT!CE739)</f>
        <v/>
      </c>
      <c r="AE752" s="2459" t="str">
        <f>IF(INPUT_OUTPUT!CF739="","",INPUT_OUTPUT!CF739)</f>
        <v/>
      </c>
      <c r="AF752" s="2459" t="str">
        <f>IF(INPUT_OUTPUT!CG739="","",INPUT_OUTPUT!CG739)</f>
        <v/>
      </c>
      <c r="AG752" s="2459" t="str">
        <f>IF(INPUT_OUTPUT!CH739="","",INPUT_OUTPUT!CH739)</f>
        <v/>
      </c>
      <c r="AH752" s="2459" t="str">
        <f>IF(INPUT_OUTPUT!CI739="","",INPUT_OUTPUT!CI739)</f>
        <v/>
      </c>
    </row>
    <row r="753" spans="3:34" s="2437" customFormat="1" ht="12.75" customHeight="1">
      <c r="C753" s="2461" t="str">
        <f>IF(INPUT_OUTPUT!C740="","",INPUT_OUTPUT!C740)</f>
        <v/>
      </c>
      <c r="D753" s="2462" t="str">
        <f>IF(INPUT_OUTPUT!BH740="","",INPUT_OUTPUT!BH740)</f>
        <v/>
      </c>
      <c r="E753" s="2462" t="str">
        <f>IF(INPUT_OUTPUT!BI740="","",INPUT_OUTPUT!BI740)</f>
        <v/>
      </c>
      <c r="F753" s="2462" t="str">
        <f>IF(INPUT_OUTPUT!BJ740="","",INPUT_OUTPUT!BJ740)</f>
        <v/>
      </c>
      <c r="G753" s="2462" t="str">
        <f>IF(INPUT_OUTPUT!BK740="","",INPUT_OUTPUT!BK740)</f>
        <v/>
      </c>
      <c r="H753" s="2462" t="str">
        <f>IF(INPUT_OUTPUT!BL740="","",INPUT_OUTPUT!BL740)</f>
        <v/>
      </c>
      <c r="I753" s="2462" t="str">
        <f>IF(INPUT_OUTPUT!BM740="","",INPUT_OUTPUT!BM740)</f>
        <v/>
      </c>
      <c r="J753" s="2462" t="str">
        <f>IF(INPUT_OUTPUT!BN740="","",INPUT_OUTPUT!BN740)</f>
        <v/>
      </c>
      <c r="K753" s="2453" t="str">
        <f t="shared" si="36"/>
        <v/>
      </c>
      <c r="L753" s="2457" t="str">
        <f>IF(INPUT_OUTPUT!BO740="","",INPUT_OUTPUT!BO740)</f>
        <v/>
      </c>
      <c r="M753" s="2457" t="str">
        <f>IF(INPUT_OUTPUT!BP740="","",INPUT_OUTPUT!BP740)</f>
        <v/>
      </c>
      <c r="N753" s="2457" t="str">
        <f>IF(INPUT_OUTPUT!BQ740="","",INPUT_OUTPUT!BQ740)</f>
        <v/>
      </c>
      <c r="O753" s="2457" t="str">
        <f>IF(INPUT_OUTPUT!BR740="","",INPUT_OUTPUT!BR740)</f>
        <v/>
      </c>
      <c r="P753" s="2457" t="str">
        <f>IF(INPUT_OUTPUT!BS740="","",INPUT_OUTPUT!BS740)</f>
        <v/>
      </c>
      <c r="Q753" s="2457" t="str">
        <f>IF(INPUT_OUTPUT!BT740="","",INPUT_OUTPUT!BT740)</f>
        <v/>
      </c>
      <c r="R753" s="2457" t="str">
        <f>IF(INPUT_OUTPUT!BU740="","",INPUT_OUTPUT!BU740)</f>
        <v/>
      </c>
      <c r="S753" s="2461" t="str">
        <f t="shared" si="37"/>
        <v/>
      </c>
      <c r="T753" s="2457" t="str">
        <f>IF(INPUT_OUTPUT!BV740="","",INPUT_OUTPUT!BV740)</f>
        <v/>
      </c>
      <c r="U753" s="2457" t="str">
        <f>IF(INPUT_OUTPUT!BW740="","",INPUT_OUTPUT!BW740)</f>
        <v/>
      </c>
      <c r="V753" s="2457" t="str">
        <f>IF(INPUT_OUTPUT!BX740="","",INPUT_OUTPUT!BX740)</f>
        <v/>
      </c>
      <c r="W753" s="2457" t="str">
        <f>IF(INPUT_OUTPUT!BY740="","",INPUT_OUTPUT!BY740)</f>
        <v/>
      </c>
      <c r="X753" s="2457" t="str">
        <f>IF(INPUT_OUTPUT!BZ740="","",INPUT_OUTPUT!BZ740)</f>
        <v/>
      </c>
      <c r="Y753" s="2457" t="str">
        <f>IF(INPUT_OUTPUT!CA740="","",INPUT_OUTPUT!CA740)</f>
        <v/>
      </c>
      <c r="Z753" s="2457" t="str">
        <f>IF(INPUT_OUTPUT!CB740="","",INPUT_OUTPUT!CB740)</f>
        <v/>
      </c>
      <c r="AA753" s="2461" t="str">
        <f t="shared" si="38"/>
        <v/>
      </c>
      <c r="AB753" s="2459" t="str">
        <f>IF(INPUT_OUTPUT!CC740="","",INPUT_OUTPUT!CC740)</f>
        <v/>
      </c>
      <c r="AC753" s="2459" t="str">
        <f>IF(INPUT_OUTPUT!CD740="","",INPUT_OUTPUT!CD740)</f>
        <v/>
      </c>
      <c r="AD753" s="2459" t="str">
        <f>IF(INPUT_OUTPUT!CE740="","",INPUT_OUTPUT!CE740)</f>
        <v/>
      </c>
      <c r="AE753" s="2459" t="str">
        <f>IF(INPUT_OUTPUT!CF740="","",INPUT_OUTPUT!CF740)</f>
        <v/>
      </c>
      <c r="AF753" s="2459" t="str">
        <f>IF(INPUT_OUTPUT!CG740="","",INPUT_OUTPUT!CG740)</f>
        <v/>
      </c>
      <c r="AG753" s="2459" t="str">
        <f>IF(INPUT_OUTPUT!CH740="","",INPUT_OUTPUT!CH740)</f>
        <v/>
      </c>
      <c r="AH753" s="2459" t="str">
        <f>IF(INPUT_OUTPUT!CI740="","",INPUT_OUTPUT!CI740)</f>
        <v/>
      </c>
    </row>
    <row r="754" spans="3:34" s="2437" customFormat="1" ht="12.75" customHeight="1">
      <c r="C754" s="2461" t="str">
        <f>IF(INPUT_OUTPUT!C741="","",INPUT_OUTPUT!C741)</f>
        <v/>
      </c>
      <c r="D754" s="2462" t="str">
        <f>IF(INPUT_OUTPUT!BH741="","",INPUT_OUTPUT!BH741)</f>
        <v/>
      </c>
      <c r="E754" s="2462" t="str">
        <f>IF(INPUT_OUTPUT!BI741="","",INPUT_OUTPUT!BI741)</f>
        <v/>
      </c>
      <c r="F754" s="2462" t="str">
        <f>IF(INPUT_OUTPUT!BJ741="","",INPUT_OUTPUT!BJ741)</f>
        <v/>
      </c>
      <c r="G754" s="2462" t="str">
        <f>IF(INPUT_OUTPUT!BK741="","",INPUT_OUTPUT!BK741)</f>
        <v/>
      </c>
      <c r="H754" s="2462" t="str">
        <f>IF(INPUT_OUTPUT!BL741="","",INPUT_OUTPUT!BL741)</f>
        <v/>
      </c>
      <c r="I754" s="2462" t="str">
        <f>IF(INPUT_OUTPUT!BM741="","",INPUT_OUTPUT!BM741)</f>
        <v/>
      </c>
      <c r="J754" s="2462" t="str">
        <f>IF(INPUT_OUTPUT!BN741="","",INPUT_OUTPUT!BN741)</f>
        <v/>
      </c>
      <c r="K754" s="2453" t="str">
        <f t="shared" si="36"/>
        <v/>
      </c>
      <c r="L754" s="2457" t="str">
        <f>IF(INPUT_OUTPUT!BO741="","",INPUT_OUTPUT!BO741)</f>
        <v/>
      </c>
      <c r="M754" s="2457" t="str">
        <f>IF(INPUT_OUTPUT!BP741="","",INPUT_OUTPUT!BP741)</f>
        <v/>
      </c>
      <c r="N754" s="2457" t="str">
        <f>IF(INPUT_OUTPUT!BQ741="","",INPUT_OUTPUT!BQ741)</f>
        <v/>
      </c>
      <c r="O754" s="2457" t="str">
        <f>IF(INPUT_OUTPUT!BR741="","",INPUT_OUTPUT!BR741)</f>
        <v/>
      </c>
      <c r="P754" s="2457" t="str">
        <f>IF(INPUT_OUTPUT!BS741="","",INPUT_OUTPUT!BS741)</f>
        <v/>
      </c>
      <c r="Q754" s="2457" t="str">
        <f>IF(INPUT_OUTPUT!BT741="","",INPUT_OUTPUT!BT741)</f>
        <v/>
      </c>
      <c r="R754" s="2457" t="str">
        <f>IF(INPUT_OUTPUT!BU741="","",INPUT_OUTPUT!BU741)</f>
        <v/>
      </c>
      <c r="S754" s="2461" t="str">
        <f t="shared" si="37"/>
        <v/>
      </c>
      <c r="T754" s="2457" t="str">
        <f>IF(INPUT_OUTPUT!BV741="","",INPUT_OUTPUT!BV741)</f>
        <v/>
      </c>
      <c r="U754" s="2457" t="str">
        <f>IF(INPUT_OUTPUT!BW741="","",INPUT_OUTPUT!BW741)</f>
        <v/>
      </c>
      <c r="V754" s="2457" t="str">
        <f>IF(INPUT_OUTPUT!BX741="","",INPUT_OUTPUT!BX741)</f>
        <v/>
      </c>
      <c r="W754" s="2457" t="str">
        <f>IF(INPUT_OUTPUT!BY741="","",INPUT_OUTPUT!BY741)</f>
        <v/>
      </c>
      <c r="X754" s="2457" t="str">
        <f>IF(INPUT_OUTPUT!BZ741="","",INPUT_OUTPUT!BZ741)</f>
        <v/>
      </c>
      <c r="Y754" s="2457" t="str">
        <f>IF(INPUT_OUTPUT!CA741="","",INPUT_OUTPUT!CA741)</f>
        <v/>
      </c>
      <c r="Z754" s="2457" t="str">
        <f>IF(INPUT_OUTPUT!CB741="","",INPUT_OUTPUT!CB741)</f>
        <v/>
      </c>
      <c r="AA754" s="2461" t="str">
        <f t="shared" si="38"/>
        <v/>
      </c>
      <c r="AB754" s="2459" t="str">
        <f>IF(INPUT_OUTPUT!CC741="","",INPUT_OUTPUT!CC741)</f>
        <v/>
      </c>
      <c r="AC754" s="2459" t="str">
        <f>IF(INPUT_OUTPUT!CD741="","",INPUT_OUTPUT!CD741)</f>
        <v/>
      </c>
      <c r="AD754" s="2459" t="str">
        <f>IF(INPUT_OUTPUT!CE741="","",INPUT_OUTPUT!CE741)</f>
        <v/>
      </c>
      <c r="AE754" s="2459" t="str">
        <f>IF(INPUT_OUTPUT!CF741="","",INPUT_OUTPUT!CF741)</f>
        <v/>
      </c>
      <c r="AF754" s="2459" t="str">
        <f>IF(INPUT_OUTPUT!CG741="","",INPUT_OUTPUT!CG741)</f>
        <v/>
      </c>
      <c r="AG754" s="2459" t="str">
        <f>IF(INPUT_OUTPUT!CH741="","",INPUT_OUTPUT!CH741)</f>
        <v/>
      </c>
      <c r="AH754" s="2459" t="str">
        <f>IF(INPUT_OUTPUT!CI741="","",INPUT_OUTPUT!CI741)</f>
        <v/>
      </c>
    </row>
    <row r="755" spans="3:34" s="2437" customFormat="1" ht="12.75" customHeight="1">
      <c r="C755" s="2461" t="str">
        <f>IF(INPUT_OUTPUT!C742="","",INPUT_OUTPUT!C742)</f>
        <v/>
      </c>
      <c r="D755" s="2462" t="str">
        <f>IF(INPUT_OUTPUT!BH742="","",INPUT_OUTPUT!BH742)</f>
        <v/>
      </c>
      <c r="E755" s="2462" t="str">
        <f>IF(INPUT_OUTPUT!BI742="","",INPUT_OUTPUT!BI742)</f>
        <v/>
      </c>
      <c r="F755" s="2462" t="str">
        <f>IF(INPUT_OUTPUT!BJ742="","",INPUT_OUTPUT!BJ742)</f>
        <v/>
      </c>
      <c r="G755" s="2462" t="str">
        <f>IF(INPUT_OUTPUT!BK742="","",INPUT_OUTPUT!BK742)</f>
        <v/>
      </c>
      <c r="H755" s="2462" t="str">
        <f>IF(INPUT_OUTPUT!BL742="","",INPUT_OUTPUT!BL742)</f>
        <v/>
      </c>
      <c r="I755" s="2462" t="str">
        <f>IF(INPUT_OUTPUT!BM742="","",INPUT_OUTPUT!BM742)</f>
        <v/>
      </c>
      <c r="J755" s="2462" t="str">
        <f>IF(INPUT_OUTPUT!BN742="","",INPUT_OUTPUT!BN742)</f>
        <v/>
      </c>
      <c r="K755" s="2453" t="str">
        <f t="shared" si="36"/>
        <v/>
      </c>
      <c r="L755" s="2457" t="str">
        <f>IF(INPUT_OUTPUT!BO742="","",INPUT_OUTPUT!BO742)</f>
        <v/>
      </c>
      <c r="M755" s="2457" t="str">
        <f>IF(INPUT_OUTPUT!BP742="","",INPUT_OUTPUT!BP742)</f>
        <v/>
      </c>
      <c r="N755" s="2457" t="str">
        <f>IF(INPUT_OUTPUT!BQ742="","",INPUT_OUTPUT!BQ742)</f>
        <v/>
      </c>
      <c r="O755" s="2457" t="str">
        <f>IF(INPUT_OUTPUT!BR742="","",INPUT_OUTPUT!BR742)</f>
        <v/>
      </c>
      <c r="P755" s="2457" t="str">
        <f>IF(INPUT_OUTPUT!BS742="","",INPUT_OUTPUT!BS742)</f>
        <v/>
      </c>
      <c r="Q755" s="2457" t="str">
        <f>IF(INPUT_OUTPUT!BT742="","",INPUT_OUTPUT!BT742)</f>
        <v/>
      </c>
      <c r="R755" s="2457" t="str">
        <f>IF(INPUT_OUTPUT!BU742="","",INPUT_OUTPUT!BU742)</f>
        <v/>
      </c>
      <c r="S755" s="2461" t="str">
        <f t="shared" si="37"/>
        <v/>
      </c>
      <c r="T755" s="2457" t="str">
        <f>IF(INPUT_OUTPUT!BV742="","",INPUT_OUTPUT!BV742)</f>
        <v/>
      </c>
      <c r="U755" s="2457" t="str">
        <f>IF(INPUT_OUTPUT!BW742="","",INPUT_OUTPUT!BW742)</f>
        <v/>
      </c>
      <c r="V755" s="2457" t="str">
        <f>IF(INPUT_OUTPUT!BX742="","",INPUT_OUTPUT!BX742)</f>
        <v/>
      </c>
      <c r="W755" s="2457" t="str">
        <f>IF(INPUT_OUTPUT!BY742="","",INPUT_OUTPUT!BY742)</f>
        <v/>
      </c>
      <c r="X755" s="2457" t="str">
        <f>IF(INPUT_OUTPUT!BZ742="","",INPUT_OUTPUT!BZ742)</f>
        <v/>
      </c>
      <c r="Y755" s="2457" t="str">
        <f>IF(INPUT_OUTPUT!CA742="","",INPUT_OUTPUT!CA742)</f>
        <v/>
      </c>
      <c r="Z755" s="2457" t="str">
        <f>IF(INPUT_OUTPUT!CB742="","",INPUT_OUTPUT!CB742)</f>
        <v/>
      </c>
      <c r="AA755" s="2461" t="str">
        <f t="shared" si="38"/>
        <v/>
      </c>
      <c r="AB755" s="2459" t="str">
        <f>IF(INPUT_OUTPUT!CC742="","",INPUT_OUTPUT!CC742)</f>
        <v/>
      </c>
      <c r="AC755" s="2459" t="str">
        <f>IF(INPUT_OUTPUT!CD742="","",INPUT_OUTPUT!CD742)</f>
        <v/>
      </c>
      <c r="AD755" s="2459" t="str">
        <f>IF(INPUT_OUTPUT!CE742="","",INPUT_OUTPUT!CE742)</f>
        <v/>
      </c>
      <c r="AE755" s="2459" t="str">
        <f>IF(INPUT_OUTPUT!CF742="","",INPUT_OUTPUT!CF742)</f>
        <v/>
      </c>
      <c r="AF755" s="2459" t="str">
        <f>IF(INPUT_OUTPUT!CG742="","",INPUT_OUTPUT!CG742)</f>
        <v/>
      </c>
      <c r="AG755" s="2459" t="str">
        <f>IF(INPUT_OUTPUT!CH742="","",INPUT_OUTPUT!CH742)</f>
        <v/>
      </c>
      <c r="AH755" s="2459" t="str">
        <f>IF(INPUT_OUTPUT!CI742="","",INPUT_OUTPUT!CI742)</f>
        <v/>
      </c>
    </row>
    <row r="756" spans="3:34" s="2437" customFormat="1" ht="12.75" customHeight="1">
      <c r="C756" s="2461" t="str">
        <f>IF(INPUT_OUTPUT!C743="","",INPUT_OUTPUT!C743)</f>
        <v/>
      </c>
      <c r="D756" s="2462" t="str">
        <f>IF(INPUT_OUTPUT!BH743="","",INPUT_OUTPUT!BH743)</f>
        <v/>
      </c>
      <c r="E756" s="2462" t="str">
        <f>IF(INPUT_OUTPUT!BI743="","",INPUT_OUTPUT!BI743)</f>
        <v/>
      </c>
      <c r="F756" s="2462" t="str">
        <f>IF(INPUT_OUTPUT!BJ743="","",INPUT_OUTPUT!BJ743)</f>
        <v/>
      </c>
      <c r="G756" s="2462" t="str">
        <f>IF(INPUT_OUTPUT!BK743="","",INPUT_OUTPUT!BK743)</f>
        <v/>
      </c>
      <c r="H756" s="2462" t="str">
        <f>IF(INPUT_OUTPUT!BL743="","",INPUT_OUTPUT!BL743)</f>
        <v/>
      </c>
      <c r="I756" s="2462" t="str">
        <f>IF(INPUT_OUTPUT!BM743="","",INPUT_OUTPUT!BM743)</f>
        <v/>
      </c>
      <c r="J756" s="2462" t="str">
        <f>IF(INPUT_OUTPUT!BN743="","",INPUT_OUTPUT!BN743)</f>
        <v/>
      </c>
      <c r="K756" s="2453" t="str">
        <f t="shared" si="36"/>
        <v/>
      </c>
      <c r="L756" s="2457" t="str">
        <f>IF(INPUT_OUTPUT!BO743="","",INPUT_OUTPUT!BO743)</f>
        <v/>
      </c>
      <c r="M756" s="2457" t="str">
        <f>IF(INPUT_OUTPUT!BP743="","",INPUT_OUTPUT!BP743)</f>
        <v/>
      </c>
      <c r="N756" s="2457" t="str">
        <f>IF(INPUT_OUTPUT!BQ743="","",INPUT_OUTPUT!BQ743)</f>
        <v/>
      </c>
      <c r="O756" s="2457" t="str">
        <f>IF(INPUT_OUTPUT!BR743="","",INPUT_OUTPUT!BR743)</f>
        <v/>
      </c>
      <c r="P756" s="2457" t="str">
        <f>IF(INPUT_OUTPUT!BS743="","",INPUT_OUTPUT!BS743)</f>
        <v/>
      </c>
      <c r="Q756" s="2457" t="str">
        <f>IF(INPUT_OUTPUT!BT743="","",INPUT_OUTPUT!BT743)</f>
        <v/>
      </c>
      <c r="R756" s="2457" t="str">
        <f>IF(INPUT_OUTPUT!BU743="","",INPUT_OUTPUT!BU743)</f>
        <v/>
      </c>
      <c r="S756" s="2461" t="str">
        <f t="shared" si="37"/>
        <v/>
      </c>
      <c r="T756" s="2457" t="str">
        <f>IF(INPUT_OUTPUT!BV743="","",INPUT_OUTPUT!BV743)</f>
        <v/>
      </c>
      <c r="U756" s="2457" t="str">
        <f>IF(INPUT_OUTPUT!BW743="","",INPUT_OUTPUT!BW743)</f>
        <v/>
      </c>
      <c r="V756" s="2457" t="str">
        <f>IF(INPUT_OUTPUT!BX743="","",INPUT_OUTPUT!BX743)</f>
        <v/>
      </c>
      <c r="W756" s="2457" t="str">
        <f>IF(INPUT_OUTPUT!BY743="","",INPUT_OUTPUT!BY743)</f>
        <v/>
      </c>
      <c r="X756" s="2457" t="str">
        <f>IF(INPUT_OUTPUT!BZ743="","",INPUT_OUTPUT!BZ743)</f>
        <v/>
      </c>
      <c r="Y756" s="2457" t="str">
        <f>IF(INPUT_OUTPUT!CA743="","",INPUT_OUTPUT!CA743)</f>
        <v/>
      </c>
      <c r="Z756" s="2457" t="str">
        <f>IF(INPUT_OUTPUT!CB743="","",INPUT_OUTPUT!CB743)</f>
        <v/>
      </c>
      <c r="AA756" s="2461" t="str">
        <f t="shared" si="38"/>
        <v/>
      </c>
      <c r="AB756" s="2459" t="str">
        <f>IF(INPUT_OUTPUT!CC743="","",INPUT_OUTPUT!CC743)</f>
        <v/>
      </c>
      <c r="AC756" s="2459" t="str">
        <f>IF(INPUT_OUTPUT!CD743="","",INPUT_OUTPUT!CD743)</f>
        <v/>
      </c>
      <c r="AD756" s="2459" t="str">
        <f>IF(INPUT_OUTPUT!CE743="","",INPUT_OUTPUT!CE743)</f>
        <v/>
      </c>
      <c r="AE756" s="2459" t="str">
        <f>IF(INPUT_OUTPUT!CF743="","",INPUT_OUTPUT!CF743)</f>
        <v/>
      </c>
      <c r="AF756" s="2459" t="str">
        <f>IF(INPUT_OUTPUT!CG743="","",INPUT_OUTPUT!CG743)</f>
        <v/>
      </c>
      <c r="AG756" s="2459" t="str">
        <f>IF(INPUT_OUTPUT!CH743="","",INPUT_OUTPUT!CH743)</f>
        <v/>
      </c>
      <c r="AH756" s="2459" t="str">
        <f>IF(INPUT_OUTPUT!CI743="","",INPUT_OUTPUT!CI743)</f>
        <v/>
      </c>
    </row>
    <row r="757" spans="3:34" s="2437" customFormat="1" ht="12.75" customHeight="1">
      <c r="C757" s="2461" t="str">
        <f>IF(INPUT_OUTPUT!C744="","",INPUT_OUTPUT!C744)</f>
        <v/>
      </c>
      <c r="D757" s="2462" t="str">
        <f>IF(INPUT_OUTPUT!BH744="","",INPUT_OUTPUT!BH744)</f>
        <v/>
      </c>
      <c r="E757" s="2462" t="str">
        <f>IF(INPUT_OUTPUT!BI744="","",INPUT_OUTPUT!BI744)</f>
        <v/>
      </c>
      <c r="F757" s="2462" t="str">
        <f>IF(INPUT_OUTPUT!BJ744="","",INPUT_OUTPUT!BJ744)</f>
        <v/>
      </c>
      <c r="G757" s="2462" t="str">
        <f>IF(INPUT_OUTPUT!BK744="","",INPUT_OUTPUT!BK744)</f>
        <v/>
      </c>
      <c r="H757" s="2462" t="str">
        <f>IF(INPUT_OUTPUT!BL744="","",INPUT_OUTPUT!BL744)</f>
        <v/>
      </c>
      <c r="I757" s="2462" t="str">
        <f>IF(INPUT_OUTPUT!BM744="","",INPUT_OUTPUT!BM744)</f>
        <v/>
      </c>
      <c r="J757" s="2462" t="str">
        <f>IF(INPUT_OUTPUT!BN744="","",INPUT_OUTPUT!BN744)</f>
        <v/>
      </c>
      <c r="K757" s="2453" t="str">
        <f t="shared" si="36"/>
        <v/>
      </c>
      <c r="L757" s="2457" t="str">
        <f>IF(INPUT_OUTPUT!BO744="","",INPUT_OUTPUT!BO744)</f>
        <v/>
      </c>
      <c r="M757" s="2457" t="str">
        <f>IF(INPUT_OUTPUT!BP744="","",INPUT_OUTPUT!BP744)</f>
        <v/>
      </c>
      <c r="N757" s="2457" t="str">
        <f>IF(INPUT_OUTPUT!BQ744="","",INPUT_OUTPUT!BQ744)</f>
        <v/>
      </c>
      <c r="O757" s="2457" t="str">
        <f>IF(INPUT_OUTPUT!BR744="","",INPUT_OUTPUT!BR744)</f>
        <v/>
      </c>
      <c r="P757" s="2457" t="str">
        <f>IF(INPUT_OUTPUT!BS744="","",INPUT_OUTPUT!BS744)</f>
        <v/>
      </c>
      <c r="Q757" s="2457" t="str">
        <f>IF(INPUT_OUTPUT!BT744="","",INPUT_OUTPUT!BT744)</f>
        <v/>
      </c>
      <c r="R757" s="2457" t="str">
        <f>IF(INPUT_OUTPUT!BU744="","",INPUT_OUTPUT!BU744)</f>
        <v/>
      </c>
      <c r="S757" s="2461" t="str">
        <f t="shared" si="37"/>
        <v/>
      </c>
      <c r="T757" s="2457" t="str">
        <f>IF(INPUT_OUTPUT!BV744="","",INPUT_OUTPUT!BV744)</f>
        <v/>
      </c>
      <c r="U757" s="2457" t="str">
        <f>IF(INPUT_OUTPUT!BW744="","",INPUT_OUTPUT!BW744)</f>
        <v/>
      </c>
      <c r="V757" s="2457" t="str">
        <f>IF(INPUT_OUTPUT!BX744="","",INPUT_OUTPUT!BX744)</f>
        <v/>
      </c>
      <c r="W757" s="2457" t="str">
        <f>IF(INPUT_OUTPUT!BY744="","",INPUT_OUTPUT!BY744)</f>
        <v/>
      </c>
      <c r="X757" s="2457" t="str">
        <f>IF(INPUT_OUTPUT!BZ744="","",INPUT_OUTPUT!BZ744)</f>
        <v/>
      </c>
      <c r="Y757" s="2457" t="str">
        <f>IF(INPUT_OUTPUT!CA744="","",INPUT_OUTPUT!CA744)</f>
        <v/>
      </c>
      <c r="Z757" s="2457" t="str">
        <f>IF(INPUT_OUTPUT!CB744="","",INPUT_OUTPUT!CB744)</f>
        <v/>
      </c>
      <c r="AA757" s="2461" t="str">
        <f t="shared" si="38"/>
        <v/>
      </c>
      <c r="AB757" s="2459" t="str">
        <f>IF(INPUT_OUTPUT!CC744="","",INPUT_OUTPUT!CC744)</f>
        <v/>
      </c>
      <c r="AC757" s="2459" t="str">
        <f>IF(INPUT_OUTPUT!CD744="","",INPUT_OUTPUT!CD744)</f>
        <v/>
      </c>
      <c r="AD757" s="2459" t="str">
        <f>IF(INPUT_OUTPUT!CE744="","",INPUT_OUTPUT!CE744)</f>
        <v/>
      </c>
      <c r="AE757" s="2459" t="str">
        <f>IF(INPUT_OUTPUT!CF744="","",INPUT_OUTPUT!CF744)</f>
        <v/>
      </c>
      <c r="AF757" s="2459" t="str">
        <f>IF(INPUT_OUTPUT!CG744="","",INPUT_OUTPUT!CG744)</f>
        <v/>
      </c>
      <c r="AG757" s="2459" t="str">
        <f>IF(INPUT_OUTPUT!CH744="","",INPUT_OUTPUT!CH744)</f>
        <v/>
      </c>
      <c r="AH757" s="2459" t="str">
        <f>IF(INPUT_OUTPUT!CI744="","",INPUT_OUTPUT!CI744)</f>
        <v/>
      </c>
    </row>
    <row r="758" spans="3:34" s="2437" customFormat="1" ht="12.75" customHeight="1">
      <c r="C758" s="2461" t="str">
        <f>IF(INPUT_OUTPUT!C745="","",INPUT_OUTPUT!C745)</f>
        <v/>
      </c>
      <c r="D758" s="2462" t="str">
        <f>IF(INPUT_OUTPUT!BH745="","",INPUT_OUTPUT!BH745)</f>
        <v/>
      </c>
      <c r="E758" s="2462" t="str">
        <f>IF(INPUT_OUTPUT!BI745="","",INPUT_OUTPUT!BI745)</f>
        <v/>
      </c>
      <c r="F758" s="2462" t="str">
        <f>IF(INPUT_OUTPUT!BJ745="","",INPUT_OUTPUT!BJ745)</f>
        <v/>
      </c>
      <c r="G758" s="2462" t="str">
        <f>IF(INPUT_OUTPUT!BK745="","",INPUT_OUTPUT!BK745)</f>
        <v/>
      </c>
      <c r="H758" s="2462" t="str">
        <f>IF(INPUT_OUTPUT!BL745="","",INPUT_OUTPUT!BL745)</f>
        <v/>
      </c>
      <c r="I758" s="2462" t="str">
        <f>IF(INPUT_OUTPUT!BM745="","",INPUT_OUTPUT!BM745)</f>
        <v/>
      </c>
      <c r="J758" s="2462" t="str">
        <f>IF(INPUT_OUTPUT!BN745="","",INPUT_OUTPUT!BN745)</f>
        <v/>
      </c>
      <c r="K758" s="2453" t="str">
        <f t="shared" si="36"/>
        <v/>
      </c>
      <c r="L758" s="2457" t="str">
        <f>IF(INPUT_OUTPUT!BO745="","",INPUT_OUTPUT!BO745)</f>
        <v/>
      </c>
      <c r="M758" s="2457" t="str">
        <f>IF(INPUT_OUTPUT!BP745="","",INPUT_OUTPUT!BP745)</f>
        <v/>
      </c>
      <c r="N758" s="2457" t="str">
        <f>IF(INPUT_OUTPUT!BQ745="","",INPUT_OUTPUT!BQ745)</f>
        <v/>
      </c>
      <c r="O758" s="2457" t="str">
        <f>IF(INPUT_OUTPUT!BR745="","",INPUT_OUTPUT!BR745)</f>
        <v/>
      </c>
      <c r="P758" s="2457" t="str">
        <f>IF(INPUT_OUTPUT!BS745="","",INPUT_OUTPUT!BS745)</f>
        <v/>
      </c>
      <c r="Q758" s="2457" t="str">
        <f>IF(INPUT_OUTPUT!BT745="","",INPUT_OUTPUT!BT745)</f>
        <v/>
      </c>
      <c r="R758" s="2457" t="str">
        <f>IF(INPUT_OUTPUT!BU745="","",INPUT_OUTPUT!BU745)</f>
        <v/>
      </c>
      <c r="S758" s="2461" t="str">
        <f t="shared" si="37"/>
        <v/>
      </c>
      <c r="T758" s="2457" t="str">
        <f>IF(INPUT_OUTPUT!BV745="","",INPUT_OUTPUT!BV745)</f>
        <v/>
      </c>
      <c r="U758" s="2457" t="str">
        <f>IF(INPUT_OUTPUT!BW745="","",INPUT_OUTPUT!BW745)</f>
        <v/>
      </c>
      <c r="V758" s="2457" t="str">
        <f>IF(INPUT_OUTPUT!BX745="","",INPUT_OUTPUT!BX745)</f>
        <v/>
      </c>
      <c r="W758" s="2457" t="str">
        <f>IF(INPUT_OUTPUT!BY745="","",INPUT_OUTPUT!BY745)</f>
        <v/>
      </c>
      <c r="X758" s="2457" t="str">
        <f>IF(INPUT_OUTPUT!BZ745="","",INPUT_OUTPUT!BZ745)</f>
        <v/>
      </c>
      <c r="Y758" s="2457" t="str">
        <f>IF(INPUT_OUTPUT!CA745="","",INPUT_OUTPUT!CA745)</f>
        <v/>
      </c>
      <c r="Z758" s="2457" t="str">
        <f>IF(INPUT_OUTPUT!CB745="","",INPUT_OUTPUT!CB745)</f>
        <v/>
      </c>
      <c r="AA758" s="2461" t="str">
        <f t="shared" si="38"/>
        <v/>
      </c>
      <c r="AB758" s="2459" t="str">
        <f>IF(INPUT_OUTPUT!CC745="","",INPUT_OUTPUT!CC745)</f>
        <v/>
      </c>
      <c r="AC758" s="2459" t="str">
        <f>IF(INPUT_OUTPUT!CD745="","",INPUT_OUTPUT!CD745)</f>
        <v/>
      </c>
      <c r="AD758" s="2459" t="str">
        <f>IF(INPUT_OUTPUT!CE745="","",INPUT_OUTPUT!CE745)</f>
        <v/>
      </c>
      <c r="AE758" s="2459" t="str">
        <f>IF(INPUT_OUTPUT!CF745="","",INPUT_OUTPUT!CF745)</f>
        <v/>
      </c>
      <c r="AF758" s="2459" t="str">
        <f>IF(INPUT_OUTPUT!CG745="","",INPUT_OUTPUT!CG745)</f>
        <v/>
      </c>
      <c r="AG758" s="2459" t="str">
        <f>IF(INPUT_OUTPUT!CH745="","",INPUT_OUTPUT!CH745)</f>
        <v/>
      </c>
      <c r="AH758" s="2459" t="str">
        <f>IF(INPUT_OUTPUT!CI745="","",INPUT_OUTPUT!CI745)</f>
        <v/>
      </c>
    </row>
    <row r="759" spans="3:34" s="2437" customFormat="1" ht="12.75" customHeight="1">
      <c r="C759" s="2461" t="str">
        <f>IF(INPUT_OUTPUT!C746="","",INPUT_OUTPUT!C746)</f>
        <v/>
      </c>
      <c r="D759" s="2462" t="str">
        <f>IF(INPUT_OUTPUT!BH746="","",INPUT_OUTPUT!BH746)</f>
        <v/>
      </c>
      <c r="E759" s="2462" t="str">
        <f>IF(INPUT_OUTPUT!BI746="","",INPUT_OUTPUT!BI746)</f>
        <v/>
      </c>
      <c r="F759" s="2462" t="str">
        <f>IF(INPUT_OUTPUT!BJ746="","",INPUT_OUTPUT!BJ746)</f>
        <v/>
      </c>
      <c r="G759" s="2462" t="str">
        <f>IF(INPUT_OUTPUT!BK746="","",INPUT_OUTPUT!BK746)</f>
        <v/>
      </c>
      <c r="H759" s="2462" t="str">
        <f>IF(INPUT_OUTPUT!BL746="","",INPUT_OUTPUT!BL746)</f>
        <v/>
      </c>
      <c r="I759" s="2462" t="str">
        <f>IF(INPUT_OUTPUT!BM746="","",INPUT_OUTPUT!BM746)</f>
        <v/>
      </c>
      <c r="J759" s="2462" t="str">
        <f>IF(INPUT_OUTPUT!BN746="","",INPUT_OUTPUT!BN746)</f>
        <v/>
      </c>
      <c r="K759" s="2453" t="str">
        <f t="shared" si="36"/>
        <v/>
      </c>
      <c r="L759" s="2457" t="str">
        <f>IF(INPUT_OUTPUT!BO746="","",INPUT_OUTPUT!BO746)</f>
        <v/>
      </c>
      <c r="M759" s="2457" t="str">
        <f>IF(INPUT_OUTPUT!BP746="","",INPUT_OUTPUT!BP746)</f>
        <v/>
      </c>
      <c r="N759" s="2457" t="str">
        <f>IF(INPUT_OUTPUT!BQ746="","",INPUT_OUTPUT!BQ746)</f>
        <v/>
      </c>
      <c r="O759" s="2457" t="str">
        <f>IF(INPUT_OUTPUT!BR746="","",INPUT_OUTPUT!BR746)</f>
        <v/>
      </c>
      <c r="P759" s="2457" t="str">
        <f>IF(INPUT_OUTPUT!BS746="","",INPUT_OUTPUT!BS746)</f>
        <v/>
      </c>
      <c r="Q759" s="2457" t="str">
        <f>IF(INPUT_OUTPUT!BT746="","",INPUT_OUTPUT!BT746)</f>
        <v/>
      </c>
      <c r="R759" s="2457" t="str">
        <f>IF(INPUT_OUTPUT!BU746="","",INPUT_OUTPUT!BU746)</f>
        <v/>
      </c>
      <c r="S759" s="2461" t="str">
        <f t="shared" si="37"/>
        <v/>
      </c>
      <c r="T759" s="2457" t="str">
        <f>IF(INPUT_OUTPUT!BV746="","",INPUT_OUTPUT!BV746)</f>
        <v/>
      </c>
      <c r="U759" s="2457" t="str">
        <f>IF(INPUT_OUTPUT!BW746="","",INPUT_OUTPUT!BW746)</f>
        <v/>
      </c>
      <c r="V759" s="2457" t="str">
        <f>IF(INPUT_OUTPUT!BX746="","",INPUT_OUTPUT!BX746)</f>
        <v/>
      </c>
      <c r="W759" s="2457" t="str">
        <f>IF(INPUT_OUTPUT!BY746="","",INPUT_OUTPUT!BY746)</f>
        <v/>
      </c>
      <c r="X759" s="2457" t="str">
        <f>IF(INPUT_OUTPUT!BZ746="","",INPUT_OUTPUT!BZ746)</f>
        <v/>
      </c>
      <c r="Y759" s="2457" t="str">
        <f>IF(INPUT_OUTPUT!CA746="","",INPUT_OUTPUT!CA746)</f>
        <v/>
      </c>
      <c r="Z759" s="2457" t="str">
        <f>IF(INPUT_OUTPUT!CB746="","",INPUT_OUTPUT!CB746)</f>
        <v/>
      </c>
      <c r="AA759" s="2461" t="str">
        <f t="shared" si="38"/>
        <v/>
      </c>
      <c r="AB759" s="2459" t="str">
        <f>IF(INPUT_OUTPUT!CC746="","",INPUT_OUTPUT!CC746)</f>
        <v/>
      </c>
      <c r="AC759" s="2459" t="str">
        <f>IF(INPUT_OUTPUT!CD746="","",INPUT_OUTPUT!CD746)</f>
        <v/>
      </c>
      <c r="AD759" s="2459" t="str">
        <f>IF(INPUT_OUTPUT!CE746="","",INPUT_OUTPUT!CE746)</f>
        <v/>
      </c>
      <c r="AE759" s="2459" t="str">
        <f>IF(INPUT_OUTPUT!CF746="","",INPUT_OUTPUT!CF746)</f>
        <v/>
      </c>
      <c r="AF759" s="2459" t="str">
        <f>IF(INPUT_OUTPUT!CG746="","",INPUT_OUTPUT!CG746)</f>
        <v/>
      </c>
      <c r="AG759" s="2459" t="str">
        <f>IF(INPUT_OUTPUT!CH746="","",INPUT_OUTPUT!CH746)</f>
        <v/>
      </c>
      <c r="AH759" s="2459" t="str">
        <f>IF(INPUT_OUTPUT!CI746="","",INPUT_OUTPUT!CI746)</f>
        <v/>
      </c>
    </row>
    <row r="760" spans="3:34" s="2437" customFormat="1" ht="12.75" customHeight="1">
      <c r="C760" s="2461" t="str">
        <f>IF(INPUT_OUTPUT!C747="","",INPUT_OUTPUT!C747)</f>
        <v/>
      </c>
      <c r="D760" s="2462" t="str">
        <f>IF(INPUT_OUTPUT!BH747="","",INPUT_OUTPUT!BH747)</f>
        <v/>
      </c>
      <c r="E760" s="2462" t="str">
        <f>IF(INPUT_OUTPUT!BI747="","",INPUT_OUTPUT!BI747)</f>
        <v/>
      </c>
      <c r="F760" s="2462" t="str">
        <f>IF(INPUT_OUTPUT!BJ747="","",INPUT_OUTPUT!BJ747)</f>
        <v/>
      </c>
      <c r="G760" s="2462" t="str">
        <f>IF(INPUT_OUTPUT!BK747="","",INPUT_OUTPUT!BK747)</f>
        <v/>
      </c>
      <c r="H760" s="2462" t="str">
        <f>IF(INPUT_OUTPUT!BL747="","",INPUT_OUTPUT!BL747)</f>
        <v/>
      </c>
      <c r="I760" s="2462" t="str">
        <f>IF(INPUT_OUTPUT!BM747="","",INPUT_OUTPUT!BM747)</f>
        <v/>
      </c>
      <c r="J760" s="2462" t="str">
        <f>IF(INPUT_OUTPUT!BN747="","",INPUT_OUTPUT!BN747)</f>
        <v/>
      </c>
      <c r="K760" s="2453" t="str">
        <f t="shared" si="36"/>
        <v/>
      </c>
      <c r="L760" s="2457" t="str">
        <f>IF(INPUT_OUTPUT!BO747="","",INPUT_OUTPUT!BO747)</f>
        <v/>
      </c>
      <c r="M760" s="2457" t="str">
        <f>IF(INPUT_OUTPUT!BP747="","",INPUT_OUTPUT!BP747)</f>
        <v/>
      </c>
      <c r="N760" s="2457" t="str">
        <f>IF(INPUT_OUTPUT!BQ747="","",INPUT_OUTPUT!BQ747)</f>
        <v/>
      </c>
      <c r="O760" s="2457" t="str">
        <f>IF(INPUT_OUTPUT!BR747="","",INPUT_OUTPUT!BR747)</f>
        <v/>
      </c>
      <c r="P760" s="2457" t="str">
        <f>IF(INPUT_OUTPUT!BS747="","",INPUT_OUTPUT!BS747)</f>
        <v/>
      </c>
      <c r="Q760" s="2457" t="str">
        <f>IF(INPUT_OUTPUT!BT747="","",INPUT_OUTPUT!BT747)</f>
        <v/>
      </c>
      <c r="R760" s="2457" t="str">
        <f>IF(INPUT_OUTPUT!BU747="","",INPUT_OUTPUT!BU747)</f>
        <v/>
      </c>
      <c r="S760" s="2461" t="str">
        <f t="shared" si="37"/>
        <v/>
      </c>
      <c r="T760" s="2457" t="str">
        <f>IF(INPUT_OUTPUT!BV747="","",INPUT_OUTPUT!BV747)</f>
        <v/>
      </c>
      <c r="U760" s="2457" t="str">
        <f>IF(INPUT_OUTPUT!BW747="","",INPUT_OUTPUT!BW747)</f>
        <v/>
      </c>
      <c r="V760" s="2457" t="str">
        <f>IF(INPUT_OUTPUT!BX747="","",INPUT_OUTPUT!BX747)</f>
        <v/>
      </c>
      <c r="W760" s="2457" t="str">
        <f>IF(INPUT_OUTPUT!BY747="","",INPUT_OUTPUT!BY747)</f>
        <v/>
      </c>
      <c r="X760" s="2457" t="str">
        <f>IF(INPUT_OUTPUT!BZ747="","",INPUT_OUTPUT!BZ747)</f>
        <v/>
      </c>
      <c r="Y760" s="2457" t="str">
        <f>IF(INPUT_OUTPUT!CA747="","",INPUT_OUTPUT!CA747)</f>
        <v/>
      </c>
      <c r="Z760" s="2457" t="str">
        <f>IF(INPUT_OUTPUT!CB747="","",INPUT_OUTPUT!CB747)</f>
        <v/>
      </c>
      <c r="AA760" s="2461" t="str">
        <f t="shared" si="38"/>
        <v/>
      </c>
      <c r="AB760" s="2459" t="str">
        <f>IF(INPUT_OUTPUT!CC747="","",INPUT_OUTPUT!CC747)</f>
        <v/>
      </c>
      <c r="AC760" s="2459" t="str">
        <f>IF(INPUT_OUTPUT!CD747="","",INPUT_OUTPUT!CD747)</f>
        <v/>
      </c>
      <c r="AD760" s="2459" t="str">
        <f>IF(INPUT_OUTPUT!CE747="","",INPUT_OUTPUT!CE747)</f>
        <v/>
      </c>
      <c r="AE760" s="2459" t="str">
        <f>IF(INPUT_OUTPUT!CF747="","",INPUT_OUTPUT!CF747)</f>
        <v/>
      </c>
      <c r="AF760" s="2459" t="str">
        <f>IF(INPUT_OUTPUT!CG747="","",INPUT_OUTPUT!CG747)</f>
        <v/>
      </c>
      <c r="AG760" s="2459" t="str">
        <f>IF(INPUT_OUTPUT!CH747="","",INPUT_OUTPUT!CH747)</f>
        <v/>
      </c>
      <c r="AH760" s="2459" t="str">
        <f>IF(INPUT_OUTPUT!CI747="","",INPUT_OUTPUT!CI747)</f>
        <v/>
      </c>
    </row>
    <row r="761" spans="3:34" s="2437" customFormat="1" ht="12.75" customHeight="1">
      <c r="C761" s="2461" t="str">
        <f>IF(INPUT_OUTPUT!C748="","",INPUT_OUTPUT!C748)</f>
        <v/>
      </c>
      <c r="D761" s="2462" t="str">
        <f>IF(INPUT_OUTPUT!BH748="","",INPUT_OUTPUT!BH748)</f>
        <v/>
      </c>
      <c r="E761" s="2462" t="str">
        <f>IF(INPUT_OUTPUT!BI748="","",INPUT_OUTPUT!BI748)</f>
        <v/>
      </c>
      <c r="F761" s="2462" t="str">
        <f>IF(INPUT_OUTPUT!BJ748="","",INPUT_OUTPUT!BJ748)</f>
        <v/>
      </c>
      <c r="G761" s="2462" t="str">
        <f>IF(INPUT_OUTPUT!BK748="","",INPUT_OUTPUT!BK748)</f>
        <v/>
      </c>
      <c r="H761" s="2462" t="str">
        <f>IF(INPUT_OUTPUT!BL748="","",INPUT_OUTPUT!BL748)</f>
        <v/>
      </c>
      <c r="I761" s="2462" t="str">
        <f>IF(INPUT_OUTPUT!BM748="","",INPUT_OUTPUT!BM748)</f>
        <v/>
      </c>
      <c r="J761" s="2462" t="str">
        <f>IF(INPUT_OUTPUT!BN748="","",INPUT_OUTPUT!BN748)</f>
        <v/>
      </c>
      <c r="K761" s="2453" t="str">
        <f t="shared" si="36"/>
        <v/>
      </c>
      <c r="L761" s="2457" t="str">
        <f>IF(INPUT_OUTPUT!BO748="","",INPUT_OUTPUT!BO748)</f>
        <v/>
      </c>
      <c r="M761" s="2457" t="str">
        <f>IF(INPUT_OUTPUT!BP748="","",INPUT_OUTPUT!BP748)</f>
        <v/>
      </c>
      <c r="N761" s="2457" t="str">
        <f>IF(INPUT_OUTPUT!BQ748="","",INPUT_OUTPUT!BQ748)</f>
        <v/>
      </c>
      <c r="O761" s="2457" t="str">
        <f>IF(INPUT_OUTPUT!BR748="","",INPUT_OUTPUT!BR748)</f>
        <v/>
      </c>
      <c r="P761" s="2457" t="str">
        <f>IF(INPUT_OUTPUT!BS748="","",INPUT_OUTPUT!BS748)</f>
        <v/>
      </c>
      <c r="Q761" s="2457" t="str">
        <f>IF(INPUT_OUTPUT!BT748="","",INPUT_OUTPUT!BT748)</f>
        <v/>
      </c>
      <c r="R761" s="2457" t="str">
        <f>IF(INPUT_OUTPUT!BU748="","",INPUT_OUTPUT!BU748)</f>
        <v/>
      </c>
      <c r="S761" s="2461" t="str">
        <f t="shared" si="37"/>
        <v/>
      </c>
      <c r="T761" s="2457" t="str">
        <f>IF(INPUT_OUTPUT!BV748="","",INPUT_OUTPUT!BV748)</f>
        <v/>
      </c>
      <c r="U761" s="2457" t="str">
        <f>IF(INPUT_OUTPUT!BW748="","",INPUT_OUTPUT!BW748)</f>
        <v/>
      </c>
      <c r="V761" s="2457" t="str">
        <f>IF(INPUT_OUTPUT!BX748="","",INPUT_OUTPUT!BX748)</f>
        <v/>
      </c>
      <c r="W761" s="2457" t="str">
        <f>IF(INPUT_OUTPUT!BY748="","",INPUT_OUTPUT!BY748)</f>
        <v/>
      </c>
      <c r="X761" s="2457" t="str">
        <f>IF(INPUT_OUTPUT!BZ748="","",INPUT_OUTPUT!BZ748)</f>
        <v/>
      </c>
      <c r="Y761" s="2457" t="str">
        <f>IF(INPUT_OUTPUT!CA748="","",INPUT_OUTPUT!CA748)</f>
        <v/>
      </c>
      <c r="Z761" s="2457" t="str">
        <f>IF(INPUT_OUTPUT!CB748="","",INPUT_OUTPUT!CB748)</f>
        <v/>
      </c>
      <c r="AA761" s="2461" t="str">
        <f t="shared" si="38"/>
        <v/>
      </c>
      <c r="AB761" s="2459" t="str">
        <f>IF(INPUT_OUTPUT!CC748="","",INPUT_OUTPUT!CC748)</f>
        <v/>
      </c>
      <c r="AC761" s="2459" t="str">
        <f>IF(INPUT_OUTPUT!CD748="","",INPUT_OUTPUT!CD748)</f>
        <v/>
      </c>
      <c r="AD761" s="2459" t="str">
        <f>IF(INPUT_OUTPUT!CE748="","",INPUT_OUTPUT!CE748)</f>
        <v/>
      </c>
      <c r="AE761" s="2459" t="str">
        <f>IF(INPUT_OUTPUT!CF748="","",INPUT_OUTPUT!CF748)</f>
        <v/>
      </c>
      <c r="AF761" s="2459" t="str">
        <f>IF(INPUT_OUTPUT!CG748="","",INPUT_OUTPUT!CG748)</f>
        <v/>
      </c>
      <c r="AG761" s="2459" t="str">
        <f>IF(INPUT_OUTPUT!CH748="","",INPUT_OUTPUT!CH748)</f>
        <v/>
      </c>
      <c r="AH761" s="2459" t="str">
        <f>IF(INPUT_OUTPUT!CI748="","",INPUT_OUTPUT!CI748)</f>
        <v/>
      </c>
    </row>
    <row r="762" spans="3:34" s="2437" customFormat="1" ht="12.75" customHeight="1">
      <c r="C762" s="2461" t="str">
        <f>IF(INPUT_OUTPUT!C749="","",INPUT_OUTPUT!C749)</f>
        <v/>
      </c>
      <c r="D762" s="2462" t="str">
        <f>IF(INPUT_OUTPUT!BH749="","",INPUT_OUTPUT!BH749)</f>
        <v/>
      </c>
      <c r="E762" s="2462" t="str">
        <f>IF(INPUT_OUTPUT!BI749="","",INPUT_OUTPUT!BI749)</f>
        <v/>
      </c>
      <c r="F762" s="2462" t="str">
        <f>IF(INPUT_OUTPUT!BJ749="","",INPUT_OUTPUT!BJ749)</f>
        <v/>
      </c>
      <c r="G762" s="2462" t="str">
        <f>IF(INPUT_OUTPUT!BK749="","",INPUT_OUTPUT!BK749)</f>
        <v/>
      </c>
      <c r="H762" s="2462" t="str">
        <f>IF(INPUT_OUTPUT!BL749="","",INPUT_OUTPUT!BL749)</f>
        <v/>
      </c>
      <c r="I762" s="2462" t="str">
        <f>IF(INPUT_OUTPUT!BM749="","",INPUT_OUTPUT!BM749)</f>
        <v/>
      </c>
      <c r="J762" s="2462" t="str">
        <f>IF(INPUT_OUTPUT!BN749="","",INPUT_OUTPUT!BN749)</f>
        <v/>
      </c>
      <c r="K762" s="2453" t="str">
        <f t="shared" si="36"/>
        <v/>
      </c>
      <c r="L762" s="2457" t="str">
        <f>IF(INPUT_OUTPUT!BO749="","",INPUT_OUTPUT!BO749)</f>
        <v/>
      </c>
      <c r="M762" s="2457" t="str">
        <f>IF(INPUT_OUTPUT!BP749="","",INPUT_OUTPUT!BP749)</f>
        <v/>
      </c>
      <c r="N762" s="2457" t="str">
        <f>IF(INPUT_OUTPUT!BQ749="","",INPUT_OUTPUT!BQ749)</f>
        <v/>
      </c>
      <c r="O762" s="2457" t="str">
        <f>IF(INPUT_OUTPUT!BR749="","",INPUT_OUTPUT!BR749)</f>
        <v/>
      </c>
      <c r="P762" s="2457" t="str">
        <f>IF(INPUT_OUTPUT!BS749="","",INPUT_OUTPUT!BS749)</f>
        <v/>
      </c>
      <c r="Q762" s="2457" t="str">
        <f>IF(INPUT_OUTPUT!BT749="","",INPUT_OUTPUT!BT749)</f>
        <v/>
      </c>
      <c r="R762" s="2457" t="str">
        <f>IF(INPUT_OUTPUT!BU749="","",INPUT_OUTPUT!BU749)</f>
        <v/>
      </c>
      <c r="S762" s="2461" t="str">
        <f t="shared" si="37"/>
        <v/>
      </c>
      <c r="T762" s="2457" t="str">
        <f>IF(INPUT_OUTPUT!BV749="","",INPUT_OUTPUT!BV749)</f>
        <v/>
      </c>
      <c r="U762" s="2457" t="str">
        <f>IF(INPUT_OUTPUT!BW749="","",INPUT_OUTPUT!BW749)</f>
        <v/>
      </c>
      <c r="V762" s="2457" t="str">
        <f>IF(INPUT_OUTPUT!BX749="","",INPUT_OUTPUT!BX749)</f>
        <v/>
      </c>
      <c r="W762" s="2457" t="str">
        <f>IF(INPUT_OUTPUT!BY749="","",INPUT_OUTPUT!BY749)</f>
        <v/>
      </c>
      <c r="X762" s="2457" t="str">
        <f>IF(INPUT_OUTPUT!BZ749="","",INPUT_OUTPUT!BZ749)</f>
        <v/>
      </c>
      <c r="Y762" s="2457" t="str">
        <f>IF(INPUT_OUTPUT!CA749="","",INPUT_OUTPUT!CA749)</f>
        <v/>
      </c>
      <c r="Z762" s="2457" t="str">
        <f>IF(INPUT_OUTPUT!CB749="","",INPUT_OUTPUT!CB749)</f>
        <v/>
      </c>
      <c r="AA762" s="2461" t="str">
        <f t="shared" si="38"/>
        <v/>
      </c>
      <c r="AB762" s="2459" t="str">
        <f>IF(INPUT_OUTPUT!CC749="","",INPUT_OUTPUT!CC749)</f>
        <v/>
      </c>
      <c r="AC762" s="2459" t="str">
        <f>IF(INPUT_OUTPUT!CD749="","",INPUT_OUTPUT!CD749)</f>
        <v/>
      </c>
      <c r="AD762" s="2459" t="str">
        <f>IF(INPUT_OUTPUT!CE749="","",INPUT_OUTPUT!CE749)</f>
        <v/>
      </c>
      <c r="AE762" s="2459" t="str">
        <f>IF(INPUT_OUTPUT!CF749="","",INPUT_OUTPUT!CF749)</f>
        <v/>
      </c>
      <c r="AF762" s="2459" t="str">
        <f>IF(INPUT_OUTPUT!CG749="","",INPUT_OUTPUT!CG749)</f>
        <v/>
      </c>
      <c r="AG762" s="2459" t="str">
        <f>IF(INPUT_OUTPUT!CH749="","",INPUT_OUTPUT!CH749)</f>
        <v/>
      </c>
      <c r="AH762" s="2459" t="str">
        <f>IF(INPUT_OUTPUT!CI749="","",INPUT_OUTPUT!CI749)</f>
        <v/>
      </c>
    </row>
    <row r="763" spans="3:34" s="2437" customFormat="1" ht="12.75" customHeight="1">
      <c r="C763" s="2461" t="str">
        <f>IF(INPUT_OUTPUT!C750="","",INPUT_OUTPUT!C750)</f>
        <v/>
      </c>
      <c r="D763" s="2462" t="str">
        <f>IF(INPUT_OUTPUT!BH750="","",INPUT_OUTPUT!BH750)</f>
        <v/>
      </c>
      <c r="E763" s="2462" t="str">
        <f>IF(INPUT_OUTPUT!BI750="","",INPUT_OUTPUT!BI750)</f>
        <v/>
      </c>
      <c r="F763" s="2462" t="str">
        <f>IF(INPUT_OUTPUT!BJ750="","",INPUT_OUTPUT!BJ750)</f>
        <v/>
      </c>
      <c r="G763" s="2462" t="str">
        <f>IF(INPUT_OUTPUT!BK750="","",INPUT_OUTPUT!BK750)</f>
        <v/>
      </c>
      <c r="H763" s="2462" t="str">
        <f>IF(INPUT_OUTPUT!BL750="","",INPUT_OUTPUT!BL750)</f>
        <v/>
      </c>
      <c r="I763" s="2462" t="str">
        <f>IF(INPUT_OUTPUT!BM750="","",INPUT_OUTPUT!BM750)</f>
        <v/>
      </c>
      <c r="J763" s="2462" t="str">
        <f>IF(INPUT_OUTPUT!BN750="","",INPUT_OUTPUT!BN750)</f>
        <v/>
      </c>
      <c r="K763" s="2453" t="str">
        <f t="shared" si="36"/>
        <v/>
      </c>
      <c r="L763" s="2457" t="str">
        <f>IF(INPUT_OUTPUT!BO750="","",INPUT_OUTPUT!BO750)</f>
        <v/>
      </c>
      <c r="M763" s="2457" t="str">
        <f>IF(INPUT_OUTPUT!BP750="","",INPUT_OUTPUT!BP750)</f>
        <v/>
      </c>
      <c r="N763" s="2457" t="str">
        <f>IF(INPUT_OUTPUT!BQ750="","",INPUT_OUTPUT!BQ750)</f>
        <v/>
      </c>
      <c r="O763" s="2457" t="str">
        <f>IF(INPUT_OUTPUT!BR750="","",INPUT_OUTPUT!BR750)</f>
        <v/>
      </c>
      <c r="P763" s="2457" t="str">
        <f>IF(INPUT_OUTPUT!BS750="","",INPUT_OUTPUT!BS750)</f>
        <v/>
      </c>
      <c r="Q763" s="2457" t="str">
        <f>IF(INPUT_OUTPUT!BT750="","",INPUT_OUTPUT!BT750)</f>
        <v/>
      </c>
      <c r="R763" s="2457" t="str">
        <f>IF(INPUT_OUTPUT!BU750="","",INPUT_OUTPUT!BU750)</f>
        <v/>
      </c>
      <c r="S763" s="2461" t="str">
        <f t="shared" si="37"/>
        <v/>
      </c>
      <c r="T763" s="2457" t="str">
        <f>IF(INPUT_OUTPUT!BV750="","",INPUT_OUTPUT!BV750)</f>
        <v/>
      </c>
      <c r="U763" s="2457" t="str">
        <f>IF(INPUT_OUTPUT!BW750="","",INPUT_OUTPUT!BW750)</f>
        <v/>
      </c>
      <c r="V763" s="2457" t="str">
        <f>IF(INPUT_OUTPUT!BX750="","",INPUT_OUTPUT!BX750)</f>
        <v/>
      </c>
      <c r="W763" s="2457" t="str">
        <f>IF(INPUT_OUTPUT!BY750="","",INPUT_OUTPUT!BY750)</f>
        <v/>
      </c>
      <c r="X763" s="2457" t="str">
        <f>IF(INPUT_OUTPUT!BZ750="","",INPUT_OUTPUT!BZ750)</f>
        <v/>
      </c>
      <c r="Y763" s="2457" t="str">
        <f>IF(INPUT_OUTPUT!CA750="","",INPUT_OUTPUT!CA750)</f>
        <v/>
      </c>
      <c r="Z763" s="2457" t="str">
        <f>IF(INPUT_OUTPUT!CB750="","",INPUT_OUTPUT!CB750)</f>
        <v/>
      </c>
      <c r="AA763" s="2461" t="str">
        <f t="shared" si="38"/>
        <v/>
      </c>
      <c r="AB763" s="2459" t="str">
        <f>IF(INPUT_OUTPUT!CC750="","",INPUT_OUTPUT!CC750)</f>
        <v/>
      </c>
      <c r="AC763" s="2459" t="str">
        <f>IF(INPUT_OUTPUT!CD750="","",INPUT_OUTPUT!CD750)</f>
        <v/>
      </c>
      <c r="AD763" s="2459" t="str">
        <f>IF(INPUT_OUTPUT!CE750="","",INPUT_OUTPUT!CE750)</f>
        <v/>
      </c>
      <c r="AE763" s="2459" t="str">
        <f>IF(INPUT_OUTPUT!CF750="","",INPUT_OUTPUT!CF750)</f>
        <v/>
      </c>
      <c r="AF763" s="2459" t="str">
        <f>IF(INPUT_OUTPUT!CG750="","",INPUT_OUTPUT!CG750)</f>
        <v/>
      </c>
      <c r="AG763" s="2459" t="str">
        <f>IF(INPUT_OUTPUT!CH750="","",INPUT_OUTPUT!CH750)</f>
        <v/>
      </c>
      <c r="AH763" s="2459" t="str">
        <f>IF(INPUT_OUTPUT!CI750="","",INPUT_OUTPUT!CI750)</f>
        <v/>
      </c>
    </row>
    <row r="764" spans="3:34" s="2437" customFormat="1" ht="12.75" customHeight="1">
      <c r="C764" s="2461" t="str">
        <f>IF(INPUT_OUTPUT!C751="","",INPUT_OUTPUT!C751)</f>
        <v/>
      </c>
      <c r="D764" s="2462" t="str">
        <f>IF(INPUT_OUTPUT!BH751="","",INPUT_OUTPUT!BH751)</f>
        <v/>
      </c>
      <c r="E764" s="2462" t="str">
        <f>IF(INPUT_OUTPUT!BI751="","",INPUT_OUTPUT!BI751)</f>
        <v/>
      </c>
      <c r="F764" s="2462" t="str">
        <f>IF(INPUT_OUTPUT!BJ751="","",INPUT_OUTPUT!BJ751)</f>
        <v/>
      </c>
      <c r="G764" s="2462" t="str">
        <f>IF(INPUT_OUTPUT!BK751="","",INPUT_OUTPUT!BK751)</f>
        <v/>
      </c>
      <c r="H764" s="2462" t="str">
        <f>IF(INPUT_OUTPUT!BL751="","",INPUT_OUTPUT!BL751)</f>
        <v/>
      </c>
      <c r="I764" s="2462" t="str">
        <f>IF(INPUT_OUTPUT!BM751="","",INPUT_OUTPUT!BM751)</f>
        <v/>
      </c>
      <c r="J764" s="2462" t="str">
        <f>IF(INPUT_OUTPUT!BN751="","",INPUT_OUTPUT!BN751)</f>
        <v/>
      </c>
      <c r="K764" s="2453" t="str">
        <f t="shared" si="36"/>
        <v/>
      </c>
      <c r="L764" s="2457" t="str">
        <f>IF(INPUT_OUTPUT!BO751="","",INPUT_OUTPUT!BO751)</f>
        <v/>
      </c>
      <c r="M764" s="2457" t="str">
        <f>IF(INPUT_OUTPUT!BP751="","",INPUT_OUTPUT!BP751)</f>
        <v/>
      </c>
      <c r="N764" s="2457" t="str">
        <f>IF(INPUT_OUTPUT!BQ751="","",INPUT_OUTPUT!BQ751)</f>
        <v/>
      </c>
      <c r="O764" s="2457" t="str">
        <f>IF(INPUT_OUTPUT!BR751="","",INPUT_OUTPUT!BR751)</f>
        <v/>
      </c>
      <c r="P764" s="2457" t="str">
        <f>IF(INPUT_OUTPUT!BS751="","",INPUT_OUTPUT!BS751)</f>
        <v/>
      </c>
      <c r="Q764" s="2457" t="str">
        <f>IF(INPUT_OUTPUT!BT751="","",INPUT_OUTPUT!BT751)</f>
        <v/>
      </c>
      <c r="R764" s="2457" t="str">
        <f>IF(INPUT_OUTPUT!BU751="","",INPUT_OUTPUT!BU751)</f>
        <v/>
      </c>
      <c r="S764" s="2461" t="str">
        <f t="shared" si="37"/>
        <v/>
      </c>
      <c r="T764" s="2457" t="str">
        <f>IF(INPUT_OUTPUT!BV751="","",INPUT_OUTPUT!BV751)</f>
        <v/>
      </c>
      <c r="U764" s="2457" t="str">
        <f>IF(INPUT_OUTPUT!BW751="","",INPUT_OUTPUT!BW751)</f>
        <v/>
      </c>
      <c r="V764" s="2457" t="str">
        <f>IF(INPUT_OUTPUT!BX751="","",INPUT_OUTPUT!BX751)</f>
        <v/>
      </c>
      <c r="W764" s="2457" t="str">
        <f>IF(INPUT_OUTPUT!BY751="","",INPUT_OUTPUT!BY751)</f>
        <v/>
      </c>
      <c r="X764" s="2457" t="str">
        <f>IF(INPUT_OUTPUT!BZ751="","",INPUT_OUTPUT!BZ751)</f>
        <v/>
      </c>
      <c r="Y764" s="2457" t="str">
        <f>IF(INPUT_OUTPUT!CA751="","",INPUT_OUTPUT!CA751)</f>
        <v/>
      </c>
      <c r="Z764" s="2457" t="str">
        <f>IF(INPUT_OUTPUT!CB751="","",INPUT_OUTPUT!CB751)</f>
        <v/>
      </c>
      <c r="AA764" s="2461" t="str">
        <f t="shared" si="38"/>
        <v/>
      </c>
      <c r="AB764" s="2459" t="str">
        <f>IF(INPUT_OUTPUT!CC751="","",INPUT_OUTPUT!CC751)</f>
        <v/>
      </c>
      <c r="AC764" s="2459" t="str">
        <f>IF(INPUT_OUTPUT!CD751="","",INPUT_OUTPUT!CD751)</f>
        <v/>
      </c>
      <c r="AD764" s="2459" t="str">
        <f>IF(INPUT_OUTPUT!CE751="","",INPUT_OUTPUT!CE751)</f>
        <v/>
      </c>
      <c r="AE764" s="2459" t="str">
        <f>IF(INPUT_OUTPUT!CF751="","",INPUT_OUTPUT!CF751)</f>
        <v/>
      </c>
      <c r="AF764" s="2459" t="str">
        <f>IF(INPUT_OUTPUT!CG751="","",INPUT_OUTPUT!CG751)</f>
        <v/>
      </c>
      <c r="AG764" s="2459" t="str">
        <f>IF(INPUT_OUTPUT!CH751="","",INPUT_OUTPUT!CH751)</f>
        <v/>
      </c>
      <c r="AH764" s="2459" t="str">
        <f>IF(INPUT_OUTPUT!CI751="","",INPUT_OUTPUT!CI751)</f>
        <v/>
      </c>
    </row>
    <row r="765" spans="3:34" s="2437" customFormat="1" ht="12.75" customHeight="1">
      <c r="C765" s="2461" t="str">
        <f>IF(INPUT_OUTPUT!C752="","",INPUT_OUTPUT!C752)</f>
        <v/>
      </c>
      <c r="D765" s="2462" t="str">
        <f>IF(INPUT_OUTPUT!BH752="","",INPUT_OUTPUT!BH752)</f>
        <v/>
      </c>
      <c r="E765" s="2462" t="str">
        <f>IF(INPUT_OUTPUT!BI752="","",INPUT_OUTPUT!BI752)</f>
        <v/>
      </c>
      <c r="F765" s="2462" t="str">
        <f>IF(INPUT_OUTPUT!BJ752="","",INPUT_OUTPUT!BJ752)</f>
        <v/>
      </c>
      <c r="G765" s="2462" t="str">
        <f>IF(INPUT_OUTPUT!BK752="","",INPUT_OUTPUT!BK752)</f>
        <v/>
      </c>
      <c r="H765" s="2462" t="str">
        <f>IF(INPUT_OUTPUT!BL752="","",INPUT_OUTPUT!BL752)</f>
        <v/>
      </c>
      <c r="I765" s="2462" t="str">
        <f>IF(INPUT_OUTPUT!BM752="","",INPUT_OUTPUT!BM752)</f>
        <v/>
      </c>
      <c r="J765" s="2462" t="str">
        <f>IF(INPUT_OUTPUT!BN752="","",INPUT_OUTPUT!BN752)</f>
        <v/>
      </c>
      <c r="K765" s="2453" t="str">
        <f t="shared" si="36"/>
        <v/>
      </c>
      <c r="L765" s="2457" t="str">
        <f>IF(INPUT_OUTPUT!BO752="","",INPUT_OUTPUT!BO752)</f>
        <v/>
      </c>
      <c r="M765" s="2457" t="str">
        <f>IF(INPUT_OUTPUT!BP752="","",INPUT_OUTPUT!BP752)</f>
        <v/>
      </c>
      <c r="N765" s="2457" t="str">
        <f>IF(INPUT_OUTPUT!BQ752="","",INPUT_OUTPUT!BQ752)</f>
        <v/>
      </c>
      <c r="O765" s="2457" t="str">
        <f>IF(INPUT_OUTPUT!BR752="","",INPUT_OUTPUT!BR752)</f>
        <v/>
      </c>
      <c r="P765" s="2457" t="str">
        <f>IF(INPUT_OUTPUT!BS752="","",INPUT_OUTPUT!BS752)</f>
        <v/>
      </c>
      <c r="Q765" s="2457" t="str">
        <f>IF(INPUT_OUTPUT!BT752="","",INPUT_OUTPUT!BT752)</f>
        <v/>
      </c>
      <c r="R765" s="2457" t="str">
        <f>IF(INPUT_OUTPUT!BU752="","",INPUT_OUTPUT!BU752)</f>
        <v/>
      </c>
      <c r="S765" s="2461" t="str">
        <f t="shared" si="37"/>
        <v/>
      </c>
      <c r="T765" s="2457" t="str">
        <f>IF(INPUT_OUTPUT!BV752="","",INPUT_OUTPUT!BV752)</f>
        <v/>
      </c>
      <c r="U765" s="2457" t="str">
        <f>IF(INPUT_OUTPUT!BW752="","",INPUT_OUTPUT!BW752)</f>
        <v/>
      </c>
      <c r="V765" s="2457" t="str">
        <f>IF(INPUT_OUTPUT!BX752="","",INPUT_OUTPUT!BX752)</f>
        <v/>
      </c>
      <c r="W765" s="2457" t="str">
        <f>IF(INPUT_OUTPUT!BY752="","",INPUT_OUTPUT!BY752)</f>
        <v/>
      </c>
      <c r="X765" s="2457" t="str">
        <f>IF(INPUT_OUTPUT!BZ752="","",INPUT_OUTPUT!BZ752)</f>
        <v/>
      </c>
      <c r="Y765" s="2457" t="str">
        <f>IF(INPUT_OUTPUT!CA752="","",INPUT_OUTPUT!CA752)</f>
        <v/>
      </c>
      <c r="Z765" s="2457" t="str">
        <f>IF(INPUT_OUTPUT!CB752="","",INPUT_OUTPUT!CB752)</f>
        <v/>
      </c>
      <c r="AA765" s="2461" t="str">
        <f t="shared" si="38"/>
        <v/>
      </c>
      <c r="AB765" s="2459" t="str">
        <f>IF(INPUT_OUTPUT!CC752="","",INPUT_OUTPUT!CC752)</f>
        <v/>
      </c>
      <c r="AC765" s="2459" t="str">
        <f>IF(INPUT_OUTPUT!CD752="","",INPUT_OUTPUT!CD752)</f>
        <v/>
      </c>
      <c r="AD765" s="2459" t="str">
        <f>IF(INPUT_OUTPUT!CE752="","",INPUT_OUTPUT!CE752)</f>
        <v/>
      </c>
      <c r="AE765" s="2459" t="str">
        <f>IF(INPUT_OUTPUT!CF752="","",INPUT_OUTPUT!CF752)</f>
        <v/>
      </c>
      <c r="AF765" s="2459" t="str">
        <f>IF(INPUT_OUTPUT!CG752="","",INPUT_OUTPUT!CG752)</f>
        <v/>
      </c>
      <c r="AG765" s="2459" t="str">
        <f>IF(INPUT_OUTPUT!CH752="","",INPUT_OUTPUT!CH752)</f>
        <v/>
      </c>
      <c r="AH765" s="2459" t="str">
        <f>IF(INPUT_OUTPUT!CI752="","",INPUT_OUTPUT!CI752)</f>
        <v/>
      </c>
    </row>
    <row r="766" spans="3:34" s="2437" customFormat="1" ht="12.75" customHeight="1">
      <c r="C766" s="2461" t="str">
        <f>IF(INPUT_OUTPUT!C753="","",INPUT_OUTPUT!C753)</f>
        <v/>
      </c>
      <c r="D766" s="2462" t="str">
        <f>IF(INPUT_OUTPUT!BH753="","",INPUT_OUTPUT!BH753)</f>
        <v/>
      </c>
      <c r="E766" s="2462" t="str">
        <f>IF(INPUT_OUTPUT!BI753="","",INPUT_OUTPUT!BI753)</f>
        <v/>
      </c>
      <c r="F766" s="2462" t="str">
        <f>IF(INPUT_OUTPUT!BJ753="","",INPUT_OUTPUT!BJ753)</f>
        <v/>
      </c>
      <c r="G766" s="2462" t="str">
        <f>IF(INPUT_OUTPUT!BK753="","",INPUT_OUTPUT!BK753)</f>
        <v/>
      </c>
      <c r="H766" s="2462" t="str">
        <f>IF(INPUT_OUTPUT!BL753="","",INPUT_OUTPUT!BL753)</f>
        <v/>
      </c>
      <c r="I766" s="2462" t="str">
        <f>IF(INPUT_OUTPUT!BM753="","",INPUT_OUTPUT!BM753)</f>
        <v/>
      </c>
      <c r="J766" s="2462" t="str">
        <f>IF(INPUT_OUTPUT!BN753="","",INPUT_OUTPUT!BN753)</f>
        <v/>
      </c>
      <c r="K766" s="2453" t="str">
        <f t="shared" si="36"/>
        <v/>
      </c>
      <c r="L766" s="2457" t="str">
        <f>IF(INPUT_OUTPUT!BO753="","",INPUT_OUTPUT!BO753)</f>
        <v/>
      </c>
      <c r="M766" s="2457" t="str">
        <f>IF(INPUT_OUTPUT!BP753="","",INPUT_OUTPUT!BP753)</f>
        <v/>
      </c>
      <c r="N766" s="2457" t="str">
        <f>IF(INPUT_OUTPUT!BQ753="","",INPUT_OUTPUT!BQ753)</f>
        <v/>
      </c>
      <c r="O766" s="2457" t="str">
        <f>IF(INPUT_OUTPUT!BR753="","",INPUT_OUTPUT!BR753)</f>
        <v/>
      </c>
      <c r="P766" s="2457" t="str">
        <f>IF(INPUT_OUTPUT!BS753="","",INPUT_OUTPUT!BS753)</f>
        <v/>
      </c>
      <c r="Q766" s="2457" t="str">
        <f>IF(INPUT_OUTPUT!BT753="","",INPUT_OUTPUT!BT753)</f>
        <v/>
      </c>
      <c r="R766" s="2457" t="str">
        <f>IF(INPUT_OUTPUT!BU753="","",INPUT_OUTPUT!BU753)</f>
        <v/>
      </c>
      <c r="S766" s="2461" t="str">
        <f t="shared" si="37"/>
        <v/>
      </c>
      <c r="T766" s="2457" t="str">
        <f>IF(INPUT_OUTPUT!BV753="","",INPUT_OUTPUT!BV753)</f>
        <v/>
      </c>
      <c r="U766" s="2457" t="str">
        <f>IF(INPUT_OUTPUT!BW753="","",INPUT_OUTPUT!BW753)</f>
        <v/>
      </c>
      <c r="V766" s="2457" t="str">
        <f>IF(INPUT_OUTPUT!BX753="","",INPUT_OUTPUT!BX753)</f>
        <v/>
      </c>
      <c r="W766" s="2457" t="str">
        <f>IF(INPUT_OUTPUT!BY753="","",INPUT_OUTPUT!BY753)</f>
        <v/>
      </c>
      <c r="X766" s="2457" t="str">
        <f>IF(INPUT_OUTPUT!BZ753="","",INPUT_OUTPUT!BZ753)</f>
        <v/>
      </c>
      <c r="Y766" s="2457" t="str">
        <f>IF(INPUT_OUTPUT!CA753="","",INPUT_OUTPUT!CA753)</f>
        <v/>
      </c>
      <c r="Z766" s="2457" t="str">
        <f>IF(INPUT_OUTPUT!CB753="","",INPUT_OUTPUT!CB753)</f>
        <v/>
      </c>
      <c r="AA766" s="2461" t="str">
        <f t="shared" si="38"/>
        <v/>
      </c>
      <c r="AB766" s="2459" t="str">
        <f>IF(INPUT_OUTPUT!CC753="","",INPUT_OUTPUT!CC753)</f>
        <v/>
      </c>
      <c r="AC766" s="2459" t="str">
        <f>IF(INPUT_OUTPUT!CD753="","",INPUT_OUTPUT!CD753)</f>
        <v/>
      </c>
      <c r="AD766" s="2459" t="str">
        <f>IF(INPUT_OUTPUT!CE753="","",INPUT_OUTPUT!CE753)</f>
        <v/>
      </c>
      <c r="AE766" s="2459" t="str">
        <f>IF(INPUT_OUTPUT!CF753="","",INPUT_OUTPUT!CF753)</f>
        <v/>
      </c>
      <c r="AF766" s="2459" t="str">
        <f>IF(INPUT_OUTPUT!CG753="","",INPUT_OUTPUT!CG753)</f>
        <v/>
      </c>
      <c r="AG766" s="2459" t="str">
        <f>IF(INPUT_OUTPUT!CH753="","",INPUT_OUTPUT!CH753)</f>
        <v/>
      </c>
      <c r="AH766" s="2459" t="str">
        <f>IF(INPUT_OUTPUT!CI753="","",INPUT_OUTPUT!CI753)</f>
        <v/>
      </c>
    </row>
    <row r="767" spans="3:34" s="2437" customFormat="1" ht="12.75" customHeight="1">
      <c r="C767" s="2461" t="str">
        <f>IF(INPUT_OUTPUT!C754="","",INPUT_OUTPUT!C754)</f>
        <v/>
      </c>
      <c r="D767" s="2462" t="str">
        <f>IF(INPUT_OUTPUT!BH754="","",INPUT_OUTPUT!BH754)</f>
        <v/>
      </c>
      <c r="E767" s="2462" t="str">
        <f>IF(INPUT_OUTPUT!BI754="","",INPUT_OUTPUT!BI754)</f>
        <v/>
      </c>
      <c r="F767" s="2462" t="str">
        <f>IF(INPUT_OUTPUT!BJ754="","",INPUT_OUTPUT!BJ754)</f>
        <v/>
      </c>
      <c r="G767" s="2462" t="str">
        <f>IF(INPUT_OUTPUT!BK754="","",INPUT_OUTPUT!BK754)</f>
        <v/>
      </c>
      <c r="H767" s="2462" t="str">
        <f>IF(INPUT_OUTPUT!BL754="","",INPUT_OUTPUT!BL754)</f>
        <v/>
      </c>
      <c r="I767" s="2462" t="str">
        <f>IF(INPUT_OUTPUT!BM754="","",INPUT_OUTPUT!BM754)</f>
        <v/>
      </c>
      <c r="J767" s="2462" t="str">
        <f>IF(INPUT_OUTPUT!BN754="","",INPUT_OUTPUT!BN754)</f>
        <v/>
      </c>
      <c r="K767" s="2453" t="str">
        <f t="shared" si="36"/>
        <v/>
      </c>
      <c r="L767" s="2457" t="str">
        <f>IF(INPUT_OUTPUT!BO754="","",INPUT_OUTPUT!BO754)</f>
        <v/>
      </c>
      <c r="M767" s="2457" t="str">
        <f>IF(INPUT_OUTPUT!BP754="","",INPUT_OUTPUT!BP754)</f>
        <v/>
      </c>
      <c r="N767" s="2457" t="str">
        <f>IF(INPUT_OUTPUT!BQ754="","",INPUT_OUTPUT!BQ754)</f>
        <v/>
      </c>
      <c r="O767" s="2457" t="str">
        <f>IF(INPUT_OUTPUT!BR754="","",INPUT_OUTPUT!BR754)</f>
        <v/>
      </c>
      <c r="P767" s="2457" t="str">
        <f>IF(INPUT_OUTPUT!BS754="","",INPUT_OUTPUT!BS754)</f>
        <v/>
      </c>
      <c r="Q767" s="2457" t="str">
        <f>IF(INPUT_OUTPUT!BT754="","",INPUT_OUTPUT!BT754)</f>
        <v/>
      </c>
      <c r="R767" s="2457" t="str">
        <f>IF(INPUT_OUTPUT!BU754="","",INPUT_OUTPUT!BU754)</f>
        <v/>
      </c>
      <c r="S767" s="2461" t="str">
        <f t="shared" si="37"/>
        <v/>
      </c>
      <c r="T767" s="2457" t="str">
        <f>IF(INPUT_OUTPUT!BV754="","",INPUT_OUTPUT!BV754)</f>
        <v/>
      </c>
      <c r="U767" s="2457" t="str">
        <f>IF(INPUT_OUTPUT!BW754="","",INPUT_OUTPUT!BW754)</f>
        <v/>
      </c>
      <c r="V767" s="2457" t="str">
        <f>IF(INPUT_OUTPUT!BX754="","",INPUT_OUTPUT!BX754)</f>
        <v/>
      </c>
      <c r="W767" s="2457" t="str">
        <f>IF(INPUT_OUTPUT!BY754="","",INPUT_OUTPUT!BY754)</f>
        <v/>
      </c>
      <c r="X767" s="2457" t="str">
        <f>IF(INPUT_OUTPUT!BZ754="","",INPUT_OUTPUT!BZ754)</f>
        <v/>
      </c>
      <c r="Y767" s="2457" t="str">
        <f>IF(INPUT_OUTPUT!CA754="","",INPUT_OUTPUT!CA754)</f>
        <v/>
      </c>
      <c r="Z767" s="2457" t="str">
        <f>IF(INPUT_OUTPUT!CB754="","",INPUT_OUTPUT!CB754)</f>
        <v/>
      </c>
      <c r="AA767" s="2461" t="str">
        <f t="shared" si="38"/>
        <v/>
      </c>
      <c r="AB767" s="2459" t="str">
        <f>IF(INPUT_OUTPUT!CC754="","",INPUT_OUTPUT!CC754)</f>
        <v/>
      </c>
      <c r="AC767" s="2459" t="str">
        <f>IF(INPUT_OUTPUT!CD754="","",INPUT_OUTPUT!CD754)</f>
        <v/>
      </c>
      <c r="AD767" s="2459" t="str">
        <f>IF(INPUT_OUTPUT!CE754="","",INPUT_OUTPUT!CE754)</f>
        <v/>
      </c>
      <c r="AE767" s="2459" t="str">
        <f>IF(INPUT_OUTPUT!CF754="","",INPUT_OUTPUT!CF754)</f>
        <v/>
      </c>
      <c r="AF767" s="2459" t="str">
        <f>IF(INPUT_OUTPUT!CG754="","",INPUT_OUTPUT!CG754)</f>
        <v/>
      </c>
      <c r="AG767" s="2459" t="str">
        <f>IF(INPUT_OUTPUT!CH754="","",INPUT_OUTPUT!CH754)</f>
        <v/>
      </c>
      <c r="AH767" s="2459" t="str">
        <f>IF(INPUT_OUTPUT!CI754="","",INPUT_OUTPUT!CI754)</f>
        <v/>
      </c>
    </row>
    <row r="768" spans="3:34" s="2437" customFormat="1" ht="12.75" customHeight="1">
      <c r="C768" s="2461" t="str">
        <f>IF(INPUT_OUTPUT!C755="","",INPUT_OUTPUT!C755)</f>
        <v/>
      </c>
      <c r="D768" s="2462" t="str">
        <f>IF(INPUT_OUTPUT!BH755="","",INPUT_OUTPUT!BH755)</f>
        <v/>
      </c>
      <c r="E768" s="2462" t="str">
        <f>IF(INPUT_OUTPUT!BI755="","",INPUT_OUTPUT!BI755)</f>
        <v/>
      </c>
      <c r="F768" s="2462" t="str">
        <f>IF(INPUT_OUTPUT!BJ755="","",INPUT_OUTPUT!BJ755)</f>
        <v/>
      </c>
      <c r="G768" s="2462" t="str">
        <f>IF(INPUT_OUTPUT!BK755="","",INPUT_OUTPUT!BK755)</f>
        <v/>
      </c>
      <c r="H768" s="2462" t="str">
        <f>IF(INPUT_OUTPUT!BL755="","",INPUT_OUTPUT!BL755)</f>
        <v/>
      </c>
      <c r="I768" s="2462" t="str">
        <f>IF(INPUT_OUTPUT!BM755="","",INPUT_OUTPUT!BM755)</f>
        <v/>
      </c>
      <c r="J768" s="2462" t="str">
        <f>IF(INPUT_OUTPUT!BN755="","",INPUT_OUTPUT!BN755)</f>
        <v/>
      </c>
      <c r="K768" s="2453" t="str">
        <f t="shared" si="36"/>
        <v/>
      </c>
      <c r="L768" s="2457" t="str">
        <f>IF(INPUT_OUTPUT!BO755="","",INPUT_OUTPUT!BO755)</f>
        <v/>
      </c>
      <c r="M768" s="2457" t="str">
        <f>IF(INPUT_OUTPUT!BP755="","",INPUT_OUTPUT!BP755)</f>
        <v/>
      </c>
      <c r="N768" s="2457" t="str">
        <f>IF(INPUT_OUTPUT!BQ755="","",INPUT_OUTPUT!BQ755)</f>
        <v/>
      </c>
      <c r="O768" s="2457" t="str">
        <f>IF(INPUT_OUTPUT!BR755="","",INPUT_OUTPUT!BR755)</f>
        <v/>
      </c>
      <c r="P768" s="2457" t="str">
        <f>IF(INPUT_OUTPUT!BS755="","",INPUT_OUTPUT!BS755)</f>
        <v/>
      </c>
      <c r="Q768" s="2457" t="str">
        <f>IF(INPUT_OUTPUT!BT755="","",INPUT_OUTPUT!BT755)</f>
        <v/>
      </c>
      <c r="R768" s="2457" t="str">
        <f>IF(INPUT_OUTPUT!BU755="","",INPUT_OUTPUT!BU755)</f>
        <v/>
      </c>
      <c r="S768" s="2461" t="str">
        <f t="shared" si="37"/>
        <v/>
      </c>
      <c r="T768" s="2457" t="str">
        <f>IF(INPUT_OUTPUT!BV755="","",INPUT_OUTPUT!BV755)</f>
        <v/>
      </c>
      <c r="U768" s="2457" t="str">
        <f>IF(INPUT_OUTPUT!BW755="","",INPUT_OUTPUT!BW755)</f>
        <v/>
      </c>
      <c r="V768" s="2457" t="str">
        <f>IF(INPUT_OUTPUT!BX755="","",INPUT_OUTPUT!BX755)</f>
        <v/>
      </c>
      <c r="W768" s="2457" t="str">
        <f>IF(INPUT_OUTPUT!BY755="","",INPUT_OUTPUT!BY755)</f>
        <v/>
      </c>
      <c r="X768" s="2457" t="str">
        <f>IF(INPUT_OUTPUT!BZ755="","",INPUT_OUTPUT!BZ755)</f>
        <v/>
      </c>
      <c r="Y768" s="2457" t="str">
        <f>IF(INPUT_OUTPUT!CA755="","",INPUT_OUTPUT!CA755)</f>
        <v/>
      </c>
      <c r="Z768" s="2457" t="str">
        <f>IF(INPUT_OUTPUT!CB755="","",INPUT_OUTPUT!CB755)</f>
        <v/>
      </c>
      <c r="AA768" s="2461" t="str">
        <f t="shared" si="38"/>
        <v/>
      </c>
      <c r="AB768" s="2459" t="str">
        <f>IF(INPUT_OUTPUT!CC755="","",INPUT_OUTPUT!CC755)</f>
        <v/>
      </c>
      <c r="AC768" s="2459" t="str">
        <f>IF(INPUT_OUTPUT!CD755="","",INPUT_OUTPUT!CD755)</f>
        <v/>
      </c>
      <c r="AD768" s="2459" t="str">
        <f>IF(INPUT_OUTPUT!CE755="","",INPUT_OUTPUT!CE755)</f>
        <v/>
      </c>
      <c r="AE768" s="2459" t="str">
        <f>IF(INPUT_OUTPUT!CF755="","",INPUT_OUTPUT!CF755)</f>
        <v/>
      </c>
      <c r="AF768" s="2459" t="str">
        <f>IF(INPUT_OUTPUT!CG755="","",INPUT_OUTPUT!CG755)</f>
        <v/>
      </c>
      <c r="AG768" s="2459" t="str">
        <f>IF(INPUT_OUTPUT!CH755="","",INPUT_OUTPUT!CH755)</f>
        <v/>
      </c>
      <c r="AH768" s="2459" t="str">
        <f>IF(INPUT_OUTPUT!CI755="","",INPUT_OUTPUT!CI755)</f>
        <v/>
      </c>
    </row>
    <row r="769" spans="3:34" s="2437" customFormat="1" ht="12.75" customHeight="1">
      <c r="C769" s="2461" t="str">
        <f>IF(INPUT_OUTPUT!C756="","",INPUT_OUTPUT!C756)</f>
        <v/>
      </c>
      <c r="D769" s="2462" t="str">
        <f>IF(INPUT_OUTPUT!BH756="","",INPUT_OUTPUT!BH756)</f>
        <v/>
      </c>
      <c r="E769" s="2462" t="str">
        <f>IF(INPUT_OUTPUT!BI756="","",INPUT_OUTPUT!BI756)</f>
        <v/>
      </c>
      <c r="F769" s="2462" t="str">
        <f>IF(INPUT_OUTPUT!BJ756="","",INPUT_OUTPUT!BJ756)</f>
        <v/>
      </c>
      <c r="G769" s="2462" t="str">
        <f>IF(INPUT_OUTPUT!BK756="","",INPUT_OUTPUT!BK756)</f>
        <v/>
      </c>
      <c r="H769" s="2462" t="str">
        <f>IF(INPUT_OUTPUT!BL756="","",INPUT_OUTPUT!BL756)</f>
        <v/>
      </c>
      <c r="I769" s="2462" t="str">
        <f>IF(INPUT_OUTPUT!BM756="","",INPUT_OUTPUT!BM756)</f>
        <v/>
      </c>
      <c r="J769" s="2462" t="str">
        <f>IF(INPUT_OUTPUT!BN756="","",INPUT_OUTPUT!BN756)</f>
        <v/>
      </c>
      <c r="K769" s="2453" t="str">
        <f t="shared" si="36"/>
        <v/>
      </c>
      <c r="L769" s="2457" t="str">
        <f>IF(INPUT_OUTPUT!BO756="","",INPUT_OUTPUT!BO756)</f>
        <v/>
      </c>
      <c r="M769" s="2457" t="str">
        <f>IF(INPUT_OUTPUT!BP756="","",INPUT_OUTPUT!BP756)</f>
        <v/>
      </c>
      <c r="N769" s="2457" t="str">
        <f>IF(INPUT_OUTPUT!BQ756="","",INPUT_OUTPUT!BQ756)</f>
        <v/>
      </c>
      <c r="O769" s="2457" t="str">
        <f>IF(INPUT_OUTPUT!BR756="","",INPUT_OUTPUT!BR756)</f>
        <v/>
      </c>
      <c r="P769" s="2457" t="str">
        <f>IF(INPUT_OUTPUT!BS756="","",INPUT_OUTPUT!BS756)</f>
        <v/>
      </c>
      <c r="Q769" s="2457" t="str">
        <f>IF(INPUT_OUTPUT!BT756="","",INPUT_OUTPUT!BT756)</f>
        <v/>
      </c>
      <c r="R769" s="2457" t="str">
        <f>IF(INPUT_OUTPUT!BU756="","",INPUT_OUTPUT!BU756)</f>
        <v/>
      </c>
      <c r="S769" s="2461" t="str">
        <f t="shared" si="37"/>
        <v/>
      </c>
      <c r="T769" s="2457" t="str">
        <f>IF(INPUT_OUTPUT!BV756="","",INPUT_OUTPUT!BV756)</f>
        <v/>
      </c>
      <c r="U769" s="2457" t="str">
        <f>IF(INPUT_OUTPUT!BW756="","",INPUT_OUTPUT!BW756)</f>
        <v/>
      </c>
      <c r="V769" s="2457" t="str">
        <f>IF(INPUT_OUTPUT!BX756="","",INPUT_OUTPUT!BX756)</f>
        <v/>
      </c>
      <c r="W769" s="2457" t="str">
        <f>IF(INPUT_OUTPUT!BY756="","",INPUT_OUTPUT!BY756)</f>
        <v/>
      </c>
      <c r="X769" s="2457" t="str">
        <f>IF(INPUT_OUTPUT!BZ756="","",INPUT_OUTPUT!BZ756)</f>
        <v/>
      </c>
      <c r="Y769" s="2457" t="str">
        <f>IF(INPUT_OUTPUT!CA756="","",INPUT_OUTPUT!CA756)</f>
        <v/>
      </c>
      <c r="Z769" s="2457" t="str">
        <f>IF(INPUT_OUTPUT!CB756="","",INPUT_OUTPUT!CB756)</f>
        <v/>
      </c>
      <c r="AA769" s="2461" t="str">
        <f t="shared" si="38"/>
        <v/>
      </c>
      <c r="AB769" s="2459" t="str">
        <f>IF(INPUT_OUTPUT!CC756="","",INPUT_OUTPUT!CC756)</f>
        <v/>
      </c>
      <c r="AC769" s="2459" t="str">
        <f>IF(INPUT_OUTPUT!CD756="","",INPUT_OUTPUT!CD756)</f>
        <v/>
      </c>
      <c r="AD769" s="2459" t="str">
        <f>IF(INPUT_OUTPUT!CE756="","",INPUT_OUTPUT!CE756)</f>
        <v/>
      </c>
      <c r="AE769" s="2459" t="str">
        <f>IF(INPUT_OUTPUT!CF756="","",INPUT_OUTPUT!CF756)</f>
        <v/>
      </c>
      <c r="AF769" s="2459" t="str">
        <f>IF(INPUT_OUTPUT!CG756="","",INPUT_OUTPUT!CG756)</f>
        <v/>
      </c>
      <c r="AG769" s="2459" t="str">
        <f>IF(INPUT_OUTPUT!CH756="","",INPUT_OUTPUT!CH756)</f>
        <v/>
      </c>
      <c r="AH769" s="2459" t="str">
        <f>IF(INPUT_OUTPUT!CI756="","",INPUT_OUTPUT!CI756)</f>
        <v/>
      </c>
    </row>
    <row r="770" spans="3:34" s="2437" customFormat="1" ht="12.75" customHeight="1">
      <c r="C770" s="2461" t="str">
        <f>IF(INPUT_OUTPUT!C757="","",INPUT_OUTPUT!C757)</f>
        <v/>
      </c>
      <c r="D770" s="2462" t="str">
        <f>IF(INPUT_OUTPUT!BH757="","",INPUT_OUTPUT!BH757)</f>
        <v/>
      </c>
      <c r="E770" s="2462" t="str">
        <f>IF(INPUT_OUTPUT!BI757="","",INPUT_OUTPUT!BI757)</f>
        <v/>
      </c>
      <c r="F770" s="2462" t="str">
        <f>IF(INPUT_OUTPUT!BJ757="","",INPUT_OUTPUT!BJ757)</f>
        <v/>
      </c>
      <c r="G770" s="2462" t="str">
        <f>IF(INPUT_OUTPUT!BK757="","",INPUT_OUTPUT!BK757)</f>
        <v/>
      </c>
      <c r="H770" s="2462" t="str">
        <f>IF(INPUT_OUTPUT!BL757="","",INPUT_OUTPUT!BL757)</f>
        <v/>
      </c>
      <c r="I770" s="2462" t="str">
        <f>IF(INPUT_OUTPUT!BM757="","",INPUT_OUTPUT!BM757)</f>
        <v/>
      </c>
      <c r="J770" s="2462" t="str">
        <f>IF(INPUT_OUTPUT!BN757="","",INPUT_OUTPUT!BN757)</f>
        <v/>
      </c>
      <c r="K770" s="2453" t="str">
        <f t="shared" si="36"/>
        <v/>
      </c>
      <c r="L770" s="2457" t="str">
        <f>IF(INPUT_OUTPUT!BO757="","",INPUT_OUTPUT!BO757)</f>
        <v/>
      </c>
      <c r="M770" s="2457" t="str">
        <f>IF(INPUT_OUTPUT!BP757="","",INPUT_OUTPUT!BP757)</f>
        <v/>
      </c>
      <c r="N770" s="2457" t="str">
        <f>IF(INPUT_OUTPUT!BQ757="","",INPUT_OUTPUT!BQ757)</f>
        <v/>
      </c>
      <c r="O770" s="2457" t="str">
        <f>IF(INPUT_OUTPUT!BR757="","",INPUT_OUTPUT!BR757)</f>
        <v/>
      </c>
      <c r="P770" s="2457" t="str">
        <f>IF(INPUT_OUTPUT!BS757="","",INPUT_OUTPUT!BS757)</f>
        <v/>
      </c>
      <c r="Q770" s="2457" t="str">
        <f>IF(INPUT_OUTPUT!BT757="","",INPUT_OUTPUT!BT757)</f>
        <v/>
      </c>
      <c r="R770" s="2457" t="str">
        <f>IF(INPUT_OUTPUT!BU757="","",INPUT_OUTPUT!BU757)</f>
        <v/>
      </c>
      <c r="S770" s="2461" t="str">
        <f t="shared" si="37"/>
        <v/>
      </c>
      <c r="T770" s="2457" t="str">
        <f>IF(INPUT_OUTPUT!BV757="","",INPUT_OUTPUT!BV757)</f>
        <v/>
      </c>
      <c r="U770" s="2457" t="str">
        <f>IF(INPUT_OUTPUT!BW757="","",INPUT_OUTPUT!BW757)</f>
        <v/>
      </c>
      <c r="V770" s="2457" t="str">
        <f>IF(INPUT_OUTPUT!BX757="","",INPUT_OUTPUT!BX757)</f>
        <v/>
      </c>
      <c r="W770" s="2457" t="str">
        <f>IF(INPUT_OUTPUT!BY757="","",INPUT_OUTPUT!BY757)</f>
        <v/>
      </c>
      <c r="X770" s="2457" t="str">
        <f>IF(INPUT_OUTPUT!BZ757="","",INPUT_OUTPUT!BZ757)</f>
        <v/>
      </c>
      <c r="Y770" s="2457" t="str">
        <f>IF(INPUT_OUTPUT!CA757="","",INPUT_OUTPUT!CA757)</f>
        <v/>
      </c>
      <c r="Z770" s="2457" t="str">
        <f>IF(INPUT_OUTPUT!CB757="","",INPUT_OUTPUT!CB757)</f>
        <v/>
      </c>
      <c r="AA770" s="2461" t="str">
        <f t="shared" si="38"/>
        <v/>
      </c>
      <c r="AB770" s="2459" t="str">
        <f>IF(INPUT_OUTPUT!CC757="","",INPUT_OUTPUT!CC757)</f>
        <v/>
      </c>
      <c r="AC770" s="2459" t="str">
        <f>IF(INPUT_OUTPUT!CD757="","",INPUT_OUTPUT!CD757)</f>
        <v/>
      </c>
      <c r="AD770" s="2459" t="str">
        <f>IF(INPUT_OUTPUT!CE757="","",INPUT_OUTPUT!CE757)</f>
        <v/>
      </c>
      <c r="AE770" s="2459" t="str">
        <f>IF(INPUT_OUTPUT!CF757="","",INPUT_OUTPUT!CF757)</f>
        <v/>
      </c>
      <c r="AF770" s="2459" t="str">
        <f>IF(INPUT_OUTPUT!CG757="","",INPUT_OUTPUT!CG757)</f>
        <v/>
      </c>
      <c r="AG770" s="2459" t="str">
        <f>IF(INPUT_OUTPUT!CH757="","",INPUT_OUTPUT!CH757)</f>
        <v/>
      </c>
      <c r="AH770" s="2459" t="str">
        <f>IF(INPUT_OUTPUT!CI757="","",INPUT_OUTPUT!CI757)</f>
        <v/>
      </c>
    </row>
    <row r="771" spans="3:34" s="2437" customFormat="1" ht="12.75" customHeight="1">
      <c r="C771" s="2461" t="str">
        <f>IF(INPUT_OUTPUT!C758="","",INPUT_OUTPUT!C758)</f>
        <v/>
      </c>
      <c r="D771" s="2462" t="str">
        <f>IF(INPUT_OUTPUT!BH758="","",INPUT_OUTPUT!BH758)</f>
        <v/>
      </c>
      <c r="E771" s="2462" t="str">
        <f>IF(INPUT_OUTPUT!BI758="","",INPUT_OUTPUT!BI758)</f>
        <v/>
      </c>
      <c r="F771" s="2462" t="str">
        <f>IF(INPUT_OUTPUT!BJ758="","",INPUT_OUTPUT!BJ758)</f>
        <v/>
      </c>
      <c r="G771" s="2462" t="str">
        <f>IF(INPUT_OUTPUT!BK758="","",INPUT_OUTPUT!BK758)</f>
        <v/>
      </c>
      <c r="H771" s="2462" t="str">
        <f>IF(INPUT_OUTPUT!BL758="","",INPUT_OUTPUT!BL758)</f>
        <v/>
      </c>
      <c r="I771" s="2462" t="str">
        <f>IF(INPUT_OUTPUT!BM758="","",INPUT_OUTPUT!BM758)</f>
        <v/>
      </c>
      <c r="J771" s="2462" t="str">
        <f>IF(INPUT_OUTPUT!BN758="","",INPUT_OUTPUT!BN758)</f>
        <v/>
      </c>
      <c r="K771" s="2453" t="str">
        <f t="shared" si="36"/>
        <v/>
      </c>
      <c r="L771" s="2457" t="str">
        <f>IF(INPUT_OUTPUT!BO758="","",INPUT_OUTPUT!BO758)</f>
        <v/>
      </c>
      <c r="M771" s="2457" t="str">
        <f>IF(INPUT_OUTPUT!BP758="","",INPUT_OUTPUT!BP758)</f>
        <v/>
      </c>
      <c r="N771" s="2457" t="str">
        <f>IF(INPUT_OUTPUT!BQ758="","",INPUT_OUTPUT!BQ758)</f>
        <v/>
      </c>
      <c r="O771" s="2457" t="str">
        <f>IF(INPUT_OUTPUT!BR758="","",INPUT_OUTPUT!BR758)</f>
        <v/>
      </c>
      <c r="P771" s="2457" t="str">
        <f>IF(INPUT_OUTPUT!BS758="","",INPUT_OUTPUT!BS758)</f>
        <v/>
      </c>
      <c r="Q771" s="2457" t="str">
        <f>IF(INPUT_OUTPUT!BT758="","",INPUT_OUTPUT!BT758)</f>
        <v/>
      </c>
      <c r="R771" s="2457" t="str">
        <f>IF(INPUT_OUTPUT!BU758="","",INPUT_OUTPUT!BU758)</f>
        <v/>
      </c>
      <c r="S771" s="2461" t="str">
        <f t="shared" si="37"/>
        <v/>
      </c>
      <c r="T771" s="2457" t="str">
        <f>IF(INPUT_OUTPUT!BV758="","",INPUT_OUTPUT!BV758)</f>
        <v/>
      </c>
      <c r="U771" s="2457" t="str">
        <f>IF(INPUT_OUTPUT!BW758="","",INPUT_OUTPUT!BW758)</f>
        <v/>
      </c>
      <c r="V771" s="2457" t="str">
        <f>IF(INPUT_OUTPUT!BX758="","",INPUT_OUTPUT!BX758)</f>
        <v/>
      </c>
      <c r="W771" s="2457" t="str">
        <f>IF(INPUT_OUTPUT!BY758="","",INPUT_OUTPUT!BY758)</f>
        <v/>
      </c>
      <c r="X771" s="2457" t="str">
        <f>IF(INPUT_OUTPUT!BZ758="","",INPUT_OUTPUT!BZ758)</f>
        <v/>
      </c>
      <c r="Y771" s="2457" t="str">
        <f>IF(INPUT_OUTPUT!CA758="","",INPUT_OUTPUT!CA758)</f>
        <v/>
      </c>
      <c r="Z771" s="2457" t="str">
        <f>IF(INPUT_OUTPUT!CB758="","",INPUT_OUTPUT!CB758)</f>
        <v/>
      </c>
      <c r="AA771" s="2461" t="str">
        <f t="shared" si="38"/>
        <v/>
      </c>
      <c r="AB771" s="2459" t="str">
        <f>IF(INPUT_OUTPUT!CC758="","",INPUT_OUTPUT!CC758)</f>
        <v/>
      </c>
      <c r="AC771" s="2459" t="str">
        <f>IF(INPUT_OUTPUT!CD758="","",INPUT_OUTPUT!CD758)</f>
        <v/>
      </c>
      <c r="AD771" s="2459" t="str">
        <f>IF(INPUT_OUTPUT!CE758="","",INPUT_OUTPUT!CE758)</f>
        <v/>
      </c>
      <c r="AE771" s="2459" t="str">
        <f>IF(INPUT_OUTPUT!CF758="","",INPUT_OUTPUT!CF758)</f>
        <v/>
      </c>
      <c r="AF771" s="2459" t="str">
        <f>IF(INPUT_OUTPUT!CG758="","",INPUT_OUTPUT!CG758)</f>
        <v/>
      </c>
      <c r="AG771" s="2459" t="str">
        <f>IF(INPUT_OUTPUT!CH758="","",INPUT_OUTPUT!CH758)</f>
        <v/>
      </c>
      <c r="AH771" s="2459" t="str">
        <f>IF(INPUT_OUTPUT!CI758="","",INPUT_OUTPUT!CI758)</f>
        <v/>
      </c>
    </row>
    <row r="772" spans="3:34" s="2437" customFormat="1" ht="12.75" customHeight="1">
      <c r="C772" s="2461" t="str">
        <f>IF(INPUT_OUTPUT!C759="","",INPUT_OUTPUT!C759)</f>
        <v/>
      </c>
      <c r="D772" s="2462" t="str">
        <f>IF(INPUT_OUTPUT!BH759="","",INPUT_OUTPUT!BH759)</f>
        <v/>
      </c>
      <c r="E772" s="2462" t="str">
        <f>IF(INPUT_OUTPUT!BI759="","",INPUT_OUTPUT!BI759)</f>
        <v/>
      </c>
      <c r="F772" s="2462" t="str">
        <f>IF(INPUT_OUTPUT!BJ759="","",INPUT_OUTPUT!BJ759)</f>
        <v/>
      </c>
      <c r="G772" s="2462" t="str">
        <f>IF(INPUT_OUTPUT!BK759="","",INPUT_OUTPUT!BK759)</f>
        <v/>
      </c>
      <c r="H772" s="2462" t="str">
        <f>IF(INPUT_OUTPUT!BL759="","",INPUT_OUTPUT!BL759)</f>
        <v/>
      </c>
      <c r="I772" s="2462" t="str">
        <f>IF(INPUT_OUTPUT!BM759="","",INPUT_OUTPUT!BM759)</f>
        <v/>
      </c>
      <c r="J772" s="2462" t="str">
        <f>IF(INPUT_OUTPUT!BN759="","",INPUT_OUTPUT!BN759)</f>
        <v/>
      </c>
      <c r="K772" s="2453" t="str">
        <f t="shared" si="36"/>
        <v/>
      </c>
      <c r="L772" s="2457" t="str">
        <f>IF(INPUT_OUTPUT!BO759="","",INPUT_OUTPUT!BO759)</f>
        <v/>
      </c>
      <c r="M772" s="2457" t="str">
        <f>IF(INPUT_OUTPUT!BP759="","",INPUT_OUTPUT!BP759)</f>
        <v/>
      </c>
      <c r="N772" s="2457" t="str">
        <f>IF(INPUT_OUTPUT!BQ759="","",INPUT_OUTPUT!BQ759)</f>
        <v/>
      </c>
      <c r="O772" s="2457" t="str">
        <f>IF(INPUT_OUTPUT!BR759="","",INPUT_OUTPUT!BR759)</f>
        <v/>
      </c>
      <c r="P772" s="2457" t="str">
        <f>IF(INPUT_OUTPUT!BS759="","",INPUT_OUTPUT!BS759)</f>
        <v/>
      </c>
      <c r="Q772" s="2457" t="str">
        <f>IF(INPUT_OUTPUT!BT759="","",INPUT_OUTPUT!BT759)</f>
        <v/>
      </c>
      <c r="R772" s="2457" t="str">
        <f>IF(INPUT_OUTPUT!BU759="","",INPUT_OUTPUT!BU759)</f>
        <v/>
      </c>
      <c r="S772" s="2461" t="str">
        <f t="shared" si="37"/>
        <v/>
      </c>
      <c r="T772" s="2457" t="str">
        <f>IF(INPUT_OUTPUT!BV759="","",INPUT_OUTPUT!BV759)</f>
        <v/>
      </c>
      <c r="U772" s="2457" t="str">
        <f>IF(INPUT_OUTPUT!BW759="","",INPUT_OUTPUT!BW759)</f>
        <v/>
      </c>
      <c r="V772" s="2457" t="str">
        <f>IF(INPUT_OUTPUT!BX759="","",INPUT_OUTPUT!BX759)</f>
        <v/>
      </c>
      <c r="W772" s="2457" t="str">
        <f>IF(INPUT_OUTPUT!BY759="","",INPUT_OUTPUT!BY759)</f>
        <v/>
      </c>
      <c r="X772" s="2457" t="str">
        <f>IF(INPUT_OUTPUT!BZ759="","",INPUT_OUTPUT!BZ759)</f>
        <v/>
      </c>
      <c r="Y772" s="2457" t="str">
        <f>IF(INPUT_OUTPUT!CA759="","",INPUT_OUTPUT!CA759)</f>
        <v/>
      </c>
      <c r="Z772" s="2457" t="str">
        <f>IF(INPUT_OUTPUT!CB759="","",INPUT_OUTPUT!CB759)</f>
        <v/>
      </c>
      <c r="AA772" s="2461" t="str">
        <f t="shared" si="38"/>
        <v/>
      </c>
      <c r="AB772" s="2459" t="str">
        <f>IF(INPUT_OUTPUT!CC759="","",INPUT_OUTPUT!CC759)</f>
        <v/>
      </c>
      <c r="AC772" s="2459" t="str">
        <f>IF(INPUT_OUTPUT!CD759="","",INPUT_OUTPUT!CD759)</f>
        <v/>
      </c>
      <c r="AD772" s="2459" t="str">
        <f>IF(INPUT_OUTPUT!CE759="","",INPUT_OUTPUT!CE759)</f>
        <v/>
      </c>
      <c r="AE772" s="2459" t="str">
        <f>IF(INPUT_OUTPUT!CF759="","",INPUT_OUTPUT!CF759)</f>
        <v/>
      </c>
      <c r="AF772" s="2459" t="str">
        <f>IF(INPUT_OUTPUT!CG759="","",INPUT_OUTPUT!CG759)</f>
        <v/>
      </c>
      <c r="AG772" s="2459" t="str">
        <f>IF(INPUT_OUTPUT!CH759="","",INPUT_OUTPUT!CH759)</f>
        <v/>
      </c>
      <c r="AH772" s="2459" t="str">
        <f>IF(INPUT_OUTPUT!CI759="","",INPUT_OUTPUT!CI759)</f>
        <v/>
      </c>
    </row>
    <row r="773" spans="3:34" s="2437" customFormat="1" ht="12.75" customHeight="1">
      <c r="C773" s="2461" t="str">
        <f>IF(INPUT_OUTPUT!C760="","",INPUT_OUTPUT!C760)</f>
        <v/>
      </c>
      <c r="D773" s="2462" t="str">
        <f>IF(INPUT_OUTPUT!BH760="","",INPUT_OUTPUT!BH760)</f>
        <v/>
      </c>
      <c r="E773" s="2462" t="str">
        <f>IF(INPUT_OUTPUT!BI760="","",INPUT_OUTPUT!BI760)</f>
        <v/>
      </c>
      <c r="F773" s="2462" t="str">
        <f>IF(INPUT_OUTPUT!BJ760="","",INPUT_OUTPUT!BJ760)</f>
        <v/>
      </c>
      <c r="G773" s="2462" t="str">
        <f>IF(INPUT_OUTPUT!BK760="","",INPUT_OUTPUT!BK760)</f>
        <v/>
      </c>
      <c r="H773" s="2462" t="str">
        <f>IF(INPUT_OUTPUT!BL760="","",INPUT_OUTPUT!BL760)</f>
        <v/>
      </c>
      <c r="I773" s="2462" t="str">
        <f>IF(INPUT_OUTPUT!BM760="","",INPUT_OUTPUT!BM760)</f>
        <v/>
      </c>
      <c r="J773" s="2462" t="str">
        <f>IF(INPUT_OUTPUT!BN760="","",INPUT_OUTPUT!BN760)</f>
        <v/>
      </c>
      <c r="K773" s="2453" t="str">
        <f t="shared" si="36"/>
        <v/>
      </c>
      <c r="L773" s="2457" t="str">
        <f>IF(INPUT_OUTPUT!BO760="","",INPUT_OUTPUT!BO760)</f>
        <v/>
      </c>
      <c r="M773" s="2457" t="str">
        <f>IF(INPUT_OUTPUT!BP760="","",INPUT_OUTPUT!BP760)</f>
        <v/>
      </c>
      <c r="N773" s="2457" t="str">
        <f>IF(INPUT_OUTPUT!BQ760="","",INPUT_OUTPUT!BQ760)</f>
        <v/>
      </c>
      <c r="O773" s="2457" t="str">
        <f>IF(INPUT_OUTPUT!BR760="","",INPUT_OUTPUT!BR760)</f>
        <v/>
      </c>
      <c r="P773" s="2457" t="str">
        <f>IF(INPUT_OUTPUT!BS760="","",INPUT_OUTPUT!BS760)</f>
        <v/>
      </c>
      <c r="Q773" s="2457" t="str">
        <f>IF(INPUT_OUTPUT!BT760="","",INPUT_OUTPUT!BT760)</f>
        <v/>
      </c>
      <c r="R773" s="2457" t="str">
        <f>IF(INPUT_OUTPUT!BU760="","",INPUT_OUTPUT!BU760)</f>
        <v/>
      </c>
      <c r="S773" s="2461" t="str">
        <f t="shared" si="37"/>
        <v/>
      </c>
      <c r="T773" s="2457" t="str">
        <f>IF(INPUT_OUTPUT!BV760="","",INPUT_OUTPUT!BV760)</f>
        <v/>
      </c>
      <c r="U773" s="2457" t="str">
        <f>IF(INPUT_OUTPUT!BW760="","",INPUT_OUTPUT!BW760)</f>
        <v/>
      </c>
      <c r="V773" s="2457" t="str">
        <f>IF(INPUT_OUTPUT!BX760="","",INPUT_OUTPUT!BX760)</f>
        <v/>
      </c>
      <c r="W773" s="2457" t="str">
        <f>IF(INPUT_OUTPUT!BY760="","",INPUT_OUTPUT!BY760)</f>
        <v/>
      </c>
      <c r="X773" s="2457" t="str">
        <f>IF(INPUT_OUTPUT!BZ760="","",INPUT_OUTPUT!BZ760)</f>
        <v/>
      </c>
      <c r="Y773" s="2457" t="str">
        <f>IF(INPUT_OUTPUT!CA760="","",INPUT_OUTPUT!CA760)</f>
        <v/>
      </c>
      <c r="Z773" s="2457" t="str">
        <f>IF(INPUT_OUTPUT!CB760="","",INPUT_OUTPUT!CB760)</f>
        <v/>
      </c>
      <c r="AA773" s="2461" t="str">
        <f t="shared" si="38"/>
        <v/>
      </c>
      <c r="AB773" s="2459" t="str">
        <f>IF(INPUT_OUTPUT!CC760="","",INPUT_OUTPUT!CC760)</f>
        <v/>
      </c>
      <c r="AC773" s="2459" t="str">
        <f>IF(INPUT_OUTPUT!CD760="","",INPUT_OUTPUT!CD760)</f>
        <v/>
      </c>
      <c r="AD773" s="2459" t="str">
        <f>IF(INPUT_OUTPUT!CE760="","",INPUT_OUTPUT!CE760)</f>
        <v/>
      </c>
      <c r="AE773" s="2459" t="str">
        <f>IF(INPUT_OUTPUT!CF760="","",INPUT_OUTPUT!CF760)</f>
        <v/>
      </c>
      <c r="AF773" s="2459" t="str">
        <f>IF(INPUT_OUTPUT!CG760="","",INPUT_OUTPUT!CG760)</f>
        <v/>
      </c>
      <c r="AG773" s="2459" t="str">
        <f>IF(INPUT_OUTPUT!CH760="","",INPUT_OUTPUT!CH760)</f>
        <v/>
      </c>
      <c r="AH773" s="2459" t="str">
        <f>IF(INPUT_OUTPUT!CI760="","",INPUT_OUTPUT!CI760)</f>
        <v/>
      </c>
    </row>
    <row r="774" spans="3:34" s="2437" customFormat="1" ht="12.75" customHeight="1">
      <c r="C774" s="2461" t="str">
        <f>IF(INPUT_OUTPUT!C761="","",INPUT_OUTPUT!C761)</f>
        <v/>
      </c>
      <c r="D774" s="2462" t="str">
        <f>IF(INPUT_OUTPUT!BH761="","",INPUT_OUTPUT!BH761)</f>
        <v/>
      </c>
      <c r="E774" s="2462" t="str">
        <f>IF(INPUT_OUTPUT!BI761="","",INPUT_OUTPUT!BI761)</f>
        <v/>
      </c>
      <c r="F774" s="2462" t="str">
        <f>IF(INPUT_OUTPUT!BJ761="","",INPUT_OUTPUT!BJ761)</f>
        <v/>
      </c>
      <c r="G774" s="2462" t="str">
        <f>IF(INPUT_OUTPUT!BK761="","",INPUT_OUTPUT!BK761)</f>
        <v/>
      </c>
      <c r="H774" s="2462" t="str">
        <f>IF(INPUT_OUTPUT!BL761="","",INPUT_OUTPUT!BL761)</f>
        <v/>
      </c>
      <c r="I774" s="2462" t="str">
        <f>IF(INPUT_OUTPUT!BM761="","",INPUT_OUTPUT!BM761)</f>
        <v/>
      </c>
      <c r="J774" s="2462" t="str">
        <f>IF(INPUT_OUTPUT!BN761="","",INPUT_OUTPUT!BN761)</f>
        <v/>
      </c>
      <c r="K774" s="2453" t="str">
        <f t="shared" si="36"/>
        <v/>
      </c>
      <c r="L774" s="2457" t="str">
        <f>IF(INPUT_OUTPUT!BO761="","",INPUT_OUTPUT!BO761)</f>
        <v/>
      </c>
      <c r="M774" s="2457" t="str">
        <f>IF(INPUT_OUTPUT!BP761="","",INPUT_OUTPUT!BP761)</f>
        <v/>
      </c>
      <c r="N774" s="2457" t="str">
        <f>IF(INPUT_OUTPUT!BQ761="","",INPUT_OUTPUT!BQ761)</f>
        <v/>
      </c>
      <c r="O774" s="2457" t="str">
        <f>IF(INPUT_OUTPUT!BR761="","",INPUT_OUTPUT!BR761)</f>
        <v/>
      </c>
      <c r="P774" s="2457" t="str">
        <f>IF(INPUT_OUTPUT!BS761="","",INPUT_OUTPUT!BS761)</f>
        <v/>
      </c>
      <c r="Q774" s="2457" t="str">
        <f>IF(INPUT_OUTPUT!BT761="","",INPUT_OUTPUT!BT761)</f>
        <v/>
      </c>
      <c r="R774" s="2457" t="str">
        <f>IF(INPUT_OUTPUT!BU761="","",INPUT_OUTPUT!BU761)</f>
        <v/>
      </c>
      <c r="S774" s="2461" t="str">
        <f t="shared" si="37"/>
        <v/>
      </c>
      <c r="T774" s="2457" t="str">
        <f>IF(INPUT_OUTPUT!BV761="","",INPUT_OUTPUT!BV761)</f>
        <v/>
      </c>
      <c r="U774" s="2457" t="str">
        <f>IF(INPUT_OUTPUT!BW761="","",INPUT_OUTPUT!BW761)</f>
        <v/>
      </c>
      <c r="V774" s="2457" t="str">
        <f>IF(INPUT_OUTPUT!BX761="","",INPUT_OUTPUT!BX761)</f>
        <v/>
      </c>
      <c r="W774" s="2457" t="str">
        <f>IF(INPUT_OUTPUT!BY761="","",INPUT_OUTPUT!BY761)</f>
        <v/>
      </c>
      <c r="X774" s="2457" t="str">
        <f>IF(INPUT_OUTPUT!BZ761="","",INPUT_OUTPUT!BZ761)</f>
        <v/>
      </c>
      <c r="Y774" s="2457" t="str">
        <f>IF(INPUT_OUTPUT!CA761="","",INPUT_OUTPUT!CA761)</f>
        <v/>
      </c>
      <c r="Z774" s="2457" t="str">
        <f>IF(INPUT_OUTPUT!CB761="","",INPUT_OUTPUT!CB761)</f>
        <v/>
      </c>
      <c r="AA774" s="2461" t="str">
        <f t="shared" si="38"/>
        <v/>
      </c>
      <c r="AB774" s="2459" t="str">
        <f>IF(INPUT_OUTPUT!CC761="","",INPUT_OUTPUT!CC761)</f>
        <v/>
      </c>
      <c r="AC774" s="2459" t="str">
        <f>IF(INPUT_OUTPUT!CD761="","",INPUT_OUTPUT!CD761)</f>
        <v/>
      </c>
      <c r="AD774" s="2459" t="str">
        <f>IF(INPUT_OUTPUT!CE761="","",INPUT_OUTPUT!CE761)</f>
        <v/>
      </c>
      <c r="AE774" s="2459" t="str">
        <f>IF(INPUT_OUTPUT!CF761="","",INPUT_OUTPUT!CF761)</f>
        <v/>
      </c>
      <c r="AF774" s="2459" t="str">
        <f>IF(INPUT_OUTPUT!CG761="","",INPUT_OUTPUT!CG761)</f>
        <v/>
      </c>
      <c r="AG774" s="2459" t="str">
        <f>IF(INPUT_OUTPUT!CH761="","",INPUT_OUTPUT!CH761)</f>
        <v/>
      </c>
      <c r="AH774" s="2459" t="str">
        <f>IF(INPUT_OUTPUT!CI761="","",INPUT_OUTPUT!CI761)</f>
        <v/>
      </c>
    </row>
    <row r="775" spans="3:34" s="2437" customFormat="1" ht="12.75" customHeight="1">
      <c r="C775" s="2461" t="str">
        <f>IF(INPUT_OUTPUT!C762="","",INPUT_OUTPUT!C762)</f>
        <v/>
      </c>
      <c r="D775" s="2462" t="str">
        <f>IF(INPUT_OUTPUT!BH762="","",INPUT_OUTPUT!BH762)</f>
        <v/>
      </c>
      <c r="E775" s="2462" t="str">
        <f>IF(INPUT_OUTPUT!BI762="","",INPUT_OUTPUT!BI762)</f>
        <v/>
      </c>
      <c r="F775" s="2462" t="str">
        <f>IF(INPUT_OUTPUT!BJ762="","",INPUT_OUTPUT!BJ762)</f>
        <v/>
      </c>
      <c r="G775" s="2462" t="str">
        <f>IF(INPUT_OUTPUT!BK762="","",INPUT_OUTPUT!BK762)</f>
        <v/>
      </c>
      <c r="H775" s="2462" t="str">
        <f>IF(INPUT_OUTPUT!BL762="","",INPUT_OUTPUT!BL762)</f>
        <v/>
      </c>
      <c r="I775" s="2462" t="str">
        <f>IF(INPUT_OUTPUT!BM762="","",INPUT_OUTPUT!BM762)</f>
        <v/>
      </c>
      <c r="J775" s="2462" t="str">
        <f>IF(INPUT_OUTPUT!BN762="","",INPUT_OUTPUT!BN762)</f>
        <v/>
      </c>
      <c r="K775" s="2453" t="str">
        <f t="shared" si="36"/>
        <v/>
      </c>
      <c r="L775" s="2457" t="str">
        <f>IF(INPUT_OUTPUT!BO762="","",INPUT_OUTPUT!BO762)</f>
        <v/>
      </c>
      <c r="M775" s="2457" t="str">
        <f>IF(INPUT_OUTPUT!BP762="","",INPUT_OUTPUT!BP762)</f>
        <v/>
      </c>
      <c r="N775" s="2457" t="str">
        <f>IF(INPUT_OUTPUT!BQ762="","",INPUT_OUTPUT!BQ762)</f>
        <v/>
      </c>
      <c r="O775" s="2457" t="str">
        <f>IF(INPUT_OUTPUT!BR762="","",INPUT_OUTPUT!BR762)</f>
        <v/>
      </c>
      <c r="P775" s="2457" t="str">
        <f>IF(INPUT_OUTPUT!BS762="","",INPUT_OUTPUT!BS762)</f>
        <v/>
      </c>
      <c r="Q775" s="2457" t="str">
        <f>IF(INPUT_OUTPUT!BT762="","",INPUT_OUTPUT!BT762)</f>
        <v/>
      </c>
      <c r="R775" s="2457" t="str">
        <f>IF(INPUT_OUTPUT!BU762="","",INPUT_OUTPUT!BU762)</f>
        <v/>
      </c>
      <c r="S775" s="2461" t="str">
        <f t="shared" si="37"/>
        <v/>
      </c>
      <c r="T775" s="2457" t="str">
        <f>IF(INPUT_OUTPUT!BV762="","",INPUT_OUTPUT!BV762)</f>
        <v/>
      </c>
      <c r="U775" s="2457" t="str">
        <f>IF(INPUT_OUTPUT!BW762="","",INPUT_OUTPUT!BW762)</f>
        <v/>
      </c>
      <c r="V775" s="2457" t="str">
        <f>IF(INPUT_OUTPUT!BX762="","",INPUT_OUTPUT!BX762)</f>
        <v/>
      </c>
      <c r="W775" s="2457" t="str">
        <f>IF(INPUT_OUTPUT!BY762="","",INPUT_OUTPUT!BY762)</f>
        <v/>
      </c>
      <c r="X775" s="2457" t="str">
        <f>IF(INPUT_OUTPUT!BZ762="","",INPUT_OUTPUT!BZ762)</f>
        <v/>
      </c>
      <c r="Y775" s="2457" t="str">
        <f>IF(INPUT_OUTPUT!CA762="","",INPUT_OUTPUT!CA762)</f>
        <v/>
      </c>
      <c r="Z775" s="2457" t="str">
        <f>IF(INPUT_OUTPUT!CB762="","",INPUT_OUTPUT!CB762)</f>
        <v/>
      </c>
      <c r="AA775" s="2461" t="str">
        <f t="shared" si="38"/>
        <v/>
      </c>
      <c r="AB775" s="2459" t="str">
        <f>IF(INPUT_OUTPUT!CC762="","",INPUT_OUTPUT!CC762)</f>
        <v/>
      </c>
      <c r="AC775" s="2459" t="str">
        <f>IF(INPUT_OUTPUT!CD762="","",INPUT_OUTPUT!CD762)</f>
        <v/>
      </c>
      <c r="AD775" s="2459" t="str">
        <f>IF(INPUT_OUTPUT!CE762="","",INPUT_OUTPUT!CE762)</f>
        <v/>
      </c>
      <c r="AE775" s="2459" t="str">
        <f>IF(INPUT_OUTPUT!CF762="","",INPUT_OUTPUT!CF762)</f>
        <v/>
      </c>
      <c r="AF775" s="2459" t="str">
        <f>IF(INPUT_OUTPUT!CG762="","",INPUT_OUTPUT!CG762)</f>
        <v/>
      </c>
      <c r="AG775" s="2459" t="str">
        <f>IF(INPUT_OUTPUT!CH762="","",INPUT_OUTPUT!CH762)</f>
        <v/>
      </c>
      <c r="AH775" s="2459" t="str">
        <f>IF(INPUT_OUTPUT!CI762="","",INPUT_OUTPUT!CI762)</f>
        <v/>
      </c>
    </row>
    <row r="776" spans="3:34" s="2437" customFormat="1" ht="12.75" customHeight="1">
      <c r="C776" s="2461" t="str">
        <f>IF(INPUT_OUTPUT!C763="","",INPUT_OUTPUT!C763)</f>
        <v/>
      </c>
      <c r="D776" s="2462" t="str">
        <f>IF(INPUT_OUTPUT!BH763="","",INPUT_OUTPUT!BH763)</f>
        <v/>
      </c>
      <c r="E776" s="2462" t="str">
        <f>IF(INPUT_OUTPUT!BI763="","",INPUT_OUTPUT!BI763)</f>
        <v/>
      </c>
      <c r="F776" s="2462" t="str">
        <f>IF(INPUT_OUTPUT!BJ763="","",INPUT_OUTPUT!BJ763)</f>
        <v/>
      </c>
      <c r="G776" s="2462" t="str">
        <f>IF(INPUT_OUTPUT!BK763="","",INPUT_OUTPUT!BK763)</f>
        <v/>
      </c>
      <c r="H776" s="2462" t="str">
        <f>IF(INPUT_OUTPUT!BL763="","",INPUT_OUTPUT!BL763)</f>
        <v/>
      </c>
      <c r="I776" s="2462" t="str">
        <f>IF(INPUT_OUTPUT!BM763="","",INPUT_OUTPUT!BM763)</f>
        <v/>
      </c>
      <c r="J776" s="2462" t="str">
        <f>IF(INPUT_OUTPUT!BN763="","",INPUT_OUTPUT!BN763)</f>
        <v/>
      </c>
      <c r="K776" s="2453" t="str">
        <f t="shared" si="36"/>
        <v/>
      </c>
      <c r="L776" s="2457" t="str">
        <f>IF(INPUT_OUTPUT!BO763="","",INPUT_OUTPUT!BO763)</f>
        <v/>
      </c>
      <c r="M776" s="2457" t="str">
        <f>IF(INPUT_OUTPUT!BP763="","",INPUT_OUTPUT!BP763)</f>
        <v/>
      </c>
      <c r="N776" s="2457" t="str">
        <f>IF(INPUT_OUTPUT!BQ763="","",INPUT_OUTPUT!BQ763)</f>
        <v/>
      </c>
      <c r="O776" s="2457" t="str">
        <f>IF(INPUT_OUTPUT!BR763="","",INPUT_OUTPUT!BR763)</f>
        <v/>
      </c>
      <c r="P776" s="2457" t="str">
        <f>IF(INPUT_OUTPUT!BS763="","",INPUT_OUTPUT!BS763)</f>
        <v/>
      </c>
      <c r="Q776" s="2457" t="str">
        <f>IF(INPUT_OUTPUT!BT763="","",INPUT_OUTPUT!BT763)</f>
        <v/>
      </c>
      <c r="R776" s="2457" t="str">
        <f>IF(INPUT_OUTPUT!BU763="","",INPUT_OUTPUT!BU763)</f>
        <v/>
      </c>
      <c r="S776" s="2461" t="str">
        <f t="shared" si="37"/>
        <v/>
      </c>
      <c r="T776" s="2457" t="str">
        <f>IF(INPUT_OUTPUT!BV763="","",INPUT_OUTPUT!BV763)</f>
        <v/>
      </c>
      <c r="U776" s="2457" t="str">
        <f>IF(INPUT_OUTPUT!BW763="","",INPUT_OUTPUT!BW763)</f>
        <v/>
      </c>
      <c r="V776" s="2457" t="str">
        <f>IF(INPUT_OUTPUT!BX763="","",INPUT_OUTPUT!BX763)</f>
        <v/>
      </c>
      <c r="W776" s="2457" t="str">
        <f>IF(INPUT_OUTPUT!BY763="","",INPUT_OUTPUT!BY763)</f>
        <v/>
      </c>
      <c r="X776" s="2457" t="str">
        <f>IF(INPUT_OUTPUT!BZ763="","",INPUT_OUTPUT!BZ763)</f>
        <v/>
      </c>
      <c r="Y776" s="2457" t="str">
        <f>IF(INPUT_OUTPUT!CA763="","",INPUT_OUTPUT!CA763)</f>
        <v/>
      </c>
      <c r="Z776" s="2457" t="str">
        <f>IF(INPUT_OUTPUT!CB763="","",INPUT_OUTPUT!CB763)</f>
        <v/>
      </c>
      <c r="AA776" s="2461" t="str">
        <f t="shared" si="38"/>
        <v/>
      </c>
      <c r="AB776" s="2459" t="str">
        <f>IF(INPUT_OUTPUT!CC763="","",INPUT_OUTPUT!CC763)</f>
        <v/>
      </c>
      <c r="AC776" s="2459" t="str">
        <f>IF(INPUT_OUTPUT!CD763="","",INPUT_OUTPUT!CD763)</f>
        <v/>
      </c>
      <c r="AD776" s="2459" t="str">
        <f>IF(INPUT_OUTPUT!CE763="","",INPUT_OUTPUT!CE763)</f>
        <v/>
      </c>
      <c r="AE776" s="2459" t="str">
        <f>IF(INPUT_OUTPUT!CF763="","",INPUT_OUTPUT!CF763)</f>
        <v/>
      </c>
      <c r="AF776" s="2459" t="str">
        <f>IF(INPUT_OUTPUT!CG763="","",INPUT_OUTPUT!CG763)</f>
        <v/>
      </c>
      <c r="AG776" s="2459" t="str">
        <f>IF(INPUT_OUTPUT!CH763="","",INPUT_OUTPUT!CH763)</f>
        <v/>
      </c>
      <c r="AH776" s="2459" t="str">
        <f>IF(INPUT_OUTPUT!CI763="","",INPUT_OUTPUT!CI763)</f>
        <v/>
      </c>
    </row>
    <row r="777" spans="3:34" s="2437" customFormat="1" ht="12.75" customHeight="1">
      <c r="C777" s="2461" t="str">
        <f>IF(INPUT_OUTPUT!C764="","",INPUT_OUTPUT!C764)</f>
        <v/>
      </c>
      <c r="D777" s="2462" t="str">
        <f>IF(INPUT_OUTPUT!BH764="","",INPUT_OUTPUT!BH764)</f>
        <v/>
      </c>
      <c r="E777" s="2462" t="str">
        <f>IF(INPUT_OUTPUT!BI764="","",INPUT_OUTPUT!BI764)</f>
        <v/>
      </c>
      <c r="F777" s="2462" t="str">
        <f>IF(INPUT_OUTPUT!BJ764="","",INPUT_OUTPUT!BJ764)</f>
        <v/>
      </c>
      <c r="G777" s="2462" t="str">
        <f>IF(INPUT_OUTPUT!BK764="","",INPUT_OUTPUT!BK764)</f>
        <v/>
      </c>
      <c r="H777" s="2462" t="str">
        <f>IF(INPUT_OUTPUT!BL764="","",INPUT_OUTPUT!BL764)</f>
        <v/>
      </c>
      <c r="I777" s="2462" t="str">
        <f>IF(INPUT_OUTPUT!BM764="","",INPUT_OUTPUT!BM764)</f>
        <v/>
      </c>
      <c r="J777" s="2462" t="str">
        <f>IF(INPUT_OUTPUT!BN764="","",INPUT_OUTPUT!BN764)</f>
        <v/>
      </c>
      <c r="K777" s="2453" t="str">
        <f t="shared" si="36"/>
        <v/>
      </c>
      <c r="L777" s="2457" t="str">
        <f>IF(INPUT_OUTPUT!BO764="","",INPUT_OUTPUT!BO764)</f>
        <v/>
      </c>
      <c r="M777" s="2457" t="str">
        <f>IF(INPUT_OUTPUT!BP764="","",INPUT_OUTPUT!BP764)</f>
        <v/>
      </c>
      <c r="N777" s="2457" t="str">
        <f>IF(INPUT_OUTPUT!BQ764="","",INPUT_OUTPUT!BQ764)</f>
        <v/>
      </c>
      <c r="O777" s="2457" t="str">
        <f>IF(INPUT_OUTPUT!BR764="","",INPUT_OUTPUT!BR764)</f>
        <v/>
      </c>
      <c r="P777" s="2457" t="str">
        <f>IF(INPUT_OUTPUT!BS764="","",INPUT_OUTPUT!BS764)</f>
        <v/>
      </c>
      <c r="Q777" s="2457" t="str">
        <f>IF(INPUT_OUTPUT!BT764="","",INPUT_OUTPUT!BT764)</f>
        <v/>
      </c>
      <c r="R777" s="2457" t="str">
        <f>IF(INPUT_OUTPUT!BU764="","",INPUT_OUTPUT!BU764)</f>
        <v/>
      </c>
      <c r="S777" s="2461" t="str">
        <f t="shared" si="37"/>
        <v/>
      </c>
      <c r="T777" s="2457" t="str">
        <f>IF(INPUT_OUTPUT!BV764="","",INPUT_OUTPUT!BV764)</f>
        <v/>
      </c>
      <c r="U777" s="2457" t="str">
        <f>IF(INPUT_OUTPUT!BW764="","",INPUT_OUTPUT!BW764)</f>
        <v/>
      </c>
      <c r="V777" s="2457" t="str">
        <f>IF(INPUT_OUTPUT!BX764="","",INPUT_OUTPUT!BX764)</f>
        <v/>
      </c>
      <c r="W777" s="2457" t="str">
        <f>IF(INPUT_OUTPUT!BY764="","",INPUT_OUTPUT!BY764)</f>
        <v/>
      </c>
      <c r="X777" s="2457" t="str">
        <f>IF(INPUT_OUTPUT!BZ764="","",INPUT_OUTPUT!BZ764)</f>
        <v/>
      </c>
      <c r="Y777" s="2457" t="str">
        <f>IF(INPUT_OUTPUT!CA764="","",INPUT_OUTPUT!CA764)</f>
        <v/>
      </c>
      <c r="Z777" s="2457" t="str">
        <f>IF(INPUT_OUTPUT!CB764="","",INPUT_OUTPUT!CB764)</f>
        <v/>
      </c>
      <c r="AA777" s="2461" t="str">
        <f t="shared" si="38"/>
        <v/>
      </c>
      <c r="AB777" s="2459" t="str">
        <f>IF(INPUT_OUTPUT!CC764="","",INPUT_OUTPUT!CC764)</f>
        <v/>
      </c>
      <c r="AC777" s="2459" t="str">
        <f>IF(INPUT_OUTPUT!CD764="","",INPUT_OUTPUT!CD764)</f>
        <v/>
      </c>
      <c r="AD777" s="2459" t="str">
        <f>IF(INPUT_OUTPUT!CE764="","",INPUT_OUTPUT!CE764)</f>
        <v/>
      </c>
      <c r="AE777" s="2459" t="str">
        <f>IF(INPUT_OUTPUT!CF764="","",INPUT_OUTPUT!CF764)</f>
        <v/>
      </c>
      <c r="AF777" s="2459" t="str">
        <f>IF(INPUT_OUTPUT!CG764="","",INPUT_OUTPUT!CG764)</f>
        <v/>
      </c>
      <c r="AG777" s="2459" t="str">
        <f>IF(INPUT_OUTPUT!CH764="","",INPUT_OUTPUT!CH764)</f>
        <v/>
      </c>
      <c r="AH777" s="2459" t="str">
        <f>IF(INPUT_OUTPUT!CI764="","",INPUT_OUTPUT!CI764)</f>
        <v/>
      </c>
    </row>
    <row r="778" spans="3:34" s="2437" customFormat="1" ht="12.75" customHeight="1">
      <c r="C778" s="2461" t="str">
        <f>IF(INPUT_OUTPUT!C765="","",INPUT_OUTPUT!C765)</f>
        <v/>
      </c>
      <c r="D778" s="2462" t="str">
        <f>IF(INPUT_OUTPUT!BH765="","",INPUT_OUTPUT!BH765)</f>
        <v/>
      </c>
      <c r="E778" s="2462" t="str">
        <f>IF(INPUT_OUTPUT!BI765="","",INPUT_OUTPUT!BI765)</f>
        <v/>
      </c>
      <c r="F778" s="2462" t="str">
        <f>IF(INPUT_OUTPUT!BJ765="","",INPUT_OUTPUT!BJ765)</f>
        <v/>
      </c>
      <c r="G778" s="2462" t="str">
        <f>IF(INPUT_OUTPUT!BK765="","",INPUT_OUTPUT!BK765)</f>
        <v/>
      </c>
      <c r="H778" s="2462" t="str">
        <f>IF(INPUT_OUTPUT!BL765="","",INPUT_OUTPUT!BL765)</f>
        <v/>
      </c>
      <c r="I778" s="2462" t="str">
        <f>IF(INPUT_OUTPUT!BM765="","",INPUT_OUTPUT!BM765)</f>
        <v/>
      </c>
      <c r="J778" s="2462" t="str">
        <f>IF(INPUT_OUTPUT!BN765="","",INPUT_OUTPUT!BN765)</f>
        <v/>
      </c>
      <c r="K778" s="2453" t="str">
        <f t="shared" si="36"/>
        <v/>
      </c>
      <c r="L778" s="2457" t="str">
        <f>IF(INPUT_OUTPUT!BO765="","",INPUT_OUTPUT!BO765)</f>
        <v/>
      </c>
      <c r="M778" s="2457" t="str">
        <f>IF(INPUT_OUTPUT!BP765="","",INPUT_OUTPUT!BP765)</f>
        <v/>
      </c>
      <c r="N778" s="2457" t="str">
        <f>IF(INPUT_OUTPUT!BQ765="","",INPUT_OUTPUT!BQ765)</f>
        <v/>
      </c>
      <c r="O778" s="2457" t="str">
        <f>IF(INPUT_OUTPUT!BR765="","",INPUT_OUTPUT!BR765)</f>
        <v/>
      </c>
      <c r="P778" s="2457" t="str">
        <f>IF(INPUT_OUTPUT!BS765="","",INPUT_OUTPUT!BS765)</f>
        <v/>
      </c>
      <c r="Q778" s="2457" t="str">
        <f>IF(INPUT_OUTPUT!BT765="","",INPUT_OUTPUT!BT765)</f>
        <v/>
      </c>
      <c r="R778" s="2457" t="str">
        <f>IF(INPUT_OUTPUT!BU765="","",INPUT_OUTPUT!BU765)</f>
        <v/>
      </c>
      <c r="S778" s="2461" t="str">
        <f t="shared" si="37"/>
        <v/>
      </c>
      <c r="T778" s="2457" t="str">
        <f>IF(INPUT_OUTPUT!BV765="","",INPUT_OUTPUT!BV765)</f>
        <v/>
      </c>
      <c r="U778" s="2457" t="str">
        <f>IF(INPUT_OUTPUT!BW765="","",INPUT_OUTPUT!BW765)</f>
        <v/>
      </c>
      <c r="V778" s="2457" t="str">
        <f>IF(INPUT_OUTPUT!BX765="","",INPUT_OUTPUT!BX765)</f>
        <v/>
      </c>
      <c r="W778" s="2457" t="str">
        <f>IF(INPUT_OUTPUT!BY765="","",INPUT_OUTPUT!BY765)</f>
        <v/>
      </c>
      <c r="X778" s="2457" t="str">
        <f>IF(INPUT_OUTPUT!BZ765="","",INPUT_OUTPUT!BZ765)</f>
        <v/>
      </c>
      <c r="Y778" s="2457" t="str">
        <f>IF(INPUT_OUTPUT!CA765="","",INPUT_OUTPUT!CA765)</f>
        <v/>
      </c>
      <c r="Z778" s="2457" t="str">
        <f>IF(INPUT_OUTPUT!CB765="","",INPUT_OUTPUT!CB765)</f>
        <v/>
      </c>
      <c r="AA778" s="2461" t="str">
        <f t="shared" si="38"/>
        <v/>
      </c>
      <c r="AB778" s="2459" t="str">
        <f>IF(INPUT_OUTPUT!CC765="","",INPUT_OUTPUT!CC765)</f>
        <v/>
      </c>
      <c r="AC778" s="2459" t="str">
        <f>IF(INPUT_OUTPUT!CD765="","",INPUT_OUTPUT!CD765)</f>
        <v/>
      </c>
      <c r="AD778" s="2459" t="str">
        <f>IF(INPUT_OUTPUT!CE765="","",INPUT_OUTPUT!CE765)</f>
        <v/>
      </c>
      <c r="AE778" s="2459" t="str">
        <f>IF(INPUT_OUTPUT!CF765="","",INPUT_OUTPUT!CF765)</f>
        <v/>
      </c>
      <c r="AF778" s="2459" t="str">
        <f>IF(INPUT_OUTPUT!CG765="","",INPUT_OUTPUT!CG765)</f>
        <v/>
      </c>
      <c r="AG778" s="2459" t="str">
        <f>IF(INPUT_OUTPUT!CH765="","",INPUT_OUTPUT!CH765)</f>
        <v/>
      </c>
      <c r="AH778" s="2459" t="str">
        <f>IF(INPUT_OUTPUT!CI765="","",INPUT_OUTPUT!CI765)</f>
        <v/>
      </c>
    </row>
    <row r="779" spans="3:34" s="2437" customFormat="1" ht="12.75" customHeight="1">
      <c r="C779" s="2461" t="str">
        <f>IF(INPUT_OUTPUT!C766="","",INPUT_OUTPUT!C766)</f>
        <v/>
      </c>
      <c r="D779" s="2462" t="str">
        <f>IF(INPUT_OUTPUT!BH766="","",INPUT_OUTPUT!BH766)</f>
        <v/>
      </c>
      <c r="E779" s="2462" t="str">
        <f>IF(INPUT_OUTPUT!BI766="","",INPUT_OUTPUT!BI766)</f>
        <v/>
      </c>
      <c r="F779" s="2462" t="str">
        <f>IF(INPUT_OUTPUT!BJ766="","",INPUT_OUTPUT!BJ766)</f>
        <v/>
      </c>
      <c r="G779" s="2462" t="str">
        <f>IF(INPUT_OUTPUT!BK766="","",INPUT_OUTPUT!BK766)</f>
        <v/>
      </c>
      <c r="H779" s="2462" t="str">
        <f>IF(INPUT_OUTPUT!BL766="","",INPUT_OUTPUT!BL766)</f>
        <v/>
      </c>
      <c r="I779" s="2462" t="str">
        <f>IF(INPUT_OUTPUT!BM766="","",INPUT_OUTPUT!BM766)</f>
        <v/>
      </c>
      <c r="J779" s="2462" t="str">
        <f>IF(INPUT_OUTPUT!BN766="","",INPUT_OUTPUT!BN766)</f>
        <v/>
      </c>
      <c r="K779" s="2453" t="str">
        <f t="shared" si="36"/>
        <v/>
      </c>
      <c r="L779" s="2457" t="str">
        <f>IF(INPUT_OUTPUT!BO766="","",INPUT_OUTPUT!BO766)</f>
        <v/>
      </c>
      <c r="M779" s="2457" t="str">
        <f>IF(INPUT_OUTPUT!BP766="","",INPUT_OUTPUT!BP766)</f>
        <v/>
      </c>
      <c r="N779" s="2457" t="str">
        <f>IF(INPUT_OUTPUT!BQ766="","",INPUT_OUTPUT!BQ766)</f>
        <v/>
      </c>
      <c r="O779" s="2457" t="str">
        <f>IF(INPUT_OUTPUT!BR766="","",INPUT_OUTPUT!BR766)</f>
        <v/>
      </c>
      <c r="P779" s="2457" t="str">
        <f>IF(INPUT_OUTPUT!BS766="","",INPUT_OUTPUT!BS766)</f>
        <v/>
      </c>
      <c r="Q779" s="2457" t="str">
        <f>IF(INPUT_OUTPUT!BT766="","",INPUT_OUTPUT!BT766)</f>
        <v/>
      </c>
      <c r="R779" s="2457" t="str">
        <f>IF(INPUT_OUTPUT!BU766="","",INPUT_OUTPUT!BU766)</f>
        <v/>
      </c>
      <c r="S779" s="2461" t="str">
        <f t="shared" si="37"/>
        <v/>
      </c>
      <c r="T779" s="2457" t="str">
        <f>IF(INPUT_OUTPUT!BV766="","",INPUT_OUTPUT!BV766)</f>
        <v/>
      </c>
      <c r="U779" s="2457" t="str">
        <f>IF(INPUT_OUTPUT!BW766="","",INPUT_OUTPUT!BW766)</f>
        <v/>
      </c>
      <c r="V779" s="2457" t="str">
        <f>IF(INPUT_OUTPUT!BX766="","",INPUT_OUTPUT!BX766)</f>
        <v/>
      </c>
      <c r="W779" s="2457" t="str">
        <f>IF(INPUT_OUTPUT!BY766="","",INPUT_OUTPUT!BY766)</f>
        <v/>
      </c>
      <c r="X779" s="2457" t="str">
        <f>IF(INPUT_OUTPUT!BZ766="","",INPUT_OUTPUT!BZ766)</f>
        <v/>
      </c>
      <c r="Y779" s="2457" t="str">
        <f>IF(INPUT_OUTPUT!CA766="","",INPUT_OUTPUT!CA766)</f>
        <v/>
      </c>
      <c r="Z779" s="2457" t="str">
        <f>IF(INPUT_OUTPUT!CB766="","",INPUT_OUTPUT!CB766)</f>
        <v/>
      </c>
      <c r="AA779" s="2461" t="str">
        <f t="shared" si="38"/>
        <v/>
      </c>
      <c r="AB779" s="2459" t="str">
        <f>IF(INPUT_OUTPUT!CC766="","",INPUT_OUTPUT!CC766)</f>
        <v/>
      </c>
      <c r="AC779" s="2459" t="str">
        <f>IF(INPUT_OUTPUT!CD766="","",INPUT_OUTPUT!CD766)</f>
        <v/>
      </c>
      <c r="AD779" s="2459" t="str">
        <f>IF(INPUT_OUTPUT!CE766="","",INPUT_OUTPUT!CE766)</f>
        <v/>
      </c>
      <c r="AE779" s="2459" t="str">
        <f>IF(INPUT_OUTPUT!CF766="","",INPUT_OUTPUT!CF766)</f>
        <v/>
      </c>
      <c r="AF779" s="2459" t="str">
        <f>IF(INPUT_OUTPUT!CG766="","",INPUT_OUTPUT!CG766)</f>
        <v/>
      </c>
      <c r="AG779" s="2459" t="str">
        <f>IF(INPUT_OUTPUT!CH766="","",INPUT_OUTPUT!CH766)</f>
        <v/>
      </c>
      <c r="AH779" s="2459" t="str">
        <f>IF(INPUT_OUTPUT!CI766="","",INPUT_OUTPUT!CI766)</f>
        <v/>
      </c>
    </row>
    <row r="780" spans="3:34" s="2437" customFormat="1" ht="12.75" customHeight="1">
      <c r="C780" s="2461" t="str">
        <f>IF(INPUT_OUTPUT!C767="","",INPUT_OUTPUT!C767)</f>
        <v/>
      </c>
      <c r="D780" s="2462" t="str">
        <f>IF(INPUT_OUTPUT!BH767="","",INPUT_OUTPUT!BH767)</f>
        <v/>
      </c>
      <c r="E780" s="2462" t="str">
        <f>IF(INPUT_OUTPUT!BI767="","",INPUT_OUTPUT!BI767)</f>
        <v/>
      </c>
      <c r="F780" s="2462" t="str">
        <f>IF(INPUT_OUTPUT!BJ767="","",INPUT_OUTPUT!BJ767)</f>
        <v/>
      </c>
      <c r="G780" s="2462" t="str">
        <f>IF(INPUT_OUTPUT!BK767="","",INPUT_OUTPUT!BK767)</f>
        <v/>
      </c>
      <c r="H780" s="2462" t="str">
        <f>IF(INPUT_OUTPUT!BL767="","",INPUT_OUTPUT!BL767)</f>
        <v/>
      </c>
      <c r="I780" s="2462" t="str">
        <f>IF(INPUT_OUTPUT!BM767="","",INPUT_OUTPUT!BM767)</f>
        <v/>
      </c>
      <c r="J780" s="2462" t="str">
        <f>IF(INPUT_OUTPUT!BN767="","",INPUT_OUTPUT!BN767)</f>
        <v/>
      </c>
      <c r="K780" s="2453" t="str">
        <f t="shared" si="36"/>
        <v/>
      </c>
      <c r="L780" s="2457" t="str">
        <f>IF(INPUT_OUTPUT!BO767="","",INPUT_OUTPUT!BO767)</f>
        <v/>
      </c>
      <c r="M780" s="2457" t="str">
        <f>IF(INPUT_OUTPUT!BP767="","",INPUT_OUTPUT!BP767)</f>
        <v/>
      </c>
      <c r="N780" s="2457" t="str">
        <f>IF(INPUT_OUTPUT!BQ767="","",INPUT_OUTPUT!BQ767)</f>
        <v/>
      </c>
      <c r="O780" s="2457" t="str">
        <f>IF(INPUT_OUTPUT!BR767="","",INPUT_OUTPUT!BR767)</f>
        <v/>
      </c>
      <c r="P780" s="2457" t="str">
        <f>IF(INPUT_OUTPUT!BS767="","",INPUT_OUTPUT!BS767)</f>
        <v/>
      </c>
      <c r="Q780" s="2457" t="str">
        <f>IF(INPUT_OUTPUT!BT767="","",INPUT_OUTPUT!BT767)</f>
        <v/>
      </c>
      <c r="R780" s="2457" t="str">
        <f>IF(INPUT_OUTPUT!BU767="","",INPUT_OUTPUT!BU767)</f>
        <v/>
      </c>
      <c r="S780" s="2461" t="str">
        <f t="shared" si="37"/>
        <v/>
      </c>
      <c r="T780" s="2457" t="str">
        <f>IF(INPUT_OUTPUT!BV767="","",INPUT_OUTPUT!BV767)</f>
        <v/>
      </c>
      <c r="U780" s="2457" t="str">
        <f>IF(INPUT_OUTPUT!BW767="","",INPUT_OUTPUT!BW767)</f>
        <v/>
      </c>
      <c r="V780" s="2457" t="str">
        <f>IF(INPUT_OUTPUT!BX767="","",INPUT_OUTPUT!BX767)</f>
        <v/>
      </c>
      <c r="W780" s="2457" t="str">
        <f>IF(INPUT_OUTPUT!BY767="","",INPUT_OUTPUT!BY767)</f>
        <v/>
      </c>
      <c r="X780" s="2457" t="str">
        <f>IF(INPUT_OUTPUT!BZ767="","",INPUT_OUTPUT!BZ767)</f>
        <v/>
      </c>
      <c r="Y780" s="2457" t="str">
        <f>IF(INPUT_OUTPUT!CA767="","",INPUT_OUTPUT!CA767)</f>
        <v/>
      </c>
      <c r="Z780" s="2457" t="str">
        <f>IF(INPUT_OUTPUT!CB767="","",INPUT_OUTPUT!CB767)</f>
        <v/>
      </c>
      <c r="AA780" s="2461" t="str">
        <f t="shared" si="38"/>
        <v/>
      </c>
      <c r="AB780" s="2459" t="str">
        <f>IF(INPUT_OUTPUT!CC767="","",INPUT_OUTPUT!CC767)</f>
        <v/>
      </c>
      <c r="AC780" s="2459" t="str">
        <f>IF(INPUT_OUTPUT!CD767="","",INPUT_OUTPUT!CD767)</f>
        <v/>
      </c>
      <c r="AD780" s="2459" t="str">
        <f>IF(INPUT_OUTPUT!CE767="","",INPUT_OUTPUT!CE767)</f>
        <v/>
      </c>
      <c r="AE780" s="2459" t="str">
        <f>IF(INPUT_OUTPUT!CF767="","",INPUT_OUTPUT!CF767)</f>
        <v/>
      </c>
      <c r="AF780" s="2459" t="str">
        <f>IF(INPUT_OUTPUT!CG767="","",INPUT_OUTPUT!CG767)</f>
        <v/>
      </c>
      <c r="AG780" s="2459" t="str">
        <f>IF(INPUT_OUTPUT!CH767="","",INPUT_OUTPUT!CH767)</f>
        <v/>
      </c>
      <c r="AH780" s="2459" t="str">
        <f>IF(INPUT_OUTPUT!CI767="","",INPUT_OUTPUT!CI767)</f>
        <v/>
      </c>
    </row>
    <row r="781" spans="3:34" s="2437" customFormat="1" ht="12.75" customHeight="1">
      <c r="C781" s="2461" t="str">
        <f>IF(INPUT_OUTPUT!C768="","",INPUT_OUTPUT!C768)</f>
        <v/>
      </c>
      <c r="D781" s="2462" t="str">
        <f>IF(INPUT_OUTPUT!BH768="","",INPUT_OUTPUT!BH768)</f>
        <v/>
      </c>
      <c r="E781" s="2462" t="str">
        <f>IF(INPUT_OUTPUT!BI768="","",INPUT_OUTPUT!BI768)</f>
        <v/>
      </c>
      <c r="F781" s="2462" t="str">
        <f>IF(INPUT_OUTPUT!BJ768="","",INPUT_OUTPUT!BJ768)</f>
        <v/>
      </c>
      <c r="G781" s="2462" t="str">
        <f>IF(INPUT_OUTPUT!BK768="","",INPUT_OUTPUT!BK768)</f>
        <v/>
      </c>
      <c r="H781" s="2462" t="str">
        <f>IF(INPUT_OUTPUT!BL768="","",INPUT_OUTPUT!BL768)</f>
        <v/>
      </c>
      <c r="I781" s="2462" t="str">
        <f>IF(INPUT_OUTPUT!BM768="","",INPUT_OUTPUT!BM768)</f>
        <v/>
      </c>
      <c r="J781" s="2462" t="str">
        <f>IF(INPUT_OUTPUT!BN768="","",INPUT_OUTPUT!BN768)</f>
        <v/>
      </c>
      <c r="K781" s="2453" t="str">
        <f t="shared" si="36"/>
        <v/>
      </c>
      <c r="L781" s="2457" t="str">
        <f>IF(INPUT_OUTPUT!BO768="","",INPUT_OUTPUT!BO768)</f>
        <v/>
      </c>
      <c r="M781" s="2457" t="str">
        <f>IF(INPUT_OUTPUT!BP768="","",INPUT_OUTPUT!BP768)</f>
        <v/>
      </c>
      <c r="N781" s="2457" t="str">
        <f>IF(INPUT_OUTPUT!BQ768="","",INPUT_OUTPUT!BQ768)</f>
        <v/>
      </c>
      <c r="O781" s="2457" t="str">
        <f>IF(INPUT_OUTPUT!BR768="","",INPUT_OUTPUT!BR768)</f>
        <v/>
      </c>
      <c r="P781" s="2457" t="str">
        <f>IF(INPUT_OUTPUT!BS768="","",INPUT_OUTPUT!BS768)</f>
        <v/>
      </c>
      <c r="Q781" s="2457" t="str">
        <f>IF(INPUT_OUTPUT!BT768="","",INPUT_OUTPUT!BT768)</f>
        <v/>
      </c>
      <c r="R781" s="2457" t="str">
        <f>IF(INPUT_OUTPUT!BU768="","",INPUT_OUTPUT!BU768)</f>
        <v/>
      </c>
      <c r="S781" s="2461" t="str">
        <f t="shared" si="37"/>
        <v/>
      </c>
      <c r="T781" s="2457" t="str">
        <f>IF(INPUT_OUTPUT!BV768="","",INPUT_OUTPUT!BV768)</f>
        <v/>
      </c>
      <c r="U781" s="2457" t="str">
        <f>IF(INPUT_OUTPUT!BW768="","",INPUT_OUTPUT!BW768)</f>
        <v/>
      </c>
      <c r="V781" s="2457" t="str">
        <f>IF(INPUT_OUTPUT!BX768="","",INPUT_OUTPUT!BX768)</f>
        <v/>
      </c>
      <c r="W781" s="2457" t="str">
        <f>IF(INPUT_OUTPUT!BY768="","",INPUT_OUTPUT!BY768)</f>
        <v/>
      </c>
      <c r="X781" s="2457" t="str">
        <f>IF(INPUT_OUTPUT!BZ768="","",INPUT_OUTPUT!BZ768)</f>
        <v/>
      </c>
      <c r="Y781" s="2457" t="str">
        <f>IF(INPUT_OUTPUT!CA768="","",INPUT_OUTPUT!CA768)</f>
        <v/>
      </c>
      <c r="Z781" s="2457" t="str">
        <f>IF(INPUT_OUTPUT!CB768="","",INPUT_OUTPUT!CB768)</f>
        <v/>
      </c>
      <c r="AA781" s="2461" t="str">
        <f t="shared" si="38"/>
        <v/>
      </c>
      <c r="AB781" s="2459" t="str">
        <f>IF(INPUT_OUTPUT!CC768="","",INPUT_OUTPUT!CC768)</f>
        <v/>
      </c>
      <c r="AC781" s="2459" t="str">
        <f>IF(INPUT_OUTPUT!CD768="","",INPUT_OUTPUT!CD768)</f>
        <v/>
      </c>
      <c r="AD781" s="2459" t="str">
        <f>IF(INPUT_OUTPUT!CE768="","",INPUT_OUTPUT!CE768)</f>
        <v/>
      </c>
      <c r="AE781" s="2459" t="str">
        <f>IF(INPUT_OUTPUT!CF768="","",INPUT_OUTPUT!CF768)</f>
        <v/>
      </c>
      <c r="AF781" s="2459" t="str">
        <f>IF(INPUT_OUTPUT!CG768="","",INPUT_OUTPUT!CG768)</f>
        <v/>
      </c>
      <c r="AG781" s="2459" t="str">
        <f>IF(INPUT_OUTPUT!CH768="","",INPUT_OUTPUT!CH768)</f>
        <v/>
      </c>
      <c r="AH781" s="2459" t="str">
        <f>IF(INPUT_OUTPUT!CI768="","",INPUT_OUTPUT!CI768)</f>
        <v/>
      </c>
    </row>
    <row r="782" spans="3:34" s="2437" customFormat="1" ht="12.75" customHeight="1">
      <c r="C782" s="2461" t="str">
        <f>IF(INPUT_OUTPUT!C769="","",INPUT_OUTPUT!C769)</f>
        <v/>
      </c>
      <c r="D782" s="2462" t="str">
        <f>IF(INPUT_OUTPUT!BH769="","",INPUT_OUTPUT!BH769)</f>
        <v/>
      </c>
      <c r="E782" s="2462" t="str">
        <f>IF(INPUT_OUTPUT!BI769="","",INPUT_OUTPUT!BI769)</f>
        <v/>
      </c>
      <c r="F782" s="2462" t="str">
        <f>IF(INPUT_OUTPUT!BJ769="","",INPUT_OUTPUT!BJ769)</f>
        <v/>
      </c>
      <c r="G782" s="2462" t="str">
        <f>IF(INPUT_OUTPUT!BK769="","",INPUT_OUTPUT!BK769)</f>
        <v/>
      </c>
      <c r="H782" s="2462" t="str">
        <f>IF(INPUT_OUTPUT!BL769="","",INPUT_OUTPUT!BL769)</f>
        <v/>
      </c>
      <c r="I782" s="2462" t="str">
        <f>IF(INPUT_OUTPUT!BM769="","",INPUT_OUTPUT!BM769)</f>
        <v/>
      </c>
      <c r="J782" s="2462" t="str">
        <f>IF(INPUT_OUTPUT!BN769="","",INPUT_OUTPUT!BN769)</f>
        <v/>
      </c>
      <c r="K782" s="2453" t="str">
        <f t="shared" si="36"/>
        <v/>
      </c>
      <c r="L782" s="2457" t="str">
        <f>IF(INPUT_OUTPUT!BO769="","",INPUT_OUTPUT!BO769)</f>
        <v/>
      </c>
      <c r="M782" s="2457" t="str">
        <f>IF(INPUT_OUTPUT!BP769="","",INPUT_OUTPUT!BP769)</f>
        <v/>
      </c>
      <c r="N782" s="2457" t="str">
        <f>IF(INPUT_OUTPUT!BQ769="","",INPUT_OUTPUT!BQ769)</f>
        <v/>
      </c>
      <c r="O782" s="2457" t="str">
        <f>IF(INPUT_OUTPUT!BR769="","",INPUT_OUTPUT!BR769)</f>
        <v/>
      </c>
      <c r="P782" s="2457" t="str">
        <f>IF(INPUT_OUTPUT!BS769="","",INPUT_OUTPUT!BS769)</f>
        <v/>
      </c>
      <c r="Q782" s="2457" t="str">
        <f>IF(INPUT_OUTPUT!BT769="","",INPUT_OUTPUT!BT769)</f>
        <v/>
      </c>
      <c r="R782" s="2457" t="str">
        <f>IF(INPUT_OUTPUT!BU769="","",INPUT_OUTPUT!BU769)</f>
        <v/>
      </c>
      <c r="S782" s="2461" t="str">
        <f t="shared" si="37"/>
        <v/>
      </c>
      <c r="T782" s="2457" t="str">
        <f>IF(INPUT_OUTPUT!BV769="","",INPUT_OUTPUT!BV769)</f>
        <v/>
      </c>
      <c r="U782" s="2457" t="str">
        <f>IF(INPUT_OUTPUT!BW769="","",INPUT_OUTPUT!BW769)</f>
        <v/>
      </c>
      <c r="V782" s="2457" t="str">
        <f>IF(INPUT_OUTPUT!BX769="","",INPUT_OUTPUT!BX769)</f>
        <v/>
      </c>
      <c r="W782" s="2457" t="str">
        <f>IF(INPUT_OUTPUT!BY769="","",INPUT_OUTPUT!BY769)</f>
        <v/>
      </c>
      <c r="X782" s="2457" t="str">
        <f>IF(INPUT_OUTPUT!BZ769="","",INPUT_OUTPUT!BZ769)</f>
        <v/>
      </c>
      <c r="Y782" s="2457" t="str">
        <f>IF(INPUT_OUTPUT!CA769="","",INPUT_OUTPUT!CA769)</f>
        <v/>
      </c>
      <c r="Z782" s="2457" t="str">
        <f>IF(INPUT_OUTPUT!CB769="","",INPUT_OUTPUT!CB769)</f>
        <v/>
      </c>
      <c r="AA782" s="2461" t="str">
        <f t="shared" si="38"/>
        <v/>
      </c>
      <c r="AB782" s="2459" t="str">
        <f>IF(INPUT_OUTPUT!CC769="","",INPUT_OUTPUT!CC769)</f>
        <v/>
      </c>
      <c r="AC782" s="2459" t="str">
        <f>IF(INPUT_OUTPUT!CD769="","",INPUT_OUTPUT!CD769)</f>
        <v/>
      </c>
      <c r="AD782" s="2459" t="str">
        <f>IF(INPUT_OUTPUT!CE769="","",INPUT_OUTPUT!CE769)</f>
        <v/>
      </c>
      <c r="AE782" s="2459" t="str">
        <f>IF(INPUT_OUTPUT!CF769="","",INPUT_OUTPUT!CF769)</f>
        <v/>
      </c>
      <c r="AF782" s="2459" t="str">
        <f>IF(INPUT_OUTPUT!CG769="","",INPUT_OUTPUT!CG769)</f>
        <v/>
      </c>
      <c r="AG782" s="2459" t="str">
        <f>IF(INPUT_OUTPUT!CH769="","",INPUT_OUTPUT!CH769)</f>
        <v/>
      </c>
      <c r="AH782" s="2459" t="str">
        <f>IF(INPUT_OUTPUT!CI769="","",INPUT_OUTPUT!CI769)</f>
        <v/>
      </c>
    </row>
    <row r="783" spans="3:34" s="2437" customFormat="1" ht="12.75" customHeight="1">
      <c r="C783" s="2461" t="str">
        <f>IF(INPUT_OUTPUT!C770="","",INPUT_OUTPUT!C770)</f>
        <v/>
      </c>
      <c r="D783" s="2462" t="str">
        <f>IF(INPUT_OUTPUT!BH770="","",INPUT_OUTPUT!BH770)</f>
        <v/>
      </c>
      <c r="E783" s="2462" t="str">
        <f>IF(INPUT_OUTPUT!BI770="","",INPUT_OUTPUT!BI770)</f>
        <v/>
      </c>
      <c r="F783" s="2462" t="str">
        <f>IF(INPUT_OUTPUT!BJ770="","",INPUT_OUTPUT!BJ770)</f>
        <v/>
      </c>
      <c r="G783" s="2462" t="str">
        <f>IF(INPUT_OUTPUT!BK770="","",INPUT_OUTPUT!BK770)</f>
        <v/>
      </c>
      <c r="H783" s="2462" t="str">
        <f>IF(INPUT_OUTPUT!BL770="","",INPUT_OUTPUT!BL770)</f>
        <v/>
      </c>
      <c r="I783" s="2462" t="str">
        <f>IF(INPUT_OUTPUT!BM770="","",INPUT_OUTPUT!BM770)</f>
        <v/>
      </c>
      <c r="J783" s="2462" t="str">
        <f>IF(INPUT_OUTPUT!BN770="","",INPUT_OUTPUT!BN770)</f>
        <v/>
      </c>
      <c r="K783" s="2453" t="str">
        <f t="shared" si="36"/>
        <v/>
      </c>
      <c r="L783" s="2457" t="str">
        <f>IF(INPUT_OUTPUT!BO770="","",INPUT_OUTPUT!BO770)</f>
        <v/>
      </c>
      <c r="M783" s="2457" t="str">
        <f>IF(INPUT_OUTPUT!BP770="","",INPUT_OUTPUT!BP770)</f>
        <v/>
      </c>
      <c r="N783" s="2457" t="str">
        <f>IF(INPUT_OUTPUT!BQ770="","",INPUT_OUTPUT!BQ770)</f>
        <v/>
      </c>
      <c r="O783" s="2457" t="str">
        <f>IF(INPUT_OUTPUT!BR770="","",INPUT_OUTPUT!BR770)</f>
        <v/>
      </c>
      <c r="P783" s="2457" t="str">
        <f>IF(INPUT_OUTPUT!BS770="","",INPUT_OUTPUT!BS770)</f>
        <v/>
      </c>
      <c r="Q783" s="2457" t="str">
        <f>IF(INPUT_OUTPUT!BT770="","",INPUT_OUTPUT!BT770)</f>
        <v/>
      </c>
      <c r="R783" s="2457" t="str">
        <f>IF(INPUT_OUTPUT!BU770="","",INPUT_OUTPUT!BU770)</f>
        <v/>
      </c>
      <c r="S783" s="2461" t="str">
        <f t="shared" si="37"/>
        <v/>
      </c>
      <c r="T783" s="2457" t="str">
        <f>IF(INPUT_OUTPUT!BV770="","",INPUT_OUTPUT!BV770)</f>
        <v/>
      </c>
      <c r="U783" s="2457" t="str">
        <f>IF(INPUT_OUTPUT!BW770="","",INPUT_OUTPUT!BW770)</f>
        <v/>
      </c>
      <c r="V783" s="2457" t="str">
        <f>IF(INPUT_OUTPUT!BX770="","",INPUT_OUTPUT!BX770)</f>
        <v/>
      </c>
      <c r="W783" s="2457" t="str">
        <f>IF(INPUT_OUTPUT!BY770="","",INPUT_OUTPUT!BY770)</f>
        <v/>
      </c>
      <c r="X783" s="2457" t="str">
        <f>IF(INPUT_OUTPUT!BZ770="","",INPUT_OUTPUT!BZ770)</f>
        <v/>
      </c>
      <c r="Y783" s="2457" t="str">
        <f>IF(INPUT_OUTPUT!CA770="","",INPUT_OUTPUT!CA770)</f>
        <v/>
      </c>
      <c r="Z783" s="2457" t="str">
        <f>IF(INPUT_OUTPUT!CB770="","",INPUT_OUTPUT!CB770)</f>
        <v/>
      </c>
      <c r="AA783" s="2461" t="str">
        <f t="shared" si="38"/>
        <v/>
      </c>
      <c r="AB783" s="2459" t="str">
        <f>IF(INPUT_OUTPUT!CC770="","",INPUT_OUTPUT!CC770)</f>
        <v/>
      </c>
      <c r="AC783" s="2459" t="str">
        <f>IF(INPUT_OUTPUT!CD770="","",INPUT_OUTPUT!CD770)</f>
        <v/>
      </c>
      <c r="AD783" s="2459" t="str">
        <f>IF(INPUT_OUTPUT!CE770="","",INPUT_OUTPUT!CE770)</f>
        <v/>
      </c>
      <c r="AE783" s="2459" t="str">
        <f>IF(INPUT_OUTPUT!CF770="","",INPUT_OUTPUT!CF770)</f>
        <v/>
      </c>
      <c r="AF783" s="2459" t="str">
        <f>IF(INPUT_OUTPUT!CG770="","",INPUT_OUTPUT!CG770)</f>
        <v/>
      </c>
      <c r="AG783" s="2459" t="str">
        <f>IF(INPUT_OUTPUT!CH770="","",INPUT_OUTPUT!CH770)</f>
        <v/>
      </c>
      <c r="AH783" s="2459" t="str">
        <f>IF(INPUT_OUTPUT!CI770="","",INPUT_OUTPUT!CI770)</f>
        <v/>
      </c>
    </row>
    <row r="784" spans="3:34" s="2437" customFormat="1" ht="12.75" customHeight="1">
      <c r="C784" s="2461" t="str">
        <f>IF(INPUT_OUTPUT!C771="","",INPUT_OUTPUT!C771)</f>
        <v/>
      </c>
      <c r="D784" s="2462" t="str">
        <f>IF(INPUT_OUTPUT!BH771="","",INPUT_OUTPUT!BH771)</f>
        <v/>
      </c>
      <c r="E784" s="2462" t="str">
        <f>IF(INPUT_OUTPUT!BI771="","",INPUT_OUTPUT!BI771)</f>
        <v/>
      </c>
      <c r="F784" s="2462" t="str">
        <f>IF(INPUT_OUTPUT!BJ771="","",INPUT_OUTPUT!BJ771)</f>
        <v/>
      </c>
      <c r="G784" s="2462" t="str">
        <f>IF(INPUT_OUTPUT!BK771="","",INPUT_OUTPUT!BK771)</f>
        <v/>
      </c>
      <c r="H784" s="2462" t="str">
        <f>IF(INPUT_OUTPUT!BL771="","",INPUT_OUTPUT!BL771)</f>
        <v/>
      </c>
      <c r="I784" s="2462" t="str">
        <f>IF(INPUT_OUTPUT!BM771="","",INPUT_OUTPUT!BM771)</f>
        <v/>
      </c>
      <c r="J784" s="2462" t="str">
        <f>IF(INPUT_OUTPUT!BN771="","",INPUT_OUTPUT!BN771)</f>
        <v/>
      </c>
      <c r="K784" s="2453" t="str">
        <f t="shared" si="36"/>
        <v/>
      </c>
      <c r="L784" s="2457" t="str">
        <f>IF(INPUT_OUTPUT!BO771="","",INPUT_OUTPUT!BO771)</f>
        <v/>
      </c>
      <c r="M784" s="2457" t="str">
        <f>IF(INPUT_OUTPUT!BP771="","",INPUT_OUTPUT!BP771)</f>
        <v/>
      </c>
      <c r="N784" s="2457" t="str">
        <f>IF(INPUT_OUTPUT!BQ771="","",INPUT_OUTPUT!BQ771)</f>
        <v/>
      </c>
      <c r="O784" s="2457" t="str">
        <f>IF(INPUT_OUTPUT!BR771="","",INPUT_OUTPUT!BR771)</f>
        <v/>
      </c>
      <c r="P784" s="2457" t="str">
        <f>IF(INPUT_OUTPUT!BS771="","",INPUT_OUTPUT!BS771)</f>
        <v/>
      </c>
      <c r="Q784" s="2457" t="str">
        <f>IF(INPUT_OUTPUT!BT771="","",INPUT_OUTPUT!BT771)</f>
        <v/>
      </c>
      <c r="R784" s="2457" t="str">
        <f>IF(INPUT_OUTPUT!BU771="","",INPUT_OUTPUT!BU771)</f>
        <v/>
      </c>
      <c r="S784" s="2461" t="str">
        <f t="shared" si="37"/>
        <v/>
      </c>
      <c r="T784" s="2457" t="str">
        <f>IF(INPUT_OUTPUT!BV771="","",INPUT_OUTPUT!BV771)</f>
        <v/>
      </c>
      <c r="U784" s="2457" t="str">
        <f>IF(INPUT_OUTPUT!BW771="","",INPUT_OUTPUT!BW771)</f>
        <v/>
      </c>
      <c r="V784" s="2457" t="str">
        <f>IF(INPUT_OUTPUT!BX771="","",INPUT_OUTPUT!BX771)</f>
        <v/>
      </c>
      <c r="W784" s="2457" t="str">
        <f>IF(INPUT_OUTPUT!BY771="","",INPUT_OUTPUT!BY771)</f>
        <v/>
      </c>
      <c r="X784" s="2457" t="str">
        <f>IF(INPUT_OUTPUT!BZ771="","",INPUT_OUTPUT!BZ771)</f>
        <v/>
      </c>
      <c r="Y784" s="2457" t="str">
        <f>IF(INPUT_OUTPUT!CA771="","",INPUT_OUTPUT!CA771)</f>
        <v/>
      </c>
      <c r="Z784" s="2457" t="str">
        <f>IF(INPUT_OUTPUT!CB771="","",INPUT_OUTPUT!CB771)</f>
        <v/>
      </c>
      <c r="AA784" s="2461" t="str">
        <f t="shared" si="38"/>
        <v/>
      </c>
      <c r="AB784" s="2459" t="str">
        <f>IF(INPUT_OUTPUT!CC771="","",INPUT_OUTPUT!CC771)</f>
        <v/>
      </c>
      <c r="AC784" s="2459" t="str">
        <f>IF(INPUT_OUTPUT!CD771="","",INPUT_OUTPUT!CD771)</f>
        <v/>
      </c>
      <c r="AD784" s="2459" t="str">
        <f>IF(INPUT_OUTPUT!CE771="","",INPUT_OUTPUT!CE771)</f>
        <v/>
      </c>
      <c r="AE784" s="2459" t="str">
        <f>IF(INPUT_OUTPUT!CF771="","",INPUT_OUTPUT!CF771)</f>
        <v/>
      </c>
      <c r="AF784" s="2459" t="str">
        <f>IF(INPUT_OUTPUT!CG771="","",INPUT_OUTPUT!CG771)</f>
        <v/>
      </c>
      <c r="AG784" s="2459" t="str">
        <f>IF(INPUT_OUTPUT!CH771="","",INPUT_OUTPUT!CH771)</f>
        <v/>
      </c>
      <c r="AH784" s="2459" t="str">
        <f>IF(INPUT_OUTPUT!CI771="","",INPUT_OUTPUT!CI771)</f>
        <v/>
      </c>
    </row>
    <row r="785" spans="3:34" s="2437" customFormat="1" ht="12.75" customHeight="1">
      <c r="C785" s="2461" t="str">
        <f>IF(INPUT_OUTPUT!C772="","",INPUT_OUTPUT!C772)</f>
        <v/>
      </c>
      <c r="D785" s="2462" t="str">
        <f>IF(INPUT_OUTPUT!BH772="","",INPUT_OUTPUT!BH772)</f>
        <v/>
      </c>
      <c r="E785" s="2462" t="str">
        <f>IF(INPUT_OUTPUT!BI772="","",INPUT_OUTPUT!BI772)</f>
        <v/>
      </c>
      <c r="F785" s="2462" t="str">
        <f>IF(INPUT_OUTPUT!BJ772="","",INPUT_OUTPUT!BJ772)</f>
        <v/>
      </c>
      <c r="G785" s="2462" t="str">
        <f>IF(INPUT_OUTPUT!BK772="","",INPUT_OUTPUT!BK772)</f>
        <v/>
      </c>
      <c r="H785" s="2462" t="str">
        <f>IF(INPUT_OUTPUT!BL772="","",INPUT_OUTPUT!BL772)</f>
        <v/>
      </c>
      <c r="I785" s="2462" t="str">
        <f>IF(INPUT_OUTPUT!BM772="","",INPUT_OUTPUT!BM772)</f>
        <v/>
      </c>
      <c r="J785" s="2462" t="str">
        <f>IF(INPUT_OUTPUT!BN772="","",INPUT_OUTPUT!BN772)</f>
        <v/>
      </c>
      <c r="K785" s="2453" t="str">
        <f t="shared" si="36"/>
        <v/>
      </c>
      <c r="L785" s="2457" t="str">
        <f>IF(INPUT_OUTPUT!BO772="","",INPUT_OUTPUT!BO772)</f>
        <v/>
      </c>
      <c r="M785" s="2457" t="str">
        <f>IF(INPUT_OUTPUT!BP772="","",INPUT_OUTPUT!BP772)</f>
        <v/>
      </c>
      <c r="N785" s="2457" t="str">
        <f>IF(INPUT_OUTPUT!BQ772="","",INPUT_OUTPUT!BQ772)</f>
        <v/>
      </c>
      <c r="O785" s="2457" t="str">
        <f>IF(INPUT_OUTPUT!BR772="","",INPUT_OUTPUT!BR772)</f>
        <v/>
      </c>
      <c r="P785" s="2457" t="str">
        <f>IF(INPUT_OUTPUT!BS772="","",INPUT_OUTPUT!BS772)</f>
        <v/>
      </c>
      <c r="Q785" s="2457" t="str">
        <f>IF(INPUT_OUTPUT!BT772="","",INPUT_OUTPUT!BT772)</f>
        <v/>
      </c>
      <c r="R785" s="2457" t="str">
        <f>IF(INPUT_OUTPUT!BU772="","",INPUT_OUTPUT!BU772)</f>
        <v/>
      </c>
      <c r="S785" s="2461" t="str">
        <f t="shared" si="37"/>
        <v/>
      </c>
      <c r="T785" s="2457" t="str">
        <f>IF(INPUT_OUTPUT!BV772="","",INPUT_OUTPUT!BV772)</f>
        <v/>
      </c>
      <c r="U785" s="2457" t="str">
        <f>IF(INPUT_OUTPUT!BW772="","",INPUT_OUTPUT!BW772)</f>
        <v/>
      </c>
      <c r="V785" s="2457" t="str">
        <f>IF(INPUT_OUTPUT!BX772="","",INPUT_OUTPUT!BX772)</f>
        <v/>
      </c>
      <c r="W785" s="2457" t="str">
        <f>IF(INPUT_OUTPUT!BY772="","",INPUT_OUTPUT!BY772)</f>
        <v/>
      </c>
      <c r="X785" s="2457" t="str">
        <f>IF(INPUT_OUTPUT!BZ772="","",INPUT_OUTPUT!BZ772)</f>
        <v/>
      </c>
      <c r="Y785" s="2457" t="str">
        <f>IF(INPUT_OUTPUT!CA772="","",INPUT_OUTPUT!CA772)</f>
        <v/>
      </c>
      <c r="Z785" s="2457" t="str">
        <f>IF(INPUT_OUTPUT!CB772="","",INPUT_OUTPUT!CB772)</f>
        <v/>
      </c>
      <c r="AA785" s="2461" t="str">
        <f t="shared" si="38"/>
        <v/>
      </c>
      <c r="AB785" s="2459" t="str">
        <f>IF(INPUT_OUTPUT!CC772="","",INPUT_OUTPUT!CC772)</f>
        <v/>
      </c>
      <c r="AC785" s="2459" t="str">
        <f>IF(INPUT_OUTPUT!CD772="","",INPUT_OUTPUT!CD772)</f>
        <v/>
      </c>
      <c r="AD785" s="2459" t="str">
        <f>IF(INPUT_OUTPUT!CE772="","",INPUT_OUTPUT!CE772)</f>
        <v/>
      </c>
      <c r="AE785" s="2459" t="str">
        <f>IF(INPUT_OUTPUT!CF772="","",INPUT_OUTPUT!CF772)</f>
        <v/>
      </c>
      <c r="AF785" s="2459" t="str">
        <f>IF(INPUT_OUTPUT!CG772="","",INPUT_OUTPUT!CG772)</f>
        <v/>
      </c>
      <c r="AG785" s="2459" t="str">
        <f>IF(INPUT_OUTPUT!CH772="","",INPUT_OUTPUT!CH772)</f>
        <v/>
      </c>
      <c r="AH785" s="2459" t="str">
        <f>IF(INPUT_OUTPUT!CI772="","",INPUT_OUTPUT!CI772)</f>
        <v/>
      </c>
    </row>
    <row r="786" spans="3:34" s="2437" customFormat="1" ht="12.75" customHeight="1">
      <c r="C786" s="2461" t="str">
        <f>IF(INPUT_OUTPUT!C773="","",INPUT_OUTPUT!C773)</f>
        <v/>
      </c>
      <c r="D786" s="2462" t="str">
        <f>IF(INPUT_OUTPUT!BH773="","",INPUT_OUTPUT!BH773)</f>
        <v/>
      </c>
      <c r="E786" s="2462" t="str">
        <f>IF(INPUT_OUTPUT!BI773="","",INPUT_OUTPUT!BI773)</f>
        <v/>
      </c>
      <c r="F786" s="2462" t="str">
        <f>IF(INPUT_OUTPUT!BJ773="","",INPUT_OUTPUT!BJ773)</f>
        <v/>
      </c>
      <c r="G786" s="2462" t="str">
        <f>IF(INPUT_OUTPUT!BK773="","",INPUT_OUTPUT!BK773)</f>
        <v/>
      </c>
      <c r="H786" s="2462" t="str">
        <f>IF(INPUT_OUTPUT!BL773="","",INPUT_OUTPUT!BL773)</f>
        <v/>
      </c>
      <c r="I786" s="2462" t="str">
        <f>IF(INPUT_OUTPUT!BM773="","",INPUT_OUTPUT!BM773)</f>
        <v/>
      </c>
      <c r="J786" s="2462" t="str">
        <f>IF(INPUT_OUTPUT!BN773="","",INPUT_OUTPUT!BN773)</f>
        <v/>
      </c>
      <c r="K786" s="2453" t="str">
        <f t="shared" ref="K786:K849" si="39">C786</f>
        <v/>
      </c>
      <c r="L786" s="2457" t="str">
        <f>IF(INPUT_OUTPUT!BO773="","",INPUT_OUTPUT!BO773)</f>
        <v/>
      </c>
      <c r="M786" s="2457" t="str">
        <f>IF(INPUT_OUTPUT!BP773="","",INPUT_OUTPUT!BP773)</f>
        <v/>
      </c>
      <c r="N786" s="2457" t="str">
        <f>IF(INPUT_OUTPUT!BQ773="","",INPUT_OUTPUT!BQ773)</f>
        <v/>
      </c>
      <c r="O786" s="2457" t="str">
        <f>IF(INPUT_OUTPUT!BR773="","",INPUT_OUTPUT!BR773)</f>
        <v/>
      </c>
      <c r="P786" s="2457" t="str">
        <f>IF(INPUT_OUTPUT!BS773="","",INPUT_OUTPUT!BS773)</f>
        <v/>
      </c>
      <c r="Q786" s="2457" t="str">
        <f>IF(INPUT_OUTPUT!BT773="","",INPUT_OUTPUT!BT773)</f>
        <v/>
      </c>
      <c r="R786" s="2457" t="str">
        <f>IF(INPUT_OUTPUT!BU773="","",INPUT_OUTPUT!BU773)</f>
        <v/>
      </c>
      <c r="S786" s="2461" t="str">
        <f t="shared" ref="S786:S849" si="40">K786</f>
        <v/>
      </c>
      <c r="T786" s="2457" t="str">
        <f>IF(INPUT_OUTPUT!BV773="","",INPUT_OUTPUT!BV773)</f>
        <v/>
      </c>
      <c r="U786" s="2457" t="str">
        <f>IF(INPUT_OUTPUT!BW773="","",INPUT_OUTPUT!BW773)</f>
        <v/>
      </c>
      <c r="V786" s="2457" t="str">
        <f>IF(INPUT_OUTPUT!BX773="","",INPUT_OUTPUT!BX773)</f>
        <v/>
      </c>
      <c r="W786" s="2457" t="str">
        <f>IF(INPUT_OUTPUT!BY773="","",INPUT_OUTPUT!BY773)</f>
        <v/>
      </c>
      <c r="X786" s="2457" t="str">
        <f>IF(INPUT_OUTPUT!BZ773="","",INPUT_OUTPUT!BZ773)</f>
        <v/>
      </c>
      <c r="Y786" s="2457" t="str">
        <f>IF(INPUT_OUTPUT!CA773="","",INPUT_OUTPUT!CA773)</f>
        <v/>
      </c>
      <c r="Z786" s="2457" t="str">
        <f>IF(INPUT_OUTPUT!CB773="","",INPUT_OUTPUT!CB773)</f>
        <v/>
      </c>
      <c r="AA786" s="2461" t="str">
        <f t="shared" ref="AA786:AA849" si="41">+S786</f>
        <v/>
      </c>
      <c r="AB786" s="2459" t="str">
        <f>IF(INPUT_OUTPUT!CC773="","",INPUT_OUTPUT!CC773)</f>
        <v/>
      </c>
      <c r="AC786" s="2459" t="str">
        <f>IF(INPUT_OUTPUT!CD773="","",INPUT_OUTPUT!CD773)</f>
        <v/>
      </c>
      <c r="AD786" s="2459" t="str">
        <f>IF(INPUT_OUTPUT!CE773="","",INPUT_OUTPUT!CE773)</f>
        <v/>
      </c>
      <c r="AE786" s="2459" t="str">
        <f>IF(INPUT_OUTPUT!CF773="","",INPUT_OUTPUT!CF773)</f>
        <v/>
      </c>
      <c r="AF786" s="2459" t="str">
        <f>IF(INPUT_OUTPUT!CG773="","",INPUT_OUTPUT!CG773)</f>
        <v/>
      </c>
      <c r="AG786" s="2459" t="str">
        <f>IF(INPUT_OUTPUT!CH773="","",INPUT_OUTPUT!CH773)</f>
        <v/>
      </c>
      <c r="AH786" s="2459" t="str">
        <f>IF(INPUT_OUTPUT!CI773="","",INPUT_OUTPUT!CI773)</f>
        <v/>
      </c>
    </row>
    <row r="787" spans="3:34" s="2437" customFormat="1" ht="12.75" customHeight="1">
      <c r="C787" s="2461" t="str">
        <f>IF(INPUT_OUTPUT!C774="","",INPUT_OUTPUT!C774)</f>
        <v/>
      </c>
      <c r="D787" s="2462" t="str">
        <f>IF(INPUT_OUTPUT!BH774="","",INPUT_OUTPUT!BH774)</f>
        <v/>
      </c>
      <c r="E787" s="2462" t="str">
        <f>IF(INPUT_OUTPUT!BI774="","",INPUT_OUTPUT!BI774)</f>
        <v/>
      </c>
      <c r="F787" s="2462" t="str">
        <f>IF(INPUT_OUTPUT!BJ774="","",INPUT_OUTPUT!BJ774)</f>
        <v/>
      </c>
      <c r="G787" s="2462" t="str">
        <f>IF(INPUT_OUTPUT!BK774="","",INPUT_OUTPUT!BK774)</f>
        <v/>
      </c>
      <c r="H787" s="2462" t="str">
        <f>IF(INPUT_OUTPUT!BL774="","",INPUT_OUTPUT!BL774)</f>
        <v/>
      </c>
      <c r="I787" s="2462" t="str">
        <f>IF(INPUT_OUTPUT!BM774="","",INPUT_OUTPUT!BM774)</f>
        <v/>
      </c>
      <c r="J787" s="2462" t="str">
        <f>IF(INPUT_OUTPUT!BN774="","",INPUT_OUTPUT!BN774)</f>
        <v/>
      </c>
      <c r="K787" s="2453" t="str">
        <f t="shared" si="39"/>
        <v/>
      </c>
      <c r="L787" s="2457" t="str">
        <f>IF(INPUT_OUTPUT!BO774="","",INPUT_OUTPUT!BO774)</f>
        <v/>
      </c>
      <c r="M787" s="2457" t="str">
        <f>IF(INPUT_OUTPUT!BP774="","",INPUT_OUTPUT!BP774)</f>
        <v/>
      </c>
      <c r="N787" s="2457" t="str">
        <f>IF(INPUT_OUTPUT!BQ774="","",INPUT_OUTPUT!BQ774)</f>
        <v/>
      </c>
      <c r="O787" s="2457" t="str">
        <f>IF(INPUT_OUTPUT!BR774="","",INPUT_OUTPUT!BR774)</f>
        <v/>
      </c>
      <c r="P787" s="2457" t="str">
        <f>IF(INPUT_OUTPUT!BS774="","",INPUT_OUTPUT!BS774)</f>
        <v/>
      </c>
      <c r="Q787" s="2457" t="str">
        <f>IF(INPUT_OUTPUT!BT774="","",INPUT_OUTPUT!BT774)</f>
        <v/>
      </c>
      <c r="R787" s="2457" t="str">
        <f>IF(INPUT_OUTPUT!BU774="","",INPUT_OUTPUT!BU774)</f>
        <v/>
      </c>
      <c r="S787" s="2461" t="str">
        <f t="shared" si="40"/>
        <v/>
      </c>
      <c r="T787" s="2457" t="str">
        <f>IF(INPUT_OUTPUT!BV774="","",INPUT_OUTPUT!BV774)</f>
        <v/>
      </c>
      <c r="U787" s="2457" t="str">
        <f>IF(INPUT_OUTPUT!BW774="","",INPUT_OUTPUT!BW774)</f>
        <v/>
      </c>
      <c r="V787" s="2457" t="str">
        <f>IF(INPUT_OUTPUT!BX774="","",INPUT_OUTPUT!BX774)</f>
        <v/>
      </c>
      <c r="W787" s="2457" t="str">
        <f>IF(INPUT_OUTPUT!BY774="","",INPUT_OUTPUT!BY774)</f>
        <v/>
      </c>
      <c r="X787" s="2457" t="str">
        <f>IF(INPUT_OUTPUT!BZ774="","",INPUT_OUTPUT!BZ774)</f>
        <v/>
      </c>
      <c r="Y787" s="2457" t="str">
        <f>IF(INPUT_OUTPUT!CA774="","",INPUT_OUTPUT!CA774)</f>
        <v/>
      </c>
      <c r="Z787" s="2457" t="str">
        <f>IF(INPUT_OUTPUT!CB774="","",INPUT_OUTPUT!CB774)</f>
        <v/>
      </c>
      <c r="AA787" s="2461" t="str">
        <f t="shared" si="41"/>
        <v/>
      </c>
      <c r="AB787" s="2459" t="str">
        <f>IF(INPUT_OUTPUT!CC774="","",INPUT_OUTPUT!CC774)</f>
        <v/>
      </c>
      <c r="AC787" s="2459" t="str">
        <f>IF(INPUT_OUTPUT!CD774="","",INPUT_OUTPUT!CD774)</f>
        <v/>
      </c>
      <c r="AD787" s="2459" t="str">
        <f>IF(INPUT_OUTPUT!CE774="","",INPUT_OUTPUT!CE774)</f>
        <v/>
      </c>
      <c r="AE787" s="2459" t="str">
        <f>IF(INPUT_OUTPUT!CF774="","",INPUT_OUTPUT!CF774)</f>
        <v/>
      </c>
      <c r="AF787" s="2459" t="str">
        <f>IF(INPUT_OUTPUT!CG774="","",INPUT_OUTPUT!CG774)</f>
        <v/>
      </c>
      <c r="AG787" s="2459" t="str">
        <f>IF(INPUT_OUTPUT!CH774="","",INPUT_OUTPUT!CH774)</f>
        <v/>
      </c>
      <c r="AH787" s="2459" t="str">
        <f>IF(INPUT_OUTPUT!CI774="","",INPUT_OUTPUT!CI774)</f>
        <v/>
      </c>
    </row>
    <row r="788" spans="3:34" s="2437" customFormat="1" ht="12.75" customHeight="1">
      <c r="C788" s="2461" t="str">
        <f>IF(INPUT_OUTPUT!C775="","",INPUT_OUTPUT!C775)</f>
        <v/>
      </c>
      <c r="D788" s="2462" t="str">
        <f>IF(INPUT_OUTPUT!BH775="","",INPUT_OUTPUT!BH775)</f>
        <v/>
      </c>
      <c r="E788" s="2462" t="str">
        <f>IF(INPUT_OUTPUT!BI775="","",INPUT_OUTPUT!BI775)</f>
        <v/>
      </c>
      <c r="F788" s="2462" t="str">
        <f>IF(INPUT_OUTPUT!BJ775="","",INPUT_OUTPUT!BJ775)</f>
        <v/>
      </c>
      <c r="G788" s="2462" t="str">
        <f>IF(INPUT_OUTPUT!BK775="","",INPUT_OUTPUT!BK775)</f>
        <v/>
      </c>
      <c r="H788" s="2462" t="str">
        <f>IF(INPUT_OUTPUT!BL775="","",INPUT_OUTPUT!BL775)</f>
        <v/>
      </c>
      <c r="I788" s="2462" t="str">
        <f>IF(INPUT_OUTPUT!BM775="","",INPUT_OUTPUT!BM775)</f>
        <v/>
      </c>
      <c r="J788" s="2462" t="str">
        <f>IF(INPUT_OUTPUT!BN775="","",INPUT_OUTPUT!BN775)</f>
        <v/>
      </c>
      <c r="K788" s="2453" t="str">
        <f t="shared" si="39"/>
        <v/>
      </c>
      <c r="L788" s="2457" t="str">
        <f>IF(INPUT_OUTPUT!BO775="","",INPUT_OUTPUT!BO775)</f>
        <v/>
      </c>
      <c r="M788" s="2457" t="str">
        <f>IF(INPUT_OUTPUT!BP775="","",INPUT_OUTPUT!BP775)</f>
        <v/>
      </c>
      <c r="N788" s="2457" t="str">
        <f>IF(INPUT_OUTPUT!BQ775="","",INPUT_OUTPUT!BQ775)</f>
        <v/>
      </c>
      <c r="O788" s="2457" t="str">
        <f>IF(INPUT_OUTPUT!BR775="","",INPUT_OUTPUT!BR775)</f>
        <v/>
      </c>
      <c r="P788" s="2457" t="str">
        <f>IF(INPUT_OUTPUT!BS775="","",INPUT_OUTPUT!BS775)</f>
        <v/>
      </c>
      <c r="Q788" s="2457" t="str">
        <f>IF(INPUT_OUTPUT!BT775="","",INPUT_OUTPUT!BT775)</f>
        <v/>
      </c>
      <c r="R788" s="2457" t="str">
        <f>IF(INPUT_OUTPUT!BU775="","",INPUT_OUTPUT!BU775)</f>
        <v/>
      </c>
      <c r="S788" s="2461" t="str">
        <f t="shared" si="40"/>
        <v/>
      </c>
      <c r="T788" s="2457" t="str">
        <f>IF(INPUT_OUTPUT!BV775="","",INPUT_OUTPUT!BV775)</f>
        <v/>
      </c>
      <c r="U788" s="2457" t="str">
        <f>IF(INPUT_OUTPUT!BW775="","",INPUT_OUTPUT!BW775)</f>
        <v/>
      </c>
      <c r="V788" s="2457" t="str">
        <f>IF(INPUT_OUTPUT!BX775="","",INPUT_OUTPUT!BX775)</f>
        <v/>
      </c>
      <c r="W788" s="2457" t="str">
        <f>IF(INPUT_OUTPUT!BY775="","",INPUT_OUTPUT!BY775)</f>
        <v/>
      </c>
      <c r="X788" s="2457" t="str">
        <f>IF(INPUT_OUTPUT!BZ775="","",INPUT_OUTPUT!BZ775)</f>
        <v/>
      </c>
      <c r="Y788" s="2457" t="str">
        <f>IF(INPUT_OUTPUT!CA775="","",INPUT_OUTPUT!CA775)</f>
        <v/>
      </c>
      <c r="Z788" s="2457" t="str">
        <f>IF(INPUT_OUTPUT!CB775="","",INPUT_OUTPUT!CB775)</f>
        <v/>
      </c>
      <c r="AA788" s="2461" t="str">
        <f t="shared" si="41"/>
        <v/>
      </c>
      <c r="AB788" s="2459" t="str">
        <f>IF(INPUT_OUTPUT!CC775="","",INPUT_OUTPUT!CC775)</f>
        <v/>
      </c>
      <c r="AC788" s="2459" t="str">
        <f>IF(INPUT_OUTPUT!CD775="","",INPUT_OUTPUT!CD775)</f>
        <v/>
      </c>
      <c r="AD788" s="2459" t="str">
        <f>IF(INPUT_OUTPUT!CE775="","",INPUT_OUTPUT!CE775)</f>
        <v/>
      </c>
      <c r="AE788" s="2459" t="str">
        <f>IF(INPUT_OUTPUT!CF775="","",INPUT_OUTPUT!CF775)</f>
        <v/>
      </c>
      <c r="AF788" s="2459" t="str">
        <f>IF(INPUT_OUTPUT!CG775="","",INPUT_OUTPUT!CG775)</f>
        <v/>
      </c>
      <c r="AG788" s="2459" t="str">
        <f>IF(INPUT_OUTPUT!CH775="","",INPUT_OUTPUT!CH775)</f>
        <v/>
      </c>
      <c r="AH788" s="2459" t="str">
        <f>IF(INPUT_OUTPUT!CI775="","",INPUT_OUTPUT!CI775)</f>
        <v/>
      </c>
    </row>
    <row r="789" spans="3:34" s="2437" customFormat="1" ht="12.75" customHeight="1">
      <c r="C789" s="2461" t="str">
        <f>IF(INPUT_OUTPUT!C776="","",INPUT_OUTPUT!C776)</f>
        <v/>
      </c>
      <c r="D789" s="2462" t="str">
        <f>IF(INPUT_OUTPUT!BH776="","",INPUT_OUTPUT!BH776)</f>
        <v/>
      </c>
      <c r="E789" s="2462" t="str">
        <f>IF(INPUT_OUTPUT!BI776="","",INPUT_OUTPUT!BI776)</f>
        <v/>
      </c>
      <c r="F789" s="2462" t="str">
        <f>IF(INPUT_OUTPUT!BJ776="","",INPUT_OUTPUT!BJ776)</f>
        <v/>
      </c>
      <c r="G789" s="2462" t="str">
        <f>IF(INPUT_OUTPUT!BK776="","",INPUT_OUTPUT!BK776)</f>
        <v/>
      </c>
      <c r="H789" s="2462" t="str">
        <f>IF(INPUT_OUTPUT!BL776="","",INPUT_OUTPUT!BL776)</f>
        <v/>
      </c>
      <c r="I789" s="2462" t="str">
        <f>IF(INPUT_OUTPUT!BM776="","",INPUT_OUTPUT!BM776)</f>
        <v/>
      </c>
      <c r="J789" s="2462" t="str">
        <f>IF(INPUT_OUTPUT!BN776="","",INPUT_OUTPUT!BN776)</f>
        <v/>
      </c>
      <c r="K789" s="2453" t="str">
        <f t="shared" si="39"/>
        <v/>
      </c>
      <c r="L789" s="2457" t="str">
        <f>IF(INPUT_OUTPUT!BO776="","",INPUT_OUTPUT!BO776)</f>
        <v/>
      </c>
      <c r="M789" s="2457" t="str">
        <f>IF(INPUT_OUTPUT!BP776="","",INPUT_OUTPUT!BP776)</f>
        <v/>
      </c>
      <c r="N789" s="2457" t="str">
        <f>IF(INPUT_OUTPUT!BQ776="","",INPUT_OUTPUT!BQ776)</f>
        <v/>
      </c>
      <c r="O789" s="2457" t="str">
        <f>IF(INPUT_OUTPUT!BR776="","",INPUT_OUTPUT!BR776)</f>
        <v/>
      </c>
      <c r="P789" s="2457" t="str">
        <f>IF(INPUT_OUTPUT!BS776="","",INPUT_OUTPUT!BS776)</f>
        <v/>
      </c>
      <c r="Q789" s="2457" t="str">
        <f>IF(INPUT_OUTPUT!BT776="","",INPUT_OUTPUT!BT776)</f>
        <v/>
      </c>
      <c r="R789" s="2457" t="str">
        <f>IF(INPUT_OUTPUT!BU776="","",INPUT_OUTPUT!BU776)</f>
        <v/>
      </c>
      <c r="S789" s="2461" t="str">
        <f t="shared" si="40"/>
        <v/>
      </c>
      <c r="T789" s="2457" t="str">
        <f>IF(INPUT_OUTPUT!BV776="","",INPUT_OUTPUT!BV776)</f>
        <v/>
      </c>
      <c r="U789" s="2457" t="str">
        <f>IF(INPUT_OUTPUT!BW776="","",INPUT_OUTPUT!BW776)</f>
        <v/>
      </c>
      <c r="V789" s="2457" t="str">
        <f>IF(INPUT_OUTPUT!BX776="","",INPUT_OUTPUT!BX776)</f>
        <v/>
      </c>
      <c r="W789" s="2457" t="str">
        <f>IF(INPUT_OUTPUT!BY776="","",INPUT_OUTPUT!BY776)</f>
        <v/>
      </c>
      <c r="X789" s="2457" t="str">
        <f>IF(INPUT_OUTPUT!BZ776="","",INPUT_OUTPUT!BZ776)</f>
        <v/>
      </c>
      <c r="Y789" s="2457" t="str">
        <f>IF(INPUT_OUTPUT!CA776="","",INPUT_OUTPUT!CA776)</f>
        <v/>
      </c>
      <c r="Z789" s="2457" t="str">
        <f>IF(INPUT_OUTPUT!CB776="","",INPUT_OUTPUT!CB776)</f>
        <v/>
      </c>
      <c r="AA789" s="2461" t="str">
        <f t="shared" si="41"/>
        <v/>
      </c>
      <c r="AB789" s="2459" t="str">
        <f>IF(INPUT_OUTPUT!CC776="","",INPUT_OUTPUT!CC776)</f>
        <v/>
      </c>
      <c r="AC789" s="2459" t="str">
        <f>IF(INPUT_OUTPUT!CD776="","",INPUT_OUTPUT!CD776)</f>
        <v/>
      </c>
      <c r="AD789" s="2459" t="str">
        <f>IF(INPUT_OUTPUT!CE776="","",INPUT_OUTPUT!CE776)</f>
        <v/>
      </c>
      <c r="AE789" s="2459" t="str">
        <f>IF(INPUT_OUTPUT!CF776="","",INPUT_OUTPUT!CF776)</f>
        <v/>
      </c>
      <c r="AF789" s="2459" t="str">
        <f>IF(INPUT_OUTPUT!CG776="","",INPUT_OUTPUT!CG776)</f>
        <v/>
      </c>
      <c r="AG789" s="2459" t="str">
        <f>IF(INPUT_OUTPUT!CH776="","",INPUT_OUTPUT!CH776)</f>
        <v/>
      </c>
      <c r="AH789" s="2459" t="str">
        <f>IF(INPUT_OUTPUT!CI776="","",INPUT_OUTPUT!CI776)</f>
        <v/>
      </c>
    </row>
    <row r="790" spans="3:34" s="2437" customFormat="1" ht="12.75" customHeight="1">
      <c r="C790" s="2461" t="str">
        <f>IF(INPUT_OUTPUT!C777="","",INPUT_OUTPUT!C777)</f>
        <v/>
      </c>
      <c r="D790" s="2462" t="str">
        <f>IF(INPUT_OUTPUT!BH777="","",INPUT_OUTPUT!BH777)</f>
        <v/>
      </c>
      <c r="E790" s="2462" t="str">
        <f>IF(INPUT_OUTPUT!BI777="","",INPUT_OUTPUT!BI777)</f>
        <v/>
      </c>
      <c r="F790" s="2462" t="str">
        <f>IF(INPUT_OUTPUT!BJ777="","",INPUT_OUTPUT!BJ777)</f>
        <v/>
      </c>
      <c r="G790" s="2462" t="str">
        <f>IF(INPUT_OUTPUT!BK777="","",INPUT_OUTPUT!BK777)</f>
        <v/>
      </c>
      <c r="H790" s="2462" t="str">
        <f>IF(INPUT_OUTPUT!BL777="","",INPUT_OUTPUT!BL777)</f>
        <v/>
      </c>
      <c r="I790" s="2462" t="str">
        <f>IF(INPUT_OUTPUT!BM777="","",INPUT_OUTPUT!BM777)</f>
        <v/>
      </c>
      <c r="J790" s="2462" t="str">
        <f>IF(INPUT_OUTPUT!BN777="","",INPUT_OUTPUT!BN777)</f>
        <v/>
      </c>
      <c r="K790" s="2453" t="str">
        <f t="shared" si="39"/>
        <v/>
      </c>
      <c r="L790" s="2457" t="str">
        <f>IF(INPUT_OUTPUT!BO777="","",INPUT_OUTPUT!BO777)</f>
        <v/>
      </c>
      <c r="M790" s="2457" t="str">
        <f>IF(INPUT_OUTPUT!BP777="","",INPUT_OUTPUT!BP777)</f>
        <v/>
      </c>
      <c r="N790" s="2457" t="str">
        <f>IF(INPUT_OUTPUT!BQ777="","",INPUT_OUTPUT!BQ777)</f>
        <v/>
      </c>
      <c r="O790" s="2457" t="str">
        <f>IF(INPUT_OUTPUT!BR777="","",INPUT_OUTPUT!BR777)</f>
        <v/>
      </c>
      <c r="P790" s="2457" t="str">
        <f>IF(INPUT_OUTPUT!BS777="","",INPUT_OUTPUT!BS777)</f>
        <v/>
      </c>
      <c r="Q790" s="2457" t="str">
        <f>IF(INPUT_OUTPUT!BT777="","",INPUT_OUTPUT!BT777)</f>
        <v/>
      </c>
      <c r="R790" s="2457" t="str">
        <f>IF(INPUT_OUTPUT!BU777="","",INPUT_OUTPUT!BU777)</f>
        <v/>
      </c>
      <c r="S790" s="2461" t="str">
        <f t="shared" si="40"/>
        <v/>
      </c>
      <c r="T790" s="2457" t="str">
        <f>IF(INPUT_OUTPUT!BV777="","",INPUT_OUTPUT!BV777)</f>
        <v/>
      </c>
      <c r="U790" s="2457" t="str">
        <f>IF(INPUT_OUTPUT!BW777="","",INPUT_OUTPUT!BW777)</f>
        <v/>
      </c>
      <c r="V790" s="2457" t="str">
        <f>IF(INPUT_OUTPUT!BX777="","",INPUT_OUTPUT!BX777)</f>
        <v/>
      </c>
      <c r="W790" s="2457" t="str">
        <f>IF(INPUT_OUTPUT!BY777="","",INPUT_OUTPUT!BY777)</f>
        <v/>
      </c>
      <c r="X790" s="2457" t="str">
        <f>IF(INPUT_OUTPUT!BZ777="","",INPUT_OUTPUT!BZ777)</f>
        <v/>
      </c>
      <c r="Y790" s="2457" t="str">
        <f>IF(INPUT_OUTPUT!CA777="","",INPUT_OUTPUT!CA777)</f>
        <v/>
      </c>
      <c r="Z790" s="2457" t="str">
        <f>IF(INPUT_OUTPUT!CB777="","",INPUT_OUTPUT!CB777)</f>
        <v/>
      </c>
      <c r="AA790" s="2461" t="str">
        <f t="shared" si="41"/>
        <v/>
      </c>
      <c r="AB790" s="2459" t="str">
        <f>IF(INPUT_OUTPUT!CC777="","",INPUT_OUTPUT!CC777)</f>
        <v/>
      </c>
      <c r="AC790" s="2459" t="str">
        <f>IF(INPUT_OUTPUT!CD777="","",INPUT_OUTPUT!CD777)</f>
        <v/>
      </c>
      <c r="AD790" s="2459" t="str">
        <f>IF(INPUT_OUTPUT!CE777="","",INPUT_OUTPUT!CE777)</f>
        <v/>
      </c>
      <c r="AE790" s="2459" t="str">
        <f>IF(INPUT_OUTPUT!CF777="","",INPUT_OUTPUT!CF777)</f>
        <v/>
      </c>
      <c r="AF790" s="2459" t="str">
        <f>IF(INPUT_OUTPUT!CG777="","",INPUT_OUTPUT!CG777)</f>
        <v/>
      </c>
      <c r="AG790" s="2459" t="str">
        <f>IF(INPUT_OUTPUT!CH777="","",INPUT_OUTPUT!CH777)</f>
        <v/>
      </c>
      <c r="AH790" s="2459" t="str">
        <f>IF(INPUT_OUTPUT!CI777="","",INPUT_OUTPUT!CI777)</f>
        <v/>
      </c>
    </row>
    <row r="791" spans="3:34" s="2437" customFormat="1" ht="12.75" customHeight="1">
      <c r="C791" s="2461" t="str">
        <f>IF(INPUT_OUTPUT!C778="","",INPUT_OUTPUT!C778)</f>
        <v/>
      </c>
      <c r="D791" s="2462" t="str">
        <f>IF(INPUT_OUTPUT!BH778="","",INPUT_OUTPUT!BH778)</f>
        <v/>
      </c>
      <c r="E791" s="2462" t="str">
        <f>IF(INPUT_OUTPUT!BI778="","",INPUT_OUTPUT!BI778)</f>
        <v/>
      </c>
      <c r="F791" s="2462" t="str">
        <f>IF(INPUT_OUTPUT!BJ778="","",INPUT_OUTPUT!BJ778)</f>
        <v/>
      </c>
      <c r="G791" s="2462" t="str">
        <f>IF(INPUT_OUTPUT!BK778="","",INPUT_OUTPUT!BK778)</f>
        <v/>
      </c>
      <c r="H791" s="2462" t="str">
        <f>IF(INPUT_OUTPUT!BL778="","",INPUT_OUTPUT!BL778)</f>
        <v/>
      </c>
      <c r="I791" s="2462" t="str">
        <f>IF(INPUT_OUTPUT!BM778="","",INPUT_OUTPUT!BM778)</f>
        <v/>
      </c>
      <c r="J791" s="2462" t="str">
        <f>IF(INPUT_OUTPUT!BN778="","",INPUT_OUTPUT!BN778)</f>
        <v/>
      </c>
      <c r="K791" s="2453" t="str">
        <f t="shared" si="39"/>
        <v/>
      </c>
      <c r="L791" s="2457" t="str">
        <f>IF(INPUT_OUTPUT!BO778="","",INPUT_OUTPUT!BO778)</f>
        <v/>
      </c>
      <c r="M791" s="2457" t="str">
        <f>IF(INPUT_OUTPUT!BP778="","",INPUT_OUTPUT!BP778)</f>
        <v/>
      </c>
      <c r="N791" s="2457" t="str">
        <f>IF(INPUT_OUTPUT!BQ778="","",INPUT_OUTPUT!BQ778)</f>
        <v/>
      </c>
      <c r="O791" s="2457" t="str">
        <f>IF(INPUT_OUTPUT!BR778="","",INPUT_OUTPUT!BR778)</f>
        <v/>
      </c>
      <c r="P791" s="2457" t="str">
        <f>IF(INPUT_OUTPUT!BS778="","",INPUT_OUTPUT!BS778)</f>
        <v/>
      </c>
      <c r="Q791" s="2457" t="str">
        <f>IF(INPUT_OUTPUT!BT778="","",INPUT_OUTPUT!BT778)</f>
        <v/>
      </c>
      <c r="R791" s="2457" t="str">
        <f>IF(INPUT_OUTPUT!BU778="","",INPUT_OUTPUT!BU778)</f>
        <v/>
      </c>
      <c r="S791" s="2461" t="str">
        <f t="shared" si="40"/>
        <v/>
      </c>
      <c r="T791" s="2457" t="str">
        <f>IF(INPUT_OUTPUT!BV778="","",INPUT_OUTPUT!BV778)</f>
        <v/>
      </c>
      <c r="U791" s="2457" t="str">
        <f>IF(INPUT_OUTPUT!BW778="","",INPUT_OUTPUT!BW778)</f>
        <v/>
      </c>
      <c r="V791" s="2457" t="str">
        <f>IF(INPUT_OUTPUT!BX778="","",INPUT_OUTPUT!BX778)</f>
        <v/>
      </c>
      <c r="W791" s="2457" t="str">
        <f>IF(INPUT_OUTPUT!BY778="","",INPUT_OUTPUT!BY778)</f>
        <v/>
      </c>
      <c r="X791" s="2457" t="str">
        <f>IF(INPUT_OUTPUT!BZ778="","",INPUT_OUTPUT!BZ778)</f>
        <v/>
      </c>
      <c r="Y791" s="2457" t="str">
        <f>IF(INPUT_OUTPUT!CA778="","",INPUT_OUTPUT!CA778)</f>
        <v/>
      </c>
      <c r="Z791" s="2457" t="str">
        <f>IF(INPUT_OUTPUT!CB778="","",INPUT_OUTPUT!CB778)</f>
        <v/>
      </c>
      <c r="AA791" s="2461" t="str">
        <f t="shared" si="41"/>
        <v/>
      </c>
      <c r="AB791" s="2459" t="str">
        <f>IF(INPUT_OUTPUT!CC778="","",INPUT_OUTPUT!CC778)</f>
        <v/>
      </c>
      <c r="AC791" s="2459" t="str">
        <f>IF(INPUT_OUTPUT!CD778="","",INPUT_OUTPUT!CD778)</f>
        <v/>
      </c>
      <c r="AD791" s="2459" t="str">
        <f>IF(INPUT_OUTPUT!CE778="","",INPUT_OUTPUT!CE778)</f>
        <v/>
      </c>
      <c r="AE791" s="2459" t="str">
        <f>IF(INPUT_OUTPUT!CF778="","",INPUT_OUTPUT!CF778)</f>
        <v/>
      </c>
      <c r="AF791" s="2459" t="str">
        <f>IF(INPUT_OUTPUT!CG778="","",INPUT_OUTPUT!CG778)</f>
        <v/>
      </c>
      <c r="AG791" s="2459" t="str">
        <f>IF(INPUT_OUTPUT!CH778="","",INPUT_OUTPUT!CH778)</f>
        <v/>
      </c>
      <c r="AH791" s="2459" t="str">
        <f>IF(INPUT_OUTPUT!CI778="","",INPUT_OUTPUT!CI778)</f>
        <v/>
      </c>
    </row>
    <row r="792" spans="3:34" s="2437" customFormat="1" ht="12.75" customHeight="1">
      <c r="C792" s="2461" t="str">
        <f>IF(INPUT_OUTPUT!C779="","",INPUT_OUTPUT!C779)</f>
        <v/>
      </c>
      <c r="D792" s="2462" t="str">
        <f>IF(INPUT_OUTPUT!BH779="","",INPUT_OUTPUT!BH779)</f>
        <v/>
      </c>
      <c r="E792" s="2462" t="str">
        <f>IF(INPUT_OUTPUT!BI779="","",INPUT_OUTPUT!BI779)</f>
        <v/>
      </c>
      <c r="F792" s="2462" t="str">
        <f>IF(INPUT_OUTPUT!BJ779="","",INPUT_OUTPUT!BJ779)</f>
        <v/>
      </c>
      <c r="G792" s="2462" t="str">
        <f>IF(INPUT_OUTPUT!BK779="","",INPUT_OUTPUT!BK779)</f>
        <v/>
      </c>
      <c r="H792" s="2462" t="str">
        <f>IF(INPUT_OUTPUT!BL779="","",INPUT_OUTPUT!BL779)</f>
        <v/>
      </c>
      <c r="I792" s="2462" t="str">
        <f>IF(INPUT_OUTPUT!BM779="","",INPUT_OUTPUT!BM779)</f>
        <v/>
      </c>
      <c r="J792" s="2462" t="str">
        <f>IF(INPUT_OUTPUT!BN779="","",INPUT_OUTPUT!BN779)</f>
        <v/>
      </c>
      <c r="K792" s="2453" t="str">
        <f t="shared" si="39"/>
        <v/>
      </c>
      <c r="L792" s="2457" t="str">
        <f>IF(INPUT_OUTPUT!BO779="","",INPUT_OUTPUT!BO779)</f>
        <v/>
      </c>
      <c r="M792" s="2457" t="str">
        <f>IF(INPUT_OUTPUT!BP779="","",INPUT_OUTPUT!BP779)</f>
        <v/>
      </c>
      <c r="N792" s="2457" t="str">
        <f>IF(INPUT_OUTPUT!BQ779="","",INPUT_OUTPUT!BQ779)</f>
        <v/>
      </c>
      <c r="O792" s="2457" t="str">
        <f>IF(INPUT_OUTPUT!BR779="","",INPUT_OUTPUT!BR779)</f>
        <v/>
      </c>
      <c r="P792" s="2457" t="str">
        <f>IF(INPUT_OUTPUT!BS779="","",INPUT_OUTPUT!BS779)</f>
        <v/>
      </c>
      <c r="Q792" s="2457" t="str">
        <f>IF(INPUT_OUTPUT!BT779="","",INPUT_OUTPUT!BT779)</f>
        <v/>
      </c>
      <c r="R792" s="2457" t="str">
        <f>IF(INPUT_OUTPUT!BU779="","",INPUT_OUTPUT!BU779)</f>
        <v/>
      </c>
      <c r="S792" s="2461" t="str">
        <f t="shared" si="40"/>
        <v/>
      </c>
      <c r="T792" s="2457" t="str">
        <f>IF(INPUT_OUTPUT!BV779="","",INPUT_OUTPUT!BV779)</f>
        <v/>
      </c>
      <c r="U792" s="2457" t="str">
        <f>IF(INPUT_OUTPUT!BW779="","",INPUT_OUTPUT!BW779)</f>
        <v/>
      </c>
      <c r="V792" s="2457" t="str">
        <f>IF(INPUT_OUTPUT!BX779="","",INPUT_OUTPUT!BX779)</f>
        <v/>
      </c>
      <c r="W792" s="2457" t="str">
        <f>IF(INPUT_OUTPUT!BY779="","",INPUT_OUTPUT!BY779)</f>
        <v/>
      </c>
      <c r="X792" s="2457" t="str">
        <f>IF(INPUT_OUTPUT!BZ779="","",INPUT_OUTPUT!BZ779)</f>
        <v/>
      </c>
      <c r="Y792" s="2457" t="str">
        <f>IF(INPUT_OUTPUT!CA779="","",INPUT_OUTPUT!CA779)</f>
        <v/>
      </c>
      <c r="Z792" s="2457" t="str">
        <f>IF(INPUT_OUTPUT!CB779="","",INPUT_OUTPUT!CB779)</f>
        <v/>
      </c>
      <c r="AA792" s="2461" t="str">
        <f t="shared" si="41"/>
        <v/>
      </c>
      <c r="AB792" s="2459" t="str">
        <f>IF(INPUT_OUTPUT!CC779="","",INPUT_OUTPUT!CC779)</f>
        <v/>
      </c>
      <c r="AC792" s="2459" t="str">
        <f>IF(INPUT_OUTPUT!CD779="","",INPUT_OUTPUT!CD779)</f>
        <v/>
      </c>
      <c r="AD792" s="2459" t="str">
        <f>IF(INPUT_OUTPUT!CE779="","",INPUT_OUTPUT!CE779)</f>
        <v/>
      </c>
      <c r="AE792" s="2459" t="str">
        <f>IF(INPUT_OUTPUT!CF779="","",INPUT_OUTPUT!CF779)</f>
        <v/>
      </c>
      <c r="AF792" s="2459" t="str">
        <f>IF(INPUT_OUTPUT!CG779="","",INPUT_OUTPUT!CG779)</f>
        <v/>
      </c>
      <c r="AG792" s="2459" t="str">
        <f>IF(INPUT_OUTPUT!CH779="","",INPUT_OUTPUT!CH779)</f>
        <v/>
      </c>
      <c r="AH792" s="2459" t="str">
        <f>IF(INPUT_OUTPUT!CI779="","",INPUT_OUTPUT!CI779)</f>
        <v/>
      </c>
    </row>
    <row r="793" spans="3:34" s="2437" customFormat="1" ht="12.75" customHeight="1">
      <c r="C793" s="2461" t="str">
        <f>IF(INPUT_OUTPUT!C780="","",INPUT_OUTPUT!C780)</f>
        <v/>
      </c>
      <c r="D793" s="2462" t="str">
        <f>IF(INPUT_OUTPUT!BH780="","",INPUT_OUTPUT!BH780)</f>
        <v/>
      </c>
      <c r="E793" s="2462" t="str">
        <f>IF(INPUT_OUTPUT!BI780="","",INPUT_OUTPUT!BI780)</f>
        <v/>
      </c>
      <c r="F793" s="2462" t="str">
        <f>IF(INPUT_OUTPUT!BJ780="","",INPUT_OUTPUT!BJ780)</f>
        <v/>
      </c>
      <c r="G793" s="2462" t="str">
        <f>IF(INPUT_OUTPUT!BK780="","",INPUT_OUTPUT!BK780)</f>
        <v/>
      </c>
      <c r="H793" s="2462" t="str">
        <f>IF(INPUT_OUTPUT!BL780="","",INPUT_OUTPUT!BL780)</f>
        <v/>
      </c>
      <c r="I793" s="2462" t="str">
        <f>IF(INPUT_OUTPUT!BM780="","",INPUT_OUTPUT!BM780)</f>
        <v/>
      </c>
      <c r="J793" s="2462" t="str">
        <f>IF(INPUT_OUTPUT!BN780="","",INPUT_OUTPUT!BN780)</f>
        <v/>
      </c>
      <c r="K793" s="2453" t="str">
        <f t="shared" si="39"/>
        <v/>
      </c>
      <c r="L793" s="2457" t="str">
        <f>IF(INPUT_OUTPUT!BO780="","",INPUT_OUTPUT!BO780)</f>
        <v/>
      </c>
      <c r="M793" s="2457" t="str">
        <f>IF(INPUT_OUTPUT!BP780="","",INPUT_OUTPUT!BP780)</f>
        <v/>
      </c>
      <c r="N793" s="2457" t="str">
        <f>IF(INPUT_OUTPUT!BQ780="","",INPUT_OUTPUT!BQ780)</f>
        <v/>
      </c>
      <c r="O793" s="2457" t="str">
        <f>IF(INPUT_OUTPUT!BR780="","",INPUT_OUTPUT!BR780)</f>
        <v/>
      </c>
      <c r="P793" s="2457" t="str">
        <f>IF(INPUT_OUTPUT!BS780="","",INPUT_OUTPUT!BS780)</f>
        <v/>
      </c>
      <c r="Q793" s="2457" t="str">
        <f>IF(INPUT_OUTPUT!BT780="","",INPUT_OUTPUT!BT780)</f>
        <v/>
      </c>
      <c r="R793" s="2457" t="str">
        <f>IF(INPUT_OUTPUT!BU780="","",INPUT_OUTPUT!BU780)</f>
        <v/>
      </c>
      <c r="S793" s="2461" t="str">
        <f t="shared" si="40"/>
        <v/>
      </c>
      <c r="T793" s="2457" t="str">
        <f>IF(INPUT_OUTPUT!BV780="","",INPUT_OUTPUT!BV780)</f>
        <v/>
      </c>
      <c r="U793" s="2457" t="str">
        <f>IF(INPUT_OUTPUT!BW780="","",INPUT_OUTPUT!BW780)</f>
        <v/>
      </c>
      <c r="V793" s="2457" t="str">
        <f>IF(INPUT_OUTPUT!BX780="","",INPUT_OUTPUT!BX780)</f>
        <v/>
      </c>
      <c r="W793" s="2457" t="str">
        <f>IF(INPUT_OUTPUT!BY780="","",INPUT_OUTPUT!BY780)</f>
        <v/>
      </c>
      <c r="X793" s="2457" t="str">
        <f>IF(INPUT_OUTPUT!BZ780="","",INPUT_OUTPUT!BZ780)</f>
        <v/>
      </c>
      <c r="Y793" s="2457" t="str">
        <f>IF(INPUT_OUTPUT!CA780="","",INPUT_OUTPUT!CA780)</f>
        <v/>
      </c>
      <c r="Z793" s="2457" t="str">
        <f>IF(INPUT_OUTPUT!CB780="","",INPUT_OUTPUT!CB780)</f>
        <v/>
      </c>
      <c r="AA793" s="2461" t="str">
        <f t="shared" si="41"/>
        <v/>
      </c>
      <c r="AB793" s="2459" t="str">
        <f>IF(INPUT_OUTPUT!CC780="","",INPUT_OUTPUT!CC780)</f>
        <v/>
      </c>
      <c r="AC793" s="2459" t="str">
        <f>IF(INPUT_OUTPUT!CD780="","",INPUT_OUTPUT!CD780)</f>
        <v/>
      </c>
      <c r="AD793" s="2459" t="str">
        <f>IF(INPUT_OUTPUT!CE780="","",INPUT_OUTPUT!CE780)</f>
        <v/>
      </c>
      <c r="AE793" s="2459" t="str">
        <f>IF(INPUT_OUTPUT!CF780="","",INPUT_OUTPUT!CF780)</f>
        <v/>
      </c>
      <c r="AF793" s="2459" t="str">
        <f>IF(INPUT_OUTPUT!CG780="","",INPUT_OUTPUT!CG780)</f>
        <v/>
      </c>
      <c r="AG793" s="2459" t="str">
        <f>IF(INPUT_OUTPUT!CH780="","",INPUT_OUTPUT!CH780)</f>
        <v/>
      </c>
      <c r="AH793" s="2459" t="str">
        <f>IF(INPUT_OUTPUT!CI780="","",INPUT_OUTPUT!CI780)</f>
        <v/>
      </c>
    </row>
    <row r="794" spans="3:34" s="2437" customFormat="1" ht="12.75" customHeight="1">
      <c r="C794" s="2461" t="str">
        <f>IF(INPUT_OUTPUT!C781="","",INPUT_OUTPUT!C781)</f>
        <v/>
      </c>
      <c r="D794" s="2462" t="str">
        <f>IF(INPUT_OUTPUT!BH781="","",INPUT_OUTPUT!BH781)</f>
        <v/>
      </c>
      <c r="E794" s="2462" t="str">
        <f>IF(INPUT_OUTPUT!BI781="","",INPUT_OUTPUT!BI781)</f>
        <v/>
      </c>
      <c r="F794" s="2462" t="str">
        <f>IF(INPUT_OUTPUT!BJ781="","",INPUT_OUTPUT!BJ781)</f>
        <v/>
      </c>
      <c r="G794" s="2462" t="str">
        <f>IF(INPUT_OUTPUT!BK781="","",INPUT_OUTPUT!BK781)</f>
        <v/>
      </c>
      <c r="H794" s="2462" t="str">
        <f>IF(INPUT_OUTPUT!BL781="","",INPUT_OUTPUT!BL781)</f>
        <v/>
      </c>
      <c r="I794" s="2462" t="str">
        <f>IF(INPUT_OUTPUT!BM781="","",INPUT_OUTPUT!BM781)</f>
        <v/>
      </c>
      <c r="J794" s="2462" t="str">
        <f>IF(INPUT_OUTPUT!BN781="","",INPUT_OUTPUT!BN781)</f>
        <v/>
      </c>
      <c r="K794" s="2453" t="str">
        <f t="shared" si="39"/>
        <v/>
      </c>
      <c r="L794" s="2457" t="str">
        <f>IF(INPUT_OUTPUT!BO781="","",INPUT_OUTPUT!BO781)</f>
        <v/>
      </c>
      <c r="M794" s="2457" t="str">
        <f>IF(INPUT_OUTPUT!BP781="","",INPUT_OUTPUT!BP781)</f>
        <v/>
      </c>
      <c r="N794" s="2457" t="str">
        <f>IF(INPUT_OUTPUT!BQ781="","",INPUT_OUTPUT!BQ781)</f>
        <v/>
      </c>
      <c r="O794" s="2457" t="str">
        <f>IF(INPUT_OUTPUT!BR781="","",INPUT_OUTPUT!BR781)</f>
        <v/>
      </c>
      <c r="P794" s="2457" t="str">
        <f>IF(INPUT_OUTPUT!BS781="","",INPUT_OUTPUT!BS781)</f>
        <v/>
      </c>
      <c r="Q794" s="2457" t="str">
        <f>IF(INPUT_OUTPUT!BT781="","",INPUT_OUTPUT!BT781)</f>
        <v/>
      </c>
      <c r="R794" s="2457" t="str">
        <f>IF(INPUT_OUTPUT!BU781="","",INPUT_OUTPUT!BU781)</f>
        <v/>
      </c>
      <c r="S794" s="2461" t="str">
        <f t="shared" si="40"/>
        <v/>
      </c>
      <c r="T794" s="2457" t="str">
        <f>IF(INPUT_OUTPUT!BV781="","",INPUT_OUTPUT!BV781)</f>
        <v/>
      </c>
      <c r="U794" s="2457" t="str">
        <f>IF(INPUT_OUTPUT!BW781="","",INPUT_OUTPUT!BW781)</f>
        <v/>
      </c>
      <c r="V794" s="2457" t="str">
        <f>IF(INPUT_OUTPUT!BX781="","",INPUT_OUTPUT!BX781)</f>
        <v/>
      </c>
      <c r="W794" s="2457" t="str">
        <f>IF(INPUT_OUTPUT!BY781="","",INPUT_OUTPUT!BY781)</f>
        <v/>
      </c>
      <c r="X794" s="2457" t="str">
        <f>IF(INPUT_OUTPUT!BZ781="","",INPUT_OUTPUT!BZ781)</f>
        <v/>
      </c>
      <c r="Y794" s="2457" t="str">
        <f>IF(INPUT_OUTPUT!CA781="","",INPUT_OUTPUT!CA781)</f>
        <v/>
      </c>
      <c r="Z794" s="2457" t="str">
        <f>IF(INPUT_OUTPUT!CB781="","",INPUT_OUTPUT!CB781)</f>
        <v/>
      </c>
      <c r="AA794" s="2461" t="str">
        <f t="shared" si="41"/>
        <v/>
      </c>
      <c r="AB794" s="2459" t="str">
        <f>IF(INPUT_OUTPUT!CC781="","",INPUT_OUTPUT!CC781)</f>
        <v/>
      </c>
      <c r="AC794" s="2459" t="str">
        <f>IF(INPUT_OUTPUT!CD781="","",INPUT_OUTPUT!CD781)</f>
        <v/>
      </c>
      <c r="AD794" s="2459" t="str">
        <f>IF(INPUT_OUTPUT!CE781="","",INPUT_OUTPUT!CE781)</f>
        <v/>
      </c>
      <c r="AE794" s="2459" t="str">
        <f>IF(INPUT_OUTPUT!CF781="","",INPUT_OUTPUT!CF781)</f>
        <v/>
      </c>
      <c r="AF794" s="2459" t="str">
        <f>IF(INPUT_OUTPUT!CG781="","",INPUT_OUTPUT!CG781)</f>
        <v/>
      </c>
      <c r="AG794" s="2459" t="str">
        <f>IF(INPUT_OUTPUT!CH781="","",INPUT_OUTPUT!CH781)</f>
        <v/>
      </c>
      <c r="AH794" s="2459" t="str">
        <f>IF(INPUT_OUTPUT!CI781="","",INPUT_OUTPUT!CI781)</f>
        <v/>
      </c>
    </row>
    <row r="795" spans="3:34" s="2437" customFormat="1" ht="12.75" customHeight="1">
      <c r="C795" s="2461" t="str">
        <f>IF(INPUT_OUTPUT!C782="","",INPUT_OUTPUT!C782)</f>
        <v/>
      </c>
      <c r="D795" s="2462" t="str">
        <f>IF(INPUT_OUTPUT!BH782="","",INPUT_OUTPUT!BH782)</f>
        <v/>
      </c>
      <c r="E795" s="2462" t="str">
        <f>IF(INPUT_OUTPUT!BI782="","",INPUT_OUTPUT!BI782)</f>
        <v/>
      </c>
      <c r="F795" s="2462" t="str">
        <f>IF(INPUT_OUTPUT!BJ782="","",INPUT_OUTPUT!BJ782)</f>
        <v/>
      </c>
      <c r="G795" s="2462" t="str">
        <f>IF(INPUT_OUTPUT!BK782="","",INPUT_OUTPUT!BK782)</f>
        <v/>
      </c>
      <c r="H795" s="2462" t="str">
        <f>IF(INPUT_OUTPUT!BL782="","",INPUT_OUTPUT!BL782)</f>
        <v/>
      </c>
      <c r="I795" s="2462" t="str">
        <f>IF(INPUT_OUTPUT!BM782="","",INPUT_OUTPUT!BM782)</f>
        <v/>
      </c>
      <c r="J795" s="2462" t="str">
        <f>IF(INPUT_OUTPUT!BN782="","",INPUT_OUTPUT!BN782)</f>
        <v/>
      </c>
      <c r="K795" s="2453" t="str">
        <f t="shared" si="39"/>
        <v/>
      </c>
      <c r="L795" s="2457" t="str">
        <f>IF(INPUT_OUTPUT!BO782="","",INPUT_OUTPUT!BO782)</f>
        <v/>
      </c>
      <c r="M795" s="2457" t="str">
        <f>IF(INPUT_OUTPUT!BP782="","",INPUT_OUTPUT!BP782)</f>
        <v/>
      </c>
      <c r="N795" s="2457" t="str">
        <f>IF(INPUT_OUTPUT!BQ782="","",INPUT_OUTPUT!BQ782)</f>
        <v/>
      </c>
      <c r="O795" s="2457" t="str">
        <f>IF(INPUT_OUTPUT!BR782="","",INPUT_OUTPUT!BR782)</f>
        <v/>
      </c>
      <c r="P795" s="2457" t="str">
        <f>IF(INPUT_OUTPUT!BS782="","",INPUT_OUTPUT!BS782)</f>
        <v/>
      </c>
      <c r="Q795" s="2457" t="str">
        <f>IF(INPUT_OUTPUT!BT782="","",INPUT_OUTPUT!BT782)</f>
        <v/>
      </c>
      <c r="R795" s="2457" t="str">
        <f>IF(INPUT_OUTPUT!BU782="","",INPUT_OUTPUT!BU782)</f>
        <v/>
      </c>
      <c r="S795" s="2461" t="str">
        <f t="shared" si="40"/>
        <v/>
      </c>
      <c r="T795" s="2457" t="str">
        <f>IF(INPUT_OUTPUT!BV782="","",INPUT_OUTPUT!BV782)</f>
        <v/>
      </c>
      <c r="U795" s="2457" t="str">
        <f>IF(INPUT_OUTPUT!BW782="","",INPUT_OUTPUT!BW782)</f>
        <v/>
      </c>
      <c r="V795" s="2457" t="str">
        <f>IF(INPUT_OUTPUT!BX782="","",INPUT_OUTPUT!BX782)</f>
        <v/>
      </c>
      <c r="W795" s="2457" t="str">
        <f>IF(INPUT_OUTPUT!BY782="","",INPUT_OUTPUT!BY782)</f>
        <v/>
      </c>
      <c r="X795" s="2457" t="str">
        <f>IF(INPUT_OUTPUT!BZ782="","",INPUT_OUTPUT!BZ782)</f>
        <v/>
      </c>
      <c r="Y795" s="2457" t="str">
        <f>IF(INPUT_OUTPUT!CA782="","",INPUT_OUTPUT!CA782)</f>
        <v/>
      </c>
      <c r="Z795" s="2457" t="str">
        <f>IF(INPUT_OUTPUT!CB782="","",INPUT_OUTPUT!CB782)</f>
        <v/>
      </c>
      <c r="AA795" s="2461" t="str">
        <f t="shared" si="41"/>
        <v/>
      </c>
      <c r="AB795" s="2459" t="str">
        <f>IF(INPUT_OUTPUT!CC782="","",INPUT_OUTPUT!CC782)</f>
        <v/>
      </c>
      <c r="AC795" s="2459" t="str">
        <f>IF(INPUT_OUTPUT!CD782="","",INPUT_OUTPUT!CD782)</f>
        <v/>
      </c>
      <c r="AD795" s="2459" t="str">
        <f>IF(INPUT_OUTPUT!CE782="","",INPUT_OUTPUT!CE782)</f>
        <v/>
      </c>
      <c r="AE795" s="2459" t="str">
        <f>IF(INPUT_OUTPUT!CF782="","",INPUT_OUTPUT!CF782)</f>
        <v/>
      </c>
      <c r="AF795" s="2459" t="str">
        <f>IF(INPUT_OUTPUT!CG782="","",INPUT_OUTPUT!CG782)</f>
        <v/>
      </c>
      <c r="AG795" s="2459" t="str">
        <f>IF(INPUT_OUTPUT!CH782="","",INPUT_OUTPUT!CH782)</f>
        <v/>
      </c>
      <c r="AH795" s="2459" t="str">
        <f>IF(INPUT_OUTPUT!CI782="","",INPUT_OUTPUT!CI782)</f>
        <v/>
      </c>
    </row>
    <row r="796" spans="3:34" s="2437" customFormat="1" ht="12.75" customHeight="1">
      <c r="C796" s="2461" t="str">
        <f>IF(INPUT_OUTPUT!C783="","",INPUT_OUTPUT!C783)</f>
        <v/>
      </c>
      <c r="D796" s="2462" t="str">
        <f>IF(INPUT_OUTPUT!BH783="","",INPUT_OUTPUT!BH783)</f>
        <v/>
      </c>
      <c r="E796" s="2462" t="str">
        <f>IF(INPUT_OUTPUT!BI783="","",INPUT_OUTPUT!BI783)</f>
        <v/>
      </c>
      <c r="F796" s="2462" t="str">
        <f>IF(INPUT_OUTPUT!BJ783="","",INPUT_OUTPUT!BJ783)</f>
        <v/>
      </c>
      <c r="G796" s="2462" t="str">
        <f>IF(INPUT_OUTPUT!BK783="","",INPUT_OUTPUT!BK783)</f>
        <v/>
      </c>
      <c r="H796" s="2462" t="str">
        <f>IF(INPUT_OUTPUT!BL783="","",INPUT_OUTPUT!BL783)</f>
        <v/>
      </c>
      <c r="I796" s="2462" t="str">
        <f>IF(INPUT_OUTPUT!BM783="","",INPUT_OUTPUT!BM783)</f>
        <v/>
      </c>
      <c r="J796" s="2462" t="str">
        <f>IF(INPUT_OUTPUT!BN783="","",INPUT_OUTPUT!BN783)</f>
        <v/>
      </c>
      <c r="K796" s="2453" t="str">
        <f t="shared" si="39"/>
        <v/>
      </c>
      <c r="L796" s="2457" t="str">
        <f>IF(INPUT_OUTPUT!BO783="","",INPUT_OUTPUT!BO783)</f>
        <v/>
      </c>
      <c r="M796" s="2457" t="str">
        <f>IF(INPUT_OUTPUT!BP783="","",INPUT_OUTPUT!BP783)</f>
        <v/>
      </c>
      <c r="N796" s="2457" t="str">
        <f>IF(INPUT_OUTPUT!BQ783="","",INPUT_OUTPUT!BQ783)</f>
        <v/>
      </c>
      <c r="O796" s="2457" t="str">
        <f>IF(INPUT_OUTPUT!BR783="","",INPUT_OUTPUT!BR783)</f>
        <v/>
      </c>
      <c r="P796" s="2457" t="str">
        <f>IF(INPUT_OUTPUT!BS783="","",INPUT_OUTPUT!BS783)</f>
        <v/>
      </c>
      <c r="Q796" s="2457" t="str">
        <f>IF(INPUT_OUTPUT!BT783="","",INPUT_OUTPUT!BT783)</f>
        <v/>
      </c>
      <c r="R796" s="2457" t="str">
        <f>IF(INPUT_OUTPUT!BU783="","",INPUT_OUTPUT!BU783)</f>
        <v/>
      </c>
      <c r="S796" s="2461" t="str">
        <f t="shared" si="40"/>
        <v/>
      </c>
      <c r="T796" s="2457" t="str">
        <f>IF(INPUT_OUTPUT!BV783="","",INPUT_OUTPUT!BV783)</f>
        <v/>
      </c>
      <c r="U796" s="2457" t="str">
        <f>IF(INPUT_OUTPUT!BW783="","",INPUT_OUTPUT!BW783)</f>
        <v/>
      </c>
      <c r="V796" s="2457" t="str">
        <f>IF(INPUT_OUTPUT!BX783="","",INPUT_OUTPUT!BX783)</f>
        <v/>
      </c>
      <c r="W796" s="2457" t="str">
        <f>IF(INPUT_OUTPUT!BY783="","",INPUT_OUTPUT!BY783)</f>
        <v/>
      </c>
      <c r="X796" s="2457" t="str">
        <f>IF(INPUT_OUTPUT!BZ783="","",INPUT_OUTPUT!BZ783)</f>
        <v/>
      </c>
      <c r="Y796" s="2457" t="str">
        <f>IF(INPUT_OUTPUT!CA783="","",INPUT_OUTPUT!CA783)</f>
        <v/>
      </c>
      <c r="Z796" s="2457" t="str">
        <f>IF(INPUT_OUTPUT!CB783="","",INPUT_OUTPUT!CB783)</f>
        <v/>
      </c>
      <c r="AA796" s="2461" t="str">
        <f t="shared" si="41"/>
        <v/>
      </c>
      <c r="AB796" s="2459" t="str">
        <f>IF(INPUT_OUTPUT!CC783="","",INPUT_OUTPUT!CC783)</f>
        <v/>
      </c>
      <c r="AC796" s="2459" t="str">
        <f>IF(INPUT_OUTPUT!CD783="","",INPUT_OUTPUT!CD783)</f>
        <v/>
      </c>
      <c r="AD796" s="2459" t="str">
        <f>IF(INPUT_OUTPUT!CE783="","",INPUT_OUTPUT!CE783)</f>
        <v/>
      </c>
      <c r="AE796" s="2459" t="str">
        <f>IF(INPUT_OUTPUT!CF783="","",INPUT_OUTPUT!CF783)</f>
        <v/>
      </c>
      <c r="AF796" s="2459" t="str">
        <f>IF(INPUT_OUTPUT!CG783="","",INPUT_OUTPUT!CG783)</f>
        <v/>
      </c>
      <c r="AG796" s="2459" t="str">
        <f>IF(INPUT_OUTPUT!CH783="","",INPUT_OUTPUT!CH783)</f>
        <v/>
      </c>
      <c r="AH796" s="2459" t="str">
        <f>IF(INPUT_OUTPUT!CI783="","",INPUT_OUTPUT!CI783)</f>
        <v/>
      </c>
    </row>
    <row r="797" spans="3:34" s="2437" customFormat="1" ht="12.75" customHeight="1">
      <c r="C797" s="2461" t="str">
        <f>IF(INPUT_OUTPUT!C784="","",INPUT_OUTPUT!C784)</f>
        <v/>
      </c>
      <c r="D797" s="2462" t="str">
        <f>IF(INPUT_OUTPUT!BH784="","",INPUT_OUTPUT!BH784)</f>
        <v/>
      </c>
      <c r="E797" s="2462" t="str">
        <f>IF(INPUT_OUTPUT!BI784="","",INPUT_OUTPUT!BI784)</f>
        <v/>
      </c>
      <c r="F797" s="2462" t="str">
        <f>IF(INPUT_OUTPUT!BJ784="","",INPUT_OUTPUT!BJ784)</f>
        <v/>
      </c>
      <c r="G797" s="2462" t="str">
        <f>IF(INPUT_OUTPUT!BK784="","",INPUT_OUTPUT!BK784)</f>
        <v/>
      </c>
      <c r="H797" s="2462" t="str">
        <f>IF(INPUT_OUTPUT!BL784="","",INPUT_OUTPUT!BL784)</f>
        <v/>
      </c>
      <c r="I797" s="2462" t="str">
        <f>IF(INPUT_OUTPUT!BM784="","",INPUT_OUTPUT!BM784)</f>
        <v/>
      </c>
      <c r="J797" s="2462" t="str">
        <f>IF(INPUT_OUTPUT!BN784="","",INPUT_OUTPUT!BN784)</f>
        <v/>
      </c>
      <c r="K797" s="2453" t="str">
        <f t="shared" si="39"/>
        <v/>
      </c>
      <c r="L797" s="2457" t="str">
        <f>IF(INPUT_OUTPUT!BO784="","",INPUT_OUTPUT!BO784)</f>
        <v/>
      </c>
      <c r="M797" s="2457" t="str">
        <f>IF(INPUT_OUTPUT!BP784="","",INPUT_OUTPUT!BP784)</f>
        <v/>
      </c>
      <c r="N797" s="2457" t="str">
        <f>IF(INPUT_OUTPUT!BQ784="","",INPUT_OUTPUT!BQ784)</f>
        <v/>
      </c>
      <c r="O797" s="2457" t="str">
        <f>IF(INPUT_OUTPUT!BR784="","",INPUT_OUTPUT!BR784)</f>
        <v/>
      </c>
      <c r="P797" s="2457" t="str">
        <f>IF(INPUT_OUTPUT!BS784="","",INPUT_OUTPUT!BS784)</f>
        <v/>
      </c>
      <c r="Q797" s="2457" t="str">
        <f>IF(INPUT_OUTPUT!BT784="","",INPUT_OUTPUT!BT784)</f>
        <v/>
      </c>
      <c r="R797" s="2457" t="str">
        <f>IF(INPUT_OUTPUT!BU784="","",INPUT_OUTPUT!BU784)</f>
        <v/>
      </c>
      <c r="S797" s="2461" t="str">
        <f t="shared" si="40"/>
        <v/>
      </c>
      <c r="T797" s="2457" t="str">
        <f>IF(INPUT_OUTPUT!BV784="","",INPUT_OUTPUT!BV784)</f>
        <v/>
      </c>
      <c r="U797" s="2457" t="str">
        <f>IF(INPUT_OUTPUT!BW784="","",INPUT_OUTPUT!BW784)</f>
        <v/>
      </c>
      <c r="V797" s="2457" t="str">
        <f>IF(INPUT_OUTPUT!BX784="","",INPUT_OUTPUT!BX784)</f>
        <v/>
      </c>
      <c r="W797" s="2457" t="str">
        <f>IF(INPUT_OUTPUT!BY784="","",INPUT_OUTPUT!BY784)</f>
        <v/>
      </c>
      <c r="X797" s="2457" t="str">
        <f>IF(INPUT_OUTPUT!BZ784="","",INPUT_OUTPUT!BZ784)</f>
        <v/>
      </c>
      <c r="Y797" s="2457" t="str">
        <f>IF(INPUT_OUTPUT!CA784="","",INPUT_OUTPUT!CA784)</f>
        <v/>
      </c>
      <c r="Z797" s="2457" t="str">
        <f>IF(INPUT_OUTPUT!CB784="","",INPUT_OUTPUT!CB784)</f>
        <v/>
      </c>
      <c r="AA797" s="2461" t="str">
        <f t="shared" si="41"/>
        <v/>
      </c>
      <c r="AB797" s="2459" t="str">
        <f>IF(INPUT_OUTPUT!CC784="","",INPUT_OUTPUT!CC784)</f>
        <v/>
      </c>
      <c r="AC797" s="2459" t="str">
        <f>IF(INPUT_OUTPUT!CD784="","",INPUT_OUTPUT!CD784)</f>
        <v/>
      </c>
      <c r="AD797" s="2459" t="str">
        <f>IF(INPUT_OUTPUT!CE784="","",INPUT_OUTPUT!CE784)</f>
        <v/>
      </c>
      <c r="AE797" s="2459" t="str">
        <f>IF(INPUT_OUTPUT!CF784="","",INPUT_OUTPUT!CF784)</f>
        <v/>
      </c>
      <c r="AF797" s="2459" t="str">
        <f>IF(INPUT_OUTPUT!CG784="","",INPUT_OUTPUT!CG784)</f>
        <v/>
      </c>
      <c r="AG797" s="2459" t="str">
        <f>IF(INPUT_OUTPUT!CH784="","",INPUT_OUTPUT!CH784)</f>
        <v/>
      </c>
      <c r="AH797" s="2459" t="str">
        <f>IF(INPUT_OUTPUT!CI784="","",INPUT_OUTPUT!CI784)</f>
        <v/>
      </c>
    </row>
    <row r="798" spans="3:34" s="2437" customFormat="1" ht="12.75" customHeight="1">
      <c r="C798" s="2461" t="str">
        <f>IF(INPUT_OUTPUT!C785="","",INPUT_OUTPUT!C785)</f>
        <v/>
      </c>
      <c r="D798" s="2462" t="str">
        <f>IF(INPUT_OUTPUT!BH785="","",INPUT_OUTPUT!BH785)</f>
        <v/>
      </c>
      <c r="E798" s="2462" t="str">
        <f>IF(INPUT_OUTPUT!BI785="","",INPUT_OUTPUT!BI785)</f>
        <v/>
      </c>
      <c r="F798" s="2462" t="str">
        <f>IF(INPUT_OUTPUT!BJ785="","",INPUT_OUTPUT!BJ785)</f>
        <v/>
      </c>
      <c r="G798" s="2462" t="str">
        <f>IF(INPUT_OUTPUT!BK785="","",INPUT_OUTPUT!BK785)</f>
        <v/>
      </c>
      <c r="H798" s="2462" t="str">
        <f>IF(INPUT_OUTPUT!BL785="","",INPUT_OUTPUT!BL785)</f>
        <v/>
      </c>
      <c r="I798" s="2462" t="str">
        <f>IF(INPUT_OUTPUT!BM785="","",INPUT_OUTPUT!BM785)</f>
        <v/>
      </c>
      <c r="J798" s="2462" t="str">
        <f>IF(INPUT_OUTPUT!BN785="","",INPUT_OUTPUT!BN785)</f>
        <v/>
      </c>
      <c r="K798" s="2453" t="str">
        <f t="shared" si="39"/>
        <v/>
      </c>
      <c r="L798" s="2457" t="str">
        <f>IF(INPUT_OUTPUT!BO785="","",INPUT_OUTPUT!BO785)</f>
        <v/>
      </c>
      <c r="M798" s="2457" t="str">
        <f>IF(INPUT_OUTPUT!BP785="","",INPUT_OUTPUT!BP785)</f>
        <v/>
      </c>
      <c r="N798" s="2457" t="str">
        <f>IF(INPUT_OUTPUT!BQ785="","",INPUT_OUTPUT!BQ785)</f>
        <v/>
      </c>
      <c r="O798" s="2457" t="str">
        <f>IF(INPUT_OUTPUT!BR785="","",INPUT_OUTPUT!BR785)</f>
        <v/>
      </c>
      <c r="P798" s="2457" t="str">
        <f>IF(INPUT_OUTPUT!BS785="","",INPUT_OUTPUT!BS785)</f>
        <v/>
      </c>
      <c r="Q798" s="2457" t="str">
        <f>IF(INPUT_OUTPUT!BT785="","",INPUT_OUTPUT!BT785)</f>
        <v/>
      </c>
      <c r="R798" s="2457" t="str">
        <f>IF(INPUT_OUTPUT!BU785="","",INPUT_OUTPUT!BU785)</f>
        <v/>
      </c>
      <c r="S798" s="2461" t="str">
        <f t="shared" si="40"/>
        <v/>
      </c>
      <c r="T798" s="2457" t="str">
        <f>IF(INPUT_OUTPUT!BV785="","",INPUT_OUTPUT!BV785)</f>
        <v/>
      </c>
      <c r="U798" s="2457" t="str">
        <f>IF(INPUT_OUTPUT!BW785="","",INPUT_OUTPUT!BW785)</f>
        <v/>
      </c>
      <c r="V798" s="2457" t="str">
        <f>IF(INPUT_OUTPUT!BX785="","",INPUT_OUTPUT!BX785)</f>
        <v/>
      </c>
      <c r="W798" s="2457" t="str">
        <f>IF(INPUT_OUTPUT!BY785="","",INPUT_OUTPUT!BY785)</f>
        <v/>
      </c>
      <c r="X798" s="2457" t="str">
        <f>IF(INPUT_OUTPUT!BZ785="","",INPUT_OUTPUT!BZ785)</f>
        <v/>
      </c>
      <c r="Y798" s="2457" t="str">
        <f>IF(INPUT_OUTPUT!CA785="","",INPUT_OUTPUT!CA785)</f>
        <v/>
      </c>
      <c r="Z798" s="2457" t="str">
        <f>IF(INPUT_OUTPUT!CB785="","",INPUT_OUTPUT!CB785)</f>
        <v/>
      </c>
      <c r="AA798" s="2461" t="str">
        <f t="shared" si="41"/>
        <v/>
      </c>
      <c r="AB798" s="2459" t="str">
        <f>IF(INPUT_OUTPUT!CC785="","",INPUT_OUTPUT!CC785)</f>
        <v/>
      </c>
      <c r="AC798" s="2459" t="str">
        <f>IF(INPUT_OUTPUT!CD785="","",INPUT_OUTPUT!CD785)</f>
        <v/>
      </c>
      <c r="AD798" s="2459" t="str">
        <f>IF(INPUT_OUTPUT!CE785="","",INPUT_OUTPUT!CE785)</f>
        <v/>
      </c>
      <c r="AE798" s="2459" t="str">
        <f>IF(INPUT_OUTPUT!CF785="","",INPUT_OUTPUT!CF785)</f>
        <v/>
      </c>
      <c r="AF798" s="2459" t="str">
        <f>IF(INPUT_OUTPUT!CG785="","",INPUT_OUTPUT!CG785)</f>
        <v/>
      </c>
      <c r="AG798" s="2459" t="str">
        <f>IF(INPUT_OUTPUT!CH785="","",INPUT_OUTPUT!CH785)</f>
        <v/>
      </c>
      <c r="AH798" s="2459" t="str">
        <f>IF(INPUT_OUTPUT!CI785="","",INPUT_OUTPUT!CI785)</f>
        <v/>
      </c>
    </row>
    <row r="799" spans="3:34" s="2437" customFormat="1" ht="12.75" customHeight="1">
      <c r="C799" s="2461" t="str">
        <f>IF(INPUT_OUTPUT!C786="","",INPUT_OUTPUT!C786)</f>
        <v/>
      </c>
      <c r="D799" s="2462" t="str">
        <f>IF(INPUT_OUTPUT!BH786="","",INPUT_OUTPUT!BH786)</f>
        <v/>
      </c>
      <c r="E799" s="2462" t="str">
        <f>IF(INPUT_OUTPUT!BI786="","",INPUT_OUTPUT!BI786)</f>
        <v/>
      </c>
      <c r="F799" s="2462" t="str">
        <f>IF(INPUT_OUTPUT!BJ786="","",INPUT_OUTPUT!BJ786)</f>
        <v/>
      </c>
      <c r="G799" s="2462" t="str">
        <f>IF(INPUT_OUTPUT!BK786="","",INPUT_OUTPUT!BK786)</f>
        <v/>
      </c>
      <c r="H799" s="2462" t="str">
        <f>IF(INPUT_OUTPUT!BL786="","",INPUT_OUTPUT!BL786)</f>
        <v/>
      </c>
      <c r="I799" s="2462" t="str">
        <f>IF(INPUT_OUTPUT!BM786="","",INPUT_OUTPUT!BM786)</f>
        <v/>
      </c>
      <c r="J799" s="2462" t="str">
        <f>IF(INPUT_OUTPUT!BN786="","",INPUT_OUTPUT!BN786)</f>
        <v/>
      </c>
      <c r="K799" s="2453" t="str">
        <f t="shared" si="39"/>
        <v/>
      </c>
      <c r="L799" s="2457" t="str">
        <f>IF(INPUT_OUTPUT!BO786="","",INPUT_OUTPUT!BO786)</f>
        <v/>
      </c>
      <c r="M799" s="2457" t="str">
        <f>IF(INPUT_OUTPUT!BP786="","",INPUT_OUTPUT!BP786)</f>
        <v/>
      </c>
      <c r="N799" s="2457" t="str">
        <f>IF(INPUT_OUTPUT!BQ786="","",INPUT_OUTPUT!BQ786)</f>
        <v/>
      </c>
      <c r="O799" s="2457" t="str">
        <f>IF(INPUT_OUTPUT!BR786="","",INPUT_OUTPUT!BR786)</f>
        <v/>
      </c>
      <c r="P799" s="2457" t="str">
        <f>IF(INPUT_OUTPUT!BS786="","",INPUT_OUTPUT!BS786)</f>
        <v/>
      </c>
      <c r="Q799" s="2457" t="str">
        <f>IF(INPUT_OUTPUT!BT786="","",INPUT_OUTPUT!BT786)</f>
        <v/>
      </c>
      <c r="R799" s="2457" t="str">
        <f>IF(INPUT_OUTPUT!BU786="","",INPUT_OUTPUT!BU786)</f>
        <v/>
      </c>
      <c r="S799" s="2461" t="str">
        <f t="shared" si="40"/>
        <v/>
      </c>
      <c r="T799" s="2457" t="str">
        <f>IF(INPUT_OUTPUT!BV786="","",INPUT_OUTPUT!BV786)</f>
        <v/>
      </c>
      <c r="U799" s="2457" t="str">
        <f>IF(INPUT_OUTPUT!BW786="","",INPUT_OUTPUT!BW786)</f>
        <v/>
      </c>
      <c r="V799" s="2457" t="str">
        <f>IF(INPUT_OUTPUT!BX786="","",INPUT_OUTPUT!BX786)</f>
        <v/>
      </c>
      <c r="W799" s="2457" t="str">
        <f>IF(INPUT_OUTPUT!BY786="","",INPUT_OUTPUT!BY786)</f>
        <v/>
      </c>
      <c r="X799" s="2457" t="str">
        <f>IF(INPUT_OUTPUT!BZ786="","",INPUT_OUTPUT!BZ786)</f>
        <v/>
      </c>
      <c r="Y799" s="2457" t="str">
        <f>IF(INPUT_OUTPUT!CA786="","",INPUT_OUTPUT!CA786)</f>
        <v/>
      </c>
      <c r="Z799" s="2457" t="str">
        <f>IF(INPUT_OUTPUT!CB786="","",INPUT_OUTPUT!CB786)</f>
        <v/>
      </c>
      <c r="AA799" s="2461" t="str">
        <f t="shared" si="41"/>
        <v/>
      </c>
      <c r="AB799" s="2459" t="str">
        <f>IF(INPUT_OUTPUT!CC786="","",INPUT_OUTPUT!CC786)</f>
        <v/>
      </c>
      <c r="AC799" s="2459" t="str">
        <f>IF(INPUT_OUTPUT!CD786="","",INPUT_OUTPUT!CD786)</f>
        <v/>
      </c>
      <c r="AD799" s="2459" t="str">
        <f>IF(INPUT_OUTPUT!CE786="","",INPUT_OUTPUT!CE786)</f>
        <v/>
      </c>
      <c r="AE799" s="2459" t="str">
        <f>IF(INPUT_OUTPUT!CF786="","",INPUT_OUTPUT!CF786)</f>
        <v/>
      </c>
      <c r="AF799" s="2459" t="str">
        <f>IF(INPUT_OUTPUT!CG786="","",INPUT_OUTPUT!CG786)</f>
        <v/>
      </c>
      <c r="AG799" s="2459" t="str">
        <f>IF(INPUT_OUTPUT!CH786="","",INPUT_OUTPUT!CH786)</f>
        <v/>
      </c>
      <c r="AH799" s="2459" t="str">
        <f>IF(INPUT_OUTPUT!CI786="","",INPUT_OUTPUT!CI786)</f>
        <v/>
      </c>
    </row>
    <row r="800" spans="3:34" s="2437" customFormat="1" ht="12.75" customHeight="1">
      <c r="C800" s="2461" t="str">
        <f>IF(INPUT_OUTPUT!C787="","",INPUT_OUTPUT!C787)</f>
        <v/>
      </c>
      <c r="D800" s="2462" t="str">
        <f>IF(INPUT_OUTPUT!BH787="","",INPUT_OUTPUT!BH787)</f>
        <v/>
      </c>
      <c r="E800" s="2462" t="str">
        <f>IF(INPUT_OUTPUT!BI787="","",INPUT_OUTPUT!BI787)</f>
        <v/>
      </c>
      <c r="F800" s="2462" t="str">
        <f>IF(INPUT_OUTPUT!BJ787="","",INPUT_OUTPUT!BJ787)</f>
        <v/>
      </c>
      <c r="G800" s="2462" t="str">
        <f>IF(INPUT_OUTPUT!BK787="","",INPUT_OUTPUT!BK787)</f>
        <v/>
      </c>
      <c r="H800" s="2462" t="str">
        <f>IF(INPUT_OUTPUT!BL787="","",INPUT_OUTPUT!BL787)</f>
        <v/>
      </c>
      <c r="I800" s="2462" t="str">
        <f>IF(INPUT_OUTPUT!BM787="","",INPUT_OUTPUT!BM787)</f>
        <v/>
      </c>
      <c r="J800" s="2462" t="str">
        <f>IF(INPUT_OUTPUT!BN787="","",INPUT_OUTPUT!BN787)</f>
        <v/>
      </c>
      <c r="K800" s="2453" t="str">
        <f t="shared" si="39"/>
        <v/>
      </c>
      <c r="L800" s="2457" t="str">
        <f>IF(INPUT_OUTPUT!BO787="","",INPUT_OUTPUT!BO787)</f>
        <v/>
      </c>
      <c r="M800" s="2457" t="str">
        <f>IF(INPUT_OUTPUT!BP787="","",INPUT_OUTPUT!BP787)</f>
        <v/>
      </c>
      <c r="N800" s="2457" t="str">
        <f>IF(INPUT_OUTPUT!BQ787="","",INPUT_OUTPUT!BQ787)</f>
        <v/>
      </c>
      <c r="O800" s="2457" t="str">
        <f>IF(INPUT_OUTPUT!BR787="","",INPUT_OUTPUT!BR787)</f>
        <v/>
      </c>
      <c r="P800" s="2457" t="str">
        <f>IF(INPUT_OUTPUT!BS787="","",INPUT_OUTPUT!BS787)</f>
        <v/>
      </c>
      <c r="Q800" s="2457" t="str">
        <f>IF(INPUT_OUTPUT!BT787="","",INPUT_OUTPUT!BT787)</f>
        <v/>
      </c>
      <c r="R800" s="2457" t="str">
        <f>IF(INPUT_OUTPUT!BU787="","",INPUT_OUTPUT!BU787)</f>
        <v/>
      </c>
      <c r="S800" s="2461" t="str">
        <f t="shared" si="40"/>
        <v/>
      </c>
      <c r="T800" s="2457" t="str">
        <f>IF(INPUT_OUTPUT!BV787="","",INPUT_OUTPUT!BV787)</f>
        <v/>
      </c>
      <c r="U800" s="2457" t="str">
        <f>IF(INPUT_OUTPUT!BW787="","",INPUT_OUTPUT!BW787)</f>
        <v/>
      </c>
      <c r="V800" s="2457" t="str">
        <f>IF(INPUT_OUTPUT!BX787="","",INPUT_OUTPUT!BX787)</f>
        <v/>
      </c>
      <c r="W800" s="2457" t="str">
        <f>IF(INPUT_OUTPUT!BY787="","",INPUT_OUTPUT!BY787)</f>
        <v/>
      </c>
      <c r="X800" s="2457" t="str">
        <f>IF(INPUT_OUTPUT!BZ787="","",INPUT_OUTPUT!BZ787)</f>
        <v/>
      </c>
      <c r="Y800" s="2457" t="str">
        <f>IF(INPUT_OUTPUT!CA787="","",INPUT_OUTPUT!CA787)</f>
        <v/>
      </c>
      <c r="Z800" s="2457" t="str">
        <f>IF(INPUT_OUTPUT!CB787="","",INPUT_OUTPUT!CB787)</f>
        <v/>
      </c>
      <c r="AA800" s="2461" t="str">
        <f t="shared" si="41"/>
        <v/>
      </c>
      <c r="AB800" s="2459" t="str">
        <f>IF(INPUT_OUTPUT!CC787="","",INPUT_OUTPUT!CC787)</f>
        <v/>
      </c>
      <c r="AC800" s="2459" t="str">
        <f>IF(INPUT_OUTPUT!CD787="","",INPUT_OUTPUT!CD787)</f>
        <v/>
      </c>
      <c r="AD800" s="2459" t="str">
        <f>IF(INPUT_OUTPUT!CE787="","",INPUT_OUTPUT!CE787)</f>
        <v/>
      </c>
      <c r="AE800" s="2459" t="str">
        <f>IF(INPUT_OUTPUT!CF787="","",INPUT_OUTPUT!CF787)</f>
        <v/>
      </c>
      <c r="AF800" s="2459" t="str">
        <f>IF(INPUT_OUTPUT!CG787="","",INPUT_OUTPUT!CG787)</f>
        <v/>
      </c>
      <c r="AG800" s="2459" t="str">
        <f>IF(INPUT_OUTPUT!CH787="","",INPUT_OUTPUT!CH787)</f>
        <v/>
      </c>
      <c r="AH800" s="2459" t="str">
        <f>IF(INPUT_OUTPUT!CI787="","",INPUT_OUTPUT!CI787)</f>
        <v/>
      </c>
    </row>
    <row r="801" spans="3:34" s="2437" customFormat="1" ht="12.75" customHeight="1">
      <c r="C801" s="2461" t="str">
        <f>IF(INPUT_OUTPUT!C788="","",INPUT_OUTPUT!C788)</f>
        <v/>
      </c>
      <c r="D801" s="2462" t="str">
        <f>IF(INPUT_OUTPUT!BH788="","",INPUT_OUTPUT!BH788)</f>
        <v/>
      </c>
      <c r="E801" s="2462" t="str">
        <f>IF(INPUT_OUTPUT!BI788="","",INPUT_OUTPUT!BI788)</f>
        <v/>
      </c>
      <c r="F801" s="2462" t="str">
        <f>IF(INPUT_OUTPUT!BJ788="","",INPUT_OUTPUT!BJ788)</f>
        <v/>
      </c>
      <c r="G801" s="2462" t="str">
        <f>IF(INPUT_OUTPUT!BK788="","",INPUT_OUTPUT!BK788)</f>
        <v/>
      </c>
      <c r="H801" s="2462" t="str">
        <f>IF(INPUT_OUTPUT!BL788="","",INPUT_OUTPUT!BL788)</f>
        <v/>
      </c>
      <c r="I801" s="2462" t="str">
        <f>IF(INPUT_OUTPUT!BM788="","",INPUT_OUTPUT!BM788)</f>
        <v/>
      </c>
      <c r="J801" s="2462" t="str">
        <f>IF(INPUT_OUTPUT!BN788="","",INPUT_OUTPUT!BN788)</f>
        <v/>
      </c>
      <c r="K801" s="2453" t="str">
        <f t="shared" si="39"/>
        <v/>
      </c>
      <c r="L801" s="2457" t="str">
        <f>IF(INPUT_OUTPUT!BO788="","",INPUT_OUTPUT!BO788)</f>
        <v/>
      </c>
      <c r="M801" s="2457" t="str">
        <f>IF(INPUT_OUTPUT!BP788="","",INPUT_OUTPUT!BP788)</f>
        <v/>
      </c>
      <c r="N801" s="2457" t="str">
        <f>IF(INPUT_OUTPUT!BQ788="","",INPUT_OUTPUT!BQ788)</f>
        <v/>
      </c>
      <c r="O801" s="2457" t="str">
        <f>IF(INPUT_OUTPUT!BR788="","",INPUT_OUTPUT!BR788)</f>
        <v/>
      </c>
      <c r="P801" s="2457" t="str">
        <f>IF(INPUT_OUTPUT!BS788="","",INPUT_OUTPUT!BS788)</f>
        <v/>
      </c>
      <c r="Q801" s="2457" t="str">
        <f>IF(INPUT_OUTPUT!BT788="","",INPUT_OUTPUT!BT788)</f>
        <v/>
      </c>
      <c r="R801" s="2457" t="str">
        <f>IF(INPUT_OUTPUT!BU788="","",INPUT_OUTPUT!BU788)</f>
        <v/>
      </c>
      <c r="S801" s="2461" t="str">
        <f t="shared" si="40"/>
        <v/>
      </c>
      <c r="T801" s="2457" t="str">
        <f>IF(INPUT_OUTPUT!BV788="","",INPUT_OUTPUT!BV788)</f>
        <v/>
      </c>
      <c r="U801" s="2457" t="str">
        <f>IF(INPUT_OUTPUT!BW788="","",INPUT_OUTPUT!BW788)</f>
        <v/>
      </c>
      <c r="V801" s="2457" t="str">
        <f>IF(INPUT_OUTPUT!BX788="","",INPUT_OUTPUT!BX788)</f>
        <v/>
      </c>
      <c r="W801" s="2457" t="str">
        <f>IF(INPUT_OUTPUT!BY788="","",INPUT_OUTPUT!BY788)</f>
        <v/>
      </c>
      <c r="X801" s="2457" t="str">
        <f>IF(INPUT_OUTPUT!BZ788="","",INPUT_OUTPUT!BZ788)</f>
        <v/>
      </c>
      <c r="Y801" s="2457" t="str">
        <f>IF(INPUT_OUTPUT!CA788="","",INPUT_OUTPUT!CA788)</f>
        <v/>
      </c>
      <c r="Z801" s="2457" t="str">
        <f>IF(INPUT_OUTPUT!CB788="","",INPUT_OUTPUT!CB788)</f>
        <v/>
      </c>
      <c r="AA801" s="2461" t="str">
        <f t="shared" si="41"/>
        <v/>
      </c>
      <c r="AB801" s="2459" t="str">
        <f>IF(INPUT_OUTPUT!CC788="","",INPUT_OUTPUT!CC788)</f>
        <v/>
      </c>
      <c r="AC801" s="2459" t="str">
        <f>IF(INPUT_OUTPUT!CD788="","",INPUT_OUTPUT!CD788)</f>
        <v/>
      </c>
      <c r="AD801" s="2459" t="str">
        <f>IF(INPUT_OUTPUT!CE788="","",INPUT_OUTPUT!CE788)</f>
        <v/>
      </c>
      <c r="AE801" s="2459" t="str">
        <f>IF(INPUT_OUTPUT!CF788="","",INPUT_OUTPUT!CF788)</f>
        <v/>
      </c>
      <c r="AF801" s="2459" t="str">
        <f>IF(INPUT_OUTPUT!CG788="","",INPUT_OUTPUT!CG788)</f>
        <v/>
      </c>
      <c r="AG801" s="2459" t="str">
        <f>IF(INPUT_OUTPUT!CH788="","",INPUT_OUTPUT!CH788)</f>
        <v/>
      </c>
      <c r="AH801" s="2459" t="str">
        <f>IF(INPUT_OUTPUT!CI788="","",INPUT_OUTPUT!CI788)</f>
        <v/>
      </c>
    </row>
    <row r="802" spans="3:34" s="2437" customFormat="1" ht="12.75" customHeight="1">
      <c r="C802" s="2461" t="str">
        <f>IF(INPUT_OUTPUT!C789="","",INPUT_OUTPUT!C789)</f>
        <v/>
      </c>
      <c r="D802" s="2462" t="str">
        <f>IF(INPUT_OUTPUT!BH789="","",INPUT_OUTPUT!BH789)</f>
        <v/>
      </c>
      <c r="E802" s="2462" t="str">
        <f>IF(INPUT_OUTPUT!BI789="","",INPUT_OUTPUT!BI789)</f>
        <v/>
      </c>
      <c r="F802" s="2462" t="str">
        <f>IF(INPUT_OUTPUT!BJ789="","",INPUT_OUTPUT!BJ789)</f>
        <v/>
      </c>
      <c r="G802" s="2462" t="str">
        <f>IF(INPUT_OUTPUT!BK789="","",INPUT_OUTPUT!BK789)</f>
        <v/>
      </c>
      <c r="H802" s="2462" t="str">
        <f>IF(INPUT_OUTPUT!BL789="","",INPUT_OUTPUT!BL789)</f>
        <v/>
      </c>
      <c r="I802" s="2462" t="str">
        <f>IF(INPUT_OUTPUT!BM789="","",INPUT_OUTPUT!BM789)</f>
        <v/>
      </c>
      <c r="J802" s="2462" t="str">
        <f>IF(INPUT_OUTPUT!BN789="","",INPUT_OUTPUT!BN789)</f>
        <v/>
      </c>
      <c r="K802" s="2453" t="str">
        <f t="shared" si="39"/>
        <v/>
      </c>
      <c r="L802" s="2457" t="str">
        <f>IF(INPUT_OUTPUT!BO789="","",INPUT_OUTPUT!BO789)</f>
        <v/>
      </c>
      <c r="M802" s="2457" t="str">
        <f>IF(INPUT_OUTPUT!BP789="","",INPUT_OUTPUT!BP789)</f>
        <v/>
      </c>
      <c r="N802" s="2457" t="str">
        <f>IF(INPUT_OUTPUT!BQ789="","",INPUT_OUTPUT!BQ789)</f>
        <v/>
      </c>
      <c r="O802" s="2457" t="str">
        <f>IF(INPUT_OUTPUT!BR789="","",INPUT_OUTPUT!BR789)</f>
        <v/>
      </c>
      <c r="P802" s="2457" t="str">
        <f>IF(INPUT_OUTPUT!BS789="","",INPUT_OUTPUT!BS789)</f>
        <v/>
      </c>
      <c r="Q802" s="2457" t="str">
        <f>IF(INPUT_OUTPUT!BT789="","",INPUT_OUTPUT!BT789)</f>
        <v/>
      </c>
      <c r="R802" s="2457" t="str">
        <f>IF(INPUT_OUTPUT!BU789="","",INPUT_OUTPUT!BU789)</f>
        <v/>
      </c>
      <c r="S802" s="2461" t="str">
        <f t="shared" si="40"/>
        <v/>
      </c>
      <c r="T802" s="2457" t="str">
        <f>IF(INPUT_OUTPUT!BV789="","",INPUT_OUTPUT!BV789)</f>
        <v/>
      </c>
      <c r="U802" s="2457" t="str">
        <f>IF(INPUT_OUTPUT!BW789="","",INPUT_OUTPUT!BW789)</f>
        <v/>
      </c>
      <c r="V802" s="2457" t="str">
        <f>IF(INPUT_OUTPUT!BX789="","",INPUT_OUTPUT!BX789)</f>
        <v/>
      </c>
      <c r="W802" s="2457" t="str">
        <f>IF(INPUT_OUTPUT!BY789="","",INPUT_OUTPUT!BY789)</f>
        <v/>
      </c>
      <c r="X802" s="2457" t="str">
        <f>IF(INPUT_OUTPUT!BZ789="","",INPUT_OUTPUT!BZ789)</f>
        <v/>
      </c>
      <c r="Y802" s="2457" t="str">
        <f>IF(INPUT_OUTPUT!CA789="","",INPUT_OUTPUT!CA789)</f>
        <v/>
      </c>
      <c r="Z802" s="2457" t="str">
        <f>IF(INPUT_OUTPUT!CB789="","",INPUT_OUTPUT!CB789)</f>
        <v/>
      </c>
      <c r="AA802" s="2461" t="str">
        <f t="shared" si="41"/>
        <v/>
      </c>
      <c r="AB802" s="2459" t="str">
        <f>IF(INPUT_OUTPUT!CC789="","",INPUT_OUTPUT!CC789)</f>
        <v/>
      </c>
      <c r="AC802" s="2459" t="str">
        <f>IF(INPUT_OUTPUT!CD789="","",INPUT_OUTPUT!CD789)</f>
        <v/>
      </c>
      <c r="AD802" s="2459" t="str">
        <f>IF(INPUT_OUTPUT!CE789="","",INPUT_OUTPUT!CE789)</f>
        <v/>
      </c>
      <c r="AE802" s="2459" t="str">
        <f>IF(INPUT_OUTPUT!CF789="","",INPUT_OUTPUT!CF789)</f>
        <v/>
      </c>
      <c r="AF802" s="2459" t="str">
        <f>IF(INPUT_OUTPUT!CG789="","",INPUT_OUTPUT!CG789)</f>
        <v/>
      </c>
      <c r="AG802" s="2459" t="str">
        <f>IF(INPUT_OUTPUT!CH789="","",INPUT_OUTPUT!CH789)</f>
        <v/>
      </c>
      <c r="AH802" s="2459" t="str">
        <f>IF(INPUT_OUTPUT!CI789="","",INPUT_OUTPUT!CI789)</f>
        <v/>
      </c>
    </row>
    <row r="803" spans="3:34" s="2437" customFormat="1" ht="12.75" customHeight="1">
      <c r="C803" s="2461" t="str">
        <f>IF(INPUT_OUTPUT!C790="","",INPUT_OUTPUT!C790)</f>
        <v/>
      </c>
      <c r="D803" s="2462" t="str">
        <f>IF(INPUT_OUTPUT!BH790="","",INPUT_OUTPUT!BH790)</f>
        <v/>
      </c>
      <c r="E803" s="2462" t="str">
        <f>IF(INPUT_OUTPUT!BI790="","",INPUT_OUTPUT!BI790)</f>
        <v/>
      </c>
      <c r="F803" s="2462" t="str">
        <f>IF(INPUT_OUTPUT!BJ790="","",INPUT_OUTPUT!BJ790)</f>
        <v/>
      </c>
      <c r="G803" s="2462" t="str">
        <f>IF(INPUT_OUTPUT!BK790="","",INPUT_OUTPUT!BK790)</f>
        <v/>
      </c>
      <c r="H803" s="2462" t="str">
        <f>IF(INPUT_OUTPUT!BL790="","",INPUT_OUTPUT!BL790)</f>
        <v/>
      </c>
      <c r="I803" s="2462" t="str">
        <f>IF(INPUT_OUTPUT!BM790="","",INPUT_OUTPUT!BM790)</f>
        <v/>
      </c>
      <c r="J803" s="2462" t="str">
        <f>IF(INPUT_OUTPUT!BN790="","",INPUT_OUTPUT!BN790)</f>
        <v/>
      </c>
      <c r="K803" s="2453" t="str">
        <f t="shared" si="39"/>
        <v/>
      </c>
      <c r="L803" s="2457" t="str">
        <f>IF(INPUT_OUTPUT!BO790="","",INPUT_OUTPUT!BO790)</f>
        <v/>
      </c>
      <c r="M803" s="2457" t="str">
        <f>IF(INPUT_OUTPUT!BP790="","",INPUT_OUTPUT!BP790)</f>
        <v/>
      </c>
      <c r="N803" s="2457" t="str">
        <f>IF(INPUT_OUTPUT!BQ790="","",INPUT_OUTPUT!BQ790)</f>
        <v/>
      </c>
      <c r="O803" s="2457" t="str">
        <f>IF(INPUT_OUTPUT!BR790="","",INPUT_OUTPUT!BR790)</f>
        <v/>
      </c>
      <c r="P803" s="2457" t="str">
        <f>IF(INPUT_OUTPUT!BS790="","",INPUT_OUTPUT!BS790)</f>
        <v/>
      </c>
      <c r="Q803" s="2457" t="str">
        <f>IF(INPUT_OUTPUT!BT790="","",INPUT_OUTPUT!BT790)</f>
        <v/>
      </c>
      <c r="R803" s="2457" t="str">
        <f>IF(INPUT_OUTPUT!BU790="","",INPUT_OUTPUT!BU790)</f>
        <v/>
      </c>
      <c r="S803" s="2461" t="str">
        <f t="shared" si="40"/>
        <v/>
      </c>
      <c r="T803" s="2457" t="str">
        <f>IF(INPUT_OUTPUT!BV790="","",INPUT_OUTPUT!BV790)</f>
        <v/>
      </c>
      <c r="U803" s="2457" t="str">
        <f>IF(INPUT_OUTPUT!BW790="","",INPUT_OUTPUT!BW790)</f>
        <v/>
      </c>
      <c r="V803" s="2457" t="str">
        <f>IF(INPUT_OUTPUT!BX790="","",INPUT_OUTPUT!BX790)</f>
        <v/>
      </c>
      <c r="W803" s="2457" t="str">
        <f>IF(INPUT_OUTPUT!BY790="","",INPUT_OUTPUT!BY790)</f>
        <v/>
      </c>
      <c r="X803" s="2457" t="str">
        <f>IF(INPUT_OUTPUT!BZ790="","",INPUT_OUTPUT!BZ790)</f>
        <v/>
      </c>
      <c r="Y803" s="2457" t="str">
        <f>IF(INPUT_OUTPUT!CA790="","",INPUT_OUTPUT!CA790)</f>
        <v/>
      </c>
      <c r="Z803" s="2457" t="str">
        <f>IF(INPUT_OUTPUT!CB790="","",INPUT_OUTPUT!CB790)</f>
        <v/>
      </c>
      <c r="AA803" s="2461" t="str">
        <f t="shared" si="41"/>
        <v/>
      </c>
      <c r="AB803" s="2459" t="str">
        <f>IF(INPUT_OUTPUT!CC790="","",INPUT_OUTPUT!CC790)</f>
        <v/>
      </c>
      <c r="AC803" s="2459" t="str">
        <f>IF(INPUT_OUTPUT!CD790="","",INPUT_OUTPUT!CD790)</f>
        <v/>
      </c>
      <c r="AD803" s="2459" t="str">
        <f>IF(INPUT_OUTPUT!CE790="","",INPUT_OUTPUT!CE790)</f>
        <v/>
      </c>
      <c r="AE803" s="2459" t="str">
        <f>IF(INPUT_OUTPUT!CF790="","",INPUT_OUTPUT!CF790)</f>
        <v/>
      </c>
      <c r="AF803" s="2459" t="str">
        <f>IF(INPUT_OUTPUT!CG790="","",INPUT_OUTPUT!CG790)</f>
        <v/>
      </c>
      <c r="AG803" s="2459" t="str">
        <f>IF(INPUT_OUTPUT!CH790="","",INPUT_OUTPUT!CH790)</f>
        <v/>
      </c>
      <c r="AH803" s="2459" t="str">
        <f>IF(INPUT_OUTPUT!CI790="","",INPUT_OUTPUT!CI790)</f>
        <v/>
      </c>
    </row>
    <row r="804" spans="3:34" s="2437" customFormat="1" ht="12.75" customHeight="1">
      <c r="C804" s="2461" t="str">
        <f>IF(INPUT_OUTPUT!C791="","",INPUT_OUTPUT!C791)</f>
        <v/>
      </c>
      <c r="D804" s="2462" t="str">
        <f>IF(INPUT_OUTPUT!BH791="","",INPUT_OUTPUT!BH791)</f>
        <v/>
      </c>
      <c r="E804" s="2462" t="str">
        <f>IF(INPUT_OUTPUT!BI791="","",INPUT_OUTPUT!BI791)</f>
        <v/>
      </c>
      <c r="F804" s="2462" t="str">
        <f>IF(INPUT_OUTPUT!BJ791="","",INPUT_OUTPUT!BJ791)</f>
        <v/>
      </c>
      <c r="G804" s="2462" t="str">
        <f>IF(INPUT_OUTPUT!BK791="","",INPUT_OUTPUT!BK791)</f>
        <v/>
      </c>
      <c r="H804" s="2462" t="str">
        <f>IF(INPUT_OUTPUT!BL791="","",INPUT_OUTPUT!BL791)</f>
        <v/>
      </c>
      <c r="I804" s="2462" t="str">
        <f>IF(INPUT_OUTPUT!BM791="","",INPUT_OUTPUT!BM791)</f>
        <v/>
      </c>
      <c r="J804" s="2462" t="str">
        <f>IF(INPUT_OUTPUT!BN791="","",INPUT_OUTPUT!BN791)</f>
        <v/>
      </c>
      <c r="K804" s="2453" t="str">
        <f t="shared" si="39"/>
        <v/>
      </c>
      <c r="L804" s="2457" t="str">
        <f>IF(INPUT_OUTPUT!BO791="","",INPUT_OUTPUT!BO791)</f>
        <v/>
      </c>
      <c r="M804" s="2457" t="str">
        <f>IF(INPUT_OUTPUT!BP791="","",INPUT_OUTPUT!BP791)</f>
        <v/>
      </c>
      <c r="N804" s="2457" t="str">
        <f>IF(INPUT_OUTPUT!BQ791="","",INPUT_OUTPUT!BQ791)</f>
        <v/>
      </c>
      <c r="O804" s="2457" t="str">
        <f>IF(INPUT_OUTPUT!BR791="","",INPUT_OUTPUT!BR791)</f>
        <v/>
      </c>
      <c r="P804" s="2457" t="str">
        <f>IF(INPUT_OUTPUT!BS791="","",INPUT_OUTPUT!BS791)</f>
        <v/>
      </c>
      <c r="Q804" s="2457" t="str">
        <f>IF(INPUT_OUTPUT!BT791="","",INPUT_OUTPUT!BT791)</f>
        <v/>
      </c>
      <c r="R804" s="2457" t="str">
        <f>IF(INPUT_OUTPUT!BU791="","",INPUT_OUTPUT!BU791)</f>
        <v/>
      </c>
      <c r="S804" s="2461" t="str">
        <f t="shared" si="40"/>
        <v/>
      </c>
      <c r="T804" s="2457" t="str">
        <f>IF(INPUT_OUTPUT!BV791="","",INPUT_OUTPUT!BV791)</f>
        <v/>
      </c>
      <c r="U804" s="2457" t="str">
        <f>IF(INPUT_OUTPUT!BW791="","",INPUT_OUTPUT!BW791)</f>
        <v/>
      </c>
      <c r="V804" s="2457" t="str">
        <f>IF(INPUT_OUTPUT!BX791="","",INPUT_OUTPUT!BX791)</f>
        <v/>
      </c>
      <c r="W804" s="2457" t="str">
        <f>IF(INPUT_OUTPUT!BY791="","",INPUT_OUTPUT!BY791)</f>
        <v/>
      </c>
      <c r="X804" s="2457" t="str">
        <f>IF(INPUT_OUTPUT!BZ791="","",INPUT_OUTPUT!BZ791)</f>
        <v/>
      </c>
      <c r="Y804" s="2457" t="str">
        <f>IF(INPUT_OUTPUT!CA791="","",INPUT_OUTPUT!CA791)</f>
        <v/>
      </c>
      <c r="Z804" s="2457" t="str">
        <f>IF(INPUT_OUTPUT!CB791="","",INPUT_OUTPUT!CB791)</f>
        <v/>
      </c>
      <c r="AA804" s="2461" t="str">
        <f t="shared" si="41"/>
        <v/>
      </c>
      <c r="AB804" s="2459" t="str">
        <f>IF(INPUT_OUTPUT!CC791="","",INPUT_OUTPUT!CC791)</f>
        <v/>
      </c>
      <c r="AC804" s="2459" t="str">
        <f>IF(INPUT_OUTPUT!CD791="","",INPUT_OUTPUT!CD791)</f>
        <v/>
      </c>
      <c r="AD804" s="2459" t="str">
        <f>IF(INPUT_OUTPUT!CE791="","",INPUT_OUTPUT!CE791)</f>
        <v/>
      </c>
      <c r="AE804" s="2459" t="str">
        <f>IF(INPUT_OUTPUT!CF791="","",INPUT_OUTPUT!CF791)</f>
        <v/>
      </c>
      <c r="AF804" s="2459" t="str">
        <f>IF(INPUT_OUTPUT!CG791="","",INPUT_OUTPUT!CG791)</f>
        <v/>
      </c>
      <c r="AG804" s="2459" t="str">
        <f>IF(INPUT_OUTPUT!CH791="","",INPUT_OUTPUT!CH791)</f>
        <v/>
      </c>
      <c r="AH804" s="2459" t="str">
        <f>IF(INPUT_OUTPUT!CI791="","",INPUT_OUTPUT!CI791)</f>
        <v/>
      </c>
    </row>
    <row r="805" spans="3:34" s="2437" customFormat="1" ht="12.75" customHeight="1">
      <c r="C805" s="2461" t="str">
        <f>IF(INPUT_OUTPUT!C792="","",INPUT_OUTPUT!C792)</f>
        <v/>
      </c>
      <c r="D805" s="2462" t="str">
        <f>IF(INPUT_OUTPUT!BH792="","",INPUT_OUTPUT!BH792)</f>
        <v/>
      </c>
      <c r="E805" s="2462" t="str">
        <f>IF(INPUT_OUTPUT!BI792="","",INPUT_OUTPUT!BI792)</f>
        <v/>
      </c>
      <c r="F805" s="2462" t="str">
        <f>IF(INPUT_OUTPUT!BJ792="","",INPUT_OUTPUT!BJ792)</f>
        <v/>
      </c>
      <c r="G805" s="2462" t="str">
        <f>IF(INPUT_OUTPUT!BK792="","",INPUT_OUTPUT!BK792)</f>
        <v/>
      </c>
      <c r="H805" s="2462" t="str">
        <f>IF(INPUT_OUTPUT!BL792="","",INPUT_OUTPUT!BL792)</f>
        <v/>
      </c>
      <c r="I805" s="2462" t="str">
        <f>IF(INPUT_OUTPUT!BM792="","",INPUT_OUTPUT!BM792)</f>
        <v/>
      </c>
      <c r="J805" s="2462" t="str">
        <f>IF(INPUT_OUTPUT!BN792="","",INPUT_OUTPUT!BN792)</f>
        <v/>
      </c>
      <c r="K805" s="2453" t="str">
        <f t="shared" si="39"/>
        <v/>
      </c>
      <c r="L805" s="2457" t="str">
        <f>IF(INPUT_OUTPUT!BO792="","",INPUT_OUTPUT!BO792)</f>
        <v/>
      </c>
      <c r="M805" s="2457" t="str">
        <f>IF(INPUT_OUTPUT!BP792="","",INPUT_OUTPUT!BP792)</f>
        <v/>
      </c>
      <c r="N805" s="2457" t="str">
        <f>IF(INPUT_OUTPUT!BQ792="","",INPUT_OUTPUT!BQ792)</f>
        <v/>
      </c>
      <c r="O805" s="2457" t="str">
        <f>IF(INPUT_OUTPUT!BR792="","",INPUT_OUTPUT!BR792)</f>
        <v/>
      </c>
      <c r="P805" s="2457" t="str">
        <f>IF(INPUT_OUTPUT!BS792="","",INPUT_OUTPUT!BS792)</f>
        <v/>
      </c>
      <c r="Q805" s="2457" t="str">
        <f>IF(INPUT_OUTPUT!BT792="","",INPUT_OUTPUT!BT792)</f>
        <v/>
      </c>
      <c r="R805" s="2457" t="str">
        <f>IF(INPUT_OUTPUT!BU792="","",INPUT_OUTPUT!BU792)</f>
        <v/>
      </c>
      <c r="S805" s="2461" t="str">
        <f t="shared" si="40"/>
        <v/>
      </c>
      <c r="T805" s="2457" t="str">
        <f>IF(INPUT_OUTPUT!BV792="","",INPUT_OUTPUT!BV792)</f>
        <v/>
      </c>
      <c r="U805" s="2457" t="str">
        <f>IF(INPUT_OUTPUT!BW792="","",INPUT_OUTPUT!BW792)</f>
        <v/>
      </c>
      <c r="V805" s="2457" t="str">
        <f>IF(INPUT_OUTPUT!BX792="","",INPUT_OUTPUT!BX792)</f>
        <v/>
      </c>
      <c r="W805" s="2457" t="str">
        <f>IF(INPUT_OUTPUT!BY792="","",INPUT_OUTPUT!BY792)</f>
        <v/>
      </c>
      <c r="X805" s="2457" t="str">
        <f>IF(INPUT_OUTPUT!BZ792="","",INPUT_OUTPUT!BZ792)</f>
        <v/>
      </c>
      <c r="Y805" s="2457" t="str">
        <f>IF(INPUT_OUTPUT!CA792="","",INPUT_OUTPUT!CA792)</f>
        <v/>
      </c>
      <c r="Z805" s="2457" t="str">
        <f>IF(INPUT_OUTPUT!CB792="","",INPUT_OUTPUT!CB792)</f>
        <v/>
      </c>
      <c r="AA805" s="2461" t="str">
        <f t="shared" si="41"/>
        <v/>
      </c>
      <c r="AB805" s="2459" t="str">
        <f>IF(INPUT_OUTPUT!CC792="","",INPUT_OUTPUT!CC792)</f>
        <v/>
      </c>
      <c r="AC805" s="2459" t="str">
        <f>IF(INPUT_OUTPUT!CD792="","",INPUT_OUTPUT!CD792)</f>
        <v/>
      </c>
      <c r="AD805" s="2459" t="str">
        <f>IF(INPUT_OUTPUT!CE792="","",INPUT_OUTPUT!CE792)</f>
        <v/>
      </c>
      <c r="AE805" s="2459" t="str">
        <f>IF(INPUT_OUTPUT!CF792="","",INPUT_OUTPUT!CF792)</f>
        <v/>
      </c>
      <c r="AF805" s="2459" t="str">
        <f>IF(INPUT_OUTPUT!CG792="","",INPUT_OUTPUT!CG792)</f>
        <v/>
      </c>
      <c r="AG805" s="2459" t="str">
        <f>IF(INPUT_OUTPUT!CH792="","",INPUT_OUTPUT!CH792)</f>
        <v/>
      </c>
      <c r="AH805" s="2459" t="str">
        <f>IF(INPUT_OUTPUT!CI792="","",INPUT_OUTPUT!CI792)</f>
        <v/>
      </c>
    </row>
    <row r="806" spans="3:34" s="2437" customFormat="1" ht="12.75" customHeight="1">
      <c r="C806" s="2461" t="str">
        <f>IF(INPUT_OUTPUT!C793="","",INPUT_OUTPUT!C793)</f>
        <v/>
      </c>
      <c r="D806" s="2462" t="str">
        <f>IF(INPUT_OUTPUT!BH793="","",INPUT_OUTPUT!BH793)</f>
        <v/>
      </c>
      <c r="E806" s="2462" t="str">
        <f>IF(INPUT_OUTPUT!BI793="","",INPUT_OUTPUT!BI793)</f>
        <v/>
      </c>
      <c r="F806" s="2462" t="str">
        <f>IF(INPUT_OUTPUT!BJ793="","",INPUT_OUTPUT!BJ793)</f>
        <v/>
      </c>
      <c r="G806" s="2462" t="str">
        <f>IF(INPUT_OUTPUT!BK793="","",INPUT_OUTPUT!BK793)</f>
        <v/>
      </c>
      <c r="H806" s="2462" t="str">
        <f>IF(INPUT_OUTPUT!BL793="","",INPUT_OUTPUT!BL793)</f>
        <v/>
      </c>
      <c r="I806" s="2462" t="str">
        <f>IF(INPUT_OUTPUT!BM793="","",INPUT_OUTPUT!BM793)</f>
        <v/>
      </c>
      <c r="J806" s="2462" t="str">
        <f>IF(INPUT_OUTPUT!BN793="","",INPUT_OUTPUT!BN793)</f>
        <v/>
      </c>
      <c r="K806" s="2453" t="str">
        <f t="shared" si="39"/>
        <v/>
      </c>
      <c r="L806" s="2457" t="str">
        <f>IF(INPUT_OUTPUT!BO793="","",INPUT_OUTPUT!BO793)</f>
        <v/>
      </c>
      <c r="M806" s="2457" t="str">
        <f>IF(INPUT_OUTPUT!BP793="","",INPUT_OUTPUT!BP793)</f>
        <v/>
      </c>
      <c r="N806" s="2457" t="str">
        <f>IF(INPUT_OUTPUT!BQ793="","",INPUT_OUTPUT!BQ793)</f>
        <v/>
      </c>
      <c r="O806" s="2457" t="str">
        <f>IF(INPUT_OUTPUT!BR793="","",INPUT_OUTPUT!BR793)</f>
        <v/>
      </c>
      <c r="P806" s="2457" t="str">
        <f>IF(INPUT_OUTPUT!BS793="","",INPUT_OUTPUT!BS793)</f>
        <v/>
      </c>
      <c r="Q806" s="2457" t="str">
        <f>IF(INPUT_OUTPUT!BT793="","",INPUT_OUTPUT!BT793)</f>
        <v/>
      </c>
      <c r="R806" s="2457" t="str">
        <f>IF(INPUT_OUTPUT!BU793="","",INPUT_OUTPUT!BU793)</f>
        <v/>
      </c>
      <c r="S806" s="2461" t="str">
        <f t="shared" si="40"/>
        <v/>
      </c>
      <c r="T806" s="2457" t="str">
        <f>IF(INPUT_OUTPUT!BV793="","",INPUT_OUTPUT!BV793)</f>
        <v/>
      </c>
      <c r="U806" s="2457" t="str">
        <f>IF(INPUT_OUTPUT!BW793="","",INPUT_OUTPUT!BW793)</f>
        <v/>
      </c>
      <c r="V806" s="2457" t="str">
        <f>IF(INPUT_OUTPUT!BX793="","",INPUT_OUTPUT!BX793)</f>
        <v/>
      </c>
      <c r="W806" s="2457" t="str">
        <f>IF(INPUT_OUTPUT!BY793="","",INPUT_OUTPUT!BY793)</f>
        <v/>
      </c>
      <c r="X806" s="2457" t="str">
        <f>IF(INPUT_OUTPUT!BZ793="","",INPUT_OUTPUT!BZ793)</f>
        <v/>
      </c>
      <c r="Y806" s="2457" t="str">
        <f>IF(INPUT_OUTPUT!CA793="","",INPUT_OUTPUT!CA793)</f>
        <v/>
      </c>
      <c r="Z806" s="2457" t="str">
        <f>IF(INPUT_OUTPUT!CB793="","",INPUT_OUTPUT!CB793)</f>
        <v/>
      </c>
      <c r="AA806" s="2461" t="str">
        <f t="shared" si="41"/>
        <v/>
      </c>
      <c r="AB806" s="2459" t="str">
        <f>IF(INPUT_OUTPUT!CC793="","",INPUT_OUTPUT!CC793)</f>
        <v/>
      </c>
      <c r="AC806" s="2459" t="str">
        <f>IF(INPUT_OUTPUT!CD793="","",INPUT_OUTPUT!CD793)</f>
        <v/>
      </c>
      <c r="AD806" s="2459" t="str">
        <f>IF(INPUT_OUTPUT!CE793="","",INPUT_OUTPUT!CE793)</f>
        <v/>
      </c>
      <c r="AE806" s="2459" t="str">
        <f>IF(INPUT_OUTPUT!CF793="","",INPUT_OUTPUT!CF793)</f>
        <v/>
      </c>
      <c r="AF806" s="2459" t="str">
        <f>IF(INPUT_OUTPUT!CG793="","",INPUT_OUTPUT!CG793)</f>
        <v/>
      </c>
      <c r="AG806" s="2459" t="str">
        <f>IF(INPUT_OUTPUT!CH793="","",INPUT_OUTPUT!CH793)</f>
        <v/>
      </c>
      <c r="AH806" s="2459" t="str">
        <f>IF(INPUT_OUTPUT!CI793="","",INPUT_OUTPUT!CI793)</f>
        <v/>
      </c>
    </row>
    <row r="807" spans="3:34" s="2437" customFormat="1" ht="12.75" customHeight="1">
      <c r="C807" s="2461" t="str">
        <f>IF(INPUT_OUTPUT!C794="","",INPUT_OUTPUT!C794)</f>
        <v/>
      </c>
      <c r="D807" s="2462" t="str">
        <f>IF(INPUT_OUTPUT!BH794="","",INPUT_OUTPUT!BH794)</f>
        <v/>
      </c>
      <c r="E807" s="2462" t="str">
        <f>IF(INPUT_OUTPUT!BI794="","",INPUT_OUTPUT!BI794)</f>
        <v/>
      </c>
      <c r="F807" s="2462" t="str">
        <f>IF(INPUT_OUTPUT!BJ794="","",INPUT_OUTPUT!BJ794)</f>
        <v/>
      </c>
      <c r="G807" s="2462" t="str">
        <f>IF(INPUT_OUTPUT!BK794="","",INPUT_OUTPUT!BK794)</f>
        <v/>
      </c>
      <c r="H807" s="2462" t="str">
        <f>IF(INPUT_OUTPUT!BL794="","",INPUT_OUTPUT!BL794)</f>
        <v/>
      </c>
      <c r="I807" s="2462" t="str">
        <f>IF(INPUT_OUTPUT!BM794="","",INPUT_OUTPUT!BM794)</f>
        <v/>
      </c>
      <c r="J807" s="2462" t="str">
        <f>IF(INPUT_OUTPUT!BN794="","",INPUT_OUTPUT!BN794)</f>
        <v/>
      </c>
      <c r="K807" s="2453" t="str">
        <f t="shared" si="39"/>
        <v/>
      </c>
      <c r="L807" s="2457" t="str">
        <f>IF(INPUT_OUTPUT!BO794="","",INPUT_OUTPUT!BO794)</f>
        <v/>
      </c>
      <c r="M807" s="2457" t="str">
        <f>IF(INPUT_OUTPUT!BP794="","",INPUT_OUTPUT!BP794)</f>
        <v/>
      </c>
      <c r="N807" s="2457" t="str">
        <f>IF(INPUT_OUTPUT!BQ794="","",INPUT_OUTPUT!BQ794)</f>
        <v/>
      </c>
      <c r="O807" s="2457" t="str">
        <f>IF(INPUT_OUTPUT!BR794="","",INPUT_OUTPUT!BR794)</f>
        <v/>
      </c>
      <c r="P807" s="2457" t="str">
        <f>IF(INPUT_OUTPUT!BS794="","",INPUT_OUTPUT!BS794)</f>
        <v/>
      </c>
      <c r="Q807" s="2457" t="str">
        <f>IF(INPUT_OUTPUT!BT794="","",INPUT_OUTPUT!BT794)</f>
        <v/>
      </c>
      <c r="R807" s="2457" t="str">
        <f>IF(INPUT_OUTPUT!BU794="","",INPUT_OUTPUT!BU794)</f>
        <v/>
      </c>
      <c r="S807" s="2461" t="str">
        <f t="shared" si="40"/>
        <v/>
      </c>
      <c r="T807" s="2457" t="str">
        <f>IF(INPUT_OUTPUT!BV794="","",INPUT_OUTPUT!BV794)</f>
        <v/>
      </c>
      <c r="U807" s="2457" t="str">
        <f>IF(INPUT_OUTPUT!BW794="","",INPUT_OUTPUT!BW794)</f>
        <v/>
      </c>
      <c r="V807" s="2457" t="str">
        <f>IF(INPUT_OUTPUT!BX794="","",INPUT_OUTPUT!BX794)</f>
        <v/>
      </c>
      <c r="W807" s="2457" t="str">
        <f>IF(INPUT_OUTPUT!BY794="","",INPUT_OUTPUT!BY794)</f>
        <v/>
      </c>
      <c r="X807" s="2457" t="str">
        <f>IF(INPUT_OUTPUT!BZ794="","",INPUT_OUTPUT!BZ794)</f>
        <v/>
      </c>
      <c r="Y807" s="2457" t="str">
        <f>IF(INPUT_OUTPUT!CA794="","",INPUT_OUTPUT!CA794)</f>
        <v/>
      </c>
      <c r="Z807" s="2457" t="str">
        <f>IF(INPUT_OUTPUT!CB794="","",INPUT_OUTPUT!CB794)</f>
        <v/>
      </c>
      <c r="AA807" s="2461" t="str">
        <f t="shared" si="41"/>
        <v/>
      </c>
      <c r="AB807" s="2459" t="str">
        <f>IF(INPUT_OUTPUT!CC794="","",INPUT_OUTPUT!CC794)</f>
        <v/>
      </c>
      <c r="AC807" s="2459" t="str">
        <f>IF(INPUT_OUTPUT!CD794="","",INPUT_OUTPUT!CD794)</f>
        <v/>
      </c>
      <c r="AD807" s="2459" t="str">
        <f>IF(INPUT_OUTPUT!CE794="","",INPUT_OUTPUT!CE794)</f>
        <v/>
      </c>
      <c r="AE807" s="2459" t="str">
        <f>IF(INPUT_OUTPUT!CF794="","",INPUT_OUTPUT!CF794)</f>
        <v/>
      </c>
      <c r="AF807" s="2459" t="str">
        <f>IF(INPUT_OUTPUT!CG794="","",INPUT_OUTPUT!CG794)</f>
        <v/>
      </c>
      <c r="AG807" s="2459" t="str">
        <f>IF(INPUT_OUTPUT!CH794="","",INPUT_OUTPUT!CH794)</f>
        <v/>
      </c>
      <c r="AH807" s="2459" t="str">
        <f>IF(INPUT_OUTPUT!CI794="","",INPUT_OUTPUT!CI794)</f>
        <v/>
      </c>
    </row>
    <row r="808" spans="3:34" s="2437" customFormat="1" ht="12.75" customHeight="1">
      <c r="C808" s="2461" t="str">
        <f>IF(INPUT_OUTPUT!C795="","",INPUT_OUTPUT!C795)</f>
        <v/>
      </c>
      <c r="D808" s="2462" t="str">
        <f>IF(INPUT_OUTPUT!BH795="","",INPUT_OUTPUT!BH795)</f>
        <v/>
      </c>
      <c r="E808" s="2462" t="str">
        <f>IF(INPUT_OUTPUT!BI795="","",INPUT_OUTPUT!BI795)</f>
        <v/>
      </c>
      <c r="F808" s="2462" t="str">
        <f>IF(INPUT_OUTPUT!BJ795="","",INPUT_OUTPUT!BJ795)</f>
        <v/>
      </c>
      <c r="G808" s="2462" t="str">
        <f>IF(INPUT_OUTPUT!BK795="","",INPUT_OUTPUT!BK795)</f>
        <v/>
      </c>
      <c r="H808" s="2462" t="str">
        <f>IF(INPUT_OUTPUT!BL795="","",INPUT_OUTPUT!BL795)</f>
        <v/>
      </c>
      <c r="I808" s="2462" t="str">
        <f>IF(INPUT_OUTPUT!BM795="","",INPUT_OUTPUT!BM795)</f>
        <v/>
      </c>
      <c r="J808" s="2462" t="str">
        <f>IF(INPUT_OUTPUT!BN795="","",INPUT_OUTPUT!BN795)</f>
        <v/>
      </c>
      <c r="K808" s="2453" t="str">
        <f t="shared" si="39"/>
        <v/>
      </c>
      <c r="L808" s="2457" t="str">
        <f>IF(INPUT_OUTPUT!BO795="","",INPUT_OUTPUT!BO795)</f>
        <v/>
      </c>
      <c r="M808" s="2457" t="str">
        <f>IF(INPUT_OUTPUT!BP795="","",INPUT_OUTPUT!BP795)</f>
        <v/>
      </c>
      <c r="N808" s="2457" t="str">
        <f>IF(INPUT_OUTPUT!BQ795="","",INPUT_OUTPUT!BQ795)</f>
        <v/>
      </c>
      <c r="O808" s="2457" t="str">
        <f>IF(INPUT_OUTPUT!BR795="","",INPUT_OUTPUT!BR795)</f>
        <v/>
      </c>
      <c r="P808" s="2457" t="str">
        <f>IF(INPUT_OUTPUT!BS795="","",INPUT_OUTPUT!BS795)</f>
        <v/>
      </c>
      <c r="Q808" s="2457" t="str">
        <f>IF(INPUT_OUTPUT!BT795="","",INPUT_OUTPUT!BT795)</f>
        <v/>
      </c>
      <c r="R808" s="2457" t="str">
        <f>IF(INPUT_OUTPUT!BU795="","",INPUT_OUTPUT!BU795)</f>
        <v/>
      </c>
      <c r="S808" s="2461" t="str">
        <f t="shared" si="40"/>
        <v/>
      </c>
      <c r="T808" s="2457" t="str">
        <f>IF(INPUT_OUTPUT!BV795="","",INPUT_OUTPUT!BV795)</f>
        <v/>
      </c>
      <c r="U808" s="2457" t="str">
        <f>IF(INPUT_OUTPUT!BW795="","",INPUT_OUTPUT!BW795)</f>
        <v/>
      </c>
      <c r="V808" s="2457" t="str">
        <f>IF(INPUT_OUTPUT!BX795="","",INPUT_OUTPUT!BX795)</f>
        <v/>
      </c>
      <c r="W808" s="2457" t="str">
        <f>IF(INPUT_OUTPUT!BY795="","",INPUT_OUTPUT!BY795)</f>
        <v/>
      </c>
      <c r="X808" s="2457" t="str">
        <f>IF(INPUT_OUTPUT!BZ795="","",INPUT_OUTPUT!BZ795)</f>
        <v/>
      </c>
      <c r="Y808" s="2457" t="str">
        <f>IF(INPUT_OUTPUT!CA795="","",INPUT_OUTPUT!CA795)</f>
        <v/>
      </c>
      <c r="Z808" s="2457" t="str">
        <f>IF(INPUT_OUTPUT!CB795="","",INPUT_OUTPUT!CB795)</f>
        <v/>
      </c>
      <c r="AA808" s="2461" t="str">
        <f t="shared" si="41"/>
        <v/>
      </c>
      <c r="AB808" s="2459" t="str">
        <f>IF(INPUT_OUTPUT!CC795="","",INPUT_OUTPUT!CC795)</f>
        <v/>
      </c>
      <c r="AC808" s="2459" t="str">
        <f>IF(INPUT_OUTPUT!CD795="","",INPUT_OUTPUT!CD795)</f>
        <v/>
      </c>
      <c r="AD808" s="2459" t="str">
        <f>IF(INPUT_OUTPUT!CE795="","",INPUT_OUTPUT!CE795)</f>
        <v/>
      </c>
      <c r="AE808" s="2459" t="str">
        <f>IF(INPUT_OUTPUT!CF795="","",INPUT_OUTPUT!CF795)</f>
        <v/>
      </c>
      <c r="AF808" s="2459" t="str">
        <f>IF(INPUT_OUTPUT!CG795="","",INPUT_OUTPUT!CG795)</f>
        <v/>
      </c>
      <c r="AG808" s="2459" t="str">
        <f>IF(INPUT_OUTPUT!CH795="","",INPUT_OUTPUT!CH795)</f>
        <v/>
      </c>
      <c r="AH808" s="2459" t="str">
        <f>IF(INPUT_OUTPUT!CI795="","",INPUT_OUTPUT!CI795)</f>
        <v/>
      </c>
    </row>
    <row r="809" spans="3:34" s="2437" customFormat="1" ht="12.75" customHeight="1">
      <c r="C809" s="2461" t="str">
        <f>IF(INPUT_OUTPUT!C796="","",INPUT_OUTPUT!C796)</f>
        <v/>
      </c>
      <c r="D809" s="2462" t="str">
        <f>IF(INPUT_OUTPUT!BH796="","",INPUT_OUTPUT!BH796)</f>
        <v/>
      </c>
      <c r="E809" s="2462" t="str">
        <f>IF(INPUT_OUTPUT!BI796="","",INPUT_OUTPUT!BI796)</f>
        <v/>
      </c>
      <c r="F809" s="2462" t="str">
        <f>IF(INPUT_OUTPUT!BJ796="","",INPUT_OUTPUT!BJ796)</f>
        <v/>
      </c>
      <c r="G809" s="2462" t="str">
        <f>IF(INPUT_OUTPUT!BK796="","",INPUT_OUTPUT!BK796)</f>
        <v/>
      </c>
      <c r="H809" s="2462" t="str">
        <f>IF(INPUT_OUTPUT!BL796="","",INPUT_OUTPUT!BL796)</f>
        <v/>
      </c>
      <c r="I809" s="2462" t="str">
        <f>IF(INPUT_OUTPUT!BM796="","",INPUT_OUTPUT!BM796)</f>
        <v/>
      </c>
      <c r="J809" s="2462" t="str">
        <f>IF(INPUT_OUTPUT!BN796="","",INPUT_OUTPUT!BN796)</f>
        <v/>
      </c>
      <c r="K809" s="2453" t="str">
        <f t="shared" si="39"/>
        <v/>
      </c>
      <c r="L809" s="2457" t="str">
        <f>IF(INPUT_OUTPUT!BO796="","",INPUT_OUTPUT!BO796)</f>
        <v/>
      </c>
      <c r="M809" s="2457" t="str">
        <f>IF(INPUT_OUTPUT!BP796="","",INPUT_OUTPUT!BP796)</f>
        <v/>
      </c>
      <c r="N809" s="2457" t="str">
        <f>IF(INPUT_OUTPUT!BQ796="","",INPUT_OUTPUT!BQ796)</f>
        <v/>
      </c>
      <c r="O809" s="2457" t="str">
        <f>IF(INPUT_OUTPUT!BR796="","",INPUT_OUTPUT!BR796)</f>
        <v/>
      </c>
      <c r="P809" s="2457" t="str">
        <f>IF(INPUT_OUTPUT!BS796="","",INPUT_OUTPUT!BS796)</f>
        <v/>
      </c>
      <c r="Q809" s="2457" t="str">
        <f>IF(INPUT_OUTPUT!BT796="","",INPUT_OUTPUT!BT796)</f>
        <v/>
      </c>
      <c r="R809" s="2457" t="str">
        <f>IF(INPUT_OUTPUT!BU796="","",INPUT_OUTPUT!BU796)</f>
        <v/>
      </c>
      <c r="S809" s="2461" t="str">
        <f t="shared" si="40"/>
        <v/>
      </c>
      <c r="T809" s="2457" t="str">
        <f>IF(INPUT_OUTPUT!BV796="","",INPUT_OUTPUT!BV796)</f>
        <v/>
      </c>
      <c r="U809" s="2457" t="str">
        <f>IF(INPUT_OUTPUT!BW796="","",INPUT_OUTPUT!BW796)</f>
        <v/>
      </c>
      <c r="V809" s="2457" t="str">
        <f>IF(INPUT_OUTPUT!BX796="","",INPUT_OUTPUT!BX796)</f>
        <v/>
      </c>
      <c r="W809" s="2457" t="str">
        <f>IF(INPUT_OUTPUT!BY796="","",INPUT_OUTPUT!BY796)</f>
        <v/>
      </c>
      <c r="X809" s="2457" t="str">
        <f>IF(INPUT_OUTPUT!BZ796="","",INPUT_OUTPUT!BZ796)</f>
        <v/>
      </c>
      <c r="Y809" s="2457" t="str">
        <f>IF(INPUT_OUTPUT!CA796="","",INPUT_OUTPUT!CA796)</f>
        <v/>
      </c>
      <c r="Z809" s="2457" t="str">
        <f>IF(INPUT_OUTPUT!CB796="","",INPUT_OUTPUT!CB796)</f>
        <v/>
      </c>
      <c r="AA809" s="2461" t="str">
        <f t="shared" si="41"/>
        <v/>
      </c>
      <c r="AB809" s="2459" t="str">
        <f>IF(INPUT_OUTPUT!CC796="","",INPUT_OUTPUT!CC796)</f>
        <v/>
      </c>
      <c r="AC809" s="2459" t="str">
        <f>IF(INPUT_OUTPUT!CD796="","",INPUT_OUTPUT!CD796)</f>
        <v/>
      </c>
      <c r="AD809" s="2459" t="str">
        <f>IF(INPUT_OUTPUT!CE796="","",INPUT_OUTPUT!CE796)</f>
        <v/>
      </c>
      <c r="AE809" s="2459" t="str">
        <f>IF(INPUT_OUTPUT!CF796="","",INPUT_OUTPUT!CF796)</f>
        <v/>
      </c>
      <c r="AF809" s="2459" t="str">
        <f>IF(INPUT_OUTPUT!CG796="","",INPUT_OUTPUT!CG796)</f>
        <v/>
      </c>
      <c r="AG809" s="2459" t="str">
        <f>IF(INPUT_OUTPUT!CH796="","",INPUT_OUTPUT!CH796)</f>
        <v/>
      </c>
      <c r="AH809" s="2459" t="str">
        <f>IF(INPUT_OUTPUT!CI796="","",INPUT_OUTPUT!CI796)</f>
        <v/>
      </c>
    </row>
    <row r="810" spans="3:34" s="2437" customFormat="1" ht="12.75" customHeight="1">
      <c r="C810" s="2461" t="str">
        <f>IF(INPUT_OUTPUT!C797="","",INPUT_OUTPUT!C797)</f>
        <v/>
      </c>
      <c r="D810" s="2462" t="str">
        <f>IF(INPUT_OUTPUT!BH797="","",INPUT_OUTPUT!BH797)</f>
        <v/>
      </c>
      <c r="E810" s="2462" t="str">
        <f>IF(INPUT_OUTPUT!BI797="","",INPUT_OUTPUT!BI797)</f>
        <v/>
      </c>
      <c r="F810" s="2462" t="str">
        <f>IF(INPUT_OUTPUT!BJ797="","",INPUT_OUTPUT!BJ797)</f>
        <v/>
      </c>
      <c r="G810" s="2462" t="str">
        <f>IF(INPUT_OUTPUT!BK797="","",INPUT_OUTPUT!BK797)</f>
        <v/>
      </c>
      <c r="H810" s="2462" t="str">
        <f>IF(INPUT_OUTPUT!BL797="","",INPUT_OUTPUT!BL797)</f>
        <v/>
      </c>
      <c r="I810" s="2462" t="str">
        <f>IF(INPUT_OUTPUT!BM797="","",INPUT_OUTPUT!BM797)</f>
        <v/>
      </c>
      <c r="J810" s="2462" t="str">
        <f>IF(INPUT_OUTPUT!BN797="","",INPUT_OUTPUT!BN797)</f>
        <v/>
      </c>
      <c r="K810" s="2453" t="str">
        <f t="shared" si="39"/>
        <v/>
      </c>
      <c r="L810" s="2457" t="str">
        <f>IF(INPUT_OUTPUT!BO797="","",INPUT_OUTPUT!BO797)</f>
        <v/>
      </c>
      <c r="M810" s="2457" t="str">
        <f>IF(INPUT_OUTPUT!BP797="","",INPUT_OUTPUT!BP797)</f>
        <v/>
      </c>
      <c r="N810" s="2457" t="str">
        <f>IF(INPUT_OUTPUT!BQ797="","",INPUT_OUTPUT!BQ797)</f>
        <v/>
      </c>
      <c r="O810" s="2457" t="str">
        <f>IF(INPUT_OUTPUT!BR797="","",INPUT_OUTPUT!BR797)</f>
        <v/>
      </c>
      <c r="P810" s="2457" t="str">
        <f>IF(INPUT_OUTPUT!BS797="","",INPUT_OUTPUT!BS797)</f>
        <v/>
      </c>
      <c r="Q810" s="2457" t="str">
        <f>IF(INPUT_OUTPUT!BT797="","",INPUT_OUTPUT!BT797)</f>
        <v/>
      </c>
      <c r="R810" s="2457" t="str">
        <f>IF(INPUT_OUTPUT!BU797="","",INPUT_OUTPUT!BU797)</f>
        <v/>
      </c>
      <c r="S810" s="2461" t="str">
        <f t="shared" si="40"/>
        <v/>
      </c>
      <c r="T810" s="2457" t="str">
        <f>IF(INPUT_OUTPUT!BV797="","",INPUT_OUTPUT!BV797)</f>
        <v/>
      </c>
      <c r="U810" s="2457" t="str">
        <f>IF(INPUT_OUTPUT!BW797="","",INPUT_OUTPUT!BW797)</f>
        <v/>
      </c>
      <c r="V810" s="2457" t="str">
        <f>IF(INPUT_OUTPUT!BX797="","",INPUT_OUTPUT!BX797)</f>
        <v/>
      </c>
      <c r="W810" s="2457" t="str">
        <f>IF(INPUT_OUTPUT!BY797="","",INPUT_OUTPUT!BY797)</f>
        <v/>
      </c>
      <c r="X810" s="2457" t="str">
        <f>IF(INPUT_OUTPUT!BZ797="","",INPUT_OUTPUT!BZ797)</f>
        <v/>
      </c>
      <c r="Y810" s="2457" t="str">
        <f>IF(INPUT_OUTPUT!CA797="","",INPUT_OUTPUT!CA797)</f>
        <v/>
      </c>
      <c r="Z810" s="2457" t="str">
        <f>IF(INPUT_OUTPUT!CB797="","",INPUT_OUTPUT!CB797)</f>
        <v/>
      </c>
      <c r="AA810" s="2461" t="str">
        <f t="shared" si="41"/>
        <v/>
      </c>
      <c r="AB810" s="2459" t="str">
        <f>IF(INPUT_OUTPUT!CC797="","",INPUT_OUTPUT!CC797)</f>
        <v/>
      </c>
      <c r="AC810" s="2459" t="str">
        <f>IF(INPUT_OUTPUT!CD797="","",INPUT_OUTPUT!CD797)</f>
        <v/>
      </c>
      <c r="AD810" s="2459" t="str">
        <f>IF(INPUT_OUTPUT!CE797="","",INPUT_OUTPUT!CE797)</f>
        <v/>
      </c>
      <c r="AE810" s="2459" t="str">
        <f>IF(INPUT_OUTPUT!CF797="","",INPUT_OUTPUT!CF797)</f>
        <v/>
      </c>
      <c r="AF810" s="2459" t="str">
        <f>IF(INPUT_OUTPUT!CG797="","",INPUT_OUTPUT!CG797)</f>
        <v/>
      </c>
      <c r="AG810" s="2459" t="str">
        <f>IF(INPUT_OUTPUT!CH797="","",INPUT_OUTPUT!CH797)</f>
        <v/>
      </c>
      <c r="AH810" s="2459" t="str">
        <f>IF(INPUT_OUTPUT!CI797="","",INPUT_OUTPUT!CI797)</f>
        <v/>
      </c>
    </row>
    <row r="811" spans="3:34" s="2437" customFormat="1" ht="12.75" customHeight="1">
      <c r="C811" s="2461" t="str">
        <f>IF(INPUT_OUTPUT!C798="","",INPUT_OUTPUT!C798)</f>
        <v/>
      </c>
      <c r="D811" s="2462" t="str">
        <f>IF(INPUT_OUTPUT!BH798="","",INPUT_OUTPUT!BH798)</f>
        <v/>
      </c>
      <c r="E811" s="2462" t="str">
        <f>IF(INPUT_OUTPUT!BI798="","",INPUT_OUTPUT!BI798)</f>
        <v/>
      </c>
      <c r="F811" s="2462" t="str">
        <f>IF(INPUT_OUTPUT!BJ798="","",INPUT_OUTPUT!BJ798)</f>
        <v/>
      </c>
      <c r="G811" s="2462" t="str">
        <f>IF(INPUT_OUTPUT!BK798="","",INPUT_OUTPUT!BK798)</f>
        <v/>
      </c>
      <c r="H811" s="2462" t="str">
        <f>IF(INPUT_OUTPUT!BL798="","",INPUT_OUTPUT!BL798)</f>
        <v/>
      </c>
      <c r="I811" s="2462" t="str">
        <f>IF(INPUT_OUTPUT!BM798="","",INPUT_OUTPUT!BM798)</f>
        <v/>
      </c>
      <c r="J811" s="2462" t="str">
        <f>IF(INPUT_OUTPUT!BN798="","",INPUT_OUTPUT!BN798)</f>
        <v/>
      </c>
      <c r="K811" s="2453" t="str">
        <f t="shared" si="39"/>
        <v/>
      </c>
      <c r="L811" s="2457" t="str">
        <f>IF(INPUT_OUTPUT!BO798="","",INPUT_OUTPUT!BO798)</f>
        <v/>
      </c>
      <c r="M811" s="2457" t="str">
        <f>IF(INPUT_OUTPUT!BP798="","",INPUT_OUTPUT!BP798)</f>
        <v/>
      </c>
      <c r="N811" s="2457" t="str">
        <f>IF(INPUT_OUTPUT!BQ798="","",INPUT_OUTPUT!BQ798)</f>
        <v/>
      </c>
      <c r="O811" s="2457" t="str">
        <f>IF(INPUT_OUTPUT!BR798="","",INPUT_OUTPUT!BR798)</f>
        <v/>
      </c>
      <c r="P811" s="2457" t="str">
        <f>IF(INPUT_OUTPUT!BS798="","",INPUT_OUTPUT!BS798)</f>
        <v/>
      </c>
      <c r="Q811" s="2457" t="str">
        <f>IF(INPUT_OUTPUT!BT798="","",INPUT_OUTPUT!BT798)</f>
        <v/>
      </c>
      <c r="R811" s="2457" t="str">
        <f>IF(INPUT_OUTPUT!BU798="","",INPUT_OUTPUT!BU798)</f>
        <v/>
      </c>
      <c r="S811" s="2461" t="str">
        <f t="shared" si="40"/>
        <v/>
      </c>
      <c r="T811" s="2457" t="str">
        <f>IF(INPUT_OUTPUT!BV798="","",INPUT_OUTPUT!BV798)</f>
        <v/>
      </c>
      <c r="U811" s="2457" t="str">
        <f>IF(INPUT_OUTPUT!BW798="","",INPUT_OUTPUT!BW798)</f>
        <v/>
      </c>
      <c r="V811" s="2457" t="str">
        <f>IF(INPUT_OUTPUT!BX798="","",INPUT_OUTPUT!BX798)</f>
        <v/>
      </c>
      <c r="W811" s="2457" t="str">
        <f>IF(INPUT_OUTPUT!BY798="","",INPUT_OUTPUT!BY798)</f>
        <v/>
      </c>
      <c r="X811" s="2457" t="str">
        <f>IF(INPUT_OUTPUT!BZ798="","",INPUT_OUTPUT!BZ798)</f>
        <v/>
      </c>
      <c r="Y811" s="2457" t="str">
        <f>IF(INPUT_OUTPUT!CA798="","",INPUT_OUTPUT!CA798)</f>
        <v/>
      </c>
      <c r="Z811" s="2457" t="str">
        <f>IF(INPUT_OUTPUT!CB798="","",INPUT_OUTPUT!CB798)</f>
        <v/>
      </c>
      <c r="AA811" s="2461" t="str">
        <f t="shared" si="41"/>
        <v/>
      </c>
      <c r="AB811" s="2459" t="str">
        <f>IF(INPUT_OUTPUT!CC798="","",INPUT_OUTPUT!CC798)</f>
        <v/>
      </c>
      <c r="AC811" s="2459" t="str">
        <f>IF(INPUT_OUTPUT!CD798="","",INPUT_OUTPUT!CD798)</f>
        <v/>
      </c>
      <c r="AD811" s="2459" t="str">
        <f>IF(INPUT_OUTPUT!CE798="","",INPUT_OUTPUT!CE798)</f>
        <v/>
      </c>
      <c r="AE811" s="2459" t="str">
        <f>IF(INPUT_OUTPUT!CF798="","",INPUT_OUTPUT!CF798)</f>
        <v/>
      </c>
      <c r="AF811" s="2459" t="str">
        <f>IF(INPUT_OUTPUT!CG798="","",INPUT_OUTPUT!CG798)</f>
        <v/>
      </c>
      <c r="AG811" s="2459" t="str">
        <f>IF(INPUT_OUTPUT!CH798="","",INPUT_OUTPUT!CH798)</f>
        <v/>
      </c>
      <c r="AH811" s="2459" t="str">
        <f>IF(INPUT_OUTPUT!CI798="","",INPUT_OUTPUT!CI798)</f>
        <v/>
      </c>
    </row>
    <row r="812" spans="3:34" s="2437" customFormat="1" ht="12.75" customHeight="1">
      <c r="C812" s="2461" t="str">
        <f>IF(INPUT_OUTPUT!C799="","",INPUT_OUTPUT!C799)</f>
        <v/>
      </c>
      <c r="D812" s="2462" t="str">
        <f>IF(INPUT_OUTPUT!BH799="","",INPUT_OUTPUT!BH799)</f>
        <v/>
      </c>
      <c r="E812" s="2462" t="str">
        <f>IF(INPUT_OUTPUT!BI799="","",INPUT_OUTPUT!BI799)</f>
        <v/>
      </c>
      <c r="F812" s="2462" t="str">
        <f>IF(INPUT_OUTPUT!BJ799="","",INPUT_OUTPUT!BJ799)</f>
        <v/>
      </c>
      <c r="G812" s="2462" t="str">
        <f>IF(INPUT_OUTPUT!BK799="","",INPUT_OUTPUT!BK799)</f>
        <v/>
      </c>
      <c r="H812" s="2462" t="str">
        <f>IF(INPUT_OUTPUT!BL799="","",INPUT_OUTPUT!BL799)</f>
        <v/>
      </c>
      <c r="I812" s="2462" t="str">
        <f>IF(INPUT_OUTPUT!BM799="","",INPUT_OUTPUT!BM799)</f>
        <v/>
      </c>
      <c r="J812" s="2462" t="str">
        <f>IF(INPUT_OUTPUT!BN799="","",INPUT_OUTPUT!BN799)</f>
        <v/>
      </c>
      <c r="K812" s="2453" t="str">
        <f t="shared" si="39"/>
        <v/>
      </c>
      <c r="L812" s="2457" t="str">
        <f>IF(INPUT_OUTPUT!BO799="","",INPUT_OUTPUT!BO799)</f>
        <v/>
      </c>
      <c r="M812" s="2457" t="str">
        <f>IF(INPUT_OUTPUT!BP799="","",INPUT_OUTPUT!BP799)</f>
        <v/>
      </c>
      <c r="N812" s="2457" t="str">
        <f>IF(INPUT_OUTPUT!BQ799="","",INPUT_OUTPUT!BQ799)</f>
        <v/>
      </c>
      <c r="O812" s="2457" t="str">
        <f>IF(INPUT_OUTPUT!BR799="","",INPUT_OUTPUT!BR799)</f>
        <v/>
      </c>
      <c r="P812" s="2457" t="str">
        <f>IF(INPUT_OUTPUT!BS799="","",INPUT_OUTPUT!BS799)</f>
        <v/>
      </c>
      <c r="Q812" s="2457" t="str">
        <f>IF(INPUT_OUTPUT!BT799="","",INPUT_OUTPUT!BT799)</f>
        <v/>
      </c>
      <c r="R812" s="2457" t="str">
        <f>IF(INPUT_OUTPUT!BU799="","",INPUT_OUTPUT!BU799)</f>
        <v/>
      </c>
      <c r="S812" s="2461" t="str">
        <f t="shared" si="40"/>
        <v/>
      </c>
      <c r="T812" s="2457" t="str">
        <f>IF(INPUT_OUTPUT!BV799="","",INPUT_OUTPUT!BV799)</f>
        <v/>
      </c>
      <c r="U812" s="2457" t="str">
        <f>IF(INPUT_OUTPUT!BW799="","",INPUT_OUTPUT!BW799)</f>
        <v/>
      </c>
      <c r="V812" s="2457" t="str">
        <f>IF(INPUT_OUTPUT!BX799="","",INPUT_OUTPUT!BX799)</f>
        <v/>
      </c>
      <c r="W812" s="2457" t="str">
        <f>IF(INPUT_OUTPUT!BY799="","",INPUT_OUTPUT!BY799)</f>
        <v/>
      </c>
      <c r="X812" s="2457" t="str">
        <f>IF(INPUT_OUTPUT!BZ799="","",INPUT_OUTPUT!BZ799)</f>
        <v/>
      </c>
      <c r="Y812" s="2457" t="str">
        <f>IF(INPUT_OUTPUT!CA799="","",INPUT_OUTPUT!CA799)</f>
        <v/>
      </c>
      <c r="Z812" s="2457" t="str">
        <f>IF(INPUT_OUTPUT!CB799="","",INPUT_OUTPUT!CB799)</f>
        <v/>
      </c>
      <c r="AA812" s="2461" t="str">
        <f t="shared" si="41"/>
        <v/>
      </c>
      <c r="AB812" s="2459" t="str">
        <f>IF(INPUT_OUTPUT!CC799="","",INPUT_OUTPUT!CC799)</f>
        <v/>
      </c>
      <c r="AC812" s="2459" t="str">
        <f>IF(INPUT_OUTPUT!CD799="","",INPUT_OUTPUT!CD799)</f>
        <v/>
      </c>
      <c r="AD812" s="2459" t="str">
        <f>IF(INPUT_OUTPUT!CE799="","",INPUT_OUTPUT!CE799)</f>
        <v/>
      </c>
      <c r="AE812" s="2459" t="str">
        <f>IF(INPUT_OUTPUT!CF799="","",INPUT_OUTPUT!CF799)</f>
        <v/>
      </c>
      <c r="AF812" s="2459" t="str">
        <f>IF(INPUT_OUTPUT!CG799="","",INPUT_OUTPUT!CG799)</f>
        <v/>
      </c>
      <c r="AG812" s="2459" t="str">
        <f>IF(INPUT_OUTPUT!CH799="","",INPUT_OUTPUT!CH799)</f>
        <v/>
      </c>
      <c r="AH812" s="2459" t="str">
        <f>IF(INPUT_OUTPUT!CI799="","",INPUT_OUTPUT!CI799)</f>
        <v/>
      </c>
    </row>
    <row r="813" spans="3:34" s="2437" customFormat="1" ht="12.75" customHeight="1">
      <c r="C813" s="2461" t="str">
        <f>IF(INPUT_OUTPUT!C800="","",INPUT_OUTPUT!C800)</f>
        <v/>
      </c>
      <c r="D813" s="2462" t="str">
        <f>IF(INPUT_OUTPUT!BH800="","",INPUT_OUTPUT!BH800)</f>
        <v/>
      </c>
      <c r="E813" s="2462" t="str">
        <f>IF(INPUT_OUTPUT!BI800="","",INPUT_OUTPUT!BI800)</f>
        <v/>
      </c>
      <c r="F813" s="2462" t="str">
        <f>IF(INPUT_OUTPUT!BJ800="","",INPUT_OUTPUT!BJ800)</f>
        <v/>
      </c>
      <c r="G813" s="2462" t="str">
        <f>IF(INPUT_OUTPUT!BK800="","",INPUT_OUTPUT!BK800)</f>
        <v/>
      </c>
      <c r="H813" s="2462" t="str">
        <f>IF(INPUT_OUTPUT!BL800="","",INPUT_OUTPUT!BL800)</f>
        <v/>
      </c>
      <c r="I813" s="2462" t="str">
        <f>IF(INPUT_OUTPUT!BM800="","",INPUT_OUTPUT!BM800)</f>
        <v/>
      </c>
      <c r="J813" s="2462" t="str">
        <f>IF(INPUT_OUTPUT!BN800="","",INPUT_OUTPUT!BN800)</f>
        <v/>
      </c>
      <c r="K813" s="2453" t="str">
        <f t="shared" si="39"/>
        <v/>
      </c>
      <c r="L813" s="2457" t="str">
        <f>IF(INPUT_OUTPUT!BO800="","",INPUT_OUTPUT!BO800)</f>
        <v/>
      </c>
      <c r="M813" s="2457" t="str">
        <f>IF(INPUT_OUTPUT!BP800="","",INPUT_OUTPUT!BP800)</f>
        <v/>
      </c>
      <c r="N813" s="2457" t="str">
        <f>IF(INPUT_OUTPUT!BQ800="","",INPUT_OUTPUT!BQ800)</f>
        <v/>
      </c>
      <c r="O813" s="2457" t="str">
        <f>IF(INPUT_OUTPUT!BR800="","",INPUT_OUTPUT!BR800)</f>
        <v/>
      </c>
      <c r="P813" s="2457" t="str">
        <f>IF(INPUT_OUTPUT!BS800="","",INPUT_OUTPUT!BS800)</f>
        <v/>
      </c>
      <c r="Q813" s="2457" t="str">
        <f>IF(INPUT_OUTPUT!BT800="","",INPUT_OUTPUT!BT800)</f>
        <v/>
      </c>
      <c r="R813" s="2457" t="str">
        <f>IF(INPUT_OUTPUT!BU800="","",INPUT_OUTPUT!BU800)</f>
        <v/>
      </c>
      <c r="S813" s="2461" t="str">
        <f t="shared" si="40"/>
        <v/>
      </c>
      <c r="T813" s="2457" t="str">
        <f>IF(INPUT_OUTPUT!BV800="","",INPUT_OUTPUT!BV800)</f>
        <v/>
      </c>
      <c r="U813" s="2457" t="str">
        <f>IF(INPUT_OUTPUT!BW800="","",INPUT_OUTPUT!BW800)</f>
        <v/>
      </c>
      <c r="V813" s="2457" t="str">
        <f>IF(INPUT_OUTPUT!BX800="","",INPUT_OUTPUT!BX800)</f>
        <v/>
      </c>
      <c r="W813" s="2457" t="str">
        <f>IF(INPUT_OUTPUT!BY800="","",INPUT_OUTPUT!BY800)</f>
        <v/>
      </c>
      <c r="X813" s="2457" t="str">
        <f>IF(INPUT_OUTPUT!BZ800="","",INPUT_OUTPUT!BZ800)</f>
        <v/>
      </c>
      <c r="Y813" s="2457" t="str">
        <f>IF(INPUT_OUTPUT!CA800="","",INPUT_OUTPUT!CA800)</f>
        <v/>
      </c>
      <c r="Z813" s="2457" t="str">
        <f>IF(INPUT_OUTPUT!CB800="","",INPUT_OUTPUT!CB800)</f>
        <v/>
      </c>
      <c r="AA813" s="2461" t="str">
        <f t="shared" si="41"/>
        <v/>
      </c>
      <c r="AB813" s="2459" t="str">
        <f>IF(INPUT_OUTPUT!CC800="","",INPUT_OUTPUT!CC800)</f>
        <v/>
      </c>
      <c r="AC813" s="2459" t="str">
        <f>IF(INPUT_OUTPUT!CD800="","",INPUT_OUTPUT!CD800)</f>
        <v/>
      </c>
      <c r="AD813" s="2459" t="str">
        <f>IF(INPUT_OUTPUT!CE800="","",INPUT_OUTPUT!CE800)</f>
        <v/>
      </c>
      <c r="AE813" s="2459" t="str">
        <f>IF(INPUT_OUTPUT!CF800="","",INPUT_OUTPUT!CF800)</f>
        <v/>
      </c>
      <c r="AF813" s="2459" t="str">
        <f>IF(INPUT_OUTPUT!CG800="","",INPUT_OUTPUT!CG800)</f>
        <v/>
      </c>
      <c r="AG813" s="2459" t="str">
        <f>IF(INPUT_OUTPUT!CH800="","",INPUT_OUTPUT!CH800)</f>
        <v/>
      </c>
      <c r="AH813" s="2459" t="str">
        <f>IF(INPUT_OUTPUT!CI800="","",INPUT_OUTPUT!CI800)</f>
        <v/>
      </c>
    </row>
    <row r="814" spans="3:34" s="2437" customFormat="1" ht="12.75" customHeight="1">
      <c r="C814" s="2461" t="str">
        <f>IF(INPUT_OUTPUT!C801="","",INPUT_OUTPUT!C801)</f>
        <v/>
      </c>
      <c r="D814" s="2462" t="str">
        <f>IF(INPUT_OUTPUT!BH801="","",INPUT_OUTPUT!BH801)</f>
        <v/>
      </c>
      <c r="E814" s="2462" t="str">
        <f>IF(INPUT_OUTPUT!BI801="","",INPUT_OUTPUT!BI801)</f>
        <v/>
      </c>
      <c r="F814" s="2462" t="str">
        <f>IF(INPUT_OUTPUT!BJ801="","",INPUT_OUTPUT!BJ801)</f>
        <v/>
      </c>
      <c r="G814" s="2462" t="str">
        <f>IF(INPUT_OUTPUT!BK801="","",INPUT_OUTPUT!BK801)</f>
        <v/>
      </c>
      <c r="H814" s="2462" t="str">
        <f>IF(INPUT_OUTPUT!BL801="","",INPUT_OUTPUT!BL801)</f>
        <v/>
      </c>
      <c r="I814" s="2462" t="str">
        <f>IF(INPUT_OUTPUT!BM801="","",INPUT_OUTPUT!BM801)</f>
        <v/>
      </c>
      <c r="J814" s="2462" t="str">
        <f>IF(INPUT_OUTPUT!BN801="","",INPUT_OUTPUT!BN801)</f>
        <v/>
      </c>
      <c r="K814" s="2453" t="str">
        <f t="shared" si="39"/>
        <v/>
      </c>
      <c r="L814" s="2457" t="str">
        <f>IF(INPUT_OUTPUT!BO801="","",INPUT_OUTPUT!BO801)</f>
        <v/>
      </c>
      <c r="M814" s="2457" t="str">
        <f>IF(INPUT_OUTPUT!BP801="","",INPUT_OUTPUT!BP801)</f>
        <v/>
      </c>
      <c r="N814" s="2457" t="str">
        <f>IF(INPUT_OUTPUT!BQ801="","",INPUT_OUTPUT!BQ801)</f>
        <v/>
      </c>
      <c r="O814" s="2457" t="str">
        <f>IF(INPUT_OUTPUT!BR801="","",INPUT_OUTPUT!BR801)</f>
        <v/>
      </c>
      <c r="P814" s="2457" t="str">
        <f>IF(INPUT_OUTPUT!BS801="","",INPUT_OUTPUT!BS801)</f>
        <v/>
      </c>
      <c r="Q814" s="2457" t="str">
        <f>IF(INPUT_OUTPUT!BT801="","",INPUT_OUTPUT!BT801)</f>
        <v/>
      </c>
      <c r="R814" s="2457" t="str">
        <f>IF(INPUT_OUTPUT!BU801="","",INPUT_OUTPUT!BU801)</f>
        <v/>
      </c>
      <c r="S814" s="2461" t="str">
        <f t="shared" si="40"/>
        <v/>
      </c>
      <c r="T814" s="2457" t="str">
        <f>IF(INPUT_OUTPUT!BV801="","",INPUT_OUTPUT!BV801)</f>
        <v/>
      </c>
      <c r="U814" s="2457" t="str">
        <f>IF(INPUT_OUTPUT!BW801="","",INPUT_OUTPUT!BW801)</f>
        <v/>
      </c>
      <c r="V814" s="2457" t="str">
        <f>IF(INPUT_OUTPUT!BX801="","",INPUT_OUTPUT!BX801)</f>
        <v/>
      </c>
      <c r="W814" s="2457" t="str">
        <f>IF(INPUT_OUTPUT!BY801="","",INPUT_OUTPUT!BY801)</f>
        <v/>
      </c>
      <c r="X814" s="2457" t="str">
        <f>IF(INPUT_OUTPUT!BZ801="","",INPUT_OUTPUT!BZ801)</f>
        <v/>
      </c>
      <c r="Y814" s="2457" t="str">
        <f>IF(INPUT_OUTPUT!CA801="","",INPUT_OUTPUT!CA801)</f>
        <v/>
      </c>
      <c r="Z814" s="2457" t="str">
        <f>IF(INPUT_OUTPUT!CB801="","",INPUT_OUTPUT!CB801)</f>
        <v/>
      </c>
      <c r="AA814" s="2461" t="str">
        <f t="shared" si="41"/>
        <v/>
      </c>
      <c r="AB814" s="2459" t="str">
        <f>IF(INPUT_OUTPUT!CC801="","",INPUT_OUTPUT!CC801)</f>
        <v/>
      </c>
      <c r="AC814" s="2459" t="str">
        <f>IF(INPUT_OUTPUT!CD801="","",INPUT_OUTPUT!CD801)</f>
        <v/>
      </c>
      <c r="AD814" s="2459" t="str">
        <f>IF(INPUT_OUTPUT!CE801="","",INPUT_OUTPUT!CE801)</f>
        <v/>
      </c>
      <c r="AE814" s="2459" t="str">
        <f>IF(INPUT_OUTPUT!CF801="","",INPUT_OUTPUT!CF801)</f>
        <v/>
      </c>
      <c r="AF814" s="2459" t="str">
        <f>IF(INPUT_OUTPUT!CG801="","",INPUT_OUTPUT!CG801)</f>
        <v/>
      </c>
      <c r="AG814" s="2459" t="str">
        <f>IF(INPUT_OUTPUT!CH801="","",INPUT_OUTPUT!CH801)</f>
        <v/>
      </c>
      <c r="AH814" s="2459" t="str">
        <f>IF(INPUT_OUTPUT!CI801="","",INPUT_OUTPUT!CI801)</f>
        <v/>
      </c>
    </row>
    <row r="815" spans="3:34" s="2437" customFormat="1" ht="12.75" customHeight="1">
      <c r="C815" s="2461" t="str">
        <f>IF(INPUT_OUTPUT!C802="","",INPUT_OUTPUT!C802)</f>
        <v/>
      </c>
      <c r="D815" s="2462" t="str">
        <f>IF(INPUT_OUTPUT!BH802="","",INPUT_OUTPUT!BH802)</f>
        <v/>
      </c>
      <c r="E815" s="2462" t="str">
        <f>IF(INPUT_OUTPUT!BI802="","",INPUT_OUTPUT!BI802)</f>
        <v/>
      </c>
      <c r="F815" s="2462" t="str">
        <f>IF(INPUT_OUTPUT!BJ802="","",INPUT_OUTPUT!BJ802)</f>
        <v/>
      </c>
      <c r="G815" s="2462" t="str">
        <f>IF(INPUT_OUTPUT!BK802="","",INPUT_OUTPUT!BK802)</f>
        <v/>
      </c>
      <c r="H815" s="2462" t="str">
        <f>IF(INPUT_OUTPUT!BL802="","",INPUT_OUTPUT!BL802)</f>
        <v/>
      </c>
      <c r="I815" s="2462" t="str">
        <f>IF(INPUT_OUTPUT!BM802="","",INPUT_OUTPUT!BM802)</f>
        <v/>
      </c>
      <c r="J815" s="2462" t="str">
        <f>IF(INPUT_OUTPUT!BN802="","",INPUT_OUTPUT!BN802)</f>
        <v/>
      </c>
      <c r="K815" s="2453" t="str">
        <f t="shared" si="39"/>
        <v/>
      </c>
      <c r="L815" s="2457" t="str">
        <f>IF(INPUT_OUTPUT!BO802="","",INPUT_OUTPUT!BO802)</f>
        <v/>
      </c>
      <c r="M815" s="2457" t="str">
        <f>IF(INPUT_OUTPUT!BP802="","",INPUT_OUTPUT!BP802)</f>
        <v/>
      </c>
      <c r="N815" s="2457" t="str">
        <f>IF(INPUT_OUTPUT!BQ802="","",INPUT_OUTPUT!BQ802)</f>
        <v/>
      </c>
      <c r="O815" s="2457" t="str">
        <f>IF(INPUT_OUTPUT!BR802="","",INPUT_OUTPUT!BR802)</f>
        <v/>
      </c>
      <c r="P815" s="2457" t="str">
        <f>IF(INPUT_OUTPUT!BS802="","",INPUT_OUTPUT!BS802)</f>
        <v/>
      </c>
      <c r="Q815" s="2457" t="str">
        <f>IF(INPUT_OUTPUT!BT802="","",INPUT_OUTPUT!BT802)</f>
        <v/>
      </c>
      <c r="R815" s="2457" t="str">
        <f>IF(INPUT_OUTPUT!BU802="","",INPUT_OUTPUT!BU802)</f>
        <v/>
      </c>
      <c r="S815" s="2461" t="str">
        <f t="shared" si="40"/>
        <v/>
      </c>
      <c r="T815" s="2457" t="str">
        <f>IF(INPUT_OUTPUT!BV802="","",INPUT_OUTPUT!BV802)</f>
        <v/>
      </c>
      <c r="U815" s="2457" t="str">
        <f>IF(INPUT_OUTPUT!BW802="","",INPUT_OUTPUT!BW802)</f>
        <v/>
      </c>
      <c r="V815" s="2457" t="str">
        <f>IF(INPUT_OUTPUT!BX802="","",INPUT_OUTPUT!BX802)</f>
        <v/>
      </c>
      <c r="W815" s="2457" t="str">
        <f>IF(INPUT_OUTPUT!BY802="","",INPUT_OUTPUT!BY802)</f>
        <v/>
      </c>
      <c r="X815" s="2457" t="str">
        <f>IF(INPUT_OUTPUT!BZ802="","",INPUT_OUTPUT!BZ802)</f>
        <v/>
      </c>
      <c r="Y815" s="2457" t="str">
        <f>IF(INPUT_OUTPUT!CA802="","",INPUT_OUTPUT!CA802)</f>
        <v/>
      </c>
      <c r="Z815" s="2457" t="str">
        <f>IF(INPUT_OUTPUT!CB802="","",INPUT_OUTPUT!CB802)</f>
        <v/>
      </c>
      <c r="AA815" s="2461" t="str">
        <f t="shared" si="41"/>
        <v/>
      </c>
      <c r="AB815" s="2459" t="str">
        <f>IF(INPUT_OUTPUT!CC802="","",INPUT_OUTPUT!CC802)</f>
        <v/>
      </c>
      <c r="AC815" s="2459" t="str">
        <f>IF(INPUT_OUTPUT!CD802="","",INPUT_OUTPUT!CD802)</f>
        <v/>
      </c>
      <c r="AD815" s="2459" t="str">
        <f>IF(INPUT_OUTPUT!CE802="","",INPUT_OUTPUT!CE802)</f>
        <v/>
      </c>
      <c r="AE815" s="2459" t="str">
        <f>IF(INPUT_OUTPUT!CF802="","",INPUT_OUTPUT!CF802)</f>
        <v/>
      </c>
      <c r="AF815" s="2459" t="str">
        <f>IF(INPUT_OUTPUT!CG802="","",INPUT_OUTPUT!CG802)</f>
        <v/>
      </c>
      <c r="AG815" s="2459" t="str">
        <f>IF(INPUT_OUTPUT!CH802="","",INPUT_OUTPUT!CH802)</f>
        <v/>
      </c>
      <c r="AH815" s="2459" t="str">
        <f>IF(INPUT_OUTPUT!CI802="","",INPUT_OUTPUT!CI802)</f>
        <v/>
      </c>
    </row>
    <row r="816" spans="3:34" s="2437" customFormat="1" ht="12.75" customHeight="1">
      <c r="C816" s="2448" t="str">
        <f>IF(INPUT_OUTPUT!C803="","",INPUT_OUTPUT!C803)</f>
        <v/>
      </c>
      <c r="D816" s="2449" t="str">
        <f>IF(INPUT_OUTPUT!BH803="","",INPUT_OUTPUT!BH803)</f>
        <v/>
      </c>
      <c r="E816" s="2449" t="str">
        <f>IF(INPUT_OUTPUT!BI803="","",INPUT_OUTPUT!BI803)</f>
        <v/>
      </c>
      <c r="F816" s="2449" t="str">
        <f>IF(INPUT_OUTPUT!BJ803="","",INPUT_OUTPUT!BJ803)</f>
        <v/>
      </c>
      <c r="G816" s="2449" t="str">
        <f>IF(INPUT_OUTPUT!BK803="","",INPUT_OUTPUT!BK803)</f>
        <v/>
      </c>
      <c r="H816" s="2449" t="str">
        <f>IF(INPUT_OUTPUT!BL803="","",INPUT_OUTPUT!BL803)</f>
        <v/>
      </c>
      <c r="I816" s="2449" t="str">
        <f>IF(INPUT_OUTPUT!BM803="","",INPUT_OUTPUT!BM803)</f>
        <v/>
      </c>
      <c r="J816" s="2449" t="str">
        <f>IF(INPUT_OUTPUT!BN803="","",INPUT_OUTPUT!BN803)</f>
        <v/>
      </c>
      <c r="K816" s="2450" t="str">
        <f t="shared" si="39"/>
        <v/>
      </c>
      <c r="L816" s="2451" t="str">
        <f>IF(INPUT_OUTPUT!BO803="","",INPUT_OUTPUT!BO803)</f>
        <v/>
      </c>
      <c r="M816" s="2451" t="str">
        <f>IF(INPUT_OUTPUT!BP803="","",INPUT_OUTPUT!BP803)</f>
        <v/>
      </c>
      <c r="N816" s="2451" t="str">
        <f>IF(INPUT_OUTPUT!BQ803="","",INPUT_OUTPUT!BQ803)</f>
        <v/>
      </c>
      <c r="O816" s="2451" t="str">
        <f>IF(INPUT_OUTPUT!BR803="","",INPUT_OUTPUT!BR803)</f>
        <v/>
      </c>
      <c r="P816" s="2451" t="str">
        <f>IF(INPUT_OUTPUT!BS803="","",INPUT_OUTPUT!BS803)</f>
        <v/>
      </c>
      <c r="Q816" s="2451" t="str">
        <f>IF(INPUT_OUTPUT!BT803="","",INPUT_OUTPUT!BT803)</f>
        <v/>
      </c>
      <c r="R816" s="2451" t="str">
        <f>IF(INPUT_OUTPUT!BU803="","",INPUT_OUTPUT!BU803)</f>
        <v/>
      </c>
      <c r="S816" s="2448" t="str">
        <f t="shared" si="40"/>
        <v/>
      </c>
      <c r="T816" s="2451" t="str">
        <f>IF(INPUT_OUTPUT!BV803="","",INPUT_OUTPUT!BV803)</f>
        <v/>
      </c>
      <c r="U816" s="2451" t="str">
        <f>IF(INPUT_OUTPUT!BW803="","",INPUT_OUTPUT!BW803)</f>
        <v/>
      </c>
      <c r="V816" s="2451" t="str">
        <f>IF(INPUT_OUTPUT!BX803="","",INPUT_OUTPUT!BX803)</f>
        <v/>
      </c>
      <c r="W816" s="2451" t="str">
        <f>IF(INPUT_OUTPUT!BY803="","",INPUT_OUTPUT!BY803)</f>
        <v/>
      </c>
      <c r="X816" s="2451" t="str">
        <f>IF(INPUT_OUTPUT!BZ803="","",INPUT_OUTPUT!BZ803)</f>
        <v/>
      </c>
      <c r="Y816" s="2451" t="str">
        <f>IF(INPUT_OUTPUT!CA803="","",INPUT_OUTPUT!CA803)</f>
        <v/>
      </c>
      <c r="Z816" s="2451" t="str">
        <f>IF(INPUT_OUTPUT!CB803="","",INPUT_OUTPUT!CB803)</f>
        <v/>
      </c>
      <c r="AA816" s="2448" t="str">
        <f t="shared" si="41"/>
        <v/>
      </c>
      <c r="AB816" s="2452" t="str">
        <f>IF(INPUT_OUTPUT!CC803="","",INPUT_OUTPUT!CC803)</f>
        <v/>
      </c>
      <c r="AC816" s="2452" t="str">
        <f>IF(INPUT_OUTPUT!CD803="","",INPUT_OUTPUT!CD803)</f>
        <v/>
      </c>
      <c r="AD816" s="2452" t="str">
        <f>IF(INPUT_OUTPUT!CE803="","",INPUT_OUTPUT!CE803)</f>
        <v/>
      </c>
      <c r="AE816" s="2452" t="str">
        <f>IF(INPUT_OUTPUT!CF803="","",INPUT_OUTPUT!CF803)</f>
        <v/>
      </c>
      <c r="AF816" s="2452" t="str">
        <f>IF(INPUT_OUTPUT!CG803="","",INPUT_OUTPUT!CG803)</f>
        <v/>
      </c>
      <c r="AG816" s="2452" t="str">
        <f>IF(INPUT_OUTPUT!CH803="","",INPUT_OUTPUT!CH803)</f>
        <v/>
      </c>
      <c r="AH816" s="2452" t="str">
        <f>IF(INPUT_OUTPUT!CI803="","",INPUT_OUTPUT!CI803)</f>
        <v/>
      </c>
    </row>
    <row r="817" spans="3:34" s="2437" customFormat="1" ht="12.75" customHeight="1">
      <c r="C817" s="2435" t="str">
        <f>IF(INPUT_OUTPUT!C804="","",INPUT_OUTPUT!C804)</f>
        <v/>
      </c>
      <c r="D817" s="2436" t="str">
        <f>IF(INPUT_OUTPUT!BH804="","",INPUT_OUTPUT!BH804)</f>
        <v/>
      </c>
      <c r="E817" s="2436" t="str">
        <f>IF(INPUT_OUTPUT!BI804="","",INPUT_OUTPUT!BI804)</f>
        <v/>
      </c>
      <c r="F817" s="2436" t="str">
        <f>IF(INPUT_OUTPUT!BJ804="","",INPUT_OUTPUT!BJ804)</f>
        <v/>
      </c>
      <c r="G817" s="2436" t="str">
        <f>IF(INPUT_OUTPUT!BK804="","",INPUT_OUTPUT!BK804)</f>
        <v/>
      </c>
      <c r="H817" s="2436" t="str">
        <f>IF(INPUT_OUTPUT!BL804="","",INPUT_OUTPUT!BL804)</f>
        <v/>
      </c>
      <c r="I817" s="2436" t="str">
        <f>IF(INPUT_OUTPUT!BM804="","",INPUT_OUTPUT!BM804)</f>
        <v/>
      </c>
      <c r="J817" s="2436" t="str">
        <f>IF(INPUT_OUTPUT!BN804="","",INPUT_OUTPUT!BN804)</f>
        <v/>
      </c>
      <c r="K817" s="2428" t="str">
        <f t="shared" si="39"/>
        <v/>
      </c>
      <c r="L817" s="2429" t="str">
        <f>IF(INPUT_OUTPUT!BO804="","",INPUT_OUTPUT!BO804)</f>
        <v/>
      </c>
      <c r="M817" s="2429" t="str">
        <f>IF(INPUT_OUTPUT!BP804="","",INPUT_OUTPUT!BP804)</f>
        <v/>
      </c>
      <c r="N817" s="2429" t="str">
        <f>IF(INPUT_OUTPUT!BQ804="","",INPUT_OUTPUT!BQ804)</f>
        <v/>
      </c>
      <c r="O817" s="2429" t="str">
        <f>IF(INPUT_OUTPUT!BR804="","",INPUT_OUTPUT!BR804)</f>
        <v/>
      </c>
      <c r="P817" s="2429" t="str">
        <f>IF(INPUT_OUTPUT!BS804="","",INPUT_OUTPUT!BS804)</f>
        <v/>
      </c>
      <c r="Q817" s="2429" t="str">
        <f>IF(INPUT_OUTPUT!BT804="","",INPUT_OUTPUT!BT804)</f>
        <v/>
      </c>
      <c r="R817" s="2429" t="str">
        <f>IF(INPUT_OUTPUT!BU804="","",INPUT_OUTPUT!BU804)</f>
        <v/>
      </c>
      <c r="S817" s="2435" t="str">
        <f t="shared" si="40"/>
        <v/>
      </c>
      <c r="T817" s="2429" t="str">
        <f>IF(INPUT_OUTPUT!BV804="","",INPUT_OUTPUT!BV804)</f>
        <v/>
      </c>
      <c r="U817" s="2429" t="str">
        <f>IF(INPUT_OUTPUT!BW804="","",INPUT_OUTPUT!BW804)</f>
        <v/>
      </c>
      <c r="V817" s="2429" t="str">
        <f>IF(INPUT_OUTPUT!BX804="","",INPUT_OUTPUT!BX804)</f>
        <v/>
      </c>
      <c r="W817" s="2429" t="str">
        <f>IF(INPUT_OUTPUT!BY804="","",INPUT_OUTPUT!BY804)</f>
        <v/>
      </c>
      <c r="X817" s="2429" t="str">
        <f>IF(INPUT_OUTPUT!BZ804="","",INPUT_OUTPUT!BZ804)</f>
        <v/>
      </c>
      <c r="Y817" s="2429" t="str">
        <f>IF(INPUT_OUTPUT!CA804="","",INPUT_OUTPUT!CA804)</f>
        <v/>
      </c>
      <c r="Z817" s="2429" t="str">
        <f>IF(INPUT_OUTPUT!CB804="","",INPUT_OUTPUT!CB804)</f>
        <v/>
      </c>
      <c r="AA817" s="2435" t="str">
        <f t="shared" si="41"/>
        <v/>
      </c>
      <c r="AB817" s="2430" t="str">
        <f>IF(INPUT_OUTPUT!CC804="","",INPUT_OUTPUT!CC804)</f>
        <v/>
      </c>
      <c r="AC817" s="2430" t="str">
        <f>IF(INPUT_OUTPUT!CD804="","",INPUT_OUTPUT!CD804)</f>
        <v/>
      </c>
      <c r="AD817" s="2430" t="str">
        <f>IF(INPUT_OUTPUT!CE804="","",INPUT_OUTPUT!CE804)</f>
        <v/>
      </c>
      <c r="AE817" s="2430" t="str">
        <f>IF(INPUT_OUTPUT!CF804="","",INPUT_OUTPUT!CF804)</f>
        <v/>
      </c>
      <c r="AF817" s="2430" t="str">
        <f>IF(INPUT_OUTPUT!CG804="","",INPUT_OUTPUT!CG804)</f>
        <v/>
      </c>
      <c r="AG817" s="2430" t="str">
        <f>IF(INPUT_OUTPUT!CH804="","",INPUT_OUTPUT!CH804)</f>
        <v/>
      </c>
      <c r="AH817" s="2430" t="str">
        <f>IF(INPUT_OUTPUT!CI804="","",INPUT_OUTPUT!CI804)</f>
        <v/>
      </c>
    </row>
    <row r="818" spans="3:34" s="2437" customFormat="1" ht="12.75" customHeight="1">
      <c r="C818" s="2435" t="str">
        <f>IF(INPUT_OUTPUT!C805="","",INPUT_OUTPUT!C805)</f>
        <v/>
      </c>
      <c r="D818" s="2436" t="str">
        <f>IF(INPUT_OUTPUT!BH805="","",INPUT_OUTPUT!BH805)</f>
        <v/>
      </c>
      <c r="E818" s="2436" t="str">
        <f>IF(INPUT_OUTPUT!BI805="","",INPUT_OUTPUT!BI805)</f>
        <v/>
      </c>
      <c r="F818" s="2436" t="str">
        <f>IF(INPUT_OUTPUT!BJ805="","",INPUT_OUTPUT!BJ805)</f>
        <v/>
      </c>
      <c r="G818" s="2436" t="str">
        <f>IF(INPUT_OUTPUT!BK805="","",INPUT_OUTPUT!BK805)</f>
        <v/>
      </c>
      <c r="H818" s="2436" t="str">
        <f>IF(INPUT_OUTPUT!BL805="","",INPUT_OUTPUT!BL805)</f>
        <v/>
      </c>
      <c r="I818" s="2436" t="str">
        <f>IF(INPUT_OUTPUT!BM805="","",INPUT_OUTPUT!BM805)</f>
        <v/>
      </c>
      <c r="J818" s="2436" t="str">
        <f>IF(INPUT_OUTPUT!BN805="","",INPUT_OUTPUT!BN805)</f>
        <v/>
      </c>
      <c r="K818" s="2428" t="str">
        <f t="shared" si="39"/>
        <v/>
      </c>
      <c r="L818" s="2429" t="str">
        <f>IF(INPUT_OUTPUT!BO805="","",INPUT_OUTPUT!BO805)</f>
        <v/>
      </c>
      <c r="M818" s="2429" t="str">
        <f>IF(INPUT_OUTPUT!BP805="","",INPUT_OUTPUT!BP805)</f>
        <v/>
      </c>
      <c r="N818" s="2429" t="str">
        <f>IF(INPUT_OUTPUT!BQ805="","",INPUT_OUTPUT!BQ805)</f>
        <v/>
      </c>
      <c r="O818" s="2429" t="str">
        <f>IF(INPUT_OUTPUT!BR805="","",INPUT_OUTPUT!BR805)</f>
        <v/>
      </c>
      <c r="P818" s="2429" t="str">
        <f>IF(INPUT_OUTPUT!BS805="","",INPUT_OUTPUT!BS805)</f>
        <v/>
      </c>
      <c r="Q818" s="2429" t="str">
        <f>IF(INPUT_OUTPUT!BT805="","",INPUT_OUTPUT!BT805)</f>
        <v/>
      </c>
      <c r="R818" s="2429" t="str">
        <f>IF(INPUT_OUTPUT!BU805="","",INPUT_OUTPUT!BU805)</f>
        <v/>
      </c>
      <c r="S818" s="2435" t="str">
        <f t="shared" si="40"/>
        <v/>
      </c>
      <c r="T818" s="2429" t="str">
        <f>IF(INPUT_OUTPUT!BV805="","",INPUT_OUTPUT!BV805)</f>
        <v/>
      </c>
      <c r="U818" s="2429" t="str">
        <f>IF(INPUT_OUTPUT!BW805="","",INPUT_OUTPUT!BW805)</f>
        <v/>
      </c>
      <c r="V818" s="2429" t="str">
        <f>IF(INPUT_OUTPUT!BX805="","",INPUT_OUTPUT!BX805)</f>
        <v/>
      </c>
      <c r="W818" s="2429" t="str">
        <f>IF(INPUT_OUTPUT!BY805="","",INPUT_OUTPUT!BY805)</f>
        <v/>
      </c>
      <c r="X818" s="2429" t="str">
        <f>IF(INPUT_OUTPUT!BZ805="","",INPUT_OUTPUT!BZ805)</f>
        <v/>
      </c>
      <c r="Y818" s="2429" t="str">
        <f>IF(INPUT_OUTPUT!CA805="","",INPUT_OUTPUT!CA805)</f>
        <v/>
      </c>
      <c r="Z818" s="2429" t="str">
        <f>IF(INPUT_OUTPUT!CB805="","",INPUT_OUTPUT!CB805)</f>
        <v/>
      </c>
      <c r="AA818" s="2435" t="str">
        <f t="shared" si="41"/>
        <v/>
      </c>
      <c r="AB818" s="2430" t="str">
        <f>IF(INPUT_OUTPUT!CC805="","",INPUT_OUTPUT!CC805)</f>
        <v/>
      </c>
      <c r="AC818" s="2430" t="str">
        <f>IF(INPUT_OUTPUT!CD805="","",INPUT_OUTPUT!CD805)</f>
        <v/>
      </c>
      <c r="AD818" s="2430" t="str">
        <f>IF(INPUT_OUTPUT!CE805="","",INPUT_OUTPUT!CE805)</f>
        <v/>
      </c>
      <c r="AE818" s="2430" t="str">
        <f>IF(INPUT_OUTPUT!CF805="","",INPUT_OUTPUT!CF805)</f>
        <v/>
      </c>
      <c r="AF818" s="2430" t="str">
        <f>IF(INPUT_OUTPUT!CG805="","",INPUT_OUTPUT!CG805)</f>
        <v/>
      </c>
      <c r="AG818" s="2430" t="str">
        <f>IF(INPUT_OUTPUT!CH805="","",INPUT_OUTPUT!CH805)</f>
        <v/>
      </c>
      <c r="AH818" s="2430" t="str">
        <f>IF(INPUT_OUTPUT!CI805="","",INPUT_OUTPUT!CI805)</f>
        <v/>
      </c>
    </row>
    <row r="819" spans="3:34" s="2437" customFormat="1" ht="12.75" customHeight="1">
      <c r="C819" s="2435" t="str">
        <f>IF(INPUT_OUTPUT!C806="","",INPUT_OUTPUT!C806)</f>
        <v/>
      </c>
      <c r="D819" s="2436" t="str">
        <f>IF(INPUT_OUTPUT!BH806="","",INPUT_OUTPUT!BH806)</f>
        <v/>
      </c>
      <c r="E819" s="2436" t="str">
        <f>IF(INPUT_OUTPUT!BI806="","",INPUT_OUTPUT!BI806)</f>
        <v/>
      </c>
      <c r="F819" s="2436" t="str">
        <f>IF(INPUT_OUTPUT!BJ806="","",INPUT_OUTPUT!BJ806)</f>
        <v/>
      </c>
      <c r="G819" s="2436" t="str">
        <f>IF(INPUT_OUTPUT!BK806="","",INPUT_OUTPUT!BK806)</f>
        <v/>
      </c>
      <c r="H819" s="2436" t="str">
        <f>IF(INPUT_OUTPUT!BL806="","",INPUT_OUTPUT!BL806)</f>
        <v/>
      </c>
      <c r="I819" s="2436" t="str">
        <f>IF(INPUT_OUTPUT!BM806="","",INPUT_OUTPUT!BM806)</f>
        <v/>
      </c>
      <c r="J819" s="2436" t="str">
        <f>IF(INPUT_OUTPUT!BN806="","",INPUT_OUTPUT!BN806)</f>
        <v/>
      </c>
      <c r="K819" s="2428" t="str">
        <f t="shared" si="39"/>
        <v/>
      </c>
      <c r="L819" s="2429" t="str">
        <f>IF(INPUT_OUTPUT!BO806="","",INPUT_OUTPUT!BO806)</f>
        <v/>
      </c>
      <c r="M819" s="2429" t="str">
        <f>IF(INPUT_OUTPUT!BP806="","",INPUT_OUTPUT!BP806)</f>
        <v/>
      </c>
      <c r="N819" s="2429" t="str">
        <f>IF(INPUT_OUTPUT!BQ806="","",INPUT_OUTPUT!BQ806)</f>
        <v/>
      </c>
      <c r="O819" s="2429" t="str">
        <f>IF(INPUT_OUTPUT!BR806="","",INPUT_OUTPUT!BR806)</f>
        <v/>
      </c>
      <c r="P819" s="2429" t="str">
        <f>IF(INPUT_OUTPUT!BS806="","",INPUT_OUTPUT!BS806)</f>
        <v/>
      </c>
      <c r="Q819" s="2429" t="str">
        <f>IF(INPUT_OUTPUT!BT806="","",INPUT_OUTPUT!BT806)</f>
        <v/>
      </c>
      <c r="R819" s="2429" t="str">
        <f>IF(INPUT_OUTPUT!BU806="","",INPUT_OUTPUT!BU806)</f>
        <v/>
      </c>
      <c r="S819" s="2435" t="str">
        <f t="shared" si="40"/>
        <v/>
      </c>
      <c r="T819" s="2429" t="str">
        <f>IF(INPUT_OUTPUT!BV806="","",INPUT_OUTPUT!BV806)</f>
        <v/>
      </c>
      <c r="U819" s="2429" t="str">
        <f>IF(INPUT_OUTPUT!BW806="","",INPUT_OUTPUT!BW806)</f>
        <v/>
      </c>
      <c r="V819" s="2429" t="str">
        <f>IF(INPUT_OUTPUT!BX806="","",INPUT_OUTPUT!BX806)</f>
        <v/>
      </c>
      <c r="W819" s="2429" t="str">
        <f>IF(INPUT_OUTPUT!BY806="","",INPUT_OUTPUT!BY806)</f>
        <v/>
      </c>
      <c r="X819" s="2429" t="str">
        <f>IF(INPUT_OUTPUT!BZ806="","",INPUT_OUTPUT!BZ806)</f>
        <v/>
      </c>
      <c r="Y819" s="2429" t="str">
        <f>IF(INPUT_OUTPUT!CA806="","",INPUT_OUTPUT!CA806)</f>
        <v/>
      </c>
      <c r="Z819" s="2429" t="str">
        <f>IF(INPUT_OUTPUT!CB806="","",INPUT_OUTPUT!CB806)</f>
        <v/>
      </c>
      <c r="AA819" s="2435" t="str">
        <f t="shared" si="41"/>
        <v/>
      </c>
      <c r="AB819" s="2430" t="str">
        <f>IF(INPUT_OUTPUT!CC806="","",INPUT_OUTPUT!CC806)</f>
        <v/>
      </c>
      <c r="AC819" s="2430" t="str">
        <f>IF(INPUT_OUTPUT!CD806="","",INPUT_OUTPUT!CD806)</f>
        <v/>
      </c>
      <c r="AD819" s="2430" t="str">
        <f>IF(INPUT_OUTPUT!CE806="","",INPUT_OUTPUT!CE806)</f>
        <v/>
      </c>
      <c r="AE819" s="2430" t="str">
        <f>IF(INPUT_OUTPUT!CF806="","",INPUT_OUTPUT!CF806)</f>
        <v/>
      </c>
      <c r="AF819" s="2430" t="str">
        <f>IF(INPUT_OUTPUT!CG806="","",INPUT_OUTPUT!CG806)</f>
        <v/>
      </c>
      <c r="AG819" s="2430" t="str">
        <f>IF(INPUT_OUTPUT!CH806="","",INPUT_OUTPUT!CH806)</f>
        <v/>
      </c>
      <c r="AH819" s="2430" t="str">
        <f>IF(INPUT_OUTPUT!CI806="","",INPUT_OUTPUT!CI806)</f>
        <v/>
      </c>
    </row>
    <row r="820" spans="3:34" s="2437" customFormat="1" ht="12.75" customHeight="1">
      <c r="C820" s="2435" t="str">
        <f>IF(INPUT_OUTPUT!C807="","",INPUT_OUTPUT!C807)</f>
        <v/>
      </c>
      <c r="D820" s="2436" t="str">
        <f>IF(INPUT_OUTPUT!BH807="","",INPUT_OUTPUT!BH807)</f>
        <v/>
      </c>
      <c r="E820" s="2436" t="str">
        <f>IF(INPUT_OUTPUT!BI807="","",INPUT_OUTPUT!BI807)</f>
        <v/>
      </c>
      <c r="F820" s="2436" t="str">
        <f>IF(INPUT_OUTPUT!BJ807="","",INPUT_OUTPUT!BJ807)</f>
        <v/>
      </c>
      <c r="G820" s="2436" t="str">
        <f>IF(INPUT_OUTPUT!BK807="","",INPUT_OUTPUT!BK807)</f>
        <v/>
      </c>
      <c r="H820" s="2436" t="str">
        <f>IF(INPUT_OUTPUT!BL807="","",INPUT_OUTPUT!BL807)</f>
        <v/>
      </c>
      <c r="I820" s="2436" t="str">
        <f>IF(INPUT_OUTPUT!BM807="","",INPUT_OUTPUT!BM807)</f>
        <v/>
      </c>
      <c r="J820" s="2436" t="str">
        <f>IF(INPUT_OUTPUT!BN807="","",INPUT_OUTPUT!BN807)</f>
        <v/>
      </c>
      <c r="K820" s="2428" t="str">
        <f t="shared" si="39"/>
        <v/>
      </c>
      <c r="L820" s="2429" t="str">
        <f>IF(INPUT_OUTPUT!BO807="","",INPUT_OUTPUT!BO807)</f>
        <v/>
      </c>
      <c r="M820" s="2429" t="str">
        <f>IF(INPUT_OUTPUT!BP807="","",INPUT_OUTPUT!BP807)</f>
        <v/>
      </c>
      <c r="N820" s="2429" t="str">
        <f>IF(INPUT_OUTPUT!BQ807="","",INPUT_OUTPUT!BQ807)</f>
        <v/>
      </c>
      <c r="O820" s="2429" t="str">
        <f>IF(INPUT_OUTPUT!BR807="","",INPUT_OUTPUT!BR807)</f>
        <v/>
      </c>
      <c r="P820" s="2429" t="str">
        <f>IF(INPUT_OUTPUT!BS807="","",INPUT_OUTPUT!BS807)</f>
        <v/>
      </c>
      <c r="Q820" s="2429" t="str">
        <f>IF(INPUT_OUTPUT!BT807="","",INPUT_OUTPUT!BT807)</f>
        <v/>
      </c>
      <c r="R820" s="2429" t="str">
        <f>IF(INPUT_OUTPUT!BU807="","",INPUT_OUTPUT!BU807)</f>
        <v/>
      </c>
      <c r="S820" s="2435" t="str">
        <f t="shared" si="40"/>
        <v/>
      </c>
      <c r="T820" s="2429" t="str">
        <f>IF(INPUT_OUTPUT!BV807="","",INPUT_OUTPUT!BV807)</f>
        <v/>
      </c>
      <c r="U820" s="2429" t="str">
        <f>IF(INPUT_OUTPUT!BW807="","",INPUT_OUTPUT!BW807)</f>
        <v/>
      </c>
      <c r="V820" s="2429" t="str">
        <f>IF(INPUT_OUTPUT!BX807="","",INPUT_OUTPUT!BX807)</f>
        <v/>
      </c>
      <c r="W820" s="2429" t="str">
        <f>IF(INPUT_OUTPUT!BY807="","",INPUT_OUTPUT!BY807)</f>
        <v/>
      </c>
      <c r="X820" s="2429" t="str">
        <f>IF(INPUT_OUTPUT!BZ807="","",INPUT_OUTPUT!BZ807)</f>
        <v/>
      </c>
      <c r="Y820" s="2429" t="str">
        <f>IF(INPUT_OUTPUT!CA807="","",INPUT_OUTPUT!CA807)</f>
        <v/>
      </c>
      <c r="Z820" s="2429" t="str">
        <f>IF(INPUT_OUTPUT!CB807="","",INPUT_OUTPUT!CB807)</f>
        <v/>
      </c>
      <c r="AA820" s="2435" t="str">
        <f t="shared" si="41"/>
        <v/>
      </c>
      <c r="AB820" s="2430" t="str">
        <f>IF(INPUT_OUTPUT!CC807="","",INPUT_OUTPUT!CC807)</f>
        <v/>
      </c>
      <c r="AC820" s="2430" t="str">
        <f>IF(INPUT_OUTPUT!CD807="","",INPUT_OUTPUT!CD807)</f>
        <v/>
      </c>
      <c r="AD820" s="2430" t="str">
        <f>IF(INPUT_OUTPUT!CE807="","",INPUT_OUTPUT!CE807)</f>
        <v/>
      </c>
      <c r="AE820" s="2430" t="str">
        <f>IF(INPUT_OUTPUT!CF807="","",INPUT_OUTPUT!CF807)</f>
        <v/>
      </c>
      <c r="AF820" s="2430" t="str">
        <f>IF(INPUT_OUTPUT!CG807="","",INPUT_OUTPUT!CG807)</f>
        <v/>
      </c>
      <c r="AG820" s="2430" t="str">
        <f>IF(INPUT_OUTPUT!CH807="","",INPUT_OUTPUT!CH807)</f>
        <v/>
      </c>
      <c r="AH820" s="2430" t="str">
        <f>IF(INPUT_OUTPUT!CI807="","",INPUT_OUTPUT!CI807)</f>
        <v/>
      </c>
    </row>
    <row r="821" spans="3:34" s="2437" customFormat="1" ht="12.75" customHeight="1">
      <c r="C821" s="2435" t="str">
        <f>IF(INPUT_OUTPUT!C808="","",INPUT_OUTPUT!C808)</f>
        <v/>
      </c>
      <c r="D821" s="2436" t="str">
        <f>IF(INPUT_OUTPUT!BH808="","",INPUT_OUTPUT!BH808)</f>
        <v/>
      </c>
      <c r="E821" s="2436" t="str">
        <f>IF(INPUT_OUTPUT!BI808="","",INPUT_OUTPUT!BI808)</f>
        <v/>
      </c>
      <c r="F821" s="2436" t="str">
        <f>IF(INPUT_OUTPUT!BJ808="","",INPUT_OUTPUT!BJ808)</f>
        <v/>
      </c>
      <c r="G821" s="2436" t="str">
        <f>IF(INPUT_OUTPUT!BK808="","",INPUT_OUTPUT!BK808)</f>
        <v/>
      </c>
      <c r="H821" s="2436" t="str">
        <f>IF(INPUT_OUTPUT!BL808="","",INPUT_OUTPUT!BL808)</f>
        <v/>
      </c>
      <c r="I821" s="2436" t="str">
        <f>IF(INPUT_OUTPUT!BM808="","",INPUT_OUTPUT!BM808)</f>
        <v/>
      </c>
      <c r="J821" s="2436" t="str">
        <f>IF(INPUT_OUTPUT!BN808="","",INPUT_OUTPUT!BN808)</f>
        <v/>
      </c>
      <c r="K821" s="2428" t="str">
        <f t="shared" si="39"/>
        <v/>
      </c>
      <c r="L821" s="2429" t="str">
        <f>IF(INPUT_OUTPUT!BO808="","",INPUT_OUTPUT!BO808)</f>
        <v/>
      </c>
      <c r="M821" s="2429" t="str">
        <f>IF(INPUT_OUTPUT!BP808="","",INPUT_OUTPUT!BP808)</f>
        <v/>
      </c>
      <c r="N821" s="2429" t="str">
        <f>IF(INPUT_OUTPUT!BQ808="","",INPUT_OUTPUT!BQ808)</f>
        <v/>
      </c>
      <c r="O821" s="2429" t="str">
        <f>IF(INPUT_OUTPUT!BR808="","",INPUT_OUTPUT!BR808)</f>
        <v/>
      </c>
      <c r="P821" s="2429" t="str">
        <f>IF(INPUT_OUTPUT!BS808="","",INPUT_OUTPUT!BS808)</f>
        <v/>
      </c>
      <c r="Q821" s="2429" t="str">
        <f>IF(INPUT_OUTPUT!BT808="","",INPUT_OUTPUT!BT808)</f>
        <v/>
      </c>
      <c r="R821" s="2429" t="str">
        <f>IF(INPUT_OUTPUT!BU808="","",INPUT_OUTPUT!BU808)</f>
        <v/>
      </c>
      <c r="S821" s="2435" t="str">
        <f t="shared" si="40"/>
        <v/>
      </c>
      <c r="T821" s="2429" t="str">
        <f>IF(INPUT_OUTPUT!BV808="","",INPUT_OUTPUT!BV808)</f>
        <v/>
      </c>
      <c r="U821" s="2429" t="str">
        <f>IF(INPUT_OUTPUT!BW808="","",INPUT_OUTPUT!BW808)</f>
        <v/>
      </c>
      <c r="V821" s="2429" t="str">
        <f>IF(INPUT_OUTPUT!BX808="","",INPUT_OUTPUT!BX808)</f>
        <v/>
      </c>
      <c r="W821" s="2429" t="str">
        <f>IF(INPUT_OUTPUT!BY808="","",INPUT_OUTPUT!BY808)</f>
        <v/>
      </c>
      <c r="X821" s="2429" t="str">
        <f>IF(INPUT_OUTPUT!BZ808="","",INPUT_OUTPUT!BZ808)</f>
        <v/>
      </c>
      <c r="Y821" s="2429" t="str">
        <f>IF(INPUT_OUTPUT!CA808="","",INPUT_OUTPUT!CA808)</f>
        <v/>
      </c>
      <c r="Z821" s="2429" t="str">
        <f>IF(INPUT_OUTPUT!CB808="","",INPUT_OUTPUT!CB808)</f>
        <v/>
      </c>
      <c r="AA821" s="2435" t="str">
        <f t="shared" si="41"/>
        <v/>
      </c>
      <c r="AB821" s="2430" t="str">
        <f>IF(INPUT_OUTPUT!CC808="","",INPUT_OUTPUT!CC808)</f>
        <v/>
      </c>
      <c r="AC821" s="2430" t="str">
        <f>IF(INPUT_OUTPUT!CD808="","",INPUT_OUTPUT!CD808)</f>
        <v/>
      </c>
      <c r="AD821" s="2430" t="str">
        <f>IF(INPUT_OUTPUT!CE808="","",INPUT_OUTPUT!CE808)</f>
        <v/>
      </c>
      <c r="AE821" s="2430" t="str">
        <f>IF(INPUT_OUTPUT!CF808="","",INPUT_OUTPUT!CF808)</f>
        <v/>
      </c>
      <c r="AF821" s="2430" t="str">
        <f>IF(INPUT_OUTPUT!CG808="","",INPUT_OUTPUT!CG808)</f>
        <v/>
      </c>
      <c r="AG821" s="2430" t="str">
        <f>IF(INPUT_OUTPUT!CH808="","",INPUT_OUTPUT!CH808)</f>
        <v/>
      </c>
      <c r="AH821" s="2430" t="str">
        <f>IF(INPUT_OUTPUT!CI808="","",INPUT_OUTPUT!CI808)</f>
        <v/>
      </c>
    </row>
    <row r="822" spans="3:34" s="2437" customFormat="1" ht="12.75" customHeight="1">
      <c r="C822" s="2435" t="str">
        <f>IF(INPUT_OUTPUT!C809="","",INPUT_OUTPUT!C809)</f>
        <v/>
      </c>
      <c r="D822" s="2436" t="str">
        <f>IF(INPUT_OUTPUT!BH809="","",INPUT_OUTPUT!BH809)</f>
        <v/>
      </c>
      <c r="E822" s="2436" t="str">
        <f>IF(INPUT_OUTPUT!BI809="","",INPUT_OUTPUT!BI809)</f>
        <v/>
      </c>
      <c r="F822" s="2436" t="str">
        <f>IF(INPUT_OUTPUT!BJ809="","",INPUT_OUTPUT!BJ809)</f>
        <v/>
      </c>
      <c r="G822" s="2436" t="str">
        <f>IF(INPUT_OUTPUT!BK809="","",INPUT_OUTPUT!BK809)</f>
        <v/>
      </c>
      <c r="H822" s="2436" t="str">
        <f>IF(INPUT_OUTPUT!BL809="","",INPUT_OUTPUT!BL809)</f>
        <v/>
      </c>
      <c r="I822" s="2436" t="str">
        <f>IF(INPUT_OUTPUT!BM809="","",INPUT_OUTPUT!BM809)</f>
        <v/>
      </c>
      <c r="J822" s="2436" t="str">
        <f>IF(INPUT_OUTPUT!BN809="","",INPUT_OUTPUT!BN809)</f>
        <v/>
      </c>
      <c r="K822" s="2428" t="str">
        <f t="shared" si="39"/>
        <v/>
      </c>
      <c r="L822" s="2429" t="str">
        <f>IF(INPUT_OUTPUT!BO809="","",INPUT_OUTPUT!BO809)</f>
        <v/>
      </c>
      <c r="M822" s="2429" t="str">
        <f>IF(INPUT_OUTPUT!BP809="","",INPUT_OUTPUT!BP809)</f>
        <v/>
      </c>
      <c r="N822" s="2429" t="str">
        <f>IF(INPUT_OUTPUT!BQ809="","",INPUT_OUTPUT!BQ809)</f>
        <v/>
      </c>
      <c r="O822" s="2429" t="str">
        <f>IF(INPUT_OUTPUT!BR809="","",INPUT_OUTPUT!BR809)</f>
        <v/>
      </c>
      <c r="P822" s="2429" t="str">
        <f>IF(INPUT_OUTPUT!BS809="","",INPUT_OUTPUT!BS809)</f>
        <v/>
      </c>
      <c r="Q822" s="2429" t="str">
        <f>IF(INPUT_OUTPUT!BT809="","",INPUT_OUTPUT!BT809)</f>
        <v/>
      </c>
      <c r="R822" s="2429" t="str">
        <f>IF(INPUT_OUTPUT!BU809="","",INPUT_OUTPUT!BU809)</f>
        <v/>
      </c>
      <c r="S822" s="2435" t="str">
        <f t="shared" si="40"/>
        <v/>
      </c>
      <c r="T822" s="2429" t="str">
        <f>IF(INPUT_OUTPUT!BV809="","",INPUT_OUTPUT!BV809)</f>
        <v/>
      </c>
      <c r="U822" s="2429" t="str">
        <f>IF(INPUT_OUTPUT!BW809="","",INPUT_OUTPUT!BW809)</f>
        <v/>
      </c>
      <c r="V822" s="2429" t="str">
        <f>IF(INPUT_OUTPUT!BX809="","",INPUT_OUTPUT!BX809)</f>
        <v/>
      </c>
      <c r="W822" s="2429" t="str">
        <f>IF(INPUT_OUTPUT!BY809="","",INPUT_OUTPUT!BY809)</f>
        <v/>
      </c>
      <c r="X822" s="2429" t="str">
        <f>IF(INPUT_OUTPUT!BZ809="","",INPUT_OUTPUT!BZ809)</f>
        <v/>
      </c>
      <c r="Y822" s="2429" t="str">
        <f>IF(INPUT_OUTPUT!CA809="","",INPUT_OUTPUT!CA809)</f>
        <v/>
      </c>
      <c r="Z822" s="2429" t="str">
        <f>IF(INPUT_OUTPUT!CB809="","",INPUT_OUTPUT!CB809)</f>
        <v/>
      </c>
      <c r="AA822" s="2435" t="str">
        <f t="shared" si="41"/>
        <v/>
      </c>
      <c r="AB822" s="2430" t="str">
        <f>IF(INPUT_OUTPUT!CC809="","",INPUT_OUTPUT!CC809)</f>
        <v/>
      </c>
      <c r="AC822" s="2430" t="str">
        <f>IF(INPUT_OUTPUT!CD809="","",INPUT_OUTPUT!CD809)</f>
        <v/>
      </c>
      <c r="AD822" s="2430" t="str">
        <f>IF(INPUT_OUTPUT!CE809="","",INPUT_OUTPUT!CE809)</f>
        <v/>
      </c>
      <c r="AE822" s="2430" t="str">
        <f>IF(INPUT_OUTPUT!CF809="","",INPUT_OUTPUT!CF809)</f>
        <v/>
      </c>
      <c r="AF822" s="2430" t="str">
        <f>IF(INPUT_OUTPUT!CG809="","",INPUT_OUTPUT!CG809)</f>
        <v/>
      </c>
      <c r="AG822" s="2430" t="str">
        <f>IF(INPUT_OUTPUT!CH809="","",INPUT_OUTPUT!CH809)</f>
        <v/>
      </c>
      <c r="AH822" s="2430" t="str">
        <f>IF(INPUT_OUTPUT!CI809="","",INPUT_OUTPUT!CI809)</f>
        <v/>
      </c>
    </row>
    <row r="823" spans="3:34" s="2437" customFormat="1" ht="12.75" customHeight="1">
      <c r="C823" s="2435" t="str">
        <f>IF(INPUT_OUTPUT!C810="","",INPUT_OUTPUT!C810)</f>
        <v/>
      </c>
      <c r="D823" s="2436" t="str">
        <f>IF(INPUT_OUTPUT!BH810="","",INPUT_OUTPUT!BH810)</f>
        <v/>
      </c>
      <c r="E823" s="2436" t="str">
        <f>IF(INPUT_OUTPUT!BI810="","",INPUT_OUTPUT!BI810)</f>
        <v/>
      </c>
      <c r="F823" s="2436" t="str">
        <f>IF(INPUT_OUTPUT!BJ810="","",INPUT_OUTPUT!BJ810)</f>
        <v/>
      </c>
      <c r="G823" s="2436" t="str">
        <f>IF(INPUT_OUTPUT!BK810="","",INPUT_OUTPUT!BK810)</f>
        <v/>
      </c>
      <c r="H823" s="2436" t="str">
        <f>IF(INPUT_OUTPUT!BL810="","",INPUT_OUTPUT!BL810)</f>
        <v/>
      </c>
      <c r="I823" s="2436" t="str">
        <f>IF(INPUT_OUTPUT!BM810="","",INPUT_OUTPUT!BM810)</f>
        <v/>
      </c>
      <c r="J823" s="2436" t="str">
        <f>IF(INPUT_OUTPUT!BN810="","",INPUT_OUTPUT!BN810)</f>
        <v/>
      </c>
      <c r="K823" s="2428" t="str">
        <f t="shared" si="39"/>
        <v/>
      </c>
      <c r="L823" s="2429" t="str">
        <f>IF(INPUT_OUTPUT!BO810="","",INPUT_OUTPUT!BO810)</f>
        <v/>
      </c>
      <c r="M823" s="2429" t="str">
        <f>IF(INPUT_OUTPUT!BP810="","",INPUT_OUTPUT!BP810)</f>
        <v/>
      </c>
      <c r="N823" s="2429" t="str">
        <f>IF(INPUT_OUTPUT!BQ810="","",INPUT_OUTPUT!BQ810)</f>
        <v/>
      </c>
      <c r="O823" s="2429" t="str">
        <f>IF(INPUT_OUTPUT!BR810="","",INPUT_OUTPUT!BR810)</f>
        <v/>
      </c>
      <c r="P823" s="2429" t="str">
        <f>IF(INPUT_OUTPUT!BS810="","",INPUT_OUTPUT!BS810)</f>
        <v/>
      </c>
      <c r="Q823" s="2429" t="str">
        <f>IF(INPUT_OUTPUT!BT810="","",INPUT_OUTPUT!BT810)</f>
        <v/>
      </c>
      <c r="R823" s="2429" t="str">
        <f>IF(INPUT_OUTPUT!BU810="","",INPUT_OUTPUT!BU810)</f>
        <v/>
      </c>
      <c r="S823" s="2435" t="str">
        <f t="shared" si="40"/>
        <v/>
      </c>
      <c r="T823" s="2429" t="str">
        <f>IF(INPUT_OUTPUT!BV810="","",INPUT_OUTPUT!BV810)</f>
        <v/>
      </c>
      <c r="U823" s="2429" t="str">
        <f>IF(INPUT_OUTPUT!BW810="","",INPUT_OUTPUT!BW810)</f>
        <v/>
      </c>
      <c r="V823" s="2429" t="str">
        <f>IF(INPUT_OUTPUT!BX810="","",INPUT_OUTPUT!BX810)</f>
        <v/>
      </c>
      <c r="W823" s="2429" t="str">
        <f>IF(INPUT_OUTPUT!BY810="","",INPUT_OUTPUT!BY810)</f>
        <v/>
      </c>
      <c r="X823" s="2429" t="str">
        <f>IF(INPUT_OUTPUT!BZ810="","",INPUT_OUTPUT!BZ810)</f>
        <v/>
      </c>
      <c r="Y823" s="2429" t="str">
        <f>IF(INPUT_OUTPUT!CA810="","",INPUT_OUTPUT!CA810)</f>
        <v/>
      </c>
      <c r="Z823" s="2429" t="str">
        <f>IF(INPUT_OUTPUT!CB810="","",INPUT_OUTPUT!CB810)</f>
        <v/>
      </c>
      <c r="AA823" s="2435" t="str">
        <f t="shared" si="41"/>
        <v/>
      </c>
      <c r="AB823" s="2430" t="str">
        <f>IF(INPUT_OUTPUT!CC810="","",INPUT_OUTPUT!CC810)</f>
        <v/>
      </c>
      <c r="AC823" s="2430" t="str">
        <f>IF(INPUT_OUTPUT!CD810="","",INPUT_OUTPUT!CD810)</f>
        <v/>
      </c>
      <c r="AD823" s="2430" t="str">
        <f>IF(INPUT_OUTPUT!CE810="","",INPUT_OUTPUT!CE810)</f>
        <v/>
      </c>
      <c r="AE823" s="2430" t="str">
        <f>IF(INPUT_OUTPUT!CF810="","",INPUT_OUTPUT!CF810)</f>
        <v/>
      </c>
      <c r="AF823" s="2430" t="str">
        <f>IF(INPUT_OUTPUT!CG810="","",INPUT_OUTPUT!CG810)</f>
        <v/>
      </c>
      <c r="AG823" s="2430" t="str">
        <f>IF(INPUT_OUTPUT!CH810="","",INPUT_OUTPUT!CH810)</f>
        <v/>
      </c>
      <c r="AH823" s="2430" t="str">
        <f>IF(INPUT_OUTPUT!CI810="","",INPUT_OUTPUT!CI810)</f>
        <v/>
      </c>
    </row>
    <row r="824" spans="3:34" s="2437" customFormat="1" ht="12.75" customHeight="1">
      <c r="C824" s="2435" t="str">
        <f>IF(INPUT_OUTPUT!C811="","",INPUT_OUTPUT!C811)</f>
        <v/>
      </c>
      <c r="D824" s="2436" t="str">
        <f>IF(INPUT_OUTPUT!BH811="","",INPUT_OUTPUT!BH811)</f>
        <v/>
      </c>
      <c r="E824" s="2436" t="str">
        <f>IF(INPUT_OUTPUT!BI811="","",INPUT_OUTPUT!BI811)</f>
        <v/>
      </c>
      <c r="F824" s="2436" t="str">
        <f>IF(INPUT_OUTPUT!BJ811="","",INPUT_OUTPUT!BJ811)</f>
        <v/>
      </c>
      <c r="G824" s="2436" t="str">
        <f>IF(INPUT_OUTPUT!BK811="","",INPUT_OUTPUT!BK811)</f>
        <v/>
      </c>
      <c r="H824" s="2436" t="str">
        <f>IF(INPUT_OUTPUT!BL811="","",INPUT_OUTPUT!BL811)</f>
        <v/>
      </c>
      <c r="I824" s="2436" t="str">
        <f>IF(INPUT_OUTPUT!BM811="","",INPUT_OUTPUT!BM811)</f>
        <v/>
      </c>
      <c r="J824" s="2436" t="str">
        <f>IF(INPUT_OUTPUT!BN811="","",INPUT_OUTPUT!BN811)</f>
        <v/>
      </c>
      <c r="K824" s="2428" t="str">
        <f t="shared" si="39"/>
        <v/>
      </c>
      <c r="L824" s="2429" t="str">
        <f>IF(INPUT_OUTPUT!BO811="","",INPUT_OUTPUT!BO811)</f>
        <v/>
      </c>
      <c r="M824" s="2429" t="str">
        <f>IF(INPUT_OUTPUT!BP811="","",INPUT_OUTPUT!BP811)</f>
        <v/>
      </c>
      <c r="N824" s="2429" t="str">
        <f>IF(INPUT_OUTPUT!BQ811="","",INPUT_OUTPUT!BQ811)</f>
        <v/>
      </c>
      <c r="O824" s="2429" t="str">
        <f>IF(INPUT_OUTPUT!BR811="","",INPUT_OUTPUT!BR811)</f>
        <v/>
      </c>
      <c r="P824" s="2429" t="str">
        <f>IF(INPUT_OUTPUT!BS811="","",INPUT_OUTPUT!BS811)</f>
        <v/>
      </c>
      <c r="Q824" s="2429" t="str">
        <f>IF(INPUT_OUTPUT!BT811="","",INPUT_OUTPUT!BT811)</f>
        <v/>
      </c>
      <c r="R824" s="2429" t="str">
        <f>IF(INPUT_OUTPUT!BU811="","",INPUT_OUTPUT!BU811)</f>
        <v/>
      </c>
      <c r="S824" s="2435" t="str">
        <f t="shared" si="40"/>
        <v/>
      </c>
      <c r="T824" s="2429" t="str">
        <f>IF(INPUT_OUTPUT!BV811="","",INPUT_OUTPUT!BV811)</f>
        <v/>
      </c>
      <c r="U824" s="2429" t="str">
        <f>IF(INPUT_OUTPUT!BW811="","",INPUT_OUTPUT!BW811)</f>
        <v/>
      </c>
      <c r="V824" s="2429" t="str">
        <f>IF(INPUT_OUTPUT!BX811="","",INPUT_OUTPUT!BX811)</f>
        <v/>
      </c>
      <c r="W824" s="2429" t="str">
        <f>IF(INPUT_OUTPUT!BY811="","",INPUT_OUTPUT!BY811)</f>
        <v/>
      </c>
      <c r="X824" s="2429" t="str">
        <f>IF(INPUT_OUTPUT!BZ811="","",INPUT_OUTPUT!BZ811)</f>
        <v/>
      </c>
      <c r="Y824" s="2429" t="str">
        <f>IF(INPUT_OUTPUT!CA811="","",INPUT_OUTPUT!CA811)</f>
        <v/>
      </c>
      <c r="Z824" s="2429" t="str">
        <f>IF(INPUT_OUTPUT!CB811="","",INPUT_OUTPUT!CB811)</f>
        <v/>
      </c>
      <c r="AA824" s="2435" t="str">
        <f t="shared" si="41"/>
        <v/>
      </c>
      <c r="AB824" s="2430" t="str">
        <f>IF(INPUT_OUTPUT!CC811="","",INPUT_OUTPUT!CC811)</f>
        <v/>
      </c>
      <c r="AC824" s="2430" t="str">
        <f>IF(INPUT_OUTPUT!CD811="","",INPUT_OUTPUT!CD811)</f>
        <v/>
      </c>
      <c r="AD824" s="2430" t="str">
        <f>IF(INPUT_OUTPUT!CE811="","",INPUT_OUTPUT!CE811)</f>
        <v/>
      </c>
      <c r="AE824" s="2430" t="str">
        <f>IF(INPUT_OUTPUT!CF811="","",INPUT_OUTPUT!CF811)</f>
        <v/>
      </c>
      <c r="AF824" s="2430" t="str">
        <f>IF(INPUT_OUTPUT!CG811="","",INPUT_OUTPUT!CG811)</f>
        <v/>
      </c>
      <c r="AG824" s="2430" t="str">
        <f>IF(INPUT_OUTPUT!CH811="","",INPUT_OUTPUT!CH811)</f>
        <v/>
      </c>
      <c r="AH824" s="2430" t="str">
        <f>IF(INPUT_OUTPUT!CI811="","",INPUT_OUTPUT!CI811)</f>
        <v/>
      </c>
    </row>
    <row r="825" spans="3:34" s="2437" customFormat="1" ht="12.75" customHeight="1">
      <c r="C825" s="2435" t="str">
        <f>IF(INPUT_OUTPUT!C812="","",INPUT_OUTPUT!C812)</f>
        <v/>
      </c>
      <c r="D825" s="2436" t="str">
        <f>IF(INPUT_OUTPUT!BH812="","",INPUT_OUTPUT!BH812)</f>
        <v/>
      </c>
      <c r="E825" s="2436" t="str">
        <f>IF(INPUT_OUTPUT!BI812="","",INPUT_OUTPUT!BI812)</f>
        <v/>
      </c>
      <c r="F825" s="2436" t="str">
        <f>IF(INPUT_OUTPUT!BJ812="","",INPUT_OUTPUT!BJ812)</f>
        <v/>
      </c>
      <c r="G825" s="2436" t="str">
        <f>IF(INPUT_OUTPUT!BK812="","",INPUT_OUTPUT!BK812)</f>
        <v/>
      </c>
      <c r="H825" s="2436" t="str">
        <f>IF(INPUT_OUTPUT!BL812="","",INPUT_OUTPUT!BL812)</f>
        <v/>
      </c>
      <c r="I825" s="2436" t="str">
        <f>IF(INPUT_OUTPUT!BM812="","",INPUT_OUTPUT!BM812)</f>
        <v/>
      </c>
      <c r="J825" s="2436" t="str">
        <f>IF(INPUT_OUTPUT!BN812="","",INPUT_OUTPUT!BN812)</f>
        <v/>
      </c>
      <c r="K825" s="2428" t="str">
        <f t="shared" si="39"/>
        <v/>
      </c>
      <c r="L825" s="2429" t="str">
        <f>IF(INPUT_OUTPUT!BO812="","",INPUT_OUTPUT!BO812)</f>
        <v/>
      </c>
      <c r="M825" s="2429" t="str">
        <f>IF(INPUT_OUTPUT!BP812="","",INPUT_OUTPUT!BP812)</f>
        <v/>
      </c>
      <c r="N825" s="2429" t="str">
        <f>IF(INPUT_OUTPUT!BQ812="","",INPUT_OUTPUT!BQ812)</f>
        <v/>
      </c>
      <c r="O825" s="2429" t="str">
        <f>IF(INPUT_OUTPUT!BR812="","",INPUT_OUTPUT!BR812)</f>
        <v/>
      </c>
      <c r="P825" s="2429" t="str">
        <f>IF(INPUT_OUTPUT!BS812="","",INPUT_OUTPUT!BS812)</f>
        <v/>
      </c>
      <c r="Q825" s="2429" t="str">
        <f>IF(INPUT_OUTPUT!BT812="","",INPUT_OUTPUT!BT812)</f>
        <v/>
      </c>
      <c r="R825" s="2429" t="str">
        <f>IF(INPUT_OUTPUT!BU812="","",INPUT_OUTPUT!BU812)</f>
        <v/>
      </c>
      <c r="S825" s="2435" t="str">
        <f t="shared" si="40"/>
        <v/>
      </c>
      <c r="T825" s="2429" t="str">
        <f>IF(INPUT_OUTPUT!BV812="","",INPUT_OUTPUT!BV812)</f>
        <v/>
      </c>
      <c r="U825" s="2429" t="str">
        <f>IF(INPUT_OUTPUT!BW812="","",INPUT_OUTPUT!BW812)</f>
        <v/>
      </c>
      <c r="V825" s="2429" t="str">
        <f>IF(INPUT_OUTPUT!BX812="","",INPUT_OUTPUT!BX812)</f>
        <v/>
      </c>
      <c r="W825" s="2429" t="str">
        <f>IF(INPUT_OUTPUT!BY812="","",INPUT_OUTPUT!BY812)</f>
        <v/>
      </c>
      <c r="X825" s="2429" t="str">
        <f>IF(INPUT_OUTPUT!BZ812="","",INPUT_OUTPUT!BZ812)</f>
        <v/>
      </c>
      <c r="Y825" s="2429" t="str">
        <f>IF(INPUT_OUTPUT!CA812="","",INPUT_OUTPUT!CA812)</f>
        <v/>
      </c>
      <c r="Z825" s="2429" t="str">
        <f>IF(INPUT_OUTPUT!CB812="","",INPUT_OUTPUT!CB812)</f>
        <v/>
      </c>
      <c r="AA825" s="2435" t="str">
        <f t="shared" si="41"/>
        <v/>
      </c>
      <c r="AB825" s="2430" t="str">
        <f>IF(INPUT_OUTPUT!CC812="","",INPUT_OUTPUT!CC812)</f>
        <v/>
      </c>
      <c r="AC825" s="2430" t="str">
        <f>IF(INPUT_OUTPUT!CD812="","",INPUT_OUTPUT!CD812)</f>
        <v/>
      </c>
      <c r="AD825" s="2430" t="str">
        <f>IF(INPUT_OUTPUT!CE812="","",INPUT_OUTPUT!CE812)</f>
        <v/>
      </c>
      <c r="AE825" s="2430" t="str">
        <f>IF(INPUT_OUTPUT!CF812="","",INPUT_OUTPUT!CF812)</f>
        <v/>
      </c>
      <c r="AF825" s="2430" t="str">
        <f>IF(INPUT_OUTPUT!CG812="","",INPUT_OUTPUT!CG812)</f>
        <v/>
      </c>
      <c r="AG825" s="2430" t="str">
        <f>IF(INPUT_OUTPUT!CH812="","",INPUT_OUTPUT!CH812)</f>
        <v/>
      </c>
      <c r="AH825" s="2430" t="str">
        <f>IF(INPUT_OUTPUT!CI812="","",INPUT_OUTPUT!CI812)</f>
        <v/>
      </c>
    </row>
    <row r="826" spans="3:34" s="2437" customFormat="1" ht="12.75" customHeight="1">
      <c r="C826" s="2435" t="str">
        <f>IF(INPUT_OUTPUT!C813="","",INPUT_OUTPUT!C813)</f>
        <v/>
      </c>
      <c r="D826" s="2436" t="str">
        <f>IF(INPUT_OUTPUT!BH813="","",INPUT_OUTPUT!BH813)</f>
        <v/>
      </c>
      <c r="E826" s="2436" t="str">
        <f>IF(INPUT_OUTPUT!BI813="","",INPUT_OUTPUT!BI813)</f>
        <v/>
      </c>
      <c r="F826" s="2436" t="str">
        <f>IF(INPUT_OUTPUT!BJ813="","",INPUT_OUTPUT!BJ813)</f>
        <v/>
      </c>
      <c r="G826" s="2436" t="str">
        <f>IF(INPUT_OUTPUT!BK813="","",INPUT_OUTPUT!BK813)</f>
        <v/>
      </c>
      <c r="H826" s="2436" t="str">
        <f>IF(INPUT_OUTPUT!BL813="","",INPUT_OUTPUT!BL813)</f>
        <v/>
      </c>
      <c r="I826" s="2436" t="str">
        <f>IF(INPUT_OUTPUT!BM813="","",INPUT_OUTPUT!BM813)</f>
        <v/>
      </c>
      <c r="J826" s="2436" t="str">
        <f>IF(INPUT_OUTPUT!BN813="","",INPUT_OUTPUT!BN813)</f>
        <v/>
      </c>
      <c r="K826" s="2428" t="str">
        <f t="shared" si="39"/>
        <v/>
      </c>
      <c r="L826" s="2429" t="str">
        <f>IF(INPUT_OUTPUT!BO813="","",INPUT_OUTPUT!BO813)</f>
        <v/>
      </c>
      <c r="M826" s="2429" t="str">
        <f>IF(INPUT_OUTPUT!BP813="","",INPUT_OUTPUT!BP813)</f>
        <v/>
      </c>
      <c r="N826" s="2429" t="str">
        <f>IF(INPUT_OUTPUT!BQ813="","",INPUT_OUTPUT!BQ813)</f>
        <v/>
      </c>
      <c r="O826" s="2429" t="str">
        <f>IF(INPUT_OUTPUT!BR813="","",INPUT_OUTPUT!BR813)</f>
        <v/>
      </c>
      <c r="P826" s="2429" t="str">
        <f>IF(INPUT_OUTPUT!BS813="","",INPUT_OUTPUT!BS813)</f>
        <v/>
      </c>
      <c r="Q826" s="2429" t="str">
        <f>IF(INPUT_OUTPUT!BT813="","",INPUT_OUTPUT!BT813)</f>
        <v/>
      </c>
      <c r="R826" s="2429" t="str">
        <f>IF(INPUT_OUTPUT!BU813="","",INPUT_OUTPUT!BU813)</f>
        <v/>
      </c>
      <c r="S826" s="2435" t="str">
        <f t="shared" si="40"/>
        <v/>
      </c>
      <c r="T826" s="2429" t="str">
        <f>IF(INPUT_OUTPUT!BV813="","",INPUT_OUTPUT!BV813)</f>
        <v/>
      </c>
      <c r="U826" s="2429" t="str">
        <f>IF(INPUT_OUTPUT!BW813="","",INPUT_OUTPUT!BW813)</f>
        <v/>
      </c>
      <c r="V826" s="2429" t="str">
        <f>IF(INPUT_OUTPUT!BX813="","",INPUT_OUTPUT!BX813)</f>
        <v/>
      </c>
      <c r="W826" s="2429" t="str">
        <f>IF(INPUT_OUTPUT!BY813="","",INPUT_OUTPUT!BY813)</f>
        <v/>
      </c>
      <c r="X826" s="2429" t="str">
        <f>IF(INPUT_OUTPUT!BZ813="","",INPUT_OUTPUT!BZ813)</f>
        <v/>
      </c>
      <c r="Y826" s="2429" t="str">
        <f>IF(INPUT_OUTPUT!CA813="","",INPUT_OUTPUT!CA813)</f>
        <v/>
      </c>
      <c r="Z826" s="2429" t="str">
        <f>IF(INPUT_OUTPUT!CB813="","",INPUT_OUTPUT!CB813)</f>
        <v/>
      </c>
      <c r="AA826" s="2435" t="str">
        <f t="shared" si="41"/>
        <v/>
      </c>
      <c r="AB826" s="2430" t="str">
        <f>IF(INPUT_OUTPUT!CC813="","",INPUT_OUTPUT!CC813)</f>
        <v/>
      </c>
      <c r="AC826" s="2430" t="str">
        <f>IF(INPUT_OUTPUT!CD813="","",INPUT_OUTPUT!CD813)</f>
        <v/>
      </c>
      <c r="AD826" s="2430" t="str">
        <f>IF(INPUT_OUTPUT!CE813="","",INPUT_OUTPUT!CE813)</f>
        <v/>
      </c>
      <c r="AE826" s="2430" t="str">
        <f>IF(INPUT_OUTPUT!CF813="","",INPUT_OUTPUT!CF813)</f>
        <v/>
      </c>
      <c r="AF826" s="2430" t="str">
        <f>IF(INPUT_OUTPUT!CG813="","",INPUT_OUTPUT!CG813)</f>
        <v/>
      </c>
      <c r="AG826" s="2430" t="str">
        <f>IF(INPUT_OUTPUT!CH813="","",INPUT_OUTPUT!CH813)</f>
        <v/>
      </c>
      <c r="AH826" s="2430" t="str">
        <f>IF(INPUT_OUTPUT!CI813="","",INPUT_OUTPUT!CI813)</f>
        <v/>
      </c>
    </row>
    <row r="827" spans="3:34" s="2437" customFormat="1" ht="12.75" customHeight="1">
      <c r="C827" s="2435" t="str">
        <f>IF(INPUT_OUTPUT!C814="","",INPUT_OUTPUT!C814)</f>
        <v/>
      </c>
      <c r="D827" s="2436" t="str">
        <f>IF(INPUT_OUTPUT!BH814="","",INPUT_OUTPUT!BH814)</f>
        <v/>
      </c>
      <c r="E827" s="2436" t="str">
        <f>IF(INPUT_OUTPUT!BI814="","",INPUT_OUTPUT!BI814)</f>
        <v/>
      </c>
      <c r="F827" s="2436" t="str">
        <f>IF(INPUT_OUTPUT!BJ814="","",INPUT_OUTPUT!BJ814)</f>
        <v/>
      </c>
      <c r="G827" s="2436" t="str">
        <f>IF(INPUT_OUTPUT!BK814="","",INPUT_OUTPUT!BK814)</f>
        <v/>
      </c>
      <c r="H827" s="2436" t="str">
        <f>IF(INPUT_OUTPUT!BL814="","",INPUT_OUTPUT!BL814)</f>
        <v/>
      </c>
      <c r="I827" s="2436" t="str">
        <f>IF(INPUT_OUTPUT!BM814="","",INPUT_OUTPUT!BM814)</f>
        <v/>
      </c>
      <c r="J827" s="2436" t="str">
        <f>IF(INPUT_OUTPUT!BN814="","",INPUT_OUTPUT!BN814)</f>
        <v/>
      </c>
      <c r="K827" s="2428" t="str">
        <f t="shared" si="39"/>
        <v/>
      </c>
      <c r="L827" s="2429" t="str">
        <f>IF(INPUT_OUTPUT!BO814="","",INPUT_OUTPUT!BO814)</f>
        <v/>
      </c>
      <c r="M827" s="2429" t="str">
        <f>IF(INPUT_OUTPUT!BP814="","",INPUT_OUTPUT!BP814)</f>
        <v/>
      </c>
      <c r="N827" s="2429" t="str">
        <f>IF(INPUT_OUTPUT!BQ814="","",INPUT_OUTPUT!BQ814)</f>
        <v/>
      </c>
      <c r="O827" s="2429" t="str">
        <f>IF(INPUT_OUTPUT!BR814="","",INPUT_OUTPUT!BR814)</f>
        <v/>
      </c>
      <c r="P827" s="2429" t="str">
        <f>IF(INPUT_OUTPUT!BS814="","",INPUT_OUTPUT!BS814)</f>
        <v/>
      </c>
      <c r="Q827" s="2429" t="str">
        <f>IF(INPUT_OUTPUT!BT814="","",INPUT_OUTPUT!BT814)</f>
        <v/>
      </c>
      <c r="R827" s="2429" t="str">
        <f>IF(INPUT_OUTPUT!BU814="","",INPUT_OUTPUT!BU814)</f>
        <v/>
      </c>
      <c r="S827" s="2435" t="str">
        <f t="shared" si="40"/>
        <v/>
      </c>
      <c r="T827" s="2429" t="str">
        <f>IF(INPUT_OUTPUT!BV814="","",INPUT_OUTPUT!BV814)</f>
        <v/>
      </c>
      <c r="U827" s="2429" t="str">
        <f>IF(INPUT_OUTPUT!BW814="","",INPUT_OUTPUT!BW814)</f>
        <v/>
      </c>
      <c r="V827" s="2429" t="str">
        <f>IF(INPUT_OUTPUT!BX814="","",INPUT_OUTPUT!BX814)</f>
        <v/>
      </c>
      <c r="W827" s="2429" t="str">
        <f>IF(INPUT_OUTPUT!BY814="","",INPUT_OUTPUT!BY814)</f>
        <v/>
      </c>
      <c r="X827" s="2429" t="str">
        <f>IF(INPUT_OUTPUT!BZ814="","",INPUT_OUTPUT!BZ814)</f>
        <v/>
      </c>
      <c r="Y827" s="2429" t="str">
        <f>IF(INPUT_OUTPUT!CA814="","",INPUT_OUTPUT!CA814)</f>
        <v/>
      </c>
      <c r="Z827" s="2429" t="str">
        <f>IF(INPUT_OUTPUT!CB814="","",INPUT_OUTPUT!CB814)</f>
        <v/>
      </c>
      <c r="AA827" s="2435" t="str">
        <f t="shared" si="41"/>
        <v/>
      </c>
      <c r="AB827" s="2430" t="str">
        <f>IF(INPUT_OUTPUT!CC814="","",INPUT_OUTPUT!CC814)</f>
        <v/>
      </c>
      <c r="AC827" s="2430" t="str">
        <f>IF(INPUT_OUTPUT!CD814="","",INPUT_OUTPUT!CD814)</f>
        <v/>
      </c>
      <c r="AD827" s="2430" t="str">
        <f>IF(INPUT_OUTPUT!CE814="","",INPUT_OUTPUT!CE814)</f>
        <v/>
      </c>
      <c r="AE827" s="2430" t="str">
        <f>IF(INPUT_OUTPUT!CF814="","",INPUT_OUTPUT!CF814)</f>
        <v/>
      </c>
      <c r="AF827" s="2430" t="str">
        <f>IF(INPUT_OUTPUT!CG814="","",INPUT_OUTPUT!CG814)</f>
        <v/>
      </c>
      <c r="AG827" s="2430" t="str">
        <f>IF(INPUT_OUTPUT!CH814="","",INPUT_OUTPUT!CH814)</f>
        <v/>
      </c>
      <c r="AH827" s="2430" t="str">
        <f>IF(INPUT_OUTPUT!CI814="","",INPUT_OUTPUT!CI814)</f>
        <v/>
      </c>
    </row>
    <row r="828" spans="3:34" s="2437" customFormat="1" ht="12.75" customHeight="1">
      <c r="C828" s="2435" t="str">
        <f>IF(INPUT_OUTPUT!C815="","",INPUT_OUTPUT!C815)</f>
        <v/>
      </c>
      <c r="D828" s="2436" t="str">
        <f>IF(INPUT_OUTPUT!BH815="","",INPUT_OUTPUT!BH815)</f>
        <v/>
      </c>
      <c r="E828" s="2436" t="str">
        <f>IF(INPUT_OUTPUT!BI815="","",INPUT_OUTPUT!BI815)</f>
        <v/>
      </c>
      <c r="F828" s="2436" t="str">
        <f>IF(INPUT_OUTPUT!BJ815="","",INPUT_OUTPUT!BJ815)</f>
        <v/>
      </c>
      <c r="G828" s="2436" t="str">
        <f>IF(INPUT_OUTPUT!BK815="","",INPUT_OUTPUT!BK815)</f>
        <v/>
      </c>
      <c r="H828" s="2436" t="str">
        <f>IF(INPUT_OUTPUT!BL815="","",INPUT_OUTPUT!BL815)</f>
        <v/>
      </c>
      <c r="I828" s="2436" t="str">
        <f>IF(INPUT_OUTPUT!BM815="","",INPUT_OUTPUT!BM815)</f>
        <v/>
      </c>
      <c r="J828" s="2436" t="str">
        <f>IF(INPUT_OUTPUT!BN815="","",INPUT_OUTPUT!BN815)</f>
        <v/>
      </c>
      <c r="K828" s="2428" t="str">
        <f t="shared" si="39"/>
        <v/>
      </c>
      <c r="L828" s="2429" t="str">
        <f>IF(INPUT_OUTPUT!BO815="","",INPUT_OUTPUT!BO815)</f>
        <v/>
      </c>
      <c r="M828" s="2429" t="str">
        <f>IF(INPUT_OUTPUT!BP815="","",INPUT_OUTPUT!BP815)</f>
        <v/>
      </c>
      <c r="N828" s="2429" t="str">
        <f>IF(INPUT_OUTPUT!BQ815="","",INPUT_OUTPUT!BQ815)</f>
        <v/>
      </c>
      <c r="O828" s="2429" t="str">
        <f>IF(INPUT_OUTPUT!BR815="","",INPUT_OUTPUT!BR815)</f>
        <v/>
      </c>
      <c r="P828" s="2429" t="str">
        <f>IF(INPUT_OUTPUT!BS815="","",INPUT_OUTPUT!BS815)</f>
        <v/>
      </c>
      <c r="Q828" s="2429" t="str">
        <f>IF(INPUT_OUTPUT!BT815="","",INPUT_OUTPUT!BT815)</f>
        <v/>
      </c>
      <c r="R828" s="2429" t="str">
        <f>IF(INPUT_OUTPUT!BU815="","",INPUT_OUTPUT!BU815)</f>
        <v/>
      </c>
      <c r="S828" s="2435" t="str">
        <f t="shared" si="40"/>
        <v/>
      </c>
      <c r="T828" s="2429" t="str">
        <f>IF(INPUT_OUTPUT!BV815="","",INPUT_OUTPUT!BV815)</f>
        <v/>
      </c>
      <c r="U828" s="2429" t="str">
        <f>IF(INPUT_OUTPUT!BW815="","",INPUT_OUTPUT!BW815)</f>
        <v/>
      </c>
      <c r="V828" s="2429" t="str">
        <f>IF(INPUT_OUTPUT!BX815="","",INPUT_OUTPUT!BX815)</f>
        <v/>
      </c>
      <c r="W828" s="2429" t="str">
        <f>IF(INPUT_OUTPUT!BY815="","",INPUT_OUTPUT!BY815)</f>
        <v/>
      </c>
      <c r="X828" s="2429" t="str">
        <f>IF(INPUT_OUTPUT!BZ815="","",INPUT_OUTPUT!BZ815)</f>
        <v/>
      </c>
      <c r="Y828" s="2429" t="str">
        <f>IF(INPUT_OUTPUT!CA815="","",INPUT_OUTPUT!CA815)</f>
        <v/>
      </c>
      <c r="Z828" s="2429" t="str">
        <f>IF(INPUT_OUTPUT!CB815="","",INPUT_OUTPUT!CB815)</f>
        <v/>
      </c>
      <c r="AA828" s="2435" t="str">
        <f t="shared" si="41"/>
        <v/>
      </c>
      <c r="AB828" s="2430" t="str">
        <f>IF(INPUT_OUTPUT!CC815="","",INPUT_OUTPUT!CC815)</f>
        <v/>
      </c>
      <c r="AC828" s="2430" t="str">
        <f>IF(INPUT_OUTPUT!CD815="","",INPUT_OUTPUT!CD815)</f>
        <v/>
      </c>
      <c r="AD828" s="2430" t="str">
        <f>IF(INPUT_OUTPUT!CE815="","",INPUT_OUTPUT!CE815)</f>
        <v/>
      </c>
      <c r="AE828" s="2430" t="str">
        <f>IF(INPUT_OUTPUT!CF815="","",INPUT_OUTPUT!CF815)</f>
        <v/>
      </c>
      <c r="AF828" s="2430" t="str">
        <f>IF(INPUT_OUTPUT!CG815="","",INPUT_OUTPUT!CG815)</f>
        <v/>
      </c>
      <c r="AG828" s="2430" t="str">
        <f>IF(INPUT_OUTPUT!CH815="","",INPUT_OUTPUT!CH815)</f>
        <v/>
      </c>
      <c r="AH828" s="2430" t="str">
        <f>IF(INPUT_OUTPUT!CI815="","",INPUT_OUTPUT!CI815)</f>
        <v/>
      </c>
    </row>
    <row r="829" spans="3:34" s="2437" customFormat="1" ht="12.75" customHeight="1">
      <c r="C829" s="2435" t="str">
        <f>IF(INPUT_OUTPUT!C816="","",INPUT_OUTPUT!C816)</f>
        <v/>
      </c>
      <c r="D829" s="2436" t="str">
        <f>IF(INPUT_OUTPUT!BH816="","",INPUT_OUTPUT!BH816)</f>
        <v/>
      </c>
      <c r="E829" s="2436" t="str">
        <f>IF(INPUT_OUTPUT!BI816="","",INPUT_OUTPUT!BI816)</f>
        <v/>
      </c>
      <c r="F829" s="2436" t="str">
        <f>IF(INPUT_OUTPUT!BJ816="","",INPUT_OUTPUT!BJ816)</f>
        <v/>
      </c>
      <c r="G829" s="2436" t="str">
        <f>IF(INPUT_OUTPUT!BK816="","",INPUT_OUTPUT!BK816)</f>
        <v/>
      </c>
      <c r="H829" s="2436" t="str">
        <f>IF(INPUT_OUTPUT!BL816="","",INPUT_OUTPUT!BL816)</f>
        <v/>
      </c>
      <c r="I829" s="2436" t="str">
        <f>IF(INPUT_OUTPUT!BM816="","",INPUT_OUTPUT!BM816)</f>
        <v/>
      </c>
      <c r="J829" s="2436" t="str">
        <f>IF(INPUT_OUTPUT!BN816="","",INPUT_OUTPUT!BN816)</f>
        <v/>
      </c>
      <c r="K829" s="2428" t="str">
        <f t="shared" si="39"/>
        <v/>
      </c>
      <c r="L829" s="2429" t="str">
        <f>IF(INPUT_OUTPUT!BO816="","",INPUT_OUTPUT!BO816)</f>
        <v/>
      </c>
      <c r="M829" s="2429" t="str">
        <f>IF(INPUT_OUTPUT!BP816="","",INPUT_OUTPUT!BP816)</f>
        <v/>
      </c>
      <c r="N829" s="2429" t="str">
        <f>IF(INPUT_OUTPUT!BQ816="","",INPUT_OUTPUT!BQ816)</f>
        <v/>
      </c>
      <c r="O829" s="2429" t="str">
        <f>IF(INPUT_OUTPUT!BR816="","",INPUT_OUTPUT!BR816)</f>
        <v/>
      </c>
      <c r="P829" s="2429" t="str">
        <f>IF(INPUT_OUTPUT!BS816="","",INPUT_OUTPUT!BS816)</f>
        <v/>
      </c>
      <c r="Q829" s="2429" t="str">
        <f>IF(INPUT_OUTPUT!BT816="","",INPUT_OUTPUT!BT816)</f>
        <v/>
      </c>
      <c r="R829" s="2429" t="str">
        <f>IF(INPUT_OUTPUT!BU816="","",INPUT_OUTPUT!BU816)</f>
        <v/>
      </c>
      <c r="S829" s="2435" t="str">
        <f t="shared" si="40"/>
        <v/>
      </c>
      <c r="T829" s="2429" t="str">
        <f>IF(INPUT_OUTPUT!BV816="","",INPUT_OUTPUT!BV816)</f>
        <v/>
      </c>
      <c r="U829" s="2429" t="str">
        <f>IF(INPUT_OUTPUT!BW816="","",INPUT_OUTPUT!BW816)</f>
        <v/>
      </c>
      <c r="V829" s="2429" t="str">
        <f>IF(INPUT_OUTPUT!BX816="","",INPUT_OUTPUT!BX816)</f>
        <v/>
      </c>
      <c r="W829" s="2429" t="str">
        <f>IF(INPUT_OUTPUT!BY816="","",INPUT_OUTPUT!BY816)</f>
        <v/>
      </c>
      <c r="X829" s="2429" t="str">
        <f>IF(INPUT_OUTPUT!BZ816="","",INPUT_OUTPUT!BZ816)</f>
        <v/>
      </c>
      <c r="Y829" s="2429" t="str">
        <f>IF(INPUT_OUTPUT!CA816="","",INPUT_OUTPUT!CA816)</f>
        <v/>
      </c>
      <c r="Z829" s="2429" t="str">
        <f>IF(INPUT_OUTPUT!CB816="","",INPUT_OUTPUT!CB816)</f>
        <v/>
      </c>
      <c r="AA829" s="2435" t="str">
        <f t="shared" si="41"/>
        <v/>
      </c>
      <c r="AB829" s="2430" t="str">
        <f>IF(INPUT_OUTPUT!CC816="","",INPUT_OUTPUT!CC816)</f>
        <v/>
      </c>
      <c r="AC829" s="2430" t="str">
        <f>IF(INPUT_OUTPUT!CD816="","",INPUT_OUTPUT!CD816)</f>
        <v/>
      </c>
      <c r="AD829" s="2430" t="str">
        <f>IF(INPUT_OUTPUT!CE816="","",INPUT_OUTPUT!CE816)</f>
        <v/>
      </c>
      <c r="AE829" s="2430" t="str">
        <f>IF(INPUT_OUTPUT!CF816="","",INPUT_OUTPUT!CF816)</f>
        <v/>
      </c>
      <c r="AF829" s="2430" t="str">
        <f>IF(INPUT_OUTPUT!CG816="","",INPUT_OUTPUT!CG816)</f>
        <v/>
      </c>
      <c r="AG829" s="2430" t="str">
        <f>IF(INPUT_OUTPUT!CH816="","",INPUT_OUTPUT!CH816)</f>
        <v/>
      </c>
      <c r="AH829" s="2430" t="str">
        <f>IF(INPUT_OUTPUT!CI816="","",INPUT_OUTPUT!CI816)</f>
        <v/>
      </c>
    </row>
    <row r="830" spans="3:34" s="2437" customFormat="1" ht="12.75" customHeight="1">
      <c r="C830" s="2435" t="str">
        <f>IF(INPUT_OUTPUT!C817="","",INPUT_OUTPUT!C817)</f>
        <v/>
      </c>
      <c r="D830" s="2436" t="str">
        <f>IF(INPUT_OUTPUT!BH817="","",INPUT_OUTPUT!BH817)</f>
        <v/>
      </c>
      <c r="E830" s="2436" t="str">
        <f>IF(INPUT_OUTPUT!BI817="","",INPUT_OUTPUT!BI817)</f>
        <v/>
      </c>
      <c r="F830" s="2436" t="str">
        <f>IF(INPUT_OUTPUT!BJ817="","",INPUT_OUTPUT!BJ817)</f>
        <v/>
      </c>
      <c r="G830" s="2436" t="str">
        <f>IF(INPUT_OUTPUT!BK817="","",INPUT_OUTPUT!BK817)</f>
        <v/>
      </c>
      <c r="H830" s="2436" t="str">
        <f>IF(INPUT_OUTPUT!BL817="","",INPUT_OUTPUT!BL817)</f>
        <v/>
      </c>
      <c r="I830" s="2436" t="str">
        <f>IF(INPUT_OUTPUT!BM817="","",INPUT_OUTPUT!BM817)</f>
        <v/>
      </c>
      <c r="J830" s="2436" t="str">
        <f>IF(INPUT_OUTPUT!BN817="","",INPUT_OUTPUT!BN817)</f>
        <v/>
      </c>
      <c r="K830" s="2428" t="str">
        <f t="shared" si="39"/>
        <v/>
      </c>
      <c r="L830" s="2429" t="str">
        <f>IF(INPUT_OUTPUT!BO817="","",INPUT_OUTPUT!BO817)</f>
        <v/>
      </c>
      <c r="M830" s="2429" t="str">
        <f>IF(INPUT_OUTPUT!BP817="","",INPUT_OUTPUT!BP817)</f>
        <v/>
      </c>
      <c r="N830" s="2429" t="str">
        <f>IF(INPUT_OUTPUT!BQ817="","",INPUT_OUTPUT!BQ817)</f>
        <v/>
      </c>
      <c r="O830" s="2429" t="str">
        <f>IF(INPUT_OUTPUT!BR817="","",INPUT_OUTPUT!BR817)</f>
        <v/>
      </c>
      <c r="P830" s="2429" t="str">
        <f>IF(INPUT_OUTPUT!BS817="","",INPUT_OUTPUT!BS817)</f>
        <v/>
      </c>
      <c r="Q830" s="2429" t="str">
        <f>IF(INPUT_OUTPUT!BT817="","",INPUT_OUTPUT!BT817)</f>
        <v/>
      </c>
      <c r="R830" s="2429" t="str">
        <f>IF(INPUT_OUTPUT!BU817="","",INPUT_OUTPUT!BU817)</f>
        <v/>
      </c>
      <c r="S830" s="2435" t="str">
        <f t="shared" si="40"/>
        <v/>
      </c>
      <c r="T830" s="2429" t="str">
        <f>IF(INPUT_OUTPUT!BV817="","",INPUT_OUTPUT!BV817)</f>
        <v/>
      </c>
      <c r="U830" s="2429" t="str">
        <f>IF(INPUT_OUTPUT!BW817="","",INPUT_OUTPUT!BW817)</f>
        <v/>
      </c>
      <c r="V830" s="2429" t="str">
        <f>IF(INPUT_OUTPUT!BX817="","",INPUT_OUTPUT!BX817)</f>
        <v/>
      </c>
      <c r="W830" s="2429" t="str">
        <f>IF(INPUT_OUTPUT!BY817="","",INPUT_OUTPUT!BY817)</f>
        <v/>
      </c>
      <c r="X830" s="2429" t="str">
        <f>IF(INPUT_OUTPUT!BZ817="","",INPUT_OUTPUT!BZ817)</f>
        <v/>
      </c>
      <c r="Y830" s="2429" t="str">
        <f>IF(INPUT_OUTPUT!CA817="","",INPUT_OUTPUT!CA817)</f>
        <v/>
      </c>
      <c r="Z830" s="2429" t="str">
        <f>IF(INPUT_OUTPUT!CB817="","",INPUT_OUTPUT!CB817)</f>
        <v/>
      </c>
      <c r="AA830" s="2435" t="str">
        <f t="shared" si="41"/>
        <v/>
      </c>
      <c r="AB830" s="2430" t="str">
        <f>IF(INPUT_OUTPUT!CC817="","",INPUT_OUTPUT!CC817)</f>
        <v/>
      </c>
      <c r="AC830" s="2430" t="str">
        <f>IF(INPUT_OUTPUT!CD817="","",INPUT_OUTPUT!CD817)</f>
        <v/>
      </c>
      <c r="AD830" s="2430" t="str">
        <f>IF(INPUT_OUTPUT!CE817="","",INPUT_OUTPUT!CE817)</f>
        <v/>
      </c>
      <c r="AE830" s="2430" t="str">
        <f>IF(INPUT_OUTPUT!CF817="","",INPUT_OUTPUT!CF817)</f>
        <v/>
      </c>
      <c r="AF830" s="2430" t="str">
        <f>IF(INPUT_OUTPUT!CG817="","",INPUT_OUTPUT!CG817)</f>
        <v/>
      </c>
      <c r="AG830" s="2430" t="str">
        <f>IF(INPUT_OUTPUT!CH817="","",INPUT_OUTPUT!CH817)</f>
        <v/>
      </c>
      <c r="AH830" s="2430" t="str">
        <f>IF(INPUT_OUTPUT!CI817="","",INPUT_OUTPUT!CI817)</f>
        <v/>
      </c>
    </row>
    <row r="831" spans="3:34" s="2437" customFormat="1" ht="12.75" customHeight="1">
      <c r="C831" s="2435" t="str">
        <f>IF(INPUT_OUTPUT!C818="","",INPUT_OUTPUT!C818)</f>
        <v/>
      </c>
      <c r="D831" s="2436" t="str">
        <f>IF(INPUT_OUTPUT!BH818="","",INPUT_OUTPUT!BH818)</f>
        <v/>
      </c>
      <c r="E831" s="2436" t="str">
        <f>IF(INPUT_OUTPUT!BI818="","",INPUT_OUTPUT!BI818)</f>
        <v/>
      </c>
      <c r="F831" s="2436" t="str">
        <f>IF(INPUT_OUTPUT!BJ818="","",INPUT_OUTPUT!BJ818)</f>
        <v/>
      </c>
      <c r="G831" s="2436" t="str">
        <f>IF(INPUT_OUTPUT!BK818="","",INPUT_OUTPUT!BK818)</f>
        <v/>
      </c>
      <c r="H831" s="2436" t="str">
        <f>IF(INPUT_OUTPUT!BL818="","",INPUT_OUTPUT!BL818)</f>
        <v/>
      </c>
      <c r="I831" s="2436" t="str">
        <f>IF(INPUT_OUTPUT!BM818="","",INPUT_OUTPUT!BM818)</f>
        <v/>
      </c>
      <c r="J831" s="2436" t="str">
        <f>IF(INPUT_OUTPUT!BN818="","",INPUT_OUTPUT!BN818)</f>
        <v/>
      </c>
      <c r="K831" s="2428" t="str">
        <f t="shared" si="39"/>
        <v/>
      </c>
      <c r="L831" s="2429" t="str">
        <f>IF(INPUT_OUTPUT!BO818="","",INPUT_OUTPUT!BO818)</f>
        <v/>
      </c>
      <c r="M831" s="2429" t="str">
        <f>IF(INPUT_OUTPUT!BP818="","",INPUT_OUTPUT!BP818)</f>
        <v/>
      </c>
      <c r="N831" s="2429" t="str">
        <f>IF(INPUT_OUTPUT!BQ818="","",INPUT_OUTPUT!BQ818)</f>
        <v/>
      </c>
      <c r="O831" s="2429" t="str">
        <f>IF(INPUT_OUTPUT!BR818="","",INPUT_OUTPUT!BR818)</f>
        <v/>
      </c>
      <c r="P831" s="2429" t="str">
        <f>IF(INPUT_OUTPUT!BS818="","",INPUT_OUTPUT!BS818)</f>
        <v/>
      </c>
      <c r="Q831" s="2429" t="str">
        <f>IF(INPUT_OUTPUT!BT818="","",INPUT_OUTPUT!BT818)</f>
        <v/>
      </c>
      <c r="R831" s="2429" t="str">
        <f>IF(INPUT_OUTPUT!BU818="","",INPUT_OUTPUT!BU818)</f>
        <v/>
      </c>
      <c r="S831" s="2435" t="str">
        <f t="shared" si="40"/>
        <v/>
      </c>
      <c r="T831" s="2429" t="str">
        <f>IF(INPUT_OUTPUT!BV818="","",INPUT_OUTPUT!BV818)</f>
        <v/>
      </c>
      <c r="U831" s="2429" t="str">
        <f>IF(INPUT_OUTPUT!BW818="","",INPUT_OUTPUT!BW818)</f>
        <v/>
      </c>
      <c r="V831" s="2429" t="str">
        <f>IF(INPUT_OUTPUT!BX818="","",INPUT_OUTPUT!BX818)</f>
        <v/>
      </c>
      <c r="W831" s="2429" t="str">
        <f>IF(INPUT_OUTPUT!BY818="","",INPUT_OUTPUT!BY818)</f>
        <v/>
      </c>
      <c r="X831" s="2429" t="str">
        <f>IF(INPUT_OUTPUT!BZ818="","",INPUT_OUTPUT!BZ818)</f>
        <v/>
      </c>
      <c r="Y831" s="2429" t="str">
        <f>IF(INPUT_OUTPUT!CA818="","",INPUT_OUTPUT!CA818)</f>
        <v/>
      </c>
      <c r="Z831" s="2429" t="str">
        <f>IF(INPUT_OUTPUT!CB818="","",INPUT_OUTPUT!CB818)</f>
        <v/>
      </c>
      <c r="AA831" s="2435" t="str">
        <f t="shared" si="41"/>
        <v/>
      </c>
      <c r="AB831" s="2430" t="str">
        <f>IF(INPUT_OUTPUT!CC818="","",INPUT_OUTPUT!CC818)</f>
        <v/>
      </c>
      <c r="AC831" s="2430" t="str">
        <f>IF(INPUT_OUTPUT!CD818="","",INPUT_OUTPUT!CD818)</f>
        <v/>
      </c>
      <c r="AD831" s="2430" t="str">
        <f>IF(INPUT_OUTPUT!CE818="","",INPUT_OUTPUT!CE818)</f>
        <v/>
      </c>
      <c r="AE831" s="2430" t="str">
        <f>IF(INPUT_OUTPUT!CF818="","",INPUT_OUTPUT!CF818)</f>
        <v/>
      </c>
      <c r="AF831" s="2430" t="str">
        <f>IF(INPUT_OUTPUT!CG818="","",INPUT_OUTPUT!CG818)</f>
        <v/>
      </c>
      <c r="AG831" s="2430" t="str">
        <f>IF(INPUT_OUTPUT!CH818="","",INPUT_OUTPUT!CH818)</f>
        <v/>
      </c>
      <c r="AH831" s="2430" t="str">
        <f>IF(INPUT_OUTPUT!CI818="","",INPUT_OUTPUT!CI818)</f>
        <v/>
      </c>
    </row>
    <row r="832" spans="3:34" s="2437" customFormat="1" ht="12.75" customHeight="1">
      <c r="C832" s="2435" t="str">
        <f>IF(INPUT_OUTPUT!C819="","",INPUT_OUTPUT!C819)</f>
        <v/>
      </c>
      <c r="D832" s="2436" t="str">
        <f>IF(INPUT_OUTPUT!BH819="","",INPUT_OUTPUT!BH819)</f>
        <v/>
      </c>
      <c r="E832" s="2436" t="str">
        <f>IF(INPUT_OUTPUT!BI819="","",INPUT_OUTPUT!BI819)</f>
        <v/>
      </c>
      <c r="F832" s="2436" t="str">
        <f>IF(INPUT_OUTPUT!BJ819="","",INPUT_OUTPUT!BJ819)</f>
        <v/>
      </c>
      <c r="G832" s="2436" t="str">
        <f>IF(INPUT_OUTPUT!BK819="","",INPUT_OUTPUT!BK819)</f>
        <v/>
      </c>
      <c r="H832" s="2436" t="str">
        <f>IF(INPUT_OUTPUT!BL819="","",INPUT_OUTPUT!BL819)</f>
        <v/>
      </c>
      <c r="I832" s="2436" t="str">
        <f>IF(INPUT_OUTPUT!BM819="","",INPUT_OUTPUT!BM819)</f>
        <v/>
      </c>
      <c r="J832" s="2436" t="str">
        <f>IF(INPUT_OUTPUT!BN819="","",INPUT_OUTPUT!BN819)</f>
        <v/>
      </c>
      <c r="K832" s="2428" t="str">
        <f t="shared" si="39"/>
        <v/>
      </c>
      <c r="L832" s="2429" t="str">
        <f>IF(INPUT_OUTPUT!BO819="","",INPUT_OUTPUT!BO819)</f>
        <v/>
      </c>
      <c r="M832" s="2429" t="str">
        <f>IF(INPUT_OUTPUT!BP819="","",INPUT_OUTPUT!BP819)</f>
        <v/>
      </c>
      <c r="N832" s="2429" t="str">
        <f>IF(INPUT_OUTPUT!BQ819="","",INPUT_OUTPUT!BQ819)</f>
        <v/>
      </c>
      <c r="O832" s="2429" t="str">
        <f>IF(INPUT_OUTPUT!BR819="","",INPUT_OUTPUT!BR819)</f>
        <v/>
      </c>
      <c r="P832" s="2429" t="str">
        <f>IF(INPUT_OUTPUT!BS819="","",INPUT_OUTPUT!BS819)</f>
        <v/>
      </c>
      <c r="Q832" s="2429" t="str">
        <f>IF(INPUT_OUTPUT!BT819="","",INPUT_OUTPUT!BT819)</f>
        <v/>
      </c>
      <c r="R832" s="2429" t="str">
        <f>IF(INPUT_OUTPUT!BU819="","",INPUT_OUTPUT!BU819)</f>
        <v/>
      </c>
      <c r="S832" s="2435" t="str">
        <f t="shared" si="40"/>
        <v/>
      </c>
      <c r="T832" s="2429" t="str">
        <f>IF(INPUT_OUTPUT!BV819="","",INPUT_OUTPUT!BV819)</f>
        <v/>
      </c>
      <c r="U832" s="2429" t="str">
        <f>IF(INPUT_OUTPUT!BW819="","",INPUT_OUTPUT!BW819)</f>
        <v/>
      </c>
      <c r="V832" s="2429" t="str">
        <f>IF(INPUT_OUTPUT!BX819="","",INPUT_OUTPUT!BX819)</f>
        <v/>
      </c>
      <c r="W832" s="2429" t="str">
        <f>IF(INPUT_OUTPUT!BY819="","",INPUT_OUTPUT!BY819)</f>
        <v/>
      </c>
      <c r="X832" s="2429" t="str">
        <f>IF(INPUT_OUTPUT!BZ819="","",INPUT_OUTPUT!BZ819)</f>
        <v/>
      </c>
      <c r="Y832" s="2429" t="str">
        <f>IF(INPUT_OUTPUT!CA819="","",INPUT_OUTPUT!CA819)</f>
        <v/>
      </c>
      <c r="Z832" s="2429" t="str">
        <f>IF(INPUT_OUTPUT!CB819="","",INPUT_OUTPUT!CB819)</f>
        <v/>
      </c>
      <c r="AA832" s="2435" t="str">
        <f t="shared" si="41"/>
        <v/>
      </c>
      <c r="AB832" s="2430" t="str">
        <f>IF(INPUT_OUTPUT!CC819="","",INPUT_OUTPUT!CC819)</f>
        <v/>
      </c>
      <c r="AC832" s="2430" t="str">
        <f>IF(INPUT_OUTPUT!CD819="","",INPUT_OUTPUT!CD819)</f>
        <v/>
      </c>
      <c r="AD832" s="2430" t="str">
        <f>IF(INPUT_OUTPUT!CE819="","",INPUT_OUTPUT!CE819)</f>
        <v/>
      </c>
      <c r="AE832" s="2430" t="str">
        <f>IF(INPUT_OUTPUT!CF819="","",INPUT_OUTPUT!CF819)</f>
        <v/>
      </c>
      <c r="AF832" s="2430" t="str">
        <f>IF(INPUT_OUTPUT!CG819="","",INPUT_OUTPUT!CG819)</f>
        <v/>
      </c>
      <c r="AG832" s="2430" t="str">
        <f>IF(INPUT_OUTPUT!CH819="","",INPUT_OUTPUT!CH819)</f>
        <v/>
      </c>
      <c r="AH832" s="2430" t="str">
        <f>IF(INPUT_OUTPUT!CI819="","",INPUT_OUTPUT!CI819)</f>
        <v/>
      </c>
    </row>
    <row r="833" spans="3:34" s="2437" customFormat="1" ht="12.75" customHeight="1">
      <c r="C833" s="2435" t="str">
        <f>IF(INPUT_OUTPUT!C820="","",INPUT_OUTPUT!C820)</f>
        <v/>
      </c>
      <c r="D833" s="2436" t="str">
        <f>IF(INPUT_OUTPUT!BH820="","",INPUT_OUTPUT!BH820)</f>
        <v/>
      </c>
      <c r="E833" s="2436" t="str">
        <f>IF(INPUT_OUTPUT!BI820="","",INPUT_OUTPUT!BI820)</f>
        <v/>
      </c>
      <c r="F833" s="2436" t="str">
        <f>IF(INPUT_OUTPUT!BJ820="","",INPUT_OUTPUT!BJ820)</f>
        <v/>
      </c>
      <c r="G833" s="2436" t="str">
        <f>IF(INPUT_OUTPUT!BK820="","",INPUT_OUTPUT!BK820)</f>
        <v/>
      </c>
      <c r="H833" s="2436" t="str">
        <f>IF(INPUT_OUTPUT!BL820="","",INPUT_OUTPUT!BL820)</f>
        <v/>
      </c>
      <c r="I833" s="2436" t="str">
        <f>IF(INPUT_OUTPUT!BM820="","",INPUT_OUTPUT!BM820)</f>
        <v/>
      </c>
      <c r="J833" s="2436" t="str">
        <f>IF(INPUT_OUTPUT!BN820="","",INPUT_OUTPUT!BN820)</f>
        <v/>
      </c>
      <c r="K833" s="2428" t="str">
        <f t="shared" si="39"/>
        <v/>
      </c>
      <c r="L833" s="2429" t="str">
        <f>IF(INPUT_OUTPUT!BO820="","",INPUT_OUTPUT!BO820)</f>
        <v/>
      </c>
      <c r="M833" s="2429" t="str">
        <f>IF(INPUT_OUTPUT!BP820="","",INPUT_OUTPUT!BP820)</f>
        <v/>
      </c>
      <c r="N833" s="2429" t="str">
        <f>IF(INPUT_OUTPUT!BQ820="","",INPUT_OUTPUT!BQ820)</f>
        <v/>
      </c>
      <c r="O833" s="2429" t="str">
        <f>IF(INPUT_OUTPUT!BR820="","",INPUT_OUTPUT!BR820)</f>
        <v/>
      </c>
      <c r="P833" s="2429" t="str">
        <f>IF(INPUT_OUTPUT!BS820="","",INPUT_OUTPUT!BS820)</f>
        <v/>
      </c>
      <c r="Q833" s="2429" t="str">
        <f>IF(INPUT_OUTPUT!BT820="","",INPUT_OUTPUT!BT820)</f>
        <v/>
      </c>
      <c r="R833" s="2429" t="str">
        <f>IF(INPUT_OUTPUT!BU820="","",INPUT_OUTPUT!BU820)</f>
        <v/>
      </c>
      <c r="S833" s="2435" t="str">
        <f t="shared" si="40"/>
        <v/>
      </c>
      <c r="T833" s="2429" t="str">
        <f>IF(INPUT_OUTPUT!BV820="","",INPUT_OUTPUT!BV820)</f>
        <v/>
      </c>
      <c r="U833" s="2429" t="str">
        <f>IF(INPUT_OUTPUT!BW820="","",INPUT_OUTPUT!BW820)</f>
        <v/>
      </c>
      <c r="V833" s="2429" t="str">
        <f>IF(INPUT_OUTPUT!BX820="","",INPUT_OUTPUT!BX820)</f>
        <v/>
      </c>
      <c r="W833" s="2429" t="str">
        <f>IF(INPUT_OUTPUT!BY820="","",INPUT_OUTPUT!BY820)</f>
        <v/>
      </c>
      <c r="X833" s="2429" t="str">
        <f>IF(INPUT_OUTPUT!BZ820="","",INPUT_OUTPUT!BZ820)</f>
        <v/>
      </c>
      <c r="Y833" s="2429" t="str">
        <f>IF(INPUT_OUTPUT!CA820="","",INPUT_OUTPUT!CA820)</f>
        <v/>
      </c>
      <c r="Z833" s="2429" t="str">
        <f>IF(INPUT_OUTPUT!CB820="","",INPUT_OUTPUT!CB820)</f>
        <v/>
      </c>
      <c r="AA833" s="2435" t="str">
        <f t="shared" si="41"/>
        <v/>
      </c>
      <c r="AB833" s="2430" t="str">
        <f>IF(INPUT_OUTPUT!CC820="","",INPUT_OUTPUT!CC820)</f>
        <v/>
      </c>
      <c r="AC833" s="2430" t="str">
        <f>IF(INPUT_OUTPUT!CD820="","",INPUT_OUTPUT!CD820)</f>
        <v/>
      </c>
      <c r="AD833" s="2430" t="str">
        <f>IF(INPUT_OUTPUT!CE820="","",INPUT_OUTPUT!CE820)</f>
        <v/>
      </c>
      <c r="AE833" s="2430" t="str">
        <f>IF(INPUT_OUTPUT!CF820="","",INPUT_OUTPUT!CF820)</f>
        <v/>
      </c>
      <c r="AF833" s="2430" t="str">
        <f>IF(INPUT_OUTPUT!CG820="","",INPUT_OUTPUT!CG820)</f>
        <v/>
      </c>
      <c r="AG833" s="2430" t="str">
        <f>IF(INPUT_OUTPUT!CH820="","",INPUT_OUTPUT!CH820)</f>
        <v/>
      </c>
      <c r="AH833" s="2430" t="str">
        <f>IF(INPUT_OUTPUT!CI820="","",INPUT_OUTPUT!CI820)</f>
        <v/>
      </c>
    </row>
    <row r="834" spans="3:34" s="2437" customFormat="1" ht="12.75" customHeight="1">
      <c r="C834" s="2435" t="str">
        <f>IF(INPUT_OUTPUT!C821="","",INPUT_OUTPUT!C821)</f>
        <v/>
      </c>
      <c r="D834" s="2436" t="str">
        <f>IF(INPUT_OUTPUT!BH821="","",INPUT_OUTPUT!BH821)</f>
        <v/>
      </c>
      <c r="E834" s="2436" t="str">
        <f>IF(INPUT_OUTPUT!BI821="","",INPUT_OUTPUT!BI821)</f>
        <v/>
      </c>
      <c r="F834" s="2436" t="str">
        <f>IF(INPUT_OUTPUT!BJ821="","",INPUT_OUTPUT!BJ821)</f>
        <v/>
      </c>
      <c r="G834" s="2436" t="str">
        <f>IF(INPUT_OUTPUT!BK821="","",INPUT_OUTPUT!BK821)</f>
        <v/>
      </c>
      <c r="H834" s="2436" t="str">
        <f>IF(INPUT_OUTPUT!BL821="","",INPUT_OUTPUT!BL821)</f>
        <v/>
      </c>
      <c r="I834" s="2436" t="str">
        <f>IF(INPUT_OUTPUT!BM821="","",INPUT_OUTPUT!BM821)</f>
        <v/>
      </c>
      <c r="J834" s="2436" t="str">
        <f>IF(INPUT_OUTPUT!BN821="","",INPUT_OUTPUT!BN821)</f>
        <v/>
      </c>
      <c r="K834" s="2428" t="str">
        <f t="shared" si="39"/>
        <v/>
      </c>
      <c r="L834" s="2429" t="str">
        <f>IF(INPUT_OUTPUT!BO821="","",INPUT_OUTPUT!BO821)</f>
        <v/>
      </c>
      <c r="M834" s="2429" t="str">
        <f>IF(INPUT_OUTPUT!BP821="","",INPUT_OUTPUT!BP821)</f>
        <v/>
      </c>
      <c r="N834" s="2429" t="str">
        <f>IF(INPUT_OUTPUT!BQ821="","",INPUT_OUTPUT!BQ821)</f>
        <v/>
      </c>
      <c r="O834" s="2429" t="str">
        <f>IF(INPUT_OUTPUT!BR821="","",INPUT_OUTPUT!BR821)</f>
        <v/>
      </c>
      <c r="P834" s="2429" t="str">
        <f>IF(INPUT_OUTPUT!BS821="","",INPUT_OUTPUT!BS821)</f>
        <v/>
      </c>
      <c r="Q834" s="2429" t="str">
        <f>IF(INPUT_OUTPUT!BT821="","",INPUT_OUTPUT!BT821)</f>
        <v/>
      </c>
      <c r="R834" s="2429" t="str">
        <f>IF(INPUT_OUTPUT!BU821="","",INPUT_OUTPUT!BU821)</f>
        <v/>
      </c>
      <c r="S834" s="2435" t="str">
        <f t="shared" si="40"/>
        <v/>
      </c>
      <c r="T834" s="2429" t="str">
        <f>IF(INPUT_OUTPUT!BV821="","",INPUT_OUTPUT!BV821)</f>
        <v/>
      </c>
      <c r="U834" s="2429" t="str">
        <f>IF(INPUT_OUTPUT!BW821="","",INPUT_OUTPUT!BW821)</f>
        <v/>
      </c>
      <c r="V834" s="2429" t="str">
        <f>IF(INPUT_OUTPUT!BX821="","",INPUT_OUTPUT!BX821)</f>
        <v/>
      </c>
      <c r="W834" s="2429" t="str">
        <f>IF(INPUT_OUTPUT!BY821="","",INPUT_OUTPUT!BY821)</f>
        <v/>
      </c>
      <c r="X834" s="2429" t="str">
        <f>IF(INPUT_OUTPUT!BZ821="","",INPUT_OUTPUT!BZ821)</f>
        <v/>
      </c>
      <c r="Y834" s="2429" t="str">
        <f>IF(INPUT_OUTPUT!CA821="","",INPUT_OUTPUT!CA821)</f>
        <v/>
      </c>
      <c r="Z834" s="2429" t="str">
        <f>IF(INPUT_OUTPUT!CB821="","",INPUT_OUTPUT!CB821)</f>
        <v/>
      </c>
      <c r="AA834" s="2435" t="str">
        <f t="shared" si="41"/>
        <v/>
      </c>
      <c r="AB834" s="2430" t="str">
        <f>IF(INPUT_OUTPUT!CC821="","",INPUT_OUTPUT!CC821)</f>
        <v/>
      </c>
      <c r="AC834" s="2430" t="str">
        <f>IF(INPUT_OUTPUT!CD821="","",INPUT_OUTPUT!CD821)</f>
        <v/>
      </c>
      <c r="AD834" s="2430" t="str">
        <f>IF(INPUT_OUTPUT!CE821="","",INPUT_OUTPUT!CE821)</f>
        <v/>
      </c>
      <c r="AE834" s="2430" t="str">
        <f>IF(INPUT_OUTPUT!CF821="","",INPUT_OUTPUT!CF821)</f>
        <v/>
      </c>
      <c r="AF834" s="2430" t="str">
        <f>IF(INPUT_OUTPUT!CG821="","",INPUT_OUTPUT!CG821)</f>
        <v/>
      </c>
      <c r="AG834" s="2430" t="str">
        <f>IF(INPUT_OUTPUT!CH821="","",INPUT_OUTPUT!CH821)</f>
        <v/>
      </c>
      <c r="AH834" s="2430" t="str">
        <f>IF(INPUT_OUTPUT!CI821="","",INPUT_OUTPUT!CI821)</f>
        <v/>
      </c>
    </row>
    <row r="835" spans="3:34" s="2437" customFormat="1" ht="12.75" customHeight="1">
      <c r="C835" s="2435" t="str">
        <f>IF(INPUT_OUTPUT!C822="","",INPUT_OUTPUT!C822)</f>
        <v/>
      </c>
      <c r="D835" s="2436" t="str">
        <f>IF(INPUT_OUTPUT!BH822="","",INPUT_OUTPUT!BH822)</f>
        <v/>
      </c>
      <c r="E835" s="2436" t="str">
        <f>IF(INPUT_OUTPUT!BI822="","",INPUT_OUTPUT!BI822)</f>
        <v/>
      </c>
      <c r="F835" s="2436" t="str">
        <f>IF(INPUT_OUTPUT!BJ822="","",INPUT_OUTPUT!BJ822)</f>
        <v/>
      </c>
      <c r="G835" s="2436" t="str">
        <f>IF(INPUT_OUTPUT!BK822="","",INPUT_OUTPUT!BK822)</f>
        <v/>
      </c>
      <c r="H835" s="2436" t="str">
        <f>IF(INPUT_OUTPUT!BL822="","",INPUT_OUTPUT!BL822)</f>
        <v/>
      </c>
      <c r="I835" s="2436" t="str">
        <f>IF(INPUT_OUTPUT!BM822="","",INPUT_OUTPUT!BM822)</f>
        <v/>
      </c>
      <c r="J835" s="2436" t="str">
        <f>IF(INPUT_OUTPUT!BN822="","",INPUT_OUTPUT!BN822)</f>
        <v/>
      </c>
      <c r="K835" s="2428" t="str">
        <f t="shared" si="39"/>
        <v/>
      </c>
      <c r="L835" s="2429" t="str">
        <f>IF(INPUT_OUTPUT!BO822="","",INPUT_OUTPUT!BO822)</f>
        <v/>
      </c>
      <c r="M835" s="2429" t="str">
        <f>IF(INPUT_OUTPUT!BP822="","",INPUT_OUTPUT!BP822)</f>
        <v/>
      </c>
      <c r="N835" s="2429" t="str">
        <f>IF(INPUT_OUTPUT!BQ822="","",INPUT_OUTPUT!BQ822)</f>
        <v/>
      </c>
      <c r="O835" s="2429" t="str">
        <f>IF(INPUT_OUTPUT!BR822="","",INPUT_OUTPUT!BR822)</f>
        <v/>
      </c>
      <c r="P835" s="2429" t="str">
        <f>IF(INPUT_OUTPUT!BS822="","",INPUT_OUTPUT!BS822)</f>
        <v/>
      </c>
      <c r="Q835" s="2429" t="str">
        <f>IF(INPUT_OUTPUT!BT822="","",INPUT_OUTPUT!BT822)</f>
        <v/>
      </c>
      <c r="R835" s="2429" t="str">
        <f>IF(INPUT_OUTPUT!BU822="","",INPUT_OUTPUT!BU822)</f>
        <v/>
      </c>
      <c r="S835" s="2435" t="str">
        <f t="shared" si="40"/>
        <v/>
      </c>
      <c r="T835" s="2429" t="str">
        <f>IF(INPUT_OUTPUT!BV822="","",INPUT_OUTPUT!BV822)</f>
        <v/>
      </c>
      <c r="U835" s="2429" t="str">
        <f>IF(INPUT_OUTPUT!BW822="","",INPUT_OUTPUT!BW822)</f>
        <v/>
      </c>
      <c r="V835" s="2429" t="str">
        <f>IF(INPUT_OUTPUT!BX822="","",INPUT_OUTPUT!BX822)</f>
        <v/>
      </c>
      <c r="W835" s="2429" t="str">
        <f>IF(INPUT_OUTPUT!BY822="","",INPUT_OUTPUT!BY822)</f>
        <v/>
      </c>
      <c r="X835" s="2429" t="str">
        <f>IF(INPUT_OUTPUT!BZ822="","",INPUT_OUTPUT!BZ822)</f>
        <v/>
      </c>
      <c r="Y835" s="2429" t="str">
        <f>IF(INPUT_OUTPUT!CA822="","",INPUT_OUTPUT!CA822)</f>
        <v/>
      </c>
      <c r="Z835" s="2429" t="str">
        <f>IF(INPUT_OUTPUT!CB822="","",INPUT_OUTPUT!CB822)</f>
        <v/>
      </c>
      <c r="AA835" s="2435" t="str">
        <f t="shared" si="41"/>
        <v/>
      </c>
      <c r="AB835" s="2430" t="str">
        <f>IF(INPUT_OUTPUT!CC822="","",INPUT_OUTPUT!CC822)</f>
        <v/>
      </c>
      <c r="AC835" s="2430" t="str">
        <f>IF(INPUT_OUTPUT!CD822="","",INPUT_OUTPUT!CD822)</f>
        <v/>
      </c>
      <c r="AD835" s="2430" t="str">
        <f>IF(INPUT_OUTPUT!CE822="","",INPUT_OUTPUT!CE822)</f>
        <v/>
      </c>
      <c r="AE835" s="2430" t="str">
        <f>IF(INPUT_OUTPUT!CF822="","",INPUT_OUTPUT!CF822)</f>
        <v/>
      </c>
      <c r="AF835" s="2430" t="str">
        <f>IF(INPUT_OUTPUT!CG822="","",INPUT_OUTPUT!CG822)</f>
        <v/>
      </c>
      <c r="AG835" s="2430" t="str">
        <f>IF(INPUT_OUTPUT!CH822="","",INPUT_OUTPUT!CH822)</f>
        <v/>
      </c>
      <c r="AH835" s="2430" t="str">
        <f>IF(INPUT_OUTPUT!CI822="","",INPUT_OUTPUT!CI822)</f>
        <v/>
      </c>
    </row>
    <row r="836" spans="3:34" s="2437" customFormat="1" ht="12.75" customHeight="1">
      <c r="C836" s="2435" t="str">
        <f>IF(INPUT_OUTPUT!C823="","",INPUT_OUTPUT!C823)</f>
        <v/>
      </c>
      <c r="D836" s="2436" t="str">
        <f>IF(INPUT_OUTPUT!BH823="","",INPUT_OUTPUT!BH823)</f>
        <v/>
      </c>
      <c r="E836" s="2436" t="str">
        <f>IF(INPUT_OUTPUT!BI823="","",INPUT_OUTPUT!BI823)</f>
        <v/>
      </c>
      <c r="F836" s="2436" t="str">
        <f>IF(INPUT_OUTPUT!BJ823="","",INPUT_OUTPUT!BJ823)</f>
        <v/>
      </c>
      <c r="G836" s="2436" t="str">
        <f>IF(INPUT_OUTPUT!BK823="","",INPUT_OUTPUT!BK823)</f>
        <v/>
      </c>
      <c r="H836" s="2436" t="str">
        <f>IF(INPUT_OUTPUT!BL823="","",INPUT_OUTPUT!BL823)</f>
        <v/>
      </c>
      <c r="I836" s="2436" t="str">
        <f>IF(INPUT_OUTPUT!BM823="","",INPUT_OUTPUT!BM823)</f>
        <v/>
      </c>
      <c r="J836" s="2436" t="str">
        <f>IF(INPUT_OUTPUT!BN823="","",INPUT_OUTPUT!BN823)</f>
        <v/>
      </c>
      <c r="K836" s="2428" t="str">
        <f t="shared" si="39"/>
        <v/>
      </c>
      <c r="L836" s="2429" t="str">
        <f>IF(INPUT_OUTPUT!BO823="","",INPUT_OUTPUT!BO823)</f>
        <v/>
      </c>
      <c r="M836" s="2429" t="str">
        <f>IF(INPUT_OUTPUT!BP823="","",INPUT_OUTPUT!BP823)</f>
        <v/>
      </c>
      <c r="N836" s="2429" t="str">
        <f>IF(INPUT_OUTPUT!BQ823="","",INPUT_OUTPUT!BQ823)</f>
        <v/>
      </c>
      <c r="O836" s="2429" t="str">
        <f>IF(INPUT_OUTPUT!BR823="","",INPUT_OUTPUT!BR823)</f>
        <v/>
      </c>
      <c r="P836" s="2429" t="str">
        <f>IF(INPUT_OUTPUT!BS823="","",INPUT_OUTPUT!BS823)</f>
        <v/>
      </c>
      <c r="Q836" s="2429" t="str">
        <f>IF(INPUT_OUTPUT!BT823="","",INPUT_OUTPUT!BT823)</f>
        <v/>
      </c>
      <c r="R836" s="2429" t="str">
        <f>IF(INPUT_OUTPUT!BU823="","",INPUT_OUTPUT!BU823)</f>
        <v/>
      </c>
      <c r="S836" s="2435" t="str">
        <f t="shared" si="40"/>
        <v/>
      </c>
      <c r="T836" s="2429" t="str">
        <f>IF(INPUT_OUTPUT!BV823="","",INPUT_OUTPUT!BV823)</f>
        <v/>
      </c>
      <c r="U836" s="2429" t="str">
        <f>IF(INPUT_OUTPUT!BW823="","",INPUT_OUTPUT!BW823)</f>
        <v/>
      </c>
      <c r="V836" s="2429" t="str">
        <f>IF(INPUT_OUTPUT!BX823="","",INPUT_OUTPUT!BX823)</f>
        <v/>
      </c>
      <c r="W836" s="2429" t="str">
        <f>IF(INPUT_OUTPUT!BY823="","",INPUT_OUTPUT!BY823)</f>
        <v/>
      </c>
      <c r="X836" s="2429" t="str">
        <f>IF(INPUT_OUTPUT!BZ823="","",INPUT_OUTPUT!BZ823)</f>
        <v/>
      </c>
      <c r="Y836" s="2429" t="str">
        <f>IF(INPUT_OUTPUT!CA823="","",INPUT_OUTPUT!CA823)</f>
        <v/>
      </c>
      <c r="Z836" s="2429" t="str">
        <f>IF(INPUT_OUTPUT!CB823="","",INPUT_OUTPUT!CB823)</f>
        <v/>
      </c>
      <c r="AA836" s="2435" t="str">
        <f t="shared" si="41"/>
        <v/>
      </c>
      <c r="AB836" s="2430" t="str">
        <f>IF(INPUT_OUTPUT!CC823="","",INPUT_OUTPUT!CC823)</f>
        <v/>
      </c>
      <c r="AC836" s="2430" t="str">
        <f>IF(INPUT_OUTPUT!CD823="","",INPUT_OUTPUT!CD823)</f>
        <v/>
      </c>
      <c r="AD836" s="2430" t="str">
        <f>IF(INPUT_OUTPUT!CE823="","",INPUT_OUTPUT!CE823)</f>
        <v/>
      </c>
      <c r="AE836" s="2430" t="str">
        <f>IF(INPUT_OUTPUT!CF823="","",INPUT_OUTPUT!CF823)</f>
        <v/>
      </c>
      <c r="AF836" s="2430" t="str">
        <f>IF(INPUT_OUTPUT!CG823="","",INPUT_OUTPUT!CG823)</f>
        <v/>
      </c>
      <c r="AG836" s="2430" t="str">
        <f>IF(INPUT_OUTPUT!CH823="","",INPUT_OUTPUT!CH823)</f>
        <v/>
      </c>
      <c r="AH836" s="2430" t="str">
        <f>IF(INPUT_OUTPUT!CI823="","",INPUT_OUTPUT!CI823)</f>
        <v/>
      </c>
    </row>
    <row r="837" spans="3:34" s="2437" customFormat="1" ht="12.75" customHeight="1">
      <c r="C837" s="2435" t="str">
        <f>IF(INPUT_OUTPUT!C824="","",INPUT_OUTPUT!C824)</f>
        <v/>
      </c>
      <c r="D837" s="2436" t="str">
        <f>IF(INPUT_OUTPUT!BH824="","",INPUT_OUTPUT!BH824)</f>
        <v/>
      </c>
      <c r="E837" s="2436" t="str">
        <f>IF(INPUT_OUTPUT!BI824="","",INPUT_OUTPUT!BI824)</f>
        <v/>
      </c>
      <c r="F837" s="2436" t="str">
        <f>IF(INPUT_OUTPUT!BJ824="","",INPUT_OUTPUT!BJ824)</f>
        <v/>
      </c>
      <c r="G837" s="2436" t="str">
        <f>IF(INPUT_OUTPUT!BK824="","",INPUT_OUTPUT!BK824)</f>
        <v/>
      </c>
      <c r="H837" s="2436" t="str">
        <f>IF(INPUT_OUTPUT!BL824="","",INPUT_OUTPUT!BL824)</f>
        <v/>
      </c>
      <c r="I837" s="2436" t="str">
        <f>IF(INPUT_OUTPUT!BM824="","",INPUT_OUTPUT!BM824)</f>
        <v/>
      </c>
      <c r="J837" s="2436" t="str">
        <f>IF(INPUT_OUTPUT!BN824="","",INPUT_OUTPUT!BN824)</f>
        <v/>
      </c>
      <c r="K837" s="2428" t="str">
        <f t="shared" si="39"/>
        <v/>
      </c>
      <c r="L837" s="2429" t="str">
        <f>IF(INPUT_OUTPUT!BO824="","",INPUT_OUTPUT!BO824)</f>
        <v/>
      </c>
      <c r="M837" s="2429" t="str">
        <f>IF(INPUT_OUTPUT!BP824="","",INPUT_OUTPUT!BP824)</f>
        <v/>
      </c>
      <c r="N837" s="2429" t="str">
        <f>IF(INPUT_OUTPUT!BQ824="","",INPUT_OUTPUT!BQ824)</f>
        <v/>
      </c>
      <c r="O837" s="2429" t="str">
        <f>IF(INPUT_OUTPUT!BR824="","",INPUT_OUTPUT!BR824)</f>
        <v/>
      </c>
      <c r="P837" s="2429" t="str">
        <f>IF(INPUT_OUTPUT!BS824="","",INPUT_OUTPUT!BS824)</f>
        <v/>
      </c>
      <c r="Q837" s="2429" t="str">
        <f>IF(INPUT_OUTPUT!BT824="","",INPUT_OUTPUT!BT824)</f>
        <v/>
      </c>
      <c r="R837" s="2429" t="str">
        <f>IF(INPUT_OUTPUT!BU824="","",INPUT_OUTPUT!BU824)</f>
        <v/>
      </c>
      <c r="S837" s="2435" t="str">
        <f t="shared" si="40"/>
        <v/>
      </c>
      <c r="T837" s="2429" t="str">
        <f>IF(INPUT_OUTPUT!BV824="","",INPUT_OUTPUT!BV824)</f>
        <v/>
      </c>
      <c r="U837" s="2429" t="str">
        <f>IF(INPUT_OUTPUT!BW824="","",INPUT_OUTPUT!BW824)</f>
        <v/>
      </c>
      <c r="V837" s="2429" t="str">
        <f>IF(INPUT_OUTPUT!BX824="","",INPUT_OUTPUT!BX824)</f>
        <v/>
      </c>
      <c r="W837" s="2429" t="str">
        <f>IF(INPUT_OUTPUT!BY824="","",INPUT_OUTPUT!BY824)</f>
        <v/>
      </c>
      <c r="X837" s="2429" t="str">
        <f>IF(INPUT_OUTPUT!BZ824="","",INPUT_OUTPUT!BZ824)</f>
        <v/>
      </c>
      <c r="Y837" s="2429" t="str">
        <f>IF(INPUT_OUTPUT!CA824="","",INPUT_OUTPUT!CA824)</f>
        <v/>
      </c>
      <c r="Z837" s="2429" t="str">
        <f>IF(INPUT_OUTPUT!CB824="","",INPUT_OUTPUT!CB824)</f>
        <v/>
      </c>
      <c r="AA837" s="2435" t="str">
        <f t="shared" si="41"/>
        <v/>
      </c>
      <c r="AB837" s="2430" t="str">
        <f>IF(INPUT_OUTPUT!CC824="","",INPUT_OUTPUT!CC824)</f>
        <v/>
      </c>
      <c r="AC837" s="2430" t="str">
        <f>IF(INPUT_OUTPUT!CD824="","",INPUT_OUTPUT!CD824)</f>
        <v/>
      </c>
      <c r="AD837" s="2430" t="str">
        <f>IF(INPUT_OUTPUT!CE824="","",INPUT_OUTPUT!CE824)</f>
        <v/>
      </c>
      <c r="AE837" s="2430" t="str">
        <f>IF(INPUT_OUTPUT!CF824="","",INPUT_OUTPUT!CF824)</f>
        <v/>
      </c>
      <c r="AF837" s="2430" t="str">
        <f>IF(INPUT_OUTPUT!CG824="","",INPUT_OUTPUT!CG824)</f>
        <v/>
      </c>
      <c r="AG837" s="2430" t="str">
        <f>IF(INPUT_OUTPUT!CH824="","",INPUT_OUTPUT!CH824)</f>
        <v/>
      </c>
      <c r="AH837" s="2430" t="str">
        <f>IF(INPUT_OUTPUT!CI824="","",INPUT_OUTPUT!CI824)</f>
        <v/>
      </c>
    </row>
    <row r="838" spans="3:34" s="2437" customFormat="1" ht="12.75" customHeight="1">
      <c r="C838" s="2435" t="str">
        <f>IF(INPUT_OUTPUT!C825="","",INPUT_OUTPUT!C825)</f>
        <v/>
      </c>
      <c r="D838" s="2436" t="str">
        <f>IF(INPUT_OUTPUT!BH825="","",INPUT_OUTPUT!BH825)</f>
        <v/>
      </c>
      <c r="E838" s="2436" t="str">
        <f>IF(INPUT_OUTPUT!BI825="","",INPUT_OUTPUT!BI825)</f>
        <v/>
      </c>
      <c r="F838" s="2436" t="str">
        <f>IF(INPUT_OUTPUT!BJ825="","",INPUT_OUTPUT!BJ825)</f>
        <v/>
      </c>
      <c r="G838" s="2436" t="str">
        <f>IF(INPUT_OUTPUT!BK825="","",INPUT_OUTPUT!BK825)</f>
        <v/>
      </c>
      <c r="H838" s="2436" t="str">
        <f>IF(INPUT_OUTPUT!BL825="","",INPUT_OUTPUT!BL825)</f>
        <v/>
      </c>
      <c r="I838" s="2436" t="str">
        <f>IF(INPUT_OUTPUT!BM825="","",INPUT_OUTPUT!BM825)</f>
        <v/>
      </c>
      <c r="J838" s="2436" t="str">
        <f>IF(INPUT_OUTPUT!BN825="","",INPUT_OUTPUT!BN825)</f>
        <v/>
      </c>
      <c r="K838" s="2428" t="str">
        <f t="shared" si="39"/>
        <v/>
      </c>
      <c r="L838" s="2429" t="str">
        <f>IF(INPUT_OUTPUT!BO825="","",INPUT_OUTPUT!BO825)</f>
        <v/>
      </c>
      <c r="M838" s="2429" t="str">
        <f>IF(INPUT_OUTPUT!BP825="","",INPUT_OUTPUT!BP825)</f>
        <v/>
      </c>
      <c r="N838" s="2429" t="str">
        <f>IF(INPUT_OUTPUT!BQ825="","",INPUT_OUTPUT!BQ825)</f>
        <v/>
      </c>
      <c r="O838" s="2429" t="str">
        <f>IF(INPUT_OUTPUT!BR825="","",INPUT_OUTPUT!BR825)</f>
        <v/>
      </c>
      <c r="P838" s="2429" t="str">
        <f>IF(INPUT_OUTPUT!BS825="","",INPUT_OUTPUT!BS825)</f>
        <v/>
      </c>
      <c r="Q838" s="2429" t="str">
        <f>IF(INPUT_OUTPUT!BT825="","",INPUT_OUTPUT!BT825)</f>
        <v/>
      </c>
      <c r="R838" s="2429" t="str">
        <f>IF(INPUT_OUTPUT!BU825="","",INPUT_OUTPUT!BU825)</f>
        <v/>
      </c>
      <c r="S838" s="2435" t="str">
        <f t="shared" si="40"/>
        <v/>
      </c>
      <c r="T838" s="2429" t="str">
        <f>IF(INPUT_OUTPUT!BV825="","",INPUT_OUTPUT!BV825)</f>
        <v/>
      </c>
      <c r="U838" s="2429" t="str">
        <f>IF(INPUT_OUTPUT!BW825="","",INPUT_OUTPUT!BW825)</f>
        <v/>
      </c>
      <c r="V838" s="2429" t="str">
        <f>IF(INPUT_OUTPUT!BX825="","",INPUT_OUTPUT!BX825)</f>
        <v/>
      </c>
      <c r="W838" s="2429" t="str">
        <f>IF(INPUT_OUTPUT!BY825="","",INPUT_OUTPUT!BY825)</f>
        <v/>
      </c>
      <c r="X838" s="2429" t="str">
        <f>IF(INPUT_OUTPUT!BZ825="","",INPUT_OUTPUT!BZ825)</f>
        <v/>
      </c>
      <c r="Y838" s="2429" t="str">
        <f>IF(INPUT_OUTPUT!CA825="","",INPUT_OUTPUT!CA825)</f>
        <v/>
      </c>
      <c r="Z838" s="2429" t="str">
        <f>IF(INPUT_OUTPUT!CB825="","",INPUT_OUTPUT!CB825)</f>
        <v/>
      </c>
      <c r="AA838" s="2435" t="str">
        <f t="shared" si="41"/>
        <v/>
      </c>
      <c r="AB838" s="2430" t="str">
        <f>IF(INPUT_OUTPUT!CC825="","",INPUT_OUTPUT!CC825)</f>
        <v/>
      </c>
      <c r="AC838" s="2430" t="str">
        <f>IF(INPUT_OUTPUT!CD825="","",INPUT_OUTPUT!CD825)</f>
        <v/>
      </c>
      <c r="AD838" s="2430" t="str">
        <f>IF(INPUT_OUTPUT!CE825="","",INPUT_OUTPUT!CE825)</f>
        <v/>
      </c>
      <c r="AE838" s="2430" t="str">
        <f>IF(INPUT_OUTPUT!CF825="","",INPUT_OUTPUT!CF825)</f>
        <v/>
      </c>
      <c r="AF838" s="2430" t="str">
        <f>IF(INPUT_OUTPUT!CG825="","",INPUT_OUTPUT!CG825)</f>
        <v/>
      </c>
      <c r="AG838" s="2430" t="str">
        <f>IF(INPUT_OUTPUT!CH825="","",INPUT_OUTPUT!CH825)</f>
        <v/>
      </c>
      <c r="AH838" s="2430" t="str">
        <f>IF(INPUT_OUTPUT!CI825="","",INPUT_OUTPUT!CI825)</f>
        <v/>
      </c>
    </row>
    <row r="839" spans="3:34" s="2437" customFormat="1" ht="12.75" customHeight="1">
      <c r="C839" s="2435" t="str">
        <f>IF(INPUT_OUTPUT!C826="","",INPUT_OUTPUT!C826)</f>
        <v/>
      </c>
      <c r="D839" s="2436" t="str">
        <f>IF(INPUT_OUTPUT!BH826="","",INPUT_OUTPUT!BH826)</f>
        <v/>
      </c>
      <c r="E839" s="2436" t="str">
        <f>IF(INPUT_OUTPUT!BI826="","",INPUT_OUTPUT!BI826)</f>
        <v/>
      </c>
      <c r="F839" s="2436" t="str">
        <f>IF(INPUT_OUTPUT!BJ826="","",INPUT_OUTPUT!BJ826)</f>
        <v/>
      </c>
      <c r="G839" s="2436" t="str">
        <f>IF(INPUT_OUTPUT!BK826="","",INPUT_OUTPUT!BK826)</f>
        <v/>
      </c>
      <c r="H839" s="2436" t="str">
        <f>IF(INPUT_OUTPUT!BL826="","",INPUT_OUTPUT!BL826)</f>
        <v/>
      </c>
      <c r="I839" s="2436" t="str">
        <f>IF(INPUT_OUTPUT!BM826="","",INPUT_OUTPUT!BM826)</f>
        <v/>
      </c>
      <c r="J839" s="2436" t="str">
        <f>IF(INPUT_OUTPUT!BN826="","",INPUT_OUTPUT!BN826)</f>
        <v/>
      </c>
      <c r="K839" s="2428" t="str">
        <f t="shared" si="39"/>
        <v/>
      </c>
      <c r="L839" s="2429" t="str">
        <f>IF(INPUT_OUTPUT!BO826="","",INPUT_OUTPUT!BO826)</f>
        <v/>
      </c>
      <c r="M839" s="2429" t="str">
        <f>IF(INPUT_OUTPUT!BP826="","",INPUT_OUTPUT!BP826)</f>
        <v/>
      </c>
      <c r="N839" s="2429" t="str">
        <f>IF(INPUT_OUTPUT!BQ826="","",INPUT_OUTPUT!BQ826)</f>
        <v/>
      </c>
      <c r="O839" s="2429" t="str">
        <f>IF(INPUT_OUTPUT!BR826="","",INPUT_OUTPUT!BR826)</f>
        <v/>
      </c>
      <c r="P839" s="2429" t="str">
        <f>IF(INPUT_OUTPUT!BS826="","",INPUT_OUTPUT!BS826)</f>
        <v/>
      </c>
      <c r="Q839" s="2429" t="str">
        <f>IF(INPUT_OUTPUT!BT826="","",INPUT_OUTPUT!BT826)</f>
        <v/>
      </c>
      <c r="R839" s="2429" t="str">
        <f>IF(INPUT_OUTPUT!BU826="","",INPUT_OUTPUT!BU826)</f>
        <v/>
      </c>
      <c r="S839" s="2435" t="str">
        <f t="shared" si="40"/>
        <v/>
      </c>
      <c r="T839" s="2429" t="str">
        <f>IF(INPUT_OUTPUT!BV826="","",INPUT_OUTPUT!BV826)</f>
        <v/>
      </c>
      <c r="U839" s="2429" t="str">
        <f>IF(INPUT_OUTPUT!BW826="","",INPUT_OUTPUT!BW826)</f>
        <v/>
      </c>
      <c r="V839" s="2429" t="str">
        <f>IF(INPUT_OUTPUT!BX826="","",INPUT_OUTPUT!BX826)</f>
        <v/>
      </c>
      <c r="W839" s="2429" t="str">
        <f>IF(INPUT_OUTPUT!BY826="","",INPUT_OUTPUT!BY826)</f>
        <v/>
      </c>
      <c r="X839" s="2429" t="str">
        <f>IF(INPUT_OUTPUT!BZ826="","",INPUT_OUTPUT!BZ826)</f>
        <v/>
      </c>
      <c r="Y839" s="2429" t="str">
        <f>IF(INPUT_OUTPUT!CA826="","",INPUT_OUTPUT!CA826)</f>
        <v/>
      </c>
      <c r="Z839" s="2429" t="str">
        <f>IF(INPUT_OUTPUT!CB826="","",INPUT_OUTPUT!CB826)</f>
        <v/>
      </c>
      <c r="AA839" s="2435" t="str">
        <f t="shared" si="41"/>
        <v/>
      </c>
      <c r="AB839" s="2430" t="str">
        <f>IF(INPUT_OUTPUT!CC826="","",INPUT_OUTPUT!CC826)</f>
        <v/>
      </c>
      <c r="AC839" s="2430" t="str">
        <f>IF(INPUT_OUTPUT!CD826="","",INPUT_OUTPUT!CD826)</f>
        <v/>
      </c>
      <c r="AD839" s="2430" t="str">
        <f>IF(INPUT_OUTPUT!CE826="","",INPUT_OUTPUT!CE826)</f>
        <v/>
      </c>
      <c r="AE839" s="2430" t="str">
        <f>IF(INPUT_OUTPUT!CF826="","",INPUT_OUTPUT!CF826)</f>
        <v/>
      </c>
      <c r="AF839" s="2430" t="str">
        <f>IF(INPUT_OUTPUT!CG826="","",INPUT_OUTPUT!CG826)</f>
        <v/>
      </c>
      <c r="AG839" s="2430" t="str">
        <f>IF(INPUT_OUTPUT!CH826="","",INPUT_OUTPUT!CH826)</f>
        <v/>
      </c>
      <c r="AH839" s="2430" t="str">
        <f>IF(INPUT_OUTPUT!CI826="","",INPUT_OUTPUT!CI826)</f>
        <v/>
      </c>
    </row>
    <row r="840" spans="3:34" s="2437" customFormat="1" ht="12.75" customHeight="1">
      <c r="C840" s="2435" t="str">
        <f>IF(INPUT_OUTPUT!C827="","",INPUT_OUTPUT!C827)</f>
        <v/>
      </c>
      <c r="D840" s="2436" t="str">
        <f>IF(INPUT_OUTPUT!BH827="","",INPUT_OUTPUT!BH827)</f>
        <v/>
      </c>
      <c r="E840" s="2436" t="str">
        <f>IF(INPUT_OUTPUT!BI827="","",INPUT_OUTPUT!BI827)</f>
        <v/>
      </c>
      <c r="F840" s="2436" t="str">
        <f>IF(INPUT_OUTPUT!BJ827="","",INPUT_OUTPUT!BJ827)</f>
        <v/>
      </c>
      <c r="G840" s="2436" t="str">
        <f>IF(INPUT_OUTPUT!BK827="","",INPUT_OUTPUT!BK827)</f>
        <v/>
      </c>
      <c r="H840" s="2436" t="str">
        <f>IF(INPUT_OUTPUT!BL827="","",INPUT_OUTPUT!BL827)</f>
        <v/>
      </c>
      <c r="I840" s="2436" t="str">
        <f>IF(INPUT_OUTPUT!BM827="","",INPUT_OUTPUT!BM827)</f>
        <v/>
      </c>
      <c r="J840" s="2436" t="str">
        <f>IF(INPUT_OUTPUT!BN827="","",INPUT_OUTPUT!BN827)</f>
        <v/>
      </c>
      <c r="K840" s="2428" t="str">
        <f t="shared" si="39"/>
        <v/>
      </c>
      <c r="L840" s="2429" t="str">
        <f>IF(INPUT_OUTPUT!BO827="","",INPUT_OUTPUT!BO827)</f>
        <v/>
      </c>
      <c r="M840" s="2429" t="str">
        <f>IF(INPUT_OUTPUT!BP827="","",INPUT_OUTPUT!BP827)</f>
        <v/>
      </c>
      <c r="N840" s="2429" t="str">
        <f>IF(INPUT_OUTPUT!BQ827="","",INPUT_OUTPUT!BQ827)</f>
        <v/>
      </c>
      <c r="O840" s="2429" t="str">
        <f>IF(INPUT_OUTPUT!BR827="","",INPUT_OUTPUT!BR827)</f>
        <v/>
      </c>
      <c r="P840" s="2429" t="str">
        <f>IF(INPUT_OUTPUT!BS827="","",INPUT_OUTPUT!BS827)</f>
        <v/>
      </c>
      <c r="Q840" s="2429" t="str">
        <f>IF(INPUT_OUTPUT!BT827="","",INPUT_OUTPUT!BT827)</f>
        <v/>
      </c>
      <c r="R840" s="2429" t="str">
        <f>IF(INPUT_OUTPUT!BU827="","",INPUT_OUTPUT!BU827)</f>
        <v/>
      </c>
      <c r="S840" s="2435" t="str">
        <f t="shared" si="40"/>
        <v/>
      </c>
      <c r="T840" s="2429" t="str">
        <f>IF(INPUT_OUTPUT!BV827="","",INPUT_OUTPUT!BV827)</f>
        <v/>
      </c>
      <c r="U840" s="2429" t="str">
        <f>IF(INPUT_OUTPUT!BW827="","",INPUT_OUTPUT!BW827)</f>
        <v/>
      </c>
      <c r="V840" s="2429" t="str">
        <f>IF(INPUT_OUTPUT!BX827="","",INPUT_OUTPUT!BX827)</f>
        <v/>
      </c>
      <c r="W840" s="2429" t="str">
        <f>IF(INPUT_OUTPUT!BY827="","",INPUT_OUTPUT!BY827)</f>
        <v/>
      </c>
      <c r="X840" s="2429" t="str">
        <f>IF(INPUT_OUTPUT!BZ827="","",INPUT_OUTPUT!BZ827)</f>
        <v/>
      </c>
      <c r="Y840" s="2429" t="str">
        <f>IF(INPUT_OUTPUT!CA827="","",INPUT_OUTPUT!CA827)</f>
        <v/>
      </c>
      <c r="Z840" s="2429" t="str">
        <f>IF(INPUT_OUTPUT!CB827="","",INPUT_OUTPUT!CB827)</f>
        <v/>
      </c>
      <c r="AA840" s="2435" t="str">
        <f t="shared" si="41"/>
        <v/>
      </c>
      <c r="AB840" s="2430" t="str">
        <f>IF(INPUT_OUTPUT!CC827="","",INPUT_OUTPUT!CC827)</f>
        <v/>
      </c>
      <c r="AC840" s="2430" t="str">
        <f>IF(INPUT_OUTPUT!CD827="","",INPUT_OUTPUT!CD827)</f>
        <v/>
      </c>
      <c r="AD840" s="2430" t="str">
        <f>IF(INPUT_OUTPUT!CE827="","",INPUT_OUTPUT!CE827)</f>
        <v/>
      </c>
      <c r="AE840" s="2430" t="str">
        <f>IF(INPUT_OUTPUT!CF827="","",INPUT_OUTPUT!CF827)</f>
        <v/>
      </c>
      <c r="AF840" s="2430" t="str">
        <f>IF(INPUT_OUTPUT!CG827="","",INPUT_OUTPUT!CG827)</f>
        <v/>
      </c>
      <c r="AG840" s="2430" t="str">
        <f>IF(INPUT_OUTPUT!CH827="","",INPUT_OUTPUT!CH827)</f>
        <v/>
      </c>
      <c r="AH840" s="2430" t="str">
        <f>IF(INPUT_OUTPUT!CI827="","",INPUT_OUTPUT!CI827)</f>
        <v/>
      </c>
    </row>
    <row r="841" spans="3:34" s="2437" customFormat="1" ht="12.75" customHeight="1">
      <c r="C841" s="2435" t="str">
        <f>IF(INPUT_OUTPUT!C828="","",INPUT_OUTPUT!C828)</f>
        <v/>
      </c>
      <c r="D841" s="2436" t="str">
        <f>IF(INPUT_OUTPUT!BH828="","",INPUT_OUTPUT!BH828)</f>
        <v/>
      </c>
      <c r="E841" s="2436" t="str">
        <f>IF(INPUT_OUTPUT!BI828="","",INPUT_OUTPUT!BI828)</f>
        <v/>
      </c>
      <c r="F841" s="2436" t="str">
        <f>IF(INPUT_OUTPUT!BJ828="","",INPUT_OUTPUT!BJ828)</f>
        <v/>
      </c>
      <c r="G841" s="2436" t="str">
        <f>IF(INPUT_OUTPUT!BK828="","",INPUT_OUTPUT!BK828)</f>
        <v/>
      </c>
      <c r="H841" s="2436" t="str">
        <f>IF(INPUT_OUTPUT!BL828="","",INPUT_OUTPUT!BL828)</f>
        <v/>
      </c>
      <c r="I841" s="2436" t="str">
        <f>IF(INPUT_OUTPUT!BM828="","",INPUT_OUTPUT!BM828)</f>
        <v/>
      </c>
      <c r="J841" s="2436" t="str">
        <f>IF(INPUT_OUTPUT!BN828="","",INPUT_OUTPUT!BN828)</f>
        <v/>
      </c>
      <c r="K841" s="2428" t="str">
        <f t="shared" si="39"/>
        <v/>
      </c>
      <c r="L841" s="2429" t="str">
        <f>IF(INPUT_OUTPUT!BO828="","",INPUT_OUTPUT!BO828)</f>
        <v/>
      </c>
      <c r="M841" s="2429" t="str">
        <f>IF(INPUT_OUTPUT!BP828="","",INPUT_OUTPUT!BP828)</f>
        <v/>
      </c>
      <c r="N841" s="2429" t="str">
        <f>IF(INPUT_OUTPUT!BQ828="","",INPUT_OUTPUT!BQ828)</f>
        <v/>
      </c>
      <c r="O841" s="2429" t="str">
        <f>IF(INPUT_OUTPUT!BR828="","",INPUT_OUTPUT!BR828)</f>
        <v/>
      </c>
      <c r="P841" s="2429" t="str">
        <f>IF(INPUT_OUTPUT!BS828="","",INPUT_OUTPUT!BS828)</f>
        <v/>
      </c>
      <c r="Q841" s="2429" t="str">
        <f>IF(INPUT_OUTPUT!BT828="","",INPUT_OUTPUT!BT828)</f>
        <v/>
      </c>
      <c r="R841" s="2429" t="str">
        <f>IF(INPUT_OUTPUT!BU828="","",INPUT_OUTPUT!BU828)</f>
        <v/>
      </c>
      <c r="S841" s="2435" t="str">
        <f t="shared" si="40"/>
        <v/>
      </c>
      <c r="T841" s="2429" t="str">
        <f>IF(INPUT_OUTPUT!BV828="","",INPUT_OUTPUT!BV828)</f>
        <v/>
      </c>
      <c r="U841" s="2429" t="str">
        <f>IF(INPUT_OUTPUT!BW828="","",INPUT_OUTPUT!BW828)</f>
        <v/>
      </c>
      <c r="V841" s="2429" t="str">
        <f>IF(INPUT_OUTPUT!BX828="","",INPUT_OUTPUT!BX828)</f>
        <v/>
      </c>
      <c r="W841" s="2429" t="str">
        <f>IF(INPUT_OUTPUT!BY828="","",INPUT_OUTPUT!BY828)</f>
        <v/>
      </c>
      <c r="X841" s="2429" t="str">
        <f>IF(INPUT_OUTPUT!BZ828="","",INPUT_OUTPUT!BZ828)</f>
        <v/>
      </c>
      <c r="Y841" s="2429" t="str">
        <f>IF(INPUT_OUTPUT!CA828="","",INPUT_OUTPUT!CA828)</f>
        <v/>
      </c>
      <c r="Z841" s="2429" t="str">
        <f>IF(INPUT_OUTPUT!CB828="","",INPUT_OUTPUT!CB828)</f>
        <v/>
      </c>
      <c r="AA841" s="2435" t="str">
        <f t="shared" si="41"/>
        <v/>
      </c>
      <c r="AB841" s="2430" t="str">
        <f>IF(INPUT_OUTPUT!CC828="","",INPUT_OUTPUT!CC828)</f>
        <v/>
      </c>
      <c r="AC841" s="2430" t="str">
        <f>IF(INPUT_OUTPUT!CD828="","",INPUT_OUTPUT!CD828)</f>
        <v/>
      </c>
      <c r="AD841" s="2430" t="str">
        <f>IF(INPUT_OUTPUT!CE828="","",INPUT_OUTPUT!CE828)</f>
        <v/>
      </c>
      <c r="AE841" s="2430" t="str">
        <f>IF(INPUT_OUTPUT!CF828="","",INPUT_OUTPUT!CF828)</f>
        <v/>
      </c>
      <c r="AF841" s="2430" t="str">
        <f>IF(INPUT_OUTPUT!CG828="","",INPUT_OUTPUT!CG828)</f>
        <v/>
      </c>
      <c r="AG841" s="2430" t="str">
        <f>IF(INPUT_OUTPUT!CH828="","",INPUT_OUTPUT!CH828)</f>
        <v/>
      </c>
      <c r="AH841" s="2430" t="str">
        <f>IF(INPUT_OUTPUT!CI828="","",INPUT_OUTPUT!CI828)</f>
        <v/>
      </c>
    </row>
    <row r="842" spans="3:34" s="2437" customFormat="1" ht="12.75" customHeight="1">
      <c r="C842" s="2435" t="str">
        <f>IF(INPUT_OUTPUT!C829="","",INPUT_OUTPUT!C829)</f>
        <v/>
      </c>
      <c r="D842" s="2436" t="str">
        <f>IF(INPUT_OUTPUT!BH829="","",INPUT_OUTPUT!BH829)</f>
        <v/>
      </c>
      <c r="E842" s="2436" t="str">
        <f>IF(INPUT_OUTPUT!BI829="","",INPUT_OUTPUT!BI829)</f>
        <v/>
      </c>
      <c r="F842" s="2436" t="str">
        <f>IF(INPUT_OUTPUT!BJ829="","",INPUT_OUTPUT!BJ829)</f>
        <v/>
      </c>
      <c r="G842" s="2436" t="str">
        <f>IF(INPUT_OUTPUT!BK829="","",INPUT_OUTPUT!BK829)</f>
        <v/>
      </c>
      <c r="H842" s="2436" t="str">
        <f>IF(INPUT_OUTPUT!BL829="","",INPUT_OUTPUT!BL829)</f>
        <v/>
      </c>
      <c r="I842" s="2436" t="str">
        <f>IF(INPUT_OUTPUT!BM829="","",INPUT_OUTPUT!BM829)</f>
        <v/>
      </c>
      <c r="J842" s="2436" t="str">
        <f>IF(INPUT_OUTPUT!BN829="","",INPUT_OUTPUT!BN829)</f>
        <v/>
      </c>
      <c r="K842" s="2428" t="str">
        <f t="shared" si="39"/>
        <v/>
      </c>
      <c r="L842" s="2429" t="str">
        <f>IF(INPUT_OUTPUT!BO829="","",INPUT_OUTPUT!BO829)</f>
        <v/>
      </c>
      <c r="M842" s="2429" t="str">
        <f>IF(INPUT_OUTPUT!BP829="","",INPUT_OUTPUT!BP829)</f>
        <v/>
      </c>
      <c r="N842" s="2429" t="str">
        <f>IF(INPUT_OUTPUT!BQ829="","",INPUT_OUTPUT!BQ829)</f>
        <v/>
      </c>
      <c r="O842" s="2429" t="str">
        <f>IF(INPUT_OUTPUT!BR829="","",INPUT_OUTPUT!BR829)</f>
        <v/>
      </c>
      <c r="P842" s="2429" t="str">
        <f>IF(INPUT_OUTPUT!BS829="","",INPUT_OUTPUT!BS829)</f>
        <v/>
      </c>
      <c r="Q842" s="2429" t="str">
        <f>IF(INPUT_OUTPUT!BT829="","",INPUT_OUTPUT!BT829)</f>
        <v/>
      </c>
      <c r="R842" s="2429" t="str">
        <f>IF(INPUT_OUTPUT!BU829="","",INPUT_OUTPUT!BU829)</f>
        <v/>
      </c>
      <c r="S842" s="2435" t="str">
        <f t="shared" si="40"/>
        <v/>
      </c>
      <c r="T842" s="2429" t="str">
        <f>IF(INPUT_OUTPUT!BV829="","",INPUT_OUTPUT!BV829)</f>
        <v/>
      </c>
      <c r="U842" s="2429" t="str">
        <f>IF(INPUT_OUTPUT!BW829="","",INPUT_OUTPUT!BW829)</f>
        <v/>
      </c>
      <c r="V842" s="2429" t="str">
        <f>IF(INPUT_OUTPUT!BX829="","",INPUT_OUTPUT!BX829)</f>
        <v/>
      </c>
      <c r="W842" s="2429" t="str">
        <f>IF(INPUT_OUTPUT!BY829="","",INPUT_OUTPUT!BY829)</f>
        <v/>
      </c>
      <c r="X842" s="2429" t="str">
        <f>IF(INPUT_OUTPUT!BZ829="","",INPUT_OUTPUT!BZ829)</f>
        <v/>
      </c>
      <c r="Y842" s="2429" t="str">
        <f>IF(INPUT_OUTPUT!CA829="","",INPUT_OUTPUT!CA829)</f>
        <v/>
      </c>
      <c r="Z842" s="2429" t="str">
        <f>IF(INPUT_OUTPUT!CB829="","",INPUT_OUTPUT!CB829)</f>
        <v/>
      </c>
      <c r="AA842" s="2435" t="str">
        <f t="shared" si="41"/>
        <v/>
      </c>
      <c r="AB842" s="2430" t="str">
        <f>IF(INPUT_OUTPUT!CC829="","",INPUT_OUTPUT!CC829)</f>
        <v/>
      </c>
      <c r="AC842" s="2430" t="str">
        <f>IF(INPUT_OUTPUT!CD829="","",INPUT_OUTPUT!CD829)</f>
        <v/>
      </c>
      <c r="AD842" s="2430" t="str">
        <f>IF(INPUT_OUTPUT!CE829="","",INPUT_OUTPUT!CE829)</f>
        <v/>
      </c>
      <c r="AE842" s="2430" t="str">
        <f>IF(INPUT_OUTPUT!CF829="","",INPUT_OUTPUT!CF829)</f>
        <v/>
      </c>
      <c r="AF842" s="2430" t="str">
        <f>IF(INPUT_OUTPUT!CG829="","",INPUT_OUTPUT!CG829)</f>
        <v/>
      </c>
      <c r="AG842" s="2430" t="str">
        <f>IF(INPUT_OUTPUT!CH829="","",INPUT_OUTPUT!CH829)</f>
        <v/>
      </c>
      <c r="AH842" s="2430" t="str">
        <f>IF(INPUT_OUTPUT!CI829="","",INPUT_OUTPUT!CI829)</f>
        <v/>
      </c>
    </row>
    <row r="843" spans="3:34" s="2437" customFormat="1" ht="12.75" customHeight="1">
      <c r="C843" s="2435" t="str">
        <f>IF(INPUT_OUTPUT!C830="","",INPUT_OUTPUT!C830)</f>
        <v/>
      </c>
      <c r="D843" s="2436" t="str">
        <f>IF(INPUT_OUTPUT!BH830="","",INPUT_OUTPUT!BH830)</f>
        <v/>
      </c>
      <c r="E843" s="2436" t="str">
        <f>IF(INPUT_OUTPUT!BI830="","",INPUT_OUTPUT!BI830)</f>
        <v/>
      </c>
      <c r="F843" s="2436" t="str">
        <f>IF(INPUT_OUTPUT!BJ830="","",INPUT_OUTPUT!BJ830)</f>
        <v/>
      </c>
      <c r="G843" s="2436" t="str">
        <f>IF(INPUT_OUTPUT!BK830="","",INPUT_OUTPUT!BK830)</f>
        <v/>
      </c>
      <c r="H843" s="2436" t="str">
        <f>IF(INPUT_OUTPUT!BL830="","",INPUT_OUTPUT!BL830)</f>
        <v/>
      </c>
      <c r="I843" s="2436" t="str">
        <f>IF(INPUT_OUTPUT!BM830="","",INPUT_OUTPUT!BM830)</f>
        <v/>
      </c>
      <c r="J843" s="2436" t="str">
        <f>IF(INPUT_OUTPUT!BN830="","",INPUT_OUTPUT!BN830)</f>
        <v/>
      </c>
      <c r="K843" s="2428" t="str">
        <f t="shared" si="39"/>
        <v/>
      </c>
      <c r="L843" s="2429" t="str">
        <f>IF(INPUT_OUTPUT!BO830="","",INPUT_OUTPUT!BO830)</f>
        <v/>
      </c>
      <c r="M843" s="2429" t="str">
        <f>IF(INPUT_OUTPUT!BP830="","",INPUT_OUTPUT!BP830)</f>
        <v/>
      </c>
      <c r="N843" s="2429" t="str">
        <f>IF(INPUT_OUTPUT!BQ830="","",INPUT_OUTPUT!BQ830)</f>
        <v/>
      </c>
      <c r="O843" s="2429" t="str">
        <f>IF(INPUT_OUTPUT!BR830="","",INPUT_OUTPUT!BR830)</f>
        <v/>
      </c>
      <c r="P843" s="2429" t="str">
        <f>IF(INPUT_OUTPUT!BS830="","",INPUT_OUTPUT!BS830)</f>
        <v/>
      </c>
      <c r="Q843" s="2429" t="str">
        <f>IF(INPUT_OUTPUT!BT830="","",INPUT_OUTPUT!BT830)</f>
        <v/>
      </c>
      <c r="R843" s="2429" t="str">
        <f>IF(INPUT_OUTPUT!BU830="","",INPUT_OUTPUT!BU830)</f>
        <v/>
      </c>
      <c r="S843" s="2435" t="str">
        <f t="shared" si="40"/>
        <v/>
      </c>
      <c r="T843" s="2429" t="str">
        <f>IF(INPUT_OUTPUT!BV830="","",INPUT_OUTPUT!BV830)</f>
        <v/>
      </c>
      <c r="U843" s="2429" t="str">
        <f>IF(INPUT_OUTPUT!BW830="","",INPUT_OUTPUT!BW830)</f>
        <v/>
      </c>
      <c r="V843" s="2429" t="str">
        <f>IF(INPUT_OUTPUT!BX830="","",INPUT_OUTPUT!BX830)</f>
        <v/>
      </c>
      <c r="W843" s="2429" t="str">
        <f>IF(INPUT_OUTPUT!BY830="","",INPUT_OUTPUT!BY830)</f>
        <v/>
      </c>
      <c r="X843" s="2429" t="str">
        <f>IF(INPUT_OUTPUT!BZ830="","",INPUT_OUTPUT!BZ830)</f>
        <v/>
      </c>
      <c r="Y843" s="2429" t="str">
        <f>IF(INPUT_OUTPUT!CA830="","",INPUT_OUTPUT!CA830)</f>
        <v/>
      </c>
      <c r="Z843" s="2429" t="str">
        <f>IF(INPUT_OUTPUT!CB830="","",INPUT_OUTPUT!CB830)</f>
        <v/>
      </c>
      <c r="AA843" s="2435" t="str">
        <f t="shared" si="41"/>
        <v/>
      </c>
      <c r="AB843" s="2430" t="str">
        <f>IF(INPUT_OUTPUT!CC830="","",INPUT_OUTPUT!CC830)</f>
        <v/>
      </c>
      <c r="AC843" s="2430" t="str">
        <f>IF(INPUT_OUTPUT!CD830="","",INPUT_OUTPUT!CD830)</f>
        <v/>
      </c>
      <c r="AD843" s="2430" t="str">
        <f>IF(INPUT_OUTPUT!CE830="","",INPUT_OUTPUT!CE830)</f>
        <v/>
      </c>
      <c r="AE843" s="2430" t="str">
        <f>IF(INPUT_OUTPUT!CF830="","",INPUT_OUTPUT!CF830)</f>
        <v/>
      </c>
      <c r="AF843" s="2430" t="str">
        <f>IF(INPUT_OUTPUT!CG830="","",INPUT_OUTPUT!CG830)</f>
        <v/>
      </c>
      <c r="AG843" s="2430" t="str">
        <f>IF(INPUT_OUTPUT!CH830="","",INPUT_OUTPUT!CH830)</f>
        <v/>
      </c>
      <c r="AH843" s="2430" t="str">
        <f>IF(INPUT_OUTPUT!CI830="","",INPUT_OUTPUT!CI830)</f>
        <v/>
      </c>
    </row>
    <row r="844" spans="3:34" s="2437" customFormat="1" ht="12.75" customHeight="1">
      <c r="C844" s="2435" t="str">
        <f>IF(INPUT_OUTPUT!C831="","",INPUT_OUTPUT!C831)</f>
        <v/>
      </c>
      <c r="D844" s="2436" t="str">
        <f>IF(INPUT_OUTPUT!BH831="","",INPUT_OUTPUT!BH831)</f>
        <v/>
      </c>
      <c r="E844" s="2436" t="str">
        <f>IF(INPUT_OUTPUT!BI831="","",INPUT_OUTPUT!BI831)</f>
        <v/>
      </c>
      <c r="F844" s="2436" t="str">
        <f>IF(INPUT_OUTPUT!BJ831="","",INPUT_OUTPUT!BJ831)</f>
        <v/>
      </c>
      <c r="G844" s="2436" t="str">
        <f>IF(INPUT_OUTPUT!BK831="","",INPUT_OUTPUT!BK831)</f>
        <v/>
      </c>
      <c r="H844" s="2436" t="str">
        <f>IF(INPUT_OUTPUT!BL831="","",INPUT_OUTPUT!BL831)</f>
        <v/>
      </c>
      <c r="I844" s="2436" t="str">
        <f>IF(INPUT_OUTPUT!BM831="","",INPUT_OUTPUT!BM831)</f>
        <v/>
      </c>
      <c r="J844" s="2436" t="str">
        <f>IF(INPUT_OUTPUT!BN831="","",INPUT_OUTPUT!BN831)</f>
        <v/>
      </c>
      <c r="K844" s="2428" t="str">
        <f t="shared" si="39"/>
        <v/>
      </c>
      <c r="L844" s="2429" t="str">
        <f>IF(INPUT_OUTPUT!BO831="","",INPUT_OUTPUT!BO831)</f>
        <v/>
      </c>
      <c r="M844" s="2429" t="str">
        <f>IF(INPUT_OUTPUT!BP831="","",INPUT_OUTPUT!BP831)</f>
        <v/>
      </c>
      <c r="N844" s="2429" t="str">
        <f>IF(INPUT_OUTPUT!BQ831="","",INPUT_OUTPUT!BQ831)</f>
        <v/>
      </c>
      <c r="O844" s="2429" t="str">
        <f>IF(INPUT_OUTPUT!BR831="","",INPUT_OUTPUT!BR831)</f>
        <v/>
      </c>
      <c r="P844" s="2429" t="str">
        <f>IF(INPUT_OUTPUT!BS831="","",INPUT_OUTPUT!BS831)</f>
        <v/>
      </c>
      <c r="Q844" s="2429" t="str">
        <f>IF(INPUT_OUTPUT!BT831="","",INPUT_OUTPUT!BT831)</f>
        <v/>
      </c>
      <c r="R844" s="2429" t="str">
        <f>IF(INPUT_OUTPUT!BU831="","",INPUT_OUTPUT!BU831)</f>
        <v/>
      </c>
      <c r="S844" s="2435" t="str">
        <f t="shared" si="40"/>
        <v/>
      </c>
      <c r="T844" s="2429" t="str">
        <f>IF(INPUT_OUTPUT!BV831="","",INPUT_OUTPUT!BV831)</f>
        <v/>
      </c>
      <c r="U844" s="2429" t="str">
        <f>IF(INPUT_OUTPUT!BW831="","",INPUT_OUTPUT!BW831)</f>
        <v/>
      </c>
      <c r="V844" s="2429" t="str">
        <f>IF(INPUT_OUTPUT!BX831="","",INPUT_OUTPUT!BX831)</f>
        <v/>
      </c>
      <c r="W844" s="2429" t="str">
        <f>IF(INPUT_OUTPUT!BY831="","",INPUT_OUTPUT!BY831)</f>
        <v/>
      </c>
      <c r="X844" s="2429" t="str">
        <f>IF(INPUT_OUTPUT!BZ831="","",INPUT_OUTPUT!BZ831)</f>
        <v/>
      </c>
      <c r="Y844" s="2429" t="str">
        <f>IF(INPUT_OUTPUT!CA831="","",INPUT_OUTPUT!CA831)</f>
        <v/>
      </c>
      <c r="Z844" s="2429" t="str">
        <f>IF(INPUT_OUTPUT!CB831="","",INPUT_OUTPUT!CB831)</f>
        <v/>
      </c>
      <c r="AA844" s="2435" t="str">
        <f t="shared" si="41"/>
        <v/>
      </c>
      <c r="AB844" s="2430" t="str">
        <f>IF(INPUT_OUTPUT!CC831="","",INPUT_OUTPUT!CC831)</f>
        <v/>
      </c>
      <c r="AC844" s="2430" t="str">
        <f>IF(INPUT_OUTPUT!CD831="","",INPUT_OUTPUT!CD831)</f>
        <v/>
      </c>
      <c r="AD844" s="2430" t="str">
        <f>IF(INPUT_OUTPUT!CE831="","",INPUT_OUTPUT!CE831)</f>
        <v/>
      </c>
      <c r="AE844" s="2430" t="str">
        <f>IF(INPUT_OUTPUT!CF831="","",INPUT_OUTPUT!CF831)</f>
        <v/>
      </c>
      <c r="AF844" s="2430" t="str">
        <f>IF(INPUT_OUTPUT!CG831="","",INPUT_OUTPUT!CG831)</f>
        <v/>
      </c>
      <c r="AG844" s="2430" t="str">
        <f>IF(INPUT_OUTPUT!CH831="","",INPUT_OUTPUT!CH831)</f>
        <v/>
      </c>
      <c r="AH844" s="2430" t="str">
        <f>IF(INPUT_OUTPUT!CI831="","",INPUT_OUTPUT!CI831)</f>
        <v/>
      </c>
    </row>
    <row r="845" spans="3:34" s="2437" customFormat="1" ht="12.75" customHeight="1">
      <c r="C845" s="2435" t="str">
        <f>IF(INPUT_OUTPUT!C832="","",INPUT_OUTPUT!C832)</f>
        <v/>
      </c>
      <c r="D845" s="2436" t="str">
        <f>IF(INPUT_OUTPUT!BH832="","",INPUT_OUTPUT!BH832)</f>
        <v/>
      </c>
      <c r="E845" s="2436" t="str">
        <f>IF(INPUT_OUTPUT!BI832="","",INPUT_OUTPUT!BI832)</f>
        <v/>
      </c>
      <c r="F845" s="2436" t="str">
        <f>IF(INPUT_OUTPUT!BJ832="","",INPUT_OUTPUT!BJ832)</f>
        <v/>
      </c>
      <c r="G845" s="2436" t="str">
        <f>IF(INPUT_OUTPUT!BK832="","",INPUT_OUTPUT!BK832)</f>
        <v/>
      </c>
      <c r="H845" s="2436" t="str">
        <f>IF(INPUT_OUTPUT!BL832="","",INPUT_OUTPUT!BL832)</f>
        <v/>
      </c>
      <c r="I845" s="2436" t="str">
        <f>IF(INPUT_OUTPUT!BM832="","",INPUT_OUTPUT!BM832)</f>
        <v/>
      </c>
      <c r="J845" s="2436" t="str">
        <f>IF(INPUT_OUTPUT!BN832="","",INPUT_OUTPUT!BN832)</f>
        <v/>
      </c>
      <c r="K845" s="2428" t="str">
        <f t="shared" si="39"/>
        <v/>
      </c>
      <c r="L845" s="2429" t="str">
        <f>IF(INPUT_OUTPUT!BO832="","",INPUT_OUTPUT!BO832)</f>
        <v/>
      </c>
      <c r="M845" s="2429" t="str">
        <f>IF(INPUT_OUTPUT!BP832="","",INPUT_OUTPUT!BP832)</f>
        <v/>
      </c>
      <c r="N845" s="2429" t="str">
        <f>IF(INPUT_OUTPUT!BQ832="","",INPUT_OUTPUT!BQ832)</f>
        <v/>
      </c>
      <c r="O845" s="2429" t="str">
        <f>IF(INPUT_OUTPUT!BR832="","",INPUT_OUTPUT!BR832)</f>
        <v/>
      </c>
      <c r="P845" s="2429" t="str">
        <f>IF(INPUT_OUTPUT!BS832="","",INPUT_OUTPUT!BS832)</f>
        <v/>
      </c>
      <c r="Q845" s="2429" t="str">
        <f>IF(INPUT_OUTPUT!BT832="","",INPUT_OUTPUT!BT832)</f>
        <v/>
      </c>
      <c r="R845" s="2429" t="str">
        <f>IF(INPUT_OUTPUT!BU832="","",INPUT_OUTPUT!BU832)</f>
        <v/>
      </c>
      <c r="S845" s="2435" t="str">
        <f t="shared" si="40"/>
        <v/>
      </c>
      <c r="T845" s="2429" t="str">
        <f>IF(INPUT_OUTPUT!BV832="","",INPUT_OUTPUT!BV832)</f>
        <v/>
      </c>
      <c r="U845" s="2429" t="str">
        <f>IF(INPUT_OUTPUT!BW832="","",INPUT_OUTPUT!BW832)</f>
        <v/>
      </c>
      <c r="V845" s="2429" t="str">
        <f>IF(INPUT_OUTPUT!BX832="","",INPUT_OUTPUT!BX832)</f>
        <v/>
      </c>
      <c r="W845" s="2429" t="str">
        <f>IF(INPUT_OUTPUT!BY832="","",INPUT_OUTPUT!BY832)</f>
        <v/>
      </c>
      <c r="X845" s="2429" t="str">
        <f>IF(INPUT_OUTPUT!BZ832="","",INPUT_OUTPUT!BZ832)</f>
        <v/>
      </c>
      <c r="Y845" s="2429" t="str">
        <f>IF(INPUT_OUTPUT!CA832="","",INPUT_OUTPUT!CA832)</f>
        <v/>
      </c>
      <c r="Z845" s="2429" t="str">
        <f>IF(INPUT_OUTPUT!CB832="","",INPUT_OUTPUT!CB832)</f>
        <v/>
      </c>
      <c r="AA845" s="2435" t="str">
        <f t="shared" si="41"/>
        <v/>
      </c>
      <c r="AB845" s="2430" t="str">
        <f>IF(INPUT_OUTPUT!CC832="","",INPUT_OUTPUT!CC832)</f>
        <v/>
      </c>
      <c r="AC845" s="2430" t="str">
        <f>IF(INPUT_OUTPUT!CD832="","",INPUT_OUTPUT!CD832)</f>
        <v/>
      </c>
      <c r="AD845" s="2430" t="str">
        <f>IF(INPUT_OUTPUT!CE832="","",INPUT_OUTPUT!CE832)</f>
        <v/>
      </c>
      <c r="AE845" s="2430" t="str">
        <f>IF(INPUT_OUTPUT!CF832="","",INPUT_OUTPUT!CF832)</f>
        <v/>
      </c>
      <c r="AF845" s="2430" t="str">
        <f>IF(INPUT_OUTPUT!CG832="","",INPUT_OUTPUT!CG832)</f>
        <v/>
      </c>
      <c r="AG845" s="2430" t="str">
        <f>IF(INPUT_OUTPUT!CH832="","",INPUT_OUTPUT!CH832)</f>
        <v/>
      </c>
      <c r="AH845" s="2430" t="str">
        <f>IF(INPUT_OUTPUT!CI832="","",INPUT_OUTPUT!CI832)</f>
        <v/>
      </c>
    </row>
    <row r="846" spans="3:34" s="2437" customFormat="1" ht="12.75" customHeight="1">
      <c r="C846" s="2435" t="str">
        <f>IF(INPUT_OUTPUT!C833="","",INPUT_OUTPUT!C833)</f>
        <v/>
      </c>
      <c r="D846" s="2436" t="str">
        <f>IF(INPUT_OUTPUT!BH833="","",INPUT_OUTPUT!BH833)</f>
        <v/>
      </c>
      <c r="E846" s="2436" t="str">
        <f>IF(INPUT_OUTPUT!BI833="","",INPUT_OUTPUT!BI833)</f>
        <v/>
      </c>
      <c r="F846" s="2436" t="str">
        <f>IF(INPUT_OUTPUT!BJ833="","",INPUT_OUTPUT!BJ833)</f>
        <v/>
      </c>
      <c r="G846" s="2436" t="str">
        <f>IF(INPUT_OUTPUT!BK833="","",INPUT_OUTPUT!BK833)</f>
        <v/>
      </c>
      <c r="H846" s="2436" t="str">
        <f>IF(INPUT_OUTPUT!BL833="","",INPUT_OUTPUT!BL833)</f>
        <v/>
      </c>
      <c r="I846" s="2436" t="str">
        <f>IF(INPUT_OUTPUT!BM833="","",INPUT_OUTPUT!BM833)</f>
        <v/>
      </c>
      <c r="J846" s="2436" t="str">
        <f>IF(INPUT_OUTPUT!BN833="","",INPUT_OUTPUT!BN833)</f>
        <v/>
      </c>
      <c r="K846" s="2428" t="str">
        <f t="shared" si="39"/>
        <v/>
      </c>
      <c r="L846" s="2429" t="str">
        <f>IF(INPUT_OUTPUT!BO833="","",INPUT_OUTPUT!BO833)</f>
        <v/>
      </c>
      <c r="M846" s="2429" t="str">
        <f>IF(INPUT_OUTPUT!BP833="","",INPUT_OUTPUT!BP833)</f>
        <v/>
      </c>
      <c r="N846" s="2429" t="str">
        <f>IF(INPUT_OUTPUT!BQ833="","",INPUT_OUTPUT!BQ833)</f>
        <v/>
      </c>
      <c r="O846" s="2429" t="str">
        <f>IF(INPUT_OUTPUT!BR833="","",INPUT_OUTPUT!BR833)</f>
        <v/>
      </c>
      <c r="P846" s="2429" t="str">
        <f>IF(INPUT_OUTPUT!BS833="","",INPUT_OUTPUT!BS833)</f>
        <v/>
      </c>
      <c r="Q846" s="2429" t="str">
        <f>IF(INPUT_OUTPUT!BT833="","",INPUT_OUTPUT!BT833)</f>
        <v/>
      </c>
      <c r="R846" s="2429" t="str">
        <f>IF(INPUT_OUTPUT!BU833="","",INPUT_OUTPUT!BU833)</f>
        <v/>
      </c>
      <c r="S846" s="2435" t="str">
        <f t="shared" si="40"/>
        <v/>
      </c>
      <c r="T846" s="2429" t="str">
        <f>IF(INPUT_OUTPUT!BV833="","",INPUT_OUTPUT!BV833)</f>
        <v/>
      </c>
      <c r="U846" s="2429" t="str">
        <f>IF(INPUT_OUTPUT!BW833="","",INPUT_OUTPUT!BW833)</f>
        <v/>
      </c>
      <c r="V846" s="2429" t="str">
        <f>IF(INPUT_OUTPUT!BX833="","",INPUT_OUTPUT!BX833)</f>
        <v/>
      </c>
      <c r="W846" s="2429" t="str">
        <f>IF(INPUT_OUTPUT!BY833="","",INPUT_OUTPUT!BY833)</f>
        <v/>
      </c>
      <c r="X846" s="2429" t="str">
        <f>IF(INPUT_OUTPUT!BZ833="","",INPUT_OUTPUT!BZ833)</f>
        <v/>
      </c>
      <c r="Y846" s="2429" t="str">
        <f>IF(INPUT_OUTPUT!CA833="","",INPUT_OUTPUT!CA833)</f>
        <v/>
      </c>
      <c r="Z846" s="2429" t="str">
        <f>IF(INPUT_OUTPUT!CB833="","",INPUT_OUTPUT!CB833)</f>
        <v/>
      </c>
      <c r="AA846" s="2435" t="str">
        <f t="shared" si="41"/>
        <v/>
      </c>
      <c r="AB846" s="2430" t="str">
        <f>IF(INPUT_OUTPUT!CC833="","",INPUT_OUTPUT!CC833)</f>
        <v/>
      </c>
      <c r="AC846" s="2430" t="str">
        <f>IF(INPUT_OUTPUT!CD833="","",INPUT_OUTPUT!CD833)</f>
        <v/>
      </c>
      <c r="AD846" s="2430" t="str">
        <f>IF(INPUT_OUTPUT!CE833="","",INPUT_OUTPUT!CE833)</f>
        <v/>
      </c>
      <c r="AE846" s="2430" t="str">
        <f>IF(INPUT_OUTPUT!CF833="","",INPUT_OUTPUT!CF833)</f>
        <v/>
      </c>
      <c r="AF846" s="2430" t="str">
        <f>IF(INPUT_OUTPUT!CG833="","",INPUT_OUTPUT!CG833)</f>
        <v/>
      </c>
      <c r="AG846" s="2430" t="str">
        <f>IF(INPUT_OUTPUT!CH833="","",INPUT_OUTPUT!CH833)</f>
        <v/>
      </c>
      <c r="AH846" s="2430" t="str">
        <f>IF(INPUT_OUTPUT!CI833="","",INPUT_OUTPUT!CI833)</f>
        <v/>
      </c>
    </row>
    <row r="847" spans="3:34" s="2437" customFormat="1" ht="12.75" customHeight="1">
      <c r="C847" s="2435" t="str">
        <f>IF(INPUT_OUTPUT!C834="","",INPUT_OUTPUT!C834)</f>
        <v/>
      </c>
      <c r="D847" s="2436" t="str">
        <f>IF(INPUT_OUTPUT!BH834="","",INPUT_OUTPUT!BH834)</f>
        <v/>
      </c>
      <c r="E847" s="2436" t="str">
        <f>IF(INPUT_OUTPUT!BI834="","",INPUT_OUTPUT!BI834)</f>
        <v/>
      </c>
      <c r="F847" s="2436" t="str">
        <f>IF(INPUT_OUTPUT!BJ834="","",INPUT_OUTPUT!BJ834)</f>
        <v/>
      </c>
      <c r="G847" s="2436" t="str">
        <f>IF(INPUT_OUTPUT!BK834="","",INPUT_OUTPUT!BK834)</f>
        <v/>
      </c>
      <c r="H847" s="2436" t="str">
        <f>IF(INPUT_OUTPUT!BL834="","",INPUT_OUTPUT!BL834)</f>
        <v/>
      </c>
      <c r="I847" s="2436" t="str">
        <f>IF(INPUT_OUTPUT!BM834="","",INPUT_OUTPUT!BM834)</f>
        <v/>
      </c>
      <c r="J847" s="2436" t="str">
        <f>IF(INPUT_OUTPUT!BN834="","",INPUT_OUTPUT!BN834)</f>
        <v/>
      </c>
      <c r="K847" s="2428" t="str">
        <f t="shared" si="39"/>
        <v/>
      </c>
      <c r="L847" s="2429" t="str">
        <f>IF(INPUT_OUTPUT!BO834="","",INPUT_OUTPUT!BO834)</f>
        <v/>
      </c>
      <c r="M847" s="2429" t="str">
        <f>IF(INPUT_OUTPUT!BP834="","",INPUT_OUTPUT!BP834)</f>
        <v/>
      </c>
      <c r="N847" s="2429" t="str">
        <f>IF(INPUT_OUTPUT!BQ834="","",INPUT_OUTPUT!BQ834)</f>
        <v/>
      </c>
      <c r="O847" s="2429" t="str">
        <f>IF(INPUT_OUTPUT!BR834="","",INPUT_OUTPUT!BR834)</f>
        <v/>
      </c>
      <c r="P847" s="2429" t="str">
        <f>IF(INPUT_OUTPUT!BS834="","",INPUT_OUTPUT!BS834)</f>
        <v/>
      </c>
      <c r="Q847" s="2429" t="str">
        <f>IF(INPUT_OUTPUT!BT834="","",INPUT_OUTPUT!BT834)</f>
        <v/>
      </c>
      <c r="R847" s="2429" t="str">
        <f>IF(INPUT_OUTPUT!BU834="","",INPUT_OUTPUT!BU834)</f>
        <v/>
      </c>
      <c r="S847" s="2435" t="str">
        <f t="shared" si="40"/>
        <v/>
      </c>
      <c r="T847" s="2429" t="str">
        <f>IF(INPUT_OUTPUT!BV834="","",INPUT_OUTPUT!BV834)</f>
        <v/>
      </c>
      <c r="U847" s="2429" t="str">
        <f>IF(INPUT_OUTPUT!BW834="","",INPUT_OUTPUT!BW834)</f>
        <v/>
      </c>
      <c r="V847" s="2429" t="str">
        <f>IF(INPUT_OUTPUT!BX834="","",INPUT_OUTPUT!BX834)</f>
        <v/>
      </c>
      <c r="W847" s="2429" t="str">
        <f>IF(INPUT_OUTPUT!BY834="","",INPUT_OUTPUT!BY834)</f>
        <v/>
      </c>
      <c r="X847" s="2429" t="str">
        <f>IF(INPUT_OUTPUT!BZ834="","",INPUT_OUTPUT!BZ834)</f>
        <v/>
      </c>
      <c r="Y847" s="2429" t="str">
        <f>IF(INPUT_OUTPUT!CA834="","",INPUT_OUTPUT!CA834)</f>
        <v/>
      </c>
      <c r="Z847" s="2429" t="str">
        <f>IF(INPUT_OUTPUT!CB834="","",INPUT_OUTPUT!CB834)</f>
        <v/>
      </c>
      <c r="AA847" s="2435" t="str">
        <f t="shared" si="41"/>
        <v/>
      </c>
      <c r="AB847" s="2430" t="str">
        <f>IF(INPUT_OUTPUT!CC834="","",INPUT_OUTPUT!CC834)</f>
        <v/>
      </c>
      <c r="AC847" s="2430" t="str">
        <f>IF(INPUT_OUTPUT!CD834="","",INPUT_OUTPUT!CD834)</f>
        <v/>
      </c>
      <c r="AD847" s="2430" t="str">
        <f>IF(INPUT_OUTPUT!CE834="","",INPUT_OUTPUT!CE834)</f>
        <v/>
      </c>
      <c r="AE847" s="2430" t="str">
        <f>IF(INPUT_OUTPUT!CF834="","",INPUT_OUTPUT!CF834)</f>
        <v/>
      </c>
      <c r="AF847" s="2430" t="str">
        <f>IF(INPUT_OUTPUT!CG834="","",INPUT_OUTPUT!CG834)</f>
        <v/>
      </c>
      <c r="AG847" s="2430" t="str">
        <f>IF(INPUT_OUTPUT!CH834="","",INPUT_OUTPUT!CH834)</f>
        <v/>
      </c>
      <c r="AH847" s="2430" t="str">
        <f>IF(INPUT_OUTPUT!CI834="","",INPUT_OUTPUT!CI834)</f>
        <v/>
      </c>
    </row>
    <row r="848" spans="3:34" s="2437" customFormat="1" ht="12.75" customHeight="1">
      <c r="C848" s="2435" t="str">
        <f>IF(INPUT_OUTPUT!C835="","",INPUT_OUTPUT!C835)</f>
        <v/>
      </c>
      <c r="D848" s="2436" t="str">
        <f>IF(INPUT_OUTPUT!BH835="","",INPUT_OUTPUT!BH835)</f>
        <v/>
      </c>
      <c r="E848" s="2436" t="str">
        <f>IF(INPUT_OUTPUT!BI835="","",INPUT_OUTPUT!BI835)</f>
        <v/>
      </c>
      <c r="F848" s="2436" t="str">
        <f>IF(INPUT_OUTPUT!BJ835="","",INPUT_OUTPUT!BJ835)</f>
        <v/>
      </c>
      <c r="G848" s="2436" t="str">
        <f>IF(INPUT_OUTPUT!BK835="","",INPUT_OUTPUT!BK835)</f>
        <v/>
      </c>
      <c r="H848" s="2436" t="str">
        <f>IF(INPUT_OUTPUT!BL835="","",INPUT_OUTPUT!BL835)</f>
        <v/>
      </c>
      <c r="I848" s="2436" t="str">
        <f>IF(INPUT_OUTPUT!BM835="","",INPUT_OUTPUT!BM835)</f>
        <v/>
      </c>
      <c r="J848" s="2436" t="str">
        <f>IF(INPUT_OUTPUT!BN835="","",INPUT_OUTPUT!BN835)</f>
        <v/>
      </c>
      <c r="K848" s="2428" t="str">
        <f t="shared" si="39"/>
        <v/>
      </c>
      <c r="L848" s="2429" t="str">
        <f>IF(INPUT_OUTPUT!BO835="","",INPUT_OUTPUT!BO835)</f>
        <v/>
      </c>
      <c r="M848" s="2429" t="str">
        <f>IF(INPUT_OUTPUT!BP835="","",INPUT_OUTPUT!BP835)</f>
        <v/>
      </c>
      <c r="N848" s="2429" t="str">
        <f>IF(INPUT_OUTPUT!BQ835="","",INPUT_OUTPUT!BQ835)</f>
        <v/>
      </c>
      <c r="O848" s="2429" t="str">
        <f>IF(INPUT_OUTPUT!BR835="","",INPUT_OUTPUT!BR835)</f>
        <v/>
      </c>
      <c r="P848" s="2429" t="str">
        <f>IF(INPUT_OUTPUT!BS835="","",INPUT_OUTPUT!BS835)</f>
        <v/>
      </c>
      <c r="Q848" s="2429" t="str">
        <f>IF(INPUT_OUTPUT!BT835="","",INPUT_OUTPUT!BT835)</f>
        <v/>
      </c>
      <c r="R848" s="2429" t="str">
        <f>IF(INPUT_OUTPUT!BU835="","",INPUT_OUTPUT!BU835)</f>
        <v/>
      </c>
      <c r="S848" s="2435" t="str">
        <f t="shared" si="40"/>
        <v/>
      </c>
      <c r="T848" s="2429" t="str">
        <f>IF(INPUT_OUTPUT!BV835="","",INPUT_OUTPUT!BV835)</f>
        <v/>
      </c>
      <c r="U848" s="2429" t="str">
        <f>IF(INPUT_OUTPUT!BW835="","",INPUT_OUTPUT!BW835)</f>
        <v/>
      </c>
      <c r="V848" s="2429" t="str">
        <f>IF(INPUT_OUTPUT!BX835="","",INPUT_OUTPUT!BX835)</f>
        <v/>
      </c>
      <c r="W848" s="2429" t="str">
        <f>IF(INPUT_OUTPUT!BY835="","",INPUT_OUTPUT!BY835)</f>
        <v/>
      </c>
      <c r="X848" s="2429" t="str">
        <f>IF(INPUT_OUTPUT!BZ835="","",INPUT_OUTPUT!BZ835)</f>
        <v/>
      </c>
      <c r="Y848" s="2429" t="str">
        <f>IF(INPUT_OUTPUT!CA835="","",INPUT_OUTPUT!CA835)</f>
        <v/>
      </c>
      <c r="Z848" s="2429" t="str">
        <f>IF(INPUT_OUTPUT!CB835="","",INPUT_OUTPUT!CB835)</f>
        <v/>
      </c>
      <c r="AA848" s="2435" t="str">
        <f t="shared" si="41"/>
        <v/>
      </c>
      <c r="AB848" s="2430" t="str">
        <f>IF(INPUT_OUTPUT!CC835="","",INPUT_OUTPUT!CC835)</f>
        <v/>
      </c>
      <c r="AC848" s="2430" t="str">
        <f>IF(INPUT_OUTPUT!CD835="","",INPUT_OUTPUT!CD835)</f>
        <v/>
      </c>
      <c r="AD848" s="2430" t="str">
        <f>IF(INPUT_OUTPUT!CE835="","",INPUT_OUTPUT!CE835)</f>
        <v/>
      </c>
      <c r="AE848" s="2430" t="str">
        <f>IF(INPUT_OUTPUT!CF835="","",INPUT_OUTPUT!CF835)</f>
        <v/>
      </c>
      <c r="AF848" s="2430" t="str">
        <f>IF(INPUT_OUTPUT!CG835="","",INPUT_OUTPUT!CG835)</f>
        <v/>
      </c>
      <c r="AG848" s="2430" t="str">
        <f>IF(INPUT_OUTPUT!CH835="","",INPUT_OUTPUT!CH835)</f>
        <v/>
      </c>
      <c r="AH848" s="2430" t="str">
        <f>IF(INPUT_OUTPUT!CI835="","",INPUT_OUTPUT!CI835)</f>
        <v/>
      </c>
    </row>
    <row r="849" spans="3:34" s="2437" customFormat="1" ht="12.75" customHeight="1">
      <c r="C849" s="2435" t="str">
        <f>IF(INPUT_OUTPUT!C836="","",INPUT_OUTPUT!C836)</f>
        <v/>
      </c>
      <c r="D849" s="2436" t="str">
        <f>IF(INPUT_OUTPUT!BH836="","",INPUT_OUTPUT!BH836)</f>
        <v/>
      </c>
      <c r="E849" s="2436" t="str">
        <f>IF(INPUT_OUTPUT!BI836="","",INPUT_OUTPUT!BI836)</f>
        <v/>
      </c>
      <c r="F849" s="2436" t="str">
        <f>IF(INPUT_OUTPUT!BJ836="","",INPUT_OUTPUT!BJ836)</f>
        <v/>
      </c>
      <c r="G849" s="2436" t="str">
        <f>IF(INPUT_OUTPUT!BK836="","",INPUT_OUTPUT!BK836)</f>
        <v/>
      </c>
      <c r="H849" s="2436" t="str">
        <f>IF(INPUT_OUTPUT!BL836="","",INPUT_OUTPUT!BL836)</f>
        <v/>
      </c>
      <c r="I849" s="2436" t="str">
        <f>IF(INPUT_OUTPUT!BM836="","",INPUT_OUTPUT!BM836)</f>
        <v/>
      </c>
      <c r="J849" s="2436" t="str">
        <f>IF(INPUT_OUTPUT!BN836="","",INPUT_OUTPUT!BN836)</f>
        <v/>
      </c>
      <c r="K849" s="2428" t="str">
        <f t="shared" si="39"/>
        <v/>
      </c>
      <c r="L849" s="2429" t="str">
        <f>IF(INPUT_OUTPUT!BO836="","",INPUT_OUTPUT!BO836)</f>
        <v/>
      </c>
      <c r="M849" s="2429" t="str">
        <f>IF(INPUT_OUTPUT!BP836="","",INPUT_OUTPUT!BP836)</f>
        <v/>
      </c>
      <c r="N849" s="2429" t="str">
        <f>IF(INPUT_OUTPUT!BQ836="","",INPUT_OUTPUT!BQ836)</f>
        <v/>
      </c>
      <c r="O849" s="2429" t="str">
        <f>IF(INPUT_OUTPUT!BR836="","",INPUT_OUTPUT!BR836)</f>
        <v/>
      </c>
      <c r="P849" s="2429" t="str">
        <f>IF(INPUT_OUTPUT!BS836="","",INPUT_OUTPUT!BS836)</f>
        <v/>
      </c>
      <c r="Q849" s="2429" t="str">
        <f>IF(INPUT_OUTPUT!BT836="","",INPUT_OUTPUT!BT836)</f>
        <v/>
      </c>
      <c r="R849" s="2429" t="str">
        <f>IF(INPUT_OUTPUT!BU836="","",INPUT_OUTPUT!BU836)</f>
        <v/>
      </c>
      <c r="S849" s="2435" t="str">
        <f t="shared" si="40"/>
        <v/>
      </c>
      <c r="T849" s="2429" t="str">
        <f>IF(INPUT_OUTPUT!BV836="","",INPUT_OUTPUT!BV836)</f>
        <v/>
      </c>
      <c r="U849" s="2429" t="str">
        <f>IF(INPUT_OUTPUT!BW836="","",INPUT_OUTPUT!BW836)</f>
        <v/>
      </c>
      <c r="V849" s="2429" t="str">
        <f>IF(INPUT_OUTPUT!BX836="","",INPUT_OUTPUT!BX836)</f>
        <v/>
      </c>
      <c r="W849" s="2429" t="str">
        <f>IF(INPUT_OUTPUT!BY836="","",INPUT_OUTPUT!BY836)</f>
        <v/>
      </c>
      <c r="X849" s="2429" t="str">
        <f>IF(INPUT_OUTPUT!BZ836="","",INPUT_OUTPUT!BZ836)</f>
        <v/>
      </c>
      <c r="Y849" s="2429" t="str">
        <f>IF(INPUT_OUTPUT!CA836="","",INPUT_OUTPUT!CA836)</f>
        <v/>
      </c>
      <c r="Z849" s="2429" t="str">
        <f>IF(INPUT_OUTPUT!CB836="","",INPUT_OUTPUT!CB836)</f>
        <v/>
      </c>
      <c r="AA849" s="2435" t="str">
        <f t="shared" si="41"/>
        <v/>
      </c>
      <c r="AB849" s="2430" t="str">
        <f>IF(INPUT_OUTPUT!CC836="","",INPUT_OUTPUT!CC836)</f>
        <v/>
      </c>
      <c r="AC849" s="2430" t="str">
        <f>IF(INPUT_OUTPUT!CD836="","",INPUT_OUTPUT!CD836)</f>
        <v/>
      </c>
      <c r="AD849" s="2430" t="str">
        <f>IF(INPUT_OUTPUT!CE836="","",INPUT_OUTPUT!CE836)</f>
        <v/>
      </c>
      <c r="AE849" s="2430" t="str">
        <f>IF(INPUT_OUTPUT!CF836="","",INPUT_OUTPUT!CF836)</f>
        <v/>
      </c>
      <c r="AF849" s="2430" t="str">
        <f>IF(INPUT_OUTPUT!CG836="","",INPUT_OUTPUT!CG836)</f>
        <v/>
      </c>
      <c r="AG849" s="2430" t="str">
        <f>IF(INPUT_OUTPUT!CH836="","",INPUT_OUTPUT!CH836)</f>
        <v/>
      </c>
      <c r="AH849" s="2430" t="str">
        <f>IF(INPUT_OUTPUT!CI836="","",INPUT_OUTPUT!CI836)</f>
        <v/>
      </c>
    </row>
    <row r="850" spans="3:34" s="2437" customFormat="1" ht="12.75" customHeight="1">
      <c r="C850" s="2435" t="str">
        <f>IF(INPUT_OUTPUT!C837="","",INPUT_OUTPUT!C837)</f>
        <v/>
      </c>
      <c r="D850" s="2436" t="str">
        <f>IF(INPUT_OUTPUT!BH837="","",INPUT_OUTPUT!BH837)</f>
        <v/>
      </c>
      <c r="E850" s="2436" t="str">
        <f>IF(INPUT_OUTPUT!BI837="","",INPUT_OUTPUT!BI837)</f>
        <v/>
      </c>
      <c r="F850" s="2436" t="str">
        <f>IF(INPUT_OUTPUT!BJ837="","",INPUT_OUTPUT!BJ837)</f>
        <v/>
      </c>
      <c r="G850" s="2436" t="str">
        <f>IF(INPUT_OUTPUT!BK837="","",INPUT_OUTPUT!BK837)</f>
        <v/>
      </c>
      <c r="H850" s="2436" t="str">
        <f>IF(INPUT_OUTPUT!BL837="","",INPUT_OUTPUT!BL837)</f>
        <v/>
      </c>
      <c r="I850" s="2436" t="str">
        <f>IF(INPUT_OUTPUT!BM837="","",INPUT_OUTPUT!BM837)</f>
        <v/>
      </c>
      <c r="J850" s="2436" t="str">
        <f>IF(INPUT_OUTPUT!BN837="","",INPUT_OUTPUT!BN837)</f>
        <v/>
      </c>
      <c r="K850" s="2428" t="str">
        <f t="shared" ref="K850:K913" si="42">C850</f>
        <v/>
      </c>
      <c r="L850" s="2429" t="str">
        <f>IF(INPUT_OUTPUT!BO837="","",INPUT_OUTPUT!BO837)</f>
        <v/>
      </c>
      <c r="M850" s="2429" t="str">
        <f>IF(INPUT_OUTPUT!BP837="","",INPUT_OUTPUT!BP837)</f>
        <v/>
      </c>
      <c r="N850" s="2429" t="str">
        <f>IF(INPUT_OUTPUT!BQ837="","",INPUT_OUTPUT!BQ837)</f>
        <v/>
      </c>
      <c r="O850" s="2429" t="str">
        <f>IF(INPUT_OUTPUT!BR837="","",INPUT_OUTPUT!BR837)</f>
        <v/>
      </c>
      <c r="P850" s="2429" t="str">
        <f>IF(INPUT_OUTPUT!BS837="","",INPUT_OUTPUT!BS837)</f>
        <v/>
      </c>
      <c r="Q850" s="2429" t="str">
        <f>IF(INPUT_OUTPUT!BT837="","",INPUT_OUTPUT!BT837)</f>
        <v/>
      </c>
      <c r="R850" s="2429" t="str">
        <f>IF(INPUT_OUTPUT!BU837="","",INPUT_OUTPUT!BU837)</f>
        <v/>
      </c>
      <c r="S850" s="2435" t="str">
        <f t="shared" ref="S850:S913" si="43">K850</f>
        <v/>
      </c>
      <c r="T850" s="2429" t="str">
        <f>IF(INPUT_OUTPUT!BV837="","",INPUT_OUTPUT!BV837)</f>
        <v/>
      </c>
      <c r="U850" s="2429" t="str">
        <f>IF(INPUT_OUTPUT!BW837="","",INPUT_OUTPUT!BW837)</f>
        <v/>
      </c>
      <c r="V850" s="2429" t="str">
        <f>IF(INPUT_OUTPUT!BX837="","",INPUT_OUTPUT!BX837)</f>
        <v/>
      </c>
      <c r="W850" s="2429" t="str">
        <f>IF(INPUT_OUTPUT!BY837="","",INPUT_OUTPUT!BY837)</f>
        <v/>
      </c>
      <c r="X850" s="2429" t="str">
        <f>IF(INPUT_OUTPUT!BZ837="","",INPUT_OUTPUT!BZ837)</f>
        <v/>
      </c>
      <c r="Y850" s="2429" t="str">
        <f>IF(INPUT_OUTPUT!CA837="","",INPUT_OUTPUT!CA837)</f>
        <v/>
      </c>
      <c r="Z850" s="2429" t="str">
        <f>IF(INPUT_OUTPUT!CB837="","",INPUT_OUTPUT!CB837)</f>
        <v/>
      </c>
      <c r="AA850" s="2435" t="str">
        <f t="shared" ref="AA850:AA913" si="44">+S850</f>
        <v/>
      </c>
      <c r="AB850" s="2430" t="str">
        <f>IF(INPUT_OUTPUT!CC837="","",INPUT_OUTPUT!CC837)</f>
        <v/>
      </c>
      <c r="AC850" s="2430" t="str">
        <f>IF(INPUT_OUTPUT!CD837="","",INPUT_OUTPUT!CD837)</f>
        <v/>
      </c>
      <c r="AD850" s="2430" t="str">
        <f>IF(INPUT_OUTPUT!CE837="","",INPUT_OUTPUT!CE837)</f>
        <v/>
      </c>
      <c r="AE850" s="2430" t="str">
        <f>IF(INPUT_OUTPUT!CF837="","",INPUT_OUTPUT!CF837)</f>
        <v/>
      </c>
      <c r="AF850" s="2430" t="str">
        <f>IF(INPUT_OUTPUT!CG837="","",INPUT_OUTPUT!CG837)</f>
        <v/>
      </c>
      <c r="AG850" s="2430" t="str">
        <f>IF(INPUT_OUTPUT!CH837="","",INPUT_OUTPUT!CH837)</f>
        <v/>
      </c>
      <c r="AH850" s="2430" t="str">
        <f>IF(INPUT_OUTPUT!CI837="","",INPUT_OUTPUT!CI837)</f>
        <v/>
      </c>
    </row>
    <row r="851" spans="3:34" s="2437" customFormat="1" ht="12.75" customHeight="1">
      <c r="C851" s="2435" t="str">
        <f>IF(INPUT_OUTPUT!C838="","",INPUT_OUTPUT!C838)</f>
        <v/>
      </c>
      <c r="D851" s="2436" t="str">
        <f>IF(INPUT_OUTPUT!BH838="","",INPUT_OUTPUT!BH838)</f>
        <v/>
      </c>
      <c r="E851" s="2436" t="str">
        <f>IF(INPUT_OUTPUT!BI838="","",INPUT_OUTPUT!BI838)</f>
        <v/>
      </c>
      <c r="F851" s="2436" t="str">
        <f>IF(INPUT_OUTPUT!BJ838="","",INPUT_OUTPUT!BJ838)</f>
        <v/>
      </c>
      <c r="G851" s="2436" t="str">
        <f>IF(INPUT_OUTPUT!BK838="","",INPUT_OUTPUT!BK838)</f>
        <v/>
      </c>
      <c r="H851" s="2436" t="str">
        <f>IF(INPUT_OUTPUT!BL838="","",INPUT_OUTPUT!BL838)</f>
        <v/>
      </c>
      <c r="I851" s="2436" t="str">
        <f>IF(INPUT_OUTPUT!BM838="","",INPUT_OUTPUT!BM838)</f>
        <v/>
      </c>
      <c r="J851" s="2436" t="str">
        <f>IF(INPUT_OUTPUT!BN838="","",INPUT_OUTPUT!BN838)</f>
        <v/>
      </c>
      <c r="K851" s="2428" t="str">
        <f t="shared" si="42"/>
        <v/>
      </c>
      <c r="L851" s="2429" t="str">
        <f>IF(INPUT_OUTPUT!BO838="","",INPUT_OUTPUT!BO838)</f>
        <v/>
      </c>
      <c r="M851" s="2429" t="str">
        <f>IF(INPUT_OUTPUT!BP838="","",INPUT_OUTPUT!BP838)</f>
        <v/>
      </c>
      <c r="N851" s="2429" t="str">
        <f>IF(INPUT_OUTPUT!BQ838="","",INPUT_OUTPUT!BQ838)</f>
        <v/>
      </c>
      <c r="O851" s="2429" t="str">
        <f>IF(INPUT_OUTPUT!BR838="","",INPUT_OUTPUT!BR838)</f>
        <v/>
      </c>
      <c r="P851" s="2429" t="str">
        <f>IF(INPUT_OUTPUT!BS838="","",INPUT_OUTPUT!BS838)</f>
        <v/>
      </c>
      <c r="Q851" s="2429" t="str">
        <f>IF(INPUT_OUTPUT!BT838="","",INPUT_OUTPUT!BT838)</f>
        <v/>
      </c>
      <c r="R851" s="2429" t="str">
        <f>IF(INPUT_OUTPUT!BU838="","",INPUT_OUTPUT!BU838)</f>
        <v/>
      </c>
      <c r="S851" s="2435" t="str">
        <f t="shared" si="43"/>
        <v/>
      </c>
      <c r="T851" s="2429" t="str">
        <f>IF(INPUT_OUTPUT!BV838="","",INPUT_OUTPUT!BV838)</f>
        <v/>
      </c>
      <c r="U851" s="2429" t="str">
        <f>IF(INPUT_OUTPUT!BW838="","",INPUT_OUTPUT!BW838)</f>
        <v/>
      </c>
      <c r="V851" s="2429" t="str">
        <f>IF(INPUT_OUTPUT!BX838="","",INPUT_OUTPUT!BX838)</f>
        <v/>
      </c>
      <c r="W851" s="2429" t="str">
        <f>IF(INPUT_OUTPUT!BY838="","",INPUT_OUTPUT!BY838)</f>
        <v/>
      </c>
      <c r="X851" s="2429" t="str">
        <f>IF(INPUT_OUTPUT!BZ838="","",INPUT_OUTPUT!BZ838)</f>
        <v/>
      </c>
      <c r="Y851" s="2429" t="str">
        <f>IF(INPUT_OUTPUT!CA838="","",INPUT_OUTPUT!CA838)</f>
        <v/>
      </c>
      <c r="Z851" s="2429" t="str">
        <f>IF(INPUT_OUTPUT!CB838="","",INPUT_OUTPUT!CB838)</f>
        <v/>
      </c>
      <c r="AA851" s="2435" t="str">
        <f t="shared" si="44"/>
        <v/>
      </c>
      <c r="AB851" s="2430" t="str">
        <f>IF(INPUT_OUTPUT!CC838="","",INPUT_OUTPUT!CC838)</f>
        <v/>
      </c>
      <c r="AC851" s="2430" t="str">
        <f>IF(INPUT_OUTPUT!CD838="","",INPUT_OUTPUT!CD838)</f>
        <v/>
      </c>
      <c r="AD851" s="2430" t="str">
        <f>IF(INPUT_OUTPUT!CE838="","",INPUT_OUTPUT!CE838)</f>
        <v/>
      </c>
      <c r="AE851" s="2430" t="str">
        <f>IF(INPUT_OUTPUT!CF838="","",INPUT_OUTPUT!CF838)</f>
        <v/>
      </c>
      <c r="AF851" s="2430" t="str">
        <f>IF(INPUT_OUTPUT!CG838="","",INPUT_OUTPUT!CG838)</f>
        <v/>
      </c>
      <c r="AG851" s="2430" t="str">
        <f>IF(INPUT_OUTPUT!CH838="","",INPUT_OUTPUT!CH838)</f>
        <v/>
      </c>
      <c r="AH851" s="2430" t="str">
        <f>IF(INPUT_OUTPUT!CI838="","",INPUT_OUTPUT!CI838)</f>
        <v/>
      </c>
    </row>
    <row r="852" spans="3:34" s="2437" customFormat="1" ht="12.75" customHeight="1">
      <c r="C852" s="2435" t="str">
        <f>IF(INPUT_OUTPUT!C839="","",INPUT_OUTPUT!C839)</f>
        <v/>
      </c>
      <c r="D852" s="2436" t="str">
        <f>IF(INPUT_OUTPUT!BH839="","",INPUT_OUTPUT!BH839)</f>
        <v/>
      </c>
      <c r="E852" s="2436" t="str">
        <f>IF(INPUT_OUTPUT!BI839="","",INPUT_OUTPUT!BI839)</f>
        <v/>
      </c>
      <c r="F852" s="2436" t="str">
        <f>IF(INPUT_OUTPUT!BJ839="","",INPUT_OUTPUT!BJ839)</f>
        <v/>
      </c>
      <c r="G852" s="2436" t="str">
        <f>IF(INPUT_OUTPUT!BK839="","",INPUT_OUTPUT!BK839)</f>
        <v/>
      </c>
      <c r="H852" s="2436" t="str">
        <f>IF(INPUT_OUTPUT!BL839="","",INPUT_OUTPUT!BL839)</f>
        <v/>
      </c>
      <c r="I852" s="2436" t="str">
        <f>IF(INPUT_OUTPUT!BM839="","",INPUT_OUTPUT!BM839)</f>
        <v/>
      </c>
      <c r="J852" s="2436" t="str">
        <f>IF(INPUT_OUTPUT!BN839="","",INPUT_OUTPUT!BN839)</f>
        <v/>
      </c>
      <c r="K852" s="2428" t="str">
        <f t="shared" si="42"/>
        <v/>
      </c>
      <c r="L852" s="2429" t="str">
        <f>IF(INPUT_OUTPUT!BO839="","",INPUT_OUTPUT!BO839)</f>
        <v/>
      </c>
      <c r="M852" s="2429" t="str">
        <f>IF(INPUT_OUTPUT!BP839="","",INPUT_OUTPUT!BP839)</f>
        <v/>
      </c>
      <c r="N852" s="2429" t="str">
        <f>IF(INPUT_OUTPUT!BQ839="","",INPUT_OUTPUT!BQ839)</f>
        <v/>
      </c>
      <c r="O852" s="2429" t="str">
        <f>IF(INPUT_OUTPUT!BR839="","",INPUT_OUTPUT!BR839)</f>
        <v/>
      </c>
      <c r="P852" s="2429" t="str">
        <f>IF(INPUT_OUTPUT!BS839="","",INPUT_OUTPUT!BS839)</f>
        <v/>
      </c>
      <c r="Q852" s="2429" t="str">
        <f>IF(INPUT_OUTPUT!BT839="","",INPUT_OUTPUT!BT839)</f>
        <v/>
      </c>
      <c r="R852" s="2429" t="str">
        <f>IF(INPUT_OUTPUT!BU839="","",INPUT_OUTPUT!BU839)</f>
        <v/>
      </c>
      <c r="S852" s="2435" t="str">
        <f t="shared" si="43"/>
        <v/>
      </c>
      <c r="T852" s="2429" t="str">
        <f>IF(INPUT_OUTPUT!BV839="","",INPUT_OUTPUT!BV839)</f>
        <v/>
      </c>
      <c r="U852" s="2429" t="str">
        <f>IF(INPUT_OUTPUT!BW839="","",INPUT_OUTPUT!BW839)</f>
        <v/>
      </c>
      <c r="V852" s="2429" t="str">
        <f>IF(INPUT_OUTPUT!BX839="","",INPUT_OUTPUT!BX839)</f>
        <v/>
      </c>
      <c r="W852" s="2429" t="str">
        <f>IF(INPUT_OUTPUT!BY839="","",INPUT_OUTPUT!BY839)</f>
        <v/>
      </c>
      <c r="X852" s="2429" t="str">
        <f>IF(INPUT_OUTPUT!BZ839="","",INPUT_OUTPUT!BZ839)</f>
        <v/>
      </c>
      <c r="Y852" s="2429" t="str">
        <f>IF(INPUT_OUTPUT!CA839="","",INPUT_OUTPUT!CA839)</f>
        <v/>
      </c>
      <c r="Z852" s="2429" t="str">
        <f>IF(INPUT_OUTPUT!CB839="","",INPUT_OUTPUT!CB839)</f>
        <v/>
      </c>
      <c r="AA852" s="2435" t="str">
        <f t="shared" si="44"/>
        <v/>
      </c>
      <c r="AB852" s="2430" t="str">
        <f>IF(INPUT_OUTPUT!CC839="","",INPUT_OUTPUT!CC839)</f>
        <v/>
      </c>
      <c r="AC852" s="2430" t="str">
        <f>IF(INPUT_OUTPUT!CD839="","",INPUT_OUTPUT!CD839)</f>
        <v/>
      </c>
      <c r="AD852" s="2430" t="str">
        <f>IF(INPUT_OUTPUT!CE839="","",INPUT_OUTPUT!CE839)</f>
        <v/>
      </c>
      <c r="AE852" s="2430" t="str">
        <f>IF(INPUT_OUTPUT!CF839="","",INPUT_OUTPUT!CF839)</f>
        <v/>
      </c>
      <c r="AF852" s="2430" t="str">
        <f>IF(INPUT_OUTPUT!CG839="","",INPUT_OUTPUT!CG839)</f>
        <v/>
      </c>
      <c r="AG852" s="2430" t="str">
        <f>IF(INPUT_OUTPUT!CH839="","",INPUT_OUTPUT!CH839)</f>
        <v/>
      </c>
      <c r="AH852" s="2430" t="str">
        <f>IF(INPUT_OUTPUT!CI839="","",INPUT_OUTPUT!CI839)</f>
        <v/>
      </c>
    </row>
    <row r="853" spans="3:34" s="2437" customFormat="1" ht="12.75" customHeight="1">
      <c r="C853" s="2435" t="str">
        <f>IF(INPUT_OUTPUT!C840="","",INPUT_OUTPUT!C840)</f>
        <v/>
      </c>
      <c r="D853" s="2436" t="str">
        <f>IF(INPUT_OUTPUT!BH840="","",INPUT_OUTPUT!BH840)</f>
        <v/>
      </c>
      <c r="E853" s="2436" t="str">
        <f>IF(INPUT_OUTPUT!BI840="","",INPUT_OUTPUT!BI840)</f>
        <v/>
      </c>
      <c r="F853" s="2436" t="str">
        <f>IF(INPUT_OUTPUT!BJ840="","",INPUT_OUTPUT!BJ840)</f>
        <v/>
      </c>
      <c r="G853" s="2436" t="str">
        <f>IF(INPUT_OUTPUT!BK840="","",INPUT_OUTPUT!BK840)</f>
        <v/>
      </c>
      <c r="H853" s="2436" t="str">
        <f>IF(INPUT_OUTPUT!BL840="","",INPUT_OUTPUT!BL840)</f>
        <v/>
      </c>
      <c r="I853" s="2436" t="str">
        <f>IF(INPUT_OUTPUT!BM840="","",INPUT_OUTPUT!BM840)</f>
        <v/>
      </c>
      <c r="J853" s="2436" t="str">
        <f>IF(INPUT_OUTPUT!BN840="","",INPUT_OUTPUT!BN840)</f>
        <v/>
      </c>
      <c r="K853" s="2428" t="str">
        <f t="shared" si="42"/>
        <v/>
      </c>
      <c r="L853" s="2429" t="str">
        <f>IF(INPUT_OUTPUT!BO840="","",INPUT_OUTPUT!BO840)</f>
        <v/>
      </c>
      <c r="M853" s="2429" t="str">
        <f>IF(INPUT_OUTPUT!BP840="","",INPUT_OUTPUT!BP840)</f>
        <v/>
      </c>
      <c r="N853" s="2429" t="str">
        <f>IF(INPUT_OUTPUT!BQ840="","",INPUT_OUTPUT!BQ840)</f>
        <v/>
      </c>
      <c r="O853" s="2429" t="str">
        <f>IF(INPUT_OUTPUT!BR840="","",INPUT_OUTPUT!BR840)</f>
        <v/>
      </c>
      <c r="P853" s="2429" t="str">
        <f>IF(INPUT_OUTPUT!BS840="","",INPUT_OUTPUT!BS840)</f>
        <v/>
      </c>
      <c r="Q853" s="2429" t="str">
        <f>IF(INPUT_OUTPUT!BT840="","",INPUT_OUTPUT!BT840)</f>
        <v/>
      </c>
      <c r="R853" s="2429" t="str">
        <f>IF(INPUT_OUTPUT!BU840="","",INPUT_OUTPUT!BU840)</f>
        <v/>
      </c>
      <c r="S853" s="2435" t="str">
        <f t="shared" si="43"/>
        <v/>
      </c>
      <c r="T853" s="2429" t="str">
        <f>IF(INPUT_OUTPUT!BV840="","",INPUT_OUTPUT!BV840)</f>
        <v/>
      </c>
      <c r="U853" s="2429" t="str">
        <f>IF(INPUT_OUTPUT!BW840="","",INPUT_OUTPUT!BW840)</f>
        <v/>
      </c>
      <c r="V853" s="2429" t="str">
        <f>IF(INPUT_OUTPUT!BX840="","",INPUT_OUTPUT!BX840)</f>
        <v/>
      </c>
      <c r="W853" s="2429" t="str">
        <f>IF(INPUT_OUTPUT!BY840="","",INPUT_OUTPUT!BY840)</f>
        <v/>
      </c>
      <c r="X853" s="2429" t="str">
        <f>IF(INPUT_OUTPUT!BZ840="","",INPUT_OUTPUT!BZ840)</f>
        <v/>
      </c>
      <c r="Y853" s="2429" t="str">
        <f>IF(INPUT_OUTPUT!CA840="","",INPUT_OUTPUT!CA840)</f>
        <v/>
      </c>
      <c r="Z853" s="2429" t="str">
        <f>IF(INPUT_OUTPUT!CB840="","",INPUT_OUTPUT!CB840)</f>
        <v/>
      </c>
      <c r="AA853" s="2435" t="str">
        <f t="shared" si="44"/>
        <v/>
      </c>
      <c r="AB853" s="2430" t="str">
        <f>IF(INPUT_OUTPUT!CC840="","",INPUT_OUTPUT!CC840)</f>
        <v/>
      </c>
      <c r="AC853" s="2430" t="str">
        <f>IF(INPUT_OUTPUT!CD840="","",INPUT_OUTPUT!CD840)</f>
        <v/>
      </c>
      <c r="AD853" s="2430" t="str">
        <f>IF(INPUT_OUTPUT!CE840="","",INPUT_OUTPUT!CE840)</f>
        <v/>
      </c>
      <c r="AE853" s="2430" t="str">
        <f>IF(INPUT_OUTPUT!CF840="","",INPUT_OUTPUT!CF840)</f>
        <v/>
      </c>
      <c r="AF853" s="2430" t="str">
        <f>IF(INPUT_OUTPUT!CG840="","",INPUT_OUTPUT!CG840)</f>
        <v/>
      </c>
      <c r="AG853" s="2430" t="str">
        <f>IF(INPUT_OUTPUT!CH840="","",INPUT_OUTPUT!CH840)</f>
        <v/>
      </c>
      <c r="AH853" s="2430" t="str">
        <f>IF(INPUT_OUTPUT!CI840="","",INPUT_OUTPUT!CI840)</f>
        <v/>
      </c>
    </row>
    <row r="854" spans="3:34" s="2437" customFormat="1" ht="12.75" customHeight="1">
      <c r="C854" s="2435" t="str">
        <f>IF(INPUT_OUTPUT!C841="","",INPUT_OUTPUT!C841)</f>
        <v/>
      </c>
      <c r="D854" s="2436" t="str">
        <f>IF(INPUT_OUTPUT!BH841="","",INPUT_OUTPUT!BH841)</f>
        <v/>
      </c>
      <c r="E854" s="2436" t="str">
        <f>IF(INPUT_OUTPUT!BI841="","",INPUT_OUTPUT!BI841)</f>
        <v/>
      </c>
      <c r="F854" s="2436" t="str">
        <f>IF(INPUT_OUTPUT!BJ841="","",INPUT_OUTPUT!BJ841)</f>
        <v/>
      </c>
      <c r="G854" s="2436" t="str">
        <f>IF(INPUT_OUTPUT!BK841="","",INPUT_OUTPUT!BK841)</f>
        <v/>
      </c>
      <c r="H854" s="2436" t="str">
        <f>IF(INPUT_OUTPUT!BL841="","",INPUT_OUTPUT!BL841)</f>
        <v/>
      </c>
      <c r="I854" s="2436" t="str">
        <f>IF(INPUT_OUTPUT!BM841="","",INPUT_OUTPUT!BM841)</f>
        <v/>
      </c>
      <c r="J854" s="2436" t="str">
        <f>IF(INPUT_OUTPUT!BN841="","",INPUT_OUTPUT!BN841)</f>
        <v/>
      </c>
      <c r="K854" s="2428" t="str">
        <f t="shared" si="42"/>
        <v/>
      </c>
      <c r="L854" s="2429" t="str">
        <f>IF(INPUT_OUTPUT!BO841="","",INPUT_OUTPUT!BO841)</f>
        <v/>
      </c>
      <c r="M854" s="2429" t="str">
        <f>IF(INPUT_OUTPUT!BP841="","",INPUT_OUTPUT!BP841)</f>
        <v/>
      </c>
      <c r="N854" s="2429" t="str">
        <f>IF(INPUT_OUTPUT!BQ841="","",INPUT_OUTPUT!BQ841)</f>
        <v/>
      </c>
      <c r="O854" s="2429" t="str">
        <f>IF(INPUT_OUTPUT!BR841="","",INPUT_OUTPUT!BR841)</f>
        <v/>
      </c>
      <c r="P854" s="2429" t="str">
        <f>IF(INPUT_OUTPUT!BS841="","",INPUT_OUTPUT!BS841)</f>
        <v/>
      </c>
      <c r="Q854" s="2429" t="str">
        <f>IF(INPUT_OUTPUT!BT841="","",INPUT_OUTPUT!BT841)</f>
        <v/>
      </c>
      <c r="R854" s="2429" t="str">
        <f>IF(INPUT_OUTPUT!BU841="","",INPUT_OUTPUT!BU841)</f>
        <v/>
      </c>
      <c r="S854" s="2435" t="str">
        <f t="shared" si="43"/>
        <v/>
      </c>
      <c r="T854" s="2429" t="str">
        <f>IF(INPUT_OUTPUT!BV841="","",INPUT_OUTPUT!BV841)</f>
        <v/>
      </c>
      <c r="U854" s="2429" t="str">
        <f>IF(INPUT_OUTPUT!BW841="","",INPUT_OUTPUT!BW841)</f>
        <v/>
      </c>
      <c r="V854" s="2429" t="str">
        <f>IF(INPUT_OUTPUT!BX841="","",INPUT_OUTPUT!BX841)</f>
        <v/>
      </c>
      <c r="W854" s="2429" t="str">
        <f>IF(INPUT_OUTPUT!BY841="","",INPUT_OUTPUT!BY841)</f>
        <v/>
      </c>
      <c r="X854" s="2429" t="str">
        <f>IF(INPUT_OUTPUT!BZ841="","",INPUT_OUTPUT!BZ841)</f>
        <v/>
      </c>
      <c r="Y854" s="2429" t="str">
        <f>IF(INPUT_OUTPUT!CA841="","",INPUT_OUTPUT!CA841)</f>
        <v/>
      </c>
      <c r="Z854" s="2429" t="str">
        <f>IF(INPUT_OUTPUT!CB841="","",INPUT_OUTPUT!CB841)</f>
        <v/>
      </c>
      <c r="AA854" s="2435" t="str">
        <f t="shared" si="44"/>
        <v/>
      </c>
      <c r="AB854" s="2430" t="str">
        <f>IF(INPUT_OUTPUT!CC841="","",INPUT_OUTPUT!CC841)</f>
        <v/>
      </c>
      <c r="AC854" s="2430" t="str">
        <f>IF(INPUT_OUTPUT!CD841="","",INPUT_OUTPUT!CD841)</f>
        <v/>
      </c>
      <c r="AD854" s="2430" t="str">
        <f>IF(INPUT_OUTPUT!CE841="","",INPUT_OUTPUT!CE841)</f>
        <v/>
      </c>
      <c r="AE854" s="2430" t="str">
        <f>IF(INPUT_OUTPUT!CF841="","",INPUT_OUTPUT!CF841)</f>
        <v/>
      </c>
      <c r="AF854" s="2430" t="str">
        <f>IF(INPUT_OUTPUT!CG841="","",INPUT_OUTPUT!CG841)</f>
        <v/>
      </c>
      <c r="AG854" s="2430" t="str">
        <f>IF(INPUT_OUTPUT!CH841="","",INPUT_OUTPUT!CH841)</f>
        <v/>
      </c>
      <c r="AH854" s="2430" t="str">
        <f>IF(INPUT_OUTPUT!CI841="","",INPUT_OUTPUT!CI841)</f>
        <v/>
      </c>
    </row>
    <row r="855" spans="3:34" s="2437" customFormat="1" ht="12.75" customHeight="1">
      <c r="C855" s="2435" t="str">
        <f>IF(INPUT_OUTPUT!C842="","",INPUT_OUTPUT!C842)</f>
        <v/>
      </c>
      <c r="D855" s="2436" t="str">
        <f>IF(INPUT_OUTPUT!BH842="","",INPUT_OUTPUT!BH842)</f>
        <v/>
      </c>
      <c r="E855" s="2436" t="str">
        <f>IF(INPUT_OUTPUT!BI842="","",INPUT_OUTPUT!BI842)</f>
        <v/>
      </c>
      <c r="F855" s="2436" t="str">
        <f>IF(INPUT_OUTPUT!BJ842="","",INPUT_OUTPUT!BJ842)</f>
        <v/>
      </c>
      <c r="G855" s="2436" t="str">
        <f>IF(INPUT_OUTPUT!BK842="","",INPUT_OUTPUT!BK842)</f>
        <v/>
      </c>
      <c r="H855" s="2436" t="str">
        <f>IF(INPUT_OUTPUT!BL842="","",INPUT_OUTPUT!BL842)</f>
        <v/>
      </c>
      <c r="I855" s="2436" t="str">
        <f>IF(INPUT_OUTPUT!BM842="","",INPUT_OUTPUT!BM842)</f>
        <v/>
      </c>
      <c r="J855" s="2436" t="str">
        <f>IF(INPUT_OUTPUT!BN842="","",INPUT_OUTPUT!BN842)</f>
        <v/>
      </c>
      <c r="K855" s="2428" t="str">
        <f t="shared" si="42"/>
        <v/>
      </c>
      <c r="L855" s="2429" t="str">
        <f>IF(INPUT_OUTPUT!BO842="","",INPUT_OUTPUT!BO842)</f>
        <v/>
      </c>
      <c r="M855" s="2429" t="str">
        <f>IF(INPUT_OUTPUT!BP842="","",INPUT_OUTPUT!BP842)</f>
        <v/>
      </c>
      <c r="N855" s="2429" t="str">
        <f>IF(INPUT_OUTPUT!BQ842="","",INPUT_OUTPUT!BQ842)</f>
        <v/>
      </c>
      <c r="O855" s="2429" t="str">
        <f>IF(INPUT_OUTPUT!BR842="","",INPUT_OUTPUT!BR842)</f>
        <v/>
      </c>
      <c r="P855" s="2429" t="str">
        <f>IF(INPUT_OUTPUT!BS842="","",INPUT_OUTPUT!BS842)</f>
        <v/>
      </c>
      <c r="Q855" s="2429" t="str">
        <f>IF(INPUT_OUTPUT!BT842="","",INPUT_OUTPUT!BT842)</f>
        <v/>
      </c>
      <c r="R855" s="2429" t="str">
        <f>IF(INPUT_OUTPUT!BU842="","",INPUT_OUTPUT!BU842)</f>
        <v/>
      </c>
      <c r="S855" s="2435" t="str">
        <f t="shared" si="43"/>
        <v/>
      </c>
      <c r="T855" s="2429" t="str">
        <f>IF(INPUT_OUTPUT!BV842="","",INPUT_OUTPUT!BV842)</f>
        <v/>
      </c>
      <c r="U855" s="2429" t="str">
        <f>IF(INPUT_OUTPUT!BW842="","",INPUT_OUTPUT!BW842)</f>
        <v/>
      </c>
      <c r="V855" s="2429" t="str">
        <f>IF(INPUT_OUTPUT!BX842="","",INPUT_OUTPUT!BX842)</f>
        <v/>
      </c>
      <c r="W855" s="2429" t="str">
        <f>IF(INPUT_OUTPUT!BY842="","",INPUT_OUTPUT!BY842)</f>
        <v/>
      </c>
      <c r="X855" s="2429" t="str">
        <f>IF(INPUT_OUTPUT!BZ842="","",INPUT_OUTPUT!BZ842)</f>
        <v/>
      </c>
      <c r="Y855" s="2429" t="str">
        <f>IF(INPUT_OUTPUT!CA842="","",INPUT_OUTPUT!CA842)</f>
        <v/>
      </c>
      <c r="Z855" s="2429" t="str">
        <f>IF(INPUT_OUTPUT!CB842="","",INPUT_OUTPUT!CB842)</f>
        <v/>
      </c>
      <c r="AA855" s="2435" t="str">
        <f t="shared" si="44"/>
        <v/>
      </c>
      <c r="AB855" s="2430" t="str">
        <f>IF(INPUT_OUTPUT!CC842="","",INPUT_OUTPUT!CC842)</f>
        <v/>
      </c>
      <c r="AC855" s="2430" t="str">
        <f>IF(INPUT_OUTPUT!CD842="","",INPUT_OUTPUT!CD842)</f>
        <v/>
      </c>
      <c r="AD855" s="2430" t="str">
        <f>IF(INPUT_OUTPUT!CE842="","",INPUT_OUTPUT!CE842)</f>
        <v/>
      </c>
      <c r="AE855" s="2430" t="str">
        <f>IF(INPUT_OUTPUT!CF842="","",INPUT_OUTPUT!CF842)</f>
        <v/>
      </c>
      <c r="AF855" s="2430" t="str">
        <f>IF(INPUT_OUTPUT!CG842="","",INPUT_OUTPUT!CG842)</f>
        <v/>
      </c>
      <c r="AG855" s="2430" t="str">
        <f>IF(INPUT_OUTPUT!CH842="","",INPUT_OUTPUT!CH842)</f>
        <v/>
      </c>
      <c r="AH855" s="2430" t="str">
        <f>IF(INPUT_OUTPUT!CI842="","",INPUT_OUTPUT!CI842)</f>
        <v/>
      </c>
    </row>
    <row r="856" spans="3:34" s="2437" customFormat="1" ht="12.75" customHeight="1">
      <c r="C856" s="2435" t="str">
        <f>IF(INPUT_OUTPUT!C843="","",INPUT_OUTPUT!C843)</f>
        <v/>
      </c>
      <c r="D856" s="2436" t="str">
        <f>IF(INPUT_OUTPUT!BH843="","",INPUT_OUTPUT!BH843)</f>
        <v/>
      </c>
      <c r="E856" s="2436" t="str">
        <f>IF(INPUT_OUTPUT!BI843="","",INPUT_OUTPUT!BI843)</f>
        <v/>
      </c>
      <c r="F856" s="2436" t="str">
        <f>IF(INPUT_OUTPUT!BJ843="","",INPUT_OUTPUT!BJ843)</f>
        <v/>
      </c>
      <c r="G856" s="2436" t="str">
        <f>IF(INPUT_OUTPUT!BK843="","",INPUT_OUTPUT!BK843)</f>
        <v/>
      </c>
      <c r="H856" s="2436" t="str">
        <f>IF(INPUT_OUTPUT!BL843="","",INPUT_OUTPUT!BL843)</f>
        <v/>
      </c>
      <c r="I856" s="2436" t="str">
        <f>IF(INPUT_OUTPUT!BM843="","",INPUT_OUTPUT!BM843)</f>
        <v/>
      </c>
      <c r="J856" s="2436" t="str">
        <f>IF(INPUT_OUTPUT!BN843="","",INPUT_OUTPUT!BN843)</f>
        <v/>
      </c>
      <c r="K856" s="2428" t="str">
        <f t="shared" si="42"/>
        <v/>
      </c>
      <c r="L856" s="2429" t="str">
        <f>IF(INPUT_OUTPUT!BO843="","",INPUT_OUTPUT!BO843)</f>
        <v/>
      </c>
      <c r="M856" s="2429" t="str">
        <f>IF(INPUT_OUTPUT!BP843="","",INPUT_OUTPUT!BP843)</f>
        <v/>
      </c>
      <c r="N856" s="2429" t="str">
        <f>IF(INPUT_OUTPUT!BQ843="","",INPUT_OUTPUT!BQ843)</f>
        <v/>
      </c>
      <c r="O856" s="2429" t="str">
        <f>IF(INPUT_OUTPUT!BR843="","",INPUT_OUTPUT!BR843)</f>
        <v/>
      </c>
      <c r="P856" s="2429" t="str">
        <f>IF(INPUT_OUTPUT!BS843="","",INPUT_OUTPUT!BS843)</f>
        <v/>
      </c>
      <c r="Q856" s="2429" t="str">
        <f>IF(INPUT_OUTPUT!BT843="","",INPUT_OUTPUT!BT843)</f>
        <v/>
      </c>
      <c r="R856" s="2429" t="str">
        <f>IF(INPUT_OUTPUT!BU843="","",INPUT_OUTPUT!BU843)</f>
        <v/>
      </c>
      <c r="S856" s="2435" t="str">
        <f t="shared" si="43"/>
        <v/>
      </c>
      <c r="T856" s="2429" t="str">
        <f>IF(INPUT_OUTPUT!BV843="","",INPUT_OUTPUT!BV843)</f>
        <v/>
      </c>
      <c r="U856" s="2429" t="str">
        <f>IF(INPUT_OUTPUT!BW843="","",INPUT_OUTPUT!BW843)</f>
        <v/>
      </c>
      <c r="V856" s="2429" t="str">
        <f>IF(INPUT_OUTPUT!BX843="","",INPUT_OUTPUT!BX843)</f>
        <v/>
      </c>
      <c r="W856" s="2429" t="str">
        <f>IF(INPUT_OUTPUT!BY843="","",INPUT_OUTPUT!BY843)</f>
        <v/>
      </c>
      <c r="X856" s="2429" t="str">
        <f>IF(INPUT_OUTPUT!BZ843="","",INPUT_OUTPUT!BZ843)</f>
        <v/>
      </c>
      <c r="Y856" s="2429" t="str">
        <f>IF(INPUT_OUTPUT!CA843="","",INPUT_OUTPUT!CA843)</f>
        <v/>
      </c>
      <c r="Z856" s="2429" t="str">
        <f>IF(INPUT_OUTPUT!CB843="","",INPUT_OUTPUT!CB843)</f>
        <v/>
      </c>
      <c r="AA856" s="2435" t="str">
        <f t="shared" si="44"/>
        <v/>
      </c>
      <c r="AB856" s="2430" t="str">
        <f>IF(INPUT_OUTPUT!CC843="","",INPUT_OUTPUT!CC843)</f>
        <v/>
      </c>
      <c r="AC856" s="2430" t="str">
        <f>IF(INPUT_OUTPUT!CD843="","",INPUT_OUTPUT!CD843)</f>
        <v/>
      </c>
      <c r="AD856" s="2430" t="str">
        <f>IF(INPUT_OUTPUT!CE843="","",INPUT_OUTPUT!CE843)</f>
        <v/>
      </c>
      <c r="AE856" s="2430" t="str">
        <f>IF(INPUT_OUTPUT!CF843="","",INPUT_OUTPUT!CF843)</f>
        <v/>
      </c>
      <c r="AF856" s="2430" t="str">
        <f>IF(INPUT_OUTPUT!CG843="","",INPUT_OUTPUT!CG843)</f>
        <v/>
      </c>
      <c r="AG856" s="2430" t="str">
        <f>IF(INPUT_OUTPUT!CH843="","",INPUT_OUTPUT!CH843)</f>
        <v/>
      </c>
      <c r="AH856" s="2430" t="str">
        <f>IF(INPUT_OUTPUT!CI843="","",INPUT_OUTPUT!CI843)</f>
        <v/>
      </c>
    </row>
    <row r="857" spans="3:34" s="2437" customFormat="1" ht="12.75" customHeight="1">
      <c r="C857" s="2435" t="str">
        <f>IF(INPUT_OUTPUT!C844="","",INPUT_OUTPUT!C844)</f>
        <v/>
      </c>
      <c r="D857" s="2436" t="str">
        <f>IF(INPUT_OUTPUT!BH844="","",INPUT_OUTPUT!BH844)</f>
        <v/>
      </c>
      <c r="E857" s="2436" t="str">
        <f>IF(INPUT_OUTPUT!BI844="","",INPUT_OUTPUT!BI844)</f>
        <v/>
      </c>
      <c r="F857" s="2436" t="str">
        <f>IF(INPUT_OUTPUT!BJ844="","",INPUT_OUTPUT!BJ844)</f>
        <v/>
      </c>
      <c r="G857" s="2436" t="str">
        <f>IF(INPUT_OUTPUT!BK844="","",INPUT_OUTPUT!BK844)</f>
        <v/>
      </c>
      <c r="H857" s="2436" t="str">
        <f>IF(INPUT_OUTPUT!BL844="","",INPUT_OUTPUT!BL844)</f>
        <v/>
      </c>
      <c r="I857" s="2436" t="str">
        <f>IF(INPUT_OUTPUT!BM844="","",INPUT_OUTPUT!BM844)</f>
        <v/>
      </c>
      <c r="J857" s="2436" t="str">
        <f>IF(INPUT_OUTPUT!BN844="","",INPUT_OUTPUT!BN844)</f>
        <v/>
      </c>
      <c r="K857" s="2428" t="str">
        <f t="shared" si="42"/>
        <v/>
      </c>
      <c r="L857" s="2429" t="str">
        <f>IF(INPUT_OUTPUT!BO844="","",INPUT_OUTPUT!BO844)</f>
        <v/>
      </c>
      <c r="M857" s="2429" t="str">
        <f>IF(INPUT_OUTPUT!BP844="","",INPUT_OUTPUT!BP844)</f>
        <v/>
      </c>
      <c r="N857" s="2429" t="str">
        <f>IF(INPUT_OUTPUT!BQ844="","",INPUT_OUTPUT!BQ844)</f>
        <v/>
      </c>
      <c r="O857" s="2429" t="str">
        <f>IF(INPUT_OUTPUT!BR844="","",INPUT_OUTPUT!BR844)</f>
        <v/>
      </c>
      <c r="P857" s="2429" t="str">
        <f>IF(INPUT_OUTPUT!BS844="","",INPUT_OUTPUT!BS844)</f>
        <v/>
      </c>
      <c r="Q857" s="2429" t="str">
        <f>IF(INPUT_OUTPUT!BT844="","",INPUT_OUTPUT!BT844)</f>
        <v/>
      </c>
      <c r="R857" s="2429" t="str">
        <f>IF(INPUT_OUTPUT!BU844="","",INPUT_OUTPUT!BU844)</f>
        <v/>
      </c>
      <c r="S857" s="2435" t="str">
        <f t="shared" si="43"/>
        <v/>
      </c>
      <c r="T857" s="2429" t="str">
        <f>IF(INPUT_OUTPUT!BV844="","",INPUT_OUTPUT!BV844)</f>
        <v/>
      </c>
      <c r="U857" s="2429" t="str">
        <f>IF(INPUT_OUTPUT!BW844="","",INPUT_OUTPUT!BW844)</f>
        <v/>
      </c>
      <c r="V857" s="2429" t="str">
        <f>IF(INPUT_OUTPUT!BX844="","",INPUT_OUTPUT!BX844)</f>
        <v/>
      </c>
      <c r="W857" s="2429" t="str">
        <f>IF(INPUT_OUTPUT!BY844="","",INPUT_OUTPUT!BY844)</f>
        <v/>
      </c>
      <c r="X857" s="2429" t="str">
        <f>IF(INPUT_OUTPUT!BZ844="","",INPUT_OUTPUT!BZ844)</f>
        <v/>
      </c>
      <c r="Y857" s="2429" t="str">
        <f>IF(INPUT_OUTPUT!CA844="","",INPUT_OUTPUT!CA844)</f>
        <v/>
      </c>
      <c r="Z857" s="2429" t="str">
        <f>IF(INPUT_OUTPUT!CB844="","",INPUT_OUTPUT!CB844)</f>
        <v/>
      </c>
      <c r="AA857" s="2435" t="str">
        <f t="shared" si="44"/>
        <v/>
      </c>
      <c r="AB857" s="2430" t="str">
        <f>IF(INPUT_OUTPUT!CC844="","",INPUT_OUTPUT!CC844)</f>
        <v/>
      </c>
      <c r="AC857" s="2430" t="str">
        <f>IF(INPUT_OUTPUT!CD844="","",INPUT_OUTPUT!CD844)</f>
        <v/>
      </c>
      <c r="AD857" s="2430" t="str">
        <f>IF(INPUT_OUTPUT!CE844="","",INPUT_OUTPUT!CE844)</f>
        <v/>
      </c>
      <c r="AE857" s="2430" t="str">
        <f>IF(INPUT_OUTPUT!CF844="","",INPUT_OUTPUT!CF844)</f>
        <v/>
      </c>
      <c r="AF857" s="2430" t="str">
        <f>IF(INPUT_OUTPUT!CG844="","",INPUT_OUTPUT!CG844)</f>
        <v/>
      </c>
      <c r="AG857" s="2430" t="str">
        <f>IF(INPUT_OUTPUT!CH844="","",INPUT_OUTPUT!CH844)</f>
        <v/>
      </c>
      <c r="AH857" s="2430" t="str">
        <f>IF(INPUT_OUTPUT!CI844="","",INPUT_OUTPUT!CI844)</f>
        <v/>
      </c>
    </row>
    <row r="858" spans="3:34" s="2437" customFormat="1" ht="12.75" customHeight="1">
      <c r="C858" s="2435" t="str">
        <f>IF(INPUT_OUTPUT!C845="","",INPUT_OUTPUT!C845)</f>
        <v/>
      </c>
      <c r="D858" s="2436" t="str">
        <f>IF(INPUT_OUTPUT!BH845="","",INPUT_OUTPUT!BH845)</f>
        <v/>
      </c>
      <c r="E858" s="2436" t="str">
        <f>IF(INPUT_OUTPUT!BI845="","",INPUT_OUTPUT!BI845)</f>
        <v/>
      </c>
      <c r="F858" s="2436" t="str">
        <f>IF(INPUT_OUTPUT!BJ845="","",INPUT_OUTPUT!BJ845)</f>
        <v/>
      </c>
      <c r="G858" s="2436" t="str">
        <f>IF(INPUT_OUTPUT!BK845="","",INPUT_OUTPUT!BK845)</f>
        <v/>
      </c>
      <c r="H858" s="2436" t="str">
        <f>IF(INPUT_OUTPUT!BL845="","",INPUT_OUTPUT!BL845)</f>
        <v/>
      </c>
      <c r="I858" s="2436" t="str">
        <f>IF(INPUT_OUTPUT!BM845="","",INPUT_OUTPUT!BM845)</f>
        <v/>
      </c>
      <c r="J858" s="2436" t="str">
        <f>IF(INPUT_OUTPUT!BN845="","",INPUT_OUTPUT!BN845)</f>
        <v/>
      </c>
      <c r="K858" s="2428" t="str">
        <f t="shared" si="42"/>
        <v/>
      </c>
      <c r="L858" s="2429" t="str">
        <f>IF(INPUT_OUTPUT!BO845="","",INPUT_OUTPUT!BO845)</f>
        <v/>
      </c>
      <c r="M858" s="2429" t="str">
        <f>IF(INPUT_OUTPUT!BP845="","",INPUT_OUTPUT!BP845)</f>
        <v/>
      </c>
      <c r="N858" s="2429" t="str">
        <f>IF(INPUT_OUTPUT!BQ845="","",INPUT_OUTPUT!BQ845)</f>
        <v/>
      </c>
      <c r="O858" s="2429" t="str">
        <f>IF(INPUT_OUTPUT!BR845="","",INPUT_OUTPUT!BR845)</f>
        <v/>
      </c>
      <c r="P858" s="2429" t="str">
        <f>IF(INPUT_OUTPUT!BS845="","",INPUT_OUTPUT!BS845)</f>
        <v/>
      </c>
      <c r="Q858" s="2429" t="str">
        <f>IF(INPUT_OUTPUT!BT845="","",INPUT_OUTPUT!BT845)</f>
        <v/>
      </c>
      <c r="R858" s="2429" t="str">
        <f>IF(INPUT_OUTPUT!BU845="","",INPUT_OUTPUT!BU845)</f>
        <v/>
      </c>
      <c r="S858" s="2435" t="str">
        <f t="shared" si="43"/>
        <v/>
      </c>
      <c r="T858" s="2429" t="str">
        <f>IF(INPUT_OUTPUT!BV845="","",INPUT_OUTPUT!BV845)</f>
        <v/>
      </c>
      <c r="U858" s="2429" t="str">
        <f>IF(INPUT_OUTPUT!BW845="","",INPUT_OUTPUT!BW845)</f>
        <v/>
      </c>
      <c r="V858" s="2429" t="str">
        <f>IF(INPUT_OUTPUT!BX845="","",INPUT_OUTPUT!BX845)</f>
        <v/>
      </c>
      <c r="W858" s="2429" t="str">
        <f>IF(INPUT_OUTPUT!BY845="","",INPUT_OUTPUT!BY845)</f>
        <v/>
      </c>
      <c r="X858" s="2429" t="str">
        <f>IF(INPUT_OUTPUT!BZ845="","",INPUT_OUTPUT!BZ845)</f>
        <v/>
      </c>
      <c r="Y858" s="2429" t="str">
        <f>IF(INPUT_OUTPUT!CA845="","",INPUT_OUTPUT!CA845)</f>
        <v/>
      </c>
      <c r="Z858" s="2429" t="str">
        <f>IF(INPUT_OUTPUT!CB845="","",INPUT_OUTPUT!CB845)</f>
        <v/>
      </c>
      <c r="AA858" s="2435" t="str">
        <f t="shared" si="44"/>
        <v/>
      </c>
      <c r="AB858" s="2430" t="str">
        <f>IF(INPUT_OUTPUT!CC845="","",INPUT_OUTPUT!CC845)</f>
        <v/>
      </c>
      <c r="AC858" s="2430" t="str">
        <f>IF(INPUT_OUTPUT!CD845="","",INPUT_OUTPUT!CD845)</f>
        <v/>
      </c>
      <c r="AD858" s="2430" t="str">
        <f>IF(INPUT_OUTPUT!CE845="","",INPUT_OUTPUT!CE845)</f>
        <v/>
      </c>
      <c r="AE858" s="2430" t="str">
        <f>IF(INPUT_OUTPUT!CF845="","",INPUT_OUTPUT!CF845)</f>
        <v/>
      </c>
      <c r="AF858" s="2430" t="str">
        <f>IF(INPUT_OUTPUT!CG845="","",INPUT_OUTPUT!CG845)</f>
        <v/>
      </c>
      <c r="AG858" s="2430" t="str">
        <f>IF(INPUT_OUTPUT!CH845="","",INPUT_OUTPUT!CH845)</f>
        <v/>
      </c>
      <c r="AH858" s="2430" t="str">
        <f>IF(INPUT_OUTPUT!CI845="","",INPUT_OUTPUT!CI845)</f>
        <v/>
      </c>
    </row>
    <row r="859" spans="3:34" s="2437" customFormat="1" ht="12.75" customHeight="1">
      <c r="C859" s="2435" t="str">
        <f>IF(INPUT_OUTPUT!C846="","",INPUT_OUTPUT!C846)</f>
        <v/>
      </c>
      <c r="D859" s="2436" t="str">
        <f>IF(INPUT_OUTPUT!BH846="","",INPUT_OUTPUT!BH846)</f>
        <v/>
      </c>
      <c r="E859" s="2436" t="str">
        <f>IF(INPUT_OUTPUT!BI846="","",INPUT_OUTPUT!BI846)</f>
        <v/>
      </c>
      <c r="F859" s="2436" t="str">
        <f>IF(INPUT_OUTPUT!BJ846="","",INPUT_OUTPUT!BJ846)</f>
        <v/>
      </c>
      <c r="G859" s="2436" t="str">
        <f>IF(INPUT_OUTPUT!BK846="","",INPUT_OUTPUT!BK846)</f>
        <v/>
      </c>
      <c r="H859" s="2436" t="str">
        <f>IF(INPUT_OUTPUT!BL846="","",INPUT_OUTPUT!BL846)</f>
        <v/>
      </c>
      <c r="I859" s="2436" t="str">
        <f>IF(INPUT_OUTPUT!BM846="","",INPUT_OUTPUT!BM846)</f>
        <v/>
      </c>
      <c r="J859" s="2436" t="str">
        <f>IF(INPUT_OUTPUT!BN846="","",INPUT_OUTPUT!BN846)</f>
        <v/>
      </c>
      <c r="K859" s="2428" t="str">
        <f t="shared" si="42"/>
        <v/>
      </c>
      <c r="L859" s="2429" t="str">
        <f>IF(INPUT_OUTPUT!BO846="","",INPUT_OUTPUT!BO846)</f>
        <v/>
      </c>
      <c r="M859" s="2429" t="str">
        <f>IF(INPUT_OUTPUT!BP846="","",INPUT_OUTPUT!BP846)</f>
        <v/>
      </c>
      <c r="N859" s="2429" t="str">
        <f>IF(INPUT_OUTPUT!BQ846="","",INPUT_OUTPUT!BQ846)</f>
        <v/>
      </c>
      <c r="O859" s="2429" t="str">
        <f>IF(INPUT_OUTPUT!BR846="","",INPUT_OUTPUT!BR846)</f>
        <v/>
      </c>
      <c r="P859" s="2429" t="str">
        <f>IF(INPUT_OUTPUT!BS846="","",INPUT_OUTPUT!BS846)</f>
        <v/>
      </c>
      <c r="Q859" s="2429" t="str">
        <f>IF(INPUT_OUTPUT!BT846="","",INPUT_OUTPUT!BT846)</f>
        <v/>
      </c>
      <c r="R859" s="2429" t="str">
        <f>IF(INPUT_OUTPUT!BU846="","",INPUT_OUTPUT!BU846)</f>
        <v/>
      </c>
      <c r="S859" s="2435" t="str">
        <f t="shared" si="43"/>
        <v/>
      </c>
      <c r="T859" s="2429" t="str">
        <f>IF(INPUT_OUTPUT!BV846="","",INPUT_OUTPUT!BV846)</f>
        <v/>
      </c>
      <c r="U859" s="2429" t="str">
        <f>IF(INPUT_OUTPUT!BW846="","",INPUT_OUTPUT!BW846)</f>
        <v/>
      </c>
      <c r="V859" s="2429" t="str">
        <f>IF(INPUT_OUTPUT!BX846="","",INPUT_OUTPUT!BX846)</f>
        <v/>
      </c>
      <c r="W859" s="2429" t="str">
        <f>IF(INPUT_OUTPUT!BY846="","",INPUT_OUTPUT!BY846)</f>
        <v/>
      </c>
      <c r="X859" s="2429" t="str">
        <f>IF(INPUT_OUTPUT!BZ846="","",INPUT_OUTPUT!BZ846)</f>
        <v/>
      </c>
      <c r="Y859" s="2429" t="str">
        <f>IF(INPUT_OUTPUT!CA846="","",INPUT_OUTPUT!CA846)</f>
        <v/>
      </c>
      <c r="Z859" s="2429" t="str">
        <f>IF(INPUT_OUTPUT!CB846="","",INPUT_OUTPUT!CB846)</f>
        <v/>
      </c>
      <c r="AA859" s="2435" t="str">
        <f t="shared" si="44"/>
        <v/>
      </c>
      <c r="AB859" s="2430" t="str">
        <f>IF(INPUT_OUTPUT!CC846="","",INPUT_OUTPUT!CC846)</f>
        <v/>
      </c>
      <c r="AC859" s="2430" t="str">
        <f>IF(INPUT_OUTPUT!CD846="","",INPUT_OUTPUT!CD846)</f>
        <v/>
      </c>
      <c r="AD859" s="2430" t="str">
        <f>IF(INPUT_OUTPUT!CE846="","",INPUT_OUTPUT!CE846)</f>
        <v/>
      </c>
      <c r="AE859" s="2430" t="str">
        <f>IF(INPUT_OUTPUT!CF846="","",INPUT_OUTPUT!CF846)</f>
        <v/>
      </c>
      <c r="AF859" s="2430" t="str">
        <f>IF(INPUT_OUTPUT!CG846="","",INPUT_OUTPUT!CG846)</f>
        <v/>
      </c>
      <c r="AG859" s="2430" t="str">
        <f>IF(INPUT_OUTPUT!CH846="","",INPUT_OUTPUT!CH846)</f>
        <v/>
      </c>
      <c r="AH859" s="2430" t="str">
        <f>IF(INPUT_OUTPUT!CI846="","",INPUT_OUTPUT!CI846)</f>
        <v/>
      </c>
    </row>
    <row r="860" spans="3:34" s="2437" customFormat="1" ht="12.75" customHeight="1">
      <c r="C860" s="2435" t="str">
        <f>IF(INPUT_OUTPUT!C847="","",INPUT_OUTPUT!C847)</f>
        <v/>
      </c>
      <c r="D860" s="2436" t="str">
        <f>IF(INPUT_OUTPUT!BH847="","",INPUT_OUTPUT!BH847)</f>
        <v/>
      </c>
      <c r="E860" s="2436" t="str">
        <f>IF(INPUT_OUTPUT!BI847="","",INPUT_OUTPUT!BI847)</f>
        <v/>
      </c>
      <c r="F860" s="2436" t="str">
        <f>IF(INPUT_OUTPUT!BJ847="","",INPUT_OUTPUT!BJ847)</f>
        <v/>
      </c>
      <c r="G860" s="2436" t="str">
        <f>IF(INPUT_OUTPUT!BK847="","",INPUT_OUTPUT!BK847)</f>
        <v/>
      </c>
      <c r="H860" s="2436" t="str">
        <f>IF(INPUT_OUTPUT!BL847="","",INPUT_OUTPUT!BL847)</f>
        <v/>
      </c>
      <c r="I860" s="2436" t="str">
        <f>IF(INPUT_OUTPUT!BM847="","",INPUT_OUTPUT!BM847)</f>
        <v/>
      </c>
      <c r="J860" s="2436" t="str">
        <f>IF(INPUT_OUTPUT!BN847="","",INPUT_OUTPUT!BN847)</f>
        <v/>
      </c>
      <c r="K860" s="2428" t="str">
        <f t="shared" si="42"/>
        <v/>
      </c>
      <c r="L860" s="2429" t="str">
        <f>IF(INPUT_OUTPUT!BO847="","",INPUT_OUTPUT!BO847)</f>
        <v/>
      </c>
      <c r="M860" s="2429" t="str">
        <f>IF(INPUT_OUTPUT!BP847="","",INPUT_OUTPUT!BP847)</f>
        <v/>
      </c>
      <c r="N860" s="2429" t="str">
        <f>IF(INPUT_OUTPUT!BQ847="","",INPUT_OUTPUT!BQ847)</f>
        <v/>
      </c>
      <c r="O860" s="2429" t="str">
        <f>IF(INPUT_OUTPUT!BR847="","",INPUT_OUTPUT!BR847)</f>
        <v/>
      </c>
      <c r="P860" s="2429" t="str">
        <f>IF(INPUT_OUTPUT!BS847="","",INPUT_OUTPUT!BS847)</f>
        <v/>
      </c>
      <c r="Q860" s="2429" t="str">
        <f>IF(INPUT_OUTPUT!BT847="","",INPUT_OUTPUT!BT847)</f>
        <v/>
      </c>
      <c r="R860" s="2429" t="str">
        <f>IF(INPUT_OUTPUT!BU847="","",INPUT_OUTPUT!BU847)</f>
        <v/>
      </c>
      <c r="S860" s="2435" t="str">
        <f t="shared" si="43"/>
        <v/>
      </c>
      <c r="T860" s="2429" t="str">
        <f>IF(INPUT_OUTPUT!BV847="","",INPUT_OUTPUT!BV847)</f>
        <v/>
      </c>
      <c r="U860" s="2429" t="str">
        <f>IF(INPUT_OUTPUT!BW847="","",INPUT_OUTPUT!BW847)</f>
        <v/>
      </c>
      <c r="V860" s="2429" t="str">
        <f>IF(INPUT_OUTPUT!BX847="","",INPUT_OUTPUT!BX847)</f>
        <v/>
      </c>
      <c r="W860" s="2429" t="str">
        <f>IF(INPUT_OUTPUT!BY847="","",INPUT_OUTPUT!BY847)</f>
        <v/>
      </c>
      <c r="X860" s="2429" t="str">
        <f>IF(INPUT_OUTPUT!BZ847="","",INPUT_OUTPUT!BZ847)</f>
        <v/>
      </c>
      <c r="Y860" s="2429" t="str">
        <f>IF(INPUT_OUTPUT!CA847="","",INPUT_OUTPUT!CA847)</f>
        <v/>
      </c>
      <c r="Z860" s="2429" t="str">
        <f>IF(INPUT_OUTPUT!CB847="","",INPUT_OUTPUT!CB847)</f>
        <v/>
      </c>
      <c r="AA860" s="2435" t="str">
        <f t="shared" si="44"/>
        <v/>
      </c>
      <c r="AB860" s="2430" t="str">
        <f>IF(INPUT_OUTPUT!CC847="","",INPUT_OUTPUT!CC847)</f>
        <v/>
      </c>
      <c r="AC860" s="2430" t="str">
        <f>IF(INPUT_OUTPUT!CD847="","",INPUT_OUTPUT!CD847)</f>
        <v/>
      </c>
      <c r="AD860" s="2430" t="str">
        <f>IF(INPUT_OUTPUT!CE847="","",INPUT_OUTPUT!CE847)</f>
        <v/>
      </c>
      <c r="AE860" s="2430" t="str">
        <f>IF(INPUT_OUTPUT!CF847="","",INPUT_OUTPUT!CF847)</f>
        <v/>
      </c>
      <c r="AF860" s="2430" t="str">
        <f>IF(INPUT_OUTPUT!CG847="","",INPUT_OUTPUT!CG847)</f>
        <v/>
      </c>
      <c r="AG860" s="2430" t="str">
        <f>IF(INPUT_OUTPUT!CH847="","",INPUT_OUTPUT!CH847)</f>
        <v/>
      </c>
      <c r="AH860" s="2430" t="str">
        <f>IF(INPUT_OUTPUT!CI847="","",INPUT_OUTPUT!CI847)</f>
        <v/>
      </c>
    </row>
    <row r="861" spans="3:34" s="2437" customFormat="1" ht="12.75" customHeight="1">
      <c r="C861" s="2435" t="str">
        <f>IF(INPUT_OUTPUT!C848="","",INPUT_OUTPUT!C848)</f>
        <v/>
      </c>
      <c r="D861" s="2436" t="str">
        <f>IF(INPUT_OUTPUT!BH848="","",INPUT_OUTPUT!BH848)</f>
        <v/>
      </c>
      <c r="E861" s="2436" t="str">
        <f>IF(INPUT_OUTPUT!BI848="","",INPUT_OUTPUT!BI848)</f>
        <v/>
      </c>
      <c r="F861" s="2436" t="str">
        <f>IF(INPUT_OUTPUT!BJ848="","",INPUT_OUTPUT!BJ848)</f>
        <v/>
      </c>
      <c r="G861" s="2436" t="str">
        <f>IF(INPUT_OUTPUT!BK848="","",INPUT_OUTPUT!BK848)</f>
        <v/>
      </c>
      <c r="H861" s="2436" t="str">
        <f>IF(INPUT_OUTPUT!BL848="","",INPUT_OUTPUT!BL848)</f>
        <v/>
      </c>
      <c r="I861" s="2436" t="str">
        <f>IF(INPUT_OUTPUT!BM848="","",INPUT_OUTPUT!BM848)</f>
        <v/>
      </c>
      <c r="J861" s="2436" t="str">
        <f>IF(INPUT_OUTPUT!BN848="","",INPUT_OUTPUT!BN848)</f>
        <v/>
      </c>
      <c r="K861" s="2428" t="str">
        <f t="shared" si="42"/>
        <v/>
      </c>
      <c r="L861" s="2429" t="str">
        <f>IF(INPUT_OUTPUT!BO848="","",INPUT_OUTPUT!BO848)</f>
        <v/>
      </c>
      <c r="M861" s="2429" t="str">
        <f>IF(INPUT_OUTPUT!BP848="","",INPUT_OUTPUT!BP848)</f>
        <v/>
      </c>
      <c r="N861" s="2429" t="str">
        <f>IF(INPUT_OUTPUT!BQ848="","",INPUT_OUTPUT!BQ848)</f>
        <v/>
      </c>
      <c r="O861" s="2429" t="str">
        <f>IF(INPUT_OUTPUT!BR848="","",INPUT_OUTPUT!BR848)</f>
        <v/>
      </c>
      <c r="P861" s="2429" t="str">
        <f>IF(INPUT_OUTPUT!BS848="","",INPUT_OUTPUT!BS848)</f>
        <v/>
      </c>
      <c r="Q861" s="2429" t="str">
        <f>IF(INPUT_OUTPUT!BT848="","",INPUT_OUTPUT!BT848)</f>
        <v/>
      </c>
      <c r="R861" s="2429" t="str">
        <f>IF(INPUT_OUTPUT!BU848="","",INPUT_OUTPUT!BU848)</f>
        <v/>
      </c>
      <c r="S861" s="2435" t="str">
        <f t="shared" si="43"/>
        <v/>
      </c>
      <c r="T861" s="2429" t="str">
        <f>IF(INPUT_OUTPUT!BV848="","",INPUT_OUTPUT!BV848)</f>
        <v/>
      </c>
      <c r="U861" s="2429" t="str">
        <f>IF(INPUT_OUTPUT!BW848="","",INPUT_OUTPUT!BW848)</f>
        <v/>
      </c>
      <c r="V861" s="2429" t="str">
        <f>IF(INPUT_OUTPUT!BX848="","",INPUT_OUTPUT!BX848)</f>
        <v/>
      </c>
      <c r="W861" s="2429" t="str">
        <f>IF(INPUT_OUTPUT!BY848="","",INPUT_OUTPUT!BY848)</f>
        <v/>
      </c>
      <c r="X861" s="2429" t="str">
        <f>IF(INPUT_OUTPUT!BZ848="","",INPUT_OUTPUT!BZ848)</f>
        <v/>
      </c>
      <c r="Y861" s="2429" t="str">
        <f>IF(INPUT_OUTPUT!CA848="","",INPUT_OUTPUT!CA848)</f>
        <v/>
      </c>
      <c r="Z861" s="2429" t="str">
        <f>IF(INPUT_OUTPUT!CB848="","",INPUT_OUTPUT!CB848)</f>
        <v/>
      </c>
      <c r="AA861" s="2435" t="str">
        <f t="shared" si="44"/>
        <v/>
      </c>
      <c r="AB861" s="2430" t="str">
        <f>IF(INPUT_OUTPUT!CC848="","",INPUT_OUTPUT!CC848)</f>
        <v/>
      </c>
      <c r="AC861" s="2430" t="str">
        <f>IF(INPUT_OUTPUT!CD848="","",INPUT_OUTPUT!CD848)</f>
        <v/>
      </c>
      <c r="AD861" s="2430" t="str">
        <f>IF(INPUT_OUTPUT!CE848="","",INPUT_OUTPUT!CE848)</f>
        <v/>
      </c>
      <c r="AE861" s="2430" t="str">
        <f>IF(INPUT_OUTPUT!CF848="","",INPUT_OUTPUT!CF848)</f>
        <v/>
      </c>
      <c r="AF861" s="2430" t="str">
        <f>IF(INPUT_OUTPUT!CG848="","",INPUT_OUTPUT!CG848)</f>
        <v/>
      </c>
      <c r="AG861" s="2430" t="str">
        <f>IF(INPUT_OUTPUT!CH848="","",INPUT_OUTPUT!CH848)</f>
        <v/>
      </c>
      <c r="AH861" s="2430" t="str">
        <f>IF(INPUT_OUTPUT!CI848="","",INPUT_OUTPUT!CI848)</f>
        <v/>
      </c>
    </row>
    <row r="862" spans="3:34" s="2437" customFormat="1" ht="12.75" customHeight="1">
      <c r="C862" s="2435" t="str">
        <f>IF(INPUT_OUTPUT!C849="","",INPUT_OUTPUT!C849)</f>
        <v/>
      </c>
      <c r="D862" s="2436" t="str">
        <f>IF(INPUT_OUTPUT!BH849="","",INPUT_OUTPUT!BH849)</f>
        <v/>
      </c>
      <c r="E862" s="2436" t="str">
        <f>IF(INPUT_OUTPUT!BI849="","",INPUT_OUTPUT!BI849)</f>
        <v/>
      </c>
      <c r="F862" s="2436" t="str">
        <f>IF(INPUT_OUTPUT!BJ849="","",INPUT_OUTPUT!BJ849)</f>
        <v/>
      </c>
      <c r="G862" s="2436" t="str">
        <f>IF(INPUT_OUTPUT!BK849="","",INPUT_OUTPUT!BK849)</f>
        <v/>
      </c>
      <c r="H862" s="2436" t="str">
        <f>IF(INPUT_OUTPUT!BL849="","",INPUT_OUTPUT!BL849)</f>
        <v/>
      </c>
      <c r="I862" s="2436" t="str">
        <f>IF(INPUT_OUTPUT!BM849="","",INPUT_OUTPUT!BM849)</f>
        <v/>
      </c>
      <c r="J862" s="2436" t="str">
        <f>IF(INPUT_OUTPUT!BN849="","",INPUT_OUTPUT!BN849)</f>
        <v/>
      </c>
      <c r="K862" s="2428" t="str">
        <f t="shared" si="42"/>
        <v/>
      </c>
      <c r="L862" s="2429" t="str">
        <f>IF(INPUT_OUTPUT!BO849="","",INPUT_OUTPUT!BO849)</f>
        <v/>
      </c>
      <c r="M862" s="2429" t="str">
        <f>IF(INPUT_OUTPUT!BP849="","",INPUT_OUTPUT!BP849)</f>
        <v/>
      </c>
      <c r="N862" s="2429" t="str">
        <f>IF(INPUT_OUTPUT!BQ849="","",INPUT_OUTPUT!BQ849)</f>
        <v/>
      </c>
      <c r="O862" s="2429" t="str">
        <f>IF(INPUT_OUTPUT!BR849="","",INPUT_OUTPUT!BR849)</f>
        <v/>
      </c>
      <c r="P862" s="2429" t="str">
        <f>IF(INPUT_OUTPUT!BS849="","",INPUT_OUTPUT!BS849)</f>
        <v/>
      </c>
      <c r="Q862" s="2429" t="str">
        <f>IF(INPUT_OUTPUT!BT849="","",INPUT_OUTPUT!BT849)</f>
        <v/>
      </c>
      <c r="R862" s="2429" t="str">
        <f>IF(INPUT_OUTPUT!BU849="","",INPUT_OUTPUT!BU849)</f>
        <v/>
      </c>
      <c r="S862" s="2435" t="str">
        <f t="shared" si="43"/>
        <v/>
      </c>
      <c r="T862" s="2429" t="str">
        <f>IF(INPUT_OUTPUT!BV849="","",INPUT_OUTPUT!BV849)</f>
        <v/>
      </c>
      <c r="U862" s="2429" t="str">
        <f>IF(INPUT_OUTPUT!BW849="","",INPUT_OUTPUT!BW849)</f>
        <v/>
      </c>
      <c r="V862" s="2429" t="str">
        <f>IF(INPUT_OUTPUT!BX849="","",INPUT_OUTPUT!BX849)</f>
        <v/>
      </c>
      <c r="W862" s="2429" t="str">
        <f>IF(INPUT_OUTPUT!BY849="","",INPUT_OUTPUT!BY849)</f>
        <v/>
      </c>
      <c r="X862" s="2429" t="str">
        <f>IF(INPUT_OUTPUT!BZ849="","",INPUT_OUTPUT!BZ849)</f>
        <v/>
      </c>
      <c r="Y862" s="2429" t="str">
        <f>IF(INPUT_OUTPUT!CA849="","",INPUT_OUTPUT!CA849)</f>
        <v/>
      </c>
      <c r="Z862" s="2429" t="str">
        <f>IF(INPUT_OUTPUT!CB849="","",INPUT_OUTPUT!CB849)</f>
        <v/>
      </c>
      <c r="AA862" s="2435" t="str">
        <f t="shared" si="44"/>
        <v/>
      </c>
      <c r="AB862" s="2430" t="str">
        <f>IF(INPUT_OUTPUT!CC849="","",INPUT_OUTPUT!CC849)</f>
        <v/>
      </c>
      <c r="AC862" s="2430" t="str">
        <f>IF(INPUT_OUTPUT!CD849="","",INPUT_OUTPUT!CD849)</f>
        <v/>
      </c>
      <c r="AD862" s="2430" t="str">
        <f>IF(INPUT_OUTPUT!CE849="","",INPUT_OUTPUT!CE849)</f>
        <v/>
      </c>
      <c r="AE862" s="2430" t="str">
        <f>IF(INPUT_OUTPUT!CF849="","",INPUT_OUTPUT!CF849)</f>
        <v/>
      </c>
      <c r="AF862" s="2430" t="str">
        <f>IF(INPUT_OUTPUT!CG849="","",INPUT_OUTPUT!CG849)</f>
        <v/>
      </c>
      <c r="AG862" s="2430" t="str">
        <f>IF(INPUT_OUTPUT!CH849="","",INPUT_OUTPUT!CH849)</f>
        <v/>
      </c>
      <c r="AH862" s="2430" t="str">
        <f>IF(INPUT_OUTPUT!CI849="","",INPUT_OUTPUT!CI849)</f>
        <v/>
      </c>
    </row>
    <row r="863" spans="3:34" s="2437" customFormat="1" ht="12.75" customHeight="1">
      <c r="C863" s="2435" t="str">
        <f>IF(INPUT_OUTPUT!C850="","",INPUT_OUTPUT!C850)</f>
        <v/>
      </c>
      <c r="D863" s="2436" t="str">
        <f>IF(INPUT_OUTPUT!BH850="","",INPUT_OUTPUT!BH850)</f>
        <v/>
      </c>
      <c r="E863" s="2436" t="str">
        <f>IF(INPUT_OUTPUT!BI850="","",INPUT_OUTPUT!BI850)</f>
        <v/>
      </c>
      <c r="F863" s="2436" t="str">
        <f>IF(INPUT_OUTPUT!BJ850="","",INPUT_OUTPUT!BJ850)</f>
        <v/>
      </c>
      <c r="G863" s="2436" t="str">
        <f>IF(INPUT_OUTPUT!BK850="","",INPUT_OUTPUT!BK850)</f>
        <v/>
      </c>
      <c r="H863" s="2436" t="str">
        <f>IF(INPUT_OUTPUT!BL850="","",INPUT_OUTPUT!BL850)</f>
        <v/>
      </c>
      <c r="I863" s="2436" t="str">
        <f>IF(INPUT_OUTPUT!BM850="","",INPUT_OUTPUT!BM850)</f>
        <v/>
      </c>
      <c r="J863" s="2436" t="str">
        <f>IF(INPUT_OUTPUT!BN850="","",INPUT_OUTPUT!BN850)</f>
        <v/>
      </c>
      <c r="K863" s="2428" t="str">
        <f t="shared" si="42"/>
        <v/>
      </c>
      <c r="L863" s="2429" t="str">
        <f>IF(INPUT_OUTPUT!BO850="","",INPUT_OUTPUT!BO850)</f>
        <v/>
      </c>
      <c r="M863" s="2429" t="str">
        <f>IF(INPUT_OUTPUT!BP850="","",INPUT_OUTPUT!BP850)</f>
        <v/>
      </c>
      <c r="N863" s="2429" t="str">
        <f>IF(INPUT_OUTPUT!BQ850="","",INPUT_OUTPUT!BQ850)</f>
        <v/>
      </c>
      <c r="O863" s="2429" t="str">
        <f>IF(INPUT_OUTPUT!BR850="","",INPUT_OUTPUT!BR850)</f>
        <v/>
      </c>
      <c r="P863" s="2429" t="str">
        <f>IF(INPUT_OUTPUT!BS850="","",INPUT_OUTPUT!BS850)</f>
        <v/>
      </c>
      <c r="Q863" s="2429" t="str">
        <f>IF(INPUT_OUTPUT!BT850="","",INPUT_OUTPUT!BT850)</f>
        <v/>
      </c>
      <c r="R863" s="2429" t="str">
        <f>IF(INPUT_OUTPUT!BU850="","",INPUT_OUTPUT!BU850)</f>
        <v/>
      </c>
      <c r="S863" s="2435" t="str">
        <f t="shared" si="43"/>
        <v/>
      </c>
      <c r="T863" s="2429" t="str">
        <f>IF(INPUT_OUTPUT!BV850="","",INPUT_OUTPUT!BV850)</f>
        <v/>
      </c>
      <c r="U863" s="2429" t="str">
        <f>IF(INPUT_OUTPUT!BW850="","",INPUT_OUTPUT!BW850)</f>
        <v/>
      </c>
      <c r="V863" s="2429" t="str">
        <f>IF(INPUT_OUTPUT!BX850="","",INPUT_OUTPUT!BX850)</f>
        <v/>
      </c>
      <c r="W863" s="2429" t="str">
        <f>IF(INPUT_OUTPUT!BY850="","",INPUT_OUTPUT!BY850)</f>
        <v/>
      </c>
      <c r="X863" s="2429" t="str">
        <f>IF(INPUT_OUTPUT!BZ850="","",INPUT_OUTPUT!BZ850)</f>
        <v/>
      </c>
      <c r="Y863" s="2429" t="str">
        <f>IF(INPUT_OUTPUT!CA850="","",INPUT_OUTPUT!CA850)</f>
        <v/>
      </c>
      <c r="Z863" s="2429" t="str">
        <f>IF(INPUT_OUTPUT!CB850="","",INPUT_OUTPUT!CB850)</f>
        <v/>
      </c>
      <c r="AA863" s="2435" t="str">
        <f t="shared" si="44"/>
        <v/>
      </c>
      <c r="AB863" s="2430" t="str">
        <f>IF(INPUT_OUTPUT!CC850="","",INPUT_OUTPUT!CC850)</f>
        <v/>
      </c>
      <c r="AC863" s="2430" t="str">
        <f>IF(INPUT_OUTPUT!CD850="","",INPUT_OUTPUT!CD850)</f>
        <v/>
      </c>
      <c r="AD863" s="2430" t="str">
        <f>IF(INPUT_OUTPUT!CE850="","",INPUT_OUTPUT!CE850)</f>
        <v/>
      </c>
      <c r="AE863" s="2430" t="str">
        <f>IF(INPUT_OUTPUT!CF850="","",INPUT_OUTPUT!CF850)</f>
        <v/>
      </c>
      <c r="AF863" s="2430" t="str">
        <f>IF(INPUT_OUTPUT!CG850="","",INPUT_OUTPUT!CG850)</f>
        <v/>
      </c>
      <c r="AG863" s="2430" t="str">
        <f>IF(INPUT_OUTPUT!CH850="","",INPUT_OUTPUT!CH850)</f>
        <v/>
      </c>
      <c r="AH863" s="2430" t="str">
        <f>IF(INPUT_OUTPUT!CI850="","",INPUT_OUTPUT!CI850)</f>
        <v/>
      </c>
    </row>
    <row r="864" spans="3:34" s="2437" customFormat="1" ht="12.75" customHeight="1">
      <c r="C864" s="2435" t="str">
        <f>IF(INPUT_OUTPUT!C851="","",INPUT_OUTPUT!C851)</f>
        <v/>
      </c>
      <c r="D864" s="2436" t="str">
        <f>IF(INPUT_OUTPUT!BH851="","",INPUT_OUTPUT!BH851)</f>
        <v/>
      </c>
      <c r="E864" s="2436" t="str">
        <f>IF(INPUT_OUTPUT!BI851="","",INPUT_OUTPUT!BI851)</f>
        <v/>
      </c>
      <c r="F864" s="2436" t="str">
        <f>IF(INPUT_OUTPUT!BJ851="","",INPUT_OUTPUT!BJ851)</f>
        <v/>
      </c>
      <c r="G864" s="2436" t="str">
        <f>IF(INPUT_OUTPUT!BK851="","",INPUT_OUTPUT!BK851)</f>
        <v/>
      </c>
      <c r="H864" s="2436" t="str">
        <f>IF(INPUT_OUTPUT!BL851="","",INPUT_OUTPUT!BL851)</f>
        <v/>
      </c>
      <c r="I864" s="2436" t="str">
        <f>IF(INPUT_OUTPUT!BM851="","",INPUT_OUTPUT!BM851)</f>
        <v/>
      </c>
      <c r="J864" s="2436" t="str">
        <f>IF(INPUT_OUTPUT!BN851="","",INPUT_OUTPUT!BN851)</f>
        <v/>
      </c>
      <c r="K864" s="2428" t="str">
        <f t="shared" si="42"/>
        <v/>
      </c>
      <c r="L864" s="2429" t="str">
        <f>IF(INPUT_OUTPUT!BO851="","",INPUT_OUTPUT!BO851)</f>
        <v/>
      </c>
      <c r="M864" s="2429" t="str">
        <f>IF(INPUT_OUTPUT!BP851="","",INPUT_OUTPUT!BP851)</f>
        <v/>
      </c>
      <c r="N864" s="2429" t="str">
        <f>IF(INPUT_OUTPUT!BQ851="","",INPUT_OUTPUT!BQ851)</f>
        <v/>
      </c>
      <c r="O864" s="2429" t="str">
        <f>IF(INPUT_OUTPUT!BR851="","",INPUT_OUTPUT!BR851)</f>
        <v/>
      </c>
      <c r="P864" s="2429" t="str">
        <f>IF(INPUT_OUTPUT!BS851="","",INPUT_OUTPUT!BS851)</f>
        <v/>
      </c>
      <c r="Q864" s="2429" t="str">
        <f>IF(INPUT_OUTPUT!BT851="","",INPUT_OUTPUT!BT851)</f>
        <v/>
      </c>
      <c r="R864" s="2429" t="str">
        <f>IF(INPUT_OUTPUT!BU851="","",INPUT_OUTPUT!BU851)</f>
        <v/>
      </c>
      <c r="S864" s="2435" t="str">
        <f t="shared" si="43"/>
        <v/>
      </c>
      <c r="T864" s="2429" t="str">
        <f>IF(INPUT_OUTPUT!BV851="","",INPUT_OUTPUT!BV851)</f>
        <v/>
      </c>
      <c r="U864" s="2429" t="str">
        <f>IF(INPUT_OUTPUT!BW851="","",INPUT_OUTPUT!BW851)</f>
        <v/>
      </c>
      <c r="V864" s="2429" t="str">
        <f>IF(INPUT_OUTPUT!BX851="","",INPUT_OUTPUT!BX851)</f>
        <v/>
      </c>
      <c r="W864" s="2429" t="str">
        <f>IF(INPUT_OUTPUT!BY851="","",INPUT_OUTPUT!BY851)</f>
        <v/>
      </c>
      <c r="X864" s="2429" t="str">
        <f>IF(INPUT_OUTPUT!BZ851="","",INPUT_OUTPUT!BZ851)</f>
        <v/>
      </c>
      <c r="Y864" s="2429" t="str">
        <f>IF(INPUT_OUTPUT!CA851="","",INPUT_OUTPUT!CA851)</f>
        <v/>
      </c>
      <c r="Z864" s="2429" t="str">
        <f>IF(INPUT_OUTPUT!CB851="","",INPUT_OUTPUT!CB851)</f>
        <v/>
      </c>
      <c r="AA864" s="2435" t="str">
        <f t="shared" si="44"/>
        <v/>
      </c>
      <c r="AB864" s="2430" t="str">
        <f>IF(INPUT_OUTPUT!CC851="","",INPUT_OUTPUT!CC851)</f>
        <v/>
      </c>
      <c r="AC864" s="2430" t="str">
        <f>IF(INPUT_OUTPUT!CD851="","",INPUT_OUTPUT!CD851)</f>
        <v/>
      </c>
      <c r="AD864" s="2430" t="str">
        <f>IF(INPUT_OUTPUT!CE851="","",INPUT_OUTPUT!CE851)</f>
        <v/>
      </c>
      <c r="AE864" s="2430" t="str">
        <f>IF(INPUT_OUTPUT!CF851="","",INPUT_OUTPUT!CF851)</f>
        <v/>
      </c>
      <c r="AF864" s="2430" t="str">
        <f>IF(INPUT_OUTPUT!CG851="","",INPUT_OUTPUT!CG851)</f>
        <v/>
      </c>
      <c r="AG864" s="2430" t="str">
        <f>IF(INPUT_OUTPUT!CH851="","",INPUT_OUTPUT!CH851)</f>
        <v/>
      </c>
      <c r="AH864" s="2430" t="str">
        <f>IF(INPUT_OUTPUT!CI851="","",INPUT_OUTPUT!CI851)</f>
        <v/>
      </c>
    </row>
    <row r="865" spans="3:34" s="2437" customFormat="1" ht="12.75" customHeight="1">
      <c r="C865" s="2435" t="str">
        <f>IF(INPUT_OUTPUT!C852="","",INPUT_OUTPUT!C852)</f>
        <v/>
      </c>
      <c r="D865" s="2436" t="str">
        <f>IF(INPUT_OUTPUT!BH852="","",INPUT_OUTPUT!BH852)</f>
        <v/>
      </c>
      <c r="E865" s="2436" t="str">
        <f>IF(INPUT_OUTPUT!BI852="","",INPUT_OUTPUT!BI852)</f>
        <v/>
      </c>
      <c r="F865" s="2436" t="str">
        <f>IF(INPUT_OUTPUT!BJ852="","",INPUT_OUTPUT!BJ852)</f>
        <v/>
      </c>
      <c r="G865" s="2436" t="str">
        <f>IF(INPUT_OUTPUT!BK852="","",INPUT_OUTPUT!BK852)</f>
        <v/>
      </c>
      <c r="H865" s="2436" t="str">
        <f>IF(INPUT_OUTPUT!BL852="","",INPUT_OUTPUT!BL852)</f>
        <v/>
      </c>
      <c r="I865" s="2436" t="str">
        <f>IF(INPUT_OUTPUT!BM852="","",INPUT_OUTPUT!BM852)</f>
        <v/>
      </c>
      <c r="J865" s="2436" t="str">
        <f>IF(INPUT_OUTPUT!BN852="","",INPUT_OUTPUT!BN852)</f>
        <v/>
      </c>
      <c r="K865" s="2428" t="str">
        <f t="shared" si="42"/>
        <v/>
      </c>
      <c r="L865" s="2429" t="str">
        <f>IF(INPUT_OUTPUT!BO852="","",INPUT_OUTPUT!BO852)</f>
        <v/>
      </c>
      <c r="M865" s="2429" t="str">
        <f>IF(INPUT_OUTPUT!BP852="","",INPUT_OUTPUT!BP852)</f>
        <v/>
      </c>
      <c r="N865" s="2429" t="str">
        <f>IF(INPUT_OUTPUT!BQ852="","",INPUT_OUTPUT!BQ852)</f>
        <v/>
      </c>
      <c r="O865" s="2429" t="str">
        <f>IF(INPUT_OUTPUT!BR852="","",INPUT_OUTPUT!BR852)</f>
        <v/>
      </c>
      <c r="P865" s="2429" t="str">
        <f>IF(INPUT_OUTPUT!BS852="","",INPUT_OUTPUT!BS852)</f>
        <v/>
      </c>
      <c r="Q865" s="2429" t="str">
        <f>IF(INPUT_OUTPUT!BT852="","",INPUT_OUTPUT!BT852)</f>
        <v/>
      </c>
      <c r="R865" s="2429" t="str">
        <f>IF(INPUT_OUTPUT!BU852="","",INPUT_OUTPUT!BU852)</f>
        <v/>
      </c>
      <c r="S865" s="2435" t="str">
        <f t="shared" si="43"/>
        <v/>
      </c>
      <c r="T865" s="2429" t="str">
        <f>IF(INPUT_OUTPUT!BV852="","",INPUT_OUTPUT!BV852)</f>
        <v/>
      </c>
      <c r="U865" s="2429" t="str">
        <f>IF(INPUT_OUTPUT!BW852="","",INPUT_OUTPUT!BW852)</f>
        <v/>
      </c>
      <c r="V865" s="2429" t="str">
        <f>IF(INPUT_OUTPUT!BX852="","",INPUT_OUTPUT!BX852)</f>
        <v/>
      </c>
      <c r="W865" s="2429" t="str">
        <f>IF(INPUT_OUTPUT!BY852="","",INPUT_OUTPUT!BY852)</f>
        <v/>
      </c>
      <c r="X865" s="2429" t="str">
        <f>IF(INPUT_OUTPUT!BZ852="","",INPUT_OUTPUT!BZ852)</f>
        <v/>
      </c>
      <c r="Y865" s="2429" t="str">
        <f>IF(INPUT_OUTPUT!CA852="","",INPUT_OUTPUT!CA852)</f>
        <v/>
      </c>
      <c r="Z865" s="2429" t="str">
        <f>IF(INPUT_OUTPUT!CB852="","",INPUT_OUTPUT!CB852)</f>
        <v/>
      </c>
      <c r="AA865" s="2435" t="str">
        <f t="shared" si="44"/>
        <v/>
      </c>
      <c r="AB865" s="2430" t="str">
        <f>IF(INPUT_OUTPUT!CC852="","",INPUT_OUTPUT!CC852)</f>
        <v/>
      </c>
      <c r="AC865" s="2430" t="str">
        <f>IF(INPUT_OUTPUT!CD852="","",INPUT_OUTPUT!CD852)</f>
        <v/>
      </c>
      <c r="AD865" s="2430" t="str">
        <f>IF(INPUT_OUTPUT!CE852="","",INPUT_OUTPUT!CE852)</f>
        <v/>
      </c>
      <c r="AE865" s="2430" t="str">
        <f>IF(INPUT_OUTPUT!CF852="","",INPUT_OUTPUT!CF852)</f>
        <v/>
      </c>
      <c r="AF865" s="2430" t="str">
        <f>IF(INPUT_OUTPUT!CG852="","",INPUT_OUTPUT!CG852)</f>
        <v/>
      </c>
      <c r="AG865" s="2430" t="str">
        <f>IF(INPUT_OUTPUT!CH852="","",INPUT_OUTPUT!CH852)</f>
        <v/>
      </c>
      <c r="AH865" s="2430" t="str">
        <f>IF(INPUT_OUTPUT!CI852="","",INPUT_OUTPUT!CI852)</f>
        <v/>
      </c>
    </row>
    <row r="866" spans="3:34" s="2437" customFormat="1" ht="12.75" customHeight="1">
      <c r="C866" s="2435" t="str">
        <f>IF(INPUT_OUTPUT!C853="","",INPUT_OUTPUT!C853)</f>
        <v/>
      </c>
      <c r="D866" s="2436" t="str">
        <f>IF(INPUT_OUTPUT!BH853="","",INPUT_OUTPUT!BH853)</f>
        <v/>
      </c>
      <c r="E866" s="2436" t="str">
        <f>IF(INPUT_OUTPUT!BI853="","",INPUT_OUTPUT!BI853)</f>
        <v/>
      </c>
      <c r="F866" s="2436" t="str">
        <f>IF(INPUT_OUTPUT!BJ853="","",INPUT_OUTPUT!BJ853)</f>
        <v/>
      </c>
      <c r="G866" s="2436" t="str">
        <f>IF(INPUT_OUTPUT!BK853="","",INPUT_OUTPUT!BK853)</f>
        <v/>
      </c>
      <c r="H866" s="2436" t="str">
        <f>IF(INPUT_OUTPUT!BL853="","",INPUT_OUTPUT!BL853)</f>
        <v/>
      </c>
      <c r="I866" s="2436" t="str">
        <f>IF(INPUT_OUTPUT!BM853="","",INPUT_OUTPUT!BM853)</f>
        <v/>
      </c>
      <c r="J866" s="2436" t="str">
        <f>IF(INPUT_OUTPUT!BN853="","",INPUT_OUTPUT!BN853)</f>
        <v/>
      </c>
      <c r="K866" s="2428" t="str">
        <f t="shared" si="42"/>
        <v/>
      </c>
      <c r="L866" s="2429" t="str">
        <f>IF(INPUT_OUTPUT!BO853="","",INPUT_OUTPUT!BO853)</f>
        <v/>
      </c>
      <c r="M866" s="2429" t="str">
        <f>IF(INPUT_OUTPUT!BP853="","",INPUT_OUTPUT!BP853)</f>
        <v/>
      </c>
      <c r="N866" s="2429" t="str">
        <f>IF(INPUT_OUTPUT!BQ853="","",INPUT_OUTPUT!BQ853)</f>
        <v/>
      </c>
      <c r="O866" s="2429" t="str">
        <f>IF(INPUT_OUTPUT!BR853="","",INPUT_OUTPUT!BR853)</f>
        <v/>
      </c>
      <c r="P866" s="2429" t="str">
        <f>IF(INPUT_OUTPUT!BS853="","",INPUT_OUTPUT!BS853)</f>
        <v/>
      </c>
      <c r="Q866" s="2429" t="str">
        <f>IF(INPUT_OUTPUT!BT853="","",INPUT_OUTPUT!BT853)</f>
        <v/>
      </c>
      <c r="R866" s="2429" t="str">
        <f>IF(INPUT_OUTPUT!BU853="","",INPUT_OUTPUT!BU853)</f>
        <v/>
      </c>
      <c r="S866" s="2435" t="str">
        <f t="shared" si="43"/>
        <v/>
      </c>
      <c r="T866" s="2429" t="str">
        <f>IF(INPUT_OUTPUT!BV853="","",INPUT_OUTPUT!BV853)</f>
        <v/>
      </c>
      <c r="U866" s="2429" t="str">
        <f>IF(INPUT_OUTPUT!BW853="","",INPUT_OUTPUT!BW853)</f>
        <v/>
      </c>
      <c r="V866" s="2429" t="str">
        <f>IF(INPUT_OUTPUT!BX853="","",INPUT_OUTPUT!BX853)</f>
        <v/>
      </c>
      <c r="W866" s="2429" t="str">
        <f>IF(INPUT_OUTPUT!BY853="","",INPUT_OUTPUT!BY853)</f>
        <v/>
      </c>
      <c r="X866" s="2429" t="str">
        <f>IF(INPUT_OUTPUT!BZ853="","",INPUT_OUTPUT!BZ853)</f>
        <v/>
      </c>
      <c r="Y866" s="2429" t="str">
        <f>IF(INPUT_OUTPUT!CA853="","",INPUT_OUTPUT!CA853)</f>
        <v/>
      </c>
      <c r="Z866" s="2429" t="str">
        <f>IF(INPUT_OUTPUT!CB853="","",INPUT_OUTPUT!CB853)</f>
        <v/>
      </c>
      <c r="AA866" s="2435" t="str">
        <f t="shared" si="44"/>
        <v/>
      </c>
      <c r="AB866" s="2430" t="str">
        <f>IF(INPUT_OUTPUT!CC853="","",INPUT_OUTPUT!CC853)</f>
        <v/>
      </c>
      <c r="AC866" s="2430" t="str">
        <f>IF(INPUT_OUTPUT!CD853="","",INPUT_OUTPUT!CD853)</f>
        <v/>
      </c>
      <c r="AD866" s="2430" t="str">
        <f>IF(INPUT_OUTPUT!CE853="","",INPUT_OUTPUT!CE853)</f>
        <v/>
      </c>
      <c r="AE866" s="2430" t="str">
        <f>IF(INPUT_OUTPUT!CF853="","",INPUT_OUTPUT!CF853)</f>
        <v/>
      </c>
      <c r="AF866" s="2430" t="str">
        <f>IF(INPUT_OUTPUT!CG853="","",INPUT_OUTPUT!CG853)</f>
        <v/>
      </c>
      <c r="AG866" s="2430" t="str">
        <f>IF(INPUT_OUTPUT!CH853="","",INPUT_OUTPUT!CH853)</f>
        <v/>
      </c>
      <c r="AH866" s="2430" t="str">
        <f>IF(INPUT_OUTPUT!CI853="","",INPUT_OUTPUT!CI853)</f>
        <v/>
      </c>
    </row>
    <row r="867" spans="3:34" s="2437" customFormat="1" ht="12.75" customHeight="1">
      <c r="C867" s="2435" t="str">
        <f>IF(INPUT_OUTPUT!C854="","",INPUT_OUTPUT!C854)</f>
        <v/>
      </c>
      <c r="D867" s="2436" t="str">
        <f>IF(INPUT_OUTPUT!BH854="","",INPUT_OUTPUT!BH854)</f>
        <v/>
      </c>
      <c r="E867" s="2436" t="str">
        <f>IF(INPUT_OUTPUT!BI854="","",INPUT_OUTPUT!BI854)</f>
        <v/>
      </c>
      <c r="F867" s="2436" t="str">
        <f>IF(INPUT_OUTPUT!BJ854="","",INPUT_OUTPUT!BJ854)</f>
        <v/>
      </c>
      <c r="G867" s="2436" t="str">
        <f>IF(INPUT_OUTPUT!BK854="","",INPUT_OUTPUT!BK854)</f>
        <v/>
      </c>
      <c r="H867" s="2436" t="str">
        <f>IF(INPUT_OUTPUT!BL854="","",INPUT_OUTPUT!BL854)</f>
        <v/>
      </c>
      <c r="I867" s="2436" t="str">
        <f>IF(INPUT_OUTPUT!BM854="","",INPUT_OUTPUT!BM854)</f>
        <v/>
      </c>
      <c r="J867" s="2436" t="str">
        <f>IF(INPUT_OUTPUT!BN854="","",INPUT_OUTPUT!BN854)</f>
        <v/>
      </c>
      <c r="K867" s="2428" t="str">
        <f t="shared" si="42"/>
        <v/>
      </c>
      <c r="L867" s="2429" t="str">
        <f>IF(INPUT_OUTPUT!BO854="","",INPUT_OUTPUT!BO854)</f>
        <v/>
      </c>
      <c r="M867" s="2429" t="str">
        <f>IF(INPUT_OUTPUT!BP854="","",INPUT_OUTPUT!BP854)</f>
        <v/>
      </c>
      <c r="N867" s="2429" t="str">
        <f>IF(INPUT_OUTPUT!BQ854="","",INPUT_OUTPUT!BQ854)</f>
        <v/>
      </c>
      <c r="O867" s="2429" t="str">
        <f>IF(INPUT_OUTPUT!BR854="","",INPUT_OUTPUT!BR854)</f>
        <v/>
      </c>
      <c r="P867" s="2429" t="str">
        <f>IF(INPUT_OUTPUT!BS854="","",INPUT_OUTPUT!BS854)</f>
        <v/>
      </c>
      <c r="Q867" s="2429" t="str">
        <f>IF(INPUT_OUTPUT!BT854="","",INPUT_OUTPUT!BT854)</f>
        <v/>
      </c>
      <c r="R867" s="2429" t="str">
        <f>IF(INPUT_OUTPUT!BU854="","",INPUT_OUTPUT!BU854)</f>
        <v/>
      </c>
      <c r="S867" s="2435" t="str">
        <f t="shared" si="43"/>
        <v/>
      </c>
      <c r="T867" s="2429" t="str">
        <f>IF(INPUT_OUTPUT!BV854="","",INPUT_OUTPUT!BV854)</f>
        <v/>
      </c>
      <c r="U867" s="2429" t="str">
        <f>IF(INPUT_OUTPUT!BW854="","",INPUT_OUTPUT!BW854)</f>
        <v/>
      </c>
      <c r="V867" s="2429" t="str">
        <f>IF(INPUT_OUTPUT!BX854="","",INPUT_OUTPUT!BX854)</f>
        <v/>
      </c>
      <c r="W867" s="2429" t="str">
        <f>IF(INPUT_OUTPUT!BY854="","",INPUT_OUTPUT!BY854)</f>
        <v/>
      </c>
      <c r="X867" s="2429" t="str">
        <f>IF(INPUT_OUTPUT!BZ854="","",INPUT_OUTPUT!BZ854)</f>
        <v/>
      </c>
      <c r="Y867" s="2429" t="str">
        <f>IF(INPUT_OUTPUT!CA854="","",INPUT_OUTPUT!CA854)</f>
        <v/>
      </c>
      <c r="Z867" s="2429" t="str">
        <f>IF(INPUT_OUTPUT!CB854="","",INPUT_OUTPUT!CB854)</f>
        <v/>
      </c>
      <c r="AA867" s="2435" t="str">
        <f t="shared" si="44"/>
        <v/>
      </c>
      <c r="AB867" s="2430" t="str">
        <f>IF(INPUT_OUTPUT!CC854="","",INPUT_OUTPUT!CC854)</f>
        <v/>
      </c>
      <c r="AC867" s="2430" t="str">
        <f>IF(INPUT_OUTPUT!CD854="","",INPUT_OUTPUT!CD854)</f>
        <v/>
      </c>
      <c r="AD867" s="2430" t="str">
        <f>IF(INPUT_OUTPUT!CE854="","",INPUT_OUTPUT!CE854)</f>
        <v/>
      </c>
      <c r="AE867" s="2430" t="str">
        <f>IF(INPUT_OUTPUT!CF854="","",INPUT_OUTPUT!CF854)</f>
        <v/>
      </c>
      <c r="AF867" s="2430" t="str">
        <f>IF(INPUT_OUTPUT!CG854="","",INPUT_OUTPUT!CG854)</f>
        <v/>
      </c>
      <c r="AG867" s="2430" t="str">
        <f>IF(INPUT_OUTPUT!CH854="","",INPUT_OUTPUT!CH854)</f>
        <v/>
      </c>
      <c r="AH867" s="2430" t="str">
        <f>IF(INPUT_OUTPUT!CI854="","",INPUT_OUTPUT!CI854)</f>
        <v/>
      </c>
    </row>
    <row r="868" spans="3:34" s="2437" customFormat="1" ht="12.75" customHeight="1">
      <c r="C868" s="2435" t="str">
        <f>IF(INPUT_OUTPUT!C855="","",INPUT_OUTPUT!C855)</f>
        <v/>
      </c>
      <c r="D868" s="2436" t="str">
        <f>IF(INPUT_OUTPUT!BH855="","",INPUT_OUTPUT!BH855)</f>
        <v/>
      </c>
      <c r="E868" s="2436" t="str">
        <f>IF(INPUT_OUTPUT!BI855="","",INPUT_OUTPUT!BI855)</f>
        <v/>
      </c>
      <c r="F868" s="2436" t="str">
        <f>IF(INPUT_OUTPUT!BJ855="","",INPUT_OUTPUT!BJ855)</f>
        <v/>
      </c>
      <c r="G868" s="2436" t="str">
        <f>IF(INPUT_OUTPUT!BK855="","",INPUT_OUTPUT!BK855)</f>
        <v/>
      </c>
      <c r="H868" s="2436" t="str">
        <f>IF(INPUT_OUTPUT!BL855="","",INPUT_OUTPUT!BL855)</f>
        <v/>
      </c>
      <c r="I868" s="2436" t="str">
        <f>IF(INPUT_OUTPUT!BM855="","",INPUT_OUTPUT!BM855)</f>
        <v/>
      </c>
      <c r="J868" s="2436" t="str">
        <f>IF(INPUT_OUTPUT!BN855="","",INPUT_OUTPUT!BN855)</f>
        <v/>
      </c>
      <c r="K868" s="2428" t="str">
        <f t="shared" si="42"/>
        <v/>
      </c>
      <c r="L868" s="2429" t="str">
        <f>IF(INPUT_OUTPUT!BO855="","",INPUT_OUTPUT!BO855)</f>
        <v/>
      </c>
      <c r="M868" s="2429" t="str">
        <f>IF(INPUT_OUTPUT!BP855="","",INPUT_OUTPUT!BP855)</f>
        <v/>
      </c>
      <c r="N868" s="2429" t="str">
        <f>IF(INPUT_OUTPUT!BQ855="","",INPUT_OUTPUT!BQ855)</f>
        <v/>
      </c>
      <c r="O868" s="2429" t="str">
        <f>IF(INPUT_OUTPUT!BR855="","",INPUT_OUTPUT!BR855)</f>
        <v/>
      </c>
      <c r="P868" s="2429" t="str">
        <f>IF(INPUT_OUTPUT!BS855="","",INPUT_OUTPUT!BS855)</f>
        <v/>
      </c>
      <c r="Q868" s="2429" t="str">
        <f>IF(INPUT_OUTPUT!BT855="","",INPUT_OUTPUT!BT855)</f>
        <v/>
      </c>
      <c r="R868" s="2429" t="str">
        <f>IF(INPUT_OUTPUT!BU855="","",INPUT_OUTPUT!BU855)</f>
        <v/>
      </c>
      <c r="S868" s="2435" t="str">
        <f t="shared" si="43"/>
        <v/>
      </c>
      <c r="T868" s="2429" t="str">
        <f>IF(INPUT_OUTPUT!BV855="","",INPUT_OUTPUT!BV855)</f>
        <v/>
      </c>
      <c r="U868" s="2429" t="str">
        <f>IF(INPUT_OUTPUT!BW855="","",INPUT_OUTPUT!BW855)</f>
        <v/>
      </c>
      <c r="V868" s="2429" t="str">
        <f>IF(INPUT_OUTPUT!BX855="","",INPUT_OUTPUT!BX855)</f>
        <v/>
      </c>
      <c r="W868" s="2429" t="str">
        <f>IF(INPUT_OUTPUT!BY855="","",INPUT_OUTPUT!BY855)</f>
        <v/>
      </c>
      <c r="X868" s="2429" t="str">
        <f>IF(INPUT_OUTPUT!BZ855="","",INPUT_OUTPUT!BZ855)</f>
        <v/>
      </c>
      <c r="Y868" s="2429" t="str">
        <f>IF(INPUT_OUTPUT!CA855="","",INPUT_OUTPUT!CA855)</f>
        <v/>
      </c>
      <c r="Z868" s="2429" t="str">
        <f>IF(INPUT_OUTPUT!CB855="","",INPUT_OUTPUT!CB855)</f>
        <v/>
      </c>
      <c r="AA868" s="2435" t="str">
        <f t="shared" si="44"/>
        <v/>
      </c>
      <c r="AB868" s="2430" t="str">
        <f>IF(INPUT_OUTPUT!CC855="","",INPUT_OUTPUT!CC855)</f>
        <v/>
      </c>
      <c r="AC868" s="2430" t="str">
        <f>IF(INPUT_OUTPUT!CD855="","",INPUT_OUTPUT!CD855)</f>
        <v/>
      </c>
      <c r="AD868" s="2430" t="str">
        <f>IF(INPUT_OUTPUT!CE855="","",INPUT_OUTPUT!CE855)</f>
        <v/>
      </c>
      <c r="AE868" s="2430" t="str">
        <f>IF(INPUT_OUTPUT!CF855="","",INPUT_OUTPUT!CF855)</f>
        <v/>
      </c>
      <c r="AF868" s="2430" t="str">
        <f>IF(INPUT_OUTPUT!CG855="","",INPUT_OUTPUT!CG855)</f>
        <v/>
      </c>
      <c r="AG868" s="2430" t="str">
        <f>IF(INPUT_OUTPUT!CH855="","",INPUT_OUTPUT!CH855)</f>
        <v/>
      </c>
      <c r="AH868" s="2430" t="str">
        <f>IF(INPUT_OUTPUT!CI855="","",INPUT_OUTPUT!CI855)</f>
        <v/>
      </c>
    </row>
    <row r="869" spans="3:34" s="2437" customFormat="1" ht="12.75" customHeight="1">
      <c r="C869" s="2435" t="str">
        <f>IF(INPUT_OUTPUT!C856="","",INPUT_OUTPUT!C856)</f>
        <v/>
      </c>
      <c r="D869" s="2436" t="str">
        <f>IF(INPUT_OUTPUT!BH856="","",INPUT_OUTPUT!BH856)</f>
        <v/>
      </c>
      <c r="E869" s="2436" t="str">
        <f>IF(INPUT_OUTPUT!BI856="","",INPUT_OUTPUT!BI856)</f>
        <v/>
      </c>
      <c r="F869" s="2436" t="str">
        <f>IF(INPUT_OUTPUT!BJ856="","",INPUT_OUTPUT!BJ856)</f>
        <v/>
      </c>
      <c r="G869" s="2436" t="str">
        <f>IF(INPUT_OUTPUT!BK856="","",INPUT_OUTPUT!BK856)</f>
        <v/>
      </c>
      <c r="H869" s="2436" t="str">
        <f>IF(INPUT_OUTPUT!BL856="","",INPUT_OUTPUT!BL856)</f>
        <v/>
      </c>
      <c r="I869" s="2436" t="str">
        <f>IF(INPUT_OUTPUT!BM856="","",INPUT_OUTPUT!BM856)</f>
        <v/>
      </c>
      <c r="J869" s="2436" t="str">
        <f>IF(INPUT_OUTPUT!BN856="","",INPUT_OUTPUT!BN856)</f>
        <v/>
      </c>
      <c r="K869" s="2428" t="str">
        <f t="shared" si="42"/>
        <v/>
      </c>
      <c r="L869" s="2429" t="str">
        <f>IF(INPUT_OUTPUT!BO856="","",INPUT_OUTPUT!BO856)</f>
        <v/>
      </c>
      <c r="M869" s="2429" t="str">
        <f>IF(INPUT_OUTPUT!BP856="","",INPUT_OUTPUT!BP856)</f>
        <v/>
      </c>
      <c r="N869" s="2429" t="str">
        <f>IF(INPUT_OUTPUT!BQ856="","",INPUT_OUTPUT!BQ856)</f>
        <v/>
      </c>
      <c r="O869" s="2429" t="str">
        <f>IF(INPUT_OUTPUT!BR856="","",INPUT_OUTPUT!BR856)</f>
        <v/>
      </c>
      <c r="P869" s="2429" t="str">
        <f>IF(INPUT_OUTPUT!BS856="","",INPUT_OUTPUT!BS856)</f>
        <v/>
      </c>
      <c r="Q869" s="2429" t="str">
        <f>IF(INPUT_OUTPUT!BT856="","",INPUT_OUTPUT!BT856)</f>
        <v/>
      </c>
      <c r="R869" s="2429" t="str">
        <f>IF(INPUT_OUTPUT!BU856="","",INPUT_OUTPUT!BU856)</f>
        <v/>
      </c>
      <c r="S869" s="2435" t="str">
        <f t="shared" si="43"/>
        <v/>
      </c>
      <c r="T869" s="2429" t="str">
        <f>IF(INPUT_OUTPUT!BV856="","",INPUT_OUTPUT!BV856)</f>
        <v/>
      </c>
      <c r="U869" s="2429" t="str">
        <f>IF(INPUT_OUTPUT!BW856="","",INPUT_OUTPUT!BW856)</f>
        <v/>
      </c>
      <c r="V869" s="2429" t="str">
        <f>IF(INPUT_OUTPUT!BX856="","",INPUT_OUTPUT!BX856)</f>
        <v/>
      </c>
      <c r="W869" s="2429" t="str">
        <f>IF(INPUT_OUTPUT!BY856="","",INPUT_OUTPUT!BY856)</f>
        <v/>
      </c>
      <c r="X869" s="2429" t="str">
        <f>IF(INPUT_OUTPUT!BZ856="","",INPUT_OUTPUT!BZ856)</f>
        <v/>
      </c>
      <c r="Y869" s="2429" t="str">
        <f>IF(INPUT_OUTPUT!CA856="","",INPUT_OUTPUT!CA856)</f>
        <v/>
      </c>
      <c r="Z869" s="2429" t="str">
        <f>IF(INPUT_OUTPUT!CB856="","",INPUT_OUTPUT!CB856)</f>
        <v/>
      </c>
      <c r="AA869" s="2435" t="str">
        <f t="shared" si="44"/>
        <v/>
      </c>
      <c r="AB869" s="2430" t="str">
        <f>IF(INPUT_OUTPUT!CC856="","",INPUT_OUTPUT!CC856)</f>
        <v/>
      </c>
      <c r="AC869" s="2430" t="str">
        <f>IF(INPUT_OUTPUT!CD856="","",INPUT_OUTPUT!CD856)</f>
        <v/>
      </c>
      <c r="AD869" s="2430" t="str">
        <f>IF(INPUT_OUTPUT!CE856="","",INPUT_OUTPUT!CE856)</f>
        <v/>
      </c>
      <c r="AE869" s="2430" t="str">
        <f>IF(INPUT_OUTPUT!CF856="","",INPUT_OUTPUT!CF856)</f>
        <v/>
      </c>
      <c r="AF869" s="2430" t="str">
        <f>IF(INPUT_OUTPUT!CG856="","",INPUT_OUTPUT!CG856)</f>
        <v/>
      </c>
      <c r="AG869" s="2430" t="str">
        <f>IF(INPUT_OUTPUT!CH856="","",INPUT_OUTPUT!CH856)</f>
        <v/>
      </c>
      <c r="AH869" s="2430" t="str">
        <f>IF(INPUT_OUTPUT!CI856="","",INPUT_OUTPUT!CI856)</f>
        <v/>
      </c>
    </row>
    <row r="870" spans="3:34" s="2437" customFormat="1" ht="12.75" customHeight="1">
      <c r="C870" s="2435" t="str">
        <f>IF(INPUT_OUTPUT!C857="","",INPUT_OUTPUT!C857)</f>
        <v/>
      </c>
      <c r="D870" s="2436" t="str">
        <f>IF(INPUT_OUTPUT!BH857="","",INPUT_OUTPUT!BH857)</f>
        <v/>
      </c>
      <c r="E870" s="2436" t="str">
        <f>IF(INPUT_OUTPUT!BI857="","",INPUT_OUTPUT!BI857)</f>
        <v/>
      </c>
      <c r="F870" s="2436" t="str">
        <f>IF(INPUT_OUTPUT!BJ857="","",INPUT_OUTPUT!BJ857)</f>
        <v/>
      </c>
      <c r="G870" s="2436" t="str">
        <f>IF(INPUT_OUTPUT!BK857="","",INPUT_OUTPUT!BK857)</f>
        <v/>
      </c>
      <c r="H870" s="2436" t="str">
        <f>IF(INPUT_OUTPUT!BL857="","",INPUT_OUTPUT!BL857)</f>
        <v/>
      </c>
      <c r="I870" s="2436" t="str">
        <f>IF(INPUT_OUTPUT!BM857="","",INPUT_OUTPUT!BM857)</f>
        <v/>
      </c>
      <c r="J870" s="2436" t="str">
        <f>IF(INPUT_OUTPUT!BN857="","",INPUT_OUTPUT!BN857)</f>
        <v/>
      </c>
      <c r="K870" s="2428" t="str">
        <f t="shared" si="42"/>
        <v/>
      </c>
      <c r="L870" s="2429" t="str">
        <f>IF(INPUT_OUTPUT!BO857="","",INPUT_OUTPUT!BO857)</f>
        <v/>
      </c>
      <c r="M870" s="2429" t="str">
        <f>IF(INPUT_OUTPUT!BP857="","",INPUT_OUTPUT!BP857)</f>
        <v/>
      </c>
      <c r="N870" s="2429" t="str">
        <f>IF(INPUT_OUTPUT!BQ857="","",INPUT_OUTPUT!BQ857)</f>
        <v/>
      </c>
      <c r="O870" s="2429" t="str">
        <f>IF(INPUT_OUTPUT!BR857="","",INPUT_OUTPUT!BR857)</f>
        <v/>
      </c>
      <c r="P870" s="2429" t="str">
        <f>IF(INPUT_OUTPUT!BS857="","",INPUT_OUTPUT!BS857)</f>
        <v/>
      </c>
      <c r="Q870" s="2429" t="str">
        <f>IF(INPUT_OUTPUT!BT857="","",INPUT_OUTPUT!BT857)</f>
        <v/>
      </c>
      <c r="R870" s="2429" t="str">
        <f>IF(INPUT_OUTPUT!BU857="","",INPUT_OUTPUT!BU857)</f>
        <v/>
      </c>
      <c r="S870" s="2435" t="str">
        <f t="shared" si="43"/>
        <v/>
      </c>
      <c r="T870" s="2429" t="str">
        <f>IF(INPUT_OUTPUT!BV857="","",INPUT_OUTPUT!BV857)</f>
        <v/>
      </c>
      <c r="U870" s="2429" t="str">
        <f>IF(INPUT_OUTPUT!BW857="","",INPUT_OUTPUT!BW857)</f>
        <v/>
      </c>
      <c r="V870" s="2429" t="str">
        <f>IF(INPUT_OUTPUT!BX857="","",INPUT_OUTPUT!BX857)</f>
        <v/>
      </c>
      <c r="W870" s="2429" t="str">
        <f>IF(INPUT_OUTPUT!BY857="","",INPUT_OUTPUT!BY857)</f>
        <v/>
      </c>
      <c r="X870" s="2429" t="str">
        <f>IF(INPUT_OUTPUT!BZ857="","",INPUT_OUTPUT!BZ857)</f>
        <v/>
      </c>
      <c r="Y870" s="2429" t="str">
        <f>IF(INPUT_OUTPUT!CA857="","",INPUT_OUTPUT!CA857)</f>
        <v/>
      </c>
      <c r="Z870" s="2429" t="str">
        <f>IF(INPUT_OUTPUT!CB857="","",INPUT_OUTPUT!CB857)</f>
        <v/>
      </c>
      <c r="AA870" s="2435" t="str">
        <f t="shared" si="44"/>
        <v/>
      </c>
      <c r="AB870" s="2430" t="str">
        <f>IF(INPUT_OUTPUT!CC857="","",INPUT_OUTPUT!CC857)</f>
        <v/>
      </c>
      <c r="AC870" s="2430" t="str">
        <f>IF(INPUT_OUTPUT!CD857="","",INPUT_OUTPUT!CD857)</f>
        <v/>
      </c>
      <c r="AD870" s="2430" t="str">
        <f>IF(INPUT_OUTPUT!CE857="","",INPUT_OUTPUT!CE857)</f>
        <v/>
      </c>
      <c r="AE870" s="2430" t="str">
        <f>IF(INPUT_OUTPUT!CF857="","",INPUT_OUTPUT!CF857)</f>
        <v/>
      </c>
      <c r="AF870" s="2430" t="str">
        <f>IF(INPUT_OUTPUT!CG857="","",INPUT_OUTPUT!CG857)</f>
        <v/>
      </c>
      <c r="AG870" s="2430" t="str">
        <f>IF(INPUT_OUTPUT!CH857="","",INPUT_OUTPUT!CH857)</f>
        <v/>
      </c>
      <c r="AH870" s="2430" t="str">
        <f>IF(INPUT_OUTPUT!CI857="","",INPUT_OUTPUT!CI857)</f>
        <v/>
      </c>
    </row>
    <row r="871" spans="3:34" s="2437" customFormat="1" ht="12.75" customHeight="1">
      <c r="C871" s="2435" t="str">
        <f>IF(INPUT_OUTPUT!C858="","",INPUT_OUTPUT!C858)</f>
        <v/>
      </c>
      <c r="D871" s="2436" t="str">
        <f>IF(INPUT_OUTPUT!BH858="","",INPUT_OUTPUT!BH858)</f>
        <v/>
      </c>
      <c r="E871" s="2436" t="str">
        <f>IF(INPUT_OUTPUT!BI858="","",INPUT_OUTPUT!BI858)</f>
        <v/>
      </c>
      <c r="F871" s="2436" t="str">
        <f>IF(INPUT_OUTPUT!BJ858="","",INPUT_OUTPUT!BJ858)</f>
        <v/>
      </c>
      <c r="G871" s="2436" t="str">
        <f>IF(INPUT_OUTPUT!BK858="","",INPUT_OUTPUT!BK858)</f>
        <v/>
      </c>
      <c r="H871" s="2436" t="str">
        <f>IF(INPUT_OUTPUT!BL858="","",INPUT_OUTPUT!BL858)</f>
        <v/>
      </c>
      <c r="I871" s="2436" t="str">
        <f>IF(INPUT_OUTPUT!BM858="","",INPUT_OUTPUT!BM858)</f>
        <v/>
      </c>
      <c r="J871" s="2436" t="str">
        <f>IF(INPUT_OUTPUT!BN858="","",INPUT_OUTPUT!BN858)</f>
        <v/>
      </c>
      <c r="K871" s="2428" t="str">
        <f t="shared" si="42"/>
        <v/>
      </c>
      <c r="L871" s="2429" t="str">
        <f>IF(INPUT_OUTPUT!BO858="","",INPUT_OUTPUT!BO858)</f>
        <v/>
      </c>
      <c r="M871" s="2429" t="str">
        <f>IF(INPUT_OUTPUT!BP858="","",INPUT_OUTPUT!BP858)</f>
        <v/>
      </c>
      <c r="N871" s="2429" t="str">
        <f>IF(INPUT_OUTPUT!BQ858="","",INPUT_OUTPUT!BQ858)</f>
        <v/>
      </c>
      <c r="O871" s="2429" t="str">
        <f>IF(INPUT_OUTPUT!BR858="","",INPUT_OUTPUT!BR858)</f>
        <v/>
      </c>
      <c r="P871" s="2429" t="str">
        <f>IF(INPUT_OUTPUT!BS858="","",INPUT_OUTPUT!BS858)</f>
        <v/>
      </c>
      <c r="Q871" s="2429" t="str">
        <f>IF(INPUT_OUTPUT!BT858="","",INPUT_OUTPUT!BT858)</f>
        <v/>
      </c>
      <c r="R871" s="2429" t="str">
        <f>IF(INPUT_OUTPUT!BU858="","",INPUT_OUTPUT!BU858)</f>
        <v/>
      </c>
      <c r="S871" s="2435" t="str">
        <f t="shared" si="43"/>
        <v/>
      </c>
      <c r="T871" s="2429" t="str">
        <f>IF(INPUT_OUTPUT!BV858="","",INPUT_OUTPUT!BV858)</f>
        <v/>
      </c>
      <c r="U871" s="2429" t="str">
        <f>IF(INPUT_OUTPUT!BW858="","",INPUT_OUTPUT!BW858)</f>
        <v/>
      </c>
      <c r="V871" s="2429" t="str">
        <f>IF(INPUT_OUTPUT!BX858="","",INPUT_OUTPUT!BX858)</f>
        <v/>
      </c>
      <c r="W871" s="2429" t="str">
        <f>IF(INPUT_OUTPUT!BY858="","",INPUT_OUTPUT!BY858)</f>
        <v/>
      </c>
      <c r="X871" s="2429" t="str">
        <f>IF(INPUT_OUTPUT!BZ858="","",INPUT_OUTPUT!BZ858)</f>
        <v/>
      </c>
      <c r="Y871" s="2429" t="str">
        <f>IF(INPUT_OUTPUT!CA858="","",INPUT_OUTPUT!CA858)</f>
        <v/>
      </c>
      <c r="Z871" s="2429" t="str">
        <f>IF(INPUT_OUTPUT!CB858="","",INPUT_OUTPUT!CB858)</f>
        <v/>
      </c>
      <c r="AA871" s="2435" t="str">
        <f t="shared" si="44"/>
        <v/>
      </c>
      <c r="AB871" s="2430" t="str">
        <f>IF(INPUT_OUTPUT!CC858="","",INPUT_OUTPUT!CC858)</f>
        <v/>
      </c>
      <c r="AC871" s="2430" t="str">
        <f>IF(INPUT_OUTPUT!CD858="","",INPUT_OUTPUT!CD858)</f>
        <v/>
      </c>
      <c r="AD871" s="2430" t="str">
        <f>IF(INPUT_OUTPUT!CE858="","",INPUT_OUTPUT!CE858)</f>
        <v/>
      </c>
      <c r="AE871" s="2430" t="str">
        <f>IF(INPUT_OUTPUT!CF858="","",INPUT_OUTPUT!CF858)</f>
        <v/>
      </c>
      <c r="AF871" s="2430" t="str">
        <f>IF(INPUT_OUTPUT!CG858="","",INPUT_OUTPUT!CG858)</f>
        <v/>
      </c>
      <c r="AG871" s="2430" t="str">
        <f>IF(INPUT_OUTPUT!CH858="","",INPUT_OUTPUT!CH858)</f>
        <v/>
      </c>
      <c r="AH871" s="2430" t="str">
        <f>IF(INPUT_OUTPUT!CI858="","",INPUT_OUTPUT!CI858)</f>
        <v/>
      </c>
    </row>
    <row r="872" spans="3:34" s="2437" customFormat="1" ht="12.75" customHeight="1">
      <c r="C872" s="2435" t="str">
        <f>IF(INPUT_OUTPUT!C859="","",INPUT_OUTPUT!C859)</f>
        <v/>
      </c>
      <c r="D872" s="2436" t="str">
        <f>IF(INPUT_OUTPUT!BH859="","",INPUT_OUTPUT!BH859)</f>
        <v/>
      </c>
      <c r="E872" s="2436" t="str">
        <f>IF(INPUT_OUTPUT!BI859="","",INPUT_OUTPUT!BI859)</f>
        <v/>
      </c>
      <c r="F872" s="2436" t="str">
        <f>IF(INPUT_OUTPUT!BJ859="","",INPUT_OUTPUT!BJ859)</f>
        <v/>
      </c>
      <c r="G872" s="2436" t="str">
        <f>IF(INPUT_OUTPUT!BK859="","",INPUT_OUTPUT!BK859)</f>
        <v/>
      </c>
      <c r="H872" s="2436" t="str">
        <f>IF(INPUT_OUTPUT!BL859="","",INPUT_OUTPUT!BL859)</f>
        <v/>
      </c>
      <c r="I872" s="2436" t="str">
        <f>IF(INPUT_OUTPUT!BM859="","",INPUT_OUTPUT!BM859)</f>
        <v/>
      </c>
      <c r="J872" s="2436" t="str">
        <f>IF(INPUT_OUTPUT!BN859="","",INPUT_OUTPUT!BN859)</f>
        <v/>
      </c>
      <c r="K872" s="2428" t="str">
        <f t="shared" si="42"/>
        <v/>
      </c>
      <c r="L872" s="2429" t="str">
        <f>IF(INPUT_OUTPUT!BO859="","",INPUT_OUTPUT!BO859)</f>
        <v/>
      </c>
      <c r="M872" s="2429" t="str">
        <f>IF(INPUT_OUTPUT!BP859="","",INPUT_OUTPUT!BP859)</f>
        <v/>
      </c>
      <c r="N872" s="2429" t="str">
        <f>IF(INPUT_OUTPUT!BQ859="","",INPUT_OUTPUT!BQ859)</f>
        <v/>
      </c>
      <c r="O872" s="2429" t="str">
        <f>IF(INPUT_OUTPUT!BR859="","",INPUT_OUTPUT!BR859)</f>
        <v/>
      </c>
      <c r="P872" s="2429" t="str">
        <f>IF(INPUT_OUTPUT!BS859="","",INPUT_OUTPUT!BS859)</f>
        <v/>
      </c>
      <c r="Q872" s="2429" t="str">
        <f>IF(INPUT_OUTPUT!BT859="","",INPUT_OUTPUT!BT859)</f>
        <v/>
      </c>
      <c r="R872" s="2429" t="str">
        <f>IF(INPUT_OUTPUT!BU859="","",INPUT_OUTPUT!BU859)</f>
        <v/>
      </c>
      <c r="S872" s="2435" t="str">
        <f t="shared" si="43"/>
        <v/>
      </c>
      <c r="T872" s="2429" t="str">
        <f>IF(INPUT_OUTPUT!BV859="","",INPUT_OUTPUT!BV859)</f>
        <v/>
      </c>
      <c r="U872" s="2429" t="str">
        <f>IF(INPUT_OUTPUT!BW859="","",INPUT_OUTPUT!BW859)</f>
        <v/>
      </c>
      <c r="V872" s="2429" t="str">
        <f>IF(INPUT_OUTPUT!BX859="","",INPUT_OUTPUT!BX859)</f>
        <v/>
      </c>
      <c r="W872" s="2429" t="str">
        <f>IF(INPUT_OUTPUT!BY859="","",INPUT_OUTPUT!BY859)</f>
        <v/>
      </c>
      <c r="X872" s="2429" t="str">
        <f>IF(INPUT_OUTPUT!BZ859="","",INPUT_OUTPUT!BZ859)</f>
        <v/>
      </c>
      <c r="Y872" s="2429" t="str">
        <f>IF(INPUT_OUTPUT!CA859="","",INPUT_OUTPUT!CA859)</f>
        <v/>
      </c>
      <c r="Z872" s="2429" t="str">
        <f>IF(INPUT_OUTPUT!CB859="","",INPUT_OUTPUT!CB859)</f>
        <v/>
      </c>
      <c r="AA872" s="2435" t="str">
        <f t="shared" si="44"/>
        <v/>
      </c>
      <c r="AB872" s="2430" t="str">
        <f>IF(INPUT_OUTPUT!CC859="","",INPUT_OUTPUT!CC859)</f>
        <v/>
      </c>
      <c r="AC872" s="2430" t="str">
        <f>IF(INPUT_OUTPUT!CD859="","",INPUT_OUTPUT!CD859)</f>
        <v/>
      </c>
      <c r="AD872" s="2430" t="str">
        <f>IF(INPUT_OUTPUT!CE859="","",INPUT_OUTPUT!CE859)</f>
        <v/>
      </c>
      <c r="AE872" s="2430" t="str">
        <f>IF(INPUT_OUTPUT!CF859="","",INPUT_OUTPUT!CF859)</f>
        <v/>
      </c>
      <c r="AF872" s="2430" t="str">
        <f>IF(INPUT_OUTPUT!CG859="","",INPUT_OUTPUT!CG859)</f>
        <v/>
      </c>
      <c r="AG872" s="2430" t="str">
        <f>IF(INPUT_OUTPUT!CH859="","",INPUT_OUTPUT!CH859)</f>
        <v/>
      </c>
      <c r="AH872" s="2430" t="str">
        <f>IF(INPUT_OUTPUT!CI859="","",INPUT_OUTPUT!CI859)</f>
        <v/>
      </c>
    </row>
    <row r="873" spans="3:34" s="2437" customFormat="1" ht="12.75" customHeight="1">
      <c r="C873" s="2435" t="str">
        <f>IF(INPUT_OUTPUT!C860="","",INPUT_OUTPUT!C860)</f>
        <v/>
      </c>
      <c r="D873" s="2436" t="str">
        <f>IF(INPUT_OUTPUT!BH860="","",INPUT_OUTPUT!BH860)</f>
        <v/>
      </c>
      <c r="E873" s="2436" t="str">
        <f>IF(INPUT_OUTPUT!BI860="","",INPUT_OUTPUT!BI860)</f>
        <v/>
      </c>
      <c r="F873" s="2436" t="str">
        <f>IF(INPUT_OUTPUT!BJ860="","",INPUT_OUTPUT!BJ860)</f>
        <v/>
      </c>
      <c r="G873" s="2436" t="str">
        <f>IF(INPUT_OUTPUT!BK860="","",INPUT_OUTPUT!BK860)</f>
        <v/>
      </c>
      <c r="H873" s="2436" t="str">
        <f>IF(INPUT_OUTPUT!BL860="","",INPUT_OUTPUT!BL860)</f>
        <v/>
      </c>
      <c r="I873" s="2436" t="str">
        <f>IF(INPUT_OUTPUT!BM860="","",INPUT_OUTPUT!BM860)</f>
        <v/>
      </c>
      <c r="J873" s="2436" t="str">
        <f>IF(INPUT_OUTPUT!BN860="","",INPUT_OUTPUT!BN860)</f>
        <v/>
      </c>
      <c r="K873" s="2428" t="str">
        <f t="shared" si="42"/>
        <v/>
      </c>
      <c r="L873" s="2429" t="str">
        <f>IF(INPUT_OUTPUT!BO860="","",INPUT_OUTPUT!BO860)</f>
        <v/>
      </c>
      <c r="M873" s="2429" t="str">
        <f>IF(INPUT_OUTPUT!BP860="","",INPUT_OUTPUT!BP860)</f>
        <v/>
      </c>
      <c r="N873" s="2429" t="str">
        <f>IF(INPUT_OUTPUT!BQ860="","",INPUT_OUTPUT!BQ860)</f>
        <v/>
      </c>
      <c r="O873" s="2429" t="str">
        <f>IF(INPUT_OUTPUT!BR860="","",INPUT_OUTPUT!BR860)</f>
        <v/>
      </c>
      <c r="P873" s="2429" t="str">
        <f>IF(INPUT_OUTPUT!BS860="","",INPUT_OUTPUT!BS860)</f>
        <v/>
      </c>
      <c r="Q873" s="2429" t="str">
        <f>IF(INPUT_OUTPUT!BT860="","",INPUT_OUTPUT!BT860)</f>
        <v/>
      </c>
      <c r="R873" s="2429" t="str">
        <f>IF(INPUT_OUTPUT!BU860="","",INPUT_OUTPUT!BU860)</f>
        <v/>
      </c>
      <c r="S873" s="2435" t="str">
        <f t="shared" si="43"/>
        <v/>
      </c>
      <c r="T873" s="2429" t="str">
        <f>IF(INPUT_OUTPUT!BV860="","",INPUT_OUTPUT!BV860)</f>
        <v/>
      </c>
      <c r="U873" s="2429" t="str">
        <f>IF(INPUT_OUTPUT!BW860="","",INPUT_OUTPUT!BW860)</f>
        <v/>
      </c>
      <c r="V873" s="2429" t="str">
        <f>IF(INPUT_OUTPUT!BX860="","",INPUT_OUTPUT!BX860)</f>
        <v/>
      </c>
      <c r="W873" s="2429" t="str">
        <f>IF(INPUT_OUTPUT!BY860="","",INPUT_OUTPUT!BY860)</f>
        <v/>
      </c>
      <c r="X873" s="2429" t="str">
        <f>IF(INPUT_OUTPUT!BZ860="","",INPUT_OUTPUT!BZ860)</f>
        <v/>
      </c>
      <c r="Y873" s="2429" t="str">
        <f>IF(INPUT_OUTPUT!CA860="","",INPUT_OUTPUT!CA860)</f>
        <v/>
      </c>
      <c r="Z873" s="2429" t="str">
        <f>IF(INPUT_OUTPUT!CB860="","",INPUT_OUTPUT!CB860)</f>
        <v/>
      </c>
      <c r="AA873" s="2435" t="str">
        <f t="shared" si="44"/>
        <v/>
      </c>
      <c r="AB873" s="2430" t="str">
        <f>IF(INPUT_OUTPUT!CC860="","",INPUT_OUTPUT!CC860)</f>
        <v/>
      </c>
      <c r="AC873" s="2430" t="str">
        <f>IF(INPUT_OUTPUT!CD860="","",INPUT_OUTPUT!CD860)</f>
        <v/>
      </c>
      <c r="AD873" s="2430" t="str">
        <f>IF(INPUT_OUTPUT!CE860="","",INPUT_OUTPUT!CE860)</f>
        <v/>
      </c>
      <c r="AE873" s="2430" t="str">
        <f>IF(INPUT_OUTPUT!CF860="","",INPUT_OUTPUT!CF860)</f>
        <v/>
      </c>
      <c r="AF873" s="2430" t="str">
        <f>IF(INPUT_OUTPUT!CG860="","",INPUT_OUTPUT!CG860)</f>
        <v/>
      </c>
      <c r="AG873" s="2430" t="str">
        <f>IF(INPUT_OUTPUT!CH860="","",INPUT_OUTPUT!CH860)</f>
        <v/>
      </c>
      <c r="AH873" s="2430" t="str">
        <f>IF(INPUT_OUTPUT!CI860="","",INPUT_OUTPUT!CI860)</f>
        <v/>
      </c>
    </row>
    <row r="874" spans="3:34" s="2437" customFormat="1" ht="12.75" customHeight="1">
      <c r="C874" s="2435" t="str">
        <f>IF(INPUT_OUTPUT!C861="","",INPUT_OUTPUT!C861)</f>
        <v/>
      </c>
      <c r="D874" s="2436" t="str">
        <f>IF(INPUT_OUTPUT!BH861="","",INPUT_OUTPUT!BH861)</f>
        <v/>
      </c>
      <c r="E874" s="2436" t="str">
        <f>IF(INPUT_OUTPUT!BI861="","",INPUT_OUTPUT!BI861)</f>
        <v/>
      </c>
      <c r="F874" s="2436" t="str">
        <f>IF(INPUT_OUTPUT!BJ861="","",INPUT_OUTPUT!BJ861)</f>
        <v/>
      </c>
      <c r="G874" s="2436" t="str">
        <f>IF(INPUT_OUTPUT!BK861="","",INPUT_OUTPUT!BK861)</f>
        <v/>
      </c>
      <c r="H874" s="2436" t="str">
        <f>IF(INPUT_OUTPUT!BL861="","",INPUT_OUTPUT!BL861)</f>
        <v/>
      </c>
      <c r="I874" s="2436" t="str">
        <f>IF(INPUT_OUTPUT!BM861="","",INPUT_OUTPUT!BM861)</f>
        <v/>
      </c>
      <c r="J874" s="2436" t="str">
        <f>IF(INPUT_OUTPUT!BN861="","",INPUT_OUTPUT!BN861)</f>
        <v/>
      </c>
      <c r="K874" s="2428" t="str">
        <f t="shared" si="42"/>
        <v/>
      </c>
      <c r="L874" s="2429" t="str">
        <f>IF(INPUT_OUTPUT!BO861="","",INPUT_OUTPUT!BO861)</f>
        <v/>
      </c>
      <c r="M874" s="2429" t="str">
        <f>IF(INPUT_OUTPUT!BP861="","",INPUT_OUTPUT!BP861)</f>
        <v/>
      </c>
      <c r="N874" s="2429" t="str">
        <f>IF(INPUT_OUTPUT!BQ861="","",INPUT_OUTPUT!BQ861)</f>
        <v/>
      </c>
      <c r="O874" s="2429" t="str">
        <f>IF(INPUT_OUTPUT!BR861="","",INPUT_OUTPUT!BR861)</f>
        <v/>
      </c>
      <c r="P874" s="2429" t="str">
        <f>IF(INPUT_OUTPUT!BS861="","",INPUT_OUTPUT!BS861)</f>
        <v/>
      </c>
      <c r="Q874" s="2429" t="str">
        <f>IF(INPUT_OUTPUT!BT861="","",INPUT_OUTPUT!BT861)</f>
        <v/>
      </c>
      <c r="R874" s="2429" t="str">
        <f>IF(INPUT_OUTPUT!BU861="","",INPUT_OUTPUT!BU861)</f>
        <v/>
      </c>
      <c r="S874" s="2435" t="str">
        <f t="shared" si="43"/>
        <v/>
      </c>
      <c r="T874" s="2429" t="str">
        <f>IF(INPUT_OUTPUT!BV861="","",INPUT_OUTPUT!BV861)</f>
        <v/>
      </c>
      <c r="U874" s="2429" t="str">
        <f>IF(INPUT_OUTPUT!BW861="","",INPUT_OUTPUT!BW861)</f>
        <v/>
      </c>
      <c r="V874" s="2429" t="str">
        <f>IF(INPUT_OUTPUT!BX861="","",INPUT_OUTPUT!BX861)</f>
        <v/>
      </c>
      <c r="W874" s="2429" t="str">
        <f>IF(INPUT_OUTPUT!BY861="","",INPUT_OUTPUT!BY861)</f>
        <v/>
      </c>
      <c r="X874" s="2429" t="str">
        <f>IF(INPUT_OUTPUT!BZ861="","",INPUT_OUTPUT!BZ861)</f>
        <v/>
      </c>
      <c r="Y874" s="2429" t="str">
        <f>IF(INPUT_OUTPUT!CA861="","",INPUT_OUTPUT!CA861)</f>
        <v/>
      </c>
      <c r="Z874" s="2429" t="str">
        <f>IF(INPUT_OUTPUT!CB861="","",INPUT_OUTPUT!CB861)</f>
        <v/>
      </c>
      <c r="AA874" s="2435" t="str">
        <f t="shared" si="44"/>
        <v/>
      </c>
      <c r="AB874" s="2430" t="str">
        <f>IF(INPUT_OUTPUT!CC861="","",INPUT_OUTPUT!CC861)</f>
        <v/>
      </c>
      <c r="AC874" s="2430" t="str">
        <f>IF(INPUT_OUTPUT!CD861="","",INPUT_OUTPUT!CD861)</f>
        <v/>
      </c>
      <c r="AD874" s="2430" t="str">
        <f>IF(INPUT_OUTPUT!CE861="","",INPUT_OUTPUT!CE861)</f>
        <v/>
      </c>
      <c r="AE874" s="2430" t="str">
        <f>IF(INPUT_OUTPUT!CF861="","",INPUT_OUTPUT!CF861)</f>
        <v/>
      </c>
      <c r="AF874" s="2430" t="str">
        <f>IF(INPUT_OUTPUT!CG861="","",INPUT_OUTPUT!CG861)</f>
        <v/>
      </c>
      <c r="AG874" s="2430" t="str">
        <f>IF(INPUT_OUTPUT!CH861="","",INPUT_OUTPUT!CH861)</f>
        <v/>
      </c>
      <c r="AH874" s="2430" t="str">
        <f>IF(INPUT_OUTPUT!CI861="","",INPUT_OUTPUT!CI861)</f>
        <v/>
      </c>
    </row>
    <row r="875" spans="3:34" s="2437" customFormat="1" ht="12.75" customHeight="1">
      <c r="C875" s="2435" t="str">
        <f>IF(INPUT_OUTPUT!C862="","",INPUT_OUTPUT!C862)</f>
        <v/>
      </c>
      <c r="D875" s="2436" t="str">
        <f>IF(INPUT_OUTPUT!BH862="","",INPUT_OUTPUT!BH862)</f>
        <v/>
      </c>
      <c r="E875" s="2436" t="str">
        <f>IF(INPUT_OUTPUT!BI862="","",INPUT_OUTPUT!BI862)</f>
        <v/>
      </c>
      <c r="F875" s="2436" t="str">
        <f>IF(INPUT_OUTPUT!BJ862="","",INPUT_OUTPUT!BJ862)</f>
        <v/>
      </c>
      <c r="G875" s="2436" t="str">
        <f>IF(INPUT_OUTPUT!BK862="","",INPUT_OUTPUT!BK862)</f>
        <v/>
      </c>
      <c r="H875" s="2436" t="str">
        <f>IF(INPUT_OUTPUT!BL862="","",INPUT_OUTPUT!BL862)</f>
        <v/>
      </c>
      <c r="I875" s="2436" t="str">
        <f>IF(INPUT_OUTPUT!BM862="","",INPUT_OUTPUT!BM862)</f>
        <v/>
      </c>
      <c r="J875" s="2436" t="str">
        <f>IF(INPUT_OUTPUT!BN862="","",INPUT_OUTPUT!BN862)</f>
        <v/>
      </c>
      <c r="K875" s="2428" t="str">
        <f t="shared" si="42"/>
        <v/>
      </c>
      <c r="L875" s="2429" t="str">
        <f>IF(INPUT_OUTPUT!BO862="","",INPUT_OUTPUT!BO862)</f>
        <v/>
      </c>
      <c r="M875" s="2429" t="str">
        <f>IF(INPUT_OUTPUT!BP862="","",INPUT_OUTPUT!BP862)</f>
        <v/>
      </c>
      <c r="N875" s="2429" t="str">
        <f>IF(INPUT_OUTPUT!BQ862="","",INPUT_OUTPUT!BQ862)</f>
        <v/>
      </c>
      <c r="O875" s="2429" t="str">
        <f>IF(INPUT_OUTPUT!BR862="","",INPUT_OUTPUT!BR862)</f>
        <v/>
      </c>
      <c r="P875" s="2429" t="str">
        <f>IF(INPUT_OUTPUT!BS862="","",INPUT_OUTPUT!BS862)</f>
        <v/>
      </c>
      <c r="Q875" s="2429" t="str">
        <f>IF(INPUT_OUTPUT!BT862="","",INPUT_OUTPUT!BT862)</f>
        <v/>
      </c>
      <c r="R875" s="2429" t="str">
        <f>IF(INPUT_OUTPUT!BU862="","",INPUT_OUTPUT!BU862)</f>
        <v/>
      </c>
      <c r="S875" s="2435" t="str">
        <f t="shared" si="43"/>
        <v/>
      </c>
      <c r="T875" s="2429" t="str">
        <f>IF(INPUT_OUTPUT!BV862="","",INPUT_OUTPUT!BV862)</f>
        <v/>
      </c>
      <c r="U875" s="2429" t="str">
        <f>IF(INPUT_OUTPUT!BW862="","",INPUT_OUTPUT!BW862)</f>
        <v/>
      </c>
      <c r="V875" s="2429" t="str">
        <f>IF(INPUT_OUTPUT!BX862="","",INPUT_OUTPUT!BX862)</f>
        <v/>
      </c>
      <c r="W875" s="2429" t="str">
        <f>IF(INPUT_OUTPUT!BY862="","",INPUT_OUTPUT!BY862)</f>
        <v/>
      </c>
      <c r="X875" s="2429" t="str">
        <f>IF(INPUT_OUTPUT!BZ862="","",INPUT_OUTPUT!BZ862)</f>
        <v/>
      </c>
      <c r="Y875" s="2429" t="str">
        <f>IF(INPUT_OUTPUT!CA862="","",INPUT_OUTPUT!CA862)</f>
        <v/>
      </c>
      <c r="Z875" s="2429" t="str">
        <f>IF(INPUT_OUTPUT!CB862="","",INPUT_OUTPUT!CB862)</f>
        <v/>
      </c>
      <c r="AA875" s="2435" t="str">
        <f t="shared" si="44"/>
        <v/>
      </c>
      <c r="AB875" s="2430" t="str">
        <f>IF(INPUT_OUTPUT!CC862="","",INPUT_OUTPUT!CC862)</f>
        <v/>
      </c>
      <c r="AC875" s="2430" t="str">
        <f>IF(INPUT_OUTPUT!CD862="","",INPUT_OUTPUT!CD862)</f>
        <v/>
      </c>
      <c r="AD875" s="2430" t="str">
        <f>IF(INPUT_OUTPUT!CE862="","",INPUT_OUTPUT!CE862)</f>
        <v/>
      </c>
      <c r="AE875" s="2430" t="str">
        <f>IF(INPUT_OUTPUT!CF862="","",INPUT_OUTPUT!CF862)</f>
        <v/>
      </c>
      <c r="AF875" s="2430" t="str">
        <f>IF(INPUT_OUTPUT!CG862="","",INPUT_OUTPUT!CG862)</f>
        <v/>
      </c>
      <c r="AG875" s="2430" t="str">
        <f>IF(INPUT_OUTPUT!CH862="","",INPUT_OUTPUT!CH862)</f>
        <v/>
      </c>
      <c r="AH875" s="2430" t="str">
        <f>IF(INPUT_OUTPUT!CI862="","",INPUT_OUTPUT!CI862)</f>
        <v/>
      </c>
    </row>
    <row r="876" spans="3:34" s="2437" customFormat="1" ht="12.75" customHeight="1">
      <c r="C876" s="2435" t="str">
        <f>IF(INPUT_OUTPUT!C863="","",INPUT_OUTPUT!C863)</f>
        <v/>
      </c>
      <c r="D876" s="2436" t="str">
        <f>IF(INPUT_OUTPUT!BH863="","",INPUT_OUTPUT!BH863)</f>
        <v/>
      </c>
      <c r="E876" s="2436" t="str">
        <f>IF(INPUT_OUTPUT!BI863="","",INPUT_OUTPUT!BI863)</f>
        <v/>
      </c>
      <c r="F876" s="2436" t="str">
        <f>IF(INPUT_OUTPUT!BJ863="","",INPUT_OUTPUT!BJ863)</f>
        <v/>
      </c>
      <c r="G876" s="2436" t="str">
        <f>IF(INPUT_OUTPUT!BK863="","",INPUT_OUTPUT!BK863)</f>
        <v/>
      </c>
      <c r="H876" s="2436" t="str">
        <f>IF(INPUT_OUTPUT!BL863="","",INPUT_OUTPUT!BL863)</f>
        <v/>
      </c>
      <c r="I876" s="2436" t="str">
        <f>IF(INPUT_OUTPUT!BM863="","",INPUT_OUTPUT!BM863)</f>
        <v/>
      </c>
      <c r="J876" s="2436" t="str">
        <f>IF(INPUT_OUTPUT!BN863="","",INPUT_OUTPUT!BN863)</f>
        <v/>
      </c>
      <c r="K876" s="2428" t="str">
        <f t="shared" si="42"/>
        <v/>
      </c>
      <c r="L876" s="2429" t="str">
        <f>IF(INPUT_OUTPUT!BO863="","",INPUT_OUTPUT!BO863)</f>
        <v/>
      </c>
      <c r="M876" s="2429" t="str">
        <f>IF(INPUT_OUTPUT!BP863="","",INPUT_OUTPUT!BP863)</f>
        <v/>
      </c>
      <c r="N876" s="2429" t="str">
        <f>IF(INPUT_OUTPUT!BQ863="","",INPUT_OUTPUT!BQ863)</f>
        <v/>
      </c>
      <c r="O876" s="2429" t="str">
        <f>IF(INPUT_OUTPUT!BR863="","",INPUT_OUTPUT!BR863)</f>
        <v/>
      </c>
      <c r="P876" s="2429" t="str">
        <f>IF(INPUT_OUTPUT!BS863="","",INPUT_OUTPUT!BS863)</f>
        <v/>
      </c>
      <c r="Q876" s="2429" t="str">
        <f>IF(INPUT_OUTPUT!BT863="","",INPUT_OUTPUT!BT863)</f>
        <v/>
      </c>
      <c r="R876" s="2429" t="str">
        <f>IF(INPUT_OUTPUT!BU863="","",INPUT_OUTPUT!BU863)</f>
        <v/>
      </c>
      <c r="S876" s="2435" t="str">
        <f t="shared" si="43"/>
        <v/>
      </c>
      <c r="T876" s="2429" t="str">
        <f>IF(INPUT_OUTPUT!BV863="","",INPUT_OUTPUT!BV863)</f>
        <v/>
      </c>
      <c r="U876" s="2429" t="str">
        <f>IF(INPUT_OUTPUT!BW863="","",INPUT_OUTPUT!BW863)</f>
        <v/>
      </c>
      <c r="V876" s="2429" t="str">
        <f>IF(INPUT_OUTPUT!BX863="","",INPUT_OUTPUT!BX863)</f>
        <v/>
      </c>
      <c r="W876" s="2429" t="str">
        <f>IF(INPUT_OUTPUT!BY863="","",INPUT_OUTPUT!BY863)</f>
        <v/>
      </c>
      <c r="X876" s="2429" t="str">
        <f>IF(INPUT_OUTPUT!BZ863="","",INPUT_OUTPUT!BZ863)</f>
        <v/>
      </c>
      <c r="Y876" s="2429" t="str">
        <f>IF(INPUT_OUTPUT!CA863="","",INPUT_OUTPUT!CA863)</f>
        <v/>
      </c>
      <c r="Z876" s="2429" t="str">
        <f>IF(INPUT_OUTPUT!CB863="","",INPUT_OUTPUT!CB863)</f>
        <v/>
      </c>
      <c r="AA876" s="2435" t="str">
        <f t="shared" si="44"/>
        <v/>
      </c>
      <c r="AB876" s="2430" t="str">
        <f>IF(INPUT_OUTPUT!CC863="","",INPUT_OUTPUT!CC863)</f>
        <v/>
      </c>
      <c r="AC876" s="2430" t="str">
        <f>IF(INPUT_OUTPUT!CD863="","",INPUT_OUTPUT!CD863)</f>
        <v/>
      </c>
      <c r="AD876" s="2430" t="str">
        <f>IF(INPUT_OUTPUT!CE863="","",INPUT_OUTPUT!CE863)</f>
        <v/>
      </c>
      <c r="AE876" s="2430" t="str">
        <f>IF(INPUT_OUTPUT!CF863="","",INPUT_OUTPUT!CF863)</f>
        <v/>
      </c>
      <c r="AF876" s="2430" t="str">
        <f>IF(INPUT_OUTPUT!CG863="","",INPUT_OUTPUT!CG863)</f>
        <v/>
      </c>
      <c r="AG876" s="2430" t="str">
        <f>IF(INPUT_OUTPUT!CH863="","",INPUT_OUTPUT!CH863)</f>
        <v/>
      </c>
      <c r="AH876" s="2430" t="str">
        <f>IF(INPUT_OUTPUT!CI863="","",INPUT_OUTPUT!CI863)</f>
        <v/>
      </c>
    </row>
    <row r="877" spans="3:34" s="2437" customFormat="1" ht="12.75" customHeight="1">
      <c r="C877" s="2435" t="str">
        <f>IF(INPUT_OUTPUT!C864="","",INPUT_OUTPUT!C864)</f>
        <v/>
      </c>
      <c r="D877" s="2436" t="str">
        <f>IF(INPUT_OUTPUT!BH864="","",INPUT_OUTPUT!BH864)</f>
        <v/>
      </c>
      <c r="E877" s="2436" t="str">
        <f>IF(INPUT_OUTPUT!BI864="","",INPUT_OUTPUT!BI864)</f>
        <v/>
      </c>
      <c r="F877" s="2436" t="str">
        <f>IF(INPUT_OUTPUT!BJ864="","",INPUT_OUTPUT!BJ864)</f>
        <v/>
      </c>
      <c r="G877" s="2436" t="str">
        <f>IF(INPUT_OUTPUT!BK864="","",INPUT_OUTPUT!BK864)</f>
        <v/>
      </c>
      <c r="H877" s="2436" t="str">
        <f>IF(INPUT_OUTPUT!BL864="","",INPUT_OUTPUT!BL864)</f>
        <v/>
      </c>
      <c r="I877" s="2436" t="str">
        <f>IF(INPUT_OUTPUT!BM864="","",INPUT_OUTPUT!BM864)</f>
        <v/>
      </c>
      <c r="J877" s="2436" t="str">
        <f>IF(INPUT_OUTPUT!BN864="","",INPUT_OUTPUT!BN864)</f>
        <v/>
      </c>
      <c r="K877" s="2428" t="str">
        <f t="shared" si="42"/>
        <v/>
      </c>
      <c r="L877" s="2429" t="str">
        <f>IF(INPUT_OUTPUT!BO864="","",INPUT_OUTPUT!BO864)</f>
        <v/>
      </c>
      <c r="M877" s="2429" t="str">
        <f>IF(INPUT_OUTPUT!BP864="","",INPUT_OUTPUT!BP864)</f>
        <v/>
      </c>
      <c r="N877" s="2429" t="str">
        <f>IF(INPUT_OUTPUT!BQ864="","",INPUT_OUTPUT!BQ864)</f>
        <v/>
      </c>
      <c r="O877" s="2429" t="str">
        <f>IF(INPUT_OUTPUT!BR864="","",INPUT_OUTPUT!BR864)</f>
        <v/>
      </c>
      <c r="P877" s="2429" t="str">
        <f>IF(INPUT_OUTPUT!BS864="","",INPUT_OUTPUT!BS864)</f>
        <v/>
      </c>
      <c r="Q877" s="2429" t="str">
        <f>IF(INPUT_OUTPUT!BT864="","",INPUT_OUTPUT!BT864)</f>
        <v/>
      </c>
      <c r="R877" s="2429" t="str">
        <f>IF(INPUT_OUTPUT!BU864="","",INPUT_OUTPUT!BU864)</f>
        <v/>
      </c>
      <c r="S877" s="2435" t="str">
        <f t="shared" si="43"/>
        <v/>
      </c>
      <c r="T877" s="2429" t="str">
        <f>IF(INPUT_OUTPUT!BV864="","",INPUT_OUTPUT!BV864)</f>
        <v/>
      </c>
      <c r="U877" s="2429" t="str">
        <f>IF(INPUT_OUTPUT!BW864="","",INPUT_OUTPUT!BW864)</f>
        <v/>
      </c>
      <c r="V877" s="2429" t="str">
        <f>IF(INPUT_OUTPUT!BX864="","",INPUT_OUTPUT!BX864)</f>
        <v/>
      </c>
      <c r="W877" s="2429" t="str">
        <f>IF(INPUT_OUTPUT!BY864="","",INPUT_OUTPUT!BY864)</f>
        <v/>
      </c>
      <c r="X877" s="2429" t="str">
        <f>IF(INPUT_OUTPUT!BZ864="","",INPUT_OUTPUT!BZ864)</f>
        <v/>
      </c>
      <c r="Y877" s="2429" t="str">
        <f>IF(INPUT_OUTPUT!CA864="","",INPUT_OUTPUT!CA864)</f>
        <v/>
      </c>
      <c r="Z877" s="2429" t="str">
        <f>IF(INPUT_OUTPUT!CB864="","",INPUT_OUTPUT!CB864)</f>
        <v/>
      </c>
      <c r="AA877" s="2435" t="str">
        <f t="shared" si="44"/>
        <v/>
      </c>
      <c r="AB877" s="2430" t="str">
        <f>IF(INPUT_OUTPUT!CC864="","",INPUT_OUTPUT!CC864)</f>
        <v/>
      </c>
      <c r="AC877" s="2430" t="str">
        <f>IF(INPUT_OUTPUT!CD864="","",INPUT_OUTPUT!CD864)</f>
        <v/>
      </c>
      <c r="AD877" s="2430" t="str">
        <f>IF(INPUT_OUTPUT!CE864="","",INPUT_OUTPUT!CE864)</f>
        <v/>
      </c>
      <c r="AE877" s="2430" t="str">
        <f>IF(INPUT_OUTPUT!CF864="","",INPUT_OUTPUT!CF864)</f>
        <v/>
      </c>
      <c r="AF877" s="2430" t="str">
        <f>IF(INPUT_OUTPUT!CG864="","",INPUT_OUTPUT!CG864)</f>
        <v/>
      </c>
      <c r="AG877" s="2430" t="str">
        <f>IF(INPUT_OUTPUT!CH864="","",INPUT_OUTPUT!CH864)</f>
        <v/>
      </c>
      <c r="AH877" s="2430" t="str">
        <f>IF(INPUT_OUTPUT!CI864="","",INPUT_OUTPUT!CI864)</f>
        <v/>
      </c>
    </row>
    <row r="878" spans="3:34" s="2437" customFormat="1" ht="12.75" customHeight="1">
      <c r="C878" s="2435" t="str">
        <f>IF(INPUT_OUTPUT!C865="","",INPUT_OUTPUT!C865)</f>
        <v/>
      </c>
      <c r="D878" s="2436" t="str">
        <f>IF(INPUT_OUTPUT!BH865="","",INPUT_OUTPUT!BH865)</f>
        <v/>
      </c>
      <c r="E878" s="2436" t="str">
        <f>IF(INPUT_OUTPUT!BI865="","",INPUT_OUTPUT!BI865)</f>
        <v/>
      </c>
      <c r="F878" s="2436" t="str">
        <f>IF(INPUT_OUTPUT!BJ865="","",INPUT_OUTPUT!BJ865)</f>
        <v/>
      </c>
      <c r="G878" s="2436" t="str">
        <f>IF(INPUT_OUTPUT!BK865="","",INPUT_OUTPUT!BK865)</f>
        <v/>
      </c>
      <c r="H878" s="2436" t="str">
        <f>IF(INPUT_OUTPUT!BL865="","",INPUT_OUTPUT!BL865)</f>
        <v/>
      </c>
      <c r="I878" s="2436" t="str">
        <f>IF(INPUT_OUTPUT!BM865="","",INPUT_OUTPUT!BM865)</f>
        <v/>
      </c>
      <c r="J878" s="2436" t="str">
        <f>IF(INPUT_OUTPUT!BN865="","",INPUT_OUTPUT!BN865)</f>
        <v/>
      </c>
      <c r="K878" s="2428" t="str">
        <f t="shared" si="42"/>
        <v/>
      </c>
      <c r="L878" s="2429" t="str">
        <f>IF(INPUT_OUTPUT!BO865="","",INPUT_OUTPUT!BO865)</f>
        <v/>
      </c>
      <c r="M878" s="2429" t="str">
        <f>IF(INPUT_OUTPUT!BP865="","",INPUT_OUTPUT!BP865)</f>
        <v/>
      </c>
      <c r="N878" s="2429" t="str">
        <f>IF(INPUT_OUTPUT!BQ865="","",INPUT_OUTPUT!BQ865)</f>
        <v/>
      </c>
      <c r="O878" s="2429" t="str">
        <f>IF(INPUT_OUTPUT!BR865="","",INPUT_OUTPUT!BR865)</f>
        <v/>
      </c>
      <c r="P878" s="2429" t="str">
        <f>IF(INPUT_OUTPUT!BS865="","",INPUT_OUTPUT!BS865)</f>
        <v/>
      </c>
      <c r="Q878" s="2429" t="str">
        <f>IF(INPUT_OUTPUT!BT865="","",INPUT_OUTPUT!BT865)</f>
        <v/>
      </c>
      <c r="R878" s="2429" t="str">
        <f>IF(INPUT_OUTPUT!BU865="","",INPUT_OUTPUT!BU865)</f>
        <v/>
      </c>
      <c r="S878" s="2435" t="str">
        <f t="shared" si="43"/>
        <v/>
      </c>
      <c r="T878" s="2429" t="str">
        <f>IF(INPUT_OUTPUT!BV865="","",INPUT_OUTPUT!BV865)</f>
        <v/>
      </c>
      <c r="U878" s="2429" t="str">
        <f>IF(INPUT_OUTPUT!BW865="","",INPUT_OUTPUT!BW865)</f>
        <v/>
      </c>
      <c r="V878" s="2429" t="str">
        <f>IF(INPUT_OUTPUT!BX865="","",INPUT_OUTPUT!BX865)</f>
        <v/>
      </c>
      <c r="W878" s="2429" t="str">
        <f>IF(INPUT_OUTPUT!BY865="","",INPUT_OUTPUT!BY865)</f>
        <v/>
      </c>
      <c r="X878" s="2429" t="str">
        <f>IF(INPUT_OUTPUT!BZ865="","",INPUT_OUTPUT!BZ865)</f>
        <v/>
      </c>
      <c r="Y878" s="2429" t="str">
        <f>IF(INPUT_OUTPUT!CA865="","",INPUT_OUTPUT!CA865)</f>
        <v/>
      </c>
      <c r="Z878" s="2429" t="str">
        <f>IF(INPUT_OUTPUT!CB865="","",INPUT_OUTPUT!CB865)</f>
        <v/>
      </c>
      <c r="AA878" s="2435" t="str">
        <f t="shared" si="44"/>
        <v/>
      </c>
      <c r="AB878" s="2430" t="str">
        <f>IF(INPUT_OUTPUT!CC865="","",INPUT_OUTPUT!CC865)</f>
        <v/>
      </c>
      <c r="AC878" s="2430" t="str">
        <f>IF(INPUT_OUTPUT!CD865="","",INPUT_OUTPUT!CD865)</f>
        <v/>
      </c>
      <c r="AD878" s="2430" t="str">
        <f>IF(INPUT_OUTPUT!CE865="","",INPUT_OUTPUT!CE865)</f>
        <v/>
      </c>
      <c r="AE878" s="2430" t="str">
        <f>IF(INPUT_OUTPUT!CF865="","",INPUT_OUTPUT!CF865)</f>
        <v/>
      </c>
      <c r="AF878" s="2430" t="str">
        <f>IF(INPUT_OUTPUT!CG865="","",INPUT_OUTPUT!CG865)</f>
        <v/>
      </c>
      <c r="AG878" s="2430" t="str">
        <f>IF(INPUT_OUTPUT!CH865="","",INPUT_OUTPUT!CH865)</f>
        <v/>
      </c>
      <c r="AH878" s="2430" t="str">
        <f>IF(INPUT_OUTPUT!CI865="","",INPUT_OUTPUT!CI865)</f>
        <v/>
      </c>
    </row>
    <row r="879" spans="3:34" s="2437" customFormat="1" ht="12.75" customHeight="1">
      <c r="C879" s="2435" t="str">
        <f>IF(INPUT_OUTPUT!C866="","",INPUT_OUTPUT!C866)</f>
        <v/>
      </c>
      <c r="D879" s="2436" t="str">
        <f>IF(INPUT_OUTPUT!BH866="","",INPUT_OUTPUT!BH866)</f>
        <v/>
      </c>
      <c r="E879" s="2436" t="str">
        <f>IF(INPUT_OUTPUT!BI866="","",INPUT_OUTPUT!BI866)</f>
        <v/>
      </c>
      <c r="F879" s="2436" t="str">
        <f>IF(INPUT_OUTPUT!BJ866="","",INPUT_OUTPUT!BJ866)</f>
        <v/>
      </c>
      <c r="G879" s="2436" t="str">
        <f>IF(INPUT_OUTPUT!BK866="","",INPUT_OUTPUT!BK866)</f>
        <v/>
      </c>
      <c r="H879" s="2436" t="str">
        <f>IF(INPUT_OUTPUT!BL866="","",INPUT_OUTPUT!BL866)</f>
        <v/>
      </c>
      <c r="I879" s="2436" t="str">
        <f>IF(INPUT_OUTPUT!BM866="","",INPUT_OUTPUT!BM866)</f>
        <v/>
      </c>
      <c r="J879" s="2436" t="str">
        <f>IF(INPUT_OUTPUT!BN866="","",INPUT_OUTPUT!BN866)</f>
        <v/>
      </c>
      <c r="K879" s="2428" t="str">
        <f t="shared" si="42"/>
        <v/>
      </c>
      <c r="L879" s="2429" t="str">
        <f>IF(INPUT_OUTPUT!BO866="","",INPUT_OUTPUT!BO866)</f>
        <v/>
      </c>
      <c r="M879" s="2429" t="str">
        <f>IF(INPUT_OUTPUT!BP866="","",INPUT_OUTPUT!BP866)</f>
        <v/>
      </c>
      <c r="N879" s="2429" t="str">
        <f>IF(INPUT_OUTPUT!BQ866="","",INPUT_OUTPUT!BQ866)</f>
        <v/>
      </c>
      <c r="O879" s="2429" t="str">
        <f>IF(INPUT_OUTPUT!BR866="","",INPUT_OUTPUT!BR866)</f>
        <v/>
      </c>
      <c r="P879" s="2429" t="str">
        <f>IF(INPUT_OUTPUT!BS866="","",INPUT_OUTPUT!BS866)</f>
        <v/>
      </c>
      <c r="Q879" s="2429" t="str">
        <f>IF(INPUT_OUTPUT!BT866="","",INPUT_OUTPUT!BT866)</f>
        <v/>
      </c>
      <c r="R879" s="2429" t="str">
        <f>IF(INPUT_OUTPUT!BU866="","",INPUT_OUTPUT!BU866)</f>
        <v/>
      </c>
      <c r="S879" s="2435" t="str">
        <f t="shared" si="43"/>
        <v/>
      </c>
      <c r="T879" s="2429" t="str">
        <f>IF(INPUT_OUTPUT!BV866="","",INPUT_OUTPUT!BV866)</f>
        <v/>
      </c>
      <c r="U879" s="2429" t="str">
        <f>IF(INPUT_OUTPUT!BW866="","",INPUT_OUTPUT!BW866)</f>
        <v/>
      </c>
      <c r="V879" s="2429" t="str">
        <f>IF(INPUT_OUTPUT!BX866="","",INPUT_OUTPUT!BX866)</f>
        <v/>
      </c>
      <c r="W879" s="2429" t="str">
        <f>IF(INPUT_OUTPUT!BY866="","",INPUT_OUTPUT!BY866)</f>
        <v/>
      </c>
      <c r="X879" s="2429" t="str">
        <f>IF(INPUT_OUTPUT!BZ866="","",INPUT_OUTPUT!BZ866)</f>
        <v/>
      </c>
      <c r="Y879" s="2429" t="str">
        <f>IF(INPUT_OUTPUT!CA866="","",INPUT_OUTPUT!CA866)</f>
        <v/>
      </c>
      <c r="Z879" s="2429" t="str">
        <f>IF(INPUT_OUTPUT!CB866="","",INPUT_OUTPUT!CB866)</f>
        <v/>
      </c>
      <c r="AA879" s="2435" t="str">
        <f t="shared" si="44"/>
        <v/>
      </c>
      <c r="AB879" s="2430" t="str">
        <f>IF(INPUT_OUTPUT!CC866="","",INPUT_OUTPUT!CC866)</f>
        <v/>
      </c>
      <c r="AC879" s="2430" t="str">
        <f>IF(INPUT_OUTPUT!CD866="","",INPUT_OUTPUT!CD866)</f>
        <v/>
      </c>
      <c r="AD879" s="2430" t="str">
        <f>IF(INPUT_OUTPUT!CE866="","",INPUT_OUTPUT!CE866)</f>
        <v/>
      </c>
      <c r="AE879" s="2430" t="str">
        <f>IF(INPUT_OUTPUT!CF866="","",INPUT_OUTPUT!CF866)</f>
        <v/>
      </c>
      <c r="AF879" s="2430" t="str">
        <f>IF(INPUT_OUTPUT!CG866="","",INPUT_OUTPUT!CG866)</f>
        <v/>
      </c>
      <c r="AG879" s="2430" t="str">
        <f>IF(INPUT_OUTPUT!CH866="","",INPUT_OUTPUT!CH866)</f>
        <v/>
      </c>
      <c r="AH879" s="2430" t="str">
        <f>IF(INPUT_OUTPUT!CI866="","",INPUT_OUTPUT!CI866)</f>
        <v/>
      </c>
    </row>
    <row r="880" spans="3:34" s="2437" customFormat="1" ht="12.75" customHeight="1">
      <c r="C880" s="2435" t="str">
        <f>IF(INPUT_OUTPUT!C867="","",INPUT_OUTPUT!C867)</f>
        <v/>
      </c>
      <c r="D880" s="2436" t="str">
        <f>IF(INPUT_OUTPUT!BH867="","",INPUT_OUTPUT!BH867)</f>
        <v/>
      </c>
      <c r="E880" s="2436" t="str">
        <f>IF(INPUT_OUTPUT!BI867="","",INPUT_OUTPUT!BI867)</f>
        <v/>
      </c>
      <c r="F880" s="2436" t="str">
        <f>IF(INPUT_OUTPUT!BJ867="","",INPUT_OUTPUT!BJ867)</f>
        <v/>
      </c>
      <c r="G880" s="2436" t="str">
        <f>IF(INPUT_OUTPUT!BK867="","",INPUT_OUTPUT!BK867)</f>
        <v/>
      </c>
      <c r="H880" s="2436" t="str">
        <f>IF(INPUT_OUTPUT!BL867="","",INPUT_OUTPUT!BL867)</f>
        <v/>
      </c>
      <c r="I880" s="2436" t="str">
        <f>IF(INPUT_OUTPUT!BM867="","",INPUT_OUTPUT!BM867)</f>
        <v/>
      </c>
      <c r="J880" s="2436" t="str">
        <f>IF(INPUT_OUTPUT!BN867="","",INPUT_OUTPUT!BN867)</f>
        <v/>
      </c>
      <c r="K880" s="2428" t="str">
        <f t="shared" si="42"/>
        <v/>
      </c>
      <c r="L880" s="2429" t="str">
        <f>IF(INPUT_OUTPUT!BO867="","",INPUT_OUTPUT!BO867)</f>
        <v/>
      </c>
      <c r="M880" s="2429" t="str">
        <f>IF(INPUT_OUTPUT!BP867="","",INPUT_OUTPUT!BP867)</f>
        <v/>
      </c>
      <c r="N880" s="2429" t="str">
        <f>IF(INPUT_OUTPUT!BQ867="","",INPUT_OUTPUT!BQ867)</f>
        <v/>
      </c>
      <c r="O880" s="2429" t="str">
        <f>IF(INPUT_OUTPUT!BR867="","",INPUT_OUTPUT!BR867)</f>
        <v/>
      </c>
      <c r="P880" s="2429" t="str">
        <f>IF(INPUT_OUTPUT!BS867="","",INPUT_OUTPUT!BS867)</f>
        <v/>
      </c>
      <c r="Q880" s="2429" t="str">
        <f>IF(INPUT_OUTPUT!BT867="","",INPUT_OUTPUT!BT867)</f>
        <v/>
      </c>
      <c r="R880" s="2429" t="str">
        <f>IF(INPUT_OUTPUT!BU867="","",INPUT_OUTPUT!BU867)</f>
        <v/>
      </c>
      <c r="S880" s="2435" t="str">
        <f t="shared" si="43"/>
        <v/>
      </c>
      <c r="T880" s="2429" t="str">
        <f>IF(INPUT_OUTPUT!BV867="","",INPUT_OUTPUT!BV867)</f>
        <v/>
      </c>
      <c r="U880" s="2429" t="str">
        <f>IF(INPUT_OUTPUT!BW867="","",INPUT_OUTPUT!BW867)</f>
        <v/>
      </c>
      <c r="V880" s="2429" t="str">
        <f>IF(INPUT_OUTPUT!BX867="","",INPUT_OUTPUT!BX867)</f>
        <v/>
      </c>
      <c r="W880" s="2429" t="str">
        <f>IF(INPUT_OUTPUT!BY867="","",INPUT_OUTPUT!BY867)</f>
        <v/>
      </c>
      <c r="X880" s="2429" t="str">
        <f>IF(INPUT_OUTPUT!BZ867="","",INPUT_OUTPUT!BZ867)</f>
        <v/>
      </c>
      <c r="Y880" s="2429" t="str">
        <f>IF(INPUT_OUTPUT!CA867="","",INPUT_OUTPUT!CA867)</f>
        <v/>
      </c>
      <c r="Z880" s="2429" t="str">
        <f>IF(INPUT_OUTPUT!CB867="","",INPUT_OUTPUT!CB867)</f>
        <v/>
      </c>
      <c r="AA880" s="2435" t="str">
        <f t="shared" si="44"/>
        <v/>
      </c>
      <c r="AB880" s="2430" t="str">
        <f>IF(INPUT_OUTPUT!CC867="","",INPUT_OUTPUT!CC867)</f>
        <v/>
      </c>
      <c r="AC880" s="2430" t="str">
        <f>IF(INPUT_OUTPUT!CD867="","",INPUT_OUTPUT!CD867)</f>
        <v/>
      </c>
      <c r="AD880" s="2430" t="str">
        <f>IF(INPUT_OUTPUT!CE867="","",INPUT_OUTPUT!CE867)</f>
        <v/>
      </c>
      <c r="AE880" s="2430" t="str">
        <f>IF(INPUT_OUTPUT!CF867="","",INPUT_OUTPUT!CF867)</f>
        <v/>
      </c>
      <c r="AF880" s="2430" t="str">
        <f>IF(INPUT_OUTPUT!CG867="","",INPUT_OUTPUT!CG867)</f>
        <v/>
      </c>
      <c r="AG880" s="2430" t="str">
        <f>IF(INPUT_OUTPUT!CH867="","",INPUT_OUTPUT!CH867)</f>
        <v/>
      </c>
      <c r="AH880" s="2430" t="str">
        <f>IF(INPUT_OUTPUT!CI867="","",INPUT_OUTPUT!CI867)</f>
        <v/>
      </c>
    </row>
    <row r="881" spans="3:34" s="2437" customFormat="1" ht="12.75" customHeight="1">
      <c r="C881" s="2435" t="str">
        <f>IF(INPUT_OUTPUT!C868="","",INPUT_OUTPUT!C868)</f>
        <v/>
      </c>
      <c r="D881" s="2436" t="str">
        <f>IF(INPUT_OUTPUT!BH868="","",INPUT_OUTPUT!BH868)</f>
        <v/>
      </c>
      <c r="E881" s="2436" t="str">
        <f>IF(INPUT_OUTPUT!BI868="","",INPUT_OUTPUT!BI868)</f>
        <v/>
      </c>
      <c r="F881" s="2436" t="str">
        <f>IF(INPUT_OUTPUT!BJ868="","",INPUT_OUTPUT!BJ868)</f>
        <v/>
      </c>
      <c r="G881" s="2436" t="str">
        <f>IF(INPUT_OUTPUT!BK868="","",INPUT_OUTPUT!BK868)</f>
        <v/>
      </c>
      <c r="H881" s="2436" t="str">
        <f>IF(INPUT_OUTPUT!BL868="","",INPUT_OUTPUT!BL868)</f>
        <v/>
      </c>
      <c r="I881" s="2436" t="str">
        <f>IF(INPUT_OUTPUT!BM868="","",INPUT_OUTPUT!BM868)</f>
        <v/>
      </c>
      <c r="J881" s="2436" t="str">
        <f>IF(INPUT_OUTPUT!BN868="","",INPUT_OUTPUT!BN868)</f>
        <v/>
      </c>
      <c r="K881" s="2428" t="str">
        <f t="shared" si="42"/>
        <v/>
      </c>
      <c r="L881" s="2429" t="str">
        <f>IF(INPUT_OUTPUT!BO868="","",INPUT_OUTPUT!BO868)</f>
        <v/>
      </c>
      <c r="M881" s="2429" t="str">
        <f>IF(INPUT_OUTPUT!BP868="","",INPUT_OUTPUT!BP868)</f>
        <v/>
      </c>
      <c r="N881" s="2429" t="str">
        <f>IF(INPUT_OUTPUT!BQ868="","",INPUT_OUTPUT!BQ868)</f>
        <v/>
      </c>
      <c r="O881" s="2429" t="str">
        <f>IF(INPUT_OUTPUT!BR868="","",INPUT_OUTPUT!BR868)</f>
        <v/>
      </c>
      <c r="P881" s="2429" t="str">
        <f>IF(INPUT_OUTPUT!BS868="","",INPUT_OUTPUT!BS868)</f>
        <v/>
      </c>
      <c r="Q881" s="2429" t="str">
        <f>IF(INPUT_OUTPUT!BT868="","",INPUT_OUTPUT!BT868)</f>
        <v/>
      </c>
      <c r="R881" s="2429" t="str">
        <f>IF(INPUT_OUTPUT!BU868="","",INPUT_OUTPUT!BU868)</f>
        <v/>
      </c>
      <c r="S881" s="2435" t="str">
        <f t="shared" si="43"/>
        <v/>
      </c>
      <c r="T881" s="2429" t="str">
        <f>IF(INPUT_OUTPUT!BV868="","",INPUT_OUTPUT!BV868)</f>
        <v/>
      </c>
      <c r="U881" s="2429" t="str">
        <f>IF(INPUT_OUTPUT!BW868="","",INPUT_OUTPUT!BW868)</f>
        <v/>
      </c>
      <c r="V881" s="2429" t="str">
        <f>IF(INPUT_OUTPUT!BX868="","",INPUT_OUTPUT!BX868)</f>
        <v/>
      </c>
      <c r="W881" s="2429" t="str">
        <f>IF(INPUT_OUTPUT!BY868="","",INPUT_OUTPUT!BY868)</f>
        <v/>
      </c>
      <c r="X881" s="2429" t="str">
        <f>IF(INPUT_OUTPUT!BZ868="","",INPUT_OUTPUT!BZ868)</f>
        <v/>
      </c>
      <c r="Y881" s="2429" t="str">
        <f>IF(INPUT_OUTPUT!CA868="","",INPUT_OUTPUT!CA868)</f>
        <v/>
      </c>
      <c r="Z881" s="2429" t="str">
        <f>IF(INPUT_OUTPUT!CB868="","",INPUT_OUTPUT!CB868)</f>
        <v/>
      </c>
      <c r="AA881" s="2435" t="str">
        <f t="shared" si="44"/>
        <v/>
      </c>
      <c r="AB881" s="2430" t="str">
        <f>IF(INPUT_OUTPUT!CC868="","",INPUT_OUTPUT!CC868)</f>
        <v/>
      </c>
      <c r="AC881" s="2430" t="str">
        <f>IF(INPUT_OUTPUT!CD868="","",INPUT_OUTPUT!CD868)</f>
        <v/>
      </c>
      <c r="AD881" s="2430" t="str">
        <f>IF(INPUT_OUTPUT!CE868="","",INPUT_OUTPUT!CE868)</f>
        <v/>
      </c>
      <c r="AE881" s="2430" t="str">
        <f>IF(INPUT_OUTPUT!CF868="","",INPUT_OUTPUT!CF868)</f>
        <v/>
      </c>
      <c r="AF881" s="2430" t="str">
        <f>IF(INPUT_OUTPUT!CG868="","",INPUT_OUTPUT!CG868)</f>
        <v/>
      </c>
      <c r="AG881" s="2430" t="str">
        <f>IF(INPUT_OUTPUT!CH868="","",INPUT_OUTPUT!CH868)</f>
        <v/>
      </c>
      <c r="AH881" s="2430" t="str">
        <f>IF(INPUT_OUTPUT!CI868="","",INPUT_OUTPUT!CI868)</f>
        <v/>
      </c>
    </row>
    <row r="882" spans="3:34" s="2437" customFormat="1" ht="12.75" customHeight="1">
      <c r="C882" s="2435" t="str">
        <f>IF(INPUT_OUTPUT!C869="","",INPUT_OUTPUT!C869)</f>
        <v/>
      </c>
      <c r="D882" s="2436" t="str">
        <f>IF(INPUT_OUTPUT!BH869="","",INPUT_OUTPUT!BH869)</f>
        <v/>
      </c>
      <c r="E882" s="2436" t="str">
        <f>IF(INPUT_OUTPUT!BI869="","",INPUT_OUTPUT!BI869)</f>
        <v/>
      </c>
      <c r="F882" s="2436" t="str">
        <f>IF(INPUT_OUTPUT!BJ869="","",INPUT_OUTPUT!BJ869)</f>
        <v/>
      </c>
      <c r="G882" s="2436" t="str">
        <f>IF(INPUT_OUTPUT!BK869="","",INPUT_OUTPUT!BK869)</f>
        <v/>
      </c>
      <c r="H882" s="2436" t="str">
        <f>IF(INPUT_OUTPUT!BL869="","",INPUT_OUTPUT!BL869)</f>
        <v/>
      </c>
      <c r="I882" s="2436" t="str">
        <f>IF(INPUT_OUTPUT!BM869="","",INPUT_OUTPUT!BM869)</f>
        <v/>
      </c>
      <c r="J882" s="2436" t="str">
        <f>IF(INPUT_OUTPUT!BN869="","",INPUT_OUTPUT!BN869)</f>
        <v/>
      </c>
      <c r="K882" s="2428" t="str">
        <f t="shared" si="42"/>
        <v/>
      </c>
      <c r="L882" s="2429" t="str">
        <f>IF(INPUT_OUTPUT!BO869="","",INPUT_OUTPUT!BO869)</f>
        <v/>
      </c>
      <c r="M882" s="2429" t="str">
        <f>IF(INPUT_OUTPUT!BP869="","",INPUT_OUTPUT!BP869)</f>
        <v/>
      </c>
      <c r="N882" s="2429" t="str">
        <f>IF(INPUT_OUTPUT!BQ869="","",INPUT_OUTPUT!BQ869)</f>
        <v/>
      </c>
      <c r="O882" s="2429" t="str">
        <f>IF(INPUT_OUTPUT!BR869="","",INPUT_OUTPUT!BR869)</f>
        <v/>
      </c>
      <c r="P882" s="2429" t="str">
        <f>IF(INPUT_OUTPUT!BS869="","",INPUT_OUTPUT!BS869)</f>
        <v/>
      </c>
      <c r="Q882" s="2429" t="str">
        <f>IF(INPUT_OUTPUT!BT869="","",INPUT_OUTPUT!BT869)</f>
        <v/>
      </c>
      <c r="R882" s="2429" t="str">
        <f>IF(INPUT_OUTPUT!BU869="","",INPUT_OUTPUT!BU869)</f>
        <v/>
      </c>
      <c r="S882" s="2435" t="str">
        <f t="shared" si="43"/>
        <v/>
      </c>
      <c r="T882" s="2429" t="str">
        <f>IF(INPUT_OUTPUT!BV869="","",INPUT_OUTPUT!BV869)</f>
        <v/>
      </c>
      <c r="U882" s="2429" t="str">
        <f>IF(INPUT_OUTPUT!BW869="","",INPUT_OUTPUT!BW869)</f>
        <v/>
      </c>
      <c r="V882" s="2429" t="str">
        <f>IF(INPUT_OUTPUT!BX869="","",INPUT_OUTPUT!BX869)</f>
        <v/>
      </c>
      <c r="W882" s="2429" t="str">
        <f>IF(INPUT_OUTPUT!BY869="","",INPUT_OUTPUT!BY869)</f>
        <v/>
      </c>
      <c r="X882" s="2429" t="str">
        <f>IF(INPUT_OUTPUT!BZ869="","",INPUT_OUTPUT!BZ869)</f>
        <v/>
      </c>
      <c r="Y882" s="2429" t="str">
        <f>IF(INPUT_OUTPUT!CA869="","",INPUT_OUTPUT!CA869)</f>
        <v/>
      </c>
      <c r="Z882" s="2429" t="str">
        <f>IF(INPUT_OUTPUT!CB869="","",INPUT_OUTPUT!CB869)</f>
        <v/>
      </c>
      <c r="AA882" s="2435" t="str">
        <f t="shared" si="44"/>
        <v/>
      </c>
      <c r="AB882" s="2430" t="str">
        <f>IF(INPUT_OUTPUT!CC869="","",INPUT_OUTPUT!CC869)</f>
        <v/>
      </c>
      <c r="AC882" s="2430" t="str">
        <f>IF(INPUT_OUTPUT!CD869="","",INPUT_OUTPUT!CD869)</f>
        <v/>
      </c>
      <c r="AD882" s="2430" t="str">
        <f>IF(INPUT_OUTPUT!CE869="","",INPUT_OUTPUT!CE869)</f>
        <v/>
      </c>
      <c r="AE882" s="2430" t="str">
        <f>IF(INPUT_OUTPUT!CF869="","",INPUT_OUTPUT!CF869)</f>
        <v/>
      </c>
      <c r="AF882" s="2430" t="str">
        <f>IF(INPUT_OUTPUT!CG869="","",INPUT_OUTPUT!CG869)</f>
        <v/>
      </c>
      <c r="AG882" s="2430" t="str">
        <f>IF(INPUT_OUTPUT!CH869="","",INPUT_OUTPUT!CH869)</f>
        <v/>
      </c>
      <c r="AH882" s="2430" t="str">
        <f>IF(INPUT_OUTPUT!CI869="","",INPUT_OUTPUT!CI869)</f>
        <v/>
      </c>
    </row>
    <row r="883" spans="3:34" s="2437" customFormat="1" ht="12.75" customHeight="1">
      <c r="C883" s="2435" t="str">
        <f>IF(INPUT_OUTPUT!C870="","",INPUT_OUTPUT!C870)</f>
        <v/>
      </c>
      <c r="D883" s="2436" t="str">
        <f>IF(INPUT_OUTPUT!BH870="","",INPUT_OUTPUT!BH870)</f>
        <v/>
      </c>
      <c r="E883" s="2436" t="str">
        <f>IF(INPUT_OUTPUT!BI870="","",INPUT_OUTPUT!BI870)</f>
        <v/>
      </c>
      <c r="F883" s="2436" t="str">
        <f>IF(INPUT_OUTPUT!BJ870="","",INPUT_OUTPUT!BJ870)</f>
        <v/>
      </c>
      <c r="G883" s="2436" t="str">
        <f>IF(INPUT_OUTPUT!BK870="","",INPUT_OUTPUT!BK870)</f>
        <v/>
      </c>
      <c r="H883" s="2436" t="str">
        <f>IF(INPUT_OUTPUT!BL870="","",INPUT_OUTPUT!BL870)</f>
        <v/>
      </c>
      <c r="I883" s="2436" t="str">
        <f>IF(INPUT_OUTPUT!BM870="","",INPUT_OUTPUT!BM870)</f>
        <v/>
      </c>
      <c r="J883" s="2436" t="str">
        <f>IF(INPUT_OUTPUT!BN870="","",INPUT_OUTPUT!BN870)</f>
        <v/>
      </c>
      <c r="K883" s="2428" t="str">
        <f t="shared" si="42"/>
        <v/>
      </c>
      <c r="L883" s="2429" t="str">
        <f>IF(INPUT_OUTPUT!BO870="","",INPUT_OUTPUT!BO870)</f>
        <v/>
      </c>
      <c r="M883" s="2429" t="str">
        <f>IF(INPUT_OUTPUT!BP870="","",INPUT_OUTPUT!BP870)</f>
        <v/>
      </c>
      <c r="N883" s="2429" t="str">
        <f>IF(INPUT_OUTPUT!BQ870="","",INPUT_OUTPUT!BQ870)</f>
        <v/>
      </c>
      <c r="O883" s="2429" t="str">
        <f>IF(INPUT_OUTPUT!BR870="","",INPUT_OUTPUT!BR870)</f>
        <v/>
      </c>
      <c r="P883" s="2429" t="str">
        <f>IF(INPUT_OUTPUT!BS870="","",INPUT_OUTPUT!BS870)</f>
        <v/>
      </c>
      <c r="Q883" s="2429" t="str">
        <f>IF(INPUT_OUTPUT!BT870="","",INPUT_OUTPUT!BT870)</f>
        <v/>
      </c>
      <c r="R883" s="2429" t="str">
        <f>IF(INPUT_OUTPUT!BU870="","",INPUT_OUTPUT!BU870)</f>
        <v/>
      </c>
      <c r="S883" s="2435" t="str">
        <f t="shared" si="43"/>
        <v/>
      </c>
      <c r="T883" s="2429" t="str">
        <f>IF(INPUT_OUTPUT!BV870="","",INPUT_OUTPUT!BV870)</f>
        <v/>
      </c>
      <c r="U883" s="2429" t="str">
        <f>IF(INPUT_OUTPUT!BW870="","",INPUT_OUTPUT!BW870)</f>
        <v/>
      </c>
      <c r="V883" s="2429" t="str">
        <f>IF(INPUT_OUTPUT!BX870="","",INPUT_OUTPUT!BX870)</f>
        <v/>
      </c>
      <c r="W883" s="2429" t="str">
        <f>IF(INPUT_OUTPUT!BY870="","",INPUT_OUTPUT!BY870)</f>
        <v/>
      </c>
      <c r="X883" s="2429" t="str">
        <f>IF(INPUT_OUTPUT!BZ870="","",INPUT_OUTPUT!BZ870)</f>
        <v/>
      </c>
      <c r="Y883" s="2429" t="str">
        <f>IF(INPUT_OUTPUT!CA870="","",INPUT_OUTPUT!CA870)</f>
        <v/>
      </c>
      <c r="Z883" s="2429" t="str">
        <f>IF(INPUT_OUTPUT!CB870="","",INPUT_OUTPUT!CB870)</f>
        <v/>
      </c>
      <c r="AA883" s="2435" t="str">
        <f t="shared" si="44"/>
        <v/>
      </c>
      <c r="AB883" s="2430" t="str">
        <f>IF(INPUT_OUTPUT!CC870="","",INPUT_OUTPUT!CC870)</f>
        <v/>
      </c>
      <c r="AC883" s="2430" t="str">
        <f>IF(INPUT_OUTPUT!CD870="","",INPUT_OUTPUT!CD870)</f>
        <v/>
      </c>
      <c r="AD883" s="2430" t="str">
        <f>IF(INPUT_OUTPUT!CE870="","",INPUT_OUTPUT!CE870)</f>
        <v/>
      </c>
      <c r="AE883" s="2430" t="str">
        <f>IF(INPUT_OUTPUT!CF870="","",INPUT_OUTPUT!CF870)</f>
        <v/>
      </c>
      <c r="AF883" s="2430" t="str">
        <f>IF(INPUT_OUTPUT!CG870="","",INPUT_OUTPUT!CG870)</f>
        <v/>
      </c>
      <c r="AG883" s="2430" t="str">
        <f>IF(INPUT_OUTPUT!CH870="","",INPUT_OUTPUT!CH870)</f>
        <v/>
      </c>
      <c r="AH883" s="2430" t="str">
        <f>IF(INPUT_OUTPUT!CI870="","",INPUT_OUTPUT!CI870)</f>
        <v/>
      </c>
    </row>
    <row r="884" spans="3:34" s="2437" customFormat="1" ht="12.75" customHeight="1">
      <c r="C884" s="2435" t="str">
        <f>IF(INPUT_OUTPUT!C871="","",INPUT_OUTPUT!C871)</f>
        <v/>
      </c>
      <c r="D884" s="2436" t="str">
        <f>IF(INPUT_OUTPUT!BH871="","",INPUT_OUTPUT!BH871)</f>
        <v/>
      </c>
      <c r="E884" s="2436" t="str">
        <f>IF(INPUT_OUTPUT!BI871="","",INPUT_OUTPUT!BI871)</f>
        <v/>
      </c>
      <c r="F884" s="2436" t="str">
        <f>IF(INPUT_OUTPUT!BJ871="","",INPUT_OUTPUT!BJ871)</f>
        <v/>
      </c>
      <c r="G884" s="2436" t="str">
        <f>IF(INPUT_OUTPUT!BK871="","",INPUT_OUTPUT!BK871)</f>
        <v/>
      </c>
      <c r="H884" s="2436" t="str">
        <f>IF(INPUT_OUTPUT!BL871="","",INPUT_OUTPUT!BL871)</f>
        <v/>
      </c>
      <c r="I884" s="2436" t="str">
        <f>IF(INPUT_OUTPUT!BM871="","",INPUT_OUTPUT!BM871)</f>
        <v/>
      </c>
      <c r="J884" s="2436" t="str">
        <f>IF(INPUT_OUTPUT!BN871="","",INPUT_OUTPUT!BN871)</f>
        <v/>
      </c>
      <c r="K884" s="2428" t="str">
        <f t="shared" si="42"/>
        <v/>
      </c>
      <c r="L884" s="2429" t="str">
        <f>IF(INPUT_OUTPUT!BO871="","",INPUT_OUTPUT!BO871)</f>
        <v/>
      </c>
      <c r="M884" s="2429" t="str">
        <f>IF(INPUT_OUTPUT!BP871="","",INPUT_OUTPUT!BP871)</f>
        <v/>
      </c>
      <c r="N884" s="2429" t="str">
        <f>IF(INPUT_OUTPUT!BQ871="","",INPUT_OUTPUT!BQ871)</f>
        <v/>
      </c>
      <c r="O884" s="2429" t="str">
        <f>IF(INPUT_OUTPUT!BR871="","",INPUT_OUTPUT!BR871)</f>
        <v/>
      </c>
      <c r="P884" s="2429" t="str">
        <f>IF(INPUT_OUTPUT!BS871="","",INPUT_OUTPUT!BS871)</f>
        <v/>
      </c>
      <c r="Q884" s="2429" t="str">
        <f>IF(INPUT_OUTPUT!BT871="","",INPUT_OUTPUT!BT871)</f>
        <v/>
      </c>
      <c r="R884" s="2429" t="str">
        <f>IF(INPUT_OUTPUT!BU871="","",INPUT_OUTPUT!BU871)</f>
        <v/>
      </c>
      <c r="S884" s="2435" t="str">
        <f t="shared" si="43"/>
        <v/>
      </c>
      <c r="T884" s="2429" t="str">
        <f>IF(INPUT_OUTPUT!BV871="","",INPUT_OUTPUT!BV871)</f>
        <v/>
      </c>
      <c r="U884" s="2429" t="str">
        <f>IF(INPUT_OUTPUT!BW871="","",INPUT_OUTPUT!BW871)</f>
        <v/>
      </c>
      <c r="V884" s="2429" t="str">
        <f>IF(INPUT_OUTPUT!BX871="","",INPUT_OUTPUT!BX871)</f>
        <v/>
      </c>
      <c r="W884" s="2429" t="str">
        <f>IF(INPUT_OUTPUT!BY871="","",INPUT_OUTPUT!BY871)</f>
        <v/>
      </c>
      <c r="X884" s="2429" t="str">
        <f>IF(INPUT_OUTPUT!BZ871="","",INPUT_OUTPUT!BZ871)</f>
        <v/>
      </c>
      <c r="Y884" s="2429" t="str">
        <f>IF(INPUT_OUTPUT!CA871="","",INPUT_OUTPUT!CA871)</f>
        <v/>
      </c>
      <c r="Z884" s="2429" t="str">
        <f>IF(INPUT_OUTPUT!CB871="","",INPUT_OUTPUT!CB871)</f>
        <v/>
      </c>
      <c r="AA884" s="2435" t="str">
        <f t="shared" si="44"/>
        <v/>
      </c>
      <c r="AB884" s="2430" t="str">
        <f>IF(INPUT_OUTPUT!CC871="","",INPUT_OUTPUT!CC871)</f>
        <v/>
      </c>
      <c r="AC884" s="2430" t="str">
        <f>IF(INPUT_OUTPUT!CD871="","",INPUT_OUTPUT!CD871)</f>
        <v/>
      </c>
      <c r="AD884" s="2430" t="str">
        <f>IF(INPUT_OUTPUT!CE871="","",INPUT_OUTPUT!CE871)</f>
        <v/>
      </c>
      <c r="AE884" s="2430" t="str">
        <f>IF(INPUT_OUTPUT!CF871="","",INPUT_OUTPUT!CF871)</f>
        <v/>
      </c>
      <c r="AF884" s="2430" t="str">
        <f>IF(INPUT_OUTPUT!CG871="","",INPUT_OUTPUT!CG871)</f>
        <v/>
      </c>
      <c r="AG884" s="2430" t="str">
        <f>IF(INPUT_OUTPUT!CH871="","",INPUT_OUTPUT!CH871)</f>
        <v/>
      </c>
      <c r="AH884" s="2430" t="str">
        <f>IF(INPUT_OUTPUT!CI871="","",INPUT_OUTPUT!CI871)</f>
        <v/>
      </c>
    </row>
    <row r="885" spans="3:34" s="2437" customFormat="1" ht="12.75" customHeight="1">
      <c r="C885" s="2435" t="str">
        <f>IF(INPUT_OUTPUT!C872="","",INPUT_OUTPUT!C872)</f>
        <v/>
      </c>
      <c r="D885" s="2436" t="str">
        <f>IF(INPUT_OUTPUT!BH872="","",INPUT_OUTPUT!BH872)</f>
        <v/>
      </c>
      <c r="E885" s="2436" t="str">
        <f>IF(INPUT_OUTPUT!BI872="","",INPUT_OUTPUT!BI872)</f>
        <v/>
      </c>
      <c r="F885" s="2436" t="str">
        <f>IF(INPUT_OUTPUT!BJ872="","",INPUT_OUTPUT!BJ872)</f>
        <v/>
      </c>
      <c r="G885" s="2436" t="str">
        <f>IF(INPUT_OUTPUT!BK872="","",INPUT_OUTPUT!BK872)</f>
        <v/>
      </c>
      <c r="H885" s="2436" t="str">
        <f>IF(INPUT_OUTPUT!BL872="","",INPUT_OUTPUT!BL872)</f>
        <v/>
      </c>
      <c r="I885" s="2436" t="str">
        <f>IF(INPUT_OUTPUT!BM872="","",INPUT_OUTPUT!BM872)</f>
        <v/>
      </c>
      <c r="J885" s="2436" t="str">
        <f>IF(INPUT_OUTPUT!BN872="","",INPUT_OUTPUT!BN872)</f>
        <v/>
      </c>
      <c r="K885" s="2428" t="str">
        <f t="shared" si="42"/>
        <v/>
      </c>
      <c r="L885" s="2429" t="str">
        <f>IF(INPUT_OUTPUT!BO872="","",INPUT_OUTPUT!BO872)</f>
        <v/>
      </c>
      <c r="M885" s="2429" t="str">
        <f>IF(INPUT_OUTPUT!BP872="","",INPUT_OUTPUT!BP872)</f>
        <v/>
      </c>
      <c r="N885" s="2429" t="str">
        <f>IF(INPUT_OUTPUT!BQ872="","",INPUT_OUTPUT!BQ872)</f>
        <v/>
      </c>
      <c r="O885" s="2429" t="str">
        <f>IF(INPUT_OUTPUT!BR872="","",INPUT_OUTPUT!BR872)</f>
        <v/>
      </c>
      <c r="P885" s="2429" t="str">
        <f>IF(INPUT_OUTPUT!BS872="","",INPUT_OUTPUT!BS872)</f>
        <v/>
      </c>
      <c r="Q885" s="2429" t="str">
        <f>IF(INPUT_OUTPUT!BT872="","",INPUT_OUTPUT!BT872)</f>
        <v/>
      </c>
      <c r="R885" s="2429" t="str">
        <f>IF(INPUT_OUTPUT!BU872="","",INPUT_OUTPUT!BU872)</f>
        <v/>
      </c>
      <c r="S885" s="2435" t="str">
        <f t="shared" si="43"/>
        <v/>
      </c>
      <c r="T885" s="2429" t="str">
        <f>IF(INPUT_OUTPUT!BV872="","",INPUT_OUTPUT!BV872)</f>
        <v/>
      </c>
      <c r="U885" s="2429" t="str">
        <f>IF(INPUT_OUTPUT!BW872="","",INPUT_OUTPUT!BW872)</f>
        <v/>
      </c>
      <c r="V885" s="2429" t="str">
        <f>IF(INPUT_OUTPUT!BX872="","",INPUT_OUTPUT!BX872)</f>
        <v/>
      </c>
      <c r="W885" s="2429" t="str">
        <f>IF(INPUT_OUTPUT!BY872="","",INPUT_OUTPUT!BY872)</f>
        <v/>
      </c>
      <c r="X885" s="2429" t="str">
        <f>IF(INPUT_OUTPUT!BZ872="","",INPUT_OUTPUT!BZ872)</f>
        <v/>
      </c>
      <c r="Y885" s="2429" t="str">
        <f>IF(INPUT_OUTPUT!CA872="","",INPUT_OUTPUT!CA872)</f>
        <v/>
      </c>
      <c r="Z885" s="2429" t="str">
        <f>IF(INPUT_OUTPUT!CB872="","",INPUT_OUTPUT!CB872)</f>
        <v/>
      </c>
      <c r="AA885" s="2435" t="str">
        <f t="shared" si="44"/>
        <v/>
      </c>
      <c r="AB885" s="2430" t="str">
        <f>IF(INPUT_OUTPUT!CC872="","",INPUT_OUTPUT!CC872)</f>
        <v/>
      </c>
      <c r="AC885" s="2430" t="str">
        <f>IF(INPUT_OUTPUT!CD872="","",INPUT_OUTPUT!CD872)</f>
        <v/>
      </c>
      <c r="AD885" s="2430" t="str">
        <f>IF(INPUT_OUTPUT!CE872="","",INPUT_OUTPUT!CE872)</f>
        <v/>
      </c>
      <c r="AE885" s="2430" t="str">
        <f>IF(INPUT_OUTPUT!CF872="","",INPUT_OUTPUT!CF872)</f>
        <v/>
      </c>
      <c r="AF885" s="2430" t="str">
        <f>IF(INPUT_OUTPUT!CG872="","",INPUT_OUTPUT!CG872)</f>
        <v/>
      </c>
      <c r="AG885" s="2430" t="str">
        <f>IF(INPUT_OUTPUT!CH872="","",INPUT_OUTPUT!CH872)</f>
        <v/>
      </c>
      <c r="AH885" s="2430" t="str">
        <f>IF(INPUT_OUTPUT!CI872="","",INPUT_OUTPUT!CI872)</f>
        <v/>
      </c>
    </row>
    <row r="886" spans="3:34" s="2437" customFormat="1" ht="12.75" customHeight="1">
      <c r="C886" s="2435" t="str">
        <f>IF(INPUT_OUTPUT!C873="","",INPUT_OUTPUT!C873)</f>
        <v/>
      </c>
      <c r="D886" s="2436" t="str">
        <f>IF(INPUT_OUTPUT!BH873="","",INPUT_OUTPUT!BH873)</f>
        <v/>
      </c>
      <c r="E886" s="2436" t="str">
        <f>IF(INPUT_OUTPUT!BI873="","",INPUT_OUTPUT!BI873)</f>
        <v/>
      </c>
      <c r="F886" s="2436" t="str">
        <f>IF(INPUT_OUTPUT!BJ873="","",INPUT_OUTPUT!BJ873)</f>
        <v/>
      </c>
      <c r="G886" s="2436" t="str">
        <f>IF(INPUT_OUTPUT!BK873="","",INPUT_OUTPUT!BK873)</f>
        <v/>
      </c>
      <c r="H886" s="2436" t="str">
        <f>IF(INPUT_OUTPUT!BL873="","",INPUT_OUTPUT!BL873)</f>
        <v/>
      </c>
      <c r="I886" s="2436" t="str">
        <f>IF(INPUT_OUTPUT!BM873="","",INPUT_OUTPUT!BM873)</f>
        <v/>
      </c>
      <c r="J886" s="2436" t="str">
        <f>IF(INPUT_OUTPUT!BN873="","",INPUT_OUTPUT!BN873)</f>
        <v/>
      </c>
      <c r="K886" s="2428" t="str">
        <f t="shared" si="42"/>
        <v/>
      </c>
      <c r="L886" s="2429" t="str">
        <f>IF(INPUT_OUTPUT!BO873="","",INPUT_OUTPUT!BO873)</f>
        <v/>
      </c>
      <c r="M886" s="2429" t="str">
        <f>IF(INPUT_OUTPUT!BP873="","",INPUT_OUTPUT!BP873)</f>
        <v/>
      </c>
      <c r="N886" s="2429" t="str">
        <f>IF(INPUT_OUTPUT!BQ873="","",INPUT_OUTPUT!BQ873)</f>
        <v/>
      </c>
      <c r="O886" s="2429" t="str">
        <f>IF(INPUT_OUTPUT!BR873="","",INPUT_OUTPUT!BR873)</f>
        <v/>
      </c>
      <c r="P886" s="2429" t="str">
        <f>IF(INPUT_OUTPUT!BS873="","",INPUT_OUTPUT!BS873)</f>
        <v/>
      </c>
      <c r="Q886" s="2429" t="str">
        <f>IF(INPUT_OUTPUT!BT873="","",INPUT_OUTPUT!BT873)</f>
        <v/>
      </c>
      <c r="R886" s="2429" t="str">
        <f>IF(INPUT_OUTPUT!BU873="","",INPUT_OUTPUT!BU873)</f>
        <v/>
      </c>
      <c r="S886" s="2435" t="str">
        <f t="shared" si="43"/>
        <v/>
      </c>
      <c r="T886" s="2429" t="str">
        <f>IF(INPUT_OUTPUT!BV873="","",INPUT_OUTPUT!BV873)</f>
        <v/>
      </c>
      <c r="U886" s="2429" t="str">
        <f>IF(INPUT_OUTPUT!BW873="","",INPUT_OUTPUT!BW873)</f>
        <v/>
      </c>
      <c r="V886" s="2429" t="str">
        <f>IF(INPUT_OUTPUT!BX873="","",INPUT_OUTPUT!BX873)</f>
        <v/>
      </c>
      <c r="W886" s="2429" t="str">
        <f>IF(INPUT_OUTPUT!BY873="","",INPUT_OUTPUT!BY873)</f>
        <v/>
      </c>
      <c r="X886" s="2429" t="str">
        <f>IF(INPUT_OUTPUT!BZ873="","",INPUT_OUTPUT!BZ873)</f>
        <v/>
      </c>
      <c r="Y886" s="2429" t="str">
        <f>IF(INPUT_OUTPUT!CA873="","",INPUT_OUTPUT!CA873)</f>
        <v/>
      </c>
      <c r="Z886" s="2429" t="str">
        <f>IF(INPUT_OUTPUT!CB873="","",INPUT_OUTPUT!CB873)</f>
        <v/>
      </c>
      <c r="AA886" s="2435" t="str">
        <f t="shared" si="44"/>
        <v/>
      </c>
      <c r="AB886" s="2430" t="str">
        <f>IF(INPUT_OUTPUT!CC873="","",INPUT_OUTPUT!CC873)</f>
        <v/>
      </c>
      <c r="AC886" s="2430" t="str">
        <f>IF(INPUT_OUTPUT!CD873="","",INPUT_OUTPUT!CD873)</f>
        <v/>
      </c>
      <c r="AD886" s="2430" t="str">
        <f>IF(INPUT_OUTPUT!CE873="","",INPUT_OUTPUT!CE873)</f>
        <v/>
      </c>
      <c r="AE886" s="2430" t="str">
        <f>IF(INPUT_OUTPUT!CF873="","",INPUT_OUTPUT!CF873)</f>
        <v/>
      </c>
      <c r="AF886" s="2430" t="str">
        <f>IF(INPUT_OUTPUT!CG873="","",INPUT_OUTPUT!CG873)</f>
        <v/>
      </c>
      <c r="AG886" s="2430" t="str">
        <f>IF(INPUT_OUTPUT!CH873="","",INPUT_OUTPUT!CH873)</f>
        <v/>
      </c>
      <c r="AH886" s="2430" t="str">
        <f>IF(INPUT_OUTPUT!CI873="","",INPUT_OUTPUT!CI873)</f>
        <v/>
      </c>
    </row>
    <row r="887" spans="3:34" s="2437" customFormat="1" ht="12.75" customHeight="1">
      <c r="C887" s="2435" t="str">
        <f>IF(INPUT_OUTPUT!C874="","",INPUT_OUTPUT!C874)</f>
        <v/>
      </c>
      <c r="D887" s="2436" t="str">
        <f>IF(INPUT_OUTPUT!BH874="","",INPUT_OUTPUT!BH874)</f>
        <v/>
      </c>
      <c r="E887" s="2436" t="str">
        <f>IF(INPUT_OUTPUT!BI874="","",INPUT_OUTPUT!BI874)</f>
        <v/>
      </c>
      <c r="F887" s="2436" t="str">
        <f>IF(INPUT_OUTPUT!BJ874="","",INPUT_OUTPUT!BJ874)</f>
        <v/>
      </c>
      <c r="G887" s="2436" t="str">
        <f>IF(INPUT_OUTPUT!BK874="","",INPUT_OUTPUT!BK874)</f>
        <v/>
      </c>
      <c r="H887" s="2436" t="str">
        <f>IF(INPUT_OUTPUT!BL874="","",INPUT_OUTPUT!BL874)</f>
        <v/>
      </c>
      <c r="I887" s="2436" t="str">
        <f>IF(INPUT_OUTPUT!BM874="","",INPUT_OUTPUT!BM874)</f>
        <v/>
      </c>
      <c r="J887" s="2436" t="str">
        <f>IF(INPUT_OUTPUT!BN874="","",INPUT_OUTPUT!BN874)</f>
        <v/>
      </c>
      <c r="K887" s="2428" t="str">
        <f t="shared" si="42"/>
        <v/>
      </c>
      <c r="L887" s="2429" t="str">
        <f>IF(INPUT_OUTPUT!BO874="","",INPUT_OUTPUT!BO874)</f>
        <v/>
      </c>
      <c r="M887" s="2429" t="str">
        <f>IF(INPUT_OUTPUT!BP874="","",INPUT_OUTPUT!BP874)</f>
        <v/>
      </c>
      <c r="N887" s="2429" t="str">
        <f>IF(INPUT_OUTPUT!BQ874="","",INPUT_OUTPUT!BQ874)</f>
        <v/>
      </c>
      <c r="O887" s="2429" t="str">
        <f>IF(INPUT_OUTPUT!BR874="","",INPUT_OUTPUT!BR874)</f>
        <v/>
      </c>
      <c r="P887" s="2429" t="str">
        <f>IF(INPUT_OUTPUT!BS874="","",INPUT_OUTPUT!BS874)</f>
        <v/>
      </c>
      <c r="Q887" s="2429" t="str">
        <f>IF(INPUT_OUTPUT!BT874="","",INPUT_OUTPUT!BT874)</f>
        <v/>
      </c>
      <c r="R887" s="2429" t="str">
        <f>IF(INPUT_OUTPUT!BU874="","",INPUT_OUTPUT!BU874)</f>
        <v/>
      </c>
      <c r="S887" s="2435" t="str">
        <f t="shared" si="43"/>
        <v/>
      </c>
      <c r="T887" s="2429" t="str">
        <f>IF(INPUT_OUTPUT!BV874="","",INPUT_OUTPUT!BV874)</f>
        <v/>
      </c>
      <c r="U887" s="2429" t="str">
        <f>IF(INPUT_OUTPUT!BW874="","",INPUT_OUTPUT!BW874)</f>
        <v/>
      </c>
      <c r="V887" s="2429" t="str">
        <f>IF(INPUT_OUTPUT!BX874="","",INPUT_OUTPUT!BX874)</f>
        <v/>
      </c>
      <c r="W887" s="2429" t="str">
        <f>IF(INPUT_OUTPUT!BY874="","",INPUT_OUTPUT!BY874)</f>
        <v/>
      </c>
      <c r="X887" s="2429" t="str">
        <f>IF(INPUT_OUTPUT!BZ874="","",INPUT_OUTPUT!BZ874)</f>
        <v/>
      </c>
      <c r="Y887" s="2429" t="str">
        <f>IF(INPUT_OUTPUT!CA874="","",INPUT_OUTPUT!CA874)</f>
        <v/>
      </c>
      <c r="Z887" s="2429" t="str">
        <f>IF(INPUT_OUTPUT!CB874="","",INPUT_OUTPUT!CB874)</f>
        <v/>
      </c>
      <c r="AA887" s="2435" t="str">
        <f t="shared" si="44"/>
        <v/>
      </c>
      <c r="AB887" s="2430" t="str">
        <f>IF(INPUT_OUTPUT!CC874="","",INPUT_OUTPUT!CC874)</f>
        <v/>
      </c>
      <c r="AC887" s="2430" t="str">
        <f>IF(INPUT_OUTPUT!CD874="","",INPUT_OUTPUT!CD874)</f>
        <v/>
      </c>
      <c r="AD887" s="2430" t="str">
        <f>IF(INPUT_OUTPUT!CE874="","",INPUT_OUTPUT!CE874)</f>
        <v/>
      </c>
      <c r="AE887" s="2430" t="str">
        <f>IF(INPUT_OUTPUT!CF874="","",INPUT_OUTPUT!CF874)</f>
        <v/>
      </c>
      <c r="AF887" s="2430" t="str">
        <f>IF(INPUT_OUTPUT!CG874="","",INPUT_OUTPUT!CG874)</f>
        <v/>
      </c>
      <c r="AG887" s="2430" t="str">
        <f>IF(INPUT_OUTPUT!CH874="","",INPUT_OUTPUT!CH874)</f>
        <v/>
      </c>
      <c r="AH887" s="2430" t="str">
        <f>IF(INPUT_OUTPUT!CI874="","",INPUT_OUTPUT!CI874)</f>
        <v/>
      </c>
    </row>
    <row r="888" spans="3:34" s="2437" customFormat="1" ht="12.75" customHeight="1">
      <c r="C888" s="2435" t="str">
        <f>IF(INPUT_OUTPUT!C875="","",INPUT_OUTPUT!C875)</f>
        <v/>
      </c>
      <c r="D888" s="2436" t="str">
        <f>IF(INPUT_OUTPUT!BH875="","",INPUT_OUTPUT!BH875)</f>
        <v/>
      </c>
      <c r="E888" s="2436" t="str">
        <f>IF(INPUT_OUTPUT!BI875="","",INPUT_OUTPUT!BI875)</f>
        <v/>
      </c>
      <c r="F888" s="2436" t="str">
        <f>IF(INPUT_OUTPUT!BJ875="","",INPUT_OUTPUT!BJ875)</f>
        <v/>
      </c>
      <c r="G888" s="2436" t="str">
        <f>IF(INPUT_OUTPUT!BK875="","",INPUT_OUTPUT!BK875)</f>
        <v/>
      </c>
      <c r="H888" s="2436" t="str">
        <f>IF(INPUT_OUTPUT!BL875="","",INPUT_OUTPUT!BL875)</f>
        <v/>
      </c>
      <c r="I888" s="2436" t="str">
        <f>IF(INPUT_OUTPUT!BM875="","",INPUT_OUTPUT!BM875)</f>
        <v/>
      </c>
      <c r="J888" s="2436" t="str">
        <f>IF(INPUT_OUTPUT!BN875="","",INPUT_OUTPUT!BN875)</f>
        <v/>
      </c>
      <c r="K888" s="2428" t="str">
        <f t="shared" si="42"/>
        <v/>
      </c>
      <c r="L888" s="2429" t="str">
        <f>IF(INPUT_OUTPUT!BO875="","",INPUT_OUTPUT!BO875)</f>
        <v/>
      </c>
      <c r="M888" s="2429" t="str">
        <f>IF(INPUT_OUTPUT!BP875="","",INPUT_OUTPUT!BP875)</f>
        <v/>
      </c>
      <c r="N888" s="2429" t="str">
        <f>IF(INPUT_OUTPUT!BQ875="","",INPUT_OUTPUT!BQ875)</f>
        <v/>
      </c>
      <c r="O888" s="2429" t="str">
        <f>IF(INPUT_OUTPUT!BR875="","",INPUT_OUTPUT!BR875)</f>
        <v/>
      </c>
      <c r="P888" s="2429" t="str">
        <f>IF(INPUT_OUTPUT!BS875="","",INPUT_OUTPUT!BS875)</f>
        <v/>
      </c>
      <c r="Q888" s="2429" t="str">
        <f>IF(INPUT_OUTPUT!BT875="","",INPUT_OUTPUT!BT875)</f>
        <v/>
      </c>
      <c r="R888" s="2429" t="str">
        <f>IF(INPUT_OUTPUT!BU875="","",INPUT_OUTPUT!BU875)</f>
        <v/>
      </c>
      <c r="S888" s="2435" t="str">
        <f t="shared" si="43"/>
        <v/>
      </c>
      <c r="T888" s="2429" t="str">
        <f>IF(INPUT_OUTPUT!BV875="","",INPUT_OUTPUT!BV875)</f>
        <v/>
      </c>
      <c r="U888" s="2429" t="str">
        <f>IF(INPUT_OUTPUT!BW875="","",INPUT_OUTPUT!BW875)</f>
        <v/>
      </c>
      <c r="V888" s="2429" t="str">
        <f>IF(INPUT_OUTPUT!BX875="","",INPUT_OUTPUT!BX875)</f>
        <v/>
      </c>
      <c r="W888" s="2429" t="str">
        <f>IF(INPUT_OUTPUT!BY875="","",INPUT_OUTPUT!BY875)</f>
        <v/>
      </c>
      <c r="X888" s="2429" t="str">
        <f>IF(INPUT_OUTPUT!BZ875="","",INPUT_OUTPUT!BZ875)</f>
        <v/>
      </c>
      <c r="Y888" s="2429" t="str">
        <f>IF(INPUT_OUTPUT!CA875="","",INPUT_OUTPUT!CA875)</f>
        <v/>
      </c>
      <c r="Z888" s="2429" t="str">
        <f>IF(INPUT_OUTPUT!CB875="","",INPUT_OUTPUT!CB875)</f>
        <v/>
      </c>
      <c r="AA888" s="2435" t="str">
        <f t="shared" si="44"/>
        <v/>
      </c>
      <c r="AB888" s="2430" t="str">
        <f>IF(INPUT_OUTPUT!CC875="","",INPUT_OUTPUT!CC875)</f>
        <v/>
      </c>
      <c r="AC888" s="2430" t="str">
        <f>IF(INPUT_OUTPUT!CD875="","",INPUT_OUTPUT!CD875)</f>
        <v/>
      </c>
      <c r="AD888" s="2430" t="str">
        <f>IF(INPUT_OUTPUT!CE875="","",INPUT_OUTPUT!CE875)</f>
        <v/>
      </c>
      <c r="AE888" s="2430" t="str">
        <f>IF(INPUT_OUTPUT!CF875="","",INPUT_OUTPUT!CF875)</f>
        <v/>
      </c>
      <c r="AF888" s="2430" t="str">
        <f>IF(INPUT_OUTPUT!CG875="","",INPUT_OUTPUT!CG875)</f>
        <v/>
      </c>
      <c r="AG888" s="2430" t="str">
        <f>IF(INPUT_OUTPUT!CH875="","",INPUT_OUTPUT!CH875)</f>
        <v/>
      </c>
      <c r="AH888" s="2430" t="str">
        <f>IF(INPUT_OUTPUT!CI875="","",INPUT_OUTPUT!CI875)</f>
        <v/>
      </c>
    </row>
    <row r="889" spans="3:34" s="2437" customFormat="1" ht="12.75" customHeight="1">
      <c r="C889" s="2435" t="str">
        <f>IF(INPUT_OUTPUT!C876="","",INPUT_OUTPUT!C876)</f>
        <v/>
      </c>
      <c r="D889" s="2436" t="str">
        <f>IF(INPUT_OUTPUT!BH876="","",INPUT_OUTPUT!BH876)</f>
        <v/>
      </c>
      <c r="E889" s="2436" t="str">
        <f>IF(INPUT_OUTPUT!BI876="","",INPUT_OUTPUT!BI876)</f>
        <v/>
      </c>
      <c r="F889" s="2436" t="str">
        <f>IF(INPUT_OUTPUT!BJ876="","",INPUT_OUTPUT!BJ876)</f>
        <v/>
      </c>
      <c r="G889" s="2436" t="str">
        <f>IF(INPUT_OUTPUT!BK876="","",INPUT_OUTPUT!BK876)</f>
        <v/>
      </c>
      <c r="H889" s="2436" t="str">
        <f>IF(INPUT_OUTPUT!BL876="","",INPUT_OUTPUT!BL876)</f>
        <v/>
      </c>
      <c r="I889" s="2436" t="str">
        <f>IF(INPUT_OUTPUT!BM876="","",INPUT_OUTPUT!BM876)</f>
        <v/>
      </c>
      <c r="J889" s="2436" t="str">
        <f>IF(INPUT_OUTPUT!BN876="","",INPUT_OUTPUT!BN876)</f>
        <v/>
      </c>
      <c r="K889" s="2428" t="str">
        <f t="shared" si="42"/>
        <v/>
      </c>
      <c r="L889" s="2429" t="str">
        <f>IF(INPUT_OUTPUT!BO876="","",INPUT_OUTPUT!BO876)</f>
        <v/>
      </c>
      <c r="M889" s="2429" t="str">
        <f>IF(INPUT_OUTPUT!BP876="","",INPUT_OUTPUT!BP876)</f>
        <v/>
      </c>
      <c r="N889" s="2429" t="str">
        <f>IF(INPUT_OUTPUT!BQ876="","",INPUT_OUTPUT!BQ876)</f>
        <v/>
      </c>
      <c r="O889" s="2429" t="str">
        <f>IF(INPUT_OUTPUT!BR876="","",INPUT_OUTPUT!BR876)</f>
        <v/>
      </c>
      <c r="P889" s="2429" t="str">
        <f>IF(INPUT_OUTPUT!BS876="","",INPUT_OUTPUT!BS876)</f>
        <v/>
      </c>
      <c r="Q889" s="2429" t="str">
        <f>IF(INPUT_OUTPUT!BT876="","",INPUT_OUTPUT!BT876)</f>
        <v/>
      </c>
      <c r="R889" s="2429" t="str">
        <f>IF(INPUT_OUTPUT!BU876="","",INPUT_OUTPUT!BU876)</f>
        <v/>
      </c>
      <c r="S889" s="2435" t="str">
        <f t="shared" si="43"/>
        <v/>
      </c>
      <c r="T889" s="2429" t="str">
        <f>IF(INPUT_OUTPUT!BV876="","",INPUT_OUTPUT!BV876)</f>
        <v/>
      </c>
      <c r="U889" s="2429" t="str">
        <f>IF(INPUT_OUTPUT!BW876="","",INPUT_OUTPUT!BW876)</f>
        <v/>
      </c>
      <c r="V889" s="2429" t="str">
        <f>IF(INPUT_OUTPUT!BX876="","",INPUT_OUTPUT!BX876)</f>
        <v/>
      </c>
      <c r="W889" s="2429" t="str">
        <f>IF(INPUT_OUTPUT!BY876="","",INPUT_OUTPUT!BY876)</f>
        <v/>
      </c>
      <c r="X889" s="2429" t="str">
        <f>IF(INPUT_OUTPUT!BZ876="","",INPUT_OUTPUT!BZ876)</f>
        <v/>
      </c>
      <c r="Y889" s="2429" t="str">
        <f>IF(INPUT_OUTPUT!CA876="","",INPUT_OUTPUT!CA876)</f>
        <v/>
      </c>
      <c r="Z889" s="2429" t="str">
        <f>IF(INPUT_OUTPUT!CB876="","",INPUT_OUTPUT!CB876)</f>
        <v/>
      </c>
      <c r="AA889" s="2435" t="str">
        <f t="shared" si="44"/>
        <v/>
      </c>
      <c r="AB889" s="2430" t="str">
        <f>IF(INPUT_OUTPUT!CC876="","",INPUT_OUTPUT!CC876)</f>
        <v/>
      </c>
      <c r="AC889" s="2430" t="str">
        <f>IF(INPUT_OUTPUT!CD876="","",INPUT_OUTPUT!CD876)</f>
        <v/>
      </c>
      <c r="AD889" s="2430" t="str">
        <f>IF(INPUT_OUTPUT!CE876="","",INPUT_OUTPUT!CE876)</f>
        <v/>
      </c>
      <c r="AE889" s="2430" t="str">
        <f>IF(INPUT_OUTPUT!CF876="","",INPUT_OUTPUT!CF876)</f>
        <v/>
      </c>
      <c r="AF889" s="2430" t="str">
        <f>IF(INPUT_OUTPUT!CG876="","",INPUT_OUTPUT!CG876)</f>
        <v/>
      </c>
      <c r="AG889" s="2430" t="str">
        <f>IF(INPUT_OUTPUT!CH876="","",INPUT_OUTPUT!CH876)</f>
        <v/>
      </c>
      <c r="AH889" s="2430" t="str">
        <f>IF(INPUT_OUTPUT!CI876="","",INPUT_OUTPUT!CI876)</f>
        <v/>
      </c>
    </row>
    <row r="890" spans="3:34" s="2437" customFormat="1" ht="12.75" customHeight="1">
      <c r="C890" s="2435" t="str">
        <f>IF(INPUT_OUTPUT!C877="","",INPUT_OUTPUT!C877)</f>
        <v/>
      </c>
      <c r="D890" s="2436" t="str">
        <f>IF(INPUT_OUTPUT!BH877="","",INPUT_OUTPUT!BH877)</f>
        <v/>
      </c>
      <c r="E890" s="2436" t="str">
        <f>IF(INPUT_OUTPUT!BI877="","",INPUT_OUTPUT!BI877)</f>
        <v/>
      </c>
      <c r="F890" s="2436" t="str">
        <f>IF(INPUT_OUTPUT!BJ877="","",INPUT_OUTPUT!BJ877)</f>
        <v/>
      </c>
      <c r="G890" s="2436" t="str">
        <f>IF(INPUT_OUTPUT!BK877="","",INPUT_OUTPUT!BK877)</f>
        <v/>
      </c>
      <c r="H890" s="2436" t="str">
        <f>IF(INPUT_OUTPUT!BL877="","",INPUT_OUTPUT!BL877)</f>
        <v/>
      </c>
      <c r="I890" s="2436" t="str">
        <f>IF(INPUT_OUTPUT!BM877="","",INPUT_OUTPUT!BM877)</f>
        <v/>
      </c>
      <c r="J890" s="2436" t="str">
        <f>IF(INPUT_OUTPUT!BN877="","",INPUT_OUTPUT!BN877)</f>
        <v/>
      </c>
      <c r="K890" s="2428" t="str">
        <f t="shared" si="42"/>
        <v/>
      </c>
      <c r="L890" s="2429" t="str">
        <f>IF(INPUT_OUTPUT!BO877="","",INPUT_OUTPUT!BO877)</f>
        <v/>
      </c>
      <c r="M890" s="2429" t="str">
        <f>IF(INPUT_OUTPUT!BP877="","",INPUT_OUTPUT!BP877)</f>
        <v/>
      </c>
      <c r="N890" s="2429" t="str">
        <f>IF(INPUT_OUTPUT!BQ877="","",INPUT_OUTPUT!BQ877)</f>
        <v/>
      </c>
      <c r="O890" s="2429" t="str">
        <f>IF(INPUT_OUTPUT!BR877="","",INPUT_OUTPUT!BR877)</f>
        <v/>
      </c>
      <c r="P890" s="2429" t="str">
        <f>IF(INPUT_OUTPUT!BS877="","",INPUT_OUTPUT!BS877)</f>
        <v/>
      </c>
      <c r="Q890" s="2429" t="str">
        <f>IF(INPUT_OUTPUT!BT877="","",INPUT_OUTPUT!BT877)</f>
        <v/>
      </c>
      <c r="R890" s="2429" t="str">
        <f>IF(INPUT_OUTPUT!BU877="","",INPUT_OUTPUT!BU877)</f>
        <v/>
      </c>
      <c r="S890" s="2435" t="str">
        <f t="shared" si="43"/>
        <v/>
      </c>
      <c r="T890" s="2429" t="str">
        <f>IF(INPUT_OUTPUT!BV877="","",INPUT_OUTPUT!BV877)</f>
        <v/>
      </c>
      <c r="U890" s="2429" t="str">
        <f>IF(INPUT_OUTPUT!BW877="","",INPUT_OUTPUT!BW877)</f>
        <v/>
      </c>
      <c r="V890" s="2429" t="str">
        <f>IF(INPUT_OUTPUT!BX877="","",INPUT_OUTPUT!BX877)</f>
        <v/>
      </c>
      <c r="W890" s="2429" t="str">
        <f>IF(INPUT_OUTPUT!BY877="","",INPUT_OUTPUT!BY877)</f>
        <v/>
      </c>
      <c r="X890" s="2429" t="str">
        <f>IF(INPUT_OUTPUT!BZ877="","",INPUT_OUTPUT!BZ877)</f>
        <v/>
      </c>
      <c r="Y890" s="2429" t="str">
        <f>IF(INPUT_OUTPUT!CA877="","",INPUT_OUTPUT!CA877)</f>
        <v/>
      </c>
      <c r="Z890" s="2429" t="str">
        <f>IF(INPUT_OUTPUT!CB877="","",INPUT_OUTPUT!CB877)</f>
        <v/>
      </c>
      <c r="AA890" s="2435" t="str">
        <f t="shared" si="44"/>
        <v/>
      </c>
      <c r="AB890" s="2430" t="str">
        <f>IF(INPUT_OUTPUT!CC877="","",INPUT_OUTPUT!CC877)</f>
        <v/>
      </c>
      <c r="AC890" s="2430" t="str">
        <f>IF(INPUT_OUTPUT!CD877="","",INPUT_OUTPUT!CD877)</f>
        <v/>
      </c>
      <c r="AD890" s="2430" t="str">
        <f>IF(INPUT_OUTPUT!CE877="","",INPUT_OUTPUT!CE877)</f>
        <v/>
      </c>
      <c r="AE890" s="2430" t="str">
        <f>IF(INPUT_OUTPUT!CF877="","",INPUT_OUTPUT!CF877)</f>
        <v/>
      </c>
      <c r="AF890" s="2430" t="str">
        <f>IF(INPUT_OUTPUT!CG877="","",INPUT_OUTPUT!CG877)</f>
        <v/>
      </c>
      <c r="AG890" s="2430" t="str">
        <f>IF(INPUT_OUTPUT!CH877="","",INPUT_OUTPUT!CH877)</f>
        <v/>
      </c>
      <c r="AH890" s="2430" t="str">
        <f>IF(INPUT_OUTPUT!CI877="","",INPUT_OUTPUT!CI877)</f>
        <v/>
      </c>
    </row>
    <row r="891" spans="3:34" s="2437" customFormat="1" ht="12.75" customHeight="1">
      <c r="C891" s="2435" t="str">
        <f>IF(INPUT_OUTPUT!C878="","",INPUT_OUTPUT!C878)</f>
        <v/>
      </c>
      <c r="D891" s="2436" t="str">
        <f>IF(INPUT_OUTPUT!BH878="","",INPUT_OUTPUT!BH878)</f>
        <v/>
      </c>
      <c r="E891" s="2436" t="str">
        <f>IF(INPUT_OUTPUT!BI878="","",INPUT_OUTPUT!BI878)</f>
        <v/>
      </c>
      <c r="F891" s="2436" t="str">
        <f>IF(INPUT_OUTPUT!BJ878="","",INPUT_OUTPUT!BJ878)</f>
        <v/>
      </c>
      <c r="G891" s="2436" t="str">
        <f>IF(INPUT_OUTPUT!BK878="","",INPUT_OUTPUT!BK878)</f>
        <v/>
      </c>
      <c r="H891" s="2436" t="str">
        <f>IF(INPUT_OUTPUT!BL878="","",INPUT_OUTPUT!BL878)</f>
        <v/>
      </c>
      <c r="I891" s="2436" t="str">
        <f>IF(INPUT_OUTPUT!BM878="","",INPUT_OUTPUT!BM878)</f>
        <v/>
      </c>
      <c r="J891" s="2436" t="str">
        <f>IF(INPUT_OUTPUT!BN878="","",INPUT_OUTPUT!BN878)</f>
        <v/>
      </c>
      <c r="K891" s="2428" t="str">
        <f t="shared" si="42"/>
        <v/>
      </c>
      <c r="L891" s="2429" t="str">
        <f>IF(INPUT_OUTPUT!BO878="","",INPUT_OUTPUT!BO878)</f>
        <v/>
      </c>
      <c r="M891" s="2429" t="str">
        <f>IF(INPUT_OUTPUT!BP878="","",INPUT_OUTPUT!BP878)</f>
        <v/>
      </c>
      <c r="N891" s="2429" t="str">
        <f>IF(INPUT_OUTPUT!BQ878="","",INPUT_OUTPUT!BQ878)</f>
        <v/>
      </c>
      <c r="O891" s="2429" t="str">
        <f>IF(INPUT_OUTPUT!BR878="","",INPUT_OUTPUT!BR878)</f>
        <v/>
      </c>
      <c r="P891" s="2429" t="str">
        <f>IF(INPUT_OUTPUT!BS878="","",INPUT_OUTPUT!BS878)</f>
        <v/>
      </c>
      <c r="Q891" s="2429" t="str">
        <f>IF(INPUT_OUTPUT!BT878="","",INPUT_OUTPUT!BT878)</f>
        <v/>
      </c>
      <c r="R891" s="2429" t="str">
        <f>IF(INPUT_OUTPUT!BU878="","",INPUT_OUTPUT!BU878)</f>
        <v/>
      </c>
      <c r="S891" s="2435" t="str">
        <f t="shared" si="43"/>
        <v/>
      </c>
      <c r="T891" s="2429" t="str">
        <f>IF(INPUT_OUTPUT!BV878="","",INPUT_OUTPUT!BV878)</f>
        <v/>
      </c>
      <c r="U891" s="2429" t="str">
        <f>IF(INPUT_OUTPUT!BW878="","",INPUT_OUTPUT!BW878)</f>
        <v/>
      </c>
      <c r="V891" s="2429" t="str">
        <f>IF(INPUT_OUTPUT!BX878="","",INPUT_OUTPUT!BX878)</f>
        <v/>
      </c>
      <c r="W891" s="2429" t="str">
        <f>IF(INPUT_OUTPUT!BY878="","",INPUT_OUTPUT!BY878)</f>
        <v/>
      </c>
      <c r="X891" s="2429" t="str">
        <f>IF(INPUT_OUTPUT!BZ878="","",INPUT_OUTPUT!BZ878)</f>
        <v/>
      </c>
      <c r="Y891" s="2429" t="str">
        <f>IF(INPUT_OUTPUT!CA878="","",INPUT_OUTPUT!CA878)</f>
        <v/>
      </c>
      <c r="Z891" s="2429" t="str">
        <f>IF(INPUT_OUTPUT!CB878="","",INPUT_OUTPUT!CB878)</f>
        <v/>
      </c>
      <c r="AA891" s="2435" t="str">
        <f t="shared" si="44"/>
        <v/>
      </c>
      <c r="AB891" s="2430" t="str">
        <f>IF(INPUT_OUTPUT!CC878="","",INPUT_OUTPUT!CC878)</f>
        <v/>
      </c>
      <c r="AC891" s="2430" t="str">
        <f>IF(INPUT_OUTPUT!CD878="","",INPUT_OUTPUT!CD878)</f>
        <v/>
      </c>
      <c r="AD891" s="2430" t="str">
        <f>IF(INPUT_OUTPUT!CE878="","",INPUT_OUTPUT!CE878)</f>
        <v/>
      </c>
      <c r="AE891" s="2430" t="str">
        <f>IF(INPUT_OUTPUT!CF878="","",INPUT_OUTPUT!CF878)</f>
        <v/>
      </c>
      <c r="AF891" s="2430" t="str">
        <f>IF(INPUT_OUTPUT!CG878="","",INPUT_OUTPUT!CG878)</f>
        <v/>
      </c>
      <c r="AG891" s="2430" t="str">
        <f>IF(INPUT_OUTPUT!CH878="","",INPUT_OUTPUT!CH878)</f>
        <v/>
      </c>
      <c r="AH891" s="2430" t="str">
        <f>IF(INPUT_OUTPUT!CI878="","",INPUT_OUTPUT!CI878)</f>
        <v/>
      </c>
    </row>
    <row r="892" spans="3:34" s="2437" customFormat="1" ht="12.75" customHeight="1">
      <c r="C892" s="2435" t="str">
        <f>IF(INPUT_OUTPUT!C879="","",INPUT_OUTPUT!C879)</f>
        <v/>
      </c>
      <c r="D892" s="2436" t="str">
        <f>IF(INPUT_OUTPUT!BH879="","",INPUT_OUTPUT!BH879)</f>
        <v/>
      </c>
      <c r="E892" s="2436" t="str">
        <f>IF(INPUT_OUTPUT!BI879="","",INPUT_OUTPUT!BI879)</f>
        <v/>
      </c>
      <c r="F892" s="2436" t="str">
        <f>IF(INPUT_OUTPUT!BJ879="","",INPUT_OUTPUT!BJ879)</f>
        <v/>
      </c>
      <c r="G892" s="2436" t="str">
        <f>IF(INPUT_OUTPUT!BK879="","",INPUT_OUTPUT!BK879)</f>
        <v/>
      </c>
      <c r="H892" s="2436" t="str">
        <f>IF(INPUT_OUTPUT!BL879="","",INPUT_OUTPUT!BL879)</f>
        <v/>
      </c>
      <c r="I892" s="2436" t="str">
        <f>IF(INPUT_OUTPUT!BM879="","",INPUT_OUTPUT!BM879)</f>
        <v/>
      </c>
      <c r="J892" s="2436" t="str">
        <f>IF(INPUT_OUTPUT!BN879="","",INPUT_OUTPUT!BN879)</f>
        <v/>
      </c>
      <c r="K892" s="2428" t="str">
        <f t="shared" si="42"/>
        <v/>
      </c>
      <c r="L892" s="2429" t="str">
        <f>IF(INPUT_OUTPUT!BO879="","",INPUT_OUTPUT!BO879)</f>
        <v/>
      </c>
      <c r="M892" s="2429" t="str">
        <f>IF(INPUT_OUTPUT!BP879="","",INPUT_OUTPUT!BP879)</f>
        <v/>
      </c>
      <c r="N892" s="2429" t="str">
        <f>IF(INPUT_OUTPUT!BQ879="","",INPUT_OUTPUT!BQ879)</f>
        <v/>
      </c>
      <c r="O892" s="2429" t="str">
        <f>IF(INPUT_OUTPUT!BR879="","",INPUT_OUTPUT!BR879)</f>
        <v/>
      </c>
      <c r="P892" s="2429" t="str">
        <f>IF(INPUT_OUTPUT!BS879="","",INPUT_OUTPUT!BS879)</f>
        <v/>
      </c>
      <c r="Q892" s="2429" t="str">
        <f>IF(INPUT_OUTPUT!BT879="","",INPUT_OUTPUT!BT879)</f>
        <v/>
      </c>
      <c r="R892" s="2429" t="str">
        <f>IF(INPUT_OUTPUT!BU879="","",INPUT_OUTPUT!BU879)</f>
        <v/>
      </c>
      <c r="S892" s="2435" t="str">
        <f t="shared" si="43"/>
        <v/>
      </c>
      <c r="T892" s="2429" t="str">
        <f>IF(INPUT_OUTPUT!BV879="","",INPUT_OUTPUT!BV879)</f>
        <v/>
      </c>
      <c r="U892" s="2429" t="str">
        <f>IF(INPUT_OUTPUT!BW879="","",INPUT_OUTPUT!BW879)</f>
        <v/>
      </c>
      <c r="V892" s="2429" t="str">
        <f>IF(INPUT_OUTPUT!BX879="","",INPUT_OUTPUT!BX879)</f>
        <v/>
      </c>
      <c r="W892" s="2429" t="str">
        <f>IF(INPUT_OUTPUT!BY879="","",INPUT_OUTPUT!BY879)</f>
        <v/>
      </c>
      <c r="X892" s="2429" t="str">
        <f>IF(INPUT_OUTPUT!BZ879="","",INPUT_OUTPUT!BZ879)</f>
        <v/>
      </c>
      <c r="Y892" s="2429" t="str">
        <f>IF(INPUT_OUTPUT!CA879="","",INPUT_OUTPUT!CA879)</f>
        <v/>
      </c>
      <c r="Z892" s="2429" t="str">
        <f>IF(INPUT_OUTPUT!CB879="","",INPUT_OUTPUT!CB879)</f>
        <v/>
      </c>
      <c r="AA892" s="2435" t="str">
        <f t="shared" si="44"/>
        <v/>
      </c>
      <c r="AB892" s="2430" t="str">
        <f>IF(INPUT_OUTPUT!CC879="","",INPUT_OUTPUT!CC879)</f>
        <v/>
      </c>
      <c r="AC892" s="2430" t="str">
        <f>IF(INPUT_OUTPUT!CD879="","",INPUT_OUTPUT!CD879)</f>
        <v/>
      </c>
      <c r="AD892" s="2430" t="str">
        <f>IF(INPUT_OUTPUT!CE879="","",INPUT_OUTPUT!CE879)</f>
        <v/>
      </c>
      <c r="AE892" s="2430" t="str">
        <f>IF(INPUT_OUTPUT!CF879="","",INPUT_OUTPUT!CF879)</f>
        <v/>
      </c>
      <c r="AF892" s="2430" t="str">
        <f>IF(INPUT_OUTPUT!CG879="","",INPUT_OUTPUT!CG879)</f>
        <v/>
      </c>
      <c r="AG892" s="2430" t="str">
        <f>IF(INPUT_OUTPUT!CH879="","",INPUT_OUTPUT!CH879)</f>
        <v/>
      </c>
      <c r="AH892" s="2430" t="str">
        <f>IF(INPUT_OUTPUT!CI879="","",INPUT_OUTPUT!CI879)</f>
        <v/>
      </c>
    </row>
    <row r="893" spans="3:34" s="2437" customFormat="1" ht="12.75" customHeight="1">
      <c r="C893" s="2435" t="str">
        <f>IF(INPUT_OUTPUT!C880="","",INPUT_OUTPUT!C880)</f>
        <v/>
      </c>
      <c r="D893" s="2436" t="str">
        <f>IF(INPUT_OUTPUT!BH880="","",INPUT_OUTPUT!BH880)</f>
        <v/>
      </c>
      <c r="E893" s="2436" t="str">
        <f>IF(INPUT_OUTPUT!BI880="","",INPUT_OUTPUT!BI880)</f>
        <v/>
      </c>
      <c r="F893" s="2436" t="str">
        <f>IF(INPUT_OUTPUT!BJ880="","",INPUT_OUTPUT!BJ880)</f>
        <v/>
      </c>
      <c r="G893" s="2436" t="str">
        <f>IF(INPUT_OUTPUT!BK880="","",INPUT_OUTPUT!BK880)</f>
        <v/>
      </c>
      <c r="H893" s="2436" t="str">
        <f>IF(INPUT_OUTPUT!BL880="","",INPUT_OUTPUT!BL880)</f>
        <v/>
      </c>
      <c r="I893" s="2436" t="str">
        <f>IF(INPUT_OUTPUT!BM880="","",INPUT_OUTPUT!BM880)</f>
        <v/>
      </c>
      <c r="J893" s="2436" t="str">
        <f>IF(INPUT_OUTPUT!BN880="","",INPUT_OUTPUT!BN880)</f>
        <v/>
      </c>
      <c r="K893" s="2428" t="str">
        <f t="shared" si="42"/>
        <v/>
      </c>
      <c r="L893" s="2429" t="str">
        <f>IF(INPUT_OUTPUT!BO880="","",INPUT_OUTPUT!BO880)</f>
        <v/>
      </c>
      <c r="M893" s="2429" t="str">
        <f>IF(INPUT_OUTPUT!BP880="","",INPUT_OUTPUT!BP880)</f>
        <v/>
      </c>
      <c r="N893" s="2429" t="str">
        <f>IF(INPUT_OUTPUT!BQ880="","",INPUT_OUTPUT!BQ880)</f>
        <v/>
      </c>
      <c r="O893" s="2429" t="str">
        <f>IF(INPUT_OUTPUT!BR880="","",INPUT_OUTPUT!BR880)</f>
        <v/>
      </c>
      <c r="P893" s="2429" t="str">
        <f>IF(INPUT_OUTPUT!BS880="","",INPUT_OUTPUT!BS880)</f>
        <v/>
      </c>
      <c r="Q893" s="2429" t="str">
        <f>IF(INPUT_OUTPUT!BT880="","",INPUT_OUTPUT!BT880)</f>
        <v/>
      </c>
      <c r="R893" s="2429" t="str">
        <f>IF(INPUT_OUTPUT!BU880="","",INPUT_OUTPUT!BU880)</f>
        <v/>
      </c>
      <c r="S893" s="2435" t="str">
        <f t="shared" si="43"/>
        <v/>
      </c>
      <c r="T893" s="2429" t="str">
        <f>IF(INPUT_OUTPUT!BV880="","",INPUT_OUTPUT!BV880)</f>
        <v/>
      </c>
      <c r="U893" s="2429" t="str">
        <f>IF(INPUT_OUTPUT!BW880="","",INPUT_OUTPUT!BW880)</f>
        <v/>
      </c>
      <c r="V893" s="2429" t="str">
        <f>IF(INPUT_OUTPUT!BX880="","",INPUT_OUTPUT!BX880)</f>
        <v/>
      </c>
      <c r="W893" s="2429" t="str">
        <f>IF(INPUT_OUTPUT!BY880="","",INPUT_OUTPUT!BY880)</f>
        <v/>
      </c>
      <c r="X893" s="2429" t="str">
        <f>IF(INPUT_OUTPUT!BZ880="","",INPUT_OUTPUT!BZ880)</f>
        <v/>
      </c>
      <c r="Y893" s="2429" t="str">
        <f>IF(INPUT_OUTPUT!CA880="","",INPUT_OUTPUT!CA880)</f>
        <v/>
      </c>
      <c r="Z893" s="2429" t="str">
        <f>IF(INPUT_OUTPUT!CB880="","",INPUT_OUTPUT!CB880)</f>
        <v/>
      </c>
      <c r="AA893" s="2435" t="str">
        <f t="shared" si="44"/>
        <v/>
      </c>
      <c r="AB893" s="2430" t="str">
        <f>IF(INPUT_OUTPUT!CC880="","",INPUT_OUTPUT!CC880)</f>
        <v/>
      </c>
      <c r="AC893" s="2430" t="str">
        <f>IF(INPUT_OUTPUT!CD880="","",INPUT_OUTPUT!CD880)</f>
        <v/>
      </c>
      <c r="AD893" s="2430" t="str">
        <f>IF(INPUT_OUTPUT!CE880="","",INPUT_OUTPUT!CE880)</f>
        <v/>
      </c>
      <c r="AE893" s="2430" t="str">
        <f>IF(INPUT_OUTPUT!CF880="","",INPUT_OUTPUT!CF880)</f>
        <v/>
      </c>
      <c r="AF893" s="2430" t="str">
        <f>IF(INPUT_OUTPUT!CG880="","",INPUT_OUTPUT!CG880)</f>
        <v/>
      </c>
      <c r="AG893" s="2430" t="str">
        <f>IF(INPUT_OUTPUT!CH880="","",INPUT_OUTPUT!CH880)</f>
        <v/>
      </c>
      <c r="AH893" s="2430" t="str">
        <f>IF(INPUT_OUTPUT!CI880="","",INPUT_OUTPUT!CI880)</f>
        <v/>
      </c>
    </row>
    <row r="894" spans="3:34" s="2437" customFormat="1" ht="12.75" customHeight="1">
      <c r="C894" s="2435" t="str">
        <f>IF(INPUT_OUTPUT!C881="","",INPUT_OUTPUT!C881)</f>
        <v/>
      </c>
      <c r="D894" s="2436" t="str">
        <f>IF(INPUT_OUTPUT!BH881="","",INPUT_OUTPUT!BH881)</f>
        <v/>
      </c>
      <c r="E894" s="2436" t="str">
        <f>IF(INPUT_OUTPUT!BI881="","",INPUT_OUTPUT!BI881)</f>
        <v/>
      </c>
      <c r="F894" s="2436" t="str">
        <f>IF(INPUT_OUTPUT!BJ881="","",INPUT_OUTPUT!BJ881)</f>
        <v/>
      </c>
      <c r="G894" s="2436" t="str">
        <f>IF(INPUT_OUTPUT!BK881="","",INPUT_OUTPUT!BK881)</f>
        <v/>
      </c>
      <c r="H894" s="2436" t="str">
        <f>IF(INPUT_OUTPUT!BL881="","",INPUT_OUTPUT!BL881)</f>
        <v/>
      </c>
      <c r="I894" s="2436" t="str">
        <f>IF(INPUT_OUTPUT!BM881="","",INPUT_OUTPUT!BM881)</f>
        <v/>
      </c>
      <c r="J894" s="2436" t="str">
        <f>IF(INPUT_OUTPUT!BN881="","",INPUT_OUTPUT!BN881)</f>
        <v/>
      </c>
      <c r="K894" s="2428" t="str">
        <f t="shared" si="42"/>
        <v/>
      </c>
      <c r="L894" s="2429" t="str">
        <f>IF(INPUT_OUTPUT!BO881="","",INPUT_OUTPUT!BO881)</f>
        <v/>
      </c>
      <c r="M894" s="2429" t="str">
        <f>IF(INPUT_OUTPUT!BP881="","",INPUT_OUTPUT!BP881)</f>
        <v/>
      </c>
      <c r="N894" s="2429" t="str">
        <f>IF(INPUT_OUTPUT!BQ881="","",INPUT_OUTPUT!BQ881)</f>
        <v/>
      </c>
      <c r="O894" s="2429" t="str">
        <f>IF(INPUT_OUTPUT!BR881="","",INPUT_OUTPUT!BR881)</f>
        <v/>
      </c>
      <c r="P894" s="2429" t="str">
        <f>IF(INPUT_OUTPUT!BS881="","",INPUT_OUTPUT!BS881)</f>
        <v/>
      </c>
      <c r="Q894" s="2429" t="str">
        <f>IF(INPUT_OUTPUT!BT881="","",INPUT_OUTPUT!BT881)</f>
        <v/>
      </c>
      <c r="R894" s="2429" t="str">
        <f>IF(INPUT_OUTPUT!BU881="","",INPUT_OUTPUT!BU881)</f>
        <v/>
      </c>
      <c r="S894" s="2435" t="str">
        <f t="shared" si="43"/>
        <v/>
      </c>
      <c r="T894" s="2429" t="str">
        <f>IF(INPUT_OUTPUT!BV881="","",INPUT_OUTPUT!BV881)</f>
        <v/>
      </c>
      <c r="U894" s="2429" t="str">
        <f>IF(INPUT_OUTPUT!BW881="","",INPUT_OUTPUT!BW881)</f>
        <v/>
      </c>
      <c r="V894" s="2429" t="str">
        <f>IF(INPUT_OUTPUT!BX881="","",INPUT_OUTPUT!BX881)</f>
        <v/>
      </c>
      <c r="W894" s="2429" t="str">
        <f>IF(INPUT_OUTPUT!BY881="","",INPUT_OUTPUT!BY881)</f>
        <v/>
      </c>
      <c r="X894" s="2429" t="str">
        <f>IF(INPUT_OUTPUT!BZ881="","",INPUT_OUTPUT!BZ881)</f>
        <v/>
      </c>
      <c r="Y894" s="2429" t="str">
        <f>IF(INPUT_OUTPUT!CA881="","",INPUT_OUTPUT!CA881)</f>
        <v/>
      </c>
      <c r="Z894" s="2429" t="str">
        <f>IF(INPUT_OUTPUT!CB881="","",INPUT_OUTPUT!CB881)</f>
        <v/>
      </c>
      <c r="AA894" s="2435" t="str">
        <f t="shared" si="44"/>
        <v/>
      </c>
      <c r="AB894" s="2430" t="str">
        <f>IF(INPUT_OUTPUT!CC881="","",INPUT_OUTPUT!CC881)</f>
        <v/>
      </c>
      <c r="AC894" s="2430" t="str">
        <f>IF(INPUT_OUTPUT!CD881="","",INPUT_OUTPUT!CD881)</f>
        <v/>
      </c>
      <c r="AD894" s="2430" t="str">
        <f>IF(INPUT_OUTPUT!CE881="","",INPUT_OUTPUT!CE881)</f>
        <v/>
      </c>
      <c r="AE894" s="2430" t="str">
        <f>IF(INPUT_OUTPUT!CF881="","",INPUT_OUTPUT!CF881)</f>
        <v/>
      </c>
      <c r="AF894" s="2430" t="str">
        <f>IF(INPUT_OUTPUT!CG881="","",INPUT_OUTPUT!CG881)</f>
        <v/>
      </c>
      <c r="AG894" s="2430" t="str">
        <f>IF(INPUT_OUTPUT!CH881="","",INPUT_OUTPUT!CH881)</f>
        <v/>
      </c>
      <c r="AH894" s="2430" t="str">
        <f>IF(INPUT_OUTPUT!CI881="","",INPUT_OUTPUT!CI881)</f>
        <v/>
      </c>
    </row>
    <row r="895" spans="3:34" s="2437" customFormat="1" ht="12.75" customHeight="1">
      <c r="C895" s="2435" t="str">
        <f>IF(INPUT_OUTPUT!C882="","",INPUT_OUTPUT!C882)</f>
        <v/>
      </c>
      <c r="D895" s="2436" t="str">
        <f>IF(INPUT_OUTPUT!BH882="","",INPUT_OUTPUT!BH882)</f>
        <v/>
      </c>
      <c r="E895" s="2436" t="str">
        <f>IF(INPUT_OUTPUT!BI882="","",INPUT_OUTPUT!BI882)</f>
        <v/>
      </c>
      <c r="F895" s="2436" t="str">
        <f>IF(INPUT_OUTPUT!BJ882="","",INPUT_OUTPUT!BJ882)</f>
        <v/>
      </c>
      <c r="G895" s="2436" t="str">
        <f>IF(INPUT_OUTPUT!BK882="","",INPUT_OUTPUT!BK882)</f>
        <v/>
      </c>
      <c r="H895" s="2436" t="str">
        <f>IF(INPUT_OUTPUT!BL882="","",INPUT_OUTPUT!BL882)</f>
        <v/>
      </c>
      <c r="I895" s="2436" t="str">
        <f>IF(INPUT_OUTPUT!BM882="","",INPUT_OUTPUT!BM882)</f>
        <v/>
      </c>
      <c r="J895" s="2436" t="str">
        <f>IF(INPUT_OUTPUT!BN882="","",INPUT_OUTPUT!BN882)</f>
        <v/>
      </c>
      <c r="K895" s="2428" t="str">
        <f t="shared" si="42"/>
        <v/>
      </c>
      <c r="L895" s="2429" t="str">
        <f>IF(INPUT_OUTPUT!BO882="","",INPUT_OUTPUT!BO882)</f>
        <v/>
      </c>
      <c r="M895" s="2429" t="str">
        <f>IF(INPUT_OUTPUT!BP882="","",INPUT_OUTPUT!BP882)</f>
        <v/>
      </c>
      <c r="N895" s="2429" t="str">
        <f>IF(INPUT_OUTPUT!BQ882="","",INPUT_OUTPUT!BQ882)</f>
        <v/>
      </c>
      <c r="O895" s="2429" t="str">
        <f>IF(INPUT_OUTPUT!BR882="","",INPUT_OUTPUT!BR882)</f>
        <v/>
      </c>
      <c r="P895" s="2429" t="str">
        <f>IF(INPUT_OUTPUT!BS882="","",INPUT_OUTPUT!BS882)</f>
        <v/>
      </c>
      <c r="Q895" s="2429" t="str">
        <f>IF(INPUT_OUTPUT!BT882="","",INPUT_OUTPUT!BT882)</f>
        <v/>
      </c>
      <c r="R895" s="2429" t="str">
        <f>IF(INPUT_OUTPUT!BU882="","",INPUT_OUTPUT!BU882)</f>
        <v/>
      </c>
      <c r="S895" s="2435" t="str">
        <f t="shared" si="43"/>
        <v/>
      </c>
      <c r="T895" s="2429" t="str">
        <f>IF(INPUT_OUTPUT!BV882="","",INPUT_OUTPUT!BV882)</f>
        <v/>
      </c>
      <c r="U895" s="2429" t="str">
        <f>IF(INPUT_OUTPUT!BW882="","",INPUT_OUTPUT!BW882)</f>
        <v/>
      </c>
      <c r="V895" s="2429" t="str">
        <f>IF(INPUT_OUTPUT!BX882="","",INPUT_OUTPUT!BX882)</f>
        <v/>
      </c>
      <c r="W895" s="2429" t="str">
        <f>IF(INPUT_OUTPUT!BY882="","",INPUT_OUTPUT!BY882)</f>
        <v/>
      </c>
      <c r="X895" s="2429" t="str">
        <f>IF(INPUT_OUTPUT!BZ882="","",INPUT_OUTPUT!BZ882)</f>
        <v/>
      </c>
      <c r="Y895" s="2429" t="str">
        <f>IF(INPUT_OUTPUT!CA882="","",INPUT_OUTPUT!CA882)</f>
        <v/>
      </c>
      <c r="Z895" s="2429" t="str">
        <f>IF(INPUT_OUTPUT!CB882="","",INPUT_OUTPUT!CB882)</f>
        <v/>
      </c>
      <c r="AA895" s="2435" t="str">
        <f t="shared" si="44"/>
        <v/>
      </c>
      <c r="AB895" s="2430" t="str">
        <f>IF(INPUT_OUTPUT!CC882="","",INPUT_OUTPUT!CC882)</f>
        <v/>
      </c>
      <c r="AC895" s="2430" t="str">
        <f>IF(INPUT_OUTPUT!CD882="","",INPUT_OUTPUT!CD882)</f>
        <v/>
      </c>
      <c r="AD895" s="2430" t="str">
        <f>IF(INPUT_OUTPUT!CE882="","",INPUT_OUTPUT!CE882)</f>
        <v/>
      </c>
      <c r="AE895" s="2430" t="str">
        <f>IF(INPUT_OUTPUT!CF882="","",INPUT_OUTPUT!CF882)</f>
        <v/>
      </c>
      <c r="AF895" s="2430" t="str">
        <f>IF(INPUT_OUTPUT!CG882="","",INPUT_OUTPUT!CG882)</f>
        <v/>
      </c>
      <c r="AG895" s="2430" t="str">
        <f>IF(INPUT_OUTPUT!CH882="","",INPUT_OUTPUT!CH882)</f>
        <v/>
      </c>
      <c r="AH895" s="2430" t="str">
        <f>IF(INPUT_OUTPUT!CI882="","",INPUT_OUTPUT!CI882)</f>
        <v/>
      </c>
    </row>
    <row r="896" spans="3:34" s="2437" customFormat="1" ht="12.75" customHeight="1">
      <c r="C896" s="2435" t="str">
        <f>IF(INPUT_OUTPUT!C883="","",INPUT_OUTPUT!C883)</f>
        <v/>
      </c>
      <c r="D896" s="2436" t="str">
        <f>IF(INPUT_OUTPUT!BH883="","",INPUT_OUTPUT!BH883)</f>
        <v/>
      </c>
      <c r="E896" s="2436" t="str">
        <f>IF(INPUT_OUTPUT!BI883="","",INPUT_OUTPUT!BI883)</f>
        <v/>
      </c>
      <c r="F896" s="2436" t="str">
        <f>IF(INPUT_OUTPUT!BJ883="","",INPUT_OUTPUT!BJ883)</f>
        <v/>
      </c>
      <c r="G896" s="2436" t="str">
        <f>IF(INPUT_OUTPUT!BK883="","",INPUT_OUTPUT!BK883)</f>
        <v/>
      </c>
      <c r="H896" s="2436" t="str">
        <f>IF(INPUT_OUTPUT!BL883="","",INPUT_OUTPUT!BL883)</f>
        <v/>
      </c>
      <c r="I896" s="2436" t="str">
        <f>IF(INPUT_OUTPUT!BM883="","",INPUT_OUTPUT!BM883)</f>
        <v/>
      </c>
      <c r="J896" s="2436" t="str">
        <f>IF(INPUT_OUTPUT!BN883="","",INPUT_OUTPUT!BN883)</f>
        <v/>
      </c>
      <c r="K896" s="2428" t="str">
        <f t="shared" si="42"/>
        <v/>
      </c>
      <c r="L896" s="2429" t="str">
        <f>IF(INPUT_OUTPUT!BO883="","",INPUT_OUTPUT!BO883)</f>
        <v/>
      </c>
      <c r="M896" s="2429" t="str">
        <f>IF(INPUT_OUTPUT!BP883="","",INPUT_OUTPUT!BP883)</f>
        <v/>
      </c>
      <c r="N896" s="2429" t="str">
        <f>IF(INPUT_OUTPUT!BQ883="","",INPUT_OUTPUT!BQ883)</f>
        <v/>
      </c>
      <c r="O896" s="2429" t="str">
        <f>IF(INPUT_OUTPUT!BR883="","",INPUT_OUTPUT!BR883)</f>
        <v/>
      </c>
      <c r="P896" s="2429" t="str">
        <f>IF(INPUT_OUTPUT!BS883="","",INPUT_OUTPUT!BS883)</f>
        <v/>
      </c>
      <c r="Q896" s="2429" t="str">
        <f>IF(INPUT_OUTPUT!BT883="","",INPUT_OUTPUT!BT883)</f>
        <v/>
      </c>
      <c r="R896" s="2429" t="str">
        <f>IF(INPUT_OUTPUT!BU883="","",INPUT_OUTPUT!BU883)</f>
        <v/>
      </c>
      <c r="S896" s="2435" t="str">
        <f t="shared" si="43"/>
        <v/>
      </c>
      <c r="T896" s="2429" t="str">
        <f>IF(INPUT_OUTPUT!BV883="","",INPUT_OUTPUT!BV883)</f>
        <v/>
      </c>
      <c r="U896" s="2429" t="str">
        <f>IF(INPUT_OUTPUT!BW883="","",INPUT_OUTPUT!BW883)</f>
        <v/>
      </c>
      <c r="V896" s="2429" t="str">
        <f>IF(INPUT_OUTPUT!BX883="","",INPUT_OUTPUT!BX883)</f>
        <v/>
      </c>
      <c r="W896" s="2429" t="str">
        <f>IF(INPUT_OUTPUT!BY883="","",INPUT_OUTPUT!BY883)</f>
        <v/>
      </c>
      <c r="X896" s="2429" t="str">
        <f>IF(INPUT_OUTPUT!BZ883="","",INPUT_OUTPUT!BZ883)</f>
        <v/>
      </c>
      <c r="Y896" s="2429" t="str">
        <f>IF(INPUT_OUTPUT!CA883="","",INPUT_OUTPUT!CA883)</f>
        <v/>
      </c>
      <c r="Z896" s="2429" t="str">
        <f>IF(INPUT_OUTPUT!CB883="","",INPUT_OUTPUT!CB883)</f>
        <v/>
      </c>
      <c r="AA896" s="2435" t="str">
        <f t="shared" si="44"/>
        <v/>
      </c>
      <c r="AB896" s="2430" t="str">
        <f>IF(INPUT_OUTPUT!CC883="","",INPUT_OUTPUT!CC883)</f>
        <v/>
      </c>
      <c r="AC896" s="2430" t="str">
        <f>IF(INPUT_OUTPUT!CD883="","",INPUT_OUTPUT!CD883)</f>
        <v/>
      </c>
      <c r="AD896" s="2430" t="str">
        <f>IF(INPUT_OUTPUT!CE883="","",INPUT_OUTPUT!CE883)</f>
        <v/>
      </c>
      <c r="AE896" s="2430" t="str">
        <f>IF(INPUT_OUTPUT!CF883="","",INPUT_OUTPUT!CF883)</f>
        <v/>
      </c>
      <c r="AF896" s="2430" t="str">
        <f>IF(INPUT_OUTPUT!CG883="","",INPUT_OUTPUT!CG883)</f>
        <v/>
      </c>
      <c r="AG896" s="2430" t="str">
        <f>IF(INPUT_OUTPUT!CH883="","",INPUT_OUTPUT!CH883)</f>
        <v/>
      </c>
      <c r="AH896" s="2430" t="str">
        <f>IF(INPUT_OUTPUT!CI883="","",INPUT_OUTPUT!CI883)</f>
        <v/>
      </c>
    </row>
    <row r="897" spans="3:34" s="2437" customFormat="1" ht="12.75" customHeight="1">
      <c r="C897" s="2435" t="str">
        <f>IF(INPUT_OUTPUT!C884="","",INPUT_OUTPUT!C884)</f>
        <v/>
      </c>
      <c r="D897" s="2436" t="str">
        <f>IF(INPUT_OUTPUT!BH884="","",INPUT_OUTPUT!BH884)</f>
        <v/>
      </c>
      <c r="E897" s="2436" t="str">
        <f>IF(INPUT_OUTPUT!BI884="","",INPUT_OUTPUT!BI884)</f>
        <v/>
      </c>
      <c r="F897" s="2436" t="str">
        <f>IF(INPUT_OUTPUT!BJ884="","",INPUT_OUTPUT!BJ884)</f>
        <v/>
      </c>
      <c r="G897" s="2436" t="str">
        <f>IF(INPUT_OUTPUT!BK884="","",INPUT_OUTPUT!BK884)</f>
        <v/>
      </c>
      <c r="H897" s="2436" t="str">
        <f>IF(INPUT_OUTPUT!BL884="","",INPUT_OUTPUT!BL884)</f>
        <v/>
      </c>
      <c r="I897" s="2436" t="str">
        <f>IF(INPUT_OUTPUT!BM884="","",INPUT_OUTPUT!BM884)</f>
        <v/>
      </c>
      <c r="J897" s="2436" t="str">
        <f>IF(INPUT_OUTPUT!BN884="","",INPUT_OUTPUT!BN884)</f>
        <v/>
      </c>
      <c r="K897" s="2428" t="str">
        <f t="shared" si="42"/>
        <v/>
      </c>
      <c r="L897" s="2429" t="str">
        <f>IF(INPUT_OUTPUT!BO884="","",INPUT_OUTPUT!BO884)</f>
        <v/>
      </c>
      <c r="M897" s="2429" t="str">
        <f>IF(INPUT_OUTPUT!BP884="","",INPUT_OUTPUT!BP884)</f>
        <v/>
      </c>
      <c r="N897" s="2429" t="str">
        <f>IF(INPUT_OUTPUT!BQ884="","",INPUT_OUTPUT!BQ884)</f>
        <v/>
      </c>
      <c r="O897" s="2429" t="str">
        <f>IF(INPUT_OUTPUT!BR884="","",INPUT_OUTPUT!BR884)</f>
        <v/>
      </c>
      <c r="P897" s="2429" t="str">
        <f>IF(INPUT_OUTPUT!BS884="","",INPUT_OUTPUT!BS884)</f>
        <v/>
      </c>
      <c r="Q897" s="2429" t="str">
        <f>IF(INPUT_OUTPUT!BT884="","",INPUT_OUTPUT!BT884)</f>
        <v/>
      </c>
      <c r="R897" s="2429" t="str">
        <f>IF(INPUT_OUTPUT!BU884="","",INPUT_OUTPUT!BU884)</f>
        <v/>
      </c>
      <c r="S897" s="2435" t="str">
        <f t="shared" si="43"/>
        <v/>
      </c>
      <c r="T897" s="2429" t="str">
        <f>IF(INPUT_OUTPUT!BV884="","",INPUT_OUTPUT!BV884)</f>
        <v/>
      </c>
      <c r="U897" s="2429" t="str">
        <f>IF(INPUT_OUTPUT!BW884="","",INPUT_OUTPUT!BW884)</f>
        <v/>
      </c>
      <c r="V897" s="2429" t="str">
        <f>IF(INPUT_OUTPUT!BX884="","",INPUT_OUTPUT!BX884)</f>
        <v/>
      </c>
      <c r="W897" s="2429" t="str">
        <f>IF(INPUT_OUTPUT!BY884="","",INPUT_OUTPUT!BY884)</f>
        <v/>
      </c>
      <c r="X897" s="2429" t="str">
        <f>IF(INPUT_OUTPUT!BZ884="","",INPUT_OUTPUT!BZ884)</f>
        <v/>
      </c>
      <c r="Y897" s="2429" t="str">
        <f>IF(INPUT_OUTPUT!CA884="","",INPUT_OUTPUT!CA884)</f>
        <v/>
      </c>
      <c r="Z897" s="2429" t="str">
        <f>IF(INPUT_OUTPUT!CB884="","",INPUT_OUTPUT!CB884)</f>
        <v/>
      </c>
      <c r="AA897" s="2435" t="str">
        <f t="shared" si="44"/>
        <v/>
      </c>
      <c r="AB897" s="2430" t="str">
        <f>IF(INPUT_OUTPUT!CC884="","",INPUT_OUTPUT!CC884)</f>
        <v/>
      </c>
      <c r="AC897" s="2430" t="str">
        <f>IF(INPUT_OUTPUT!CD884="","",INPUT_OUTPUT!CD884)</f>
        <v/>
      </c>
      <c r="AD897" s="2430" t="str">
        <f>IF(INPUT_OUTPUT!CE884="","",INPUT_OUTPUT!CE884)</f>
        <v/>
      </c>
      <c r="AE897" s="2430" t="str">
        <f>IF(INPUT_OUTPUT!CF884="","",INPUT_OUTPUT!CF884)</f>
        <v/>
      </c>
      <c r="AF897" s="2430" t="str">
        <f>IF(INPUT_OUTPUT!CG884="","",INPUT_OUTPUT!CG884)</f>
        <v/>
      </c>
      <c r="AG897" s="2430" t="str">
        <f>IF(INPUT_OUTPUT!CH884="","",INPUT_OUTPUT!CH884)</f>
        <v/>
      </c>
      <c r="AH897" s="2430" t="str">
        <f>IF(INPUT_OUTPUT!CI884="","",INPUT_OUTPUT!CI884)</f>
        <v/>
      </c>
    </row>
    <row r="898" spans="3:34" s="2437" customFormat="1" ht="12.75" customHeight="1">
      <c r="C898" s="2435" t="str">
        <f>IF(INPUT_OUTPUT!C885="","",INPUT_OUTPUT!C885)</f>
        <v/>
      </c>
      <c r="D898" s="2436" t="str">
        <f>IF(INPUT_OUTPUT!BH885="","",INPUT_OUTPUT!BH885)</f>
        <v/>
      </c>
      <c r="E898" s="2436" t="str">
        <f>IF(INPUT_OUTPUT!BI885="","",INPUT_OUTPUT!BI885)</f>
        <v/>
      </c>
      <c r="F898" s="2436" t="str">
        <f>IF(INPUT_OUTPUT!BJ885="","",INPUT_OUTPUT!BJ885)</f>
        <v/>
      </c>
      <c r="G898" s="2436" t="str">
        <f>IF(INPUT_OUTPUT!BK885="","",INPUT_OUTPUT!BK885)</f>
        <v/>
      </c>
      <c r="H898" s="2436" t="str">
        <f>IF(INPUT_OUTPUT!BL885="","",INPUT_OUTPUT!BL885)</f>
        <v/>
      </c>
      <c r="I898" s="2436" t="str">
        <f>IF(INPUT_OUTPUT!BM885="","",INPUT_OUTPUT!BM885)</f>
        <v/>
      </c>
      <c r="J898" s="2436" t="str">
        <f>IF(INPUT_OUTPUT!BN885="","",INPUT_OUTPUT!BN885)</f>
        <v/>
      </c>
      <c r="K898" s="2428" t="str">
        <f t="shared" si="42"/>
        <v/>
      </c>
      <c r="L898" s="2429" t="str">
        <f>IF(INPUT_OUTPUT!BO885="","",INPUT_OUTPUT!BO885)</f>
        <v/>
      </c>
      <c r="M898" s="2429" t="str">
        <f>IF(INPUT_OUTPUT!BP885="","",INPUT_OUTPUT!BP885)</f>
        <v/>
      </c>
      <c r="N898" s="2429" t="str">
        <f>IF(INPUT_OUTPUT!BQ885="","",INPUT_OUTPUT!BQ885)</f>
        <v/>
      </c>
      <c r="O898" s="2429" t="str">
        <f>IF(INPUT_OUTPUT!BR885="","",INPUT_OUTPUT!BR885)</f>
        <v/>
      </c>
      <c r="P898" s="2429" t="str">
        <f>IF(INPUT_OUTPUT!BS885="","",INPUT_OUTPUT!BS885)</f>
        <v/>
      </c>
      <c r="Q898" s="2429" t="str">
        <f>IF(INPUT_OUTPUT!BT885="","",INPUT_OUTPUT!BT885)</f>
        <v/>
      </c>
      <c r="R898" s="2429" t="str">
        <f>IF(INPUT_OUTPUT!BU885="","",INPUT_OUTPUT!BU885)</f>
        <v/>
      </c>
      <c r="S898" s="2435" t="str">
        <f t="shared" si="43"/>
        <v/>
      </c>
      <c r="T898" s="2429" t="str">
        <f>IF(INPUT_OUTPUT!BV885="","",INPUT_OUTPUT!BV885)</f>
        <v/>
      </c>
      <c r="U898" s="2429" t="str">
        <f>IF(INPUT_OUTPUT!BW885="","",INPUT_OUTPUT!BW885)</f>
        <v/>
      </c>
      <c r="V898" s="2429" t="str">
        <f>IF(INPUT_OUTPUT!BX885="","",INPUT_OUTPUT!BX885)</f>
        <v/>
      </c>
      <c r="W898" s="2429" t="str">
        <f>IF(INPUT_OUTPUT!BY885="","",INPUT_OUTPUT!BY885)</f>
        <v/>
      </c>
      <c r="X898" s="2429" t="str">
        <f>IF(INPUT_OUTPUT!BZ885="","",INPUT_OUTPUT!BZ885)</f>
        <v/>
      </c>
      <c r="Y898" s="2429" t="str">
        <f>IF(INPUT_OUTPUT!CA885="","",INPUT_OUTPUT!CA885)</f>
        <v/>
      </c>
      <c r="Z898" s="2429" t="str">
        <f>IF(INPUT_OUTPUT!CB885="","",INPUT_OUTPUT!CB885)</f>
        <v/>
      </c>
      <c r="AA898" s="2435" t="str">
        <f t="shared" si="44"/>
        <v/>
      </c>
      <c r="AB898" s="2430" t="str">
        <f>IF(INPUT_OUTPUT!CC885="","",INPUT_OUTPUT!CC885)</f>
        <v/>
      </c>
      <c r="AC898" s="2430" t="str">
        <f>IF(INPUT_OUTPUT!CD885="","",INPUT_OUTPUT!CD885)</f>
        <v/>
      </c>
      <c r="AD898" s="2430" t="str">
        <f>IF(INPUT_OUTPUT!CE885="","",INPUT_OUTPUT!CE885)</f>
        <v/>
      </c>
      <c r="AE898" s="2430" t="str">
        <f>IF(INPUT_OUTPUT!CF885="","",INPUT_OUTPUT!CF885)</f>
        <v/>
      </c>
      <c r="AF898" s="2430" t="str">
        <f>IF(INPUT_OUTPUT!CG885="","",INPUT_OUTPUT!CG885)</f>
        <v/>
      </c>
      <c r="AG898" s="2430" t="str">
        <f>IF(INPUT_OUTPUT!CH885="","",INPUT_OUTPUT!CH885)</f>
        <v/>
      </c>
      <c r="AH898" s="2430" t="str">
        <f>IF(INPUT_OUTPUT!CI885="","",INPUT_OUTPUT!CI885)</f>
        <v/>
      </c>
    </row>
    <row r="899" spans="3:34" s="2437" customFormat="1" ht="12.75" customHeight="1">
      <c r="C899" s="2435" t="str">
        <f>IF(INPUT_OUTPUT!C886="","",INPUT_OUTPUT!C886)</f>
        <v/>
      </c>
      <c r="D899" s="2436" t="str">
        <f>IF(INPUT_OUTPUT!BH886="","",INPUT_OUTPUT!BH886)</f>
        <v/>
      </c>
      <c r="E899" s="2436" t="str">
        <f>IF(INPUT_OUTPUT!BI886="","",INPUT_OUTPUT!BI886)</f>
        <v/>
      </c>
      <c r="F899" s="2436" t="str">
        <f>IF(INPUT_OUTPUT!BJ886="","",INPUT_OUTPUT!BJ886)</f>
        <v/>
      </c>
      <c r="G899" s="2436" t="str">
        <f>IF(INPUT_OUTPUT!BK886="","",INPUT_OUTPUT!BK886)</f>
        <v/>
      </c>
      <c r="H899" s="2436" t="str">
        <f>IF(INPUT_OUTPUT!BL886="","",INPUT_OUTPUT!BL886)</f>
        <v/>
      </c>
      <c r="I899" s="2436" t="str">
        <f>IF(INPUT_OUTPUT!BM886="","",INPUT_OUTPUT!BM886)</f>
        <v/>
      </c>
      <c r="J899" s="2436" t="str">
        <f>IF(INPUT_OUTPUT!BN886="","",INPUT_OUTPUT!BN886)</f>
        <v/>
      </c>
      <c r="K899" s="2428" t="str">
        <f t="shared" si="42"/>
        <v/>
      </c>
      <c r="L899" s="2429" t="str">
        <f>IF(INPUT_OUTPUT!BO886="","",INPUT_OUTPUT!BO886)</f>
        <v/>
      </c>
      <c r="M899" s="2429" t="str">
        <f>IF(INPUT_OUTPUT!BP886="","",INPUT_OUTPUT!BP886)</f>
        <v/>
      </c>
      <c r="N899" s="2429" t="str">
        <f>IF(INPUT_OUTPUT!BQ886="","",INPUT_OUTPUT!BQ886)</f>
        <v/>
      </c>
      <c r="O899" s="2429" t="str">
        <f>IF(INPUT_OUTPUT!BR886="","",INPUT_OUTPUT!BR886)</f>
        <v/>
      </c>
      <c r="P899" s="2429" t="str">
        <f>IF(INPUT_OUTPUT!BS886="","",INPUT_OUTPUT!BS886)</f>
        <v/>
      </c>
      <c r="Q899" s="2429" t="str">
        <f>IF(INPUT_OUTPUT!BT886="","",INPUT_OUTPUT!BT886)</f>
        <v/>
      </c>
      <c r="R899" s="2429" t="str">
        <f>IF(INPUT_OUTPUT!BU886="","",INPUT_OUTPUT!BU886)</f>
        <v/>
      </c>
      <c r="S899" s="2435" t="str">
        <f t="shared" si="43"/>
        <v/>
      </c>
      <c r="T899" s="2429" t="str">
        <f>IF(INPUT_OUTPUT!BV886="","",INPUT_OUTPUT!BV886)</f>
        <v/>
      </c>
      <c r="U899" s="2429" t="str">
        <f>IF(INPUT_OUTPUT!BW886="","",INPUT_OUTPUT!BW886)</f>
        <v/>
      </c>
      <c r="V899" s="2429" t="str">
        <f>IF(INPUT_OUTPUT!BX886="","",INPUT_OUTPUT!BX886)</f>
        <v/>
      </c>
      <c r="W899" s="2429" t="str">
        <f>IF(INPUT_OUTPUT!BY886="","",INPUT_OUTPUT!BY886)</f>
        <v/>
      </c>
      <c r="X899" s="2429" t="str">
        <f>IF(INPUT_OUTPUT!BZ886="","",INPUT_OUTPUT!BZ886)</f>
        <v/>
      </c>
      <c r="Y899" s="2429" t="str">
        <f>IF(INPUT_OUTPUT!CA886="","",INPUT_OUTPUT!CA886)</f>
        <v/>
      </c>
      <c r="Z899" s="2429" t="str">
        <f>IF(INPUT_OUTPUT!CB886="","",INPUT_OUTPUT!CB886)</f>
        <v/>
      </c>
      <c r="AA899" s="2435" t="str">
        <f t="shared" si="44"/>
        <v/>
      </c>
      <c r="AB899" s="2430" t="str">
        <f>IF(INPUT_OUTPUT!CC886="","",INPUT_OUTPUT!CC886)</f>
        <v/>
      </c>
      <c r="AC899" s="2430" t="str">
        <f>IF(INPUT_OUTPUT!CD886="","",INPUT_OUTPUT!CD886)</f>
        <v/>
      </c>
      <c r="AD899" s="2430" t="str">
        <f>IF(INPUT_OUTPUT!CE886="","",INPUT_OUTPUT!CE886)</f>
        <v/>
      </c>
      <c r="AE899" s="2430" t="str">
        <f>IF(INPUT_OUTPUT!CF886="","",INPUT_OUTPUT!CF886)</f>
        <v/>
      </c>
      <c r="AF899" s="2430" t="str">
        <f>IF(INPUT_OUTPUT!CG886="","",INPUT_OUTPUT!CG886)</f>
        <v/>
      </c>
      <c r="AG899" s="2430" t="str">
        <f>IF(INPUT_OUTPUT!CH886="","",INPUT_OUTPUT!CH886)</f>
        <v/>
      </c>
      <c r="AH899" s="2430" t="str">
        <f>IF(INPUT_OUTPUT!CI886="","",INPUT_OUTPUT!CI886)</f>
        <v/>
      </c>
    </row>
    <row r="900" spans="3:34" s="2437" customFormat="1" ht="12.75" customHeight="1">
      <c r="C900" s="2435" t="str">
        <f>IF(INPUT_OUTPUT!C887="","",INPUT_OUTPUT!C887)</f>
        <v/>
      </c>
      <c r="D900" s="2436" t="str">
        <f>IF(INPUT_OUTPUT!BH887="","",INPUT_OUTPUT!BH887)</f>
        <v/>
      </c>
      <c r="E900" s="2436" t="str">
        <f>IF(INPUT_OUTPUT!BI887="","",INPUT_OUTPUT!BI887)</f>
        <v/>
      </c>
      <c r="F900" s="2436" t="str">
        <f>IF(INPUT_OUTPUT!BJ887="","",INPUT_OUTPUT!BJ887)</f>
        <v/>
      </c>
      <c r="G900" s="2436" t="str">
        <f>IF(INPUT_OUTPUT!BK887="","",INPUT_OUTPUT!BK887)</f>
        <v/>
      </c>
      <c r="H900" s="2436" t="str">
        <f>IF(INPUT_OUTPUT!BL887="","",INPUT_OUTPUT!BL887)</f>
        <v/>
      </c>
      <c r="I900" s="2436" t="str">
        <f>IF(INPUT_OUTPUT!BM887="","",INPUT_OUTPUT!BM887)</f>
        <v/>
      </c>
      <c r="J900" s="2436" t="str">
        <f>IF(INPUT_OUTPUT!BN887="","",INPUT_OUTPUT!BN887)</f>
        <v/>
      </c>
      <c r="K900" s="2428" t="str">
        <f t="shared" si="42"/>
        <v/>
      </c>
      <c r="L900" s="2429" t="str">
        <f>IF(INPUT_OUTPUT!BO887="","",INPUT_OUTPUT!BO887)</f>
        <v/>
      </c>
      <c r="M900" s="2429" t="str">
        <f>IF(INPUT_OUTPUT!BP887="","",INPUT_OUTPUT!BP887)</f>
        <v/>
      </c>
      <c r="N900" s="2429" t="str">
        <f>IF(INPUT_OUTPUT!BQ887="","",INPUT_OUTPUT!BQ887)</f>
        <v/>
      </c>
      <c r="O900" s="2429" t="str">
        <f>IF(INPUT_OUTPUT!BR887="","",INPUT_OUTPUT!BR887)</f>
        <v/>
      </c>
      <c r="P900" s="2429" t="str">
        <f>IF(INPUT_OUTPUT!BS887="","",INPUT_OUTPUT!BS887)</f>
        <v/>
      </c>
      <c r="Q900" s="2429" t="str">
        <f>IF(INPUT_OUTPUT!BT887="","",INPUT_OUTPUT!BT887)</f>
        <v/>
      </c>
      <c r="R900" s="2429" t="str">
        <f>IF(INPUT_OUTPUT!BU887="","",INPUT_OUTPUT!BU887)</f>
        <v/>
      </c>
      <c r="S900" s="2435" t="str">
        <f t="shared" si="43"/>
        <v/>
      </c>
      <c r="T900" s="2429" t="str">
        <f>IF(INPUT_OUTPUT!BV887="","",INPUT_OUTPUT!BV887)</f>
        <v/>
      </c>
      <c r="U900" s="2429" t="str">
        <f>IF(INPUT_OUTPUT!BW887="","",INPUT_OUTPUT!BW887)</f>
        <v/>
      </c>
      <c r="V900" s="2429" t="str">
        <f>IF(INPUT_OUTPUT!BX887="","",INPUT_OUTPUT!BX887)</f>
        <v/>
      </c>
      <c r="W900" s="2429" t="str">
        <f>IF(INPUT_OUTPUT!BY887="","",INPUT_OUTPUT!BY887)</f>
        <v/>
      </c>
      <c r="X900" s="2429" t="str">
        <f>IF(INPUT_OUTPUT!BZ887="","",INPUT_OUTPUT!BZ887)</f>
        <v/>
      </c>
      <c r="Y900" s="2429" t="str">
        <f>IF(INPUT_OUTPUT!CA887="","",INPUT_OUTPUT!CA887)</f>
        <v/>
      </c>
      <c r="Z900" s="2429" t="str">
        <f>IF(INPUT_OUTPUT!CB887="","",INPUT_OUTPUT!CB887)</f>
        <v/>
      </c>
      <c r="AA900" s="2435" t="str">
        <f t="shared" si="44"/>
        <v/>
      </c>
      <c r="AB900" s="2430" t="str">
        <f>IF(INPUT_OUTPUT!CC887="","",INPUT_OUTPUT!CC887)</f>
        <v/>
      </c>
      <c r="AC900" s="2430" t="str">
        <f>IF(INPUT_OUTPUT!CD887="","",INPUT_OUTPUT!CD887)</f>
        <v/>
      </c>
      <c r="AD900" s="2430" t="str">
        <f>IF(INPUT_OUTPUT!CE887="","",INPUT_OUTPUT!CE887)</f>
        <v/>
      </c>
      <c r="AE900" s="2430" t="str">
        <f>IF(INPUT_OUTPUT!CF887="","",INPUT_OUTPUT!CF887)</f>
        <v/>
      </c>
      <c r="AF900" s="2430" t="str">
        <f>IF(INPUT_OUTPUT!CG887="","",INPUT_OUTPUT!CG887)</f>
        <v/>
      </c>
      <c r="AG900" s="2430" t="str">
        <f>IF(INPUT_OUTPUT!CH887="","",INPUT_OUTPUT!CH887)</f>
        <v/>
      </c>
      <c r="AH900" s="2430" t="str">
        <f>IF(INPUT_OUTPUT!CI887="","",INPUT_OUTPUT!CI887)</f>
        <v/>
      </c>
    </row>
    <row r="901" spans="3:34" s="2437" customFormat="1" ht="12.75" customHeight="1">
      <c r="C901" s="2435" t="str">
        <f>IF(INPUT_OUTPUT!C888="","",INPUT_OUTPUT!C888)</f>
        <v/>
      </c>
      <c r="D901" s="2436" t="str">
        <f>IF(INPUT_OUTPUT!BH888="","",INPUT_OUTPUT!BH888)</f>
        <v/>
      </c>
      <c r="E901" s="2436" t="str">
        <f>IF(INPUT_OUTPUT!BI888="","",INPUT_OUTPUT!BI888)</f>
        <v/>
      </c>
      <c r="F901" s="2436" t="str">
        <f>IF(INPUT_OUTPUT!BJ888="","",INPUT_OUTPUT!BJ888)</f>
        <v/>
      </c>
      <c r="G901" s="2436" t="str">
        <f>IF(INPUT_OUTPUT!BK888="","",INPUT_OUTPUT!BK888)</f>
        <v/>
      </c>
      <c r="H901" s="2436" t="str">
        <f>IF(INPUT_OUTPUT!BL888="","",INPUT_OUTPUT!BL888)</f>
        <v/>
      </c>
      <c r="I901" s="2436" t="str">
        <f>IF(INPUT_OUTPUT!BM888="","",INPUT_OUTPUT!BM888)</f>
        <v/>
      </c>
      <c r="J901" s="2436" t="str">
        <f>IF(INPUT_OUTPUT!BN888="","",INPUT_OUTPUT!BN888)</f>
        <v/>
      </c>
      <c r="K901" s="2428" t="str">
        <f t="shared" si="42"/>
        <v/>
      </c>
      <c r="L901" s="2429" t="str">
        <f>IF(INPUT_OUTPUT!BO888="","",INPUT_OUTPUT!BO888)</f>
        <v/>
      </c>
      <c r="M901" s="2429" t="str">
        <f>IF(INPUT_OUTPUT!BP888="","",INPUT_OUTPUT!BP888)</f>
        <v/>
      </c>
      <c r="N901" s="2429" t="str">
        <f>IF(INPUT_OUTPUT!BQ888="","",INPUT_OUTPUT!BQ888)</f>
        <v/>
      </c>
      <c r="O901" s="2429" t="str">
        <f>IF(INPUT_OUTPUT!BR888="","",INPUT_OUTPUT!BR888)</f>
        <v/>
      </c>
      <c r="P901" s="2429" t="str">
        <f>IF(INPUT_OUTPUT!BS888="","",INPUT_OUTPUT!BS888)</f>
        <v/>
      </c>
      <c r="Q901" s="2429" t="str">
        <f>IF(INPUT_OUTPUT!BT888="","",INPUT_OUTPUT!BT888)</f>
        <v/>
      </c>
      <c r="R901" s="2429" t="str">
        <f>IF(INPUT_OUTPUT!BU888="","",INPUT_OUTPUT!BU888)</f>
        <v/>
      </c>
      <c r="S901" s="2435" t="str">
        <f t="shared" si="43"/>
        <v/>
      </c>
      <c r="T901" s="2429" t="str">
        <f>IF(INPUT_OUTPUT!BV888="","",INPUT_OUTPUT!BV888)</f>
        <v/>
      </c>
      <c r="U901" s="2429" t="str">
        <f>IF(INPUT_OUTPUT!BW888="","",INPUT_OUTPUT!BW888)</f>
        <v/>
      </c>
      <c r="V901" s="2429" t="str">
        <f>IF(INPUT_OUTPUT!BX888="","",INPUT_OUTPUT!BX888)</f>
        <v/>
      </c>
      <c r="W901" s="2429" t="str">
        <f>IF(INPUT_OUTPUT!BY888="","",INPUT_OUTPUT!BY888)</f>
        <v/>
      </c>
      <c r="X901" s="2429" t="str">
        <f>IF(INPUT_OUTPUT!BZ888="","",INPUT_OUTPUT!BZ888)</f>
        <v/>
      </c>
      <c r="Y901" s="2429" t="str">
        <f>IF(INPUT_OUTPUT!CA888="","",INPUT_OUTPUT!CA888)</f>
        <v/>
      </c>
      <c r="Z901" s="2429" t="str">
        <f>IF(INPUT_OUTPUT!CB888="","",INPUT_OUTPUT!CB888)</f>
        <v/>
      </c>
      <c r="AA901" s="2435" t="str">
        <f t="shared" si="44"/>
        <v/>
      </c>
      <c r="AB901" s="2430" t="str">
        <f>IF(INPUT_OUTPUT!CC888="","",INPUT_OUTPUT!CC888)</f>
        <v/>
      </c>
      <c r="AC901" s="2430" t="str">
        <f>IF(INPUT_OUTPUT!CD888="","",INPUT_OUTPUT!CD888)</f>
        <v/>
      </c>
      <c r="AD901" s="2430" t="str">
        <f>IF(INPUT_OUTPUT!CE888="","",INPUT_OUTPUT!CE888)</f>
        <v/>
      </c>
      <c r="AE901" s="2430" t="str">
        <f>IF(INPUT_OUTPUT!CF888="","",INPUT_OUTPUT!CF888)</f>
        <v/>
      </c>
      <c r="AF901" s="2430" t="str">
        <f>IF(INPUT_OUTPUT!CG888="","",INPUT_OUTPUT!CG888)</f>
        <v/>
      </c>
      <c r="AG901" s="2430" t="str">
        <f>IF(INPUT_OUTPUT!CH888="","",INPUT_OUTPUT!CH888)</f>
        <v/>
      </c>
      <c r="AH901" s="2430" t="str">
        <f>IF(INPUT_OUTPUT!CI888="","",INPUT_OUTPUT!CI888)</f>
        <v/>
      </c>
    </row>
    <row r="902" spans="3:34" s="2437" customFormat="1" ht="12.75" customHeight="1">
      <c r="C902" s="2435" t="str">
        <f>IF(INPUT_OUTPUT!C889="","",INPUT_OUTPUT!C889)</f>
        <v/>
      </c>
      <c r="D902" s="2436" t="str">
        <f>IF(INPUT_OUTPUT!BH889="","",INPUT_OUTPUT!BH889)</f>
        <v/>
      </c>
      <c r="E902" s="2436" t="str">
        <f>IF(INPUT_OUTPUT!BI889="","",INPUT_OUTPUT!BI889)</f>
        <v/>
      </c>
      <c r="F902" s="2436" t="str">
        <f>IF(INPUT_OUTPUT!BJ889="","",INPUT_OUTPUT!BJ889)</f>
        <v/>
      </c>
      <c r="G902" s="2436" t="str">
        <f>IF(INPUT_OUTPUT!BK889="","",INPUT_OUTPUT!BK889)</f>
        <v/>
      </c>
      <c r="H902" s="2436" t="str">
        <f>IF(INPUT_OUTPUT!BL889="","",INPUT_OUTPUT!BL889)</f>
        <v/>
      </c>
      <c r="I902" s="2436" t="str">
        <f>IF(INPUT_OUTPUT!BM889="","",INPUT_OUTPUT!BM889)</f>
        <v/>
      </c>
      <c r="J902" s="2436" t="str">
        <f>IF(INPUT_OUTPUT!BN889="","",INPUT_OUTPUT!BN889)</f>
        <v/>
      </c>
      <c r="K902" s="2428" t="str">
        <f t="shared" si="42"/>
        <v/>
      </c>
      <c r="L902" s="2429" t="str">
        <f>IF(INPUT_OUTPUT!BO889="","",INPUT_OUTPUT!BO889)</f>
        <v/>
      </c>
      <c r="M902" s="2429" t="str">
        <f>IF(INPUT_OUTPUT!BP889="","",INPUT_OUTPUT!BP889)</f>
        <v/>
      </c>
      <c r="N902" s="2429" t="str">
        <f>IF(INPUT_OUTPUT!BQ889="","",INPUT_OUTPUT!BQ889)</f>
        <v/>
      </c>
      <c r="O902" s="2429" t="str">
        <f>IF(INPUT_OUTPUT!BR889="","",INPUT_OUTPUT!BR889)</f>
        <v/>
      </c>
      <c r="P902" s="2429" t="str">
        <f>IF(INPUT_OUTPUT!BS889="","",INPUT_OUTPUT!BS889)</f>
        <v/>
      </c>
      <c r="Q902" s="2429" t="str">
        <f>IF(INPUT_OUTPUT!BT889="","",INPUT_OUTPUT!BT889)</f>
        <v/>
      </c>
      <c r="R902" s="2429" t="str">
        <f>IF(INPUT_OUTPUT!BU889="","",INPUT_OUTPUT!BU889)</f>
        <v/>
      </c>
      <c r="S902" s="2435" t="str">
        <f t="shared" si="43"/>
        <v/>
      </c>
      <c r="T902" s="2429" t="str">
        <f>IF(INPUT_OUTPUT!BV889="","",INPUT_OUTPUT!BV889)</f>
        <v/>
      </c>
      <c r="U902" s="2429" t="str">
        <f>IF(INPUT_OUTPUT!BW889="","",INPUT_OUTPUT!BW889)</f>
        <v/>
      </c>
      <c r="V902" s="2429" t="str">
        <f>IF(INPUT_OUTPUT!BX889="","",INPUT_OUTPUT!BX889)</f>
        <v/>
      </c>
      <c r="W902" s="2429" t="str">
        <f>IF(INPUT_OUTPUT!BY889="","",INPUT_OUTPUT!BY889)</f>
        <v/>
      </c>
      <c r="X902" s="2429" t="str">
        <f>IF(INPUT_OUTPUT!BZ889="","",INPUT_OUTPUT!BZ889)</f>
        <v/>
      </c>
      <c r="Y902" s="2429" t="str">
        <f>IF(INPUT_OUTPUT!CA889="","",INPUT_OUTPUT!CA889)</f>
        <v/>
      </c>
      <c r="Z902" s="2429" t="str">
        <f>IF(INPUT_OUTPUT!CB889="","",INPUT_OUTPUT!CB889)</f>
        <v/>
      </c>
      <c r="AA902" s="2435" t="str">
        <f t="shared" si="44"/>
        <v/>
      </c>
      <c r="AB902" s="2430" t="str">
        <f>IF(INPUT_OUTPUT!CC889="","",INPUT_OUTPUT!CC889)</f>
        <v/>
      </c>
      <c r="AC902" s="2430" t="str">
        <f>IF(INPUT_OUTPUT!CD889="","",INPUT_OUTPUT!CD889)</f>
        <v/>
      </c>
      <c r="AD902" s="2430" t="str">
        <f>IF(INPUT_OUTPUT!CE889="","",INPUT_OUTPUT!CE889)</f>
        <v/>
      </c>
      <c r="AE902" s="2430" t="str">
        <f>IF(INPUT_OUTPUT!CF889="","",INPUT_OUTPUT!CF889)</f>
        <v/>
      </c>
      <c r="AF902" s="2430" t="str">
        <f>IF(INPUT_OUTPUT!CG889="","",INPUT_OUTPUT!CG889)</f>
        <v/>
      </c>
      <c r="AG902" s="2430" t="str">
        <f>IF(INPUT_OUTPUT!CH889="","",INPUT_OUTPUT!CH889)</f>
        <v/>
      </c>
      <c r="AH902" s="2430" t="str">
        <f>IF(INPUT_OUTPUT!CI889="","",INPUT_OUTPUT!CI889)</f>
        <v/>
      </c>
    </row>
    <row r="903" spans="3:34" s="2437" customFormat="1" ht="12.75" customHeight="1">
      <c r="C903" s="2435" t="str">
        <f>IF(INPUT_OUTPUT!C890="","",INPUT_OUTPUT!C890)</f>
        <v/>
      </c>
      <c r="D903" s="2436" t="str">
        <f>IF(INPUT_OUTPUT!BH890="","",INPUT_OUTPUT!BH890)</f>
        <v/>
      </c>
      <c r="E903" s="2436" t="str">
        <f>IF(INPUT_OUTPUT!BI890="","",INPUT_OUTPUT!BI890)</f>
        <v/>
      </c>
      <c r="F903" s="2436" t="str">
        <f>IF(INPUT_OUTPUT!BJ890="","",INPUT_OUTPUT!BJ890)</f>
        <v/>
      </c>
      <c r="G903" s="2436" t="str">
        <f>IF(INPUT_OUTPUT!BK890="","",INPUT_OUTPUT!BK890)</f>
        <v/>
      </c>
      <c r="H903" s="2436" t="str">
        <f>IF(INPUT_OUTPUT!BL890="","",INPUT_OUTPUT!BL890)</f>
        <v/>
      </c>
      <c r="I903" s="2436" t="str">
        <f>IF(INPUT_OUTPUT!BM890="","",INPUT_OUTPUT!BM890)</f>
        <v/>
      </c>
      <c r="J903" s="2436" t="str">
        <f>IF(INPUT_OUTPUT!BN890="","",INPUT_OUTPUT!BN890)</f>
        <v/>
      </c>
      <c r="K903" s="2428" t="str">
        <f t="shared" si="42"/>
        <v/>
      </c>
      <c r="L903" s="2429" t="str">
        <f>IF(INPUT_OUTPUT!BO890="","",INPUT_OUTPUT!BO890)</f>
        <v/>
      </c>
      <c r="M903" s="2429" t="str">
        <f>IF(INPUT_OUTPUT!BP890="","",INPUT_OUTPUT!BP890)</f>
        <v/>
      </c>
      <c r="N903" s="2429" t="str">
        <f>IF(INPUT_OUTPUT!BQ890="","",INPUT_OUTPUT!BQ890)</f>
        <v/>
      </c>
      <c r="O903" s="2429" t="str">
        <f>IF(INPUT_OUTPUT!BR890="","",INPUT_OUTPUT!BR890)</f>
        <v/>
      </c>
      <c r="P903" s="2429" t="str">
        <f>IF(INPUT_OUTPUT!BS890="","",INPUT_OUTPUT!BS890)</f>
        <v/>
      </c>
      <c r="Q903" s="2429" t="str">
        <f>IF(INPUT_OUTPUT!BT890="","",INPUT_OUTPUT!BT890)</f>
        <v/>
      </c>
      <c r="R903" s="2429" t="str">
        <f>IF(INPUT_OUTPUT!BU890="","",INPUT_OUTPUT!BU890)</f>
        <v/>
      </c>
      <c r="S903" s="2435" t="str">
        <f t="shared" si="43"/>
        <v/>
      </c>
      <c r="T903" s="2429" t="str">
        <f>IF(INPUT_OUTPUT!BV890="","",INPUT_OUTPUT!BV890)</f>
        <v/>
      </c>
      <c r="U903" s="2429" t="str">
        <f>IF(INPUT_OUTPUT!BW890="","",INPUT_OUTPUT!BW890)</f>
        <v/>
      </c>
      <c r="V903" s="2429" t="str">
        <f>IF(INPUT_OUTPUT!BX890="","",INPUT_OUTPUT!BX890)</f>
        <v/>
      </c>
      <c r="W903" s="2429" t="str">
        <f>IF(INPUT_OUTPUT!BY890="","",INPUT_OUTPUT!BY890)</f>
        <v/>
      </c>
      <c r="X903" s="2429" t="str">
        <f>IF(INPUT_OUTPUT!BZ890="","",INPUT_OUTPUT!BZ890)</f>
        <v/>
      </c>
      <c r="Y903" s="2429" t="str">
        <f>IF(INPUT_OUTPUT!CA890="","",INPUT_OUTPUT!CA890)</f>
        <v/>
      </c>
      <c r="Z903" s="2429" t="str">
        <f>IF(INPUT_OUTPUT!CB890="","",INPUT_OUTPUT!CB890)</f>
        <v/>
      </c>
      <c r="AA903" s="2435" t="str">
        <f t="shared" si="44"/>
        <v/>
      </c>
      <c r="AB903" s="2430" t="str">
        <f>IF(INPUT_OUTPUT!CC890="","",INPUT_OUTPUT!CC890)</f>
        <v/>
      </c>
      <c r="AC903" s="2430" t="str">
        <f>IF(INPUT_OUTPUT!CD890="","",INPUT_OUTPUT!CD890)</f>
        <v/>
      </c>
      <c r="AD903" s="2430" t="str">
        <f>IF(INPUT_OUTPUT!CE890="","",INPUT_OUTPUT!CE890)</f>
        <v/>
      </c>
      <c r="AE903" s="2430" t="str">
        <f>IF(INPUT_OUTPUT!CF890="","",INPUT_OUTPUT!CF890)</f>
        <v/>
      </c>
      <c r="AF903" s="2430" t="str">
        <f>IF(INPUT_OUTPUT!CG890="","",INPUT_OUTPUT!CG890)</f>
        <v/>
      </c>
      <c r="AG903" s="2430" t="str">
        <f>IF(INPUT_OUTPUT!CH890="","",INPUT_OUTPUT!CH890)</f>
        <v/>
      </c>
      <c r="AH903" s="2430" t="str">
        <f>IF(INPUT_OUTPUT!CI890="","",INPUT_OUTPUT!CI890)</f>
        <v/>
      </c>
    </row>
    <row r="904" spans="3:34" s="2437" customFormat="1" ht="12.75" customHeight="1">
      <c r="C904" s="2435" t="str">
        <f>IF(INPUT_OUTPUT!C891="","",INPUT_OUTPUT!C891)</f>
        <v/>
      </c>
      <c r="D904" s="2436" t="str">
        <f>IF(INPUT_OUTPUT!BH891="","",INPUT_OUTPUT!BH891)</f>
        <v/>
      </c>
      <c r="E904" s="2436" t="str">
        <f>IF(INPUT_OUTPUT!BI891="","",INPUT_OUTPUT!BI891)</f>
        <v/>
      </c>
      <c r="F904" s="2436" t="str">
        <f>IF(INPUT_OUTPUT!BJ891="","",INPUT_OUTPUT!BJ891)</f>
        <v/>
      </c>
      <c r="G904" s="2436" t="str">
        <f>IF(INPUT_OUTPUT!BK891="","",INPUT_OUTPUT!BK891)</f>
        <v/>
      </c>
      <c r="H904" s="2436" t="str">
        <f>IF(INPUT_OUTPUT!BL891="","",INPUT_OUTPUT!BL891)</f>
        <v/>
      </c>
      <c r="I904" s="2436" t="str">
        <f>IF(INPUT_OUTPUT!BM891="","",INPUT_OUTPUT!BM891)</f>
        <v/>
      </c>
      <c r="J904" s="2436" t="str">
        <f>IF(INPUT_OUTPUT!BN891="","",INPUT_OUTPUT!BN891)</f>
        <v/>
      </c>
      <c r="K904" s="2428" t="str">
        <f t="shared" si="42"/>
        <v/>
      </c>
      <c r="L904" s="2429" t="str">
        <f>IF(INPUT_OUTPUT!BO891="","",INPUT_OUTPUT!BO891)</f>
        <v/>
      </c>
      <c r="M904" s="2429" t="str">
        <f>IF(INPUT_OUTPUT!BP891="","",INPUT_OUTPUT!BP891)</f>
        <v/>
      </c>
      <c r="N904" s="2429" t="str">
        <f>IF(INPUT_OUTPUT!BQ891="","",INPUT_OUTPUT!BQ891)</f>
        <v/>
      </c>
      <c r="O904" s="2429" t="str">
        <f>IF(INPUT_OUTPUT!BR891="","",INPUT_OUTPUT!BR891)</f>
        <v/>
      </c>
      <c r="P904" s="2429" t="str">
        <f>IF(INPUT_OUTPUT!BS891="","",INPUT_OUTPUT!BS891)</f>
        <v/>
      </c>
      <c r="Q904" s="2429" t="str">
        <f>IF(INPUT_OUTPUT!BT891="","",INPUT_OUTPUT!BT891)</f>
        <v/>
      </c>
      <c r="R904" s="2429" t="str">
        <f>IF(INPUT_OUTPUT!BU891="","",INPUT_OUTPUT!BU891)</f>
        <v/>
      </c>
      <c r="S904" s="2435" t="str">
        <f t="shared" si="43"/>
        <v/>
      </c>
      <c r="T904" s="2429" t="str">
        <f>IF(INPUT_OUTPUT!BV891="","",INPUT_OUTPUT!BV891)</f>
        <v/>
      </c>
      <c r="U904" s="2429" t="str">
        <f>IF(INPUT_OUTPUT!BW891="","",INPUT_OUTPUT!BW891)</f>
        <v/>
      </c>
      <c r="V904" s="2429" t="str">
        <f>IF(INPUT_OUTPUT!BX891="","",INPUT_OUTPUT!BX891)</f>
        <v/>
      </c>
      <c r="W904" s="2429" t="str">
        <f>IF(INPUT_OUTPUT!BY891="","",INPUT_OUTPUT!BY891)</f>
        <v/>
      </c>
      <c r="X904" s="2429" t="str">
        <f>IF(INPUT_OUTPUT!BZ891="","",INPUT_OUTPUT!BZ891)</f>
        <v/>
      </c>
      <c r="Y904" s="2429" t="str">
        <f>IF(INPUT_OUTPUT!CA891="","",INPUT_OUTPUT!CA891)</f>
        <v/>
      </c>
      <c r="Z904" s="2429" t="str">
        <f>IF(INPUT_OUTPUT!CB891="","",INPUT_OUTPUT!CB891)</f>
        <v/>
      </c>
      <c r="AA904" s="2435" t="str">
        <f t="shared" si="44"/>
        <v/>
      </c>
      <c r="AB904" s="2430" t="str">
        <f>IF(INPUT_OUTPUT!CC891="","",INPUT_OUTPUT!CC891)</f>
        <v/>
      </c>
      <c r="AC904" s="2430" t="str">
        <f>IF(INPUT_OUTPUT!CD891="","",INPUT_OUTPUT!CD891)</f>
        <v/>
      </c>
      <c r="AD904" s="2430" t="str">
        <f>IF(INPUT_OUTPUT!CE891="","",INPUT_OUTPUT!CE891)</f>
        <v/>
      </c>
      <c r="AE904" s="2430" t="str">
        <f>IF(INPUT_OUTPUT!CF891="","",INPUT_OUTPUT!CF891)</f>
        <v/>
      </c>
      <c r="AF904" s="2430" t="str">
        <f>IF(INPUT_OUTPUT!CG891="","",INPUT_OUTPUT!CG891)</f>
        <v/>
      </c>
      <c r="AG904" s="2430" t="str">
        <f>IF(INPUT_OUTPUT!CH891="","",INPUT_OUTPUT!CH891)</f>
        <v/>
      </c>
      <c r="AH904" s="2430" t="str">
        <f>IF(INPUT_OUTPUT!CI891="","",INPUT_OUTPUT!CI891)</f>
        <v/>
      </c>
    </row>
    <row r="905" spans="3:34" s="2437" customFormat="1" ht="12.75" customHeight="1">
      <c r="C905" s="2435" t="str">
        <f>IF(INPUT_OUTPUT!C892="","",INPUT_OUTPUT!C892)</f>
        <v/>
      </c>
      <c r="D905" s="2436" t="str">
        <f>IF(INPUT_OUTPUT!BH892="","",INPUT_OUTPUT!BH892)</f>
        <v/>
      </c>
      <c r="E905" s="2436" t="str">
        <f>IF(INPUT_OUTPUT!BI892="","",INPUT_OUTPUT!BI892)</f>
        <v/>
      </c>
      <c r="F905" s="2436" t="str">
        <f>IF(INPUT_OUTPUT!BJ892="","",INPUT_OUTPUT!BJ892)</f>
        <v/>
      </c>
      <c r="G905" s="2436" t="str">
        <f>IF(INPUT_OUTPUT!BK892="","",INPUT_OUTPUT!BK892)</f>
        <v/>
      </c>
      <c r="H905" s="2436" t="str">
        <f>IF(INPUT_OUTPUT!BL892="","",INPUT_OUTPUT!BL892)</f>
        <v/>
      </c>
      <c r="I905" s="2436" t="str">
        <f>IF(INPUT_OUTPUT!BM892="","",INPUT_OUTPUT!BM892)</f>
        <v/>
      </c>
      <c r="J905" s="2436" t="str">
        <f>IF(INPUT_OUTPUT!BN892="","",INPUT_OUTPUT!BN892)</f>
        <v/>
      </c>
      <c r="K905" s="2428" t="str">
        <f t="shared" si="42"/>
        <v/>
      </c>
      <c r="L905" s="2429" t="str">
        <f>IF(INPUT_OUTPUT!BO892="","",INPUT_OUTPUT!BO892)</f>
        <v/>
      </c>
      <c r="M905" s="2429" t="str">
        <f>IF(INPUT_OUTPUT!BP892="","",INPUT_OUTPUT!BP892)</f>
        <v/>
      </c>
      <c r="N905" s="2429" t="str">
        <f>IF(INPUT_OUTPUT!BQ892="","",INPUT_OUTPUT!BQ892)</f>
        <v/>
      </c>
      <c r="O905" s="2429" t="str">
        <f>IF(INPUT_OUTPUT!BR892="","",INPUT_OUTPUT!BR892)</f>
        <v/>
      </c>
      <c r="P905" s="2429" t="str">
        <f>IF(INPUT_OUTPUT!BS892="","",INPUT_OUTPUT!BS892)</f>
        <v/>
      </c>
      <c r="Q905" s="2429" t="str">
        <f>IF(INPUT_OUTPUT!BT892="","",INPUT_OUTPUT!BT892)</f>
        <v/>
      </c>
      <c r="R905" s="2429" t="str">
        <f>IF(INPUT_OUTPUT!BU892="","",INPUT_OUTPUT!BU892)</f>
        <v/>
      </c>
      <c r="S905" s="2435" t="str">
        <f t="shared" si="43"/>
        <v/>
      </c>
      <c r="T905" s="2429" t="str">
        <f>IF(INPUT_OUTPUT!BV892="","",INPUT_OUTPUT!BV892)</f>
        <v/>
      </c>
      <c r="U905" s="2429" t="str">
        <f>IF(INPUT_OUTPUT!BW892="","",INPUT_OUTPUT!BW892)</f>
        <v/>
      </c>
      <c r="V905" s="2429" t="str">
        <f>IF(INPUT_OUTPUT!BX892="","",INPUT_OUTPUT!BX892)</f>
        <v/>
      </c>
      <c r="W905" s="2429" t="str">
        <f>IF(INPUT_OUTPUT!BY892="","",INPUT_OUTPUT!BY892)</f>
        <v/>
      </c>
      <c r="X905" s="2429" t="str">
        <f>IF(INPUT_OUTPUT!BZ892="","",INPUT_OUTPUT!BZ892)</f>
        <v/>
      </c>
      <c r="Y905" s="2429" t="str">
        <f>IF(INPUT_OUTPUT!CA892="","",INPUT_OUTPUT!CA892)</f>
        <v/>
      </c>
      <c r="Z905" s="2429" t="str">
        <f>IF(INPUT_OUTPUT!CB892="","",INPUT_OUTPUT!CB892)</f>
        <v/>
      </c>
      <c r="AA905" s="2435" t="str">
        <f t="shared" si="44"/>
        <v/>
      </c>
      <c r="AB905" s="2430" t="str">
        <f>IF(INPUT_OUTPUT!CC892="","",INPUT_OUTPUT!CC892)</f>
        <v/>
      </c>
      <c r="AC905" s="2430" t="str">
        <f>IF(INPUT_OUTPUT!CD892="","",INPUT_OUTPUT!CD892)</f>
        <v/>
      </c>
      <c r="AD905" s="2430" t="str">
        <f>IF(INPUT_OUTPUT!CE892="","",INPUT_OUTPUT!CE892)</f>
        <v/>
      </c>
      <c r="AE905" s="2430" t="str">
        <f>IF(INPUT_OUTPUT!CF892="","",INPUT_OUTPUT!CF892)</f>
        <v/>
      </c>
      <c r="AF905" s="2430" t="str">
        <f>IF(INPUT_OUTPUT!CG892="","",INPUT_OUTPUT!CG892)</f>
        <v/>
      </c>
      <c r="AG905" s="2430" t="str">
        <f>IF(INPUT_OUTPUT!CH892="","",INPUT_OUTPUT!CH892)</f>
        <v/>
      </c>
      <c r="AH905" s="2430" t="str">
        <f>IF(INPUT_OUTPUT!CI892="","",INPUT_OUTPUT!CI892)</f>
        <v/>
      </c>
    </row>
    <row r="906" spans="3:34" s="2437" customFormat="1" ht="12.75" customHeight="1">
      <c r="C906" s="2435" t="str">
        <f>IF(INPUT_OUTPUT!C893="","",INPUT_OUTPUT!C893)</f>
        <v/>
      </c>
      <c r="D906" s="2436" t="str">
        <f>IF(INPUT_OUTPUT!BH893="","",INPUT_OUTPUT!BH893)</f>
        <v/>
      </c>
      <c r="E906" s="2436" t="str">
        <f>IF(INPUT_OUTPUT!BI893="","",INPUT_OUTPUT!BI893)</f>
        <v/>
      </c>
      <c r="F906" s="2436" t="str">
        <f>IF(INPUT_OUTPUT!BJ893="","",INPUT_OUTPUT!BJ893)</f>
        <v/>
      </c>
      <c r="G906" s="2436" t="str">
        <f>IF(INPUT_OUTPUT!BK893="","",INPUT_OUTPUT!BK893)</f>
        <v/>
      </c>
      <c r="H906" s="2436" t="str">
        <f>IF(INPUT_OUTPUT!BL893="","",INPUT_OUTPUT!BL893)</f>
        <v/>
      </c>
      <c r="I906" s="2436" t="str">
        <f>IF(INPUT_OUTPUT!BM893="","",INPUT_OUTPUT!BM893)</f>
        <v/>
      </c>
      <c r="J906" s="2436" t="str">
        <f>IF(INPUT_OUTPUT!BN893="","",INPUT_OUTPUT!BN893)</f>
        <v/>
      </c>
      <c r="K906" s="2428" t="str">
        <f t="shared" si="42"/>
        <v/>
      </c>
      <c r="L906" s="2429" t="str">
        <f>IF(INPUT_OUTPUT!BO893="","",INPUT_OUTPUT!BO893)</f>
        <v/>
      </c>
      <c r="M906" s="2429" t="str">
        <f>IF(INPUT_OUTPUT!BP893="","",INPUT_OUTPUT!BP893)</f>
        <v/>
      </c>
      <c r="N906" s="2429" t="str">
        <f>IF(INPUT_OUTPUT!BQ893="","",INPUT_OUTPUT!BQ893)</f>
        <v/>
      </c>
      <c r="O906" s="2429" t="str">
        <f>IF(INPUT_OUTPUT!BR893="","",INPUT_OUTPUT!BR893)</f>
        <v/>
      </c>
      <c r="P906" s="2429" t="str">
        <f>IF(INPUT_OUTPUT!BS893="","",INPUT_OUTPUT!BS893)</f>
        <v/>
      </c>
      <c r="Q906" s="2429" t="str">
        <f>IF(INPUT_OUTPUT!BT893="","",INPUT_OUTPUT!BT893)</f>
        <v/>
      </c>
      <c r="R906" s="2429" t="str">
        <f>IF(INPUT_OUTPUT!BU893="","",INPUT_OUTPUT!BU893)</f>
        <v/>
      </c>
      <c r="S906" s="2435" t="str">
        <f t="shared" si="43"/>
        <v/>
      </c>
      <c r="T906" s="2429" t="str">
        <f>IF(INPUT_OUTPUT!BV893="","",INPUT_OUTPUT!BV893)</f>
        <v/>
      </c>
      <c r="U906" s="2429" t="str">
        <f>IF(INPUT_OUTPUT!BW893="","",INPUT_OUTPUT!BW893)</f>
        <v/>
      </c>
      <c r="V906" s="2429" t="str">
        <f>IF(INPUT_OUTPUT!BX893="","",INPUT_OUTPUT!BX893)</f>
        <v/>
      </c>
      <c r="W906" s="2429" t="str">
        <f>IF(INPUT_OUTPUT!BY893="","",INPUT_OUTPUT!BY893)</f>
        <v/>
      </c>
      <c r="X906" s="2429" t="str">
        <f>IF(INPUT_OUTPUT!BZ893="","",INPUT_OUTPUT!BZ893)</f>
        <v/>
      </c>
      <c r="Y906" s="2429" t="str">
        <f>IF(INPUT_OUTPUT!CA893="","",INPUT_OUTPUT!CA893)</f>
        <v/>
      </c>
      <c r="Z906" s="2429" t="str">
        <f>IF(INPUT_OUTPUT!CB893="","",INPUT_OUTPUT!CB893)</f>
        <v/>
      </c>
      <c r="AA906" s="2435" t="str">
        <f t="shared" si="44"/>
        <v/>
      </c>
      <c r="AB906" s="2430" t="str">
        <f>IF(INPUT_OUTPUT!CC893="","",INPUT_OUTPUT!CC893)</f>
        <v/>
      </c>
      <c r="AC906" s="2430" t="str">
        <f>IF(INPUT_OUTPUT!CD893="","",INPUT_OUTPUT!CD893)</f>
        <v/>
      </c>
      <c r="AD906" s="2430" t="str">
        <f>IF(INPUT_OUTPUT!CE893="","",INPUT_OUTPUT!CE893)</f>
        <v/>
      </c>
      <c r="AE906" s="2430" t="str">
        <f>IF(INPUT_OUTPUT!CF893="","",INPUT_OUTPUT!CF893)</f>
        <v/>
      </c>
      <c r="AF906" s="2430" t="str">
        <f>IF(INPUT_OUTPUT!CG893="","",INPUT_OUTPUT!CG893)</f>
        <v/>
      </c>
      <c r="AG906" s="2430" t="str">
        <f>IF(INPUT_OUTPUT!CH893="","",INPUT_OUTPUT!CH893)</f>
        <v/>
      </c>
      <c r="AH906" s="2430" t="str">
        <f>IF(INPUT_OUTPUT!CI893="","",INPUT_OUTPUT!CI893)</f>
        <v/>
      </c>
    </row>
    <row r="907" spans="3:34" s="2437" customFormat="1" ht="12.75" customHeight="1">
      <c r="C907" s="2435" t="str">
        <f>IF(INPUT_OUTPUT!C894="","",INPUT_OUTPUT!C894)</f>
        <v/>
      </c>
      <c r="D907" s="2436" t="str">
        <f>IF(INPUT_OUTPUT!BH894="","",INPUT_OUTPUT!BH894)</f>
        <v/>
      </c>
      <c r="E907" s="2436" t="str">
        <f>IF(INPUT_OUTPUT!BI894="","",INPUT_OUTPUT!BI894)</f>
        <v/>
      </c>
      <c r="F907" s="2436" t="str">
        <f>IF(INPUT_OUTPUT!BJ894="","",INPUT_OUTPUT!BJ894)</f>
        <v/>
      </c>
      <c r="G907" s="2436" t="str">
        <f>IF(INPUT_OUTPUT!BK894="","",INPUT_OUTPUT!BK894)</f>
        <v/>
      </c>
      <c r="H907" s="2436" t="str">
        <f>IF(INPUT_OUTPUT!BL894="","",INPUT_OUTPUT!BL894)</f>
        <v/>
      </c>
      <c r="I907" s="2436" t="str">
        <f>IF(INPUT_OUTPUT!BM894="","",INPUT_OUTPUT!BM894)</f>
        <v/>
      </c>
      <c r="J907" s="2436" t="str">
        <f>IF(INPUT_OUTPUT!BN894="","",INPUT_OUTPUT!BN894)</f>
        <v/>
      </c>
      <c r="K907" s="2428" t="str">
        <f t="shared" si="42"/>
        <v/>
      </c>
      <c r="L907" s="2429" t="str">
        <f>IF(INPUT_OUTPUT!BO894="","",INPUT_OUTPUT!BO894)</f>
        <v/>
      </c>
      <c r="M907" s="2429" t="str">
        <f>IF(INPUT_OUTPUT!BP894="","",INPUT_OUTPUT!BP894)</f>
        <v/>
      </c>
      <c r="N907" s="2429" t="str">
        <f>IF(INPUT_OUTPUT!BQ894="","",INPUT_OUTPUT!BQ894)</f>
        <v/>
      </c>
      <c r="O907" s="2429" t="str">
        <f>IF(INPUT_OUTPUT!BR894="","",INPUT_OUTPUT!BR894)</f>
        <v/>
      </c>
      <c r="P907" s="2429" t="str">
        <f>IF(INPUT_OUTPUT!BS894="","",INPUT_OUTPUT!BS894)</f>
        <v/>
      </c>
      <c r="Q907" s="2429" t="str">
        <f>IF(INPUT_OUTPUT!BT894="","",INPUT_OUTPUT!BT894)</f>
        <v/>
      </c>
      <c r="R907" s="2429" t="str">
        <f>IF(INPUT_OUTPUT!BU894="","",INPUT_OUTPUT!BU894)</f>
        <v/>
      </c>
      <c r="S907" s="2435" t="str">
        <f t="shared" si="43"/>
        <v/>
      </c>
      <c r="T907" s="2429" t="str">
        <f>IF(INPUT_OUTPUT!BV894="","",INPUT_OUTPUT!BV894)</f>
        <v/>
      </c>
      <c r="U907" s="2429" t="str">
        <f>IF(INPUT_OUTPUT!BW894="","",INPUT_OUTPUT!BW894)</f>
        <v/>
      </c>
      <c r="V907" s="2429" t="str">
        <f>IF(INPUT_OUTPUT!BX894="","",INPUT_OUTPUT!BX894)</f>
        <v/>
      </c>
      <c r="W907" s="2429" t="str">
        <f>IF(INPUT_OUTPUT!BY894="","",INPUT_OUTPUT!BY894)</f>
        <v/>
      </c>
      <c r="X907" s="2429" t="str">
        <f>IF(INPUT_OUTPUT!BZ894="","",INPUT_OUTPUT!BZ894)</f>
        <v/>
      </c>
      <c r="Y907" s="2429" t="str">
        <f>IF(INPUT_OUTPUT!CA894="","",INPUT_OUTPUT!CA894)</f>
        <v/>
      </c>
      <c r="Z907" s="2429" t="str">
        <f>IF(INPUT_OUTPUT!CB894="","",INPUT_OUTPUT!CB894)</f>
        <v/>
      </c>
      <c r="AA907" s="2435" t="str">
        <f t="shared" si="44"/>
        <v/>
      </c>
      <c r="AB907" s="2430" t="str">
        <f>IF(INPUT_OUTPUT!CC894="","",INPUT_OUTPUT!CC894)</f>
        <v/>
      </c>
      <c r="AC907" s="2430" t="str">
        <f>IF(INPUT_OUTPUT!CD894="","",INPUT_OUTPUT!CD894)</f>
        <v/>
      </c>
      <c r="AD907" s="2430" t="str">
        <f>IF(INPUT_OUTPUT!CE894="","",INPUT_OUTPUT!CE894)</f>
        <v/>
      </c>
      <c r="AE907" s="2430" t="str">
        <f>IF(INPUT_OUTPUT!CF894="","",INPUT_OUTPUT!CF894)</f>
        <v/>
      </c>
      <c r="AF907" s="2430" t="str">
        <f>IF(INPUT_OUTPUT!CG894="","",INPUT_OUTPUT!CG894)</f>
        <v/>
      </c>
      <c r="AG907" s="2430" t="str">
        <f>IF(INPUT_OUTPUT!CH894="","",INPUT_OUTPUT!CH894)</f>
        <v/>
      </c>
      <c r="AH907" s="2430" t="str">
        <f>IF(INPUT_OUTPUT!CI894="","",INPUT_OUTPUT!CI894)</f>
        <v/>
      </c>
    </row>
    <row r="908" spans="3:34" s="2437" customFormat="1" ht="12.75" customHeight="1">
      <c r="C908" s="2435" t="str">
        <f>IF(INPUT_OUTPUT!C895="","",INPUT_OUTPUT!C895)</f>
        <v/>
      </c>
      <c r="D908" s="2436" t="str">
        <f>IF(INPUT_OUTPUT!BH895="","",INPUT_OUTPUT!BH895)</f>
        <v/>
      </c>
      <c r="E908" s="2436" t="str">
        <f>IF(INPUT_OUTPUT!BI895="","",INPUT_OUTPUT!BI895)</f>
        <v/>
      </c>
      <c r="F908" s="2436" t="str">
        <f>IF(INPUT_OUTPUT!BJ895="","",INPUT_OUTPUT!BJ895)</f>
        <v/>
      </c>
      <c r="G908" s="2436" t="str">
        <f>IF(INPUT_OUTPUT!BK895="","",INPUT_OUTPUT!BK895)</f>
        <v/>
      </c>
      <c r="H908" s="2436" t="str">
        <f>IF(INPUT_OUTPUT!BL895="","",INPUT_OUTPUT!BL895)</f>
        <v/>
      </c>
      <c r="I908" s="2436" t="str">
        <f>IF(INPUT_OUTPUT!BM895="","",INPUT_OUTPUT!BM895)</f>
        <v/>
      </c>
      <c r="J908" s="2436" t="str">
        <f>IF(INPUT_OUTPUT!BN895="","",INPUT_OUTPUT!BN895)</f>
        <v/>
      </c>
      <c r="K908" s="2428" t="str">
        <f t="shared" si="42"/>
        <v/>
      </c>
      <c r="L908" s="2429" t="str">
        <f>IF(INPUT_OUTPUT!BO895="","",INPUT_OUTPUT!BO895)</f>
        <v/>
      </c>
      <c r="M908" s="2429" t="str">
        <f>IF(INPUT_OUTPUT!BP895="","",INPUT_OUTPUT!BP895)</f>
        <v/>
      </c>
      <c r="N908" s="2429" t="str">
        <f>IF(INPUT_OUTPUT!BQ895="","",INPUT_OUTPUT!BQ895)</f>
        <v/>
      </c>
      <c r="O908" s="2429" t="str">
        <f>IF(INPUT_OUTPUT!BR895="","",INPUT_OUTPUT!BR895)</f>
        <v/>
      </c>
      <c r="P908" s="2429" t="str">
        <f>IF(INPUT_OUTPUT!BS895="","",INPUT_OUTPUT!BS895)</f>
        <v/>
      </c>
      <c r="Q908" s="2429" t="str">
        <f>IF(INPUT_OUTPUT!BT895="","",INPUT_OUTPUT!BT895)</f>
        <v/>
      </c>
      <c r="R908" s="2429" t="str">
        <f>IF(INPUT_OUTPUT!BU895="","",INPUT_OUTPUT!BU895)</f>
        <v/>
      </c>
      <c r="S908" s="2435" t="str">
        <f t="shared" si="43"/>
        <v/>
      </c>
      <c r="T908" s="2429" t="str">
        <f>IF(INPUT_OUTPUT!BV895="","",INPUT_OUTPUT!BV895)</f>
        <v/>
      </c>
      <c r="U908" s="2429" t="str">
        <f>IF(INPUT_OUTPUT!BW895="","",INPUT_OUTPUT!BW895)</f>
        <v/>
      </c>
      <c r="V908" s="2429" t="str">
        <f>IF(INPUT_OUTPUT!BX895="","",INPUT_OUTPUT!BX895)</f>
        <v/>
      </c>
      <c r="W908" s="2429" t="str">
        <f>IF(INPUT_OUTPUT!BY895="","",INPUT_OUTPUT!BY895)</f>
        <v/>
      </c>
      <c r="X908" s="2429" t="str">
        <f>IF(INPUT_OUTPUT!BZ895="","",INPUT_OUTPUT!BZ895)</f>
        <v/>
      </c>
      <c r="Y908" s="2429" t="str">
        <f>IF(INPUT_OUTPUT!CA895="","",INPUT_OUTPUT!CA895)</f>
        <v/>
      </c>
      <c r="Z908" s="2429" t="str">
        <f>IF(INPUT_OUTPUT!CB895="","",INPUT_OUTPUT!CB895)</f>
        <v/>
      </c>
      <c r="AA908" s="2435" t="str">
        <f t="shared" si="44"/>
        <v/>
      </c>
      <c r="AB908" s="2430" t="str">
        <f>IF(INPUT_OUTPUT!CC895="","",INPUT_OUTPUT!CC895)</f>
        <v/>
      </c>
      <c r="AC908" s="2430" t="str">
        <f>IF(INPUT_OUTPUT!CD895="","",INPUT_OUTPUT!CD895)</f>
        <v/>
      </c>
      <c r="AD908" s="2430" t="str">
        <f>IF(INPUT_OUTPUT!CE895="","",INPUT_OUTPUT!CE895)</f>
        <v/>
      </c>
      <c r="AE908" s="2430" t="str">
        <f>IF(INPUT_OUTPUT!CF895="","",INPUT_OUTPUT!CF895)</f>
        <v/>
      </c>
      <c r="AF908" s="2430" t="str">
        <f>IF(INPUT_OUTPUT!CG895="","",INPUT_OUTPUT!CG895)</f>
        <v/>
      </c>
      <c r="AG908" s="2430" t="str">
        <f>IF(INPUT_OUTPUT!CH895="","",INPUT_OUTPUT!CH895)</f>
        <v/>
      </c>
      <c r="AH908" s="2430" t="str">
        <f>IF(INPUT_OUTPUT!CI895="","",INPUT_OUTPUT!CI895)</f>
        <v/>
      </c>
    </row>
    <row r="909" spans="3:34" s="2437" customFormat="1" ht="12.75" customHeight="1">
      <c r="C909" s="2435" t="str">
        <f>IF(INPUT_OUTPUT!C896="","",INPUT_OUTPUT!C896)</f>
        <v/>
      </c>
      <c r="D909" s="2436" t="str">
        <f>IF(INPUT_OUTPUT!BH896="","",INPUT_OUTPUT!BH896)</f>
        <v/>
      </c>
      <c r="E909" s="2436" t="str">
        <f>IF(INPUT_OUTPUT!BI896="","",INPUT_OUTPUT!BI896)</f>
        <v/>
      </c>
      <c r="F909" s="2436" t="str">
        <f>IF(INPUT_OUTPUT!BJ896="","",INPUT_OUTPUT!BJ896)</f>
        <v/>
      </c>
      <c r="G909" s="2436" t="str">
        <f>IF(INPUT_OUTPUT!BK896="","",INPUT_OUTPUT!BK896)</f>
        <v/>
      </c>
      <c r="H909" s="2436" t="str">
        <f>IF(INPUT_OUTPUT!BL896="","",INPUT_OUTPUT!BL896)</f>
        <v/>
      </c>
      <c r="I909" s="2436" t="str">
        <f>IF(INPUT_OUTPUT!BM896="","",INPUT_OUTPUT!BM896)</f>
        <v/>
      </c>
      <c r="J909" s="2436" t="str">
        <f>IF(INPUT_OUTPUT!BN896="","",INPUT_OUTPUT!BN896)</f>
        <v/>
      </c>
      <c r="K909" s="2428" t="str">
        <f t="shared" si="42"/>
        <v/>
      </c>
      <c r="L909" s="2429" t="str">
        <f>IF(INPUT_OUTPUT!BO896="","",INPUT_OUTPUT!BO896)</f>
        <v/>
      </c>
      <c r="M909" s="2429" t="str">
        <f>IF(INPUT_OUTPUT!BP896="","",INPUT_OUTPUT!BP896)</f>
        <v/>
      </c>
      <c r="N909" s="2429" t="str">
        <f>IF(INPUT_OUTPUT!BQ896="","",INPUT_OUTPUT!BQ896)</f>
        <v/>
      </c>
      <c r="O909" s="2429" t="str">
        <f>IF(INPUT_OUTPUT!BR896="","",INPUT_OUTPUT!BR896)</f>
        <v/>
      </c>
      <c r="P909" s="2429" t="str">
        <f>IF(INPUT_OUTPUT!BS896="","",INPUT_OUTPUT!BS896)</f>
        <v/>
      </c>
      <c r="Q909" s="2429" t="str">
        <f>IF(INPUT_OUTPUT!BT896="","",INPUT_OUTPUT!BT896)</f>
        <v/>
      </c>
      <c r="R909" s="2429" t="str">
        <f>IF(INPUT_OUTPUT!BU896="","",INPUT_OUTPUT!BU896)</f>
        <v/>
      </c>
      <c r="S909" s="2435" t="str">
        <f t="shared" si="43"/>
        <v/>
      </c>
      <c r="T909" s="2429" t="str">
        <f>IF(INPUT_OUTPUT!BV896="","",INPUT_OUTPUT!BV896)</f>
        <v/>
      </c>
      <c r="U909" s="2429" t="str">
        <f>IF(INPUT_OUTPUT!BW896="","",INPUT_OUTPUT!BW896)</f>
        <v/>
      </c>
      <c r="V909" s="2429" t="str">
        <f>IF(INPUT_OUTPUT!BX896="","",INPUT_OUTPUT!BX896)</f>
        <v/>
      </c>
      <c r="W909" s="2429" t="str">
        <f>IF(INPUT_OUTPUT!BY896="","",INPUT_OUTPUT!BY896)</f>
        <v/>
      </c>
      <c r="X909" s="2429" t="str">
        <f>IF(INPUT_OUTPUT!BZ896="","",INPUT_OUTPUT!BZ896)</f>
        <v/>
      </c>
      <c r="Y909" s="2429" t="str">
        <f>IF(INPUT_OUTPUT!CA896="","",INPUT_OUTPUT!CA896)</f>
        <v/>
      </c>
      <c r="Z909" s="2429" t="str">
        <f>IF(INPUT_OUTPUT!CB896="","",INPUT_OUTPUT!CB896)</f>
        <v/>
      </c>
      <c r="AA909" s="2435" t="str">
        <f t="shared" si="44"/>
        <v/>
      </c>
      <c r="AB909" s="2430" t="str">
        <f>IF(INPUT_OUTPUT!CC896="","",INPUT_OUTPUT!CC896)</f>
        <v/>
      </c>
      <c r="AC909" s="2430" t="str">
        <f>IF(INPUT_OUTPUT!CD896="","",INPUT_OUTPUT!CD896)</f>
        <v/>
      </c>
      <c r="AD909" s="2430" t="str">
        <f>IF(INPUT_OUTPUT!CE896="","",INPUT_OUTPUT!CE896)</f>
        <v/>
      </c>
      <c r="AE909" s="2430" t="str">
        <f>IF(INPUT_OUTPUT!CF896="","",INPUT_OUTPUT!CF896)</f>
        <v/>
      </c>
      <c r="AF909" s="2430" t="str">
        <f>IF(INPUT_OUTPUT!CG896="","",INPUT_OUTPUT!CG896)</f>
        <v/>
      </c>
      <c r="AG909" s="2430" t="str">
        <f>IF(INPUT_OUTPUT!CH896="","",INPUT_OUTPUT!CH896)</f>
        <v/>
      </c>
      <c r="AH909" s="2430" t="str">
        <f>IF(INPUT_OUTPUT!CI896="","",INPUT_OUTPUT!CI896)</f>
        <v/>
      </c>
    </row>
    <row r="910" spans="3:34" s="2437" customFormat="1" ht="12.75" customHeight="1">
      <c r="C910" s="2435" t="str">
        <f>IF(INPUT_OUTPUT!C897="","",INPUT_OUTPUT!C897)</f>
        <v/>
      </c>
      <c r="D910" s="2436" t="str">
        <f>IF(INPUT_OUTPUT!BH897="","",INPUT_OUTPUT!BH897)</f>
        <v/>
      </c>
      <c r="E910" s="2436" t="str">
        <f>IF(INPUT_OUTPUT!BI897="","",INPUT_OUTPUT!BI897)</f>
        <v/>
      </c>
      <c r="F910" s="2436" t="str">
        <f>IF(INPUT_OUTPUT!BJ897="","",INPUT_OUTPUT!BJ897)</f>
        <v/>
      </c>
      <c r="G910" s="2436" t="str">
        <f>IF(INPUT_OUTPUT!BK897="","",INPUT_OUTPUT!BK897)</f>
        <v/>
      </c>
      <c r="H910" s="2436" t="str">
        <f>IF(INPUT_OUTPUT!BL897="","",INPUT_OUTPUT!BL897)</f>
        <v/>
      </c>
      <c r="I910" s="2436" t="str">
        <f>IF(INPUT_OUTPUT!BM897="","",INPUT_OUTPUT!BM897)</f>
        <v/>
      </c>
      <c r="J910" s="2436" t="str">
        <f>IF(INPUT_OUTPUT!BN897="","",INPUT_OUTPUT!BN897)</f>
        <v/>
      </c>
      <c r="K910" s="2428" t="str">
        <f t="shared" si="42"/>
        <v/>
      </c>
      <c r="L910" s="2429" t="str">
        <f>IF(INPUT_OUTPUT!BO897="","",INPUT_OUTPUT!BO897)</f>
        <v/>
      </c>
      <c r="M910" s="2429" t="str">
        <f>IF(INPUT_OUTPUT!BP897="","",INPUT_OUTPUT!BP897)</f>
        <v/>
      </c>
      <c r="N910" s="2429" t="str">
        <f>IF(INPUT_OUTPUT!BQ897="","",INPUT_OUTPUT!BQ897)</f>
        <v/>
      </c>
      <c r="O910" s="2429" t="str">
        <f>IF(INPUT_OUTPUT!BR897="","",INPUT_OUTPUT!BR897)</f>
        <v/>
      </c>
      <c r="P910" s="2429" t="str">
        <f>IF(INPUT_OUTPUT!BS897="","",INPUT_OUTPUT!BS897)</f>
        <v/>
      </c>
      <c r="Q910" s="2429" t="str">
        <f>IF(INPUT_OUTPUT!BT897="","",INPUT_OUTPUT!BT897)</f>
        <v/>
      </c>
      <c r="R910" s="2429" t="str">
        <f>IF(INPUT_OUTPUT!BU897="","",INPUT_OUTPUT!BU897)</f>
        <v/>
      </c>
      <c r="S910" s="2435" t="str">
        <f t="shared" si="43"/>
        <v/>
      </c>
      <c r="T910" s="2429" t="str">
        <f>IF(INPUT_OUTPUT!BV897="","",INPUT_OUTPUT!BV897)</f>
        <v/>
      </c>
      <c r="U910" s="2429" t="str">
        <f>IF(INPUT_OUTPUT!BW897="","",INPUT_OUTPUT!BW897)</f>
        <v/>
      </c>
      <c r="V910" s="2429" t="str">
        <f>IF(INPUT_OUTPUT!BX897="","",INPUT_OUTPUT!BX897)</f>
        <v/>
      </c>
      <c r="W910" s="2429" t="str">
        <f>IF(INPUT_OUTPUT!BY897="","",INPUT_OUTPUT!BY897)</f>
        <v/>
      </c>
      <c r="X910" s="2429" t="str">
        <f>IF(INPUT_OUTPUT!BZ897="","",INPUT_OUTPUT!BZ897)</f>
        <v/>
      </c>
      <c r="Y910" s="2429" t="str">
        <f>IF(INPUT_OUTPUT!CA897="","",INPUT_OUTPUT!CA897)</f>
        <v/>
      </c>
      <c r="Z910" s="2429" t="str">
        <f>IF(INPUT_OUTPUT!CB897="","",INPUT_OUTPUT!CB897)</f>
        <v/>
      </c>
      <c r="AA910" s="2435" t="str">
        <f t="shared" si="44"/>
        <v/>
      </c>
      <c r="AB910" s="2430" t="str">
        <f>IF(INPUT_OUTPUT!CC897="","",INPUT_OUTPUT!CC897)</f>
        <v/>
      </c>
      <c r="AC910" s="2430" t="str">
        <f>IF(INPUT_OUTPUT!CD897="","",INPUT_OUTPUT!CD897)</f>
        <v/>
      </c>
      <c r="AD910" s="2430" t="str">
        <f>IF(INPUT_OUTPUT!CE897="","",INPUT_OUTPUT!CE897)</f>
        <v/>
      </c>
      <c r="AE910" s="2430" t="str">
        <f>IF(INPUT_OUTPUT!CF897="","",INPUT_OUTPUT!CF897)</f>
        <v/>
      </c>
      <c r="AF910" s="2430" t="str">
        <f>IF(INPUT_OUTPUT!CG897="","",INPUT_OUTPUT!CG897)</f>
        <v/>
      </c>
      <c r="AG910" s="2430" t="str">
        <f>IF(INPUT_OUTPUT!CH897="","",INPUT_OUTPUT!CH897)</f>
        <v/>
      </c>
      <c r="AH910" s="2430" t="str">
        <f>IF(INPUT_OUTPUT!CI897="","",INPUT_OUTPUT!CI897)</f>
        <v/>
      </c>
    </row>
    <row r="911" spans="3:34" s="2437" customFormat="1" ht="12.75" customHeight="1">
      <c r="C911" s="2435" t="str">
        <f>IF(INPUT_OUTPUT!C898="","",INPUT_OUTPUT!C898)</f>
        <v/>
      </c>
      <c r="D911" s="2436" t="str">
        <f>IF(INPUT_OUTPUT!BH898="","",INPUT_OUTPUT!BH898)</f>
        <v/>
      </c>
      <c r="E911" s="2436" t="str">
        <f>IF(INPUT_OUTPUT!BI898="","",INPUT_OUTPUT!BI898)</f>
        <v/>
      </c>
      <c r="F911" s="2436" t="str">
        <f>IF(INPUT_OUTPUT!BJ898="","",INPUT_OUTPUT!BJ898)</f>
        <v/>
      </c>
      <c r="G911" s="2436" t="str">
        <f>IF(INPUT_OUTPUT!BK898="","",INPUT_OUTPUT!BK898)</f>
        <v/>
      </c>
      <c r="H911" s="2436" t="str">
        <f>IF(INPUT_OUTPUT!BL898="","",INPUT_OUTPUT!BL898)</f>
        <v/>
      </c>
      <c r="I911" s="2436" t="str">
        <f>IF(INPUT_OUTPUT!BM898="","",INPUT_OUTPUT!BM898)</f>
        <v/>
      </c>
      <c r="J911" s="2436" t="str">
        <f>IF(INPUT_OUTPUT!BN898="","",INPUT_OUTPUT!BN898)</f>
        <v/>
      </c>
      <c r="K911" s="2428" t="str">
        <f t="shared" si="42"/>
        <v/>
      </c>
      <c r="L911" s="2429" t="str">
        <f>IF(INPUT_OUTPUT!BO898="","",INPUT_OUTPUT!BO898)</f>
        <v/>
      </c>
      <c r="M911" s="2429" t="str">
        <f>IF(INPUT_OUTPUT!BP898="","",INPUT_OUTPUT!BP898)</f>
        <v/>
      </c>
      <c r="N911" s="2429" t="str">
        <f>IF(INPUT_OUTPUT!BQ898="","",INPUT_OUTPUT!BQ898)</f>
        <v/>
      </c>
      <c r="O911" s="2429" t="str">
        <f>IF(INPUT_OUTPUT!BR898="","",INPUT_OUTPUT!BR898)</f>
        <v/>
      </c>
      <c r="P911" s="2429" t="str">
        <f>IF(INPUT_OUTPUT!BS898="","",INPUT_OUTPUT!BS898)</f>
        <v/>
      </c>
      <c r="Q911" s="2429" t="str">
        <f>IF(INPUT_OUTPUT!BT898="","",INPUT_OUTPUT!BT898)</f>
        <v/>
      </c>
      <c r="R911" s="2429" t="str">
        <f>IF(INPUT_OUTPUT!BU898="","",INPUT_OUTPUT!BU898)</f>
        <v/>
      </c>
      <c r="S911" s="2435" t="str">
        <f t="shared" si="43"/>
        <v/>
      </c>
      <c r="T911" s="2429" t="str">
        <f>IF(INPUT_OUTPUT!BV898="","",INPUT_OUTPUT!BV898)</f>
        <v/>
      </c>
      <c r="U911" s="2429" t="str">
        <f>IF(INPUT_OUTPUT!BW898="","",INPUT_OUTPUT!BW898)</f>
        <v/>
      </c>
      <c r="V911" s="2429" t="str">
        <f>IF(INPUT_OUTPUT!BX898="","",INPUT_OUTPUT!BX898)</f>
        <v/>
      </c>
      <c r="W911" s="2429" t="str">
        <f>IF(INPUT_OUTPUT!BY898="","",INPUT_OUTPUT!BY898)</f>
        <v/>
      </c>
      <c r="X911" s="2429" t="str">
        <f>IF(INPUT_OUTPUT!BZ898="","",INPUT_OUTPUT!BZ898)</f>
        <v/>
      </c>
      <c r="Y911" s="2429" t="str">
        <f>IF(INPUT_OUTPUT!CA898="","",INPUT_OUTPUT!CA898)</f>
        <v/>
      </c>
      <c r="Z911" s="2429" t="str">
        <f>IF(INPUT_OUTPUT!CB898="","",INPUT_OUTPUT!CB898)</f>
        <v/>
      </c>
      <c r="AA911" s="2435" t="str">
        <f t="shared" si="44"/>
        <v/>
      </c>
      <c r="AB911" s="2430" t="str">
        <f>IF(INPUT_OUTPUT!CC898="","",INPUT_OUTPUT!CC898)</f>
        <v/>
      </c>
      <c r="AC911" s="2430" t="str">
        <f>IF(INPUT_OUTPUT!CD898="","",INPUT_OUTPUT!CD898)</f>
        <v/>
      </c>
      <c r="AD911" s="2430" t="str">
        <f>IF(INPUT_OUTPUT!CE898="","",INPUT_OUTPUT!CE898)</f>
        <v/>
      </c>
      <c r="AE911" s="2430" t="str">
        <f>IF(INPUT_OUTPUT!CF898="","",INPUT_OUTPUT!CF898)</f>
        <v/>
      </c>
      <c r="AF911" s="2430" t="str">
        <f>IF(INPUT_OUTPUT!CG898="","",INPUT_OUTPUT!CG898)</f>
        <v/>
      </c>
      <c r="AG911" s="2430" t="str">
        <f>IF(INPUT_OUTPUT!CH898="","",INPUT_OUTPUT!CH898)</f>
        <v/>
      </c>
      <c r="AH911" s="2430" t="str">
        <f>IF(INPUT_OUTPUT!CI898="","",INPUT_OUTPUT!CI898)</f>
        <v/>
      </c>
    </row>
    <row r="912" spans="3:34" s="2437" customFormat="1" ht="12.75" customHeight="1">
      <c r="C912" s="2435" t="str">
        <f>IF(INPUT_OUTPUT!C899="","",INPUT_OUTPUT!C899)</f>
        <v/>
      </c>
      <c r="D912" s="2436" t="str">
        <f>IF(INPUT_OUTPUT!BH899="","",INPUT_OUTPUT!BH899)</f>
        <v/>
      </c>
      <c r="E912" s="2436" t="str">
        <f>IF(INPUT_OUTPUT!BI899="","",INPUT_OUTPUT!BI899)</f>
        <v/>
      </c>
      <c r="F912" s="2436" t="str">
        <f>IF(INPUT_OUTPUT!BJ899="","",INPUT_OUTPUT!BJ899)</f>
        <v/>
      </c>
      <c r="G912" s="2436" t="str">
        <f>IF(INPUT_OUTPUT!BK899="","",INPUT_OUTPUT!BK899)</f>
        <v/>
      </c>
      <c r="H912" s="2436" t="str">
        <f>IF(INPUT_OUTPUT!BL899="","",INPUT_OUTPUT!BL899)</f>
        <v/>
      </c>
      <c r="I912" s="2436" t="str">
        <f>IF(INPUT_OUTPUT!BM899="","",INPUT_OUTPUT!BM899)</f>
        <v/>
      </c>
      <c r="J912" s="2436" t="str">
        <f>IF(INPUT_OUTPUT!BN899="","",INPUT_OUTPUT!BN899)</f>
        <v/>
      </c>
      <c r="K912" s="2428" t="str">
        <f t="shared" si="42"/>
        <v/>
      </c>
      <c r="L912" s="2429" t="str">
        <f>IF(INPUT_OUTPUT!BO899="","",INPUT_OUTPUT!BO899)</f>
        <v/>
      </c>
      <c r="M912" s="2429" t="str">
        <f>IF(INPUT_OUTPUT!BP899="","",INPUT_OUTPUT!BP899)</f>
        <v/>
      </c>
      <c r="N912" s="2429" t="str">
        <f>IF(INPUT_OUTPUT!BQ899="","",INPUT_OUTPUT!BQ899)</f>
        <v/>
      </c>
      <c r="O912" s="2429" t="str">
        <f>IF(INPUT_OUTPUT!BR899="","",INPUT_OUTPUT!BR899)</f>
        <v/>
      </c>
      <c r="P912" s="2429" t="str">
        <f>IF(INPUT_OUTPUT!BS899="","",INPUT_OUTPUT!BS899)</f>
        <v/>
      </c>
      <c r="Q912" s="2429" t="str">
        <f>IF(INPUT_OUTPUT!BT899="","",INPUT_OUTPUT!BT899)</f>
        <v/>
      </c>
      <c r="R912" s="2429" t="str">
        <f>IF(INPUT_OUTPUT!BU899="","",INPUT_OUTPUT!BU899)</f>
        <v/>
      </c>
      <c r="S912" s="2435" t="str">
        <f t="shared" si="43"/>
        <v/>
      </c>
      <c r="T912" s="2429" t="str">
        <f>IF(INPUT_OUTPUT!BV899="","",INPUT_OUTPUT!BV899)</f>
        <v/>
      </c>
      <c r="U912" s="2429" t="str">
        <f>IF(INPUT_OUTPUT!BW899="","",INPUT_OUTPUT!BW899)</f>
        <v/>
      </c>
      <c r="V912" s="2429" t="str">
        <f>IF(INPUT_OUTPUT!BX899="","",INPUT_OUTPUT!BX899)</f>
        <v/>
      </c>
      <c r="W912" s="2429" t="str">
        <f>IF(INPUT_OUTPUT!BY899="","",INPUT_OUTPUT!BY899)</f>
        <v/>
      </c>
      <c r="X912" s="2429" t="str">
        <f>IF(INPUT_OUTPUT!BZ899="","",INPUT_OUTPUT!BZ899)</f>
        <v/>
      </c>
      <c r="Y912" s="2429" t="str">
        <f>IF(INPUT_OUTPUT!CA899="","",INPUT_OUTPUT!CA899)</f>
        <v/>
      </c>
      <c r="Z912" s="2429" t="str">
        <f>IF(INPUT_OUTPUT!CB899="","",INPUT_OUTPUT!CB899)</f>
        <v/>
      </c>
      <c r="AA912" s="2435" t="str">
        <f t="shared" si="44"/>
        <v/>
      </c>
      <c r="AB912" s="2430" t="str">
        <f>IF(INPUT_OUTPUT!CC899="","",INPUT_OUTPUT!CC899)</f>
        <v/>
      </c>
      <c r="AC912" s="2430" t="str">
        <f>IF(INPUT_OUTPUT!CD899="","",INPUT_OUTPUT!CD899)</f>
        <v/>
      </c>
      <c r="AD912" s="2430" t="str">
        <f>IF(INPUT_OUTPUT!CE899="","",INPUT_OUTPUT!CE899)</f>
        <v/>
      </c>
      <c r="AE912" s="2430" t="str">
        <f>IF(INPUT_OUTPUT!CF899="","",INPUT_OUTPUT!CF899)</f>
        <v/>
      </c>
      <c r="AF912" s="2430" t="str">
        <f>IF(INPUT_OUTPUT!CG899="","",INPUT_OUTPUT!CG899)</f>
        <v/>
      </c>
      <c r="AG912" s="2430" t="str">
        <f>IF(INPUT_OUTPUT!CH899="","",INPUT_OUTPUT!CH899)</f>
        <v/>
      </c>
      <c r="AH912" s="2430" t="str">
        <f>IF(INPUT_OUTPUT!CI899="","",INPUT_OUTPUT!CI899)</f>
        <v/>
      </c>
    </row>
    <row r="913" spans="3:34" s="2437" customFormat="1" ht="12.75" customHeight="1">
      <c r="C913" s="2435" t="str">
        <f>IF(INPUT_OUTPUT!C900="","",INPUT_OUTPUT!C900)</f>
        <v/>
      </c>
      <c r="D913" s="2436" t="str">
        <f>IF(INPUT_OUTPUT!BH900="","",INPUT_OUTPUT!BH900)</f>
        <v/>
      </c>
      <c r="E913" s="2436" t="str">
        <f>IF(INPUT_OUTPUT!BI900="","",INPUT_OUTPUT!BI900)</f>
        <v/>
      </c>
      <c r="F913" s="2436" t="str">
        <f>IF(INPUT_OUTPUT!BJ900="","",INPUT_OUTPUT!BJ900)</f>
        <v/>
      </c>
      <c r="G913" s="2436" t="str">
        <f>IF(INPUT_OUTPUT!BK900="","",INPUT_OUTPUT!BK900)</f>
        <v/>
      </c>
      <c r="H913" s="2436" t="str">
        <f>IF(INPUT_OUTPUT!BL900="","",INPUT_OUTPUT!BL900)</f>
        <v/>
      </c>
      <c r="I913" s="2436" t="str">
        <f>IF(INPUT_OUTPUT!BM900="","",INPUT_OUTPUT!BM900)</f>
        <v/>
      </c>
      <c r="J913" s="2436" t="str">
        <f>IF(INPUT_OUTPUT!BN900="","",INPUT_OUTPUT!BN900)</f>
        <v/>
      </c>
      <c r="K913" s="2428" t="str">
        <f t="shared" si="42"/>
        <v/>
      </c>
      <c r="L913" s="2429" t="str">
        <f>IF(INPUT_OUTPUT!BO900="","",INPUT_OUTPUT!BO900)</f>
        <v/>
      </c>
      <c r="M913" s="2429" t="str">
        <f>IF(INPUT_OUTPUT!BP900="","",INPUT_OUTPUT!BP900)</f>
        <v/>
      </c>
      <c r="N913" s="2429" t="str">
        <f>IF(INPUT_OUTPUT!BQ900="","",INPUT_OUTPUT!BQ900)</f>
        <v/>
      </c>
      <c r="O913" s="2429" t="str">
        <f>IF(INPUT_OUTPUT!BR900="","",INPUT_OUTPUT!BR900)</f>
        <v/>
      </c>
      <c r="P913" s="2429" t="str">
        <f>IF(INPUT_OUTPUT!BS900="","",INPUT_OUTPUT!BS900)</f>
        <v/>
      </c>
      <c r="Q913" s="2429" t="str">
        <f>IF(INPUT_OUTPUT!BT900="","",INPUT_OUTPUT!BT900)</f>
        <v/>
      </c>
      <c r="R913" s="2429" t="str">
        <f>IF(INPUT_OUTPUT!BU900="","",INPUT_OUTPUT!BU900)</f>
        <v/>
      </c>
      <c r="S913" s="2435" t="str">
        <f t="shared" si="43"/>
        <v/>
      </c>
      <c r="T913" s="2429" t="str">
        <f>IF(INPUT_OUTPUT!BV900="","",INPUT_OUTPUT!BV900)</f>
        <v/>
      </c>
      <c r="U913" s="2429" t="str">
        <f>IF(INPUT_OUTPUT!BW900="","",INPUT_OUTPUT!BW900)</f>
        <v/>
      </c>
      <c r="V913" s="2429" t="str">
        <f>IF(INPUT_OUTPUT!BX900="","",INPUT_OUTPUT!BX900)</f>
        <v/>
      </c>
      <c r="W913" s="2429" t="str">
        <f>IF(INPUT_OUTPUT!BY900="","",INPUT_OUTPUT!BY900)</f>
        <v/>
      </c>
      <c r="X913" s="2429" t="str">
        <f>IF(INPUT_OUTPUT!BZ900="","",INPUT_OUTPUT!BZ900)</f>
        <v/>
      </c>
      <c r="Y913" s="2429" t="str">
        <f>IF(INPUT_OUTPUT!CA900="","",INPUT_OUTPUT!CA900)</f>
        <v/>
      </c>
      <c r="Z913" s="2429" t="str">
        <f>IF(INPUT_OUTPUT!CB900="","",INPUT_OUTPUT!CB900)</f>
        <v/>
      </c>
      <c r="AA913" s="2435" t="str">
        <f t="shared" si="44"/>
        <v/>
      </c>
      <c r="AB913" s="2430" t="str">
        <f>IF(INPUT_OUTPUT!CC900="","",INPUT_OUTPUT!CC900)</f>
        <v/>
      </c>
      <c r="AC913" s="2430" t="str">
        <f>IF(INPUT_OUTPUT!CD900="","",INPUT_OUTPUT!CD900)</f>
        <v/>
      </c>
      <c r="AD913" s="2430" t="str">
        <f>IF(INPUT_OUTPUT!CE900="","",INPUT_OUTPUT!CE900)</f>
        <v/>
      </c>
      <c r="AE913" s="2430" t="str">
        <f>IF(INPUT_OUTPUT!CF900="","",INPUT_OUTPUT!CF900)</f>
        <v/>
      </c>
      <c r="AF913" s="2430" t="str">
        <f>IF(INPUT_OUTPUT!CG900="","",INPUT_OUTPUT!CG900)</f>
        <v/>
      </c>
      <c r="AG913" s="2430" t="str">
        <f>IF(INPUT_OUTPUT!CH900="","",INPUT_OUTPUT!CH900)</f>
        <v/>
      </c>
      <c r="AH913" s="2430" t="str">
        <f>IF(INPUT_OUTPUT!CI900="","",INPUT_OUTPUT!CI900)</f>
        <v/>
      </c>
    </row>
    <row r="914" spans="3:34" s="2437" customFormat="1" ht="12.75" customHeight="1">
      <c r="C914" s="2435" t="str">
        <f>IF(INPUT_OUTPUT!C901="","",INPUT_OUTPUT!C901)</f>
        <v/>
      </c>
      <c r="D914" s="2436" t="str">
        <f>IF(INPUT_OUTPUT!BH901="","",INPUT_OUTPUT!BH901)</f>
        <v/>
      </c>
      <c r="E914" s="2436" t="str">
        <f>IF(INPUT_OUTPUT!BI901="","",INPUT_OUTPUT!BI901)</f>
        <v/>
      </c>
      <c r="F914" s="2436" t="str">
        <f>IF(INPUT_OUTPUT!BJ901="","",INPUT_OUTPUT!BJ901)</f>
        <v/>
      </c>
      <c r="G914" s="2436" t="str">
        <f>IF(INPUT_OUTPUT!BK901="","",INPUT_OUTPUT!BK901)</f>
        <v/>
      </c>
      <c r="H914" s="2436" t="str">
        <f>IF(INPUT_OUTPUT!BL901="","",INPUT_OUTPUT!BL901)</f>
        <v/>
      </c>
      <c r="I914" s="2436" t="str">
        <f>IF(INPUT_OUTPUT!BM901="","",INPUT_OUTPUT!BM901)</f>
        <v/>
      </c>
      <c r="J914" s="2436" t="str">
        <f>IF(INPUT_OUTPUT!BN901="","",INPUT_OUTPUT!BN901)</f>
        <v/>
      </c>
      <c r="K914" s="2428" t="str">
        <f t="shared" ref="K914:K977" si="45">C914</f>
        <v/>
      </c>
      <c r="L914" s="2429" t="str">
        <f>IF(INPUT_OUTPUT!BO901="","",INPUT_OUTPUT!BO901)</f>
        <v/>
      </c>
      <c r="M914" s="2429" t="str">
        <f>IF(INPUT_OUTPUT!BP901="","",INPUT_OUTPUT!BP901)</f>
        <v/>
      </c>
      <c r="N914" s="2429" t="str">
        <f>IF(INPUT_OUTPUT!BQ901="","",INPUT_OUTPUT!BQ901)</f>
        <v/>
      </c>
      <c r="O914" s="2429" t="str">
        <f>IF(INPUT_OUTPUT!BR901="","",INPUT_OUTPUT!BR901)</f>
        <v/>
      </c>
      <c r="P914" s="2429" t="str">
        <f>IF(INPUT_OUTPUT!BS901="","",INPUT_OUTPUT!BS901)</f>
        <v/>
      </c>
      <c r="Q914" s="2429" t="str">
        <f>IF(INPUT_OUTPUT!BT901="","",INPUT_OUTPUT!BT901)</f>
        <v/>
      </c>
      <c r="R914" s="2429" t="str">
        <f>IF(INPUT_OUTPUT!BU901="","",INPUT_OUTPUT!BU901)</f>
        <v/>
      </c>
      <c r="S914" s="2435" t="str">
        <f t="shared" ref="S914:S977" si="46">K914</f>
        <v/>
      </c>
      <c r="T914" s="2429" t="str">
        <f>IF(INPUT_OUTPUT!BV901="","",INPUT_OUTPUT!BV901)</f>
        <v/>
      </c>
      <c r="U914" s="2429" t="str">
        <f>IF(INPUT_OUTPUT!BW901="","",INPUT_OUTPUT!BW901)</f>
        <v/>
      </c>
      <c r="V914" s="2429" t="str">
        <f>IF(INPUT_OUTPUT!BX901="","",INPUT_OUTPUT!BX901)</f>
        <v/>
      </c>
      <c r="W914" s="2429" t="str">
        <f>IF(INPUT_OUTPUT!BY901="","",INPUT_OUTPUT!BY901)</f>
        <v/>
      </c>
      <c r="X914" s="2429" t="str">
        <f>IF(INPUT_OUTPUT!BZ901="","",INPUT_OUTPUT!BZ901)</f>
        <v/>
      </c>
      <c r="Y914" s="2429" t="str">
        <f>IF(INPUT_OUTPUT!CA901="","",INPUT_OUTPUT!CA901)</f>
        <v/>
      </c>
      <c r="Z914" s="2429" t="str">
        <f>IF(INPUT_OUTPUT!CB901="","",INPUT_OUTPUT!CB901)</f>
        <v/>
      </c>
      <c r="AA914" s="2435" t="str">
        <f t="shared" ref="AA914:AA977" si="47">+S914</f>
        <v/>
      </c>
      <c r="AB914" s="2430" t="str">
        <f>IF(INPUT_OUTPUT!CC901="","",INPUT_OUTPUT!CC901)</f>
        <v/>
      </c>
      <c r="AC914" s="2430" t="str">
        <f>IF(INPUT_OUTPUT!CD901="","",INPUT_OUTPUT!CD901)</f>
        <v/>
      </c>
      <c r="AD914" s="2430" t="str">
        <f>IF(INPUT_OUTPUT!CE901="","",INPUT_OUTPUT!CE901)</f>
        <v/>
      </c>
      <c r="AE914" s="2430" t="str">
        <f>IF(INPUT_OUTPUT!CF901="","",INPUT_OUTPUT!CF901)</f>
        <v/>
      </c>
      <c r="AF914" s="2430" t="str">
        <f>IF(INPUT_OUTPUT!CG901="","",INPUT_OUTPUT!CG901)</f>
        <v/>
      </c>
      <c r="AG914" s="2430" t="str">
        <f>IF(INPUT_OUTPUT!CH901="","",INPUT_OUTPUT!CH901)</f>
        <v/>
      </c>
      <c r="AH914" s="2430" t="str">
        <f>IF(INPUT_OUTPUT!CI901="","",INPUT_OUTPUT!CI901)</f>
        <v/>
      </c>
    </row>
    <row r="915" spans="3:34" s="2437" customFormat="1" ht="12.75" customHeight="1">
      <c r="C915" s="2435" t="str">
        <f>IF(INPUT_OUTPUT!C902="","",INPUT_OUTPUT!C902)</f>
        <v/>
      </c>
      <c r="D915" s="2436" t="str">
        <f>IF(INPUT_OUTPUT!BH902="","",INPUT_OUTPUT!BH902)</f>
        <v/>
      </c>
      <c r="E915" s="2436" t="str">
        <f>IF(INPUT_OUTPUT!BI902="","",INPUT_OUTPUT!BI902)</f>
        <v/>
      </c>
      <c r="F915" s="2436" t="str">
        <f>IF(INPUT_OUTPUT!BJ902="","",INPUT_OUTPUT!BJ902)</f>
        <v/>
      </c>
      <c r="G915" s="2436" t="str">
        <f>IF(INPUT_OUTPUT!BK902="","",INPUT_OUTPUT!BK902)</f>
        <v/>
      </c>
      <c r="H915" s="2436" t="str">
        <f>IF(INPUT_OUTPUT!BL902="","",INPUT_OUTPUT!BL902)</f>
        <v/>
      </c>
      <c r="I915" s="2436" t="str">
        <f>IF(INPUT_OUTPUT!BM902="","",INPUT_OUTPUT!BM902)</f>
        <v/>
      </c>
      <c r="J915" s="2436" t="str">
        <f>IF(INPUT_OUTPUT!BN902="","",INPUT_OUTPUT!BN902)</f>
        <v/>
      </c>
      <c r="K915" s="2428" t="str">
        <f t="shared" si="45"/>
        <v/>
      </c>
      <c r="L915" s="2429" t="str">
        <f>IF(INPUT_OUTPUT!BO902="","",INPUT_OUTPUT!BO902)</f>
        <v/>
      </c>
      <c r="M915" s="2429" t="str">
        <f>IF(INPUT_OUTPUT!BP902="","",INPUT_OUTPUT!BP902)</f>
        <v/>
      </c>
      <c r="N915" s="2429" t="str">
        <f>IF(INPUT_OUTPUT!BQ902="","",INPUT_OUTPUT!BQ902)</f>
        <v/>
      </c>
      <c r="O915" s="2429" t="str">
        <f>IF(INPUT_OUTPUT!BR902="","",INPUT_OUTPUT!BR902)</f>
        <v/>
      </c>
      <c r="P915" s="2429" t="str">
        <f>IF(INPUT_OUTPUT!BS902="","",INPUT_OUTPUT!BS902)</f>
        <v/>
      </c>
      <c r="Q915" s="2429" t="str">
        <f>IF(INPUT_OUTPUT!BT902="","",INPUT_OUTPUT!BT902)</f>
        <v/>
      </c>
      <c r="R915" s="2429" t="str">
        <f>IF(INPUT_OUTPUT!BU902="","",INPUT_OUTPUT!BU902)</f>
        <v/>
      </c>
      <c r="S915" s="2435" t="str">
        <f t="shared" si="46"/>
        <v/>
      </c>
      <c r="T915" s="2429" t="str">
        <f>IF(INPUT_OUTPUT!BV902="","",INPUT_OUTPUT!BV902)</f>
        <v/>
      </c>
      <c r="U915" s="2429" t="str">
        <f>IF(INPUT_OUTPUT!BW902="","",INPUT_OUTPUT!BW902)</f>
        <v/>
      </c>
      <c r="V915" s="2429" t="str">
        <f>IF(INPUT_OUTPUT!BX902="","",INPUT_OUTPUT!BX902)</f>
        <v/>
      </c>
      <c r="W915" s="2429" t="str">
        <f>IF(INPUT_OUTPUT!BY902="","",INPUT_OUTPUT!BY902)</f>
        <v/>
      </c>
      <c r="X915" s="2429" t="str">
        <f>IF(INPUT_OUTPUT!BZ902="","",INPUT_OUTPUT!BZ902)</f>
        <v/>
      </c>
      <c r="Y915" s="2429" t="str">
        <f>IF(INPUT_OUTPUT!CA902="","",INPUT_OUTPUT!CA902)</f>
        <v/>
      </c>
      <c r="Z915" s="2429" t="str">
        <f>IF(INPUT_OUTPUT!CB902="","",INPUT_OUTPUT!CB902)</f>
        <v/>
      </c>
      <c r="AA915" s="2435" t="str">
        <f t="shared" si="47"/>
        <v/>
      </c>
      <c r="AB915" s="2430" t="str">
        <f>IF(INPUT_OUTPUT!CC902="","",INPUT_OUTPUT!CC902)</f>
        <v/>
      </c>
      <c r="AC915" s="2430" t="str">
        <f>IF(INPUT_OUTPUT!CD902="","",INPUT_OUTPUT!CD902)</f>
        <v/>
      </c>
      <c r="AD915" s="2430" t="str">
        <f>IF(INPUT_OUTPUT!CE902="","",INPUT_OUTPUT!CE902)</f>
        <v/>
      </c>
      <c r="AE915" s="2430" t="str">
        <f>IF(INPUT_OUTPUT!CF902="","",INPUT_OUTPUT!CF902)</f>
        <v/>
      </c>
      <c r="AF915" s="2430" t="str">
        <f>IF(INPUT_OUTPUT!CG902="","",INPUT_OUTPUT!CG902)</f>
        <v/>
      </c>
      <c r="AG915" s="2430" t="str">
        <f>IF(INPUT_OUTPUT!CH902="","",INPUT_OUTPUT!CH902)</f>
        <v/>
      </c>
      <c r="AH915" s="2430" t="str">
        <f>IF(INPUT_OUTPUT!CI902="","",INPUT_OUTPUT!CI902)</f>
        <v/>
      </c>
    </row>
    <row r="916" spans="3:34" s="2437" customFormat="1" ht="12.75" customHeight="1">
      <c r="C916" s="2435" t="str">
        <f>IF(INPUT_OUTPUT!C903="","",INPUT_OUTPUT!C903)</f>
        <v/>
      </c>
      <c r="D916" s="2436" t="str">
        <f>IF(INPUT_OUTPUT!BH903="","",INPUT_OUTPUT!BH903)</f>
        <v/>
      </c>
      <c r="E916" s="2436" t="str">
        <f>IF(INPUT_OUTPUT!BI903="","",INPUT_OUTPUT!BI903)</f>
        <v/>
      </c>
      <c r="F916" s="2436" t="str">
        <f>IF(INPUT_OUTPUT!BJ903="","",INPUT_OUTPUT!BJ903)</f>
        <v/>
      </c>
      <c r="G916" s="2436" t="str">
        <f>IF(INPUT_OUTPUT!BK903="","",INPUT_OUTPUT!BK903)</f>
        <v/>
      </c>
      <c r="H916" s="2436" t="str">
        <f>IF(INPUT_OUTPUT!BL903="","",INPUT_OUTPUT!BL903)</f>
        <v/>
      </c>
      <c r="I916" s="2436" t="str">
        <f>IF(INPUT_OUTPUT!BM903="","",INPUT_OUTPUT!BM903)</f>
        <v/>
      </c>
      <c r="J916" s="2436" t="str">
        <f>IF(INPUT_OUTPUT!BN903="","",INPUT_OUTPUT!BN903)</f>
        <v/>
      </c>
      <c r="K916" s="2428" t="str">
        <f t="shared" si="45"/>
        <v/>
      </c>
      <c r="L916" s="2429" t="str">
        <f>IF(INPUT_OUTPUT!BO903="","",INPUT_OUTPUT!BO903)</f>
        <v/>
      </c>
      <c r="M916" s="2429" t="str">
        <f>IF(INPUT_OUTPUT!BP903="","",INPUT_OUTPUT!BP903)</f>
        <v/>
      </c>
      <c r="N916" s="2429" t="str">
        <f>IF(INPUT_OUTPUT!BQ903="","",INPUT_OUTPUT!BQ903)</f>
        <v/>
      </c>
      <c r="O916" s="2429" t="str">
        <f>IF(INPUT_OUTPUT!BR903="","",INPUT_OUTPUT!BR903)</f>
        <v/>
      </c>
      <c r="P916" s="2429" t="str">
        <f>IF(INPUT_OUTPUT!BS903="","",INPUT_OUTPUT!BS903)</f>
        <v/>
      </c>
      <c r="Q916" s="2429" t="str">
        <f>IF(INPUT_OUTPUT!BT903="","",INPUT_OUTPUT!BT903)</f>
        <v/>
      </c>
      <c r="R916" s="2429" t="str">
        <f>IF(INPUT_OUTPUT!BU903="","",INPUT_OUTPUT!BU903)</f>
        <v/>
      </c>
      <c r="S916" s="2435" t="str">
        <f t="shared" si="46"/>
        <v/>
      </c>
      <c r="T916" s="2429" t="str">
        <f>IF(INPUT_OUTPUT!BV903="","",INPUT_OUTPUT!BV903)</f>
        <v/>
      </c>
      <c r="U916" s="2429" t="str">
        <f>IF(INPUT_OUTPUT!BW903="","",INPUT_OUTPUT!BW903)</f>
        <v/>
      </c>
      <c r="V916" s="2429" t="str">
        <f>IF(INPUT_OUTPUT!BX903="","",INPUT_OUTPUT!BX903)</f>
        <v/>
      </c>
      <c r="W916" s="2429" t="str">
        <f>IF(INPUT_OUTPUT!BY903="","",INPUT_OUTPUT!BY903)</f>
        <v/>
      </c>
      <c r="X916" s="2429" t="str">
        <f>IF(INPUT_OUTPUT!BZ903="","",INPUT_OUTPUT!BZ903)</f>
        <v/>
      </c>
      <c r="Y916" s="2429" t="str">
        <f>IF(INPUT_OUTPUT!CA903="","",INPUT_OUTPUT!CA903)</f>
        <v/>
      </c>
      <c r="Z916" s="2429" t="str">
        <f>IF(INPUT_OUTPUT!CB903="","",INPUT_OUTPUT!CB903)</f>
        <v/>
      </c>
      <c r="AA916" s="2435" t="str">
        <f t="shared" si="47"/>
        <v/>
      </c>
      <c r="AB916" s="2430" t="str">
        <f>IF(INPUT_OUTPUT!CC903="","",INPUT_OUTPUT!CC903)</f>
        <v/>
      </c>
      <c r="AC916" s="2430" t="str">
        <f>IF(INPUT_OUTPUT!CD903="","",INPUT_OUTPUT!CD903)</f>
        <v/>
      </c>
      <c r="AD916" s="2430" t="str">
        <f>IF(INPUT_OUTPUT!CE903="","",INPUT_OUTPUT!CE903)</f>
        <v/>
      </c>
      <c r="AE916" s="2430" t="str">
        <f>IF(INPUT_OUTPUT!CF903="","",INPUT_OUTPUT!CF903)</f>
        <v/>
      </c>
      <c r="AF916" s="2430" t="str">
        <f>IF(INPUT_OUTPUT!CG903="","",INPUT_OUTPUT!CG903)</f>
        <v/>
      </c>
      <c r="AG916" s="2430" t="str">
        <f>IF(INPUT_OUTPUT!CH903="","",INPUT_OUTPUT!CH903)</f>
        <v/>
      </c>
      <c r="AH916" s="2430" t="str">
        <f>IF(INPUT_OUTPUT!CI903="","",INPUT_OUTPUT!CI903)</f>
        <v/>
      </c>
    </row>
    <row r="917" spans="3:34" s="2437" customFormat="1" ht="12.75" customHeight="1">
      <c r="C917" s="2435" t="str">
        <f>IF(INPUT_OUTPUT!C904="","",INPUT_OUTPUT!C904)</f>
        <v/>
      </c>
      <c r="D917" s="2436" t="str">
        <f>IF(INPUT_OUTPUT!BH904="","",INPUT_OUTPUT!BH904)</f>
        <v/>
      </c>
      <c r="E917" s="2436" t="str">
        <f>IF(INPUT_OUTPUT!BI904="","",INPUT_OUTPUT!BI904)</f>
        <v/>
      </c>
      <c r="F917" s="2436" t="str">
        <f>IF(INPUT_OUTPUT!BJ904="","",INPUT_OUTPUT!BJ904)</f>
        <v/>
      </c>
      <c r="G917" s="2436" t="str">
        <f>IF(INPUT_OUTPUT!BK904="","",INPUT_OUTPUT!BK904)</f>
        <v/>
      </c>
      <c r="H917" s="2436" t="str">
        <f>IF(INPUT_OUTPUT!BL904="","",INPUT_OUTPUT!BL904)</f>
        <v/>
      </c>
      <c r="I917" s="2436" t="str">
        <f>IF(INPUT_OUTPUT!BM904="","",INPUT_OUTPUT!BM904)</f>
        <v/>
      </c>
      <c r="J917" s="2436" t="str">
        <f>IF(INPUT_OUTPUT!BN904="","",INPUT_OUTPUT!BN904)</f>
        <v/>
      </c>
      <c r="K917" s="2428" t="str">
        <f t="shared" si="45"/>
        <v/>
      </c>
      <c r="L917" s="2429" t="str">
        <f>IF(INPUT_OUTPUT!BO904="","",INPUT_OUTPUT!BO904)</f>
        <v/>
      </c>
      <c r="M917" s="2429" t="str">
        <f>IF(INPUT_OUTPUT!BP904="","",INPUT_OUTPUT!BP904)</f>
        <v/>
      </c>
      <c r="N917" s="2429" t="str">
        <f>IF(INPUT_OUTPUT!BQ904="","",INPUT_OUTPUT!BQ904)</f>
        <v/>
      </c>
      <c r="O917" s="2429" t="str">
        <f>IF(INPUT_OUTPUT!BR904="","",INPUT_OUTPUT!BR904)</f>
        <v/>
      </c>
      <c r="P917" s="2429" t="str">
        <f>IF(INPUT_OUTPUT!BS904="","",INPUT_OUTPUT!BS904)</f>
        <v/>
      </c>
      <c r="Q917" s="2429" t="str">
        <f>IF(INPUT_OUTPUT!BT904="","",INPUT_OUTPUT!BT904)</f>
        <v/>
      </c>
      <c r="R917" s="2429" t="str">
        <f>IF(INPUT_OUTPUT!BU904="","",INPUT_OUTPUT!BU904)</f>
        <v/>
      </c>
      <c r="S917" s="2435" t="str">
        <f t="shared" si="46"/>
        <v/>
      </c>
      <c r="T917" s="2429" t="str">
        <f>IF(INPUT_OUTPUT!BV904="","",INPUT_OUTPUT!BV904)</f>
        <v/>
      </c>
      <c r="U917" s="2429" t="str">
        <f>IF(INPUT_OUTPUT!BW904="","",INPUT_OUTPUT!BW904)</f>
        <v/>
      </c>
      <c r="V917" s="2429" t="str">
        <f>IF(INPUT_OUTPUT!BX904="","",INPUT_OUTPUT!BX904)</f>
        <v/>
      </c>
      <c r="W917" s="2429" t="str">
        <f>IF(INPUT_OUTPUT!BY904="","",INPUT_OUTPUT!BY904)</f>
        <v/>
      </c>
      <c r="X917" s="2429" t="str">
        <f>IF(INPUT_OUTPUT!BZ904="","",INPUT_OUTPUT!BZ904)</f>
        <v/>
      </c>
      <c r="Y917" s="2429" t="str">
        <f>IF(INPUT_OUTPUT!CA904="","",INPUT_OUTPUT!CA904)</f>
        <v/>
      </c>
      <c r="Z917" s="2429" t="str">
        <f>IF(INPUT_OUTPUT!CB904="","",INPUT_OUTPUT!CB904)</f>
        <v/>
      </c>
      <c r="AA917" s="2435" t="str">
        <f t="shared" si="47"/>
        <v/>
      </c>
      <c r="AB917" s="2430" t="str">
        <f>IF(INPUT_OUTPUT!CC904="","",INPUT_OUTPUT!CC904)</f>
        <v/>
      </c>
      <c r="AC917" s="2430" t="str">
        <f>IF(INPUT_OUTPUT!CD904="","",INPUT_OUTPUT!CD904)</f>
        <v/>
      </c>
      <c r="AD917" s="2430" t="str">
        <f>IF(INPUT_OUTPUT!CE904="","",INPUT_OUTPUT!CE904)</f>
        <v/>
      </c>
      <c r="AE917" s="2430" t="str">
        <f>IF(INPUT_OUTPUT!CF904="","",INPUT_OUTPUT!CF904)</f>
        <v/>
      </c>
      <c r="AF917" s="2430" t="str">
        <f>IF(INPUT_OUTPUT!CG904="","",INPUT_OUTPUT!CG904)</f>
        <v/>
      </c>
      <c r="AG917" s="2430" t="str">
        <f>IF(INPUT_OUTPUT!CH904="","",INPUT_OUTPUT!CH904)</f>
        <v/>
      </c>
      <c r="AH917" s="2430" t="str">
        <f>IF(INPUT_OUTPUT!CI904="","",INPUT_OUTPUT!CI904)</f>
        <v/>
      </c>
    </row>
    <row r="918" spans="3:34" s="2437" customFormat="1" ht="12.75" customHeight="1">
      <c r="C918" s="2435" t="str">
        <f>IF(INPUT_OUTPUT!C905="","",INPUT_OUTPUT!C905)</f>
        <v/>
      </c>
      <c r="D918" s="2436" t="str">
        <f>IF(INPUT_OUTPUT!BH905="","",INPUT_OUTPUT!BH905)</f>
        <v/>
      </c>
      <c r="E918" s="2436" t="str">
        <f>IF(INPUT_OUTPUT!BI905="","",INPUT_OUTPUT!BI905)</f>
        <v/>
      </c>
      <c r="F918" s="2436" t="str">
        <f>IF(INPUT_OUTPUT!BJ905="","",INPUT_OUTPUT!BJ905)</f>
        <v/>
      </c>
      <c r="G918" s="2436" t="str">
        <f>IF(INPUT_OUTPUT!BK905="","",INPUT_OUTPUT!BK905)</f>
        <v/>
      </c>
      <c r="H918" s="2436" t="str">
        <f>IF(INPUT_OUTPUT!BL905="","",INPUT_OUTPUT!BL905)</f>
        <v/>
      </c>
      <c r="I918" s="2436" t="str">
        <f>IF(INPUT_OUTPUT!BM905="","",INPUT_OUTPUT!BM905)</f>
        <v/>
      </c>
      <c r="J918" s="2436" t="str">
        <f>IF(INPUT_OUTPUT!BN905="","",INPUT_OUTPUT!BN905)</f>
        <v/>
      </c>
      <c r="K918" s="2428" t="str">
        <f t="shared" si="45"/>
        <v/>
      </c>
      <c r="L918" s="2429" t="str">
        <f>IF(INPUT_OUTPUT!BO905="","",INPUT_OUTPUT!BO905)</f>
        <v/>
      </c>
      <c r="M918" s="2429" t="str">
        <f>IF(INPUT_OUTPUT!BP905="","",INPUT_OUTPUT!BP905)</f>
        <v/>
      </c>
      <c r="N918" s="2429" t="str">
        <f>IF(INPUT_OUTPUT!BQ905="","",INPUT_OUTPUT!BQ905)</f>
        <v/>
      </c>
      <c r="O918" s="2429" t="str">
        <f>IF(INPUT_OUTPUT!BR905="","",INPUT_OUTPUT!BR905)</f>
        <v/>
      </c>
      <c r="P918" s="2429" t="str">
        <f>IF(INPUT_OUTPUT!BS905="","",INPUT_OUTPUT!BS905)</f>
        <v/>
      </c>
      <c r="Q918" s="2429" t="str">
        <f>IF(INPUT_OUTPUT!BT905="","",INPUT_OUTPUT!BT905)</f>
        <v/>
      </c>
      <c r="R918" s="2429" t="str">
        <f>IF(INPUT_OUTPUT!BU905="","",INPUT_OUTPUT!BU905)</f>
        <v/>
      </c>
      <c r="S918" s="2435" t="str">
        <f t="shared" si="46"/>
        <v/>
      </c>
      <c r="T918" s="2429" t="str">
        <f>IF(INPUT_OUTPUT!BV905="","",INPUT_OUTPUT!BV905)</f>
        <v/>
      </c>
      <c r="U918" s="2429" t="str">
        <f>IF(INPUT_OUTPUT!BW905="","",INPUT_OUTPUT!BW905)</f>
        <v/>
      </c>
      <c r="V918" s="2429" t="str">
        <f>IF(INPUT_OUTPUT!BX905="","",INPUT_OUTPUT!BX905)</f>
        <v/>
      </c>
      <c r="W918" s="2429" t="str">
        <f>IF(INPUT_OUTPUT!BY905="","",INPUT_OUTPUT!BY905)</f>
        <v/>
      </c>
      <c r="X918" s="2429" t="str">
        <f>IF(INPUT_OUTPUT!BZ905="","",INPUT_OUTPUT!BZ905)</f>
        <v/>
      </c>
      <c r="Y918" s="2429" t="str">
        <f>IF(INPUT_OUTPUT!CA905="","",INPUT_OUTPUT!CA905)</f>
        <v/>
      </c>
      <c r="Z918" s="2429" t="str">
        <f>IF(INPUT_OUTPUT!CB905="","",INPUT_OUTPUT!CB905)</f>
        <v/>
      </c>
      <c r="AA918" s="2435" t="str">
        <f t="shared" si="47"/>
        <v/>
      </c>
      <c r="AB918" s="2430" t="str">
        <f>IF(INPUT_OUTPUT!CC905="","",INPUT_OUTPUT!CC905)</f>
        <v/>
      </c>
      <c r="AC918" s="2430" t="str">
        <f>IF(INPUT_OUTPUT!CD905="","",INPUT_OUTPUT!CD905)</f>
        <v/>
      </c>
      <c r="AD918" s="2430" t="str">
        <f>IF(INPUT_OUTPUT!CE905="","",INPUT_OUTPUT!CE905)</f>
        <v/>
      </c>
      <c r="AE918" s="2430" t="str">
        <f>IF(INPUT_OUTPUT!CF905="","",INPUT_OUTPUT!CF905)</f>
        <v/>
      </c>
      <c r="AF918" s="2430" t="str">
        <f>IF(INPUT_OUTPUT!CG905="","",INPUT_OUTPUT!CG905)</f>
        <v/>
      </c>
      <c r="AG918" s="2430" t="str">
        <f>IF(INPUT_OUTPUT!CH905="","",INPUT_OUTPUT!CH905)</f>
        <v/>
      </c>
      <c r="AH918" s="2430" t="str">
        <f>IF(INPUT_OUTPUT!CI905="","",INPUT_OUTPUT!CI905)</f>
        <v/>
      </c>
    </row>
    <row r="919" spans="3:34" s="2437" customFormat="1" ht="12.75" customHeight="1">
      <c r="C919" s="2435" t="str">
        <f>IF(INPUT_OUTPUT!C906="","",INPUT_OUTPUT!C906)</f>
        <v/>
      </c>
      <c r="D919" s="2436" t="str">
        <f>IF(INPUT_OUTPUT!BH906="","",INPUT_OUTPUT!BH906)</f>
        <v/>
      </c>
      <c r="E919" s="2436" t="str">
        <f>IF(INPUT_OUTPUT!BI906="","",INPUT_OUTPUT!BI906)</f>
        <v/>
      </c>
      <c r="F919" s="2436" t="str">
        <f>IF(INPUT_OUTPUT!BJ906="","",INPUT_OUTPUT!BJ906)</f>
        <v/>
      </c>
      <c r="G919" s="2436" t="str">
        <f>IF(INPUT_OUTPUT!BK906="","",INPUT_OUTPUT!BK906)</f>
        <v/>
      </c>
      <c r="H919" s="2436" t="str">
        <f>IF(INPUT_OUTPUT!BL906="","",INPUT_OUTPUT!BL906)</f>
        <v/>
      </c>
      <c r="I919" s="2436" t="str">
        <f>IF(INPUT_OUTPUT!BM906="","",INPUT_OUTPUT!BM906)</f>
        <v/>
      </c>
      <c r="J919" s="2436" t="str">
        <f>IF(INPUT_OUTPUT!BN906="","",INPUT_OUTPUT!BN906)</f>
        <v/>
      </c>
      <c r="K919" s="2428" t="str">
        <f t="shared" si="45"/>
        <v/>
      </c>
      <c r="L919" s="2429" t="str">
        <f>IF(INPUT_OUTPUT!BO906="","",INPUT_OUTPUT!BO906)</f>
        <v/>
      </c>
      <c r="M919" s="2429" t="str">
        <f>IF(INPUT_OUTPUT!BP906="","",INPUT_OUTPUT!BP906)</f>
        <v/>
      </c>
      <c r="N919" s="2429" t="str">
        <f>IF(INPUT_OUTPUT!BQ906="","",INPUT_OUTPUT!BQ906)</f>
        <v/>
      </c>
      <c r="O919" s="2429" t="str">
        <f>IF(INPUT_OUTPUT!BR906="","",INPUT_OUTPUT!BR906)</f>
        <v/>
      </c>
      <c r="P919" s="2429" t="str">
        <f>IF(INPUT_OUTPUT!BS906="","",INPUT_OUTPUT!BS906)</f>
        <v/>
      </c>
      <c r="Q919" s="2429" t="str">
        <f>IF(INPUT_OUTPUT!BT906="","",INPUT_OUTPUT!BT906)</f>
        <v/>
      </c>
      <c r="R919" s="2429" t="str">
        <f>IF(INPUT_OUTPUT!BU906="","",INPUT_OUTPUT!BU906)</f>
        <v/>
      </c>
      <c r="S919" s="2435" t="str">
        <f t="shared" si="46"/>
        <v/>
      </c>
      <c r="T919" s="2429" t="str">
        <f>IF(INPUT_OUTPUT!BV906="","",INPUT_OUTPUT!BV906)</f>
        <v/>
      </c>
      <c r="U919" s="2429" t="str">
        <f>IF(INPUT_OUTPUT!BW906="","",INPUT_OUTPUT!BW906)</f>
        <v/>
      </c>
      <c r="V919" s="2429" t="str">
        <f>IF(INPUT_OUTPUT!BX906="","",INPUT_OUTPUT!BX906)</f>
        <v/>
      </c>
      <c r="W919" s="2429" t="str">
        <f>IF(INPUT_OUTPUT!BY906="","",INPUT_OUTPUT!BY906)</f>
        <v/>
      </c>
      <c r="X919" s="2429" t="str">
        <f>IF(INPUT_OUTPUT!BZ906="","",INPUT_OUTPUT!BZ906)</f>
        <v/>
      </c>
      <c r="Y919" s="2429" t="str">
        <f>IF(INPUT_OUTPUT!CA906="","",INPUT_OUTPUT!CA906)</f>
        <v/>
      </c>
      <c r="Z919" s="2429" t="str">
        <f>IF(INPUT_OUTPUT!CB906="","",INPUT_OUTPUT!CB906)</f>
        <v/>
      </c>
      <c r="AA919" s="2435" t="str">
        <f t="shared" si="47"/>
        <v/>
      </c>
      <c r="AB919" s="2430" t="str">
        <f>IF(INPUT_OUTPUT!CC906="","",INPUT_OUTPUT!CC906)</f>
        <v/>
      </c>
      <c r="AC919" s="2430" t="str">
        <f>IF(INPUT_OUTPUT!CD906="","",INPUT_OUTPUT!CD906)</f>
        <v/>
      </c>
      <c r="AD919" s="2430" t="str">
        <f>IF(INPUT_OUTPUT!CE906="","",INPUT_OUTPUT!CE906)</f>
        <v/>
      </c>
      <c r="AE919" s="2430" t="str">
        <f>IF(INPUT_OUTPUT!CF906="","",INPUT_OUTPUT!CF906)</f>
        <v/>
      </c>
      <c r="AF919" s="2430" t="str">
        <f>IF(INPUT_OUTPUT!CG906="","",INPUT_OUTPUT!CG906)</f>
        <v/>
      </c>
      <c r="AG919" s="2430" t="str">
        <f>IF(INPUT_OUTPUT!CH906="","",INPUT_OUTPUT!CH906)</f>
        <v/>
      </c>
      <c r="AH919" s="2430" t="str">
        <f>IF(INPUT_OUTPUT!CI906="","",INPUT_OUTPUT!CI906)</f>
        <v/>
      </c>
    </row>
    <row r="920" spans="3:34" s="2437" customFormat="1" ht="12.75" customHeight="1">
      <c r="C920" s="2435" t="str">
        <f>IF(INPUT_OUTPUT!C907="","",INPUT_OUTPUT!C907)</f>
        <v/>
      </c>
      <c r="D920" s="2436" t="str">
        <f>IF(INPUT_OUTPUT!BH907="","",INPUT_OUTPUT!BH907)</f>
        <v/>
      </c>
      <c r="E920" s="2436" t="str">
        <f>IF(INPUT_OUTPUT!BI907="","",INPUT_OUTPUT!BI907)</f>
        <v/>
      </c>
      <c r="F920" s="2436" t="str">
        <f>IF(INPUT_OUTPUT!BJ907="","",INPUT_OUTPUT!BJ907)</f>
        <v/>
      </c>
      <c r="G920" s="2436" t="str">
        <f>IF(INPUT_OUTPUT!BK907="","",INPUT_OUTPUT!BK907)</f>
        <v/>
      </c>
      <c r="H920" s="2436" t="str">
        <f>IF(INPUT_OUTPUT!BL907="","",INPUT_OUTPUT!BL907)</f>
        <v/>
      </c>
      <c r="I920" s="2436" t="str">
        <f>IF(INPUT_OUTPUT!BM907="","",INPUT_OUTPUT!BM907)</f>
        <v/>
      </c>
      <c r="J920" s="2436" t="str">
        <f>IF(INPUT_OUTPUT!BN907="","",INPUT_OUTPUT!BN907)</f>
        <v/>
      </c>
      <c r="K920" s="2428" t="str">
        <f t="shared" si="45"/>
        <v/>
      </c>
      <c r="L920" s="2429" t="str">
        <f>IF(INPUT_OUTPUT!BO907="","",INPUT_OUTPUT!BO907)</f>
        <v/>
      </c>
      <c r="M920" s="2429" t="str">
        <f>IF(INPUT_OUTPUT!BP907="","",INPUT_OUTPUT!BP907)</f>
        <v/>
      </c>
      <c r="N920" s="2429" t="str">
        <f>IF(INPUT_OUTPUT!BQ907="","",INPUT_OUTPUT!BQ907)</f>
        <v/>
      </c>
      <c r="O920" s="2429" t="str">
        <f>IF(INPUT_OUTPUT!BR907="","",INPUT_OUTPUT!BR907)</f>
        <v/>
      </c>
      <c r="P920" s="2429" t="str">
        <f>IF(INPUT_OUTPUT!BS907="","",INPUT_OUTPUT!BS907)</f>
        <v/>
      </c>
      <c r="Q920" s="2429" t="str">
        <f>IF(INPUT_OUTPUT!BT907="","",INPUT_OUTPUT!BT907)</f>
        <v/>
      </c>
      <c r="R920" s="2429" t="str">
        <f>IF(INPUT_OUTPUT!BU907="","",INPUT_OUTPUT!BU907)</f>
        <v/>
      </c>
      <c r="S920" s="2435" t="str">
        <f t="shared" si="46"/>
        <v/>
      </c>
      <c r="T920" s="2429" t="str">
        <f>IF(INPUT_OUTPUT!BV907="","",INPUT_OUTPUT!BV907)</f>
        <v/>
      </c>
      <c r="U920" s="2429" t="str">
        <f>IF(INPUT_OUTPUT!BW907="","",INPUT_OUTPUT!BW907)</f>
        <v/>
      </c>
      <c r="V920" s="2429" t="str">
        <f>IF(INPUT_OUTPUT!BX907="","",INPUT_OUTPUT!BX907)</f>
        <v/>
      </c>
      <c r="W920" s="2429" t="str">
        <f>IF(INPUT_OUTPUT!BY907="","",INPUT_OUTPUT!BY907)</f>
        <v/>
      </c>
      <c r="X920" s="2429" t="str">
        <f>IF(INPUT_OUTPUT!BZ907="","",INPUT_OUTPUT!BZ907)</f>
        <v/>
      </c>
      <c r="Y920" s="2429" t="str">
        <f>IF(INPUT_OUTPUT!CA907="","",INPUT_OUTPUT!CA907)</f>
        <v/>
      </c>
      <c r="Z920" s="2429" t="str">
        <f>IF(INPUT_OUTPUT!CB907="","",INPUT_OUTPUT!CB907)</f>
        <v/>
      </c>
      <c r="AA920" s="2435" t="str">
        <f t="shared" si="47"/>
        <v/>
      </c>
      <c r="AB920" s="2430" t="str">
        <f>IF(INPUT_OUTPUT!CC907="","",INPUT_OUTPUT!CC907)</f>
        <v/>
      </c>
      <c r="AC920" s="2430" t="str">
        <f>IF(INPUT_OUTPUT!CD907="","",INPUT_OUTPUT!CD907)</f>
        <v/>
      </c>
      <c r="AD920" s="2430" t="str">
        <f>IF(INPUT_OUTPUT!CE907="","",INPUT_OUTPUT!CE907)</f>
        <v/>
      </c>
      <c r="AE920" s="2430" t="str">
        <f>IF(INPUT_OUTPUT!CF907="","",INPUT_OUTPUT!CF907)</f>
        <v/>
      </c>
      <c r="AF920" s="2430" t="str">
        <f>IF(INPUT_OUTPUT!CG907="","",INPUT_OUTPUT!CG907)</f>
        <v/>
      </c>
      <c r="AG920" s="2430" t="str">
        <f>IF(INPUT_OUTPUT!CH907="","",INPUT_OUTPUT!CH907)</f>
        <v/>
      </c>
      <c r="AH920" s="2430" t="str">
        <f>IF(INPUT_OUTPUT!CI907="","",INPUT_OUTPUT!CI907)</f>
        <v/>
      </c>
    </row>
    <row r="921" spans="3:34" s="2437" customFormat="1" ht="12.75" customHeight="1">
      <c r="C921" s="2435" t="str">
        <f>IF(INPUT_OUTPUT!C908="","",INPUT_OUTPUT!C908)</f>
        <v/>
      </c>
      <c r="D921" s="2436" t="str">
        <f>IF(INPUT_OUTPUT!BH908="","",INPUT_OUTPUT!BH908)</f>
        <v/>
      </c>
      <c r="E921" s="2436" t="str">
        <f>IF(INPUT_OUTPUT!BI908="","",INPUT_OUTPUT!BI908)</f>
        <v/>
      </c>
      <c r="F921" s="2436" t="str">
        <f>IF(INPUT_OUTPUT!BJ908="","",INPUT_OUTPUT!BJ908)</f>
        <v/>
      </c>
      <c r="G921" s="2436" t="str">
        <f>IF(INPUT_OUTPUT!BK908="","",INPUT_OUTPUT!BK908)</f>
        <v/>
      </c>
      <c r="H921" s="2436" t="str">
        <f>IF(INPUT_OUTPUT!BL908="","",INPUT_OUTPUT!BL908)</f>
        <v/>
      </c>
      <c r="I921" s="2436" t="str">
        <f>IF(INPUT_OUTPUT!BM908="","",INPUT_OUTPUT!BM908)</f>
        <v/>
      </c>
      <c r="J921" s="2436" t="str">
        <f>IF(INPUT_OUTPUT!BN908="","",INPUT_OUTPUT!BN908)</f>
        <v/>
      </c>
      <c r="K921" s="2428" t="str">
        <f t="shared" si="45"/>
        <v/>
      </c>
      <c r="L921" s="2429" t="str">
        <f>IF(INPUT_OUTPUT!BO908="","",INPUT_OUTPUT!BO908)</f>
        <v/>
      </c>
      <c r="M921" s="2429" t="str">
        <f>IF(INPUT_OUTPUT!BP908="","",INPUT_OUTPUT!BP908)</f>
        <v/>
      </c>
      <c r="N921" s="2429" t="str">
        <f>IF(INPUT_OUTPUT!BQ908="","",INPUT_OUTPUT!BQ908)</f>
        <v/>
      </c>
      <c r="O921" s="2429" t="str">
        <f>IF(INPUT_OUTPUT!BR908="","",INPUT_OUTPUT!BR908)</f>
        <v/>
      </c>
      <c r="P921" s="2429" t="str">
        <f>IF(INPUT_OUTPUT!BS908="","",INPUT_OUTPUT!BS908)</f>
        <v/>
      </c>
      <c r="Q921" s="2429" t="str">
        <f>IF(INPUT_OUTPUT!BT908="","",INPUT_OUTPUT!BT908)</f>
        <v/>
      </c>
      <c r="R921" s="2429" t="str">
        <f>IF(INPUT_OUTPUT!BU908="","",INPUT_OUTPUT!BU908)</f>
        <v/>
      </c>
      <c r="S921" s="2435" t="str">
        <f t="shared" si="46"/>
        <v/>
      </c>
      <c r="T921" s="2429" t="str">
        <f>IF(INPUT_OUTPUT!BV908="","",INPUT_OUTPUT!BV908)</f>
        <v/>
      </c>
      <c r="U921" s="2429" t="str">
        <f>IF(INPUT_OUTPUT!BW908="","",INPUT_OUTPUT!BW908)</f>
        <v/>
      </c>
      <c r="V921" s="2429" t="str">
        <f>IF(INPUT_OUTPUT!BX908="","",INPUT_OUTPUT!BX908)</f>
        <v/>
      </c>
      <c r="W921" s="2429" t="str">
        <f>IF(INPUT_OUTPUT!BY908="","",INPUT_OUTPUT!BY908)</f>
        <v/>
      </c>
      <c r="X921" s="2429" t="str">
        <f>IF(INPUT_OUTPUT!BZ908="","",INPUT_OUTPUT!BZ908)</f>
        <v/>
      </c>
      <c r="Y921" s="2429" t="str">
        <f>IF(INPUT_OUTPUT!CA908="","",INPUT_OUTPUT!CA908)</f>
        <v/>
      </c>
      <c r="Z921" s="2429" t="str">
        <f>IF(INPUT_OUTPUT!CB908="","",INPUT_OUTPUT!CB908)</f>
        <v/>
      </c>
      <c r="AA921" s="2435" t="str">
        <f t="shared" si="47"/>
        <v/>
      </c>
      <c r="AB921" s="2430" t="str">
        <f>IF(INPUT_OUTPUT!CC908="","",INPUT_OUTPUT!CC908)</f>
        <v/>
      </c>
      <c r="AC921" s="2430" t="str">
        <f>IF(INPUT_OUTPUT!CD908="","",INPUT_OUTPUT!CD908)</f>
        <v/>
      </c>
      <c r="AD921" s="2430" t="str">
        <f>IF(INPUT_OUTPUT!CE908="","",INPUT_OUTPUT!CE908)</f>
        <v/>
      </c>
      <c r="AE921" s="2430" t="str">
        <f>IF(INPUT_OUTPUT!CF908="","",INPUT_OUTPUT!CF908)</f>
        <v/>
      </c>
      <c r="AF921" s="2430" t="str">
        <f>IF(INPUT_OUTPUT!CG908="","",INPUT_OUTPUT!CG908)</f>
        <v/>
      </c>
      <c r="AG921" s="2430" t="str">
        <f>IF(INPUT_OUTPUT!CH908="","",INPUT_OUTPUT!CH908)</f>
        <v/>
      </c>
      <c r="AH921" s="2430" t="str">
        <f>IF(INPUT_OUTPUT!CI908="","",INPUT_OUTPUT!CI908)</f>
        <v/>
      </c>
    </row>
    <row r="922" spans="3:34" s="2437" customFormat="1" ht="12.75" customHeight="1">
      <c r="C922" s="2435" t="str">
        <f>IF(INPUT_OUTPUT!C909="","",INPUT_OUTPUT!C909)</f>
        <v/>
      </c>
      <c r="D922" s="2436" t="str">
        <f>IF(INPUT_OUTPUT!BH909="","",INPUT_OUTPUT!BH909)</f>
        <v/>
      </c>
      <c r="E922" s="2436" t="str">
        <f>IF(INPUT_OUTPUT!BI909="","",INPUT_OUTPUT!BI909)</f>
        <v/>
      </c>
      <c r="F922" s="2436" t="str">
        <f>IF(INPUT_OUTPUT!BJ909="","",INPUT_OUTPUT!BJ909)</f>
        <v/>
      </c>
      <c r="G922" s="2436" t="str">
        <f>IF(INPUT_OUTPUT!BK909="","",INPUT_OUTPUT!BK909)</f>
        <v/>
      </c>
      <c r="H922" s="2436" t="str">
        <f>IF(INPUT_OUTPUT!BL909="","",INPUT_OUTPUT!BL909)</f>
        <v/>
      </c>
      <c r="I922" s="2436" t="str">
        <f>IF(INPUT_OUTPUT!BM909="","",INPUT_OUTPUT!BM909)</f>
        <v/>
      </c>
      <c r="J922" s="2436" t="str">
        <f>IF(INPUT_OUTPUT!BN909="","",INPUT_OUTPUT!BN909)</f>
        <v/>
      </c>
      <c r="K922" s="2428" t="str">
        <f t="shared" si="45"/>
        <v/>
      </c>
      <c r="L922" s="2429" t="str">
        <f>IF(INPUT_OUTPUT!BO909="","",INPUT_OUTPUT!BO909)</f>
        <v/>
      </c>
      <c r="M922" s="2429" t="str">
        <f>IF(INPUT_OUTPUT!BP909="","",INPUT_OUTPUT!BP909)</f>
        <v/>
      </c>
      <c r="N922" s="2429" t="str">
        <f>IF(INPUT_OUTPUT!BQ909="","",INPUT_OUTPUT!BQ909)</f>
        <v/>
      </c>
      <c r="O922" s="2429" t="str">
        <f>IF(INPUT_OUTPUT!BR909="","",INPUT_OUTPUT!BR909)</f>
        <v/>
      </c>
      <c r="P922" s="2429" t="str">
        <f>IF(INPUT_OUTPUT!BS909="","",INPUT_OUTPUT!BS909)</f>
        <v/>
      </c>
      <c r="Q922" s="2429" t="str">
        <f>IF(INPUT_OUTPUT!BT909="","",INPUT_OUTPUT!BT909)</f>
        <v/>
      </c>
      <c r="R922" s="2429" t="str">
        <f>IF(INPUT_OUTPUT!BU909="","",INPUT_OUTPUT!BU909)</f>
        <v/>
      </c>
      <c r="S922" s="2435" t="str">
        <f t="shared" si="46"/>
        <v/>
      </c>
      <c r="T922" s="2429" t="str">
        <f>IF(INPUT_OUTPUT!BV909="","",INPUT_OUTPUT!BV909)</f>
        <v/>
      </c>
      <c r="U922" s="2429" t="str">
        <f>IF(INPUT_OUTPUT!BW909="","",INPUT_OUTPUT!BW909)</f>
        <v/>
      </c>
      <c r="V922" s="2429" t="str">
        <f>IF(INPUT_OUTPUT!BX909="","",INPUT_OUTPUT!BX909)</f>
        <v/>
      </c>
      <c r="W922" s="2429" t="str">
        <f>IF(INPUT_OUTPUT!BY909="","",INPUT_OUTPUT!BY909)</f>
        <v/>
      </c>
      <c r="X922" s="2429" t="str">
        <f>IF(INPUT_OUTPUT!BZ909="","",INPUT_OUTPUT!BZ909)</f>
        <v/>
      </c>
      <c r="Y922" s="2429" t="str">
        <f>IF(INPUT_OUTPUT!CA909="","",INPUT_OUTPUT!CA909)</f>
        <v/>
      </c>
      <c r="Z922" s="2429" t="str">
        <f>IF(INPUT_OUTPUT!CB909="","",INPUT_OUTPUT!CB909)</f>
        <v/>
      </c>
      <c r="AA922" s="2435" t="str">
        <f t="shared" si="47"/>
        <v/>
      </c>
      <c r="AB922" s="2430" t="str">
        <f>IF(INPUT_OUTPUT!CC909="","",INPUT_OUTPUT!CC909)</f>
        <v/>
      </c>
      <c r="AC922" s="2430" t="str">
        <f>IF(INPUT_OUTPUT!CD909="","",INPUT_OUTPUT!CD909)</f>
        <v/>
      </c>
      <c r="AD922" s="2430" t="str">
        <f>IF(INPUT_OUTPUT!CE909="","",INPUT_OUTPUT!CE909)</f>
        <v/>
      </c>
      <c r="AE922" s="2430" t="str">
        <f>IF(INPUT_OUTPUT!CF909="","",INPUT_OUTPUT!CF909)</f>
        <v/>
      </c>
      <c r="AF922" s="2430" t="str">
        <f>IF(INPUT_OUTPUT!CG909="","",INPUT_OUTPUT!CG909)</f>
        <v/>
      </c>
      <c r="AG922" s="2430" t="str">
        <f>IF(INPUT_OUTPUT!CH909="","",INPUT_OUTPUT!CH909)</f>
        <v/>
      </c>
      <c r="AH922" s="2430" t="str">
        <f>IF(INPUT_OUTPUT!CI909="","",INPUT_OUTPUT!CI909)</f>
        <v/>
      </c>
    </row>
    <row r="923" spans="3:34" s="2437" customFormat="1" ht="12.75" customHeight="1">
      <c r="C923" s="2435" t="str">
        <f>IF(INPUT_OUTPUT!C910="","",INPUT_OUTPUT!C910)</f>
        <v/>
      </c>
      <c r="D923" s="2436" t="str">
        <f>IF(INPUT_OUTPUT!BH910="","",INPUT_OUTPUT!BH910)</f>
        <v/>
      </c>
      <c r="E923" s="2436" t="str">
        <f>IF(INPUT_OUTPUT!BI910="","",INPUT_OUTPUT!BI910)</f>
        <v/>
      </c>
      <c r="F923" s="2436" t="str">
        <f>IF(INPUT_OUTPUT!BJ910="","",INPUT_OUTPUT!BJ910)</f>
        <v/>
      </c>
      <c r="G923" s="2436" t="str">
        <f>IF(INPUT_OUTPUT!BK910="","",INPUT_OUTPUT!BK910)</f>
        <v/>
      </c>
      <c r="H923" s="2436" t="str">
        <f>IF(INPUT_OUTPUT!BL910="","",INPUT_OUTPUT!BL910)</f>
        <v/>
      </c>
      <c r="I923" s="2436" t="str">
        <f>IF(INPUT_OUTPUT!BM910="","",INPUT_OUTPUT!BM910)</f>
        <v/>
      </c>
      <c r="J923" s="2436" t="str">
        <f>IF(INPUT_OUTPUT!BN910="","",INPUT_OUTPUT!BN910)</f>
        <v/>
      </c>
      <c r="K923" s="2428" t="str">
        <f t="shared" si="45"/>
        <v/>
      </c>
      <c r="L923" s="2429" t="str">
        <f>IF(INPUT_OUTPUT!BO910="","",INPUT_OUTPUT!BO910)</f>
        <v/>
      </c>
      <c r="M923" s="2429" t="str">
        <f>IF(INPUT_OUTPUT!BP910="","",INPUT_OUTPUT!BP910)</f>
        <v/>
      </c>
      <c r="N923" s="2429" t="str">
        <f>IF(INPUT_OUTPUT!BQ910="","",INPUT_OUTPUT!BQ910)</f>
        <v/>
      </c>
      <c r="O923" s="2429" t="str">
        <f>IF(INPUT_OUTPUT!BR910="","",INPUT_OUTPUT!BR910)</f>
        <v/>
      </c>
      <c r="P923" s="2429" t="str">
        <f>IF(INPUT_OUTPUT!BS910="","",INPUT_OUTPUT!BS910)</f>
        <v/>
      </c>
      <c r="Q923" s="2429" t="str">
        <f>IF(INPUT_OUTPUT!BT910="","",INPUT_OUTPUT!BT910)</f>
        <v/>
      </c>
      <c r="R923" s="2429" t="str">
        <f>IF(INPUT_OUTPUT!BU910="","",INPUT_OUTPUT!BU910)</f>
        <v/>
      </c>
      <c r="S923" s="2435" t="str">
        <f t="shared" si="46"/>
        <v/>
      </c>
      <c r="T923" s="2429" t="str">
        <f>IF(INPUT_OUTPUT!BV910="","",INPUT_OUTPUT!BV910)</f>
        <v/>
      </c>
      <c r="U923" s="2429" t="str">
        <f>IF(INPUT_OUTPUT!BW910="","",INPUT_OUTPUT!BW910)</f>
        <v/>
      </c>
      <c r="V923" s="2429" t="str">
        <f>IF(INPUT_OUTPUT!BX910="","",INPUT_OUTPUT!BX910)</f>
        <v/>
      </c>
      <c r="W923" s="2429" t="str">
        <f>IF(INPUT_OUTPUT!BY910="","",INPUT_OUTPUT!BY910)</f>
        <v/>
      </c>
      <c r="X923" s="2429" t="str">
        <f>IF(INPUT_OUTPUT!BZ910="","",INPUT_OUTPUT!BZ910)</f>
        <v/>
      </c>
      <c r="Y923" s="2429" t="str">
        <f>IF(INPUT_OUTPUT!CA910="","",INPUT_OUTPUT!CA910)</f>
        <v/>
      </c>
      <c r="Z923" s="2429" t="str">
        <f>IF(INPUT_OUTPUT!CB910="","",INPUT_OUTPUT!CB910)</f>
        <v/>
      </c>
      <c r="AA923" s="2435" t="str">
        <f t="shared" si="47"/>
        <v/>
      </c>
      <c r="AB923" s="2430" t="str">
        <f>IF(INPUT_OUTPUT!CC910="","",INPUT_OUTPUT!CC910)</f>
        <v/>
      </c>
      <c r="AC923" s="2430" t="str">
        <f>IF(INPUT_OUTPUT!CD910="","",INPUT_OUTPUT!CD910)</f>
        <v/>
      </c>
      <c r="AD923" s="2430" t="str">
        <f>IF(INPUT_OUTPUT!CE910="","",INPUT_OUTPUT!CE910)</f>
        <v/>
      </c>
      <c r="AE923" s="2430" t="str">
        <f>IF(INPUT_OUTPUT!CF910="","",INPUT_OUTPUT!CF910)</f>
        <v/>
      </c>
      <c r="AF923" s="2430" t="str">
        <f>IF(INPUT_OUTPUT!CG910="","",INPUT_OUTPUT!CG910)</f>
        <v/>
      </c>
      <c r="AG923" s="2430" t="str">
        <f>IF(INPUT_OUTPUT!CH910="","",INPUT_OUTPUT!CH910)</f>
        <v/>
      </c>
      <c r="AH923" s="2430" t="str">
        <f>IF(INPUT_OUTPUT!CI910="","",INPUT_OUTPUT!CI910)</f>
        <v/>
      </c>
    </row>
    <row r="924" spans="3:34" s="2437" customFormat="1" ht="12.75" customHeight="1">
      <c r="C924" s="2435" t="str">
        <f>IF(INPUT_OUTPUT!C911="","",INPUT_OUTPUT!C911)</f>
        <v/>
      </c>
      <c r="D924" s="2436" t="str">
        <f>IF(INPUT_OUTPUT!BH911="","",INPUT_OUTPUT!BH911)</f>
        <v/>
      </c>
      <c r="E924" s="2436" t="str">
        <f>IF(INPUT_OUTPUT!BI911="","",INPUT_OUTPUT!BI911)</f>
        <v/>
      </c>
      <c r="F924" s="2436" t="str">
        <f>IF(INPUT_OUTPUT!BJ911="","",INPUT_OUTPUT!BJ911)</f>
        <v/>
      </c>
      <c r="G924" s="2436" t="str">
        <f>IF(INPUT_OUTPUT!BK911="","",INPUT_OUTPUT!BK911)</f>
        <v/>
      </c>
      <c r="H924" s="2436" t="str">
        <f>IF(INPUT_OUTPUT!BL911="","",INPUT_OUTPUT!BL911)</f>
        <v/>
      </c>
      <c r="I924" s="2436" t="str">
        <f>IF(INPUT_OUTPUT!BM911="","",INPUT_OUTPUT!BM911)</f>
        <v/>
      </c>
      <c r="J924" s="2436" t="str">
        <f>IF(INPUT_OUTPUT!BN911="","",INPUT_OUTPUT!BN911)</f>
        <v/>
      </c>
      <c r="K924" s="2428" t="str">
        <f t="shared" si="45"/>
        <v/>
      </c>
      <c r="L924" s="2429" t="str">
        <f>IF(INPUT_OUTPUT!BO911="","",INPUT_OUTPUT!BO911)</f>
        <v/>
      </c>
      <c r="M924" s="2429" t="str">
        <f>IF(INPUT_OUTPUT!BP911="","",INPUT_OUTPUT!BP911)</f>
        <v/>
      </c>
      <c r="N924" s="2429" t="str">
        <f>IF(INPUT_OUTPUT!BQ911="","",INPUT_OUTPUT!BQ911)</f>
        <v/>
      </c>
      <c r="O924" s="2429" t="str">
        <f>IF(INPUT_OUTPUT!BR911="","",INPUT_OUTPUT!BR911)</f>
        <v/>
      </c>
      <c r="P924" s="2429" t="str">
        <f>IF(INPUT_OUTPUT!BS911="","",INPUT_OUTPUT!BS911)</f>
        <v/>
      </c>
      <c r="Q924" s="2429" t="str">
        <f>IF(INPUT_OUTPUT!BT911="","",INPUT_OUTPUT!BT911)</f>
        <v/>
      </c>
      <c r="R924" s="2429" t="str">
        <f>IF(INPUT_OUTPUT!BU911="","",INPUT_OUTPUT!BU911)</f>
        <v/>
      </c>
      <c r="S924" s="2435" t="str">
        <f t="shared" si="46"/>
        <v/>
      </c>
      <c r="T924" s="2429" t="str">
        <f>IF(INPUT_OUTPUT!BV911="","",INPUT_OUTPUT!BV911)</f>
        <v/>
      </c>
      <c r="U924" s="2429" t="str">
        <f>IF(INPUT_OUTPUT!BW911="","",INPUT_OUTPUT!BW911)</f>
        <v/>
      </c>
      <c r="V924" s="2429" t="str">
        <f>IF(INPUT_OUTPUT!BX911="","",INPUT_OUTPUT!BX911)</f>
        <v/>
      </c>
      <c r="W924" s="2429" t="str">
        <f>IF(INPUT_OUTPUT!BY911="","",INPUT_OUTPUT!BY911)</f>
        <v/>
      </c>
      <c r="X924" s="2429" t="str">
        <f>IF(INPUT_OUTPUT!BZ911="","",INPUT_OUTPUT!BZ911)</f>
        <v/>
      </c>
      <c r="Y924" s="2429" t="str">
        <f>IF(INPUT_OUTPUT!CA911="","",INPUT_OUTPUT!CA911)</f>
        <v/>
      </c>
      <c r="Z924" s="2429" t="str">
        <f>IF(INPUT_OUTPUT!CB911="","",INPUT_OUTPUT!CB911)</f>
        <v/>
      </c>
      <c r="AA924" s="2435" t="str">
        <f t="shared" si="47"/>
        <v/>
      </c>
      <c r="AB924" s="2430" t="str">
        <f>IF(INPUT_OUTPUT!CC911="","",INPUT_OUTPUT!CC911)</f>
        <v/>
      </c>
      <c r="AC924" s="2430" t="str">
        <f>IF(INPUT_OUTPUT!CD911="","",INPUT_OUTPUT!CD911)</f>
        <v/>
      </c>
      <c r="AD924" s="2430" t="str">
        <f>IF(INPUT_OUTPUT!CE911="","",INPUT_OUTPUT!CE911)</f>
        <v/>
      </c>
      <c r="AE924" s="2430" t="str">
        <f>IF(INPUT_OUTPUT!CF911="","",INPUT_OUTPUT!CF911)</f>
        <v/>
      </c>
      <c r="AF924" s="2430" t="str">
        <f>IF(INPUT_OUTPUT!CG911="","",INPUT_OUTPUT!CG911)</f>
        <v/>
      </c>
      <c r="AG924" s="2430" t="str">
        <f>IF(INPUT_OUTPUT!CH911="","",INPUT_OUTPUT!CH911)</f>
        <v/>
      </c>
      <c r="AH924" s="2430" t="str">
        <f>IF(INPUT_OUTPUT!CI911="","",INPUT_OUTPUT!CI911)</f>
        <v/>
      </c>
    </row>
    <row r="925" spans="3:34" s="2437" customFormat="1" ht="12.75" customHeight="1">
      <c r="C925" s="2435" t="str">
        <f>IF(INPUT_OUTPUT!C912="","",INPUT_OUTPUT!C912)</f>
        <v/>
      </c>
      <c r="D925" s="2436" t="str">
        <f>IF(INPUT_OUTPUT!BH912="","",INPUT_OUTPUT!BH912)</f>
        <v/>
      </c>
      <c r="E925" s="2436" t="str">
        <f>IF(INPUT_OUTPUT!BI912="","",INPUT_OUTPUT!BI912)</f>
        <v/>
      </c>
      <c r="F925" s="2436" t="str">
        <f>IF(INPUT_OUTPUT!BJ912="","",INPUT_OUTPUT!BJ912)</f>
        <v/>
      </c>
      <c r="G925" s="2436" t="str">
        <f>IF(INPUT_OUTPUT!BK912="","",INPUT_OUTPUT!BK912)</f>
        <v/>
      </c>
      <c r="H925" s="2436" t="str">
        <f>IF(INPUT_OUTPUT!BL912="","",INPUT_OUTPUT!BL912)</f>
        <v/>
      </c>
      <c r="I925" s="2436" t="str">
        <f>IF(INPUT_OUTPUT!BM912="","",INPUT_OUTPUT!BM912)</f>
        <v/>
      </c>
      <c r="J925" s="2436" t="str">
        <f>IF(INPUT_OUTPUT!BN912="","",INPUT_OUTPUT!BN912)</f>
        <v/>
      </c>
      <c r="K925" s="2428" t="str">
        <f t="shared" si="45"/>
        <v/>
      </c>
      <c r="L925" s="2429" t="str">
        <f>IF(INPUT_OUTPUT!BO912="","",INPUT_OUTPUT!BO912)</f>
        <v/>
      </c>
      <c r="M925" s="2429" t="str">
        <f>IF(INPUT_OUTPUT!BP912="","",INPUT_OUTPUT!BP912)</f>
        <v/>
      </c>
      <c r="N925" s="2429" t="str">
        <f>IF(INPUT_OUTPUT!BQ912="","",INPUT_OUTPUT!BQ912)</f>
        <v/>
      </c>
      <c r="O925" s="2429" t="str">
        <f>IF(INPUT_OUTPUT!BR912="","",INPUT_OUTPUT!BR912)</f>
        <v/>
      </c>
      <c r="P925" s="2429" t="str">
        <f>IF(INPUT_OUTPUT!BS912="","",INPUT_OUTPUT!BS912)</f>
        <v/>
      </c>
      <c r="Q925" s="2429" t="str">
        <f>IF(INPUT_OUTPUT!BT912="","",INPUT_OUTPUT!BT912)</f>
        <v/>
      </c>
      <c r="R925" s="2429" t="str">
        <f>IF(INPUT_OUTPUT!BU912="","",INPUT_OUTPUT!BU912)</f>
        <v/>
      </c>
      <c r="S925" s="2435" t="str">
        <f t="shared" si="46"/>
        <v/>
      </c>
      <c r="T925" s="2429" t="str">
        <f>IF(INPUT_OUTPUT!BV912="","",INPUT_OUTPUT!BV912)</f>
        <v/>
      </c>
      <c r="U925" s="2429" t="str">
        <f>IF(INPUT_OUTPUT!BW912="","",INPUT_OUTPUT!BW912)</f>
        <v/>
      </c>
      <c r="V925" s="2429" t="str">
        <f>IF(INPUT_OUTPUT!BX912="","",INPUT_OUTPUT!BX912)</f>
        <v/>
      </c>
      <c r="W925" s="2429" t="str">
        <f>IF(INPUT_OUTPUT!BY912="","",INPUT_OUTPUT!BY912)</f>
        <v/>
      </c>
      <c r="X925" s="2429" t="str">
        <f>IF(INPUT_OUTPUT!BZ912="","",INPUT_OUTPUT!BZ912)</f>
        <v/>
      </c>
      <c r="Y925" s="2429" t="str">
        <f>IF(INPUT_OUTPUT!CA912="","",INPUT_OUTPUT!CA912)</f>
        <v/>
      </c>
      <c r="Z925" s="2429" t="str">
        <f>IF(INPUT_OUTPUT!CB912="","",INPUT_OUTPUT!CB912)</f>
        <v/>
      </c>
      <c r="AA925" s="2435" t="str">
        <f t="shared" si="47"/>
        <v/>
      </c>
      <c r="AB925" s="2430" t="str">
        <f>IF(INPUT_OUTPUT!CC912="","",INPUT_OUTPUT!CC912)</f>
        <v/>
      </c>
      <c r="AC925" s="2430" t="str">
        <f>IF(INPUT_OUTPUT!CD912="","",INPUT_OUTPUT!CD912)</f>
        <v/>
      </c>
      <c r="AD925" s="2430" t="str">
        <f>IF(INPUT_OUTPUT!CE912="","",INPUT_OUTPUT!CE912)</f>
        <v/>
      </c>
      <c r="AE925" s="2430" t="str">
        <f>IF(INPUT_OUTPUT!CF912="","",INPUT_OUTPUT!CF912)</f>
        <v/>
      </c>
      <c r="AF925" s="2430" t="str">
        <f>IF(INPUT_OUTPUT!CG912="","",INPUT_OUTPUT!CG912)</f>
        <v/>
      </c>
      <c r="AG925" s="2430" t="str">
        <f>IF(INPUT_OUTPUT!CH912="","",INPUT_OUTPUT!CH912)</f>
        <v/>
      </c>
      <c r="AH925" s="2430" t="str">
        <f>IF(INPUT_OUTPUT!CI912="","",INPUT_OUTPUT!CI912)</f>
        <v/>
      </c>
    </row>
    <row r="926" spans="3:34" s="2437" customFormat="1" ht="12.75" customHeight="1">
      <c r="C926" s="2435" t="str">
        <f>IF(INPUT_OUTPUT!C913="","",INPUT_OUTPUT!C913)</f>
        <v/>
      </c>
      <c r="D926" s="2436" t="str">
        <f>IF(INPUT_OUTPUT!BH913="","",INPUT_OUTPUT!BH913)</f>
        <v/>
      </c>
      <c r="E926" s="2436" t="str">
        <f>IF(INPUT_OUTPUT!BI913="","",INPUT_OUTPUT!BI913)</f>
        <v/>
      </c>
      <c r="F926" s="2436" t="str">
        <f>IF(INPUT_OUTPUT!BJ913="","",INPUT_OUTPUT!BJ913)</f>
        <v/>
      </c>
      <c r="G926" s="2436" t="str">
        <f>IF(INPUT_OUTPUT!BK913="","",INPUT_OUTPUT!BK913)</f>
        <v/>
      </c>
      <c r="H926" s="2436" t="str">
        <f>IF(INPUT_OUTPUT!BL913="","",INPUT_OUTPUT!BL913)</f>
        <v/>
      </c>
      <c r="I926" s="2436" t="str">
        <f>IF(INPUT_OUTPUT!BM913="","",INPUT_OUTPUT!BM913)</f>
        <v/>
      </c>
      <c r="J926" s="2436" t="str">
        <f>IF(INPUT_OUTPUT!BN913="","",INPUT_OUTPUT!BN913)</f>
        <v/>
      </c>
      <c r="K926" s="2428" t="str">
        <f t="shared" si="45"/>
        <v/>
      </c>
      <c r="L926" s="2429" t="str">
        <f>IF(INPUT_OUTPUT!BO913="","",INPUT_OUTPUT!BO913)</f>
        <v/>
      </c>
      <c r="M926" s="2429" t="str">
        <f>IF(INPUT_OUTPUT!BP913="","",INPUT_OUTPUT!BP913)</f>
        <v/>
      </c>
      <c r="N926" s="2429" t="str">
        <f>IF(INPUT_OUTPUT!BQ913="","",INPUT_OUTPUT!BQ913)</f>
        <v/>
      </c>
      <c r="O926" s="2429" t="str">
        <f>IF(INPUT_OUTPUT!BR913="","",INPUT_OUTPUT!BR913)</f>
        <v/>
      </c>
      <c r="P926" s="2429" t="str">
        <f>IF(INPUT_OUTPUT!BS913="","",INPUT_OUTPUT!BS913)</f>
        <v/>
      </c>
      <c r="Q926" s="2429" t="str">
        <f>IF(INPUT_OUTPUT!BT913="","",INPUT_OUTPUT!BT913)</f>
        <v/>
      </c>
      <c r="R926" s="2429" t="str">
        <f>IF(INPUT_OUTPUT!BU913="","",INPUT_OUTPUT!BU913)</f>
        <v/>
      </c>
      <c r="S926" s="2435" t="str">
        <f t="shared" si="46"/>
        <v/>
      </c>
      <c r="T926" s="2429" t="str">
        <f>IF(INPUT_OUTPUT!BV913="","",INPUT_OUTPUT!BV913)</f>
        <v/>
      </c>
      <c r="U926" s="2429" t="str">
        <f>IF(INPUT_OUTPUT!BW913="","",INPUT_OUTPUT!BW913)</f>
        <v/>
      </c>
      <c r="V926" s="2429" t="str">
        <f>IF(INPUT_OUTPUT!BX913="","",INPUT_OUTPUT!BX913)</f>
        <v/>
      </c>
      <c r="W926" s="2429" t="str">
        <f>IF(INPUT_OUTPUT!BY913="","",INPUT_OUTPUT!BY913)</f>
        <v/>
      </c>
      <c r="X926" s="2429" t="str">
        <f>IF(INPUT_OUTPUT!BZ913="","",INPUT_OUTPUT!BZ913)</f>
        <v/>
      </c>
      <c r="Y926" s="2429" t="str">
        <f>IF(INPUT_OUTPUT!CA913="","",INPUT_OUTPUT!CA913)</f>
        <v/>
      </c>
      <c r="Z926" s="2429" t="str">
        <f>IF(INPUT_OUTPUT!CB913="","",INPUT_OUTPUT!CB913)</f>
        <v/>
      </c>
      <c r="AA926" s="2435" t="str">
        <f t="shared" si="47"/>
        <v/>
      </c>
      <c r="AB926" s="2430" t="str">
        <f>IF(INPUT_OUTPUT!CC913="","",INPUT_OUTPUT!CC913)</f>
        <v/>
      </c>
      <c r="AC926" s="2430" t="str">
        <f>IF(INPUT_OUTPUT!CD913="","",INPUT_OUTPUT!CD913)</f>
        <v/>
      </c>
      <c r="AD926" s="2430" t="str">
        <f>IF(INPUT_OUTPUT!CE913="","",INPUT_OUTPUT!CE913)</f>
        <v/>
      </c>
      <c r="AE926" s="2430" t="str">
        <f>IF(INPUT_OUTPUT!CF913="","",INPUT_OUTPUT!CF913)</f>
        <v/>
      </c>
      <c r="AF926" s="2430" t="str">
        <f>IF(INPUT_OUTPUT!CG913="","",INPUT_OUTPUT!CG913)</f>
        <v/>
      </c>
      <c r="AG926" s="2430" t="str">
        <f>IF(INPUT_OUTPUT!CH913="","",INPUT_OUTPUT!CH913)</f>
        <v/>
      </c>
      <c r="AH926" s="2430" t="str">
        <f>IF(INPUT_OUTPUT!CI913="","",INPUT_OUTPUT!CI913)</f>
        <v/>
      </c>
    </row>
    <row r="927" spans="3:34" s="2437" customFormat="1" ht="12.75" customHeight="1">
      <c r="C927" s="2435" t="str">
        <f>IF(INPUT_OUTPUT!C914="","",INPUT_OUTPUT!C914)</f>
        <v/>
      </c>
      <c r="D927" s="2436" t="str">
        <f>IF(INPUT_OUTPUT!BH914="","",INPUT_OUTPUT!BH914)</f>
        <v/>
      </c>
      <c r="E927" s="2436" t="str">
        <f>IF(INPUT_OUTPUT!BI914="","",INPUT_OUTPUT!BI914)</f>
        <v/>
      </c>
      <c r="F927" s="2436" t="str">
        <f>IF(INPUT_OUTPUT!BJ914="","",INPUT_OUTPUT!BJ914)</f>
        <v/>
      </c>
      <c r="G927" s="2436" t="str">
        <f>IF(INPUT_OUTPUT!BK914="","",INPUT_OUTPUT!BK914)</f>
        <v/>
      </c>
      <c r="H927" s="2436" t="str">
        <f>IF(INPUT_OUTPUT!BL914="","",INPUT_OUTPUT!BL914)</f>
        <v/>
      </c>
      <c r="I927" s="2436" t="str">
        <f>IF(INPUT_OUTPUT!BM914="","",INPUT_OUTPUT!BM914)</f>
        <v/>
      </c>
      <c r="J927" s="2436" t="str">
        <f>IF(INPUT_OUTPUT!BN914="","",INPUT_OUTPUT!BN914)</f>
        <v/>
      </c>
      <c r="K927" s="2428" t="str">
        <f t="shared" si="45"/>
        <v/>
      </c>
      <c r="L927" s="2429" t="str">
        <f>IF(INPUT_OUTPUT!BO914="","",INPUT_OUTPUT!BO914)</f>
        <v/>
      </c>
      <c r="M927" s="2429" t="str">
        <f>IF(INPUT_OUTPUT!BP914="","",INPUT_OUTPUT!BP914)</f>
        <v/>
      </c>
      <c r="N927" s="2429" t="str">
        <f>IF(INPUT_OUTPUT!BQ914="","",INPUT_OUTPUT!BQ914)</f>
        <v/>
      </c>
      <c r="O927" s="2429" t="str">
        <f>IF(INPUT_OUTPUT!BR914="","",INPUT_OUTPUT!BR914)</f>
        <v/>
      </c>
      <c r="P927" s="2429" t="str">
        <f>IF(INPUT_OUTPUT!BS914="","",INPUT_OUTPUT!BS914)</f>
        <v/>
      </c>
      <c r="Q927" s="2429" t="str">
        <f>IF(INPUT_OUTPUT!BT914="","",INPUT_OUTPUT!BT914)</f>
        <v/>
      </c>
      <c r="R927" s="2429" t="str">
        <f>IF(INPUT_OUTPUT!BU914="","",INPUT_OUTPUT!BU914)</f>
        <v/>
      </c>
      <c r="S927" s="2435" t="str">
        <f t="shared" si="46"/>
        <v/>
      </c>
      <c r="T927" s="2429" t="str">
        <f>IF(INPUT_OUTPUT!BV914="","",INPUT_OUTPUT!BV914)</f>
        <v/>
      </c>
      <c r="U927" s="2429" t="str">
        <f>IF(INPUT_OUTPUT!BW914="","",INPUT_OUTPUT!BW914)</f>
        <v/>
      </c>
      <c r="V927" s="2429" t="str">
        <f>IF(INPUT_OUTPUT!BX914="","",INPUT_OUTPUT!BX914)</f>
        <v/>
      </c>
      <c r="W927" s="2429" t="str">
        <f>IF(INPUT_OUTPUT!BY914="","",INPUT_OUTPUT!BY914)</f>
        <v/>
      </c>
      <c r="X927" s="2429" t="str">
        <f>IF(INPUT_OUTPUT!BZ914="","",INPUT_OUTPUT!BZ914)</f>
        <v/>
      </c>
      <c r="Y927" s="2429" t="str">
        <f>IF(INPUT_OUTPUT!CA914="","",INPUT_OUTPUT!CA914)</f>
        <v/>
      </c>
      <c r="Z927" s="2429" t="str">
        <f>IF(INPUT_OUTPUT!CB914="","",INPUT_OUTPUT!CB914)</f>
        <v/>
      </c>
      <c r="AA927" s="2435" t="str">
        <f t="shared" si="47"/>
        <v/>
      </c>
      <c r="AB927" s="2430" t="str">
        <f>IF(INPUT_OUTPUT!CC914="","",INPUT_OUTPUT!CC914)</f>
        <v/>
      </c>
      <c r="AC927" s="2430" t="str">
        <f>IF(INPUT_OUTPUT!CD914="","",INPUT_OUTPUT!CD914)</f>
        <v/>
      </c>
      <c r="AD927" s="2430" t="str">
        <f>IF(INPUT_OUTPUT!CE914="","",INPUT_OUTPUT!CE914)</f>
        <v/>
      </c>
      <c r="AE927" s="2430" t="str">
        <f>IF(INPUT_OUTPUT!CF914="","",INPUT_OUTPUT!CF914)</f>
        <v/>
      </c>
      <c r="AF927" s="2430" t="str">
        <f>IF(INPUT_OUTPUT!CG914="","",INPUT_OUTPUT!CG914)</f>
        <v/>
      </c>
      <c r="AG927" s="2430" t="str">
        <f>IF(INPUT_OUTPUT!CH914="","",INPUT_OUTPUT!CH914)</f>
        <v/>
      </c>
      <c r="AH927" s="2430" t="str">
        <f>IF(INPUT_OUTPUT!CI914="","",INPUT_OUTPUT!CI914)</f>
        <v/>
      </c>
    </row>
    <row r="928" spans="3:34" s="2437" customFormat="1" ht="12.75" customHeight="1">
      <c r="C928" s="2435" t="str">
        <f>IF(INPUT_OUTPUT!C915="","",INPUT_OUTPUT!C915)</f>
        <v/>
      </c>
      <c r="D928" s="2436" t="str">
        <f>IF(INPUT_OUTPUT!BH915="","",INPUT_OUTPUT!BH915)</f>
        <v/>
      </c>
      <c r="E928" s="2436" t="str">
        <f>IF(INPUT_OUTPUT!BI915="","",INPUT_OUTPUT!BI915)</f>
        <v/>
      </c>
      <c r="F928" s="2436" t="str">
        <f>IF(INPUT_OUTPUT!BJ915="","",INPUT_OUTPUT!BJ915)</f>
        <v/>
      </c>
      <c r="G928" s="2436" t="str">
        <f>IF(INPUT_OUTPUT!BK915="","",INPUT_OUTPUT!BK915)</f>
        <v/>
      </c>
      <c r="H928" s="2436" t="str">
        <f>IF(INPUT_OUTPUT!BL915="","",INPUT_OUTPUT!BL915)</f>
        <v/>
      </c>
      <c r="I928" s="2436" t="str">
        <f>IF(INPUT_OUTPUT!BM915="","",INPUT_OUTPUT!BM915)</f>
        <v/>
      </c>
      <c r="J928" s="2436" t="str">
        <f>IF(INPUT_OUTPUT!BN915="","",INPUT_OUTPUT!BN915)</f>
        <v/>
      </c>
      <c r="K928" s="2428" t="str">
        <f t="shared" si="45"/>
        <v/>
      </c>
      <c r="L928" s="2429" t="str">
        <f>IF(INPUT_OUTPUT!BO915="","",INPUT_OUTPUT!BO915)</f>
        <v/>
      </c>
      <c r="M928" s="2429" t="str">
        <f>IF(INPUT_OUTPUT!BP915="","",INPUT_OUTPUT!BP915)</f>
        <v/>
      </c>
      <c r="N928" s="2429" t="str">
        <f>IF(INPUT_OUTPUT!BQ915="","",INPUT_OUTPUT!BQ915)</f>
        <v/>
      </c>
      <c r="O928" s="2429" t="str">
        <f>IF(INPUT_OUTPUT!BR915="","",INPUT_OUTPUT!BR915)</f>
        <v/>
      </c>
      <c r="P928" s="2429" t="str">
        <f>IF(INPUT_OUTPUT!BS915="","",INPUT_OUTPUT!BS915)</f>
        <v/>
      </c>
      <c r="Q928" s="2429" t="str">
        <f>IF(INPUT_OUTPUT!BT915="","",INPUT_OUTPUT!BT915)</f>
        <v/>
      </c>
      <c r="R928" s="2429" t="str">
        <f>IF(INPUT_OUTPUT!BU915="","",INPUT_OUTPUT!BU915)</f>
        <v/>
      </c>
      <c r="S928" s="2435" t="str">
        <f t="shared" si="46"/>
        <v/>
      </c>
      <c r="T928" s="2429" t="str">
        <f>IF(INPUT_OUTPUT!BV915="","",INPUT_OUTPUT!BV915)</f>
        <v/>
      </c>
      <c r="U928" s="2429" t="str">
        <f>IF(INPUT_OUTPUT!BW915="","",INPUT_OUTPUT!BW915)</f>
        <v/>
      </c>
      <c r="V928" s="2429" t="str">
        <f>IF(INPUT_OUTPUT!BX915="","",INPUT_OUTPUT!BX915)</f>
        <v/>
      </c>
      <c r="W928" s="2429" t="str">
        <f>IF(INPUT_OUTPUT!BY915="","",INPUT_OUTPUT!BY915)</f>
        <v/>
      </c>
      <c r="X928" s="2429" t="str">
        <f>IF(INPUT_OUTPUT!BZ915="","",INPUT_OUTPUT!BZ915)</f>
        <v/>
      </c>
      <c r="Y928" s="2429" t="str">
        <f>IF(INPUT_OUTPUT!CA915="","",INPUT_OUTPUT!CA915)</f>
        <v/>
      </c>
      <c r="Z928" s="2429" t="str">
        <f>IF(INPUT_OUTPUT!CB915="","",INPUT_OUTPUT!CB915)</f>
        <v/>
      </c>
      <c r="AA928" s="2435" t="str">
        <f t="shared" si="47"/>
        <v/>
      </c>
      <c r="AB928" s="2430" t="str">
        <f>IF(INPUT_OUTPUT!CC915="","",INPUT_OUTPUT!CC915)</f>
        <v/>
      </c>
      <c r="AC928" s="2430" t="str">
        <f>IF(INPUT_OUTPUT!CD915="","",INPUT_OUTPUT!CD915)</f>
        <v/>
      </c>
      <c r="AD928" s="2430" t="str">
        <f>IF(INPUT_OUTPUT!CE915="","",INPUT_OUTPUT!CE915)</f>
        <v/>
      </c>
      <c r="AE928" s="2430" t="str">
        <f>IF(INPUT_OUTPUT!CF915="","",INPUT_OUTPUT!CF915)</f>
        <v/>
      </c>
      <c r="AF928" s="2430" t="str">
        <f>IF(INPUT_OUTPUT!CG915="","",INPUT_OUTPUT!CG915)</f>
        <v/>
      </c>
      <c r="AG928" s="2430" t="str">
        <f>IF(INPUT_OUTPUT!CH915="","",INPUT_OUTPUT!CH915)</f>
        <v/>
      </c>
      <c r="AH928" s="2430" t="str">
        <f>IF(INPUT_OUTPUT!CI915="","",INPUT_OUTPUT!CI915)</f>
        <v/>
      </c>
    </row>
    <row r="929" spans="3:34" s="2437" customFormat="1" ht="12.75" customHeight="1">
      <c r="C929" s="2435" t="str">
        <f>IF(INPUT_OUTPUT!C916="","",INPUT_OUTPUT!C916)</f>
        <v/>
      </c>
      <c r="D929" s="2436" t="str">
        <f>IF(INPUT_OUTPUT!BH916="","",INPUT_OUTPUT!BH916)</f>
        <v/>
      </c>
      <c r="E929" s="2436" t="str">
        <f>IF(INPUT_OUTPUT!BI916="","",INPUT_OUTPUT!BI916)</f>
        <v/>
      </c>
      <c r="F929" s="2436" t="str">
        <f>IF(INPUT_OUTPUT!BJ916="","",INPUT_OUTPUT!BJ916)</f>
        <v/>
      </c>
      <c r="G929" s="2436" t="str">
        <f>IF(INPUT_OUTPUT!BK916="","",INPUT_OUTPUT!BK916)</f>
        <v/>
      </c>
      <c r="H929" s="2436" t="str">
        <f>IF(INPUT_OUTPUT!BL916="","",INPUT_OUTPUT!BL916)</f>
        <v/>
      </c>
      <c r="I929" s="2436" t="str">
        <f>IF(INPUT_OUTPUT!BM916="","",INPUT_OUTPUT!BM916)</f>
        <v/>
      </c>
      <c r="J929" s="2436" t="str">
        <f>IF(INPUT_OUTPUT!BN916="","",INPUT_OUTPUT!BN916)</f>
        <v/>
      </c>
      <c r="K929" s="2428" t="str">
        <f t="shared" si="45"/>
        <v/>
      </c>
      <c r="L929" s="2429" t="str">
        <f>IF(INPUT_OUTPUT!BO916="","",INPUT_OUTPUT!BO916)</f>
        <v/>
      </c>
      <c r="M929" s="2429" t="str">
        <f>IF(INPUT_OUTPUT!BP916="","",INPUT_OUTPUT!BP916)</f>
        <v/>
      </c>
      <c r="N929" s="2429" t="str">
        <f>IF(INPUT_OUTPUT!BQ916="","",INPUT_OUTPUT!BQ916)</f>
        <v/>
      </c>
      <c r="O929" s="2429" t="str">
        <f>IF(INPUT_OUTPUT!BR916="","",INPUT_OUTPUT!BR916)</f>
        <v/>
      </c>
      <c r="P929" s="2429" t="str">
        <f>IF(INPUT_OUTPUT!BS916="","",INPUT_OUTPUT!BS916)</f>
        <v/>
      </c>
      <c r="Q929" s="2429" t="str">
        <f>IF(INPUT_OUTPUT!BT916="","",INPUT_OUTPUT!BT916)</f>
        <v/>
      </c>
      <c r="R929" s="2429" t="str">
        <f>IF(INPUT_OUTPUT!BU916="","",INPUT_OUTPUT!BU916)</f>
        <v/>
      </c>
      <c r="S929" s="2435" t="str">
        <f t="shared" si="46"/>
        <v/>
      </c>
      <c r="T929" s="2429" t="str">
        <f>IF(INPUT_OUTPUT!BV916="","",INPUT_OUTPUT!BV916)</f>
        <v/>
      </c>
      <c r="U929" s="2429" t="str">
        <f>IF(INPUT_OUTPUT!BW916="","",INPUT_OUTPUT!BW916)</f>
        <v/>
      </c>
      <c r="V929" s="2429" t="str">
        <f>IF(INPUT_OUTPUT!BX916="","",INPUT_OUTPUT!BX916)</f>
        <v/>
      </c>
      <c r="W929" s="2429" t="str">
        <f>IF(INPUT_OUTPUT!BY916="","",INPUT_OUTPUT!BY916)</f>
        <v/>
      </c>
      <c r="X929" s="2429" t="str">
        <f>IF(INPUT_OUTPUT!BZ916="","",INPUT_OUTPUT!BZ916)</f>
        <v/>
      </c>
      <c r="Y929" s="2429" t="str">
        <f>IF(INPUT_OUTPUT!CA916="","",INPUT_OUTPUT!CA916)</f>
        <v/>
      </c>
      <c r="Z929" s="2429" t="str">
        <f>IF(INPUT_OUTPUT!CB916="","",INPUT_OUTPUT!CB916)</f>
        <v/>
      </c>
      <c r="AA929" s="2435" t="str">
        <f t="shared" si="47"/>
        <v/>
      </c>
      <c r="AB929" s="2430" t="str">
        <f>IF(INPUT_OUTPUT!CC916="","",INPUT_OUTPUT!CC916)</f>
        <v/>
      </c>
      <c r="AC929" s="2430" t="str">
        <f>IF(INPUT_OUTPUT!CD916="","",INPUT_OUTPUT!CD916)</f>
        <v/>
      </c>
      <c r="AD929" s="2430" t="str">
        <f>IF(INPUT_OUTPUT!CE916="","",INPUT_OUTPUT!CE916)</f>
        <v/>
      </c>
      <c r="AE929" s="2430" t="str">
        <f>IF(INPUT_OUTPUT!CF916="","",INPUT_OUTPUT!CF916)</f>
        <v/>
      </c>
      <c r="AF929" s="2430" t="str">
        <f>IF(INPUT_OUTPUT!CG916="","",INPUT_OUTPUT!CG916)</f>
        <v/>
      </c>
      <c r="AG929" s="2430" t="str">
        <f>IF(INPUT_OUTPUT!CH916="","",INPUT_OUTPUT!CH916)</f>
        <v/>
      </c>
      <c r="AH929" s="2430" t="str">
        <f>IF(INPUT_OUTPUT!CI916="","",INPUT_OUTPUT!CI916)</f>
        <v/>
      </c>
    </row>
    <row r="930" spans="3:34" s="2437" customFormat="1" ht="12.75" customHeight="1">
      <c r="C930" s="2435" t="str">
        <f>IF(INPUT_OUTPUT!C917="","",INPUT_OUTPUT!C917)</f>
        <v/>
      </c>
      <c r="D930" s="2436" t="str">
        <f>IF(INPUT_OUTPUT!BH917="","",INPUT_OUTPUT!BH917)</f>
        <v/>
      </c>
      <c r="E930" s="2436" t="str">
        <f>IF(INPUT_OUTPUT!BI917="","",INPUT_OUTPUT!BI917)</f>
        <v/>
      </c>
      <c r="F930" s="2436" t="str">
        <f>IF(INPUT_OUTPUT!BJ917="","",INPUT_OUTPUT!BJ917)</f>
        <v/>
      </c>
      <c r="G930" s="2436" t="str">
        <f>IF(INPUT_OUTPUT!BK917="","",INPUT_OUTPUT!BK917)</f>
        <v/>
      </c>
      <c r="H930" s="2436" t="str">
        <f>IF(INPUT_OUTPUT!BL917="","",INPUT_OUTPUT!BL917)</f>
        <v/>
      </c>
      <c r="I930" s="2436" t="str">
        <f>IF(INPUT_OUTPUT!BM917="","",INPUT_OUTPUT!BM917)</f>
        <v/>
      </c>
      <c r="J930" s="2436" t="str">
        <f>IF(INPUT_OUTPUT!BN917="","",INPUT_OUTPUT!BN917)</f>
        <v/>
      </c>
      <c r="K930" s="2428" t="str">
        <f t="shared" si="45"/>
        <v/>
      </c>
      <c r="L930" s="2429" t="str">
        <f>IF(INPUT_OUTPUT!BO917="","",INPUT_OUTPUT!BO917)</f>
        <v/>
      </c>
      <c r="M930" s="2429" t="str">
        <f>IF(INPUT_OUTPUT!BP917="","",INPUT_OUTPUT!BP917)</f>
        <v/>
      </c>
      <c r="N930" s="2429" t="str">
        <f>IF(INPUT_OUTPUT!BQ917="","",INPUT_OUTPUT!BQ917)</f>
        <v/>
      </c>
      <c r="O930" s="2429" t="str">
        <f>IF(INPUT_OUTPUT!BR917="","",INPUT_OUTPUT!BR917)</f>
        <v/>
      </c>
      <c r="P930" s="2429" t="str">
        <f>IF(INPUT_OUTPUT!BS917="","",INPUT_OUTPUT!BS917)</f>
        <v/>
      </c>
      <c r="Q930" s="2429" t="str">
        <f>IF(INPUT_OUTPUT!BT917="","",INPUT_OUTPUT!BT917)</f>
        <v/>
      </c>
      <c r="R930" s="2429" t="str">
        <f>IF(INPUT_OUTPUT!BU917="","",INPUT_OUTPUT!BU917)</f>
        <v/>
      </c>
      <c r="S930" s="2435" t="str">
        <f t="shared" si="46"/>
        <v/>
      </c>
      <c r="T930" s="2429" t="str">
        <f>IF(INPUT_OUTPUT!BV917="","",INPUT_OUTPUT!BV917)</f>
        <v/>
      </c>
      <c r="U930" s="2429" t="str">
        <f>IF(INPUT_OUTPUT!BW917="","",INPUT_OUTPUT!BW917)</f>
        <v/>
      </c>
      <c r="V930" s="2429" t="str">
        <f>IF(INPUT_OUTPUT!BX917="","",INPUT_OUTPUT!BX917)</f>
        <v/>
      </c>
      <c r="W930" s="2429" t="str">
        <f>IF(INPUT_OUTPUT!BY917="","",INPUT_OUTPUT!BY917)</f>
        <v/>
      </c>
      <c r="X930" s="2429" t="str">
        <f>IF(INPUT_OUTPUT!BZ917="","",INPUT_OUTPUT!BZ917)</f>
        <v/>
      </c>
      <c r="Y930" s="2429" t="str">
        <f>IF(INPUT_OUTPUT!CA917="","",INPUT_OUTPUT!CA917)</f>
        <v/>
      </c>
      <c r="Z930" s="2429" t="str">
        <f>IF(INPUT_OUTPUT!CB917="","",INPUT_OUTPUT!CB917)</f>
        <v/>
      </c>
      <c r="AA930" s="2435" t="str">
        <f t="shared" si="47"/>
        <v/>
      </c>
      <c r="AB930" s="2430" t="str">
        <f>IF(INPUT_OUTPUT!CC917="","",INPUT_OUTPUT!CC917)</f>
        <v/>
      </c>
      <c r="AC930" s="2430" t="str">
        <f>IF(INPUT_OUTPUT!CD917="","",INPUT_OUTPUT!CD917)</f>
        <v/>
      </c>
      <c r="AD930" s="2430" t="str">
        <f>IF(INPUT_OUTPUT!CE917="","",INPUT_OUTPUT!CE917)</f>
        <v/>
      </c>
      <c r="AE930" s="2430" t="str">
        <f>IF(INPUT_OUTPUT!CF917="","",INPUT_OUTPUT!CF917)</f>
        <v/>
      </c>
      <c r="AF930" s="2430" t="str">
        <f>IF(INPUT_OUTPUT!CG917="","",INPUT_OUTPUT!CG917)</f>
        <v/>
      </c>
      <c r="AG930" s="2430" t="str">
        <f>IF(INPUT_OUTPUT!CH917="","",INPUT_OUTPUT!CH917)</f>
        <v/>
      </c>
      <c r="AH930" s="2430" t="str">
        <f>IF(INPUT_OUTPUT!CI917="","",INPUT_OUTPUT!CI917)</f>
        <v/>
      </c>
    </row>
    <row r="931" spans="3:34" s="2437" customFormat="1" ht="12.75" customHeight="1">
      <c r="C931" s="2435" t="str">
        <f>IF(INPUT_OUTPUT!C918="","",INPUT_OUTPUT!C918)</f>
        <v/>
      </c>
      <c r="D931" s="2436" t="str">
        <f>IF(INPUT_OUTPUT!BH918="","",INPUT_OUTPUT!BH918)</f>
        <v/>
      </c>
      <c r="E931" s="2436" t="str">
        <f>IF(INPUT_OUTPUT!BI918="","",INPUT_OUTPUT!BI918)</f>
        <v/>
      </c>
      <c r="F931" s="2436" t="str">
        <f>IF(INPUT_OUTPUT!BJ918="","",INPUT_OUTPUT!BJ918)</f>
        <v/>
      </c>
      <c r="G931" s="2436" t="str">
        <f>IF(INPUT_OUTPUT!BK918="","",INPUT_OUTPUT!BK918)</f>
        <v/>
      </c>
      <c r="H931" s="2436" t="str">
        <f>IF(INPUT_OUTPUT!BL918="","",INPUT_OUTPUT!BL918)</f>
        <v/>
      </c>
      <c r="I931" s="2436" t="str">
        <f>IF(INPUT_OUTPUT!BM918="","",INPUT_OUTPUT!BM918)</f>
        <v/>
      </c>
      <c r="J931" s="2436" t="str">
        <f>IF(INPUT_OUTPUT!BN918="","",INPUT_OUTPUT!BN918)</f>
        <v/>
      </c>
      <c r="K931" s="2428" t="str">
        <f t="shared" si="45"/>
        <v/>
      </c>
      <c r="L931" s="2429" t="str">
        <f>IF(INPUT_OUTPUT!BO918="","",INPUT_OUTPUT!BO918)</f>
        <v/>
      </c>
      <c r="M931" s="2429" t="str">
        <f>IF(INPUT_OUTPUT!BP918="","",INPUT_OUTPUT!BP918)</f>
        <v/>
      </c>
      <c r="N931" s="2429" t="str">
        <f>IF(INPUT_OUTPUT!BQ918="","",INPUT_OUTPUT!BQ918)</f>
        <v/>
      </c>
      <c r="O931" s="2429" t="str">
        <f>IF(INPUT_OUTPUT!BR918="","",INPUT_OUTPUT!BR918)</f>
        <v/>
      </c>
      <c r="P931" s="2429" t="str">
        <f>IF(INPUT_OUTPUT!BS918="","",INPUT_OUTPUT!BS918)</f>
        <v/>
      </c>
      <c r="Q931" s="2429" t="str">
        <f>IF(INPUT_OUTPUT!BT918="","",INPUT_OUTPUT!BT918)</f>
        <v/>
      </c>
      <c r="R931" s="2429" t="str">
        <f>IF(INPUT_OUTPUT!BU918="","",INPUT_OUTPUT!BU918)</f>
        <v/>
      </c>
      <c r="S931" s="2435" t="str">
        <f t="shared" si="46"/>
        <v/>
      </c>
      <c r="T931" s="2429" t="str">
        <f>IF(INPUT_OUTPUT!BV918="","",INPUT_OUTPUT!BV918)</f>
        <v/>
      </c>
      <c r="U931" s="2429" t="str">
        <f>IF(INPUT_OUTPUT!BW918="","",INPUT_OUTPUT!BW918)</f>
        <v/>
      </c>
      <c r="V931" s="2429" t="str">
        <f>IF(INPUT_OUTPUT!BX918="","",INPUT_OUTPUT!BX918)</f>
        <v/>
      </c>
      <c r="W931" s="2429" t="str">
        <f>IF(INPUT_OUTPUT!BY918="","",INPUT_OUTPUT!BY918)</f>
        <v/>
      </c>
      <c r="X931" s="2429" t="str">
        <f>IF(INPUT_OUTPUT!BZ918="","",INPUT_OUTPUT!BZ918)</f>
        <v/>
      </c>
      <c r="Y931" s="2429" t="str">
        <f>IF(INPUT_OUTPUT!CA918="","",INPUT_OUTPUT!CA918)</f>
        <v/>
      </c>
      <c r="Z931" s="2429" t="str">
        <f>IF(INPUT_OUTPUT!CB918="","",INPUT_OUTPUT!CB918)</f>
        <v/>
      </c>
      <c r="AA931" s="2435" t="str">
        <f t="shared" si="47"/>
        <v/>
      </c>
      <c r="AB931" s="2430" t="str">
        <f>IF(INPUT_OUTPUT!CC918="","",INPUT_OUTPUT!CC918)</f>
        <v/>
      </c>
      <c r="AC931" s="2430" t="str">
        <f>IF(INPUT_OUTPUT!CD918="","",INPUT_OUTPUT!CD918)</f>
        <v/>
      </c>
      <c r="AD931" s="2430" t="str">
        <f>IF(INPUT_OUTPUT!CE918="","",INPUT_OUTPUT!CE918)</f>
        <v/>
      </c>
      <c r="AE931" s="2430" t="str">
        <f>IF(INPUT_OUTPUT!CF918="","",INPUT_OUTPUT!CF918)</f>
        <v/>
      </c>
      <c r="AF931" s="2430" t="str">
        <f>IF(INPUT_OUTPUT!CG918="","",INPUT_OUTPUT!CG918)</f>
        <v/>
      </c>
      <c r="AG931" s="2430" t="str">
        <f>IF(INPUT_OUTPUT!CH918="","",INPUT_OUTPUT!CH918)</f>
        <v/>
      </c>
      <c r="AH931" s="2430" t="str">
        <f>IF(INPUT_OUTPUT!CI918="","",INPUT_OUTPUT!CI918)</f>
        <v/>
      </c>
    </row>
    <row r="932" spans="3:34" s="2437" customFormat="1" ht="12.75" customHeight="1">
      <c r="C932" s="2435" t="str">
        <f>IF(INPUT_OUTPUT!C919="","",INPUT_OUTPUT!C919)</f>
        <v/>
      </c>
      <c r="D932" s="2436" t="str">
        <f>IF(INPUT_OUTPUT!BH919="","",INPUT_OUTPUT!BH919)</f>
        <v/>
      </c>
      <c r="E932" s="2436" t="str">
        <f>IF(INPUT_OUTPUT!BI919="","",INPUT_OUTPUT!BI919)</f>
        <v/>
      </c>
      <c r="F932" s="2436" t="str">
        <f>IF(INPUT_OUTPUT!BJ919="","",INPUT_OUTPUT!BJ919)</f>
        <v/>
      </c>
      <c r="G932" s="2436" t="str">
        <f>IF(INPUT_OUTPUT!BK919="","",INPUT_OUTPUT!BK919)</f>
        <v/>
      </c>
      <c r="H932" s="2436" t="str">
        <f>IF(INPUT_OUTPUT!BL919="","",INPUT_OUTPUT!BL919)</f>
        <v/>
      </c>
      <c r="I932" s="2436" t="str">
        <f>IF(INPUT_OUTPUT!BM919="","",INPUT_OUTPUT!BM919)</f>
        <v/>
      </c>
      <c r="J932" s="2436" t="str">
        <f>IF(INPUT_OUTPUT!BN919="","",INPUT_OUTPUT!BN919)</f>
        <v/>
      </c>
      <c r="K932" s="2428" t="str">
        <f t="shared" si="45"/>
        <v/>
      </c>
      <c r="L932" s="2429" t="str">
        <f>IF(INPUT_OUTPUT!BO919="","",INPUT_OUTPUT!BO919)</f>
        <v/>
      </c>
      <c r="M932" s="2429" t="str">
        <f>IF(INPUT_OUTPUT!BP919="","",INPUT_OUTPUT!BP919)</f>
        <v/>
      </c>
      <c r="N932" s="2429" t="str">
        <f>IF(INPUT_OUTPUT!BQ919="","",INPUT_OUTPUT!BQ919)</f>
        <v/>
      </c>
      <c r="O932" s="2429" t="str">
        <f>IF(INPUT_OUTPUT!BR919="","",INPUT_OUTPUT!BR919)</f>
        <v/>
      </c>
      <c r="P932" s="2429" t="str">
        <f>IF(INPUT_OUTPUT!BS919="","",INPUT_OUTPUT!BS919)</f>
        <v/>
      </c>
      <c r="Q932" s="2429" t="str">
        <f>IF(INPUT_OUTPUT!BT919="","",INPUT_OUTPUT!BT919)</f>
        <v/>
      </c>
      <c r="R932" s="2429" t="str">
        <f>IF(INPUT_OUTPUT!BU919="","",INPUT_OUTPUT!BU919)</f>
        <v/>
      </c>
      <c r="S932" s="2435" t="str">
        <f t="shared" si="46"/>
        <v/>
      </c>
      <c r="T932" s="2429" t="str">
        <f>IF(INPUT_OUTPUT!BV919="","",INPUT_OUTPUT!BV919)</f>
        <v/>
      </c>
      <c r="U932" s="2429" t="str">
        <f>IF(INPUT_OUTPUT!BW919="","",INPUT_OUTPUT!BW919)</f>
        <v/>
      </c>
      <c r="V932" s="2429" t="str">
        <f>IF(INPUT_OUTPUT!BX919="","",INPUT_OUTPUT!BX919)</f>
        <v/>
      </c>
      <c r="W932" s="2429" t="str">
        <f>IF(INPUT_OUTPUT!BY919="","",INPUT_OUTPUT!BY919)</f>
        <v/>
      </c>
      <c r="X932" s="2429" t="str">
        <f>IF(INPUT_OUTPUT!BZ919="","",INPUT_OUTPUT!BZ919)</f>
        <v/>
      </c>
      <c r="Y932" s="2429" t="str">
        <f>IF(INPUT_OUTPUT!CA919="","",INPUT_OUTPUT!CA919)</f>
        <v/>
      </c>
      <c r="Z932" s="2429" t="str">
        <f>IF(INPUT_OUTPUT!CB919="","",INPUT_OUTPUT!CB919)</f>
        <v/>
      </c>
      <c r="AA932" s="2435" t="str">
        <f t="shared" si="47"/>
        <v/>
      </c>
      <c r="AB932" s="2430" t="str">
        <f>IF(INPUT_OUTPUT!CC919="","",INPUT_OUTPUT!CC919)</f>
        <v/>
      </c>
      <c r="AC932" s="2430" t="str">
        <f>IF(INPUT_OUTPUT!CD919="","",INPUT_OUTPUT!CD919)</f>
        <v/>
      </c>
      <c r="AD932" s="2430" t="str">
        <f>IF(INPUT_OUTPUT!CE919="","",INPUT_OUTPUT!CE919)</f>
        <v/>
      </c>
      <c r="AE932" s="2430" t="str">
        <f>IF(INPUT_OUTPUT!CF919="","",INPUT_OUTPUT!CF919)</f>
        <v/>
      </c>
      <c r="AF932" s="2430" t="str">
        <f>IF(INPUT_OUTPUT!CG919="","",INPUT_OUTPUT!CG919)</f>
        <v/>
      </c>
      <c r="AG932" s="2430" t="str">
        <f>IF(INPUT_OUTPUT!CH919="","",INPUT_OUTPUT!CH919)</f>
        <v/>
      </c>
      <c r="AH932" s="2430" t="str">
        <f>IF(INPUT_OUTPUT!CI919="","",INPUT_OUTPUT!CI919)</f>
        <v/>
      </c>
    </row>
    <row r="933" spans="3:34" s="2437" customFormat="1" ht="12.75" customHeight="1">
      <c r="C933" s="2435" t="str">
        <f>IF(INPUT_OUTPUT!C920="","",INPUT_OUTPUT!C920)</f>
        <v/>
      </c>
      <c r="D933" s="2436" t="str">
        <f>IF(INPUT_OUTPUT!BH920="","",INPUT_OUTPUT!BH920)</f>
        <v/>
      </c>
      <c r="E933" s="2436" t="str">
        <f>IF(INPUT_OUTPUT!BI920="","",INPUT_OUTPUT!BI920)</f>
        <v/>
      </c>
      <c r="F933" s="2436" t="str">
        <f>IF(INPUT_OUTPUT!BJ920="","",INPUT_OUTPUT!BJ920)</f>
        <v/>
      </c>
      <c r="G933" s="2436" t="str">
        <f>IF(INPUT_OUTPUT!BK920="","",INPUT_OUTPUT!BK920)</f>
        <v/>
      </c>
      <c r="H933" s="2436" t="str">
        <f>IF(INPUT_OUTPUT!BL920="","",INPUT_OUTPUT!BL920)</f>
        <v/>
      </c>
      <c r="I933" s="2436" t="str">
        <f>IF(INPUT_OUTPUT!BM920="","",INPUT_OUTPUT!BM920)</f>
        <v/>
      </c>
      <c r="J933" s="2436" t="str">
        <f>IF(INPUT_OUTPUT!BN920="","",INPUT_OUTPUT!BN920)</f>
        <v/>
      </c>
      <c r="K933" s="2428" t="str">
        <f t="shared" si="45"/>
        <v/>
      </c>
      <c r="L933" s="2429" t="str">
        <f>IF(INPUT_OUTPUT!BO920="","",INPUT_OUTPUT!BO920)</f>
        <v/>
      </c>
      <c r="M933" s="2429" t="str">
        <f>IF(INPUT_OUTPUT!BP920="","",INPUT_OUTPUT!BP920)</f>
        <v/>
      </c>
      <c r="N933" s="2429" t="str">
        <f>IF(INPUT_OUTPUT!BQ920="","",INPUT_OUTPUT!BQ920)</f>
        <v/>
      </c>
      <c r="O933" s="2429" t="str">
        <f>IF(INPUT_OUTPUT!BR920="","",INPUT_OUTPUT!BR920)</f>
        <v/>
      </c>
      <c r="P933" s="2429" t="str">
        <f>IF(INPUT_OUTPUT!BS920="","",INPUT_OUTPUT!BS920)</f>
        <v/>
      </c>
      <c r="Q933" s="2429" t="str">
        <f>IF(INPUT_OUTPUT!BT920="","",INPUT_OUTPUT!BT920)</f>
        <v/>
      </c>
      <c r="R933" s="2429" t="str">
        <f>IF(INPUT_OUTPUT!BU920="","",INPUT_OUTPUT!BU920)</f>
        <v/>
      </c>
      <c r="S933" s="2435" t="str">
        <f t="shared" si="46"/>
        <v/>
      </c>
      <c r="T933" s="2429" t="str">
        <f>IF(INPUT_OUTPUT!BV920="","",INPUT_OUTPUT!BV920)</f>
        <v/>
      </c>
      <c r="U933" s="2429" t="str">
        <f>IF(INPUT_OUTPUT!BW920="","",INPUT_OUTPUT!BW920)</f>
        <v/>
      </c>
      <c r="V933" s="2429" t="str">
        <f>IF(INPUT_OUTPUT!BX920="","",INPUT_OUTPUT!BX920)</f>
        <v/>
      </c>
      <c r="W933" s="2429" t="str">
        <f>IF(INPUT_OUTPUT!BY920="","",INPUT_OUTPUT!BY920)</f>
        <v/>
      </c>
      <c r="X933" s="2429" t="str">
        <f>IF(INPUT_OUTPUT!BZ920="","",INPUT_OUTPUT!BZ920)</f>
        <v/>
      </c>
      <c r="Y933" s="2429" t="str">
        <f>IF(INPUT_OUTPUT!CA920="","",INPUT_OUTPUT!CA920)</f>
        <v/>
      </c>
      <c r="Z933" s="2429" t="str">
        <f>IF(INPUT_OUTPUT!CB920="","",INPUT_OUTPUT!CB920)</f>
        <v/>
      </c>
      <c r="AA933" s="2435" t="str">
        <f t="shared" si="47"/>
        <v/>
      </c>
      <c r="AB933" s="2430" t="str">
        <f>IF(INPUT_OUTPUT!CC920="","",INPUT_OUTPUT!CC920)</f>
        <v/>
      </c>
      <c r="AC933" s="2430" t="str">
        <f>IF(INPUT_OUTPUT!CD920="","",INPUT_OUTPUT!CD920)</f>
        <v/>
      </c>
      <c r="AD933" s="2430" t="str">
        <f>IF(INPUT_OUTPUT!CE920="","",INPUT_OUTPUT!CE920)</f>
        <v/>
      </c>
      <c r="AE933" s="2430" t="str">
        <f>IF(INPUT_OUTPUT!CF920="","",INPUT_OUTPUT!CF920)</f>
        <v/>
      </c>
      <c r="AF933" s="2430" t="str">
        <f>IF(INPUT_OUTPUT!CG920="","",INPUT_OUTPUT!CG920)</f>
        <v/>
      </c>
      <c r="AG933" s="2430" t="str">
        <f>IF(INPUT_OUTPUT!CH920="","",INPUT_OUTPUT!CH920)</f>
        <v/>
      </c>
      <c r="AH933" s="2430" t="str">
        <f>IF(INPUT_OUTPUT!CI920="","",INPUT_OUTPUT!CI920)</f>
        <v/>
      </c>
    </row>
    <row r="934" spans="3:34" s="2437" customFormat="1" ht="12.75" customHeight="1">
      <c r="C934" s="2435" t="str">
        <f>IF(INPUT_OUTPUT!C921="","",INPUT_OUTPUT!C921)</f>
        <v/>
      </c>
      <c r="D934" s="2436" t="str">
        <f>IF(INPUT_OUTPUT!BH921="","",INPUT_OUTPUT!BH921)</f>
        <v/>
      </c>
      <c r="E934" s="2436" t="str">
        <f>IF(INPUT_OUTPUT!BI921="","",INPUT_OUTPUT!BI921)</f>
        <v/>
      </c>
      <c r="F934" s="2436" t="str">
        <f>IF(INPUT_OUTPUT!BJ921="","",INPUT_OUTPUT!BJ921)</f>
        <v/>
      </c>
      <c r="G934" s="2436" t="str">
        <f>IF(INPUT_OUTPUT!BK921="","",INPUT_OUTPUT!BK921)</f>
        <v/>
      </c>
      <c r="H934" s="2436" t="str">
        <f>IF(INPUT_OUTPUT!BL921="","",INPUT_OUTPUT!BL921)</f>
        <v/>
      </c>
      <c r="I934" s="2436" t="str">
        <f>IF(INPUT_OUTPUT!BM921="","",INPUT_OUTPUT!BM921)</f>
        <v/>
      </c>
      <c r="J934" s="2436" t="str">
        <f>IF(INPUT_OUTPUT!BN921="","",INPUT_OUTPUT!BN921)</f>
        <v/>
      </c>
      <c r="K934" s="2428" t="str">
        <f t="shared" si="45"/>
        <v/>
      </c>
      <c r="L934" s="2429" t="str">
        <f>IF(INPUT_OUTPUT!BO921="","",INPUT_OUTPUT!BO921)</f>
        <v/>
      </c>
      <c r="M934" s="2429" t="str">
        <f>IF(INPUT_OUTPUT!BP921="","",INPUT_OUTPUT!BP921)</f>
        <v/>
      </c>
      <c r="N934" s="2429" t="str">
        <f>IF(INPUT_OUTPUT!BQ921="","",INPUT_OUTPUT!BQ921)</f>
        <v/>
      </c>
      <c r="O934" s="2429" t="str">
        <f>IF(INPUT_OUTPUT!BR921="","",INPUT_OUTPUT!BR921)</f>
        <v/>
      </c>
      <c r="P934" s="2429" t="str">
        <f>IF(INPUT_OUTPUT!BS921="","",INPUT_OUTPUT!BS921)</f>
        <v/>
      </c>
      <c r="Q934" s="2429" t="str">
        <f>IF(INPUT_OUTPUT!BT921="","",INPUT_OUTPUT!BT921)</f>
        <v/>
      </c>
      <c r="R934" s="2429" t="str">
        <f>IF(INPUT_OUTPUT!BU921="","",INPUT_OUTPUT!BU921)</f>
        <v/>
      </c>
      <c r="S934" s="2435" t="str">
        <f t="shared" si="46"/>
        <v/>
      </c>
      <c r="T934" s="2429" t="str">
        <f>IF(INPUT_OUTPUT!BV921="","",INPUT_OUTPUT!BV921)</f>
        <v/>
      </c>
      <c r="U934" s="2429" t="str">
        <f>IF(INPUT_OUTPUT!BW921="","",INPUT_OUTPUT!BW921)</f>
        <v/>
      </c>
      <c r="V934" s="2429" t="str">
        <f>IF(INPUT_OUTPUT!BX921="","",INPUT_OUTPUT!BX921)</f>
        <v/>
      </c>
      <c r="W934" s="2429" t="str">
        <f>IF(INPUT_OUTPUT!BY921="","",INPUT_OUTPUT!BY921)</f>
        <v/>
      </c>
      <c r="X934" s="2429" t="str">
        <f>IF(INPUT_OUTPUT!BZ921="","",INPUT_OUTPUT!BZ921)</f>
        <v/>
      </c>
      <c r="Y934" s="2429" t="str">
        <f>IF(INPUT_OUTPUT!CA921="","",INPUT_OUTPUT!CA921)</f>
        <v/>
      </c>
      <c r="Z934" s="2429" t="str">
        <f>IF(INPUT_OUTPUT!CB921="","",INPUT_OUTPUT!CB921)</f>
        <v/>
      </c>
      <c r="AA934" s="2435" t="str">
        <f t="shared" si="47"/>
        <v/>
      </c>
      <c r="AB934" s="2430" t="str">
        <f>IF(INPUT_OUTPUT!CC921="","",INPUT_OUTPUT!CC921)</f>
        <v/>
      </c>
      <c r="AC934" s="2430" t="str">
        <f>IF(INPUT_OUTPUT!CD921="","",INPUT_OUTPUT!CD921)</f>
        <v/>
      </c>
      <c r="AD934" s="2430" t="str">
        <f>IF(INPUT_OUTPUT!CE921="","",INPUT_OUTPUT!CE921)</f>
        <v/>
      </c>
      <c r="AE934" s="2430" t="str">
        <f>IF(INPUT_OUTPUT!CF921="","",INPUT_OUTPUT!CF921)</f>
        <v/>
      </c>
      <c r="AF934" s="2430" t="str">
        <f>IF(INPUT_OUTPUT!CG921="","",INPUT_OUTPUT!CG921)</f>
        <v/>
      </c>
      <c r="AG934" s="2430" t="str">
        <f>IF(INPUT_OUTPUT!CH921="","",INPUT_OUTPUT!CH921)</f>
        <v/>
      </c>
      <c r="AH934" s="2430" t="str">
        <f>IF(INPUT_OUTPUT!CI921="","",INPUT_OUTPUT!CI921)</f>
        <v/>
      </c>
    </row>
    <row r="935" spans="3:34" s="2437" customFormat="1" ht="12.75" customHeight="1">
      <c r="C935" s="2435" t="str">
        <f>IF(INPUT_OUTPUT!C922="","",INPUT_OUTPUT!C922)</f>
        <v/>
      </c>
      <c r="D935" s="2436" t="str">
        <f>IF(INPUT_OUTPUT!BH922="","",INPUT_OUTPUT!BH922)</f>
        <v/>
      </c>
      <c r="E935" s="2436" t="str">
        <f>IF(INPUT_OUTPUT!BI922="","",INPUT_OUTPUT!BI922)</f>
        <v/>
      </c>
      <c r="F935" s="2436" t="str">
        <f>IF(INPUT_OUTPUT!BJ922="","",INPUT_OUTPUT!BJ922)</f>
        <v/>
      </c>
      <c r="G935" s="2436" t="str">
        <f>IF(INPUT_OUTPUT!BK922="","",INPUT_OUTPUT!BK922)</f>
        <v/>
      </c>
      <c r="H935" s="2436" t="str">
        <f>IF(INPUT_OUTPUT!BL922="","",INPUT_OUTPUT!BL922)</f>
        <v/>
      </c>
      <c r="I935" s="2436" t="str">
        <f>IF(INPUT_OUTPUT!BM922="","",INPUT_OUTPUT!BM922)</f>
        <v/>
      </c>
      <c r="J935" s="2436" t="str">
        <f>IF(INPUT_OUTPUT!BN922="","",INPUT_OUTPUT!BN922)</f>
        <v/>
      </c>
      <c r="K935" s="2428" t="str">
        <f t="shared" si="45"/>
        <v/>
      </c>
      <c r="L935" s="2429" t="str">
        <f>IF(INPUT_OUTPUT!BO922="","",INPUT_OUTPUT!BO922)</f>
        <v/>
      </c>
      <c r="M935" s="2429" t="str">
        <f>IF(INPUT_OUTPUT!BP922="","",INPUT_OUTPUT!BP922)</f>
        <v/>
      </c>
      <c r="N935" s="2429" t="str">
        <f>IF(INPUT_OUTPUT!BQ922="","",INPUT_OUTPUT!BQ922)</f>
        <v/>
      </c>
      <c r="O935" s="2429" t="str">
        <f>IF(INPUT_OUTPUT!BR922="","",INPUT_OUTPUT!BR922)</f>
        <v/>
      </c>
      <c r="P935" s="2429" t="str">
        <f>IF(INPUT_OUTPUT!BS922="","",INPUT_OUTPUT!BS922)</f>
        <v/>
      </c>
      <c r="Q935" s="2429" t="str">
        <f>IF(INPUT_OUTPUT!BT922="","",INPUT_OUTPUT!BT922)</f>
        <v/>
      </c>
      <c r="R935" s="2429" t="str">
        <f>IF(INPUT_OUTPUT!BU922="","",INPUT_OUTPUT!BU922)</f>
        <v/>
      </c>
      <c r="S935" s="2435" t="str">
        <f t="shared" si="46"/>
        <v/>
      </c>
      <c r="T935" s="2429" t="str">
        <f>IF(INPUT_OUTPUT!BV922="","",INPUT_OUTPUT!BV922)</f>
        <v/>
      </c>
      <c r="U935" s="2429" t="str">
        <f>IF(INPUT_OUTPUT!BW922="","",INPUT_OUTPUT!BW922)</f>
        <v/>
      </c>
      <c r="V935" s="2429" t="str">
        <f>IF(INPUT_OUTPUT!BX922="","",INPUT_OUTPUT!BX922)</f>
        <v/>
      </c>
      <c r="W935" s="2429" t="str">
        <f>IF(INPUT_OUTPUT!BY922="","",INPUT_OUTPUT!BY922)</f>
        <v/>
      </c>
      <c r="X935" s="2429" t="str">
        <f>IF(INPUT_OUTPUT!BZ922="","",INPUT_OUTPUT!BZ922)</f>
        <v/>
      </c>
      <c r="Y935" s="2429" t="str">
        <f>IF(INPUT_OUTPUT!CA922="","",INPUT_OUTPUT!CA922)</f>
        <v/>
      </c>
      <c r="Z935" s="2429" t="str">
        <f>IF(INPUT_OUTPUT!CB922="","",INPUT_OUTPUT!CB922)</f>
        <v/>
      </c>
      <c r="AA935" s="2435" t="str">
        <f t="shared" si="47"/>
        <v/>
      </c>
      <c r="AB935" s="2430" t="str">
        <f>IF(INPUT_OUTPUT!CC922="","",INPUT_OUTPUT!CC922)</f>
        <v/>
      </c>
      <c r="AC935" s="2430" t="str">
        <f>IF(INPUT_OUTPUT!CD922="","",INPUT_OUTPUT!CD922)</f>
        <v/>
      </c>
      <c r="AD935" s="2430" t="str">
        <f>IF(INPUT_OUTPUT!CE922="","",INPUT_OUTPUT!CE922)</f>
        <v/>
      </c>
      <c r="AE935" s="2430" t="str">
        <f>IF(INPUT_OUTPUT!CF922="","",INPUT_OUTPUT!CF922)</f>
        <v/>
      </c>
      <c r="AF935" s="2430" t="str">
        <f>IF(INPUT_OUTPUT!CG922="","",INPUT_OUTPUT!CG922)</f>
        <v/>
      </c>
      <c r="AG935" s="2430" t="str">
        <f>IF(INPUT_OUTPUT!CH922="","",INPUT_OUTPUT!CH922)</f>
        <v/>
      </c>
      <c r="AH935" s="2430" t="str">
        <f>IF(INPUT_OUTPUT!CI922="","",INPUT_OUTPUT!CI922)</f>
        <v/>
      </c>
    </row>
    <row r="936" spans="3:34" s="2437" customFormat="1" ht="12.75" customHeight="1">
      <c r="C936" s="2435" t="str">
        <f>IF(INPUT_OUTPUT!C923="","",INPUT_OUTPUT!C923)</f>
        <v/>
      </c>
      <c r="D936" s="2436" t="str">
        <f>IF(INPUT_OUTPUT!BH923="","",INPUT_OUTPUT!BH923)</f>
        <v/>
      </c>
      <c r="E936" s="2436" t="str">
        <f>IF(INPUT_OUTPUT!BI923="","",INPUT_OUTPUT!BI923)</f>
        <v/>
      </c>
      <c r="F936" s="2436" t="str">
        <f>IF(INPUT_OUTPUT!BJ923="","",INPUT_OUTPUT!BJ923)</f>
        <v/>
      </c>
      <c r="G936" s="2436" t="str">
        <f>IF(INPUT_OUTPUT!BK923="","",INPUT_OUTPUT!BK923)</f>
        <v/>
      </c>
      <c r="H936" s="2436" t="str">
        <f>IF(INPUT_OUTPUT!BL923="","",INPUT_OUTPUT!BL923)</f>
        <v/>
      </c>
      <c r="I936" s="2436" t="str">
        <f>IF(INPUT_OUTPUT!BM923="","",INPUT_OUTPUT!BM923)</f>
        <v/>
      </c>
      <c r="J936" s="2436" t="str">
        <f>IF(INPUT_OUTPUT!BN923="","",INPUT_OUTPUT!BN923)</f>
        <v/>
      </c>
      <c r="K936" s="2428" t="str">
        <f t="shared" si="45"/>
        <v/>
      </c>
      <c r="L936" s="2429" t="str">
        <f>IF(INPUT_OUTPUT!BO923="","",INPUT_OUTPUT!BO923)</f>
        <v/>
      </c>
      <c r="M936" s="2429" t="str">
        <f>IF(INPUT_OUTPUT!BP923="","",INPUT_OUTPUT!BP923)</f>
        <v/>
      </c>
      <c r="N936" s="2429" t="str">
        <f>IF(INPUT_OUTPUT!BQ923="","",INPUT_OUTPUT!BQ923)</f>
        <v/>
      </c>
      <c r="O936" s="2429" t="str">
        <f>IF(INPUT_OUTPUT!BR923="","",INPUT_OUTPUT!BR923)</f>
        <v/>
      </c>
      <c r="P936" s="2429" t="str">
        <f>IF(INPUT_OUTPUT!BS923="","",INPUT_OUTPUT!BS923)</f>
        <v/>
      </c>
      <c r="Q936" s="2429" t="str">
        <f>IF(INPUT_OUTPUT!BT923="","",INPUT_OUTPUT!BT923)</f>
        <v/>
      </c>
      <c r="R936" s="2429" t="str">
        <f>IF(INPUT_OUTPUT!BU923="","",INPUT_OUTPUT!BU923)</f>
        <v/>
      </c>
      <c r="S936" s="2435" t="str">
        <f t="shared" si="46"/>
        <v/>
      </c>
      <c r="T936" s="2429" t="str">
        <f>IF(INPUT_OUTPUT!BV923="","",INPUT_OUTPUT!BV923)</f>
        <v/>
      </c>
      <c r="U936" s="2429" t="str">
        <f>IF(INPUT_OUTPUT!BW923="","",INPUT_OUTPUT!BW923)</f>
        <v/>
      </c>
      <c r="V936" s="2429" t="str">
        <f>IF(INPUT_OUTPUT!BX923="","",INPUT_OUTPUT!BX923)</f>
        <v/>
      </c>
      <c r="W936" s="2429" t="str">
        <f>IF(INPUT_OUTPUT!BY923="","",INPUT_OUTPUT!BY923)</f>
        <v/>
      </c>
      <c r="X936" s="2429" t="str">
        <f>IF(INPUT_OUTPUT!BZ923="","",INPUT_OUTPUT!BZ923)</f>
        <v/>
      </c>
      <c r="Y936" s="2429" t="str">
        <f>IF(INPUT_OUTPUT!CA923="","",INPUT_OUTPUT!CA923)</f>
        <v/>
      </c>
      <c r="Z936" s="2429" t="str">
        <f>IF(INPUT_OUTPUT!CB923="","",INPUT_OUTPUT!CB923)</f>
        <v/>
      </c>
      <c r="AA936" s="2435" t="str">
        <f t="shared" si="47"/>
        <v/>
      </c>
      <c r="AB936" s="2430" t="str">
        <f>IF(INPUT_OUTPUT!CC923="","",INPUT_OUTPUT!CC923)</f>
        <v/>
      </c>
      <c r="AC936" s="2430" t="str">
        <f>IF(INPUT_OUTPUT!CD923="","",INPUT_OUTPUT!CD923)</f>
        <v/>
      </c>
      <c r="AD936" s="2430" t="str">
        <f>IF(INPUT_OUTPUT!CE923="","",INPUT_OUTPUT!CE923)</f>
        <v/>
      </c>
      <c r="AE936" s="2430" t="str">
        <f>IF(INPUT_OUTPUT!CF923="","",INPUT_OUTPUT!CF923)</f>
        <v/>
      </c>
      <c r="AF936" s="2430" t="str">
        <f>IF(INPUT_OUTPUT!CG923="","",INPUT_OUTPUT!CG923)</f>
        <v/>
      </c>
      <c r="AG936" s="2430" t="str">
        <f>IF(INPUT_OUTPUT!CH923="","",INPUT_OUTPUT!CH923)</f>
        <v/>
      </c>
      <c r="AH936" s="2430" t="str">
        <f>IF(INPUT_OUTPUT!CI923="","",INPUT_OUTPUT!CI923)</f>
        <v/>
      </c>
    </row>
    <row r="937" spans="3:34" s="2437" customFormat="1" ht="12.75" customHeight="1">
      <c r="C937" s="2435" t="str">
        <f>IF(INPUT_OUTPUT!C924="","",INPUT_OUTPUT!C924)</f>
        <v/>
      </c>
      <c r="D937" s="2436" t="str">
        <f>IF(INPUT_OUTPUT!BH924="","",INPUT_OUTPUT!BH924)</f>
        <v/>
      </c>
      <c r="E937" s="2436" t="str">
        <f>IF(INPUT_OUTPUT!BI924="","",INPUT_OUTPUT!BI924)</f>
        <v/>
      </c>
      <c r="F937" s="2436" t="str">
        <f>IF(INPUT_OUTPUT!BJ924="","",INPUT_OUTPUT!BJ924)</f>
        <v/>
      </c>
      <c r="G937" s="2436" t="str">
        <f>IF(INPUT_OUTPUT!BK924="","",INPUT_OUTPUT!BK924)</f>
        <v/>
      </c>
      <c r="H937" s="2436" t="str">
        <f>IF(INPUT_OUTPUT!BL924="","",INPUT_OUTPUT!BL924)</f>
        <v/>
      </c>
      <c r="I937" s="2436" t="str">
        <f>IF(INPUT_OUTPUT!BM924="","",INPUT_OUTPUT!BM924)</f>
        <v/>
      </c>
      <c r="J937" s="2436" t="str">
        <f>IF(INPUT_OUTPUT!BN924="","",INPUT_OUTPUT!BN924)</f>
        <v/>
      </c>
      <c r="K937" s="2428" t="str">
        <f t="shared" si="45"/>
        <v/>
      </c>
      <c r="L937" s="2429" t="str">
        <f>IF(INPUT_OUTPUT!BO924="","",INPUT_OUTPUT!BO924)</f>
        <v/>
      </c>
      <c r="M937" s="2429" t="str">
        <f>IF(INPUT_OUTPUT!BP924="","",INPUT_OUTPUT!BP924)</f>
        <v/>
      </c>
      <c r="N937" s="2429" t="str">
        <f>IF(INPUT_OUTPUT!BQ924="","",INPUT_OUTPUT!BQ924)</f>
        <v/>
      </c>
      <c r="O937" s="2429" t="str">
        <f>IF(INPUT_OUTPUT!BR924="","",INPUT_OUTPUT!BR924)</f>
        <v/>
      </c>
      <c r="P937" s="2429" t="str">
        <f>IF(INPUT_OUTPUT!BS924="","",INPUT_OUTPUT!BS924)</f>
        <v/>
      </c>
      <c r="Q937" s="2429" t="str">
        <f>IF(INPUT_OUTPUT!BT924="","",INPUT_OUTPUT!BT924)</f>
        <v/>
      </c>
      <c r="R937" s="2429" t="str">
        <f>IF(INPUT_OUTPUT!BU924="","",INPUT_OUTPUT!BU924)</f>
        <v/>
      </c>
      <c r="S937" s="2435" t="str">
        <f t="shared" si="46"/>
        <v/>
      </c>
      <c r="T937" s="2429" t="str">
        <f>IF(INPUT_OUTPUT!BV924="","",INPUT_OUTPUT!BV924)</f>
        <v/>
      </c>
      <c r="U937" s="2429" t="str">
        <f>IF(INPUT_OUTPUT!BW924="","",INPUT_OUTPUT!BW924)</f>
        <v/>
      </c>
      <c r="V937" s="2429" t="str">
        <f>IF(INPUT_OUTPUT!BX924="","",INPUT_OUTPUT!BX924)</f>
        <v/>
      </c>
      <c r="W937" s="2429" t="str">
        <f>IF(INPUT_OUTPUT!BY924="","",INPUT_OUTPUT!BY924)</f>
        <v/>
      </c>
      <c r="X937" s="2429" t="str">
        <f>IF(INPUT_OUTPUT!BZ924="","",INPUT_OUTPUT!BZ924)</f>
        <v/>
      </c>
      <c r="Y937" s="2429" t="str">
        <f>IF(INPUT_OUTPUT!CA924="","",INPUT_OUTPUT!CA924)</f>
        <v/>
      </c>
      <c r="Z937" s="2429" t="str">
        <f>IF(INPUT_OUTPUT!CB924="","",INPUT_OUTPUT!CB924)</f>
        <v/>
      </c>
      <c r="AA937" s="2435" t="str">
        <f t="shared" si="47"/>
        <v/>
      </c>
      <c r="AB937" s="2430" t="str">
        <f>IF(INPUT_OUTPUT!CC924="","",INPUT_OUTPUT!CC924)</f>
        <v/>
      </c>
      <c r="AC937" s="2430" t="str">
        <f>IF(INPUT_OUTPUT!CD924="","",INPUT_OUTPUT!CD924)</f>
        <v/>
      </c>
      <c r="AD937" s="2430" t="str">
        <f>IF(INPUT_OUTPUT!CE924="","",INPUT_OUTPUT!CE924)</f>
        <v/>
      </c>
      <c r="AE937" s="2430" t="str">
        <f>IF(INPUT_OUTPUT!CF924="","",INPUT_OUTPUT!CF924)</f>
        <v/>
      </c>
      <c r="AF937" s="2430" t="str">
        <f>IF(INPUT_OUTPUT!CG924="","",INPUT_OUTPUT!CG924)</f>
        <v/>
      </c>
      <c r="AG937" s="2430" t="str">
        <f>IF(INPUT_OUTPUT!CH924="","",INPUT_OUTPUT!CH924)</f>
        <v/>
      </c>
      <c r="AH937" s="2430" t="str">
        <f>IF(INPUT_OUTPUT!CI924="","",INPUT_OUTPUT!CI924)</f>
        <v/>
      </c>
    </row>
    <row r="938" spans="3:34" s="2437" customFormat="1" ht="12.75" customHeight="1">
      <c r="C938" s="2435" t="str">
        <f>IF(INPUT_OUTPUT!C925="","",INPUT_OUTPUT!C925)</f>
        <v/>
      </c>
      <c r="D938" s="2436" t="str">
        <f>IF(INPUT_OUTPUT!BH925="","",INPUT_OUTPUT!BH925)</f>
        <v/>
      </c>
      <c r="E938" s="2436" t="str">
        <f>IF(INPUT_OUTPUT!BI925="","",INPUT_OUTPUT!BI925)</f>
        <v/>
      </c>
      <c r="F938" s="2436" t="str">
        <f>IF(INPUT_OUTPUT!BJ925="","",INPUT_OUTPUT!BJ925)</f>
        <v/>
      </c>
      <c r="G938" s="2436" t="str">
        <f>IF(INPUT_OUTPUT!BK925="","",INPUT_OUTPUT!BK925)</f>
        <v/>
      </c>
      <c r="H938" s="2436" t="str">
        <f>IF(INPUT_OUTPUT!BL925="","",INPUT_OUTPUT!BL925)</f>
        <v/>
      </c>
      <c r="I938" s="2436" t="str">
        <f>IF(INPUT_OUTPUT!BM925="","",INPUT_OUTPUT!BM925)</f>
        <v/>
      </c>
      <c r="J938" s="2436" t="str">
        <f>IF(INPUT_OUTPUT!BN925="","",INPUT_OUTPUT!BN925)</f>
        <v/>
      </c>
      <c r="K938" s="2428" t="str">
        <f t="shared" si="45"/>
        <v/>
      </c>
      <c r="L938" s="2429" t="str">
        <f>IF(INPUT_OUTPUT!BO925="","",INPUT_OUTPUT!BO925)</f>
        <v/>
      </c>
      <c r="M938" s="2429" t="str">
        <f>IF(INPUT_OUTPUT!BP925="","",INPUT_OUTPUT!BP925)</f>
        <v/>
      </c>
      <c r="N938" s="2429" t="str">
        <f>IF(INPUT_OUTPUT!BQ925="","",INPUT_OUTPUT!BQ925)</f>
        <v/>
      </c>
      <c r="O938" s="2429" t="str">
        <f>IF(INPUT_OUTPUT!BR925="","",INPUT_OUTPUT!BR925)</f>
        <v/>
      </c>
      <c r="P938" s="2429" t="str">
        <f>IF(INPUT_OUTPUT!BS925="","",INPUT_OUTPUT!BS925)</f>
        <v/>
      </c>
      <c r="Q938" s="2429" t="str">
        <f>IF(INPUT_OUTPUT!BT925="","",INPUT_OUTPUT!BT925)</f>
        <v/>
      </c>
      <c r="R938" s="2429" t="str">
        <f>IF(INPUT_OUTPUT!BU925="","",INPUT_OUTPUT!BU925)</f>
        <v/>
      </c>
      <c r="S938" s="2435" t="str">
        <f t="shared" si="46"/>
        <v/>
      </c>
      <c r="T938" s="2429" t="str">
        <f>IF(INPUT_OUTPUT!BV925="","",INPUT_OUTPUT!BV925)</f>
        <v/>
      </c>
      <c r="U938" s="2429" t="str">
        <f>IF(INPUT_OUTPUT!BW925="","",INPUT_OUTPUT!BW925)</f>
        <v/>
      </c>
      <c r="V938" s="2429" t="str">
        <f>IF(INPUT_OUTPUT!BX925="","",INPUT_OUTPUT!BX925)</f>
        <v/>
      </c>
      <c r="W938" s="2429" t="str">
        <f>IF(INPUT_OUTPUT!BY925="","",INPUT_OUTPUT!BY925)</f>
        <v/>
      </c>
      <c r="X938" s="2429" t="str">
        <f>IF(INPUT_OUTPUT!BZ925="","",INPUT_OUTPUT!BZ925)</f>
        <v/>
      </c>
      <c r="Y938" s="2429" t="str">
        <f>IF(INPUT_OUTPUT!CA925="","",INPUT_OUTPUT!CA925)</f>
        <v/>
      </c>
      <c r="Z938" s="2429" t="str">
        <f>IF(INPUT_OUTPUT!CB925="","",INPUT_OUTPUT!CB925)</f>
        <v/>
      </c>
      <c r="AA938" s="2435" t="str">
        <f t="shared" si="47"/>
        <v/>
      </c>
      <c r="AB938" s="2430" t="str">
        <f>IF(INPUT_OUTPUT!CC925="","",INPUT_OUTPUT!CC925)</f>
        <v/>
      </c>
      <c r="AC938" s="2430" t="str">
        <f>IF(INPUT_OUTPUT!CD925="","",INPUT_OUTPUT!CD925)</f>
        <v/>
      </c>
      <c r="AD938" s="2430" t="str">
        <f>IF(INPUT_OUTPUT!CE925="","",INPUT_OUTPUT!CE925)</f>
        <v/>
      </c>
      <c r="AE938" s="2430" t="str">
        <f>IF(INPUT_OUTPUT!CF925="","",INPUT_OUTPUT!CF925)</f>
        <v/>
      </c>
      <c r="AF938" s="2430" t="str">
        <f>IF(INPUT_OUTPUT!CG925="","",INPUT_OUTPUT!CG925)</f>
        <v/>
      </c>
      <c r="AG938" s="2430" t="str">
        <f>IF(INPUT_OUTPUT!CH925="","",INPUT_OUTPUT!CH925)</f>
        <v/>
      </c>
      <c r="AH938" s="2430" t="str">
        <f>IF(INPUT_OUTPUT!CI925="","",INPUT_OUTPUT!CI925)</f>
        <v/>
      </c>
    </row>
    <row r="939" spans="3:34" s="2437" customFormat="1" ht="12.75" customHeight="1">
      <c r="C939" s="2435" t="str">
        <f>IF(INPUT_OUTPUT!C926="","",INPUT_OUTPUT!C926)</f>
        <v/>
      </c>
      <c r="D939" s="2436" t="str">
        <f>IF(INPUT_OUTPUT!BH926="","",INPUT_OUTPUT!BH926)</f>
        <v/>
      </c>
      <c r="E939" s="2436" t="str">
        <f>IF(INPUT_OUTPUT!BI926="","",INPUT_OUTPUT!BI926)</f>
        <v/>
      </c>
      <c r="F939" s="2436" t="str">
        <f>IF(INPUT_OUTPUT!BJ926="","",INPUT_OUTPUT!BJ926)</f>
        <v/>
      </c>
      <c r="G939" s="2436" t="str">
        <f>IF(INPUT_OUTPUT!BK926="","",INPUT_OUTPUT!BK926)</f>
        <v/>
      </c>
      <c r="H939" s="2436" t="str">
        <f>IF(INPUT_OUTPUT!BL926="","",INPUT_OUTPUT!BL926)</f>
        <v/>
      </c>
      <c r="I939" s="2436" t="str">
        <f>IF(INPUT_OUTPUT!BM926="","",INPUT_OUTPUT!BM926)</f>
        <v/>
      </c>
      <c r="J939" s="2436" t="str">
        <f>IF(INPUT_OUTPUT!BN926="","",INPUT_OUTPUT!BN926)</f>
        <v/>
      </c>
      <c r="K939" s="2428" t="str">
        <f t="shared" si="45"/>
        <v/>
      </c>
      <c r="L939" s="2429" t="str">
        <f>IF(INPUT_OUTPUT!BO926="","",INPUT_OUTPUT!BO926)</f>
        <v/>
      </c>
      <c r="M939" s="2429" t="str">
        <f>IF(INPUT_OUTPUT!BP926="","",INPUT_OUTPUT!BP926)</f>
        <v/>
      </c>
      <c r="N939" s="2429" t="str">
        <f>IF(INPUT_OUTPUT!BQ926="","",INPUT_OUTPUT!BQ926)</f>
        <v/>
      </c>
      <c r="O939" s="2429" t="str">
        <f>IF(INPUT_OUTPUT!BR926="","",INPUT_OUTPUT!BR926)</f>
        <v/>
      </c>
      <c r="P939" s="2429" t="str">
        <f>IF(INPUT_OUTPUT!BS926="","",INPUT_OUTPUT!BS926)</f>
        <v/>
      </c>
      <c r="Q939" s="2429" t="str">
        <f>IF(INPUT_OUTPUT!BT926="","",INPUT_OUTPUT!BT926)</f>
        <v/>
      </c>
      <c r="R939" s="2429" t="str">
        <f>IF(INPUT_OUTPUT!BU926="","",INPUT_OUTPUT!BU926)</f>
        <v/>
      </c>
      <c r="S939" s="2435" t="str">
        <f t="shared" si="46"/>
        <v/>
      </c>
      <c r="T939" s="2429" t="str">
        <f>IF(INPUT_OUTPUT!BV926="","",INPUT_OUTPUT!BV926)</f>
        <v/>
      </c>
      <c r="U939" s="2429" t="str">
        <f>IF(INPUT_OUTPUT!BW926="","",INPUT_OUTPUT!BW926)</f>
        <v/>
      </c>
      <c r="V939" s="2429" t="str">
        <f>IF(INPUT_OUTPUT!BX926="","",INPUT_OUTPUT!BX926)</f>
        <v/>
      </c>
      <c r="W939" s="2429" t="str">
        <f>IF(INPUT_OUTPUT!BY926="","",INPUT_OUTPUT!BY926)</f>
        <v/>
      </c>
      <c r="X939" s="2429" t="str">
        <f>IF(INPUT_OUTPUT!BZ926="","",INPUT_OUTPUT!BZ926)</f>
        <v/>
      </c>
      <c r="Y939" s="2429" t="str">
        <f>IF(INPUT_OUTPUT!CA926="","",INPUT_OUTPUT!CA926)</f>
        <v/>
      </c>
      <c r="Z939" s="2429" t="str">
        <f>IF(INPUT_OUTPUT!CB926="","",INPUT_OUTPUT!CB926)</f>
        <v/>
      </c>
      <c r="AA939" s="2435" t="str">
        <f t="shared" si="47"/>
        <v/>
      </c>
      <c r="AB939" s="2430" t="str">
        <f>IF(INPUT_OUTPUT!CC926="","",INPUT_OUTPUT!CC926)</f>
        <v/>
      </c>
      <c r="AC939" s="2430" t="str">
        <f>IF(INPUT_OUTPUT!CD926="","",INPUT_OUTPUT!CD926)</f>
        <v/>
      </c>
      <c r="AD939" s="2430" t="str">
        <f>IF(INPUT_OUTPUT!CE926="","",INPUT_OUTPUT!CE926)</f>
        <v/>
      </c>
      <c r="AE939" s="2430" t="str">
        <f>IF(INPUT_OUTPUT!CF926="","",INPUT_OUTPUT!CF926)</f>
        <v/>
      </c>
      <c r="AF939" s="2430" t="str">
        <f>IF(INPUT_OUTPUT!CG926="","",INPUT_OUTPUT!CG926)</f>
        <v/>
      </c>
      <c r="AG939" s="2430" t="str">
        <f>IF(INPUT_OUTPUT!CH926="","",INPUT_OUTPUT!CH926)</f>
        <v/>
      </c>
      <c r="AH939" s="2430" t="str">
        <f>IF(INPUT_OUTPUT!CI926="","",INPUT_OUTPUT!CI926)</f>
        <v/>
      </c>
    </row>
    <row r="940" spans="3:34" s="2437" customFormat="1" ht="12.75" customHeight="1">
      <c r="C940" s="2435" t="str">
        <f>IF(INPUT_OUTPUT!C927="","",INPUT_OUTPUT!C927)</f>
        <v/>
      </c>
      <c r="D940" s="2436" t="str">
        <f>IF(INPUT_OUTPUT!BH927="","",INPUT_OUTPUT!BH927)</f>
        <v/>
      </c>
      <c r="E940" s="2436" t="str">
        <f>IF(INPUT_OUTPUT!BI927="","",INPUT_OUTPUT!BI927)</f>
        <v/>
      </c>
      <c r="F940" s="2436" t="str">
        <f>IF(INPUT_OUTPUT!BJ927="","",INPUT_OUTPUT!BJ927)</f>
        <v/>
      </c>
      <c r="G940" s="2436" t="str">
        <f>IF(INPUT_OUTPUT!BK927="","",INPUT_OUTPUT!BK927)</f>
        <v/>
      </c>
      <c r="H940" s="2436" t="str">
        <f>IF(INPUT_OUTPUT!BL927="","",INPUT_OUTPUT!BL927)</f>
        <v/>
      </c>
      <c r="I940" s="2436" t="str">
        <f>IF(INPUT_OUTPUT!BM927="","",INPUT_OUTPUT!BM927)</f>
        <v/>
      </c>
      <c r="J940" s="2436" t="str">
        <f>IF(INPUT_OUTPUT!BN927="","",INPUT_OUTPUT!BN927)</f>
        <v/>
      </c>
      <c r="K940" s="2428" t="str">
        <f t="shared" si="45"/>
        <v/>
      </c>
      <c r="L940" s="2429" t="str">
        <f>IF(INPUT_OUTPUT!BO927="","",INPUT_OUTPUT!BO927)</f>
        <v/>
      </c>
      <c r="M940" s="2429" t="str">
        <f>IF(INPUT_OUTPUT!BP927="","",INPUT_OUTPUT!BP927)</f>
        <v/>
      </c>
      <c r="N940" s="2429" t="str">
        <f>IF(INPUT_OUTPUT!BQ927="","",INPUT_OUTPUT!BQ927)</f>
        <v/>
      </c>
      <c r="O940" s="2429" t="str">
        <f>IF(INPUT_OUTPUT!BR927="","",INPUT_OUTPUT!BR927)</f>
        <v/>
      </c>
      <c r="P940" s="2429" t="str">
        <f>IF(INPUT_OUTPUT!BS927="","",INPUT_OUTPUT!BS927)</f>
        <v/>
      </c>
      <c r="Q940" s="2429" t="str">
        <f>IF(INPUT_OUTPUT!BT927="","",INPUT_OUTPUT!BT927)</f>
        <v/>
      </c>
      <c r="R940" s="2429" t="str">
        <f>IF(INPUT_OUTPUT!BU927="","",INPUT_OUTPUT!BU927)</f>
        <v/>
      </c>
      <c r="S940" s="2435" t="str">
        <f t="shared" si="46"/>
        <v/>
      </c>
      <c r="T940" s="2429" t="str">
        <f>IF(INPUT_OUTPUT!BV927="","",INPUT_OUTPUT!BV927)</f>
        <v/>
      </c>
      <c r="U940" s="2429" t="str">
        <f>IF(INPUT_OUTPUT!BW927="","",INPUT_OUTPUT!BW927)</f>
        <v/>
      </c>
      <c r="V940" s="2429" t="str">
        <f>IF(INPUT_OUTPUT!BX927="","",INPUT_OUTPUT!BX927)</f>
        <v/>
      </c>
      <c r="W940" s="2429" t="str">
        <f>IF(INPUT_OUTPUT!BY927="","",INPUT_OUTPUT!BY927)</f>
        <v/>
      </c>
      <c r="X940" s="2429" t="str">
        <f>IF(INPUT_OUTPUT!BZ927="","",INPUT_OUTPUT!BZ927)</f>
        <v/>
      </c>
      <c r="Y940" s="2429" t="str">
        <f>IF(INPUT_OUTPUT!CA927="","",INPUT_OUTPUT!CA927)</f>
        <v/>
      </c>
      <c r="Z940" s="2429" t="str">
        <f>IF(INPUT_OUTPUT!CB927="","",INPUT_OUTPUT!CB927)</f>
        <v/>
      </c>
      <c r="AA940" s="2435" t="str">
        <f t="shared" si="47"/>
        <v/>
      </c>
      <c r="AB940" s="2430" t="str">
        <f>IF(INPUT_OUTPUT!CC927="","",INPUT_OUTPUT!CC927)</f>
        <v/>
      </c>
      <c r="AC940" s="2430" t="str">
        <f>IF(INPUT_OUTPUT!CD927="","",INPUT_OUTPUT!CD927)</f>
        <v/>
      </c>
      <c r="AD940" s="2430" t="str">
        <f>IF(INPUT_OUTPUT!CE927="","",INPUT_OUTPUT!CE927)</f>
        <v/>
      </c>
      <c r="AE940" s="2430" t="str">
        <f>IF(INPUT_OUTPUT!CF927="","",INPUT_OUTPUT!CF927)</f>
        <v/>
      </c>
      <c r="AF940" s="2430" t="str">
        <f>IF(INPUT_OUTPUT!CG927="","",INPUT_OUTPUT!CG927)</f>
        <v/>
      </c>
      <c r="AG940" s="2430" t="str">
        <f>IF(INPUT_OUTPUT!CH927="","",INPUT_OUTPUT!CH927)</f>
        <v/>
      </c>
      <c r="AH940" s="2430" t="str">
        <f>IF(INPUT_OUTPUT!CI927="","",INPUT_OUTPUT!CI927)</f>
        <v/>
      </c>
    </row>
    <row r="941" spans="3:34" s="2437" customFormat="1" ht="12.75" customHeight="1">
      <c r="C941" s="2435" t="str">
        <f>IF(INPUT_OUTPUT!C928="","",INPUT_OUTPUT!C928)</f>
        <v/>
      </c>
      <c r="D941" s="2436" t="str">
        <f>IF(INPUT_OUTPUT!BH928="","",INPUT_OUTPUT!BH928)</f>
        <v/>
      </c>
      <c r="E941" s="2436" t="str">
        <f>IF(INPUT_OUTPUT!BI928="","",INPUT_OUTPUT!BI928)</f>
        <v/>
      </c>
      <c r="F941" s="2436" t="str">
        <f>IF(INPUT_OUTPUT!BJ928="","",INPUT_OUTPUT!BJ928)</f>
        <v/>
      </c>
      <c r="G941" s="2436" t="str">
        <f>IF(INPUT_OUTPUT!BK928="","",INPUT_OUTPUT!BK928)</f>
        <v/>
      </c>
      <c r="H941" s="2436" t="str">
        <f>IF(INPUT_OUTPUT!BL928="","",INPUT_OUTPUT!BL928)</f>
        <v/>
      </c>
      <c r="I941" s="2436" t="str">
        <f>IF(INPUT_OUTPUT!BM928="","",INPUT_OUTPUT!BM928)</f>
        <v/>
      </c>
      <c r="J941" s="2436" t="str">
        <f>IF(INPUT_OUTPUT!BN928="","",INPUT_OUTPUT!BN928)</f>
        <v/>
      </c>
      <c r="K941" s="2428" t="str">
        <f t="shared" si="45"/>
        <v/>
      </c>
      <c r="L941" s="2429" t="str">
        <f>IF(INPUT_OUTPUT!BO928="","",INPUT_OUTPUT!BO928)</f>
        <v/>
      </c>
      <c r="M941" s="2429" t="str">
        <f>IF(INPUT_OUTPUT!BP928="","",INPUT_OUTPUT!BP928)</f>
        <v/>
      </c>
      <c r="N941" s="2429" t="str">
        <f>IF(INPUT_OUTPUT!BQ928="","",INPUT_OUTPUT!BQ928)</f>
        <v/>
      </c>
      <c r="O941" s="2429" t="str">
        <f>IF(INPUT_OUTPUT!BR928="","",INPUT_OUTPUT!BR928)</f>
        <v/>
      </c>
      <c r="P941" s="2429" t="str">
        <f>IF(INPUT_OUTPUT!BS928="","",INPUT_OUTPUT!BS928)</f>
        <v/>
      </c>
      <c r="Q941" s="2429" t="str">
        <f>IF(INPUT_OUTPUT!BT928="","",INPUT_OUTPUT!BT928)</f>
        <v/>
      </c>
      <c r="R941" s="2429" t="str">
        <f>IF(INPUT_OUTPUT!BU928="","",INPUT_OUTPUT!BU928)</f>
        <v/>
      </c>
      <c r="S941" s="2435" t="str">
        <f t="shared" si="46"/>
        <v/>
      </c>
      <c r="T941" s="2429" t="str">
        <f>IF(INPUT_OUTPUT!BV928="","",INPUT_OUTPUT!BV928)</f>
        <v/>
      </c>
      <c r="U941" s="2429" t="str">
        <f>IF(INPUT_OUTPUT!BW928="","",INPUT_OUTPUT!BW928)</f>
        <v/>
      </c>
      <c r="V941" s="2429" t="str">
        <f>IF(INPUT_OUTPUT!BX928="","",INPUT_OUTPUT!BX928)</f>
        <v/>
      </c>
      <c r="W941" s="2429" t="str">
        <f>IF(INPUT_OUTPUT!BY928="","",INPUT_OUTPUT!BY928)</f>
        <v/>
      </c>
      <c r="X941" s="2429" t="str">
        <f>IF(INPUT_OUTPUT!BZ928="","",INPUT_OUTPUT!BZ928)</f>
        <v/>
      </c>
      <c r="Y941" s="2429" t="str">
        <f>IF(INPUT_OUTPUT!CA928="","",INPUT_OUTPUT!CA928)</f>
        <v/>
      </c>
      <c r="Z941" s="2429" t="str">
        <f>IF(INPUT_OUTPUT!CB928="","",INPUT_OUTPUT!CB928)</f>
        <v/>
      </c>
      <c r="AA941" s="2435" t="str">
        <f t="shared" si="47"/>
        <v/>
      </c>
      <c r="AB941" s="2430" t="str">
        <f>IF(INPUT_OUTPUT!CC928="","",INPUT_OUTPUT!CC928)</f>
        <v/>
      </c>
      <c r="AC941" s="2430" t="str">
        <f>IF(INPUT_OUTPUT!CD928="","",INPUT_OUTPUT!CD928)</f>
        <v/>
      </c>
      <c r="AD941" s="2430" t="str">
        <f>IF(INPUT_OUTPUT!CE928="","",INPUT_OUTPUT!CE928)</f>
        <v/>
      </c>
      <c r="AE941" s="2430" t="str">
        <f>IF(INPUT_OUTPUT!CF928="","",INPUT_OUTPUT!CF928)</f>
        <v/>
      </c>
      <c r="AF941" s="2430" t="str">
        <f>IF(INPUT_OUTPUT!CG928="","",INPUT_OUTPUT!CG928)</f>
        <v/>
      </c>
      <c r="AG941" s="2430" t="str">
        <f>IF(INPUT_OUTPUT!CH928="","",INPUT_OUTPUT!CH928)</f>
        <v/>
      </c>
      <c r="AH941" s="2430" t="str">
        <f>IF(INPUT_OUTPUT!CI928="","",INPUT_OUTPUT!CI928)</f>
        <v/>
      </c>
    </row>
    <row r="942" spans="3:34" s="2437" customFormat="1" ht="12.75" customHeight="1">
      <c r="C942" s="2435" t="str">
        <f>IF(INPUT_OUTPUT!C929="","",INPUT_OUTPUT!C929)</f>
        <v/>
      </c>
      <c r="D942" s="2436" t="str">
        <f>IF(INPUT_OUTPUT!BH929="","",INPUT_OUTPUT!BH929)</f>
        <v/>
      </c>
      <c r="E942" s="2436" t="str">
        <f>IF(INPUT_OUTPUT!BI929="","",INPUT_OUTPUT!BI929)</f>
        <v/>
      </c>
      <c r="F942" s="2436" t="str">
        <f>IF(INPUT_OUTPUT!BJ929="","",INPUT_OUTPUT!BJ929)</f>
        <v/>
      </c>
      <c r="G942" s="2436" t="str">
        <f>IF(INPUT_OUTPUT!BK929="","",INPUT_OUTPUT!BK929)</f>
        <v/>
      </c>
      <c r="H942" s="2436" t="str">
        <f>IF(INPUT_OUTPUT!BL929="","",INPUT_OUTPUT!BL929)</f>
        <v/>
      </c>
      <c r="I942" s="2436" t="str">
        <f>IF(INPUT_OUTPUT!BM929="","",INPUT_OUTPUT!BM929)</f>
        <v/>
      </c>
      <c r="J942" s="2436" t="str">
        <f>IF(INPUT_OUTPUT!BN929="","",INPUT_OUTPUT!BN929)</f>
        <v/>
      </c>
      <c r="K942" s="2428" t="str">
        <f t="shared" si="45"/>
        <v/>
      </c>
      <c r="L942" s="2429" t="str">
        <f>IF(INPUT_OUTPUT!BO929="","",INPUT_OUTPUT!BO929)</f>
        <v/>
      </c>
      <c r="M942" s="2429" t="str">
        <f>IF(INPUT_OUTPUT!BP929="","",INPUT_OUTPUT!BP929)</f>
        <v/>
      </c>
      <c r="N942" s="2429" t="str">
        <f>IF(INPUT_OUTPUT!BQ929="","",INPUT_OUTPUT!BQ929)</f>
        <v/>
      </c>
      <c r="O942" s="2429" t="str">
        <f>IF(INPUT_OUTPUT!BR929="","",INPUT_OUTPUT!BR929)</f>
        <v/>
      </c>
      <c r="P942" s="2429" t="str">
        <f>IF(INPUT_OUTPUT!BS929="","",INPUT_OUTPUT!BS929)</f>
        <v/>
      </c>
      <c r="Q942" s="2429" t="str">
        <f>IF(INPUT_OUTPUT!BT929="","",INPUT_OUTPUT!BT929)</f>
        <v/>
      </c>
      <c r="R942" s="2429" t="str">
        <f>IF(INPUT_OUTPUT!BU929="","",INPUT_OUTPUT!BU929)</f>
        <v/>
      </c>
      <c r="S942" s="2435" t="str">
        <f t="shared" si="46"/>
        <v/>
      </c>
      <c r="T942" s="2429" t="str">
        <f>IF(INPUT_OUTPUT!BV929="","",INPUT_OUTPUT!BV929)</f>
        <v/>
      </c>
      <c r="U942" s="2429" t="str">
        <f>IF(INPUT_OUTPUT!BW929="","",INPUT_OUTPUT!BW929)</f>
        <v/>
      </c>
      <c r="V942" s="2429" t="str">
        <f>IF(INPUT_OUTPUT!BX929="","",INPUT_OUTPUT!BX929)</f>
        <v/>
      </c>
      <c r="W942" s="2429" t="str">
        <f>IF(INPUT_OUTPUT!BY929="","",INPUT_OUTPUT!BY929)</f>
        <v/>
      </c>
      <c r="X942" s="2429" t="str">
        <f>IF(INPUT_OUTPUT!BZ929="","",INPUT_OUTPUT!BZ929)</f>
        <v/>
      </c>
      <c r="Y942" s="2429" t="str">
        <f>IF(INPUT_OUTPUT!CA929="","",INPUT_OUTPUT!CA929)</f>
        <v/>
      </c>
      <c r="Z942" s="2429" t="str">
        <f>IF(INPUT_OUTPUT!CB929="","",INPUT_OUTPUT!CB929)</f>
        <v/>
      </c>
      <c r="AA942" s="2435" t="str">
        <f t="shared" si="47"/>
        <v/>
      </c>
      <c r="AB942" s="2430" t="str">
        <f>IF(INPUT_OUTPUT!CC929="","",INPUT_OUTPUT!CC929)</f>
        <v/>
      </c>
      <c r="AC942" s="2430" t="str">
        <f>IF(INPUT_OUTPUT!CD929="","",INPUT_OUTPUT!CD929)</f>
        <v/>
      </c>
      <c r="AD942" s="2430" t="str">
        <f>IF(INPUT_OUTPUT!CE929="","",INPUT_OUTPUT!CE929)</f>
        <v/>
      </c>
      <c r="AE942" s="2430" t="str">
        <f>IF(INPUT_OUTPUT!CF929="","",INPUT_OUTPUT!CF929)</f>
        <v/>
      </c>
      <c r="AF942" s="2430" t="str">
        <f>IF(INPUT_OUTPUT!CG929="","",INPUT_OUTPUT!CG929)</f>
        <v/>
      </c>
      <c r="AG942" s="2430" t="str">
        <f>IF(INPUT_OUTPUT!CH929="","",INPUT_OUTPUT!CH929)</f>
        <v/>
      </c>
      <c r="AH942" s="2430" t="str">
        <f>IF(INPUT_OUTPUT!CI929="","",INPUT_OUTPUT!CI929)</f>
        <v/>
      </c>
    </row>
    <row r="943" spans="3:34" s="2437" customFormat="1" ht="12.75" customHeight="1">
      <c r="C943" s="2435" t="str">
        <f>IF(INPUT_OUTPUT!C930="","",INPUT_OUTPUT!C930)</f>
        <v/>
      </c>
      <c r="D943" s="2436" t="str">
        <f>IF(INPUT_OUTPUT!BH930="","",INPUT_OUTPUT!BH930)</f>
        <v/>
      </c>
      <c r="E943" s="2436" t="str">
        <f>IF(INPUT_OUTPUT!BI930="","",INPUT_OUTPUT!BI930)</f>
        <v/>
      </c>
      <c r="F943" s="2436" t="str">
        <f>IF(INPUT_OUTPUT!BJ930="","",INPUT_OUTPUT!BJ930)</f>
        <v/>
      </c>
      <c r="G943" s="2436" t="str">
        <f>IF(INPUT_OUTPUT!BK930="","",INPUT_OUTPUT!BK930)</f>
        <v/>
      </c>
      <c r="H943" s="2436" t="str">
        <f>IF(INPUT_OUTPUT!BL930="","",INPUT_OUTPUT!BL930)</f>
        <v/>
      </c>
      <c r="I943" s="2436" t="str">
        <f>IF(INPUT_OUTPUT!BM930="","",INPUT_OUTPUT!BM930)</f>
        <v/>
      </c>
      <c r="J943" s="2436" t="str">
        <f>IF(INPUT_OUTPUT!BN930="","",INPUT_OUTPUT!BN930)</f>
        <v/>
      </c>
      <c r="K943" s="2428" t="str">
        <f t="shared" si="45"/>
        <v/>
      </c>
      <c r="L943" s="2429" t="str">
        <f>IF(INPUT_OUTPUT!BO930="","",INPUT_OUTPUT!BO930)</f>
        <v/>
      </c>
      <c r="M943" s="2429" t="str">
        <f>IF(INPUT_OUTPUT!BP930="","",INPUT_OUTPUT!BP930)</f>
        <v/>
      </c>
      <c r="N943" s="2429" t="str">
        <f>IF(INPUT_OUTPUT!BQ930="","",INPUT_OUTPUT!BQ930)</f>
        <v/>
      </c>
      <c r="O943" s="2429" t="str">
        <f>IF(INPUT_OUTPUT!BR930="","",INPUT_OUTPUT!BR930)</f>
        <v/>
      </c>
      <c r="P943" s="2429" t="str">
        <f>IF(INPUT_OUTPUT!BS930="","",INPUT_OUTPUT!BS930)</f>
        <v/>
      </c>
      <c r="Q943" s="2429" t="str">
        <f>IF(INPUT_OUTPUT!BT930="","",INPUT_OUTPUT!BT930)</f>
        <v/>
      </c>
      <c r="R943" s="2429" t="str">
        <f>IF(INPUT_OUTPUT!BU930="","",INPUT_OUTPUT!BU930)</f>
        <v/>
      </c>
      <c r="S943" s="2435" t="str">
        <f t="shared" si="46"/>
        <v/>
      </c>
      <c r="T943" s="2429" t="str">
        <f>IF(INPUT_OUTPUT!BV930="","",INPUT_OUTPUT!BV930)</f>
        <v/>
      </c>
      <c r="U943" s="2429" t="str">
        <f>IF(INPUT_OUTPUT!BW930="","",INPUT_OUTPUT!BW930)</f>
        <v/>
      </c>
      <c r="V943" s="2429" t="str">
        <f>IF(INPUT_OUTPUT!BX930="","",INPUT_OUTPUT!BX930)</f>
        <v/>
      </c>
      <c r="W943" s="2429" t="str">
        <f>IF(INPUT_OUTPUT!BY930="","",INPUT_OUTPUT!BY930)</f>
        <v/>
      </c>
      <c r="X943" s="2429" t="str">
        <f>IF(INPUT_OUTPUT!BZ930="","",INPUT_OUTPUT!BZ930)</f>
        <v/>
      </c>
      <c r="Y943" s="2429" t="str">
        <f>IF(INPUT_OUTPUT!CA930="","",INPUT_OUTPUT!CA930)</f>
        <v/>
      </c>
      <c r="Z943" s="2429" t="str">
        <f>IF(INPUT_OUTPUT!CB930="","",INPUT_OUTPUT!CB930)</f>
        <v/>
      </c>
      <c r="AA943" s="2435" t="str">
        <f t="shared" si="47"/>
        <v/>
      </c>
      <c r="AB943" s="2430" t="str">
        <f>IF(INPUT_OUTPUT!CC930="","",INPUT_OUTPUT!CC930)</f>
        <v/>
      </c>
      <c r="AC943" s="2430" t="str">
        <f>IF(INPUT_OUTPUT!CD930="","",INPUT_OUTPUT!CD930)</f>
        <v/>
      </c>
      <c r="AD943" s="2430" t="str">
        <f>IF(INPUT_OUTPUT!CE930="","",INPUT_OUTPUT!CE930)</f>
        <v/>
      </c>
      <c r="AE943" s="2430" t="str">
        <f>IF(INPUT_OUTPUT!CF930="","",INPUT_OUTPUT!CF930)</f>
        <v/>
      </c>
      <c r="AF943" s="2430" t="str">
        <f>IF(INPUT_OUTPUT!CG930="","",INPUT_OUTPUT!CG930)</f>
        <v/>
      </c>
      <c r="AG943" s="2430" t="str">
        <f>IF(INPUT_OUTPUT!CH930="","",INPUT_OUTPUT!CH930)</f>
        <v/>
      </c>
      <c r="AH943" s="2430" t="str">
        <f>IF(INPUT_OUTPUT!CI930="","",INPUT_OUTPUT!CI930)</f>
        <v/>
      </c>
    </row>
    <row r="944" spans="3:34" s="2437" customFormat="1" ht="12.75" customHeight="1">
      <c r="C944" s="2435" t="str">
        <f>IF(INPUT_OUTPUT!C931="","",INPUT_OUTPUT!C931)</f>
        <v/>
      </c>
      <c r="D944" s="2436" t="str">
        <f>IF(INPUT_OUTPUT!BH931="","",INPUT_OUTPUT!BH931)</f>
        <v/>
      </c>
      <c r="E944" s="2436" t="str">
        <f>IF(INPUT_OUTPUT!BI931="","",INPUT_OUTPUT!BI931)</f>
        <v/>
      </c>
      <c r="F944" s="2436" t="str">
        <f>IF(INPUT_OUTPUT!BJ931="","",INPUT_OUTPUT!BJ931)</f>
        <v/>
      </c>
      <c r="G944" s="2436" t="str">
        <f>IF(INPUT_OUTPUT!BK931="","",INPUT_OUTPUT!BK931)</f>
        <v/>
      </c>
      <c r="H944" s="2436" t="str">
        <f>IF(INPUT_OUTPUT!BL931="","",INPUT_OUTPUT!BL931)</f>
        <v/>
      </c>
      <c r="I944" s="2436" t="str">
        <f>IF(INPUT_OUTPUT!BM931="","",INPUT_OUTPUT!BM931)</f>
        <v/>
      </c>
      <c r="J944" s="2436" t="str">
        <f>IF(INPUT_OUTPUT!BN931="","",INPUT_OUTPUT!BN931)</f>
        <v/>
      </c>
      <c r="K944" s="2428" t="str">
        <f t="shared" si="45"/>
        <v/>
      </c>
      <c r="L944" s="2429" t="str">
        <f>IF(INPUT_OUTPUT!BO931="","",INPUT_OUTPUT!BO931)</f>
        <v/>
      </c>
      <c r="M944" s="2429" t="str">
        <f>IF(INPUT_OUTPUT!BP931="","",INPUT_OUTPUT!BP931)</f>
        <v/>
      </c>
      <c r="N944" s="2429" t="str">
        <f>IF(INPUT_OUTPUT!BQ931="","",INPUT_OUTPUT!BQ931)</f>
        <v/>
      </c>
      <c r="O944" s="2429" t="str">
        <f>IF(INPUT_OUTPUT!BR931="","",INPUT_OUTPUT!BR931)</f>
        <v/>
      </c>
      <c r="P944" s="2429" t="str">
        <f>IF(INPUT_OUTPUT!BS931="","",INPUT_OUTPUT!BS931)</f>
        <v/>
      </c>
      <c r="Q944" s="2429" t="str">
        <f>IF(INPUT_OUTPUT!BT931="","",INPUT_OUTPUT!BT931)</f>
        <v/>
      </c>
      <c r="R944" s="2429" t="str">
        <f>IF(INPUT_OUTPUT!BU931="","",INPUT_OUTPUT!BU931)</f>
        <v/>
      </c>
      <c r="S944" s="2435" t="str">
        <f t="shared" si="46"/>
        <v/>
      </c>
      <c r="T944" s="2429" t="str">
        <f>IF(INPUT_OUTPUT!BV931="","",INPUT_OUTPUT!BV931)</f>
        <v/>
      </c>
      <c r="U944" s="2429" t="str">
        <f>IF(INPUT_OUTPUT!BW931="","",INPUT_OUTPUT!BW931)</f>
        <v/>
      </c>
      <c r="V944" s="2429" t="str">
        <f>IF(INPUT_OUTPUT!BX931="","",INPUT_OUTPUT!BX931)</f>
        <v/>
      </c>
      <c r="W944" s="2429" t="str">
        <f>IF(INPUT_OUTPUT!BY931="","",INPUT_OUTPUT!BY931)</f>
        <v/>
      </c>
      <c r="X944" s="2429" t="str">
        <f>IF(INPUT_OUTPUT!BZ931="","",INPUT_OUTPUT!BZ931)</f>
        <v/>
      </c>
      <c r="Y944" s="2429" t="str">
        <f>IF(INPUT_OUTPUT!CA931="","",INPUT_OUTPUT!CA931)</f>
        <v/>
      </c>
      <c r="Z944" s="2429" t="str">
        <f>IF(INPUT_OUTPUT!CB931="","",INPUT_OUTPUT!CB931)</f>
        <v/>
      </c>
      <c r="AA944" s="2435" t="str">
        <f t="shared" si="47"/>
        <v/>
      </c>
      <c r="AB944" s="2430" t="str">
        <f>IF(INPUT_OUTPUT!CC931="","",INPUT_OUTPUT!CC931)</f>
        <v/>
      </c>
      <c r="AC944" s="2430" t="str">
        <f>IF(INPUT_OUTPUT!CD931="","",INPUT_OUTPUT!CD931)</f>
        <v/>
      </c>
      <c r="AD944" s="2430" t="str">
        <f>IF(INPUT_OUTPUT!CE931="","",INPUT_OUTPUT!CE931)</f>
        <v/>
      </c>
      <c r="AE944" s="2430" t="str">
        <f>IF(INPUT_OUTPUT!CF931="","",INPUT_OUTPUT!CF931)</f>
        <v/>
      </c>
      <c r="AF944" s="2430" t="str">
        <f>IF(INPUT_OUTPUT!CG931="","",INPUT_OUTPUT!CG931)</f>
        <v/>
      </c>
      <c r="AG944" s="2430" t="str">
        <f>IF(INPUT_OUTPUT!CH931="","",INPUT_OUTPUT!CH931)</f>
        <v/>
      </c>
      <c r="AH944" s="2430" t="str">
        <f>IF(INPUT_OUTPUT!CI931="","",INPUT_OUTPUT!CI931)</f>
        <v/>
      </c>
    </row>
    <row r="945" spans="3:34" s="2437" customFormat="1" ht="12.75" customHeight="1">
      <c r="C945" s="2435" t="str">
        <f>IF(INPUT_OUTPUT!C932="","",INPUT_OUTPUT!C932)</f>
        <v/>
      </c>
      <c r="D945" s="2436" t="str">
        <f>IF(INPUT_OUTPUT!BH932="","",INPUT_OUTPUT!BH932)</f>
        <v/>
      </c>
      <c r="E945" s="2436" t="str">
        <f>IF(INPUT_OUTPUT!BI932="","",INPUT_OUTPUT!BI932)</f>
        <v/>
      </c>
      <c r="F945" s="2436" t="str">
        <f>IF(INPUT_OUTPUT!BJ932="","",INPUT_OUTPUT!BJ932)</f>
        <v/>
      </c>
      <c r="G945" s="2436" t="str">
        <f>IF(INPUT_OUTPUT!BK932="","",INPUT_OUTPUT!BK932)</f>
        <v/>
      </c>
      <c r="H945" s="2436" t="str">
        <f>IF(INPUT_OUTPUT!BL932="","",INPUT_OUTPUT!BL932)</f>
        <v/>
      </c>
      <c r="I945" s="2436" t="str">
        <f>IF(INPUT_OUTPUT!BM932="","",INPUT_OUTPUT!BM932)</f>
        <v/>
      </c>
      <c r="J945" s="2436" t="str">
        <f>IF(INPUT_OUTPUT!BN932="","",INPUT_OUTPUT!BN932)</f>
        <v/>
      </c>
      <c r="K945" s="2428" t="str">
        <f t="shared" si="45"/>
        <v/>
      </c>
      <c r="L945" s="2429" t="str">
        <f>IF(INPUT_OUTPUT!BO932="","",INPUT_OUTPUT!BO932)</f>
        <v/>
      </c>
      <c r="M945" s="2429" t="str">
        <f>IF(INPUT_OUTPUT!BP932="","",INPUT_OUTPUT!BP932)</f>
        <v/>
      </c>
      <c r="N945" s="2429" t="str">
        <f>IF(INPUT_OUTPUT!BQ932="","",INPUT_OUTPUT!BQ932)</f>
        <v/>
      </c>
      <c r="O945" s="2429" t="str">
        <f>IF(INPUT_OUTPUT!BR932="","",INPUT_OUTPUT!BR932)</f>
        <v/>
      </c>
      <c r="P945" s="2429" t="str">
        <f>IF(INPUT_OUTPUT!BS932="","",INPUT_OUTPUT!BS932)</f>
        <v/>
      </c>
      <c r="Q945" s="2429" t="str">
        <f>IF(INPUT_OUTPUT!BT932="","",INPUT_OUTPUT!BT932)</f>
        <v/>
      </c>
      <c r="R945" s="2429" t="str">
        <f>IF(INPUT_OUTPUT!BU932="","",INPUT_OUTPUT!BU932)</f>
        <v/>
      </c>
      <c r="S945" s="2435" t="str">
        <f t="shared" si="46"/>
        <v/>
      </c>
      <c r="T945" s="2429" t="str">
        <f>IF(INPUT_OUTPUT!BV932="","",INPUT_OUTPUT!BV932)</f>
        <v/>
      </c>
      <c r="U945" s="2429" t="str">
        <f>IF(INPUT_OUTPUT!BW932="","",INPUT_OUTPUT!BW932)</f>
        <v/>
      </c>
      <c r="V945" s="2429" t="str">
        <f>IF(INPUT_OUTPUT!BX932="","",INPUT_OUTPUT!BX932)</f>
        <v/>
      </c>
      <c r="W945" s="2429" t="str">
        <f>IF(INPUT_OUTPUT!BY932="","",INPUT_OUTPUT!BY932)</f>
        <v/>
      </c>
      <c r="X945" s="2429" t="str">
        <f>IF(INPUT_OUTPUT!BZ932="","",INPUT_OUTPUT!BZ932)</f>
        <v/>
      </c>
      <c r="Y945" s="2429" t="str">
        <f>IF(INPUT_OUTPUT!CA932="","",INPUT_OUTPUT!CA932)</f>
        <v/>
      </c>
      <c r="Z945" s="2429" t="str">
        <f>IF(INPUT_OUTPUT!CB932="","",INPUT_OUTPUT!CB932)</f>
        <v/>
      </c>
      <c r="AA945" s="2435" t="str">
        <f t="shared" si="47"/>
        <v/>
      </c>
      <c r="AB945" s="2430" t="str">
        <f>IF(INPUT_OUTPUT!CC932="","",INPUT_OUTPUT!CC932)</f>
        <v/>
      </c>
      <c r="AC945" s="2430" t="str">
        <f>IF(INPUT_OUTPUT!CD932="","",INPUT_OUTPUT!CD932)</f>
        <v/>
      </c>
      <c r="AD945" s="2430" t="str">
        <f>IF(INPUT_OUTPUT!CE932="","",INPUT_OUTPUT!CE932)</f>
        <v/>
      </c>
      <c r="AE945" s="2430" t="str">
        <f>IF(INPUT_OUTPUT!CF932="","",INPUT_OUTPUT!CF932)</f>
        <v/>
      </c>
      <c r="AF945" s="2430" t="str">
        <f>IF(INPUT_OUTPUT!CG932="","",INPUT_OUTPUT!CG932)</f>
        <v/>
      </c>
      <c r="AG945" s="2430" t="str">
        <f>IF(INPUT_OUTPUT!CH932="","",INPUT_OUTPUT!CH932)</f>
        <v/>
      </c>
      <c r="AH945" s="2430" t="str">
        <f>IF(INPUT_OUTPUT!CI932="","",INPUT_OUTPUT!CI932)</f>
        <v/>
      </c>
    </row>
    <row r="946" spans="3:34" s="2437" customFormat="1" ht="12.75" customHeight="1">
      <c r="C946" s="2435" t="str">
        <f>IF(INPUT_OUTPUT!C933="","",INPUT_OUTPUT!C933)</f>
        <v/>
      </c>
      <c r="D946" s="2436" t="str">
        <f>IF(INPUT_OUTPUT!BH933="","",INPUT_OUTPUT!BH933)</f>
        <v/>
      </c>
      <c r="E946" s="2436" t="str">
        <f>IF(INPUT_OUTPUT!BI933="","",INPUT_OUTPUT!BI933)</f>
        <v/>
      </c>
      <c r="F946" s="2436" t="str">
        <f>IF(INPUT_OUTPUT!BJ933="","",INPUT_OUTPUT!BJ933)</f>
        <v/>
      </c>
      <c r="G946" s="2436" t="str">
        <f>IF(INPUT_OUTPUT!BK933="","",INPUT_OUTPUT!BK933)</f>
        <v/>
      </c>
      <c r="H946" s="2436" t="str">
        <f>IF(INPUT_OUTPUT!BL933="","",INPUT_OUTPUT!BL933)</f>
        <v/>
      </c>
      <c r="I946" s="2436" t="str">
        <f>IF(INPUT_OUTPUT!BM933="","",INPUT_OUTPUT!BM933)</f>
        <v/>
      </c>
      <c r="J946" s="2436" t="str">
        <f>IF(INPUT_OUTPUT!BN933="","",INPUT_OUTPUT!BN933)</f>
        <v/>
      </c>
      <c r="K946" s="2428" t="str">
        <f t="shared" si="45"/>
        <v/>
      </c>
      <c r="L946" s="2429" t="str">
        <f>IF(INPUT_OUTPUT!BO933="","",INPUT_OUTPUT!BO933)</f>
        <v/>
      </c>
      <c r="M946" s="2429" t="str">
        <f>IF(INPUT_OUTPUT!BP933="","",INPUT_OUTPUT!BP933)</f>
        <v/>
      </c>
      <c r="N946" s="2429" t="str">
        <f>IF(INPUT_OUTPUT!BQ933="","",INPUT_OUTPUT!BQ933)</f>
        <v/>
      </c>
      <c r="O946" s="2429" t="str">
        <f>IF(INPUT_OUTPUT!BR933="","",INPUT_OUTPUT!BR933)</f>
        <v/>
      </c>
      <c r="P946" s="2429" t="str">
        <f>IF(INPUT_OUTPUT!BS933="","",INPUT_OUTPUT!BS933)</f>
        <v/>
      </c>
      <c r="Q946" s="2429" t="str">
        <f>IF(INPUT_OUTPUT!BT933="","",INPUT_OUTPUT!BT933)</f>
        <v/>
      </c>
      <c r="R946" s="2429" t="str">
        <f>IF(INPUT_OUTPUT!BU933="","",INPUT_OUTPUT!BU933)</f>
        <v/>
      </c>
      <c r="S946" s="2435" t="str">
        <f t="shared" si="46"/>
        <v/>
      </c>
      <c r="T946" s="2429" t="str">
        <f>IF(INPUT_OUTPUT!BV933="","",INPUT_OUTPUT!BV933)</f>
        <v/>
      </c>
      <c r="U946" s="2429" t="str">
        <f>IF(INPUT_OUTPUT!BW933="","",INPUT_OUTPUT!BW933)</f>
        <v/>
      </c>
      <c r="V946" s="2429" t="str">
        <f>IF(INPUT_OUTPUT!BX933="","",INPUT_OUTPUT!BX933)</f>
        <v/>
      </c>
      <c r="W946" s="2429" t="str">
        <f>IF(INPUT_OUTPUT!BY933="","",INPUT_OUTPUT!BY933)</f>
        <v/>
      </c>
      <c r="X946" s="2429" t="str">
        <f>IF(INPUT_OUTPUT!BZ933="","",INPUT_OUTPUT!BZ933)</f>
        <v/>
      </c>
      <c r="Y946" s="2429" t="str">
        <f>IF(INPUT_OUTPUT!CA933="","",INPUT_OUTPUT!CA933)</f>
        <v/>
      </c>
      <c r="Z946" s="2429" t="str">
        <f>IF(INPUT_OUTPUT!CB933="","",INPUT_OUTPUT!CB933)</f>
        <v/>
      </c>
      <c r="AA946" s="2435" t="str">
        <f t="shared" si="47"/>
        <v/>
      </c>
      <c r="AB946" s="2430" t="str">
        <f>IF(INPUT_OUTPUT!CC933="","",INPUT_OUTPUT!CC933)</f>
        <v/>
      </c>
      <c r="AC946" s="2430" t="str">
        <f>IF(INPUT_OUTPUT!CD933="","",INPUT_OUTPUT!CD933)</f>
        <v/>
      </c>
      <c r="AD946" s="2430" t="str">
        <f>IF(INPUT_OUTPUT!CE933="","",INPUT_OUTPUT!CE933)</f>
        <v/>
      </c>
      <c r="AE946" s="2430" t="str">
        <f>IF(INPUT_OUTPUT!CF933="","",INPUT_OUTPUT!CF933)</f>
        <v/>
      </c>
      <c r="AF946" s="2430" t="str">
        <f>IF(INPUT_OUTPUT!CG933="","",INPUT_OUTPUT!CG933)</f>
        <v/>
      </c>
      <c r="AG946" s="2430" t="str">
        <f>IF(INPUT_OUTPUT!CH933="","",INPUT_OUTPUT!CH933)</f>
        <v/>
      </c>
      <c r="AH946" s="2430" t="str">
        <f>IF(INPUT_OUTPUT!CI933="","",INPUT_OUTPUT!CI933)</f>
        <v/>
      </c>
    </row>
    <row r="947" spans="3:34" s="2437" customFormat="1" ht="12.75" customHeight="1">
      <c r="C947" s="2435" t="str">
        <f>IF(INPUT_OUTPUT!C934="","",INPUT_OUTPUT!C934)</f>
        <v/>
      </c>
      <c r="D947" s="2436" t="str">
        <f>IF(INPUT_OUTPUT!BH934="","",INPUT_OUTPUT!BH934)</f>
        <v/>
      </c>
      <c r="E947" s="2436" t="str">
        <f>IF(INPUT_OUTPUT!BI934="","",INPUT_OUTPUT!BI934)</f>
        <v/>
      </c>
      <c r="F947" s="2436" t="str">
        <f>IF(INPUT_OUTPUT!BJ934="","",INPUT_OUTPUT!BJ934)</f>
        <v/>
      </c>
      <c r="G947" s="2436" t="str">
        <f>IF(INPUT_OUTPUT!BK934="","",INPUT_OUTPUT!BK934)</f>
        <v/>
      </c>
      <c r="H947" s="2436" t="str">
        <f>IF(INPUT_OUTPUT!BL934="","",INPUT_OUTPUT!BL934)</f>
        <v/>
      </c>
      <c r="I947" s="2436" t="str">
        <f>IF(INPUT_OUTPUT!BM934="","",INPUT_OUTPUT!BM934)</f>
        <v/>
      </c>
      <c r="J947" s="2436" t="str">
        <f>IF(INPUT_OUTPUT!BN934="","",INPUT_OUTPUT!BN934)</f>
        <v/>
      </c>
      <c r="K947" s="2428" t="str">
        <f t="shared" si="45"/>
        <v/>
      </c>
      <c r="L947" s="2429" t="str">
        <f>IF(INPUT_OUTPUT!BO934="","",INPUT_OUTPUT!BO934)</f>
        <v/>
      </c>
      <c r="M947" s="2429" t="str">
        <f>IF(INPUT_OUTPUT!BP934="","",INPUT_OUTPUT!BP934)</f>
        <v/>
      </c>
      <c r="N947" s="2429" t="str">
        <f>IF(INPUT_OUTPUT!BQ934="","",INPUT_OUTPUT!BQ934)</f>
        <v/>
      </c>
      <c r="O947" s="2429" t="str">
        <f>IF(INPUT_OUTPUT!BR934="","",INPUT_OUTPUT!BR934)</f>
        <v/>
      </c>
      <c r="P947" s="2429" t="str">
        <f>IF(INPUT_OUTPUT!BS934="","",INPUT_OUTPUT!BS934)</f>
        <v/>
      </c>
      <c r="Q947" s="2429" t="str">
        <f>IF(INPUT_OUTPUT!BT934="","",INPUT_OUTPUT!BT934)</f>
        <v/>
      </c>
      <c r="R947" s="2429" t="str">
        <f>IF(INPUT_OUTPUT!BU934="","",INPUT_OUTPUT!BU934)</f>
        <v/>
      </c>
      <c r="S947" s="2435" t="str">
        <f t="shared" si="46"/>
        <v/>
      </c>
      <c r="T947" s="2429" t="str">
        <f>IF(INPUT_OUTPUT!BV934="","",INPUT_OUTPUT!BV934)</f>
        <v/>
      </c>
      <c r="U947" s="2429" t="str">
        <f>IF(INPUT_OUTPUT!BW934="","",INPUT_OUTPUT!BW934)</f>
        <v/>
      </c>
      <c r="V947" s="2429" t="str">
        <f>IF(INPUT_OUTPUT!BX934="","",INPUT_OUTPUT!BX934)</f>
        <v/>
      </c>
      <c r="W947" s="2429" t="str">
        <f>IF(INPUT_OUTPUT!BY934="","",INPUT_OUTPUT!BY934)</f>
        <v/>
      </c>
      <c r="X947" s="2429" t="str">
        <f>IF(INPUT_OUTPUT!BZ934="","",INPUT_OUTPUT!BZ934)</f>
        <v/>
      </c>
      <c r="Y947" s="2429" t="str">
        <f>IF(INPUT_OUTPUT!CA934="","",INPUT_OUTPUT!CA934)</f>
        <v/>
      </c>
      <c r="Z947" s="2429" t="str">
        <f>IF(INPUT_OUTPUT!CB934="","",INPUT_OUTPUT!CB934)</f>
        <v/>
      </c>
      <c r="AA947" s="2435" t="str">
        <f t="shared" si="47"/>
        <v/>
      </c>
      <c r="AB947" s="2430" t="str">
        <f>IF(INPUT_OUTPUT!CC934="","",INPUT_OUTPUT!CC934)</f>
        <v/>
      </c>
      <c r="AC947" s="2430" t="str">
        <f>IF(INPUT_OUTPUT!CD934="","",INPUT_OUTPUT!CD934)</f>
        <v/>
      </c>
      <c r="AD947" s="2430" t="str">
        <f>IF(INPUT_OUTPUT!CE934="","",INPUT_OUTPUT!CE934)</f>
        <v/>
      </c>
      <c r="AE947" s="2430" t="str">
        <f>IF(INPUT_OUTPUT!CF934="","",INPUT_OUTPUT!CF934)</f>
        <v/>
      </c>
      <c r="AF947" s="2430" t="str">
        <f>IF(INPUT_OUTPUT!CG934="","",INPUT_OUTPUT!CG934)</f>
        <v/>
      </c>
      <c r="AG947" s="2430" t="str">
        <f>IF(INPUT_OUTPUT!CH934="","",INPUT_OUTPUT!CH934)</f>
        <v/>
      </c>
      <c r="AH947" s="2430" t="str">
        <f>IF(INPUT_OUTPUT!CI934="","",INPUT_OUTPUT!CI934)</f>
        <v/>
      </c>
    </row>
    <row r="948" spans="3:34" s="2437" customFormat="1" ht="12.75" customHeight="1">
      <c r="C948" s="2435" t="str">
        <f>IF(INPUT_OUTPUT!C935="","",INPUT_OUTPUT!C935)</f>
        <v/>
      </c>
      <c r="D948" s="2436" t="str">
        <f>IF(INPUT_OUTPUT!BH935="","",INPUT_OUTPUT!BH935)</f>
        <v/>
      </c>
      <c r="E948" s="2436" t="str">
        <f>IF(INPUT_OUTPUT!BI935="","",INPUT_OUTPUT!BI935)</f>
        <v/>
      </c>
      <c r="F948" s="2436" t="str">
        <f>IF(INPUT_OUTPUT!BJ935="","",INPUT_OUTPUT!BJ935)</f>
        <v/>
      </c>
      <c r="G948" s="2436" t="str">
        <f>IF(INPUT_OUTPUT!BK935="","",INPUT_OUTPUT!BK935)</f>
        <v/>
      </c>
      <c r="H948" s="2436" t="str">
        <f>IF(INPUT_OUTPUT!BL935="","",INPUT_OUTPUT!BL935)</f>
        <v/>
      </c>
      <c r="I948" s="2436" t="str">
        <f>IF(INPUT_OUTPUT!BM935="","",INPUT_OUTPUT!BM935)</f>
        <v/>
      </c>
      <c r="J948" s="2436" t="str">
        <f>IF(INPUT_OUTPUT!BN935="","",INPUT_OUTPUT!BN935)</f>
        <v/>
      </c>
      <c r="K948" s="2428" t="str">
        <f t="shared" si="45"/>
        <v/>
      </c>
      <c r="L948" s="2429" t="str">
        <f>IF(INPUT_OUTPUT!BO935="","",INPUT_OUTPUT!BO935)</f>
        <v/>
      </c>
      <c r="M948" s="2429" t="str">
        <f>IF(INPUT_OUTPUT!BP935="","",INPUT_OUTPUT!BP935)</f>
        <v/>
      </c>
      <c r="N948" s="2429" t="str">
        <f>IF(INPUT_OUTPUT!BQ935="","",INPUT_OUTPUT!BQ935)</f>
        <v/>
      </c>
      <c r="O948" s="2429" t="str">
        <f>IF(INPUT_OUTPUT!BR935="","",INPUT_OUTPUT!BR935)</f>
        <v/>
      </c>
      <c r="P948" s="2429" t="str">
        <f>IF(INPUT_OUTPUT!BS935="","",INPUT_OUTPUT!BS935)</f>
        <v/>
      </c>
      <c r="Q948" s="2429" t="str">
        <f>IF(INPUT_OUTPUT!BT935="","",INPUT_OUTPUT!BT935)</f>
        <v/>
      </c>
      <c r="R948" s="2429" t="str">
        <f>IF(INPUT_OUTPUT!BU935="","",INPUT_OUTPUT!BU935)</f>
        <v/>
      </c>
      <c r="S948" s="2435" t="str">
        <f t="shared" si="46"/>
        <v/>
      </c>
      <c r="T948" s="2429" t="str">
        <f>IF(INPUT_OUTPUT!BV935="","",INPUT_OUTPUT!BV935)</f>
        <v/>
      </c>
      <c r="U948" s="2429" t="str">
        <f>IF(INPUT_OUTPUT!BW935="","",INPUT_OUTPUT!BW935)</f>
        <v/>
      </c>
      <c r="V948" s="2429" t="str">
        <f>IF(INPUT_OUTPUT!BX935="","",INPUT_OUTPUT!BX935)</f>
        <v/>
      </c>
      <c r="W948" s="2429" t="str">
        <f>IF(INPUT_OUTPUT!BY935="","",INPUT_OUTPUT!BY935)</f>
        <v/>
      </c>
      <c r="X948" s="2429" t="str">
        <f>IF(INPUT_OUTPUT!BZ935="","",INPUT_OUTPUT!BZ935)</f>
        <v/>
      </c>
      <c r="Y948" s="2429" t="str">
        <f>IF(INPUT_OUTPUT!CA935="","",INPUT_OUTPUT!CA935)</f>
        <v/>
      </c>
      <c r="Z948" s="2429" t="str">
        <f>IF(INPUT_OUTPUT!CB935="","",INPUT_OUTPUT!CB935)</f>
        <v/>
      </c>
      <c r="AA948" s="2435" t="str">
        <f t="shared" si="47"/>
        <v/>
      </c>
      <c r="AB948" s="2430" t="str">
        <f>IF(INPUT_OUTPUT!CC935="","",INPUT_OUTPUT!CC935)</f>
        <v/>
      </c>
      <c r="AC948" s="2430" t="str">
        <f>IF(INPUT_OUTPUT!CD935="","",INPUT_OUTPUT!CD935)</f>
        <v/>
      </c>
      <c r="AD948" s="2430" t="str">
        <f>IF(INPUT_OUTPUT!CE935="","",INPUT_OUTPUT!CE935)</f>
        <v/>
      </c>
      <c r="AE948" s="2430" t="str">
        <f>IF(INPUT_OUTPUT!CF935="","",INPUT_OUTPUT!CF935)</f>
        <v/>
      </c>
      <c r="AF948" s="2430" t="str">
        <f>IF(INPUT_OUTPUT!CG935="","",INPUT_OUTPUT!CG935)</f>
        <v/>
      </c>
      <c r="AG948" s="2430" t="str">
        <f>IF(INPUT_OUTPUT!CH935="","",INPUT_OUTPUT!CH935)</f>
        <v/>
      </c>
      <c r="AH948" s="2430" t="str">
        <f>IF(INPUT_OUTPUT!CI935="","",INPUT_OUTPUT!CI935)</f>
        <v/>
      </c>
    </row>
    <row r="949" spans="3:34" s="2437" customFormat="1" ht="12.75" customHeight="1">
      <c r="C949" s="2435" t="str">
        <f>IF(INPUT_OUTPUT!C936="","",INPUT_OUTPUT!C936)</f>
        <v/>
      </c>
      <c r="D949" s="2436" t="str">
        <f>IF(INPUT_OUTPUT!BH936="","",INPUT_OUTPUT!BH936)</f>
        <v/>
      </c>
      <c r="E949" s="2436" t="str">
        <f>IF(INPUT_OUTPUT!BI936="","",INPUT_OUTPUT!BI936)</f>
        <v/>
      </c>
      <c r="F949" s="2436" t="str">
        <f>IF(INPUT_OUTPUT!BJ936="","",INPUT_OUTPUT!BJ936)</f>
        <v/>
      </c>
      <c r="G949" s="2436" t="str">
        <f>IF(INPUT_OUTPUT!BK936="","",INPUT_OUTPUT!BK936)</f>
        <v/>
      </c>
      <c r="H949" s="2436" t="str">
        <f>IF(INPUT_OUTPUT!BL936="","",INPUT_OUTPUT!BL936)</f>
        <v/>
      </c>
      <c r="I949" s="2436" t="str">
        <f>IF(INPUT_OUTPUT!BM936="","",INPUT_OUTPUT!BM936)</f>
        <v/>
      </c>
      <c r="J949" s="2436" t="str">
        <f>IF(INPUT_OUTPUT!BN936="","",INPUT_OUTPUT!BN936)</f>
        <v/>
      </c>
      <c r="K949" s="2428" t="str">
        <f t="shared" si="45"/>
        <v/>
      </c>
      <c r="L949" s="2429" t="str">
        <f>IF(INPUT_OUTPUT!BO936="","",INPUT_OUTPUT!BO936)</f>
        <v/>
      </c>
      <c r="M949" s="2429" t="str">
        <f>IF(INPUT_OUTPUT!BP936="","",INPUT_OUTPUT!BP936)</f>
        <v/>
      </c>
      <c r="N949" s="2429" t="str">
        <f>IF(INPUT_OUTPUT!BQ936="","",INPUT_OUTPUT!BQ936)</f>
        <v/>
      </c>
      <c r="O949" s="2429" t="str">
        <f>IF(INPUT_OUTPUT!BR936="","",INPUT_OUTPUT!BR936)</f>
        <v/>
      </c>
      <c r="P949" s="2429" t="str">
        <f>IF(INPUT_OUTPUT!BS936="","",INPUT_OUTPUT!BS936)</f>
        <v/>
      </c>
      <c r="Q949" s="2429" t="str">
        <f>IF(INPUT_OUTPUT!BT936="","",INPUT_OUTPUT!BT936)</f>
        <v/>
      </c>
      <c r="R949" s="2429" t="str">
        <f>IF(INPUT_OUTPUT!BU936="","",INPUT_OUTPUT!BU936)</f>
        <v/>
      </c>
      <c r="S949" s="2435" t="str">
        <f t="shared" si="46"/>
        <v/>
      </c>
      <c r="T949" s="2429" t="str">
        <f>IF(INPUT_OUTPUT!BV936="","",INPUT_OUTPUT!BV936)</f>
        <v/>
      </c>
      <c r="U949" s="2429" t="str">
        <f>IF(INPUT_OUTPUT!BW936="","",INPUT_OUTPUT!BW936)</f>
        <v/>
      </c>
      <c r="V949" s="2429" t="str">
        <f>IF(INPUT_OUTPUT!BX936="","",INPUT_OUTPUT!BX936)</f>
        <v/>
      </c>
      <c r="W949" s="2429" t="str">
        <f>IF(INPUT_OUTPUT!BY936="","",INPUT_OUTPUT!BY936)</f>
        <v/>
      </c>
      <c r="X949" s="2429" t="str">
        <f>IF(INPUT_OUTPUT!BZ936="","",INPUT_OUTPUT!BZ936)</f>
        <v/>
      </c>
      <c r="Y949" s="2429" t="str">
        <f>IF(INPUT_OUTPUT!CA936="","",INPUT_OUTPUT!CA936)</f>
        <v/>
      </c>
      <c r="Z949" s="2429" t="str">
        <f>IF(INPUT_OUTPUT!CB936="","",INPUT_OUTPUT!CB936)</f>
        <v/>
      </c>
      <c r="AA949" s="2435" t="str">
        <f t="shared" si="47"/>
        <v/>
      </c>
      <c r="AB949" s="2430" t="str">
        <f>IF(INPUT_OUTPUT!CC936="","",INPUT_OUTPUT!CC936)</f>
        <v/>
      </c>
      <c r="AC949" s="2430" t="str">
        <f>IF(INPUT_OUTPUT!CD936="","",INPUT_OUTPUT!CD936)</f>
        <v/>
      </c>
      <c r="AD949" s="2430" t="str">
        <f>IF(INPUT_OUTPUT!CE936="","",INPUT_OUTPUT!CE936)</f>
        <v/>
      </c>
      <c r="AE949" s="2430" t="str">
        <f>IF(INPUT_OUTPUT!CF936="","",INPUT_OUTPUT!CF936)</f>
        <v/>
      </c>
      <c r="AF949" s="2430" t="str">
        <f>IF(INPUT_OUTPUT!CG936="","",INPUT_OUTPUT!CG936)</f>
        <v/>
      </c>
      <c r="AG949" s="2430" t="str">
        <f>IF(INPUT_OUTPUT!CH936="","",INPUT_OUTPUT!CH936)</f>
        <v/>
      </c>
      <c r="AH949" s="2430" t="str">
        <f>IF(INPUT_OUTPUT!CI936="","",INPUT_OUTPUT!CI936)</f>
        <v/>
      </c>
    </row>
    <row r="950" spans="3:34" s="2437" customFormat="1" ht="12.75" customHeight="1">
      <c r="C950" s="2435" t="str">
        <f>IF(INPUT_OUTPUT!C937="","",INPUT_OUTPUT!C937)</f>
        <v/>
      </c>
      <c r="D950" s="2436" t="str">
        <f>IF(INPUT_OUTPUT!BH937="","",INPUT_OUTPUT!BH937)</f>
        <v/>
      </c>
      <c r="E950" s="2436" t="str">
        <f>IF(INPUT_OUTPUT!BI937="","",INPUT_OUTPUT!BI937)</f>
        <v/>
      </c>
      <c r="F950" s="2436" t="str">
        <f>IF(INPUT_OUTPUT!BJ937="","",INPUT_OUTPUT!BJ937)</f>
        <v/>
      </c>
      <c r="G950" s="2436" t="str">
        <f>IF(INPUT_OUTPUT!BK937="","",INPUT_OUTPUT!BK937)</f>
        <v/>
      </c>
      <c r="H950" s="2436" t="str">
        <f>IF(INPUT_OUTPUT!BL937="","",INPUT_OUTPUT!BL937)</f>
        <v/>
      </c>
      <c r="I950" s="2436" t="str">
        <f>IF(INPUT_OUTPUT!BM937="","",INPUT_OUTPUT!BM937)</f>
        <v/>
      </c>
      <c r="J950" s="2436" t="str">
        <f>IF(INPUT_OUTPUT!BN937="","",INPUT_OUTPUT!BN937)</f>
        <v/>
      </c>
      <c r="K950" s="2428" t="str">
        <f t="shared" si="45"/>
        <v/>
      </c>
      <c r="L950" s="2429" t="str">
        <f>IF(INPUT_OUTPUT!BO937="","",INPUT_OUTPUT!BO937)</f>
        <v/>
      </c>
      <c r="M950" s="2429" t="str">
        <f>IF(INPUT_OUTPUT!BP937="","",INPUT_OUTPUT!BP937)</f>
        <v/>
      </c>
      <c r="N950" s="2429" t="str">
        <f>IF(INPUT_OUTPUT!BQ937="","",INPUT_OUTPUT!BQ937)</f>
        <v/>
      </c>
      <c r="O950" s="2429" t="str">
        <f>IF(INPUT_OUTPUT!BR937="","",INPUT_OUTPUT!BR937)</f>
        <v/>
      </c>
      <c r="P950" s="2429" t="str">
        <f>IF(INPUT_OUTPUT!BS937="","",INPUT_OUTPUT!BS937)</f>
        <v/>
      </c>
      <c r="Q950" s="2429" t="str">
        <f>IF(INPUT_OUTPUT!BT937="","",INPUT_OUTPUT!BT937)</f>
        <v/>
      </c>
      <c r="R950" s="2429" t="str">
        <f>IF(INPUT_OUTPUT!BU937="","",INPUT_OUTPUT!BU937)</f>
        <v/>
      </c>
      <c r="S950" s="2435" t="str">
        <f t="shared" si="46"/>
        <v/>
      </c>
      <c r="T950" s="2429" t="str">
        <f>IF(INPUT_OUTPUT!BV937="","",INPUT_OUTPUT!BV937)</f>
        <v/>
      </c>
      <c r="U950" s="2429" t="str">
        <f>IF(INPUT_OUTPUT!BW937="","",INPUT_OUTPUT!BW937)</f>
        <v/>
      </c>
      <c r="V950" s="2429" t="str">
        <f>IF(INPUT_OUTPUT!BX937="","",INPUT_OUTPUT!BX937)</f>
        <v/>
      </c>
      <c r="W950" s="2429" t="str">
        <f>IF(INPUT_OUTPUT!BY937="","",INPUT_OUTPUT!BY937)</f>
        <v/>
      </c>
      <c r="X950" s="2429" t="str">
        <f>IF(INPUT_OUTPUT!BZ937="","",INPUT_OUTPUT!BZ937)</f>
        <v/>
      </c>
      <c r="Y950" s="2429" t="str">
        <f>IF(INPUT_OUTPUT!CA937="","",INPUT_OUTPUT!CA937)</f>
        <v/>
      </c>
      <c r="Z950" s="2429" t="str">
        <f>IF(INPUT_OUTPUT!CB937="","",INPUT_OUTPUT!CB937)</f>
        <v/>
      </c>
      <c r="AA950" s="2435" t="str">
        <f t="shared" si="47"/>
        <v/>
      </c>
      <c r="AB950" s="2430" t="str">
        <f>IF(INPUT_OUTPUT!CC937="","",INPUT_OUTPUT!CC937)</f>
        <v/>
      </c>
      <c r="AC950" s="2430" t="str">
        <f>IF(INPUT_OUTPUT!CD937="","",INPUT_OUTPUT!CD937)</f>
        <v/>
      </c>
      <c r="AD950" s="2430" t="str">
        <f>IF(INPUT_OUTPUT!CE937="","",INPUT_OUTPUT!CE937)</f>
        <v/>
      </c>
      <c r="AE950" s="2430" t="str">
        <f>IF(INPUT_OUTPUT!CF937="","",INPUT_OUTPUT!CF937)</f>
        <v/>
      </c>
      <c r="AF950" s="2430" t="str">
        <f>IF(INPUT_OUTPUT!CG937="","",INPUT_OUTPUT!CG937)</f>
        <v/>
      </c>
      <c r="AG950" s="2430" t="str">
        <f>IF(INPUT_OUTPUT!CH937="","",INPUT_OUTPUT!CH937)</f>
        <v/>
      </c>
      <c r="AH950" s="2430" t="str">
        <f>IF(INPUT_OUTPUT!CI937="","",INPUT_OUTPUT!CI937)</f>
        <v/>
      </c>
    </row>
    <row r="951" spans="3:34" s="2437" customFormat="1" ht="12.75" customHeight="1">
      <c r="C951" s="2435" t="str">
        <f>IF(INPUT_OUTPUT!C938="","",INPUT_OUTPUT!C938)</f>
        <v/>
      </c>
      <c r="D951" s="2436" t="str">
        <f>IF(INPUT_OUTPUT!BH938="","",INPUT_OUTPUT!BH938)</f>
        <v/>
      </c>
      <c r="E951" s="2436" t="str">
        <f>IF(INPUT_OUTPUT!BI938="","",INPUT_OUTPUT!BI938)</f>
        <v/>
      </c>
      <c r="F951" s="2436" t="str">
        <f>IF(INPUT_OUTPUT!BJ938="","",INPUT_OUTPUT!BJ938)</f>
        <v/>
      </c>
      <c r="G951" s="2436" t="str">
        <f>IF(INPUT_OUTPUT!BK938="","",INPUT_OUTPUT!BK938)</f>
        <v/>
      </c>
      <c r="H951" s="2436" t="str">
        <f>IF(INPUT_OUTPUT!BL938="","",INPUT_OUTPUT!BL938)</f>
        <v/>
      </c>
      <c r="I951" s="2436" t="str">
        <f>IF(INPUT_OUTPUT!BM938="","",INPUT_OUTPUT!BM938)</f>
        <v/>
      </c>
      <c r="J951" s="2436" t="str">
        <f>IF(INPUT_OUTPUT!BN938="","",INPUT_OUTPUT!BN938)</f>
        <v/>
      </c>
      <c r="K951" s="2428" t="str">
        <f t="shared" si="45"/>
        <v/>
      </c>
      <c r="L951" s="2429" t="str">
        <f>IF(INPUT_OUTPUT!BO938="","",INPUT_OUTPUT!BO938)</f>
        <v/>
      </c>
      <c r="M951" s="2429" t="str">
        <f>IF(INPUT_OUTPUT!BP938="","",INPUT_OUTPUT!BP938)</f>
        <v/>
      </c>
      <c r="N951" s="2429" t="str">
        <f>IF(INPUT_OUTPUT!BQ938="","",INPUT_OUTPUT!BQ938)</f>
        <v/>
      </c>
      <c r="O951" s="2429" t="str">
        <f>IF(INPUT_OUTPUT!BR938="","",INPUT_OUTPUT!BR938)</f>
        <v/>
      </c>
      <c r="P951" s="2429" t="str">
        <f>IF(INPUT_OUTPUT!BS938="","",INPUT_OUTPUT!BS938)</f>
        <v/>
      </c>
      <c r="Q951" s="2429" t="str">
        <f>IF(INPUT_OUTPUT!BT938="","",INPUT_OUTPUT!BT938)</f>
        <v/>
      </c>
      <c r="R951" s="2429" t="str">
        <f>IF(INPUT_OUTPUT!BU938="","",INPUT_OUTPUT!BU938)</f>
        <v/>
      </c>
      <c r="S951" s="2435" t="str">
        <f t="shared" si="46"/>
        <v/>
      </c>
      <c r="T951" s="2429" t="str">
        <f>IF(INPUT_OUTPUT!BV938="","",INPUT_OUTPUT!BV938)</f>
        <v/>
      </c>
      <c r="U951" s="2429" t="str">
        <f>IF(INPUT_OUTPUT!BW938="","",INPUT_OUTPUT!BW938)</f>
        <v/>
      </c>
      <c r="V951" s="2429" t="str">
        <f>IF(INPUT_OUTPUT!BX938="","",INPUT_OUTPUT!BX938)</f>
        <v/>
      </c>
      <c r="W951" s="2429" t="str">
        <f>IF(INPUT_OUTPUT!BY938="","",INPUT_OUTPUT!BY938)</f>
        <v/>
      </c>
      <c r="X951" s="2429" t="str">
        <f>IF(INPUT_OUTPUT!BZ938="","",INPUT_OUTPUT!BZ938)</f>
        <v/>
      </c>
      <c r="Y951" s="2429" t="str">
        <f>IF(INPUT_OUTPUT!CA938="","",INPUT_OUTPUT!CA938)</f>
        <v/>
      </c>
      <c r="Z951" s="2429" t="str">
        <f>IF(INPUT_OUTPUT!CB938="","",INPUT_OUTPUT!CB938)</f>
        <v/>
      </c>
      <c r="AA951" s="2435" t="str">
        <f t="shared" si="47"/>
        <v/>
      </c>
      <c r="AB951" s="2430" t="str">
        <f>IF(INPUT_OUTPUT!CC938="","",INPUT_OUTPUT!CC938)</f>
        <v/>
      </c>
      <c r="AC951" s="2430" t="str">
        <f>IF(INPUT_OUTPUT!CD938="","",INPUT_OUTPUT!CD938)</f>
        <v/>
      </c>
      <c r="AD951" s="2430" t="str">
        <f>IF(INPUT_OUTPUT!CE938="","",INPUT_OUTPUT!CE938)</f>
        <v/>
      </c>
      <c r="AE951" s="2430" t="str">
        <f>IF(INPUT_OUTPUT!CF938="","",INPUT_OUTPUT!CF938)</f>
        <v/>
      </c>
      <c r="AF951" s="2430" t="str">
        <f>IF(INPUT_OUTPUT!CG938="","",INPUT_OUTPUT!CG938)</f>
        <v/>
      </c>
      <c r="AG951" s="2430" t="str">
        <f>IF(INPUT_OUTPUT!CH938="","",INPUT_OUTPUT!CH938)</f>
        <v/>
      </c>
      <c r="AH951" s="2430" t="str">
        <f>IF(INPUT_OUTPUT!CI938="","",INPUT_OUTPUT!CI938)</f>
        <v/>
      </c>
    </row>
    <row r="952" spans="3:34" s="2437" customFormat="1" ht="12.75" customHeight="1">
      <c r="C952" s="2435" t="str">
        <f>IF(INPUT_OUTPUT!C939="","",INPUT_OUTPUT!C939)</f>
        <v/>
      </c>
      <c r="D952" s="2436" t="str">
        <f>IF(INPUT_OUTPUT!BH939="","",INPUT_OUTPUT!BH939)</f>
        <v/>
      </c>
      <c r="E952" s="2436" t="str">
        <f>IF(INPUT_OUTPUT!BI939="","",INPUT_OUTPUT!BI939)</f>
        <v/>
      </c>
      <c r="F952" s="2436" t="str">
        <f>IF(INPUT_OUTPUT!BJ939="","",INPUT_OUTPUT!BJ939)</f>
        <v/>
      </c>
      <c r="G952" s="2436" t="str">
        <f>IF(INPUT_OUTPUT!BK939="","",INPUT_OUTPUT!BK939)</f>
        <v/>
      </c>
      <c r="H952" s="2436" t="str">
        <f>IF(INPUT_OUTPUT!BL939="","",INPUT_OUTPUT!BL939)</f>
        <v/>
      </c>
      <c r="I952" s="2436" t="str">
        <f>IF(INPUT_OUTPUT!BM939="","",INPUT_OUTPUT!BM939)</f>
        <v/>
      </c>
      <c r="J952" s="2436" t="str">
        <f>IF(INPUT_OUTPUT!BN939="","",INPUT_OUTPUT!BN939)</f>
        <v/>
      </c>
      <c r="K952" s="2428" t="str">
        <f t="shared" si="45"/>
        <v/>
      </c>
      <c r="L952" s="2429" t="str">
        <f>IF(INPUT_OUTPUT!BO939="","",INPUT_OUTPUT!BO939)</f>
        <v/>
      </c>
      <c r="M952" s="2429" t="str">
        <f>IF(INPUT_OUTPUT!BP939="","",INPUT_OUTPUT!BP939)</f>
        <v/>
      </c>
      <c r="N952" s="2429" t="str">
        <f>IF(INPUT_OUTPUT!BQ939="","",INPUT_OUTPUT!BQ939)</f>
        <v/>
      </c>
      <c r="O952" s="2429" t="str">
        <f>IF(INPUT_OUTPUT!BR939="","",INPUT_OUTPUT!BR939)</f>
        <v/>
      </c>
      <c r="P952" s="2429" t="str">
        <f>IF(INPUT_OUTPUT!BS939="","",INPUT_OUTPUT!BS939)</f>
        <v/>
      </c>
      <c r="Q952" s="2429" t="str">
        <f>IF(INPUT_OUTPUT!BT939="","",INPUT_OUTPUT!BT939)</f>
        <v/>
      </c>
      <c r="R952" s="2429" t="str">
        <f>IF(INPUT_OUTPUT!BU939="","",INPUT_OUTPUT!BU939)</f>
        <v/>
      </c>
      <c r="S952" s="2435" t="str">
        <f t="shared" si="46"/>
        <v/>
      </c>
      <c r="T952" s="2429" t="str">
        <f>IF(INPUT_OUTPUT!BV939="","",INPUT_OUTPUT!BV939)</f>
        <v/>
      </c>
      <c r="U952" s="2429" t="str">
        <f>IF(INPUT_OUTPUT!BW939="","",INPUT_OUTPUT!BW939)</f>
        <v/>
      </c>
      <c r="V952" s="2429" t="str">
        <f>IF(INPUT_OUTPUT!BX939="","",INPUT_OUTPUT!BX939)</f>
        <v/>
      </c>
      <c r="W952" s="2429" t="str">
        <f>IF(INPUT_OUTPUT!BY939="","",INPUT_OUTPUT!BY939)</f>
        <v/>
      </c>
      <c r="X952" s="2429" t="str">
        <f>IF(INPUT_OUTPUT!BZ939="","",INPUT_OUTPUT!BZ939)</f>
        <v/>
      </c>
      <c r="Y952" s="2429" t="str">
        <f>IF(INPUT_OUTPUT!CA939="","",INPUT_OUTPUT!CA939)</f>
        <v/>
      </c>
      <c r="Z952" s="2429" t="str">
        <f>IF(INPUT_OUTPUT!CB939="","",INPUT_OUTPUT!CB939)</f>
        <v/>
      </c>
      <c r="AA952" s="2435" t="str">
        <f t="shared" si="47"/>
        <v/>
      </c>
      <c r="AB952" s="2430" t="str">
        <f>IF(INPUT_OUTPUT!CC939="","",INPUT_OUTPUT!CC939)</f>
        <v/>
      </c>
      <c r="AC952" s="2430" t="str">
        <f>IF(INPUT_OUTPUT!CD939="","",INPUT_OUTPUT!CD939)</f>
        <v/>
      </c>
      <c r="AD952" s="2430" t="str">
        <f>IF(INPUT_OUTPUT!CE939="","",INPUT_OUTPUT!CE939)</f>
        <v/>
      </c>
      <c r="AE952" s="2430" t="str">
        <f>IF(INPUT_OUTPUT!CF939="","",INPUT_OUTPUT!CF939)</f>
        <v/>
      </c>
      <c r="AF952" s="2430" t="str">
        <f>IF(INPUT_OUTPUT!CG939="","",INPUT_OUTPUT!CG939)</f>
        <v/>
      </c>
      <c r="AG952" s="2430" t="str">
        <f>IF(INPUT_OUTPUT!CH939="","",INPUT_OUTPUT!CH939)</f>
        <v/>
      </c>
      <c r="AH952" s="2430" t="str">
        <f>IF(INPUT_OUTPUT!CI939="","",INPUT_OUTPUT!CI939)</f>
        <v/>
      </c>
    </row>
    <row r="953" spans="3:34" s="2437" customFormat="1" ht="12.75" customHeight="1">
      <c r="C953" s="2435" t="str">
        <f>IF(INPUT_OUTPUT!C940="","",INPUT_OUTPUT!C940)</f>
        <v/>
      </c>
      <c r="D953" s="2436" t="str">
        <f>IF(INPUT_OUTPUT!BH940="","",INPUT_OUTPUT!BH940)</f>
        <v/>
      </c>
      <c r="E953" s="2436" t="str">
        <f>IF(INPUT_OUTPUT!BI940="","",INPUT_OUTPUT!BI940)</f>
        <v/>
      </c>
      <c r="F953" s="2436" t="str">
        <f>IF(INPUT_OUTPUT!BJ940="","",INPUT_OUTPUT!BJ940)</f>
        <v/>
      </c>
      <c r="G953" s="2436" t="str">
        <f>IF(INPUT_OUTPUT!BK940="","",INPUT_OUTPUT!BK940)</f>
        <v/>
      </c>
      <c r="H953" s="2436" t="str">
        <f>IF(INPUT_OUTPUT!BL940="","",INPUT_OUTPUT!BL940)</f>
        <v/>
      </c>
      <c r="I953" s="2436" t="str">
        <f>IF(INPUT_OUTPUT!BM940="","",INPUT_OUTPUT!BM940)</f>
        <v/>
      </c>
      <c r="J953" s="2436" t="str">
        <f>IF(INPUT_OUTPUT!BN940="","",INPUT_OUTPUT!BN940)</f>
        <v/>
      </c>
      <c r="K953" s="2428" t="str">
        <f t="shared" si="45"/>
        <v/>
      </c>
      <c r="L953" s="2429" t="str">
        <f>IF(INPUT_OUTPUT!BO940="","",INPUT_OUTPUT!BO940)</f>
        <v/>
      </c>
      <c r="M953" s="2429" t="str">
        <f>IF(INPUT_OUTPUT!BP940="","",INPUT_OUTPUT!BP940)</f>
        <v/>
      </c>
      <c r="N953" s="2429" t="str">
        <f>IF(INPUT_OUTPUT!BQ940="","",INPUT_OUTPUT!BQ940)</f>
        <v/>
      </c>
      <c r="O953" s="2429" t="str">
        <f>IF(INPUT_OUTPUT!BR940="","",INPUT_OUTPUT!BR940)</f>
        <v/>
      </c>
      <c r="P953" s="2429" t="str">
        <f>IF(INPUT_OUTPUT!BS940="","",INPUT_OUTPUT!BS940)</f>
        <v/>
      </c>
      <c r="Q953" s="2429" t="str">
        <f>IF(INPUT_OUTPUT!BT940="","",INPUT_OUTPUT!BT940)</f>
        <v/>
      </c>
      <c r="R953" s="2429" t="str">
        <f>IF(INPUT_OUTPUT!BU940="","",INPUT_OUTPUT!BU940)</f>
        <v/>
      </c>
      <c r="S953" s="2435" t="str">
        <f t="shared" si="46"/>
        <v/>
      </c>
      <c r="T953" s="2429" t="str">
        <f>IF(INPUT_OUTPUT!BV940="","",INPUT_OUTPUT!BV940)</f>
        <v/>
      </c>
      <c r="U953" s="2429" t="str">
        <f>IF(INPUT_OUTPUT!BW940="","",INPUT_OUTPUT!BW940)</f>
        <v/>
      </c>
      <c r="V953" s="2429" t="str">
        <f>IF(INPUT_OUTPUT!BX940="","",INPUT_OUTPUT!BX940)</f>
        <v/>
      </c>
      <c r="W953" s="2429" t="str">
        <f>IF(INPUT_OUTPUT!BY940="","",INPUT_OUTPUT!BY940)</f>
        <v/>
      </c>
      <c r="X953" s="2429" t="str">
        <f>IF(INPUT_OUTPUT!BZ940="","",INPUT_OUTPUT!BZ940)</f>
        <v/>
      </c>
      <c r="Y953" s="2429" t="str">
        <f>IF(INPUT_OUTPUT!CA940="","",INPUT_OUTPUT!CA940)</f>
        <v/>
      </c>
      <c r="Z953" s="2429" t="str">
        <f>IF(INPUT_OUTPUT!CB940="","",INPUT_OUTPUT!CB940)</f>
        <v/>
      </c>
      <c r="AA953" s="2435" t="str">
        <f t="shared" si="47"/>
        <v/>
      </c>
      <c r="AB953" s="2430" t="str">
        <f>IF(INPUT_OUTPUT!CC940="","",INPUT_OUTPUT!CC940)</f>
        <v/>
      </c>
      <c r="AC953" s="2430" t="str">
        <f>IF(INPUT_OUTPUT!CD940="","",INPUT_OUTPUT!CD940)</f>
        <v/>
      </c>
      <c r="AD953" s="2430" t="str">
        <f>IF(INPUT_OUTPUT!CE940="","",INPUT_OUTPUT!CE940)</f>
        <v/>
      </c>
      <c r="AE953" s="2430" t="str">
        <f>IF(INPUT_OUTPUT!CF940="","",INPUT_OUTPUT!CF940)</f>
        <v/>
      </c>
      <c r="AF953" s="2430" t="str">
        <f>IF(INPUT_OUTPUT!CG940="","",INPUT_OUTPUT!CG940)</f>
        <v/>
      </c>
      <c r="AG953" s="2430" t="str">
        <f>IF(INPUT_OUTPUT!CH940="","",INPUT_OUTPUT!CH940)</f>
        <v/>
      </c>
      <c r="AH953" s="2430" t="str">
        <f>IF(INPUT_OUTPUT!CI940="","",INPUT_OUTPUT!CI940)</f>
        <v/>
      </c>
    </row>
    <row r="954" spans="3:34" s="2437" customFormat="1" ht="12.75" customHeight="1">
      <c r="C954" s="2435" t="str">
        <f>IF(INPUT_OUTPUT!C941="","",INPUT_OUTPUT!C941)</f>
        <v/>
      </c>
      <c r="D954" s="2436" t="str">
        <f>IF(INPUT_OUTPUT!BH941="","",INPUT_OUTPUT!BH941)</f>
        <v/>
      </c>
      <c r="E954" s="2436" t="str">
        <f>IF(INPUT_OUTPUT!BI941="","",INPUT_OUTPUT!BI941)</f>
        <v/>
      </c>
      <c r="F954" s="2436" t="str">
        <f>IF(INPUT_OUTPUT!BJ941="","",INPUT_OUTPUT!BJ941)</f>
        <v/>
      </c>
      <c r="G954" s="2436" t="str">
        <f>IF(INPUT_OUTPUT!BK941="","",INPUT_OUTPUT!BK941)</f>
        <v/>
      </c>
      <c r="H954" s="2436" t="str">
        <f>IF(INPUT_OUTPUT!BL941="","",INPUT_OUTPUT!BL941)</f>
        <v/>
      </c>
      <c r="I954" s="2436" t="str">
        <f>IF(INPUT_OUTPUT!BM941="","",INPUT_OUTPUT!BM941)</f>
        <v/>
      </c>
      <c r="J954" s="2436" t="str">
        <f>IF(INPUT_OUTPUT!BN941="","",INPUT_OUTPUT!BN941)</f>
        <v/>
      </c>
      <c r="K954" s="2428" t="str">
        <f t="shared" si="45"/>
        <v/>
      </c>
      <c r="L954" s="2429" t="str">
        <f>IF(INPUT_OUTPUT!BO941="","",INPUT_OUTPUT!BO941)</f>
        <v/>
      </c>
      <c r="M954" s="2429" t="str">
        <f>IF(INPUT_OUTPUT!BP941="","",INPUT_OUTPUT!BP941)</f>
        <v/>
      </c>
      <c r="N954" s="2429" t="str">
        <f>IF(INPUT_OUTPUT!BQ941="","",INPUT_OUTPUT!BQ941)</f>
        <v/>
      </c>
      <c r="O954" s="2429" t="str">
        <f>IF(INPUT_OUTPUT!BR941="","",INPUT_OUTPUT!BR941)</f>
        <v/>
      </c>
      <c r="P954" s="2429" t="str">
        <f>IF(INPUT_OUTPUT!BS941="","",INPUT_OUTPUT!BS941)</f>
        <v/>
      </c>
      <c r="Q954" s="2429" t="str">
        <f>IF(INPUT_OUTPUT!BT941="","",INPUT_OUTPUT!BT941)</f>
        <v/>
      </c>
      <c r="R954" s="2429" t="str">
        <f>IF(INPUT_OUTPUT!BU941="","",INPUT_OUTPUT!BU941)</f>
        <v/>
      </c>
      <c r="S954" s="2435" t="str">
        <f t="shared" si="46"/>
        <v/>
      </c>
      <c r="T954" s="2429" t="str">
        <f>IF(INPUT_OUTPUT!BV941="","",INPUT_OUTPUT!BV941)</f>
        <v/>
      </c>
      <c r="U954" s="2429" t="str">
        <f>IF(INPUT_OUTPUT!BW941="","",INPUT_OUTPUT!BW941)</f>
        <v/>
      </c>
      <c r="V954" s="2429" t="str">
        <f>IF(INPUT_OUTPUT!BX941="","",INPUT_OUTPUT!BX941)</f>
        <v/>
      </c>
      <c r="W954" s="2429" t="str">
        <f>IF(INPUT_OUTPUT!BY941="","",INPUT_OUTPUT!BY941)</f>
        <v/>
      </c>
      <c r="X954" s="2429" t="str">
        <f>IF(INPUT_OUTPUT!BZ941="","",INPUT_OUTPUT!BZ941)</f>
        <v/>
      </c>
      <c r="Y954" s="2429" t="str">
        <f>IF(INPUT_OUTPUT!CA941="","",INPUT_OUTPUT!CA941)</f>
        <v/>
      </c>
      <c r="Z954" s="2429" t="str">
        <f>IF(INPUT_OUTPUT!CB941="","",INPUT_OUTPUT!CB941)</f>
        <v/>
      </c>
      <c r="AA954" s="2435" t="str">
        <f t="shared" si="47"/>
        <v/>
      </c>
      <c r="AB954" s="2430" t="str">
        <f>IF(INPUT_OUTPUT!CC941="","",INPUT_OUTPUT!CC941)</f>
        <v/>
      </c>
      <c r="AC954" s="2430" t="str">
        <f>IF(INPUT_OUTPUT!CD941="","",INPUT_OUTPUT!CD941)</f>
        <v/>
      </c>
      <c r="AD954" s="2430" t="str">
        <f>IF(INPUT_OUTPUT!CE941="","",INPUT_OUTPUT!CE941)</f>
        <v/>
      </c>
      <c r="AE954" s="2430" t="str">
        <f>IF(INPUT_OUTPUT!CF941="","",INPUT_OUTPUT!CF941)</f>
        <v/>
      </c>
      <c r="AF954" s="2430" t="str">
        <f>IF(INPUT_OUTPUT!CG941="","",INPUT_OUTPUT!CG941)</f>
        <v/>
      </c>
      <c r="AG954" s="2430" t="str">
        <f>IF(INPUT_OUTPUT!CH941="","",INPUT_OUTPUT!CH941)</f>
        <v/>
      </c>
      <c r="AH954" s="2430" t="str">
        <f>IF(INPUT_OUTPUT!CI941="","",INPUT_OUTPUT!CI941)</f>
        <v/>
      </c>
    </row>
    <row r="955" spans="3:34" s="2437" customFormat="1" ht="12.75" customHeight="1">
      <c r="C955" s="2435" t="str">
        <f>IF(INPUT_OUTPUT!C942="","",INPUT_OUTPUT!C942)</f>
        <v/>
      </c>
      <c r="D955" s="2436" t="str">
        <f>IF(INPUT_OUTPUT!BH942="","",INPUT_OUTPUT!BH942)</f>
        <v/>
      </c>
      <c r="E955" s="2436" t="str">
        <f>IF(INPUT_OUTPUT!BI942="","",INPUT_OUTPUT!BI942)</f>
        <v/>
      </c>
      <c r="F955" s="2436" t="str">
        <f>IF(INPUT_OUTPUT!BJ942="","",INPUT_OUTPUT!BJ942)</f>
        <v/>
      </c>
      <c r="G955" s="2436" t="str">
        <f>IF(INPUT_OUTPUT!BK942="","",INPUT_OUTPUT!BK942)</f>
        <v/>
      </c>
      <c r="H955" s="2436" t="str">
        <f>IF(INPUT_OUTPUT!BL942="","",INPUT_OUTPUT!BL942)</f>
        <v/>
      </c>
      <c r="I955" s="2436" t="str">
        <f>IF(INPUT_OUTPUT!BM942="","",INPUT_OUTPUT!BM942)</f>
        <v/>
      </c>
      <c r="J955" s="2436" t="str">
        <f>IF(INPUT_OUTPUT!BN942="","",INPUT_OUTPUT!BN942)</f>
        <v/>
      </c>
      <c r="K955" s="2428" t="str">
        <f t="shared" si="45"/>
        <v/>
      </c>
      <c r="L955" s="2429" t="str">
        <f>IF(INPUT_OUTPUT!BO942="","",INPUT_OUTPUT!BO942)</f>
        <v/>
      </c>
      <c r="M955" s="2429" t="str">
        <f>IF(INPUT_OUTPUT!BP942="","",INPUT_OUTPUT!BP942)</f>
        <v/>
      </c>
      <c r="N955" s="2429" t="str">
        <f>IF(INPUT_OUTPUT!BQ942="","",INPUT_OUTPUT!BQ942)</f>
        <v/>
      </c>
      <c r="O955" s="2429" t="str">
        <f>IF(INPUT_OUTPUT!BR942="","",INPUT_OUTPUT!BR942)</f>
        <v/>
      </c>
      <c r="P955" s="2429" t="str">
        <f>IF(INPUT_OUTPUT!BS942="","",INPUT_OUTPUT!BS942)</f>
        <v/>
      </c>
      <c r="Q955" s="2429" t="str">
        <f>IF(INPUT_OUTPUT!BT942="","",INPUT_OUTPUT!BT942)</f>
        <v/>
      </c>
      <c r="R955" s="2429" t="str">
        <f>IF(INPUT_OUTPUT!BU942="","",INPUT_OUTPUT!BU942)</f>
        <v/>
      </c>
      <c r="S955" s="2435" t="str">
        <f t="shared" si="46"/>
        <v/>
      </c>
      <c r="T955" s="2429" t="str">
        <f>IF(INPUT_OUTPUT!BV942="","",INPUT_OUTPUT!BV942)</f>
        <v/>
      </c>
      <c r="U955" s="2429" t="str">
        <f>IF(INPUT_OUTPUT!BW942="","",INPUT_OUTPUT!BW942)</f>
        <v/>
      </c>
      <c r="V955" s="2429" t="str">
        <f>IF(INPUT_OUTPUT!BX942="","",INPUT_OUTPUT!BX942)</f>
        <v/>
      </c>
      <c r="W955" s="2429" t="str">
        <f>IF(INPUT_OUTPUT!BY942="","",INPUT_OUTPUT!BY942)</f>
        <v/>
      </c>
      <c r="X955" s="2429" t="str">
        <f>IF(INPUT_OUTPUT!BZ942="","",INPUT_OUTPUT!BZ942)</f>
        <v/>
      </c>
      <c r="Y955" s="2429" t="str">
        <f>IF(INPUT_OUTPUT!CA942="","",INPUT_OUTPUT!CA942)</f>
        <v/>
      </c>
      <c r="Z955" s="2429" t="str">
        <f>IF(INPUT_OUTPUT!CB942="","",INPUT_OUTPUT!CB942)</f>
        <v/>
      </c>
      <c r="AA955" s="2435" t="str">
        <f t="shared" si="47"/>
        <v/>
      </c>
      <c r="AB955" s="2430" t="str">
        <f>IF(INPUT_OUTPUT!CC942="","",INPUT_OUTPUT!CC942)</f>
        <v/>
      </c>
      <c r="AC955" s="2430" t="str">
        <f>IF(INPUT_OUTPUT!CD942="","",INPUT_OUTPUT!CD942)</f>
        <v/>
      </c>
      <c r="AD955" s="2430" t="str">
        <f>IF(INPUT_OUTPUT!CE942="","",INPUT_OUTPUT!CE942)</f>
        <v/>
      </c>
      <c r="AE955" s="2430" t="str">
        <f>IF(INPUT_OUTPUT!CF942="","",INPUT_OUTPUT!CF942)</f>
        <v/>
      </c>
      <c r="AF955" s="2430" t="str">
        <f>IF(INPUT_OUTPUT!CG942="","",INPUT_OUTPUT!CG942)</f>
        <v/>
      </c>
      <c r="AG955" s="2430" t="str">
        <f>IF(INPUT_OUTPUT!CH942="","",INPUT_OUTPUT!CH942)</f>
        <v/>
      </c>
      <c r="AH955" s="2430" t="str">
        <f>IF(INPUT_OUTPUT!CI942="","",INPUT_OUTPUT!CI942)</f>
        <v/>
      </c>
    </row>
    <row r="956" spans="3:34" s="2437" customFormat="1" ht="12.75" customHeight="1">
      <c r="C956" s="2435" t="str">
        <f>IF(INPUT_OUTPUT!C943="","",INPUT_OUTPUT!C943)</f>
        <v/>
      </c>
      <c r="D956" s="2436" t="str">
        <f>IF(INPUT_OUTPUT!BH943="","",INPUT_OUTPUT!BH943)</f>
        <v/>
      </c>
      <c r="E956" s="2436" t="str">
        <f>IF(INPUT_OUTPUT!BI943="","",INPUT_OUTPUT!BI943)</f>
        <v/>
      </c>
      <c r="F956" s="2436" t="str">
        <f>IF(INPUT_OUTPUT!BJ943="","",INPUT_OUTPUT!BJ943)</f>
        <v/>
      </c>
      <c r="G956" s="2436" t="str">
        <f>IF(INPUT_OUTPUT!BK943="","",INPUT_OUTPUT!BK943)</f>
        <v/>
      </c>
      <c r="H956" s="2436" t="str">
        <f>IF(INPUT_OUTPUT!BL943="","",INPUT_OUTPUT!BL943)</f>
        <v/>
      </c>
      <c r="I956" s="2436" t="str">
        <f>IF(INPUT_OUTPUT!BM943="","",INPUT_OUTPUT!BM943)</f>
        <v/>
      </c>
      <c r="J956" s="2436" t="str">
        <f>IF(INPUT_OUTPUT!BN943="","",INPUT_OUTPUT!BN943)</f>
        <v/>
      </c>
      <c r="K956" s="2428" t="str">
        <f t="shared" si="45"/>
        <v/>
      </c>
      <c r="L956" s="2429" t="str">
        <f>IF(INPUT_OUTPUT!BO943="","",INPUT_OUTPUT!BO943)</f>
        <v/>
      </c>
      <c r="M956" s="2429" t="str">
        <f>IF(INPUT_OUTPUT!BP943="","",INPUT_OUTPUT!BP943)</f>
        <v/>
      </c>
      <c r="N956" s="2429" t="str">
        <f>IF(INPUT_OUTPUT!BQ943="","",INPUT_OUTPUT!BQ943)</f>
        <v/>
      </c>
      <c r="O956" s="2429" t="str">
        <f>IF(INPUT_OUTPUT!BR943="","",INPUT_OUTPUT!BR943)</f>
        <v/>
      </c>
      <c r="P956" s="2429" t="str">
        <f>IF(INPUT_OUTPUT!BS943="","",INPUT_OUTPUT!BS943)</f>
        <v/>
      </c>
      <c r="Q956" s="2429" t="str">
        <f>IF(INPUT_OUTPUT!BT943="","",INPUT_OUTPUT!BT943)</f>
        <v/>
      </c>
      <c r="R956" s="2429" t="str">
        <f>IF(INPUT_OUTPUT!BU943="","",INPUT_OUTPUT!BU943)</f>
        <v/>
      </c>
      <c r="S956" s="2435" t="str">
        <f t="shared" si="46"/>
        <v/>
      </c>
      <c r="T956" s="2429" t="str">
        <f>IF(INPUT_OUTPUT!BV943="","",INPUT_OUTPUT!BV943)</f>
        <v/>
      </c>
      <c r="U956" s="2429" t="str">
        <f>IF(INPUT_OUTPUT!BW943="","",INPUT_OUTPUT!BW943)</f>
        <v/>
      </c>
      <c r="V956" s="2429" t="str">
        <f>IF(INPUT_OUTPUT!BX943="","",INPUT_OUTPUT!BX943)</f>
        <v/>
      </c>
      <c r="W956" s="2429" t="str">
        <f>IF(INPUT_OUTPUT!BY943="","",INPUT_OUTPUT!BY943)</f>
        <v/>
      </c>
      <c r="X956" s="2429" t="str">
        <f>IF(INPUT_OUTPUT!BZ943="","",INPUT_OUTPUT!BZ943)</f>
        <v/>
      </c>
      <c r="Y956" s="2429" t="str">
        <f>IF(INPUT_OUTPUT!CA943="","",INPUT_OUTPUT!CA943)</f>
        <v/>
      </c>
      <c r="Z956" s="2429" t="str">
        <f>IF(INPUT_OUTPUT!CB943="","",INPUT_OUTPUT!CB943)</f>
        <v/>
      </c>
      <c r="AA956" s="2435" t="str">
        <f t="shared" si="47"/>
        <v/>
      </c>
      <c r="AB956" s="2430" t="str">
        <f>IF(INPUT_OUTPUT!CC943="","",INPUT_OUTPUT!CC943)</f>
        <v/>
      </c>
      <c r="AC956" s="2430" t="str">
        <f>IF(INPUT_OUTPUT!CD943="","",INPUT_OUTPUT!CD943)</f>
        <v/>
      </c>
      <c r="AD956" s="2430" t="str">
        <f>IF(INPUT_OUTPUT!CE943="","",INPUT_OUTPUT!CE943)</f>
        <v/>
      </c>
      <c r="AE956" s="2430" t="str">
        <f>IF(INPUT_OUTPUT!CF943="","",INPUT_OUTPUT!CF943)</f>
        <v/>
      </c>
      <c r="AF956" s="2430" t="str">
        <f>IF(INPUT_OUTPUT!CG943="","",INPUT_OUTPUT!CG943)</f>
        <v/>
      </c>
      <c r="AG956" s="2430" t="str">
        <f>IF(INPUT_OUTPUT!CH943="","",INPUT_OUTPUT!CH943)</f>
        <v/>
      </c>
      <c r="AH956" s="2430" t="str">
        <f>IF(INPUT_OUTPUT!CI943="","",INPUT_OUTPUT!CI943)</f>
        <v/>
      </c>
    </row>
    <row r="957" spans="3:34" s="2437" customFormat="1" ht="12.75" customHeight="1">
      <c r="C957" s="2435" t="str">
        <f>IF(INPUT_OUTPUT!C944="","",INPUT_OUTPUT!C944)</f>
        <v/>
      </c>
      <c r="D957" s="2436" t="str">
        <f>IF(INPUT_OUTPUT!BH944="","",INPUT_OUTPUT!BH944)</f>
        <v/>
      </c>
      <c r="E957" s="2436" t="str">
        <f>IF(INPUT_OUTPUT!BI944="","",INPUT_OUTPUT!BI944)</f>
        <v/>
      </c>
      <c r="F957" s="2436" t="str">
        <f>IF(INPUT_OUTPUT!BJ944="","",INPUT_OUTPUT!BJ944)</f>
        <v/>
      </c>
      <c r="G957" s="2436" t="str">
        <f>IF(INPUT_OUTPUT!BK944="","",INPUT_OUTPUT!BK944)</f>
        <v/>
      </c>
      <c r="H957" s="2436" t="str">
        <f>IF(INPUT_OUTPUT!BL944="","",INPUT_OUTPUT!BL944)</f>
        <v/>
      </c>
      <c r="I957" s="2436" t="str">
        <f>IF(INPUT_OUTPUT!BM944="","",INPUT_OUTPUT!BM944)</f>
        <v/>
      </c>
      <c r="J957" s="2436" t="str">
        <f>IF(INPUT_OUTPUT!BN944="","",INPUT_OUTPUT!BN944)</f>
        <v/>
      </c>
      <c r="K957" s="2428" t="str">
        <f t="shared" si="45"/>
        <v/>
      </c>
      <c r="L957" s="2429" t="str">
        <f>IF(INPUT_OUTPUT!BO944="","",INPUT_OUTPUT!BO944)</f>
        <v/>
      </c>
      <c r="M957" s="2429" t="str">
        <f>IF(INPUT_OUTPUT!BP944="","",INPUT_OUTPUT!BP944)</f>
        <v/>
      </c>
      <c r="N957" s="2429" t="str">
        <f>IF(INPUT_OUTPUT!BQ944="","",INPUT_OUTPUT!BQ944)</f>
        <v/>
      </c>
      <c r="O957" s="2429" t="str">
        <f>IF(INPUT_OUTPUT!BR944="","",INPUT_OUTPUT!BR944)</f>
        <v/>
      </c>
      <c r="P957" s="2429" t="str">
        <f>IF(INPUT_OUTPUT!BS944="","",INPUT_OUTPUT!BS944)</f>
        <v/>
      </c>
      <c r="Q957" s="2429" t="str">
        <f>IF(INPUT_OUTPUT!BT944="","",INPUT_OUTPUT!BT944)</f>
        <v/>
      </c>
      <c r="R957" s="2429" t="str">
        <f>IF(INPUT_OUTPUT!BU944="","",INPUT_OUTPUT!BU944)</f>
        <v/>
      </c>
      <c r="S957" s="2435" t="str">
        <f t="shared" si="46"/>
        <v/>
      </c>
      <c r="T957" s="2429" t="str">
        <f>IF(INPUT_OUTPUT!BV944="","",INPUT_OUTPUT!BV944)</f>
        <v/>
      </c>
      <c r="U957" s="2429" t="str">
        <f>IF(INPUT_OUTPUT!BW944="","",INPUT_OUTPUT!BW944)</f>
        <v/>
      </c>
      <c r="V957" s="2429" t="str">
        <f>IF(INPUT_OUTPUT!BX944="","",INPUT_OUTPUT!BX944)</f>
        <v/>
      </c>
      <c r="W957" s="2429" t="str">
        <f>IF(INPUT_OUTPUT!BY944="","",INPUT_OUTPUT!BY944)</f>
        <v/>
      </c>
      <c r="X957" s="2429" t="str">
        <f>IF(INPUT_OUTPUT!BZ944="","",INPUT_OUTPUT!BZ944)</f>
        <v/>
      </c>
      <c r="Y957" s="2429" t="str">
        <f>IF(INPUT_OUTPUT!CA944="","",INPUT_OUTPUT!CA944)</f>
        <v/>
      </c>
      <c r="Z957" s="2429" t="str">
        <f>IF(INPUT_OUTPUT!CB944="","",INPUT_OUTPUT!CB944)</f>
        <v/>
      </c>
      <c r="AA957" s="2435" t="str">
        <f t="shared" si="47"/>
        <v/>
      </c>
      <c r="AB957" s="2430" t="str">
        <f>IF(INPUT_OUTPUT!CC944="","",INPUT_OUTPUT!CC944)</f>
        <v/>
      </c>
      <c r="AC957" s="2430" t="str">
        <f>IF(INPUT_OUTPUT!CD944="","",INPUT_OUTPUT!CD944)</f>
        <v/>
      </c>
      <c r="AD957" s="2430" t="str">
        <f>IF(INPUT_OUTPUT!CE944="","",INPUT_OUTPUT!CE944)</f>
        <v/>
      </c>
      <c r="AE957" s="2430" t="str">
        <f>IF(INPUT_OUTPUT!CF944="","",INPUT_OUTPUT!CF944)</f>
        <v/>
      </c>
      <c r="AF957" s="2430" t="str">
        <f>IF(INPUT_OUTPUT!CG944="","",INPUT_OUTPUT!CG944)</f>
        <v/>
      </c>
      <c r="AG957" s="2430" t="str">
        <f>IF(INPUT_OUTPUT!CH944="","",INPUT_OUTPUT!CH944)</f>
        <v/>
      </c>
      <c r="AH957" s="2430" t="str">
        <f>IF(INPUT_OUTPUT!CI944="","",INPUT_OUTPUT!CI944)</f>
        <v/>
      </c>
    </row>
    <row r="958" spans="3:34" s="2437" customFormat="1" ht="12.75" customHeight="1">
      <c r="C958" s="2435" t="str">
        <f>IF(INPUT_OUTPUT!C945="","",INPUT_OUTPUT!C945)</f>
        <v/>
      </c>
      <c r="D958" s="2436" t="str">
        <f>IF(INPUT_OUTPUT!BH945="","",INPUT_OUTPUT!BH945)</f>
        <v/>
      </c>
      <c r="E958" s="2436" t="str">
        <f>IF(INPUT_OUTPUT!BI945="","",INPUT_OUTPUT!BI945)</f>
        <v/>
      </c>
      <c r="F958" s="2436" t="str">
        <f>IF(INPUT_OUTPUT!BJ945="","",INPUT_OUTPUT!BJ945)</f>
        <v/>
      </c>
      <c r="G958" s="2436" t="str">
        <f>IF(INPUT_OUTPUT!BK945="","",INPUT_OUTPUT!BK945)</f>
        <v/>
      </c>
      <c r="H958" s="2436" t="str">
        <f>IF(INPUT_OUTPUT!BL945="","",INPUT_OUTPUT!BL945)</f>
        <v/>
      </c>
      <c r="I958" s="2436" t="str">
        <f>IF(INPUT_OUTPUT!BM945="","",INPUT_OUTPUT!BM945)</f>
        <v/>
      </c>
      <c r="J958" s="2436" t="str">
        <f>IF(INPUT_OUTPUT!BN945="","",INPUT_OUTPUT!BN945)</f>
        <v/>
      </c>
      <c r="K958" s="2428" t="str">
        <f t="shared" si="45"/>
        <v/>
      </c>
      <c r="L958" s="2429" t="str">
        <f>IF(INPUT_OUTPUT!BO945="","",INPUT_OUTPUT!BO945)</f>
        <v/>
      </c>
      <c r="M958" s="2429" t="str">
        <f>IF(INPUT_OUTPUT!BP945="","",INPUT_OUTPUT!BP945)</f>
        <v/>
      </c>
      <c r="N958" s="2429" t="str">
        <f>IF(INPUT_OUTPUT!BQ945="","",INPUT_OUTPUT!BQ945)</f>
        <v/>
      </c>
      <c r="O958" s="2429" t="str">
        <f>IF(INPUT_OUTPUT!BR945="","",INPUT_OUTPUT!BR945)</f>
        <v/>
      </c>
      <c r="P958" s="2429" t="str">
        <f>IF(INPUT_OUTPUT!BS945="","",INPUT_OUTPUT!BS945)</f>
        <v/>
      </c>
      <c r="Q958" s="2429" t="str">
        <f>IF(INPUT_OUTPUT!BT945="","",INPUT_OUTPUT!BT945)</f>
        <v/>
      </c>
      <c r="R958" s="2429" t="str">
        <f>IF(INPUT_OUTPUT!BU945="","",INPUT_OUTPUT!BU945)</f>
        <v/>
      </c>
      <c r="S958" s="2435" t="str">
        <f t="shared" si="46"/>
        <v/>
      </c>
      <c r="T958" s="2429" t="str">
        <f>IF(INPUT_OUTPUT!BV945="","",INPUT_OUTPUT!BV945)</f>
        <v/>
      </c>
      <c r="U958" s="2429" t="str">
        <f>IF(INPUT_OUTPUT!BW945="","",INPUT_OUTPUT!BW945)</f>
        <v/>
      </c>
      <c r="V958" s="2429" t="str">
        <f>IF(INPUT_OUTPUT!BX945="","",INPUT_OUTPUT!BX945)</f>
        <v/>
      </c>
      <c r="W958" s="2429" t="str">
        <f>IF(INPUT_OUTPUT!BY945="","",INPUT_OUTPUT!BY945)</f>
        <v/>
      </c>
      <c r="X958" s="2429" t="str">
        <f>IF(INPUT_OUTPUT!BZ945="","",INPUT_OUTPUT!BZ945)</f>
        <v/>
      </c>
      <c r="Y958" s="2429" t="str">
        <f>IF(INPUT_OUTPUT!CA945="","",INPUT_OUTPUT!CA945)</f>
        <v/>
      </c>
      <c r="Z958" s="2429" t="str">
        <f>IF(INPUT_OUTPUT!CB945="","",INPUT_OUTPUT!CB945)</f>
        <v/>
      </c>
      <c r="AA958" s="2435" t="str">
        <f t="shared" si="47"/>
        <v/>
      </c>
      <c r="AB958" s="2430" t="str">
        <f>IF(INPUT_OUTPUT!CC945="","",INPUT_OUTPUT!CC945)</f>
        <v/>
      </c>
      <c r="AC958" s="2430" t="str">
        <f>IF(INPUT_OUTPUT!CD945="","",INPUT_OUTPUT!CD945)</f>
        <v/>
      </c>
      <c r="AD958" s="2430" t="str">
        <f>IF(INPUT_OUTPUT!CE945="","",INPUT_OUTPUT!CE945)</f>
        <v/>
      </c>
      <c r="AE958" s="2430" t="str">
        <f>IF(INPUT_OUTPUT!CF945="","",INPUT_OUTPUT!CF945)</f>
        <v/>
      </c>
      <c r="AF958" s="2430" t="str">
        <f>IF(INPUT_OUTPUT!CG945="","",INPUT_OUTPUT!CG945)</f>
        <v/>
      </c>
      <c r="AG958" s="2430" t="str">
        <f>IF(INPUT_OUTPUT!CH945="","",INPUT_OUTPUT!CH945)</f>
        <v/>
      </c>
      <c r="AH958" s="2430" t="str">
        <f>IF(INPUT_OUTPUT!CI945="","",INPUT_OUTPUT!CI945)</f>
        <v/>
      </c>
    </row>
    <row r="959" spans="3:34" s="2437" customFormat="1" ht="12.75" customHeight="1">
      <c r="C959" s="2435" t="str">
        <f>IF(INPUT_OUTPUT!C946="","",INPUT_OUTPUT!C946)</f>
        <v/>
      </c>
      <c r="D959" s="2436" t="str">
        <f>IF(INPUT_OUTPUT!BH946="","",INPUT_OUTPUT!BH946)</f>
        <v/>
      </c>
      <c r="E959" s="2436" t="str">
        <f>IF(INPUT_OUTPUT!BI946="","",INPUT_OUTPUT!BI946)</f>
        <v/>
      </c>
      <c r="F959" s="2436" t="str">
        <f>IF(INPUT_OUTPUT!BJ946="","",INPUT_OUTPUT!BJ946)</f>
        <v/>
      </c>
      <c r="G959" s="2436" t="str">
        <f>IF(INPUT_OUTPUT!BK946="","",INPUT_OUTPUT!BK946)</f>
        <v/>
      </c>
      <c r="H959" s="2436" t="str">
        <f>IF(INPUT_OUTPUT!BL946="","",INPUT_OUTPUT!BL946)</f>
        <v/>
      </c>
      <c r="I959" s="2436" t="str">
        <f>IF(INPUT_OUTPUT!BM946="","",INPUT_OUTPUT!BM946)</f>
        <v/>
      </c>
      <c r="J959" s="2436" t="str">
        <f>IF(INPUT_OUTPUT!BN946="","",INPUT_OUTPUT!BN946)</f>
        <v/>
      </c>
      <c r="K959" s="2428" t="str">
        <f t="shared" si="45"/>
        <v/>
      </c>
      <c r="L959" s="2429" t="str">
        <f>IF(INPUT_OUTPUT!BO946="","",INPUT_OUTPUT!BO946)</f>
        <v/>
      </c>
      <c r="M959" s="2429" t="str">
        <f>IF(INPUT_OUTPUT!BP946="","",INPUT_OUTPUT!BP946)</f>
        <v/>
      </c>
      <c r="N959" s="2429" t="str">
        <f>IF(INPUT_OUTPUT!BQ946="","",INPUT_OUTPUT!BQ946)</f>
        <v/>
      </c>
      <c r="O959" s="2429" t="str">
        <f>IF(INPUT_OUTPUT!BR946="","",INPUT_OUTPUT!BR946)</f>
        <v/>
      </c>
      <c r="P959" s="2429" t="str">
        <f>IF(INPUT_OUTPUT!BS946="","",INPUT_OUTPUT!BS946)</f>
        <v/>
      </c>
      <c r="Q959" s="2429" t="str">
        <f>IF(INPUT_OUTPUT!BT946="","",INPUT_OUTPUT!BT946)</f>
        <v/>
      </c>
      <c r="R959" s="2429" t="str">
        <f>IF(INPUT_OUTPUT!BU946="","",INPUT_OUTPUT!BU946)</f>
        <v/>
      </c>
      <c r="S959" s="2435" t="str">
        <f t="shared" si="46"/>
        <v/>
      </c>
      <c r="T959" s="2429" t="str">
        <f>IF(INPUT_OUTPUT!BV946="","",INPUT_OUTPUT!BV946)</f>
        <v/>
      </c>
      <c r="U959" s="2429" t="str">
        <f>IF(INPUT_OUTPUT!BW946="","",INPUT_OUTPUT!BW946)</f>
        <v/>
      </c>
      <c r="V959" s="2429" t="str">
        <f>IF(INPUT_OUTPUT!BX946="","",INPUT_OUTPUT!BX946)</f>
        <v/>
      </c>
      <c r="W959" s="2429" t="str">
        <f>IF(INPUT_OUTPUT!BY946="","",INPUT_OUTPUT!BY946)</f>
        <v/>
      </c>
      <c r="X959" s="2429" t="str">
        <f>IF(INPUT_OUTPUT!BZ946="","",INPUT_OUTPUT!BZ946)</f>
        <v/>
      </c>
      <c r="Y959" s="2429" t="str">
        <f>IF(INPUT_OUTPUT!CA946="","",INPUT_OUTPUT!CA946)</f>
        <v/>
      </c>
      <c r="Z959" s="2429" t="str">
        <f>IF(INPUT_OUTPUT!CB946="","",INPUT_OUTPUT!CB946)</f>
        <v/>
      </c>
      <c r="AA959" s="2435" t="str">
        <f t="shared" si="47"/>
        <v/>
      </c>
      <c r="AB959" s="2430" t="str">
        <f>IF(INPUT_OUTPUT!CC946="","",INPUT_OUTPUT!CC946)</f>
        <v/>
      </c>
      <c r="AC959" s="2430" t="str">
        <f>IF(INPUT_OUTPUT!CD946="","",INPUT_OUTPUT!CD946)</f>
        <v/>
      </c>
      <c r="AD959" s="2430" t="str">
        <f>IF(INPUT_OUTPUT!CE946="","",INPUT_OUTPUT!CE946)</f>
        <v/>
      </c>
      <c r="AE959" s="2430" t="str">
        <f>IF(INPUT_OUTPUT!CF946="","",INPUT_OUTPUT!CF946)</f>
        <v/>
      </c>
      <c r="AF959" s="2430" t="str">
        <f>IF(INPUT_OUTPUT!CG946="","",INPUT_OUTPUT!CG946)</f>
        <v/>
      </c>
      <c r="AG959" s="2430" t="str">
        <f>IF(INPUT_OUTPUT!CH946="","",INPUT_OUTPUT!CH946)</f>
        <v/>
      </c>
      <c r="AH959" s="2430" t="str">
        <f>IF(INPUT_OUTPUT!CI946="","",INPUT_OUTPUT!CI946)</f>
        <v/>
      </c>
    </row>
    <row r="960" spans="3:34" s="2437" customFormat="1" ht="12.75" customHeight="1">
      <c r="C960" s="2435" t="str">
        <f>IF(INPUT_OUTPUT!C947="","",INPUT_OUTPUT!C947)</f>
        <v/>
      </c>
      <c r="D960" s="2436" t="str">
        <f>IF(INPUT_OUTPUT!BH947="","",INPUT_OUTPUT!BH947)</f>
        <v/>
      </c>
      <c r="E960" s="2436" t="str">
        <f>IF(INPUT_OUTPUT!BI947="","",INPUT_OUTPUT!BI947)</f>
        <v/>
      </c>
      <c r="F960" s="2436" t="str">
        <f>IF(INPUT_OUTPUT!BJ947="","",INPUT_OUTPUT!BJ947)</f>
        <v/>
      </c>
      <c r="G960" s="2436" t="str">
        <f>IF(INPUT_OUTPUT!BK947="","",INPUT_OUTPUT!BK947)</f>
        <v/>
      </c>
      <c r="H960" s="2436" t="str">
        <f>IF(INPUT_OUTPUT!BL947="","",INPUT_OUTPUT!BL947)</f>
        <v/>
      </c>
      <c r="I960" s="2436" t="str">
        <f>IF(INPUT_OUTPUT!BM947="","",INPUT_OUTPUT!BM947)</f>
        <v/>
      </c>
      <c r="J960" s="2436" t="str">
        <f>IF(INPUT_OUTPUT!BN947="","",INPUT_OUTPUT!BN947)</f>
        <v/>
      </c>
      <c r="K960" s="2428" t="str">
        <f t="shared" si="45"/>
        <v/>
      </c>
      <c r="L960" s="2429" t="str">
        <f>IF(INPUT_OUTPUT!BO947="","",INPUT_OUTPUT!BO947)</f>
        <v/>
      </c>
      <c r="M960" s="2429" t="str">
        <f>IF(INPUT_OUTPUT!BP947="","",INPUT_OUTPUT!BP947)</f>
        <v/>
      </c>
      <c r="N960" s="2429" t="str">
        <f>IF(INPUT_OUTPUT!BQ947="","",INPUT_OUTPUT!BQ947)</f>
        <v/>
      </c>
      <c r="O960" s="2429" t="str">
        <f>IF(INPUT_OUTPUT!BR947="","",INPUT_OUTPUT!BR947)</f>
        <v/>
      </c>
      <c r="P960" s="2429" t="str">
        <f>IF(INPUT_OUTPUT!BS947="","",INPUT_OUTPUT!BS947)</f>
        <v/>
      </c>
      <c r="Q960" s="2429" t="str">
        <f>IF(INPUT_OUTPUT!BT947="","",INPUT_OUTPUT!BT947)</f>
        <v/>
      </c>
      <c r="R960" s="2429" t="str">
        <f>IF(INPUT_OUTPUT!BU947="","",INPUT_OUTPUT!BU947)</f>
        <v/>
      </c>
      <c r="S960" s="2435" t="str">
        <f t="shared" si="46"/>
        <v/>
      </c>
      <c r="T960" s="2429" t="str">
        <f>IF(INPUT_OUTPUT!BV947="","",INPUT_OUTPUT!BV947)</f>
        <v/>
      </c>
      <c r="U960" s="2429" t="str">
        <f>IF(INPUT_OUTPUT!BW947="","",INPUT_OUTPUT!BW947)</f>
        <v/>
      </c>
      <c r="V960" s="2429" t="str">
        <f>IF(INPUT_OUTPUT!BX947="","",INPUT_OUTPUT!BX947)</f>
        <v/>
      </c>
      <c r="W960" s="2429" t="str">
        <f>IF(INPUT_OUTPUT!BY947="","",INPUT_OUTPUT!BY947)</f>
        <v/>
      </c>
      <c r="X960" s="2429" t="str">
        <f>IF(INPUT_OUTPUT!BZ947="","",INPUT_OUTPUT!BZ947)</f>
        <v/>
      </c>
      <c r="Y960" s="2429" t="str">
        <f>IF(INPUT_OUTPUT!CA947="","",INPUT_OUTPUT!CA947)</f>
        <v/>
      </c>
      <c r="Z960" s="2429" t="str">
        <f>IF(INPUT_OUTPUT!CB947="","",INPUT_OUTPUT!CB947)</f>
        <v/>
      </c>
      <c r="AA960" s="2435" t="str">
        <f t="shared" si="47"/>
        <v/>
      </c>
      <c r="AB960" s="2430" t="str">
        <f>IF(INPUT_OUTPUT!CC947="","",INPUT_OUTPUT!CC947)</f>
        <v/>
      </c>
      <c r="AC960" s="2430" t="str">
        <f>IF(INPUT_OUTPUT!CD947="","",INPUT_OUTPUT!CD947)</f>
        <v/>
      </c>
      <c r="AD960" s="2430" t="str">
        <f>IF(INPUT_OUTPUT!CE947="","",INPUT_OUTPUT!CE947)</f>
        <v/>
      </c>
      <c r="AE960" s="2430" t="str">
        <f>IF(INPUT_OUTPUT!CF947="","",INPUT_OUTPUT!CF947)</f>
        <v/>
      </c>
      <c r="AF960" s="2430" t="str">
        <f>IF(INPUT_OUTPUT!CG947="","",INPUT_OUTPUT!CG947)</f>
        <v/>
      </c>
      <c r="AG960" s="2430" t="str">
        <f>IF(INPUT_OUTPUT!CH947="","",INPUT_OUTPUT!CH947)</f>
        <v/>
      </c>
      <c r="AH960" s="2430" t="str">
        <f>IF(INPUT_OUTPUT!CI947="","",INPUT_OUTPUT!CI947)</f>
        <v/>
      </c>
    </row>
    <row r="961" spans="3:34" s="2437" customFormat="1" ht="12.75" customHeight="1">
      <c r="C961" s="2435" t="str">
        <f>IF(INPUT_OUTPUT!C948="","",INPUT_OUTPUT!C948)</f>
        <v/>
      </c>
      <c r="D961" s="2436" t="str">
        <f>IF(INPUT_OUTPUT!BH948="","",INPUT_OUTPUT!BH948)</f>
        <v/>
      </c>
      <c r="E961" s="2436" t="str">
        <f>IF(INPUT_OUTPUT!BI948="","",INPUT_OUTPUT!BI948)</f>
        <v/>
      </c>
      <c r="F961" s="2436" t="str">
        <f>IF(INPUT_OUTPUT!BJ948="","",INPUT_OUTPUT!BJ948)</f>
        <v/>
      </c>
      <c r="G961" s="2436" t="str">
        <f>IF(INPUT_OUTPUT!BK948="","",INPUT_OUTPUT!BK948)</f>
        <v/>
      </c>
      <c r="H961" s="2436" t="str">
        <f>IF(INPUT_OUTPUT!BL948="","",INPUT_OUTPUT!BL948)</f>
        <v/>
      </c>
      <c r="I961" s="2436" t="str">
        <f>IF(INPUT_OUTPUT!BM948="","",INPUT_OUTPUT!BM948)</f>
        <v/>
      </c>
      <c r="J961" s="2436" t="str">
        <f>IF(INPUT_OUTPUT!BN948="","",INPUT_OUTPUT!BN948)</f>
        <v/>
      </c>
      <c r="K961" s="2428" t="str">
        <f t="shared" si="45"/>
        <v/>
      </c>
      <c r="L961" s="2429" t="str">
        <f>IF(INPUT_OUTPUT!BO948="","",INPUT_OUTPUT!BO948)</f>
        <v/>
      </c>
      <c r="M961" s="2429" t="str">
        <f>IF(INPUT_OUTPUT!BP948="","",INPUT_OUTPUT!BP948)</f>
        <v/>
      </c>
      <c r="N961" s="2429" t="str">
        <f>IF(INPUT_OUTPUT!BQ948="","",INPUT_OUTPUT!BQ948)</f>
        <v/>
      </c>
      <c r="O961" s="2429" t="str">
        <f>IF(INPUT_OUTPUT!BR948="","",INPUT_OUTPUT!BR948)</f>
        <v/>
      </c>
      <c r="P961" s="2429" t="str">
        <f>IF(INPUT_OUTPUT!BS948="","",INPUT_OUTPUT!BS948)</f>
        <v/>
      </c>
      <c r="Q961" s="2429" t="str">
        <f>IF(INPUT_OUTPUT!BT948="","",INPUT_OUTPUT!BT948)</f>
        <v/>
      </c>
      <c r="R961" s="2429" t="str">
        <f>IF(INPUT_OUTPUT!BU948="","",INPUT_OUTPUT!BU948)</f>
        <v/>
      </c>
      <c r="S961" s="2435" t="str">
        <f t="shared" si="46"/>
        <v/>
      </c>
      <c r="T961" s="2429" t="str">
        <f>IF(INPUT_OUTPUT!BV948="","",INPUT_OUTPUT!BV948)</f>
        <v/>
      </c>
      <c r="U961" s="2429" t="str">
        <f>IF(INPUT_OUTPUT!BW948="","",INPUT_OUTPUT!BW948)</f>
        <v/>
      </c>
      <c r="V961" s="2429" t="str">
        <f>IF(INPUT_OUTPUT!BX948="","",INPUT_OUTPUT!BX948)</f>
        <v/>
      </c>
      <c r="W961" s="2429" t="str">
        <f>IF(INPUT_OUTPUT!BY948="","",INPUT_OUTPUT!BY948)</f>
        <v/>
      </c>
      <c r="X961" s="2429" t="str">
        <f>IF(INPUT_OUTPUT!BZ948="","",INPUT_OUTPUT!BZ948)</f>
        <v/>
      </c>
      <c r="Y961" s="2429" t="str">
        <f>IF(INPUT_OUTPUT!CA948="","",INPUT_OUTPUT!CA948)</f>
        <v/>
      </c>
      <c r="Z961" s="2429" t="str">
        <f>IF(INPUT_OUTPUT!CB948="","",INPUT_OUTPUT!CB948)</f>
        <v/>
      </c>
      <c r="AA961" s="2435" t="str">
        <f t="shared" si="47"/>
        <v/>
      </c>
      <c r="AB961" s="2430" t="str">
        <f>IF(INPUT_OUTPUT!CC948="","",INPUT_OUTPUT!CC948)</f>
        <v/>
      </c>
      <c r="AC961" s="2430" t="str">
        <f>IF(INPUT_OUTPUT!CD948="","",INPUT_OUTPUT!CD948)</f>
        <v/>
      </c>
      <c r="AD961" s="2430" t="str">
        <f>IF(INPUT_OUTPUT!CE948="","",INPUT_OUTPUT!CE948)</f>
        <v/>
      </c>
      <c r="AE961" s="2430" t="str">
        <f>IF(INPUT_OUTPUT!CF948="","",INPUT_OUTPUT!CF948)</f>
        <v/>
      </c>
      <c r="AF961" s="2430" t="str">
        <f>IF(INPUT_OUTPUT!CG948="","",INPUT_OUTPUT!CG948)</f>
        <v/>
      </c>
      <c r="AG961" s="2430" t="str">
        <f>IF(INPUT_OUTPUT!CH948="","",INPUT_OUTPUT!CH948)</f>
        <v/>
      </c>
      <c r="AH961" s="2430" t="str">
        <f>IF(INPUT_OUTPUT!CI948="","",INPUT_OUTPUT!CI948)</f>
        <v/>
      </c>
    </row>
    <row r="962" spans="3:34" s="2437" customFormat="1" ht="12.75" customHeight="1">
      <c r="C962" s="2435" t="str">
        <f>IF(INPUT_OUTPUT!C949="","",INPUT_OUTPUT!C949)</f>
        <v/>
      </c>
      <c r="D962" s="2436" t="str">
        <f>IF(INPUT_OUTPUT!BH949="","",INPUT_OUTPUT!BH949)</f>
        <v/>
      </c>
      <c r="E962" s="2436" t="str">
        <f>IF(INPUT_OUTPUT!BI949="","",INPUT_OUTPUT!BI949)</f>
        <v/>
      </c>
      <c r="F962" s="2436" t="str">
        <f>IF(INPUT_OUTPUT!BJ949="","",INPUT_OUTPUT!BJ949)</f>
        <v/>
      </c>
      <c r="G962" s="2436" t="str">
        <f>IF(INPUT_OUTPUT!BK949="","",INPUT_OUTPUT!BK949)</f>
        <v/>
      </c>
      <c r="H962" s="2436" t="str">
        <f>IF(INPUT_OUTPUT!BL949="","",INPUT_OUTPUT!BL949)</f>
        <v/>
      </c>
      <c r="I962" s="2436" t="str">
        <f>IF(INPUT_OUTPUT!BM949="","",INPUT_OUTPUT!BM949)</f>
        <v/>
      </c>
      <c r="J962" s="2436" t="str">
        <f>IF(INPUT_OUTPUT!BN949="","",INPUT_OUTPUT!BN949)</f>
        <v/>
      </c>
      <c r="K962" s="2428" t="str">
        <f t="shared" si="45"/>
        <v/>
      </c>
      <c r="L962" s="2429" t="str">
        <f>IF(INPUT_OUTPUT!BO949="","",INPUT_OUTPUT!BO949)</f>
        <v/>
      </c>
      <c r="M962" s="2429" t="str">
        <f>IF(INPUT_OUTPUT!BP949="","",INPUT_OUTPUT!BP949)</f>
        <v/>
      </c>
      <c r="N962" s="2429" t="str">
        <f>IF(INPUT_OUTPUT!BQ949="","",INPUT_OUTPUT!BQ949)</f>
        <v/>
      </c>
      <c r="O962" s="2429" t="str">
        <f>IF(INPUT_OUTPUT!BR949="","",INPUT_OUTPUT!BR949)</f>
        <v/>
      </c>
      <c r="P962" s="2429" t="str">
        <f>IF(INPUT_OUTPUT!BS949="","",INPUT_OUTPUT!BS949)</f>
        <v/>
      </c>
      <c r="Q962" s="2429" t="str">
        <f>IF(INPUT_OUTPUT!BT949="","",INPUT_OUTPUT!BT949)</f>
        <v/>
      </c>
      <c r="R962" s="2429" t="str">
        <f>IF(INPUT_OUTPUT!BU949="","",INPUT_OUTPUT!BU949)</f>
        <v/>
      </c>
      <c r="S962" s="2435" t="str">
        <f t="shared" si="46"/>
        <v/>
      </c>
      <c r="T962" s="2429" t="str">
        <f>IF(INPUT_OUTPUT!BV949="","",INPUT_OUTPUT!BV949)</f>
        <v/>
      </c>
      <c r="U962" s="2429" t="str">
        <f>IF(INPUT_OUTPUT!BW949="","",INPUT_OUTPUT!BW949)</f>
        <v/>
      </c>
      <c r="V962" s="2429" t="str">
        <f>IF(INPUT_OUTPUT!BX949="","",INPUT_OUTPUT!BX949)</f>
        <v/>
      </c>
      <c r="W962" s="2429" t="str">
        <f>IF(INPUT_OUTPUT!BY949="","",INPUT_OUTPUT!BY949)</f>
        <v/>
      </c>
      <c r="X962" s="2429" t="str">
        <f>IF(INPUT_OUTPUT!BZ949="","",INPUT_OUTPUT!BZ949)</f>
        <v/>
      </c>
      <c r="Y962" s="2429" t="str">
        <f>IF(INPUT_OUTPUT!CA949="","",INPUT_OUTPUT!CA949)</f>
        <v/>
      </c>
      <c r="Z962" s="2429" t="str">
        <f>IF(INPUT_OUTPUT!CB949="","",INPUT_OUTPUT!CB949)</f>
        <v/>
      </c>
      <c r="AA962" s="2435" t="str">
        <f t="shared" si="47"/>
        <v/>
      </c>
      <c r="AB962" s="2430" t="str">
        <f>IF(INPUT_OUTPUT!CC949="","",INPUT_OUTPUT!CC949)</f>
        <v/>
      </c>
      <c r="AC962" s="2430" t="str">
        <f>IF(INPUT_OUTPUT!CD949="","",INPUT_OUTPUT!CD949)</f>
        <v/>
      </c>
      <c r="AD962" s="2430" t="str">
        <f>IF(INPUT_OUTPUT!CE949="","",INPUT_OUTPUT!CE949)</f>
        <v/>
      </c>
      <c r="AE962" s="2430" t="str">
        <f>IF(INPUT_OUTPUT!CF949="","",INPUT_OUTPUT!CF949)</f>
        <v/>
      </c>
      <c r="AF962" s="2430" t="str">
        <f>IF(INPUT_OUTPUT!CG949="","",INPUT_OUTPUT!CG949)</f>
        <v/>
      </c>
      <c r="AG962" s="2430" t="str">
        <f>IF(INPUT_OUTPUT!CH949="","",INPUT_OUTPUT!CH949)</f>
        <v/>
      </c>
      <c r="AH962" s="2430" t="str">
        <f>IF(INPUT_OUTPUT!CI949="","",INPUT_OUTPUT!CI949)</f>
        <v/>
      </c>
    </row>
    <row r="963" spans="3:34" s="2437" customFormat="1" ht="12.75" customHeight="1">
      <c r="C963" s="2435" t="str">
        <f>IF(INPUT_OUTPUT!C950="","",INPUT_OUTPUT!C950)</f>
        <v/>
      </c>
      <c r="D963" s="2436" t="str">
        <f>IF(INPUT_OUTPUT!BH950="","",INPUT_OUTPUT!BH950)</f>
        <v/>
      </c>
      <c r="E963" s="2436" t="str">
        <f>IF(INPUT_OUTPUT!BI950="","",INPUT_OUTPUT!BI950)</f>
        <v/>
      </c>
      <c r="F963" s="2436" t="str">
        <f>IF(INPUT_OUTPUT!BJ950="","",INPUT_OUTPUT!BJ950)</f>
        <v/>
      </c>
      <c r="G963" s="2436" t="str">
        <f>IF(INPUT_OUTPUT!BK950="","",INPUT_OUTPUT!BK950)</f>
        <v/>
      </c>
      <c r="H963" s="2436" t="str">
        <f>IF(INPUT_OUTPUT!BL950="","",INPUT_OUTPUT!BL950)</f>
        <v/>
      </c>
      <c r="I963" s="2436" t="str">
        <f>IF(INPUT_OUTPUT!BM950="","",INPUT_OUTPUT!BM950)</f>
        <v/>
      </c>
      <c r="J963" s="2436" t="str">
        <f>IF(INPUT_OUTPUT!BN950="","",INPUT_OUTPUT!BN950)</f>
        <v/>
      </c>
      <c r="K963" s="2428" t="str">
        <f t="shared" si="45"/>
        <v/>
      </c>
      <c r="L963" s="2429" t="str">
        <f>IF(INPUT_OUTPUT!BO950="","",INPUT_OUTPUT!BO950)</f>
        <v/>
      </c>
      <c r="M963" s="2429" t="str">
        <f>IF(INPUT_OUTPUT!BP950="","",INPUT_OUTPUT!BP950)</f>
        <v/>
      </c>
      <c r="N963" s="2429" t="str">
        <f>IF(INPUT_OUTPUT!BQ950="","",INPUT_OUTPUT!BQ950)</f>
        <v/>
      </c>
      <c r="O963" s="2429" t="str">
        <f>IF(INPUT_OUTPUT!BR950="","",INPUT_OUTPUT!BR950)</f>
        <v/>
      </c>
      <c r="P963" s="2429" t="str">
        <f>IF(INPUT_OUTPUT!BS950="","",INPUT_OUTPUT!BS950)</f>
        <v/>
      </c>
      <c r="Q963" s="2429" t="str">
        <f>IF(INPUT_OUTPUT!BT950="","",INPUT_OUTPUT!BT950)</f>
        <v/>
      </c>
      <c r="R963" s="2429" t="str">
        <f>IF(INPUT_OUTPUT!BU950="","",INPUT_OUTPUT!BU950)</f>
        <v/>
      </c>
      <c r="S963" s="2435" t="str">
        <f t="shared" si="46"/>
        <v/>
      </c>
      <c r="T963" s="2429" t="str">
        <f>IF(INPUT_OUTPUT!BV950="","",INPUT_OUTPUT!BV950)</f>
        <v/>
      </c>
      <c r="U963" s="2429" t="str">
        <f>IF(INPUT_OUTPUT!BW950="","",INPUT_OUTPUT!BW950)</f>
        <v/>
      </c>
      <c r="V963" s="2429" t="str">
        <f>IF(INPUT_OUTPUT!BX950="","",INPUT_OUTPUT!BX950)</f>
        <v/>
      </c>
      <c r="W963" s="2429" t="str">
        <f>IF(INPUT_OUTPUT!BY950="","",INPUT_OUTPUT!BY950)</f>
        <v/>
      </c>
      <c r="X963" s="2429" t="str">
        <f>IF(INPUT_OUTPUT!BZ950="","",INPUT_OUTPUT!BZ950)</f>
        <v/>
      </c>
      <c r="Y963" s="2429" t="str">
        <f>IF(INPUT_OUTPUT!CA950="","",INPUT_OUTPUT!CA950)</f>
        <v/>
      </c>
      <c r="Z963" s="2429" t="str">
        <f>IF(INPUT_OUTPUT!CB950="","",INPUT_OUTPUT!CB950)</f>
        <v/>
      </c>
      <c r="AA963" s="2435" t="str">
        <f t="shared" si="47"/>
        <v/>
      </c>
      <c r="AB963" s="2430" t="str">
        <f>IF(INPUT_OUTPUT!CC950="","",INPUT_OUTPUT!CC950)</f>
        <v/>
      </c>
      <c r="AC963" s="2430" t="str">
        <f>IF(INPUT_OUTPUT!CD950="","",INPUT_OUTPUT!CD950)</f>
        <v/>
      </c>
      <c r="AD963" s="2430" t="str">
        <f>IF(INPUT_OUTPUT!CE950="","",INPUT_OUTPUT!CE950)</f>
        <v/>
      </c>
      <c r="AE963" s="2430" t="str">
        <f>IF(INPUT_OUTPUT!CF950="","",INPUT_OUTPUT!CF950)</f>
        <v/>
      </c>
      <c r="AF963" s="2430" t="str">
        <f>IF(INPUT_OUTPUT!CG950="","",INPUT_OUTPUT!CG950)</f>
        <v/>
      </c>
      <c r="AG963" s="2430" t="str">
        <f>IF(INPUT_OUTPUT!CH950="","",INPUT_OUTPUT!CH950)</f>
        <v/>
      </c>
      <c r="AH963" s="2430" t="str">
        <f>IF(INPUT_OUTPUT!CI950="","",INPUT_OUTPUT!CI950)</f>
        <v/>
      </c>
    </row>
    <row r="964" spans="3:34" s="2437" customFormat="1" ht="12.75" customHeight="1">
      <c r="C964" s="2435" t="str">
        <f>IF(INPUT_OUTPUT!C951="","",INPUT_OUTPUT!C951)</f>
        <v/>
      </c>
      <c r="D964" s="2436" t="str">
        <f>IF(INPUT_OUTPUT!BH951="","",INPUT_OUTPUT!BH951)</f>
        <v/>
      </c>
      <c r="E964" s="2436" t="str">
        <f>IF(INPUT_OUTPUT!BI951="","",INPUT_OUTPUT!BI951)</f>
        <v/>
      </c>
      <c r="F964" s="2436" t="str">
        <f>IF(INPUT_OUTPUT!BJ951="","",INPUT_OUTPUT!BJ951)</f>
        <v/>
      </c>
      <c r="G964" s="2436" t="str">
        <f>IF(INPUT_OUTPUT!BK951="","",INPUT_OUTPUT!BK951)</f>
        <v/>
      </c>
      <c r="H964" s="2436" t="str">
        <f>IF(INPUT_OUTPUT!BL951="","",INPUT_OUTPUT!BL951)</f>
        <v/>
      </c>
      <c r="I964" s="2436" t="str">
        <f>IF(INPUT_OUTPUT!BM951="","",INPUT_OUTPUT!BM951)</f>
        <v/>
      </c>
      <c r="J964" s="2436" t="str">
        <f>IF(INPUT_OUTPUT!BN951="","",INPUT_OUTPUT!BN951)</f>
        <v/>
      </c>
      <c r="K964" s="2428" t="str">
        <f t="shared" si="45"/>
        <v/>
      </c>
      <c r="L964" s="2429" t="str">
        <f>IF(INPUT_OUTPUT!BO951="","",INPUT_OUTPUT!BO951)</f>
        <v/>
      </c>
      <c r="M964" s="2429" t="str">
        <f>IF(INPUT_OUTPUT!BP951="","",INPUT_OUTPUT!BP951)</f>
        <v/>
      </c>
      <c r="N964" s="2429" t="str">
        <f>IF(INPUT_OUTPUT!BQ951="","",INPUT_OUTPUT!BQ951)</f>
        <v/>
      </c>
      <c r="O964" s="2429" t="str">
        <f>IF(INPUT_OUTPUT!BR951="","",INPUT_OUTPUT!BR951)</f>
        <v/>
      </c>
      <c r="P964" s="2429" t="str">
        <f>IF(INPUT_OUTPUT!BS951="","",INPUT_OUTPUT!BS951)</f>
        <v/>
      </c>
      <c r="Q964" s="2429" t="str">
        <f>IF(INPUT_OUTPUT!BT951="","",INPUT_OUTPUT!BT951)</f>
        <v/>
      </c>
      <c r="R964" s="2429" t="str">
        <f>IF(INPUT_OUTPUT!BU951="","",INPUT_OUTPUT!BU951)</f>
        <v/>
      </c>
      <c r="S964" s="2435" t="str">
        <f t="shared" si="46"/>
        <v/>
      </c>
      <c r="T964" s="2429" t="str">
        <f>IF(INPUT_OUTPUT!BV951="","",INPUT_OUTPUT!BV951)</f>
        <v/>
      </c>
      <c r="U964" s="2429" t="str">
        <f>IF(INPUT_OUTPUT!BW951="","",INPUT_OUTPUT!BW951)</f>
        <v/>
      </c>
      <c r="V964" s="2429" t="str">
        <f>IF(INPUT_OUTPUT!BX951="","",INPUT_OUTPUT!BX951)</f>
        <v/>
      </c>
      <c r="W964" s="2429" t="str">
        <f>IF(INPUT_OUTPUT!BY951="","",INPUT_OUTPUT!BY951)</f>
        <v/>
      </c>
      <c r="X964" s="2429" t="str">
        <f>IF(INPUT_OUTPUT!BZ951="","",INPUT_OUTPUT!BZ951)</f>
        <v/>
      </c>
      <c r="Y964" s="2429" t="str">
        <f>IF(INPUT_OUTPUT!CA951="","",INPUT_OUTPUT!CA951)</f>
        <v/>
      </c>
      <c r="Z964" s="2429" t="str">
        <f>IF(INPUT_OUTPUT!CB951="","",INPUT_OUTPUT!CB951)</f>
        <v/>
      </c>
      <c r="AA964" s="2435" t="str">
        <f t="shared" si="47"/>
        <v/>
      </c>
      <c r="AB964" s="2430" t="str">
        <f>IF(INPUT_OUTPUT!CC951="","",INPUT_OUTPUT!CC951)</f>
        <v/>
      </c>
      <c r="AC964" s="2430" t="str">
        <f>IF(INPUT_OUTPUT!CD951="","",INPUT_OUTPUT!CD951)</f>
        <v/>
      </c>
      <c r="AD964" s="2430" t="str">
        <f>IF(INPUT_OUTPUT!CE951="","",INPUT_OUTPUT!CE951)</f>
        <v/>
      </c>
      <c r="AE964" s="2430" t="str">
        <f>IF(INPUT_OUTPUT!CF951="","",INPUT_OUTPUT!CF951)</f>
        <v/>
      </c>
      <c r="AF964" s="2430" t="str">
        <f>IF(INPUT_OUTPUT!CG951="","",INPUT_OUTPUT!CG951)</f>
        <v/>
      </c>
      <c r="AG964" s="2430" t="str">
        <f>IF(INPUT_OUTPUT!CH951="","",INPUT_OUTPUT!CH951)</f>
        <v/>
      </c>
      <c r="AH964" s="2430" t="str">
        <f>IF(INPUT_OUTPUT!CI951="","",INPUT_OUTPUT!CI951)</f>
        <v/>
      </c>
    </row>
    <row r="965" spans="3:34" s="2437" customFormat="1" ht="12.75" customHeight="1">
      <c r="C965" s="2435" t="str">
        <f>IF(INPUT_OUTPUT!C952="","",INPUT_OUTPUT!C952)</f>
        <v/>
      </c>
      <c r="D965" s="2436" t="str">
        <f>IF(INPUT_OUTPUT!BH952="","",INPUT_OUTPUT!BH952)</f>
        <v/>
      </c>
      <c r="E965" s="2436" t="str">
        <f>IF(INPUT_OUTPUT!BI952="","",INPUT_OUTPUT!BI952)</f>
        <v/>
      </c>
      <c r="F965" s="2436" t="str">
        <f>IF(INPUT_OUTPUT!BJ952="","",INPUT_OUTPUT!BJ952)</f>
        <v/>
      </c>
      <c r="G965" s="2436" t="str">
        <f>IF(INPUT_OUTPUT!BK952="","",INPUT_OUTPUT!BK952)</f>
        <v/>
      </c>
      <c r="H965" s="2436" t="str">
        <f>IF(INPUT_OUTPUT!BL952="","",INPUT_OUTPUT!BL952)</f>
        <v/>
      </c>
      <c r="I965" s="2436" t="str">
        <f>IF(INPUT_OUTPUT!BM952="","",INPUT_OUTPUT!BM952)</f>
        <v/>
      </c>
      <c r="J965" s="2436" t="str">
        <f>IF(INPUT_OUTPUT!BN952="","",INPUT_OUTPUT!BN952)</f>
        <v/>
      </c>
      <c r="K965" s="2428" t="str">
        <f t="shared" si="45"/>
        <v/>
      </c>
      <c r="L965" s="2429" t="str">
        <f>IF(INPUT_OUTPUT!BO952="","",INPUT_OUTPUT!BO952)</f>
        <v/>
      </c>
      <c r="M965" s="2429" t="str">
        <f>IF(INPUT_OUTPUT!BP952="","",INPUT_OUTPUT!BP952)</f>
        <v/>
      </c>
      <c r="N965" s="2429" t="str">
        <f>IF(INPUT_OUTPUT!BQ952="","",INPUT_OUTPUT!BQ952)</f>
        <v/>
      </c>
      <c r="O965" s="2429" t="str">
        <f>IF(INPUT_OUTPUT!BR952="","",INPUT_OUTPUT!BR952)</f>
        <v/>
      </c>
      <c r="P965" s="2429" t="str">
        <f>IF(INPUT_OUTPUT!BS952="","",INPUT_OUTPUT!BS952)</f>
        <v/>
      </c>
      <c r="Q965" s="2429" t="str">
        <f>IF(INPUT_OUTPUT!BT952="","",INPUT_OUTPUT!BT952)</f>
        <v/>
      </c>
      <c r="R965" s="2429" t="str">
        <f>IF(INPUT_OUTPUT!BU952="","",INPUT_OUTPUT!BU952)</f>
        <v/>
      </c>
      <c r="S965" s="2435" t="str">
        <f t="shared" si="46"/>
        <v/>
      </c>
      <c r="T965" s="2429" t="str">
        <f>IF(INPUT_OUTPUT!BV952="","",INPUT_OUTPUT!BV952)</f>
        <v/>
      </c>
      <c r="U965" s="2429" t="str">
        <f>IF(INPUT_OUTPUT!BW952="","",INPUT_OUTPUT!BW952)</f>
        <v/>
      </c>
      <c r="V965" s="2429" t="str">
        <f>IF(INPUT_OUTPUT!BX952="","",INPUT_OUTPUT!BX952)</f>
        <v/>
      </c>
      <c r="W965" s="2429" t="str">
        <f>IF(INPUT_OUTPUT!BY952="","",INPUT_OUTPUT!BY952)</f>
        <v/>
      </c>
      <c r="X965" s="2429" t="str">
        <f>IF(INPUT_OUTPUT!BZ952="","",INPUT_OUTPUT!BZ952)</f>
        <v/>
      </c>
      <c r="Y965" s="2429" t="str">
        <f>IF(INPUT_OUTPUT!CA952="","",INPUT_OUTPUT!CA952)</f>
        <v/>
      </c>
      <c r="Z965" s="2429" t="str">
        <f>IF(INPUT_OUTPUT!CB952="","",INPUT_OUTPUT!CB952)</f>
        <v/>
      </c>
      <c r="AA965" s="2435" t="str">
        <f t="shared" si="47"/>
        <v/>
      </c>
      <c r="AB965" s="2430" t="str">
        <f>IF(INPUT_OUTPUT!CC952="","",INPUT_OUTPUT!CC952)</f>
        <v/>
      </c>
      <c r="AC965" s="2430" t="str">
        <f>IF(INPUT_OUTPUT!CD952="","",INPUT_OUTPUT!CD952)</f>
        <v/>
      </c>
      <c r="AD965" s="2430" t="str">
        <f>IF(INPUT_OUTPUT!CE952="","",INPUT_OUTPUT!CE952)</f>
        <v/>
      </c>
      <c r="AE965" s="2430" t="str">
        <f>IF(INPUT_OUTPUT!CF952="","",INPUT_OUTPUT!CF952)</f>
        <v/>
      </c>
      <c r="AF965" s="2430" t="str">
        <f>IF(INPUT_OUTPUT!CG952="","",INPUT_OUTPUT!CG952)</f>
        <v/>
      </c>
      <c r="AG965" s="2430" t="str">
        <f>IF(INPUT_OUTPUT!CH952="","",INPUT_OUTPUT!CH952)</f>
        <v/>
      </c>
      <c r="AH965" s="2430" t="str">
        <f>IF(INPUT_OUTPUT!CI952="","",INPUT_OUTPUT!CI952)</f>
        <v/>
      </c>
    </row>
    <row r="966" spans="3:34" s="2437" customFormat="1" ht="12.75" customHeight="1">
      <c r="C966" s="2435" t="str">
        <f>IF(INPUT_OUTPUT!C953="","",INPUT_OUTPUT!C953)</f>
        <v/>
      </c>
      <c r="D966" s="2436" t="str">
        <f>IF(INPUT_OUTPUT!BH953="","",INPUT_OUTPUT!BH953)</f>
        <v/>
      </c>
      <c r="E966" s="2436" t="str">
        <f>IF(INPUT_OUTPUT!BI953="","",INPUT_OUTPUT!BI953)</f>
        <v/>
      </c>
      <c r="F966" s="2436" t="str">
        <f>IF(INPUT_OUTPUT!BJ953="","",INPUT_OUTPUT!BJ953)</f>
        <v/>
      </c>
      <c r="G966" s="2436" t="str">
        <f>IF(INPUT_OUTPUT!BK953="","",INPUT_OUTPUT!BK953)</f>
        <v/>
      </c>
      <c r="H966" s="2436" t="str">
        <f>IF(INPUT_OUTPUT!BL953="","",INPUT_OUTPUT!BL953)</f>
        <v/>
      </c>
      <c r="I966" s="2436" t="str">
        <f>IF(INPUT_OUTPUT!BM953="","",INPUT_OUTPUT!BM953)</f>
        <v/>
      </c>
      <c r="J966" s="2436" t="str">
        <f>IF(INPUT_OUTPUT!BN953="","",INPUT_OUTPUT!BN953)</f>
        <v/>
      </c>
      <c r="K966" s="2428" t="str">
        <f t="shared" si="45"/>
        <v/>
      </c>
      <c r="L966" s="2429" t="str">
        <f>IF(INPUT_OUTPUT!BO953="","",INPUT_OUTPUT!BO953)</f>
        <v/>
      </c>
      <c r="M966" s="2429" t="str">
        <f>IF(INPUT_OUTPUT!BP953="","",INPUT_OUTPUT!BP953)</f>
        <v/>
      </c>
      <c r="N966" s="2429" t="str">
        <f>IF(INPUT_OUTPUT!BQ953="","",INPUT_OUTPUT!BQ953)</f>
        <v/>
      </c>
      <c r="O966" s="2429" t="str">
        <f>IF(INPUT_OUTPUT!BR953="","",INPUT_OUTPUT!BR953)</f>
        <v/>
      </c>
      <c r="P966" s="2429" t="str">
        <f>IF(INPUT_OUTPUT!BS953="","",INPUT_OUTPUT!BS953)</f>
        <v/>
      </c>
      <c r="Q966" s="2429" t="str">
        <f>IF(INPUT_OUTPUT!BT953="","",INPUT_OUTPUT!BT953)</f>
        <v/>
      </c>
      <c r="R966" s="2429" t="str">
        <f>IF(INPUT_OUTPUT!BU953="","",INPUT_OUTPUT!BU953)</f>
        <v/>
      </c>
      <c r="S966" s="2435" t="str">
        <f t="shared" si="46"/>
        <v/>
      </c>
      <c r="T966" s="2429" t="str">
        <f>IF(INPUT_OUTPUT!BV953="","",INPUT_OUTPUT!BV953)</f>
        <v/>
      </c>
      <c r="U966" s="2429" t="str">
        <f>IF(INPUT_OUTPUT!BW953="","",INPUT_OUTPUT!BW953)</f>
        <v/>
      </c>
      <c r="V966" s="2429" t="str">
        <f>IF(INPUT_OUTPUT!BX953="","",INPUT_OUTPUT!BX953)</f>
        <v/>
      </c>
      <c r="W966" s="2429" t="str">
        <f>IF(INPUT_OUTPUT!BY953="","",INPUT_OUTPUT!BY953)</f>
        <v/>
      </c>
      <c r="X966" s="2429" t="str">
        <f>IF(INPUT_OUTPUT!BZ953="","",INPUT_OUTPUT!BZ953)</f>
        <v/>
      </c>
      <c r="Y966" s="2429" t="str">
        <f>IF(INPUT_OUTPUT!CA953="","",INPUT_OUTPUT!CA953)</f>
        <v/>
      </c>
      <c r="Z966" s="2429" t="str">
        <f>IF(INPUT_OUTPUT!CB953="","",INPUT_OUTPUT!CB953)</f>
        <v/>
      </c>
      <c r="AA966" s="2435" t="str">
        <f t="shared" si="47"/>
        <v/>
      </c>
      <c r="AB966" s="2430" t="str">
        <f>IF(INPUT_OUTPUT!CC953="","",INPUT_OUTPUT!CC953)</f>
        <v/>
      </c>
      <c r="AC966" s="2430" t="str">
        <f>IF(INPUT_OUTPUT!CD953="","",INPUT_OUTPUT!CD953)</f>
        <v/>
      </c>
      <c r="AD966" s="2430" t="str">
        <f>IF(INPUT_OUTPUT!CE953="","",INPUT_OUTPUT!CE953)</f>
        <v/>
      </c>
      <c r="AE966" s="2430" t="str">
        <f>IF(INPUT_OUTPUT!CF953="","",INPUT_OUTPUT!CF953)</f>
        <v/>
      </c>
      <c r="AF966" s="2430" t="str">
        <f>IF(INPUT_OUTPUT!CG953="","",INPUT_OUTPUT!CG953)</f>
        <v/>
      </c>
      <c r="AG966" s="2430" t="str">
        <f>IF(INPUT_OUTPUT!CH953="","",INPUT_OUTPUT!CH953)</f>
        <v/>
      </c>
      <c r="AH966" s="2430" t="str">
        <f>IF(INPUT_OUTPUT!CI953="","",INPUT_OUTPUT!CI953)</f>
        <v/>
      </c>
    </row>
    <row r="967" spans="3:34" s="2437" customFormat="1" ht="12.75" customHeight="1">
      <c r="C967" s="2435" t="str">
        <f>IF(INPUT_OUTPUT!C954="","",INPUT_OUTPUT!C954)</f>
        <v/>
      </c>
      <c r="D967" s="2436" t="str">
        <f>IF(INPUT_OUTPUT!BH954="","",INPUT_OUTPUT!BH954)</f>
        <v/>
      </c>
      <c r="E967" s="2436" t="str">
        <f>IF(INPUT_OUTPUT!BI954="","",INPUT_OUTPUT!BI954)</f>
        <v/>
      </c>
      <c r="F967" s="2436" t="str">
        <f>IF(INPUT_OUTPUT!BJ954="","",INPUT_OUTPUT!BJ954)</f>
        <v/>
      </c>
      <c r="G967" s="2436" t="str">
        <f>IF(INPUT_OUTPUT!BK954="","",INPUT_OUTPUT!BK954)</f>
        <v/>
      </c>
      <c r="H967" s="2436" t="str">
        <f>IF(INPUT_OUTPUT!BL954="","",INPUT_OUTPUT!BL954)</f>
        <v/>
      </c>
      <c r="I967" s="2436" t="str">
        <f>IF(INPUT_OUTPUT!BM954="","",INPUT_OUTPUT!BM954)</f>
        <v/>
      </c>
      <c r="J967" s="2436" t="str">
        <f>IF(INPUT_OUTPUT!BN954="","",INPUT_OUTPUT!BN954)</f>
        <v/>
      </c>
      <c r="K967" s="2428" t="str">
        <f t="shared" si="45"/>
        <v/>
      </c>
      <c r="L967" s="2429" t="str">
        <f>IF(INPUT_OUTPUT!BO954="","",INPUT_OUTPUT!BO954)</f>
        <v/>
      </c>
      <c r="M967" s="2429" t="str">
        <f>IF(INPUT_OUTPUT!BP954="","",INPUT_OUTPUT!BP954)</f>
        <v/>
      </c>
      <c r="N967" s="2429" t="str">
        <f>IF(INPUT_OUTPUT!BQ954="","",INPUT_OUTPUT!BQ954)</f>
        <v/>
      </c>
      <c r="O967" s="2429" t="str">
        <f>IF(INPUT_OUTPUT!BR954="","",INPUT_OUTPUT!BR954)</f>
        <v/>
      </c>
      <c r="P967" s="2429" t="str">
        <f>IF(INPUT_OUTPUT!BS954="","",INPUT_OUTPUT!BS954)</f>
        <v/>
      </c>
      <c r="Q967" s="2429" t="str">
        <f>IF(INPUT_OUTPUT!BT954="","",INPUT_OUTPUT!BT954)</f>
        <v/>
      </c>
      <c r="R967" s="2429" t="str">
        <f>IF(INPUT_OUTPUT!BU954="","",INPUT_OUTPUT!BU954)</f>
        <v/>
      </c>
      <c r="S967" s="2435" t="str">
        <f t="shared" si="46"/>
        <v/>
      </c>
      <c r="T967" s="2429" t="str">
        <f>IF(INPUT_OUTPUT!BV954="","",INPUT_OUTPUT!BV954)</f>
        <v/>
      </c>
      <c r="U967" s="2429" t="str">
        <f>IF(INPUT_OUTPUT!BW954="","",INPUT_OUTPUT!BW954)</f>
        <v/>
      </c>
      <c r="V967" s="2429" t="str">
        <f>IF(INPUT_OUTPUT!BX954="","",INPUT_OUTPUT!BX954)</f>
        <v/>
      </c>
      <c r="W967" s="2429" t="str">
        <f>IF(INPUT_OUTPUT!BY954="","",INPUT_OUTPUT!BY954)</f>
        <v/>
      </c>
      <c r="X967" s="2429" t="str">
        <f>IF(INPUT_OUTPUT!BZ954="","",INPUT_OUTPUT!BZ954)</f>
        <v/>
      </c>
      <c r="Y967" s="2429" t="str">
        <f>IF(INPUT_OUTPUT!CA954="","",INPUT_OUTPUT!CA954)</f>
        <v/>
      </c>
      <c r="Z967" s="2429" t="str">
        <f>IF(INPUT_OUTPUT!CB954="","",INPUT_OUTPUT!CB954)</f>
        <v/>
      </c>
      <c r="AA967" s="2435" t="str">
        <f t="shared" si="47"/>
        <v/>
      </c>
      <c r="AB967" s="2430" t="str">
        <f>IF(INPUT_OUTPUT!CC954="","",INPUT_OUTPUT!CC954)</f>
        <v/>
      </c>
      <c r="AC967" s="2430" t="str">
        <f>IF(INPUT_OUTPUT!CD954="","",INPUT_OUTPUT!CD954)</f>
        <v/>
      </c>
      <c r="AD967" s="2430" t="str">
        <f>IF(INPUT_OUTPUT!CE954="","",INPUT_OUTPUT!CE954)</f>
        <v/>
      </c>
      <c r="AE967" s="2430" t="str">
        <f>IF(INPUT_OUTPUT!CF954="","",INPUT_OUTPUT!CF954)</f>
        <v/>
      </c>
      <c r="AF967" s="2430" t="str">
        <f>IF(INPUT_OUTPUT!CG954="","",INPUT_OUTPUT!CG954)</f>
        <v/>
      </c>
      <c r="AG967" s="2430" t="str">
        <f>IF(INPUT_OUTPUT!CH954="","",INPUT_OUTPUT!CH954)</f>
        <v/>
      </c>
      <c r="AH967" s="2430" t="str">
        <f>IF(INPUT_OUTPUT!CI954="","",INPUT_OUTPUT!CI954)</f>
        <v/>
      </c>
    </row>
    <row r="968" spans="3:34" s="2437" customFormat="1" ht="12.75" customHeight="1">
      <c r="C968" s="2435" t="str">
        <f>IF(INPUT_OUTPUT!C955="","",INPUT_OUTPUT!C955)</f>
        <v/>
      </c>
      <c r="D968" s="2436" t="str">
        <f>IF(INPUT_OUTPUT!BH955="","",INPUT_OUTPUT!BH955)</f>
        <v/>
      </c>
      <c r="E968" s="2436" t="str">
        <f>IF(INPUT_OUTPUT!BI955="","",INPUT_OUTPUT!BI955)</f>
        <v/>
      </c>
      <c r="F968" s="2436" t="str">
        <f>IF(INPUT_OUTPUT!BJ955="","",INPUT_OUTPUT!BJ955)</f>
        <v/>
      </c>
      <c r="G968" s="2436" t="str">
        <f>IF(INPUT_OUTPUT!BK955="","",INPUT_OUTPUT!BK955)</f>
        <v/>
      </c>
      <c r="H968" s="2436" t="str">
        <f>IF(INPUT_OUTPUT!BL955="","",INPUT_OUTPUT!BL955)</f>
        <v/>
      </c>
      <c r="I968" s="2436" t="str">
        <f>IF(INPUT_OUTPUT!BM955="","",INPUT_OUTPUT!BM955)</f>
        <v/>
      </c>
      <c r="J968" s="2436" t="str">
        <f>IF(INPUT_OUTPUT!BN955="","",INPUT_OUTPUT!BN955)</f>
        <v/>
      </c>
      <c r="K968" s="2428" t="str">
        <f t="shared" si="45"/>
        <v/>
      </c>
      <c r="L968" s="2429" t="str">
        <f>IF(INPUT_OUTPUT!BO955="","",INPUT_OUTPUT!BO955)</f>
        <v/>
      </c>
      <c r="M968" s="2429" t="str">
        <f>IF(INPUT_OUTPUT!BP955="","",INPUT_OUTPUT!BP955)</f>
        <v/>
      </c>
      <c r="N968" s="2429" t="str">
        <f>IF(INPUT_OUTPUT!BQ955="","",INPUT_OUTPUT!BQ955)</f>
        <v/>
      </c>
      <c r="O968" s="2429" t="str">
        <f>IF(INPUT_OUTPUT!BR955="","",INPUT_OUTPUT!BR955)</f>
        <v/>
      </c>
      <c r="P968" s="2429" t="str">
        <f>IF(INPUT_OUTPUT!BS955="","",INPUT_OUTPUT!BS955)</f>
        <v/>
      </c>
      <c r="Q968" s="2429" t="str">
        <f>IF(INPUT_OUTPUT!BT955="","",INPUT_OUTPUT!BT955)</f>
        <v/>
      </c>
      <c r="R968" s="2429" t="str">
        <f>IF(INPUT_OUTPUT!BU955="","",INPUT_OUTPUT!BU955)</f>
        <v/>
      </c>
      <c r="S968" s="2435" t="str">
        <f t="shared" si="46"/>
        <v/>
      </c>
      <c r="T968" s="2429" t="str">
        <f>IF(INPUT_OUTPUT!BV955="","",INPUT_OUTPUT!BV955)</f>
        <v/>
      </c>
      <c r="U968" s="2429" t="str">
        <f>IF(INPUT_OUTPUT!BW955="","",INPUT_OUTPUT!BW955)</f>
        <v/>
      </c>
      <c r="V968" s="2429" t="str">
        <f>IF(INPUT_OUTPUT!BX955="","",INPUT_OUTPUT!BX955)</f>
        <v/>
      </c>
      <c r="W968" s="2429" t="str">
        <f>IF(INPUT_OUTPUT!BY955="","",INPUT_OUTPUT!BY955)</f>
        <v/>
      </c>
      <c r="X968" s="2429" t="str">
        <f>IF(INPUT_OUTPUT!BZ955="","",INPUT_OUTPUT!BZ955)</f>
        <v/>
      </c>
      <c r="Y968" s="2429" t="str">
        <f>IF(INPUT_OUTPUT!CA955="","",INPUT_OUTPUT!CA955)</f>
        <v/>
      </c>
      <c r="Z968" s="2429" t="str">
        <f>IF(INPUT_OUTPUT!CB955="","",INPUT_OUTPUT!CB955)</f>
        <v/>
      </c>
      <c r="AA968" s="2435" t="str">
        <f t="shared" si="47"/>
        <v/>
      </c>
      <c r="AB968" s="2430" t="str">
        <f>IF(INPUT_OUTPUT!CC955="","",INPUT_OUTPUT!CC955)</f>
        <v/>
      </c>
      <c r="AC968" s="2430" t="str">
        <f>IF(INPUT_OUTPUT!CD955="","",INPUT_OUTPUT!CD955)</f>
        <v/>
      </c>
      <c r="AD968" s="2430" t="str">
        <f>IF(INPUT_OUTPUT!CE955="","",INPUT_OUTPUT!CE955)</f>
        <v/>
      </c>
      <c r="AE968" s="2430" t="str">
        <f>IF(INPUT_OUTPUT!CF955="","",INPUT_OUTPUT!CF955)</f>
        <v/>
      </c>
      <c r="AF968" s="2430" t="str">
        <f>IF(INPUT_OUTPUT!CG955="","",INPUT_OUTPUT!CG955)</f>
        <v/>
      </c>
      <c r="AG968" s="2430" t="str">
        <f>IF(INPUT_OUTPUT!CH955="","",INPUT_OUTPUT!CH955)</f>
        <v/>
      </c>
      <c r="AH968" s="2430" t="str">
        <f>IF(INPUT_OUTPUT!CI955="","",INPUT_OUTPUT!CI955)</f>
        <v/>
      </c>
    </row>
    <row r="969" spans="3:34" s="2437" customFormat="1" ht="12.75" customHeight="1">
      <c r="C969" s="2435" t="str">
        <f>IF(INPUT_OUTPUT!C956="","",INPUT_OUTPUT!C956)</f>
        <v/>
      </c>
      <c r="D969" s="2436" t="str">
        <f>IF(INPUT_OUTPUT!BH956="","",INPUT_OUTPUT!BH956)</f>
        <v/>
      </c>
      <c r="E969" s="2436" t="str">
        <f>IF(INPUT_OUTPUT!BI956="","",INPUT_OUTPUT!BI956)</f>
        <v/>
      </c>
      <c r="F969" s="2436" t="str">
        <f>IF(INPUT_OUTPUT!BJ956="","",INPUT_OUTPUT!BJ956)</f>
        <v/>
      </c>
      <c r="G969" s="2436" t="str">
        <f>IF(INPUT_OUTPUT!BK956="","",INPUT_OUTPUT!BK956)</f>
        <v/>
      </c>
      <c r="H969" s="2436" t="str">
        <f>IF(INPUT_OUTPUT!BL956="","",INPUT_OUTPUT!BL956)</f>
        <v/>
      </c>
      <c r="I969" s="2436" t="str">
        <f>IF(INPUT_OUTPUT!BM956="","",INPUT_OUTPUT!BM956)</f>
        <v/>
      </c>
      <c r="J969" s="2436" t="str">
        <f>IF(INPUT_OUTPUT!BN956="","",INPUT_OUTPUT!BN956)</f>
        <v/>
      </c>
      <c r="K969" s="2428" t="str">
        <f t="shared" si="45"/>
        <v/>
      </c>
      <c r="L969" s="2429" t="str">
        <f>IF(INPUT_OUTPUT!BO956="","",INPUT_OUTPUT!BO956)</f>
        <v/>
      </c>
      <c r="M969" s="2429" t="str">
        <f>IF(INPUT_OUTPUT!BP956="","",INPUT_OUTPUT!BP956)</f>
        <v/>
      </c>
      <c r="N969" s="2429" t="str">
        <f>IF(INPUT_OUTPUT!BQ956="","",INPUT_OUTPUT!BQ956)</f>
        <v/>
      </c>
      <c r="O969" s="2429" t="str">
        <f>IF(INPUT_OUTPUT!BR956="","",INPUT_OUTPUT!BR956)</f>
        <v/>
      </c>
      <c r="P969" s="2429" t="str">
        <f>IF(INPUT_OUTPUT!BS956="","",INPUT_OUTPUT!BS956)</f>
        <v/>
      </c>
      <c r="Q969" s="2429" t="str">
        <f>IF(INPUT_OUTPUT!BT956="","",INPUT_OUTPUT!BT956)</f>
        <v/>
      </c>
      <c r="R969" s="2429" t="str">
        <f>IF(INPUT_OUTPUT!BU956="","",INPUT_OUTPUT!BU956)</f>
        <v/>
      </c>
      <c r="S969" s="2435" t="str">
        <f t="shared" si="46"/>
        <v/>
      </c>
      <c r="T969" s="2429" t="str">
        <f>IF(INPUT_OUTPUT!BV956="","",INPUT_OUTPUT!BV956)</f>
        <v/>
      </c>
      <c r="U969" s="2429" t="str">
        <f>IF(INPUT_OUTPUT!BW956="","",INPUT_OUTPUT!BW956)</f>
        <v/>
      </c>
      <c r="V969" s="2429" t="str">
        <f>IF(INPUT_OUTPUT!BX956="","",INPUT_OUTPUT!BX956)</f>
        <v/>
      </c>
      <c r="W969" s="2429" t="str">
        <f>IF(INPUT_OUTPUT!BY956="","",INPUT_OUTPUT!BY956)</f>
        <v/>
      </c>
      <c r="X969" s="2429" t="str">
        <f>IF(INPUT_OUTPUT!BZ956="","",INPUT_OUTPUT!BZ956)</f>
        <v/>
      </c>
      <c r="Y969" s="2429" t="str">
        <f>IF(INPUT_OUTPUT!CA956="","",INPUT_OUTPUT!CA956)</f>
        <v/>
      </c>
      <c r="Z969" s="2429" t="str">
        <f>IF(INPUT_OUTPUT!CB956="","",INPUT_OUTPUT!CB956)</f>
        <v/>
      </c>
      <c r="AA969" s="2435" t="str">
        <f t="shared" si="47"/>
        <v/>
      </c>
      <c r="AB969" s="2430" t="str">
        <f>IF(INPUT_OUTPUT!CC956="","",INPUT_OUTPUT!CC956)</f>
        <v/>
      </c>
      <c r="AC969" s="2430" t="str">
        <f>IF(INPUT_OUTPUT!CD956="","",INPUT_OUTPUT!CD956)</f>
        <v/>
      </c>
      <c r="AD969" s="2430" t="str">
        <f>IF(INPUT_OUTPUT!CE956="","",INPUT_OUTPUT!CE956)</f>
        <v/>
      </c>
      <c r="AE969" s="2430" t="str">
        <f>IF(INPUT_OUTPUT!CF956="","",INPUT_OUTPUT!CF956)</f>
        <v/>
      </c>
      <c r="AF969" s="2430" t="str">
        <f>IF(INPUT_OUTPUT!CG956="","",INPUT_OUTPUT!CG956)</f>
        <v/>
      </c>
      <c r="AG969" s="2430" t="str">
        <f>IF(INPUT_OUTPUT!CH956="","",INPUT_OUTPUT!CH956)</f>
        <v/>
      </c>
      <c r="AH969" s="2430" t="str">
        <f>IF(INPUT_OUTPUT!CI956="","",INPUT_OUTPUT!CI956)</f>
        <v/>
      </c>
    </row>
    <row r="970" spans="3:34" s="2437" customFormat="1" ht="12.75" customHeight="1">
      <c r="C970" s="2435" t="str">
        <f>IF(INPUT_OUTPUT!C957="","",INPUT_OUTPUT!C957)</f>
        <v/>
      </c>
      <c r="D970" s="2436" t="str">
        <f>IF(INPUT_OUTPUT!BH957="","",INPUT_OUTPUT!BH957)</f>
        <v/>
      </c>
      <c r="E970" s="2436" t="str">
        <f>IF(INPUT_OUTPUT!BI957="","",INPUT_OUTPUT!BI957)</f>
        <v/>
      </c>
      <c r="F970" s="2436" t="str">
        <f>IF(INPUT_OUTPUT!BJ957="","",INPUT_OUTPUT!BJ957)</f>
        <v/>
      </c>
      <c r="G970" s="2436" t="str">
        <f>IF(INPUT_OUTPUT!BK957="","",INPUT_OUTPUT!BK957)</f>
        <v/>
      </c>
      <c r="H970" s="2436" t="str">
        <f>IF(INPUT_OUTPUT!BL957="","",INPUT_OUTPUT!BL957)</f>
        <v/>
      </c>
      <c r="I970" s="2436" t="str">
        <f>IF(INPUT_OUTPUT!BM957="","",INPUT_OUTPUT!BM957)</f>
        <v/>
      </c>
      <c r="J970" s="2436" t="str">
        <f>IF(INPUT_OUTPUT!BN957="","",INPUT_OUTPUT!BN957)</f>
        <v/>
      </c>
      <c r="K970" s="2428" t="str">
        <f t="shared" si="45"/>
        <v/>
      </c>
      <c r="L970" s="2429" t="str">
        <f>IF(INPUT_OUTPUT!BO957="","",INPUT_OUTPUT!BO957)</f>
        <v/>
      </c>
      <c r="M970" s="2429" t="str">
        <f>IF(INPUT_OUTPUT!BP957="","",INPUT_OUTPUT!BP957)</f>
        <v/>
      </c>
      <c r="N970" s="2429" t="str">
        <f>IF(INPUT_OUTPUT!BQ957="","",INPUT_OUTPUT!BQ957)</f>
        <v/>
      </c>
      <c r="O970" s="2429" t="str">
        <f>IF(INPUT_OUTPUT!BR957="","",INPUT_OUTPUT!BR957)</f>
        <v/>
      </c>
      <c r="P970" s="2429" t="str">
        <f>IF(INPUT_OUTPUT!BS957="","",INPUT_OUTPUT!BS957)</f>
        <v/>
      </c>
      <c r="Q970" s="2429" t="str">
        <f>IF(INPUT_OUTPUT!BT957="","",INPUT_OUTPUT!BT957)</f>
        <v/>
      </c>
      <c r="R970" s="2429" t="str">
        <f>IF(INPUT_OUTPUT!BU957="","",INPUT_OUTPUT!BU957)</f>
        <v/>
      </c>
      <c r="S970" s="2435" t="str">
        <f t="shared" si="46"/>
        <v/>
      </c>
      <c r="T970" s="2429" t="str">
        <f>IF(INPUT_OUTPUT!BV957="","",INPUT_OUTPUT!BV957)</f>
        <v/>
      </c>
      <c r="U970" s="2429" t="str">
        <f>IF(INPUT_OUTPUT!BW957="","",INPUT_OUTPUT!BW957)</f>
        <v/>
      </c>
      <c r="V970" s="2429" t="str">
        <f>IF(INPUT_OUTPUT!BX957="","",INPUT_OUTPUT!BX957)</f>
        <v/>
      </c>
      <c r="W970" s="2429" t="str">
        <f>IF(INPUT_OUTPUT!BY957="","",INPUT_OUTPUT!BY957)</f>
        <v/>
      </c>
      <c r="X970" s="2429" t="str">
        <f>IF(INPUT_OUTPUT!BZ957="","",INPUT_OUTPUT!BZ957)</f>
        <v/>
      </c>
      <c r="Y970" s="2429" t="str">
        <f>IF(INPUT_OUTPUT!CA957="","",INPUT_OUTPUT!CA957)</f>
        <v/>
      </c>
      <c r="Z970" s="2429" t="str">
        <f>IF(INPUT_OUTPUT!CB957="","",INPUT_OUTPUT!CB957)</f>
        <v/>
      </c>
      <c r="AA970" s="2435" t="str">
        <f t="shared" si="47"/>
        <v/>
      </c>
      <c r="AB970" s="2430" t="str">
        <f>IF(INPUT_OUTPUT!CC957="","",INPUT_OUTPUT!CC957)</f>
        <v/>
      </c>
      <c r="AC970" s="2430" t="str">
        <f>IF(INPUT_OUTPUT!CD957="","",INPUT_OUTPUT!CD957)</f>
        <v/>
      </c>
      <c r="AD970" s="2430" t="str">
        <f>IF(INPUT_OUTPUT!CE957="","",INPUT_OUTPUT!CE957)</f>
        <v/>
      </c>
      <c r="AE970" s="2430" t="str">
        <f>IF(INPUT_OUTPUT!CF957="","",INPUT_OUTPUT!CF957)</f>
        <v/>
      </c>
      <c r="AF970" s="2430" t="str">
        <f>IF(INPUT_OUTPUT!CG957="","",INPUT_OUTPUT!CG957)</f>
        <v/>
      </c>
      <c r="AG970" s="2430" t="str">
        <f>IF(INPUT_OUTPUT!CH957="","",INPUT_OUTPUT!CH957)</f>
        <v/>
      </c>
      <c r="AH970" s="2430" t="str">
        <f>IF(INPUT_OUTPUT!CI957="","",INPUT_OUTPUT!CI957)</f>
        <v/>
      </c>
    </row>
    <row r="971" spans="3:34" s="2437" customFormat="1" ht="12.75" customHeight="1">
      <c r="C971" s="2435" t="str">
        <f>IF(INPUT_OUTPUT!C958="","",INPUT_OUTPUT!C958)</f>
        <v/>
      </c>
      <c r="D971" s="2436" t="str">
        <f>IF(INPUT_OUTPUT!BH958="","",INPUT_OUTPUT!BH958)</f>
        <v/>
      </c>
      <c r="E971" s="2436" t="str">
        <f>IF(INPUT_OUTPUT!BI958="","",INPUT_OUTPUT!BI958)</f>
        <v/>
      </c>
      <c r="F971" s="2436" t="str">
        <f>IF(INPUT_OUTPUT!BJ958="","",INPUT_OUTPUT!BJ958)</f>
        <v/>
      </c>
      <c r="G971" s="2436" t="str">
        <f>IF(INPUT_OUTPUT!BK958="","",INPUT_OUTPUT!BK958)</f>
        <v/>
      </c>
      <c r="H971" s="2436" t="str">
        <f>IF(INPUT_OUTPUT!BL958="","",INPUT_OUTPUT!BL958)</f>
        <v/>
      </c>
      <c r="I971" s="2436" t="str">
        <f>IF(INPUT_OUTPUT!BM958="","",INPUT_OUTPUT!BM958)</f>
        <v/>
      </c>
      <c r="J971" s="2436" t="str">
        <f>IF(INPUT_OUTPUT!BN958="","",INPUT_OUTPUT!BN958)</f>
        <v/>
      </c>
      <c r="K971" s="2428" t="str">
        <f t="shared" si="45"/>
        <v/>
      </c>
      <c r="L971" s="2429" t="str">
        <f>IF(INPUT_OUTPUT!BO958="","",INPUT_OUTPUT!BO958)</f>
        <v/>
      </c>
      <c r="M971" s="2429" t="str">
        <f>IF(INPUT_OUTPUT!BP958="","",INPUT_OUTPUT!BP958)</f>
        <v/>
      </c>
      <c r="N971" s="2429" t="str">
        <f>IF(INPUT_OUTPUT!BQ958="","",INPUT_OUTPUT!BQ958)</f>
        <v/>
      </c>
      <c r="O971" s="2429" t="str">
        <f>IF(INPUT_OUTPUT!BR958="","",INPUT_OUTPUT!BR958)</f>
        <v/>
      </c>
      <c r="P971" s="2429" t="str">
        <f>IF(INPUT_OUTPUT!BS958="","",INPUT_OUTPUT!BS958)</f>
        <v/>
      </c>
      <c r="Q971" s="2429" t="str">
        <f>IF(INPUT_OUTPUT!BT958="","",INPUT_OUTPUT!BT958)</f>
        <v/>
      </c>
      <c r="R971" s="2429" t="str">
        <f>IF(INPUT_OUTPUT!BU958="","",INPUT_OUTPUT!BU958)</f>
        <v/>
      </c>
      <c r="S971" s="2435" t="str">
        <f t="shared" si="46"/>
        <v/>
      </c>
      <c r="T971" s="2429" t="str">
        <f>IF(INPUT_OUTPUT!BV958="","",INPUT_OUTPUT!BV958)</f>
        <v/>
      </c>
      <c r="U971" s="2429" t="str">
        <f>IF(INPUT_OUTPUT!BW958="","",INPUT_OUTPUT!BW958)</f>
        <v/>
      </c>
      <c r="V971" s="2429" t="str">
        <f>IF(INPUT_OUTPUT!BX958="","",INPUT_OUTPUT!BX958)</f>
        <v/>
      </c>
      <c r="W971" s="2429" t="str">
        <f>IF(INPUT_OUTPUT!BY958="","",INPUT_OUTPUT!BY958)</f>
        <v/>
      </c>
      <c r="X971" s="2429" t="str">
        <f>IF(INPUT_OUTPUT!BZ958="","",INPUT_OUTPUT!BZ958)</f>
        <v/>
      </c>
      <c r="Y971" s="2429" t="str">
        <f>IF(INPUT_OUTPUT!CA958="","",INPUT_OUTPUT!CA958)</f>
        <v/>
      </c>
      <c r="Z971" s="2429" t="str">
        <f>IF(INPUT_OUTPUT!CB958="","",INPUT_OUTPUT!CB958)</f>
        <v/>
      </c>
      <c r="AA971" s="2435" t="str">
        <f t="shared" si="47"/>
        <v/>
      </c>
      <c r="AB971" s="2430" t="str">
        <f>IF(INPUT_OUTPUT!CC958="","",INPUT_OUTPUT!CC958)</f>
        <v/>
      </c>
      <c r="AC971" s="2430" t="str">
        <f>IF(INPUT_OUTPUT!CD958="","",INPUT_OUTPUT!CD958)</f>
        <v/>
      </c>
      <c r="AD971" s="2430" t="str">
        <f>IF(INPUT_OUTPUT!CE958="","",INPUT_OUTPUT!CE958)</f>
        <v/>
      </c>
      <c r="AE971" s="2430" t="str">
        <f>IF(INPUT_OUTPUT!CF958="","",INPUT_OUTPUT!CF958)</f>
        <v/>
      </c>
      <c r="AF971" s="2430" t="str">
        <f>IF(INPUT_OUTPUT!CG958="","",INPUT_OUTPUT!CG958)</f>
        <v/>
      </c>
      <c r="AG971" s="2430" t="str">
        <f>IF(INPUT_OUTPUT!CH958="","",INPUT_OUTPUT!CH958)</f>
        <v/>
      </c>
      <c r="AH971" s="2430" t="str">
        <f>IF(INPUT_OUTPUT!CI958="","",INPUT_OUTPUT!CI958)</f>
        <v/>
      </c>
    </row>
    <row r="972" spans="3:34" s="2437" customFormat="1" ht="12.75" customHeight="1">
      <c r="C972" s="2435" t="str">
        <f>IF(INPUT_OUTPUT!C959="","",INPUT_OUTPUT!C959)</f>
        <v/>
      </c>
      <c r="D972" s="2436" t="str">
        <f>IF(INPUT_OUTPUT!BH959="","",INPUT_OUTPUT!BH959)</f>
        <v/>
      </c>
      <c r="E972" s="2436" t="str">
        <f>IF(INPUT_OUTPUT!BI959="","",INPUT_OUTPUT!BI959)</f>
        <v/>
      </c>
      <c r="F972" s="2436" t="str">
        <f>IF(INPUT_OUTPUT!BJ959="","",INPUT_OUTPUT!BJ959)</f>
        <v/>
      </c>
      <c r="G972" s="2436" t="str">
        <f>IF(INPUT_OUTPUT!BK959="","",INPUT_OUTPUT!BK959)</f>
        <v/>
      </c>
      <c r="H972" s="2436" t="str">
        <f>IF(INPUT_OUTPUT!BL959="","",INPUT_OUTPUT!BL959)</f>
        <v/>
      </c>
      <c r="I972" s="2436" t="str">
        <f>IF(INPUT_OUTPUT!BM959="","",INPUT_OUTPUT!BM959)</f>
        <v/>
      </c>
      <c r="J972" s="2436" t="str">
        <f>IF(INPUT_OUTPUT!BN959="","",INPUT_OUTPUT!BN959)</f>
        <v/>
      </c>
      <c r="K972" s="2428" t="str">
        <f t="shared" si="45"/>
        <v/>
      </c>
      <c r="L972" s="2429" t="str">
        <f>IF(INPUT_OUTPUT!BO959="","",INPUT_OUTPUT!BO959)</f>
        <v/>
      </c>
      <c r="M972" s="2429" t="str">
        <f>IF(INPUT_OUTPUT!BP959="","",INPUT_OUTPUT!BP959)</f>
        <v/>
      </c>
      <c r="N972" s="2429" t="str">
        <f>IF(INPUT_OUTPUT!BQ959="","",INPUT_OUTPUT!BQ959)</f>
        <v/>
      </c>
      <c r="O972" s="2429" t="str">
        <f>IF(INPUT_OUTPUT!BR959="","",INPUT_OUTPUT!BR959)</f>
        <v/>
      </c>
      <c r="P972" s="2429" t="str">
        <f>IF(INPUT_OUTPUT!BS959="","",INPUT_OUTPUT!BS959)</f>
        <v/>
      </c>
      <c r="Q972" s="2429" t="str">
        <f>IF(INPUT_OUTPUT!BT959="","",INPUT_OUTPUT!BT959)</f>
        <v/>
      </c>
      <c r="R972" s="2429" t="str">
        <f>IF(INPUT_OUTPUT!BU959="","",INPUT_OUTPUT!BU959)</f>
        <v/>
      </c>
      <c r="S972" s="2435" t="str">
        <f t="shared" si="46"/>
        <v/>
      </c>
      <c r="T972" s="2429" t="str">
        <f>IF(INPUT_OUTPUT!BV959="","",INPUT_OUTPUT!BV959)</f>
        <v/>
      </c>
      <c r="U972" s="2429" t="str">
        <f>IF(INPUT_OUTPUT!BW959="","",INPUT_OUTPUT!BW959)</f>
        <v/>
      </c>
      <c r="V972" s="2429" t="str">
        <f>IF(INPUT_OUTPUT!BX959="","",INPUT_OUTPUT!BX959)</f>
        <v/>
      </c>
      <c r="W972" s="2429" t="str">
        <f>IF(INPUT_OUTPUT!BY959="","",INPUT_OUTPUT!BY959)</f>
        <v/>
      </c>
      <c r="X972" s="2429" t="str">
        <f>IF(INPUT_OUTPUT!BZ959="","",INPUT_OUTPUT!BZ959)</f>
        <v/>
      </c>
      <c r="Y972" s="2429" t="str">
        <f>IF(INPUT_OUTPUT!CA959="","",INPUT_OUTPUT!CA959)</f>
        <v/>
      </c>
      <c r="Z972" s="2429" t="str">
        <f>IF(INPUT_OUTPUT!CB959="","",INPUT_OUTPUT!CB959)</f>
        <v/>
      </c>
      <c r="AA972" s="2435" t="str">
        <f t="shared" si="47"/>
        <v/>
      </c>
      <c r="AB972" s="2430" t="str">
        <f>IF(INPUT_OUTPUT!CC959="","",INPUT_OUTPUT!CC959)</f>
        <v/>
      </c>
      <c r="AC972" s="2430" t="str">
        <f>IF(INPUT_OUTPUT!CD959="","",INPUT_OUTPUT!CD959)</f>
        <v/>
      </c>
      <c r="AD972" s="2430" t="str">
        <f>IF(INPUT_OUTPUT!CE959="","",INPUT_OUTPUT!CE959)</f>
        <v/>
      </c>
      <c r="AE972" s="2430" t="str">
        <f>IF(INPUT_OUTPUT!CF959="","",INPUT_OUTPUT!CF959)</f>
        <v/>
      </c>
      <c r="AF972" s="2430" t="str">
        <f>IF(INPUT_OUTPUT!CG959="","",INPUT_OUTPUT!CG959)</f>
        <v/>
      </c>
      <c r="AG972" s="2430" t="str">
        <f>IF(INPUT_OUTPUT!CH959="","",INPUT_OUTPUT!CH959)</f>
        <v/>
      </c>
      <c r="AH972" s="2430" t="str">
        <f>IF(INPUT_OUTPUT!CI959="","",INPUT_OUTPUT!CI959)</f>
        <v/>
      </c>
    </row>
    <row r="973" spans="3:34" s="2437" customFormat="1" ht="12.75" customHeight="1">
      <c r="C973" s="2435" t="str">
        <f>IF(INPUT_OUTPUT!C960="","",INPUT_OUTPUT!C960)</f>
        <v/>
      </c>
      <c r="D973" s="2436" t="str">
        <f>IF(INPUT_OUTPUT!BH960="","",INPUT_OUTPUT!BH960)</f>
        <v/>
      </c>
      <c r="E973" s="2436" t="str">
        <f>IF(INPUT_OUTPUT!BI960="","",INPUT_OUTPUT!BI960)</f>
        <v/>
      </c>
      <c r="F973" s="2436" t="str">
        <f>IF(INPUT_OUTPUT!BJ960="","",INPUT_OUTPUT!BJ960)</f>
        <v/>
      </c>
      <c r="G973" s="2436" t="str">
        <f>IF(INPUT_OUTPUT!BK960="","",INPUT_OUTPUT!BK960)</f>
        <v/>
      </c>
      <c r="H973" s="2436" t="str">
        <f>IF(INPUT_OUTPUT!BL960="","",INPUT_OUTPUT!BL960)</f>
        <v/>
      </c>
      <c r="I973" s="2436" t="str">
        <f>IF(INPUT_OUTPUT!BM960="","",INPUT_OUTPUT!BM960)</f>
        <v/>
      </c>
      <c r="J973" s="2436" t="str">
        <f>IF(INPUT_OUTPUT!BN960="","",INPUT_OUTPUT!BN960)</f>
        <v/>
      </c>
      <c r="K973" s="2428" t="str">
        <f t="shared" si="45"/>
        <v/>
      </c>
      <c r="L973" s="2429" t="str">
        <f>IF(INPUT_OUTPUT!BO960="","",INPUT_OUTPUT!BO960)</f>
        <v/>
      </c>
      <c r="M973" s="2429" t="str">
        <f>IF(INPUT_OUTPUT!BP960="","",INPUT_OUTPUT!BP960)</f>
        <v/>
      </c>
      <c r="N973" s="2429" t="str">
        <f>IF(INPUT_OUTPUT!BQ960="","",INPUT_OUTPUT!BQ960)</f>
        <v/>
      </c>
      <c r="O973" s="2429" t="str">
        <f>IF(INPUT_OUTPUT!BR960="","",INPUT_OUTPUT!BR960)</f>
        <v/>
      </c>
      <c r="P973" s="2429" t="str">
        <f>IF(INPUT_OUTPUT!BS960="","",INPUT_OUTPUT!BS960)</f>
        <v/>
      </c>
      <c r="Q973" s="2429" t="str">
        <f>IF(INPUT_OUTPUT!BT960="","",INPUT_OUTPUT!BT960)</f>
        <v/>
      </c>
      <c r="R973" s="2429" t="str">
        <f>IF(INPUT_OUTPUT!BU960="","",INPUT_OUTPUT!BU960)</f>
        <v/>
      </c>
      <c r="S973" s="2435" t="str">
        <f t="shared" si="46"/>
        <v/>
      </c>
      <c r="T973" s="2429" t="str">
        <f>IF(INPUT_OUTPUT!BV960="","",INPUT_OUTPUT!BV960)</f>
        <v/>
      </c>
      <c r="U973" s="2429" t="str">
        <f>IF(INPUT_OUTPUT!BW960="","",INPUT_OUTPUT!BW960)</f>
        <v/>
      </c>
      <c r="V973" s="2429" t="str">
        <f>IF(INPUT_OUTPUT!BX960="","",INPUT_OUTPUT!BX960)</f>
        <v/>
      </c>
      <c r="W973" s="2429" t="str">
        <f>IF(INPUT_OUTPUT!BY960="","",INPUT_OUTPUT!BY960)</f>
        <v/>
      </c>
      <c r="X973" s="2429" t="str">
        <f>IF(INPUT_OUTPUT!BZ960="","",INPUT_OUTPUT!BZ960)</f>
        <v/>
      </c>
      <c r="Y973" s="2429" t="str">
        <f>IF(INPUT_OUTPUT!CA960="","",INPUT_OUTPUT!CA960)</f>
        <v/>
      </c>
      <c r="Z973" s="2429" t="str">
        <f>IF(INPUT_OUTPUT!CB960="","",INPUT_OUTPUT!CB960)</f>
        <v/>
      </c>
      <c r="AA973" s="2435" t="str">
        <f t="shared" si="47"/>
        <v/>
      </c>
      <c r="AB973" s="2430" t="str">
        <f>IF(INPUT_OUTPUT!CC960="","",INPUT_OUTPUT!CC960)</f>
        <v/>
      </c>
      <c r="AC973" s="2430" t="str">
        <f>IF(INPUT_OUTPUT!CD960="","",INPUT_OUTPUT!CD960)</f>
        <v/>
      </c>
      <c r="AD973" s="2430" t="str">
        <f>IF(INPUT_OUTPUT!CE960="","",INPUT_OUTPUT!CE960)</f>
        <v/>
      </c>
      <c r="AE973" s="2430" t="str">
        <f>IF(INPUT_OUTPUT!CF960="","",INPUT_OUTPUT!CF960)</f>
        <v/>
      </c>
      <c r="AF973" s="2430" t="str">
        <f>IF(INPUT_OUTPUT!CG960="","",INPUT_OUTPUT!CG960)</f>
        <v/>
      </c>
      <c r="AG973" s="2430" t="str">
        <f>IF(INPUT_OUTPUT!CH960="","",INPUT_OUTPUT!CH960)</f>
        <v/>
      </c>
      <c r="AH973" s="2430" t="str">
        <f>IF(INPUT_OUTPUT!CI960="","",INPUT_OUTPUT!CI960)</f>
        <v/>
      </c>
    </row>
    <row r="974" spans="3:34" s="2437" customFormat="1" ht="12.75" customHeight="1">
      <c r="C974" s="2435" t="str">
        <f>IF(INPUT_OUTPUT!C961="","",INPUT_OUTPUT!C961)</f>
        <v/>
      </c>
      <c r="D974" s="2436" t="str">
        <f>IF(INPUT_OUTPUT!BH961="","",INPUT_OUTPUT!BH961)</f>
        <v/>
      </c>
      <c r="E974" s="2436" t="str">
        <f>IF(INPUT_OUTPUT!BI961="","",INPUT_OUTPUT!BI961)</f>
        <v/>
      </c>
      <c r="F974" s="2436" t="str">
        <f>IF(INPUT_OUTPUT!BJ961="","",INPUT_OUTPUT!BJ961)</f>
        <v/>
      </c>
      <c r="G974" s="2436" t="str">
        <f>IF(INPUT_OUTPUT!BK961="","",INPUT_OUTPUT!BK961)</f>
        <v/>
      </c>
      <c r="H974" s="2436" t="str">
        <f>IF(INPUT_OUTPUT!BL961="","",INPUT_OUTPUT!BL961)</f>
        <v/>
      </c>
      <c r="I974" s="2436" t="str">
        <f>IF(INPUT_OUTPUT!BM961="","",INPUT_OUTPUT!BM961)</f>
        <v/>
      </c>
      <c r="J974" s="2436" t="str">
        <f>IF(INPUT_OUTPUT!BN961="","",INPUT_OUTPUT!BN961)</f>
        <v/>
      </c>
      <c r="K974" s="2428" t="str">
        <f t="shared" si="45"/>
        <v/>
      </c>
      <c r="L974" s="2429" t="str">
        <f>IF(INPUT_OUTPUT!BO961="","",INPUT_OUTPUT!BO961)</f>
        <v/>
      </c>
      <c r="M974" s="2429" t="str">
        <f>IF(INPUT_OUTPUT!BP961="","",INPUT_OUTPUT!BP961)</f>
        <v/>
      </c>
      <c r="N974" s="2429" t="str">
        <f>IF(INPUT_OUTPUT!BQ961="","",INPUT_OUTPUT!BQ961)</f>
        <v/>
      </c>
      <c r="O974" s="2429" t="str">
        <f>IF(INPUT_OUTPUT!BR961="","",INPUT_OUTPUT!BR961)</f>
        <v/>
      </c>
      <c r="P974" s="2429" t="str">
        <f>IF(INPUT_OUTPUT!BS961="","",INPUT_OUTPUT!BS961)</f>
        <v/>
      </c>
      <c r="Q974" s="2429" t="str">
        <f>IF(INPUT_OUTPUT!BT961="","",INPUT_OUTPUT!BT961)</f>
        <v/>
      </c>
      <c r="R974" s="2429" t="str">
        <f>IF(INPUT_OUTPUT!BU961="","",INPUT_OUTPUT!BU961)</f>
        <v/>
      </c>
      <c r="S974" s="2435" t="str">
        <f t="shared" si="46"/>
        <v/>
      </c>
      <c r="T974" s="2429" t="str">
        <f>IF(INPUT_OUTPUT!BV961="","",INPUT_OUTPUT!BV961)</f>
        <v/>
      </c>
      <c r="U974" s="2429" t="str">
        <f>IF(INPUT_OUTPUT!BW961="","",INPUT_OUTPUT!BW961)</f>
        <v/>
      </c>
      <c r="V974" s="2429" t="str">
        <f>IF(INPUT_OUTPUT!BX961="","",INPUT_OUTPUT!BX961)</f>
        <v/>
      </c>
      <c r="W974" s="2429" t="str">
        <f>IF(INPUT_OUTPUT!BY961="","",INPUT_OUTPUT!BY961)</f>
        <v/>
      </c>
      <c r="X974" s="2429" t="str">
        <f>IF(INPUT_OUTPUT!BZ961="","",INPUT_OUTPUT!BZ961)</f>
        <v/>
      </c>
      <c r="Y974" s="2429" t="str">
        <f>IF(INPUT_OUTPUT!CA961="","",INPUT_OUTPUT!CA961)</f>
        <v/>
      </c>
      <c r="Z974" s="2429" t="str">
        <f>IF(INPUT_OUTPUT!CB961="","",INPUT_OUTPUT!CB961)</f>
        <v/>
      </c>
      <c r="AA974" s="2435" t="str">
        <f t="shared" si="47"/>
        <v/>
      </c>
      <c r="AB974" s="2430" t="str">
        <f>IF(INPUT_OUTPUT!CC961="","",INPUT_OUTPUT!CC961)</f>
        <v/>
      </c>
      <c r="AC974" s="2430" t="str">
        <f>IF(INPUT_OUTPUT!CD961="","",INPUT_OUTPUT!CD961)</f>
        <v/>
      </c>
      <c r="AD974" s="2430" t="str">
        <f>IF(INPUT_OUTPUT!CE961="","",INPUT_OUTPUT!CE961)</f>
        <v/>
      </c>
      <c r="AE974" s="2430" t="str">
        <f>IF(INPUT_OUTPUT!CF961="","",INPUT_OUTPUT!CF961)</f>
        <v/>
      </c>
      <c r="AF974" s="2430" t="str">
        <f>IF(INPUT_OUTPUT!CG961="","",INPUT_OUTPUT!CG961)</f>
        <v/>
      </c>
      <c r="AG974" s="2430" t="str">
        <f>IF(INPUT_OUTPUT!CH961="","",INPUT_OUTPUT!CH961)</f>
        <v/>
      </c>
      <c r="AH974" s="2430" t="str">
        <f>IF(INPUT_OUTPUT!CI961="","",INPUT_OUTPUT!CI961)</f>
        <v/>
      </c>
    </row>
    <row r="975" spans="3:34" s="2437" customFormat="1" ht="12.75" customHeight="1">
      <c r="C975" s="2435" t="str">
        <f>IF(INPUT_OUTPUT!C962="","",INPUT_OUTPUT!C962)</f>
        <v/>
      </c>
      <c r="D975" s="2436" t="str">
        <f>IF(INPUT_OUTPUT!BH962="","",INPUT_OUTPUT!BH962)</f>
        <v/>
      </c>
      <c r="E975" s="2436" t="str">
        <f>IF(INPUT_OUTPUT!BI962="","",INPUT_OUTPUT!BI962)</f>
        <v/>
      </c>
      <c r="F975" s="2436" t="str">
        <f>IF(INPUT_OUTPUT!BJ962="","",INPUT_OUTPUT!BJ962)</f>
        <v/>
      </c>
      <c r="G975" s="2436" t="str">
        <f>IF(INPUT_OUTPUT!BK962="","",INPUT_OUTPUT!BK962)</f>
        <v/>
      </c>
      <c r="H975" s="2436" t="str">
        <f>IF(INPUT_OUTPUT!BL962="","",INPUT_OUTPUT!BL962)</f>
        <v/>
      </c>
      <c r="I975" s="2436" t="str">
        <f>IF(INPUT_OUTPUT!BM962="","",INPUT_OUTPUT!BM962)</f>
        <v/>
      </c>
      <c r="J975" s="2436" t="str">
        <f>IF(INPUT_OUTPUT!BN962="","",INPUT_OUTPUT!BN962)</f>
        <v/>
      </c>
      <c r="K975" s="2428" t="str">
        <f t="shared" si="45"/>
        <v/>
      </c>
      <c r="L975" s="2429" t="str">
        <f>IF(INPUT_OUTPUT!BO962="","",INPUT_OUTPUT!BO962)</f>
        <v/>
      </c>
      <c r="M975" s="2429" t="str">
        <f>IF(INPUT_OUTPUT!BP962="","",INPUT_OUTPUT!BP962)</f>
        <v/>
      </c>
      <c r="N975" s="2429" t="str">
        <f>IF(INPUT_OUTPUT!BQ962="","",INPUT_OUTPUT!BQ962)</f>
        <v/>
      </c>
      <c r="O975" s="2429" t="str">
        <f>IF(INPUT_OUTPUT!BR962="","",INPUT_OUTPUT!BR962)</f>
        <v/>
      </c>
      <c r="P975" s="2429" t="str">
        <f>IF(INPUT_OUTPUT!BS962="","",INPUT_OUTPUT!BS962)</f>
        <v/>
      </c>
      <c r="Q975" s="2429" t="str">
        <f>IF(INPUT_OUTPUT!BT962="","",INPUT_OUTPUT!BT962)</f>
        <v/>
      </c>
      <c r="R975" s="2429" t="str">
        <f>IF(INPUT_OUTPUT!BU962="","",INPUT_OUTPUT!BU962)</f>
        <v/>
      </c>
      <c r="S975" s="2435" t="str">
        <f t="shared" si="46"/>
        <v/>
      </c>
      <c r="T975" s="2429" t="str">
        <f>IF(INPUT_OUTPUT!BV962="","",INPUT_OUTPUT!BV962)</f>
        <v/>
      </c>
      <c r="U975" s="2429" t="str">
        <f>IF(INPUT_OUTPUT!BW962="","",INPUT_OUTPUT!BW962)</f>
        <v/>
      </c>
      <c r="V975" s="2429" t="str">
        <f>IF(INPUT_OUTPUT!BX962="","",INPUT_OUTPUT!BX962)</f>
        <v/>
      </c>
      <c r="W975" s="2429" t="str">
        <f>IF(INPUT_OUTPUT!BY962="","",INPUT_OUTPUT!BY962)</f>
        <v/>
      </c>
      <c r="X975" s="2429" t="str">
        <f>IF(INPUT_OUTPUT!BZ962="","",INPUT_OUTPUT!BZ962)</f>
        <v/>
      </c>
      <c r="Y975" s="2429" t="str">
        <f>IF(INPUT_OUTPUT!CA962="","",INPUT_OUTPUT!CA962)</f>
        <v/>
      </c>
      <c r="Z975" s="2429" t="str">
        <f>IF(INPUT_OUTPUT!CB962="","",INPUT_OUTPUT!CB962)</f>
        <v/>
      </c>
      <c r="AA975" s="2435" t="str">
        <f t="shared" si="47"/>
        <v/>
      </c>
      <c r="AB975" s="2430" t="str">
        <f>IF(INPUT_OUTPUT!CC962="","",INPUT_OUTPUT!CC962)</f>
        <v/>
      </c>
      <c r="AC975" s="2430" t="str">
        <f>IF(INPUT_OUTPUT!CD962="","",INPUT_OUTPUT!CD962)</f>
        <v/>
      </c>
      <c r="AD975" s="2430" t="str">
        <f>IF(INPUT_OUTPUT!CE962="","",INPUT_OUTPUT!CE962)</f>
        <v/>
      </c>
      <c r="AE975" s="2430" t="str">
        <f>IF(INPUT_OUTPUT!CF962="","",INPUT_OUTPUT!CF962)</f>
        <v/>
      </c>
      <c r="AF975" s="2430" t="str">
        <f>IF(INPUT_OUTPUT!CG962="","",INPUT_OUTPUT!CG962)</f>
        <v/>
      </c>
      <c r="AG975" s="2430" t="str">
        <f>IF(INPUT_OUTPUT!CH962="","",INPUT_OUTPUT!CH962)</f>
        <v/>
      </c>
      <c r="AH975" s="2430" t="str">
        <f>IF(INPUT_OUTPUT!CI962="","",INPUT_OUTPUT!CI962)</f>
        <v/>
      </c>
    </row>
    <row r="976" spans="3:34" s="2437" customFormat="1" ht="12.75" customHeight="1">
      <c r="C976" s="2435" t="str">
        <f>IF(INPUT_OUTPUT!C963="","",INPUT_OUTPUT!C963)</f>
        <v/>
      </c>
      <c r="D976" s="2436" t="str">
        <f>IF(INPUT_OUTPUT!BH963="","",INPUT_OUTPUT!BH963)</f>
        <v/>
      </c>
      <c r="E976" s="2436" t="str">
        <f>IF(INPUT_OUTPUT!BI963="","",INPUT_OUTPUT!BI963)</f>
        <v/>
      </c>
      <c r="F976" s="2436" t="str">
        <f>IF(INPUT_OUTPUT!BJ963="","",INPUT_OUTPUT!BJ963)</f>
        <v/>
      </c>
      <c r="G976" s="2436" t="str">
        <f>IF(INPUT_OUTPUT!BK963="","",INPUT_OUTPUT!BK963)</f>
        <v/>
      </c>
      <c r="H976" s="2436" t="str">
        <f>IF(INPUT_OUTPUT!BL963="","",INPUT_OUTPUT!BL963)</f>
        <v/>
      </c>
      <c r="I976" s="2436" t="str">
        <f>IF(INPUT_OUTPUT!BM963="","",INPUT_OUTPUT!BM963)</f>
        <v/>
      </c>
      <c r="J976" s="2436" t="str">
        <f>IF(INPUT_OUTPUT!BN963="","",INPUT_OUTPUT!BN963)</f>
        <v/>
      </c>
      <c r="K976" s="2428" t="str">
        <f t="shared" si="45"/>
        <v/>
      </c>
      <c r="L976" s="2429" t="str">
        <f>IF(INPUT_OUTPUT!BO963="","",INPUT_OUTPUT!BO963)</f>
        <v/>
      </c>
      <c r="M976" s="2429" t="str">
        <f>IF(INPUT_OUTPUT!BP963="","",INPUT_OUTPUT!BP963)</f>
        <v/>
      </c>
      <c r="N976" s="2429" t="str">
        <f>IF(INPUT_OUTPUT!BQ963="","",INPUT_OUTPUT!BQ963)</f>
        <v/>
      </c>
      <c r="O976" s="2429" t="str">
        <f>IF(INPUT_OUTPUT!BR963="","",INPUT_OUTPUT!BR963)</f>
        <v/>
      </c>
      <c r="P976" s="2429" t="str">
        <f>IF(INPUT_OUTPUT!BS963="","",INPUT_OUTPUT!BS963)</f>
        <v/>
      </c>
      <c r="Q976" s="2429" t="str">
        <f>IF(INPUT_OUTPUT!BT963="","",INPUT_OUTPUT!BT963)</f>
        <v/>
      </c>
      <c r="R976" s="2429" t="str">
        <f>IF(INPUT_OUTPUT!BU963="","",INPUT_OUTPUT!BU963)</f>
        <v/>
      </c>
      <c r="S976" s="2435" t="str">
        <f t="shared" si="46"/>
        <v/>
      </c>
      <c r="T976" s="2429" t="str">
        <f>IF(INPUT_OUTPUT!BV963="","",INPUT_OUTPUT!BV963)</f>
        <v/>
      </c>
      <c r="U976" s="2429" t="str">
        <f>IF(INPUT_OUTPUT!BW963="","",INPUT_OUTPUT!BW963)</f>
        <v/>
      </c>
      <c r="V976" s="2429" t="str">
        <f>IF(INPUT_OUTPUT!BX963="","",INPUT_OUTPUT!BX963)</f>
        <v/>
      </c>
      <c r="W976" s="2429" t="str">
        <f>IF(INPUT_OUTPUT!BY963="","",INPUT_OUTPUT!BY963)</f>
        <v/>
      </c>
      <c r="X976" s="2429" t="str">
        <f>IF(INPUT_OUTPUT!BZ963="","",INPUT_OUTPUT!BZ963)</f>
        <v/>
      </c>
      <c r="Y976" s="2429" t="str">
        <f>IF(INPUT_OUTPUT!CA963="","",INPUT_OUTPUT!CA963)</f>
        <v/>
      </c>
      <c r="Z976" s="2429" t="str">
        <f>IF(INPUT_OUTPUT!CB963="","",INPUT_OUTPUT!CB963)</f>
        <v/>
      </c>
      <c r="AA976" s="2435" t="str">
        <f t="shared" si="47"/>
        <v/>
      </c>
      <c r="AB976" s="2430" t="str">
        <f>IF(INPUT_OUTPUT!CC963="","",INPUT_OUTPUT!CC963)</f>
        <v/>
      </c>
      <c r="AC976" s="2430" t="str">
        <f>IF(INPUT_OUTPUT!CD963="","",INPUT_OUTPUT!CD963)</f>
        <v/>
      </c>
      <c r="AD976" s="2430" t="str">
        <f>IF(INPUT_OUTPUT!CE963="","",INPUT_OUTPUT!CE963)</f>
        <v/>
      </c>
      <c r="AE976" s="2430" t="str">
        <f>IF(INPUT_OUTPUT!CF963="","",INPUT_OUTPUT!CF963)</f>
        <v/>
      </c>
      <c r="AF976" s="2430" t="str">
        <f>IF(INPUT_OUTPUT!CG963="","",INPUT_OUTPUT!CG963)</f>
        <v/>
      </c>
      <c r="AG976" s="2430" t="str">
        <f>IF(INPUT_OUTPUT!CH963="","",INPUT_OUTPUT!CH963)</f>
        <v/>
      </c>
      <c r="AH976" s="2430" t="str">
        <f>IF(INPUT_OUTPUT!CI963="","",INPUT_OUTPUT!CI963)</f>
        <v/>
      </c>
    </row>
    <row r="977" spans="3:34" s="2437" customFormat="1" ht="12.75" customHeight="1">
      <c r="C977" s="2435" t="str">
        <f>IF(INPUT_OUTPUT!C964="","",INPUT_OUTPUT!C964)</f>
        <v/>
      </c>
      <c r="D977" s="2436" t="str">
        <f>IF(INPUT_OUTPUT!BH964="","",INPUT_OUTPUT!BH964)</f>
        <v/>
      </c>
      <c r="E977" s="2436" t="str">
        <f>IF(INPUT_OUTPUT!BI964="","",INPUT_OUTPUT!BI964)</f>
        <v/>
      </c>
      <c r="F977" s="2436" t="str">
        <f>IF(INPUT_OUTPUT!BJ964="","",INPUT_OUTPUT!BJ964)</f>
        <v/>
      </c>
      <c r="G977" s="2436" t="str">
        <f>IF(INPUT_OUTPUT!BK964="","",INPUT_OUTPUT!BK964)</f>
        <v/>
      </c>
      <c r="H977" s="2436" t="str">
        <f>IF(INPUT_OUTPUT!BL964="","",INPUT_OUTPUT!BL964)</f>
        <v/>
      </c>
      <c r="I977" s="2436" t="str">
        <f>IF(INPUT_OUTPUT!BM964="","",INPUT_OUTPUT!BM964)</f>
        <v/>
      </c>
      <c r="J977" s="2436" t="str">
        <f>IF(INPUT_OUTPUT!BN964="","",INPUT_OUTPUT!BN964)</f>
        <v/>
      </c>
      <c r="K977" s="2428" t="str">
        <f t="shared" si="45"/>
        <v/>
      </c>
      <c r="L977" s="2429" t="str">
        <f>IF(INPUT_OUTPUT!BO964="","",INPUT_OUTPUT!BO964)</f>
        <v/>
      </c>
      <c r="M977" s="2429" t="str">
        <f>IF(INPUT_OUTPUT!BP964="","",INPUT_OUTPUT!BP964)</f>
        <v/>
      </c>
      <c r="N977" s="2429" t="str">
        <f>IF(INPUT_OUTPUT!BQ964="","",INPUT_OUTPUT!BQ964)</f>
        <v/>
      </c>
      <c r="O977" s="2429" t="str">
        <f>IF(INPUT_OUTPUT!BR964="","",INPUT_OUTPUT!BR964)</f>
        <v/>
      </c>
      <c r="P977" s="2429" t="str">
        <f>IF(INPUT_OUTPUT!BS964="","",INPUT_OUTPUT!BS964)</f>
        <v/>
      </c>
      <c r="Q977" s="2429" t="str">
        <f>IF(INPUT_OUTPUT!BT964="","",INPUT_OUTPUT!BT964)</f>
        <v/>
      </c>
      <c r="R977" s="2429" t="str">
        <f>IF(INPUT_OUTPUT!BU964="","",INPUT_OUTPUT!BU964)</f>
        <v/>
      </c>
      <c r="S977" s="2435" t="str">
        <f t="shared" si="46"/>
        <v/>
      </c>
      <c r="T977" s="2429" t="str">
        <f>IF(INPUT_OUTPUT!BV964="","",INPUT_OUTPUT!BV964)</f>
        <v/>
      </c>
      <c r="U977" s="2429" t="str">
        <f>IF(INPUT_OUTPUT!BW964="","",INPUT_OUTPUT!BW964)</f>
        <v/>
      </c>
      <c r="V977" s="2429" t="str">
        <f>IF(INPUT_OUTPUT!BX964="","",INPUT_OUTPUT!BX964)</f>
        <v/>
      </c>
      <c r="W977" s="2429" t="str">
        <f>IF(INPUT_OUTPUT!BY964="","",INPUT_OUTPUT!BY964)</f>
        <v/>
      </c>
      <c r="X977" s="2429" t="str">
        <f>IF(INPUT_OUTPUT!BZ964="","",INPUT_OUTPUT!BZ964)</f>
        <v/>
      </c>
      <c r="Y977" s="2429" t="str">
        <f>IF(INPUT_OUTPUT!CA964="","",INPUT_OUTPUT!CA964)</f>
        <v/>
      </c>
      <c r="Z977" s="2429" t="str">
        <f>IF(INPUT_OUTPUT!CB964="","",INPUT_OUTPUT!CB964)</f>
        <v/>
      </c>
      <c r="AA977" s="2435" t="str">
        <f t="shared" si="47"/>
        <v/>
      </c>
      <c r="AB977" s="2430" t="str">
        <f>IF(INPUT_OUTPUT!CC964="","",INPUT_OUTPUT!CC964)</f>
        <v/>
      </c>
      <c r="AC977" s="2430" t="str">
        <f>IF(INPUT_OUTPUT!CD964="","",INPUT_OUTPUT!CD964)</f>
        <v/>
      </c>
      <c r="AD977" s="2430" t="str">
        <f>IF(INPUT_OUTPUT!CE964="","",INPUT_OUTPUT!CE964)</f>
        <v/>
      </c>
      <c r="AE977" s="2430" t="str">
        <f>IF(INPUT_OUTPUT!CF964="","",INPUT_OUTPUT!CF964)</f>
        <v/>
      </c>
      <c r="AF977" s="2430" t="str">
        <f>IF(INPUT_OUTPUT!CG964="","",INPUT_OUTPUT!CG964)</f>
        <v/>
      </c>
      <c r="AG977" s="2430" t="str">
        <f>IF(INPUT_OUTPUT!CH964="","",INPUT_OUTPUT!CH964)</f>
        <v/>
      </c>
      <c r="AH977" s="2430" t="str">
        <f>IF(INPUT_OUTPUT!CI964="","",INPUT_OUTPUT!CI964)</f>
        <v/>
      </c>
    </row>
    <row r="978" spans="3:34" s="2437" customFormat="1" ht="12.75" customHeight="1">
      <c r="C978" s="2435" t="str">
        <f>IF(INPUT_OUTPUT!C965="","",INPUT_OUTPUT!C965)</f>
        <v/>
      </c>
      <c r="D978" s="2436" t="str">
        <f>IF(INPUT_OUTPUT!BH965="","",INPUT_OUTPUT!BH965)</f>
        <v/>
      </c>
      <c r="E978" s="2436" t="str">
        <f>IF(INPUT_OUTPUT!BI965="","",INPUT_OUTPUT!BI965)</f>
        <v/>
      </c>
      <c r="F978" s="2436" t="str">
        <f>IF(INPUT_OUTPUT!BJ965="","",INPUT_OUTPUT!BJ965)</f>
        <v/>
      </c>
      <c r="G978" s="2436" t="str">
        <f>IF(INPUT_OUTPUT!BK965="","",INPUT_OUTPUT!BK965)</f>
        <v/>
      </c>
      <c r="H978" s="2436" t="str">
        <f>IF(INPUT_OUTPUT!BL965="","",INPUT_OUTPUT!BL965)</f>
        <v/>
      </c>
      <c r="I978" s="2436" t="str">
        <f>IF(INPUT_OUTPUT!BM965="","",INPUT_OUTPUT!BM965)</f>
        <v/>
      </c>
      <c r="J978" s="2436" t="str">
        <f>IF(INPUT_OUTPUT!BN965="","",INPUT_OUTPUT!BN965)</f>
        <v/>
      </c>
      <c r="K978" s="2428" t="str">
        <f t="shared" ref="K978:K1003" si="48">C978</f>
        <v/>
      </c>
      <c r="L978" s="2429" t="str">
        <f>IF(INPUT_OUTPUT!BO965="","",INPUT_OUTPUT!BO965)</f>
        <v/>
      </c>
      <c r="M978" s="2429" t="str">
        <f>IF(INPUT_OUTPUT!BP965="","",INPUT_OUTPUT!BP965)</f>
        <v/>
      </c>
      <c r="N978" s="2429" t="str">
        <f>IF(INPUT_OUTPUT!BQ965="","",INPUT_OUTPUT!BQ965)</f>
        <v/>
      </c>
      <c r="O978" s="2429" t="str">
        <f>IF(INPUT_OUTPUT!BR965="","",INPUT_OUTPUT!BR965)</f>
        <v/>
      </c>
      <c r="P978" s="2429" t="str">
        <f>IF(INPUT_OUTPUT!BS965="","",INPUT_OUTPUT!BS965)</f>
        <v/>
      </c>
      <c r="Q978" s="2429" t="str">
        <f>IF(INPUT_OUTPUT!BT965="","",INPUT_OUTPUT!BT965)</f>
        <v/>
      </c>
      <c r="R978" s="2429" t="str">
        <f>IF(INPUT_OUTPUT!BU965="","",INPUT_OUTPUT!BU965)</f>
        <v/>
      </c>
      <c r="S978" s="2435" t="str">
        <f t="shared" ref="S978:S1003" si="49">K978</f>
        <v/>
      </c>
      <c r="T978" s="2429" t="str">
        <f>IF(INPUT_OUTPUT!BV965="","",INPUT_OUTPUT!BV965)</f>
        <v/>
      </c>
      <c r="U978" s="2429" t="str">
        <f>IF(INPUT_OUTPUT!BW965="","",INPUT_OUTPUT!BW965)</f>
        <v/>
      </c>
      <c r="V978" s="2429" t="str">
        <f>IF(INPUT_OUTPUT!BX965="","",INPUT_OUTPUT!BX965)</f>
        <v/>
      </c>
      <c r="W978" s="2429" t="str">
        <f>IF(INPUT_OUTPUT!BY965="","",INPUT_OUTPUT!BY965)</f>
        <v/>
      </c>
      <c r="X978" s="2429" t="str">
        <f>IF(INPUT_OUTPUT!BZ965="","",INPUT_OUTPUT!BZ965)</f>
        <v/>
      </c>
      <c r="Y978" s="2429" t="str">
        <f>IF(INPUT_OUTPUT!CA965="","",INPUT_OUTPUT!CA965)</f>
        <v/>
      </c>
      <c r="Z978" s="2429" t="str">
        <f>IF(INPUT_OUTPUT!CB965="","",INPUT_OUTPUT!CB965)</f>
        <v/>
      </c>
      <c r="AA978" s="2435" t="str">
        <f t="shared" ref="AA978:AA1003" si="50">+S978</f>
        <v/>
      </c>
      <c r="AB978" s="2430" t="str">
        <f>IF(INPUT_OUTPUT!CC965="","",INPUT_OUTPUT!CC965)</f>
        <v/>
      </c>
      <c r="AC978" s="2430" t="str">
        <f>IF(INPUT_OUTPUT!CD965="","",INPUT_OUTPUT!CD965)</f>
        <v/>
      </c>
      <c r="AD978" s="2430" t="str">
        <f>IF(INPUT_OUTPUT!CE965="","",INPUT_OUTPUT!CE965)</f>
        <v/>
      </c>
      <c r="AE978" s="2430" t="str">
        <f>IF(INPUT_OUTPUT!CF965="","",INPUT_OUTPUT!CF965)</f>
        <v/>
      </c>
      <c r="AF978" s="2430" t="str">
        <f>IF(INPUT_OUTPUT!CG965="","",INPUT_OUTPUT!CG965)</f>
        <v/>
      </c>
      <c r="AG978" s="2430" t="str">
        <f>IF(INPUT_OUTPUT!CH965="","",INPUT_OUTPUT!CH965)</f>
        <v/>
      </c>
      <c r="AH978" s="2430" t="str">
        <f>IF(INPUT_OUTPUT!CI965="","",INPUT_OUTPUT!CI965)</f>
        <v/>
      </c>
    </row>
    <row r="979" spans="3:34" s="2437" customFormat="1" ht="12.75" customHeight="1">
      <c r="C979" s="2435" t="str">
        <f>IF(INPUT_OUTPUT!C966="","",INPUT_OUTPUT!C966)</f>
        <v/>
      </c>
      <c r="D979" s="2436" t="str">
        <f>IF(INPUT_OUTPUT!BH966="","",INPUT_OUTPUT!BH966)</f>
        <v/>
      </c>
      <c r="E979" s="2436" t="str">
        <f>IF(INPUT_OUTPUT!BI966="","",INPUT_OUTPUT!BI966)</f>
        <v/>
      </c>
      <c r="F979" s="2436" t="str">
        <f>IF(INPUT_OUTPUT!BJ966="","",INPUT_OUTPUT!BJ966)</f>
        <v/>
      </c>
      <c r="G979" s="2436" t="str">
        <f>IF(INPUT_OUTPUT!BK966="","",INPUT_OUTPUT!BK966)</f>
        <v/>
      </c>
      <c r="H979" s="2436" t="str">
        <f>IF(INPUT_OUTPUT!BL966="","",INPUT_OUTPUT!BL966)</f>
        <v/>
      </c>
      <c r="I979" s="2436" t="str">
        <f>IF(INPUT_OUTPUT!BM966="","",INPUT_OUTPUT!BM966)</f>
        <v/>
      </c>
      <c r="J979" s="2436" t="str">
        <f>IF(INPUT_OUTPUT!BN966="","",INPUT_OUTPUT!BN966)</f>
        <v/>
      </c>
      <c r="K979" s="2428" t="str">
        <f t="shared" si="48"/>
        <v/>
      </c>
      <c r="L979" s="2429" t="str">
        <f>IF(INPUT_OUTPUT!BO966="","",INPUT_OUTPUT!BO966)</f>
        <v/>
      </c>
      <c r="M979" s="2429" t="str">
        <f>IF(INPUT_OUTPUT!BP966="","",INPUT_OUTPUT!BP966)</f>
        <v/>
      </c>
      <c r="N979" s="2429" t="str">
        <f>IF(INPUT_OUTPUT!BQ966="","",INPUT_OUTPUT!BQ966)</f>
        <v/>
      </c>
      <c r="O979" s="2429" t="str">
        <f>IF(INPUT_OUTPUT!BR966="","",INPUT_OUTPUT!BR966)</f>
        <v/>
      </c>
      <c r="P979" s="2429" t="str">
        <f>IF(INPUT_OUTPUT!BS966="","",INPUT_OUTPUT!BS966)</f>
        <v/>
      </c>
      <c r="Q979" s="2429" t="str">
        <f>IF(INPUT_OUTPUT!BT966="","",INPUT_OUTPUT!BT966)</f>
        <v/>
      </c>
      <c r="R979" s="2429" t="str">
        <f>IF(INPUT_OUTPUT!BU966="","",INPUT_OUTPUT!BU966)</f>
        <v/>
      </c>
      <c r="S979" s="2435" t="str">
        <f t="shared" si="49"/>
        <v/>
      </c>
      <c r="T979" s="2429" t="str">
        <f>IF(INPUT_OUTPUT!BV966="","",INPUT_OUTPUT!BV966)</f>
        <v/>
      </c>
      <c r="U979" s="2429" t="str">
        <f>IF(INPUT_OUTPUT!BW966="","",INPUT_OUTPUT!BW966)</f>
        <v/>
      </c>
      <c r="V979" s="2429" t="str">
        <f>IF(INPUT_OUTPUT!BX966="","",INPUT_OUTPUT!BX966)</f>
        <v/>
      </c>
      <c r="W979" s="2429" t="str">
        <f>IF(INPUT_OUTPUT!BY966="","",INPUT_OUTPUT!BY966)</f>
        <v/>
      </c>
      <c r="X979" s="2429" t="str">
        <f>IF(INPUT_OUTPUT!BZ966="","",INPUT_OUTPUT!BZ966)</f>
        <v/>
      </c>
      <c r="Y979" s="2429" t="str">
        <f>IF(INPUT_OUTPUT!CA966="","",INPUT_OUTPUT!CA966)</f>
        <v/>
      </c>
      <c r="Z979" s="2429" t="str">
        <f>IF(INPUT_OUTPUT!CB966="","",INPUT_OUTPUT!CB966)</f>
        <v/>
      </c>
      <c r="AA979" s="2435" t="str">
        <f t="shared" si="50"/>
        <v/>
      </c>
      <c r="AB979" s="2430" t="str">
        <f>IF(INPUT_OUTPUT!CC966="","",INPUT_OUTPUT!CC966)</f>
        <v/>
      </c>
      <c r="AC979" s="2430" t="str">
        <f>IF(INPUT_OUTPUT!CD966="","",INPUT_OUTPUT!CD966)</f>
        <v/>
      </c>
      <c r="AD979" s="2430" t="str">
        <f>IF(INPUT_OUTPUT!CE966="","",INPUT_OUTPUT!CE966)</f>
        <v/>
      </c>
      <c r="AE979" s="2430" t="str">
        <f>IF(INPUT_OUTPUT!CF966="","",INPUT_OUTPUT!CF966)</f>
        <v/>
      </c>
      <c r="AF979" s="2430" t="str">
        <f>IF(INPUT_OUTPUT!CG966="","",INPUT_OUTPUT!CG966)</f>
        <v/>
      </c>
      <c r="AG979" s="2430" t="str">
        <f>IF(INPUT_OUTPUT!CH966="","",INPUT_OUTPUT!CH966)</f>
        <v/>
      </c>
      <c r="AH979" s="2430" t="str">
        <f>IF(INPUT_OUTPUT!CI966="","",INPUT_OUTPUT!CI966)</f>
        <v/>
      </c>
    </row>
    <row r="980" spans="3:34" s="2437" customFormat="1" ht="12.75" customHeight="1">
      <c r="C980" s="2435" t="str">
        <f>IF(INPUT_OUTPUT!C967="","",INPUT_OUTPUT!C967)</f>
        <v/>
      </c>
      <c r="D980" s="2436" t="str">
        <f>IF(INPUT_OUTPUT!BH967="","",INPUT_OUTPUT!BH967)</f>
        <v/>
      </c>
      <c r="E980" s="2436" t="str">
        <f>IF(INPUT_OUTPUT!BI967="","",INPUT_OUTPUT!BI967)</f>
        <v/>
      </c>
      <c r="F980" s="2436" t="str">
        <f>IF(INPUT_OUTPUT!BJ967="","",INPUT_OUTPUT!BJ967)</f>
        <v/>
      </c>
      <c r="G980" s="2436" t="str">
        <f>IF(INPUT_OUTPUT!BK967="","",INPUT_OUTPUT!BK967)</f>
        <v/>
      </c>
      <c r="H980" s="2436" t="str">
        <f>IF(INPUT_OUTPUT!BL967="","",INPUT_OUTPUT!BL967)</f>
        <v/>
      </c>
      <c r="I980" s="2436" t="str">
        <f>IF(INPUT_OUTPUT!BM967="","",INPUT_OUTPUT!BM967)</f>
        <v/>
      </c>
      <c r="J980" s="2436" t="str">
        <f>IF(INPUT_OUTPUT!BN967="","",INPUT_OUTPUT!BN967)</f>
        <v/>
      </c>
      <c r="K980" s="2428" t="str">
        <f t="shared" si="48"/>
        <v/>
      </c>
      <c r="L980" s="2429" t="str">
        <f>IF(INPUT_OUTPUT!BO967="","",INPUT_OUTPUT!BO967)</f>
        <v/>
      </c>
      <c r="M980" s="2429" t="str">
        <f>IF(INPUT_OUTPUT!BP967="","",INPUT_OUTPUT!BP967)</f>
        <v/>
      </c>
      <c r="N980" s="2429" t="str">
        <f>IF(INPUT_OUTPUT!BQ967="","",INPUT_OUTPUT!BQ967)</f>
        <v/>
      </c>
      <c r="O980" s="2429" t="str">
        <f>IF(INPUT_OUTPUT!BR967="","",INPUT_OUTPUT!BR967)</f>
        <v/>
      </c>
      <c r="P980" s="2429" t="str">
        <f>IF(INPUT_OUTPUT!BS967="","",INPUT_OUTPUT!BS967)</f>
        <v/>
      </c>
      <c r="Q980" s="2429" t="str">
        <f>IF(INPUT_OUTPUT!BT967="","",INPUT_OUTPUT!BT967)</f>
        <v/>
      </c>
      <c r="R980" s="2429" t="str">
        <f>IF(INPUT_OUTPUT!BU967="","",INPUT_OUTPUT!BU967)</f>
        <v/>
      </c>
      <c r="S980" s="2435" t="str">
        <f t="shared" si="49"/>
        <v/>
      </c>
      <c r="T980" s="2429" t="str">
        <f>IF(INPUT_OUTPUT!BV967="","",INPUT_OUTPUT!BV967)</f>
        <v/>
      </c>
      <c r="U980" s="2429" t="str">
        <f>IF(INPUT_OUTPUT!BW967="","",INPUT_OUTPUT!BW967)</f>
        <v/>
      </c>
      <c r="V980" s="2429" t="str">
        <f>IF(INPUT_OUTPUT!BX967="","",INPUT_OUTPUT!BX967)</f>
        <v/>
      </c>
      <c r="W980" s="2429" t="str">
        <f>IF(INPUT_OUTPUT!BY967="","",INPUT_OUTPUT!BY967)</f>
        <v/>
      </c>
      <c r="X980" s="2429" t="str">
        <f>IF(INPUT_OUTPUT!BZ967="","",INPUT_OUTPUT!BZ967)</f>
        <v/>
      </c>
      <c r="Y980" s="2429" t="str">
        <f>IF(INPUT_OUTPUT!CA967="","",INPUT_OUTPUT!CA967)</f>
        <v/>
      </c>
      <c r="Z980" s="2429" t="str">
        <f>IF(INPUT_OUTPUT!CB967="","",INPUT_OUTPUT!CB967)</f>
        <v/>
      </c>
      <c r="AA980" s="2435" t="str">
        <f t="shared" si="50"/>
        <v/>
      </c>
      <c r="AB980" s="2430" t="str">
        <f>IF(INPUT_OUTPUT!CC967="","",INPUT_OUTPUT!CC967)</f>
        <v/>
      </c>
      <c r="AC980" s="2430" t="str">
        <f>IF(INPUT_OUTPUT!CD967="","",INPUT_OUTPUT!CD967)</f>
        <v/>
      </c>
      <c r="AD980" s="2430" t="str">
        <f>IF(INPUT_OUTPUT!CE967="","",INPUT_OUTPUT!CE967)</f>
        <v/>
      </c>
      <c r="AE980" s="2430" t="str">
        <f>IF(INPUT_OUTPUT!CF967="","",INPUT_OUTPUT!CF967)</f>
        <v/>
      </c>
      <c r="AF980" s="2430" t="str">
        <f>IF(INPUT_OUTPUT!CG967="","",INPUT_OUTPUT!CG967)</f>
        <v/>
      </c>
      <c r="AG980" s="2430" t="str">
        <f>IF(INPUT_OUTPUT!CH967="","",INPUT_OUTPUT!CH967)</f>
        <v/>
      </c>
      <c r="AH980" s="2430" t="str">
        <f>IF(INPUT_OUTPUT!CI967="","",INPUT_OUTPUT!CI967)</f>
        <v/>
      </c>
    </row>
    <row r="981" spans="3:34" s="2437" customFormat="1" ht="12.75" customHeight="1">
      <c r="C981" s="2435" t="str">
        <f>IF(INPUT_OUTPUT!C968="","",INPUT_OUTPUT!C968)</f>
        <v/>
      </c>
      <c r="D981" s="2436" t="str">
        <f>IF(INPUT_OUTPUT!BH968="","",INPUT_OUTPUT!BH968)</f>
        <v/>
      </c>
      <c r="E981" s="2436" t="str">
        <f>IF(INPUT_OUTPUT!BI968="","",INPUT_OUTPUT!BI968)</f>
        <v/>
      </c>
      <c r="F981" s="2436" t="str">
        <f>IF(INPUT_OUTPUT!BJ968="","",INPUT_OUTPUT!BJ968)</f>
        <v/>
      </c>
      <c r="G981" s="2436" t="str">
        <f>IF(INPUT_OUTPUT!BK968="","",INPUT_OUTPUT!BK968)</f>
        <v/>
      </c>
      <c r="H981" s="2436" t="str">
        <f>IF(INPUT_OUTPUT!BL968="","",INPUT_OUTPUT!BL968)</f>
        <v/>
      </c>
      <c r="I981" s="2436" t="str">
        <f>IF(INPUT_OUTPUT!BM968="","",INPUT_OUTPUT!BM968)</f>
        <v/>
      </c>
      <c r="J981" s="2436" t="str">
        <f>IF(INPUT_OUTPUT!BN968="","",INPUT_OUTPUT!BN968)</f>
        <v/>
      </c>
      <c r="K981" s="2428" t="str">
        <f t="shared" si="48"/>
        <v/>
      </c>
      <c r="L981" s="2429" t="str">
        <f>IF(INPUT_OUTPUT!BO968="","",INPUT_OUTPUT!BO968)</f>
        <v/>
      </c>
      <c r="M981" s="2429" t="str">
        <f>IF(INPUT_OUTPUT!BP968="","",INPUT_OUTPUT!BP968)</f>
        <v/>
      </c>
      <c r="N981" s="2429" t="str">
        <f>IF(INPUT_OUTPUT!BQ968="","",INPUT_OUTPUT!BQ968)</f>
        <v/>
      </c>
      <c r="O981" s="2429" t="str">
        <f>IF(INPUT_OUTPUT!BR968="","",INPUT_OUTPUT!BR968)</f>
        <v/>
      </c>
      <c r="P981" s="2429" t="str">
        <f>IF(INPUT_OUTPUT!BS968="","",INPUT_OUTPUT!BS968)</f>
        <v/>
      </c>
      <c r="Q981" s="2429" t="str">
        <f>IF(INPUT_OUTPUT!BT968="","",INPUT_OUTPUT!BT968)</f>
        <v/>
      </c>
      <c r="R981" s="2429" t="str">
        <f>IF(INPUT_OUTPUT!BU968="","",INPUT_OUTPUT!BU968)</f>
        <v/>
      </c>
      <c r="S981" s="2435" t="str">
        <f t="shared" si="49"/>
        <v/>
      </c>
      <c r="T981" s="2429" t="str">
        <f>IF(INPUT_OUTPUT!BV968="","",INPUT_OUTPUT!BV968)</f>
        <v/>
      </c>
      <c r="U981" s="2429" t="str">
        <f>IF(INPUT_OUTPUT!BW968="","",INPUT_OUTPUT!BW968)</f>
        <v/>
      </c>
      <c r="V981" s="2429" t="str">
        <f>IF(INPUT_OUTPUT!BX968="","",INPUT_OUTPUT!BX968)</f>
        <v/>
      </c>
      <c r="W981" s="2429" t="str">
        <f>IF(INPUT_OUTPUT!BY968="","",INPUT_OUTPUT!BY968)</f>
        <v/>
      </c>
      <c r="X981" s="2429" t="str">
        <f>IF(INPUT_OUTPUT!BZ968="","",INPUT_OUTPUT!BZ968)</f>
        <v/>
      </c>
      <c r="Y981" s="2429" t="str">
        <f>IF(INPUT_OUTPUT!CA968="","",INPUT_OUTPUT!CA968)</f>
        <v/>
      </c>
      <c r="Z981" s="2429" t="str">
        <f>IF(INPUT_OUTPUT!CB968="","",INPUT_OUTPUT!CB968)</f>
        <v/>
      </c>
      <c r="AA981" s="2435" t="str">
        <f t="shared" si="50"/>
        <v/>
      </c>
      <c r="AB981" s="2430" t="str">
        <f>IF(INPUT_OUTPUT!CC968="","",INPUT_OUTPUT!CC968)</f>
        <v/>
      </c>
      <c r="AC981" s="2430" t="str">
        <f>IF(INPUT_OUTPUT!CD968="","",INPUT_OUTPUT!CD968)</f>
        <v/>
      </c>
      <c r="AD981" s="2430" t="str">
        <f>IF(INPUT_OUTPUT!CE968="","",INPUT_OUTPUT!CE968)</f>
        <v/>
      </c>
      <c r="AE981" s="2430" t="str">
        <f>IF(INPUT_OUTPUT!CF968="","",INPUT_OUTPUT!CF968)</f>
        <v/>
      </c>
      <c r="AF981" s="2430" t="str">
        <f>IF(INPUT_OUTPUT!CG968="","",INPUT_OUTPUT!CG968)</f>
        <v/>
      </c>
      <c r="AG981" s="2430" t="str">
        <f>IF(INPUT_OUTPUT!CH968="","",INPUT_OUTPUT!CH968)</f>
        <v/>
      </c>
      <c r="AH981" s="2430" t="str">
        <f>IF(INPUT_OUTPUT!CI968="","",INPUT_OUTPUT!CI968)</f>
        <v/>
      </c>
    </row>
    <row r="982" spans="3:34" s="2437" customFormat="1" ht="12.75" customHeight="1">
      <c r="C982" s="2435" t="str">
        <f>IF(INPUT_OUTPUT!C969="","",INPUT_OUTPUT!C969)</f>
        <v/>
      </c>
      <c r="D982" s="2436" t="str">
        <f>IF(INPUT_OUTPUT!BH969="","",INPUT_OUTPUT!BH969)</f>
        <v/>
      </c>
      <c r="E982" s="2436" t="str">
        <f>IF(INPUT_OUTPUT!BI969="","",INPUT_OUTPUT!BI969)</f>
        <v/>
      </c>
      <c r="F982" s="2436" t="str">
        <f>IF(INPUT_OUTPUT!BJ969="","",INPUT_OUTPUT!BJ969)</f>
        <v/>
      </c>
      <c r="G982" s="2436" t="str">
        <f>IF(INPUT_OUTPUT!BK969="","",INPUT_OUTPUT!BK969)</f>
        <v/>
      </c>
      <c r="H982" s="2436" t="str">
        <f>IF(INPUT_OUTPUT!BL969="","",INPUT_OUTPUT!BL969)</f>
        <v/>
      </c>
      <c r="I982" s="2436" t="str">
        <f>IF(INPUT_OUTPUT!BM969="","",INPUT_OUTPUT!BM969)</f>
        <v/>
      </c>
      <c r="J982" s="2436" t="str">
        <f>IF(INPUT_OUTPUT!BN969="","",INPUT_OUTPUT!BN969)</f>
        <v/>
      </c>
      <c r="K982" s="2428" t="str">
        <f t="shared" si="48"/>
        <v/>
      </c>
      <c r="L982" s="2429" t="str">
        <f>IF(INPUT_OUTPUT!BO969="","",INPUT_OUTPUT!BO969)</f>
        <v/>
      </c>
      <c r="M982" s="2429" t="str">
        <f>IF(INPUT_OUTPUT!BP969="","",INPUT_OUTPUT!BP969)</f>
        <v/>
      </c>
      <c r="N982" s="2429" t="str">
        <f>IF(INPUT_OUTPUT!BQ969="","",INPUT_OUTPUT!BQ969)</f>
        <v/>
      </c>
      <c r="O982" s="2429" t="str">
        <f>IF(INPUT_OUTPUT!BR969="","",INPUT_OUTPUT!BR969)</f>
        <v/>
      </c>
      <c r="P982" s="2429" t="str">
        <f>IF(INPUT_OUTPUT!BS969="","",INPUT_OUTPUT!BS969)</f>
        <v/>
      </c>
      <c r="Q982" s="2429" t="str">
        <f>IF(INPUT_OUTPUT!BT969="","",INPUT_OUTPUT!BT969)</f>
        <v/>
      </c>
      <c r="R982" s="2429" t="str">
        <f>IF(INPUT_OUTPUT!BU969="","",INPUT_OUTPUT!BU969)</f>
        <v/>
      </c>
      <c r="S982" s="2435" t="str">
        <f t="shared" si="49"/>
        <v/>
      </c>
      <c r="T982" s="2429" t="str">
        <f>IF(INPUT_OUTPUT!BV969="","",INPUT_OUTPUT!BV969)</f>
        <v/>
      </c>
      <c r="U982" s="2429" t="str">
        <f>IF(INPUT_OUTPUT!BW969="","",INPUT_OUTPUT!BW969)</f>
        <v/>
      </c>
      <c r="V982" s="2429" t="str">
        <f>IF(INPUT_OUTPUT!BX969="","",INPUT_OUTPUT!BX969)</f>
        <v/>
      </c>
      <c r="W982" s="2429" t="str">
        <f>IF(INPUT_OUTPUT!BY969="","",INPUT_OUTPUT!BY969)</f>
        <v/>
      </c>
      <c r="X982" s="2429" t="str">
        <f>IF(INPUT_OUTPUT!BZ969="","",INPUT_OUTPUT!BZ969)</f>
        <v/>
      </c>
      <c r="Y982" s="2429" t="str">
        <f>IF(INPUT_OUTPUT!CA969="","",INPUT_OUTPUT!CA969)</f>
        <v/>
      </c>
      <c r="Z982" s="2429" t="str">
        <f>IF(INPUT_OUTPUT!CB969="","",INPUT_OUTPUT!CB969)</f>
        <v/>
      </c>
      <c r="AA982" s="2435" t="str">
        <f t="shared" si="50"/>
        <v/>
      </c>
      <c r="AB982" s="2430" t="str">
        <f>IF(INPUT_OUTPUT!CC969="","",INPUT_OUTPUT!CC969)</f>
        <v/>
      </c>
      <c r="AC982" s="2430" t="str">
        <f>IF(INPUT_OUTPUT!CD969="","",INPUT_OUTPUT!CD969)</f>
        <v/>
      </c>
      <c r="AD982" s="2430" t="str">
        <f>IF(INPUT_OUTPUT!CE969="","",INPUT_OUTPUT!CE969)</f>
        <v/>
      </c>
      <c r="AE982" s="2430" t="str">
        <f>IF(INPUT_OUTPUT!CF969="","",INPUT_OUTPUT!CF969)</f>
        <v/>
      </c>
      <c r="AF982" s="2430" t="str">
        <f>IF(INPUT_OUTPUT!CG969="","",INPUT_OUTPUT!CG969)</f>
        <v/>
      </c>
      <c r="AG982" s="2430" t="str">
        <f>IF(INPUT_OUTPUT!CH969="","",INPUT_OUTPUT!CH969)</f>
        <v/>
      </c>
      <c r="AH982" s="2430" t="str">
        <f>IF(INPUT_OUTPUT!CI969="","",INPUT_OUTPUT!CI969)</f>
        <v/>
      </c>
    </row>
    <row r="983" spans="3:34" s="2437" customFormat="1" ht="12.75" customHeight="1">
      <c r="C983" s="2435" t="str">
        <f>IF(INPUT_OUTPUT!C970="","",INPUT_OUTPUT!C970)</f>
        <v/>
      </c>
      <c r="D983" s="2436" t="str">
        <f>IF(INPUT_OUTPUT!BH970="","",INPUT_OUTPUT!BH970)</f>
        <v/>
      </c>
      <c r="E983" s="2436" t="str">
        <f>IF(INPUT_OUTPUT!BI970="","",INPUT_OUTPUT!BI970)</f>
        <v/>
      </c>
      <c r="F983" s="2436" t="str">
        <f>IF(INPUT_OUTPUT!BJ970="","",INPUT_OUTPUT!BJ970)</f>
        <v/>
      </c>
      <c r="G983" s="2436" t="str">
        <f>IF(INPUT_OUTPUT!BK970="","",INPUT_OUTPUT!BK970)</f>
        <v/>
      </c>
      <c r="H983" s="2436" t="str">
        <f>IF(INPUT_OUTPUT!BL970="","",INPUT_OUTPUT!BL970)</f>
        <v/>
      </c>
      <c r="I983" s="2436" t="str">
        <f>IF(INPUT_OUTPUT!BM970="","",INPUT_OUTPUT!BM970)</f>
        <v/>
      </c>
      <c r="J983" s="2436" t="str">
        <f>IF(INPUT_OUTPUT!BN970="","",INPUT_OUTPUT!BN970)</f>
        <v/>
      </c>
      <c r="K983" s="2428" t="str">
        <f t="shared" si="48"/>
        <v/>
      </c>
      <c r="L983" s="2429" t="str">
        <f>IF(INPUT_OUTPUT!BO970="","",INPUT_OUTPUT!BO970)</f>
        <v/>
      </c>
      <c r="M983" s="2429" t="str">
        <f>IF(INPUT_OUTPUT!BP970="","",INPUT_OUTPUT!BP970)</f>
        <v/>
      </c>
      <c r="N983" s="2429" t="str">
        <f>IF(INPUT_OUTPUT!BQ970="","",INPUT_OUTPUT!BQ970)</f>
        <v/>
      </c>
      <c r="O983" s="2429" t="str">
        <f>IF(INPUT_OUTPUT!BR970="","",INPUT_OUTPUT!BR970)</f>
        <v/>
      </c>
      <c r="P983" s="2429" t="str">
        <f>IF(INPUT_OUTPUT!BS970="","",INPUT_OUTPUT!BS970)</f>
        <v/>
      </c>
      <c r="Q983" s="2429" t="str">
        <f>IF(INPUT_OUTPUT!BT970="","",INPUT_OUTPUT!BT970)</f>
        <v/>
      </c>
      <c r="R983" s="2429" t="str">
        <f>IF(INPUT_OUTPUT!BU970="","",INPUT_OUTPUT!BU970)</f>
        <v/>
      </c>
      <c r="S983" s="2435" t="str">
        <f t="shared" si="49"/>
        <v/>
      </c>
      <c r="T983" s="2429" t="str">
        <f>IF(INPUT_OUTPUT!BV970="","",INPUT_OUTPUT!BV970)</f>
        <v/>
      </c>
      <c r="U983" s="2429" t="str">
        <f>IF(INPUT_OUTPUT!BW970="","",INPUT_OUTPUT!BW970)</f>
        <v/>
      </c>
      <c r="V983" s="2429" t="str">
        <f>IF(INPUT_OUTPUT!BX970="","",INPUT_OUTPUT!BX970)</f>
        <v/>
      </c>
      <c r="W983" s="2429" t="str">
        <f>IF(INPUT_OUTPUT!BY970="","",INPUT_OUTPUT!BY970)</f>
        <v/>
      </c>
      <c r="X983" s="2429" t="str">
        <f>IF(INPUT_OUTPUT!BZ970="","",INPUT_OUTPUT!BZ970)</f>
        <v/>
      </c>
      <c r="Y983" s="2429" t="str">
        <f>IF(INPUT_OUTPUT!CA970="","",INPUT_OUTPUT!CA970)</f>
        <v/>
      </c>
      <c r="Z983" s="2429" t="str">
        <f>IF(INPUT_OUTPUT!CB970="","",INPUT_OUTPUT!CB970)</f>
        <v/>
      </c>
      <c r="AA983" s="2435" t="str">
        <f t="shared" si="50"/>
        <v/>
      </c>
      <c r="AB983" s="2430" t="str">
        <f>IF(INPUT_OUTPUT!CC970="","",INPUT_OUTPUT!CC970)</f>
        <v/>
      </c>
      <c r="AC983" s="2430" t="str">
        <f>IF(INPUT_OUTPUT!CD970="","",INPUT_OUTPUT!CD970)</f>
        <v/>
      </c>
      <c r="AD983" s="2430" t="str">
        <f>IF(INPUT_OUTPUT!CE970="","",INPUT_OUTPUT!CE970)</f>
        <v/>
      </c>
      <c r="AE983" s="2430" t="str">
        <f>IF(INPUT_OUTPUT!CF970="","",INPUT_OUTPUT!CF970)</f>
        <v/>
      </c>
      <c r="AF983" s="2430" t="str">
        <f>IF(INPUT_OUTPUT!CG970="","",INPUT_OUTPUT!CG970)</f>
        <v/>
      </c>
      <c r="AG983" s="2430" t="str">
        <f>IF(INPUT_OUTPUT!CH970="","",INPUT_OUTPUT!CH970)</f>
        <v/>
      </c>
      <c r="AH983" s="2430" t="str">
        <f>IF(INPUT_OUTPUT!CI970="","",INPUT_OUTPUT!CI970)</f>
        <v/>
      </c>
    </row>
    <row r="984" spans="3:34" s="2437" customFormat="1" ht="12.75" customHeight="1">
      <c r="C984" s="2435" t="str">
        <f>IF(INPUT_OUTPUT!C971="","",INPUT_OUTPUT!C971)</f>
        <v/>
      </c>
      <c r="D984" s="2436" t="str">
        <f>IF(INPUT_OUTPUT!BH971="","",INPUT_OUTPUT!BH971)</f>
        <v/>
      </c>
      <c r="E984" s="2436" t="str">
        <f>IF(INPUT_OUTPUT!BI971="","",INPUT_OUTPUT!BI971)</f>
        <v/>
      </c>
      <c r="F984" s="2436" t="str">
        <f>IF(INPUT_OUTPUT!BJ971="","",INPUT_OUTPUT!BJ971)</f>
        <v/>
      </c>
      <c r="G984" s="2436" t="str">
        <f>IF(INPUT_OUTPUT!BK971="","",INPUT_OUTPUT!BK971)</f>
        <v/>
      </c>
      <c r="H984" s="2436" t="str">
        <f>IF(INPUT_OUTPUT!BL971="","",INPUT_OUTPUT!BL971)</f>
        <v/>
      </c>
      <c r="I984" s="2436" t="str">
        <f>IF(INPUT_OUTPUT!BM971="","",INPUT_OUTPUT!BM971)</f>
        <v/>
      </c>
      <c r="J984" s="2436" t="str">
        <f>IF(INPUT_OUTPUT!BN971="","",INPUT_OUTPUT!BN971)</f>
        <v/>
      </c>
      <c r="K984" s="2428" t="str">
        <f t="shared" si="48"/>
        <v/>
      </c>
      <c r="L984" s="2429" t="str">
        <f>IF(INPUT_OUTPUT!BO971="","",INPUT_OUTPUT!BO971)</f>
        <v/>
      </c>
      <c r="M984" s="2429" t="str">
        <f>IF(INPUT_OUTPUT!BP971="","",INPUT_OUTPUT!BP971)</f>
        <v/>
      </c>
      <c r="N984" s="2429" t="str">
        <f>IF(INPUT_OUTPUT!BQ971="","",INPUT_OUTPUT!BQ971)</f>
        <v/>
      </c>
      <c r="O984" s="2429" t="str">
        <f>IF(INPUT_OUTPUT!BR971="","",INPUT_OUTPUT!BR971)</f>
        <v/>
      </c>
      <c r="P984" s="2429" t="str">
        <f>IF(INPUT_OUTPUT!BS971="","",INPUT_OUTPUT!BS971)</f>
        <v/>
      </c>
      <c r="Q984" s="2429" t="str">
        <f>IF(INPUT_OUTPUT!BT971="","",INPUT_OUTPUT!BT971)</f>
        <v/>
      </c>
      <c r="R984" s="2429" t="str">
        <f>IF(INPUT_OUTPUT!BU971="","",INPUT_OUTPUT!BU971)</f>
        <v/>
      </c>
      <c r="S984" s="2435" t="str">
        <f t="shared" si="49"/>
        <v/>
      </c>
      <c r="T984" s="2429" t="str">
        <f>IF(INPUT_OUTPUT!BV971="","",INPUT_OUTPUT!BV971)</f>
        <v/>
      </c>
      <c r="U984" s="2429" t="str">
        <f>IF(INPUT_OUTPUT!BW971="","",INPUT_OUTPUT!BW971)</f>
        <v/>
      </c>
      <c r="V984" s="2429" t="str">
        <f>IF(INPUT_OUTPUT!BX971="","",INPUT_OUTPUT!BX971)</f>
        <v/>
      </c>
      <c r="W984" s="2429" t="str">
        <f>IF(INPUT_OUTPUT!BY971="","",INPUT_OUTPUT!BY971)</f>
        <v/>
      </c>
      <c r="X984" s="2429" t="str">
        <f>IF(INPUT_OUTPUT!BZ971="","",INPUT_OUTPUT!BZ971)</f>
        <v/>
      </c>
      <c r="Y984" s="2429" t="str">
        <f>IF(INPUT_OUTPUT!CA971="","",INPUT_OUTPUT!CA971)</f>
        <v/>
      </c>
      <c r="Z984" s="2429" t="str">
        <f>IF(INPUT_OUTPUT!CB971="","",INPUT_OUTPUT!CB971)</f>
        <v/>
      </c>
      <c r="AA984" s="2435" t="str">
        <f t="shared" si="50"/>
        <v/>
      </c>
      <c r="AB984" s="2430" t="str">
        <f>IF(INPUT_OUTPUT!CC971="","",INPUT_OUTPUT!CC971)</f>
        <v/>
      </c>
      <c r="AC984" s="2430" t="str">
        <f>IF(INPUT_OUTPUT!CD971="","",INPUT_OUTPUT!CD971)</f>
        <v/>
      </c>
      <c r="AD984" s="2430" t="str">
        <f>IF(INPUT_OUTPUT!CE971="","",INPUT_OUTPUT!CE971)</f>
        <v/>
      </c>
      <c r="AE984" s="2430" t="str">
        <f>IF(INPUT_OUTPUT!CF971="","",INPUT_OUTPUT!CF971)</f>
        <v/>
      </c>
      <c r="AF984" s="2430" t="str">
        <f>IF(INPUT_OUTPUT!CG971="","",INPUT_OUTPUT!CG971)</f>
        <v/>
      </c>
      <c r="AG984" s="2430" t="str">
        <f>IF(INPUT_OUTPUT!CH971="","",INPUT_OUTPUT!CH971)</f>
        <v/>
      </c>
      <c r="AH984" s="2430" t="str">
        <f>IF(INPUT_OUTPUT!CI971="","",INPUT_OUTPUT!CI971)</f>
        <v/>
      </c>
    </row>
    <row r="985" spans="3:34" s="2437" customFormat="1" ht="12.75" customHeight="1">
      <c r="C985" s="2435" t="str">
        <f>IF(INPUT_OUTPUT!C972="","",INPUT_OUTPUT!C972)</f>
        <v/>
      </c>
      <c r="D985" s="2436" t="str">
        <f>IF(INPUT_OUTPUT!BH972="","",INPUT_OUTPUT!BH972)</f>
        <v/>
      </c>
      <c r="E985" s="2436" t="str">
        <f>IF(INPUT_OUTPUT!BI972="","",INPUT_OUTPUT!BI972)</f>
        <v/>
      </c>
      <c r="F985" s="2436" t="str">
        <f>IF(INPUT_OUTPUT!BJ972="","",INPUT_OUTPUT!BJ972)</f>
        <v/>
      </c>
      <c r="G985" s="2436" t="str">
        <f>IF(INPUT_OUTPUT!BK972="","",INPUT_OUTPUT!BK972)</f>
        <v/>
      </c>
      <c r="H985" s="2436" t="str">
        <f>IF(INPUT_OUTPUT!BL972="","",INPUT_OUTPUT!BL972)</f>
        <v/>
      </c>
      <c r="I985" s="2436" t="str">
        <f>IF(INPUT_OUTPUT!BM972="","",INPUT_OUTPUT!BM972)</f>
        <v/>
      </c>
      <c r="J985" s="2436" t="str">
        <f>IF(INPUT_OUTPUT!BN972="","",INPUT_OUTPUT!BN972)</f>
        <v/>
      </c>
      <c r="K985" s="2428" t="str">
        <f t="shared" si="48"/>
        <v/>
      </c>
      <c r="L985" s="2429" t="str">
        <f>IF(INPUT_OUTPUT!BO972="","",INPUT_OUTPUT!BO972)</f>
        <v/>
      </c>
      <c r="M985" s="2429" t="str">
        <f>IF(INPUT_OUTPUT!BP972="","",INPUT_OUTPUT!BP972)</f>
        <v/>
      </c>
      <c r="N985" s="2429" t="str">
        <f>IF(INPUT_OUTPUT!BQ972="","",INPUT_OUTPUT!BQ972)</f>
        <v/>
      </c>
      <c r="O985" s="2429" t="str">
        <f>IF(INPUT_OUTPUT!BR972="","",INPUT_OUTPUT!BR972)</f>
        <v/>
      </c>
      <c r="P985" s="2429" t="str">
        <f>IF(INPUT_OUTPUT!BS972="","",INPUT_OUTPUT!BS972)</f>
        <v/>
      </c>
      <c r="Q985" s="2429" t="str">
        <f>IF(INPUT_OUTPUT!BT972="","",INPUT_OUTPUT!BT972)</f>
        <v/>
      </c>
      <c r="R985" s="2429" t="str">
        <f>IF(INPUT_OUTPUT!BU972="","",INPUT_OUTPUT!BU972)</f>
        <v/>
      </c>
      <c r="S985" s="2435" t="str">
        <f t="shared" si="49"/>
        <v/>
      </c>
      <c r="T985" s="2429" t="str">
        <f>IF(INPUT_OUTPUT!BV972="","",INPUT_OUTPUT!BV972)</f>
        <v/>
      </c>
      <c r="U985" s="2429" t="str">
        <f>IF(INPUT_OUTPUT!BW972="","",INPUT_OUTPUT!BW972)</f>
        <v/>
      </c>
      <c r="V985" s="2429" t="str">
        <f>IF(INPUT_OUTPUT!BX972="","",INPUT_OUTPUT!BX972)</f>
        <v/>
      </c>
      <c r="W985" s="2429" t="str">
        <f>IF(INPUT_OUTPUT!BY972="","",INPUT_OUTPUT!BY972)</f>
        <v/>
      </c>
      <c r="X985" s="2429" t="str">
        <f>IF(INPUT_OUTPUT!BZ972="","",INPUT_OUTPUT!BZ972)</f>
        <v/>
      </c>
      <c r="Y985" s="2429" t="str">
        <f>IF(INPUT_OUTPUT!CA972="","",INPUT_OUTPUT!CA972)</f>
        <v/>
      </c>
      <c r="Z985" s="2429" t="str">
        <f>IF(INPUT_OUTPUT!CB972="","",INPUT_OUTPUT!CB972)</f>
        <v/>
      </c>
      <c r="AA985" s="2435" t="str">
        <f t="shared" si="50"/>
        <v/>
      </c>
      <c r="AB985" s="2430" t="str">
        <f>IF(INPUT_OUTPUT!CC972="","",INPUT_OUTPUT!CC972)</f>
        <v/>
      </c>
      <c r="AC985" s="2430" t="str">
        <f>IF(INPUT_OUTPUT!CD972="","",INPUT_OUTPUT!CD972)</f>
        <v/>
      </c>
      <c r="AD985" s="2430" t="str">
        <f>IF(INPUT_OUTPUT!CE972="","",INPUT_OUTPUT!CE972)</f>
        <v/>
      </c>
      <c r="AE985" s="2430" t="str">
        <f>IF(INPUT_OUTPUT!CF972="","",INPUT_OUTPUT!CF972)</f>
        <v/>
      </c>
      <c r="AF985" s="2430" t="str">
        <f>IF(INPUT_OUTPUT!CG972="","",INPUT_OUTPUT!CG972)</f>
        <v/>
      </c>
      <c r="AG985" s="2430" t="str">
        <f>IF(INPUT_OUTPUT!CH972="","",INPUT_OUTPUT!CH972)</f>
        <v/>
      </c>
      <c r="AH985" s="2430" t="str">
        <f>IF(INPUT_OUTPUT!CI972="","",INPUT_OUTPUT!CI972)</f>
        <v/>
      </c>
    </row>
    <row r="986" spans="3:34" s="2437" customFormat="1" ht="12.75" customHeight="1">
      <c r="C986" s="2435" t="str">
        <f>IF(INPUT_OUTPUT!C973="","",INPUT_OUTPUT!C973)</f>
        <v/>
      </c>
      <c r="D986" s="2436" t="str">
        <f>IF(INPUT_OUTPUT!BH973="","",INPUT_OUTPUT!BH973)</f>
        <v/>
      </c>
      <c r="E986" s="2436" t="str">
        <f>IF(INPUT_OUTPUT!BI973="","",INPUT_OUTPUT!BI973)</f>
        <v/>
      </c>
      <c r="F986" s="2436" t="str">
        <f>IF(INPUT_OUTPUT!BJ973="","",INPUT_OUTPUT!BJ973)</f>
        <v/>
      </c>
      <c r="G986" s="2436" t="str">
        <f>IF(INPUT_OUTPUT!BK973="","",INPUT_OUTPUT!BK973)</f>
        <v/>
      </c>
      <c r="H986" s="2436" t="str">
        <f>IF(INPUT_OUTPUT!BL973="","",INPUT_OUTPUT!BL973)</f>
        <v/>
      </c>
      <c r="I986" s="2436" t="str">
        <f>IF(INPUT_OUTPUT!BM973="","",INPUT_OUTPUT!BM973)</f>
        <v/>
      </c>
      <c r="J986" s="2436" t="str">
        <f>IF(INPUT_OUTPUT!BN973="","",INPUT_OUTPUT!BN973)</f>
        <v/>
      </c>
      <c r="K986" s="2428" t="str">
        <f t="shared" si="48"/>
        <v/>
      </c>
      <c r="L986" s="2429" t="str">
        <f>IF(INPUT_OUTPUT!BO973="","",INPUT_OUTPUT!BO973)</f>
        <v/>
      </c>
      <c r="M986" s="2429" t="str">
        <f>IF(INPUT_OUTPUT!BP973="","",INPUT_OUTPUT!BP973)</f>
        <v/>
      </c>
      <c r="N986" s="2429" t="str">
        <f>IF(INPUT_OUTPUT!BQ973="","",INPUT_OUTPUT!BQ973)</f>
        <v/>
      </c>
      <c r="O986" s="2429" t="str">
        <f>IF(INPUT_OUTPUT!BR973="","",INPUT_OUTPUT!BR973)</f>
        <v/>
      </c>
      <c r="P986" s="2429" t="str">
        <f>IF(INPUT_OUTPUT!BS973="","",INPUT_OUTPUT!BS973)</f>
        <v/>
      </c>
      <c r="Q986" s="2429" t="str">
        <f>IF(INPUT_OUTPUT!BT973="","",INPUT_OUTPUT!BT973)</f>
        <v/>
      </c>
      <c r="R986" s="2429" t="str">
        <f>IF(INPUT_OUTPUT!BU973="","",INPUT_OUTPUT!BU973)</f>
        <v/>
      </c>
      <c r="S986" s="2435" t="str">
        <f t="shared" si="49"/>
        <v/>
      </c>
      <c r="T986" s="2429" t="str">
        <f>IF(INPUT_OUTPUT!BV973="","",INPUT_OUTPUT!BV973)</f>
        <v/>
      </c>
      <c r="U986" s="2429" t="str">
        <f>IF(INPUT_OUTPUT!BW973="","",INPUT_OUTPUT!BW973)</f>
        <v/>
      </c>
      <c r="V986" s="2429" t="str">
        <f>IF(INPUT_OUTPUT!BX973="","",INPUT_OUTPUT!BX973)</f>
        <v/>
      </c>
      <c r="W986" s="2429" t="str">
        <f>IF(INPUT_OUTPUT!BY973="","",INPUT_OUTPUT!BY973)</f>
        <v/>
      </c>
      <c r="X986" s="2429" t="str">
        <f>IF(INPUT_OUTPUT!BZ973="","",INPUT_OUTPUT!BZ973)</f>
        <v/>
      </c>
      <c r="Y986" s="2429" t="str">
        <f>IF(INPUT_OUTPUT!CA973="","",INPUT_OUTPUT!CA973)</f>
        <v/>
      </c>
      <c r="Z986" s="2429" t="str">
        <f>IF(INPUT_OUTPUT!CB973="","",INPUT_OUTPUT!CB973)</f>
        <v/>
      </c>
      <c r="AA986" s="2435" t="str">
        <f t="shared" si="50"/>
        <v/>
      </c>
      <c r="AB986" s="2430" t="str">
        <f>IF(INPUT_OUTPUT!CC973="","",INPUT_OUTPUT!CC973)</f>
        <v/>
      </c>
      <c r="AC986" s="2430" t="str">
        <f>IF(INPUT_OUTPUT!CD973="","",INPUT_OUTPUT!CD973)</f>
        <v/>
      </c>
      <c r="AD986" s="2430" t="str">
        <f>IF(INPUT_OUTPUT!CE973="","",INPUT_OUTPUT!CE973)</f>
        <v/>
      </c>
      <c r="AE986" s="2430" t="str">
        <f>IF(INPUT_OUTPUT!CF973="","",INPUT_OUTPUT!CF973)</f>
        <v/>
      </c>
      <c r="AF986" s="2430" t="str">
        <f>IF(INPUT_OUTPUT!CG973="","",INPUT_OUTPUT!CG973)</f>
        <v/>
      </c>
      <c r="AG986" s="2430" t="str">
        <f>IF(INPUT_OUTPUT!CH973="","",INPUT_OUTPUT!CH973)</f>
        <v/>
      </c>
      <c r="AH986" s="2430" t="str">
        <f>IF(INPUT_OUTPUT!CI973="","",INPUT_OUTPUT!CI973)</f>
        <v/>
      </c>
    </row>
    <row r="987" spans="3:34" s="2437" customFormat="1" ht="12.75" customHeight="1">
      <c r="C987" s="2435" t="str">
        <f>IF(INPUT_OUTPUT!C974="","",INPUT_OUTPUT!C974)</f>
        <v/>
      </c>
      <c r="D987" s="2436" t="str">
        <f>IF(INPUT_OUTPUT!BH974="","",INPUT_OUTPUT!BH974)</f>
        <v/>
      </c>
      <c r="E987" s="2436" t="str">
        <f>IF(INPUT_OUTPUT!BI974="","",INPUT_OUTPUT!BI974)</f>
        <v/>
      </c>
      <c r="F987" s="2436" t="str">
        <f>IF(INPUT_OUTPUT!BJ974="","",INPUT_OUTPUT!BJ974)</f>
        <v/>
      </c>
      <c r="G987" s="2436" t="str">
        <f>IF(INPUT_OUTPUT!BK974="","",INPUT_OUTPUT!BK974)</f>
        <v/>
      </c>
      <c r="H987" s="2436" t="str">
        <f>IF(INPUT_OUTPUT!BL974="","",INPUT_OUTPUT!BL974)</f>
        <v/>
      </c>
      <c r="I987" s="2436" t="str">
        <f>IF(INPUT_OUTPUT!BM974="","",INPUT_OUTPUT!BM974)</f>
        <v/>
      </c>
      <c r="J987" s="2436" t="str">
        <f>IF(INPUT_OUTPUT!BN974="","",INPUT_OUTPUT!BN974)</f>
        <v/>
      </c>
      <c r="K987" s="2428" t="str">
        <f t="shared" si="48"/>
        <v/>
      </c>
      <c r="L987" s="2429" t="str">
        <f>IF(INPUT_OUTPUT!BO974="","",INPUT_OUTPUT!BO974)</f>
        <v/>
      </c>
      <c r="M987" s="2429" t="str">
        <f>IF(INPUT_OUTPUT!BP974="","",INPUT_OUTPUT!BP974)</f>
        <v/>
      </c>
      <c r="N987" s="2429" t="str">
        <f>IF(INPUT_OUTPUT!BQ974="","",INPUT_OUTPUT!BQ974)</f>
        <v/>
      </c>
      <c r="O987" s="2429" t="str">
        <f>IF(INPUT_OUTPUT!BR974="","",INPUT_OUTPUT!BR974)</f>
        <v/>
      </c>
      <c r="P987" s="2429" t="str">
        <f>IF(INPUT_OUTPUT!BS974="","",INPUT_OUTPUT!BS974)</f>
        <v/>
      </c>
      <c r="Q987" s="2429" t="str">
        <f>IF(INPUT_OUTPUT!BT974="","",INPUT_OUTPUT!BT974)</f>
        <v/>
      </c>
      <c r="R987" s="2429" t="str">
        <f>IF(INPUT_OUTPUT!BU974="","",INPUT_OUTPUT!BU974)</f>
        <v/>
      </c>
      <c r="S987" s="2435" t="str">
        <f t="shared" si="49"/>
        <v/>
      </c>
      <c r="T987" s="2429" t="str">
        <f>IF(INPUT_OUTPUT!BV974="","",INPUT_OUTPUT!BV974)</f>
        <v/>
      </c>
      <c r="U987" s="2429" t="str">
        <f>IF(INPUT_OUTPUT!BW974="","",INPUT_OUTPUT!BW974)</f>
        <v/>
      </c>
      <c r="V987" s="2429" t="str">
        <f>IF(INPUT_OUTPUT!BX974="","",INPUT_OUTPUT!BX974)</f>
        <v/>
      </c>
      <c r="W987" s="2429" t="str">
        <f>IF(INPUT_OUTPUT!BY974="","",INPUT_OUTPUT!BY974)</f>
        <v/>
      </c>
      <c r="X987" s="2429" t="str">
        <f>IF(INPUT_OUTPUT!BZ974="","",INPUT_OUTPUT!BZ974)</f>
        <v/>
      </c>
      <c r="Y987" s="2429" t="str">
        <f>IF(INPUT_OUTPUT!CA974="","",INPUT_OUTPUT!CA974)</f>
        <v/>
      </c>
      <c r="Z987" s="2429" t="str">
        <f>IF(INPUT_OUTPUT!CB974="","",INPUT_OUTPUT!CB974)</f>
        <v/>
      </c>
      <c r="AA987" s="2435" t="str">
        <f t="shared" si="50"/>
        <v/>
      </c>
      <c r="AB987" s="2430" t="str">
        <f>IF(INPUT_OUTPUT!CC974="","",INPUT_OUTPUT!CC974)</f>
        <v/>
      </c>
      <c r="AC987" s="2430" t="str">
        <f>IF(INPUT_OUTPUT!CD974="","",INPUT_OUTPUT!CD974)</f>
        <v/>
      </c>
      <c r="AD987" s="2430" t="str">
        <f>IF(INPUT_OUTPUT!CE974="","",INPUT_OUTPUT!CE974)</f>
        <v/>
      </c>
      <c r="AE987" s="2430" t="str">
        <f>IF(INPUT_OUTPUT!CF974="","",INPUT_OUTPUT!CF974)</f>
        <v/>
      </c>
      <c r="AF987" s="2430" t="str">
        <f>IF(INPUT_OUTPUT!CG974="","",INPUT_OUTPUT!CG974)</f>
        <v/>
      </c>
      <c r="AG987" s="2430" t="str">
        <f>IF(INPUT_OUTPUT!CH974="","",INPUT_OUTPUT!CH974)</f>
        <v/>
      </c>
      <c r="AH987" s="2430" t="str">
        <f>IF(INPUT_OUTPUT!CI974="","",INPUT_OUTPUT!CI974)</f>
        <v/>
      </c>
    </row>
    <row r="988" spans="3:34" s="2437" customFormat="1" ht="12.75" customHeight="1">
      <c r="C988" s="2435" t="str">
        <f>IF(INPUT_OUTPUT!C975="","",INPUT_OUTPUT!C975)</f>
        <v/>
      </c>
      <c r="D988" s="2436" t="str">
        <f>IF(INPUT_OUTPUT!BH975="","",INPUT_OUTPUT!BH975)</f>
        <v/>
      </c>
      <c r="E988" s="2436" t="str">
        <f>IF(INPUT_OUTPUT!BI975="","",INPUT_OUTPUT!BI975)</f>
        <v/>
      </c>
      <c r="F988" s="2436" t="str">
        <f>IF(INPUT_OUTPUT!BJ975="","",INPUT_OUTPUT!BJ975)</f>
        <v/>
      </c>
      <c r="G988" s="2436" t="str">
        <f>IF(INPUT_OUTPUT!BK975="","",INPUT_OUTPUT!BK975)</f>
        <v/>
      </c>
      <c r="H988" s="2436" t="str">
        <f>IF(INPUT_OUTPUT!BL975="","",INPUT_OUTPUT!BL975)</f>
        <v/>
      </c>
      <c r="I988" s="2436" t="str">
        <f>IF(INPUT_OUTPUT!BM975="","",INPUT_OUTPUT!BM975)</f>
        <v/>
      </c>
      <c r="J988" s="2436" t="str">
        <f>IF(INPUT_OUTPUT!BN975="","",INPUT_OUTPUT!BN975)</f>
        <v/>
      </c>
      <c r="K988" s="2428" t="str">
        <f t="shared" si="48"/>
        <v/>
      </c>
      <c r="L988" s="2429" t="str">
        <f>IF(INPUT_OUTPUT!BO975="","",INPUT_OUTPUT!BO975)</f>
        <v/>
      </c>
      <c r="M988" s="2429" t="str">
        <f>IF(INPUT_OUTPUT!BP975="","",INPUT_OUTPUT!BP975)</f>
        <v/>
      </c>
      <c r="N988" s="2429" t="str">
        <f>IF(INPUT_OUTPUT!BQ975="","",INPUT_OUTPUT!BQ975)</f>
        <v/>
      </c>
      <c r="O988" s="2429" t="str">
        <f>IF(INPUT_OUTPUT!BR975="","",INPUT_OUTPUT!BR975)</f>
        <v/>
      </c>
      <c r="P988" s="2429" t="str">
        <f>IF(INPUT_OUTPUT!BS975="","",INPUT_OUTPUT!BS975)</f>
        <v/>
      </c>
      <c r="Q988" s="2429" t="str">
        <f>IF(INPUT_OUTPUT!BT975="","",INPUT_OUTPUT!BT975)</f>
        <v/>
      </c>
      <c r="R988" s="2429" t="str">
        <f>IF(INPUT_OUTPUT!BU975="","",INPUT_OUTPUT!BU975)</f>
        <v/>
      </c>
      <c r="S988" s="2435" t="str">
        <f t="shared" si="49"/>
        <v/>
      </c>
      <c r="T988" s="2429" t="str">
        <f>IF(INPUT_OUTPUT!BV975="","",INPUT_OUTPUT!BV975)</f>
        <v/>
      </c>
      <c r="U988" s="2429" t="str">
        <f>IF(INPUT_OUTPUT!BW975="","",INPUT_OUTPUT!BW975)</f>
        <v/>
      </c>
      <c r="V988" s="2429" t="str">
        <f>IF(INPUT_OUTPUT!BX975="","",INPUT_OUTPUT!BX975)</f>
        <v/>
      </c>
      <c r="W988" s="2429" t="str">
        <f>IF(INPUT_OUTPUT!BY975="","",INPUT_OUTPUT!BY975)</f>
        <v/>
      </c>
      <c r="X988" s="2429" t="str">
        <f>IF(INPUT_OUTPUT!BZ975="","",INPUT_OUTPUT!BZ975)</f>
        <v/>
      </c>
      <c r="Y988" s="2429" t="str">
        <f>IF(INPUT_OUTPUT!CA975="","",INPUT_OUTPUT!CA975)</f>
        <v/>
      </c>
      <c r="Z988" s="2429" t="str">
        <f>IF(INPUT_OUTPUT!CB975="","",INPUT_OUTPUT!CB975)</f>
        <v/>
      </c>
      <c r="AA988" s="2435" t="str">
        <f t="shared" si="50"/>
        <v/>
      </c>
      <c r="AB988" s="2430" t="str">
        <f>IF(INPUT_OUTPUT!CC975="","",INPUT_OUTPUT!CC975)</f>
        <v/>
      </c>
      <c r="AC988" s="2430" t="str">
        <f>IF(INPUT_OUTPUT!CD975="","",INPUT_OUTPUT!CD975)</f>
        <v/>
      </c>
      <c r="AD988" s="2430" t="str">
        <f>IF(INPUT_OUTPUT!CE975="","",INPUT_OUTPUT!CE975)</f>
        <v/>
      </c>
      <c r="AE988" s="2430" t="str">
        <f>IF(INPUT_OUTPUT!CF975="","",INPUT_OUTPUT!CF975)</f>
        <v/>
      </c>
      <c r="AF988" s="2430" t="str">
        <f>IF(INPUT_OUTPUT!CG975="","",INPUT_OUTPUT!CG975)</f>
        <v/>
      </c>
      <c r="AG988" s="2430" t="str">
        <f>IF(INPUT_OUTPUT!CH975="","",INPUT_OUTPUT!CH975)</f>
        <v/>
      </c>
      <c r="AH988" s="2430" t="str">
        <f>IF(INPUT_OUTPUT!CI975="","",INPUT_OUTPUT!CI975)</f>
        <v/>
      </c>
    </row>
    <row r="989" spans="3:34" s="2437" customFormat="1" ht="12.75" customHeight="1">
      <c r="C989" s="2435" t="str">
        <f>IF(INPUT_OUTPUT!C976="","",INPUT_OUTPUT!C976)</f>
        <v/>
      </c>
      <c r="D989" s="2436" t="str">
        <f>IF(INPUT_OUTPUT!BH976="","",INPUT_OUTPUT!BH976)</f>
        <v/>
      </c>
      <c r="E989" s="2436" t="str">
        <f>IF(INPUT_OUTPUT!BI976="","",INPUT_OUTPUT!BI976)</f>
        <v/>
      </c>
      <c r="F989" s="2436" t="str">
        <f>IF(INPUT_OUTPUT!BJ976="","",INPUT_OUTPUT!BJ976)</f>
        <v/>
      </c>
      <c r="G989" s="2436" t="str">
        <f>IF(INPUT_OUTPUT!BK976="","",INPUT_OUTPUT!BK976)</f>
        <v/>
      </c>
      <c r="H989" s="2436" t="str">
        <f>IF(INPUT_OUTPUT!BL976="","",INPUT_OUTPUT!BL976)</f>
        <v/>
      </c>
      <c r="I989" s="2436" t="str">
        <f>IF(INPUT_OUTPUT!BM976="","",INPUT_OUTPUT!BM976)</f>
        <v/>
      </c>
      <c r="J989" s="2436" t="str">
        <f>IF(INPUT_OUTPUT!BN976="","",INPUT_OUTPUT!BN976)</f>
        <v/>
      </c>
      <c r="K989" s="2428" t="str">
        <f t="shared" si="48"/>
        <v/>
      </c>
      <c r="L989" s="2429" t="str">
        <f>IF(INPUT_OUTPUT!BO976="","",INPUT_OUTPUT!BO976)</f>
        <v/>
      </c>
      <c r="M989" s="2429" t="str">
        <f>IF(INPUT_OUTPUT!BP976="","",INPUT_OUTPUT!BP976)</f>
        <v/>
      </c>
      <c r="N989" s="2429" t="str">
        <f>IF(INPUT_OUTPUT!BQ976="","",INPUT_OUTPUT!BQ976)</f>
        <v/>
      </c>
      <c r="O989" s="2429" t="str">
        <f>IF(INPUT_OUTPUT!BR976="","",INPUT_OUTPUT!BR976)</f>
        <v/>
      </c>
      <c r="P989" s="2429" t="str">
        <f>IF(INPUT_OUTPUT!BS976="","",INPUT_OUTPUT!BS976)</f>
        <v/>
      </c>
      <c r="Q989" s="2429" t="str">
        <f>IF(INPUT_OUTPUT!BT976="","",INPUT_OUTPUT!BT976)</f>
        <v/>
      </c>
      <c r="R989" s="2429" t="str">
        <f>IF(INPUT_OUTPUT!BU976="","",INPUT_OUTPUT!BU976)</f>
        <v/>
      </c>
      <c r="S989" s="2435" t="str">
        <f t="shared" si="49"/>
        <v/>
      </c>
      <c r="T989" s="2429" t="str">
        <f>IF(INPUT_OUTPUT!BV976="","",INPUT_OUTPUT!BV976)</f>
        <v/>
      </c>
      <c r="U989" s="2429" t="str">
        <f>IF(INPUT_OUTPUT!BW976="","",INPUT_OUTPUT!BW976)</f>
        <v/>
      </c>
      <c r="V989" s="2429" t="str">
        <f>IF(INPUT_OUTPUT!BX976="","",INPUT_OUTPUT!BX976)</f>
        <v/>
      </c>
      <c r="W989" s="2429" t="str">
        <f>IF(INPUT_OUTPUT!BY976="","",INPUT_OUTPUT!BY976)</f>
        <v/>
      </c>
      <c r="X989" s="2429" t="str">
        <f>IF(INPUT_OUTPUT!BZ976="","",INPUT_OUTPUT!BZ976)</f>
        <v/>
      </c>
      <c r="Y989" s="2429" t="str">
        <f>IF(INPUT_OUTPUT!CA976="","",INPUT_OUTPUT!CA976)</f>
        <v/>
      </c>
      <c r="Z989" s="2429" t="str">
        <f>IF(INPUT_OUTPUT!CB976="","",INPUT_OUTPUT!CB976)</f>
        <v/>
      </c>
      <c r="AA989" s="2435" t="str">
        <f t="shared" si="50"/>
        <v/>
      </c>
      <c r="AB989" s="2430" t="str">
        <f>IF(INPUT_OUTPUT!CC976="","",INPUT_OUTPUT!CC976)</f>
        <v/>
      </c>
      <c r="AC989" s="2430" t="str">
        <f>IF(INPUT_OUTPUT!CD976="","",INPUT_OUTPUT!CD976)</f>
        <v/>
      </c>
      <c r="AD989" s="2430" t="str">
        <f>IF(INPUT_OUTPUT!CE976="","",INPUT_OUTPUT!CE976)</f>
        <v/>
      </c>
      <c r="AE989" s="2430" t="str">
        <f>IF(INPUT_OUTPUT!CF976="","",INPUT_OUTPUT!CF976)</f>
        <v/>
      </c>
      <c r="AF989" s="2430" t="str">
        <f>IF(INPUT_OUTPUT!CG976="","",INPUT_OUTPUT!CG976)</f>
        <v/>
      </c>
      <c r="AG989" s="2430" t="str">
        <f>IF(INPUT_OUTPUT!CH976="","",INPUT_OUTPUT!CH976)</f>
        <v/>
      </c>
      <c r="AH989" s="2430" t="str">
        <f>IF(INPUT_OUTPUT!CI976="","",INPUT_OUTPUT!CI976)</f>
        <v/>
      </c>
    </row>
    <row r="990" spans="3:34" s="2437" customFormat="1" ht="12.75" customHeight="1">
      <c r="C990" s="2435" t="str">
        <f>IF(INPUT_OUTPUT!C977="","",INPUT_OUTPUT!C977)</f>
        <v/>
      </c>
      <c r="D990" s="2436" t="str">
        <f>IF(INPUT_OUTPUT!BH977="","",INPUT_OUTPUT!BH977)</f>
        <v/>
      </c>
      <c r="E990" s="2436" t="str">
        <f>IF(INPUT_OUTPUT!BI977="","",INPUT_OUTPUT!BI977)</f>
        <v/>
      </c>
      <c r="F990" s="2436" t="str">
        <f>IF(INPUT_OUTPUT!BJ977="","",INPUT_OUTPUT!BJ977)</f>
        <v/>
      </c>
      <c r="G990" s="2436" t="str">
        <f>IF(INPUT_OUTPUT!BK977="","",INPUT_OUTPUT!BK977)</f>
        <v/>
      </c>
      <c r="H990" s="2436" t="str">
        <f>IF(INPUT_OUTPUT!BL977="","",INPUT_OUTPUT!BL977)</f>
        <v/>
      </c>
      <c r="I990" s="2436" t="str">
        <f>IF(INPUT_OUTPUT!BM977="","",INPUT_OUTPUT!BM977)</f>
        <v/>
      </c>
      <c r="J990" s="2436" t="str">
        <f>IF(INPUT_OUTPUT!BN977="","",INPUT_OUTPUT!BN977)</f>
        <v/>
      </c>
      <c r="K990" s="2428" t="str">
        <f t="shared" si="48"/>
        <v/>
      </c>
      <c r="L990" s="2429" t="str">
        <f>IF(INPUT_OUTPUT!BO977="","",INPUT_OUTPUT!BO977)</f>
        <v/>
      </c>
      <c r="M990" s="2429" t="str">
        <f>IF(INPUT_OUTPUT!BP977="","",INPUT_OUTPUT!BP977)</f>
        <v/>
      </c>
      <c r="N990" s="2429" t="str">
        <f>IF(INPUT_OUTPUT!BQ977="","",INPUT_OUTPUT!BQ977)</f>
        <v/>
      </c>
      <c r="O990" s="2429" t="str">
        <f>IF(INPUT_OUTPUT!BR977="","",INPUT_OUTPUT!BR977)</f>
        <v/>
      </c>
      <c r="P990" s="2429" t="str">
        <f>IF(INPUT_OUTPUT!BS977="","",INPUT_OUTPUT!BS977)</f>
        <v/>
      </c>
      <c r="Q990" s="2429" t="str">
        <f>IF(INPUT_OUTPUT!BT977="","",INPUT_OUTPUT!BT977)</f>
        <v/>
      </c>
      <c r="R990" s="2429" t="str">
        <f>IF(INPUT_OUTPUT!BU977="","",INPUT_OUTPUT!BU977)</f>
        <v/>
      </c>
      <c r="S990" s="2435" t="str">
        <f t="shared" si="49"/>
        <v/>
      </c>
      <c r="T990" s="2429" t="str">
        <f>IF(INPUT_OUTPUT!BV977="","",INPUT_OUTPUT!BV977)</f>
        <v/>
      </c>
      <c r="U990" s="2429" t="str">
        <f>IF(INPUT_OUTPUT!BW977="","",INPUT_OUTPUT!BW977)</f>
        <v/>
      </c>
      <c r="V990" s="2429" t="str">
        <f>IF(INPUT_OUTPUT!BX977="","",INPUT_OUTPUT!BX977)</f>
        <v/>
      </c>
      <c r="W990" s="2429" t="str">
        <f>IF(INPUT_OUTPUT!BY977="","",INPUT_OUTPUT!BY977)</f>
        <v/>
      </c>
      <c r="X990" s="2429" t="str">
        <f>IF(INPUT_OUTPUT!BZ977="","",INPUT_OUTPUT!BZ977)</f>
        <v/>
      </c>
      <c r="Y990" s="2429" t="str">
        <f>IF(INPUT_OUTPUT!CA977="","",INPUT_OUTPUT!CA977)</f>
        <v/>
      </c>
      <c r="Z990" s="2429" t="str">
        <f>IF(INPUT_OUTPUT!CB977="","",INPUT_OUTPUT!CB977)</f>
        <v/>
      </c>
      <c r="AA990" s="2435" t="str">
        <f t="shared" si="50"/>
        <v/>
      </c>
      <c r="AB990" s="2430" t="str">
        <f>IF(INPUT_OUTPUT!CC977="","",INPUT_OUTPUT!CC977)</f>
        <v/>
      </c>
      <c r="AC990" s="2430" t="str">
        <f>IF(INPUT_OUTPUT!CD977="","",INPUT_OUTPUT!CD977)</f>
        <v/>
      </c>
      <c r="AD990" s="2430" t="str">
        <f>IF(INPUT_OUTPUT!CE977="","",INPUT_OUTPUT!CE977)</f>
        <v/>
      </c>
      <c r="AE990" s="2430" t="str">
        <f>IF(INPUT_OUTPUT!CF977="","",INPUT_OUTPUT!CF977)</f>
        <v/>
      </c>
      <c r="AF990" s="2430" t="str">
        <f>IF(INPUT_OUTPUT!CG977="","",INPUT_OUTPUT!CG977)</f>
        <v/>
      </c>
      <c r="AG990" s="2430" t="str">
        <f>IF(INPUT_OUTPUT!CH977="","",INPUT_OUTPUT!CH977)</f>
        <v/>
      </c>
      <c r="AH990" s="2430" t="str">
        <f>IF(INPUT_OUTPUT!CI977="","",INPUT_OUTPUT!CI977)</f>
        <v/>
      </c>
    </row>
    <row r="991" spans="3:34" s="2437" customFormat="1" ht="12.75" customHeight="1">
      <c r="C991" s="2435" t="str">
        <f>IF(INPUT_OUTPUT!C978="","",INPUT_OUTPUT!C978)</f>
        <v/>
      </c>
      <c r="D991" s="2436" t="str">
        <f>IF(INPUT_OUTPUT!BH978="","",INPUT_OUTPUT!BH978)</f>
        <v/>
      </c>
      <c r="E991" s="2436" t="str">
        <f>IF(INPUT_OUTPUT!BI978="","",INPUT_OUTPUT!BI978)</f>
        <v/>
      </c>
      <c r="F991" s="2436" t="str">
        <f>IF(INPUT_OUTPUT!BJ978="","",INPUT_OUTPUT!BJ978)</f>
        <v/>
      </c>
      <c r="G991" s="2436" t="str">
        <f>IF(INPUT_OUTPUT!BK978="","",INPUT_OUTPUT!BK978)</f>
        <v/>
      </c>
      <c r="H991" s="2436" t="str">
        <f>IF(INPUT_OUTPUT!BL978="","",INPUT_OUTPUT!BL978)</f>
        <v/>
      </c>
      <c r="I991" s="2436" t="str">
        <f>IF(INPUT_OUTPUT!BM978="","",INPUT_OUTPUT!BM978)</f>
        <v/>
      </c>
      <c r="J991" s="2436" t="str">
        <f>IF(INPUT_OUTPUT!BN978="","",INPUT_OUTPUT!BN978)</f>
        <v/>
      </c>
      <c r="K991" s="2428" t="str">
        <f t="shared" si="48"/>
        <v/>
      </c>
      <c r="L991" s="2429" t="str">
        <f>IF(INPUT_OUTPUT!BO978="","",INPUT_OUTPUT!BO978)</f>
        <v/>
      </c>
      <c r="M991" s="2429" t="str">
        <f>IF(INPUT_OUTPUT!BP978="","",INPUT_OUTPUT!BP978)</f>
        <v/>
      </c>
      <c r="N991" s="2429" t="str">
        <f>IF(INPUT_OUTPUT!BQ978="","",INPUT_OUTPUT!BQ978)</f>
        <v/>
      </c>
      <c r="O991" s="2429" t="str">
        <f>IF(INPUT_OUTPUT!BR978="","",INPUT_OUTPUT!BR978)</f>
        <v/>
      </c>
      <c r="P991" s="2429" t="str">
        <f>IF(INPUT_OUTPUT!BS978="","",INPUT_OUTPUT!BS978)</f>
        <v/>
      </c>
      <c r="Q991" s="2429" t="str">
        <f>IF(INPUT_OUTPUT!BT978="","",INPUT_OUTPUT!BT978)</f>
        <v/>
      </c>
      <c r="R991" s="2429" t="str">
        <f>IF(INPUT_OUTPUT!BU978="","",INPUT_OUTPUT!BU978)</f>
        <v/>
      </c>
      <c r="S991" s="2435" t="str">
        <f t="shared" si="49"/>
        <v/>
      </c>
      <c r="T991" s="2429" t="str">
        <f>IF(INPUT_OUTPUT!BV978="","",INPUT_OUTPUT!BV978)</f>
        <v/>
      </c>
      <c r="U991" s="2429" t="str">
        <f>IF(INPUT_OUTPUT!BW978="","",INPUT_OUTPUT!BW978)</f>
        <v/>
      </c>
      <c r="V991" s="2429" t="str">
        <f>IF(INPUT_OUTPUT!BX978="","",INPUT_OUTPUT!BX978)</f>
        <v/>
      </c>
      <c r="W991" s="2429" t="str">
        <f>IF(INPUT_OUTPUT!BY978="","",INPUT_OUTPUT!BY978)</f>
        <v/>
      </c>
      <c r="X991" s="2429" t="str">
        <f>IF(INPUT_OUTPUT!BZ978="","",INPUT_OUTPUT!BZ978)</f>
        <v/>
      </c>
      <c r="Y991" s="2429" t="str">
        <f>IF(INPUT_OUTPUT!CA978="","",INPUT_OUTPUT!CA978)</f>
        <v/>
      </c>
      <c r="Z991" s="2429" t="str">
        <f>IF(INPUT_OUTPUT!CB978="","",INPUT_OUTPUT!CB978)</f>
        <v/>
      </c>
      <c r="AA991" s="2435" t="str">
        <f t="shared" si="50"/>
        <v/>
      </c>
      <c r="AB991" s="2430" t="str">
        <f>IF(INPUT_OUTPUT!CC978="","",INPUT_OUTPUT!CC978)</f>
        <v/>
      </c>
      <c r="AC991" s="2430" t="str">
        <f>IF(INPUT_OUTPUT!CD978="","",INPUT_OUTPUT!CD978)</f>
        <v/>
      </c>
      <c r="AD991" s="2430" t="str">
        <f>IF(INPUT_OUTPUT!CE978="","",INPUT_OUTPUT!CE978)</f>
        <v/>
      </c>
      <c r="AE991" s="2430" t="str">
        <f>IF(INPUT_OUTPUT!CF978="","",INPUT_OUTPUT!CF978)</f>
        <v/>
      </c>
      <c r="AF991" s="2430" t="str">
        <f>IF(INPUT_OUTPUT!CG978="","",INPUT_OUTPUT!CG978)</f>
        <v/>
      </c>
      <c r="AG991" s="2430" t="str">
        <f>IF(INPUT_OUTPUT!CH978="","",INPUT_OUTPUT!CH978)</f>
        <v/>
      </c>
      <c r="AH991" s="2430" t="str">
        <f>IF(INPUT_OUTPUT!CI978="","",INPUT_OUTPUT!CI978)</f>
        <v/>
      </c>
    </row>
    <row r="992" spans="3:34" s="2437" customFormat="1" ht="12.75" customHeight="1">
      <c r="C992" s="2435" t="str">
        <f>IF(INPUT_OUTPUT!C979="","",INPUT_OUTPUT!C979)</f>
        <v/>
      </c>
      <c r="D992" s="2436" t="str">
        <f>IF(INPUT_OUTPUT!BH979="","",INPUT_OUTPUT!BH979)</f>
        <v/>
      </c>
      <c r="E992" s="2436" t="str">
        <f>IF(INPUT_OUTPUT!BI979="","",INPUT_OUTPUT!BI979)</f>
        <v/>
      </c>
      <c r="F992" s="2436" t="str">
        <f>IF(INPUT_OUTPUT!BJ979="","",INPUT_OUTPUT!BJ979)</f>
        <v/>
      </c>
      <c r="G992" s="2436" t="str">
        <f>IF(INPUT_OUTPUT!BK979="","",INPUT_OUTPUT!BK979)</f>
        <v/>
      </c>
      <c r="H992" s="2436" t="str">
        <f>IF(INPUT_OUTPUT!BL979="","",INPUT_OUTPUT!BL979)</f>
        <v/>
      </c>
      <c r="I992" s="2436" t="str">
        <f>IF(INPUT_OUTPUT!BM979="","",INPUT_OUTPUT!BM979)</f>
        <v/>
      </c>
      <c r="J992" s="2436" t="str">
        <f>IF(INPUT_OUTPUT!BN979="","",INPUT_OUTPUT!BN979)</f>
        <v/>
      </c>
      <c r="K992" s="2428" t="str">
        <f t="shared" si="48"/>
        <v/>
      </c>
      <c r="L992" s="2429" t="str">
        <f>IF(INPUT_OUTPUT!BO979="","",INPUT_OUTPUT!BO979)</f>
        <v/>
      </c>
      <c r="M992" s="2429" t="str">
        <f>IF(INPUT_OUTPUT!BP979="","",INPUT_OUTPUT!BP979)</f>
        <v/>
      </c>
      <c r="N992" s="2429" t="str">
        <f>IF(INPUT_OUTPUT!BQ979="","",INPUT_OUTPUT!BQ979)</f>
        <v/>
      </c>
      <c r="O992" s="2429" t="str">
        <f>IF(INPUT_OUTPUT!BR979="","",INPUT_OUTPUT!BR979)</f>
        <v/>
      </c>
      <c r="P992" s="2429" t="str">
        <f>IF(INPUT_OUTPUT!BS979="","",INPUT_OUTPUT!BS979)</f>
        <v/>
      </c>
      <c r="Q992" s="2429" t="str">
        <f>IF(INPUT_OUTPUT!BT979="","",INPUT_OUTPUT!BT979)</f>
        <v/>
      </c>
      <c r="R992" s="2429" t="str">
        <f>IF(INPUT_OUTPUT!BU979="","",INPUT_OUTPUT!BU979)</f>
        <v/>
      </c>
      <c r="S992" s="2435" t="str">
        <f t="shared" si="49"/>
        <v/>
      </c>
      <c r="T992" s="2429" t="str">
        <f>IF(INPUT_OUTPUT!BV979="","",INPUT_OUTPUT!BV979)</f>
        <v/>
      </c>
      <c r="U992" s="2429" t="str">
        <f>IF(INPUT_OUTPUT!BW979="","",INPUT_OUTPUT!BW979)</f>
        <v/>
      </c>
      <c r="V992" s="2429" t="str">
        <f>IF(INPUT_OUTPUT!BX979="","",INPUT_OUTPUT!BX979)</f>
        <v/>
      </c>
      <c r="W992" s="2429" t="str">
        <f>IF(INPUT_OUTPUT!BY979="","",INPUT_OUTPUT!BY979)</f>
        <v/>
      </c>
      <c r="X992" s="2429" t="str">
        <f>IF(INPUT_OUTPUT!BZ979="","",INPUT_OUTPUT!BZ979)</f>
        <v/>
      </c>
      <c r="Y992" s="2429" t="str">
        <f>IF(INPUT_OUTPUT!CA979="","",INPUT_OUTPUT!CA979)</f>
        <v/>
      </c>
      <c r="Z992" s="2429" t="str">
        <f>IF(INPUT_OUTPUT!CB979="","",INPUT_OUTPUT!CB979)</f>
        <v/>
      </c>
      <c r="AA992" s="2435" t="str">
        <f t="shared" si="50"/>
        <v/>
      </c>
      <c r="AB992" s="2430" t="str">
        <f>IF(INPUT_OUTPUT!CC979="","",INPUT_OUTPUT!CC979)</f>
        <v/>
      </c>
      <c r="AC992" s="2430" t="str">
        <f>IF(INPUT_OUTPUT!CD979="","",INPUT_OUTPUT!CD979)</f>
        <v/>
      </c>
      <c r="AD992" s="2430" t="str">
        <f>IF(INPUT_OUTPUT!CE979="","",INPUT_OUTPUT!CE979)</f>
        <v/>
      </c>
      <c r="AE992" s="2430" t="str">
        <f>IF(INPUT_OUTPUT!CF979="","",INPUT_OUTPUT!CF979)</f>
        <v/>
      </c>
      <c r="AF992" s="2430" t="str">
        <f>IF(INPUT_OUTPUT!CG979="","",INPUT_OUTPUT!CG979)</f>
        <v/>
      </c>
      <c r="AG992" s="2430" t="str">
        <f>IF(INPUT_OUTPUT!CH979="","",INPUT_OUTPUT!CH979)</f>
        <v/>
      </c>
      <c r="AH992" s="2430" t="str">
        <f>IF(INPUT_OUTPUT!CI979="","",INPUT_OUTPUT!CI979)</f>
        <v/>
      </c>
    </row>
    <row r="993" spans="3:34" s="2437" customFormat="1" ht="12.75" customHeight="1">
      <c r="C993" s="2435" t="str">
        <f>IF(INPUT_OUTPUT!C980="","",INPUT_OUTPUT!C980)</f>
        <v/>
      </c>
      <c r="D993" s="2436" t="str">
        <f>IF(INPUT_OUTPUT!BH980="","",INPUT_OUTPUT!BH980)</f>
        <v/>
      </c>
      <c r="E993" s="2436" t="str">
        <f>IF(INPUT_OUTPUT!BI980="","",INPUT_OUTPUT!BI980)</f>
        <v/>
      </c>
      <c r="F993" s="2436" t="str">
        <f>IF(INPUT_OUTPUT!BJ980="","",INPUT_OUTPUT!BJ980)</f>
        <v/>
      </c>
      <c r="G993" s="2436" t="str">
        <f>IF(INPUT_OUTPUT!BK980="","",INPUT_OUTPUT!BK980)</f>
        <v/>
      </c>
      <c r="H993" s="2436" t="str">
        <f>IF(INPUT_OUTPUT!BL980="","",INPUT_OUTPUT!BL980)</f>
        <v/>
      </c>
      <c r="I993" s="2436" t="str">
        <f>IF(INPUT_OUTPUT!BM980="","",INPUT_OUTPUT!BM980)</f>
        <v/>
      </c>
      <c r="J993" s="2436" t="str">
        <f>IF(INPUT_OUTPUT!BN980="","",INPUT_OUTPUT!BN980)</f>
        <v/>
      </c>
      <c r="K993" s="2428" t="str">
        <f t="shared" si="48"/>
        <v/>
      </c>
      <c r="L993" s="2429" t="str">
        <f>IF(INPUT_OUTPUT!BO980="","",INPUT_OUTPUT!BO980)</f>
        <v/>
      </c>
      <c r="M993" s="2429" t="str">
        <f>IF(INPUT_OUTPUT!BP980="","",INPUT_OUTPUT!BP980)</f>
        <v/>
      </c>
      <c r="N993" s="2429" t="str">
        <f>IF(INPUT_OUTPUT!BQ980="","",INPUT_OUTPUT!BQ980)</f>
        <v/>
      </c>
      <c r="O993" s="2429" t="str">
        <f>IF(INPUT_OUTPUT!BR980="","",INPUT_OUTPUT!BR980)</f>
        <v/>
      </c>
      <c r="P993" s="2429" t="str">
        <f>IF(INPUT_OUTPUT!BS980="","",INPUT_OUTPUT!BS980)</f>
        <v/>
      </c>
      <c r="Q993" s="2429" t="str">
        <f>IF(INPUT_OUTPUT!BT980="","",INPUT_OUTPUT!BT980)</f>
        <v/>
      </c>
      <c r="R993" s="2429" t="str">
        <f>IF(INPUT_OUTPUT!BU980="","",INPUT_OUTPUT!BU980)</f>
        <v/>
      </c>
      <c r="S993" s="2435" t="str">
        <f t="shared" si="49"/>
        <v/>
      </c>
      <c r="T993" s="2429" t="str">
        <f>IF(INPUT_OUTPUT!BV980="","",INPUT_OUTPUT!BV980)</f>
        <v/>
      </c>
      <c r="U993" s="2429" t="str">
        <f>IF(INPUT_OUTPUT!BW980="","",INPUT_OUTPUT!BW980)</f>
        <v/>
      </c>
      <c r="V993" s="2429" t="str">
        <f>IF(INPUT_OUTPUT!BX980="","",INPUT_OUTPUT!BX980)</f>
        <v/>
      </c>
      <c r="W993" s="2429" t="str">
        <f>IF(INPUT_OUTPUT!BY980="","",INPUT_OUTPUT!BY980)</f>
        <v/>
      </c>
      <c r="X993" s="2429" t="str">
        <f>IF(INPUT_OUTPUT!BZ980="","",INPUT_OUTPUT!BZ980)</f>
        <v/>
      </c>
      <c r="Y993" s="2429" t="str">
        <f>IF(INPUT_OUTPUT!CA980="","",INPUT_OUTPUT!CA980)</f>
        <v/>
      </c>
      <c r="Z993" s="2429" t="str">
        <f>IF(INPUT_OUTPUT!CB980="","",INPUT_OUTPUT!CB980)</f>
        <v/>
      </c>
      <c r="AA993" s="2435" t="str">
        <f t="shared" si="50"/>
        <v/>
      </c>
      <c r="AB993" s="2430" t="str">
        <f>IF(INPUT_OUTPUT!CC980="","",INPUT_OUTPUT!CC980)</f>
        <v/>
      </c>
      <c r="AC993" s="2430" t="str">
        <f>IF(INPUT_OUTPUT!CD980="","",INPUT_OUTPUT!CD980)</f>
        <v/>
      </c>
      <c r="AD993" s="2430" t="str">
        <f>IF(INPUT_OUTPUT!CE980="","",INPUT_OUTPUT!CE980)</f>
        <v/>
      </c>
      <c r="AE993" s="2430" t="str">
        <f>IF(INPUT_OUTPUT!CF980="","",INPUT_OUTPUT!CF980)</f>
        <v/>
      </c>
      <c r="AF993" s="2430" t="str">
        <f>IF(INPUT_OUTPUT!CG980="","",INPUT_OUTPUT!CG980)</f>
        <v/>
      </c>
      <c r="AG993" s="2430" t="str">
        <f>IF(INPUT_OUTPUT!CH980="","",INPUT_OUTPUT!CH980)</f>
        <v/>
      </c>
      <c r="AH993" s="2430" t="str">
        <f>IF(INPUT_OUTPUT!CI980="","",INPUT_OUTPUT!CI980)</f>
        <v/>
      </c>
    </row>
    <row r="994" spans="3:34" s="2437" customFormat="1" ht="12.75" customHeight="1">
      <c r="C994" s="2435" t="str">
        <f>IF(INPUT_OUTPUT!C981="","",INPUT_OUTPUT!C981)</f>
        <v/>
      </c>
      <c r="D994" s="2436" t="str">
        <f>IF(INPUT_OUTPUT!BH981="","",INPUT_OUTPUT!BH981)</f>
        <v/>
      </c>
      <c r="E994" s="2436" t="str">
        <f>IF(INPUT_OUTPUT!BI981="","",INPUT_OUTPUT!BI981)</f>
        <v/>
      </c>
      <c r="F994" s="2436" t="str">
        <f>IF(INPUT_OUTPUT!BJ981="","",INPUT_OUTPUT!BJ981)</f>
        <v/>
      </c>
      <c r="G994" s="2436" t="str">
        <f>IF(INPUT_OUTPUT!BK981="","",INPUT_OUTPUT!BK981)</f>
        <v/>
      </c>
      <c r="H994" s="2436" t="str">
        <f>IF(INPUT_OUTPUT!BL981="","",INPUT_OUTPUT!BL981)</f>
        <v/>
      </c>
      <c r="I994" s="2436" t="str">
        <f>IF(INPUT_OUTPUT!BM981="","",INPUT_OUTPUT!BM981)</f>
        <v/>
      </c>
      <c r="J994" s="2436" t="str">
        <f>IF(INPUT_OUTPUT!BN981="","",INPUT_OUTPUT!BN981)</f>
        <v/>
      </c>
      <c r="K994" s="2428" t="str">
        <f t="shared" si="48"/>
        <v/>
      </c>
      <c r="L994" s="2429" t="str">
        <f>IF(INPUT_OUTPUT!BO981="","",INPUT_OUTPUT!BO981)</f>
        <v/>
      </c>
      <c r="M994" s="2429" t="str">
        <f>IF(INPUT_OUTPUT!BP981="","",INPUT_OUTPUT!BP981)</f>
        <v/>
      </c>
      <c r="N994" s="2429" t="str">
        <f>IF(INPUT_OUTPUT!BQ981="","",INPUT_OUTPUT!BQ981)</f>
        <v/>
      </c>
      <c r="O994" s="2429" t="str">
        <f>IF(INPUT_OUTPUT!BR981="","",INPUT_OUTPUT!BR981)</f>
        <v/>
      </c>
      <c r="P994" s="2429" t="str">
        <f>IF(INPUT_OUTPUT!BS981="","",INPUT_OUTPUT!BS981)</f>
        <v/>
      </c>
      <c r="Q994" s="2429" t="str">
        <f>IF(INPUT_OUTPUT!BT981="","",INPUT_OUTPUT!BT981)</f>
        <v/>
      </c>
      <c r="R994" s="2429" t="str">
        <f>IF(INPUT_OUTPUT!BU981="","",INPUT_OUTPUT!BU981)</f>
        <v/>
      </c>
      <c r="S994" s="2435" t="str">
        <f t="shared" si="49"/>
        <v/>
      </c>
      <c r="T994" s="2429" t="str">
        <f>IF(INPUT_OUTPUT!BV981="","",INPUT_OUTPUT!BV981)</f>
        <v/>
      </c>
      <c r="U994" s="2429" t="str">
        <f>IF(INPUT_OUTPUT!BW981="","",INPUT_OUTPUT!BW981)</f>
        <v/>
      </c>
      <c r="V994" s="2429" t="str">
        <f>IF(INPUT_OUTPUT!BX981="","",INPUT_OUTPUT!BX981)</f>
        <v/>
      </c>
      <c r="W994" s="2429" t="str">
        <f>IF(INPUT_OUTPUT!BY981="","",INPUT_OUTPUT!BY981)</f>
        <v/>
      </c>
      <c r="X994" s="2429" t="str">
        <f>IF(INPUT_OUTPUT!BZ981="","",INPUT_OUTPUT!BZ981)</f>
        <v/>
      </c>
      <c r="Y994" s="2429" t="str">
        <f>IF(INPUT_OUTPUT!CA981="","",INPUT_OUTPUT!CA981)</f>
        <v/>
      </c>
      <c r="Z994" s="2429" t="str">
        <f>IF(INPUT_OUTPUT!CB981="","",INPUT_OUTPUT!CB981)</f>
        <v/>
      </c>
      <c r="AA994" s="2435" t="str">
        <f t="shared" si="50"/>
        <v/>
      </c>
      <c r="AB994" s="2430" t="str">
        <f>IF(INPUT_OUTPUT!CC981="","",INPUT_OUTPUT!CC981)</f>
        <v/>
      </c>
      <c r="AC994" s="2430" t="str">
        <f>IF(INPUT_OUTPUT!CD981="","",INPUT_OUTPUT!CD981)</f>
        <v/>
      </c>
      <c r="AD994" s="2430" t="str">
        <f>IF(INPUT_OUTPUT!CE981="","",INPUT_OUTPUT!CE981)</f>
        <v/>
      </c>
      <c r="AE994" s="2430" t="str">
        <f>IF(INPUT_OUTPUT!CF981="","",INPUT_OUTPUT!CF981)</f>
        <v/>
      </c>
      <c r="AF994" s="2430" t="str">
        <f>IF(INPUT_OUTPUT!CG981="","",INPUT_OUTPUT!CG981)</f>
        <v/>
      </c>
      <c r="AG994" s="2430" t="str">
        <f>IF(INPUT_OUTPUT!CH981="","",INPUT_OUTPUT!CH981)</f>
        <v/>
      </c>
      <c r="AH994" s="2430" t="str">
        <f>IF(INPUT_OUTPUT!CI981="","",INPUT_OUTPUT!CI981)</f>
        <v/>
      </c>
    </row>
    <row r="995" spans="3:34" s="2437" customFormat="1" ht="12.75" customHeight="1">
      <c r="C995" s="2435" t="str">
        <f>IF(INPUT_OUTPUT!C982="","",INPUT_OUTPUT!C982)</f>
        <v/>
      </c>
      <c r="D995" s="2436" t="str">
        <f>IF(INPUT_OUTPUT!BH982="","",INPUT_OUTPUT!BH982)</f>
        <v/>
      </c>
      <c r="E995" s="2436" t="str">
        <f>IF(INPUT_OUTPUT!BI982="","",INPUT_OUTPUT!BI982)</f>
        <v/>
      </c>
      <c r="F995" s="2436" t="str">
        <f>IF(INPUT_OUTPUT!BJ982="","",INPUT_OUTPUT!BJ982)</f>
        <v/>
      </c>
      <c r="G995" s="2436" t="str">
        <f>IF(INPUT_OUTPUT!BK982="","",INPUT_OUTPUT!BK982)</f>
        <v/>
      </c>
      <c r="H995" s="2436" t="str">
        <f>IF(INPUT_OUTPUT!BL982="","",INPUT_OUTPUT!BL982)</f>
        <v/>
      </c>
      <c r="I995" s="2436" t="str">
        <f>IF(INPUT_OUTPUT!BM982="","",INPUT_OUTPUT!BM982)</f>
        <v/>
      </c>
      <c r="J995" s="2436" t="str">
        <f>IF(INPUT_OUTPUT!BN982="","",INPUT_OUTPUT!BN982)</f>
        <v/>
      </c>
      <c r="K995" s="2428" t="str">
        <f t="shared" si="48"/>
        <v/>
      </c>
      <c r="L995" s="2429" t="str">
        <f>IF(INPUT_OUTPUT!BO982="","",INPUT_OUTPUT!BO982)</f>
        <v/>
      </c>
      <c r="M995" s="2429" t="str">
        <f>IF(INPUT_OUTPUT!BP982="","",INPUT_OUTPUT!BP982)</f>
        <v/>
      </c>
      <c r="N995" s="2429" t="str">
        <f>IF(INPUT_OUTPUT!BQ982="","",INPUT_OUTPUT!BQ982)</f>
        <v/>
      </c>
      <c r="O995" s="2429" t="str">
        <f>IF(INPUT_OUTPUT!BR982="","",INPUT_OUTPUT!BR982)</f>
        <v/>
      </c>
      <c r="P995" s="2429" t="str">
        <f>IF(INPUT_OUTPUT!BS982="","",INPUT_OUTPUT!BS982)</f>
        <v/>
      </c>
      <c r="Q995" s="2429" t="str">
        <f>IF(INPUT_OUTPUT!BT982="","",INPUT_OUTPUT!BT982)</f>
        <v/>
      </c>
      <c r="R995" s="2429" t="str">
        <f>IF(INPUT_OUTPUT!BU982="","",INPUT_OUTPUT!BU982)</f>
        <v/>
      </c>
      <c r="S995" s="2435" t="str">
        <f t="shared" si="49"/>
        <v/>
      </c>
      <c r="T995" s="2429" t="str">
        <f>IF(INPUT_OUTPUT!BV982="","",INPUT_OUTPUT!BV982)</f>
        <v/>
      </c>
      <c r="U995" s="2429" t="str">
        <f>IF(INPUT_OUTPUT!BW982="","",INPUT_OUTPUT!BW982)</f>
        <v/>
      </c>
      <c r="V995" s="2429" t="str">
        <f>IF(INPUT_OUTPUT!BX982="","",INPUT_OUTPUT!BX982)</f>
        <v/>
      </c>
      <c r="W995" s="2429" t="str">
        <f>IF(INPUT_OUTPUT!BY982="","",INPUT_OUTPUT!BY982)</f>
        <v/>
      </c>
      <c r="X995" s="2429" t="str">
        <f>IF(INPUT_OUTPUT!BZ982="","",INPUT_OUTPUT!BZ982)</f>
        <v/>
      </c>
      <c r="Y995" s="2429" t="str">
        <f>IF(INPUT_OUTPUT!CA982="","",INPUT_OUTPUT!CA982)</f>
        <v/>
      </c>
      <c r="Z995" s="2429" t="str">
        <f>IF(INPUT_OUTPUT!CB982="","",INPUT_OUTPUT!CB982)</f>
        <v/>
      </c>
      <c r="AA995" s="2435" t="str">
        <f t="shared" si="50"/>
        <v/>
      </c>
      <c r="AB995" s="2430" t="str">
        <f>IF(INPUT_OUTPUT!CC982="","",INPUT_OUTPUT!CC982)</f>
        <v/>
      </c>
      <c r="AC995" s="2430" t="str">
        <f>IF(INPUT_OUTPUT!CD982="","",INPUT_OUTPUT!CD982)</f>
        <v/>
      </c>
      <c r="AD995" s="2430" t="str">
        <f>IF(INPUT_OUTPUT!CE982="","",INPUT_OUTPUT!CE982)</f>
        <v/>
      </c>
      <c r="AE995" s="2430" t="str">
        <f>IF(INPUT_OUTPUT!CF982="","",INPUT_OUTPUT!CF982)</f>
        <v/>
      </c>
      <c r="AF995" s="2430" t="str">
        <f>IF(INPUT_OUTPUT!CG982="","",INPUT_OUTPUT!CG982)</f>
        <v/>
      </c>
      <c r="AG995" s="2430" t="str">
        <f>IF(INPUT_OUTPUT!CH982="","",INPUT_OUTPUT!CH982)</f>
        <v/>
      </c>
      <c r="AH995" s="2430" t="str">
        <f>IF(INPUT_OUTPUT!CI982="","",INPUT_OUTPUT!CI982)</f>
        <v/>
      </c>
    </row>
    <row r="996" spans="3:34" s="2437" customFormat="1" ht="12.75" customHeight="1">
      <c r="C996" s="2435" t="str">
        <f>IF(INPUT_OUTPUT!C983="","",INPUT_OUTPUT!C983)</f>
        <v/>
      </c>
      <c r="D996" s="2436" t="str">
        <f>IF(INPUT_OUTPUT!BH983="","",INPUT_OUTPUT!BH983)</f>
        <v/>
      </c>
      <c r="E996" s="2436" t="str">
        <f>IF(INPUT_OUTPUT!BI983="","",INPUT_OUTPUT!BI983)</f>
        <v/>
      </c>
      <c r="F996" s="2436" t="str">
        <f>IF(INPUT_OUTPUT!BJ983="","",INPUT_OUTPUT!BJ983)</f>
        <v/>
      </c>
      <c r="G996" s="2436" t="str">
        <f>IF(INPUT_OUTPUT!BK983="","",INPUT_OUTPUT!BK983)</f>
        <v/>
      </c>
      <c r="H996" s="2436" t="str">
        <f>IF(INPUT_OUTPUT!BL983="","",INPUT_OUTPUT!BL983)</f>
        <v/>
      </c>
      <c r="I996" s="2436" t="str">
        <f>IF(INPUT_OUTPUT!BM983="","",INPUT_OUTPUT!BM983)</f>
        <v/>
      </c>
      <c r="J996" s="2436" t="str">
        <f>IF(INPUT_OUTPUT!BN983="","",INPUT_OUTPUT!BN983)</f>
        <v/>
      </c>
      <c r="K996" s="2428" t="str">
        <f t="shared" si="48"/>
        <v/>
      </c>
      <c r="L996" s="2429" t="str">
        <f>IF(INPUT_OUTPUT!BO983="","",INPUT_OUTPUT!BO983)</f>
        <v/>
      </c>
      <c r="M996" s="2429" t="str">
        <f>IF(INPUT_OUTPUT!BP983="","",INPUT_OUTPUT!BP983)</f>
        <v/>
      </c>
      <c r="N996" s="2429" t="str">
        <f>IF(INPUT_OUTPUT!BQ983="","",INPUT_OUTPUT!BQ983)</f>
        <v/>
      </c>
      <c r="O996" s="2429" t="str">
        <f>IF(INPUT_OUTPUT!BR983="","",INPUT_OUTPUT!BR983)</f>
        <v/>
      </c>
      <c r="P996" s="2429" t="str">
        <f>IF(INPUT_OUTPUT!BS983="","",INPUT_OUTPUT!BS983)</f>
        <v/>
      </c>
      <c r="Q996" s="2429" t="str">
        <f>IF(INPUT_OUTPUT!BT983="","",INPUT_OUTPUT!BT983)</f>
        <v/>
      </c>
      <c r="R996" s="2429" t="str">
        <f>IF(INPUT_OUTPUT!BU983="","",INPUT_OUTPUT!BU983)</f>
        <v/>
      </c>
      <c r="S996" s="2435" t="str">
        <f t="shared" si="49"/>
        <v/>
      </c>
      <c r="T996" s="2429" t="str">
        <f>IF(INPUT_OUTPUT!BV983="","",INPUT_OUTPUT!BV983)</f>
        <v/>
      </c>
      <c r="U996" s="2429" t="str">
        <f>IF(INPUT_OUTPUT!BW983="","",INPUT_OUTPUT!BW983)</f>
        <v/>
      </c>
      <c r="V996" s="2429" t="str">
        <f>IF(INPUT_OUTPUT!BX983="","",INPUT_OUTPUT!BX983)</f>
        <v/>
      </c>
      <c r="W996" s="2429" t="str">
        <f>IF(INPUT_OUTPUT!BY983="","",INPUT_OUTPUT!BY983)</f>
        <v/>
      </c>
      <c r="X996" s="2429" t="str">
        <f>IF(INPUT_OUTPUT!BZ983="","",INPUT_OUTPUT!BZ983)</f>
        <v/>
      </c>
      <c r="Y996" s="2429" t="str">
        <f>IF(INPUT_OUTPUT!CA983="","",INPUT_OUTPUT!CA983)</f>
        <v/>
      </c>
      <c r="Z996" s="2429" t="str">
        <f>IF(INPUT_OUTPUT!CB983="","",INPUT_OUTPUT!CB983)</f>
        <v/>
      </c>
      <c r="AA996" s="2435" t="str">
        <f t="shared" si="50"/>
        <v/>
      </c>
      <c r="AB996" s="2430" t="str">
        <f>IF(INPUT_OUTPUT!CC983="","",INPUT_OUTPUT!CC983)</f>
        <v/>
      </c>
      <c r="AC996" s="2430" t="str">
        <f>IF(INPUT_OUTPUT!CD983="","",INPUT_OUTPUT!CD983)</f>
        <v/>
      </c>
      <c r="AD996" s="2430" t="str">
        <f>IF(INPUT_OUTPUT!CE983="","",INPUT_OUTPUT!CE983)</f>
        <v/>
      </c>
      <c r="AE996" s="2430" t="str">
        <f>IF(INPUT_OUTPUT!CF983="","",INPUT_OUTPUT!CF983)</f>
        <v/>
      </c>
      <c r="AF996" s="2430" t="str">
        <f>IF(INPUT_OUTPUT!CG983="","",INPUT_OUTPUT!CG983)</f>
        <v/>
      </c>
      <c r="AG996" s="2430" t="str">
        <f>IF(INPUT_OUTPUT!CH983="","",INPUT_OUTPUT!CH983)</f>
        <v/>
      </c>
      <c r="AH996" s="2430" t="str">
        <f>IF(INPUT_OUTPUT!CI983="","",INPUT_OUTPUT!CI983)</f>
        <v/>
      </c>
    </row>
    <row r="997" spans="3:34" s="2437" customFormat="1" ht="12.75" customHeight="1">
      <c r="C997" s="2435" t="str">
        <f>IF(INPUT_OUTPUT!C984="","",INPUT_OUTPUT!C984)</f>
        <v/>
      </c>
      <c r="D997" s="2436" t="str">
        <f>IF(INPUT_OUTPUT!BH984="","",INPUT_OUTPUT!BH984)</f>
        <v/>
      </c>
      <c r="E997" s="2436" t="str">
        <f>IF(INPUT_OUTPUT!BI984="","",INPUT_OUTPUT!BI984)</f>
        <v/>
      </c>
      <c r="F997" s="2436" t="str">
        <f>IF(INPUT_OUTPUT!BJ984="","",INPUT_OUTPUT!BJ984)</f>
        <v/>
      </c>
      <c r="G997" s="2436" t="str">
        <f>IF(INPUT_OUTPUT!BK984="","",INPUT_OUTPUT!BK984)</f>
        <v/>
      </c>
      <c r="H997" s="2436" t="str">
        <f>IF(INPUT_OUTPUT!BL984="","",INPUT_OUTPUT!BL984)</f>
        <v/>
      </c>
      <c r="I997" s="2436" t="str">
        <f>IF(INPUT_OUTPUT!BM984="","",INPUT_OUTPUT!BM984)</f>
        <v/>
      </c>
      <c r="J997" s="2436" t="str">
        <f>IF(INPUT_OUTPUT!BN984="","",INPUT_OUTPUT!BN984)</f>
        <v/>
      </c>
      <c r="K997" s="2428" t="str">
        <f t="shared" si="48"/>
        <v/>
      </c>
      <c r="L997" s="2429" t="str">
        <f>IF(INPUT_OUTPUT!BO984="","",INPUT_OUTPUT!BO984)</f>
        <v/>
      </c>
      <c r="M997" s="2429" t="str">
        <f>IF(INPUT_OUTPUT!BP984="","",INPUT_OUTPUT!BP984)</f>
        <v/>
      </c>
      <c r="N997" s="2429" t="str">
        <f>IF(INPUT_OUTPUT!BQ984="","",INPUT_OUTPUT!BQ984)</f>
        <v/>
      </c>
      <c r="O997" s="2429" t="str">
        <f>IF(INPUT_OUTPUT!BR984="","",INPUT_OUTPUT!BR984)</f>
        <v/>
      </c>
      <c r="P997" s="2429" t="str">
        <f>IF(INPUT_OUTPUT!BS984="","",INPUT_OUTPUT!BS984)</f>
        <v/>
      </c>
      <c r="Q997" s="2429" t="str">
        <f>IF(INPUT_OUTPUT!BT984="","",INPUT_OUTPUT!BT984)</f>
        <v/>
      </c>
      <c r="R997" s="2429" t="str">
        <f>IF(INPUT_OUTPUT!BU984="","",INPUT_OUTPUT!BU984)</f>
        <v/>
      </c>
      <c r="S997" s="2435" t="str">
        <f t="shared" si="49"/>
        <v/>
      </c>
      <c r="T997" s="2429" t="str">
        <f>IF(INPUT_OUTPUT!BV984="","",INPUT_OUTPUT!BV984)</f>
        <v/>
      </c>
      <c r="U997" s="2429" t="str">
        <f>IF(INPUT_OUTPUT!BW984="","",INPUT_OUTPUT!BW984)</f>
        <v/>
      </c>
      <c r="V997" s="2429" t="str">
        <f>IF(INPUT_OUTPUT!BX984="","",INPUT_OUTPUT!BX984)</f>
        <v/>
      </c>
      <c r="W997" s="2429" t="str">
        <f>IF(INPUT_OUTPUT!BY984="","",INPUT_OUTPUT!BY984)</f>
        <v/>
      </c>
      <c r="X997" s="2429" t="str">
        <f>IF(INPUT_OUTPUT!BZ984="","",INPUT_OUTPUT!BZ984)</f>
        <v/>
      </c>
      <c r="Y997" s="2429" t="str">
        <f>IF(INPUT_OUTPUT!CA984="","",INPUT_OUTPUT!CA984)</f>
        <v/>
      </c>
      <c r="Z997" s="2429" t="str">
        <f>IF(INPUT_OUTPUT!CB984="","",INPUT_OUTPUT!CB984)</f>
        <v/>
      </c>
      <c r="AA997" s="2435" t="str">
        <f t="shared" si="50"/>
        <v/>
      </c>
      <c r="AB997" s="2430" t="str">
        <f>IF(INPUT_OUTPUT!CC984="","",INPUT_OUTPUT!CC984)</f>
        <v/>
      </c>
      <c r="AC997" s="2430" t="str">
        <f>IF(INPUT_OUTPUT!CD984="","",INPUT_OUTPUT!CD984)</f>
        <v/>
      </c>
      <c r="AD997" s="2430" t="str">
        <f>IF(INPUT_OUTPUT!CE984="","",INPUT_OUTPUT!CE984)</f>
        <v/>
      </c>
      <c r="AE997" s="2430" t="str">
        <f>IF(INPUT_OUTPUT!CF984="","",INPUT_OUTPUT!CF984)</f>
        <v/>
      </c>
      <c r="AF997" s="2430" t="str">
        <f>IF(INPUT_OUTPUT!CG984="","",INPUT_OUTPUT!CG984)</f>
        <v/>
      </c>
      <c r="AG997" s="2430" t="str">
        <f>IF(INPUT_OUTPUT!CH984="","",INPUT_OUTPUT!CH984)</f>
        <v/>
      </c>
      <c r="AH997" s="2430" t="str">
        <f>IF(INPUT_OUTPUT!CI984="","",INPUT_OUTPUT!CI984)</f>
        <v/>
      </c>
    </row>
    <row r="998" spans="3:34" s="2437" customFormat="1" ht="12.75" customHeight="1">
      <c r="C998" s="2435" t="str">
        <f>IF(INPUT_OUTPUT!C985="","",INPUT_OUTPUT!C985)</f>
        <v/>
      </c>
      <c r="D998" s="2436" t="str">
        <f>IF(INPUT_OUTPUT!BH985="","",INPUT_OUTPUT!BH985)</f>
        <v/>
      </c>
      <c r="E998" s="2436" t="str">
        <f>IF(INPUT_OUTPUT!BI985="","",INPUT_OUTPUT!BI985)</f>
        <v/>
      </c>
      <c r="F998" s="2436" t="str">
        <f>IF(INPUT_OUTPUT!BJ985="","",INPUT_OUTPUT!BJ985)</f>
        <v/>
      </c>
      <c r="G998" s="2436" t="str">
        <f>IF(INPUT_OUTPUT!BK985="","",INPUT_OUTPUT!BK985)</f>
        <v/>
      </c>
      <c r="H998" s="2436" t="str">
        <f>IF(INPUT_OUTPUT!BL985="","",INPUT_OUTPUT!BL985)</f>
        <v/>
      </c>
      <c r="I998" s="2436" t="str">
        <f>IF(INPUT_OUTPUT!BM985="","",INPUT_OUTPUT!BM985)</f>
        <v/>
      </c>
      <c r="J998" s="2436" t="str">
        <f>IF(INPUT_OUTPUT!BN985="","",INPUT_OUTPUT!BN985)</f>
        <v/>
      </c>
      <c r="K998" s="2428" t="str">
        <f t="shared" si="48"/>
        <v/>
      </c>
      <c r="L998" s="2429" t="str">
        <f>IF(INPUT_OUTPUT!BO985="","",INPUT_OUTPUT!BO985)</f>
        <v/>
      </c>
      <c r="M998" s="2429" t="str">
        <f>IF(INPUT_OUTPUT!BP985="","",INPUT_OUTPUT!BP985)</f>
        <v/>
      </c>
      <c r="N998" s="2429" t="str">
        <f>IF(INPUT_OUTPUT!BQ985="","",INPUT_OUTPUT!BQ985)</f>
        <v/>
      </c>
      <c r="O998" s="2429" t="str">
        <f>IF(INPUT_OUTPUT!BR985="","",INPUT_OUTPUT!BR985)</f>
        <v/>
      </c>
      <c r="P998" s="2429" t="str">
        <f>IF(INPUT_OUTPUT!BS985="","",INPUT_OUTPUT!BS985)</f>
        <v/>
      </c>
      <c r="Q998" s="2429" t="str">
        <f>IF(INPUT_OUTPUT!BT985="","",INPUT_OUTPUT!BT985)</f>
        <v/>
      </c>
      <c r="R998" s="2429" t="str">
        <f>IF(INPUT_OUTPUT!BU985="","",INPUT_OUTPUT!BU985)</f>
        <v/>
      </c>
      <c r="S998" s="2435" t="str">
        <f t="shared" si="49"/>
        <v/>
      </c>
      <c r="T998" s="2429" t="str">
        <f>IF(INPUT_OUTPUT!BV985="","",INPUT_OUTPUT!BV985)</f>
        <v/>
      </c>
      <c r="U998" s="2429" t="str">
        <f>IF(INPUT_OUTPUT!BW985="","",INPUT_OUTPUT!BW985)</f>
        <v/>
      </c>
      <c r="V998" s="2429" t="str">
        <f>IF(INPUT_OUTPUT!BX985="","",INPUT_OUTPUT!BX985)</f>
        <v/>
      </c>
      <c r="W998" s="2429" t="str">
        <f>IF(INPUT_OUTPUT!BY985="","",INPUT_OUTPUT!BY985)</f>
        <v/>
      </c>
      <c r="X998" s="2429" t="str">
        <f>IF(INPUT_OUTPUT!BZ985="","",INPUT_OUTPUT!BZ985)</f>
        <v/>
      </c>
      <c r="Y998" s="2429" t="str">
        <f>IF(INPUT_OUTPUT!CA985="","",INPUT_OUTPUT!CA985)</f>
        <v/>
      </c>
      <c r="Z998" s="2429" t="str">
        <f>IF(INPUT_OUTPUT!CB985="","",INPUT_OUTPUT!CB985)</f>
        <v/>
      </c>
      <c r="AA998" s="2435" t="str">
        <f t="shared" si="50"/>
        <v/>
      </c>
      <c r="AB998" s="2430" t="str">
        <f>IF(INPUT_OUTPUT!CC985="","",INPUT_OUTPUT!CC985)</f>
        <v/>
      </c>
      <c r="AC998" s="2430" t="str">
        <f>IF(INPUT_OUTPUT!CD985="","",INPUT_OUTPUT!CD985)</f>
        <v/>
      </c>
      <c r="AD998" s="2430" t="str">
        <f>IF(INPUT_OUTPUT!CE985="","",INPUT_OUTPUT!CE985)</f>
        <v/>
      </c>
      <c r="AE998" s="2430" t="str">
        <f>IF(INPUT_OUTPUT!CF985="","",INPUT_OUTPUT!CF985)</f>
        <v/>
      </c>
      <c r="AF998" s="2430" t="str">
        <f>IF(INPUT_OUTPUT!CG985="","",INPUT_OUTPUT!CG985)</f>
        <v/>
      </c>
      <c r="AG998" s="2430" t="str">
        <f>IF(INPUT_OUTPUT!CH985="","",INPUT_OUTPUT!CH985)</f>
        <v/>
      </c>
      <c r="AH998" s="2430" t="str">
        <f>IF(INPUT_OUTPUT!CI985="","",INPUT_OUTPUT!CI985)</f>
        <v/>
      </c>
    </row>
    <row r="999" spans="3:34" s="2437" customFormat="1" ht="12.75" customHeight="1">
      <c r="C999" s="2435" t="str">
        <f>IF(INPUT_OUTPUT!C986="","",INPUT_OUTPUT!C986)</f>
        <v/>
      </c>
      <c r="D999" s="2436" t="str">
        <f>IF(INPUT_OUTPUT!BH986="","",INPUT_OUTPUT!BH986)</f>
        <v/>
      </c>
      <c r="E999" s="2436" t="str">
        <f>IF(INPUT_OUTPUT!BI986="","",INPUT_OUTPUT!BI986)</f>
        <v/>
      </c>
      <c r="F999" s="2436" t="str">
        <f>IF(INPUT_OUTPUT!BJ986="","",INPUT_OUTPUT!BJ986)</f>
        <v/>
      </c>
      <c r="G999" s="2436" t="str">
        <f>IF(INPUT_OUTPUT!BK986="","",INPUT_OUTPUT!BK986)</f>
        <v/>
      </c>
      <c r="H999" s="2436" t="str">
        <f>IF(INPUT_OUTPUT!BL986="","",INPUT_OUTPUT!BL986)</f>
        <v/>
      </c>
      <c r="I999" s="2436" t="str">
        <f>IF(INPUT_OUTPUT!BM986="","",INPUT_OUTPUT!BM986)</f>
        <v/>
      </c>
      <c r="J999" s="2436" t="str">
        <f>IF(INPUT_OUTPUT!BN986="","",INPUT_OUTPUT!BN986)</f>
        <v/>
      </c>
      <c r="K999" s="2428" t="str">
        <f t="shared" si="48"/>
        <v/>
      </c>
      <c r="L999" s="2429" t="str">
        <f>IF(INPUT_OUTPUT!BO986="","",INPUT_OUTPUT!BO986)</f>
        <v/>
      </c>
      <c r="M999" s="2429" t="str">
        <f>IF(INPUT_OUTPUT!BP986="","",INPUT_OUTPUT!BP986)</f>
        <v/>
      </c>
      <c r="N999" s="2429" t="str">
        <f>IF(INPUT_OUTPUT!BQ986="","",INPUT_OUTPUT!BQ986)</f>
        <v/>
      </c>
      <c r="O999" s="2429" t="str">
        <f>IF(INPUT_OUTPUT!BR986="","",INPUT_OUTPUT!BR986)</f>
        <v/>
      </c>
      <c r="P999" s="2429" t="str">
        <f>IF(INPUT_OUTPUT!BS986="","",INPUT_OUTPUT!BS986)</f>
        <v/>
      </c>
      <c r="Q999" s="2429" t="str">
        <f>IF(INPUT_OUTPUT!BT986="","",INPUT_OUTPUT!BT986)</f>
        <v/>
      </c>
      <c r="R999" s="2429" t="str">
        <f>IF(INPUT_OUTPUT!BU986="","",INPUT_OUTPUT!BU986)</f>
        <v/>
      </c>
      <c r="S999" s="2435" t="str">
        <f t="shared" si="49"/>
        <v/>
      </c>
      <c r="T999" s="2429" t="str">
        <f>IF(INPUT_OUTPUT!BV986="","",INPUT_OUTPUT!BV986)</f>
        <v/>
      </c>
      <c r="U999" s="2429" t="str">
        <f>IF(INPUT_OUTPUT!BW986="","",INPUT_OUTPUT!BW986)</f>
        <v/>
      </c>
      <c r="V999" s="2429" t="str">
        <f>IF(INPUT_OUTPUT!BX986="","",INPUT_OUTPUT!BX986)</f>
        <v/>
      </c>
      <c r="W999" s="2429" t="str">
        <f>IF(INPUT_OUTPUT!BY986="","",INPUT_OUTPUT!BY986)</f>
        <v/>
      </c>
      <c r="X999" s="2429" t="str">
        <f>IF(INPUT_OUTPUT!BZ986="","",INPUT_OUTPUT!BZ986)</f>
        <v/>
      </c>
      <c r="Y999" s="2429" t="str">
        <f>IF(INPUT_OUTPUT!CA986="","",INPUT_OUTPUT!CA986)</f>
        <v/>
      </c>
      <c r="Z999" s="2429" t="str">
        <f>IF(INPUT_OUTPUT!CB986="","",INPUT_OUTPUT!CB986)</f>
        <v/>
      </c>
      <c r="AA999" s="2435" t="str">
        <f t="shared" si="50"/>
        <v/>
      </c>
      <c r="AB999" s="2430" t="str">
        <f>IF(INPUT_OUTPUT!CC986="","",INPUT_OUTPUT!CC986)</f>
        <v/>
      </c>
      <c r="AC999" s="2430" t="str">
        <f>IF(INPUT_OUTPUT!CD986="","",INPUT_OUTPUT!CD986)</f>
        <v/>
      </c>
      <c r="AD999" s="2430" t="str">
        <f>IF(INPUT_OUTPUT!CE986="","",INPUT_OUTPUT!CE986)</f>
        <v/>
      </c>
      <c r="AE999" s="2430" t="str">
        <f>IF(INPUT_OUTPUT!CF986="","",INPUT_OUTPUT!CF986)</f>
        <v/>
      </c>
      <c r="AF999" s="2430" t="str">
        <f>IF(INPUT_OUTPUT!CG986="","",INPUT_OUTPUT!CG986)</f>
        <v/>
      </c>
      <c r="AG999" s="2430" t="str">
        <f>IF(INPUT_OUTPUT!CH986="","",INPUT_OUTPUT!CH986)</f>
        <v/>
      </c>
      <c r="AH999" s="2430" t="str">
        <f>IF(INPUT_OUTPUT!CI986="","",INPUT_OUTPUT!CI986)</f>
        <v/>
      </c>
    </row>
    <row r="1000" spans="3:34" s="2437" customFormat="1" ht="12.75" customHeight="1">
      <c r="C1000" s="2435" t="str">
        <f>IF(INPUT_OUTPUT!C987="","",INPUT_OUTPUT!C987)</f>
        <v/>
      </c>
      <c r="D1000" s="2436" t="str">
        <f>IF(INPUT_OUTPUT!BH987="","",INPUT_OUTPUT!BH987)</f>
        <v/>
      </c>
      <c r="E1000" s="2436" t="str">
        <f>IF(INPUT_OUTPUT!BI987="","",INPUT_OUTPUT!BI987)</f>
        <v/>
      </c>
      <c r="F1000" s="2436" t="str">
        <f>IF(INPUT_OUTPUT!BJ987="","",INPUT_OUTPUT!BJ987)</f>
        <v/>
      </c>
      <c r="G1000" s="2436" t="str">
        <f>IF(INPUT_OUTPUT!BK987="","",INPUT_OUTPUT!BK987)</f>
        <v/>
      </c>
      <c r="H1000" s="2436" t="str">
        <f>IF(INPUT_OUTPUT!BL987="","",INPUT_OUTPUT!BL987)</f>
        <v/>
      </c>
      <c r="I1000" s="2436" t="str">
        <f>IF(INPUT_OUTPUT!BM987="","",INPUT_OUTPUT!BM987)</f>
        <v/>
      </c>
      <c r="J1000" s="2436" t="str">
        <f>IF(INPUT_OUTPUT!BN987="","",INPUT_OUTPUT!BN987)</f>
        <v/>
      </c>
      <c r="K1000" s="2428" t="str">
        <f t="shared" si="48"/>
        <v/>
      </c>
      <c r="L1000" s="2429" t="str">
        <f>IF(INPUT_OUTPUT!BO987="","",INPUT_OUTPUT!BO987)</f>
        <v/>
      </c>
      <c r="M1000" s="2429" t="str">
        <f>IF(INPUT_OUTPUT!BP987="","",INPUT_OUTPUT!BP987)</f>
        <v/>
      </c>
      <c r="N1000" s="2429" t="str">
        <f>IF(INPUT_OUTPUT!BQ987="","",INPUT_OUTPUT!BQ987)</f>
        <v/>
      </c>
      <c r="O1000" s="2429" t="str">
        <f>IF(INPUT_OUTPUT!BR987="","",INPUT_OUTPUT!BR987)</f>
        <v/>
      </c>
      <c r="P1000" s="2429" t="str">
        <f>IF(INPUT_OUTPUT!BS987="","",INPUT_OUTPUT!BS987)</f>
        <v/>
      </c>
      <c r="Q1000" s="2429" t="str">
        <f>IF(INPUT_OUTPUT!BT987="","",INPUT_OUTPUT!BT987)</f>
        <v/>
      </c>
      <c r="R1000" s="2429" t="str">
        <f>IF(INPUT_OUTPUT!BU987="","",INPUT_OUTPUT!BU987)</f>
        <v/>
      </c>
      <c r="S1000" s="2435" t="str">
        <f t="shared" si="49"/>
        <v/>
      </c>
      <c r="T1000" s="2429" t="str">
        <f>IF(INPUT_OUTPUT!BV987="","",INPUT_OUTPUT!BV987)</f>
        <v/>
      </c>
      <c r="U1000" s="2429" t="str">
        <f>IF(INPUT_OUTPUT!BW987="","",INPUT_OUTPUT!BW987)</f>
        <v/>
      </c>
      <c r="V1000" s="2429" t="str">
        <f>IF(INPUT_OUTPUT!BX987="","",INPUT_OUTPUT!BX987)</f>
        <v/>
      </c>
      <c r="W1000" s="2429" t="str">
        <f>IF(INPUT_OUTPUT!BY987="","",INPUT_OUTPUT!BY987)</f>
        <v/>
      </c>
      <c r="X1000" s="2429" t="str">
        <f>IF(INPUT_OUTPUT!BZ987="","",INPUT_OUTPUT!BZ987)</f>
        <v/>
      </c>
      <c r="Y1000" s="2429" t="str">
        <f>IF(INPUT_OUTPUT!CA987="","",INPUT_OUTPUT!CA987)</f>
        <v/>
      </c>
      <c r="Z1000" s="2429" t="str">
        <f>IF(INPUT_OUTPUT!CB987="","",INPUT_OUTPUT!CB987)</f>
        <v/>
      </c>
      <c r="AA1000" s="2435" t="str">
        <f t="shared" si="50"/>
        <v/>
      </c>
      <c r="AB1000" s="2430" t="str">
        <f>IF(INPUT_OUTPUT!CC987="","",INPUT_OUTPUT!CC987)</f>
        <v/>
      </c>
      <c r="AC1000" s="2430" t="str">
        <f>IF(INPUT_OUTPUT!CD987="","",INPUT_OUTPUT!CD987)</f>
        <v/>
      </c>
      <c r="AD1000" s="2430" t="str">
        <f>IF(INPUT_OUTPUT!CE987="","",INPUT_OUTPUT!CE987)</f>
        <v/>
      </c>
      <c r="AE1000" s="2430" t="str">
        <f>IF(INPUT_OUTPUT!CF987="","",INPUT_OUTPUT!CF987)</f>
        <v/>
      </c>
      <c r="AF1000" s="2430" t="str">
        <f>IF(INPUT_OUTPUT!CG987="","",INPUT_OUTPUT!CG987)</f>
        <v/>
      </c>
      <c r="AG1000" s="2430" t="str">
        <f>IF(INPUT_OUTPUT!CH987="","",INPUT_OUTPUT!CH987)</f>
        <v/>
      </c>
      <c r="AH1000" s="2430" t="str">
        <f>IF(INPUT_OUTPUT!CI987="","",INPUT_OUTPUT!CI987)</f>
        <v/>
      </c>
    </row>
    <row r="1001" spans="3:34" s="2437" customFormat="1" ht="12.75" customHeight="1">
      <c r="C1001" s="2435" t="str">
        <f>IF(INPUT_OUTPUT!C988="","",INPUT_OUTPUT!C988)</f>
        <v/>
      </c>
      <c r="D1001" s="2436" t="str">
        <f>IF(INPUT_OUTPUT!BH988="","",INPUT_OUTPUT!BH988)</f>
        <v/>
      </c>
      <c r="E1001" s="2436" t="str">
        <f>IF(INPUT_OUTPUT!BI988="","",INPUT_OUTPUT!BI988)</f>
        <v/>
      </c>
      <c r="F1001" s="2436" t="str">
        <f>IF(INPUT_OUTPUT!BJ988="","",INPUT_OUTPUT!BJ988)</f>
        <v/>
      </c>
      <c r="G1001" s="2436" t="str">
        <f>IF(INPUT_OUTPUT!BK988="","",INPUT_OUTPUT!BK988)</f>
        <v/>
      </c>
      <c r="H1001" s="2436" t="str">
        <f>IF(INPUT_OUTPUT!BL988="","",INPUT_OUTPUT!BL988)</f>
        <v/>
      </c>
      <c r="I1001" s="2436" t="str">
        <f>IF(INPUT_OUTPUT!BM988="","",INPUT_OUTPUT!BM988)</f>
        <v/>
      </c>
      <c r="J1001" s="2436" t="str">
        <f>IF(INPUT_OUTPUT!BN988="","",INPUT_OUTPUT!BN988)</f>
        <v/>
      </c>
      <c r="K1001" s="2428" t="str">
        <f t="shared" si="48"/>
        <v/>
      </c>
      <c r="L1001" s="2429" t="str">
        <f>IF(INPUT_OUTPUT!BO988="","",INPUT_OUTPUT!BO988)</f>
        <v/>
      </c>
      <c r="M1001" s="2429" t="str">
        <f>IF(INPUT_OUTPUT!BP988="","",INPUT_OUTPUT!BP988)</f>
        <v/>
      </c>
      <c r="N1001" s="2429" t="str">
        <f>IF(INPUT_OUTPUT!BQ988="","",INPUT_OUTPUT!BQ988)</f>
        <v/>
      </c>
      <c r="O1001" s="2429" t="str">
        <f>IF(INPUT_OUTPUT!BR988="","",INPUT_OUTPUT!BR988)</f>
        <v/>
      </c>
      <c r="P1001" s="2429" t="str">
        <f>IF(INPUT_OUTPUT!BS988="","",INPUT_OUTPUT!BS988)</f>
        <v/>
      </c>
      <c r="Q1001" s="2429" t="str">
        <f>IF(INPUT_OUTPUT!BT988="","",INPUT_OUTPUT!BT988)</f>
        <v/>
      </c>
      <c r="R1001" s="2429" t="str">
        <f>IF(INPUT_OUTPUT!BU988="","",INPUT_OUTPUT!BU988)</f>
        <v/>
      </c>
      <c r="S1001" s="2435" t="str">
        <f t="shared" si="49"/>
        <v/>
      </c>
      <c r="T1001" s="2429" t="str">
        <f>IF(INPUT_OUTPUT!BV988="","",INPUT_OUTPUT!BV988)</f>
        <v/>
      </c>
      <c r="U1001" s="2429" t="str">
        <f>IF(INPUT_OUTPUT!BW988="","",INPUT_OUTPUT!BW988)</f>
        <v/>
      </c>
      <c r="V1001" s="2429" t="str">
        <f>IF(INPUT_OUTPUT!BX988="","",INPUT_OUTPUT!BX988)</f>
        <v/>
      </c>
      <c r="W1001" s="2429" t="str">
        <f>IF(INPUT_OUTPUT!BY988="","",INPUT_OUTPUT!BY988)</f>
        <v/>
      </c>
      <c r="X1001" s="2429" t="str">
        <f>IF(INPUT_OUTPUT!BZ988="","",INPUT_OUTPUT!BZ988)</f>
        <v/>
      </c>
      <c r="Y1001" s="2429" t="str">
        <f>IF(INPUT_OUTPUT!CA988="","",INPUT_OUTPUT!CA988)</f>
        <v/>
      </c>
      <c r="Z1001" s="2429" t="str">
        <f>IF(INPUT_OUTPUT!CB988="","",INPUT_OUTPUT!CB988)</f>
        <v/>
      </c>
      <c r="AA1001" s="2435" t="str">
        <f t="shared" si="50"/>
        <v/>
      </c>
      <c r="AB1001" s="2430" t="str">
        <f>IF(INPUT_OUTPUT!CC988="","",INPUT_OUTPUT!CC988)</f>
        <v/>
      </c>
      <c r="AC1001" s="2430" t="str">
        <f>IF(INPUT_OUTPUT!CD988="","",INPUT_OUTPUT!CD988)</f>
        <v/>
      </c>
      <c r="AD1001" s="2430" t="str">
        <f>IF(INPUT_OUTPUT!CE988="","",INPUT_OUTPUT!CE988)</f>
        <v/>
      </c>
      <c r="AE1001" s="2430" t="str">
        <f>IF(INPUT_OUTPUT!CF988="","",INPUT_OUTPUT!CF988)</f>
        <v/>
      </c>
      <c r="AF1001" s="2430" t="str">
        <f>IF(INPUT_OUTPUT!CG988="","",INPUT_OUTPUT!CG988)</f>
        <v/>
      </c>
      <c r="AG1001" s="2430" t="str">
        <f>IF(INPUT_OUTPUT!CH988="","",INPUT_OUTPUT!CH988)</f>
        <v/>
      </c>
      <c r="AH1001" s="2430" t="str">
        <f>IF(INPUT_OUTPUT!CI988="","",INPUT_OUTPUT!CI988)</f>
        <v/>
      </c>
    </row>
    <row r="1002" spans="3:34" s="2437" customFormat="1" ht="12.75" customHeight="1">
      <c r="C1002" s="2435" t="str">
        <f>IF(INPUT_OUTPUT!C989="","",INPUT_OUTPUT!C989)</f>
        <v/>
      </c>
      <c r="D1002" s="2436" t="str">
        <f>IF(INPUT_OUTPUT!BH989="","",INPUT_OUTPUT!BH989)</f>
        <v/>
      </c>
      <c r="E1002" s="2436" t="str">
        <f>IF(INPUT_OUTPUT!BI989="","",INPUT_OUTPUT!BI989)</f>
        <v/>
      </c>
      <c r="F1002" s="2436" t="str">
        <f>IF(INPUT_OUTPUT!BJ989="","",INPUT_OUTPUT!BJ989)</f>
        <v/>
      </c>
      <c r="G1002" s="2436" t="str">
        <f>IF(INPUT_OUTPUT!BK989="","",INPUT_OUTPUT!BK989)</f>
        <v/>
      </c>
      <c r="H1002" s="2436" t="str">
        <f>IF(INPUT_OUTPUT!BL989="","",INPUT_OUTPUT!BL989)</f>
        <v/>
      </c>
      <c r="I1002" s="2436" t="str">
        <f>IF(INPUT_OUTPUT!BM989="","",INPUT_OUTPUT!BM989)</f>
        <v/>
      </c>
      <c r="J1002" s="2436" t="str">
        <f>IF(INPUT_OUTPUT!BN989="","",INPUT_OUTPUT!BN989)</f>
        <v/>
      </c>
      <c r="K1002" s="2428" t="str">
        <f t="shared" si="48"/>
        <v/>
      </c>
      <c r="L1002" s="2429" t="str">
        <f>IF(INPUT_OUTPUT!BO989="","",INPUT_OUTPUT!BO989)</f>
        <v/>
      </c>
      <c r="M1002" s="2429" t="str">
        <f>IF(INPUT_OUTPUT!BP989="","",INPUT_OUTPUT!BP989)</f>
        <v/>
      </c>
      <c r="N1002" s="2429" t="str">
        <f>IF(INPUT_OUTPUT!BQ989="","",INPUT_OUTPUT!BQ989)</f>
        <v/>
      </c>
      <c r="O1002" s="2429" t="str">
        <f>IF(INPUT_OUTPUT!BR989="","",INPUT_OUTPUT!BR989)</f>
        <v/>
      </c>
      <c r="P1002" s="2429" t="str">
        <f>IF(INPUT_OUTPUT!BS989="","",INPUT_OUTPUT!BS989)</f>
        <v/>
      </c>
      <c r="Q1002" s="2429" t="str">
        <f>IF(INPUT_OUTPUT!BT989="","",INPUT_OUTPUT!BT989)</f>
        <v/>
      </c>
      <c r="R1002" s="2429" t="str">
        <f>IF(INPUT_OUTPUT!BU989="","",INPUT_OUTPUT!BU989)</f>
        <v/>
      </c>
      <c r="S1002" s="2435" t="str">
        <f t="shared" si="49"/>
        <v/>
      </c>
      <c r="T1002" s="2429" t="str">
        <f>IF(INPUT_OUTPUT!BV989="","",INPUT_OUTPUT!BV989)</f>
        <v/>
      </c>
      <c r="U1002" s="2429" t="str">
        <f>IF(INPUT_OUTPUT!BW989="","",INPUT_OUTPUT!BW989)</f>
        <v/>
      </c>
      <c r="V1002" s="2429" t="str">
        <f>IF(INPUT_OUTPUT!BX989="","",INPUT_OUTPUT!BX989)</f>
        <v/>
      </c>
      <c r="W1002" s="2429" t="str">
        <f>IF(INPUT_OUTPUT!BY989="","",INPUT_OUTPUT!BY989)</f>
        <v/>
      </c>
      <c r="X1002" s="2429" t="str">
        <f>IF(INPUT_OUTPUT!BZ989="","",INPUT_OUTPUT!BZ989)</f>
        <v/>
      </c>
      <c r="Y1002" s="2429" t="str">
        <f>IF(INPUT_OUTPUT!CA989="","",INPUT_OUTPUT!CA989)</f>
        <v/>
      </c>
      <c r="Z1002" s="2429" t="str">
        <f>IF(INPUT_OUTPUT!CB989="","",INPUT_OUTPUT!CB989)</f>
        <v/>
      </c>
      <c r="AA1002" s="2435" t="str">
        <f t="shared" si="50"/>
        <v/>
      </c>
      <c r="AB1002" s="2430" t="str">
        <f>IF(INPUT_OUTPUT!CC989="","",INPUT_OUTPUT!CC989)</f>
        <v/>
      </c>
      <c r="AC1002" s="2430" t="str">
        <f>IF(INPUT_OUTPUT!CD989="","",INPUT_OUTPUT!CD989)</f>
        <v/>
      </c>
      <c r="AD1002" s="2430" t="str">
        <f>IF(INPUT_OUTPUT!CE989="","",INPUT_OUTPUT!CE989)</f>
        <v/>
      </c>
      <c r="AE1002" s="2430" t="str">
        <f>IF(INPUT_OUTPUT!CF989="","",INPUT_OUTPUT!CF989)</f>
        <v/>
      </c>
      <c r="AF1002" s="2430" t="str">
        <f>IF(INPUT_OUTPUT!CG989="","",INPUT_OUTPUT!CG989)</f>
        <v/>
      </c>
      <c r="AG1002" s="2430" t="str">
        <f>IF(INPUT_OUTPUT!CH989="","",INPUT_OUTPUT!CH989)</f>
        <v/>
      </c>
      <c r="AH1002" s="2430" t="str">
        <f>IF(INPUT_OUTPUT!CI989="","",INPUT_OUTPUT!CI989)</f>
        <v/>
      </c>
    </row>
    <row r="1003" spans="3:34" s="2437" customFormat="1" ht="12.75" customHeight="1">
      <c r="C1003" s="2435" t="str">
        <f>IF(INPUT_OUTPUT!C990="","",INPUT_OUTPUT!C990)</f>
        <v/>
      </c>
      <c r="D1003" s="2436" t="str">
        <f>IF(INPUT_OUTPUT!BH990="","",INPUT_OUTPUT!BH990)</f>
        <v/>
      </c>
      <c r="E1003" s="2436" t="str">
        <f>IF(INPUT_OUTPUT!BI990="","",INPUT_OUTPUT!BI990)</f>
        <v/>
      </c>
      <c r="F1003" s="2436" t="str">
        <f>IF(INPUT_OUTPUT!BJ990="","",INPUT_OUTPUT!BJ990)</f>
        <v/>
      </c>
      <c r="G1003" s="2436" t="str">
        <f>IF(INPUT_OUTPUT!BK990="","",INPUT_OUTPUT!BK990)</f>
        <v/>
      </c>
      <c r="H1003" s="2436" t="str">
        <f>IF(INPUT_OUTPUT!BL990="","",INPUT_OUTPUT!BL990)</f>
        <v/>
      </c>
      <c r="I1003" s="2436" t="str">
        <f>IF(INPUT_OUTPUT!BM990="","",INPUT_OUTPUT!BM990)</f>
        <v/>
      </c>
      <c r="J1003" s="2436" t="str">
        <f>IF(INPUT_OUTPUT!BN990="","",INPUT_OUTPUT!BN990)</f>
        <v/>
      </c>
      <c r="K1003" s="2428" t="str">
        <f t="shared" si="48"/>
        <v/>
      </c>
      <c r="L1003" s="2429" t="str">
        <f>IF(INPUT_OUTPUT!BO990="","",INPUT_OUTPUT!BO990)</f>
        <v/>
      </c>
      <c r="M1003" s="2429" t="str">
        <f>IF(INPUT_OUTPUT!BP990="","",INPUT_OUTPUT!BP990)</f>
        <v/>
      </c>
      <c r="N1003" s="2429" t="str">
        <f>IF(INPUT_OUTPUT!BQ990="","",INPUT_OUTPUT!BQ990)</f>
        <v/>
      </c>
      <c r="O1003" s="2429" t="str">
        <f>IF(INPUT_OUTPUT!BR990="","",INPUT_OUTPUT!BR990)</f>
        <v/>
      </c>
      <c r="P1003" s="2429" t="str">
        <f>IF(INPUT_OUTPUT!BS990="","",INPUT_OUTPUT!BS990)</f>
        <v/>
      </c>
      <c r="Q1003" s="2429" t="str">
        <f>IF(INPUT_OUTPUT!BT990="","",INPUT_OUTPUT!BT990)</f>
        <v/>
      </c>
      <c r="R1003" s="2429" t="str">
        <f>IF(INPUT_OUTPUT!BU990="","",INPUT_OUTPUT!BU990)</f>
        <v/>
      </c>
      <c r="S1003" s="2435" t="str">
        <f t="shared" si="49"/>
        <v/>
      </c>
      <c r="T1003" s="2429" t="str">
        <f>IF(INPUT_OUTPUT!BV990="","",INPUT_OUTPUT!BV990)</f>
        <v/>
      </c>
      <c r="U1003" s="2429" t="str">
        <f>IF(INPUT_OUTPUT!BW990="","",INPUT_OUTPUT!BW990)</f>
        <v/>
      </c>
      <c r="V1003" s="2429" t="str">
        <f>IF(INPUT_OUTPUT!BX990="","",INPUT_OUTPUT!BX990)</f>
        <v/>
      </c>
      <c r="W1003" s="2429" t="str">
        <f>IF(INPUT_OUTPUT!BY990="","",INPUT_OUTPUT!BY990)</f>
        <v/>
      </c>
      <c r="X1003" s="2429" t="str">
        <f>IF(INPUT_OUTPUT!BZ990="","",INPUT_OUTPUT!BZ990)</f>
        <v/>
      </c>
      <c r="Y1003" s="2429" t="str">
        <f>IF(INPUT_OUTPUT!CA990="","",INPUT_OUTPUT!CA990)</f>
        <v/>
      </c>
      <c r="Z1003" s="2429" t="str">
        <f>IF(INPUT_OUTPUT!CB990="","",INPUT_OUTPUT!CB990)</f>
        <v/>
      </c>
      <c r="AA1003" s="2435" t="str">
        <f t="shared" si="50"/>
        <v/>
      </c>
      <c r="AB1003" s="2430" t="str">
        <f>IF(INPUT_OUTPUT!CC990="","",INPUT_OUTPUT!CC990)</f>
        <v/>
      </c>
      <c r="AC1003" s="2430" t="str">
        <f>IF(INPUT_OUTPUT!CD990="","",INPUT_OUTPUT!CD990)</f>
        <v/>
      </c>
      <c r="AD1003" s="2430" t="str">
        <f>IF(INPUT_OUTPUT!CE990="","",INPUT_OUTPUT!CE990)</f>
        <v/>
      </c>
      <c r="AE1003" s="2430" t="str">
        <f>IF(INPUT_OUTPUT!CF990="","",INPUT_OUTPUT!CF990)</f>
        <v/>
      </c>
      <c r="AF1003" s="2430" t="str">
        <f>IF(INPUT_OUTPUT!CG990="","",INPUT_OUTPUT!CG990)</f>
        <v/>
      </c>
      <c r="AG1003" s="2430" t="str">
        <f>IF(INPUT_OUTPUT!CH990="","",INPUT_OUTPUT!CH990)</f>
        <v/>
      </c>
      <c r="AH1003" s="2430" t="str">
        <f>IF(INPUT_OUTPUT!CI990="","",INPUT_OUTPUT!CI990)</f>
        <v/>
      </c>
    </row>
    <row r="1004" spans="3:34" s="2437" customFormat="1" ht="12.75" customHeight="1">
      <c r="C1004" s="2442"/>
      <c r="D1004" s="2442"/>
      <c r="E1004" s="2442"/>
      <c r="F1004" s="2442"/>
      <c r="G1004" s="2442"/>
      <c r="H1004" s="2442"/>
      <c r="I1004" s="2442"/>
      <c r="J1004" s="2442"/>
      <c r="K1004" s="2442"/>
      <c r="L1004" s="2442"/>
      <c r="M1004" s="2442"/>
      <c r="N1004" s="2442"/>
      <c r="O1004" s="2442"/>
      <c r="P1004" s="2442"/>
      <c r="Q1004" s="2442"/>
      <c r="R1004" s="2442"/>
      <c r="S1004" s="2442"/>
      <c r="T1004" s="2442"/>
      <c r="U1004" s="2442"/>
      <c r="V1004" s="2442"/>
      <c r="W1004" s="2442"/>
      <c r="X1004" s="2442"/>
      <c r="Y1004" s="2442"/>
      <c r="Z1004" s="2442"/>
      <c r="AA1004" s="2442"/>
      <c r="AB1004" s="2447"/>
    </row>
    <row r="1005" spans="3:34" s="2437" customFormat="1" ht="12.75" customHeight="1">
      <c r="C1005" s="2442"/>
      <c r="D1005" s="2442"/>
      <c r="E1005" s="2442"/>
      <c r="F1005" s="2442"/>
      <c r="G1005" s="2442"/>
      <c r="H1005" s="2442"/>
      <c r="I1005" s="2442"/>
      <c r="J1005" s="2442"/>
      <c r="K1005" s="2442"/>
      <c r="L1005" s="2442"/>
      <c r="M1005" s="2442"/>
      <c r="N1005" s="2442"/>
      <c r="O1005" s="2442"/>
      <c r="P1005" s="2442"/>
      <c r="Q1005" s="2442"/>
      <c r="R1005" s="2442"/>
      <c r="S1005" s="2442"/>
      <c r="T1005" s="2442"/>
      <c r="U1005" s="2442"/>
      <c r="V1005" s="2442"/>
      <c r="W1005" s="2442"/>
      <c r="X1005" s="2442"/>
      <c r="Y1005" s="2442"/>
      <c r="Z1005" s="2442"/>
      <c r="AA1005" s="2442"/>
      <c r="AB1005" s="2447"/>
    </row>
    <row r="1006" spans="3:34" s="2437" customFormat="1" ht="12.75" customHeight="1">
      <c r="C1006" s="2442"/>
      <c r="D1006" s="2442"/>
      <c r="E1006" s="2442"/>
      <c r="F1006" s="2442"/>
      <c r="G1006" s="2442"/>
      <c r="H1006" s="2442"/>
      <c r="I1006" s="2442"/>
      <c r="J1006" s="2442"/>
      <c r="K1006" s="2442"/>
      <c r="L1006" s="2442"/>
      <c r="M1006" s="2442"/>
      <c r="N1006" s="2442"/>
      <c r="O1006" s="2442"/>
      <c r="P1006" s="2442"/>
      <c r="Q1006" s="2442"/>
      <c r="R1006" s="2442"/>
      <c r="S1006" s="2442"/>
      <c r="T1006" s="2442"/>
      <c r="U1006" s="2442"/>
      <c r="V1006" s="2442"/>
      <c r="W1006" s="2442"/>
      <c r="X1006" s="2442"/>
      <c r="Y1006" s="2442"/>
      <c r="Z1006" s="2442"/>
      <c r="AA1006" s="2442"/>
      <c r="AB1006" s="2447"/>
    </row>
    <row r="1007" spans="3:34" s="2437" customFormat="1" ht="12.75" customHeight="1">
      <c r="C1007" s="2442"/>
      <c r="D1007" s="2442"/>
      <c r="E1007" s="2442"/>
      <c r="F1007" s="2442"/>
      <c r="G1007" s="2442"/>
      <c r="H1007" s="2442"/>
      <c r="I1007" s="2442"/>
      <c r="J1007" s="2442"/>
      <c r="K1007" s="2442"/>
      <c r="L1007" s="2442"/>
      <c r="M1007" s="2442"/>
      <c r="N1007" s="2442"/>
      <c r="O1007" s="2442"/>
      <c r="P1007" s="2442"/>
      <c r="Q1007" s="2442"/>
      <c r="R1007" s="2442"/>
      <c r="S1007" s="2442"/>
      <c r="T1007" s="2442"/>
      <c r="U1007" s="2442"/>
      <c r="V1007" s="2442"/>
      <c r="W1007" s="2442"/>
      <c r="X1007" s="2442"/>
      <c r="Y1007" s="2442"/>
      <c r="Z1007" s="2442"/>
      <c r="AA1007" s="2442"/>
      <c r="AB1007" s="2447"/>
    </row>
    <row r="1008" spans="3:34" s="2437" customFormat="1" ht="12.75" customHeight="1">
      <c r="C1008" s="2442"/>
      <c r="D1008" s="2442"/>
      <c r="E1008" s="2442"/>
      <c r="F1008" s="2442"/>
      <c r="G1008" s="2442"/>
      <c r="H1008" s="2442"/>
      <c r="I1008" s="2442"/>
      <c r="J1008" s="2442"/>
      <c r="K1008" s="2442"/>
      <c r="L1008" s="2442"/>
      <c r="M1008" s="2442"/>
      <c r="N1008" s="2442"/>
      <c r="O1008" s="2442"/>
      <c r="P1008" s="2442"/>
      <c r="Q1008" s="2442"/>
      <c r="R1008" s="2442"/>
      <c r="S1008" s="2442"/>
      <c r="T1008" s="2442"/>
      <c r="U1008" s="2442"/>
      <c r="V1008" s="2442"/>
      <c r="W1008" s="2442"/>
      <c r="X1008" s="2442"/>
      <c r="Y1008" s="2442"/>
      <c r="Z1008" s="2442"/>
      <c r="AA1008" s="2442"/>
      <c r="AB1008" s="2447"/>
    </row>
    <row r="1009" spans="3:28" s="2437" customFormat="1" ht="12.75" customHeight="1">
      <c r="C1009" s="2442"/>
      <c r="D1009" s="2442"/>
      <c r="E1009" s="2442"/>
      <c r="F1009" s="2442"/>
      <c r="G1009" s="2442"/>
      <c r="H1009" s="2442"/>
      <c r="I1009" s="2442"/>
      <c r="J1009" s="2442"/>
      <c r="K1009" s="2442"/>
      <c r="L1009" s="2442"/>
      <c r="M1009" s="2442"/>
      <c r="N1009" s="2442"/>
      <c r="O1009" s="2442"/>
      <c r="P1009" s="2442"/>
      <c r="Q1009" s="2442"/>
      <c r="R1009" s="2442"/>
      <c r="S1009" s="2442"/>
      <c r="T1009" s="2442"/>
      <c r="U1009" s="2442"/>
      <c r="V1009" s="2442"/>
      <c r="W1009" s="2442"/>
      <c r="X1009" s="2442"/>
      <c r="Y1009" s="2442"/>
      <c r="Z1009" s="2442"/>
      <c r="AA1009" s="2442"/>
      <c r="AB1009" s="2447"/>
    </row>
    <row r="1010" spans="3:28" s="2437" customFormat="1" ht="12.75" customHeight="1">
      <c r="C1010" s="2442"/>
      <c r="D1010" s="2442"/>
      <c r="E1010" s="2442"/>
      <c r="F1010" s="2442"/>
      <c r="G1010" s="2442"/>
      <c r="H1010" s="2442"/>
      <c r="I1010" s="2442"/>
      <c r="J1010" s="2442"/>
      <c r="K1010" s="2442"/>
      <c r="L1010" s="2442"/>
      <c r="M1010" s="2442"/>
      <c r="N1010" s="2442"/>
      <c r="O1010" s="2442"/>
      <c r="P1010" s="2442"/>
      <c r="Q1010" s="2442"/>
      <c r="R1010" s="2442"/>
      <c r="S1010" s="2442"/>
      <c r="T1010" s="2442"/>
      <c r="U1010" s="2442"/>
      <c r="V1010" s="2442"/>
      <c r="W1010" s="2442"/>
      <c r="X1010" s="2442"/>
      <c r="Y1010" s="2442"/>
      <c r="Z1010" s="2442"/>
      <c r="AA1010" s="2442"/>
      <c r="AB1010" s="2447"/>
    </row>
    <row r="1011" spans="3:28" s="2437" customFormat="1" ht="12.75" customHeight="1">
      <c r="C1011" s="2442"/>
      <c r="D1011" s="2442"/>
      <c r="E1011" s="2442"/>
      <c r="F1011" s="2442"/>
      <c r="G1011" s="2442"/>
      <c r="H1011" s="2442"/>
      <c r="I1011" s="2442"/>
      <c r="J1011" s="2442"/>
      <c r="K1011" s="2442"/>
      <c r="L1011" s="2442"/>
      <c r="M1011" s="2442"/>
      <c r="N1011" s="2442"/>
      <c r="O1011" s="2442"/>
      <c r="P1011" s="2442"/>
      <c r="Q1011" s="2442"/>
      <c r="R1011" s="2442"/>
      <c r="S1011" s="2442"/>
      <c r="T1011" s="2442"/>
      <c r="U1011" s="2442"/>
      <c r="V1011" s="2442"/>
      <c r="W1011" s="2442"/>
      <c r="X1011" s="2442"/>
      <c r="Y1011" s="2442"/>
      <c r="Z1011" s="2442"/>
      <c r="AA1011" s="2442"/>
      <c r="AB1011" s="2447"/>
    </row>
    <row r="1012" spans="3:28" s="2437" customFormat="1" ht="12.75" customHeight="1">
      <c r="C1012" s="2442"/>
      <c r="D1012" s="2442"/>
      <c r="E1012" s="2442"/>
      <c r="F1012" s="2442"/>
      <c r="G1012" s="2442"/>
      <c r="H1012" s="2442"/>
      <c r="I1012" s="2442"/>
      <c r="J1012" s="2442"/>
      <c r="K1012" s="2442"/>
      <c r="L1012" s="2442"/>
      <c r="M1012" s="2442"/>
      <c r="N1012" s="2442"/>
      <c r="O1012" s="2442"/>
      <c r="P1012" s="2442"/>
      <c r="Q1012" s="2442"/>
      <c r="R1012" s="2442"/>
      <c r="S1012" s="2442"/>
      <c r="T1012" s="2442"/>
      <c r="U1012" s="2442"/>
      <c r="V1012" s="2442"/>
      <c r="W1012" s="2442"/>
      <c r="X1012" s="2442"/>
      <c r="Y1012" s="2442"/>
      <c r="Z1012" s="2442"/>
      <c r="AA1012" s="2442"/>
      <c r="AB1012" s="2447"/>
    </row>
    <row r="1013" spans="3:28" s="2437" customFormat="1" ht="12.75" customHeight="1">
      <c r="C1013" s="2442"/>
      <c r="D1013" s="2442"/>
      <c r="E1013" s="2442"/>
      <c r="F1013" s="2442"/>
      <c r="G1013" s="2442"/>
      <c r="H1013" s="2442"/>
      <c r="I1013" s="2442"/>
      <c r="J1013" s="2442"/>
      <c r="K1013" s="2442"/>
      <c r="L1013" s="2442"/>
      <c r="M1013" s="2442"/>
      <c r="N1013" s="2442"/>
      <c r="O1013" s="2442"/>
      <c r="P1013" s="2442"/>
      <c r="Q1013" s="2442"/>
      <c r="R1013" s="2442"/>
      <c r="S1013" s="2442"/>
      <c r="T1013" s="2442"/>
      <c r="U1013" s="2442"/>
      <c r="V1013" s="2442"/>
      <c r="W1013" s="2442"/>
      <c r="X1013" s="2442"/>
      <c r="Y1013" s="2442"/>
      <c r="Z1013" s="2442"/>
      <c r="AA1013" s="2442"/>
      <c r="AB1013" s="2447"/>
    </row>
    <row r="1014" spans="3:28" s="2437" customFormat="1" ht="12.75" customHeight="1">
      <c r="C1014" s="2442"/>
      <c r="D1014" s="2442"/>
      <c r="E1014" s="2442"/>
      <c r="F1014" s="2442"/>
      <c r="G1014" s="2442"/>
      <c r="H1014" s="2442"/>
      <c r="I1014" s="2442"/>
      <c r="J1014" s="2442"/>
      <c r="K1014" s="2442"/>
      <c r="L1014" s="2442"/>
      <c r="M1014" s="2442"/>
      <c r="N1014" s="2442"/>
      <c r="O1014" s="2442"/>
      <c r="P1014" s="2442"/>
      <c r="Q1014" s="2442"/>
      <c r="R1014" s="2442"/>
      <c r="S1014" s="2442"/>
      <c r="T1014" s="2442"/>
      <c r="U1014" s="2442"/>
      <c r="V1014" s="2442"/>
      <c r="W1014" s="2442"/>
      <c r="X1014" s="2442"/>
      <c r="Y1014" s="2442"/>
      <c r="Z1014" s="2442"/>
      <c r="AA1014" s="2442"/>
      <c r="AB1014" s="2447"/>
    </row>
    <row r="1015" spans="3:28" s="2437" customFormat="1" ht="12.75" customHeight="1">
      <c r="C1015" s="2442"/>
      <c r="D1015" s="2442"/>
      <c r="E1015" s="2442"/>
      <c r="F1015" s="2442"/>
      <c r="G1015" s="2442"/>
      <c r="H1015" s="2442"/>
      <c r="I1015" s="2442"/>
      <c r="J1015" s="2442"/>
      <c r="K1015" s="2442"/>
      <c r="L1015" s="2442"/>
      <c r="M1015" s="2442"/>
      <c r="N1015" s="2442"/>
      <c r="O1015" s="2442"/>
      <c r="P1015" s="2442"/>
      <c r="Q1015" s="2442"/>
      <c r="R1015" s="2442"/>
      <c r="S1015" s="2442"/>
      <c r="T1015" s="2442"/>
      <c r="U1015" s="2442"/>
      <c r="V1015" s="2442"/>
      <c r="W1015" s="2442"/>
      <c r="X1015" s="2442"/>
      <c r="Y1015" s="2442"/>
      <c r="Z1015" s="2442"/>
      <c r="AA1015" s="2442"/>
      <c r="AB1015" s="2447"/>
    </row>
    <row r="1016" spans="3:28" s="2437" customFormat="1" ht="12.75" customHeight="1">
      <c r="C1016" s="2442"/>
      <c r="D1016" s="2442"/>
      <c r="E1016" s="2442"/>
      <c r="F1016" s="2442"/>
      <c r="G1016" s="2442"/>
      <c r="H1016" s="2442"/>
      <c r="I1016" s="2442"/>
      <c r="J1016" s="2442"/>
      <c r="K1016" s="2442"/>
      <c r="L1016" s="2442"/>
      <c r="M1016" s="2442"/>
      <c r="N1016" s="2442"/>
      <c r="O1016" s="2442"/>
      <c r="P1016" s="2442"/>
      <c r="Q1016" s="2442"/>
      <c r="R1016" s="2442"/>
      <c r="S1016" s="2442"/>
      <c r="T1016" s="2442"/>
      <c r="U1016" s="2442"/>
      <c r="V1016" s="2442"/>
      <c r="W1016" s="2442"/>
      <c r="X1016" s="2442"/>
      <c r="Y1016" s="2442"/>
      <c r="Z1016" s="2442"/>
      <c r="AA1016" s="2442"/>
      <c r="AB1016" s="2447"/>
    </row>
    <row r="1017" spans="3:28" s="2437" customFormat="1" ht="12.75" customHeight="1">
      <c r="C1017" s="2442"/>
      <c r="D1017" s="2442"/>
      <c r="E1017" s="2442"/>
      <c r="F1017" s="2442"/>
      <c r="G1017" s="2442"/>
      <c r="H1017" s="2442"/>
      <c r="I1017" s="2442"/>
      <c r="J1017" s="2442"/>
      <c r="K1017" s="2442"/>
      <c r="L1017" s="2442"/>
      <c r="M1017" s="2442"/>
      <c r="N1017" s="2442"/>
      <c r="O1017" s="2442"/>
      <c r="P1017" s="2442"/>
      <c r="Q1017" s="2442"/>
      <c r="R1017" s="2442"/>
      <c r="S1017" s="2442"/>
      <c r="T1017" s="2442"/>
      <c r="U1017" s="2442"/>
      <c r="V1017" s="2442"/>
      <c r="W1017" s="2442"/>
      <c r="X1017" s="2442"/>
      <c r="Y1017" s="2442"/>
      <c r="Z1017" s="2442"/>
      <c r="AA1017" s="2442"/>
      <c r="AB1017" s="2447"/>
    </row>
    <row r="1018" spans="3:28" s="2437" customFormat="1" ht="12.75" customHeight="1">
      <c r="C1018" s="2442"/>
      <c r="D1018" s="2442"/>
      <c r="E1018" s="2442"/>
      <c r="F1018" s="2442"/>
      <c r="G1018" s="2442"/>
      <c r="H1018" s="2442"/>
      <c r="I1018" s="2442"/>
      <c r="J1018" s="2442"/>
      <c r="K1018" s="2442"/>
      <c r="L1018" s="2442"/>
      <c r="M1018" s="2442"/>
      <c r="N1018" s="2442"/>
      <c r="O1018" s="2442"/>
      <c r="P1018" s="2442"/>
      <c r="Q1018" s="2442"/>
      <c r="R1018" s="2442"/>
      <c r="S1018" s="2442"/>
      <c r="T1018" s="2442"/>
      <c r="U1018" s="2442"/>
      <c r="V1018" s="2442"/>
      <c r="W1018" s="2442"/>
      <c r="X1018" s="2442"/>
      <c r="Y1018" s="2442"/>
      <c r="Z1018" s="2442"/>
      <c r="AA1018" s="2442"/>
      <c r="AB1018" s="2447"/>
    </row>
    <row r="1019" spans="3:28" s="2437" customFormat="1" ht="12.75" customHeight="1">
      <c r="C1019" s="2442"/>
      <c r="D1019" s="2442"/>
      <c r="E1019" s="2442"/>
      <c r="F1019" s="2442"/>
      <c r="G1019" s="2442"/>
      <c r="H1019" s="2442"/>
      <c r="I1019" s="2442"/>
      <c r="J1019" s="2442"/>
      <c r="K1019" s="2442"/>
      <c r="L1019" s="2442"/>
      <c r="M1019" s="2442"/>
      <c r="N1019" s="2442"/>
      <c r="O1019" s="2442"/>
      <c r="P1019" s="2442"/>
      <c r="Q1019" s="2442"/>
      <c r="R1019" s="2442"/>
      <c r="S1019" s="2442"/>
      <c r="T1019" s="2442"/>
      <c r="U1019" s="2442"/>
      <c r="V1019" s="2442"/>
      <c r="W1019" s="2442"/>
      <c r="X1019" s="2442"/>
      <c r="Y1019" s="2442"/>
      <c r="Z1019" s="2442"/>
      <c r="AA1019" s="2442"/>
      <c r="AB1019" s="2447"/>
    </row>
    <row r="1020" spans="3:28" s="2437" customFormat="1" ht="12.75" customHeight="1">
      <c r="C1020" s="2442"/>
      <c r="D1020" s="2442"/>
      <c r="E1020" s="2442"/>
      <c r="F1020" s="2442"/>
      <c r="G1020" s="2442"/>
      <c r="H1020" s="2442"/>
      <c r="I1020" s="2442"/>
      <c r="J1020" s="2442"/>
      <c r="K1020" s="2442"/>
      <c r="L1020" s="2442"/>
      <c r="M1020" s="2442"/>
      <c r="N1020" s="2442"/>
      <c r="O1020" s="2442"/>
      <c r="P1020" s="2442"/>
      <c r="Q1020" s="2442"/>
      <c r="R1020" s="2442"/>
      <c r="S1020" s="2442"/>
      <c r="T1020" s="2442"/>
      <c r="U1020" s="2442"/>
      <c r="V1020" s="2442"/>
      <c r="W1020" s="2442"/>
      <c r="X1020" s="2442"/>
      <c r="Y1020" s="2442"/>
      <c r="Z1020" s="2442"/>
      <c r="AA1020" s="2442"/>
      <c r="AB1020" s="2447"/>
    </row>
    <row r="1021" spans="3:28" s="2437" customFormat="1" ht="12.75" customHeight="1">
      <c r="C1021" s="2442"/>
      <c r="D1021" s="2442"/>
      <c r="E1021" s="2442"/>
      <c r="F1021" s="2442"/>
      <c r="G1021" s="2442"/>
      <c r="H1021" s="2442"/>
      <c r="I1021" s="2442"/>
      <c r="J1021" s="2442"/>
      <c r="K1021" s="2442"/>
      <c r="L1021" s="2442"/>
      <c r="M1021" s="2442"/>
      <c r="N1021" s="2442"/>
      <c r="O1021" s="2442"/>
      <c r="P1021" s="2442"/>
      <c r="Q1021" s="2442"/>
      <c r="R1021" s="2442"/>
      <c r="S1021" s="2442"/>
      <c r="T1021" s="2442"/>
      <c r="U1021" s="2442"/>
      <c r="V1021" s="2442"/>
      <c r="W1021" s="2442"/>
      <c r="X1021" s="2442"/>
      <c r="Y1021" s="2442"/>
      <c r="Z1021" s="2442"/>
      <c r="AA1021" s="2442"/>
      <c r="AB1021" s="2447"/>
    </row>
    <row r="1022" spans="3:28" s="2437" customFormat="1" ht="12.75" customHeight="1">
      <c r="C1022" s="2442"/>
      <c r="D1022" s="2442"/>
      <c r="E1022" s="2442"/>
      <c r="F1022" s="2442"/>
      <c r="G1022" s="2442"/>
      <c r="H1022" s="2442"/>
      <c r="I1022" s="2442"/>
      <c r="J1022" s="2442"/>
      <c r="K1022" s="2442"/>
      <c r="L1022" s="2442"/>
      <c r="M1022" s="2442"/>
      <c r="N1022" s="2442"/>
      <c r="O1022" s="2442"/>
      <c r="P1022" s="2442"/>
      <c r="Q1022" s="2442"/>
      <c r="R1022" s="2442"/>
      <c r="S1022" s="2442"/>
      <c r="T1022" s="2442"/>
      <c r="U1022" s="2442"/>
      <c r="V1022" s="2442"/>
      <c r="W1022" s="2442"/>
      <c r="X1022" s="2442"/>
      <c r="Y1022" s="2442"/>
      <c r="Z1022" s="2442"/>
      <c r="AA1022" s="2442"/>
      <c r="AB1022" s="2447"/>
    </row>
    <row r="1023" spans="3:28" s="2437" customFormat="1" ht="12.75" customHeight="1">
      <c r="C1023" s="2442"/>
      <c r="D1023" s="2442"/>
      <c r="E1023" s="2442"/>
      <c r="F1023" s="2442"/>
      <c r="G1023" s="2442"/>
      <c r="H1023" s="2442"/>
      <c r="I1023" s="2442"/>
      <c r="J1023" s="2442"/>
      <c r="K1023" s="2442"/>
      <c r="L1023" s="2442"/>
      <c r="M1023" s="2442"/>
      <c r="N1023" s="2442"/>
      <c r="O1023" s="2442"/>
      <c r="P1023" s="2442"/>
      <c r="Q1023" s="2442"/>
      <c r="R1023" s="2442"/>
      <c r="S1023" s="2442"/>
      <c r="T1023" s="2442"/>
      <c r="U1023" s="2442"/>
      <c r="V1023" s="2442"/>
      <c r="W1023" s="2442"/>
      <c r="X1023" s="2442"/>
      <c r="Y1023" s="2442"/>
      <c r="Z1023" s="2442"/>
      <c r="AA1023" s="2442"/>
      <c r="AB1023" s="2447"/>
    </row>
    <row r="1024" spans="3:28" s="2437" customFormat="1" ht="12.75" customHeight="1">
      <c r="C1024" s="2442"/>
      <c r="D1024" s="2442"/>
      <c r="E1024" s="2442"/>
      <c r="F1024" s="2442"/>
      <c r="G1024" s="2442"/>
      <c r="H1024" s="2442"/>
      <c r="I1024" s="2442"/>
      <c r="J1024" s="2442"/>
      <c r="K1024" s="2442"/>
      <c r="L1024" s="2442"/>
      <c r="M1024" s="2442"/>
      <c r="N1024" s="2442"/>
      <c r="O1024" s="2442"/>
      <c r="P1024" s="2442"/>
      <c r="Q1024" s="2442"/>
      <c r="R1024" s="2442"/>
      <c r="S1024" s="2442"/>
      <c r="T1024" s="2442"/>
      <c r="U1024" s="2442"/>
      <c r="V1024" s="2442"/>
      <c r="W1024" s="2442"/>
      <c r="X1024" s="2442"/>
      <c r="Y1024" s="2442"/>
      <c r="Z1024" s="2442"/>
      <c r="AA1024" s="2442"/>
      <c r="AB1024" s="2447"/>
    </row>
    <row r="1025" spans="3:28" s="2437" customFormat="1" ht="12.75" customHeight="1">
      <c r="C1025" s="2442"/>
      <c r="D1025" s="2442"/>
      <c r="E1025" s="2442"/>
      <c r="F1025" s="2442"/>
      <c r="G1025" s="2442"/>
      <c r="H1025" s="2442"/>
      <c r="I1025" s="2442"/>
      <c r="J1025" s="2442"/>
      <c r="K1025" s="2442"/>
      <c r="L1025" s="2442"/>
      <c r="M1025" s="2442"/>
      <c r="N1025" s="2442"/>
      <c r="O1025" s="2442"/>
      <c r="P1025" s="2442"/>
      <c r="Q1025" s="2442"/>
      <c r="R1025" s="2442"/>
      <c r="S1025" s="2442"/>
      <c r="T1025" s="2442"/>
      <c r="U1025" s="2442"/>
      <c r="V1025" s="2442"/>
      <c r="W1025" s="2442"/>
      <c r="X1025" s="2442"/>
      <c r="Y1025" s="2442"/>
      <c r="Z1025" s="2442"/>
      <c r="AA1025" s="2442"/>
      <c r="AB1025" s="2447"/>
    </row>
    <row r="1026" spans="3:28" s="2437" customFormat="1" ht="12.75" customHeight="1">
      <c r="C1026" s="2442"/>
      <c r="D1026" s="2442"/>
      <c r="E1026" s="2442"/>
      <c r="F1026" s="2442"/>
      <c r="G1026" s="2442"/>
      <c r="H1026" s="2442"/>
      <c r="I1026" s="2442"/>
      <c r="J1026" s="2442"/>
      <c r="K1026" s="2442"/>
      <c r="L1026" s="2442"/>
      <c r="M1026" s="2442"/>
      <c r="N1026" s="2442"/>
      <c r="O1026" s="2442"/>
      <c r="P1026" s="2442"/>
      <c r="Q1026" s="2442"/>
      <c r="R1026" s="2442"/>
      <c r="S1026" s="2442"/>
      <c r="T1026" s="2442"/>
      <c r="U1026" s="2442"/>
      <c r="V1026" s="2442"/>
      <c r="W1026" s="2442"/>
      <c r="X1026" s="2442"/>
      <c r="Y1026" s="2442"/>
      <c r="Z1026" s="2442"/>
      <c r="AA1026" s="2442"/>
      <c r="AB1026" s="2447"/>
    </row>
    <row r="1027" spans="3:28" s="2437" customFormat="1" ht="12.75" customHeight="1">
      <c r="C1027" s="2442"/>
      <c r="D1027" s="2442"/>
      <c r="E1027" s="2442"/>
      <c r="F1027" s="2442"/>
      <c r="G1027" s="2442"/>
      <c r="H1027" s="2442"/>
      <c r="I1027" s="2442"/>
      <c r="J1027" s="2442"/>
      <c r="K1027" s="2442"/>
      <c r="L1027" s="2442"/>
      <c r="M1027" s="2442"/>
      <c r="N1027" s="2442"/>
      <c r="O1027" s="2442"/>
      <c r="P1027" s="2442"/>
      <c r="Q1027" s="2442"/>
      <c r="R1027" s="2442"/>
      <c r="S1027" s="2442"/>
      <c r="T1027" s="2442"/>
      <c r="U1027" s="2442"/>
      <c r="V1027" s="2442"/>
      <c r="W1027" s="2442"/>
      <c r="X1027" s="2442"/>
      <c r="Y1027" s="2442"/>
      <c r="Z1027" s="2442"/>
      <c r="AA1027" s="2442"/>
      <c r="AB1027" s="2447"/>
    </row>
    <row r="1028" spans="3:28" s="2437" customFormat="1" ht="12.75" customHeight="1">
      <c r="C1028" s="2442"/>
      <c r="D1028" s="2442"/>
      <c r="E1028" s="2442"/>
      <c r="F1028" s="2442"/>
      <c r="G1028" s="2442"/>
      <c r="H1028" s="2442"/>
      <c r="I1028" s="2442"/>
      <c r="J1028" s="2442"/>
      <c r="K1028" s="2442"/>
      <c r="L1028" s="2442"/>
      <c r="M1028" s="2442"/>
      <c r="N1028" s="2442"/>
      <c r="O1028" s="2442"/>
      <c r="P1028" s="2442"/>
      <c r="Q1028" s="2442"/>
      <c r="R1028" s="2442"/>
      <c r="S1028" s="2442"/>
      <c r="T1028" s="2442"/>
      <c r="U1028" s="2442"/>
      <c r="V1028" s="2442"/>
      <c r="W1028" s="2442"/>
      <c r="X1028" s="2442"/>
      <c r="Y1028" s="2442"/>
      <c r="Z1028" s="2442"/>
      <c r="AA1028" s="2442"/>
      <c r="AB1028" s="2447"/>
    </row>
    <row r="1029" spans="3:28" s="2437" customFormat="1" ht="12.75" customHeight="1">
      <c r="C1029" s="2442"/>
      <c r="D1029" s="2442"/>
      <c r="E1029" s="2442"/>
      <c r="F1029" s="2442"/>
      <c r="G1029" s="2442"/>
      <c r="H1029" s="2442"/>
      <c r="I1029" s="2442"/>
      <c r="J1029" s="2442"/>
      <c r="K1029" s="2442"/>
      <c r="L1029" s="2442"/>
      <c r="M1029" s="2442"/>
      <c r="N1029" s="2442"/>
      <c r="O1029" s="2442"/>
      <c r="P1029" s="2442"/>
      <c r="Q1029" s="2442"/>
      <c r="R1029" s="2442"/>
      <c r="S1029" s="2442"/>
      <c r="T1029" s="2442"/>
      <c r="U1029" s="2442"/>
      <c r="V1029" s="2442"/>
      <c r="W1029" s="2442"/>
      <c r="X1029" s="2442"/>
      <c r="Y1029" s="2442"/>
      <c r="Z1029" s="2442"/>
      <c r="AA1029" s="2442"/>
      <c r="AB1029" s="2447"/>
    </row>
    <row r="1030" spans="3:28" s="2437" customFormat="1" ht="12.75" customHeight="1">
      <c r="C1030" s="2442"/>
      <c r="D1030" s="2442"/>
      <c r="E1030" s="2442"/>
      <c r="F1030" s="2442"/>
      <c r="G1030" s="2442"/>
      <c r="H1030" s="2442"/>
      <c r="I1030" s="2442"/>
      <c r="J1030" s="2442"/>
      <c r="K1030" s="2442"/>
      <c r="L1030" s="2442"/>
      <c r="M1030" s="2442"/>
      <c r="N1030" s="2442"/>
      <c r="O1030" s="2442"/>
      <c r="P1030" s="2442"/>
      <c r="Q1030" s="2442"/>
      <c r="R1030" s="2442"/>
      <c r="S1030" s="2442"/>
      <c r="T1030" s="2442"/>
      <c r="U1030" s="2442"/>
      <c r="V1030" s="2442"/>
      <c r="W1030" s="2442"/>
      <c r="X1030" s="2442"/>
      <c r="Y1030" s="2442"/>
      <c r="Z1030" s="2442"/>
      <c r="AA1030" s="2442"/>
      <c r="AB1030" s="2447"/>
    </row>
    <row r="1031" spans="3:28" s="2437" customFormat="1" ht="12.75" customHeight="1">
      <c r="C1031" s="2442"/>
      <c r="D1031" s="2442"/>
      <c r="E1031" s="2442"/>
      <c r="F1031" s="2442"/>
      <c r="G1031" s="2442"/>
      <c r="H1031" s="2442"/>
      <c r="I1031" s="2442"/>
      <c r="J1031" s="2442"/>
      <c r="K1031" s="2442"/>
      <c r="L1031" s="2442"/>
      <c r="M1031" s="2442"/>
      <c r="N1031" s="2442"/>
      <c r="O1031" s="2442"/>
      <c r="P1031" s="2442"/>
      <c r="Q1031" s="2442"/>
      <c r="R1031" s="2442"/>
      <c r="S1031" s="2442"/>
      <c r="T1031" s="2442"/>
      <c r="U1031" s="2442"/>
      <c r="V1031" s="2442"/>
      <c r="W1031" s="2442"/>
      <c r="X1031" s="2442"/>
      <c r="Y1031" s="2442"/>
      <c r="Z1031" s="2442"/>
      <c r="AA1031" s="2442"/>
      <c r="AB1031" s="2447"/>
    </row>
    <row r="1032" spans="3:28" s="2437" customFormat="1" ht="12.75" customHeight="1">
      <c r="C1032" s="2442"/>
      <c r="D1032" s="2442"/>
      <c r="E1032" s="2442"/>
      <c r="F1032" s="2442"/>
      <c r="G1032" s="2442"/>
      <c r="H1032" s="2442"/>
      <c r="I1032" s="2442"/>
      <c r="J1032" s="2442"/>
      <c r="K1032" s="2442"/>
      <c r="L1032" s="2442"/>
      <c r="M1032" s="2442"/>
      <c r="N1032" s="2442"/>
      <c r="O1032" s="2442"/>
      <c r="P1032" s="2442"/>
      <c r="Q1032" s="2442"/>
      <c r="R1032" s="2442"/>
      <c r="S1032" s="2442"/>
      <c r="T1032" s="2442"/>
      <c r="U1032" s="2442"/>
      <c r="V1032" s="2442"/>
      <c r="W1032" s="2442"/>
      <c r="X1032" s="2442"/>
      <c r="Y1032" s="2442"/>
      <c r="Z1032" s="2442"/>
      <c r="AA1032" s="2442"/>
      <c r="AB1032" s="2447"/>
    </row>
    <row r="1033" spans="3:28" s="2437" customFormat="1" ht="12.75" customHeight="1">
      <c r="C1033" s="2442"/>
      <c r="D1033" s="2442"/>
      <c r="E1033" s="2442"/>
      <c r="F1033" s="2442"/>
      <c r="G1033" s="2442"/>
      <c r="H1033" s="2442"/>
      <c r="I1033" s="2442"/>
      <c r="J1033" s="2442"/>
      <c r="K1033" s="2442"/>
      <c r="L1033" s="2442"/>
      <c r="M1033" s="2442"/>
      <c r="N1033" s="2442"/>
      <c r="O1033" s="2442"/>
      <c r="P1033" s="2442"/>
      <c r="Q1033" s="2442"/>
      <c r="R1033" s="2442"/>
      <c r="S1033" s="2442"/>
      <c r="T1033" s="2442"/>
      <c r="U1033" s="2442"/>
      <c r="V1033" s="2442"/>
      <c r="W1033" s="2442"/>
      <c r="X1033" s="2442"/>
      <c r="Y1033" s="2442"/>
      <c r="Z1033" s="2442"/>
      <c r="AA1033" s="2442"/>
      <c r="AB1033" s="2447"/>
    </row>
    <row r="1034" spans="3:28" s="2437" customFormat="1" ht="12.75" customHeight="1">
      <c r="C1034" s="2442"/>
      <c r="D1034" s="2442"/>
      <c r="E1034" s="2442"/>
      <c r="F1034" s="2442"/>
      <c r="G1034" s="2442"/>
      <c r="H1034" s="2442"/>
      <c r="I1034" s="2442"/>
      <c r="J1034" s="2442"/>
      <c r="K1034" s="2442"/>
      <c r="L1034" s="2442"/>
      <c r="M1034" s="2442"/>
      <c r="N1034" s="2442"/>
      <c r="O1034" s="2442"/>
      <c r="P1034" s="2442"/>
      <c r="Q1034" s="2442"/>
      <c r="R1034" s="2442"/>
      <c r="S1034" s="2442"/>
      <c r="T1034" s="2442"/>
      <c r="U1034" s="2442"/>
      <c r="V1034" s="2442"/>
      <c r="W1034" s="2442"/>
      <c r="X1034" s="2442"/>
      <c r="Y1034" s="2442"/>
      <c r="Z1034" s="2442"/>
      <c r="AA1034" s="2442"/>
      <c r="AB1034" s="2447"/>
    </row>
    <row r="1035" spans="3:28" s="2437" customFormat="1" ht="12.75" customHeight="1">
      <c r="C1035" s="2442"/>
      <c r="D1035" s="2442"/>
      <c r="E1035" s="2442"/>
      <c r="F1035" s="2442"/>
      <c r="G1035" s="2442"/>
      <c r="H1035" s="2442"/>
      <c r="I1035" s="2442"/>
      <c r="J1035" s="2442"/>
      <c r="K1035" s="2442"/>
      <c r="L1035" s="2442"/>
      <c r="M1035" s="2442"/>
      <c r="N1035" s="2442"/>
      <c r="O1035" s="2442"/>
      <c r="P1035" s="2442"/>
      <c r="Q1035" s="2442"/>
      <c r="R1035" s="2442"/>
      <c r="S1035" s="2442"/>
      <c r="T1035" s="2442"/>
      <c r="U1035" s="2442"/>
      <c r="V1035" s="2442"/>
      <c r="W1035" s="2442"/>
      <c r="X1035" s="2442"/>
      <c r="Y1035" s="2442"/>
      <c r="Z1035" s="2442"/>
      <c r="AA1035" s="2442"/>
      <c r="AB1035" s="2447"/>
    </row>
    <row r="1036" spans="3:28" s="2437" customFormat="1" ht="12.75" customHeight="1">
      <c r="C1036" s="2442"/>
      <c r="D1036" s="2442"/>
      <c r="E1036" s="2442"/>
      <c r="F1036" s="2442"/>
      <c r="G1036" s="2442"/>
      <c r="H1036" s="2442"/>
      <c r="I1036" s="2442"/>
      <c r="J1036" s="2442"/>
      <c r="K1036" s="2442"/>
      <c r="L1036" s="2442"/>
      <c r="M1036" s="2442"/>
      <c r="N1036" s="2442"/>
      <c r="O1036" s="2442"/>
      <c r="P1036" s="2442"/>
      <c r="Q1036" s="2442"/>
      <c r="R1036" s="2442"/>
      <c r="S1036" s="2442"/>
      <c r="T1036" s="2442"/>
      <c r="U1036" s="2442"/>
      <c r="V1036" s="2442"/>
      <c r="W1036" s="2442"/>
      <c r="X1036" s="2442"/>
      <c r="Y1036" s="2442"/>
      <c r="Z1036" s="2442"/>
      <c r="AA1036" s="2442"/>
      <c r="AB1036" s="2447"/>
    </row>
    <row r="1037" spans="3:28" s="2437" customFormat="1" ht="12.75" customHeight="1">
      <c r="C1037" s="2442"/>
      <c r="D1037" s="2442"/>
      <c r="E1037" s="2442"/>
      <c r="F1037" s="2442"/>
      <c r="G1037" s="2442"/>
      <c r="H1037" s="2442"/>
      <c r="I1037" s="2442"/>
      <c r="J1037" s="2442"/>
      <c r="K1037" s="2442"/>
      <c r="L1037" s="2442"/>
      <c r="M1037" s="2442"/>
      <c r="N1037" s="2442"/>
      <c r="O1037" s="2442"/>
      <c r="P1037" s="2442"/>
      <c r="Q1037" s="2442"/>
      <c r="R1037" s="2442"/>
      <c r="S1037" s="2442"/>
      <c r="T1037" s="2442"/>
      <c r="U1037" s="2442"/>
      <c r="V1037" s="2442"/>
      <c r="W1037" s="2442"/>
      <c r="X1037" s="2442"/>
      <c r="Y1037" s="2442"/>
      <c r="Z1037" s="2442"/>
      <c r="AA1037" s="2442"/>
      <c r="AB1037" s="2447"/>
    </row>
    <row r="1038" spans="3:28" s="2437" customFormat="1" ht="12.75" customHeight="1">
      <c r="C1038" s="2442"/>
      <c r="D1038" s="2442"/>
      <c r="E1038" s="2442"/>
      <c r="F1038" s="2442"/>
      <c r="G1038" s="2442"/>
      <c r="H1038" s="2442"/>
      <c r="I1038" s="2442"/>
      <c r="J1038" s="2442"/>
      <c r="K1038" s="2442"/>
      <c r="L1038" s="2442"/>
      <c r="M1038" s="2442"/>
      <c r="N1038" s="2442"/>
      <c r="O1038" s="2442"/>
      <c r="P1038" s="2442"/>
      <c r="Q1038" s="2442"/>
      <c r="R1038" s="2442"/>
      <c r="S1038" s="2442"/>
      <c r="T1038" s="2442"/>
      <c r="U1038" s="2442"/>
      <c r="V1038" s="2442"/>
      <c r="W1038" s="2442"/>
      <c r="X1038" s="2442"/>
      <c r="Y1038" s="2442"/>
      <c r="Z1038" s="2442"/>
      <c r="AA1038" s="2442"/>
      <c r="AB1038" s="2447"/>
    </row>
    <row r="1039" spans="3:28" s="2437" customFormat="1" ht="12.75" customHeight="1">
      <c r="C1039" s="2442"/>
      <c r="D1039" s="2442"/>
      <c r="E1039" s="2442"/>
      <c r="F1039" s="2442"/>
      <c r="G1039" s="2442"/>
      <c r="H1039" s="2442"/>
      <c r="I1039" s="2442"/>
      <c r="J1039" s="2442"/>
      <c r="K1039" s="2442"/>
      <c r="L1039" s="2442"/>
      <c r="M1039" s="2442"/>
      <c r="N1039" s="2442"/>
      <c r="O1039" s="2442"/>
      <c r="P1039" s="2442"/>
      <c r="Q1039" s="2442"/>
      <c r="R1039" s="2442"/>
      <c r="S1039" s="2442"/>
      <c r="T1039" s="2442"/>
      <c r="U1039" s="2442"/>
      <c r="V1039" s="2442"/>
      <c r="W1039" s="2442"/>
      <c r="X1039" s="2442"/>
      <c r="Y1039" s="2442"/>
      <c r="Z1039" s="2442"/>
      <c r="AA1039" s="2442"/>
      <c r="AB1039" s="2447"/>
    </row>
    <row r="1040" spans="3:28" s="2437" customFormat="1" ht="12.75" customHeight="1">
      <c r="C1040" s="2442"/>
      <c r="D1040" s="2442"/>
      <c r="E1040" s="2442"/>
      <c r="F1040" s="2442"/>
      <c r="G1040" s="2442"/>
      <c r="H1040" s="2442"/>
      <c r="I1040" s="2442"/>
      <c r="J1040" s="2442"/>
      <c r="K1040" s="2442"/>
      <c r="L1040" s="2442"/>
      <c r="M1040" s="2442"/>
      <c r="N1040" s="2442"/>
      <c r="O1040" s="2442"/>
      <c r="P1040" s="2442"/>
      <c r="Q1040" s="2442"/>
      <c r="R1040" s="2442"/>
      <c r="S1040" s="2442"/>
      <c r="T1040" s="2442"/>
      <c r="U1040" s="2442"/>
      <c r="V1040" s="2442"/>
      <c r="W1040" s="2442"/>
      <c r="X1040" s="2442"/>
      <c r="Y1040" s="2442"/>
      <c r="Z1040" s="2442"/>
      <c r="AA1040" s="2442"/>
      <c r="AB1040" s="2447"/>
    </row>
    <row r="1041" spans="3:28" s="2437" customFormat="1" ht="12.75" customHeight="1">
      <c r="C1041" s="2442"/>
      <c r="D1041" s="2442"/>
      <c r="E1041" s="2442"/>
      <c r="F1041" s="2442"/>
      <c r="G1041" s="2442"/>
      <c r="H1041" s="2442"/>
      <c r="I1041" s="2442"/>
      <c r="J1041" s="2442"/>
      <c r="K1041" s="2442"/>
      <c r="L1041" s="2442"/>
      <c r="M1041" s="2442"/>
      <c r="N1041" s="2442"/>
      <c r="O1041" s="2442"/>
      <c r="P1041" s="2442"/>
      <c r="Q1041" s="2442"/>
      <c r="R1041" s="2442"/>
      <c r="S1041" s="2442"/>
      <c r="T1041" s="2442"/>
      <c r="U1041" s="2442"/>
      <c r="V1041" s="2442"/>
      <c r="W1041" s="2442"/>
      <c r="X1041" s="2442"/>
      <c r="Y1041" s="2442"/>
      <c r="Z1041" s="2442"/>
      <c r="AA1041" s="2442"/>
      <c r="AB1041" s="2447"/>
    </row>
    <row r="1042" spans="3:28" s="2437" customFormat="1" ht="12.75" customHeight="1">
      <c r="C1042" s="2442"/>
      <c r="D1042" s="2442"/>
      <c r="E1042" s="2442"/>
      <c r="F1042" s="2442"/>
      <c r="G1042" s="2442"/>
      <c r="H1042" s="2442"/>
      <c r="I1042" s="2442"/>
      <c r="J1042" s="2442"/>
      <c r="K1042" s="2442"/>
      <c r="L1042" s="2442"/>
      <c r="M1042" s="2442"/>
      <c r="N1042" s="2442"/>
      <c r="O1042" s="2442"/>
      <c r="P1042" s="2442"/>
      <c r="Q1042" s="2442"/>
      <c r="R1042" s="2442"/>
      <c r="S1042" s="2442"/>
      <c r="T1042" s="2442"/>
      <c r="U1042" s="2442"/>
      <c r="V1042" s="2442"/>
      <c r="W1042" s="2442"/>
      <c r="X1042" s="2442"/>
      <c r="Y1042" s="2442"/>
      <c r="Z1042" s="2442"/>
      <c r="AA1042" s="2442"/>
      <c r="AB1042" s="2447"/>
    </row>
    <row r="1043" spans="3:28" s="2437" customFormat="1" ht="12.75" customHeight="1">
      <c r="C1043" s="2442"/>
      <c r="D1043" s="2442"/>
      <c r="E1043" s="2442"/>
      <c r="F1043" s="2442"/>
      <c r="G1043" s="2442"/>
      <c r="H1043" s="2442"/>
      <c r="I1043" s="2442"/>
      <c r="J1043" s="2442"/>
      <c r="K1043" s="2442"/>
      <c r="L1043" s="2442"/>
      <c r="M1043" s="2442"/>
      <c r="N1043" s="2442"/>
      <c r="O1043" s="2442"/>
      <c r="P1043" s="2442"/>
      <c r="Q1043" s="2442"/>
      <c r="R1043" s="2442"/>
      <c r="S1043" s="2442"/>
      <c r="T1043" s="2442"/>
      <c r="U1043" s="2442"/>
      <c r="V1043" s="2442"/>
      <c r="W1043" s="2442"/>
      <c r="X1043" s="2442"/>
      <c r="Y1043" s="2442"/>
      <c r="Z1043" s="2442"/>
      <c r="AA1043" s="2442"/>
      <c r="AB1043" s="2447"/>
    </row>
    <row r="1044" spans="3:28" s="2437" customFormat="1" ht="12.75" customHeight="1">
      <c r="C1044" s="2442"/>
      <c r="D1044" s="2442"/>
      <c r="E1044" s="2442"/>
      <c r="F1044" s="2442"/>
      <c r="G1044" s="2442"/>
      <c r="H1044" s="2442"/>
      <c r="I1044" s="2442"/>
      <c r="J1044" s="2442"/>
      <c r="K1044" s="2442"/>
      <c r="L1044" s="2442"/>
      <c r="M1044" s="2442"/>
      <c r="N1044" s="2442"/>
      <c r="O1044" s="2442"/>
      <c r="P1044" s="2442"/>
      <c r="Q1044" s="2442"/>
      <c r="R1044" s="2442"/>
      <c r="S1044" s="2442"/>
      <c r="T1044" s="2442"/>
      <c r="U1044" s="2442"/>
      <c r="V1044" s="2442"/>
      <c r="W1044" s="2442"/>
      <c r="X1044" s="2442"/>
      <c r="Y1044" s="2442"/>
      <c r="Z1044" s="2442"/>
      <c r="AA1044" s="2442"/>
      <c r="AB1044" s="2447"/>
    </row>
    <row r="1045" spans="3:28" s="2437" customFormat="1" ht="12.75" customHeight="1">
      <c r="C1045" s="2442"/>
      <c r="D1045" s="2442"/>
      <c r="E1045" s="2442"/>
      <c r="F1045" s="2442"/>
      <c r="G1045" s="2442"/>
      <c r="H1045" s="2442"/>
      <c r="I1045" s="2442"/>
      <c r="J1045" s="2442"/>
      <c r="K1045" s="2442"/>
      <c r="L1045" s="2442"/>
      <c r="M1045" s="2442"/>
      <c r="N1045" s="2442"/>
      <c r="O1045" s="2442"/>
      <c r="P1045" s="2442"/>
      <c r="Q1045" s="2442"/>
      <c r="R1045" s="2442"/>
      <c r="S1045" s="2442"/>
      <c r="T1045" s="2442"/>
      <c r="U1045" s="2442"/>
      <c r="V1045" s="2442"/>
      <c r="W1045" s="2442"/>
      <c r="X1045" s="2442"/>
      <c r="Y1045" s="2442"/>
      <c r="Z1045" s="2442"/>
      <c r="AA1045" s="2442"/>
      <c r="AB1045" s="2447"/>
    </row>
    <row r="1046" spans="3:28" s="2437" customFormat="1" ht="12.75" customHeight="1">
      <c r="C1046" s="2442"/>
      <c r="D1046" s="2442"/>
      <c r="E1046" s="2442"/>
      <c r="F1046" s="2442"/>
      <c r="G1046" s="2442"/>
      <c r="H1046" s="2442"/>
      <c r="I1046" s="2442"/>
      <c r="J1046" s="2442"/>
      <c r="K1046" s="2442"/>
      <c r="L1046" s="2442"/>
      <c r="M1046" s="2442"/>
      <c r="N1046" s="2442"/>
      <c r="O1046" s="2442"/>
      <c r="P1046" s="2442"/>
      <c r="Q1046" s="2442"/>
      <c r="R1046" s="2442"/>
      <c r="S1046" s="2442"/>
      <c r="T1046" s="2442"/>
      <c r="U1046" s="2442"/>
      <c r="V1046" s="2442"/>
      <c r="W1046" s="2442"/>
      <c r="X1046" s="2442"/>
      <c r="Y1046" s="2442"/>
      <c r="Z1046" s="2442"/>
      <c r="AA1046" s="2442"/>
      <c r="AB1046" s="2447"/>
    </row>
    <row r="1047" spans="3:28" s="2437" customFormat="1" ht="12.75" customHeight="1">
      <c r="C1047" s="2442"/>
      <c r="D1047" s="2442"/>
      <c r="E1047" s="2442"/>
      <c r="F1047" s="2442"/>
      <c r="G1047" s="2442"/>
      <c r="H1047" s="2442"/>
      <c r="I1047" s="2442"/>
      <c r="J1047" s="2442"/>
      <c r="K1047" s="2442"/>
      <c r="L1047" s="2442"/>
      <c r="M1047" s="2442"/>
      <c r="N1047" s="2442"/>
      <c r="O1047" s="2442"/>
      <c r="P1047" s="2442"/>
      <c r="Q1047" s="2442"/>
      <c r="R1047" s="2442"/>
      <c r="S1047" s="2442"/>
      <c r="T1047" s="2442"/>
      <c r="U1047" s="2442"/>
      <c r="V1047" s="2442"/>
      <c r="W1047" s="2442"/>
      <c r="X1047" s="2442"/>
      <c r="Y1047" s="2442"/>
      <c r="Z1047" s="2442"/>
      <c r="AA1047" s="2442"/>
      <c r="AB1047" s="2447"/>
    </row>
    <row r="1048" spans="3:28" s="2437" customFormat="1" ht="12.75" customHeight="1">
      <c r="C1048" s="2442"/>
      <c r="D1048" s="2442"/>
      <c r="E1048" s="2442"/>
      <c r="F1048" s="2442"/>
      <c r="G1048" s="2442"/>
      <c r="H1048" s="2442"/>
      <c r="I1048" s="2442"/>
      <c r="J1048" s="2442"/>
      <c r="K1048" s="2442"/>
      <c r="L1048" s="2442"/>
      <c r="M1048" s="2442"/>
      <c r="N1048" s="2442"/>
      <c r="O1048" s="2442"/>
      <c r="P1048" s="2442"/>
      <c r="Q1048" s="2442"/>
      <c r="R1048" s="2442"/>
      <c r="S1048" s="2442"/>
      <c r="T1048" s="2442"/>
      <c r="U1048" s="2442"/>
      <c r="V1048" s="2442"/>
      <c r="W1048" s="2442"/>
      <c r="X1048" s="2442"/>
      <c r="Y1048" s="2442"/>
      <c r="Z1048" s="2442"/>
      <c r="AA1048" s="2442"/>
      <c r="AB1048" s="2447"/>
    </row>
    <row r="1049" spans="3:28" s="2437" customFormat="1" ht="12.75" customHeight="1">
      <c r="C1049" s="2442"/>
      <c r="D1049" s="2442"/>
      <c r="E1049" s="2442"/>
      <c r="F1049" s="2442"/>
      <c r="G1049" s="2442"/>
      <c r="H1049" s="2442"/>
      <c r="I1049" s="2442"/>
      <c r="J1049" s="2442"/>
      <c r="K1049" s="2442"/>
      <c r="L1049" s="2442"/>
      <c r="M1049" s="2442"/>
      <c r="N1049" s="2442"/>
      <c r="O1049" s="2442"/>
      <c r="P1049" s="2442"/>
      <c r="Q1049" s="2442"/>
      <c r="R1049" s="2442"/>
      <c r="S1049" s="2442"/>
      <c r="T1049" s="2442"/>
      <c r="U1049" s="2442"/>
      <c r="V1049" s="2442"/>
      <c r="W1049" s="2442"/>
      <c r="X1049" s="2442"/>
      <c r="Y1049" s="2442"/>
      <c r="Z1049" s="2442"/>
      <c r="AA1049" s="2442"/>
      <c r="AB1049" s="2447"/>
    </row>
    <row r="1050" spans="3:28" s="2437" customFormat="1" ht="12.75" customHeight="1">
      <c r="C1050" s="2442"/>
      <c r="D1050" s="2442"/>
      <c r="E1050" s="2442"/>
      <c r="F1050" s="2442"/>
      <c r="G1050" s="2442"/>
      <c r="H1050" s="2442"/>
      <c r="I1050" s="2442"/>
      <c r="J1050" s="2442"/>
      <c r="K1050" s="2442"/>
      <c r="L1050" s="2442"/>
      <c r="M1050" s="2442"/>
      <c r="N1050" s="2442"/>
      <c r="O1050" s="2442"/>
      <c r="P1050" s="2442"/>
      <c r="Q1050" s="2442"/>
      <c r="R1050" s="2442"/>
      <c r="S1050" s="2442"/>
      <c r="T1050" s="2442"/>
      <c r="U1050" s="2442"/>
      <c r="V1050" s="2442"/>
      <c r="W1050" s="2442"/>
      <c r="X1050" s="2442"/>
      <c r="Y1050" s="2442"/>
      <c r="Z1050" s="2442"/>
      <c r="AA1050" s="2442"/>
      <c r="AB1050" s="2447"/>
    </row>
    <row r="1051" spans="3:28" s="2437" customFormat="1" ht="12.75" customHeight="1">
      <c r="C1051" s="2442"/>
      <c r="D1051" s="2442"/>
      <c r="E1051" s="2442"/>
      <c r="F1051" s="2442"/>
      <c r="G1051" s="2442"/>
      <c r="H1051" s="2442"/>
      <c r="I1051" s="2442"/>
      <c r="J1051" s="2442"/>
      <c r="K1051" s="2442"/>
      <c r="L1051" s="2442"/>
      <c r="M1051" s="2442"/>
      <c r="N1051" s="2442"/>
      <c r="O1051" s="2442"/>
      <c r="P1051" s="2442"/>
      <c r="Q1051" s="2442"/>
      <c r="R1051" s="2442"/>
      <c r="S1051" s="2442"/>
      <c r="T1051" s="2442"/>
      <c r="U1051" s="2442"/>
      <c r="V1051" s="2442"/>
      <c r="W1051" s="2442"/>
      <c r="X1051" s="2442"/>
      <c r="Y1051" s="2442"/>
      <c r="Z1051" s="2442"/>
      <c r="AA1051" s="2442"/>
      <c r="AB1051" s="2447"/>
    </row>
    <row r="1052" spans="3:28" s="2437" customFormat="1" ht="12.75" customHeight="1">
      <c r="C1052" s="2442"/>
      <c r="D1052" s="2442"/>
      <c r="E1052" s="2442"/>
      <c r="F1052" s="2442"/>
      <c r="G1052" s="2442"/>
      <c r="H1052" s="2442"/>
      <c r="I1052" s="2442"/>
      <c r="J1052" s="2442"/>
      <c r="K1052" s="2442"/>
      <c r="L1052" s="2442"/>
      <c r="M1052" s="2442"/>
      <c r="N1052" s="2442"/>
      <c r="O1052" s="2442"/>
      <c r="P1052" s="2442"/>
      <c r="Q1052" s="2442"/>
      <c r="R1052" s="2442"/>
      <c r="S1052" s="2442"/>
      <c r="T1052" s="2442"/>
      <c r="U1052" s="2442"/>
      <c r="V1052" s="2442"/>
      <c r="W1052" s="2442"/>
      <c r="X1052" s="2442"/>
      <c r="Y1052" s="2442"/>
      <c r="Z1052" s="2442"/>
      <c r="AA1052" s="2442"/>
      <c r="AB1052" s="2447"/>
    </row>
    <row r="1053" spans="3:28" s="2437" customFormat="1" ht="12.75" customHeight="1">
      <c r="C1053" s="2442"/>
      <c r="D1053" s="2442"/>
      <c r="E1053" s="2442"/>
      <c r="F1053" s="2442"/>
      <c r="G1053" s="2442"/>
      <c r="H1053" s="2442"/>
      <c r="I1053" s="2442"/>
      <c r="J1053" s="2442"/>
      <c r="K1053" s="2442"/>
      <c r="L1053" s="2442"/>
      <c r="M1053" s="2442"/>
      <c r="N1053" s="2442"/>
      <c r="O1053" s="2442"/>
      <c r="P1053" s="2442"/>
      <c r="Q1053" s="2442"/>
      <c r="R1053" s="2442"/>
      <c r="S1053" s="2442"/>
      <c r="T1053" s="2442"/>
      <c r="U1053" s="2442"/>
      <c r="V1053" s="2442"/>
      <c r="W1053" s="2442"/>
      <c r="X1053" s="2442"/>
      <c r="Y1053" s="2442"/>
      <c r="Z1053" s="2442"/>
      <c r="AA1053" s="2442"/>
      <c r="AB1053" s="2447"/>
    </row>
    <row r="1054" spans="3:28" s="2437" customFormat="1" ht="12.75" customHeight="1">
      <c r="C1054" s="2442"/>
      <c r="D1054" s="2442"/>
      <c r="E1054" s="2442"/>
      <c r="F1054" s="2442"/>
      <c r="G1054" s="2442"/>
      <c r="H1054" s="2442"/>
      <c r="I1054" s="2442"/>
      <c r="J1054" s="2442"/>
      <c r="K1054" s="2442"/>
      <c r="L1054" s="2442"/>
      <c r="M1054" s="2442"/>
      <c r="N1054" s="2442"/>
      <c r="O1054" s="2442"/>
      <c r="P1054" s="2442"/>
      <c r="Q1054" s="2442"/>
      <c r="R1054" s="2442"/>
      <c r="S1054" s="2442"/>
      <c r="T1054" s="2442"/>
      <c r="U1054" s="2442"/>
      <c r="V1054" s="2442"/>
      <c r="W1054" s="2442"/>
      <c r="X1054" s="2442"/>
      <c r="Y1054" s="2442"/>
      <c r="Z1054" s="2442"/>
      <c r="AA1054" s="2442"/>
      <c r="AB1054" s="2447"/>
    </row>
    <row r="1055" spans="3:28" s="2437" customFormat="1" ht="12.75" customHeight="1">
      <c r="C1055" s="2442"/>
      <c r="D1055" s="2442"/>
      <c r="E1055" s="2442"/>
      <c r="F1055" s="2442"/>
      <c r="G1055" s="2442"/>
      <c r="H1055" s="2442"/>
      <c r="I1055" s="2442"/>
      <c r="J1055" s="2442"/>
      <c r="K1055" s="2442"/>
      <c r="L1055" s="2442"/>
      <c r="M1055" s="2442"/>
      <c r="N1055" s="2442"/>
      <c r="O1055" s="2442"/>
      <c r="P1055" s="2442"/>
      <c r="Q1055" s="2442"/>
      <c r="R1055" s="2442"/>
      <c r="S1055" s="2442"/>
      <c r="T1055" s="2442"/>
      <c r="U1055" s="2442"/>
      <c r="V1055" s="2442"/>
      <c r="W1055" s="2442"/>
      <c r="X1055" s="2442"/>
      <c r="Y1055" s="2442"/>
      <c r="Z1055" s="2442"/>
      <c r="AA1055" s="2442"/>
      <c r="AB1055" s="2447"/>
    </row>
    <row r="1056" spans="3:28" s="2437" customFormat="1" ht="12.75" customHeight="1">
      <c r="C1056" s="2442"/>
      <c r="D1056" s="2442"/>
      <c r="E1056" s="2442"/>
      <c r="F1056" s="2442"/>
      <c r="G1056" s="2442"/>
      <c r="H1056" s="2442"/>
      <c r="I1056" s="2442"/>
      <c r="J1056" s="2442"/>
      <c r="K1056" s="2442"/>
      <c r="L1056" s="2442"/>
      <c r="M1056" s="2442"/>
      <c r="N1056" s="2442"/>
      <c r="O1056" s="2442"/>
      <c r="P1056" s="2442"/>
      <c r="Q1056" s="2442"/>
      <c r="R1056" s="2442"/>
      <c r="S1056" s="2442"/>
      <c r="T1056" s="2442"/>
      <c r="U1056" s="2442"/>
      <c r="V1056" s="2442"/>
      <c r="W1056" s="2442"/>
      <c r="X1056" s="2442"/>
      <c r="Y1056" s="2442"/>
      <c r="Z1056" s="2442"/>
      <c r="AA1056" s="2442"/>
      <c r="AB1056" s="2447"/>
    </row>
    <row r="1057" spans="3:28" s="2437" customFormat="1" ht="12.75" customHeight="1">
      <c r="C1057" s="2442"/>
      <c r="D1057" s="2442"/>
      <c r="E1057" s="2442"/>
      <c r="F1057" s="2442"/>
      <c r="G1057" s="2442"/>
      <c r="H1057" s="2442"/>
      <c r="I1057" s="2442"/>
      <c r="J1057" s="2442"/>
      <c r="K1057" s="2442"/>
      <c r="L1057" s="2442"/>
      <c r="M1057" s="2442"/>
      <c r="N1057" s="2442"/>
      <c r="O1057" s="2442"/>
      <c r="P1057" s="2442"/>
      <c r="Q1057" s="2442"/>
      <c r="R1057" s="2442"/>
      <c r="S1057" s="2442"/>
      <c r="T1057" s="2442"/>
      <c r="U1057" s="2442"/>
      <c r="V1057" s="2442"/>
      <c r="W1057" s="2442"/>
      <c r="X1057" s="2442"/>
      <c r="Y1057" s="2442"/>
      <c r="Z1057" s="2442"/>
      <c r="AA1057" s="2442"/>
      <c r="AB1057" s="2447"/>
    </row>
    <row r="1058" spans="3:28" s="2437" customFormat="1" ht="12.75" customHeight="1">
      <c r="C1058" s="2442"/>
      <c r="D1058" s="2442"/>
      <c r="E1058" s="2442"/>
      <c r="F1058" s="2442"/>
      <c r="G1058" s="2442"/>
      <c r="H1058" s="2442"/>
      <c r="I1058" s="2442"/>
      <c r="J1058" s="2442"/>
      <c r="K1058" s="2442"/>
      <c r="L1058" s="2442"/>
      <c r="M1058" s="2442"/>
      <c r="N1058" s="2442"/>
      <c r="O1058" s="2442"/>
      <c r="P1058" s="2442"/>
      <c r="Q1058" s="2442"/>
      <c r="R1058" s="2442"/>
      <c r="S1058" s="2442"/>
      <c r="T1058" s="2442"/>
      <c r="U1058" s="2442"/>
      <c r="V1058" s="2442"/>
      <c r="W1058" s="2442"/>
      <c r="X1058" s="2442"/>
      <c r="Y1058" s="2442"/>
      <c r="Z1058" s="2442"/>
      <c r="AA1058" s="2442"/>
      <c r="AB1058" s="2447"/>
    </row>
    <row r="1059" spans="3:28" s="2437" customFormat="1" ht="12.75" customHeight="1">
      <c r="C1059" s="2442"/>
      <c r="D1059" s="2442"/>
      <c r="E1059" s="2442"/>
      <c r="F1059" s="2442"/>
      <c r="G1059" s="2442"/>
      <c r="H1059" s="2442"/>
      <c r="I1059" s="2442"/>
      <c r="J1059" s="2442"/>
      <c r="K1059" s="2442"/>
      <c r="L1059" s="2442"/>
      <c r="M1059" s="2442"/>
      <c r="N1059" s="2442"/>
      <c r="O1059" s="2442"/>
      <c r="P1059" s="2442"/>
      <c r="Q1059" s="2442"/>
      <c r="R1059" s="2442"/>
      <c r="S1059" s="2442"/>
      <c r="T1059" s="2442"/>
      <c r="U1059" s="2442"/>
      <c r="V1059" s="2442"/>
      <c r="W1059" s="2442"/>
      <c r="X1059" s="2442"/>
      <c r="Y1059" s="2442"/>
      <c r="Z1059" s="2442"/>
      <c r="AA1059" s="2442"/>
      <c r="AB1059" s="2447"/>
    </row>
    <row r="1060" spans="3:28" s="2437" customFormat="1" ht="12.75" customHeight="1">
      <c r="C1060" s="2442"/>
      <c r="D1060" s="2442"/>
      <c r="E1060" s="2442"/>
      <c r="F1060" s="2442"/>
      <c r="G1060" s="2442"/>
      <c r="H1060" s="2442"/>
      <c r="I1060" s="2442"/>
      <c r="J1060" s="2442"/>
      <c r="K1060" s="2442"/>
      <c r="L1060" s="2442"/>
      <c r="M1060" s="2442"/>
      <c r="N1060" s="2442"/>
      <c r="O1060" s="2442"/>
      <c r="P1060" s="2442"/>
      <c r="Q1060" s="2442"/>
      <c r="R1060" s="2442"/>
      <c r="S1060" s="2442"/>
      <c r="T1060" s="2442"/>
      <c r="U1060" s="2442"/>
      <c r="V1060" s="2442"/>
      <c r="W1060" s="2442"/>
      <c r="X1060" s="2442"/>
      <c r="Y1060" s="2442"/>
      <c r="Z1060" s="2442"/>
      <c r="AA1060" s="2442"/>
      <c r="AB1060" s="2447"/>
    </row>
    <row r="1061" spans="3:28" s="2437" customFormat="1" ht="12.75" customHeight="1">
      <c r="C1061" s="2442"/>
      <c r="D1061" s="2442"/>
      <c r="E1061" s="2442"/>
      <c r="F1061" s="2442"/>
      <c r="G1061" s="2442"/>
      <c r="H1061" s="2442"/>
      <c r="I1061" s="2442"/>
      <c r="J1061" s="2442"/>
      <c r="K1061" s="2442"/>
      <c r="L1061" s="2442"/>
      <c r="M1061" s="2442"/>
      <c r="N1061" s="2442"/>
      <c r="O1061" s="2442"/>
      <c r="P1061" s="2442"/>
      <c r="Q1061" s="2442"/>
      <c r="R1061" s="2442"/>
      <c r="S1061" s="2442"/>
      <c r="T1061" s="2442"/>
      <c r="U1061" s="2442"/>
      <c r="V1061" s="2442"/>
      <c r="W1061" s="2442"/>
      <c r="X1061" s="2442"/>
      <c r="Y1061" s="2442"/>
      <c r="Z1061" s="2442"/>
      <c r="AA1061" s="2442"/>
      <c r="AB1061" s="2447"/>
    </row>
    <row r="1062" spans="3:28" s="2437" customFormat="1" ht="12.75" customHeight="1">
      <c r="C1062" s="2442"/>
      <c r="D1062" s="2442"/>
      <c r="E1062" s="2442"/>
      <c r="F1062" s="2442"/>
      <c r="G1062" s="2442"/>
      <c r="H1062" s="2442"/>
      <c r="I1062" s="2442"/>
      <c r="J1062" s="2442"/>
      <c r="K1062" s="2442"/>
      <c r="L1062" s="2442"/>
      <c r="M1062" s="2442"/>
      <c r="N1062" s="2442"/>
      <c r="O1062" s="2442"/>
      <c r="P1062" s="2442"/>
      <c r="Q1062" s="2442"/>
      <c r="R1062" s="2442"/>
      <c r="S1062" s="2442"/>
      <c r="T1062" s="2442"/>
      <c r="U1062" s="2442"/>
      <c r="V1062" s="2442"/>
      <c r="W1062" s="2442"/>
      <c r="X1062" s="2442"/>
      <c r="Y1062" s="2442"/>
      <c r="Z1062" s="2442"/>
      <c r="AA1062" s="2442"/>
      <c r="AB1062" s="2447"/>
    </row>
    <row r="1063" spans="3:28" s="2437" customFormat="1" ht="12.75" customHeight="1">
      <c r="C1063" s="2442"/>
      <c r="D1063" s="2442"/>
      <c r="E1063" s="2442"/>
      <c r="F1063" s="2442"/>
      <c r="G1063" s="2442"/>
      <c r="H1063" s="2442"/>
      <c r="I1063" s="2442"/>
      <c r="J1063" s="2442"/>
      <c r="K1063" s="2442"/>
      <c r="L1063" s="2442"/>
      <c r="M1063" s="2442"/>
      <c r="N1063" s="2442"/>
      <c r="O1063" s="2442"/>
      <c r="P1063" s="2442"/>
      <c r="Q1063" s="2442"/>
      <c r="R1063" s="2442"/>
      <c r="S1063" s="2442"/>
      <c r="T1063" s="2442"/>
      <c r="U1063" s="2442"/>
      <c r="V1063" s="2442"/>
      <c r="W1063" s="2442"/>
      <c r="X1063" s="2442"/>
      <c r="Y1063" s="2442"/>
      <c r="Z1063" s="2442"/>
      <c r="AA1063" s="2442"/>
      <c r="AB1063" s="2447"/>
    </row>
    <row r="1064" spans="3:28" s="2437" customFormat="1" ht="12.75" customHeight="1">
      <c r="C1064" s="2442"/>
      <c r="D1064" s="2442"/>
      <c r="E1064" s="2442"/>
      <c r="F1064" s="2442"/>
      <c r="G1064" s="2442"/>
      <c r="H1064" s="2442"/>
      <c r="I1064" s="2442"/>
      <c r="J1064" s="2442"/>
      <c r="K1064" s="2442"/>
      <c r="L1064" s="2442"/>
      <c r="M1064" s="2442"/>
      <c r="N1064" s="2442"/>
      <c r="O1064" s="2442"/>
      <c r="P1064" s="2442"/>
      <c r="Q1064" s="2442"/>
      <c r="R1064" s="2442"/>
      <c r="S1064" s="2442"/>
      <c r="T1064" s="2442"/>
      <c r="U1064" s="2442"/>
      <c r="V1064" s="2442"/>
      <c r="W1064" s="2442"/>
      <c r="X1064" s="2442"/>
      <c r="Y1064" s="2442"/>
      <c r="Z1064" s="2442"/>
      <c r="AA1064" s="2442"/>
      <c r="AB1064" s="2447"/>
    </row>
    <row r="1065" spans="3:28" s="2437" customFormat="1" ht="12.75" customHeight="1">
      <c r="C1065" s="2442"/>
      <c r="D1065" s="2442"/>
      <c r="E1065" s="2442"/>
      <c r="F1065" s="2442"/>
      <c r="G1065" s="2442"/>
      <c r="H1065" s="2442"/>
      <c r="I1065" s="2442"/>
      <c r="J1065" s="2442"/>
      <c r="K1065" s="2442"/>
      <c r="L1065" s="2442"/>
      <c r="M1065" s="2442"/>
      <c r="N1065" s="2442"/>
      <c r="O1065" s="2442"/>
      <c r="P1065" s="2442"/>
      <c r="Q1065" s="2442"/>
      <c r="R1065" s="2442"/>
      <c r="S1065" s="2442"/>
      <c r="T1065" s="2442"/>
      <c r="U1065" s="2442"/>
      <c r="V1065" s="2442"/>
      <c r="W1065" s="2442"/>
      <c r="X1065" s="2442"/>
      <c r="Y1065" s="2442"/>
      <c r="Z1065" s="2442"/>
      <c r="AA1065" s="2442"/>
      <c r="AB1065" s="2447"/>
    </row>
    <row r="1066" spans="3:28" s="2437" customFormat="1" ht="12.75" customHeight="1">
      <c r="C1066" s="2442"/>
      <c r="D1066" s="2442"/>
      <c r="E1066" s="2442"/>
      <c r="F1066" s="2442"/>
      <c r="G1066" s="2442"/>
      <c r="H1066" s="2442"/>
      <c r="I1066" s="2442"/>
      <c r="J1066" s="2442"/>
      <c r="K1066" s="2442"/>
      <c r="L1066" s="2442"/>
      <c r="M1066" s="2442"/>
      <c r="N1066" s="2442"/>
      <c r="O1066" s="2442"/>
      <c r="P1066" s="2442"/>
      <c r="Q1066" s="2442"/>
      <c r="R1066" s="2442"/>
      <c r="S1066" s="2442"/>
      <c r="T1066" s="2442"/>
      <c r="U1066" s="2442"/>
      <c r="V1066" s="2442"/>
      <c r="W1066" s="2442"/>
      <c r="X1066" s="2442"/>
      <c r="Y1066" s="2442"/>
      <c r="Z1066" s="2442"/>
      <c r="AA1066" s="2442"/>
      <c r="AB1066" s="2447"/>
    </row>
    <row r="1067" spans="3:28" s="2437" customFormat="1" ht="12.75" customHeight="1">
      <c r="C1067" s="2442"/>
      <c r="D1067" s="2442"/>
      <c r="E1067" s="2442"/>
      <c r="F1067" s="2442"/>
      <c r="G1067" s="2442"/>
      <c r="H1067" s="2442"/>
      <c r="I1067" s="2442"/>
      <c r="J1067" s="2442"/>
      <c r="K1067" s="2442"/>
      <c r="L1067" s="2442"/>
      <c r="M1067" s="2442"/>
      <c r="N1067" s="2442"/>
      <c r="O1067" s="2442"/>
      <c r="P1067" s="2442"/>
      <c r="Q1067" s="2442"/>
      <c r="R1067" s="2442"/>
      <c r="S1067" s="2442"/>
      <c r="T1067" s="2442"/>
      <c r="U1067" s="2442"/>
      <c r="V1067" s="2442"/>
      <c r="W1067" s="2442"/>
      <c r="X1067" s="2442"/>
      <c r="Y1067" s="2442"/>
      <c r="Z1067" s="2442"/>
      <c r="AA1067" s="2442"/>
      <c r="AB1067" s="2447"/>
    </row>
    <row r="1068" spans="3:28" s="2437" customFormat="1" ht="12.75" customHeight="1">
      <c r="C1068" s="2442"/>
      <c r="D1068" s="2442"/>
      <c r="E1068" s="2442"/>
      <c r="F1068" s="2442"/>
      <c r="G1068" s="2442"/>
      <c r="H1068" s="2442"/>
      <c r="I1068" s="2442"/>
      <c r="J1068" s="2442"/>
      <c r="K1068" s="2442"/>
      <c r="L1068" s="2442"/>
      <c r="M1068" s="2442"/>
      <c r="N1068" s="2442"/>
      <c r="O1068" s="2442"/>
      <c r="P1068" s="2442"/>
      <c r="Q1068" s="2442"/>
      <c r="R1068" s="2442"/>
      <c r="S1068" s="2442"/>
      <c r="T1068" s="2442"/>
      <c r="U1068" s="2442"/>
      <c r="V1068" s="2442"/>
      <c r="W1068" s="2442"/>
      <c r="X1068" s="2442"/>
      <c r="Y1068" s="2442"/>
      <c r="Z1068" s="2442"/>
      <c r="AA1068" s="2442"/>
      <c r="AB1068" s="2447"/>
    </row>
    <row r="1069" spans="3:28" s="2437" customFormat="1" ht="12.75" customHeight="1">
      <c r="C1069" s="2442"/>
      <c r="D1069" s="2442"/>
      <c r="E1069" s="2442"/>
      <c r="F1069" s="2442"/>
      <c r="G1069" s="2442"/>
      <c r="H1069" s="2442"/>
      <c r="I1069" s="2442"/>
      <c r="J1069" s="2442"/>
      <c r="K1069" s="2442"/>
      <c r="L1069" s="2442"/>
      <c r="M1069" s="2442"/>
      <c r="N1069" s="2442"/>
      <c r="O1069" s="2442"/>
      <c r="P1069" s="2442"/>
      <c r="Q1069" s="2442"/>
      <c r="R1069" s="2442"/>
      <c r="S1069" s="2442"/>
      <c r="T1069" s="2442"/>
      <c r="U1069" s="2442"/>
      <c r="V1069" s="2442"/>
      <c r="W1069" s="2442"/>
      <c r="X1069" s="2442"/>
      <c r="Y1069" s="2442"/>
      <c r="Z1069" s="2442"/>
      <c r="AA1069" s="2442"/>
      <c r="AB1069" s="2447"/>
    </row>
    <row r="1070" spans="3:28" s="2437" customFormat="1" ht="12.75" customHeight="1">
      <c r="C1070" s="2442"/>
      <c r="D1070" s="2442"/>
      <c r="E1070" s="2442"/>
      <c r="F1070" s="2442"/>
      <c r="G1070" s="2442"/>
      <c r="H1070" s="2442"/>
      <c r="I1070" s="2442"/>
      <c r="J1070" s="2442"/>
      <c r="K1070" s="2442"/>
      <c r="L1070" s="2442"/>
      <c r="M1070" s="2442"/>
      <c r="N1070" s="2442"/>
      <c r="O1070" s="2442"/>
      <c r="P1070" s="2442"/>
      <c r="Q1070" s="2442"/>
      <c r="R1070" s="2442"/>
      <c r="S1070" s="2442"/>
      <c r="T1070" s="2442"/>
      <c r="U1070" s="2442"/>
      <c r="V1070" s="2442"/>
      <c r="W1070" s="2442"/>
      <c r="X1070" s="2442"/>
      <c r="Y1070" s="2442"/>
      <c r="Z1070" s="2442"/>
      <c r="AA1070" s="2442"/>
      <c r="AB1070" s="2447"/>
    </row>
    <row r="1071" spans="3:28" s="2437" customFormat="1" ht="12.75" customHeight="1">
      <c r="C1071" s="2442"/>
      <c r="D1071" s="2442"/>
      <c r="E1071" s="2442"/>
      <c r="F1071" s="2442"/>
      <c r="G1071" s="2442"/>
      <c r="H1071" s="2442"/>
      <c r="I1071" s="2442"/>
      <c r="J1071" s="2442"/>
      <c r="K1071" s="2442"/>
      <c r="L1071" s="2442"/>
      <c r="M1071" s="2442"/>
      <c r="N1071" s="2442"/>
      <c r="O1071" s="2442"/>
      <c r="P1071" s="2442"/>
      <c r="Q1071" s="2442"/>
      <c r="R1071" s="2442"/>
      <c r="S1071" s="2442"/>
      <c r="T1071" s="2442"/>
      <c r="U1071" s="2442"/>
      <c r="V1071" s="2442"/>
      <c r="W1071" s="2442"/>
      <c r="X1071" s="2442"/>
      <c r="Y1071" s="2442"/>
      <c r="Z1071" s="2442"/>
      <c r="AA1071" s="2442"/>
      <c r="AB1071" s="2447"/>
    </row>
    <row r="1072" spans="3:28" s="2437" customFormat="1" ht="12.75" customHeight="1">
      <c r="C1072" s="2442"/>
      <c r="D1072" s="2442"/>
      <c r="E1072" s="2442"/>
      <c r="F1072" s="2442"/>
      <c r="G1072" s="2442"/>
      <c r="H1072" s="2442"/>
      <c r="I1072" s="2442"/>
      <c r="J1072" s="2442"/>
      <c r="K1072" s="2442"/>
      <c r="L1072" s="2442"/>
      <c r="M1072" s="2442"/>
      <c r="N1072" s="2442"/>
      <c r="O1072" s="2442"/>
      <c r="P1072" s="2442"/>
      <c r="Q1072" s="2442"/>
      <c r="R1072" s="2442"/>
      <c r="S1072" s="2442"/>
      <c r="T1072" s="2442"/>
      <c r="U1072" s="2442"/>
      <c r="V1072" s="2442"/>
      <c r="W1072" s="2442"/>
      <c r="X1072" s="2442"/>
      <c r="Y1072" s="2442"/>
      <c r="Z1072" s="2442"/>
      <c r="AA1072" s="2442"/>
      <c r="AB1072" s="2447"/>
    </row>
    <row r="1073" spans="3:28" s="2437" customFormat="1" ht="12.75" customHeight="1">
      <c r="C1073" s="2442"/>
      <c r="D1073" s="2442"/>
      <c r="E1073" s="2442"/>
      <c r="F1073" s="2442"/>
      <c r="G1073" s="2442"/>
      <c r="H1073" s="2442"/>
      <c r="I1073" s="2442"/>
      <c r="J1073" s="2442"/>
      <c r="K1073" s="2442"/>
      <c r="L1073" s="2442"/>
      <c r="M1073" s="2442"/>
      <c r="N1073" s="2442"/>
      <c r="O1073" s="2442"/>
      <c r="P1073" s="2442"/>
      <c r="Q1073" s="2442"/>
      <c r="R1073" s="2442"/>
      <c r="S1073" s="2442"/>
      <c r="T1073" s="2442"/>
      <c r="U1073" s="2442"/>
      <c r="V1073" s="2442"/>
      <c r="W1073" s="2442"/>
      <c r="X1073" s="2442"/>
      <c r="Y1073" s="2442"/>
      <c r="Z1073" s="2442"/>
      <c r="AA1073" s="2442"/>
      <c r="AB1073" s="2447"/>
    </row>
    <row r="1074" spans="3:28" s="2437" customFormat="1" ht="12.75" customHeight="1">
      <c r="C1074" s="2442"/>
      <c r="D1074" s="2442"/>
      <c r="E1074" s="2442"/>
      <c r="F1074" s="2442"/>
      <c r="G1074" s="2442"/>
      <c r="H1074" s="2442"/>
      <c r="I1074" s="2442"/>
      <c r="J1074" s="2442"/>
      <c r="K1074" s="2442"/>
      <c r="L1074" s="2442"/>
      <c r="M1074" s="2442"/>
      <c r="N1074" s="2442"/>
      <c r="O1074" s="2442"/>
      <c r="P1074" s="2442"/>
      <c r="Q1074" s="2442"/>
      <c r="R1074" s="2442"/>
      <c r="S1074" s="2442"/>
      <c r="T1074" s="2442"/>
      <c r="U1074" s="2442"/>
      <c r="V1074" s="2442"/>
      <c r="W1074" s="2442"/>
      <c r="X1074" s="2442"/>
      <c r="Y1074" s="2442"/>
      <c r="Z1074" s="2442"/>
      <c r="AA1074" s="2442"/>
      <c r="AB1074" s="2447"/>
    </row>
    <row r="1075" spans="3:28" s="2437" customFormat="1" ht="12.75" customHeight="1">
      <c r="C1075" s="2442"/>
      <c r="D1075" s="2442"/>
      <c r="E1075" s="2442"/>
      <c r="F1075" s="2442"/>
      <c r="G1075" s="2442"/>
      <c r="H1075" s="2442"/>
      <c r="I1075" s="2442"/>
      <c r="J1075" s="2442"/>
      <c r="K1075" s="2442"/>
      <c r="L1075" s="2442"/>
      <c r="M1075" s="2442"/>
      <c r="N1075" s="2442"/>
      <c r="O1075" s="2442"/>
      <c r="P1075" s="2442"/>
      <c r="Q1075" s="2442"/>
      <c r="R1075" s="2442"/>
      <c r="S1075" s="2442"/>
      <c r="T1075" s="2442"/>
      <c r="U1075" s="2442"/>
      <c r="V1075" s="2442"/>
      <c r="W1075" s="2442"/>
      <c r="X1075" s="2442"/>
      <c r="Y1075" s="2442"/>
      <c r="Z1075" s="2442"/>
      <c r="AA1075" s="2442"/>
      <c r="AB1075" s="2447"/>
    </row>
    <row r="1076" spans="3:28" s="2437" customFormat="1" ht="12.75" customHeight="1">
      <c r="C1076" s="2442"/>
      <c r="D1076" s="2442"/>
      <c r="E1076" s="2442"/>
      <c r="F1076" s="2442"/>
      <c r="G1076" s="2442"/>
      <c r="H1076" s="2442"/>
      <c r="I1076" s="2442"/>
      <c r="J1076" s="2442"/>
      <c r="K1076" s="2442"/>
      <c r="L1076" s="2442"/>
      <c r="M1076" s="2442"/>
      <c r="N1076" s="2442"/>
      <c r="O1076" s="2442"/>
      <c r="P1076" s="2442"/>
      <c r="Q1076" s="2442"/>
      <c r="R1076" s="2442"/>
      <c r="S1076" s="2442"/>
      <c r="T1076" s="2442"/>
      <c r="U1076" s="2442"/>
      <c r="V1076" s="2442"/>
      <c r="W1076" s="2442"/>
      <c r="X1076" s="2442"/>
      <c r="Y1076" s="2442"/>
      <c r="Z1076" s="2442"/>
      <c r="AA1076" s="2442"/>
      <c r="AB1076" s="2447"/>
    </row>
    <row r="1077" spans="3:28" s="2437" customFormat="1" ht="12.75" customHeight="1">
      <c r="C1077" s="2442"/>
      <c r="D1077" s="2442"/>
      <c r="E1077" s="2442"/>
      <c r="F1077" s="2442"/>
      <c r="G1077" s="2442"/>
      <c r="H1077" s="2442"/>
      <c r="I1077" s="2442"/>
      <c r="J1077" s="2442"/>
      <c r="K1077" s="2442"/>
      <c r="L1077" s="2442"/>
      <c r="M1077" s="2442"/>
      <c r="N1077" s="2442"/>
      <c r="O1077" s="2442"/>
      <c r="P1077" s="2442"/>
      <c r="Q1077" s="2442"/>
      <c r="R1077" s="2442"/>
      <c r="S1077" s="2442"/>
      <c r="T1077" s="2442"/>
      <c r="U1077" s="2442"/>
      <c r="V1077" s="2442"/>
      <c r="W1077" s="2442"/>
      <c r="X1077" s="2442"/>
      <c r="Y1077" s="2442"/>
      <c r="Z1077" s="2442"/>
      <c r="AA1077" s="2442"/>
      <c r="AB1077" s="2447"/>
    </row>
    <row r="1078" spans="3:28" s="2437" customFormat="1" ht="12.75" customHeight="1">
      <c r="C1078" s="2442"/>
      <c r="D1078" s="2442"/>
      <c r="E1078" s="2442"/>
      <c r="F1078" s="2442"/>
      <c r="G1078" s="2442"/>
      <c r="H1078" s="2442"/>
      <c r="I1078" s="2442"/>
      <c r="J1078" s="2442"/>
      <c r="K1078" s="2442"/>
      <c r="L1078" s="2442"/>
      <c r="M1078" s="2442"/>
      <c r="N1078" s="2442"/>
      <c r="O1078" s="2442"/>
      <c r="P1078" s="2442"/>
      <c r="Q1078" s="2442"/>
      <c r="R1078" s="2442"/>
      <c r="S1078" s="2442"/>
      <c r="T1078" s="2442"/>
      <c r="U1078" s="2442"/>
      <c r="V1078" s="2442"/>
      <c r="W1078" s="2442"/>
      <c r="X1078" s="2442"/>
      <c r="Y1078" s="2442"/>
      <c r="Z1078" s="2442"/>
      <c r="AA1078" s="2442"/>
      <c r="AB1078" s="2447"/>
    </row>
    <row r="1079" spans="3:28" s="2437" customFormat="1" ht="12.75" customHeight="1">
      <c r="C1079" s="2442"/>
      <c r="D1079" s="2442"/>
      <c r="E1079" s="2442"/>
      <c r="F1079" s="2442"/>
      <c r="G1079" s="2442"/>
      <c r="H1079" s="2442"/>
      <c r="I1079" s="2442"/>
      <c r="J1079" s="2442"/>
      <c r="K1079" s="2442"/>
      <c r="L1079" s="2442"/>
      <c r="M1079" s="2442"/>
      <c r="N1079" s="2442"/>
      <c r="O1079" s="2442"/>
      <c r="P1079" s="2442"/>
      <c r="Q1079" s="2442"/>
      <c r="R1079" s="2442"/>
      <c r="S1079" s="2442"/>
      <c r="T1079" s="2442"/>
      <c r="U1079" s="2442"/>
      <c r="V1079" s="2442"/>
      <c r="W1079" s="2442"/>
      <c r="X1079" s="2442"/>
      <c r="Y1079" s="2442"/>
      <c r="Z1079" s="2442"/>
      <c r="AA1079" s="2442"/>
      <c r="AB1079" s="2447"/>
    </row>
    <row r="1080" spans="3:28" s="2437" customFormat="1" ht="12.75" customHeight="1">
      <c r="C1080" s="2442"/>
      <c r="D1080" s="2442"/>
      <c r="E1080" s="2442"/>
      <c r="F1080" s="2442"/>
      <c r="G1080" s="2442"/>
      <c r="H1080" s="2442"/>
      <c r="I1080" s="2442"/>
      <c r="J1080" s="2442"/>
      <c r="K1080" s="2442"/>
      <c r="L1080" s="2442"/>
      <c r="M1080" s="2442"/>
      <c r="N1080" s="2442"/>
      <c r="O1080" s="2442"/>
      <c r="P1080" s="2442"/>
      <c r="Q1080" s="2442"/>
      <c r="R1080" s="2442"/>
      <c r="S1080" s="2442"/>
      <c r="T1080" s="2442"/>
      <c r="U1080" s="2442"/>
      <c r="V1080" s="2442"/>
      <c r="W1080" s="2442"/>
      <c r="X1080" s="2442"/>
      <c r="Y1080" s="2442"/>
      <c r="Z1080" s="2442"/>
      <c r="AA1080" s="2442"/>
      <c r="AB1080" s="2447"/>
    </row>
    <row r="1081" spans="3:28" s="2437" customFormat="1" ht="12.75" customHeight="1">
      <c r="C1081" s="2442"/>
      <c r="D1081" s="2442"/>
      <c r="E1081" s="2442"/>
      <c r="F1081" s="2442"/>
      <c r="G1081" s="2442"/>
      <c r="H1081" s="2442"/>
      <c r="I1081" s="2442"/>
      <c r="J1081" s="2442"/>
      <c r="K1081" s="2442"/>
      <c r="L1081" s="2442"/>
      <c r="M1081" s="2442"/>
      <c r="N1081" s="2442"/>
      <c r="O1081" s="2442"/>
      <c r="P1081" s="2442"/>
      <c r="Q1081" s="2442"/>
      <c r="R1081" s="2442"/>
      <c r="S1081" s="2442"/>
      <c r="T1081" s="2442"/>
      <c r="U1081" s="2442"/>
      <c r="V1081" s="2442"/>
      <c r="W1081" s="2442"/>
      <c r="X1081" s="2442"/>
      <c r="Y1081" s="2442"/>
      <c r="Z1081" s="2442"/>
      <c r="AA1081" s="2442"/>
      <c r="AB1081" s="2447"/>
    </row>
    <row r="1082" spans="3:28" s="2437" customFormat="1" ht="12.75" customHeight="1">
      <c r="C1082" s="2442"/>
      <c r="D1082" s="2442"/>
      <c r="E1082" s="2442"/>
      <c r="F1082" s="2442"/>
      <c r="G1082" s="2442"/>
      <c r="H1082" s="2442"/>
      <c r="I1082" s="2442"/>
      <c r="J1082" s="2442"/>
      <c r="K1082" s="2442"/>
      <c r="L1082" s="2442"/>
      <c r="M1082" s="2442"/>
      <c r="N1082" s="2442"/>
      <c r="O1082" s="2442"/>
      <c r="P1082" s="2442"/>
      <c r="Q1082" s="2442"/>
      <c r="R1082" s="2442"/>
      <c r="S1082" s="2442"/>
      <c r="T1082" s="2442"/>
      <c r="U1082" s="2442"/>
      <c r="V1082" s="2442"/>
      <c r="W1082" s="2442"/>
      <c r="X1082" s="2442"/>
      <c r="Y1082" s="2442"/>
      <c r="Z1082" s="2442"/>
      <c r="AA1082" s="2442"/>
      <c r="AB1082" s="2447"/>
    </row>
    <row r="1083" spans="3:28" s="2437" customFormat="1" ht="12.75" customHeight="1">
      <c r="C1083" s="2442"/>
      <c r="D1083" s="2442"/>
      <c r="E1083" s="2442"/>
      <c r="F1083" s="2442"/>
      <c r="G1083" s="2442"/>
      <c r="H1083" s="2442"/>
      <c r="I1083" s="2442"/>
      <c r="J1083" s="2442"/>
      <c r="K1083" s="2442"/>
      <c r="L1083" s="2442"/>
      <c r="M1083" s="2442"/>
      <c r="N1083" s="2442"/>
      <c r="O1083" s="2442"/>
      <c r="P1083" s="2442"/>
      <c r="Q1083" s="2442"/>
      <c r="R1083" s="2442"/>
      <c r="S1083" s="2442"/>
      <c r="T1083" s="2442"/>
      <c r="U1083" s="2442"/>
      <c r="V1083" s="2442"/>
      <c r="W1083" s="2442"/>
      <c r="X1083" s="2442"/>
      <c r="Y1083" s="2442"/>
      <c r="Z1083" s="2442"/>
      <c r="AA1083" s="2442"/>
      <c r="AB1083" s="2447"/>
    </row>
    <row r="1084" spans="3:28" s="2437" customFormat="1" ht="12.75" customHeight="1">
      <c r="C1084" s="2442"/>
      <c r="D1084" s="2442"/>
      <c r="E1084" s="2442"/>
      <c r="F1084" s="2442"/>
      <c r="G1084" s="2442"/>
      <c r="H1084" s="2442"/>
      <c r="I1084" s="2442"/>
      <c r="J1084" s="2442"/>
      <c r="K1084" s="2442"/>
      <c r="L1084" s="2442"/>
      <c r="M1084" s="2442"/>
      <c r="N1084" s="2442"/>
      <c r="O1084" s="2442"/>
      <c r="P1084" s="2442"/>
      <c r="Q1084" s="2442"/>
      <c r="R1084" s="2442"/>
      <c r="S1084" s="2442"/>
      <c r="T1084" s="2442"/>
      <c r="U1084" s="2442"/>
      <c r="V1084" s="2442"/>
      <c r="W1084" s="2442"/>
      <c r="X1084" s="2442"/>
      <c r="Y1084" s="2442"/>
      <c r="Z1084" s="2442"/>
      <c r="AA1084" s="2442"/>
      <c r="AB1084" s="2447"/>
    </row>
    <row r="1085" spans="3:28" s="2437" customFormat="1" ht="12.75" customHeight="1">
      <c r="C1085" s="2442"/>
      <c r="D1085" s="2442"/>
      <c r="E1085" s="2442"/>
      <c r="F1085" s="2442"/>
      <c r="G1085" s="2442"/>
      <c r="H1085" s="2442"/>
      <c r="I1085" s="2442"/>
      <c r="J1085" s="2442"/>
      <c r="K1085" s="2442"/>
      <c r="L1085" s="2442"/>
      <c r="M1085" s="2442"/>
      <c r="N1085" s="2442"/>
      <c r="O1085" s="2442"/>
      <c r="P1085" s="2442"/>
      <c r="Q1085" s="2442"/>
      <c r="R1085" s="2442"/>
      <c r="S1085" s="2442"/>
      <c r="T1085" s="2442"/>
      <c r="U1085" s="2442"/>
      <c r="V1085" s="2442"/>
      <c r="W1085" s="2442"/>
      <c r="X1085" s="2442"/>
      <c r="Y1085" s="2442"/>
      <c r="Z1085" s="2442"/>
      <c r="AA1085" s="2442"/>
      <c r="AB1085" s="2447"/>
    </row>
    <row r="1086" spans="3:28" s="2437" customFormat="1" ht="12.75" customHeight="1">
      <c r="C1086" s="2442"/>
      <c r="D1086" s="2442"/>
      <c r="E1086" s="2442"/>
      <c r="F1086" s="2442"/>
      <c r="G1086" s="2442"/>
      <c r="H1086" s="2442"/>
      <c r="I1086" s="2442"/>
      <c r="J1086" s="2442"/>
      <c r="K1086" s="2442"/>
      <c r="L1086" s="2442"/>
      <c r="M1086" s="2442"/>
      <c r="N1086" s="2442"/>
      <c r="O1086" s="2442"/>
      <c r="P1086" s="2442"/>
      <c r="Q1086" s="2442"/>
      <c r="R1086" s="2442"/>
      <c r="S1086" s="2442"/>
      <c r="T1086" s="2442"/>
      <c r="U1086" s="2442"/>
      <c r="V1086" s="2442"/>
      <c r="W1086" s="2442"/>
      <c r="X1086" s="2442"/>
      <c r="Y1086" s="2442"/>
      <c r="Z1086" s="2442"/>
      <c r="AA1086" s="2442"/>
      <c r="AB1086" s="2447"/>
    </row>
    <row r="1087" spans="3:28" s="2437" customFormat="1" ht="12.75" customHeight="1">
      <c r="C1087" s="2442"/>
      <c r="D1087" s="2442"/>
      <c r="E1087" s="2442"/>
      <c r="F1087" s="2442"/>
      <c r="G1087" s="2442"/>
      <c r="H1087" s="2442"/>
      <c r="I1087" s="2442"/>
      <c r="J1087" s="2442"/>
      <c r="K1087" s="2442"/>
      <c r="L1087" s="2442"/>
      <c r="M1087" s="2442"/>
      <c r="N1087" s="2442"/>
      <c r="O1087" s="2442"/>
      <c r="P1087" s="2442"/>
      <c r="Q1087" s="2442"/>
      <c r="R1087" s="2442"/>
      <c r="S1087" s="2442"/>
      <c r="T1087" s="2442"/>
      <c r="U1087" s="2442"/>
      <c r="V1087" s="2442"/>
      <c r="W1087" s="2442"/>
      <c r="X1087" s="2442"/>
      <c r="Y1087" s="2442"/>
      <c r="Z1087" s="2442"/>
      <c r="AA1087" s="2442"/>
      <c r="AB1087" s="2447"/>
    </row>
    <row r="1088" spans="3:28" s="2437" customFormat="1" ht="12.75" customHeight="1">
      <c r="C1088" s="2442"/>
      <c r="D1088" s="2442"/>
      <c r="E1088" s="2442"/>
      <c r="F1088" s="2442"/>
      <c r="G1088" s="2442"/>
      <c r="H1088" s="2442"/>
      <c r="I1088" s="2442"/>
      <c r="J1088" s="2442"/>
      <c r="K1088" s="2442"/>
      <c r="L1088" s="2442"/>
      <c r="M1088" s="2442"/>
      <c r="N1088" s="2442"/>
      <c r="O1088" s="2442"/>
      <c r="P1088" s="2442"/>
      <c r="Q1088" s="2442"/>
      <c r="R1088" s="2442"/>
      <c r="S1088" s="2442"/>
      <c r="T1088" s="2442"/>
      <c r="U1088" s="2442"/>
      <c r="V1088" s="2442"/>
      <c r="W1088" s="2442"/>
      <c r="X1088" s="2442"/>
      <c r="Y1088" s="2442"/>
      <c r="Z1088" s="2442"/>
      <c r="AA1088" s="2442"/>
      <c r="AB1088" s="2447"/>
    </row>
    <row r="1089" spans="3:28" s="2437" customFormat="1" ht="12.75" customHeight="1">
      <c r="C1089" s="2442"/>
      <c r="D1089" s="2442"/>
      <c r="E1089" s="2442"/>
      <c r="F1089" s="2442"/>
      <c r="G1089" s="2442"/>
      <c r="H1089" s="2442"/>
      <c r="I1089" s="2442"/>
      <c r="J1089" s="2442"/>
      <c r="K1089" s="2442"/>
      <c r="L1089" s="2442"/>
      <c r="M1089" s="2442"/>
      <c r="N1089" s="2442"/>
      <c r="O1089" s="2442"/>
      <c r="P1089" s="2442"/>
      <c r="Q1089" s="2442"/>
      <c r="R1089" s="2442"/>
      <c r="S1089" s="2442"/>
      <c r="T1089" s="2442"/>
      <c r="U1089" s="2442"/>
      <c r="V1089" s="2442"/>
      <c r="W1089" s="2442"/>
      <c r="X1089" s="2442"/>
      <c r="Y1089" s="2442"/>
      <c r="Z1089" s="2442"/>
      <c r="AA1089" s="2442"/>
      <c r="AB1089" s="2447"/>
    </row>
    <row r="1090" spans="3:28" s="2437" customFormat="1" ht="12.75" customHeight="1">
      <c r="C1090" s="2442"/>
      <c r="D1090" s="2442"/>
      <c r="E1090" s="2442"/>
      <c r="F1090" s="2442"/>
      <c r="G1090" s="2442"/>
      <c r="H1090" s="2442"/>
      <c r="I1090" s="2442"/>
      <c r="J1090" s="2442"/>
      <c r="K1090" s="2442"/>
      <c r="L1090" s="2442"/>
      <c r="M1090" s="2442"/>
      <c r="N1090" s="2442"/>
      <c r="O1090" s="2442"/>
      <c r="P1090" s="2442"/>
      <c r="Q1090" s="2442"/>
      <c r="R1090" s="2442"/>
      <c r="S1090" s="2442"/>
      <c r="T1090" s="2442"/>
      <c r="U1090" s="2442"/>
      <c r="V1090" s="2442"/>
      <c r="W1090" s="2442"/>
      <c r="X1090" s="2442"/>
      <c r="Y1090" s="2442"/>
      <c r="Z1090" s="2442"/>
      <c r="AA1090" s="2442"/>
      <c r="AB1090" s="2447"/>
    </row>
    <row r="1091" spans="3:28" s="2437" customFormat="1" ht="12.75" customHeight="1">
      <c r="C1091" s="2442"/>
      <c r="D1091" s="2442"/>
      <c r="E1091" s="2442"/>
      <c r="F1091" s="2442"/>
      <c r="G1091" s="2442"/>
      <c r="H1091" s="2442"/>
      <c r="I1091" s="2442"/>
      <c r="J1091" s="2442"/>
      <c r="K1091" s="2442"/>
      <c r="L1091" s="2442"/>
      <c r="M1091" s="2442"/>
      <c r="N1091" s="2442"/>
      <c r="O1091" s="2442"/>
      <c r="P1091" s="2442"/>
      <c r="Q1091" s="2442"/>
      <c r="R1091" s="2442"/>
      <c r="S1091" s="2442"/>
      <c r="T1091" s="2442"/>
      <c r="U1091" s="2442"/>
      <c r="V1091" s="2442"/>
      <c r="W1091" s="2442"/>
      <c r="X1091" s="2442"/>
      <c r="Y1091" s="2442"/>
      <c r="Z1091" s="2442"/>
      <c r="AA1091" s="2442"/>
      <c r="AB1091" s="2447"/>
    </row>
    <row r="1092" spans="3:28" s="2437" customFormat="1" ht="12.75" customHeight="1">
      <c r="C1092" s="2442"/>
      <c r="D1092" s="2442"/>
      <c r="E1092" s="2442"/>
      <c r="F1092" s="2442"/>
      <c r="G1092" s="2442"/>
      <c r="H1092" s="2442"/>
      <c r="I1092" s="2442"/>
      <c r="J1092" s="2442"/>
      <c r="K1092" s="2442"/>
      <c r="L1092" s="2442"/>
      <c r="M1092" s="2442"/>
      <c r="N1092" s="2442"/>
      <c r="O1092" s="2442"/>
      <c r="P1092" s="2442"/>
      <c r="Q1092" s="2442"/>
      <c r="R1092" s="2442"/>
      <c r="S1092" s="2442"/>
      <c r="T1092" s="2442"/>
      <c r="U1092" s="2442"/>
      <c r="V1092" s="2442"/>
      <c r="W1092" s="2442"/>
      <c r="X1092" s="2442"/>
      <c r="Y1092" s="2442"/>
      <c r="Z1092" s="2442"/>
      <c r="AA1092" s="2442"/>
      <c r="AB1092" s="2447"/>
    </row>
    <row r="1093" spans="3:28" s="2437" customFormat="1" ht="12.75" customHeight="1">
      <c r="C1093" s="2442"/>
      <c r="D1093" s="2442"/>
      <c r="E1093" s="2442"/>
      <c r="F1093" s="2442"/>
      <c r="G1093" s="2442"/>
      <c r="H1093" s="2442"/>
      <c r="I1093" s="2442"/>
      <c r="J1093" s="2442"/>
      <c r="K1093" s="2442"/>
      <c r="L1093" s="2442"/>
      <c r="M1093" s="2442"/>
      <c r="N1093" s="2442"/>
      <c r="O1093" s="2442"/>
      <c r="P1093" s="2442"/>
      <c r="Q1093" s="2442"/>
      <c r="R1093" s="2442"/>
      <c r="S1093" s="2442"/>
      <c r="T1093" s="2442"/>
      <c r="U1093" s="2442"/>
      <c r="V1093" s="2442"/>
      <c r="W1093" s="2442"/>
      <c r="X1093" s="2442"/>
      <c r="Y1093" s="2442"/>
      <c r="Z1093" s="2442"/>
      <c r="AA1093" s="2442"/>
      <c r="AB1093" s="2447"/>
    </row>
    <row r="1094" spans="3:28" s="2437" customFormat="1" ht="12.75" customHeight="1">
      <c r="C1094" s="2442"/>
      <c r="D1094" s="2442"/>
      <c r="E1094" s="2442"/>
      <c r="F1094" s="2442"/>
      <c r="G1094" s="2442"/>
      <c r="H1094" s="2442"/>
      <c r="I1094" s="2442"/>
      <c r="J1094" s="2442"/>
      <c r="K1094" s="2442"/>
      <c r="L1094" s="2442"/>
      <c r="M1094" s="2442"/>
      <c r="N1094" s="2442"/>
      <c r="O1094" s="2442"/>
      <c r="P1094" s="2442"/>
      <c r="Q1094" s="2442"/>
      <c r="R1094" s="2442"/>
      <c r="S1094" s="2442"/>
      <c r="T1094" s="2442"/>
      <c r="U1094" s="2442"/>
      <c r="V1094" s="2442"/>
      <c r="W1094" s="2442"/>
      <c r="X1094" s="2442"/>
      <c r="Y1094" s="2442"/>
      <c r="Z1094" s="2442"/>
      <c r="AA1094" s="2442"/>
      <c r="AB1094" s="2447"/>
    </row>
    <row r="1095" spans="3:28" s="2437" customFormat="1" ht="12.75" customHeight="1">
      <c r="C1095" s="2442"/>
      <c r="D1095" s="2442"/>
      <c r="E1095" s="2442"/>
      <c r="F1095" s="2442"/>
      <c r="G1095" s="2442"/>
      <c r="H1095" s="2442"/>
      <c r="I1095" s="2442"/>
      <c r="J1095" s="2442"/>
      <c r="K1095" s="2442"/>
      <c r="L1095" s="2442"/>
      <c r="M1095" s="2442"/>
      <c r="N1095" s="2442"/>
      <c r="O1095" s="2442"/>
      <c r="P1095" s="2442"/>
      <c r="Q1095" s="2442"/>
      <c r="R1095" s="2442"/>
      <c r="S1095" s="2442"/>
      <c r="T1095" s="2442"/>
      <c r="U1095" s="2442"/>
      <c r="V1095" s="2442"/>
      <c r="W1095" s="2442"/>
      <c r="X1095" s="2442"/>
      <c r="Y1095" s="2442"/>
      <c r="Z1095" s="2442"/>
      <c r="AA1095" s="2442"/>
      <c r="AB1095" s="2447"/>
    </row>
    <row r="1096" spans="3:28" s="2437" customFormat="1" ht="12.75" customHeight="1">
      <c r="C1096" s="2442"/>
      <c r="D1096" s="2442"/>
      <c r="E1096" s="2442"/>
      <c r="F1096" s="2442"/>
      <c r="G1096" s="2442"/>
      <c r="H1096" s="2442"/>
      <c r="I1096" s="2442"/>
      <c r="J1096" s="2442"/>
      <c r="K1096" s="2442"/>
      <c r="L1096" s="2442"/>
      <c r="M1096" s="2442"/>
      <c r="N1096" s="2442"/>
      <c r="O1096" s="2442"/>
      <c r="P1096" s="2442"/>
      <c r="Q1096" s="2442"/>
      <c r="R1096" s="2442"/>
      <c r="S1096" s="2442"/>
      <c r="T1096" s="2442"/>
      <c r="U1096" s="2442"/>
      <c r="V1096" s="2442"/>
      <c r="W1096" s="2442"/>
      <c r="X1096" s="2442"/>
      <c r="Y1096" s="2442"/>
      <c r="Z1096" s="2442"/>
      <c r="AA1096" s="2442"/>
      <c r="AB1096" s="2447"/>
    </row>
    <row r="1097" spans="3:28" s="2437" customFormat="1" ht="12.75" customHeight="1">
      <c r="C1097" s="2442"/>
      <c r="D1097" s="2442"/>
      <c r="E1097" s="2442"/>
      <c r="F1097" s="2442"/>
      <c r="G1097" s="2442"/>
      <c r="H1097" s="2442"/>
      <c r="I1097" s="2442"/>
      <c r="J1097" s="2442"/>
      <c r="K1097" s="2442"/>
      <c r="L1097" s="2442"/>
      <c r="M1097" s="2442"/>
      <c r="N1097" s="2442"/>
      <c r="O1097" s="2442"/>
      <c r="P1097" s="2442"/>
      <c r="Q1097" s="2442"/>
      <c r="R1097" s="2442"/>
      <c r="S1097" s="2442"/>
      <c r="T1097" s="2442"/>
      <c r="U1097" s="2442"/>
      <c r="V1097" s="2442"/>
      <c r="W1097" s="2442"/>
      <c r="X1097" s="2442"/>
      <c r="Y1097" s="2442"/>
      <c r="Z1097" s="2442"/>
      <c r="AA1097" s="2442"/>
      <c r="AB1097" s="2447"/>
    </row>
    <row r="1098" spans="3:28" s="2437" customFormat="1" ht="12.75" customHeight="1">
      <c r="C1098" s="2442"/>
      <c r="D1098" s="2442"/>
      <c r="E1098" s="2442"/>
      <c r="F1098" s="2442"/>
      <c r="G1098" s="2442"/>
      <c r="H1098" s="2442"/>
      <c r="I1098" s="2442"/>
      <c r="J1098" s="2442"/>
      <c r="K1098" s="2442"/>
      <c r="L1098" s="2442"/>
      <c r="M1098" s="2442"/>
      <c r="N1098" s="2442"/>
      <c r="O1098" s="2442"/>
      <c r="P1098" s="2442"/>
      <c r="Q1098" s="2442"/>
      <c r="R1098" s="2442"/>
      <c r="S1098" s="2442"/>
      <c r="T1098" s="2442"/>
      <c r="U1098" s="2442"/>
      <c r="V1098" s="2442"/>
      <c r="W1098" s="2442"/>
      <c r="X1098" s="2442"/>
      <c r="Y1098" s="2442"/>
      <c r="Z1098" s="2442"/>
      <c r="AA1098" s="2442"/>
      <c r="AB1098" s="2447"/>
    </row>
    <row r="1099" spans="3:28" s="2437" customFormat="1" ht="12.75" customHeight="1">
      <c r="C1099" s="2442"/>
      <c r="D1099" s="2442"/>
      <c r="E1099" s="2442"/>
      <c r="F1099" s="2442"/>
      <c r="G1099" s="2442"/>
      <c r="H1099" s="2442"/>
      <c r="I1099" s="2442"/>
      <c r="J1099" s="2442"/>
      <c r="K1099" s="2442"/>
      <c r="L1099" s="2442"/>
      <c r="M1099" s="2442"/>
      <c r="N1099" s="2442"/>
      <c r="O1099" s="2442"/>
      <c r="P1099" s="2442"/>
      <c r="Q1099" s="2442"/>
      <c r="R1099" s="2442"/>
      <c r="S1099" s="2442"/>
      <c r="T1099" s="2442"/>
      <c r="U1099" s="2442"/>
      <c r="V1099" s="2442"/>
      <c r="W1099" s="2442"/>
      <c r="X1099" s="2442"/>
      <c r="Y1099" s="2442"/>
      <c r="Z1099" s="2442"/>
      <c r="AA1099" s="2442"/>
      <c r="AB1099" s="2447"/>
    </row>
    <row r="1100" spans="3:28" s="2437" customFormat="1" ht="12.75" customHeight="1">
      <c r="C1100" s="2442"/>
      <c r="D1100" s="2442"/>
      <c r="E1100" s="2442"/>
      <c r="F1100" s="2442"/>
      <c r="G1100" s="2442"/>
      <c r="H1100" s="2442"/>
      <c r="I1100" s="2442"/>
      <c r="J1100" s="2442"/>
      <c r="K1100" s="2442"/>
      <c r="L1100" s="2442"/>
      <c r="M1100" s="2442"/>
      <c r="N1100" s="2442"/>
      <c r="O1100" s="2442"/>
      <c r="P1100" s="2442"/>
      <c r="Q1100" s="2442"/>
      <c r="R1100" s="2442"/>
      <c r="S1100" s="2442"/>
      <c r="T1100" s="2442"/>
      <c r="U1100" s="2442"/>
      <c r="V1100" s="2442"/>
      <c r="W1100" s="2442"/>
      <c r="X1100" s="2442"/>
      <c r="Y1100" s="2442"/>
      <c r="Z1100" s="2442"/>
      <c r="AA1100" s="2442"/>
      <c r="AB1100" s="2447"/>
    </row>
    <row r="1101" spans="3:28" s="2437" customFormat="1" ht="12.75" customHeight="1">
      <c r="C1101" s="2442"/>
      <c r="D1101" s="2442"/>
      <c r="E1101" s="2442"/>
      <c r="F1101" s="2442"/>
      <c r="G1101" s="2442"/>
      <c r="H1101" s="2442"/>
      <c r="I1101" s="2442"/>
      <c r="J1101" s="2442"/>
      <c r="K1101" s="2442"/>
      <c r="L1101" s="2442"/>
      <c r="M1101" s="2442"/>
      <c r="N1101" s="2442"/>
      <c r="O1101" s="2442"/>
      <c r="P1101" s="2442"/>
      <c r="Q1101" s="2442"/>
      <c r="R1101" s="2442"/>
      <c r="S1101" s="2442"/>
      <c r="T1101" s="2442"/>
      <c r="U1101" s="2442"/>
      <c r="V1101" s="2442"/>
      <c r="W1101" s="2442"/>
      <c r="X1101" s="2442"/>
      <c r="Y1101" s="2442"/>
      <c r="Z1101" s="2442"/>
      <c r="AA1101" s="2442"/>
      <c r="AB1101" s="2447"/>
    </row>
    <row r="1102" spans="3:28" s="2437" customFormat="1" ht="12.75" customHeight="1">
      <c r="C1102" s="2442"/>
      <c r="D1102" s="2442"/>
      <c r="E1102" s="2442"/>
      <c r="F1102" s="2442"/>
      <c r="G1102" s="2442"/>
      <c r="H1102" s="2442"/>
      <c r="I1102" s="2442"/>
      <c r="J1102" s="2442"/>
      <c r="K1102" s="2442"/>
      <c r="L1102" s="2442"/>
      <c r="M1102" s="2442"/>
      <c r="N1102" s="2442"/>
      <c r="O1102" s="2442"/>
      <c r="P1102" s="2442"/>
      <c r="Q1102" s="2442"/>
      <c r="R1102" s="2442"/>
      <c r="S1102" s="2442"/>
      <c r="T1102" s="2442"/>
      <c r="U1102" s="2442"/>
      <c r="V1102" s="2442"/>
      <c r="W1102" s="2442"/>
      <c r="X1102" s="2442"/>
      <c r="Y1102" s="2442"/>
      <c r="Z1102" s="2442"/>
      <c r="AA1102" s="2442"/>
      <c r="AB1102" s="2447"/>
    </row>
    <row r="1103" spans="3:28" s="2437" customFormat="1" ht="12.75" customHeight="1">
      <c r="C1103" s="2442"/>
      <c r="D1103" s="2442"/>
      <c r="E1103" s="2442"/>
      <c r="F1103" s="2442"/>
      <c r="G1103" s="2442"/>
      <c r="H1103" s="2442"/>
      <c r="I1103" s="2442"/>
      <c r="J1103" s="2442"/>
      <c r="K1103" s="2442"/>
      <c r="L1103" s="2442"/>
      <c r="M1103" s="2442"/>
      <c r="N1103" s="2442"/>
      <c r="O1103" s="2442"/>
      <c r="P1103" s="2442"/>
      <c r="Q1103" s="2442"/>
      <c r="R1103" s="2442"/>
      <c r="S1103" s="2442"/>
      <c r="T1103" s="2442"/>
      <c r="U1103" s="2442"/>
      <c r="V1103" s="2442"/>
      <c r="W1103" s="2442"/>
      <c r="X1103" s="2442"/>
      <c r="Y1103" s="2442"/>
      <c r="Z1103" s="2442"/>
      <c r="AA1103" s="2442"/>
      <c r="AB1103" s="2447"/>
    </row>
    <row r="1104" spans="3:28" s="2437" customFormat="1" ht="12.75" customHeight="1">
      <c r="C1104" s="2442"/>
      <c r="D1104" s="2442"/>
      <c r="E1104" s="2442"/>
      <c r="F1104" s="2442"/>
      <c r="G1104" s="2442"/>
      <c r="H1104" s="2442"/>
      <c r="I1104" s="2442"/>
      <c r="J1104" s="2442"/>
      <c r="K1104" s="2442"/>
      <c r="L1104" s="2442"/>
      <c r="M1104" s="2442"/>
      <c r="N1104" s="2442"/>
      <c r="O1104" s="2442"/>
      <c r="P1104" s="2442"/>
      <c r="Q1104" s="2442"/>
      <c r="R1104" s="2442"/>
      <c r="S1104" s="2442"/>
      <c r="T1104" s="2442"/>
      <c r="U1104" s="2442"/>
      <c r="V1104" s="2442"/>
      <c r="W1104" s="2442"/>
      <c r="X1104" s="2442"/>
      <c r="Y1104" s="2442"/>
      <c r="Z1104" s="2442"/>
      <c r="AA1104" s="2442"/>
      <c r="AB1104" s="2447"/>
    </row>
    <row r="1105" spans="3:28" s="2437" customFormat="1" ht="12.75" customHeight="1">
      <c r="C1105" s="2442"/>
      <c r="D1105" s="2442"/>
      <c r="E1105" s="2442"/>
      <c r="F1105" s="2442"/>
      <c r="G1105" s="2442"/>
      <c r="H1105" s="2442"/>
      <c r="I1105" s="2442"/>
      <c r="J1105" s="2442"/>
      <c r="K1105" s="2442"/>
      <c r="L1105" s="2442"/>
      <c r="M1105" s="2442"/>
      <c r="N1105" s="2442"/>
      <c r="O1105" s="2442"/>
      <c r="P1105" s="2442"/>
      <c r="Q1105" s="2442"/>
      <c r="R1105" s="2442"/>
      <c r="S1105" s="2442"/>
      <c r="T1105" s="2442"/>
      <c r="U1105" s="2442"/>
      <c r="V1105" s="2442"/>
      <c r="W1105" s="2442"/>
      <c r="X1105" s="2442"/>
      <c r="Y1105" s="2442"/>
      <c r="Z1105" s="2442"/>
      <c r="AA1105" s="2442"/>
      <c r="AB1105" s="2447"/>
    </row>
    <row r="1106" spans="3:28" s="2437" customFormat="1" ht="12.75" customHeight="1">
      <c r="C1106" s="2442"/>
      <c r="D1106" s="2442"/>
      <c r="E1106" s="2442"/>
      <c r="F1106" s="2442"/>
      <c r="G1106" s="2442"/>
      <c r="H1106" s="2442"/>
      <c r="I1106" s="2442"/>
      <c r="J1106" s="2442"/>
      <c r="K1106" s="2442"/>
      <c r="L1106" s="2442"/>
      <c r="M1106" s="2442"/>
      <c r="N1106" s="2442"/>
      <c r="O1106" s="2442"/>
      <c r="P1106" s="2442"/>
      <c r="Q1106" s="2442"/>
      <c r="R1106" s="2442"/>
      <c r="S1106" s="2442"/>
      <c r="T1106" s="2442"/>
      <c r="U1106" s="2442"/>
      <c r="V1106" s="2442"/>
      <c r="W1106" s="2442"/>
      <c r="X1106" s="2442"/>
      <c r="Y1106" s="2442"/>
      <c r="Z1106" s="2442"/>
      <c r="AA1106" s="2442"/>
      <c r="AB1106" s="2447"/>
    </row>
    <row r="1107" spans="3:28" s="2437" customFormat="1" ht="12.75" customHeight="1">
      <c r="C1107" s="2442"/>
      <c r="D1107" s="2442"/>
      <c r="E1107" s="2442"/>
      <c r="F1107" s="2442"/>
      <c r="G1107" s="2442"/>
      <c r="H1107" s="2442"/>
      <c r="I1107" s="2442"/>
      <c r="J1107" s="2442"/>
      <c r="K1107" s="2442"/>
      <c r="L1107" s="2442"/>
      <c r="M1107" s="2442"/>
      <c r="N1107" s="2442"/>
      <c r="O1107" s="2442"/>
      <c r="P1107" s="2442"/>
      <c r="Q1107" s="2442"/>
      <c r="R1107" s="2442"/>
      <c r="S1107" s="2442"/>
      <c r="T1107" s="2442"/>
      <c r="U1107" s="2442"/>
      <c r="V1107" s="2442"/>
      <c r="W1107" s="2442"/>
      <c r="X1107" s="2442"/>
      <c r="Y1107" s="2442"/>
      <c r="Z1107" s="2442"/>
      <c r="AA1107" s="2442"/>
      <c r="AB1107" s="2447"/>
    </row>
    <row r="1108" spans="3:28" s="2437" customFormat="1" ht="12.75" customHeight="1">
      <c r="C1108" s="2442"/>
      <c r="D1108" s="2442"/>
      <c r="E1108" s="2442"/>
      <c r="F1108" s="2442"/>
      <c r="G1108" s="2442"/>
      <c r="H1108" s="2442"/>
      <c r="I1108" s="2442"/>
      <c r="J1108" s="2442"/>
      <c r="K1108" s="2442"/>
      <c r="L1108" s="2442"/>
      <c r="M1108" s="2442"/>
      <c r="N1108" s="2442"/>
      <c r="O1108" s="2442"/>
      <c r="P1108" s="2442"/>
      <c r="Q1108" s="2442"/>
      <c r="R1108" s="2442"/>
      <c r="S1108" s="2442"/>
      <c r="T1108" s="2442"/>
      <c r="U1108" s="2442"/>
      <c r="V1108" s="2442"/>
      <c r="W1108" s="2442"/>
      <c r="X1108" s="2442"/>
      <c r="Y1108" s="2442"/>
      <c r="Z1108" s="2442"/>
      <c r="AA1108" s="2442"/>
      <c r="AB1108" s="2447"/>
    </row>
    <row r="1109" spans="3:28" s="2437" customFormat="1" ht="12.75" customHeight="1">
      <c r="C1109" s="2442"/>
      <c r="D1109" s="2442"/>
      <c r="E1109" s="2442"/>
      <c r="F1109" s="2442"/>
      <c r="G1109" s="2442"/>
      <c r="H1109" s="2442"/>
      <c r="I1109" s="2442"/>
      <c r="J1109" s="2442"/>
      <c r="K1109" s="2442"/>
      <c r="L1109" s="2442"/>
      <c r="M1109" s="2442"/>
      <c r="N1109" s="2442"/>
      <c r="O1109" s="2442"/>
      <c r="P1109" s="2442"/>
      <c r="Q1109" s="2442"/>
      <c r="R1109" s="2442"/>
      <c r="S1109" s="2442"/>
      <c r="T1109" s="2442"/>
      <c r="U1109" s="2442"/>
      <c r="V1109" s="2442"/>
      <c r="W1109" s="2442"/>
      <c r="X1109" s="2442"/>
      <c r="Y1109" s="2442"/>
      <c r="Z1109" s="2442"/>
      <c r="AA1109" s="2442"/>
      <c r="AB1109" s="2447"/>
    </row>
    <row r="1110" spans="3:28" s="2437" customFormat="1" ht="12.75" customHeight="1">
      <c r="C1110" s="2442"/>
      <c r="D1110" s="2442"/>
      <c r="E1110" s="2442"/>
      <c r="F1110" s="2442"/>
      <c r="G1110" s="2442"/>
      <c r="H1110" s="2442"/>
      <c r="I1110" s="2442"/>
      <c r="J1110" s="2442"/>
      <c r="K1110" s="2442"/>
      <c r="L1110" s="2442"/>
      <c r="M1110" s="2442"/>
      <c r="N1110" s="2442"/>
      <c r="O1110" s="2442"/>
      <c r="P1110" s="2442"/>
      <c r="Q1110" s="2442"/>
      <c r="R1110" s="2442"/>
      <c r="S1110" s="2442"/>
      <c r="T1110" s="2442"/>
      <c r="U1110" s="2442"/>
      <c r="V1110" s="2442"/>
      <c r="W1110" s="2442"/>
      <c r="X1110" s="2442"/>
      <c r="Y1110" s="2442"/>
      <c r="Z1110" s="2442"/>
      <c r="AA1110" s="2442"/>
      <c r="AB1110" s="2447"/>
    </row>
    <row r="1111" spans="3:28" s="2437" customFormat="1" ht="12.75" customHeight="1">
      <c r="C1111" s="2442"/>
      <c r="D1111" s="2442"/>
      <c r="E1111" s="2442"/>
      <c r="F1111" s="2442"/>
      <c r="G1111" s="2442"/>
      <c r="H1111" s="2442"/>
      <c r="I1111" s="2442"/>
      <c r="J1111" s="2442"/>
      <c r="K1111" s="2442"/>
      <c r="L1111" s="2442"/>
      <c r="M1111" s="2442"/>
      <c r="N1111" s="2442"/>
      <c r="O1111" s="2442"/>
      <c r="P1111" s="2442"/>
      <c r="Q1111" s="2442"/>
      <c r="R1111" s="2442"/>
      <c r="S1111" s="2442"/>
      <c r="T1111" s="2442"/>
      <c r="U1111" s="2442"/>
      <c r="V1111" s="2442"/>
      <c r="W1111" s="2442"/>
      <c r="X1111" s="2442"/>
      <c r="Y1111" s="2442"/>
      <c r="Z1111" s="2442"/>
      <c r="AA1111" s="2442"/>
      <c r="AB1111" s="2447"/>
    </row>
    <row r="1112" spans="3:28" s="2437" customFormat="1" ht="12.75" customHeight="1">
      <c r="C1112" s="2442"/>
      <c r="D1112" s="2442"/>
      <c r="E1112" s="2442"/>
      <c r="F1112" s="2442"/>
      <c r="G1112" s="2442"/>
      <c r="H1112" s="2442"/>
      <c r="I1112" s="2442"/>
      <c r="J1112" s="2442"/>
      <c r="K1112" s="2442"/>
      <c r="L1112" s="2442"/>
      <c r="M1112" s="2442"/>
      <c r="N1112" s="2442"/>
      <c r="O1112" s="2442"/>
      <c r="P1112" s="2442"/>
      <c r="Q1112" s="2442"/>
      <c r="R1112" s="2442"/>
      <c r="S1112" s="2442"/>
      <c r="T1112" s="2442"/>
      <c r="U1112" s="2442"/>
      <c r="V1112" s="2442"/>
      <c r="W1112" s="2442"/>
      <c r="X1112" s="2442"/>
      <c r="Y1112" s="2442"/>
      <c r="Z1112" s="2442"/>
      <c r="AA1112" s="2442"/>
      <c r="AB1112" s="2447"/>
    </row>
    <row r="1113" spans="3:28" s="2437" customFormat="1" ht="12.75" customHeight="1">
      <c r="C1113" s="2442"/>
      <c r="D1113" s="2442"/>
      <c r="E1113" s="2442"/>
      <c r="F1113" s="2442"/>
      <c r="G1113" s="2442"/>
      <c r="H1113" s="2442"/>
      <c r="I1113" s="2442"/>
      <c r="J1113" s="2442"/>
      <c r="K1113" s="2442"/>
      <c r="L1113" s="2442"/>
      <c r="M1113" s="2442"/>
      <c r="N1113" s="2442"/>
      <c r="O1113" s="2442"/>
      <c r="P1113" s="2442"/>
      <c r="Q1113" s="2442"/>
      <c r="R1113" s="2442"/>
      <c r="S1113" s="2442"/>
      <c r="T1113" s="2442"/>
      <c r="U1113" s="2442"/>
      <c r="V1113" s="2442"/>
      <c r="W1113" s="2442"/>
      <c r="X1113" s="2442"/>
      <c r="Y1113" s="2442"/>
      <c r="Z1113" s="2442"/>
      <c r="AA1113" s="2442"/>
      <c r="AB1113" s="2447"/>
    </row>
    <row r="1114" spans="3:28" s="2437" customFormat="1" ht="12.75" customHeight="1">
      <c r="C1114" s="2442"/>
      <c r="D1114" s="2442"/>
      <c r="E1114" s="2442"/>
      <c r="F1114" s="2442"/>
      <c r="G1114" s="2442"/>
      <c r="H1114" s="2442"/>
      <c r="I1114" s="2442"/>
      <c r="J1114" s="2442"/>
      <c r="K1114" s="2442"/>
      <c r="L1114" s="2442"/>
      <c r="M1114" s="2442"/>
      <c r="N1114" s="2442"/>
      <c r="O1114" s="2442"/>
      <c r="P1114" s="2442"/>
      <c r="Q1114" s="2442"/>
      <c r="R1114" s="2442"/>
      <c r="S1114" s="2442"/>
      <c r="T1114" s="2442"/>
      <c r="U1114" s="2442"/>
      <c r="V1114" s="2442"/>
      <c r="W1114" s="2442"/>
      <c r="X1114" s="2442"/>
      <c r="Y1114" s="2442"/>
      <c r="Z1114" s="2442"/>
      <c r="AA1114" s="2442"/>
      <c r="AB1114" s="2447"/>
    </row>
    <row r="1115" spans="3:28" s="2437" customFormat="1" ht="12.75" customHeight="1">
      <c r="C1115" s="2442"/>
      <c r="D1115" s="2442"/>
      <c r="E1115" s="2442"/>
      <c r="F1115" s="2442"/>
      <c r="G1115" s="2442"/>
      <c r="H1115" s="2442"/>
      <c r="I1115" s="2442"/>
      <c r="J1115" s="2442"/>
      <c r="K1115" s="2442"/>
      <c r="L1115" s="2442"/>
      <c r="M1115" s="2442"/>
      <c r="N1115" s="2442"/>
      <c r="O1115" s="2442"/>
      <c r="P1115" s="2442"/>
      <c r="Q1115" s="2442"/>
      <c r="R1115" s="2442"/>
      <c r="S1115" s="2442"/>
      <c r="T1115" s="2442"/>
      <c r="U1115" s="2442"/>
      <c r="V1115" s="2442"/>
      <c r="W1115" s="2442"/>
      <c r="X1115" s="2442"/>
      <c r="Y1115" s="2442"/>
      <c r="Z1115" s="2442"/>
      <c r="AA1115" s="2442"/>
      <c r="AB1115" s="2447"/>
    </row>
    <row r="1116" spans="3:28" s="2437" customFormat="1" ht="12.75" customHeight="1">
      <c r="C1116" s="2442"/>
      <c r="D1116" s="2442"/>
      <c r="E1116" s="2442"/>
      <c r="F1116" s="2442"/>
      <c r="G1116" s="2442"/>
      <c r="H1116" s="2442"/>
      <c r="I1116" s="2442"/>
      <c r="J1116" s="2442"/>
      <c r="K1116" s="2442"/>
      <c r="L1116" s="2442"/>
      <c r="M1116" s="2442"/>
      <c r="N1116" s="2442"/>
      <c r="O1116" s="2442"/>
      <c r="P1116" s="2442"/>
      <c r="Q1116" s="2442"/>
      <c r="R1116" s="2442"/>
      <c r="S1116" s="2442"/>
      <c r="T1116" s="2442"/>
      <c r="U1116" s="2442"/>
      <c r="V1116" s="2442"/>
      <c r="W1116" s="2442"/>
      <c r="X1116" s="2442"/>
      <c r="Y1116" s="2442"/>
      <c r="Z1116" s="2442"/>
      <c r="AA1116" s="2442"/>
      <c r="AB1116" s="2447"/>
    </row>
    <row r="1117" spans="3:28" s="2437" customFormat="1" ht="12.75" customHeight="1">
      <c r="C1117" s="2442"/>
      <c r="D1117" s="2442"/>
      <c r="E1117" s="2442"/>
      <c r="F1117" s="2442"/>
      <c r="G1117" s="2442"/>
      <c r="H1117" s="2442"/>
      <c r="I1117" s="2442"/>
      <c r="J1117" s="2442"/>
      <c r="K1117" s="2442"/>
      <c r="L1117" s="2442"/>
      <c r="M1117" s="2442"/>
      <c r="N1117" s="2442"/>
      <c r="O1117" s="2442"/>
      <c r="P1117" s="2442"/>
      <c r="Q1117" s="2442"/>
      <c r="R1117" s="2442"/>
      <c r="S1117" s="2442"/>
      <c r="T1117" s="2442"/>
      <c r="U1117" s="2442"/>
      <c r="V1117" s="2442"/>
      <c r="W1117" s="2442"/>
      <c r="X1117" s="2442"/>
      <c r="Y1117" s="2442"/>
      <c r="Z1117" s="2442"/>
      <c r="AA1117" s="2442"/>
      <c r="AB1117" s="2447"/>
    </row>
    <row r="1118" spans="3:28" s="2437" customFormat="1" ht="12.75" customHeight="1">
      <c r="C1118" s="2442"/>
      <c r="D1118" s="2442"/>
      <c r="E1118" s="2442"/>
      <c r="F1118" s="2442"/>
      <c r="G1118" s="2442"/>
      <c r="H1118" s="2442"/>
      <c r="I1118" s="2442"/>
      <c r="J1118" s="2442"/>
      <c r="K1118" s="2442"/>
      <c r="L1118" s="2442"/>
      <c r="M1118" s="2442"/>
      <c r="N1118" s="2442"/>
      <c r="O1118" s="2442"/>
      <c r="P1118" s="2442"/>
      <c r="Q1118" s="2442"/>
      <c r="R1118" s="2442"/>
      <c r="S1118" s="2442"/>
      <c r="T1118" s="2442"/>
      <c r="U1118" s="2442"/>
      <c r="V1118" s="2442"/>
      <c r="W1118" s="2442"/>
      <c r="X1118" s="2442"/>
      <c r="Y1118" s="2442"/>
      <c r="Z1118" s="2442"/>
      <c r="AA1118" s="2442"/>
      <c r="AB1118" s="2447"/>
    </row>
    <row r="1119" spans="3:28" s="2437" customFormat="1" ht="12.75" customHeight="1">
      <c r="C1119" s="2442"/>
      <c r="D1119" s="2442"/>
      <c r="E1119" s="2442"/>
      <c r="F1119" s="2442"/>
      <c r="G1119" s="2442"/>
      <c r="H1119" s="2442"/>
      <c r="I1119" s="2442"/>
      <c r="J1119" s="2442"/>
      <c r="K1119" s="2442"/>
      <c r="L1119" s="2442"/>
      <c r="M1119" s="2442"/>
      <c r="N1119" s="2442"/>
      <c r="O1119" s="2442"/>
      <c r="P1119" s="2442"/>
      <c r="Q1119" s="2442"/>
      <c r="R1119" s="2442"/>
      <c r="S1119" s="2442"/>
      <c r="T1119" s="2442"/>
      <c r="U1119" s="2442"/>
      <c r="V1119" s="2442"/>
      <c r="W1119" s="2442"/>
      <c r="X1119" s="2442"/>
      <c r="Y1119" s="2442"/>
      <c r="Z1119" s="2442"/>
      <c r="AA1119" s="2442"/>
      <c r="AB1119" s="2447"/>
    </row>
    <row r="1120" spans="3:28" s="2437" customFormat="1" ht="12.75" customHeight="1">
      <c r="C1120" s="2442"/>
      <c r="D1120" s="2442"/>
      <c r="E1120" s="2442"/>
      <c r="F1120" s="2442"/>
      <c r="G1120" s="2442"/>
      <c r="H1120" s="2442"/>
      <c r="I1120" s="2442"/>
      <c r="J1120" s="2442"/>
      <c r="K1120" s="2442"/>
      <c r="L1120" s="2442"/>
      <c r="M1120" s="2442"/>
      <c r="N1120" s="2442"/>
      <c r="O1120" s="2442"/>
      <c r="P1120" s="2442"/>
      <c r="Q1120" s="2442"/>
      <c r="R1120" s="2442"/>
      <c r="S1120" s="2442"/>
      <c r="T1120" s="2442"/>
      <c r="U1120" s="2442"/>
      <c r="V1120" s="2442"/>
      <c r="W1120" s="2442"/>
      <c r="X1120" s="2442"/>
      <c r="Y1120" s="2442"/>
      <c r="Z1120" s="2442"/>
      <c r="AA1120" s="2442"/>
      <c r="AB1120" s="2447"/>
    </row>
    <row r="1121" spans="3:28" s="2437" customFormat="1" ht="12.75" customHeight="1">
      <c r="C1121" s="2442"/>
      <c r="D1121" s="2442"/>
      <c r="E1121" s="2442"/>
      <c r="F1121" s="2442"/>
      <c r="G1121" s="2442"/>
      <c r="H1121" s="2442"/>
      <c r="I1121" s="2442"/>
      <c r="J1121" s="2442"/>
      <c r="K1121" s="2442"/>
      <c r="L1121" s="2442"/>
      <c r="M1121" s="2442"/>
      <c r="N1121" s="2442"/>
      <c r="O1121" s="2442"/>
      <c r="P1121" s="2442"/>
      <c r="Q1121" s="2442"/>
      <c r="R1121" s="2442"/>
      <c r="S1121" s="2442"/>
      <c r="T1121" s="2442"/>
      <c r="U1121" s="2442"/>
      <c r="V1121" s="2442"/>
      <c r="W1121" s="2442"/>
      <c r="X1121" s="2442"/>
      <c r="Y1121" s="2442"/>
      <c r="Z1121" s="2442"/>
      <c r="AA1121" s="2442"/>
      <c r="AB1121" s="2447"/>
    </row>
    <row r="1122" spans="3:28" s="2437" customFormat="1" ht="12.75" customHeight="1">
      <c r="C1122" s="2442"/>
      <c r="D1122" s="2442"/>
      <c r="E1122" s="2442"/>
      <c r="F1122" s="2442"/>
      <c r="G1122" s="2442"/>
      <c r="H1122" s="2442"/>
      <c r="I1122" s="2442"/>
      <c r="J1122" s="2442"/>
      <c r="K1122" s="2442"/>
      <c r="L1122" s="2442"/>
      <c r="M1122" s="2442"/>
      <c r="N1122" s="2442"/>
      <c r="O1122" s="2442"/>
      <c r="P1122" s="2442"/>
      <c r="Q1122" s="2442"/>
      <c r="R1122" s="2442"/>
      <c r="S1122" s="2442"/>
      <c r="T1122" s="2442"/>
      <c r="U1122" s="2442"/>
      <c r="V1122" s="2442"/>
      <c r="W1122" s="2442"/>
      <c r="X1122" s="2442"/>
      <c r="Y1122" s="2442"/>
      <c r="Z1122" s="2442"/>
      <c r="AA1122" s="2442"/>
      <c r="AB1122" s="2447"/>
    </row>
    <row r="1123" spans="3:28" s="2437" customFormat="1" ht="12.75" customHeight="1">
      <c r="C1123" s="2442"/>
      <c r="D1123" s="2442"/>
      <c r="E1123" s="2442"/>
      <c r="F1123" s="2442"/>
      <c r="G1123" s="2442"/>
      <c r="H1123" s="2442"/>
      <c r="I1123" s="2442"/>
      <c r="J1123" s="2442"/>
      <c r="K1123" s="2442"/>
      <c r="L1123" s="2442"/>
      <c r="M1123" s="2442"/>
      <c r="N1123" s="2442"/>
      <c r="O1123" s="2442"/>
      <c r="P1123" s="2442"/>
      <c r="Q1123" s="2442"/>
      <c r="R1123" s="2442"/>
      <c r="S1123" s="2442"/>
      <c r="T1123" s="2442"/>
      <c r="U1123" s="2442"/>
      <c r="V1123" s="2442"/>
      <c r="W1123" s="2442"/>
      <c r="X1123" s="2442"/>
      <c r="Y1123" s="2442"/>
      <c r="Z1123" s="2442"/>
      <c r="AA1123" s="2442"/>
      <c r="AB1123" s="2447"/>
    </row>
    <row r="1124" spans="3:28" s="2437" customFormat="1" ht="12.75" customHeight="1">
      <c r="C1124" s="2442"/>
      <c r="D1124" s="2442"/>
      <c r="E1124" s="2442"/>
      <c r="F1124" s="2442"/>
      <c r="G1124" s="2442"/>
      <c r="H1124" s="2442"/>
      <c r="I1124" s="2442"/>
      <c r="J1124" s="2442"/>
      <c r="K1124" s="2442"/>
      <c r="L1124" s="2442"/>
      <c r="M1124" s="2442"/>
      <c r="N1124" s="2442"/>
      <c r="O1124" s="2442"/>
      <c r="P1124" s="2442"/>
      <c r="Q1124" s="2442"/>
      <c r="R1124" s="2442"/>
      <c r="S1124" s="2442"/>
      <c r="T1124" s="2442"/>
      <c r="U1124" s="2442"/>
      <c r="V1124" s="2442"/>
      <c r="W1124" s="2442"/>
      <c r="X1124" s="2442"/>
      <c r="Y1124" s="2442"/>
      <c r="Z1124" s="2442"/>
      <c r="AA1124" s="2442"/>
      <c r="AB1124" s="2447"/>
    </row>
    <row r="1125" spans="3:28" s="2437" customFormat="1" ht="12.75" customHeight="1">
      <c r="C1125" s="2442"/>
      <c r="D1125" s="2442"/>
      <c r="E1125" s="2442"/>
      <c r="F1125" s="2442"/>
      <c r="G1125" s="2442"/>
      <c r="H1125" s="2442"/>
      <c r="I1125" s="2442"/>
      <c r="J1125" s="2442"/>
      <c r="K1125" s="2442"/>
      <c r="L1125" s="2442"/>
      <c r="M1125" s="2442"/>
      <c r="N1125" s="2442"/>
      <c r="O1125" s="2442"/>
      <c r="P1125" s="2442"/>
      <c r="Q1125" s="2442"/>
      <c r="R1125" s="2442"/>
      <c r="S1125" s="2442"/>
      <c r="T1125" s="2442"/>
      <c r="U1125" s="2442"/>
      <c r="V1125" s="2442"/>
      <c r="W1125" s="2442"/>
      <c r="X1125" s="2442"/>
      <c r="Y1125" s="2442"/>
      <c r="Z1125" s="2442"/>
      <c r="AA1125" s="2442"/>
      <c r="AB1125" s="2447"/>
    </row>
    <row r="1126" spans="3:28" s="2437" customFormat="1" ht="12.75" customHeight="1">
      <c r="C1126" s="2442"/>
      <c r="D1126" s="2442"/>
      <c r="E1126" s="2442"/>
      <c r="F1126" s="2442"/>
      <c r="G1126" s="2442"/>
      <c r="H1126" s="2442"/>
      <c r="I1126" s="2442"/>
      <c r="J1126" s="2442"/>
      <c r="K1126" s="2442"/>
      <c r="L1126" s="2442"/>
      <c r="M1126" s="2442"/>
      <c r="N1126" s="2442"/>
      <c r="O1126" s="2442"/>
      <c r="P1126" s="2442"/>
      <c r="Q1126" s="2442"/>
      <c r="R1126" s="2442"/>
      <c r="S1126" s="2442"/>
      <c r="T1126" s="2442"/>
      <c r="U1126" s="2442"/>
      <c r="V1126" s="2442"/>
      <c r="W1126" s="2442"/>
      <c r="X1126" s="2442"/>
      <c r="Y1126" s="2442"/>
      <c r="Z1126" s="2442"/>
      <c r="AA1126" s="2442"/>
      <c r="AB1126" s="2447"/>
    </row>
    <row r="1127" spans="3:28" s="2437" customFormat="1" ht="12.75" customHeight="1">
      <c r="C1127" s="2442"/>
      <c r="D1127" s="2442"/>
      <c r="E1127" s="2442"/>
      <c r="F1127" s="2442"/>
      <c r="G1127" s="2442"/>
      <c r="H1127" s="2442"/>
      <c r="I1127" s="2442"/>
      <c r="J1127" s="2442"/>
      <c r="K1127" s="2442"/>
      <c r="L1127" s="2442"/>
      <c r="M1127" s="2442"/>
      <c r="N1127" s="2442"/>
      <c r="O1127" s="2442"/>
      <c r="P1127" s="2442"/>
      <c r="Q1127" s="2442"/>
      <c r="R1127" s="2442"/>
      <c r="S1127" s="2442"/>
      <c r="T1127" s="2442"/>
      <c r="U1127" s="2442"/>
      <c r="V1127" s="2442"/>
      <c r="W1127" s="2442"/>
      <c r="X1127" s="2442"/>
      <c r="Y1127" s="2442"/>
      <c r="Z1127" s="2442"/>
      <c r="AA1127" s="2442"/>
      <c r="AB1127" s="2447"/>
    </row>
    <row r="1128" spans="3:28" s="2437" customFormat="1" ht="12.75" customHeight="1">
      <c r="C1128" s="2442"/>
      <c r="D1128" s="2442"/>
      <c r="E1128" s="2442"/>
      <c r="F1128" s="2442"/>
      <c r="G1128" s="2442"/>
      <c r="H1128" s="2442"/>
      <c r="I1128" s="2442"/>
      <c r="J1128" s="2442"/>
      <c r="K1128" s="2442"/>
      <c r="L1128" s="2442"/>
      <c r="M1128" s="2442"/>
      <c r="N1128" s="2442"/>
      <c r="O1128" s="2442"/>
      <c r="P1128" s="2442"/>
      <c r="Q1128" s="2442"/>
      <c r="R1128" s="2442"/>
      <c r="S1128" s="2442"/>
      <c r="T1128" s="2442"/>
      <c r="U1128" s="2442"/>
      <c r="V1128" s="2442"/>
      <c r="W1128" s="2442"/>
      <c r="X1128" s="2442"/>
      <c r="Y1128" s="2442"/>
      <c r="Z1128" s="2442"/>
      <c r="AA1128" s="2442"/>
      <c r="AB1128" s="2447"/>
    </row>
    <row r="1129" spans="3:28" s="2437" customFormat="1" ht="12.75" customHeight="1">
      <c r="C1129" s="2442"/>
      <c r="D1129" s="2442"/>
      <c r="E1129" s="2442"/>
      <c r="F1129" s="2442"/>
      <c r="G1129" s="2442"/>
      <c r="H1129" s="2442"/>
      <c r="I1129" s="2442"/>
      <c r="J1129" s="2442"/>
      <c r="K1129" s="2442"/>
      <c r="L1129" s="2442"/>
      <c r="M1129" s="2442"/>
      <c r="N1129" s="2442"/>
      <c r="O1129" s="2442"/>
      <c r="P1129" s="2442"/>
      <c r="Q1129" s="2442"/>
      <c r="R1129" s="2442"/>
      <c r="S1129" s="2442"/>
      <c r="T1129" s="2442"/>
      <c r="U1129" s="2442"/>
      <c r="V1129" s="2442"/>
      <c r="W1129" s="2442"/>
      <c r="X1129" s="2442"/>
      <c r="Y1129" s="2442"/>
      <c r="Z1129" s="2442"/>
      <c r="AA1129" s="2442"/>
      <c r="AB1129" s="2447"/>
    </row>
    <row r="1130" spans="3:28" s="2437" customFormat="1" ht="12.75" customHeight="1">
      <c r="C1130" s="2442"/>
      <c r="D1130" s="2442"/>
      <c r="E1130" s="2442"/>
      <c r="F1130" s="2442"/>
      <c r="G1130" s="2442"/>
      <c r="H1130" s="2442"/>
      <c r="I1130" s="2442"/>
      <c r="J1130" s="2442"/>
      <c r="K1130" s="2442"/>
      <c r="L1130" s="2442"/>
      <c r="M1130" s="2442"/>
      <c r="N1130" s="2442"/>
      <c r="O1130" s="2442"/>
      <c r="P1130" s="2442"/>
      <c r="Q1130" s="2442"/>
      <c r="R1130" s="2442"/>
      <c r="S1130" s="2442"/>
      <c r="T1130" s="2442"/>
      <c r="U1130" s="2442"/>
      <c r="V1130" s="2442"/>
      <c r="W1130" s="2442"/>
      <c r="X1130" s="2442"/>
      <c r="Y1130" s="2442"/>
      <c r="Z1130" s="2442"/>
      <c r="AA1130" s="2442"/>
      <c r="AB1130" s="2447"/>
    </row>
    <row r="1131" spans="3:28" s="2437" customFormat="1" ht="12.75" customHeight="1">
      <c r="C1131" s="2442"/>
      <c r="D1131" s="2442"/>
      <c r="E1131" s="2442"/>
      <c r="F1131" s="2442"/>
      <c r="G1131" s="2442"/>
      <c r="H1131" s="2442"/>
      <c r="I1131" s="2442"/>
      <c r="J1131" s="2442"/>
      <c r="K1131" s="2442"/>
      <c r="L1131" s="2442"/>
      <c r="M1131" s="2442"/>
      <c r="N1131" s="2442"/>
      <c r="O1131" s="2442"/>
      <c r="P1131" s="2442"/>
      <c r="Q1131" s="2442"/>
      <c r="R1131" s="2442"/>
      <c r="S1131" s="2442"/>
      <c r="T1131" s="2442"/>
      <c r="U1131" s="2442"/>
      <c r="V1131" s="2442"/>
      <c r="W1131" s="2442"/>
      <c r="X1131" s="2442"/>
      <c r="Y1131" s="2442"/>
      <c r="Z1131" s="2442"/>
      <c r="AA1131" s="2442"/>
      <c r="AB1131" s="2447"/>
    </row>
    <row r="1132" spans="3:28" s="2437" customFormat="1" ht="12.75" customHeight="1">
      <c r="C1132" s="2442"/>
      <c r="D1132" s="2442"/>
      <c r="E1132" s="2442"/>
      <c r="F1132" s="2442"/>
      <c r="G1132" s="2442"/>
      <c r="H1132" s="2442"/>
      <c r="I1132" s="2442"/>
      <c r="J1132" s="2442"/>
      <c r="K1132" s="2442"/>
      <c r="L1132" s="2442"/>
      <c r="M1132" s="2442"/>
      <c r="N1132" s="2442"/>
      <c r="O1132" s="2442"/>
      <c r="P1132" s="2442"/>
      <c r="Q1132" s="2442"/>
      <c r="R1132" s="2442"/>
      <c r="S1132" s="2442"/>
      <c r="T1132" s="2442"/>
      <c r="U1132" s="2442"/>
      <c r="V1132" s="2442"/>
      <c r="W1132" s="2442"/>
      <c r="X1132" s="2442"/>
      <c r="Y1132" s="2442"/>
      <c r="Z1132" s="2442"/>
      <c r="AA1132" s="2442"/>
      <c r="AB1132" s="2447"/>
    </row>
    <row r="1133" spans="3:28" s="2437" customFormat="1" ht="12.75" customHeight="1">
      <c r="C1133" s="2442"/>
      <c r="D1133" s="2442"/>
      <c r="E1133" s="2442"/>
      <c r="F1133" s="2442"/>
      <c r="G1133" s="2442"/>
      <c r="H1133" s="2442"/>
      <c r="I1133" s="2442"/>
      <c r="J1133" s="2442"/>
      <c r="K1133" s="2442"/>
      <c r="L1133" s="2442"/>
      <c r="M1133" s="2442"/>
      <c r="N1133" s="2442"/>
      <c r="O1133" s="2442"/>
      <c r="P1133" s="2442"/>
      <c r="Q1133" s="2442"/>
      <c r="R1133" s="2442"/>
      <c r="S1133" s="2442"/>
      <c r="T1133" s="2442"/>
      <c r="U1133" s="2442"/>
      <c r="V1133" s="2442"/>
      <c r="W1133" s="2442"/>
      <c r="X1133" s="2442"/>
      <c r="Y1133" s="2442"/>
      <c r="Z1133" s="2442"/>
      <c r="AA1133" s="2442"/>
      <c r="AB1133" s="2447"/>
    </row>
    <row r="1134" spans="3:28" s="2437" customFormat="1" ht="12.75" customHeight="1">
      <c r="C1134" s="2442"/>
      <c r="D1134" s="2442"/>
      <c r="E1134" s="2442"/>
      <c r="F1134" s="2442"/>
      <c r="G1134" s="2442"/>
      <c r="H1134" s="2442"/>
      <c r="I1134" s="2442"/>
      <c r="J1134" s="2442"/>
      <c r="K1134" s="2442"/>
      <c r="L1134" s="2442"/>
      <c r="M1134" s="2442"/>
      <c r="N1134" s="2442"/>
      <c r="O1134" s="2442"/>
      <c r="P1134" s="2442"/>
      <c r="Q1134" s="2442"/>
      <c r="R1134" s="2442"/>
      <c r="S1134" s="2442"/>
      <c r="T1134" s="2442"/>
      <c r="U1134" s="2442"/>
      <c r="V1134" s="2442"/>
      <c r="W1134" s="2442"/>
      <c r="X1134" s="2442"/>
      <c r="Y1134" s="2442"/>
      <c r="Z1134" s="2442"/>
      <c r="AA1134" s="2442"/>
      <c r="AB1134" s="2447"/>
    </row>
    <row r="1135" spans="3:28" s="2437" customFormat="1" ht="12.75" customHeight="1">
      <c r="C1135" s="2442"/>
      <c r="D1135" s="2442"/>
      <c r="E1135" s="2442"/>
      <c r="F1135" s="2442"/>
      <c r="G1135" s="2442"/>
      <c r="H1135" s="2442"/>
      <c r="I1135" s="2442"/>
      <c r="J1135" s="2442"/>
      <c r="K1135" s="2442"/>
      <c r="L1135" s="2442"/>
      <c r="M1135" s="2442"/>
      <c r="N1135" s="2442"/>
      <c r="O1135" s="2442"/>
      <c r="P1135" s="2442"/>
      <c r="Q1135" s="2442"/>
      <c r="R1135" s="2442"/>
      <c r="S1135" s="2442"/>
      <c r="T1135" s="2442"/>
      <c r="U1135" s="2442"/>
      <c r="V1135" s="2442"/>
      <c r="W1135" s="2442"/>
      <c r="X1135" s="2442"/>
      <c r="Y1135" s="2442"/>
      <c r="Z1135" s="2442"/>
      <c r="AA1135" s="2442"/>
      <c r="AB1135" s="2447"/>
    </row>
    <row r="1136" spans="3:28" s="2437" customFormat="1" ht="12.75" customHeight="1">
      <c r="C1136" s="2442"/>
      <c r="D1136" s="2442"/>
      <c r="E1136" s="2442"/>
      <c r="F1136" s="2442"/>
      <c r="G1136" s="2442"/>
      <c r="H1136" s="2442"/>
      <c r="I1136" s="2442"/>
      <c r="J1136" s="2442"/>
      <c r="K1136" s="2442"/>
      <c r="L1136" s="2442"/>
      <c r="M1136" s="2442"/>
      <c r="N1136" s="2442"/>
      <c r="O1136" s="2442"/>
      <c r="P1136" s="2442"/>
      <c r="Q1136" s="2442"/>
      <c r="R1136" s="2442"/>
      <c r="S1136" s="2442"/>
      <c r="T1136" s="2442"/>
      <c r="U1136" s="2442"/>
      <c r="V1136" s="2442"/>
      <c r="W1136" s="2442"/>
      <c r="X1136" s="2442"/>
      <c r="Y1136" s="2442"/>
      <c r="Z1136" s="2442"/>
      <c r="AA1136" s="2442"/>
      <c r="AB1136" s="2447"/>
    </row>
    <row r="1137" spans="3:28" s="2437" customFormat="1" ht="12.75" customHeight="1">
      <c r="C1137" s="2442"/>
      <c r="D1137" s="2442"/>
      <c r="E1137" s="2442"/>
      <c r="F1137" s="2442"/>
      <c r="G1137" s="2442"/>
      <c r="H1137" s="2442"/>
      <c r="I1137" s="2442"/>
      <c r="J1137" s="2442"/>
      <c r="K1137" s="2442"/>
      <c r="L1137" s="2442"/>
      <c r="M1137" s="2442"/>
      <c r="N1137" s="2442"/>
      <c r="O1137" s="2442"/>
      <c r="P1137" s="2442"/>
      <c r="Q1137" s="2442"/>
      <c r="R1137" s="2442"/>
      <c r="S1137" s="2442"/>
      <c r="T1137" s="2442"/>
      <c r="U1137" s="2442"/>
      <c r="V1137" s="2442"/>
      <c r="W1137" s="2442"/>
      <c r="X1137" s="2442"/>
      <c r="Y1137" s="2442"/>
      <c r="Z1137" s="2442"/>
      <c r="AA1137" s="2442"/>
      <c r="AB1137" s="2447"/>
    </row>
    <row r="1138" spans="3:28" s="2437" customFormat="1" ht="12.75" customHeight="1">
      <c r="C1138" s="2442"/>
      <c r="D1138" s="2442"/>
      <c r="E1138" s="2442"/>
      <c r="F1138" s="2442"/>
      <c r="G1138" s="2442"/>
      <c r="H1138" s="2442"/>
      <c r="I1138" s="2442"/>
      <c r="J1138" s="2442"/>
      <c r="K1138" s="2442"/>
      <c r="L1138" s="2442"/>
      <c r="M1138" s="2442"/>
      <c r="N1138" s="2442"/>
      <c r="O1138" s="2442"/>
      <c r="P1138" s="2442"/>
      <c r="Q1138" s="2442"/>
      <c r="R1138" s="2442"/>
      <c r="S1138" s="2442"/>
      <c r="T1138" s="2442"/>
      <c r="U1138" s="2442"/>
      <c r="V1138" s="2442"/>
      <c r="W1138" s="2442"/>
      <c r="X1138" s="2442"/>
      <c r="Y1138" s="2442"/>
      <c r="Z1138" s="2442"/>
      <c r="AA1138" s="2442"/>
      <c r="AB1138" s="2447"/>
    </row>
    <row r="1139" spans="3:28" s="2437" customFormat="1" ht="12.75" customHeight="1">
      <c r="C1139" s="2442"/>
      <c r="D1139" s="2442"/>
      <c r="E1139" s="2442"/>
      <c r="F1139" s="2442"/>
      <c r="G1139" s="2442"/>
      <c r="H1139" s="2442"/>
      <c r="I1139" s="2442"/>
      <c r="J1139" s="2442"/>
      <c r="K1139" s="2442"/>
      <c r="L1139" s="2442"/>
      <c r="M1139" s="2442"/>
      <c r="N1139" s="2442"/>
      <c r="O1139" s="2442"/>
      <c r="P1139" s="2442"/>
      <c r="Q1139" s="2442"/>
      <c r="R1139" s="2442"/>
      <c r="S1139" s="2442"/>
      <c r="T1139" s="2442"/>
      <c r="U1139" s="2442"/>
      <c r="V1139" s="2442"/>
      <c r="W1139" s="2442"/>
      <c r="X1139" s="2442"/>
      <c r="Y1139" s="2442"/>
      <c r="Z1139" s="2442"/>
      <c r="AA1139" s="2442"/>
      <c r="AB1139" s="2447"/>
    </row>
    <row r="1140" spans="3:28" s="2437" customFormat="1" ht="12.75" customHeight="1">
      <c r="C1140" s="2442"/>
      <c r="D1140" s="2442"/>
      <c r="E1140" s="2442"/>
      <c r="F1140" s="2442"/>
      <c r="G1140" s="2442"/>
      <c r="H1140" s="2442"/>
      <c r="I1140" s="2442"/>
      <c r="J1140" s="2442"/>
      <c r="K1140" s="2442"/>
      <c r="L1140" s="2442"/>
      <c r="M1140" s="2442"/>
      <c r="N1140" s="2442"/>
      <c r="O1140" s="2442"/>
      <c r="P1140" s="2442"/>
      <c r="Q1140" s="2442"/>
      <c r="R1140" s="2442"/>
      <c r="S1140" s="2442"/>
      <c r="T1140" s="2442"/>
      <c r="U1140" s="2442"/>
      <c r="V1140" s="2442"/>
      <c r="W1140" s="2442"/>
      <c r="X1140" s="2442"/>
      <c r="Y1140" s="2442"/>
      <c r="Z1140" s="2442"/>
      <c r="AA1140" s="2442"/>
      <c r="AB1140" s="2447"/>
    </row>
    <row r="1141" spans="3:28" s="2437" customFormat="1" ht="12.75" customHeight="1">
      <c r="C1141" s="2442"/>
      <c r="D1141" s="2442"/>
      <c r="E1141" s="2442"/>
      <c r="F1141" s="2442"/>
      <c r="G1141" s="2442"/>
      <c r="H1141" s="2442"/>
      <c r="I1141" s="2442"/>
      <c r="J1141" s="2442"/>
      <c r="K1141" s="2442"/>
      <c r="L1141" s="2442"/>
      <c r="M1141" s="2442"/>
      <c r="N1141" s="2442"/>
      <c r="O1141" s="2442"/>
      <c r="P1141" s="2442"/>
      <c r="Q1141" s="2442"/>
      <c r="R1141" s="2442"/>
      <c r="S1141" s="2442"/>
      <c r="T1141" s="2442"/>
      <c r="U1141" s="2442"/>
      <c r="V1141" s="2442"/>
      <c r="W1141" s="2442"/>
      <c r="X1141" s="2442"/>
      <c r="Y1141" s="2442"/>
      <c r="Z1141" s="2442"/>
      <c r="AA1141" s="2442"/>
      <c r="AB1141" s="2447"/>
    </row>
    <row r="1142" spans="3:28" s="2437" customFormat="1" ht="12.75" customHeight="1">
      <c r="C1142" s="2442"/>
      <c r="D1142" s="2442"/>
      <c r="E1142" s="2442"/>
      <c r="F1142" s="2442"/>
      <c r="G1142" s="2442"/>
      <c r="H1142" s="2442"/>
      <c r="I1142" s="2442"/>
      <c r="J1142" s="2442"/>
      <c r="K1142" s="2442"/>
      <c r="L1142" s="2442"/>
      <c r="M1142" s="2442"/>
      <c r="N1142" s="2442"/>
      <c r="O1142" s="2442"/>
      <c r="P1142" s="2442"/>
      <c r="Q1142" s="2442"/>
      <c r="R1142" s="2442"/>
      <c r="S1142" s="2442"/>
      <c r="T1142" s="2442"/>
      <c r="U1142" s="2442"/>
      <c r="V1142" s="2442"/>
      <c r="W1142" s="2442"/>
      <c r="X1142" s="2442"/>
      <c r="Y1142" s="2442"/>
      <c r="Z1142" s="2442"/>
      <c r="AA1142" s="2442"/>
      <c r="AB1142" s="2447"/>
    </row>
    <row r="1143" spans="3:28" s="2437" customFormat="1" ht="12.75" customHeight="1">
      <c r="C1143" s="2442"/>
      <c r="D1143" s="2442"/>
      <c r="E1143" s="2442"/>
      <c r="F1143" s="2442"/>
      <c r="G1143" s="2442"/>
      <c r="H1143" s="2442"/>
      <c r="I1143" s="2442"/>
      <c r="J1143" s="2442"/>
      <c r="K1143" s="2442"/>
      <c r="L1143" s="2442"/>
      <c r="M1143" s="2442"/>
      <c r="N1143" s="2442"/>
      <c r="O1143" s="2442"/>
      <c r="P1143" s="2442"/>
      <c r="Q1143" s="2442"/>
      <c r="R1143" s="2442"/>
      <c r="S1143" s="2442"/>
      <c r="T1143" s="2442"/>
      <c r="U1143" s="2442"/>
      <c r="V1143" s="2442"/>
      <c r="W1143" s="2442"/>
      <c r="X1143" s="2442"/>
      <c r="Y1143" s="2442"/>
      <c r="Z1143" s="2442"/>
      <c r="AA1143" s="2442"/>
      <c r="AB1143" s="2447"/>
    </row>
    <row r="1144" spans="3:28" s="2437" customFormat="1" ht="12.75" customHeight="1">
      <c r="C1144" s="2442"/>
      <c r="D1144" s="2442"/>
      <c r="E1144" s="2442"/>
      <c r="F1144" s="2442"/>
      <c r="G1144" s="2442"/>
      <c r="H1144" s="2442"/>
      <c r="I1144" s="2442"/>
      <c r="J1144" s="2442"/>
      <c r="K1144" s="2442"/>
      <c r="L1144" s="2442"/>
      <c r="M1144" s="2442"/>
      <c r="N1144" s="2442"/>
      <c r="O1144" s="2442"/>
      <c r="P1144" s="2442"/>
      <c r="Q1144" s="2442"/>
      <c r="R1144" s="2442"/>
      <c r="S1144" s="2442"/>
      <c r="T1144" s="2442"/>
      <c r="U1144" s="2442"/>
      <c r="V1144" s="2442"/>
      <c r="W1144" s="2442"/>
      <c r="X1144" s="2442"/>
      <c r="Y1144" s="2442"/>
      <c r="Z1144" s="2442"/>
      <c r="AA1144" s="2442"/>
      <c r="AB1144" s="2447"/>
    </row>
    <row r="1145" spans="3:28" s="2437" customFormat="1" ht="12.75" customHeight="1">
      <c r="C1145" s="2442"/>
      <c r="D1145" s="2442"/>
      <c r="E1145" s="2442"/>
      <c r="F1145" s="2442"/>
      <c r="G1145" s="2442"/>
      <c r="H1145" s="2442"/>
      <c r="I1145" s="2442"/>
      <c r="J1145" s="2442"/>
      <c r="K1145" s="2442"/>
      <c r="L1145" s="2442"/>
      <c r="M1145" s="2442"/>
      <c r="N1145" s="2442"/>
      <c r="O1145" s="2442"/>
      <c r="P1145" s="2442"/>
      <c r="Q1145" s="2442"/>
      <c r="R1145" s="2442"/>
      <c r="S1145" s="2442"/>
      <c r="T1145" s="2442"/>
      <c r="U1145" s="2442"/>
      <c r="V1145" s="2442"/>
      <c r="W1145" s="2442"/>
      <c r="X1145" s="2442"/>
      <c r="Y1145" s="2442"/>
      <c r="Z1145" s="2442"/>
      <c r="AA1145" s="2442"/>
      <c r="AB1145" s="2447"/>
    </row>
    <row r="1146" spans="3:28" s="1847" customFormat="1" ht="12.75" customHeight="1">
      <c r="C1146" s="1848"/>
      <c r="D1146" s="1848"/>
      <c r="E1146" s="1848"/>
      <c r="F1146" s="1848"/>
      <c r="G1146" s="1848"/>
      <c r="H1146" s="1848"/>
      <c r="I1146" s="1848"/>
      <c r="J1146" s="1848"/>
      <c r="K1146" s="1848"/>
      <c r="L1146" s="1848"/>
      <c r="M1146" s="1848"/>
      <c r="N1146" s="1848"/>
      <c r="O1146" s="1848"/>
      <c r="P1146" s="1848"/>
      <c r="Q1146" s="1848"/>
      <c r="R1146" s="1848"/>
      <c r="S1146" s="1848"/>
      <c r="T1146" s="1848"/>
      <c r="U1146" s="1848"/>
      <c r="V1146" s="1848"/>
      <c r="W1146" s="1848"/>
      <c r="X1146" s="1848"/>
      <c r="Y1146" s="1848"/>
      <c r="Z1146" s="1848"/>
      <c r="AA1146" s="1848"/>
      <c r="AB1146" s="1849"/>
    </row>
    <row r="1147" spans="3:28" s="1847" customFormat="1" ht="12.75" customHeight="1">
      <c r="C1147" s="1848"/>
      <c r="D1147" s="1848"/>
      <c r="E1147" s="1848"/>
      <c r="F1147" s="1848"/>
      <c r="G1147" s="1848"/>
      <c r="H1147" s="1848"/>
      <c r="I1147" s="1848"/>
      <c r="J1147" s="1848"/>
      <c r="K1147" s="1848"/>
      <c r="L1147" s="1848"/>
      <c r="M1147" s="1848"/>
      <c r="N1147" s="1848"/>
      <c r="O1147" s="1848"/>
      <c r="P1147" s="1848"/>
      <c r="Q1147" s="1848"/>
      <c r="R1147" s="1848"/>
      <c r="S1147" s="1848"/>
      <c r="T1147" s="1848"/>
      <c r="U1147" s="1848"/>
      <c r="V1147" s="1848"/>
      <c r="W1147" s="1848"/>
      <c r="X1147" s="1848"/>
      <c r="Y1147" s="1848"/>
      <c r="Z1147" s="1848"/>
      <c r="AA1147" s="1848"/>
      <c r="AB1147" s="1849"/>
    </row>
    <row r="1148" spans="3:28" s="1847" customFormat="1" ht="12.75" customHeight="1">
      <c r="C1148" s="1848"/>
      <c r="D1148" s="1848"/>
      <c r="E1148" s="1848"/>
      <c r="F1148" s="1848"/>
      <c r="G1148" s="1848"/>
      <c r="H1148" s="1848"/>
      <c r="I1148" s="1848"/>
      <c r="J1148" s="1848"/>
      <c r="K1148" s="1848"/>
      <c r="L1148" s="1848"/>
      <c r="M1148" s="1848"/>
      <c r="N1148" s="1848"/>
      <c r="O1148" s="1848"/>
      <c r="P1148" s="1848"/>
      <c r="Q1148" s="1848"/>
      <c r="R1148" s="1848"/>
      <c r="S1148" s="1848"/>
      <c r="T1148" s="1848"/>
      <c r="U1148" s="1848"/>
      <c r="V1148" s="1848"/>
      <c r="W1148" s="1848"/>
      <c r="X1148" s="1848"/>
      <c r="Y1148" s="1848"/>
      <c r="Z1148" s="1848"/>
      <c r="AA1148" s="1848"/>
      <c r="AB1148" s="1849"/>
    </row>
    <row r="1149" spans="3:28" s="1847" customFormat="1" ht="12.75" customHeight="1">
      <c r="C1149" s="1848"/>
      <c r="D1149" s="1848"/>
      <c r="E1149" s="1848"/>
      <c r="F1149" s="1848"/>
      <c r="G1149" s="1848"/>
      <c r="H1149" s="1848"/>
      <c r="I1149" s="1848"/>
      <c r="J1149" s="1848"/>
      <c r="K1149" s="1848"/>
      <c r="L1149" s="1848"/>
      <c r="M1149" s="1848"/>
      <c r="N1149" s="1848"/>
      <c r="O1149" s="1848"/>
      <c r="P1149" s="1848"/>
      <c r="Q1149" s="1848"/>
      <c r="R1149" s="1848"/>
      <c r="S1149" s="1848"/>
      <c r="T1149" s="1848"/>
      <c r="U1149" s="1848"/>
      <c r="V1149" s="1848"/>
      <c r="W1149" s="1848"/>
      <c r="X1149" s="1848"/>
      <c r="Y1149" s="1848"/>
      <c r="Z1149" s="1848"/>
      <c r="AA1149" s="1848"/>
      <c r="AB1149" s="1849"/>
    </row>
    <row r="1150" spans="3:28" s="1847" customFormat="1" ht="12.75" customHeight="1">
      <c r="C1150" s="1848"/>
      <c r="D1150" s="1848"/>
      <c r="E1150" s="1848"/>
      <c r="F1150" s="1848"/>
      <c r="G1150" s="1848"/>
      <c r="H1150" s="1848"/>
      <c r="I1150" s="1848"/>
      <c r="J1150" s="1848"/>
      <c r="K1150" s="1848"/>
      <c r="L1150" s="1848"/>
      <c r="M1150" s="1848"/>
      <c r="N1150" s="1848"/>
      <c r="O1150" s="1848"/>
      <c r="P1150" s="1848"/>
      <c r="Q1150" s="1848"/>
      <c r="R1150" s="1848"/>
      <c r="S1150" s="1848"/>
      <c r="T1150" s="1848"/>
      <c r="U1150" s="1848"/>
      <c r="V1150" s="1848"/>
      <c r="W1150" s="1848"/>
      <c r="X1150" s="1848"/>
      <c r="Y1150" s="1848"/>
      <c r="Z1150" s="1848"/>
      <c r="AA1150" s="1848"/>
      <c r="AB1150" s="1849"/>
    </row>
    <row r="1151" spans="3:28" s="1847" customFormat="1" ht="12.75" customHeight="1">
      <c r="C1151" s="1848"/>
      <c r="D1151" s="1848"/>
      <c r="E1151" s="1848"/>
      <c r="F1151" s="1848"/>
      <c r="G1151" s="1848"/>
      <c r="H1151" s="1848"/>
      <c r="I1151" s="1848"/>
      <c r="J1151" s="1848"/>
      <c r="K1151" s="1848"/>
      <c r="L1151" s="1848"/>
      <c r="M1151" s="1848"/>
      <c r="N1151" s="1848"/>
      <c r="O1151" s="1848"/>
      <c r="P1151" s="1848"/>
      <c r="Q1151" s="1848"/>
      <c r="R1151" s="1848"/>
      <c r="S1151" s="1848"/>
      <c r="T1151" s="1848"/>
      <c r="U1151" s="1848"/>
      <c r="V1151" s="1848"/>
      <c r="W1151" s="1848"/>
      <c r="X1151" s="1848"/>
      <c r="Y1151" s="1848"/>
      <c r="Z1151" s="1848"/>
      <c r="AA1151" s="1848"/>
      <c r="AB1151" s="1849"/>
    </row>
    <row r="1152" spans="3:28" s="1847" customFormat="1" ht="12.75" customHeight="1">
      <c r="C1152" s="1848"/>
      <c r="D1152" s="1848"/>
      <c r="E1152" s="1848"/>
      <c r="F1152" s="1848"/>
      <c r="G1152" s="1848"/>
      <c r="H1152" s="1848"/>
      <c r="I1152" s="1848"/>
      <c r="J1152" s="1848"/>
      <c r="K1152" s="1848"/>
      <c r="L1152" s="1848"/>
      <c r="M1152" s="1848"/>
      <c r="N1152" s="1848"/>
      <c r="O1152" s="1848"/>
      <c r="P1152" s="1848"/>
      <c r="Q1152" s="1848"/>
      <c r="R1152" s="1848"/>
      <c r="S1152" s="1848"/>
      <c r="T1152" s="1848"/>
      <c r="U1152" s="1848"/>
      <c r="V1152" s="1848"/>
      <c r="W1152" s="1848"/>
      <c r="X1152" s="1848"/>
      <c r="Y1152" s="1848"/>
      <c r="Z1152" s="1848"/>
      <c r="AA1152" s="1848"/>
      <c r="AB1152" s="1849"/>
    </row>
    <row r="1153" spans="3:41" s="1847" customFormat="1" ht="12.75" customHeight="1">
      <c r="C1153" s="1848"/>
      <c r="D1153" s="1848"/>
      <c r="E1153" s="1848"/>
      <c r="F1153" s="1848"/>
      <c r="G1153" s="1848"/>
      <c r="H1153" s="1848"/>
      <c r="I1153" s="1848"/>
      <c r="J1153" s="1848"/>
      <c r="K1153" s="1848"/>
      <c r="L1153" s="1848"/>
      <c r="M1153" s="1848"/>
      <c r="N1153" s="1848"/>
      <c r="O1153" s="1848"/>
      <c r="P1153" s="1848"/>
      <c r="Q1153" s="1848"/>
      <c r="R1153" s="1848"/>
      <c r="S1153" s="1848"/>
      <c r="T1153" s="1848"/>
      <c r="U1153" s="1848"/>
      <c r="V1153" s="1848"/>
      <c r="W1153" s="1848"/>
      <c r="X1153" s="1848"/>
      <c r="Y1153" s="1848"/>
      <c r="Z1153" s="1848"/>
      <c r="AA1153" s="1848"/>
      <c r="AB1153" s="1849"/>
    </row>
    <row r="1154" spans="3:41" s="1847" customFormat="1" ht="12.75" customHeight="1">
      <c r="C1154" s="1848"/>
      <c r="D1154" s="1848"/>
      <c r="E1154" s="1848"/>
      <c r="F1154" s="1848"/>
      <c r="G1154" s="1848"/>
      <c r="H1154" s="1848"/>
      <c r="I1154" s="1848"/>
      <c r="J1154" s="1848"/>
      <c r="K1154" s="1848"/>
      <c r="L1154" s="1848"/>
      <c r="M1154" s="1848"/>
      <c r="N1154" s="1848"/>
      <c r="O1154" s="1848"/>
      <c r="P1154" s="1848"/>
      <c r="Q1154" s="1848"/>
      <c r="R1154" s="1848"/>
      <c r="S1154" s="1848"/>
      <c r="T1154" s="1848"/>
      <c r="U1154" s="1848"/>
      <c r="V1154" s="1848"/>
      <c r="W1154" s="1848"/>
      <c r="X1154" s="1848"/>
      <c r="Y1154" s="1848"/>
      <c r="Z1154" s="1848"/>
      <c r="AA1154" s="1848"/>
      <c r="AB1154" s="1849"/>
    </row>
    <row r="1155" spans="3:41" s="1847" customFormat="1" ht="12.75" customHeight="1">
      <c r="C1155" s="1848"/>
      <c r="D1155" s="1848"/>
      <c r="E1155" s="1848"/>
      <c r="F1155" s="1848"/>
      <c r="G1155" s="1848"/>
      <c r="H1155" s="1848"/>
      <c r="I1155" s="1848"/>
      <c r="J1155" s="1848"/>
      <c r="K1155" s="1848"/>
      <c r="L1155" s="1848"/>
      <c r="M1155" s="1848"/>
      <c r="N1155" s="1848"/>
      <c r="O1155" s="1848"/>
      <c r="P1155" s="1848"/>
      <c r="Q1155" s="1848"/>
      <c r="R1155" s="1848"/>
      <c r="S1155" s="1848"/>
      <c r="T1155" s="1848"/>
      <c r="U1155" s="1848"/>
      <c r="V1155" s="1848"/>
      <c r="W1155" s="1848"/>
      <c r="X1155" s="1848"/>
      <c r="Y1155" s="1848"/>
      <c r="Z1155" s="1848"/>
      <c r="AA1155" s="1848"/>
      <c r="AB1155" s="1849"/>
    </row>
    <row r="1156" spans="3:41" s="1847" customFormat="1" ht="12.75" customHeight="1">
      <c r="C1156" s="1848"/>
      <c r="D1156" s="1848"/>
      <c r="E1156" s="1848"/>
      <c r="F1156" s="1848"/>
      <c r="G1156" s="1848"/>
      <c r="H1156" s="1848"/>
      <c r="I1156" s="1848"/>
      <c r="J1156" s="1848"/>
      <c r="K1156" s="1848"/>
      <c r="L1156" s="1848"/>
      <c r="M1156" s="1848"/>
      <c r="N1156" s="1848"/>
      <c r="O1156" s="1848"/>
      <c r="P1156" s="1848"/>
      <c r="Q1156" s="1848"/>
      <c r="R1156" s="1848"/>
      <c r="S1156" s="1848"/>
      <c r="T1156" s="1848"/>
      <c r="U1156" s="1848"/>
      <c r="V1156" s="1848"/>
      <c r="W1156" s="1848"/>
      <c r="X1156" s="1848"/>
      <c r="Y1156" s="1848"/>
      <c r="Z1156" s="1848"/>
      <c r="AA1156" s="1848"/>
      <c r="AB1156" s="1849"/>
    </row>
    <row r="1157" spans="3:41" s="1847" customFormat="1" ht="12.75" customHeight="1">
      <c r="C1157" s="1848"/>
      <c r="D1157" s="1848"/>
      <c r="E1157" s="1848"/>
      <c r="F1157" s="1848"/>
      <c r="G1157" s="1848"/>
      <c r="H1157" s="1848"/>
      <c r="I1157" s="1848"/>
      <c r="J1157" s="1848"/>
      <c r="K1157" s="1848"/>
      <c r="L1157" s="1848"/>
      <c r="M1157" s="1848"/>
      <c r="N1157" s="1848"/>
      <c r="O1157" s="1848"/>
      <c r="P1157" s="1848"/>
      <c r="Q1157" s="1848"/>
      <c r="R1157" s="1848"/>
      <c r="S1157" s="1848"/>
      <c r="T1157" s="1848"/>
      <c r="U1157" s="1848"/>
      <c r="V1157" s="1848"/>
      <c r="W1157" s="1848"/>
      <c r="X1157" s="1848"/>
      <c r="Y1157" s="1848"/>
      <c r="Z1157" s="1848"/>
      <c r="AA1157" s="1848"/>
      <c r="AB1157" s="1849"/>
    </row>
    <row r="1158" spans="3:41" s="1847" customFormat="1" ht="12.75" customHeight="1">
      <c r="C1158" s="1848"/>
      <c r="D1158" s="1848"/>
      <c r="E1158" s="1848"/>
      <c r="F1158" s="1848"/>
      <c r="G1158" s="1848"/>
      <c r="H1158" s="1848"/>
      <c r="I1158" s="1848"/>
      <c r="J1158" s="1848"/>
      <c r="K1158" s="1848"/>
      <c r="L1158" s="1848"/>
      <c r="M1158" s="1848"/>
      <c r="N1158" s="1848"/>
      <c r="O1158" s="1848"/>
      <c r="P1158" s="1848"/>
      <c r="Q1158" s="1848"/>
      <c r="R1158" s="1848"/>
      <c r="S1158" s="1848"/>
      <c r="T1158" s="1848"/>
      <c r="U1158" s="1848"/>
      <c r="V1158" s="1848"/>
      <c r="W1158" s="1848"/>
      <c r="X1158" s="1848"/>
      <c r="Y1158" s="1848"/>
      <c r="Z1158" s="1848"/>
      <c r="AA1158" s="1848"/>
      <c r="AB1158" s="1849"/>
      <c r="AJ1158" s="1011"/>
      <c r="AK1158" s="1011"/>
      <c r="AL1158" s="1011"/>
      <c r="AM1158" s="1011"/>
      <c r="AN1158" s="1011"/>
      <c r="AO1158" s="1011"/>
    </row>
    <row r="1159" spans="3:41" s="1847" customFormat="1" ht="12.75" customHeight="1">
      <c r="C1159" s="1848"/>
      <c r="D1159" s="1848"/>
      <c r="E1159" s="1848"/>
      <c r="F1159" s="1848"/>
      <c r="G1159" s="1848"/>
      <c r="H1159" s="1848"/>
      <c r="I1159" s="1848"/>
      <c r="J1159" s="1848"/>
      <c r="K1159" s="1848"/>
      <c r="L1159" s="1848"/>
      <c r="M1159" s="1848"/>
      <c r="N1159" s="1848"/>
      <c r="O1159" s="1848"/>
      <c r="P1159" s="1848"/>
      <c r="Q1159" s="1848"/>
      <c r="R1159" s="1848"/>
      <c r="S1159" s="1848"/>
      <c r="T1159" s="1848"/>
      <c r="U1159" s="1848"/>
      <c r="V1159" s="1848"/>
      <c r="W1159" s="1848"/>
      <c r="X1159" s="1848"/>
      <c r="Y1159" s="1848"/>
      <c r="Z1159" s="1848"/>
      <c r="AA1159" s="1848"/>
      <c r="AB1159" s="1849"/>
      <c r="AJ1159" s="1011"/>
      <c r="AK1159" s="1011"/>
      <c r="AL1159" s="1011"/>
      <c r="AM1159" s="1011"/>
      <c r="AN1159" s="1011"/>
      <c r="AO1159" s="1011"/>
    </row>
    <row r="1160" spans="3:41" s="1847" customFormat="1" ht="12.75" customHeight="1">
      <c r="C1160" s="1848"/>
      <c r="D1160" s="1848"/>
      <c r="E1160" s="1848"/>
      <c r="F1160" s="1848"/>
      <c r="G1160" s="1848"/>
      <c r="H1160" s="1848"/>
      <c r="I1160" s="1848"/>
      <c r="J1160" s="1848"/>
      <c r="K1160" s="1848"/>
      <c r="L1160" s="1848"/>
      <c r="M1160" s="1848"/>
      <c r="N1160" s="1848"/>
      <c r="O1160" s="1848"/>
      <c r="P1160" s="1848"/>
      <c r="Q1160" s="1848"/>
      <c r="R1160" s="1848"/>
      <c r="S1160" s="1848"/>
      <c r="T1160" s="1848"/>
      <c r="U1160" s="1848"/>
      <c r="V1160" s="1848"/>
      <c r="W1160" s="1848"/>
      <c r="X1160" s="1848"/>
      <c r="Y1160" s="1848"/>
      <c r="Z1160" s="1848"/>
      <c r="AA1160" s="1848"/>
      <c r="AB1160" s="1849"/>
      <c r="AJ1160" s="1011"/>
      <c r="AK1160" s="1011"/>
      <c r="AL1160" s="1011"/>
      <c r="AM1160" s="1011"/>
      <c r="AN1160" s="1011"/>
      <c r="AO1160" s="1011"/>
    </row>
    <row r="1161" spans="3:41" s="1011" customFormat="1" ht="12.75" customHeight="1">
      <c r="C1161" s="1850"/>
      <c r="D1161" s="1850"/>
      <c r="E1161" s="1850"/>
      <c r="F1161" s="1850"/>
      <c r="G1161" s="1850"/>
      <c r="H1161" s="1850"/>
      <c r="I1161" s="1850"/>
      <c r="J1161" s="1850"/>
      <c r="K1161" s="1850"/>
      <c r="L1161" s="1850"/>
      <c r="M1161" s="1850"/>
      <c r="N1161" s="1850"/>
      <c r="O1161" s="1850"/>
      <c r="P1161" s="1850"/>
      <c r="Q1161" s="1850"/>
      <c r="R1161" s="1850"/>
      <c r="S1161" s="1850"/>
      <c r="T1161" s="1850"/>
      <c r="U1161" s="1850"/>
      <c r="V1161" s="1850"/>
      <c r="W1161" s="1850"/>
      <c r="X1161" s="1850"/>
      <c r="Y1161" s="1850"/>
      <c r="Z1161" s="1850"/>
      <c r="AA1161" s="1850"/>
      <c r="AB1161" s="1851"/>
    </row>
    <row r="1162" spans="3:41" s="1011" customFormat="1" ht="12.75" customHeight="1">
      <c r="C1162" s="1850"/>
      <c r="D1162" s="1850"/>
      <c r="E1162" s="1850"/>
      <c r="F1162" s="1850"/>
      <c r="G1162" s="1850"/>
      <c r="H1162" s="1850"/>
      <c r="I1162" s="1850"/>
      <c r="J1162" s="1850"/>
      <c r="K1162" s="1850"/>
      <c r="L1162" s="1850"/>
      <c r="M1162" s="1850"/>
      <c r="N1162" s="1850"/>
      <c r="O1162" s="1850"/>
      <c r="P1162" s="1850"/>
      <c r="Q1162" s="1850"/>
      <c r="R1162" s="1850"/>
      <c r="S1162" s="1850"/>
      <c r="T1162" s="1850"/>
      <c r="U1162" s="1850"/>
      <c r="V1162" s="1850"/>
      <c r="W1162" s="1850"/>
      <c r="X1162" s="1850"/>
      <c r="Y1162" s="1850"/>
      <c r="Z1162" s="1850"/>
      <c r="AA1162" s="1850"/>
      <c r="AB1162" s="1851"/>
    </row>
    <row r="1163" spans="3:41" s="1011" customFormat="1" ht="12.75" customHeight="1">
      <c r="C1163" s="1850"/>
      <c r="D1163" s="1850"/>
      <c r="E1163" s="1850"/>
      <c r="F1163" s="1850"/>
      <c r="G1163" s="1850"/>
      <c r="H1163" s="1850"/>
      <c r="I1163" s="1850"/>
      <c r="J1163" s="1850"/>
      <c r="K1163" s="1850"/>
      <c r="L1163" s="1850"/>
      <c r="M1163" s="1850"/>
      <c r="N1163" s="1850"/>
      <c r="O1163" s="1850"/>
      <c r="P1163" s="1850"/>
      <c r="Q1163" s="1850"/>
      <c r="R1163" s="1850"/>
      <c r="S1163" s="1850"/>
      <c r="T1163" s="1850"/>
      <c r="U1163" s="1850"/>
      <c r="V1163" s="1850"/>
      <c r="W1163" s="1850"/>
      <c r="X1163" s="1850"/>
      <c r="Y1163" s="1850"/>
      <c r="Z1163" s="1850"/>
      <c r="AA1163" s="1850"/>
      <c r="AB1163" s="1851"/>
    </row>
    <row r="1164" spans="3:41" s="1011" customFormat="1" ht="12.75" customHeight="1">
      <c r="C1164" s="1850"/>
      <c r="D1164" s="1850"/>
      <c r="E1164" s="1850"/>
      <c r="F1164" s="1850"/>
      <c r="G1164" s="1850"/>
      <c r="H1164" s="1850"/>
      <c r="I1164" s="1850"/>
      <c r="J1164" s="1850"/>
      <c r="K1164" s="1850"/>
      <c r="L1164" s="1850"/>
      <c r="M1164" s="1850"/>
      <c r="N1164" s="1850"/>
      <c r="O1164" s="1850"/>
      <c r="P1164" s="1850"/>
      <c r="Q1164" s="1850"/>
      <c r="R1164" s="1850"/>
      <c r="S1164" s="1850"/>
      <c r="T1164" s="1850"/>
      <c r="U1164" s="1850"/>
      <c r="V1164" s="1850"/>
      <c r="W1164" s="1850"/>
      <c r="X1164" s="1850"/>
      <c r="Y1164" s="1850"/>
      <c r="Z1164" s="1850"/>
      <c r="AA1164" s="1850"/>
      <c r="AB1164" s="1851"/>
    </row>
    <row r="1165" spans="3:41" s="1011" customFormat="1" ht="12.75" customHeight="1">
      <c r="C1165" s="1850"/>
      <c r="D1165" s="1850"/>
      <c r="E1165" s="1850"/>
      <c r="F1165" s="1850"/>
      <c r="G1165" s="1850"/>
      <c r="H1165" s="1850"/>
      <c r="I1165" s="1850"/>
      <c r="J1165" s="1850"/>
      <c r="K1165" s="1850"/>
      <c r="L1165" s="1850"/>
      <c r="M1165" s="1850"/>
      <c r="N1165" s="1850"/>
      <c r="O1165" s="1850"/>
      <c r="P1165" s="1850"/>
      <c r="Q1165" s="1850"/>
      <c r="R1165" s="1850"/>
      <c r="S1165" s="1850"/>
      <c r="T1165" s="1850"/>
      <c r="U1165" s="1850"/>
      <c r="V1165" s="1850"/>
      <c r="W1165" s="1850"/>
      <c r="X1165" s="1850"/>
      <c r="Y1165" s="1850"/>
      <c r="Z1165" s="1850"/>
      <c r="AA1165" s="1850"/>
      <c r="AB1165" s="1851"/>
    </row>
    <row r="1166" spans="3:41" s="1011" customFormat="1" ht="12.75" customHeight="1">
      <c r="C1166" s="1850"/>
      <c r="D1166" s="1850"/>
      <c r="E1166" s="1850"/>
      <c r="F1166" s="1850"/>
      <c r="G1166" s="1850"/>
      <c r="H1166" s="1850"/>
      <c r="I1166" s="1850"/>
      <c r="J1166" s="1850"/>
      <c r="K1166" s="1850"/>
      <c r="L1166" s="1850"/>
      <c r="M1166" s="1850"/>
      <c r="N1166" s="1850"/>
      <c r="O1166" s="1850"/>
      <c r="P1166" s="1850"/>
      <c r="Q1166" s="1850"/>
      <c r="R1166" s="1850"/>
      <c r="S1166" s="1850"/>
      <c r="T1166" s="1850"/>
      <c r="U1166" s="1850"/>
      <c r="V1166" s="1850"/>
      <c r="W1166" s="1850"/>
      <c r="X1166" s="1850"/>
      <c r="Y1166" s="1850"/>
      <c r="Z1166" s="1850"/>
      <c r="AA1166" s="1850"/>
      <c r="AB1166" s="1851"/>
    </row>
    <row r="1167" spans="3:41" s="1011" customFormat="1" ht="12.75" customHeight="1">
      <c r="C1167" s="1850"/>
      <c r="D1167" s="1850"/>
      <c r="E1167" s="1850"/>
      <c r="F1167" s="1850"/>
      <c r="G1167" s="1850"/>
      <c r="H1167" s="1850"/>
      <c r="I1167" s="1850"/>
      <c r="J1167" s="1850"/>
      <c r="K1167" s="1850"/>
      <c r="L1167" s="1850"/>
      <c r="M1167" s="1850"/>
      <c r="N1167" s="1850"/>
      <c r="O1167" s="1850"/>
      <c r="P1167" s="1850"/>
      <c r="Q1167" s="1850"/>
      <c r="R1167" s="1850"/>
      <c r="S1167" s="1850"/>
      <c r="T1167" s="1850"/>
      <c r="U1167" s="1850"/>
      <c r="V1167" s="1850"/>
      <c r="W1167" s="1850"/>
      <c r="X1167" s="1850"/>
      <c r="Y1167" s="1850"/>
      <c r="Z1167" s="1850"/>
      <c r="AA1167" s="1850"/>
      <c r="AB1167" s="1851"/>
    </row>
    <row r="1168" spans="3:41" s="1011" customFormat="1" ht="12.75" customHeight="1">
      <c r="C1168" s="1850"/>
      <c r="D1168" s="1850"/>
      <c r="E1168" s="1850"/>
      <c r="F1168" s="1850"/>
      <c r="G1168" s="1850"/>
      <c r="H1168" s="1850"/>
      <c r="I1168" s="1850"/>
      <c r="J1168" s="1850"/>
      <c r="K1168" s="1850"/>
      <c r="L1168" s="1850"/>
      <c r="M1168" s="1850"/>
      <c r="N1168" s="1850"/>
      <c r="O1168" s="1850"/>
      <c r="P1168" s="1850"/>
      <c r="Q1168" s="1850"/>
      <c r="R1168" s="1850"/>
      <c r="S1168" s="1850"/>
      <c r="T1168" s="1850"/>
      <c r="U1168" s="1850"/>
      <c r="V1168" s="1850"/>
      <c r="W1168" s="1850"/>
      <c r="X1168" s="1850"/>
      <c r="Y1168" s="1850"/>
      <c r="Z1168" s="1850"/>
      <c r="AA1168" s="1850"/>
      <c r="AB1168" s="1851"/>
    </row>
    <row r="1169" spans="3:28" s="1011" customFormat="1" ht="12.75" customHeight="1">
      <c r="C1169" s="1850"/>
      <c r="D1169" s="1850"/>
      <c r="E1169" s="1850"/>
      <c r="F1169" s="1850"/>
      <c r="G1169" s="1850"/>
      <c r="H1169" s="1850"/>
      <c r="I1169" s="1850"/>
      <c r="J1169" s="1850"/>
      <c r="K1169" s="1850"/>
      <c r="L1169" s="1850"/>
      <c r="M1169" s="1850"/>
      <c r="N1169" s="1850"/>
      <c r="O1169" s="1850"/>
      <c r="P1169" s="1850"/>
      <c r="Q1169" s="1850"/>
      <c r="R1169" s="1850"/>
      <c r="S1169" s="1850"/>
      <c r="T1169" s="1850"/>
      <c r="U1169" s="1850"/>
      <c r="V1169" s="1850"/>
      <c r="W1169" s="1850"/>
      <c r="X1169" s="1850"/>
      <c r="Y1169" s="1850"/>
      <c r="Z1169" s="1850"/>
      <c r="AA1169" s="1850"/>
      <c r="AB1169" s="1851"/>
    </row>
    <row r="1170" spans="3:28" s="1011" customFormat="1" ht="12.75" customHeight="1">
      <c r="C1170" s="1850"/>
      <c r="D1170" s="1850"/>
      <c r="E1170" s="1850"/>
      <c r="F1170" s="1850"/>
      <c r="G1170" s="1850"/>
      <c r="H1170" s="1850"/>
      <c r="I1170" s="1850"/>
      <c r="J1170" s="1850"/>
      <c r="K1170" s="1850"/>
      <c r="L1170" s="1850"/>
      <c r="M1170" s="1850"/>
      <c r="N1170" s="1850"/>
      <c r="O1170" s="1850"/>
      <c r="P1170" s="1850"/>
      <c r="Q1170" s="1850"/>
      <c r="R1170" s="1850"/>
      <c r="S1170" s="1850"/>
      <c r="T1170" s="1850"/>
      <c r="U1170" s="1850"/>
      <c r="V1170" s="1850"/>
      <c r="W1170" s="1850"/>
      <c r="X1170" s="1850"/>
      <c r="Y1170" s="1850"/>
      <c r="Z1170" s="1850"/>
      <c r="AA1170" s="1850"/>
      <c r="AB1170" s="1851"/>
    </row>
    <row r="1171" spans="3:28" s="1011" customFormat="1" ht="12.75" customHeight="1">
      <c r="C1171" s="1850"/>
      <c r="D1171" s="1850"/>
      <c r="E1171" s="1850"/>
      <c r="F1171" s="1850"/>
      <c r="G1171" s="1850"/>
      <c r="H1171" s="1850"/>
      <c r="I1171" s="1850"/>
      <c r="J1171" s="1850"/>
      <c r="K1171" s="1850"/>
      <c r="L1171" s="1850"/>
      <c r="M1171" s="1850"/>
      <c r="N1171" s="1850"/>
      <c r="O1171" s="1850"/>
      <c r="P1171" s="1850"/>
      <c r="Q1171" s="1850"/>
      <c r="R1171" s="1850"/>
      <c r="S1171" s="1850"/>
      <c r="T1171" s="1850"/>
      <c r="U1171" s="1850"/>
      <c r="V1171" s="1850"/>
      <c r="W1171" s="1850"/>
      <c r="X1171" s="1850"/>
      <c r="Y1171" s="1850"/>
      <c r="Z1171" s="1850"/>
      <c r="AA1171" s="1850"/>
      <c r="AB1171" s="1851"/>
    </row>
    <row r="1172" spans="3:28" s="1011" customFormat="1" ht="12.75" customHeight="1">
      <c r="C1172" s="1850"/>
      <c r="D1172" s="1850"/>
      <c r="E1172" s="1850"/>
      <c r="F1172" s="1850"/>
      <c r="G1172" s="1850"/>
      <c r="H1172" s="1850"/>
      <c r="I1172" s="1850"/>
      <c r="J1172" s="1850"/>
      <c r="K1172" s="1850"/>
      <c r="L1172" s="1850"/>
      <c r="M1172" s="1850"/>
      <c r="N1172" s="1850"/>
      <c r="O1172" s="1850"/>
      <c r="P1172" s="1850"/>
      <c r="Q1172" s="1850"/>
      <c r="R1172" s="1850"/>
      <c r="S1172" s="1850"/>
      <c r="T1172" s="1850"/>
      <c r="U1172" s="1850"/>
      <c r="V1172" s="1850"/>
      <c r="W1172" s="1850"/>
      <c r="X1172" s="1850"/>
      <c r="Y1172" s="1850"/>
      <c r="Z1172" s="1850"/>
      <c r="AA1172" s="1850"/>
      <c r="AB1172" s="1851"/>
    </row>
    <row r="1173" spans="3:28" s="1011" customFormat="1" ht="12.75" customHeight="1">
      <c r="C1173" s="1850"/>
      <c r="D1173" s="1850"/>
      <c r="E1173" s="1850"/>
      <c r="F1173" s="1850"/>
      <c r="G1173" s="1850"/>
      <c r="H1173" s="1850"/>
      <c r="I1173" s="1850"/>
      <c r="J1173" s="1850"/>
      <c r="K1173" s="1850"/>
      <c r="L1173" s="1850"/>
      <c r="M1173" s="1850"/>
      <c r="N1173" s="1850"/>
      <c r="O1173" s="1850"/>
      <c r="P1173" s="1850"/>
      <c r="Q1173" s="1850"/>
      <c r="R1173" s="1850"/>
      <c r="S1173" s="1850"/>
      <c r="T1173" s="1850"/>
      <c r="U1173" s="1850"/>
      <c r="V1173" s="1850"/>
      <c r="W1173" s="1850"/>
      <c r="X1173" s="1850"/>
      <c r="Y1173" s="1850"/>
      <c r="Z1173" s="1850"/>
      <c r="AA1173" s="1850"/>
      <c r="AB1173" s="1851"/>
    </row>
    <row r="1174" spans="3:28" s="1011" customFormat="1" ht="12.75" customHeight="1">
      <c r="C1174" s="1850"/>
      <c r="D1174" s="1850"/>
      <c r="E1174" s="1850"/>
      <c r="F1174" s="1850"/>
      <c r="G1174" s="1850"/>
      <c r="H1174" s="1850"/>
      <c r="I1174" s="1850"/>
      <c r="J1174" s="1850"/>
      <c r="K1174" s="1850"/>
      <c r="L1174" s="1850"/>
      <c r="M1174" s="1850"/>
      <c r="N1174" s="1850"/>
      <c r="O1174" s="1850"/>
      <c r="P1174" s="1850"/>
      <c r="Q1174" s="1850"/>
      <c r="R1174" s="1850"/>
      <c r="S1174" s="1850"/>
      <c r="T1174" s="1850"/>
      <c r="U1174" s="1850"/>
      <c r="V1174" s="1850"/>
      <c r="W1174" s="1850"/>
      <c r="X1174" s="1850"/>
      <c r="Y1174" s="1850"/>
      <c r="Z1174" s="1850"/>
      <c r="AA1174" s="1850"/>
      <c r="AB1174" s="1851"/>
    </row>
    <row r="1175" spans="3:28" s="1011" customFormat="1" ht="12.75" customHeight="1">
      <c r="C1175" s="1850"/>
      <c r="D1175" s="1850"/>
      <c r="E1175" s="1850"/>
      <c r="F1175" s="1850"/>
      <c r="G1175" s="1850"/>
      <c r="H1175" s="1850"/>
      <c r="I1175" s="1850"/>
      <c r="J1175" s="1850"/>
      <c r="K1175" s="1850"/>
      <c r="L1175" s="1850"/>
      <c r="M1175" s="1850"/>
      <c r="N1175" s="1850"/>
      <c r="O1175" s="1850"/>
      <c r="P1175" s="1850"/>
      <c r="Q1175" s="1850"/>
      <c r="R1175" s="1850"/>
      <c r="S1175" s="1850"/>
      <c r="T1175" s="1850"/>
      <c r="U1175" s="1850"/>
      <c r="V1175" s="1850"/>
      <c r="W1175" s="1850"/>
      <c r="X1175" s="1850"/>
      <c r="Y1175" s="1850"/>
      <c r="Z1175" s="1850"/>
      <c r="AA1175" s="1850"/>
      <c r="AB1175" s="1851"/>
    </row>
    <row r="1176" spans="3:28" s="1011" customFormat="1" ht="12.75" customHeight="1">
      <c r="C1176" s="1850"/>
      <c r="D1176" s="1850"/>
      <c r="E1176" s="1850"/>
      <c r="F1176" s="1850"/>
      <c r="G1176" s="1850"/>
      <c r="H1176" s="1850"/>
      <c r="I1176" s="1850"/>
      <c r="J1176" s="1850"/>
      <c r="K1176" s="1850"/>
      <c r="L1176" s="1850"/>
      <c r="M1176" s="1850"/>
      <c r="N1176" s="1850"/>
      <c r="O1176" s="1850"/>
      <c r="P1176" s="1850"/>
      <c r="Q1176" s="1850"/>
      <c r="R1176" s="1850"/>
      <c r="S1176" s="1850"/>
      <c r="T1176" s="1850"/>
      <c r="U1176" s="1850"/>
      <c r="V1176" s="1850"/>
      <c r="W1176" s="1850"/>
      <c r="X1176" s="1850"/>
      <c r="Y1176" s="1850"/>
      <c r="Z1176" s="1850"/>
      <c r="AA1176" s="1850"/>
      <c r="AB1176" s="1851"/>
    </row>
    <row r="1177" spans="3:28" s="1011" customFormat="1" ht="12.75" customHeight="1">
      <c r="C1177" s="1850"/>
      <c r="D1177" s="1850"/>
      <c r="E1177" s="1850"/>
      <c r="F1177" s="1850"/>
      <c r="G1177" s="1850"/>
      <c r="H1177" s="1850"/>
      <c r="I1177" s="1850"/>
      <c r="J1177" s="1850"/>
      <c r="K1177" s="1850"/>
      <c r="L1177" s="1850"/>
      <c r="M1177" s="1850"/>
      <c r="N1177" s="1850"/>
      <c r="O1177" s="1850"/>
      <c r="P1177" s="1850"/>
      <c r="Q1177" s="1850"/>
      <c r="R1177" s="1850"/>
      <c r="S1177" s="1850"/>
      <c r="T1177" s="1850"/>
      <c r="U1177" s="1850"/>
      <c r="V1177" s="1850"/>
      <c r="W1177" s="1850"/>
      <c r="X1177" s="1850"/>
      <c r="Y1177" s="1850"/>
      <c r="Z1177" s="1850"/>
      <c r="AA1177" s="1850"/>
      <c r="AB1177" s="1851"/>
    </row>
    <row r="1178" spans="3:28" s="1011" customFormat="1" ht="12.75" customHeight="1">
      <c r="C1178" s="1850"/>
      <c r="D1178" s="1850"/>
      <c r="E1178" s="1850"/>
      <c r="F1178" s="1850"/>
      <c r="G1178" s="1850"/>
      <c r="H1178" s="1850"/>
      <c r="I1178" s="1850"/>
      <c r="J1178" s="1850"/>
      <c r="K1178" s="1850"/>
      <c r="L1178" s="1850"/>
      <c r="M1178" s="1850"/>
      <c r="N1178" s="1850"/>
      <c r="O1178" s="1850"/>
      <c r="P1178" s="1850"/>
      <c r="Q1178" s="1850"/>
      <c r="R1178" s="1850"/>
      <c r="S1178" s="1850"/>
      <c r="T1178" s="1850"/>
      <c r="U1178" s="1850"/>
      <c r="V1178" s="1850"/>
      <c r="W1178" s="1850"/>
      <c r="X1178" s="1850"/>
      <c r="Y1178" s="1850"/>
      <c r="Z1178" s="1850"/>
      <c r="AA1178" s="1850"/>
      <c r="AB1178" s="1851"/>
    </row>
    <row r="1179" spans="3:28" s="1011" customFormat="1" ht="12.75" customHeight="1">
      <c r="C1179" s="1850"/>
      <c r="D1179" s="1850"/>
      <c r="E1179" s="1850"/>
      <c r="F1179" s="1850"/>
      <c r="G1179" s="1850"/>
      <c r="H1179" s="1850"/>
      <c r="I1179" s="1850"/>
      <c r="J1179" s="1850"/>
      <c r="K1179" s="1850"/>
      <c r="L1179" s="1850"/>
      <c r="M1179" s="1850"/>
      <c r="N1179" s="1850"/>
      <c r="O1179" s="1850"/>
      <c r="P1179" s="1850"/>
      <c r="Q1179" s="1850"/>
      <c r="R1179" s="1850"/>
      <c r="S1179" s="1850"/>
      <c r="T1179" s="1850"/>
      <c r="U1179" s="1850"/>
      <c r="V1179" s="1850"/>
      <c r="W1179" s="1850"/>
      <c r="X1179" s="1850"/>
      <c r="Y1179" s="1850"/>
      <c r="Z1179" s="1850"/>
      <c r="AA1179" s="1850"/>
      <c r="AB1179" s="1851"/>
    </row>
    <row r="1180" spans="3:28" s="1011" customFormat="1" ht="12.75" customHeight="1">
      <c r="C1180" s="1850"/>
      <c r="D1180" s="1850"/>
      <c r="E1180" s="1850"/>
      <c r="F1180" s="1850"/>
      <c r="G1180" s="1850"/>
      <c r="H1180" s="1850"/>
      <c r="I1180" s="1850"/>
      <c r="J1180" s="1850"/>
      <c r="K1180" s="1850"/>
      <c r="L1180" s="1850"/>
      <c r="M1180" s="1850"/>
      <c r="N1180" s="1850"/>
      <c r="O1180" s="1850"/>
      <c r="P1180" s="1850"/>
      <c r="Q1180" s="1850"/>
      <c r="R1180" s="1850"/>
      <c r="S1180" s="1850"/>
      <c r="T1180" s="1850"/>
      <c r="U1180" s="1850"/>
      <c r="V1180" s="1850"/>
      <c r="W1180" s="1850"/>
      <c r="X1180" s="1850"/>
      <c r="Y1180" s="1850"/>
      <c r="Z1180" s="1850"/>
      <c r="AA1180" s="1850"/>
      <c r="AB1180" s="1851"/>
    </row>
    <row r="1181" spans="3:28" s="1011" customFormat="1" ht="12.75" customHeight="1">
      <c r="C1181" s="1850"/>
      <c r="D1181" s="1850"/>
      <c r="E1181" s="1850"/>
      <c r="F1181" s="1850"/>
      <c r="G1181" s="1850"/>
      <c r="H1181" s="1850"/>
      <c r="I1181" s="1850"/>
      <c r="J1181" s="1850"/>
      <c r="K1181" s="1850"/>
      <c r="L1181" s="1850"/>
      <c r="M1181" s="1850"/>
      <c r="N1181" s="1850"/>
      <c r="O1181" s="1850"/>
      <c r="P1181" s="1850"/>
      <c r="Q1181" s="1850"/>
      <c r="R1181" s="1850"/>
      <c r="S1181" s="1850"/>
      <c r="T1181" s="1850"/>
      <c r="U1181" s="1850"/>
      <c r="V1181" s="1850"/>
      <c r="W1181" s="1850"/>
      <c r="X1181" s="1850"/>
      <c r="Y1181" s="1850"/>
      <c r="Z1181" s="1850"/>
      <c r="AA1181" s="1850"/>
      <c r="AB1181" s="1851"/>
    </row>
    <row r="1182" spans="3:28" s="1011" customFormat="1" ht="12.75" customHeight="1">
      <c r="C1182" s="1850"/>
      <c r="D1182" s="1850"/>
      <c r="E1182" s="1850"/>
      <c r="F1182" s="1850"/>
      <c r="G1182" s="1850"/>
      <c r="H1182" s="1850"/>
      <c r="I1182" s="1850"/>
      <c r="J1182" s="1850"/>
      <c r="K1182" s="1850"/>
      <c r="L1182" s="1850"/>
      <c r="M1182" s="1850"/>
      <c r="N1182" s="1850"/>
      <c r="O1182" s="1850"/>
      <c r="P1182" s="1850"/>
      <c r="Q1182" s="1850"/>
      <c r="R1182" s="1850"/>
      <c r="S1182" s="1850"/>
      <c r="T1182" s="1850"/>
      <c r="U1182" s="1850"/>
      <c r="V1182" s="1850"/>
      <c r="W1182" s="1850"/>
      <c r="X1182" s="1850"/>
      <c r="Y1182" s="1850"/>
      <c r="Z1182" s="1850"/>
      <c r="AA1182" s="1850"/>
      <c r="AB1182" s="1851"/>
    </row>
    <row r="1183" spans="3:28" s="1011" customFormat="1" ht="12.75" customHeight="1">
      <c r="C1183" s="1850"/>
      <c r="D1183" s="1850"/>
      <c r="E1183" s="1850"/>
      <c r="F1183" s="1850"/>
      <c r="G1183" s="1850"/>
      <c r="H1183" s="1850"/>
      <c r="I1183" s="1850"/>
      <c r="J1183" s="1850"/>
      <c r="K1183" s="1850"/>
      <c r="L1183" s="1850"/>
      <c r="M1183" s="1850"/>
      <c r="N1183" s="1850"/>
      <c r="O1183" s="1850"/>
      <c r="P1183" s="1850"/>
      <c r="Q1183" s="1850"/>
      <c r="R1183" s="1850"/>
      <c r="S1183" s="1850"/>
      <c r="T1183" s="1850"/>
      <c r="U1183" s="1850"/>
      <c r="V1183" s="1850"/>
      <c r="W1183" s="1850"/>
      <c r="X1183" s="1850"/>
      <c r="Y1183" s="1850"/>
      <c r="Z1183" s="1850"/>
      <c r="AA1183" s="1850"/>
      <c r="AB1183" s="1851"/>
    </row>
    <row r="1184" spans="3:28" s="1011" customFormat="1" ht="12.75" customHeight="1">
      <c r="C1184" s="1850"/>
      <c r="D1184" s="1850"/>
      <c r="E1184" s="1850"/>
      <c r="F1184" s="1850"/>
      <c r="G1184" s="1850"/>
      <c r="H1184" s="1850"/>
      <c r="I1184" s="1850"/>
      <c r="J1184" s="1850"/>
      <c r="K1184" s="1850"/>
      <c r="L1184" s="1850"/>
      <c r="M1184" s="1850"/>
      <c r="N1184" s="1850"/>
      <c r="O1184" s="1850"/>
      <c r="P1184" s="1850"/>
      <c r="Q1184" s="1850"/>
      <c r="R1184" s="1850"/>
      <c r="S1184" s="1850"/>
      <c r="T1184" s="1850"/>
      <c r="U1184" s="1850"/>
      <c r="V1184" s="1850"/>
      <c r="W1184" s="1850"/>
      <c r="X1184" s="1850"/>
      <c r="Y1184" s="1850"/>
      <c r="Z1184" s="1850"/>
      <c r="AA1184" s="1850"/>
      <c r="AB1184" s="1851"/>
    </row>
    <row r="1185" spans="3:28" s="1011" customFormat="1" ht="12.75" customHeight="1">
      <c r="C1185" s="1850"/>
      <c r="D1185" s="1850"/>
      <c r="E1185" s="1850"/>
      <c r="F1185" s="1850"/>
      <c r="G1185" s="1850"/>
      <c r="H1185" s="1850"/>
      <c r="I1185" s="1850"/>
      <c r="J1185" s="1850"/>
      <c r="K1185" s="1850"/>
      <c r="L1185" s="1850"/>
      <c r="M1185" s="1850"/>
      <c r="N1185" s="1850"/>
      <c r="O1185" s="1850"/>
      <c r="P1185" s="1850"/>
      <c r="Q1185" s="1850"/>
      <c r="R1185" s="1850"/>
      <c r="S1185" s="1850"/>
      <c r="T1185" s="1850"/>
      <c r="U1185" s="1850"/>
      <c r="V1185" s="1850"/>
      <c r="W1185" s="1850"/>
      <c r="X1185" s="1850"/>
      <c r="Y1185" s="1850"/>
      <c r="Z1185" s="1850"/>
      <c r="AA1185" s="1850"/>
      <c r="AB1185" s="1851"/>
    </row>
    <row r="1186" spans="3:28" s="1011" customFormat="1" ht="12.75" customHeight="1">
      <c r="C1186" s="1850"/>
      <c r="D1186" s="1850"/>
      <c r="E1186" s="1850"/>
      <c r="F1186" s="1850"/>
      <c r="G1186" s="1850"/>
      <c r="H1186" s="1850"/>
      <c r="I1186" s="1850"/>
      <c r="J1186" s="1850"/>
      <c r="K1186" s="1850"/>
      <c r="L1186" s="1850"/>
      <c r="M1186" s="1850"/>
      <c r="N1186" s="1850"/>
      <c r="O1186" s="1850"/>
      <c r="P1186" s="1850"/>
      <c r="Q1186" s="1850"/>
      <c r="R1186" s="1850"/>
      <c r="S1186" s="1850"/>
      <c r="T1186" s="1850"/>
      <c r="U1186" s="1850"/>
      <c r="V1186" s="1850"/>
      <c r="W1186" s="1850"/>
      <c r="X1186" s="1850"/>
      <c r="Y1186" s="1850"/>
      <c r="Z1186" s="1850"/>
      <c r="AA1186" s="1850"/>
      <c r="AB1186" s="1851"/>
    </row>
    <row r="1187" spans="3:28" s="1011" customFormat="1" ht="12.75" customHeight="1">
      <c r="C1187" s="1850"/>
      <c r="D1187" s="1850"/>
      <c r="E1187" s="1850"/>
      <c r="F1187" s="1850"/>
      <c r="G1187" s="1850"/>
      <c r="H1187" s="1850"/>
      <c r="I1187" s="1850"/>
      <c r="J1187" s="1850"/>
      <c r="K1187" s="1850"/>
      <c r="L1187" s="1850"/>
      <c r="M1187" s="1850"/>
      <c r="N1187" s="1850"/>
      <c r="O1187" s="1850"/>
      <c r="P1187" s="1850"/>
      <c r="Q1187" s="1850"/>
      <c r="R1187" s="1850"/>
      <c r="S1187" s="1850"/>
      <c r="T1187" s="1850"/>
      <c r="U1187" s="1850"/>
      <c r="V1187" s="1850"/>
      <c r="W1187" s="1850"/>
      <c r="X1187" s="1850"/>
      <c r="Y1187" s="1850"/>
      <c r="Z1187" s="1850"/>
      <c r="AA1187" s="1850"/>
      <c r="AB1187" s="1851"/>
    </row>
    <row r="1188" spans="3:28" s="1011" customFormat="1" ht="12.75" customHeight="1">
      <c r="C1188" s="1850"/>
      <c r="D1188" s="1850"/>
      <c r="E1188" s="1850"/>
      <c r="F1188" s="1850"/>
      <c r="G1188" s="1850"/>
      <c r="H1188" s="1850"/>
      <c r="I1188" s="1850"/>
      <c r="J1188" s="1850"/>
      <c r="K1188" s="1850"/>
      <c r="L1188" s="1850"/>
      <c r="M1188" s="1850"/>
      <c r="N1188" s="1850"/>
      <c r="O1188" s="1850"/>
      <c r="P1188" s="1850"/>
      <c r="Q1188" s="1850"/>
      <c r="R1188" s="1850"/>
      <c r="S1188" s="1850"/>
      <c r="T1188" s="1850"/>
      <c r="U1188" s="1850"/>
      <c r="V1188" s="1850"/>
      <c r="W1188" s="1850"/>
      <c r="X1188" s="1850"/>
      <c r="Y1188" s="1850"/>
      <c r="Z1188" s="1850"/>
      <c r="AA1188" s="1850"/>
      <c r="AB1188" s="1851"/>
    </row>
    <row r="1189" spans="3:28" s="1011" customFormat="1" ht="12.75" customHeight="1">
      <c r="C1189" s="1850"/>
      <c r="D1189" s="1850"/>
      <c r="E1189" s="1850"/>
      <c r="F1189" s="1850"/>
      <c r="G1189" s="1850"/>
      <c r="H1189" s="1850"/>
      <c r="I1189" s="1850"/>
      <c r="J1189" s="1850"/>
      <c r="K1189" s="1850"/>
      <c r="L1189" s="1850"/>
      <c r="M1189" s="1850"/>
      <c r="N1189" s="1850"/>
      <c r="O1189" s="1850"/>
      <c r="P1189" s="1850"/>
      <c r="Q1189" s="1850"/>
      <c r="R1189" s="1850"/>
      <c r="S1189" s="1850"/>
      <c r="T1189" s="1850"/>
      <c r="U1189" s="1850"/>
      <c r="V1189" s="1850"/>
      <c r="W1189" s="1850"/>
      <c r="X1189" s="1850"/>
      <c r="Y1189" s="1850"/>
      <c r="Z1189" s="1850"/>
      <c r="AA1189" s="1850"/>
      <c r="AB1189" s="1851"/>
    </row>
    <row r="1190" spans="3:28" s="1011" customFormat="1" ht="12.75" customHeight="1">
      <c r="C1190" s="1850"/>
      <c r="D1190" s="1850"/>
      <c r="E1190" s="1850"/>
      <c r="F1190" s="1850"/>
      <c r="G1190" s="1850"/>
      <c r="H1190" s="1850"/>
      <c r="I1190" s="1850"/>
      <c r="J1190" s="1850"/>
      <c r="K1190" s="1850"/>
      <c r="L1190" s="1850"/>
      <c r="M1190" s="1850"/>
      <c r="N1190" s="1850"/>
      <c r="O1190" s="1850"/>
      <c r="P1190" s="1850"/>
      <c r="Q1190" s="1850"/>
      <c r="R1190" s="1850"/>
      <c r="S1190" s="1850"/>
      <c r="T1190" s="1850"/>
      <c r="U1190" s="1850"/>
      <c r="V1190" s="1850"/>
      <c r="W1190" s="1850"/>
      <c r="X1190" s="1850"/>
      <c r="Y1190" s="1850"/>
      <c r="Z1190" s="1850"/>
      <c r="AA1190" s="1850"/>
      <c r="AB1190" s="1851"/>
    </row>
    <row r="1191" spans="3:28" s="1011" customFormat="1" ht="12.75" customHeight="1">
      <c r="C1191" s="1850"/>
      <c r="D1191" s="1850"/>
      <c r="E1191" s="1850"/>
      <c r="F1191" s="1850"/>
      <c r="G1191" s="1850"/>
      <c r="H1191" s="1850"/>
      <c r="I1191" s="1850"/>
      <c r="J1191" s="1850"/>
      <c r="K1191" s="1850"/>
      <c r="L1191" s="1850"/>
      <c r="M1191" s="1850"/>
      <c r="N1191" s="1850"/>
      <c r="O1191" s="1850"/>
      <c r="P1191" s="1850"/>
      <c r="Q1191" s="1850"/>
      <c r="R1191" s="1850"/>
      <c r="S1191" s="1850"/>
      <c r="T1191" s="1850"/>
      <c r="U1191" s="1850"/>
      <c r="V1191" s="1850"/>
      <c r="W1191" s="1850"/>
      <c r="X1191" s="1850"/>
      <c r="Y1191" s="1850"/>
      <c r="Z1191" s="1850"/>
      <c r="AA1191" s="1850"/>
      <c r="AB1191" s="1851"/>
    </row>
    <row r="1192" spans="3:28" s="1011" customFormat="1" ht="12.75" customHeight="1">
      <c r="C1192" s="1850"/>
      <c r="D1192" s="1850"/>
      <c r="E1192" s="1850"/>
      <c r="F1192" s="1850"/>
      <c r="G1192" s="1850"/>
      <c r="H1192" s="1850"/>
      <c r="I1192" s="1850"/>
      <c r="J1192" s="1850"/>
      <c r="K1192" s="1850"/>
      <c r="L1192" s="1850"/>
      <c r="M1192" s="1850"/>
      <c r="N1192" s="1850"/>
      <c r="O1192" s="1850"/>
      <c r="P1192" s="1850"/>
      <c r="Q1192" s="1850"/>
      <c r="R1192" s="1850"/>
      <c r="S1192" s="1850"/>
      <c r="T1192" s="1850"/>
      <c r="U1192" s="1850"/>
      <c r="V1192" s="1850"/>
      <c r="W1192" s="1850"/>
      <c r="X1192" s="1850"/>
      <c r="Y1192" s="1850"/>
      <c r="Z1192" s="1850"/>
      <c r="AA1192" s="1850"/>
      <c r="AB1192" s="1851"/>
    </row>
    <row r="1193" spans="3:28" s="1011" customFormat="1" ht="12.75" customHeight="1">
      <c r="C1193" s="1850"/>
      <c r="D1193" s="1850"/>
      <c r="E1193" s="1850"/>
      <c r="F1193" s="1850"/>
      <c r="G1193" s="1850"/>
      <c r="H1193" s="1850"/>
      <c r="I1193" s="1850"/>
      <c r="J1193" s="1850"/>
      <c r="K1193" s="1850"/>
      <c r="L1193" s="1850"/>
      <c r="M1193" s="1850"/>
      <c r="N1193" s="1850"/>
      <c r="O1193" s="1850"/>
      <c r="P1193" s="1850"/>
      <c r="Q1193" s="1850"/>
      <c r="R1193" s="1850"/>
      <c r="S1193" s="1850"/>
      <c r="T1193" s="1850"/>
      <c r="U1193" s="1850"/>
      <c r="V1193" s="1850"/>
      <c r="W1193" s="1850"/>
      <c r="X1193" s="1850"/>
      <c r="Y1193" s="1850"/>
      <c r="Z1193" s="1850"/>
      <c r="AA1193" s="1850"/>
      <c r="AB1193" s="1851"/>
    </row>
    <row r="1194" spans="3:28" s="1011" customFormat="1" ht="12.75" customHeight="1">
      <c r="C1194" s="1850"/>
      <c r="D1194" s="1850"/>
      <c r="E1194" s="1850"/>
      <c r="F1194" s="1850"/>
      <c r="G1194" s="1850"/>
      <c r="H1194" s="1850"/>
      <c r="I1194" s="1850"/>
      <c r="J1194" s="1850"/>
      <c r="K1194" s="1850"/>
      <c r="L1194" s="1850"/>
      <c r="M1194" s="1850"/>
      <c r="N1194" s="1850"/>
      <c r="O1194" s="1850"/>
      <c r="P1194" s="1850"/>
      <c r="Q1194" s="1850"/>
      <c r="R1194" s="1850"/>
      <c r="S1194" s="1850"/>
      <c r="T1194" s="1850"/>
      <c r="U1194" s="1850"/>
      <c r="V1194" s="1850"/>
      <c r="W1194" s="1850"/>
      <c r="X1194" s="1850"/>
      <c r="Y1194" s="1850"/>
      <c r="Z1194" s="1850"/>
      <c r="AA1194" s="1850"/>
      <c r="AB1194" s="1851"/>
    </row>
    <row r="1195" spans="3:28" s="1011" customFormat="1" ht="12.75" customHeight="1">
      <c r="C1195" s="1850"/>
      <c r="D1195" s="1850"/>
      <c r="E1195" s="1850"/>
      <c r="F1195" s="1850"/>
      <c r="G1195" s="1850"/>
      <c r="H1195" s="1850"/>
      <c r="I1195" s="1850"/>
      <c r="J1195" s="1850"/>
      <c r="K1195" s="1850"/>
      <c r="L1195" s="1850"/>
      <c r="M1195" s="1850"/>
      <c r="N1195" s="1850"/>
      <c r="O1195" s="1850"/>
      <c r="P1195" s="1850"/>
      <c r="Q1195" s="1850"/>
      <c r="R1195" s="1850"/>
      <c r="S1195" s="1850"/>
      <c r="T1195" s="1850"/>
      <c r="U1195" s="1850"/>
      <c r="V1195" s="1850"/>
      <c r="W1195" s="1850"/>
      <c r="X1195" s="1850"/>
      <c r="Y1195" s="1850"/>
      <c r="Z1195" s="1850"/>
      <c r="AA1195" s="1850"/>
      <c r="AB1195" s="1851"/>
    </row>
    <row r="1196" spans="3:28" s="1011" customFormat="1" ht="12.75" customHeight="1">
      <c r="C1196" s="1850"/>
      <c r="D1196" s="1850"/>
      <c r="E1196" s="1850"/>
      <c r="F1196" s="1850"/>
      <c r="G1196" s="1850"/>
      <c r="H1196" s="1850"/>
      <c r="I1196" s="1850"/>
      <c r="J1196" s="1850"/>
      <c r="K1196" s="1850"/>
      <c r="L1196" s="1850"/>
      <c r="M1196" s="1850"/>
      <c r="N1196" s="1850"/>
      <c r="O1196" s="1850"/>
      <c r="P1196" s="1850"/>
      <c r="Q1196" s="1850"/>
      <c r="R1196" s="1850"/>
      <c r="S1196" s="1850"/>
      <c r="T1196" s="1850"/>
      <c r="U1196" s="1850"/>
      <c r="V1196" s="1850"/>
      <c r="W1196" s="1850"/>
      <c r="X1196" s="1850"/>
      <c r="Y1196" s="1850"/>
      <c r="Z1196" s="1850"/>
      <c r="AA1196" s="1850"/>
      <c r="AB1196" s="1851"/>
    </row>
    <row r="1197" spans="3:28" s="1011" customFormat="1" ht="12.75" customHeight="1">
      <c r="C1197" s="1850"/>
      <c r="D1197" s="1850"/>
      <c r="E1197" s="1850"/>
      <c r="F1197" s="1850"/>
      <c r="G1197" s="1850"/>
      <c r="H1197" s="1850"/>
      <c r="I1197" s="1850"/>
      <c r="J1197" s="1850"/>
      <c r="K1197" s="1850"/>
      <c r="L1197" s="1850"/>
      <c r="M1197" s="1850"/>
      <c r="N1197" s="1850"/>
      <c r="O1197" s="1850"/>
      <c r="P1197" s="1850"/>
      <c r="Q1197" s="1850"/>
      <c r="R1197" s="1850"/>
      <c r="S1197" s="1850"/>
      <c r="T1197" s="1850"/>
      <c r="U1197" s="1850"/>
      <c r="V1197" s="1850"/>
      <c r="W1197" s="1850"/>
      <c r="X1197" s="1850"/>
      <c r="Y1197" s="1850"/>
      <c r="Z1197" s="1850"/>
      <c r="AA1197" s="1850"/>
      <c r="AB1197" s="1851"/>
    </row>
    <row r="1198" spans="3:28" s="1011" customFormat="1" ht="12.75" customHeight="1">
      <c r="C1198" s="1850"/>
      <c r="D1198" s="1850"/>
      <c r="E1198" s="1850"/>
      <c r="F1198" s="1850"/>
      <c r="G1198" s="1850"/>
      <c r="H1198" s="1850"/>
      <c r="I1198" s="1850"/>
      <c r="J1198" s="1850"/>
      <c r="K1198" s="1850"/>
      <c r="L1198" s="1850"/>
      <c r="M1198" s="1850"/>
      <c r="N1198" s="1850"/>
      <c r="O1198" s="1850"/>
      <c r="P1198" s="1850"/>
      <c r="Q1198" s="1850"/>
      <c r="R1198" s="1850"/>
      <c r="S1198" s="1850"/>
      <c r="T1198" s="1850"/>
      <c r="U1198" s="1850"/>
      <c r="V1198" s="1850"/>
      <c r="W1198" s="1850"/>
      <c r="X1198" s="1850"/>
      <c r="Y1198" s="1850"/>
      <c r="Z1198" s="1850"/>
      <c r="AA1198" s="1850"/>
      <c r="AB1198" s="1851"/>
    </row>
    <row r="1199" spans="3:28" s="1011" customFormat="1" ht="12.75" customHeight="1">
      <c r="C1199" s="1850"/>
      <c r="D1199" s="1850"/>
      <c r="E1199" s="1850"/>
      <c r="F1199" s="1850"/>
      <c r="G1199" s="1850"/>
      <c r="H1199" s="1850"/>
      <c r="I1199" s="1850"/>
      <c r="J1199" s="1850"/>
      <c r="K1199" s="1850"/>
      <c r="L1199" s="1850"/>
      <c r="M1199" s="1850"/>
      <c r="N1199" s="1850"/>
      <c r="O1199" s="1850"/>
      <c r="P1199" s="1850"/>
      <c r="Q1199" s="1850"/>
      <c r="R1199" s="1850"/>
      <c r="S1199" s="1850"/>
      <c r="T1199" s="1850"/>
      <c r="U1199" s="1850"/>
      <c r="V1199" s="1850"/>
      <c r="W1199" s="1850"/>
      <c r="X1199" s="1850"/>
      <c r="Y1199" s="1850"/>
      <c r="Z1199" s="1850"/>
      <c r="AA1199" s="1850"/>
      <c r="AB1199" s="1851"/>
    </row>
    <row r="1200" spans="3:28" s="1011" customFormat="1" ht="12.75" customHeight="1">
      <c r="C1200" s="1850"/>
      <c r="D1200" s="1850"/>
      <c r="E1200" s="1850"/>
      <c r="F1200" s="1850"/>
      <c r="G1200" s="1850"/>
      <c r="H1200" s="1850"/>
      <c r="I1200" s="1850"/>
      <c r="J1200" s="1850"/>
      <c r="K1200" s="1850"/>
      <c r="L1200" s="1850"/>
      <c r="M1200" s="1850"/>
      <c r="N1200" s="1850"/>
      <c r="O1200" s="1850"/>
      <c r="P1200" s="1850"/>
      <c r="Q1200" s="1850"/>
      <c r="R1200" s="1850"/>
      <c r="S1200" s="1850"/>
      <c r="T1200" s="1850"/>
      <c r="U1200" s="1850"/>
      <c r="V1200" s="1850"/>
      <c r="W1200" s="1850"/>
      <c r="X1200" s="1850"/>
      <c r="Y1200" s="1850"/>
      <c r="Z1200" s="1850"/>
      <c r="AA1200" s="1850"/>
      <c r="AB1200" s="1851"/>
    </row>
    <row r="1201" spans="3:41" s="1011" customFormat="1" ht="12.75" customHeight="1">
      <c r="C1201" s="1850"/>
      <c r="D1201" s="1850"/>
      <c r="E1201" s="1850"/>
      <c r="F1201" s="1850"/>
      <c r="G1201" s="1850"/>
      <c r="H1201" s="1850"/>
      <c r="I1201" s="1850"/>
      <c r="J1201" s="1850"/>
      <c r="K1201" s="1850"/>
      <c r="L1201" s="1850"/>
      <c r="M1201" s="1850"/>
      <c r="N1201" s="1850"/>
      <c r="O1201" s="1850"/>
      <c r="P1201" s="1850"/>
      <c r="Q1201" s="1850"/>
      <c r="R1201" s="1850"/>
      <c r="S1201" s="1850"/>
      <c r="T1201" s="1850"/>
      <c r="U1201" s="1850"/>
      <c r="V1201" s="1850"/>
      <c r="W1201" s="1850"/>
      <c r="X1201" s="1850"/>
      <c r="Y1201" s="1850"/>
      <c r="Z1201" s="1850"/>
      <c r="AA1201" s="1850"/>
      <c r="AB1201" s="1851"/>
      <c r="AJ1201" s="25"/>
      <c r="AK1201" s="25"/>
      <c r="AL1201" s="25"/>
      <c r="AM1201" s="25"/>
      <c r="AN1201" s="25"/>
      <c r="AO1201" s="25"/>
    </row>
    <row r="1202" spans="3:41" s="1011" customFormat="1" ht="12.75" customHeight="1">
      <c r="C1202" s="1850"/>
      <c r="D1202" s="1850"/>
      <c r="E1202" s="1850"/>
      <c r="F1202" s="1850"/>
      <c r="G1202" s="1850"/>
      <c r="H1202" s="1850"/>
      <c r="I1202" s="1850"/>
      <c r="J1202" s="1850"/>
      <c r="K1202" s="1850"/>
      <c r="L1202" s="1850"/>
      <c r="M1202" s="1850"/>
      <c r="N1202" s="1850"/>
      <c r="O1202" s="1850"/>
      <c r="P1202" s="1850"/>
      <c r="Q1202" s="1850"/>
      <c r="R1202" s="1850"/>
      <c r="S1202" s="1850"/>
      <c r="T1202" s="1850"/>
      <c r="U1202" s="1850"/>
      <c r="V1202" s="1850"/>
      <c r="W1202" s="1850"/>
      <c r="X1202" s="1850"/>
      <c r="Y1202" s="1850"/>
      <c r="Z1202" s="1850"/>
      <c r="AA1202" s="1850"/>
      <c r="AB1202" s="1851"/>
      <c r="AJ1202" s="25"/>
      <c r="AK1202" s="25"/>
      <c r="AL1202" s="25"/>
      <c r="AM1202" s="25"/>
      <c r="AN1202" s="25"/>
      <c r="AO1202" s="25"/>
    </row>
    <row r="1203" spans="3:41" s="1011" customFormat="1" ht="12.75" customHeight="1">
      <c r="C1203" s="1850"/>
      <c r="D1203" s="1850"/>
      <c r="E1203" s="1850"/>
      <c r="F1203" s="1850"/>
      <c r="G1203" s="1850"/>
      <c r="H1203" s="1850"/>
      <c r="I1203" s="1850"/>
      <c r="J1203" s="1850"/>
      <c r="K1203" s="1850"/>
      <c r="L1203" s="1850"/>
      <c r="M1203" s="1850"/>
      <c r="N1203" s="1850"/>
      <c r="O1203" s="1850"/>
      <c r="P1203" s="1850"/>
      <c r="Q1203" s="1850"/>
      <c r="R1203" s="1850"/>
      <c r="S1203" s="1850"/>
      <c r="T1203" s="1850"/>
      <c r="U1203" s="1850"/>
      <c r="V1203" s="1850"/>
      <c r="W1203" s="1850"/>
      <c r="X1203" s="1850"/>
      <c r="Y1203" s="1850"/>
      <c r="Z1203" s="1850"/>
      <c r="AA1203" s="1850"/>
      <c r="AB1203" s="1851"/>
      <c r="AJ1203" s="25"/>
      <c r="AK1203" s="25"/>
      <c r="AL1203" s="25"/>
      <c r="AM1203" s="25"/>
      <c r="AN1203" s="25"/>
      <c r="AO1203" s="25"/>
    </row>
    <row r="1204" spans="3:41" ht="12.75" customHeight="1"/>
    <row r="1205" spans="3:41" ht="12.75" customHeight="1"/>
    <row r="1206" spans="3:41" ht="12.75" customHeight="1"/>
    <row r="1207" spans="3:41" ht="12.75" customHeight="1"/>
    <row r="1208" spans="3:41" ht="12.75" customHeight="1"/>
    <row r="1209" spans="3:41" ht="12.75" customHeight="1"/>
    <row r="1210" spans="3:41" ht="12.75" customHeight="1"/>
    <row r="1211" spans="3:41" ht="12.75" customHeight="1"/>
    <row r="1212" spans="3:41" ht="12.75" customHeight="1"/>
    <row r="1213" spans="3:41" ht="12.75" customHeight="1"/>
    <row r="1214" spans="3:41" ht="12.75" customHeight="1"/>
    <row r="1215" spans="3:41" ht="12.75" customHeight="1"/>
    <row r="1216" spans="3:41" ht="12.75" customHeight="1"/>
    <row r="1217" ht="12.75" customHeight="1"/>
    <row r="1218" ht="12.75" customHeight="1"/>
    <row r="1219" ht="12.75" customHeight="1"/>
    <row r="1220" ht="12.75" customHeight="1"/>
    <row r="1221" ht="12.75" customHeight="1"/>
    <row r="1222" ht="12.75" customHeight="1"/>
    <row r="1223" ht="12.75" customHeight="1"/>
    <row r="1224" ht="12.75" customHeight="1"/>
    <row r="1225" ht="12.75" customHeight="1"/>
    <row r="1226" ht="12.75" customHeight="1"/>
    <row r="1227" ht="12.75" customHeight="1"/>
    <row r="1228" ht="12.75" customHeight="1"/>
    <row r="1229" ht="12.75" customHeight="1"/>
    <row r="1230" ht="12.75" customHeight="1"/>
    <row r="1231" ht="12.75" customHeight="1"/>
    <row r="1232" ht="12.75" customHeight="1"/>
    <row r="1233" ht="12.75" customHeight="1"/>
    <row r="1234" ht="12.75" customHeight="1"/>
    <row r="1235" ht="12.75" customHeight="1"/>
    <row r="1236" ht="12.75" customHeight="1"/>
    <row r="1237" ht="12.75" customHeight="1"/>
    <row r="1238" ht="12.75" customHeight="1"/>
    <row r="1239" ht="12.75" customHeight="1"/>
    <row r="1240" ht="12.75" customHeight="1"/>
    <row r="1241" ht="12.75" customHeight="1"/>
    <row r="1242" ht="12.75" customHeight="1"/>
    <row r="1243" ht="12.75" customHeight="1"/>
    <row r="1244" ht="12.75" customHeight="1"/>
    <row r="1245" ht="12.75" customHeight="1"/>
    <row r="1246" ht="12.75" customHeight="1"/>
    <row r="1247" ht="12.75" customHeight="1"/>
    <row r="1248" ht="12.75" customHeight="1"/>
    <row r="1249" ht="12.75" customHeight="1"/>
    <row r="1250" ht="12.75" customHeight="1"/>
    <row r="1251" ht="12.75" customHeight="1"/>
    <row r="1252" ht="12.75" customHeight="1"/>
    <row r="1253" ht="12.75" customHeight="1"/>
    <row r="1254" ht="12.75" customHeight="1"/>
    <row r="1255" ht="12.75" customHeight="1"/>
  </sheetData>
  <mergeCells count="32">
    <mergeCell ref="AH14:AH15"/>
    <mergeCell ref="X14:X15"/>
    <mergeCell ref="Y14:Y15"/>
    <mergeCell ref="Z14:Z15"/>
    <mergeCell ref="AA14:AA15"/>
    <mergeCell ref="AB14:AB15"/>
    <mergeCell ref="AC14:AC15"/>
    <mergeCell ref="AD14:AD15"/>
    <mergeCell ref="AF14:AF15"/>
    <mergeCell ref="AG14:AG15"/>
    <mergeCell ref="N14:N15"/>
    <mergeCell ref="P14:P15"/>
    <mergeCell ref="H14:H15"/>
    <mergeCell ref="I14:I15"/>
    <mergeCell ref="J14:J15"/>
    <mergeCell ref="K14:K15"/>
    <mergeCell ref="M14:M15"/>
    <mergeCell ref="O14:O15"/>
    <mergeCell ref="C14:C15"/>
    <mergeCell ref="D14:D15"/>
    <mergeCell ref="E14:E15"/>
    <mergeCell ref="F14:F15"/>
    <mergeCell ref="L14:L15"/>
    <mergeCell ref="G14:G15"/>
    <mergeCell ref="W14:W15"/>
    <mergeCell ref="AE14:AE15"/>
    <mergeCell ref="Q14:Q15"/>
    <mergeCell ref="R14:R15"/>
    <mergeCell ref="S14:S15"/>
    <mergeCell ref="T14:T15"/>
    <mergeCell ref="U14:U15"/>
    <mergeCell ref="V14:V15"/>
  </mergeCells>
  <pageMargins left="0.7" right="0.7" top="0.75" bottom="0.75" header="0.3" footer="0.3"/>
  <pageSetup paperSize="9" scale="11"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B2982A-C358-421E-9D50-CFEF0B1CB66B}">
  <sheetPr>
    <tabColor theme="6" tint="0.39997558519241921"/>
  </sheetPr>
  <dimension ref="B1:U64"/>
  <sheetViews>
    <sheetView showGridLines="0" tabSelected="1" workbookViewId="0">
      <selection activeCell="M12" sqref="M12"/>
    </sheetView>
  </sheetViews>
  <sheetFormatPr baseColWidth="10" defaultColWidth="11.42578125" defaultRowHeight="15"/>
  <cols>
    <col min="1" max="1" width="4" customWidth="1"/>
    <col min="2" max="2" width="4.28515625" customWidth="1"/>
    <col min="3" max="3" width="3.28515625" customWidth="1"/>
    <col min="5" max="5" width="23" customWidth="1"/>
    <col min="6" max="6" width="28.5703125" customWidth="1"/>
    <col min="7" max="7" width="20.7109375" customWidth="1"/>
    <col min="8" max="8" width="15" customWidth="1"/>
    <col min="9" max="9" width="19.5703125" style="1820" customWidth="1"/>
    <col min="10" max="10" width="3" customWidth="1"/>
    <col min="11" max="11" width="11.85546875" bestFit="1" customWidth="1"/>
    <col min="13" max="13" width="15.7109375" bestFit="1" customWidth="1"/>
  </cols>
  <sheetData>
    <row r="1" spans="2:21" s="174" customFormat="1" ht="13.5" thickBot="1">
      <c r="I1" s="2342"/>
    </row>
    <row r="2" spans="2:21" s="174" customFormat="1" ht="14.25" thickTop="1" thickBot="1">
      <c r="B2" s="2343"/>
      <c r="C2" s="2344"/>
      <c r="D2" s="2344"/>
      <c r="E2" s="2344"/>
      <c r="F2" s="2344"/>
      <c r="G2" s="2345"/>
      <c r="H2" s="2345"/>
      <c r="I2" s="2346"/>
      <c r="J2" s="2345"/>
      <c r="K2" s="2345"/>
      <c r="L2" s="2345"/>
      <c r="M2" s="2345"/>
      <c r="N2" s="2345"/>
      <c r="O2" s="2347"/>
      <c r="P2" s="2348"/>
      <c r="Q2" s="2348"/>
      <c r="R2" s="2348"/>
      <c r="S2" s="2348"/>
      <c r="T2" s="2348"/>
      <c r="U2" s="2348"/>
    </row>
    <row r="3" spans="2:21" s="174" customFormat="1" ht="14.25" thickTop="1" thickBot="1">
      <c r="B3" s="2349"/>
      <c r="C3" s="898"/>
      <c r="I3" s="2342"/>
      <c r="M3" s="2350" t="s">
        <v>323</v>
      </c>
      <c r="N3" s="2351">
        <f>Cover!F37</f>
        <v>45626</v>
      </c>
      <c r="O3" s="2352"/>
      <c r="P3" s="2348"/>
      <c r="Q3" s="2348"/>
      <c r="R3" s="2348"/>
      <c r="S3" s="2348"/>
      <c r="T3" s="2348"/>
      <c r="U3" s="2348"/>
    </row>
    <row r="4" spans="2:21" s="174" customFormat="1" ht="14.25" thickTop="1" thickBot="1">
      <c r="B4" s="2349"/>
      <c r="C4" s="898"/>
      <c r="I4" s="2342"/>
      <c r="M4" s="2350" t="s">
        <v>324</v>
      </c>
      <c r="N4" s="2351" t="e">
        <f>Cover!F39</f>
        <v>#N/A</v>
      </c>
      <c r="O4" s="2352"/>
      <c r="P4" s="2348"/>
      <c r="Q4" s="2348"/>
      <c r="R4" s="2348"/>
      <c r="S4" s="2348"/>
      <c r="T4" s="2348"/>
      <c r="U4" s="2348"/>
    </row>
    <row r="5" spans="2:21" s="174" customFormat="1" ht="19.5" thickTop="1" thickBot="1">
      <c r="B5" s="2349"/>
      <c r="C5" s="898"/>
      <c r="G5" s="2353"/>
      <c r="I5" s="2342"/>
      <c r="J5" s="2348"/>
      <c r="K5" s="2348"/>
      <c r="M5" s="2350" t="s">
        <v>325</v>
      </c>
      <c r="N5" s="2354">
        <f>PaymentDate</f>
        <v>45645</v>
      </c>
      <c r="O5" s="2355"/>
      <c r="P5" s="2348"/>
      <c r="Q5" s="2348"/>
      <c r="R5" s="2348"/>
      <c r="S5" s="2348"/>
      <c r="T5" s="2348"/>
      <c r="U5" s="2348"/>
    </row>
    <row r="6" spans="2:21" s="174" customFormat="1" ht="14.25" thickTop="1" thickBot="1">
      <c r="B6" s="2356"/>
      <c r="C6" s="2357"/>
      <c r="D6" s="2357"/>
      <c r="E6" s="2357"/>
      <c r="F6" s="2358"/>
      <c r="G6" s="2358"/>
      <c r="H6" s="2358"/>
      <c r="I6" s="2359"/>
      <c r="J6" s="2360"/>
      <c r="K6" s="2360"/>
      <c r="L6" s="2360"/>
      <c r="M6" s="2360"/>
      <c r="N6" s="2360"/>
      <c r="O6" s="2361"/>
      <c r="P6" s="2348"/>
      <c r="Q6" s="2348"/>
      <c r="R6" s="2348"/>
      <c r="S6" s="2348"/>
      <c r="T6" s="2348"/>
      <c r="U6" s="2348"/>
    </row>
    <row r="7" spans="2:21" ht="15.75" thickTop="1"/>
    <row r="9" spans="2:21" ht="15.75" thickBot="1"/>
    <row r="10" spans="2:21" s="512" customFormat="1" ht="19.5" thickTop="1" thickBot="1">
      <c r="C10" s="2362" t="s">
        <v>3148</v>
      </c>
      <c r="D10" s="2363"/>
      <c r="E10" s="2363"/>
      <c r="F10" s="2363"/>
      <c r="G10" s="2364" t="s">
        <v>3149</v>
      </c>
      <c r="H10" s="2365">
        <f>N5</f>
        <v>45645</v>
      </c>
      <c r="I10" s="2366"/>
      <c r="K10" s="513"/>
      <c r="L10" s="911"/>
      <c r="M10" s="513"/>
      <c r="N10" s="513"/>
    </row>
    <row r="11" spans="2:21" s="512" customFormat="1" ht="15.75" thickTop="1">
      <c r="B11" s="2367"/>
      <c r="C11" s="2367"/>
      <c r="D11" s="2367"/>
      <c r="E11" s="2367"/>
      <c r="F11" s="2367"/>
      <c r="G11" s="2367"/>
      <c r="I11" s="2366"/>
      <c r="K11" s="513"/>
      <c r="L11" s="911"/>
      <c r="M11" s="513"/>
      <c r="N11" s="513"/>
    </row>
    <row r="12" spans="2:21" s="512" customFormat="1" ht="15.75" thickBot="1">
      <c r="I12" s="2366"/>
    </row>
    <row r="13" spans="2:21" s="512" customFormat="1" ht="24" thickTop="1" thickBot="1">
      <c r="C13" s="514" t="s">
        <v>3150</v>
      </c>
      <c r="D13" s="515"/>
      <c r="E13" s="515"/>
      <c r="F13" s="516"/>
      <c r="G13" s="516"/>
      <c r="H13" s="516"/>
      <c r="I13" s="2368"/>
      <c r="J13" s="2369"/>
    </row>
    <row r="14" spans="2:21" ht="16.5" thickTop="1" thickBot="1"/>
    <row r="15" spans="2:21" s="1821" customFormat="1">
      <c r="B15" s="911"/>
      <c r="C15" s="2370"/>
      <c r="D15" s="2371"/>
      <c r="E15" s="2371"/>
      <c r="F15" s="2371"/>
      <c r="G15" s="2371"/>
      <c r="H15" s="2371"/>
      <c r="I15" s="2371"/>
      <c r="J15" s="2372"/>
      <c r="K15" s="2373"/>
    </row>
    <row r="16" spans="2:21" s="512" customFormat="1" ht="15.75">
      <c r="B16" s="911"/>
      <c r="C16" s="2374"/>
      <c r="D16" s="2375" t="s">
        <v>602</v>
      </c>
      <c r="E16" s="2376"/>
      <c r="F16" s="2376"/>
      <c r="G16" s="2376"/>
      <c r="H16" s="2377"/>
      <c r="I16" s="2378" t="s">
        <v>2685</v>
      </c>
      <c r="J16" s="2379"/>
      <c r="L16" s="2380"/>
    </row>
    <row r="17" spans="2:12" s="512" customFormat="1">
      <c r="B17" s="911"/>
      <c r="C17" s="2374"/>
      <c r="D17" s="3007"/>
      <c r="E17" s="3008"/>
      <c r="F17" s="2381" t="s">
        <v>548</v>
      </c>
      <c r="G17" s="2382"/>
      <c r="H17" s="2383"/>
      <c r="I17" s="2384">
        <f>IF(MngtPeriod=0,0,Cover!F40)</f>
        <v>0</v>
      </c>
      <c r="J17" s="2379"/>
    </row>
    <row r="18" spans="2:12" s="512" customFormat="1">
      <c r="B18" s="911"/>
      <c r="C18" s="2374"/>
      <c r="D18" s="2999"/>
      <c r="E18" s="3000"/>
      <c r="F18" s="2381" t="s">
        <v>549</v>
      </c>
      <c r="G18" s="2383"/>
      <c r="H18" s="2383"/>
      <c r="I18" s="2385">
        <f>Cover!F41</f>
        <v>45645</v>
      </c>
      <c r="J18" s="2379"/>
    </row>
    <row r="19" spans="2:12" s="512" customFormat="1" ht="28.5" customHeight="1">
      <c r="B19" s="911"/>
      <c r="C19" s="2374"/>
      <c r="D19" s="15"/>
      <c r="E19" s="14"/>
      <c r="F19" s="2381" t="s">
        <v>1437</v>
      </c>
      <c r="G19" s="2386"/>
      <c r="H19" s="2386"/>
      <c r="I19" s="2387">
        <f>IF(MngtPeriod=0,0,I18-I17)</f>
        <v>0</v>
      </c>
      <c r="J19" s="2379"/>
    </row>
    <row r="20" spans="2:12" s="512" customFormat="1" ht="14.25" customHeight="1">
      <c r="B20" s="911"/>
      <c r="C20" s="2374"/>
      <c r="D20" s="2999" t="s">
        <v>390</v>
      </c>
      <c r="E20" s="3000"/>
      <c r="F20" s="2381" t="s">
        <v>3151</v>
      </c>
      <c r="G20" s="2388"/>
      <c r="H20" s="2388"/>
      <c r="I20" s="2387">
        <f>I19/360</f>
        <v>0</v>
      </c>
      <c r="J20" s="2379"/>
    </row>
    <row r="21" spans="2:12" s="512" customFormat="1" ht="14.25" customHeight="1">
      <c r="B21" s="911"/>
      <c r="C21" s="2374"/>
      <c r="D21" s="2999"/>
      <c r="E21" s="3000"/>
      <c r="F21" s="2425" t="s">
        <v>3152</v>
      </c>
      <c r="G21" s="2426"/>
      <c r="H21" s="2426"/>
      <c r="I21" s="2389">
        <f>'11. Notes Follow-up'!E16+'11. Notes Follow-up'!M16+'11. Notes Follow-up'!U16</f>
        <v>0</v>
      </c>
      <c r="J21" s="2379"/>
    </row>
    <row r="22" spans="2:12" s="512" customFormat="1" ht="14.25" customHeight="1">
      <c r="B22" s="911"/>
      <c r="C22" s="2374"/>
      <c r="D22" s="2999"/>
      <c r="E22" s="3000"/>
      <c r="F22" s="2381" t="s">
        <v>3153</v>
      </c>
      <c r="G22" s="2388"/>
      <c r="H22" s="2388"/>
      <c r="I22" s="2390">
        <f>'09. Principal Deficiency Ledger'!P15+'09. Principal Deficiency Ledger'!U15+'09. Principal Deficiency Ledger'!Z15</f>
        <v>0</v>
      </c>
      <c r="J22" s="2379"/>
      <c r="L22" s="2391"/>
    </row>
    <row r="23" spans="2:12" s="512" customFormat="1" ht="14.25" customHeight="1">
      <c r="B23" s="911"/>
      <c r="C23" s="2374"/>
      <c r="D23" s="2999" t="s">
        <v>463</v>
      </c>
      <c r="E23" s="3000"/>
      <c r="F23" s="2381" t="s">
        <v>2619</v>
      </c>
      <c r="G23" s="2392"/>
      <c r="H23" s="2392"/>
      <c r="I23" s="2389">
        <f>I21-I22</f>
        <v>0</v>
      </c>
      <c r="J23" s="2379"/>
      <c r="L23" s="2391"/>
    </row>
    <row r="24" spans="2:12" s="512" customFormat="1" ht="14.25" customHeight="1">
      <c r="B24" s="911"/>
      <c r="C24" s="2374"/>
      <c r="D24" s="3001" t="s">
        <v>434</v>
      </c>
      <c r="E24" s="3002"/>
      <c r="F24" s="2393" t="s">
        <v>3154</v>
      </c>
      <c r="G24" s="2394"/>
      <c r="H24" s="2394"/>
      <c r="I24" s="2868">
        <v>3.2000000000000001E-2</v>
      </c>
      <c r="J24" s="2379"/>
    </row>
    <row r="25" spans="2:12" s="512" customFormat="1" ht="14.25" customHeight="1">
      <c r="B25" s="911"/>
      <c r="C25" s="2395"/>
      <c r="D25" s="3003" t="s">
        <v>3155</v>
      </c>
      <c r="E25" s="3004"/>
      <c r="F25" s="2396" t="s">
        <v>3156</v>
      </c>
      <c r="G25" s="2397"/>
      <c r="H25" s="2398"/>
      <c r="I25" s="2399">
        <f>IF(MngtPeriod=0,0,ROUND(I20*I23*I24,2))</f>
        <v>0</v>
      </c>
      <c r="J25" s="2400"/>
    </row>
    <row r="26" spans="2:12" s="512" customFormat="1" ht="14.25" customHeight="1">
      <c r="B26" s="911"/>
      <c r="C26" s="2395"/>
      <c r="D26" s="3005" t="s">
        <v>439</v>
      </c>
      <c r="E26" s="3006"/>
      <c r="F26" s="2401" t="s">
        <v>2882</v>
      </c>
      <c r="G26" s="2402"/>
      <c r="H26" s="2403"/>
      <c r="I26" s="2870" t="s">
        <v>3514</v>
      </c>
      <c r="J26" s="2400"/>
    </row>
    <row r="27" spans="2:12" s="512" customFormat="1" ht="14.25" customHeight="1">
      <c r="B27" s="911"/>
      <c r="C27" s="2395"/>
      <c r="D27" s="3005" t="s">
        <v>441</v>
      </c>
      <c r="E27" s="3006"/>
      <c r="F27" s="2401" t="s">
        <v>2881</v>
      </c>
      <c r="G27" s="2402"/>
      <c r="H27" s="2403"/>
      <c r="I27" s="2404">
        <f>Cover!F45</f>
        <v>0</v>
      </c>
      <c r="J27" s="2400"/>
    </row>
    <row r="28" spans="2:12" s="517" customFormat="1">
      <c r="B28" s="2405"/>
      <c r="C28" s="2374"/>
      <c r="D28" s="3003" t="s">
        <v>3157</v>
      </c>
      <c r="E28" s="3004"/>
      <c r="F28" s="2396" t="s">
        <v>3158</v>
      </c>
      <c r="G28" s="2397"/>
      <c r="H28" s="2406"/>
      <c r="I28" s="2407">
        <f>IF(MngtPeriod=0,0,ROUND(I23*I20*MAX((I26+I27),0%),2))</f>
        <v>0</v>
      </c>
      <c r="J28" s="2379"/>
      <c r="K28" s="2408"/>
    </row>
    <row r="29" spans="2:12" s="2413" customFormat="1" ht="15.75" thickBot="1">
      <c r="B29" s="2405"/>
      <c r="C29" s="2409"/>
      <c r="D29" s="2410"/>
      <c r="E29" s="2410"/>
      <c r="F29" s="2410"/>
      <c r="G29" s="2410"/>
      <c r="H29" s="2410"/>
      <c r="I29" s="2411"/>
      <c r="J29" s="2412"/>
    </row>
    <row r="30" spans="2:12" s="512" customFormat="1" ht="14.25" customHeight="1">
      <c r="B30" s="174"/>
      <c r="C30" s="517"/>
      <c r="D30" s="517"/>
      <c r="E30" s="517"/>
      <c r="F30" s="517"/>
      <c r="G30" s="517"/>
      <c r="H30" s="517"/>
      <c r="I30" s="2366"/>
      <c r="J30" s="517"/>
      <c r="K30" s="2414"/>
    </row>
    <row r="31" spans="2:12" s="512" customFormat="1" ht="15.75" thickBot="1">
      <c r="B31" s="174"/>
      <c r="I31" s="2366"/>
    </row>
    <row r="32" spans="2:12" s="1821" customFormat="1" ht="15.75" thickBot="1">
      <c r="B32" s="911"/>
      <c r="C32" s="2370"/>
      <c r="D32" s="2371"/>
      <c r="E32" s="2371"/>
      <c r="F32" s="2371"/>
      <c r="G32" s="2371"/>
      <c r="H32" s="2371"/>
      <c r="I32" s="2415"/>
      <c r="J32" s="2372"/>
    </row>
    <row r="33" spans="2:12" s="512" customFormat="1" ht="16.5" thickTop="1" thickBot="1">
      <c r="B33" s="174"/>
      <c r="C33" s="2416"/>
      <c r="D33" s="2997" t="s">
        <v>3159</v>
      </c>
      <c r="E33" s="2998"/>
      <c r="F33" s="2417" t="s">
        <v>3160</v>
      </c>
      <c r="G33" s="2418"/>
      <c r="H33" s="2419"/>
      <c r="I33" s="2420">
        <f>IF(MngtPeriod=0,0,ROUND(IF(I25&gt;I28,I25-I28,0),2))</f>
        <v>0</v>
      </c>
      <c r="J33" s="2421"/>
    </row>
    <row r="34" spans="2:12" s="1821" customFormat="1" ht="16.5" thickTop="1" thickBot="1">
      <c r="B34" s="911"/>
      <c r="C34" s="2374"/>
      <c r="F34" s="2422"/>
      <c r="G34" s="2422"/>
      <c r="H34" s="2422"/>
      <c r="I34" s="2423"/>
      <c r="J34" s="2379"/>
    </row>
    <row r="35" spans="2:12" s="512" customFormat="1" ht="16.5" thickTop="1" thickBot="1">
      <c r="B35" s="174"/>
      <c r="C35" s="2416"/>
      <c r="D35" s="2997" t="s">
        <v>3161</v>
      </c>
      <c r="E35" s="2998"/>
      <c r="F35" s="2417" t="s">
        <v>3162</v>
      </c>
      <c r="G35" s="2418"/>
      <c r="H35" s="2419"/>
      <c r="I35" s="2420">
        <f>IF(MngtPeriod=0,0,ROUND(IF(I28&gt;I25,I28-I25,0),2))</f>
        <v>0</v>
      </c>
      <c r="J35" s="2421"/>
    </row>
    <row r="36" spans="2:12" s="1821" customFormat="1" ht="16.5" thickTop="1" thickBot="1">
      <c r="B36" s="911"/>
      <c r="C36" s="2409"/>
      <c r="D36" s="2410"/>
      <c r="E36" s="2410"/>
      <c r="F36" s="2410"/>
      <c r="G36" s="2410"/>
      <c r="H36" s="2410"/>
      <c r="I36" s="2411"/>
      <c r="J36" s="2412"/>
    </row>
    <row r="37" spans="2:12" s="512" customFormat="1" ht="18.75" customHeight="1">
      <c r="B37" s="174"/>
      <c r="C37" s="174"/>
      <c r="D37" s="174"/>
      <c r="E37" s="174"/>
      <c r="F37" s="174"/>
      <c r="G37" s="174"/>
      <c r="H37" s="174"/>
      <c r="I37" s="2342"/>
    </row>
    <row r="38" spans="2:12" s="512" customFormat="1" ht="18.75" customHeight="1">
      <c r="B38" s="174"/>
      <c r="C38" s="174"/>
      <c r="D38" s="174"/>
      <c r="E38" s="174"/>
      <c r="F38" s="174"/>
      <c r="G38" s="174"/>
      <c r="H38" s="174"/>
      <c r="I38" s="2342"/>
    </row>
    <row r="39" spans="2:12" s="512" customFormat="1" ht="10.5" customHeight="1" thickBot="1">
      <c r="E39" s="513"/>
      <c r="F39" s="513"/>
      <c r="G39" s="513"/>
      <c r="I39" s="2366"/>
    </row>
    <row r="40" spans="2:12" s="512" customFormat="1" ht="24" thickTop="1" thickBot="1">
      <c r="C40" s="514" t="s">
        <v>3163</v>
      </c>
      <c r="D40" s="515"/>
      <c r="E40" s="515"/>
      <c r="F40" s="516"/>
      <c r="G40" s="516"/>
      <c r="H40" s="516"/>
      <c r="I40" s="2368"/>
      <c r="J40" s="2369"/>
    </row>
    <row r="41" spans="2:12" ht="15.75" thickTop="1"/>
    <row r="42" spans="2:12" ht="15.75" thickBot="1"/>
    <row r="43" spans="2:12" s="1821" customFormat="1">
      <c r="B43" s="911"/>
      <c r="C43" s="2370"/>
      <c r="D43" s="2371"/>
      <c r="E43" s="2371"/>
      <c r="F43" s="2371"/>
      <c r="G43" s="2371"/>
      <c r="H43" s="2371"/>
      <c r="I43" s="2371"/>
      <c r="J43" s="2372"/>
      <c r="K43" s="2373"/>
    </row>
    <row r="44" spans="2:12" s="512" customFormat="1" ht="15.75">
      <c r="B44" s="911"/>
      <c r="C44" s="2374"/>
      <c r="D44" s="2375" t="s">
        <v>602</v>
      </c>
      <c r="E44" s="2376"/>
      <c r="F44" s="2376"/>
      <c r="G44" s="2376"/>
      <c r="H44" s="2377"/>
      <c r="I44" s="2378" t="s">
        <v>2685</v>
      </c>
      <c r="J44" s="2379"/>
      <c r="L44" s="2380"/>
    </row>
    <row r="45" spans="2:12" s="512" customFormat="1">
      <c r="B45" s="911"/>
      <c r="C45" s="2374"/>
      <c r="D45" s="3007"/>
      <c r="E45" s="3008"/>
      <c r="F45" s="2381" t="s">
        <v>548</v>
      </c>
      <c r="G45" s="2382"/>
      <c r="H45" s="2383"/>
      <c r="I45" s="2384">
        <f>Cover!F41</f>
        <v>45645</v>
      </c>
      <c r="J45" s="2379"/>
    </row>
    <row r="46" spans="2:12" s="512" customFormat="1">
      <c r="B46" s="911"/>
      <c r="C46" s="2374"/>
      <c r="D46" s="2999"/>
      <c r="E46" s="3000"/>
      <c r="F46" s="2381" t="s">
        <v>549</v>
      </c>
      <c r="G46" s="2383"/>
      <c r="H46" s="2383"/>
      <c r="I46" s="2385">
        <f>Cover!F42</f>
        <v>45684</v>
      </c>
      <c r="J46" s="2379"/>
    </row>
    <row r="47" spans="2:12" s="512" customFormat="1" ht="28.5" customHeight="1">
      <c r="B47" s="911"/>
      <c r="C47" s="2374"/>
      <c r="D47" s="15"/>
      <c r="E47" s="14"/>
      <c r="F47" s="2381" t="s">
        <v>1437</v>
      </c>
      <c r="G47" s="2386"/>
      <c r="H47" s="2386"/>
      <c r="I47" s="2387">
        <f>I46-I45</f>
        <v>39</v>
      </c>
      <c r="J47" s="2379"/>
    </row>
    <row r="48" spans="2:12" s="512" customFormat="1" ht="14.25" customHeight="1">
      <c r="B48" s="911"/>
      <c r="C48" s="2374"/>
      <c r="D48" s="2999" t="s">
        <v>390</v>
      </c>
      <c r="E48" s="3000"/>
      <c r="F48" s="2381" t="s">
        <v>3151</v>
      </c>
      <c r="G48" s="2388"/>
      <c r="H48" s="2388"/>
      <c r="I48" s="2387">
        <f>I47/360</f>
        <v>0.10833333333333334</v>
      </c>
      <c r="J48" s="2379"/>
    </row>
    <row r="49" spans="2:12" s="512" customFormat="1" ht="14.25" customHeight="1">
      <c r="B49" s="911"/>
      <c r="C49" s="2374"/>
      <c r="D49" s="2999"/>
      <c r="E49" s="3000"/>
      <c r="F49" s="2381" t="s">
        <v>3152</v>
      </c>
      <c r="G49" s="2388"/>
      <c r="H49" s="2388"/>
      <c r="I49" s="2389">
        <f>'11. Notes Follow-up'!J16+'11. Notes Follow-up'!R16+'11. Notes Follow-up'!Z16</f>
        <v>883600000</v>
      </c>
      <c r="J49" s="2379"/>
    </row>
    <row r="50" spans="2:12" s="512" customFormat="1" ht="14.25" customHeight="1">
      <c r="B50" s="911"/>
      <c r="C50" s="2374"/>
      <c r="D50" s="2999"/>
      <c r="E50" s="3000"/>
      <c r="F50" s="2381" t="s">
        <v>3153</v>
      </c>
      <c r="G50" s="2388"/>
      <c r="H50" s="2388"/>
      <c r="I50" s="2390">
        <v>0</v>
      </c>
      <c r="J50" s="2379"/>
      <c r="L50" s="2391"/>
    </row>
    <row r="51" spans="2:12" s="512" customFormat="1" ht="14.25" customHeight="1">
      <c r="B51" s="911"/>
      <c r="C51" s="2374"/>
      <c r="D51" s="2999" t="s">
        <v>463</v>
      </c>
      <c r="E51" s="3000"/>
      <c r="F51" s="2381" t="s">
        <v>2619</v>
      </c>
      <c r="G51" s="2392"/>
      <c r="H51" s="2392"/>
      <c r="I51" s="2389">
        <f>I49-I50</f>
        <v>883600000</v>
      </c>
      <c r="J51" s="2379"/>
      <c r="L51" s="2391"/>
    </row>
    <row r="52" spans="2:12" s="512" customFormat="1" ht="14.25" customHeight="1">
      <c r="B52" s="911"/>
      <c r="C52" s="2374"/>
      <c r="D52" s="3001" t="s">
        <v>434</v>
      </c>
      <c r="E52" s="3002"/>
      <c r="F52" s="2393" t="s">
        <v>3154</v>
      </c>
      <c r="G52" s="2394"/>
      <c r="H52" s="2394"/>
      <c r="I52" s="2869">
        <f>I24</f>
        <v>3.2000000000000001E-2</v>
      </c>
      <c r="J52" s="2379"/>
    </row>
    <row r="53" spans="2:12" s="512" customFormat="1" ht="14.25" customHeight="1">
      <c r="B53" s="911"/>
      <c r="C53" s="2395"/>
      <c r="D53" s="3003" t="s">
        <v>3155</v>
      </c>
      <c r="E53" s="3004"/>
      <c r="F53" s="2396" t="s">
        <v>3156</v>
      </c>
      <c r="G53" s="2397"/>
      <c r="H53" s="2398"/>
      <c r="I53" s="2399">
        <f>ROUND(I48*I51*I52,2)</f>
        <v>3063146.67</v>
      </c>
      <c r="J53" s="2400"/>
    </row>
    <row r="54" spans="2:12" s="512" customFormat="1" ht="14.25" customHeight="1">
      <c r="B54" s="911"/>
      <c r="C54" s="2395"/>
      <c r="D54" s="3005" t="s">
        <v>439</v>
      </c>
      <c r="E54" s="3006"/>
      <c r="F54" s="2401" t="s">
        <v>2882</v>
      </c>
      <c r="G54" s="2402"/>
      <c r="H54" s="2403"/>
      <c r="I54" s="2870" t="str">
        <f>I26</f>
        <v>0.85%</v>
      </c>
      <c r="J54" s="2400"/>
    </row>
    <row r="55" spans="2:12" s="512" customFormat="1" ht="14.25" customHeight="1">
      <c r="B55" s="911"/>
      <c r="C55" s="2395"/>
      <c r="D55" s="3005" t="s">
        <v>441</v>
      </c>
      <c r="E55" s="3006"/>
      <c r="F55" s="2401" t="s">
        <v>2881</v>
      </c>
      <c r="G55" s="2402"/>
      <c r="H55" s="2403"/>
      <c r="I55" s="2424">
        <f>Cover!F47</f>
        <v>0</v>
      </c>
      <c r="J55" s="2400"/>
    </row>
    <row r="56" spans="2:12" s="517" customFormat="1">
      <c r="B56" s="2405"/>
      <c r="C56" s="2374"/>
      <c r="D56" s="3003" t="s">
        <v>3157</v>
      </c>
      <c r="E56" s="3004"/>
      <c r="F56" s="2396" t="s">
        <v>3158</v>
      </c>
      <c r="G56" s="2397"/>
      <c r="H56" s="2406"/>
      <c r="I56" s="2407" t="e">
        <f>ROUND(I51*I48*MAX((I54+I55),0%),2)</f>
        <v>#VALUE!</v>
      </c>
      <c r="J56" s="2379"/>
      <c r="K56" s="2408"/>
    </row>
    <row r="57" spans="2:12" s="2413" customFormat="1" ht="15.75" thickBot="1">
      <c r="B57" s="2405"/>
      <c r="C57" s="2409"/>
      <c r="D57" s="2410"/>
      <c r="E57" s="2410"/>
      <c r="F57" s="2410"/>
      <c r="G57" s="2410"/>
      <c r="H57" s="2410"/>
      <c r="I57" s="2411"/>
      <c r="J57" s="2412"/>
    </row>
    <row r="58" spans="2:12" s="512" customFormat="1" ht="14.25" customHeight="1">
      <c r="B58" s="174"/>
      <c r="C58" s="517"/>
      <c r="D58" s="517"/>
      <c r="E58" s="517"/>
      <c r="F58" s="517"/>
      <c r="G58" s="517"/>
      <c r="H58" s="517"/>
      <c r="I58" s="2366"/>
      <c r="J58" s="517"/>
      <c r="K58" s="2414"/>
    </row>
    <row r="59" spans="2:12" s="512" customFormat="1" ht="15.75" thickBot="1">
      <c r="B59" s="174"/>
      <c r="I59" s="2366"/>
    </row>
    <row r="60" spans="2:12" s="1821" customFormat="1" ht="15.75" thickBot="1">
      <c r="B60" s="911"/>
      <c r="C60" s="2370"/>
      <c r="D60" s="2371"/>
      <c r="E60" s="2371"/>
      <c r="F60" s="2371"/>
      <c r="G60" s="2371"/>
      <c r="H60" s="2371"/>
      <c r="I60" s="2415"/>
      <c r="J60" s="2372"/>
    </row>
    <row r="61" spans="2:12" s="512" customFormat="1" ht="16.5" thickTop="1" thickBot="1">
      <c r="B61" s="174"/>
      <c r="C61" s="2416"/>
      <c r="D61" s="2997" t="s">
        <v>3159</v>
      </c>
      <c r="E61" s="2998"/>
      <c r="F61" s="2417" t="s">
        <v>3160</v>
      </c>
      <c r="G61" s="2418"/>
      <c r="H61" s="2419"/>
      <c r="I61" s="2420">
        <f>IF(MngtPeriod=0,0,ROUND(IF(I53&gt;I56,I53-I56,0),2))</f>
        <v>0</v>
      </c>
      <c r="J61" s="2421"/>
    </row>
    <row r="62" spans="2:12" s="1821" customFormat="1" ht="16.5" thickTop="1" thickBot="1">
      <c r="B62" s="911"/>
      <c r="C62" s="2374"/>
      <c r="F62" s="2422"/>
      <c r="G62" s="2422"/>
      <c r="H62" s="2422"/>
      <c r="I62" s="2423"/>
      <c r="J62" s="2379"/>
    </row>
    <row r="63" spans="2:12" s="512" customFormat="1" ht="16.5" thickTop="1" thickBot="1">
      <c r="B63" s="174"/>
      <c r="C63" s="2416"/>
      <c r="D63" s="2997" t="s">
        <v>3161</v>
      </c>
      <c r="E63" s="2998"/>
      <c r="F63" s="2417" t="s">
        <v>3162</v>
      </c>
      <c r="G63" s="2418"/>
      <c r="H63" s="2419"/>
      <c r="I63" s="2420">
        <f>IF(MngtPeriod=0,0,ROUND(IF(I56&gt;I53,I56-I53,0),2))</f>
        <v>0</v>
      </c>
      <c r="J63" s="2421"/>
    </row>
    <row r="64" spans="2:12" s="1821" customFormat="1" ht="16.5" thickTop="1" thickBot="1">
      <c r="B64" s="911"/>
      <c r="C64" s="2409"/>
      <c r="D64" s="2410"/>
      <c r="E64" s="2410"/>
      <c r="F64" s="2410"/>
      <c r="G64" s="2410"/>
      <c r="H64" s="2410"/>
      <c r="I64" s="2411"/>
      <c r="J64" s="2412"/>
    </row>
  </sheetData>
  <mergeCells count="26">
    <mergeCell ref="D23:E23"/>
    <mergeCell ref="D17:E17"/>
    <mergeCell ref="D18:E18"/>
    <mergeCell ref="D20:E20"/>
    <mergeCell ref="D21:E21"/>
    <mergeCell ref="D22:E22"/>
    <mergeCell ref="D50:E50"/>
    <mergeCell ref="D24:E24"/>
    <mergeCell ref="D25:E25"/>
    <mergeCell ref="D26:E26"/>
    <mergeCell ref="D27:E27"/>
    <mergeCell ref="D28:E28"/>
    <mergeCell ref="D33:E33"/>
    <mergeCell ref="D35:E35"/>
    <mergeCell ref="D45:E45"/>
    <mergeCell ref="D46:E46"/>
    <mergeCell ref="D48:E48"/>
    <mergeCell ref="D49:E49"/>
    <mergeCell ref="D61:E61"/>
    <mergeCell ref="D63:E63"/>
    <mergeCell ref="D51:E51"/>
    <mergeCell ref="D52:E52"/>
    <mergeCell ref="D53:E53"/>
    <mergeCell ref="D54:E54"/>
    <mergeCell ref="D55:E55"/>
    <mergeCell ref="D56:E56"/>
  </mergeCell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6" tint="0.39997558519241921"/>
    <pageSetUpPr fitToPage="1"/>
  </sheetPr>
  <dimension ref="A2:W75"/>
  <sheetViews>
    <sheetView showGridLines="0" topLeftCell="A28" workbookViewId="0">
      <selection activeCell="J8" sqref="J8"/>
    </sheetView>
  </sheetViews>
  <sheetFormatPr baseColWidth="10" defaultColWidth="11.42578125" defaultRowHeight="12.75"/>
  <cols>
    <col min="1" max="1" width="3.140625" style="280" customWidth="1"/>
    <col min="2" max="2" width="70.42578125" style="280" customWidth="1"/>
    <col min="3" max="3" width="21.42578125" style="280" customWidth="1"/>
    <col min="4" max="4" width="17.5703125" style="280" customWidth="1"/>
    <col min="5" max="5" width="14.5703125" style="280" customWidth="1"/>
    <col min="6" max="6" width="15" style="280" customWidth="1"/>
    <col min="7" max="7" width="12.7109375" style="280" customWidth="1"/>
    <col min="8" max="8" width="47.85546875" style="1896" customWidth="1"/>
    <col min="9" max="9" width="20.140625" style="280" customWidth="1"/>
    <col min="10" max="10" width="16.5703125" style="280" customWidth="1"/>
    <col min="11" max="11" width="8.28515625" style="280" customWidth="1"/>
    <col min="12" max="12" width="16" style="280" bestFit="1" customWidth="1"/>
    <col min="13" max="13" width="12.140625" style="280" bestFit="1" customWidth="1"/>
    <col min="14" max="15" width="11.42578125" style="280" customWidth="1"/>
    <col min="16" max="16" width="17.140625" style="280" bestFit="1" customWidth="1"/>
    <col min="17" max="17" width="11.42578125" style="280" customWidth="1"/>
    <col min="18" max="16384" width="11.42578125" style="280"/>
  </cols>
  <sheetData>
    <row r="2" spans="1:23" ht="7.5" customHeight="1">
      <c r="A2" s="566"/>
      <c r="B2" s="1517"/>
      <c r="C2" s="1518"/>
      <c r="D2" s="1518"/>
      <c r="E2" s="1518"/>
      <c r="F2" s="1518"/>
      <c r="G2" s="1518"/>
      <c r="H2" s="1893"/>
      <c r="I2" s="1519"/>
    </row>
    <row r="3" spans="1:23">
      <c r="A3" s="566"/>
      <c r="B3" s="1520"/>
      <c r="C3" s="1521"/>
      <c r="D3" s="1521"/>
      <c r="E3" s="1521"/>
      <c r="F3" s="1521"/>
      <c r="G3" s="1521"/>
      <c r="H3" s="1894" t="s">
        <v>322</v>
      </c>
      <c r="I3" s="1718">
        <f>Cover!$F$37</f>
        <v>45626</v>
      </c>
    </row>
    <row r="4" spans="1:23">
      <c r="A4" s="566"/>
      <c r="B4" s="1520"/>
      <c r="C4" s="1521"/>
      <c r="D4" s="1521"/>
      <c r="E4" s="1521"/>
      <c r="F4" s="1521"/>
      <c r="G4" s="1521"/>
      <c r="H4" s="1894" t="s">
        <v>324</v>
      </c>
      <c r="I4" s="1718" t="e">
        <f>Cover!$F$39</f>
        <v>#N/A</v>
      </c>
    </row>
    <row r="5" spans="1:23">
      <c r="A5" s="566"/>
      <c r="B5" s="1520"/>
      <c r="C5" s="1521"/>
      <c r="D5" s="1521"/>
      <c r="E5" s="1521"/>
      <c r="F5" s="1521"/>
      <c r="G5" s="1521"/>
      <c r="H5" s="1894" t="s">
        <v>325</v>
      </c>
      <c r="I5" s="1718">
        <f>Cover!$F$41</f>
        <v>45645</v>
      </c>
    </row>
    <row r="6" spans="1:23">
      <c r="A6" s="566"/>
      <c r="B6" s="1522"/>
      <c r="C6" s="1523"/>
      <c r="D6" s="1523"/>
      <c r="E6" s="1523"/>
      <c r="F6" s="1523"/>
      <c r="G6" s="1523"/>
      <c r="H6" s="1895"/>
      <c r="I6" s="1524"/>
    </row>
    <row r="7" spans="1:23" ht="13.5" thickBot="1">
      <c r="A7" s="566"/>
      <c r="B7" s="566"/>
      <c r="C7" s="566"/>
      <c r="D7" s="566"/>
      <c r="E7" s="566"/>
      <c r="F7" s="566"/>
      <c r="I7" s="458"/>
      <c r="L7" s="1164"/>
    </row>
    <row r="8" spans="1:23" s="566" customFormat="1" ht="24" customHeight="1" thickTop="1" thickBot="1">
      <c r="B8" s="1171" t="s">
        <v>1692</v>
      </c>
      <c r="C8" s="1171"/>
      <c r="D8" s="1171"/>
      <c r="E8" s="1171"/>
      <c r="F8" s="1171"/>
      <c r="G8" s="1171"/>
      <c r="H8" s="1897"/>
      <c r="I8" s="1075" t="str">
        <f>IF(AND(I52="OK",J57="OK"),"OK","KO")</f>
        <v>OK</v>
      </c>
      <c r="J8" s="1165"/>
      <c r="L8" s="1164"/>
    </row>
    <row r="9" spans="1:23" s="566" customFormat="1" ht="16.5" customHeight="1" thickTop="1" thickBot="1">
      <c r="H9" s="1898"/>
      <c r="I9" s="1166"/>
      <c r="L9" s="1164"/>
    </row>
    <row r="10" spans="1:23" s="566" customFormat="1" ht="36.75" customHeight="1" thickTop="1" thickBot="1">
      <c r="A10" s="280"/>
      <c r="B10" s="1212" t="s">
        <v>602</v>
      </c>
      <c r="C10" s="1212" t="s">
        <v>604</v>
      </c>
      <c r="D10" s="1212" t="s">
        <v>605</v>
      </c>
      <c r="E10" s="1212" t="s">
        <v>606</v>
      </c>
      <c r="F10" s="1213" t="s">
        <v>607</v>
      </c>
      <c r="G10" s="1214" t="s">
        <v>2638</v>
      </c>
      <c r="H10" s="1899" t="s">
        <v>608</v>
      </c>
      <c r="I10" s="1911" t="s">
        <v>609</v>
      </c>
      <c r="J10" s="1167"/>
    </row>
    <row r="11" spans="1:23" s="566" customFormat="1" ht="15.75" customHeight="1" thickTop="1" thickBot="1">
      <c r="A11" s="280"/>
      <c r="B11" s="1974" t="s">
        <v>612</v>
      </c>
      <c r="C11" s="1975"/>
      <c r="D11" s="1975"/>
      <c r="E11" s="1975"/>
      <c r="F11" s="1975"/>
      <c r="G11" s="1975"/>
      <c r="H11" s="1975"/>
      <c r="I11" s="1975"/>
      <c r="J11" s="1168"/>
    </row>
    <row r="12" spans="1:23" s="566" customFormat="1" ht="15.75" customHeight="1" thickTop="1" thickBot="1">
      <c r="A12" s="280"/>
      <c r="B12" s="1973" t="s">
        <v>2672</v>
      </c>
      <c r="C12" s="3009" t="s">
        <v>489</v>
      </c>
      <c r="D12" s="1227"/>
      <c r="E12" s="1227"/>
      <c r="F12" s="1225">
        <f>IF(MngtPeriod=0,0,M13)</f>
        <v>0</v>
      </c>
      <c r="G12" s="1227"/>
      <c r="H12" s="1900">
        <v>12</v>
      </c>
      <c r="I12" s="1912">
        <f>IF(MONTH(I5)=11,"METTRE A JOUR LE SYNTEC",ROUND((F12/H12),2))</f>
        <v>0</v>
      </c>
      <c r="J12" s="1167"/>
      <c r="L12" s="2127"/>
      <c r="M12" s="2128">
        <v>45597</v>
      </c>
      <c r="N12" s="2128">
        <v>45962</v>
      </c>
      <c r="O12" s="2128">
        <v>46327</v>
      </c>
      <c r="P12" s="2128">
        <v>46692</v>
      </c>
      <c r="Q12" s="2128">
        <v>47058</v>
      </c>
      <c r="R12" s="2128">
        <v>47423</v>
      </c>
      <c r="S12" s="2128">
        <v>47788</v>
      </c>
      <c r="T12" s="2128">
        <v>48153</v>
      </c>
      <c r="U12" s="2128">
        <v>48519</v>
      </c>
      <c r="V12" s="2128">
        <v>48884</v>
      </c>
      <c r="W12" s="2128">
        <v>49249</v>
      </c>
    </row>
    <row r="13" spans="1:23" s="566" customFormat="1" ht="29.25" customHeight="1" thickTop="1" thickBot="1">
      <c r="A13" s="280"/>
      <c r="B13" s="18" t="s">
        <v>1558</v>
      </c>
      <c r="C13" s="3010"/>
      <c r="D13" s="1227"/>
      <c r="E13" s="1227"/>
      <c r="F13" s="1225">
        <v>2000</v>
      </c>
      <c r="G13" s="1227"/>
      <c r="H13" s="1900" t="s">
        <v>1559</v>
      </c>
      <c r="I13" s="1912">
        <v>0</v>
      </c>
      <c r="J13" s="1167"/>
      <c r="L13" s="2127" t="s">
        <v>753</v>
      </c>
      <c r="M13" s="2129">
        <v>65000</v>
      </c>
      <c r="N13" s="2130">
        <f>IF(N14=0,0,IFERROR(IF(N14&lt;M14,M13,M13*N14/M14),0))</f>
        <v>0</v>
      </c>
      <c r="O13" s="2130">
        <f t="shared" ref="O13:T13" si="0">IF(O14=0,0,IFERROR(IF(O14&lt;N14,N13,N13*O14/N14),0))</f>
        <v>0</v>
      </c>
      <c r="P13" s="2130">
        <f t="shared" si="0"/>
        <v>0</v>
      </c>
      <c r="Q13" s="2130">
        <f t="shared" si="0"/>
        <v>0</v>
      </c>
      <c r="R13" s="2130">
        <f t="shared" si="0"/>
        <v>0</v>
      </c>
      <c r="S13" s="2130">
        <f t="shared" si="0"/>
        <v>0</v>
      </c>
      <c r="T13" s="2130">
        <f t="shared" si="0"/>
        <v>0</v>
      </c>
      <c r="U13" s="2130">
        <f t="shared" ref="U13" si="1">IF(U14=0,0,IFERROR(IF(U14&lt;T14,T13,T13*U14/T14),0))</f>
        <v>0</v>
      </c>
      <c r="V13" s="2130">
        <f t="shared" ref="V13" si="2">IF(V14=0,0,IFERROR(IF(V14&lt;U14,U13,U13*V14/U14),0))</f>
        <v>0</v>
      </c>
      <c r="W13" s="2130">
        <f t="shared" ref="W13" si="3">IF(W14=0,0,IFERROR(IF(W14&lt;V14,V13,V13*W14/V14),0))</f>
        <v>0</v>
      </c>
    </row>
    <row r="14" spans="1:23" s="566" customFormat="1" ht="15.75" customHeight="1" thickTop="1" thickBot="1">
      <c r="A14" s="280"/>
      <c r="B14" s="18" t="s">
        <v>1560</v>
      </c>
      <c r="C14" s="3010"/>
      <c r="D14" s="1227"/>
      <c r="E14" s="1227"/>
      <c r="F14" s="1225">
        <v>5000</v>
      </c>
      <c r="G14" s="1227"/>
      <c r="H14" s="1900" t="s">
        <v>1561</v>
      </c>
      <c r="I14" s="1912">
        <v>0</v>
      </c>
      <c r="J14" s="1167"/>
      <c r="L14" s="2127" t="s">
        <v>2837</v>
      </c>
      <c r="M14" s="2131"/>
      <c r="N14" s="2131"/>
      <c r="O14" s="2131"/>
      <c r="P14" s="2131"/>
      <c r="Q14" s="2131"/>
      <c r="R14" s="2131"/>
      <c r="S14" s="2131"/>
      <c r="T14" s="2131"/>
      <c r="U14" s="2131"/>
      <c r="V14" s="2131"/>
      <c r="W14" s="2131"/>
    </row>
    <row r="15" spans="1:23" s="566" customFormat="1" ht="14.25" thickTop="1" thickBot="1">
      <c r="A15" s="280"/>
      <c r="B15" s="18" t="s">
        <v>1562</v>
      </c>
      <c r="C15" s="3010"/>
      <c r="D15" s="1227"/>
      <c r="E15" s="1227"/>
      <c r="F15" s="1225">
        <v>15000</v>
      </c>
      <c r="G15" s="1227"/>
      <c r="H15" s="1900" t="s">
        <v>1563</v>
      </c>
      <c r="I15" s="1912">
        <v>0</v>
      </c>
      <c r="J15" s="1167"/>
      <c r="L15" s="1166"/>
    </row>
    <row r="16" spans="1:23" s="566" customFormat="1" ht="26.25" thickTop="1">
      <c r="A16" s="280"/>
      <c r="B16" s="18" t="s">
        <v>1564</v>
      </c>
      <c r="C16" s="3010"/>
      <c r="D16" s="1227"/>
      <c r="E16" s="1227"/>
      <c r="F16" s="1225">
        <v>10000</v>
      </c>
      <c r="G16" s="1227"/>
      <c r="H16" s="1900" t="s">
        <v>1565</v>
      </c>
      <c r="I16" s="1912">
        <v>0</v>
      </c>
      <c r="J16" s="1167"/>
      <c r="K16" s="1166"/>
    </row>
    <row r="17" spans="1:12" s="566" customFormat="1" ht="25.5">
      <c r="A17" s="280"/>
      <c r="B17" s="18" t="s">
        <v>2832</v>
      </c>
      <c r="C17" s="3010"/>
      <c r="D17" s="1227"/>
      <c r="E17" s="1227"/>
      <c r="F17" s="992" t="s">
        <v>2835</v>
      </c>
      <c r="G17" s="1227"/>
      <c r="H17" s="1900" t="s">
        <v>1567</v>
      </c>
      <c r="I17" s="1912">
        <v>0</v>
      </c>
      <c r="J17" s="1167"/>
      <c r="K17" s="1166"/>
    </row>
    <row r="18" spans="1:12" s="566" customFormat="1" ht="17.25" customHeight="1">
      <c r="A18" s="280"/>
      <c r="B18" s="18" t="s">
        <v>613</v>
      </c>
      <c r="C18" s="3010"/>
      <c r="D18" s="1227"/>
      <c r="E18" s="1227"/>
      <c r="F18" s="992" t="s">
        <v>2836</v>
      </c>
      <c r="G18" s="1227"/>
      <c r="H18" s="1900" t="s">
        <v>614</v>
      </c>
      <c r="I18" s="1912">
        <v>0</v>
      </c>
      <c r="J18" s="1167"/>
      <c r="K18" s="1166"/>
    </row>
    <row r="19" spans="1:12" s="566" customFormat="1" ht="23.25" customHeight="1">
      <c r="A19" s="280"/>
      <c r="B19" s="18" t="s">
        <v>2833</v>
      </c>
      <c r="C19" s="3010"/>
      <c r="D19" s="1227"/>
      <c r="E19" s="1227"/>
      <c r="F19" s="992">
        <v>12000</v>
      </c>
      <c r="G19" s="1227"/>
      <c r="H19" s="1900" t="s">
        <v>2639</v>
      </c>
      <c r="I19" s="1912">
        <f>IF(Cover!F52=0,0,F19/H12)</f>
        <v>0</v>
      </c>
      <c r="J19" s="1167"/>
      <c r="K19" s="1166"/>
      <c r="L19" s="2132"/>
    </row>
    <row r="20" spans="1:12" s="566" customFormat="1" ht="23.25" customHeight="1">
      <c r="A20" s="280"/>
      <c r="B20" s="18" t="s">
        <v>2834</v>
      </c>
      <c r="C20" s="3010"/>
      <c r="D20" s="1227"/>
      <c r="E20" s="1227"/>
      <c r="F20" s="992">
        <v>3000</v>
      </c>
      <c r="G20" s="1227"/>
      <c r="H20" s="1900" t="s">
        <v>2639</v>
      </c>
      <c r="I20" s="1912">
        <f>IF(Cover!F52=0,0,ROUND(F20/H12,2))</f>
        <v>0</v>
      </c>
      <c r="J20" s="1167"/>
      <c r="K20" s="1166"/>
    </row>
    <row r="21" spans="1:12" s="566" customFormat="1" ht="23.25" customHeight="1">
      <c r="A21" s="280"/>
      <c r="B21" s="18" t="s">
        <v>2846</v>
      </c>
      <c r="C21" s="13"/>
      <c r="D21" s="1227"/>
      <c r="E21" s="1227"/>
      <c r="F21" s="992">
        <v>2000</v>
      </c>
      <c r="G21" s="1227"/>
      <c r="H21" s="1900" t="s">
        <v>2847</v>
      </c>
      <c r="I21" s="1912">
        <v>0</v>
      </c>
      <c r="J21" s="1167"/>
      <c r="K21" s="1166"/>
    </row>
    <row r="22" spans="1:12" s="566" customFormat="1" ht="23.25" customHeight="1">
      <c r="A22" s="280"/>
      <c r="B22" s="1228" t="s">
        <v>617</v>
      </c>
      <c r="C22" s="1229" t="s">
        <v>1579</v>
      </c>
      <c r="D22" s="1888">
        <f>'01. Key Figures'!E22</f>
        <v>0</v>
      </c>
      <c r="E22" s="1226"/>
      <c r="F22" s="2145">
        <v>7.9999999999999996E-6</v>
      </c>
      <c r="G22" s="1227"/>
      <c r="H22" s="1976" t="s">
        <v>1580</v>
      </c>
      <c r="I22" s="1912">
        <f>D22*F22</f>
        <v>0</v>
      </c>
      <c r="J22" s="1167"/>
    </row>
    <row r="23" spans="1:12" s="566" customFormat="1" ht="23.25" customHeight="1" thickBot="1">
      <c r="A23" s="280"/>
      <c r="B23" s="1228" t="s">
        <v>1581</v>
      </c>
      <c r="C23" s="1229" t="s">
        <v>1197</v>
      </c>
      <c r="D23" s="1226"/>
      <c r="E23" s="1226"/>
      <c r="F23" s="992">
        <f>IF(MngtPeriod=0,0,50)</f>
        <v>0</v>
      </c>
      <c r="G23" s="1227"/>
      <c r="H23" s="1900" t="s">
        <v>1582</v>
      </c>
      <c r="I23" s="1912">
        <f>IF(AND(YEAR(I5)=2025,MONTH(I5)=12),120,IF(MONTH(I5)=12,F23,0))</f>
        <v>0</v>
      </c>
      <c r="J23" s="1167"/>
    </row>
    <row r="24" spans="1:12" s="566" customFormat="1" ht="15.75" customHeight="1" thickTop="1">
      <c r="A24" s="280"/>
      <c r="B24" s="1974" t="s">
        <v>611</v>
      </c>
      <c r="C24" s="1975"/>
      <c r="D24" s="1975"/>
      <c r="E24" s="1975"/>
      <c r="F24" s="1975"/>
      <c r="G24" s="1975"/>
      <c r="H24" s="1975"/>
      <c r="I24" s="1975"/>
      <c r="J24" s="1167"/>
    </row>
    <row r="25" spans="1:12" s="566" customFormat="1" ht="22.5" customHeight="1">
      <c r="A25" s="280"/>
      <c r="B25" s="18" t="s">
        <v>2851</v>
      </c>
      <c r="C25" s="3009" t="s">
        <v>1288</v>
      </c>
      <c r="D25" s="1226"/>
      <c r="E25" s="1226"/>
      <c r="F25" s="992">
        <v>30000</v>
      </c>
      <c r="G25" s="1889">
        <f>F25*1.2</f>
        <v>36000</v>
      </c>
      <c r="H25" s="1900">
        <v>12</v>
      </c>
      <c r="I25" s="1912">
        <f>IF(Cover!F52=0,0,G25/H25)</f>
        <v>0</v>
      </c>
      <c r="J25" s="1166"/>
      <c r="K25" s="1166"/>
      <c r="L25" s="1891"/>
    </row>
    <row r="26" spans="1:12" s="566" customFormat="1" ht="22.5" customHeight="1" thickBot="1">
      <c r="A26" s="280"/>
      <c r="B26" s="2142" t="s">
        <v>2852</v>
      </c>
      <c r="C26" s="3011"/>
      <c r="D26" s="2144"/>
      <c r="E26" s="2692">
        <v>2.0000000000000002E-5</v>
      </c>
      <c r="F26" s="2104">
        <f>E26*D26</f>
        <v>0</v>
      </c>
      <c r="G26" s="2143">
        <f>F26*1.2</f>
        <v>0</v>
      </c>
      <c r="H26" s="2105">
        <v>12</v>
      </c>
      <c r="I26" s="2106">
        <f>IF(Cover!F52=0,0,ROUND(G26/H26,2))</f>
        <v>0</v>
      </c>
      <c r="J26" s="2126" t="s">
        <v>3423</v>
      </c>
      <c r="K26" s="1166"/>
      <c r="L26" s="1891"/>
    </row>
    <row r="27" spans="1:12" s="566" customFormat="1" ht="15.75" customHeight="1" thickTop="1">
      <c r="A27" s="280"/>
      <c r="B27" s="1974" t="s">
        <v>2674</v>
      </c>
      <c r="C27" s="1975"/>
      <c r="D27" s="1975"/>
      <c r="E27" s="1975"/>
      <c r="F27" s="1975"/>
      <c r="G27" s="1975"/>
      <c r="H27" s="1975"/>
      <c r="I27" s="1975"/>
      <c r="J27" s="1168"/>
    </row>
    <row r="28" spans="1:12" s="566" customFormat="1" ht="17.25" customHeight="1">
      <c r="A28" s="280"/>
      <c r="B28" s="18" t="s">
        <v>1568</v>
      </c>
      <c r="C28" s="3009" t="s">
        <v>610</v>
      </c>
      <c r="D28" s="1888">
        <f>'03. Asset follow up'!F10</f>
        <v>0</v>
      </c>
      <c r="E28" s="2693">
        <v>2E-3</v>
      </c>
      <c r="F28" s="992">
        <f>D28*E28</f>
        <v>0</v>
      </c>
      <c r="G28" s="992"/>
      <c r="H28" s="1900">
        <v>12</v>
      </c>
      <c r="I28" s="1912">
        <f>ROUND(F28/H28,2)</f>
        <v>0</v>
      </c>
      <c r="J28" s="1891"/>
      <c r="K28" s="1166"/>
      <c r="L28" s="1891"/>
    </row>
    <row r="29" spans="1:12" s="566" customFormat="1" ht="15.75" customHeight="1" thickBot="1">
      <c r="A29" s="280"/>
      <c r="B29" s="18" t="s">
        <v>1082</v>
      </c>
      <c r="C29" s="3011"/>
      <c r="D29" s="1888">
        <f>SUM('03. Asset follow up'!G10:I10)</f>
        <v>0</v>
      </c>
      <c r="E29" s="2693">
        <v>0.02</v>
      </c>
      <c r="F29" s="992">
        <f>D29*E29</f>
        <v>0</v>
      </c>
      <c r="G29" s="992"/>
      <c r="H29" s="1900">
        <v>12</v>
      </c>
      <c r="I29" s="1912">
        <f>ROUND(F29/H29,2)</f>
        <v>0</v>
      </c>
      <c r="J29" s="1891"/>
    </row>
    <row r="30" spans="1:12" s="566" customFormat="1" ht="15.75" customHeight="1" thickTop="1">
      <c r="A30" s="280"/>
      <c r="B30" s="1974" t="s">
        <v>2675</v>
      </c>
      <c r="C30" s="1975"/>
      <c r="D30" s="1975"/>
      <c r="E30" s="1975"/>
      <c r="F30" s="1975"/>
      <c r="G30" s="1975"/>
      <c r="H30" s="1975"/>
      <c r="I30" s="1975"/>
      <c r="J30" s="1891"/>
    </row>
    <row r="31" spans="1:12" s="566" customFormat="1" ht="15.75" customHeight="1">
      <c r="A31" s="280"/>
      <c r="B31" s="18" t="s">
        <v>2853</v>
      </c>
      <c r="C31" s="3009" t="s">
        <v>2822</v>
      </c>
      <c r="D31" s="1226"/>
      <c r="E31" s="1226"/>
      <c r="F31" s="2694">
        <v>4500</v>
      </c>
      <c r="G31" s="992">
        <f>F31*1.2</f>
        <v>5400</v>
      </c>
      <c r="H31" s="1900" t="s">
        <v>1569</v>
      </c>
      <c r="I31" s="1912">
        <f>IF(Cover!F52=1,G31,0)</f>
        <v>0</v>
      </c>
      <c r="J31" s="1891"/>
    </row>
    <row r="32" spans="1:12" s="566" customFormat="1" ht="15.75" customHeight="1">
      <c r="A32" s="280"/>
      <c r="B32" s="18" t="s">
        <v>1570</v>
      </c>
      <c r="C32" s="3010"/>
      <c r="D32" s="1226"/>
      <c r="E32" s="2144">
        <v>4</v>
      </c>
      <c r="F32" s="2694">
        <v>600</v>
      </c>
      <c r="G32" s="992">
        <f>E32*F32*1.2</f>
        <v>2880</v>
      </c>
      <c r="H32" s="1900" t="s">
        <v>1571</v>
      </c>
      <c r="I32" s="1912">
        <f>IF(Cover!F52=0,0,G32)</f>
        <v>0</v>
      </c>
      <c r="J32" s="1891"/>
    </row>
    <row r="33" spans="1:12" s="566" customFormat="1" ht="15.75" thickBot="1">
      <c r="A33" s="280"/>
      <c r="B33" s="18" t="s">
        <v>1572</v>
      </c>
      <c r="C33" s="3011"/>
      <c r="D33" s="1226"/>
      <c r="E33" s="2144"/>
      <c r="F33" s="2694">
        <v>1000</v>
      </c>
      <c r="G33" s="992">
        <f>E33*F33*1.2</f>
        <v>0</v>
      </c>
      <c r="H33" s="1900" t="s">
        <v>1571</v>
      </c>
      <c r="I33" s="1912">
        <f>IF(Cover!F52=0,0,ROUND(G33/12,2))</f>
        <v>0</v>
      </c>
      <c r="J33" s="2126" t="s">
        <v>3424</v>
      </c>
    </row>
    <row r="34" spans="1:12" s="566" customFormat="1" ht="15.75" customHeight="1" thickTop="1">
      <c r="A34" s="280"/>
      <c r="B34" s="1974" t="s">
        <v>616</v>
      </c>
      <c r="C34" s="1975"/>
      <c r="D34" s="1975"/>
      <c r="E34" s="1975"/>
      <c r="F34" s="1975"/>
      <c r="G34" s="1975"/>
      <c r="H34" s="1975"/>
      <c r="I34" s="1975"/>
      <c r="J34" s="1890"/>
      <c r="L34" s="2095"/>
    </row>
    <row r="35" spans="1:12" s="566" customFormat="1" ht="30" customHeight="1" thickBot="1">
      <c r="A35" s="280"/>
      <c r="B35" s="18" t="s">
        <v>2676</v>
      </c>
      <c r="C35" s="1229" t="s">
        <v>610</v>
      </c>
      <c r="D35" s="1226"/>
      <c r="E35" s="1226"/>
      <c r="F35" s="2694">
        <v>1200</v>
      </c>
      <c r="G35" s="992">
        <f>F35</f>
        <v>1200</v>
      </c>
      <c r="H35" s="1900">
        <v>12</v>
      </c>
      <c r="I35" s="1912">
        <f>IF(Cover!F52=0,0,G35/12)</f>
        <v>0</v>
      </c>
      <c r="J35" s="1890"/>
    </row>
    <row r="36" spans="1:12" s="566" customFormat="1" ht="15.75" customHeight="1" thickTop="1">
      <c r="A36" s="280"/>
      <c r="B36" s="1974" t="s">
        <v>2677</v>
      </c>
      <c r="C36" s="1975"/>
      <c r="D36" s="1975"/>
      <c r="E36" s="1975"/>
      <c r="F36" s="1975"/>
      <c r="G36" s="1975"/>
      <c r="H36" s="1975"/>
      <c r="I36" s="1975"/>
      <c r="J36" s="1168"/>
    </row>
    <row r="37" spans="1:12" s="566" customFormat="1" ht="15.75" customHeight="1">
      <c r="A37" s="280"/>
      <c r="B37" s="18" t="s">
        <v>1573</v>
      </c>
      <c r="C37" s="3009" t="s">
        <v>2823</v>
      </c>
      <c r="D37" s="1226"/>
      <c r="E37" s="1226"/>
      <c r="F37" s="992">
        <v>3500</v>
      </c>
      <c r="G37" s="992">
        <f>F37*1.2</f>
        <v>4200</v>
      </c>
      <c r="H37" s="1900" t="s">
        <v>1569</v>
      </c>
      <c r="I37" s="1912">
        <f>IF(Cover!F52=1,G37,0)</f>
        <v>0</v>
      </c>
      <c r="J37" s="1168"/>
    </row>
    <row r="38" spans="1:12" s="566" customFormat="1" ht="15.75" customHeight="1" thickBot="1">
      <c r="A38" s="280"/>
      <c r="B38" s="18" t="s">
        <v>1574</v>
      </c>
      <c r="C38" s="3011"/>
      <c r="D38" s="1226"/>
      <c r="E38" s="1226"/>
      <c r="F38" s="992">
        <f>SAISIES!Z2</f>
        <v>0</v>
      </c>
      <c r="G38" s="992">
        <f>F38</f>
        <v>0</v>
      </c>
      <c r="H38" s="1900" t="s">
        <v>1575</v>
      </c>
      <c r="I38" s="1912">
        <f>G38</f>
        <v>0</v>
      </c>
      <c r="J38" s="1168"/>
    </row>
    <row r="39" spans="1:12" s="566" customFormat="1" ht="15.75" customHeight="1" thickTop="1">
      <c r="A39" s="280"/>
      <c r="B39" s="1974" t="s">
        <v>2678</v>
      </c>
      <c r="C39" s="1975"/>
      <c r="D39" s="1975"/>
      <c r="E39" s="1975"/>
      <c r="F39" s="1975"/>
      <c r="G39" s="1975"/>
      <c r="H39" s="1975"/>
      <c r="I39" s="1975"/>
      <c r="J39" s="1168"/>
    </row>
    <row r="40" spans="1:12" s="566" customFormat="1" ht="15.75" customHeight="1" thickBot="1">
      <c r="A40" s="280"/>
      <c r="B40" s="1228" t="s">
        <v>2678</v>
      </c>
      <c r="C40" s="1229" t="s">
        <v>1576</v>
      </c>
      <c r="D40" s="1226"/>
      <c r="E40" s="1226"/>
      <c r="F40" s="992">
        <f>SAISIES!Y2</f>
        <v>0</v>
      </c>
      <c r="G40" s="992">
        <f>F40*1.2</f>
        <v>0</v>
      </c>
      <c r="H40" s="1900" t="s">
        <v>1575</v>
      </c>
      <c r="I40" s="1912">
        <f>G40</f>
        <v>0</v>
      </c>
      <c r="J40" s="1168"/>
    </row>
    <row r="41" spans="1:12" s="566" customFormat="1" ht="15.75" customHeight="1" thickTop="1">
      <c r="A41" s="280"/>
      <c r="B41" s="1974" t="s">
        <v>1577</v>
      </c>
      <c r="C41" s="1975"/>
      <c r="D41" s="1975"/>
      <c r="E41" s="1975"/>
      <c r="F41" s="1975"/>
      <c r="G41" s="1975"/>
      <c r="H41" s="1975"/>
      <c r="I41" s="1975"/>
      <c r="J41" s="1168"/>
    </row>
    <row r="42" spans="1:12" s="566" customFormat="1" ht="15.75" customHeight="1" thickBot="1">
      <c r="A42" s="280"/>
      <c r="B42" s="1228" t="s">
        <v>1577</v>
      </c>
      <c r="C42" s="1229" t="s">
        <v>332</v>
      </c>
      <c r="D42" s="1226"/>
      <c r="E42" s="1226"/>
      <c r="F42" s="992">
        <f>SAISIES!X2</f>
        <v>0</v>
      </c>
      <c r="G42" s="992">
        <f>F42*1.2</f>
        <v>0</v>
      </c>
      <c r="H42" s="1900" t="s">
        <v>1575</v>
      </c>
      <c r="I42" s="1912">
        <f>G42</f>
        <v>0</v>
      </c>
      <c r="J42" s="1168"/>
    </row>
    <row r="43" spans="1:12" s="566" customFormat="1" ht="15.75" customHeight="1" thickTop="1">
      <c r="A43" s="280"/>
      <c r="B43" s="1974" t="s">
        <v>1578</v>
      </c>
      <c r="C43" s="1975"/>
      <c r="D43" s="1975"/>
      <c r="E43" s="1975"/>
      <c r="F43" s="1975"/>
      <c r="G43" s="1975"/>
      <c r="H43" s="1975"/>
      <c r="I43" s="1975"/>
      <c r="J43" s="1168"/>
    </row>
    <row r="44" spans="1:12" s="566" customFormat="1" ht="15.75" customHeight="1" thickBot="1">
      <c r="A44" s="280"/>
      <c r="B44" s="1228" t="s">
        <v>1578</v>
      </c>
      <c r="C44" s="1229"/>
      <c r="D44" s="1226"/>
      <c r="E44" s="1226"/>
      <c r="F44" s="992">
        <f>SAISIES!W2</f>
        <v>0</v>
      </c>
      <c r="G44" s="992">
        <f>F44*1.2</f>
        <v>0</v>
      </c>
      <c r="H44" s="1900" t="s">
        <v>1575</v>
      </c>
      <c r="I44" s="1912">
        <f>G44</f>
        <v>0</v>
      </c>
      <c r="J44" s="1168"/>
    </row>
    <row r="45" spans="1:12" s="566" customFormat="1" ht="15.75" customHeight="1" thickTop="1">
      <c r="A45" s="280"/>
      <c r="B45" s="1974" t="s">
        <v>2816</v>
      </c>
      <c r="C45" s="1975"/>
      <c r="D45" s="1975"/>
      <c r="E45" s="1975"/>
      <c r="F45" s="1975"/>
      <c r="G45" s="1975"/>
      <c r="H45" s="1975"/>
      <c r="I45" s="1975"/>
      <c r="J45" s="1168"/>
    </row>
    <row r="46" spans="1:12" s="566" customFormat="1" ht="15.75" customHeight="1" thickBot="1">
      <c r="A46" s="280"/>
      <c r="B46" s="2101" t="s">
        <v>2815</v>
      </c>
      <c r="C46" s="2102" t="s">
        <v>2816</v>
      </c>
      <c r="D46" s="2103"/>
      <c r="E46" s="2103"/>
      <c r="F46" s="2104"/>
      <c r="G46" s="2104"/>
      <c r="H46" s="2105"/>
      <c r="I46" s="2106"/>
      <c r="J46" s="1168"/>
    </row>
    <row r="47" spans="1:12" s="566" customFormat="1" ht="15.75" customHeight="1" thickTop="1">
      <c r="A47" s="280"/>
      <c r="B47" s="1974" t="s">
        <v>2679</v>
      </c>
      <c r="C47" s="1975"/>
      <c r="D47" s="1975"/>
      <c r="E47" s="1975"/>
      <c r="F47" s="1975"/>
      <c r="G47" s="1975"/>
      <c r="H47" s="1975"/>
      <c r="I47" s="1975"/>
      <c r="J47" s="1168"/>
    </row>
    <row r="48" spans="1:12" s="566" customFormat="1" ht="15.75" customHeight="1">
      <c r="A48" s="280"/>
      <c r="B48" s="1228" t="s">
        <v>2679</v>
      </c>
      <c r="C48" s="1229" t="s">
        <v>1196</v>
      </c>
      <c r="D48" s="1226"/>
      <c r="E48" s="1226"/>
      <c r="F48" s="992">
        <f>SAISIES!V2</f>
        <v>0</v>
      </c>
      <c r="G48" s="992">
        <f>F48*1.2</f>
        <v>0</v>
      </c>
      <c r="H48" s="1900" t="s">
        <v>1575</v>
      </c>
      <c r="I48" s="1912">
        <f>G48</f>
        <v>0</v>
      </c>
      <c r="J48" s="1168"/>
    </row>
    <row r="49" spans="1:12" s="566" customFormat="1" ht="42" customHeight="1">
      <c r="A49" s="280"/>
      <c r="B49" s="1216" t="s">
        <v>618</v>
      </c>
      <c r="C49" s="1217"/>
      <c r="D49" s="1217"/>
      <c r="E49" s="1217"/>
      <c r="F49" s="1217"/>
      <c r="G49" s="1217"/>
      <c r="H49" s="1901"/>
      <c r="I49" s="1215">
        <f>SUM(I12:I48)</f>
        <v>0</v>
      </c>
      <c r="J49" s="1168"/>
    </row>
    <row r="50" spans="1:12" s="566" customFormat="1" ht="15.75" customHeight="1">
      <c r="A50" s="280"/>
      <c r="J50" s="1168"/>
    </row>
    <row r="51" spans="1:12" s="566" customFormat="1" ht="14.25" customHeight="1" thickBot="1">
      <c r="A51" s="280"/>
      <c r="B51" s="1169"/>
      <c r="C51" s="1170"/>
      <c r="D51" s="1170"/>
      <c r="E51" s="1170"/>
      <c r="F51" s="1170"/>
      <c r="G51" s="1170"/>
      <c r="H51" s="1902"/>
      <c r="I51" s="1170"/>
      <c r="J51" s="1164"/>
      <c r="L51" s="1164"/>
    </row>
    <row r="52" spans="1:12" ht="24" thickTop="1" thickBot="1">
      <c r="B52" s="515" t="s">
        <v>1587</v>
      </c>
      <c r="C52" s="515"/>
      <c r="D52" s="516"/>
      <c r="E52" s="516"/>
      <c r="F52" s="516"/>
      <c r="G52" s="515"/>
      <c r="H52" s="1903"/>
      <c r="I52" s="1218" t="str">
        <f>IF(J57="OK","OK","KO")</f>
        <v>OK</v>
      </c>
      <c r="J52" s="1164"/>
      <c r="K52" s="227"/>
    </row>
    <row r="53" spans="1:12" ht="15.75" thickTop="1">
      <c r="B53"/>
      <c r="C53"/>
      <c r="D53"/>
      <c r="E53"/>
      <c r="F53"/>
      <c r="G53"/>
      <c r="H53" s="230"/>
      <c r="I53"/>
      <c r="J53" s="1164"/>
      <c r="K53" s="227"/>
    </row>
    <row r="54" spans="1:12" ht="15">
      <c r="B54" s="1222" t="s">
        <v>1583</v>
      </c>
      <c r="C54" s="1223"/>
      <c r="D54" s="1223"/>
      <c r="E54" s="1223"/>
      <c r="F54" s="1223"/>
      <c r="G54" s="1223"/>
      <c r="H54" s="1904"/>
      <c r="I54" s="1220">
        <f>0</f>
        <v>0</v>
      </c>
      <c r="J54"/>
      <c r="K54" s="174"/>
    </row>
    <row r="55" spans="1:12" ht="15">
      <c r="B55" s="1222" t="s">
        <v>1584</v>
      </c>
      <c r="C55" s="1223"/>
      <c r="D55" s="1223"/>
      <c r="E55" s="1223"/>
      <c r="F55" s="1223"/>
      <c r="G55" s="1223"/>
      <c r="H55" s="1904"/>
      <c r="I55" s="1905">
        <f>I49</f>
        <v>0</v>
      </c>
      <c r="J55"/>
      <c r="K55" s="174"/>
    </row>
    <row r="56" spans="1:12" ht="15">
      <c r="B56" s="1222" t="s">
        <v>1585</v>
      </c>
      <c r="C56" s="1223"/>
      <c r="D56" s="1223"/>
      <c r="E56" s="1223"/>
      <c r="F56" s="1223"/>
      <c r="G56" s="1223"/>
      <c r="H56" s="1904"/>
      <c r="I56" s="1905">
        <f>'14. Priority of Payments '!G52+'14. Priority of Payments '!G40</f>
        <v>0</v>
      </c>
      <c r="J56"/>
      <c r="K56" s="174"/>
    </row>
    <row r="57" spans="1:12" ht="15">
      <c r="B57" s="1222" t="s">
        <v>1586</v>
      </c>
      <c r="C57" s="1223"/>
      <c r="D57" s="1223"/>
      <c r="E57" s="1223"/>
      <c r="F57" s="1223"/>
      <c r="G57" s="1223"/>
      <c r="H57" s="1904"/>
      <c r="I57" s="1221">
        <f>ROUND(I54+I55-I56,2)</f>
        <v>0</v>
      </c>
      <c r="J57" s="1218" t="str">
        <f>IF(I57=0,"OK","KO")</f>
        <v>OK</v>
      </c>
    </row>
    <row r="59" spans="1:12" ht="13.5" thickBot="1"/>
    <row r="60" spans="1:12" ht="24" thickTop="1" thickBot="1">
      <c r="B60" s="515" t="s">
        <v>3228</v>
      </c>
      <c r="C60" s="515"/>
      <c r="D60" s="516"/>
      <c r="E60" s="516"/>
      <c r="F60" s="516"/>
      <c r="G60" s="515"/>
      <c r="H60" s="1903"/>
      <c r="I60" s="1218" t="str">
        <f>IF(I49=I61,"OK","KO")</f>
        <v>OK</v>
      </c>
    </row>
    <row r="61" spans="1:12" ht="14.25" thickTop="1" thickBot="1">
      <c r="B61" s="1974" t="s">
        <v>3222</v>
      </c>
      <c r="C61" s="1975"/>
      <c r="D61" s="1975"/>
      <c r="E61" s="1975"/>
      <c r="F61" s="1975"/>
      <c r="G61" s="1975"/>
      <c r="H61" s="1975"/>
      <c r="I61" s="1975">
        <f>SUM(I63:I75)</f>
        <v>0</v>
      </c>
    </row>
    <row r="62" spans="1:12" ht="13.5" thickTop="1">
      <c r="B62" s="1974" t="s">
        <v>3227</v>
      </c>
      <c r="C62" s="1975"/>
      <c r="D62" s="1975"/>
      <c r="E62" s="1975"/>
      <c r="F62" s="1975"/>
      <c r="G62" s="1975"/>
      <c r="H62" s="1975"/>
      <c r="I62" s="2550">
        <f>I61-I68</f>
        <v>0</v>
      </c>
    </row>
    <row r="63" spans="1:12">
      <c r="B63" s="1228" t="s">
        <v>612</v>
      </c>
      <c r="C63" s="1229"/>
      <c r="D63" s="1226"/>
      <c r="E63" s="1226"/>
      <c r="F63" s="992"/>
      <c r="G63" s="992"/>
      <c r="H63" s="1900"/>
      <c r="I63" s="1912">
        <f>SUM(I12:I21)</f>
        <v>0</v>
      </c>
    </row>
    <row r="64" spans="1:12">
      <c r="B64" s="1228" t="s">
        <v>617</v>
      </c>
      <c r="C64" s="1229"/>
      <c r="D64" s="1226"/>
      <c r="E64" s="1226"/>
      <c r="F64" s="992"/>
      <c r="G64" s="992"/>
      <c r="H64" s="1900"/>
      <c r="I64" s="1912">
        <f>I22</f>
        <v>0</v>
      </c>
    </row>
    <row r="65" spans="2:9">
      <c r="B65" s="1228" t="s">
        <v>1581</v>
      </c>
      <c r="C65" s="1229"/>
      <c r="D65" s="1226"/>
      <c r="E65" s="1226"/>
      <c r="F65" s="992"/>
      <c r="G65" s="992"/>
      <c r="H65" s="1900"/>
      <c r="I65" s="1912">
        <f>I23</f>
        <v>0</v>
      </c>
    </row>
    <row r="66" spans="2:9">
      <c r="B66" s="1228" t="s">
        <v>611</v>
      </c>
      <c r="C66" s="1229"/>
      <c r="D66" s="1226"/>
      <c r="E66" s="1226"/>
      <c r="F66" s="992"/>
      <c r="G66" s="992"/>
      <c r="H66" s="1900"/>
      <c r="I66" s="1912">
        <f>I25+I26</f>
        <v>0</v>
      </c>
    </row>
    <row r="67" spans="2:9">
      <c r="B67" s="1228" t="s">
        <v>1568</v>
      </c>
      <c r="C67" s="1229"/>
      <c r="D67" s="1226"/>
      <c r="E67" s="1226"/>
      <c r="F67" s="992"/>
      <c r="G67" s="992"/>
      <c r="H67" s="1900"/>
      <c r="I67" s="1912">
        <f>I28</f>
        <v>0</v>
      </c>
    </row>
    <row r="68" spans="2:9">
      <c r="B68" s="1228" t="s">
        <v>1082</v>
      </c>
      <c r="C68" s="1229"/>
      <c r="D68" s="1226"/>
      <c r="E68" s="1226"/>
      <c r="F68" s="992"/>
      <c r="G68" s="992"/>
      <c r="H68" s="1900"/>
      <c r="I68" s="1912">
        <f>I29</f>
        <v>0</v>
      </c>
    </row>
    <row r="69" spans="2:9">
      <c r="B69" s="1228" t="s">
        <v>2675</v>
      </c>
      <c r="C69" s="1229"/>
      <c r="D69" s="1226"/>
      <c r="E69" s="1226"/>
      <c r="F69" s="992"/>
      <c r="G69" s="992"/>
      <c r="H69" s="1900"/>
      <c r="I69" s="1912">
        <f>SUM(I31:I33)</f>
        <v>0</v>
      </c>
    </row>
    <row r="70" spans="2:9">
      <c r="B70" s="1228" t="s">
        <v>616</v>
      </c>
      <c r="C70" s="1229"/>
      <c r="D70" s="1226"/>
      <c r="E70" s="1226"/>
      <c r="F70" s="992"/>
      <c r="G70" s="992"/>
      <c r="H70" s="1900"/>
      <c r="I70" s="1912">
        <f>I35</f>
        <v>0</v>
      </c>
    </row>
    <row r="71" spans="2:9">
      <c r="B71" s="1228" t="s">
        <v>2677</v>
      </c>
      <c r="C71" s="1229"/>
      <c r="D71" s="1226"/>
      <c r="E71" s="1226"/>
      <c r="F71" s="992"/>
      <c r="G71" s="992"/>
      <c r="H71" s="1900"/>
      <c r="I71" s="1912">
        <f>I37+I38</f>
        <v>0</v>
      </c>
    </row>
    <row r="72" spans="2:9">
      <c r="B72" s="1228" t="s">
        <v>2678</v>
      </c>
      <c r="C72" s="1229"/>
      <c r="D72" s="1226"/>
      <c r="E72" s="1226"/>
      <c r="F72" s="992"/>
      <c r="G72" s="992"/>
      <c r="H72" s="1900"/>
      <c r="I72" s="1912">
        <f>I40</f>
        <v>0</v>
      </c>
    </row>
    <row r="73" spans="2:9">
      <c r="B73" s="1228" t="s">
        <v>1577</v>
      </c>
      <c r="C73" s="1229"/>
      <c r="D73" s="1226"/>
      <c r="E73" s="1226"/>
      <c r="F73" s="992"/>
      <c r="G73" s="992"/>
      <c r="H73" s="1900"/>
      <c r="I73" s="1912">
        <f>I42</f>
        <v>0</v>
      </c>
    </row>
    <row r="74" spans="2:9">
      <c r="B74" s="1228" t="s">
        <v>1578</v>
      </c>
      <c r="C74" s="1229"/>
      <c r="D74" s="1226"/>
      <c r="E74" s="1226"/>
      <c r="F74" s="992"/>
      <c r="G74" s="992"/>
      <c r="H74" s="1900"/>
      <c r="I74" s="1912">
        <f>I44</f>
        <v>0</v>
      </c>
    </row>
    <row r="75" spans="2:9">
      <c r="B75" s="1228" t="s">
        <v>2679</v>
      </c>
      <c r="C75" s="1229"/>
      <c r="D75" s="1226"/>
      <c r="E75" s="1226"/>
      <c r="F75" s="992"/>
      <c r="G75" s="992"/>
      <c r="H75" s="1900"/>
      <c r="I75" s="1912">
        <f>I48</f>
        <v>0</v>
      </c>
    </row>
  </sheetData>
  <mergeCells count="5">
    <mergeCell ref="C12:C20"/>
    <mergeCell ref="C37:C38"/>
    <mergeCell ref="C31:C33"/>
    <mergeCell ref="C28:C29"/>
    <mergeCell ref="C25:C26"/>
  </mergeCells>
  <conditionalFormatting sqref="I8">
    <cfRule type="containsText" dxfId="288" priority="1" operator="containsText" text="KO">
      <formula>NOT(ISERROR(SEARCH("KO",I8)))</formula>
    </cfRule>
    <cfRule type="cellIs" dxfId="287" priority="2" operator="equal">
      <formula>"OK"</formula>
    </cfRule>
    <cfRule type="cellIs" dxfId="286" priority="3" operator="equal">
      <formula>"BREACH"</formula>
    </cfRule>
    <cfRule type="cellIs" dxfId="285" priority="4" operator="equal">
      <formula>"OK"</formula>
    </cfRule>
    <cfRule type="cellIs" dxfId="284" priority="5" operator="equal">
      <formula>"OK"</formula>
    </cfRule>
    <cfRule type="cellIs" dxfId="283" priority="6" stopIfTrue="1" operator="equal">
      <formula>"BREACH"</formula>
    </cfRule>
    <cfRule type="cellIs" dxfId="282" priority="7" stopIfTrue="1" operator="equal">
      <formula>"OK"</formula>
    </cfRule>
  </conditionalFormatting>
  <conditionalFormatting sqref="I52">
    <cfRule type="cellIs" dxfId="281" priority="60" operator="equal">
      <formula>"OK"</formula>
    </cfRule>
    <cfRule type="cellIs" dxfId="280" priority="61" operator="equal">
      <formula>"OK"</formula>
    </cfRule>
    <cfRule type="cellIs" dxfId="279" priority="62" stopIfTrue="1" operator="equal">
      <formula>"BREACH"</formula>
    </cfRule>
    <cfRule type="cellIs" dxfId="278" priority="63" stopIfTrue="1" operator="equal">
      <formula>"OK"</formula>
    </cfRule>
    <cfRule type="cellIs" dxfId="277" priority="58" operator="equal">
      <formula>"OK"</formula>
    </cfRule>
    <cfRule type="cellIs" dxfId="276" priority="59" operator="equal">
      <formula>"BREACH"</formula>
    </cfRule>
  </conditionalFormatting>
  <conditionalFormatting sqref="I60">
    <cfRule type="cellIs" dxfId="275" priority="12" operator="equal">
      <formula>"OK"</formula>
    </cfRule>
    <cfRule type="cellIs" dxfId="274" priority="13" operator="equal">
      <formula>"BREACH"</formula>
    </cfRule>
    <cfRule type="cellIs" dxfId="273" priority="14" operator="equal">
      <formula>"OK"</formula>
    </cfRule>
    <cfRule type="cellIs" dxfId="272" priority="15" operator="equal">
      <formula>"OK"</formula>
    </cfRule>
    <cfRule type="cellIs" dxfId="271" priority="16" stopIfTrue="1" operator="equal">
      <formula>"BREACH"</formula>
    </cfRule>
    <cfRule type="cellIs" dxfId="270" priority="17" stopIfTrue="1" operator="equal">
      <formula>"OK"</formula>
    </cfRule>
  </conditionalFormatting>
  <conditionalFormatting sqref="J22">
    <cfRule type="cellIs" dxfId="269" priority="44" operator="equal">
      <formula>"KO"</formula>
    </cfRule>
    <cfRule type="cellIs" dxfId="268" priority="45" operator="equal">
      <formula>"OK"</formula>
    </cfRule>
  </conditionalFormatting>
  <conditionalFormatting sqref="J26">
    <cfRule type="cellIs" dxfId="267" priority="10" operator="equal">
      <formula>"KO"</formula>
    </cfRule>
    <cfRule type="cellIs" dxfId="266" priority="11" operator="equal">
      <formula>"OK"</formula>
    </cfRule>
  </conditionalFormatting>
  <conditionalFormatting sqref="J33">
    <cfRule type="cellIs" dxfId="265" priority="8" operator="equal">
      <formula>"KO"</formula>
    </cfRule>
    <cfRule type="cellIs" dxfId="264" priority="9" operator="equal">
      <formula>"OK"</formula>
    </cfRule>
  </conditionalFormatting>
  <conditionalFormatting sqref="J44:J45">
    <cfRule type="cellIs" dxfId="263" priority="30" operator="equal">
      <formula>"KO"</formula>
    </cfRule>
    <cfRule type="cellIs" dxfId="262" priority="31" operator="equal">
      <formula>"OK"</formula>
    </cfRule>
  </conditionalFormatting>
  <conditionalFormatting sqref="J57">
    <cfRule type="cellIs" dxfId="261" priority="53" operator="equal">
      <formula>"BREACH"</formula>
    </cfRule>
    <cfRule type="cellIs" dxfId="260" priority="54" operator="equal">
      <formula>"OK"</formula>
    </cfRule>
    <cfRule type="cellIs" dxfId="259" priority="55" operator="equal">
      <formula>"OK"</formula>
    </cfRule>
    <cfRule type="cellIs" dxfId="258" priority="56" stopIfTrue="1" operator="equal">
      <formula>"BREACH"</formula>
    </cfRule>
    <cfRule type="cellIs" dxfId="257" priority="57" stopIfTrue="1" operator="equal">
      <formula>"OK"</formula>
    </cfRule>
    <cfRule type="cellIs" dxfId="256" priority="52" operator="equal">
      <formula>"OK"</formula>
    </cfRule>
  </conditionalFormatting>
  <pageMargins left="0.70866141732300003" right="0.70866141732300003" top="0.74803149606300001" bottom="0.74803149606300001" header="0.31496062992099999" footer="0.31496062992099999"/>
  <pageSetup paperSize="9" scale="54" orientation="landscape"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0.34965056306649983"/>
  </sheetPr>
  <dimension ref="A1:N106"/>
  <sheetViews>
    <sheetView showGridLines="0" topLeftCell="A31" zoomScaleNormal="100" workbookViewId="0">
      <selection activeCell="B38" sqref="B38"/>
    </sheetView>
  </sheetViews>
  <sheetFormatPr baseColWidth="10" defaultColWidth="18.140625" defaultRowHeight="15"/>
  <cols>
    <col min="1" max="1" width="6.140625" customWidth="1"/>
    <col min="2" max="2" width="56.7109375" customWidth="1"/>
    <col min="6" max="6" width="24.28515625" customWidth="1"/>
  </cols>
  <sheetData>
    <row r="1" spans="2:2" ht="18" customHeight="1">
      <c r="B1" s="2021"/>
    </row>
    <row r="20" spans="1:14" ht="31.5" customHeight="1">
      <c r="A20" s="884"/>
      <c r="B20" s="884"/>
      <c r="C20" s="884"/>
      <c r="D20" s="884"/>
      <c r="E20" s="884"/>
      <c r="F20" s="884"/>
      <c r="G20" s="884"/>
      <c r="H20" s="884"/>
      <c r="I20" s="884"/>
      <c r="J20" s="884"/>
      <c r="K20" s="885"/>
      <c r="L20" s="884"/>
      <c r="M20" s="884"/>
      <c r="N20" s="884"/>
    </row>
    <row r="21" spans="1:14" ht="31.5" customHeight="1">
      <c r="A21" s="884"/>
      <c r="B21" s="884"/>
      <c r="C21" s="884"/>
      <c r="D21" s="884"/>
      <c r="E21" s="884"/>
      <c r="F21" s="884"/>
      <c r="G21" s="884"/>
      <c r="H21" s="884"/>
      <c r="I21" s="884"/>
      <c r="J21" s="884"/>
      <c r="K21" s="884"/>
      <c r="L21" s="884"/>
      <c r="M21" s="884"/>
      <c r="N21" s="884"/>
    </row>
    <row r="22" spans="1:14" ht="42" customHeight="1">
      <c r="A22" s="884"/>
      <c r="B22" s="884"/>
      <c r="C22" s="886"/>
      <c r="E22" s="884"/>
      <c r="F22" s="884"/>
      <c r="G22" s="884"/>
      <c r="H22" s="884"/>
      <c r="I22" s="884"/>
      <c r="J22" s="884"/>
      <c r="K22" s="884"/>
      <c r="L22" s="884"/>
      <c r="M22" s="884"/>
      <c r="N22" s="884"/>
    </row>
    <row r="23" spans="1:14" ht="46.5" customHeight="1">
      <c r="A23" s="884"/>
      <c r="B23" s="884"/>
      <c r="C23" s="887"/>
      <c r="D23" s="888"/>
      <c r="E23" s="887"/>
      <c r="F23" s="887"/>
      <c r="G23" s="884"/>
      <c r="H23" s="884"/>
      <c r="I23" s="884"/>
      <c r="J23" s="884"/>
      <c r="K23" s="884"/>
      <c r="L23" s="884"/>
      <c r="M23" s="884"/>
      <c r="N23" s="884"/>
    </row>
    <row r="24" spans="1:14" ht="31.5" customHeight="1">
      <c r="A24" s="884"/>
      <c r="B24" s="884"/>
      <c r="C24" s="889"/>
      <c r="E24" s="889"/>
      <c r="F24" s="889"/>
      <c r="H24" s="884"/>
      <c r="I24" s="884"/>
      <c r="J24" s="890"/>
    </row>
    <row r="25" spans="1:14" ht="30.75" customHeight="1">
      <c r="A25" s="884"/>
      <c r="B25" s="884"/>
      <c r="C25" s="884"/>
      <c r="D25" s="884"/>
      <c r="E25" s="884"/>
      <c r="F25" s="884"/>
      <c r="G25" s="884"/>
      <c r="H25" s="884"/>
      <c r="I25" s="884"/>
    </row>
    <row r="26" spans="1:14" ht="15" customHeight="1">
      <c r="A26" s="884"/>
      <c r="B26" s="884"/>
      <c r="C26" s="884"/>
      <c r="D26" s="884"/>
      <c r="E26" s="884"/>
      <c r="F26" s="884"/>
      <c r="G26" s="884"/>
      <c r="H26" s="884"/>
      <c r="I26" s="884"/>
    </row>
    <row r="27" spans="1:14" ht="19.5" customHeight="1">
      <c r="B27" s="891"/>
      <c r="C27" s="891"/>
      <c r="D27" s="891"/>
      <c r="E27" s="891"/>
      <c r="F27" s="891"/>
      <c r="G27" s="891"/>
      <c r="H27" s="892"/>
      <c r="I27" s="893"/>
    </row>
    <row r="28" spans="1:14" ht="19.5" customHeight="1">
      <c r="B28" s="894" t="s">
        <v>1258</v>
      </c>
      <c r="C28" s="895" t="s">
        <v>518</v>
      </c>
      <c r="D28" s="2906">
        <f t="shared" ref="D28:D34" si="0">F28</f>
        <v>45643</v>
      </c>
      <c r="E28" s="2906"/>
      <c r="F28" s="896">
        <v>45643</v>
      </c>
      <c r="G28" s="891"/>
      <c r="H28" s="892"/>
      <c r="I28" s="893"/>
    </row>
    <row r="29" spans="1:14" ht="19.5" customHeight="1">
      <c r="B29" s="894" t="s">
        <v>1242</v>
      </c>
      <c r="C29" s="895" t="s">
        <v>1044</v>
      </c>
      <c r="D29" s="2906">
        <f t="shared" si="0"/>
        <v>45626</v>
      </c>
      <c r="E29" s="2906"/>
      <c r="F29" s="896">
        <v>45626</v>
      </c>
      <c r="G29" s="891"/>
      <c r="H29" s="892"/>
      <c r="I29" s="893"/>
    </row>
    <row r="30" spans="1:14" ht="20.25" customHeight="1">
      <c r="B30" s="894" t="s">
        <v>1259</v>
      </c>
      <c r="C30" s="895" t="s">
        <v>1044</v>
      </c>
      <c r="D30" s="2906">
        <f t="shared" si="0"/>
        <v>45645</v>
      </c>
      <c r="E30" s="2906"/>
      <c r="F30" s="896">
        <v>45645</v>
      </c>
      <c r="G30" s="891"/>
      <c r="H30" s="892"/>
      <c r="I30" s="893"/>
    </row>
    <row r="31" spans="1:14" ht="20.25" customHeight="1">
      <c r="B31" s="894" t="s">
        <v>2838</v>
      </c>
      <c r="C31" s="895" t="s">
        <v>1044</v>
      </c>
      <c r="D31" s="2906">
        <f t="shared" si="0"/>
        <v>45645</v>
      </c>
      <c r="E31" s="2906"/>
      <c r="F31" s="896">
        <v>45645</v>
      </c>
      <c r="G31" s="891"/>
      <c r="H31" s="892"/>
      <c r="I31" s="893"/>
    </row>
    <row r="32" spans="1:14" ht="20.25" customHeight="1">
      <c r="B32" s="894" t="s">
        <v>915</v>
      </c>
      <c r="C32" s="895" t="s">
        <v>329</v>
      </c>
      <c r="D32" s="2906">
        <f t="shared" si="0"/>
        <v>45645</v>
      </c>
      <c r="E32" s="2906"/>
      <c r="F32" s="896">
        <v>45645</v>
      </c>
      <c r="G32" s="891"/>
      <c r="H32" s="892"/>
      <c r="I32" s="893"/>
    </row>
    <row r="33" spans="1:9" ht="20.25" customHeight="1">
      <c r="B33" s="2814" t="s">
        <v>3220</v>
      </c>
      <c r="C33" s="895" t="str">
        <f t="shared" ref="C33:C34" si="1">IF($F$41=F33,"YES","NO")</f>
        <v>NO</v>
      </c>
      <c r="D33" s="2906">
        <f t="shared" ref="D33" si="2">F33</f>
        <v>46020</v>
      </c>
      <c r="E33" s="2906"/>
      <c r="F33" s="896">
        <v>46020</v>
      </c>
      <c r="G33" s="891"/>
      <c r="H33" s="892"/>
      <c r="I33" s="893"/>
    </row>
    <row r="34" spans="1:9" ht="20.25" customHeight="1">
      <c r="B34" s="894" t="s">
        <v>914</v>
      </c>
      <c r="C34" s="895" t="str">
        <f t="shared" si="1"/>
        <v>NO</v>
      </c>
      <c r="D34" s="2906">
        <f t="shared" si="0"/>
        <v>55056</v>
      </c>
      <c r="E34" s="2906"/>
      <c r="F34" s="896">
        <v>55056</v>
      </c>
      <c r="G34" s="891"/>
      <c r="H34" s="892"/>
      <c r="I34" s="893"/>
    </row>
    <row r="35" spans="1:9" ht="15" customHeight="1">
      <c r="A35" s="897"/>
      <c r="G35" s="898"/>
      <c r="H35" s="890"/>
      <c r="I35" s="890"/>
    </row>
    <row r="36" spans="1:9" ht="15" customHeight="1">
      <c r="A36" s="165"/>
      <c r="B36" s="894" t="s">
        <v>2849</v>
      </c>
      <c r="C36" s="895"/>
      <c r="D36" s="2906" t="e">
        <f t="shared" ref="D36:D42" si="3">F36</f>
        <v>#N/A</v>
      </c>
      <c r="E36" s="2906"/>
      <c r="F36" s="896" t="e">
        <f>VLOOKUP(Cover!F52-1,Calendar!$A$11:$N$246,6,0)</f>
        <v>#N/A</v>
      </c>
      <c r="H36" s="890"/>
      <c r="I36" s="890"/>
    </row>
    <row r="37" spans="1:9" ht="15.75" customHeight="1">
      <c r="A37" s="165"/>
      <c r="B37" s="894" t="s">
        <v>322</v>
      </c>
      <c r="C37" s="895"/>
      <c r="D37" s="2906">
        <f t="shared" si="3"/>
        <v>45626</v>
      </c>
      <c r="E37" s="2906"/>
      <c r="F37" s="896">
        <f>IF(C29="YES",F29,VLOOKUP(Cover!F52,Calendar!$A$11:$N$246,6,0))</f>
        <v>45626</v>
      </c>
      <c r="H37" s="890"/>
      <c r="I37" s="890"/>
    </row>
    <row r="38" spans="1:9" ht="15" customHeight="1">
      <c r="A38" s="165"/>
      <c r="B38" s="894" t="s">
        <v>323</v>
      </c>
      <c r="C38" s="895"/>
      <c r="D38" s="2906" t="e">
        <f t="shared" si="3"/>
        <v>#N/A</v>
      </c>
      <c r="E38" s="2906"/>
      <c r="F38" s="896" t="e">
        <f>VLOOKUP(Cover!F52,Calendar!$A$11:$N$246,8,0)</f>
        <v>#N/A</v>
      </c>
      <c r="H38" s="890"/>
      <c r="I38" s="890"/>
    </row>
    <row r="39" spans="1:9" ht="15.75" customHeight="1">
      <c r="A39" s="165"/>
      <c r="B39" s="894" t="s">
        <v>324</v>
      </c>
      <c r="C39" s="895"/>
      <c r="D39" s="2906" t="e">
        <f t="shared" si="3"/>
        <v>#N/A</v>
      </c>
      <c r="E39" s="2906"/>
      <c r="F39" s="896" t="e">
        <f>VLOOKUP(Cover!F52,Calendar!$A$11:$N$246,10,0)</f>
        <v>#N/A</v>
      </c>
      <c r="H39" s="890"/>
      <c r="I39" s="890"/>
    </row>
    <row r="40" spans="1:9" ht="15.75" customHeight="1">
      <c r="A40" s="165"/>
      <c r="B40" s="894" t="s">
        <v>2850</v>
      </c>
      <c r="C40" s="895"/>
      <c r="D40" s="2906" t="e">
        <f t="shared" si="3"/>
        <v>#N/A</v>
      </c>
      <c r="E40" s="2906"/>
      <c r="F40" s="896" t="e">
        <f>VLOOKUP(Cover!F52-1,Calendar!$A$11:$N$246,14,0)</f>
        <v>#N/A</v>
      </c>
      <c r="H40" s="890"/>
      <c r="I40" s="890"/>
    </row>
    <row r="41" spans="1:9" ht="15.75" customHeight="1">
      <c r="A41" s="165"/>
      <c r="B41" s="894" t="s">
        <v>325</v>
      </c>
      <c r="C41" s="895"/>
      <c r="D41" s="2906">
        <f t="shared" si="3"/>
        <v>45645</v>
      </c>
      <c r="E41" s="2906"/>
      <c r="F41" s="896">
        <f>IF(C30="YES",F30,VLOOKUP(Cover!F52,Calendar!$A$11:$N$246,14,0))</f>
        <v>45645</v>
      </c>
      <c r="H41" s="890"/>
      <c r="I41" s="890"/>
    </row>
    <row r="42" spans="1:9" s="899" customFormat="1" ht="15.75" customHeight="1">
      <c r="B42" s="894" t="s">
        <v>326</v>
      </c>
      <c r="C42" s="895"/>
      <c r="D42" s="2906">
        <f t="shared" si="3"/>
        <v>45684</v>
      </c>
      <c r="E42" s="2906"/>
      <c r="F42" s="896">
        <f>VLOOKUP(Cover!F52+1,Calendar!$A$11:$N$246,14,0)</f>
        <v>45684</v>
      </c>
      <c r="G42"/>
      <c r="H42" s="890"/>
      <c r="I42" s="900"/>
    </row>
    <row r="43" spans="1:9" s="899" customFormat="1" ht="15.75" customHeight="1">
      <c r="B43" s="901"/>
      <c r="C43" s="901"/>
      <c r="D43" s="902"/>
      <c r="E43" s="903"/>
      <c r="F43" s="904"/>
      <c r="G43"/>
      <c r="H43" s="900"/>
      <c r="I43" s="900"/>
    </row>
    <row r="44" spans="1:9" s="899" customFormat="1" ht="15.75" customHeight="1">
      <c r="B44" s="2907" t="s">
        <v>2889</v>
      </c>
      <c r="C44" s="2908"/>
      <c r="D44" s="2908"/>
      <c r="E44" s="2909"/>
      <c r="F44" s="896" t="e">
        <f>VLOOKUP(Cover!F52-1,Calendar!$A$11:$N$246,12,0)</f>
        <v>#N/A</v>
      </c>
      <c r="G44"/>
      <c r="H44" s="900"/>
      <c r="I44" s="900"/>
    </row>
    <row r="45" spans="1:9" s="899" customFormat="1" ht="15.75" customHeight="1">
      <c r="B45" s="2907" t="s">
        <v>1260</v>
      </c>
      <c r="C45" s="2908"/>
      <c r="D45" s="2908"/>
      <c r="E45" s="2909"/>
      <c r="F45" s="2133">
        <f>IF($C$30="YES",0%,INPUT_OUTPUT!D3)</f>
        <v>0</v>
      </c>
      <c r="G45"/>
      <c r="H45" s="900"/>
      <c r="I45" s="900"/>
    </row>
    <row r="46" spans="1:9" s="899" customFormat="1" ht="15.75" customHeight="1">
      <c r="B46" s="2907" t="s">
        <v>1261</v>
      </c>
      <c r="C46" s="2908"/>
      <c r="D46" s="2908"/>
      <c r="E46" s="2909"/>
      <c r="F46" s="896" t="str">
        <f>IF(MngtPeriod=0,"17/12/2024",VLOOKUP(Cover!F52,Calendar!$A$10:$N$246,12,0))</f>
        <v>17/12/2024</v>
      </c>
      <c r="G46"/>
      <c r="H46" s="900"/>
      <c r="I46" s="900"/>
    </row>
    <row r="47" spans="1:9" ht="15.75" customHeight="1">
      <c r="B47" s="2907" t="s">
        <v>327</v>
      </c>
      <c r="C47" s="2908"/>
      <c r="D47" s="2908"/>
      <c r="E47" s="2909"/>
      <c r="F47" s="2860">
        <f>SAISIES!A2</f>
        <v>0</v>
      </c>
      <c r="H47" s="890"/>
      <c r="I47" s="890"/>
    </row>
    <row r="48" spans="1:9" ht="15.75" customHeight="1">
      <c r="B48" s="897"/>
      <c r="C48" s="897"/>
      <c r="D48" s="897"/>
      <c r="E48" s="897"/>
      <c r="F48" s="2136"/>
      <c r="H48" s="890"/>
      <c r="I48" s="890"/>
    </row>
    <row r="49" spans="1:9" ht="15.75" customHeight="1">
      <c r="A49" s="905"/>
      <c r="B49" s="894" t="s">
        <v>1262</v>
      </c>
      <c r="C49" s="895"/>
      <c r="D49" s="22"/>
      <c r="E49" s="2135"/>
      <c r="F49" s="2137" t="str">
        <f>IF(PaymentDate&lt;=F33,"YES","NO")</f>
        <v>YES</v>
      </c>
      <c r="G49" s="891"/>
      <c r="H49" s="890"/>
      <c r="I49" s="890"/>
    </row>
    <row r="50" spans="1:9" ht="15.75" customHeight="1">
      <c r="A50" s="897"/>
      <c r="B50" s="894" t="s">
        <v>328</v>
      </c>
      <c r="C50" s="895"/>
      <c r="D50" s="22"/>
      <c r="E50" s="2135"/>
      <c r="F50" s="2137" t="str">
        <f>IF(F49="YES","NO","YES")</f>
        <v>NO</v>
      </c>
      <c r="H50" s="890"/>
      <c r="I50" s="890"/>
    </row>
    <row r="51" spans="1:9" ht="15.75" customHeight="1">
      <c r="B51" s="894" t="s">
        <v>1040</v>
      </c>
      <c r="C51" s="895"/>
      <c r="D51" s="22"/>
      <c r="E51" s="2135"/>
      <c r="F51" s="2138" t="str">
        <f>'21.Portfolio Events'!D11</f>
        <v>NO</v>
      </c>
      <c r="H51" s="890"/>
      <c r="I51" s="890"/>
    </row>
    <row r="52" spans="1:9" s="165" customFormat="1" ht="15.75" customHeight="1">
      <c r="B52" s="894" t="s">
        <v>2843</v>
      </c>
      <c r="C52" s="895"/>
      <c r="D52" s="22"/>
      <c r="E52" s="2135"/>
      <c r="F52" s="2859">
        <f>INPUT_OUTPUT!A3</f>
        <v>0</v>
      </c>
      <c r="G52" s="891"/>
      <c r="H52" s="906"/>
      <c r="I52" s="906"/>
    </row>
    <row r="53" spans="1:9" s="165" customFormat="1" ht="15" customHeight="1">
      <c r="B53" s="897"/>
      <c r="C53" s="897"/>
      <c r="D53" s="897"/>
      <c r="E53" s="897"/>
      <c r="F53" s="907"/>
      <c r="G53"/>
      <c r="H53" s="906"/>
      <c r="I53" s="906"/>
    </row>
    <row r="54" spans="1:9" s="165" customFormat="1" ht="15" customHeight="1">
      <c r="B54" s="897" t="s">
        <v>1263</v>
      </c>
      <c r="C54" s="897"/>
      <c r="D54" s="897"/>
      <c r="E54" s="897"/>
      <c r="F54" s="907"/>
      <c r="G54"/>
      <c r="H54" s="906"/>
      <c r="I54" s="906"/>
    </row>
    <row r="55" spans="1:9" s="165" customFormat="1" ht="15" customHeight="1">
      <c r="B55" s="1018" t="s">
        <v>1264</v>
      </c>
      <c r="C55" s="1019"/>
      <c r="D55" s="1020"/>
      <c r="E55" s="1016" t="s">
        <v>3233</v>
      </c>
      <c r="F55" s="1017"/>
      <c r="G55"/>
      <c r="H55" s="906"/>
      <c r="I55" s="906"/>
    </row>
    <row r="56" spans="1:9" s="165" customFormat="1" ht="15" customHeight="1">
      <c r="B56" s="1018" t="s">
        <v>1265</v>
      </c>
      <c r="C56" s="1019"/>
      <c r="D56" s="1020"/>
      <c r="E56" s="1016" t="s">
        <v>3592</v>
      </c>
      <c r="F56" s="1017"/>
      <c r="G56"/>
      <c r="H56" s="906"/>
      <c r="I56" s="906"/>
    </row>
    <row r="57" spans="1:9" s="165" customFormat="1" ht="15" customHeight="1">
      <c r="B57" s="897"/>
      <c r="C57" s="897"/>
      <c r="D57" s="897"/>
      <c r="E57" s="897"/>
      <c r="F57" s="907"/>
      <c r="G57"/>
      <c r="H57" s="906"/>
      <c r="I57" s="906"/>
    </row>
    <row r="58" spans="1:9" ht="19.5" customHeight="1">
      <c r="B58" s="908" t="s">
        <v>330</v>
      </c>
      <c r="C58" s="909"/>
      <c r="D58" s="891"/>
      <c r="E58" s="891"/>
      <c r="F58" s="891"/>
      <c r="H58" s="891"/>
      <c r="I58" s="910"/>
    </row>
    <row r="59" spans="1:9" ht="13.5" hidden="1" customHeight="1">
      <c r="A59" s="911"/>
      <c r="B59" s="912" t="s">
        <v>1266</v>
      </c>
      <c r="C59" s="911"/>
      <c r="D59" s="911"/>
      <c r="E59" s="911"/>
      <c r="F59" s="912" t="s">
        <v>1267</v>
      </c>
    </row>
    <row r="60" spans="1:9" ht="15.75" hidden="1" customHeight="1">
      <c r="A60" s="911"/>
      <c r="B60" s="912" t="s">
        <v>1268</v>
      </c>
      <c r="C60" s="913"/>
      <c r="D60" s="914"/>
      <c r="E60" s="915"/>
      <c r="F60" s="912" t="s">
        <v>814</v>
      </c>
    </row>
    <row r="61" spans="1:9" ht="15.75" hidden="1" customHeight="1">
      <c r="A61" s="911"/>
      <c r="B61" s="912" t="s">
        <v>331</v>
      </c>
      <c r="C61" s="913"/>
      <c r="D61" s="914"/>
      <c r="E61" s="915"/>
      <c r="F61" s="912" t="s">
        <v>1269</v>
      </c>
    </row>
    <row r="62" spans="1:9" ht="15.75" hidden="1" customHeight="1">
      <c r="A62" s="911"/>
      <c r="B62" s="912" t="s">
        <v>1270</v>
      </c>
      <c r="C62" s="913"/>
      <c r="D62" s="914"/>
      <c r="E62" s="915"/>
      <c r="F62" s="912" t="s">
        <v>1271</v>
      </c>
    </row>
    <row r="63" spans="1:9" ht="15.75" hidden="1" customHeight="1">
      <c r="A63" s="911"/>
      <c r="B63" s="912" t="s">
        <v>1272</v>
      </c>
      <c r="C63" s="913"/>
      <c r="D63" s="914"/>
      <c r="E63" s="915"/>
      <c r="F63" s="912" t="s">
        <v>1273</v>
      </c>
    </row>
    <row r="64" spans="1:9" ht="15.75" hidden="1" customHeight="1">
      <c r="A64" s="911"/>
      <c r="B64" s="912" t="s">
        <v>1442</v>
      </c>
      <c r="C64" s="913"/>
      <c r="D64" s="914"/>
      <c r="E64" s="915"/>
      <c r="F64" s="912" t="s">
        <v>1274</v>
      </c>
    </row>
    <row r="65" spans="1:8" ht="15.75" hidden="1" customHeight="1">
      <c r="A65" s="911"/>
      <c r="B65" s="912" t="s">
        <v>1277</v>
      </c>
      <c r="C65" s="913"/>
      <c r="D65" s="914"/>
      <c r="E65" s="915"/>
      <c r="F65" s="912" t="s">
        <v>1275</v>
      </c>
      <c r="H65" s="174" t="s">
        <v>332</v>
      </c>
    </row>
    <row r="66" spans="1:8" ht="15.75" hidden="1" customHeight="1">
      <c r="A66" s="911"/>
      <c r="B66" s="912" t="s">
        <v>802</v>
      </c>
      <c r="C66" s="913"/>
      <c r="D66" s="914"/>
      <c r="E66" s="915"/>
      <c r="F66" s="912" t="s">
        <v>1276</v>
      </c>
    </row>
    <row r="67" spans="1:8" ht="15.75" hidden="1" customHeight="1">
      <c r="A67" s="911"/>
      <c r="B67" s="912" t="s">
        <v>529</v>
      </c>
      <c r="C67" s="913"/>
      <c r="D67" s="914"/>
      <c r="E67" s="915"/>
      <c r="F67" s="912" t="s">
        <v>1278</v>
      </c>
    </row>
    <row r="68" spans="1:8" ht="15.75" hidden="1" customHeight="1">
      <c r="A68" s="911"/>
      <c r="B68" s="912" t="s">
        <v>798</v>
      </c>
      <c r="C68" s="913"/>
      <c r="D68" s="914"/>
      <c r="E68" s="915"/>
      <c r="F68" s="912" t="s">
        <v>1279</v>
      </c>
    </row>
    <row r="69" spans="1:8" ht="13.5" hidden="1" customHeight="1">
      <c r="B69" s="912" t="s">
        <v>1282</v>
      </c>
      <c r="C69" s="913"/>
      <c r="D69" s="914"/>
      <c r="E69" s="915"/>
      <c r="F69" s="912" t="s">
        <v>1280</v>
      </c>
    </row>
    <row r="70" spans="1:8" ht="15" hidden="1" customHeight="1">
      <c r="B70" s="912" t="s">
        <v>1284</v>
      </c>
      <c r="C70" s="913"/>
      <c r="D70" s="911"/>
      <c r="E70" s="911"/>
      <c r="F70" s="912" t="s">
        <v>1281</v>
      </c>
    </row>
    <row r="71" spans="1:8" ht="15" hidden="1" customHeight="1">
      <c r="B71" s="912" t="s">
        <v>1286</v>
      </c>
      <c r="F71" s="912" t="s">
        <v>1283</v>
      </c>
    </row>
    <row r="72" spans="1:8" ht="15" hidden="1" customHeight="1">
      <c r="F72" s="912" t="s">
        <v>1285</v>
      </c>
    </row>
    <row r="73" spans="1:8" ht="15" hidden="1" customHeight="1">
      <c r="F73" s="916"/>
    </row>
    <row r="74" spans="1:8" ht="15" customHeight="1">
      <c r="B74" s="916"/>
    </row>
    <row r="75" spans="1:8" ht="17.25" customHeight="1">
      <c r="A75" s="184" t="s">
        <v>332</v>
      </c>
      <c r="B75" s="917" t="s">
        <v>333</v>
      </c>
      <c r="C75" s="215"/>
      <c r="D75" s="230"/>
      <c r="E75" s="230"/>
    </row>
    <row r="76" spans="1:8" ht="17.25" customHeight="1">
      <c r="A76" s="184"/>
      <c r="B76" s="894" t="s">
        <v>532</v>
      </c>
      <c r="C76" s="2134" t="s">
        <v>2840</v>
      </c>
      <c r="D76" s="2134"/>
      <c r="E76" s="2134"/>
      <c r="F76" s="2134"/>
    </row>
    <row r="77" spans="1:8" s="174" customFormat="1" ht="15.75" customHeight="1">
      <c r="B77" s="894" t="s">
        <v>1288</v>
      </c>
      <c r="C77" s="2134" t="s">
        <v>1289</v>
      </c>
      <c r="D77" s="2134"/>
      <c r="E77" s="2906"/>
      <c r="F77" s="2906"/>
      <c r="G77"/>
    </row>
    <row r="78" spans="1:8" s="174" customFormat="1">
      <c r="B78" s="894" t="s">
        <v>2841</v>
      </c>
      <c r="C78" s="2134" t="s">
        <v>2842</v>
      </c>
      <c r="D78" s="2134"/>
      <c r="E78" s="2906"/>
      <c r="F78" s="2906"/>
      <c r="G78"/>
    </row>
    <row r="79" spans="1:8" s="174" customFormat="1">
      <c r="B79" s="894" t="s">
        <v>837</v>
      </c>
      <c r="C79" s="2134" t="s">
        <v>1290</v>
      </c>
      <c r="D79" s="2134"/>
      <c r="E79" s="2906"/>
      <c r="F79" s="2906"/>
      <c r="G79"/>
    </row>
    <row r="80" spans="1:8" s="174" customFormat="1">
      <c r="B80" s="894" t="s">
        <v>838</v>
      </c>
      <c r="C80" s="2134" t="s">
        <v>1290</v>
      </c>
      <c r="D80" s="2134"/>
      <c r="E80" s="2906"/>
      <c r="F80" s="2906"/>
      <c r="G80"/>
      <c r="H80" s="174" t="s">
        <v>332</v>
      </c>
    </row>
    <row r="81" spans="1:9" s="174" customFormat="1">
      <c r="B81" s="894" t="s">
        <v>1434</v>
      </c>
      <c r="C81" s="2134" t="s">
        <v>2844</v>
      </c>
      <c r="D81" s="2134"/>
      <c r="E81" s="2906"/>
      <c r="F81" s="2906"/>
      <c r="G81"/>
    </row>
    <row r="82" spans="1:9" s="174" customFormat="1">
      <c r="B82" s="894" t="s">
        <v>489</v>
      </c>
      <c r="C82" s="2134" t="s">
        <v>1291</v>
      </c>
      <c r="D82" s="2134"/>
      <c r="E82" s="2906"/>
      <c r="F82" s="2906"/>
      <c r="G82"/>
      <c r="H82" s="918"/>
    </row>
    <row r="83" spans="1:9" s="174" customFormat="1">
      <c r="B83" s="894" t="s">
        <v>2845</v>
      </c>
      <c r="C83" s="2134" t="s">
        <v>1292</v>
      </c>
      <c r="D83" s="2134"/>
      <c r="E83" s="2906"/>
      <c r="F83" s="2906"/>
      <c r="G83"/>
      <c r="H83" s="918"/>
    </row>
    <row r="84" spans="1:9" s="174" customFormat="1">
      <c r="B84" s="894" t="s">
        <v>1293</v>
      </c>
      <c r="C84" s="2134" t="s">
        <v>1294</v>
      </c>
      <c r="D84" s="2134"/>
      <c r="E84" s="2906"/>
      <c r="F84" s="2906"/>
      <c r="G84"/>
      <c r="H84" s="918"/>
    </row>
    <row r="85" spans="1:9" s="174" customFormat="1">
      <c r="B85" s="894" t="s">
        <v>1295</v>
      </c>
      <c r="C85" s="2134" t="s">
        <v>1296</v>
      </c>
      <c r="D85" s="2134"/>
      <c r="E85" s="2906"/>
      <c r="F85" s="2906"/>
      <c r="G85"/>
      <c r="H85" s="918"/>
    </row>
    <row r="86" spans="1:9">
      <c r="A86" s="174"/>
      <c r="B86" s="1103"/>
      <c r="C86" s="958"/>
      <c r="D86" s="174"/>
      <c r="E86" s="174"/>
      <c r="F86" s="174"/>
      <c r="H86" s="918"/>
      <c r="I86" s="174"/>
    </row>
    <row r="87" spans="1:9">
      <c r="A87" s="174"/>
      <c r="B87" s="919"/>
      <c r="D87" s="174"/>
      <c r="E87" s="174"/>
      <c r="F87" s="174"/>
      <c r="H87" s="918"/>
      <c r="I87" s="174"/>
    </row>
    <row r="88" spans="1:9">
      <c r="B88" s="959" t="s">
        <v>2646</v>
      </c>
      <c r="C88" s="1363" t="s">
        <v>2839</v>
      </c>
      <c r="D88" s="174"/>
      <c r="E88" s="174"/>
      <c r="F88" s="174"/>
      <c r="H88" s="918"/>
      <c r="I88" s="174"/>
    </row>
    <row r="89" spans="1:9">
      <c r="A89" s="174"/>
      <c r="B89" s="959"/>
      <c r="C89" s="1363"/>
      <c r="D89" s="174"/>
      <c r="E89" s="174"/>
      <c r="F89" s="174"/>
      <c r="H89" s="918"/>
      <c r="I89" s="174"/>
    </row>
    <row r="90" spans="1:9">
      <c r="A90" s="174"/>
      <c r="B90" s="959"/>
      <c r="C90" s="1817"/>
      <c r="D90" s="174"/>
      <c r="E90" s="174"/>
      <c r="F90" s="174"/>
      <c r="H90" s="918"/>
      <c r="I90" s="174"/>
    </row>
    <row r="91" spans="1:9">
      <c r="A91" s="174"/>
      <c r="B91" s="174"/>
      <c r="C91" s="174"/>
      <c r="D91" s="174"/>
      <c r="E91" s="174"/>
      <c r="F91" s="174"/>
      <c r="H91" s="918"/>
      <c r="I91" s="174"/>
    </row>
    <row r="92" spans="1:9">
      <c r="A92" s="174"/>
      <c r="B92" s="174"/>
      <c r="C92" s="174"/>
      <c r="D92" s="174"/>
      <c r="E92" s="174"/>
      <c r="F92" s="174"/>
      <c r="H92" s="918"/>
      <c r="I92" s="174"/>
    </row>
    <row r="93" spans="1:9">
      <c r="A93" s="174"/>
      <c r="B93" s="174"/>
      <c r="C93" s="174"/>
      <c r="D93" s="174"/>
      <c r="E93" s="174"/>
      <c r="F93" s="174"/>
      <c r="H93" s="918"/>
      <c r="I93" s="174"/>
    </row>
    <row r="94" spans="1:9">
      <c r="A94" s="174"/>
      <c r="B94" s="174"/>
      <c r="C94" s="174"/>
      <c r="D94" s="174"/>
      <c r="E94" s="174"/>
      <c r="F94" s="174"/>
      <c r="H94" s="918"/>
      <c r="I94" s="174"/>
    </row>
    <row r="95" spans="1:9">
      <c r="A95" s="174"/>
      <c r="B95" s="174"/>
      <c r="C95" s="174"/>
      <c r="D95" s="174"/>
      <c r="E95" s="174"/>
      <c r="F95" s="174"/>
      <c r="H95" s="918"/>
      <c r="I95" s="174"/>
    </row>
    <row r="96" spans="1:9">
      <c r="A96" s="30"/>
      <c r="B96" s="30"/>
      <c r="C96" s="920"/>
      <c r="E96" s="30"/>
      <c r="F96" s="30"/>
      <c r="H96" s="174"/>
      <c r="I96" s="174"/>
    </row>
    <row r="97" spans="1:9">
      <c r="A97" s="30"/>
      <c r="B97" s="30"/>
      <c r="C97" s="920"/>
      <c r="D97" s="30"/>
      <c r="E97" s="30"/>
      <c r="F97" s="30"/>
      <c r="H97" s="174"/>
      <c r="I97" s="174"/>
    </row>
    <row r="98" spans="1:9">
      <c r="A98" s="174"/>
      <c r="B98" s="174"/>
      <c r="C98" s="174"/>
      <c r="D98" s="174"/>
      <c r="E98" s="174"/>
      <c r="F98" s="174"/>
      <c r="H98" s="174"/>
      <c r="I98" s="174"/>
    </row>
    <row r="99" spans="1:9">
      <c r="A99" s="174"/>
      <c r="B99" s="174"/>
      <c r="C99" s="174"/>
      <c r="D99" s="174"/>
      <c r="E99" s="174"/>
      <c r="F99" s="174"/>
      <c r="H99" s="174"/>
      <c r="I99" s="174"/>
    </row>
    <row r="100" spans="1:9">
      <c r="A100" s="174"/>
      <c r="B100" s="174"/>
      <c r="C100" s="174"/>
      <c r="D100" s="174"/>
      <c r="E100" s="174"/>
      <c r="F100" s="174"/>
      <c r="H100" s="174"/>
      <c r="I100" s="174"/>
    </row>
    <row r="101" spans="1:9">
      <c r="A101" s="174"/>
      <c r="B101" s="174"/>
      <c r="C101" s="174"/>
      <c r="D101" s="174"/>
      <c r="E101" s="174"/>
      <c r="F101" s="174"/>
      <c r="H101" s="174"/>
      <c r="I101" s="174"/>
    </row>
    <row r="102" spans="1:9">
      <c r="A102" s="174"/>
      <c r="B102" s="174"/>
      <c r="C102" s="174"/>
      <c r="D102" s="174"/>
      <c r="E102" s="174"/>
      <c r="F102" s="174"/>
      <c r="H102" s="174"/>
      <c r="I102" s="174"/>
    </row>
    <row r="103" spans="1:9">
      <c r="A103" s="174"/>
      <c r="B103" s="174"/>
      <c r="C103" s="174"/>
      <c r="D103" s="174"/>
      <c r="E103" s="174"/>
      <c r="F103" s="174"/>
      <c r="H103" s="174"/>
      <c r="I103" s="174"/>
    </row>
    <row r="104" spans="1:9">
      <c r="A104" s="174"/>
      <c r="B104" s="174"/>
      <c r="C104" s="174"/>
      <c r="D104" s="174"/>
      <c r="E104" s="174"/>
      <c r="F104" s="174"/>
      <c r="H104" s="174"/>
      <c r="I104" s="174"/>
    </row>
    <row r="105" spans="1:9">
      <c r="A105" s="174"/>
      <c r="B105" s="174"/>
      <c r="C105" s="174"/>
      <c r="D105" s="174"/>
      <c r="E105" s="174"/>
      <c r="F105" s="174"/>
      <c r="H105" s="174"/>
      <c r="I105" s="174"/>
    </row>
    <row r="106" spans="1:9">
      <c r="A106" s="174"/>
      <c r="B106" s="174"/>
      <c r="C106" s="174"/>
      <c r="D106" s="174"/>
      <c r="E106" s="174"/>
      <c r="F106" s="174"/>
      <c r="H106" s="174"/>
      <c r="I106" s="174"/>
    </row>
  </sheetData>
  <mergeCells count="27">
    <mergeCell ref="E84:F84"/>
    <mergeCell ref="E85:F85"/>
    <mergeCell ref="E81:F81"/>
    <mergeCell ref="E82:F82"/>
    <mergeCell ref="E83:F83"/>
    <mergeCell ref="E78:F78"/>
    <mergeCell ref="E79:F79"/>
    <mergeCell ref="E80:F80"/>
    <mergeCell ref="E77:F77"/>
    <mergeCell ref="B44:E44"/>
    <mergeCell ref="B45:E45"/>
    <mergeCell ref="B46:E46"/>
    <mergeCell ref="B47:E47"/>
    <mergeCell ref="D28:E28"/>
    <mergeCell ref="D29:E29"/>
    <mergeCell ref="D30:E30"/>
    <mergeCell ref="D32:E32"/>
    <mergeCell ref="D34:E34"/>
    <mergeCell ref="D41:E41"/>
    <mergeCell ref="D42:E42"/>
    <mergeCell ref="D31:E31"/>
    <mergeCell ref="D36:E36"/>
    <mergeCell ref="D37:E37"/>
    <mergeCell ref="D38:E38"/>
    <mergeCell ref="D39:E39"/>
    <mergeCell ref="D40:E40"/>
    <mergeCell ref="D33:E33"/>
  </mergeCells>
  <conditionalFormatting sqref="F49:F52">
    <cfRule type="cellIs" dxfId="772" priority="1" operator="equal">
      <formula>"YES"</formula>
    </cfRule>
  </conditionalFormatting>
  <hyperlinks>
    <hyperlink ref="B59" location="Control!A1" display="Control" xr:uid="{00000000-0004-0000-0200-000000000000}"/>
    <hyperlink ref="B60" location="Calendar!A1" display="Calendar" xr:uid="{00000000-0004-0000-0200-000001000000}"/>
    <hyperlink ref="B61" location="Definitions!A1" display="Definitions" xr:uid="{00000000-0004-0000-0200-000002000000}"/>
    <hyperlink ref="B62" location="'01. Key Figures'!A1" display="01. Key Figures" xr:uid="{00000000-0004-0000-0200-000003000000}"/>
    <hyperlink ref="B63" location="'02. Portfolio Criteria  '!A1" display="02. Portfolio Criteria  " xr:uid="{00000000-0004-0000-0200-000004000000}"/>
    <hyperlink ref="B65" location="'04. Available Funds Called-up'!A1" display="04. Available Funds Called-up" xr:uid="{00000000-0004-0000-0200-000005000000}"/>
    <hyperlink ref="B66" location="'05. Reserves Required Levels'!A1" display="05. Reserves Required Levels" xr:uid="{00000000-0004-0000-0200-000006000000}"/>
    <hyperlink ref="B67" location="'06. Purchase Price'!A1" display="06. Purchase Price" xr:uid="{00000000-0004-0000-0200-000007000000}"/>
    <hyperlink ref="B68" location="'07. Asset Amortisation Profile'!A1" display="07. Asset Amortisation Profile" xr:uid="{00000000-0004-0000-0200-000008000000}"/>
    <hyperlink ref="B69" location="' 8.a Notes Amortisation Events'!A1" display=" 8.a Notes Amortisation Events" xr:uid="{00000000-0004-0000-0200-000009000000}"/>
    <hyperlink ref="B70" location="'8.b. Amortisation Calculation'!A1" display="8.b. Amortisation Calculation" xr:uid="{00000000-0004-0000-0200-00000A000000}"/>
    <hyperlink ref="B71" location="'09. Principal Deficienty Ledger'!A1" display="09. Principal Deficienty Ledger" xr:uid="{00000000-0004-0000-0200-00000B000000}"/>
    <hyperlink ref="F59" location="'10. Notes Interest'!A1" display="10. Notes Interest" xr:uid="{00000000-0004-0000-0200-00000C000000}"/>
    <hyperlink ref="F60" location="'11. Notes Follow-up'!A1" display="11. Notes Follow-up" xr:uid="{00000000-0004-0000-0200-00000D000000}"/>
    <hyperlink ref="F61" location="'12. Swaps'!A1" display="12. Swaps" xr:uid="{00000000-0004-0000-0200-00000E000000}"/>
    <hyperlink ref="F62" location="'13. Waterfall'!A1" display="13. Waterfall" xr:uid="{00000000-0004-0000-0200-00000F000000}"/>
    <hyperlink ref="F63" location="'14. Fees calculations'!A1" display="14. Fees calculations" xr:uid="{00000000-0004-0000-0200-000010000000}"/>
    <hyperlink ref="F64" location="'15.  Soft Balance Sheet &amp; Flows'!A1" display="15.  Soft Balance Sheet &amp; Flows" xr:uid="{00000000-0004-0000-0200-000011000000}"/>
    <hyperlink ref="F65" location="'16. Break Down Statistics'!A1" display="16. Break Down Statistics" xr:uid="{00000000-0004-0000-0200-000012000000}"/>
    <hyperlink ref="F66" location="'17. Performance  Indicators'!A1" display="17. Performance  Indicators" xr:uid="{00000000-0004-0000-0200-000013000000}"/>
    <hyperlink ref="F67" location="'17 bis. Performance  Trigger'!A1" display="17 bis. Performance  Trigger" xr:uid="{00000000-0004-0000-0200-000014000000}"/>
    <hyperlink ref="F68" location="'18. Default &amp; Recovery Stats'!A1" display="18. Default &amp; Recovery Stats" xr:uid="{00000000-0004-0000-0200-000015000000}"/>
    <hyperlink ref="F69" location="'19. Deliquent Receivables Stats'!A1" display="19. Deliquent Receivables Stats" xr:uid="{00000000-0004-0000-0200-000016000000}"/>
    <hyperlink ref="F70" location="'20. Historical Assets'!A1" display="20. Historical Assets" xr:uid="{00000000-0004-0000-0200-000017000000}"/>
    <hyperlink ref="F71" location="'21. Portefolio Event'!A1" display="21. Portefolio Event" xr:uid="{00000000-0004-0000-0200-000018000000}"/>
    <hyperlink ref="F72" location="'22. Rating Triggers Tables'!A1" display="22. Rating Triggers Tables" xr:uid="{00000000-0004-0000-0200-000019000000}"/>
    <hyperlink ref="C88" r:id="rId1" display="mailto:fctginkgosf2024@eurotitrisation,fr" xr:uid="{00000000-0004-0000-0200-00001A000000}"/>
  </hyperlinks>
  <pageMargins left="0.7" right="0.7" top="0.75" bottom="0.75" header="0.3" footer="0.3"/>
  <pageSetup paperSize="9" scale="43" orientation="portrait" r:id="rId2"/>
  <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6" tint="0.39997558519241921"/>
    <pageSetUpPr fitToPage="1"/>
  </sheetPr>
  <dimension ref="A2:O321"/>
  <sheetViews>
    <sheetView showGridLines="0" topLeftCell="A148" zoomScale="85" zoomScaleNormal="85" workbookViewId="0">
      <selection activeCell="J172" sqref="J172"/>
    </sheetView>
  </sheetViews>
  <sheetFormatPr baseColWidth="10" defaultColWidth="11.42578125" defaultRowHeight="12.75"/>
  <cols>
    <col min="1" max="1" width="1.85546875" style="280" customWidth="1"/>
    <col min="2" max="2" width="8.28515625" style="280" customWidth="1"/>
    <col min="3" max="3" width="14.7109375" style="280" customWidth="1"/>
    <col min="4" max="4" width="112.28515625" style="280" customWidth="1"/>
    <col min="5" max="5" width="22.7109375" style="280" customWidth="1"/>
    <col min="6" max="6" width="14.7109375" style="280" customWidth="1"/>
    <col min="7" max="7" width="17.42578125" style="280" customWidth="1"/>
    <col min="8" max="8" width="18.28515625" style="280" customWidth="1"/>
    <col min="9" max="9" width="17.28515625" style="280" customWidth="1"/>
    <col min="10" max="10" width="32.42578125" style="962" customWidth="1"/>
    <col min="11" max="11" width="13.28515625" style="280" customWidth="1"/>
    <col min="12" max="12" width="1.85546875" style="280" customWidth="1"/>
    <col min="13" max="13" width="15.28515625" style="280" customWidth="1"/>
    <col min="14" max="14" width="11.42578125" style="280" customWidth="1"/>
    <col min="15" max="15" width="12.7109375" style="280" customWidth="1"/>
    <col min="16" max="16" width="11.42578125" style="280" customWidth="1"/>
    <col min="17" max="17" width="15.28515625" style="280" customWidth="1"/>
    <col min="18" max="18" width="11.42578125" style="280" customWidth="1"/>
    <col min="19" max="16384" width="11.42578125" style="280"/>
  </cols>
  <sheetData>
    <row r="2" spans="1:13" ht="14.25">
      <c r="A2" s="961"/>
      <c r="B2" s="1434"/>
      <c r="C2" s="1435"/>
      <c r="D2" s="1435"/>
      <c r="E2" s="1435"/>
      <c r="F2" s="1435"/>
      <c r="G2" s="1435"/>
      <c r="H2" s="1435"/>
      <c r="I2" s="1436"/>
      <c r="M2" s="2091"/>
    </row>
    <row r="3" spans="1:13" ht="14.25">
      <c r="A3" s="961"/>
      <c r="B3" s="1437"/>
      <c r="C3" s="911"/>
      <c r="D3" s="911"/>
      <c r="E3" s="911"/>
      <c r="F3" s="911"/>
      <c r="G3" s="1107" t="s">
        <v>322</v>
      </c>
      <c r="H3" s="1718">
        <f>'05. Reserves Required Levels'!F3</f>
        <v>45626</v>
      </c>
      <c r="I3" s="1438"/>
    </row>
    <row r="4" spans="1:13" ht="14.25">
      <c r="A4" s="961"/>
      <c r="B4" s="1437"/>
      <c r="C4" s="911"/>
      <c r="D4" s="911"/>
      <c r="E4" s="911"/>
      <c r="F4" s="911"/>
      <c r="G4" s="1107" t="s">
        <v>324</v>
      </c>
      <c r="H4" s="1718" t="e">
        <f>'05. Reserves Required Levels'!F4</f>
        <v>#N/A</v>
      </c>
      <c r="I4" s="1438"/>
    </row>
    <row r="5" spans="1:13" ht="14.25">
      <c r="A5" s="961"/>
      <c r="B5" s="1437"/>
      <c r="C5" s="911"/>
      <c r="D5" s="911"/>
      <c r="E5" s="911"/>
      <c r="F5" s="911"/>
      <c r="G5" s="1107" t="s">
        <v>325</v>
      </c>
      <c r="H5" s="1718">
        <f>'05. Reserves Required Levels'!F5</f>
        <v>45645</v>
      </c>
      <c r="I5" s="1438"/>
    </row>
    <row r="6" spans="1:13" ht="15">
      <c r="A6" s="961"/>
      <c r="B6" s="1439"/>
      <c r="C6" s="1440"/>
      <c r="D6" s="1440"/>
      <c r="E6" s="1440"/>
      <c r="F6" s="1440"/>
      <c r="G6" s="1440"/>
      <c r="H6" s="1440"/>
      <c r="I6" s="1441"/>
    </row>
    <row r="7" spans="1:13" ht="14.25">
      <c r="A7" s="961"/>
      <c r="B7" s="961"/>
      <c r="C7" s="961"/>
      <c r="D7" s="961"/>
    </row>
    <row r="8" spans="1:13" ht="24" customHeight="1">
      <c r="B8" s="1670" t="s">
        <v>1690</v>
      </c>
      <c r="C8" s="1671"/>
      <c r="D8" s="1671"/>
      <c r="E8" s="1671"/>
      <c r="F8" s="1671"/>
      <c r="G8" s="1671"/>
      <c r="H8" s="1671"/>
      <c r="I8" s="1671"/>
      <c r="J8" s="1075" t="str">
        <f>IF(COUNTIF(J10:J175,"OK")=COUNTA(J10:J175),"OK","KO")</f>
        <v>OK</v>
      </c>
      <c r="K8" s="963"/>
    </row>
    <row r="9" spans="1:13" ht="14.25" customHeight="1">
      <c r="A9" s="961"/>
      <c r="B9" s="964"/>
      <c r="C9" s="964"/>
      <c r="D9" s="964"/>
      <c r="F9" s="458"/>
      <c r="K9" s="963"/>
    </row>
    <row r="10" spans="1:13" s="961" customFormat="1" ht="19.5" customHeight="1">
      <c r="A10" s="964"/>
      <c r="B10" s="2487" t="s">
        <v>1689</v>
      </c>
      <c r="C10" s="2488" t="s">
        <v>3582</v>
      </c>
      <c r="D10" s="2488"/>
      <c r="E10" s="2489"/>
      <c r="F10" s="2490"/>
      <c r="G10" s="2491" t="s">
        <v>580</v>
      </c>
      <c r="H10" s="2491"/>
      <c r="I10" s="2491" t="s">
        <v>581</v>
      </c>
      <c r="J10" s="280"/>
      <c r="K10" s="965"/>
      <c r="L10" s="963"/>
    </row>
    <row r="11" spans="1:13" s="961" customFormat="1" ht="28.5" customHeight="1">
      <c r="A11" s="964"/>
      <c r="B11" s="2283" t="s">
        <v>582</v>
      </c>
      <c r="C11" s="2283"/>
      <c r="D11" s="2284"/>
      <c r="E11" s="2284"/>
      <c r="F11" s="2285" t="s">
        <v>583</v>
      </c>
      <c r="G11" s="2285" t="s">
        <v>584</v>
      </c>
      <c r="H11" s="2285" t="s">
        <v>3082</v>
      </c>
      <c r="I11" s="2286">
        <f>INPUT_OUTPUT!AB3</f>
        <v>0</v>
      </c>
      <c r="J11" s="280"/>
      <c r="K11" s="965"/>
      <c r="L11" s="963"/>
    </row>
    <row r="12" spans="1:13" s="961" customFormat="1" ht="14.25">
      <c r="A12" s="964"/>
      <c r="B12" s="2287">
        <v>1</v>
      </c>
      <c r="C12" s="2288" t="s">
        <v>585</v>
      </c>
      <c r="D12" s="2282" t="s">
        <v>3123</v>
      </c>
      <c r="E12" s="2289" t="s">
        <v>1259</v>
      </c>
      <c r="F12" s="2290">
        <f>940000000</f>
        <v>940000000</v>
      </c>
      <c r="G12" s="2290">
        <f>F12</f>
        <v>940000000</v>
      </c>
      <c r="H12" s="2290"/>
      <c r="I12" s="2291">
        <f>I11+G12</f>
        <v>940000000</v>
      </c>
      <c r="J12" s="280"/>
      <c r="K12" s="965"/>
      <c r="L12" s="963"/>
    </row>
    <row r="13" spans="1:13" s="961" customFormat="1" ht="14.25">
      <c r="A13" s="964"/>
      <c r="B13" s="2287">
        <v>2</v>
      </c>
      <c r="C13" s="2288" t="s">
        <v>585</v>
      </c>
      <c r="D13" s="2282" t="s">
        <v>588</v>
      </c>
      <c r="E13" s="2289" t="s">
        <v>1259</v>
      </c>
      <c r="F13" s="2290">
        <f>IF(Cover!F52=0,300,0)</f>
        <v>300</v>
      </c>
      <c r="G13" s="2290">
        <f>F13</f>
        <v>300</v>
      </c>
      <c r="H13" s="2290"/>
      <c r="I13" s="2291">
        <f>I12+G13</f>
        <v>940000300</v>
      </c>
      <c r="J13" s="280"/>
      <c r="K13" s="965"/>
      <c r="L13" s="963"/>
    </row>
    <row r="14" spans="1:13" s="961" customFormat="1" ht="14.25">
      <c r="A14" s="964"/>
      <c r="B14" s="2287">
        <v>3</v>
      </c>
      <c r="C14" s="2288" t="s">
        <v>585</v>
      </c>
      <c r="D14" s="2282" t="s">
        <v>3506</v>
      </c>
      <c r="E14" s="2289" t="s">
        <v>1259</v>
      </c>
      <c r="F14" s="2290">
        <v>0</v>
      </c>
      <c r="G14" s="2290">
        <f>F14</f>
        <v>0</v>
      </c>
      <c r="H14" s="2290"/>
      <c r="I14" s="2291">
        <f>I13+G14</f>
        <v>940000300</v>
      </c>
      <c r="J14" s="280"/>
      <c r="K14" s="965"/>
      <c r="L14" s="963"/>
    </row>
    <row r="15" spans="1:13" s="961" customFormat="1" ht="24.75" customHeight="1">
      <c r="A15" s="964"/>
      <c r="B15" s="2287">
        <v>1</v>
      </c>
      <c r="C15" s="2288" t="s">
        <v>585</v>
      </c>
      <c r="D15" s="2282" t="s">
        <v>586</v>
      </c>
      <c r="E15" s="2289" t="s">
        <v>325</v>
      </c>
      <c r="F15" s="2290">
        <f>'04. Available Funds Called-up'!I32</f>
        <v>0</v>
      </c>
      <c r="G15" s="2292">
        <f t="shared" ref="G15:G23" si="0">F15</f>
        <v>0</v>
      </c>
      <c r="H15" s="2292">
        <f>F15-G15</f>
        <v>0</v>
      </c>
      <c r="I15" s="2291">
        <f>I14+G15</f>
        <v>940000300</v>
      </c>
      <c r="J15" s="280"/>
      <c r="K15" s="965"/>
      <c r="L15" s="963"/>
    </row>
    <row r="16" spans="1:13" s="961" customFormat="1" ht="34.5" customHeight="1">
      <c r="A16" s="964"/>
      <c r="B16" s="2287">
        <f>B15+1</f>
        <v>2</v>
      </c>
      <c r="C16" s="2288" t="s">
        <v>585</v>
      </c>
      <c r="D16" s="2282" t="s">
        <v>3081</v>
      </c>
      <c r="E16" s="2289" t="s">
        <v>325</v>
      </c>
      <c r="F16" s="2290">
        <f>F149</f>
        <v>0</v>
      </c>
      <c r="G16" s="2292">
        <f>F16</f>
        <v>0</v>
      </c>
      <c r="H16" s="2292">
        <f t="shared" ref="H16:H26" si="1">F16-G16</f>
        <v>0</v>
      </c>
      <c r="I16" s="2291">
        <f t="shared" ref="I16:I21" si="2">I15+G16</f>
        <v>940000300</v>
      </c>
      <c r="J16" s="458"/>
      <c r="K16" s="965"/>
      <c r="L16" s="963"/>
    </row>
    <row r="17" spans="1:14" s="961" customFormat="1" ht="33.75" customHeight="1">
      <c r="A17" s="964"/>
      <c r="B17" s="2287">
        <f t="shared" ref="B17:B22" si="3">B16+1</f>
        <v>3</v>
      </c>
      <c r="C17" s="2288" t="s">
        <v>585</v>
      </c>
      <c r="D17" s="2282" t="s">
        <v>3083</v>
      </c>
      <c r="E17" s="2289" t="s">
        <v>325</v>
      </c>
      <c r="F17" s="2290">
        <f>IF(Cover!F52=0,0,'12. Swap'!I35)</f>
        <v>0</v>
      </c>
      <c r="G17" s="2292">
        <f>+F17</f>
        <v>0</v>
      </c>
      <c r="H17" s="2292">
        <f t="shared" si="1"/>
        <v>0</v>
      </c>
      <c r="I17" s="2291">
        <f t="shared" si="2"/>
        <v>940000300</v>
      </c>
      <c r="J17" s="458"/>
      <c r="K17" s="965"/>
      <c r="L17" s="963"/>
    </row>
    <row r="18" spans="1:14" s="961" customFormat="1" ht="33.75" customHeight="1">
      <c r="A18" s="964"/>
      <c r="B18" s="2287">
        <f t="shared" si="3"/>
        <v>4</v>
      </c>
      <c r="C18" s="2288" t="s">
        <v>585</v>
      </c>
      <c r="D18" s="2282" t="s">
        <v>3084</v>
      </c>
      <c r="E18" s="2289" t="s">
        <v>325</v>
      </c>
      <c r="F18" s="2290">
        <f>'04. Available Funds Called-up'!I26</f>
        <v>0</v>
      </c>
      <c r="G18" s="2292">
        <f t="shared" si="0"/>
        <v>0</v>
      </c>
      <c r="H18" s="2292">
        <f t="shared" si="1"/>
        <v>0</v>
      </c>
      <c r="I18" s="2291">
        <f t="shared" si="2"/>
        <v>940000300</v>
      </c>
      <c r="J18" s="458"/>
      <c r="K18" s="965"/>
      <c r="L18" s="963"/>
    </row>
    <row r="19" spans="1:14" s="961" customFormat="1" ht="31.5" customHeight="1">
      <c r="A19" s="964"/>
      <c r="B19" s="2287">
        <f>B18+1</f>
        <v>5</v>
      </c>
      <c r="C19" s="2288" t="s">
        <v>585</v>
      </c>
      <c r="D19" s="2282" t="s">
        <v>3085</v>
      </c>
      <c r="E19" s="2289" t="s">
        <v>3087</v>
      </c>
      <c r="F19" s="2290">
        <f>IF(Cover!F51="YES",'05. Reserves Required Levels'!E21+'05. Reserves Required Levels'!E34+'05. Reserves Required Levels'!E47,0)</f>
        <v>0</v>
      </c>
      <c r="G19" s="2292">
        <f t="shared" si="0"/>
        <v>0</v>
      </c>
      <c r="H19" s="2292">
        <f t="shared" si="1"/>
        <v>0</v>
      </c>
      <c r="I19" s="2291">
        <f>I18+G19</f>
        <v>940000300</v>
      </c>
      <c r="J19" s="458"/>
      <c r="K19" s="965"/>
      <c r="L19" s="963"/>
    </row>
    <row r="20" spans="1:14" s="961" customFormat="1" ht="46.5" customHeight="1">
      <c r="A20" s="964"/>
      <c r="B20" s="2287">
        <f t="shared" si="3"/>
        <v>6</v>
      </c>
      <c r="C20" s="2288" t="s">
        <v>585</v>
      </c>
      <c r="D20" s="2282" t="s">
        <v>3086</v>
      </c>
      <c r="E20" s="2289" t="s">
        <v>325</v>
      </c>
      <c r="F20" s="2290">
        <v>0</v>
      </c>
      <c r="G20" s="2292">
        <f t="shared" si="0"/>
        <v>0</v>
      </c>
      <c r="H20" s="2292">
        <f t="shared" si="1"/>
        <v>0</v>
      </c>
      <c r="I20" s="2291">
        <f t="shared" si="2"/>
        <v>940000300</v>
      </c>
      <c r="J20" s="458"/>
      <c r="K20" s="965"/>
      <c r="L20" s="963"/>
    </row>
    <row r="21" spans="1:14" s="961" customFormat="1" ht="29.25" customHeight="1">
      <c r="A21" s="964"/>
      <c r="B21" s="2287">
        <f t="shared" si="3"/>
        <v>7</v>
      </c>
      <c r="C21" s="2288" t="s">
        <v>585</v>
      </c>
      <c r="D21" s="2282" t="s">
        <v>3088</v>
      </c>
      <c r="E21" s="2289" t="s">
        <v>325</v>
      </c>
      <c r="F21" s="2290">
        <f>SAISIES!B2</f>
        <v>0</v>
      </c>
      <c r="G21" s="2292">
        <f>F21</f>
        <v>0</v>
      </c>
      <c r="H21" s="2292">
        <f t="shared" si="1"/>
        <v>0</v>
      </c>
      <c r="I21" s="2291">
        <f t="shared" si="2"/>
        <v>940000300</v>
      </c>
      <c r="J21" s="458"/>
      <c r="K21" s="965"/>
      <c r="L21" s="963"/>
    </row>
    <row r="22" spans="1:14" s="961" customFormat="1" ht="29.25" customHeight="1">
      <c r="A22" s="964"/>
      <c r="B22" s="2287">
        <f t="shared" si="3"/>
        <v>8</v>
      </c>
      <c r="C22" s="2288" t="s">
        <v>585</v>
      </c>
      <c r="D22" s="2282" t="s">
        <v>3223</v>
      </c>
      <c r="E22" s="2289" t="s">
        <v>325</v>
      </c>
      <c r="F22" s="2290">
        <v>0</v>
      </c>
      <c r="G22" s="2292">
        <f>F22</f>
        <v>0</v>
      </c>
      <c r="H22" s="2292">
        <f t="shared" ref="H22" si="4">F22-G22</f>
        <v>0</v>
      </c>
      <c r="I22" s="2291">
        <f t="shared" ref="I22" si="5">I21+G22</f>
        <v>940000300</v>
      </c>
      <c r="J22" s="458"/>
      <c r="K22" s="965"/>
      <c r="L22" s="963"/>
    </row>
    <row r="23" spans="1:14" s="961" customFormat="1" ht="37.5" customHeight="1">
      <c r="A23" s="964"/>
      <c r="B23" s="2287">
        <v>9</v>
      </c>
      <c r="C23" s="2288" t="s">
        <v>585</v>
      </c>
      <c r="D23" s="2282" t="s">
        <v>3224</v>
      </c>
      <c r="E23" s="2289" t="s">
        <v>325</v>
      </c>
      <c r="F23" s="2290">
        <v>0</v>
      </c>
      <c r="G23" s="2292">
        <f t="shared" si="0"/>
        <v>0</v>
      </c>
      <c r="H23" s="2292">
        <f t="shared" si="1"/>
        <v>0</v>
      </c>
      <c r="I23" s="2291">
        <f>I22+G23</f>
        <v>940000300</v>
      </c>
      <c r="J23" s="458"/>
      <c r="K23" s="965"/>
      <c r="L23" s="963"/>
    </row>
    <row r="24" spans="1:14" s="961" customFormat="1" ht="58.5" customHeight="1">
      <c r="A24" s="964"/>
      <c r="B24" s="2287">
        <v>1</v>
      </c>
      <c r="C24" s="2293" t="s">
        <v>589</v>
      </c>
      <c r="D24" s="2282" t="s">
        <v>3089</v>
      </c>
      <c r="E24" s="2294" t="s">
        <v>1259</v>
      </c>
      <c r="F24" s="2296">
        <f>'06. Purchase Price'!D25</f>
        <v>934040476.85000002</v>
      </c>
      <c r="G24" s="2296">
        <f>F24</f>
        <v>934040476.85000002</v>
      </c>
      <c r="H24" s="2296">
        <f t="shared" si="1"/>
        <v>0</v>
      </c>
      <c r="I24" s="2291">
        <f t="shared" ref="I24:I29" si="6">I23-G24</f>
        <v>5959823.1499999762</v>
      </c>
      <c r="J24" s="458"/>
      <c r="K24" s="965"/>
      <c r="L24" s="963"/>
    </row>
    <row r="25" spans="1:14" s="961" customFormat="1" ht="58.5" customHeight="1">
      <c r="A25" s="964"/>
      <c r="B25" s="2287">
        <v>2</v>
      </c>
      <c r="C25" s="2293" t="s">
        <v>589</v>
      </c>
      <c r="D25" s="2282" t="s">
        <v>3124</v>
      </c>
      <c r="E25" s="2294" t="s">
        <v>1259</v>
      </c>
      <c r="F25" s="2296">
        <f>'06. Purchase Price'!D15</f>
        <v>5959507.2699999996</v>
      </c>
      <c r="G25" s="2296">
        <f>F25</f>
        <v>5959507.2699999996</v>
      </c>
      <c r="H25" s="2296">
        <f t="shared" si="1"/>
        <v>0</v>
      </c>
      <c r="I25" s="2291">
        <f t="shared" si="6"/>
        <v>315.87999997660518</v>
      </c>
      <c r="J25" s="458"/>
      <c r="K25" s="965"/>
      <c r="L25" s="963"/>
    </row>
    <row r="26" spans="1:14" s="961" customFormat="1" ht="33" customHeight="1">
      <c r="A26" s="964"/>
      <c r="B26" s="2287">
        <v>3</v>
      </c>
      <c r="C26" s="2293" t="s">
        <v>589</v>
      </c>
      <c r="D26" s="2282" t="s">
        <v>1588</v>
      </c>
      <c r="E26" s="2294" t="s">
        <v>325</v>
      </c>
      <c r="F26" s="2295">
        <f>I25</f>
        <v>315.87999997660518</v>
      </c>
      <c r="G26" s="2297">
        <f>MIN(I24,F26)</f>
        <v>315.87999997660518</v>
      </c>
      <c r="H26" s="2296">
        <f t="shared" si="1"/>
        <v>0</v>
      </c>
      <c r="I26" s="2291">
        <f t="shared" si="6"/>
        <v>0</v>
      </c>
      <c r="J26" s="458"/>
      <c r="L26" s="966"/>
    </row>
    <row r="27" spans="1:14" s="961" customFormat="1" ht="33" customHeight="1">
      <c r="A27" s="964"/>
      <c r="B27" s="2287">
        <v>4</v>
      </c>
      <c r="C27" s="2293" t="s">
        <v>589</v>
      </c>
      <c r="D27" s="2282" t="s">
        <v>3090</v>
      </c>
      <c r="E27" s="2294" t="s">
        <v>325</v>
      </c>
      <c r="F27" s="2295">
        <f>I26</f>
        <v>0</v>
      </c>
      <c r="G27" s="2297">
        <f>+F27</f>
        <v>0</v>
      </c>
      <c r="H27" s="2296">
        <f t="shared" ref="H27:H28" si="7">F27-G27</f>
        <v>0</v>
      </c>
      <c r="I27" s="2291">
        <f t="shared" si="6"/>
        <v>0</v>
      </c>
      <c r="J27" s="458"/>
      <c r="K27" s="965"/>
      <c r="L27" s="966"/>
    </row>
    <row r="28" spans="1:14" s="961" customFormat="1" ht="31.5" customHeight="1">
      <c r="A28" s="964"/>
      <c r="B28" s="2287">
        <v>5</v>
      </c>
      <c r="C28" s="2293" t="s">
        <v>589</v>
      </c>
      <c r="D28" s="2282" t="s">
        <v>3091</v>
      </c>
      <c r="E28" s="2294" t="s">
        <v>325</v>
      </c>
      <c r="F28" s="2295">
        <v>0</v>
      </c>
      <c r="G28" s="2297">
        <f>MIN(I27,F28)</f>
        <v>0</v>
      </c>
      <c r="H28" s="2296">
        <f t="shared" si="7"/>
        <v>0</v>
      </c>
      <c r="I28" s="2291">
        <f t="shared" si="6"/>
        <v>0</v>
      </c>
      <c r="J28" s="458"/>
      <c r="K28" s="965"/>
      <c r="L28" s="963"/>
      <c r="N28" s="116"/>
    </row>
    <row r="29" spans="1:14" s="961" customFormat="1" ht="31.5" customHeight="1">
      <c r="A29" s="964"/>
      <c r="B29" s="2287">
        <v>6</v>
      </c>
      <c r="C29" s="2293" t="s">
        <v>589</v>
      </c>
      <c r="D29" s="2282" t="s">
        <v>3355</v>
      </c>
      <c r="E29" s="2294" t="s">
        <v>325</v>
      </c>
      <c r="F29" s="2295"/>
      <c r="G29" s="2297">
        <f>MIN(I28,F29)</f>
        <v>0</v>
      </c>
      <c r="H29" s="2296">
        <f t="shared" ref="H29" si="8">F29-G29</f>
        <v>0</v>
      </c>
      <c r="I29" s="2291">
        <f t="shared" si="6"/>
        <v>0</v>
      </c>
      <c r="J29" s="458"/>
      <c r="K29" s="965"/>
      <c r="L29" s="963"/>
      <c r="N29" s="116"/>
    </row>
    <row r="30" spans="1:14" s="961" customFormat="1" ht="33" customHeight="1">
      <c r="A30" s="964"/>
      <c r="B30" s="2283" t="s">
        <v>590</v>
      </c>
      <c r="C30" s="2283"/>
      <c r="D30" s="2298"/>
      <c r="E30" s="2298"/>
      <c r="F30" s="2299"/>
      <c r="G30" s="2298"/>
      <c r="H30" s="4"/>
      <c r="I30" s="2300">
        <f>+I29</f>
        <v>0</v>
      </c>
      <c r="J30" s="1075" t="str">
        <f>IF(ROUND(I30,2)=0,"OK")</f>
        <v>OK</v>
      </c>
      <c r="K30" s="965"/>
    </row>
    <row r="31" spans="1:14" ht="14.25" customHeight="1">
      <c r="A31" s="961"/>
      <c r="B31" s="964"/>
      <c r="C31" s="964"/>
      <c r="D31" s="964"/>
      <c r="F31" s="458"/>
      <c r="K31" s="963"/>
    </row>
    <row r="32" spans="1:14" s="961" customFormat="1" ht="19.5" customHeight="1">
      <c r="A32" s="964"/>
      <c r="B32" s="2487" t="s">
        <v>1691</v>
      </c>
      <c r="C32" s="2488" t="s">
        <v>3583</v>
      </c>
      <c r="D32" s="2488"/>
      <c r="E32" s="2489"/>
      <c r="F32" s="2490"/>
      <c r="G32" s="2491" t="s">
        <v>580</v>
      </c>
      <c r="H32" s="2491"/>
      <c r="I32" s="2491" t="s">
        <v>581</v>
      </c>
      <c r="J32" s="1232"/>
      <c r="K32" s="965"/>
    </row>
    <row r="33" spans="1:13" s="961" customFormat="1" ht="19.5" customHeight="1">
      <c r="A33" s="964"/>
      <c r="B33" s="2283" t="s">
        <v>582</v>
      </c>
      <c r="C33" s="2283"/>
      <c r="D33" s="2298"/>
      <c r="E33" s="2298"/>
      <c r="F33" s="2302" t="s">
        <v>583</v>
      </c>
      <c r="G33" s="2302" t="s">
        <v>584</v>
      </c>
      <c r="H33" s="2302" t="s">
        <v>3082</v>
      </c>
      <c r="I33" s="2286">
        <f>INPUT_OUTPUT!AD3</f>
        <v>0</v>
      </c>
      <c r="J33" s="1232"/>
      <c r="K33" s="292"/>
      <c r="L33" s="967"/>
    </row>
    <row r="34" spans="1:13" s="961" customFormat="1" ht="33" customHeight="1">
      <c r="A34" s="964"/>
      <c r="B34" s="2303">
        <v>1</v>
      </c>
      <c r="C34" s="2304" t="s">
        <v>585</v>
      </c>
      <c r="D34" s="2305" t="s">
        <v>3092</v>
      </c>
      <c r="E34" s="2306" t="s">
        <v>325</v>
      </c>
      <c r="F34" s="2307">
        <f>G27</f>
        <v>0</v>
      </c>
      <c r="G34" s="2308">
        <f>+F34</f>
        <v>0</v>
      </c>
      <c r="H34" s="2308">
        <f>F34-G34</f>
        <v>0</v>
      </c>
      <c r="I34" s="2309">
        <f>I33+G34</f>
        <v>0</v>
      </c>
      <c r="J34" s="1232"/>
      <c r="K34" s="1232"/>
      <c r="L34" s="1232"/>
      <c r="M34" s="1232"/>
    </row>
    <row r="35" spans="1:13" s="961" customFormat="1" ht="47.25" customHeight="1">
      <c r="A35" s="964"/>
      <c r="B35" s="2303">
        <f>B34+1</f>
        <v>2</v>
      </c>
      <c r="C35" s="2304" t="s">
        <v>585</v>
      </c>
      <c r="D35" s="2305" t="s">
        <v>3125</v>
      </c>
      <c r="E35" s="2306" t="s">
        <v>325</v>
      </c>
      <c r="F35" s="2307">
        <f>F108</f>
        <v>0</v>
      </c>
      <c r="G35" s="2308">
        <f>+F35</f>
        <v>0</v>
      </c>
      <c r="H35" s="2308">
        <f t="shared" ref="H35:H59" si="9">F35-G35</f>
        <v>0</v>
      </c>
      <c r="I35" s="2309">
        <f>I34+G35</f>
        <v>0</v>
      </c>
      <c r="J35" s="1232"/>
      <c r="K35" s="1232"/>
      <c r="L35" s="1232"/>
      <c r="M35" s="1232"/>
    </row>
    <row r="36" spans="1:13" s="961" customFormat="1" ht="47.25" customHeight="1">
      <c r="A36" s="964"/>
      <c r="B36" s="2303">
        <f t="shared" ref="B36:B39" si="10">B35+1</f>
        <v>3</v>
      </c>
      <c r="C36" s="2304" t="s">
        <v>585</v>
      </c>
      <c r="D36" s="2305" t="s">
        <v>3126</v>
      </c>
      <c r="E36" s="2306" t="s">
        <v>325</v>
      </c>
      <c r="F36" s="2307">
        <f>F118+F128+F138</f>
        <v>0</v>
      </c>
      <c r="G36" s="2308">
        <f t="shared" ref="G36:G37" si="11">+F36</f>
        <v>0</v>
      </c>
      <c r="H36" s="2308">
        <f t="shared" ref="H36" si="12">F36-G36</f>
        <v>0</v>
      </c>
      <c r="I36" s="2309">
        <f t="shared" ref="I36" si="13">I35+G36</f>
        <v>0</v>
      </c>
      <c r="J36" s="1232"/>
      <c r="K36" s="1232"/>
      <c r="L36" s="1232"/>
      <c r="M36" s="1232"/>
    </row>
    <row r="37" spans="1:13" s="961" customFormat="1" ht="47.25" customHeight="1">
      <c r="A37" s="964"/>
      <c r="B37" s="2303">
        <f t="shared" si="10"/>
        <v>4</v>
      </c>
      <c r="C37" s="2304" t="s">
        <v>585</v>
      </c>
      <c r="D37" s="2305" t="s">
        <v>3093</v>
      </c>
      <c r="E37" s="2306" t="s">
        <v>325</v>
      </c>
      <c r="F37" s="2307">
        <f>G28+G81+G110+G119+G129+G139+G151+G163</f>
        <v>0</v>
      </c>
      <c r="G37" s="2308">
        <f t="shared" si="11"/>
        <v>0</v>
      </c>
      <c r="H37" s="2308">
        <f t="shared" ref="H37" si="14">F37-G37</f>
        <v>0</v>
      </c>
      <c r="I37" s="2309">
        <f t="shared" ref="I37" si="15">I36+G37</f>
        <v>0</v>
      </c>
      <c r="J37" s="1232"/>
      <c r="K37" s="968"/>
      <c r="L37" s="968"/>
    </row>
    <row r="38" spans="1:13" s="961" customFormat="1" ht="47.25" customHeight="1">
      <c r="A38" s="964"/>
      <c r="B38" s="2303">
        <f t="shared" si="10"/>
        <v>5</v>
      </c>
      <c r="C38" s="2304" t="s">
        <v>585</v>
      </c>
      <c r="D38" s="2305" t="s">
        <v>3232</v>
      </c>
      <c r="E38" s="2306" t="s">
        <v>325</v>
      </c>
      <c r="F38" s="2307">
        <f>SAISIES!C2</f>
        <v>0</v>
      </c>
      <c r="G38" s="2308">
        <f t="shared" ref="G38" si="16">+F38</f>
        <v>0</v>
      </c>
      <c r="H38" s="2308">
        <f t="shared" ref="H38" si="17">F38-G38</f>
        <v>0</v>
      </c>
      <c r="I38" s="2309">
        <f t="shared" ref="I38" si="18">I37+G38</f>
        <v>0</v>
      </c>
      <c r="J38" s="1232"/>
      <c r="K38" s="968"/>
      <c r="L38" s="967"/>
    </row>
    <row r="39" spans="1:13" s="961" customFormat="1" ht="47.25" customHeight="1">
      <c r="A39" s="964"/>
      <c r="B39" s="2303">
        <f t="shared" si="10"/>
        <v>6</v>
      </c>
      <c r="C39" s="2304" t="s">
        <v>585</v>
      </c>
      <c r="D39" s="2305" t="s">
        <v>3094</v>
      </c>
      <c r="E39" s="2306" t="s">
        <v>325</v>
      </c>
      <c r="F39" s="2307">
        <f>G238</f>
        <v>0</v>
      </c>
      <c r="G39" s="2308">
        <f>+F39</f>
        <v>0</v>
      </c>
      <c r="H39" s="2308">
        <f t="shared" si="9"/>
        <v>0</v>
      </c>
      <c r="I39" s="2309">
        <f>I38+G39</f>
        <v>0</v>
      </c>
      <c r="J39" s="1232"/>
      <c r="K39" s="1232"/>
      <c r="L39" s="1232"/>
      <c r="M39" s="1232"/>
    </row>
    <row r="40" spans="1:13" s="961" customFormat="1" ht="30" customHeight="1">
      <c r="A40" s="964"/>
      <c r="B40" s="2303">
        <v>1</v>
      </c>
      <c r="C40" s="2310" t="s">
        <v>589</v>
      </c>
      <c r="D40" s="2305" t="s">
        <v>3095</v>
      </c>
      <c r="E40" s="2311" t="s">
        <v>325</v>
      </c>
      <c r="F40" s="2312">
        <f>'13. Fees calculations'!I62</f>
        <v>0</v>
      </c>
      <c r="G40" s="2313">
        <f>MIN(I39,F40)</f>
        <v>0</v>
      </c>
      <c r="H40" s="2314">
        <f>F40-G40</f>
        <v>0</v>
      </c>
      <c r="I40" s="2309">
        <f>I39-G40</f>
        <v>0</v>
      </c>
      <c r="J40" s="1232"/>
      <c r="K40" s="1232"/>
      <c r="L40" s="967"/>
    </row>
    <row r="41" spans="1:13" s="961" customFormat="1" ht="45" customHeight="1">
      <c r="A41" s="964"/>
      <c r="B41" s="2303">
        <f>B40+1</f>
        <v>2</v>
      </c>
      <c r="C41" s="2310" t="s">
        <v>589</v>
      </c>
      <c r="D41" s="2305" t="s">
        <v>3096</v>
      </c>
      <c r="E41" s="2311" t="s">
        <v>325</v>
      </c>
      <c r="F41" s="2312">
        <f>'12. Swap'!I33</f>
        <v>0</v>
      </c>
      <c r="G41" s="2313">
        <f t="shared" ref="G41:G59" si="19">MIN(I40,F41)</f>
        <v>0</v>
      </c>
      <c r="H41" s="2314">
        <f t="shared" si="9"/>
        <v>0</v>
      </c>
      <c r="I41" s="2309">
        <f>I40-G41</f>
        <v>0</v>
      </c>
      <c r="J41" s="1232"/>
      <c r="K41" s="1232"/>
      <c r="L41" s="967"/>
    </row>
    <row r="42" spans="1:13" s="961" customFormat="1" ht="39.75" customHeight="1">
      <c r="A42" s="964"/>
      <c r="B42" s="2303">
        <f t="shared" ref="B42:B59" si="20">B41+1</f>
        <v>3</v>
      </c>
      <c r="C42" s="2310" t="s">
        <v>589</v>
      </c>
      <c r="D42" s="2305" t="s">
        <v>3097</v>
      </c>
      <c r="E42" s="2311" t="s">
        <v>325</v>
      </c>
      <c r="F42" s="2312">
        <f>'10. Notes Interest'!N17</f>
        <v>0</v>
      </c>
      <c r="G42" s="2313">
        <f t="shared" si="19"/>
        <v>0</v>
      </c>
      <c r="H42" s="2314">
        <f t="shared" si="9"/>
        <v>0</v>
      </c>
      <c r="I42" s="2309">
        <f t="shared" ref="I42:I58" si="21">I41-G42</f>
        <v>0</v>
      </c>
      <c r="J42" s="1232"/>
      <c r="K42" s="1232"/>
      <c r="L42" s="967"/>
    </row>
    <row r="43" spans="1:13" s="961" customFormat="1" ht="39" customHeight="1">
      <c r="A43" s="964"/>
      <c r="B43" s="2303">
        <f t="shared" si="20"/>
        <v>4</v>
      </c>
      <c r="C43" s="2310" t="s">
        <v>589</v>
      </c>
      <c r="D43" s="2305" t="s">
        <v>3098</v>
      </c>
      <c r="E43" s="2311" t="s">
        <v>325</v>
      </c>
      <c r="F43" s="2312">
        <f>IF(MngtPeriod=0,0,'05. Reserves Required Levels'!E22)</f>
        <v>0</v>
      </c>
      <c r="G43" s="2313">
        <f t="shared" si="19"/>
        <v>0</v>
      </c>
      <c r="H43" s="2314">
        <f t="shared" si="9"/>
        <v>0</v>
      </c>
      <c r="I43" s="2309">
        <f t="shared" si="21"/>
        <v>0</v>
      </c>
      <c r="J43" s="1232"/>
      <c r="K43" s="1232"/>
      <c r="L43" s="967"/>
    </row>
    <row r="44" spans="1:13" s="961" customFormat="1" ht="54" customHeight="1">
      <c r="A44" s="964"/>
      <c r="B44" s="2303">
        <f t="shared" si="20"/>
        <v>5</v>
      </c>
      <c r="C44" s="2310" t="s">
        <v>589</v>
      </c>
      <c r="D44" s="2305" t="s">
        <v>3099</v>
      </c>
      <c r="E44" s="2311" t="s">
        <v>325</v>
      </c>
      <c r="F44" s="2312">
        <v>0</v>
      </c>
      <c r="G44" s="2313">
        <f t="shared" si="19"/>
        <v>0</v>
      </c>
      <c r="H44" s="2314">
        <f t="shared" si="9"/>
        <v>0</v>
      </c>
      <c r="I44" s="2309">
        <f t="shared" si="21"/>
        <v>0</v>
      </c>
      <c r="J44" s="1232"/>
      <c r="K44" s="1232"/>
      <c r="L44" s="967"/>
    </row>
    <row r="45" spans="1:13" s="961" customFormat="1" ht="48" customHeight="1">
      <c r="A45" s="964"/>
      <c r="B45" s="2303">
        <f t="shared" si="20"/>
        <v>6</v>
      </c>
      <c r="C45" s="2310" t="s">
        <v>589</v>
      </c>
      <c r="D45" s="2305" t="s">
        <v>3100</v>
      </c>
      <c r="E45" s="2311" t="s">
        <v>325</v>
      </c>
      <c r="F45" s="2312">
        <f>'10. Notes Interest'!N24</f>
        <v>0</v>
      </c>
      <c r="G45" s="2313">
        <f t="shared" si="19"/>
        <v>0</v>
      </c>
      <c r="H45" s="2314">
        <f t="shared" si="9"/>
        <v>0</v>
      </c>
      <c r="I45" s="2309">
        <f t="shared" si="21"/>
        <v>0</v>
      </c>
      <c r="J45" s="1232"/>
      <c r="K45" s="1232"/>
      <c r="L45" s="967"/>
    </row>
    <row r="46" spans="1:13" s="961" customFormat="1" ht="36.75" customHeight="1">
      <c r="A46" s="964"/>
      <c r="B46" s="2303">
        <f t="shared" si="20"/>
        <v>7</v>
      </c>
      <c r="C46" s="2310" t="s">
        <v>589</v>
      </c>
      <c r="D46" s="2305" t="s">
        <v>3101</v>
      </c>
      <c r="E46" s="2311" t="s">
        <v>325</v>
      </c>
      <c r="F46" s="2312">
        <f>IF(MngtPeriod=0,0,'05. Reserves Required Levels'!E35)</f>
        <v>0</v>
      </c>
      <c r="G46" s="2313">
        <f t="shared" si="19"/>
        <v>0</v>
      </c>
      <c r="H46" s="2314">
        <f t="shared" si="9"/>
        <v>0</v>
      </c>
      <c r="I46" s="2309">
        <f t="shared" si="21"/>
        <v>0</v>
      </c>
      <c r="J46" s="1232"/>
      <c r="K46" s="1232"/>
      <c r="L46" s="967"/>
    </row>
    <row r="47" spans="1:13" s="961" customFormat="1" ht="69" customHeight="1">
      <c r="A47" s="964"/>
      <c r="B47" s="2303">
        <f t="shared" si="20"/>
        <v>8</v>
      </c>
      <c r="C47" s="2310" t="s">
        <v>589</v>
      </c>
      <c r="D47" s="2305" t="s">
        <v>3102</v>
      </c>
      <c r="E47" s="2311" t="s">
        <v>325</v>
      </c>
      <c r="F47" s="2312">
        <f>IF(MngtPeriod=0,0,'09. Principal Deficiency Ledger'!S16)</f>
        <v>0</v>
      </c>
      <c r="G47" s="2313">
        <f t="shared" si="19"/>
        <v>0</v>
      </c>
      <c r="H47" s="2314">
        <f t="shared" si="9"/>
        <v>0</v>
      </c>
      <c r="I47" s="2309">
        <f t="shared" si="21"/>
        <v>0</v>
      </c>
      <c r="J47" s="1232"/>
      <c r="K47" s="1232"/>
      <c r="L47" s="967"/>
    </row>
    <row r="48" spans="1:13" s="961" customFormat="1" ht="43.5" customHeight="1">
      <c r="A48" s="964"/>
      <c r="B48" s="2303">
        <f t="shared" si="20"/>
        <v>9</v>
      </c>
      <c r="C48" s="2310" t="s">
        <v>589</v>
      </c>
      <c r="D48" s="2305" t="s">
        <v>3103</v>
      </c>
      <c r="E48" s="2311" t="s">
        <v>325</v>
      </c>
      <c r="F48" s="2312">
        <f>'10. Notes Interest'!N31</f>
        <v>0</v>
      </c>
      <c r="G48" s="2313">
        <f t="shared" si="19"/>
        <v>0</v>
      </c>
      <c r="H48" s="2314">
        <f t="shared" si="9"/>
        <v>0</v>
      </c>
      <c r="I48" s="2309">
        <f t="shared" si="21"/>
        <v>0</v>
      </c>
      <c r="J48" s="1232"/>
      <c r="K48" s="1232"/>
      <c r="L48" s="967"/>
    </row>
    <row r="49" spans="1:14" s="961" customFormat="1" ht="38.25" customHeight="1">
      <c r="A49" s="964"/>
      <c r="B49" s="2303">
        <f t="shared" si="20"/>
        <v>10</v>
      </c>
      <c r="C49" s="2310" t="s">
        <v>589</v>
      </c>
      <c r="D49" s="2305" t="s">
        <v>3104</v>
      </c>
      <c r="E49" s="2311" t="s">
        <v>325</v>
      </c>
      <c r="F49" s="2312">
        <f>IF(MngtPeriod=0,0,'05. Reserves Required Levels'!E48)</f>
        <v>0</v>
      </c>
      <c r="G49" s="2313">
        <f t="shared" si="19"/>
        <v>0</v>
      </c>
      <c r="H49" s="2314">
        <f t="shared" si="9"/>
        <v>0</v>
      </c>
      <c r="I49" s="2309">
        <f t="shared" si="21"/>
        <v>0</v>
      </c>
      <c r="J49" s="1232"/>
      <c r="K49" s="1232"/>
      <c r="L49" s="967"/>
    </row>
    <row r="50" spans="1:14" s="961" customFormat="1" ht="40.5" customHeight="1">
      <c r="A50" s="964"/>
      <c r="B50" s="2303">
        <f t="shared" si="20"/>
        <v>11</v>
      </c>
      <c r="C50" s="2310" t="s">
        <v>589</v>
      </c>
      <c r="D50" s="2305" t="s">
        <v>3105</v>
      </c>
      <c r="E50" s="2311" t="s">
        <v>325</v>
      </c>
      <c r="F50" s="2312">
        <f>IF(MngtPeriod=0,0,'09. Principal Deficiency Ledger'!N16)</f>
        <v>0</v>
      </c>
      <c r="G50" s="2313">
        <f t="shared" si="19"/>
        <v>0</v>
      </c>
      <c r="H50" s="2314">
        <f t="shared" si="9"/>
        <v>0</v>
      </c>
      <c r="I50" s="2309">
        <f t="shared" si="21"/>
        <v>0</v>
      </c>
      <c r="J50" s="1232"/>
      <c r="K50" s="1232"/>
      <c r="L50" s="967"/>
    </row>
    <row r="51" spans="1:14" s="961" customFormat="1" ht="40.5" customHeight="1">
      <c r="A51" s="964"/>
      <c r="B51" s="2303">
        <f t="shared" si="20"/>
        <v>12</v>
      </c>
      <c r="C51" s="2310" t="s">
        <v>589</v>
      </c>
      <c r="D51" s="2305" t="s">
        <v>3106</v>
      </c>
      <c r="E51" s="2311" t="s">
        <v>325</v>
      </c>
      <c r="F51" s="2312">
        <f>'09. Principal Deficiency Ledger'!I15</f>
        <v>0</v>
      </c>
      <c r="G51" s="2313">
        <f t="shared" si="19"/>
        <v>0</v>
      </c>
      <c r="H51" s="2314">
        <f t="shared" si="9"/>
        <v>0</v>
      </c>
      <c r="I51" s="2309">
        <f t="shared" si="21"/>
        <v>0</v>
      </c>
      <c r="J51" s="1232"/>
      <c r="K51" s="1232"/>
      <c r="L51" s="2319"/>
      <c r="N51" s="2320"/>
    </row>
    <row r="52" spans="1:14" s="961" customFormat="1" ht="30.75" customHeight="1">
      <c r="A52" s="964"/>
      <c r="B52" s="2303">
        <f t="shared" si="20"/>
        <v>13</v>
      </c>
      <c r="C52" s="2310" t="s">
        <v>589</v>
      </c>
      <c r="D52" s="2305" t="s">
        <v>3107</v>
      </c>
      <c r="E52" s="2311" t="s">
        <v>325</v>
      </c>
      <c r="F52" s="2312">
        <f>'13. Fees calculations'!I29</f>
        <v>0</v>
      </c>
      <c r="G52" s="2313">
        <f t="shared" si="19"/>
        <v>0</v>
      </c>
      <c r="H52" s="2314">
        <f t="shared" si="9"/>
        <v>0</v>
      </c>
      <c r="I52" s="2309">
        <f t="shared" si="21"/>
        <v>0</v>
      </c>
      <c r="J52" s="1232"/>
      <c r="K52" s="1232"/>
      <c r="L52" s="2319"/>
      <c r="N52" s="2320"/>
    </row>
    <row r="53" spans="1:14" s="961" customFormat="1" ht="37.5" customHeight="1">
      <c r="A53" s="964"/>
      <c r="B53" s="2303">
        <f t="shared" si="20"/>
        <v>14</v>
      </c>
      <c r="C53" s="2310" t="s">
        <v>589</v>
      </c>
      <c r="D53" s="2305" t="s">
        <v>2831</v>
      </c>
      <c r="E53" s="2311" t="s">
        <v>325</v>
      </c>
      <c r="F53" s="2312">
        <f>'05. Reserves Required Levels'!E107</f>
        <v>0</v>
      </c>
      <c r="G53" s="2313">
        <f t="shared" si="19"/>
        <v>0</v>
      </c>
      <c r="H53" s="2314">
        <f t="shared" si="9"/>
        <v>0</v>
      </c>
      <c r="I53" s="2309">
        <f t="shared" si="21"/>
        <v>0</v>
      </c>
      <c r="J53" s="1232"/>
      <c r="K53" s="1232"/>
      <c r="L53" s="2319"/>
      <c r="N53" s="2320"/>
    </row>
    <row r="54" spans="1:14" s="961" customFormat="1" ht="39" customHeight="1">
      <c r="A54" s="964"/>
      <c r="B54" s="2303">
        <f t="shared" si="20"/>
        <v>15</v>
      </c>
      <c r="C54" s="2310" t="s">
        <v>589</v>
      </c>
      <c r="D54" s="2305" t="s">
        <v>3108</v>
      </c>
      <c r="E54" s="2311" t="s">
        <v>325</v>
      </c>
      <c r="F54" s="2312">
        <f>'10. Notes Interest'!N38</f>
        <v>0</v>
      </c>
      <c r="G54" s="2313">
        <f t="shared" si="19"/>
        <v>0</v>
      </c>
      <c r="H54" s="2314">
        <f t="shared" si="9"/>
        <v>0</v>
      </c>
      <c r="I54" s="2309">
        <f>I53-G54</f>
        <v>0</v>
      </c>
      <c r="J54" s="1232"/>
      <c r="K54" s="1232"/>
      <c r="L54" s="2319"/>
      <c r="N54" s="2320"/>
    </row>
    <row r="55" spans="1:14" s="961" customFormat="1" ht="47.25" customHeight="1">
      <c r="A55" s="964"/>
      <c r="B55" s="2303">
        <f t="shared" si="20"/>
        <v>16</v>
      </c>
      <c r="C55" s="2310" t="s">
        <v>589</v>
      </c>
      <c r="D55" s="2305" t="s">
        <v>1470</v>
      </c>
      <c r="E55" s="2311" t="s">
        <v>325</v>
      </c>
      <c r="F55" s="2312">
        <f>'03. Asset follow up'!J79</f>
        <v>0</v>
      </c>
      <c r="G55" s="2313">
        <f t="shared" si="19"/>
        <v>0</v>
      </c>
      <c r="H55" s="2314">
        <f t="shared" si="9"/>
        <v>0</v>
      </c>
      <c r="I55" s="2309">
        <f t="shared" si="21"/>
        <v>0</v>
      </c>
      <c r="J55" s="2321"/>
      <c r="K55" s="1232"/>
      <c r="L55" s="2322"/>
      <c r="N55" s="116"/>
    </row>
    <row r="56" spans="1:14" s="961" customFormat="1" ht="33" customHeight="1">
      <c r="A56" s="964"/>
      <c r="B56" s="2303">
        <f t="shared" si="20"/>
        <v>17</v>
      </c>
      <c r="C56" s="2310" t="s">
        <v>589</v>
      </c>
      <c r="D56" s="2305" t="s">
        <v>3109</v>
      </c>
      <c r="E56" s="2311" t="s">
        <v>325</v>
      </c>
      <c r="F56" s="2312">
        <v>0</v>
      </c>
      <c r="G56" s="2313">
        <f t="shared" si="19"/>
        <v>0</v>
      </c>
      <c r="H56" s="2314">
        <f t="shared" si="9"/>
        <v>0</v>
      </c>
      <c r="I56" s="2309">
        <f t="shared" si="21"/>
        <v>0</v>
      </c>
      <c r="J56" s="1232"/>
      <c r="K56" s="1232"/>
      <c r="L56" s="2322"/>
    </row>
    <row r="57" spans="1:14" s="961" customFormat="1" ht="45" customHeight="1">
      <c r="A57" s="964"/>
      <c r="B57" s="2303">
        <f t="shared" si="20"/>
        <v>18</v>
      </c>
      <c r="C57" s="2310" t="s">
        <v>589</v>
      </c>
      <c r="D57" s="2305" t="s">
        <v>3110</v>
      </c>
      <c r="E57" s="2311" t="s">
        <v>325</v>
      </c>
      <c r="F57" s="2312">
        <f>'05. Reserves Required Levels'!E23+'05. Reserves Required Levels'!E36+'05. Reserves Required Levels'!E49</f>
        <v>0</v>
      </c>
      <c r="G57" s="2313">
        <f t="shared" si="19"/>
        <v>0</v>
      </c>
      <c r="H57" s="2314">
        <f t="shared" si="9"/>
        <v>0</v>
      </c>
      <c r="I57" s="2309">
        <f t="shared" si="21"/>
        <v>0</v>
      </c>
      <c r="J57" s="1232"/>
      <c r="K57" s="1232"/>
      <c r="L57" s="967"/>
    </row>
    <row r="58" spans="1:14" s="961" customFormat="1" ht="47.25" customHeight="1">
      <c r="A58" s="964"/>
      <c r="B58" s="2303">
        <f t="shared" si="20"/>
        <v>19</v>
      </c>
      <c r="C58" s="2310" t="s">
        <v>589</v>
      </c>
      <c r="D58" s="2305" t="s">
        <v>3111</v>
      </c>
      <c r="E58" s="2311" t="s">
        <v>325</v>
      </c>
      <c r="F58" s="2312">
        <v>0</v>
      </c>
      <c r="G58" s="2313">
        <f t="shared" si="19"/>
        <v>0</v>
      </c>
      <c r="H58" s="2314">
        <f t="shared" si="9"/>
        <v>0</v>
      </c>
      <c r="I58" s="2309">
        <f t="shared" si="21"/>
        <v>0</v>
      </c>
      <c r="J58" s="1232"/>
      <c r="K58" s="1232"/>
      <c r="L58" s="967"/>
    </row>
    <row r="59" spans="1:14" s="961" customFormat="1" ht="47.25" customHeight="1">
      <c r="A59" s="964"/>
      <c r="B59" s="2303">
        <f t="shared" si="20"/>
        <v>20</v>
      </c>
      <c r="C59" s="2310" t="s">
        <v>589</v>
      </c>
      <c r="D59" s="2305" t="s">
        <v>3112</v>
      </c>
      <c r="E59" s="2311" t="s">
        <v>325</v>
      </c>
      <c r="F59" s="2312">
        <f>I58</f>
        <v>0</v>
      </c>
      <c r="G59" s="2313">
        <f t="shared" si="19"/>
        <v>0</v>
      </c>
      <c r="H59" s="2314">
        <f t="shared" si="9"/>
        <v>0</v>
      </c>
      <c r="I59" s="2309">
        <f>I58-G59</f>
        <v>0</v>
      </c>
      <c r="J59" s="1232"/>
      <c r="K59" s="1232"/>
      <c r="L59" s="967"/>
    </row>
    <row r="60" spans="1:14" s="961" customFormat="1" ht="26.25" customHeight="1">
      <c r="A60" s="964"/>
      <c r="B60" s="2303"/>
      <c r="C60" s="2315"/>
      <c r="D60" s="2316"/>
      <c r="E60" s="2317"/>
      <c r="F60" s="2317"/>
      <c r="G60" s="2317"/>
      <c r="H60" s="2317"/>
      <c r="I60" s="2318">
        <f>I59</f>
        <v>0</v>
      </c>
      <c r="J60" s="1075" t="str">
        <f>IF(Cover!F52=2,"OK",IF(ROUND(I60,2)=0,"OK","ATTENTION"))</f>
        <v>OK</v>
      </c>
      <c r="K60" s="968"/>
      <c r="L60" s="967"/>
    </row>
    <row r="61" spans="1:14" ht="14.25" customHeight="1">
      <c r="A61" s="961"/>
      <c r="B61" s="964"/>
      <c r="C61" s="964"/>
      <c r="D61" s="964"/>
      <c r="F61" s="458"/>
      <c r="K61" s="968"/>
    </row>
    <row r="62" spans="1:14" s="2324" customFormat="1" ht="26.25" customHeight="1">
      <c r="B62" s="2487" t="s">
        <v>2773</v>
      </c>
      <c r="C62" s="2488" t="s">
        <v>3584</v>
      </c>
      <c r="D62" s="2488"/>
      <c r="E62" s="2489"/>
      <c r="F62" s="2490"/>
      <c r="G62" s="2491" t="s">
        <v>580</v>
      </c>
      <c r="H62" s="2491"/>
      <c r="I62" s="2491" t="s">
        <v>581</v>
      </c>
      <c r="K62" s="2325"/>
    </row>
    <row r="63" spans="1:14" ht="24" customHeight="1">
      <c r="B63" s="2283" t="s">
        <v>582</v>
      </c>
      <c r="C63" s="2283"/>
      <c r="D63" s="2298"/>
      <c r="E63" s="2298"/>
      <c r="F63" s="2302" t="s">
        <v>583</v>
      </c>
      <c r="G63" s="2302" t="s">
        <v>584</v>
      </c>
      <c r="H63" s="2302" t="s">
        <v>3082</v>
      </c>
      <c r="I63" s="2286">
        <f>INPUT_OUTPUT!AF3</f>
        <v>0</v>
      </c>
      <c r="J63" s="458"/>
      <c r="K63" s="962"/>
    </row>
    <row r="64" spans="1:14" ht="23.25" customHeight="1">
      <c r="B64" s="2303">
        <v>1</v>
      </c>
      <c r="C64" s="2304" t="s">
        <v>585</v>
      </c>
      <c r="D64" s="2305" t="s">
        <v>3113</v>
      </c>
      <c r="E64" s="2306" t="s">
        <v>3114</v>
      </c>
      <c r="F64" s="2307">
        <f>G27</f>
        <v>0</v>
      </c>
      <c r="G64" s="2308">
        <f>F64</f>
        <v>0</v>
      </c>
      <c r="H64" s="2308">
        <f>F64-G64</f>
        <v>0</v>
      </c>
      <c r="I64" s="2309">
        <f>+I63+G64</f>
        <v>0</v>
      </c>
      <c r="J64" s="280"/>
    </row>
    <row r="65" spans="2:15" ht="21" customHeight="1">
      <c r="B65" s="2303">
        <v>2</v>
      </c>
      <c r="C65" s="2304" t="s">
        <v>585</v>
      </c>
      <c r="D65" s="2305" t="s">
        <v>591</v>
      </c>
      <c r="E65" s="2306" t="s">
        <v>325</v>
      </c>
      <c r="F65" s="2307">
        <f>G26</f>
        <v>315.87999997660518</v>
      </c>
      <c r="G65" s="2308">
        <f>F65</f>
        <v>315.87999997660518</v>
      </c>
      <c r="H65" s="2308">
        <f>F65-G65</f>
        <v>0</v>
      </c>
      <c r="I65" s="2309">
        <f>I64+G65</f>
        <v>315.87999997660518</v>
      </c>
      <c r="J65" s="458"/>
    </row>
    <row r="66" spans="2:15" ht="35.25" customHeight="1">
      <c r="B66" s="2303">
        <v>3</v>
      </c>
      <c r="C66" s="2304" t="s">
        <v>585</v>
      </c>
      <c r="D66" s="2305" t="s">
        <v>1487</v>
      </c>
      <c r="E66" s="2306" t="s">
        <v>325</v>
      </c>
      <c r="F66" s="2307">
        <f>G44</f>
        <v>0</v>
      </c>
      <c r="G66" s="2308">
        <f t="shared" ref="G66:G67" si="22">F66</f>
        <v>0</v>
      </c>
      <c r="H66" s="2308">
        <f t="shared" ref="H66:H80" si="23">F66-G66</f>
        <v>0</v>
      </c>
      <c r="I66" s="2309">
        <f>+I65+G66</f>
        <v>315.87999997660518</v>
      </c>
      <c r="J66" s="280"/>
    </row>
    <row r="67" spans="2:15" ht="29.25" customHeight="1">
      <c r="B67" s="2303">
        <v>4</v>
      </c>
      <c r="C67" s="2304" t="s">
        <v>585</v>
      </c>
      <c r="D67" s="2305" t="s">
        <v>1488</v>
      </c>
      <c r="E67" s="2306" t="s">
        <v>325</v>
      </c>
      <c r="F67" s="2307">
        <f>G47</f>
        <v>0</v>
      </c>
      <c r="G67" s="2308">
        <f t="shared" si="22"/>
        <v>0</v>
      </c>
      <c r="H67" s="2308">
        <f t="shared" si="23"/>
        <v>0</v>
      </c>
      <c r="I67" s="2309">
        <f>+I66+G67</f>
        <v>315.87999997660518</v>
      </c>
      <c r="J67" s="280"/>
    </row>
    <row r="68" spans="2:15" ht="31.5" customHeight="1">
      <c r="B68" s="2303">
        <v>5</v>
      </c>
      <c r="C68" s="2304" t="s">
        <v>585</v>
      </c>
      <c r="D68" s="2305" t="s">
        <v>1489</v>
      </c>
      <c r="E68" s="2306" t="s">
        <v>325</v>
      </c>
      <c r="F68" s="2307">
        <f>G50</f>
        <v>0</v>
      </c>
      <c r="G68" s="2308">
        <f>F68</f>
        <v>0</v>
      </c>
      <c r="H68" s="2308">
        <f t="shared" si="23"/>
        <v>0</v>
      </c>
      <c r="I68" s="2309">
        <f>+I67+G68</f>
        <v>315.87999997660518</v>
      </c>
      <c r="J68" s="458"/>
    </row>
    <row r="69" spans="2:15" ht="33" customHeight="1">
      <c r="B69" s="2303">
        <v>6</v>
      </c>
      <c r="C69" s="2304" t="s">
        <v>585</v>
      </c>
      <c r="D69" s="2305" t="s">
        <v>1490</v>
      </c>
      <c r="E69" s="2306" t="s">
        <v>325</v>
      </c>
      <c r="F69" s="2307">
        <f>G51</f>
        <v>0</v>
      </c>
      <c r="G69" s="2308">
        <f>F69</f>
        <v>0</v>
      </c>
      <c r="H69" s="2308">
        <f t="shared" si="23"/>
        <v>0</v>
      </c>
      <c r="I69" s="2309">
        <f>+I68+G69</f>
        <v>315.87999997660518</v>
      </c>
      <c r="J69" s="280"/>
    </row>
    <row r="70" spans="2:15" ht="33" customHeight="1">
      <c r="B70" s="2303">
        <v>7</v>
      </c>
      <c r="C70" s="2304" t="s">
        <v>585</v>
      </c>
      <c r="D70" s="2282" t="s">
        <v>592</v>
      </c>
      <c r="E70" s="2306" t="s">
        <v>325</v>
      </c>
      <c r="F70" s="2307">
        <f>SAISIES!D2</f>
        <v>0</v>
      </c>
      <c r="G70" s="2308">
        <f>+F70</f>
        <v>0</v>
      </c>
      <c r="H70" s="2308">
        <f t="shared" si="23"/>
        <v>0</v>
      </c>
      <c r="I70" s="2309">
        <f>I69</f>
        <v>315.87999997660518</v>
      </c>
      <c r="J70" s="280"/>
      <c r="L70" s="967"/>
      <c r="M70" s="961"/>
    </row>
    <row r="71" spans="2:15" ht="33" customHeight="1">
      <c r="B71" s="2303">
        <v>8</v>
      </c>
      <c r="C71" s="2304" t="s">
        <v>585</v>
      </c>
      <c r="D71" s="2282" t="s">
        <v>3187</v>
      </c>
      <c r="E71" s="2306" t="s">
        <v>325</v>
      </c>
      <c r="F71" s="2307">
        <f>F29</f>
        <v>0</v>
      </c>
      <c r="G71" s="2308">
        <f t="shared" ref="G71:G72" si="24">+F71</f>
        <v>0</v>
      </c>
      <c r="H71" s="2308">
        <f t="shared" ref="H71:H72" si="25">F71-G71</f>
        <v>0</v>
      </c>
      <c r="I71" s="2309">
        <f t="shared" ref="I71:I72" si="26">+I70+G71</f>
        <v>315.87999997660518</v>
      </c>
      <c r="J71" s="280"/>
      <c r="K71" s="968"/>
      <c r="L71" s="967"/>
      <c r="M71" s="961"/>
    </row>
    <row r="72" spans="2:15" ht="33" customHeight="1">
      <c r="B72" s="2303">
        <v>9</v>
      </c>
      <c r="C72" s="2304" t="s">
        <v>585</v>
      </c>
      <c r="D72" s="2282" t="s">
        <v>3188</v>
      </c>
      <c r="E72" s="2306" t="s">
        <v>325</v>
      </c>
      <c r="F72" s="2307">
        <f>F109</f>
        <v>0</v>
      </c>
      <c r="G72" s="2308">
        <f t="shared" si="24"/>
        <v>0</v>
      </c>
      <c r="H72" s="2308">
        <f t="shared" si="25"/>
        <v>0</v>
      </c>
      <c r="I72" s="2309">
        <f t="shared" si="26"/>
        <v>315.87999997660518</v>
      </c>
      <c r="J72" s="280"/>
      <c r="K72" s="968"/>
      <c r="L72" s="967"/>
      <c r="M72" s="961"/>
    </row>
    <row r="73" spans="2:15" ht="33" customHeight="1">
      <c r="B73" s="2303">
        <v>1</v>
      </c>
      <c r="C73" s="2310" t="s">
        <v>589</v>
      </c>
      <c r="D73" s="2282" t="s">
        <v>3225</v>
      </c>
      <c r="E73" s="2311" t="s">
        <v>325</v>
      </c>
      <c r="F73" s="2307"/>
      <c r="G73" s="2314">
        <f t="shared" ref="G73" si="27">+F73</f>
        <v>0</v>
      </c>
      <c r="H73" s="2314">
        <f t="shared" ref="H73" si="28">F73-G73</f>
        <v>0</v>
      </c>
      <c r="I73" s="2309">
        <f t="shared" ref="I73" si="29">+I72+G73</f>
        <v>315.87999997660518</v>
      </c>
      <c r="J73" s="280"/>
      <c r="K73" s="968"/>
      <c r="L73" s="967"/>
      <c r="M73" s="961"/>
    </row>
    <row r="74" spans="2:15" ht="33.75" customHeight="1">
      <c r="B74" s="2303">
        <v>2</v>
      </c>
      <c r="C74" s="2310" t="s">
        <v>589</v>
      </c>
      <c r="D74" s="2305" t="s">
        <v>3115</v>
      </c>
      <c r="E74" s="2311" t="s">
        <v>325</v>
      </c>
      <c r="F74" s="2323">
        <f>MIN(SUMIF(H40:H43,"&lt;"&amp;0,H40:H43)+SUMIF(H45:H46,"&lt;"&amp;0,H45:H46)+SUMIF(H48:H49,"&lt;"&amp;0,H48:H49)+SUMIF(H54,"&lt;"&amp;0,H54),I73)</f>
        <v>0</v>
      </c>
      <c r="G74" s="2314">
        <f>MIN(I73-300,F74)</f>
        <v>0</v>
      </c>
      <c r="H74" s="2314">
        <f t="shared" si="23"/>
        <v>0</v>
      </c>
      <c r="I74" s="2309">
        <f>I73-G74</f>
        <v>315.87999997660518</v>
      </c>
      <c r="J74" s="458"/>
      <c r="K74" s="458"/>
      <c r="L74" s="458"/>
      <c r="M74" s="458"/>
      <c r="O74" s="961"/>
    </row>
    <row r="75" spans="2:15" ht="36" customHeight="1">
      <c r="B75" s="2303">
        <v>3</v>
      </c>
      <c r="C75" s="2310" t="s">
        <v>589</v>
      </c>
      <c r="D75" s="2305" t="s">
        <v>3116</v>
      </c>
      <c r="E75" s="2311" t="s">
        <v>325</v>
      </c>
      <c r="F75" s="2323">
        <v>0</v>
      </c>
      <c r="G75" s="2314">
        <f>MIN(I74,F75)</f>
        <v>0</v>
      </c>
      <c r="H75" s="2314">
        <f t="shared" si="23"/>
        <v>0</v>
      </c>
      <c r="I75" s="2309">
        <f t="shared" ref="I75:I80" si="30">I74-G75</f>
        <v>315.87999997660518</v>
      </c>
      <c r="J75" s="2326"/>
      <c r="K75" s="458"/>
      <c r="L75" s="458"/>
      <c r="M75" s="458"/>
    </row>
    <row r="76" spans="2:15" ht="36" customHeight="1">
      <c r="B76" s="2303">
        <v>4</v>
      </c>
      <c r="C76" s="2310" t="s">
        <v>589</v>
      </c>
      <c r="D76" s="2305" t="s">
        <v>3117</v>
      </c>
      <c r="E76" s="2311" t="s">
        <v>3118</v>
      </c>
      <c r="F76" s="2323">
        <f>'08. Amortisation Calculation'!E38</f>
        <v>0</v>
      </c>
      <c r="G76" s="2314">
        <f t="shared" ref="G76:G80" si="31">MIN(I75,F76)</f>
        <v>0</v>
      </c>
      <c r="H76" s="2314">
        <f t="shared" si="23"/>
        <v>0</v>
      </c>
      <c r="I76" s="2309">
        <f t="shared" si="30"/>
        <v>315.87999997660518</v>
      </c>
      <c r="J76" s="458"/>
      <c r="K76" s="458"/>
      <c r="L76" s="458"/>
      <c r="M76" s="458"/>
    </row>
    <row r="77" spans="2:15" ht="36" customHeight="1">
      <c r="B77" s="2303">
        <v>5</v>
      </c>
      <c r="C77" s="2310" t="s">
        <v>589</v>
      </c>
      <c r="D77" s="2305" t="s">
        <v>3119</v>
      </c>
      <c r="E77" s="2311" t="s">
        <v>3118</v>
      </c>
      <c r="F77" s="2323">
        <f>'08. Amortisation Calculation'!E44</f>
        <v>0</v>
      </c>
      <c r="G77" s="2314">
        <f t="shared" si="31"/>
        <v>0</v>
      </c>
      <c r="H77" s="2314">
        <f t="shared" si="23"/>
        <v>0</v>
      </c>
      <c r="I77" s="2309">
        <f t="shared" si="30"/>
        <v>315.87999997660518</v>
      </c>
      <c r="J77" s="280"/>
      <c r="K77" s="458"/>
      <c r="L77" s="458"/>
      <c r="M77" s="458"/>
    </row>
    <row r="78" spans="2:15" ht="33" customHeight="1">
      <c r="B78" s="2303">
        <v>6</v>
      </c>
      <c r="C78" s="2310" t="s">
        <v>589</v>
      </c>
      <c r="D78" s="2305" t="s">
        <v>3120</v>
      </c>
      <c r="E78" s="2311" t="s">
        <v>3118</v>
      </c>
      <c r="F78" s="2323">
        <f>'08. Amortisation Calculation'!E50</f>
        <v>0</v>
      </c>
      <c r="G78" s="2314">
        <f t="shared" si="31"/>
        <v>0</v>
      </c>
      <c r="H78" s="2314">
        <f t="shared" si="23"/>
        <v>0</v>
      </c>
      <c r="I78" s="2309">
        <f t="shared" si="30"/>
        <v>315.87999997660518</v>
      </c>
      <c r="J78" s="280"/>
      <c r="K78" s="458"/>
      <c r="L78" s="458"/>
      <c r="M78" s="458"/>
    </row>
    <row r="79" spans="2:15" ht="44.25" customHeight="1">
      <c r="B79" s="2303">
        <v>7</v>
      </c>
      <c r="C79" s="2310" t="s">
        <v>589</v>
      </c>
      <c r="D79" s="2305" t="s">
        <v>3121</v>
      </c>
      <c r="E79" s="2311" t="s">
        <v>3118</v>
      </c>
      <c r="F79" s="2323">
        <f>'08. Amortisation Calculation'!E56</f>
        <v>0</v>
      </c>
      <c r="G79" s="2314">
        <f t="shared" si="31"/>
        <v>0</v>
      </c>
      <c r="H79" s="2314">
        <f t="shared" si="23"/>
        <v>0</v>
      </c>
      <c r="I79" s="2309">
        <f t="shared" si="30"/>
        <v>315.87999997660518</v>
      </c>
      <c r="J79" s="280"/>
      <c r="K79" s="458"/>
      <c r="L79" s="458"/>
      <c r="M79" s="458"/>
    </row>
    <row r="80" spans="2:15" ht="44.25" customHeight="1">
      <c r="B80" s="2303">
        <v>8</v>
      </c>
      <c r="C80" s="2310" t="s">
        <v>589</v>
      </c>
      <c r="D80" s="2305" t="s">
        <v>1494</v>
      </c>
      <c r="E80" s="2311" t="s">
        <v>3118</v>
      </c>
      <c r="F80" s="2323">
        <f>IF('11. Notes Follow-up'!AH16=0,'14. Priority of Payments '!I79,0)</f>
        <v>0</v>
      </c>
      <c r="G80" s="2314">
        <f t="shared" si="31"/>
        <v>0</v>
      </c>
      <c r="H80" s="2314">
        <f t="shared" si="23"/>
        <v>0</v>
      </c>
      <c r="I80" s="2309">
        <f t="shared" si="30"/>
        <v>315.87999997660518</v>
      </c>
      <c r="J80" s="280"/>
      <c r="K80" s="458"/>
      <c r="L80" s="458"/>
      <c r="M80" s="458"/>
    </row>
    <row r="81" spans="1:13" ht="44.25" customHeight="1">
      <c r="B81" s="2303">
        <v>9</v>
      </c>
      <c r="C81" s="2310" t="s">
        <v>589</v>
      </c>
      <c r="D81" s="2305" t="s">
        <v>3226</v>
      </c>
      <c r="E81" s="2311" t="s">
        <v>325</v>
      </c>
      <c r="F81" s="2323">
        <f>F70</f>
        <v>0</v>
      </c>
      <c r="G81" s="2314">
        <f>F81</f>
        <v>0</v>
      </c>
      <c r="H81" s="2314">
        <f t="shared" ref="H81" si="32">F81-G81</f>
        <v>0</v>
      </c>
      <c r="I81" s="2309">
        <f t="shared" ref="I81" si="33">I80-G81</f>
        <v>315.87999997660518</v>
      </c>
      <c r="J81" s="280"/>
      <c r="K81" s="965"/>
      <c r="M81" s="961"/>
    </row>
    <row r="82" spans="1:13" ht="28.5" customHeight="1">
      <c r="B82" s="2315" t="s">
        <v>590</v>
      </c>
      <c r="C82" s="2315"/>
      <c r="D82" s="2316"/>
      <c r="E82" s="2317"/>
      <c r="F82" s="2317"/>
      <c r="G82" s="2317"/>
      <c r="H82" s="2317"/>
      <c r="I82" s="2318">
        <f>I81</f>
        <v>315.87999997660518</v>
      </c>
      <c r="J82" s="1075" t="str">
        <f>IF(ROUND(I82,1)&lt;300,"KO","OK")</f>
        <v>OK</v>
      </c>
      <c r="K82" s="962"/>
      <c r="L82" s="458"/>
      <c r="M82" s="458"/>
    </row>
    <row r="83" spans="1:13" ht="14.25" customHeight="1">
      <c r="A83" s="961"/>
      <c r="B83" s="964"/>
      <c r="C83" s="964"/>
      <c r="D83" s="964"/>
      <c r="F83" s="458"/>
      <c r="K83" s="963"/>
    </row>
    <row r="84" spans="1:13" s="2324" customFormat="1" ht="26.25" customHeight="1">
      <c r="B84" s="2487" t="s">
        <v>3127</v>
      </c>
      <c r="C84" s="2488" t="s">
        <v>1443</v>
      </c>
      <c r="D84" s="2488"/>
      <c r="E84" s="2489"/>
      <c r="F84" s="2490"/>
      <c r="G84" s="2491" t="s">
        <v>580</v>
      </c>
      <c r="H84" s="2491"/>
      <c r="I84" s="2491" t="s">
        <v>581</v>
      </c>
      <c r="K84" s="2325"/>
    </row>
    <row r="85" spans="1:13" ht="24" customHeight="1">
      <c r="B85" s="2283" t="s">
        <v>582</v>
      </c>
      <c r="C85" s="2283"/>
      <c r="D85" s="2298"/>
      <c r="E85" s="2298"/>
      <c r="F85" s="2302" t="s">
        <v>583</v>
      </c>
      <c r="G85" s="2302" t="s">
        <v>584</v>
      </c>
      <c r="H85" s="2301" t="s">
        <v>3082</v>
      </c>
      <c r="I85" s="2286">
        <f>INPUT_OUTPUT!AH3</f>
        <v>0</v>
      </c>
      <c r="J85" s="458"/>
      <c r="K85" s="965"/>
    </row>
    <row r="86" spans="1:13" ht="23.25" customHeight="1">
      <c r="B86" s="2303">
        <v>1</v>
      </c>
      <c r="C86" s="2304" t="s">
        <v>585</v>
      </c>
      <c r="D86" s="2305" t="s">
        <v>1484</v>
      </c>
      <c r="E86" s="2306" t="s">
        <v>325</v>
      </c>
      <c r="F86" s="2307">
        <f>F74</f>
        <v>0</v>
      </c>
      <c r="G86" s="2308">
        <f>F86</f>
        <v>0</v>
      </c>
      <c r="H86" s="2308">
        <f t="shared" ref="H86:H100" si="34">F86-G86</f>
        <v>0</v>
      </c>
      <c r="I86" s="2309">
        <f>+I85+G86</f>
        <v>0</v>
      </c>
      <c r="J86" s="280"/>
      <c r="K86" s="965"/>
      <c r="L86" s="967"/>
      <c r="M86" s="961"/>
    </row>
    <row r="87" spans="1:13" ht="21" customHeight="1">
      <c r="B87" s="2303">
        <v>2</v>
      </c>
      <c r="C87" s="2304" t="s">
        <v>585</v>
      </c>
      <c r="D87" s="2305" t="s">
        <v>1485</v>
      </c>
      <c r="E87" s="2306" t="s">
        <v>325</v>
      </c>
      <c r="F87" s="2307">
        <v>0</v>
      </c>
      <c r="G87" s="2308">
        <f>F87</f>
        <v>0</v>
      </c>
      <c r="H87" s="2308">
        <f t="shared" si="34"/>
        <v>0</v>
      </c>
      <c r="I87" s="2309">
        <f>+I86+G87</f>
        <v>0</v>
      </c>
      <c r="J87" s="458"/>
      <c r="K87" s="965"/>
      <c r="L87" s="967"/>
      <c r="M87" s="961"/>
    </row>
    <row r="88" spans="1:13" ht="35.25" customHeight="1">
      <c r="B88" s="2303">
        <v>3</v>
      </c>
      <c r="C88" s="2304" t="s">
        <v>585</v>
      </c>
      <c r="D88" s="2305" t="s">
        <v>1486</v>
      </c>
      <c r="E88" s="2306" t="s">
        <v>325</v>
      </c>
      <c r="F88" s="2307">
        <v>0</v>
      </c>
      <c r="G88" s="2308">
        <f>F88</f>
        <v>0</v>
      </c>
      <c r="H88" s="2308">
        <f t="shared" si="34"/>
        <v>0</v>
      </c>
      <c r="I88" s="2309">
        <f>+I87+G88</f>
        <v>0</v>
      </c>
      <c r="J88" s="280"/>
      <c r="K88" s="965"/>
      <c r="L88" s="967"/>
      <c r="M88" s="961"/>
    </row>
    <row r="89" spans="1:13" ht="29.25" customHeight="1">
      <c r="B89" s="2303" t="s">
        <v>1398</v>
      </c>
      <c r="C89" s="2310" t="s">
        <v>589</v>
      </c>
      <c r="D89" s="2305" t="s">
        <v>1471</v>
      </c>
      <c r="E89" s="2311" t="s">
        <v>325</v>
      </c>
      <c r="F89" s="2469">
        <f>ABS(H40)</f>
        <v>0</v>
      </c>
      <c r="G89" s="2323">
        <f t="shared" ref="G89:G100" si="35">MIN(F89,I88)</f>
        <v>0</v>
      </c>
      <c r="H89" s="2308">
        <f t="shared" si="34"/>
        <v>0</v>
      </c>
      <c r="I89" s="2309">
        <f t="shared" ref="I89:I100" si="36">I88-G89</f>
        <v>0</v>
      </c>
      <c r="J89" s="280"/>
      <c r="K89" s="965"/>
      <c r="M89" s="961"/>
    </row>
    <row r="90" spans="1:13" ht="31.5" customHeight="1">
      <c r="B90" s="2303" t="s">
        <v>1399</v>
      </c>
      <c r="C90" s="2310" t="s">
        <v>589</v>
      </c>
      <c r="D90" s="2305" t="s">
        <v>1472</v>
      </c>
      <c r="E90" s="2311" t="s">
        <v>325</v>
      </c>
      <c r="F90" s="2469">
        <f t="shared" ref="F90:F92" si="37">ABS(H41)</f>
        <v>0</v>
      </c>
      <c r="G90" s="2323">
        <f t="shared" si="35"/>
        <v>0</v>
      </c>
      <c r="H90" s="2308">
        <f t="shared" si="34"/>
        <v>0</v>
      </c>
      <c r="I90" s="2309">
        <f t="shared" si="36"/>
        <v>0</v>
      </c>
      <c r="J90" s="458"/>
      <c r="K90" s="965"/>
      <c r="M90" s="961"/>
    </row>
    <row r="91" spans="1:13" ht="33" customHeight="1">
      <c r="B91" s="2303" t="s">
        <v>1478</v>
      </c>
      <c r="C91" s="2310" t="s">
        <v>589</v>
      </c>
      <c r="D91" s="2305" t="s">
        <v>1473</v>
      </c>
      <c r="E91" s="2311" t="s">
        <v>325</v>
      </c>
      <c r="F91" s="2469">
        <f t="shared" si="37"/>
        <v>0</v>
      </c>
      <c r="G91" s="2323">
        <f t="shared" si="35"/>
        <v>0</v>
      </c>
      <c r="H91" s="2308">
        <f t="shared" si="34"/>
        <v>0</v>
      </c>
      <c r="I91" s="2309">
        <f t="shared" si="36"/>
        <v>0</v>
      </c>
      <c r="J91" s="280"/>
      <c r="K91" s="963"/>
      <c r="M91" s="961"/>
    </row>
    <row r="92" spans="1:13" s="2324" customFormat="1" ht="26.25" customHeight="1">
      <c r="B92" s="2303" t="s">
        <v>1479</v>
      </c>
      <c r="C92" s="2310" t="s">
        <v>589</v>
      </c>
      <c r="D92" s="2305" t="s">
        <v>1474</v>
      </c>
      <c r="E92" s="2311" t="s">
        <v>325</v>
      </c>
      <c r="F92" s="2469">
        <f t="shared" si="37"/>
        <v>0</v>
      </c>
      <c r="G92" s="2323">
        <f t="shared" si="35"/>
        <v>0</v>
      </c>
      <c r="H92" s="2308">
        <f t="shared" si="34"/>
        <v>0</v>
      </c>
      <c r="I92" s="2309">
        <f t="shared" si="36"/>
        <v>0</v>
      </c>
      <c r="K92" s="963"/>
      <c r="L92" s="280"/>
      <c r="M92" s="961"/>
    </row>
    <row r="93" spans="1:13" ht="24" customHeight="1">
      <c r="B93" s="2303" t="s">
        <v>1480</v>
      </c>
      <c r="C93" s="2310" t="s">
        <v>589</v>
      </c>
      <c r="D93" s="2305" t="s">
        <v>1475</v>
      </c>
      <c r="E93" s="2311" t="s">
        <v>325</v>
      </c>
      <c r="F93" s="2311">
        <f>IF('11. Notes Follow-up'!$J$16=0,ABS('14. Priority of Payments '!H45),0)</f>
        <v>0</v>
      </c>
      <c r="G93" s="2323">
        <f t="shared" si="35"/>
        <v>0</v>
      </c>
      <c r="H93" s="2308">
        <f t="shared" si="34"/>
        <v>0</v>
      </c>
      <c r="I93" s="2309">
        <f t="shared" si="36"/>
        <v>0</v>
      </c>
      <c r="J93" s="458"/>
      <c r="K93" s="963"/>
      <c r="M93" s="961"/>
    </row>
    <row r="94" spans="1:13" ht="23.25" customHeight="1">
      <c r="B94" s="2303" t="s">
        <v>1481</v>
      </c>
      <c r="C94" s="2310" t="s">
        <v>589</v>
      </c>
      <c r="D94" s="2305" t="s">
        <v>1476</v>
      </c>
      <c r="E94" s="2311" t="s">
        <v>325</v>
      </c>
      <c r="F94" s="2311">
        <f>IF('11. Notes Follow-up'!$J$16=0,ABS('14. Priority of Payments '!H46),0)</f>
        <v>0</v>
      </c>
      <c r="G94" s="2323">
        <f t="shared" si="35"/>
        <v>0</v>
      </c>
      <c r="H94" s="2308">
        <f t="shared" si="34"/>
        <v>0</v>
      </c>
      <c r="I94" s="2309">
        <f t="shared" si="36"/>
        <v>0</v>
      </c>
      <c r="J94" s="280"/>
      <c r="K94" s="963"/>
      <c r="M94" s="961"/>
    </row>
    <row r="95" spans="1:13" ht="21" customHeight="1">
      <c r="B95" s="2303" t="s">
        <v>1481</v>
      </c>
      <c r="C95" s="2310" t="s">
        <v>589</v>
      </c>
      <c r="D95" s="2305" t="s">
        <v>1477</v>
      </c>
      <c r="E95" s="2311" t="s">
        <v>325</v>
      </c>
      <c r="F95" s="2311">
        <f>IF('11. Notes Follow-up'!$R$16=0,ABS('14. Priority of Payments '!H48),0)</f>
        <v>0</v>
      </c>
      <c r="G95" s="2323">
        <f t="shared" si="35"/>
        <v>0</v>
      </c>
      <c r="H95" s="2308">
        <f t="shared" si="34"/>
        <v>0</v>
      </c>
      <c r="I95" s="2309">
        <f t="shared" si="36"/>
        <v>0</v>
      </c>
      <c r="J95" s="458"/>
      <c r="K95" s="963"/>
      <c r="M95" s="961"/>
    </row>
    <row r="96" spans="1:13" ht="35.25" customHeight="1">
      <c r="B96" s="2303" t="s">
        <v>1482</v>
      </c>
      <c r="C96" s="2310" t="s">
        <v>589</v>
      </c>
      <c r="D96" s="2305" t="s">
        <v>3234</v>
      </c>
      <c r="E96" s="2311" t="s">
        <v>325</v>
      </c>
      <c r="F96" s="2311">
        <f>IF('11. Notes Follow-up'!$R$16=0,ABS('14. Priority of Payments '!H49),0)</f>
        <v>0</v>
      </c>
      <c r="G96" s="2323">
        <f t="shared" si="35"/>
        <v>0</v>
      </c>
      <c r="H96" s="2308">
        <f t="shared" si="34"/>
        <v>0</v>
      </c>
      <c r="I96" s="2309">
        <f t="shared" si="36"/>
        <v>0</v>
      </c>
      <c r="J96" s="280"/>
      <c r="K96" s="963"/>
      <c r="M96" s="961"/>
    </row>
    <row r="97" spans="1:14" ht="29.25" customHeight="1">
      <c r="B97" s="2303" t="s">
        <v>1483</v>
      </c>
      <c r="C97" s="2310" t="s">
        <v>589</v>
      </c>
      <c r="D97" s="2305" t="s">
        <v>3235</v>
      </c>
      <c r="E97" s="2311" t="s">
        <v>325</v>
      </c>
      <c r="F97" s="2311">
        <f>IF('11. Notes Follow-up'!$Z$16=0,ABS('14. Priority of Payments '!H54),0)</f>
        <v>0</v>
      </c>
      <c r="G97" s="2323">
        <f t="shared" si="35"/>
        <v>0</v>
      </c>
      <c r="H97" s="2308">
        <f t="shared" si="34"/>
        <v>0</v>
      </c>
      <c r="I97" s="2309">
        <f t="shared" si="36"/>
        <v>0</v>
      </c>
      <c r="J97" s="280"/>
      <c r="K97" s="963"/>
      <c r="M97" s="961"/>
    </row>
    <row r="98" spans="1:14" ht="33" customHeight="1">
      <c r="B98" s="2303" t="s">
        <v>1398</v>
      </c>
      <c r="C98" s="2310" t="s">
        <v>589</v>
      </c>
      <c r="D98" s="2305" t="s">
        <v>3167</v>
      </c>
      <c r="E98" s="2311" t="s">
        <v>325</v>
      </c>
      <c r="F98" s="2311">
        <f t="array" ref="F98">IF(OR(H89:H91&lt;0),'05. Reserves Required Levels'!E24-SUM('14. Priority of Payments '!H89:H91),0)</f>
        <v>0</v>
      </c>
      <c r="G98" s="2323">
        <f t="shared" si="35"/>
        <v>0</v>
      </c>
      <c r="H98" s="2308">
        <f t="shared" si="34"/>
        <v>0</v>
      </c>
      <c r="I98" s="2309">
        <f t="shared" si="36"/>
        <v>0</v>
      </c>
      <c r="J98" s="280"/>
      <c r="K98" s="963"/>
      <c r="M98" s="961"/>
    </row>
    <row r="99" spans="1:14" s="2324" customFormat="1" ht="26.25" customHeight="1">
      <c r="B99" s="2303" t="s">
        <v>1399</v>
      </c>
      <c r="C99" s="2310" t="s">
        <v>589</v>
      </c>
      <c r="D99" s="2305" t="s">
        <v>3168</v>
      </c>
      <c r="E99" s="2311" t="s">
        <v>325</v>
      </c>
      <c r="F99" s="2311">
        <f>IF(AND(OR(H93&lt;0),H98&lt;0),'05. Reserves Required Levels'!E37-SUM('14. Priority of Payments '!H93),0)</f>
        <v>0</v>
      </c>
      <c r="G99" s="2323">
        <f t="shared" si="35"/>
        <v>0</v>
      </c>
      <c r="H99" s="2308">
        <f t="shared" si="34"/>
        <v>0</v>
      </c>
      <c r="I99" s="2309">
        <f t="shared" si="36"/>
        <v>0</v>
      </c>
      <c r="K99" s="963"/>
      <c r="L99" s="280"/>
      <c r="M99" s="961"/>
    </row>
    <row r="100" spans="1:14" ht="24" customHeight="1">
      <c r="B100" s="2303" t="s">
        <v>1478</v>
      </c>
      <c r="C100" s="2310" t="s">
        <v>589</v>
      </c>
      <c r="D100" s="2305" t="s">
        <v>3166</v>
      </c>
      <c r="E100" s="2311" t="s">
        <v>325</v>
      </c>
      <c r="F100" s="2311">
        <f>IF(AND(OR(H95&lt;0),H99&lt;0),'05. Reserves Required Levels'!E37-SUM('14. Priority of Payments '!H95),0)</f>
        <v>0</v>
      </c>
      <c r="G100" s="2323">
        <f t="shared" si="35"/>
        <v>0</v>
      </c>
      <c r="H100" s="2308">
        <f t="shared" si="34"/>
        <v>0</v>
      </c>
      <c r="I100" s="2309">
        <f t="shared" si="36"/>
        <v>0</v>
      </c>
      <c r="J100" s="458"/>
      <c r="K100" s="963"/>
      <c r="M100" s="961"/>
    </row>
    <row r="101" spans="1:14" ht="23.25" customHeight="1">
      <c r="B101" s="2315" t="s">
        <v>590</v>
      </c>
      <c r="C101" s="2315"/>
      <c r="D101" s="2316"/>
      <c r="E101" s="2317"/>
      <c r="F101" s="2317"/>
      <c r="G101" s="2317"/>
      <c r="H101" s="2317"/>
      <c r="I101" s="2318">
        <f>I100</f>
        <v>0</v>
      </c>
      <c r="J101" s="1075" t="str">
        <f>IF(ROUND(I101,1)&lt;0,"KO","OK")</f>
        <v>OK</v>
      </c>
      <c r="K101" s="963"/>
      <c r="M101" s="961"/>
    </row>
    <row r="102" spans="1:14" ht="14.25" customHeight="1">
      <c r="A102" s="961"/>
      <c r="B102" s="964"/>
      <c r="C102" s="964"/>
      <c r="D102" s="964"/>
      <c r="F102" s="458"/>
      <c r="K102" s="963"/>
    </row>
    <row r="103" spans="1:14" s="2324" customFormat="1" ht="21.75" customHeight="1">
      <c r="B103" s="2487" t="s">
        <v>1648</v>
      </c>
      <c r="C103" s="2488" t="s">
        <v>3585</v>
      </c>
      <c r="D103" s="2488"/>
      <c r="E103" s="2489"/>
      <c r="F103" s="2490"/>
      <c r="G103" s="2491" t="s">
        <v>580</v>
      </c>
      <c r="H103" s="2491"/>
      <c r="I103" s="2491" t="s">
        <v>581</v>
      </c>
      <c r="K103" s="2325"/>
    </row>
    <row r="104" spans="1:14" ht="15" customHeight="1">
      <c r="B104" s="2483" t="s">
        <v>582</v>
      </c>
      <c r="C104" s="2492"/>
      <c r="D104" s="2485"/>
      <c r="E104" s="2298"/>
      <c r="F104" s="2302" t="s">
        <v>583</v>
      </c>
      <c r="G104" s="2302" t="s">
        <v>584</v>
      </c>
      <c r="H104" s="2302" t="s">
        <v>3082</v>
      </c>
      <c r="I104" s="2286">
        <f>INPUT_OUTPUT!AJ3</f>
        <v>0</v>
      </c>
      <c r="J104" s="280"/>
    </row>
    <row r="105" spans="1:14" ht="30" customHeight="1">
      <c r="B105" s="2303">
        <v>1</v>
      </c>
      <c r="C105" s="2304" t="s">
        <v>585</v>
      </c>
      <c r="D105" s="2282" t="s">
        <v>3186</v>
      </c>
      <c r="E105" s="2307" t="s">
        <v>3185</v>
      </c>
      <c r="F105" s="2486">
        <f>F25</f>
        <v>5959507.2699999996</v>
      </c>
      <c r="G105" s="2308">
        <f>F105</f>
        <v>5959507.2699999996</v>
      </c>
      <c r="H105" s="2308">
        <f>F105-G105</f>
        <v>0</v>
      </c>
      <c r="I105" s="2309">
        <f>I104+G105</f>
        <v>5959507.2699999996</v>
      </c>
      <c r="J105" s="280"/>
    </row>
    <row r="106" spans="1:14" ht="38.25">
      <c r="B106" s="2303">
        <v>2</v>
      </c>
      <c r="C106" s="2304" t="s">
        <v>585</v>
      </c>
      <c r="D106" s="2282" t="s">
        <v>3242</v>
      </c>
      <c r="E106" s="2307" t="s">
        <v>325</v>
      </c>
      <c r="F106" s="2486">
        <f>F73</f>
        <v>0</v>
      </c>
      <c r="G106" s="2308">
        <f t="shared" ref="G106" si="38">F106</f>
        <v>0</v>
      </c>
      <c r="H106" s="2308">
        <f t="shared" ref="H106" si="39">F106-G106</f>
        <v>0</v>
      </c>
      <c r="I106" s="2309">
        <f>I105+G106</f>
        <v>5959507.2699999996</v>
      </c>
      <c r="J106" s="280"/>
    </row>
    <row r="107" spans="1:14">
      <c r="B107" s="2303">
        <v>3</v>
      </c>
      <c r="C107" s="2304" t="s">
        <v>585</v>
      </c>
      <c r="D107" s="2282" t="s">
        <v>592</v>
      </c>
      <c r="E107" s="2307" t="s">
        <v>325</v>
      </c>
      <c r="F107" s="2486">
        <f>SAISIES!E2</f>
        <v>0</v>
      </c>
      <c r="G107" s="2308">
        <f t="shared" ref="G107" si="40">F107</f>
        <v>0</v>
      </c>
      <c r="H107" s="2308">
        <f t="shared" ref="H107" si="41">F107-G107</f>
        <v>0</v>
      </c>
      <c r="I107" s="2309">
        <f>I106+G107</f>
        <v>5959507.2699999996</v>
      </c>
      <c r="J107" s="280"/>
    </row>
    <row r="108" spans="1:14" ht="33.75" customHeight="1">
      <c r="B108" s="2303">
        <v>1</v>
      </c>
      <c r="C108" s="2310" t="s">
        <v>589</v>
      </c>
      <c r="D108" s="2282" t="s">
        <v>3189</v>
      </c>
      <c r="E108" s="2323" t="s">
        <v>325</v>
      </c>
      <c r="F108" s="2314">
        <f>'03. Asset follow up'!E74</f>
        <v>0</v>
      </c>
      <c r="G108" s="2314">
        <f>F108</f>
        <v>0</v>
      </c>
      <c r="H108" s="2314">
        <f>F108-G108</f>
        <v>0</v>
      </c>
      <c r="I108" s="2309">
        <f>I107+G108</f>
        <v>5959507.2699999996</v>
      </c>
      <c r="J108" s="280"/>
    </row>
    <row r="109" spans="1:14" ht="32.25" customHeight="1">
      <c r="B109" s="2303">
        <v>2</v>
      </c>
      <c r="C109" s="2310" t="s">
        <v>589</v>
      </c>
      <c r="D109" s="2282" t="s">
        <v>3190</v>
      </c>
      <c r="E109" s="2323" t="s">
        <v>325</v>
      </c>
      <c r="F109" s="2314">
        <f>'03. Asset follow up'!E80</f>
        <v>0</v>
      </c>
      <c r="G109" s="2314">
        <f>F109</f>
        <v>0</v>
      </c>
      <c r="H109" s="2314">
        <f>F109-G109</f>
        <v>0</v>
      </c>
      <c r="I109" s="2309">
        <f t="shared" ref="I109" si="42">I108+G109</f>
        <v>5959507.2699999996</v>
      </c>
      <c r="J109" s="280"/>
      <c r="L109" s="458"/>
      <c r="N109" s="1972"/>
    </row>
    <row r="110" spans="1:14" ht="32.25" customHeight="1">
      <c r="B110" s="2287">
        <v>3</v>
      </c>
      <c r="C110" s="2310" t="s">
        <v>589</v>
      </c>
      <c r="D110" s="2282" t="s">
        <v>592</v>
      </c>
      <c r="E110" s="2323" t="s">
        <v>325</v>
      </c>
      <c r="F110" s="2314">
        <f>F107</f>
        <v>0</v>
      </c>
      <c r="G110" s="2314">
        <f>F110</f>
        <v>0</v>
      </c>
      <c r="H110" s="2314">
        <f>F110-G110</f>
        <v>0</v>
      </c>
      <c r="I110" s="2309">
        <f t="shared" ref="I110" si="43">I109+G110</f>
        <v>5959507.2699999996</v>
      </c>
      <c r="J110" s="280"/>
      <c r="L110" s="458"/>
      <c r="N110" s="1972"/>
    </row>
    <row r="111" spans="1:14" ht="34.5" customHeight="1">
      <c r="B111" s="3012" t="s">
        <v>590</v>
      </c>
      <c r="C111" s="3013"/>
      <c r="D111" s="2317"/>
      <c r="E111" s="2317"/>
      <c r="F111" s="2317"/>
      <c r="G111" s="2318"/>
      <c r="H111" s="2318"/>
      <c r="I111" s="2318">
        <f>I110</f>
        <v>5959507.2699999996</v>
      </c>
      <c r="J111" s="1075" t="str">
        <f>IF(ROUND(I111,1)&lt;0,"KO","OK")</f>
        <v>OK</v>
      </c>
      <c r="K111" s="968"/>
    </row>
    <row r="112" spans="1:14" ht="14.25" customHeight="1">
      <c r="A112" s="961"/>
      <c r="B112" s="964"/>
      <c r="C112" s="964"/>
      <c r="D112" s="964"/>
      <c r="F112" s="458"/>
      <c r="K112" s="963"/>
    </row>
    <row r="113" spans="1:14" s="2324" customFormat="1" ht="21.75" customHeight="1">
      <c r="B113" s="2487" t="s">
        <v>1648</v>
      </c>
      <c r="C113" s="2488" t="s">
        <v>3586</v>
      </c>
      <c r="D113" s="2488"/>
      <c r="E113" s="2489"/>
      <c r="F113" s="2490"/>
      <c r="G113" s="2491" t="s">
        <v>580</v>
      </c>
      <c r="H113" s="2491"/>
      <c r="I113" s="2491" t="s">
        <v>581</v>
      </c>
      <c r="K113" s="2325"/>
    </row>
    <row r="114" spans="1:14" ht="15" customHeight="1">
      <c r="B114" s="2483" t="s">
        <v>582</v>
      </c>
      <c r="C114" s="2492"/>
      <c r="D114" s="2485"/>
      <c r="E114" s="2298"/>
      <c r="F114" s="2302" t="s">
        <v>583</v>
      </c>
      <c r="G114" s="2302" t="s">
        <v>584</v>
      </c>
      <c r="H114" s="2302" t="s">
        <v>3082</v>
      </c>
      <c r="I114" s="2286">
        <f>INPUT_OUTPUT!AL3</f>
        <v>0</v>
      </c>
      <c r="J114" s="280"/>
    </row>
    <row r="115" spans="1:14" ht="30" customHeight="1">
      <c r="B115" s="2303">
        <v>1</v>
      </c>
      <c r="C115" s="2304" t="s">
        <v>585</v>
      </c>
      <c r="D115" s="2282" t="s">
        <v>593</v>
      </c>
      <c r="E115" s="2307" t="s">
        <v>594</v>
      </c>
      <c r="F115" s="2486">
        <f>IF(MngtPeriod=0,'05. Reserves Required Levels'!E22)</f>
        <v>7755000</v>
      </c>
      <c r="G115" s="2308">
        <f>F115</f>
        <v>7755000</v>
      </c>
      <c r="H115" s="2308">
        <f>F115-G115</f>
        <v>0</v>
      </c>
      <c r="I115" s="2309">
        <f>I114+G115</f>
        <v>7755000</v>
      </c>
      <c r="J115" s="280"/>
    </row>
    <row r="116" spans="1:14" ht="29.25" customHeight="1">
      <c r="B116" s="2303">
        <v>2</v>
      </c>
      <c r="C116" s="2304" t="s">
        <v>585</v>
      </c>
      <c r="D116" s="2282" t="s">
        <v>2805</v>
      </c>
      <c r="E116" s="2307" t="s">
        <v>325</v>
      </c>
      <c r="F116" s="2486">
        <f>SAISIES!F2</f>
        <v>0</v>
      </c>
      <c r="G116" s="2308">
        <f t="shared" ref="G116:G117" si="44">F116</f>
        <v>0</v>
      </c>
      <c r="H116" s="2308">
        <f t="shared" ref="H116:H117" si="45">F116-G116</f>
        <v>0</v>
      </c>
      <c r="I116" s="2309">
        <f>I115+G116</f>
        <v>7755000</v>
      </c>
      <c r="J116" s="280"/>
    </row>
    <row r="117" spans="1:14" ht="25.5">
      <c r="B117" s="2303">
        <v>3</v>
      </c>
      <c r="C117" s="2304" t="s">
        <v>585</v>
      </c>
      <c r="D117" s="2282" t="s">
        <v>595</v>
      </c>
      <c r="E117" s="2307" t="s">
        <v>325</v>
      </c>
      <c r="F117" s="2486">
        <f>F43</f>
        <v>0</v>
      </c>
      <c r="G117" s="2308">
        <f t="shared" si="44"/>
        <v>0</v>
      </c>
      <c r="H117" s="2308">
        <f t="shared" si="45"/>
        <v>0</v>
      </c>
      <c r="I117" s="2309">
        <f>I116+G117</f>
        <v>7755000</v>
      </c>
      <c r="J117" s="280"/>
    </row>
    <row r="118" spans="1:14" ht="33.75" customHeight="1">
      <c r="B118" s="2303">
        <v>1</v>
      </c>
      <c r="C118" s="2310" t="s">
        <v>589</v>
      </c>
      <c r="D118" s="2282" t="s">
        <v>3180</v>
      </c>
      <c r="E118" s="2323" t="s">
        <v>325</v>
      </c>
      <c r="F118" s="2323">
        <f>'05. Reserves Required Levels'!E23</f>
        <v>0</v>
      </c>
      <c r="G118" s="2314">
        <f>F118</f>
        <v>0</v>
      </c>
      <c r="H118" s="2314">
        <f>F118-G118</f>
        <v>0</v>
      </c>
      <c r="I118" s="2309">
        <f>I117-G118</f>
        <v>7755000</v>
      </c>
      <c r="J118" s="280"/>
    </row>
    <row r="119" spans="1:14" ht="32.25" customHeight="1">
      <c r="B119" s="2303">
        <v>2</v>
      </c>
      <c r="C119" s="2310" t="s">
        <v>589</v>
      </c>
      <c r="D119" s="2282" t="s">
        <v>3122</v>
      </c>
      <c r="E119" s="2323" t="s">
        <v>325</v>
      </c>
      <c r="F119" s="2323">
        <f>F116</f>
        <v>0</v>
      </c>
      <c r="G119" s="2314">
        <f>F119</f>
        <v>0</v>
      </c>
      <c r="H119" s="2314">
        <f>F119-G119</f>
        <v>0</v>
      </c>
      <c r="I119" s="2309">
        <f>I118-G119</f>
        <v>7755000</v>
      </c>
      <c r="J119" s="280"/>
      <c r="L119" s="458"/>
      <c r="N119" s="1972"/>
    </row>
    <row r="120" spans="1:14" ht="32.25" customHeight="1">
      <c r="B120" s="2303">
        <v>3</v>
      </c>
      <c r="C120" s="2310" t="s">
        <v>589</v>
      </c>
      <c r="D120" s="2497" t="s">
        <v>3191</v>
      </c>
      <c r="E120" s="2323" t="s">
        <v>325</v>
      </c>
      <c r="F120" s="2323">
        <f>F98</f>
        <v>0</v>
      </c>
      <c r="G120" s="2314">
        <f>F120</f>
        <v>0</v>
      </c>
      <c r="H120" s="2314">
        <f>F120-G120</f>
        <v>0</v>
      </c>
      <c r="I120" s="2309">
        <f>I119-G120</f>
        <v>7755000</v>
      </c>
      <c r="J120" s="280"/>
      <c r="L120" s="458"/>
      <c r="N120" s="1972"/>
    </row>
    <row r="121" spans="1:14" ht="34.5" customHeight="1">
      <c r="A121" s="2315"/>
      <c r="B121" s="3012" t="s">
        <v>590</v>
      </c>
      <c r="C121" s="3013"/>
      <c r="D121" s="2317"/>
      <c r="E121" s="2317"/>
      <c r="F121" s="2317"/>
      <c r="G121" s="2318"/>
      <c r="H121" s="2318"/>
      <c r="I121" s="2318">
        <f>I120</f>
        <v>7755000</v>
      </c>
      <c r="J121" s="1075" t="str">
        <f>IF(I121&lt;='05. Reserves Required Levels'!E24,"OK","ATTENTION")</f>
        <v>OK</v>
      </c>
      <c r="K121" s="962"/>
    </row>
    <row r="122" spans="1:14">
      <c r="B122" s="911"/>
      <c r="C122" s="1879"/>
      <c r="D122" s="1879"/>
      <c r="E122" s="1879"/>
      <c r="F122" s="1879"/>
      <c r="G122" s="1879"/>
      <c r="H122" s="1879"/>
      <c r="I122" s="1887"/>
      <c r="J122" s="280"/>
      <c r="K122" s="962"/>
    </row>
    <row r="123" spans="1:14" s="961" customFormat="1" ht="24.75" customHeight="1">
      <c r="A123" s="2493"/>
      <c r="B123" s="2472" t="s">
        <v>1611</v>
      </c>
      <c r="C123" s="2488" t="s">
        <v>3587</v>
      </c>
      <c r="D123" s="2482"/>
      <c r="E123" s="2474"/>
      <c r="F123" s="2475"/>
      <c r="G123" s="2476" t="s">
        <v>580</v>
      </c>
      <c r="H123" s="2476"/>
      <c r="I123" s="2476" t="s">
        <v>581</v>
      </c>
      <c r="J123" s="280"/>
      <c r="K123" s="965"/>
      <c r="L123" s="280"/>
    </row>
    <row r="124" spans="1:14" s="961" customFormat="1" ht="15" customHeight="1">
      <c r="A124" s="964"/>
      <c r="B124" s="2483" t="s">
        <v>582</v>
      </c>
      <c r="C124" s="2492"/>
      <c r="D124" s="2485"/>
      <c r="E124" s="2298"/>
      <c r="F124" s="2302" t="s">
        <v>583</v>
      </c>
      <c r="G124" s="2302" t="s">
        <v>584</v>
      </c>
      <c r="H124" s="2302" t="s">
        <v>3082</v>
      </c>
      <c r="I124" s="2286">
        <f>INPUT_OUTPUT!AN3</f>
        <v>0</v>
      </c>
      <c r="J124" s="280"/>
      <c r="K124" s="965"/>
      <c r="L124" s="280"/>
    </row>
    <row r="125" spans="1:14" s="961" customFormat="1" ht="35.25" customHeight="1">
      <c r="A125" s="964"/>
      <c r="B125" s="2303">
        <v>1</v>
      </c>
      <c r="C125" s="2304" t="s">
        <v>585</v>
      </c>
      <c r="D125" s="2282" t="s">
        <v>593</v>
      </c>
      <c r="E125" s="2307" t="s">
        <v>594</v>
      </c>
      <c r="F125" s="2308">
        <f>IF(MngtPeriod=0,'05. Reserves Required Levels'!E35)</f>
        <v>5170000</v>
      </c>
      <c r="G125" s="2308">
        <f>F125</f>
        <v>5170000</v>
      </c>
      <c r="H125" s="2308">
        <f>F125-G125</f>
        <v>0</v>
      </c>
      <c r="I125" s="2309">
        <f>I124+G125</f>
        <v>5170000</v>
      </c>
      <c r="J125" s="280"/>
      <c r="K125" s="280"/>
      <c r="L125" s="280"/>
    </row>
    <row r="126" spans="1:14" s="961" customFormat="1" ht="33" customHeight="1">
      <c r="A126" s="964"/>
      <c r="B126" s="2303">
        <v>2</v>
      </c>
      <c r="C126" s="2304" t="s">
        <v>585</v>
      </c>
      <c r="D126" s="2282" t="s">
        <v>2805</v>
      </c>
      <c r="E126" s="2307" t="s">
        <v>325</v>
      </c>
      <c r="F126" s="2308">
        <f>SAISIES!G2</f>
        <v>0</v>
      </c>
      <c r="G126" s="2308">
        <f t="shared" ref="G126:G127" si="46">F126</f>
        <v>0</v>
      </c>
      <c r="H126" s="2308">
        <f t="shared" ref="H126:H127" si="47">F126-G126</f>
        <v>0</v>
      </c>
      <c r="I126" s="2309">
        <f>I125+G126</f>
        <v>5170000</v>
      </c>
      <c r="J126" s="280"/>
      <c r="K126" s="280"/>
      <c r="L126" s="280"/>
    </row>
    <row r="127" spans="1:14" s="961" customFormat="1" ht="36.75" customHeight="1">
      <c r="A127" s="964"/>
      <c r="B127" s="2303">
        <v>3</v>
      </c>
      <c r="C127" s="2304" t="s">
        <v>585</v>
      </c>
      <c r="D127" s="2282" t="s">
        <v>595</v>
      </c>
      <c r="E127" s="2307" t="s">
        <v>325</v>
      </c>
      <c r="F127" s="2308">
        <f>F46</f>
        <v>0</v>
      </c>
      <c r="G127" s="2308">
        <f t="shared" si="46"/>
        <v>0</v>
      </c>
      <c r="H127" s="2308">
        <f t="shared" si="47"/>
        <v>0</v>
      </c>
      <c r="I127" s="2309">
        <f>I126+G127</f>
        <v>5170000</v>
      </c>
      <c r="J127" s="280"/>
      <c r="K127" s="280"/>
      <c r="L127" s="280"/>
    </row>
    <row r="128" spans="1:14" s="961" customFormat="1" ht="36.75" customHeight="1">
      <c r="A128" s="964"/>
      <c r="B128" s="2303">
        <v>1</v>
      </c>
      <c r="C128" s="2310" t="s">
        <v>589</v>
      </c>
      <c r="D128" s="2282" t="s">
        <v>3181</v>
      </c>
      <c r="E128" s="2323" t="s">
        <v>325</v>
      </c>
      <c r="F128" s="2323">
        <f>'05. Reserves Required Levels'!E36</f>
        <v>0</v>
      </c>
      <c r="G128" s="2314">
        <f>F128</f>
        <v>0</v>
      </c>
      <c r="H128" s="2314">
        <f>F128-G128</f>
        <v>0</v>
      </c>
      <c r="I128" s="2309">
        <f>I127-G128</f>
        <v>5170000</v>
      </c>
      <c r="J128" s="280"/>
      <c r="K128" s="280"/>
      <c r="L128" s="280"/>
    </row>
    <row r="129" spans="1:12" s="961" customFormat="1" ht="19.5" customHeight="1">
      <c r="A129" s="964"/>
      <c r="B129" s="2303">
        <v>2</v>
      </c>
      <c r="C129" s="2310" t="s">
        <v>589</v>
      </c>
      <c r="D129" s="2282" t="s">
        <v>3122</v>
      </c>
      <c r="E129" s="2323" t="s">
        <v>325</v>
      </c>
      <c r="F129" s="2323">
        <f>F126</f>
        <v>0</v>
      </c>
      <c r="G129" s="2314">
        <f>F129</f>
        <v>0</v>
      </c>
      <c r="H129" s="2314">
        <f>F129-G129</f>
        <v>0</v>
      </c>
      <c r="I129" s="2309">
        <f>I128-G129</f>
        <v>5170000</v>
      </c>
      <c r="J129" s="280"/>
      <c r="K129" s="280"/>
      <c r="L129" s="280"/>
    </row>
    <row r="130" spans="1:12" s="961" customFormat="1" ht="19.5" customHeight="1">
      <c r="A130" s="964"/>
      <c r="B130" s="2303">
        <v>3</v>
      </c>
      <c r="C130" s="2310" t="s">
        <v>589</v>
      </c>
      <c r="D130" s="2497" t="s">
        <v>3192</v>
      </c>
      <c r="E130" s="2323" t="s">
        <v>325</v>
      </c>
      <c r="F130" s="2323">
        <f>F99</f>
        <v>0</v>
      </c>
      <c r="G130" s="2314">
        <f>F130</f>
        <v>0</v>
      </c>
      <c r="H130" s="2314">
        <f>F130-G130</f>
        <v>0</v>
      </c>
      <c r="I130" s="2309">
        <f>I129-G130</f>
        <v>5170000</v>
      </c>
      <c r="J130" s="280"/>
      <c r="K130" s="280"/>
      <c r="L130" s="280"/>
    </row>
    <row r="131" spans="1:12" s="961" customFormat="1" ht="21.75" customHeight="1">
      <c r="A131" s="964"/>
      <c r="B131" s="2492" t="s">
        <v>590</v>
      </c>
      <c r="C131" s="2485"/>
      <c r="D131" s="2478"/>
      <c r="E131" s="2479"/>
      <c r="F131" s="2480"/>
      <c r="G131" s="2481"/>
      <c r="H131" s="2481"/>
      <c r="I131" s="2481">
        <f>I130</f>
        <v>5170000</v>
      </c>
      <c r="J131" s="1075" t="str">
        <f>IF(I131&lt;='05. Reserves Required Levels'!E37,"OK","ATTENTION")</f>
        <v>OK</v>
      </c>
      <c r="K131" s="280"/>
      <c r="L131" s="280"/>
    </row>
    <row r="132" spans="1:12" s="1234" customFormat="1" ht="13.5" customHeight="1">
      <c r="A132" s="1231"/>
      <c r="B132" s="1034"/>
      <c r="C132" s="1034"/>
      <c r="D132" s="1034"/>
      <c r="E132" s="1877"/>
      <c r="F132" s="1878"/>
      <c r="G132" s="2494"/>
      <c r="H132" s="2494"/>
      <c r="I132" s="2494"/>
      <c r="J132" s="2495"/>
      <c r="K132" s="1233"/>
      <c r="L132" s="1052"/>
    </row>
    <row r="133" spans="1:12" s="961" customFormat="1" ht="19.5" customHeight="1">
      <c r="A133" s="964"/>
      <c r="B133" s="2472" t="s">
        <v>3182</v>
      </c>
      <c r="C133" s="2488" t="s">
        <v>3588</v>
      </c>
      <c r="D133" s="2482"/>
      <c r="E133" s="2474"/>
      <c r="F133" s="2475"/>
      <c r="G133" s="2476" t="s">
        <v>580</v>
      </c>
      <c r="H133" s="2476"/>
      <c r="I133" s="2476" t="s">
        <v>581</v>
      </c>
      <c r="J133" s="280"/>
      <c r="K133" s="965"/>
      <c r="L133" s="280"/>
    </row>
    <row r="134" spans="1:12" s="961" customFormat="1" ht="15" customHeight="1">
      <c r="A134" s="964"/>
      <c r="B134" s="2483" t="s">
        <v>582</v>
      </c>
      <c r="C134" s="2492"/>
      <c r="D134" s="2485"/>
      <c r="E134" s="2298"/>
      <c r="F134" s="2302" t="s">
        <v>583</v>
      </c>
      <c r="G134" s="2302" t="s">
        <v>584</v>
      </c>
      <c r="H134" s="2302" t="s">
        <v>3082</v>
      </c>
      <c r="I134" s="2286">
        <f>INPUT_OUTPUT!AP3</f>
        <v>0</v>
      </c>
      <c r="J134" s="280"/>
      <c r="K134" s="280"/>
      <c r="L134" s="280"/>
    </row>
    <row r="135" spans="1:12" s="961" customFormat="1" ht="21" customHeight="1">
      <c r="A135" s="964"/>
      <c r="B135" s="2303">
        <v>1</v>
      </c>
      <c r="C135" s="2304" t="s">
        <v>585</v>
      </c>
      <c r="D135" s="2282" t="s">
        <v>593</v>
      </c>
      <c r="E135" s="2307" t="s">
        <v>594</v>
      </c>
      <c r="F135" s="2308">
        <f>IF(MngtPeriod=0,'05. Reserves Required Levels'!E48)</f>
        <v>5640000</v>
      </c>
      <c r="G135" s="2308">
        <f>F135</f>
        <v>5640000</v>
      </c>
      <c r="H135" s="2308">
        <f>F135-G135</f>
        <v>0</v>
      </c>
      <c r="I135" s="2309">
        <f>I134+G135</f>
        <v>5640000</v>
      </c>
      <c r="J135" s="280"/>
      <c r="K135" s="280"/>
      <c r="L135" s="280"/>
    </row>
    <row r="136" spans="1:12" s="961" customFormat="1" ht="25.5" customHeight="1">
      <c r="A136" s="964"/>
      <c r="B136" s="2303">
        <v>2</v>
      </c>
      <c r="C136" s="2304" t="s">
        <v>585</v>
      </c>
      <c r="D136" s="2282" t="s">
        <v>3183</v>
      </c>
      <c r="E136" s="2307" t="s">
        <v>325</v>
      </c>
      <c r="F136" s="2308">
        <f>SAISIES!H2</f>
        <v>0</v>
      </c>
      <c r="G136" s="2308">
        <f t="shared" ref="G136:G137" si="48">F136</f>
        <v>0</v>
      </c>
      <c r="H136" s="2308">
        <f t="shared" ref="H136:H137" si="49">F136-G136</f>
        <v>0</v>
      </c>
      <c r="I136" s="2309">
        <f>I135+G136</f>
        <v>5640000</v>
      </c>
      <c r="J136" s="280"/>
      <c r="K136" s="280"/>
      <c r="L136" s="280"/>
    </row>
    <row r="137" spans="1:12" s="961" customFormat="1" ht="24.75" customHeight="1">
      <c r="A137" s="964"/>
      <c r="B137" s="2303">
        <v>3</v>
      </c>
      <c r="C137" s="2304" t="s">
        <v>585</v>
      </c>
      <c r="D137" s="2282" t="s">
        <v>595</v>
      </c>
      <c r="E137" s="2307" t="s">
        <v>325</v>
      </c>
      <c r="F137" s="2308">
        <f>F49</f>
        <v>0</v>
      </c>
      <c r="G137" s="2308">
        <f t="shared" si="48"/>
        <v>0</v>
      </c>
      <c r="H137" s="2308">
        <f t="shared" si="49"/>
        <v>0</v>
      </c>
      <c r="I137" s="2309">
        <f>I136+G137</f>
        <v>5640000</v>
      </c>
      <c r="J137" s="280"/>
      <c r="K137" s="280"/>
      <c r="L137" s="280"/>
    </row>
    <row r="138" spans="1:12" s="961" customFormat="1" ht="34.5" customHeight="1">
      <c r="A138" s="964"/>
      <c r="B138" s="2303">
        <v>1</v>
      </c>
      <c r="C138" s="2310" t="s">
        <v>589</v>
      </c>
      <c r="D138" s="2282" t="s">
        <v>3184</v>
      </c>
      <c r="E138" s="2323" t="s">
        <v>325</v>
      </c>
      <c r="F138" s="2323">
        <f>'05. Reserves Required Levels'!E49</f>
        <v>0</v>
      </c>
      <c r="G138" s="2314">
        <f>F138</f>
        <v>0</v>
      </c>
      <c r="H138" s="2314">
        <f>F138-G138</f>
        <v>0</v>
      </c>
      <c r="I138" s="2309">
        <f>I137-G138</f>
        <v>5640000</v>
      </c>
      <c r="J138" s="280"/>
      <c r="K138" s="280"/>
      <c r="L138" s="280"/>
    </row>
    <row r="139" spans="1:12" s="961" customFormat="1" ht="19.5" customHeight="1">
      <c r="A139" s="964"/>
      <c r="B139" s="2303">
        <v>2</v>
      </c>
      <c r="C139" s="2310" t="s">
        <v>589</v>
      </c>
      <c r="D139" s="2282" t="s">
        <v>3122</v>
      </c>
      <c r="E139" s="2323" t="s">
        <v>325</v>
      </c>
      <c r="F139" s="2323">
        <f>F136</f>
        <v>0</v>
      </c>
      <c r="G139" s="2314">
        <f>F139</f>
        <v>0</v>
      </c>
      <c r="H139" s="2314">
        <f>F139-G139</f>
        <v>0</v>
      </c>
      <c r="I139" s="2309">
        <f>I138-G139</f>
        <v>5640000</v>
      </c>
      <c r="J139" s="280"/>
      <c r="K139" s="280"/>
      <c r="L139" s="280"/>
    </row>
    <row r="140" spans="1:12" s="961" customFormat="1" ht="19.5" customHeight="1">
      <c r="A140" s="964"/>
      <c r="B140" s="2303">
        <v>3</v>
      </c>
      <c r="C140" s="2310" t="s">
        <v>589</v>
      </c>
      <c r="D140" s="2497" t="s">
        <v>3193</v>
      </c>
      <c r="E140" s="2323" t="s">
        <v>325</v>
      </c>
      <c r="F140" s="2323">
        <f>F100</f>
        <v>0</v>
      </c>
      <c r="G140" s="2314">
        <f>F140</f>
        <v>0</v>
      </c>
      <c r="H140" s="2314">
        <f>F140-G140</f>
        <v>0</v>
      </c>
      <c r="I140" s="2309">
        <f>I139-G140</f>
        <v>5640000</v>
      </c>
      <c r="J140" s="280"/>
      <c r="K140" s="280"/>
      <c r="L140" s="280"/>
    </row>
    <row r="141" spans="1:12" s="961" customFormat="1" ht="19.5" customHeight="1">
      <c r="A141" s="964"/>
      <c r="B141" s="2492" t="s">
        <v>590</v>
      </c>
      <c r="C141" s="2485"/>
      <c r="D141" s="2478"/>
      <c r="E141" s="2479"/>
      <c r="F141" s="2480"/>
      <c r="G141" s="2481"/>
      <c r="H141" s="2481"/>
      <c r="I141" s="2481">
        <f>I140</f>
        <v>5640000</v>
      </c>
      <c r="J141" s="1075" t="str">
        <f>IF(I141&lt;='05. Reserves Required Levels'!E50,"OK","ATTENTION")</f>
        <v>OK</v>
      </c>
      <c r="K141" s="965"/>
      <c r="L141" s="280"/>
    </row>
    <row r="142" spans="1:12" s="1234" customFormat="1" ht="13.5" customHeight="1">
      <c r="A142" s="1231"/>
      <c r="B142" s="1034"/>
      <c r="C142" s="1034"/>
      <c r="D142" s="1034"/>
      <c r="E142" s="1877"/>
      <c r="F142" s="1878"/>
      <c r="G142" s="2494"/>
      <c r="H142" s="2494"/>
      <c r="I142" s="2494"/>
      <c r="J142" s="2495"/>
      <c r="K142" s="1233"/>
      <c r="L142" s="1052"/>
    </row>
    <row r="143" spans="1:12" s="961" customFormat="1" ht="19.5" customHeight="1">
      <c r="A143" s="280"/>
      <c r="B143" s="2472" t="s">
        <v>1612</v>
      </c>
      <c r="C143" s="2488" t="s">
        <v>3589</v>
      </c>
      <c r="D143" s="2474"/>
      <c r="E143" s="2474"/>
      <c r="F143" s="2475"/>
      <c r="G143" s="2476" t="s">
        <v>580</v>
      </c>
      <c r="H143" s="2476"/>
      <c r="I143" s="2476" t="s">
        <v>581</v>
      </c>
      <c r="J143" s="280"/>
      <c r="K143" s="965"/>
      <c r="L143" s="280"/>
    </row>
    <row r="144" spans="1:12" s="961" customFormat="1" ht="15" customHeight="1">
      <c r="A144" s="280"/>
      <c r="B144" s="2492" t="s">
        <v>582</v>
      </c>
      <c r="C144" s="2485"/>
      <c r="D144" s="2298"/>
      <c r="E144" s="2302"/>
      <c r="F144" s="2302" t="s">
        <v>583</v>
      </c>
      <c r="G144" s="2302" t="s">
        <v>584</v>
      </c>
      <c r="H144" s="2302" t="s">
        <v>3082</v>
      </c>
      <c r="I144" s="2286">
        <f>INPUT_OUTPUT!AR3</f>
        <v>0</v>
      </c>
      <c r="J144" s="280"/>
      <c r="K144" s="965"/>
      <c r="L144" s="280"/>
    </row>
    <row r="145" spans="1:13" s="961" customFormat="1" ht="18.75" customHeight="1">
      <c r="A145" s="280"/>
      <c r="B145" s="2303">
        <v>1</v>
      </c>
      <c r="C145" s="2304" t="s">
        <v>585</v>
      </c>
      <c r="D145" s="2282" t="s">
        <v>596</v>
      </c>
      <c r="E145" s="2307" t="s">
        <v>594</v>
      </c>
      <c r="F145" s="2308">
        <v>0</v>
      </c>
      <c r="G145" s="2308">
        <f>F145</f>
        <v>0</v>
      </c>
      <c r="H145" s="2308">
        <f>F145-G145</f>
        <v>0</v>
      </c>
      <c r="I145" s="2309">
        <f>I144+G145</f>
        <v>0</v>
      </c>
      <c r="J145" s="280"/>
      <c r="L145" s="280"/>
    </row>
    <row r="146" spans="1:13" s="961" customFormat="1" ht="18.75" customHeight="1">
      <c r="A146" s="280"/>
      <c r="B146" s="2303">
        <v>2</v>
      </c>
      <c r="C146" s="2304" t="s">
        <v>585</v>
      </c>
      <c r="D146" s="2282" t="s">
        <v>3088</v>
      </c>
      <c r="E146" s="2307" t="s">
        <v>325</v>
      </c>
      <c r="F146" s="2308">
        <f>SAISIES!I2</f>
        <v>0</v>
      </c>
      <c r="G146" s="2308">
        <v>0</v>
      </c>
      <c r="H146" s="2308">
        <f t="shared" ref="H146:H147" si="50">F146-G146</f>
        <v>0</v>
      </c>
      <c r="I146" s="2309">
        <f>I145+G146</f>
        <v>0</v>
      </c>
      <c r="J146" s="280"/>
      <c r="L146" s="280"/>
    </row>
    <row r="147" spans="1:13" s="961" customFormat="1" ht="18.75" customHeight="1">
      <c r="A147" s="280"/>
      <c r="B147" s="2303">
        <v>4</v>
      </c>
      <c r="C147" s="2304" t="s">
        <v>585</v>
      </c>
      <c r="D147" s="2282" t="s">
        <v>1495</v>
      </c>
      <c r="E147" s="2307" t="s">
        <v>325</v>
      </c>
      <c r="F147" s="2308">
        <f>'05. Reserves Required Levels'!D76</f>
        <v>0</v>
      </c>
      <c r="G147" s="2308">
        <f>F147</f>
        <v>0</v>
      </c>
      <c r="H147" s="2308">
        <f t="shared" si="50"/>
        <v>0</v>
      </c>
      <c r="I147" s="2309">
        <f>I146+G147</f>
        <v>0</v>
      </c>
      <c r="J147" s="280"/>
      <c r="L147" s="280"/>
    </row>
    <row r="148" spans="1:13" s="961" customFormat="1" ht="28.5" customHeight="1">
      <c r="A148" s="280"/>
      <c r="B148" s="2303">
        <v>5</v>
      </c>
      <c r="C148" s="2310" t="s">
        <v>589</v>
      </c>
      <c r="D148" s="2282" t="s">
        <v>598</v>
      </c>
      <c r="E148" s="2323" t="s">
        <v>325</v>
      </c>
      <c r="F148" s="2323">
        <f>'05. Reserves Required Levels'!D81</f>
        <v>0</v>
      </c>
      <c r="G148" s="2314">
        <f t="shared" ref="G148:G152" si="51">F148</f>
        <v>0</v>
      </c>
      <c r="H148" s="2314">
        <f>F148-G148</f>
        <v>0</v>
      </c>
      <c r="I148" s="2309">
        <f>I147-G148</f>
        <v>0</v>
      </c>
      <c r="J148" s="280"/>
      <c r="L148" s="280"/>
      <c r="M148" s="116"/>
    </row>
    <row r="149" spans="1:13" s="961" customFormat="1" ht="31.5" customHeight="1">
      <c r="A149" s="280"/>
      <c r="B149" s="2303">
        <v>6</v>
      </c>
      <c r="C149" s="2310" t="s">
        <v>589</v>
      </c>
      <c r="D149" s="2282" t="s">
        <v>597</v>
      </c>
      <c r="E149" s="2323" t="s">
        <v>325</v>
      </c>
      <c r="F149" s="2323">
        <v>0</v>
      </c>
      <c r="G149" s="2314">
        <f t="shared" si="51"/>
        <v>0</v>
      </c>
      <c r="H149" s="2314">
        <f t="shared" ref="H149:H152" si="52">F149-G149</f>
        <v>0</v>
      </c>
      <c r="I149" s="2309">
        <f>I148-G149</f>
        <v>0</v>
      </c>
      <c r="J149" s="280"/>
      <c r="L149" s="280"/>
    </row>
    <row r="150" spans="1:13" s="961" customFormat="1" ht="27.75" customHeight="1">
      <c r="A150" s="280"/>
      <c r="B150" s="2303">
        <v>7</v>
      </c>
      <c r="C150" s="2310" t="s">
        <v>589</v>
      </c>
      <c r="D150" s="2282" t="s">
        <v>1496</v>
      </c>
      <c r="E150" s="2323" t="s">
        <v>325</v>
      </c>
      <c r="F150" s="2323">
        <v>0</v>
      </c>
      <c r="G150" s="2314">
        <f t="shared" si="51"/>
        <v>0</v>
      </c>
      <c r="H150" s="2314">
        <f t="shared" si="52"/>
        <v>0</v>
      </c>
      <c r="I150" s="2309">
        <f t="shared" ref="I150:I151" si="53">I149-G150</f>
        <v>0</v>
      </c>
      <c r="J150" s="280"/>
      <c r="L150" s="280"/>
    </row>
    <row r="151" spans="1:13" s="961" customFormat="1" ht="16.5" customHeight="1">
      <c r="A151" s="280"/>
      <c r="B151" s="2303">
        <v>8</v>
      </c>
      <c r="C151" s="2310" t="s">
        <v>589</v>
      </c>
      <c r="D151" s="2282" t="s">
        <v>3122</v>
      </c>
      <c r="E151" s="2323" t="s">
        <v>325</v>
      </c>
      <c r="F151" s="2323">
        <f>F146</f>
        <v>0</v>
      </c>
      <c r="G151" s="2314">
        <f t="shared" si="51"/>
        <v>0</v>
      </c>
      <c r="H151" s="2314">
        <f t="shared" si="52"/>
        <v>0</v>
      </c>
      <c r="I151" s="2309">
        <f t="shared" si="53"/>
        <v>0</v>
      </c>
      <c r="J151" s="280"/>
      <c r="L151" s="116"/>
    </row>
    <row r="152" spans="1:13" s="961" customFormat="1" ht="33" customHeight="1">
      <c r="A152" s="280"/>
      <c r="B152" s="2303">
        <v>9</v>
      </c>
      <c r="C152" s="2310" t="s">
        <v>589</v>
      </c>
      <c r="D152" s="2282" t="s">
        <v>1497</v>
      </c>
      <c r="E152" s="2323" t="s">
        <v>1590</v>
      </c>
      <c r="F152" s="2323">
        <f>I151</f>
        <v>0</v>
      </c>
      <c r="G152" s="2314">
        <f t="shared" si="51"/>
        <v>0</v>
      </c>
      <c r="H152" s="2314">
        <f t="shared" si="52"/>
        <v>0</v>
      </c>
      <c r="I152" s="2309">
        <f>I151-G152</f>
        <v>0</v>
      </c>
      <c r="J152" s="280"/>
    </row>
    <row r="153" spans="1:13" s="961" customFormat="1" ht="13.5" customHeight="1">
      <c r="A153" s="280"/>
      <c r="B153" s="2477" t="s">
        <v>590</v>
      </c>
      <c r="C153" s="2478"/>
      <c r="D153" s="2478"/>
      <c r="E153" s="2479"/>
      <c r="F153" s="2480"/>
      <c r="G153" s="2481"/>
      <c r="H153" s="2481"/>
      <c r="I153" s="2481">
        <f>I152</f>
        <v>0</v>
      </c>
      <c r="J153" s="1075" t="str">
        <f>IF(I153&gt;=0,"OK","KO")</f>
        <v>OK</v>
      </c>
    </row>
    <row r="154" spans="1:13">
      <c r="J154" s="280"/>
      <c r="K154" s="962"/>
    </row>
    <row r="155" spans="1:13">
      <c r="J155" s="280"/>
      <c r="K155" s="962"/>
    </row>
    <row r="156" spans="1:13">
      <c r="B156" s="2472" t="s">
        <v>2671</v>
      </c>
      <c r="C156" s="2488" t="s">
        <v>3590</v>
      </c>
      <c r="D156" s="2474"/>
      <c r="E156" s="2474"/>
      <c r="F156" s="2475"/>
      <c r="G156" s="2476"/>
      <c r="H156" s="2476"/>
      <c r="I156" s="2476"/>
      <c r="J156" s="280"/>
      <c r="K156" s="962"/>
    </row>
    <row r="157" spans="1:13" ht="14.25">
      <c r="B157" s="2483" t="s">
        <v>582</v>
      </c>
      <c r="C157" s="2484"/>
      <c r="D157" s="2485"/>
      <c r="E157" s="2298"/>
      <c r="F157" s="2302" t="s">
        <v>583</v>
      </c>
      <c r="G157" s="2302" t="s">
        <v>584</v>
      </c>
      <c r="H157" s="2302" t="s">
        <v>3082</v>
      </c>
      <c r="I157" s="2286">
        <f>INPUT_OUTPUT!AV3</f>
        <v>0</v>
      </c>
      <c r="J157" s="280"/>
      <c r="K157" s="965"/>
    </row>
    <row r="158" spans="1:13" ht="14.25">
      <c r="B158" s="2303">
        <v>1</v>
      </c>
      <c r="C158" s="2304" t="s">
        <v>585</v>
      </c>
      <c r="D158" s="2305" t="s">
        <v>3195</v>
      </c>
      <c r="E158" s="2307" t="s">
        <v>325</v>
      </c>
      <c r="F158" s="2486">
        <f>'05. Reserves Required Levels'!E112</f>
        <v>0</v>
      </c>
      <c r="G158" s="2308">
        <f>F158</f>
        <v>0</v>
      </c>
      <c r="H158" s="2308">
        <f>F158-G158</f>
        <v>0</v>
      </c>
      <c r="I158" s="2309">
        <f t="shared" ref="I158:I164" si="54">I157+G158</f>
        <v>0</v>
      </c>
      <c r="J158" s="280"/>
      <c r="K158" s="965"/>
    </row>
    <row r="159" spans="1:13" ht="14.25">
      <c r="B159" s="2303">
        <v>2</v>
      </c>
      <c r="C159" s="2304" t="s">
        <v>585</v>
      </c>
      <c r="D159" s="2305" t="s">
        <v>3196</v>
      </c>
      <c r="E159" s="2307" t="s">
        <v>325</v>
      </c>
      <c r="F159" s="2486">
        <f>F53</f>
        <v>0</v>
      </c>
      <c r="G159" s="2308">
        <f>F159</f>
        <v>0</v>
      </c>
      <c r="H159" s="2308">
        <f t="shared" ref="H159:H160" si="55">F159-G159</f>
        <v>0</v>
      </c>
      <c r="I159" s="2309">
        <f t="shared" si="54"/>
        <v>0</v>
      </c>
      <c r="J159" s="280"/>
      <c r="K159" s="965"/>
    </row>
    <row r="160" spans="1:13" ht="14.25">
      <c r="B160" s="2303">
        <v>3</v>
      </c>
      <c r="C160" s="2304" t="s">
        <v>585</v>
      </c>
      <c r="D160" s="2305" t="s">
        <v>592</v>
      </c>
      <c r="E160" s="2307" t="s">
        <v>325</v>
      </c>
      <c r="F160" s="2486">
        <f>SAISIES!K2</f>
        <v>0</v>
      </c>
      <c r="G160" s="2308">
        <f>F160</f>
        <v>0</v>
      </c>
      <c r="H160" s="2308">
        <f t="shared" si="55"/>
        <v>0</v>
      </c>
      <c r="I160" s="2309">
        <f t="shared" si="54"/>
        <v>0</v>
      </c>
      <c r="J160" s="280"/>
      <c r="K160" s="965"/>
    </row>
    <row r="161" spans="1:11" ht="14.25">
      <c r="B161" s="2303">
        <v>1</v>
      </c>
      <c r="C161" s="2310" t="s">
        <v>589</v>
      </c>
      <c r="D161" s="2305" t="s">
        <v>3239</v>
      </c>
      <c r="E161" s="2323" t="s">
        <v>325</v>
      </c>
      <c r="F161" s="2323"/>
      <c r="G161" s="2314">
        <f>MIN(F161,I160)</f>
        <v>0</v>
      </c>
      <c r="H161" s="2314">
        <f>F161-G161</f>
        <v>0</v>
      </c>
      <c r="I161" s="2309">
        <f t="shared" si="54"/>
        <v>0</v>
      </c>
      <c r="J161" s="280"/>
      <c r="K161" s="965"/>
    </row>
    <row r="162" spans="1:11" ht="14.25">
      <c r="B162" s="2303">
        <v>2</v>
      </c>
      <c r="C162" s="2310" t="s">
        <v>589</v>
      </c>
      <c r="D162" s="2305" t="s">
        <v>3240</v>
      </c>
      <c r="E162" s="2323" t="s">
        <v>325</v>
      </c>
      <c r="F162" s="2323"/>
      <c r="G162" s="2314">
        <f>MIN(F162,I161)</f>
        <v>0</v>
      </c>
      <c r="H162" s="2314">
        <f>F162-G162</f>
        <v>0</v>
      </c>
      <c r="I162" s="2309">
        <f t="shared" si="54"/>
        <v>0</v>
      </c>
      <c r="J162" s="280"/>
      <c r="K162" s="965"/>
    </row>
    <row r="163" spans="1:11" ht="14.25">
      <c r="B163" s="2569">
        <v>3</v>
      </c>
      <c r="C163" s="2310" t="s">
        <v>589</v>
      </c>
      <c r="D163" s="2305" t="s">
        <v>592</v>
      </c>
      <c r="E163" s="2323" t="s">
        <v>325</v>
      </c>
      <c r="F163" s="2323">
        <f>F160</f>
        <v>0</v>
      </c>
      <c r="G163" s="2314">
        <f>F163</f>
        <v>0</v>
      </c>
      <c r="H163" s="2314">
        <f>F163-G163</f>
        <v>0</v>
      </c>
      <c r="I163" s="2309">
        <f t="shared" si="54"/>
        <v>0</v>
      </c>
      <c r="J163" s="280"/>
      <c r="K163" s="965"/>
    </row>
    <row r="164" spans="1:11" ht="14.25">
      <c r="B164" s="2569">
        <v>4</v>
      </c>
      <c r="C164" s="2310" t="s">
        <v>589</v>
      </c>
      <c r="D164" s="2570" t="s">
        <v>3241</v>
      </c>
      <c r="E164" s="2323" t="s">
        <v>325</v>
      </c>
      <c r="F164" s="2323">
        <v>0</v>
      </c>
      <c r="G164" s="2314">
        <f>MIN(F164,I163)</f>
        <v>0</v>
      </c>
      <c r="H164" s="2314">
        <f>F164-G164</f>
        <v>0</v>
      </c>
      <c r="I164" s="2309">
        <f t="shared" si="54"/>
        <v>0</v>
      </c>
      <c r="J164" s="280"/>
      <c r="K164" s="965"/>
    </row>
    <row r="165" spans="1:11" ht="14.25">
      <c r="B165" s="2477" t="s">
        <v>590</v>
      </c>
      <c r="C165" s="2478"/>
      <c r="D165" s="2478"/>
      <c r="E165" s="2479"/>
      <c r="F165" s="2480"/>
      <c r="G165" s="2481"/>
      <c r="H165" s="2481"/>
      <c r="I165" s="2481">
        <f>I164</f>
        <v>0</v>
      </c>
      <c r="J165" s="1075" t="str">
        <f>IF(I165&gt;=0,"OK","KO")</f>
        <v>OK</v>
      </c>
      <c r="K165" s="965"/>
    </row>
    <row r="166" spans="1:11">
      <c r="J166" s="280"/>
      <c r="K166" s="962"/>
    </row>
    <row r="167" spans="1:11">
      <c r="J167" s="280"/>
      <c r="K167" s="962"/>
    </row>
    <row r="168" spans="1:11" ht="18.75" customHeight="1">
      <c r="B168" s="2472" t="s">
        <v>2671</v>
      </c>
      <c r="C168" s="2488" t="s">
        <v>3591</v>
      </c>
      <c r="D168" s="2474"/>
      <c r="E168" s="2474"/>
      <c r="F168" s="2475"/>
      <c r="G168" s="2476"/>
      <c r="H168" s="2476"/>
      <c r="I168" s="2476"/>
      <c r="J168" s="280"/>
      <c r="K168" s="962"/>
    </row>
    <row r="169" spans="1:11">
      <c r="B169" s="2483" t="s">
        <v>582</v>
      </c>
      <c r="C169" s="2484"/>
      <c r="D169" s="2485"/>
      <c r="E169" s="2298"/>
      <c r="F169" s="2302" t="s">
        <v>583</v>
      </c>
      <c r="G169" s="2302" t="s">
        <v>584</v>
      </c>
      <c r="H169" s="2302" t="s">
        <v>3082</v>
      </c>
      <c r="I169" s="2286">
        <f>INPUT_OUTPUT!AT3</f>
        <v>0</v>
      </c>
      <c r="J169" s="280"/>
      <c r="K169" s="962"/>
    </row>
    <row r="170" spans="1:11" ht="25.5">
      <c r="B170" s="2303">
        <v>1</v>
      </c>
      <c r="C170" s="2304" t="s">
        <v>585</v>
      </c>
      <c r="D170" s="2305" t="s">
        <v>1591</v>
      </c>
      <c r="E170" s="2307" t="s">
        <v>325</v>
      </c>
      <c r="F170" s="2486">
        <v>0</v>
      </c>
      <c r="G170" s="2308">
        <f>F170</f>
        <v>0</v>
      </c>
      <c r="H170" s="2308">
        <f>F170-G170</f>
        <v>0</v>
      </c>
      <c r="I170" s="2309">
        <f>I169+G170</f>
        <v>0</v>
      </c>
      <c r="J170" s="280"/>
      <c r="K170" s="962"/>
    </row>
    <row r="171" spans="1:11" ht="22.5" customHeight="1">
      <c r="B171" s="2303">
        <v>2</v>
      </c>
      <c r="C171" s="2304" t="s">
        <v>585</v>
      </c>
      <c r="D171" s="2305" t="s">
        <v>1498</v>
      </c>
      <c r="E171" s="2307" t="s">
        <v>325</v>
      </c>
      <c r="F171" s="2486">
        <v>0</v>
      </c>
      <c r="G171" s="2308">
        <f>+F171</f>
        <v>0</v>
      </c>
      <c r="H171" s="2308">
        <f t="shared" ref="H171:H172" si="56">F171-G171</f>
        <v>0</v>
      </c>
      <c r="I171" s="2309">
        <f>I170+G171</f>
        <v>0</v>
      </c>
      <c r="J171" s="280"/>
      <c r="K171" s="962"/>
    </row>
    <row r="172" spans="1:11" ht="22.5" customHeight="1">
      <c r="B172" s="2303">
        <v>3</v>
      </c>
      <c r="C172" s="2304" t="s">
        <v>585</v>
      </c>
      <c r="D172" s="2305" t="s">
        <v>1499</v>
      </c>
      <c r="E172" s="2307" t="s">
        <v>325</v>
      </c>
      <c r="F172" s="2486">
        <v>0</v>
      </c>
      <c r="G172" s="2308">
        <f>+F172</f>
        <v>0</v>
      </c>
      <c r="H172" s="2308">
        <f t="shared" si="56"/>
        <v>0</v>
      </c>
      <c r="I172" s="2309">
        <f>I171+G172</f>
        <v>0</v>
      </c>
      <c r="J172" s="280"/>
      <c r="K172" s="962"/>
    </row>
    <row r="173" spans="1:11" ht="19.5" customHeight="1">
      <c r="B173" s="2303">
        <v>4</v>
      </c>
      <c r="C173" s="2310" t="s">
        <v>589</v>
      </c>
      <c r="D173" s="2305" t="s">
        <v>1500</v>
      </c>
      <c r="E173" s="2323" t="s">
        <v>325</v>
      </c>
      <c r="F173" s="2323">
        <v>0</v>
      </c>
      <c r="G173" s="2314">
        <f>+F173</f>
        <v>0</v>
      </c>
      <c r="H173" s="2314">
        <f>F173-G173</f>
        <v>0</v>
      </c>
      <c r="I173" s="2309">
        <f>I172+G173</f>
        <v>0</v>
      </c>
      <c r="J173" s="280"/>
      <c r="K173" s="962"/>
    </row>
    <row r="174" spans="1:11" ht="22.5" customHeight="1">
      <c r="B174" s="2303">
        <v>5</v>
      </c>
      <c r="C174" s="2310" t="s">
        <v>589</v>
      </c>
      <c r="D174" s="2305" t="s">
        <v>1501</v>
      </c>
      <c r="E174" s="2323" t="s">
        <v>325</v>
      </c>
      <c r="F174" s="2323">
        <v>0</v>
      </c>
      <c r="G174" s="2314">
        <f>F174</f>
        <v>0</v>
      </c>
      <c r="H174" s="2314">
        <f>F174-G174</f>
        <v>0</v>
      </c>
      <c r="I174" s="2309">
        <f>I173-G174</f>
        <v>0</v>
      </c>
      <c r="J174" s="280"/>
      <c r="K174" s="962"/>
    </row>
    <row r="175" spans="1:11" ht="14.25">
      <c r="B175" s="2477" t="s">
        <v>590</v>
      </c>
      <c r="C175" s="2478"/>
      <c r="D175" s="2478"/>
      <c r="E175" s="2479"/>
      <c r="F175" s="2480"/>
      <c r="G175" s="2481"/>
      <c r="H175" s="2481"/>
      <c r="I175" s="2481">
        <f>I174</f>
        <v>0</v>
      </c>
      <c r="J175" s="1075" t="str">
        <f>IF(I175&gt;=0,"OK","KO")</f>
        <v>OK</v>
      </c>
      <c r="K175" s="965"/>
    </row>
    <row r="176" spans="1:11" ht="14.25" customHeight="1">
      <c r="A176" s="961"/>
      <c r="B176" s="964"/>
      <c r="C176" s="964"/>
      <c r="D176" s="964"/>
      <c r="F176" s="458"/>
      <c r="K176" s="963"/>
    </row>
    <row r="177" spans="1:11" ht="14.25" customHeight="1">
      <c r="A177" s="961"/>
      <c r="B177" s="964"/>
      <c r="C177" s="964"/>
      <c r="D177" s="964"/>
      <c r="F177" s="458"/>
      <c r="K177" s="963"/>
    </row>
    <row r="178" spans="1:11" ht="15.75" hidden="1" thickBot="1">
      <c r="B178" s="1054"/>
      <c r="C178" s="1054"/>
      <c r="D178" s="1054"/>
      <c r="E178" s="1577"/>
      <c r="F178" s="174"/>
      <c r="G178" s="1577"/>
      <c r="H178" s="1577"/>
      <c r="K178" s="458"/>
    </row>
    <row r="179" spans="1:11" ht="13.5" hidden="1" thickTop="1">
      <c r="A179" s="1055"/>
      <c r="B179" s="1872" t="s">
        <v>1502</v>
      </c>
      <c r="C179" s="1048"/>
      <c r="D179" s="1873"/>
      <c r="E179" s="1873"/>
      <c r="F179" s="1049"/>
      <c r="G179" s="1874" t="s">
        <v>580</v>
      </c>
      <c r="H179" s="1874" t="s">
        <v>581</v>
      </c>
      <c r="K179" s="458"/>
    </row>
    <row r="180" spans="1:11" hidden="1">
      <c r="A180" s="1050"/>
      <c r="B180" s="1230" t="s">
        <v>582</v>
      </c>
      <c r="C180" s="1230"/>
      <c r="D180" s="973"/>
      <c r="E180" s="973"/>
      <c r="F180" s="1273" t="s">
        <v>583</v>
      </c>
      <c r="G180" s="1273" t="s">
        <v>584</v>
      </c>
      <c r="H180" s="1863">
        <v>0</v>
      </c>
      <c r="K180" s="458"/>
    </row>
    <row r="181" spans="1:11" hidden="1">
      <c r="A181" s="1050"/>
      <c r="B181" s="1869">
        <v>1</v>
      </c>
      <c r="C181" s="1870" t="s">
        <v>585</v>
      </c>
      <c r="D181" s="1056" t="s">
        <v>599</v>
      </c>
      <c r="E181" s="1864" t="s">
        <v>325</v>
      </c>
      <c r="F181" s="1865"/>
      <c r="G181" s="1866"/>
      <c r="H181" s="1867">
        <f>H180+G181</f>
        <v>0</v>
      </c>
      <c r="K181" s="458"/>
    </row>
    <row r="182" spans="1:11" hidden="1">
      <c r="A182" s="1050"/>
      <c r="B182" s="1869">
        <v>2</v>
      </c>
      <c r="C182" s="1870" t="s">
        <v>585</v>
      </c>
      <c r="D182" s="1056" t="s">
        <v>600</v>
      </c>
      <c r="E182" s="1864" t="s">
        <v>325</v>
      </c>
      <c r="F182" s="1865"/>
      <c r="G182" s="1866"/>
      <c r="H182" s="1867">
        <f>H181+G182</f>
        <v>0</v>
      </c>
      <c r="K182" s="458"/>
    </row>
    <row r="183" spans="1:11" hidden="1">
      <c r="A183" s="1050"/>
      <c r="B183" s="1869">
        <v>3</v>
      </c>
      <c r="C183" s="1870" t="s">
        <v>585</v>
      </c>
      <c r="D183" s="1056" t="s">
        <v>601</v>
      </c>
      <c r="E183" s="1864" t="s">
        <v>325</v>
      </c>
      <c r="F183" s="1865"/>
      <c r="G183" s="1866"/>
      <c r="H183" s="1867">
        <f>H182+G183</f>
        <v>0</v>
      </c>
      <c r="K183" s="458"/>
    </row>
    <row r="184" spans="1:11" hidden="1">
      <c r="A184" s="1050"/>
      <c r="B184" s="1869">
        <v>4</v>
      </c>
      <c r="C184" s="1871" t="s">
        <v>589</v>
      </c>
      <c r="D184" s="1056" t="s">
        <v>1503</v>
      </c>
      <c r="E184" s="1868" t="s">
        <v>325</v>
      </c>
      <c r="F184" s="1875"/>
      <c r="G184" s="1876"/>
      <c r="H184" s="1867">
        <f>H183-G184</f>
        <v>0</v>
      </c>
      <c r="K184" s="458"/>
    </row>
    <row r="185" spans="1:11" hidden="1">
      <c r="A185" s="1050"/>
      <c r="B185" s="1869">
        <v>5</v>
      </c>
      <c r="C185" s="1871" t="s">
        <v>589</v>
      </c>
      <c r="D185" s="1056" t="s">
        <v>1504</v>
      </c>
      <c r="E185" s="1868" t="s">
        <v>325</v>
      </c>
      <c r="F185" s="1875"/>
      <c r="G185" s="1876"/>
      <c r="H185" s="1867">
        <f>H184-G185</f>
        <v>0</v>
      </c>
      <c r="K185" s="458"/>
    </row>
    <row r="186" spans="1:11" hidden="1">
      <c r="A186" s="1050"/>
      <c r="B186" s="1869">
        <v>9</v>
      </c>
      <c r="C186" s="1871" t="s">
        <v>589</v>
      </c>
      <c r="D186" s="1056" t="s">
        <v>1505</v>
      </c>
      <c r="E186" s="1868" t="s">
        <v>325</v>
      </c>
      <c r="F186" s="1875"/>
      <c r="G186" s="1876"/>
      <c r="H186" s="1867">
        <f>H185-G186</f>
        <v>0</v>
      </c>
      <c r="K186" s="458"/>
    </row>
    <row r="187" spans="1:11" hidden="1">
      <c r="A187" s="1050"/>
      <c r="B187" s="1869">
        <v>10</v>
      </c>
      <c r="C187" s="1871" t="s">
        <v>589</v>
      </c>
      <c r="D187" s="1056" t="s">
        <v>1506</v>
      </c>
      <c r="E187" s="1868" t="s">
        <v>325</v>
      </c>
      <c r="F187" s="1875"/>
      <c r="G187" s="1876"/>
      <c r="H187" s="1867">
        <f t="shared" ref="H187:H202" si="57">H186-G187</f>
        <v>0</v>
      </c>
      <c r="K187" s="458"/>
    </row>
    <row r="188" spans="1:11" hidden="1">
      <c r="A188" s="1050"/>
      <c r="B188" s="1869">
        <v>11</v>
      </c>
      <c r="C188" s="1871" t="s">
        <v>589</v>
      </c>
      <c r="D188" s="1056" t="s">
        <v>1507</v>
      </c>
      <c r="E188" s="1868" t="s">
        <v>325</v>
      </c>
      <c r="F188" s="1875"/>
      <c r="G188" s="1876"/>
      <c r="H188" s="1867">
        <f t="shared" si="57"/>
        <v>0</v>
      </c>
      <c r="K188" s="458"/>
    </row>
    <row r="189" spans="1:11" hidden="1">
      <c r="A189" s="1050"/>
      <c r="B189" s="1869">
        <v>12</v>
      </c>
      <c r="C189" s="1871" t="s">
        <v>589</v>
      </c>
      <c r="D189" s="1056" t="s">
        <v>1508</v>
      </c>
      <c r="E189" s="1868" t="s">
        <v>325</v>
      </c>
      <c r="F189" s="1875"/>
      <c r="G189" s="1876"/>
      <c r="H189" s="1867">
        <f t="shared" si="57"/>
        <v>0</v>
      </c>
      <c r="K189" s="458"/>
    </row>
    <row r="190" spans="1:11" hidden="1">
      <c r="A190" s="1050"/>
      <c r="B190" s="1869">
        <v>13</v>
      </c>
      <c r="C190" s="1871" t="s">
        <v>589</v>
      </c>
      <c r="D190" s="1056" t="s">
        <v>1509</v>
      </c>
      <c r="E190" s="1868" t="s">
        <v>325</v>
      </c>
      <c r="F190" s="1875"/>
      <c r="G190" s="1876"/>
      <c r="H190" s="1867">
        <f t="shared" si="57"/>
        <v>0</v>
      </c>
      <c r="K190" s="458"/>
    </row>
    <row r="191" spans="1:11" hidden="1">
      <c r="A191" s="1050"/>
      <c r="B191" s="1869">
        <v>14</v>
      </c>
      <c r="C191" s="1871" t="s">
        <v>589</v>
      </c>
      <c r="D191" s="1056" t="s">
        <v>1510</v>
      </c>
      <c r="E191" s="1868" t="s">
        <v>325</v>
      </c>
      <c r="F191" s="1875"/>
      <c r="G191" s="1876"/>
      <c r="H191" s="1867">
        <f t="shared" si="57"/>
        <v>0</v>
      </c>
    </row>
    <row r="192" spans="1:11" ht="24" hidden="1" customHeight="1">
      <c r="A192" s="1050"/>
      <c r="B192" s="1869">
        <v>15</v>
      </c>
      <c r="C192" s="1871" t="s">
        <v>589</v>
      </c>
      <c r="D192" s="1056" t="s">
        <v>1511</v>
      </c>
      <c r="E192" s="1868" t="s">
        <v>325</v>
      </c>
      <c r="F192" s="1875"/>
      <c r="G192" s="1876"/>
      <c r="H192" s="1867">
        <f t="shared" si="57"/>
        <v>0</v>
      </c>
      <c r="J192" s="970"/>
      <c r="K192" s="963"/>
    </row>
    <row r="193" spans="1:12" s="971" customFormat="1" ht="14.25" hidden="1" customHeight="1">
      <c r="A193" s="1050"/>
      <c r="B193" s="1869">
        <v>16</v>
      </c>
      <c r="C193" s="1871" t="s">
        <v>589</v>
      </c>
      <c r="D193" s="1056" t="s">
        <v>1512</v>
      </c>
      <c r="E193" s="1868" t="s">
        <v>325</v>
      </c>
      <c r="F193" s="1875"/>
      <c r="G193" s="1876"/>
      <c r="H193" s="1867">
        <f t="shared" si="57"/>
        <v>0</v>
      </c>
      <c r="I193" s="280"/>
      <c r="J193" s="972"/>
    </row>
    <row r="194" spans="1:12" s="961" customFormat="1" ht="19.5" hidden="1" customHeight="1">
      <c r="A194" s="1050"/>
      <c r="B194" s="1869">
        <v>17</v>
      </c>
      <c r="C194" s="1871" t="s">
        <v>589</v>
      </c>
      <c r="D194" s="1056" t="s">
        <v>318</v>
      </c>
      <c r="E194" s="1868" t="s">
        <v>325</v>
      </c>
      <c r="F194" s="1875"/>
      <c r="G194" s="1876"/>
      <c r="H194" s="1876">
        <f t="shared" si="57"/>
        <v>0</v>
      </c>
      <c r="I194" s="280"/>
      <c r="J194" s="965"/>
    </row>
    <row r="195" spans="1:12" s="961" customFormat="1" ht="15" hidden="1" customHeight="1">
      <c r="A195" s="1050"/>
      <c r="B195" s="1869">
        <v>18</v>
      </c>
      <c r="C195" s="1871" t="s">
        <v>589</v>
      </c>
      <c r="D195" s="1056" t="s">
        <v>1513</v>
      </c>
      <c r="E195" s="1868" t="s">
        <v>325</v>
      </c>
      <c r="F195" s="1876"/>
      <c r="G195" s="1876"/>
      <c r="H195" s="1876">
        <f t="shared" si="57"/>
        <v>0</v>
      </c>
      <c r="I195" s="280"/>
      <c r="J195" s="965"/>
    </row>
    <row r="196" spans="1:12" s="961" customFormat="1" ht="17.25" hidden="1" customHeight="1">
      <c r="A196" s="1050"/>
      <c r="B196" s="1869">
        <v>20</v>
      </c>
      <c r="C196" s="1871" t="s">
        <v>589</v>
      </c>
      <c r="D196" s="1056" t="s">
        <v>1514</v>
      </c>
      <c r="E196" s="1868" t="s">
        <v>325</v>
      </c>
      <c r="F196" s="1876"/>
      <c r="G196" s="1867"/>
      <c r="H196" s="1876">
        <f t="shared" si="57"/>
        <v>0</v>
      </c>
      <c r="I196" s="280"/>
      <c r="J196" s="965"/>
    </row>
    <row r="197" spans="1:12" s="961" customFormat="1" ht="17.25" hidden="1" customHeight="1">
      <c r="A197" s="1050"/>
      <c r="B197" s="1869">
        <v>21</v>
      </c>
      <c r="C197" s="1871" t="s">
        <v>589</v>
      </c>
      <c r="D197" s="1056" t="s">
        <v>317</v>
      </c>
      <c r="E197" s="1868" t="s">
        <v>325</v>
      </c>
      <c r="F197" s="1876"/>
      <c r="G197" s="1876"/>
      <c r="H197" s="1876">
        <f t="shared" si="57"/>
        <v>0</v>
      </c>
      <c r="I197" s="280"/>
      <c r="J197" s="965"/>
    </row>
    <row r="198" spans="1:12" s="961" customFormat="1" ht="17.25" hidden="1" customHeight="1">
      <c r="A198" s="1050"/>
      <c r="B198" s="1869">
        <v>22</v>
      </c>
      <c r="C198" s="1871" t="s">
        <v>589</v>
      </c>
      <c r="D198" s="1056" t="s">
        <v>1515</v>
      </c>
      <c r="E198" s="1868" t="s">
        <v>325</v>
      </c>
      <c r="F198" s="1876"/>
      <c r="G198" s="1867"/>
      <c r="H198" s="1876">
        <f t="shared" si="57"/>
        <v>0</v>
      </c>
      <c r="I198" s="280"/>
      <c r="J198" s="965"/>
    </row>
    <row r="199" spans="1:12" s="961" customFormat="1" ht="14.25" hidden="1">
      <c r="A199" s="1050"/>
      <c r="B199" s="1869">
        <v>23</v>
      </c>
      <c r="C199" s="1871" t="s">
        <v>589</v>
      </c>
      <c r="D199" s="1056" t="s">
        <v>1516</v>
      </c>
      <c r="E199" s="1868" t="s">
        <v>325</v>
      </c>
      <c r="F199" s="1876"/>
      <c r="G199" s="1876"/>
      <c r="H199" s="1876">
        <f t="shared" si="57"/>
        <v>0</v>
      </c>
      <c r="I199" s="280"/>
      <c r="J199" s="965"/>
    </row>
    <row r="200" spans="1:12" s="961" customFormat="1" ht="14.25" hidden="1">
      <c r="A200" s="1050"/>
      <c r="B200" s="1869">
        <v>24</v>
      </c>
      <c r="C200" s="1871" t="s">
        <v>589</v>
      </c>
      <c r="D200" s="1056" t="s">
        <v>1517</v>
      </c>
      <c r="E200" s="1868" t="s">
        <v>325</v>
      </c>
      <c r="F200" s="1876"/>
      <c r="G200" s="1867"/>
      <c r="H200" s="1876">
        <f t="shared" si="57"/>
        <v>0</v>
      </c>
      <c r="I200" s="280"/>
      <c r="J200" s="965"/>
    </row>
    <row r="201" spans="1:12" s="961" customFormat="1" ht="14.25" hidden="1">
      <c r="A201" s="1050"/>
      <c r="B201" s="1869">
        <v>25</v>
      </c>
      <c r="C201" s="1871" t="s">
        <v>589</v>
      </c>
      <c r="D201" s="1056" t="s">
        <v>1518</v>
      </c>
      <c r="E201" s="1868" t="s">
        <v>325</v>
      </c>
      <c r="F201" s="1876"/>
      <c r="G201" s="1876"/>
      <c r="H201" s="1876">
        <f t="shared" si="57"/>
        <v>0</v>
      </c>
      <c r="I201" s="280"/>
      <c r="J201" s="965"/>
    </row>
    <row r="202" spans="1:12" s="961" customFormat="1" ht="14.25" hidden="1">
      <c r="A202" s="1050"/>
      <c r="B202" s="1869">
        <v>26</v>
      </c>
      <c r="C202" s="1871" t="s">
        <v>589</v>
      </c>
      <c r="D202" s="1056" t="s">
        <v>1519</v>
      </c>
      <c r="E202" s="1868" t="s">
        <v>325</v>
      </c>
      <c r="F202" s="1876"/>
      <c r="G202" s="1867"/>
      <c r="H202" s="1876">
        <f t="shared" si="57"/>
        <v>0</v>
      </c>
      <c r="I202" s="280"/>
      <c r="J202" s="965"/>
    </row>
    <row r="203" spans="1:12" s="961" customFormat="1" ht="14.25" hidden="1">
      <c r="A203" s="1050"/>
      <c r="B203" s="1884" t="s">
        <v>2636</v>
      </c>
      <c r="C203" s="1880"/>
      <c r="D203" s="1880"/>
      <c r="E203" s="1881"/>
      <c r="F203" s="1882"/>
      <c r="G203" s="1883"/>
      <c r="H203" s="1883">
        <f>+H202</f>
        <v>0</v>
      </c>
      <c r="I203" s="280"/>
      <c r="J203" s="965"/>
    </row>
    <row r="204" spans="1:12" s="961" customFormat="1" ht="15" hidden="1" thickBot="1">
      <c r="A204" s="1051"/>
      <c r="B204" s="1885"/>
      <c r="C204" s="1885"/>
      <c r="D204" s="1885"/>
      <c r="E204" s="1885"/>
      <c r="F204" s="1885"/>
      <c r="G204" s="1886"/>
      <c r="H204" s="1053"/>
      <c r="I204" s="280"/>
      <c r="J204" s="965"/>
    </row>
    <row r="205" spans="1:12">
      <c r="D205" s="969"/>
    </row>
    <row r="206" spans="1:12">
      <c r="D206" s="969"/>
    </row>
    <row r="207" spans="1:12">
      <c r="D207" s="969"/>
    </row>
    <row r="208" spans="1:12" ht="24" customHeight="1">
      <c r="B208" s="2470" t="s">
        <v>3169</v>
      </c>
      <c r="C208" s="2471"/>
      <c r="D208" s="2471"/>
      <c r="E208" s="2471"/>
      <c r="F208" s="2471"/>
      <c r="G208" s="2471"/>
      <c r="H208" s="2471"/>
      <c r="I208" s="2471"/>
      <c r="J208" s="1303"/>
      <c r="K208" s="962"/>
      <c r="L208" s="963"/>
    </row>
    <row r="209" spans="1:13" ht="15.75" thickBot="1">
      <c r="B209" s="1054"/>
      <c r="C209" s="1054"/>
      <c r="D209" s="1054"/>
      <c r="E209" s="1577"/>
      <c r="F209" s="174"/>
      <c r="G209" s="1577"/>
      <c r="H209" s="1577"/>
      <c r="I209" s="1577"/>
      <c r="J209" s="280"/>
      <c r="K209" s="962"/>
      <c r="L209" s="458"/>
    </row>
    <row r="210" spans="1:13" ht="13.5" thickTop="1">
      <c r="A210" s="1055"/>
      <c r="B210" s="2472" t="s">
        <v>1502</v>
      </c>
      <c r="C210" s="2473"/>
      <c r="D210" s="2474"/>
      <c r="E210" s="2474"/>
      <c r="F210" s="2475"/>
      <c r="G210" s="2476" t="s">
        <v>580</v>
      </c>
      <c r="H210" s="2476"/>
      <c r="I210" s="2476" t="s">
        <v>581</v>
      </c>
      <c r="J210" s="280"/>
      <c r="K210" s="962"/>
      <c r="L210" s="458"/>
    </row>
    <row r="211" spans="1:13" ht="14.25">
      <c r="A211" s="1050"/>
      <c r="B211" s="2283" t="s">
        <v>582</v>
      </c>
      <c r="C211" s="2283"/>
      <c r="D211" s="2298"/>
      <c r="E211" s="2298"/>
      <c r="F211" s="2302" t="s">
        <v>583</v>
      </c>
      <c r="G211" s="2302" t="s">
        <v>584</v>
      </c>
      <c r="H211" s="2302"/>
      <c r="I211" s="2286">
        <v>0</v>
      </c>
      <c r="J211" s="280"/>
      <c r="K211" s="965"/>
      <c r="M211" s="961"/>
    </row>
    <row r="212" spans="1:13" ht="14.25">
      <c r="A212" s="1050"/>
      <c r="B212" s="2303">
        <v>1</v>
      </c>
      <c r="C212" s="2304" t="s">
        <v>585</v>
      </c>
      <c r="D212" s="2305" t="s">
        <v>599</v>
      </c>
      <c r="E212" s="2306" t="s">
        <v>325</v>
      </c>
      <c r="F212" s="2307"/>
      <c r="G212" s="2308"/>
      <c r="H212" s="2308">
        <f>F212-G212</f>
        <v>0</v>
      </c>
      <c r="I212" s="2309">
        <f>I211+G212</f>
        <v>0</v>
      </c>
      <c r="J212" s="280"/>
      <c r="K212" s="965"/>
      <c r="M212" s="961"/>
    </row>
    <row r="213" spans="1:13" ht="14.25">
      <c r="A213" s="1050"/>
      <c r="B213" s="2303">
        <v>2</v>
      </c>
      <c r="C213" s="2304" t="s">
        <v>585</v>
      </c>
      <c r="D213" s="2305" t="s">
        <v>600</v>
      </c>
      <c r="E213" s="2306" t="s">
        <v>325</v>
      </c>
      <c r="F213" s="2307"/>
      <c r="G213" s="2308"/>
      <c r="H213" s="2308">
        <f t="shared" ref="H213:H214" si="58">F213-G213</f>
        <v>0</v>
      </c>
      <c r="I213" s="2309">
        <f>I212+G213</f>
        <v>0</v>
      </c>
      <c r="J213" s="280"/>
      <c r="K213" s="965"/>
      <c r="M213" s="961"/>
    </row>
    <row r="214" spans="1:13" ht="14.25">
      <c r="A214" s="1050"/>
      <c r="B214" s="2303">
        <v>3</v>
      </c>
      <c r="C214" s="2304" t="s">
        <v>585</v>
      </c>
      <c r="D214" s="2305" t="s">
        <v>601</v>
      </c>
      <c r="E214" s="2306" t="s">
        <v>325</v>
      </c>
      <c r="F214" s="2307"/>
      <c r="G214" s="2308"/>
      <c r="H214" s="2308">
        <f t="shared" si="58"/>
        <v>0</v>
      </c>
      <c r="I214" s="2309">
        <f>I213+G214</f>
        <v>0</v>
      </c>
      <c r="J214" s="280"/>
      <c r="K214" s="965"/>
      <c r="M214" s="961"/>
    </row>
    <row r="215" spans="1:13" ht="14.25">
      <c r="A215" s="1050"/>
      <c r="B215" s="2303">
        <v>1</v>
      </c>
      <c r="C215" s="2310" t="s">
        <v>589</v>
      </c>
      <c r="D215" s="2305" t="s">
        <v>3170</v>
      </c>
      <c r="E215" s="2311" t="s">
        <v>325</v>
      </c>
      <c r="F215" s="2323"/>
      <c r="G215" s="2314"/>
      <c r="H215" s="2314">
        <f>F215-G215</f>
        <v>0</v>
      </c>
      <c r="I215" s="2309">
        <f>I214-G215</f>
        <v>0</v>
      </c>
      <c r="J215" s="280"/>
      <c r="K215" s="965"/>
      <c r="M215" s="961"/>
    </row>
    <row r="216" spans="1:13" ht="37.5" customHeight="1">
      <c r="A216" s="1050"/>
      <c r="B216" s="2303">
        <v>2</v>
      </c>
      <c r="C216" s="2310" t="s">
        <v>589</v>
      </c>
      <c r="D216" s="2305" t="s">
        <v>3171</v>
      </c>
      <c r="E216" s="2311" t="s">
        <v>325</v>
      </c>
      <c r="F216" s="2323"/>
      <c r="G216" s="2314"/>
      <c r="H216" s="2314">
        <f t="shared" ref="H216:H230" si="59">F216-G216</f>
        <v>0</v>
      </c>
      <c r="I216" s="2309">
        <f>I215-G216</f>
        <v>0</v>
      </c>
      <c r="J216" s="280"/>
      <c r="K216" s="965"/>
      <c r="M216" s="961"/>
    </row>
    <row r="217" spans="1:13" ht="35.25" customHeight="1">
      <c r="A217" s="1050"/>
      <c r="B217" s="2303">
        <v>3</v>
      </c>
      <c r="C217" s="2310" t="s">
        <v>589</v>
      </c>
      <c r="D217" s="2305" t="s">
        <v>3097</v>
      </c>
      <c r="E217" s="2311" t="s">
        <v>325</v>
      </c>
      <c r="F217" s="2323"/>
      <c r="G217" s="2314"/>
      <c r="H217" s="2314">
        <f t="shared" si="59"/>
        <v>0</v>
      </c>
      <c r="I217" s="2309">
        <f>I216-G217</f>
        <v>0</v>
      </c>
      <c r="J217" s="280"/>
      <c r="K217" s="965"/>
      <c r="M217" s="961"/>
    </row>
    <row r="218" spans="1:13" ht="25.5">
      <c r="A218" s="1050"/>
      <c r="B218" s="2303">
        <v>4</v>
      </c>
      <c r="C218" s="2310" t="s">
        <v>589</v>
      </c>
      <c r="D218" s="2305" t="s">
        <v>3172</v>
      </c>
      <c r="E218" s="2311" t="s">
        <v>325</v>
      </c>
      <c r="F218" s="2323"/>
      <c r="G218" s="2314"/>
      <c r="H218" s="2314">
        <f t="shared" si="59"/>
        <v>0</v>
      </c>
      <c r="I218" s="2309">
        <f t="shared" ref="I218:I231" si="60">I217-G218</f>
        <v>0</v>
      </c>
      <c r="J218" s="280"/>
      <c r="K218" s="965"/>
      <c r="M218" s="961"/>
    </row>
    <row r="219" spans="1:13" ht="32.25" customHeight="1">
      <c r="A219" s="1050"/>
      <c r="B219" s="2303">
        <v>5</v>
      </c>
      <c r="C219" s="2310" t="s">
        <v>589</v>
      </c>
      <c r="D219" s="2305" t="s">
        <v>3100</v>
      </c>
      <c r="E219" s="2311" t="s">
        <v>325</v>
      </c>
      <c r="F219" s="2323"/>
      <c r="G219" s="2314"/>
      <c r="H219" s="2314">
        <f t="shared" si="59"/>
        <v>0</v>
      </c>
      <c r="I219" s="2309">
        <f t="shared" si="60"/>
        <v>0</v>
      </c>
      <c r="J219" s="280"/>
      <c r="K219" s="965"/>
      <c r="M219" s="961"/>
    </row>
    <row r="220" spans="1:13" ht="24.75" customHeight="1">
      <c r="A220" s="1050"/>
      <c r="B220" s="2303">
        <v>6</v>
      </c>
      <c r="C220" s="2310" t="s">
        <v>589</v>
      </c>
      <c r="D220" s="2305" t="s">
        <v>3173</v>
      </c>
      <c r="E220" s="2311" t="s">
        <v>325</v>
      </c>
      <c r="F220" s="2323"/>
      <c r="G220" s="2314"/>
      <c r="H220" s="2314">
        <f t="shared" si="59"/>
        <v>0</v>
      </c>
      <c r="I220" s="2309">
        <f t="shared" si="60"/>
        <v>0</v>
      </c>
      <c r="J220" s="280"/>
      <c r="K220" s="965"/>
      <c r="M220" s="961"/>
    </row>
    <row r="221" spans="1:13" ht="33.75" customHeight="1">
      <c r="A221" s="1050"/>
      <c r="B221" s="2303">
        <v>7</v>
      </c>
      <c r="C221" s="2310" t="s">
        <v>589</v>
      </c>
      <c r="D221" s="2305" t="s">
        <v>3103</v>
      </c>
      <c r="E221" s="2311" t="s">
        <v>325</v>
      </c>
      <c r="F221" s="2323"/>
      <c r="G221" s="2314"/>
      <c r="H221" s="2314">
        <f t="shared" si="59"/>
        <v>0</v>
      </c>
      <c r="I221" s="2309">
        <f t="shared" si="60"/>
        <v>0</v>
      </c>
      <c r="J221" s="280"/>
      <c r="K221" s="965"/>
      <c r="M221" s="961"/>
    </row>
    <row r="222" spans="1:13" ht="30.75" customHeight="1">
      <c r="A222" s="1050"/>
      <c r="B222" s="2303">
        <v>8</v>
      </c>
      <c r="C222" s="2310" t="s">
        <v>589</v>
      </c>
      <c r="D222" s="2305" t="s">
        <v>3174</v>
      </c>
      <c r="E222" s="2311" t="s">
        <v>325</v>
      </c>
      <c r="F222" s="2323"/>
      <c r="G222" s="2314"/>
      <c r="H222" s="2314">
        <f t="shared" si="59"/>
        <v>0</v>
      </c>
      <c r="I222" s="2309">
        <f t="shared" si="60"/>
        <v>0</v>
      </c>
      <c r="J222" s="280"/>
      <c r="K222" s="965"/>
      <c r="M222" s="961"/>
    </row>
    <row r="223" spans="1:13" ht="33" customHeight="1">
      <c r="A223" s="1050"/>
      <c r="B223" s="2303">
        <v>9</v>
      </c>
      <c r="C223" s="2310" t="s">
        <v>589</v>
      </c>
      <c r="D223" s="2305" t="s">
        <v>2831</v>
      </c>
      <c r="E223" s="2311" t="s">
        <v>325</v>
      </c>
      <c r="F223" s="2323"/>
      <c r="G223" s="2314"/>
      <c r="H223" s="2314">
        <f t="shared" si="59"/>
        <v>0</v>
      </c>
      <c r="I223" s="2309">
        <f t="shared" si="60"/>
        <v>0</v>
      </c>
      <c r="J223" s="280"/>
      <c r="K223" s="965"/>
      <c r="M223" s="961"/>
    </row>
    <row r="224" spans="1:13" s="971" customFormat="1" ht="32.25" customHeight="1">
      <c r="A224" s="1050"/>
      <c r="B224" s="2303">
        <v>10</v>
      </c>
      <c r="C224" s="2310" t="s">
        <v>589</v>
      </c>
      <c r="D224" s="2305" t="s">
        <v>3108</v>
      </c>
      <c r="E224" s="2311" t="s">
        <v>325</v>
      </c>
      <c r="F224" s="2323"/>
      <c r="G224" s="2314"/>
      <c r="H224" s="2314">
        <f t="shared" si="59"/>
        <v>0</v>
      </c>
      <c r="I224" s="2309">
        <f t="shared" si="60"/>
        <v>0</v>
      </c>
      <c r="J224" s="280"/>
      <c r="K224" s="965"/>
      <c r="L224" s="280"/>
      <c r="M224" s="961"/>
    </row>
    <row r="225" spans="1:12" s="961" customFormat="1" ht="19.5" customHeight="1">
      <c r="A225" s="1050"/>
      <c r="B225" s="2303">
        <v>11</v>
      </c>
      <c r="C225" s="2310" t="s">
        <v>589</v>
      </c>
      <c r="D225" s="2305" t="s">
        <v>3175</v>
      </c>
      <c r="E225" s="2311" t="s">
        <v>325</v>
      </c>
      <c r="F225" s="2323"/>
      <c r="G225" s="2314"/>
      <c r="H225" s="2314">
        <f t="shared" si="59"/>
        <v>0</v>
      </c>
      <c r="I225" s="2314">
        <f t="shared" si="60"/>
        <v>0</v>
      </c>
      <c r="J225" s="280"/>
      <c r="K225" s="965"/>
      <c r="L225" s="280"/>
    </row>
    <row r="226" spans="1:12" s="961" customFormat="1" ht="24" customHeight="1">
      <c r="A226" s="1050"/>
      <c r="B226" s="2303">
        <v>12</v>
      </c>
      <c r="C226" s="2310" t="s">
        <v>589</v>
      </c>
      <c r="D226" s="2305" t="s">
        <v>3110</v>
      </c>
      <c r="E226" s="2311" t="s">
        <v>325</v>
      </c>
      <c r="F226" s="2314"/>
      <c r="G226" s="2314"/>
      <c r="H226" s="2314">
        <f t="shared" si="59"/>
        <v>0</v>
      </c>
      <c r="I226" s="2314">
        <f t="shared" si="60"/>
        <v>0</v>
      </c>
      <c r="J226" s="280"/>
      <c r="K226" s="965"/>
      <c r="L226" s="280"/>
    </row>
    <row r="227" spans="1:12" s="961" customFormat="1" ht="29.25" customHeight="1">
      <c r="A227" s="1050"/>
      <c r="B227" s="2303">
        <v>13</v>
      </c>
      <c r="C227" s="2310" t="s">
        <v>589</v>
      </c>
      <c r="D227" s="2305" t="s">
        <v>1470</v>
      </c>
      <c r="E227" s="2311" t="s">
        <v>325</v>
      </c>
      <c r="F227" s="2314"/>
      <c r="G227" s="2309"/>
      <c r="H227" s="2314">
        <f t="shared" si="59"/>
        <v>0</v>
      </c>
      <c r="I227" s="2314">
        <f t="shared" si="60"/>
        <v>0</v>
      </c>
      <c r="J227" s="280"/>
      <c r="K227" s="965"/>
      <c r="L227" s="280"/>
    </row>
    <row r="228" spans="1:12" s="961" customFormat="1" ht="39" customHeight="1">
      <c r="A228" s="1050"/>
      <c r="B228" s="2303">
        <v>14</v>
      </c>
      <c r="C228" s="2310" t="s">
        <v>589</v>
      </c>
      <c r="D228" s="2305" t="s">
        <v>3109</v>
      </c>
      <c r="E228" s="2311" t="s">
        <v>325</v>
      </c>
      <c r="F228" s="2314"/>
      <c r="G228" s="2314"/>
      <c r="H228" s="2314">
        <f t="shared" si="59"/>
        <v>0</v>
      </c>
      <c r="I228" s="2314">
        <f t="shared" si="60"/>
        <v>0</v>
      </c>
      <c r="J228" s="280"/>
      <c r="K228" s="965"/>
      <c r="L228" s="280"/>
    </row>
    <row r="229" spans="1:12" s="961" customFormat="1" ht="46.5" customHeight="1">
      <c r="A229" s="1050"/>
      <c r="B229" s="2303">
        <v>15</v>
      </c>
      <c r="C229" s="2310" t="s">
        <v>589</v>
      </c>
      <c r="D229" s="2305" t="s">
        <v>3111</v>
      </c>
      <c r="E229" s="2311" t="s">
        <v>325</v>
      </c>
      <c r="F229" s="2314"/>
      <c r="G229" s="2309"/>
      <c r="H229" s="2314">
        <f t="shared" si="59"/>
        <v>0</v>
      </c>
      <c r="I229" s="2314">
        <f t="shared" si="60"/>
        <v>0</v>
      </c>
      <c r="J229" s="280"/>
      <c r="K229" s="965"/>
      <c r="L229" s="280"/>
    </row>
    <row r="230" spans="1:12" s="961" customFormat="1" ht="27.75" customHeight="1">
      <c r="A230" s="1050"/>
      <c r="B230" s="2303">
        <v>16</v>
      </c>
      <c r="C230" s="2310" t="s">
        <v>589</v>
      </c>
      <c r="D230" s="2305" t="s">
        <v>3176</v>
      </c>
      <c r="E230" s="2311" t="s">
        <v>325</v>
      </c>
      <c r="F230" s="2314"/>
      <c r="G230" s="2314"/>
      <c r="H230" s="2314">
        <f t="shared" si="59"/>
        <v>0</v>
      </c>
      <c r="I230" s="2314">
        <f t="shared" si="60"/>
        <v>0</v>
      </c>
      <c r="J230" s="280"/>
      <c r="K230" s="965"/>
      <c r="L230" s="280"/>
    </row>
    <row r="231" spans="1:12" s="961" customFormat="1" ht="14.25">
      <c r="A231" s="1050"/>
      <c r="B231" s="2303">
        <v>17</v>
      </c>
      <c r="C231" s="2310" t="s">
        <v>589</v>
      </c>
      <c r="D231" s="2305" t="s">
        <v>3177</v>
      </c>
      <c r="E231" s="2311" t="s">
        <v>325</v>
      </c>
      <c r="F231" s="2314"/>
      <c r="G231" s="2309"/>
      <c r="H231" s="2314">
        <f>F231-G231</f>
        <v>0</v>
      </c>
      <c r="I231" s="2314">
        <f t="shared" si="60"/>
        <v>0</v>
      </c>
      <c r="J231" s="280"/>
      <c r="K231" s="965"/>
      <c r="L231" s="280"/>
    </row>
    <row r="232" spans="1:12" s="961" customFormat="1" ht="14.25">
      <c r="A232" s="1050"/>
      <c r="B232" s="2477" t="s">
        <v>3178</v>
      </c>
      <c r="C232" s="2478"/>
      <c r="D232" s="2478"/>
      <c r="E232" s="2479"/>
      <c r="F232" s="2480"/>
      <c r="G232" s="2481"/>
      <c r="H232" s="2481"/>
      <c r="I232" s="2481">
        <f>I231</f>
        <v>0</v>
      </c>
      <c r="J232" s="280"/>
      <c r="K232" s="965"/>
      <c r="L232" s="280"/>
    </row>
    <row r="233" spans="1:12" s="961" customFormat="1" ht="15" thickBot="1">
      <c r="A233" s="1051"/>
      <c r="B233" s="1885"/>
      <c r="C233" s="1885"/>
      <c r="D233" s="1885"/>
      <c r="E233" s="1885"/>
      <c r="F233" s="1885"/>
      <c r="G233" s="1886"/>
      <c r="H233" s="1886"/>
      <c r="I233" s="1053"/>
      <c r="J233" s="280"/>
      <c r="K233" s="965"/>
    </row>
    <row r="234" spans="1:12" ht="13.5" thickTop="1">
      <c r="D234" s="969"/>
      <c r="J234" s="280"/>
      <c r="K234" s="962"/>
    </row>
    <row r="235" spans="1:12">
      <c r="B235" s="2472" t="s">
        <v>2671</v>
      </c>
      <c r="C235" s="2482" t="s">
        <v>3179</v>
      </c>
      <c r="D235" s="2474"/>
      <c r="E235" s="2474"/>
      <c r="F235" s="2475"/>
      <c r="G235" s="2476"/>
      <c r="H235" s="2476"/>
      <c r="I235" s="2476"/>
      <c r="J235" s="280"/>
      <c r="K235" s="962"/>
    </row>
    <row r="236" spans="1:12" ht="24.75" customHeight="1">
      <c r="B236" s="2483" t="s">
        <v>582</v>
      </c>
      <c r="C236" s="2484"/>
      <c r="D236" s="2485"/>
      <c r="E236" s="2298"/>
      <c r="F236" s="2302" t="s">
        <v>583</v>
      </c>
      <c r="G236" s="2302" t="s">
        <v>584</v>
      </c>
      <c r="H236" s="2302" t="s">
        <v>3082</v>
      </c>
      <c r="I236" s="2286"/>
      <c r="J236" s="280"/>
      <c r="K236" s="962"/>
    </row>
    <row r="237" spans="1:12" ht="21.75" customHeight="1">
      <c r="B237" s="2303">
        <v>1</v>
      </c>
      <c r="C237" s="2304" t="s">
        <v>585</v>
      </c>
      <c r="D237" s="2305"/>
      <c r="E237" s="2307" t="s">
        <v>325</v>
      </c>
      <c r="F237" s="2486"/>
      <c r="G237" s="2308">
        <f>F237</f>
        <v>0</v>
      </c>
      <c r="H237" s="2308">
        <f>F237-G237</f>
        <v>0</v>
      </c>
      <c r="I237" s="2309">
        <f>I236+G237</f>
        <v>0</v>
      </c>
      <c r="J237" s="280"/>
      <c r="K237" s="962"/>
    </row>
    <row r="238" spans="1:12" ht="24" customHeight="1">
      <c r="B238" s="2303">
        <v>2</v>
      </c>
      <c r="C238" s="2310" t="s">
        <v>589</v>
      </c>
      <c r="D238" s="2305"/>
      <c r="E238" s="2323" t="s">
        <v>325</v>
      </c>
      <c r="F238" s="2323"/>
      <c r="G238" s="2314">
        <f>F238</f>
        <v>0</v>
      </c>
      <c r="H238" s="2314">
        <f>F238-G238</f>
        <v>0</v>
      </c>
      <c r="I238" s="2309">
        <f>+I237-G238</f>
        <v>0</v>
      </c>
      <c r="J238" s="280"/>
      <c r="K238" s="962"/>
    </row>
    <row r="239" spans="1:12">
      <c r="B239" s="2477" t="s">
        <v>590</v>
      </c>
      <c r="C239" s="2478"/>
      <c r="D239" s="2478"/>
      <c r="E239" s="2479"/>
      <c r="F239" s="2480"/>
      <c r="G239" s="2481"/>
      <c r="H239" s="2481"/>
      <c r="I239" s="2481">
        <f>+I238</f>
        <v>0</v>
      </c>
      <c r="J239" s="280"/>
      <c r="K239" s="962"/>
    </row>
    <row r="240" spans="1:12">
      <c r="D240" s="969"/>
    </row>
    <row r="241" spans="4:4">
      <c r="D241" s="969"/>
    </row>
    <row r="242" spans="4:4">
      <c r="D242" s="969"/>
    </row>
    <row r="243" spans="4:4">
      <c r="D243" s="969"/>
    </row>
    <row r="244" spans="4:4">
      <c r="D244" s="969"/>
    </row>
    <row r="245" spans="4:4">
      <c r="D245" s="969"/>
    </row>
    <row r="246" spans="4:4">
      <c r="D246" s="969"/>
    </row>
    <row r="247" spans="4:4">
      <c r="D247" s="969"/>
    </row>
    <row r="248" spans="4:4">
      <c r="D248" s="969"/>
    </row>
    <row r="249" spans="4:4">
      <c r="D249" s="969"/>
    </row>
    <row r="250" spans="4:4">
      <c r="D250" s="969"/>
    </row>
    <row r="251" spans="4:4">
      <c r="D251" s="969"/>
    </row>
    <row r="252" spans="4:4">
      <c r="D252" s="969"/>
    </row>
    <row r="253" spans="4:4">
      <c r="D253" s="969"/>
    </row>
    <row r="254" spans="4:4">
      <c r="D254" s="969"/>
    </row>
    <row r="255" spans="4:4">
      <c r="D255" s="969"/>
    </row>
    <row r="256" spans="4:4">
      <c r="D256" s="969"/>
    </row>
    <row r="257" spans="4:4">
      <c r="D257" s="969"/>
    </row>
    <row r="258" spans="4:4">
      <c r="D258" s="969"/>
    </row>
    <row r="259" spans="4:4">
      <c r="D259" s="969"/>
    </row>
    <row r="260" spans="4:4">
      <c r="D260" s="969"/>
    </row>
    <row r="261" spans="4:4">
      <c r="D261" s="969"/>
    </row>
    <row r="262" spans="4:4">
      <c r="D262" s="969"/>
    </row>
    <row r="263" spans="4:4">
      <c r="D263" s="969"/>
    </row>
    <row r="264" spans="4:4">
      <c r="D264" s="969"/>
    </row>
    <row r="265" spans="4:4">
      <c r="D265" s="969"/>
    </row>
    <row r="266" spans="4:4">
      <c r="D266" s="969"/>
    </row>
    <row r="267" spans="4:4">
      <c r="D267" s="969"/>
    </row>
    <row r="268" spans="4:4">
      <c r="D268" s="969"/>
    </row>
    <row r="269" spans="4:4">
      <c r="D269" s="969"/>
    </row>
    <row r="270" spans="4:4">
      <c r="D270" s="969"/>
    </row>
    <row r="271" spans="4:4">
      <c r="D271" s="969"/>
    </row>
    <row r="272" spans="4:4">
      <c r="D272" s="969"/>
    </row>
    <row r="273" spans="4:4">
      <c r="D273" s="969"/>
    </row>
    <row r="274" spans="4:4">
      <c r="D274" s="969"/>
    </row>
    <row r="275" spans="4:4">
      <c r="D275" s="969"/>
    </row>
    <row r="276" spans="4:4">
      <c r="D276" s="969"/>
    </row>
    <row r="277" spans="4:4">
      <c r="D277" s="969"/>
    </row>
    <row r="278" spans="4:4">
      <c r="D278" s="969"/>
    </row>
    <row r="279" spans="4:4">
      <c r="D279" s="969"/>
    </row>
    <row r="280" spans="4:4">
      <c r="D280" s="969"/>
    </row>
    <row r="281" spans="4:4">
      <c r="D281" s="969"/>
    </row>
    <row r="282" spans="4:4">
      <c r="D282" s="969"/>
    </row>
    <row r="283" spans="4:4">
      <c r="D283" s="969"/>
    </row>
    <row r="284" spans="4:4">
      <c r="D284" s="969"/>
    </row>
    <row r="285" spans="4:4">
      <c r="D285" s="969"/>
    </row>
    <row r="286" spans="4:4">
      <c r="D286" s="969"/>
    </row>
    <row r="287" spans="4:4">
      <c r="D287" s="969"/>
    </row>
    <row r="288" spans="4:4">
      <c r="D288" s="969"/>
    </row>
    <row r="289" spans="4:4">
      <c r="D289" s="969"/>
    </row>
    <row r="290" spans="4:4">
      <c r="D290" s="969"/>
    </row>
    <row r="291" spans="4:4">
      <c r="D291" s="969"/>
    </row>
    <row r="292" spans="4:4">
      <c r="D292" s="969"/>
    </row>
    <row r="293" spans="4:4">
      <c r="D293" s="969"/>
    </row>
    <row r="294" spans="4:4">
      <c r="D294" s="969"/>
    </row>
    <row r="295" spans="4:4">
      <c r="D295" s="969"/>
    </row>
    <row r="296" spans="4:4">
      <c r="D296" s="969"/>
    </row>
    <row r="297" spans="4:4">
      <c r="D297" s="969"/>
    </row>
    <row r="298" spans="4:4">
      <c r="D298" s="969"/>
    </row>
    <row r="299" spans="4:4">
      <c r="D299" s="969"/>
    </row>
    <row r="300" spans="4:4">
      <c r="D300" s="969"/>
    </row>
    <row r="301" spans="4:4">
      <c r="D301" s="969"/>
    </row>
    <row r="302" spans="4:4">
      <c r="D302" s="969"/>
    </row>
    <row r="303" spans="4:4">
      <c r="D303" s="969"/>
    </row>
    <row r="304" spans="4:4">
      <c r="D304" s="969"/>
    </row>
    <row r="305" spans="4:4">
      <c r="D305" s="969"/>
    </row>
    <row r="306" spans="4:4">
      <c r="D306" s="969"/>
    </row>
    <row r="307" spans="4:4">
      <c r="D307" s="969"/>
    </row>
    <row r="308" spans="4:4">
      <c r="D308" s="969"/>
    </row>
    <row r="309" spans="4:4">
      <c r="D309" s="969"/>
    </row>
    <row r="310" spans="4:4">
      <c r="D310" s="969"/>
    </row>
    <row r="311" spans="4:4">
      <c r="D311" s="969"/>
    </row>
    <row r="312" spans="4:4">
      <c r="D312" s="969"/>
    </row>
    <row r="313" spans="4:4">
      <c r="D313" s="969"/>
    </row>
    <row r="314" spans="4:4">
      <c r="D314" s="969"/>
    </row>
    <row r="315" spans="4:4">
      <c r="D315" s="969"/>
    </row>
    <row r="316" spans="4:4">
      <c r="D316" s="969"/>
    </row>
    <row r="317" spans="4:4">
      <c r="D317" s="969"/>
    </row>
    <row r="318" spans="4:4">
      <c r="D318" s="969"/>
    </row>
    <row r="319" spans="4:4">
      <c r="D319" s="969"/>
    </row>
    <row r="320" spans="4:4">
      <c r="D320" s="969"/>
    </row>
    <row r="321" spans="4:4">
      <c r="D321" s="969"/>
    </row>
  </sheetData>
  <mergeCells count="2">
    <mergeCell ref="B121:C121"/>
    <mergeCell ref="B111:C111"/>
  </mergeCells>
  <conditionalFormatting sqref="J8">
    <cfRule type="cellIs" dxfId="255" priority="91" stopIfTrue="1" operator="equal">
      <formula>"BREACH"</formula>
    </cfRule>
    <cfRule type="cellIs" dxfId="254" priority="90" operator="equal">
      <formula>"OK"</formula>
    </cfRule>
    <cfRule type="cellIs" dxfId="253" priority="89" operator="equal">
      <formula>"OK"</formula>
    </cfRule>
    <cfRule type="cellIs" dxfId="252" priority="88" operator="equal">
      <formula>"BREACH"</formula>
    </cfRule>
    <cfRule type="cellIs" dxfId="251" priority="87" operator="equal">
      <formula>"OK"</formula>
    </cfRule>
    <cfRule type="containsText" dxfId="250" priority="86" operator="containsText" text="KO">
      <formula>NOT(ISERROR(SEARCH("KO",J8)))</formula>
    </cfRule>
    <cfRule type="cellIs" dxfId="249" priority="92" stopIfTrue="1" operator="equal">
      <formula>"OK"</formula>
    </cfRule>
  </conditionalFormatting>
  <conditionalFormatting sqref="J30">
    <cfRule type="cellIs" dxfId="248" priority="84" stopIfTrue="1" operator="equal">
      <formula>"BREACH"</formula>
    </cfRule>
    <cfRule type="cellIs" dxfId="247" priority="83" operator="equal">
      <formula>"OK"</formula>
    </cfRule>
    <cfRule type="cellIs" dxfId="246" priority="82" operator="equal">
      <formula>"OK"</formula>
    </cfRule>
    <cfRule type="cellIs" dxfId="245" priority="81" operator="equal">
      <formula>"BREACH"</formula>
    </cfRule>
    <cfRule type="cellIs" dxfId="244" priority="80" operator="equal">
      <formula>"OK"</formula>
    </cfRule>
    <cfRule type="containsText" dxfId="243" priority="79" operator="containsText" text="KO">
      <formula>NOT(ISERROR(SEARCH("KO",J30)))</formula>
    </cfRule>
    <cfRule type="cellIs" dxfId="242" priority="85" stopIfTrue="1" operator="equal">
      <formula>"OK"</formula>
    </cfRule>
  </conditionalFormatting>
  <conditionalFormatting sqref="J32:J54 J36:M36 J56:J59">
    <cfRule type="cellIs" dxfId="241" priority="120" operator="equal">
      <formula>"OK"</formula>
    </cfRule>
    <cfRule type="cellIs" dxfId="240" priority="119" operator="equal">
      <formula>"KO"</formula>
    </cfRule>
  </conditionalFormatting>
  <conditionalFormatting sqref="J60">
    <cfRule type="cellIs" dxfId="239" priority="78" stopIfTrue="1" operator="equal">
      <formula>"OK"</formula>
    </cfRule>
    <cfRule type="cellIs" dxfId="238" priority="77" stopIfTrue="1" operator="equal">
      <formula>"BREACH"</formula>
    </cfRule>
    <cfRule type="cellIs" dxfId="237" priority="76" operator="equal">
      <formula>"OK"</formula>
    </cfRule>
    <cfRule type="cellIs" dxfId="236" priority="75" operator="equal">
      <formula>"OK"</formula>
    </cfRule>
    <cfRule type="cellIs" dxfId="235" priority="73" operator="equal">
      <formula>"OK"</formula>
    </cfRule>
    <cfRule type="containsText" dxfId="234" priority="72" operator="containsText" text="KO">
      <formula>NOT(ISERROR(SEARCH("KO",J60)))</formula>
    </cfRule>
    <cfRule type="cellIs" dxfId="233" priority="74" operator="equal">
      <formula>"BREACH"</formula>
    </cfRule>
  </conditionalFormatting>
  <conditionalFormatting sqref="J82">
    <cfRule type="cellIs" dxfId="232" priority="68" operator="equal">
      <formula>"OK"</formula>
    </cfRule>
    <cfRule type="cellIs" dxfId="231" priority="67" operator="equal">
      <formula>"BREACH"</formula>
    </cfRule>
    <cfRule type="cellIs" dxfId="230" priority="66" operator="equal">
      <formula>"OK"</formula>
    </cfRule>
    <cfRule type="containsText" dxfId="229" priority="65" operator="containsText" text="KO">
      <formula>NOT(ISERROR(SEARCH("KO",J82)))</formula>
    </cfRule>
    <cfRule type="cellIs" dxfId="228" priority="71" stopIfTrue="1" operator="equal">
      <formula>"OK"</formula>
    </cfRule>
    <cfRule type="cellIs" dxfId="227" priority="70" stopIfTrue="1" operator="equal">
      <formula>"BREACH"</formula>
    </cfRule>
    <cfRule type="cellIs" dxfId="226" priority="69" operator="equal">
      <formula>"OK"</formula>
    </cfRule>
  </conditionalFormatting>
  <conditionalFormatting sqref="J101">
    <cfRule type="cellIs" dxfId="225" priority="60" operator="equal">
      <formula>"BREACH"</formula>
    </cfRule>
    <cfRule type="cellIs" dxfId="224" priority="59" operator="equal">
      <formula>"OK"</formula>
    </cfRule>
    <cfRule type="containsText" dxfId="223" priority="58" operator="containsText" text="KO">
      <formula>NOT(ISERROR(SEARCH("KO",J101)))</formula>
    </cfRule>
    <cfRule type="cellIs" dxfId="222" priority="64" stopIfTrue="1" operator="equal">
      <formula>"OK"</formula>
    </cfRule>
    <cfRule type="cellIs" dxfId="221" priority="61" operator="equal">
      <formula>"OK"</formula>
    </cfRule>
    <cfRule type="cellIs" dxfId="220" priority="63" stopIfTrue="1" operator="equal">
      <formula>"BREACH"</formula>
    </cfRule>
    <cfRule type="cellIs" dxfId="219" priority="62" operator="equal">
      <formula>"OK"</formula>
    </cfRule>
  </conditionalFormatting>
  <conditionalFormatting sqref="J111">
    <cfRule type="cellIs" dxfId="218" priority="56" stopIfTrue="1" operator="equal">
      <formula>"BREACH"</formula>
    </cfRule>
    <cfRule type="cellIs" dxfId="217" priority="55" operator="equal">
      <formula>"OK"</formula>
    </cfRule>
    <cfRule type="cellIs" dxfId="216" priority="54" operator="equal">
      <formula>"OK"</formula>
    </cfRule>
    <cfRule type="cellIs" dxfId="215" priority="57" stopIfTrue="1" operator="equal">
      <formula>"OK"</formula>
    </cfRule>
    <cfRule type="cellIs" dxfId="214" priority="52" operator="equal">
      <formula>"OK"</formula>
    </cfRule>
    <cfRule type="containsText" dxfId="213" priority="51" operator="containsText" text="KO">
      <formula>NOT(ISERROR(SEARCH("KO",J111)))</formula>
    </cfRule>
    <cfRule type="cellIs" dxfId="212" priority="53" operator="equal">
      <formula>"BREACH"</formula>
    </cfRule>
  </conditionalFormatting>
  <conditionalFormatting sqref="J121">
    <cfRule type="cellIs" dxfId="211" priority="47" operator="equal">
      <formula>"OK"</formula>
    </cfRule>
    <cfRule type="cellIs" dxfId="210" priority="48" operator="equal">
      <formula>"OK"</formula>
    </cfRule>
    <cfRule type="cellIs" dxfId="209" priority="49" stopIfTrue="1" operator="equal">
      <formula>"BREACH"</formula>
    </cfRule>
    <cfRule type="cellIs" dxfId="208" priority="50" stopIfTrue="1" operator="equal">
      <formula>"OK"</formula>
    </cfRule>
    <cfRule type="containsText" dxfId="207" priority="44" operator="containsText" text="KO">
      <formula>NOT(ISERROR(SEARCH("KO",J121)))</formula>
    </cfRule>
    <cfRule type="cellIs" dxfId="206" priority="45" operator="equal">
      <formula>"OK"</formula>
    </cfRule>
    <cfRule type="cellIs" dxfId="205" priority="46" operator="equal">
      <formula>"BREACH"</formula>
    </cfRule>
  </conditionalFormatting>
  <conditionalFormatting sqref="J131">
    <cfRule type="cellIs" dxfId="204" priority="40" operator="equal">
      <formula>"OK"</formula>
    </cfRule>
    <cfRule type="containsText" dxfId="203" priority="37" operator="containsText" text="KO">
      <formula>NOT(ISERROR(SEARCH("KO",J131)))</formula>
    </cfRule>
    <cfRule type="cellIs" dxfId="202" priority="39" operator="equal">
      <formula>"BREACH"</formula>
    </cfRule>
    <cfRule type="cellIs" dxfId="201" priority="41" operator="equal">
      <formula>"OK"</formula>
    </cfRule>
    <cfRule type="cellIs" dxfId="200" priority="42" stopIfTrue="1" operator="equal">
      <formula>"BREACH"</formula>
    </cfRule>
  </conditionalFormatting>
  <conditionalFormatting sqref="J131:J132">
    <cfRule type="cellIs" dxfId="199" priority="38" operator="equal">
      <formula>"OK"</formula>
    </cfRule>
    <cfRule type="cellIs" dxfId="198" priority="43" stopIfTrue="1" operator="equal">
      <formula>"OK"</formula>
    </cfRule>
  </conditionalFormatting>
  <conditionalFormatting sqref="J141">
    <cfRule type="cellIs" dxfId="197" priority="35" stopIfTrue="1" operator="equal">
      <formula>"BREACH"</formula>
    </cfRule>
    <cfRule type="cellIs" dxfId="196" priority="34" operator="equal">
      <formula>"OK"</formula>
    </cfRule>
    <cfRule type="cellIs" dxfId="195" priority="33" operator="equal">
      <formula>"OK"</formula>
    </cfRule>
    <cfRule type="cellIs" dxfId="194" priority="32" operator="equal">
      <formula>"BREACH"</formula>
    </cfRule>
    <cfRule type="containsText" dxfId="193" priority="30" operator="containsText" text="KO">
      <formula>NOT(ISERROR(SEARCH("KO",J141)))</formula>
    </cfRule>
  </conditionalFormatting>
  <conditionalFormatting sqref="J141:J142">
    <cfRule type="cellIs" dxfId="192" priority="36" stopIfTrue="1" operator="equal">
      <formula>"OK"</formula>
    </cfRule>
    <cfRule type="cellIs" dxfId="191" priority="31" operator="equal">
      <formula>"OK"</formula>
    </cfRule>
  </conditionalFormatting>
  <conditionalFormatting sqref="J153">
    <cfRule type="cellIs" dxfId="190" priority="29" stopIfTrue="1" operator="equal">
      <formula>"OK"</formula>
    </cfRule>
    <cfRule type="cellIs" dxfId="189" priority="28" stopIfTrue="1" operator="equal">
      <formula>"BREACH"</formula>
    </cfRule>
    <cfRule type="cellIs" dxfId="188" priority="27" operator="equal">
      <formula>"OK"</formula>
    </cfRule>
    <cfRule type="cellIs" dxfId="187" priority="26" operator="equal">
      <formula>"OK"</formula>
    </cfRule>
    <cfRule type="cellIs" dxfId="186" priority="25" operator="equal">
      <formula>"BREACH"</formula>
    </cfRule>
    <cfRule type="cellIs" dxfId="185" priority="24" operator="equal">
      <formula>"OK"</formula>
    </cfRule>
    <cfRule type="containsText" dxfId="184" priority="23" operator="containsText" text="KO">
      <formula>NOT(ISERROR(SEARCH("KO",J153)))</formula>
    </cfRule>
  </conditionalFormatting>
  <conditionalFormatting sqref="J165">
    <cfRule type="cellIs" dxfId="183" priority="18" operator="equal">
      <formula>"BREACH"</formula>
    </cfRule>
    <cfRule type="cellIs" dxfId="182" priority="17" operator="equal">
      <formula>"OK"</formula>
    </cfRule>
    <cfRule type="containsText" dxfId="181" priority="16" operator="containsText" text="KO">
      <formula>NOT(ISERROR(SEARCH("KO",J165)))</formula>
    </cfRule>
    <cfRule type="cellIs" dxfId="180" priority="20" operator="equal">
      <formula>"OK"</formula>
    </cfRule>
    <cfRule type="cellIs" dxfId="179" priority="19" operator="equal">
      <formula>"OK"</formula>
    </cfRule>
    <cfRule type="cellIs" dxfId="178" priority="21" stopIfTrue="1" operator="equal">
      <formula>"BREACH"</formula>
    </cfRule>
    <cfRule type="cellIs" dxfId="177" priority="22" stopIfTrue="1" operator="equal">
      <formula>"OK"</formula>
    </cfRule>
  </conditionalFormatting>
  <conditionalFormatting sqref="J175">
    <cfRule type="cellIs" dxfId="176" priority="15" stopIfTrue="1" operator="equal">
      <formula>"OK"</formula>
    </cfRule>
    <cfRule type="cellIs" dxfId="175" priority="13" operator="equal">
      <formula>"OK"</formula>
    </cfRule>
    <cfRule type="cellIs" dxfId="174" priority="12" operator="equal">
      <formula>"OK"</formula>
    </cfRule>
    <cfRule type="cellIs" dxfId="173" priority="11" operator="equal">
      <formula>"BREACH"</formula>
    </cfRule>
    <cfRule type="cellIs" dxfId="172" priority="10" operator="equal">
      <formula>"OK"</formula>
    </cfRule>
    <cfRule type="containsText" dxfId="171" priority="9" operator="containsText" text="KO">
      <formula>NOT(ISERROR(SEARCH("KO",J175)))</formula>
    </cfRule>
    <cfRule type="cellIs" dxfId="170" priority="14" stopIfTrue="1" operator="equal">
      <formula>"BREACH"</formula>
    </cfRule>
  </conditionalFormatting>
  <conditionalFormatting sqref="J208">
    <cfRule type="cellIs" dxfId="169" priority="113" operator="equal">
      <formula>"OK"</formula>
    </cfRule>
    <cfRule type="cellIs" dxfId="168" priority="114" stopIfTrue="1" operator="equal">
      <formula>"OK"</formula>
    </cfRule>
  </conditionalFormatting>
  <conditionalFormatting sqref="K40:K59">
    <cfRule type="cellIs" dxfId="167" priority="7" operator="equal">
      <formula>"KO"</formula>
    </cfRule>
    <cfRule type="cellIs" dxfId="166" priority="8" operator="equal">
      <formula>"OK"</formula>
    </cfRule>
  </conditionalFormatting>
  <conditionalFormatting sqref="K34:M35">
    <cfRule type="cellIs" dxfId="165" priority="1" operator="equal">
      <formula>"KO"</formula>
    </cfRule>
    <cfRule type="cellIs" dxfId="164" priority="2" operator="equal">
      <formula>"OK"</formula>
    </cfRule>
  </conditionalFormatting>
  <conditionalFormatting sqref="K39:M39">
    <cfRule type="cellIs" dxfId="163" priority="6" operator="equal">
      <formula>"OK"</formula>
    </cfRule>
    <cfRule type="cellIs" dxfId="162" priority="5" operator="equal">
      <formula>"KO"</formula>
    </cfRule>
  </conditionalFormatting>
  <pageMargins left="0.70866141732300003" right="0.70866141732300003" top="0.74803149606300001" bottom="0.74803149606300001" header="0.31496062992099999" footer="0.31496062992099999"/>
  <pageSetup paperSize="9" scale="33" fitToHeight="2" orientation="portrait" r:id="rId1"/>
  <drawing r:id="rId2"/>
  <legacy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DM161"/>
  <sheetViews>
    <sheetView showGridLines="0" workbookViewId="0">
      <selection activeCell="BT26" sqref="BT26"/>
    </sheetView>
  </sheetViews>
  <sheetFormatPr baseColWidth="10" defaultColWidth="11.42578125" defaultRowHeight="15"/>
  <cols>
    <col min="1" max="1" width="1.28515625" style="2030" customWidth="1"/>
    <col min="2" max="2" width="17.5703125" style="2030" customWidth="1"/>
    <col min="3" max="3" width="16.5703125" style="2030" customWidth="1"/>
    <col min="4" max="4" width="15.42578125" style="2030" bestFit="1" customWidth="1"/>
    <col min="5" max="10" width="15.42578125" style="2030" customWidth="1"/>
    <col min="11" max="11" width="16.5703125" style="2030" customWidth="1"/>
    <col min="12" max="12" width="11.7109375" style="2030" bestFit="1" customWidth="1"/>
    <col min="13" max="16" width="11.42578125" style="2030" customWidth="1"/>
    <col min="17" max="17" width="28.28515625" style="2030" customWidth="1"/>
    <col min="18" max="18" width="27.28515625" style="2030" customWidth="1"/>
    <col min="19" max="19" width="11.42578125" style="2030" customWidth="1"/>
    <col min="20" max="21" width="11.42578125" style="2032" customWidth="1"/>
    <col min="22" max="29" width="11.42578125" style="2030" customWidth="1"/>
    <col min="30" max="35" width="11.42578125" style="2033" customWidth="1"/>
    <col min="36" max="36" width="11.42578125" style="2030" customWidth="1"/>
    <col min="37" max="37" width="14" style="2033" bestFit="1" customWidth="1"/>
    <col min="38" max="39" width="11.42578125" style="2033" customWidth="1"/>
    <col min="40" max="40" width="16" style="2033" customWidth="1"/>
    <col min="41" max="41" width="14" style="2033" bestFit="1" customWidth="1"/>
    <col min="42" max="43" width="27.42578125" style="2033" customWidth="1"/>
    <col min="44" max="44" width="17.85546875" style="2030" customWidth="1"/>
    <col min="45" max="45" width="11.42578125" style="2033" customWidth="1"/>
    <col min="46" max="46" width="14" style="2033" bestFit="1" customWidth="1"/>
    <col min="47" max="50" width="11.42578125" style="2033" customWidth="1"/>
    <col min="51" max="52" width="11.85546875" style="2033" bestFit="1" customWidth="1"/>
    <col min="53" max="53" width="12.85546875" style="2033" customWidth="1"/>
    <col min="54" max="54" width="16.5703125" style="2033" bestFit="1" customWidth="1"/>
    <col min="55" max="61" width="16.5703125" style="2030" bestFit="1" customWidth="1"/>
    <col min="62" max="71" width="11.42578125" style="2030" customWidth="1"/>
    <col min="72" max="72" width="11.42578125" style="2035" customWidth="1"/>
    <col min="73" max="77" width="11.42578125" style="2036" customWidth="1"/>
    <col min="78" max="79" width="11.42578125" style="2030" customWidth="1"/>
    <col min="80" max="81" width="11.42578125" style="2037" customWidth="1"/>
    <col min="82" max="84" width="11.42578125" style="2030" customWidth="1"/>
    <col min="85" max="89" width="11.42578125" style="2033" customWidth="1"/>
    <col min="90" max="95" width="11.42578125" style="2030" customWidth="1"/>
    <col min="96" max="96" width="11.42578125" style="2038" customWidth="1"/>
    <col min="97" max="103" width="11.42578125" style="2030" customWidth="1"/>
    <col min="104" max="105" width="11.42578125" style="2033" customWidth="1"/>
    <col min="106" max="106" width="11.42578125" style="2039" customWidth="1"/>
    <col min="107" max="108" width="11.42578125" style="2033" customWidth="1"/>
    <col min="109" max="109" width="11.42578125" style="2039" customWidth="1"/>
    <col min="110" max="111" width="11.42578125" style="2033" customWidth="1"/>
    <col min="112" max="112" width="11.42578125" style="2039" customWidth="1"/>
    <col min="113" max="113" width="11.42578125" style="2033" customWidth="1"/>
    <col min="114" max="115" width="11.42578125" style="2039" customWidth="1"/>
    <col min="116" max="116" width="11.42578125" style="2033" customWidth="1"/>
    <col min="117" max="117" width="11.42578125" style="2040" customWidth="1"/>
    <col min="118" max="118" width="11.42578125" style="2030" customWidth="1"/>
    <col min="119" max="16384" width="11.42578125" style="2030"/>
  </cols>
  <sheetData>
    <row r="1" spans="1:117" s="899" customFormat="1">
      <c r="A1"/>
      <c r="B1"/>
      <c r="C1"/>
      <c r="D1"/>
      <c r="E1"/>
      <c r="F1"/>
      <c r="G1"/>
      <c r="H1"/>
      <c r="I1"/>
      <c r="J1"/>
      <c r="K1"/>
      <c r="L1"/>
      <c r="T1"/>
      <c r="U1"/>
      <c r="AD1" s="1854"/>
      <c r="AE1" s="1854"/>
      <c r="AF1" s="1854"/>
      <c r="AG1" s="1854"/>
      <c r="AH1" s="1854"/>
      <c r="AI1" s="1854"/>
      <c r="AK1" s="1854"/>
      <c r="AL1" s="1854"/>
      <c r="AM1" s="1854"/>
      <c r="AN1" s="1854"/>
      <c r="AO1" s="1854"/>
      <c r="AP1" s="1854"/>
      <c r="AQ1" s="1854"/>
      <c r="AS1" s="1854"/>
      <c r="AT1" s="1854"/>
      <c r="AU1" s="1854"/>
      <c r="AV1" s="1854"/>
      <c r="AW1" s="1854"/>
      <c r="AX1" s="1854"/>
      <c r="AY1" s="1854"/>
      <c r="AZ1" s="1854"/>
      <c r="BA1" s="1854"/>
      <c r="BB1" s="1854"/>
      <c r="BT1" s="1855"/>
      <c r="BU1" s="1856"/>
      <c r="BV1" s="1856"/>
      <c r="BW1" s="1856"/>
      <c r="BX1" s="1856"/>
      <c r="BY1" s="1856"/>
      <c r="CB1" s="1857"/>
      <c r="CC1" s="1857"/>
      <c r="CG1" s="1854"/>
      <c r="CH1" s="1854"/>
      <c r="CI1" s="1854"/>
      <c r="CJ1" s="1854"/>
      <c r="CK1" s="1854"/>
      <c r="CR1" s="1858"/>
      <c r="CZ1" s="1854"/>
      <c r="DA1" s="1854"/>
      <c r="DB1" s="1859"/>
      <c r="DC1" s="1854"/>
      <c r="DD1" s="1854"/>
      <c r="DE1" s="1859"/>
      <c r="DF1" s="1854"/>
      <c r="DG1" s="1854"/>
      <c r="DH1" s="1859"/>
      <c r="DI1" s="1854"/>
      <c r="DJ1" s="1859"/>
      <c r="DK1" s="1859"/>
      <c r="DL1" s="1854"/>
      <c r="DM1" s="1860"/>
    </row>
    <row r="2" spans="1:117" s="899" customFormat="1" ht="16.5">
      <c r="A2"/>
      <c r="B2" s="1720"/>
      <c r="C2" s="1721"/>
      <c r="D2" s="1722"/>
      <c r="E2" s="1722"/>
      <c r="F2" s="1722"/>
      <c r="G2" s="1722"/>
      <c r="H2" s="1722"/>
      <c r="I2" s="1722"/>
      <c r="J2" s="1722"/>
      <c r="K2" s="1723"/>
      <c r="L2" s="1725"/>
      <c r="T2"/>
      <c r="U2"/>
      <c r="AD2" s="1854"/>
      <c r="AE2" s="1854"/>
      <c r="AF2" s="1854"/>
      <c r="AG2" s="1854"/>
      <c r="AH2" s="1854"/>
      <c r="AI2" s="1854"/>
      <c r="AK2" s="1854"/>
      <c r="AL2" s="1854"/>
      <c r="AM2" s="1854"/>
      <c r="AN2" s="1854"/>
      <c r="AO2" s="1854"/>
      <c r="AP2" s="1854"/>
      <c r="AQ2" s="1854"/>
      <c r="AS2" s="1854"/>
      <c r="AT2" s="1854"/>
      <c r="AU2" s="1854"/>
      <c r="AV2" s="1854"/>
      <c r="AW2" s="1854"/>
      <c r="AX2" s="1854"/>
      <c r="AY2" s="1854"/>
      <c r="AZ2" s="1854"/>
      <c r="BA2" s="1854"/>
      <c r="BB2" s="1854"/>
      <c r="BT2" s="1855"/>
      <c r="BU2" s="1856"/>
      <c r="BV2" s="1856"/>
      <c r="BW2" s="1856"/>
      <c r="BX2" s="1856"/>
      <c r="BY2" s="1856"/>
      <c r="CB2" s="1857"/>
      <c r="CC2" s="1857"/>
      <c r="CG2" s="1854"/>
      <c r="CH2" s="1854"/>
      <c r="CI2" s="1854"/>
      <c r="CJ2" s="1854"/>
      <c r="CK2" s="1854"/>
      <c r="CR2" s="1858"/>
      <c r="CZ2" s="1854"/>
      <c r="DA2" s="1854"/>
      <c r="DB2" s="1859"/>
      <c r="DC2" s="1854"/>
      <c r="DD2" s="1854"/>
      <c r="DE2" s="1859"/>
      <c r="DF2" s="1854"/>
      <c r="DG2" s="1854"/>
      <c r="DH2" s="1859"/>
      <c r="DI2" s="1854"/>
      <c r="DJ2" s="1859"/>
      <c r="DK2" s="1859"/>
      <c r="DL2" s="1854"/>
      <c r="DM2" s="1860"/>
    </row>
    <row r="3" spans="1:117" s="899" customFormat="1" ht="16.5">
      <c r="A3"/>
      <c r="B3" s="1726"/>
      <c r="C3" s="1727"/>
      <c r="D3" s="1107" t="s">
        <v>322</v>
      </c>
      <c r="E3" s="1718">
        <f>Cover!$F$37</f>
        <v>45626</v>
      </c>
      <c r="L3" s="1728"/>
      <c r="T3"/>
      <c r="U3"/>
      <c r="AD3" s="1854"/>
      <c r="AE3" s="1854"/>
      <c r="AF3" s="1854"/>
      <c r="AG3" s="1854"/>
      <c r="AH3" s="1854"/>
      <c r="AI3" s="1854"/>
      <c r="AK3" s="1854"/>
      <c r="AL3" s="1854"/>
      <c r="AM3" s="1854"/>
      <c r="AN3" s="1854"/>
      <c r="AO3" s="1854"/>
      <c r="AP3" s="1854"/>
      <c r="AQ3" s="1854"/>
      <c r="AS3" s="1854"/>
      <c r="AT3" s="1854"/>
      <c r="AU3" s="1854"/>
      <c r="AV3" s="1854"/>
      <c r="AW3" s="1854"/>
      <c r="AX3" s="1854"/>
      <c r="AY3" s="1854"/>
      <c r="AZ3" s="1854"/>
      <c r="BA3" s="1854"/>
      <c r="BB3" s="1854"/>
      <c r="BT3" s="1855"/>
      <c r="BU3" s="1856"/>
      <c r="BV3" s="1856"/>
      <c r="BW3" s="1856"/>
      <c r="BX3" s="1856"/>
      <c r="BY3" s="1856"/>
      <c r="CB3" s="1857"/>
      <c r="CC3" s="1857"/>
      <c r="CG3" s="1854"/>
      <c r="CH3" s="1854"/>
      <c r="CI3" s="1854"/>
      <c r="CJ3" s="1854"/>
      <c r="CK3" s="1854"/>
      <c r="CR3" s="1858"/>
      <c r="CZ3" s="1854"/>
      <c r="DA3" s="1854"/>
      <c r="DB3" s="1859"/>
      <c r="DC3" s="1854"/>
      <c r="DD3" s="1854"/>
      <c r="DE3" s="1859"/>
      <c r="DF3" s="1854"/>
      <c r="DG3" s="1854"/>
      <c r="DH3" s="1859"/>
      <c r="DI3" s="1854"/>
      <c r="DJ3" s="1859"/>
      <c r="DK3" s="1859"/>
      <c r="DL3" s="1854"/>
      <c r="DM3" s="1860"/>
    </row>
    <row r="4" spans="1:117" s="899" customFormat="1" ht="16.5">
      <c r="A4"/>
      <c r="B4" s="1729"/>
      <c r="C4" s="1461"/>
      <c r="D4" s="1107" t="s">
        <v>325</v>
      </c>
      <c r="E4" s="1718">
        <f>Cover!$F$41</f>
        <v>45645</v>
      </c>
      <c r="L4" s="1728"/>
      <c r="P4" s="2100"/>
      <c r="T4"/>
      <c r="U4"/>
      <c r="AD4" s="1854"/>
      <c r="AE4" s="1854"/>
      <c r="AF4" s="1854"/>
      <c r="AG4" s="1854"/>
      <c r="AH4" s="1854"/>
      <c r="AI4" s="1854"/>
      <c r="AK4" s="1854"/>
      <c r="AL4" s="1854"/>
      <c r="AM4" s="1854"/>
      <c r="AN4" s="1854"/>
      <c r="AO4" s="1854"/>
      <c r="AP4" s="1854"/>
      <c r="AQ4" s="1854"/>
      <c r="AS4" s="1854"/>
      <c r="AT4" s="1854"/>
      <c r="AU4" s="1854"/>
      <c r="AV4" s="1854"/>
      <c r="AW4" s="1854"/>
      <c r="AX4" s="1854"/>
      <c r="AY4" s="1854"/>
      <c r="AZ4" s="1854"/>
      <c r="BA4" s="1854"/>
      <c r="BB4" s="1854"/>
      <c r="BT4" s="1855"/>
      <c r="BU4" s="1856"/>
      <c r="BV4" s="1856"/>
      <c r="BW4" s="1856"/>
      <c r="BX4" s="1856"/>
      <c r="BY4" s="1856"/>
      <c r="CB4" s="1857"/>
      <c r="CC4" s="1857"/>
      <c r="CG4" s="1854"/>
      <c r="CH4" s="1854"/>
      <c r="CI4" s="1854"/>
      <c r="CJ4" s="1854"/>
      <c r="CK4" s="1854"/>
      <c r="CR4" s="1858"/>
      <c r="CZ4" s="1854"/>
      <c r="DA4" s="1854"/>
      <c r="DB4" s="1859"/>
      <c r="DC4" s="1854"/>
      <c r="DD4" s="1854"/>
      <c r="DE4" s="1859"/>
      <c r="DF4" s="1854"/>
      <c r="DG4" s="1854"/>
      <c r="DH4" s="1859"/>
      <c r="DI4" s="1854"/>
      <c r="DJ4" s="1859"/>
      <c r="DK4" s="1859"/>
      <c r="DL4" s="1854"/>
      <c r="DM4" s="1860"/>
    </row>
    <row r="5" spans="1:117" s="899" customFormat="1" ht="16.5">
      <c r="A5"/>
      <c r="B5" s="1730"/>
      <c r="C5" s="1731"/>
      <c r="D5" s="1731"/>
      <c r="E5" s="1731"/>
      <c r="F5" s="1731"/>
      <c r="G5" s="1731"/>
      <c r="H5" s="1731"/>
      <c r="I5" s="1731"/>
      <c r="J5" s="1731"/>
      <c r="K5" s="1731"/>
      <c r="L5" s="1733"/>
      <c r="Q5" s="2099"/>
      <c r="R5" s="2099"/>
      <c r="T5"/>
      <c r="U5"/>
      <c r="AD5" s="1854"/>
      <c r="AE5" s="1854"/>
      <c r="AF5" s="1854"/>
      <c r="AG5" s="1854"/>
      <c r="AH5" s="1854"/>
      <c r="AI5" s="1854"/>
      <c r="AK5" s="1854"/>
      <c r="AL5" s="1854"/>
      <c r="AM5" s="1854"/>
      <c r="AN5" s="1854"/>
      <c r="AO5" s="1854"/>
      <c r="AP5" s="1854"/>
      <c r="AQ5" s="1854"/>
      <c r="AS5" s="1854"/>
      <c r="AT5" s="1854"/>
      <c r="AU5" s="1854"/>
      <c r="AV5" s="1854"/>
      <c r="AW5" s="1854"/>
      <c r="AX5" s="1854"/>
      <c r="AY5" s="1854"/>
      <c r="AZ5" s="1854"/>
      <c r="BA5" s="1854"/>
      <c r="BB5" s="1854"/>
      <c r="BT5" s="1855"/>
      <c r="BU5" s="1856"/>
      <c r="BV5" s="1856"/>
      <c r="BW5" s="1856"/>
      <c r="BX5" s="1856"/>
      <c r="BY5" s="1856"/>
      <c r="CB5" s="1857"/>
      <c r="CC5" s="1857"/>
      <c r="CG5" s="1854"/>
      <c r="CH5" s="1854"/>
      <c r="CI5" s="1854"/>
      <c r="CJ5" s="1854"/>
      <c r="CK5" s="1854"/>
      <c r="CR5" s="1858"/>
      <c r="CZ5" s="1854"/>
      <c r="DA5" s="1854"/>
      <c r="DB5" s="1859"/>
      <c r="DC5" s="1854"/>
      <c r="DD5" s="1854"/>
      <c r="DE5" s="1859"/>
      <c r="DF5" s="1854"/>
      <c r="DG5" s="1854"/>
      <c r="DH5" s="1859"/>
      <c r="DI5" s="1854"/>
      <c r="DJ5" s="1859"/>
      <c r="DK5" s="1859"/>
      <c r="DL5" s="1854"/>
      <c r="DM5" s="1860"/>
    </row>
    <row r="6" spans="1:117" s="899" customFormat="1" ht="17.25" thickBot="1">
      <c r="A6"/>
      <c r="B6" s="1461"/>
      <c r="C6" s="1461"/>
      <c r="D6" s="1461"/>
      <c r="E6" s="1461"/>
      <c r="F6" s="1461"/>
      <c r="G6" s="1461"/>
      <c r="H6" s="1461"/>
      <c r="I6" s="1461"/>
      <c r="J6" s="1461"/>
      <c r="K6" s="1461"/>
      <c r="L6" s="1719"/>
      <c r="T6"/>
      <c r="U6"/>
      <c r="AD6" s="1854"/>
      <c r="AE6" s="1854"/>
      <c r="AF6" s="1854"/>
      <c r="AG6" s="1854"/>
      <c r="AH6" s="1854"/>
      <c r="AI6" s="1854"/>
      <c r="AK6" s="1854"/>
      <c r="AL6" s="1854"/>
      <c r="AM6" s="1854"/>
      <c r="AN6" s="1854"/>
      <c r="AO6" s="1854"/>
      <c r="AP6" s="1854"/>
      <c r="AQ6" s="1854"/>
      <c r="AS6" s="1854"/>
      <c r="AT6" s="1854"/>
      <c r="AU6" s="1854"/>
      <c r="AV6" s="1854"/>
      <c r="AW6" s="1854"/>
      <c r="AX6" s="1854"/>
      <c r="AY6" s="1854"/>
      <c r="AZ6" s="1854"/>
      <c r="BA6" s="1854"/>
      <c r="BB6" s="1854"/>
      <c r="BT6" s="1855"/>
      <c r="BU6" s="1856"/>
      <c r="BV6" s="1856"/>
      <c r="BW6" s="1856"/>
      <c r="BX6" s="1856"/>
      <c r="BY6" s="1856"/>
      <c r="CB6" s="1857"/>
      <c r="CC6" s="1857"/>
      <c r="CG6" s="1854"/>
      <c r="CH6" s="1854"/>
      <c r="CI6" s="1854"/>
      <c r="CJ6" s="1854"/>
      <c r="CK6" s="1854"/>
      <c r="CR6" s="1858"/>
      <c r="CZ6" s="1854"/>
      <c r="DA6" s="1854"/>
      <c r="DB6" s="1859"/>
      <c r="DC6" s="1854"/>
      <c r="DD6" s="1854"/>
      <c r="DE6" s="1859"/>
      <c r="DF6" s="1854"/>
      <c r="DG6" s="1854"/>
      <c r="DH6" s="1859"/>
      <c r="DI6" s="1854"/>
      <c r="DJ6" s="1859"/>
      <c r="DK6" s="1859"/>
      <c r="DL6" s="1854"/>
      <c r="DM6" s="1860"/>
    </row>
    <row r="7" spans="1:117" s="899" customFormat="1" ht="24" thickTop="1" thickBot="1">
      <c r="A7"/>
      <c r="B7" s="514" t="s">
        <v>2796</v>
      </c>
      <c r="C7" s="515"/>
      <c r="D7" s="516"/>
      <c r="E7" s="516"/>
      <c r="F7" s="516"/>
      <c r="G7" s="516"/>
      <c r="H7" s="516"/>
      <c r="I7" s="516"/>
      <c r="J7" s="516"/>
      <c r="K7"/>
      <c r="L7"/>
      <c r="T7"/>
      <c r="U7"/>
      <c r="AD7" s="1854"/>
      <c r="AE7" s="1854"/>
      <c r="AF7" s="1854"/>
      <c r="AG7" s="1854"/>
      <c r="AH7" s="1854"/>
      <c r="AI7" s="1854"/>
      <c r="AK7" s="1854"/>
      <c r="AL7" s="1854"/>
      <c r="AM7" s="1854"/>
      <c r="AN7" s="1854"/>
      <c r="AO7" s="1854"/>
      <c r="AP7" s="1854"/>
      <c r="AQ7" s="1854"/>
      <c r="AS7" s="1854"/>
      <c r="AT7" s="1854"/>
      <c r="AU7" s="1854"/>
      <c r="AV7" s="1854"/>
      <c r="AW7" s="1854"/>
      <c r="AX7" s="1854"/>
      <c r="AY7" s="1854"/>
      <c r="AZ7" s="1854"/>
      <c r="BA7" s="1854"/>
      <c r="BB7" s="1854"/>
      <c r="BT7" s="1855"/>
      <c r="BU7" s="1856"/>
      <c r="BV7" s="1856"/>
      <c r="BW7" s="1856"/>
      <c r="BX7" s="1856"/>
      <c r="BY7" s="1856"/>
      <c r="CB7" s="1857"/>
      <c r="CC7" s="1857"/>
      <c r="CG7" s="1854"/>
      <c r="CH7" s="1854"/>
      <c r="CI7" s="1854"/>
      <c r="CJ7" s="1854"/>
      <c r="CK7" s="1854"/>
      <c r="CR7" s="1858"/>
      <c r="CZ7" s="1854"/>
      <c r="DA7" s="1854"/>
      <c r="DB7" s="1859"/>
      <c r="DC7" s="1854"/>
      <c r="DD7" s="1854"/>
      <c r="DE7" s="1859"/>
      <c r="DF7" s="1854"/>
      <c r="DG7" s="1854"/>
      <c r="DH7" s="1859"/>
      <c r="DI7" s="1854"/>
      <c r="DJ7" s="1859"/>
      <c r="DK7" s="1859"/>
      <c r="DL7" s="1854"/>
      <c r="DM7" s="1860"/>
    </row>
    <row r="8" spans="1:117" s="899" customFormat="1" ht="16.5" thickTop="1" thickBot="1">
      <c r="A8"/>
      <c r="B8"/>
      <c r="C8"/>
      <c r="D8"/>
      <c r="E8"/>
      <c r="F8"/>
      <c r="G8"/>
      <c r="H8"/>
      <c r="I8"/>
      <c r="J8"/>
      <c r="K8"/>
      <c r="L8"/>
      <c r="T8"/>
      <c r="U8"/>
      <c r="AD8" s="1854"/>
      <c r="AE8" s="1854"/>
      <c r="AF8" s="1854"/>
      <c r="AG8" s="1854"/>
      <c r="AH8" s="1854"/>
      <c r="AI8" s="1854"/>
      <c r="AK8" s="1854"/>
      <c r="AL8" s="1854"/>
      <c r="AM8" s="1854"/>
      <c r="AN8" s="1854"/>
      <c r="AO8" s="1854"/>
      <c r="AP8" s="1854"/>
      <c r="AQ8" s="1854"/>
      <c r="AS8" s="1854"/>
      <c r="AT8" s="1854"/>
      <c r="AU8" s="1854"/>
      <c r="AV8" s="1854"/>
      <c r="AW8" s="1854"/>
      <c r="AX8" s="1854"/>
      <c r="AY8" s="1854"/>
      <c r="AZ8" s="1854"/>
      <c r="BA8" s="1854"/>
      <c r="BB8" s="1854"/>
      <c r="BT8" s="1855"/>
      <c r="BU8" s="1856"/>
      <c r="BV8" s="1856"/>
      <c r="BW8" s="1856"/>
      <c r="BX8" s="1856"/>
      <c r="BY8" s="1856"/>
      <c r="CB8" s="1857"/>
      <c r="CC8" s="1857"/>
      <c r="CG8" s="1854"/>
      <c r="CH8" s="1854"/>
      <c r="CI8" s="1854"/>
      <c r="CJ8" s="1854"/>
      <c r="CK8" s="1854"/>
      <c r="CR8" s="1858"/>
      <c r="CZ8" s="1854"/>
      <c r="DA8" s="1854"/>
      <c r="DB8" s="1859"/>
      <c r="DC8" s="1854"/>
      <c r="DD8" s="1854"/>
      <c r="DE8" s="1859"/>
      <c r="DF8" s="1854"/>
      <c r="DG8" s="1854"/>
      <c r="DH8" s="1859"/>
      <c r="DI8" s="1854"/>
      <c r="DJ8" s="1859"/>
      <c r="DK8" s="1859"/>
      <c r="DL8" s="1854"/>
      <c r="DM8" s="1860"/>
    </row>
    <row r="9" spans="1:117" s="899" customFormat="1" ht="15.75" thickBot="1">
      <c r="A9"/>
      <c r="B9" s="2053" t="s">
        <v>2789</v>
      </c>
      <c r="C9" s="3014" t="s">
        <v>2794</v>
      </c>
      <c r="D9" s="3015"/>
      <c r="E9" s="3016" t="s">
        <v>2795</v>
      </c>
      <c r="F9" s="3014"/>
      <c r="G9" s="3014"/>
      <c r="H9" s="3014"/>
      <c r="I9" s="3014"/>
      <c r="J9" s="3015"/>
      <c r="K9" s="3018" t="s">
        <v>2793</v>
      </c>
      <c r="L9" s="3019"/>
      <c r="M9" s="3019"/>
      <c r="N9" s="3019"/>
      <c r="O9" s="3019"/>
      <c r="P9" s="3019"/>
      <c r="Q9" s="3019"/>
      <c r="R9" s="3020"/>
      <c r="T9" s="3021" t="s">
        <v>2792</v>
      </c>
      <c r="U9" s="3022"/>
      <c r="V9" s="3022"/>
      <c r="W9" s="3022"/>
      <c r="X9" s="3022"/>
      <c r="Y9" s="3022"/>
      <c r="Z9" s="3022"/>
      <c r="AA9" s="3022"/>
      <c r="AB9" s="3022"/>
      <c r="AC9" s="3022"/>
      <c r="AD9" s="3022"/>
      <c r="AE9" s="3022"/>
      <c r="AF9" s="3022"/>
      <c r="AG9" s="3022"/>
      <c r="AH9" s="3022"/>
      <c r="AI9" s="3023"/>
      <c r="AJ9" s="1854"/>
      <c r="AK9" s="1854"/>
      <c r="AL9" s="1854"/>
      <c r="AM9" s="1854"/>
      <c r="AN9" s="1854"/>
      <c r="AO9" s="1854"/>
      <c r="AP9" s="1854"/>
      <c r="AQ9" s="1854"/>
      <c r="AR9" s="1854"/>
      <c r="AS9" s="1854"/>
      <c r="AT9" s="1854"/>
      <c r="AU9" s="1854"/>
      <c r="AV9" s="1854"/>
      <c r="AW9" s="1854"/>
      <c r="AX9" s="1854"/>
      <c r="AY9" s="1854"/>
      <c r="AZ9" s="1854"/>
      <c r="BA9" s="1854"/>
      <c r="BB9" s="1854"/>
      <c r="BT9" s="1855"/>
      <c r="BU9" s="1856"/>
      <c r="BV9" s="1856"/>
      <c r="BW9" s="1856"/>
      <c r="BX9" s="1856"/>
      <c r="BY9" s="1856"/>
      <c r="CB9" s="1857"/>
      <c r="CC9" s="1857"/>
      <c r="CG9" s="1854"/>
      <c r="CH9" s="1854"/>
      <c r="CI9" s="1854"/>
      <c r="CJ9" s="1854"/>
      <c r="CK9" s="1854"/>
      <c r="CR9" s="1858"/>
      <c r="CZ9" s="1854"/>
      <c r="DA9" s="1854"/>
      <c r="DB9" s="1859"/>
      <c r="DC9" s="1854"/>
      <c r="DD9" s="1854"/>
      <c r="DE9" s="1859"/>
      <c r="DF9" s="1854"/>
      <c r="DG9" s="1854"/>
      <c r="DH9" s="1859"/>
      <c r="DI9" s="1854"/>
      <c r="DJ9" s="1859"/>
      <c r="DK9" s="1859"/>
      <c r="DL9" s="1854"/>
      <c r="DM9" s="1860"/>
    </row>
    <row r="10" spans="1:117" s="899" customFormat="1" ht="35.25" customHeight="1">
      <c r="B10" s="2054" t="s">
        <v>2791</v>
      </c>
      <c r="C10" s="2028" t="s">
        <v>2790</v>
      </c>
      <c r="D10" s="2029" t="s">
        <v>2790</v>
      </c>
      <c r="E10" s="2027" t="s">
        <v>2788</v>
      </c>
      <c r="F10" s="2028" t="s">
        <v>2788</v>
      </c>
      <c r="G10" s="2028" t="s">
        <v>2788</v>
      </c>
      <c r="H10" s="2028" t="s">
        <v>2788</v>
      </c>
      <c r="I10" s="2028" t="s">
        <v>2788</v>
      </c>
      <c r="J10" s="2050" t="s">
        <v>2788</v>
      </c>
      <c r="K10" s="2028" t="s">
        <v>789</v>
      </c>
      <c r="L10" s="2028" t="s">
        <v>789</v>
      </c>
      <c r="M10" s="2028" t="s">
        <v>789</v>
      </c>
      <c r="N10" s="2028" t="s">
        <v>789</v>
      </c>
      <c r="O10" s="2028" t="s">
        <v>789</v>
      </c>
      <c r="P10" s="2028" t="s">
        <v>789</v>
      </c>
      <c r="Q10" s="2028" t="s">
        <v>2798</v>
      </c>
      <c r="R10" s="2028" t="s">
        <v>2798</v>
      </c>
      <c r="S10" s="2041" t="s">
        <v>2789</v>
      </c>
      <c r="T10" s="2027" t="s">
        <v>2788</v>
      </c>
      <c r="U10" s="2028" t="s">
        <v>2788</v>
      </c>
      <c r="V10" s="2028" t="s">
        <v>2788</v>
      </c>
      <c r="W10" s="2028" t="s">
        <v>2788</v>
      </c>
      <c r="X10" s="2028" t="s">
        <v>2788</v>
      </c>
      <c r="Y10" s="2028" t="s">
        <v>2788</v>
      </c>
      <c r="Z10" s="2028" t="s">
        <v>2788</v>
      </c>
      <c r="AA10" s="2028" t="s">
        <v>2788</v>
      </c>
      <c r="AB10" s="2028" t="s">
        <v>2788</v>
      </c>
      <c r="AC10" s="2028" t="s">
        <v>2788</v>
      </c>
      <c r="AD10" s="2028" t="s">
        <v>2788</v>
      </c>
      <c r="AE10" s="2028" t="s">
        <v>2788</v>
      </c>
      <c r="AF10" s="2028" t="s">
        <v>2788</v>
      </c>
      <c r="AG10" s="2028" t="s">
        <v>2788</v>
      </c>
      <c r="AH10" s="2028" t="s">
        <v>2788</v>
      </c>
      <c r="AI10" s="2029" t="s">
        <v>2788</v>
      </c>
      <c r="AJ10" s="2065" t="s">
        <v>2782</v>
      </c>
      <c r="AK10" s="2068" t="s">
        <v>1690</v>
      </c>
      <c r="AL10" s="2069"/>
      <c r="AM10" s="2069"/>
      <c r="AN10" s="2069"/>
      <c r="AO10" s="2069"/>
      <c r="AP10" s="2069"/>
      <c r="AQ10" s="2069"/>
      <c r="AR10" s="2069"/>
      <c r="AS10" s="2069"/>
      <c r="AT10" s="2069"/>
      <c r="AU10" s="2069"/>
      <c r="AV10" s="2070"/>
      <c r="AW10" s="3024" t="s">
        <v>2805</v>
      </c>
      <c r="AX10" s="3025"/>
      <c r="AY10" s="3025"/>
      <c r="AZ10" s="3025"/>
      <c r="BA10" s="3026"/>
      <c r="BB10" s="3024" t="s">
        <v>2817</v>
      </c>
      <c r="BC10" s="3025"/>
      <c r="BD10" s="3025"/>
      <c r="BE10" s="3025"/>
      <c r="BF10" s="3024" t="s">
        <v>2818</v>
      </c>
      <c r="BG10" s="3025"/>
      <c r="BH10" s="3025"/>
      <c r="BI10" s="3025"/>
      <c r="BJ10" s="3024" t="s">
        <v>2805</v>
      </c>
      <c r="BK10" s="3025"/>
      <c r="BL10" s="3025"/>
      <c r="BM10" s="3025"/>
      <c r="BN10" s="3026"/>
      <c r="BT10" s="1855"/>
      <c r="BU10" s="1856"/>
      <c r="BV10" s="1856"/>
      <c r="BW10" s="1856"/>
      <c r="BX10" s="1856"/>
      <c r="BY10" s="1856"/>
      <c r="CB10" s="1857"/>
      <c r="CC10" s="1857"/>
      <c r="CG10" s="1854"/>
      <c r="CH10" s="1854"/>
      <c r="CI10" s="1854"/>
      <c r="CJ10" s="1854"/>
      <c r="CK10" s="1854"/>
      <c r="CR10" s="1858"/>
      <c r="CZ10" s="1854"/>
      <c r="DA10" s="1854"/>
      <c r="DB10" s="1859"/>
      <c r="DC10" s="1854"/>
      <c r="DD10" s="1854"/>
      <c r="DE10" s="1859"/>
      <c r="DF10" s="1854"/>
      <c r="DG10" s="1854"/>
      <c r="DH10" s="1859"/>
      <c r="DI10" s="1854"/>
      <c r="DJ10" s="1859"/>
      <c r="DK10" s="1859"/>
      <c r="DL10" s="1854"/>
      <c r="DM10" s="1860"/>
    </row>
    <row r="11" spans="1:117" s="899" customFormat="1" ht="135">
      <c r="A11" s="2051"/>
      <c r="B11" s="2055" t="s">
        <v>325</v>
      </c>
      <c r="C11" s="2056" t="s">
        <v>2632</v>
      </c>
      <c r="D11" s="2057" t="s">
        <v>2633</v>
      </c>
      <c r="E11" s="2022" t="s">
        <v>1558</v>
      </c>
      <c r="F11" s="2010" t="s">
        <v>1560</v>
      </c>
      <c r="G11" s="2010" t="s">
        <v>1562</v>
      </c>
      <c r="H11" s="2010" t="s">
        <v>1564</v>
      </c>
      <c r="I11" s="2010" t="s">
        <v>1566</v>
      </c>
      <c r="J11" s="2023" t="s">
        <v>613</v>
      </c>
      <c r="K11" s="2045" t="s">
        <v>2787</v>
      </c>
      <c r="L11" s="2010" t="s">
        <v>2786</v>
      </c>
      <c r="M11" s="2010" t="s">
        <v>2785</v>
      </c>
      <c r="N11" s="2010" t="s">
        <v>2784</v>
      </c>
      <c r="O11" s="2013" t="s">
        <v>2783</v>
      </c>
      <c r="P11" s="2013" t="s">
        <v>617</v>
      </c>
      <c r="Q11" s="2013" t="s">
        <v>2797</v>
      </c>
      <c r="R11" s="2044" t="s">
        <v>2813</v>
      </c>
      <c r="S11" s="2042" t="s">
        <v>2634</v>
      </c>
      <c r="T11" s="2022" t="s">
        <v>1262</v>
      </c>
      <c r="U11" s="2010" t="s">
        <v>1040</v>
      </c>
      <c r="V11" s="2010" t="s">
        <v>2664</v>
      </c>
      <c r="W11" s="2010" t="s">
        <v>2757</v>
      </c>
      <c r="X11" s="3017" t="s">
        <v>1524</v>
      </c>
      <c r="Y11" s="3017"/>
      <c r="Z11" s="3017" t="s">
        <v>2667</v>
      </c>
      <c r="AA11" s="3017"/>
      <c r="AB11" s="2010" t="s">
        <v>1423</v>
      </c>
      <c r="AC11" s="2010" t="s">
        <v>2668</v>
      </c>
      <c r="AD11" s="2010" t="s">
        <v>1424</v>
      </c>
      <c r="AE11" s="2010" t="s">
        <v>1468</v>
      </c>
      <c r="AF11" s="2010" t="s">
        <v>1425</v>
      </c>
      <c r="AG11" s="2010" t="s">
        <v>1426</v>
      </c>
      <c r="AH11" s="2010" t="s">
        <v>2758</v>
      </c>
      <c r="AI11" s="2023" t="s">
        <v>1664</v>
      </c>
      <c r="AJ11" s="2066" t="s">
        <v>2759</v>
      </c>
      <c r="AK11" s="2058" t="s">
        <v>2774</v>
      </c>
      <c r="AL11" s="2012" t="s">
        <v>2775</v>
      </c>
      <c r="AM11" s="2012" t="s">
        <v>2776</v>
      </c>
      <c r="AN11" s="2012" t="s">
        <v>2777</v>
      </c>
      <c r="AO11" s="2012" t="s">
        <v>2778</v>
      </c>
      <c r="AP11" s="2012" t="s">
        <v>2779</v>
      </c>
      <c r="AQ11" s="2012" t="s">
        <v>3292</v>
      </c>
      <c r="AR11" s="2011" t="s">
        <v>2780</v>
      </c>
      <c r="AS11" s="2012" t="s">
        <v>2781</v>
      </c>
      <c r="AT11" s="2012" t="s">
        <v>2772</v>
      </c>
      <c r="AU11" s="2012" t="s">
        <v>533</v>
      </c>
      <c r="AV11" s="2059" t="s">
        <v>1313</v>
      </c>
      <c r="AW11" s="2058" t="s">
        <v>2806</v>
      </c>
      <c r="AX11" s="2012" t="s">
        <v>2807</v>
      </c>
      <c r="AY11" s="2012" t="s">
        <v>2808</v>
      </c>
      <c r="AZ11" s="2012" t="s">
        <v>2809</v>
      </c>
      <c r="BA11" s="2059" t="s">
        <v>1469</v>
      </c>
      <c r="BB11" s="2058" t="s">
        <v>551</v>
      </c>
      <c r="BC11" s="2058" t="s">
        <v>552</v>
      </c>
      <c r="BD11" s="2012" t="s">
        <v>553</v>
      </c>
      <c r="BE11" s="2058" t="s">
        <v>554</v>
      </c>
      <c r="BF11" s="2058" t="s">
        <v>551</v>
      </c>
      <c r="BG11" s="2058" t="s">
        <v>552</v>
      </c>
      <c r="BH11" s="2012" t="s">
        <v>553</v>
      </c>
      <c r="BI11" s="2058" t="s">
        <v>554</v>
      </c>
      <c r="BJ11" s="2058" t="s">
        <v>2806</v>
      </c>
      <c r="BK11" s="2012" t="s">
        <v>2807</v>
      </c>
      <c r="BL11" s="2012" t="s">
        <v>2808</v>
      </c>
      <c r="BM11" s="2012" t="s">
        <v>2809</v>
      </c>
      <c r="BN11" s="2059" t="s">
        <v>1469</v>
      </c>
      <c r="BT11" s="1855"/>
      <c r="BU11" s="1856"/>
      <c r="BV11" s="1856"/>
      <c r="BW11" s="1856"/>
      <c r="BX11" s="1856"/>
      <c r="BY11" s="1856"/>
      <c r="CB11" s="1857"/>
      <c r="CC11" s="1857"/>
      <c r="CG11" s="1854"/>
      <c r="CH11" s="1854"/>
      <c r="CI11" s="1854"/>
      <c r="CJ11" s="1854"/>
      <c r="CK11" s="1854"/>
      <c r="CR11" s="1858"/>
      <c r="CZ11" s="1854"/>
      <c r="DA11" s="1854"/>
      <c r="DB11" s="1859"/>
      <c r="DC11" s="1854"/>
      <c r="DD11" s="1854"/>
      <c r="DE11" s="1859"/>
      <c r="DF11" s="1854"/>
      <c r="DG11" s="1854"/>
      <c r="DH11" s="1859"/>
      <c r="DI11" s="1854"/>
      <c r="DJ11" s="1859"/>
      <c r="DK11" s="1859"/>
      <c r="DL11" s="1854"/>
      <c r="DM11" s="1860"/>
    </row>
    <row r="12" spans="1:117" s="899" customFormat="1" ht="15.75" thickBot="1">
      <c r="B12" s="2052">
        <f>Cover!$F$41</f>
        <v>45645</v>
      </c>
      <c r="C12" s="2098">
        <f>D13</f>
        <v>0</v>
      </c>
      <c r="D12" s="2049"/>
      <c r="E12" s="2047" t="s">
        <v>329</v>
      </c>
      <c r="F12" s="2048" t="s">
        <v>329</v>
      </c>
      <c r="G12" s="2048" t="s">
        <v>329</v>
      </c>
      <c r="H12" s="2048" t="s">
        <v>329</v>
      </c>
      <c r="I12" s="2048" t="s">
        <v>329</v>
      </c>
      <c r="J12" s="2049" t="s">
        <v>329</v>
      </c>
      <c r="K12" s="2046">
        <v>0</v>
      </c>
      <c r="L12" s="2025"/>
      <c r="M12" s="2025"/>
      <c r="N12" s="2025"/>
      <c r="O12" s="2025"/>
      <c r="P12" s="2025"/>
      <c r="Q12" s="2025">
        <v>295.8</v>
      </c>
      <c r="R12" s="2026">
        <f>IF(MONTH(Cover!F41)=4,"Syntec",'Input Gestion'!R13)</f>
        <v>0</v>
      </c>
      <c r="S12" s="2043">
        <f>IF(IFERROR(ROUND((R12-Q12)/Q12,4),0)&lt;=0,0%,IFERROR(ROUND((R12-Q12)/Q12,4),0))</f>
        <v>0</v>
      </c>
      <c r="T12" s="2024" t="s">
        <v>1044</v>
      </c>
      <c r="U12" s="2025" t="s">
        <v>329</v>
      </c>
      <c r="V12" s="2025" t="s">
        <v>329</v>
      </c>
      <c r="W12" s="2025" t="s">
        <v>329</v>
      </c>
      <c r="X12" s="2025" t="s">
        <v>329</v>
      </c>
      <c r="Y12" s="2025" t="s">
        <v>329</v>
      </c>
      <c r="Z12" s="2025" t="s">
        <v>329</v>
      </c>
      <c r="AA12" s="2025" t="s">
        <v>329</v>
      </c>
      <c r="AB12" s="2025" t="s">
        <v>329</v>
      </c>
      <c r="AC12" s="2025" t="s">
        <v>329</v>
      </c>
      <c r="AD12" s="2025" t="s">
        <v>329</v>
      </c>
      <c r="AE12" s="2025" t="s">
        <v>329</v>
      </c>
      <c r="AF12" s="2025" t="s">
        <v>329</v>
      </c>
      <c r="AG12" s="2025" t="s">
        <v>329</v>
      </c>
      <c r="AH12" s="2025" t="s">
        <v>329</v>
      </c>
      <c r="AI12" s="2026" t="s">
        <v>329</v>
      </c>
      <c r="AJ12" s="2067">
        <f>Cover!F45</f>
        <v>0</v>
      </c>
      <c r="AK12" s="2060">
        <f>'14. Priority of Payments '!I30</f>
        <v>0</v>
      </c>
      <c r="AL12" s="2061">
        <f>'14. Priority of Payments '!I60</f>
        <v>0</v>
      </c>
      <c r="AM12" s="2061">
        <f>'14. Priority of Payments '!I101</f>
        <v>0</v>
      </c>
      <c r="AN12" s="2061">
        <f>'14. Priority of Payments '!I82</f>
        <v>315.87999997660518</v>
      </c>
      <c r="AO12" s="2061">
        <f>'14. Priority of Payments '!I121</f>
        <v>7755000</v>
      </c>
      <c r="AP12" s="2061">
        <f>'14. Priority of Payments '!I131</f>
        <v>5170000</v>
      </c>
      <c r="AQ12" s="2061">
        <f>+'14. Priority of Payments '!I141</f>
        <v>5640000</v>
      </c>
      <c r="AR12" s="2062">
        <f>'14. Priority of Payments '!I153</f>
        <v>0</v>
      </c>
      <c r="AS12" s="2061">
        <f>'14. Priority of Payments '!I175</f>
        <v>0</v>
      </c>
      <c r="AT12" s="2061">
        <f>'14. Priority of Payments '!I111</f>
        <v>5959507.2699999996</v>
      </c>
      <c r="AU12" s="2063">
        <f>'03. Asset follow up'!E108</f>
        <v>108609</v>
      </c>
      <c r="AV12" s="2064">
        <f>'06. Purchase Price'!D26</f>
        <v>0</v>
      </c>
      <c r="AW12" s="2060">
        <v>0</v>
      </c>
      <c r="AX12" s="2061"/>
      <c r="AY12" s="2061"/>
      <c r="AZ12" s="2061"/>
      <c r="BA12" s="2064"/>
      <c r="BB12" s="2064">
        <f>'09. Principal Deficiency Ledger'!V15</f>
        <v>0</v>
      </c>
      <c r="BC12" s="2064">
        <f>'09. Principal Deficiency Ledger'!Q15</f>
        <v>0</v>
      </c>
      <c r="BD12" s="2064">
        <f>'09. Principal Deficiency Ledger'!L15</f>
        <v>0</v>
      </c>
      <c r="BE12" s="2064">
        <f>'09. Principal Deficiency Ledger'!G15</f>
        <v>0</v>
      </c>
      <c r="BF12" s="2064">
        <f>'14. Priority of Payments '!I43</f>
        <v>0</v>
      </c>
      <c r="BG12" s="2064">
        <f>'14. Priority of Payments '!I46</f>
        <v>0</v>
      </c>
      <c r="BH12" s="2064">
        <f>'14. Priority of Payments '!I49</f>
        <v>0</v>
      </c>
      <c r="BI12" s="2064">
        <f>'14. Priority of Payments '!I50</f>
        <v>0</v>
      </c>
      <c r="BJ12" s="2060"/>
      <c r="BK12" s="2061"/>
      <c r="BL12" s="2061"/>
      <c r="BM12" s="2061"/>
      <c r="BN12" s="2064"/>
      <c r="BT12" s="1855"/>
      <c r="BU12" s="1856"/>
      <c r="BV12" s="1856"/>
      <c r="BW12" s="1856"/>
      <c r="BX12" s="1856"/>
      <c r="BY12" s="1856"/>
      <c r="CB12" s="1857"/>
      <c r="CC12" s="1857"/>
      <c r="CG12" s="1854"/>
      <c r="CH12" s="1854"/>
      <c r="CI12" s="1854"/>
      <c r="CJ12" s="1854"/>
      <c r="CK12" s="1854"/>
      <c r="CR12" s="1858"/>
      <c r="CZ12" s="1854"/>
      <c r="DA12" s="1854"/>
      <c r="DB12" s="1859"/>
      <c r="DC12" s="1854"/>
      <c r="DD12" s="1854"/>
      <c r="DE12" s="1859"/>
      <c r="DF12" s="1854"/>
      <c r="DG12" s="1854"/>
      <c r="DH12" s="1859"/>
      <c r="DI12" s="1854"/>
      <c r="DJ12" s="1859"/>
      <c r="DK12" s="1859"/>
      <c r="DL12" s="1854"/>
      <c r="DM12" s="1860"/>
    </row>
    <row r="13" spans="1:117">
      <c r="B13" s="2035"/>
      <c r="C13" s="2087"/>
      <c r="D13" s="2088"/>
      <c r="E13" s="2031"/>
      <c r="F13" s="2031"/>
      <c r="G13" s="2031"/>
      <c r="H13" s="2031"/>
      <c r="I13" s="2031"/>
      <c r="J13" s="2031"/>
      <c r="K13" s="2031"/>
      <c r="L13" s="2031"/>
      <c r="AR13" s="2034"/>
    </row>
    <row r="14" spans="1:117">
      <c r="B14" s="2035"/>
      <c r="C14" s="2087"/>
      <c r="D14" s="2088"/>
      <c r="E14" s="2031"/>
      <c r="F14" s="2031"/>
      <c r="G14" s="2031"/>
      <c r="H14" s="2031"/>
      <c r="I14" s="2031"/>
      <c r="J14" s="2031"/>
      <c r="K14" s="2031"/>
      <c r="L14" s="2031"/>
      <c r="AR14" s="2034"/>
    </row>
    <row r="15" spans="1:117">
      <c r="B15" s="2035"/>
      <c r="C15" s="2087"/>
      <c r="D15" s="2088"/>
      <c r="E15" s="2031"/>
      <c r="F15" s="2031"/>
      <c r="G15" s="2031"/>
      <c r="H15" s="2031"/>
      <c r="I15" s="2031"/>
      <c r="J15" s="2031"/>
      <c r="K15" s="2031"/>
      <c r="L15" s="2031"/>
      <c r="AR15" s="2034"/>
    </row>
    <row r="16" spans="1:117">
      <c r="B16" s="2035"/>
      <c r="C16" s="2087"/>
      <c r="D16" s="2088"/>
      <c r="E16" s="2031"/>
      <c r="F16" s="2031"/>
      <c r="G16" s="2031"/>
      <c r="H16" s="2031"/>
      <c r="I16" s="2031"/>
      <c r="J16" s="2031"/>
      <c r="K16" s="2031"/>
      <c r="L16" s="2031"/>
      <c r="AR16" s="2034"/>
    </row>
    <row r="17" spans="2:44">
      <c r="B17" s="2035"/>
      <c r="C17" s="2087"/>
      <c r="D17" s="2088"/>
      <c r="E17" s="2031"/>
      <c r="F17" s="2031"/>
      <c r="G17" s="2031"/>
      <c r="H17" s="2031"/>
      <c r="I17" s="2031"/>
      <c r="J17" s="2031"/>
      <c r="K17" s="2031"/>
      <c r="L17" s="2031"/>
      <c r="AR17" s="2034"/>
    </row>
    <row r="18" spans="2:44">
      <c r="B18" s="2035"/>
      <c r="C18" s="2087"/>
      <c r="D18" s="2088"/>
      <c r="E18" s="2031"/>
      <c r="F18" s="2031"/>
      <c r="G18" s="2031"/>
      <c r="H18" s="2031"/>
      <c r="I18" s="2031"/>
      <c r="J18" s="2031"/>
      <c r="K18" s="2031"/>
      <c r="L18" s="2031"/>
      <c r="AR18" s="2034"/>
    </row>
    <row r="19" spans="2:44">
      <c r="B19" s="2035"/>
      <c r="C19" s="2087"/>
      <c r="D19" s="2088"/>
      <c r="E19" s="2031"/>
      <c r="F19" s="2031"/>
      <c r="G19" s="2031"/>
      <c r="H19" s="2031"/>
      <c r="I19" s="2031"/>
      <c r="J19" s="2031"/>
      <c r="K19" s="2031"/>
      <c r="L19" s="2031"/>
      <c r="AR19" s="2034"/>
    </row>
    <row r="20" spans="2:44">
      <c r="B20" s="2035"/>
      <c r="C20" s="2087"/>
      <c r="D20" s="2088"/>
      <c r="E20" s="2031"/>
      <c r="F20" s="2031"/>
      <c r="G20" s="2031"/>
      <c r="H20" s="2031"/>
      <c r="I20" s="2031"/>
      <c r="J20" s="2031"/>
      <c r="K20" s="2031"/>
      <c r="L20" s="2031"/>
      <c r="AR20" s="2034"/>
    </row>
    <row r="21" spans="2:44">
      <c r="B21" s="2035"/>
      <c r="C21" s="2087"/>
      <c r="D21" s="2088"/>
      <c r="E21" s="2031"/>
      <c r="F21" s="2031"/>
      <c r="G21" s="2031"/>
      <c r="H21" s="2031"/>
      <c r="I21" s="2031"/>
      <c r="J21" s="2031"/>
      <c r="K21" s="2031"/>
      <c r="L21" s="2031"/>
      <c r="AR21" s="2034"/>
    </row>
    <row r="22" spans="2:44">
      <c r="B22" s="2035"/>
      <c r="C22" s="2087"/>
      <c r="D22" s="2088"/>
      <c r="E22" s="2031"/>
      <c r="F22" s="2031"/>
      <c r="G22" s="2031"/>
      <c r="H22" s="2031"/>
      <c r="I22" s="2031"/>
      <c r="J22" s="2031"/>
      <c r="K22" s="2031"/>
      <c r="L22" s="2031"/>
      <c r="AR22" s="2034"/>
    </row>
    <row r="23" spans="2:44">
      <c r="B23" s="2035"/>
      <c r="C23" s="2087"/>
      <c r="D23" s="2088"/>
      <c r="E23" s="2031"/>
      <c r="F23" s="2031"/>
      <c r="G23" s="2031"/>
      <c r="H23" s="2031"/>
      <c r="I23" s="2031"/>
      <c r="J23" s="2031"/>
      <c r="K23" s="2031"/>
      <c r="L23" s="2031"/>
      <c r="AR23" s="2034"/>
    </row>
    <row r="24" spans="2:44">
      <c r="B24" s="2035"/>
      <c r="C24" s="2087"/>
      <c r="D24" s="2088"/>
      <c r="E24" s="2031"/>
      <c r="F24" s="2031"/>
      <c r="G24" s="2031"/>
      <c r="H24" s="2031"/>
      <c r="I24" s="2031"/>
      <c r="J24" s="2031"/>
      <c r="K24" s="2031"/>
      <c r="L24" s="2031"/>
      <c r="AR24" s="2034"/>
    </row>
    <row r="25" spans="2:44">
      <c r="B25" s="2035"/>
      <c r="C25" s="2087"/>
      <c r="D25" s="2088"/>
      <c r="E25" s="2031"/>
      <c r="F25" s="2031"/>
      <c r="G25" s="2031"/>
      <c r="H25" s="2031"/>
      <c r="I25" s="2031"/>
      <c r="J25" s="2031"/>
      <c r="K25" s="2031"/>
      <c r="L25" s="2031"/>
      <c r="AR25" s="2034"/>
    </row>
    <row r="26" spans="2:44">
      <c r="B26" s="2035"/>
      <c r="C26" s="2087"/>
      <c r="D26" s="2088"/>
      <c r="E26" s="2031"/>
      <c r="F26" s="2031"/>
      <c r="G26" s="2031"/>
      <c r="H26" s="2031"/>
      <c r="I26" s="2031"/>
      <c r="J26" s="2031"/>
      <c r="K26" s="2031"/>
      <c r="L26" s="2031"/>
      <c r="AR26" s="2034"/>
    </row>
    <row r="27" spans="2:44">
      <c r="B27" s="2035"/>
      <c r="C27" s="2087"/>
      <c r="D27" s="2088"/>
      <c r="E27" s="2031"/>
      <c r="F27" s="2031"/>
      <c r="G27" s="2031"/>
      <c r="H27" s="2031"/>
      <c r="I27" s="2031"/>
      <c r="J27" s="2031"/>
      <c r="K27" s="2031"/>
      <c r="L27" s="2031"/>
      <c r="AR27" s="2034"/>
    </row>
    <row r="28" spans="2:44">
      <c r="B28" s="2035"/>
      <c r="C28" s="2087"/>
      <c r="D28" s="2088"/>
      <c r="E28" s="2031"/>
      <c r="F28" s="2031"/>
      <c r="G28" s="2031"/>
      <c r="H28" s="2031"/>
      <c r="I28" s="2031"/>
      <c r="J28" s="2031"/>
      <c r="K28" s="2031"/>
      <c r="L28" s="2031"/>
      <c r="AR28" s="2034"/>
    </row>
    <row r="29" spans="2:44">
      <c r="B29" s="2035"/>
      <c r="C29" s="2087"/>
      <c r="D29" s="2088"/>
      <c r="E29" s="2031"/>
      <c r="F29" s="2031"/>
      <c r="G29" s="2031"/>
      <c r="H29" s="2031"/>
      <c r="I29" s="2031"/>
      <c r="J29" s="2031"/>
      <c r="K29" s="2031"/>
      <c r="L29" s="2031"/>
      <c r="AR29" s="2034"/>
    </row>
    <row r="30" spans="2:44">
      <c r="B30" s="2035"/>
      <c r="C30" s="2087"/>
      <c r="D30" s="2088"/>
      <c r="E30" s="2031"/>
      <c r="F30" s="2031"/>
      <c r="G30" s="2031"/>
      <c r="H30" s="2031"/>
      <c r="I30" s="2031"/>
      <c r="J30" s="2031"/>
      <c r="K30" s="2031"/>
      <c r="L30" s="2031"/>
      <c r="AR30" s="2034"/>
    </row>
    <row r="31" spans="2:44">
      <c r="B31" s="2035"/>
      <c r="C31" s="2087"/>
      <c r="D31" s="2088"/>
      <c r="E31" s="2031"/>
      <c r="F31" s="2031"/>
      <c r="G31" s="2031"/>
      <c r="H31" s="2031"/>
      <c r="I31" s="2031"/>
      <c r="J31" s="2031"/>
      <c r="K31" s="2031"/>
      <c r="L31" s="2031"/>
      <c r="AR31" s="2034"/>
    </row>
    <row r="32" spans="2:44">
      <c r="B32" s="2035"/>
      <c r="C32" s="2087"/>
      <c r="D32" s="2088"/>
      <c r="E32" s="2031"/>
      <c r="F32" s="2031"/>
      <c r="G32" s="2031"/>
      <c r="H32" s="2031"/>
      <c r="I32" s="2031"/>
      <c r="J32" s="2031"/>
      <c r="K32" s="2031"/>
      <c r="L32" s="2031"/>
      <c r="AR32" s="2034"/>
    </row>
    <row r="33" spans="2:44">
      <c r="B33" s="2035"/>
      <c r="C33" s="2087"/>
      <c r="D33" s="2088"/>
      <c r="E33" s="2031"/>
      <c r="F33" s="2031"/>
      <c r="G33" s="2031"/>
      <c r="H33" s="2031"/>
      <c r="I33" s="2031"/>
      <c r="J33" s="2031"/>
      <c r="K33" s="2031"/>
      <c r="L33" s="2031"/>
      <c r="AR33" s="2034"/>
    </row>
    <row r="34" spans="2:44">
      <c r="B34" s="2035"/>
      <c r="C34" s="2087"/>
      <c r="D34" s="2088"/>
      <c r="E34" s="2031"/>
      <c r="F34" s="2031"/>
      <c r="G34" s="2031"/>
      <c r="H34" s="2031"/>
      <c r="I34" s="2031"/>
      <c r="J34" s="2031"/>
      <c r="K34" s="2031"/>
      <c r="L34" s="2031"/>
      <c r="AR34" s="2034"/>
    </row>
    <row r="35" spans="2:44">
      <c r="B35" s="2035"/>
      <c r="C35" s="2087"/>
      <c r="D35" s="2088"/>
      <c r="E35" s="2031"/>
      <c r="F35" s="2031"/>
      <c r="G35" s="2031"/>
      <c r="H35" s="2031"/>
      <c r="I35" s="2031"/>
      <c r="J35" s="2031"/>
      <c r="K35" s="2031"/>
      <c r="L35" s="2031"/>
      <c r="AR35" s="2034"/>
    </row>
    <row r="36" spans="2:44">
      <c r="B36" s="2035"/>
      <c r="C36" s="2087"/>
      <c r="D36" s="2088"/>
      <c r="E36" s="2031"/>
      <c r="F36" s="2031"/>
      <c r="G36" s="2031"/>
      <c r="H36" s="2031"/>
      <c r="I36" s="2031"/>
      <c r="J36" s="2031"/>
      <c r="K36" s="2031"/>
      <c r="L36" s="2031"/>
      <c r="AR36" s="2034"/>
    </row>
    <row r="37" spans="2:44">
      <c r="B37" s="2035"/>
      <c r="C37" s="2087"/>
      <c r="D37" s="2088"/>
      <c r="E37" s="2031"/>
      <c r="F37" s="2031"/>
      <c r="G37" s="2031"/>
      <c r="H37" s="2031"/>
      <c r="I37" s="2031"/>
      <c r="J37" s="2031"/>
      <c r="K37" s="2031"/>
      <c r="L37" s="2031"/>
      <c r="AR37" s="2034"/>
    </row>
    <row r="38" spans="2:44">
      <c r="B38" s="2035"/>
      <c r="C38" s="2087"/>
      <c r="D38" s="2088"/>
      <c r="E38" s="2031"/>
      <c r="F38" s="2031"/>
      <c r="G38" s="2031"/>
      <c r="H38" s="2031"/>
      <c r="I38" s="2031"/>
      <c r="J38" s="2031"/>
      <c r="K38" s="2031"/>
      <c r="L38" s="2031"/>
      <c r="AR38" s="2034"/>
    </row>
    <row r="39" spans="2:44">
      <c r="B39" s="2035"/>
      <c r="C39" s="2087"/>
      <c r="D39" s="2088"/>
      <c r="E39" s="2031"/>
      <c r="F39" s="2031"/>
      <c r="G39" s="2031"/>
      <c r="H39" s="2031"/>
      <c r="I39" s="2031"/>
      <c r="J39" s="2031"/>
      <c r="K39" s="2031"/>
      <c r="L39" s="2031"/>
      <c r="AR39" s="2034"/>
    </row>
    <row r="40" spans="2:44">
      <c r="B40" s="2035"/>
      <c r="C40" s="2087"/>
      <c r="D40" s="2088"/>
      <c r="E40" s="2031"/>
      <c r="F40" s="2031"/>
      <c r="G40" s="2031"/>
      <c r="H40" s="2031"/>
      <c r="I40" s="2031"/>
      <c r="J40" s="2031"/>
      <c r="K40" s="2031"/>
      <c r="L40" s="2031"/>
      <c r="AR40" s="2034"/>
    </row>
    <row r="41" spans="2:44">
      <c r="B41" s="2035"/>
      <c r="C41" s="2087"/>
      <c r="D41" s="2088"/>
      <c r="E41" s="2031"/>
      <c r="F41" s="2031"/>
      <c r="G41" s="2031"/>
      <c r="H41" s="2031"/>
      <c r="I41" s="2031"/>
      <c r="J41" s="2031"/>
      <c r="K41" s="2031"/>
      <c r="L41" s="2031"/>
      <c r="AR41" s="2034"/>
    </row>
    <row r="42" spans="2:44">
      <c r="B42" s="2035"/>
      <c r="C42" s="2087"/>
      <c r="D42" s="2088"/>
      <c r="E42" s="2031"/>
      <c r="F42" s="2031"/>
      <c r="G42" s="2031"/>
      <c r="H42" s="2031"/>
      <c r="I42" s="2031"/>
      <c r="J42" s="2031"/>
      <c r="K42" s="2031"/>
      <c r="L42" s="2031"/>
      <c r="AR42" s="2034"/>
    </row>
    <row r="43" spans="2:44">
      <c r="B43" s="2035"/>
      <c r="C43" s="2087"/>
      <c r="D43" s="2088"/>
      <c r="E43" s="2031"/>
      <c r="F43" s="2031"/>
      <c r="G43" s="2031"/>
      <c r="H43" s="2031"/>
      <c r="I43" s="2031"/>
      <c r="J43" s="2031"/>
      <c r="K43" s="2031"/>
      <c r="L43" s="2031"/>
      <c r="AR43" s="2034"/>
    </row>
    <row r="44" spans="2:44">
      <c r="B44" s="2035"/>
      <c r="C44" s="2087"/>
      <c r="D44" s="2088"/>
      <c r="E44" s="2031"/>
      <c r="F44" s="2031"/>
      <c r="G44" s="2031"/>
      <c r="H44" s="2031"/>
      <c r="I44" s="2031"/>
      <c r="J44" s="2031"/>
      <c r="K44" s="2031"/>
      <c r="L44" s="2031"/>
      <c r="AR44" s="2034"/>
    </row>
    <row r="45" spans="2:44">
      <c r="B45" s="2035"/>
      <c r="C45" s="2087"/>
      <c r="D45" s="2088"/>
      <c r="E45" s="2031"/>
      <c r="F45" s="2031"/>
      <c r="G45" s="2031"/>
      <c r="H45" s="2031"/>
      <c r="I45" s="2031"/>
      <c r="J45" s="2031"/>
      <c r="K45" s="2031"/>
      <c r="L45" s="2031"/>
      <c r="AR45" s="2034"/>
    </row>
    <row r="46" spans="2:44">
      <c r="B46" s="2035"/>
      <c r="C46" s="2087"/>
      <c r="D46" s="2088"/>
      <c r="E46" s="2031"/>
      <c r="F46" s="2031"/>
      <c r="G46" s="2031"/>
      <c r="H46" s="2031"/>
      <c r="I46" s="2031"/>
      <c r="J46" s="2031"/>
      <c r="K46" s="2031"/>
      <c r="L46" s="2031"/>
      <c r="AR46" s="2034"/>
    </row>
    <row r="47" spans="2:44">
      <c r="B47" s="2035"/>
      <c r="C47" s="2087"/>
      <c r="D47" s="2088"/>
      <c r="E47" s="2031"/>
      <c r="F47" s="2031"/>
      <c r="G47" s="2031"/>
      <c r="H47" s="2031"/>
      <c r="I47" s="2031"/>
      <c r="J47" s="2031"/>
      <c r="K47" s="2031"/>
      <c r="L47" s="2031"/>
      <c r="AR47" s="2034"/>
    </row>
    <row r="48" spans="2:44">
      <c r="B48" s="2035"/>
      <c r="C48" s="2087"/>
      <c r="D48" s="2088"/>
      <c r="E48" s="2031"/>
      <c r="F48" s="2031"/>
      <c r="G48" s="2031"/>
      <c r="H48" s="2031"/>
      <c r="I48" s="2031"/>
      <c r="J48" s="2031"/>
      <c r="K48" s="2031"/>
      <c r="L48" s="2031"/>
      <c r="AR48" s="2034"/>
    </row>
    <row r="49" spans="2:44">
      <c r="B49" s="2035"/>
      <c r="C49" s="2087"/>
      <c r="D49" s="2088"/>
      <c r="E49" s="2031"/>
      <c r="F49" s="2031"/>
      <c r="G49" s="2031"/>
      <c r="H49" s="2031"/>
      <c r="I49" s="2031"/>
      <c r="J49" s="2031"/>
      <c r="K49" s="2031"/>
      <c r="L49" s="2031"/>
      <c r="AR49" s="2034"/>
    </row>
    <row r="50" spans="2:44">
      <c r="B50" s="2035"/>
      <c r="C50" s="2087"/>
      <c r="D50" s="2088"/>
      <c r="E50" s="2031"/>
      <c r="F50" s="2031"/>
      <c r="G50" s="2031"/>
      <c r="H50" s="2031"/>
      <c r="I50" s="2031"/>
      <c r="J50" s="2031"/>
      <c r="K50" s="2031"/>
      <c r="L50" s="2031"/>
      <c r="AR50" s="2034"/>
    </row>
    <row r="51" spans="2:44">
      <c r="B51" s="2035"/>
      <c r="C51" s="2087"/>
      <c r="D51" s="2088"/>
      <c r="E51" s="2031"/>
      <c r="F51" s="2031"/>
      <c r="G51" s="2031"/>
      <c r="H51" s="2031"/>
      <c r="I51" s="2031"/>
      <c r="J51" s="2031"/>
      <c r="K51" s="2031"/>
      <c r="L51" s="2031"/>
      <c r="AR51" s="2034"/>
    </row>
    <row r="52" spans="2:44">
      <c r="B52" s="2035"/>
      <c r="C52" s="2087"/>
      <c r="D52" s="2088"/>
      <c r="E52" s="2031"/>
      <c r="F52" s="2031"/>
      <c r="G52" s="2031"/>
      <c r="H52" s="2031"/>
      <c r="I52" s="2031"/>
      <c r="J52" s="2031"/>
      <c r="K52" s="2031"/>
      <c r="L52" s="2031"/>
      <c r="AR52" s="2034"/>
    </row>
    <row r="53" spans="2:44">
      <c r="B53" s="2035"/>
      <c r="C53" s="2087"/>
      <c r="D53" s="2088"/>
      <c r="E53" s="2031"/>
      <c r="F53" s="2031"/>
      <c r="G53" s="2031"/>
      <c r="H53" s="2031"/>
      <c r="I53" s="2031"/>
      <c r="J53" s="2031"/>
      <c r="K53" s="2031"/>
      <c r="L53" s="2031"/>
      <c r="AR53" s="2034"/>
    </row>
    <row r="54" spans="2:44">
      <c r="B54" s="2035"/>
      <c r="C54" s="2087"/>
      <c r="D54" s="2088"/>
      <c r="E54" s="2031"/>
      <c r="F54" s="2031"/>
      <c r="G54" s="2031"/>
      <c r="H54" s="2031"/>
      <c r="I54" s="2031"/>
      <c r="J54" s="2031"/>
      <c r="K54" s="2031"/>
      <c r="L54" s="2031"/>
      <c r="AR54" s="2034"/>
    </row>
    <row r="55" spans="2:44">
      <c r="B55" s="2035"/>
      <c r="C55" s="2087"/>
      <c r="D55" s="2088"/>
      <c r="E55" s="2031"/>
      <c r="F55" s="2031"/>
      <c r="G55" s="2031"/>
      <c r="H55" s="2031"/>
      <c r="I55" s="2031"/>
      <c r="J55" s="2031"/>
      <c r="K55" s="2031"/>
      <c r="L55" s="2031"/>
      <c r="AR55" s="2034"/>
    </row>
    <row r="56" spans="2:44">
      <c r="B56" s="2035"/>
      <c r="C56" s="2087"/>
      <c r="D56" s="2088"/>
      <c r="E56" s="2031"/>
      <c r="F56" s="2031"/>
      <c r="G56" s="2031"/>
      <c r="H56" s="2031"/>
      <c r="I56" s="2031"/>
      <c r="J56" s="2031"/>
      <c r="K56" s="2031"/>
      <c r="L56" s="2031"/>
      <c r="AR56" s="2034"/>
    </row>
    <row r="57" spans="2:44">
      <c r="B57" s="2035"/>
      <c r="C57" s="2087"/>
      <c r="D57" s="2088"/>
      <c r="E57" s="2031"/>
      <c r="F57" s="2031"/>
      <c r="G57" s="2031"/>
      <c r="H57" s="2031"/>
      <c r="I57" s="2031"/>
      <c r="J57" s="2031"/>
      <c r="K57" s="2031"/>
      <c r="L57" s="2031"/>
      <c r="AR57" s="2034"/>
    </row>
    <row r="58" spans="2:44">
      <c r="B58" s="2035"/>
      <c r="C58" s="2087"/>
      <c r="D58" s="2088"/>
      <c r="E58" s="2031"/>
      <c r="F58" s="2031"/>
      <c r="G58" s="2031"/>
      <c r="H58" s="2031"/>
      <c r="I58" s="2031"/>
      <c r="J58" s="2031"/>
      <c r="K58" s="2031"/>
      <c r="L58" s="2031"/>
      <c r="AR58" s="2034"/>
    </row>
    <row r="59" spans="2:44">
      <c r="B59" s="2035"/>
      <c r="C59" s="2087"/>
      <c r="D59" s="2088"/>
      <c r="E59" s="2031"/>
      <c r="F59" s="2031"/>
      <c r="G59" s="2031"/>
      <c r="H59" s="2031"/>
      <c r="I59" s="2031"/>
      <c r="J59" s="2031"/>
      <c r="K59" s="2031"/>
      <c r="L59" s="2031"/>
      <c r="AR59" s="2034"/>
    </row>
    <row r="60" spans="2:44">
      <c r="B60" s="2035"/>
      <c r="C60" s="2087"/>
      <c r="D60" s="2088"/>
      <c r="E60" s="2031"/>
      <c r="F60" s="2031"/>
      <c r="G60" s="2031"/>
      <c r="H60" s="2031"/>
      <c r="I60" s="2031"/>
      <c r="J60" s="2031"/>
      <c r="K60" s="2031"/>
      <c r="L60" s="2031"/>
      <c r="AR60" s="2034"/>
    </row>
    <row r="61" spans="2:44">
      <c r="B61" s="2035"/>
      <c r="C61" s="2087"/>
      <c r="D61" s="2088"/>
      <c r="E61" s="2031"/>
      <c r="F61" s="2031"/>
      <c r="G61" s="2031"/>
      <c r="H61" s="2031"/>
      <c r="I61" s="2031"/>
      <c r="J61" s="2031"/>
      <c r="K61" s="2031"/>
      <c r="L61" s="2031"/>
      <c r="AR61" s="2034"/>
    </row>
    <row r="62" spans="2:44">
      <c r="B62" s="2035"/>
      <c r="C62" s="2087"/>
      <c r="D62" s="2088"/>
      <c r="E62" s="2031"/>
      <c r="F62" s="2031"/>
      <c r="G62" s="2031"/>
      <c r="H62" s="2031"/>
      <c r="I62" s="2031"/>
      <c r="J62" s="2031"/>
      <c r="K62" s="2031"/>
      <c r="L62" s="2031"/>
      <c r="AR62" s="2034"/>
    </row>
    <row r="63" spans="2:44">
      <c r="B63" s="2035"/>
      <c r="C63" s="2087"/>
      <c r="D63" s="2088"/>
      <c r="E63" s="2031"/>
      <c r="F63" s="2031"/>
      <c r="G63" s="2031"/>
      <c r="H63" s="2031"/>
      <c r="I63" s="2031"/>
      <c r="J63" s="2031"/>
      <c r="K63" s="2031"/>
      <c r="L63" s="2031"/>
      <c r="AR63" s="2034"/>
    </row>
    <row r="64" spans="2:44">
      <c r="B64" s="2035"/>
      <c r="C64" s="2087"/>
      <c r="D64" s="2088"/>
      <c r="E64" s="2031"/>
      <c r="F64" s="2031"/>
      <c r="G64" s="2031"/>
      <c r="H64" s="2031"/>
      <c r="I64" s="2031"/>
      <c r="J64" s="2031"/>
      <c r="K64" s="2031"/>
      <c r="L64" s="2031"/>
      <c r="AR64" s="2034"/>
    </row>
    <row r="65" spans="2:44">
      <c r="B65" s="2035"/>
      <c r="C65" s="2087"/>
      <c r="D65" s="2088"/>
      <c r="E65" s="2031"/>
      <c r="F65" s="2031"/>
      <c r="G65" s="2031"/>
      <c r="H65" s="2031"/>
      <c r="I65" s="2031"/>
      <c r="J65" s="2031"/>
      <c r="K65" s="2031"/>
      <c r="L65" s="2031"/>
      <c r="AR65" s="2034"/>
    </row>
    <row r="66" spans="2:44">
      <c r="B66" s="2035"/>
      <c r="C66" s="2087"/>
      <c r="D66" s="2088"/>
      <c r="E66" s="2031"/>
      <c r="F66" s="2031"/>
      <c r="G66" s="2031"/>
      <c r="H66" s="2031"/>
      <c r="I66" s="2031"/>
      <c r="J66" s="2031"/>
      <c r="K66" s="2031"/>
      <c r="L66" s="2031"/>
      <c r="AR66" s="2034"/>
    </row>
    <row r="67" spans="2:44">
      <c r="B67" s="2035"/>
      <c r="C67" s="2087"/>
      <c r="D67" s="2088"/>
      <c r="E67" s="2031"/>
      <c r="F67" s="2031"/>
      <c r="G67" s="2031"/>
      <c r="H67" s="2031"/>
      <c r="I67" s="2031"/>
      <c r="J67" s="2031"/>
      <c r="K67" s="2031"/>
      <c r="L67" s="2031"/>
      <c r="AR67" s="2034"/>
    </row>
    <row r="68" spans="2:44">
      <c r="B68" s="2035"/>
      <c r="C68" s="2087"/>
      <c r="D68" s="2088"/>
      <c r="E68" s="2031"/>
      <c r="F68" s="2031"/>
      <c r="G68" s="2031"/>
      <c r="H68" s="2031"/>
      <c r="I68" s="2031"/>
      <c r="J68" s="2031"/>
      <c r="K68" s="2031"/>
      <c r="L68" s="2031"/>
      <c r="AR68" s="2034"/>
    </row>
    <row r="69" spans="2:44">
      <c r="B69" s="2035"/>
      <c r="C69" s="2087"/>
      <c r="D69" s="2088"/>
      <c r="E69" s="2031"/>
      <c r="F69" s="2031"/>
      <c r="G69" s="2031"/>
      <c r="H69" s="2031"/>
      <c r="I69" s="2031"/>
      <c r="J69" s="2031"/>
      <c r="K69" s="2031"/>
      <c r="L69" s="2031"/>
      <c r="AR69" s="2034"/>
    </row>
    <row r="70" spans="2:44">
      <c r="B70" s="2035"/>
      <c r="C70" s="2087"/>
      <c r="D70" s="2088"/>
      <c r="E70" s="2031"/>
      <c r="F70" s="2031"/>
      <c r="G70" s="2031"/>
      <c r="H70" s="2031"/>
      <c r="I70" s="2031"/>
      <c r="J70" s="2031"/>
      <c r="K70" s="2031"/>
      <c r="L70" s="2031"/>
      <c r="AR70" s="2034"/>
    </row>
    <row r="71" spans="2:44">
      <c r="B71" s="2035"/>
      <c r="C71" s="2087"/>
      <c r="D71" s="2088"/>
      <c r="E71" s="2031"/>
      <c r="F71" s="2031"/>
      <c r="G71" s="2031"/>
      <c r="H71" s="2031"/>
      <c r="I71" s="2031"/>
      <c r="J71" s="2031"/>
      <c r="K71" s="2031"/>
      <c r="L71" s="2031"/>
      <c r="AR71" s="2034"/>
    </row>
    <row r="72" spans="2:44">
      <c r="B72" s="2035"/>
      <c r="C72" s="2087"/>
      <c r="D72" s="2088"/>
      <c r="E72" s="2031"/>
      <c r="F72" s="2031"/>
      <c r="G72" s="2031"/>
      <c r="H72" s="2031"/>
      <c r="I72" s="2031"/>
      <c r="J72" s="2031"/>
      <c r="K72" s="2031"/>
      <c r="L72" s="2031"/>
      <c r="AR72" s="2034"/>
    </row>
    <row r="73" spans="2:44">
      <c r="B73" s="2035"/>
      <c r="C73" s="2087"/>
      <c r="D73" s="2088"/>
      <c r="E73" s="2031"/>
      <c r="F73" s="2031"/>
      <c r="G73" s="2031"/>
      <c r="H73" s="2031"/>
      <c r="I73" s="2031"/>
      <c r="J73" s="2031"/>
      <c r="K73" s="2031"/>
      <c r="L73" s="2031"/>
      <c r="AR73" s="2034"/>
    </row>
    <row r="74" spans="2:44">
      <c r="B74" s="2035"/>
      <c r="C74" s="2087"/>
      <c r="D74" s="2088"/>
      <c r="E74" s="2031"/>
      <c r="F74" s="2031"/>
      <c r="G74" s="2031"/>
      <c r="H74" s="2031"/>
      <c r="I74" s="2031"/>
      <c r="J74" s="2031"/>
      <c r="K74" s="2031"/>
      <c r="L74" s="2031"/>
      <c r="AR74" s="2034"/>
    </row>
    <row r="75" spans="2:44">
      <c r="B75" s="2035"/>
      <c r="C75" s="2087"/>
      <c r="D75" s="2088"/>
      <c r="E75" s="2031"/>
      <c r="F75" s="2031"/>
      <c r="G75" s="2031"/>
      <c r="H75" s="2031"/>
      <c r="I75" s="2031"/>
      <c r="J75" s="2031"/>
      <c r="K75" s="2031"/>
      <c r="L75" s="2031"/>
      <c r="AR75" s="2034"/>
    </row>
    <row r="76" spans="2:44">
      <c r="B76" s="2035"/>
      <c r="C76" s="2087"/>
      <c r="D76" s="2088"/>
      <c r="E76" s="2031"/>
      <c r="F76" s="2031"/>
      <c r="G76" s="2031"/>
      <c r="H76" s="2031"/>
      <c r="I76" s="2031"/>
      <c r="J76" s="2031"/>
      <c r="K76" s="2031"/>
      <c r="L76" s="2031"/>
      <c r="AR76" s="2034"/>
    </row>
    <row r="77" spans="2:44">
      <c r="B77" s="2035"/>
      <c r="C77" s="2087"/>
      <c r="D77" s="2088"/>
      <c r="E77" s="2031"/>
      <c r="F77" s="2031"/>
      <c r="G77" s="2031"/>
      <c r="H77" s="2031"/>
      <c r="I77" s="2031"/>
      <c r="J77" s="2031"/>
      <c r="K77" s="2031"/>
      <c r="L77" s="2031"/>
      <c r="AR77" s="2034"/>
    </row>
    <row r="78" spans="2:44">
      <c r="B78" s="2035"/>
      <c r="C78" s="2087"/>
      <c r="D78" s="2088"/>
      <c r="E78" s="2031"/>
      <c r="F78" s="2031"/>
      <c r="G78" s="2031"/>
      <c r="H78" s="2031"/>
      <c r="I78" s="2031"/>
      <c r="J78" s="2031"/>
      <c r="K78" s="2031"/>
      <c r="L78" s="2031"/>
      <c r="AR78" s="2034"/>
    </row>
    <row r="79" spans="2:44">
      <c r="B79" s="2035"/>
      <c r="C79" s="2087"/>
      <c r="D79" s="2088"/>
      <c r="E79" s="2031"/>
      <c r="F79" s="2031"/>
      <c r="G79" s="2031"/>
      <c r="H79" s="2031"/>
      <c r="I79" s="2031"/>
      <c r="J79" s="2031"/>
      <c r="K79" s="2031"/>
      <c r="L79" s="2031"/>
      <c r="AR79" s="2034"/>
    </row>
    <row r="80" spans="2:44">
      <c r="B80" s="2035"/>
      <c r="C80" s="2087"/>
      <c r="D80" s="2088"/>
      <c r="E80" s="2031"/>
      <c r="F80" s="2031"/>
      <c r="G80" s="2031"/>
      <c r="H80" s="2031"/>
      <c r="I80" s="2031"/>
      <c r="J80" s="2031"/>
      <c r="K80" s="2031"/>
      <c r="L80" s="2031"/>
      <c r="AR80" s="2034"/>
    </row>
    <row r="81" spans="2:44">
      <c r="B81" s="2035"/>
      <c r="C81" s="2087"/>
      <c r="D81" s="2088"/>
      <c r="E81" s="2031"/>
      <c r="F81" s="2031"/>
      <c r="G81" s="2031"/>
      <c r="H81" s="2031"/>
      <c r="I81" s="2031"/>
      <c r="J81" s="2031"/>
      <c r="K81" s="2031"/>
      <c r="L81" s="2031"/>
      <c r="AR81" s="2034"/>
    </row>
    <row r="82" spans="2:44">
      <c r="B82" s="2035"/>
      <c r="C82" s="2087"/>
      <c r="D82" s="2088"/>
      <c r="E82" s="2031"/>
      <c r="F82" s="2031"/>
      <c r="G82" s="2031"/>
      <c r="H82" s="2031"/>
      <c r="I82" s="2031"/>
      <c r="J82" s="2031"/>
      <c r="K82" s="2031"/>
      <c r="L82" s="2031"/>
      <c r="AR82" s="2034"/>
    </row>
    <row r="83" spans="2:44">
      <c r="B83" s="2035"/>
      <c r="C83" s="2087"/>
      <c r="D83" s="2088"/>
      <c r="E83" s="2031"/>
      <c r="F83" s="2031"/>
      <c r="G83" s="2031"/>
      <c r="H83" s="2031"/>
      <c r="I83" s="2031"/>
      <c r="J83" s="2031"/>
      <c r="K83" s="2031"/>
      <c r="L83" s="2031"/>
      <c r="AR83" s="2034"/>
    </row>
    <row r="84" spans="2:44">
      <c r="B84" s="2035"/>
      <c r="C84" s="2087"/>
      <c r="D84" s="2088"/>
      <c r="E84" s="2031"/>
      <c r="F84" s="2031"/>
      <c r="G84" s="2031"/>
      <c r="H84" s="2031"/>
      <c r="I84" s="2031"/>
      <c r="J84" s="2031"/>
      <c r="K84" s="2031"/>
      <c r="L84" s="2031"/>
      <c r="AR84" s="2034"/>
    </row>
    <row r="85" spans="2:44">
      <c r="B85" s="2035"/>
      <c r="C85" s="2087"/>
      <c r="D85" s="2088"/>
      <c r="E85" s="2031"/>
      <c r="F85" s="2031"/>
      <c r="G85" s="2031"/>
      <c r="H85" s="2031"/>
      <c r="I85" s="2031"/>
      <c r="J85" s="2031"/>
      <c r="K85" s="2031"/>
      <c r="L85" s="2031"/>
      <c r="AR85" s="2034"/>
    </row>
    <row r="86" spans="2:44">
      <c r="B86" s="2035"/>
      <c r="C86" s="2087"/>
      <c r="D86" s="2088"/>
      <c r="E86" s="2031"/>
      <c r="F86" s="2031"/>
      <c r="G86" s="2031"/>
      <c r="H86" s="2031"/>
      <c r="I86" s="2031"/>
      <c r="J86" s="2031"/>
      <c r="K86" s="2031"/>
      <c r="L86" s="2031"/>
      <c r="AR86" s="2034"/>
    </row>
    <row r="87" spans="2:44">
      <c r="B87" s="2035"/>
      <c r="C87" s="2087"/>
      <c r="D87" s="2088"/>
      <c r="E87" s="2031"/>
      <c r="F87" s="2031"/>
      <c r="G87" s="2031"/>
      <c r="H87" s="2031"/>
      <c r="I87" s="2031"/>
      <c r="J87" s="2031"/>
      <c r="K87" s="2031"/>
      <c r="L87" s="2031"/>
      <c r="AR87" s="2034"/>
    </row>
    <row r="88" spans="2:44">
      <c r="B88" s="2035"/>
      <c r="C88" s="2087"/>
      <c r="D88" s="2088"/>
      <c r="E88" s="2031"/>
      <c r="F88" s="2031"/>
      <c r="G88" s="2031"/>
      <c r="H88" s="2031"/>
      <c r="I88" s="2031"/>
      <c r="J88" s="2031"/>
      <c r="K88" s="2031"/>
      <c r="L88" s="2031"/>
      <c r="AR88" s="2034"/>
    </row>
    <row r="89" spans="2:44">
      <c r="B89" s="2035"/>
      <c r="C89" s="2087"/>
      <c r="D89" s="2088"/>
      <c r="E89" s="2031"/>
      <c r="F89" s="2031"/>
      <c r="G89" s="2031"/>
      <c r="H89" s="2031"/>
      <c r="I89" s="2031"/>
      <c r="J89" s="2031"/>
      <c r="K89" s="2031"/>
      <c r="L89" s="2031"/>
      <c r="AR89" s="2034"/>
    </row>
    <row r="90" spans="2:44">
      <c r="B90" s="2035"/>
      <c r="C90" s="2087"/>
      <c r="D90" s="2088"/>
      <c r="E90" s="2031"/>
      <c r="F90" s="2031"/>
      <c r="G90" s="2031"/>
      <c r="H90" s="2031"/>
      <c r="I90" s="2031"/>
      <c r="J90" s="2031"/>
      <c r="K90" s="2031"/>
      <c r="L90" s="2031"/>
      <c r="AR90" s="2034"/>
    </row>
    <row r="91" spans="2:44">
      <c r="B91" s="2035"/>
      <c r="C91" s="2087"/>
      <c r="D91" s="2088"/>
      <c r="E91" s="2031"/>
      <c r="F91" s="2031"/>
      <c r="G91" s="2031"/>
      <c r="H91" s="2031"/>
      <c r="I91" s="2031"/>
      <c r="J91" s="2031"/>
      <c r="K91" s="2031"/>
      <c r="L91" s="2031"/>
      <c r="AR91" s="2034"/>
    </row>
    <row r="92" spans="2:44">
      <c r="B92" s="2035"/>
      <c r="C92" s="2087"/>
      <c r="D92" s="2088"/>
      <c r="E92" s="2031"/>
      <c r="F92" s="2031"/>
      <c r="G92" s="2031"/>
      <c r="H92" s="2031"/>
      <c r="I92" s="2031"/>
      <c r="J92" s="2031"/>
      <c r="K92" s="2031"/>
      <c r="L92" s="2031"/>
      <c r="AR92" s="2034"/>
    </row>
    <row r="93" spans="2:44">
      <c r="B93" s="2035"/>
      <c r="C93" s="2087"/>
      <c r="D93" s="2088"/>
      <c r="E93" s="2031"/>
      <c r="F93" s="2031"/>
      <c r="G93" s="2031"/>
      <c r="H93" s="2031"/>
      <c r="I93" s="2031"/>
      <c r="J93" s="2031"/>
      <c r="K93" s="2031"/>
      <c r="L93" s="2031"/>
      <c r="AR93" s="2034"/>
    </row>
    <row r="94" spans="2:44">
      <c r="B94" s="2035"/>
      <c r="C94" s="2087"/>
      <c r="D94" s="2088"/>
      <c r="E94" s="2031"/>
      <c r="F94" s="2031"/>
      <c r="G94" s="2031"/>
      <c r="H94" s="2031"/>
      <c r="I94" s="2031"/>
      <c r="J94" s="2031"/>
      <c r="K94" s="2031"/>
      <c r="L94" s="2031"/>
      <c r="AR94" s="2034"/>
    </row>
    <row r="95" spans="2:44">
      <c r="B95" s="2035"/>
      <c r="C95" s="2087"/>
      <c r="D95" s="2088"/>
      <c r="E95" s="2031"/>
      <c r="F95" s="2031"/>
      <c r="G95" s="2031"/>
      <c r="H95" s="2031"/>
      <c r="I95" s="2031"/>
      <c r="J95" s="2031"/>
      <c r="K95" s="2031"/>
      <c r="L95" s="2031"/>
      <c r="AR95" s="2034"/>
    </row>
    <row r="96" spans="2:44">
      <c r="B96" s="2035"/>
      <c r="C96" s="2087"/>
      <c r="D96" s="2088"/>
      <c r="E96" s="2031"/>
      <c r="F96" s="2031"/>
      <c r="G96" s="2031"/>
      <c r="H96" s="2031"/>
      <c r="I96" s="2031"/>
      <c r="J96" s="2031"/>
      <c r="K96" s="2031"/>
      <c r="L96" s="2031"/>
      <c r="AR96" s="2034"/>
    </row>
    <row r="97" spans="2:44">
      <c r="B97" s="2035"/>
      <c r="C97" s="2087"/>
      <c r="D97" s="2088"/>
      <c r="E97" s="2031"/>
      <c r="F97" s="2031"/>
      <c r="G97" s="2031"/>
      <c r="H97" s="2031"/>
      <c r="I97" s="2031"/>
      <c r="J97" s="2031"/>
      <c r="K97" s="2031"/>
      <c r="L97" s="2031"/>
      <c r="AR97" s="2034"/>
    </row>
    <row r="98" spans="2:44">
      <c r="B98" s="2035"/>
      <c r="C98" s="2087"/>
      <c r="D98" s="2088"/>
      <c r="E98" s="2031"/>
      <c r="F98" s="2031"/>
      <c r="G98" s="2031"/>
      <c r="H98" s="2031"/>
      <c r="I98" s="2031"/>
      <c r="J98" s="2031"/>
      <c r="K98" s="2031"/>
      <c r="L98" s="2031"/>
      <c r="AR98" s="2034"/>
    </row>
    <row r="99" spans="2:44">
      <c r="B99" s="2035"/>
      <c r="C99" s="2087"/>
      <c r="D99" s="2088"/>
      <c r="E99" s="2031"/>
      <c r="F99" s="2031"/>
      <c r="G99" s="2031"/>
      <c r="H99" s="2031"/>
      <c r="I99" s="2031"/>
      <c r="J99" s="2031"/>
      <c r="K99" s="2031"/>
      <c r="L99" s="2031"/>
      <c r="AR99" s="2034"/>
    </row>
    <row r="100" spans="2:44">
      <c r="B100" s="2035"/>
      <c r="C100" s="2087"/>
      <c r="D100" s="2088"/>
      <c r="E100" s="2031"/>
      <c r="F100" s="2031"/>
      <c r="G100" s="2031"/>
      <c r="H100" s="2031"/>
      <c r="I100" s="2031"/>
      <c r="J100" s="2031"/>
      <c r="K100" s="2031"/>
      <c r="L100" s="2031"/>
      <c r="AR100" s="2034"/>
    </row>
    <row r="101" spans="2:44">
      <c r="B101" s="2035"/>
      <c r="C101" s="2087"/>
      <c r="D101" s="2088"/>
      <c r="E101" s="2031"/>
      <c r="F101" s="2031"/>
      <c r="G101" s="2031"/>
      <c r="H101" s="2031"/>
      <c r="I101" s="2031"/>
      <c r="J101" s="2031"/>
      <c r="K101" s="2031"/>
      <c r="L101" s="2031"/>
      <c r="AR101" s="2034"/>
    </row>
    <row r="102" spans="2:44">
      <c r="B102" s="2035"/>
      <c r="C102" s="2087"/>
      <c r="D102" s="2088"/>
      <c r="E102" s="2031"/>
      <c r="F102" s="2031"/>
      <c r="G102" s="2031"/>
      <c r="H102" s="2031"/>
      <c r="I102" s="2031"/>
      <c r="J102" s="2031"/>
      <c r="K102" s="2031"/>
      <c r="L102" s="2031"/>
      <c r="AR102" s="2034"/>
    </row>
    <row r="103" spans="2:44">
      <c r="B103" s="2035"/>
      <c r="C103" s="2087"/>
      <c r="D103" s="2088"/>
      <c r="E103" s="2031"/>
      <c r="F103" s="2031"/>
      <c r="G103" s="2031"/>
      <c r="H103" s="2031"/>
      <c r="I103" s="2031"/>
      <c r="J103" s="2031"/>
      <c r="K103" s="2031"/>
      <c r="L103" s="2031"/>
      <c r="AR103" s="2034"/>
    </row>
    <row r="104" spans="2:44">
      <c r="B104" s="2035"/>
      <c r="C104" s="2087"/>
      <c r="D104" s="2088"/>
      <c r="E104" s="2031"/>
      <c r="F104" s="2031"/>
      <c r="G104" s="2031"/>
      <c r="H104" s="2031"/>
      <c r="I104" s="2031"/>
      <c r="J104" s="2031"/>
      <c r="K104" s="2031"/>
      <c r="L104" s="2031"/>
      <c r="AR104" s="2034"/>
    </row>
    <row r="105" spans="2:44">
      <c r="B105" s="2035"/>
      <c r="C105" s="2087"/>
      <c r="D105" s="2088"/>
      <c r="E105" s="2031"/>
      <c r="F105" s="2031"/>
      <c r="G105" s="2031"/>
      <c r="H105" s="2031"/>
      <c r="I105" s="2031"/>
      <c r="J105" s="2031"/>
      <c r="K105" s="2031"/>
      <c r="L105" s="2031"/>
      <c r="AR105" s="2034"/>
    </row>
    <row r="106" spans="2:44">
      <c r="B106" s="2035"/>
      <c r="C106" s="2087"/>
      <c r="D106" s="2088"/>
      <c r="E106" s="2031"/>
      <c r="F106" s="2031"/>
      <c r="G106" s="2031"/>
      <c r="H106" s="2031"/>
      <c r="I106" s="2031"/>
      <c r="J106" s="2031"/>
      <c r="K106" s="2031"/>
      <c r="L106" s="2031"/>
      <c r="AR106" s="2034"/>
    </row>
    <row r="107" spans="2:44">
      <c r="B107" s="2035"/>
      <c r="C107" s="2087"/>
      <c r="D107" s="2088"/>
      <c r="E107" s="2031"/>
      <c r="F107" s="2031"/>
      <c r="G107" s="2031"/>
      <c r="H107" s="2031"/>
      <c r="I107" s="2031"/>
      <c r="J107" s="2031"/>
      <c r="K107" s="2031"/>
      <c r="L107" s="2031"/>
      <c r="AR107" s="2034"/>
    </row>
    <row r="108" spans="2:44">
      <c r="B108" s="2035"/>
      <c r="C108" s="2087"/>
      <c r="D108" s="2088"/>
      <c r="E108" s="2031"/>
      <c r="F108" s="2031"/>
      <c r="G108" s="2031"/>
      <c r="H108" s="2031"/>
      <c r="I108" s="2031"/>
      <c r="J108" s="2031"/>
      <c r="K108" s="2031"/>
      <c r="L108" s="2031"/>
      <c r="AR108" s="2034"/>
    </row>
    <row r="109" spans="2:44">
      <c r="B109" s="2035"/>
      <c r="C109" s="2087"/>
      <c r="D109" s="2088"/>
      <c r="E109" s="2031"/>
      <c r="F109" s="2031"/>
      <c r="G109" s="2031"/>
      <c r="H109" s="2031"/>
      <c r="I109" s="2031"/>
      <c r="J109" s="2031"/>
      <c r="K109" s="2031"/>
      <c r="L109" s="2031"/>
      <c r="AR109" s="2034"/>
    </row>
    <row r="110" spans="2:44">
      <c r="B110" s="2035"/>
      <c r="C110" s="2087"/>
      <c r="D110" s="2088"/>
      <c r="E110" s="2031"/>
      <c r="F110" s="2031"/>
      <c r="G110" s="2031"/>
      <c r="H110" s="2031"/>
      <c r="I110" s="2031"/>
      <c r="J110" s="2031"/>
      <c r="K110" s="2031"/>
      <c r="L110" s="2031"/>
      <c r="AR110" s="2034"/>
    </row>
    <row r="111" spans="2:44">
      <c r="B111" s="2035"/>
      <c r="C111" s="2087"/>
      <c r="D111" s="2088"/>
      <c r="E111" s="2031"/>
      <c r="F111" s="2031"/>
      <c r="G111" s="2031"/>
      <c r="H111" s="2031"/>
      <c r="I111" s="2031"/>
      <c r="J111" s="2031"/>
      <c r="K111" s="2031"/>
      <c r="L111" s="2031"/>
      <c r="AR111" s="2034"/>
    </row>
    <row r="112" spans="2:44">
      <c r="B112" s="2035"/>
      <c r="C112" s="2087"/>
      <c r="D112" s="2088"/>
      <c r="E112" s="2031"/>
      <c r="F112" s="2031"/>
      <c r="G112" s="2031"/>
      <c r="H112" s="2031"/>
      <c r="I112" s="2031"/>
      <c r="J112" s="2031"/>
      <c r="K112" s="2031"/>
      <c r="L112" s="2031"/>
      <c r="AR112" s="2034"/>
    </row>
    <row r="113" spans="2:44">
      <c r="B113" s="2035"/>
      <c r="C113" s="2087"/>
      <c r="D113" s="2088"/>
      <c r="E113" s="2031"/>
      <c r="F113" s="2031"/>
      <c r="G113" s="2031"/>
      <c r="H113" s="2031"/>
      <c r="I113" s="2031"/>
      <c r="J113" s="2031"/>
      <c r="K113" s="2031"/>
      <c r="L113" s="2031"/>
      <c r="AR113" s="2034"/>
    </row>
    <row r="114" spans="2:44">
      <c r="B114" s="2035"/>
      <c r="C114" s="2087"/>
      <c r="D114" s="2088"/>
      <c r="E114" s="2031"/>
      <c r="F114" s="2031"/>
      <c r="G114" s="2031"/>
      <c r="H114" s="2031"/>
      <c r="I114" s="2031"/>
      <c r="J114" s="2031"/>
      <c r="K114" s="2031"/>
      <c r="L114" s="2031"/>
      <c r="AR114" s="2034"/>
    </row>
    <row r="115" spans="2:44">
      <c r="B115" s="2035"/>
      <c r="C115" s="2087"/>
      <c r="D115" s="2088"/>
      <c r="E115" s="2031"/>
      <c r="F115" s="2031"/>
      <c r="G115" s="2031"/>
      <c r="H115" s="2031"/>
      <c r="I115" s="2031"/>
      <c r="J115" s="2031"/>
      <c r="K115" s="2031"/>
      <c r="L115" s="2031"/>
      <c r="AR115" s="2034"/>
    </row>
    <row r="116" spans="2:44">
      <c r="B116" s="2035"/>
      <c r="C116" s="2087"/>
      <c r="D116" s="2088"/>
      <c r="E116" s="2031"/>
      <c r="F116" s="2031"/>
      <c r="G116" s="2031"/>
      <c r="H116" s="2031"/>
      <c r="I116" s="2031"/>
      <c r="J116" s="2031"/>
      <c r="K116" s="2031"/>
      <c r="L116" s="2031"/>
      <c r="AR116" s="2034"/>
    </row>
    <row r="117" spans="2:44">
      <c r="B117" s="2035"/>
      <c r="C117" s="2087"/>
      <c r="D117" s="2088"/>
      <c r="E117" s="2031"/>
      <c r="F117" s="2031"/>
      <c r="G117" s="2031"/>
      <c r="H117" s="2031"/>
      <c r="I117" s="2031"/>
      <c r="J117" s="2031"/>
      <c r="K117" s="2031"/>
      <c r="L117" s="2031"/>
      <c r="AR117" s="2034"/>
    </row>
    <row r="118" spans="2:44">
      <c r="B118" s="2035"/>
      <c r="C118" s="2087"/>
      <c r="D118" s="2088"/>
      <c r="E118" s="2031"/>
      <c r="F118" s="2031"/>
      <c r="G118" s="2031"/>
      <c r="H118" s="2031"/>
      <c r="I118" s="2031"/>
      <c r="J118" s="2031"/>
      <c r="K118" s="2031"/>
      <c r="L118" s="2031"/>
      <c r="AR118" s="2034"/>
    </row>
    <row r="119" spans="2:44">
      <c r="B119" s="2035"/>
      <c r="C119" s="2087"/>
      <c r="D119" s="2088"/>
      <c r="E119" s="2031"/>
      <c r="F119" s="2031"/>
      <c r="G119" s="2031"/>
      <c r="H119" s="2031"/>
      <c r="I119" s="2031"/>
      <c r="J119" s="2031"/>
      <c r="K119" s="2031"/>
      <c r="L119" s="2031"/>
      <c r="AR119" s="2034"/>
    </row>
    <row r="120" spans="2:44">
      <c r="B120" s="2035"/>
      <c r="C120" s="2087"/>
      <c r="D120" s="2088"/>
      <c r="E120" s="2031"/>
      <c r="F120" s="2031"/>
      <c r="G120" s="2031"/>
      <c r="H120" s="2031"/>
      <c r="I120" s="2031"/>
      <c r="J120" s="2031"/>
      <c r="K120" s="2031"/>
      <c r="L120" s="2031"/>
      <c r="AR120" s="2034"/>
    </row>
    <row r="121" spans="2:44">
      <c r="B121" s="2035"/>
      <c r="C121" s="2087"/>
      <c r="D121" s="2088"/>
      <c r="E121" s="2031"/>
      <c r="F121" s="2031"/>
      <c r="G121" s="2031"/>
      <c r="H121" s="2031"/>
      <c r="I121" s="2031"/>
      <c r="J121" s="2031"/>
      <c r="K121" s="2031"/>
      <c r="L121" s="2031"/>
      <c r="AR121" s="2034"/>
    </row>
    <row r="122" spans="2:44">
      <c r="B122" s="2035"/>
      <c r="C122" s="2087"/>
      <c r="D122" s="2088"/>
      <c r="E122" s="2031"/>
      <c r="F122" s="2031"/>
      <c r="G122" s="2031"/>
      <c r="H122" s="2031"/>
      <c r="I122" s="2031"/>
      <c r="J122" s="2031"/>
      <c r="K122" s="2031"/>
      <c r="L122" s="2031"/>
      <c r="AR122" s="2034"/>
    </row>
    <row r="123" spans="2:44">
      <c r="B123" s="2035"/>
      <c r="C123" s="2087"/>
      <c r="D123" s="2088"/>
      <c r="E123" s="2031"/>
      <c r="F123" s="2031"/>
      <c r="G123" s="2031"/>
      <c r="H123" s="2031"/>
      <c r="I123" s="2031"/>
      <c r="J123" s="2031"/>
      <c r="K123" s="2031"/>
      <c r="L123" s="2031"/>
      <c r="AR123" s="2034"/>
    </row>
    <row r="124" spans="2:44">
      <c r="B124" s="2035"/>
      <c r="C124" s="2087"/>
      <c r="D124" s="2088"/>
      <c r="E124" s="2031"/>
      <c r="F124" s="2031"/>
      <c r="G124" s="2031"/>
      <c r="H124" s="2031"/>
      <c r="I124" s="2031"/>
      <c r="J124" s="2031"/>
      <c r="K124" s="2031"/>
      <c r="L124" s="2031"/>
      <c r="AR124" s="2034"/>
    </row>
    <row r="125" spans="2:44">
      <c r="B125" s="2035"/>
      <c r="C125" s="2087"/>
      <c r="D125" s="2088"/>
      <c r="E125" s="2031"/>
      <c r="F125" s="2031"/>
      <c r="G125" s="2031"/>
      <c r="H125" s="2031"/>
      <c r="I125" s="2031"/>
      <c r="J125" s="2031"/>
      <c r="K125" s="2031"/>
      <c r="L125" s="2031"/>
      <c r="AR125" s="2034"/>
    </row>
    <row r="126" spans="2:44">
      <c r="B126" s="2035"/>
      <c r="C126" s="2087"/>
      <c r="D126" s="2088"/>
      <c r="E126" s="2031"/>
      <c r="F126" s="2031"/>
      <c r="G126" s="2031"/>
      <c r="H126" s="2031"/>
      <c r="I126" s="2031"/>
      <c r="J126" s="2031"/>
      <c r="K126" s="2031"/>
      <c r="L126" s="2031"/>
      <c r="AR126" s="2034"/>
    </row>
    <row r="127" spans="2:44">
      <c r="B127" s="2035"/>
      <c r="C127" s="2087"/>
      <c r="D127" s="2088"/>
      <c r="E127" s="2031"/>
      <c r="F127" s="2031"/>
      <c r="G127" s="2031"/>
      <c r="H127" s="2031"/>
      <c r="I127" s="2031"/>
      <c r="J127" s="2031"/>
      <c r="K127" s="2031"/>
      <c r="L127" s="2031"/>
      <c r="AR127" s="2034"/>
    </row>
    <row r="128" spans="2:44">
      <c r="B128" s="2035"/>
      <c r="C128" s="2087"/>
      <c r="D128" s="2088"/>
      <c r="E128" s="2031"/>
      <c r="F128" s="2031"/>
      <c r="G128" s="2031"/>
      <c r="H128" s="2031"/>
      <c r="I128" s="2031"/>
      <c r="J128" s="2031"/>
      <c r="K128" s="2031"/>
      <c r="L128" s="2031"/>
      <c r="AR128" s="2034"/>
    </row>
    <row r="129" spans="2:44">
      <c r="B129" s="2035"/>
      <c r="C129" s="2087"/>
      <c r="D129" s="2088"/>
      <c r="E129" s="2031"/>
      <c r="F129" s="2031"/>
      <c r="G129" s="2031"/>
      <c r="H129" s="2031"/>
      <c r="I129" s="2031"/>
      <c r="J129" s="2031"/>
      <c r="K129" s="2031"/>
      <c r="L129" s="2031"/>
      <c r="AR129" s="2034"/>
    </row>
    <row r="130" spans="2:44">
      <c r="B130" s="2035"/>
      <c r="C130" s="2087"/>
      <c r="D130" s="2088"/>
      <c r="E130" s="2031"/>
      <c r="F130" s="2031"/>
      <c r="G130" s="2031"/>
      <c r="H130" s="2031"/>
      <c r="I130" s="2031"/>
      <c r="J130" s="2031"/>
      <c r="K130" s="2031"/>
      <c r="L130" s="2031"/>
      <c r="AR130" s="2034"/>
    </row>
    <row r="131" spans="2:44">
      <c r="B131" s="2035"/>
      <c r="C131" s="2087"/>
      <c r="D131" s="2088"/>
      <c r="E131" s="2031"/>
      <c r="F131" s="2031"/>
      <c r="G131" s="2031"/>
      <c r="H131" s="2031"/>
      <c r="I131" s="2031"/>
      <c r="J131" s="2031"/>
      <c r="K131" s="2031"/>
      <c r="L131" s="2031"/>
      <c r="AR131" s="2034"/>
    </row>
    <row r="132" spans="2:44">
      <c r="B132" s="2035"/>
      <c r="C132" s="2087"/>
      <c r="D132" s="2088"/>
      <c r="E132" s="2031"/>
      <c r="F132" s="2031"/>
      <c r="G132" s="2031"/>
      <c r="H132" s="2031"/>
      <c r="I132" s="2031"/>
      <c r="J132" s="2031"/>
      <c r="K132" s="2031"/>
      <c r="L132" s="2031"/>
      <c r="AR132" s="2034"/>
    </row>
    <row r="133" spans="2:44">
      <c r="B133" s="2035"/>
      <c r="C133" s="2087"/>
      <c r="D133" s="2088"/>
      <c r="E133" s="2031"/>
      <c r="F133" s="2031"/>
      <c r="G133" s="2031"/>
      <c r="H133" s="2031"/>
      <c r="I133" s="2031"/>
      <c r="J133" s="2031"/>
      <c r="K133" s="2031"/>
      <c r="L133" s="2031"/>
      <c r="AR133" s="2034"/>
    </row>
    <row r="134" spans="2:44">
      <c r="B134" s="2035"/>
      <c r="C134" s="2087"/>
      <c r="D134" s="2088"/>
      <c r="E134" s="2031"/>
      <c r="F134" s="2031"/>
      <c r="G134" s="2031"/>
      <c r="H134" s="2031"/>
      <c r="I134" s="2031"/>
      <c r="J134" s="2031"/>
      <c r="K134" s="2031"/>
      <c r="L134" s="2031"/>
      <c r="AR134" s="2034"/>
    </row>
    <row r="135" spans="2:44">
      <c r="B135" s="2035"/>
      <c r="C135" s="2087"/>
      <c r="D135" s="2088"/>
      <c r="E135" s="2031"/>
      <c r="F135" s="2031"/>
      <c r="G135" s="2031"/>
      <c r="H135" s="2031"/>
      <c r="I135" s="2031"/>
      <c r="J135" s="2031"/>
      <c r="K135" s="2031"/>
      <c r="L135" s="2031"/>
      <c r="AR135" s="2034"/>
    </row>
    <row r="136" spans="2:44">
      <c r="B136" s="2035"/>
      <c r="C136" s="2087"/>
      <c r="D136" s="2088"/>
      <c r="E136" s="2031"/>
      <c r="F136" s="2031"/>
      <c r="G136" s="2031"/>
      <c r="H136" s="2031"/>
      <c r="I136" s="2031"/>
      <c r="J136" s="2031"/>
      <c r="K136" s="2031"/>
      <c r="L136" s="2031"/>
      <c r="AR136" s="2034"/>
    </row>
    <row r="137" spans="2:44">
      <c r="B137" s="2035"/>
      <c r="C137" s="2087"/>
      <c r="D137" s="2088"/>
      <c r="E137" s="2031"/>
      <c r="F137" s="2031"/>
      <c r="G137" s="2031"/>
      <c r="H137" s="2031"/>
      <c r="I137" s="2031"/>
      <c r="J137" s="2031"/>
      <c r="K137" s="2031"/>
      <c r="L137" s="2031"/>
      <c r="AR137" s="2034"/>
    </row>
    <row r="138" spans="2:44">
      <c r="B138" s="2035"/>
      <c r="C138" s="2087"/>
      <c r="D138" s="2088"/>
      <c r="E138" s="2031"/>
      <c r="F138" s="2031"/>
      <c r="G138" s="2031"/>
      <c r="H138" s="2031"/>
      <c r="I138" s="2031"/>
      <c r="J138" s="2031"/>
      <c r="K138" s="2031"/>
      <c r="L138" s="2031"/>
      <c r="AR138" s="2034"/>
    </row>
    <row r="139" spans="2:44">
      <c r="B139" s="2035"/>
      <c r="C139" s="2087"/>
      <c r="D139" s="2088"/>
      <c r="E139" s="2031"/>
      <c r="F139" s="2031"/>
      <c r="G139" s="2031"/>
      <c r="H139" s="2031"/>
      <c r="I139" s="2031"/>
      <c r="J139" s="2031"/>
      <c r="K139" s="2031"/>
      <c r="L139" s="2031"/>
      <c r="AR139" s="2034"/>
    </row>
    <row r="140" spans="2:44">
      <c r="B140" s="2035"/>
      <c r="C140" s="2087"/>
      <c r="D140" s="2088"/>
      <c r="E140" s="2031"/>
      <c r="F140" s="2031"/>
      <c r="G140" s="2031"/>
      <c r="H140" s="2031"/>
      <c r="I140" s="2031"/>
      <c r="J140" s="2031"/>
      <c r="K140" s="2031"/>
      <c r="L140" s="2031"/>
      <c r="AR140" s="2034"/>
    </row>
    <row r="141" spans="2:44">
      <c r="B141" s="2035"/>
      <c r="C141" s="2087"/>
      <c r="D141" s="2088"/>
      <c r="E141" s="2031"/>
      <c r="F141" s="2031"/>
      <c r="G141" s="2031"/>
      <c r="H141" s="2031"/>
      <c r="I141" s="2031"/>
      <c r="J141" s="2031"/>
      <c r="K141" s="2031"/>
      <c r="L141" s="2031"/>
      <c r="AR141" s="2034"/>
    </row>
    <row r="142" spans="2:44">
      <c r="B142" s="2035"/>
      <c r="C142" s="2087"/>
      <c r="D142" s="2088"/>
      <c r="E142" s="2031"/>
      <c r="F142" s="2031"/>
      <c r="G142" s="2031"/>
      <c r="H142" s="2031"/>
      <c r="I142" s="2031"/>
      <c r="J142" s="2031"/>
      <c r="K142" s="2031"/>
      <c r="L142" s="2031"/>
      <c r="AR142" s="2034"/>
    </row>
    <row r="143" spans="2:44">
      <c r="B143" s="2035"/>
      <c r="C143" s="2087"/>
      <c r="D143" s="2088"/>
      <c r="E143" s="2031"/>
      <c r="F143" s="2031"/>
      <c r="G143" s="2031"/>
      <c r="H143" s="2031"/>
      <c r="I143" s="2031"/>
      <c r="J143" s="2031"/>
      <c r="K143" s="2031"/>
      <c r="L143" s="2031"/>
      <c r="AR143" s="2034"/>
    </row>
    <row r="144" spans="2:44">
      <c r="B144" s="2035"/>
      <c r="C144" s="2087"/>
      <c r="D144" s="2088"/>
      <c r="E144" s="2031"/>
      <c r="F144" s="2031"/>
      <c r="G144" s="2031"/>
      <c r="H144" s="2031"/>
      <c r="I144" s="2031"/>
      <c r="J144" s="2031"/>
      <c r="K144" s="2031"/>
      <c r="L144" s="2031"/>
      <c r="AR144" s="2034"/>
    </row>
    <row r="145" spans="2:44">
      <c r="B145" s="2035"/>
      <c r="C145" s="2087"/>
      <c r="D145" s="2088"/>
      <c r="E145" s="2031"/>
      <c r="F145" s="2031"/>
      <c r="G145" s="2031"/>
      <c r="H145" s="2031"/>
      <c r="I145" s="2031"/>
      <c r="J145" s="2031"/>
      <c r="K145" s="2031"/>
      <c r="L145" s="2031"/>
      <c r="AR145" s="2034"/>
    </row>
    <row r="146" spans="2:44">
      <c r="B146" s="2035"/>
      <c r="C146" s="2087"/>
      <c r="D146" s="2088"/>
      <c r="E146" s="2031"/>
      <c r="F146" s="2031"/>
      <c r="G146" s="2031"/>
      <c r="H146" s="2031"/>
      <c r="I146" s="2031"/>
      <c r="J146" s="2031"/>
      <c r="K146" s="2031"/>
      <c r="L146" s="2031"/>
      <c r="AR146" s="2034"/>
    </row>
    <row r="147" spans="2:44">
      <c r="B147" s="2035"/>
      <c r="C147" s="2087"/>
      <c r="D147" s="2088"/>
      <c r="E147" s="2031"/>
      <c r="F147" s="2031"/>
      <c r="G147" s="2031"/>
      <c r="H147" s="2031"/>
      <c r="I147" s="2031"/>
      <c r="J147" s="2031"/>
      <c r="K147" s="2031"/>
      <c r="L147" s="2031"/>
      <c r="AR147" s="2034"/>
    </row>
    <row r="148" spans="2:44">
      <c r="B148" s="2035"/>
      <c r="C148" s="2087"/>
      <c r="D148" s="2088"/>
      <c r="E148" s="2031"/>
      <c r="F148" s="2031"/>
      <c r="G148" s="2031"/>
      <c r="H148" s="2031"/>
      <c r="I148" s="2031"/>
      <c r="J148" s="2031"/>
      <c r="K148" s="2031"/>
      <c r="L148" s="2031"/>
      <c r="AR148" s="2034"/>
    </row>
    <row r="149" spans="2:44">
      <c r="B149" s="2035"/>
      <c r="C149" s="2087"/>
      <c r="D149" s="2088"/>
      <c r="E149" s="2031"/>
      <c r="F149" s="2031"/>
      <c r="G149" s="2031"/>
      <c r="H149" s="2031"/>
      <c r="I149" s="2031"/>
      <c r="J149" s="2031"/>
      <c r="K149" s="2031"/>
      <c r="L149" s="2031"/>
      <c r="AR149" s="2034"/>
    </row>
    <row r="150" spans="2:44">
      <c r="B150" s="2035"/>
      <c r="C150" s="2087"/>
      <c r="D150" s="2088"/>
      <c r="E150" s="2031"/>
      <c r="F150" s="2031"/>
      <c r="G150" s="2031"/>
      <c r="H150" s="2031"/>
      <c r="I150" s="2031"/>
      <c r="J150" s="2031"/>
      <c r="K150" s="2031"/>
      <c r="L150" s="2031"/>
      <c r="AR150" s="2034"/>
    </row>
    <row r="151" spans="2:44">
      <c r="B151" s="2035"/>
      <c r="C151" s="2087"/>
      <c r="D151" s="2088"/>
      <c r="E151" s="2031"/>
      <c r="F151" s="2031"/>
      <c r="G151" s="2031"/>
      <c r="H151" s="2031"/>
      <c r="I151" s="2031"/>
      <c r="J151" s="2031"/>
      <c r="K151" s="2031"/>
      <c r="L151" s="2031"/>
      <c r="AR151" s="2034"/>
    </row>
    <row r="152" spans="2:44">
      <c r="B152" s="2035"/>
      <c r="C152" s="2087"/>
      <c r="D152" s="2088"/>
      <c r="E152" s="2031"/>
      <c r="F152" s="2031"/>
      <c r="G152" s="2031"/>
      <c r="H152" s="2031"/>
      <c r="I152" s="2031"/>
      <c r="J152" s="2031"/>
      <c r="K152" s="2031"/>
      <c r="L152" s="2031"/>
      <c r="AR152" s="2034"/>
    </row>
    <row r="153" spans="2:44">
      <c r="B153" s="2035"/>
      <c r="C153" s="2087"/>
      <c r="D153" s="2088"/>
      <c r="E153" s="2031"/>
      <c r="F153" s="2031"/>
      <c r="G153" s="2031"/>
      <c r="H153" s="2031"/>
      <c r="I153" s="2031"/>
      <c r="J153" s="2031"/>
      <c r="K153" s="2031"/>
      <c r="L153" s="2031"/>
      <c r="AR153" s="2034"/>
    </row>
    <row r="154" spans="2:44">
      <c r="B154" s="2035"/>
      <c r="C154" s="2087"/>
      <c r="D154" s="2088"/>
      <c r="E154" s="2031"/>
      <c r="F154" s="2031"/>
      <c r="G154" s="2031"/>
      <c r="H154" s="2031"/>
      <c r="I154" s="2031"/>
      <c r="J154" s="2031"/>
      <c r="K154" s="2031"/>
      <c r="L154" s="2031"/>
      <c r="AR154" s="2034"/>
    </row>
    <row r="155" spans="2:44">
      <c r="B155" s="2035"/>
      <c r="C155" s="2087"/>
      <c r="D155" s="2088"/>
      <c r="E155" s="2031"/>
      <c r="F155" s="2031"/>
      <c r="G155" s="2031"/>
      <c r="H155" s="2031"/>
      <c r="I155" s="2031"/>
      <c r="J155" s="2031"/>
      <c r="K155" s="2031"/>
      <c r="L155" s="2031"/>
      <c r="AR155" s="2034"/>
    </row>
    <row r="156" spans="2:44">
      <c r="B156" s="2035"/>
      <c r="C156" s="2087"/>
      <c r="D156" s="2088"/>
      <c r="E156" s="2031"/>
      <c r="F156" s="2031"/>
      <c r="G156" s="2031"/>
      <c r="H156" s="2031"/>
      <c r="I156" s="2031"/>
      <c r="J156" s="2031"/>
      <c r="K156" s="2031"/>
      <c r="L156" s="2031"/>
      <c r="AR156" s="2034"/>
    </row>
    <row r="157" spans="2:44">
      <c r="B157" s="2035"/>
      <c r="C157" s="2087"/>
      <c r="D157" s="2088"/>
      <c r="E157" s="2031"/>
      <c r="F157" s="2031"/>
      <c r="G157" s="2031"/>
      <c r="H157" s="2031"/>
      <c r="I157" s="2031"/>
      <c r="J157" s="2031"/>
      <c r="K157" s="2031"/>
      <c r="L157" s="2031"/>
      <c r="AR157" s="2034"/>
    </row>
    <row r="158" spans="2:44">
      <c r="B158" s="2035"/>
      <c r="C158" s="2087"/>
      <c r="D158" s="2088"/>
      <c r="E158" s="2031"/>
      <c r="F158" s="2031"/>
      <c r="G158" s="2031"/>
      <c r="H158" s="2031"/>
      <c r="I158" s="2031"/>
      <c r="J158" s="2031"/>
      <c r="K158" s="2031"/>
      <c r="L158" s="2031"/>
      <c r="AR158" s="2034"/>
    </row>
    <row r="159" spans="2:44">
      <c r="B159" s="2035"/>
      <c r="C159" s="2087"/>
      <c r="D159" s="2088"/>
      <c r="E159" s="2031"/>
      <c r="F159" s="2031"/>
      <c r="G159" s="2031"/>
      <c r="H159" s="2031"/>
      <c r="I159" s="2031"/>
      <c r="J159" s="2031"/>
      <c r="K159" s="2031"/>
      <c r="L159" s="2031"/>
      <c r="AR159" s="2034"/>
    </row>
    <row r="160" spans="2:44">
      <c r="B160" s="2035"/>
      <c r="C160" s="2087"/>
      <c r="D160" s="2088"/>
      <c r="E160" s="2031"/>
      <c r="F160" s="2031"/>
      <c r="G160" s="2031"/>
      <c r="H160" s="2031"/>
      <c r="I160" s="2031"/>
      <c r="J160" s="2031"/>
      <c r="K160" s="2031"/>
      <c r="L160" s="2031"/>
      <c r="AR160" s="2034"/>
    </row>
    <row r="161" spans="2:44">
      <c r="B161" s="2035"/>
      <c r="C161" s="2087"/>
      <c r="D161" s="2088"/>
      <c r="E161" s="2031"/>
      <c r="F161" s="2031"/>
      <c r="G161" s="2031"/>
      <c r="H161" s="2031"/>
      <c r="I161" s="2031"/>
      <c r="J161" s="2031"/>
      <c r="K161" s="2031"/>
      <c r="L161" s="2031"/>
      <c r="AR161" s="2034"/>
    </row>
  </sheetData>
  <mergeCells count="10">
    <mergeCell ref="BJ10:BN10"/>
    <mergeCell ref="BF10:BI10"/>
    <mergeCell ref="BB10:BE10"/>
    <mergeCell ref="AW10:BA10"/>
    <mergeCell ref="C9:D9"/>
    <mergeCell ref="E9:J9"/>
    <mergeCell ref="X11:Y11"/>
    <mergeCell ref="Z11:AA11"/>
    <mergeCell ref="K9:R9"/>
    <mergeCell ref="T9:AI9"/>
  </mergeCell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sheetPr>
  <dimension ref="A1:KK355"/>
  <sheetViews>
    <sheetView showGridLines="0" topLeftCell="H15" workbookViewId="0">
      <selection activeCell="BT26" sqref="BT26"/>
    </sheetView>
  </sheetViews>
  <sheetFormatPr baseColWidth="10" defaultColWidth="11.42578125" defaultRowHeight="15"/>
  <cols>
    <col min="1" max="1" width="22.140625" customWidth="1"/>
    <col min="2" max="2" width="55.85546875" style="215" customWidth="1"/>
    <col min="3" max="3" width="25" customWidth="1"/>
    <col min="4" max="4" width="23.5703125" customWidth="1"/>
    <col min="5" max="5" width="21.140625" customWidth="1"/>
    <col min="6" max="6" width="23.5703125" customWidth="1"/>
    <col min="7" max="7" width="19.140625" customWidth="1"/>
    <col min="8" max="8" width="16.7109375" customWidth="1"/>
    <col min="9" max="9" width="19.28515625" customWidth="1"/>
    <col min="10" max="10" width="50.42578125" customWidth="1"/>
    <col min="11" max="11" width="37.42578125" customWidth="1"/>
    <col min="12" max="12" width="23.5703125" customWidth="1"/>
    <col min="13" max="13" width="15.140625" bestFit="1" customWidth="1"/>
    <col min="14" max="14" width="18.85546875" customWidth="1"/>
    <col min="15" max="15" width="20" customWidth="1"/>
    <col min="16" max="16" width="30" bestFit="1" customWidth="1"/>
    <col min="17" max="17" width="17.28515625" customWidth="1"/>
    <col min="18" max="18" width="15.140625" bestFit="1" customWidth="1"/>
    <col min="19" max="19" width="18.5703125" customWidth="1"/>
    <col min="20" max="21" width="15.140625" bestFit="1" customWidth="1"/>
    <col min="22" max="22" width="17.140625" customWidth="1"/>
    <col min="23" max="23" width="15.140625" bestFit="1" customWidth="1"/>
    <col min="24" max="24" width="17.7109375" customWidth="1"/>
    <col min="25" max="25" width="18.5703125" style="178" bestFit="1" customWidth="1"/>
    <col min="26" max="26" width="21.42578125" style="216" bestFit="1" customWidth="1"/>
    <col min="27" max="27" width="26.140625" style="216" bestFit="1" customWidth="1"/>
    <col min="28" max="28" width="17.85546875" style="216" bestFit="1" customWidth="1"/>
    <col min="29" max="29" width="23" style="216" customWidth="1"/>
    <col min="30" max="30" width="19" style="216" customWidth="1"/>
    <col min="31" max="31" width="36" style="216" customWidth="1"/>
    <col min="32" max="32" width="42.42578125" style="178" customWidth="1"/>
    <col min="33" max="33" width="20.5703125" style="216" customWidth="1"/>
    <col min="34" max="34" width="30.7109375" style="216" customWidth="1"/>
    <col min="35" max="35" width="18.28515625" style="216" bestFit="1" customWidth="1"/>
    <col min="36" max="36" width="14" style="216" customWidth="1"/>
    <col min="37" max="37" width="18.28515625" style="216" customWidth="1"/>
    <col min="38" max="38" width="35" style="216" customWidth="1"/>
    <col min="39" max="39" width="11.7109375" style="178" customWidth="1"/>
    <col min="40" max="40" width="16.85546875" style="216" customWidth="1"/>
    <col min="41" max="42" width="16.7109375" style="216" customWidth="1"/>
    <col min="43" max="43" width="16.85546875" style="216" customWidth="1"/>
    <col min="44" max="44" width="15.42578125" style="216" customWidth="1"/>
    <col min="45" max="55" width="20.28515625" style="216" customWidth="1"/>
    <col min="56" max="59" width="22.42578125" style="216" customWidth="1"/>
    <col min="60" max="60" width="22.42578125" style="178" customWidth="1"/>
    <col min="61" max="62" width="22.42578125" style="216" customWidth="1"/>
    <col min="63" max="63" width="24.140625" style="216" customWidth="1"/>
    <col min="64" max="64" width="21.28515625" style="216" customWidth="1"/>
    <col min="65" max="65" width="11.85546875" style="178" customWidth="1"/>
    <col min="66" max="66" width="18.85546875" style="178" customWidth="1"/>
    <col min="67" max="67" width="24.42578125" style="178" bestFit="1" customWidth="1"/>
    <col min="68" max="68" width="14.5703125" style="178" customWidth="1"/>
    <col min="69" max="72" width="19.28515625" style="178" customWidth="1"/>
    <col min="73" max="73" width="17.85546875" style="178" bestFit="1" customWidth="1"/>
    <col min="74" max="74" width="13" style="178" bestFit="1" customWidth="1"/>
    <col min="75" max="75" width="12.28515625" style="178" bestFit="1" customWidth="1"/>
    <col min="76" max="76" width="33.42578125" style="178" bestFit="1" customWidth="1"/>
    <col min="77" max="77" width="12.7109375" style="250" bestFit="1" customWidth="1"/>
    <col min="78" max="78" width="13.85546875" style="178" bestFit="1" customWidth="1"/>
    <col min="79" max="80" width="11.42578125" style="178" customWidth="1"/>
    <col min="81" max="81" width="15.7109375" style="178" customWidth="1"/>
    <col min="82" max="84" width="13.140625" style="178" bestFit="1" customWidth="1"/>
    <col min="85" max="86" width="21" style="178" bestFit="1" customWidth="1"/>
    <col min="87" max="87" width="12.28515625" style="178" bestFit="1" customWidth="1"/>
    <col min="88" max="88" width="13.140625" style="178" bestFit="1" customWidth="1"/>
    <col min="89" max="89" width="12.7109375" style="178" customWidth="1"/>
    <col min="90" max="90" width="13" style="178" customWidth="1"/>
    <col min="91" max="91" width="12" style="178" customWidth="1"/>
    <col min="92" max="92" width="11.5703125" style="216" customWidth="1"/>
    <col min="93" max="93" width="18.140625" style="216" bestFit="1" customWidth="1"/>
    <col min="94" max="94" width="16.140625" style="216" bestFit="1" customWidth="1"/>
    <col min="95" max="95" width="12.85546875" style="178" bestFit="1" customWidth="1"/>
    <col min="96" max="96" width="28.5703125" style="178" bestFit="1" customWidth="1"/>
    <col min="97" max="97" width="14.42578125" style="178" customWidth="1"/>
    <col min="98" max="98" width="18.85546875" style="178" bestFit="1" customWidth="1"/>
    <col min="99" max="100" width="14.42578125" style="178" customWidth="1"/>
    <col min="101" max="101" width="18.140625" style="178" bestFit="1" customWidth="1"/>
    <col min="102" max="102" width="17.42578125" style="178" bestFit="1" customWidth="1"/>
    <col min="103" max="103" width="18.140625" style="178" bestFit="1" customWidth="1"/>
    <col min="104" max="104" width="14.85546875" style="178" customWidth="1"/>
    <col min="105" max="105" width="12.7109375" style="178" bestFit="1" customWidth="1"/>
    <col min="106" max="106" width="14.5703125" style="216" bestFit="1" customWidth="1"/>
    <col min="107" max="108" width="11.5703125" style="216" customWidth="1"/>
    <col min="109" max="109" width="13" style="216" customWidth="1"/>
    <col min="110" max="110" width="13.42578125" style="216" bestFit="1" customWidth="1"/>
    <col min="111" max="112" width="13.42578125" style="178" bestFit="1" customWidth="1"/>
    <col min="113" max="113" width="11.5703125" style="178" customWidth="1"/>
    <col min="114" max="115" width="12.28515625" style="178" bestFit="1" customWidth="1"/>
    <col min="116" max="116" width="14.5703125" style="178" bestFit="1" customWidth="1"/>
    <col min="117" max="117" width="24.5703125" style="255" customWidth="1"/>
    <col min="118" max="120" width="21.7109375" customWidth="1"/>
    <col min="121" max="121" width="14.7109375" customWidth="1"/>
    <col min="122" max="122" width="24.7109375" bestFit="1" customWidth="1"/>
    <col min="123" max="123" width="16.7109375" bestFit="1" customWidth="1"/>
    <col min="124" max="124" width="16.7109375" customWidth="1"/>
    <col min="125" max="125" width="14.7109375" style="216" customWidth="1"/>
    <col min="126" max="126" width="21" style="216" bestFit="1" customWidth="1"/>
    <col min="127" max="127" width="26.42578125" style="217" customWidth="1"/>
    <col min="128" max="128" width="14.5703125" style="216" bestFit="1" customWidth="1"/>
    <col min="129" max="129" width="15.5703125" style="216" bestFit="1" customWidth="1"/>
    <col min="130" max="130" width="16.28515625" style="217" bestFit="1" customWidth="1"/>
    <col min="131" max="131" width="13" style="216" bestFit="1" customWidth="1"/>
    <col min="132" max="132" width="14.28515625" style="216" bestFit="1" customWidth="1"/>
    <col min="133" max="133" width="17.85546875" style="217" customWidth="1"/>
    <col min="134" max="134" width="14.28515625" style="216" bestFit="1" customWidth="1"/>
    <col min="135" max="135" width="12.28515625" style="217" bestFit="1" customWidth="1"/>
    <col min="136" max="136" width="15.5703125" style="217" bestFit="1" customWidth="1"/>
    <col min="137" max="137" width="22" style="216" bestFit="1" customWidth="1"/>
    <col min="138" max="138" width="11.42578125" style="218" customWidth="1"/>
    <col min="140" max="140" width="17" customWidth="1"/>
    <col min="141" max="141" width="14.28515625" bestFit="1" customWidth="1"/>
    <col min="143" max="143" width="15.5703125" bestFit="1" customWidth="1"/>
    <col min="144" max="144" width="15.28515625" customWidth="1"/>
    <col min="145" max="145" width="13.7109375" customWidth="1"/>
    <col min="146" max="146" width="15.28515625" customWidth="1"/>
    <col min="147" max="147" width="21" bestFit="1" customWidth="1"/>
    <col min="148" max="148" width="14.28515625" hidden="1" customWidth="1"/>
    <col min="149" max="149" width="11.42578125" hidden="1" customWidth="1"/>
    <col min="150" max="150" width="15.5703125" hidden="1" customWidth="1"/>
    <col min="151" max="151" width="15.28515625" hidden="1" customWidth="1"/>
    <col min="152" max="152" width="13.7109375" hidden="1" customWidth="1"/>
    <col min="153" max="153" width="15.28515625" hidden="1" customWidth="1"/>
    <col min="154" max="154" width="21" hidden="1" customWidth="1"/>
    <col min="155" max="155" width="14.28515625" hidden="1" customWidth="1"/>
    <col min="156" max="156" width="11.42578125" hidden="1" customWidth="1"/>
    <col min="157" max="157" width="15.5703125" hidden="1" customWidth="1"/>
    <col min="158" max="158" width="15.28515625" hidden="1" customWidth="1"/>
    <col min="159" max="159" width="13.7109375" hidden="1" customWidth="1"/>
    <col min="160" max="160" width="15.28515625" hidden="1" customWidth="1"/>
    <col min="161" max="161" width="21" hidden="1" customWidth="1"/>
    <col min="162" max="162" width="14.28515625" hidden="1" customWidth="1"/>
    <col min="163" max="163" width="11.42578125" hidden="1" customWidth="1"/>
    <col min="164" max="164" width="15.5703125" hidden="1" customWidth="1"/>
    <col min="165" max="165" width="15.28515625" hidden="1" customWidth="1"/>
    <col min="166" max="166" width="13.7109375" hidden="1" customWidth="1"/>
    <col min="167" max="167" width="15.28515625" hidden="1" customWidth="1"/>
    <col min="168" max="168" width="21" hidden="1" customWidth="1"/>
    <col min="169" max="169" width="12.42578125" bestFit="1" customWidth="1"/>
    <col min="170" max="170" width="20.140625" bestFit="1" customWidth="1"/>
    <col min="171" max="171" width="25" customWidth="1"/>
    <col min="172" max="172" width="21.28515625" bestFit="1" customWidth="1"/>
    <col min="173" max="174" width="15.140625" customWidth="1"/>
    <col min="175" max="175" width="17.7109375" bestFit="1" customWidth="1"/>
    <col min="176" max="177" width="15.140625" customWidth="1"/>
    <col min="178" max="178" width="17.140625" bestFit="1" customWidth="1"/>
    <col min="179" max="179" width="15.140625" customWidth="1"/>
    <col min="180" max="180" width="18.140625" bestFit="1" customWidth="1"/>
    <col min="182" max="182" width="16.42578125" customWidth="1"/>
    <col min="185" max="185" width="13" bestFit="1" customWidth="1"/>
    <col min="186" max="186" width="19.5703125" customWidth="1"/>
    <col min="187" max="187" width="21.42578125" bestFit="1" customWidth="1"/>
    <col min="188" max="188" width="11.42578125" customWidth="1"/>
    <col min="190" max="190" width="17" customWidth="1"/>
    <col min="192" max="192" width="18.140625" customWidth="1"/>
    <col min="194" max="194" width="16.28515625" customWidth="1"/>
    <col min="199" max="199" width="13.85546875" bestFit="1" customWidth="1"/>
    <col min="200" max="200" width="16.28515625" bestFit="1" customWidth="1"/>
    <col min="201" max="201" width="15.5703125" customWidth="1"/>
    <col min="202" max="202" width="16.28515625" customWidth="1"/>
    <col min="203" max="203" width="16.42578125" bestFit="1" customWidth="1"/>
    <col min="204" max="204" width="21" customWidth="1"/>
    <col min="205" max="205" width="15.28515625" customWidth="1"/>
    <col min="207" max="207" width="17.28515625" customWidth="1"/>
    <col min="208" max="208" width="15.85546875" bestFit="1" customWidth="1"/>
    <col min="210" max="210" width="16.85546875" customWidth="1"/>
    <col min="211" max="211" width="13.85546875" bestFit="1" customWidth="1"/>
    <col min="212" max="212" width="15" customWidth="1"/>
    <col min="215" max="215" width="15.42578125" bestFit="1" customWidth="1"/>
    <col min="216" max="216" width="22.42578125" bestFit="1" customWidth="1"/>
    <col min="217" max="217" width="16.42578125" bestFit="1" customWidth="1"/>
    <col min="218" max="218" width="15.7109375" customWidth="1"/>
    <col min="221" max="221" width="16.28515625" bestFit="1" customWidth="1"/>
    <col min="223" max="228" width="16.85546875" customWidth="1"/>
    <col min="243" max="243" width="11.7109375" bestFit="1" customWidth="1"/>
    <col min="247" max="247" width="13.42578125" bestFit="1" customWidth="1"/>
    <col min="254" max="254" width="13.85546875" customWidth="1"/>
    <col min="255" max="255" width="27.28515625" bestFit="1" customWidth="1"/>
    <col min="256" max="256" width="16" bestFit="1" customWidth="1"/>
    <col min="257" max="262" width="11.5703125" bestFit="1" customWidth="1"/>
    <col min="273" max="273" width="23.5703125" bestFit="1" customWidth="1"/>
    <col min="274" max="275" width="23.42578125" bestFit="1" customWidth="1"/>
    <col min="279" max="279" width="19.28515625" bestFit="1" customWidth="1"/>
    <col min="280" max="280" width="18.7109375" bestFit="1" customWidth="1"/>
    <col min="282" max="282" width="20.7109375" bestFit="1" customWidth="1"/>
    <col min="284" max="284" width="17.28515625" style="178" bestFit="1" customWidth="1"/>
    <col min="285" max="285" width="18.140625" style="178" customWidth="1"/>
    <col min="286" max="287" width="13.140625" style="178" bestFit="1" customWidth="1"/>
    <col min="288" max="289" width="12.7109375" style="250" customWidth="1"/>
    <col min="290" max="291" width="13" style="216" customWidth="1"/>
    <col min="292" max="293" width="12" style="216" customWidth="1"/>
    <col min="296" max="296" width="12.5703125" bestFit="1" customWidth="1"/>
  </cols>
  <sheetData>
    <row r="1" spans="1:297">
      <c r="BC1" s="808"/>
      <c r="BH1" s="216"/>
      <c r="BI1" s="178"/>
      <c r="BM1" s="216"/>
      <c r="BY1" s="178"/>
      <c r="CQ1" s="216"/>
      <c r="DB1" s="178"/>
      <c r="DG1" s="216"/>
      <c r="DM1" s="178"/>
      <c r="DN1" s="165"/>
      <c r="DU1"/>
      <c r="DW1" s="216"/>
      <c r="DX1" s="217"/>
      <c r="DZ1" s="216"/>
      <c r="EA1" s="217"/>
      <c r="EC1" s="216"/>
      <c r="ED1" s="217"/>
      <c r="EE1" s="216"/>
      <c r="EG1" s="217"/>
      <c r="EH1" s="216"/>
      <c r="EI1" s="218"/>
      <c r="KB1" s="178"/>
      <c r="KC1" s="178"/>
      <c r="KD1" s="178"/>
      <c r="KE1" s="178"/>
    </row>
    <row r="2" spans="1:297" s="25" customFormat="1" ht="7.5" customHeight="1">
      <c r="B2" s="219"/>
      <c r="C2" s="157"/>
      <c r="D2" s="157"/>
      <c r="E2" s="157"/>
      <c r="F2" s="157"/>
      <c r="G2" s="157"/>
      <c r="H2" s="158"/>
      <c r="Y2" s="177"/>
      <c r="Z2" s="220"/>
      <c r="AA2" s="220"/>
      <c r="AB2" s="220"/>
      <c r="AC2" s="220"/>
      <c r="AD2" s="220"/>
      <c r="AE2" s="220"/>
      <c r="AF2" s="177"/>
      <c r="AG2" s="220"/>
      <c r="AH2" s="220"/>
      <c r="AI2" s="220"/>
      <c r="AJ2" s="220"/>
      <c r="AK2" s="220"/>
      <c r="AL2" s="220"/>
      <c r="AM2" s="177"/>
      <c r="AN2" s="220"/>
      <c r="AO2" s="220"/>
      <c r="AP2" s="220"/>
      <c r="AQ2" s="220"/>
      <c r="AR2" s="220"/>
      <c r="AS2" s="220"/>
      <c r="AT2" s="220"/>
      <c r="AU2" s="220"/>
      <c r="AV2" s="220"/>
      <c r="AW2" s="220"/>
      <c r="AX2" s="220"/>
      <c r="AY2" s="220"/>
      <c r="AZ2" s="220"/>
      <c r="BA2" s="220"/>
      <c r="BB2" s="220"/>
      <c r="BC2" s="808"/>
      <c r="BD2" s="220"/>
      <c r="BE2" s="220"/>
      <c r="BF2" s="220"/>
      <c r="BG2" s="220"/>
      <c r="BH2" s="220"/>
      <c r="BI2" s="177"/>
      <c r="BJ2" s="220"/>
      <c r="BK2" s="220"/>
      <c r="BL2" s="220"/>
      <c r="BM2" s="220"/>
      <c r="BN2" s="177"/>
      <c r="BO2" s="177"/>
      <c r="BP2" s="177"/>
      <c r="BQ2" s="177"/>
      <c r="BR2" s="177"/>
      <c r="BS2" s="177"/>
      <c r="BT2" s="177"/>
      <c r="BU2" s="177"/>
      <c r="BV2" s="177"/>
      <c r="BW2" s="177"/>
      <c r="BX2" s="177"/>
      <c r="BY2" s="177"/>
      <c r="BZ2" s="177"/>
      <c r="CA2" s="177"/>
      <c r="CB2" s="177"/>
      <c r="CC2" s="177"/>
      <c r="CD2" s="177"/>
      <c r="CE2" s="177"/>
      <c r="CF2" s="177"/>
      <c r="CG2" s="177"/>
      <c r="CH2" s="177"/>
      <c r="CI2" s="178"/>
      <c r="CJ2" s="178"/>
      <c r="CK2" s="178"/>
      <c r="CL2" s="178"/>
      <c r="CM2" s="178"/>
      <c r="CN2" s="220"/>
      <c r="CO2" s="220"/>
      <c r="CP2" s="220"/>
      <c r="CQ2" s="220"/>
      <c r="CR2" s="177"/>
      <c r="CS2" s="177"/>
      <c r="CT2" s="177"/>
      <c r="CU2" s="177"/>
      <c r="CV2" s="177"/>
      <c r="CW2" s="177"/>
      <c r="CX2" s="177"/>
      <c r="CY2" s="177"/>
      <c r="CZ2" s="177"/>
      <c r="DA2" s="177"/>
      <c r="DB2" s="177"/>
      <c r="DC2" s="220"/>
      <c r="DD2" s="220"/>
      <c r="DE2" s="220"/>
      <c r="DF2" s="220"/>
      <c r="DG2" s="220"/>
      <c r="DH2" s="177"/>
      <c r="DI2" s="177"/>
      <c r="DJ2" s="177"/>
      <c r="DK2" s="177"/>
      <c r="DL2" s="177"/>
      <c r="DM2" s="177"/>
      <c r="DN2" s="26"/>
      <c r="DV2" s="220"/>
      <c r="DW2" s="220"/>
      <c r="DX2" s="183"/>
      <c r="DY2" s="220"/>
      <c r="DZ2" s="220"/>
      <c r="EA2" s="183"/>
      <c r="EB2" s="220"/>
      <c r="EC2" s="220"/>
      <c r="ED2" s="183"/>
      <c r="EE2" s="220"/>
      <c r="EF2" s="183"/>
      <c r="EG2" s="183"/>
      <c r="EH2" s="220"/>
      <c r="EI2" s="221"/>
      <c r="JX2" s="177"/>
      <c r="JY2" s="177"/>
      <c r="JZ2" s="177"/>
      <c r="KA2" s="177"/>
      <c r="KB2" s="177"/>
      <c r="KC2" s="177"/>
      <c r="KD2" s="177"/>
      <c r="KE2" s="177"/>
      <c r="KF2" s="220"/>
      <c r="KG2" s="220"/>
    </row>
    <row r="3" spans="1:297" s="25" customFormat="1" ht="12.75" customHeight="1">
      <c r="B3" s="222"/>
      <c r="C3" s="159"/>
      <c r="D3" s="159"/>
      <c r="E3" s="159"/>
      <c r="F3" s="159"/>
      <c r="G3" s="159"/>
      <c r="H3" s="160"/>
      <c r="Y3" s="177"/>
      <c r="Z3" s="220"/>
      <c r="AA3" s="220"/>
      <c r="AB3" s="220"/>
      <c r="AC3" s="220"/>
      <c r="AD3" s="220"/>
      <c r="AE3" s="220"/>
      <c r="AF3" s="177"/>
      <c r="AG3" s="220"/>
      <c r="AH3" s="220"/>
      <c r="AI3" s="220"/>
      <c r="AJ3" s="220"/>
      <c r="AK3" s="220"/>
      <c r="AL3" s="220"/>
      <c r="AM3" s="177"/>
      <c r="AN3" s="220"/>
      <c r="AO3" s="220"/>
      <c r="AP3" s="220"/>
      <c r="AQ3" s="220"/>
      <c r="AR3" s="220"/>
      <c r="AS3" s="220"/>
      <c r="AT3" s="220"/>
      <c r="AU3" s="220"/>
      <c r="AV3" s="220"/>
      <c r="AW3" s="220"/>
      <c r="AX3" s="220"/>
      <c r="AY3" s="220"/>
      <c r="AZ3" s="220"/>
      <c r="BA3" s="220"/>
      <c r="BB3" s="220"/>
      <c r="BC3" s="808"/>
      <c r="BD3" s="220"/>
      <c r="BE3" s="220"/>
      <c r="BF3" s="220"/>
      <c r="BG3" s="220"/>
      <c r="BH3" s="220"/>
      <c r="BI3" s="177"/>
      <c r="BJ3" s="220"/>
      <c r="BK3" s="220"/>
      <c r="BL3" s="220"/>
      <c r="BM3" s="220"/>
      <c r="BN3" s="177"/>
      <c r="BO3" s="177"/>
      <c r="BP3" s="177"/>
      <c r="BQ3" s="177"/>
      <c r="BR3" s="177"/>
      <c r="BS3" s="177"/>
      <c r="BT3" s="177"/>
      <c r="BU3" s="177"/>
      <c r="BV3" s="177"/>
      <c r="BW3" s="177"/>
      <c r="BX3" s="177"/>
      <c r="BY3" s="177"/>
      <c r="BZ3" s="177"/>
      <c r="CA3" s="177"/>
      <c r="CB3" s="177"/>
      <c r="CC3" s="177"/>
      <c r="CD3" s="177"/>
      <c r="CE3" s="177"/>
      <c r="CF3" s="177"/>
      <c r="CG3" s="177"/>
      <c r="CH3" s="177"/>
      <c r="CI3" s="178"/>
      <c r="CJ3" s="178"/>
      <c r="CK3" s="178"/>
      <c r="CL3" s="178"/>
      <c r="CM3" s="178"/>
      <c r="CN3" s="220"/>
      <c r="CO3" s="220"/>
      <c r="CP3" s="220"/>
      <c r="CQ3" s="220"/>
      <c r="CR3" s="177"/>
      <c r="CS3" s="177"/>
      <c r="CT3" s="177"/>
      <c r="CU3" s="177"/>
      <c r="CV3" s="177"/>
      <c r="CW3" s="177"/>
      <c r="CX3" s="177"/>
      <c r="CY3" s="177"/>
      <c r="CZ3" s="177"/>
      <c r="DA3" s="177"/>
      <c r="DB3" s="177"/>
      <c r="DC3" s="220"/>
      <c r="DD3" s="220"/>
      <c r="DE3" s="220"/>
      <c r="DF3" s="220"/>
      <c r="DG3" s="220"/>
      <c r="DH3" s="177"/>
      <c r="DI3" s="177"/>
      <c r="DJ3" s="177"/>
      <c r="DK3" s="177"/>
      <c r="DL3" s="177"/>
      <c r="DM3" s="177"/>
      <c r="DN3" s="26"/>
      <c r="DV3" s="220"/>
      <c r="DW3" s="220"/>
      <c r="DX3" s="183"/>
      <c r="DY3" s="220"/>
      <c r="DZ3" s="220"/>
      <c r="EA3" s="183"/>
      <c r="EB3" s="220"/>
      <c r="EC3" s="220"/>
      <c r="ED3" s="183"/>
      <c r="EE3" s="220"/>
      <c r="EF3" s="183"/>
      <c r="EG3" s="183"/>
      <c r="EH3" s="220"/>
      <c r="EI3" s="221"/>
      <c r="JX3" s="177"/>
      <c r="JY3" s="177"/>
      <c r="JZ3" s="177"/>
      <c r="KA3" s="177"/>
      <c r="KB3" s="177"/>
      <c r="KC3" s="177"/>
      <c r="KD3" s="177"/>
      <c r="KE3" s="177"/>
      <c r="KF3" s="220"/>
      <c r="KG3" s="220"/>
    </row>
    <row r="4" spans="1:297" s="25" customFormat="1" ht="11.25" customHeight="1">
      <c r="B4" s="222"/>
      <c r="C4" s="159"/>
      <c r="D4" s="159"/>
      <c r="E4" s="159"/>
      <c r="F4" s="159"/>
      <c r="G4" s="159"/>
      <c r="H4" s="160"/>
      <c r="Y4" s="177"/>
      <c r="Z4" s="220"/>
      <c r="AA4" s="220"/>
      <c r="AB4" s="220"/>
      <c r="AC4" s="220"/>
      <c r="AD4" s="220"/>
      <c r="AE4" s="220"/>
      <c r="AF4" s="177"/>
      <c r="AG4" s="220"/>
      <c r="AH4" s="220"/>
      <c r="AI4" s="220"/>
      <c r="AJ4" s="220"/>
      <c r="AK4" s="220"/>
      <c r="AL4" s="220"/>
      <c r="AM4" s="177"/>
      <c r="AN4" s="220"/>
      <c r="AO4" s="220"/>
      <c r="AP4" s="220"/>
      <c r="AQ4" s="220"/>
      <c r="AR4" s="220"/>
      <c r="AS4" s="220"/>
      <c r="AT4" s="220"/>
      <c r="AU4" s="220"/>
      <c r="AV4" s="220"/>
      <c r="AW4" s="220"/>
      <c r="AX4" s="220"/>
      <c r="AY4" s="220"/>
      <c r="AZ4" s="220"/>
      <c r="BA4" s="220"/>
      <c r="BB4" s="220"/>
      <c r="BC4" s="808"/>
      <c r="BD4" s="220"/>
      <c r="BE4" s="220"/>
      <c r="BF4" s="220"/>
      <c r="BG4" s="220"/>
      <c r="BH4" s="220"/>
      <c r="BI4" s="177"/>
      <c r="BJ4" s="220"/>
      <c r="BK4" s="220"/>
      <c r="BL4" s="220"/>
      <c r="BM4" s="220"/>
      <c r="BN4" s="177"/>
      <c r="BO4" s="177"/>
      <c r="BP4" s="177"/>
      <c r="BQ4" s="177"/>
      <c r="BR4" s="177"/>
      <c r="BS4" s="177"/>
      <c r="BT4" s="177"/>
      <c r="BU4" s="177"/>
      <c r="BV4" s="177"/>
      <c r="BW4" s="177"/>
      <c r="BX4" s="177"/>
      <c r="BY4" s="177"/>
      <c r="BZ4" s="177"/>
      <c r="CA4" s="177"/>
      <c r="CB4" s="177"/>
      <c r="CC4" s="177"/>
      <c r="CD4" s="177"/>
      <c r="CE4" s="177"/>
      <c r="CF4" s="177"/>
      <c r="CG4" s="177"/>
      <c r="CH4" s="177"/>
      <c r="CI4" s="178"/>
      <c r="CJ4" s="178"/>
      <c r="CK4" s="178"/>
      <c r="CL4" s="178"/>
      <c r="CM4" s="178"/>
      <c r="CN4" s="220"/>
      <c r="CO4" s="220"/>
      <c r="CP4" s="220"/>
      <c r="CQ4" s="220"/>
      <c r="CR4" s="177"/>
      <c r="CS4" s="177"/>
      <c r="CT4" s="177"/>
      <c r="CU4" s="177"/>
      <c r="CV4" s="177"/>
      <c r="CW4" s="177"/>
      <c r="CX4" s="177"/>
      <c r="CY4" s="177"/>
      <c r="CZ4" s="177"/>
      <c r="DA4" s="177"/>
      <c r="DB4" s="177"/>
      <c r="DC4" s="220"/>
      <c r="DD4" s="220"/>
      <c r="DE4" s="220"/>
      <c r="DF4" s="220"/>
      <c r="DG4" s="220"/>
      <c r="DH4" s="177"/>
      <c r="DI4" s="177"/>
      <c r="DJ4" s="177"/>
      <c r="DK4" s="177"/>
      <c r="DL4" s="177"/>
      <c r="DM4" s="177"/>
      <c r="DN4" s="26"/>
      <c r="DV4" s="220"/>
      <c r="DW4" s="220"/>
      <c r="DX4" s="183"/>
      <c r="DY4" s="220"/>
      <c r="DZ4" s="220"/>
      <c r="EA4" s="183"/>
      <c r="EB4" s="220"/>
      <c r="EC4" s="220"/>
      <c r="ED4" s="183"/>
      <c r="EE4" s="220"/>
      <c r="EF4" s="183"/>
      <c r="EG4" s="183"/>
      <c r="EH4" s="220"/>
      <c r="EI4" s="221"/>
      <c r="JX4" s="177"/>
      <c r="JY4" s="177"/>
      <c r="JZ4" s="177"/>
      <c r="KA4" s="177"/>
      <c r="KB4" s="177"/>
      <c r="KC4" s="177"/>
      <c r="KD4" s="177"/>
      <c r="KE4" s="177"/>
      <c r="KF4" s="220"/>
      <c r="KG4" s="220"/>
    </row>
    <row r="5" spans="1:297" s="25" customFormat="1" ht="11.25" customHeight="1">
      <c r="B5" s="222"/>
      <c r="C5" s="159"/>
      <c r="D5" s="159"/>
      <c r="E5" s="159"/>
      <c r="F5" s="159"/>
      <c r="G5" s="159"/>
      <c r="H5" s="160"/>
      <c r="Y5" s="177"/>
      <c r="Z5" s="220"/>
      <c r="AA5" s="220"/>
      <c r="AB5" s="220"/>
      <c r="AC5" s="220"/>
      <c r="AD5" s="220"/>
      <c r="AE5" s="220"/>
      <c r="AF5" s="177"/>
      <c r="AG5" s="220"/>
      <c r="AH5" s="220"/>
      <c r="AI5" s="220"/>
      <c r="AJ5" s="220"/>
      <c r="AK5" s="220"/>
      <c r="AL5" s="220"/>
      <c r="AM5" s="177"/>
      <c r="AN5" s="220"/>
      <c r="AO5" s="220"/>
      <c r="AP5" s="220"/>
      <c r="AQ5" s="220"/>
      <c r="AR5" s="220"/>
      <c r="AS5" s="220"/>
      <c r="AT5" s="220"/>
      <c r="AU5" s="220"/>
      <c r="AV5" s="220"/>
      <c r="AW5" s="220"/>
      <c r="AX5" s="220"/>
      <c r="AY5" s="220"/>
      <c r="AZ5" s="220"/>
      <c r="BA5" s="220"/>
      <c r="BB5" s="220"/>
      <c r="BC5" s="808"/>
      <c r="BD5" s="220"/>
      <c r="BE5" s="220"/>
      <c r="BF5" s="220"/>
      <c r="BG5" s="220"/>
      <c r="BH5" s="220"/>
      <c r="BI5" s="177"/>
      <c r="BJ5" s="220"/>
      <c r="BK5" s="220"/>
      <c r="BL5" s="220"/>
      <c r="BM5" s="220"/>
      <c r="BN5" s="177"/>
      <c r="BO5" s="177"/>
      <c r="BP5" s="177"/>
      <c r="BQ5" s="177"/>
      <c r="BR5" s="177"/>
      <c r="BS5" s="177"/>
      <c r="BT5" s="177"/>
      <c r="BU5" s="177"/>
      <c r="BV5" s="177"/>
      <c r="BW5" s="177"/>
      <c r="BX5" s="177"/>
      <c r="BY5" s="177"/>
      <c r="BZ5" s="177"/>
      <c r="CA5" s="177"/>
      <c r="CB5" s="177"/>
      <c r="CC5" s="177"/>
      <c r="CD5" s="177"/>
      <c r="CE5" s="177"/>
      <c r="CF5" s="177"/>
      <c r="CG5" s="177"/>
      <c r="CH5" s="177"/>
      <c r="CI5" s="178"/>
      <c r="CJ5" s="178"/>
      <c r="CK5" s="178"/>
      <c r="CL5" s="178"/>
      <c r="CM5" s="178"/>
      <c r="CN5" s="220"/>
      <c r="CO5" s="220"/>
      <c r="CP5" s="220"/>
      <c r="CQ5" s="220"/>
      <c r="CR5" s="177"/>
      <c r="CS5" s="177"/>
      <c r="CT5" s="177"/>
      <c r="CU5" s="177"/>
      <c r="CV5" s="177"/>
      <c r="CW5" s="177"/>
      <c r="CX5" s="177"/>
      <c r="CY5" s="177"/>
      <c r="CZ5" s="177"/>
      <c r="DA5" s="177"/>
      <c r="DB5" s="177"/>
      <c r="DC5" s="220"/>
      <c r="DD5" s="220"/>
      <c r="DE5" s="220"/>
      <c r="DF5" s="220"/>
      <c r="DG5" s="220"/>
      <c r="DH5" s="177"/>
      <c r="DI5" s="177"/>
      <c r="DJ5" s="177"/>
      <c r="DK5" s="177"/>
      <c r="DL5" s="177"/>
      <c r="DM5" s="177"/>
      <c r="DN5" s="26"/>
      <c r="DV5" s="220"/>
      <c r="DW5" s="220"/>
      <c r="DX5" s="183"/>
      <c r="DY5" s="220"/>
      <c r="DZ5" s="220"/>
      <c r="EA5" s="183"/>
      <c r="EB5" s="220"/>
      <c r="EC5" s="220"/>
      <c r="ED5" s="183"/>
      <c r="EE5" s="220"/>
      <c r="EF5" s="183"/>
      <c r="EG5" s="183"/>
      <c r="EH5" s="220"/>
      <c r="EI5" s="221"/>
      <c r="JX5" s="177"/>
      <c r="JY5" s="177"/>
      <c r="JZ5" s="177"/>
      <c r="KA5" s="177"/>
      <c r="KB5" s="177"/>
      <c r="KC5" s="177"/>
      <c r="KD5" s="177"/>
      <c r="KE5" s="177"/>
      <c r="KF5" s="220"/>
      <c r="KG5" s="220"/>
    </row>
    <row r="6" spans="1:297" s="25" customFormat="1" ht="7.5" customHeight="1">
      <c r="B6" s="223"/>
      <c r="C6" s="161"/>
      <c r="D6" s="161"/>
      <c r="E6" s="161"/>
      <c r="F6" s="161"/>
      <c r="G6" s="161"/>
      <c r="H6" s="162"/>
      <c r="Y6" s="177"/>
      <c r="Z6" s="220"/>
      <c r="AA6" s="220"/>
      <c r="AB6" s="220"/>
      <c r="AC6" s="220"/>
      <c r="AD6" s="220"/>
      <c r="AE6" s="220"/>
      <c r="AF6" s="177"/>
      <c r="AG6" s="220"/>
      <c r="AH6" s="220"/>
      <c r="AI6" s="220"/>
      <c r="AJ6" s="220"/>
      <c r="AK6" s="220"/>
      <c r="AL6" s="220"/>
      <c r="AM6" s="177"/>
      <c r="AN6" s="220"/>
      <c r="AO6" s="220"/>
      <c r="AP6" s="220"/>
      <c r="AQ6" s="220"/>
      <c r="AR6" s="220"/>
      <c r="AS6" s="220"/>
      <c r="AT6" s="220"/>
      <c r="AU6" s="220"/>
      <c r="AV6" s="220"/>
      <c r="AW6" s="220"/>
      <c r="AX6" s="220"/>
      <c r="AY6" s="220"/>
      <c r="AZ6" s="220"/>
      <c r="BA6" s="220"/>
      <c r="BB6" s="220"/>
      <c r="BC6" s="808"/>
      <c r="BD6" s="220"/>
      <c r="BE6" s="220"/>
      <c r="BF6" s="220"/>
      <c r="BG6" s="220"/>
      <c r="BH6" s="220"/>
      <c r="BI6" s="177"/>
      <c r="BJ6" s="220"/>
      <c r="BK6" s="220"/>
      <c r="BL6" s="220"/>
      <c r="BM6" s="220"/>
      <c r="BN6" s="177"/>
      <c r="BO6" s="177"/>
      <c r="BP6" s="177"/>
      <c r="BQ6" s="177"/>
      <c r="BR6" s="177"/>
      <c r="BS6" s="177"/>
      <c r="BT6" s="177"/>
      <c r="BU6" s="177"/>
      <c r="BV6" s="177"/>
      <c r="BW6" s="177"/>
      <c r="BX6" s="177"/>
      <c r="BY6" s="177"/>
      <c r="BZ6" s="177"/>
      <c r="CA6" s="177"/>
      <c r="CB6" s="177"/>
      <c r="CC6" s="177"/>
      <c r="CD6" s="177"/>
      <c r="CE6" s="177"/>
      <c r="CF6" s="177"/>
      <c r="CG6" s="177"/>
      <c r="CH6" s="177"/>
      <c r="CI6" s="178"/>
      <c r="CJ6" s="178"/>
      <c r="CK6" s="178"/>
      <c r="CL6" s="178"/>
      <c r="CM6" s="178"/>
      <c r="CN6" s="220"/>
      <c r="CO6" s="220"/>
      <c r="CP6" s="220"/>
      <c r="CQ6" s="220"/>
      <c r="CR6" s="177"/>
      <c r="CS6" s="177"/>
      <c r="CT6" s="177"/>
      <c r="CU6" s="177"/>
      <c r="CV6" s="177"/>
      <c r="CW6" s="177"/>
      <c r="CX6" s="177"/>
      <c r="CY6" s="177"/>
      <c r="CZ6" s="177"/>
      <c r="DA6" s="177"/>
      <c r="DB6" s="177"/>
      <c r="DC6" s="220"/>
      <c r="DD6" s="220"/>
      <c r="DE6" s="220"/>
      <c r="DF6" s="220"/>
      <c r="DG6" s="220"/>
      <c r="DH6" s="177"/>
      <c r="DI6" s="177"/>
      <c r="DJ6" s="177"/>
      <c r="DK6" s="177"/>
      <c r="DL6" s="177"/>
      <c r="DM6" s="177"/>
      <c r="DN6" s="26"/>
      <c r="DV6" s="220"/>
      <c r="DW6" s="220"/>
      <c r="DX6" s="183"/>
      <c r="DY6" s="220"/>
      <c r="DZ6" s="220"/>
      <c r="EA6" s="183"/>
      <c r="EB6" s="220"/>
      <c r="EC6" s="220"/>
      <c r="ED6" s="183"/>
      <c r="EE6" s="220"/>
      <c r="EF6" s="183"/>
      <c r="EG6" s="183"/>
      <c r="EH6" s="220"/>
      <c r="EI6" s="221"/>
      <c r="JX6" s="177"/>
      <c r="JY6" s="177"/>
      <c r="JZ6" s="177"/>
      <c r="KA6" s="177"/>
      <c r="KB6" s="177"/>
      <c r="KC6" s="177"/>
      <c r="KD6" s="177"/>
      <c r="KE6" s="177"/>
      <c r="KF6" s="220"/>
      <c r="KG6" s="220"/>
    </row>
    <row r="7" spans="1:297">
      <c r="BY7" s="178"/>
      <c r="DM7" s="165"/>
      <c r="KB7" s="178"/>
      <c r="KC7" s="178"/>
    </row>
    <row r="8" spans="1:297">
      <c r="D8" t="s">
        <v>2630</v>
      </c>
      <c r="BY8" s="178"/>
      <c r="DM8" s="165"/>
      <c r="KB8" s="178"/>
      <c r="KC8" s="178"/>
    </row>
    <row r="9" spans="1:297">
      <c r="B9"/>
      <c r="D9">
        <f>Cover!F45</f>
        <v>0</v>
      </c>
      <c r="BY9" s="178"/>
      <c r="DM9" s="165"/>
      <c r="KB9" s="178"/>
      <c r="KC9" s="178"/>
    </row>
    <row r="10" spans="1:297">
      <c r="B10"/>
      <c r="BY10" s="178"/>
      <c r="DM10" s="165"/>
      <c r="KB10" s="178"/>
      <c r="KC10" s="178"/>
    </row>
    <row r="11" spans="1:297">
      <c r="B11"/>
      <c r="Q11" s="224"/>
      <c r="R11" s="224"/>
      <c r="BY11" s="178"/>
      <c r="DM11" s="165"/>
      <c r="KB11" s="178"/>
      <c r="KC11" s="178"/>
    </row>
    <row r="12" spans="1:297" ht="15.75" thickBot="1">
      <c r="BY12" s="178"/>
      <c r="DM12" s="165"/>
      <c r="ER12" s="1834" t="s">
        <v>3343</v>
      </c>
      <c r="ES12" s="1834"/>
      <c r="ET12" s="1834"/>
      <c r="EU12" s="1834"/>
      <c r="EV12" s="1834"/>
      <c r="EW12" s="1834"/>
      <c r="EX12" s="1834"/>
      <c r="EY12" s="1834" t="s">
        <v>3343</v>
      </c>
      <c r="EZ12" s="1834"/>
      <c r="FA12" s="1834"/>
      <c r="FB12" s="1834"/>
      <c r="FC12" s="1834"/>
      <c r="FD12" s="1834"/>
      <c r="FE12" s="1834"/>
      <c r="FF12" s="1834" t="s">
        <v>3343</v>
      </c>
      <c r="FG12" s="1834"/>
      <c r="FH12" s="1834"/>
      <c r="FI12" s="1834"/>
      <c r="FJ12" s="1834"/>
      <c r="FK12" s="1834"/>
      <c r="FL12" s="1834"/>
      <c r="GE12" s="224"/>
      <c r="GF12" s="224"/>
      <c r="GG12" s="224"/>
      <c r="GH12" s="224"/>
      <c r="GI12" s="224"/>
      <c r="GJ12" s="224"/>
      <c r="GK12" s="224"/>
      <c r="GL12" s="224"/>
      <c r="GM12" s="224"/>
      <c r="GN12" s="224"/>
      <c r="GO12" s="224"/>
      <c r="GR12" s="462"/>
      <c r="GS12" s="462"/>
      <c r="GT12" s="462"/>
      <c r="GU12" s="462"/>
      <c r="GV12" s="462"/>
      <c r="GW12" s="462"/>
      <c r="GX12" s="462"/>
      <c r="GY12" s="462"/>
      <c r="GZ12" s="462"/>
      <c r="HA12" s="462"/>
      <c r="HB12" s="462"/>
      <c r="HD12" s="224"/>
      <c r="HE12" s="224"/>
      <c r="HF12" s="224"/>
      <c r="HG12" s="224"/>
      <c r="HH12" s="224"/>
      <c r="HI12" s="224"/>
      <c r="HJ12" s="224"/>
      <c r="HK12" s="224"/>
      <c r="HL12" s="224"/>
      <c r="HM12" s="224"/>
      <c r="HN12" s="224"/>
      <c r="IK12" s="1834"/>
      <c r="JX12" s="1835" t="s">
        <v>2623</v>
      </c>
      <c r="JY12" s="1836"/>
      <c r="JZ12" s="1836"/>
      <c r="KA12" s="1836"/>
      <c r="KB12" s="1836"/>
      <c r="KC12" s="1836"/>
      <c r="KD12" s="1837"/>
      <c r="KE12" s="1837"/>
      <c r="KF12" s="1837"/>
      <c r="KG12" s="1837"/>
    </row>
    <row r="13" spans="1:297" s="572" customFormat="1" ht="13.5" customHeight="1" thickTop="1" thickBot="1">
      <c r="A13" s="568"/>
      <c r="B13" s="569" t="s">
        <v>65</v>
      </c>
      <c r="C13" s="569"/>
      <c r="D13" s="569"/>
      <c r="E13" s="569"/>
      <c r="F13" s="569"/>
      <c r="G13" s="569"/>
      <c r="H13" s="569"/>
      <c r="I13" s="569"/>
      <c r="J13" s="569"/>
      <c r="K13" s="569"/>
      <c r="L13" s="569"/>
      <c r="M13" s="569" t="s">
        <v>71</v>
      </c>
      <c r="N13" s="569"/>
      <c r="O13" s="569"/>
      <c r="P13" s="569"/>
      <c r="Q13" s="569"/>
      <c r="R13" s="569"/>
      <c r="S13" s="569"/>
      <c r="T13" s="569"/>
      <c r="U13" s="569"/>
      <c r="V13" s="569"/>
      <c r="W13" s="569"/>
      <c r="X13" s="569"/>
      <c r="Y13" s="569"/>
      <c r="Z13" s="569"/>
      <c r="AA13" s="570"/>
      <c r="AB13" s="3080"/>
      <c r="AC13" s="3081"/>
      <c r="AD13" s="3081"/>
      <c r="AE13" s="3081"/>
      <c r="AF13" s="3081"/>
      <c r="AG13" s="3081"/>
      <c r="AH13" s="568"/>
      <c r="AI13" s="569"/>
      <c r="AJ13" s="569"/>
      <c r="AK13" s="569"/>
      <c r="AL13" s="569"/>
      <c r="AM13" s="569"/>
      <c r="AN13" s="569"/>
      <c r="AO13" s="569"/>
      <c r="AP13" s="569"/>
      <c r="AQ13" s="569"/>
      <c r="AR13" s="569"/>
      <c r="AS13" s="569"/>
      <c r="AT13" s="569"/>
      <c r="AU13" s="569"/>
      <c r="AV13" s="569"/>
      <c r="AW13" s="569"/>
      <c r="AX13" s="569"/>
      <c r="AY13" s="569"/>
      <c r="AZ13" s="569"/>
      <c r="BA13" s="569"/>
      <c r="BB13" s="569"/>
      <c r="BC13" s="3030" t="s">
        <v>124</v>
      </c>
      <c r="BD13" s="3030"/>
      <c r="BE13" s="569"/>
      <c r="BF13" s="569"/>
      <c r="BG13" s="569"/>
      <c r="BH13" s="569"/>
      <c r="BI13" s="569"/>
      <c r="BJ13" s="569"/>
      <c r="BK13" s="569"/>
      <c r="BL13" s="569"/>
      <c r="BM13" s="3030" t="s">
        <v>136</v>
      </c>
      <c r="BN13" s="3082"/>
      <c r="BO13" s="569"/>
      <c r="BP13" s="3084" t="s">
        <v>930</v>
      </c>
      <c r="BQ13" s="3030"/>
      <c r="BR13" s="569"/>
      <c r="BS13" s="569"/>
      <c r="BT13" s="569"/>
      <c r="BU13" s="569"/>
      <c r="BV13" s="569"/>
      <c r="BW13" s="569"/>
      <c r="BX13" s="569"/>
      <c r="BY13" s="569"/>
      <c r="BZ13" s="570"/>
      <c r="CA13" s="568"/>
      <c r="CB13" s="569"/>
      <c r="CC13" s="569"/>
      <c r="CD13" s="569"/>
      <c r="CE13" s="569"/>
      <c r="CF13" s="569"/>
      <c r="CG13" s="569" t="s">
        <v>158</v>
      </c>
      <c r="CH13" s="569"/>
      <c r="CI13" s="178"/>
      <c r="CJ13" s="178"/>
      <c r="CK13" s="178"/>
      <c r="CL13" s="178"/>
      <c r="CM13" s="178"/>
      <c r="CN13" s="216"/>
      <c r="CO13" s="571"/>
      <c r="CP13" s="571"/>
      <c r="CR13" s="573"/>
      <c r="CS13" s="573"/>
      <c r="CT13" s="573"/>
      <c r="CU13" s="573"/>
      <c r="CV13" s="573"/>
      <c r="CW13" s="574"/>
      <c r="CX13" s="574"/>
      <c r="CY13" s="573"/>
      <c r="CZ13" s="3071" t="s">
        <v>931</v>
      </c>
      <c r="DA13" s="3072"/>
      <c r="DB13" s="3072"/>
      <c r="DC13" s="3072"/>
      <c r="DD13" s="3072"/>
      <c r="DE13" s="3072"/>
      <c r="DF13" s="3072"/>
      <c r="DG13" s="3072"/>
      <c r="DH13" s="3072"/>
      <c r="DI13" s="3072"/>
      <c r="DJ13" s="3072"/>
      <c r="DK13" s="3072"/>
      <c r="DL13" s="3072"/>
      <c r="DM13" s="3072"/>
      <c r="DN13" s="3072"/>
      <c r="DO13" s="573"/>
      <c r="DP13" s="3073" t="s">
        <v>390</v>
      </c>
      <c r="DQ13" s="3074"/>
      <c r="DR13" s="3074"/>
      <c r="DS13" s="3074"/>
      <c r="DT13" s="3074"/>
      <c r="DU13" s="3074"/>
      <c r="DV13" s="3074"/>
      <c r="DW13" s="3075" t="s">
        <v>463</v>
      </c>
      <c r="DX13" s="3075"/>
      <c r="DY13" s="3075"/>
      <c r="DZ13" s="3075"/>
      <c r="EA13" s="3075"/>
      <c r="EB13" s="3075"/>
      <c r="EC13" s="3075"/>
      <c r="ED13" s="575"/>
      <c r="EE13" s="575"/>
      <c r="EF13" s="575"/>
      <c r="EG13" s="575" t="s">
        <v>434</v>
      </c>
      <c r="EH13" s="575"/>
      <c r="EI13" s="575"/>
      <c r="EJ13" s="575"/>
      <c r="EK13" s="576"/>
      <c r="EL13" s="576"/>
      <c r="EM13" s="576"/>
      <c r="EN13" s="576" t="s">
        <v>437</v>
      </c>
      <c r="EO13" s="576"/>
      <c r="EP13" s="576"/>
      <c r="EQ13" s="576"/>
      <c r="ER13" s="2740"/>
      <c r="ES13" s="2740"/>
      <c r="ET13" s="2740"/>
      <c r="EU13" s="2740" t="s">
        <v>439</v>
      </c>
      <c r="EV13" s="2740"/>
      <c r="EW13" s="2740"/>
      <c r="EX13" s="2740"/>
      <c r="EY13" s="2741"/>
      <c r="EZ13" s="2741"/>
      <c r="FA13" s="2741"/>
      <c r="FB13" s="2741" t="s">
        <v>441</v>
      </c>
      <c r="FC13" s="2741"/>
      <c r="FD13" s="2741"/>
      <c r="FE13" s="2741"/>
      <c r="FF13" s="2742"/>
      <c r="FG13" s="2742"/>
      <c r="FH13" s="2742"/>
      <c r="FI13" s="2742" t="s">
        <v>444</v>
      </c>
      <c r="FJ13" s="2742"/>
      <c r="FK13" s="2742"/>
      <c r="FL13" s="2742"/>
      <c r="FM13" s="577"/>
      <c r="FN13" s="578"/>
      <c r="FO13" s="578"/>
      <c r="FP13" s="578"/>
      <c r="FQ13" s="578"/>
      <c r="FR13" s="3076" t="s">
        <v>932</v>
      </c>
      <c r="FS13" s="3077"/>
      <c r="FT13" s="3077"/>
      <c r="FU13" s="3077"/>
      <c r="FV13" s="3077"/>
      <c r="FW13" s="3077"/>
      <c r="FX13" s="3077"/>
      <c r="FY13" s="3077"/>
      <c r="FZ13" s="3077"/>
      <c r="GA13" s="3077"/>
      <c r="GB13" s="3077"/>
      <c r="GC13" s="3077"/>
      <c r="GD13" s="3078" t="s">
        <v>73</v>
      </c>
      <c r="GE13" s="3079"/>
      <c r="GF13" s="3079"/>
      <c r="GG13" s="3079"/>
      <c r="GH13" s="3079"/>
      <c r="GI13" s="3079"/>
      <c r="GJ13" s="3079"/>
      <c r="GK13" s="3079"/>
      <c r="GL13" s="3079"/>
      <c r="GM13" s="3079"/>
      <c r="GN13" s="3079"/>
      <c r="GO13" s="3079"/>
      <c r="GP13" s="3079"/>
      <c r="GQ13" s="3055" t="s">
        <v>74</v>
      </c>
      <c r="GR13" s="3055"/>
      <c r="GS13" s="3055"/>
      <c r="GT13" s="3055"/>
      <c r="GU13" s="3055"/>
      <c r="GV13" s="3055"/>
      <c r="GW13" s="3055"/>
      <c r="GX13" s="3055"/>
      <c r="GY13" s="3055"/>
      <c r="GZ13" s="3055"/>
      <c r="HA13" s="3055"/>
      <c r="HB13" s="3055"/>
      <c r="HC13" s="3056" t="s">
        <v>75</v>
      </c>
      <c r="HD13" s="3056"/>
      <c r="HE13" s="3056"/>
      <c r="HF13" s="3056"/>
      <c r="HG13" s="3056"/>
      <c r="HH13" s="3056"/>
      <c r="HI13" s="3056"/>
      <c r="HJ13" s="3056"/>
      <c r="HK13" s="3056"/>
      <c r="HL13" s="3056"/>
      <c r="HM13" s="3056"/>
      <c r="HN13" s="3056"/>
      <c r="HO13" s="579"/>
      <c r="HP13" s="579"/>
      <c r="HQ13" s="579"/>
      <c r="HR13" s="579"/>
      <c r="HS13" s="579"/>
      <c r="HT13" s="579"/>
      <c r="HU13" s="579"/>
      <c r="HV13" s="579"/>
      <c r="HW13" s="580"/>
      <c r="HX13" s="580"/>
      <c r="HY13" s="581"/>
      <c r="HZ13" s="580"/>
      <c r="IA13" s="580"/>
      <c r="IB13" s="581"/>
      <c r="IC13" s="580"/>
      <c r="ID13" s="580"/>
      <c r="IE13" s="581"/>
      <c r="IF13" s="580"/>
      <c r="IG13" s="581"/>
      <c r="IH13" s="581"/>
      <c r="II13" s="580"/>
      <c r="IJ13" s="582"/>
      <c r="IK13" s="583" t="s">
        <v>933</v>
      </c>
      <c r="IL13" s="584"/>
      <c r="IM13" s="585" t="s">
        <v>172</v>
      </c>
      <c r="IN13" s="586"/>
      <c r="IO13" s="585"/>
      <c r="IP13" s="587"/>
      <c r="IQ13" s="588"/>
      <c r="IR13" s="589"/>
      <c r="IS13" s="589"/>
      <c r="IT13" s="589"/>
      <c r="IU13" s="572" t="s">
        <v>491</v>
      </c>
      <c r="JC13" s="590"/>
      <c r="JD13" s="590"/>
      <c r="JE13" s="572" t="s">
        <v>48</v>
      </c>
      <c r="JI13" s="591"/>
      <c r="JJ13" s="591"/>
      <c r="JK13" s="591"/>
      <c r="JL13" s="591"/>
      <c r="JV13" s="572" t="s">
        <v>2629</v>
      </c>
      <c r="JX13" s="3030" t="s">
        <v>1267</v>
      </c>
      <c r="JY13" s="3030"/>
      <c r="JZ13" s="3030"/>
      <c r="KA13" s="3030"/>
      <c r="KB13" s="3030"/>
      <c r="KC13" s="12"/>
      <c r="KD13" s="569"/>
      <c r="KE13" s="569"/>
      <c r="KF13" s="569"/>
      <c r="KG13" s="569"/>
    </row>
    <row r="14" spans="1:297" s="572" customFormat="1" ht="192.75" thickTop="1" thickBot="1">
      <c r="A14" s="3057" t="s">
        <v>66</v>
      </c>
      <c r="B14" s="3059" t="s">
        <v>322</v>
      </c>
      <c r="C14" s="3061" t="s">
        <v>68</v>
      </c>
      <c r="D14" s="3059" t="s">
        <v>323</v>
      </c>
      <c r="E14" s="3061" t="s">
        <v>324</v>
      </c>
      <c r="F14" s="3042" t="s">
        <v>69</v>
      </c>
      <c r="G14" s="3061" t="s">
        <v>70</v>
      </c>
      <c r="H14" s="3059" t="s">
        <v>325</v>
      </c>
      <c r="I14" s="3061" t="s">
        <v>326</v>
      </c>
      <c r="J14" s="3061" t="s">
        <v>587</v>
      </c>
      <c r="K14" s="3064" t="s">
        <v>934</v>
      </c>
      <c r="L14" s="3066" t="s">
        <v>239</v>
      </c>
      <c r="M14" s="3067" t="s">
        <v>66</v>
      </c>
      <c r="N14" s="3069" t="s">
        <v>431</v>
      </c>
      <c r="O14" s="3053" t="s">
        <v>78</v>
      </c>
      <c r="P14" s="3042" t="s">
        <v>440</v>
      </c>
      <c r="Q14" s="3053" t="s">
        <v>442</v>
      </c>
      <c r="R14" s="3042" t="s">
        <v>82</v>
      </c>
      <c r="S14" s="3053" t="s">
        <v>83</v>
      </c>
      <c r="T14" s="3053" t="s">
        <v>935</v>
      </c>
      <c r="U14" s="3042" t="s">
        <v>446</v>
      </c>
      <c r="V14" s="3053" t="s">
        <v>448</v>
      </c>
      <c r="W14" s="3042" t="s">
        <v>450</v>
      </c>
      <c r="X14" s="3053" t="s">
        <v>455</v>
      </c>
      <c r="Y14" s="3042" t="s">
        <v>88</v>
      </c>
      <c r="Z14" s="3053" t="s">
        <v>90</v>
      </c>
      <c r="AA14" s="3042" t="s">
        <v>92</v>
      </c>
      <c r="AB14" s="3053" t="s">
        <v>94</v>
      </c>
      <c r="AC14" s="3042" t="s">
        <v>96</v>
      </c>
      <c r="AD14" s="3053" t="s">
        <v>97</v>
      </c>
      <c r="AE14" s="3042" t="s">
        <v>99</v>
      </c>
      <c r="AF14" s="3053" t="s">
        <v>101</v>
      </c>
      <c r="AG14" s="3042" t="s">
        <v>103</v>
      </c>
      <c r="AH14" s="3053" t="s">
        <v>105</v>
      </c>
      <c r="AI14" s="3042" t="s">
        <v>107</v>
      </c>
      <c r="AJ14" s="3053" t="s">
        <v>109</v>
      </c>
      <c r="AK14" s="3042" t="s">
        <v>111</v>
      </c>
      <c r="AL14" s="3053" t="s">
        <v>113</v>
      </c>
      <c r="AM14" s="3053" t="s">
        <v>114</v>
      </c>
      <c r="AN14" s="3042" t="s">
        <v>116</v>
      </c>
      <c r="AO14" s="3053" t="s">
        <v>118</v>
      </c>
      <c r="AP14" s="3042" t="s">
        <v>120</v>
      </c>
      <c r="AQ14" s="3053" t="s">
        <v>936</v>
      </c>
      <c r="AR14" s="3042" t="s">
        <v>937</v>
      </c>
      <c r="AS14" s="3088" t="s">
        <v>938</v>
      </c>
      <c r="AT14" s="3042" t="s">
        <v>804</v>
      </c>
      <c r="AU14" s="3053" t="s">
        <v>939</v>
      </c>
      <c r="AV14" s="9"/>
      <c r="AW14" s="3042" t="s">
        <v>433</v>
      </c>
      <c r="AX14" s="3053" t="s">
        <v>472</v>
      </c>
      <c r="AY14" s="3042" t="s">
        <v>446</v>
      </c>
      <c r="AZ14" s="3053" t="s">
        <v>450</v>
      </c>
      <c r="BA14" s="11" t="s">
        <v>448</v>
      </c>
      <c r="BB14" s="3053" t="s">
        <v>453</v>
      </c>
      <c r="BC14" s="3090" t="s">
        <v>940</v>
      </c>
      <c r="BD14" s="3042" t="s">
        <v>126</v>
      </c>
      <c r="BE14" s="3053" t="s">
        <v>128</v>
      </c>
      <c r="BF14" s="3086" t="s">
        <v>2620</v>
      </c>
      <c r="BG14" s="3053" t="s">
        <v>131</v>
      </c>
      <c r="BH14" s="3042" t="s">
        <v>132</v>
      </c>
      <c r="BI14" s="3053" t="s">
        <v>133</v>
      </c>
      <c r="BJ14" s="3042" t="s">
        <v>134</v>
      </c>
      <c r="BK14" s="3053" t="s">
        <v>135</v>
      </c>
      <c r="BL14" s="1833" t="s">
        <v>2622</v>
      </c>
      <c r="BM14" s="3039" t="s">
        <v>940</v>
      </c>
      <c r="BN14" s="3053" t="s">
        <v>941</v>
      </c>
      <c r="BO14" s="3053" t="s">
        <v>942</v>
      </c>
      <c r="BP14" s="3039" t="s">
        <v>940</v>
      </c>
      <c r="BQ14" s="3042" t="s">
        <v>431</v>
      </c>
      <c r="BR14" s="3053" t="s">
        <v>492</v>
      </c>
      <c r="BS14" s="3042" t="s">
        <v>440</v>
      </c>
      <c r="BT14" s="3053" t="s">
        <v>442</v>
      </c>
      <c r="BU14" s="3042" t="s">
        <v>139</v>
      </c>
      <c r="BV14" s="3053" t="s">
        <v>141</v>
      </c>
      <c r="BW14" s="3042" t="s">
        <v>143</v>
      </c>
      <c r="BX14" s="3053" t="s">
        <v>496</v>
      </c>
      <c r="BY14" s="3042" t="s">
        <v>146</v>
      </c>
      <c r="BZ14" s="3053" t="s">
        <v>148</v>
      </c>
      <c r="CA14" s="3042" t="s">
        <v>465</v>
      </c>
      <c r="CB14" s="3053" t="s">
        <v>151</v>
      </c>
      <c r="CC14" s="3042" t="s">
        <v>153</v>
      </c>
      <c r="CD14" s="3053" t="s">
        <v>155</v>
      </c>
      <c r="CE14" s="3042" t="s">
        <v>472</v>
      </c>
      <c r="CF14" s="3044" t="s">
        <v>943</v>
      </c>
      <c r="CG14" s="3046" t="s">
        <v>944</v>
      </c>
      <c r="CH14" s="3046" t="s">
        <v>945</v>
      </c>
      <c r="CI14" s="178"/>
      <c r="CJ14" s="178"/>
      <c r="CK14" s="178"/>
      <c r="CL14" s="178"/>
      <c r="CM14" s="178"/>
      <c r="CN14" s="3048" t="s">
        <v>946</v>
      </c>
      <c r="CO14" s="3051" t="s">
        <v>947</v>
      </c>
      <c r="CP14" s="3050" t="s">
        <v>948</v>
      </c>
      <c r="CQ14" s="3052" t="s">
        <v>949</v>
      </c>
      <c r="CR14" s="3052" t="s">
        <v>785</v>
      </c>
      <c r="CS14" s="3051" t="s">
        <v>947</v>
      </c>
      <c r="CT14" s="3050" t="s">
        <v>996</v>
      </c>
      <c r="CU14" s="3050" t="s">
        <v>947</v>
      </c>
      <c r="CV14" s="3050" t="s">
        <v>997</v>
      </c>
      <c r="CW14" s="3051" t="s">
        <v>947</v>
      </c>
      <c r="CX14" s="3050" t="s">
        <v>998</v>
      </c>
      <c r="CY14" s="3051" t="s">
        <v>947</v>
      </c>
      <c r="CZ14" s="3050" t="s">
        <v>999</v>
      </c>
      <c r="DA14" s="805" t="s">
        <v>173</v>
      </c>
      <c r="DB14" s="592" t="s">
        <v>174</v>
      </c>
      <c r="DC14" s="592" t="s">
        <v>175</v>
      </c>
      <c r="DD14" s="592" t="s">
        <v>176</v>
      </c>
      <c r="DE14" s="592" t="s">
        <v>177</v>
      </c>
      <c r="DF14" s="592" t="s">
        <v>178</v>
      </c>
      <c r="DG14" s="592" t="s">
        <v>179</v>
      </c>
      <c r="DH14" s="592" t="s">
        <v>180</v>
      </c>
      <c r="DI14" s="592" t="s">
        <v>181</v>
      </c>
      <c r="DJ14" s="592" t="s">
        <v>182</v>
      </c>
      <c r="DK14" s="592" t="s">
        <v>183</v>
      </c>
      <c r="DL14" s="592" t="s">
        <v>184</v>
      </c>
      <c r="DM14" s="592" t="s">
        <v>185</v>
      </c>
      <c r="DN14" s="592" t="s">
        <v>186</v>
      </c>
      <c r="DO14" s="593"/>
      <c r="DP14" s="6" t="s">
        <v>567</v>
      </c>
      <c r="DQ14" s="594" t="s">
        <v>568</v>
      </c>
      <c r="DR14" s="594" t="s">
        <v>569</v>
      </c>
      <c r="DS14" s="594" t="s">
        <v>570</v>
      </c>
      <c r="DT14" s="594" t="s">
        <v>1041</v>
      </c>
      <c r="DU14" s="594" t="s">
        <v>572</v>
      </c>
      <c r="DV14" s="594" t="s">
        <v>573</v>
      </c>
      <c r="DW14" s="595" t="s">
        <v>567</v>
      </c>
      <c r="DX14" s="596" t="s">
        <v>574</v>
      </c>
      <c r="DY14" s="596" t="s">
        <v>569</v>
      </c>
      <c r="DZ14" s="596" t="s">
        <v>570</v>
      </c>
      <c r="EA14" s="596" t="s">
        <v>164</v>
      </c>
      <c r="EB14" s="596"/>
      <c r="EC14" s="596" t="s">
        <v>575</v>
      </c>
      <c r="ED14" s="597" t="s">
        <v>567</v>
      </c>
      <c r="EE14" s="575" t="s">
        <v>574</v>
      </c>
      <c r="EF14" s="575" t="s">
        <v>569</v>
      </c>
      <c r="EG14" s="575" t="s">
        <v>570</v>
      </c>
      <c r="EH14" s="575" t="s">
        <v>165</v>
      </c>
      <c r="EI14" s="575"/>
      <c r="EJ14" s="575" t="s">
        <v>575</v>
      </c>
      <c r="EK14" s="576" t="s">
        <v>325</v>
      </c>
      <c r="EL14" s="598" t="s">
        <v>166</v>
      </c>
      <c r="EM14" s="598" t="s">
        <v>576</v>
      </c>
      <c r="EN14" s="598" t="s">
        <v>570</v>
      </c>
      <c r="EO14" s="598" t="s">
        <v>167</v>
      </c>
      <c r="EP14" s="598" t="s">
        <v>168</v>
      </c>
      <c r="EQ14" s="598" t="s">
        <v>575</v>
      </c>
      <c r="ER14" s="2740" t="s">
        <v>325</v>
      </c>
      <c r="ES14" s="2743" t="s">
        <v>166</v>
      </c>
      <c r="ET14" s="2743" t="s">
        <v>576</v>
      </c>
      <c r="EU14" s="2743" t="s">
        <v>570</v>
      </c>
      <c r="EV14" s="2743" t="s">
        <v>167</v>
      </c>
      <c r="EW14" s="2743" t="s">
        <v>168</v>
      </c>
      <c r="EX14" s="2743" t="s">
        <v>575</v>
      </c>
      <c r="EY14" s="2741" t="s">
        <v>325</v>
      </c>
      <c r="EZ14" s="2744" t="s">
        <v>166</v>
      </c>
      <c r="FA14" s="2744" t="s">
        <v>576</v>
      </c>
      <c r="FB14" s="2744" t="s">
        <v>570</v>
      </c>
      <c r="FC14" s="2744" t="s">
        <v>167</v>
      </c>
      <c r="FD14" s="2744" t="s">
        <v>168</v>
      </c>
      <c r="FE14" s="2744" t="s">
        <v>575</v>
      </c>
      <c r="FF14" s="2742" t="s">
        <v>325</v>
      </c>
      <c r="FG14" s="2745" t="s">
        <v>166</v>
      </c>
      <c r="FH14" s="2745" t="s">
        <v>576</v>
      </c>
      <c r="FI14" s="2745" t="s">
        <v>570</v>
      </c>
      <c r="FJ14" s="2745" t="s">
        <v>167</v>
      </c>
      <c r="FK14" s="2745" t="s">
        <v>168</v>
      </c>
      <c r="FL14" s="2745" t="s">
        <v>575</v>
      </c>
      <c r="FM14" s="599" t="s">
        <v>187</v>
      </c>
      <c r="FN14" s="600" t="s">
        <v>426</v>
      </c>
      <c r="FO14" s="600" t="s">
        <v>427</v>
      </c>
      <c r="FP14" s="600" t="s">
        <v>428</v>
      </c>
      <c r="FQ14" s="600" t="s">
        <v>429</v>
      </c>
      <c r="FR14" s="601" t="s">
        <v>767</v>
      </c>
      <c r="FS14" s="602" t="s">
        <v>768</v>
      </c>
      <c r="FT14" s="603" t="s">
        <v>769</v>
      </c>
      <c r="FU14" s="603" t="s">
        <v>770</v>
      </c>
      <c r="FV14" s="603" t="s">
        <v>771</v>
      </c>
      <c r="FW14" s="603" t="s">
        <v>772</v>
      </c>
      <c r="FX14" s="603" t="s">
        <v>773</v>
      </c>
      <c r="FY14" s="603" t="s">
        <v>774</v>
      </c>
      <c r="FZ14" s="604" t="s">
        <v>775</v>
      </c>
      <c r="GA14" s="604" t="s">
        <v>776</v>
      </c>
      <c r="GB14" s="604" t="s">
        <v>777</v>
      </c>
      <c r="GC14" s="605" t="s">
        <v>778</v>
      </c>
      <c r="GD14" s="287" t="s">
        <v>767</v>
      </c>
      <c r="GE14" s="442" t="s">
        <v>0</v>
      </c>
      <c r="GF14" s="441" t="s">
        <v>1</v>
      </c>
      <c r="GG14" s="441" t="s">
        <v>2</v>
      </c>
      <c r="GH14" s="441" t="s">
        <v>3</v>
      </c>
      <c r="GI14" s="452" t="s">
        <v>4</v>
      </c>
      <c r="GJ14" s="441" t="s">
        <v>5</v>
      </c>
      <c r="GK14" s="441" t="s">
        <v>6</v>
      </c>
      <c r="GL14" s="375" t="s">
        <v>7</v>
      </c>
      <c r="GM14" s="376" t="s">
        <v>8</v>
      </c>
      <c r="GN14" s="377" t="s">
        <v>9</v>
      </c>
      <c r="GO14" s="377" t="s">
        <v>10</v>
      </c>
      <c r="GP14" s="867" t="s">
        <v>205</v>
      </c>
      <c r="GQ14" s="287" t="s">
        <v>767</v>
      </c>
      <c r="GR14" s="442" t="s">
        <v>11</v>
      </c>
      <c r="GS14" s="441" t="s">
        <v>12</v>
      </c>
      <c r="GT14" s="441" t="s">
        <v>13</v>
      </c>
      <c r="GU14" s="441" t="s">
        <v>14</v>
      </c>
      <c r="GV14" s="441" t="s">
        <v>15</v>
      </c>
      <c r="GW14" s="441" t="s">
        <v>16</v>
      </c>
      <c r="GX14" s="441" t="s">
        <v>17</v>
      </c>
      <c r="GY14" s="375" t="s">
        <v>775</v>
      </c>
      <c r="GZ14" s="376" t="s">
        <v>8</v>
      </c>
      <c r="HA14" s="377" t="s">
        <v>9</v>
      </c>
      <c r="HB14" s="377" t="s">
        <v>18</v>
      </c>
      <c r="HC14" s="287" t="s">
        <v>767</v>
      </c>
      <c r="HD14" s="442"/>
      <c r="HE14" s="441" t="s">
        <v>20</v>
      </c>
      <c r="HF14" s="441" t="s">
        <v>21</v>
      </c>
      <c r="HG14" s="441" t="s">
        <v>22</v>
      </c>
      <c r="HH14" s="441" t="s">
        <v>23</v>
      </c>
      <c r="HI14" s="441" t="s">
        <v>24</v>
      </c>
      <c r="HJ14" s="452" t="s">
        <v>25</v>
      </c>
      <c r="HK14" s="375" t="s">
        <v>775</v>
      </c>
      <c r="HL14" s="454" t="s">
        <v>8</v>
      </c>
      <c r="HM14" s="454" t="s">
        <v>26</v>
      </c>
      <c r="HN14" s="377" t="s">
        <v>27</v>
      </c>
      <c r="HO14" s="606" t="s">
        <v>51</v>
      </c>
      <c r="HP14" s="607" t="s">
        <v>220</v>
      </c>
      <c r="HQ14" s="607" t="s">
        <v>355</v>
      </c>
      <c r="HR14" s="607" t="s">
        <v>356</v>
      </c>
      <c r="HS14" s="607" t="s">
        <v>357</v>
      </c>
      <c r="HT14" s="607" t="s">
        <v>359</v>
      </c>
      <c r="HU14" s="607" t="s">
        <v>221</v>
      </c>
      <c r="HV14" s="607" t="s">
        <v>222</v>
      </c>
      <c r="HW14" s="608" t="s">
        <v>363</v>
      </c>
      <c r="HX14" s="608" t="s">
        <v>364</v>
      </c>
      <c r="HY14" s="609" t="s">
        <v>365</v>
      </c>
      <c r="HZ14" s="608" t="s">
        <v>367</v>
      </c>
      <c r="IA14" s="608" t="s">
        <v>368</v>
      </c>
      <c r="IB14" s="609" t="s">
        <v>369</v>
      </c>
      <c r="IC14" s="608" t="s">
        <v>373</v>
      </c>
      <c r="ID14" s="608" t="s">
        <v>223</v>
      </c>
      <c r="IE14" s="609" t="s">
        <v>365</v>
      </c>
      <c r="IF14" s="608" t="s">
        <v>376</v>
      </c>
      <c r="IG14" s="609" t="s">
        <v>377</v>
      </c>
      <c r="IH14" s="609" t="s">
        <v>379</v>
      </c>
      <c r="II14" s="608" t="s">
        <v>381</v>
      </c>
      <c r="IJ14" s="610" t="s">
        <v>383</v>
      </c>
      <c r="IK14" s="611" t="s">
        <v>765</v>
      </c>
      <c r="IL14" s="612" t="s">
        <v>951</v>
      </c>
      <c r="IM14" s="612" t="s">
        <v>952</v>
      </c>
      <c r="IN14" s="3041" t="s">
        <v>953</v>
      </c>
      <c r="IO14" s="3041"/>
      <c r="IP14" s="3041"/>
      <c r="IQ14" s="3041"/>
      <c r="IR14" s="3041"/>
      <c r="IS14" s="3041"/>
      <c r="IT14" s="613" t="s">
        <v>228</v>
      </c>
      <c r="IU14" s="614" t="s">
        <v>173</v>
      </c>
      <c r="IV14" s="614" t="s">
        <v>174</v>
      </c>
      <c r="IW14" s="614" t="s">
        <v>175</v>
      </c>
      <c r="IX14" s="614" t="s">
        <v>176</v>
      </c>
      <c r="IY14" s="614" t="s">
        <v>177</v>
      </c>
      <c r="IZ14" s="614" t="s">
        <v>178</v>
      </c>
      <c r="JA14" s="614" t="s">
        <v>179</v>
      </c>
      <c r="JB14" s="614" t="s">
        <v>954</v>
      </c>
      <c r="JC14" s="614" t="s">
        <v>229</v>
      </c>
      <c r="JD14" s="615"/>
      <c r="JE14" s="616" t="s">
        <v>229</v>
      </c>
      <c r="JF14" s="617"/>
      <c r="JG14" s="617" t="s">
        <v>49</v>
      </c>
      <c r="JH14" s="616"/>
      <c r="JI14" s="3039" t="s">
        <v>940</v>
      </c>
      <c r="JJ14" s="788"/>
      <c r="JK14" s="788"/>
      <c r="JL14" s="788"/>
      <c r="JM14" s="789"/>
      <c r="JN14" s="789"/>
      <c r="JO14" s="789"/>
      <c r="JP14" s="789"/>
      <c r="JQ14" s="789"/>
      <c r="JR14" s="790" t="s">
        <v>955</v>
      </c>
      <c r="JS14" s="790" t="s">
        <v>956</v>
      </c>
      <c r="JT14" s="791" t="s">
        <v>957</v>
      </c>
      <c r="JV14" s="594" t="s">
        <v>571</v>
      </c>
      <c r="JX14" s="3031" t="s">
        <v>940</v>
      </c>
      <c r="JY14" s="1838" t="s">
        <v>2624</v>
      </c>
      <c r="JZ14" s="3033" t="s">
        <v>551</v>
      </c>
      <c r="KA14" s="3034"/>
      <c r="KB14" s="3035" t="s">
        <v>552</v>
      </c>
      <c r="KC14" s="3035"/>
      <c r="KD14" s="3034" t="s">
        <v>553</v>
      </c>
      <c r="KE14" s="3034"/>
      <c r="KF14" s="3035" t="s">
        <v>554</v>
      </c>
      <c r="KG14" s="3035"/>
      <c r="KJ14" s="790" t="s">
        <v>2769</v>
      </c>
      <c r="KK14" s="791" t="s">
        <v>2770</v>
      </c>
    </row>
    <row r="15" spans="1:297" s="572" customFormat="1" ht="18.75" customHeight="1" thickBot="1">
      <c r="A15" s="3058"/>
      <c r="B15" s="3060"/>
      <c r="C15" s="3062"/>
      <c r="D15" s="3063"/>
      <c r="E15" s="3062"/>
      <c r="F15" s="3043"/>
      <c r="G15" s="3062"/>
      <c r="H15" s="3063"/>
      <c r="I15" s="3062"/>
      <c r="J15" s="3062"/>
      <c r="K15" s="3065"/>
      <c r="L15" s="3066"/>
      <c r="M15" s="3068"/>
      <c r="N15" s="3070"/>
      <c r="O15" s="3054"/>
      <c r="P15" s="3043"/>
      <c r="Q15" s="3054"/>
      <c r="R15" s="3043"/>
      <c r="S15" s="3054"/>
      <c r="T15" s="3054"/>
      <c r="U15" s="3043"/>
      <c r="V15" s="3054"/>
      <c r="W15" s="3043"/>
      <c r="X15" s="3054"/>
      <c r="Y15" s="3043"/>
      <c r="Z15" s="3054"/>
      <c r="AA15" s="3043"/>
      <c r="AB15" s="3054"/>
      <c r="AC15" s="3043"/>
      <c r="AD15" s="3054"/>
      <c r="AE15" s="3043"/>
      <c r="AF15" s="3054"/>
      <c r="AG15" s="3043"/>
      <c r="AH15" s="3054"/>
      <c r="AI15" s="3043"/>
      <c r="AJ15" s="3054"/>
      <c r="AK15" s="3043"/>
      <c r="AL15" s="3054"/>
      <c r="AM15" s="3054"/>
      <c r="AN15" s="3043"/>
      <c r="AO15" s="3054"/>
      <c r="AP15" s="3043"/>
      <c r="AQ15" s="3054"/>
      <c r="AR15" s="3043"/>
      <c r="AS15" s="3089"/>
      <c r="AT15" s="3043"/>
      <c r="AU15" s="3054"/>
      <c r="AV15" s="8"/>
      <c r="AW15" s="3043"/>
      <c r="AX15" s="3054"/>
      <c r="AY15" s="3043"/>
      <c r="AZ15" s="3054"/>
      <c r="BA15" s="10"/>
      <c r="BB15" s="3054"/>
      <c r="BC15" s="3091"/>
      <c r="BD15" s="3043"/>
      <c r="BE15" s="3054"/>
      <c r="BF15" s="3087"/>
      <c r="BG15" s="3054"/>
      <c r="BH15" s="3043"/>
      <c r="BI15" s="3054"/>
      <c r="BJ15" s="3043"/>
      <c r="BK15" s="3054"/>
      <c r="BL15" s="783"/>
      <c r="BM15" s="3040"/>
      <c r="BN15" s="3054"/>
      <c r="BO15" s="3054"/>
      <c r="BP15" s="3040"/>
      <c r="BQ15" s="3043"/>
      <c r="BR15" s="3054"/>
      <c r="BS15" s="3043"/>
      <c r="BT15" s="3054"/>
      <c r="BU15" s="3043"/>
      <c r="BV15" s="3054"/>
      <c r="BW15" s="3043"/>
      <c r="BX15" s="3054"/>
      <c r="BY15" s="3043"/>
      <c r="BZ15" s="3054"/>
      <c r="CA15" s="3043"/>
      <c r="CB15" s="3054"/>
      <c r="CC15" s="3043"/>
      <c r="CD15" s="3054"/>
      <c r="CE15" s="3043"/>
      <c r="CF15" s="3045"/>
      <c r="CG15" s="3047"/>
      <c r="CH15" s="3047"/>
      <c r="CI15" s="178"/>
      <c r="CJ15" s="178"/>
      <c r="CK15" s="178"/>
      <c r="CL15" s="178"/>
      <c r="CM15" s="178"/>
      <c r="CN15" s="3049"/>
      <c r="CO15" s="3051"/>
      <c r="CP15" s="3050"/>
      <c r="CQ15" s="3052"/>
      <c r="CR15" s="3052"/>
      <c r="CS15" s="3051"/>
      <c r="CT15" s="3050"/>
      <c r="CU15" s="3050"/>
      <c r="CV15" s="3050"/>
      <c r="CW15" s="3051"/>
      <c r="CX15" s="3050"/>
      <c r="CY15" s="3051"/>
      <c r="CZ15" s="3050"/>
      <c r="DA15" s="806"/>
      <c r="DB15" s="786"/>
      <c r="DC15" s="786"/>
      <c r="DD15" s="786"/>
      <c r="DE15" s="786"/>
      <c r="DF15" s="786"/>
      <c r="DG15" s="786"/>
      <c r="DH15" s="787"/>
      <c r="DI15" s="787"/>
      <c r="DJ15" s="787"/>
      <c r="DK15" s="787"/>
      <c r="DL15" s="787"/>
      <c r="DM15" s="787"/>
      <c r="DN15" s="787"/>
      <c r="DP15" s="624">
        <f>'11. Notes Follow-up'!C16</f>
        <v>45645</v>
      </c>
      <c r="DQ15" s="834">
        <f>'11. Notes Follow-up'!D16</f>
        <v>7755</v>
      </c>
      <c r="DR15" s="834">
        <f>'11. Notes Follow-up'!E16</f>
        <v>0</v>
      </c>
      <c r="DS15" s="834">
        <f>'11. Notes Follow-up'!F16</f>
        <v>775500000</v>
      </c>
      <c r="DT15" s="834">
        <f>'11. Notes Follow-up'!G16</f>
        <v>775500000</v>
      </c>
      <c r="DU15" s="834">
        <f>'11. Notes Follow-up'!I16</f>
        <v>0</v>
      </c>
      <c r="DV15" s="834">
        <f>'11. Notes Follow-up'!J16</f>
        <v>775500000</v>
      </c>
      <c r="DW15" s="624">
        <f>'11. Notes Follow-up'!K16</f>
        <v>45645</v>
      </c>
      <c r="DX15" s="821">
        <f>'11. Notes Follow-up'!L16</f>
        <v>517</v>
      </c>
      <c r="DY15" s="821">
        <f>'11. Notes Follow-up'!M16</f>
        <v>0</v>
      </c>
      <c r="DZ15" s="821">
        <f>'11. Notes Follow-up'!N16</f>
        <v>51700000</v>
      </c>
      <c r="EA15" s="821">
        <f>'11. Notes Follow-up'!P16</f>
        <v>0</v>
      </c>
      <c r="EB15" s="821">
        <f>'11. Notes Follow-up'!Q16</f>
        <v>0</v>
      </c>
      <c r="EC15" s="821">
        <f>'11. Notes Follow-up'!R16</f>
        <v>51700000</v>
      </c>
      <c r="ED15" s="624">
        <f>'11. Notes Follow-up'!S16</f>
        <v>45645</v>
      </c>
      <c r="EE15" s="821">
        <f>'11. Notes Follow-up'!T16</f>
        <v>564</v>
      </c>
      <c r="EF15" s="821">
        <f>'11. Notes Follow-up'!U16</f>
        <v>0</v>
      </c>
      <c r="EG15" s="821">
        <f>'11. Notes Follow-up'!V16</f>
        <v>56400000</v>
      </c>
      <c r="EH15" s="821">
        <f>'11. Notes Follow-up'!X16</f>
        <v>0</v>
      </c>
      <c r="EI15" s="821">
        <f>'11. Notes Follow-up'!Y16</f>
        <v>0</v>
      </c>
      <c r="EJ15" s="821">
        <f>'11. Notes Follow-up'!Z16</f>
        <v>56400000</v>
      </c>
      <c r="EK15" s="624">
        <f>'11. Notes Follow-up'!AA16</f>
        <v>45645</v>
      </c>
      <c r="EL15" s="821">
        <f>'11. Notes Follow-up'!AB16</f>
        <v>564</v>
      </c>
      <c r="EM15" s="821">
        <f>'11. Notes Follow-up'!AC16</f>
        <v>0</v>
      </c>
      <c r="EN15" s="821">
        <f>'11. Notes Follow-up'!AD16</f>
        <v>56400000</v>
      </c>
      <c r="EO15" s="821">
        <f>'11. Notes Follow-up'!AF16</f>
        <v>0</v>
      </c>
      <c r="EP15" s="821">
        <f>'11. Notes Follow-up'!AG16</f>
        <v>0</v>
      </c>
      <c r="EQ15" s="821">
        <f>'11. Notes Follow-up'!AH16</f>
        <v>56400000</v>
      </c>
      <c r="ER15" s="2746"/>
      <c r="ES15" s="2747"/>
      <c r="ET15" s="2747"/>
      <c r="EU15" s="2747"/>
      <c r="EV15" s="2747"/>
      <c r="EW15" s="2747"/>
      <c r="EX15" s="2747"/>
      <c r="EY15" s="2746"/>
      <c r="EZ15" s="2747"/>
      <c r="FA15" s="2747"/>
      <c r="FB15" s="2747"/>
      <c r="FC15" s="2747"/>
      <c r="FD15" s="2747"/>
      <c r="FE15" s="2747"/>
      <c r="FF15" s="2746"/>
      <c r="FG15" s="2747"/>
      <c r="FH15" s="2747"/>
      <c r="FI15" s="2747"/>
      <c r="FJ15" s="2747"/>
      <c r="FK15" s="2747"/>
      <c r="FL15" s="2747"/>
      <c r="FM15" s="396">
        <f>B19</f>
        <v>45626</v>
      </c>
      <c r="FN15" s="391">
        <f>'03. Asset follow up'!F21</f>
        <v>939999984.12</v>
      </c>
      <c r="FO15" s="391">
        <f>'03. Asset follow up'!G21</f>
        <v>0</v>
      </c>
      <c r="FP15" s="391">
        <f>'03. Asset follow up'!H21</f>
        <v>0</v>
      </c>
      <c r="FQ15" s="391">
        <f>'03. Asset follow up'!I21</f>
        <v>0</v>
      </c>
      <c r="FR15" s="397">
        <f>'17. Default &amp; Recovery Stats'!B11</f>
        <v>45626</v>
      </c>
      <c r="FS15" s="846">
        <f>'17. Default &amp; Recovery Stats'!C11</f>
        <v>0</v>
      </c>
      <c r="FT15" s="822">
        <f>'17. Default &amp; Recovery Stats'!D11</f>
        <v>0</v>
      </c>
      <c r="FU15" s="822">
        <f>'17. Default &amp; Recovery Stats'!E11</f>
        <v>0</v>
      </c>
      <c r="FV15" s="822">
        <f>'17. Default &amp; Recovery Stats'!F11</f>
        <v>0</v>
      </c>
      <c r="FW15" s="822">
        <f>'17. Default &amp; Recovery Stats'!G11</f>
        <v>0</v>
      </c>
      <c r="FX15" s="822">
        <f>'17. Default &amp; Recovery Stats'!H11</f>
        <v>0</v>
      </c>
      <c r="FY15" s="822" t="str">
        <f>'17. Default &amp; Recovery Stats'!I11</f>
        <v/>
      </c>
      <c r="FZ15" s="822">
        <f>'17. Default &amp; Recovery Stats'!J11</f>
        <v>0</v>
      </c>
      <c r="GA15" s="822">
        <f>'17. Default &amp; Recovery Stats'!K11</f>
        <v>0</v>
      </c>
      <c r="GB15" s="822">
        <f>'17. Default &amp; Recovery Stats'!L11</f>
        <v>0</v>
      </c>
      <c r="GC15" s="822">
        <f>'17. Default &amp; Recovery Stats'!M11</f>
        <v>0</v>
      </c>
      <c r="GD15" s="823">
        <f>'17. Default &amp; Recovery Stats'!N11</f>
        <v>45626</v>
      </c>
      <c r="GE15" s="422">
        <f>'17. Default &amp; Recovery Stats'!O11</f>
        <v>0</v>
      </c>
      <c r="GF15" s="422">
        <f>'17. Default &amp; Recovery Stats'!P11</f>
        <v>0</v>
      </c>
      <c r="GG15" s="422">
        <f>'17. Default &amp; Recovery Stats'!Q11</f>
        <v>0</v>
      </c>
      <c r="GH15" s="422">
        <f>'17. Default &amp; Recovery Stats'!R11</f>
        <v>0</v>
      </c>
      <c r="GI15" s="422">
        <f>'17. Default &amp; Recovery Stats'!S11</f>
        <v>0</v>
      </c>
      <c r="GJ15" s="861">
        <f>'17. Default &amp; Recovery Stats'!T11</f>
        <v>0</v>
      </c>
      <c r="GK15" s="422" t="str">
        <f>'17. Default &amp; Recovery Stats'!U11</f>
        <v/>
      </c>
      <c r="GL15" s="422">
        <f>'17. Default &amp; Recovery Stats'!V11</f>
        <v>0</v>
      </c>
      <c r="GM15" s="422">
        <f>'17. Default &amp; Recovery Stats'!W11</f>
        <v>0</v>
      </c>
      <c r="GN15" s="422">
        <f>'17. Default &amp; Recovery Stats'!X11</f>
        <v>0</v>
      </c>
      <c r="GO15" s="422">
        <f>'17. Default &amp; Recovery Stats'!Y11</f>
        <v>0</v>
      </c>
      <c r="GP15" s="868">
        <v>0</v>
      </c>
      <c r="GQ15" s="398">
        <f>'17. Default &amp; Recovery Stats'!Z11</f>
        <v>45626</v>
      </c>
      <c r="GR15" s="861">
        <f>'17. Default &amp; Recovery Stats'!AA11</f>
        <v>0</v>
      </c>
      <c r="GS15" s="861">
        <f>'17. Default &amp; Recovery Stats'!AB11</f>
        <v>0</v>
      </c>
      <c r="GT15" s="422">
        <f>'17. Default &amp; Recovery Stats'!AC11</f>
        <v>0</v>
      </c>
      <c r="GU15" s="861">
        <f>'17. Default &amp; Recovery Stats'!AD11</f>
        <v>0</v>
      </c>
      <c r="GV15" s="422">
        <f>'17. Default &amp; Recovery Stats'!AE11</f>
        <v>0</v>
      </c>
      <c r="GW15" s="861">
        <f>'17. Default &amp; Recovery Stats'!AF11</f>
        <v>0</v>
      </c>
      <c r="GX15" s="422" t="str">
        <f>'17. Default &amp; Recovery Stats'!AG11</f>
        <v/>
      </c>
      <c r="GY15" s="422">
        <f>'17. Default &amp; Recovery Stats'!AH11</f>
        <v>0</v>
      </c>
      <c r="GZ15" s="861">
        <f>'17. Default &amp; Recovery Stats'!AI11</f>
        <v>0</v>
      </c>
      <c r="HA15" s="422" t="str">
        <f>'17. Default &amp; Recovery Stats'!AJ11</f>
        <v/>
      </c>
      <c r="HB15" s="422">
        <f>'17. Default &amp; Recovery Stats'!AK11</f>
        <v>0</v>
      </c>
      <c r="HC15" s="398">
        <f>'17. Default &amp; Recovery Stats'!AL11</f>
        <v>45626</v>
      </c>
      <c r="HD15" s="422">
        <f>'17. Default &amp; Recovery Stats'!AM11</f>
        <v>0</v>
      </c>
      <c r="HE15" s="422">
        <f>'17. Default &amp; Recovery Stats'!AN11</f>
        <v>0</v>
      </c>
      <c r="HF15" s="422">
        <f>'17. Default &amp; Recovery Stats'!AO11</f>
        <v>0</v>
      </c>
      <c r="HG15" s="422">
        <f>'17. Default &amp; Recovery Stats'!AP11</f>
        <v>0</v>
      </c>
      <c r="HH15" s="422">
        <f>'17. Default &amp; Recovery Stats'!AQ11</f>
        <v>0</v>
      </c>
      <c r="HI15" s="422">
        <f>'17. Default &amp; Recovery Stats'!AR11</f>
        <v>0</v>
      </c>
      <c r="HJ15" s="422" t="str">
        <f>'17. Default &amp; Recovery Stats'!AS11</f>
        <v/>
      </c>
      <c r="HK15" s="422">
        <f>'17. Default &amp; Recovery Stats'!AT11</f>
        <v>0</v>
      </c>
      <c r="HL15" s="422">
        <f>'17. Default &amp; Recovery Stats'!AU11</f>
        <v>0</v>
      </c>
      <c r="HM15" s="422" t="str">
        <f>'17. Default &amp; Recovery Stats'!AV11</f>
        <v/>
      </c>
      <c r="HN15" s="871">
        <f>'17. Default &amp; Recovery Stats'!AW11</f>
        <v>0</v>
      </c>
      <c r="HO15" s="625">
        <f>B19</f>
        <v>45626</v>
      </c>
      <c r="HP15" s="626">
        <f>'01. Key Figures'!E26</f>
        <v>0</v>
      </c>
      <c r="HQ15" s="626">
        <f>'01. Key Figures'!E27</f>
        <v>0</v>
      </c>
      <c r="HR15" s="626">
        <f>'01. Key Figures'!E28</f>
        <v>0</v>
      </c>
      <c r="HS15" s="626">
        <f>'01. Key Figures'!E29</f>
        <v>0</v>
      </c>
      <c r="HT15" s="626">
        <f>'01. Key Figures'!E32</f>
        <v>939999984.12</v>
      </c>
      <c r="HU15" s="626">
        <f>'01. Key Figures'!E33</f>
        <v>107.21908935</v>
      </c>
      <c r="HV15" s="626">
        <f>'01. Key Figures'!E34</f>
        <v>107.82605336</v>
      </c>
      <c r="HW15" s="626">
        <f>'01. Key Figures'!E37</f>
        <v>0</v>
      </c>
      <c r="HX15" s="626">
        <f>'01. Key Figures'!E38</f>
        <v>0</v>
      </c>
      <c r="HY15" s="626">
        <f>'01. Key Figures'!E39</f>
        <v>0</v>
      </c>
      <c r="HZ15" s="626">
        <f>'01. Key Figures'!E42</f>
        <v>0</v>
      </c>
      <c r="IA15" s="626">
        <f>'01. Key Figures'!E43</f>
        <v>0</v>
      </c>
      <c r="IB15" s="626">
        <f>'01. Key Figures'!E44</f>
        <v>0</v>
      </c>
      <c r="IC15" s="626">
        <f>'01. Key Figures'!E51</f>
        <v>0</v>
      </c>
      <c r="ID15" s="626">
        <f>'01. Key Figures'!E52</f>
        <v>0</v>
      </c>
      <c r="IE15" s="626">
        <f>'01. Key Figures'!E53</f>
        <v>0</v>
      </c>
      <c r="IF15" s="626">
        <f>'01. Key Figures'!E55</f>
        <v>0</v>
      </c>
      <c r="IG15" s="626">
        <f>'01. Key Figures'!E56</f>
        <v>0</v>
      </c>
      <c r="IH15" s="626">
        <f>'01. Key Figures'!E59</f>
        <v>0</v>
      </c>
      <c r="II15" s="626">
        <f>'01. Key Figures'!E63</f>
        <v>0</v>
      </c>
      <c r="IJ15" s="626" t="str">
        <f>'01. Key Figures'!E67</f>
        <v>Safe</v>
      </c>
      <c r="IK15" s="627">
        <f>INPUT!B19</f>
        <v>45626</v>
      </c>
      <c r="IL15" s="833">
        <f>'19. Performance Trigger'!C11</f>
        <v>0</v>
      </c>
      <c r="IM15" s="628">
        <f>'19. Performance Trigger'!C59</f>
        <v>0</v>
      </c>
      <c r="IN15" s="629"/>
      <c r="IO15" s="629"/>
      <c r="IP15" s="629"/>
      <c r="IQ15" s="630"/>
      <c r="IR15" s="631"/>
      <c r="IS15" s="632"/>
      <c r="IT15" s="633"/>
      <c r="IU15" s="828">
        <v>0</v>
      </c>
      <c r="IV15" s="828">
        <v>0</v>
      </c>
      <c r="IW15" s="828">
        <v>0</v>
      </c>
      <c r="IX15" s="828">
        <v>0</v>
      </c>
      <c r="IY15" s="828">
        <v>0</v>
      </c>
      <c r="IZ15" s="828">
        <v>0</v>
      </c>
      <c r="JA15" s="828">
        <v>0</v>
      </c>
      <c r="JB15" s="828">
        <v>0</v>
      </c>
      <c r="JC15" s="636">
        <v>45626</v>
      </c>
      <c r="JE15" s="792"/>
      <c r="JF15" s="789"/>
      <c r="JG15" s="789"/>
      <c r="JH15" s="793"/>
      <c r="JI15" s="3040"/>
      <c r="JJ15" s="788"/>
      <c r="JK15" s="788"/>
      <c r="JL15" s="788"/>
      <c r="JM15" s="789"/>
      <c r="JN15" s="789"/>
      <c r="JO15" s="789"/>
      <c r="JP15" s="789"/>
      <c r="JQ15" s="789"/>
      <c r="JR15" s="789"/>
      <c r="JS15" s="794"/>
      <c r="JT15" s="795"/>
      <c r="JV15" s="835" t="s">
        <v>1052</v>
      </c>
      <c r="JX15" s="3032"/>
      <c r="JY15" s="1838"/>
      <c r="JZ15" s="3036"/>
      <c r="KA15" s="3037"/>
      <c r="KB15" s="3038"/>
      <c r="KC15" s="3038"/>
      <c r="KD15" s="3037"/>
      <c r="KE15" s="3037"/>
      <c r="KF15" s="3038"/>
      <c r="KG15" s="3038"/>
      <c r="KJ15" s="794" t="s">
        <v>949</v>
      </c>
      <c r="KK15" s="795" t="s">
        <v>2771</v>
      </c>
    </row>
    <row r="16" spans="1:297" s="572" customFormat="1" ht="60.75" thickBot="1">
      <c r="A16" s="639" t="s">
        <v>958</v>
      </c>
      <c r="B16" s="7"/>
      <c r="C16" s="640"/>
      <c r="D16" s="7"/>
      <c r="E16" s="640"/>
      <c r="F16" s="7" t="s">
        <v>959</v>
      </c>
      <c r="G16" s="640" t="s">
        <v>960</v>
      </c>
      <c r="H16" s="7"/>
      <c r="I16" s="640" t="s">
        <v>961</v>
      </c>
      <c r="J16" s="640"/>
      <c r="K16" s="641"/>
      <c r="L16" s="642"/>
      <c r="M16" s="643" t="s">
        <v>958</v>
      </c>
      <c r="N16" s="644"/>
      <c r="O16" s="644"/>
      <c r="P16" s="644"/>
      <c r="Q16" s="644"/>
      <c r="R16" s="644"/>
      <c r="S16" s="644"/>
      <c r="T16" s="644"/>
      <c r="U16" s="644"/>
      <c r="V16" s="644"/>
      <c r="W16" s="644"/>
      <c r="X16" s="644"/>
      <c r="Y16" s="644"/>
      <c r="Z16" s="644"/>
      <c r="AA16" s="645"/>
      <c r="AB16" s="646"/>
      <c r="AC16" s="647"/>
      <c r="AD16" s="647"/>
      <c r="AE16" s="647"/>
      <c r="AF16" s="647"/>
      <c r="AG16" s="648"/>
      <c r="AH16" s="649"/>
      <c r="AI16" s="650"/>
      <c r="AJ16" s="650"/>
      <c r="AK16" s="650"/>
      <c r="AL16" s="650"/>
      <c r="AM16" s="650"/>
      <c r="AN16" s="650"/>
      <c r="AO16" s="650"/>
      <c r="AP16" s="650"/>
      <c r="AQ16" s="650"/>
      <c r="AR16" s="650"/>
      <c r="AS16" s="650"/>
      <c r="AT16" s="650"/>
      <c r="AU16" s="650"/>
      <c r="AV16" s="650"/>
      <c r="AW16" s="650"/>
      <c r="AX16" s="650"/>
      <c r="AY16" s="650"/>
      <c r="AZ16" s="650"/>
      <c r="BA16" s="650"/>
      <c r="BB16" s="650"/>
      <c r="BC16" s="649" t="s">
        <v>958</v>
      </c>
      <c r="BD16" s="651"/>
      <c r="BE16" s="652"/>
      <c r="BF16" s="651"/>
      <c r="BG16" s="652"/>
      <c r="BH16" s="651"/>
      <c r="BI16" s="652"/>
      <c r="BJ16" s="651"/>
      <c r="BK16" s="652"/>
      <c r="BL16" s="652"/>
      <c r="BM16" s="649" t="s">
        <v>958</v>
      </c>
      <c r="BN16" s="652"/>
      <c r="BO16" s="652"/>
      <c r="BP16" s="649" t="s">
        <v>958</v>
      </c>
      <c r="BQ16" s="651" t="s">
        <v>962</v>
      </c>
      <c r="BR16" s="652" t="s">
        <v>963</v>
      </c>
      <c r="BS16" s="651" t="s">
        <v>963</v>
      </c>
      <c r="BT16" s="652"/>
      <c r="BU16" s="651" t="s">
        <v>964</v>
      </c>
      <c r="BV16" s="652" t="s">
        <v>965</v>
      </c>
      <c r="BW16" s="651" t="s">
        <v>966</v>
      </c>
      <c r="BX16" s="652" t="s">
        <v>967</v>
      </c>
      <c r="BY16" s="651" t="s">
        <v>968</v>
      </c>
      <c r="BZ16" s="652" t="s">
        <v>969</v>
      </c>
      <c r="CA16" s="651" t="s">
        <v>970</v>
      </c>
      <c r="CB16" s="652" t="s">
        <v>971</v>
      </c>
      <c r="CC16" s="651" t="s">
        <v>972</v>
      </c>
      <c r="CD16" s="652" t="s">
        <v>973</v>
      </c>
      <c r="CE16" s="651" t="s">
        <v>974</v>
      </c>
      <c r="CF16" s="653" t="s">
        <v>975</v>
      </c>
      <c r="CI16" s="178"/>
      <c r="CJ16" s="178"/>
      <c r="CK16" s="178"/>
      <c r="CL16" s="178"/>
      <c r="CM16" s="178"/>
      <c r="CN16" s="650"/>
      <c r="CO16" s="621">
        <v>45626</v>
      </c>
      <c r="CP16" s="803">
        <v>939999984.12</v>
      </c>
      <c r="CQ16" s="621"/>
      <c r="CR16" s="803"/>
      <c r="CS16" s="803"/>
      <c r="CT16" s="803"/>
      <c r="CU16" s="804"/>
      <c r="CV16" s="803"/>
      <c r="CW16" s="621"/>
      <c r="CX16" s="803"/>
      <c r="CY16" s="621"/>
      <c r="CZ16" s="803"/>
      <c r="DA16" s="622"/>
      <c r="DB16" s="622"/>
      <c r="DC16" s="622"/>
      <c r="DD16" s="622"/>
      <c r="DE16" s="622"/>
      <c r="DF16" s="622"/>
      <c r="DG16" s="622"/>
      <c r="DH16" s="623"/>
      <c r="DI16" s="623"/>
      <c r="DJ16" s="623"/>
      <c r="DK16" s="623"/>
      <c r="DL16" s="623"/>
      <c r="DM16" s="623"/>
      <c r="DN16" s="623"/>
      <c r="DO16" s="622"/>
      <c r="DP16" s="655"/>
      <c r="DQ16" s="656"/>
      <c r="DR16" s="656"/>
      <c r="DS16" s="656"/>
      <c r="DT16" s="656"/>
      <c r="DU16" s="656"/>
      <c r="DV16" s="656"/>
      <c r="DW16" s="845"/>
      <c r="DX16" s="656"/>
      <c r="DY16" s="656"/>
      <c r="DZ16" s="656"/>
      <c r="EA16" s="656"/>
      <c r="EB16" s="656"/>
      <c r="EC16" s="656"/>
      <c r="ED16" s="845"/>
      <c r="EE16" s="656"/>
      <c r="EF16" s="656"/>
      <c r="EG16" s="656"/>
      <c r="EH16" s="656"/>
      <c r="EI16" s="656"/>
      <c r="EJ16" s="656"/>
      <c r="EK16" s="845"/>
      <c r="EL16" s="656"/>
      <c r="EM16" s="656"/>
      <c r="EN16" s="656"/>
      <c r="EO16" s="656"/>
      <c r="EP16" s="656"/>
      <c r="EQ16" s="656"/>
      <c r="ER16" s="845"/>
      <c r="ES16" s="656"/>
      <c r="ET16" s="656"/>
      <c r="EU16" s="656"/>
      <c r="EV16" s="656"/>
      <c r="EW16" s="656"/>
      <c r="EX16" s="656"/>
      <c r="EY16" s="845"/>
      <c r="EZ16" s="656"/>
      <c r="FA16" s="656"/>
      <c r="FB16" s="656"/>
      <c r="FC16" s="656"/>
      <c r="FD16" s="656"/>
      <c r="FE16" s="656"/>
      <c r="FF16" s="845"/>
      <c r="FG16" s="656"/>
      <c r="FH16" s="656"/>
      <c r="FI16" s="656"/>
      <c r="FJ16" s="656"/>
      <c r="FK16" s="656"/>
      <c r="FL16" s="656"/>
      <c r="FM16" s="245"/>
      <c r="FN16" s="246"/>
      <c r="FO16" s="246"/>
      <c r="FP16" s="246"/>
      <c r="FQ16" s="246"/>
      <c r="FR16" s="852"/>
      <c r="FS16" s="848"/>
      <c r="FT16" s="848"/>
      <c r="FU16" s="848"/>
      <c r="FV16" s="848"/>
      <c r="FW16" s="848"/>
      <c r="FX16" s="848"/>
      <c r="FY16" s="848"/>
      <c r="FZ16" s="859"/>
      <c r="GA16" s="848"/>
      <c r="GB16" s="849"/>
      <c r="GC16" s="849"/>
      <c r="GD16" s="850"/>
      <c r="GE16" s="859"/>
      <c r="GF16" s="859"/>
      <c r="GG16" s="859"/>
      <c r="GH16" s="848"/>
      <c r="GI16" s="848"/>
      <c r="GJ16" s="862"/>
      <c r="GK16" s="849"/>
      <c r="GL16" s="859"/>
      <c r="GM16" s="849"/>
      <c r="GN16" s="849"/>
      <c r="GO16" s="849"/>
      <c r="GP16" s="857"/>
      <c r="GQ16" s="847"/>
      <c r="GR16" s="859"/>
      <c r="GS16" s="859"/>
      <c r="GT16" s="864"/>
      <c r="GU16" s="848"/>
      <c r="GV16" s="848"/>
      <c r="GW16" s="862"/>
      <c r="GX16" s="849"/>
      <c r="GY16" s="859"/>
      <c r="GZ16" s="848"/>
      <c r="HA16" s="851"/>
      <c r="HB16" s="851"/>
      <c r="HC16" s="847"/>
      <c r="HD16" s="859"/>
      <c r="HE16" s="859"/>
      <c r="HF16" s="848"/>
      <c r="HG16" s="848"/>
      <c r="HH16" s="859"/>
      <c r="HI16" s="848"/>
      <c r="HJ16" s="862"/>
      <c r="HK16" s="848"/>
      <c r="HL16" s="848"/>
      <c r="HM16" s="849"/>
      <c r="HN16" s="869"/>
      <c r="HO16" s="658"/>
      <c r="HP16" s="660"/>
      <c r="HQ16" s="660"/>
      <c r="HR16" s="660"/>
      <c r="HS16" s="660"/>
      <c r="HT16" s="660"/>
      <c r="HU16" s="660"/>
      <c r="HV16" s="660"/>
      <c r="HW16" s="660"/>
      <c r="HX16" s="660"/>
      <c r="HY16" s="661"/>
      <c r="HZ16" s="660"/>
      <c r="IA16" s="660"/>
      <c r="IB16" s="661"/>
      <c r="IC16" s="660"/>
      <c r="ID16" s="660"/>
      <c r="IE16" s="661"/>
      <c r="IF16" s="660"/>
      <c r="IG16" s="661"/>
      <c r="IH16" s="661"/>
      <c r="II16" s="660"/>
      <c r="IJ16" s="660"/>
      <c r="IK16" s="662"/>
      <c r="IL16" s="663"/>
      <c r="IM16" s="663"/>
      <c r="IN16" s="629"/>
      <c r="IO16" s="629"/>
      <c r="IP16" s="629"/>
      <c r="IQ16" s="664"/>
      <c r="IR16" s="665"/>
      <c r="IS16" s="666"/>
      <c r="IT16" s="633"/>
      <c r="IU16" s="828"/>
      <c r="IV16" s="828"/>
      <c r="IW16" s="828"/>
      <c r="IX16" s="828"/>
      <c r="IY16" s="828"/>
      <c r="IZ16" s="828"/>
      <c r="JA16" s="828"/>
      <c r="JB16" s="828"/>
      <c r="JC16" s="636"/>
      <c r="JD16" s="634"/>
      <c r="JE16" s="637"/>
      <c r="JH16" s="638"/>
      <c r="JI16" s="649" t="s">
        <v>958</v>
      </c>
      <c r="JJ16" s="618"/>
      <c r="JK16" s="618"/>
      <c r="JL16" s="618"/>
      <c r="JM16" s="667"/>
      <c r="JN16" s="667" t="s">
        <v>1077</v>
      </c>
      <c r="JO16" s="667" t="s">
        <v>1078</v>
      </c>
      <c r="JP16" s="789"/>
      <c r="JQ16" s="789"/>
      <c r="JV16" s="834">
        <f>'11. Notes Follow-up'!H16</f>
        <v>0</v>
      </c>
      <c r="JX16" s="649" t="s">
        <v>976</v>
      </c>
      <c r="JY16" s="649" t="s">
        <v>2625</v>
      </c>
      <c r="JZ16" s="3027"/>
      <c r="KA16" s="3028"/>
      <c r="KB16" s="3029"/>
      <c r="KC16" s="3029"/>
      <c r="KD16" s="3028"/>
      <c r="KE16" s="3028"/>
      <c r="KF16" s="3029"/>
      <c r="KG16" s="3029"/>
      <c r="KJ16" s="1980">
        <v>45626</v>
      </c>
      <c r="KK16" s="2846">
        <v>108609</v>
      </c>
    </row>
    <row r="17" spans="1:297" s="572" customFormat="1" ht="15.75" thickBot="1">
      <c r="A17" s="639" t="s">
        <v>976</v>
      </c>
      <c r="B17" s="669" t="s">
        <v>67</v>
      </c>
      <c r="C17" s="640" t="s">
        <v>67</v>
      </c>
      <c r="D17" s="669" t="s">
        <v>67</v>
      </c>
      <c r="E17" s="640" t="s">
        <v>67</v>
      </c>
      <c r="F17" s="669" t="s">
        <v>67</v>
      </c>
      <c r="G17" s="640" t="s">
        <v>67</v>
      </c>
      <c r="H17" s="669" t="s">
        <v>67</v>
      </c>
      <c r="I17" s="640" t="s">
        <v>67</v>
      </c>
      <c r="J17" s="640" t="s">
        <v>67</v>
      </c>
      <c r="K17" s="641" t="s">
        <v>67</v>
      </c>
      <c r="L17" s="641" t="s">
        <v>67</v>
      </c>
      <c r="M17" s="670" t="s">
        <v>976</v>
      </c>
      <c r="N17" s="619" t="s">
        <v>76</v>
      </c>
      <c r="O17" s="620" t="s">
        <v>76</v>
      </c>
      <c r="P17" s="619" t="s">
        <v>76</v>
      </c>
      <c r="Q17" s="620" t="s">
        <v>76</v>
      </c>
      <c r="R17" s="619"/>
      <c r="S17" s="620"/>
      <c r="T17" s="620"/>
      <c r="U17" s="619" t="s">
        <v>76</v>
      </c>
      <c r="V17" s="620" t="s">
        <v>76</v>
      </c>
      <c r="W17" s="619" t="s">
        <v>76</v>
      </c>
      <c r="X17" s="620" t="s">
        <v>76</v>
      </c>
      <c r="Y17" s="619" t="s">
        <v>76</v>
      </c>
      <c r="Z17" s="620" t="s">
        <v>76</v>
      </c>
      <c r="AA17" s="619" t="s">
        <v>76</v>
      </c>
      <c r="AB17" s="620" t="s">
        <v>76</v>
      </c>
      <c r="AC17" s="619"/>
      <c r="AD17" s="620" t="s">
        <v>76</v>
      </c>
      <c r="AE17" s="619" t="s">
        <v>76</v>
      </c>
      <c r="AF17" s="620" t="s">
        <v>76</v>
      </c>
      <c r="AG17" s="619" t="s">
        <v>76</v>
      </c>
      <c r="AH17" s="620" t="s">
        <v>76</v>
      </c>
      <c r="AI17" s="619" t="s">
        <v>76</v>
      </c>
      <c r="AJ17" s="620" t="s">
        <v>76</v>
      </c>
      <c r="AK17" s="619" t="s">
        <v>76</v>
      </c>
      <c r="AL17" s="619"/>
      <c r="AM17" s="620" t="s">
        <v>76</v>
      </c>
      <c r="AN17" s="619" t="s">
        <v>76</v>
      </c>
      <c r="AO17" s="620" t="s">
        <v>76</v>
      </c>
      <c r="AP17" s="619" t="s">
        <v>76</v>
      </c>
      <c r="AQ17" s="620" t="s">
        <v>76</v>
      </c>
      <c r="AR17" s="619" t="s">
        <v>76</v>
      </c>
      <c r="AS17" s="620" t="s">
        <v>76</v>
      </c>
      <c r="AT17" s="619" t="s">
        <v>76</v>
      </c>
      <c r="AU17" s="620" t="s">
        <v>76</v>
      </c>
      <c r="AV17" s="620"/>
      <c r="AW17" s="619"/>
      <c r="AX17" s="620"/>
      <c r="AY17" s="619"/>
      <c r="AZ17" s="620"/>
      <c r="BA17" s="619"/>
      <c r="BB17" s="620"/>
      <c r="BC17" s="649" t="s">
        <v>976</v>
      </c>
      <c r="BD17" s="651" t="s">
        <v>977</v>
      </c>
      <c r="BE17" s="652" t="s">
        <v>977</v>
      </c>
      <c r="BF17" s="651" t="s">
        <v>977</v>
      </c>
      <c r="BG17" s="652" t="s">
        <v>977</v>
      </c>
      <c r="BH17" s="651" t="s">
        <v>977</v>
      </c>
      <c r="BI17" s="652" t="s">
        <v>977</v>
      </c>
      <c r="BJ17" s="651" t="s">
        <v>977</v>
      </c>
      <c r="BK17" s="652" t="s">
        <v>977</v>
      </c>
      <c r="BL17" s="652" t="s">
        <v>977</v>
      </c>
      <c r="BM17" s="649" t="s">
        <v>976</v>
      </c>
      <c r="BN17" s="652" t="s">
        <v>978</v>
      </c>
      <c r="BO17" s="652" t="s">
        <v>978</v>
      </c>
      <c r="BP17" s="649" t="s">
        <v>976</v>
      </c>
      <c r="BQ17" s="651" t="s">
        <v>137</v>
      </c>
      <c r="BR17" s="652" t="s">
        <v>137</v>
      </c>
      <c r="BS17" s="651" t="s">
        <v>137</v>
      </c>
      <c r="BT17" s="652" t="s">
        <v>137</v>
      </c>
      <c r="BU17" s="651" t="s">
        <v>137</v>
      </c>
      <c r="BV17" s="652" t="s">
        <v>137</v>
      </c>
      <c r="BW17" s="651" t="s">
        <v>137</v>
      </c>
      <c r="BX17" s="652" t="s">
        <v>137</v>
      </c>
      <c r="BY17" s="651" t="s">
        <v>137</v>
      </c>
      <c r="BZ17" s="652" t="s">
        <v>137</v>
      </c>
      <c r="CA17" s="651" t="s">
        <v>137</v>
      </c>
      <c r="CB17" s="652" t="s">
        <v>137</v>
      </c>
      <c r="CC17" s="651" t="s">
        <v>137</v>
      </c>
      <c r="CD17" s="652" t="s">
        <v>137</v>
      </c>
      <c r="CE17" s="651" t="s">
        <v>137</v>
      </c>
      <c r="CF17" s="651" t="s">
        <v>137</v>
      </c>
      <c r="CG17" s="671" t="s">
        <v>76</v>
      </c>
      <c r="CH17" s="672"/>
      <c r="CI17" s="178"/>
      <c r="CJ17" s="178"/>
      <c r="CK17" s="178"/>
      <c r="CL17" s="178"/>
      <c r="CM17" s="178"/>
      <c r="CN17" s="673"/>
      <c r="CO17" s="621"/>
      <c r="CP17" s="654"/>
      <c r="CQ17" s="621"/>
      <c r="CR17" s="654"/>
      <c r="CS17" s="803"/>
      <c r="CT17" s="803"/>
      <c r="CU17" s="803"/>
      <c r="CV17" s="803"/>
      <c r="CW17" s="621"/>
      <c r="CX17" s="654"/>
      <c r="CY17" s="621"/>
      <c r="CZ17" s="654"/>
      <c r="DA17" s="674"/>
      <c r="DB17" s="674"/>
      <c r="DC17" s="674"/>
      <c r="DD17" s="674"/>
      <c r="DE17" s="674"/>
      <c r="DF17" s="674"/>
      <c r="DG17" s="674"/>
      <c r="DH17" s="675"/>
      <c r="DI17" s="675"/>
      <c r="DJ17" s="675"/>
      <c r="DK17" s="675"/>
      <c r="DL17" s="675"/>
      <c r="DM17" s="675"/>
      <c r="DN17" s="675"/>
      <c r="DO17" s="674"/>
      <c r="DP17" s="655"/>
      <c r="DQ17" s="656"/>
      <c r="DR17" s="656"/>
      <c r="DS17" s="656"/>
      <c r="DT17" s="656"/>
      <c r="DU17" s="656"/>
      <c r="DV17" s="844"/>
      <c r="DW17" s="845"/>
      <c r="DX17" s="656"/>
      <c r="DY17" s="656"/>
      <c r="DZ17" s="656"/>
      <c r="EA17" s="656"/>
      <c r="EB17" s="656"/>
      <c r="EC17" s="844"/>
      <c r="ED17" s="845"/>
      <c r="EE17" s="656"/>
      <c r="EF17" s="656"/>
      <c r="EG17" s="656"/>
      <c r="EH17" s="656"/>
      <c r="EI17" s="656"/>
      <c r="EJ17" s="844"/>
      <c r="EK17" s="845"/>
      <c r="EL17" s="656"/>
      <c r="EM17" s="656"/>
      <c r="EN17" s="656"/>
      <c r="EO17" s="656"/>
      <c r="EP17" s="656"/>
      <c r="EQ17" s="844"/>
      <c r="ER17" s="845"/>
      <c r="ES17" s="656"/>
      <c r="ET17" s="656"/>
      <c r="EU17" s="656"/>
      <c r="EV17" s="656"/>
      <c r="EW17" s="656"/>
      <c r="EX17" s="844"/>
      <c r="EY17" s="845"/>
      <c r="EZ17" s="656"/>
      <c r="FA17" s="656"/>
      <c r="FB17" s="656"/>
      <c r="FC17" s="656"/>
      <c r="FD17" s="656"/>
      <c r="FE17" s="844"/>
      <c r="FF17" s="845"/>
      <c r="FG17" s="656"/>
      <c r="FH17" s="656"/>
      <c r="FI17" s="656"/>
      <c r="FJ17" s="656"/>
      <c r="FK17" s="656"/>
      <c r="FL17" s="844"/>
      <c r="FM17" s="245"/>
      <c r="FN17" s="246"/>
      <c r="FO17" s="246"/>
      <c r="FP17" s="246"/>
      <c r="FQ17" s="246"/>
      <c r="FR17" s="852"/>
      <c r="FS17" s="848"/>
      <c r="FT17" s="848"/>
      <c r="FU17" s="848"/>
      <c r="FV17" s="848"/>
      <c r="FW17" s="848"/>
      <c r="FX17" s="848"/>
      <c r="FY17" s="848"/>
      <c r="FZ17" s="859"/>
      <c r="GA17" s="848"/>
      <c r="GB17" s="849"/>
      <c r="GC17" s="849"/>
      <c r="GD17" s="850"/>
      <c r="GE17" s="859"/>
      <c r="GF17" s="859"/>
      <c r="GG17" s="859"/>
      <c r="GH17" s="848"/>
      <c r="GI17" s="848"/>
      <c r="GJ17" s="862"/>
      <c r="GK17" s="849"/>
      <c r="GL17" s="859"/>
      <c r="GM17" s="849"/>
      <c r="GN17" s="849"/>
      <c r="GO17" s="849"/>
      <c r="GP17" s="857"/>
      <c r="GQ17" s="847"/>
      <c r="GR17" s="859"/>
      <c r="GS17" s="859"/>
      <c r="GT17" s="859"/>
      <c r="GU17" s="848"/>
      <c r="GV17" s="848"/>
      <c r="GW17" s="862"/>
      <c r="GX17" s="849"/>
      <c r="GY17" s="859"/>
      <c r="GZ17" s="848"/>
      <c r="HA17" s="849"/>
      <c r="HB17" s="849"/>
      <c r="HC17" s="847"/>
      <c r="HD17" s="859"/>
      <c r="HE17" s="859"/>
      <c r="HF17" s="848"/>
      <c r="HG17" s="848"/>
      <c r="HH17" s="859"/>
      <c r="HI17" s="848"/>
      <c r="HJ17" s="862"/>
      <c r="HK17" s="848"/>
      <c r="HL17" s="848"/>
      <c r="HM17" s="849"/>
      <c r="HN17" s="869"/>
      <c r="HO17" s="658"/>
      <c r="HP17" s="660"/>
      <c r="HQ17" s="660"/>
      <c r="HR17" s="660"/>
      <c r="HS17" s="660"/>
      <c r="HT17" s="660"/>
      <c r="HU17" s="660"/>
      <c r="HV17" s="660"/>
      <c r="HW17" s="660"/>
      <c r="HX17" s="660"/>
      <c r="HY17" s="661"/>
      <c r="HZ17" s="660"/>
      <c r="IA17" s="660"/>
      <c r="IB17" s="661"/>
      <c r="IC17" s="660"/>
      <c r="ID17" s="660"/>
      <c r="IE17" s="661"/>
      <c r="IF17" s="660"/>
      <c r="IG17" s="661"/>
      <c r="IH17" s="661"/>
      <c r="II17" s="660"/>
      <c r="IJ17" s="660"/>
      <c r="IK17" s="1980"/>
      <c r="IL17" s="663"/>
      <c r="IM17" s="663"/>
      <c r="IN17" s="629"/>
      <c r="IO17" s="629"/>
      <c r="IP17" s="629"/>
      <c r="IQ17" s="664"/>
      <c r="IR17" s="665"/>
      <c r="IS17" s="666"/>
      <c r="IT17" s="633"/>
      <c r="IU17" s="828"/>
      <c r="IV17" s="828"/>
      <c r="IW17" s="828"/>
      <c r="IX17" s="828"/>
      <c r="IY17" s="828"/>
      <c r="IZ17" s="828"/>
      <c r="JA17" s="828"/>
      <c r="JB17" s="828"/>
      <c r="JC17" s="636"/>
      <c r="JD17" s="634"/>
      <c r="JE17" s="637"/>
      <c r="JH17" s="638"/>
      <c r="JI17" s="649" t="s">
        <v>976</v>
      </c>
      <c r="JJ17" s="619" t="s">
        <v>792</v>
      </c>
      <c r="JK17" s="620" t="s">
        <v>792</v>
      </c>
      <c r="JL17" s="619" t="s">
        <v>792</v>
      </c>
      <c r="JM17" s="619" t="s">
        <v>792</v>
      </c>
      <c r="JN17" s="619" t="s">
        <v>1079</v>
      </c>
      <c r="JO17" s="619" t="s">
        <v>1079</v>
      </c>
      <c r="JP17"/>
      <c r="JQ17"/>
      <c r="JV17" s="656"/>
      <c r="JX17" s="681" t="s">
        <v>979</v>
      </c>
      <c r="JY17" s="681" t="s">
        <v>2626</v>
      </c>
      <c r="JZ17" s="1839" t="s">
        <v>2627</v>
      </c>
      <c r="KA17" s="1839" t="s">
        <v>2628</v>
      </c>
      <c r="KB17" s="1840" t="s">
        <v>2627</v>
      </c>
      <c r="KC17" s="1840" t="s">
        <v>2628</v>
      </c>
      <c r="KD17" s="1839" t="s">
        <v>2627</v>
      </c>
      <c r="KE17" s="1839" t="s">
        <v>2628</v>
      </c>
      <c r="KF17" s="1840" t="s">
        <v>2627</v>
      </c>
      <c r="KG17" s="1840" t="s">
        <v>2628</v>
      </c>
      <c r="KJ17" s="1980"/>
      <c r="KK17" s="1355"/>
    </row>
    <row r="18" spans="1:297" s="572" customFormat="1" ht="26.25" thickBot="1">
      <c r="A18" s="676" t="s">
        <v>979</v>
      </c>
      <c r="B18" s="677"/>
      <c r="C18" s="678"/>
      <c r="D18" s="677"/>
      <c r="E18" s="678"/>
      <c r="F18" s="677"/>
      <c r="G18" s="678"/>
      <c r="H18" s="677"/>
      <c r="I18" s="678"/>
      <c r="J18" s="678"/>
      <c r="K18" s="678"/>
      <c r="L18" s="642"/>
      <c r="M18" s="679" t="s">
        <v>979</v>
      </c>
      <c r="N18" s="619" t="s">
        <v>77</v>
      </c>
      <c r="O18" s="620" t="s">
        <v>79</v>
      </c>
      <c r="P18" s="619" t="s">
        <v>80</v>
      </c>
      <c r="Q18" s="620" t="s">
        <v>81</v>
      </c>
      <c r="R18" s="619" t="s">
        <v>1030</v>
      </c>
      <c r="S18" s="620" t="s">
        <v>1031</v>
      </c>
      <c r="T18" s="620" t="s">
        <v>1032</v>
      </c>
      <c r="U18" s="619" t="s">
        <v>84</v>
      </c>
      <c r="V18" s="620" t="s">
        <v>85</v>
      </c>
      <c r="W18" s="619" t="s">
        <v>86</v>
      </c>
      <c r="X18" s="620" t="s">
        <v>87</v>
      </c>
      <c r="Y18" s="619" t="s">
        <v>89</v>
      </c>
      <c r="Z18" s="620" t="s">
        <v>91</v>
      </c>
      <c r="AA18" s="619" t="s">
        <v>93</v>
      </c>
      <c r="AB18" s="620" t="s">
        <v>95</v>
      </c>
      <c r="AC18" s="619" t="s">
        <v>1033</v>
      </c>
      <c r="AD18" s="620" t="s">
        <v>98</v>
      </c>
      <c r="AE18" s="619" t="s">
        <v>100</v>
      </c>
      <c r="AF18" s="620" t="s">
        <v>102</v>
      </c>
      <c r="AG18" s="619" t="s">
        <v>104</v>
      </c>
      <c r="AH18" s="620" t="s">
        <v>106</v>
      </c>
      <c r="AI18" s="619" t="s">
        <v>108</v>
      </c>
      <c r="AJ18" s="620" t="s">
        <v>110</v>
      </c>
      <c r="AK18" s="619" t="s">
        <v>112</v>
      </c>
      <c r="AL18" s="619" t="s">
        <v>980</v>
      </c>
      <c r="AM18" s="620" t="s">
        <v>115</v>
      </c>
      <c r="AN18" s="619" t="s">
        <v>117</v>
      </c>
      <c r="AO18" s="620" t="s">
        <v>119</v>
      </c>
      <c r="AP18" s="619" t="s">
        <v>121</v>
      </c>
      <c r="AQ18" s="620" t="s">
        <v>122</v>
      </c>
      <c r="AR18" s="619" t="s">
        <v>123</v>
      </c>
      <c r="AS18" s="620" t="s">
        <v>981</v>
      </c>
      <c r="AT18" s="619" t="s">
        <v>805</v>
      </c>
      <c r="AU18" s="680" t="s">
        <v>806</v>
      </c>
      <c r="AV18" s="680" t="s">
        <v>1034</v>
      </c>
      <c r="AW18" s="619" t="s">
        <v>1024</v>
      </c>
      <c r="AX18" s="680" t="s">
        <v>1025</v>
      </c>
      <c r="AY18" s="619" t="s">
        <v>1026</v>
      </c>
      <c r="AZ18" s="680" t="s">
        <v>1027</v>
      </c>
      <c r="BA18" s="619" t="s">
        <v>1028</v>
      </c>
      <c r="BB18" s="680" t="s">
        <v>1029</v>
      </c>
      <c r="BC18" s="681" t="s">
        <v>979</v>
      </c>
      <c r="BD18" s="651" t="s">
        <v>982</v>
      </c>
      <c r="BE18" s="652" t="s">
        <v>983</v>
      </c>
      <c r="BF18" s="1832" t="s">
        <v>2620</v>
      </c>
      <c r="BG18" s="652" t="s">
        <v>984</v>
      </c>
      <c r="BH18" s="651" t="s">
        <v>985</v>
      </c>
      <c r="BI18" s="652" t="s">
        <v>986</v>
      </c>
      <c r="BJ18" s="651" t="s">
        <v>987</v>
      </c>
      <c r="BK18" s="652" t="s">
        <v>988</v>
      </c>
      <c r="BL18" s="1832" t="s">
        <v>2621</v>
      </c>
      <c r="BM18" s="681" t="s">
        <v>979</v>
      </c>
      <c r="BN18" s="652" t="s">
        <v>989</v>
      </c>
      <c r="BO18" s="652" t="s">
        <v>989</v>
      </c>
      <c r="BP18" s="681" t="s">
        <v>979</v>
      </c>
      <c r="BQ18" s="651" t="s">
        <v>138</v>
      </c>
      <c r="BR18" s="652" t="s">
        <v>780</v>
      </c>
      <c r="BS18" s="651" t="s">
        <v>80</v>
      </c>
      <c r="BT18" s="652" t="s">
        <v>81</v>
      </c>
      <c r="BU18" s="651" t="s">
        <v>140</v>
      </c>
      <c r="BV18" s="652" t="s">
        <v>142</v>
      </c>
      <c r="BW18" s="651" t="s">
        <v>144</v>
      </c>
      <c r="BX18" s="652" t="s">
        <v>145</v>
      </c>
      <c r="BY18" s="651" t="s">
        <v>147</v>
      </c>
      <c r="BZ18" s="652" t="s">
        <v>149</v>
      </c>
      <c r="CA18" s="651" t="s">
        <v>150</v>
      </c>
      <c r="CB18" s="652" t="s">
        <v>152</v>
      </c>
      <c r="CC18" s="651" t="s">
        <v>154</v>
      </c>
      <c r="CD18" s="652" t="s">
        <v>156</v>
      </c>
      <c r="CE18" s="651" t="s">
        <v>157</v>
      </c>
      <c r="CF18" s="682" t="s">
        <v>1045</v>
      </c>
      <c r="CG18" s="671" t="s">
        <v>501</v>
      </c>
      <c r="CH18" s="672"/>
      <c r="CI18" s="178"/>
      <c r="CJ18" s="178"/>
      <c r="CK18" s="178"/>
      <c r="CL18" s="178"/>
      <c r="CM18" s="178"/>
      <c r="CN18" s="683"/>
      <c r="CO18" s="621"/>
      <c r="CP18" s="654"/>
      <c r="CQ18" s="621"/>
      <c r="CR18" s="654"/>
      <c r="CS18" s="803"/>
      <c r="CT18" s="803"/>
      <c r="CU18" s="803"/>
      <c r="CV18" s="803"/>
      <c r="CW18" s="621"/>
      <c r="CX18" s="654"/>
      <c r="CY18" s="621"/>
      <c r="CZ18" s="654"/>
      <c r="DA18" s="674"/>
      <c r="DB18" s="674"/>
      <c r="DC18" s="674"/>
      <c r="DD18" s="674"/>
      <c r="DE18" s="674"/>
      <c r="DF18" s="674"/>
      <c r="DG18" s="674"/>
      <c r="DH18" s="675"/>
      <c r="DI18" s="675"/>
      <c r="DJ18" s="675"/>
      <c r="DK18" s="675"/>
      <c r="DL18" s="675"/>
      <c r="DM18" s="675"/>
      <c r="DN18" s="675"/>
      <c r="DO18" s="674"/>
      <c r="DP18" s="655"/>
      <c r="DQ18" s="656"/>
      <c r="DR18" s="656"/>
      <c r="DS18" s="656"/>
      <c r="DT18" s="656"/>
      <c r="DU18" s="656"/>
      <c r="DV18" s="656"/>
      <c r="DW18" s="845"/>
      <c r="DX18" s="656"/>
      <c r="DY18" s="656"/>
      <c r="DZ18" s="656"/>
      <c r="EA18" s="656"/>
      <c r="EB18" s="656"/>
      <c r="EC18" s="844"/>
      <c r="ED18" s="845"/>
      <c r="EE18" s="656"/>
      <c r="EF18" s="656"/>
      <c r="EG18" s="656"/>
      <c r="EH18" s="656"/>
      <c r="EI18" s="656"/>
      <c r="EJ18" s="844"/>
      <c r="EK18" s="845"/>
      <c r="EL18" s="656"/>
      <c r="EM18" s="656"/>
      <c r="EN18" s="656"/>
      <c r="EO18" s="656"/>
      <c r="EP18" s="656"/>
      <c r="EQ18" s="844"/>
      <c r="ER18" s="845"/>
      <c r="ES18" s="656"/>
      <c r="ET18" s="656"/>
      <c r="EU18" s="656"/>
      <c r="EV18" s="656"/>
      <c r="EW18" s="656"/>
      <c r="EX18" s="844"/>
      <c r="EY18" s="845"/>
      <c r="EZ18" s="656"/>
      <c r="FA18" s="656"/>
      <c r="FB18" s="656"/>
      <c r="FC18" s="656"/>
      <c r="FD18" s="656"/>
      <c r="FE18" s="844"/>
      <c r="FF18" s="845"/>
      <c r="FG18" s="656"/>
      <c r="FH18" s="656"/>
      <c r="FI18" s="656"/>
      <c r="FJ18" s="656"/>
      <c r="FK18" s="656"/>
      <c r="FL18" s="844"/>
      <c r="FM18" s="248"/>
      <c r="FN18" s="246"/>
      <c r="FO18" s="236"/>
      <c r="FP18" s="236"/>
      <c r="FQ18" s="236"/>
      <c r="FR18" s="852"/>
      <c r="FS18" s="853"/>
      <c r="FT18" s="853"/>
      <c r="FU18" s="853"/>
      <c r="FV18" s="853"/>
      <c r="FW18" s="853"/>
      <c r="FX18" s="853"/>
      <c r="FY18" s="853"/>
      <c r="FZ18" s="860"/>
      <c r="GA18" s="853"/>
      <c r="GB18" s="854"/>
      <c r="GC18" s="854"/>
      <c r="GD18" s="855"/>
      <c r="GE18" s="860"/>
      <c r="GF18" s="860"/>
      <c r="GG18" s="860"/>
      <c r="GH18" s="853"/>
      <c r="GI18" s="853"/>
      <c r="GJ18" s="863"/>
      <c r="GK18" s="854"/>
      <c r="GL18" s="860"/>
      <c r="GM18" s="854"/>
      <c r="GN18" s="854"/>
      <c r="GO18" s="854"/>
      <c r="GP18" s="858"/>
      <c r="GQ18" s="852"/>
      <c r="GR18" s="860"/>
      <c r="GS18" s="860"/>
      <c r="GT18" s="860"/>
      <c r="GU18" s="853"/>
      <c r="GV18" s="853"/>
      <c r="GW18" s="863"/>
      <c r="GX18" s="854"/>
      <c r="GY18" s="865"/>
      <c r="GZ18" s="856"/>
      <c r="HA18" s="854"/>
      <c r="HB18" s="854"/>
      <c r="HC18" s="852"/>
      <c r="HD18" s="860"/>
      <c r="HE18" s="860"/>
      <c r="HF18" s="853"/>
      <c r="HG18" s="853"/>
      <c r="HH18" s="860"/>
      <c r="HI18" s="848"/>
      <c r="HJ18" s="863"/>
      <c r="HK18" s="853"/>
      <c r="HL18" s="853"/>
      <c r="HM18" s="854"/>
      <c r="HN18" s="870"/>
      <c r="HO18" s="658"/>
      <c r="HP18" s="660"/>
      <c r="HQ18" s="660"/>
      <c r="HR18" s="660"/>
      <c r="HS18" s="660"/>
      <c r="HT18" s="660"/>
      <c r="HU18" s="660"/>
      <c r="HV18" s="660"/>
      <c r="HW18" s="660"/>
      <c r="HX18" s="660"/>
      <c r="HY18" s="661"/>
      <c r="HZ18" s="660"/>
      <c r="IA18" s="660"/>
      <c r="IB18" s="661"/>
      <c r="IC18" s="660"/>
      <c r="ID18" s="660"/>
      <c r="IE18" s="661"/>
      <c r="IF18" s="660"/>
      <c r="IG18" s="661"/>
      <c r="IH18" s="661"/>
      <c r="II18" s="660"/>
      <c r="IJ18" s="660"/>
      <c r="IK18" s="662"/>
      <c r="IL18" s="663"/>
      <c r="IM18" s="663"/>
      <c r="IN18" s="629"/>
      <c r="IO18" s="665"/>
      <c r="IP18" s="665"/>
      <c r="IQ18" s="684"/>
      <c r="IR18" s="665"/>
      <c r="IS18" s="666"/>
      <c r="IT18" s="633"/>
      <c r="IU18" s="828"/>
      <c r="IV18" s="828"/>
      <c r="IW18" s="828"/>
      <c r="IX18" s="828"/>
      <c r="IY18" s="828"/>
      <c r="IZ18" s="828"/>
      <c r="JA18" s="828"/>
      <c r="JB18" s="828"/>
      <c r="JC18" s="636"/>
      <c r="JD18" s="634"/>
      <c r="JE18" s="637"/>
      <c r="JI18" s="681" t="s">
        <v>979</v>
      </c>
      <c r="JJ18" s="619" t="s">
        <v>793</v>
      </c>
      <c r="JK18" s="620" t="s">
        <v>2647</v>
      </c>
      <c r="JL18" s="619" t="s">
        <v>1418</v>
      </c>
      <c r="JM18" s="975" t="s">
        <v>795</v>
      </c>
      <c r="JN18" s="668" t="s">
        <v>1080</v>
      </c>
      <c r="JO18" s="668" t="s">
        <v>1080</v>
      </c>
      <c r="JV18" s="656"/>
      <c r="JX18" s="1841" t="s">
        <v>159</v>
      </c>
      <c r="JY18" s="1842">
        <f>'11. Notes Follow-up'!C16</f>
        <v>45645</v>
      </c>
      <c r="JZ18" s="1843"/>
      <c r="KA18" s="1844">
        <v>0</v>
      </c>
      <c r="KB18" s="1843"/>
      <c r="KC18" s="1844">
        <v>0</v>
      </c>
      <c r="KD18" s="1843"/>
      <c r="KE18" s="1844">
        <v>0</v>
      </c>
      <c r="KF18" s="1843"/>
      <c r="KG18" s="1844">
        <v>0</v>
      </c>
      <c r="KJ18" s="1980"/>
      <c r="KK18" s="1355"/>
    </row>
    <row r="19" spans="1:297" s="572" customFormat="1" ht="16.5" thickTop="1" thickBot="1">
      <c r="A19" s="685" t="s">
        <v>990</v>
      </c>
      <c r="B19" s="439">
        <v>45626</v>
      </c>
      <c r="C19" s="440">
        <v>45596</v>
      </c>
      <c r="D19" s="439">
        <v>45636</v>
      </c>
      <c r="E19" s="440">
        <v>45639</v>
      </c>
      <c r="F19" s="686" t="s">
        <v>547</v>
      </c>
      <c r="G19" s="440">
        <v>45621</v>
      </c>
      <c r="H19" s="439">
        <v>45653</v>
      </c>
      <c r="I19" s="440"/>
      <c r="J19" s="802">
        <v>44620</v>
      </c>
      <c r="K19" s="882" t="s">
        <v>2824</v>
      </c>
      <c r="L19" s="782">
        <v>43521</v>
      </c>
      <c r="M19" s="688" t="s">
        <v>72</v>
      </c>
      <c r="N19" s="392">
        <v>0</v>
      </c>
      <c r="O19" s="393">
        <v>0</v>
      </c>
      <c r="P19" s="392">
        <v>0</v>
      </c>
      <c r="Q19" s="393">
        <v>0</v>
      </c>
      <c r="R19" s="392">
        <v>108609</v>
      </c>
      <c r="S19" s="393">
        <v>939999984.12</v>
      </c>
      <c r="T19" s="392">
        <v>0</v>
      </c>
      <c r="U19" s="393">
        <v>0</v>
      </c>
      <c r="V19" s="392">
        <v>0</v>
      </c>
      <c r="W19" s="393">
        <v>0</v>
      </c>
      <c r="X19" s="392">
        <v>939999984.12</v>
      </c>
      <c r="Y19" s="393">
        <v>0</v>
      </c>
      <c r="Z19" s="392">
        <v>0</v>
      </c>
      <c r="AA19" s="393">
        <v>0</v>
      </c>
      <c r="AB19" s="392">
        <v>0</v>
      </c>
      <c r="AC19" s="393">
        <v>0</v>
      </c>
      <c r="AD19" s="392">
        <v>0</v>
      </c>
      <c r="AE19" s="393">
        <v>0</v>
      </c>
      <c r="AF19" s="392">
        <v>0</v>
      </c>
      <c r="AG19" s="393">
        <v>0</v>
      </c>
      <c r="AH19" s="392">
        <v>0</v>
      </c>
      <c r="AI19" s="393">
        <v>0</v>
      </c>
      <c r="AJ19" s="392">
        <v>0</v>
      </c>
      <c r="AK19" s="393">
        <v>0</v>
      </c>
      <c r="AL19" s="392">
        <v>0</v>
      </c>
      <c r="AM19" s="393">
        <v>0</v>
      </c>
      <c r="AN19" s="392">
        <v>0</v>
      </c>
      <c r="AO19" s="393">
        <v>0</v>
      </c>
      <c r="AP19" s="392">
        <v>0</v>
      </c>
      <c r="AQ19" s="393">
        <v>0</v>
      </c>
      <c r="AR19" s="392">
        <v>0</v>
      </c>
      <c r="AS19" s="393">
        <v>2784481.81</v>
      </c>
      <c r="AT19" s="392">
        <v>0</v>
      </c>
      <c r="AU19" s="393">
        <v>0</v>
      </c>
      <c r="AV19" s="393">
        <v>0</v>
      </c>
      <c r="AW19" s="392">
        <v>5959507.2699999996</v>
      </c>
      <c r="AX19" s="393">
        <v>0</v>
      </c>
      <c r="AY19" s="392">
        <v>0</v>
      </c>
      <c r="AZ19" s="393">
        <v>0</v>
      </c>
      <c r="BA19" s="392">
        <v>0</v>
      </c>
      <c r="BB19" s="393">
        <v>5959507.2699999996</v>
      </c>
      <c r="BC19" s="689"/>
      <c r="BD19" s="2107">
        <f>'05. Reserves Required Levels'!E24</f>
        <v>7755000</v>
      </c>
      <c r="BE19" s="2107">
        <f>'05. Reserves Required Levels'!F31</f>
        <v>0</v>
      </c>
      <c r="BF19" s="2107">
        <f>'14. Priority of Payments '!I101</f>
        <v>0</v>
      </c>
      <c r="BG19" s="2107"/>
      <c r="BH19" s="2107">
        <f>'14. Priority of Payments '!I153</f>
        <v>0</v>
      </c>
      <c r="BI19" s="2107">
        <f>'14. Priority of Payments '!I30</f>
        <v>0</v>
      </c>
      <c r="BJ19" s="2107">
        <f>'14. Priority of Payments '!I82</f>
        <v>315.87999997660518</v>
      </c>
      <c r="BK19" s="2107">
        <f>'14. Priority of Payments '!I60</f>
        <v>0</v>
      </c>
      <c r="BL19" s="2108">
        <f>'14. Priority of Payments '!I175</f>
        <v>0</v>
      </c>
      <c r="BM19" s="690" t="s">
        <v>72</v>
      </c>
      <c r="BN19" s="797">
        <v>0</v>
      </c>
      <c r="BO19" s="2107">
        <f>'03. Asset follow up'!F36</f>
        <v>939999984.12</v>
      </c>
      <c r="BP19" s="691" t="s">
        <v>991</v>
      </c>
      <c r="BQ19" s="392">
        <v>0</v>
      </c>
      <c r="BR19" s="414">
        <v>939999984.12</v>
      </c>
      <c r="BS19" s="392">
        <v>0</v>
      </c>
      <c r="BT19" s="414">
        <v>0</v>
      </c>
      <c r="BU19" s="392">
        <v>0</v>
      </c>
      <c r="BV19" s="414">
        <v>0</v>
      </c>
      <c r="BW19" s="392">
        <v>0</v>
      </c>
      <c r="BX19" s="414">
        <v>939999984.12</v>
      </c>
      <c r="BY19" s="392">
        <v>0</v>
      </c>
      <c r="BZ19" s="414">
        <v>0</v>
      </c>
      <c r="CA19" s="392">
        <v>0</v>
      </c>
      <c r="CB19" s="414">
        <v>0</v>
      </c>
      <c r="CC19" s="392">
        <v>0</v>
      </c>
      <c r="CD19" s="826">
        <v>0</v>
      </c>
      <c r="CE19" s="392">
        <v>0</v>
      </c>
      <c r="CF19" s="392">
        <v>0</v>
      </c>
      <c r="CG19" s="692"/>
      <c r="CH19" s="1979">
        <f>AS19</f>
        <v>2784481.81</v>
      </c>
      <c r="CI19" s="178"/>
      <c r="CJ19" s="178"/>
      <c r="CK19" s="178"/>
      <c r="CL19" s="178"/>
      <c r="CM19" s="178"/>
      <c r="CN19" s="693"/>
      <c r="CO19" s="784"/>
      <c r="CP19" s="785"/>
      <c r="CQ19" s="784"/>
      <c r="CR19" s="785"/>
      <c r="CS19" s="784"/>
      <c r="CT19" s="785"/>
      <c r="CU19" s="784"/>
      <c r="CV19" s="785"/>
      <c r="CW19" s="784"/>
      <c r="CX19" s="785"/>
      <c r="CY19" s="784"/>
      <c r="CZ19" s="785"/>
      <c r="DA19" s="674"/>
      <c r="DB19" s="674"/>
      <c r="DC19" s="674"/>
      <c r="DD19" s="674"/>
      <c r="DE19" s="674"/>
      <c r="DF19" s="674"/>
      <c r="DG19" s="674"/>
      <c r="DH19" s="675"/>
      <c r="DI19" s="675"/>
      <c r="DJ19" s="675"/>
      <c r="DK19" s="675"/>
      <c r="DL19" s="675"/>
      <c r="DM19" s="675"/>
      <c r="DN19" s="675"/>
      <c r="DO19" s="674"/>
      <c r="DP19" s="655"/>
      <c r="DQ19" s="656"/>
      <c r="DR19" s="656"/>
      <c r="DS19" s="656"/>
      <c r="DT19" s="656"/>
      <c r="DU19" s="656"/>
      <c r="DV19" s="656"/>
      <c r="DW19" s="845"/>
      <c r="DX19" s="656"/>
      <c r="DY19" s="656"/>
      <c r="DZ19" s="656"/>
      <c r="EA19" s="656"/>
      <c r="EB19" s="656"/>
      <c r="EC19" s="844"/>
      <c r="ED19" s="845"/>
      <c r="EE19" s="656"/>
      <c r="EF19" s="656"/>
      <c r="EG19" s="656"/>
      <c r="EH19" s="656"/>
      <c r="EI19" s="656"/>
      <c r="EJ19" s="844"/>
      <c r="EK19" s="845"/>
      <c r="EL19" s="656"/>
      <c r="EM19" s="656"/>
      <c r="EN19" s="656"/>
      <c r="EO19" s="656"/>
      <c r="EP19" s="656"/>
      <c r="EQ19" s="844"/>
      <c r="ER19" s="845"/>
      <c r="ES19" s="656"/>
      <c r="ET19" s="656"/>
      <c r="EU19" s="656"/>
      <c r="EV19" s="656"/>
      <c r="EW19" s="656"/>
      <c r="EX19" s="844"/>
      <c r="EY19" s="845"/>
      <c r="EZ19" s="656"/>
      <c r="FA19" s="656"/>
      <c r="FB19" s="656"/>
      <c r="FC19" s="656"/>
      <c r="FD19" s="656"/>
      <c r="FE19" s="844"/>
      <c r="FF19" s="845"/>
      <c r="FG19" s="656"/>
      <c r="FH19" s="656"/>
      <c r="FI19" s="656"/>
      <c r="FJ19" s="656"/>
      <c r="FK19" s="656"/>
      <c r="FL19" s="844"/>
      <c r="FM19" s="655"/>
      <c r="FN19" s="656"/>
      <c r="FO19" s="656"/>
      <c r="FP19" s="656"/>
      <c r="FQ19" s="656"/>
      <c r="FR19" s="852"/>
      <c r="FS19" s="853"/>
      <c r="FT19" s="853"/>
      <c r="FU19" s="853"/>
      <c r="FV19" s="853"/>
      <c r="FW19" s="853"/>
      <c r="FX19" s="853"/>
      <c r="FY19" s="853"/>
      <c r="FZ19" s="860"/>
      <c r="GA19" s="853"/>
      <c r="GB19" s="854"/>
      <c r="GC19" s="854"/>
      <c r="GD19" s="855"/>
      <c r="GE19" s="860"/>
      <c r="GF19" s="860"/>
      <c r="GG19" s="860"/>
      <c r="GH19" s="853"/>
      <c r="GI19" s="853"/>
      <c r="GJ19" s="863"/>
      <c r="GK19" s="854"/>
      <c r="GL19" s="860"/>
      <c r="GM19" s="854"/>
      <c r="GN19" s="854"/>
      <c r="GO19" s="854"/>
      <c r="GP19" s="858"/>
      <c r="GQ19" s="852"/>
      <c r="GR19" s="860"/>
      <c r="GS19" s="860"/>
      <c r="GT19" s="860"/>
      <c r="GU19" s="853"/>
      <c r="GV19" s="853"/>
      <c r="GW19" s="863"/>
      <c r="GX19" s="854"/>
      <c r="GY19" s="865"/>
      <c r="GZ19" s="856"/>
      <c r="HA19" s="854"/>
      <c r="HB19" s="854"/>
      <c r="HC19" s="852"/>
      <c r="HD19" s="860"/>
      <c r="HE19" s="860"/>
      <c r="HF19" s="853"/>
      <c r="HG19" s="853"/>
      <c r="HH19" s="860"/>
      <c r="HI19" s="848"/>
      <c r="HJ19" s="863"/>
      <c r="HK19" s="853"/>
      <c r="HL19" s="853"/>
      <c r="HM19" s="854"/>
      <c r="HN19" s="870"/>
      <c r="HO19" s="658"/>
      <c r="HP19" s="660"/>
      <c r="HQ19" s="660"/>
      <c r="HR19" s="660"/>
      <c r="HS19" s="660"/>
      <c r="HT19" s="660"/>
      <c r="HU19" s="660"/>
      <c r="HV19" s="660"/>
      <c r="HW19" s="660"/>
      <c r="HX19" s="660"/>
      <c r="HY19" s="661"/>
      <c r="HZ19" s="660"/>
      <c r="IA19" s="660"/>
      <c r="IB19" s="661"/>
      <c r="IC19" s="660"/>
      <c r="ID19" s="660"/>
      <c r="IE19" s="661"/>
      <c r="IF19" s="660"/>
      <c r="IG19" s="661"/>
      <c r="IH19" s="661"/>
      <c r="II19" s="660"/>
      <c r="IJ19" s="660"/>
      <c r="IK19" s="662"/>
      <c r="IL19" s="663"/>
      <c r="IM19" s="663"/>
      <c r="IN19" s="629"/>
      <c r="IO19" s="665"/>
      <c r="IP19" s="665"/>
      <c r="IQ19" s="684"/>
      <c r="IR19" s="665"/>
      <c r="IS19" s="666"/>
      <c r="IT19" s="633"/>
      <c r="IU19" s="634"/>
      <c r="IV19" s="635"/>
      <c r="IW19" s="634"/>
      <c r="IX19" s="634"/>
      <c r="IY19" s="634"/>
      <c r="IZ19" s="634"/>
      <c r="JA19" s="634"/>
      <c r="JB19" s="634"/>
      <c r="JC19" s="636"/>
      <c r="JD19" s="634"/>
      <c r="JE19" s="637"/>
      <c r="JI19" s="691" t="s">
        <v>991</v>
      </c>
      <c r="JJ19" s="656">
        <v>5.9700899999999999</v>
      </c>
      <c r="JK19" s="656">
        <v>0.65996999999999995</v>
      </c>
      <c r="JL19" s="656">
        <v>1.6000000000000001E-4</v>
      </c>
      <c r="JM19" s="976">
        <v>149878.39999999999</v>
      </c>
      <c r="JN19" s="656" t="s">
        <v>3507</v>
      </c>
      <c r="JO19" s="656" t="s">
        <v>3508</v>
      </c>
      <c r="JV19" s="656"/>
      <c r="JX19" s="674"/>
      <c r="JY19" s="702"/>
      <c r="JZ19" s="1846"/>
      <c r="KA19" s="1846"/>
      <c r="KB19" s="1846"/>
      <c r="KC19" s="1846"/>
      <c r="KD19" s="1846"/>
      <c r="KE19" s="1846"/>
      <c r="KF19" s="1846"/>
      <c r="KG19" s="1846"/>
      <c r="KJ19" s="1980"/>
      <c r="KK19" s="1355"/>
    </row>
    <row r="20" spans="1:297" s="572" customFormat="1" ht="16.5" thickTop="1" thickBot="1">
      <c r="A20" s="685"/>
      <c r="B20" s="686"/>
      <c r="C20" s="687"/>
      <c r="D20" s="686"/>
      <c r="E20" s="687"/>
      <c r="F20" s="686"/>
      <c r="G20" s="687"/>
      <c r="H20" s="686"/>
      <c r="I20" s="687"/>
      <c r="J20" s="694"/>
      <c r="K20" s="695"/>
      <c r="L20" s="696"/>
      <c r="M20" s="688" t="s">
        <v>73</v>
      </c>
      <c r="N20" s="392">
        <v>0</v>
      </c>
      <c r="O20" s="393">
        <v>0</v>
      </c>
      <c r="P20" s="392">
        <v>0</v>
      </c>
      <c r="Q20" s="393">
        <v>0</v>
      </c>
      <c r="R20" s="392">
        <v>0</v>
      </c>
      <c r="S20" s="393">
        <v>0</v>
      </c>
      <c r="T20" s="392">
        <v>0</v>
      </c>
      <c r="U20" s="393">
        <v>0</v>
      </c>
      <c r="V20" s="392">
        <v>0</v>
      </c>
      <c r="W20" s="393">
        <v>0</v>
      </c>
      <c r="X20" s="392">
        <v>0</v>
      </c>
      <c r="Y20" s="393">
        <v>0</v>
      </c>
      <c r="Z20" s="392">
        <v>0</v>
      </c>
      <c r="AA20" s="393">
        <v>0</v>
      </c>
      <c r="AB20" s="392">
        <v>0</v>
      </c>
      <c r="AC20" s="393">
        <v>0</v>
      </c>
      <c r="AD20" s="392">
        <v>0</v>
      </c>
      <c r="AE20" s="393">
        <v>0</v>
      </c>
      <c r="AF20" s="392">
        <v>0</v>
      </c>
      <c r="AG20" s="393">
        <v>0</v>
      </c>
      <c r="AH20" s="392">
        <v>0</v>
      </c>
      <c r="AI20" s="393">
        <v>0</v>
      </c>
      <c r="AJ20" s="392">
        <v>0</v>
      </c>
      <c r="AK20" s="393">
        <v>0</v>
      </c>
      <c r="AL20" s="392">
        <v>0</v>
      </c>
      <c r="AM20" s="393">
        <v>0</v>
      </c>
      <c r="AN20" s="392">
        <v>0</v>
      </c>
      <c r="AO20" s="393">
        <v>0</v>
      </c>
      <c r="AP20" s="392">
        <v>0</v>
      </c>
      <c r="AQ20" s="393">
        <v>0</v>
      </c>
      <c r="AR20" s="392">
        <v>0</v>
      </c>
      <c r="AS20" s="393">
        <v>0</v>
      </c>
      <c r="AT20" s="392">
        <v>0</v>
      </c>
      <c r="AU20" s="393">
        <v>0</v>
      </c>
      <c r="AV20" s="393">
        <v>0</v>
      </c>
      <c r="AW20" s="392">
        <v>0</v>
      </c>
      <c r="AX20" s="393">
        <v>0</v>
      </c>
      <c r="AY20" s="392">
        <v>0</v>
      </c>
      <c r="AZ20" s="393">
        <v>0</v>
      </c>
      <c r="BA20" s="392">
        <v>0</v>
      </c>
      <c r="BB20" s="393">
        <v>0</v>
      </c>
      <c r="BC20" s="690"/>
      <c r="BD20" s="651" t="s">
        <v>127</v>
      </c>
      <c r="BE20" s="652" t="s">
        <v>129</v>
      </c>
      <c r="BF20" s="651" t="s">
        <v>129</v>
      </c>
      <c r="BG20" s="652" t="s">
        <v>129</v>
      </c>
      <c r="BH20" s="651" t="s">
        <v>129</v>
      </c>
      <c r="BI20" s="652" t="s">
        <v>129</v>
      </c>
      <c r="BJ20" s="651" t="s">
        <v>129</v>
      </c>
      <c r="BK20" s="652" t="s">
        <v>129</v>
      </c>
      <c r="BL20" s="381" t="s">
        <v>129</v>
      </c>
      <c r="BM20" s="690" t="s">
        <v>73</v>
      </c>
      <c r="BN20" s="797">
        <v>0</v>
      </c>
      <c r="BO20" s="2107">
        <f>'03. Asset follow up'!G36</f>
        <v>0</v>
      </c>
      <c r="BP20" s="691"/>
      <c r="BQ20" s="697"/>
      <c r="BR20" s="697"/>
      <c r="BS20" s="697"/>
      <c r="BT20" s="697"/>
      <c r="BU20" s="697"/>
      <c r="BV20" s="697"/>
      <c r="BW20" s="697"/>
      <c r="BX20" s="697"/>
      <c r="BY20" s="697"/>
      <c r="BZ20" s="697"/>
      <c r="CA20" s="697"/>
      <c r="CB20" s="697"/>
      <c r="CC20" s="697"/>
      <c r="CD20" s="691"/>
      <c r="CE20" s="698"/>
      <c r="CF20" s="698"/>
      <c r="CG20" s="698"/>
      <c r="CH20" s="698"/>
      <c r="CI20" s="178"/>
      <c r="CJ20" s="178"/>
      <c r="CK20" s="178"/>
      <c r="CL20" s="178"/>
      <c r="CM20" s="178"/>
      <c r="CN20" s="693"/>
      <c r="CO20" s="621"/>
      <c r="CP20" s="654"/>
      <c r="CQ20" s="621"/>
      <c r="CR20" s="654"/>
      <c r="CS20" s="803"/>
      <c r="CT20" s="803"/>
      <c r="CU20" s="803"/>
      <c r="CV20" s="803"/>
      <c r="CW20" s="621"/>
      <c r="CX20" s="654"/>
      <c r="CY20" s="621"/>
      <c r="CZ20" s="654"/>
      <c r="DA20" s="674"/>
      <c r="DB20" s="674"/>
      <c r="DC20" s="674"/>
      <c r="DD20" s="674"/>
      <c r="DE20" s="674"/>
      <c r="DF20" s="674"/>
      <c r="DG20" s="674"/>
      <c r="DH20" s="675"/>
      <c r="DI20" s="675"/>
      <c r="DJ20" s="675"/>
      <c r="DK20" s="675"/>
      <c r="DL20" s="675"/>
      <c r="DM20" s="675"/>
      <c r="DN20" s="675"/>
      <c r="DO20" s="674"/>
      <c r="DP20" s="657"/>
      <c r="DQ20" s="843"/>
      <c r="DR20" s="656"/>
      <c r="DS20" s="656"/>
      <c r="DT20" s="656"/>
      <c r="DU20" s="656"/>
      <c r="DV20" s="656"/>
      <c r="DW20" s="845"/>
      <c r="DX20" s="656"/>
      <c r="DY20" s="656"/>
      <c r="DZ20" s="656"/>
      <c r="EA20" s="656"/>
      <c r="EB20" s="656"/>
      <c r="EC20" s="844"/>
      <c r="ED20" s="845"/>
      <c r="EE20" s="656"/>
      <c r="EF20" s="656"/>
      <c r="EG20" s="656"/>
      <c r="EH20" s="656"/>
      <c r="EI20" s="656"/>
      <c r="EJ20" s="844"/>
      <c r="EK20" s="845"/>
      <c r="EL20" s="656"/>
      <c r="EM20" s="656"/>
      <c r="EN20" s="656"/>
      <c r="EO20" s="656"/>
      <c r="EP20" s="656"/>
      <c r="EQ20" s="844"/>
      <c r="ER20" s="845"/>
      <c r="ES20" s="656"/>
      <c r="ET20" s="656"/>
      <c r="EU20" s="656"/>
      <c r="EV20" s="656"/>
      <c r="EW20" s="656"/>
      <c r="EX20" s="844"/>
      <c r="EY20" s="845"/>
      <c r="EZ20" s="656"/>
      <c r="FA20" s="656"/>
      <c r="FB20" s="656"/>
      <c r="FC20" s="656"/>
      <c r="FD20" s="656"/>
      <c r="FE20" s="844"/>
      <c r="FF20" s="845"/>
      <c r="FG20" s="656"/>
      <c r="FH20" s="656"/>
      <c r="FI20" s="656"/>
      <c r="FJ20" s="656"/>
      <c r="FK20" s="656"/>
      <c r="FL20" s="844"/>
      <c r="FM20" s="655"/>
      <c r="FN20" s="656"/>
      <c r="FO20" s="656"/>
      <c r="FP20" s="656"/>
      <c r="FQ20" s="656"/>
      <c r="FR20" s="852"/>
      <c r="FS20" s="853"/>
      <c r="FT20" s="853"/>
      <c r="FU20" s="853"/>
      <c r="FV20" s="853"/>
      <c r="FW20" s="853"/>
      <c r="FX20" s="853"/>
      <c r="FY20" s="853"/>
      <c r="FZ20" s="860"/>
      <c r="GA20" s="853"/>
      <c r="GB20" s="854"/>
      <c r="GC20" s="854"/>
      <c r="GD20" s="855"/>
      <c r="GE20" s="860"/>
      <c r="GF20" s="860"/>
      <c r="GG20" s="860"/>
      <c r="GH20" s="853"/>
      <c r="GI20" s="853"/>
      <c r="GJ20" s="863"/>
      <c r="GK20" s="854"/>
      <c r="GL20" s="860"/>
      <c r="GM20" s="854"/>
      <c r="GN20" s="854"/>
      <c r="GO20" s="854"/>
      <c r="GP20" s="858"/>
      <c r="GQ20" s="852"/>
      <c r="GR20" s="860"/>
      <c r="GS20" s="860"/>
      <c r="GT20" s="860"/>
      <c r="GU20" s="853"/>
      <c r="GV20" s="853"/>
      <c r="GW20" s="863"/>
      <c r="GX20" s="854"/>
      <c r="GY20" s="865"/>
      <c r="GZ20" s="856"/>
      <c r="HA20" s="854"/>
      <c r="HB20" s="854"/>
      <c r="HC20" s="852"/>
      <c r="HD20" s="860"/>
      <c r="HE20" s="866"/>
      <c r="HF20" s="853"/>
      <c r="HG20" s="853"/>
      <c r="HH20" s="860"/>
      <c r="HI20" s="848"/>
      <c r="HJ20" s="863"/>
      <c r="HK20" s="853"/>
      <c r="HL20" s="853"/>
      <c r="HM20" s="854"/>
      <c r="HN20" s="854"/>
      <c r="HO20" s="658"/>
      <c r="HP20" s="660"/>
      <c r="HQ20" s="660"/>
      <c r="HR20" s="660"/>
      <c r="HS20" s="660"/>
      <c r="HT20" s="660"/>
      <c r="HU20" s="660"/>
      <c r="HV20" s="660"/>
      <c r="HW20" s="660"/>
      <c r="HX20" s="660"/>
      <c r="HY20" s="661"/>
      <c r="HZ20" s="660"/>
      <c r="IA20" s="660"/>
      <c r="IB20" s="661"/>
      <c r="IC20" s="660"/>
      <c r="ID20" s="660"/>
      <c r="IE20" s="661"/>
      <c r="IF20" s="660"/>
      <c r="IG20" s="661"/>
      <c r="IH20" s="661"/>
      <c r="II20" s="660"/>
      <c r="IJ20" s="660"/>
      <c r="IK20" s="662"/>
      <c r="IL20" s="663"/>
      <c r="IM20" s="663"/>
      <c r="IN20" s="629"/>
      <c r="IO20" s="665"/>
      <c r="IP20" s="665"/>
      <c r="IQ20" s="684"/>
      <c r="IR20" s="665"/>
      <c r="IS20" s="666"/>
      <c r="IT20" s="633"/>
      <c r="IU20" s="634"/>
      <c r="IV20" s="635"/>
      <c r="IW20" s="634"/>
      <c r="IX20" s="634"/>
      <c r="IY20" s="634"/>
      <c r="IZ20" s="634"/>
      <c r="JA20" s="634"/>
      <c r="JB20" s="634"/>
      <c r="JC20" s="636"/>
      <c r="JD20" s="634"/>
      <c r="JE20" s="637"/>
      <c r="JM20"/>
      <c r="JV20" s="656"/>
      <c r="JX20" s="674"/>
      <c r="JY20" s="702"/>
      <c r="JZ20" s="1846"/>
      <c r="KA20" s="1846"/>
      <c r="KB20" s="1846"/>
      <c r="KC20" s="1846"/>
      <c r="KD20" s="1846"/>
      <c r="KE20" s="1846"/>
      <c r="KF20" s="1846"/>
      <c r="KG20" s="1846"/>
      <c r="KJ20" s="1980"/>
      <c r="KK20" s="1355"/>
    </row>
    <row r="21" spans="1:297" s="572" customFormat="1" ht="16.5" thickTop="1" thickBot="1">
      <c r="A21" s="685"/>
      <c r="B21" s="686"/>
      <c r="C21" s="687"/>
      <c r="D21" s="686"/>
      <c r="E21" s="687"/>
      <c r="F21" s="686"/>
      <c r="G21" s="687"/>
      <c r="H21" s="686"/>
      <c r="I21" s="687"/>
      <c r="J21" s="694"/>
      <c r="K21" s="695"/>
      <c r="L21" s="696"/>
      <c r="M21" s="688" t="s">
        <v>74</v>
      </c>
      <c r="N21" s="392">
        <v>0</v>
      </c>
      <c r="O21" s="393">
        <v>0</v>
      </c>
      <c r="P21" s="392">
        <v>0</v>
      </c>
      <c r="Q21" s="393">
        <v>0</v>
      </c>
      <c r="R21" s="392">
        <v>0</v>
      </c>
      <c r="S21" s="393">
        <v>0</v>
      </c>
      <c r="T21" s="392">
        <v>0</v>
      </c>
      <c r="U21" s="393">
        <v>0</v>
      </c>
      <c r="V21" s="392">
        <v>0</v>
      </c>
      <c r="W21" s="393">
        <v>0</v>
      </c>
      <c r="X21" s="392">
        <v>0</v>
      </c>
      <c r="Y21" s="393">
        <v>0</v>
      </c>
      <c r="Z21" s="392">
        <v>0</v>
      </c>
      <c r="AA21" s="393">
        <v>0</v>
      </c>
      <c r="AB21" s="392">
        <v>0</v>
      </c>
      <c r="AC21" s="393">
        <v>0</v>
      </c>
      <c r="AD21" s="392">
        <v>0</v>
      </c>
      <c r="AE21" s="393">
        <v>0</v>
      </c>
      <c r="AF21" s="392">
        <v>0</v>
      </c>
      <c r="AG21" s="393">
        <v>0</v>
      </c>
      <c r="AH21" s="392">
        <v>0</v>
      </c>
      <c r="AI21" s="393">
        <v>0</v>
      </c>
      <c r="AJ21" s="392">
        <v>0</v>
      </c>
      <c r="AK21" s="393">
        <v>0</v>
      </c>
      <c r="AL21" s="392">
        <v>0</v>
      </c>
      <c r="AM21" s="393">
        <v>0</v>
      </c>
      <c r="AN21" s="392">
        <v>0</v>
      </c>
      <c r="AO21" s="393">
        <v>0</v>
      </c>
      <c r="AP21" s="392">
        <v>0</v>
      </c>
      <c r="AQ21" s="393">
        <v>0</v>
      </c>
      <c r="AR21" s="392">
        <v>0</v>
      </c>
      <c r="AS21" s="393">
        <v>0</v>
      </c>
      <c r="AT21" s="392">
        <v>0</v>
      </c>
      <c r="AU21" s="393">
        <v>0</v>
      </c>
      <c r="AV21" s="393">
        <v>0</v>
      </c>
      <c r="AW21" s="392">
        <v>0</v>
      </c>
      <c r="AX21" s="393">
        <v>0</v>
      </c>
      <c r="AY21" s="392">
        <v>0</v>
      </c>
      <c r="AZ21" s="393">
        <v>0</v>
      </c>
      <c r="BA21" s="392">
        <v>0</v>
      </c>
      <c r="BB21" s="393">
        <v>0</v>
      </c>
      <c r="BD21" s="381"/>
      <c r="BE21" s="382"/>
      <c r="BF21" s="381"/>
      <c r="BG21" s="382"/>
      <c r="BH21" s="381"/>
      <c r="BI21" s="382"/>
      <c r="BJ21" s="381"/>
      <c r="BK21" s="382"/>
      <c r="BL21" s="651"/>
      <c r="BM21" s="690" t="s">
        <v>74</v>
      </c>
      <c r="BN21" s="797">
        <v>0</v>
      </c>
      <c r="BO21" s="2107">
        <f>'03. Asset follow up'!H36</f>
        <v>0</v>
      </c>
      <c r="BP21" s="691"/>
      <c r="BQ21" s="697"/>
      <c r="BR21" s="697"/>
      <c r="BS21" s="697"/>
      <c r="BT21" s="697"/>
      <c r="BU21" s="697"/>
      <c r="BV21" s="697"/>
      <c r="BW21" s="697"/>
      <c r="BX21" s="697"/>
      <c r="BY21" s="697"/>
      <c r="BZ21" s="697"/>
      <c r="CA21" s="697"/>
      <c r="CB21" s="697"/>
      <c r="CC21" s="697"/>
      <c r="CD21" s="691"/>
      <c r="CE21" s="698"/>
      <c r="CF21" s="698"/>
      <c r="CG21" s="698"/>
      <c r="CH21" s="698"/>
      <c r="CI21" s="178"/>
      <c r="CJ21" s="178"/>
      <c r="CK21" s="178"/>
      <c r="CL21" s="178"/>
      <c r="CM21" s="178"/>
      <c r="CN21" s="693"/>
      <c r="CO21" s="621"/>
      <c r="CP21" s="654"/>
      <c r="CQ21" s="621"/>
      <c r="CR21" s="654"/>
      <c r="CS21" s="803"/>
      <c r="CT21" s="803"/>
      <c r="CU21" s="803"/>
      <c r="CV21" s="803"/>
      <c r="CW21" s="621"/>
      <c r="CX21" s="654"/>
      <c r="CY21" s="621"/>
      <c r="CZ21" s="654"/>
      <c r="DA21" s="674"/>
      <c r="DB21" s="674"/>
      <c r="DC21" s="674"/>
      <c r="DD21" s="674"/>
      <c r="DE21" s="674"/>
      <c r="DF21" s="674"/>
      <c r="DG21" s="674"/>
      <c r="DH21" s="675"/>
      <c r="DI21" s="675"/>
      <c r="DJ21" s="675"/>
      <c r="DK21" s="675"/>
      <c r="DL21" s="675"/>
      <c r="DM21" s="675"/>
      <c r="DN21" s="675"/>
      <c r="DO21" s="674"/>
      <c r="DP21" s="657"/>
      <c r="DQ21" s="657"/>
      <c r="DR21" s="656"/>
      <c r="DS21" s="656"/>
      <c r="DT21" s="656"/>
      <c r="DU21" s="656"/>
      <c r="DV21" s="656"/>
      <c r="DW21" s="845"/>
      <c r="DX21" s="656"/>
      <c r="DY21" s="656"/>
      <c r="DZ21" s="656"/>
      <c r="EA21" s="656"/>
      <c r="EB21" s="656"/>
      <c r="EC21" s="844"/>
      <c r="ED21" s="845"/>
      <c r="EE21" s="656"/>
      <c r="EF21" s="656"/>
      <c r="EG21" s="656"/>
      <c r="EH21" s="656"/>
      <c r="EI21" s="656"/>
      <c r="EJ21" s="844"/>
      <c r="EK21" s="845"/>
      <c r="EL21" s="656"/>
      <c r="EM21" s="656"/>
      <c r="EN21" s="656"/>
      <c r="EO21" s="656"/>
      <c r="EP21" s="656"/>
      <c r="EQ21" s="844"/>
      <c r="ER21" s="845"/>
      <c r="ES21" s="656"/>
      <c r="ET21" s="656"/>
      <c r="EU21" s="656"/>
      <c r="EV21" s="656"/>
      <c r="EW21" s="656"/>
      <c r="EX21" s="844"/>
      <c r="EY21" s="845"/>
      <c r="EZ21" s="656"/>
      <c r="FA21" s="656"/>
      <c r="FB21" s="656"/>
      <c r="FC21" s="656"/>
      <c r="FD21" s="656"/>
      <c r="FE21" s="844"/>
      <c r="FF21" s="845"/>
      <c r="FG21" s="656"/>
      <c r="FH21" s="656"/>
      <c r="FI21" s="656"/>
      <c r="FJ21" s="656"/>
      <c r="FK21" s="656"/>
      <c r="FL21" s="844"/>
      <c r="FM21" s="655"/>
      <c r="FN21" s="656"/>
      <c r="FO21" s="656"/>
      <c r="FP21" s="656"/>
      <c r="FQ21" s="656"/>
      <c r="FR21" s="852"/>
      <c r="FS21" s="853"/>
      <c r="FT21" s="853"/>
      <c r="FU21" s="853"/>
      <c r="FV21" s="853"/>
      <c r="FW21" s="853"/>
      <c r="FX21" s="853"/>
      <c r="FY21" s="853"/>
      <c r="FZ21" s="860"/>
      <c r="GA21" s="853"/>
      <c r="GB21" s="854"/>
      <c r="GC21" s="854"/>
      <c r="GD21" s="855"/>
      <c r="GE21" s="860"/>
      <c r="GF21" s="860"/>
      <c r="GG21" s="860"/>
      <c r="GH21" s="853"/>
      <c r="GI21" s="853"/>
      <c r="GJ21" s="863"/>
      <c r="GK21" s="854"/>
      <c r="GL21" s="860"/>
      <c r="GM21" s="854"/>
      <c r="GN21" s="854"/>
      <c r="GO21" s="854"/>
      <c r="GP21" s="858"/>
      <c r="GQ21" s="852"/>
      <c r="GR21" s="860"/>
      <c r="GS21" s="860"/>
      <c r="GT21" s="860"/>
      <c r="GU21" s="853"/>
      <c r="GV21" s="853"/>
      <c r="GW21" s="863"/>
      <c r="GX21" s="854"/>
      <c r="GY21" s="865"/>
      <c r="GZ21" s="856"/>
      <c r="HA21" s="854"/>
      <c r="HB21" s="854"/>
      <c r="HC21" s="852"/>
      <c r="HD21" s="860"/>
      <c r="HE21" s="860"/>
      <c r="HF21" s="853"/>
      <c r="HG21" s="853"/>
      <c r="HH21" s="860"/>
      <c r="HI21" s="848"/>
      <c r="HJ21" s="863"/>
      <c r="HK21" s="853"/>
      <c r="HL21" s="853"/>
      <c r="HM21" s="854"/>
      <c r="HN21" s="854"/>
      <c r="HO21" s="658"/>
      <c r="HP21" s="660"/>
      <c r="HQ21" s="660"/>
      <c r="HR21" s="660"/>
      <c r="HS21" s="660"/>
      <c r="HT21" s="660"/>
      <c r="HU21" s="660"/>
      <c r="HV21" s="660"/>
      <c r="HW21" s="660"/>
      <c r="HX21" s="660"/>
      <c r="HY21" s="661"/>
      <c r="HZ21" s="660"/>
      <c r="IA21" s="660"/>
      <c r="IB21" s="661"/>
      <c r="IC21" s="660"/>
      <c r="ID21" s="660"/>
      <c r="IE21" s="661"/>
      <c r="IF21" s="660"/>
      <c r="IG21" s="661"/>
      <c r="IH21" s="661"/>
      <c r="II21" s="660"/>
      <c r="IJ21" s="660"/>
      <c r="IK21" s="662"/>
      <c r="IL21" s="663"/>
      <c r="IM21" s="663"/>
      <c r="IN21" s="629"/>
      <c r="IO21" s="665"/>
      <c r="IP21" s="665"/>
      <c r="IQ21" s="684"/>
      <c r="IR21" s="665"/>
      <c r="IS21" s="666"/>
      <c r="IT21" s="633"/>
      <c r="IU21" s="634"/>
      <c r="IV21" s="635"/>
      <c r="IW21" s="634"/>
      <c r="IX21" s="634"/>
      <c r="IY21" s="634"/>
      <c r="IZ21" s="634"/>
      <c r="JA21" s="634"/>
      <c r="JB21" s="634"/>
      <c r="JC21" s="636"/>
      <c r="JD21" s="634"/>
      <c r="JE21" s="637"/>
      <c r="JV21" s="656"/>
      <c r="JX21" s="674"/>
      <c r="JY21" s="702"/>
      <c r="JZ21" s="1846"/>
      <c r="KA21" s="1846"/>
      <c r="KB21" s="1846"/>
      <c r="KC21" s="1846"/>
      <c r="KD21" s="1846"/>
      <c r="KE21" s="1846"/>
      <c r="KF21" s="1846"/>
      <c r="KG21" s="1846"/>
      <c r="KJ21" s="1980"/>
      <c r="KK21" s="1355"/>
    </row>
    <row r="22" spans="1:297" s="572" customFormat="1" ht="16.5" thickTop="1" thickBot="1">
      <c r="A22" s="685"/>
      <c r="B22" s="686"/>
      <c r="C22" s="687"/>
      <c r="D22" s="686"/>
      <c r="E22" s="687"/>
      <c r="F22" s="686"/>
      <c r="G22" s="687"/>
      <c r="H22" s="686"/>
      <c r="I22" s="687"/>
      <c r="J22" s="694"/>
      <c r="K22" s="695"/>
      <c r="L22" s="696"/>
      <c r="M22" s="688" t="s">
        <v>75</v>
      </c>
      <c r="N22" s="392">
        <v>0</v>
      </c>
      <c r="O22" s="393">
        <v>0</v>
      </c>
      <c r="P22" s="392">
        <v>0</v>
      </c>
      <c r="Q22" s="393">
        <v>0</v>
      </c>
      <c r="R22" s="392">
        <v>0</v>
      </c>
      <c r="S22" s="393">
        <v>0</v>
      </c>
      <c r="T22" s="392">
        <v>0</v>
      </c>
      <c r="U22" s="393">
        <v>0</v>
      </c>
      <c r="V22" s="392">
        <v>0</v>
      </c>
      <c r="W22" s="393">
        <v>0</v>
      </c>
      <c r="X22" s="392">
        <v>0</v>
      </c>
      <c r="Y22" s="393">
        <v>0</v>
      </c>
      <c r="Z22" s="392">
        <v>0</v>
      </c>
      <c r="AA22" s="393">
        <v>0</v>
      </c>
      <c r="AB22" s="392">
        <v>0</v>
      </c>
      <c r="AC22" s="393">
        <v>0</v>
      </c>
      <c r="AD22" s="392">
        <v>0</v>
      </c>
      <c r="AE22" s="393">
        <v>0</v>
      </c>
      <c r="AF22" s="392">
        <v>0</v>
      </c>
      <c r="AG22" s="393">
        <v>0</v>
      </c>
      <c r="AH22" s="392">
        <v>0</v>
      </c>
      <c r="AI22" s="393">
        <v>0</v>
      </c>
      <c r="AJ22" s="392">
        <v>0</v>
      </c>
      <c r="AK22" s="393">
        <v>0</v>
      </c>
      <c r="AL22" s="392">
        <v>0</v>
      </c>
      <c r="AM22" s="393">
        <v>0</v>
      </c>
      <c r="AN22" s="392">
        <v>0</v>
      </c>
      <c r="AO22" s="393">
        <v>0</v>
      </c>
      <c r="AP22" s="392">
        <v>0</v>
      </c>
      <c r="AQ22" s="393">
        <v>0</v>
      </c>
      <c r="AR22" s="392">
        <v>0</v>
      </c>
      <c r="AS22" s="393">
        <v>0</v>
      </c>
      <c r="AT22" s="392">
        <v>0</v>
      </c>
      <c r="AU22" s="393">
        <v>0</v>
      </c>
      <c r="AV22" s="393">
        <v>0</v>
      </c>
      <c r="AW22" s="392">
        <v>0</v>
      </c>
      <c r="AX22" s="393">
        <v>0</v>
      </c>
      <c r="AY22" s="392">
        <v>0</v>
      </c>
      <c r="AZ22" s="393">
        <v>0</v>
      </c>
      <c r="BA22" s="392">
        <v>0</v>
      </c>
      <c r="BB22" s="393">
        <v>0</v>
      </c>
      <c r="BC22" s="690"/>
      <c r="BD22" s="699"/>
      <c r="BE22" s="699"/>
      <c r="BF22" s="699"/>
      <c r="BG22" s="699"/>
      <c r="BH22" s="699"/>
      <c r="BI22" s="699"/>
      <c r="BJ22" s="699"/>
      <c r="BK22" s="699"/>
      <c r="BL22" s="700"/>
      <c r="BM22" s="690" t="s">
        <v>75</v>
      </c>
      <c r="BN22" s="797">
        <v>0</v>
      </c>
      <c r="BO22" s="2107">
        <f>'03. Asset follow up'!I36</f>
        <v>0</v>
      </c>
      <c r="BP22" s="691"/>
      <c r="BQ22" s="697"/>
      <c r="BR22" s="697"/>
      <c r="BS22" s="697"/>
      <c r="BT22" s="697"/>
      <c r="BU22" s="697"/>
      <c r="BV22" s="697"/>
      <c r="BW22" s="697"/>
      <c r="BX22" s="697"/>
      <c r="BY22" s="697"/>
      <c r="BZ22" s="697"/>
      <c r="CA22" s="697"/>
      <c r="CB22" s="697"/>
      <c r="CC22" s="697"/>
      <c r="CD22" s="691"/>
      <c r="CE22" s="698"/>
      <c r="CF22" s="698"/>
      <c r="CG22" s="698"/>
      <c r="CH22" s="698"/>
      <c r="CI22" s="178"/>
      <c r="CJ22" s="178"/>
      <c r="CK22" s="178"/>
      <c r="CL22" s="178"/>
      <c r="CM22" s="178"/>
      <c r="CN22" s="693"/>
      <c r="CO22" s="621"/>
      <c r="CP22" s="654"/>
      <c r="CQ22" s="621"/>
      <c r="CR22" s="654"/>
      <c r="CS22" s="803"/>
      <c r="CT22" s="803"/>
      <c r="CU22" s="803"/>
      <c r="CV22" s="803"/>
      <c r="CW22" s="621"/>
      <c r="CX22" s="654"/>
      <c r="CY22" s="621"/>
      <c r="CZ22" s="654"/>
      <c r="DA22" s="674"/>
      <c r="DB22" s="674"/>
      <c r="DC22" s="674"/>
      <c r="DD22" s="674"/>
      <c r="DE22" s="674"/>
      <c r="DF22" s="674"/>
      <c r="DG22" s="674"/>
      <c r="DH22" s="675"/>
      <c r="DI22" s="675"/>
      <c r="DJ22" s="675"/>
      <c r="DK22" s="675"/>
      <c r="DL22" s="675"/>
      <c r="DM22" s="675"/>
      <c r="DN22" s="675"/>
      <c r="DO22" s="674"/>
      <c r="DP22" s="657"/>
      <c r="DQ22" s="657"/>
      <c r="DR22" s="656"/>
      <c r="DS22" s="656"/>
      <c r="DT22" s="656"/>
      <c r="DU22" s="656"/>
      <c r="DV22" s="656"/>
      <c r="DW22" s="845"/>
      <c r="DX22" s="844"/>
      <c r="DY22" s="844"/>
      <c r="DZ22" s="844"/>
      <c r="EA22" s="844"/>
      <c r="EB22" s="844"/>
      <c r="EC22" s="844"/>
      <c r="ED22" s="845"/>
      <c r="EE22" s="844"/>
      <c r="EF22" s="844"/>
      <c r="EG22" s="844"/>
      <c r="EH22" s="844"/>
      <c r="EI22" s="844"/>
      <c r="EJ22" s="844"/>
      <c r="EK22" s="845"/>
      <c r="EL22" s="844"/>
      <c r="EM22" s="844"/>
      <c r="EN22" s="844"/>
      <c r="EO22" s="844"/>
      <c r="EP22" s="844"/>
      <c r="EQ22" s="844"/>
      <c r="ER22" s="845"/>
      <c r="ES22" s="844"/>
      <c r="ET22" s="844"/>
      <c r="EU22" s="844"/>
      <c r="EV22" s="844"/>
      <c r="EW22" s="844"/>
      <c r="EX22" s="844"/>
      <c r="EY22" s="845"/>
      <c r="EZ22" s="844"/>
      <c r="FA22" s="844"/>
      <c r="FB22" s="844"/>
      <c r="FC22" s="844"/>
      <c r="FD22" s="844"/>
      <c r="FE22" s="844"/>
      <c r="FF22" s="845"/>
      <c r="FG22" s="844"/>
      <c r="FH22" s="844"/>
      <c r="FI22" s="844"/>
      <c r="FJ22" s="844"/>
      <c r="FK22" s="844"/>
      <c r="FL22" s="844"/>
      <c r="FM22" s="655"/>
      <c r="FN22" s="656"/>
      <c r="FO22" s="656"/>
      <c r="FP22" s="656"/>
      <c r="FQ22" s="656"/>
      <c r="FR22" s="852"/>
      <c r="FS22" s="853"/>
      <c r="FT22" s="853"/>
      <c r="FU22" s="853"/>
      <c r="FV22" s="853"/>
      <c r="FW22" s="853"/>
      <c r="FX22" s="853"/>
      <c r="FY22" s="853"/>
      <c r="FZ22" s="860"/>
      <c r="GA22" s="853"/>
      <c r="GB22" s="854"/>
      <c r="GC22" s="854"/>
      <c r="GD22" s="855"/>
      <c r="GE22" s="860"/>
      <c r="GF22" s="860"/>
      <c r="GG22" s="860"/>
      <c r="GH22" s="853"/>
      <c r="GI22" s="853"/>
      <c r="GJ22" s="863"/>
      <c r="GK22" s="854"/>
      <c r="GL22" s="860"/>
      <c r="GM22" s="854"/>
      <c r="GN22" s="854"/>
      <c r="GO22" s="854"/>
      <c r="GP22" s="858"/>
      <c r="GQ22" s="852"/>
      <c r="GR22" s="860"/>
      <c r="GS22" s="860"/>
      <c r="GT22" s="860"/>
      <c r="GU22" s="853"/>
      <c r="GV22" s="853"/>
      <c r="GW22" s="863"/>
      <c r="GX22" s="854"/>
      <c r="GY22" s="865"/>
      <c r="GZ22" s="856"/>
      <c r="HA22" s="854"/>
      <c r="HB22" s="854"/>
      <c r="HC22" s="852"/>
      <c r="HD22" s="860"/>
      <c r="HE22" s="860"/>
      <c r="HF22" s="853"/>
      <c r="HG22" s="853"/>
      <c r="HH22" s="860"/>
      <c r="HI22" s="848"/>
      <c r="HJ22" s="863"/>
      <c r="HK22" s="853"/>
      <c r="HL22" s="853"/>
      <c r="HM22" s="854"/>
      <c r="HN22" s="854"/>
      <c r="HO22" s="658"/>
      <c r="HP22" s="660"/>
      <c r="HQ22" s="660"/>
      <c r="HR22" s="660"/>
      <c r="HS22" s="660"/>
      <c r="HT22" s="660"/>
      <c r="HU22" s="660"/>
      <c r="HV22" s="660"/>
      <c r="HW22" s="660"/>
      <c r="HX22" s="660"/>
      <c r="HY22" s="661"/>
      <c r="HZ22" s="660"/>
      <c r="IA22" s="660"/>
      <c r="IB22" s="661"/>
      <c r="IC22" s="660"/>
      <c r="ID22" s="660"/>
      <c r="IE22" s="661"/>
      <c r="IF22" s="660"/>
      <c r="IG22" s="661"/>
      <c r="IH22" s="661"/>
      <c r="II22" s="660"/>
      <c r="IJ22" s="660"/>
      <c r="IK22" s="662"/>
      <c r="IL22" s="663"/>
      <c r="IM22" s="663"/>
      <c r="IN22" s="629"/>
      <c r="IO22" s="665"/>
      <c r="IP22" s="665"/>
      <c r="IQ22" s="684"/>
      <c r="IR22" s="665"/>
      <c r="IS22" s="666"/>
      <c r="IT22" s="633"/>
      <c r="IU22" s="634"/>
      <c r="IV22" s="635"/>
      <c r="IW22" s="634"/>
      <c r="IX22" s="634"/>
      <c r="IY22" s="634"/>
      <c r="IZ22" s="634"/>
      <c r="JA22" s="634"/>
      <c r="JB22" s="634"/>
      <c r="JC22" s="636"/>
      <c r="JD22" s="634"/>
      <c r="JV22" s="656"/>
      <c r="JX22" s="674"/>
      <c r="JY22" s="702"/>
      <c r="JZ22" s="1846"/>
      <c r="KA22" s="1846"/>
      <c r="KB22" s="1846"/>
      <c r="KC22" s="1846"/>
      <c r="KD22" s="1846"/>
      <c r="KE22" s="1846"/>
      <c r="KF22" s="1846"/>
      <c r="KG22" s="1846"/>
      <c r="KJ22" s="1980"/>
      <c r="KK22" s="1355"/>
    </row>
    <row r="23" spans="1:297" s="572" customFormat="1" ht="16.5" thickTop="1" thickBot="1">
      <c r="A23" s="685"/>
      <c r="B23" s="686"/>
      <c r="C23" s="687"/>
      <c r="D23" s="686"/>
      <c r="E23" s="687"/>
      <c r="F23" s="686"/>
      <c r="G23" s="687"/>
      <c r="H23" s="686"/>
      <c r="I23" s="687"/>
      <c r="J23" s="694"/>
      <c r="K23" s="695"/>
      <c r="L23" s="696"/>
      <c r="M23" s="688"/>
      <c r="N23" s="704"/>
      <c r="O23" s="705"/>
      <c r="P23" s="705"/>
      <c r="Q23" s="705"/>
      <c r="R23" s="705"/>
      <c r="S23" s="705"/>
      <c r="T23" s="705"/>
      <c r="U23" s="705"/>
      <c r="V23" s="705"/>
      <c r="W23" s="705"/>
      <c r="X23" s="706"/>
      <c r="Y23" s="707"/>
      <c r="Z23" s="707"/>
      <c r="AA23" s="708"/>
      <c r="AB23" s="709"/>
      <c r="AC23" s="710"/>
      <c r="AD23" s="710"/>
      <c r="AE23" s="710"/>
      <c r="AF23" s="710"/>
      <c r="AG23" s="711"/>
      <c r="AH23" s="691"/>
      <c r="AI23" s="697"/>
      <c r="AJ23" s="697"/>
      <c r="AK23" s="697"/>
      <c r="AL23" s="697"/>
      <c r="AM23" s="697"/>
      <c r="AN23" s="697"/>
      <c r="AO23" s="697"/>
      <c r="AP23" s="697"/>
      <c r="AQ23" s="697"/>
      <c r="AR23" s="697"/>
      <c r="AS23" s="697"/>
      <c r="AT23" s="697"/>
      <c r="AU23" s="697"/>
      <c r="AV23" s="807"/>
      <c r="AW23" s="807"/>
      <c r="AX23" s="807"/>
      <c r="AY23" s="807"/>
      <c r="AZ23" s="807"/>
      <c r="BA23" s="807"/>
      <c r="BB23" s="807"/>
      <c r="BC23" s="691"/>
      <c r="BD23" s="697"/>
      <c r="BE23" s="697"/>
      <c r="BF23" s="697"/>
      <c r="BG23" s="697"/>
      <c r="BH23" s="697"/>
      <c r="BI23" s="697"/>
      <c r="BJ23" s="697"/>
      <c r="BK23" s="697"/>
      <c r="BL23" s="697"/>
      <c r="BM23" s="697"/>
      <c r="BN23" s="697"/>
      <c r="BO23" s="697"/>
      <c r="BP23" s="697"/>
      <c r="BQ23" s="697"/>
      <c r="BR23" s="697"/>
      <c r="BS23" s="691"/>
      <c r="BT23" s="698"/>
      <c r="BU23" s="698"/>
      <c r="BV23" s="698"/>
      <c r="BW23" s="698"/>
      <c r="BX23" s="698"/>
      <c r="BY23" s="698"/>
      <c r="BZ23" s="698"/>
      <c r="CA23" s="698"/>
      <c r="CB23" s="697"/>
      <c r="CC23" s="698"/>
      <c r="CD23" s="698"/>
      <c r="CE23" s="693"/>
      <c r="CF23" s="654"/>
      <c r="CG23" s="621"/>
      <c r="CH23" s="621"/>
      <c r="CI23" s="178"/>
      <c r="CJ23" s="178"/>
      <c r="CK23" s="178"/>
      <c r="CL23" s="178"/>
      <c r="CM23" s="178"/>
      <c r="CN23" s="674"/>
      <c r="CO23" s="621"/>
      <c r="CP23" s="654"/>
      <c r="CQ23" s="621"/>
      <c r="CR23" s="654"/>
      <c r="CS23" s="803"/>
      <c r="CT23" s="803"/>
      <c r="CU23" s="803"/>
      <c r="CV23" s="803"/>
      <c r="CW23" s="621"/>
      <c r="CX23" s="654"/>
      <c r="CY23" s="621"/>
      <c r="CZ23" s="654"/>
      <c r="DA23" s="674"/>
      <c r="DB23" s="674"/>
      <c r="DC23" s="674"/>
      <c r="DD23" s="674"/>
      <c r="DE23" s="674"/>
      <c r="DF23" s="674"/>
      <c r="DG23" s="674"/>
      <c r="DH23" s="675"/>
      <c r="DI23" s="675"/>
      <c r="DJ23" s="675"/>
      <c r="DK23" s="675"/>
      <c r="DL23" s="675"/>
      <c r="DM23" s="675"/>
      <c r="DN23" s="675"/>
      <c r="DO23" s="674"/>
      <c r="DP23" s="657"/>
      <c r="DQ23" s="657"/>
      <c r="DR23" s="656"/>
      <c r="DS23" s="656"/>
      <c r="DT23" s="656"/>
      <c r="DU23" s="656"/>
      <c r="DV23" s="656"/>
      <c r="DW23" s="657"/>
      <c r="DX23" s="656"/>
      <c r="DY23" s="656"/>
      <c r="DZ23" s="656"/>
      <c r="EA23" s="656"/>
      <c r="EB23" s="656"/>
      <c r="EC23" s="656"/>
      <c r="ED23" s="656"/>
      <c r="EE23" s="656"/>
      <c r="EF23" s="656"/>
      <c r="EG23" s="656"/>
      <c r="EH23" s="656"/>
      <c r="EI23" s="656"/>
      <c r="EJ23" s="656"/>
      <c r="EK23" s="656"/>
      <c r="EL23" s="656"/>
      <c r="EM23" s="656"/>
      <c r="EN23" s="656"/>
      <c r="EO23" s="656"/>
      <c r="EP23" s="656"/>
      <c r="EQ23" s="656"/>
      <c r="ER23" s="656"/>
      <c r="ES23" s="656"/>
      <c r="ET23" s="656"/>
      <c r="EU23" s="656"/>
      <c r="EV23" s="656"/>
      <c r="EW23" s="656"/>
      <c r="EX23" s="656"/>
      <c r="EY23" s="656"/>
      <c r="EZ23" s="656"/>
      <c r="FA23" s="656"/>
      <c r="FB23" s="656"/>
      <c r="FC23" s="656"/>
      <c r="FD23" s="656"/>
      <c r="FE23" s="656"/>
      <c r="FF23" s="656"/>
      <c r="FG23" s="656"/>
      <c r="FH23" s="656"/>
      <c r="FI23" s="656"/>
      <c r="FJ23" s="656"/>
      <c r="FK23" s="656"/>
      <c r="FL23" s="656"/>
      <c r="FM23" s="655"/>
      <c r="FN23" s="656"/>
      <c r="FO23" s="656"/>
      <c r="FP23" s="656"/>
      <c r="FQ23" s="656"/>
      <c r="FR23" s="852"/>
      <c r="FS23" s="853"/>
      <c r="FT23" s="853"/>
      <c r="FU23" s="853"/>
      <c r="FV23" s="853"/>
      <c r="FW23" s="853"/>
      <c r="FX23" s="853"/>
      <c r="FY23" s="853"/>
      <c r="FZ23" s="860"/>
      <c r="GA23" s="853"/>
      <c r="GB23" s="854"/>
      <c r="GC23" s="854"/>
      <c r="GD23" s="855"/>
      <c r="GE23" s="860"/>
      <c r="GF23" s="860"/>
      <c r="GG23" s="860"/>
      <c r="GH23" s="853"/>
      <c r="GI23" s="853"/>
      <c r="GJ23" s="863"/>
      <c r="GK23" s="854"/>
      <c r="GL23" s="860"/>
      <c r="GM23" s="854"/>
      <c r="GN23" s="854"/>
      <c r="GO23" s="854"/>
      <c r="GP23" s="858"/>
      <c r="GQ23" s="855"/>
      <c r="GR23" s="860"/>
      <c r="GS23" s="860"/>
      <c r="GT23" s="860"/>
      <c r="GU23" s="853"/>
      <c r="GV23" s="853"/>
      <c r="GW23" s="863"/>
      <c r="GX23" s="854"/>
      <c r="GY23" s="865"/>
      <c r="GZ23" s="856"/>
      <c r="HA23" s="854"/>
      <c r="HB23" s="854"/>
      <c r="HC23" s="854"/>
      <c r="HD23" s="860"/>
      <c r="HE23" s="860"/>
      <c r="HF23" s="853"/>
      <c r="HG23" s="853"/>
      <c r="HH23" s="860"/>
      <c r="HI23" s="848"/>
      <c r="HJ23" s="863"/>
      <c r="HK23" s="853"/>
      <c r="HL23" s="853"/>
      <c r="HM23" s="854"/>
      <c r="HN23" s="854"/>
      <c r="HO23" s="658"/>
      <c r="HP23" s="660"/>
      <c r="HQ23" s="660"/>
      <c r="HR23" s="660"/>
      <c r="HS23" s="660"/>
      <c r="HT23" s="660"/>
      <c r="HU23" s="660"/>
      <c r="HV23" s="660"/>
      <c r="HW23" s="660"/>
      <c r="HX23" s="660"/>
      <c r="HY23" s="661"/>
      <c r="HZ23" s="660"/>
      <c r="IA23" s="660"/>
      <c r="IB23" s="661"/>
      <c r="IC23" s="660"/>
      <c r="ID23" s="660"/>
      <c r="IE23" s="661"/>
      <c r="IF23" s="660"/>
      <c r="IG23" s="661"/>
      <c r="IH23" s="661"/>
      <c r="II23" s="660"/>
      <c r="IJ23" s="660"/>
      <c r="IK23" s="662"/>
      <c r="IL23" s="663"/>
      <c r="IM23" s="663"/>
      <c r="IN23" s="629"/>
      <c r="IO23" s="665"/>
      <c r="IP23" s="665"/>
      <c r="IQ23" s="684"/>
      <c r="IR23" s="665"/>
      <c r="IS23" s="666"/>
      <c r="IT23" s="633"/>
      <c r="IU23" s="634"/>
      <c r="IV23" s="635"/>
      <c r="IW23" s="634"/>
      <c r="IX23" s="634"/>
      <c r="IY23" s="634"/>
      <c r="IZ23" s="634"/>
      <c r="JA23" s="634"/>
      <c r="JB23" s="634"/>
      <c r="JC23" s="636"/>
      <c r="JD23" s="634"/>
      <c r="JV23" s="656"/>
      <c r="JX23" s="674"/>
      <c r="JY23" s="702"/>
      <c r="JZ23" s="1846"/>
      <c r="KA23" s="1846"/>
      <c r="KB23" s="1846"/>
      <c r="KC23" s="1846"/>
      <c r="KD23" s="1846"/>
      <c r="KE23" s="1846"/>
      <c r="KF23" s="1846"/>
      <c r="KG23" s="1846"/>
      <c r="KJ23" s="1980"/>
      <c r="KK23" s="1355"/>
    </row>
    <row r="24" spans="1:297" s="572" customFormat="1" ht="16.5" thickTop="1" thickBot="1">
      <c r="Z24" s="712"/>
      <c r="AA24" s="712"/>
      <c r="AB24" s="712"/>
      <c r="AC24" s="712"/>
      <c r="AD24" s="712"/>
      <c r="AE24" s="712"/>
      <c r="AG24" s="712"/>
      <c r="AH24" s="712"/>
      <c r="AI24" s="712"/>
      <c r="AJ24" s="712"/>
      <c r="AK24" s="712"/>
      <c r="AL24" s="712"/>
      <c r="AN24" s="712"/>
      <c r="AO24" s="712"/>
      <c r="AP24" s="712"/>
      <c r="AQ24" s="712"/>
      <c r="AR24" s="712"/>
      <c r="AS24" s="712"/>
      <c r="AT24" s="712"/>
      <c r="AU24" s="712"/>
      <c r="AV24" s="712"/>
      <c r="AW24" s="712"/>
      <c r="AX24" s="712"/>
      <c r="AY24" s="712"/>
      <c r="AZ24" s="712"/>
      <c r="BA24" s="712"/>
      <c r="BB24" s="712"/>
      <c r="BC24" s="712"/>
      <c r="BD24" s="712"/>
      <c r="BE24" s="712"/>
      <c r="BF24" s="712"/>
      <c r="BG24" s="712"/>
      <c r="BI24" s="712"/>
      <c r="BJ24" s="712"/>
      <c r="BK24" s="712"/>
      <c r="BL24" s="712"/>
      <c r="BM24" s="712"/>
      <c r="BP24" s="713"/>
      <c r="BQ24" s="651" t="s">
        <v>137</v>
      </c>
      <c r="BR24" s="652" t="s">
        <v>137</v>
      </c>
      <c r="BS24" s="651" t="s">
        <v>137</v>
      </c>
      <c r="BT24" s="652" t="s">
        <v>137</v>
      </c>
      <c r="BU24" s="651" t="s">
        <v>137</v>
      </c>
      <c r="BV24" s="652" t="s">
        <v>137</v>
      </c>
      <c r="BW24" s="713"/>
      <c r="BX24" s="713"/>
      <c r="BY24" s="713"/>
      <c r="BZ24" s="713"/>
      <c r="CA24" s="713"/>
      <c r="CB24" s="713"/>
      <c r="CC24" s="713"/>
      <c r="CD24" s="713"/>
      <c r="CE24" s="713"/>
      <c r="CF24" s="654"/>
      <c r="CG24" s="621"/>
      <c r="CH24" s="621"/>
      <c r="CI24" s="178"/>
      <c r="CJ24" s="178"/>
      <c r="CK24" s="178"/>
      <c r="CL24" s="178"/>
      <c r="CM24" s="178"/>
      <c r="CN24" s="674"/>
      <c r="CO24" s="621"/>
      <c r="CP24" s="654"/>
      <c r="CQ24" s="621"/>
      <c r="CR24" s="654"/>
      <c r="CS24" s="803"/>
      <c r="CT24" s="803"/>
      <c r="CU24" s="803"/>
      <c r="CV24" s="803"/>
      <c r="CW24" s="621"/>
      <c r="CX24" s="654"/>
      <c r="CY24" s="621"/>
      <c r="CZ24" s="654"/>
      <c r="DA24" s="674"/>
      <c r="DB24" s="674"/>
      <c r="DC24" s="674"/>
      <c r="DD24" s="674"/>
      <c r="DE24" s="674"/>
      <c r="DF24" s="674"/>
      <c r="DG24" s="674"/>
      <c r="DH24" s="675"/>
      <c r="DI24" s="675"/>
      <c r="DJ24" s="675"/>
      <c r="DK24" s="675"/>
      <c r="DL24" s="675"/>
      <c r="DM24" s="675"/>
      <c r="DN24" s="675"/>
      <c r="DO24" s="674"/>
      <c r="DP24" s="657"/>
      <c r="DQ24" s="657"/>
      <c r="DR24" s="656"/>
      <c r="DS24" s="656"/>
      <c r="DT24" s="656"/>
      <c r="DU24" s="656"/>
      <c r="DV24" s="656"/>
      <c r="DW24" s="657"/>
      <c r="DX24" s="656"/>
      <c r="DY24" s="656"/>
      <c r="DZ24" s="656"/>
      <c r="EA24" s="656"/>
      <c r="EB24" s="656"/>
      <c r="EC24" s="656"/>
      <c r="ED24" s="656"/>
      <c r="EE24" s="656"/>
      <c r="EF24" s="656"/>
      <c r="EG24" s="656"/>
      <c r="EH24" s="656"/>
      <c r="EI24" s="656"/>
      <c r="EJ24" s="656"/>
      <c r="EK24" s="656"/>
      <c r="EL24" s="656"/>
      <c r="EM24" s="656"/>
      <c r="EN24" s="656"/>
      <c r="EO24" s="656"/>
      <c r="EP24" s="656"/>
      <c r="EQ24" s="656"/>
      <c r="ER24" s="656"/>
      <c r="ES24" s="656"/>
      <c r="ET24" s="656"/>
      <c r="EU24" s="656"/>
      <c r="EV24" s="656"/>
      <c r="EW24" s="656"/>
      <c r="EX24" s="656"/>
      <c r="EY24" s="656"/>
      <c r="EZ24" s="656"/>
      <c r="FA24" s="656"/>
      <c r="FB24" s="656"/>
      <c r="FC24" s="656"/>
      <c r="FD24" s="656"/>
      <c r="FE24" s="656"/>
      <c r="FF24" s="656"/>
      <c r="FG24" s="656"/>
      <c r="FH24" s="656"/>
      <c r="FI24" s="656"/>
      <c r="FJ24" s="656"/>
      <c r="FK24" s="656"/>
      <c r="FL24" s="656"/>
      <c r="FM24" s="655"/>
      <c r="FN24" s="656"/>
      <c r="FO24" s="656"/>
      <c r="FP24" s="656"/>
      <c r="FQ24" s="656"/>
      <c r="FR24" s="852"/>
      <c r="FS24" s="853"/>
      <c r="FT24" s="853"/>
      <c r="FU24" s="853"/>
      <c r="FV24" s="853"/>
      <c r="FW24" s="853"/>
      <c r="FX24" s="853"/>
      <c r="FY24" s="853"/>
      <c r="FZ24" s="860"/>
      <c r="GA24" s="853"/>
      <c r="GB24" s="854"/>
      <c r="GC24" s="854"/>
      <c r="GD24" s="855"/>
      <c r="GE24" s="860"/>
      <c r="GF24" s="860"/>
      <c r="GG24" s="860"/>
      <c r="GH24" s="853"/>
      <c r="GI24" s="853"/>
      <c r="GJ24" s="863"/>
      <c r="GK24" s="854"/>
      <c r="GL24" s="860"/>
      <c r="GM24" s="854"/>
      <c r="GN24" s="854"/>
      <c r="GO24" s="854"/>
      <c r="GP24" s="858"/>
      <c r="GQ24" s="855"/>
      <c r="GR24" s="860"/>
      <c r="GS24" s="860"/>
      <c r="GT24" s="860"/>
      <c r="GU24" s="853"/>
      <c r="GV24" s="853"/>
      <c r="GW24" s="863"/>
      <c r="GX24" s="854"/>
      <c r="GY24" s="865"/>
      <c r="GZ24" s="856"/>
      <c r="HA24" s="854"/>
      <c r="HB24" s="854"/>
      <c r="HC24" s="854"/>
      <c r="HD24" s="860"/>
      <c r="HE24" s="860"/>
      <c r="HF24" s="853"/>
      <c r="HG24" s="853"/>
      <c r="HH24" s="860"/>
      <c r="HI24" s="848"/>
      <c r="HJ24" s="863"/>
      <c r="HK24" s="853"/>
      <c r="HL24" s="853"/>
      <c r="HM24" s="854"/>
      <c r="HN24" s="854"/>
      <c r="HO24" s="658"/>
      <c r="HP24" s="660"/>
      <c r="HQ24" s="660"/>
      <c r="HR24" s="660"/>
      <c r="HS24" s="660"/>
      <c r="HT24" s="660"/>
      <c r="HU24" s="660"/>
      <c r="HV24" s="660"/>
      <c r="HW24" s="660"/>
      <c r="HX24" s="660"/>
      <c r="HY24" s="661"/>
      <c r="HZ24" s="660"/>
      <c r="IA24" s="660"/>
      <c r="IB24" s="661"/>
      <c r="IC24" s="660"/>
      <c r="ID24" s="660"/>
      <c r="IE24" s="661"/>
      <c r="IF24" s="660"/>
      <c r="IG24" s="661"/>
      <c r="IH24" s="661"/>
      <c r="II24" s="660"/>
      <c r="IJ24" s="660"/>
      <c r="IK24" s="662"/>
      <c r="IL24" s="663"/>
      <c r="IM24" s="663"/>
      <c r="IN24" s="629"/>
      <c r="IO24" s="665"/>
      <c r="IP24" s="665"/>
      <c r="IQ24" s="684"/>
      <c r="IR24" s="665"/>
      <c r="IS24" s="666"/>
      <c r="IU24" s="634"/>
      <c r="IV24" s="635"/>
      <c r="IW24" s="634"/>
      <c r="IX24" s="634"/>
      <c r="IY24" s="634"/>
      <c r="IZ24" s="634"/>
      <c r="JA24" s="634"/>
      <c r="JB24" s="634"/>
      <c r="JC24" s="636"/>
      <c r="JD24" s="634"/>
      <c r="JE24" s="829"/>
      <c r="JV24" s="656"/>
      <c r="JX24" s="674"/>
      <c r="JY24" s="702"/>
      <c r="JZ24" s="1846"/>
      <c r="KA24" s="1846"/>
      <c r="KB24" s="1846"/>
      <c r="KC24" s="1846"/>
      <c r="KD24" s="1846"/>
      <c r="KE24" s="1846"/>
      <c r="KF24" s="1846"/>
      <c r="KG24" s="1846"/>
      <c r="KJ24" s="637"/>
    </row>
    <row r="25" spans="1:297" s="572" customFormat="1" ht="15.75" thickBot="1">
      <c r="Z25" s="712"/>
      <c r="AA25" s="712"/>
      <c r="AB25" s="712"/>
      <c r="AC25" s="712"/>
      <c r="AD25" s="712"/>
      <c r="AE25" s="712"/>
      <c r="AG25" s="712"/>
      <c r="AH25" s="712"/>
      <c r="AI25" s="712"/>
      <c r="AJ25" s="712"/>
      <c r="AK25" s="712"/>
      <c r="AL25" s="712"/>
      <c r="AN25" s="712"/>
      <c r="AO25" s="712"/>
      <c r="AP25" s="712"/>
      <c r="AQ25" s="712"/>
      <c r="AR25" s="712"/>
      <c r="AS25" s="712"/>
      <c r="AT25" s="712"/>
      <c r="AU25" s="712"/>
      <c r="AV25" s="712"/>
      <c r="AW25" s="712"/>
      <c r="AX25" s="712"/>
      <c r="AY25" s="712"/>
      <c r="AZ25" s="712"/>
      <c r="BA25" s="712"/>
      <c r="BB25" s="712"/>
      <c r="BC25" s="712"/>
      <c r="BD25" s="712"/>
      <c r="BE25" s="712"/>
      <c r="BF25" s="712"/>
      <c r="BG25" s="712"/>
      <c r="BI25" s="712"/>
      <c r="BJ25" s="712"/>
      <c r="BK25" s="712"/>
      <c r="BL25" s="712"/>
      <c r="BM25" s="712"/>
      <c r="BP25" s="714"/>
      <c r="BQ25" s="651" t="s">
        <v>123</v>
      </c>
      <c r="BR25" s="652" t="s">
        <v>1046</v>
      </c>
      <c r="BS25" s="651" t="s">
        <v>1047</v>
      </c>
      <c r="BT25" s="652" t="s">
        <v>1048</v>
      </c>
      <c r="BU25" s="651" t="s">
        <v>1049</v>
      </c>
      <c r="BV25" s="652" t="s">
        <v>1050</v>
      </c>
      <c r="BW25" s="713"/>
      <c r="BX25" s="713"/>
      <c r="BY25" s="713"/>
      <c r="CA25" s="713"/>
      <c r="CB25" s="714"/>
      <c r="CC25" s="713"/>
      <c r="CD25" s="713"/>
      <c r="CE25" s="713"/>
      <c r="CF25" s="654"/>
      <c r="CG25" s="621"/>
      <c r="CH25" s="621"/>
      <c r="CI25" s="178"/>
      <c r="CJ25" s="178"/>
      <c r="CK25" s="178"/>
      <c r="CL25" s="178"/>
      <c r="CM25" s="178"/>
      <c r="CN25" s="674"/>
      <c r="CO25" s="621"/>
      <c r="CP25" s="654"/>
      <c r="CQ25" s="621"/>
      <c r="CR25" s="654"/>
      <c r="CS25" s="803"/>
      <c r="CT25" s="803"/>
      <c r="CU25" s="803"/>
      <c r="CV25" s="803"/>
      <c r="CW25" s="621"/>
      <c r="CX25" s="654"/>
      <c r="CY25" s="621"/>
      <c r="CZ25" s="654"/>
      <c r="DA25" s="674"/>
      <c r="DB25" s="674"/>
      <c r="DC25" s="674"/>
      <c r="DD25" s="674"/>
      <c r="DE25" s="674"/>
      <c r="DF25" s="674"/>
      <c r="DG25" s="674"/>
      <c r="DH25" s="675"/>
      <c r="DI25" s="675"/>
      <c r="DJ25" s="675"/>
      <c r="DK25" s="675"/>
      <c r="DL25" s="675"/>
      <c r="DM25" s="675"/>
      <c r="DN25" s="675"/>
      <c r="DO25" s="674"/>
      <c r="DP25" s="657"/>
      <c r="DQ25" s="657"/>
      <c r="DR25" s="656"/>
      <c r="DS25" s="656"/>
      <c r="DT25" s="656"/>
      <c r="DU25" s="656"/>
      <c r="DV25" s="656"/>
      <c r="DW25" s="657"/>
      <c r="DX25" s="656"/>
      <c r="DY25" s="656"/>
      <c r="DZ25" s="656"/>
      <c r="EA25" s="656"/>
      <c r="EB25" s="656"/>
      <c r="EC25" s="656"/>
      <c r="ED25" s="656"/>
      <c r="EE25" s="656"/>
      <c r="EF25" s="656"/>
      <c r="EG25" s="656"/>
      <c r="EH25" s="656"/>
      <c r="EI25" s="656"/>
      <c r="EJ25" s="656"/>
      <c r="EK25" s="656"/>
      <c r="EL25" s="656"/>
      <c r="EM25" s="656"/>
      <c r="EN25" s="656"/>
      <c r="EO25" s="656"/>
      <c r="EP25" s="656"/>
      <c r="EQ25" s="656"/>
      <c r="ER25" s="656"/>
      <c r="ES25" s="656"/>
      <c r="ET25" s="656"/>
      <c r="EU25" s="656"/>
      <c r="EV25" s="656"/>
      <c r="EW25" s="656"/>
      <c r="EX25" s="656"/>
      <c r="EY25" s="656"/>
      <c r="EZ25" s="656"/>
      <c r="FA25" s="656"/>
      <c r="FB25" s="656"/>
      <c r="FC25" s="656"/>
      <c r="FD25" s="656"/>
      <c r="FE25" s="656"/>
      <c r="FF25" s="656"/>
      <c r="FG25" s="656"/>
      <c r="FH25" s="656"/>
      <c r="FI25" s="656"/>
      <c r="FJ25" s="656"/>
      <c r="FK25" s="656"/>
      <c r="FL25" s="656"/>
      <c r="FM25" s="655"/>
      <c r="FN25" s="656"/>
      <c r="FO25" s="656"/>
      <c r="FP25" s="656"/>
      <c r="FQ25" s="656"/>
      <c r="FR25" s="852"/>
      <c r="FS25" s="853"/>
      <c r="FT25" s="853"/>
      <c r="FU25" s="853"/>
      <c r="FV25" s="853"/>
      <c r="FW25" s="853"/>
      <c r="FX25" s="853"/>
      <c r="FY25" s="853"/>
      <c r="FZ25" s="860"/>
      <c r="GA25" s="853"/>
      <c r="GB25" s="854"/>
      <c r="GC25" s="854"/>
      <c r="GD25" s="855"/>
      <c r="GE25" s="860"/>
      <c r="GF25" s="860"/>
      <c r="GG25" s="860"/>
      <c r="GH25" s="853"/>
      <c r="GI25" s="853"/>
      <c r="GJ25" s="863"/>
      <c r="GK25" s="854"/>
      <c r="GL25" s="860"/>
      <c r="GM25" s="854"/>
      <c r="GN25" s="854"/>
      <c r="GO25" s="854"/>
      <c r="GP25" s="858"/>
      <c r="GQ25" s="850"/>
      <c r="GR25" s="860"/>
      <c r="GS25" s="860"/>
      <c r="GT25" s="860"/>
      <c r="GU25" s="853"/>
      <c r="GV25" s="853"/>
      <c r="GW25" s="863"/>
      <c r="GX25" s="854"/>
      <c r="GY25" s="865"/>
      <c r="GZ25" s="856"/>
      <c r="HA25" s="854"/>
      <c r="HB25" s="854"/>
      <c r="HC25" s="854"/>
      <c r="HD25" s="860"/>
      <c r="HE25" s="860"/>
      <c r="HF25" s="853"/>
      <c r="HG25" s="853"/>
      <c r="HH25" s="860"/>
      <c r="HI25" s="848"/>
      <c r="HJ25" s="863"/>
      <c r="HK25" s="853"/>
      <c r="HL25" s="853"/>
      <c r="HM25" s="854"/>
      <c r="HN25" s="854"/>
      <c r="HO25" s="658"/>
      <c r="HP25" s="660"/>
      <c r="HQ25" s="660"/>
      <c r="HR25" s="660"/>
      <c r="HS25" s="660"/>
      <c r="HT25" s="660"/>
      <c r="HU25" s="660"/>
      <c r="HV25" s="660"/>
      <c r="HW25" s="660"/>
      <c r="HX25" s="660"/>
      <c r="HY25" s="661"/>
      <c r="HZ25" s="660"/>
      <c r="IA25" s="660"/>
      <c r="IB25" s="661"/>
      <c r="IC25" s="660"/>
      <c r="ID25" s="660"/>
      <c r="IE25" s="661"/>
      <c r="IF25" s="660"/>
      <c r="IG25" s="661"/>
      <c r="IH25" s="661"/>
      <c r="II25" s="660"/>
      <c r="IJ25" s="660"/>
      <c r="IK25" s="662"/>
      <c r="IL25" s="663"/>
      <c r="IM25" s="663"/>
      <c r="IN25" s="629"/>
      <c r="IO25" s="665"/>
      <c r="IP25" s="665"/>
      <c r="IQ25" s="684"/>
      <c r="IR25" s="665"/>
      <c r="IS25" s="666"/>
      <c r="IU25" s="634"/>
      <c r="IV25" s="635"/>
      <c r="IW25" s="634"/>
      <c r="IX25" s="634"/>
      <c r="IY25" s="634"/>
      <c r="IZ25" s="634"/>
      <c r="JA25" s="634"/>
      <c r="JB25" s="634"/>
      <c r="JC25" s="636"/>
      <c r="JD25" s="634"/>
      <c r="JV25" s="656"/>
      <c r="JX25" s="674"/>
      <c r="JY25" s="702"/>
      <c r="JZ25" s="1846"/>
      <c r="KA25" s="1846"/>
      <c r="KB25" s="1846"/>
      <c r="KC25" s="1846"/>
      <c r="KD25" s="1846"/>
      <c r="KE25" s="1846"/>
      <c r="KF25" s="1846"/>
      <c r="KG25" s="1846"/>
      <c r="KJ25" s="637"/>
    </row>
    <row r="26" spans="1:297" s="572" customFormat="1" ht="15.75" thickBot="1">
      <c r="M26" s="679" t="s">
        <v>979</v>
      </c>
      <c r="N26" s="2006" t="s">
        <v>2766</v>
      </c>
      <c r="O26" s="2007" t="s">
        <v>2767</v>
      </c>
      <c r="P26" s="619" t="s">
        <v>2768</v>
      </c>
      <c r="Q26" s="2007" t="s">
        <v>2811</v>
      </c>
      <c r="Z26" s="712"/>
      <c r="AA26" s="712"/>
      <c r="AB26" s="712"/>
      <c r="AC26" s="712"/>
      <c r="AD26" s="712"/>
      <c r="AE26" s="712"/>
      <c r="AG26" s="712"/>
      <c r="AH26" s="712"/>
      <c r="AI26" s="712"/>
      <c r="AJ26" s="712"/>
      <c r="AK26" s="712"/>
      <c r="AL26" s="712"/>
      <c r="AN26" s="712"/>
      <c r="AO26" s="712"/>
      <c r="AP26" s="712"/>
      <c r="AQ26" s="712"/>
      <c r="AR26" s="712"/>
      <c r="AS26" s="712"/>
      <c r="AT26" s="712"/>
      <c r="AU26" s="712"/>
      <c r="AV26" s="712"/>
      <c r="AW26" s="712"/>
      <c r="AX26" s="712"/>
      <c r="AY26" s="712"/>
      <c r="AZ26" s="712"/>
      <c r="BA26" s="712"/>
      <c r="BB26" s="712"/>
      <c r="BC26" s="712"/>
      <c r="BD26" s="712"/>
      <c r="BE26" s="712"/>
      <c r="BF26" s="712"/>
      <c r="BG26" s="712"/>
      <c r="BI26" s="712"/>
      <c r="BJ26" s="712"/>
      <c r="BK26" s="712"/>
      <c r="BL26" s="712"/>
      <c r="BM26" s="712"/>
      <c r="BP26" s="713"/>
      <c r="BQ26" s="392">
        <v>2784481.81</v>
      </c>
      <c r="BR26" s="414">
        <v>5959507.2699999996</v>
      </c>
      <c r="BS26" s="392">
        <v>0</v>
      </c>
      <c r="BT26" s="414">
        <v>5959507.2699999996</v>
      </c>
      <c r="BU26" s="392">
        <v>0</v>
      </c>
      <c r="BV26" s="414">
        <v>0</v>
      </c>
      <c r="BW26" s="713"/>
      <c r="BX26" s="713"/>
      <c r="BY26" s="713"/>
      <c r="CA26" s="713"/>
      <c r="CB26" s="715"/>
      <c r="CC26" s="713"/>
      <c r="CD26" s="713"/>
      <c r="CE26" s="713"/>
      <c r="CF26" s="654"/>
      <c r="CG26" s="621"/>
      <c r="CH26" s="621"/>
      <c r="CI26" s="178"/>
      <c r="CJ26" s="178"/>
      <c r="CK26" s="178"/>
      <c r="CL26" s="178"/>
      <c r="CM26" s="178"/>
      <c r="CN26" s="674"/>
      <c r="CO26" s="621"/>
      <c r="CP26" s="654"/>
      <c r="CQ26" s="621"/>
      <c r="CR26" s="654"/>
      <c r="CS26" s="803"/>
      <c r="CT26" s="803"/>
      <c r="CU26" s="803"/>
      <c r="CV26" s="803"/>
      <c r="CW26" s="621"/>
      <c r="CX26" s="654"/>
      <c r="CY26" s="621"/>
      <c r="CZ26" s="654"/>
      <c r="DA26" s="674"/>
      <c r="DB26" s="674"/>
      <c r="DC26" s="674"/>
      <c r="DD26" s="674"/>
      <c r="DE26" s="674"/>
      <c r="DF26" s="674"/>
      <c r="DG26" s="674"/>
      <c r="DH26" s="675"/>
      <c r="DI26" s="675"/>
      <c r="DJ26" s="675"/>
      <c r="DK26" s="675"/>
      <c r="DL26" s="675"/>
      <c r="DM26" s="675"/>
      <c r="DN26" s="675"/>
      <c r="DO26" s="674"/>
      <c r="DP26" s="657"/>
      <c r="DQ26" s="657"/>
      <c r="DR26" s="656"/>
      <c r="DS26" s="656"/>
      <c r="DT26" s="656"/>
      <c r="DU26" s="656"/>
      <c r="DV26" s="656"/>
      <c r="DW26" s="657"/>
      <c r="DX26" s="656"/>
      <c r="DY26" s="656"/>
      <c r="DZ26" s="656"/>
      <c r="EA26" s="656"/>
      <c r="EB26" s="656"/>
      <c r="EC26" s="656"/>
      <c r="ED26" s="656"/>
      <c r="EE26" s="656"/>
      <c r="EF26" s="656"/>
      <c r="EG26" s="656"/>
      <c r="EH26" s="656"/>
      <c r="EI26" s="656"/>
      <c r="EJ26" s="656"/>
      <c r="EK26" s="656"/>
      <c r="EL26" s="656"/>
      <c r="EM26" s="656"/>
      <c r="EN26" s="656"/>
      <c r="EO26" s="656"/>
      <c r="EP26" s="656"/>
      <c r="EQ26" s="656"/>
      <c r="ER26" s="656"/>
      <c r="ES26" s="656"/>
      <c r="ET26" s="656"/>
      <c r="EU26" s="656"/>
      <c r="EV26" s="656"/>
      <c r="EW26" s="656"/>
      <c r="EX26" s="656"/>
      <c r="EY26" s="656"/>
      <c r="EZ26" s="656"/>
      <c r="FA26" s="656"/>
      <c r="FB26" s="656"/>
      <c r="FC26" s="656"/>
      <c r="FD26" s="656"/>
      <c r="FE26" s="656"/>
      <c r="FF26" s="656"/>
      <c r="FG26" s="656"/>
      <c r="FH26" s="656"/>
      <c r="FI26" s="656"/>
      <c r="FJ26" s="656"/>
      <c r="FK26" s="656"/>
      <c r="FL26" s="656"/>
      <c r="FM26" s="655"/>
      <c r="FN26" s="656"/>
      <c r="FO26" s="656"/>
      <c r="FP26" s="656"/>
      <c r="FQ26" s="656"/>
      <c r="FR26" s="248"/>
      <c r="FS26" s="236"/>
      <c r="FT26" s="236"/>
      <c r="FU26" s="236"/>
      <c r="FV26" s="236"/>
      <c r="FW26" s="236"/>
      <c r="FX26" s="236"/>
      <c r="FY26" s="236"/>
      <c r="FZ26" s="236"/>
      <c r="GA26" s="236"/>
      <c r="GB26" s="251"/>
      <c r="GC26" s="251"/>
      <c r="GD26" s="252"/>
      <c r="GE26" s="236"/>
      <c r="GF26" s="236"/>
      <c r="GG26" s="236"/>
      <c r="GH26" s="236"/>
      <c r="GI26" s="236"/>
      <c r="GJ26" s="251"/>
      <c r="GK26" s="251"/>
      <c r="GL26" s="236"/>
      <c r="GM26" s="872"/>
      <c r="GN26" s="873"/>
      <c r="GO26" s="873"/>
      <c r="GP26" s="675"/>
      <c r="GQ26" s="252"/>
      <c r="GR26" s="236"/>
      <c r="GS26" s="236"/>
      <c r="GT26" s="236"/>
      <c r="GU26" s="236"/>
      <c r="GV26" s="236"/>
      <c r="GW26" s="251"/>
      <c r="GX26" s="251"/>
      <c r="GY26" s="253"/>
      <c r="GZ26" s="253"/>
      <c r="HA26" s="251"/>
      <c r="HB26" s="251"/>
      <c r="HC26" s="248"/>
      <c r="HD26" s="236"/>
      <c r="HE26" s="236"/>
      <c r="HF26" s="236"/>
      <c r="HG26" s="236"/>
      <c r="HH26" s="236"/>
      <c r="HI26" s="251"/>
      <c r="HJ26" s="251"/>
      <c r="HK26" s="236"/>
      <c r="HL26" s="236"/>
      <c r="HM26" s="251"/>
      <c r="HN26" s="251"/>
      <c r="HO26" s="658"/>
      <c r="HP26" s="659"/>
      <c r="HQ26" s="659"/>
      <c r="HR26" s="659"/>
      <c r="HS26" s="659"/>
      <c r="HT26" s="660"/>
      <c r="HU26" s="660"/>
      <c r="HV26" s="660"/>
      <c r="HW26" s="660"/>
      <c r="HX26" s="660"/>
      <c r="HY26" s="661"/>
      <c r="HZ26" s="660"/>
      <c r="IA26" s="660"/>
      <c r="IB26" s="661"/>
      <c r="IC26" s="660"/>
      <c r="ID26" s="660"/>
      <c r="IE26" s="661"/>
      <c r="IF26" s="660"/>
      <c r="IG26" s="661"/>
      <c r="IH26" s="661"/>
      <c r="II26" s="660"/>
      <c r="IJ26" s="660"/>
      <c r="IK26" s="662"/>
      <c r="IL26" s="663"/>
      <c r="IM26" s="663"/>
      <c r="IN26" s="629"/>
      <c r="IO26" s="665"/>
      <c r="IP26" s="665"/>
      <c r="IQ26" s="684"/>
      <c r="IR26" s="665"/>
      <c r="IS26" s="666"/>
      <c r="IU26" s="634"/>
      <c r="IV26" s="635"/>
      <c r="IW26" s="634"/>
      <c r="IX26" s="634"/>
      <c r="IY26" s="634"/>
      <c r="IZ26" s="634"/>
      <c r="JA26" s="634"/>
      <c r="JB26" s="634"/>
      <c r="JC26" s="636"/>
      <c r="JD26" s="634"/>
      <c r="JI26" s="525" t="s">
        <v>791</v>
      </c>
      <c r="JJ26" s="525"/>
      <c r="JK26" s="525" t="s">
        <v>792</v>
      </c>
      <c r="JL26" s="525" t="s">
        <v>794</v>
      </c>
      <c r="JM26" s="525"/>
      <c r="JV26" s="656"/>
      <c r="JX26" s="674"/>
      <c r="JY26" s="702"/>
      <c r="JZ26" s="1846"/>
      <c r="KA26" s="1846"/>
      <c r="KB26" s="1846"/>
      <c r="KC26" s="1846"/>
      <c r="KD26" s="1846"/>
      <c r="KE26" s="1846"/>
      <c r="KF26" s="1846"/>
      <c r="KG26" s="1846"/>
      <c r="KJ26" s="637"/>
    </row>
    <row r="27" spans="1:297" s="572" customFormat="1" ht="16.5" thickTop="1" thickBot="1">
      <c r="M27" s="688" t="s">
        <v>72</v>
      </c>
      <c r="N27" s="2008"/>
      <c r="O27" s="2008"/>
      <c r="P27" s="2008"/>
      <c r="Q27" s="2008"/>
      <c r="AF27" s="712"/>
      <c r="AG27" s="712"/>
      <c r="AH27" s="712"/>
      <c r="AI27" s="712"/>
      <c r="AJ27" s="712"/>
      <c r="AK27" s="712"/>
      <c r="AL27" s="712"/>
      <c r="AN27" s="712"/>
      <c r="AO27" s="712"/>
      <c r="AP27" s="712"/>
      <c r="AQ27" s="712"/>
      <c r="BI27" s="712"/>
      <c r="BJ27" s="712"/>
      <c r="BK27" s="712"/>
      <c r="BL27" s="712"/>
      <c r="BM27" s="712"/>
      <c r="BP27" s="713"/>
      <c r="BR27" s="713"/>
      <c r="BS27" s="713"/>
      <c r="BT27" s="713"/>
      <c r="BU27" s="713"/>
      <c r="BV27" s="713"/>
      <c r="BW27" s="713"/>
      <c r="BX27" s="713"/>
      <c r="BY27" s="713"/>
      <c r="CA27" s="713"/>
      <c r="CB27" s="713"/>
      <c r="CC27" s="713"/>
      <c r="CD27" s="713"/>
      <c r="CE27" s="713"/>
      <c r="CF27" s="654"/>
      <c r="CG27" s="621"/>
      <c r="CH27" s="621"/>
      <c r="CI27" s="178"/>
      <c r="CJ27" s="178"/>
      <c r="CK27" s="178"/>
      <c r="CL27" s="178"/>
      <c r="CM27" s="178"/>
      <c r="CN27" s="674"/>
      <c r="CO27" s="621"/>
      <c r="CP27" s="654"/>
      <c r="CQ27" s="621"/>
      <c r="CR27" s="654"/>
      <c r="CS27" s="803"/>
      <c r="CT27" s="803"/>
      <c r="CU27" s="803"/>
      <c r="CV27" s="803"/>
      <c r="CW27" s="621"/>
      <c r="CX27" s="654"/>
      <c r="CY27" s="621"/>
      <c r="CZ27" s="654"/>
      <c r="DA27" s="674"/>
      <c r="DB27" s="674"/>
      <c r="DC27" s="674"/>
      <c r="DD27" s="674"/>
      <c r="DE27" s="674"/>
      <c r="DF27" s="674"/>
      <c r="DG27" s="674"/>
      <c r="DH27" s="675"/>
      <c r="DI27" s="675"/>
      <c r="DJ27" s="675"/>
      <c r="DK27" s="675"/>
      <c r="DL27" s="675"/>
      <c r="DM27" s="675"/>
      <c r="DN27" s="675"/>
      <c r="DO27" s="674"/>
      <c r="DP27" s="657"/>
      <c r="DQ27" s="657"/>
      <c r="DR27" s="656"/>
      <c r="DS27" s="656"/>
      <c r="DT27" s="656"/>
      <c r="DU27" s="656"/>
      <c r="DV27" s="656"/>
      <c r="DW27" s="657"/>
      <c r="DX27" s="656"/>
      <c r="DY27" s="656"/>
      <c r="DZ27" s="656"/>
      <c r="EA27" s="656"/>
      <c r="EB27" s="656"/>
      <c r="EC27" s="656"/>
      <c r="ED27" s="656"/>
      <c r="EE27" s="656"/>
      <c r="EF27" s="656"/>
      <c r="EG27" s="656"/>
      <c r="EH27" s="656"/>
      <c r="EI27" s="656"/>
      <c r="EJ27" s="656"/>
      <c r="EK27" s="656"/>
      <c r="EL27" s="656"/>
      <c r="EM27" s="656"/>
      <c r="EN27" s="656"/>
      <c r="EO27" s="656"/>
      <c r="EP27" s="656"/>
      <c r="EQ27" s="656"/>
      <c r="ER27" s="656"/>
      <c r="ES27" s="656"/>
      <c r="ET27" s="656"/>
      <c r="EU27" s="656"/>
      <c r="EV27" s="656"/>
      <c r="EW27" s="656"/>
      <c r="EX27" s="656"/>
      <c r="EY27" s="656"/>
      <c r="EZ27" s="656"/>
      <c r="FA27" s="656"/>
      <c r="FB27" s="656"/>
      <c r="FC27" s="656"/>
      <c r="FD27" s="656"/>
      <c r="FE27" s="656"/>
      <c r="FF27" s="656"/>
      <c r="FG27" s="656"/>
      <c r="FH27" s="656"/>
      <c r="FI27" s="656"/>
      <c r="FJ27" s="656"/>
      <c r="FK27" s="656"/>
      <c r="FL27" s="656"/>
      <c r="FM27" s="655"/>
      <c r="FN27" s="656"/>
      <c r="FO27" s="656"/>
      <c r="FP27" s="656"/>
      <c r="FQ27" s="656"/>
      <c r="FR27" s="248"/>
      <c r="FS27" s="236"/>
      <c r="FT27" s="236"/>
      <c r="FU27" s="236"/>
      <c r="FV27" s="236"/>
      <c r="FW27" s="236"/>
      <c r="FX27" s="236"/>
      <c r="FY27" s="236"/>
      <c r="FZ27" s="236"/>
      <c r="GA27" s="236"/>
      <c r="GB27" s="251"/>
      <c r="GC27" s="251"/>
      <c r="GD27" s="252"/>
      <c r="GE27" s="236"/>
      <c r="GF27" s="236"/>
      <c r="GG27" s="236"/>
      <c r="GH27" s="236"/>
      <c r="GI27" s="236"/>
      <c r="GJ27" s="251"/>
      <c r="GK27" s="251"/>
      <c r="GL27" s="236"/>
      <c r="GM27" s="236"/>
      <c r="GN27" s="251"/>
      <c r="GO27" s="251"/>
      <c r="GP27" s="675"/>
      <c r="GQ27" s="252"/>
      <c r="GR27" s="236"/>
      <c r="GS27" s="236"/>
      <c r="GT27" s="236"/>
      <c r="GU27" s="236"/>
      <c r="GV27" s="236"/>
      <c r="GW27" s="251"/>
      <c r="GX27" s="251"/>
      <c r="GY27" s="253"/>
      <c r="GZ27" s="253"/>
      <c r="HA27" s="251"/>
      <c r="HB27" s="251"/>
      <c r="HC27" s="248"/>
      <c r="HD27" s="236"/>
      <c r="HE27" s="236"/>
      <c r="HF27" s="236"/>
      <c r="HG27" s="236"/>
      <c r="HH27" s="236"/>
      <c r="HI27" s="251"/>
      <c r="HJ27" s="251"/>
      <c r="HK27" s="236"/>
      <c r="HL27" s="236"/>
      <c r="HM27" s="251"/>
      <c r="HN27" s="251"/>
      <c r="HO27" s="658"/>
      <c r="HP27" s="659"/>
      <c r="HQ27" s="659"/>
      <c r="HR27" s="659"/>
      <c r="HS27" s="659"/>
      <c r="HT27" s="660"/>
      <c r="HU27" s="660"/>
      <c r="HV27" s="660"/>
      <c r="HW27" s="660"/>
      <c r="HX27" s="660"/>
      <c r="HY27" s="661"/>
      <c r="HZ27" s="660"/>
      <c r="IA27" s="660"/>
      <c r="IB27" s="661"/>
      <c r="IC27" s="660"/>
      <c r="ID27" s="660"/>
      <c r="IE27" s="661"/>
      <c r="IF27" s="660"/>
      <c r="IG27" s="661"/>
      <c r="IH27" s="661"/>
      <c r="II27" s="660"/>
      <c r="IJ27" s="660"/>
      <c r="IK27" s="662"/>
      <c r="IL27" s="663"/>
      <c r="IM27" s="663"/>
      <c r="IN27" s="629"/>
      <c r="IO27" s="665"/>
      <c r="IP27" s="665"/>
      <c r="IQ27" s="684"/>
      <c r="IR27" s="665"/>
      <c r="IS27" s="666"/>
      <c r="IU27" s="634"/>
      <c r="IV27" s="635"/>
      <c r="IW27" s="634"/>
      <c r="IX27" s="634"/>
      <c r="IY27" s="634"/>
      <c r="IZ27" s="634"/>
      <c r="JA27" s="634"/>
      <c r="JB27" s="634"/>
      <c r="JC27" s="636"/>
      <c r="JD27" s="634"/>
      <c r="JV27" s="656"/>
      <c r="JX27" s="674"/>
      <c r="JY27" s="702"/>
      <c r="JZ27" s="1846"/>
      <c r="KA27" s="1846"/>
      <c r="KB27" s="1846"/>
      <c r="KC27" s="1846"/>
      <c r="KD27" s="1846"/>
      <c r="KE27" s="1846"/>
      <c r="KF27" s="1846"/>
      <c r="KG27" s="1846"/>
      <c r="KJ27" s="637"/>
    </row>
    <row r="28" spans="1:297" s="572" customFormat="1" ht="15.75" thickBot="1">
      <c r="M28" s="688" t="s">
        <v>73</v>
      </c>
      <c r="N28" s="392"/>
      <c r="O28" s="393"/>
      <c r="P28" s="392"/>
      <c r="Q28" s="393"/>
      <c r="AN28" s="712"/>
      <c r="AO28" s="712"/>
      <c r="AP28" s="712"/>
      <c r="AQ28" s="712"/>
      <c r="BI28" s="712"/>
      <c r="BJ28" s="712"/>
      <c r="BK28" s="712"/>
      <c r="BL28" s="712"/>
      <c r="BM28" s="712"/>
      <c r="BP28" s="713"/>
      <c r="BR28" s="713"/>
      <c r="BS28" s="713"/>
      <c r="BT28" s="713"/>
      <c r="BU28" s="713"/>
      <c r="BV28" s="713"/>
      <c r="BW28" s="713"/>
      <c r="BX28" s="713"/>
      <c r="BY28" s="713"/>
      <c r="CA28" s="713"/>
      <c r="CB28" s="713"/>
      <c r="CC28" s="713"/>
      <c r="CD28" s="713"/>
      <c r="CE28" s="713"/>
      <c r="CF28" s="654"/>
      <c r="CG28" s="621"/>
      <c r="CH28" s="621"/>
      <c r="CI28" s="178"/>
      <c r="CJ28" s="178"/>
      <c r="CK28" s="178"/>
      <c r="CL28" s="178"/>
      <c r="CM28" s="178"/>
      <c r="CN28" s="674"/>
      <c r="CO28" s="621"/>
      <c r="CP28" s="654"/>
      <c r="CQ28" s="621"/>
      <c r="CR28" s="654"/>
      <c r="CS28" s="803"/>
      <c r="CT28" s="803"/>
      <c r="CU28" s="803"/>
      <c r="CV28" s="803"/>
      <c r="CW28" s="621"/>
      <c r="CX28" s="654"/>
      <c r="CY28" s="621"/>
      <c r="CZ28" s="654"/>
      <c r="DA28" s="674"/>
      <c r="DB28" s="674"/>
      <c r="DC28" s="674"/>
      <c r="DD28" s="674"/>
      <c r="DE28" s="674"/>
      <c r="DF28" s="674"/>
      <c r="DG28" s="674"/>
      <c r="DH28" s="675"/>
      <c r="DI28" s="675"/>
      <c r="DJ28" s="675"/>
      <c r="DK28" s="675"/>
      <c r="DL28" s="675"/>
      <c r="DM28" s="675"/>
      <c r="DN28" s="675"/>
      <c r="DO28" s="674"/>
      <c r="DP28" s="657"/>
      <c r="DQ28" s="657"/>
      <c r="DR28" s="656"/>
      <c r="DS28" s="656"/>
      <c r="DT28" s="656"/>
      <c r="DU28" s="656"/>
      <c r="DV28" s="656"/>
      <c r="DW28" s="657"/>
      <c r="DX28" s="656"/>
      <c r="DY28" s="656"/>
      <c r="DZ28" s="656"/>
      <c r="EA28" s="656"/>
      <c r="EB28" s="656"/>
      <c r="EC28" s="656"/>
      <c r="ED28" s="656"/>
      <c r="EE28" s="656"/>
      <c r="EF28" s="656"/>
      <c r="EG28" s="656"/>
      <c r="EH28" s="656"/>
      <c r="EI28" s="656"/>
      <c r="EJ28" s="656"/>
      <c r="EK28" s="656"/>
      <c r="EL28" s="656"/>
      <c r="EM28" s="656"/>
      <c r="EN28" s="656"/>
      <c r="EO28" s="656"/>
      <c r="EP28" s="656"/>
      <c r="EQ28" s="656"/>
      <c r="ER28" s="656"/>
      <c r="ES28" s="656"/>
      <c r="ET28" s="656"/>
      <c r="EU28" s="656"/>
      <c r="EV28" s="656"/>
      <c r="EW28" s="656"/>
      <c r="EX28" s="656"/>
      <c r="EY28" s="656"/>
      <c r="EZ28" s="656"/>
      <c r="FA28" s="656"/>
      <c r="FB28" s="656"/>
      <c r="FC28" s="656"/>
      <c r="FD28" s="656"/>
      <c r="FE28" s="656"/>
      <c r="FF28" s="656"/>
      <c r="FG28" s="656"/>
      <c r="FH28" s="656"/>
      <c r="FI28" s="656"/>
      <c r="FJ28" s="656"/>
      <c r="FK28" s="656"/>
      <c r="FL28" s="656"/>
      <c r="FM28" s="655"/>
      <c r="FN28" s="656"/>
      <c r="FO28" s="656"/>
      <c r="FP28" s="656"/>
      <c r="FQ28" s="656"/>
      <c r="FR28" s="236"/>
      <c r="FS28" s="236"/>
      <c r="FT28" s="236"/>
      <c r="FU28" s="236"/>
      <c r="FV28" s="236"/>
      <c r="FW28" s="236"/>
      <c r="FX28" s="236"/>
      <c r="FY28" s="236"/>
      <c r="FZ28" s="236"/>
      <c r="GA28" s="236"/>
      <c r="GB28" s="236"/>
      <c r="GC28" s="236"/>
      <c r="GD28" s="252"/>
      <c r="GE28" s="236"/>
      <c r="GF28" s="236"/>
      <c r="GG28" s="236"/>
      <c r="GH28" s="236"/>
      <c r="GI28" s="236"/>
      <c r="GJ28" s="236"/>
      <c r="GK28" s="236"/>
      <c r="GL28" s="236"/>
      <c r="GM28" s="236"/>
      <c r="GN28" s="236"/>
      <c r="GO28" s="236"/>
      <c r="GP28" s="675"/>
      <c r="GQ28" s="252"/>
      <c r="GR28" s="236"/>
      <c r="GS28" s="236"/>
      <c r="GT28" s="236"/>
      <c r="GU28" s="236"/>
      <c r="GV28" s="236"/>
      <c r="GW28" s="251"/>
      <c r="GX28" s="251"/>
      <c r="GY28" s="253"/>
      <c r="GZ28" s="253"/>
      <c r="HA28" s="251"/>
      <c r="HB28" s="251"/>
      <c r="HC28" s="236"/>
      <c r="HD28" s="236"/>
      <c r="HE28" s="236"/>
      <c r="HF28" s="236"/>
      <c r="HG28" s="236"/>
      <c r="HH28" s="236"/>
      <c r="HI28" s="251"/>
      <c r="HJ28" s="251"/>
      <c r="HK28" s="236"/>
      <c r="HL28" s="236"/>
      <c r="HM28" s="251"/>
      <c r="HN28" s="251"/>
      <c r="HO28" s="658"/>
      <c r="HP28" s="659"/>
      <c r="HQ28" s="659"/>
      <c r="HR28" s="659"/>
      <c r="HS28" s="659"/>
      <c r="HT28" s="660"/>
      <c r="HU28" s="660"/>
      <c r="HV28" s="660"/>
      <c r="HW28" s="660"/>
      <c r="HX28" s="660"/>
      <c r="HY28" s="661"/>
      <c r="HZ28" s="660"/>
      <c r="IA28" s="660"/>
      <c r="IB28" s="661"/>
      <c r="IC28" s="660"/>
      <c r="ID28" s="660"/>
      <c r="IE28" s="661"/>
      <c r="IF28" s="660"/>
      <c r="IG28" s="661"/>
      <c r="IH28" s="661"/>
      <c r="II28" s="660"/>
      <c r="IJ28" s="660"/>
      <c r="IK28" s="662"/>
      <c r="IL28" s="663"/>
      <c r="IM28" s="663"/>
      <c r="IN28" s="629"/>
      <c r="IO28" s="665"/>
      <c r="IP28" s="665"/>
      <c r="IQ28" s="684"/>
      <c r="IR28" s="665"/>
      <c r="IS28" s="666"/>
      <c r="IU28" s="634"/>
      <c r="IV28" s="635"/>
      <c r="IW28" s="634"/>
      <c r="IX28" s="634"/>
      <c r="IY28" s="634"/>
      <c r="IZ28" s="634"/>
      <c r="JA28" s="634"/>
      <c r="JB28" s="634"/>
      <c r="JC28" s="636"/>
      <c r="JD28" s="634"/>
      <c r="JV28" s="656"/>
      <c r="JX28" s="674"/>
      <c r="JY28" s="702"/>
      <c r="JZ28" s="1846"/>
      <c r="KA28" s="1846"/>
      <c r="KB28" s="1846"/>
      <c r="KC28" s="1846"/>
      <c r="KD28" s="1846"/>
      <c r="KE28" s="1846"/>
      <c r="KF28" s="1846"/>
      <c r="KG28" s="1846"/>
      <c r="KJ28" s="637"/>
    </row>
    <row r="29" spans="1:297" s="572" customFormat="1" ht="15.75" thickBot="1">
      <c r="M29" s="688" t="s">
        <v>74</v>
      </c>
      <c r="N29" s="392"/>
      <c r="O29" s="393"/>
      <c r="P29" s="392"/>
      <c r="Q29" s="393"/>
      <c r="BI29" s="712"/>
      <c r="BJ29" s="712"/>
      <c r="BK29" s="712"/>
      <c r="BL29" s="712"/>
      <c r="BP29" s="713"/>
      <c r="BR29" s="713"/>
      <c r="BS29" s="713"/>
      <c r="BT29" s="713"/>
      <c r="BU29" s="713"/>
      <c r="BV29" s="713"/>
      <c r="BW29" s="713"/>
      <c r="BX29" s="713"/>
      <c r="BY29" s="713"/>
      <c r="CA29" s="713"/>
      <c r="CB29" s="713"/>
      <c r="CC29" s="713"/>
      <c r="CD29" s="713"/>
      <c r="CE29" s="713"/>
      <c r="CF29" s="654"/>
      <c r="CG29" s="621"/>
      <c r="CH29" s="621"/>
      <c r="CI29" s="178"/>
      <c r="CJ29" s="178"/>
      <c r="CK29" s="178"/>
      <c r="CL29" s="178"/>
      <c r="CM29" s="178"/>
      <c r="CN29" s="674"/>
      <c r="CO29" s="621"/>
      <c r="CP29" s="654"/>
      <c r="CQ29" s="621"/>
      <c r="CR29" s="654"/>
      <c r="CS29" s="803"/>
      <c r="CT29" s="803"/>
      <c r="CU29" s="803"/>
      <c r="CV29" s="803"/>
      <c r="CW29" s="621"/>
      <c r="CX29" s="654"/>
      <c r="CY29" s="621"/>
      <c r="CZ29" s="654"/>
      <c r="DA29" s="674"/>
      <c r="DB29" s="674"/>
      <c r="DC29" s="674"/>
      <c r="DD29" s="674"/>
      <c r="DE29" s="674"/>
      <c r="DF29" s="674"/>
      <c r="DG29" s="674"/>
      <c r="DH29" s="675"/>
      <c r="DI29" s="675"/>
      <c r="DJ29" s="675"/>
      <c r="DK29" s="675"/>
      <c r="DL29" s="675"/>
      <c r="DM29" s="675"/>
      <c r="DN29" s="675"/>
      <c r="DO29" s="674"/>
      <c r="DP29" s="657"/>
      <c r="DQ29" s="657"/>
      <c r="DR29" s="656"/>
      <c r="DS29" s="656"/>
      <c r="DT29" s="656"/>
      <c r="DU29" s="656"/>
      <c r="DV29" s="656"/>
      <c r="DW29" s="657"/>
      <c r="DX29" s="656"/>
      <c r="DY29" s="656"/>
      <c r="DZ29" s="656"/>
      <c r="EA29" s="656"/>
      <c r="EB29" s="656"/>
      <c r="EC29" s="656"/>
      <c r="ED29" s="656"/>
      <c r="EE29" s="656"/>
      <c r="EF29" s="656"/>
      <c r="EG29" s="656"/>
      <c r="EH29" s="656"/>
      <c r="EI29" s="656"/>
      <c r="EJ29" s="656"/>
      <c r="EK29" s="656"/>
      <c r="EL29" s="656"/>
      <c r="EM29" s="656"/>
      <c r="EN29" s="656"/>
      <c r="EO29" s="656"/>
      <c r="EP29" s="656"/>
      <c r="EQ29" s="656"/>
      <c r="ER29" s="656"/>
      <c r="ES29" s="656"/>
      <c r="ET29" s="656"/>
      <c r="EU29" s="656"/>
      <c r="EV29" s="656"/>
      <c r="EW29" s="656"/>
      <c r="EX29" s="656"/>
      <c r="EY29" s="656"/>
      <c r="EZ29" s="656"/>
      <c r="FA29" s="656"/>
      <c r="FB29" s="656"/>
      <c r="FC29" s="656"/>
      <c r="FD29" s="656"/>
      <c r="FE29" s="656"/>
      <c r="FF29" s="656"/>
      <c r="FG29" s="656"/>
      <c r="FH29" s="656"/>
      <c r="FI29" s="656"/>
      <c r="FJ29" s="656"/>
      <c r="FK29" s="656"/>
      <c r="FL29" s="656"/>
      <c r="FM29" s="655"/>
      <c r="FN29" s="656"/>
      <c r="FO29" s="656"/>
      <c r="FP29" s="656"/>
      <c r="FQ29" s="656"/>
      <c r="FR29" s="236"/>
      <c r="FS29" s="236"/>
      <c r="FT29" s="236"/>
      <c r="FU29" s="236"/>
      <c r="FV29" s="236"/>
      <c r="FW29" s="236"/>
      <c r="FX29" s="236"/>
      <c r="FY29" s="236"/>
      <c r="FZ29" s="236"/>
      <c r="GA29" s="236"/>
      <c r="GB29" s="236"/>
      <c r="GC29" s="236"/>
      <c r="GD29" s="637"/>
      <c r="GE29" s="236"/>
      <c r="GF29" s="236"/>
      <c r="GG29" s="236"/>
      <c r="GH29" s="236"/>
      <c r="GI29" s="236"/>
      <c r="GJ29" s="236"/>
      <c r="GK29" s="236"/>
      <c r="GL29" s="236"/>
      <c r="GM29" s="236"/>
      <c r="GN29" s="236"/>
      <c r="GO29" s="236"/>
      <c r="GP29" s="675"/>
      <c r="GQ29" s="252"/>
      <c r="GR29" s="236"/>
      <c r="GS29" s="236"/>
      <c r="GT29" s="236"/>
      <c r="GU29" s="236"/>
      <c r="GV29" s="236"/>
      <c r="GW29" s="236"/>
      <c r="GX29" s="236"/>
      <c r="GY29" s="236"/>
      <c r="GZ29" s="236"/>
      <c r="HA29" s="236"/>
      <c r="HB29" s="236"/>
      <c r="HC29" s="236"/>
      <c r="HD29" s="236"/>
      <c r="HE29" s="236"/>
      <c r="HF29" s="236"/>
      <c r="HG29" s="236"/>
      <c r="HH29" s="236"/>
      <c r="HI29" s="236"/>
      <c r="HJ29" s="236"/>
      <c r="HK29" s="236"/>
      <c r="HL29" s="236"/>
      <c r="HM29" s="236"/>
      <c r="HN29" s="236"/>
      <c r="HO29" s="658"/>
      <c r="HP29" s="659"/>
      <c r="HQ29" s="659"/>
      <c r="HR29" s="659"/>
      <c r="HS29" s="659"/>
      <c r="HT29" s="660"/>
      <c r="HU29" s="660"/>
      <c r="HV29" s="660"/>
      <c r="HW29" s="660"/>
      <c r="HX29" s="660"/>
      <c r="HY29" s="661"/>
      <c r="HZ29" s="660"/>
      <c r="IA29" s="660"/>
      <c r="IB29" s="661"/>
      <c r="IC29" s="660"/>
      <c r="ID29" s="660"/>
      <c r="IE29" s="661"/>
      <c r="IF29" s="660"/>
      <c r="IG29" s="661"/>
      <c r="IH29" s="661"/>
      <c r="II29" s="660"/>
      <c r="IJ29" s="660"/>
      <c r="IK29" s="662"/>
      <c r="IL29" s="663"/>
      <c r="IM29" s="663"/>
      <c r="IN29" s="629"/>
      <c r="IO29" s="665"/>
      <c r="IP29" s="665"/>
      <c r="IQ29" s="684"/>
      <c r="IR29" s="665"/>
      <c r="IS29" s="666"/>
      <c r="IU29" s="634"/>
      <c r="IV29" s="635"/>
      <c r="IW29" s="634"/>
      <c r="IX29" s="634"/>
      <c r="IY29" s="634"/>
      <c r="IZ29" s="634"/>
      <c r="JA29" s="634"/>
      <c r="JB29" s="634"/>
      <c r="JC29" s="636"/>
      <c r="JD29" s="634"/>
      <c r="JV29" s="656"/>
      <c r="JX29" s="674"/>
      <c r="JY29" s="702"/>
      <c r="JZ29" s="1846"/>
      <c r="KA29" s="1846"/>
      <c r="KB29" s="1846"/>
      <c r="KC29" s="1846"/>
      <c r="KD29" s="1846"/>
      <c r="KE29" s="1846"/>
      <c r="KF29" s="1846"/>
      <c r="KG29" s="1846"/>
      <c r="KJ29" s="637"/>
    </row>
    <row r="30" spans="1:297" s="572" customFormat="1" ht="15.75" thickBot="1">
      <c r="M30" s="688" t="s">
        <v>75</v>
      </c>
      <c r="N30" s="392"/>
      <c r="O30" s="393"/>
      <c r="P30" s="392"/>
      <c r="Q30" s="393"/>
      <c r="BI30" s="712"/>
      <c r="BJ30" s="712"/>
      <c r="BK30" s="712"/>
      <c r="BL30" s="712"/>
      <c r="BP30" s="713"/>
      <c r="BR30" s="713"/>
      <c r="BS30" s="713"/>
      <c r="BT30" s="713"/>
      <c r="BU30" s="713"/>
      <c r="BV30" s="713"/>
      <c r="BW30" s="713"/>
      <c r="BX30" s="713"/>
      <c r="BY30" s="713"/>
      <c r="CA30" s="713"/>
      <c r="CB30" s="713"/>
      <c r="CC30" s="713"/>
      <c r="CD30" s="713"/>
      <c r="CE30" s="713"/>
      <c r="CF30" s="654"/>
      <c r="CG30" s="621"/>
      <c r="CH30" s="621"/>
      <c r="CI30" s="178"/>
      <c r="CJ30" s="178"/>
      <c r="CK30" s="178"/>
      <c r="CL30" s="178"/>
      <c r="CM30" s="178"/>
      <c r="CN30" s="674"/>
      <c r="CO30" s="621"/>
      <c r="CP30" s="654"/>
      <c r="CQ30" s="621"/>
      <c r="CR30" s="654"/>
      <c r="CS30" s="803"/>
      <c r="CT30" s="803"/>
      <c r="CU30" s="803"/>
      <c r="CV30" s="803"/>
      <c r="CW30" s="621"/>
      <c r="CX30" s="654"/>
      <c r="CY30" s="621"/>
      <c r="CZ30" s="654"/>
      <c r="DA30" s="674"/>
      <c r="DB30" s="674"/>
      <c r="DC30" s="674"/>
      <c r="DD30" s="674"/>
      <c r="DE30" s="674"/>
      <c r="DF30" s="674"/>
      <c r="DG30" s="674"/>
      <c r="DH30" s="675"/>
      <c r="DI30" s="675"/>
      <c r="DJ30" s="675"/>
      <c r="DK30" s="675"/>
      <c r="DL30" s="675"/>
      <c r="DM30" s="675"/>
      <c r="DN30" s="675"/>
      <c r="DO30" s="674"/>
      <c r="DP30" s="657"/>
      <c r="DQ30" s="657"/>
      <c r="DR30" s="656"/>
      <c r="DS30" s="656"/>
      <c r="DT30" s="656"/>
      <c r="DU30" s="656"/>
      <c r="DV30" s="656"/>
      <c r="DW30" s="657"/>
      <c r="DX30" s="656"/>
      <c r="DY30" s="656"/>
      <c r="DZ30" s="656"/>
      <c r="EA30" s="656"/>
      <c r="EB30" s="656"/>
      <c r="EC30" s="656"/>
      <c r="ED30" s="656"/>
      <c r="EE30" s="656"/>
      <c r="EF30" s="656"/>
      <c r="EG30" s="656"/>
      <c r="EH30" s="656"/>
      <c r="EI30" s="656"/>
      <c r="EJ30" s="656"/>
      <c r="EK30" s="656"/>
      <c r="EL30" s="656"/>
      <c r="EM30" s="656"/>
      <c r="EN30" s="656"/>
      <c r="EO30" s="656"/>
      <c r="EP30" s="656"/>
      <c r="EQ30" s="656"/>
      <c r="ER30" s="656"/>
      <c r="ES30" s="656"/>
      <c r="ET30" s="656"/>
      <c r="EU30" s="656"/>
      <c r="EV30" s="656"/>
      <c r="EW30" s="656"/>
      <c r="EX30" s="656"/>
      <c r="EY30" s="656"/>
      <c r="EZ30" s="656"/>
      <c r="FA30" s="656"/>
      <c r="FB30" s="656"/>
      <c r="FC30" s="656"/>
      <c r="FD30" s="656"/>
      <c r="FE30" s="656"/>
      <c r="FF30" s="656"/>
      <c r="FG30" s="656"/>
      <c r="FH30" s="656"/>
      <c r="FI30" s="656"/>
      <c r="FJ30" s="656"/>
      <c r="FK30" s="656"/>
      <c r="FL30" s="656"/>
      <c r="FM30" s="655"/>
      <c r="FN30" s="656"/>
      <c r="FO30" s="656"/>
      <c r="FP30" s="656"/>
      <c r="FQ30" s="656"/>
      <c r="FR30" s="236"/>
      <c r="FS30" s="236"/>
      <c r="FT30" s="236"/>
      <c r="FU30" s="236"/>
      <c r="FV30" s="236"/>
      <c r="FW30" s="236"/>
      <c r="FX30" s="236"/>
      <c r="FY30" s="236"/>
      <c r="FZ30" s="236"/>
      <c r="GA30" s="701"/>
      <c r="GB30" s="675"/>
      <c r="GC30" s="675"/>
      <c r="GD30" s="702"/>
      <c r="GE30" s="236"/>
      <c r="GF30" s="236"/>
      <c r="GG30" s="236"/>
      <c r="GH30" s="236"/>
      <c r="GI30" s="236"/>
      <c r="GJ30" s="251"/>
      <c r="GK30" s="251"/>
      <c r="GL30" s="236"/>
      <c r="GM30" s="236"/>
      <c r="GN30" s="251"/>
      <c r="GO30" s="251"/>
      <c r="GP30" s="675"/>
      <c r="GQ30" s="252"/>
      <c r="GR30" s="236"/>
      <c r="GS30" s="236"/>
      <c r="GT30" s="236"/>
      <c r="GU30" s="236"/>
      <c r="GV30" s="236"/>
      <c r="GW30" s="251"/>
      <c r="GX30" s="251"/>
      <c r="GY30" s="253"/>
      <c r="GZ30" s="253"/>
      <c r="HA30" s="251"/>
      <c r="HB30" s="251"/>
      <c r="HC30" s="236"/>
      <c r="HD30" s="236"/>
      <c r="HE30" s="236"/>
      <c r="HF30" s="236"/>
      <c r="HG30" s="236"/>
      <c r="HH30" s="236"/>
      <c r="HI30" s="251"/>
      <c r="HJ30" s="251"/>
      <c r="HK30" s="236"/>
      <c r="HL30" s="236"/>
      <c r="HM30" s="251"/>
      <c r="HN30" s="251"/>
      <c r="HO30" s="658"/>
      <c r="HP30" s="659"/>
      <c r="HQ30" s="659"/>
      <c r="HR30" s="659"/>
      <c r="HS30" s="659"/>
      <c r="HT30" s="660"/>
      <c r="HU30" s="660"/>
      <c r="HV30" s="660"/>
      <c r="HW30" s="660"/>
      <c r="HX30" s="660"/>
      <c r="HY30" s="661"/>
      <c r="HZ30" s="660"/>
      <c r="IA30" s="660"/>
      <c r="IB30" s="661"/>
      <c r="IC30" s="660"/>
      <c r="ID30" s="660"/>
      <c r="IE30" s="661"/>
      <c r="IF30" s="660"/>
      <c r="IG30" s="661"/>
      <c r="IH30" s="661"/>
      <c r="II30" s="660"/>
      <c r="IJ30" s="660"/>
      <c r="IK30" s="662"/>
      <c r="IL30" s="663"/>
      <c r="IM30" s="663"/>
      <c r="IN30" s="629"/>
      <c r="IO30" s="665"/>
      <c r="IP30" s="665"/>
      <c r="IQ30" s="684"/>
      <c r="IR30" s="665"/>
      <c r="IS30" s="666"/>
      <c r="IU30" s="634"/>
      <c r="IV30" s="635"/>
      <c r="IW30" s="634"/>
      <c r="IX30" s="634"/>
      <c r="IY30" s="634"/>
      <c r="IZ30" s="634"/>
      <c r="JA30" s="634"/>
      <c r="JB30" s="634"/>
      <c r="JC30" s="636"/>
      <c r="JD30" s="634"/>
      <c r="JV30" s="656"/>
      <c r="JX30" s="674"/>
      <c r="JY30" s="702"/>
      <c r="JZ30" s="1846"/>
      <c r="KA30" s="1846"/>
      <c r="KB30" s="1846"/>
      <c r="KC30" s="1846"/>
      <c r="KD30" s="1846"/>
      <c r="KE30" s="1846"/>
      <c r="KF30" s="1846"/>
      <c r="KG30" s="1846"/>
      <c r="KJ30" s="637"/>
    </row>
    <row r="31" spans="1:297" s="572" customFormat="1" ht="15.75" thickBot="1">
      <c r="BI31" s="712"/>
      <c r="BJ31" s="712"/>
      <c r="BK31" s="712"/>
      <c r="BL31" s="712"/>
      <c r="BM31" s="713"/>
      <c r="BP31" s="713"/>
      <c r="BR31" s="713"/>
      <c r="BS31" s="713"/>
      <c r="BT31" s="713"/>
      <c r="BU31" s="713"/>
      <c r="BV31" s="713"/>
      <c r="BW31" s="713"/>
      <c r="BX31" s="713"/>
      <c r="BY31" s="713"/>
      <c r="CA31" s="713"/>
      <c r="CB31" s="713"/>
      <c r="CC31" s="713"/>
      <c r="CD31" s="713"/>
      <c r="CE31" s="713"/>
      <c r="CF31" s="654"/>
      <c r="CG31" s="621"/>
      <c r="CH31" s="621"/>
      <c r="CI31" s="178"/>
      <c r="CJ31" s="178"/>
      <c r="CK31" s="178"/>
      <c r="CL31" s="178"/>
      <c r="CM31" s="178"/>
      <c r="CN31" s="674"/>
      <c r="CO31" s="621"/>
      <c r="CP31" s="654"/>
      <c r="CQ31" s="621"/>
      <c r="CR31" s="654"/>
      <c r="CS31" s="803"/>
      <c r="CT31" s="803"/>
      <c r="CU31" s="803"/>
      <c r="CV31" s="803"/>
      <c r="CW31" s="621"/>
      <c r="CX31" s="654"/>
      <c r="CY31" s="621"/>
      <c r="CZ31" s="654"/>
      <c r="DA31" s="674"/>
      <c r="DB31" s="674"/>
      <c r="DC31" s="674"/>
      <c r="DD31" s="674"/>
      <c r="DE31" s="674"/>
      <c r="DF31" s="674"/>
      <c r="DG31" s="674"/>
      <c r="DH31" s="675"/>
      <c r="DI31" s="675"/>
      <c r="DJ31" s="675"/>
      <c r="DK31" s="675"/>
      <c r="DL31" s="675"/>
      <c r="DM31" s="675"/>
      <c r="DN31" s="675"/>
      <c r="DO31" s="674"/>
      <c r="DP31" s="657"/>
      <c r="DQ31" s="657"/>
      <c r="DR31" s="656"/>
      <c r="DS31" s="656"/>
      <c r="DT31" s="656"/>
      <c r="DU31" s="656"/>
      <c r="DV31" s="656"/>
      <c r="DW31" s="657"/>
      <c r="DX31" s="656"/>
      <c r="DY31" s="656"/>
      <c r="DZ31" s="656"/>
      <c r="EA31" s="656"/>
      <c r="EB31" s="656"/>
      <c r="EC31" s="656"/>
      <c r="ED31" s="656"/>
      <c r="EE31" s="656"/>
      <c r="EF31" s="656"/>
      <c r="EG31" s="656"/>
      <c r="EH31" s="656"/>
      <c r="EI31" s="656"/>
      <c r="EJ31" s="656"/>
      <c r="EK31" s="656"/>
      <c r="EL31" s="656"/>
      <c r="EM31" s="656"/>
      <c r="EN31" s="656"/>
      <c r="EO31" s="656"/>
      <c r="EP31" s="656"/>
      <c r="EQ31" s="656"/>
      <c r="ER31" s="656"/>
      <c r="ES31" s="656"/>
      <c r="ET31" s="656"/>
      <c r="EU31" s="656"/>
      <c r="EV31" s="656"/>
      <c r="EW31" s="656"/>
      <c r="EX31" s="656"/>
      <c r="EY31" s="656"/>
      <c r="EZ31" s="656"/>
      <c r="FA31" s="656"/>
      <c r="FB31" s="656"/>
      <c r="FC31" s="656"/>
      <c r="FD31" s="656"/>
      <c r="FE31" s="656"/>
      <c r="FF31" s="656"/>
      <c r="FG31" s="656"/>
      <c r="FH31" s="656"/>
      <c r="FI31" s="656"/>
      <c r="FJ31" s="656"/>
      <c r="FK31" s="656"/>
      <c r="FL31" s="656"/>
      <c r="FM31" s="655"/>
      <c r="FN31" s="656"/>
      <c r="FO31" s="656"/>
      <c r="FP31" s="656"/>
      <c r="FQ31" s="656"/>
      <c r="FR31" s="236"/>
      <c r="FS31" s="236"/>
      <c r="FT31" s="236"/>
      <c r="FU31" s="236"/>
      <c r="FV31" s="236"/>
      <c r="FW31" s="236"/>
      <c r="FX31" s="236"/>
      <c r="FY31" s="236"/>
      <c r="FZ31" s="236"/>
      <c r="GA31" s="656"/>
      <c r="GB31" s="656"/>
      <c r="GC31" s="656"/>
      <c r="GD31" s="702"/>
      <c r="GE31" s="236"/>
      <c r="GF31" s="236"/>
      <c r="GG31" s="236"/>
      <c r="GH31" s="236"/>
      <c r="GI31" s="236"/>
      <c r="GJ31" s="251"/>
      <c r="GK31" s="251"/>
      <c r="GL31" s="236"/>
      <c r="GM31" s="236"/>
      <c r="GN31" s="251"/>
      <c r="GO31" s="251"/>
      <c r="GP31" s="675"/>
      <c r="GQ31" s="252"/>
      <c r="GR31" s="236"/>
      <c r="GS31" s="236"/>
      <c r="GT31" s="236"/>
      <c r="GU31" s="236"/>
      <c r="GV31" s="236"/>
      <c r="GW31" s="251"/>
      <c r="GX31" s="251"/>
      <c r="GY31" s="253"/>
      <c r="GZ31" s="253"/>
      <c r="HA31" s="251"/>
      <c r="HB31" s="251"/>
      <c r="HC31" s="701"/>
      <c r="HD31" s="236"/>
      <c r="HE31" s="236"/>
      <c r="HF31" s="236"/>
      <c r="HG31" s="236"/>
      <c r="HH31" s="236"/>
      <c r="HI31" s="251"/>
      <c r="HJ31" s="251"/>
      <c r="HK31" s="236"/>
      <c r="HL31" s="236"/>
      <c r="HM31" s="251"/>
      <c r="HN31" s="251"/>
      <c r="HO31" s="658"/>
      <c r="HP31" s="659"/>
      <c r="HQ31" s="659"/>
      <c r="HR31" s="659"/>
      <c r="HS31" s="659"/>
      <c r="HT31" s="660"/>
      <c r="HU31" s="660"/>
      <c r="HV31" s="660"/>
      <c r="HW31" s="660"/>
      <c r="HX31" s="660"/>
      <c r="HY31" s="661"/>
      <c r="HZ31" s="660"/>
      <c r="IA31" s="660"/>
      <c r="IB31" s="661"/>
      <c r="IC31" s="660"/>
      <c r="ID31" s="660"/>
      <c r="IE31" s="661"/>
      <c r="IF31" s="660"/>
      <c r="IG31" s="661"/>
      <c r="IH31" s="661"/>
      <c r="II31" s="660"/>
      <c r="IJ31" s="660"/>
      <c r="IK31" s="662"/>
      <c r="IL31" s="663"/>
      <c r="IM31" s="663"/>
      <c r="IN31" s="629"/>
      <c r="IO31" s="665"/>
      <c r="IP31" s="665"/>
      <c r="IQ31" s="684"/>
      <c r="IR31" s="665"/>
      <c r="IS31" s="666"/>
      <c r="IU31" s="634"/>
      <c r="IV31" s="635"/>
      <c r="IW31" s="634"/>
      <c r="IX31" s="634"/>
      <c r="IY31" s="634"/>
      <c r="IZ31" s="634"/>
      <c r="JA31" s="634"/>
      <c r="JB31" s="634"/>
      <c r="JC31" s="636"/>
      <c r="JD31" s="634"/>
      <c r="JV31" s="656"/>
      <c r="JX31" s="674"/>
      <c r="JY31" s="702"/>
      <c r="JZ31" s="1846"/>
      <c r="KA31" s="1846"/>
      <c r="KB31" s="1846"/>
      <c r="KC31" s="1846"/>
      <c r="KD31" s="1846"/>
      <c r="KE31" s="1846"/>
      <c r="KF31" s="1846"/>
      <c r="KG31" s="1846"/>
      <c r="KJ31" s="637"/>
    </row>
    <row r="32" spans="1:297" s="572" customFormat="1" ht="26.25" thickBot="1">
      <c r="L32" s="679" t="s">
        <v>3510</v>
      </c>
      <c r="M32" s="2006" t="s">
        <v>1104</v>
      </c>
      <c r="N32" s="2006" t="s">
        <v>3509</v>
      </c>
      <c r="BI32" s="712"/>
      <c r="BJ32" s="712"/>
      <c r="BK32" s="712"/>
      <c r="BL32" s="712"/>
      <c r="BM32" s="712"/>
      <c r="BP32" s="713"/>
      <c r="BR32" s="713"/>
      <c r="BS32" s="713"/>
      <c r="BT32" s="713"/>
      <c r="BU32" s="713"/>
      <c r="BV32" s="713"/>
      <c r="BW32" s="713"/>
      <c r="BX32" s="713"/>
      <c r="BY32" s="713"/>
      <c r="CA32" s="713"/>
      <c r="CB32" s="713"/>
      <c r="CC32" s="713"/>
      <c r="CD32" s="713"/>
      <c r="CE32" s="713"/>
      <c r="CF32" s="654"/>
      <c r="CG32" s="621"/>
      <c r="CH32" s="621"/>
      <c r="CI32" s="178"/>
      <c r="CJ32" s="178"/>
      <c r="CK32" s="178"/>
      <c r="CL32" s="178"/>
      <c r="CM32" s="178"/>
      <c r="CN32" s="674"/>
      <c r="CO32" s="621"/>
      <c r="CP32" s="654"/>
      <c r="CQ32" s="621"/>
      <c r="CR32" s="654"/>
      <c r="CS32" s="803"/>
      <c r="CT32" s="803"/>
      <c r="CU32" s="803"/>
      <c r="CV32" s="803"/>
      <c r="CW32" s="621"/>
      <c r="CX32" s="654"/>
      <c r="CY32" s="621"/>
      <c r="CZ32" s="654"/>
      <c r="DA32" s="674"/>
      <c r="DB32" s="674"/>
      <c r="DC32" s="674"/>
      <c r="DD32" s="674"/>
      <c r="DE32" s="674"/>
      <c r="DF32" s="674"/>
      <c r="DG32" s="674"/>
      <c r="DH32" s="675"/>
      <c r="DI32" s="675"/>
      <c r="DJ32" s="675"/>
      <c r="DK32" s="675"/>
      <c r="DL32" s="675"/>
      <c r="DM32" s="675"/>
      <c r="DN32" s="675"/>
      <c r="DO32" s="674"/>
      <c r="DP32" s="657"/>
      <c r="DQ32" s="657"/>
      <c r="DR32" s="656"/>
      <c r="DS32" s="656"/>
      <c r="DT32" s="656"/>
      <c r="DU32" s="656"/>
      <c r="DV32" s="656"/>
      <c r="DW32" s="657"/>
      <c r="DX32" s="656"/>
      <c r="DY32" s="656"/>
      <c r="DZ32" s="656"/>
      <c r="EA32" s="656"/>
      <c r="EB32" s="656"/>
      <c r="EC32" s="656"/>
      <c r="ED32" s="656"/>
      <c r="EE32" s="656"/>
      <c r="EF32" s="656"/>
      <c r="EG32" s="656"/>
      <c r="EH32" s="656"/>
      <c r="EI32" s="656"/>
      <c r="EJ32" s="656"/>
      <c r="EK32" s="656"/>
      <c r="EL32" s="656"/>
      <c r="EM32" s="656"/>
      <c r="EN32" s="656"/>
      <c r="EO32" s="656"/>
      <c r="EP32" s="656"/>
      <c r="EQ32" s="656"/>
      <c r="ER32" s="656"/>
      <c r="ES32" s="656"/>
      <c r="ET32" s="656"/>
      <c r="EU32" s="656"/>
      <c r="EV32" s="656"/>
      <c r="EW32" s="656"/>
      <c r="EX32" s="656"/>
      <c r="EY32" s="656"/>
      <c r="EZ32" s="656"/>
      <c r="FA32" s="656"/>
      <c r="FB32" s="656"/>
      <c r="FC32" s="656"/>
      <c r="FD32" s="656"/>
      <c r="FE32" s="656"/>
      <c r="FF32" s="656"/>
      <c r="FG32" s="656"/>
      <c r="FH32" s="656"/>
      <c r="FI32" s="656"/>
      <c r="FJ32" s="656"/>
      <c r="FK32" s="656"/>
      <c r="FL32" s="656"/>
      <c r="FM32" s="655"/>
      <c r="FN32" s="656"/>
      <c r="FO32" s="656"/>
      <c r="FP32" s="656"/>
      <c r="FQ32" s="656"/>
      <c r="FR32" s="236"/>
      <c r="FS32" s="236"/>
      <c r="FT32" s="236"/>
      <c r="FU32" s="236"/>
      <c r="FV32" s="236"/>
      <c r="FW32" s="236"/>
      <c r="FX32" s="236"/>
      <c r="FY32" s="236"/>
      <c r="FZ32" s="236"/>
      <c r="GA32" s="701"/>
      <c r="GB32" s="675"/>
      <c r="GC32" s="675"/>
      <c r="GD32" s="702"/>
      <c r="GE32" s="236"/>
      <c r="GF32" s="236"/>
      <c r="GG32" s="236"/>
      <c r="GH32" s="236"/>
      <c r="GI32" s="236"/>
      <c r="GJ32" s="251"/>
      <c r="GK32" s="251"/>
      <c r="GL32" s="236"/>
      <c r="GM32" s="236"/>
      <c r="GN32" s="251"/>
      <c r="GO32" s="251"/>
      <c r="GP32" s="675"/>
      <c r="GQ32" s="702"/>
      <c r="GR32" s="701"/>
      <c r="GS32" s="701"/>
      <c r="GT32" s="701"/>
      <c r="GU32" s="701"/>
      <c r="GV32" s="701"/>
      <c r="GW32" s="701"/>
      <c r="GX32" s="701"/>
      <c r="GY32" s="701"/>
      <c r="GZ32" s="701"/>
      <c r="HA32" s="701"/>
      <c r="HB32" s="701"/>
      <c r="HC32" s="701"/>
      <c r="HD32" s="701"/>
      <c r="HE32" s="701"/>
      <c r="HF32" s="701"/>
      <c r="HG32" s="701"/>
      <c r="HH32" s="701"/>
      <c r="HI32" s="703"/>
      <c r="HJ32" s="703"/>
      <c r="HK32" s="701"/>
      <c r="HL32" s="701"/>
      <c r="HM32" s="701"/>
      <c r="HN32" s="701"/>
      <c r="HO32" s="658"/>
      <c r="HP32" s="659"/>
      <c r="HQ32" s="659"/>
      <c r="HR32" s="659"/>
      <c r="HS32" s="659"/>
      <c r="HT32" s="660"/>
      <c r="HU32" s="660"/>
      <c r="HV32" s="660"/>
      <c r="HW32" s="660"/>
      <c r="HX32" s="660"/>
      <c r="HY32" s="661"/>
      <c r="HZ32" s="660"/>
      <c r="IA32" s="660"/>
      <c r="IB32" s="661"/>
      <c r="IC32" s="660"/>
      <c r="ID32" s="660"/>
      <c r="IE32" s="661"/>
      <c r="IF32" s="660"/>
      <c r="IG32" s="661"/>
      <c r="IH32" s="661"/>
      <c r="II32" s="660"/>
      <c r="IJ32" s="660"/>
      <c r="IK32" s="662"/>
      <c r="IL32" s="657"/>
      <c r="IM32" s="657"/>
      <c r="IN32" s="629"/>
      <c r="IO32" s="665"/>
      <c r="IP32" s="665"/>
      <c r="IQ32" s="684"/>
      <c r="IR32" s="665"/>
      <c r="IS32" s="666"/>
      <c r="IU32" s="634"/>
      <c r="IV32" s="635"/>
      <c r="IW32" s="634"/>
      <c r="IX32" s="634"/>
      <c r="IY32" s="634"/>
      <c r="IZ32" s="634"/>
      <c r="JA32" s="634"/>
      <c r="JB32" s="634"/>
      <c r="JC32" s="636"/>
      <c r="JD32" s="634"/>
      <c r="JV32" s="656"/>
      <c r="JX32" s="674"/>
      <c r="JY32" s="702"/>
      <c r="JZ32" s="1846"/>
      <c r="KA32" s="1846"/>
      <c r="KB32" s="1846"/>
      <c r="KC32" s="1846"/>
      <c r="KD32" s="1846"/>
      <c r="KE32" s="1846"/>
      <c r="KF32" s="1846"/>
      <c r="KG32" s="1846"/>
      <c r="KJ32" s="637"/>
    </row>
    <row r="33" spans="2:296" s="572" customFormat="1" ht="16.5" thickTop="1" thickBot="1">
      <c r="M33" s="688" t="s">
        <v>72</v>
      </c>
      <c r="N33" s="2008">
        <v>108609</v>
      </c>
      <c r="V33" s="712"/>
      <c r="W33" s="712"/>
      <c r="X33" s="712"/>
      <c r="Y33" s="712"/>
      <c r="Z33" s="712"/>
      <c r="AA33" s="712"/>
      <c r="AB33" s="712"/>
      <c r="AC33" s="712"/>
      <c r="AD33" s="712"/>
      <c r="AE33" s="712"/>
      <c r="BI33" s="712"/>
      <c r="BJ33" s="712"/>
      <c r="BK33" s="712"/>
      <c r="BL33" s="712"/>
      <c r="BM33" s="712"/>
      <c r="BP33" s="713"/>
      <c r="BR33" s="713"/>
      <c r="BS33" s="713"/>
      <c r="BT33" s="713"/>
      <c r="BU33" s="713"/>
      <c r="BV33" s="713"/>
      <c r="BW33" s="713"/>
      <c r="BX33" s="713"/>
      <c r="BY33" s="713"/>
      <c r="CA33" s="713"/>
      <c r="CB33" s="713"/>
      <c r="CC33" s="713"/>
      <c r="CD33" s="713"/>
      <c r="CE33" s="713"/>
      <c r="CF33" s="654"/>
      <c r="CG33" s="621"/>
      <c r="CH33" s="621"/>
      <c r="CI33" s="178"/>
      <c r="CJ33" s="178"/>
      <c r="CK33" s="178"/>
      <c r="CL33" s="178"/>
      <c r="CM33" s="178"/>
      <c r="CN33" s="674"/>
      <c r="CO33" s="621"/>
      <c r="CP33" s="654"/>
      <c r="CQ33" s="621"/>
      <c r="CR33" s="654"/>
      <c r="CS33" s="803"/>
      <c r="CT33" s="803"/>
      <c r="CU33" s="803"/>
      <c r="CV33" s="803"/>
      <c r="CW33" s="621"/>
      <c r="CX33" s="654"/>
      <c r="CY33" s="621"/>
      <c r="CZ33" s="654"/>
      <c r="DA33" s="674"/>
      <c r="DB33" s="674"/>
      <c r="DC33" s="674"/>
      <c r="DD33" s="674"/>
      <c r="DE33" s="674"/>
      <c r="DF33" s="674"/>
      <c r="DG33" s="674"/>
      <c r="DH33" s="675"/>
      <c r="DI33" s="675"/>
      <c r="DJ33" s="675"/>
      <c r="DK33" s="675"/>
      <c r="DL33" s="675"/>
      <c r="DM33" s="675"/>
      <c r="DN33" s="675"/>
      <c r="DO33" s="674"/>
      <c r="DP33" s="657"/>
      <c r="DQ33" s="657"/>
      <c r="DR33" s="656"/>
      <c r="DS33" s="656"/>
      <c r="DT33" s="656"/>
      <c r="DU33" s="656"/>
      <c r="DV33" s="656"/>
      <c r="DW33" s="657"/>
      <c r="DX33" s="656"/>
      <c r="DY33" s="656"/>
      <c r="DZ33" s="656"/>
      <c r="EA33" s="656"/>
      <c r="EB33" s="656"/>
      <c r="EC33" s="656"/>
      <c r="ED33" s="656"/>
      <c r="EE33" s="656"/>
      <c r="EF33" s="656"/>
      <c r="EG33" s="656"/>
      <c r="EH33" s="656"/>
      <c r="EI33" s="656"/>
      <c r="EJ33" s="656"/>
      <c r="EK33" s="656"/>
      <c r="EL33" s="656"/>
      <c r="EM33" s="656"/>
      <c r="EN33" s="656"/>
      <c r="EO33" s="656"/>
      <c r="EP33" s="656"/>
      <c r="EQ33" s="656"/>
      <c r="ER33" s="656"/>
      <c r="ES33" s="656"/>
      <c r="ET33" s="656"/>
      <c r="EU33" s="656"/>
      <c r="EV33" s="656"/>
      <c r="EW33" s="656"/>
      <c r="EX33" s="656"/>
      <c r="EY33" s="656"/>
      <c r="EZ33" s="656"/>
      <c r="FA33" s="656"/>
      <c r="FB33" s="656"/>
      <c r="FC33" s="656"/>
      <c r="FD33" s="656"/>
      <c r="FE33" s="656"/>
      <c r="FF33" s="656"/>
      <c r="FG33" s="656"/>
      <c r="FH33" s="656"/>
      <c r="FI33" s="656"/>
      <c r="FJ33" s="656"/>
      <c r="FK33" s="656"/>
      <c r="FL33" s="656"/>
      <c r="FM33" s="655"/>
      <c r="FN33" s="656"/>
      <c r="FO33" s="656"/>
      <c r="FP33" s="656"/>
      <c r="FQ33" s="656"/>
      <c r="FR33" s="236"/>
      <c r="FS33" s="236"/>
      <c r="FT33" s="236"/>
      <c r="FU33" s="236"/>
      <c r="FV33" s="236"/>
      <c r="FW33" s="236"/>
      <c r="FX33" s="236"/>
      <c r="FY33" s="236"/>
      <c r="FZ33" s="236"/>
      <c r="GA33" s="701"/>
      <c r="GB33" s="675"/>
      <c r="GC33" s="675"/>
      <c r="GD33" s="702"/>
      <c r="GE33" s="656"/>
      <c r="GF33" s="656"/>
      <c r="GG33" s="656"/>
      <c r="GH33" s="656"/>
      <c r="GI33" s="656"/>
      <c r="GJ33" s="675"/>
      <c r="GK33" s="675"/>
      <c r="GL33" s="675"/>
      <c r="GM33" s="656"/>
      <c r="GN33" s="656"/>
      <c r="GO33" s="675"/>
      <c r="GP33" s="675"/>
      <c r="GQ33" s="702"/>
      <c r="GR33" s="701"/>
      <c r="GS33" s="701"/>
      <c r="GT33" s="701"/>
      <c r="GU33" s="701"/>
      <c r="GV33" s="701"/>
      <c r="GW33" s="701"/>
      <c r="GX33" s="701"/>
      <c r="GY33" s="701"/>
      <c r="GZ33" s="701"/>
      <c r="HA33" s="701"/>
      <c r="HB33" s="701"/>
      <c r="HC33" s="701"/>
      <c r="HD33" s="701"/>
      <c r="HE33" s="701"/>
      <c r="HF33" s="701"/>
      <c r="HG33" s="701"/>
      <c r="HH33" s="701"/>
      <c r="HI33" s="701"/>
      <c r="HJ33" s="701"/>
      <c r="HK33" s="701"/>
      <c r="HL33" s="701"/>
      <c r="HM33" s="701"/>
      <c r="HN33" s="701"/>
      <c r="HO33" s="658"/>
      <c r="HP33" s="659"/>
      <c r="HQ33" s="659"/>
      <c r="HR33" s="659"/>
      <c r="HS33" s="659"/>
      <c r="HT33" s="660"/>
      <c r="HU33" s="660"/>
      <c r="HV33" s="660"/>
      <c r="HW33" s="660"/>
      <c r="HX33" s="660"/>
      <c r="HY33" s="661"/>
      <c r="HZ33" s="660"/>
      <c r="IA33" s="660"/>
      <c r="IB33" s="661"/>
      <c r="IC33" s="660"/>
      <c r="ID33" s="660"/>
      <c r="IE33" s="661"/>
      <c r="IF33" s="660"/>
      <c r="IG33" s="661"/>
      <c r="IH33" s="661"/>
      <c r="II33" s="660"/>
      <c r="IJ33" s="660"/>
      <c r="IK33" s="662"/>
      <c r="IL33" s="657"/>
      <c r="IM33" s="657"/>
      <c r="IN33" s="629"/>
      <c r="IO33" s="665"/>
      <c r="IP33" s="665"/>
      <c r="IQ33" s="684"/>
      <c r="IR33" s="665"/>
      <c r="IS33" s="666"/>
      <c r="IU33" s="634"/>
      <c r="IV33" s="635"/>
      <c r="IW33" s="634"/>
      <c r="IX33" s="634"/>
      <c r="IY33" s="634"/>
      <c r="IZ33" s="634"/>
      <c r="JA33" s="634"/>
      <c r="JB33" s="634"/>
      <c r="JC33" s="636"/>
      <c r="JD33" s="634"/>
      <c r="JV33" s="656"/>
      <c r="JX33" s="674"/>
      <c r="JY33" s="702"/>
      <c r="JZ33" s="1846"/>
      <c r="KA33" s="1846"/>
      <c r="KB33" s="1846"/>
      <c r="KC33" s="1846"/>
      <c r="KD33" s="1846"/>
      <c r="KE33" s="1846"/>
      <c r="KF33" s="1846"/>
      <c r="KG33" s="1846"/>
      <c r="KJ33" s="637"/>
    </row>
    <row r="34" spans="2:296" s="572" customFormat="1" ht="15.75" thickBot="1">
      <c r="M34" s="688" t="s">
        <v>73</v>
      </c>
      <c r="N34" s="392">
        <v>0</v>
      </c>
      <c r="V34" s="712"/>
      <c r="W34" s="712"/>
      <c r="X34" s="712"/>
      <c r="Y34" s="712"/>
      <c r="Z34" s="712"/>
      <c r="AA34" s="712"/>
      <c r="AB34" s="712"/>
      <c r="AC34" s="712"/>
      <c r="AD34" s="712"/>
      <c r="AE34" s="712"/>
      <c r="BI34" s="712"/>
      <c r="BJ34" s="712"/>
      <c r="BK34" s="712"/>
      <c r="BL34" s="712"/>
      <c r="BM34" s="712"/>
      <c r="BP34" s="713"/>
      <c r="BR34" s="713"/>
      <c r="BS34" s="713"/>
      <c r="BT34" s="713"/>
      <c r="BU34" s="713"/>
      <c r="BV34" s="713"/>
      <c r="BW34" s="713"/>
      <c r="BX34" s="713"/>
      <c r="BY34" s="713"/>
      <c r="CA34" s="713"/>
      <c r="CB34" s="713"/>
      <c r="CC34" s="713"/>
      <c r="CD34" s="713"/>
      <c r="CE34" s="713"/>
      <c r="CF34" s="654"/>
      <c r="CG34" s="702"/>
      <c r="CH34" s="702"/>
      <c r="CI34" s="178"/>
      <c r="CJ34" s="178"/>
      <c r="CK34" s="178"/>
      <c r="CL34" s="178"/>
      <c r="CM34" s="178"/>
      <c r="CN34" s="674"/>
      <c r="CO34" s="621"/>
      <c r="CP34" s="654"/>
      <c r="CQ34" s="621"/>
      <c r="CR34" s="654"/>
      <c r="CS34" s="803"/>
      <c r="CT34" s="803"/>
      <c r="CU34" s="803"/>
      <c r="CV34" s="803"/>
      <c r="CW34" s="621"/>
      <c r="CX34" s="654"/>
      <c r="CY34" s="621"/>
      <c r="CZ34" s="654"/>
      <c r="DA34" s="674"/>
      <c r="DB34" s="674"/>
      <c r="DC34" s="674"/>
      <c r="DD34" s="674"/>
      <c r="DE34" s="674"/>
      <c r="DF34" s="674"/>
      <c r="DG34" s="674"/>
      <c r="DH34" s="675"/>
      <c r="DI34" s="675"/>
      <c r="DJ34" s="675"/>
      <c r="DK34" s="675"/>
      <c r="DL34" s="675"/>
      <c r="DM34" s="675"/>
      <c r="DN34" s="675"/>
      <c r="DO34" s="674"/>
      <c r="DP34" s="657"/>
      <c r="DQ34" s="657"/>
      <c r="DR34" s="656"/>
      <c r="DS34" s="656"/>
      <c r="DT34" s="656"/>
      <c r="DU34" s="656"/>
      <c r="DV34" s="656"/>
      <c r="DW34" s="657"/>
      <c r="DX34" s="656"/>
      <c r="DY34" s="656"/>
      <c r="DZ34" s="656"/>
      <c r="EA34" s="656"/>
      <c r="EB34" s="656"/>
      <c r="EC34" s="656"/>
      <c r="ED34" s="656"/>
      <c r="EE34" s="656"/>
      <c r="EF34" s="656"/>
      <c r="EG34" s="656"/>
      <c r="EH34" s="656"/>
      <c r="EI34" s="656"/>
      <c r="EJ34" s="656"/>
      <c r="EK34" s="656"/>
      <c r="EL34" s="656"/>
      <c r="EM34" s="656"/>
      <c r="EN34" s="656"/>
      <c r="EO34" s="656"/>
      <c r="EP34" s="656"/>
      <c r="EQ34" s="656"/>
      <c r="ER34" s="656"/>
      <c r="ES34" s="656"/>
      <c r="ET34" s="656"/>
      <c r="EU34" s="656"/>
      <c r="EV34" s="656"/>
      <c r="EW34" s="656"/>
      <c r="EX34" s="656"/>
      <c r="EY34" s="656"/>
      <c r="EZ34" s="656"/>
      <c r="FA34" s="656"/>
      <c r="FB34" s="656"/>
      <c r="FC34" s="656"/>
      <c r="FD34" s="656"/>
      <c r="FE34" s="656"/>
      <c r="FF34" s="656"/>
      <c r="FG34" s="656"/>
      <c r="FH34" s="656"/>
      <c r="FI34" s="656"/>
      <c r="FJ34" s="656"/>
      <c r="FK34" s="656"/>
      <c r="FL34" s="656"/>
      <c r="FM34" s="655"/>
      <c r="FN34" s="656"/>
      <c r="FO34" s="656"/>
      <c r="FP34" s="656"/>
      <c r="FQ34" s="656"/>
      <c r="FR34" s="657"/>
      <c r="FS34" s="656"/>
      <c r="FT34" s="656"/>
      <c r="FU34" s="656"/>
      <c r="FV34" s="656"/>
      <c r="FW34" s="656"/>
      <c r="FX34" s="701"/>
      <c r="FY34" s="701"/>
      <c r="FZ34" s="701"/>
      <c r="GA34" s="701"/>
      <c r="GB34" s="675"/>
      <c r="GC34" s="675"/>
      <c r="GD34" s="702"/>
      <c r="GE34" s="656"/>
      <c r="GF34" s="656"/>
      <c r="GG34" s="656"/>
      <c r="GH34" s="656"/>
      <c r="GI34" s="656"/>
      <c r="GJ34" s="675"/>
      <c r="GK34" s="675"/>
      <c r="GL34" s="675"/>
      <c r="GM34" s="656"/>
      <c r="GN34" s="656"/>
      <c r="GO34" s="675"/>
      <c r="GP34" s="675"/>
      <c r="GQ34" s="702"/>
      <c r="GR34" s="701"/>
      <c r="GS34" s="701"/>
      <c r="GT34" s="701"/>
      <c r="GU34" s="701"/>
      <c r="GV34" s="701"/>
      <c r="GW34" s="701"/>
      <c r="GX34" s="701"/>
      <c r="GY34" s="701"/>
      <c r="GZ34" s="701"/>
      <c r="HA34" s="701"/>
      <c r="HB34" s="701"/>
      <c r="HC34" s="701"/>
      <c r="HD34" s="701"/>
      <c r="HE34" s="701"/>
      <c r="HF34" s="701"/>
      <c r="HG34" s="701"/>
      <c r="HH34" s="701"/>
      <c r="HI34" s="701"/>
      <c r="HJ34" s="701"/>
      <c r="HK34" s="701"/>
      <c r="HL34" s="701"/>
      <c r="HM34" s="701"/>
      <c r="HN34" s="701"/>
      <c r="HO34" s="658"/>
      <c r="HP34" s="659"/>
      <c r="HQ34" s="659"/>
      <c r="HR34" s="659"/>
      <c r="HS34" s="659"/>
      <c r="HT34" s="660"/>
      <c r="HU34" s="660"/>
      <c r="HV34" s="660"/>
      <c r="HW34" s="660"/>
      <c r="HX34" s="660"/>
      <c r="HY34" s="661"/>
      <c r="HZ34" s="660"/>
      <c r="IA34" s="660"/>
      <c r="IB34" s="661"/>
      <c r="IC34" s="660"/>
      <c r="ID34" s="660"/>
      <c r="IE34" s="661"/>
      <c r="IF34" s="660"/>
      <c r="IG34" s="661"/>
      <c r="IH34" s="661"/>
      <c r="II34" s="660"/>
      <c r="IJ34" s="660"/>
      <c r="IK34" s="662"/>
      <c r="IL34" s="657"/>
      <c r="IM34" s="657"/>
      <c r="IN34" s="629"/>
      <c r="IO34" s="665"/>
      <c r="IP34" s="665"/>
      <c r="IQ34" s="684"/>
      <c r="IR34" s="665"/>
      <c r="IS34" s="666"/>
      <c r="IU34" s="634"/>
      <c r="IV34" s="635"/>
      <c r="IW34" s="634"/>
      <c r="IX34" s="634"/>
      <c r="IY34" s="634"/>
      <c r="IZ34" s="634"/>
      <c r="JA34" s="634"/>
      <c r="JB34" s="634"/>
      <c r="JC34" s="636"/>
      <c r="JD34" s="634"/>
      <c r="JV34" s="656"/>
      <c r="JX34" s="674"/>
      <c r="JY34" s="702"/>
      <c r="JZ34" s="1846"/>
      <c r="KA34" s="1846"/>
      <c r="KB34" s="1846"/>
      <c r="KC34" s="1846"/>
      <c r="KD34" s="1846"/>
      <c r="KE34" s="1846"/>
      <c r="KF34" s="1846"/>
      <c r="KG34" s="1846"/>
      <c r="KJ34" s="637"/>
    </row>
    <row r="35" spans="2:296" s="572" customFormat="1" ht="15.75" thickBot="1">
      <c r="M35" s="688" t="s">
        <v>74</v>
      </c>
      <c r="N35" s="392">
        <v>0</v>
      </c>
      <c r="Z35" s="712"/>
      <c r="AA35" s="712"/>
      <c r="AB35" s="712"/>
      <c r="AC35" s="712"/>
      <c r="AD35" s="712"/>
      <c r="AE35" s="712"/>
      <c r="AG35" s="712"/>
      <c r="AH35" s="712"/>
      <c r="AI35" s="712"/>
      <c r="AJ35" s="712"/>
      <c r="AK35" s="712"/>
      <c r="AL35" s="712"/>
      <c r="AN35" s="712"/>
      <c r="AO35" s="712"/>
      <c r="AP35" s="712"/>
      <c r="AQ35" s="712"/>
      <c r="AR35" s="712"/>
      <c r="AS35" s="712"/>
      <c r="AT35" s="712"/>
      <c r="AU35" s="712"/>
      <c r="AV35" s="712"/>
      <c r="AW35" s="712"/>
      <c r="AX35" s="712"/>
      <c r="AY35" s="712"/>
      <c r="AZ35" s="712"/>
      <c r="BA35" s="712"/>
      <c r="BB35" s="712"/>
      <c r="BC35" s="712"/>
      <c r="BD35" s="712"/>
      <c r="BE35" s="712"/>
      <c r="BF35" s="712"/>
      <c r="BG35" s="712"/>
      <c r="BI35" s="712"/>
      <c r="BJ35" s="712"/>
      <c r="BK35" s="712"/>
      <c r="BL35" s="712"/>
      <c r="BM35" s="712"/>
      <c r="BP35" s="713"/>
      <c r="BR35" s="713"/>
      <c r="BS35" s="713"/>
      <c r="BT35" s="713"/>
      <c r="BU35" s="713"/>
      <c r="BV35" s="713"/>
      <c r="BW35" s="713"/>
      <c r="BX35" s="713"/>
      <c r="BY35" s="713"/>
      <c r="CA35" s="713"/>
      <c r="CB35" s="713"/>
      <c r="CC35" s="713"/>
      <c r="CD35" s="713"/>
      <c r="CE35" s="713"/>
      <c r="CF35" s="654"/>
      <c r="CG35" s="702"/>
      <c r="CH35" s="702"/>
      <c r="CI35" s="178"/>
      <c r="CJ35" s="178"/>
      <c r="CK35" s="178"/>
      <c r="CL35" s="178"/>
      <c r="CM35" s="178"/>
      <c r="CN35" s="674"/>
      <c r="CO35" s="621"/>
      <c r="CP35" s="654"/>
      <c r="CQ35" s="621"/>
      <c r="CR35" s="654"/>
      <c r="CS35" s="803"/>
      <c r="CT35" s="803"/>
      <c r="CU35" s="803"/>
      <c r="CV35" s="803"/>
      <c r="CW35" s="621"/>
      <c r="CX35" s="654"/>
      <c r="CY35" s="621"/>
      <c r="CZ35" s="654"/>
      <c r="DA35" s="674"/>
      <c r="DB35" s="674"/>
      <c r="DC35" s="674"/>
      <c r="DD35" s="674"/>
      <c r="DE35" s="674"/>
      <c r="DF35" s="674"/>
      <c r="DG35" s="674"/>
      <c r="DH35" s="675"/>
      <c r="DI35" s="675"/>
      <c r="DJ35" s="675"/>
      <c r="DK35" s="675"/>
      <c r="DL35" s="675"/>
      <c r="DM35" s="675"/>
      <c r="DN35" s="675"/>
      <c r="DO35" s="674"/>
      <c r="DP35" s="657"/>
      <c r="DQ35" s="657"/>
      <c r="DR35" s="656"/>
      <c r="DS35" s="656"/>
      <c r="DT35" s="656"/>
      <c r="DU35" s="656"/>
      <c r="DV35" s="656"/>
      <c r="DW35" s="657"/>
      <c r="DX35" s="656"/>
      <c r="DY35" s="656"/>
      <c r="DZ35" s="656"/>
      <c r="EA35" s="656"/>
      <c r="EB35" s="656"/>
      <c r="EC35" s="656"/>
      <c r="ED35" s="656"/>
      <c r="EE35" s="656"/>
      <c r="EF35" s="656"/>
      <c r="EG35" s="656"/>
      <c r="EH35" s="656"/>
      <c r="EI35" s="656"/>
      <c r="EJ35" s="656"/>
      <c r="EK35" s="656"/>
      <c r="EL35" s="656"/>
      <c r="EM35" s="656"/>
      <c r="EN35" s="656"/>
      <c r="EO35" s="656"/>
      <c r="EP35" s="656"/>
      <c r="EQ35" s="656"/>
      <c r="ER35" s="656"/>
      <c r="ES35" s="656"/>
      <c r="ET35" s="656"/>
      <c r="EU35" s="656"/>
      <c r="EV35" s="656"/>
      <c r="EW35" s="656"/>
      <c r="EX35" s="656"/>
      <c r="EY35" s="656"/>
      <c r="EZ35" s="656"/>
      <c r="FA35" s="656"/>
      <c r="FB35" s="656"/>
      <c r="FC35" s="656"/>
      <c r="FD35" s="656"/>
      <c r="FE35" s="656"/>
      <c r="FF35" s="656"/>
      <c r="FG35" s="656"/>
      <c r="FH35" s="656"/>
      <c r="FI35" s="656"/>
      <c r="FJ35" s="656"/>
      <c r="FK35" s="656"/>
      <c r="FL35" s="656"/>
      <c r="FM35" s="655"/>
      <c r="FN35" s="656"/>
      <c r="FO35" s="656"/>
      <c r="FP35" s="656"/>
      <c r="FQ35" s="656"/>
      <c r="FR35" s="657"/>
      <c r="FS35" s="656"/>
      <c r="FT35" s="656"/>
      <c r="FU35" s="656"/>
      <c r="FV35" s="656"/>
      <c r="FW35" s="656"/>
      <c r="FX35" s="701"/>
      <c r="FY35" s="701"/>
      <c r="FZ35" s="701"/>
      <c r="GA35" s="701"/>
      <c r="GB35" s="675"/>
      <c r="GC35" s="675"/>
      <c r="GD35" s="702"/>
      <c r="GE35" s="656"/>
      <c r="GF35" s="656"/>
      <c r="GG35" s="656"/>
      <c r="GH35" s="656"/>
      <c r="GI35" s="656"/>
      <c r="GJ35" s="675"/>
      <c r="GK35" s="675"/>
      <c r="GL35" s="675"/>
      <c r="GM35" s="656"/>
      <c r="GN35" s="656"/>
      <c r="GO35" s="675"/>
      <c r="GP35" s="675"/>
      <c r="GQ35" s="702"/>
      <c r="GR35" s="701"/>
      <c r="GS35" s="701"/>
      <c r="GT35" s="701"/>
      <c r="GU35" s="701"/>
      <c r="GV35" s="701"/>
      <c r="GW35" s="701"/>
      <c r="GX35" s="701"/>
      <c r="GY35" s="701"/>
      <c r="GZ35" s="701"/>
      <c r="HA35" s="701"/>
      <c r="HB35" s="701"/>
      <c r="HC35" s="657"/>
      <c r="HD35" s="701"/>
      <c r="HE35" s="701"/>
      <c r="HF35" s="701"/>
      <c r="HG35" s="701"/>
      <c r="HH35" s="701"/>
      <c r="HI35" s="701"/>
      <c r="HJ35" s="701"/>
      <c r="HK35" s="701"/>
      <c r="HL35" s="701"/>
      <c r="HM35" s="701"/>
      <c r="HN35" s="701"/>
      <c r="HO35" s="658"/>
      <c r="HP35" s="659"/>
      <c r="HQ35" s="659"/>
      <c r="HR35" s="659"/>
      <c r="HS35" s="659"/>
      <c r="HT35" s="660"/>
      <c r="HU35" s="660"/>
      <c r="HV35" s="660"/>
      <c r="HW35" s="660"/>
      <c r="HX35" s="660"/>
      <c r="HY35" s="661"/>
      <c r="HZ35" s="660"/>
      <c r="IA35" s="660"/>
      <c r="IB35" s="661"/>
      <c r="IC35" s="660"/>
      <c r="ID35" s="660"/>
      <c r="IE35" s="661"/>
      <c r="IF35" s="660"/>
      <c r="IG35" s="661"/>
      <c r="IH35" s="661"/>
      <c r="II35" s="660"/>
      <c r="IJ35" s="660"/>
      <c r="IK35" s="662"/>
      <c r="IL35" s="657"/>
      <c r="IM35" s="657"/>
      <c r="IN35" s="629"/>
      <c r="IO35" s="665"/>
      <c r="IP35" s="665"/>
      <c r="IQ35" s="684"/>
      <c r="IR35" s="665"/>
      <c r="IS35" s="666"/>
      <c r="IU35" s="634"/>
      <c r="IV35" s="635"/>
      <c r="IW35" s="634"/>
      <c r="IX35" s="634"/>
      <c r="IY35" s="634"/>
      <c r="IZ35" s="634"/>
      <c r="JA35" s="634"/>
      <c r="JB35" s="634"/>
      <c r="JC35" s="636"/>
      <c r="JD35" s="634"/>
      <c r="JV35" s="656"/>
      <c r="JX35" s="674"/>
      <c r="JY35" s="702"/>
      <c r="JZ35" s="1846"/>
      <c r="KA35" s="1846"/>
      <c r="KB35" s="1846"/>
      <c r="KC35" s="1846"/>
      <c r="KD35" s="1846"/>
      <c r="KE35" s="1846"/>
      <c r="KF35" s="1846"/>
      <c r="KG35" s="1846"/>
      <c r="KJ35" s="637"/>
    </row>
    <row r="36" spans="2:296" s="572" customFormat="1" ht="15.75" thickBot="1">
      <c r="M36" s="688" t="s">
        <v>75</v>
      </c>
      <c r="N36" s="392">
        <v>0</v>
      </c>
      <c r="Z36" s="712"/>
      <c r="AA36" s="712"/>
      <c r="AB36" s="712"/>
      <c r="AC36" s="712"/>
      <c r="AD36" s="712"/>
      <c r="AE36" s="712"/>
      <c r="AG36" s="712"/>
      <c r="AH36" s="712"/>
      <c r="AI36" s="712"/>
      <c r="AJ36" s="712"/>
      <c r="AK36" s="712"/>
      <c r="AL36" s="712"/>
      <c r="AN36" s="712"/>
      <c r="AO36" s="712"/>
      <c r="AP36" s="712"/>
      <c r="AQ36" s="712"/>
      <c r="AR36" s="712"/>
      <c r="AS36" s="712"/>
      <c r="AT36" s="712"/>
      <c r="AU36" s="712"/>
      <c r="AV36" s="712"/>
      <c r="AW36" s="712"/>
      <c r="AX36" s="712"/>
      <c r="AY36" s="712"/>
      <c r="AZ36" s="712"/>
      <c r="BA36" s="712"/>
      <c r="BB36" s="712"/>
      <c r="BC36" s="712"/>
      <c r="BD36" s="712"/>
      <c r="BE36" s="712"/>
      <c r="BF36" s="712"/>
      <c r="BG36" s="712"/>
      <c r="BI36" s="712"/>
      <c r="BJ36" s="712"/>
      <c r="BK36" s="712"/>
      <c r="BL36" s="712"/>
      <c r="BM36" s="712"/>
      <c r="BP36" s="713"/>
      <c r="BR36" s="713"/>
      <c r="BS36" s="713"/>
      <c r="BT36" s="713"/>
      <c r="BU36" s="713"/>
      <c r="BV36" s="713"/>
      <c r="BW36" s="713"/>
      <c r="BX36" s="713"/>
      <c r="BY36" s="713"/>
      <c r="CA36" s="713"/>
      <c r="CB36" s="713"/>
      <c r="CC36" s="713"/>
      <c r="CD36" s="713"/>
      <c r="CE36" s="713"/>
      <c r="CF36" s="656"/>
      <c r="CG36" s="702"/>
      <c r="CH36" s="702"/>
      <c r="CI36" s="178"/>
      <c r="CJ36" s="178"/>
      <c r="CK36" s="178"/>
      <c r="CL36" s="178"/>
      <c r="CM36" s="178"/>
      <c r="CN36" s="674"/>
      <c r="CO36" s="621"/>
      <c r="CP36" s="654"/>
      <c r="CQ36" s="621"/>
      <c r="CR36" s="654"/>
      <c r="CS36" s="803"/>
      <c r="CT36" s="803"/>
      <c r="CU36" s="803"/>
      <c r="CV36" s="803"/>
      <c r="CW36" s="621"/>
      <c r="CX36" s="654"/>
      <c r="CY36" s="621"/>
      <c r="CZ36" s="654"/>
      <c r="DA36" s="674"/>
      <c r="DB36" s="674"/>
      <c r="DC36" s="674"/>
      <c r="DD36" s="674"/>
      <c r="DE36" s="674"/>
      <c r="DF36" s="674"/>
      <c r="DG36" s="674"/>
      <c r="DH36" s="675"/>
      <c r="DI36" s="675"/>
      <c r="DJ36" s="675"/>
      <c r="DK36" s="675"/>
      <c r="DL36" s="675"/>
      <c r="DM36" s="675"/>
      <c r="DN36" s="675"/>
      <c r="DO36" s="674"/>
      <c r="DP36" s="657"/>
      <c r="DQ36" s="657"/>
      <c r="DR36" s="656"/>
      <c r="DS36" s="656"/>
      <c r="DT36" s="656"/>
      <c r="DU36" s="656"/>
      <c r="DV36" s="656"/>
      <c r="DW36" s="657"/>
      <c r="DX36" s="656"/>
      <c r="DY36" s="656"/>
      <c r="DZ36" s="656"/>
      <c r="EA36" s="656"/>
      <c r="EB36" s="656"/>
      <c r="EC36" s="656"/>
      <c r="ED36" s="656"/>
      <c r="EE36" s="656"/>
      <c r="EF36" s="656"/>
      <c r="EG36" s="656"/>
      <c r="EH36" s="656"/>
      <c r="EI36" s="656"/>
      <c r="EJ36" s="656"/>
      <c r="EK36" s="656"/>
      <c r="EL36" s="656"/>
      <c r="EM36" s="656"/>
      <c r="EN36" s="656"/>
      <c r="EO36" s="656"/>
      <c r="EP36" s="656"/>
      <c r="EQ36" s="656"/>
      <c r="ER36" s="656"/>
      <c r="ES36" s="656"/>
      <c r="ET36" s="656"/>
      <c r="EU36" s="656"/>
      <c r="EV36" s="656"/>
      <c r="EW36" s="656"/>
      <c r="EX36" s="656"/>
      <c r="EY36" s="656"/>
      <c r="EZ36" s="656"/>
      <c r="FA36" s="656"/>
      <c r="FB36" s="656"/>
      <c r="FC36" s="656"/>
      <c r="FD36" s="656"/>
      <c r="FE36" s="656"/>
      <c r="FF36" s="656"/>
      <c r="FG36" s="656"/>
      <c r="FH36" s="656"/>
      <c r="FI36" s="656"/>
      <c r="FJ36" s="656"/>
      <c r="FK36" s="656"/>
      <c r="FL36" s="656"/>
      <c r="FM36" s="655"/>
      <c r="FN36" s="656"/>
      <c r="FO36" s="656"/>
      <c r="FP36" s="656"/>
      <c r="FQ36" s="656"/>
      <c r="FR36" s="657"/>
      <c r="FS36" s="656"/>
      <c r="FT36" s="656"/>
      <c r="FU36" s="656"/>
      <c r="FV36" s="656"/>
      <c r="FW36" s="656"/>
      <c r="FX36" s="701"/>
      <c r="FY36" s="701"/>
      <c r="FZ36" s="701"/>
      <c r="GA36" s="701"/>
      <c r="GB36" s="675"/>
      <c r="GC36" s="675"/>
      <c r="GD36" s="702"/>
      <c r="GE36" s="656"/>
      <c r="GF36" s="656"/>
      <c r="GG36" s="656"/>
      <c r="GH36" s="656"/>
      <c r="GI36" s="656"/>
      <c r="GJ36" s="675"/>
      <c r="GK36" s="675"/>
      <c r="GL36" s="675"/>
      <c r="GM36" s="656"/>
      <c r="GN36" s="656"/>
      <c r="GO36" s="675"/>
      <c r="GP36" s="675"/>
      <c r="GQ36" s="702"/>
      <c r="GR36" s="701"/>
      <c r="GS36" s="701"/>
      <c r="GT36" s="701"/>
      <c r="GU36" s="701"/>
      <c r="GV36" s="701"/>
      <c r="GW36" s="701"/>
      <c r="GX36" s="701"/>
      <c r="GY36" s="701"/>
      <c r="GZ36" s="701"/>
      <c r="HA36" s="701"/>
      <c r="HB36" s="701"/>
      <c r="HC36" s="657"/>
      <c r="HD36" s="701"/>
      <c r="HE36" s="701"/>
      <c r="HF36" s="701"/>
      <c r="HG36" s="701"/>
      <c r="HH36" s="701"/>
      <c r="HI36" s="701"/>
      <c r="HJ36" s="701"/>
      <c r="HK36" s="701"/>
      <c r="HL36" s="701"/>
      <c r="HM36" s="701"/>
      <c r="HN36" s="701"/>
      <c r="HO36" s="658"/>
      <c r="HP36" s="659"/>
      <c r="HQ36" s="659"/>
      <c r="HR36" s="659"/>
      <c r="HS36" s="659"/>
      <c r="HT36" s="660"/>
      <c r="HU36" s="660"/>
      <c r="HV36" s="660"/>
      <c r="HW36" s="660"/>
      <c r="HX36" s="660"/>
      <c r="HY36" s="661"/>
      <c r="HZ36" s="660"/>
      <c r="IA36" s="660"/>
      <c r="IB36" s="661"/>
      <c r="IC36" s="660"/>
      <c r="ID36" s="660"/>
      <c r="IE36" s="661"/>
      <c r="IF36" s="660"/>
      <c r="IG36" s="661"/>
      <c r="IH36" s="661"/>
      <c r="II36" s="660"/>
      <c r="IJ36" s="660"/>
      <c r="IK36" s="662"/>
      <c r="IL36" s="657"/>
      <c r="IM36" s="657"/>
      <c r="IN36" s="629"/>
      <c r="IO36" s="665"/>
      <c r="IP36" s="665"/>
      <c r="IQ36" s="684"/>
      <c r="IR36" s="665"/>
      <c r="IS36" s="666"/>
      <c r="IU36" s="634"/>
      <c r="IV36" s="635"/>
      <c r="IW36" s="634"/>
      <c r="IX36" s="634"/>
      <c r="IY36" s="634"/>
      <c r="IZ36" s="634"/>
      <c r="JA36" s="634"/>
      <c r="JB36" s="634"/>
      <c r="JC36" s="636"/>
      <c r="JD36" s="634"/>
      <c r="JV36" s="656"/>
      <c r="JX36" s="674"/>
      <c r="JY36" s="702"/>
      <c r="JZ36" s="1846"/>
      <c r="KA36" s="1846"/>
      <c r="KB36" s="1846"/>
      <c r="KC36" s="1846"/>
      <c r="KD36" s="1846"/>
      <c r="KE36" s="1846"/>
      <c r="KF36" s="1846"/>
      <c r="KG36" s="1846"/>
      <c r="KJ36" s="637"/>
    </row>
    <row r="37" spans="2:296" s="572" customFormat="1">
      <c r="Z37" s="712"/>
      <c r="AA37" s="712"/>
      <c r="AB37" s="712"/>
      <c r="AC37" s="712"/>
      <c r="AD37" s="712"/>
      <c r="AE37" s="712"/>
      <c r="AG37" s="712"/>
      <c r="AH37" s="712"/>
      <c r="AI37" s="712"/>
      <c r="AJ37" s="712"/>
      <c r="AK37" s="712"/>
      <c r="AL37" s="712"/>
      <c r="AN37" s="712"/>
      <c r="AO37" s="712"/>
      <c r="AP37" s="712"/>
      <c r="AQ37" s="712"/>
      <c r="AR37" s="712"/>
      <c r="AS37" s="712"/>
      <c r="AT37" s="712"/>
      <c r="AU37" s="712"/>
      <c r="AV37" s="712"/>
      <c r="AW37" s="712"/>
      <c r="AX37" s="712"/>
      <c r="AY37" s="712"/>
      <c r="AZ37" s="712"/>
      <c r="BA37" s="712"/>
      <c r="BB37" s="712"/>
      <c r="BC37" s="712"/>
      <c r="BD37" s="712"/>
      <c r="BE37" s="712"/>
      <c r="BF37" s="712"/>
      <c r="BG37" s="712"/>
      <c r="BI37" s="712"/>
      <c r="BJ37" s="712"/>
      <c r="BK37" s="712"/>
      <c r="BL37" s="712"/>
      <c r="BM37" s="712"/>
      <c r="BP37" s="713"/>
      <c r="BR37" s="713"/>
      <c r="BS37" s="713"/>
      <c r="BT37" s="713"/>
      <c r="BU37" s="713"/>
      <c r="BV37" s="713"/>
      <c r="BW37" s="713"/>
      <c r="BX37" s="713"/>
      <c r="BY37" s="713"/>
      <c r="BZ37" s="713"/>
      <c r="CA37" s="713"/>
      <c r="CB37" s="713"/>
      <c r="CC37" s="713"/>
      <c r="CD37" s="713"/>
      <c r="CE37" s="713"/>
      <c r="CF37" s="656"/>
      <c r="CG37" s="702"/>
      <c r="CH37" s="702"/>
      <c r="CI37" s="178"/>
      <c r="CJ37" s="178"/>
      <c r="CK37" s="178"/>
      <c r="CL37" s="178"/>
      <c r="CM37" s="178"/>
      <c r="CN37" s="674"/>
      <c r="CO37" s="621"/>
      <c r="CP37" s="654"/>
      <c r="CQ37" s="621"/>
      <c r="CR37" s="654"/>
      <c r="CS37" s="803"/>
      <c r="CT37" s="803"/>
      <c r="CU37" s="803"/>
      <c r="CV37" s="803"/>
      <c r="CW37" s="621"/>
      <c r="CX37" s="654"/>
      <c r="CY37" s="621"/>
      <c r="CZ37" s="654"/>
      <c r="DA37" s="674"/>
      <c r="DB37" s="674"/>
      <c r="DC37" s="674"/>
      <c r="DD37" s="674"/>
      <c r="DE37" s="674"/>
      <c r="DF37" s="674"/>
      <c r="DG37" s="674"/>
      <c r="DH37" s="675"/>
      <c r="DI37" s="675"/>
      <c r="DJ37" s="675"/>
      <c r="DK37" s="675"/>
      <c r="DL37" s="675"/>
      <c r="DM37" s="675"/>
      <c r="DN37" s="675"/>
      <c r="DO37" s="674"/>
      <c r="DP37" s="657"/>
      <c r="DQ37" s="657"/>
      <c r="DR37" s="656"/>
      <c r="DS37" s="656"/>
      <c r="DT37" s="656"/>
      <c r="DU37" s="656"/>
      <c r="DV37" s="656"/>
      <c r="DW37" s="657"/>
      <c r="DX37" s="656"/>
      <c r="DY37" s="656"/>
      <c r="DZ37" s="656"/>
      <c r="EA37" s="656"/>
      <c r="EB37" s="656"/>
      <c r="EC37" s="656"/>
      <c r="ED37" s="656"/>
      <c r="EE37" s="656"/>
      <c r="EF37" s="656"/>
      <c r="EG37" s="656"/>
      <c r="EH37" s="656"/>
      <c r="EI37" s="656"/>
      <c r="EJ37" s="656"/>
      <c r="EK37" s="656"/>
      <c r="EL37" s="656"/>
      <c r="EM37" s="656"/>
      <c r="EN37" s="656"/>
      <c r="EO37" s="656"/>
      <c r="EP37" s="656"/>
      <c r="EQ37" s="656"/>
      <c r="ER37" s="656"/>
      <c r="ES37" s="656"/>
      <c r="ET37" s="656"/>
      <c r="EU37" s="656"/>
      <c r="EV37" s="656"/>
      <c r="EW37" s="656"/>
      <c r="EX37" s="656"/>
      <c r="EY37" s="656"/>
      <c r="EZ37" s="656"/>
      <c r="FA37" s="656"/>
      <c r="FB37" s="656"/>
      <c r="FC37" s="656"/>
      <c r="FD37" s="656"/>
      <c r="FE37" s="656"/>
      <c r="FF37" s="656"/>
      <c r="FG37" s="656"/>
      <c r="FH37" s="656"/>
      <c r="FI37" s="656"/>
      <c r="FJ37" s="656"/>
      <c r="FK37" s="656"/>
      <c r="FL37" s="656"/>
      <c r="FM37" s="655"/>
      <c r="FN37" s="656"/>
      <c r="FO37" s="656"/>
      <c r="FP37" s="656"/>
      <c r="FQ37" s="656"/>
      <c r="FR37" s="657"/>
      <c r="FS37" s="656"/>
      <c r="FT37" s="656"/>
      <c r="FU37" s="656"/>
      <c r="FV37" s="656"/>
      <c r="FW37" s="656"/>
      <c r="FX37" s="701"/>
      <c r="FY37" s="701"/>
      <c r="FZ37" s="701"/>
      <c r="GA37" s="701"/>
      <c r="GB37" s="675"/>
      <c r="GC37" s="675"/>
      <c r="GD37" s="702"/>
      <c r="GE37" s="656"/>
      <c r="GF37" s="656"/>
      <c r="GG37" s="656"/>
      <c r="GH37" s="656"/>
      <c r="GI37" s="656"/>
      <c r="GJ37" s="675"/>
      <c r="GK37" s="675"/>
      <c r="GL37" s="675"/>
      <c r="GM37" s="656"/>
      <c r="GN37" s="656"/>
      <c r="GO37" s="675"/>
      <c r="GP37" s="675"/>
      <c r="GQ37" s="702"/>
      <c r="GR37" s="701"/>
      <c r="GS37" s="701"/>
      <c r="GT37" s="701"/>
      <c r="GU37" s="701"/>
      <c r="GV37" s="701"/>
      <c r="GW37" s="701"/>
      <c r="GX37" s="701"/>
      <c r="GY37" s="701"/>
      <c r="GZ37" s="701"/>
      <c r="HA37" s="701"/>
      <c r="HB37" s="701"/>
      <c r="HC37" s="657"/>
      <c r="HD37" s="701"/>
      <c r="HE37" s="701"/>
      <c r="HF37" s="701"/>
      <c r="HG37" s="701"/>
      <c r="HH37" s="701"/>
      <c r="HI37" s="701"/>
      <c r="HJ37" s="701"/>
      <c r="HK37" s="701"/>
      <c r="HL37" s="701"/>
      <c r="HM37" s="701"/>
      <c r="HN37" s="701"/>
      <c r="HO37" s="658"/>
      <c r="HP37" s="659"/>
      <c r="HQ37" s="659"/>
      <c r="HR37" s="659"/>
      <c r="HS37" s="659"/>
      <c r="HT37" s="660"/>
      <c r="HU37" s="660"/>
      <c r="HV37" s="660"/>
      <c r="HW37" s="660"/>
      <c r="HX37" s="660"/>
      <c r="HY37" s="661"/>
      <c r="HZ37" s="660"/>
      <c r="IA37" s="660"/>
      <c r="IB37" s="661"/>
      <c r="IC37" s="660"/>
      <c r="ID37" s="660"/>
      <c r="IE37" s="661"/>
      <c r="IF37" s="660"/>
      <c r="IG37" s="661"/>
      <c r="IH37" s="661"/>
      <c r="II37" s="660"/>
      <c r="IJ37" s="660"/>
      <c r="IK37" s="662"/>
      <c r="IL37" s="657"/>
      <c r="IM37" s="657"/>
      <c r="IN37" s="629"/>
      <c r="IO37" s="665"/>
      <c r="IP37" s="665"/>
      <c r="IQ37" s="684"/>
      <c r="IR37" s="665"/>
      <c r="IS37" s="666"/>
      <c r="IU37" s="634"/>
      <c r="IV37" s="635"/>
      <c r="IW37" s="634"/>
      <c r="IX37" s="634"/>
      <c r="IY37" s="634"/>
      <c r="IZ37" s="634"/>
      <c r="JA37" s="634"/>
      <c r="JB37" s="634"/>
      <c r="JC37" s="636"/>
      <c r="JD37" s="634"/>
      <c r="JM37" s="572" t="s">
        <v>332</v>
      </c>
      <c r="JV37" s="656"/>
      <c r="JX37" s="674"/>
      <c r="JY37" s="702"/>
      <c r="JZ37" s="1846"/>
      <c r="KA37" s="1846"/>
      <c r="KB37" s="1846"/>
      <c r="KC37" s="1846"/>
      <c r="KD37" s="1846"/>
      <c r="KE37" s="1846"/>
      <c r="KF37" s="1846"/>
      <c r="KG37" s="1846"/>
      <c r="KJ37" s="637"/>
    </row>
    <row r="38" spans="2:296" s="572" customFormat="1">
      <c r="Z38" s="712"/>
      <c r="AA38" s="712"/>
      <c r="AB38" s="712"/>
      <c r="AC38" s="712"/>
      <c r="AD38" s="712"/>
      <c r="AE38" s="712"/>
      <c r="AG38" s="712"/>
      <c r="AH38" s="712"/>
      <c r="AI38" s="712"/>
      <c r="AJ38" s="712"/>
      <c r="AK38" s="712"/>
      <c r="AL38" s="712"/>
      <c r="AN38" s="712"/>
      <c r="AO38" s="712"/>
      <c r="AP38" s="712"/>
      <c r="AQ38" s="712"/>
      <c r="AR38" s="712"/>
      <c r="AS38" s="712"/>
      <c r="AT38" s="712"/>
      <c r="AU38" s="712"/>
      <c r="AV38" s="712"/>
      <c r="AW38" s="712"/>
      <c r="AX38" s="712"/>
      <c r="AY38" s="712"/>
      <c r="AZ38" s="712"/>
      <c r="BA38" s="712"/>
      <c r="BB38" s="712"/>
      <c r="BC38" s="712"/>
      <c r="BD38" s="712"/>
      <c r="BE38" s="712"/>
      <c r="BF38" s="712"/>
      <c r="BG38" s="712"/>
      <c r="BI38" s="712"/>
      <c r="BJ38" s="712"/>
      <c r="BK38" s="712"/>
      <c r="BL38" s="712"/>
      <c r="BM38" s="712"/>
      <c r="BP38" s="713"/>
      <c r="BR38" s="713"/>
      <c r="BS38" s="713"/>
      <c r="BT38" s="713"/>
      <c r="BU38" s="713"/>
      <c r="BV38" s="713"/>
      <c r="BW38" s="713"/>
      <c r="BX38" s="713"/>
      <c r="BY38" s="713"/>
      <c r="BZ38" s="713"/>
      <c r="CA38" s="713"/>
      <c r="CB38" s="713"/>
      <c r="CC38" s="713"/>
      <c r="CD38" s="713"/>
      <c r="CE38" s="713"/>
      <c r="CF38" s="656"/>
      <c r="CG38" s="702"/>
      <c r="CH38" s="702"/>
      <c r="CI38" s="178"/>
      <c r="CJ38" s="178"/>
      <c r="CK38" s="178"/>
      <c r="CL38" s="178"/>
      <c r="CM38" s="178"/>
      <c r="CN38" s="674"/>
      <c r="CO38" s="716"/>
      <c r="CP38" s="656"/>
      <c r="CQ38" s="716"/>
      <c r="CR38" s="656"/>
      <c r="CS38" s="656"/>
      <c r="CT38" s="656"/>
      <c r="CU38" s="656"/>
      <c r="CV38" s="656"/>
      <c r="CW38" s="702"/>
      <c r="CX38" s="674"/>
      <c r="CY38" s="674"/>
      <c r="CZ38" s="702"/>
      <c r="DA38" s="674"/>
      <c r="DB38" s="674"/>
      <c r="DC38" s="674"/>
      <c r="DD38" s="674"/>
      <c r="DE38" s="674"/>
      <c r="DF38" s="674"/>
      <c r="DG38" s="674"/>
      <c r="DH38" s="675"/>
      <c r="DI38" s="675"/>
      <c r="DJ38" s="675"/>
      <c r="DK38" s="675"/>
      <c r="DL38" s="675"/>
      <c r="DM38" s="675"/>
      <c r="DN38" s="675"/>
      <c r="DO38" s="674"/>
      <c r="DP38" s="657"/>
      <c r="DQ38" s="657"/>
      <c r="DR38" s="656"/>
      <c r="DS38" s="656"/>
      <c r="DT38" s="656"/>
      <c r="DU38" s="656"/>
      <c r="DV38" s="656"/>
      <c r="DW38" s="657"/>
      <c r="DX38" s="656"/>
      <c r="DY38" s="656"/>
      <c r="DZ38" s="656"/>
      <c r="EA38" s="656"/>
      <c r="EB38" s="656"/>
      <c r="EC38" s="656"/>
      <c r="ED38" s="656"/>
      <c r="EE38" s="656"/>
      <c r="EF38" s="656"/>
      <c r="EG38" s="656"/>
      <c r="EH38" s="656"/>
      <c r="EI38" s="656"/>
      <c r="EJ38" s="656"/>
      <c r="EK38" s="656"/>
      <c r="EL38" s="656"/>
      <c r="EM38" s="656"/>
      <c r="EN38" s="656"/>
      <c r="EO38" s="656"/>
      <c r="EP38" s="656"/>
      <c r="EQ38" s="656"/>
      <c r="ER38" s="656"/>
      <c r="ES38" s="656"/>
      <c r="ET38" s="656"/>
      <c r="EU38" s="656"/>
      <c r="EV38" s="656"/>
      <c r="EW38" s="656"/>
      <c r="EX38" s="656"/>
      <c r="EY38" s="656"/>
      <c r="EZ38" s="656"/>
      <c r="FA38" s="656"/>
      <c r="FB38" s="656"/>
      <c r="FC38" s="656"/>
      <c r="FD38" s="656"/>
      <c r="FE38" s="656"/>
      <c r="FF38" s="656"/>
      <c r="FG38" s="656"/>
      <c r="FH38" s="656"/>
      <c r="FI38" s="656"/>
      <c r="FJ38" s="656"/>
      <c r="FK38" s="656"/>
      <c r="FL38" s="656"/>
      <c r="FM38" s="655"/>
      <c r="FN38" s="656"/>
      <c r="FO38" s="656"/>
      <c r="FP38" s="656"/>
      <c r="FQ38" s="656"/>
      <c r="FR38" s="657"/>
      <c r="FS38" s="656"/>
      <c r="FT38" s="656"/>
      <c r="FU38" s="656"/>
      <c r="FV38" s="656"/>
      <c r="FW38" s="656"/>
      <c r="FX38" s="701"/>
      <c r="FY38" s="701"/>
      <c r="FZ38" s="701"/>
      <c r="GA38" s="701"/>
      <c r="GB38" s="675"/>
      <c r="GC38" s="675"/>
      <c r="GD38" s="702"/>
      <c r="GE38" s="656"/>
      <c r="GF38" s="656"/>
      <c r="GG38" s="656"/>
      <c r="GH38" s="656"/>
      <c r="GI38" s="656"/>
      <c r="GJ38" s="675"/>
      <c r="GK38" s="675"/>
      <c r="GL38" s="675"/>
      <c r="GM38" s="656"/>
      <c r="GN38" s="656"/>
      <c r="GO38" s="675"/>
      <c r="GP38" s="675"/>
      <c r="GQ38" s="702"/>
      <c r="GR38" s="701"/>
      <c r="GS38" s="701"/>
      <c r="GT38" s="701"/>
      <c r="GU38" s="701"/>
      <c r="GV38" s="701"/>
      <c r="GW38" s="701"/>
      <c r="GX38" s="701"/>
      <c r="GY38" s="701"/>
      <c r="GZ38" s="701"/>
      <c r="HA38" s="701"/>
      <c r="HB38" s="701"/>
      <c r="HC38" s="657"/>
      <c r="HD38" s="701"/>
      <c r="HE38" s="701"/>
      <c r="HF38" s="701"/>
      <c r="HG38" s="701"/>
      <c r="HH38" s="701"/>
      <c r="HI38" s="701"/>
      <c r="HJ38" s="701"/>
      <c r="HK38" s="701"/>
      <c r="HL38" s="701"/>
      <c r="HM38" s="701"/>
      <c r="HN38" s="701"/>
      <c r="HO38" s="658"/>
      <c r="HP38" s="659"/>
      <c r="HQ38" s="659"/>
      <c r="HR38" s="659"/>
      <c r="HS38" s="659"/>
      <c r="HT38" s="660"/>
      <c r="HU38" s="660"/>
      <c r="HV38" s="660"/>
      <c r="HW38" s="660"/>
      <c r="HX38" s="660"/>
      <c r="HY38" s="661"/>
      <c r="HZ38" s="660"/>
      <c r="IA38" s="660"/>
      <c r="IB38" s="661"/>
      <c r="IC38" s="660"/>
      <c r="ID38" s="660"/>
      <c r="IE38" s="661"/>
      <c r="IF38" s="660"/>
      <c r="IG38" s="661"/>
      <c r="IH38" s="661"/>
      <c r="II38" s="660"/>
      <c r="IJ38" s="660"/>
      <c r="IK38" s="662"/>
      <c r="IL38" s="657"/>
      <c r="IM38" s="657"/>
      <c r="IN38" s="629"/>
      <c r="IO38" s="665"/>
      <c r="IP38" s="665"/>
      <c r="IQ38" s="684"/>
      <c r="IR38" s="665"/>
      <c r="IS38" s="666"/>
      <c r="IU38" s="634"/>
      <c r="IV38" s="635"/>
      <c r="IW38" s="634"/>
      <c r="IX38" s="634"/>
      <c r="IY38" s="634"/>
      <c r="IZ38" s="634"/>
      <c r="JA38" s="634"/>
      <c r="JB38" s="634"/>
      <c r="JC38" s="636"/>
      <c r="JD38" s="634"/>
      <c r="JL38" s="633"/>
      <c r="JV38" s="656"/>
      <c r="JX38" s="674"/>
      <c r="JY38" s="702"/>
      <c r="JZ38" s="1846"/>
      <c r="KA38" s="1846"/>
      <c r="KB38" s="1846"/>
      <c r="KC38" s="1846"/>
      <c r="KD38" s="1846"/>
      <c r="KE38" s="1846"/>
      <c r="KF38" s="1846"/>
      <c r="KG38" s="1846"/>
      <c r="KJ38" s="637"/>
    </row>
    <row r="39" spans="2:296" s="572" customFormat="1">
      <c r="Z39" s="712"/>
      <c r="AA39" s="712"/>
      <c r="AB39" s="712"/>
      <c r="AC39" s="712"/>
      <c r="AD39" s="712"/>
      <c r="AE39" s="712"/>
      <c r="AG39" s="712"/>
      <c r="AH39" s="712"/>
      <c r="AI39" s="712"/>
      <c r="AJ39" s="712"/>
      <c r="AK39" s="712"/>
      <c r="AL39" s="712"/>
      <c r="AN39" s="712"/>
      <c r="AO39" s="712"/>
      <c r="AP39" s="712"/>
      <c r="AQ39" s="712"/>
      <c r="AR39" s="712"/>
      <c r="AS39" s="712"/>
      <c r="AT39" s="712"/>
      <c r="AU39" s="712"/>
      <c r="AV39" s="712"/>
      <c r="AW39" s="712"/>
      <c r="AX39" s="712"/>
      <c r="AY39" s="712"/>
      <c r="AZ39" s="712"/>
      <c r="BA39" s="712"/>
      <c r="BB39" s="712"/>
      <c r="BC39" s="712"/>
      <c r="BD39" s="712"/>
      <c r="BE39" s="712"/>
      <c r="BF39" s="712"/>
      <c r="BG39" s="712"/>
      <c r="BI39" s="712"/>
      <c r="BJ39" s="712"/>
      <c r="BK39" s="712"/>
      <c r="BL39" s="712"/>
      <c r="BM39" s="712"/>
      <c r="BP39" s="713"/>
      <c r="BR39" s="713"/>
      <c r="BS39" s="713"/>
      <c r="BT39" s="713"/>
      <c r="BU39" s="713"/>
      <c r="BV39" s="713"/>
      <c r="BW39" s="713"/>
      <c r="BX39" s="713"/>
      <c r="BY39" s="713"/>
      <c r="BZ39" s="713"/>
      <c r="CA39" s="713"/>
      <c r="CB39" s="713"/>
      <c r="CC39" s="713"/>
      <c r="CD39" s="713"/>
      <c r="CE39" s="713"/>
      <c r="CF39" s="656"/>
      <c r="CG39" s="702"/>
      <c r="CH39" s="702"/>
      <c r="CI39" s="178"/>
      <c r="CJ39" s="178"/>
      <c r="CK39" s="178"/>
      <c r="CL39" s="178"/>
      <c r="CM39" s="178"/>
      <c r="CN39" s="674"/>
      <c r="CO39" s="716"/>
      <c r="CP39" s="656"/>
      <c r="CQ39" s="716"/>
      <c r="CR39" s="656"/>
      <c r="CS39" s="656"/>
      <c r="CT39" s="656"/>
      <c r="CU39" s="656"/>
      <c r="CV39" s="656"/>
      <c r="CW39" s="702"/>
      <c r="CX39" s="674"/>
      <c r="CY39" s="674"/>
      <c r="CZ39" s="702"/>
      <c r="DA39" s="674"/>
      <c r="DB39" s="674"/>
      <c r="DC39" s="674"/>
      <c r="DD39" s="674"/>
      <c r="DE39" s="674"/>
      <c r="DF39" s="674"/>
      <c r="DG39" s="674"/>
      <c r="DH39" s="675"/>
      <c r="DI39" s="675"/>
      <c r="DJ39" s="675"/>
      <c r="DK39" s="675"/>
      <c r="DL39" s="675"/>
      <c r="DM39" s="675"/>
      <c r="DN39" s="675"/>
      <c r="DO39" s="674"/>
      <c r="DP39" s="657"/>
      <c r="DQ39" s="657"/>
      <c r="DR39" s="656"/>
      <c r="DS39" s="656"/>
      <c r="DT39" s="656"/>
      <c r="DU39" s="656"/>
      <c r="DV39" s="656"/>
      <c r="DW39" s="657"/>
      <c r="DX39" s="656"/>
      <c r="DY39" s="656"/>
      <c r="DZ39" s="656"/>
      <c r="EA39" s="656"/>
      <c r="EB39" s="656"/>
      <c r="EC39" s="656"/>
      <c r="ED39" s="656"/>
      <c r="EE39" s="656"/>
      <c r="EF39" s="656"/>
      <c r="EG39" s="656"/>
      <c r="EH39" s="656"/>
      <c r="EI39" s="656"/>
      <c r="EJ39" s="656"/>
      <c r="EK39" s="656"/>
      <c r="EL39" s="656"/>
      <c r="EM39" s="656"/>
      <c r="EN39" s="656"/>
      <c r="EO39" s="656"/>
      <c r="EP39" s="656"/>
      <c r="EQ39" s="656"/>
      <c r="ER39" s="656"/>
      <c r="ES39" s="656"/>
      <c r="ET39" s="656"/>
      <c r="EU39" s="656"/>
      <c r="EV39" s="656"/>
      <c r="EW39" s="656"/>
      <c r="EX39" s="656"/>
      <c r="EY39" s="656"/>
      <c r="EZ39" s="656"/>
      <c r="FA39" s="656"/>
      <c r="FB39" s="656"/>
      <c r="FC39" s="656"/>
      <c r="FD39" s="656"/>
      <c r="FE39" s="656"/>
      <c r="FF39" s="656"/>
      <c r="FG39" s="656"/>
      <c r="FH39" s="656"/>
      <c r="FI39" s="656"/>
      <c r="FJ39" s="656"/>
      <c r="FK39" s="656"/>
      <c r="FL39" s="656"/>
      <c r="FM39" s="655"/>
      <c r="FN39" s="656"/>
      <c r="FO39" s="656"/>
      <c r="FP39" s="656"/>
      <c r="FQ39" s="656"/>
      <c r="FR39" s="657"/>
      <c r="FS39" s="656"/>
      <c r="FT39" s="656"/>
      <c r="FU39" s="656"/>
      <c r="FV39" s="656"/>
      <c r="FW39" s="656"/>
      <c r="FX39" s="701"/>
      <c r="FY39" s="701"/>
      <c r="FZ39" s="701"/>
      <c r="GA39" s="701"/>
      <c r="GB39" s="675"/>
      <c r="GC39" s="675"/>
      <c r="GD39" s="702"/>
      <c r="GE39" s="656"/>
      <c r="GF39" s="656"/>
      <c r="GG39" s="656"/>
      <c r="GH39" s="656"/>
      <c r="GI39" s="656"/>
      <c r="GJ39" s="675"/>
      <c r="GK39" s="675"/>
      <c r="GL39" s="675"/>
      <c r="GM39" s="656"/>
      <c r="GN39" s="656"/>
      <c r="GO39" s="675"/>
      <c r="GP39" s="675"/>
      <c r="GQ39" s="702"/>
      <c r="GR39" s="701"/>
      <c r="GS39" s="701"/>
      <c r="GT39" s="701"/>
      <c r="GU39" s="701"/>
      <c r="GV39" s="701"/>
      <c r="GW39" s="701"/>
      <c r="GX39" s="701"/>
      <c r="GY39" s="701"/>
      <c r="GZ39" s="701"/>
      <c r="HA39" s="701"/>
      <c r="HB39" s="701"/>
      <c r="HC39" s="657"/>
      <c r="HD39" s="701"/>
      <c r="HE39" s="701"/>
      <c r="HF39" s="701"/>
      <c r="HG39" s="701"/>
      <c r="HH39" s="701"/>
      <c r="HI39" s="701"/>
      <c r="HJ39" s="701"/>
      <c r="HK39" s="701"/>
      <c r="HL39" s="701"/>
      <c r="HM39" s="701"/>
      <c r="HN39" s="701"/>
      <c r="HO39" s="658"/>
      <c r="HP39" s="659"/>
      <c r="HQ39" s="659"/>
      <c r="HR39" s="659"/>
      <c r="HS39" s="659"/>
      <c r="HT39" s="660"/>
      <c r="HU39" s="660"/>
      <c r="HV39" s="660"/>
      <c r="HW39" s="660"/>
      <c r="HX39" s="660"/>
      <c r="HY39" s="661"/>
      <c r="HZ39" s="660"/>
      <c r="IA39" s="660"/>
      <c r="IB39" s="661"/>
      <c r="IC39" s="660"/>
      <c r="ID39" s="660"/>
      <c r="IE39" s="661"/>
      <c r="IF39" s="660"/>
      <c r="IG39" s="661"/>
      <c r="IH39" s="661"/>
      <c r="II39" s="660"/>
      <c r="IJ39" s="660"/>
      <c r="IK39" s="662"/>
      <c r="IL39" s="657"/>
      <c r="IM39" s="657"/>
      <c r="IN39" s="629"/>
      <c r="IO39" s="665"/>
      <c r="IP39" s="665"/>
      <c r="IQ39" s="684"/>
      <c r="IR39" s="665"/>
      <c r="IS39" s="666"/>
      <c r="IU39" s="634"/>
      <c r="IV39" s="635"/>
      <c r="IW39" s="634"/>
      <c r="IX39" s="634"/>
      <c r="IY39" s="634"/>
      <c r="IZ39" s="634"/>
      <c r="JA39" s="634"/>
      <c r="JB39" s="634"/>
      <c r="JC39" s="636"/>
      <c r="JD39" s="634"/>
      <c r="JV39" s="656"/>
      <c r="JX39" s="674"/>
      <c r="JY39" s="702"/>
      <c r="JZ39" s="1846"/>
      <c r="KA39" s="1846"/>
      <c r="KB39" s="1846"/>
      <c r="KC39" s="1846"/>
      <c r="KD39" s="1846"/>
      <c r="KE39" s="1846"/>
      <c r="KF39" s="1846"/>
      <c r="KG39" s="1846"/>
      <c r="KJ39" s="637"/>
    </row>
    <row r="40" spans="2:296" s="572" customFormat="1">
      <c r="Z40" s="712"/>
      <c r="AA40" s="712"/>
      <c r="AB40" s="712"/>
      <c r="AN40" s="712"/>
      <c r="AO40" s="712"/>
      <c r="AP40" s="712"/>
      <c r="AQ40" s="712"/>
      <c r="AR40" s="712"/>
      <c r="AS40" s="712"/>
      <c r="AT40" s="712"/>
      <c r="AU40" s="712"/>
      <c r="AV40" s="712"/>
      <c r="AW40" s="712"/>
      <c r="AX40" s="712"/>
      <c r="AY40" s="712"/>
      <c r="AZ40" s="712"/>
      <c r="BA40" s="712"/>
      <c r="BB40" s="712"/>
      <c r="BC40" s="712"/>
      <c r="BD40" s="712"/>
      <c r="BE40" s="712"/>
      <c r="BF40" s="712"/>
      <c r="BG40" s="712"/>
      <c r="BI40" s="712"/>
      <c r="BJ40" s="712"/>
      <c r="BK40" s="712"/>
      <c r="BL40" s="712"/>
      <c r="BM40" s="712"/>
      <c r="BP40" s="713"/>
      <c r="BR40" s="713"/>
      <c r="BS40" s="713"/>
      <c r="BT40" s="713"/>
      <c r="BU40" s="713"/>
      <c r="BV40" s="713"/>
      <c r="BW40" s="713"/>
      <c r="BX40" s="713"/>
      <c r="BY40" s="713"/>
      <c r="BZ40" s="713"/>
      <c r="CA40" s="713"/>
      <c r="CB40" s="713"/>
      <c r="CC40" s="713"/>
      <c r="CD40" s="713"/>
      <c r="CE40" s="713"/>
      <c r="CF40" s="656"/>
      <c r="CG40" s="702"/>
      <c r="CH40" s="702"/>
      <c r="CI40" s="178"/>
      <c r="CJ40" s="178"/>
      <c r="CK40" s="178"/>
      <c r="CL40" s="178"/>
      <c r="CM40" s="178"/>
      <c r="CN40" s="674"/>
      <c r="CO40" s="716"/>
      <c r="CP40" s="656"/>
      <c r="CQ40" s="716"/>
      <c r="CR40" s="656"/>
      <c r="CS40" s="656"/>
      <c r="CT40" s="656"/>
      <c r="CU40" s="656"/>
      <c r="CV40" s="656"/>
      <c r="CW40" s="702"/>
      <c r="CX40" s="674"/>
      <c r="CY40" s="674"/>
      <c r="CZ40" s="702"/>
      <c r="DA40" s="674"/>
      <c r="DB40" s="674"/>
      <c r="DC40" s="674"/>
      <c r="DD40" s="674"/>
      <c r="DE40" s="674"/>
      <c r="DF40" s="674"/>
      <c r="DG40" s="674"/>
      <c r="DH40" s="675"/>
      <c r="DI40" s="675"/>
      <c r="DJ40" s="675"/>
      <c r="DK40" s="675"/>
      <c r="DL40" s="675"/>
      <c r="DM40" s="675"/>
      <c r="DN40" s="675"/>
      <c r="DO40" s="674"/>
      <c r="DP40" s="657"/>
      <c r="DQ40" s="657"/>
      <c r="DR40" s="656"/>
      <c r="DS40" s="656"/>
      <c r="DT40" s="656"/>
      <c r="DU40" s="656"/>
      <c r="DV40" s="656"/>
      <c r="DW40" s="657"/>
      <c r="DX40" s="656"/>
      <c r="DY40" s="656"/>
      <c r="DZ40" s="656"/>
      <c r="EA40" s="656"/>
      <c r="EB40" s="656"/>
      <c r="EC40" s="656"/>
      <c r="ED40" s="656"/>
      <c r="EE40" s="656"/>
      <c r="EF40" s="656"/>
      <c r="EG40" s="656"/>
      <c r="EH40" s="656"/>
      <c r="EI40" s="656"/>
      <c r="EJ40" s="656"/>
      <c r="EK40" s="656"/>
      <c r="EL40" s="656"/>
      <c r="EM40" s="656"/>
      <c r="EN40" s="656"/>
      <c r="EO40" s="656"/>
      <c r="EP40" s="656"/>
      <c r="EQ40" s="656"/>
      <c r="ER40" s="656"/>
      <c r="ES40" s="656"/>
      <c r="ET40" s="656"/>
      <c r="EU40" s="656"/>
      <c r="EV40" s="656"/>
      <c r="EW40" s="656"/>
      <c r="EX40" s="656"/>
      <c r="EY40" s="656"/>
      <c r="EZ40" s="656"/>
      <c r="FA40" s="656"/>
      <c r="FB40" s="656"/>
      <c r="FC40" s="656"/>
      <c r="FD40" s="656"/>
      <c r="FE40" s="656"/>
      <c r="FF40" s="656"/>
      <c r="FG40" s="656"/>
      <c r="FH40" s="656"/>
      <c r="FI40" s="656"/>
      <c r="FJ40" s="656"/>
      <c r="FK40" s="656"/>
      <c r="FL40" s="656"/>
      <c r="FM40" s="655"/>
      <c r="FN40" s="656"/>
      <c r="FO40" s="656"/>
      <c r="FP40" s="656"/>
      <c r="FQ40" s="656"/>
      <c r="FR40" s="657"/>
      <c r="FS40" s="656"/>
      <c r="FT40" s="656"/>
      <c r="FU40" s="656"/>
      <c r="FV40" s="656"/>
      <c r="FW40" s="656"/>
      <c r="FX40" s="701"/>
      <c r="FY40" s="701"/>
      <c r="FZ40" s="701"/>
      <c r="GA40" s="701"/>
      <c r="GB40" s="675"/>
      <c r="GC40" s="675"/>
      <c r="GD40" s="702"/>
      <c r="GE40" s="656"/>
      <c r="GF40" s="656"/>
      <c r="GG40" s="656"/>
      <c r="GH40" s="656"/>
      <c r="GI40" s="656"/>
      <c r="GJ40" s="675"/>
      <c r="GK40" s="675"/>
      <c r="GL40" s="675"/>
      <c r="GM40" s="656"/>
      <c r="GN40" s="656"/>
      <c r="GO40" s="675"/>
      <c r="GP40" s="675"/>
      <c r="GQ40" s="702"/>
      <c r="GR40" s="701"/>
      <c r="GS40" s="701"/>
      <c r="GT40" s="701"/>
      <c r="GU40" s="701"/>
      <c r="GV40" s="701"/>
      <c r="GW40" s="701"/>
      <c r="GX40" s="701"/>
      <c r="GY40" s="701"/>
      <c r="GZ40" s="701"/>
      <c r="HA40" s="701"/>
      <c r="HB40" s="701"/>
      <c r="HC40" s="657"/>
      <c r="HD40" s="701"/>
      <c r="HE40" s="701"/>
      <c r="HF40" s="701"/>
      <c r="HG40" s="701"/>
      <c r="HH40" s="701"/>
      <c r="HI40" s="701"/>
      <c r="HJ40" s="701"/>
      <c r="HK40" s="701"/>
      <c r="HL40" s="701"/>
      <c r="HM40" s="701"/>
      <c r="HN40" s="701"/>
      <c r="HO40" s="658"/>
      <c r="HP40" s="659"/>
      <c r="HQ40" s="659"/>
      <c r="HR40" s="659"/>
      <c r="HS40" s="659"/>
      <c r="HT40" s="660"/>
      <c r="HU40" s="660"/>
      <c r="HV40" s="660"/>
      <c r="HW40" s="660"/>
      <c r="HX40" s="660"/>
      <c r="HY40" s="661"/>
      <c r="HZ40" s="660"/>
      <c r="IA40" s="660"/>
      <c r="IB40" s="661"/>
      <c r="IC40" s="660"/>
      <c r="ID40" s="660"/>
      <c r="IE40" s="661"/>
      <c r="IF40" s="660"/>
      <c r="IG40" s="661"/>
      <c r="IH40" s="661"/>
      <c r="II40" s="660"/>
      <c r="IJ40" s="660"/>
      <c r="IK40" s="662"/>
      <c r="IL40" s="657"/>
      <c r="IM40" s="657"/>
      <c r="IN40" s="629"/>
      <c r="IO40" s="665"/>
      <c r="IP40" s="665"/>
      <c r="IQ40" s="684"/>
      <c r="IR40" s="665"/>
      <c r="IS40" s="666"/>
      <c r="IU40" s="634"/>
      <c r="IV40" s="635"/>
      <c r="IW40" s="634"/>
      <c r="IX40" s="634"/>
      <c r="IY40" s="634"/>
      <c r="IZ40" s="634"/>
      <c r="JA40" s="634"/>
      <c r="JB40" s="634"/>
      <c r="JC40" s="636"/>
      <c r="JD40" s="634"/>
      <c r="JV40" s="656"/>
      <c r="JX40" s="674"/>
      <c r="JY40" s="702"/>
      <c r="JZ40" s="1846"/>
      <c r="KA40" s="1846"/>
      <c r="KB40" s="1846"/>
      <c r="KC40" s="1846"/>
      <c r="KD40" s="1846"/>
      <c r="KE40" s="1846"/>
      <c r="KF40" s="1846"/>
      <c r="KG40" s="1846"/>
      <c r="KJ40" s="637"/>
    </row>
    <row r="41" spans="2:296" s="572" customFormat="1">
      <c r="Z41" s="712"/>
      <c r="AA41" s="712"/>
      <c r="AB41" s="712"/>
      <c r="AN41" s="712"/>
      <c r="AO41" s="712"/>
      <c r="AP41" s="712"/>
      <c r="AQ41" s="712"/>
      <c r="AR41" s="712"/>
      <c r="AS41" s="712"/>
      <c r="AT41" s="712"/>
      <c r="AU41" s="712"/>
      <c r="AV41" s="712"/>
      <c r="AW41" s="712"/>
      <c r="AX41" s="712"/>
      <c r="AY41" s="712"/>
      <c r="AZ41" s="712"/>
      <c r="BA41" s="712"/>
      <c r="BB41" s="712"/>
      <c r="BC41" s="712"/>
      <c r="BD41" s="712"/>
      <c r="BE41" s="712"/>
      <c r="BF41" s="712"/>
      <c r="BG41" s="712"/>
      <c r="BI41" s="712"/>
      <c r="BJ41" s="712"/>
      <c r="BK41" s="712"/>
      <c r="BL41" s="712"/>
      <c r="BM41" s="712"/>
      <c r="BP41" s="713"/>
      <c r="BR41" s="713"/>
      <c r="BS41" s="713"/>
      <c r="BT41" s="713"/>
      <c r="BU41" s="713"/>
      <c r="BV41" s="713"/>
      <c r="BW41" s="713"/>
      <c r="BX41" s="713"/>
      <c r="BY41" s="713"/>
      <c r="BZ41" s="713"/>
      <c r="CA41" s="713"/>
      <c r="CB41" s="713"/>
      <c r="CC41" s="713"/>
      <c r="CD41" s="713"/>
      <c r="CE41" s="713"/>
      <c r="CF41" s="656"/>
      <c r="CG41" s="702"/>
      <c r="CH41" s="702"/>
      <c r="CI41" s="178"/>
      <c r="CJ41" s="178"/>
      <c r="CK41" s="178"/>
      <c r="CL41" s="178"/>
      <c r="CM41" s="178"/>
      <c r="CN41" s="674"/>
      <c r="CO41" s="716"/>
      <c r="CP41" s="656"/>
      <c r="CQ41" s="716"/>
      <c r="CR41" s="656"/>
      <c r="CS41" s="656"/>
      <c r="CT41" s="656"/>
      <c r="CU41" s="656"/>
      <c r="CV41" s="656"/>
      <c r="CW41" s="702"/>
      <c r="CX41" s="674"/>
      <c r="CY41" s="674"/>
      <c r="CZ41" s="702"/>
      <c r="DA41" s="674"/>
      <c r="DB41" s="674"/>
      <c r="DC41" s="674"/>
      <c r="DD41" s="674"/>
      <c r="DE41" s="674"/>
      <c r="DF41" s="674"/>
      <c r="DG41" s="674"/>
      <c r="DH41" s="675"/>
      <c r="DI41" s="675"/>
      <c r="DJ41" s="675"/>
      <c r="DK41" s="675"/>
      <c r="DL41" s="675"/>
      <c r="DM41" s="675"/>
      <c r="DN41" s="675"/>
      <c r="DO41" s="674"/>
      <c r="DP41" s="657"/>
      <c r="DQ41" s="657"/>
      <c r="DR41" s="656"/>
      <c r="DS41" s="656"/>
      <c r="DT41" s="656"/>
      <c r="DU41" s="656"/>
      <c r="DV41" s="656"/>
      <c r="DW41" s="657"/>
      <c r="DX41" s="656"/>
      <c r="DY41" s="656"/>
      <c r="DZ41" s="656"/>
      <c r="EA41" s="656"/>
      <c r="EB41" s="656"/>
      <c r="EC41" s="656"/>
      <c r="ED41" s="656"/>
      <c r="EE41" s="656"/>
      <c r="EF41" s="656"/>
      <c r="EG41" s="656"/>
      <c r="EH41" s="656"/>
      <c r="EI41" s="656"/>
      <c r="EJ41" s="656"/>
      <c r="EK41" s="656"/>
      <c r="EL41" s="656"/>
      <c r="EM41" s="656"/>
      <c r="EN41" s="656"/>
      <c r="EO41" s="656"/>
      <c r="EP41" s="656"/>
      <c r="EQ41" s="656"/>
      <c r="ER41" s="656"/>
      <c r="ES41" s="656"/>
      <c r="ET41" s="656"/>
      <c r="EU41" s="656"/>
      <c r="EV41" s="656"/>
      <c r="EW41" s="656"/>
      <c r="EX41" s="656"/>
      <c r="EY41" s="656"/>
      <c r="EZ41" s="656"/>
      <c r="FA41" s="656"/>
      <c r="FB41" s="656"/>
      <c r="FC41" s="656"/>
      <c r="FD41" s="656"/>
      <c r="FE41" s="656"/>
      <c r="FF41" s="656"/>
      <c r="FG41" s="656"/>
      <c r="FH41" s="656"/>
      <c r="FI41" s="656"/>
      <c r="FJ41" s="656"/>
      <c r="FK41" s="656"/>
      <c r="FL41" s="656"/>
      <c r="FM41" s="655"/>
      <c r="FN41" s="656"/>
      <c r="FO41" s="656"/>
      <c r="FP41" s="656"/>
      <c r="FQ41" s="656"/>
      <c r="FR41" s="657"/>
      <c r="FS41" s="656"/>
      <c r="FT41" s="656"/>
      <c r="FU41" s="656"/>
      <c r="FV41" s="656"/>
      <c r="FW41" s="656"/>
      <c r="FX41" s="701"/>
      <c r="FY41" s="701"/>
      <c r="FZ41" s="701"/>
      <c r="GA41" s="701"/>
      <c r="GB41" s="675"/>
      <c r="GC41" s="675"/>
      <c r="GD41" s="702"/>
      <c r="GE41" s="656"/>
      <c r="GF41" s="656"/>
      <c r="GG41" s="656"/>
      <c r="GH41" s="656"/>
      <c r="GI41" s="656"/>
      <c r="GJ41" s="675"/>
      <c r="GK41" s="675"/>
      <c r="GL41" s="675"/>
      <c r="GM41" s="656"/>
      <c r="GN41" s="656"/>
      <c r="GO41" s="675"/>
      <c r="GP41" s="675"/>
      <c r="GQ41" s="702"/>
      <c r="GR41" s="701"/>
      <c r="GS41" s="701"/>
      <c r="GT41" s="701"/>
      <c r="GU41" s="701"/>
      <c r="GV41" s="701"/>
      <c r="GW41" s="701"/>
      <c r="GX41" s="701"/>
      <c r="GY41" s="701"/>
      <c r="GZ41" s="701"/>
      <c r="HA41" s="701"/>
      <c r="HB41" s="701"/>
      <c r="HC41" s="657"/>
      <c r="HD41" s="701"/>
      <c r="HE41" s="701"/>
      <c r="HF41" s="701"/>
      <c r="HG41" s="701"/>
      <c r="HH41" s="701"/>
      <c r="HI41" s="701"/>
      <c r="HJ41" s="701"/>
      <c r="HK41" s="701"/>
      <c r="HL41" s="701"/>
      <c r="HM41" s="701"/>
      <c r="HN41" s="701"/>
      <c r="HO41" s="658"/>
      <c r="HP41" s="659"/>
      <c r="HQ41" s="659"/>
      <c r="HR41" s="659"/>
      <c r="HS41" s="659"/>
      <c r="HT41" s="660"/>
      <c r="HU41" s="660"/>
      <c r="HV41" s="660"/>
      <c r="HW41" s="660"/>
      <c r="HX41" s="660"/>
      <c r="HY41" s="661"/>
      <c r="HZ41" s="660"/>
      <c r="IA41" s="660"/>
      <c r="IB41" s="661"/>
      <c r="IC41" s="660"/>
      <c r="ID41" s="660"/>
      <c r="IE41" s="661"/>
      <c r="IF41" s="660"/>
      <c r="IG41" s="661"/>
      <c r="IH41" s="661"/>
      <c r="II41" s="660"/>
      <c r="IJ41" s="660"/>
      <c r="IK41" s="662"/>
      <c r="IL41" s="657"/>
      <c r="IM41" s="657"/>
      <c r="IN41" s="629"/>
      <c r="IO41" s="665"/>
      <c r="IP41" s="665"/>
      <c r="IQ41" s="684"/>
      <c r="IR41" s="665"/>
      <c r="IS41" s="666"/>
      <c r="IU41" s="634"/>
      <c r="IV41" s="635"/>
      <c r="IW41" s="634"/>
      <c r="IX41" s="634"/>
      <c r="IY41" s="634"/>
      <c r="IZ41" s="634"/>
      <c r="JA41" s="634"/>
      <c r="JB41" s="634"/>
      <c r="JC41" s="636"/>
      <c r="JD41" s="634"/>
      <c r="JV41" s="656"/>
      <c r="JY41" s="637"/>
      <c r="KF41" s="637"/>
      <c r="KG41" s="637"/>
      <c r="KJ41" s="637"/>
    </row>
    <row r="42" spans="2:296" s="572" customFormat="1">
      <c r="Z42" s="712"/>
      <c r="AA42" s="712"/>
      <c r="AB42" s="712"/>
      <c r="AC42" s="712"/>
      <c r="AD42" s="712"/>
      <c r="AE42" s="712"/>
      <c r="AG42" s="712"/>
      <c r="AH42" s="712"/>
      <c r="AI42" s="712"/>
      <c r="AJ42" s="712"/>
      <c r="AK42" s="712"/>
      <c r="AL42" s="712"/>
      <c r="AN42" s="712"/>
      <c r="AO42" s="712"/>
      <c r="AP42" s="712"/>
      <c r="AQ42" s="712"/>
      <c r="AR42" s="712"/>
      <c r="AS42" s="712"/>
      <c r="AT42" s="712"/>
      <c r="AU42" s="712"/>
      <c r="AV42" s="712"/>
      <c r="AW42" s="712"/>
      <c r="AX42" s="712"/>
      <c r="AY42" s="712"/>
      <c r="AZ42" s="712"/>
      <c r="BA42" s="712"/>
      <c r="BB42" s="712"/>
      <c r="BC42" s="712"/>
      <c r="BD42" s="712"/>
      <c r="BE42" s="712"/>
      <c r="BF42" s="712"/>
      <c r="BG42" s="712"/>
      <c r="BI42" s="712"/>
      <c r="BJ42" s="712"/>
      <c r="BK42" s="712"/>
      <c r="BL42" s="712"/>
      <c r="BM42" s="712"/>
      <c r="BP42" s="713"/>
      <c r="BR42" s="713"/>
      <c r="BS42" s="713"/>
      <c r="BT42" s="713"/>
      <c r="BU42" s="713"/>
      <c r="BV42" s="713"/>
      <c r="BW42" s="713"/>
      <c r="BX42" s="713"/>
      <c r="BY42" s="713"/>
      <c r="BZ42" s="713"/>
      <c r="CA42" s="713"/>
      <c r="CB42" s="713"/>
      <c r="CC42" s="713"/>
      <c r="CD42" s="713"/>
      <c r="CE42" s="713"/>
      <c r="CF42" s="656"/>
      <c r="CG42" s="702"/>
      <c r="CH42" s="702"/>
      <c r="CI42" s="178"/>
      <c r="CJ42" s="178"/>
      <c r="CK42" s="178"/>
      <c r="CL42" s="178"/>
      <c r="CM42" s="178"/>
      <c r="CN42" s="674"/>
      <c r="CO42" s="716"/>
      <c r="CP42" s="656"/>
      <c r="CQ42" s="716"/>
      <c r="CR42" s="656"/>
      <c r="CS42" s="656"/>
      <c r="CT42" s="656"/>
      <c r="CU42" s="656"/>
      <c r="CV42" s="656"/>
      <c r="CW42" s="702"/>
      <c r="CX42" s="674"/>
      <c r="CY42" s="674"/>
      <c r="CZ42" s="702"/>
      <c r="DA42" s="674"/>
      <c r="DB42" s="674"/>
      <c r="DC42" s="674"/>
      <c r="DD42" s="674"/>
      <c r="DE42" s="674"/>
      <c r="DF42" s="674"/>
      <c r="DG42" s="674"/>
      <c r="DH42" s="675"/>
      <c r="DI42" s="675"/>
      <c r="DJ42" s="675"/>
      <c r="DK42" s="675"/>
      <c r="DL42" s="675"/>
      <c r="DM42" s="675"/>
      <c r="DN42" s="675"/>
      <c r="DO42" s="674"/>
      <c r="DP42" s="657"/>
      <c r="DQ42" s="657"/>
      <c r="DR42" s="656"/>
      <c r="DS42" s="656"/>
      <c r="DT42" s="656"/>
      <c r="DU42" s="656"/>
      <c r="DV42" s="656"/>
      <c r="DW42" s="657"/>
      <c r="DX42" s="656"/>
      <c r="DY42" s="656"/>
      <c r="DZ42" s="656"/>
      <c r="EA42" s="656"/>
      <c r="EB42" s="656"/>
      <c r="EC42" s="656"/>
      <c r="ED42" s="656"/>
      <c r="EE42" s="656"/>
      <c r="EF42" s="656"/>
      <c r="EG42" s="656"/>
      <c r="EH42" s="656"/>
      <c r="EI42" s="656"/>
      <c r="EJ42" s="656"/>
      <c r="EK42" s="656"/>
      <c r="EL42" s="656"/>
      <c r="EM42" s="656"/>
      <c r="EN42" s="656"/>
      <c r="EO42" s="656"/>
      <c r="EP42" s="656"/>
      <c r="EQ42" s="656"/>
      <c r="ER42" s="656"/>
      <c r="ES42" s="656"/>
      <c r="ET42" s="656"/>
      <c r="EU42" s="656"/>
      <c r="EV42" s="656"/>
      <c r="EW42" s="656"/>
      <c r="EX42" s="656"/>
      <c r="EY42" s="656"/>
      <c r="EZ42" s="656"/>
      <c r="FA42" s="656"/>
      <c r="FB42" s="656"/>
      <c r="FC42" s="656"/>
      <c r="FD42" s="656"/>
      <c r="FE42" s="656"/>
      <c r="FF42" s="656"/>
      <c r="FG42" s="656"/>
      <c r="FH42" s="656"/>
      <c r="FI42" s="656"/>
      <c r="FJ42" s="656"/>
      <c r="FK42" s="656"/>
      <c r="FL42" s="656"/>
      <c r="FM42" s="655"/>
      <c r="FN42" s="656"/>
      <c r="FO42" s="656"/>
      <c r="FP42" s="656"/>
      <c r="FQ42" s="656"/>
      <c r="FR42" s="657"/>
      <c r="FS42" s="656"/>
      <c r="FT42" s="656"/>
      <c r="FU42" s="656"/>
      <c r="FV42" s="656"/>
      <c r="FW42" s="656"/>
      <c r="FX42" s="701"/>
      <c r="FY42" s="701"/>
      <c r="FZ42" s="701"/>
      <c r="GA42" s="701"/>
      <c r="GB42" s="675"/>
      <c r="GC42" s="675"/>
      <c r="GD42" s="702"/>
      <c r="GE42" s="656"/>
      <c r="GF42" s="656"/>
      <c r="GG42" s="656"/>
      <c r="GH42" s="656"/>
      <c r="GI42" s="656"/>
      <c r="GJ42" s="675"/>
      <c r="GK42" s="675"/>
      <c r="GL42" s="675"/>
      <c r="GM42" s="656"/>
      <c r="GN42" s="656"/>
      <c r="GO42" s="675"/>
      <c r="GP42" s="675"/>
      <c r="GQ42" s="702"/>
      <c r="GR42" s="701"/>
      <c r="GS42" s="701"/>
      <c r="GT42" s="701"/>
      <c r="GU42" s="701"/>
      <c r="GV42" s="701"/>
      <c r="GW42" s="701"/>
      <c r="GX42" s="701"/>
      <c r="GY42" s="701"/>
      <c r="GZ42" s="701"/>
      <c r="HA42" s="701"/>
      <c r="HB42" s="701"/>
      <c r="HC42" s="657"/>
      <c r="HD42" s="701"/>
      <c r="HE42" s="701"/>
      <c r="HF42" s="701"/>
      <c r="HG42" s="701"/>
      <c r="HH42" s="701"/>
      <c r="HI42" s="701"/>
      <c r="HJ42" s="701"/>
      <c r="HK42" s="701"/>
      <c r="HL42" s="701"/>
      <c r="HM42" s="701"/>
      <c r="HN42" s="701"/>
      <c r="HO42" s="658"/>
      <c r="HP42" s="659"/>
      <c r="HQ42" s="659"/>
      <c r="HR42" s="659"/>
      <c r="HS42" s="659"/>
      <c r="HT42" s="660"/>
      <c r="HU42" s="660"/>
      <c r="HV42" s="660"/>
      <c r="HW42" s="660"/>
      <c r="HX42" s="660"/>
      <c r="HY42" s="661"/>
      <c r="HZ42" s="660"/>
      <c r="IA42" s="660"/>
      <c r="IB42" s="661"/>
      <c r="IC42" s="660"/>
      <c r="ID42" s="660"/>
      <c r="IE42" s="661"/>
      <c r="IF42" s="660"/>
      <c r="IG42" s="661"/>
      <c r="IH42" s="661"/>
      <c r="II42" s="660"/>
      <c r="IJ42" s="660"/>
      <c r="IK42" s="662"/>
      <c r="IL42" s="657"/>
      <c r="IM42" s="657"/>
      <c r="IN42" s="629"/>
      <c r="IO42" s="665"/>
      <c r="IP42" s="665"/>
      <c r="IQ42" s="684"/>
      <c r="IR42" s="665"/>
      <c r="IS42" s="666"/>
      <c r="IU42" s="634"/>
      <c r="IV42" s="635"/>
      <c r="IW42" s="634"/>
      <c r="IX42" s="634"/>
      <c r="IY42" s="634"/>
      <c r="IZ42" s="634"/>
      <c r="JA42" s="634"/>
      <c r="JB42" s="634"/>
      <c r="JC42" s="636"/>
      <c r="JD42" s="634"/>
      <c r="JV42" s="656"/>
      <c r="JY42" s="637"/>
      <c r="KF42" s="637"/>
      <c r="KG42" s="637"/>
      <c r="KJ42" s="637"/>
    </row>
    <row r="43" spans="2:296" s="572" customFormat="1" ht="18" customHeight="1">
      <c r="M43" s="217"/>
      <c r="N43" s="216"/>
      <c r="Z43" s="712"/>
      <c r="AA43" s="712"/>
      <c r="AB43" s="712"/>
      <c r="AC43" s="712"/>
      <c r="AD43" s="712"/>
      <c r="AE43" s="712"/>
      <c r="AG43" s="712"/>
      <c r="AH43" s="712"/>
      <c r="AI43" s="712"/>
      <c r="AJ43" s="712"/>
      <c r="AK43" s="712"/>
      <c r="AL43" s="712"/>
      <c r="AN43" s="712"/>
      <c r="AO43" s="712"/>
      <c r="AP43" s="712"/>
      <c r="AQ43" s="712"/>
      <c r="AR43" s="712"/>
      <c r="AS43" s="712"/>
      <c r="AT43" s="712"/>
      <c r="AU43" s="712"/>
      <c r="AV43" s="712"/>
      <c r="AW43" s="712"/>
      <c r="AX43" s="712"/>
      <c r="AY43" s="712"/>
      <c r="AZ43" s="712"/>
      <c r="BA43" s="712"/>
      <c r="BB43" s="712"/>
      <c r="BC43" s="712"/>
      <c r="BD43" s="712"/>
      <c r="BE43" s="712"/>
      <c r="BF43" s="712"/>
      <c r="BG43" s="712"/>
      <c r="BI43" s="712"/>
      <c r="BJ43" s="712"/>
      <c r="BK43" s="712"/>
      <c r="BL43" s="712"/>
      <c r="BM43" s="712"/>
      <c r="BP43" s="713"/>
      <c r="BR43" s="713"/>
      <c r="BS43" s="713"/>
      <c r="BT43" s="713"/>
      <c r="BU43" s="713"/>
      <c r="BV43" s="713"/>
      <c r="BW43" s="713"/>
      <c r="BX43" s="713"/>
      <c r="BY43" s="713"/>
      <c r="BZ43" s="713"/>
      <c r="CA43" s="713"/>
      <c r="CB43" s="713"/>
      <c r="CC43" s="713"/>
      <c r="CD43" s="713"/>
      <c r="CE43" s="713"/>
      <c r="CF43" s="656"/>
      <c r="CG43" s="702"/>
      <c r="CH43" s="702"/>
      <c r="CI43" s="178"/>
      <c r="CJ43" s="178"/>
      <c r="CK43" s="178"/>
      <c r="CL43" s="178"/>
      <c r="CM43" s="178"/>
      <c r="CN43" s="674"/>
      <c r="CO43" s="716"/>
      <c r="CP43" s="656"/>
      <c r="CQ43" s="716"/>
      <c r="CR43" s="656"/>
      <c r="CS43" s="656"/>
      <c r="CT43" s="656"/>
      <c r="CU43" s="656"/>
      <c r="CV43" s="656"/>
      <c r="CW43" s="702"/>
      <c r="CX43" s="674"/>
      <c r="CY43" s="674"/>
      <c r="CZ43" s="702"/>
      <c r="DA43" s="674"/>
      <c r="DB43" s="674"/>
      <c r="DC43" s="674"/>
      <c r="DD43" s="674"/>
      <c r="DE43" s="674"/>
      <c r="DF43" s="674"/>
      <c r="DG43" s="674"/>
      <c r="DH43" s="675"/>
      <c r="DI43" s="675"/>
      <c r="DJ43" s="675"/>
      <c r="DK43" s="675"/>
      <c r="DL43" s="675"/>
      <c r="DM43" s="675"/>
      <c r="DN43" s="675"/>
      <c r="DO43" s="674"/>
      <c r="DP43" s="657"/>
      <c r="DQ43" s="657"/>
      <c r="DR43" s="656"/>
      <c r="DS43" s="656"/>
      <c r="DT43" s="656"/>
      <c r="DU43" s="656"/>
      <c r="DV43" s="656"/>
      <c r="DW43" s="657"/>
      <c r="DX43" s="656"/>
      <c r="DY43" s="656"/>
      <c r="DZ43" s="656"/>
      <c r="EA43" s="656"/>
      <c r="EB43" s="656"/>
      <c r="EC43" s="656"/>
      <c r="ED43" s="656"/>
      <c r="EE43" s="656"/>
      <c r="EF43" s="656"/>
      <c r="EG43" s="656"/>
      <c r="EH43" s="656"/>
      <c r="EI43" s="656"/>
      <c r="EJ43" s="656"/>
      <c r="EK43" s="656"/>
      <c r="EL43" s="656"/>
      <c r="EM43" s="656"/>
      <c r="EN43" s="656"/>
      <c r="EO43" s="656"/>
      <c r="EP43" s="656"/>
      <c r="EQ43" s="656"/>
      <c r="ER43" s="656"/>
      <c r="ES43" s="656"/>
      <c r="ET43" s="656"/>
      <c r="EU43" s="656"/>
      <c r="EV43" s="656"/>
      <c r="EW43" s="656"/>
      <c r="EX43" s="656"/>
      <c r="EY43" s="656"/>
      <c r="EZ43" s="656"/>
      <c r="FA43" s="656"/>
      <c r="FB43" s="656"/>
      <c r="FC43" s="656"/>
      <c r="FD43" s="656"/>
      <c r="FE43" s="656"/>
      <c r="FF43" s="656"/>
      <c r="FG43" s="656"/>
      <c r="FH43" s="656"/>
      <c r="FI43" s="656"/>
      <c r="FJ43" s="656"/>
      <c r="FK43" s="656"/>
      <c r="FL43" s="656"/>
      <c r="FM43" s="655"/>
      <c r="FN43" s="656"/>
      <c r="FO43" s="656"/>
      <c r="FP43" s="656"/>
      <c r="FQ43" s="656"/>
      <c r="FR43" s="657"/>
      <c r="FS43" s="656"/>
      <c r="FT43" s="656"/>
      <c r="FU43" s="656"/>
      <c r="FV43" s="656"/>
      <c r="FW43" s="656"/>
      <c r="FX43" s="701"/>
      <c r="FY43" s="701"/>
      <c r="FZ43" s="701"/>
      <c r="GA43" s="701"/>
      <c r="GB43" s="675"/>
      <c r="GC43" s="675"/>
      <c r="GD43" s="702"/>
      <c r="GE43" s="656"/>
      <c r="GF43" s="656"/>
      <c r="GG43" s="656"/>
      <c r="GH43" s="656"/>
      <c r="GI43" s="656"/>
      <c r="GJ43" s="675"/>
      <c r="GK43" s="675"/>
      <c r="GL43" s="675"/>
      <c r="GM43" s="656"/>
      <c r="GN43" s="656"/>
      <c r="GO43" s="675"/>
      <c r="GP43" s="675"/>
      <c r="GQ43" s="702"/>
      <c r="GR43" s="701"/>
      <c r="GS43" s="701"/>
      <c r="GT43" s="701"/>
      <c r="GU43" s="701"/>
      <c r="GV43" s="701"/>
      <c r="GW43" s="701"/>
      <c r="GX43" s="701"/>
      <c r="GY43" s="701"/>
      <c r="GZ43" s="701"/>
      <c r="HA43" s="701"/>
      <c r="HB43" s="701"/>
      <c r="HC43" s="657"/>
      <c r="HD43" s="701"/>
      <c r="HE43" s="701"/>
      <c r="HF43" s="701"/>
      <c r="HG43" s="701"/>
      <c r="HH43" s="701"/>
      <c r="HI43" s="701"/>
      <c r="HJ43" s="701"/>
      <c r="HK43" s="701"/>
      <c r="HL43" s="701"/>
      <c r="HM43" s="701"/>
      <c r="HN43" s="701"/>
      <c r="HO43" s="658"/>
      <c r="HP43" s="659"/>
      <c r="HQ43" s="659"/>
      <c r="HR43" s="659"/>
      <c r="HS43" s="659"/>
      <c r="HT43" s="660"/>
      <c r="HU43" s="660"/>
      <c r="HV43" s="660"/>
      <c r="HW43" s="660"/>
      <c r="HX43" s="660"/>
      <c r="HY43" s="661"/>
      <c r="HZ43" s="660"/>
      <c r="IA43" s="660"/>
      <c r="IB43" s="661"/>
      <c r="IC43" s="660"/>
      <c r="ID43" s="660"/>
      <c r="IE43" s="661"/>
      <c r="IF43" s="660"/>
      <c r="IG43" s="661"/>
      <c r="IH43" s="661"/>
      <c r="II43" s="660"/>
      <c r="IJ43" s="660"/>
      <c r="IK43" s="662"/>
      <c r="IL43" s="657"/>
      <c r="IM43" s="657"/>
      <c r="IN43" s="629"/>
      <c r="IO43" s="665"/>
      <c r="IP43" s="665"/>
      <c r="IQ43" s="684"/>
      <c r="IR43" s="665"/>
      <c r="IS43" s="666"/>
      <c r="IU43" s="634"/>
      <c r="IV43" s="635"/>
      <c r="IW43" s="634"/>
      <c r="IX43" s="634"/>
      <c r="IY43" s="634"/>
      <c r="IZ43" s="634"/>
      <c r="JA43" s="634"/>
      <c r="JB43" s="634"/>
      <c r="JC43" s="636"/>
      <c r="JD43" s="634"/>
      <c r="JV43" s="656"/>
      <c r="JY43" s="637"/>
      <c r="KF43" s="637"/>
      <c r="KG43" s="637"/>
    </row>
    <row r="44" spans="2:296" s="572" customFormat="1" ht="13.5" customHeight="1">
      <c r="B44"/>
      <c r="C44"/>
      <c r="D44"/>
      <c r="E44" s="216"/>
      <c r="F44" s="216"/>
      <c r="G44" s="217"/>
      <c r="H44" s="216"/>
      <c r="I44" s="216"/>
      <c r="J44" s="217"/>
      <c r="K44" s="216"/>
      <c r="L44" s="216"/>
      <c r="M44" s="217"/>
      <c r="N44" s="216"/>
      <c r="O44" s="217"/>
      <c r="P44" s="217"/>
      <c r="Q44" s="216"/>
      <c r="R44" s="218"/>
      <c r="Z44" s="712"/>
      <c r="AA44" s="712"/>
      <c r="AB44" s="712"/>
      <c r="AC44" s="712"/>
      <c r="AD44" s="712"/>
      <c r="AE44" s="712"/>
      <c r="AG44" s="712"/>
      <c r="AH44" s="712"/>
      <c r="AI44" s="712"/>
      <c r="AJ44" s="712"/>
      <c r="AK44" s="712"/>
      <c r="AL44" s="712"/>
      <c r="AN44" s="712"/>
      <c r="AO44" s="712"/>
      <c r="AP44" s="712"/>
      <c r="AQ44" s="712"/>
      <c r="AR44" s="712"/>
      <c r="AS44" s="712"/>
      <c r="AT44" s="712"/>
      <c r="AU44" s="712"/>
      <c r="AV44" s="712"/>
      <c r="AW44" s="712"/>
      <c r="AX44" s="712"/>
      <c r="AY44" s="712"/>
      <c r="AZ44" s="712"/>
      <c r="BA44" s="712"/>
      <c r="BB44" s="712"/>
      <c r="BC44" s="712"/>
      <c r="BD44" s="712"/>
      <c r="BE44" s="712"/>
      <c r="BF44" s="712"/>
      <c r="BG44" s="712"/>
      <c r="BI44" s="712"/>
      <c r="BJ44" s="712"/>
      <c r="BK44" s="712"/>
      <c r="BL44" s="712"/>
      <c r="BM44" s="712"/>
      <c r="BZ44" s="637"/>
      <c r="CI44" s="178"/>
      <c r="CJ44" s="178"/>
      <c r="CK44" s="178"/>
      <c r="CL44" s="178"/>
      <c r="CM44" s="178"/>
      <c r="CN44" s="638"/>
      <c r="CO44" s="716"/>
      <c r="CP44" s="656"/>
      <c r="CQ44" s="716"/>
      <c r="CR44" s="656"/>
      <c r="CS44" s="656"/>
      <c r="CT44" s="656"/>
      <c r="CU44" s="656"/>
      <c r="CV44" s="656"/>
      <c r="CW44" s="702"/>
      <c r="CX44" s="674"/>
      <c r="CY44" s="674"/>
      <c r="CZ44" s="702"/>
      <c r="DA44" s="674"/>
      <c r="DB44" s="674"/>
      <c r="DC44" s="674"/>
      <c r="DD44" s="674"/>
      <c r="DE44" s="674"/>
      <c r="DF44" s="674"/>
      <c r="DG44" s="674"/>
      <c r="DH44" s="675"/>
      <c r="DI44" s="675"/>
      <c r="DJ44" s="675"/>
      <c r="DK44" s="675"/>
      <c r="DL44" s="675"/>
      <c r="DM44" s="675"/>
      <c r="DN44" s="675"/>
      <c r="DO44" s="674"/>
      <c r="DP44" s="657"/>
      <c r="DQ44" s="657"/>
      <c r="DR44" s="656"/>
      <c r="DS44" s="656"/>
      <c r="DT44" s="656"/>
      <c r="DU44" s="656"/>
      <c r="DV44" s="656"/>
      <c r="DW44" s="657"/>
      <c r="DX44" s="656"/>
      <c r="DY44" s="656"/>
      <c r="DZ44" s="656"/>
      <c r="EA44" s="656"/>
      <c r="EB44" s="656"/>
      <c r="EC44" s="656"/>
      <c r="ED44" s="656"/>
      <c r="EE44" s="656"/>
      <c r="EF44" s="656"/>
      <c r="EG44" s="656"/>
      <c r="EH44" s="656"/>
      <c r="EI44" s="656"/>
      <c r="EJ44" s="656"/>
      <c r="EK44" s="656"/>
      <c r="EL44" s="656"/>
      <c r="EM44" s="656"/>
      <c r="EN44" s="656"/>
      <c r="EO44" s="656"/>
      <c r="EP44" s="656"/>
      <c r="EQ44" s="656"/>
      <c r="ER44" s="656"/>
      <c r="ES44" s="656"/>
      <c r="ET44" s="656"/>
      <c r="EU44" s="656"/>
      <c r="EV44" s="656"/>
      <c r="EW44" s="656"/>
      <c r="EX44" s="656"/>
      <c r="EY44" s="656"/>
      <c r="EZ44" s="656"/>
      <c r="FA44" s="656"/>
      <c r="FB44" s="656"/>
      <c r="FC44" s="656"/>
      <c r="FD44" s="656"/>
      <c r="FE44" s="656"/>
      <c r="FF44" s="656"/>
      <c r="FG44" s="656"/>
      <c r="FH44" s="656"/>
      <c r="FI44" s="656"/>
      <c r="FJ44" s="656"/>
      <c r="FK44" s="656"/>
      <c r="FL44" s="656"/>
      <c r="FM44" s="655"/>
      <c r="FN44" s="656"/>
      <c r="FO44" s="656"/>
      <c r="FP44" s="656"/>
      <c r="FQ44" s="656"/>
      <c r="FR44" s="657"/>
      <c r="FS44" s="656"/>
      <c r="FT44" s="656"/>
      <c r="FU44" s="656"/>
      <c r="FV44" s="656"/>
      <c r="FW44" s="656"/>
      <c r="FX44" s="701"/>
      <c r="FY44" s="701"/>
      <c r="FZ44" s="701"/>
      <c r="GA44" s="701"/>
      <c r="GB44" s="675"/>
      <c r="GC44" s="675"/>
      <c r="GD44" s="702"/>
      <c r="GE44" s="656"/>
      <c r="GF44" s="656"/>
      <c r="GG44" s="656"/>
      <c r="GH44" s="656"/>
      <c r="GI44" s="656"/>
      <c r="GJ44" s="675"/>
      <c r="GK44" s="675"/>
      <c r="GL44" s="675"/>
      <c r="GM44" s="656"/>
      <c r="GN44" s="656"/>
      <c r="GO44" s="675"/>
      <c r="GP44" s="675"/>
      <c r="GQ44" s="702"/>
      <c r="GR44" s="701"/>
      <c r="GS44" s="701"/>
      <c r="GT44" s="701"/>
      <c r="GU44" s="701"/>
      <c r="GV44" s="701"/>
      <c r="GW44" s="701"/>
      <c r="GX44" s="701"/>
      <c r="GY44" s="701"/>
      <c r="GZ44" s="701"/>
      <c r="HA44" s="701"/>
      <c r="HB44" s="701"/>
      <c r="HC44" s="657"/>
      <c r="HD44" s="701"/>
      <c r="HE44" s="701"/>
      <c r="HF44" s="701"/>
      <c r="HG44" s="701"/>
      <c r="HH44" s="701"/>
      <c r="HI44" s="701"/>
      <c r="HJ44" s="701"/>
      <c r="HK44" s="701"/>
      <c r="HL44" s="701"/>
      <c r="HM44" s="701"/>
      <c r="HN44" s="701"/>
      <c r="HO44" s="658"/>
      <c r="HP44" s="659"/>
      <c r="HQ44" s="659"/>
      <c r="HR44" s="659"/>
      <c r="HS44" s="659"/>
      <c r="HT44" s="660"/>
      <c r="HU44" s="660"/>
      <c r="HV44" s="660"/>
      <c r="HW44" s="660"/>
      <c r="HX44" s="660"/>
      <c r="HY44" s="661"/>
      <c r="HZ44" s="660"/>
      <c r="IA44" s="660"/>
      <c r="IB44" s="661"/>
      <c r="IC44" s="660"/>
      <c r="ID44" s="660"/>
      <c r="IE44" s="661"/>
      <c r="IF44" s="660"/>
      <c r="IG44" s="661"/>
      <c r="IH44" s="661"/>
      <c r="II44" s="660"/>
      <c r="IJ44" s="660"/>
      <c r="IK44" s="662"/>
      <c r="IL44" s="657"/>
      <c r="IM44" s="657"/>
      <c r="IN44" s="629"/>
      <c r="IO44" s="665"/>
      <c r="IP44" s="665"/>
      <c r="IQ44" s="684"/>
      <c r="IR44" s="665"/>
      <c r="IS44" s="666"/>
      <c r="IU44" s="634"/>
      <c r="IV44" s="635"/>
      <c r="IW44" s="634"/>
      <c r="IX44" s="634"/>
      <c r="IY44" s="634"/>
      <c r="IZ44" s="634"/>
      <c r="JA44" s="634"/>
      <c r="JB44" s="634"/>
      <c r="JC44" s="636"/>
      <c r="JD44" s="634"/>
      <c r="JV44" s="656"/>
      <c r="JY44" s="637"/>
      <c r="KF44" s="637"/>
      <c r="KG44" s="637"/>
    </row>
    <row r="45" spans="2:296" s="572" customFormat="1" ht="13.5" customHeight="1">
      <c r="B45"/>
      <c r="C45"/>
      <c r="D45"/>
      <c r="E45" s="216"/>
      <c r="F45" s="216"/>
      <c r="G45" s="217"/>
      <c r="H45" s="216"/>
      <c r="I45" s="216"/>
      <c r="J45" s="217"/>
      <c r="K45" s="216"/>
      <c r="L45" s="216"/>
      <c r="M45" s="217"/>
      <c r="N45" s="216"/>
      <c r="O45" s="217"/>
      <c r="P45" s="217"/>
      <c r="Q45" s="216"/>
      <c r="R45" s="218"/>
      <c r="Z45" s="712"/>
      <c r="AA45" s="712"/>
      <c r="AB45" s="712"/>
      <c r="AC45" s="712"/>
      <c r="AD45" s="712"/>
      <c r="AE45" s="712"/>
      <c r="AG45" s="712"/>
      <c r="AH45" s="712"/>
      <c r="AI45" s="712"/>
      <c r="AJ45" s="712"/>
      <c r="AK45" s="712"/>
      <c r="AL45" s="712"/>
      <c r="AN45" s="712"/>
      <c r="AO45" s="712"/>
      <c r="AP45" s="712"/>
      <c r="AQ45" s="712"/>
      <c r="AR45" s="712"/>
      <c r="AS45" s="712"/>
      <c r="AT45" s="712"/>
      <c r="AU45" s="712"/>
      <c r="AV45" s="712"/>
      <c r="AW45" s="712"/>
      <c r="AX45" s="712"/>
      <c r="AY45" s="712"/>
      <c r="AZ45" s="712"/>
      <c r="BA45" s="712"/>
      <c r="BB45" s="712"/>
      <c r="BC45" s="712"/>
      <c r="BD45" s="712"/>
      <c r="BE45" s="712"/>
      <c r="BF45" s="712"/>
      <c r="BG45" s="712"/>
      <c r="BI45" s="712"/>
      <c r="BJ45" s="712"/>
      <c r="BK45" s="712"/>
      <c r="BL45" s="712"/>
      <c r="BM45" s="712"/>
      <c r="BZ45" s="637"/>
      <c r="CI45" s="178"/>
      <c r="CJ45" s="178"/>
      <c r="CK45" s="178"/>
      <c r="CL45" s="178"/>
      <c r="CM45" s="178"/>
      <c r="CN45" s="638"/>
      <c r="CO45" s="716"/>
      <c r="CP45" s="656"/>
      <c r="CQ45" s="716"/>
      <c r="CR45" s="656"/>
      <c r="CS45" s="656"/>
      <c r="CT45" s="656"/>
      <c r="CU45" s="656"/>
      <c r="CV45" s="656"/>
      <c r="CW45" s="702"/>
      <c r="CX45" s="674"/>
      <c r="CY45" s="674"/>
      <c r="CZ45" s="702"/>
      <c r="DA45" s="674"/>
      <c r="DB45" s="674"/>
      <c r="DC45" s="674"/>
      <c r="DD45" s="674"/>
      <c r="DE45" s="674"/>
      <c r="DF45" s="674"/>
      <c r="DG45" s="674"/>
      <c r="DH45" s="675"/>
      <c r="DI45" s="675"/>
      <c r="DJ45" s="675"/>
      <c r="DK45" s="675"/>
      <c r="DL45" s="675"/>
      <c r="DM45" s="675"/>
      <c r="DN45" s="675"/>
      <c r="DO45" s="674"/>
      <c r="DP45" s="657"/>
      <c r="DQ45" s="657"/>
      <c r="DR45" s="656"/>
      <c r="DS45" s="656"/>
      <c r="DT45" s="656"/>
      <c r="DU45" s="656"/>
      <c r="DV45" s="656"/>
      <c r="DW45" s="657"/>
      <c r="DX45" s="656"/>
      <c r="DY45" s="656"/>
      <c r="DZ45" s="656"/>
      <c r="EA45" s="656"/>
      <c r="EB45" s="656"/>
      <c r="EC45" s="656"/>
      <c r="ED45" s="656"/>
      <c r="EE45" s="656"/>
      <c r="EF45" s="656"/>
      <c r="EG45" s="656"/>
      <c r="EH45" s="656"/>
      <c r="EI45" s="656"/>
      <c r="EJ45" s="656"/>
      <c r="EK45" s="656"/>
      <c r="EL45" s="656"/>
      <c r="EM45" s="656"/>
      <c r="EN45" s="656"/>
      <c r="EO45" s="656"/>
      <c r="EP45" s="656"/>
      <c r="EQ45" s="656"/>
      <c r="ER45" s="656"/>
      <c r="ES45" s="656"/>
      <c r="ET45" s="656"/>
      <c r="EU45" s="656"/>
      <c r="EV45" s="656"/>
      <c r="EW45" s="656"/>
      <c r="EX45" s="656"/>
      <c r="EY45" s="656"/>
      <c r="EZ45" s="656"/>
      <c r="FA45" s="656"/>
      <c r="FB45" s="656"/>
      <c r="FC45" s="656"/>
      <c r="FD45" s="656"/>
      <c r="FE45" s="656"/>
      <c r="FF45" s="656"/>
      <c r="FG45" s="656"/>
      <c r="FH45" s="656"/>
      <c r="FI45" s="656"/>
      <c r="FJ45" s="656"/>
      <c r="FK45" s="656"/>
      <c r="FL45" s="656"/>
      <c r="FM45" s="655"/>
      <c r="FN45" s="656"/>
      <c r="FO45" s="656"/>
      <c r="FP45" s="656"/>
      <c r="FQ45" s="656"/>
      <c r="FR45" s="657"/>
      <c r="FS45" s="656"/>
      <c r="FT45" s="656"/>
      <c r="FU45" s="656"/>
      <c r="FV45" s="656"/>
      <c r="FW45" s="656"/>
      <c r="FX45" s="701"/>
      <c r="FY45" s="701"/>
      <c r="FZ45" s="701"/>
      <c r="GA45" s="701"/>
      <c r="GB45" s="675"/>
      <c r="GC45" s="675"/>
      <c r="GD45" s="702"/>
      <c r="GE45" s="656"/>
      <c r="GF45" s="656"/>
      <c r="GG45" s="656"/>
      <c r="GH45" s="656"/>
      <c r="GI45" s="656"/>
      <c r="GJ45" s="675"/>
      <c r="GK45" s="675"/>
      <c r="GL45" s="675"/>
      <c r="GM45" s="656"/>
      <c r="GN45" s="656"/>
      <c r="GO45" s="675"/>
      <c r="GP45" s="675"/>
      <c r="GQ45" s="702"/>
      <c r="GR45" s="701"/>
      <c r="GS45" s="701"/>
      <c r="GT45" s="701"/>
      <c r="GU45" s="701"/>
      <c r="GV45" s="701"/>
      <c r="GW45" s="701"/>
      <c r="GX45" s="701"/>
      <c r="GY45" s="701"/>
      <c r="GZ45" s="701"/>
      <c r="HA45" s="701"/>
      <c r="HB45" s="701"/>
      <c r="HC45" s="657"/>
      <c r="HD45" s="701"/>
      <c r="HE45" s="701"/>
      <c r="HF45" s="701"/>
      <c r="HG45" s="701"/>
      <c r="HH45" s="701"/>
      <c r="HI45" s="701"/>
      <c r="HJ45" s="701"/>
      <c r="HK45" s="701"/>
      <c r="HL45" s="701"/>
      <c r="HM45" s="701"/>
      <c r="HN45" s="701"/>
      <c r="HO45" s="658"/>
      <c r="HP45" s="659"/>
      <c r="HQ45" s="659"/>
      <c r="HR45" s="659"/>
      <c r="HS45" s="659"/>
      <c r="HT45" s="660"/>
      <c r="HU45" s="660"/>
      <c r="HV45" s="660"/>
      <c r="HW45" s="660"/>
      <c r="HX45" s="660"/>
      <c r="HY45" s="661"/>
      <c r="HZ45" s="660"/>
      <c r="IA45" s="660"/>
      <c r="IB45" s="661"/>
      <c r="IC45" s="660"/>
      <c r="ID45" s="660"/>
      <c r="IE45" s="661"/>
      <c r="IF45" s="660"/>
      <c r="IG45" s="661"/>
      <c r="IH45" s="661"/>
      <c r="II45" s="660"/>
      <c r="IJ45" s="660"/>
      <c r="IK45" s="662"/>
      <c r="IL45" s="657"/>
      <c r="IM45" s="657"/>
      <c r="IN45" s="629"/>
      <c r="IO45" s="665"/>
      <c r="IP45" s="665"/>
      <c r="IQ45" s="684"/>
      <c r="IR45" s="665"/>
      <c r="IS45" s="666"/>
      <c r="IU45" s="634"/>
      <c r="IV45" s="635"/>
      <c r="IW45" s="634"/>
      <c r="IX45" s="634"/>
      <c r="IY45" s="634"/>
      <c r="IZ45" s="634"/>
      <c r="JA45" s="634"/>
      <c r="JB45" s="634"/>
      <c r="JC45" s="636"/>
      <c r="JD45" s="634"/>
      <c r="JV45" s="656"/>
      <c r="KF45" s="637"/>
      <c r="KG45" s="637"/>
    </row>
    <row r="46" spans="2:296" s="572" customFormat="1" ht="15.75" customHeight="1">
      <c r="B46"/>
      <c r="C46"/>
      <c r="D46"/>
      <c r="E46" s="216"/>
      <c r="F46" s="216"/>
      <c r="G46" s="217"/>
      <c r="H46" s="216"/>
      <c r="I46" s="216"/>
      <c r="J46" s="217"/>
      <c r="K46" s="216"/>
      <c r="L46" s="216"/>
      <c r="M46" s="217"/>
      <c r="N46" s="216"/>
      <c r="O46" s="217"/>
      <c r="P46" s="217"/>
      <c r="Q46" s="216"/>
      <c r="R46" s="218"/>
      <c r="Z46" s="712"/>
      <c r="AA46" s="712"/>
      <c r="AB46" s="712"/>
      <c r="AC46" s="712"/>
      <c r="AD46" s="712"/>
      <c r="AE46" s="712"/>
      <c r="AG46" s="712"/>
      <c r="AH46" s="712"/>
      <c r="AI46" s="712"/>
      <c r="AJ46" s="712"/>
      <c r="AK46" s="712"/>
      <c r="AL46" s="712"/>
      <c r="AN46" s="712"/>
      <c r="AO46" s="712"/>
      <c r="AP46" s="712"/>
      <c r="AQ46" s="712"/>
      <c r="AR46" s="712"/>
      <c r="AS46" s="712"/>
      <c r="AT46" s="712"/>
      <c r="AU46" s="712"/>
      <c r="AV46" s="712"/>
      <c r="AW46" s="712"/>
      <c r="AX46" s="712"/>
      <c r="AY46" s="712"/>
      <c r="AZ46" s="712"/>
      <c r="BA46" s="712"/>
      <c r="BB46" s="712"/>
      <c r="BC46" s="712"/>
      <c r="BD46" s="712"/>
      <c r="BE46" s="712"/>
      <c r="BF46" s="712"/>
      <c r="BG46" s="712"/>
      <c r="BI46" s="712"/>
      <c r="BJ46" s="712"/>
      <c r="BK46" s="712"/>
      <c r="BL46" s="712"/>
      <c r="BM46" s="712"/>
      <c r="BZ46" s="637"/>
      <c r="CI46" s="178"/>
      <c r="CJ46" s="178"/>
      <c r="CK46" s="178"/>
      <c r="CL46" s="178"/>
      <c r="CM46" s="178"/>
      <c r="CN46" s="638"/>
      <c r="CO46" s="716"/>
      <c r="CP46" s="656"/>
      <c r="CQ46" s="716"/>
      <c r="CR46" s="656"/>
      <c r="CS46" s="656"/>
      <c r="CT46" s="656"/>
      <c r="CU46" s="656"/>
      <c r="CV46" s="656"/>
      <c r="CW46" s="702"/>
      <c r="CX46" s="674"/>
      <c r="CY46" s="674"/>
      <c r="CZ46" s="702"/>
      <c r="DA46" s="674"/>
      <c r="DB46" s="674"/>
      <c r="DC46" s="674"/>
      <c r="DD46" s="674"/>
      <c r="DE46" s="674"/>
      <c r="DF46" s="674"/>
      <c r="DG46" s="674"/>
      <c r="DH46" s="675"/>
      <c r="DI46" s="675"/>
      <c r="DJ46" s="675"/>
      <c r="DK46" s="675"/>
      <c r="DL46" s="675"/>
      <c r="DM46" s="675"/>
      <c r="DN46" s="675"/>
      <c r="DO46" s="674"/>
      <c r="DP46" s="657"/>
      <c r="DQ46" s="657"/>
      <c r="DR46" s="656"/>
      <c r="DS46" s="656"/>
      <c r="DT46" s="656"/>
      <c r="DU46" s="656"/>
      <c r="DV46" s="656"/>
      <c r="DW46" s="657"/>
      <c r="DX46" s="656"/>
      <c r="DY46" s="656"/>
      <c r="DZ46" s="656"/>
      <c r="EA46" s="656"/>
      <c r="EB46" s="656"/>
      <c r="EC46" s="656"/>
      <c r="ED46" s="656"/>
      <c r="EE46" s="656"/>
      <c r="EF46" s="656"/>
      <c r="EG46" s="656"/>
      <c r="EH46" s="656"/>
      <c r="EI46" s="656"/>
      <c r="EJ46" s="656"/>
      <c r="EK46" s="656"/>
      <c r="EL46" s="656"/>
      <c r="EM46" s="656"/>
      <c r="EN46" s="656"/>
      <c r="EO46" s="656"/>
      <c r="EP46" s="656"/>
      <c r="EQ46" s="656"/>
      <c r="ER46" s="656"/>
      <c r="ES46" s="656"/>
      <c r="ET46" s="656"/>
      <c r="EU46" s="656"/>
      <c r="EV46" s="656"/>
      <c r="EW46" s="656"/>
      <c r="EX46" s="656"/>
      <c r="EY46" s="656"/>
      <c r="EZ46" s="656"/>
      <c r="FA46" s="656"/>
      <c r="FB46" s="656"/>
      <c r="FC46" s="656"/>
      <c r="FD46" s="656"/>
      <c r="FE46" s="656"/>
      <c r="FF46" s="656"/>
      <c r="FG46" s="656"/>
      <c r="FH46" s="656"/>
      <c r="FI46" s="656"/>
      <c r="FJ46" s="656"/>
      <c r="FK46" s="656"/>
      <c r="FL46" s="656"/>
      <c r="FM46" s="655"/>
      <c r="FN46" s="656"/>
      <c r="FO46" s="656"/>
      <c r="FP46" s="656"/>
      <c r="FQ46" s="656"/>
      <c r="FR46" s="657"/>
      <c r="FS46" s="656"/>
      <c r="FT46" s="656"/>
      <c r="FU46" s="656"/>
      <c r="FV46" s="656"/>
      <c r="FW46" s="656"/>
      <c r="FX46" s="701"/>
      <c r="FY46" s="701"/>
      <c r="FZ46" s="701"/>
      <c r="GA46" s="701"/>
      <c r="GB46" s="675"/>
      <c r="GC46" s="675"/>
      <c r="GD46" s="702"/>
      <c r="GE46" s="656"/>
      <c r="GF46" s="656"/>
      <c r="GG46" s="656"/>
      <c r="GH46" s="656"/>
      <c r="GI46" s="656"/>
      <c r="GJ46" s="675"/>
      <c r="GK46" s="675"/>
      <c r="GL46" s="675"/>
      <c r="GM46" s="656"/>
      <c r="GN46" s="656"/>
      <c r="GO46" s="675"/>
      <c r="GP46" s="675"/>
      <c r="GQ46" s="702"/>
      <c r="GR46" s="701"/>
      <c r="GS46" s="701"/>
      <c r="GT46" s="701"/>
      <c r="GU46" s="701"/>
      <c r="GV46" s="701"/>
      <c r="GW46" s="701"/>
      <c r="GX46" s="701"/>
      <c r="GY46" s="701"/>
      <c r="GZ46" s="701"/>
      <c r="HA46" s="701"/>
      <c r="HB46" s="701"/>
      <c r="HC46" s="657"/>
      <c r="HD46" s="701"/>
      <c r="HE46" s="701"/>
      <c r="HF46" s="701"/>
      <c r="HG46" s="701"/>
      <c r="HH46" s="701"/>
      <c r="HI46" s="701"/>
      <c r="HJ46" s="701"/>
      <c r="HK46" s="701"/>
      <c r="HL46" s="701"/>
      <c r="HM46" s="701"/>
      <c r="HN46" s="701"/>
      <c r="HO46" s="658"/>
      <c r="HP46" s="659"/>
      <c r="HQ46" s="659"/>
      <c r="HR46" s="659"/>
      <c r="HS46" s="659"/>
      <c r="HT46" s="660"/>
      <c r="HU46" s="660"/>
      <c r="HV46" s="660"/>
      <c r="HW46" s="660"/>
      <c r="HX46" s="660"/>
      <c r="HY46" s="661"/>
      <c r="HZ46" s="660"/>
      <c r="IA46" s="660"/>
      <c r="IB46" s="661"/>
      <c r="IC46" s="660"/>
      <c r="ID46" s="660"/>
      <c r="IE46" s="661"/>
      <c r="IF46" s="660"/>
      <c r="IG46" s="661"/>
      <c r="IH46" s="661"/>
      <c r="II46" s="660"/>
      <c r="IJ46" s="660"/>
      <c r="IK46" s="662"/>
      <c r="IL46" s="657"/>
      <c r="IM46" s="657"/>
      <c r="IN46" s="629"/>
      <c r="IO46" s="665"/>
      <c r="IP46" s="665"/>
      <c r="IQ46" s="684"/>
      <c r="IR46" s="665"/>
      <c r="IS46" s="666"/>
      <c r="IU46" s="634"/>
      <c r="IV46" s="635"/>
      <c r="IW46" s="634"/>
      <c r="IX46" s="634"/>
      <c r="IY46" s="634"/>
      <c r="IZ46" s="634"/>
      <c r="JA46" s="634"/>
      <c r="JB46" s="634"/>
      <c r="JC46" s="636"/>
      <c r="JD46" s="634"/>
      <c r="JV46" s="656"/>
      <c r="KF46" s="637"/>
      <c r="KG46" s="637"/>
    </row>
    <row r="47" spans="2:296" s="572" customFormat="1" ht="15.75" customHeight="1">
      <c r="B47"/>
      <c r="C47"/>
      <c r="D47"/>
      <c r="E47" s="216"/>
      <c r="F47" s="216"/>
      <c r="G47" s="217"/>
      <c r="H47" s="216"/>
      <c r="I47" s="216"/>
      <c r="J47" s="217"/>
      <c r="K47" s="216"/>
      <c r="L47" s="216"/>
      <c r="M47" s="217"/>
      <c r="N47" s="216"/>
      <c r="O47" s="217"/>
      <c r="P47" s="217"/>
      <c r="Q47" s="216"/>
      <c r="R47" s="218"/>
      <c r="Z47" s="712"/>
      <c r="AA47" s="712"/>
      <c r="AB47" s="712"/>
      <c r="AC47" s="712"/>
      <c r="AD47" s="712"/>
      <c r="AE47" s="712"/>
      <c r="AG47" s="712"/>
      <c r="AH47" s="712"/>
      <c r="AI47" s="712"/>
      <c r="AJ47" s="712"/>
      <c r="AK47" s="712"/>
      <c r="AL47" s="712"/>
      <c r="AN47" s="712"/>
      <c r="AO47" s="712"/>
      <c r="AP47" s="712"/>
      <c r="AQ47" s="712"/>
      <c r="AR47" s="712"/>
      <c r="AS47" s="712"/>
      <c r="AT47" s="712"/>
      <c r="AU47" s="712"/>
      <c r="AV47" s="712"/>
      <c r="AW47" s="712"/>
      <c r="AX47" s="712"/>
      <c r="AY47" s="712"/>
      <c r="AZ47" s="712"/>
      <c r="BA47" s="712"/>
      <c r="BB47" s="712"/>
      <c r="BC47" s="712"/>
      <c r="BD47" s="712"/>
      <c r="BE47" s="712"/>
      <c r="BF47" s="712"/>
      <c r="BG47" s="712"/>
      <c r="BI47" s="712"/>
      <c r="BJ47" s="712"/>
      <c r="BK47" s="712"/>
      <c r="BL47" s="712"/>
      <c r="BM47" s="712"/>
      <c r="BZ47" s="637"/>
      <c r="CI47" s="178"/>
      <c r="CJ47" s="178"/>
      <c r="CK47" s="178"/>
      <c r="CL47" s="178"/>
      <c r="CM47" s="178"/>
      <c r="CN47" s="638"/>
      <c r="CO47" s="716"/>
      <c r="CP47" s="656"/>
      <c r="CQ47" s="716"/>
      <c r="CR47" s="656"/>
      <c r="CS47" s="656"/>
      <c r="CT47" s="656"/>
      <c r="CU47" s="656"/>
      <c r="CV47" s="656"/>
      <c r="CW47" s="702"/>
      <c r="CX47" s="674"/>
      <c r="CY47" s="674"/>
      <c r="CZ47" s="702"/>
      <c r="DA47" s="674"/>
      <c r="DB47" s="674"/>
      <c r="DC47" s="674"/>
      <c r="DD47" s="674"/>
      <c r="DE47" s="674"/>
      <c r="DF47" s="674"/>
      <c r="DG47" s="674"/>
      <c r="DH47" s="675"/>
      <c r="DI47" s="675"/>
      <c r="DJ47" s="675"/>
      <c r="DK47" s="675"/>
      <c r="DL47" s="675"/>
      <c r="DM47" s="675"/>
      <c r="DN47" s="675"/>
      <c r="DO47" s="674"/>
      <c r="DP47" s="657"/>
      <c r="DQ47" s="657"/>
      <c r="DR47" s="656"/>
      <c r="DS47" s="656"/>
      <c r="DT47" s="656"/>
      <c r="DU47" s="656"/>
      <c r="DV47" s="656"/>
      <c r="DW47" s="657"/>
      <c r="DX47" s="656"/>
      <c r="DY47" s="656"/>
      <c r="DZ47" s="656"/>
      <c r="EA47" s="656"/>
      <c r="EB47" s="656"/>
      <c r="EC47" s="656"/>
      <c r="ED47" s="656"/>
      <c r="EE47" s="656"/>
      <c r="EF47" s="656"/>
      <c r="EG47" s="656"/>
      <c r="EH47" s="656"/>
      <c r="EI47" s="656"/>
      <c r="EJ47" s="656"/>
      <c r="EK47" s="656"/>
      <c r="EL47" s="656"/>
      <c r="EM47" s="656"/>
      <c r="EN47" s="656"/>
      <c r="EO47" s="656"/>
      <c r="EP47" s="656"/>
      <c r="EQ47" s="656"/>
      <c r="ER47" s="656"/>
      <c r="ES47" s="656"/>
      <c r="ET47" s="656"/>
      <c r="EU47" s="656"/>
      <c r="EV47" s="656"/>
      <c r="EW47" s="656"/>
      <c r="EX47" s="656"/>
      <c r="EY47" s="656"/>
      <c r="EZ47" s="656"/>
      <c r="FA47" s="656"/>
      <c r="FB47" s="656"/>
      <c r="FC47" s="656"/>
      <c r="FD47" s="656"/>
      <c r="FE47" s="656"/>
      <c r="FF47" s="656"/>
      <c r="FG47" s="656"/>
      <c r="FH47" s="656"/>
      <c r="FI47" s="656"/>
      <c r="FJ47" s="656"/>
      <c r="FK47" s="656"/>
      <c r="FL47" s="656"/>
      <c r="FM47" s="655"/>
      <c r="FN47" s="656"/>
      <c r="FO47" s="656"/>
      <c r="FP47" s="656"/>
      <c r="FQ47" s="656"/>
      <c r="FR47" s="657"/>
      <c r="FS47" s="656"/>
      <c r="FT47" s="656"/>
      <c r="FU47" s="656"/>
      <c r="FV47" s="656"/>
      <c r="FW47" s="656"/>
      <c r="FX47" s="701"/>
      <c r="FY47" s="701"/>
      <c r="FZ47" s="701"/>
      <c r="GA47" s="701"/>
      <c r="GB47" s="675"/>
      <c r="GC47" s="675"/>
      <c r="GD47" s="702"/>
      <c r="GE47" s="656"/>
      <c r="GF47" s="656"/>
      <c r="GG47" s="656"/>
      <c r="GH47" s="656"/>
      <c r="GI47" s="656"/>
      <c r="GJ47" s="675"/>
      <c r="GK47" s="675"/>
      <c r="GL47" s="675"/>
      <c r="GM47" s="656"/>
      <c r="GN47" s="656"/>
      <c r="GO47" s="675"/>
      <c r="GP47" s="675"/>
      <c r="GQ47" s="702"/>
      <c r="GR47" s="701"/>
      <c r="GS47" s="701"/>
      <c r="GT47" s="701"/>
      <c r="GU47" s="701"/>
      <c r="GV47" s="701"/>
      <c r="GW47" s="701"/>
      <c r="GX47" s="701"/>
      <c r="GY47" s="701"/>
      <c r="GZ47" s="701"/>
      <c r="HA47" s="701"/>
      <c r="HB47" s="701"/>
      <c r="HC47" s="657"/>
      <c r="HD47" s="701"/>
      <c r="HE47" s="701"/>
      <c r="HF47" s="701"/>
      <c r="HG47" s="701"/>
      <c r="HH47" s="701"/>
      <c r="HI47" s="701"/>
      <c r="HJ47" s="701"/>
      <c r="HK47" s="701"/>
      <c r="HL47" s="701"/>
      <c r="HM47" s="701"/>
      <c r="HN47" s="701"/>
      <c r="HO47" s="658"/>
      <c r="HP47" s="659"/>
      <c r="HQ47" s="659"/>
      <c r="HR47" s="659"/>
      <c r="HS47" s="659"/>
      <c r="HT47" s="660"/>
      <c r="HU47" s="660"/>
      <c r="HV47" s="660"/>
      <c r="HW47" s="660"/>
      <c r="HX47" s="660"/>
      <c r="HY47" s="661"/>
      <c r="HZ47" s="660"/>
      <c r="IA47" s="660"/>
      <c r="IB47" s="661"/>
      <c r="IC47" s="660"/>
      <c r="ID47" s="660"/>
      <c r="IE47" s="661"/>
      <c r="IF47" s="660"/>
      <c r="IG47" s="661"/>
      <c r="IH47" s="661"/>
      <c r="II47" s="660"/>
      <c r="IJ47" s="660"/>
      <c r="IK47" s="662"/>
      <c r="IL47" s="657"/>
      <c r="IM47" s="657"/>
      <c r="IN47" s="629"/>
      <c r="IO47" s="665"/>
      <c r="IP47" s="665"/>
      <c r="IQ47" s="684"/>
      <c r="IR47" s="665"/>
      <c r="IS47" s="666"/>
      <c r="IU47" s="634"/>
      <c r="IV47" s="635"/>
      <c r="IW47" s="634"/>
      <c r="IX47" s="634"/>
      <c r="IY47" s="634"/>
      <c r="IZ47" s="634"/>
      <c r="JA47" s="634"/>
      <c r="JB47" s="634"/>
      <c r="JC47" s="636"/>
      <c r="JD47" s="634"/>
      <c r="JV47" s="656"/>
      <c r="KF47" s="637"/>
      <c r="KG47" s="637"/>
    </row>
    <row r="48" spans="2:296" s="572" customFormat="1" ht="15.75" customHeight="1">
      <c r="B48"/>
      <c r="C48"/>
      <c r="D48"/>
      <c r="E48" s="216"/>
      <c r="F48" s="216"/>
      <c r="G48" s="217"/>
      <c r="H48" s="216"/>
      <c r="I48" s="216"/>
      <c r="J48" s="217"/>
      <c r="K48" s="216"/>
      <c r="L48" s="216"/>
      <c r="M48" s="217"/>
      <c r="N48" s="216"/>
      <c r="O48" s="217"/>
      <c r="P48" s="217"/>
      <c r="Q48" s="216"/>
      <c r="R48" s="218"/>
      <c r="Z48" s="712"/>
      <c r="AA48" s="712"/>
      <c r="AB48" s="712"/>
      <c r="AC48" s="712"/>
      <c r="AD48" s="712"/>
      <c r="AE48" s="712"/>
      <c r="AG48" s="712"/>
      <c r="AH48" s="712"/>
      <c r="AI48" s="712"/>
      <c r="AJ48" s="712"/>
      <c r="AK48" s="712"/>
      <c r="AL48" s="712"/>
      <c r="AN48" s="712"/>
      <c r="AO48" s="712"/>
      <c r="AP48" s="712"/>
      <c r="AQ48" s="712"/>
      <c r="AR48" s="712"/>
      <c r="AS48" s="712"/>
      <c r="AT48" s="712"/>
      <c r="AU48" s="712"/>
      <c r="AV48" s="712"/>
      <c r="AW48" s="712"/>
      <c r="AX48" s="712"/>
      <c r="AY48" s="712"/>
      <c r="AZ48" s="712"/>
      <c r="BA48" s="712"/>
      <c r="BB48" s="712"/>
      <c r="BC48" s="712"/>
      <c r="BD48" s="712"/>
      <c r="BE48" s="712"/>
      <c r="BF48" s="712"/>
      <c r="BG48" s="712"/>
      <c r="BI48" s="712"/>
      <c r="BJ48" s="712"/>
      <c r="BK48" s="712"/>
      <c r="BL48" s="712"/>
      <c r="BM48" s="712"/>
      <c r="BZ48" s="637"/>
      <c r="CI48" s="178"/>
      <c r="CJ48" s="178"/>
      <c r="CK48" s="178"/>
      <c r="CL48" s="178"/>
      <c r="CM48" s="178"/>
      <c r="CN48" s="638"/>
      <c r="CO48" s="716"/>
      <c r="CP48" s="656"/>
      <c r="CQ48" s="716"/>
      <c r="CR48" s="656"/>
      <c r="CS48" s="656"/>
      <c r="CT48" s="656"/>
      <c r="CU48" s="656"/>
      <c r="CV48" s="656"/>
      <c r="CW48" s="702"/>
      <c r="CX48" s="674"/>
      <c r="CY48" s="674"/>
      <c r="CZ48" s="702"/>
      <c r="DA48" s="674"/>
      <c r="DB48" s="674"/>
      <c r="DC48" s="674"/>
      <c r="DD48" s="674"/>
      <c r="DE48" s="674"/>
      <c r="DF48" s="674"/>
      <c r="DG48" s="674"/>
      <c r="DH48" s="675"/>
      <c r="DI48" s="675"/>
      <c r="DJ48" s="675"/>
      <c r="DK48" s="675"/>
      <c r="DL48" s="675"/>
      <c r="DM48" s="675"/>
      <c r="DN48" s="675"/>
      <c r="DO48" s="674"/>
      <c r="DP48" s="657"/>
      <c r="DQ48" s="657"/>
      <c r="DR48" s="656"/>
      <c r="DS48" s="656"/>
      <c r="DT48" s="656"/>
      <c r="DU48" s="656"/>
      <c r="DV48" s="656"/>
      <c r="DW48" s="657"/>
      <c r="DX48" s="656"/>
      <c r="DY48" s="656"/>
      <c r="DZ48" s="656"/>
      <c r="EA48" s="656"/>
      <c r="EB48" s="656"/>
      <c r="EC48" s="656"/>
      <c r="ED48" s="656"/>
      <c r="EE48" s="656"/>
      <c r="EF48" s="656"/>
      <c r="EG48" s="656"/>
      <c r="EH48" s="656"/>
      <c r="EI48" s="656"/>
      <c r="EJ48" s="656"/>
      <c r="EK48" s="656"/>
      <c r="EL48" s="656"/>
      <c r="EM48" s="656"/>
      <c r="EN48" s="656"/>
      <c r="EO48" s="656"/>
      <c r="EP48" s="656"/>
      <c r="EQ48" s="656"/>
      <c r="ER48" s="656"/>
      <c r="ES48" s="656"/>
      <c r="ET48" s="656"/>
      <c r="EU48" s="656"/>
      <c r="EV48" s="656"/>
      <c r="EW48" s="656"/>
      <c r="EX48" s="656"/>
      <c r="EY48" s="656"/>
      <c r="EZ48" s="656"/>
      <c r="FA48" s="656"/>
      <c r="FB48" s="656"/>
      <c r="FC48" s="656"/>
      <c r="FD48" s="656"/>
      <c r="FE48" s="656"/>
      <c r="FF48" s="656"/>
      <c r="FG48" s="656"/>
      <c r="FH48" s="656"/>
      <c r="FI48" s="656"/>
      <c r="FJ48" s="656"/>
      <c r="FK48" s="656"/>
      <c r="FL48" s="656"/>
      <c r="FM48" s="655"/>
      <c r="FN48" s="656"/>
      <c r="FO48" s="656"/>
      <c r="FP48" s="656"/>
      <c r="FQ48" s="656"/>
      <c r="FR48" s="657"/>
      <c r="FS48" s="656"/>
      <c r="FT48" s="656"/>
      <c r="FU48" s="656"/>
      <c r="FV48" s="656"/>
      <c r="FW48" s="656"/>
      <c r="FX48" s="701"/>
      <c r="FY48" s="701"/>
      <c r="FZ48" s="701"/>
      <c r="GA48" s="701"/>
      <c r="GB48" s="675"/>
      <c r="GC48" s="675"/>
      <c r="GD48" s="702"/>
      <c r="GE48" s="656"/>
      <c r="GF48" s="656"/>
      <c r="GG48" s="656"/>
      <c r="GH48" s="656"/>
      <c r="GI48" s="656"/>
      <c r="GJ48" s="675"/>
      <c r="GK48" s="675"/>
      <c r="GL48" s="675"/>
      <c r="GM48" s="656"/>
      <c r="GN48" s="656"/>
      <c r="GO48" s="675"/>
      <c r="GP48" s="675"/>
      <c r="GQ48" s="702"/>
      <c r="GR48" s="701"/>
      <c r="GS48" s="701"/>
      <c r="GT48" s="701"/>
      <c r="GU48" s="701"/>
      <c r="GV48" s="701"/>
      <c r="GW48" s="701"/>
      <c r="GX48" s="701"/>
      <c r="GY48" s="701"/>
      <c r="GZ48" s="701"/>
      <c r="HA48" s="701"/>
      <c r="HB48" s="701"/>
      <c r="HC48" s="657"/>
      <c r="HD48" s="701"/>
      <c r="HE48" s="701"/>
      <c r="HF48" s="701"/>
      <c r="HG48" s="701"/>
      <c r="HH48" s="701"/>
      <c r="HI48" s="701"/>
      <c r="HJ48" s="701"/>
      <c r="HK48" s="701"/>
      <c r="HL48" s="701"/>
      <c r="HM48" s="701"/>
      <c r="HN48" s="701"/>
      <c r="HO48" s="658"/>
      <c r="HP48" s="659"/>
      <c r="HQ48" s="659"/>
      <c r="HR48" s="659"/>
      <c r="HS48" s="659"/>
      <c r="HT48" s="660"/>
      <c r="HU48" s="660"/>
      <c r="HV48" s="660"/>
      <c r="HW48" s="660"/>
      <c r="HX48" s="660"/>
      <c r="HY48" s="661"/>
      <c r="HZ48" s="660"/>
      <c r="IA48" s="660"/>
      <c r="IB48" s="661"/>
      <c r="IC48" s="660"/>
      <c r="ID48" s="660"/>
      <c r="IE48" s="661"/>
      <c r="IF48" s="660"/>
      <c r="IG48" s="661"/>
      <c r="IH48" s="661"/>
      <c r="II48" s="660"/>
      <c r="IJ48" s="660"/>
      <c r="IK48" s="662"/>
      <c r="IL48" s="657"/>
      <c r="IM48" s="657"/>
      <c r="IN48" s="629"/>
      <c r="IO48" s="665"/>
      <c r="IP48" s="665"/>
      <c r="IQ48" s="684"/>
      <c r="IR48" s="665"/>
      <c r="IS48" s="666"/>
      <c r="IU48" s="634"/>
      <c r="IV48" s="635"/>
      <c r="IW48" s="634"/>
      <c r="IX48" s="634"/>
      <c r="IY48" s="634"/>
      <c r="IZ48" s="634"/>
      <c r="JA48" s="634"/>
      <c r="JB48" s="634"/>
      <c r="JC48" s="636"/>
      <c r="JD48" s="634"/>
      <c r="JV48" s="656"/>
      <c r="KF48" s="637"/>
      <c r="KG48" s="637"/>
    </row>
    <row r="49" spans="2:293" s="572" customFormat="1" ht="15.75" customHeight="1">
      <c r="B49"/>
      <c r="C49"/>
      <c r="D49"/>
      <c r="E49" s="216"/>
      <c r="F49" s="216"/>
      <c r="G49" s="217"/>
      <c r="H49" s="216"/>
      <c r="I49" s="216"/>
      <c r="J49" s="217"/>
      <c r="K49" s="216"/>
      <c r="L49" s="216"/>
      <c r="M49" s="217"/>
      <c r="N49" s="216"/>
      <c r="O49" s="217"/>
      <c r="P49" s="217"/>
      <c r="Q49" s="216"/>
      <c r="R49" s="218"/>
      <c r="Z49" s="712"/>
      <c r="AA49" s="712"/>
      <c r="AB49" s="712"/>
      <c r="AC49" s="712"/>
      <c r="AD49" s="712"/>
      <c r="AE49" s="712"/>
      <c r="AG49" s="712"/>
      <c r="AH49" s="712"/>
      <c r="AI49" s="712"/>
      <c r="AJ49" s="712"/>
      <c r="AK49" s="712"/>
      <c r="AL49" s="712"/>
      <c r="AN49" s="712"/>
      <c r="AO49" s="712"/>
      <c r="AP49" s="712"/>
      <c r="AQ49" s="712"/>
      <c r="AR49" s="712"/>
      <c r="AS49" s="712"/>
      <c r="AT49" s="712"/>
      <c r="AU49" s="712"/>
      <c r="AV49" s="712"/>
      <c r="AW49" s="712"/>
      <c r="AX49" s="712"/>
      <c r="AY49" s="712"/>
      <c r="AZ49" s="712"/>
      <c r="BA49" s="712"/>
      <c r="BB49" s="712"/>
      <c r="BC49" s="712"/>
      <c r="BD49" s="712"/>
      <c r="BE49" s="712"/>
      <c r="BF49" s="712"/>
      <c r="BG49" s="712"/>
      <c r="BI49" s="712"/>
      <c r="BJ49" s="712"/>
      <c r="BK49" s="712"/>
      <c r="BL49" s="712"/>
      <c r="BM49" s="712"/>
      <c r="BZ49" s="637"/>
      <c r="CI49" s="178"/>
      <c r="CJ49" s="178"/>
      <c r="CK49" s="178"/>
      <c r="CL49" s="178"/>
      <c r="CM49" s="178"/>
      <c r="CN49" s="638"/>
      <c r="CO49" s="716"/>
      <c r="CP49" s="656"/>
      <c r="CQ49" s="716"/>
      <c r="CR49" s="656"/>
      <c r="CS49" s="656"/>
      <c r="CT49" s="656"/>
      <c r="CU49" s="656"/>
      <c r="CV49" s="656"/>
      <c r="CW49" s="702"/>
      <c r="CX49" s="674"/>
      <c r="CY49" s="674"/>
      <c r="CZ49" s="702"/>
      <c r="DA49" s="674"/>
      <c r="DB49" s="674"/>
      <c r="DC49" s="674"/>
      <c r="DD49" s="674"/>
      <c r="DE49" s="674"/>
      <c r="DF49" s="674"/>
      <c r="DG49" s="674"/>
      <c r="DH49" s="675"/>
      <c r="DI49" s="675"/>
      <c r="DJ49" s="675"/>
      <c r="DK49" s="675"/>
      <c r="DL49" s="675"/>
      <c r="DM49" s="675"/>
      <c r="DN49" s="675"/>
      <c r="DO49" s="674"/>
      <c r="DP49" s="657"/>
      <c r="DQ49" s="657"/>
      <c r="DR49" s="656"/>
      <c r="DS49" s="656"/>
      <c r="DT49" s="656"/>
      <c r="DU49" s="656"/>
      <c r="DV49" s="656"/>
      <c r="DW49" s="657"/>
      <c r="DX49" s="656"/>
      <c r="DY49" s="656"/>
      <c r="DZ49" s="656"/>
      <c r="EA49" s="656"/>
      <c r="EB49" s="656"/>
      <c r="EC49" s="656"/>
      <c r="ED49" s="656"/>
      <c r="EE49" s="656"/>
      <c r="EF49" s="656"/>
      <c r="EG49" s="656"/>
      <c r="EH49" s="656"/>
      <c r="EI49" s="656"/>
      <c r="EJ49" s="656"/>
      <c r="EK49" s="656"/>
      <c r="EL49" s="656"/>
      <c r="EM49" s="656"/>
      <c r="EN49" s="656"/>
      <c r="EO49" s="656"/>
      <c r="EP49" s="656"/>
      <c r="EQ49" s="656"/>
      <c r="ER49" s="656"/>
      <c r="ES49" s="656"/>
      <c r="ET49" s="656"/>
      <c r="EU49" s="656"/>
      <c r="EV49" s="656"/>
      <c r="EW49" s="656"/>
      <c r="EX49" s="656"/>
      <c r="EY49" s="656"/>
      <c r="EZ49" s="656"/>
      <c r="FA49" s="656"/>
      <c r="FB49" s="656"/>
      <c r="FC49" s="656"/>
      <c r="FD49" s="656"/>
      <c r="FE49" s="656"/>
      <c r="FF49" s="656"/>
      <c r="FG49" s="656"/>
      <c r="FH49" s="656"/>
      <c r="FI49" s="656"/>
      <c r="FJ49" s="656"/>
      <c r="FK49" s="656"/>
      <c r="FL49" s="656"/>
      <c r="FM49" s="655"/>
      <c r="FN49" s="656"/>
      <c r="FO49" s="656"/>
      <c r="FP49" s="656"/>
      <c r="FQ49" s="656"/>
      <c r="FR49" s="657"/>
      <c r="FS49" s="656"/>
      <c r="FT49" s="656"/>
      <c r="FU49" s="656"/>
      <c r="FV49" s="656"/>
      <c r="FW49" s="656"/>
      <c r="FX49" s="701"/>
      <c r="FY49" s="701"/>
      <c r="FZ49" s="701"/>
      <c r="GA49" s="701"/>
      <c r="GB49" s="675"/>
      <c r="GC49" s="675"/>
      <c r="GD49" s="702"/>
      <c r="GE49" s="656"/>
      <c r="GF49" s="656"/>
      <c r="GG49" s="656"/>
      <c r="GH49" s="656"/>
      <c r="GI49" s="656"/>
      <c r="GJ49" s="675"/>
      <c r="GK49" s="675"/>
      <c r="GL49" s="675"/>
      <c r="GM49" s="656"/>
      <c r="GN49" s="656"/>
      <c r="GO49" s="675"/>
      <c r="GP49" s="675"/>
      <c r="GQ49" s="702"/>
      <c r="GR49" s="701"/>
      <c r="GS49" s="701"/>
      <c r="GT49" s="701"/>
      <c r="GU49" s="701"/>
      <c r="GV49" s="701"/>
      <c r="GW49" s="701"/>
      <c r="GX49" s="701"/>
      <c r="GY49" s="701"/>
      <c r="GZ49" s="701"/>
      <c r="HA49" s="701"/>
      <c r="HB49" s="701"/>
      <c r="HC49" s="657"/>
      <c r="HD49" s="701"/>
      <c r="HE49" s="701"/>
      <c r="HF49" s="701"/>
      <c r="HG49" s="701"/>
      <c r="HH49" s="701"/>
      <c r="HI49" s="701"/>
      <c r="HJ49" s="701"/>
      <c r="HK49" s="701"/>
      <c r="HL49" s="701"/>
      <c r="HM49" s="701"/>
      <c r="HN49" s="701"/>
      <c r="HO49" s="658"/>
      <c r="HP49" s="659"/>
      <c r="HQ49" s="659"/>
      <c r="HR49" s="659"/>
      <c r="HS49" s="659"/>
      <c r="HT49" s="660"/>
      <c r="HU49" s="660"/>
      <c r="HV49" s="660"/>
      <c r="HW49" s="660"/>
      <c r="HX49" s="660"/>
      <c r="HY49" s="661"/>
      <c r="HZ49" s="660"/>
      <c r="IA49" s="660"/>
      <c r="IB49" s="661"/>
      <c r="IC49" s="660"/>
      <c r="ID49" s="660"/>
      <c r="IE49" s="661"/>
      <c r="IF49" s="660"/>
      <c r="IG49" s="661"/>
      <c r="IH49" s="661"/>
      <c r="II49" s="660"/>
      <c r="IJ49" s="660"/>
      <c r="IK49" s="662"/>
      <c r="IL49" s="657"/>
      <c r="IM49" s="657"/>
      <c r="IN49" s="629"/>
      <c r="IO49" s="665"/>
      <c r="IP49" s="665"/>
      <c r="IQ49" s="684"/>
      <c r="IR49" s="665"/>
      <c r="IS49" s="666"/>
      <c r="IU49" s="634"/>
      <c r="IV49" s="635"/>
      <c r="IW49" s="634"/>
      <c r="IX49" s="634"/>
      <c r="IY49" s="634"/>
      <c r="IZ49" s="634"/>
      <c r="JA49" s="634"/>
      <c r="JB49" s="634"/>
      <c r="JC49" s="636"/>
      <c r="JD49" s="634"/>
      <c r="JV49" s="656"/>
      <c r="KF49" s="637"/>
      <c r="KG49" s="637"/>
    </row>
    <row r="50" spans="2:293" s="572" customFormat="1" ht="15.75" customHeight="1">
      <c r="B50"/>
      <c r="C50"/>
      <c r="D50"/>
      <c r="E50" s="216"/>
      <c r="F50" s="216"/>
      <c r="G50" s="217"/>
      <c r="H50" s="216"/>
      <c r="I50" s="216"/>
      <c r="J50" s="217"/>
      <c r="K50" s="216"/>
      <c r="L50" s="216"/>
      <c r="M50" s="217"/>
      <c r="N50" s="216"/>
      <c r="O50" s="217"/>
      <c r="P50" s="217"/>
      <c r="Q50" s="216"/>
      <c r="R50" s="218"/>
      <c r="Z50" s="712"/>
      <c r="AA50" s="712"/>
      <c r="AB50" s="712"/>
      <c r="AC50" s="712"/>
      <c r="AD50" s="712"/>
      <c r="AE50" s="712"/>
      <c r="AG50" s="712"/>
      <c r="AH50" s="712"/>
      <c r="AI50" s="712"/>
      <c r="AJ50" s="712"/>
      <c r="AK50" s="712"/>
      <c r="AL50" s="712"/>
      <c r="AN50" s="712"/>
      <c r="AO50" s="712"/>
      <c r="AP50" s="712"/>
      <c r="AQ50" s="712"/>
      <c r="AR50" s="712"/>
      <c r="AS50" s="712"/>
      <c r="AT50" s="712"/>
      <c r="AU50" s="712"/>
      <c r="AV50" s="712"/>
      <c r="AW50" s="712"/>
      <c r="AX50" s="712"/>
      <c r="AY50" s="712"/>
      <c r="AZ50" s="712"/>
      <c r="BA50" s="712"/>
      <c r="BB50" s="712"/>
      <c r="BC50" s="712"/>
      <c r="BD50" s="712"/>
      <c r="BE50" s="712"/>
      <c r="BF50" s="712"/>
      <c r="BG50" s="712"/>
      <c r="BI50" s="712"/>
      <c r="BJ50" s="712"/>
      <c r="BK50" s="712"/>
      <c r="BL50" s="712"/>
      <c r="BM50" s="712"/>
      <c r="CI50" s="178"/>
      <c r="CJ50" s="178"/>
      <c r="CK50" s="178"/>
      <c r="CL50" s="178"/>
      <c r="CM50" s="178"/>
      <c r="CN50" s="638"/>
      <c r="CO50" s="716"/>
      <c r="CP50" s="656"/>
      <c r="CQ50" s="716"/>
      <c r="CR50" s="656"/>
      <c r="CS50" s="656"/>
      <c r="CT50" s="656"/>
      <c r="CU50" s="656"/>
      <c r="CV50" s="656"/>
      <c r="CW50" s="702"/>
      <c r="CX50" s="674"/>
      <c r="CY50" s="674"/>
      <c r="CZ50" s="702"/>
      <c r="DA50" s="674"/>
      <c r="DB50" s="674"/>
      <c r="DC50" s="674"/>
      <c r="DD50" s="674"/>
      <c r="DE50" s="674"/>
      <c r="DF50" s="674"/>
      <c r="DG50" s="674"/>
      <c r="DH50" s="675"/>
      <c r="DI50" s="675"/>
      <c r="DJ50" s="675"/>
      <c r="DK50" s="675"/>
      <c r="DL50" s="675"/>
      <c r="DM50" s="675"/>
      <c r="DN50" s="675"/>
      <c r="DO50" s="674"/>
      <c r="DP50" s="657"/>
      <c r="DQ50" s="657"/>
      <c r="DR50" s="656"/>
      <c r="DS50" s="656"/>
      <c r="DT50" s="656"/>
      <c r="DU50" s="656"/>
      <c r="DV50" s="656"/>
      <c r="DW50" s="657"/>
      <c r="DX50" s="656"/>
      <c r="DY50" s="656"/>
      <c r="DZ50" s="656"/>
      <c r="EA50" s="656"/>
      <c r="EB50" s="656"/>
      <c r="EC50" s="656"/>
      <c r="ED50" s="656"/>
      <c r="EE50" s="656"/>
      <c r="EF50" s="656"/>
      <c r="EG50" s="656"/>
      <c r="EH50" s="656"/>
      <c r="EI50" s="656"/>
      <c r="EJ50" s="656"/>
      <c r="EK50" s="656"/>
      <c r="EL50" s="656"/>
      <c r="EM50" s="656"/>
      <c r="EN50" s="656"/>
      <c r="EO50" s="656"/>
      <c r="EP50" s="656"/>
      <c r="EQ50" s="656"/>
      <c r="ER50" s="656"/>
      <c r="ES50" s="656"/>
      <c r="ET50" s="656"/>
      <c r="EU50" s="656"/>
      <c r="EV50" s="656"/>
      <c r="EW50" s="656"/>
      <c r="EX50" s="656"/>
      <c r="EY50" s="656"/>
      <c r="EZ50" s="656"/>
      <c r="FA50" s="656"/>
      <c r="FB50" s="656"/>
      <c r="FC50" s="656"/>
      <c r="FD50" s="656"/>
      <c r="FE50" s="656"/>
      <c r="FF50" s="656"/>
      <c r="FG50" s="656"/>
      <c r="FH50" s="656"/>
      <c r="FI50" s="656"/>
      <c r="FJ50" s="656"/>
      <c r="FK50" s="656"/>
      <c r="FL50" s="656"/>
      <c r="FM50" s="655"/>
      <c r="FN50" s="656"/>
      <c r="FO50" s="656"/>
      <c r="FP50" s="656"/>
      <c r="FQ50" s="656"/>
      <c r="FR50" s="657"/>
      <c r="FS50" s="656"/>
      <c r="FT50" s="656"/>
      <c r="FU50" s="656"/>
      <c r="FV50" s="656"/>
      <c r="FW50" s="656"/>
      <c r="FX50" s="701"/>
      <c r="FY50" s="701"/>
      <c r="FZ50" s="701"/>
      <c r="GA50" s="701"/>
      <c r="GB50" s="675"/>
      <c r="GC50" s="675"/>
      <c r="GD50" s="702"/>
      <c r="GE50" s="656"/>
      <c r="GF50" s="656"/>
      <c r="GG50" s="656"/>
      <c r="GH50" s="656"/>
      <c r="GI50" s="656"/>
      <c r="GJ50" s="675"/>
      <c r="GK50" s="675"/>
      <c r="GL50" s="675"/>
      <c r="GM50" s="656"/>
      <c r="GN50" s="656"/>
      <c r="GO50" s="675"/>
      <c r="GP50" s="675"/>
      <c r="GQ50" s="702"/>
      <c r="GR50" s="701"/>
      <c r="GS50" s="701"/>
      <c r="GT50" s="701"/>
      <c r="GU50" s="701"/>
      <c r="GV50" s="701"/>
      <c r="GW50" s="701"/>
      <c r="GX50" s="701"/>
      <c r="GY50" s="701"/>
      <c r="GZ50" s="701"/>
      <c r="HA50" s="701"/>
      <c r="HB50" s="701"/>
      <c r="HC50" s="657"/>
      <c r="HD50" s="701"/>
      <c r="HE50" s="701"/>
      <c r="HF50" s="701"/>
      <c r="HG50" s="701"/>
      <c r="HH50" s="701"/>
      <c r="HI50" s="701"/>
      <c r="HJ50" s="701"/>
      <c r="HK50" s="701"/>
      <c r="HL50" s="701"/>
      <c r="HM50" s="701"/>
      <c r="HN50" s="701"/>
      <c r="HO50" s="658"/>
      <c r="HP50" s="659"/>
      <c r="HQ50" s="659"/>
      <c r="HR50" s="659"/>
      <c r="HS50" s="659"/>
      <c r="HT50" s="660"/>
      <c r="HU50" s="660"/>
      <c r="HV50" s="660"/>
      <c r="HW50" s="660"/>
      <c r="HX50" s="660"/>
      <c r="HY50" s="661"/>
      <c r="HZ50" s="660"/>
      <c r="IA50" s="660"/>
      <c r="IB50" s="661"/>
      <c r="IC50" s="660"/>
      <c r="ID50" s="660"/>
      <c r="IE50" s="661"/>
      <c r="IF50" s="660"/>
      <c r="IG50" s="661"/>
      <c r="IH50" s="661"/>
      <c r="II50" s="660"/>
      <c r="IJ50" s="660"/>
      <c r="IK50" s="662"/>
      <c r="IL50" s="657"/>
      <c r="IM50" s="657"/>
      <c r="IN50" s="629"/>
      <c r="IO50" s="665"/>
      <c r="IP50" s="665"/>
      <c r="IQ50" s="684"/>
      <c r="IR50" s="665"/>
      <c r="IS50" s="666"/>
      <c r="IU50" s="634"/>
      <c r="IV50" s="635"/>
      <c r="IW50" s="634"/>
      <c r="IX50" s="634"/>
      <c r="IY50" s="634"/>
      <c r="IZ50" s="634"/>
      <c r="JA50" s="634"/>
      <c r="JB50" s="634"/>
      <c r="JC50" s="636"/>
      <c r="JD50" s="634"/>
      <c r="JV50" s="656"/>
      <c r="KF50" s="637"/>
      <c r="KG50" s="637"/>
    </row>
    <row r="51" spans="2:293" s="572" customFormat="1" ht="15.75" customHeight="1">
      <c r="B51"/>
      <c r="C51"/>
      <c r="D51"/>
      <c r="E51" s="216"/>
      <c r="F51" s="216"/>
      <c r="G51" s="217"/>
      <c r="H51" s="216"/>
      <c r="I51" s="216"/>
      <c r="J51" s="217"/>
      <c r="K51" s="216"/>
      <c r="L51" s="216"/>
      <c r="M51" s="217"/>
      <c r="N51" s="216"/>
      <c r="O51" s="217"/>
      <c r="P51" s="217"/>
      <c r="Q51" s="216"/>
      <c r="R51" s="218"/>
      <c r="Z51" s="712"/>
      <c r="AA51" s="712"/>
      <c r="AB51" s="712"/>
      <c r="AC51" s="712"/>
      <c r="AD51" s="712"/>
      <c r="AE51" s="712"/>
      <c r="AG51" s="712"/>
      <c r="AH51" s="712"/>
      <c r="AI51" s="712"/>
      <c r="AJ51" s="712"/>
      <c r="AK51" s="712"/>
      <c r="AL51" s="712"/>
      <c r="AN51" s="712"/>
      <c r="AO51" s="712"/>
      <c r="AP51" s="712"/>
      <c r="AQ51" s="712"/>
      <c r="AR51" s="712"/>
      <c r="AS51" s="712"/>
      <c r="AT51" s="712"/>
      <c r="AU51" s="712"/>
      <c r="AV51" s="712"/>
      <c r="AW51" s="712"/>
      <c r="AX51" s="712"/>
      <c r="AY51" s="712"/>
      <c r="AZ51" s="712"/>
      <c r="BA51" s="712"/>
      <c r="BB51" s="712"/>
      <c r="BC51" s="712"/>
      <c r="BD51" s="712"/>
      <c r="BE51" s="712"/>
      <c r="BF51" s="712"/>
      <c r="BG51" s="712"/>
      <c r="BI51" s="712"/>
      <c r="BJ51" s="712"/>
      <c r="BK51" s="712"/>
      <c r="BL51" s="712"/>
      <c r="BM51" s="712"/>
      <c r="BZ51" s="637"/>
      <c r="CI51" s="178"/>
      <c r="CJ51" s="178"/>
      <c r="CK51" s="178"/>
      <c r="CL51" s="178"/>
      <c r="CM51" s="178"/>
      <c r="CN51" s="638"/>
      <c r="CO51" s="716"/>
      <c r="CP51" s="656"/>
      <c r="CQ51" s="716"/>
      <c r="CR51" s="656"/>
      <c r="CS51" s="656"/>
      <c r="CT51" s="656"/>
      <c r="CU51" s="656"/>
      <c r="CV51" s="656"/>
      <c r="CW51" s="702"/>
      <c r="CX51" s="674"/>
      <c r="CY51" s="674"/>
      <c r="CZ51" s="702"/>
      <c r="DA51" s="674"/>
      <c r="DB51" s="674"/>
      <c r="DC51" s="674"/>
      <c r="DD51" s="674"/>
      <c r="DE51" s="674"/>
      <c r="DF51" s="674"/>
      <c r="DG51" s="674"/>
      <c r="DH51" s="675"/>
      <c r="DI51" s="675"/>
      <c r="DJ51" s="675"/>
      <c r="DK51" s="675"/>
      <c r="DL51" s="675"/>
      <c r="DM51" s="675"/>
      <c r="DN51" s="675"/>
      <c r="DO51" s="674"/>
      <c r="DP51" s="657"/>
      <c r="DQ51" s="657"/>
      <c r="DR51" s="656"/>
      <c r="DS51" s="656"/>
      <c r="DT51" s="656"/>
      <c r="DU51" s="656"/>
      <c r="DV51" s="656"/>
      <c r="DW51" s="657"/>
      <c r="DX51" s="656"/>
      <c r="DY51" s="656"/>
      <c r="DZ51" s="656"/>
      <c r="EA51" s="656"/>
      <c r="EB51" s="656"/>
      <c r="EC51" s="656"/>
      <c r="ED51" s="656"/>
      <c r="EE51" s="656"/>
      <c r="EF51" s="656"/>
      <c r="EG51" s="656"/>
      <c r="EH51" s="656"/>
      <c r="EI51" s="656"/>
      <c r="EJ51" s="656"/>
      <c r="EK51" s="656"/>
      <c r="EL51" s="656"/>
      <c r="EM51" s="656"/>
      <c r="EN51" s="656"/>
      <c r="EO51" s="656"/>
      <c r="EP51" s="656"/>
      <c r="EQ51" s="656"/>
      <c r="ER51" s="656"/>
      <c r="ES51" s="656"/>
      <c r="ET51" s="656"/>
      <c r="EU51" s="656"/>
      <c r="EV51" s="656"/>
      <c r="EW51" s="656"/>
      <c r="EX51" s="656"/>
      <c r="EY51" s="656"/>
      <c r="EZ51" s="656"/>
      <c r="FA51" s="656"/>
      <c r="FB51" s="656"/>
      <c r="FC51" s="656"/>
      <c r="FD51" s="656"/>
      <c r="FE51" s="656"/>
      <c r="FF51" s="656"/>
      <c r="FG51" s="656"/>
      <c r="FH51" s="656"/>
      <c r="FI51" s="656"/>
      <c r="FJ51" s="656"/>
      <c r="FK51" s="656"/>
      <c r="FL51" s="656"/>
      <c r="FM51" s="655"/>
      <c r="FN51" s="656"/>
      <c r="FO51" s="656"/>
      <c r="FP51" s="656"/>
      <c r="FQ51" s="656"/>
      <c r="FR51" s="657"/>
      <c r="FS51" s="656"/>
      <c r="FT51" s="656"/>
      <c r="FU51" s="656"/>
      <c r="FV51" s="656"/>
      <c r="FW51" s="656"/>
      <c r="FX51" s="701"/>
      <c r="FY51" s="701"/>
      <c r="FZ51" s="701"/>
      <c r="GA51" s="701"/>
      <c r="GB51" s="675"/>
      <c r="GC51" s="675"/>
      <c r="GD51" s="702"/>
      <c r="GE51" s="656"/>
      <c r="GF51" s="656"/>
      <c r="GG51" s="656"/>
      <c r="GH51" s="656"/>
      <c r="GI51" s="656"/>
      <c r="GJ51" s="675"/>
      <c r="GK51" s="675"/>
      <c r="GL51" s="675"/>
      <c r="GM51" s="656"/>
      <c r="GN51" s="656"/>
      <c r="GO51" s="675"/>
      <c r="GP51" s="675"/>
      <c r="GQ51" s="702"/>
      <c r="GR51" s="701"/>
      <c r="GS51" s="701"/>
      <c r="GT51" s="701"/>
      <c r="GU51" s="701"/>
      <c r="GV51" s="701"/>
      <c r="GW51" s="701"/>
      <c r="GX51" s="701"/>
      <c r="GY51" s="701"/>
      <c r="GZ51" s="701"/>
      <c r="HA51" s="701"/>
      <c r="HB51" s="701"/>
      <c r="HC51" s="657"/>
      <c r="HD51" s="701"/>
      <c r="HE51" s="701"/>
      <c r="HF51" s="701"/>
      <c r="HG51" s="701"/>
      <c r="HH51" s="701"/>
      <c r="HI51" s="701"/>
      <c r="HJ51" s="701"/>
      <c r="HK51" s="701"/>
      <c r="HL51" s="701"/>
      <c r="HM51" s="701"/>
      <c r="HN51" s="701"/>
      <c r="HO51" s="658"/>
      <c r="HP51" s="659"/>
      <c r="HQ51" s="659"/>
      <c r="HR51" s="659"/>
      <c r="HS51" s="659"/>
      <c r="HT51" s="660"/>
      <c r="HU51" s="660"/>
      <c r="HV51" s="660"/>
      <c r="HW51" s="660"/>
      <c r="HX51" s="660"/>
      <c r="HY51" s="661"/>
      <c r="HZ51" s="660"/>
      <c r="IA51" s="660"/>
      <c r="IB51" s="661"/>
      <c r="IC51" s="660"/>
      <c r="ID51" s="660"/>
      <c r="IE51" s="661"/>
      <c r="IF51" s="660"/>
      <c r="IG51" s="661"/>
      <c r="IH51" s="661"/>
      <c r="II51" s="660"/>
      <c r="IJ51" s="660"/>
      <c r="IK51" s="662"/>
      <c r="IL51" s="657"/>
      <c r="IM51" s="657"/>
      <c r="IN51" s="629"/>
      <c r="IO51" s="665"/>
      <c r="IP51" s="665"/>
      <c r="IQ51" s="684"/>
      <c r="IR51" s="665"/>
      <c r="IS51" s="666"/>
      <c r="IU51" s="634"/>
      <c r="IV51" s="635"/>
      <c r="IW51" s="634"/>
      <c r="IX51" s="634"/>
      <c r="IY51" s="634"/>
      <c r="IZ51" s="634"/>
      <c r="JA51" s="634"/>
      <c r="JB51" s="634"/>
      <c r="JC51" s="636"/>
      <c r="JD51" s="634"/>
      <c r="JV51" s="656"/>
      <c r="KF51" s="637"/>
      <c r="KG51" s="637"/>
    </row>
    <row r="52" spans="2:293" s="572" customFormat="1" ht="15.75" customHeight="1">
      <c r="B52"/>
      <c r="C52"/>
      <c r="D52"/>
      <c r="E52" s="216"/>
      <c r="F52" s="216"/>
      <c r="G52" s="217"/>
      <c r="H52" s="216"/>
      <c r="I52" s="216"/>
      <c r="J52" s="217"/>
      <c r="K52" s="216"/>
      <c r="L52" s="216"/>
      <c r="M52" s="217"/>
      <c r="N52" s="216"/>
      <c r="O52" s="217"/>
      <c r="P52" s="217"/>
      <c r="Q52" s="216"/>
      <c r="R52" s="218"/>
      <c r="Z52" s="712"/>
      <c r="AA52" s="712"/>
      <c r="AB52" s="712"/>
      <c r="AC52" s="712"/>
      <c r="AD52" s="712"/>
      <c r="AE52" s="712"/>
      <c r="AG52" s="712"/>
      <c r="AH52" s="712"/>
      <c r="AI52" s="712"/>
      <c r="AJ52" s="712"/>
      <c r="AK52" s="712"/>
      <c r="AL52" s="712"/>
      <c r="AN52" s="712"/>
      <c r="AO52" s="712"/>
      <c r="AP52" s="712"/>
      <c r="AQ52" s="712"/>
      <c r="AR52" s="712"/>
      <c r="AS52" s="712"/>
      <c r="AT52" s="712"/>
      <c r="AU52" s="712"/>
      <c r="AV52" s="712"/>
      <c r="AW52" s="712"/>
      <c r="AX52" s="712"/>
      <c r="AY52" s="712"/>
      <c r="AZ52" s="712"/>
      <c r="BA52" s="712"/>
      <c r="BB52" s="712"/>
      <c r="BC52" s="712"/>
      <c r="BD52" s="712"/>
      <c r="BE52" s="712"/>
      <c r="BF52" s="712"/>
      <c r="BG52" s="712"/>
      <c r="BI52" s="712"/>
      <c r="BJ52" s="712"/>
      <c r="BK52" s="712"/>
      <c r="BL52" s="712"/>
      <c r="BM52" s="712"/>
      <c r="BZ52" s="637"/>
      <c r="CI52" s="178"/>
      <c r="CJ52" s="178"/>
      <c r="CK52" s="178"/>
      <c r="CL52" s="178"/>
      <c r="CM52" s="178"/>
      <c r="CN52" s="638"/>
      <c r="CO52" s="716"/>
      <c r="CP52" s="656"/>
      <c r="CQ52" s="716"/>
      <c r="CR52" s="656"/>
      <c r="CS52" s="656"/>
      <c r="CT52" s="656"/>
      <c r="CU52" s="656"/>
      <c r="CV52" s="656"/>
      <c r="CW52" s="702"/>
      <c r="CX52" s="674"/>
      <c r="CY52" s="674"/>
      <c r="CZ52" s="702"/>
      <c r="DA52" s="674"/>
      <c r="DB52" s="674"/>
      <c r="DC52" s="674"/>
      <c r="DD52" s="674"/>
      <c r="DE52" s="674"/>
      <c r="DF52" s="674"/>
      <c r="DG52" s="674"/>
      <c r="DH52" s="675"/>
      <c r="DI52" s="675"/>
      <c r="DJ52" s="675"/>
      <c r="DK52" s="675"/>
      <c r="DL52" s="675"/>
      <c r="DM52" s="675"/>
      <c r="DN52" s="675"/>
      <c r="DO52" s="674"/>
      <c r="DP52" s="657"/>
      <c r="DQ52" s="657"/>
      <c r="DR52" s="656"/>
      <c r="DS52" s="656"/>
      <c r="DT52" s="656"/>
      <c r="DU52" s="656"/>
      <c r="DV52" s="656"/>
      <c r="DW52" s="657"/>
      <c r="DX52" s="656"/>
      <c r="DY52" s="656"/>
      <c r="DZ52" s="656"/>
      <c r="EA52" s="656"/>
      <c r="EB52" s="656"/>
      <c r="EC52" s="656"/>
      <c r="ED52" s="656"/>
      <c r="EE52" s="656"/>
      <c r="EF52" s="656"/>
      <c r="EG52" s="656"/>
      <c r="EH52" s="656"/>
      <c r="EI52" s="656"/>
      <c r="EJ52" s="656"/>
      <c r="EK52" s="656"/>
      <c r="EL52" s="656"/>
      <c r="EM52" s="656"/>
      <c r="EN52" s="656"/>
      <c r="EO52" s="656"/>
      <c r="EP52" s="656"/>
      <c r="EQ52" s="656"/>
      <c r="ER52" s="656"/>
      <c r="ES52" s="656"/>
      <c r="ET52" s="656"/>
      <c r="EU52" s="656"/>
      <c r="EV52" s="656"/>
      <c r="EW52" s="656"/>
      <c r="EX52" s="656"/>
      <c r="EY52" s="656"/>
      <c r="EZ52" s="656"/>
      <c r="FA52" s="656"/>
      <c r="FB52" s="656"/>
      <c r="FC52" s="656"/>
      <c r="FD52" s="656"/>
      <c r="FE52" s="656"/>
      <c r="FF52" s="656"/>
      <c r="FG52" s="656"/>
      <c r="FH52" s="656"/>
      <c r="FI52" s="656"/>
      <c r="FJ52" s="656"/>
      <c r="FK52" s="656"/>
      <c r="FL52" s="656"/>
      <c r="FM52" s="655"/>
      <c r="FN52" s="656"/>
      <c r="FO52" s="656"/>
      <c r="FP52" s="656"/>
      <c r="FQ52" s="656"/>
      <c r="FR52" s="657"/>
      <c r="FS52" s="656"/>
      <c r="FT52" s="656"/>
      <c r="FU52" s="656"/>
      <c r="FV52" s="656"/>
      <c r="FW52" s="656"/>
      <c r="FX52" s="701"/>
      <c r="FY52" s="701"/>
      <c r="FZ52" s="701"/>
      <c r="GA52" s="701"/>
      <c r="GB52" s="675"/>
      <c r="GC52" s="675"/>
      <c r="GD52" s="702"/>
      <c r="GE52" s="656"/>
      <c r="GF52" s="656"/>
      <c r="GG52" s="656"/>
      <c r="GH52" s="656"/>
      <c r="GI52" s="656"/>
      <c r="GJ52" s="675"/>
      <c r="GK52" s="675"/>
      <c r="GL52" s="675"/>
      <c r="GM52" s="656"/>
      <c r="GN52" s="656"/>
      <c r="GO52" s="675"/>
      <c r="GP52" s="675"/>
      <c r="GQ52" s="702"/>
      <c r="GR52" s="701"/>
      <c r="GS52" s="701"/>
      <c r="GT52" s="701"/>
      <c r="GU52" s="701"/>
      <c r="GV52" s="701"/>
      <c r="GW52" s="701"/>
      <c r="GX52" s="701"/>
      <c r="GY52" s="701"/>
      <c r="GZ52" s="701"/>
      <c r="HA52" s="701"/>
      <c r="HB52" s="701"/>
      <c r="HC52" s="657"/>
      <c r="HD52" s="701"/>
      <c r="HE52" s="701"/>
      <c r="HF52" s="701"/>
      <c r="HG52" s="701"/>
      <c r="HH52" s="701"/>
      <c r="HI52" s="701"/>
      <c r="HJ52" s="701"/>
      <c r="HK52" s="701"/>
      <c r="HL52" s="701"/>
      <c r="HM52" s="701"/>
      <c r="HN52" s="701"/>
      <c r="HO52" s="658"/>
      <c r="HP52" s="659"/>
      <c r="HQ52" s="659"/>
      <c r="HR52" s="659"/>
      <c r="HS52" s="659"/>
      <c r="HT52" s="660"/>
      <c r="HU52" s="660"/>
      <c r="HV52" s="660"/>
      <c r="HW52" s="660"/>
      <c r="HX52" s="660"/>
      <c r="HY52" s="661"/>
      <c r="HZ52" s="660"/>
      <c r="IA52" s="660"/>
      <c r="IB52" s="661"/>
      <c r="IC52" s="660"/>
      <c r="ID52" s="660"/>
      <c r="IE52" s="661"/>
      <c r="IF52" s="660"/>
      <c r="IG52" s="661"/>
      <c r="IH52" s="661"/>
      <c r="II52" s="660"/>
      <c r="IJ52" s="660"/>
      <c r="IK52" s="662"/>
      <c r="IL52" s="657"/>
      <c r="IM52" s="657"/>
      <c r="IN52" s="629"/>
      <c r="IO52" s="665"/>
      <c r="IP52" s="665"/>
      <c r="IQ52" s="684"/>
      <c r="IR52" s="665"/>
      <c r="IS52" s="666"/>
      <c r="IU52" s="634"/>
      <c r="IV52" s="635"/>
      <c r="IW52" s="634"/>
      <c r="IX52" s="634"/>
      <c r="IY52" s="634"/>
      <c r="IZ52" s="634"/>
      <c r="JA52" s="634"/>
      <c r="JB52" s="634"/>
      <c r="JC52" s="636"/>
      <c r="JD52" s="634"/>
      <c r="JV52" s="656"/>
      <c r="KF52" s="637"/>
      <c r="KG52" s="637"/>
    </row>
    <row r="53" spans="2:293" s="572" customFormat="1" ht="15.75" customHeight="1">
      <c r="B53"/>
      <c r="C53"/>
      <c r="D53"/>
      <c r="E53" s="216"/>
      <c r="F53" s="216"/>
      <c r="G53" s="217"/>
      <c r="H53" s="216"/>
      <c r="I53" s="216"/>
      <c r="J53" s="217"/>
      <c r="K53" s="216"/>
      <c r="L53" s="216"/>
      <c r="M53" s="217"/>
      <c r="N53" s="216"/>
      <c r="O53" s="217"/>
      <c r="P53" s="217"/>
      <c r="Q53" s="216"/>
      <c r="R53" s="218"/>
      <c r="Z53" s="712"/>
      <c r="AA53" s="712"/>
      <c r="AB53" s="712"/>
      <c r="AC53" s="712"/>
      <c r="AD53" s="712"/>
      <c r="AE53" s="712"/>
      <c r="AG53" s="712"/>
      <c r="AH53" s="712"/>
      <c r="AI53" s="712"/>
      <c r="AJ53" s="712"/>
      <c r="AK53" s="712"/>
      <c r="AL53" s="712"/>
      <c r="AN53" s="712"/>
      <c r="AO53" s="712"/>
      <c r="AP53" s="712"/>
      <c r="AQ53" s="712"/>
      <c r="AR53" s="712"/>
      <c r="AS53" s="712"/>
      <c r="AT53" s="712"/>
      <c r="AU53" s="712"/>
      <c r="AV53" s="712"/>
      <c r="AW53" s="712"/>
      <c r="AX53" s="712"/>
      <c r="AY53" s="712"/>
      <c r="AZ53" s="712"/>
      <c r="BA53" s="712"/>
      <c r="BB53" s="712"/>
      <c r="BC53" s="712"/>
      <c r="BD53" s="712"/>
      <c r="BE53" s="712"/>
      <c r="BF53" s="712"/>
      <c r="BG53" s="712"/>
      <c r="BI53" s="712"/>
      <c r="BJ53" s="712"/>
      <c r="BK53" s="712"/>
      <c r="BL53" s="712"/>
      <c r="BM53" s="712"/>
      <c r="BZ53" s="637"/>
      <c r="CI53" s="178"/>
      <c r="CJ53" s="178"/>
      <c r="CK53" s="178"/>
      <c r="CL53" s="178"/>
      <c r="CM53" s="178"/>
      <c r="CN53" s="638"/>
      <c r="CO53" s="716"/>
      <c r="CP53" s="656"/>
      <c r="CQ53" s="716"/>
      <c r="CR53" s="656"/>
      <c r="CS53" s="656"/>
      <c r="CT53" s="656"/>
      <c r="CU53" s="656"/>
      <c r="CV53" s="656"/>
      <c r="CW53" s="702"/>
      <c r="CX53" s="674"/>
      <c r="CY53" s="674"/>
      <c r="CZ53" s="702"/>
      <c r="DA53" s="674"/>
      <c r="DB53" s="674"/>
      <c r="DC53" s="674"/>
      <c r="DD53" s="674"/>
      <c r="DE53" s="674"/>
      <c r="DF53" s="674"/>
      <c r="DG53" s="674"/>
      <c r="DH53" s="675"/>
      <c r="DI53" s="675"/>
      <c r="DJ53" s="675"/>
      <c r="DK53" s="675"/>
      <c r="DL53" s="675"/>
      <c r="DM53" s="675"/>
      <c r="DN53" s="675"/>
      <c r="DO53" s="674"/>
      <c r="DP53" s="657"/>
      <c r="DQ53" s="657"/>
      <c r="DR53" s="656"/>
      <c r="DS53" s="656"/>
      <c r="DT53" s="656"/>
      <c r="DU53" s="656"/>
      <c r="DV53" s="656"/>
      <c r="DW53" s="657"/>
      <c r="DX53" s="656"/>
      <c r="DY53" s="656"/>
      <c r="DZ53" s="656"/>
      <c r="EA53" s="656"/>
      <c r="EB53" s="656"/>
      <c r="EC53" s="656"/>
      <c r="ED53" s="656"/>
      <c r="EE53" s="656"/>
      <c r="EF53" s="656"/>
      <c r="EG53" s="656"/>
      <c r="EH53" s="656"/>
      <c r="EI53" s="656"/>
      <c r="EJ53" s="656"/>
      <c r="EK53" s="656"/>
      <c r="EL53" s="656"/>
      <c r="EM53" s="656"/>
      <c r="EN53" s="656"/>
      <c r="EO53" s="656"/>
      <c r="EP53" s="656"/>
      <c r="EQ53" s="656"/>
      <c r="ER53" s="656"/>
      <c r="ES53" s="656"/>
      <c r="ET53" s="656"/>
      <c r="EU53" s="656"/>
      <c r="EV53" s="656"/>
      <c r="EW53" s="656"/>
      <c r="EX53" s="656"/>
      <c r="EY53" s="656"/>
      <c r="EZ53" s="656"/>
      <c r="FA53" s="656"/>
      <c r="FB53" s="656"/>
      <c r="FC53" s="656"/>
      <c r="FD53" s="656"/>
      <c r="FE53" s="656"/>
      <c r="FF53" s="656"/>
      <c r="FG53" s="656"/>
      <c r="FH53" s="656"/>
      <c r="FI53" s="656"/>
      <c r="FJ53" s="656"/>
      <c r="FK53" s="656"/>
      <c r="FL53" s="656"/>
      <c r="FM53" s="657"/>
      <c r="FN53" s="656"/>
      <c r="FO53" s="656"/>
      <c r="FP53" s="656"/>
      <c r="FQ53" s="656"/>
      <c r="FR53" s="657"/>
      <c r="FS53" s="656"/>
      <c r="FT53" s="656"/>
      <c r="FU53" s="656"/>
      <c r="FV53" s="656"/>
      <c r="FW53" s="656"/>
      <c r="FX53" s="701"/>
      <c r="FY53" s="701"/>
      <c r="FZ53" s="701"/>
      <c r="GA53" s="701"/>
      <c r="GB53" s="675"/>
      <c r="GC53" s="675"/>
      <c r="GD53" s="702"/>
      <c r="GE53" s="656"/>
      <c r="GF53" s="656"/>
      <c r="GG53" s="656"/>
      <c r="GH53" s="656"/>
      <c r="GI53" s="656"/>
      <c r="GJ53" s="675"/>
      <c r="GK53" s="675"/>
      <c r="GL53" s="675"/>
      <c r="GM53" s="656"/>
      <c r="GN53" s="656"/>
      <c r="GO53" s="675"/>
      <c r="GP53" s="675"/>
      <c r="GQ53" s="702"/>
      <c r="GR53" s="701"/>
      <c r="GS53" s="701"/>
      <c r="GT53" s="701"/>
      <c r="GU53" s="701"/>
      <c r="GV53" s="701"/>
      <c r="GW53" s="701"/>
      <c r="GX53" s="701"/>
      <c r="GY53" s="701"/>
      <c r="GZ53" s="701"/>
      <c r="HA53" s="701"/>
      <c r="HB53" s="701"/>
      <c r="HC53" s="657"/>
      <c r="HD53" s="701"/>
      <c r="HE53" s="701"/>
      <c r="HF53" s="701"/>
      <c r="HG53" s="701"/>
      <c r="HH53" s="701"/>
      <c r="HI53" s="701"/>
      <c r="HJ53" s="701"/>
      <c r="HK53" s="701"/>
      <c r="HL53" s="701"/>
      <c r="HM53" s="701"/>
      <c r="HN53" s="701"/>
      <c r="HO53" s="658"/>
      <c r="HP53" s="659"/>
      <c r="HQ53" s="659"/>
      <c r="HR53" s="659"/>
      <c r="HS53" s="659"/>
      <c r="HT53" s="660"/>
      <c r="HU53" s="660"/>
      <c r="HV53" s="660"/>
      <c r="HW53" s="660"/>
      <c r="HX53" s="660"/>
      <c r="HY53" s="661"/>
      <c r="HZ53" s="660"/>
      <c r="IA53" s="660"/>
      <c r="IB53" s="661"/>
      <c r="IC53" s="660"/>
      <c r="ID53" s="660"/>
      <c r="IE53" s="661"/>
      <c r="IF53" s="660"/>
      <c r="IG53" s="661"/>
      <c r="IH53" s="661"/>
      <c r="II53" s="660"/>
      <c r="IJ53" s="660"/>
      <c r="IK53" s="662"/>
      <c r="IL53" s="657"/>
      <c r="IM53" s="657"/>
      <c r="IN53" s="629"/>
      <c r="IO53" s="665"/>
      <c r="IP53" s="665"/>
      <c r="IQ53" s="684"/>
      <c r="IR53" s="665"/>
      <c r="IS53" s="666"/>
      <c r="IU53" s="634"/>
      <c r="IV53" s="635"/>
      <c r="IW53" s="634"/>
      <c r="IX53" s="634"/>
      <c r="IY53" s="634"/>
      <c r="IZ53" s="634"/>
      <c r="JA53" s="634"/>
      <c r="JB53" s="634"/>
      <c r="JC53" s="636"/>
      <c r="JD53" s="634"/>
      <c r="JV53" s="656"/>
      <c r="KF53" s="637"/>
      <c r="KG53" s="637"/>
    </row>
    <row r="54" spans="2:293" s="572" customFormat="1" ht="22.5" customHeight="1">
      <c r="B54"/>
      <c r="C54"/>
      <c r="D54"/>
      <c r="E54" s="216"/>
      <c r="F54" s="216"/>
      <c r="G54" s="217"/>
      <c r="H54" s="216"/>
      <c r="I54" s="216"/>
      <c r="J54" s="217"/>
      <c r="K54" s="216"/>
      <c r="L54" s="216"/>
      <c r="M54" s="217"/>
      <c r="N54" s="216"/>
      <c r="O54" s="217"/>
      <c r="P54" s="217"/>
      <c r="Q54" s="216"/>
      <c r="R54" s="218"/>
      <c r="Z54" s="712"/>
      <c r="AA54" s="712"/>
      <c r="AB54" s="712"/>
      <c r="AC54" s="712"/>
      <c r="AD54" s="712"/>
      <c r="AE54" s="712"/>
      <c r="AG54" s="712"/>
      <c r="AH54" s="712"/>
      <c r="AI54" s="712"/>
      <c r="AJ54" s="712"/>
      <c r="AK54" s="712"/>
      <c r="AL54" s="712"/>
      <c r="AN54" s="712"/>
      <c r="AO54" s="712"/>
      <c r="AP54" s="712"/>
      <c r="AQ54" s="712"/>
      <c r="AR54" s="712"/>
      <c r="AS54" s="712"/>
      <c r="AT54" s="712"/>
      <c r="AU54" s="712"/>
      <c r="AV54" s="712"/>
      <c r="AW54" s="712"/>
      <c r="AX54" s="712"/>
      <c r="AY54" s="712"/>
      <c r="AZ54" s="712"/>
      <c r="BA54" s="712"/>
      <c r="BB54" s="712"/>
      <c r="BC54" s="712"/>
      <c r="BD54" s="712"/>
      <c r="BE54" s="712"/>
      <c r="BF54" s="712"/>
      <c r="BG54" s="712"/>
      <c r="BI54" s="712"/>
      <c r="BJ54" s="712"/>
      <c r="BK54" s="712"/>
      <c r="BL54" s="712"/>
      <c r="BM54" s="712"/>
      <c r="BZ54" s="637"/>
      <c r="CI54" s="178"/>
      <c r="CJ54" s="178"/>
      <c r="CK54" s="178"/>
      <c r="CL54" s="178"/>
      <c r="CM54" s="178"/>
      <c r="CN54" s="638"/>
      <c r="CO54" s="716"/>
      <c r="CP54" s="656"/>
      <c r="CQ54" s="716"/>
      <c r="CR54" s="656"/>
      <c r="CS54" s="656"/>
      <c r="CT54" s="656"/>
      <c r="CU54" s="656"/>
      <c r="CV54" s="656"/>
      <c r="CW54" s="702"/>
      <c r="CX54" s="674"/>
      <c r="CY54" s="674"/>
      <c r="CZ54" s="702"/>
      <c r="DA54" s="674"/>
      <c r="DB54" s="674"/>
      <c r="DC54" s="674"/>
      <c r="DD54" s="674"/>
      <c r="DE54" s="674"/>
      <c r="DF54" s="674"/>
      <c r="DG54" s="674"/>
      <c r="DH54" s="675"/>
      <c r="DI54" s="675"/>
      <c r="DJ54" s="675"/>
      <c r="DK54" s="675"/>
      <c r="DL54" s="675"/>
      <c r="DM54" s="675"/>
      <c r="DN54" s="675"/>
      <c r="DO54" s="674"/>
      <c r="DP54" s="657"/>
      <c r="DQ54" s="657"/>
      <c r="DR54" s="656"/>
      <c r="DS54" s="656"/>
      <c r="DT54" s="656"/>
      <c r="DU54" s="656"/>
      <c r="DV54" s="656"/>
      <c r="DW54" s="657"/>
      <c r="DX54" s="656"/>
      <c r="DY54" s="656"/>
      <c r="DZ54" s="656"/>
      <c r="EA54" s="656"/>
      <c r="EB54" s="656"/>
      <c r="EC54" s="656"/>
      <c r="ED54" s="656"/>
      <c r="EE54" s="656"/>
      <c r="EF54" s="656"/>
      <c r="EG54" s="656"/>
      <c r="EH54" s="656"/>
      <c r="EI54" s="656"/>
      <c r="EJ54" s="656"/>
      <c r="EK54" s="656"/>
      <c r="EL54" s="656"/>
      <c r="EM54" s="656"/>
      <c r="EN54" s="656"/>
      <c r="EO54" s="656"/>
      <c r="EP54" s="656"/>
      <c r="EQ54" s="656"/>
      <c r="ER54" s="656"/>
      <c r="ES54" s="656"/>
      <c r="ET54" s="656"/>
      <c r="EU54" s="656"/>
      <c r="EV54" s="656"/>
      <c r="EW54" s="656"/>
      <c r="EX54" s="656"/>
      <c r="EY54" s="656"/>
      <c r="EZ54" s="656"/>
      <c r="FA54" s="656"/>
      <c r="FB54" s="656"/>
      <c r="FC54" s="656"/>
      <c r="FD54" s="656"/>
      <c r="FE54" s="656"/>
      <c r="FF54" s="656"/>
      <c r="FG54" s="656"/>
      <c r="FH54" s="656"/>
      <c r="FI54" s="656"/>
      <c r="FJ54" s="656"/>
      <c r="FK54" s="656"/>
      <c r="FL54" s="656"/>
      <c r="FM54" s="657"/>
      <c r="FN54" s="656"/>
      <c r="FO54" s="656"/>
      <c r="FP54" s="656"/>
      <c r="FQ54" s="656"/>
      <c r="FR54" s="657"/>
      <c r="FS54" s="656"/>
      <c r="FT54" s="656"/>
      <c r="FU54" s="656"/>
      <c r="FV54" s="656"/>
      <c r="FW54" s="656"/>
      <c r="FX54" s="701"/>
      <c r="FY54" s="701"/>
      <c r="FZ54" s="701"/>
      <c r="GA54" s="701"/>
      <c r="GB54" s="675"/>
      <c r="GC54" s="675"/>
      <c r="GD54" s="702"/>
      <c r="GE54" s="656"/>
      <c r="GF54" s="656"/>
      <c r="GG54" s="656"/>
      <c r="GH54" s="656"/>
      <c r="GI54" s="656"/>
      <c r="GJ54" s="675"/>
      <c r="GK54" s="675"/>
      <c r="GL54" s="675"/>
      <c r="GM54" s="656"/>
      <c r="GN54" s="656"/>
      <c r="GO54" s="675"/>
      <c r="GP54" s="675"/>
      <c r="GQ54" s="702"/>
      <c r="GR54" s="701"/>
      <c r="GS54" s="701"/>
      <c r="GT54" s="701"/>
      <c r="GU54" s="701"/>
      <c r="GV54" s="701"/>
      <c r="GW54" s="701"/>
      <c r="GX54" s="701"/>
      <c r="GY54" s="701"/>
      <c r="GZ54" s="701"/>
      <c r="HA54" s="701"/>
      <c r="HB54" s="701"/>
      <c r="HC54" s="657"/>
      <c r="HD54" s="701"/>
      <c r="HE54" s="701"/>
      <c r="HF54" s="701"/>
      <c r="HG54" s="701"/>
      <c r="HH54" s="701"/>
      <c r="HI54" s="701"/>
      <c r="HJ54" s="701"/>
      <c r="HK54" s="701"/>
      <c r="HL54" s="701"/>
      <c r="HM54" s="701"/>
      <c r="HN54" s="701"/>
      <c r="HO54" s="658"/>
      <c r="HP54" s="659"/>
      <c r="HQ54" s="659"/>
      <c r="HR54" s="659"/>
      <c r="HS54" s="659"/>
      <c r="HT54" s="660"/>
      <c r="HU54" s="660"/>
      <c r="HV54" s="660"/>
      <c r="HW54" s="660"/>
      <c r="HX54" s="660"/>
      <c r="HY54" s="661"/>
      <c r="HZ54" s="660"/>
      <c r="IA54" s="660"/>
      <c r="IB54" s="661"/>
      <c r="IC54" s="660"/>
      <c r="ID54" s="660"/>
      <c r="IE54" s="661"/>
      <c r="IF54" s="660"/>
      <c r="IG54" s="661"/>
      <c r="IH54" s="661"/>
      <c r="II54" s="660"/>
      <c r="IJ54" s="660"/>
      <c r="IK54" s="662"/>
      <c r="IL54" s="657"/>
      <c r="IM54" s="657"/>
      <c r="IN54" s="629"/>
      <c r="IO54" s="665"/>
      <c r="IP54" s="665"/>
      <c r="IQ54" s="684"/>
      <c r="IR54" s="665"/>
      <c r="IS54" s="666"/>
      <c r="IU54" s="634"/>
      <c r="IV54" s="635"/>
      <c r="IW54" s="634"/>
      <c r="IX54" s="634"/>
      <c r="IY54" s="634"/>
      <c r="IZ54" s="634"/>
      <c r="JA54" s="634"/>
      <c r="JB54" s="634"/>
      <c r="JC54" s="636"/>
      <c r="JD54" s="634"/>
      <c r="JV54" s="656"/>
      <c r="KF54" s="637"/>
      <c r="KG54" s="637"/>
    </row>
    <row r="55" spans="2:293" s="572" customFormat="1" ht="15.75" customHeight="1">
      <c r="B55"/>
      <c r="C55"/>
      <c r="D55"/>
      <c r="E55" s="216"/>
      <c r="F55" s="216"/>
      <c r="G55" s="217"/>
      <c r="H55" s="216"/>
      <c r="I55" s="216"/>
      <c r="J55" s="217"/>
      <c r="K55" s="216"/>
      <c r="L55" s="216"/>
      <c r="M55" s="217"/>
      <c r="N55" s="216"/>
      <c r="O55" s="217"/>
      <c r="P55" s="217"/>
      <c r="Q55" s="216"/>
      <c r="R55" s="218"/>
      <c r="Z55" s="712"/>
      <c r="AA55" s="712"/>
      <c r="AB55" s="712"/>
      <c r="AC55" s="712"/>
      <c r="AD55" s="712"/>
      <c r="AE55" s="712"/>
      <c r="AG55" s="712"/>
      <c r="AH55" s="712"/>
      <c r="AI55" s="712"/>
      <c r="AJ55" s="712"/>
      <c r="AK55" s="712"/>
      <c r="AL55" s="712"/>
      <c r="AN55" s="712"/>
      <c r="AO55" s="712"/>
      <c r="AP55" s="712"/>
      <c r="AQ55" s="712"/>
      <c r="AR55" s="712"/>
      <c r="AS55" s="712"/>
      <c r="AT55" s="712"/>
      <c r="AU55" s="712"/>
      <c r="AV55" s="712"/>
      <c r="AW55" s="712"/>
      <c r="AX55" s="712"/>
      <c r="AY55" s="712"/>
      <c r="AZ55" s="712"/>
      <c r="BA55" s="712"/>
      <c r="BB55" s="712"/>
      <c r="BC55" s="712"/>
      <c r="BD55" s="712"/>
      <c r="BE55" s="712"/>
      <c r="BF55" s="712"/>
      <c r="BG55" s="712"/>
      <c r="BI55" s="712"/>
      <c r="BJ55" s="712"/>
      <c r="BK55" s="712"/>
      <c r="BL55" s="712"/>
      <c r="BM55" s="712"/>
      <c r="BZ55" s="637"/>
      <c r="CI55" s="178"/>
      <c r="CJ55" s="178"/>
      <c r="CK55" s="178"/>
      <c r="CL55" s="178"/>
      <c r="CM55" s="178"/>
      <c r="CN55" s="638"/>
      <c r="CO55" s="716"/>
      <c r="CP55" s="656"/>
      <c r="CQ55" s="716"/>
      <c r="CR55" s="656"/>
      <c r="CS55" s="656"/>
      <c r="CT55" s="656"/>
      <c r="CU55" s="656"/>
      <c r="CV55" s="656"/>
      <c r="CW55" s="702"/>
      <c r="CX55" s="674"/>
      <c r="CY55" s="674"/>
      <c r="CZ55" s="702"/>
      <c r="DA55" s="674"/>
      <c r="DB55" s="674"/>
      <c r="DC55" s="674"/>
      <c r="DD55" s="674"/>
      <c r="DE55" s="674"/>
      <c r="DF55" s="674"/>
      <c r="DG55" s="674"/>
      <c r="DH55" s="675"/>
      <c r="DI55" s="675"/>
      <c r="DJ55" s="675"/>
      <c r="DK55" s="675"/>
      <c r="DL55" s="675"/>
      <c r="DM55" s="675"/>
      <c r="DN55" s="675"/>
      <c r="DO55" s="674"/>
      <c r="DP55" s="657"/>
      <c r="DQ55" s="657"/>
      <c r="DR55" s="656"/>
      <c r="DS55" s="656"/>
      <c r="DT55" s="656"/>
      <c r="DU55" s="656"/>
      <c r="DV55" s="656"/>
      <c r="DW55" s="657"/>
      <c r="DX55" s="656"/>
      <c r="DY55" s="656"/>
      <c r="DZ55" s="656"/>
      <c r="EA55" s="656"/>
      <c r="EB55" s="656"/>
      <c r="EC55" s="656"/>
      <c r="ED55" s="656"/>
      <c r="EE55" s="656"/>
      <c r="EF55" s="656"/>
      <c r="EG55" s="656"/>
      <c r="EH55" s="656"/>
      <c r="EI55" s="656"/>
      <c r="EJ55" s="656"/>
      <c r="EK55" s="656"/>
      <c r="EL55" s="656"/>
      <c r="EM55" s="656"/>
      <c r="EN55" s="656"/>
      <c r="EO55" s="656"/>
      <c r="EP55" s="656"/>
      <c r="EQ55" s="656"/>
      <c r="ER55" s="656"/>
      <c r="ES55" s="656"/>
      <c r="ET55" s="656"/>
      <c r="EU55" s="656"/>
      <c r="EV55" s="656"/>
      <c r="EW55" s="656"/>
      <c r="EX55" s="656"/>
      <c r="EY55" s="656"/>
      <c r="EZ55" s="656"/>
      <c r="FA55" s="656"/>
      <c r="FB55" s="656"/>
      <c r="FC55" s="656"/>
      <c r="FD55" s="656"/>
      <c r="FE55" s="656"/>
      <c r="FF55" s="656"/>
      <c r="FG55" s="656"/>
      <c r="FH55" s="656"/>
      <c r="FI55" s="656"/>
      <c r="FJ55" s="656"/>
      <c r="FK55" s="656"/>
      <c r="FL55" s="656"/>
      <c r="FM55" s="657"/>
      <c r="FN55" s="656"/>
      <c r="FO55" s="656"/>
      <c r="FP55" s="656"/>
      <c r="FQ55" s="656"/>
      <c r="FR55" s="657"/>
      <c r="FS55" s="656"/>
      <c r="FT55" s="656"/>
      <c r="FU55" s="656"/>
      <c r="FV55" s="656"/>
      <c r="FW55" s="656"/>
      <c r="FX55" s="701"/>
      <c r="FY55" s="701"/>
      <c r="FZ55" s="701"/>
      <c r="GA55" s="701"/>
      <c r="GB55" s="675"/>
      <c r="GC55" s="675"/>
      <c r="GD55" s="702"/>
      <c r="GE55" s="656"/>
      <c r="GF55" s="656"/>
      <c r="GG55" s="656"/>
      <c r="GH55" s="656"/>
      <c r="GI55" s="656"/>
      <c r="GJ55" s="675"/>
      <c r="GK55" s="675"/>
      <c r="GL55" s="675"/>
      <c r="GM55" s="656"/>
      <c r="GN55" s="656"/>
      <c r="GO55" s="675"/>
      <c r="GP55" s="675"/>
      <c r="GQ55" s="702"/>
      <c r="GR55" s="701"/>
      <c r="GS55" s="701"/>
      <c r="GT55" s="701"/>
      <c r="GU55" s="701"/>
      <c r="GV55" s="701"/>
      <c r="GW55" s="701"/>
      <c r="GX55" s="701"/>
      <c r="GY55" s="701"/>
      <c r="GZ55" s="701"/>
      <c r="HA55" s="701"/>
      <c r="HB55" s="701"/>
      <c r="HC55" s="657"/>
      <c r="HD55" s="701"/>
      <c r="HE55" s="701"/>
      <c r="HF55" s="701"/>
      <c r="HG55" s="701"/>
      <c r="HH55" s="701"/>
      <c r="HI55" s="701"/>
      <c r="HJ55" s="701"/>
      <c r="HK55" s="701"/>
      <c r="HL55" s="701"/>
      <c r="HM55" s="701"/>
      <c r="HN55" s="701"/>
      <c r="HO55" s="658"/>
      <c r="HP55" s="659"/>
      <c r="HQ55" s="659"/>
      <c r="HR55" s="659"/>
      <c r="HS55" s="659"/>
      <c r="HT55" s="660"/>
      <c r="HU55" s="660"/>
      <c r="HV55" s="660"/>
      <c r="HW55" s="660"/>
      <c r="HX55" s="660"/>
      <c r="HY55" s="661"/>
      <c r="HZ55" s="660"/>
      <c r="IA55" s="660"/>
      <c r="IB55" s="661"/>
      <c r="IC55" s="660"/>
      <c r="ID55" s="660"/>
      <c r="IE55" s="661"/>
      <c r="IF55" s="660"/>
      <c r="IG55" s="661"/>
      <c r="IH55" s="661"/>
      <c r="II55" s="660"/>
      <c r="IJ55" s="660"/>
      <c r="IK55" s="662"/>
      <c r="IL55" s="657"/>
      <c r="IM55" s="657"/>
      <c r="IN55" s="629"/>
      <c r="IO55" s="665"/>
      <c r="IP55" s="665"/>
      <c r="IQ55" s="684"/>
      <c r="IR55" s="665"/>
      <c r="IS55" s="666"/>
      <c r="IU55" s="634"/>
      <c r="IV55" s="635"/>
      <c r="IW55" s="634"/>
      <c r="IX55" s="634"/>
      <c r="IY55" s="634"/>
      <c r="IZ55" s="634"/>
      <c r="JA55" s="634"/>
      <c r="JB55" s="634"/>
      <c r="JC55" s="636"/>
      <c r="JD55" s="634"/>
      <c r="JV55" s="656"/>
      <c r="KF55" s="637"/>
      <c r="KG55" s="637"/>
    </row>
    <row r="56" spans="2:293" s="572" customFormat="1" ht="15.75" customHeight="1">
      <c r="B56"/>
      <c r="C56"/>
      <c r="D56"/>
      <c r="E56" s="216"/>
      <c r="F56" s="216"/>
      <c r="G56" s="217"/>
      <c r="H56" s="216"/>
      <c r="I56" s="216"/>
      <c r="J56" s="217"/>
      <c r="K56" s="216"/>
      <c r="L56" s="216"/>
      <c r="O56" s="217"/>
      <c r="P56" s="217"/>
      <c r="Q56" s="216"/>
      <c r="R56" s="218"/>
      <c r="Z56" s="712"/>
      <c r="AA56" s="712"/>
      <c r="AB56" s="712"/>
      <c r="AC56" s="712"/>
      <c r="AD56" s="712"/>
      <c r="AE56" s="712"/>
      <c r="AG56" s="712"/>
      <c r="AH56" s="712"/>
      <c r="AI56" s="712"/>
      <c r="AJ56" s="712"/>
      <c r="AK56" s="712"/>
      <c r="AL56" s="712"/>
      <c r="AN56" s="712"/>
      <c r="AO56" s="712"/>
      <c r="AP56" s="712"/>
      <c r="AQ56" s="712"/>
      <c r="AR56" s="712"/>
      <c r="AS56" s="712"/>
      <c r="AT56" s="712"/>
      <c r="AU56" s="712"/>
      <c r="AV56" s="712"/>
      <c r="AW56" s="712"/>
      <c r="AX56" s="712"/>
      <c r="AY56" s="712"/>
      <c r="AZ56" s="712"/>
      <c r="BA56" s="712"/>
      <c r="BB56" s="712"/>
      <c r="BC56" s="712"/>
      <c r="BD56" s="712"/>
      <c r="BE56" s="712"/>
      <c r="BF56" s="712"/>
      <c r="BG56" s="712"/>
      <c r="BI56" s="712"/>
      <c r="BJ56" s="712"/>
      <c r="BK56" s="712"/>
      <c r="BL56" s="712"/>
      <c r="BM56" s="712"/>
      <c r="BZ56" s="637"/>
      <c r="CI56" s="178"/>
      <c r="CJ56" s="178"/>
      <c r="CK56" s="178"/>
      <c r="CL56" s="178"/>
      <c r="CM56" s="178"/>
      <c r="CN56" s="638"/>
      <c r="CO56" s="716"/>
      <c r="CP56" s="656"/>
      <c r="CQ56" s="716"/>
      <c r="CR56" s="656"/>
      <c r="CS56" s="656"/>
      <c r="CT56" s="656"/>
      <c r="CU56" s="656"/>
      <c r="CV56" s="656"/>
      <c r="CW56" s="702"/>
      <c r="CX56" s="674"/>
      <c r="CY56" s="674"/>
      <c r="CZ56" s="702"/>
      <c r="DA56" s="674"/>
      <c r="DB56" s="674"/>
      <c r="DC56" s="674"/>
      <c r="DD56" s="674"/>
      <c r="DE56" s="674"/>
      <c r="DF56" s="674"/>
      <c r="DG56" s="674"/>
      <c r="DH56" s="675"/>
      <c r="DI56" s="675"/>
      <c r="DJ56" s="675"/>
      <c r="DK56" s="675"/>
      <c r="DL56" s="675"/>
      <c r="DM56" s="675"/>
      <c r="DN56" s="675"/>
      <c r="DO56" s="674"/>
      <c r="DP56" s="657"/>
      <c r="DQ56" s="657"/>
      <c r="DR56" s="656"/>
      <c r="DS56" s="656"/>
      <c r="DT56" s="656"/>
      <c r="DU56" s="656"/>
      <c r="DV56" s="656"/>
      <c r="DW56" s="657"/>
      <c r="DX56" s="656"/>
      <c r="DY56" s="656"/>
      <c r="DZ56" s="656"/>
      <c r="EA56" s="656"/>
      <c r="EB56" s="656"/>
      <c r="EC56" s="656"/>
      <c r="ED56" s="656"/>
      <c r="EE56" s="656"/>
      <c r="EF56" s="656"/>
      <c r="EG56" s="656"/>
      <c r="EH56" s="656"/>
      <c r="EI56" s="656"/>
      <c r="EJ56" s="656"/>
      <c r="EK56" s="656"/>
      <c r="EL56" s="656"/>
      <c r="EM56" s="656"/>
      <c r="EN56" s="656"/>
      <c r="EO56" s="656"/>
      <c r="EP56" s="656"/>
      <c r="EQ56" s="656"/>
      <c r="ER56" s="656"/>
      <c r="ES56" s="656"/>
      <c r="ET56" s="656"/>
      <c r="EU56" s="656"/>
      <c r="EV56" s="656"/>
      <c r="EW56" s="656"/>
      <c r="EX56" s="656"/>
      <c r="EY56" s="656"/>
      <c r="EZ56" s="656"/>
      <c r="FA56" s="656"/>
      <c r="FB56" s="656"/>
      <c r="FC56" s="656"/>
      <c r="FD56" s="656"/>
      <c r="FE56" s="656"/>
      <c r="FF56" s="656"/>
      <c r="FG56" s="656"/>
      <c r="FH56" s="656"/>
      <c r="FI56" s="656"/>
      <c r="FJ56" s="656"/>
      <c r="FK56" s="656"/>
      <c r="FL56" s="656"/>
      <c r="FM56" s="657"/>
      <c r="FN56" s="656"/>
      <c r="FO56" s="656"/>
      <c r="FP56" s="656"/>
      <c r="FQ56" s="656"/>
      <c r="FR56" s="657"/>
      <c r="FS56" s="656"/>
      <c r="FT56" s="656"/>
      <c r="FU56" s="656"/>
      <c r="FV56" s="656"/>
      <c r="FW56" s="656"/>
      <c r="FX56" s="701"/>
      <c r="FY56" s="701"/>
      <c r="FZ56" s="701"/>
      <c r="GA56" s="701"/>
      <c r="GB56" s="675"/>
      <c r="GC56" s="675"/>
      <c r="GD56" s="702"/>
      <c r="GE56" s="656"/>
      <c r="GF56" s="656"/>
      <c r="GG56" s="656"/>
      <c r="GH56" s="656"/>
      <c r="GI56" s="656"/>
      <c r="GJ56" s="675"/>
      <c r="GK56" s="675"/>
      <c r="GL56" s="675"/>
      <c r="GM56" s="656"/>
      <c r="GN56" s="656"/>
      <c r="GO56" s="675"/>
      <c r="GP56" s="675"/>
      <c r="GQ56" s="702"/>
      <c r="GR56" s="701"/>
      <c r="GS56" s="701"/>
      <c r="GT56" s="701"/>
      <c r="GU56" s="701"/>
      <c r="GV56" s="701"/>
      <c r="GW56" s="701"/>
      <c r="GX56" s="701"/>
      <c r="GY56" s="701"/>
      <c r="GZ56" s="701"/>
      <c r="HA56" s="701"/>
      <c r="HB56" s="701"/>
      <c r="HC56" s="657"/>
      <c r="HD56" s="701"/>
      <c r="HE56" s="701"/>
      <c r="HF56" s="701"/>
      <c r="HG56" s="701"/>
      <c r="HH56" s="701"/>
      <c r="HI56" s="701"/>
      <c r="HJ56" s="701"/>
      <c r="HK56" s="701"/>
      <c r="HL56" s="701"/>
      <c r="HM56" s="701"/>
      <c r="HN56" s="701"/>
      <c r="HO56" s="658"/>
      <c r="HP56" s="659"/>
      <c r="HQ56" s="659"/>
      <c r="HR56" s="659"/>
      <c r="HS56" s="659"/>
      <c r="HT56" s="660"/>
      <c r="HU56" s="660"/>
      <c r="HV56" s="660"/>
      <c r="HW56" s="660"/>
      <c r="HX56" s="660"/>
      <c r="HY56" s="661"/>
      <c r="HZ56" s="660"/>
      <c r="IA56" s="660"/>
      <c r="IB56" s="661"/>
      <c r="IC56" s="660"/>
      <c r="ID56" s="660"/>
      <c r="IE56" s="661"/>
      <c r="IF56" s="660"/>
      <c r="IG56" s="661"/>
      <c r="IH56" s="661"/>
      <c r="II56" s="660"/>
      <c r="IJ56" s="660"/>
      <c r="IK56" s="662"/>
      <c r="IL56" s="657"/>
      <c r="IM56" s="657"/>
      <c r="IN56" s="629"/>
      <c r="IO56" s="665"/>
      <c r="IP56" s="665"/>
      <c r="IQ56" s="684"/>
      <c r="IR56" s="665"/>
      <c r="IS56" s="666"/>
      <c r="IU56" s="634"/>
      <c r="IV56" s="635"/>
      <c r="IW56" s="634"/>
      <c r="IX56" s="634"/>
      <c r="IY56" s="634"/>
      <c r="IZ56" s="634"/>
      <c r="JA56" s="634"/>
      <c r="JB56" s="634"/>
      <c r="JC56" s="636"/>
      <c r="JD56" s="634"/>
      <c r="JV56" s="656"/>
      <c r="KF56" s="637"/>
      <c r="KG56" s="637"/>
    </row>
    <row r="57" spans="2:293" s="572" customFormat="1">
      <c r="Z57" s="712"/>
      <c r="AA57" s="712"/>
      <c r="AB57" s="712"/>
      <c r="AC57" s="712"/>
      <c r="AD57" s="712"/>
      <c r="AE57" s="712"/>
      <c r="AG57" s="712"/>
      <c r="AH57" s="712"/>
      <c r="AI57" s="712"/>
      <c r="AJ57" s="712"/>
      <c r="AK57" s="712"/>
      <c r="AL57" s="712"/>
      <c r="AN57" s="712"/>
      <c r="AO57" s="712"/>
      <c r="AP57" s="712"/>
      <c r="AQ57" s="712"/>
      <c r="AR57" s="712"/>
      <c r="AS57" s="712"/>
      <c r="AT57" s="712"/>
      <c r="AU57" s="712"/>
      <c r="AV57" s="712"/>
      <c r="AW57" s="712"/>
      <c r="AX57" s="712"/>
      <c r="AY57" s="712"/>
      <c r="AZ57" s="712"/>
      <c r="BA57" s="712"/>
      <c r="BB57" s="712"/>
      <c r="BC57" s="712"/>
      <c r="BD57" s="712"/>
      <c r="BE57" s="712"/>
      <c r="BF57" s="712"/>
      <c r="BG57" s="712"/>
      <c r="BI57" s="712"/>
      <c r="BJ57" s="712"/>
      <c r="BK57" s="712"/>
      <c r="BL57" s="712"/>
      <c r="BM57" s="712"/>
      <c r="BZ57" s="637"/>
      <c r="CI57" s="178"/>
      <c r="CJ57" s="178"/>
      <c r="CK57" s="178"/>
      <c r="CL57" s="178"/>
      <c r="CM57" s="178"/>
      <c r="CN57" s="638"/>
      <c r="CO57" s="716"/>
      <c r="CP57" s="656"/>
      <c r="CQ57" s="716"/>
      <c r="CR57" s="656"/>
      <c r="CS57" s="656"/>
      <c r="CT57" s="656"/>
      <c r="CU57" s="656"/>
      <c r="CV57" s="656"/>
      <c r="CW57" s="702"/>
      <c r="CX57" s="674"/>
      <c r="CY57" s="674"/>
      <c r="CZ57" s="702"/>
      <c r="DA57" s="674"/>
      <c r="DB57" s="674"/>
      <c r="DC57" s="674"/>
      <c r="DD57" s="674"/>
      <c r="DE57" s="674"/>
      <c r="DF57" s="674"/>
      <c r="DG57" s="674"/>
      <c r="DH57" s="675"/>
      <c r="DI57" s="675"/>
      <c r="DJ57" s="675"/>
      <c r="DK57" s="675"/>
      <c r="DL57" s="675"/>
      <c r="DM57" s="675"/>
      <c r="DN57" s="675"/>
      <c r="DO57" s="674"/>
      <c r="DP57" s="657"/>
      <c r="DQ57" s="657"/>
      <c r="DR57" s="656"/>
      <c r="DS57" s="656"/>
      <c r="DT57" s="656"/>
      <c r="DU57" s="656"/>
      <c r="DV57" s="656"/>
      <c r="DW57" s="657"/>
      <c r="DX57" s="656"/>
      <c r="DY57" s="656"/>
      <c r="DZ57" s="656"/>
      <c r="EA57" s="656"/>
      <c r="EB57" s="656"/>
      <c r="EC57" s="656"/>
      <c r="ED57" s="656"/>
      <c r="EE57" s="656"/>
      <c r="EF57" s="656"/>
      <c r="EG57" s="656"/>
      <c r="EH57" s="656"/>
      <c r="EI57" s="656"/>
      <c r="EJ57" s="656"/>
      <c r="EK57" s="656"/>
      <c r="EL57" s="656"/>
      <c r="EM57" s="656"/>
      <c r="EN57" s="656"/>
      <c r="EO57" s="656"/>
      <c r="EP57" s="656"/>
      <c r="EQ57" s="656"/>
      <c r="ER57" s="656"/>
      <c r="ES57" s="656"/>
      <c r="ET57" s="656"/>
      <c r="EU57" s="656"/>
      <c r="EV57" s="656"/>
      <c r="EW57" s="656"/>
      <c r="EX57" s="656"/>
      <c r="EY57" s="656"/>
      <c r="EZ57" s="656"/>
      <c r="FA57" s="656"/>
      <c r="FB57" s="656"/>
      <c r="FC57" s="656"/>
      <c r="FD57" s="656"/>
      <c r="FE57" s="656"/>
      <c r="FF57" s="656"/>
      <c r="FG57" s="656"/>
      <c r="FH57" s="656"/>
      <c r="FI57" s="656"/>
      <c r="FJ57" s="656"/>
      <c r="FK57" s="656"/>
      <c r="FL57" s="656"/>
      <c r="FM57" s="657"/>
      <c r="FN57" s="656"/>
      <c r="FO57" s="656"/>
      <c r="FP57" s="656"/>
      <c r="FQ57" s="656"/>
      <c r="FR57" s="657"/>
      <c r="FS57" s="656"/>
      <c r="FT57" s="656"/>
      <c r="FU57" s="656"/>
      <c r="FV57" s="656"/>
      <c r="FW57" s="656"/>
      <c r="FX57" s="701"/>
      <c r="FY57" s="701"/>
      <c r="FZ57" s="701"/>
      <c r="GA57" s="701"/>
      <c r="GB57" s="675"/>
      <c r="GC57" s="675"/>
      <c r="GD57" s="702"/>
      <c r="GE57" s="656"/>
      <c r="GF57" s="656"/>
      <c r="GG57" s="656"/>
      <c r="GH57" s="656"/>
      <c r="GI57" s="656"/>
      <c r="GJ57" s="675"/>
      <c r="GK57" s="675"/>
      <c r="GL57" s="675"/>
      <c r="GM57" s="656"/>
      <c r="GN57" s="656"/>
      <c r="GO57" s="675"/>
      <c r="GP57" s="675"/>
      <c r="GQ57" s="702"/>
      <c r="GR57" s="701"/>
      <c r="GS57" s="701"/>
      <c r="GT57" s="701"/>
      <c r="GU57" s="701"/>
      <c r="GV57" s="701"/>
      <c r="GW57" s="701"/>
      <c r="GX57" s="701"/>
      <c r="GY57" s="701"/>
      <c r="GZ57" s="701"/>
      <c r="HA57" s="701"/>
      <c r="HB57" s="701"/>
      <c r="HC57" s="657"/>
      <c r="HD57" s="701"/>
      <c r="HE57" s="701"/>
      <c r="HF57" s="701"/>
      <c r="HG57" s="701"/>
      <c r="HH57" s="701"/>
      <c r="HI57" s="701"/>
      <c r="HJ57" s="701"/>
      <c r="HK57" s="701"/>
      <c r="HL57" s="701"/>
      <c r="HM57" s="701"/>
      <c r="HN57" s="701"/>
      <c r="HO57" s="658"/>
      <c r="HP57" s="659"/>
      <c r="HQ57" s="659"/>
      <c r="HR57" s="659"/>
      <c r="HS57" s="659"/>
      <c r="HT57" s="660"/>
      <c r="HU57" s="660"/>
      <c r="HV57" s="660"/>
      <c r="HW57" s="660"/>
      <c r="HX57" s="660"/>
      <c r="HY57" s="661"/>
      <c r="HZ57" s="660"/>
      <c r="IA57" s="660"/>
      <c r="IB57" s="661"/>
      <c r="IC57" s="660"/>
      <c r="ID57" s="660"/>
      <c r="IE57" s="661"/>
      <c r="IF57" s="660"/>
      <c r="IG57" s="661"/>
      <c r="IH57" s="661"/>
      <c r="II57" s="660"/>
      <c r="IJ57" s="660"/>
      <c r="IK57" s="662"/>
      <c r="IL57" s="657"/>
      <c r="IM57" s="657"/>
      <c r="IN57" s="629"/>
      <c r="IO57" s="665"/>
      <c r="IP57" s="665"/>
      <c r="IQ57" s="684"/>
      <c r="IR57" s="665"/>
      <c r="IS57" s="666"/>
      <c r="IU57" s="634"/>
      <c r="IV57" s="635"/>
      <c r="IW57" s="634"/>
      <c r="IX57" s="634"/>
      <c r="IY57" s="634"/>
      <c r="IZ57" s="634"/>
      <c r="JA57" s="634"/>
      <c r="JB57" s="634"/>
      <c r="JC57" s="636"/>
      <c r="JD57" s="634"/>
      <c r="JV57" s="656"/>
      <c r="KF57" s="637"/>
      <c r="KG57" s="637"/>
    </row>
    <row r="58" spans="2:293" s="572" customFormat="1" ht="13.5" customHeight="1">
      <c r="Z58" s="712"/>
      <c r="AA58" s="712"/>
      <c r="AB58" s="712"/>
      <c r="AC58" s="712"/>
      <c r="AD58" s="712"/>
      <c r="AE58" s="712"/>
      <c r="AG58" s="712"/>
      <c r="AH58" s="712"/>
      <c r="AI58" s="712"/>
      <c r="AJ58" s="712"/>
      <c r="AK58" s="712"/>
      <c r="AL58" s="712"/>
      <c r="AN58" s="712"/>
      <c r="AO58" s="712"/>
      <c r="AP58" s="712"/>
      <c r="AQ58" s="712"/>
      <c r="AR58" s="712"/>
      <c r="AS58" s="712"/>
      <c r="AT58" s="712"/>
      <c r="AU58" s="712"/>
      <c r="AV58" s="712"/>
      <c r="AW58" s="712"/>
      <c r="AX58" s="712"/>
      <c r="AY58" s="712"/>
      <c r="AZ58" s="712"/>
      <c r="BA58" s="712"/>
      <c r="BB58" s="712"/>
      <c r="BC58" s="712"/>
      <c r="BD58" s="712"/>
      <c r="BE58" s="712"/>
      <c r="BF58" s="712"/>
      <c r="BG58" s="712"/>
      <c r="BI58" s="712"/>
      <c r="BJ58" s="712"/>
      <c r="BK58" s="712"/>
      <c r="BL58" s="712"/>
      <c r="BM58" s="712"/>
      <c r="BZ58" s="637"/>
      <c r="CI58" s="178"/>
      <c r="CJ58" s="178"/>
      <c r="CK58" s="178"/>
      <c r="CL58" s="178"/>
      <c r="CM58" s="178"/>
      <c r="CN58" s="638"/>
      <c r="CO58" s="716"/>
      <c r="CP58" s="656"/>
      <c r="CQ58" s="716"/>
      <c r="CR58" s="656"/>
      <c r="CS58" s="656"/>
      <c r="CT58" s="656"/>
      <c r="CU58" s="656"/>
      <c r="CV58" s="656"/>
      <c r="CW58" s="702"/>
      <c r="CX58" s="674"/>
      <c r="CY58" s="674"/>
      <c r="CZ58" s="702"/>
      <c r="DA58" s="674"/>
      <c r="DB58" s="674"/>
      <c r="DC58" s="674"/>
      <c r="DD58" s="674"/>
      <c r="DE58" s="674"/>
      <c r="DF58" s="674"/>
      <c r="DG58" s="674"/>
      <c r="DH58" s="675"/>
      <c r="DI58" s="675"/>
      <c r="DJ58" s="675"/>
      <c r="DK58" s="675"/>
      <c r="DL58" s="675"/>
      <c r="DM58" s="675"/>
      <c r="DN58" s="675"/>
      <c r="DO58" s="674"/>
      <c r="DP58" s="657"/>
      <c r="DQ58" s="657"/>
      <c r="DR58" s="656"/>
      <c r="DS58" s="656"/>
      <c r="DT58" s="656"/>
      <c r="DU58" s="656"/>
      <c r="DV58" s="656"/>
      <c r="DW58" s="657"/>
      <c r="DX58" s="656"/>
      <c r="DY58" s="656"/>
      <c r="DZ58" s="656"/>
      <c r="EA58" s="656"/>
      <c r="EB58" s="656"/>
      <c r="EC58" s="656"/>
      <c r="ED58" s="656"/>
      <c r="EE58" s="656"/>
      <c r="EF58" s="656"/>
      <c r="EG58" s="656"/>
      <c r="EH58" s="656"/>
      <c r="EI58" s="656"/>
      <c r="EJ58" s="656"/>
      <c r="EK58" s="656"/>
      <c r="EL58" s="656"/>
      <c r="EM58" s="656"/>
      <c r="EN58" s="656"/>
      <c r="EO58" s="656"/>
      <c r="EP58" s="656"/>
      <c r="EQ58" s="656"/>
      <c r="ER58" s="656"/>
      <c r="ES58" s="656"/>
      <c r="ET58" s="656"/>
      <c r="EU58" s="656"/>
      <c r="EV58" s="656"/>
      <c r="EW58" s="656"/>
      <c r="EX58" s="656"/>
      <c r="EY58" s="656"/>
      <c r="EZ58" s="656"/>
      <c r="FA58" s="656"/>
      <c r="FB58" s="656"/>
      <c r="FC58" s="656"/>
      <c r="FD58" s="656"/>
      <c r="FE58" s="656"/>
      <c r="FF58" s="656"/>
      <c r="FG58" s="656"/>
      <c r="FH58" s="656"/>
      <c r="FI58" s="656"/>
      <c r="FJ58" s="656"/>
      <c r="FK58" s="656"/>
      <c r="FL58" s="656"/>
      <c r="FM58" s="657"/>
      <c r="FN58" s="656"/>
      <c r="FO58" s="656"/>
      <c r="FP58" s="656"/>
      <c r="FQ58" s="656"/>
      <c r="FR58" s="657"/>
      <c r="FS58" s="656"/>
      <c r="FT58" s="656"/>
      <c r="FU58" s="656"/>
      <c r="FV58" s="656"/>
      <c r="FW58" s="656"/>
      <c r="FX58" s="701"/>
      <c r="FY58" s="701"/>
      <c r="FZ58" s="701"/>
      <c r="GA58" s="701"/>
      <c r="GB58" s="675"/>
      <c r="GC58" s="675"/>
      <c r="GD58" s="702"/>
      <c r="GE58" s="656"/>
      <c r="GF58" s="656"/>
      <c r="GG58" s="656"/>
      <c r="GH58" s="656"/>
      <c r="GI58" s="656"/>
      <c r="GJ58" s="675"/>
      <c r="GK58" s="675"/>
      <c r="GL58" s="675"/>
      <c r="GM58" s="656"/>
      <c r="GN58" s="656"/>
      <c r="GO58" s="675"/>
      <c r="GP58" s="675"/>
      <c r="GQ58" s="702"/>
      <c r="GR58" s="701"/>
      <c r="GS58" s="701"/>
      <c r="GT58" s="701"/>
      <c r="GU58" s="701"/>
      <c r="GV58" s="701"/>
      <c r="GW58" s="701"/>
      <c r="GX58" s="701"/>
      <c r="GY58" s="701"/>
      <c r="GZ58" s="701"/>
      <c r="HA58" s="701"/>
      <c r="HB58" s="701"/>
      <c r="HC58" s="657"/>
      <c r="HD58" s="701"/>
      <c r="HE58" s="701"/>
      <c r="HF58" s="701"/>
      <c r="HG58" s="701"/>
      <c r="HH58" s="701"/>
      <c r="HI58" s="701"/>
      <c r="HJ58" s="701"/>
      <c r="HK58" s="701"/>
      <c r="HL58" s="701"/>
      <c r="HM58" s="701"/>
      <c r="HN58" s="701"/>
      <c r="HO58" s="658"/>
      <c r="HP58" s="659"/>
      <c r="HQ58" s="659"/>
      <c r="HR58" s="659"/>
      <c r="HS58" s="659"/>
      <c r="HT58" s="660"/>
      <c r="HU58" s="660"/>
      <c r="HV58" s="660"/>
      <c r="HW58" s="660"/>
      <c r="HX58" s="660"/>
      <c r="HY58" s="661"/>
      <c r="HZ58" s="660"/>
      <c r="IA58" s="660"/>
      <c r="IB58" s="661"/>
      <c r="IC58" s="660"/>
      <c r="ID58" s="660"/>
      <c r="IE58" s="661"/>
      <c r="IF58" s="660"/>
      <c r="IG58" s="661"/>
      <c r="IH58" s="661"/>
      <c r="II58" s="660"/>
      <c r="IJ58" s="660"/>
      <c r="IK58" s="662"/>
      <c r="IL58" s="657"/>
      <c r="IM58" s="657"/>
      <c r="IN58" s="629"/>
      <c r="IO58" s="665"/>
      <c r="IP58" s="665"/>
      <c r="IQ58" s="684"/>
      <c r="IR58" s="665"/>
      <c r="IS58" s="666"/>
      <c r="IU58" s="634"/>
      <c r="IV58" s="635"/>
      <c r="IW58" s="634"/>
      <c r="IX58" s="634"/>
      <c r="IY58" s="634"/>
      <c r="IZ58" s="634"/>
      <c r="JA58" s="634"/>
      <c r="JB58" s="634"/>
      <c r="JC58" s="636"/>
      <c r="JD58" s="634"/>
      <c r="JV58" s="656"/>
      <c r="KF58" s="637"/>
      <c r="KG58" s="637"/>
    </row>
    <row r="59" spans="2:293" s="572" customFormat="1" ht="13.5" customHeight="1">
      <c r="Z59" s="712"/>
      <c r="AA59" s="712"/>
      <c r="AB59" s="712"/>
      <c r="AC59" s="712"/>
      <c r="AD59" s="712"/>
      <c r="AE59" s="712"/>
      <c r="AG59" s="712"/>
      <c r="AH59" s="712"/>
      <c r="AI59" s="712"/>
      <c r="AJ59" s="712"/>
      <c r="AK59" s="712"/>
      <c r="AL59" s="712"/>
      <c r="AN59" s="712"/>
      <c r="AO59" s="712"/>
      <c r="AP59" s="712"/>
      <c r="AQ59" s="712"/>
      <c r="AR59" s="712"/>
      <c r="AS59" s="712"/>
      <c r="AT59" s="712"/>
      <c r="AU59" s="712"/>
      <c r="AV59" s="712"/>
      <c r="AW59" s="712"/>
      <c r="AX59" s="712"/>
      <c r="AY59" s="712"/>
      <c r="AZ59" s="712"/>
      <c r="BA59" s="712"/>
      <c r="BB59" s="712"/>
      <c r="BC59" s="712"/>
      <c r="BD59" s="712"/>
      <c r="BE59" s="712"/>
      <c r="BF59" s="712"/>
      <c r="BG59" s="712"/>
      <c r="BI59" s="712"/>
      <c r="BJ59" s="712"/>
      <c r="BK59" s="712"/>
      <c r="BL59" s="712"/>
      <c r="BM59" s="712"/>
      <c r="BZ59" s="637"/>
      <c r="CI59" s="178"/>
      <c r="CJ59" s="178"/>
      <c r="CK59" s="178"/>
      <c r="CL59" s="178"/>
      <c r="CM59" s="178"/>
      <c r="CN59" s="638"/>
      <c r="CO59" s="716"/>
      <c r="CP59" s="656"/>
      <c r="CQ59" s="716"/>
      <c r="CR59" s="656"/>
      <c r="CS59" s="656"/>
      <c r="CT59" s="656"/>
      <c r="CU59" s="656"/>
      <c r="CV59" s="656"/>
      <c r="CW59" s="702"/>
      <c r="CX59" s="674"/>
      <c r="CY59" s="674"/>
      <c r="CZ59" s="702"/>
      <c r="DA59" s="674"/>
      <c r="DB59" s="674"/>
      <c r="DC59" s="674"/>
      <c r="DD59" s="674"/>
      <c r="DE59" s="674"/>
      <c r="DF59" s="674"/>
      <c r="DG59" s="674"/>
      <c r="DH59" s="675"/>
      <c r="DI59" s="675"/>
      <c r="DJ59" s="675"/>
      <c r="DK59" s="675"/>
      <c r="DL59" s="675"/>
      <c r="DM59" s="675"/>
      <c r="DN59" s="675"/>
      <c r="DO59" s="674"/>
      <c r="DP59" s="657"/>
      <c r="DQ59" s="657"/>
      <c r="DR59" s="656"/>
      <c r="DS59" s="656"/>
      <c r="DT59" s="656"/>
      <c r="DU59" s="656"/>
      <c r="DV59" s="656"/>
      <c r="DW59" s="657"/>
      <c r="DX59" s="656"/>
      <c r="DY59" s="656"/>
      <c r="DZ59" s="656"/>
      <c r="EA59" s="656"/>
      <c r="EB59" s="656"/>
      <c r="EC59" s="656"/>
      <c r="ED59" s="656"/>
      <c r="EE59" s="656"/>
      <c r="EF59" s="656"/>
      <c r="EG59" s="656"/>
      <c r="EH59" s="656"/>
      <c r="EI59" s="656"/>
      <c r="EJ59" s="656"/>
      <c r="EK59" s="656"/>
      <c r="EL59" s="656"/>
      <c r="EM59" s="656"/>
      <c r="EN59" s="656"/>
      <c r="EO59" s="656"/>
      <c r="EP59" s="656"/>
      <c r="EQ59" s="656"/>
      <c r="ER59" s="656"/>
      <c r="ES59" s="656"/>
      <c r="ET59" s="656"/>
      <c r="EU59" s="656"/>
      <c r="EV59" s="656"/>
      <c r="EW59" s="656"/>
      <c r="EX59" s="656"/>
      <c r="EY59" s="656"/>
      <c r="EZ59" s="656"/>
      <c r="FA59" s="656"/>
      <c r="FB59" s="656"/>
      <c r="FC59" s="656"/>
      <c r="FD59" s="656"/>
      <c r="FE59" s="656"/>
      <c r="FF59" s="656"/>
      <c r="FG59" s="656"/>
      <c r="FH59" s="656"/>
      <c r="FI59" s="656"/>
      <c r="FJ59" s="656"/>
      <c r="FK59" s="656"/>
      <c r="FL59" s="656"/>
      <c r="FM59" s="657"/>
      <c r="FN59" s="656"/>
      <c r="FO59" s="656"/>
      <c r="FP59" s="656"/>
      <c r="FQ59" s="656"/>
      <c r="FR59" s="657"/>
      <c r="FS59" s="656"/>
      <c r="FT59" s="656"/>
      <c r="FU59" s="656"/>
      <c r="FV59" s="656"/>
      <c r="FW59" s="656"/>
      <c r="FX59" s="701"/>
      <c r="FY59" s="701"/>
      <c r="FZ59" s="701"/>
      <c r="GA59" s="701"/>
      <c r="GB59" s="675"/>
      <c r="GC59" s="675"/>
      <c r="GD59" s="702"/>
      <c r="GE59" s="656"/>
      <c r="GF59" s="656"/>
      <c r="GG59" s="656"/>
      <c r="GH59" s="656"/>
      <c r="GI59" s="656"/>
      <c r="GJ59" s="675"/>
      <c r="GK59" s="675"/>
      <c r="GL59" s="675"/>
      <c r="GM59" s="656"/>
      <c r="GN59" s="656"/>
      <c r="GO59" s="675"/>
      <c r="GP59" s="675"/>
      <c r="GQ59" s="702"/>
      <c r="GR59" s="701"/>
      <c r="GS59" s="701"/>
      <c r="GT59" s="701"/>
      <c r="GU59" s="701"/>
      <c r="GV59" s="701"/>
      <c r="GW59" s="701"/>
      <c r="GX59" s="701"/>
      <c r="GY59" s="701"/>
      <c r="GZ59" s="701"/>
      <c r="HA59" s="701"/>
      <c r="HB59" s="701"/>
      <c r="HC59" s="657"/>
      <c r="HD59" s="701"/>
      <c r="HE59" s="701"/>
      <c r="HF59" s="701"/>
      <c r="HG59" s="701"/>
      <c r="HH59" s="701"/>
      <c r="HI59" s="701"/>
      <c r="HJ59" s="701"/>
      <c r="HK59" s="701"/>
      <c r="HL59" s="701"/>
      <c r="HM59" s="701"/>
      <c r="HN59" s="701"/>
      <c r="HO59" s="658"/>
      <c r="HP59" s="659"/>
      <c r="HQ59" s="659"/>
      <c r="HR59" s="659"/>
      <c r="HS59" s="659"/>
      <c r="HT59" s="660"/>
      <c r="HU59" s="660"/>
      <c r="HV59" s="660"/>
      <c r="HW59" s="660"/>
      <c r="HX59" s="660"/>
      <c r="HY59" s="661"/>
      <c r="HZ59" s="660"/>
      <c r="IA59" s="660"/>
      <c r="IB59" s="661"/>
      <c r="IC59" s="660"/>
      <c r="ID59" s="660"/>
      <c r="IE59" s="661"/>
      <c r="IF59" s="660"/>
      <c r="IG59" s="661"/>
      <c r="IH59" s="661"/>
      <c r="II59" s="660"/>
      <c r="IJ59" s="660"/>
      <c r="IK59" s="662"/>
      <c r="IL59" s="657"/>
      <c r="IM59" s="657"/>
      <c r="IN59" s="629"/>
      <c r="IO59" s="665"/>
      <c r="IP59" s="665"/>
      <c r="IQ59" s="684"/>
      <c r="IR59" s="665"/>
      <c r="IS59" s="666"/>
      <c r="IU59" s="634"/>
      <c r="IV59" s="635"/>
      <c r="IW59" s="634"/>
      <c r="IX59" s="634"/>
      <c r="IY59" s="634"/>
      <c r="IZ59" s="634"/>
      <c r="JA59" s="634"/>
      <c r="JB59" s="634"/>
      <c r="JC59" s="636"/>
      <c r="JD59" s="634"/>
      <c r="JV59" s="656"/>
      <c r="KF59" s="637"/>
      <c r="KG59" s="637"/>
    </row>
    <row r="60" spans="2:293" s="572" customFormat="1" ht="15.75" customHeight="1">
      <c r="Z60" s="712"/>
      <c r="AA60" s="712"/>
      <c r="AB60" s="712"/>
      <c r="AC60" s="712"/>
      <c r="AD60" s="712"/>
      <c r="AE60" s="712"/>
      <c r="AG60" s="712"/>
      <c r="AH60" s="712"/>
      <c r="AI60" s="712"/>
      <c r="AJ60" s="712"/>
      <c r="AK60" s="712"/>
      <c r="AL60" s="712"/>
      <c r="AN60" s="712"/>
      <c r="AO60" s="712"/>
      <c r="AP60" s="712"/>
      <c r="AQ60" s="712"/>
      <c r="AR60" s="712"/>
      <c r="AS60" s="712"/>
      <c r="AT60" s="712"/>
      <c r="AU60" s="712"/>
      <c r="AV60" s="712"/>
      <c r="AW60" s="712"/>
      <c r="AX60" s="712"/>
      <c r="AY60" s="712"/>
      <c r="AZ60" s="712"/>
      <c r="BA60" s="712"/>
      <c r="BB60" s="712"/>
      <c r="BC60" s="712"/>
      <c r="BD60" s="712"/>
      <c r="BE60" s="712"/>
      <c r="BF60" s="712"/>
      <c r="BG60" s="712"/>
      <c r="BH60" s="717"/>
      <c r="BI60" s="712"/>
      <c r="BJ60" s="712"/>
      <c r="BK60" s="712"/>
      <c r="BL60" s="712"/>
      <c r="BM60" s="712"/>
      <c r="BZ60" s="637"/>
      <c r="CI60" s="178"/>
      <c r="CJ60" s="178"/>
      <c r="CK60" s="178"/>
      <c r="CL60" s="178"/>
      <c r="CM60" s="178"/>
      <c r="CN60" s="638"/>
      <c r="CO60" s="716"/>
      <c r="CP60" s="656"/>
      <c r="CQ60" s="716"/>
      <c r="CR60" s="656"/>
      <c r="CS60" s="656"/>
      <c r="CT60" s="656"/>
      <c r="CU60" s="656"/>
      <c r="CV60" s="656"/>
      <c r="CW60" s="702"/>
      <c r="CX60" s="674"/>
      <c r="CY60" s="674"/>
      <c r="CZ60" s="702"/>
      <c r="DA60" s="674"/>
      <c r="DB60" s="674"/>
      <c r="DC60" s="674"/>
      <c r="DD60" s="674"/>
      <c r="DE60" s="674"/>
      <c r="DF60" s="674"/>
      <c r="DG60" s="674"/>
      <c r="DH60" s="675"/>
      <c r="DI60" s="675"/>
      <c r="DJ60" s="675"/>
      <c r="DK60" s="675"/>
      <c r="DL60" s="675"/>
      <c r="DM60" s="675"/>
      <c r="DN60" s="675"/>
      <c r="DO60" s="674"/>
      <c r="DP60" s="657"/>
      <c r="DQ60" s="657"/>
      <c r="DR60" s="656"/>
      <c r="DS60" s="656"/>
      <c r="DT60" s="656"/>
      <c r="DU60" s="656"/>
      <c r="DV60" s="656"/>
      <c r="DW60" s="657"/>
      <c r="DX60" s="656"/>
      <c r="DY60" s="656"/>
      <c r="DZ60" s="656"/>
      <c r="EA60" s="656"/>
      <c r="EB60" s="656"/>
      <c r="EC60" s="656"/>
      <c r="ED60" s="656"/>
      <c r="EE60" s="656"/>
      <c r="EF60" s="656"/>
      <c r="EG60" s="656"/>
      <c r="EH60" s="656"/>
      <c r="EI60" s="656"/>
      <c r="EJ60" s="656"/>
      <c r="EK60" s="656"/>
      <c r="EL60" s="656"/>
      <c r="EM60" s="656"/>
      <c r="EN60" s="656"/>
      <c r="EO60" s="656"/>
      <c r="EP60" s="656"/>
      <c r="EQ60" s="656"/>
      <c r="ER60" s="656"/>
      <c r="ES60" s="656"/>
      <c r="ET60" s="656"/>
      <c r="EU60" s="656"/>
      <c r="EV60" s="656"/>
      <c r="EW60" s="656"/>
      <c r="EX60" s="656"/>
      <c r="EY60" s="656"/>
      <c r="EZ60" s="656"/>
      <c r="FA60" s="656"/>
      <c r="FB60" s="656"/>
      <c r="FC60" s="656"/>
      <c r="FD60" s="656"/>
      <c r="FE60" s="656"/>
      <c r="FF60" s="656"/>
      <c r="FG60" s="656"/>
      <c r="FH60" s="656"/>
      <c r="FI60" s="656"/>
      <c r="FJ60" s="656"/>
      <c r="FK60" s="656"/>
      <c r="FL60" s="656"/>
      <c r="FM60" s="657"/>
      <c r="FN60" s="656"/>
      <c r="FO60" s="656"/>
      <c r="FP60" s="656"/>
      <c r="FQ60" s="656"/>
      <c r="FR60" s="657"/>
      <c r="FS60" s="656"/>
      <c r="FT60" s="656"/>
      <c r="FU60" s="656"/>
      <c r="FV60" s="656"/>
      <c r="FW60" s="656"/>
      <c r="FX60" s="701"/>
      <c r="FY60" s="701"/>
      <c r="FZ60" s="701"/>
      <c r="GA60" s="701"/>
      <c r="GB60" s="675"/>
      <c r="GC60" s="675"/>
      <c r="GD60" s="702"/>
      <c r="GE60" s="656"/>
      <c r="GF60" s="656"/>
      <c r="GG60" s="656"/>
      <c r="GH60" s="656"/>
      <c r="GI60" s="656"/>
      <c r="GJ60" s="675"/>
      <c r="GK60" s="675"/>
      <c r="GL60" s="675"/>
      <c r="GM60" s="656"/>
      <c r="GN60" s="656"/>
      <c r="GO60" s="675"/>
      <c r="GP60" s="675"/>
      <c r="GQ60" s="702"/>
      <c r="GR60" s="701"/>
      <c r="GS60" s="701"/>
      <c r="GT60" s="701"/>
      <c r="GU60" s="701"/>
      <c r="GV60" s="701"/>
      <c r="GW60" s="701"/>
      <c r="GX60" s="701"/>
      <c r="GY60" s="701"/>
      <c r="GZ60" s="701"/>
      <c r="HA60" s="701"/>
      <c r="HB60" s="701"/>
      <c r="HC60" s="657"/>
      <c r="HD60" s="701"/>
      <c r="HE60" s="701"/>
      <c r="HF60" s="701"/>
      <c r="HG60" s="701"/>
      <c r="HH60" s="701"/>
      <c r="HI60" s="701"/>
      <c r="HJ60" s="701"/>
      <c r="HK60" s="701"/>
      <c r="HL60" s="701"/>
      <c r="HM60" s="701"/>
      <c r="HN60" s="701"/>
      <c r="HO60" s="658"/>
      <c r="HP60" s="659"/>
      <c r="HQ60" s="659"/>
      <c r="HR60" s="659"/>
      <c r="HS60" s="659"/>
      <c r="HT60" s="660"/>
      <c r="HU60" s="660"/>
      <c r="HV60" s="660"/>
      <c r="HW60" s="660"/>
      <c r="HX60" s="660"/>
      <c r="HY60" s="661"/>
      <c r="HZ60" s="660"/>
      <c r="IA60" s="660"/>
      <c r="IB60" s="661"/>
      <c r="IC60" s="660"/>
      <c r="ID60" s="660"/>
      <c r="IE60" s="661"/>
      <c r="IF60" s="660"/>
      <c r="IG60" s="661"/>
      <c r="IH60" s="661"/>
      <c r="II60" s="660"/>
      <c r="IJ60" s="660"/>
      <c r="IK60" s="662"/>
      <c r="IL60" s="657"/>
      <c r="IM60" s="657"/>
      <c r="IN60" s="629"/>
      <c r="IO60" s="665"/>
      <c r="IP60" s="665"/>
      <c r="IQ60" s="684"/>
      <c r="IR60" s="665"/>
      <c r="IS60" s="666"/>
      <c r="IU60" s="634"/>
      <c r="IV60" s="635"/>
      <c r="IW60" s="634"/>
      <c r="IX60" s="634"/>
      <c r="IY60" s="634"/>
      <c r="IZ60" s="634"/>
      <c r="JA60" s="634"/>
      <c r="JB60" s="634"/>
      <c r="JC60" s="636"/>
      <c r="JD60" s="634"/>
      <c r="JV60" s="656"/>
      <c r="KF60" s="637"/>
      <c r="KG60" s="637"/>
    </row>
    <row r="61" spans="2:293" s="572" customFormat="1" ht="15.75" customHeight="1">
      <c r="Z61" s="712"/>
      <c r="AA61" s="712"/>
      <c r="AB61" s="712"/>
      <c r="AC61" s="712"/>
      <c r="AD61" s="712"/>
      <c r="AE61" s="712"/>
      <c r="AG61" s="712"/>
      <c r="AH61" s="712"/>
      <c r="AI61" s="712"/>
      <c r="AJ61" s="712"/>
      <c r="AK61" s="712"/>
      <c r="AL61" s="712"/>
      <c r="AN61" s="712"/>
      <c r="AO61" s="712"/>
      <c r="AP61" s="712"/>
      <c r="AQ61" s="712"/>
      <c r="AR61" s="712"/>
      <c r="AS61" s="712"/>
      <c r="AT61" s="712"/>
      <c r="AU61" s="712"/>
      <c r="AV61" s="712"/>
      <c r="AW61" s="712"/>
      <c r="AX61" s="712"/>
      <c r="AY61" s="712"/>
      <c r="AZ61" s="712"/>
      <c r="BA61" s="712"/>
      <c r="BB61" s="712"/>
      <c r="BC61" s="712"/>
      <c r="BD61" s="712"/>
      <c r="BE61" s="712"/>
      <c r="BF61" s="712"/>
      <c r="BG61" s="712"/>
      <c r="BH61" s="717"/>
      <c r="BI61" s="712"/>
      <c r="BJ61" s="712"/>
      <c r="BK61" s="712"/>
      <c r="BL61" s="712"/>
      <c r="BM61" s="712"/>
      <c r="BZ61" s="637"/>
      <c r="CI61" s="178"/>
      <c r="CJ61" s="178"/>
      <c r="CK61" s="178"/>
      <c r="CL61" s="178"/>
      <c r="CM61" s="178"/>
      <c r="CN61" s="638"/>
      <c r="CO61" s="716"/>
      <c r="CP61" s="656"/>
      <c r="CQ61" s="716"/>
      <c r="CR61" s="656"/>
      <c r="CS61" s="656"/>
      <c r="CT61" s="656"/>
      <c r="CU61" s="656"/>
      <c r="CV61" s="656"/>
      <c r="CW61" s="702"/>
      <c r="CX61" s="674"/>
      <c r="CY61" s="674"/>
      <c r="CZ61" s="702"/>
      <c r="DA61" s="674"/>
      <c r="DB61" s="674"/>
      <c r="DC61" s="674"/>
      <c r="DD61" s="674"/>
      <c r="DE61" s="674"/>
      <c r="DF61" s="674"/>
      <c r="DG61" s="674"/>
      <c r="DH61" s="675"/>
      <c r="DI61" s="675"/>
      <c r="DJ61" s="675"/>
      <c r="DK61" s="675"/>
      <c r="DL61" s="675"/>
      <c r="DM61" s="675"/>
      <c r="DN61" s="675"/>
      <c r="DO61" s="674"/>
      <c r="DP61" s="657"/>
      <c r="DQ61" s="657"/>
      <c r="DR61" s="656"/>
      <c r="DS61" s="656"/>
      <c r="DT61" s="656"/>
      <c r="DU61" s="656"/>
      <c r="DV61" s="656"/>
      <c r="DW61" s="657"/>
      <c r="DX61" s="656"/>
      <c r="DY61" s="656"/>
      <c r="DZ61" s="656"/>
      <c r="EA61" s="656"/>
      <c r="EB61" s="656"/>
      <c r="EC61" s="656"/>
      <c r="ED61" s="656"/>
      <c r="EE61" s="656"/>
      <c r="EF61" s="656"/>
      <c r="EG61" s="656"/>
      <c r="EH61" s="656"/>
      <c r="EI61" s="656"/>
      <c r="EJ61" s="656"/>
      <c r="EK61" s="656"/>
      <c r="EL61" s="656"/>
      <c r="EM61" s="656"/>
      <c r="EN61" s="656"/>
      <c r="EO61" s="656"/>
      <c r="EP61" s="656"/>
      <c r="EQ61" s="656"/>
      <c r="ER61" s="656"/>
      <c r="ES61" s="656"/>
      <c r="ET61" s="656"/>
      <c r="EU61" s="656"/>
      <c r="EV61" s="656"/>
      <c r="EW61" s="656"/>
      <c r="EX61" s="656"/>
      <c r="EY61" s="656"/>
      <c r="EZ61" s="656"/>
      <c r="FA61" s="656"/>
      <c r="FB61" s="656"/>
      <c r="FC61" s="656"/>
      <c r="FD61" s="656"/>
      <c r="FE61" s="656"/>
      <c r="FF61" s="656"/>
      <c r="FG61" s="656"/>
      <c r="FH61" s="656"/>
      <c r="FI61" s="656"/>
      <c r="FJ61" s="656"/>
      <c r="FK61" s="656"/>
      <c r="FL61" s="656"/>
      <c r="FM61" s="657"/>
      <c r="FN61" s="656"/>
      <c r="FO61" s="656"/>
      <c r="FP61" s="656"/>
      <c r="FQ61" s="656"/>
      <c r="FR61" s="657"/>
      <c r="FS61" s="656"/>
      <c r="FT61" s="656"/>
      <c r="FU61" s="656"/>
      <c r="FV61" s="656"/>
      <c r="FW61" s="656"/>
      <c r="FX61" s="701"/>
      <c r="FY61" s="701"/>
      <c r="FZ61" s="701"/>
      <c r="GA61" s="701"/>
      <c r="GB61" s="675"/>
      <c r="GC61" s="675"/>
      <c r="GD61" s="702"/>
      <c r="GE61" s="656"/>
      <c r="GF61" s="656"/>
      <c r="GG61" s="656"/>
      <c r="GH61" s="656"/>
      <c r="GI61" s="656"/>
      <c r="GJ61" s="675"/>
      <c r="GK61" s="675"/>
      <c r="GL61" s="675"/>
      <c r="GM61" s="656"/>
      <c r="GN61" s="656"/>
      <c r="GO61" s="675"/>
      <c r="GP61" s="675"/>
      <c r="GQ61" s="702"/>
      <c r="GR61" s="701"/>
      <c r="GS61" s="701"/>
      <c r="GT61" s="701"/>
      <c r="GU61" s="701"/>
      <c r="GV61" s="701"/>
      <c r="GW61" s="701"/>
      <c r="GX61" s="701"/>
      <c r="GY61" s="701"/>
      <c r="GZ61" s="701"/>
      <c r="HA61" s="701"/>
      <c r="HB61" s="701"/>
      <c r="HC61" s="657"/>
      <c r="HD61" s="701"/>
      <c r="HE61" s="701"/>
      <c r="HF61" s="701"/>
      <c r="HG61" s="701"/>
      <c r="HH61" s="701"/>
      <c r="HI61" s="701"/>
      <c r="HJ61" s="701"/>
      <c r="HK61" s="701"/>
      <c r="HL61" s="701"/>
      <c r="HM61" s="701"/>
      <c r="HN61" s="701"/>
      <c r="HO61" s="658"/>
      <c r="HP61" s="659"/>
      <c r="HQ61" s="659"/>
      <c r="HR61" s="659"/>
      <c r="HS61" s="659"/>
      <c r="HT61" s="660"/>
      <c r="HU61" s="660"/>
      <c r="HV61" s="660"/>
      <c r="HW61" s="660"/>
      <c r="HX61" s="660"/>
      <c r="HY61" s="661"/>
      <c r="HZ61" s="660"/>
      <c r="IA61" s="660"/>
      <c r="IB61" s="661"/>
      <c r="IC61" s="660"/>
      <c r="ID61" s="660"/>
      <c r="IE61" s="661"/>
      <c r="IF61" s="660"/>
      <c r="IG61" s="661"/>
      <c r="IH61" s="661"/>
      <c r="II61" s="660"/>
      <c r="IJ61" s="660"/>
      <c r="IK61" s="662"/>
      <c r="IL61" s="657"/>
      <c r="IM61" s="657"/>
      <c r="IN61" s="629"/>
      <c r="IO61" s="665"/>
      <c r="IP61" s="665"/>
      <c r="IQ61" s="684"/>
      <c r="IR61" s="665"/>
      <c r="IS61" s="666"/>
      <c r="IU61" s="634"/>
      <c r="IV61" s="635"/>
      <c r="IW61" s="634"/>
      <c r="IX61" s="634"/>
      <c r="IY61" s="634"/>
      <c r="IZ61" s="634"/>
      <c r="JA61" s="634"/>
      <c r="JB61" s="634"/>
      <c r="JC61" s="636"/>
      <c r="JD61" s="634"/>
      <c r="JV61" s="656"/>
      <c r="KF61" s="637"/>
      <c r="KG61" s="637"/>
    </row>
    <row r="62" spans="2:293" s="572" customFormat="1" ht="15.75" customHeight="1">
      <c r="Z62" s="712"/>
      <c r="AA62" s="712"/>
      <c r="AB62" s="712"/>
      <c r="AC62" s="712"/>
      <c r="AD62" s="712"/>
      <c r="AE62" s="712"/>
      <c r="AG62" s="712"/>
      <c r="AH62" s="712"/>
      <c r="AI62" s="712"/>
      <c r="AJ62" s="712"/>
      <c r="AK62" s="712"/>
      <c r="AL62" s="712"/>
      <c r="AN62" s="712"/>
      <c r="AO62" s="712"/>
      <c r="AP62" s="712"/>
      <c r="AQ62" s="712"/>
      <c r="AR62" s="712"/>
      <c r="AS62" s="712"/>
      <c r="AT62" s="712"/>
      <c r="AU62" s="712"/>
      <c r="AV62" s="712"/>
      <c r="AW62" s="712"/>
      <c r="AX62" s="712"/>
      <c r="AY62" s="712"/>
      <c r="AZ62" s="712"/>
      <c r="BA62" s="712"/>
      <c r="BB62" s="712"/>
      <c r="BC62" s="712"/>
      <c r="BD62" s="712"/>
      <c r="BE62" s="712"/>
      <c r="BF62" s="712"/>
      <c r="BG62" s="712"/>
      <c r="BH62" s="717"/>
      <c r="BI62" s="712"/>
      <c r="BJ62" s="712"/>
      <c r="BK62" s="712"/>
      <c r="BL62" s="712"/>
      <c r="BM62" s="712"/>
      <c r="BZ62" s="637"/>
      <c r="CI62" s="178"/>
      <c r="CJ62" s="178"/>
      <c r="CK62" s="178"/>
      <c r="CL62" s="178"/>
      <c r="CM62" s="178"/>
      <c r="CN62" s="638"/>
      <c r="CO62" s="716"/>
      <c r="CP62" s="656"/>
      <c r="CQ62" s="716"/>
      <c r="CR62" s="656"/>
      <c r="CS62" s="656"/>
      <c r="CT62" s="656"/>
      <c r="CU62" s="656"/>
      <c r="CV62" s="656"/>
      <c r="CW62" s="702"/>
      <c r="CX62" s="674"/>
      <c r="CY62" s="674"/>
      <c r="CZ62" s="702"/>
      <c r="DA62" s="674"/>
      <c r="DB62" s="674"/>
      <c r="DC62" s="674"/>
      <c r="DD62" s="674"/>
      <c r="DE62" s="674"/>
      <c r="DF62" s="674"/>
      <c r="DG62" s="674"/>
      <c r="DH62" s="675"/>
      <c r="DI62" s="675"/>
      <c r="DJ62" s="675"/>
      <c r="DK62" s="675"/>
      <c r="DL62" s="675"/>
      <c r="DM62" s="675"/>
      <c r="DN62" s="675"/>
      <c r="DO62" s="674"/>
      <c r="DP62" s="657"/>
      <c r="DQ62" s="657"/>
      <c r="DR62" s="656"/>
      <c r="DS62" s="656"/>
      <c r="DT62" s="656"/>
      <c r="DU62" s="656"/>
      <c r="DV62" s="656"/>
      <c r="DW62" s="657"/>
      <c r="DX62" s="656"/>
      <c r="DY62" s="656"/>
      <c r="DZ62" s="656"/>
      <c r="EA62" s="656"/>
      <c r="EB62" s="656"/>
      <c r="EC62" s="656"/>
      <c r="ED62" s="656"/>
      <c r="EE62" s="656"/>
      <c r="EF62" s="656"/>
      <c r="EG62" s="656"/>
      <c r="EH62" s="656"/>
      <c r="EI62" s="656"/>
      <c r="EJ62" s="656"/>
      <c r="EK62" s="656"/>
      <c r="EL62" s="656"/>
      <c r="EM62" s="656"/>
      <c r="EN62" s="656"/>
      <c r="EO62" s="656"/>
      <c r="EP62" s="656"/>
      <c r="EQ62" s="656"/>
      <c r="ER62" s="656"/>
      <c r="ES62" s="656"/>
      <c r="ET62" s="656"/>
      <c r="EU62" s="656"/>
      <c r="EV62" s="656"/>
      <c r="EW62" s="656"/>
      <c r="EX62" s="656"/>
      <c r="EY62" s="656"/>
      <c r="EZ62" s="656"/>
      <c r="FA62" s="656"/>
      <c r="FB62" s="656"/>
      <c r="FC62" s="656"/>
      <c r="FD62" s="656"/>
      <c r="FE62" s="656"/>
      <c r="FF62" s="656"/>
      <c r="FG62" s="656"/>
      <c r="FH62" s="656"/>
      <c r="FI62" s="656"/>
      <c r="FJ62" s="656"/>
      <c r="FK62" s="656"/>
      <c r="FL62" s="656"/>
      <c r="FM62" s="657"/>
      <c r="FN62" s="656"/>
      <c r="FO62" s="656"/>
      <c r="FP62" s="656"/>
      <c r="FQ62" s="656"/>
      <c r="FR62" s="657"/>
      <c r="FS62" s="656"/>
      <c r="FT62" s="656"/>
      <c r="FU62" s="656"/>
      <c r="FV62" s="656"/>
      <c r="FW62" s="656"/>
      <c r="FX62" s="701"/>
      <c r="FY62" s="701"/>
      <c r="FZ62" s="701"/>
      <c r="GA62" s="701"/>
      <c r="GB62" s="675"/>
      <c r="GC62" s="675"/>
      <c r="GD62" s="702"/>
      <c r="GE62" s="656"/>
      <c r="GF62" s="656"/>
      <c r="GG62" s="656"/>
      <c r="GH62" s="656"/>
      <c r="GI62" s="656"/>
      <c r="GJ62" s="675"/>
      <c r="GK62" s="675"/>
      <c r="GL62" s="675"/>
      <c r="GM62" s="656"/>
      <c r="GN62" s="656"/>
      <c r="GO62" s="675"/>
      <c r="GP62" s="675"/>
      <c r="GQ62" s="702"/>
      <c r="GR62" s="701"/>
      <c r="GS62" s="701"/>
      <c r="GT62" s="701"/>
      <c r="GU62" s="701"/>
      <c r="GV62" s="701"/>
      <c r="GW62" s="701"/>
      <c r="GX62" s="701"/>
      <c r="GY62" s="701"/>
      <c r="GZ62" s="701"/>
      <c r="HA62" s="701"/>
      <c r="HB62" s="701"/>
      <c r="HC62" s="657"/>
      <c r="HD62" s="701"/>
      <c r="HE62" s="701"/>
      <c r="HF62" s="701"/>
      <c r="HG62" s="701"/>
      <c r="HH62" s="701"/>
      <c r="HI62" s="701"/>
      <c r="HJ62" s="701"/>
      <c r="HK62" s="701"/>
      <c r="HL62" s="701"/>
      <c r="HM62" s="701"/>
      <c r="HN62" s="701"/>
      <c r="HO62" s="658"/>
      <c r="HP62" s="659"/>
      <c r="HQ62" s="659"/>
      <c r="HR62" s="659"/>
      <c r="HS62" s="659"/>
      <c r="HT62" s="660"/>
      <c r="HU62" s="660"/>
      <c r="HV62" s="660"/>
      <c r="HW62" s="660"/>
      <c r="HX62" s="660"/>
      <c r="HY62" s="661"/>
      <c r="HZ62" s="660"/>
      <c r="IA62" s="660"/>
      <c r="IB62" s="661"/>
      <c r="IC62" s="660"/>
      <c r="ID62" s="660"/>
      <c r="IE62" s="661"/>
      <c r="IF62" s="660"/>
      <c r="IG62" s="661"/>
      <c r="IH62" s="661"/>
      <c r="II62" s="660"/>
      <c r="IJ62" s="660"/>
      <c r="IK62" s="662"/>
      <c r="IL62" s="657"/>
      <c r="IM62" s="657"/>
      <c r="IN62" s="629"/>
      <c r="IO62" s="665"/>
      <c r="IP62" s="665"/>
      <c r="IQ62" s="684"/>
      <c r="IR62" s="665"/>
      <c r="IS62" s="666"/>
      <c r="IU62" s="634"/>
      <c r="IV62" s="635"/>
      <c r="IW62" s="634"/>
      <c r="IX62" s="634"/>
      <c r="IY62" s="634"/>
      <c r="IZ62" s="634"/>
      <c r="JA62" s="634"/>
      <c r="JB62" s="634"/>
      <c r="JC62" s="636"/>
      <c r="JD62" s="634"/>
      <c r="JV62" s="656"/>
      <c r="KF62" s="637"/>
      <c r="KG62" s="637"/>
    </row>
    <row r="63" spans="2:293" s="572" customFormat="1" ht="15.75" customHeight="1">
      <c r="Z63" s="712"/>
      <c r="AA63" s="712"/>
      <c r="AB63" s="712"/>
      <c r="AC63" s="712"/>
      <c r="AD63" s="712"/>
      <c r="AE63" s="712"/>
      <c r="AG63" s="712"/>
      <c r="AH63" s="712"/>
      <c r="AI63" s="712"/>
      <c r="AJ63" s="712"/>
      <c r="AK63" s="712"/>
      <c r="AL63" s="712"/>
      <c r="AN63" s="712"/>
      <c r="AO63" s="712"/>
      <c r="AP63" s="712"/>
      <c r="AQ63" s="712"/>
      <c r="AR63" s="712"/>
      <c r="AS63" s="712"/>
      <c r="AT63" s="712"/>
      <c r="AU63" s="712"/>
      <c r="AV63" s="712"/>
      <c r="AW63" s="712"/>
      <c r="AX63" s="712"/>
      <c r="AY63" s="712"/>
      <c r="AZ63" s="712"/>
      <c r="BA63" s="712"/>
      <c r="BB63" s="712"/>
      <c r="BC63" s="712"/>
      <c r="BD63" s="712"/>
      <c r="BE63" s="712"/>
      <c r="BF63" s="712"/>
      <c r="BG63" s="712"/>
      <c r="BH63" s="717"/>
      <c r="BI63" s="712"/>
      <c r="BJ63" s="712"/>
      <c r="BK63" s="712"/>
      <c r="BL63" s="712"/>
      <c r="BM63" s="712"/>
      <c r="BZ63" s="637"/>
      <c r="CI63" s="178"/>
      <c r="CJ63" s="178"/>
      <c r="CK63" s="178"/>
      <c r="CL63" s="178"/>
      <c r="CM63" s="178"/>
      <c r="CN63" s="638"/>
      <c r="CO63" s="716"/>
      <c r="CP63" s="656"/>
      <c r="CQ63" s="716"/>
      <c r="CR63" s="656"/>
      <c r="CS63" s="656"/>
      <c r="CT63" s="656"/>
      <c r="CU63" s="656"/>
      <c r="CV63" s="656"/>
      <c r="CW63" s="702"/>
      <c r="CX63" s="674"/>
      <c r="CY63" s="674"/>
      <c r="CZ63" s="702"/>
      <c r="DA63" s="674"/>
      <c r="DB63" s="674"/>
      <c r="DC63" s="674"/>
      <c r="DD63" s="674"/>
      <c r="DE63" s="674"/>
      <c r="DF63" s="674"/>
      <c r="DG63" s="674"/>
      <c r="DH63" s="675"/>
      <c r="DI63" s="675"/>
      <c r="DJ63" s="675"/>
      <c r="DK63" s="675"/>
      <c r="DL63" s="675"/>
      <c r="DM63" s="675"/>
      <c r="DN63" s="675"/>
      <c r="DO63" s="674"/>
      <c r="DP63" s="657"/>
      <c r="DQ63" s="657"/>
      <c r="DR63" s="656"/>
      <c r="DS63" s="656"/>
      <c r="DT63" s="656"/>
      <c r="DU63" s="656"/>
      <c r="DV63" s="656"/>
      <c r="DW63" s="657"/>
      <c r="DX63" s="656"/>
      <c r="DY63" s="656"/>
      <c r="DZ63" s="656"/>
      <c r="EA63" s="656"/>
      <c r="EB63" s="656"/>
      <c r="EC63" s="656"/>
      <c r="ED63" s="656"/>
      <c r="EE63" s="656"/>
      <c r="EF63" s="656"/>
      <c r="EG63" s="656"/>
      <c r="EH63" s="656"/>
      <c r="EI63" s="656"/>
      <c r="EJ63" s="656"/>
      <c r="EK63" s="656"/>
      <c r="EL63" s="656"/>
      <c r="EM63" s="656"/>
      <c r="EN63" s="656"/>
      <c r="EO63" s="656"/>
      <c r="EP63" s="656"/>
      <c r="EQ63" s="656"/>
      <c r="ER63" s="656"/>
      <c r="ES63" s="656"/>
      <c r="ET63" s="656"/>
      <c r="EU63" s="656"/>
      <c r="EV63" s="656"/>
      <c r="EW63" s="656"/>
      <c r="EX63" s="656"/>
      <c r="EY63" s="656"/>
      <c r="EZ63" s="656"/>
      <c r="FA63" s="656"/>
      <c r="FB63" s="656"/>
      <c r="FC63" s="656"/>
      <c r="FD63" s="656"/>
      <c r="FE63" s="656"/>
      <c r="FF63" s="656"/>
      <c r="FG63" s="656"/>
      <c r="FH63" s="656"/>
      <c r="FI63" s="656"/>
      <c r="FJ63" s="656"/>
      <c r="FK63" s="656"/>
      <c r="FL63" s="656"/>
      <c r="FM63" s="657"/>
      <c r="FN63" s="656"/>
      <c r="FO63" s="656"/>
      <c r="FP63" s="656"/>
      <c r="FQ63" s="656"/>
      <c r="FR63" s="657"/>
      <c r="FS63" s="656"/>
      <c r="FT63" s="656"/>
      <c r="FU63" s="656"/>
      <c r="FV63" s="656"/>
      <c r="FW63" s="656"/>
      <c r="FX63" s="701"/>
      <c r="FY63" s="701"/>
      <c r="FZ63" s="701"/>
      <c r="GA63" s="701"/>
      <c r="GB63" s="675"/>
      <c r="GC63" s="675"/>
      <c r="GD63" s="702"/>
      <c r="GE63" s="656"/>
      <c r="GF63" s="656"/>
      <c r="GG63" s="656"/>
      <c r="GH63" s="656"/>
      <c r="GI63" s="656"/>
      <c r="GJ63" s="675"/>
      <c r="GK63" s="675"/>
      <c r="GL63" s="675"/>
      <c r="GM63" s="656"/>
      <c r="GN63" s="656"/>
      <c r="GO63" s="675"/>
      <c r="GP63" s="675"/>
      <c r="GQ63" s="702"/>
      <c r="GR63" s="701"/>
      <c r="GS63" s="701"/>
      <c r="GT63" s="701"/>
      <c r="GU63" s="701"/>
      <c r="GV63" s="701"/>
      <c r="GW63" s="701"/>
      <c r="GX63" s="701"/>
      <c r="GY63" s="701"/>
      <c r="GZ63" s="701"/>
      <c r="HA63" s="701"/>
      <c r="HB63" s="701"/>
      <c r="HC63" s="657"/>
      <c r="HD63" s="701"/>
      <c r="HE63" s="701"/>
      <c r="HF63" s="701"/>
      <c r="HG63" s="701"/>
      <c r="HH63" s="701"/>
      <c r="HI63" s="701"/>
      <c r="HJ63" s="701"/>
      <c r="HK63" s="701"/>
      <c r="HL63" s="701"/>
      <c r="HM63" s="701"/>
      <c r="HN63" s="701"/>
      <c r="HO63" s="658"/>
      <c r="HP63" s="659"/>
      <c r="HQ63" s="659"/>
      <c r="HR63" s="659"/>
      <c r="HS63" s="659"/>
      <c r="HT63" s="660"/>
      <c r="HU63" s="660"/>
      <c r="HV63" s="660"/>
      <c r="HW63" s="660"/>
      <c r="HX63" s="660"/>
      <c r="HY63" s="661"/>
      <c r="HZ63" s="660"/>
      <c r="IA63" s="660"/>
      <c r="IB63" s="661"/>
      <c r="IC63" s="660"/>
      <c r="ID63" s="660"/>
      <c r="IE63" s="661"/>
      <c r="IF63" s="660"/>
      <c r="IG63" s="661"/>
      <c r="IH63" s="661"/>
      <c r="II63" s="660"/>
      <c r="IJ63" s="660"/>
      <c r="IK63" s="662"/>
      <c r="IL63" s="657"/>
      <c r="IM63" s="657"/>
      <c r="IN63" s="629"/>
      <c r="IO63" s="665"/>
      <c r="IP63" s="665"/>
      <c r="IQ63" s="684"/>
      <c r="IR63" s="665"/>
      <c r="IS63" s="666"/>
      <c r="IU63" s="634"/>
      <c r="IV63" s="635"/>
      <c r="IW63" s="634"/>
      <c r="IX63" s="634"/>
      <c r="IY63" s="634"/>
      <c r="IZ63" s="634"/>
      <c r="JA63" s="634"/>
      <c r="JB63" s="634"/>
      <c r="JC63" s="636"/>
      <c r="JD63" s="634"/>
      <c r="JV63" s="656"/>
      <c r="KF63" s="637"/>
      <c r="KG63" s="637"/>
    </row>
    <row r="64" spans="2:293" s="572" customFormat="1" ht="15.75" customHeight="1">
      <c r="Z64" s="712"/>
      <c r="AA64" s="712"/>
      <c r="AB64" s="712"/>
      <c r="AC64" s="712"/>
      <c r="AD64" s="712"/>
      <c r="AE64" s="712"/>
      <c r="AG64" s="712"/>
      <c r="AH64" s="712"/>
      <c r="AI64" s="712"/>
      <c r="AJ64" s="712"/>
      <c r="AK64" s="712"/>
      <c r="AL64" s="712"/>
      <c r="AN64" s="712"/>
      <c r="AO64" s="712"/>
      <c r="AP64" s="712"/>
      <c r="AQ64" s="712"/>
      <c r="AR64" s="712"/>
      <c r="AS64" s="712"/>
      <c r="AT64" s="712"/>
      <c r="AU64" s="712"/>
      <c r="AV64" s="712"/>
      <c r="AW64" s="712"/>
      <c r="AX64" s="712"/>
      <c r="AY64" s="712"/>
      <c r="AZ64" s="712"/>
      <c r="BA64" s="712"/>
      <c r="BB64" s="712"/>
      <c r="BC64" s="712"/>
      <c r="BD64" s="712"/>
      <c r="BE64" s="712"/>
      <c r="BF64" s="712"/>
      <c r="BG64" s="712"/>
      <c r="BI64" s="712"/>
      <c r="BJ64" s="712"/>
      <c r="BK64" s="712"/>
      <c r="BL64" s="712"/>
      <c r="BM64" s="712"/>
      <c r="BZ64" s="637"/>
      <c r="CI64" s="178"/>
      <c r="CJ64" s="178"/>
      <c r="CK64" s="178"/>
      <c r="CL64" s="178"/>
      <c r="CM64" s="178"/>
      <c r="CN64" s="638"/>
      <c r="CO64" s="716"/>
      <c r="CP64" s="656"/>
      <c r="CQ64" s="716"/>
      <c r="CR64" s="656"/>
      <c r="CS64" s="656"/>
      <c r="CT64" s="656"/>
      <c r="CU64" s="656"/>
      <c r="CV64" s="656"/>
      <c r="CW64" s="702"/>
      <c r="CX64" s="674"/>
      <c r="CY64" s="674"/>
      <c r="CZ64" s="702"/>
      <c r="DA64" s="674"/>
      <c r="DB64" s="674"/>
      <c r="DC64" s="674"/>
      <c r="DD64" s="674"/>
      <c r="DE64" s="674"/>
      <c r="DF64" s="674"/>
      <c r="DG64" s="674"/>
      <c r="DH64" s="675"/>
      <c r="DI64" s="675"/>
      <c r="DJ64" s="675"/>
      <c r="DK64" s="675"/>
      <c r="DL64" s="675"/>
      <c r="DM64" s="675"/>
      <c r="DN64" s="675"/>
      <c r="DO64" s="674"/>
      <c r="DP64" s="657"/>
      <c r="DQ64" s="657"/>
      <c r="DR64" s="656"/>
      <c r="DS64" s="656"/>
      <c r="DT64" s="656"/>
      <c r="DU64" s="656"/>
      <c r="DV64" s="656"/>
      <c r="DW64" s="657"/>
      <c r="DX64" s="656"/>
      <c r="DY64" s="656"/>
      <c r="DZ64" s="656"/>
      <c r="EA64" s="656"/>
      <c r="EB64" s="656"/>
      <c r="EC64" s="656"/>
      <c r="ED64" s="656"/>
      <c r="EE64" s="656"/>
      <c r="EF64" s="656"/>
      <c r="EG64" s="656"/>
      <c r="EH64" s="656"/>
      <c r="EI64" s="656"/>
      <c r="EJ64" s="656"/>
      <c r="EK64" s="656"/>
      <c r="EL64" s="656"/>
      <c r="EM64" s="656"/>
      <c r="EN64" s="656"/>
      <c r="EO64" s="656"/>
      <c r="EP64" s="656"/>
      <c r="EQ64" s="656"/>
      <c r="ER64" s="656"/>
      <c r="ES64" s="656"/>
      <c r="ET64" s="656"/>
      <c r="EU64" s="656"/>
      <c r="EV64" s="656"/>
      <c r="EW64" s="656"/>
      <c r="EX64" s="656"/>
      <c r="EY64" s="656"/>
      <c r="EZ64" s="656"/>
      <c r="FA64" s="656"/>
      <c r="FB64" s="656"/>
      <c r="FC64" s="656"/>
      <c r="FD64" s="656"/>
      <c r="FE64" s="656"/>
      <c r="FF64" s="656"/>
      <c r="FG64" s="656"/>
      <c r="FH64" s="656"/>
      <c r="FI64" s="656"/>
      <c r="FJ64" s="656"/>
      <c r="FK64" s="656"/>
      <c r="FL64" s="656"/>
      <c r="FM64" s="657"/>
      <c r="FN64" s="656"/>
      <c r="FO64" s="656"/>
      <c r="FP64" s="656"/>
      <c r="FQ64" s="656"/>
      <c r="FR64" s="657"/>
      <c r="FS64" s="656"/>
      <c r="FT64" s="656"/>
      <c r="FU64" s="656"/>
      <c r="FV64" s="656"/>
      <c r="FW64" s="656"/>
      <c r="FX64" s="701"/>
      <c r="FY64" s="701"/>
      <c r="FZ64" s="701"/>
      <c r="GA64" s="701"/>
      <c r="GB64" s="675"/>
      <c r="GC64" s="675"/>
      <c r="GD64" s="702"/>
      <c r="GE64" s="656"/>
      <c r="GF64" s="656"/>
      <c r="GG64" s="656"/>
      <c r="GH64" s="656"/>
      <c r="GI64" s="656"/>
      <c r="GJ64" s="675"/>
      <c r="GK64" s="675"/>
      <c r="GL64" s="675"/>
      <c r="GM64" s="656"/>
      <c r="GN64" s="656"/>
      <c r="GO64" s="675"/>
      <c r="GP64" s="675"/>
      <c r="GQ64" s="702"/>
      <c r="GR64" s="701"/>
      <c r="GS64" s="701"/>
      <c r="GT64" s="701"/>
      <c r="GU64" s="701"/>
      <c r="GV64" s="701"/>
      <c r="GW64" s="701"/>
      <c r="GX64" s="701"/>
      <c r="GY64" s="701"/>
      <c r="GZ64" s="701"/>
      <c r="HA64" s="701"/>
      <c r="HB64" s="701"/>
      <c r="HC64" s="657"/>
      <c r="HD64" s="701"/>
      <c r="HE64" s="701"/>
      <c r="HF64" s="701"/>
      <c r="HG64" s="701"/>
      <c r="HH64" s="701"/>
      <c r="HI64" s="701"/>
      <c r="HJ64" s="701"/>
      <c r="HK64" s="701"/>
      <c r="HL64" s="701"/>
      <c r="HM64" s="701"/>
      <c r="HN64" s="701"/>
      <c r="HO64" s="658"/>
      <c r="HP64" s="659"/>
      <c r="HQ64" s="659"/>
      <c r="HR64" s="659"/>
      <c r="HS64" s="659"/>
      <c r="HT64" s="660"/>
      <c r="HU64" s="660"/>
      <c r="HV64" s="660"/>
      <c r="HW64" s="660"/>
      <c r="HX64" s="660"/>
      <c r="HY64" s="661"/>
      <c r="HZ64" s="660"/>
      <c r="IA64" s="660"/>
      <c r="IB64" s="661"/>
      <c r="IC64" s="660"/>
      <c r="ID64" s="660"/>
      <c r="IE64" s="661"/>
      <c r="IF64" s="660"/>
      <c r="IG64" s="661"/>
      <c r="IH64" s="661"/>
      <c r="II64" s="660"/>
      <c r="IJ64" s="660"/>
      <c r="IK64" s="662"/>
      <c r="IL64" s="657"/>
      <c r="IM64" s="657"/>
      <c r="IN64" s="629"/>
      <c r="IO64" s="665"/>
      <c r="IP64" s="665"/>
      <c r="IQ64" s="684"/>
      <c r="IR64" s="665"/>
      <c r="IS64" s="666"/>
      <c r="IU64" s="634"/>
      <c r="IV64" s="635"/>
      <c r="IW64" s="634"/>
      <c r="IX64" s="634"/>
      <c r="IY64" s="634"/>
      <c r="IZ64" s="634"/>
      <c r="JA64" s="634"/>
      <c r="JB64" s="634"/>
      <c r="JC64" s="636"/>
      <c r="JD64" s="634"/>
      <c r="JV64" s="656"/>
      <c r="KF64" s="637"/>
      <c r="KG64" s="637"/>
    </row>
    <row r="65" spans="26:293" s="572" customFormat="1" ht="15.75" customHeight="1">
      <c r="Z65" s="712"/>
      <c r="AA65" s="712"/>
      <c r="AB65" s="712"/>
      <c r="AC65" s="712"/>
      <c r="AD65" s="712"/>
      <c r="AE65" s="712"/>
      <c r="AG65" s="712"/>
      <c r="AH65" s="712"/>
      <c r="AI65" s="712"/>
      <c r="AJ65" s="712"/>
      <c r="AK65" s="712"/>
      <c r="AL65" s="712"/>
      <c r="AN65" s="712"/>
      <c r="AO65" s="712"/>
      <c r="AP65" s="712"/>
      <c r="AQ65" s="712"/>
      <c r="AR65" s="712"/>
      <c r="AS65" s="712"/>
      <c r="AT65" s="712"/>
      <c r="AU65" s="712"/>
      <c r="AV65" s="712"/>
      <c r="AW65" s="712"/>
      <c r="AX65" s="712"/>
      <c r="AY65" s="712"/>
      <c r="AZ65" s="712"/>
      <c r="BA65" s="712"/>
      <c r="BB65" s="712"/>
      <c r="BC65" s="712"/>
      <c r="BD65" s="712"/>
      <c r="BE65" s="712"/>
      <c r="BF65" s="712"/>
      <c r="BG65" s="712"/>
      <c r="BI65" s="712"/>
      <c r="BJ65" s="712"/>
      <c r="BK65" s="712"/>
      <c r="BL65" s="712"/>
      <c r="BM65" s="712"/>
      <c r="BZ65" s="637"/>
      <c r="CI65" s="178"/>
      <c r="CJ65" s="178"/>
      <c r="CK65" s="178"/>
      <c r="CL65" s="178"/>
      <c r="CM65" s="178"/>
      <c r="CN65" s="638"/>
      <c r="CO65" s="716"/>
      <c r="CP65" s="656"/>
      <c r="CQ65" s="716"/>
      <c r="CR65" s="656"/>
      <c r="CS65" s="656"/>
      <c r="CT65" s="656"/>
      <c r="CU65" s="656"/>
      <c r="CV65" s="656"/>
      <c r="CW65" s="702"/>
      <c r="CX65" s="674"/>
      <c r="CY65" s="674"/>
      <c r="CZ65" s="702"/>
      <c r="DA65" s="674"/>
      <c r="DB65" s="674"/>
      <c r="DC65" s="674"/>
      <c r="DD65" s="674"/>
      <c r="DE65" s="674"/>
      <c r="DF65" s="674"/>
      <c r="DG65" s="674"/>
      <c r="DH65" s="675"/>
      <c r="DI65" s="675"/>
      <c r="DJ65" s="675"/>
      <c r="DK65" s="675"/>
      <c r="DL65" s="675"/>
      <c r="DM65" s="675"/>
      <c r="DN65" s="675"/>
      <c r="DO65" s="674"/>
      <c r="DP65" s="657"/>
      <c r="DQ65" s="657"/>
      <c r="DR65" s="656"/>
      <c r="DS65" s="656"/>
      <c r="DT65" s="656"/>
      <c r="DU65" s="656"/>
      <c r="DV65" s="656"/>
      <c r="DW65" s="657"/>
      <c r="DX65" s="656"/>
      <c r="DY65" s="656"/>
      <c r="DZ65" s="656"/>
      <c r="EA65" s="656"/>
      <c r="EB65" s="656"/>
      <c r="EC65" s="656"/>
      <c r="ED65" s="656"/>
      <c r="EE65" s="656"/>
      <c r="EF65" s="656"/>
      <c r="EG65" s="656"/>
      <c r="EH65" s="656"/>
      <c r="EI65" s="656"/>
      <c r="EJ65" s="656"/>
      <c r="EK65" s="656"/>
      <c r="EL65" s="656"/>
      <c r="EM65" s="656"/>
      <c r="EN65" s="656"/>
      <c r="EO65" s="656"/>
      <c r="EP65" s="656"/>
      <c r="EQ65" s="656"/>
      <c r="ER65" s="656"/>
      <c r="ES65" s="656"/>
      <c r="ET65" s="656"/>
      <c r="EU65" s="656"/>
      <c r="EV65" s="656"/>
      <c r="EW65" s="656"/>
      <c r="EX65" s="656"/>
      <c r="EY65" s="656"/>
      <c r="EZ65" s="656"/>
      <c r="FA65" s="656"/>
      <c r="FB65" s="656"/>
      <c r="FC65" s="656"/>
      <c r="FD65" s="656"/>
      <c r="FE65" s="656"/>
      <c r="FF65" s="656"/>
      <c r="FG65" s="656"/>
      <c r="FH65" s="656"/>
      <c r="FI65" s="656"/>
      <c r="FJ65" s="656"/>
      <c r="FK65" s="656"/>
      <c r="FL65" s="656"/>
      <c r="FM65" s="657"/>
      <c r="FN65" s="656"/>
      <c r="FO65" s="656"/>
      <c r="FP65" s="656"/>
      <c r="FQ65" s="656"/>
      <c r="FR65" s="657"/>
      <c r="FS65" s="656"/>
      <c r="FT65" s="656"/>
      <c r="FU65" s="656"/>
      <c r="FV65" s="656"/>
      <c r="FW65" s="656"/>
      <c r="FX65" s="701"/>
      <c r="FY65" s="701"/>
      <c r="FZ65" s="701"/>
      <c r="GA65" s="701"/>
      <c r="GB65" s="675"/>
      <c r="GC65" s="675"/>
      <c r="GD65" s="702"/>
      <c r="GE65" s="656"/>
      <c r="GF65" s="656"/>
      <c r="GG65" s="656"/>
      <c r="GH65" s="656"/>
      <c r="GI65" s="656"/>
      <c r="GJ65" s="675"/>
      <c r="GK65" s="675"/>
      <c r="GL65" s="675"/>
      <c r="GM65" s="656"/>
      <c r="GN65" s="656"/>
      <c r="GO65" s="675"/>
      <c r="GP65" s="675"/>
      <c r="GQ65" s="702"/>
      <c r="GR65" s="701"/>
      <c r="GS65" s="701"/>
      <c r="GT65" s="701"/>
      <c r="GU65" s="701"/>
      <c r="GV65" s="701"/>
      <c r="GW65" s="701"/>
      <c r="GX65" s="701"/>
      <c r="GY65" s="701"/>
      <c r="GZ65" s="701"/>
      <c r="HA65" s="701"/>
      <c r="HB65" s="701"/>
      <c r="HC65" s="657"/>
      <c r="HD65" s="701"/>
      <c r="HE65" s="701"/>
      <c r="HF65" s="701"/>
      <c r="HG65" s="701"/>
      <c r="HH65" s="701"/>
      <c r="HI65" s="701"/>
      <c r="HJ65" s="701"/>
      <c r="HK65" s="701"/>
      <c r="HL65" s="701"/>
      <c r="HM65" s="701"/>
      <c r="HN65" s="701"/>
      <c r="HO65" s="658"/>
      <c r="HP65" s="659"/>
      <c r="HQ65" s="659"/>
      <c r="HR65" s="659"/>
      <c r="HS65" s="659"/>
      <c r="HT65" s="660"/>
      <c r="HU65" s="660"/>
      <c r="HV65" s="660"/>
      <c r="HW65" s="660"/>
      <c r="HX65" s="660"/>
      <c r="HY65" s="661"/>
      <c r="HZ65" s="660"/>
      <c r="IA65" s="660"/>
      <c r="IB65" s="661"/>
      <c r="IC65" s="660"/>
      <c r="ID65" s="660"/>
      <c r="IE65" s="661"/>
      <c r="IF65" s="660"/>
      <c r="IG65" s="661"/>
      <c r="IH65" s="661"/>
      <c r="II65" s="660"/>
      <c r="IJ65" s="660"/>
      <c r="IK65" s="662"/>
      <c r="IL65" s="657"/>
      <c r="IM65" s="657"/>
      <c r="IN65" s="629"/>
      <c r="IO65" s="665"/>
      <c r="IP65" s="665"/>
      <c r="IQ65" s="684"/>
      <c r="IR65" s="665"/>
      <c r="IS65" s="666"/>
      <c r="IU65" s="634"/>
      <c r="IV65" s="635"/>
      <c r="IW65" s="634"/>
      <c r="IX65" s="634"/>
      <c r="IY65" s="634"/>
      <c r="IZ65" s="634"/>
      <c r="JA65" s="634"/>
      <c r="JB65" s="634"/>
      <c r="JC65" s="636"/>
      <c r="JD65" s="634"/>
      <c r="JV65" s="656"/>
      <c r="KF65" s="637"/>
      <c r="KG65" s="637"/>
    </row>
    <row r="66" spans="26:293" s="572" customFormat="1" ht="15.75" customHeight="1">
      <c r="Z66" s="712"/>
      <c r="AA66" s="712"/>
      <c r="AB66" s="712"/>
      <c r="AC66" s="712"/>
      <c r="AD66" s="712"/>
      <c r="AE66" s="712"/>
      <c r="AG66" s="712"/>
      <c r="AH66" s="712"/>
      <c r="AI66" s="712"/>
      <c r="AJ66" s="712"/>
      <c r="AK66" s="712"/>
      <c r="AL66" s="712"/>
      <c r="AN66" s="712"/>
      <c r="AO66" s="712"/>
      <c r="AP66" s="712"/>
      <c r="AQ66" s="712"/>
      <c r="AR66" s="712"/>
      <c r="AS66" s="712"/>
      <c r="AT66" s="712"/>
      <c r="AU66" s="712"/>
      <c r="AV66" s="712"/>
      <c r="AW66" s="712"/>
      <c r="AX66" s="712"/>
      <c r="AY66" s="712"/>
      <c r="AZ66" s="712"/>
      <c r="BA66" s="712"/>
      <c r="BB66" s="712"/>
      <c r="BC66" s="712"/>
      <c r="BD66" s="712"/>
      <c r="BE66" s="712"/>
      <c r="BF66" s="712"/>
      <c r="BG66" s="712"/>
      <c r="BI66" s="712"/>
      <c r="BJ66" s="712"/>
      <c r="BK66" s="712"/>
      <c r="BL66" s="712"/>
      <c r="BM66" s="712"/>
      <c r="BZ66" s="637"/>
      <c r="CI66" s="178"/>
      <c r="CJ66" s="178"/>
      <c r="CK66" s="178"/>
      <c r="CL66" s="178"/>
      <c r="CM66" s="178"/>
      <c r="CN66" s="638"/>
      <c r="CO66" s="716"/>
      <c r="CP66" s="656"/>
      <c r="CQ66" s="716"/>
      <c r="CR66" s="656"/>
      <c r="CS66" s="712"/>
      <c r="CT66" s="712"/>
      <c r="CU66" s="712"/>
      <c r="CV66" s="712"/>
      <c r="CW66" s="637"/>
      <c r="CZ66" s="702"/>
      <c r="DA66" s="674"/>
      <c r="DB66" s="674"/>
      <c r="DC66" s="674"/>
      <c r="DD66" s="674"/>
      <c r="DE66" s="674"/>
      <c r="DF66" s="674"/>
      <c r="DG66" s="674"/>
      <c r="DH66" s="675"/>
      <c r="DI66" s="675"/>
      <c r="DJ66" s="675"/>
      <c r="DK66" s="675"/>
      <c r="DL66" s="675"/>
      <c r="DM66" s="675"/>
      <c r="DN66" s="675"/>
      <c r="DO66" s="674"/>
      <c r="DP66" s="657"/>
      <c r="DQ66" s="657"/>
      <c r="DR66" s="656"/>
      <c r="DS66" s="656"/>
      <c r="DT66" s="656"/>
      <c r="DU66" s="656"/>
      <c r="DV66" s="656"/>
      <c r="DW66" s="657"/>
      <c r="DX66" s="656"/>
      <c r="DY66" s="656"/>
      <c r="DZ66" s="656"/>
      <c r="EA66" s="656"/>
      <c r="EB66" s="656"/>
      <c r="EC66" s="656"/>
      <c r="ED66" s="656"/>
      <c r="EE66" s="656"/>
      <c r="EF66" s="656"/>
      <c r="EG66" s="656"/>
      <c r="EH66" s="656"/>
      <c r="EI66" s="656"/>
      <c r="EJ66" s="656"/>
      <c r="EK66" s="656"/>
      <c r="EL66" s="656"/>
      <c r="EM66" s="656"/>
      <c r="EN66" s="656"/>
      <c r="EO66" s="656"/>
      <c r="EP66" s="656"/>
      <c r="EQ66" s="656"/>
      <c r="ER66" s="656"/>
      <c r="ES66" s="656"/>
      <c r="ET66" s="656"/>
      <c r="EU66" s="656"/>
      <c r="EV66" s="656"/>
      <c r="EW66" s="656"/>
      <c r="EX66" s="656"/>
      <c r="EY66" s="656"/>
      <c r="EZ66" s="656"/>
      <c r="FA66" s="656"/>
      <c r="FB66" s="656"/>
      <c r="FC66" s="656"/>
      <c r="FD66" s="656"/>
      <c r="FE66" s="656"/>
      <c r="FF66" s="656"/>
      <c r="FG66" s="656"/>
      <c r="FH66" s="656"/>
      <c r="FI66" s="656"/>
      <c r="FJ66" s="656"/>
      <c r="FK66" s="656"/>
      <c r="FL66" s="656"/>
      <c r="FM66" s="657"/>
      <c r="FN66" s="656"/>
      <c r="FO66" s="656"/>
      <c r="FP66" s="656"/>
      <c r="FQ66" s="656"/>
      <c r="FR66" s="657"/>
      <c r="FS66" s="656"/>
      <c r="FT66" s="656"/>
      <c r="FU66" s="656"/>
      <c r="FV66" s="656"/>
      <c r="FW66" s="656"/>
      <c r="FX66" s="701"/>
      <c r="FY66" s="701"/>
      <c r="FZ66" s="701"/>
      <c r="GA66" s="701"/>
      <c r="GB66" s="675"/>
      <c r="GC66" s="675"/>
      <c r="GD66" s="702"/>
      <c r="GE66" s="656"/>
      <c r="GF66" s="656"/>
      <c r="GG66" s="656"/>
      <c r="GH66" s="656"/>
      <c r="GI66" s="656"/>
      <c r="GJ66" s="675"/>
      <c r="GK66" s="675"/>
      <c r="GL66" s="675"/>
      <c r="GM66" s="656"/>
      <c r="GN66" s="656"/>
      <c r="GO66" s="675"/>
      <c r="GP66" s="675"/>
      <c r="GQ66" s="702"/>
      <c r="GR66" s="701"/>
      <c r="GS66" s="701"/>
      <c r="GT66" s="701"/>
      <c r="GU66" s="701"/>
      <c r="GV66" s="701"/>
      <c r="GW66" s="701"/>
      <c r="GX66" s="701"/>
      <c r="GY66" s="701"/>
      <c r="GZ66" s="701"/>
      <c r="HA66" s="701"/>
      <c r="HB66" s="701"/>
      <c r="HC66" s="657"/>
      <c r="HD66" s="701"/>
      <c r="HE66" s="701"/>
      <c r="HF66" s="701"/>
      <c r="HG66" s="701"/>
      <c r="HH66" s="701"/>
      <c r="HI66" s="701"/>
      <c r="HJ66" s="701"/>
      <c r="HK66" s="701"/>
      <c r="HL66" s="701"/>
      <c r="HM66" s="701"/>
      <c r="HN66" s="701"/>
      <c r="HO66" s="658"/>
      <c r="HP66" s="659"/>
      <c r="HQ66" s="659"/>
      <c r="HR66" s="659"/>
      <c r="HS66" s="659"/>
      <c r="HT66" s="660"/>
      <c r="HU66" s="660"/>
      <c r="HV66" s="660"/>
      <c r="HW66" s="660"/>
      <c r="HX66" s="660"/>
      <c r="HY66" s="661"/>
      <c r="HZ66" s="660"/>
      <c r="IA66" s="660"/>
      <c r="IB66" s="661"/>
      <c r="IC66" s="660"/>
      <c r="ID66" s="660"/>
      <c r="IE66" s="661"/>
      <c r="IF66" s="660"/>
      <c r="IG66" s="661"/>
      <c r="IH66" s="661"/>
      <c r="II66" s="660"/>
      <c r="IJ66" s="660"/>
      <c r="IK66" s="662"/>
      <c r="IL66" s="657"/>
      <c r="IM66" s="657"/>
      <c r="IN66" s="629"/>
      <c r="IO66" s="665"/>
      <c r="IP66" s="665"/>
      <c r="IQ66" s="684"/>
      <c r="IR66" s="665"/>
      <c r="IS66" s="666"/>
      <c r="IU66" s="634"/>
      <c r="IV66" s="635"/>
      <c r="IW66" s="634"/>
      <c r="IX66" s="634"/>
      <c r="IY66" s="634"/>
      <c r="IZ66" s="634"/>
      <c r="JA66" s="634"/>
      <c r="JB66" s="634"/>
      <c r="JC66" s="636"/>
      <c r="JD66" s="634"/>
      <c r="JV66" s="656"/>
      <c r="KF66" s="637"/>
      <c r="KG66" s="637"/>
    </row>
    <row r="67" spans="26:293" s="572" customFormat="1" ht="15.75" customHeight="1">
      <c r="Z67" s="712"/>
      <c r="AA67" s="712"/>
      <c r="AB67" s="712"/>
      <c r="AC67" s="712"/>
      <c r="AD67" s="712"/>
      <c r="AE67" s="712"/>
      <c r="AG67" s="712"/>
      <c r="AH67" s="712"/>
      <c r="AI67" s="712"/>
      <c r="AJ67" s="712"/>
      <c r="AK67" s="712"/>
      <c r="AL67" s="712"/>
      <c r="AN67" s="712"/>
      <c r="AO67" s="712"/>
      <c r="AP67" s="712"/>
      <c r="AQ67" s="712"/>
      <c r="AR67" s="712"/>
      <c r="AS67" s="712"/>
      <c r="AT67" s="712"/>
      <c r="AU67" s="712"/>
      <c r="AV67" s="712"/>
      <c r="AW67" s="712"/>
      <c r="AX67" s="712"/>
      <c r="AY67" s="712"/>
      <c r="AZ67" s="712"/>
      <c r="BA67" s="712"/>
      <c r="BB67" s="712"/>
      <c r="BC67" s="712"/>
      <c r="BD67" s="712"/>
      <c r="BE67" s="712"/>
      <c r="BF67" s="712"/>
      <c r="BG67" s="712"/>
      <c r="BI67" s="712"/>
      <c r="BJ67" s="712"/>
      <c r="BK67" s="712"/>
      <c r="BL67" s="712"/>
      <c r="BM67" s="712"/>
      <c r="BZ67" s="637"/>
      <c r="CI67" s="178"/>
      <c r="CJ67" s="178"/>
      <c r="CK67" s="178"/>
      <c r="CL67" s="178"/>
      <c r="CM67" s="178"/>
      <c r="CN67" s="638"/>
      <c r="CO67" s="716"/>
      <c r="CP67" s="656"/>
      <c r="CQ67" s="716"/>
      <c r="CR67" s="656"/>
      <c r="CS67" s="712"/>
      <c r="CT67" s="712"/>
      <c r="CU67" s="712"/>
      <c r="CV67" s="712"/>
      <c r="CW67" s="637"/>
      <c r="CZ67" s="702"/>
      <c r="DA67" s="674"/>
      <c r="DB67" s="674"/>
      <c r="DC67" s="674"/>
      <c r="DD67" s="674"/>
      <c r="DE67" s="674"/>
      <c r="DF67" s="674"/>
      <c r="DG67" s="674"/>
      <c r="DH67" s="675"/>
      <c r="DI67" s="675"/>
      <c r="DJ67" s="675"/>
      <c r="DK67" s="675"/>
      <c r="DL67" s="675"/>
      <c r="DM67" s="675"/>
      <c r="DN67" s="675"/>
      <c r="DO67" s="674"/>
      <c r="DP67" s="657"/>
      <c r="DQ67" s="657"/>
      <c r="DR67" s="656"/>
      <c r="DS67" s="656"/>
      <c r="DT67" s="656"/>
      <c r="DU67" s="656"/>
      <c r="DV67" s="656"/>
      <c r="DW67" s="657"/>
      <c r="DX67" s="656"/>
      <c r="DY67" s="656"/>
      <c r="DZ67" s="656"/>
      <c r="EA67" s="656"/>
      <c r="EB67" s="656"/>
      <c r="EC67" s="656"/>
      <c r="ED67" s="656"/>
      <c r="EE67" s="656"/>
      <c r="EF67" s="656"/>
      <c r="EG67" s="656"/>
      <c r="EH67" s="656"/>
      <c r="EI67" s="656"/>
      <c r="EJ67" s="656"/>
      <c r="EK67" s="656"/>
      <c r="EL67" s="656"/>
      <c r="EM67" s="656"/>
      <c r="EN67" s="656"/>
      <c r="EO67" s="656"/>
      <c r="EP67" s="656"/>
      <c r="EQ67" s="656"/>
      <c r="ER67" s="656"/>
      <c r="ES67" s="656"/>
      <c r="ET67" s="656"/>
      <c r="EU67" s="656"/>
      <c r="EV67" s="656"/>
      <c r="EW67" s="656"/>
      <c r="EX67" s="656"/>
      <c r="EY67" s="656"/>
      <c r="EZ67" s="656"/>
      <c r="FA67" s="656"/>
      <c r="FB67" s="656"/>
      <c r="FC67" s="656"/>
      <c r="FD67" s="656"/>
      <c r="FE67" s="656"/>
      <c r="FF67" s="656"/>
      <c r="FG67" s="656"/>
      <c r="FH67" s="656"/>
      <c r="FI67" s="656"/>
      <c r="FJ67" s="656"/>
      <c r="FK67" s="656"/>
      <c r="FL67" s="656"/>
      <c r="FM67" s="657"/>
      <c r="FN67" s="656"/>
      <c r="FO67" s="656"/>
      <c r="FP67" s="656"/>
      <c r="FQ67" s="656"/>
      <c r="FR67" s="657"/>
      <c r="FS67" s="656"/>
      <c r="FT67" s="656"/>
      <c r="FU67" s="656"/>
      <c r="FV67" s="656"/>
      <c r="FW67" s="656"/>
      <c r="FX67" s="701"/>
      <c r="FY67" s="701"/>
      <c r="FZ67" s="701"/>
      <c r="GA67" s="701"/>
      <c r="GB67" s="675"/>
      <c r="GC67" s="675"/>
      <c r="GD67" s="702"/>
      <c r="GE67" s="656"/>
      <c r="GF67" s="656"/>
      <c r="GG67" s="656"/>
      <c r="GH67" s="656"/>
      <c r="GI67" s="656"/>
      <c r="GJ67" s="675"/>
      <c r="GK67" s="675"/>
      <c r="GL67" s="675"/>
      <c r="GM67" s="656"/>
      <c r="GN67" s="656"/>
      <c r="GO67" s="675"/>
      <c r="GP67" s="675"/>
      <c r="GQ67" s="702"/>
      <c r="GR67" s="701"/>
      <c r="GS67" s="701"/>
      <c r="GT67" s="701"/>
      <c r="GU67" s="701"/>
      <c r="GV67" s="701"/>
      <c r="GW67" s="701"/>
      <c r="GX67" s="701"/>
      <c r="GY67" s="701"/>
      <c r="GZ67" s="701"/>
      <c r="HA67" s="701"/>
      <c r="HB67" s="701"/>
      <c r="HC67" s="657"/>
      <c r="HD67" s="701"/>
      <c r="HE67" s="701"/>
      <c r="HF67" s="701"/>
      <c r="HG67" s="701"/>
      <c r="HH67" s="701"/>
      <c r="HI67" s="701"/>
      <c r="HJ67" s="701"/>
      <c r="HK67" s="701"/>
      <c r="HL67" s="701"/>
      <c r="HM67" s="701"/>
      <c r="HN67" s="701"/>
      <c r="HO67" s="658"/>
      <c r="HP67" s="659"/>
      <c r="HQ67" s="659"/>
      <c r="HR67" s="659"/>
      <c r="HS67" s="659"/>
      <c r="HT67" s="660"/>
      <c r="HU67" s="660"/>
      <c r="HV67" s="660"/>
      <c r="HW67" s="660"/>
      <c r="HX67" s="660"/>
      <c r="HY67" s="661"/>
      <c r="HZ67" s="660"/>
      <c r="IA67" s="660"/>
      <c r="IB67" s="661"/>
      <c r="IC67" s="660"/>
      <c r="ID67" s="660"/>
      <c r="IE67" s="661"/>
      <c r="IF67" s="660"/>
      <c r="IG67" s="661"/>
      <c r="IH67" s="661"/>
      <c r="II67" s="660"/>
      <c r="IJ67" s="660"/>
      <c r="IK67" s="662"/>
      <c r="IL67" s="657"/>
      <c r="IM67" s="657"/>
      <c r="IN67" s="629"/>
      <c r="IO67" s="665"/>
      <c r="IP67" s="665"/>
      <c r="IQ67" s="684"/>
      <c r="IR67" s="665"/>
      <c r="IS67" s="666"/>
      <c r="IU67" s="634"/>
      <c r="IV67" s="635"/>
      <c r="IW67" s="634"/>
      <c r="IX67" s="634"/>
      <c r="IY67" s="634"/>
      <c r="IZ67" s="634"/>
      <c r="JA67" s="634"/>
      <c r="JB67" s="634"/>
      <c r="JC67" s="636"/>
      <c r="JD67" s="634"/>
      <c r="JV67" s="656"/>
      <c r="KF67" s="637"/>
      <c r="KG67" s="637"/>
    </row>
    <row r="68" spans="26:293" s="572" customFormat="1" ht="15.75" customHeight="1">
      <c r="Z68" s="712"/>
      <c r="AA68" s="712"/>
      <c r="AB68" s="712"/>
      <c r="AC68" s="712"/>
      <c r="AD68" s="712"/>
      <c r="AE68" s="712"/>
      <c r="AG68" s="712"/>
      <c r="AH68" s="712"/>
      <c r="AI68" s="712"/>
      <c r="AJ68" s="712"/>
      <c r="AK68" s="712"/>
      <c r="AL68" s="712"/>
      <c r="AN68" s="712"/>
      <c r="AO68" s="712"/>
      <c r="AP68" s="712"/>
      <c r="AQ68" s="712"/>
      <c r="AR68" s="712"/>
      <c r="AS68" s="712"/>
      <c r="AT68" s="712"/>
      <c r="AU68" s="712"/>
      <c r="AV68" s="712"/>
      <c r="AW68" s="712"/>
      <c r="AX68" s="712"/>
      <c r="AY68" s="712"/>
      <c r="AZ68" s="712"/>
      <c r="BA68" s="712"/>
      <c r="BB68" s="712"/>
      <c r="BC68" s="712"/>
      <c r="BD68" s="712"/>
      <c r="BE68" s="712"/>
      <c r="BF68" s="712"/>
      <c r="BG68" s="712"/>
      <c r="BI68" s="712"/>
      <c r="BJ68" s="712"/>
      <c r="BK68" s="712"/>
      <c r="BL68" s="712"/>
      <c r="BM68" s="712"/>
      <c r="BZ68" s="637"/>
      <c r="CI68" s="178"/>
      <c r="CJ68" s="178"/>
      <c r="CK68" s="178"/>
      <c r="CL68" s="178"/>
      <c r="CM68" s="178"/>
      <c r="CN68" s="638"/>
      <c r="CO68" s="716"/>
      <c r="CP68" s="656"/>
      <c r="CQ68" s="716"/>
      <c r="CR68" s="656"/>
      <c r="CS68" s="712"/>
      <c r="CT68" s="712"/>
      <c r="CU68" s="712"/>
      <c r="CV68" s="712"/>
      <c r="CW68" s="637"/>
      <c r="CZ68" s="702"/>
      <c r="DA68" s="674"/>
      <c r="DB68" s="674"/>
      <c r="DC68" s="674"/>
      <c r="DD68" s="674"/>
      <c r="DE68" s="674"/>
      <c r="DF68" s="674"/>
      <c r="DG68" s="674"/>
      <c r="DH68" s="675"/>
      <c r="DI68" s="675"/>
      <c r="DJ68" s="675"/>
      <c r="DK68" s="675"/>
      <c r="DL68" s="675"/>
      <c r="DM68" s="675"/>
      <c r="DN68" s="675"/>
      <c r="DO68" s="674"/>
      <c r="DP68" s="657"/>
      <c r="DQ68" s="657"/>
      <c r="DR68" s="656"/>
      <c r="DS68" s="656"/>
      <c r="DT68" s="656"/>
      <c r="DU68" s="656"/>
      <c r="DV68" s="656"/>
      <c r="DW68" s="657"/>
      <c r="DX68" s="656"/>
      <c r="DY68" s="656"/>
      <c r="DZ68" s="656"/>
      <c r="EA68" s="656"/>
      <c r="EB68" s="656"/>
      <c r="EC68" s="656"/>
      <c r="ED68" s="656"/>
      <c r="EE68" s="656"/>
      <c r="EF68" s="656"/>
      <c r="EG68" s="656"/>
      <c r="EH68" s="656"/>
      <c r="EI68" s="656"/>
      <c r="EJ68" s="656"/>
      <c r="EK68" s="656"/>
      <c r="EL68" s="656"/>
      <c r="EM68" s="656"/>
      <c r="EN68" s="656"/>
      <c r="EO68" s="656"/>
      <c r="EP68" s="656"/>
      <c r="EQ68" s="656"/>
      <c r="ER68" s="656"/>
      <c r="ES68" s="656"/>
      <c r="ET68" s="656"/>
      <c r="EU68" s="656"/>
      <c r="EV68" s="656"/>
      <c r="EW68" s="656"/>
      <c r="EX68" s="656"/>
      <c r="EY68" s="656"/>
      <c r="EZ68" s="656"/>
      <c r="FA68" s="656"/>
      <c r="FB68" s="656"/>
      <c r="FC68" s="656"/>
      <c r="FD68" s="656"/>
      <c r="FE68" s="656"/>
      <c r="FF68" s="656"/>
      <c r="FG68" s="656"/>
      <c r="FH68" s="656"/>
      <c r="FI68" s="656"/>
      <c r="FJ68" s="656"/>
      <c r="FK68" s="656"/>
      <c r="FL68" s="656"/>
      <c r="FM68" s="657"/>
      <c r="FN68" s="656"/>
      <c r="FO68" s="656"/>
      <c r="FP68" s="656"/>
      <c r="FQ68" s="656"/>
      <c r="FR68" s="657"/>
      <c r="FS68" s="656"/>
      <c r="FT68" s="656"/>
      <c r="FU68" s="656"/>
      <c r="FV68" s="656"/>
      <c r="FW68" s="656"/>
      <c r="FX68" s="701"/>
      <c r="FY68" s="701"/>
      <c r="FZ68" s="701"/>
      <c r="GA68" s="701"/>
      <c r="GB68" s="675"/>
      <c r="GC68" s="675"/>
      <c r="GD68" s="702"/>
      <c r="GE68" s="656"/>
      <c r="GF68" s="656"/>
      <c r="GG68" s="656"/>
      <c r="GH68" s="656"/>
      <c r="GI68" s="656"/>
      <c r="GJ68" s="675"/>
      <c r="GK68" s="675"/>
      <c r="GL68" s="675"/>
      <c r="GM68" s="656"/>
      <c r="GN68" s="656"/>
      <c r="GO68" s="675"/>
      <c r="GP68" s="675"/>
      <c r="GQ68" s="702"/>
      <c r="GR68" s="701"/>
      <c r="GS68" s="701"/>
      <c r="GT68" s="701"/>
      <c r="GU68" s="701"/>
      <c r="GV68" s="701"/>
      <c r="GW68" s="701"/>
      <c r="GX68" s="701"/>
      <c r="GY68" s="701"/>
      <c r="GZ68" s="701"/>
      <c r="HA68" s="701"/>
      <c r="HB68" s="701"/>
      <c r="HC68" s="657"/>
      <c r="HD68" s="701"/>
      <c r="HE68" s="701"/>
      <c r="HF68" s="701"/>
      <c r="HG68" s="701"/>
      <c r="HH68" s="701"/>
      <c r="HI68" s="701"/>
      <c r="HJ68" s="701"/>
      <c r="HK68" s="701"/>
      <c r="HL68" s="701"/>
      <c r="HM68" s="701"/>
      <c r="HN68" s="701"/>
      <c r="HO68" s="658"/>
      <c r="HP68" s="659"/>
      <c r="HQ68" s="659"/>
      <c r="HR68" s="659"/>
      <c r="HS68" s="659"/>
      <c r="HT68" s="660"/>
      <c r="HU68" s="660"/>
      <c r="HV68" s="660"/>
      <c r="HW68" s="660"/>
      <c r="HX68" s="660"/>
      <c r="HY68" s="661"/>
      <c r="HZ68" s="660"/>
      <c r="IA68" s="660"/>
      <c r="IB68" s="661"/>
      <c r="IC68" s="660"/>
      <c r="ID68" s="660"/>
      <c r="IE68" s="661"/>
      <c r="IF68" s="660"/>
      <c r="IG68" s="661"/>
      <c r="IH68" s="661"/>
      <c r="II68" s="660"/>
      <c r="IJ68" s="660"/>
      <c r="IK68" s="662"/>
      <c r="IL68" s="657"/>
      <c r="IM68" s="657"/>
      <c r="IN68" s="629"/>
      <c r="IO68" s="665"/>
      <c r="IP68" s="665"/>
      <c r="IQ68" s="684"/>
      <c r="IR68" s="665"/>
      <c r="IS68" s="666"/>
      <c r="IU68" s="634"/>
      <c r="IV68" s="635"/>
      <c r="IW68" s="634"/>
      <c r="IX68" s="634"/>
      <c r="IY68" s="634"/>
      <c r="IZ68" s="634"/>
      <c r="JA68" s="634"/>
      <c r="JB68" s="634"/>
      <c r="JC68" s="636"/>
      <c r="JD68" s="634"/>
      <c r="JV68" s="656"/>
      <c r="KF68" s="637"/>
      <c r="KG68" s="637"/>
    </row>
    <row r="69" spans="26:293" s="572" customFormat="1" ht="15.75" customHeight="1">
      <c r="Z69" s="712"/>
      <c r="AA69" s="712"/>
      <c r="AB69" s="712"/>
      <c r="AC69" s="712"/>
      <c r="AD69" s="712"/>
      <c r="AE69" s="712"/>
      <c r="AG69" s="712"/>
      <c r="AH69" s="712"/>
      <c r="AI69" s="712"/>
      <c r="AJ69" s="712"/>
      <c r="AK69" s="712"/>
      <c r="AL69" s="712"/>
      <c r="AN69" s="712"/>
      <c r="AO69" s="712"/>
      <c r="AP69" s="712"/>
      <c r="AQ69" s="712"/>
      <c r="AR69" s="712"/>
      <c r="AS69" s="712"/>
      <c r="AT69" s="712"/>
      <c r="AU69" s="712"/>
      <c r="AV69" s="712"/>
      <c r="AW69" s="712"/>
      <c r="AX69" s="712"/>
      <c r="AY69" s="712"/>
      <c r="AZ69" s="712"/>
      <c r="BA69" s="712"/>
      <c r="BB69" s="712"/>
      <c r="BC69" s="712"/>
      <c r="BD69" s="712"/>
      <c r="BE69" s="712"/>
      <c r="BF69" s="712"/>
      <c r="BG69" s="712"/>
      <c r="BI69" s="712"/>
      <c r="BJ69" s="712"/>
      <c r="BK69" s="712"/>
      <c r="BL69" s="712"/>
      <c r="BM69" s="712"/>
      <c r="BZ69" s="637"/>
      <c r="CI69" s="178"/>
      <c r="CJ69" s="178"/>
      <c r="CK69" s="178"/>
      <c r="CL69" s="178"/>
      <c r="CM69" s="178"/>
      <c r="CN69" s="638"/>
      <c r="CO69" s="716"/>
      <c r="CP69" s="656"/>
      <c r="CQ69" s="716"/>
      <c r="CR69" s="656"/>
      <c r="CS69" s="712"/>
      <c r="CT69" s="712"/>
      <c r="CU69" s="712"/>
      <c r="CV69" s="712"/>
      <c r="CW69" s="637"/>
      <c r="CZ69" s="702"/>
      <c r="DA69" s="674"/>
      <c r="DB69" s="674"/>
      <c r="DC69" s="674"/>
      <c r="DD69" s="674"/>
      <c r="DE69" s="674"/>
      <c r="DF69" s="674"/>
      <c r="DG69" s="674"/>
      <c r="DH69" s="675"/>
      <c r="DI69" s="675"/>
      <c r="DJ69" s="675"/>
      <c r="DK69" s="675"/>
      <c r="DL69" s="675"/>
      <c r="DM69" s="675"/>
      <c r="DN69" s="675"/>
      <c r="DO69" s="674"/>
      <c r="DP69" s="657"/>
      <c r="DQ69" s="657"/>
      <c r="DR69" s="656"/>
      <c r="DS69" s="656"/>
      <c r="DT69" s="656"/>
      <c r="DU69" s="656"/>
      <c r="DV69" s="656"/>
      <c r="DW69" s="657"/>
      <c r="DX69" s="656"/>
      <c r="DY69" s="656"/>
      <c r="DZ69" s="656"/>
      <c r="EA69" s="656"/>
      <c r="EB69" s="656"/>
      <c r="EC69" s="656"/>
      <c r="ED69" s="656"/>
      <c r="EE69" s="656"/>
      <c r="EF69" s="656"/>
      <c r="EG69" s="656"/>
      <c r="EH69" s="656"/>
      <c r="EI69" s="656"/>
      <c r="EJ69" s="656"/>
      <c r="EK69" s="656"/>
      <c r="EL69" s="656"/>
      <c r="EM69" s="656"/>
      <c r="EN69" s="656"/>
      <c r="EO69" s="656"/>
      <c r="EP69" s="656"/>
      <c r="EQ69" s="656"/>
      <c r="ER69" s="656"/>
      <c r="ES69" s="656"/>
      <c r="ET69" s="656"/>
      <c r="EU69" s="656"/>
      <c r="EV69" s="656"/>
      <c r="EW69" s="656"/>
      <c r="EX69" s="656"/>
      <c r="EY69" s="656"/>
      <c r="EZ69" s="656"/>
      <c r="FA69" s="656"/>
      <c r="FB69" s="656"/>
      <c r="FC69" s="656"/>
      <c r="FD69" s="656"/>
      <c r="FE69" s="656"/>
      <c r="FF69" s="656"/>
      <c r="FG69" s="656"/>
      <c r="FH69" s="656"/>
      <c r="FI69" s="656"/>
      <c r="FJ69" s="656"/>
      <c r="FK69" s="656"/>
      <c r="FL69" s="656"/>
      <c r="FM69" s="657"/>
      <c r="FN69" s="656"/>
      <c r="FO69" s="656"/>
      <c r="FP69" s="656"/>
      <c r="FQ69" s="656"/>
      <c r="FR69" s="657"/>
      <c r="FS69" s="656"/>
      <c r="FT69" s="656"/>
      <c r="FU69" s="656"/>
      <c r="FV69" s="656"/>
      <c r="FW69" s="656"/>
      <c r="FX69" s="701"/>
      <c r="FY69" s="701"/>
      <c r="FZ69" s="701"/>
      <c r="GA69" s="701"/>
      <c r="GB69" s="675"/>
      <c r="GC69" s="675"/>
      <c r="GD69" s="702"/>
      <c r="GE69" s="656"/>
      <c r="GF69" s="656"/>
      <c r="GG69" s="656"/>
      <c r="GH69" s="656"/>
      <c r="GI69" s="656"/>
      <c r="GJ69" s="675"/>
      <c r="GK69" s="675"/>
      <c r="GL69" s="675"/>
      <c r="GM69" s="656"/>
      <c r="GN69" s="656"/>
      <c r="GO69" s="675"/>
      <c r="GP69" s="675"/>
      <c r="GQ69" s="702"/>
      <c r="GR69" s="701"/>
      <c r="GS69" s="701"/>
      <c r="GT69" s="701"/>
      <c r="GU69" s="701"/>
      <c r="GV69" s="701"/>
      <c r="GW69" s="701"/>
      <c r="GX69" s="701"/>
      <c r="GY69" s="701"/>
      <c r="GZ69" s="701"/>
      <c r="HA69" s="701"/>
      <c r="HB69" s="701"/>
      <c r="HC69" s="657"/>
      <c r="HD69" s="701"/>
      <c r="HE69" s="701"/>
      <c r="HF69" s="701"/>
      <c r="HG69" s="701"/>
      <c r="HH69" s="701"/>
      <c r="HI69" s="701"/>
      <c r="HJ69" s="701"/>
      <c r="HK69" s="701"/>
      <c r="HL69" s="701"/>
      <c r="HM69" s="701"/>
      <c r="HN69" s="701"/>
      <c r="HO69" s="658"/>
      <c r="HP69" s="659"/>
      <c r="HQ69" s="659"/>
      <c r="HR69" s="659"/>
      <c r="HS69" s="659"/>
      <c r="HT69" s="660"/>
      <c r="HU69" s="660"/>
      <c r="HV69" s="660"/>
      <c r="HW69" s="660"/>
      <c r="HX69" s="660"/>
      <c r="HY69" s="661"/>
      <c r="HZ69" s="660"/>
      <c r="IA69" s="660"/>
      <c r="IB69" s="661"/>
      <c r="IC69" s="660"/>
      <c r="ID69" s="660"/>
      <c r="IE69" s="661"/>
      <c r="IF69" s="660"/>
      <c r="IG69" s="661"/>
      <c r="IH69" s="661"/>
      <c r="II69" s="660"/>
      <c r="IJ69" s="660"/>
      <c r="IK69" s="662"/>
      <c r="IL69" s="657"/>
      <c r="IM69" s="657"/>
      <c r="IN69" s="629"/>
      <c r="IO69" s="665"/>
      <c r="IP69" s="665"/>
      <c r="IQ69" s="684"/>
      <c r="IR69" s="665"/>
      <c r="IS69" s="666"/>
      <c r="IU69" s="634"/>
      <c r="IV69" s="635"/>
      <c r="IW69" s="634"/>
      <c r="IX69" s="634"/>
      <c r="IY69" s="634"/>
      <c r="IZ69" s="634"/>
      <c r="JA69" s="634"/>
      <c r="JB69" s="634"/>
      <c r="JC69" s="636"/>
      <c r="JD69" s="634"/>
      <c r="JV69" s="656"/>
      <c r="KF69" s="637"/>
      <c r="KG69" s="637"/>
    </row>
    <row r="70" spans="26:293" s="572" customFormat="1" ht="15.75" customHeight="1">
      <c r="Z70" s="712"/>
      <c r="AA70" s="712"/>
      <c r="AB70" s="712"/>
      <c r="AC70" s="712"/>
      <c r="AD70" s="712"/>
      <c r="AE70" s="712"/>
      <c r="AG70" s="712"/>
      <c r="AH70" s="712"/>
      <c r="AI70" s="712"/>
      <c r="AJ70" s="712"/>
      <c r="AK70" s="712"/>
      <c r="AL70" s="712"/>
      <c r="AN70" s="712"/>
      <c r="AO70" s="712"/>
      <c r="AP70" s="712"/>
      <c r="AQ70" s="712"/>
      <c r="AR70" s="712"/>
      <c r="AS70" s="712"/>
      <c r="AT70" s="712"/>
      <c r="AU70" s="712"/>
      <c r="AV70" s="712"/>
      <c r="AW70" s="712"/>
      <c r="AX70" s="712"/>
      <c r="AY70" s="712"/>
      <c r="AZ70" s="712"/>
      <c r="BA70" s="712"/>
      <c r="BB70" s="712"/>
      <c r="BC70" s="712"/>
      <c r="BD70" s="712"/>
      <c r="BE70" s="712"/>
      <c r="BF70" s="712"/>
      <c r="BG70" s="712"/>
      <c r="BI70" s="712"/>
      <c r="BJ70" s="712"/>
      <c r="BK70" s="712"/>
      <c r="BL70" s="712"/>
      <c r="BM70" s="712"/>
      <c r="BZ70" s="637"/>
      <c r="CI70" s="178"/>
      <c r="CJ70" s="178"/>
      <c r="CK70" s="178"/>
      <c r="CL70" s="178"/>
      <c r="CM70" s="178"/>
      <c r="CN70" s="638"/>
      <c r="CO70" s="716"/>
      <c r="CP70" s="656"/>
      <c r="CQ70" s="716"/>
      <c r="CR70" s="656"/>
      <c r="CS70" s="712"/>
      <c r="CT70" s="712"/>
      <c r="CU70" s="712"/>
      <c r="CV70" s="712"/>
      <c r="CW70" s="637"/>
      <c r="CZ70" s="702"/>
      <c r="DA70" s="674"/>
      <c r="DB70" s="674"/>
      <c r="DC70" s="674"/>
      <c r="DD70" s="674"/>
      <c r="DE70" s="674"/>
      <c r="DF70" s="674"/>
      <c r="DG70" s="674"/>
      <c r="DH70" s="675"/>
      <c r="DI70" s="675"/>
      <c r="DJ70" s="675"/>
      <c r="DK70" s="675"/>
      <c r="DL70" s="675"/>
      <c r="DM70" s="675"/>
      <c r="DN70" s="675"/>
      <c r="DO70" s="674"/>
      <c r="DP70" s="657"/>
      <c r="DQ70" s="657"/>
      <c r="DR70" s="656"/>
      <c r="DS70" s="656"/>
      <c r="DT70" s="656"/>
      <c r="DU70" s="656"/>
      <c r="DV70" s="656"/>
      <c r="DW70" s="657"/>
      <c r="DX70" s="656"/>
      <c r="DY70" s="656"/>
      <c r="DZ70" s="656"/>
      <c r="EA70" s="656"/>
      <c r="EB70" s="656"/>
      <c r="EC70" s="656"/>
      <c r="ED70" s="656"/>
      <c r="EE70" s="656"/>
      <c r="EF70" s="656"/>
      <c r="EG70" s="656"/>
      <c r="EH70" s="656"/>
      <c r="EI70" s="656"/>
      <c r="EJ70" s="656"/>
      <c r="EK70" s="656"/>
      <c r="EL70" s="656"/>
      <c r="EM70" s="656"/>
      <c r="EN70" s="656"/>
      <c r="EO70" s="656"/>
      <c r="EP70" s="656"/>
      <c r="EQ70" s="656"/>
      <c r="ER70" s="656"/>
      <c r="ES70" s="656"/>
      <c r="ET70" s="656"/>
      <c r="EU70" s="656"/>
      <c r="EV70" s="656"/>
      <c r="EW70" s="656"/>
      <c r="EX70" s="656"/>
      <c r="EY70" s="656"/>
      <c r="EZ70" s="656"/>
      <c r="FA70" s="656"/>
      <c r="FB70" s="656"/>
      <c r="FC70" s="656"/>
      <c r="FD70" s="656"/>
      <c r="FE70" s="656"/>
      <c r="FF70" s="656"/>
      <c r="FG70" s="656"/>
      <c r="FH70" s="656"/>
      <c r="FI70" s="656"/>
      <c r="FJ70" s="656"/>
      <c r="FK70" s="656"/>
      <c r="FL70" s="656"/>
      <c r="FM70" s="657"/>
      <c r="FN70" s="656"/>
      <c r="FO70" s="656"/>
      <c r="FP70" s="656"/>
      <c r="FQ70" s="656"/>
      <c r="FR70" s="657"/>
      <c r="FS70" s="656"/>
      <c r="FT70" s="656"/>
      <c r="FU70" s="656"/>
      <c r="FV70" s="656"/>
      <c r="FW70" s="656"/>
      <c r="FX70" s="701"/>
      <c r="FY70" s="701"/>
      <c r="FZ70" s="701"/>
      <c r="GA70" s="701"/>
      <c r="GB70" s="675"/>
      <c r="GC70" s="675"/>
      <c r="GD70" s="702"/>
      <c r="GE70" s="656"/>
      <c r="GF70" s="656"/>
      <c r="GG70" s="656"/>
      <c r="GH70" s="656"/>
      <c r="GI70" s="656"/>
      <c r="GJ70" s="675"/>
      <c r="GK70" s="675"/>
      <c r="GL70" s="675"/>
      <c r="GM70" s="656"/>
      <c r="GN70" s="656"/>
      <c r="GO70" s="675"/>
      <c r="GP70" s="675"/>
      <c r="GQ70" s="702"/>
      <c r="GR70" s="701"/>
      <c r="GS70" s="701"/>
      <c r="GT70" s="701"/>
      <c r="GU70" s="701"/>
      <c r="GV70" s="701"/>
      <c r="GW70" s="701"/>
      <c r="GX70" s="701"/>
      <c r="GY70" s="701"/>
      <c r="GZ70" s="701"/>
      <c r="HA70" s="701"/>
      <c r="HB70" s="701"/>
      <c r="HC70" s="657"/>
      <c r="HD70" s="701"/>
      <c r="HE70" s="701"/>
      <c r="HF70" s="701"/>
      <c r="HG70" s="701"/>
      <c r="HH70" s="701"/>
      <c r="HI70" s="701"/>
      <c r="HJ70" s="701"/>
      <c r="HK70" s="701"/>
      <c r="HL70" s="701"/>
      <c r="HM70" s="701"/>
      <c r="HN70" s="701"/>
      <c r="HO70" s="658"/>
      <c r="HP70" s="659"/>
      <c r="HQ70" s="659"/>
      <c r="HR70" s="659"/>
      <c r="HS70" s="659"/>
      <c r="HT70" s="660"/>
      <c r="HU70" s="660"/>
      <c r="HV70" s="660"/>
      <c r="HW70" s="660"/>
      <c r="HX70" s="660"/>
      <c r="HY70" s="661"/>
      <c r="HZ70" s="660"/>
      <c r="IA70" s="660"/>
      <c r="IB70" s="661"/>
      <c r="IC70" s="660"/>
      <c r="ID70" s="660"/>
      <c r="IE70" s="661"/>
      <c r="IF70" s="660"/>
      <c r="IG70" s="661"/>
      <c r="IH70" s="661"/>
      <c r="II70" s="660"/>
      <c r="IJ70" s="660"/>
      <c r="IK70" s="662"/>
      <c r="IL70" s="657"/>
      <c r="IM70" s="657"/>
      <c r="IN70" s="629"/>
      <c r="IO70" s="665"/>
      <c r="IP70" s="665"/>
      <c r="IQ70" s="684"/>
      <c r="IR70" s="665"/>
      <c r="IS70" s="666"/>
      <c r="IU70" s="634"/>
      <c r="IV70" s="635"/>
      <c r="IW70" s="634"/>
      <c r="IX70" s="634"/>
      <c r="IY70" s="634"/>
      <c r="IZ70" s="634"/>
      <c r="JA70" s="634"/>
      <c r="JB70" s="634"/>
      <c r="JC70" s="636"/>
      <c r="JD70" s="634"/>
      <c r="JV70" s="656"/>
      <c r="KF70" s="637"/>
      <c r="KG70" s="637"/>
    </row>
    <row r="71" spans="26:293" s="572" customFormat="1" ht="15.75" customHeight="1">
      <c r="Z71" s="712"/>
      <c r="AA71" s="712"/>
      <c r="AB71" s="712"/>
      <c r="AC71" s="712"/>
      <c r="AD71" s="712"/>
      <c r="AE71" s="712"/>
      <c r="AG71" s="712"/>
      <c r="AH71" s="712"/>
      <c r="AI71" s="712"/>
      <c r="AJ71" s="712"/>
      <c r="AK71" s="712"/>
      <c r="AL71" s="712"/>
      <c r="AN71" s="712"/>
      <c r="AO71" s="712"/>
      <c r="AP71" s="712"/>
      <c r="AQ71" s="712"/>
      <c r="AR71" s="712"/>
      <c r="AS71" s="712"/>
      <c r="AT71" s="712"/>
      <c r="AU71" s="712"/>
      <c r="AV71" s="712"/>
      <c r="AW71" s="712"/>
      <c r="AX71" s="712"/>
      <c r="AY71" s="712"/>
      <c r="AZ71" s="712"/>
      <c r="BA71" s="712"/>
      <c r="BB71" s="712"/>
      <c r="BC71" s="712"/>
      <c r="BD71" s="712"/>
      <c r="BE71" s="712"/>
      <c r="BF71" s="712"/>
      <c r="BG71" s="712"/>
      <c r="BI71" s="712"/>
      <c r="BJ71" s="712"/>
      <c r="BK71" s="712"/>
      <c r="BL71" s="712"/>
      <c r="BM71" s="712"/>
      <c r="BZ71" s="637"/>
      <c r="CI71" s="178"/>
      <c r="CJ71" s="178"/>
      <c r="CK71" s="178"/>
      <c r="CL71" s="178"/>
      <c r="CM71" s="178"/>
      <c r="CN71" s="638"/>
      <c r="CO71" s="716"/>
      <c r="CP71" s="656"/>
      <c r="CQ71" s="716"/>
      <c r="CR71" s="656"/>
      <c r="CS71" s="712"/>
      <c r="CT71" s="712"/>
      <c r="CU71" s="712"/>
      <c r="CV71" s="712"/>
      <c r="CW71" s="637"/>
      <c r="CZ71" s="702"/>
      <c r="DA71" s="674"/>
      <c r="DB71" s="674"/>
      <c r="DC71" s="674"/>
      <c r="DD71" s="674"/>
      <c r="DE71" s="674"/>
      <c r="DF71" s="674"/>
      <c r="DG71" s="674"/>
      <c r="DH71" s="675"/>
      <c r="DI71" s="675"/>
      <c r="DJ71" s="675"/>
      <c r="DK71" s="675"/>
      <c r="DL71" s="675"/>
      <c r="DM71" s="675"/>
      <c r="DN71" s="675"/>
      <c r="DO71" s="674"/>
      <c r="DP71" s="657"/>
      <c r="DQ71" s="657"/>
      <c r="DR71" s="656"/>
      <c r="DS71" s="656"/>
      <c r="DT71" s="656"/>
      <c r="DU71" s="656"/>
      <c r="DV71" s="656"/>
      <c r="DW71" s="657"/>
      <c r="DX71" s="656"/>
      <c r="DY71" s="656"/>
      <c r="DZ71" s="656"/>
      <c r="EA71" s="656"/>
      <c r="EB71" s="656"/>
      <c r="EC71" s="656"/>
      <c r="ED71" s="656"/>
      <c r="EE71" s="656"/>
      <c r="EF71" s="656"/>
      <c r="EG71" s="656"/>
      <c r="EH71" s="656"/>
      <c r="EI71" s="656"/>
      <c r="EJ71" s="656"/>
      <c r="EK71" s="656"/>
      <c r="EL71" s="656"/>
      <c r="EM71" s="656"/>
      <c r="EN71" s="656"/>
      <c r="EO71" s="656"/>
      <c r="EP71" s="656"/>
      <c r="EQ71" s="656"/>
      <c r="ER71" s="656"/>
      <c r="ES71" s="656"/>
      <c r="ET71" s="656"/>
      <c r="EU71" s="656"/>
      <c r="EV71" s="656"/>
      <c r="EW71" s="656"/>
      <c r="EX71" s="656"/>
      <c r="EY71" s="656"/>
      <c r="EZ71" s="656"/>
      <c r="FA71" s="656"/>
      <c r="FB71" s="656"/>
      <c r="FC71" s="656"/>
      <c r="FD71" s="656"/>
      <c r="FE71" s="656"/>
      <c r="FF71" s="656"/>
      <c r="FG71" s="656"/>
      <c r="FH71" s="656"/>
      <c r="FI71" s="656"/>
      <c r="FJ71" s="656"/>
      <c r="FK71" s="656"/>
      <c r="FL71" s="656"/>
      <c r="FM71" s="657"/>
      <c r="FN71" s="656"/>
      <c r="FO71" s="656"/>
      <c r="FP71" s="656"/>
      <c r="FQ71" s="656"/>
      <c r="FR71" s="657"/>
      <c r="FS71" s="656"/>
      <c r="FT71" s="656"/>
      <c r="FU71" s="656"/>
      <c r="FV71" s="656"/>
      <c r="FW71" s="656"/>
      <c r="FX71" s="701"/>
      <c r="FY71" s="701"/>
      <c r="FZ71" s="701"/>
      <c r="GA71" s="701"/>
      <c r="GB71" s="675"/>
      <c r="GC71" s="675"/>
      <c r="GD71" s="702"/>
      <c r="GE71" s="656"/>
      <c r="GF71" s="656"/>
      <c r="GG71" s="656"/>
      <c r="GH71" s="656"/>
      <c r="GI71" s="656"/>
      <c r="GJ71" s="675"/>
      <c r="GK71" s="675"/>
      <c r="GL71" s="675"/>
      <c r="GM71" s="656"/>
      <c r="GN71" s="656"/>
      <c r="GO71" s="675"/>
      <c r="GP71" s="675"/>
      <c r="GQ71" s="702"/>
      <c r="GR71" s="701"/>
      <c r="GS71" s="701"/>
      <c r="GT71" s="701"/>
      <c r="GU71" s="701"/>
      <c r="GV71" s="701"/>
      <c r="GW71" s="701"/>
      <c r="GX71" s="701"/>
      <c r="GY71" s="701"/>
      <c r="GZ71" s="701"/>
      <c r="HA71" s="701"/>
      <c r="HB71" s="701"/>
      <c r="HC71" s="657"/>
      <c r="HD71" s="701"/>
      <c r="HE71" s="701"/>
      <c r="HF71" s="701"/>
      <c r="HG71" s="701"/>
      <c r="HH71" s="701"/>
      <c r="HI71" s="701"/>
      <c r="HJ71" s="701"/>
      <c r="HK71" s="701"/>
      <c r="HL71" s="701"/>
      <c r="HM71" s="701"/>
      <c r="HN71" s="701"/>
      <c r="HO71" s="658"/>
      <c r="HP71" s="659"/>
      <c r="HQ71" s="659"/>
      <c r="HR71" s="659"/>
      <c r="HS71" s="659"/>
      <c r="HT71" s="660"/>
      <c r="HU71" s="660"/>
      <c r="HV71" s="660"/>
      <c r="HW71" s="660"/>
      <c r="HX71" s="660"/>
      <c r="HY71" s="661"/>
      <c r="HZ71" s="660"/>
      <c r="IA71" s="660"/>
      <c r="IB71" s="661"/>
      <c r="IC71" s="660"/>
      <c r="ID71" s="660"/>
      <c r="IE71" s="661"/>
      <c r="IF71" s="660"/>
      <c r="IG71" s="661"/>
      <c r="IH71" s="661"/>
      <c r="II71" s="660"/>
      <c r="IJ71" s="660"/>
      <c r="IK71" s="662"/>
      <c r="IL71" s="657"/>
      <c r="IM71" s="657"/>
      <c r="IN71" s="629"/>
      <c r="IO71" s="665"/>
      <c r="IP71" s="665"/>
      <c r="IQ71" s="684"/>
      <c r="IR71" s="665"/>
      <c r="IS71" s="666"/>
      <c r="IU71" s="634"/>
      <c r="IV71" s="635"/>
      <c r="IW71" s="634"/>
      <c r="IX71" s="634"/>
      <c r="IY71" s="634"/>
      <c r="IZ71" s="634"/>
      <c r="JA71" s="634"/>
      <c r="JB71" s="634"/>
      <c r="JC71" s="636"/>
      <c r="JD71" s="634"/>
      <c r="JV71" s="656"/>
      <c r="KF71" s="637"/>
      <c r="KG71" s="637"/>
    </row>
    <row r="72" spans="26:293" s="572" customFormat="1" ht="15.75" customHeight="1">
      <c r="Z72" s="712"/>
      <c r="AA72" s="712"/>
      <c r="AB72" s="712"/>
      <c r="AC72" s="712"/>
      <c r="AD72" s="712"/>
      <c r="AE72" s="712"/>
      <c r="AG72" s="712"/>
      <c r="AH72" s="712"/>
      <c r="AI72" s="712"/>
      <c r="AJ72" s="712"/>
      <c r="AK72" s="712"/>
      <c r="AL72" s="712"/>
      <c r="AN72" s="712"/>
      <c r="AO72" s="712"/>
      <c r="AP72" s="712"/>
      <c r="AQ72" s="712"/>
      <c r="AR72" s="712"/>
      <c r="AS72" s="712"/>
      <c r="AT72" s="712"/>
      <c r="AU72" s="712"/>
      <c r="AV72" s="712"/>
      <c r="AW72" s="712"/>
      <c r="AX72" s="712"/>
      <c r="AY72" s="712"/>
      <c r="AZ72" s="712"/>
      <c r="BA72" s="712"/>
      <c r="BB72" s="712"/>
      <c r="BC72" s="712"/>
      <c r="BD72" s="712"/>
      <c r="BE72" s="712"/>
      <c r="BF72" s="712"/>
      <c r="BG72" s="712"/>
      <c r="BI72" s="712"/>
      <c r="BJ72" s="712"/>
      <c r="BK72" s="712"/>
      <c r="BL72" s="712"/>
      <c r="BM72" s="712"/>
      <c r="BZ72" s="637"/>
      <c r="CI72" s="178"/>
      <c r="CJ72" s="178"/>
      <c r="CK72" s="178"/>
      <c r="CL72" s="178"/>
      <c r="CM72" s="178"/>
      <c r="CN72" s="638"/>
      <c r="CO72" s="716"/>
      <c r="CP72" s="656"/>
      <c r="CQ72" s="716"/>
      <c r="CR72" s="656"/>
      <c r="CS72" s="712"/>
      <c r="CT72" s="712"/>
      <c r="CU72" s="712"/>
      <c r="CV72" s="712"/>
      <c r="CW72" s="637"/>
      <c r="CZ72" s="702"/>
      <c r="DA72" s="674"/>
      <c r="DB72" s="674"/>
      <c r="DC72" s="674"/>
      <c r="DD72" s="674"/>
      <c r="DE72" s="674"/>
      <c r="DF72" s="674"/>
      <c r="DG72" s="674"/>
      <c r="DH72" s="675"/>
      <c r="DI72" s="675"/>
      <c r="DJ72" s="675"/>
      <c r="DK72" s="675"/>
      <c r="DL72" s="675"/>
      <c r="DM72" s="675"/>
      <c r="DN72" s="675"/>
      <c r="DO72" s="674"/>
      <c r="DP72" s="657"/>
      <c r="DQ72" s="657"/>
      <c r="DR72" s="656"/>
      <c r="DS72" s="656"/>
      <c r="DT72" s="656"/>
      <c r="DU72" s="656"/>
      <c r="DV72" s="656"/>
      <c r="DW72" s="657"/>
      <c r="DX72" s="656"/>
      <c r="DY72" s="656"/>
      <c r="DZ72" s="656"/>
      <c r="EA72" s="656"/>
      <c r="EB72" s="656"/>
      <c r="EC72" s="656"/>
      <c r="ED72" s="656"/>
      <c r="EE72" s="656"/>
      <c r="EF72" s="656"/>
      <c r="EG72" s="656"/>
      <c r="EH72" s="656"/>
      <c r="EI72" s="656"/>
      <c r="EJ72" s="656"/>
      <c r="EK72" s="656"/>
      <c r="EL72" s="656"/>
      <c r="EM72" s="656"/>
      <c r="EN72" s="656"/>
      <c r="EO72" s="656"/>
      <c r="EP72" s="656"/>
      <c r="EQ72" s="656"/>
      <c r="ER72" s="656"/>
      <c r="ES72" s="656"/>
      <c r="ET72" s="656"/>
      <c r="EU72" s="656"/>
      <c r="EV72" s="656"/>
      <c r="EW72" s="656"/>
      <c r="EX72" s="656"/>
      <c r="EY72" s="656"/>
      <c r="EZ72" s="656"/>
      <c r="FA72" s="656"/>
      <c r="FB72" s="656"/>
      <c r="FC72" s="656"/>
      <c r="FD72" s="656"/>
      <c r="FE72" s="656"/>
      <c r="FF72" s="656"/>
      <c r="FG72" s="656"/>
      <c r="FH72" s="656"/>
      <c r="FI72" s="656"/>
      <c r="FJ72" s="656"/>
      <c r="FK72" s="656"/>
      <c r="FL72" s="656"/>
      <c r="FM72" s="657"/>
      <c r="FN72" s="656"/>
      <c r="FO72" s="656"/>
      <c r="FP72" s="656"/>
      <c r="FQ72" s="656"/>
      <c r="FR72" s="657"/>
      <c r="FS72" s="656"/>
      <c r="FT72" s="656"/>
      <c r="FU72" s="656"/>
      <c r="FV72" s="656"/>
      <c r="FW72" s="656"/>
      <c r="FX72" s="701"/>
      <c r="FY72" s="701"/>
      <c r="FZ72" s="701"/>
      <c r="GA72" s="701"/>
      <c r="GB72" s="675"/>
      <c r="GC72" s="675"/>
      <c r="GD72" s="702"/>
      <c r="GE72" s="656"/>
      <c r="GF72" s="656"/>
      <c r="GG72" s="656"/>
      <c r="GH72" s="656"/>
      <c r="GI72" s="656"/>
      <c r="GJ72" s="675"/>
      <c r="GK72" s="675"/>
      <c r="GL72" s="675"/>
      <c r="GM72" s="656"/>
      <c r="GN72" s="656"/>
      <c r="GO72" s="675"/>
      <c r="GP72" s="675"/>
      <c r="GQ72" s="702"/>
      <c r="GR72" s="701"/>
      <c r="GS72" s="701"/>
      <c r="GT72" s="701"/>
      <c r="GU72" s="701"/>
      <c r="GV72" s="701"/>
      <c r="GW72" s="701"/>
      <c r="GX72" s="701"/>
      <c r="GY72" s="701"/>
      <c r="GZ72" s="701"/>
      <c r="HA72" s="701"/>
      <c r="HB72" s="701"/>
      <c r="HC72" s="657"/>
      <c r="HD72" s="701"/>
      <c r="HE72" s="701"/>
      <c r="HF72" s="701"/>
      <c r="HG72" s="701"/>
      <c r="HH72" s="701"/>
      <c r="HI72" s="701"/>
      <c r="HJ72" s="701"/>
      <c r="HK72" s="701"/>
      <c r="HL72" s="701"/>
      <c r="HM72" s="701"/>
      <c r="HN72" s="701"/>
      <c r="HO72" s="658"/>
      <c r="HP72" s="659"/>
      <c r="HQ72" s="659"/>
      <c r="HR72" s="659"/>
      <c r="HS72" s="659"/>
      <c r="HT72" s="660"/>
      <c r="HU72" s="660"/>
      <c r="HV72" s="660"/>
      <c r="HW72" s="660"/>
      <c r="HX72" s="660"/>
      <c r="HY72" s="661"/>
      <c r="HZ72" s="660"/>
      <c r="IA72" s="660"/>
      <c r="IB72" s="661"/>
      <c r="IC72" s="660"/>
      <c r="ID72" s="660"/>
      <c r="IE72" s="661"/>
      <c r="IF72" s="660"/>
      <c r="IG72" s="661"/>
      <c r="IH72" s="661"/>
      <c r="II72" s="660"/>
      <c r="IJ72" s="660"/>
      <c r="IK72" s="662"/>
      <c r="IL72" s="657"/>
      <c r="IM72" s="657"/>
      <c r="IN72" s="629"/>
      <c r="IO72" s="665"/>
      <c r="IP72" s="665"/>
      <c r="IQ72" s="684"/>
      <c r="IR72" s="665"/>
      <c r="IS72" s="666"/>
      <c r="IU72" s="634"/>
      <c r="IV72" s="635"/>
      <c r="IW72" s="634"/>
      <c r="IX72" s="634"/>
      <c r="IY72" s="634"/>
      <c r="IZ72" s="634"/>
      <c r="JA72" s="634"/>
      <c r="JB72" s="634"/>
      <c r="JC72" s="636"/>
      <c r="JD72" s="634"/>
      <c r="JV72" s="656"/>
      <c r="KF72" s="637"/>
      <c r="KG72" s="637"/>
    </row>
    <row r="73" spans="26:293" s="572" customFormat="1" ht="15.75" customHeight="1">
      <c r="Z73" s="712"/>
      <c r="AA73" s="712"/>
      <c r="AB73" s="712"/>
      <c r="AC73" s="712"/>
      <c r="AD73" s="712"/>
      <c r="AE73" s="712"/>
      <c r="AG73" s="712"/>
      <c r="AH73" s="712"/>
      <c r="AI73" s="712"/>
      <c r="AJ73" s="712"/>
      <c r="AK73" s="712"/>
      <c r="AL73" s="712"/>
      <c r="AN73" s="712"/>
      <c r="AO73" s="712"/>
      <c r="AP73" s="712"/>
      <c r="AQ73" s="712"/>
      <c r="AR73" s="712"/>
      <c r="AS73" s="712"/>
      <c r="AT73" s="712"/>
      <c r="AU73" s="712"/>
      <c r="AV73" s="712"/>
      <c r="AW73" s="712"/>
      <c r="AX73" s="712"/>
      <c r="AY73" s="712"/>
      <c r="AZ73" s="712"/>
      <c r="BA73" s="712"/>
      <c r="BB73" s="712"/>
      <c r="BC73" s="712"/>
      <c r="BD73" s="712"/>
      <c r="BE73" s="712"/>
      <c r="BF73" s="712"/>
      <c r="BG73" s="712"/>
      <c r="BI73" s="712"/>
      <c r="BJ73" s="712"/>
      <c r="BK73" s="712"/>
      <c r="BL73" s="712"/>
      <c r="BM73" s="712"/>
      <c r="BZ73" s="637"/>
      <c r="CI73" s="178"/>
      <c r="CJ73" s="178"/>
      <c r="CK73" s="178"/>
      <c r="CL73" s="178"/>
      <c r="CM73" s="178"/>
      <c r="CN73" s="638"/>
      <c r="CO73" s="716"/>
      <c r="CP73" s="656"/>
      <c r="CQ73" s="716"/>
      <c r="CR73" s="656"/>
      <c r="CS73" s="712"/>
      <c r="CT73" s="712"/>
      <c r="CU73" s="712"/>
      <c r="CV73" s="712"/>
      <c r="CW73" s="637"/>
      <c r="CZ73" s="702"/>
      <c r="DA73" s="674"/>
      <c r="DB73" s="674"/>
      <c r="DC73" s="674"/>
      <c r="DD73" s="674"/>
      <c r="DE73" s="674"/>
      <c r="DF73" s="674"/>
      <c r="DG73" s="674"/>
      <c r="DH73" s="675"/>
      <c r="DI73" s="675"/>
      <c r="DJ73" s="675"/>
      <c r="DK73" s="675"/>
      <c r="DL73" s="675"/>
      <c r="DM73" s="675"/>
      <c r="DN73" s="675"/>
      <c r="DO73" s="674"/>
      <c r="DP73" s="657"/>
      <c r="DQ73" s="657"/>
      <c r="DR73" s="656"/>
      <c r="DS73" s="656"/>
      <c r="DT73" s="656"/>
      <c r="DU73" s="656"/>
      <c r="DV73" s="656"/>
      <c r="DW73" s="657"/>
      <c r="DX73" s="656"/>
      <c r="DY73" s="656"/>
      <c r="DZ73" s="656"/>
      <c r="EA73" s="656"/>
      <c r="EB73" s="656"/>
      <c r="EC73" s="656"/>
      <c r="ED73" s="656"/>
      <c r="EE73" s="656"/>
      <c r="EF73" s="656"/>
      <c r="EG73" s="656"/>
      <c r="EH73" s="656"/>
      <c r="EI73" s="656"/>
      <c r="EJ73" s="656"/>
      <c r="EK73" s="656"/>
      <c r="EL73" s="656"/>
      <c r="EM73" s="656"/>
      <c r="EN73" s="656"/>
      <c r="EO73" s="656"/>
      <c r="EP73" s="656"/>
      <c r="EQ73" s="656"/>
      <c r="ER73" s="656"/>
      <c r="ES73" s="656"/>
      <c r="ET73" s="656"/>
      <c r="EU73" s="656"/>
      <c r="EV73" s="656"/>
      <c r="EW73" s="656"/>
      <c r="EX73" s="656"/>
      <c r="EY73" s="656"/>
      <c r="EZ73" s="656"/>
      <c r="FA73" s="656"/>
      <c r="FB73" s="656"/>
      <c r="FC73" s="656"/>
      <c r="FD73" s="656"/>
      <c r="FE73" s="656"/>
      <c r="FF73" s="656"/>
      <c r="FG73" s="656"/>
      <c r="FH73" s="656"/>
      <c r="FI73" s="656"/>
      <c r="FJ73" s="656"/>
      <c r="FK73" s="656"/>
      <c r="FL73" s="656"/>
      <c r="FM73" s="657"/>
      <c r="FN73" s="656"/>
      <c r="FO73" s="656"/>
      <c r="FP73" s="656"/>
      <c r="FQ73" s="656"/>
      <c r="FR73" s="657"/>
      <c r="FS73" s="656"/>
      <c r="FT73" s="656"/>
      <c r="FU73" s="656"/>
      <c r="FV73" s="656"/>
      <c r="FW73" s="656"/>
      <c r="FX73" s="701"/>
      <c r="FY73" s="701"/>
      <c r="FZ73" s="701"/>
      <c r="GA73" s="701"/>
      <c r="GB73" s="675"/>
      <c r="GC73" s="675"/>
      <c r="GD73" s="702"/>
      <c r="GE73" s="656"/>
      <c r="GF73" s="656"/>
      <c r="GG73" s="656"/>
      <c r="GH73" s="656"/>
      <c r="GI73" s="656"/>
      <c r="GJ73" s="675"/>
      <c r="GK73" s="675"/>
      <c r="GL73" s="675"/>
      <c r="GM73" s="656"/>
      <c r="GN73" s="656"/>
      <c r="GO73" s="675"/>
      <c r="GP73" s="675"/>
      <c r="GQ73" s="702"/>
      <c r="GR73" s="701"/>
      <c r="GS73" s="701"/>
      <c r="GT73" s="701"/>
      <c r="GU73" s="701"/>
      <c r="GV73" s="701"/>
      <c r="GW73" s="701"/>
      <c r="GX73" s="701"/>
      <c r="GY73" s="701"/>
      <c r="GZ73" s="701"/>
      <c r="HA73" s="701"/>
      <c r="HB73" s="701"/>
      <c r="HC73" s="657"/>
      <c r="HD73" s="701"/>
      <c r="HE73" s="701"/>
      <c r="HF73" s="701"/>
      <c r="HG73" s="701"/>
      <c r="HH73" s="701"/>
      <c r="HI73" s="701"/>
      <c r="HJ73" s="701"/>
      <c r="HK73" s="701"/>
      <c r="HL73" s="701"/>
      <c r="HM73" s="701"/>
      <c r="HN73" s="701"/>
      <c r="HO73" s="658"/>
      <c r="HP73" s="659"/>
      <c r="HQ73" s="659"/>
      <c r="HR73" s="659"/>
      <c r="HS73" s="659"/>
      <c r="HT73" s="660"/>
      <c r="HU73" s="660"/>
      <c r="HV73" s="660"/>
      <c r="HW73" s="660"/>
      <c r="HX73" s="660"/>
      <c r="HY73" s="661"/>
      <c r="HZ73" s="660"/>
      <c r="IA73" s="660"/>
      <c r="IB73" s="661"/>
      <c r="IC73" s="660"/>
      <c r="ID73" s="660"/>
      <c r="IE73" s="661"/>
      <c r="IF73" s="660"/>
      <c r="IG73" s="661"/>
      <c r="IH73" s="661"/>
      <c r="II73" s="660"/>
      <c r="IJ73" s="660"/>
      <c r="IK73" s="662"/>
      <c r="IL73" s="657"/>
      <c r="IM73" s="657"/>
      <c r="IN73" s="629"/>
      <c r="IO73" s="665"/>
      <c r="IP73" s="665"/>
      <c r="IQ73" s="684"/>
      <c r="IR73" s="665"/>
      <c r="IS73" s="666"/>
      <c r="IU73" s="634"/>
      <c r="IV73" s="635"/>
      <c r="IW73" s="634"/>
      <c r="IX73" s="634"/>
      <c r="IY73" s="634"/>
      <c r="IZ73" s="634"/>
      <c r="JA73" s="634"/>
      <c r="JB73" s="634"/>
      <c r="JC73" s="636"/>
      <c r="JD73" s="634"/>
      <c r="JV73" s="656"/>
      <c r="KF73" s="637"/>
      <c r="KG73" s="637"/>
    </row>
    <row r="74" spans="26:293" s="572" customFormat="1" ht="15.75" customHeight="1">
      <c r="Z74" s="712"/>
      <c r="AA74" s="712"/>
      <c r="AB74" s="712"/>
      <c r="AC74" s="712"/>
      <c r="AD74" s="712"/>
      <c r="AE74" s="712"/>
      <c r="AG74" s="712"/>
      <c r="AH74" s="712"/>
      <c r="AI74" s="712"/>
      <c r="AJ74" s="712"/>
      <c r="AK74" s="712"/>
      <c r="AL74" s="712"/>
      <c r="AN74" s="712"/>
      <c r="AO74" s="712"/>
      <c r="AP74" s="712"/>
      <c r="AQ74" s="712"/>
      <c r="AR74" s="712"/>
      <c r="AS74" s="712"/>
      <c r="AT74" s="712"/>
      <c r="AU74" s="712"/>
      <c r="AV74" s="712"/>
      <c r="AW74" s="712"/>
      <c r="AX74" s="712"/>
      <c r="AY74" s="712"/>
      <c r="AZ74" s="712"/>
      <c r="BA74" s="712"/>
      <c r="BB74" s="712"/>
      <c r="BC74" s="712"/>
      <c r="BD74" s="712"/>
      <c r="BE74" s="712"/>
      <c r="BF74" s="712"/>
      <c r="BG74" s="712"/>
      <c r="BI74" s="712"/>
      <c r="BJ74" s="712"/>
      <c r="BK74" s="712"/>
      <c r="BL74" s="712"/>
      <c r="BM74" s="712"/>
      <c r="BZ74" s="637"/>
      <c r="CI74" s="178"/>
      <c r="CJ74" s="178"/>
      <c r="CK74" s="178"/>
      <c r="CL74" s="178"/>
      <c r="CM74" s="178"/>
      <c r="CN74" s="638"/>
      <c r="CO74" s="716"/>
      <c r="CP74" s="656"/>
      <c r="CQ74" s="716"/>
      <c r="CR74" s="656"/>
      <c r="CS74" s="712"/>
      <c r="CT74" s="712"/>
      <c r="CU74" s="712"/>
      <c r="CV74" s="712"/>
      <c r="CW74" s="637"/>
      <c r="CZ74" s="702"/>
      <c r="DA74" s="674"/>
      <c r="DB74" s="674"/>
      <c r="DC74" s="674"/>
      <c r="DD74" s="674"/>
      <c r="DE74" s="674"/>
      <c r="DF74" s="674"/>
      <c r="DG74" s="674"/>
      <c r="DH74" s="675"/>
      <c r="DI74" s="675"/>
      <c r="DJ74" s="675"/>
      <c r="DK74" s="675"/>
      <c r="DL74" s="675"/>
      <c r="DM74" s="675"/>
      <c r="DN74" s="675"/>
      <c r="DO74" s="674"/>
      <c r="DP74" s="657"/>
      <c r="DQ74" s="657"/>
      <c r="DR74" s="656"/>
      <c r="DS74" s="656"/>
      <c r="DT74" s="656"/>
      <c r="DU74" s="656"/>
      <c r="DV74" s="656"/>
      <c r="DW74" s="657"/>
      <c r="DX74" s="656"/>
      <c r="DY74" s="656"/>
      <c r="DZ74" s="656"/>
      <c r="EA74" s="656"/>
      <c r="EB74" s="656"/>
      <c r="EC74" s="656"/>
      <c r="ED74" s="656"/>
      <c r="EE74" s="656"/>
      <c r="EF74" s="656"/>
      <c r="EG74" s="656"/>
      <c r="EH74" s="656"/>
      <c r="EI74" s="656"/>
      <c r="EJ74" s="656"/>
      <c r="EK74" s="656"/>
      <c r="EL74" s="656"/>
      <c r="EM74" s="656"/>
      <c r="EN74" s="656"/>
      <c r="EO74" s="656"/>
      <c r="EP74" s="656"/>
      <c r="EQ74" s="656"/>
      <c r="ER74" s="656"/>
      <c r="ES74" s="656"/>
      <c r="ET74" s="656"/>
      <c r="EU74" s="656"/>
      <c r="EV74" s="656"/>
      <c r="EW74" s="656"/>
      <c r="EX74" s="656"/>
      <c r="EY74" s="656"/>
      <c r="EZ74" s="656"/>
      <c r="FA74" s="656"/>
      <c r="FB74" s="656"/>
      <c r="FC74" s="656"/>
      <c r="FD74" s="656"/>
      <c r="FE74" s="656"/>
      <c r="FF74" s="656"/>
      <c r="FG74" s="656"/>
      <c r="FH74" s="656"/>
      <c r="FI74" s="656"/>
      <c r="FJ74" s="656"/>
      <c r="FK74" s="656"/>
      <c r="FL74" s="656"/>
      <c r="FM74" s="657"/>
      <c r="FN74" s="656"/>
      <c r="FO74" s="656"/>
      <c r="FP74" s="656"/>
      <c r="FQ74" s="656"/>
      <c r="FR74" s="657"/>
      <c r="FS74" s="656"/>
      <c r="FT74" s="656"/>
      <c r="FU74" s="656"/>
      <c r="FV74" s="656"/>
      <c r="FW74" s="656"/>
      <c r="FX74" s="701"/>
      <c r="FY74" s="701"/>
      <c r="FZ74" s="701"/>
      <c r="GA74" s="701"/>
      <c r="GB74" s="675"/>
      <c r="GC74" s="675"/>
      <c r="GD74" s="702"/>
      <c r="GE74" s="656"/>
      <c r="GF74" s="656"/>
      <c r="GG74" s="656"/>
      <c r="GH74" s="656"/>
      <c r="GI74" s="656"/>
      <c r="GJ74" s="675"/>
      <c r="GK74" s="675"/>
      <c r="GL74" s="675"/>
      <c r="GM74" s="656"/>
      <c r="GN74" s="656"/>
      <c r="GO74" s="675"/>
      <c r="GP74" s="675"/>
      <c r="GQ74" s="702"/>
      <c r="GR74" s="701"/>
      <c r="GS74" s="701"/>
      <c r="GT74" s="701"/>
      <c r="GU74" s="701"/>
      <c r="GV74" s="701"/>
      <c r="GW74" s="701"/>
      <c r="GX74" s="701"/>
      <c r="GY74" s="701"/>
      <c r="GZ74" s="701"/>
      <c r="HA74" s="701"/>
      <c r="HB74" s="701"/>
      <c r="HC74" s="657"/>
      <c r="HD74" s="701"/>
      <c r="HE74" s="701"/>
      <c r="HF74" s="701"/>
      <c r="HG74" s="701"/>
      <c r="HH74" s="701"/>
      <c r="HI74" s="701"/>
      <c r="HJ74" s="701"/>
      <c r="HK74" s="701"/>
      <c r="HL74" s="701"/>
      <c r="HM74" s="701"/>
      <c r="HN74" s="701"/>
      <c r="HO74" s="657"/>
      <c r="HP74" s="718"/>
      <c r="HQ74" s="718"/>
      <c r="HR74" s="718"/>
      <c r="HS74" s="718"/>
      <c r="HT74" s="718"/>
      <c r="HU74" s="718"/>
      <c r="HV74" s="718"/>
      <c r="HW74" s="718"/>
      <c r="HX74" s="718"/>
      <c r="HY74" s="718"/>
      <c r="HZ74" s="718"/>
      <c r="IA74" s="718"/>
      <c r="IB74" s="718"/>
      <c r="IC74" s="718"/>
      <c r="ID74" s="718"/>
      <c r="IE74" s="718"/>
      <c r="IF74" s="718"/>
      <c r="IG74" s="718"/>
      <c r="IH74" s="718"/>
      <c r="II74" s="718"/>
      <c r="IJ74" s="718"/>
      <c r="IK74" s="657"/>
      <c r="IL74" s="657"/>
      <c r="IM74" s="657"/>
      <c r="IN74" s="629"/>
      <c r="IO74" s="665"/>
      <c r="IP74" s="665"/>
      <c r="IQ74" s="684"/>
      <c r="IR74" s="665"/>
      <c r="IS74" s="666"/>
      <c r="IU74" s="634"/>
      <c r="IV74" s="635"/>
      <c r="IW74" s="634"/>
      <c r="IX74" s="634"/>
      <c r="IY74" s="634"/>
      <c r="IZ74" s="634"/>
      <c r="JA74" s="634"/>
      <c r="JB74" s="634"/>
      <c r="JC74" s="636"/>
      <c r="JD74" s="634"/>
      <c r="JV74" s="656"/>
      <c r="KF74" s="637"/>
      <c r="KG74" s="637"/>
    </row>
    <row r="75" spans="26:293" s="572" customFormat="1" ht="15.75" customHeight="1">
      <c r="Z75" s="712"/>
      <c r="AA75" s="712"/>
      <c r="AB75" s="712"/>
      <c r="AC75" s="712"/>
      <c r="AD75" s="712"/>
      <c r="AE75" s="712"/>
      <c r="AG75" s="712"/>
      <c r="AH75" s="712"/>
      <c r="AI75" s="712"/>
      <c r="AJ75" s="712"/>
      <c r="AK75" s="712"/>
      <c r="AL75" s="712"/>
      <c r="AN75" s="712"/>
      <c r="AO75" s="712"/>
      <c r="AP75" s="712"/>
      <c r="AQ75" s="712"/>
      <c r="AR75" s="712"/>
      <c r="AS75" s="712"/>
      <c r="AT75" s="712"/>
      <c r="AU75" s="712"/>
      <c r="AV75" s="712"/>
      <c r="AW75" s="712"/>
      <c r="AX75" s="712"/>
      <c r="AY75" s="712"/>
      <c r="AZ75" s="712"/>
      <c r="BA75" s="712"/>
      <c r="BB75" s="712"/>
      <c r="BC75" s="712"/>
      <c r="BD75" s="712"/>
      <c r="BE75" s="712"/>
      <c r="BF75" s="712"/>
      <c r="BG75" s="712"/>
      <c r="BI75" s="712"/>
      <c r="BJ75" s="712"/>
      <c r="BK75" s="712"/>
      <c r="BL75" s="712"/>
      <c r="BM75" s="712"/>
      <c r="BZ75" s="637"/>
      <c r="CI75" s="178"/>
      <c r="CJ75" s="178"/>
      <c r="CK75" s="178"/>
      <c r="CL75" s="178"/>
      <c r="CM75" s="178"/>
      <c r="CN75" s="638"/>
      <c r="CO75" s="716"/>
      <c r="CP75" s="656"/>
      <c r="CQ75" s="716"/>
      <c r="CR75" s="656"/>
      <c r="CS75" s="712"/>
      <c r="CT75" s="712"/>
      <c r="CU75" s="712"/>
      <c r="CV75" s="712"/>
      <c r="CW75" s="637"/>
      <c r="CZ75" s="702"/>
      <c r="DA75" s="674"/>
      <c r="DB75" s="674"/>
      <c r="DC75" s="674"/>
      <c r="DD75" s="674"/>
      <c r="DE75" s="674"/>
      <c r="DF75" s="674"/>
      <c r="DG75" s="674"/>
      <c r="DH75" s="675"/>
      <c r="DI75" s="675"/>
      <c r="DJ75" s="675"/>
      <c r="DK75" s="675"/>
      <c r="DL75" s="675"/>
      <c r="DM75" s="675"/>
      <c r="DN75" s="675"/>
      <c r="DO75" s="674"/>
      <c r="DP75" s="657"/>
      <c r="DQ75" s="657"/>
      <c r="DR75" s="656"/>
      <c r="DS75" s="656"/>
      <c r="DT75" s="656"/>
      <c r="DU75" s="656"/>
      <c r="DV75" s="656"/>
      <c r="DW75" s="657"/>
      <c r="DX75" s="656"/>
      <c r="DY75" s="656"/>
      <c r="DZ75" s="656"/>
      <c r="EA75" s="656"/>
      <c r="EB75" s="656"/>
      <c r="EC75" s="656"/>
      <c r="ED75" s="656"/>
      <c r="EE75" s="656"/>
      <c r="EF75" s="656"/>
      <c r="EG75" s="656"/>
      <c r="EH75" s="656"/>
      <c r="EI75" s="656"/>
      <c r="EJ75" s="656"/>
      <c r="EK75" s="656"/>
      <c r="EL75" s="656"/>
      <c r="EM75" s="656"/>
      <c r="EN75" s="656"/>
      <c r="EO75" s="656"/>
      <c r="EP75" s="656"/>
      <c r="EQ75" s="656"/>
      <c r="ER75" s="656"/>
      <c r="ES75" s="656"/>
      <c r="ET75" s="656"/>
      <c r="EU75" s="656"/>
      <c r="EV75" s="656"/>
      <c r="EW75" s="656"/>
      <c r="EX75" s="656"/>
      <c r="EY75" s="656"/>
      <c r="EZ75" s="656"/>
      <c r="FA75" s="656"/>
      <c r="FB75" s="656"/>
      <c r="FC75" s="656"/>
      <c r="FD75" s="656"/>
      <c r="FE75" s="656"/>
      <c r="FF75" s="656"/>
      <c r="FG75" s="656"/>
      <c r="FH75" s="656"/>
      <c r="FI75" s="656"/>
      <c r="FJ75" s="656"/>
      <c r="FK75" s="656"/>
      <c r="FL75" s="656"/>
      <c r="FM75" s="657"/>
      <c r="FN75" s="656"/>
      <c r="FO75" s="656"/>
      <c r="FP75" s="656"/>
      <c r="FQ75" s="656"/>
      <c r="FR75" s="657"/>
      <c r="FS75" s="656"/>
      <c r="FT75" s="656"/>
      <c r="FU75" s="656"/>
      <c r="FV75" s="656"/>
      <c r="FW75" s="656"/>
      <c r="FX75" s="701"/>
      <c r="FY75" s="701"/>
      <c r="FZ75" s="701"/>
      <c r="GA75" s="701"/>
      <c r="GB75" s="675"/>
      <c r="GC75" s="675"/>
      <c r="GD75" s="702"/>
      <c r="GE75" s="656"/>
      <c r="GF75" s="656"/>
      <c r="GG75" s="656"/>
      <c r="GH75" s="656"/>
      <c r="GI75" s="656"/>
      <c r="GJ75" s="675"/>
      <c r="GK75" s="675"/>
      <c r="GL75" s="675"/>
      <c r="GM75" s="656"/>
      <c r="GN75" s="656"/>
      <c r="GO75" s="675"/>
      <c r="GP75" s="675"/>
      <c r="GQ75" s="702"/>
      <c r="GR75" s="701"/>
      <c r="GS75" s="701"/>
      <c r="GT75" s="701"/>
      <c r="GU75" s="701"/>
      <c r="GV75" s="701"/>
      <c r="GW75" s="701"/>
      <c r="GX75" s="701"/>
      <c r="GY75" s="701"/>
      <c r="GZ75" s="701"/>
      <c r="HA75" s="701"/>
      <c r="HB75" s="701"/>
      <c r="HC75" s="657"/>
      <c r="HD75" s="701"/>
      <c r="HE75" s="701"/>
      <c r="HF75" s="701"/>
      <c r="HG75" s="701"/>
      <c r="HH75" s="701"/>
      <c r="HI75" s="701"/>
      <c r="HJ75" s="701"/>
      <c r="HK75" s="701"/>
      <c r="HL75" s="701"/>
      <c r="HM75" s="701"/>
      <c r="HN75" s="701"/>
      <c r="HO75" s="657"/>
      <c r="HP75" s="657"/>
      <c r="HQ75" s="657"/>
      <c r="HR75" s="657"/>
      <c r="HS75" s="657"/>
      <c r="HT75" s="657"/>
      <c r="HU75" s="657"/>
      <c r="HV75" s="657"/>
      <c r="HW75" s="657"/>
      <c r="HX75" s="657"/>
      <c r="HY75" s="657"/>
      <c r="HZ75" s="657"/>
      <c r="IA75" s="657"/>
      <c r="IB75" s="657"/>
      <c r="IC75" s="657"/>
      <c r="ID75" s="657"/>
      <c r="IE75" s="657"/>
      <c r="IF75" s="657"/>
      <c r="IG75" s="657"/>
      <c r="IH75" s="657"/>
      <c r="II75" s="657"/>
      <c r="IJ75" s="657"/>
      <c r="IK75" s="657"/>
      <c r="IL75" s="657"/>
      <c r="IM75" s="657"/>
      <c r="IN75" s="629"/>
      <c r="IO75" s="665"/>
      <c r="IP75" s="665"/>
      <c r="IQ75" s="684"/>
      <c r="IR75" s="665"/>
      <c r="IS75" s="666"/>
      <c r="IU75" s="634"/>
      <c r="IV75" s="635"/>
      <c r="IW75" s="634"/>
      <c r="IX75" s="634"/>
      <c r="IY75" s="634"/>
      <c r="IZ75" s="634"/>
      <c r="JA75" s="634"/>
      <c r="JB75" s="634"/>
      <c r="JC75" s="636"/>
      <c r="JD75" s="634"/>
      <c r="JV75" s="656"/>
      <c r="KF75" s="637"/>
      <c r="KG75" s="637"/>
    </row>
    <row r="76" spans="26:293" s="572" customFormat="1" ht="15.75" customHeight="1">
      <c r="Z76" s="712"/>
      <c r="AA76" s="712"/>
      <c r="AB76" s="712"/>
      <c r="AC76" s="712"/>
      <c r="AD76" s="712"/>
      <c r="AE76" s="712"/>
      <c r="AG76" s="712"/>
      <c r="AH76" s="712"/>
      <c r="AI76" s="712"/>
      <c r="AJ76" s="712"/>
      <c r="AK76" s="712"/>
      <c r="AL76" s="712"/>
      <c r="AN76" s="712"/>
      <c r="AO76" s="712"/>
      <c r="AP76" s="712"/>
      <c r="AQ76" s="712"/>
      <c r="AR76" s="712"/>
      <c r="AS76" s="712"/>
      <c r="AT76" s="712"/>
      <c r="AU76" s="712"/>
      <c r="AV76" s="712"/>
      <c r="AW76" s="712"/>
      <c r="AX76" s="712"/>
      <c r="AY76" s="712"/>
      <c r="AZ76" s="712"/>
      <c r="BA76" s="712"/>
      <c r="BB76" s="712"/>
      <c r="BC76" s="712"/>
      <c r="BD76" s="712"/>
      <c r="BE76" s="712"/>
      <c r="BF76" s="712"/>
      <c r="BG76" s="712"/>
      <c r="BI76" s="712"/>
      <c r="BJ76" s="712"/>
      <c r="BK76" s="712"/>
      <c r="BL76" s="712"/>
      <c r="BM76" s="712"/>
      <c r="BZ76" s="637"/>
      <c r="CI76" s="178"/>
      <c r="CJ76" s="178"/>
      <c r="CK76" s="178"/>
      <c r="CL76" s="178"/>
      <c r="CM76" s="178"/>
      <c r="CN76" s="638"/>
      <c r="CO76" s="716"/>
      <c r="CP76" s="656"/>
      <c r="CQ76" s="716"/>
      <c r="CR76" s="656"/>
      <c r="CS76" s="712"/>
      <c r="CT76" s="712"/>
      <c r="CU76" s="712"/>
      <c r="CV76" s="712"/>
      <c r="CW76" s="637"/>
      <c r="CZ76" s="702"/>
      <c r="DA76" s="674"/>
      <c r="DB76" s="674"/>
      <c r="DC76" s="674"/>
      <c r="DD76" s="674"/>
      <c r="DE76" s="674"/>
      <c r="DF76" s="674"/>
      <c r="DG76" s="674"/>
      <c r="DH76" s="675"/>
      <c r="DI76" s="675"/>
      <c r="DJ76" s="675"/>
      <c r="DK76" s="675"/>
      <c r="DL76" s="675"/>
      <c r="DM76" s="675"/>
      <c r="DN76" s="675"/>
      <c r="DO76" s="674"/>
      <c r="DP76" s="657"/>
      <c r="DQ76" s="657"/>
      <c r="DR76" s="656"/>
      <c r="DS76" s="656"/>
      <c r="DT76" s="656"/>
      <c r="DU76" s="656"/>
      <c r="DV76" s="656"/>
      <c r="DW76" s="657"/>
      <c r="DX76" s="656"/>
      <c r="DY76" s="656"/>
      <c r="DZ76" s="656"/>
      <c r="EA76" s="656"/>
      <c r="EB76" s="656"/>
      <c r="EC76" s="656"/>
      <c r="ED76" s="656"/>
      <c r="EE76" s="656"/>
      <c r="EF76" s="656"/>
      <c r="EG76" s="656"/>
      <c r="EH76" s="656"/>
      <c r="EI76" s="656"/>
      <c r="EJ76" s="656"/>
      <c r="EK76" s="656"/>
      <c r="EL76" s="656"/>
      <c r="EM76" s="656"/>
      <c r="EN76" s="656"/>
      <c r="EO76" s="656"/>
      <c r="EP76" s="656"/>
      <c r="EQ76" s="656"/>
      <c r="ER76" s="656"/>
      <c r="ES76" s="656"/>
      <c r="ET76" s="656"/>
      <c r="EU76" s="656"/>
      <c r="EV76" s="656"/>
      <c r="EW76" s="656"/>
      <c r="EX76" s="656"/>
      <c r="EY76" s="656"/>
      <c r="EZ76" s="656"/>
      <c r="FA76" s="656"/>
      <c r="FB76" s="656"/>
      <c r="FC76" s="656"/>
      <c r="FD76" s="656"/>
      <c r="FE76" s="656"/>
      <c r="FF76" s="656"/>
      <c r="FG76" s="656"/>
      <c r="FH76" s="656"/>
      <c r="FI76" s="656"/>
      <c r="FJ76" s="656"/>
      <c r="FK76" s="656"/>
      <c r="FL76" s="656"/>
      <c r="FM76" s="657"/>
      <c r="FN76" s="656"/>
      <c r="FO76" s="656"/>
      <c r="FP76" s="656"/>
      <c r="FQ76" s="656"/>
      <c r="FR76" s="657"/>
      <c r="FS76" s="656"/>
      <c r="FT76" s="656"/>
      <c r="FU76" s="656"/>
      <c r="FV76" s="656"/>
      <c r="FW76" s="656"/>
      <c r="FX76" s="701"/>
      <c r="FY76" s="701"/>
      <c r="FZ76" s="701"/>
      <c r="GA76" s="701"/>
      <c r="GB76" s="675"/>
      <c r="GC76" s="675"/>
      <c r="GD76" s="702"/>
      <c r="GE76" s="656"/>
      <c r="GF76" s="656"/>
      <c r="GG76" s="656"/>
      <c r="GH76" s="656"/>
      <c r="GI76" s="656"/>
      <c r="GJ76" s="675"/>
      <c r="GK76" s="675"/>
      <c r="GL76" s="675"/>
      <c r="GM76" s="656"/>
      <c r="GN76" s="656"/>
      <c r="GO76" s="675"/>
      <c r="GP76" s="675"/>
      <c r="GQ76" s="702"/>
      <c r="GR76" s="701"/>
      <c r="GS76" s="701"/>
      <c r="GT76" s="701"/>
      <c r="GU76" s="701"/>
      <c r="GV76" s="701"/>
      <c r="GW76" s="701"/>
      <c r="GX76" s="701"/>
      <c r="GY76" s="701"/>
      <c r="GZ76" s="701"/>
      <c r="HA76" s="701"/>
      <c r="HB76" s="701"/>
      <c r="HC76" s="657"/>
      <c r="HD76" s="701"/>
      <c r="HE76" s="701"/>
      <c r="HF76" s="701"/>
      <c r="HG76" s="701"/>
      <c r="HH76" s="701"/>
      <c r="HI76" s="701"/>
      <c r="HJ76" s="701"/>
      <c r="HK76" s="701"/>
      <c r="HL76" s="701"/>
      <c r="HM76" s="701"/>
      <c r="HN76" s="701"/>
      <c r="HO76" s="657"/>
      <c r="HP76" s="657"/>
      <c r="HQ76" s="657"/>
      <c r="HR76" s="657"/>
      <c r="HS76" s="657"/>
      <c r="HT76" s="657"/>
      <c r="HU76" s="657"/>
      <c r="HV76" s="657"/>
      <c r="HW76" s="657"/>
      <c r="HX76" s="657"/>
      <c r="HY76" s="657"/>
      <c r="HZ76" s="657"/>
      <c r="IA76" s="657"/>
      <c r="IB76" s="657"/>
      <c r="IC76" s="657"/>
      <c r="ID76" s="657"/>
      <c r="IE76" s="657"/>
      <c r="IF76" s="657"/>
      <c r="IG76" s="657"/>
      <c r="IH76" s="657"/>
      <c r="II76" s="657"/>
      <c r="IJ76" s="657"/>
      <c r="IK76" s="657"/>
      <c r="IL76" s="657"/>
      <c r="IM76" s="657"/>
      <c r="IN76" s="629"/>
      <c r="IO76" s="665"/>
      <c r="IP76" s="665"/>
      <c r="IQ76" s="684"/>
      <c r="IR76" s="665"/>
      <c r="IS76" s="666"/>
      <c r="IU76" s="634"/>
      <c r="IV76" s="635"/>
      <c r="IW76" s="634"/>
      <c r="IX76" s="634"/>
      <c r="IY76" s="634"/>
      <c r="IZ76" s="634"/>
      <c r="JA76" s="634"/>
      <c r="JB76" s="634"/>
      <c r="JC76" s="636"/>
      <c r="JD76" s="634"/>
      <c r="JV76" s="656"/>
      <c r="KF76" s="637"/>
      <c r="KG76" s="637"/>
    </row>
    <row r="77" spans="26:293" s="572" customFormat="1" ht="15.75" customHeight="1">
      <c r="Z77" s="712"/>
      <c r="AA77" s="712"/>
      <c r="AB77" s="712"/>
      <c r="AC77" s="712"/>
      <c r="AD77" s="712"/>
      <c r="AE77" s="712"/>
      <c r="AG77" s="712"/>
      <c r="AH77" s="712"/>
      <c r="AI77" s="712"/>
      <c r="AJ77" s="712"/>
      <c r="AK77" s="712"/>
      <c r="AL77" s="712"/>
      <c r="AN77" s="712"/>
      <c r="AO77" s="712"/>
      <c r="AP77" s="712"/>
      <c r="AQ77" s="712"/>
      <c r="AR77" s="712"/>
      <c r="AS77" s="712"/>
      <c r="AT77" s="712"/>
      <c r="AU77" s="712"/>
      <c r="AV77" s="712"/>
      <c r="AW77" s="712"/>
      <c r="AX77" s="712"/>
      <c r="AY77" s="712"/>
      <c r="AZ77" s="712"/>
      <c r="BA77" s="712"/>
      <c r="BB77" s="712"/>
      <c r="BC77" s="712"/>
      <c r="BD77" s="712"/>
      <c r="BE77" s="712"/>
      <c r="BF77" s="712"/>
      <c r="BG77" s="712"/>
      <c r="BI77" s="712"/>
      <c r="BJ77" s="712"/>
      <c r="BK77" s="712"/>
      <c r="BL77" s="712"/>
      <c r="BM77" s="712"/>
      <c r="BZ77" s="637"/>
      <c r="CI77" s="178"/>
      <c r="CJ77" s="178"/>
      <c r="CK77" s="178"/>
      <c r="CL77" s="178"/>
      <c r="CM77" s="178"/>
      <c r="CN77" s="638"/>
      <c r="CO77" s="716"/>
      <c r="CP77" s="656"/>
      <c r="CQ77" s="716"/>
      <c r="CR77" s="656"/>
      <c r="CS77" s="712"/>
      <c r="CT77" s="712"/>
      <c r="CU77" s="712"/>
      <c r="CV77" s="712"/>
      <c r="CW77" s="637"/>
      <c r="CZ77" s="702"/>
      <c r="DA77" s="674"/>
      <c r="DB77" s="674"/>
      <c r="DC77" s="674"/>
      <c r="DD77" s="674"/>
      <c r="DE77" s="674"/>
      <c r="DF77" s="674"/>
      <c r="DG77" s="674"/>
      <c r="DH77" s="675"/>
      <c r="DI77" s="675"/>
      <c r="DJ77" s="675"/>
      <c r="DK77" s="675"/>
      <c r="DL77" s="675"/>
      <c r="DM77" s="675"/>
      <c r="DN77" s="675"/>
      <c r="DO77" s="674"/>
      <c r="DP77" s="657"/>
      <c r="DQ77" s="657"/>
      <c r="DR77" s="656"/>
      <c r="DS77" s="656"/>
      <c r="DT77" s="656"/>
      <c r="DU77" s="656"/>
      <c r="DV77" s="656"/>
      <c r="DW77" s="657"/>
      <c r="DX77" s="656"/>
      <c r="DY77" s="656"/>
      <c r="DZ77" s="656"/>
      <c r="EA77" s="656"/>
      <c r="EB77" s="656"/>
      <c r="EC77" s="656"/>
      <c r="ED77" s="656"/>
      <c r="EE77" s="656"/>
      <c r="EF77" s="656"/>
      <c r="EG77" s="656"/>
      <c r="EH77" s="656"/>
      <c r="EI77" s="656"/>
      <c r="EJ77" s="656"/>
      <c r="EK77" s="656"/>
      <c r="EL77" s="656"/>
      <c r="EM77" s="656"/>
      <c r="EN77" s="656"/>
      <c r="EO77" s="656"/>
      <c r="EP77" s="656"/>
      <c r="EQ77" s="656"/>
      <c r="ER77" s="656"/>
      <c r="ES77" s="656"/>
      <c r="ET77" s="656"/>
      <c r="EU77" s="656"/>
      <c r="EV77" s="656"/>
      <c r="EW77" s="656"/>
      <c r="EX77" s="656"/>
      <c r="EY77" s="656"/>
      <c r="EZ77" s="656"/>
      <c r="FA77" s="656"/>
      <c r="FB77" s="656"/>
      <c r="FC77" s="656"/>
      <c r="FD77" s="656"/>
      <c r="FE77" s="656"/>
      <c r="FF77" s="656"/>
      <c r="FG77" s="656"/>
      <c r="FH77" s="656"/>
      <c r="FI77" s="656"/>
      <c r="FJ77" s="656"/>
      <c r="FK77" s="656"/>
      <c r="FL77" s="656"/>
      <c r="FM77" s="657"/>
      <c r="FN77" s="656"/>
      <c r="FO77" s="656"/>
      <c r="FP77" s="656"/>
      <c r="FQ77" s="656"/>
      <c r="FR77" s="657"/>
      <c r="FS77" s="656"/>
      <c r="FT77" s="656"/>
      <c r="FU77" s="656"/>
      <c r="FV77" s="656"/>
      <c r="FW77" s="656"/>
      <c r="FX77" s="701"/>
      <c r="FY77" s="701"/>
      <c r="FZ77" s="701"/>
      <c r="GA77" s="701"/>
      <c r="GB77" s="675"/>
      <c r="GC77" s="675"/>
      <c r="GD77" s="702"/>
      <c r="GE77" s="656"/>
      <c r="GF77" s="656"/>
      <c r="GG77" s="656"/>
      <c r="GH77" s="656"/>
      <c r="GI77" s="656"/>
      <c r="GJ77" s="675"/>
      <c r="GK77" s="675"/>
      <c r="GL77" s="675"/>
      <c r="GM77" s="656"/>
      <c r="GN77" s="656"/>
      <c r="GO77" s="675"/>
      <c r="GP77" s="675"/>
      <c r="GQ77" s="702"/>
      <c r="GR77" s="701"/>
      <c r="GS77" s="701"/>
      <c r="GT77" s="701"/>
      <c r="GU77" s="701"/>
      <c r="GV77" s="701"/>
      <c r="GW77" s="701"/>
      <c r="GX77" s="701"/>
      <c r="GY77" s="701"/>
      <c r="GZ77" s="701"/>
      <c r="HA77" s="701"/>
      <c r="HB77" s="701"/>
      <c r="HC77" s="657"/>
      <c r="HD77" s="701"/>
      <c r="HE77" s="701"/>
      <c r="HF77" s="701"/>
      <c r="HG77" s="701"/>
      <c r="HH77" s="701"/>
      <c r="HI77" s="701"/>
      <c r="HJ77" s="701"/>
      <c r="HK77" s="701"/>
      <c r="HL77" s="701"/>
      <c r="HM77" s="701"/>
      <c r="HN77" s="701"/>
      <c r="HO77" s="657"/>
      <c r="HP77" s="657"/>
      <c r="HQ77" s="657"/>
      <c r="HR77" s="657"/>
      <c r="HS77" s="657"/>
      <c r="HT77" s="657"/>
      <c r="HU77" s="657"/>
      <c r="HV77" s="657"/>
      <c r="HW77" s="657"/>
      <c r="HX77" s="657"/>
      <c r="HY77" s="657"/>
      <c r="HZ77" s="657"/>
      <c r="IA77" s="657"/>
      <c r="IB77" s="657"/>
      <c r="IC77" s="657"/>
      <c r="ID77" s="657"/>
      <c r="IE77" s="657"/>
      <c r="IF77" s="657"/>
      <c r="IG77" s="657"/>
      <c r="IH77" s="657"/>
      <c r="II77" s="657"/>
      <c r="IJ77" s="657"/>
      <c r="IK77" s="657"/>
      <c r="IL77" s="657"/>
      <c r="IM77" s="657"/>
      <c r="IN77" s="629"/>
      <c r="IO77" s="665"/>
      <c r="IP77" s="665"/>
      <c r="IQ77" s="684"/>
      <c r="IR77" s="665"/>
      <c r="IS77" s="666"/>
      <c r="IU77" s="634"/>
      <c r="IV77" s="635"/>
      <c r="IW77" s="634"/>
      <c r="IX77" s="634"/>
      <c r="IY77" s="634"/>
      <c r="IZ77" s="634"/>
      <c r="JA77" s="634"/>
      <c r="JB77" s="634"/>
      <c r="JC77" s="636"/>
      <c r="JD77" s="634"/>
      <c r="JV77" s="656"/>
      <c r="KF77" s="637"/>
      <c r="KG77" s="637"/>
    </row>
    <row r="78" spans="26:293" s="572" customFormat="1" ht="15.75" customHeight="1">
      <c r="Z78" s="712"/>
      <c r="AA78" s="712"/>
      <c r="AB78" s="712"/>
      <c r="AC78" s="712"/>
      <c r="AD78" s="712"/>
      <c r="AE78" s="712"/>
      <c r="AG78" s="712"/>
      <c r="AH78" s="712"/>
      <c r="AI78" s="712"/>
      <c r="AJ78" s="712"/>
      <c r="AK78" s="712"/>
      <c r="AL78" s="712"/>
      <c r="AN78" s="712"/>
      <c r="AO78" s="712"/>
      <c r="AP78" s="712"/>
      <c r="AQ78" s="712"/>
      <c r="AR78" s="712"/>
      <c r="AS78" s="712"/>
      <c r="AT78" s="712"/>
      <c r="AU78" s="712"/>
      <c r="AV78" s="712"/>
      <c r="AW78" s="712"/>
      <c r="AX78" s="712"/>
      <c r="AY78" s="712"/>
      <c r="AZ78" s="712"/>
      <c r="BA78" s="712"/>
      <c r="BB78" s="712"/>
      <c r="BC78" s="712"/>
      <c r="BD78" s="712"/>
      <c r="BE78" s="712"/>
      <c r="BF78" s="712"/>
      <c r="BG78" s="712"/>
      <c r="BI78" s="712"/>
      <c r="BJ78" s="712"/>
      <c r="BK78" s="712"/>
      <c r="BL78" s="712"/>
      <c r="BM78" s="712"/>
      <c r="BZ78" s="637"/>
      <c r="CI78" s="178"/>
      <c r="CJ78" s="178"/>
      <c r="CK78" s="178"/>
      <c r="CL78" s="178"/>
      <c r="CM78" s="178"/>
      <c r="CN78" s="638"/>
      <c r="CO78" s="716"/>
      <c r="CP78" s="656"/>
      <c r="CQ78" s="716"/>
      <c r="CR78" s="656"/>
      <c r="CS78" s="712"/>
      <c r="CT78" s="712"/>
      <c r="CU78" s="712"/>
      <c r="CV78" s="712"/>
      <c r="CW78" s="637"/>
      <c r="DQ78" s="712"/>
      <c r="DR78" s="712"/>
      <c r="DS78" s="712"/>
      <c r="DT78" s="712"/>
      <c r="DU78" s="712"/>
      <c r="DV78" s="712"/>
      <c r="DX78" s="712"/>
      <c r="DY78" s="712"/>
      <c r="DZ78" s="712"/>
      <c r="EA78" s="712"/>
      <c r="EB78" s="712"/>
      <c r="EC78" s="712"/>
      <c r="ED78" s="656"/>
      <c r="EE78" s="656"/>
      <c r="EF78" s="656"/>
      <c r="EG78" s="656"/>
      <c r="EH78" s="656"/>
      <c r="EI78" s="656"/>
      <c r="EJ78" s="656"/>
      <c r="EK78" s="656"/>
      <c r="EL78" s="656"/>
      <c r="EM78" s="656"/>
      <c r="EN78" s="656"/>
      <c r="EO78" s="656"/>
      <c r="EP78" s="656"/>
      <c r="EQ78" s="656"/>
      <c r="ER78" s="656"/>
      <c r="ES78" s="656"/>
      <c r="ET78" s="656"/>
      <c r="EU78" s="656"/>
      <c r="EV78" s="656"/>
      <c r="EW78" s="656"/>
      <c r="EX78" s="656"/>
      <c r="EY78" s="656"/>
      <c r="EZ78" s="656"/>
      <c r="FA78" s="656"/>
      <c r="FB78" s="656"/>
      <c r="FC78" s="656"/>
      <c r="FD78" s="656"/>
      <c r="FE78" s="656"/>
      <c r="FF78" s="656"/>
      <c r="FG78" s="656"/>
      <c r="FH78" s="656"/>
      <c r="FI78" s="656"/>
      <c r="FJ78" s="656"/>
      <c r="FK78" s="656"/>
      <c r="FL78" s="656"/>
      <c r="FN78" s="712"/>
      <c r="FO78" s="712"/>
      <c r="FP78" s="712"/>
      <c r="FQ78" s="712"/>
      <c r="FS78" s="638"/>
      <c r="FT78" s="638"/>
      <c r="FU78" s="638"/>
      <c r="FV78" s="638"/>
      <c r="FW78" s="638"/>
      <c r="FX78" s="638"/>
      <c r="FY78" s="638"/>
      <c r="GD78" s="637"/>
      <c r="GQ78" s="637"/>
      <c r="GR78" s="638"/>
      <c r="GS78" s="638"/>
      <c r="GT78" s="638"/>
      <c r="GU78" s="638"/>
      <c r="GV78" s="638"/>
      <c r="GY78" s="571"/>
      <c r="GZ78" s="571"/>
      <c r="HD78" s="712"/>
      <c r="HE78" s="712"/>
      <c r="HF78" s="712"/>
      <c r="HG78" s="712"/>
      <c r="HH78" s="712"/>
      <c r="HO78" s="657"/>
      <c r="HP78" s="657"/>
      <c r="HQ78" s="657"/>
      <c r="HR78" s="657"/>
      <c r="HS78" s="657"/>
      <c r="HT78" s="657"/>
      <c r="HU78" s="657"/>
      <c r="HV78" s="657"/>
      <c r="HW78" s="657"/>
      <c r="HX78" s="657"/>
      <c r="HY78" s="657"/>
      <c r="HZ78" s="657"/>
      <c r="IA78" s="657"/>
      <c r="IB78" s="657"/>
      <c r="IC78" s="657"/>
      <c r="ID78" s="657"/>
      <c r="IE78" s="657"/>
      <c r="IF78" s="657"/>
      <c r="IG78" s="657"/>
      <c r="IH78" s="657"/>
      <c r="II78" s="657"/>
      <c r="IJ78" s="657"/>
      <c r="IK78" s="657"/>
      <c r="IL78" s="657"/>
      <c r="IM78" s="657"/>
      <c r="IN78" s="719"/>
      <c r="IO78" s="684"/>
      <c r="IP78" s="684"/>
      <c r="IQ78" s="684"/>
      <c r="IR78" s="684"/>
      <c r="IS78" s="720"/>
      <c r="IU78" s="634"/>
      <c r="IV78" s="635"/>
      <c r="IW78" s="634"/>
      <c r="IX78" s="634"/>
      <c r="IY78" s="634"/>
      <c r="IZ78" s="634"/>
      <c r="JA78" s="634"/>
      <c r="JB78" s="634"/>
      <c r="JC78" s="636"/>
      <c r="JD78" s="634"/>
      <c r="JV78" s="656"/>
      <c r="KF78" s="637"/>
      <c r="KG78" s="637"/>
    </row>
    <row r="79" spans="26:293" s="572" customFormat="1" ht="15.75" customHeight="1">
      <c r="Z79" s="712"/>
      <c r="AA79" s="712"/>
      <c r="AB79" s="712"/>
      <c r="AC79" s="712"/>
      <c r="AD79" s="712"/>
      <c r="AE79" s="712"/>
      <c r="AG79" s="712"/>
      <c r="AH79" s="712"/>
      <c r="AI79" s="712"/>
      <c r="AJ79" s="712"/>
      <c r="AK79" s="712"/>
      <c r="AL79" s="712"/>
      <c r="AN79" s="712"/>
      <c r="AO79" s="712"/>
      <c r="AP79" s="712"/>
      <c r="AQ79" s="712"/>
      <c r="AR79" s="712"/>
      <c r="AS79" s="712"/>
      <c r="AT79" s="712"/>
      <c r="AU79" s="712"/>
      <c r="AV79" s="712"/>
      <c r="AW79" s="712"/>
      <c r="AX79" s="712"/>
      <c r="AY79" s="712"/>
      <c r="AZ79" s="712"/>
      <c r="BA79" s="712"/>
      <c r="BB79" s="712"/>
      <c r="BC79" s="712"/>
      <c r="BD79" s="712"/>
      <c r="BE79" s="712"/>
      <c r="BF79" s="712"/>
      <c r="BG79" s="712"/>
      <c r="BI79" s="712"/>
      <c r="BJ79" s="712"/>
      <c r="BK79" s="712"/>
      <c r="BL79" s="712"/>
      <c r="BM79" s="712"/>
      <c r="BZ79" s="637"/>
      <c r="CI79" s="178"/>
      <c r="CJ79" s="178"/>
      <c r="CK79" s="178"/>
      <c r="CL79" s="178"/>
      <c r="CM79" s="178"/>
      <c r="CN79" s="638"/>
      <c r="CO79" s="716"/>
      <c r="CP79" s="656"/>
      <c r="CQ79" s="716"/>
      <c r="CR79" s="656"/>
      <c r="CS79" s="712"/>
      <c r="CT79" s="712"/>
      <c r="CU79" s="712"/>
      <c r="CV79" s="712"/>
      <c r="CW79" s="637"/>
      <c r="DQ79" s="712"/>
      <c r="DR79" s="712"/>
      <c r="DS79" s="712"/>
      <c r="DT79" s="712"/>
      <c r="DU79" s="712"/>
      <c r="DV79" s="712"/>
      <c r="DX79" s="712"/>
      <c r="DY79" s="712"/>
      <c r="DZ79" s="712"/>
      <c r="EA79" s="712"/>
      <c r="EB79" s="712"/>
      <c r="EC79" s="712"/>
      <c r="ED79" s="656"/>
      <c r="EE79" s="656"/>
      <c r="EF79" s="656"/>
      <c r="EG79" s="656"/>
      <c r="EH79" s="656"/>
      <c r="EI79" s="656"/>
      <c r="EJ79" s="656"/>
      <c r="EK79" s="656"/>
      <c r="EL79" s="656"/>
      <c r="EM79" s="656"/>
      <c r="EN79" s="656"/>
      <c r="EO79" s="656"/>
      <c r="EP79" s="656"/>
      <c r="EQ79" s="656"/>
      <c r="ER79" s="656"/>
      <c r="ES79" s="656"/>
      <c r="ET79" s="656"/>
      <c r="EU79" s="656"/>
      <c r="EV79" s="656"/>
      <c r="EW79" s="656"/>
      <c r="EX79" s="656"/>
      <c r="EY79" s="656"/>
      <c r="EZ79" s="656"/>
      <c r="FA79" s="656"/>
      <c r="FB79" s="656"/>
      <c r="FC79" s="656"/>
      <c r="FD79" s="656"/>
      <c r="FE79" s="656"/>
      <c r="FF79" s="656"/>
      <c r="FG79" s="656"/>
      <c r="FH79" s="656"/>
      <c r="FI79" s="656"/>
      <c r="FJ79" s="656"/>
      <c r="FK79" s="656"/>
      <c r="FL79" s="656"/>
      <c r="FN79" s="712"/>
      <c r="FO79" s="712"/>
      <c r="FP79" s="712"/>
      <c r="FQ79" s="712"/>
      <c r="FS79" s="638"/>
      <c r="FT79" s="638"/>
      <c r="FU79" s="638"/>
      <c r="FV79" s="638"/>
      <c r="FW79" s="638"/>
      <c r="FX79" s="638"/>
      <c r="FY79" s="638"/>
      <c r="GD79" s="637"/>
      <c r="GQ79" s="637"/>
      <c r="GR79" s="638"/>
      <c r="GS79" s="638"/>
      <c r="GT79" s="638"/>
      <c r="GU79" s="638"/>
      <c r="GV79" s="638"/>
      <c r="GY79" s="571"/>
      <c r="GZ79" s="571"/>
      <c r="HD79" s="712"/>
      <c r="HE79" s="712"/>
      <c r="HF79" s="712"/>
      <c r="HG79" s="712"/>
      <c r="HH79" s="712"/>
      <c r="HO79" s="657"/>
      <c r="HP79" s="657"/>
      <c r="HQ79" s="657"/>
      <c r="HR79" s="657"/>
      <c r="HS79" s="657"/>
      <c r="HT79" s="657"/>
      <c r="HU79" s="657"/>
      <c r="HV79" s="657"/>
      <c r="HW79" s="657"/>
      <c r="HX79" s="657"/>
      <c r="HY79" s="657"/>
      <c r="HZ79" s="657"/>
      <c r="IA79" s="657"/>
      <c r="IB79" s="657"/>
      <c r="IC79" s="657"/>
      <c r="ID79" s="657"/>
      <c r="IE79" s="657"/>
      <c r="IF79" s="657"/>
      <c r="IG79" s="657"/>
      <c r="IH79" s="657"/>
      <c r="II79" s="657"/>
      <c r="IJ79" s="657"/>
      <c r="IK79" s="657"/>
      <c r="IL79" s="657"/>
      <c r="IM79" s="657"/>
      <c r="IN79" s="719"/>
      <c r="IO79" s="684"/>
      <c r="IP79" s="684"/>
      <c r="IQ79" s="684"/>
      <c r="IR79" s="684"/>
      <c r="IS79" s="720"/>
      <c r="IU79" s="634"/>
      <c r="IV79" s="635"/>
      <c r="IW79" s="634"/>
      <c r="IX79" s="634"/>
      <c r="IY79" s="634"/>
      <c r="IZ79" s="634"/>
      <c r="JA79" s="634"/>
      <c r="JB79" s="634"/>
      <c r="JC79" s="636"/>
      <c r="JD79" s="634"/>
      <c r="JV79" s="712"/>
      <c r="KF79" s="637"/>
      <c r="KG79" s="637"/>
    </row>
    <row r="80" spans="26:293" s="572" customFormat="1" ht="15.75" customHeight="1">
      <c r="Z80" s="712"/>
      <c r="AA80" s="712"/>
      <c r="AB80" s="712"/>
      <c r="AC80" s="712"/>
      <c r="AD80" s="712"/>
      <c r="AE80" s="712"/>
      <c r="AG80" s="712"/>
      <c r="AH80" s="712"/>
      <c r="AI80" s="712"/>
      <c r="AJ80" s="712"/>
      <c r="AK80" s="712"/>
      <c r="AL80" s="712"/>
      <c r="AN80" s="712"/>
      <c r="AO80" s="712"/>
      <c r="AP80" s="712"/>
      <c r="AQ80" s="712"/>
      <c r="AR80" s="712"/>
      <c r="AS80" s="712"/>
      <c r="AT80" s="712"/>
      <c r="AU80" s="712"/>
      <c r="AV80" s="712"/>
      <c r="AW80" s="712"/>
      <c r="AX80" s="712"/>
      <c r="AY80" s="712"/>
      <c r="AZ80" s="712"/>
      <c r="BA80" s="712"/>
      <c r="BB80" s="712"/>
      <c r="BC80" s="712"/>
      <c r="BD80" s="712"/>
      <c r="BE80" s="712"/>
      <c r="BF80" s="712"/>
      <c r="BG80" s="712"/>
      <c r="BI80" s="712"/>
      <c r="BJ80" s="712"/>
      <c r="BK80" s="712"/>
      <c r="BL80" s="712"/>
      <c r="BM80" s="712"/>
      <c r="BZ80" s="637"/>
      <c r="CI80" s="178"/>
      <c r="CJ80" s="178"/>
      <c r="CK80" s="178"/>
      <c r="CL80" s="178"/>
      <c r="CM80" s="178"/>
      <c r="CN80" s="638"/>
      <c r="CO80" s="716"/>
      <c r="CP80" s="656"/>
      <c r="CQ80" s="716"/>
      <c r="CR80" s="656"/>
      <c r="CS80" s="712"/>
      <c r="CT80" s="712"/>
      <c r="CU80" s="712"/>
      <c r="CV80" s="712"/>
      <c r="CW80" s="637"/>
      <c r="DQ80" s="712"/>
      <c r="DR80" s="712"/>
      <c r="DS80" s="712"/>
      <c r="DT80" s="712"/>
      <c r="DU80" s="712"/>
      <c r="DV80" s="712"/>
      <c r="DX80" s="712"/>
      <c r="DY80" s="712"/>
      <c r="DZ80" s="712"/>
      <c r="EA80" s="712"/>
      <c r="EB80" s="712"/>
      <c r="EC80" s="712"/>
      <c r="EE80" s="712"/>
      <c r="EF80" s="712"/>
      <c r="EG80" s="712"/>
      <c r="EH80" s="712"/>
      <c r="EI80" s="712"/>
      <c r="EJ80" s="712"/>
      <c r="EK80" s="712"/>
      <c r="EL80" s="712"/>
      <c r="EM80" s="712"/>
      <c r="EN80" s="712"/>
      <c r="EO80" s="712"/>
      <c r="EP80" s="712"/>
      <c r="EQ80" s="712"/>
      <c r="ER80" s="712"/>
      <c r="ES80" s="712"/>
      <c r="ET80" s="712"/>
      <c r="EU80" s="712"/>
      <c r="EV80" s="712"/>
      <c r="EW80" s="712"/>
      <c r="EX80" s="712"/>
      <c r="EY80" s="712"/>
      <c r="EZ80" s="712"/>
      <c r="FA80" s="712"/>
      <c r="FB80" s="712"/>
      <c r="FC80" s="712"/>
      <c r="FD80" s="712"/>
      <c r="FE80" s="712"/>
      <c r="FF80" s="712"/>
      <c r="FG80" s="712"/>
      <c r="FH80" s="712"/>
      <c r="FI80" s="712"/>
      <c r="FJ80" s="712"/>
      <c r="FK80" s="712"/>
      <c r="FL80" s="712"/>
      <c r="FN80" s="712"/>
      <c r="FO80" s="712"/>
      <c r="FP80" s="712"/>
      <c r="FQ80" s="712"/>
      <c r="FS80" s="638"/>
      <c r="FT80" s="638"/>
      <c r="FU80" s="638"/>
      <c r="FV80" s="638"/>
      <c r="FW80" s="638"/>
      <c r="FX80" s="638"/>
      <c r="FY80" s="638"/>
      <c r="GD80" s="637"/>
      <c r="GQ80" s="637"/>
      <c r="GR80" s="638"/>
      <c r="GS80" s="638"/>
      <c r="GT80" s="638"/>
      <c r="GU80" s="638"/>
      <c r="GV80" s="638"/>
      <c r="GY80" s="571"/>
      <c r="GZ80" s="571"/>
      <c r="HD80" s="712"/>
      <c r="HE80" s="712"/>
      <c r="HF80" s="712"/>
      <c r="HG80" s="712"/>
      <c r="HH80" s="712"/>
      <c r="HO80" s="657"/>
      <c r="HP80" s="657"/>
      <c r="HQ80" s="657"/>
      <c r="HR80" s="657"/>
      <c r="HS80" s="657"/>
      <c r="HT80" s="657"/>
      <c r="HU80" s="657"/>
      <c r="HV80" s="657"/>
      <c r="HW80" s="657"/>
      <c r="HX80" s="657"/>
      <c r="HY80" s="657"/>
      <c r="HZ80" s="657"/>
      <c r="IA80" s="657"/>
      <c r="IB80" s="657"/>
      <c r="IC80" s="657"/>
      <c r="ID80" s="657"/>
      <c r="IE80" s="657"/>
      <c r="IF80" s="657"/>
      <c r="IG80" s="657"/>
      <c r="IH80" s="657"/>
      <c r="II80" s="657"/>
      <c r="IJ80" s="657"/>
      <c r="IK80" s="657"/>
      <c r="IL80" s="657"/>
      <c r="IM80" s="657"/>
      <c r="IN80" s="719"/>
      <c r="IO80" s="684"/>
      <c r="IP80" s="684"/>
      <c r="IQ80" s="684"/>
      <c r="IR80" s="684"/>
      <c r="IS80" s="720"/>
      <c r="IU80" s="634"/>
      <c r="IV80" s="635"/>
      <c r="IW80" s="634"/>
      <c r="IX80" s="634"/>
      <c r="IY80" s="634"/>
      <c r="IZ80" s="634"/>
      <c r="JA80" s="634"/>
      <c r="JB80" s="634"/>
      <c r="JC80" s="636"/>
      <c r="JD80" s="634"/>
      <c r="JV80" s="712"/>
      <c r="KF80" s="637"/>
      <c r="KG80" s="637"/>
    </row>
    <row r="81" spans="13:293" s="572" customFormat="1" ht="15.75" customHeight="1">
      <c r="Z81" s="712"/>
      <c r="AA81" s="712"/>
      <c r="AB81" s="712"/>
      <c r="AC81" s="712"/>
      <c r="AD81" s="712"/>
      <c r="AE81" s="712"/>
      <c r="AG81" s="712"/>
      <c r="AH81" s="712"/>
      <c r="AI81" s="712"/>
      <c r="AJ81" s="712"/>
      <c r="AK81" s="712"/>
      <c r="AL81" s="712"/>
      <c r="AN81" s="712"/>
      <c r="AO81" s="712"/>
      <c r="AP81" s="712"/>
      <c r="AQ81" s="712"/>
      <c r="AR81" s="712"/>
      <c r="AS81" s="712"/>
      <c r="AT81" s="712"/>
      <c r="AU81" s="712"/>
      <c r="AV81" s="712"/>
      <c r="AW81" s="712"/>
      <c r="AX81" s="712"/>
      <c r="AY81" s="712"/>
      <c r="AZ81" s="712"/>
      <c r="BA81" s="712"/>
      <c r="BB81" s="712"/>
      <c r="BC81" s="712"/>
      <c r="BD81" s="712"/>
      <c r="BE81" s="712"/>
      <c r="BF81" s="712"/>
      <c r="BG81" s="712"/>
      <c r="BI81" s="712"/>
      <c r="BJ81" s="712"/>
      <c r="BK81" s="712"/>
      <c r="BL81" s="712"/>
      <c r="BM81" s="712"/>
      <c r="BZ81" s="637"/>
      <c r="CI81" s="178"/>
      <c r="CJ81" s="178"/>
      <c r="CK81" s="178"/>
      <c r="CL81" s="178"/>
      <c r="CM81" s="178"/>
      <c r="CN81" s="638"/>
      <c r="CO81" s="716"/>
      <c r="CP81" s="656"/>
      <c r="CQ81" s="716"/>
      <c r="CR81" s="656"/>
      <c r="CS81" s="712"/>
      <c r="CT81" s="712"/>
      <c r="CU81" s="712"/>
      <c r="CV81" s="712"/>
      <c r="CW81" s="637"/>
      <c r="DQ81" s="712"/>
      <c r="DR81" s="712"/>
      <c r="DS81" s="712"/>
      <c r="DT81" s="712"/>
      <c r="DU81" s="712"/>
      <c r="DV81" s="712"/>
      <c r="DX81" s="712"/>
      <c r="DY81" s="712"/>
      <c r="DZ81" s="712"/>
      <c r="EA81" s="712"/>
      <c r="EB81" s="712"/>
      <c r="EC81" s="712"/>
      <c r="EE81" s="712"/>
      <c r="EF81" s="712"/>
      <c r="EG81" s="712"/>
      <c r="EH81" s="712"/>
      <c r="EI81" s="712"/>
      <c r="EJ81" s="712"/>
      <c r="EK81" s="712"/>
      <c r="EL81" s="712"/>
      <c r="EM81" s="712"/>
      <c r="EN81" s="712"/>
      <c r="EO81" s="712"/>
      <c r="EP81" s="712"/>
      <c r="EQ81" s="712"/>
      <c r="ER81" s="712"/>
      <c r="ES81" s="712"/>
      <c r="ET81" s="712"/>
      <c r="EU81" s="712"/>
      <c r="EV81" s="712"/>
      <c r="EW81" s="712"/>
      <c r="EX81" s="712"/>
      <c r="EY81" s="712"/>
      <c r="EZ81" s="712"/>
      <c r="FA81" s="712"/>
      <c r="FB81" s="712"/>
      <c r="FC81" s="712"/>
      <c r="FD81" s="712"/>
      <c r="FE81" s="712"/>
      <c r="FF81" s="712"/>
      <c r="FG81" s="712"/>
      <c r="FH81" s="712"/>
      <c r="FI81" s="712"/>
      <c r="FJ81" s="712"/>
      <c r="FK81" s="712"/>
      <c r="FL81" s="712"/>
      <c r="FN81" s="712"/>
      <c r="FO81" s="712"/>
      <c r="FP81" s="712"/>
      <c r="FQ81" s="712"/>
      <c r="FS81" s="638"/>
      <c r="FT81" s="638"/>
      <c r="FU81" s="638"/>
      <c r="FV81" s="638"/>
      <c r="FW81" s="638"/>
      <c r="FX81" s="638"/>
      <c r="FY81" s="638"/>
      <c r="GD81" s="637"/>
      <c r="GQ81" s="637"/>
      <c r="GR81" s="638"/>
      <c r="GS81" s="638"/>
      <c r="GT81" s="638"/>
      <c r="GU81" s="638"/>
      <c r="GV81" s="638"/>
      <c r="GY81" s="571"/>
      <c r="GZ81" s="571"/>
      <c r="HD81" s="712"/>
      <c r="HE81" s="712"/>
      <c r="HF81" s="712"/>
      <c r="HG81" s="712"/>
      <c r="HH81" s="712"/>
      <c r="HO81" s="657"/>
      <c r="HP81" s="657"/>
      <c r="HQ81" s="657"/>
      <c r="HR81" s="657"/>
      <c r="HS81" s="657"/>
      <c r="HT81" s="657"/>
      <c r="HU81" s="657"/>
      <c r="HV81" s="657"/>
      <c r="HW81" s="657"/>
      <c r="HX81" s="657"/>
      <c r="HY81" s="657"/>
      <c r="HZ81" s="657"/>
      <c r="IA81" s="657"/>
      <c r="IB81" s="657"/>
      <c r="IC81" s="657"/>
      <c r="ID81" s="657"/>
      <c r="IE81" s="657"/>
      <c r="IF81" s="657"/>
      <c r="IG81" s="657"/>
      <c r="IH81" s="657"/>
      <c r="II81" s="657"/>
      <c r="IJ81" s="657"/>
      <c r="IK81" s="657"/>
      <c r="IL81" s="657"/>
      <c r="IM81" s="657"/>
      <c r="IN81" s="719"/>
      <c r="IO81" s="684"/>
      <c r="IP81" s="684"/>
      <c r="IQ81" s="684"/>
      <c r="IR81" s="684"/>
      <c r="IS81" s="720"/>
      <c r="IU81" s="634"/>
      <c r="IV81" s="635"/>
      <c r="IW81" s="634"/>
      <c r="IX81" s="634"/>
      <c r="IY81" s="634"/>
      <c r="IZ81" s="634"/>
      <c r="JA81" s="634"/>
      <c r="JB81" s="634"/>
      <c r="JC81" s="636"/>
      <c r="JD81" s="634"/>
      <c r="JV81" s="712"/>
      <c r="KF81" s="637"/>
      <c r="KG81" s="637"/>
    </row>
    <row r="82" spans="13:293" s="572" customFormat="1" ht="15.75" customHeight="1">
      <c r="Z82" s="712"/>
      <c r="AA82" s="712"/>
      <c r="AB82" s="712"/>
      <c r="AC82" s="712"/>
      <c r="AD82" s="712"/>
      <c r="AE82" s="712"/>
      <c r="AG82" s="712"/>
      <c r="AH82" s="712"/>
      <c r="AI82" s="712"/>
      <c r="AJ82" s="712"/>
      <c r="AK82" s="712"/>
      <c r="AL82" s="712"/>
      <c r="AN82" s="712"/>
      <c r="AO82" s="712"/>
      <c r="AP82" s="712"/>
      <c r="AQ82" s="712"/>
      <c r="AR82" s="712"/>
      <c r="AS82" s="712"/>
      <c r="AT82" s="712"/>
      <c r="AU82" s="712"/>
      <c r="AV82" s="712"/>
      <c r="AW82" s="712"/>
      <c r="AX82" s="712"/>
      <c r="AY82" s="712"/>
      <c r="AZ82" s="712"/>
      <c r="BA82" s="712"/>
      <c r="BB82" s="712"/>
      <c r="BC82" s="712"/>
      <c r="BD82" s="712"/>
      <c r="BE82" s="712"/>
      <c r="BF82" s="712"/>
      <c r="BG82" s="712"/>
      <c r="BI82" s="712"/>
      <c r="BJ82" s="712"/>
      <c r="BK82" s="712"/>
      <c r="BL82" s="712"/>
      <c r="BM82" s="712"/>
      <c r="BZ82" s="637"/>
      <c r="CI82" s="178"/>
      <c r="CJ82" s="178"/>
      <c r="CK82" s="178"/>
      <c r="CL82" s="178"/>
      <c r="CM82" s="178"/>
      <c r="CN82" s="638"/>
      <c r="CO82" s="716"/>
      <c r="CP82" s="656"/>
      <c r="CQ82" s="716"/>
      <c r="CR82" s="656"/>
      <c r="CS82" s="712"/>
      <c r="CT82" s="712"/>
      <c r="CU82" s="712"/>
      <c r="CV82" s="712"/>
      <c r="CW82" s="637"/>
      <c r="DQ82" s="712"/>
      <c r="DR82" s="712"/>
      <c r="DS82" s="712"/>
      <c r="DT82" s="712"/>
      <c r="DU82" s="712"/>
      <c r="DV82" s="712"/>
      <c r="DX82" s="712"/>
      <c r="DY82" s="712"/>
      <c r="DZ82" s="712"/>
      <c r="EA82" s="712"/>
      <c r="EB82" s="712"/>
      <c r="EC82" s="712"/>
      <c r="EE82" s="712"/>
      <c r="EF82" s="712"/>
      <c r="EG82" s="712"/>
      <c r="EH82" s="712"/>
      <c r="EI82" s="712"/>
      <c r="EJ82" s="712"/>
      <c r="EK82" s="712"/>
      <c r="EL82" s="712"/>
      <c r="EM82" s="712"/>
      <c r="EN82" s="712"/>
      <c r="EO82" s="712"/>
      <c r="EP82" s="712"/>
      <c r="EQ82" s="712"/>
      <c r="ER82" s="712"/>
      <c r="ES82" s="712"/>
      <c r="ET82" s="712"/>
      <c r="EU82" s="712"/>
      <c r="EV82" s="712"/>
      <c r="EW82" s="712"/>
      <c r="EX82" s="712"/>
      <c r="EY82" s="712"/>
      <c r="EZ82" s="712"/>
      <c r="FA82" s="712"/>
      <c r="FB82" s="712"/>
      <c r="FC82" s="712"/>
      <c r="FD82" s="712"/>
      <c r="FE82" s="712"/>
      <c r="FF82" s="712"/>
      <c r="FG82" s="712"/>
      <c r="FH82" s="712"/>
      <c r="FI82" s="712"/>
      <c r="FJ82" s="712"/>
      <c r="FK82" s="712"/>
      <c r="FL82" s="712"/>
      <c r="FN82" s="712"/>
      <c r="FO82" s="712"/>
      <c r="FP82" s="712"/>
      <c r="FQ82" s="712"/>
      <c r="FS82" s="638"/>
      <c r="FT82" s="638"/>
      <c r="FU82" s="638"/>
      <c r="FV82" s="638"/>
      <c r="FW82" s="638"/>
      <c r="FX82" s="638"/>
      <c r="FY82" s="638"/>
      <c r="GD82" s="637"/>
      <c r="GQ82" s="637"/>
      <c r="GR82" s="638"/>
      <c r="GS82" s="638"/>
      <c r="GT82" s="638"/>
      <c r="GU82" s="638"/>
      <c r="GV82" s="638"/>
      <c r="GY82" s="571"/>
      <c r="GZ82" s="571"/>
      <c r="HD82" s="712"/>
      <c r="HE82" s="712"/>
      <c r="HF82" s="712"/>
      <c r="HG82" s="712"/>
      <c r="HH82" s="712"/>
      <c r="HO82" s="657"/>
      <c r="HP82" s="657"/>
      <c r="HQ82" s="657"/>
      <c r="HR82" s="657"/>
      <c r="HS82" s="657"/>
      <c r="HT82" s="657"/>
      <c r="HU82" s="657"/>
      <c r="HV82" s="657"/>
      <c r="HW82" s="657"/>
      <c r="HX82" s="657"/>
      <c r="HY82" s="657"/>
      <c r="HZ82" s="657"/>
      <c r="IA82" s="657"/>
      <c r="IB82" s="657"/>
      <c r="IC82" s="657"/>
      <c r="ID82" s="657"/>
      <c r="IE82" s="657"/>
      <c r="IF82" s="657"/>
      <c r="IG82" s="657"/>
      <c r="IH82" s="657"/>
      <c r="II82" s="657"/>
      <c r="IJ82" s="657"/>
      <c r="IK82" s="657"/>
      <c r="IL82" s="657"/>
      <c r="IM82" s="657"/>
      <c r="IN82" s="719"/>
      <c r="IO82" s="684"/>
      <c r="IP82" s="684"/>
      <c r="IQ82" s="684"/>
      <c r="IR82" s="684"/>
      <c r="IS82" s="720"/>
      <c r="IU82" s="634"/>
      <c r="IV82" s="635"/>
      <c r="IW82" s="634"/>
      <c r="IX82" s="634"/>
      <c r="IY82" s="634"/>
      <c r="IZ82" s="634"/>
      <c r="JA82" s="634"/>
      <c r="JB82" s="634"/>
      <c r="JC82" s="636"/>
      <c r="JD82" s="634"/>
      <c r="JV82" s="712"/>
      <c r="KF82" s="637"/>
      <c r="KG82" s="637"/>
    </row>
    <row r="83" spans="13:293" s="572" customFormat="1" ht="15.75" customHeight="1">
      <c r="Z83" s="712"/>
      <c r="AA83" s="712"/>
      <c r="AB83" s="712"/>
      <c r="AC83" s="712"/>
      <c r="AD83" s="712"/>
      <c r="AE83" s="712"/>
      <c r="AG83" s="712"/>
      <c r="AH83" s="712"/>
      <c r="AI83" s="712"/>
      <c r="AJ83" s="712"/>
      <c r="AK83" s="712"/>
      <c r="AL83" s="712"/>
      <c r="AN83" s="712"/>
      <c r="AO83" s="712"/>
      <c r="AP83" s="712"/>
      <c r="AQ83" s="712"/>
      <c r="AR83" s="712"/>
      <c r="AS83" s="712"/>
      <c r="AT83" s="712"/>
      <c r="AU83" s="712"/>
      <c r="AV83" s="712"/>
      <c r="AW83" s="712"/>
      <c r="AX83" s="712"/>
      <c r="AY83" s="712"/>
      <c r="AZ83" s="712"/>
      <c r="BA83" s="712"/>
      <c r="BB83" s="712"/>
      <c r="BC83" s="712"/>
      <c r="BD83" s="712"/>
      <c r="BE83" s="712"/>
      <c r="BF83" s="712"/>
      <c r="BG83" s="712"/>
      <c r="BI83" s="712"/>
      <c r="BJ83" s="712"/>
      <c r="BK83" s="712"/>
      <c r="BL83" s="712"/>
      <c r="BM83" s="712"/>
      <c r="BZ83" s="637"/>
      <c r="CI83" s="178"/>
      <c r="CJ83" s="178"/>
      <c r="CK83" s="178"/>
      <c r="CL83" s="178"/>
      <c r="CM83" s="178"/>
      <c r="CN83" s="638"/>
      <c r="CO83" s="716"/>
      <c r="CP83" s="656"/>
      <c r="CQ83" s="716"/>
      <c r="CR83" s="656"/>
      <c r="CS83" s="712"/>
      <c r="CT83" s="712"/>
      <c r="CU83" s="712"/>
      <c r="CV83" s="712"/>
      <c r="CW83" s="637"/>
      <c r="DQ83" s="712"/>
      <c r="DR83" s="712"/>
      <c r="DS83" s="712"/>
      <c r="DT83" s="712"/>
      <c r="DU83" s="712"/>
      <c r="DV83" s="712"/>
      <c r="DX83" s="712"/>
      <c r="DY83" s="712"/>
      <c r="DZ83" s="712"/>
      <c r="EA83" s="712"/>
      <c r="EB83" s="712"/>
      <c r="EC83" s="712"/>
      <c r="EE83" s="712"/>
      <c r="EF83" s="712"/>
      <c r="EG83" s="712"/>
      <c r="EH83" s="712"/>
      <c r="EI83" s="712"/>
      <c r="EJ83" s="712"/>
      <c r="EK83" s="712"/>
      <c r="EL83" s="712"/>
      <c r="EM83" s="712"/>
      <c r="EN83" s="712"/>
      <c r="EO83" s="712"/>
      <c r="EP83" s="712"/>
      <c r="EQ83" s="712"/>
      <c r="ER83" s="712"/>
      <c r="ES83" s="712"/>
      <c r="ET83" s="712"/>
      <c r="EU83" s="712"/>
      <c r="EV83" s="712"/>
      <c r="EW83" s="712"/>
      <c r="EX83" s="712"/>
      <c r="EY83" s="712"/>
      <c r="EZ83" s="712"/>
      <c r="FA83" s="712"/>
      <c r="FB83" s="712"/>
      <c r="FC83" s="712"/>
      <c r="FD83" s="712"/>
      <c r="FE83" s="712"/>
      <c r="FF83" s="712"/>
      <c r="FG83" s="712"/>
      <c r="FH83" s="712"/>
      <c r="FI83" s="712"/>
      <c r="FJ83" s="712"/>
      <c r="FK83" s="712"/>
      <c r="FL83" s="712"/>
      <c r="FN83" s="712"/>
      <c r="FO83" s="712"/>
      <c r="FP83" s="712"/>
      <c r="FQ83" s="712"/>
      <c r="FS83" s="638"/>
      <c r="FT83" s="638"/>
      <c r="FU83" s="638"/>
      <c r="FV83" s="638"/>
      <c r="FW83" s="638"/>
      <c r="FX83" s="638"/>
      <c r="FY83" s="638"/>
      <c r="GD83" s="637"/>
      <c r="GQ83" s="637"/>
      <c r="GR83" s="638"/>
      <c r="GS83" s="638"/>
      <c r="GT83" s="638"/>
      <c r="GU83" s="638"/>
      <c r="GV83" s="638"/>
      <c r="GY83" s="571"/>
      <c r="GZ83" s="571"/>
      <c r="HD83" s="712"/>
      <c r="HE83" s="712"/>
      <c r="HF83" s="712"/>
      <c r="HG83" s="712"/>
      <c r="HH83" s="712"/>
      <c r="HO83" s="657"/>
      <c r="HP83" s="657"/>
      <c r="HQ83" s="657"/>
      <c r="HR83" s="657"/>
      <c r="HS83" s="657"/>
      <c r="HT83" s="657"/>
      <c r="HU83" s="657"/>
      <c r="HV83" s="657"/>
      <c r="HW83" s="657"/>
      <c r="HX83" s="657"/>
      <c r="HY83" s="657"/>
      <c r="HZ83" s="657"/>
      <c r="IA83" s="657"/>
      <c r="IB83" s="657"/>
      <c r="IC83" s="657"/>
      <c r="ID83" s="657"/>
      <c r="IE83" s="657"/>
      <c r="IF83" s="657"/>
      <c r="IG83" s="657"/>
      <c r="IH83" s="657"/>
      <c r="II83" s="657"/>
      <c r="IJ83" s="657"/>
      <c r="IK83" s="657"/>
      <c r="IL83" s="657"/>
      <c r="IM83" s="657"/>
      <c r="IN83" s="719"/>
      <c r="IO83" s="684"/>
      <c r="IP83" s="684"/>
      <c r="IQ83" s="684"/>
      <c r="IR83" s="684"/>
      <c r="IS83" s="720"/>
      <c r="IU83" s="634"/>
      <c r="IV83" s="635"/>
      <c r="IW83" s="634"/>
      <c r="IX83" s="634"/>
      <c r="IY83" s="634"/>
      <c r="IZ83" s="634"/>
      <c r="JA83" s="634"/>
      <c r="JB83" s="634"/>
      <c r="JC83" s="636"/>
      <c r="JD83" s="634"/>
      <c r="JV83" s="712"/>
      <c r="KF83" s="637"/>
      <c r="KG83" s="637"/>
    </row>
    <row r="84" spans="13:293" s="572" customFormat="1" ht="15.75" customHeight="1">
      <c r="Z84" s="712"/>
      <c r="AA84" s="712"/>
      <c r="AB84" s="712"/>
      <c r="AC84" s="712"/>
      <c r="AD84" s="712"/>
      <c r="AE84" s="712"/>
      <c r="AG84" s="712"/>
      <c r="AH84" s="712"/>
      <c r="AI84" s="712"/>
      <c r="AJ84" s="712"/>
      <c r="AK84" s="712"/>
      <c r="AL84" s="712"/>
      <c r="AN84" s="712"/>
      <c r="AO84" s="712"/>
      <c r="AP84" s="712"/>
      <c r="AQ84" s="712"/>
      <c r="AR84" s="712"/>
      <c r="AS84" s="712"/>
      <c r="AT84" s="712"/>
      <c r="AU84" s="712"/>
      <c r="AV84" s="712"/>
      <c r="AW84" s="712"/>
      <c r="AX84" s="712"/>
      <c r="AY84" s="712"/>
      <c r="AZ84" s="712"/>
      <c r="BA84" s="712"/>
      <c r="BB84" s="712"/>
      <c r="BC84" s="712"/>
      <c r="BD84" s="712"/>
      <c r="BE84" s="712"/>
      <c r="BF84" s="712"/>
      <c r="BG84" s="712"/>
      <c r="BI84" s="712"/>
      <c r="BJ84" s="712"/>
      <c r="BK84" s="712"/>
      <c r="BL84" s="712"/>
      <c r="BM84" s="712"/>
      <c r="BZ84" s="637"/>
      <c r="CI84" s="178"/>
      <c r="CJ84" s="178"/>
      <c r="CK84" s="178"/>
      <c r="CL84" s="178"/>
      <c r="CM84" s="178"/>
      <c r="CN84" s="638"/>
      <c r="CO84" s="716"/>
      <c r="CP84" s="656"/>
      <c r="CQ84" s="716"/>
      <c r="CR84" s="656"/>
      <c r="CS84" s="712"/>
      <c r="CT84" s="712"/>
      <c r="CU84" s="712"/>
      <c r="CV84" s="712"/>
      <c r="CW84" s="637"/>
      <c r="DQ84" s="712"/>
      <c r="DR84" s="712"/>
      <c r="DS84" s="712"/>
      <c r="DT84" s="712"/>
      <c r="DU84" s="712"/>
      <c r="DV84" s="712"/>
      <c r="DX84" s="712"/>
      <c r="DY84" s="712"/>
      <c r="DZ84" s="712"/>
      <c r="EA84" s="712"/>
      <c r="EB84" s="712"/>
      <c r="EC84" s="712"/>
      <c r="EE84" s="712"/>
      <c r="EF84" s="712"/>
      <c r="EG84" s="712"/>
      <c r="EH84" s="712"/>
      <c r="EI84" s="712"/>
      <c r="EJ84" s="712"/>
      <c r="EK84" s="712"/>
      <c r="EL84" s="712"/>
      <c r="EM84" s="712"/>
      <c r="EN84" s="712"/>
      <c r="EO84" s="712"/>
      <c r="EP84" s="712"/>
      <c r="EQ84" s="712"/>
      <c r="ER84" s="712"/>
      <c r="ES84" s="712"/>
      <c r="ET84" s="712"/>
      <c r="EU84" s="712"/>
      <c r="EV84" s="712"/>
      <c r="EW84" s="712"/>
      <c r="EX84" s="712"/>
      <c r="EY84" s="712"/>
      <c r="EZ84" s="712"/>
      <c r="FA84" s="712"/>
      <c r="FB84" s="712"/>
      <c r="FC84" s="712"/>
      <c r="FD84" s="712"/>
      <c r="FE84" s="712"/>
      <c r="FF84" s="712"/>
      <c r="FG84" s="712"/>
      <c r="FH84" s="712"/>
      <c r="FI84" s="712"/>
      <c r="FJ84" s="712"/>
      <c r="FK84" s="712"/>
      <c r="FL84" s="712"/>
      <c r="FN84" s="712"/>
      <c r="FO84" s="712"/>
      <c r="FP84" s="712"/>
      <c r="FQ84" s="712"/>
      <c r="FS84" s="638"/>
      <c r="FT84" s="638"/>
      <c r="FU84" s="638"/>
      <c r="FV84" s="638"/>
      <c r="FW84" s="638"/>
      <c r="FX84" s="638"/>
      <c r="FY84" s="638"/>
      <c r="GD84" s="637"/>
      <c r="GQ84" s="637"/>
      <c r="GR84" s="638"/>
      <c r="GS84" s="638"/>
      <c r="GT84" s="638"/>
      <c r="GU84" s="638"/>
      <c r="GV84" s="638"/>
      <c r="GY84" s="571"/>
      <c r="GZ84" s="571"/>
      <c r="HD84" s="712"/>
      <c r="HE84" s="712"/>
      <c r="HF84" s="712"/>
      <c r="HG84" s="712"/>
      <c r="HH84" s="712"/>
      <c r="HO84" s="657"/>
      <c r="HP84" s="657"/>
      <c r="HQ84" s="657"/>
      <c r="HR84" s="657"/>
      <c r="HS84" s="657"/>
      <c r="HT84" s="657"/>
      <c r="HU84" s="657"/>
      <c r="HV84" s="657"/>
      <c r="HW84" s="657"/>
      <c r="HX84" s="657"/>
      <c r="HY84" s="657"/>
      <c r="HZ84" s="657"/>
      <c r="IA84" s="657"/>
      <c r="IB84" s="657"/>
      <c r="IC84" s="657"/>
      <c r="ID84" s="657"/>
      <c r="IE84" s="657"/>
      <c r="IF84" s="657"/>
      <c r="IG84" s="657"/>
      <c r="IH84" s="657"/>
      <c r="II84" s="657"/>
      <c r="IJ84" s="657"/>
      <c r="IK84" s="657"/>
      <c r="IL84" s="657"/>
      <c r="IM84" s="657"/>
      <c r="IN84" s="719"/>
      <c r="IO84" s="684"/>
      <c r="IP84" s="684"/>
      <c r="IQ84" s="684"/>
      <c r="IR84" s="684"/>
      <c r="IS84" s="720"/>
      <c r="IU84" s="634"/>
      <c r="IV84" s="635"/>
      <c r="IW84" s="634"/>
      <c r="IX84" s="634"/>
      <c r="IY84" s="634"/>
      <c r="IZ84" s="634"/>
      <c r="JA84" s="634"/>
      <c r="JB84" s="634"/>
      <c r="JC84" s="636"/>
      <c r="JD84" s="634"/>
      <c r="JV84" s="712"/>
      <c r="KF84" s="637"/>
      <c r="KG84" s="637"/>
    </row>
    <row r="85" spans="13:293" s="572" customFormat="1" ht="15.75" customHeight="1">
      <c r="Z85" s="712"/>
      <c r="AA85" s="712"/>
      <c r="AB85" s="712"/>
      <c r="AC85" s="712"/>
      <c r="AD85" s="712"/>
      <c r="AE85" s="712"/>
      <c r="AG85" s="712"/>
      <c r="AH85" s="712"/>
      <c r="AI85" s="712"/>
      <c r="AJ85" s="712"/>
      <c r="AK85" s="712"/>
      <c r="AL85" s="712"/>
      <c r="AN85" s="712"/>
      <c r="AO85" s="712"/>
      <c r="AP85" s="712"/>
      <c r="AQ85" s="712"/>
      <c r="AR85" s="712"/>
      <c r="AS85" s="712"/>
      <c r="AT85" s="712"/>
      <c r="AU85" s="712"/>
      <c r="AV85" s="712"/>
      <c r="AW85" s="712"/>
      <c r="AX85" s="712"/>
      <c r="AY85" s="712"/>
      <c r="AZ85" s="712"/>
      <c r="BA85" s="712"/>
      <c r="BB85" s="712"/>
      <c r="BC85" s="712"/>
      <c r="BD85" s="712"/>
      <c r="BE85" s="712"/>
      <c r="BF85" s="712"/>
      <c r="BG85" s="712"/>
      <c r="BI85" s="712"/>
      <c r="BJ85" s="712"/>
      <c r="BK85" s="712"/>
      <c r="BL85" s="712"/>
      <c r="BM85" s="712"/>
      <c r="BZ85" s="637"/>
      <c r="CI85" s="178"/>
      <c r="CJ85" s="178"/>
      <c r="CK85" s="178"/>
      <c r="CL85" s="178"/>
      <c r="CM85" s="178"/>
      <c r="CN85" s="638"/>
      <c r="CO85" s="716"/>
      <c r="CP85" s="656"/>
      <c r="CQ85" s="716"/>
      <c r="CR85" s="656"/>
      <c r="CS85" s="712"/>
      <c r="CT85" s="712"/>
      <c r="CU85" s="712"/>
      <c r="CV85" s="712"/>
      <c r="CW85" s="637"/>
      <c r="DQ85" s="712"/>
      <c r="DR85" s="712"/>
      <c r="DS85" s="712"/>
      <c r="DT85" s="712"/>
      <c r="DU85" s="712"/>
      <c r="DV85" s="712"/>
      <c r="DX85" s="712"/>
      <c r="DY85" s="712"/>
      <c r="DZ85" s="712"/>
      <c r="EA85" s="712"/>
      <c r="EB85" s="712"/>
      <c r="EC85" s="712"/>
      <c r="EE85" s="712"/>
      <c r="EF85" s="712"/>
      <c r="EG85" s="712"/>
      <c r="EH85" s="712"/>
      <c r="EI85" s="712"/>
      <c r="EJ85" s="712"/>
      <c r="EK85" s="712"/>
      <c r="EL85" s="712"/>
      <c r="EM85" s="712"/>
      <c r="EN85" s="712"/>
      <c r="EO85" s="712"/>
      <c r="EP85" s="712"/>
      <c r="EQ85" s="712"/>
      <c r="ER85" s="712"/>
      <c r="ES85" s="712"/>
      <c r="ET85" s="712"/>
      <c r="EU85" s="712"/>
      <c r="EV85" s="712"/>
      <c r="EW85" s="712"/>
      <c r="EX85" s="712"/>
      <c r="EY85" s="712"/>
      <c r="EZ85" s="712"/>
      <c r="FA85" s="712"/>
      <c r="FB85" s="712"/>
      <c r="FC85" s="712"/>
      <c r="FD85" s="712"/>
      <c r="FE85" s="712"/>
      <c r="FF85" s="712"/>
      <c r="FG85" s="712"/>
      <c r="FH85" s="712"/>
      <c r="FI85" s="712"/>
      <c r="FJ85" s="712"/>
      <c r="FK85" s="712"/>
      <c r="FL85" s="712"/>
      <c r="FN85" s="712"/>
      <c r="FO85" s="712"/>
      <c r="FP85" s="712"/>
      <c r="FQ85" s="712"/>
      <c r="FS85" s="638"/>
      <c r="FT85" s="638"/>
      <c r="FU85" s="638"/>
      <c r="FV85" s="638"/>
      <c r="FW85" s="638"/>
      <c r="FX85" s="638"/>
      <c r="FY85" s="638"/>
      <c r="GD85" s="637"/>
      <c r="GQ85" s="637"/>
      <c r="GR85" s="638"/>
      <c r="GS85" s="638"/>
      <c r="GT85" s="638"/>
      <c r="GU85" s="638"/>
      <c r="GV85" s="638"/>
      <c r="GY85" s="571"/>
      <c r="GZ85" s="571"/>
      <c r="HD85" s="712"/>
      <c r="HE85" s="712"/>
      <c r="HF85" s="712"/>
      <c r="HG85" s="712"/>
      <c r="HH85" s="712"/>
      <c r="HO85" s="657"/>
      <c r="HP85" s="657"/>
      <c r="HQ85" s="657"/>
      <c r="HR85" s="657"/>
      <c r="HS85" s="657"/>
      <c r="HT85" s="657"/>
      <c r="HU85" s="657"/>
      <c r="HV85" s="657"/>
      <c r="HW85" s="657"/>
      <c r="HX85" s="657"/>
      <c r="HY85" s="657"/>
      <c r="HZ85" s="657"/>
      <c r="IA85" s="657"/>
      <c r="IB85" s="657"/>
      <c r="IC85" s="657"/>
      <c r="ID85" s="657"/>
      <c r="IE85" s="657"/>
      <c r="IF85" s="657"/>
      <c r="IG85" s="657"/>
      <c r="IH85" s="657"/>
      <c r="II85" s="657"/>
      <c r="IJ85" s="657"/>
      <c r="IK85" s="657"/>
      <c r="IL85" s="657"/>
      <c r="IM85" s="657"/>
      <c r="IN85" s="719"/>
      <c r="IO85" s="684"/>
      <c r="IP85" s="684"/>
      <c r="IQ85" s="684"/>
      <c r="IR85" s="684"/>
      <c r="IS85" s="720"/>
      <c r="IU85" s="634"/>
      <c r="IV85" s="635"/>
      <c r="IW85" s="634"/>
      <c r="IX85" s="634"/>
      <c r="IY85" s="634"/>
      <c r="IZ85" s="634"/>
      <c r="JA85" s="634"/>
      <c r="JB85" s="634"/>
      <c r="JC85" s="636"/>
      <c r="JD85" s="634"/>
      <c r="JV85" s="712"/>
      <c r="KF85" s="637"/>
      <c r="KG85" s="637"/>
    </row>
    <row r="86" spans="13:293" s="572" customFormat="1" ht="15.75" customHeight="1">
      <c r="Z86" s="712"/>
      <c r="AA86" s="712"/>
      <c r="AB86" s="712"/>
      <c r="AC86" s="712"/>
      <c r="AD86" s="712"/>
      <c r="AE86" s="712"/>
      <c r="AG86" s="712"/>
      <c r="AH86" s="712"/>
      <c r="AI86" s="712"/>
      <c r="AJ86" s="712"/>
      <c r="AK86" s="712"/>
      <c r="AL86" s="712"/>
      <c r="AN86" s="712"/>
      <c r="AO86" s="712"/>
      <c r="AP86" s="712"/>
      <c r="AQ86" s="712"/>
      <c r="AR86" s="712"/>
      <c r="AS86" s="712"/>
      <c r="AT86" s="712"/>
      <c r="AU86" s="712"/>
      <c r="AV86" s="712"/>
      <c r="AW86" s="712"/>
      <c r="AX86" s="712"/>
      <c r="AY86" s="712"/>
      <c r="AZ86" s="712"/>
      <c r="BA86" s="712"/>
      <c r="BB86" s="712"/>
      <c r="BC86" s="712"/>
      <c r="BD86" s="712"/>
      <c r="BE86" s="712"/>
      <c r="BF86" s="712"/>
      <c r="BG86" s="712"/>
      <c r="BI86" s="712"/>
      <c r="BJ86" s="712"/>
      <c r="BK86" s="712"/>
      <c r="BL86" s="712"/>
      <c r="BM86" s="712"/>
      <c r="BZ86" s="637"/>
      <c r="CI86" s="178"/>
      <c r="CJ86" s="178"/>
      <c r="CK86" s="178"/>
      <c r="CL86" s="178"/>
      <c r="CM86" s="178"/>
      <c r="CN86" s="638"/>
      <c r="CO86" s="716"/>
      <c r="CP86" s="656"/>
      <c r="CQ86" s="716"/>
      <c r="CR86" s="656"/>
      <c r="CS86" s="712"/>
      <c r="CT86" s="712"/>
      <c r="CU86" s="712"/>
      <c r="CV86" s="712"/>
      <c r="CW86" s="637"/>
      <c r="DQ86" s="712"/>
      <c r="DR86" s="712"/>
      <c r="DS86" s="712"/>
      <c r="DT86" s="712"/>
      <c r="DU86" s="712"/>
      <c r="DV86" s="712"/>
      <c r="DX86" s="712"/>
      <c r="DY86" s="712"/>
      <c r="DZ86" s="712"/>
      <c r="EA86" s="712"/>
      <c r="EB86" s="712"/>
      <c r="EC86" s="712"/>
      <c r="EE86" s="712"/>
      <c r="EF86" s="712"/>
      <c r="EG86" s="712"/>
      <c r="EH86" s="712"/>
      <c r="EI86" s="712"/>
      <c r="EJ86" s="712"/>
      <c r="EK86" s="712"/>
      <c r="EL86" s="712"/>
      <c r="EM86" s="712"/>
      <c r="EN86" s="712"/>
      <c r="EO86" s="712"/>
      <c r="EP86" s="712"/>
      <c r="EQ86" s="712"/>
      <c r="ER86" s="712"/>
      <c r="ES86" s="712"/>
      <c r="ET86" s="712"/>
      <c r="EU86" s="712"/>
      <c r="EV86" s="712"/>
      <c r="EW86" s="712"/>
      <c r="EX86" s="712"/>
      <c r="EY86" s="712"/>
      <c r="EZ86" s="712"/>
      <c r="FA86" s="712"/>
      <c r="FB86" s="712"/>
      <c r="FC86" s="712"/>
      <c r="FD86" s="712"/>
      <c r="FE86" s="712"/>
      <c r="FF86" s="712"/>
      <c r="FG86" s="712"/>
      <c r="FH86" s="712"/>
      <c r="FI86" s="712"/>
      <c r="FJ86" s="712"/>
      <c r="FK86" s="712"/>
      <c r="FL86" s="712"/>
      <c r="FN86" s="712"/>
      <c r="FO86" s="712"/>
      <c r="FP86" s="712"/>
      <c r="FQ86" s="712"/>
      <c r="FS86" s="638"/>
      <c r="FT86" s="638"/>
      <c r="FU86" s="638"/>
      <c r="FV86" s="638"/>
      <c r="FW86" s="638"/>
      <c r="FX86" s="638"/>
      <c r="FY86" s="638"/>
      <c r="GD86" s="637"/>
      <c r="GQ86" s="637"/>
      <c r="GR86" s="638"/>
      <c r="GS86" s="638"/>
      <c r="GT86" s="638"/>
      <c r="GU86" s="638"/>
      <c r="GV86" s="638"/>
      <c r="GY86" s="571"/>
      <c r="GZ86" s="571"/>
      <c r="HD86" s="712"/>
      <c r="HE86" s="712"/>
      <c r="HF86" s="712"/>
      <c r="HG86" s="712"/>
      <c r="HH86" s="712"/>
      <c r="HO86" s="657"/>
      <c r="HP86" s="657"/>
      <c r="HQ86" s="657"/>
      <c r="HR86" s="657"/>
      <c r="HS86" s="657"/>
      <c r="HT86" s="657"/>
      <c r="HU86" s="657"/>
      <c r="HV86" s="657"/>
      <c r="HW86" s="657"/>
      <c r="HX86" s="657"/>
      <c r="HY86" s="657"/>
      <c r="HZ86" s="657"/>
      <c r="IA86" s="657"/>
      <c r="IB86" s="657"/>
      <c r="IC86" s="657"/>
      <c r="ID86" s="657"/>
      <c r="IE86" s="657"/>
      <c r="IF86" s="657"/>
      <c r="IG86" s="657"/>
      <c r="IH86" s="657"/>
      <c r="II86" s="657"/>
      <c r="IJ86" s="657"/>
      <c r="IK86" s="657"/>
      <c r="IL86" s="657"/>
      <c r="IM86" s="657"/>
      <c r="IN86" s="719"/>
      <c r="IO86" s="684"/>
      <c r="IP86" s="684"/>
      <c r="IQ86" s="684"/>
      <c r="IR86" s="684"/>
      <c r="IS86" s="720"/>
      <c r="IU86" s="634"/>
      <c r="IV86" s="635"/>
      <c r="IW86" s="634"/>
      <c r="IX86" s="634"/>
      <c r="IY86" s="634"/>
      <c r="IZ86" s="634"/>
      <c r="JA86" s="634"/>
      <c r="JB86" s="634"/>
      <c r="JC86" s="636"/>
      <c r="JD86" s="634"/>
      <c r="JV86" s="712"/>
      <c r="KF86" s="637"/>
      <c r="KG86" s="637"/>
    </row>
    <row r="87" spans="13:293" s="572" customFormat="1" ht="15.75" customHeight="1">
      <c r="Z87" s="712"/>
      <c r="AA87" s="712"/>
      <c r="AB87" s="712"/>
      <c r="AC87" s="712"/>
      <c r="AD87" s="712"/>
      <c r="AE87" s="712"/>
      <c r="AG87" s="712"/>
      <c r="AH87" s="712"/>
      <c r="AI87" s="712"/>
      <c r="AJ87" s="712"/>
      <c r="AK87" s="712"/>
      <c r="AL87" s="712"/>
      <c r="AN87" s="712"/>
      <c r="AO87" s="712"/>
      <c r="AP87" s="712"/>
      <c r="AQ87" s="712"/>
      <c r="AR87" s="712"/>
      <c r="AS87" s="712"/>
      <c r="AT87" s="712"/>
      <c r="AU87" s="712"/>
      <c r="AV87" s="712"/>
      <c r="AW87" s="712"/>
      <c r="AX87" s="712"/>
      <c r="AY87" s="712"/>
      <c r="AZ87" s="712"/>
      <c r="BA87" s="712"/>
      <c r="BB87" s="712"/>
      <c r="BC87" s="712"/>
      <c r="BD87" s="712"/>
      <c r="BE87" s="712"/>
      <c r="BF87" s="712"/>
      <c r="BG87" s="712"/>
      <c r="BI87" s="712"/>
      <c r="BJ87" s="712"/>
      <c r="BK87" s="712"/>
      <c r="BL87" s="712"/>
      <c r="BM87" s="712"/>
      <c r="BZ87" s="637"/>
      <c r="CI87" s="178"/>
      <c r="CJ87" s="178"/>
      <c r="CK87" s="178"/>
      <c r="CL87" s="178"/>
      <c r="CM87" s="178"/>
      <c r="CN87" s="638"/>
      <c r="CO87" s="716"/>
      <c r="CP87" s="656"/>
      <c r="CQ87" s="716"/>
      <c r="CR87" s="656"/>
      <c r="CS87" s="712"/>
      <c r="CT87" s="712"/>
      <c r="CU87" s="712"/>
      <c r="CV87" s="712"/>
      <c r="CW87" s="637"/>
      <c r="DQ87" s="712"/>
      <c r="DR87" s="712"/>
      <c r="DS87" s="712"/>
      <c r="DT87" s="712"/>
      <c r="DU87" s="712"/>
      <c r="DV87" s="712"/>
      <c r="DX87" s="712"/>
      <c r="DY87" s="712"/>
      <c r="DZ87" s="712"/>
      <c r="EA87" s="712"/>
      <c r="EB87" s="712"/>
      <c r="EC87" s="712"/>
      <c r="EE87" s="712"/>
      <c r="EF87" s="712"/>
      <c r="EG87" s="712"/>
      <c r="EH87" s="712"/>
      <c r="EI87" s="712"/>
      <c r="EJ87" s="712"/>
      <c r="EK87" s="712"/>
      <c r="EL87" s="712"/>
      <c r="EM87" s="712"/>
      <c r="EN87" s="712"/>
      <c r="EO87" s="712"/>
      <c r="EP87" s="712"/>
      <c r="EQ87" s="712"/>
      <c r="ER87" s="712"/>
      <c r="ES87" s="712"/>
      <c r="ET87" s="712"/>
      <c r="EU87" s="712"/>
      <c r="EV87" s="712"/>
      <c r="EW87" s="712"/>
      <c r="EX87" s="712"/>
      <c r="EY87" s="712"/>
      <c r="EZ87" s="712"/>
      <c r="FA87" s="712"/>
      <c r="FB87" s="712"/>
      <c r="FC87" s="712"/>
      <c r="FD87" s="712"/>
      <c r="FE87" s="712"/>
      <c r="FF87" s="712"/>
      <c r="FG87" s="712"/>
      <c r="FH87" s="712"/>
      <c r="FI87" s="712"/>
      <c r="FJ87" s="712"/>
      <c r="FK87" s="712"/>
      <c r="FL87" s="712"/>
      <c r="FN87" s="712"/>
      <c r="FO87" s="712"/>
      <c r="FP87" s="712"/>
      <c r="FQ87" s="712"/>
      <c r="FS87" s="638"/>
      <c r="FT87" s="638"/>
      <c r="FU87" s="638"/>
      <c r="FV87" s="638"/>
      <c r="FW87" s="638"/>
      <c r="FX87" s="638"/>
      <c r="FY87" s="638"/>
      <c r="GD87" s="637"/>
      <c r="GQ87" s="637"/>
      <c r="GR87" s="638"/>
      <c r="GS87" s="638"/>
      <c r="GT87" s="638"/>
      <c r="GU87" s="638"/>
      <c r="GV87" s="638"/>
      <c r="GY87" s="571"/>
      <c r="GZ87" s="571"/>
      <c r="HD87" s="712"/>
      <c r="HE87" s="712"/>
      <c r="HF87" s="712"/>
      <c r="HG87" s="712"/>
      <c r="HH87" s="712"/>
      <c r="HO87" s="657"/>
      <c r="HP87" s="657"/>
      <c r="HQ87" s="657"/>
      <c r="HR87" s="657"/>
      <c r="HS87" s="657"/>
      <c r="HT87" s="657"/>
      <c r="HU87" s="657"/>
      <c r="HV87" s="657"/>
      <c r="HW87" s="657"/>
      <c r="HX87" s="657"/>
      <c r="HY87" s="657"/>
      <c r="HZ87" s="657"/>
      <c r="IA87" s="657"/>
      <c r="IB87" s="657"/>
      <c r="IC87" s="657"/>
      <c r="ID87" s="657"/>
      <c r="IE87" s="657"/>
      <c r="IF87" s="657"/>
      <c r="IG87" s="657"/>
      <c r="IH87" s="657"/>
      <c r="II87" s="657"/>
      <c r="IJ87" s="657"/>
      <c r="IK87" s="657"/>
      <c r="IL87" s="657"/>
      <c r="IM87" s="657"/>
      <c r="IN87" s="719"/>
      <c r="IO87" s="684"/>
      <c r="IP87" s="684"/>
      <c r="IQ87" s="684"/>
      <c r="IR87" s="684"/>
      <c r="IS87" s="720"/>
      <c r="IU87" s="634"/>
      <c r="IV87" s="635"/>
      <c r="IW87" s="634"/>
      <c r="IX87" s="634"/>
      <c r="IY87" s="634"/>
      <c r="IZ87" s="634"/>
      <c r="JA87" s="634"/>
      <c r="JB87" s="634"/>
      <c r="JC87" s="636"/>
      <c r="JD87" s="634"/>
      <c r="JV87" s="712"/>
      <c r="KF87" s="637"/>
      <c r="KG87" s="637"/>
    </row>
    <row r="88" spans="13:293" s="572" customFormat="1" ht="15.75" customHeight="1">
      <c r="Z88" s="712"/>
      <c r="AA88" s="712"/>
      <c r="AB88" s="712"/>
      <c r="AC88" s="712"/>
      <c r="AD88" s="712"/>
      <c r="AE88" s="712"/>
      <c r="AG88" s="712"/>
      <c r="AH88" s="712"/>
      <c r="AI88" s="712"/>
      <c r="AJ88" s="712"/>
      <c r="AK88" s="712"/>
      <c r="AL88" s="712"/>
      <c r="AN88" s="712"/>
      <c r="AO88" s="712"/>
      <c r="AP88" s="712"/>
      <c r="AQ88" s="712"/>
      <c r="AR88" s="712"/>
      <c r="AS88" s="712"/>
      <c r="AT88" s="712"/>
      <c r="AU88" s="712"/>
      <c r="AV88" s="712"/>
      <c r="AW88" s="712"/>
      <c r="AX88" s="712"/>
      <c r="AY88" s="712"/>
      <c r="AZ88" s="712"/>
      <c r="BA88" s="712"/>
      <c r="BB88" s="712"/>
      <c r="BC88" s="712"/>
      <c r="BD88" s="712"/>
      <c r="BE88" s="712"/>
      <c r="BF88" s="712"/>
      <c r="BG88" s="712"/>
      <c r="BI88" s="712"/>
      <c r="BJ88" s="712"/>
      <c r="BK88" s="712"/>
      <c r="BL88" s="712"/>
      <c r="BM88" s="712"/>
      <c r="BZ88" s="637"/>
      <c r="CI88" s="178"/>
      <c r="CJ88" s="178"/>
      <c r="CK88" s="178"/>
      <c r="CL88" s="178"/>
      <c r="CM88" s="178"/>
      <c r="CN88" s="638"/>
      <c r="CO88" s="716"/>
      <c r="CP88" s="656"/>
      <c r="CQ88" s="716"/>
      <c r="CR88" s="656"/>
      <c r="CS88" s="712"/>
      <c r="CT88" s="712"/>
      <c r="CU88" s="712"/>
      <c r="CV88" s="712"/>
      <c r="CW88" s="637"/>
      <c r="DQ88" s="712"/>
      <c r="DR88" s="712"/>
      <c r="DS88" s="712"/>
      <c r="DT88" s="712"/>
      <c r="DU88" s="712"/>
      <c r="DV88" s="712"/>
      <c r="DX88" s="712"/>
      <c r="DY88" s="712"/>
      <c r="DZ88" s="712"/>
      <c r="EA88" s="712"/>
      <c r="EB88" s="712"/>
      <c r="EC88" s="712"/>
      <c r="EE88" s="712"/>
      <c r="EF88" s="712"/>
      <c r="EG88" s="712"/>
      <c r="EH88" s="712"/>
      <c r="EI88" s="712"/>
      <c r="EJ88" s="712"/>
      <c r="EK88" s="712"/>
      <c r="EL88" s="712"/>
      <c r="EM88" s="712"/>
      <c r="EN88" s="712"/>
      <c r="EO88" s="712"/>
      <c r="EP88" s="712"/>
      <c r="EQ88" s="712"/>
      <c r="ER88" s="712"/>
      <c r="ES88" s="712"/>
      <c r="ET88" s="712"/>
      <c r="EU88" s="712"/>
      <c r="EV88" s="712"/>
      <c r="EW88" s="712"/>
      <c r="EX88" s="712"/>
      <c r="EY88" s="712"/>
      <c r="EZ88" s="712"/>
      <c r="FA88" s="712"/>
      <c r="FB88" s="712"/>
      <c r="FC88" s="712"/>
      <c r="FD88" s="712"/>
      <c r="FE88" s="712"/>
      <c r="FF88" s="712"/>
      <c r="FG88" s="712"/>
      <c r="FH88" s="712"/>
      <c r="FI88" s="712"/>
      <c r="FJ88" s="712"/>
      <c r="FK88" s="712"/>
      <c r="FL88" s="712"/>
      <c r="FN88" s="712"/>
      <c r="FO88" s="712"/>
      <c r="FP88" s="712"/>
      <c r="FQ88" s="712"/>
      <c r="FS88" s="638"/>
      <c r="FT88" s="638"/>
      <c r="FU88" s="638"/>
      <c r="FV88" s="638"/>
      <c r="FW88" s="638"/>
      <c r="FX88" s="638"/>
      <c r="FY88" s="638"/>
      <c r="GD88" s="637"/>
      <c r="GQ88" s="637"/>
      <c r="GR88" s="638"/>
      <c r="GS88" s="638"/>
      <c r="GT88" s="638"/>
      <c r="GU88" s="638"/>
      <c r="GV88" s="638"/>
      <c r="GY88" s="571"/>
      <c r="GZ88" s="571"/>
      <c r="HD88" s="712"/>
      <c r="HE88" s="712"/>
      <c r="HF88" s="712"/>
      <c r="HG88" s="712"/>
      <c r="HH88" s="712"/>
      <c r="HO88" s="657"/>
      <c r="HP88" s="657"/>
      <c r="HQ88" s="657"/>
      <c r="HR88" s="657"/>
      <c r="HS88" s="657"/>
      <c r="HT88" s="657"/>
      <c r="HU88" s="657"/>
      <c r="HV88" s="657"/>
      <c r="HW88" s="657"/>
      <c r="HX88" s="657"/>
      <c r="HY88" s="657"/>
      <c r="HZ88" s="657"/>
      <c r="IA88" s="657"/>
      <c r="IB88" s="657"/>
      <c r="IC88" s="657"/>
      <c r="ID88" s="657"/>
      <c r="IE88" s="657"/>
      <c r="IF88" s="657"/>
      <c r="IG88" s="657"/>
      <c r="IH88" s="657"/>
      <c r="II88" s="657"/>
      <c r="IJ88" s="657"/>
      <c r="IK88" s="657"/>
      <c r="IL88" s="657"/>
      <c r="IM88" s="657"/>
      <c r="IN88" s="719"/>
      <c r="IO88" s="684"/>
      <c r="IP88" s="684"/>
      <c r="IQ88" s="684"/>
      <c r="IR88" s="684"/>
      <c r="IS88" s="720"/>
      <c r="IU88" s="634"/>
      <c r="IV88" s="635"/>
      <c r="IW88" s="634"/>
      <c r="IX88" s="634"/>
      <c r="IY88" s="634"/>
      <c r="IZ88" s="634"/>
      <c r="JA88" s="634"/>
      <c r="JB88" s="634"/>
      <c r="JC88" s="636"/>
      <c r="JD88" s="634"/>
      <c r="JV88" s="712"/>
      <c r="KF88" s="637"/>
      <c r="KG88" s="637"/>
    </row>
    <row r="89" spans="13:293" s="572" customFormat="1" ht="15.75" customHeight="1">
      <c r="Z89" s="712"/>
      <c r="AA89" s="712"/>
      <c r="AB89" s="712"/>
      <c r="AC89" s="712"/>
      <c r="AD89" s="712"/>
      <c r="AE89" s="712"/>
      <c r="AG89" s="712"/>
      <c r="AH89" s="712"/>
      <c r="AI89" s="712"/>
      <c r="AJ89" s="712"/>
      <c r="AK89" s="712"/>
      <c r="AL89" s="712"/>
      <c r="AN89" s="712"/>
      <c r="AO89" s="712"/>
      <c r="AP89" s="712"/>
      <c r="AQ89" s="712"/>
      <c r="AR89" s="712"/>
      <c r="AS89" s="712"/>
      <c r="AT89" s="712"/>
      <c r="AU89" s="712"/>
      <c r="AV89" s="712"/>
      <c r="AW89" s="712"/>
      <c r="AX89" s="712"/>
      <c r="AY89" s="712"/>
      <c r="AZ89" s="712"/>
      <c r="BA89" s="712"/>
      <c r="BB89" s="712"/>
      <c r="BC89" s="712"/>
      <c r="BD89" s="712"/>
      <c r="BE89" s="712"/>
      <c r="BF89" s="712"/>
      <c r="BG89" s="712"/>
      <c r="BI89" s="712"/>
      <c r="BJ89" s="712"/>
      <c r="BK89" s="712"/>
      <c r="BL89" s="712"/>
      <c r="BM89" s="712"/>
      <c r="BZ89" s="637"/>
      <c r="CI89" s="178"/>
      <c r="CJ89" s="178"/>
      <c r="CK89" s="178"/>
      <c r="CL89" s="178"/>
      <c r="CM89" s="178"/>
      <c r="CN89" s="638"/>
      <c r="CO89" s="716"/>
      <c r="CP89" s="656"/>
      <c r="CQ89" s="716"/>
      <c r="CR89" s="656"/>
      <c r="CS89" s="712"/>
      <c r="CT89" s="712"/>
      <c r="CU89" s="712"/>
      <c r="CV89" s="712"/>
      <c r="CW89" s="637"/>
      <c r="DQ89" s="712"/>
      <c r="DR89" s="712"/>
      <c r="DS89" s="712"/>
      <c r="DT89" s="712"/>
      <c r="DU89" s="712"/>
      <c r="DV89" s="712"/>
      <c r="DX89" s="712"/>
      <c r="DY89" s="712"/>
      <c r="DZ89" s="712"/>
      <c r="EA89" s="712"/>
      <c r="EB89" s="712"/>
      <c r="EC89" s="712"/>
      <c r="EE89" s="712"/>
      <c r="EF89" s="712"/>
      <c r="EG89" s="712"/>
      <c r="EH89" s="712"/>
      <c r="EI89" s="712"/>
      <c r="EJ89" s="712"/>
      <c r="EK89" s="712"/>
      <c r="EL89" s="712"/>
      <c r="EM89" s="712"/>
      <c r="EN89" s="712"/>
      <c r="EO89" s="712"/>
      <c r="EP89" s="712"/>
      <c r="EQ89" s="712"/>
      <c r="ER89" s="712"/>
      <c r="ES89" s="712"/>
      <c r="ET89" s="712"/>
      <c r="EU89" s="712"/>
      <c r="EV89" s="712"/>
      <c r="EW89" s="712"/>
      <c r="EX89" s="712"/>
      <c r="EY89" s="712"/>
      <c r="EZ89" s="712"/>
      <c r="FA89" s="712"/>
      <c r="FB89" s="712"/>
      <c r="FC89" s="712"/>
      <c r="FD89" s="712"/>
      <c r="FE89" s="712"/>
      <c r="FF89" s="712"/>
      <c r="FG89" s="712"/>
      <c r="FH89" s="712"/>
      <c r="FI89" s="712"/>
      <c r="FJ89" s="712"/>
      <c r="FK89" s="712"/>
      <c r="FL89" s="712"/>
      <c r="FN89" s="712"/>
      <c r="FO89" s="712"/>
      <c r="FP89" s="712"/>
      <c r="FQ89" s="712"/>
      <c r="FS89" s="638"/>
      <c r="FT89" s="638"/>
      <c r="FU89" s="638"/>
      <c r="FV89" s="638"/>
      <c r="FW89" s="638"/>
      <c r="FX89" s="638"/>
      <c r="FY89" s="638"/>
      <c r="GD89" s="637"/>
      <c r="GQ89" s="637"/>
      <c r="GR89" s="638"/>
      <c r="GS89" s="638"/>
      <c r="GT89" s="638"/>
      <c r="GU89" s="638"/>
      <c r="GV89" s="638"/>
      <c r="GY89" s="571"/>
      <c r="GZ89" s="571"/>
      <c r="HD89" s="712"/>
      <c r="HE89" s="712"/>
      <c r="HF89" s="712"/>
      <c r="HG89" s="712"/>
      <c r="HH89" s="712"/>
      <c r="HO89" s="657"/>
      <c r="HP89" s="657"/>
      <c r="HQ89" s="657"/>
      <c r="HR89" s="657"/>
      <c r="HS89" s="657"/>
      <c r="HT89" s="657"/>
      <c r="HU89" s="657"/>
      <c r="HV89" s="657"/>
      <c r="HW89" s="657"/>
      <c r="HX89" s="657"/>
      <c r="HY89" s="657"/>
      <c r="HZ89" s="657"/>
      <c r="IA89" s="657"/>
      <c r="IB89" s="657"/>
      <c r="IC89" s="657"/>
      <c r="ID89" s="657"/>
      <c r="IE89" s="657"/>
      <c r="IF89" s="657"/>
      <c r="IG89" s="657"/>
      <c r="IH89" s="657"/>
      <c r="II89" s="657"/>
      <c r="IJ89" s="657"/>
      <c r="IK89" s="657"/>
      <c r="IL89" s="657"/>
      <c r="IM89" s="657"/>
      <c r="IN89" s="719"/>
      <c r="IO89" s="684"/>
      <c r="IP89" s="684"/>
      <c r="IQ89" s="684"/>
      <c r="IR89" s="684"/>
      <c r="IS89" s="720"/>
      <c r="IU89" s="634"/>
      <c r="IV89" s="635"/>
      <c r="IW89" s="634"/>
      <c r="IX89" s="634"/>
      <c r="IY89" s="634"/>
      <c r="IZ89" s="634"/>
      <c r="JA89" s="634"/>
      <c r="JB89" s="634"/>
      <c r="JC89" s="636"/>
      <c r="JD89" s="634"/>
      <c r="JV89" s="712"/>
      <c r="KF89" s="637"/>
      <c r="KG89" s="637"/>
    </row>
    <row r="90" spans="13:293" s="572" customFormat="1" ht="15.75" customHeight="1">
      <c r="Z90" s="712"/>
      <c r="AA90" s="712"/>
      <c r="AB90" s="712"/>
      <c r="AC90" s="712"/>
      <c r="AD90" s="712"/>
      <c r="AE90" s="712"/>
      <c r="AG90" s="712"/>
      <c r="AH90" s="712"/>
      <c r="AI90" s="712"/>
      <c r="AJ90" s="712"/>
      <c r="AK90" s="712"/>
      <c r="AL90" s="712"/>
      <c r="AN90" s="712"/>
      <c r="AO90" s="712"/>
      <c r="AP90" s="712"/>
      <c r="AQ90" s="712"/>
      <c r="AR90" s="712"/>
      <c r="AS90" s="712"/>
      <c r="AT90" s="712"/>
      <c r="AU90" s="712"/>
      <c r="AV90" s="712"/>
      <c r="AW90" s="712"/>
      <c r="AX90" s="712"/>
      <c r="AY90" s="712"/>
      <c r="AZ90" s="712"/>
      <c r="BA90" s="712"/>
      <c r="BB90" s="712"/>
      <c r="BC90" s="712"/>
      <c r="BD90" s="712"/>
      <c r="BE90" s="712"/>
      <c r="BF90" s="712"/>
      <c r="BG90" s="712"/>
      <c r="BI90" s="712"/>
      <c r="BJ90" s="712"/>
      <c r="BK90" s="712"/>
      <c r="BL90" s="712"/>
      <c r="BM90" s="712"/>
      <c r="BZ90" s="637"/>
      <c r="CI90" s="178"/>
      <c r="CJ90" s="178"/>
      <c r="CK90" s="178"/>
      <c r="CL90" s="178"/>
      <c r="CM90" s="178"/>
      <c r="CN90" s="638"/>
      <c r="CO90" s="716"/>
      <c r="CP90" s="656"/>
      <c r="CQ90" s="716"/>
      <c r="CR90" s="656"/>
      <c r="CS90" s="712"/>
      <c r="CT90" s="712"/>
      <c r="CU90" s="712"/>
      <c r="CV90" s="712"/>
      <c r="CW90" s="637"/>
      <c r="DQ90" s="712"/>
      <c r="DR90" s="712"/>
      <c r="DS90" s="712"/>
      <c r="DT90" s="712"/>
      <c r="DU90" s="712"/>
      <c r="DV90" s="712"/>
      <c r="DX90" s="712"/>
      <c r="DY90" s="712"/>
      <c r="DZ90" s="712"/>
      <c r="EA90" s="712"/>
      <c r="EB90" s="712"/>
      <c r="EC90" s="712"/>
      <c r="EE90" s="712"/>
      <c r="EF90" s="712"/>
      <c r="EG90" s="712"/>
      <c r="EH90" s="712"/>
      <c r="EI90" s="712"/>
      <c r="EJ90" s="712"/>
      <c r="EK90" s="712"/>
      <c r="EL90" s="712"/>
      <c r="EM90" s="712"/>
      <c r="EN90" s="712"/>
      <c r="EO90" s="712"/>
      <c r="EP90" s="712"/>
      <c r="EQ90" s="712"/>
      <c r="ER90" s="712"/>
      <c r="ES90" s="712"/>
      <c r="ET90" s="712"/>
      <c r="EU90" s="712"/>
      <c r="EV90" s="712"/>
      <c r="EW90" s="712"/>
      <c r="EX90" s="712"/>
      <c r="EY90" s="712"/>
      <c r="EZ90" s="712"/>
      <c r="FA90" s="712"/>
      <c r="FB90" s="712"/>
      <c r="FC90" s="712"/>
      <c r="FD90" s="712"/>
      <c r="FE90" s="712"/>
      <c r="FF90" s="712"/>
      <c r="FG90" s="712"/>
      <c r="FH90" s="712"/>
      <c r="FI90" s="712"/>
      <c r="FJ90" s="712"/>
      <c r="FK90" s="712"/>
      <c r="FL90" s="712"/>
      <c r="FN90" s="712"/>
      <c r="FO90" s="712"/>
      <c r="FP90" s="712"/>
      <c r="FQ90" s="712"/>
      <c r="FS90" s="638"/>
      <c r="FT90" s="638"/>
      <c r="FU90" s="638"/>
      <c r="FV90" s="638"/>
      <c r="FW90" s="638"/>
      <c r="FX90" s="638"/>
      <c r="FY90" s="638"/>
      <c r="GD90" s="637"/>
      <c r="GQ90" s="637"/>
      <c r="GR90" s="638"/>
      <c r="GS90" s="638"/>
      <c r="GT90" s="638"/>
      <c r="GU90" s="638"/>
      <c r="GV90" s="638"/>
      <c r="GY90" s="571"/>
      <c r="GZ90" s="571"/>
      <c r="HD90" s="712"/>
      <c r="HE90" s="712"/>
      <c r="HF90" s="712"/>
      <c r="HG90" s="712"/>
      <c r="HH90" s="712"/>
      <c r="HO90" s="657"/>
      <c r="HP90" s="657"/>
      <c r="HQ90" s="657"/>
      <c r="HR90" s="657"/>
      <c r="HS90" s="657"/>
      <c r="HT90" s="657"/>
      <c r="HU90" s="657"/>
      <c r="HV90" s="657"/>
      <c r="HW90" s="657"/>
      <c r="HX90" s="657"/>
      <c r="HY90" s="657"/>
      <c r="HZ90" s="657"/>
      <c r="IA90" s="657"/>
      <c r="IB90" s="657"/>
      <c r="IC90" s="657"/>
      <c r="ID90" s="657"/>
      <c r="IE90" s="657"/>
      <c r="IF90" s="657"/>
      <c r="IG90" s="657"/>
      <c r="IH90" s="657"/>
      <c r="II90" s="657"/>
      <c r="IJ90" s="657"/>
      <c r="IK90" s="657"/>
      <c r="IL90" s="657"/>
      <c r="IM90" s="657"/>
      <c r="IN90" s="719"/>
      <c r="IO90" s="684"/>
      <c r="IP90" s="684"/>
      <c r="IQ90" s="684"/>
      <c r="IR90" s="684"/>
      <c r="IS90" s="720"/>
      <c r="IU90" s="634"/>
      <c r="IV90" s="635"/>
      <c r="IW90" s="634"/>
      <c r="IX90" s="634"/>
      <c r="IY90" s="634"/>
      <c r="IZ90" s="634"/>
      <c r="JA90" s="634"/>
      <c r="JB90" s="634"/>
      <c r="JC90" s="636"/>
      <c r="JD90" s="634"/>
      <c r="JV90" s="712"/>
      <c r="KF90" s="637"/>
      <c r="KG90" s="637"/>
    </row>
    <row r="91" spans="13:293" s="572" customFormat="1" ht="13.5" customHeight="1">
      <c r="Z91" s="712"/>
      <c r="AA91" s="712"/>
      <c r="AB91" s="712"/>
      <c r="AC91" s="712"/>
      <c r="AD91" s="712"/>
      <c r="AE91" s="712"/>
      <c r="AG91" s="712"/>
      <c r="AH91" s="712"/>
      <c r="AI91" s="712"/>
      <c r="AJ91" s="712"/>
      <c r="AK91" s="712"/>
      <c r="AL91" s="712"/>
      <c r="AN91" s="712"/>
      <c r="AO91" s="712"/>
      <c r="AP91" s="712"/>
      <c r="AQ91" s="712"/>
      <c r="AR91" s="712"/>
      <c r="AS91" s="712"/>
      <c r="AT91" s="712"/>
      <c r="AU91" s="712"/>
      <c r="AV91" s="712"/>
      <c r="AW91" s="712"/>
      <c r="AX91" s="712"/>
      <c r="AY91" s="712"/>
      <c r="AZ91" s="712"/>
      <c r="BA91" s="712"/>
      <c r="BB91" s="712"/>
      <c r="BC91" s="712"/>
      <c r="BD91" s="712"/>
      <c r="BE91" s="712"/>
      <c r="BF91" s="712"/>
      <c r="BG91" s="712"/>
      <c r="BI91" s="712"/>
      <c r="BJ91" s="712"/>
      <c r="BK91" s="712"/>
      <c r="BL91" s="712"/>
      <c r="BM91" s="712"/>
      <c r="BZ91" s="637"/>
      <c r="CI91" s="178"/>
      <c r="CJ91" s="178"/>
      <c r="CK91" s="178"/>
      <c r="CL91" s="178"/>
      <c r="CM91" s="178"/>
      <c r="CN91" s="638"/>
      <c r="CO91" s="716"/>
      <c r="CP91" s="656"/>
      <c r="CQ91" s="716"/>
      <c r="CR91" s="656"/>
      <c r="CS91" s="712"/>
      <c r="CT91" s="712"/>
      <c r="CU91" s="712"/>
      <c r="CV91" s="712"/>
      <c r="CW91" s="637"/>
      <c r="DQ91" s="712"/>
      <c r="DR91" s="712"/>
      <c r="DS91" s="712"/>
      <c r="DT91" s="712"/>
      <c r="DU91" s="712"/>
      <c r="DV91" s="712"/>
      <c r="DX91" s="712"/>
      <c r="DY91" s="712"/>
      <c r="DZ91" s="712"/>
      <c r="EA91" s="712"/>
      <c r="EB91" s="712"/>
      <c r="EC91" s="712"/>
      <c r="EE91" s="712"/>
      <c r="EF91" s="712"/>
      <c r="EG91" s="712"/>
      <c r="EH91" s="712"/>
      <c r="EI91" s="712"/>
      <c r="EJ91" s="712"/>
      <c r="EK91" s="712"/>
      <c r="EL91" s="712"/>
      <c r="EM91" s="712"/>
      <c r="EN91" s="712"/>
      <c r="EO91" s="712"/>
      <c r="EP91" s="712"/>
      <c r="EQ91" s="712"/>
      <c r="ER91" s="712"/>
      <c r="ES91" s="712"/>
      <c r="ET91" s="712"/>
      <c r="EU91" s="712"/>
      <c r="EV91" s="712"/>
      <c r="EW91" s="712"/>
      <c r="EX91" s="712"/>
      <c r="EY91" s="712"/>
      <c r="EZ91" s="712"/>
      <c r="FA91" s="712"/>
      <c r="FB91" s="712"/>
      <c r="FC91" s="712"/>
      <c r="FD91" s="712"/>
      <c r="FE91" s="712"/>
      <c r="FF91" s="712"/>
      <c r="FG91" s="712"/>
      <c r="FH91" s="712"/>
      <c r="FI91" s="712"/>
      <c r="FJ91" s="712"/>
      <c r="FK91" s="712"/>
      <c r="FL91" s="712"/>
      <c r="FN91" s="712"/>
      <c r="FO91" s="712"/>
      <c r="FP91" s="712"/>
      <c r="FQ91" s="712"/>
      <c r="FS91" s="638"/>
      <c r="FT91" s="638"/>
      <c r="FU91" s="638"/>
      <c r="FV91" s="638"/>
      <c r="FW91" s="638"/>
      <c r="FX91" s="638"/>
      <c r="FY91" s="638"/>
      <c r="GD91" s="637"/>
      <c r="GQ91" s="637"/>
      <c r="GR91" s="638"/>
      <c r="GS91" s="638"/>
      <c r="GT91" s="638"/>
      <c r="GU91" s="638"/>
      <c r="GV91" s="638"/>
      <c r="GY91" s="571"/>
      <c r="GZ91" s="571"/>
      <c r="HD91" s="712"/>
      <c r="HE91" s="712"/>
      <c r="HF91" s="712"/>
      <c r="HG91" s="712"/>
      <c r="HH91" s="712"/>
      <c r="HO91" s="657"/>
      <c r="HP91" s="657"/>
      <c r="HQ91" s="657"/>
      <c r="HR91" s="657"/>
      <c r="HS91" s="657"/>
      <c r="HT91" s="657"/>
      <c r="HU91" s="657"/>
      <c r="HV91" s="657"/>
      <c r="HW91" s="657"/>
      <c r="HX91" s="657"/>
      <c r="HY91" s="657"/>
      <c r="HZ91" s="657"/>
      <c r="IA91" s="657"/>
      <c r="IB91" s="657"/>
      <c r="IC91" s="657"/>
      <c r="ID91" s="657"/>
      <c r="IE91" s="657"/>
      <c r="IF91" s="657"/>
      <c r="IG91" s="657"/>
      <c r="IH91" s="657"/>
      <c r="II91" s="657"/>
      <c r="IJ91" s="657"/>
      <c r="IK91" s="657"/>
      <c r="IL91" s="657"/>
      <c r="IM91" s="657"/>
      <c r="IN91" s="719"/>
      <c r="IO91" s="684"/>
      <c r="IP91" s="684"/>
      <c r="IQ91" s="684"/>
      <c r="IR91" s="684"/>
      <c r="IS91" s="720"/>
      <c r="IU91" s="634"/>
      <c r="IV91" s="635"/>
      <c r="IW91" s="634"/>
      <c r="IX91" s="634"/>
      <c r="IY91" s="634"/>
      <c r="IZ91" s="634"/>
      <c r="JA91" s="634"/>
      <c r="JB91" s="634"/>
      <c r="JC91" s="636"/>
      <c r="JD91" s="634"/>
      <c r="JV91" s="712"/>
      <c r="KF91" s="637"/>
      <c r="KG91" s="637"/>
    </row>
    <row r="92" spans="13:293" s="572" customFormat="1" ht="15.75" customHeight="1">
      <c r="Z92" s="712"/>
      <c r="AA92" s="712"/>
      <c r="AB92" s="712"/>
      <c r="AC92" s="712"/>
      <c r="AD92" s="712"/>
      <c r="AE92" s="712"/>
      <c r="AG92" s="712"/>
      <c r="AH92" s="712"/>
      <c r="AI92" s="712"/>
      <c r="AJ92" s="712"/>
      <c r="AK92" s="712"/>
      <c r="AL92" s="712"/>
      <c r="AN92" s="712"/>
      <c r="AO92" s="712"/>
      <c r="AP92" s="712"/>
      <c r="AQ92" s="712"/>
      <c r="AR92" s="712"/>
      <c r="AS92" s="712"/>
      <c r="AT92" s="712"/>
      <c r="AU92" s="712"/>
      <c r="AV92" s="712"/>
      <c r="AW92" s="712"/>
      <c r="AX92" s="712"/>
      <c r="AY92" s="712"/>
      <c r="AZ92" s="712"/>
      <c r="BA92" s="712"/>
      <c r="BB92" s="712"/>
      <c r="BC92" s="712"/>
      <c r="BD92" s="712"/>
      <c r="BE92" s="712"/>
      <c r="BF92" s="712"/>
      <c r="BG92" s="712"/>
      <c r="BI92" s="712"/>
      <c r="BJ92" s="712"/>
      <c r="BK92" s="712"/>
      <c r="BL92" s="712"/>
      <c r="BM92" s="712"/>
      <c r="BZ92" s="637"/>
      <c r="CI92" s="178"/>
      <c r="CJ92" s="178"/>
      <c r="CK92" s="178"/>
      <c r="CL92" s="178"/>
      <c r="CM92" s="178"/>
      <c r="CN92" s="638"/>
      <c r="CO92" s="716"/>
      <c r="CP92" s="656"/>
      <c r="CQ92" s="716"/>
      <c r="CR92" s="656"/>
      <c r="CS92" s="712"/>
      <c r="CT92" s="712"/>
      <c r="CU92" s="712"/>
      <c r="CV92" s="712"/>
      <c r="CW92" s="637"/>
      <c r="DQ92" s="712"/>
      <c r="DR92" s="712"/>
      <c r="DS92" s="712"/>
      <c r="DT92" s="712"/>
      <c r="DU92" s="712"/>
      <c r="DV92" s="712"/>
      <c r="DX92" s="712"/>
      <c r="DY92" s="712"/>
      <c r="DZ92" s="712"/>
      <c r="EA92" s="712"/>
      <c r="EB92" s="712"/>
      <c r="EC92" s="712"/>
      <c r="EE92" s="712"/>
      <c r="EF92" s="712"/>
      <c r="EG92" s="712"/>
      <c r="EH92" s="712"/>
      <c r="EI92" s="712"/>
      <c r="EJ92" s="712"/>
      <c r="EK92" s="712"/>
      <c r="EL92" s="712"/>
      <c r="EM92" s="712"/>
      <c r="EN92" s="712"/>
      <c r="EO92" s="712"/>
      <c r="EP92" s="712"/>
      <c r="EQ92" s="712"/>
      <c r="ER92" s="712"/>
      <c r="ES92" s="712"/>
      <c r="ET92" s="712"/>
      <c r="EU92" s="712"/>
      <c r="EV92" s="712"/>
      <c r="EW92" s="712"/>
      <c r="EX92" s="712"/>
      <c r="EY92" s="712"/>
      <c r="EZ92" s="712"/>
      <c r="FA92" s="712"/>
      <c r="FB92" s="712"/>
      <c r="FC92" s="712"/>
      <c r="FD92" s="712"/>
      <c r="FE92" s="712"/>
      <c r="FF92" s="712"/>
      <c r="FG92" s="712"/>
      <c r="FH92" s="712"/>
      <c r="FI92" s="712"/>
      <c r="FJ92" s="712"/>
      <c r="FK92" s="712"/>
      <c r="FL92" s="712"/>
      <c r="FN92" s="712"/>
      <c r="FO92" s="712"/>
      <c r="FP92" s="712"/>
      <c r="FQ92" s="712"/>
      <c r="FS92" s="638"/>
      <c r="FT92" s="638"/>
      <c r="FU92" s="638"/>
      <c r="FV92" s="638"/>
      <c r="FW92" s="638"/>
      <c r="FX92" s="638"/>
      <c r="FY92" s="638"/>
      <c r="GD92" s="637"/>
      <c r="GQ92" s="637"/>
      <c r="GR92" s="638"/>
      <c r="GS92" s="638"/>
      <c r="GT92" s="638"/>
      <c r="GU92" s="638"/>
      <c r="GV92" s="638"/>
      <c r="GY92" s="571"/>
      <c r="GZ92" s="571"/>
      <c r="HD92" s="712"/>
      <c r="HE92" s="712"/>
      <c r="HF92" s="712"/>
      <c r="HG92" s="712"/>
      <c r="HH92" s="712"/>
      <c r="HO92" s="657"/>
      <c r="HP92" s="657"/>
      <c r="HQ92" s="657"/>
      <c r="HR92" s="657"/>
      <c r="HS92" s="657"/>
      <c r="HT92" s="657"/>
      <c r="HU92" s="657"/>
      <c r="HV92" s="657"/>
      <c r="HW92" s="657"/>
      <c r="HX92" s="657"/>
      <c r="HY92" s="657"/>
      <c r="HZ92" s="657"/>
      <c r="IA92" s="657"/>
      <c r="IB92" s="657"/>
      <c r="IC92" s="657"/>
      <c r="ID92" s="657"/>
      <c r="IE92" s="657"/>
      <c r="IF92" s="657"/>
      <c r="IG92" s="657"/>
      <c r="IH92" s="657"/>
      <c r="II92" s="657"/>
      <c r="IJ92" s="657"/>
      <c r="IK92" s="657"/>
      <c r="IL92" s="657"/>
      <c r="IM92" s="657"/>
      <c r="IN92" s="719"/>
      <c r="IO92" s="684"/>
      <c r="IP92" s="684"/>
      <c r="IQ92" s="684"/>
      <c r="IR92" s="684"/>
      <c r="IS92" s="720"/>
      <c r="IU92" s="634"/>
      <c r="IV92" s="635"/>
      <c r="IW92" s="634"/>
      <c r="IX92" s="634"/>
      <c r="IY92" s="634"/>
      <c r="IZ92" s="634"/>
      <c r="JA92" s="634"/>
      <c r="JB92" s="634"/>
      <c r="JC92" s="636"/>
      <c r="JD92" s="634"/>
      <c r="JV92" s="712"/>
      <c r="KF92" s="637"/>
      <c r="KG92" s="637"/>
    </row>
    <row r="93" spans="13:293" s="572" customFormat="1">
      <c r="Z93" s="712"/>
      <c r="AA93" s="712"/>
      <c r="AB93" s="712"/>
      <c r="AC93" s="712"/>
      <c r="AD93" s="712"/>
      <c r="AE93" s="712"/>
      <c r="AG93" s="712"/>
      <c r="AH93" s="712"/>
      <c r="AI93" s="712"/>
      <c r="AJ93" s="712"/>
      <c r="AK93" s="712"/>
      <c r="AL93" s="712"/>
      <c r="AN93" s="712"/>
      <c r="AO93" s="712"/>
      <c r="AP93" s="712"/>
      <c r="AQ93" s="712"/>
      <c r="AR93" s="712"/>
      <c r="AS93" s="712"/>
      <c r="AT93" s="712"/>
      <c r="AU93" s="712"/>
      <c r="AV93" s="712"/>
      <c r="AW93" s="712"/>
      <c r="AX93" s="712"/>
      <c r="AY93" s="712"/>
      <c r="AZ93" s="712"/>
      <c r="BA93" s="712"/>
      <c r="BB93" s="712"/>
      <c r="BC93" s="712"/>
      <c r="BD93" s="712"/>
      <c r="BE93" s="712"/>
      <c r="BF93" s="712"/>
      <c r="BG93" s="712"/>
      <c r="BI93" s="712"/>
      <c r="BJ93" s="712"/>
      <c r="BK93" s="712"/>
      <c r="BL93" s="712"/>
      <c r="BM93" s="712"/>
      <c r="BZ93" s="637"/>
      <c r="CI93" s="178"/>
      <c r="CJ93" s="178"/>
      <c r="CK93" s="178"/>
      <c r="CL93" s="178"/>
      <c r="CM93" s="178"/>
      <c r="CN93" s="638"/>
      <c r="CO93" s="716"/>
      <c r="CP93" s="656"/>
      <c r="CQ93" s="716"/>
      <c r="CR93" s="656"/>
      <c r="CS93" s="712"/>
      <c r="CT93" s="712"/>
      <c r="CU93" s="712"/>
      <c r="CV93" s="712"/>
      <c r="CW93" s="637"/>
      <c r="DQ93" s="712"/>
      <c r="DR93" s="712"/>
      <c r="DS93" s="712"/>
      <c r="DT93" s="712"/>
      <c r="DU93" s="712"/>
      <c r="DV93" s="712"/>
      <c r="DX93" s="712"/>
      <c r="DY93" s="712"/>
      <c r="DZ93" s="712"/>
      <c r="EA93" s="712"/>
      <c r="EB93" s="712"/>
      <c r="EC93" s="712"/>
      <c r="EE93" s="712"/>
      <c r="EF93" s="712"/>
      <c r="EG93" s="712"/>
      <c r="EH93" s="712"/>
      <c r="EI93" s="712"/>
      <c r="EJ93" s="712"/>
      <c r="EK93" s="712"/>
      <c r="EL93" s="712"/>
      <c r="EM93" s="712"/>
      <c r="EN93" s="712"/>
      <c r="EO93" s="712"/>
      <c r="EP93" s="712"/>
      <c r="EQ93" s="712"/>
      <c r="ER93" s="712"/>
      <c r="ES93" s="712"/>
      <c r="ET93" s="712"/>
      <c r="EU93" s="712"/>
      <c r="EV93" s="712"/>
      <c r="EW93" s="712"/>
      <c r="EX93" s="712"/>
      <c r="EY93" s="712"/>
      <c r="EZ93" s="712"/>
      <c r="FA93" s="712"/>
      <c r="FB93" s="712"/>
      <c r="FC93" s="712"/>
      <c r="FD93" s="712"/>
      <c r="FE93" s="712"/>
      <c r="FF93" s="712"/>
      <c r="FG93" s="712"/>
      <c r="FH93" s="712"/>
      <c r="FI93" s="712"/>
      <c r="FJ93" s="712"/>
      <c r="FK93" s="712"/>
      <c r="FL93" s="712"/>
      <c r="FN93" s="712"/>
      <c r="FO93" s="712"/>
      <c r="FP93" s="712"/>
      <c r="FQ93" s="712"/>
      <c r="FS93" s="638"/>
      <c r="FT93" s="638"/>
      <c r="FU93" s="638"/>
      <c r="FV93" s="638"/>
      <c r="FW93" s="638"/>
      <c r="FX93" s="638"/>
      <c r="FY93" s="638"/>
      <c r="GD93" s="637"/>
      <c r="GQ93" s="637"/>
      <c r="GR93" s="638"/>
      <c r="GS93" s="638"/>
      <c r="GT93" s="638"/>
      <c r="GU93" s="638"/>
      <c r="GV93" s="638"/>
      <c r="GY93" s="571"/>
      <c r="GZ93" s="571"/>
      <c r="HD93" s="712"/>
      <c r="HE93" s="712"/>
      <c r="HF93" s="712"/>
      <c r="HG93" s="712"/>
      <c r="HH93" s="712"/>
      <c r="HO93" s="657"/>
      <c r="HP93" s="657"/>
      <c r="HQ93" s="657"/>
      <c r="HR93" s="657"/>
      <c r="HS93" s="657"/>
      <c r="HT93" s="657"/>
      <c r="HU93" s="657"/>
      <c r="HV93" s="657"/>
      <c r="HW93" s="657"/>
      <c r="HX93" s="657"/>
      <c r="HY93" s="657"/>
      <c r="HZ93" s="657"/>
      <c r="IA93" s="657"/>
      <c r="IB93" s="657"/>
      <c r="IC93" s="657"/>
      <c r="ID93" s="657"/>
      <c r="IE93" s="657"/>
      <c r="IF93" s="657"/>
      <c r="IG93" s="657"/>
      <c r="IH93" s="657"/>
      <c r="II93" s="657"/>
      <c r="IJ93" s="657"/>
      <c r="IK93" s="657"/>
      <c r="IL93" s="657"/>
      <c r="IM93" s="657"/>
      <c r="IN93" s="719"/>
      <c r="IO93" s="684"/>
      <c r="IP93" s="684"/>
      <c r="IQ93" s="684"/>
      <c r="IR93" s="684"/>
      <c r="IS93" s="720"/>
      <c r="IU93" s="634"/>
      <c r="IV93" s="635"/>
      <c r="IW93" s="634"/>
      <c r="IX93" s="634"/>
      <c r="IY93" s="634"/>
      <c r="IZ93" s="634"/>
      <c r="JA93" s="634"/>
      <c r="JB93" s="634"/>
      <c r="JC93" s="636"/>
      <c r="JD93" s="634"/>
      <c r="JV93" s="712"/>
      <c r="KF93" s="637"/>
      <c r="KG93" s="637"/>
    </row>
    <row r="94" spans="13:293" s="572" customFormat="1">
      <c r="Z94" s="712"/>
      <c r="AA94" s="712"/>
      <c r="AB94" s="712"/>
      <c r="AC94" s="712"/>
      <c r="AD94" s="712"/>
      <c r="AE94" s="712"/>
      <c r="AG94" s="712"/>
      <c r="AH94" s="712"/>
      <c r="AI94" s="712"/>
      <c r="AJ94" s="712"/>
      <c r="AK94" s="712"/>
      <c r="AL94" s="712"/>
      <c r="AN94" s="712"/>
      <c r="AO94" s="712"/>
      <c r="AP94" s="712"/>
      <c r="AQ94" s="712"/>
      <c r="AR94" s="712"/>
      <c r="AS94" s="712"/>
      <c r="AT94" s="712"/>
      <c r="AU94" s="712"/>
      <c r="AV94" s="712"/>
      <c r="AW94" s="712"/>
      <c r="AX94" s="712"/>
      <c r="AY94" s="712"/>
      <c r="AZ94" s="712"/>
      <c r="BA94" s="712"/>
      <c r="BB94" s="712"/>
      <c r="BC94" s="712"/>
      <c r="BD94" s="712"/>
      <c r="BE94" s="712"/>
      <c r="BF94" s="712"/>
      <c r="BG94" s="712"/>
      <c r="BI94" s="712"/>
      <c r="BJ94" s="712"/>
      <c r="BK94" s="712"/>
      <c r="BL94" s="712"/>
      <c r="BM94" s="712"/>
      <c r="BZ94" s="637"/>
      <c r="CI94" s="178"/>
      <c r="CJ94" s="178"/>
      <c r="CK94" s="178"/>
      <c r="CL94" s="178"/>
      <c r="CM94" s="178"/>
      <c r="CN94" s="638"/>
      <c r="CO94" s="716"/>
      <c r="CP94" s="656"/>
      <c r="CQ94" s="716"/>
      <c r="CR94" s="656"/>
      <c r="CS94" s="712"/>
      <c r="CT94" s="712"/>
      <c r="CU94" s="712"/>
      <c r="CV94" s="712"/>
      <c r="CW94" s="637"/>
      <c r="DQ94" s="712"/>
      <c r="DR94" s="712"/>
      <c r="DS94" s="712"/>
      <c r="DT94" s="712"/>
      <c r="DU94" s="712"/>
      <c r="DV94" s="712"/>
      <c r="DX94" s="712"/>
      <c r="DY94" s="712"/>
      <c r="DZ94" s="712"/>
      <c r="EA94" s="712"/>
      <c r="EB94" s="712"/>
      <c r="EC94" s="712"/>
      <c r="EE94" s="712"/>
      <c r="EF94" s="712"/>
      <c r="EG94" s="712"/>
      <c r="EH94" s="712"/>
      <c r="EI94" s="712"/>
      <c r="EJ94" s="712"/>
      <c r="EK94" s="712"/>
      <c r="EL94" s="712"/>
      <c r="EM94" s="712"/>
      <c r="EN94" s="712"/>
      <c r="EO94" s="712"/>
      <c r="EP94" s="712"/>
      <c r="EQ94" s="712"/>
      <c r="ER94" s="712"/>
      <c r="ES94" s="712"/>
      <c r="ET94" s="712"/>
      <c r="EU94" s="712"/>
      <c r="EV94" s="712"/>
      <c r="EW94" s="712"/>
      <c r="EX94" s="712"/>
      <c r="EY94" s="712"/>
      <c r="EZ94" s="712"/>
      <c r="FA94" s="712"/>
      <c r="FB94" s="712"/>
      <c r="FC94" s="712"/>
      <c r="FD94" s="712"/>
      <c r="FE94" s="712"/>
      <c r="FF94" s="712"/>
      <c r="FG94" s="712"/>
      <c r="FH94" s="712"/>
      <c r="FI94" s="712"/>
      <c r="FJ94" s="712"/>
      <c r="FK94" s="712"/>
      <c r="FL94" s="712"/>
      <c r="FN94" s="712"/>
      <c r="FO94" s="712"/>
      <c r="FP94" s="712"/>
      <c r="FQ94" s="712"/>
      <c r="FS94" s="638"/>
      <c r="FT94" s="638"/>
      <c r="FU94" s="638"/>
      <c r="FV94" s="638"/>
      <c r="FW94" s="638"/>
      <c r="FX94" s="638"/>
      <c r="FY94" s="638"/>
      <c r="GD94" s="637"/>
      <c r="GQ94" s="637"/>
      <c r="GR94" s="638"/>
      <c r="GS94" s="638"/>
      <c r="GT94" s="638"/>
      <c r="GU94" s="638"/>
      <c r="GV94" s="638"/>
      <c r="GY94" s="571"/>
      <c r="GZ94" s="571"/>
      <c r="HD94" s="712"/>
      <c r="HE94" s="712"/>
      <c r="HF94" s="712"/>
      <c r="HG94" s="712"/>
      <c r="HH94" s="712"/>
      <c r="HO94" s="657"/>
      <c r="HP94" s="657"/>
      <c r="HQ94" s="657"/>
      <c r="HR94" s="657"/>
      <c r="HS94" s="657"/>
      <c r="HT94" s="657"/>
      <c r="HU94" s="657"/>
      <c r="HV94" s="657"/>
      <c r="HW94" s="657"/>
      <c r="HX94" s="657"/>
      <c r="HY94" s="657"/>
      <c r="HZ94" s="657"/>
      <c r="IA94" s="657"/>
      <c r="IB94" s="657"/>
      <c r="IC94" s="657"/>
      <c r="ID94" s="657"/>
      <c r="IE94" s="657"/>
      <c r="IF94" s="657"/>
      <c r="IG94" s="657"/>
      <c r="IH94" s="657"/>
      <c r="II94" s="657"/>
      <c r="IJ94" s="657"/>
      <c r="IK94" s="657"/>
      <c r="IL94" s="657"/>
      <c r="IM94" s="657"/>
      <c r="IN94" s="719"/>
      <c r="IO94" s="684"/>
      <c r="IP94" s="684"/>
      <c r="IQ94" s="684"/>
      <c r="IR94" s="684"/>
      <c r="IS94" s="720"/>
      <c r="IU94" s="634"/>
      <c r="IV94" s="635"/>
      <c r="IW94" s="634"/>
      <c r="IX94" s="634"/>
      <c r="IY94" s="634"/>
      <c r="IZ94" s="634"/>
      <c r="JA94" s="634"/>
      <c r="JB94" s="634"/>
      <c r="JC94" s="636"/>
      <c r="JD94" s="634"/>
      <c r="JV94" s="712"/>
      <c r="JX94" s="178"/>
      <c r="JY94" s="178"/>
      <c r="JZ94" s="178"/>
      <c r="KA94" s="178"/>
      <c r="KB94" s="178"/>
      <c r="KC94" s="178"/>
      <c r="KD94" s="216"/>
      <c r="KE94" s="216"/>
      <c r="KF94" s="216"/>
      <c r="KG94" s="216"/>
    </row>
    <row r="95" spans="13:293" s="572" customFormat="1">
      <c r="Z95" s="712"/>
      <c r="AA95" s="712"/>
      <c r="AB95" s="712"/>
      <c r="AC95" s="712"/>
      <c r="AD95" s="712"/>
      <c r="AE95" s="712"/>
      <c r="AG95" s="712"/>
      <c r="AH95" s="712"/>
      <c r="AI95" s="712"/>
      <c r="AJ95" s="712"/>
      <c r="AK95" s="712"/>
      <c r="AL95" s="712"/>
      <c r="AN95" s="712"/>
      <c r="AO95" s="712"/>
      <c r="AP95" s="712"/>
      <c r="AQ95" s="712"/>
      <c r="AR95" s="712"/>
      <c r="AS95" s="712"/>
      <c r="AT95" s="712"/>
      <c r="AU95" s="712"/>
      <c r="AV95" s="712"/>
      <c r="AW95" s="712"/>
      <c r="AX95" s="712"/>
      <c r="AY95" s="712"/>
      <c r="AZ95" s="712"/>
      <c r="BA95" s="712"/>
      <c r="BB95" s="712"/>
      <c r="BC95" s="712"/>
      <c r="BD95" s="712"/>
      <c r="BE95" s="712"/>
      <c r="BF95" s="712"/>
      <c r="BG95" s="712"/>
      <c r="BI95" s="712"/>
      <c r="BJ95" s="712"/>
      <c r="BK95" s="712"/>
      <c r="BL95" s="712"/>
      <c r="BM95" s="712"/>
      <c r="BZ95" s="637"/>
      <c r="CI95" s="178"/>
      <c r="CJ95" s="178"/>
      <c r="CK95" s="178"/>
      <c r="CL95" s="178"/>
      <c r="CM95" s="178"/>
      <c r="CN95" s="638"/>
      <c r="CO95" s="716"/>
      <c r="CP95" s="656"/>
      <c r="CQ95" s="716"/>
      <c r="CR95" s="656"/>
      <c r="CS95" s="712"/>
      <c r="CT95" s="712"/>
      <c r="CU95" s="712"/>
      <c r="CV95" s="712"/>
      <c r="CW95" s="637"/>
      <c r="DQ95" s="712"/>
      <c r="DR95" s="712"/>
      <c r="DS95" s="712"/>
      <c r="DT95" s="712"/>
      <c r="DU95" s="712"/>
      <c r="DV95" s="712"/>
      <c r="DX95" s="712"/>
      <c r="DY95" s="712"/>
      <c r="DZ95" s="712"/>
      <c r="EA95" s="712"/>
      <c r="EB95" s="712"/>
      <c r="EC95" s="712"/>
      <c r="EE95" s="712"/>
      <c r="EF95" s="712"/>
      <c r="EG95" s="712"/>
      <c r="EH95" s="712"/>
      <c r="EI95" s="712"/>
      <c r="EJ95" s="712"/>
      <c r="EK95" s="712"/>
      <c r="EL95" s="712"/>
      <c r="EM95" s="712"/>
      <c r="EN95" s="712"/>
      <c r="EO95" s="712"/>
      <c r="EP95" s="712"/>
      <c r="EQ95" s="712"/>
      <c r="ER95" s="712"/>
      <c r="ES95" s="712"/>
      <c r="ET95" s="712"/>
      <c r="EU95" s="712"/>
      <c r="EV95" s="712"/>
      <c r="EW95" s="712"/>
      <c r="EX95" s="712"/>
      <c r="EY95" s="712"/>
      <c r="EZ95" s="712"/>
      <c r="FA95" s="712"/>
      <c r="FB95" s="712"/>
      <c r="FC95" s="712"/>
      <c r="FD95" s="712"/>
      <c r="FE95" s="712"/>
      <c r="FF95" s="712"/>
      <c r="FG95" s="712"/>
      <c r="FH95" s="712"/>
      <c r="FI95" s="712"/>
      <c r="FJ95" s="712"/>
      <c r="FK95" s="712"/>
      <c r="FL95" s="712"/>
      <c r="FN95" s="712"/>
      <c r="FO95" s="712"/>
      <c r="FP95" s="712"/>
      <c r="FQ95" s="712"/>
      <c r="FS95" s="638"/>
      <c r="FT95" s="638"/>
      <c r="FU95" s="638"/>
      <c r="FV95" s="638"/>
      <c r="FW95" s="638"/>
      <c r="FX95" s="638"/>
      <c r="FY95" s="638"/>
      <c r="GD95" s="637"/>
      <c r="GQ95" s="637"/>
      <c r="GR95" s="638"/>
      <c r="GS95" s="638"/>
      <c r="GT95" s="638"/>
      <c r="GU95" s="638"/>
      <c r="GV95" s="638"/>
      <c r="GY95" s="571"/>
      <c r="GZ95" s="571"/>
      <c r="HD95" s="712"/>
      <c r="HE95" s="712"/>
      <c r="HF95" s="712"/>
      <c r="HG95" s="712"/>
      <c r="HH95" s="712"/>
      <c r="HO95" s="657"/>
      <c r="HP95" s="657"/>
      <c r="HQ95" s="657"/>
      <c r="HR95" s="657"/>
      <c r="HS95" s="657"/>
      <c r="HT95" s="657"/>
      <c r="HU95" s="657"/>
      <c r="HV95" s="657"/>
      <c r="HW95" s="657"/>
      <c r="HX95" s="657"/>
      <c r="HY95" s="657"/>
      <c r="HZ95" s="657"/>
      <c r="IA95" s="657"/>
      <c r="IB95" s="657"/>
      <c r="IC95" s="657"/>
      <c r="ID95" s="657"/>
      <c r="IE95" s="657"/>
      <c r="IF95" s="657"/>
      <c r="IG95" s="657"/>
      <c r="IH95" s="657"/>
      <c r="II95" s="657"/>
      <c r="IJ95" s="657"/>
      <c r="IK95" s="657"/>
      <c r="IL95" s="657"/>
      <c r="IM95" s="657"/>
      <c r="IN95" s="719"/>
      <c r="IO95" s="684"/>
      <c r="IP95" s="684"/>
      <c r="IQ95" s="684"/>
      <c r="IR95" s="684"/>
      <c r="IS95" s="720"/>
      <c r="IU95" s="634"/>
      <c r="IV95" s="635"/>
      <c r="IW95" s="634"/>
      <c r="IX95" s="634"/>
      <c r="IY95" s="634"/>
      <c r="IZ95" s="634"/>
      <c r="JA95" s="634"/>
      <c r="JB95" s="634"/>
      <c r="JC95" s="636"/>
      <c r="JD95" s="634"/>
      <c r="JV95" s="712"/>
      <c r="JX95" s="178"/>
      <c r="JY95" s="178"/>
      <c r="JZ95" s="178"/>
      <c r="KA95" s="178"/>
      <c r="KB95" s="178"/>
      <c r="KC95" s="178"/>
      <c r="KD95" s="216"/>
      <c r="KE95" s="216"/>
      <c r="KF95" s="216"/>
      <c r="KG95" s="216"/>
    </row>
    <row r="96" spans="13:293" s="572" customFormat="1" ht="13.5" customHeight="1">
      <c r="M96"/>
      <c r="N96"/>
      <c r="Z96" s="712"/>
      <c r="AA96" s="712"/>
      <c r="AB96" s="712"/>
      <c r="AC96" s="712"/>
      <c r="AD96" s="712"/>
      <c r="AE96" s="712"/>
      <c r="AG96" s="712"/>
      <c r="AH96" s="712"/>
      <c r="AI96" s="712"/>
      <c r="AJ96" s="712"/>
      <c r="AK96" s="712"/>
      <c r="AL96" s="712"/>
      <c r="AN96" s="712"/>
      <c r="AO96" s="712"/>
      <c r="AP96" s="712"/>
      <c r="AQ96" s="712"/>
      <c r="AR96" s="712"/>
      <c r="AS96" s="712"/>
      <c r="AT96" s="712"/>
      <c r="AU96" s="712"/>
      <c r="AV96" s="712"/>
      <c r="AW96" s="712"/>
      <c r="AX96" s="712"/>
      <c r="AY96" s="712"/>
      <c r="AZ96" s="712"/>
      <c r="BA96" s="712"/>
      <c r="BB96" s="712"/>
      <c r="BC96" s="712"/>
      <c r="BD96" s="712"/>
      <c r="BE96" s="712"/>
      <c r="BF96" s="712"/>
      <c r="BG96" s="712"/>
      <c r="BI96" s="712"/>
      <c r="BJ96" s="712"/>
      <c r="BK96" s="712"/>
      <c r="BL96" s="712"/>
      <c r="BM96" s="712"/>
      <c r="BZ96" s="637"/>
      <c r="CI96" s="178"/>
      <c r="CJ96" s="178"/>
      <c r="CK96" s="178"/>
      <c r="CL96" s="178"/>
      <c r="CM96" s="178"/>
      <c r="CN96" s="638"/>
      <c r="CO96" s="716"/>
      <c r="CP96" s="656"/>
      <c r="CQ96" s="716"/>
      <c r="CR96" s="656"/>
      <c r="CS96" s="712"/>
      <c r="CT96" s="712"/>
      <c r="CU96" s="712"/>
      <c r="CV96" s="712"/>
      <c r="CW96" s="637"/>
      <c r="DQ96" s="712"/>
      <c r="DR96" s="712"/>
      <c r="DS96" s="712"/>
      <c r="DT96" s="712"/>
      <c r="DU96" s="712"/>
      <c r="DV96" s="712"/>
      <c r="DX96" s="712"/>
      <c r="DY96" s="712"/>
      <c r="DZ96" s="712"/>
      <c r="EA96" s="712"/>
      <c r="EB96" s="712"/>
      <c r="EC96" s="712"/>
      <c r="EE96" s="712"/>
      <c r="EF96" s="712"/>
      <c r="EG96" s="712"/>
      <c r="EH96" s="712"/>
      <c r="EI96" s="712"/>
      <c r="EJ96" s="712"/>
      <c r="EK96" s="712"/>
      <c r="EL96" s="712"/>
      <c r="EM96" s="712"/>
      <c r="EN96" s="712"/>
      <c r="EO96" s="712"/>
      <c r="EP96" s="712"/>
      <c r="EQ96" s="712"/>
      <c r="ER96" s="712"/>
      <c r="ES96" s="712"/>
      <c r="ET96" s="712"/>
      <c r="EU96" s="712"/>
      <c r="EV96" s="712"/>
      <c r="EW96" s="712"/>
      <c r="EX96" s="712"/>
      <c r="EY96" s="712"/>
      <c r="EZ96" s="712"/>
      <c r="FA96" s="712"/>
      <c r="FB96" s="712"/>
      <c r="FC96" s="712"/>
      <c r="FD96" s="712"/>
      <c r="FE96" s="712"/>
      <c r="FF96" s="712"/>
      <c r="FG96" s="712"/>
      <c r="FH96" s="712"/>
      <c r="FI96" s="712"/>
      <c r="FJ96" s="712"/>
      <c r="FK96" s="712"/>
      <c r="FL96" s="712"/>
      <c r="FN96" s="712"/>
      <c r="FO96" s="712"/>
      <c r="FP96" s="712"/>
      <c r="FQ96" s="712"/>
      <c r="FS96" s="638"/>
      <c r="FT96" s="638"/>
      <c r="FU96" s="638"/>
      <c r="FV96" s="638"/>
      <c r="FW96" s="638"/>
      <c r="FX96" s="638"/>
      <c r="FY96" s="638"/>
      <c r="GD96" s="637"/>
      <c r="GQ96" s="637"/>
      <c r="GR96" s="638"/>
      <c r="GS96" s="638"/>
      <c r="GT96" s="638"/>
      <c r="GU96" s="638"/>
      <c r="GV96" s="638"/>
      <c r="GY96" s="571"/>
      <c r="GZ96" s="571"/>
      <c r="HD96" s="712"/>
      <c r="HE96" s="712"/>
      <c r="HF96" s="712"/>
      <c r="HG96" s="712"/>
      <c r="HH96" s="712"/>
      <c r="HO96" s="657"/>
      <c r="HP96" s="657"/>
      <c r="HQ96" s="657"/>
      <c r="HR96" s="657"/>
      <c r="HS96" s="657"/>
      <c r="HT96" s="657"/>
      <c r="HU96" s="657"/>
      <c r="HV96" s="657"/>
      <c r="HW96" s="657"/>
      <c r="HX96" s="657"/>
      <c r="HY96" s="657"/>
      <c r="HZ96" s="657"/>
      <c r="IA96" s="657"/>
      <c r="IB96" s="657"/>
      <c r="IC96" s="657"/>
      <c r="ID96" s="657"/>
      <c r="IE96" s="657"/>
      <c r="IF96" s="657"/>
      <c r="IG96" s="657"/>
      <c r="IH96" s="657"/>
      <c r="II96" s="657"/>
      <c r="IJ96" s="657"/>
      <c r="IK96" s="657"/>
      <c r="IL96" s="657"/>
      <c r="IM96" s="657"/>
      <c r="IN96" s="719"/>
      <c r="IO96" s="684"/>
      <c r="IP96" s="684"/>
      <c r="IQ96" s="684"/>
      <c r="IR96" s="684"/>
      <c r="IS96" s="720"/>
      <c r="IU96" s="634"/>
      <c r="IV96" s="635"/>
      <c r="IW96" s="634"/>
      <c r="IX96" s="634"/>
      <c r="IY96" s="634"/>
      <c r="IZ96" s="634"/>
      <c r="JA96" s="634"/>
      <c r="JB96" s="634"/>
      <c r="JC96" s="636"/>
      <c r="JD96" s="634"/>
      <c r="JV96" s="712"/>
      <c r="JX96" s="178"/>
      <c r="JY96" s="178"/>
      <c r="JZ96" s="178"/>
      <c r="KA96" s="178"/>
      <c r="KB96" s="178"/>
      <c r="KC96" s="178"/>
      <c r="KD96" s="216"/>
      <c r="KE96" s="216"/>
      <c r="KF96" s="216"/>
      <c r="KG96" s="216"/>
    </row>
    <row r="97" spans="2:289" ht="24.75" customHeight="1">
      <c r="S97" s="224"/>
      <c r="T97" s="224"/>
      <c r="U97" s="224"/>
      <c r="V97" s="224"/>
      <c r="W97" s="224"/>
      <c r="X97" s="224"/>
      <c r="AF97" s="225"/>
      <c r="AM97" s="225"/>
      <c r="BH97" s="226"/>
      <c r="BY97" s="178"/>
      <c r="DM97" s="165"/>
      <c r="JV97" s="712"/>
      <c r="KB97" s="178"/>
      <c r="KC97" s="178"/>
    </row>
    <row r="98" spans="2:289">
      <c r="S98" s="224"/>
      <c r="T98" s="224"/>
      <c r="U98" s="224"/>
      <c r="V98" s="224"/>
      <c r="W98" s="224"/>
      <c r="X98" s="224"/>
      <c r="AF98" s="225"/>
      <c r="AM98" s="225"/>
      <c r="BH98" s="226"/>
      <c r="BY98" s="178"/>
      <c r="DM98" s="165"/>
      <c r="KB98" s="178"/>
      <c r="KC98" s="178"/>
    </row>
    <row r="99" spans="2:289">
      <c r="S99" s="224"/>
      <c r="T99" s="224"/>
      <c r="U99" s="224"/>
      <c r="V99" s="224"/>
      <c r="W99" s="224"/>
      <c r="X99" s="224"/>
      <c r="AF99" s="225"/>
      <c r="AM99" s="225"/>
      <c r="BH99" s="226"/>
      <c r="BY99" s="178"/>
      <c r="DM99" s="165"/>
      <c r="KB99" s="178"/>
      <c r="KC99" s="178"/>
    </row>
    <row r="100" spans="2:289">
      <c r="S100" s="224"/>
      <c r="T100" s="224"/>
      <c r="U100" s="224"/>
      <c r="V100" s="224"/>
      <c r="W100" s="224"/>
      <c r="X100" s="224"/>
      <c r="AF100" s="225"/>
      <c r="AM100" s="225"/>
      <c r="BH100" s="226"/>
      <c r="BY100" s="178"/>
      <c r="DM100" s="165"/>
      <c r="KB100" s="178"/>
      <c r="KC100" s="178"/>
    </row>
    <row r="101" spans="2:289" ht="15.75" thickBot="1">
      <c r="B101" s="156"/>
      <c r="C101" s="156"/>
      <c r="H101" s="156"/>
      <c r="S101" s="224"/>
      <c r="T101" s="224"/>
      <c r="U101" s="224"/>
      <c r="V101" s="224"/>
      <c r="W101" s="224"/>
      <c r="X101" s="224"/>
      <c r="AF101" s="225"/>
      <c r="AM101" s="225"/>
      <c r="BH101" s="226"/>
      <c r="BY101" s="178"/>
      <c r="DM101" s="165"/>
      <c r="KB101" s="178"/>
      <c r="KC101" s="178"/>
    </row>
    <row r="102" spans="2:289" ht="15.75" thickBot="1">
      <c r="B102" s="518"/>
      <c r="C102" s="407"/>
      <c r="D102" s="357"/>
      <c r="E102" s="357"/>
      <c r="F102" s="392"/>
      <c r="G102" s="392"/>
      <c r="H102" s="392"/>
      <c r="I102" s="392"/>
      <c r="S102" s="224"/>
      <c r="T102" s="224"/>
      <c r="U102" s="224"/>
      <c r="V102" s="224"/>
      <c r="W102" s="224"/>
      <c r="X102" s="224"/>
      <c r="AF102" s="225"/>
      <c r="AM102" s="225"/>
      <c r="BH102" s="226"/>
      <c r="BY102" s="178"/>
      <c r="DM102" s="165"/>
      <c r="KB102" s="178"/>
      <c r="KC102" s="178"/>
    </row>
    <row r="103" spans="2:289" ht="15.75" thickBot="1">
      <c r="B103" s="408"/>
      <c r="C103" s="408"/>
      <c r="D103" s="358"/>
      <c r="E103" s="358"/>
      <c r="F103" s="393"/>
      <c r="G103" s="393"/>
      <c r="H103" s="393"/>
      <c r="I103" s="393"/>
      <c r="S103" s="224"/>
      <c r="T103" s="224"/>
      <c r="U103" s="224"/>
      <c r="V103" s="224"/>
      <c r="W103" s="224"/>
      <c r="X103" s="224"/>
      <c r="AF103" s="225"/>
      <c r="AM103" s="225"/>
      <c r="BH103" s="226"/>
      <c r="BY103" s="178"/>
      <c r="DM103" s="165"/>
      <c r="HM103" s="462"/>
      <c r="KB103" s="178"/>
      <c r="KC103" s="178"/>
    </row>
    <row r="104" spans="2:289" ht="15.75" thickBot="1">
      <c r="B104" s="518"/>
      <c r="C104" s="407"/>
      <c r="D104" s="357"/>
      <c r="E104" s="357"/>
      <c r="F104" s="392"/>
      <c r="G104" s="392"/>
      <c r="H104" s="392"/>
      <c r="I104" s="392"/>
      <c r="BY104" s="178"/>
      <c r="DM104" s="165"/>
      <c r="HM104" s="462"/>
      <c r="KB104" s="178"/>
      <c r="KC104" s="178"/>
    </row>
    <row r="105" spans="2:289" ht="15.75" thickBot="1">
      <c r="B105" s="408"/>
      <c r="C105" s="408"/>
      <c r="D105" s="358"/>
      <c r="E105" s="358"/>
      <c r="F105" s="393"/>
      <c r="G105" s="393"/>
      <c r="H105" s="393"/>
      <c r="I105" s="393"/>
      <c r="K105" s="224"/>
      <c r="L105" s="224"/>
      <c r="BY105" s="178"/>
      <c r="DM105" s="165"/>
      <c r="HM105" s="462"/>
      <c r="KB105" s="178"/>
      <c r="KC105" s="178"/>
    </row>
    <row r="106" spans="2:289" ht="15.75" thickBot="1">
      <c r="B106" s="518"/>
      <c r="C106" s="407"/>
      <c r="D106" s="357"/>
      <c r="E106" s="357"/>
      <c r="F106" s="392"/>
      <c r="G106" s="392"/>
      <c r="H106" s="392"/>
      <c r="I106" s="392"/>
      <c r="K106" s="224"/>
      <c r="L106" s="224"/>
      <c r="BY106" s="178"/>
      <c r="DM106" s="165"/>
      <c r="HM106" s="462"/>
      <c r="KB106" s="178"/>
      <c r="KC106" s="178"/>
    </row>
    <row r="107" spans="2:289" ht="15.75" thickBot="1">
      <c r="B107" s="408"/>
      <c r="C107" s="408"/>
      <c r="D107" s="358"/>
      <c r="E107" s="358"/>
      <c r="F107" s="393"/>
      <c r="G107" s="393"/>
      <c r="H107" s="393"/>
      <c r="I107" s="393"/>
      <c r="K107" s="224"/>
      <c r="L107" s="224"/>
      <c r="BY107" s="178"/>
      <c r="DM107" s="165"/>
      <c r="HM107" s="462"/>
      <c r="KB107" s="178"/>
      <c r="KC107" s="178"/>
    </row>
    <row r="108" spans="2:289" ht="15.75" thickBot="1">
      <c r="B108" s="518"/>
      <c r="C108" s="407"/>
      <c r="D108" s="357"/>
      <c r="E108" s="357"/>
      <c r="F108" s="392"/>
      <c r="G108" s="392"/>
      <c r="H108" s="392"/>
      <c r="I108" s="392"/>
      <c r="K108" s="224"/>
      <c r="L108" s="224"/>
      <c r="BY108" s="178"/>
      <c r="DM108" s="165"/>
      <c r="HM108" s="462"/>
      <c r="KB108" s="178"/>
      <c r="KC108" s="178"/>
    </row>
    <row r="109" spans="2:289" ht="15.75" thickBot="1">
      <c r="B109" s="420"/>
      <c r="C109" s="421"/>
      <c r="D109" s="358"/>
      <c r="E109" s="358"/>
      <c r="F109" s="393"/>
      <c r="G109" s="393"/>
      <c r="H109" s="393"/>
      <c r="I109" s="393"/>
      <c r="K109" s="224"/>
      <c r="L109" s="224"/>
      <c r="BY109" s="178"/>
      <c r="DM109" s="165"/>
      <c r="HM109" s="462"/>
      <c r="KB109" s="178"/>
      <c r="KC109" s="178"/>
    </row>
    <row r="110" spans="2:289">
      <c r="K110" s="224"/>
      <c r="L110" s="224"/>
      <c r="BY110" s="178"/>
      <c r="DM110" s="165"/>
      <c r="HM110" s="462"/>
      <c r="KB110" s="178"/>
      <c r="KC110" s="178"/>
    </row>
    <row r="111" spans="2:289">
      <c r="K111" s="224"/>
      <c r="L111" s="224"/>
      <c r="BY111" s="178"/>
      <c r="DM111" s="165"/>
      <c r="HM111" s="462"/>
      <c r="KB111" s="178"/>
      <c r="KC111" s="178"/>
    </row>
    <row r="112" spans="2:289">
      <c r="K112" s="224"/>
      <c r="L112" s="224"/>
      <c r="BY112" s="178"/>
      <c r="DM112" s="165"/>
      <c r="HM112" s="462"/>
      <c r="KB112" s="178"/>
      <c r="KC112" s="178"/>
    </row>
    <row r="113" spans="1:289">
      <c r="K113" s="224"/>
      <c r="L113" s="224"/>
      <c r="BY113" s="178"/>
      <c r="DM113" s="165"/>
      <c r="HM113" s="462"/>
      <c r="KB113" s="178"/>
      <c r="KC113" s="178"/>
    </row>
    <row r="114" spans="1:289">
      <c r="J114" s="526"/>
      <c r="K114" s="224"/>
      <c r="L114" s="224"/>
      <c r="BY114" s="178"/>
      <c r="DM114" s="165"/>
      <c r="HM114" s="462"/>
      <c r="KB114" s="178"/>
      <c r="KC114" s="178"/>
    </row>
    <row r="115" spans="1:289">
      <c r="K115" s="224"/>
      <c r="L115" s="224"/>
      <c r="BY115" s="178"/>
      <c r="DM115" s="165"/>
      <c r="HM115" s="462"/>
      <c r="KB115" s="178"/>
      <c r="KC115" s="178"/>
    </row>
    <row r="116" spans="1:289">
      <c r="K116" s="224"/>
      <c r="L116" s="224"/>
      <c r="BY116" s="178"/>
      <c r="DM116" s="165"/>
      <c r="HM116" s="462"/>
      <c r="KB116" s="178"/>
      <c r="KC116" s="178"/>
    </row>
    <row r="117" spans="1:289">
      <c r="A117" s="227"/>
      <c r="K117" s="156"/>
      <c r="Q117" s="228"/>
      <c r="BY117" s="178"/>
      <c r="DM117" s="165"/>
      <c r="HM117" s="462"/>
      <c r="KB117" s="178"/>
      <c r="KC117" s="178"/>
    </row>
    <row r="118" spans="1:289" ht="15.75" thickBot="1">
      <c r="K118" s="156"/>
      <c r="BY118" s="178"/>
      <c r="DM118" s="165"/>
      <c r="HM118" s="462"/>
      <c r="KB118" s="178"/>
      <c r="KC118" s="178"/>
    </row>
    <row r="119" spans="1:289" ht="15.75" thickBot="1">
      <c r="A119" s="229"/>
      <c r="B119" s="436"/>
      <c r="C119" s="436"/>
      <c r="K119" s="156"/>
      <c r="BY119" s="178"/>
      <c r="DM119" s="165"/>
      <c r="HM119" s="462"/>
      <c r="KB119" s="178"/>
      <c r="KC119" s="178"/>
    </row>
    <row r="120" spans="1:289" ht="15.75" thickBot="1">
      <c r="B120" s="408"/>
      <c r="C120" s="416"/>
      <c r="K120" s="156"/>
      <c r="BY120" s="178"/>
      <c r="DM120" s="165"/>
      <c r="HM120" s="462"/>
      <c r="KB120" s="178"/>
      <c r="KC120" s="178"/>
    </row>
    <row r="121" spans="1:289" ht="15.75" thickBot="1">
      <c r="B121" s="409"/>
      <c r="C121" s="415"/>
      <c r="K121" s="156"/>
      <c r="BY121" s="178"/>
      <c r="DM121" s="165"/>
      <c r="HM121" s="462"/>
      <c r="KB121" s="178"/>
      <c r="KC121" s="178"/>
    </row>
    <row r="122" spans="1:289" ht="15.75" thickBot="1">
      <c r="B122" s="408"/>
      <c r="C122" s="416"/>
      <c r="K122" s="156"/>
      <c r="BY122" s="178"/>
      <c r="DM122" s="165"/>
      <c r="HM122" s="462"/>
      <c r="KB122" s="178"/>
      <c r="KC122" s="178"/>
    </row>
    <row r="123" spans="1:289">
      <c r="K123" s="156"/>
      <c r="BY123" s="178"/>
      <c r="DM123" s="165"/>
      <c r="HM123" s="462"/>
      <c r="KB123" s="178"/>
      <c r="KC123" s="178"/>
    </row>
    <row r="124" spans="1:289">
      <c r="D124" s="156"/>
      <c r="K124" s="156"/>
      <c r="BY124" s="178"/>
      <c r="DM124" s="165"/>
      <c r="HM124" s="462"/>
      <c r="KB124" s="178"/>
      <c r="KC124" s="178"/>
    </row>
    <row r="125" spans="1:289">
      <c r="D125" s="156"/>
      <c r="K125" s="156"/>
      <c r="BY125" s="178"/>
      <c r="DM125" s="165"/>
      <c r="HM125" s="462"/>
      <c r="KB125" s="178"/>
      <c r="KC125" s="178"/>
    </row>
    <row r="126" spans="1:289">
      <c r="K126" s="156"/>
      <c r="BY126" s="178"/>
      <c r="DM126" s="165"/>
      <c r="HM126" s="462"/>
      <c r="KB126" s="178"/>
      <c r="KC126" s="178"/>
    </row>
    <row r="127" spans="1:289">
      <c r="A127" s="285"/>
      <c r="I127" s="231"/>
      <c r="J127" s="231"/>
      <c r="K127" s="156"/>
      <c r="BY127" s="178"/>
      <c r="DM127" s="165"/>
      <c r="HM127" s="462"/>
      <c r="KB127" s="178"/>
      <c r="KC127" s="178"/>
    </row>
    <row r="128" spans="1:289" ht="15.75" thickBot="1">
      <c r="D128" s="174"/>
      <c r="F128" s="174"/>
      <c r="G128" s="174"/>
      <c r="I128" s="231"/>
      <c r="J128" s="231"/>
      <c r="K128" s="156"/>
      <c r="BY128" s="178"/>
      <c r="DM128" s="165"/>
      <c r="HM128" s="462"/>
      <c r="KB128" s="178"/>
      <c r="KC128" s="178"/>
    </row>
    <row r="129" spans="1:289" ht="15.75" thickBot="1">
      <c r="B129" s="409"/>
      <c r="C129" s="409"/>
      <c r="D129" s="379"/>
      <c r="E129" s="379"/>
      <c r="F129" s="379"/>
      <c r="G129" s="379"/>
      <c r="I129" s="231"/>
      <c r="J129" s="231"/>
      <c r="K129" s="156"/>
      <c r="BY129" s="178"/>
      <c r="DM129" s="165"/>
      <c r="HM129" s="462"/>
      <c r="KB129" s="178"/>
      <c r="KC129" s="178"/>
    </row>
    <row r="130" spans="1:289" ht="15.75" thickBot="1">
      <c r="B130" s="408"/>
      <c r="C130" s="408"/>
      <c r="D130" s="380"/>
      <c r="E130" s="380"/>
      <c r="F130" s="380"/>
      <c r="G130" s="380"/>
      <c r="I130" s="231"/>
      <c r="J130" s="231"/>
      <c r="K130" s="156"/>
      <c r="BY130" s="178"/>
      <c r="DM130" s="165"/>
      <c r="HM130" s="462"/>
      <c r="KB130" s="178"/>
      <c r="KC130" s="178"/>
    </row>
    <row r="131" spans="1:289">
      <c r="C131" s="215"/>
      <c r="I131" s="231"/>
      <c r="J131" s="231"/>
      <c r="K131" s="156"/>
      <c r="BY131" s="178"/>
      <c r="DM131" s="165"/>
      <c r="HM131" s="462"/>
      <c r="KB131" s="178"/>
      <c r="KC131" s="178"/>
    </row>
    <row r="132" spans="1:289">
      <c r="C132" s="215"/>
      <c r="I132" s="231"/>
      <c r="J132" s="231"/>
      <c r="K132" s="156"/>
      <c r="BY132" s="178"/>
      <c r="DM132" s="165"/>
      <c r="HM132" s="462"/>
      <c r="KB132" s="178"/>
      <c r="KC132" s="178"/>
    </row>
    <row r="133" spans="1:289" ht="15.75" thickBot="1">
      <c r="A133" s="285"/>
      <c r="C133" s="215"/>
      <c r="I133" s="231"/>
      <c r="J133" s="231"/>
      <c r="K133" s="156"/>
      <c r="BY133" s="178"/>
      <c r="DM133" s="165"/>
      <c r="HM133" s="462"/>
      <c r="KB133" s="178"/>
      <c r="KC133" s="178"/>
    </row>
    <row r="134" spans="1:289" ht="15.75" thickBot="1">
      <c r="B134" s="434"/>
      <c r="C134" s="435"/>
      <c r="D134" s="286"/>
      <c r="E134" s="345"/>
      <c r="F134" s="286"/>
      <c r="I134" s="231"/>
      <c r="J134" s="231"/>
      <c r="K134" s="224"/>
      <c r="BY134" s="178"/>
      <c r="DM134" s="165"/>
      <c r="HM134" s="462"/>
      <c r="KB134" s="178"/>
      <c r="KC134" s="178"/>
    </row>
    <row r="135" spans="1:289" ht="15.75" thickBot="1">
      <c r="B135" s="409"/>
      <c r="C135" s="409"/>
      <c r="D135" s="359"/>
      <c r="E135" s="494"/>
      <c r="I135" s="231"/>
      <c r="J135" s="231"/>
      <c r="K135" s="224"/>
      <c r="BY135" s="178"/>
      <c r="DM135" s="165"/>
      <c r="HM135" s="462"/>
      <c r="KB135" s="178"/>
      <c r="KC135" s="178"/>
    </row>
    <row r="136" spans="1:289" ht="15.75" thickBot="1">
      <c r="B136" s="408"/>
      <c r="C136" s="408"/>
      <c r="D136" s="360"/>
      <c r="E136" s="495"/>
      <c r="I136" s="231"/>
      <c r="J136" s="231"/>
      <c r="K136" s="224"/>
      <c r="BY136" s="178"/>
      <c r="DM136" s="165"/>
      <c r="HM136" s="462"/>
      <c r="KB136" s="178"/>
      <c r="KC136" s="178"/>
    </row>
    <row r="137" spans="1:289" ht="15.75" thickBot="1">
      <c r="B137" s="409"/>
      <c r="C137" s="409"/>
      <c r="D137" s="359"/>
      <c r="E137" s="494"/>
      <c r="I137" s="231"/>
      <c r="J137" s="231"/>
      <c r="K137" s="224"/>
      <c r="BY137" s="178"/>
      <c r="DM137" s="165"/>
      <c r="HM137" s="462"/>
      <c r="KB137" s="178"/>
      <c r="KC137" s="178"/>
    </row>
    <row r="138" spans="1:289" ht="15.75" thickBot="1">
      <c r="B138" s="408"/>
      <c r="C138" s="408"/>
      <c r="D138" s="360"/>
      <c r="E138" s="495"/>
      <c r="I138" s="231"/>
      <c r="J138" s="231"/>
      <c r="K138" s="224"/>
      <c r="BY138" s="178"/>
      <c r="DM138" s="165"/>
      <c r="HM138" s="462"/>
      <c r="KB138" s="178"/>
      <c r="KC138" s="178"/>
    </row>
    <row r="139" spans="1:289" ht="15.75" thickBot="1">
      <c r="B139" s="409"/>
      <c r="C139" s="409"/>
      <c r="D139" s="359"/>
      <c r="E139" s="494"/>
      <c r="I139" s="231"/>
      <c r="J139" s="231"/>
      <c r="K139" s="224"/>
      <c r="BY139" s="178"/>
      <c r="DM139" s="165"/>
      <c r="HM139" s="462"/>
      <c r="KB139" s="178"/>
      <c r="KC139" s="178"/>
    </row>
    <row r="140" spans="1:289" ht="15.75" thickBot="1">
      <c r="B140" s="408"/>
      <c r="C140" s="408"/>
      <c r="D140" s="360"/>
      <c r="E140" s="495"/>
      <c r="I140" s="231"/>
      <c r="J140" s="231"/>
      <c r="K140" s="224"/>
      <c r="BY140" s="178"/>
      <c r="DM140" s="165"/>
      <c r="HM140" s="462"/>
      <c r="KB140" s="178"/>
      <c r="KC140" s="178"/>
    </row>
    <row r="141" spans="1:289" ht="15.75" thickBot="1">
      <c r="B141" s="409"/>
      <c r="C141" s="409"/>
      <c r="D141" s="359"/>
      <c r="E141" s="494"/>
      <c r="I141" s="231"/>
      <c r="J141" s="231"/>
      <c r="K141" s="224"/>
      <c r="BY141" s="178"/>
      <c r="DM141" s="165"/>
      <c r="HM141" s="462"/>
      <c r="KB141" s="178"/>
      <c r="KC141" s="178"/>
    </row>
    <row r="142" spans="1:289" ht="15.75" thickBot="1">
      <c r="B142" s="408"/>
      <c r="C142" s="408"/>
      <c r="D142" s="360"/>
      <c r="E142" s="495"/>
      <c r="I142" s="231"/>
      <c r="J142" s="231"/>
      <c r="K142" s="224"/>
      <c r="BY142" s="178"/>
      <c r="DM142" s="165"/>
      <c r="HM142" s="462"/>
      <c r="KB142" s="178"/>
      <c r="KC142" s="178"/>
    </row>
    <row r="143" spans="1:289" ht="15.75" thickBot="1">
      <c r="B143" s="409"/>
      <c r="C143" s="409"/>
      <c r="D143" s="359"/>
      <c r="E143" s="494"/>
      <c r="I143" s="231"/>
      <c r="J143" s="231"/>
      <c r="K143" s="224"/>
      <c r="BY143" s="178"/>
      <c r="DM143" s="165"/>
      <c r="HM143" s="462"/>
      <c r="KB143" s="178"/>
      <c r="KC143" s="178"/>
    </row>
    <row r="144" spans="1:289" ht="15.75" thickBot="1">
      <c r="B144" s="408"/>
      <c r="C144" s="408"/>
      <c r="D144" s="360"/>
      <c r="E144" s="495"/>
      <c r="I144" s="231"/>
      <c r="J144" s="231"/>
      <c r="K144" s="224"/>
      <c r="BY144" s="178"/>
      <c r="DM144" s="165"/>
      <c r="HM144" s="462"/>
      <c r="KB144" s="178"/>
      <c r="KC144" s="178"/>
    </row>
    <row r="145" spans="2:289" ht="15.75" thickBot="1">
      <c r="B145" s="409"/>
      <c r="C145" s="409"/>
      <c r="D145" s="359"/>
      <c r="E145" s="494"/>
      <c r="I145" s="231"/>
      <c r="J145" s="231"/>
      <c r="K145" s="224"/>
      <c r="BY145" s="178"/>
      <c r="DM145" s="165"/>
      <c r="HM145" s="462"/>
      <c r="KB145" s="178"/>
      <c r="KC145" s="178"/>
    </row>
    <row r="146" spans="2:289" ht="15.75" thickBot="1">
      <c r="B146" s="408"/>
      <c r="C146" s="408"/>
      <c r="D146" s="360"/>
      <c r="E146" s="495"/>
      <c r="I146" s="231"/>
      <c r="J146" s="231"/>
      <c r="K146" s="224"/>
      <c r="BY146" s="178"/>
      <c r="DM146" s="165"/>
      <c r="HM146" s="462"/>
      <c r="KB146" s="178"/>
      <c r="KC146" s="178"/>
    </row>
    <row r="147" spans="2:289" ht="15.75" thickBot="1">
      <c r="B147" s="409"/>
      <c r="C147" s="409"/>
      <c r="D147" s="359"/>
      <c r="E147" s="494"/>
      <c r="I147" s="231"/>
      <c r="J147" s="231"/>
      <c r="K147" s="224"/>
      <c r="BY147" s="178"/>
      <c r="DM147" s="165"/>
      <c r="HM147" s="462"/>
      <c r="KB147" s="178"/>
      <c r="KC147" s="178"/>
    </row>
    <row r="148" spans="2:289" ht="15.75" thickBot="1">
      <c r="B148" s="408"/>
      <c r="C148" s="408"/>
      <c r="D148" s="360"/>
      <c r="E148" s="495"/>
      <c r="I148" s="231"/>
      <c r="J148" s="231"/>
      <c r="K148" s="224"/>
      <c r="BY148" s="178"/>
      <c r="DM148" s="165"/>
      <c r="HM148" s="462"/>
      <c r="KB148" s="178"/>
      <c r="KC148" s="178"/>
    </row>
    <row r="149" spans="2:289" ht="15.75" thickBot="1">
      <c r="B149" s="409"/>
      <c r="C149" s="409"/>
      <c r="D149" s="359"/>
      <c r="E149" s="494"/>
      <c r="I149" s="231"/>
      <c r="J149" s="231"/>
      <c r="K149" s="224"/>
      <c r="BY149" s="178"/>
      <c r="DM149" s="165"/>
      <c r="HM149" s="462"/>
      <c r="KB149" s="178"/>
      <c r="KC149" s="178"/>
    </row>
    <row r="150" spans="2:289" ht="15.75" thickBot="1">
      <c r="B150" s="408"/>
      <c r="C150" s="408"/>
      <c r="D150" s="360"/>
      <c r="E150" s="495"/>
      <c r="I150" s="231"/>
      <c r="J150" s="231"/>
      <c r="K150" s="224"/>
      <c r="BY150" s="178"/>
      <c r="DM150" s="165"/>
      <c r="HM150" s="462"/>
      <c r="KB150" s="178"/>
      <c r="KC150" s="178"/>
    </row>
    <row r="151" spans="2:289" ht="15.75" thickBot="1">
      <c r="B151" s="409"/>
      <c r="C151" s="409"/>
      <c r="D151" s="359"/>
      <c r="E151" s="494"/>
      <c r="I151" s="231"/>
      <c r="J151" s="231"/>
      <c r="K151" s="224"/>
      <c r="BY151" s="178"/>
      <c r="DM151" s="165"/>
      <c r="HM151" s="462"/>
      <c r="KB151" s="178"/>
      <c r="KC151" s="178"/>
    </row>
    <row r="152" spans="2:289" ht="15.75" thickBot="1">
      <c r="B152" s="408"/>
      <c r="C152" s="408"/>
      <c r="D152" s="360"/>
      <c r="E152" s="495"/>
      <c r="I152" s="231"/>
      <c r="J152" s="231"/>
      <c r="K152" s="224"/>
      <c r="BY152" s="178"/>
      <c r="DM152" s="165"/>
      <c r="HM152" s="462"/>
      <c r="KB152" s="178"/>
      <c r="KC152" s="178"/>
    </row>
    <row r="153" spans="2:289" ht="15.75" thickBot="1">
      <c r="B153" s="409"/>
      <c r="C153" s="409"/>
      <c r="D153" s="359"/>
      <c r="E153" s="494"/>
      <c r="I153" s="231"/>
      <c r="J153" s="231"/>
      <c r="K153" s="224"/>
      <c r="BY153" s="178"/>
      <c r="DM153" s="165"/>
      <c r="HM153" s="462"/>
      <c r="KB153" s="178"/>
      <c r="KC153" s="178"/>
    </row>
    <row r="154" spans="2:289" ht="15.75" thickBot="1">
      <c r="B154" s="408"/>
      <c r="C154" s="408"/>
      <c r="D154" s="360"/>
      <c r="E154" s="495"/>
      <c r="I154" s="231"/>
      <c r="J154" s="231"/>
      <c r="K154" s="224"/>
      <c r="BY154" s="178"/>
      <c r="DM154" s="165"/>
      <c r="HM154" s="462"/>
      <c r="KB154" s="178"/>
      <c r="KC154" s="178"/>
    </row>
    <row r="155" spans="2:289" ht="15.75" thickBot="1">
      <c r="B155" s="409"/>
      <c r="C155" s="409"/>
      <c r="D155" s="359"/>
      <c r="E155" s="494"/>
      <c r="I155" s="231"/>
      <c r="J155" s="231"/>
      <c r="K155" s="224"/>
      <c r="BY155" s="178"/>
      <c r="DM155" s="165"/>
      <c r="HM155" s="462"/>
      <c r="KB155" s="178"/>
      <c r="KC155" s="178"/>
    </row>
    <row r="156" spans="2:289" ht="15.75" thickBot="1">
      <c r="B156" s="408"/>
      <c r="C156" s="408"/>
      <c r="D156" s="360"/>
      <c r="E156" s="495"/>
      <c r="I156" s="231"/>
      <c r="J156" s="231"/>
      <c r="K156" s="224"/>
      <c r="BY156" s="178"/>
      <c r="DM156" s="165"/>
      <c r="HM156" s="462"/>
      <c r="KB156" s="178"/>
      <c r="KC156" s="178"/>
    </row>
    <row r="157" spans="2:289">
      <c r="I157" s="231"/>
      <c r="J157" s="231"/>
      <c r="K157" s="224"/>
      <c r="BY157" s="178"/>
      <c r="DM157" s="165"/>
      <c r="HM157" s="462"/>
      <c r="KB157" s="178"/>
      <c r="KC157" s="178"/>
    </row>
    <row r="158" spans="2:289">
      <c r="I158" s="231"/>
      <c r="J158" s="231"/>
      <c r="K158" s="224"/>
      <c r="BY158" s="178"/>
      <c r="DM158" s="165"/>
      <c r="HM158" s="462"/>
      <c r="KB158" s="178"/>
      <c r="KC158" s="178"/>
    </row>
    <row r="159" spans="2:289">
      <c r="I159" s="231"/>
      <c r="J159" s="231"/>
      <c r="K159" s="224"/>
      <c r="BY159" s="178"/>
      <c r="DM159" s="165"/>
      <c r="HM159" s="462"/>
      <c r="KB159" s="178"/>
      <c r="KC159" s="178"/>
    </row>
    <row r="160" spans="2:289">
      <c r="I160" s="231"/>
      <c r="J160" s="231"/>
      <c r="K160" s="224"/>
      <c r="BY160" s="178"/>
      <c r="DM160" s="165"/>
      <c r="HM160" s="462"/>
      <c r="KB160" s="178"/>
      <c r="KC160" s="178"/>
    </row>
    <row r="161" spans="1:293" ht="15.75" thickBot="1">
      <c r="A161" s="285"/>
      <c r="F161" s="231"/>
      <c r="I161" s="231"/>
      <c r="BY161" s="178"/>
      <c r="DM161" s="165"/>
      <c r="HM161" s="462"/>
      <c r="KB161" s="178"/>
      <c r="KC161" s="178"/>
    </row>
    <row r="162" spans="1:293" ht="15.75" thickBot="1">
      <c r="A162" s="285"/>
      <c r="D162" s="359"/>
      <c r="E162" s="359"/>
      <c r="F162" s="231"/>
      <c r="I162" s="231"/>
      <c r="BY162" s="178"/>
      <c r="DM162" s="165"/>
      <c r="HM162" s="462"/>
      <c r="KB162" s="178"/>
      <c r="KC162" s="178"/>
    </row>
    <row r="163" spans="1:293" ht="15.75" thickBot="1">
      <c r="A163" s="285"/>
      <c r="D163" s="360"/>
      <c r="E163" s="360"/>
      <c r="F163" s="231"/>
      <c r="I163" s="231"/>
      <c r="BY163" s="178"/>
      <c r="DM163" s="165"/>
      <c r="HM163" s="462"/>
      <c r="KB163" s="178"/>
      <c r="KC163" s="178"/>
    </row>
    <row r="164" spans="1:293" ht="15.75" thickBot="1">
      <c r="A164" s="285"/>
      <c r="B164" s="436"/>
      <c r="C164" s="436"/>
      <c r="D164" s="401"/>
      <c r="E164" s="401"/>
      <c r="F164" s="231"/>
      <c r="I164" s="231"/>
      <c r="J164" s="231"/>
      <c r="K164" s="156"/>
      <c r="BY164" s="178"/>
      <c r="DM164" s="165"/>
      <c r="HM164" s="462"/>
      <c r="KB164" s="178"/>
      <c r="KC164" s="178"/>
    </row>
    <row r="165" spans="1:293" ht="15.75" thickBot="1">
      <c r="F165" s="231"/>
      <c r="I165" s="231"/>
      <c r="J165" s="231"/>
      <c r="K165" s="156"/>
      <c r="BY165" s="178"/>
      <c r="DM165" s="165"/>
      <c r="HM165" s="462"/>
      <c r="KB165" s="178"/>
      <c r="KC165" s="178"/>
    </row>
    <row r="166" spans="1:293" ht="24" thickTop="1" thickBot="1">
      <c r="A166" s="285"/>
      <c r="B166" s="280"/>
      <c r="C166" s="280"/>
      <c r="D166" s="410"/>
      <c r="E166" s="410"/>
      <c r="F166" s="411"/>
      <c r="G166" s="280"/>
      <c r="H166" s="280"/>
      <c r="I166" s="410"/>
      <c r="J166" s="410"/>
      <c r="K166" s="156"/>
      <c r="BY166" s="178"/>
      <c r="DM166" s="165"/>
      <c r="HM166" s="462"/>
      <c r="JX166" s="362"/>
      <c r="JY166" s="362"/>
      <c r="JZ166" s="363"/>
      <c r="KA166" s="363"/>
      <c r="KB166" s="418"/>
      <c r="KC166" s="418"/>
      <c r="KD166" s="378"/>
      <c r="KE166" s="378"/>
      <c r="KF166" s="378"/>
      <c r="KG166" s="378"/>
    </row>
    <row r="167" spans="1:293" ht="16.5" thickTop="1" thickBot="1">
      <c r="B167" s="436"/>
      <c r="C167" s="436"/>
      <c r="D167" s="412"/>
      <c r="E167" s="412"/>
      <c r="F167" s="411"/>
      <c r="G167" s="436"/>
      <c r="H167" s="436"/>
      <c r="I167" s="412"/>
      <c r="J167" s="412"/>
      <c r="K167" s="156"/>
      <c r="BY167" s="178"/>
      <c r="DM167" s="165"/>
      <c r="HM167" s="462"/>
      <c r="JX167" s="432"/>
      <c r="JY167" s="432"/>
      <c r="JZ167" s="432"/>
      <c r="KA167" s="432"/>
      <c r="KB167" s="432"/>
      <c r="KC167" s="432"/>
      <c r="KD167" s="432"/>
      <c r="KE167" s="432"/>
      <c r="KF167" s="432"/>
      <c r="KG167" s="432"/>
    </row>
    <row r="168" spans="1:293" ht="15.75" thickBot="1">
      <c r="B168" s="437"/>
      <c r="C168" s="437"/>
      <c r="D168" s="413"/>
      <c r="E168" s="413"/>
      <c r="F168" s="280"/>
      <c r="G168" s="437"/>
      <c r="H168" s="437"/>
      <c r="I168" s="413"/>
      <c r="J168" s="413"/>
      <c r="K168" s="156"/>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Y168" s="178"/>
      <c r="DM168" s="232"/>
      <c r="HM168" s="462"/>
    </row>
    <row r="169" spans="1:293" ht="24" thickTop="1" thickBot="1">
      <c r="A169" s="285"/>
      <c r="K169" s="156"/>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M169" s="417"/>
      <c r="BN169" s="362"/>
      <c r="BO169" s="362"/>
      <c r="BP169" s="362"/>
      <c r="BQ169" s="362"/>
      <c r="BR169" s="362"/>
      <c r="BS169" s="362"/>
      <c r="BT169" s="362"/>
      <c r="BU169" s="362"/>
      <c r="BV169" s="362"/>
      <c r="BW169" s="361"/>
      <c r="BX169" s="363"/>
      <c r="BY169" s="418"/>
      <c r="BZ169" s="362"/>
      <c r="CA169" s="362"/>
      <c r="CB169" s="362"/>
      <c r="CC169" s="362"/>
      <c r="CD169" s="362"/>
      <c r="CE169" s="362"/>
      <c r="CF169" s="362"/>
      <c r="CG169" s="362"/>
      <c r="CH169" s="362"/>
      <c r="CN169" s="378"/>
      <c r="CO169" s="378"/>
      <c r="CP169" s="378"/>
      <c r="CQ169" s="362"/>
      <c r="CR169" s="362"/>
      <c r="CS169" s="362"/>
      <c r="CT169" s="362"/>
      <c r="CU169" s="362"/>
      <c r="CV169" s="362"/>
      <c r="CW169" s="362"/>
      <c r="CX169" s="362"/>
      <c r="CY169" s="362"/>
      <c r="CZ169" s="363"/>
      <c r="DA169" s="417"/>
      <c r="DB169" s="378"/>
      <c r="DC169" s="378"/>
      <c r="DD169" s="378"/>
      <c r="DE169" s="378"/>
      <c r="DF169" s="378"/>
      <c r="DG169" s="362"/>
      <c r="DH169" s="362"/>
      <c r="DI169" s="362"/>
      <c r="DJ169" s="362"/>
      <c r="DK169" s="361"/>
      <c r="DL169" s="363"/>
      <c r="DM169" s="3083"/>
      <c r="DN169" s="3083"/>
      <c r="DO169" s="3083"/>
      <c r="HM169" s="462"/>
    </row>
    <row r="170" spans="1:293" ht="17.25" thickTop="1" thickBot="1">
      <c r="B170" s="3083"/>
      <c r="C170" s="3083"/>
      <c r="D170" s="3085"/>
      <c r="E170" s="3085"/>
      <c r="F170" s="3085"/>
      <c r="G170" s="3085"/>
      <c r="H170" s="3085"/>
      <c r="I170" s="3085"/>
      <c r="J170" s="3085"/>
      <c r="M170" s="284"/>
      <c r="N170" s="284"/>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M170" s="431"/>
      <c r="BN170" s="431"/>
      <c r="BO170" s="431"/>
      <c r="BP170" s="431"/>
      <c r="BQ170" s="431"/>
      <c r="BR170" s="431"/>
      <c r="BS170" s="431"/>
      <c r="BT170" s="431"/>
      <c r="BU170" s="431"/>
      <c r="BV170" s="431"/>
      <c r="BW170" s="431"/>
      <c r="BX170" s="431"/>
      <c r="BY170" s="432"/>
      <c r="BZ170" s="432"/>
      <c r="CA170" s="432"/>
      <c r="CB170" s="432"/>
      <c r="CC170" s="432"/>
      <c r="CD170" s="432"/>
      <c r="CE170" s="432"/>
      <c r="CF170" s="432"/>
      <c r="CG170" s="432"/>
      <c r="CH170" s="432"/>
      <c r="CN170" s="432"/>
      <c r="CO170" s="432"/>
      <c r="CP170" s="432"/>
      <c r="CQ170" s="432"/>
      <c r="CR170" s="432"/>
      <c r="CS170" s="432"/>
      <c r="CT170" s="432"/>
      <c r="CU170" s="432"/>
      <c r="CV170" s="432"/>
      <c r="CW170" s="432"/>
      <c r="CX170" s="432"/>
      <c r="CY170" s="432"/>
      <c r="CZ170" s="432"/>
      <c r="DA170" s="432"/>
      <c r="DB170" s="432"/>
      <c r="DC170" s="432"/>
      <c r="DD170" s="432"/>
      <c r="DE170" s="432"/>
      <c r="DF170" s="432"/>
      <c r="DG170" s="432"/>
      <c r="DH170" s="432"/>
      <c r="DI170" s="432"/>
      <c r="DJ170" s="432"/>
      <c r="DK170" s="432"/>
      <c r="DL170" s="432"/>
      <c r="DM170" s="233"/>
      <c r="DN170" s="234"/>
      <c r="DO170" s="234"/>
      <c r="DP170" s="234"/>
      <c r="DQ170" s="234"/>
      <c r="EI170" s="505"/>
      <c r="EJ170" s="506"/>
      <c r="EK170" s="507"/>
      <c r="EL170" s="508"/>
      <c r="EM170" s="507"/>
      <c r="EN170" s="508"/>
      <c r="EO170" s="509"/>
      <c r="EP170" s="433"/>
      <c r="EQ170" s="430"/>
      <c r="ER170" s="507"/>
      <c r="ES170" s="508"/>
      <c r="ET170" s="507"/>
      <c r="EU170" s="508"/>
      <c r="EV170" s="509"/>
      <c r="EW170" s="433"/>
      <c r="EX170" s="430"/>
      <c r="EY170" s="507"/>
      <c r="EZ170" s="508"/>
      <c r="FA170" s="507"/>
      <c r="FB170" s="508"/>
      <c r="FC170" s="509"/>
      <c r="FD170" s="433"/>
      <c r="FE170" s="430"/>
      <c r="FF170" s="507"/>
      <c r="FG170" s="508"/>
      <c r="FH170" s="507"/>
      <c r="FI170" s="508"/>
      <c r="FJ170" s="509"/>
      <c r="FK170" s="433"/>
      <c r="FL170" s="430"/>
      <c r="FQ170" s="3083"/>
      <c r="FR170" s="3083"/>
      <c r="FS170" s="3083"/>
      <c r="FT170" s="3083"/>
      <c r="FU170" s="3083"/>
      <c r="FV170" s="3083"/>
      <c r="FW170" s="3083"/>
      <c r="FX170" s="3083"/>
      <c r="FY170" s="3083"/>
      <c r="HM170" s="462"/>
    </row>
    <row r="171" spans="1:293" ht="162" customHeight="1" thickTop="1" thickBot="1">
      <c r="B171" s="497"/>
      <c r="C171" s="498"/>
      <c r="D171" s="232"/>
      <c r="E171" s="232"/>
      <c r="F171" s="232"/>
      <c r="G171" s="232"/>
      <c r="H171" s="232"/>
      <c r="I171" s="520"/>
      <c r="J171" s="520"/>
      <c r="K171" s="519"/>
      <c r="L171" s="284"/>
      <c r="M171" s="240"/>
      <c r="N171" s="240"/>
      <c r="O171" s="284"/>
      <c r="P171" s="284"/>
      <c r="Q171" s="284"/>
      <c r="R171" s="284"/>
      <c r="S171" s="284"/>
      <c r="T171" s="284"/>
      <c r="U171" s="284"/>
      <c r="V171" s="284"/>
      <c r="W171" s="284"/>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DM171" s="510"/>
      <c r="EI171" s="501"/>
      <c r="EJ171" s="502"/>
      <c r="EK171" s="503"/>
      <c r="EL171" s="502"/>
      <c r="EM171" s="503"/>
      <c r="EN171" s="502"/>
      <c r="EO171" s="504"/>
      <c r="EP171" s="288"/>
      <c r="EQ171" s="399"/>
      <c r="ER171" s="503"/>
      <c r="ES171" s="502"/>
      <c r="ET171" s="503"/>
      <c r="EU171" s="502"/>
      <c r="EV171" s="504"/>
      <c r="EW171" s="288"/>
      <c r="EX171" s="399"/>
      <c r="EY171" s="503"/>
      <c r="EZ171" s="502"/>
      <c r="FA171" s="503"/>
      <c r="FB171" s="502"/>
      <c r="FC171" s="504"/>
      <c r="FD171" s="288"/>
      <c r="FE171" s="399"/>
      <c r="FF171" s="503"/>
      <c r="FG171" s="502"/>
      <c r="FH171" s="503"/>
      <c r="FI171" s="502"/>
      <c r="FJ171" s="504"/>
      <c r="FK171" s="288"/>
      <c r="FL171" s="399"/>
      <c r="FM171" s="283"/>
      <c r="FN171" s="283"/>
      <c r="FO171" s="283"/>
      <c r="FP171" s="511"/>
      <c r="FQ171" s="284"/>
      <c r="FR171" s="284"/>
      <c r="FS171" s="284"/>
      <c r="FT171" s="284"/>
      <c r="FU171" s="284"/>
      <c r="FV171" s="284"/>
      <c r="FW171" s="284"/>
      <c r="FX171" s="284"/>
      <c r="FY171" s="284"/>
      <c r="FZ171" s="284"/>
      <c r="GA171" s="284"/>
      <c r="GB171" s="284"/>
      <c r="HM171" s="462"/>
    </row>
    <row r="172" spans="1:293" ht="18.75" customHeight="1">
      <c r="B172" s="235"/>
      <c r="C172" s="496"/>
      <c r="D172" s="249"/>
      <c r="E172" s="236"/>
      <c r="F172" s="236"/>
      <c r="G172" s="236"/>
      <c r="H172" s="236"/>
      <c r="I172" s="236"/>
      <c r="J172" s="238"/>
      <c r="K172" s="239"/>
      <c r="L172" s="240"/>
      <c r="M172" s="238"/>
      <c r="N172" s="238"/>
      <c r="O172" s="240"/>
      <c r="P172" s="240"/>
      <c r="Q172" s="241"/>
      <c r="R172" s="241"/>
      <c r="S172" s="241"/>
      <c r="T172" s="241"/>
      <c r="U172" s="241"/>
      <c r="V172" s="241"/>
      <c r="W172" s="241"/>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DM172" s="500"/>
      <c r="EI172" s="400"/>
      <c r="EJ172" s="465"/>
      <c r="EK172" s="465"/>
      <c r="EL172" s="465"/>
      <c r="EM172" s="466"/>
      <c r="EN172" s="465"/>
      <c r="EO172" s="466"/>
      <c r="EP172" s="465"/>
      <c r="EQ172" s="466"/>
      <c r="ER172" s="465"/>
      <c r="ES172" s="465"/>
      <c r="ET172" s="466"/>
      <c r="EU172" s="465"/>
      <c r="EV172" s="466"/>
      <c r="EW172" s="465"/>
      <c r="EX172" s="466"/>
      <c r="EY172" s="465"/>
      <c r="EZ172" s="465"/>
      <c r="FA172" s="466"/>
      <c r="FB172" s="465"/>
      <c r="FC172" s="466"/>
      <c r="FD172" s="465"/>
      <c r="FE172" s="466"/>
      <c r="FF172" s="465"/>
      <c r="FG172" s="465"/>
      <c r="FH172" s="466"/>
      <c r="FI172" s="465"/>
      <c r="FJ172" s="466"/>
      <c r="FK172" s="465"/>
      <c r="FL172" s="466"/>
      <c r="FM172" s="156"/>
      <c r="FN172" s="254"/>
      <c r="FO172" s="254"/>
      <c r="FP172" s="462"/>
      <c r="FQ172" s="463"/>
      <c r="FR172" s="464"/>
      <c r="FS172" s="463"/>
      <c r="FT172" s="463"/>
      <c r="FU172" s="463"/>
      <c r="FV172" s="463"/>
      <c r="FW172" s="463"/>
      <c r="FY172" s="156"/>
      <c r="FZ172" s="156"/>
      <c r="GC172" s="156"/>
      <c r="HM172" s="462"/>
    </row>
    <row r="173" spans="1:293">
      <c r="B173" s="235"/>
      <c r="C173" s="236"/>
      <c r="D173" s="249"/>
      <c r="E173" s="236"/>
      <c r="F173" s="238"/>
      <c r="G173" s="238"/>
      <c r="H173" s="238"/>
      <c r="I173" s="236"/>
      <c r="J173" s="524"/>
      <c r="K173" s="242"/>
      <c r="L173" s="238"/>
      <c r="M173" s="238"/>
      <c r="N173" s="238"/>
      <c r="O173" s="243"/>
      <c r="P173" s="238"/>
      <c r="Q173" s="244"/>
      <c r="R173" s="244"/>
      <c r="S173" s="244"/>
      <c r="T173" s="244"/>
      <c r="U173" s="244"/>
      <c r="V173" s="244"/>
      <c r="W173" s="244"/>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DM173" s="499"/>
      <c r="EI173" s="400"/>
      <c r="EJ173" s="247"/>
      <c r="EK173" s="247"/>
      <c r="EL173" s="247"/>
      <c r="EM173" s="247"/>
      <c r="EN173" s="247"/>
      <c r="EO173" s="247"/>
      <c r="EP173" s="247"/>
      <c r="EQ173" s="247"/>
      <c r="ER173" s="247"/>
      <c r="ES173" s="247"/>
      <c r="ET173" s="247"/>
      <c r="EU173" s="247"/>
      <c r="EV173" s="247"/>
      <c r="EW173" s="247"/>
      <c r="EX173" s="247"/>
      <c r="EY173" s="247"/>
      <c r="EZ173" s="247"/>
      <c r="FA173" s="247"/>
      <c r="FB173" s="247"/>
      <c r="FC173" s="247"/>
      <c r="FD173" s="247"/>
      <c r="FE173" s="247"/>
      <c r="FF173" s="247"/>
      <c r="FG173" s="247"/>
      <c r="FH173" s="247"/>
      <c r="FI173" s="247"/>
      <c r="FJ173" s="247"/>
      <c r="FK173" s="247"/>
      <c r="FL173" s="247"/>
      <c r="FP173" s="462"/>
      <c r="FX173" s="525"/>
      <c r="FY173" s="156"/>
      <c r="FZ173" s="156"/>
      <c r="GE173" s="156"/>
    </row>
    <row r="174" spans="1:293">
      <c r="B174" s="235"/>
      <c r="C174" s="236"/>
      <c r="D174" s="249"/>
      <c r="E174" s="236"/>
      <c r="F174" s="238"/>
      <c r="G174" s="238"/>
      <c r="H174" s="238"/>
      <c r="I174" s="236"/>
      <c r="J174" s="238"/>
      <c r="K174" s="242"/>
      <c r="L174" s="238"/>
      <c r="M174" s="238"/>
      <c r="N174" s="238"/>
      <c r="O174" s="238"/>
      <c r="P174" s="238"/>
      <c r="Q174" s="244"/>
      <c r="R174" s="244"/>
      <c r="S174" s="244"/>
      <c r="T174" s="244"/>
      <c r="U174" s="244"/>
      <c r="V174" s="244"/>
      <c r="W174" s="24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DM174" s="499"/>
      <c r="EI174" s="400"/>
      <c r="EJ174" s="247"/>
      <c r="EK174" s="247"/>
      <c r="EL174" s="247"/>
      <c r="EM174" s="247"/>
      <c r="EN174" s="247"/>
      <c r="EO174" s="247"/>
      <c r="EP174" s="247"/>
      <c r="EQ174" s="247"/>
      <c r="ER174" s="247"/>
      <c r="ES174" s="247"/>
      <c r="ET174" s="247"/>
      <c r="EU174" s="247"/>
      <c r="EV174" s="247"/>
      <c r="EW174" s="247"/>
      <c r="EX174" s="247"/>
      <c r="EY174" s="247"/>
      <c r="EZ174" s="247"/>
      <c r="FA174" s="247"/>
      <c r="FB174" s="247"/>
      <c r="FC174" s="247"/>
      <c r="FD174" s="247"/>
      <c r="FE174" s="247"/>
      <c r="FF174" s="247"/>
      <c r="FG174" s="247"/>
      <c r="FH174" s="247"/>
      <c r="FI174" s="247"/>
      <c r="FJ174" s="247"/>
      <c r="FK174" s="247"/>
      <c r="FL174" s="247"/>
      <c r="FY174" s="156"/>
      <c r="FZ174" s="156"/>
    </row>
    <row r="175" spans="1:293">
      <c r="B175" s="235"/>
      <c r="C175" s="236"/>
      <c r="D175" s="521"/>
      <c r="E175" s="236"/>
      <c r="F175" s="238"/>
      <c r="G175" s="238"/>
      <c r="H175" s="238"/>
      <c r="I175" s="236"/>
      <c r="J175" s="238"/>
      <c r="K175" s="242"/>
      <c r="L175" s="238"/>
      <c r="M175" s="240"/>
      <c r="N175" s="240"/>
      <c r="O175" s="238"/>
      <c r="P175" s="238"/>
      <c r="Q175" s="244"/>
      <c r="R175" s="244"/>
      <c r="S175" s="244"/>
      <c r="T175" s="244"/>
      <c r="U175" s="244"/>
      <c r="V175" s="244"/>
      <c r="W175" s="244"/>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DM175" s="156"/>
      <c r="EI175" s="400"/>
      <c r="EJ175" s="254"/>
      <c r="EK175" s="254"/>
      <c r="EL175" s="254"/>
      <c r="EM175" s="254"/>
      <c r="EN175" s="254"/>
      <c r="EO175" s="254"/>
      <c r="EP175" s="254"/>
      <c r="EQ175" s="254"/>
      <c r="ER175" s="254"/>
      <c r="ES175" s="254"/>
      <c r="ET175" s="254"/>
      <c r="EU175" s="254"/>
      <c r="EV175" s="254"/>
      <c r="EW175" s="254"/>
      <c r="EX175" s="254"/>
      <c r="EY175" s="254"/>
      <c r="EZ175" s="254"/>
      <c r="FA175" s="254"/>
      <c r="FB175" s="254"/>
      <c r="FC175" s="254"/>
      <c r="FD175" s="254"/>
      <c r="FE175" s="254"/>
      <c r="FF175" s="254"/>
      <c r="FG175" s="254"/>
      <c r="FH175" s="254"/>
      <c r="FI175" s="254"/>
      <c r="FJ175" s="254"/>
      <c r="FK175" s="254"/>
      <c r="FL175" s="254"/>
      <c r="FY175" s="156"/>
      <c r="FZ175" s="156"/>
    </row>
    <row r="176" spans="1:293">
      <c r="B176" s="235"/>
      <c r="C176" s="236"/>
      <c r="D176" s="521"/>
      <c r="E176" s="236"/>
      <c r="F176" s="238"/>
      <c r="G176" s="238"/>
      <c r="H176" s="238"/>
      <c r="I176" s="236"/>
      <c r="J176" s="238"/>
      <c r="K176" s="239"/>
      <c r="L176" s="240"/>
      <c r="M176" s="238"/>
      <c r="N176" s="238"/>
      <c r="O176" s="240"/>
      <c r="P176" s="240"/>
      <c r="Q176" s="241"/>
      <c r="R176" s="241"/>
      <c r="S176" s="241"/>
      <c r="T176" s="241"/>
      <c r="U176" s="241"/>
      <c r="V176" s="241"/>
      <c r="W176" s="241"/>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DM176" s="156"/>
      <c r="EI176" s="400"/>
      <c r="EJ176" s="254"/>
      <c r="EK176" s="254"/>
      <c r="EL176" s="254"/>
      <c r="EM176" s="254"/>
      <c r="EN176" s="254"/>
      <c r="EO176" s="254"/>
      <c r="EP176" s="254"/>
      <c r="EQ176" s="254"/>
      <c r="ER176" s="254"/>
      <c r="ES176" s="254"/>
      <c r="ET176" s="254"/>
      <c r="EU176" s="254"/>
      <c r="EV176" s="254"/>
      <c r="EW176" s="254"/>
      <c r="EX176" s="254"/>
      <c r="EY176" s="254"/>
      <c r="EZ176" s="254"/>
      <c r="FA176" s="254"/>
      <c r="FB176" s="254"/>
      <c r="FC176" s="254"/>
      <c r="FD176" s="254"/>
      <c r="FE176" s="254"/>
      <c r="FF176" s="254"/>
      <c r="FG176" s="254"/>
      <c r="FH176" s="254"/>
      <c r="FI176" s="254"/>
      <c r="FJ176" s="254"/>
      <c r="FK176" s="254"/>
      <c r="FL176" s="254"/>
      <c r="FY176" s="156"/>
      <c r="FZ176" s="156"/>
    </row>
    <row r="177" spans="2:293">
      <c r="B177" s="235"/>
      <c r="C177" s="236"/>
      <c r="D177" s="521"/>
      <c r="E177" s="236"/>
      <c r="F177" s="238"/>
      <c r="G177" s="238"/>
      <c r="H177" s="238"/>
      <c r="I177" s="236"/>
      <c r="J177" s="238"/>
      <c r="K177" s="242"/>
      <c r="L177" s="238"/>
      <c r="M177" s="238"/>
      <c r="N177" s="238"/>
      <c r="O177" s="238"/>
      <c r="P177" s="238"/>
      <c r="Q177" s="244"/>
      <c r="R177" s="244"/>
      <c r="S177" s="244"/>
      <c r="T177" s="244"/>
      <c r="U177" s="244"/>
      <c r="V177" s="244"/>
      <c r="W177" s="244"/>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DM177" s="156"/>
      <c r="EI177" s="400"/>
      <c r="EJ177" s="254"/>
      <c r="EK177" s="254"/>
      <c r="EL177" s="254"/>
      <c r="EM177" s="254"/>
      <c r="EN177" s="254"/>
      <c r="EO177" s="254"/>
      <c r="EP177" s="254"/>
      <c r="EQ177" s="254"/>
      <c r="ER177" s="254"/>
      <c r="ES177" s="254"/>
      <c r="ET177" s="254"/>
      <c r="EU177" s="254"/>
      <c r="EV177" s="254"/>
      <c r="EW177" s="254"/>
      <c r="EX177" s="254"/>
      <c r="EY177" s="254"/>
      <c r="EZ177" s="254"/>
      <c r="FA177" s="254"/>
      <c r="FB177" s="254"/>
      <c r="FC177" s="254"/>
      <c r="FD177" s="254"/>
      <c r="FE177" s="254"/>
      <c r="FF177" s="254"/>
      <c r="FG177" s="254"/>
      <c r="FH177" s="254"/>
      <c r="FI177" s="254"/>
      <c r="FJ177" s="254"/>
      <c r="FK177" s="254"/>
      <c r="FL177" s="254"/>
      <c r="FY177" s="156"/>
      <c r="FZ177" s="156"/>
    </row>
    <row r="178" spans="2:293">
      <c r="B178" s="235"/>
      <c r="C178" s="236"/>
      <c r="D178" s="521"/>
      <c r="E178" s="236"/>
      <c r="F178" s="238"/>
      <c r="G178" s="238"/>
      <c r="H178" s="238"/>
      <c r="I178" s="236"/>
      <c r="J178" s="238"/>
      <c r="K178" s="242"/>
      <c r="L178" s="238"/>
      <c r="M178" s="238"/>
      <c r="N178" s="238"/>
      <c r="O178" s="238"/>
      <c r="P178" s="238"/>
      <c r="Q178" s="256"/>
      <c r="R178" s="256"/>
      <c r="S178" s="256"/>
      <c r="T178" s="256"/>
      <c r="U178" s="256"/>
      <c r="V178" s="256"/>
      <c r="W178" s="256"/>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DM178" s="156"/>
      <c r="EI178" s="400"/>
      <c r="EJ178" s="254"/>
      <c r="EK178" s="254"/>
      <c r="EL178" s="254"/>
      <c r="EM178" s="254"/>
      <c r="EN178" s="254"/>
      <c r="EO178" s="254"/>
      <c r="EP178" s="254"/>
      <c r="EQ178" s="254"/>
      <c r="ER178" s="254"/>
      <c r="ES178" s="254"/>
      <c r="ET178" s="254"/>
      <c r="EU178" s="254"/>
      <c r="EV178" s="254"/>
      <c r="EW178" s="254"/>
      <c r="EX178" s="254"/>
      <c r="EY178" s="254"/>
      <c r="EZ178" s="254"/>
      <c r="FA178" s="254"/>
      <c r="FB178" s="254"/>
      <c r="FC178" s="254"/>
      <c r="FD178" s="254"/>
      <c r="FE178" s="254"/>
      <c r="FF178" s="254"/>
      <c r="FG178" s="254"/>
      <c r="FH178" s="254"/>
      <c r="FI178" s="254"/>
      <c r="FJ178" s="254"/>
      <c r="FK178" s="254"/>
      <c r="FL178" s="254"/>
      <c r="FY178" s="156"/>
      <c r="FZ178" s="156"/>
    </row>
    <row r="179" spans="2:293">
      <c r="B179" s="235"/>
      <c r="C179" s="236"/>
      <c r="D179" s="521"/>
      <c r="E179" s="236"/>
      <c r="F179" s="238"/>
      <c r="G179" s="238"/>
      <c r="H179" s="238"/>
      <c r="I179" s="798"/>
      <c r="J179" s="238"/>
      <c r="K179" s="242"/>
      <c r="L179" s="238"/>
      <c r="M179" s="238"/>
      <c r="N179" s="238"/>
      <c r="O179" s="238"/>
      <c r="P179" s="238"/>
      <c r="Q179" s="256"/>
      <c r="R179" s="256"/>
      <c r="S179" s="256"/>
      <c r="T179" s="256"/>
      <c r="U179" s="256"/>
      <c r="V179" s="256"/>
      <c r="W179" s="256"/>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s="248"/>
      <c r="BI179" s="236"/>
      <c r="BJ179" s="236"/>
      <c r="BK179" s="236"/>
      <c r="BL179" s="236"/>
      <c r="DM179" s="156"/>
      <c r="EI179" s="400"/>
      <c r="EJ179" s="254"/>
      <c r="EK179" s="254"/>
      <c r="EL179" s="254"/>
      <c r="EM179" s="254"/>
      <c r="EN179" s="254"/>
      <c r="EO179" s="254"/>
      <c r="EP179" s="254"/>
      <c r="EQ179" s="254"/>
      <c r="ER179" s="254"/>
      <c r="ES179" s="254"/>
      <c r="ET179" s="254"/>
      <c r="EU179" s="254"/>
      <c r="EV179" s="254"/>
      <c r="EW179" s="254"/>
      <c r="EX179" s="254"/>
      <c r="EY179" s="254"/>
      <c r="EZ179" s="254"/>
      <c r="FA179" s="254"/>
      <c r="FB179" s="254"/>
      <c r="FC179" s="254"/>
      <c r="FD179" s="254"/>
      <c r="FE179" s="254"/>
      <c r="FF179" s="254"/>
      <c r="FG179" s="254"/>
      <c r="FH179" s="254"/>
      <c r="FI179" s="254"/>
      <c r="FJ179" s="254"/>
      <c r="FK179" s="254"/>
      <c r="FL179" s="254"/>
      <c r="FY179" s="156"/>
      <c r="FZ179" s="156"/>
    </row>
    <row r="180" spans="2:293">
      <c r="B180" s="235"/>
      <c r="C180" s="236"/>
      <c r="D180" s="521"/>
      <c r="E180" s="236"/>
      <c r="F180" s="238"/>
      <c r="G180" s="238"/>
      <c r="H180" s="238"/>
      <c r="I180" s="798"/>
      <c r="J180" s="238"/>
      <c r="K180" s="242"/>
      <c r="L180" s="238"/>
      <c r="M180" s="238"/>
      <c r="N180" s="238"/>
      <c r="O180" s="238"/>
      <c r="P180" s="238"/>
      <c r="Q180" s="256"/>
      <c r="R180" s="256"/>
      <c r="S180" s="256"/>
      <c r="T180" s="256"/>
      <c r="U180" s="256"/>
      <c r="V180" s="256"/>
      <c r="W180" s="256"/>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s="248"/>
      <c r="BI180" s="236"/>
      <c r="BJ180" s="236"/>
      <c r="BK180" s="236"/>
      <c r="BL180" s="236"/>
      <c r="EI180" s="400"/>
      <c r="EJ180" s="254"/>
      <c r="EK180" s="254"/>
      <c r="EL180" s="254"/>
      <c r="EM180" s="254"/>
      <c r="EN180" s="254"/>
      <c r="EO180" s="254"/>
      <c r="EP180" s="254"/>
      <c r="EQ180" s="254"/>
      <c r="ER180" s="254"/>
      <c r="ES180" s="254"/>
      <c r="ET180" s="254"/>
      <c r="EU180" s="254"/>
      <c r="EV180" s="254"/>
      <c r="EW180" s="254"/>
      <c r="EX180" s="254"/>
      <c r="EY180" s="254"/>
      <c r="EZ180" s="254"/>
      <c r="FA180" s="254"/>
      <c r="FB180" s="254"/>
      <c r="FC180" s="254"/>
      <c r="FD180" s="254"/>
      <c r="FE180" s="254"/>
      <c r="FF180" s="254"/>
      <c r="FG180" s="254"/>
      <c r="FH180" s="254"/>
      <c r="FI180" s="254"/>
      <c r="FJ180" s="254"/>
      <c r="FK180" s="254"/>
      <c r="FL180" s="254"/>
      <c r="FY180" s="156"/>
      <c r="FZ180" s="156"/>
    </row>
    <row r="181" spans="2:293">
      <c r="B181" s="235"/>
      <c r="C181" s="236"/>
      <c r="D181" s="521"/>
      <c r="E181" s="236"/>
      <c r="F181" s="242"/>
      <c r="G181" s="238"/>
      <c r="H181" s="238"/>
      <c r="I181" s="238"/>
      <c r="J181" s="238"/>
      <c r="K181" s="242"/>
      <c r="L181" s="238"/>
      <c r="M181" s="238"/>
      <c r="N181" s="238"/>
      <c r="O181" s="238"/>
      <c r="P181" s="238"/>
      <c r="Q181" s="256"/>
      <c r="R181" s="256"/>
      <c r="S181" s="256"/>
      <c r="T181" s="256"/>
      <c r="U181" s="256"/>
      <c r="V181" s="256"/>
      <c r="W181" s="256"/>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s="248"/>
      <c r="BI181" s="236"/>
      <c r="BJ181" s="236"/>
      <c r="BK181" s="236"/>
      <c r="BL181" s="236"/>
      <c r="EI181" s="400"/>
      <c r="EJ181" s="254"/>
      <c r="EK181" s="254"/>
      <c r="EL181" s="254"/>
      <c r="EM181" s="254"/>
      <c r="EN181" s="254"/>
      <c r="EO181" s="254"/>
      <c r="EP181" s="254"/>
      <c r="EQ181" s="254"/>
      <c r="ER181" s="254"/>
      <c r="ES181" s="254"/>
      <c r="ET181" s="254"/>
      <c r="EU181" s="254"/>
      <c r="EV181" s="254"/>
      <c r="EW181" s="254"/>
      <c r="EX181" s="254"/>
      <c r="EY181" s="254"/>
      <c r="EZ181" s="254"/>
      <c r="FA181" s="254"/>
      <c r="FB181" s="254"/>
      <c r="FC181" s="254"/>
      <c r="FD181" s="254"/>
      <c r="FE181" s="254"/>
      <c r="FF181" s="254"/>
      <c r="FG181" s="254"/>
      <c r="FH181" s="254"/>
      <c r="FI181" s="254"/>
      <c r="FJ181" s="254"/>
      <c r="FK181" s="254"/>
      <c r="FL181" s="254"/>
      <c r="FY181" s="156"/>
      <c r="FZ181" s="156"/>
    </row>
    <row r="182" spans="2:293">
      <c r="B182" s="235"/>
      <c r="C182" s="236"/>
      <c r="D182" s="521"/>
      <c r="E182" s="236"/>
      <c r="F182" s="242"/>
      <c r="G182" s="238"/>
      <c r="H182" s="238"/>
      <c r="I182" s="238"/>
      <c r="J182" s="238"/>
      <c r="K182" s="242"/>
      <c r="L182" s="238"/>
      <c r="M182" s="238"/>
      <c r="N182" s="238"/>
      <c r="O182" s="238"/>
      <c r="P182" s="238"/>
      <c r="Q182" s="256"/>
      <c r="R182" s="256"/>
      <c r="S182" s="256"/>
      <c r="T182" s="256"/>
      <c r="U182" s="256"/>
      <c r="V182" s="256"/>
      <c r="W182" s="256"/>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s="248"/>
      <c r="BI182" s="236"/>
      <c r="BJ182" s="236"/>
      <c r="BK182" s="236"/>
      <c r="BL182" s="236"/>
      <c r="EI182" s="400"/>
      <c r="EJ182" s="254"/>
      <c r="EK182" s="254"/>
      <c r="EL182" s="254"/>
      <c r="EM182" s="254"/>
      <c r="EN182" s="254"/>
      <c r="EO182" s="254"/>
      <c r="EP182" s="254"/>
      <c r="EQ182" s="254"/>
      <c r="ER182" s="254"/>
      <c r="ES182" s="254"/>
      <c r="ET182" s="254"/>
      <c r="EU182" s="254"/>
      <c r="EV182" s="254"/>
      <c r="EW182" s="254"/>
      <c r="EX182" s="254"/>
      <c r="EY182" s="254"/>
      <c r="EZ182" s="254"/>
      <c r="FA182" s="254"/>
      <c r="FB182" s="254"/>
      <c r="FC182" s="254"/>
      <c r="FD182" s="254"/>
      <c r="FE182" s="254"/>
      <c r="FF182" s="254"/>
      <c r="FG182" s="254"/>
      <c r="FH182" s="254"/>
      <c r="FI182" s="254"/>
      <c r="FJ182" s="254"/>
      <c r="FK182" s="254"/>
      <c r="FL182" s="254"/>
      <c r="FY182" s="156"/>
      <c r="FZ182" s="156"/>
    </row>
    <row r="183" spans="2:293">
      <c r="B183" s="235"/>
      <c r="C183" s="236"/>
      <c r="D183" s="521"/>
      <c r="E183" s="236"/>
      <c r="F183" s="242"/>
      <c r="G183" s="238"/>
      <c r="H183" s="238"/>
      <c r="I183" s="238"/>
      <c r="J183" s="238"/>
      <c r="K183" s="242"/>
      <c r="L183" s="238"/>
      <c r="M183" s="238"/>
      <c r="N183" s="238"/>
      <c r="O183" s="238"/>
      <c r="P183" s="238"/>
      <c r="Q183" s="256"/>
      <c r="R183" s="256"/>
      <c r="S183" s="256"/>
      <c r="T183" s="256"/>
      <c r="U183" s="256"/>
      <c r="V183" s="256"/>
      <c r="W183" s="256"/>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s="248"/>
      <c r="BI183" s="236"/>
      <c r="BJ183" s="236"/>
      <c r="BK183" s="236"/>
      <c r="BL183" s="236"/>
      <c r="EI183" s="400"/>
      <c r="EJ183" s="254"/>
      <c r="EK183" s="254"/>
      <c r="EL183" s="254"/>
      <c r="EM183" s="254"/>
      <c r="EN183" s="254"/>
      <c r="EO183" s="254"/>
      <c r="EP183" s="254"/>
      <c r="EQ183" s="254"/>
      <c r="ER183" s="254"/>
      <c r="ES183" s="254"/>
      <c r="ET183" s="254"/>
      <c r="EU183" s="254"/>
      <c r="EV183" s="254"/>
      <c r="EW183" s="254"/>
      <c r="EX183" s="254"/>
      <c r="EY183" s="254"/>
      <c r="EZ183" s="254"/>
      <c r="FA183" s="254"/>
      <c r="FB183" s="254"/>
      <c r="FC183" s="254"/>
      <c r="FD183" s="254"/>
      <c r="FE183" s="254"/>
      <c r="FF183" s="254"/>
      <c r="FG183" s="254"/>
      <c r="FH183" s="254"/>
      <c r="FI183" s="254"/>
      <c r="FJ183" s="254"/>
      <c r="FK183" s="254"/>
      <c r="FL183" s="254"/>
      <c r="FY183" s="156"/>
      <c r="FZ183" s="156"/>
    </row>
    <row r="184" spans="2:293">
      <c r="B184" s="235"/>
      <c r="C184" s="236"/>
      <c r="D184" s="521"/>
      <c r="E184" s="236"/>
      <c r="F184" s="242"/>
      <c r="G184" s="238"/>
      <c r="H184" s="238"/>
      <c r="I184" s="238"/>
      <c r="J184" s="238"/>
      <c r="K184" s="242"/>
      <c r="L184" s="238"/>
      <c r="M184" s="238"/>
      <c r="N184" s="238"/>
      <c r="O184" s="238"/>
      <c r="P184" s="238"/>
      <c r="Q184" s="256"/>
      <c r="R184" s="256"/>
      <c r="S184" s="256"/>
      <c r="T184" s="256"/>
      <c r="U184" s="256"/>
      <c r="V184" s="256"/>
      <c r="W184" s="256"/>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s="248"/>
      <c r="BI184" s="236"/>
      <c r="BJ184" s="236"/>
      <c r="BK184" s="236"/>
      <c r="BL184" s="236"/>
      <c r="EI184" s="400"/>
      <c r="EJ184" s="254"/>
      <c r="EK184" s="254"/>
      <c r="EL184" s="254"/>
      <c r="EM184" s="254"/>
      <c r="EN184" s="254"/>
      <c r="EO184" s="254"/>
      <c r="EP184" s="254"/>
      <c r="EQ184" s="254"/>
      <c r="ER184" s="254"/>
      <c r="ES184" s="254"/>
      <c r="ET184" s="254"/>
      <c r="EU184" s="254"/>
      <c r="EV184" s="254"/>
      <c r="EW184" s="254"/>
      <c r="EX184" s="254"/>
      <c r="EY184" s="254"/>
      <c r="EZ184" s="254"/>
      <c r="FA184" s="254"/>
      <c r="FB184" s="254"/>
      <c r="FC184" s="254"/>
      <c r="FD184" s="254"/>
      <c r="FE184" s="254"/>
      <c r="FF184" s="254"/>
      <c r="FG184" s="254"/>
      <c r="FH184" s="254"/>
      <c r="FI184" s="254"/>
      <c r="FJ184" s="254"/>
      <c r="FK184" s="254"/>
      <c r="FL184" s="254"/>
    </row>
    <row r="185" spans="2:293">
      <c r="B185" s="235"/>
      <c r="C185" s="236"/>
      <c r="D185" s="521"/>
      <c r="E185" s="236"/>
      <c r="F185" s="242"/>
      <c r="G185" s="238"/>
      <c r="H185" s="238"/>
      <c r="I185" s="238"/>
      <c r="J185" s="238"/>
      <c r="K185" s="242"/>
      <c r="L185" s="238"/>
      <c r="M185" s="238"/>
      <c r="N185" s="238"/>
      <c r="O185" s="238"/>
      <c r="P185" s="238"/>
      <c r="Q185" s="256"/>
      <c r="R185" s="256"/>
      <c r="S185" s="256"/>
      <c r="T185" s="256"/>
      <c r="U185" s="256"/>
      <c r="V185" s="256"/>
      <c r="W185" s="256"/>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s="248"/>
      <c r="BI185" s="236"/>
      <c r="BJ185" s="236"/>
      <c r="BK185" s="236"/>
      <c r="BL185" s="236"/>
      <c r="EI185" s="400"/>
      <c r="EJ185" s="254"/>
      <c r="EK185" s="254"/>
      <c r="EL185" s="254"/>
      <c r="EM185" s="254"/>
      <c r="EN185" s="254"/>
      <c r="EO185" s="254"/>
      <c r="EP185" s="254"/>
      <c r="EQ185" s="254"/>
      <c r="ER185" s="254"/>
      <c r="ES185" s="254"/>
      <c r="ET185" s="254"/>
      <c r="EU185" s="254"/>
      <c r="EV185" s="254"/>
      <c r="EW185" s="254"/>
      <c r="EX185" s="254"/>
      <c r="EY185" s="254"/>
      <c r="EZ185" s="254"/>
      <c r="FA185" s="254"/>
      <c r="FB185" s="254"/>
      <c r="FC185" s="254"/>
      <c r="FD185" s="254"/>
      <c r="FE185" s="254"/>
      <c r="FF185" s="254"/>
      <c r="FG185" s="254"/>
      <c r="FH185" s="254"/>
      <c r="FI185" s="254"/>
      <c r="FJ185" s="254"/>
      <c r="FK185" s="254"/>
      <c r="FL185" s="254"/>
    </row>
    <row r="186" spans="2:293">
      <c r="B186" s="235"/>
      <c r="C186" s="236"/>
      <c r="D186" s="521"/>
      <c r="E186" s="236"/>
      <c r="F186" s="242"/>
      <c r="G186" s="238"/>
      <c r="H186" s="238"/>
      <c r="I186" s="238"/>
      <c r="J186" s="238"/>
      <c r="K186" s="242"/>
      <c r="L186" s="238"/>
      <c r="M186" s="238"/>
      <c r="N186" s="238"/>
      <c r="O186" s="238"/>
      <c r="P186" s="238"/>
      <c r="Q186" s="256"/>
      <c r="R186" s="256"/>
      <c r="S186" s="256"/>
      <c r="T186" s="256"/>
      <c r="U186" s="256"/>
      <c r="V186" s="256"/>
      <c r="W186" s="25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s="248"/>
      <c r="BI186" s="236"/>
      <c r="BJ186" s="236"/>
      <c r="BK186" s="236"/>
      <c r="BL186" s="236"/>
      <c r="BM186" s="248"/>
      <c r="BN186" s="236"/>
      <c r="BO186" s="236"/>
      <c r="BP186" s="236"/>
      <c r="BQ186" s="236"/>
      <c r="BR186" s="236"/>
      <c r="BS186" s="236"/>
      <c r="BT186" s="236"/>
      <c r="BU186" s="236"/>
      <c r="BV186" s="236"/>
      <c r="BW186" s="251"/>
      <c r="BX186" s="251"/>
      <c r="BY186" s="252"/>
      <c r="EI186" s="400"/>
      <c r="KB186" s="252"/>
      <c r="KC186" s="252"/>
      <c r="KD186" s="236"/>
      <c r="KE186" s="236"/>
      <c r="KF186" s="236"/>
      <c r="KG186" s="236"/>
    </row>
    <row r="187" spans="2:293">
      <c r="B187" s="235"/>
      <c r="C187" s="236"/>
      <c r="D187" s="521"/>
      <c r="E187" s="236"/>
      <c r="F187" s="242"/>
      <c r="G187" s="238"/>
      <c r="H187" s="238"/>
      <c r="I187" s="238"/>
      <c r="J187" s="238"/>
      <c r="K187" s="242"/>
      <c r="L187" s="238"/>
      <c r="M187" s="238"/>
      <c r="N187" s="238"/>
      <c r="O187" s="238"/>
      <c r="P187" s="238"/>
      <c r="Q187" s="256"/>
      <c r="R187" s="256"/>
      <c r="S187" s="256"/>
      <c r="T187" s="256"/>
      <c r="U187" s="256"/>
      <c r="V187" s="256"/>
      <c r="W187" s="256"/>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s="248"/>
      <c r="BI187" s="236"/>
      <c r="BJ187" s="236"/>
      <c r="BK187" s="236"/>
      <c r="BL187" s="236"/>
      <c r="BM187" s="248"/>
      <c r="BN187" s="236"/>
      <c r="BO187" s="236"/>
      <c r="BP187" s="236"/>
      <c r="BQ187" s="236"/>
      <c r="BR187" s="236"/>
      <c r="BS187" s="236"/>
      <c r="BT187" s="236"/>
      <c r="BU187" s="236"/>
      <c r="BV187" s="236"/>
      <c r="BW187" s="251"/>
      <c r="BX187" s="251"/>
      <c r="BY187" s="252"/>
      <c r="EI187" s="400"/>
      <c r="JX187" s="251"/>
      <c r="JY187" s="251"/>
      <c r="JZ187" s="251"/>
      <c r="KA187" s="251"/>
      <c r="KB187" s="252"/>
      <c r="KC187" s="252"/>
      <c r="KD187" s="236"/>
      <c r="KE187" s="236"/>
      <c r="KF187" s="236"/>
      <c r="KG187" s="236"/>
    </row>
    <row r="188" spans="2:293">
      <c r="B188" s="235"/>
      <c r="C188" s="236"/>
      <c r="D188" s="521"/>
      <c r="E188" s="236"/>
      <c r="F188" s="242"/>
      <c r="G188" s="238"/>
      <c r="H188" s="238"/>
      <c r="I188" s="238"/>
      <c r="J188" s="238"/>
      <c r="K188" s="242"/>
      <c r="L188" s="238"/>
      <c r="M188" s="238"/>
      <c r="N188" s="238"/>
      <c r="O188" s="238"/>
      <c r="P188" s="238"/>
      <c r="Q188" s="256"/>
      <c r="R188" s="256"/>
      <c r="S188" s="256"/>
      <c r="T188" s="256"/>
      <c r="U188" s="256"/>
      <c r="V188" s="256"/>
      <c r="W188" s="256"/>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s="248"/>
      <c r="BI188" s="236"/>
      <c r="BJ188" s="236"/>
      <c r="BK188" s="236"/>
      <c r="BL188" s="236"/>
      <c r="BM188" s="248"/>
      <c r="BN188" s="236"/>
      <c r="BO188" s="236"/>
      <c r="BP188" s="236"/>
      <c r="BQ188" s="236"/>
      <c r="BR188" s="236"/>
      <c r="BS188" s="236"/>
      <c r="BT188" s="236"/>
      <c r="BU188" s="236"/>
      <c r="BV188" s="236"/>
      <c r="BW188" s="251"/>
      <c r="BX188" s="251"/>
      <c r="BY188" s="252"/>
      <c r="EI188" s="400"/>
      <c r="JX188" s="251"/>
      <c r="JY188" s="251"/>
      <c r="JZ188" s="251"/>
      <c r="KA188" s="251"/>
      <c r="KB188" s="252"/>
      <c r="KC188" s="252"/>
      <c r="KD188" s="236"/>
      <c r="KE188" s="236"/>
      <c r="KF188" s="236"/>
      <c r="KG188" s="236"/>
    </row>
    <row r="189" spans="2:293">
      <c r="B189" s="235"/>
      <c r="C189" s="236"/>
      <c r="D189" s="521"/>
      <c r="E189" s="236"/>
      <c r="F189" s="242"/>
      <c r="G189" s="238"/>
      <c r="H189" s="238"/>
      <c r="I189" s="238"/>
      <c r="J189" s="238"/>
      <c r="K189" s="242"/>
      <c r="L189" s="238"/>
      <c r="M189" s="238"/>
      <c r="N189" s="238"/>
      <c r="O189" s="238"/>
      <c r="P189" s="238"/>
      <c r="Q189" s="256"/>
      <c r="R189" s="256"/>
      <c r="S189" s="256"/>
      <c r="T189" s="256"/>
      <c r="U189" s="256"/>
      <c r="V189" s="256"/>
      <c r="W189" s="256"/>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s="248"/>
      <c r="BI189" s="236"/>
      <c r="BJ189" s="236"/>
      <c r="BK189" s="236"/>
      <c r="BL189" s="236"/>
      <c r="BM189" s="248"/>
      <c r="BN189" s="236"/>
      <c r="BO189" s="236"/>
      <c r="BP189" s="236"/>
      <c r="BQ189" s="236"/>
      <c r="BR189" s="236"/>
      <c r="BS189" s="236"/>
      <c r="BT189" s="236"/>
      <c r="BU189" s="236"/>
      <c r="BV189" s="236"/>
      <c r="BW189" s="251"/>
      <c r="BX189" s="251"/>
      <c r="BY189" s="252"/>
      <c r="CN189" s="236"/>
      <c r="CO189" s="236"/>
      <c r="CP189" s="236"/>
      <c r="CQ189" s="251"/>
      <c r="CR189" s="251"/>
      <c r="CS189" s="251"/>
      <c r="CT189" s="251"/>
      <c r="CU189" s="251"/>
      <c r="CV189" s="251"/>
      <c r="CW189" s="253"/>
      <c r="CX189" s="253"/>
      <c r="CY189" s="251"/>
      <c r="CZ189" s="251"/>
      <c r="DA189" s="248"/>
      <c r="DB189" s="236"/>
      <c r="DC189" s="236"/>
      <c r="DD189" s="236"/>
      <c r="DE189" s="236"/>
      <c r="DF189" s="236"/>
      <c r="DG189" s="251"/>
      <c r="DH189" s="251"/>
      <c r="DI189" s="236"/>
      <c r="DJ189" s="236"/>
      <c r="DK189" s="251"/>
      <c r="DL189" s="251"/>
      <c r="EI189" s="400"/>
      <c r="JX189" s="251"/>
      <c r="JY189" s="251"/>
      <c r="JZ189" s="251"/>
      <c r="KA189" s="251"/>
      <c r="KB189" s="252"/>
      <c r="KC189" s="252"/>
      <c r="KD189" s="236"/>
      <c r="KE189" s="236"/>
      <c r="KF189" s="236"/>
      <c r="KG189" s="236"/>
    </row>
    <row r="190" spans="2:293">
      <c r="B190" s="235"/>
      <c r="C190" s="236"/>
      <c r="D190" s="521"/>
      <c r="E190" s="236"/>
      <c r="F190" s="242"/>
      <c r="G190" s="238"/>
      <c r="H190" s="238"/>
      <c r="I190" s="238"/>
      <c r="J190" s="238"/>
      <c r="K190" s="242"/>
      <c r="L190" s="238"/>
      <c r="M190" s="238"/>
      <c r="N190" s="238"/>
      <c r="O190" s="238"/>
      <c r="P190" s="238"/>
      <c r="Q190" s="256"/>
      <c r="R190" s="256"/>
      <c r="S190" s="256"/>
      <c r="T190" s="256"/>
      <c r="U190" s="256"/>
      <c r="V190" s="256"/>
      <c r="W190" s="256"/>
      <c r="X190" s="238"/>
      <c r="Y190" s="248"/>
      <c r="Z190" s="246"/>
      <c r="AA190" s="236"/>
      <c r="AB190" s="236"/>
      <c r="AC190" s="236"/>
      <c r="AD190" s="236"/>
      <c r="AE190" s="236"/>
      <c r="AF190" s="248"/>
      <c r="AG190" s="246"/>
      <c r="AH190" s="236"/>
      <c r="AI190" s="236"/>
      <c r="AJ190" s="236"/>
      <c r="AK190" s="236"/>
      <c r="AL190" s="236"/>
      <c r="AM190" s="248"/>
      <c r="AN190" s="236"/>
      <c r="AO190" s="236"/>
      <c r="AP190" s="236"/>
      <c r="AQ190" s="236"/>
      <c r="AR190" s="236"/>
      <c r="AS190" s="236"/>
      <c r="AT190" s="236"/>
      <c r="AU190" s="236"/>
      <c r="AV190" s="236"/>
      <c r="AW190" s="236"/>
      <c r="AX190" s="236"/>
      <c r="AY190" s="236"/>
      <c r="AZ190" s="236"/>
      <c r="BA190" s="236"/>
      <c r="BB190" s="236"/>
      <c r="BC190" s="236"/>
      <c r="BD190" s="236"/>
      <c r="BE190" s="236"/>
      <c r="BF190" s="236"/>
      <c r="BG190" s="236"/>
      <c r="BH190" s="248"/>
      <c r="BI190" s="236"/>
      <c r="BJ190" s="236"/>
      <c r="BK190" s="236"/>
      <c r="BL190" s="236"/>
      <c r="BM190" s="248"/>
      <c r="BN190" s="236"/>
      <c r="BO190" s="236"/>
      <c r="BP190" s="236"/>
      <c r="BQ190" s="236"/>
      <c r="BR190" s="236"/>
      <c r="BS190" s="236"/>
      <c r="BT190" s="236"/>
      <c r="BU190" s="236"/>
      <c r="BV190" s="236"/>
      <c r="BW190" s="251"/>
      <c r="BX190" s="251"/>
      <c r="BY190" s="252"/>
      <c r="BZ190" s="236"/>
      <c r="CA190" s="236"/>
      <c r="CB190" s="236"/>
      <c r="CC190" s="236"/>
      <c r="CD190" s="236"/>
      <c r="CE190" s="251"/>
      <c r="CF190" s="251"/>
      <c r="CG190" s="236"/>
      <c r="CH190" s="236"/>
      <c r="CN190" s="236"/>
      <c r="CO190" s="236"/>
      <c r="CP190" s="236"/>
      <c r="CQ190" s="251"/>
      <c r="CR190" s="251"/>
      <c r="CS190" s="251"/>
      <c r="CT190" s="251"/>
      <c r="CU190" s="251"/>
      <c r="CV190" s="251"/>
      <c r="CW190" s="253"/>
      <c r="CX190" s="253"/>
      <c r="CY190" s="251"/>
      <c r="CZ190" s="251"/>
      <c r="DA190" s="248"/>
      <c r="DB190" s="236"/>
      <c r="DC190" s="236"/>
      <c r="DD190" s="236"/>
      <c r="DE190" s="236"/>
      <c r="DF190" s="236"/>
      <c r="DG190" s="251"/>
      <c r="DH190" s="251"/>
      <c r="DI190" s="236"/>
      <c r="DJ190" s="236"/>
      <c r="DK190" s="251"/>
      <c r="DL190" s="251"/>
      <c r="EI190" s="400"/>
      <c r="JX190" s="251"/>
      <c r="JY190" s="251"/>
      <c r="JZ190" s="251"/>
      <c r="KA190" s="251"/>
      <c r="KB190" s="252"/>
      <c r="KC190" s="252"/>
      <c r="KD190" s="236"/>
      <c r="KE190" s="236"/>
      <c r="KF190" s="236"/>
      <c r="KG190" s="236"/>
    </row>
    <row r="191" spans="2:293">
      <c r="B191" s="235"/>
      <c r="C191" s="236"/>
      <c r="D191" s="521"/>
      <c r="E191" s="236"/>
      <c r="F191" s="242"/>
      <c r="G191" s="238"/>
      <c r="H191" s="238"/>
      <c r="I191" s="238"/>
      <c r="J191" s="238"/>
      <c r="K191" s="242"/>
      <c r="L191" s="238"/>
      <c r="M191" s="238"/>
      <c r="N191" s="238"/>
      <c r="O191" s="238"/>
      <c r="P191" s="238"/>
      <c r="Q191" s="256"/>
      <c r="R191" s="256"/>
      <c r="S191" s="256"/>
      <c r="T191" s="256"/>
      <c r="U191" s="256"/>
      <c r="V191" s="256"/>
      <c r="W191" s="256"/>
      <c r="X191" s="238"/>
      <c r="Y191" s="248"/>
      <c r="Z191" s="246"/>
      <c r="AA191" s="236"/>
      <c r="AB191" s="236"/>
      <c r="AC191" s="236"/>
      <c r="AD191" s="236"/>
      <c r="AE191" s="236"/>
      <c r="AF191" s="248"/>
      <c r="AG191" s="246"/>
      <c r="AH191" s="236"/>
      <c r="AI191" s="236"/>
      <c r="AJ191" s="236"/>
      <c r="AK191" s="236"/>
      <c r="AL191" s="236"/>
      <c r="AM191" s="248"/>
      <c r="AN191" s="236"/>
      <c r="AO191" s="236"/>
      <c r="AP191" s="236"/>
      <c r="AQ191" s="236"/>
      <c r="AR191" s="236"/>
      <c r="AS191" s="236"/>
      <c r="AT191" s="236"/>
      <c r="AU191" s="236"/>
      <c r="AV191" s="236"/>
      <c r="AW191" s="236"/>
      <c r="AX191" s="236"/>
      <c r="AY191" s="236"/>
      <c r="AZ191" s="236"/>
      <c r="BA191" s="236"/>
      <c r="BB191" s="236"/>
      <c r="BC191" s="236"/>
      <c r="BD191" s="236"/>
      <c r="BE191" s="236"/>
      <c r="BF191" s="236"/>
      <c r="BG191" s="236"/>
      <c r="BH191" s="248"/>
      <c r="BI191" s="236"/>
      <c r="BJ191" s="236"/>
      <c r="BK191" s="236"/>
      <c r="BL191" s="236"/>
      <c r="BM191" s="248"/>
      <c r="BN191" s="236"/>
      <c r="BO191" s="236"/>
      <c r="BP191" s="236"/>
      <c r="BQ191" s="236"/>
      <c r="BR191" s="236"/>
      <c r="BS191" s="236"/>
      <c r="BT191" s="236"/>
      <c r="BU191" s="236"/>
      <c r="BV191" s="236"/>
      <c r="BW191" s="251"/>
      <c r="BX191" s="251"/>
      <c r="BY191" s="252"/>
      <c r="BZ191" s="236"/>
      <c r="CA191" s="236"/>
      <c r="CB191" s="236"/>
      <c r="CC191" s="236"/>
      <c r="CD191" s="236"/>
      <c r="CE191" s="251"/>
      <c r="CF191" s="251"/>
      <c r="CG191" s="236"/>
      <c r="CH191" s="236"/>
      <c r="CN191" s="236"/>
      <c r="CO191" s="236"/>
      <c r="CP191" s="236"/>
      <c r="CQ191" s="251"/>
      <c r="CR191" s="251"/>
      <c r="CS191" s="251"/>
      <c r="CT191" s="251"/>
      <c r="CU191" s="251"/>
      <c r="CV191" s="251"/>
      <c r="CW191" s="253"/>
      <c r="CX191" s="253"/>
      <c r="CY191" s="251"/>
      <c r="CZ191" s="251"/>
      <c r="DA191" s="248"/>
      <c r="DB191" s="236"/>
      <c r="DC191" s="236"/>
      <c r="DD191" s="236"/>
      <c r="DE191" s="236"/>
      <c r="DF191" s="236"/>
      <c r="DG191" s="251"/>
      <c r="DH191" s="251"/>
      <c r="DI191" s="236"/>
      <c r="DJ191" s="236"/>
      <c r="DK191" s="251"/>
      <c r="DL191" s="251"/>
      <c r="EI191" s="400"/>
      <c r="JX191" s="251"/>
      <c r="JY191" s="251"/>
      <c r="JZ191" s="251"/>
      <c r="KA191" s="251"/>
      <c r="KB191" s="252"/>
      <c r="KC191" s="252"/>
      <c r="KD191" s="236"/>
      <c r="KE191" s="236"/>
      <c r="KF191" s="236"/>
      <c r="KG191" s="236"/>
    </row>
    <row r="192" spans="2:293">
      <c r="B192" s="235"/>
      <c r="C192" s="236"/>
      <c r="D192" s="521"/>
      <c r="E192" s="236"/>
      <c r="F192" s="242"/>
      <c r="G192" s="238"/>
      <c r="H192" s="238"/>
      <c r="I192" s="238"/>
      <c r="J192" s="238"/>
      <c r="K192" s="242"/>
      <c r="L192" s="238"/>
      <c r="M192" s="238"/>
      <c r="N192" s="238"/>
      <c r="O192" s="238"/>
      <c r="P192" s="238"/>
      <c r="Q192" s="256"/>
      <c r="R192" s="256"/>
      <c r="S192" s="256"/>
      <c r="T192" s="256"/>
      <c r="U192" s="256"/>
      <c r="V192" s="256"/>
      <c r="W192" s="256"/>
      <c r="X192" s="238"/>
      <c r="Y192" s="248"/>
      <c r="Z192" s="246"/>
      <c r="AA192" s="236"/>
      <c r="AB192" s="236"/>
      <c r="AC192" s="236"/>
      <c r="AD192" s="236"/>
      <c r="AE192" s="236"/>
      <c r="AF192" s="248"/>
      <c r="AG192" s="246"/>
      <c r="AH192" s="236"/>
      <c r="AI192" s="236"/>
      <c r="AJ192" s="236"/>
      <c r="AK192" s="236"/>
      <c r="AL192" s="236"/>
      <c r="AM192" s="248"/>
      <c r="AN192" s="236"/>
      <c r="AO192" s="236"/>
      <c r="AP192" s="236"/>
      <c r="AQ192" s="236"/>
      <c r="AR192" s="236"/>
      <c r="AS192" s="236"/>
      <c r="AT192" s="236"/>
      <c r="AU192" s="236"/>
      <c r="AV192" s="236"/>
      <c r="AW192" s="236"/>
      <c r="AX192" s="236"/>
      <c r="AY192" s="236"/>
      <c r="AZ192" s="236"/>
      <c r="BA192" s="236"/>
      <c r="BB192" s="236"/>
      <c r="BC192" s="236"/>
      <c r="BD192" s="236"/>
      <c r="BE192" s="236"/>
      <c r="BF192" s="236"/>
      <c r="BG192" s="236"/>
      <c r="BH192" s="248"/>
      <c r="BI192" s="236"/>
      <c r="BJ192" s="236"/>
      <c r="BK192" s="236"/>
      <c r="BL192" s="236"/>
      <c r="BM192" s="248"/>
      <c r="BN192" s="236"/>
      <c r="BO192" s="236"/>
      <c r="BP192" s="236"/>
      <c r="BQ192" s="236"/>
      <c r="BR192" s="236"/>
      <c r="BS192" s="236"/>
      <c r="BT192" s="236"/>
      <c r="BU192" s="236"/>
      <c r="BV192" s="236"/>
      <c r="BW192" s="251"/>
      <c r="BX192" s="251"/>
      <c r="BY192" s="252"/>
      <c r="BZ192" s="236"/>
      <c r="CA192" s="236"/>
      <c r="CB192" s="236"/>
      <c r="CC192" s="236"/>
      <c r="CD192" s="236"/>
      <c r="CE192" s="251"/>
      <c r="CF192" s="251"/>
      <c r="CG192" s="236"/>
      <c r="CH192" s="236"/>
      <c r="CN192" s="236"/>
      <c r="CO192" s="236"/>
      <c r="CP192" s="236"/>
      <c r="CQ192" s="251"/>
      <c r="CR192" s="251"/>
      <c r="CS192" s="251"/>
      <c r="CT192" s="251"/>
      <c r="CU192" s="251"/>
      <c r="CV192" s="251"/>
      <c r="CW192" s="253"/>
      <c r="CX192" s="253"/>
      <c r="CY192" s="251"/>
      <c r="CZ192" s="251"/>
      <c r="DA192" s="248"/>
      <c r="DB192" s="236"/>
      <c r="DC192" s="236"/>
      <c r="DD192" s="236"/>
      <c r="DE192" s="236"/>
      <c r="DF192" s="236"/>
      <c r="DG192" s="251"/>
      <c r="DH192" s="251"/>
      <c r="DI192" s="236"/>
      <c r="DJ192" s="236"/>
      <c r="DK192" s="251"/>
      <c r="DL192" s="251"/>
      <c r="EI192" s="400"/>
      <c r="JX192" s="251"/>
      <c r="JY192" s="251"/>
      <c r="JZ192" s="251"/>
      <c r="KA192" s="251"/>
      <c r="KB192" s="252"/>
      <c r="KC192" s="252"/>
      <c r="KD192" s="236"/>
      <c r="KE192" s="236"/>
      <c r="KF192" s="236"/>
      <c r="KG192" s="236"/>
    </row>
    <row r="193" spans="2:293">
      <c r="B193" s="235"/>
      <c r="C193" s="236"/>
      <c r="D193" s="521"/>
      <c r="E193" s="236"/>
      <c r="F193" s="242"/>
      <c r="G193" s="238"/>
      <c r="H193" s="238"/>
      <c r="I193" s="238"/>
      <c r="J193" s="238"/>
      <c r="K193" s="242"/>
      <c r="L193" s="238"/>
      <c r="M193" s="238"/>
      <c r="N193" s="238"/>
      <c r="O193" s="238"/>
      <c r="P193" s="238"/>
      <c r="Q193" s="256"/>
      <c r="R193" s="256"/>
      <c r="S193" s="256"/>
      <c r="T193" s="256"/>
      <c r="U193" s="256"/>
      <c r="V193" s="256"/>
      <c r="W193" s="256"/>
      <c r="X193" s="238"/>
      <c r="Y193" s="248"/>
      <c r="Z193" s="246"/>
      <c r="AA193" s="236"/>
      <c r="AB193" s="236"/>
      <c r="AC193" s="236"/>
      <c r="AD193" s="236"/>
      <c r="AE193" s="236"/>
      <c r="AF193" s="248"/>
      <c r="AG193" s="246"/>
      <c r="AH193" s="236"/>
      <c r="AI193" s="236"/>
      <c r="AJ193" s="236"/>
      <c r="AK193" s="236"/>
      <c r="AL193" s="236"/>
      <c r="AM193" s="248"/>
      <c r="AN193" s="236"/>
      <c r="AO193" s="236"/>
      <c r="AP193" s="236"/>
      <c r="AQ193" s="236"/>
      <c r="AR193" s="236"/>
      <c r="AS193" s="236"/>
      <c r="AT193" s="236"/>
      <c r="AU193" s="236"/>
      <c r="AV193" s="236"/>
      <c r="AW193" s="236"/>
      <c r="AX193" s="236"/>
      <c r="AY193" s="236"/>
      <c r="AZ193" s="236"/>
      <c r="BA193" s="236"/>
      <c r="BB193" s="236"/>
      <c r="BC193" s="236"/>
      <c r="BD193" s="236"/>
      <c r="BE193" s="236"/>
      <c r="BF193" s="236"/>
      <c r="BG193" s="236"/>
      <c r="BH193" s="248"/>
      <c r="BI193" s="236"/>
      <c r="BJ193" s="236"/>
      <c r="BK193" s="236"/>
      <c r="BL193" s="236"/>
      <c r="BM193" s="248"/>
      <c r="BN193" s="236"/>
      <c r="BO193" s="236"/>
      <c r="BP193" s="236"/>
      <c r="BQ193" s="236"/>
      <c r="BR193" s="236"/>
      <c r="BS193" s="236"/>
      <c r="BT193" s="236"/>
      <c r="BU193" s="236"/>
      <c r="BV193" s="236"/>
      <c r="BW193" s="251"/>
      <c r="BX193" s="251"/>
      <c r="BY193" s="252"/>
      <c r="BZ193" s="236"/>
      <c r="CA193" s="236"/>
      <c r="CB193" s="236"/>
      <c r="CC193" s="236"/>
      <c r="CD193" s="236"/>
      <c r="CE193" s="251"/>
      <c r="CF193" s="251"/>
      <c r="CG193" s="236"/>
      <c r="CH193" s="236"/>
      <c r="CN193" s="236"/>
      <c r="CO193" s="236"/>
      <c r="CP193" s="236"/>
      <c r="CQ193" s="251"/>
      <c r="CR193" s="251"/>
      <c r="CS193" s="251"/>
      <c r="CT193" s="251"/>
      <c r="CU193" s="251"/>
      <c r="CV193" s="251"/>
      <c r="CW193" s="253"/>
      <c r="CX193" s="253"/>
      <c r="CY193" s="251"/>
      <c r="CZ193" s="251"/>
      <c r="DA193" s="248"/>
      <c r="DB193" s="236"/>
      <c r="DC193" s="236"/>
      <c r="DD193" s="236"/>
      <c r="DE193" s="236"/>
      <c r="DF193" s="236"/>
      <c r="DG193" s="251"/>
      <c r="DH193" s="251"/>
      <c r="DI193" s="236"/>
      <c r="DJ193" s="236"/>
      <c r="DK193" s="251"/>
      <c r="DL193" s="251"/>
      <c r="EI193" s="400"/>
      <c r="JX193" s="251"/>
      <c r="JY193" s="251"/>
      <c r="JZ193" s="251"/>
      <c r="KA193" s="251"/>
      <c r="KB193" s="252"/>
      <c r="KC193" s="252"/>
      <c r="KD193" s="236"/>
      <c r="KE193" s="236"/>
      <c r="KF193" s="236"/>
      <c r="KG193" s="236"/>
    </row>
    <row r="194" spans="2:293">
      <c r="B194" s="235"/>
      <c r="C194" s="236"/>
      <c r="D194" s="521"/>
      <c r="E194" s="236"/>
      <c r="F194" s="242"/>
      <c r="G194" s="238"/>
      <c r="H194" s="238"/>
      <c r="I194" s="238"/>
      <c r="J194" s="238"/>
      <c r="K194" s="242"/>
      <c r="L194" s="238"/>
      <c r="M194" s="238"/>
      <c r="N194" s="238"/>
      <c r="O194" s="238"/>
      <c r="P194" s="238"/>
      <c r="Q194" s="256"/>
      <c r="R194" s="256"/>
      <c r="S194" s="256"/>
      <c r="T194" s="256"/>
      <c r="U194" s="256"/>
      <c r="V194" s="256"/>
      <c r="W194" s="256"/>
      <c r="X194" s="238"/>
      <c r="Y194" s="248"/>
      <c r="Z194" s="246"/>
      <c r="AA194" s="236"/>
      <c r="AB194" s="236"/>
      <c r="AC194" s="236"/>
      <c r="AD194" s="236"/>
      <c r="AE194" s="236"/>
      <c r="AF194" s="248"/>
      <c r="AG194" s="246"/>
      <c r="AH194" s="236"/>
      <c r="AI194" s="236"/>
      <c r="AJ194" s="236"/>
      <c r="AK194" s="236"/>
      <c r="AL194" s="236"/>
      <c r="AM194" s="248"/>
      <c r="AN194" s="236"/>
      <c r="AO194" s="236"/>
      <c r="AP194" s="236"/>
      <c r="AQ194" s="236"/>
      <c r="AR194" s="236"/>
      <c r="AS194" s="236"/>
      <c r="AT194" s="236"/>
      <c r="AU194" s="236"/>
      <c r="AV194" s="236"/>
      <c r="AW194" s="236"/>
      <c r="AX194" s="236"/>
      <c r="AY194" s="236"/>
      <c r="AZ194" s="236"/>
      <c r="BA194" s="236"/>
      <c r="BB194" s="236"/>
      <c r="BC194" s="236"/>
      <c r="BD194" s="236"/>
      <c r="BE194" s="236"/>
      <c r="BF194" s="236"/>
      <c r="BG194" s="236"/>
      <c r="BH194" s="248"/>
      <c r="BI194" s="236"/>
      <c r="BJ194" s="236"/>
      <c r="BK194" s="236"/>
      <c r="BL194" s="236"/>
      <c r="BM194" s="248"/>
      <c r="BN194" s="236"/>
      <c r="BO194" s="236"/>
      <c r="BP194" s="236"/>
      <c r="BQ194" s="236"/>
      <c r="BR194" s="236"/>
      <c r="BS194" s="236"/>
      <c r="BT194" s="236"/>
      <c r="BU194" s="236"/>
      <c r="BV194" s="236"/>
      <c r="BW194" s="251"/>
      <c r="BX194" s="251"/>
      <c r="BY194" s="252"/>
      <c r="BZ194" s="236"/>
      <c r="CA194" s="236"/>
      <c r="CB194" s="236"/>
      <c r="CC194" s="236"/>
      <c r="CD194" s="236"/>
      <c r="CE194" s="251"/>
      <c r="CF194" s="251"/>
      <c r="CG194" s="236"/>
      <c r="CH194" s="236"/>
      <c r="CN194" s="236"/>
      <c r="CO194" s="236"/>
      <c r="CP194" s="236"/>
      <c r="CQ194" s="251"/>
      <c r="CR194" s="251"/>
      <c r="CS194" s="251"/>
      <c r="CT194" s="251"/>
      <c r="CU194" s="251"/>
      <c r="CV194" s="251"/>
      <c r="CW194" s="253"/>
      <c r="CX194" s="253"/>
      <c r="CY194" s="251"/>
      <c r="CZ194" s="251"/>
      <c r="DA194" s="248"/>
      <c r="DB194" s="236"/>
      <c r="DC194" s="236"/>
      <c r="DD194" s="236"/>
      <c r="DE194" s="236"/>
      <c r="DF194" s="236"/>
      <c r="DG194" s="251"/>
      <c r="DH194" s="251"/>
      <c r="DI194" s="236"/>
      <c r="DJ194" s="236"/>
      <c r="DK194" s="251"/>
      <c r="DL194" s="251"/>
      <c r="EI194" s="400"/>
      <c r="JX194" s="251"/>
      <c r="JY194" s="251"/>
      <c r="JZ194" s="251"/>
      <c r="KA194" s="251"/>
      <c r="KB194" s="252"/>
      <c r="KC194" s="252"/>
      <c r="KD194" s="236"/>
      <c r="KE194" s="236"/>
      <c r="KF194" s="236"/>
      <c r="KG194" s="236"/>
    </row>
    <row r="195" spans="2:293">
      <c r="B195" s="235"/>
      <c r="C195" s="236"/>
      <c r="D195" s="521"/>
      <c r="E195" s="236"/>
      <c r="F195" s="242"/>
      <c r="G195" s="238"/>
      <c r="H195" s="238"/>
      <c r="I195" s="238"/>
      <c r="J195" s="238"/>
      <c r="K195" s="242"/>
      <c r="L195" s="238"/>
      <c r="M195" s="238"/>
      <c r="N195" s="238"/>
      <c r="O195" s="238"/>
      <c r="P195" s="238"/>
      <c r="Q195" s="256"/>
      <c r="R195" s="256"/>
      <c r="S195" s="256"/>
      <c r="T195" s="256"/>
      <c r="U195" s="256"/>
      <c r="V195" s="256"/>
      <c r="W195" s="256"/>
      <c r="X195" s="238"/>
      <c r="Y195" s="248"/>
      <c r="Z195" s="246"/>
      <c r="AA195" s="236"/>
      <c r="AB195" s="236"/>
      <c r="AC195" s="236"/>
      <c r="AD195" s="236"/>
      <c r="AE195" s="236"/>
      <c r="AF195" s="248"/>
      <c r="AG195" s="246"/>
      <c r="AH195" s="236"/>
      <c r="AI195" s="236"/>
      <c r="AJ195" s="236"/>
      <c r="AK195" s="236"/>
      <c r="AL195" s="236"/>
      <c r="AM195" s="248"/>
      <c r="AN195" s="236"/>
      <c r="AO195" s="236"/>
      <c r="AP195" s="236"/>
      <c r="AQ195" s="236"/>
      <c r="AR195" s="236"/>
      <c r="AS195" s="236"/>
      <c r="AT195" s="236"/>
      <c r="AU195" s="236"/>
      <c r="AV195" s="236"/>
      <c r="AW195" s="236"/>
      <c r="AX195" s="236"/>
      <c r="AY195" s="236"/>
      <c r="AZ195" s="236"/>
      <c r="BA195" s="236"/>
      <c r="BB195" s="236"/>
      <c r="BC195" s="236"/>
      <c r="BD195" s="236"/>
      <c r="BE195" s="236"/>
      <c r="BF195" s="236"/>
      <c r="BG195" s="236"/>
      <c r="BH195" s="248"/>
      <c r="BI195" s="236"/>
      <c r="BJ195" s="236"/>
      <c r="BK195" s="236"/>
      <c r="BL195" s="236"/>
      <c r="BM195" s="248"/>
      <c r="BN195" s="236"/>
      <c r="BO195" s="236"/>
      <c r="BP195" s="236"/>
      <c r="BQ195" s="236"/>
      <c r="BR195" s="236"/>
      <c r="BS195" s="236"/>
      <c r="BT195" s="236"/>
      <c r="BU195" s="236"/>
      <c r="BV195" s="236"/>
      <c r="BW195" s="251"/>
      <c r="BX195" s="251"/>
      <c r="BY195" s="252"/>
      <c r="BZ195" s="236"/>
      <c r="CA195" s="236"/>
      <c r="CB195" s="236"/>
      <c r="CC195" s="236"/>
      <c r="CD195" s="236"/>
      <c r="CE195" s="251"/>
      <c r="CF195" s="251"/>
      <c r="CG195" s="236"/>
      <c r="CH195" s="236"/>
      <c r="CN195" s="236"/>
      <c r="CO195" s="236"/>
      <c r="CP195" s="236"/>
      <c r="CQ195" s="251"/>
      <c r="CR195" s="251"/>
      <c r="CS195" s="251"/>
      <c r="CT195" s="251"/>
      <c r="CU195" s="251"/>
      <c r="CV195" s="251"/>
      <c r="CW195" s="253"/>
      <c r="CX195" s="253"/>
      <c r="CY195" s="251"/>
      <c r="CZ195" s="251"/>
      <c r="DA195" s="248"/>
      <c r="DB195" s="236"/>
      <c r="DC195" s="236"/>
      <c r="DD195" s="236"/>
      <c r="DE195" s="236"/>
      <c r="DF195" s="236"/>
      <c r="DG195" s="251"/>
      <c r="DH195" s="251"/>
      <c r="DI195" s="236"/>
      <c r="DJ195" s="236"/>
      <c r="DK195" s="251"/>
      <c r="DL195" s="251"/>
      <c r="EI195" s="400"/>
      <c r="JX195" s="251"/>
      <c r="JY195" s="251"/>
      <c r="JZ195" s="251"/>
      <c r="KA195" s="251"/>
      <c r="KB195" s="252"/>
      <c r="KC195" s="252"/>
      <c r="KD195" s="236"/>
      <c r="KE195" s="236"/>
      <c r="KF195" s="236"/>
      <c r="KG195" s="236"/>
    </row>
    <row r="196" spans="2:293">
      <c r="B196" s="235"/>
      <c r="C196" s="236"/>
      <c r="D196" s="521"/>
      <c r="E196" s="236"/>
      <c r="F196" s="242"/>
      <c r="G196" s="238"/>
      <c r="H196" s="238"/>
      <c r="I196" s="238"/>
      <c r="J196" s="238"/>
      <c r="K196" s="242"/>
      <c r="L196" s="238"/>
      <c r="M196" s="238"/>
      <c r="N196" s="238"/>
      <c r="O196" s="238"/>
      <c r="P196" s="238"/>
      <c r="Q196" s="238"/>
      <c r="R196" s="238"/>
      <c r="S196" s="238"/>
      <c r="T196" s="238"/>
      <c r="U196" s="238"/>
      <c r="V196" s="238"/>
      <c r="W196" s="238"/>
      <c r="X196" s="238"/>
      <c r="Y196" s="248"/>
      <c r="Z196" s="246"/>
      <c r="AA196" s="236"/>
      <c r="AB196" s="236"/>
      <c r="AC196" s="236"/>
      <c r="AD196" s="236"/>
      <c r="AE196" s="236"/>
      <c r="AF196" s="248"/>
      <c r="AG196" s="246"/>
      <c r="AH196" s="236"/>
      <c r="AI196" s="236"/>
      <c r="AJ196" s="236"/>
      <c r="AK196" s="236"/>
      <c r="AL196" s="236"/>
      <c r="AM196" s="248"/>
      <c r="AN196" s="236"/>
      <c r="AO196" s="236"/>
      <c r="AP196" s="236"/>
      <c r="AQ196" s="236"/>
      <c r="AR196" s="236"/>
      <c r="AS196" s="236"/>
      <c r="AT196" s="236"/>
      <c r="AU196" s="236"/>
      <c r="AV196" s="236"/>
      <c r="AW196" s="236"/>
      <c r="AX196" s="236"/>
      <c r="AY196" s="236"/>
      <c r="AZ196" s="236"/>
      <c r="BA196" s="236"/>
      <c r="BB196" s="236"/>
      <c r="BC196" s="236"/>
      <c r="BD196" s="236"/>
      <c r="BE196" s="236"/>
      <c r="BF196" s="236"/>
      <c r="BG196" s="236"/>
      <c r="BH196" s="248"/>
      <c r="BI196" s="236"/>
      <c r="BJ196" s="236"/>
      <c r="BK196" s="236"/>
      <c r="BL196" s="236"/>
      <c r="BM196" s="248"/>
      <c r="BN196" s="236"/>
      <c r="BO196" s="236"/>
      <c r="BP196" s="236"/>
      <c r="BQ196" s="236"/>
      <c r="BR196" s="236"/>
      <c r="BS196" s="236"/>
      <c r="BT196" s="236"/>
      <c r="BU196" s="236"/>
      <c r="BV196" s="236"/>
      <c r="BW196" s="251"/>
      <c r="BX196" s="251"/>
      <c r="BY196" s="252"/>
      <c r="BZ196" s="236"/>
      <c r="CA196" s="236"/>
      <c r="CB196" s="236"/>
      <c r="CC196" s="236"/>
      <c r="CD196" s="236"/>
      <c r="CE196" s="251"/>
      <c r="CF196" s="251"/>
      <c r="CG196" s="236"/>
      <c r="CH196" s="236"/>
      <c r="CN196" s="236"/>
      <c r="CO196" s="236"/>
      <c r="CP196" s="236"/>
      <c r="CQ196" s="251"/>
      <c r="CR196" s="251"/>
      <c r="CS196" s="251"/>
      <c r="CT196" s="251"/>
      <c r="CU196" s="251"/>
      <c r="CV196" s="251"/>
      <c r="CW196" s="253"/>
      <c r="CX196" s="253"/>
      <c r="CY196" s="251"/>
      <c r="CZ196" s="251"/>
      <c r="DA196" s="248"/>
      <c r="DB196" s="236"/>
      <c r="DC196" s="236"/>
      <c r="DD196" s="236"/>
      <c r="DE196" s="236"/>
      <c r="DF196" s="236"/>
      <c r="DG196" s="251"/>
      <c r="DH196" s="251"/>
      <c r="DI196" s="236"/>
      <c r="DJ196" s="236"/>
      <c r="DK196" s="251"/>
      <c r="DL196" s="251"/>
      <c r="EI196" s="400"/>
      <c r="JX196" s="251"/>
      <c r="JY196" s="251"/>
      <c r="JZ196" s="251"/>
      <c r="KA196" s="251"/>
      <c r="KB196" s="252"/>
      <c r="KC196" s="252"/>
      <c r="KD196" s="236"/>
      <c r="KE196" s="236"/>
      <c r="KF196" s="236"/>
      <c r="KG196" s="236"/>
    </row>
    <row r="197" spans="2:293">
      <c r="B197" s="235"/>
      <c r="C197" s="236"/>
      <c r="D197" s="521"/>
      <c r="E197" s="236"/>
      <c r="F197" s="242"/>
      <c r="G197" s="238"/>
      <c r="H197" s="238"/>
      <c r="I197" s="238"/>
      <c r="J197" s="238"/>
      <c r="K197" s="242"/>
      <c r="L197" s="238"/>
      <c r="M197" s="238"/>
      <c r="N197" s="238"/>
      <c r="O197" s="238"/>
      <c r="P197" s="238"/>
      <c r="Q197" s="238"/>
      <c r="R197" s="238"/>
      <c r="S197" s="238"/>
      <c r="T197" s="238"/>
      <c r="U197" s="238"/>
      <c r="V197" s="238"/>
      <c r="W197" s="238"/>
      <c r="X197" s="238"/>
      <c r="Y197" s="248"/>
      <c r="Z197" s="246"/>
      <c r="AA197" s="236"/>
      <c r="AB197" s="236"/>
      <c r="AC197" s="236"/>
      <c r="AD197" s="236"/>
      <c r="AE197" s="236"/>
      <c r="AF197" s="248"/>
      <c r="AG197" s="246"/>
      <c r="AH197" s="236"/>
      <c r="AI197" s="236"/>
      <c r="AJ197" s="236"/>
      <c r="AK197" s="236"/>
      <c r="AL197" s="236"/>
      <c r="AM197" s="248"/>
      <c r="AN197" s="236"/>
      <c r="AO197" s="236"/>
      <c r="AP197" s="236"/>
      <c r="AQ197" s="236"/>
      <c r="AR197" s="236"/>
      <c r="AS197" s="236"/>
      <c r="AT197" s="236"/>
      <c r="AU197" s="236"/>
      <c r="AV197" s="236"/>
      <c r="AW197" s="236"/>
      <c r="AX197" s="236"/>
      <c r="AY197" s="236"/>
      <c r="AZ197" s="236"/>
      <c r="BA197" s="236"/>
      <c r="BB197" s="236"/>
      <c r="BC197" s="236"/>
      <c r="BD197" s="236"/>
      <c r="BE197" s="236"/>
      <c r="BF197" s="236"/>
      <c r="BG197" s="236"/>
      <c r="BH197" s="248"/>
      <c r="BI197" s="236"/>
      <c r="BJ197" s="236"/>
      <c r="BK197" s="236"/>
      <c r="BL197" s="236"/>
      <c r="BM197" s="248"/>
      <c r="BN197" s="236"/>
      <c r="BO197" s="236"/>
      <c r="BP197" s="236"/>
      <c r="BQ197" s="236"/>
      <c r="BR197" s="236"/>
      <c r="BS197" s="236"/>
      <c r="BT197" s="236"/>
      <c r="BU197" s="236"/>
      <c r="BV197" s="236"/>
      <c r="BW197" s="251"/>
      <c r="BX197" s="251"/>
      <c r="BY197" s="252"/>
      <c r="BZ197" s="236"/>
      <c r="CA197" s="236"/>
      <c r="CB197" s="236"/>
      <c r="CC197" s="236"/>
      <c r="CD197" s="236"/>
      <c r="CE197" s="251"/>
      <c r="CF197" s="251"/>
      <c r="CG197" s="236"/>
      <c r="CH197" s="236"/>
      <c r="CN197" s="236"/>
      <c r="CO197" s="236"/>
      <c r="CP197" s="236"/>
      <c r="CQ197" s="251"/>
      <c r="CR197" s="251"/>
      <c r="CS197" s="251"/>
      <c r="CT197" s="251"/>
      <c r="CU197" s="251"/>
      <c r="CV197" s="251"/>
      <c r="CW197" s="253"/>
      <c r="CX197" s="253"/>
      <c r="CY197" s="251"/>
      <c r="CZ197" s="251"/>
      <c r="DA197" s="248"/>
      <c r="DB197" s="236"/>
      <c r="DC197" s="236"/>
      <c r="DD197" s="236"/>
      <c r="DE197" s="236"/>
      <c r="DF197" s="236"/>
      <c r="DG197" s="251"/>
      <c r="DH197" s="251"/>
      <c r="DI197" s="236"/>
      <c r="DJ197" s="236"/>
      <c r="DK197" s="251"/>
      <c r="DL197" s="251"/>
      <c r="EI197" s="400"/>
      <c r="JX197" s="251"/>
      <c r="JY197" s="251"/>
      <c r="JZ197" s="251"/>
      <c r="KA197" s="251"/>
      <c r="KB197" s="252"/>
      <c r="KC197" s="252"/>
      <c r="KD197" s="236"/>
      <c r="KE197" s="236"/>
      <c r="KF197" s="236"/>
      <c r="KG197" s="236"/>
    </row>
    <row r="198" spans="2:293">
      <c r="B198" s="235"/>
      <c r="C198" s="236"/>
      <c r="D198" s="521"/>
      <c r="E198" s="236"/>
      <c r="F198" s="242"/>
      <c r="G198" s="238"/>
      <c r="H198" s="238"/>
      <c r="I198" s="238"/>
      <c r="J198" s="238"/>
      <c r="K198" s="242"/>
      <c r="L198" s="238"/>
      <c r="M198" s="238"/>
      <c r="N198" s="238"/>
      <c r="O198" s="238"/>
      <c r="P198" s="238"/>
      <c r="Q198" s="238"/>
      <c r="R198" s="238"/>
      <c r="S198" s="238"/>
      <c r="T198" s="238"/>
      <c r="U198" s="238"/>
      <c r="V198" s="238"/>
      <c r="W198" s="238"/>
      <c r="X198" s="238"/>
      <c r="Y198" s="248"/>
      <c r="Z198" s="246"/>
      <c r="AA198" s="236"/>
      <c r="AB198" s="236"/>
      <c r="AC198" s="236"/>
      <c r="AD198" s="236"/>
      <c r="AE198" s="236"/>
      <c r="AF198" s="248"/>
      <c r="AG198" s="246"/>
      <c r="AH198" s="236"/>
      <c r="AI198" s="236"/>
      <c r="AJ198" s="236"/>
      <c r="AK198" s="236"/>
      <c r="AL198" s="236"/>
      <c r="AM198" s="248"/>
      <c r="AN198" s="236"/>
      <c r="AO198" s="236"/>
      <c r="AP198" s="236"/>
      <c r="AQ198" s="236"/>
      <c r="AR198" s="236"/>
      <c r="AS198" s="236"/>
      <c r="AT198" s="236"/>
      <c r="AU198" s="236"/>
      <c r="AV198" s="236"/>
      <c r="AW198" s="236"/>
      <c r="AX198" s="236"/>
      <c r="AY198" s="236"/>
      <c r="AZ198" s="236"/>
      <c r="BA198" s="236"/>
      <c r="BB198" s="236"/>
      <c r="BC198" s="236"/>
      <c r="BD198" s="236"/>
      <c r="BE198" s="236"/>
      <c r="BF198" s="236"/>
      <c r="BG198" s="236"/>
      <c r="BH198" s="248"/>
      <c r="BI198" s="236"/>
      <c r="BJ198" s="236"/>
      <c r="BK198" s="236"/>
      <c r="BL198" s="236"/>
      <c r="BM198" s="248"/>
      <c r="BN198" s="236"/>
      <c r="BO198" s="236"/>
      <c r="BP198" s="236"/>
      <c r="BQ198" s="236"/>
      <c r="BR198" s="236"/>
      <c r="BS198" s="236"/>
      <c r="BT198" s="236"/>
      <c r="BU198" s="236"/>
      <c r="BV198" s="236"/>
      <c r="BW198" s="251"/>
      <c r="BX198" s="251"/>
      <c r="BY198" s="252"/>
      <c r="BZ198" s="236"/>
      <c r="CA198" s="236"/>
      <c r="CB198" s="236"/>
      <c r="CC198" s="236"/>
      <c r="CD198" s="236"/>
      <c r="CE198" s="251"/>
      <c r="CF198" s="251"/>
      <c r="CG198" s="236"/>
      <c r="CH198" s="236"/>
      <c r="CN198" s="236"/>
      <c r="CO198" s="236"/>
      <c r="CP198" s="236"/>
      <c r="CQ198" s="251"/>
      <c r="CR198" s="251"/>
      <c r="CS198" s="251"/>
      <c r="CT198" s="251"/>
      <c r="CU198" s="251"/>
      <c r="CV198" s="251"/>
      <c r="CW198" s="253"/>
      <c r="CX198" s="253"/>
      <c r="CY198" s="251"/>
      <c r="CZ198" s="251"/>
      <c r="DA198" s="248"/>
      <c r="DB198" s="236"/>
      <c r="DC198" s="236"/>
      <c r="DD198" s="236"/>
      <c r="DE198" s="236"/>
      <c r="DF198" s="236"/>
      <c r="DG198" s="251"/>
      <c r="DH198" s="251"/>
      <c r="DI198" s="236"/>
      <c r="DJ198" s="236"/>
      <c r="DK198" s="251"/>
      <c r="DL198" s="251"/>
      <c r="EI198" s="400"/>
      <c r="JX198" s="251"/>
      <c r="JY198" s="251"/>
      <c r="JZ198" s="251"/>
      <c r="KA198" s="251"/>
      <c r="KB198" s="252"/>
      <c r="KC198" s="252"/>
      <c r="KD198" s="236"/>
      <c r="KE198" s="236"/>
      <c r="KF198" s="236"/>
      <c r="KG198" s="236"/>
    </row>
    <row r="199" spans="2:293">
      <c r="B199" s="235"/>
      <c r="C199" s="236"/>
      <c r="D199" s="521"/>
      <c r="E199" s="236"/>
      <c r="F199" s="242"/>
      <c r="G199" s="238"/>
      <c r="H199" s="238"/>
      <c r="I199" s="238"/>
      <c r="J199" s="238"/>
      <c r="K199" s="242"/>
      <c r="L199" s="238"/>
      <c r="M199" s="238"/>
      <c r="N199" s="238"/>
      <c r="O199" s="238"/>
      <c r="P199" s="238"/>
      <c r="Q199" s="238"/>
      <c r="R199" s="238"/>
      <c r="S199" s="238"/>
      <c r="T199" s="238"/>
      <c r="U199" s="238"/>
      <c r="V199" s="238"/>
      <c r="W199" s="238"/>
      <c r="X199" s="238"/>
      <c r="Y199" s="248"/>
      <c r="Z199" s="246"/>
      <c r="AA199" s="236"/>
      <c r="AB199" s="236"/>
      <c r="AC199" s="236"/>
      <c r="AD199" s="236"/>
      <c r="AE199" s="236"/>
      <c r="AF199" s="248"/>
      <c r="AG199" s="246"/>
      <c r="AH199" s="236"/>
      <c r="AI199" s="236"/>
      <c r="AJ199" s="236"/>
      <c r="AK199" s="236"/>
      <c r="AL199" s="236"/>
      <c r="AM199" s="248"/>
      <c r="AN199" s="236"/>
      <c r="AO199" s="236"/>
      <c r="AP199" s="236"/>
      <c r="AQ199" s="236"/>
      <c r="AR199" s="236"/>
      <c r="AS199" s="236"/>
      <c r="AT199" s="236"/>
      <c r="AU199" s="236"/>
      <c r="AV199" s="236"/>
      <c r="AW199" s="236"/>
      <c r="AX199" s="236"/>
      <c r="AY199" s="236"/>
      <c r="AZ199" s="236"/>
      <c r="BA199" s="236"/>
      <c r="BB199" s="236"/>
      <c r="BC199" s="236"/>
      <c r="BD199" s="236"/>
      <c r="BE199" s="236"/>
      <c r="BF199" s="236"/>
      <c r="BG199" s="236"/>
      <c r="BH199" s="248"/>
      <c r="BI199" s="236"/>
      <c r="BJ199" s="236"/>
      <c r="BK199" s="236"/>
      <c r="BL199" s="236"/>
      <c r="BM199" s="248"/>
      <c r="BN199" s="236"/>
      <c r="BO199" s="236"/>
      <c r="BP199" s="236"/>
      <c r="BQ199" s="236"/>
      <c r="BR199" s="236"/>
      <c r="BS199" s="236"/>
      <c r="BT199" s="236"/>
      <c r="BU199" s="236"/>
      <c r="BV199" s="236"/>
      <c r="BW199" s="251"/>
      <c r="BX199" s="251"/>
      <c r="BY199" s="252"/>
      <c r="BZ199" s="236"/>
      <c r="CA199" s="236"/>
      <c r="CB199" s="236"/>
      <c r="CC199" s="236"/>
      <c r="CD199" s="236"/>
      <c r="CE199" s="251"/>
      <c r="CF199" s="251"/>
      <c r="CG199" s="236"/>
      <c r="CH199" s="236"/>
      <c r="CN199" s="236"/>
      <c r="CO199" s="236"/>
      <c r="CP199" s="236"/>
      <c r="CQ199" s="251"/>
      <c r="CR199" s="251"/>
      <c r="CS199" s="251"/>
      <c r="CT199" s="251"/>
      <c r="CU199" s="251"/>
      <c r="CV199" s="251"/>
      <c r="CW199" s="253"/>
      <c r="CX199" s="253"/>
      <c r="CY199" s="251"/>
      <c r="CZ199" s="251"/>
      <c r="DA199" s="248"/>
      <c r="DB199" s="236"/>
      <c r="DC199" s="236"/>
      <c r="DD199" s="236"/>
      <c r="DE199" s="236"/>
      <c r="DF199" s="236"/>
      <c r="DG199" s="251"/>
      <c r="DH199" s="251"/>
      <c r="DI199" s="236"/>
      <c r="DJ199" s="236"/>
      <c r="DK199" s="251"/>
      <c r="DL199" s="251"/>
      <c r="EI199" s="400"/>
      <c r="JX199" s="251"/>
      <c r="JY199" s="251"/>
      <c r="JZ199" s="251"/>
      <c r="KA199" s="251"/>
      <c r="KB199" s="252"/>
      <c r="KC199" s="252"/>
      <c r="KD199" s="236"/>
      <c r="KE199" s="236"/>
      <c r="KF199" s="236"/>
      <c r="KG199" s="236"/>
    </row>
    <row r="200" spans="2:293">
      <c r="B200" s="235"/>
      <c r="C200" s="236"/>
      <c r="D200" s="521"/>
      <c r="E200" s="236"/>
      <c r="F200" s="242"/>
      <c r="G200" s="238"/>
      <c r="H200" s="238"/>
      <c r="I200" s="238"/>
      <c r="J200" s="238"/>
      <c r="K200" s="242"/>
      <c r="L200" s="238"/>
      <c r="M200" s="238"/>
      <c r="N200" s="238"/>
      <c r="O200" s="238"/>
      <c r="P200" s="238"/>
      <c r="Q200" s="238"/>
      <c r="R200" s="238"/>
      <c r="S200" s="238"/>
      <c r="T200" s="238"/>
      <c r="U200" s="238"/>
      <c r="V200" s="238"/>
      <c r="W200" s="238"/>
      <c r="X200" s="238"/>
      <c r="Y200" s="248"/>
      <c r="Z200" s="246"/>
      <c r="AA200" s="236"/>
      <c r="AB200" s="236"/>
      <c r="AC200" s="236"/>
      <c r="AD200" s="236"/>
      <c r="AE200" s="236"/>
      <c r="AF200" s="248"/>
      <c r="AG200" s="246"/>
      <c r="AH200" s="236"/>
      <c r="AI200" s="236"/>
      <c r="AJ200" s="236"/>
      <c r="AK200" s="236"/>
      <c r="AL200" s="236"/>
      <c r="AM200" s="248"/>
      <c r="AN200" s="236"/>
      <c r="AO200" s="236"/>
      <c r="AP200" s="236"/>
      <c r="AQ200" s="236"/>
      <c r="AR200" s="236"/>
      <c r="AS200" s="236"/>
      <c r="AT200" s="236"/>
      <c r="AU200" s="236"/>
      <c r="AV200" s="236"/>
      <c r="AW200" s="236"/>
      <c r="AX200" s="236"/>
      <c r="AY200" s="236"/>
      <c r="AZ200" s="236"/>
      <c r="BA200" s="236"/>
      <c r="BB200" s="236"/>
      <c r="BC200" s="236"/>
      <c r="BD200" s="236"/>
      <c r="BE200" s="236"/>
      <c r="BF200" s="236"/>
      <c r="BG200" s="236"/>
      <c r="BH200" s="248"/>
      <c r="BI200" s="236"/>
      <c r="BJ200" s="236"/>
      <c r="BK200" s="236"/>
      <c r="BL200" s="236"/>
      <c r="BM200" s="248"/>
      <c r="BN200" s="236"/>
      <c r="BO200" s="236"/>
      <c r="BP200" s="236"/>
      <c r="BQ200" s="236"/>
      <c r="BR200" s="236"/>
      <c r="BS200" s="236"/>
      <c r="BT200" s="236"/>
      <c r="BU200" s="236"/>
      <c r="BV200" s="236"/>
      <c r="BW200" s="251"/>
      <c r="BX200" s="251"/>
      <c r="BY200" s="252"/>
      <c r="BZ200" s="236"/>
      <c r="CA200" s="236"/>
      <c r="CB200" s="236"/>
      <c r="CC200" s="236"/>
      <c r="CD200" s="236"/>
      <c r="CE200" s="251"/>
      <c r="CF200" s="251"/>
      <c r="CG200" s="236"/>
      <c r="CH200" s="236"/>
      <c r="CN200" s="236"/>
      <c r="CO200" s="236"/>
      <c r="CP200" s="236"/>
      <c r="CQ200" s="251"/>
      <c r="CR200" s="251"/>
      <c r="CS200" s="251"/>
      <c r="CT200" s="251"/>
      <c r="CU200" s="251"/>
      <c r="CV200" s="251"/>
      <c r="CW200" s="253"/>
      <c r="CX200" s="253"/>
      <c r="CY200" s="251"/>
      <c r="CZ200" s="251"/>
      <c r="DA200" s="248"/>
      <c r="DB200" s="236"/>
      <c r="DC200" s="236"/>
      <c r="DD200" s="236"/>
      <c r="DE200" s="236"/>
      <c r="DF200" s="236"/>
      <c r="DG200" s="251"/>
      <c r="DH200" s="251"/>
      <c r="DI200" s="236"/>
      <c r="DJ200" s="236"/>
      <c r="DK200" s="251"/>
      <c r="DL200" s="251"/>
      <c r="EI200" s="400"/>
      <c r="JX200" s="251"/>
      <c r="JY200" s="251"/>
      <c r="JZ200" s="251"/>
      <c r="KA200" s="251"/>
      <c r="KB200" s="252"/>
      <c r="KC200" s="252"/>
      <c r="KD200" s="236"/>
      <c r="KE200" s="236"/>
      <c r="KF200" s="236"/>
      <c r="KG200" s="236"/>
    </row>
    <row r="201" spans="2:293">
      <c r="B201" s="235"/>
      <c r="C201" s="236"/>
      <c r="D201" s="521"/>
      <c r="E201" s="236"/>
      <c r="F201" s="242"/>
      <c r="G201" s="238"/>
      <c r="H201" s="238"/>
      <c r="I201" s="238"/>
      <c r="J201" s="238"/>
      <c r="K201" s="242"/>
      <c r="L201" s="238"/>
      <c r="M201" s="238"/>
      <c r="N201" s="238"/>
      <c r="O201" s="238"/>
      <c r="P201" s="238"/>
      <c r="Q201" s="238"/>
      <c r="R201" s="238"/>
      <c r="S201" s="238"/>
      <c r="T201" s="238"/>
      <c r="U201" s="238"/>
      <c r="V201" s="238"/>
      <c r="W201" s="238"/>
      <c r="X201" s="238"/>
      <c r="Y201" s="248"/>
      <c r="Z201" s="246"/>
      <c r="AA201" s="236"/>
      <c r="AB201" s="236"/>
      <c r="AC201" s="236"/>
      <c r="AD201" s="236"/>
      <c r="AE201" s="236"/>
      <c r="AF201" s="248"/>
      <c r="AG201" s="246"/>
      <c r="AH201" s="236"/>
      <c r="AI201" s="236"/>
      <c r="AJ201" s="236"/>
      <c r="AK201" s="236"/>
      <c r="AL201" s="236"/>
      <c r="AM201" s="248"/>
      <c r="AN201" s="236"/>
      <c r="AO201" s="236"/>
      <c r="AP201" s="236"/>
      <c r="AQ201" s="236"/>
      <c r="AR201" s="236"/>
      <c r="AS201" s="236"/>
      <c r="AT201" s="236"/>
      <c r="AU201" s="236"/>
      <c r="AV201" s="236"/>
      <c r="AW201" s="236"/>
      <c r="AX201" s="236"/>
      <c r="AY201" s="236"/>
      <c r="AZ201" s="236"/>
      <c r="BA201" s="236"/>
      <c r="BB201" s="236"/>
      <c r="BC201" s="236"/>
      <c r="BD201" s="236"/>
      <c r="BE201" s="236"/>
      <c r="BF201" s="236"/>
      <c r="BG201" s="236"/>
      <c r="BH201" s="248"/>
      <c r="BI201" s="236"/>
      <c r="BJ201" s="236"/>
      <c r="BK201" s="236"/>
      <c r="BL201" s="236"/>
      <c r="BM201" s="248"/>
      <c r="BN201" s="236"/>
      <c r="BO201" s="236"/>
      <c r="BP201" s="236"/>
      <c r="BQ201" s="236"/>
      <c r="BR201" s="236"/>
      <c r="BS201" s="236"/>
      <c r="BT201" s="236"/>
      <c r="BU201" s="236"/>
      <c r="BV201" s="236"/>
      <c r="BW201" s="251"/>
      <c r="BX201" s="251"/>
      <c r="BY201" s="252"/>
      <c r="BZ201" s="236"/>
      <c r="CA201" s="236"/>
      <c r="CB201" s="236"/>
      <c r="CC201" s="236"/>
      <c r="CD201" s="236"/>
      <c r="CE201" s="251"/>
      <c r="CF201" s="251"/>
      <c r="CG201" s="236"/>
      <c r="CH201" s="236"/>
      <c r="CN201" s="236"/>
      <c r="CO201" s="236"/>
      <c r="CP201" s="236"/>
      <c r="CQ201" s="251"/>
      <c r="CR201" s="251"/>
      <c r="CS201" s="251"/>
      <c r="CT201" s="251"/>
      <c r="CU201" s="251"/>
      <c r="CV201" s="251"/>
      <c r="CW201" s="253"/>
      <c r="CX201" s="253"/>
      <c r="CY201" s="251"/>
      <c r="CZ201" s="251"/>
      <c r="DA201" s="248"/>
      <c r="DB201" s="236"/>
      <c r="DC201" s="236"/>
      <c r="DD201" s="236"/>
      <c r="DE201" s="236"/>
      <c r="DF201" s="236"/>
      <c r="DG201" s="251"/>
      <c r="DH201" s="251"/>
      <c r="DI201" s="236"/>
      <c r="DJ201" s="236"/>
      <c r="DK201" s="251"/>
      <c r="DL201" s="251"/>
      <c r="EI201" s="400"/>
      <c r="JX201" s="251"/>
      <c r="JY201" s="251"/>
      <c r="JZ201" s="251"/>
      <c r="KA201" s="251"/>
      <c r="KB201" s="252"/>
      <c r="KC201" s="252"/>
      <c r="KD201" s="236"/>
      <c r="KE201" s="236"/>
      <c r="KF201" s="236"/>
      <c r="KG201" s="236"/>
    </row>
    <row r="202" spans="2:293">
      <c r="B202" s="235"/>
      <c r="C202" s="236"/>
      <c r="D202" s="521"/>
      <c r="E202" s="236"/>
      <c r="F202" s="242"/>
      <c r="G202" s="238"/>
      <c r="H202" s="238"/>
      <c r="I202" s="238"/>
      <c r="J202" s="238"/>
      <c r="K202" s="242"/>
      <c r="L202" s="238"/>
      <c r="M202" s="238"/>
      <c r="N202" s="238"/>
      <c r="O202" s="238"/>
      <c r="P202" s="238"/>
      <c r="Q202" s="238"/>
      <c r="R202" s="238"/>
      <c r="S202" s="238"/>
      <c r="T202" s="238"/>
      <c r="U202" s="238"/>
      <c r="V202" s="238"/>
      <c r="W202" s="238"/>
      <c r="X202" s="238"/>
      <c r="Y202" s="248"/>
      <c r="Z202" s="246"/>
      <c r="AA202" s="236"/>
      <c r="AB202" s="236"/>
      <c r="AC202" s="236"/>
      <c r="AD202" s="236"/>
      <c r="AE202" s="236"/>
      <c r="AF202" s="248"/>
      <c r="AG202" s="246"/>
      <c r="AH202" s="236"/>
      <c r="AI202" s="236"/>
      <c r="AJ202" s="236"/>
      <c r="AK202" s="236"/>
      <c r="AL202" s="236"/>
      <c r="AM202" s="248"/>
      <c r="AN202" s="236"/>
      <c r="AO202" s="236"/>
      <c r="AP202" s="236"/>
      <c r="AQ202" s="236"/>
      <c r="AR202" s="236"/>
      <c r="AS202" s="236"/>
      <c r="AT202" s="236"/>
      <c r="AU202" s="236"/>
      <c r="AV202" s="236"/>
      <c r="AW202" s="236"/>
      <c r="AX202" s="236"/>
      <c r="AY202" s="236"/>
      <c r="AZ202" s="236"/>
      <c r="BA202" s="236"/>
      <c r="BB202" s="236"/>
      <c r="BC202" s="236"/>
      <c r="BD202" s="236"/>
      <c r="BE202" s="236"/>
      <c r="BF202" s="236"/>
      <c r="BG202" s="236"/>
      <c r="BH202" s="248"/>
      <c r="BI202" s="236"/>
      <c r="BJ202" s="236"/>
      <c r="BK202" s="236"/>
      <c r="BL202" s="236"/>
      <c r="BM202" s="248"/>
      <c r="BN202" s="236"/>
      <c r="BO202" s="236"/>
      <c r="BP202" s="236"/>
      <c r="BQ202" s="236"/>
      <c r="BR202" s="236"/>
      <c r="BS202" s="236"/>
      <c r="BT202" s="236"/>
      <c r="BU202" s="236"/>
      <c r="BV202" s="236"/>
      <c r="BW202" s="251"/>
      <c r="BX202" s="251"/>
      <c r="BY202" s="252"/>
      <c r="BZ202" s="236"/>
      <c r="CA202" s="236"/>
      <c r="CB202" s="236"/>
      <c r="CC202" s="236"/>
      <c r="CD202" s="236"/>
      <c r="CE202" s="251"/>
      <c r="CF202" s="251"/>
      <c r="CG202" s="236"/>
      <c r="CH202" s="236"/>
      <c r="CN202" s="236"/>
      <c r="CO202" s="236"/>
      <c r="CP202" s="236"/>
      <c r="CQ202" s="251"/>
      <c r="CR202" s="251"/>
      <c r="CS202" s="251"/>
      <c r="CT202" s="251"/>
      <c r="CU202" s="251"/>
      <c r="CV202" s="251"/>
      <c r="CW202" s="253"/>
      <c r="CX202" s="253"/>
      <c r="CY202" s="251"/>
      <c r="CZ202" s="251"/>
      <c r="DA202" s="248"/>
      <c r="DB202" s="236"/>
      <c r="DC202" s="236"/>
      <c r="DD202" s="236"/>
      <c r="DE202" s="236"/>
      <c r="DF202" s="236"/>
      <c r="DG202" s="251"/>
      <c r="DH202" s="251"/>
      <c r="DI202" s="236"/>
      <c r="DJ202" s="236"/>
      <c r="DK202" s="251"/>
      <c r="DL202" s="251"/>
      <c r="EI202" s="400"/>
      <c r="JX202" s="251"/>
      <c r="JY202" s="251"/>
      <c r="JZ202" s="251"/>
      <c r="KA202" s="251"/>
      <c r="KB202" s="252"/>
      <c r="KC202" s="252"/>
      <c r="KD202" s="236"/>
      <c r="KE202" s="236"/>
      <c r="KF202" s="236"/>
      <c r="KG202" s="236"/>
    </row>
    <row r="203" spans="2:293">
      <c r="B203" s="235"/>
      <c r="C203" s="236"/>
      <c r="D203" s="521"/>
      <c r="E203" s="236"/>
      <c r="F203" s="242"/>
      <c r="G203" s="238"/>
      <c r="H203" s="238"/>
      <c r="I203" s="238"/>
      <c r="J203" s="238"/>
      <c r="K203" s="242"/>
      <c r="L203" s="238"/>
      <c r="M203" s="238"/>
      <c r="N203" s="238"/>
      <c r="O203" s="238"/>
      <c r="P203" s="238"/>
      <c r="Q203" s="238"/>
      <c r="R203" s="238"/>
      <c r="S203" s="238"/>
      <c r="T203" s="238"/>
      <c r="U203" s="238"/>
      <c r="V203" s="238"/>
      <c r="W203" s="238"/>
      <c r="X203" s="238"/>
      <c r="Y203" s="248"/>
      <c r="Z203" s="246"/>
      <c r="AA203" s="236"/>
      <c r="AB203" s="236"/>
      <c r="AC203" s="236"/>
      <c r="AD203" s="236"/>
      <c r="AE203" s="236"/>
      <c r="AF203" s="248"/>
      <c r="AG203" s="246"/>
      <c r="AH203" s="236"/>
      <c r="AI203" s="236"/>
      <c r="AJ203" s="236"/>
      <c r="AK203" s="236"/>
      <c r="AL203" s="236"/>
      <c r="AM203" s="248"/>
      <c r="AN203" s="236"/>
      <c r="AO203" s="236"/>
      <c r="AP203" s="236"/>
      <c r="AQ203" s="236"/>
      <c r="AR203" s="236"/>
      <c r="AS203" s="236"/>
      <c r="AT203" s="236"/>
      <c r="AU203" s="236"/>
      <c r="AV203" s="236"/>
      <c r="AW203" s="236"/>
      <c r="AX203" s="236"/>
      <c r="AY203" s="236"/>
      <c r="AZ203" s="236"/>
      <c r="BA203" s="236"/>
      <c r="BB203" s="236"/>
      <c r="BC203" s="236"/>
      <c r="BD203" s="236"/>
      <c r="BE203" s="236"/>
      <c r="BF203" s="236"/>
      <c r="BG203" s="236"/>
      <c r="BH203" s="248"/>
      <c r="BI203" s="236"/>
      <c r="BJ203" s="236"/>
      <c r="BK203" s="236"/>
      <c r="BL203" s="236"/>
      <c r="BM203" s="248"/>
      <c r="BN203" s="236"/>
      <c r="BO203" s="236"/>
      <c r="BP203" s="236"/>
      <c r="BQ203" s="236"/>
      <c r="BR203" s="236"/>
      <c r="BS203" s="236"/>
      <c r="BT203" s="236"/>
      <c r="BU203" s="236"/>
      <c r="BV203" s="236"/>
      <c r="BW203" s="251"/>
      <c r="BX203" s="251"/>
      <c r="BY203" s="252"/>
      <c r="BZ203" s="236"/>
      <c r="CA203" s="236"/>
      <c r="CB203" s="236"/>
      <c r="CC203" s="236"/>
      <c r="CD203" s="236"/>
      <c r="CE203" s="251"/>
      <c r="CF203" s="251"/>
      <c r="CG203" s="236"/>
      <c r="CH203" s="236"/>
      <c r="CN203" s="236"/>
      <c r="CO203" s="236"/>
      <c r="CP203" s="236"/>
      <c r="CQ203" s="251"/>
      <c r="CR203" s="251"/>
      <c r="CS203" s="251"/>
      <c r="CT203" s="251"/>
      <c r="CU203" s="251"/>
      <c r="CV203" s="251"/>
      <c r="CW203" s="253"/>
      <c r="CX203" s="253"/>
      <c r="CY203" s="251"/>
      <c r="CZ203" s="251"/>
      <c r="DA203" s="248"/>
      <c r="DB203" s="236"/>
      <c r="DC203" s="236"/>
      <c r="DD203" s="236"/>
      <c r="DE203" s="236"/>
      <c r="DF203" s="236"/>
      <c r="DG203" s="251"/>
      <c r="DH203" s="251"/>
      <c r="DI203" s="236"/>
      <c r="DJ203" s="236"/>
      <c r="DK203" s="251"/>
      <c r="DL203" s="251"/>
      <c r="EI203" s="400"/>
      <c r="JX203" s="251"/>
      <c r="JY203" s="251"/>
      <c r="JZ203" s="251"/>
      <c r="KA203" s="251"/>
      <c r="KB203" s="252"/>
      <c r="KC203" s="252"/>
      <c r="KD203" s="236"/>
      <c r="KE203" s="236"/>
      <c r="KF203" s="236"/>
      <c r="KG203" s="236"/>
    </row>
    <row r="204" spans="2:293">
      <c r="B204" s="235"/>
      <c r="C204" s="236"/>
      <c r="D204" s="521"/>
      <c r="E204" s="236"/>
      <c r="F204" s="242"/>
      <c r="G204" s="238"/>
      <c r="H204" s="238"/>
      <c r="I204" s="238"/>
      <c r="J204" s="238"/>
      <c r="K204" s="242"/>
      <c r="L204" s="238"/>
      <c r="M204" s="238"/>
      <c r="N204" s="238"/>
      <c r="O204" s="238"/>
      <c r="P204" s="238"/>
      <c r="Q204" s="238"/>
      <c r="R204" s="238"/>
      <c r="S204" s="238"/>
      <c r="T204" s="238"/>
      <c r="U204" s="238"/>
      <c r="V204" s="238"/>
      <c r="W204" s="238"/>
      <c r="X204" s="238"/>
      <c r="Y204" s="248"/>
      <c r="Z204" s="246"/>
      <c r="AA204" s="236"/>
      <c r="AB204" s="236"/>
      <c r="AC204" s="236"/>
      <c r="AD204" s="236"/>
      <c r="AE204" s="236"/>
      <c r="AF204" s="248"/>
      <c r="AG204" s="246"/>
      <c r="AH204" s="236"/>
      <c r="AI204" s="236"/>
      <c r="AJ204" s="236"/>
      <c r="AK204" s="236"/>
      <c r="AL204" s="236"/>
      <c r="AM204" s="248"/>
      <c r="AN204" s="236"/>
      <c r="AO204" s="236"/>
      <c r="AP204" s="236"/>
      <c r="AQ204" s="236"/>
      <c r="AR204" s="236"/>
      <c r="AS204" s="236"/>
      <c r="AT204" s="236"/>
      <c r="AU204" s="236"/>
      <c r="AV204" s="236"/>
      <c r="AW204" s="236"/>
      <c r="AX204" s="236"/>
      <c r="AY204" s="236"/>
      <c r="AZ204" s="236"/>
      <c r="BA204" s="236"/>
      <c r="BB204" s="236"/>
      <c r="BC204" s="236"/>
      <c r="BD204" s="236"/>
      <c r="BE204" s="236"/>
      <c r="BF204" s="236"/>
      <c r="BG204" s="236"/>
      <c r="BH204" s="248"/>
      <c r="BI204" s="236"/>
      <c r="BJ204" s="236"/>
      <c r="BK204" s="236"/>
      <c r="BL204" s="236"/>
      <c r="BM204" s="248"/>
      <c r="BN204" s="236"/>
      <c r="BO204" s="236"/>
      <c r="BP204" s="236"/>
      <c r="BQ204" s="236"/>
      <c r="BR204" s="236"/>
      <c r="BS204" s="236"/>
      <c r="BT204" s="236"/>
      <c r="BU204" s="236"/>
      <c r="BV204" s="236"/>
      <c r="BW204" s="251"/>
      <c r="BX204" s="251"/>
      <c r="BY204" s="252"/>
      <c r="BZ204" s="236"/>
      <c r="CA204" s="236"/>
      <c r="CB204" s="236"/>
      <c r="CC204" s="236"/>
      <c r="CD204" s="236"/>
      <c r="CE204" s="251"/>
      <c r="CF204" s="251"/>
      <c r="CG204" s="236"/>
      <c r="CH204" s="236"/>
      <c r="CN204" s="236"/>
      <c r="CO204" s="236"/>
      <c r="CP204" s="236"/>
      <c r="CQ204" s="251"/>
      <c r="CR204" s="251"/>
      <c r="CS204" s="251"/>
      <c r="CT204" s="251"/>
      <c r="CU204" s="251"/>
      <c r="CV204" s="251"/>
      <c r="CW204" s="253"/>
      <c r="CX204" s="253"/>
      <c r="CY204" s="251"/>
      <c r="CZ204" s="251"/>
      <c r="DA204" s="248"/>
      <c r="DB204" s="236"/>
      <c r="DC204" s="236"/>
      <c r="DD204" s="236"/>
      <c r="DE204" s="236"/>
      <c r="DF204" s="236"/>
      <c r="DG204" s="251"/>
      <c r="DH204" s="251"/>
      <c r="DI204" s="236"/>
      <c r="DJ204" s="236"/>
      <c r="DK204" s="251"/>
      <c r="DL204" s="251"/>
      <c r="EI204" s="400"/>
      <c r="JX204" s="251"/>
      <c r="JY204" s="251"/>
      <c r="JZ204" s="251"/>
      <c r="KA204" s="251"/>
      <c r="KB204" s="252"/>
      <c r="KC204" s="252"/>
      <c r="KD204" s="236"/>
      <c r="KE204" s="236"/>
      <c r="KF204" s="236"/>
      <c r="KG204" s="236"/>
    </row>
    <row r="205" spans="2:293">
      <c r="B205" s="235"/>
      <c r="C205" s="236"/>
      <c r="D205" s="521"/>
      <c r="E205" s="236"/>
      <c r="F205" s="242"/>
      <c r="G205" s="238"/>
      <c r="H205" s="238"/>
      <c r="I205" s="238"/>
      <c r="J205" s="238"/>
      <c r="K205" s="242"/>
      <c r="L205" s="238"/>
      <c r="M205" s="238"/>
      <c r="N205" s="238"/>
      <c r="O205" s="238"/>
      <c r="P205" s="238"/>
      <c r="Q205" s="238"/>
      <c r="R205" s="238"/>
      <c r="S205" s="238"/>
      <c r="T205" s="238"/>
      <c r="U205" s="238"/>
      <c r="V205" s="238"/>
      <c r="W205" s="238"/>
      <c r="X205" s="238"/>
      <c r="Y205" s="248"/>
      <c r="Z205" s="246"/>
      <c r="AA205" s="236"/>
      <c r="AB205" s="236"/>
      <c r="AC205" s="236"/>
      <c r="AD205" s="236"/>
      <c r="AE205" s="236"/>
      <c r="AF205" s="248"/>
      <c r="AG205" s="246"/>
      <c r="AH205" s="236"/>
      <c r="AI205" s="236"/>
      <c r="AJ205" s="236"/>
      <c r="AK205" s="236"/>
      <c r="AL205" s="236"/>
      <c r="AM205" s="248"/>
      <c r="AN205" s="236"/>
      <c r="AO205" s="236"/>
      <c r="AP205" s="236"/>
      <c r="AQ205" s="236"/>
      <c r="AR205" s="236"/>
      <c r="AS205" s="236"/>
      <c r="AT205" s="236"/>
      <c r="AU205" s="236"/>
      <c r="AV205" s="236"/>
      <c r="AW205" s="236"/>
      <c r="AX205" s="236"/>
      <c r="AY205" s="236"/>
      <c r="AZ205" s="236"/>
      <c r="BA205" s="236"/>
      <c r="BB205" s="236"/>
      <c r="BC205" s="236"/>
      <c r="BD205" s="236"/>
      <c r="BE205" s="236"/>
      <c r="BF205" s="236"/>
      <c r="BG205" s="236"/>
      <c r="BH205" s="248"/>
      <c r="BI205" s="236"/>
      <c r="BJ205" s="236"/>
      <c r="BK205" s="236"/>
      <c r="BL205" s="236"/>
      <c r="BM205" s="248"/>
      <c r="BN205" s="236"/>
      <c r="BO205" s="236"/>
      <c r="BP205" s="236"/>
      <c r="BQ205" s="236"/>
      <c r="BR205" s="236"/>
      <c r="BS205" s="236"/>
      <c r="BT205" s="236"/>
      <c r="BU205" s="236"/>
      <c r="BV205" s="236"/>
      <c r="BW205" s="251"/>
      <c r="BX205" s="251"/>
      <c r="BY205" s="252"/>
      <c r="BZ205" s="236"/>
      <c r="CA205" s="236"/>
      <c r="CB205" s="236"/>
      <c r="CC205" s="236"/>
      <c r="CD205" s="236"/>
      <c r="CE205" s="251"/>
      <c r="CF205" s="251"/>
      <c r="CG205" s="236"/>
      <c r="CH205" s="236"/>
      <c r="CN205" s="236"/>
      <c r="CO205" s="236"/>
      <c r="CP205" s="236"/>
      <c r="CQ205" s="251"/>
      <c r="CR205" s="251"/>
      <c r="CS205" s="251"/>
      <c r="CT205" s="251"/>
      <c r="CU205" s="251"/>
      <c r="CV205" s="251"/>
      <c r="CW205" s="253"/>
      <c r="CX205" s="253"/>
      <c r="CY205" s="251"/>
      <c r="CZ205" s="251"/>
      <c r="DA205" s="248"/>
      <c r="DB205" s="236"/>
      <c r="DC205" s="236"/>
      <c r="DD205" s="236"/>
      <c r="DE205" s="236"/>
      <c r="DF205" s="236"/>
      <c r="DG205" s="251"/>
      <c r="DH205" s="251"/>
      <c r="DI205" s="236"/>
      <c r="DJ205" s="236"/>
      <c r="DK205" s="251"/>
      <c r="DL205" s="251"/>
      <c r="EI205" s="400"/>
      <c r="JX205" s="251"/>
      <c r="JY205" s="251"/>
      <c r="JZ205" s="251"/>
      <c r="KA205" s="251"/>
      <c r="KB205" s="252"/>
      <c r="KC205" s="252"/>
      <c r="KD205" s="236"/>
      <c r="KE205" s="236"/>
      <c r="KF205" s="236"/>
      <c r="KG205" s="236"/>
    </row>
    <row r="206" spans="2:293">
      <c r="B206" s="235"/>
      <c r="C206" s="236"/>
      <c r="D206" s="521"/>
      <c r="E206" s="236"/>
      <c r="F206" s="242"/>
      <c r="G206" s="238"/>
      <c r="H206" s="238"/>
      <c r="I206" s="238"/>
      <c r="J206" s="238"/>
      <c r="K206" s="242"/>
      <c r="L206" s="238"/>
      <c r="M206" s="238"/>
      <c r="N206" s="238"/>
      <c r="O206" s="238"/>
      <c r="P206" s="238"/>
      <c r="Q206" s="238"/>
      <c r="R206" s="238"/>
      <c r="S206" s="238"/>
      <c r="T206" s="238"/>
      <c r="U206" s="238"/>
      <c r="V206" s="238"/>
      <c r="W206" s="238"/>
      <c r="X206" s="238"/>
      <c r="Y206" s="248"/>
      <c r="Z206" s="246"/>
      <c r="AA206" s="236"/>
      <c r="AB206" s="236"/>
      <c r="AC206" s="236"/>
      <c r="AD206" s="236"/>
      <c r="AE206" s="236"/>
      <c r="AF206" s="248"/>
      <c r="AG206" s="246"/>
      <c r="AH206" s="236"/>
      <c r="AI206" s="236"/>
      <c r="AJ206" s="236"/>
      <c r="AK206" s="236"/>
      <c r="AL206" s="236"/>
      <c r="AM206" s="248"/>
      <c r="AN206" s="236"/>
      <c r="AO206" s="236"/>
      <c r="AP206" s="236"/>
      <c r="AQ206" s="236"/>
      <c r="AR206" s="236"/>
      <c r="AS206" s="236"/>
      <c r="AT206" s="236"/>
      <c r="AU206" s="236"/>
      <c r="AV206" s="236"/>
      <c r="AW206" s="236"/>
      <c r="AX206" s="236"/>
      <c r="AY206" s="236"/>
      <c r="AZ206" s="236"/>
      <c r="BA206" s="236"/>
      <c r="BB206" s="236"/>
      <c r="BC206" s="236"/>
      <c r="BD206" s="236"/>
      <c r="BE206" s="236"/>
      <c r="BF206" s="236"/>
      <c r="BG206" s="236"/>
      <c r="BH206" s="248"/>
      <c r="BI206" s="236"/>
      <c r="BJ206" s="236"/>
      <c r="BK206" s="236"/>
      <c r="BL206" s="236"/>
      <c r="BM206" s="248"/>
      <c r="BN206" s="236"/>
      <c r="BO206" s="236"/>
      <c r="BP206" s="236"/>
      <c r="BQ206" s="236"/>
      <c r="BR206" s="236"/>
      <c r="BS206" s="236"/>
      <c r="BT206" s="236"/>
      <c r="BU206" s="236"/>
      <c r="BV206" s="236"/>
      <c r="BW206" s="251"/>
      <c r="BX206" s="251"/>
      <c r="BY206" s="252"/>
      <c r="BZ206" s="236"/>
      <c r="CA206" s="236"/>
      <c r="CB206" s="236"/>
      <c r="CC206" s="236"/>
      <c r="CD206" s="236"/>
      <c r="CE206" s="251"/>
      <c r="CF206" s="251"/>
      <c r="CG206" s="236"/>
      <c r="CH206" s="236"/>
      <c r="CN206" s="236"/>
      <c r="CO206" s="236"/>
      <c r="CP206" s="236"/>
      <c r="CQ206" s="251"/>
      <c r="CR206" s="251"/>
      <c r="CS206" s="251"/>
      <c r="CT206" s="251"/>
      <c r="CU206" s="251"/>
      <c r="CV206" s="251"/>
      <c r="CW206" s="253"/>
      <c r="CX206" s="253"/>
      <c r="CY206" s="251"/>
      <c r="CZ206" s="251"/>
      <c r="DA206" s="248"/>
      <c r="DB206" s="236"/>
      <c r="DC206" s="236"/>
      <c r="DD206" s="236"/>
      <c r="DE206" s="236"/>
      <c r="DF206" s="236"/>
      <c r="DG206" s="251"/>
      <c r="DH206" s="251"/>
      <c r="DI206" s="236"/>
      <c r="DJ206" s="236"/>
      <c r="DK206" s="251"/>
      <c r="DL206" s="251"/>
      <c r="EI206" s="400"/>
      <c r="JX206" s="251"/>
      <c r="JY206" s="251"/>
      <c r="JZ206" s="251"/>
      <c r="KA206" s="251"/>
      <c r="KB206" s="252"/>
      <c r="KC206" s="252"/>
      <c r="KD206" s="236"/>
      <c r="KE206" s="236"/>
      <c r="KF206" s="236"/>
      <c r="KG206" s="236"/>
    </row>
    <row r="207" spans="2:293">
      <c r="B207" s="235"/>
      <c r="C207" s="236"/>
      <c r="D207" s="521"/>
      <c r="E207" s="236"/>
      <c r="F207" s="242"/>
      <c r="G207" s="238"/>
      <c r="H207" s="238"/>
      <c r="I207" s="238"/>
      <c r="J207" s="238"/>
      <c r="K207" s="242"/>
      <c r="L207" s="238"/>
      <c r="M207" s="238"/>
      <c r="N207" s="238"/>
      <c r="O207" s="238"/>
      <c r="P207" s="238"/>
      <c r="Q207" s="238"/>
      <c r="R207" s="238"/>
      <c r="S207" s="238"/>
      <c r="T207" s="238"/>
      <c r="U207" s="238"/>
      <c r="V207" s="238"/>
      <c r="W207" s="238"/>
      <c r="X207" s="238"/>
      <c r="Y207" s="248"/>
      <c r="Z207" s="246"/>
      <c r="AA207" s="236"/>
      <c r="AB207" s="236"/>
      <c r="AC207" s="236"/>
      <c r="AD207" s="236"/>
      <c r="AE207" s="236"/>
      <c r="AF207" s="248"/>
      <c r="AG207" s="246"/>
      <c r="AH207" s="236"/>
      <c r="AI207" s="236"/>
      <c r="AJ207" s="236"/>
      <c r="AK207" s="236"/>
      <c r="AL207" s="236"/>
      <c r="AM207" s="248"/>
      <c r="AN207" s="236"/>
      <c r="AO207" s="236"/>
      <c r="AP207" s="236"/>
      <c r="AQ207" s="236"/>
      <c r="AR207" s="236"/>
      <c r="AS207" s="236"/>
      <c r="AT207" s="236"/>
      <c r="AU207" s="236"/>
      <c r="AV207" s="236"/>
      <c r="AW207" s="236"/>
      <c r="AX207" s="236"/>
      <c r="AY207" s="236"/>
      <c r="AZ207" s="236"/>
      <c r="BA207" s="236"/>
      <c r="BB207" s="236"/>
      <c r="BC207" s="236"/>
      <c r="BD207" s="236"/>
      <c r="BE207" s="236"/>
      <c r="BF207" s="236"/>
      <c r="BG207" s="236"/>
      <c r="BH207" s="248"/>
      <c r="BI207" s="236"/>
      <c r="BJ207" s="236"/>
      <c r="BK207" s="236"/>
      <c r="BL207" s="236"/>
      <c r="BM207" s="248"/>
      <c r="BN207" s="236"/>
      <c r="BO207" s="236"/>
      <c r="BP207" s="236"/>
      <c r="BQ207" s="236"/>
      <c r="BR207" s="236"/>
      <c r="BS207" s="236"/>
      <c r="BT207" s="236"/>
      <c r="BU207" s="236"/>
      <c r="BV207" s="236"/>
      <c r="BW207" s="251"/>
      <c r="BX207" s="251"/>
      <c r="BY207" s="252"/>
      <c r="BZ207" s="236"/>
      <c r="CA207" s="236"/>
      <c r="CB207" s="236"/>
      <c r="CC207" s="236"/>
      <c r="CD207" s="236"/>
      <c r="CE207" s="251"/>
      <c r="CF207" s="251"/>
      <c r="CG207" s="236"/>
      <c r="CH207" s="236"/>
      <c r="CN207" s="236"/>
      <c r="CO207" s="236"/>
      <c r="CP207" s="236"/>
      <c r="CQ207" s="251"/>
      <c r="CR207" s="251"/>
      <c r="CS207" s="251"/>
      <c r="CT207" s="251"/>
      <c r="CU207" s="251"/>
      <c r="CV207" s="251"/>
      <c r="CW207" s="253"/>
      <c r="CX207" s="253"/>
      <c r="CY207" s="251"/>
      <c r="CZ207" s="251"/>
      <c r="DA207" s="248"/>
      <c r="DB207" s="236"/>
      <c r="DC207" s="236"/>
      <c r="DD207" s="236"/>
      <c r="DE207" s="236"/>
      <c r="DF207" s="236"/>
      <c r="DG207" s="251"/>
      <c r="DH207" s="251"/>
      <c r="DI207" s="236"/>
      <c r="DJ207" s="236"/>
      <c r="DK207" s="251"/>
      <c r="DL207" s="251"/>
      <c r="EI207" s="400"/>
      <c r="JX207" s="251"/>
      <c r="JY207" s="251"/>
      <c r="JZ207" s="251"/>
      <c r="KA207" s="251"/>
      <c r="KB207" s="252"/>
      <c r="KC207" s="252"/>
      <c r="KD207" s="236"/>
      <c r="KE207" s="236"/>
      <c r="KF207" s="236"/>
      <c r="KG207" s="236"/>
    </row>
    <row r="208" spans="2:293">
      <c r="B208" s="235"/>
      <c r="C208" s="236"/>
      <c r="D208" s="521"/>
      <c r="E208" s="236"/>
      <c r="F208" s="242"/>
      <c r="G208" s="238"/>
      <c r="H208" s="238"/>
      <c r="I208" s="238"/>
      <c r="J208" s="238"/>
      <c r="K208" s="242"/>
      <c r="L208" s="238"/>
      <c r="M208" s="238"/>
      <c r="N208" s="238"/>
      <c r="O208" s="238"/>
      <c r="P208" s="238"/>
      <c r="Q208" s="238"/>
      <c r="R208" s="238"/>
      <c r="S208" s="238"/>
      <c r="T208" s="238"/>
      <c r="U208" s="238"/>
      <c r="V208" s="238"/>
      <c r="W208" s="238"/>
      <c r="X208" s="238"/>
      <c r="Y208" s="248"/>
      <c r="Z208" s="246"/>
      <c r="AA208" s="236"/>
      <c r="AB208" s="236"/>
      <c r="AC208" s="236"/>
      <c r="AD208" s="236"/>
      <c r="AE208" s="236"/>
      <c r="AF208" s="248"/>
      <c r="AG208" s="246"/>
      <c r="AH208" s="236"/>
      <c r="AI208" s="236"/>
      <c r="AJ208" s="236"/>
      <c r="AK208" s="236"/>
      <c r="AL208" s="236"/>
      <c r="AM208" s="248"/>
      <c r="AN208" s="236"/>
      <c r="AO208" s="236"/>
      <c r="AP208" s="236"/>
      <c r="AQ208" s="236"/>
      <c r="AR208" s="236"/>
      <c r="AS208" s="236"/>
      <c r="AT208" s="236"/>
      <c r="AU208" s="236"/>
      <c r="AV208" s="236"/>
      <c r="AW208" s="236"/>
      <c r="AX208" s="236"/>
      <c r="AY208" s="236"/>
      <c r="AZ208" s="236"/>
      <c r="BA208" s="236"/>
      <c r="BB208" s="236"/>
      <c r="BC208" s="236"/>
      <c r="BD208" s="236"/>
      <c r="BE208" s="236"/>
      <c r="BF208" s="236"/>
      <c r="BG208" s="236"/>
      <c r="BH208" s="248"/>
      <c r="BI208" s="236"/>
      <c r="BJ208" s="236"/>
      <c r="BK208" s="236"/>
      <c r="BL208" s="236"/>
      <c r="BM208" s="248"/>
      <c r="BN208" s="236"/>
      <c r="BO208" s="236"/>
      <c r="BP208" s="236"/>
      <c r="BQ208" s="236"/>
      <c r="BR208" s="236"/>
      <c r="BS208" s="236"/>
      <c r="BT208" s="236"/>
      <c r="BU208" s="236"/>
      <c r="BV208" s="236"/>
      <c r="BW208" s="251"/>
      <c r="BX208" s="251"/>
      <c r="BY208" s="252"/>
      <c r="BZ208" s="236"/>
      <c r="CA208" s="236"/>
      <c r="CB208" s="236"/>
      <c r="CC208" s="236"/>
      <c r="CD208" s="236"/>
      <c r="CE208" s="251"/>
      <c r="CF208" s="251"/>
      <c r="CG208" s="236"/>
      <c r="CH208" s="236"/>
      <c r="CN208" s="236"/>
      <c r="CO208" s="236"/>
      <c r="CP208" s="236"/>
      <c r="CQ208" s="251"/>
      <c r="CR208" s="251"/>
      <c r="CS208" s="251"/>
      <c r="CT208" s="251"/>
      <c r="CU208" s="251"/>
      <c r="CV208" s="251"/>
      <c r="CW208" s="253"/>
      <c r="CX208" s="253"/>
      <c r="CY208" s="251"/>
      <c r="CZ208" s="251"/>
      <c r="DA208" s="248"/>
      <c r="DB208" s="236"/>
      <c r="DC208" s="236"/>
      <c r="DD208" s="236"/>
      <c r="DE208" s="236"/>
      <c r="DF208" s="236"/>
      <c r="DG208" s="251"/>
      <c r="DH208" s="251"/>
      <c r="DI208" s="236"/>
      <c r="DJ208" s="236"/>
      <c r="DK208" s="251"/>
      <c r="DL208" s="251"/>
      <c r="EI208" s="400"/>
      <c r="JX208" s="251"/>
      <c r="JY208" s="251"/>
      <c r="JZ208" s="251"/>
      <c r="KA208" s="251"/>
      <c r="KB208" s="252"/>
      <c r="KC208" s="252"/>
      <c r="KD208" s="236"/>
      <c r="KE208" s="236"/>
      <c r="KF208" s="236"/>
      <c r="KG208" s="236"/>
    </row>
    <row r="209" spans="2:293">
      <c r="B209" s="235"/>
      <c r="C209" s="236"/>
      <c r="D209" s="521"/>
      <c r="E209" s="236"/>
      <c r="F209" s="242"/>
      <c r="G209" s="238"/>
      <c r="H209" s="238"/>
      <c r="I209" s="238"/>
      <c r="J209" s="238"/>
      <c r="K209" s="242"/>
      <c r="L209" s="238"/>
      <c r="M209" s="238"/>
      <c r="N209" s="238"/>
      <c r="O209" s="238"/>
      <c r="P209" s="238"/>
      <c r="Q209" s="238"/>
      <c r="R209" s="238"/>
      <c r="S209" s="238"/>
      <c r="T209" s="238"/>
      <c r="U209" s="238"/>
      <c r="V209" s="238"/>
      <c r="W209" s="238"/>
      <c r="X209" s="238"/>
      <c r="Y209" s="248"/>
      <c r="Z209" s="246"/>
      <c r="AA209" s="236"/>
      <c r="AB209" s="236"/>
      <c r="AC209" s="236"/>
      <c r="AD209" s="236"/>
      <c r="AE209" s="236"/>
      <c r="AF209" s="248"/>
      <c r="AG209" s="246"/>
      <c r="AH209" s="236"/>
      <c r="AI209" s="236"/>
      <c r="AJ209" s="236"/>
      <c r="AK209" s="236"/>
      <c r="AL209" s="236"/>
      <c r="AM209" s="248"/>
      <c r="AN209" s="236"/>
      <c r="AO209" s="236"/>
      <c r="AP209" s="236"/>
      <c r="AQ209" s="236"/>
      <c r="AR209" s="236"/>
      <c r="AS209" s="236"/>
      <c r="AT209" s="236"/>
      <c r="AU209" s="236"/>
      <c r="AV209" s="236"/>
      <c r="AW209" s="236"/>
      <c r="AX209" s="236"/>
      <c r="AY209" s="236"/>
      <c r="AZ209" s="236"/>
      <c r="BA209" s="236"/>
      <c r="BB209" s="236"/>
      <c r="BC209" s="236"/>
      <c r="BD209" s="236"/>
      <c r="BE209" s="236"/>
      <c r="BF209" s="236"/>
      <c r="BG209" s="236"/>
      <c r="BH209" s="248"/>
      <c r="BI209" s="236"/>
      <c r="BJ209" s="236"/>
      <c r="BK209" s="236"/>
      <c r="BL209" s="236"/>
      <c r="BM209" s="248"/>
      <c r="BN209" s="236"/>
      <c r="BO209" s="236"/>
      <c r="BP209" s="236"/>
      <c r="BQ209" s="236"/>
      <c r="BR209" s="236"/>
      <c r="BS209" s="236"/>
      <c r="BT209" s="236"/>
      <c r="BU209" s="236"/>
      <c r="BV209" s="236"/>
      <c r="BW209" s="251"/>
      <c r="BX209" s="251"/>
      <c r="BY209" s="252"/>
      <c r="BZ209" s="236"/>
      <c r="CA209" s="236"/>
      <c r="CB209" s="236"/>
      <c r="CC209" s="236"/>
      <c r="CD209" s="236"/>
      <c r="CE209" s="251"/>
      <c r="CF209" s="251"/>
      <c r="CG209" s="236"/>
      <c r="CH209" s="236"/>
      <c r="CN209" s="236"/>
      <c r="CO209" s="236"/>
      <c r="CP209" s="236"/>
      <c r="CQ209" s="251"/>
      <c r="CR209" s="251"/>
      <c r="CS209" s="251"/>
      <c r="CT209" s="251"/>
      <c r="CU209" s="251"/>
      <c r="CV209" s="251"/>
      <c r="CW209" s="253"/>
      <c r="CX209" s="253"/>
      <c r="CY209" s="251"/>
      <c r="CZ209" s="251"/>
      <c r="DA209" s="248"/>
      <c r="DB209" s="236"/>
      <c r="DC209" s="236"/>
      <c r="DD209" s="236"/>
      <c r="DE209" s="236"/>
      <c r="DF209" s="236"/>
      <c r="DG209" s="251"/>
      <c r="DH209" s="251"/>
      <c r="DI209" s="236"/>
      <c r="DJ209" s="236"/>
      <c r="DK209" s="251"/>
      <c r="DL209" s="251"/>
      <c r="EI209" s="400"/>
      <c r="JX209" s="251"/>
      <c r="JY209" s="251"/>
      <c r="JZ209" s="251"/>
      <c r="KA209" s="251"/>
      <c r="KB209" s="252"/>
      <c r="KC209" s="252"/>
      <c r="KD209" s="236"/>
      <c r="KE209" s="236"/>
      <c r="KF209" s="236"/>
      <c r="KG209" s="236"/>
    </row>
    <row r="210" spans="2:293">
      <c r="B210" s="235"/>
      <c r="C210" s="236"/>
      <c r="D210" s="521"/>
      <c r="E210" s="236"/>
      <c r="F210" s="242"/>
      <c r="G210" s="238"/>
      <c r="H210" s="238"/>
      <c r="I210" s="238"/>
      <c r="J210" s="238"/>
      <c r="K210" s="242"/>
      <c r="L210" s="238"/>
      <c r="M210" s="238"/>
      <c r="N210" s="238"/>
      <c r="O210" s="238"/>
      <c r="P210" s="238"/>
      <c r="Q210" s="238"/>
      <c r="R210" s="238"/>
      <c r="S210" s="238"/>
      <c r="T210" s="238"/>
      <c r="U210" s="238"/>
      <c r="V210" s="238"/>
      <c r="W210" s="238"/>
      <c r="X210" s="238"/>
      <c r="Y210" s="248"/>
      <c r="Z210" s="246"/>
      <c r="AA210" s="236"/>
      <c r="AB210" s="236"/>
      <c r="AC210" s="236"/>
      <c r="AD210" s="236"/>
      <c r="AE210" s="236"/>
      <c r="AF210" s="248"/>
      <c r="AG210" s="246"/>
      <c r="AH210" s="236"/>
      <c r="AI210" s="236"/>
      <c r="AJ210" s="236"/>
      <c r="AK210" s="236"/>
      <c r="AL210" s="236"/>
      <c r="AM210" s="248"/>
      <c r="AN210" s="236"/>
      <c r="AO210" s="236"/>
      <c r="AP210" s="236"/>
      <c r="AQ210" s="236"/>
      <c r="AR210" s="236"/>
      <c r="AS210" s="236"/>
      <c r="AT210" s="236"/>
      <c r="AU210" s="236"/>
      <c r="AV210" s="236"/>
      <c r="AW210" s="236"/>
      <c r="AX210" s="236"/>
      <c r="AY210" s="236"/>
      <c r="AZ210" s="236"/>
      <c r="BA210" s="236"/>
      <c r="BB210" s="236"/>
      <c r="BC210" s="236"/>
      <c r="BD210" s="236"/>
      <c r="BE210" s="236"/>
      <c r="BF210" s="236"/>
      <c r="BG210" s="236"/>
      <c r="BH210" s="248"/>
      <c r="BI210" s="236"/>
      <c r="BJ210" s="236"/>
      <c r="BK210" s="236"/>
      <c r="BL210" s="236"/>
      <c r="BM210" s="248"/>
      <c r="BN210" s="236"/>
      <c r="BO210" s="236"/>
      <c r="BP210" s="236"/>
      <c r="BQ210" s="236"/>
      <c r="BR210" s="236"/>
      <c r="BS210" s="236"/>
      <c r="BT210" s="236"/>
      <c r="BU210" s="236"/>
      <c r="BV210" s="236"/>
      <c r="BW210" s="251"/>
      <c r="BX210" s="251"/>
      <c r="BY210" s="252"/>
      <c r="BZ210" s="236"/>
      <c r="CA210" s="236"/>
      <c r="CB210" s="236"/>
      <c r="CC210" s="236"/>
      <c r="CD210" s="236"/>
      <c r="CE210" s="251"/>
      <c r="CF210" s="251"/>
      <c r="CG210" s="236"/>
      <c r="CH210" s="236"/>
      <c r="CN210" s="236"/>
      <c r="CO210" s="236"/>
      <c r="CP210" s="236"/>
      <c r="CQ210" s="251"/>
      <c r="CR210" s="251"/>
      <c r="CS210" s="251"/>
      <c r="CT210" s="251"/>
      <c r="CU210" s="251"/>
      <c r="CV210" s="251"/>
      <c r="CW210" s="253"/>
      <c r="CX210" s="253"/>
      <c r="CY210" s="251"/>
      <c r="CZ210" s="251"/>
      <c r="DA210" s="248"/>
      <c r="DB210" s="236"/>
      <c r="DC210" s="236"/>
      <c r="DD210" s="236"/>
      <c r="DE210" s="236"/>
      <c r="DF210" s="236"/>
      <c r="DG210" s="251"/>
      <c r="DH210" s="251"/>
      <c r="DI210" s="236"/>
      <c r="DJ210" s="236"/>
      <c r="DK210" s="251"/>
      <c r="DL210" s="251"/>
      <c r="EI210" s="400"/>
      <c r="JX210" s="251"/>
      <c r="JY210" s="251"/>
      <c r="JZ210" s="251"/>
      <c r="KA210" s="251"/>
      <c r="KB210" s="252"/>
      <c r="KC210" s="252"/>
      <c r="KD210" s="236"/>
      <c r="KE210" s="236"/>
      <c r="KF210" s="236"/>
      <c r="KG210" s="236"/>
    </row>
    <row r="211" spans="2:293">
      <c r="B211" s="235"/>
      <c r="C211" s="236"/>
      <c r="D211" s="521"/>
      <c r="E211" s="236"/>
      <c r="F211" s="242"/>
      <c r="G211" s="238"/>
      <c r="H211" s="238"/>
      <c r="I211" s="238"/>
      <c r="J211" s="238"/>
      <c r="K211" s="242"/>
      <c r="L211" s="238"/>
      <c r="M211" s="238"/>
      <c r="N211" s="238"/>
      <c r="O211" s="238"/>
      <c r="P211" s="238"/>
      <c r="Q211" s="238"/>
      <c r="R211" s="238"/>
      <c r="S211" s="238"/>
      <c r="T211" s="238"/>
      <c r="U211" s="238"/>
      <c r="V211" s="238"/>
      <c r="W211" s="238"/>
      <c r="X211" s="238"/>
      <c r="Y211" s="248"/>
      <c r="Z211" s="246"/>
      <c r="AA211" s="236"/>
      <c r="AB211" s="236"/>
      <c r="AC211" s="236"/>
      <c r="AD211" s="236"/>
      <c r="AE211" s="236"/>
      <c r="AF211" s="248"/>
      <c r="AG211" s="246"/>
      <c r="AH211" s="236"/>
      <c r="AI211" s="236"/>
      <c r="AJ211" s="236"/>
      <c r="AK211" s="236"/>
      <c r="AL211" s="236"/>
      <c r="AM211" s="248"/>
      <c r="AN211" s="236"/>
      <c r="AO211" s="236"/>
      <c r="AP211" s="236"/>
      <c r="AQ211" s="236"/>
      <c r="AR211" s="236"/>
      <c r="AS211" s="236"/>
      <c r="AT211" s="236"/>
      <c r="AU211" s="236"/>
      <c r="AV211" s="236"/>
      <c r="AW211" s="236"/>
      <c r="AX211" s="236"/>
      <c r="AY211" s="236"/>
      <c r="AZ211" s="236"/>
      <c r="BA211" s="236"/>
      <c r="BB211" s="236"/>
      <c r="BC211" s="236"/>
      <c r="BD211" s="236"/>
      <c r="BE211" s="236"/>
      <c r="BF211" s="236"/>
      <c r="BG211" s="236"/>
      <c r="BH211" s="248"/>
      <c r="BI211" s="236"/>
      <c r="BJ211" s="236"/>
      <c r="BK211" s="236"/>
      <c r="BL211" s="236"/>
      <c r="BM211" s="248"/>
      <c r="BN211" s="236"/>
      <c r="BO211" s="236"/>
      <c r="BP211" s="236"/>
      <c r="BQ211" s="236"/>
      <c r="BR211" s="236"/>
      <c r="BS211" s="236"/>
      <c r="BT211" s="236"/>
      <c r="BU211" s="236"/>
      <c r="BV211" s="236"/>
      <c r="BW211" s="251"/>
      <c r="BX211" s="251"/>
      <c r="BY211" s="252"/>
      <c r="BZ211" s="236"/>
      <c r="CA211" s="236"/>
      <c r="CB211" s="236"/>
      <c r="CC211" s="236"/>
      <c r="CD211" s="236"/>
      <c r="CE211" s="251"/>
      <c r="CF211" s="251"/>
      <c r="CG211" s="236"/>
      <c r="CH211" s="236"/>
      <c r="CN211" s="236"/>
      <c r="CO211" s="236"/>
      <c r="CP211" s="236"/>
      <c r="CQ211" s="251"/>
      <c r="CR211" s="251"/>
      <c r="CS211" s="251"/>
      <c r="CT211" s="251"/>
      <c r="CU211" s="251"/>
      <c r="CV211" s="251"/>
      <c r="CW211" s="253"/>
      <c r="CX211" s="253"/>
      <c r="CY211" s="251"/>
      <c r="CZ211" s="251"/>
      <c r="DA211" s="248"/>
      <c r="DB211" s="236"/>
      <c r="DC211" s="236"/>
      <c r="DD211" s="236"/>
      <c r="DE211" s="236"/>
      <c r="DF211" s="236"/>
      <c r="DG211" s="251"/>
      <c r="DH211" s="251"/>
      <c r="DI211" s="236"/>
      <c r="DJ211" s="236"/>
      <c r="DK211" s="251"/>
      <c r="DL211" s="251"/>
      <c r="EI211" s="400"/>
      <c r="JX211" s="251"/>
      <c r="JY211" s="251"/>
      <c r="JZ211" s="251"/>
      <c r="KA211" s="251"/>
      <c r="KB211" s="252"/>
      <c r="KC211" s="252"/>
      <c r="KD211" s="236"/>
      <c r="KE211" s="236"/>
      <c r="KF211" s="236"/>
      <c r="KG211" s="236"/>
    </row>
    <row r="212" spans="2:293">
      <c r="B212" s="235"/>
      <c r="C212" s="236"/>
      <c r="D212" s="521"/>
      <c r="E212" s="236"/>
      <c r="F212" s="242"/>
      <c r="G212" s="238"/>
      <c r="H212" s="238"/>
      <c r="I212" s="238"/>
      <c r="J212" s="238"/>
      <c r="K212" s="242"/>
      <c r="L212" s="238"/>
      <c r="M212" s="238"/>
      <c r="N212" s="238"/>
      <c r="O212" s="238"/>
      <c r="P212" s="238"/>
      <c r="Q212" s="238"/>
      <c r="R212" s="238"/>
      <c r="S212" s="238"/>
      <c r="T212" s="238"/>
      <c r="U212" s="238"/>
      <c r="V212" s="238"/>
      <c r="W212" s="238"/>
      <c r="X212" s="238"/>
      <c r="Y212" s="248"/>
      <c r="Z212" s="246"/>
      <c r="AA212" s="236"/>
      <c r="AB212" s="236"/>
      <c r="AC212" s="236"/>
      <c r="AD212" s="236"/>
      <c r="AE212" s="236"/>
      <c r="AF212" s="248"/>
      <c r="AG212" s="246"/>
      <c r="AH212" s="236"/>
      <c r="AI212" s="236"/>
      <c r="AJ212" s="236"/>
      <c r="AK212" s="236"/>
      <c r="AL212" s="236"/>
      <c r="AM212" s="248"/>
      <c r="AN212" s="236"/>
      <c r="AO212" s="236"/>
      <c r="AP212" s="236"/>
      <c r="AQ212" s="236"/>
      <c r="AR212" s="236"/>
      <c r="AS212" s="236"/>
      <c r="AT212" s="236"/>
      <c r="AU212" s="236"/>
      <c r="AV212" s="236"/>
      <c r="AW212" s="236"/>
      <c r="AX212" s="236"/>
      <c r="AY212" s="236"/>
      <c r="AZ212" s="236"/>
      <c r="BA212" s="236"/>
      <c r="BB212" s="236"/>
      <c r="BC212" s="236"/>
      <c r="BD212" s="236"/>
      <c r="BE212" s="236"/>
      <c r="BF212" s="236"/>
      <c r="BG212" s="236"/>
      <c r="BH212" s="248"/>
      <c r="BI212" s="236"/>
      <c r="BJ212" s="236"/>
      <c r="BK212" s="236"/>
      <c r="BL212" s="236"/>
      <c r="BM212" s="248"/>
      <c r="BN212" s="236"/>
      <c r="BO212" s="236"/>
      <c r="BP212" s="236"/>
      <c r="BQ212" s="236"/>
      <c r="BR212" s="236"/>
      <c r="BS212" s="236"/>
      <c r="BT212" s="236"/>
      <c r="BU212" s="236"/>
      <c r="BV212" s="236"/>
      <c r="BW212" s="251"/>
      <c r="BX212" s="251"/>
      <c r="BY212" s="252"/>
      <c r="BZ212" s="236"/>
      <c r="CA212" s="236"/>
      <c r="CB212" s="236"/>
      <c r="CC212" s="236"/>
      <c r="CD212" s="236"/>
      <c r="CE212" s="251"/>
      <c r="CF212" s="251"/>
      <c r="CG212" s="236"/>
      <c r="CH212" s="236"/>
      <c r="CN212" s="236"/>
      <c r="CO212" s="236"/>
      <c r="CP212" s="236"/>
      <c r="CQ212" s="251"/>
      <c r="CR212" s="251"/>
      <c r="CS212" s="251"/>
      <c r="CT212" s="251"/>
      <c r="CU212" s="251"/>
      <c r="CV212" s="251"/>
      <c r="CW212" s="253"/>
      <c r="CX212" s="253"/>
      <c r="CY212" s="251"/>
      <c r="CZ212" s="251"/>
      <c r="DA212" s="248"/>
      <c r="DB212" s="236"/>
      <c r="DC212" s="236"/>
      <c r="DD212" s="236"/>
      <c r="DE212" s="236"/>
      <c r="DF212" s="236"/>
      <c r="DG212" s="251"/>
      <c r="DH212" s="251"/>
      <c r="DI212" s="236"/>
      <c r="DJ212" s="236"/>
      <c r="DK212" s="251"/>
      <c r="DL212" s="251"/>
      <c r="EI212" s="400"/>
      <c r="JX212" s="251"/>
      <c r="JY212" s="251"/>
      <c r="JZ212" s="251"/>
      <c r="KA212" s="251"/>
      <c r="KB212" s="252"/>
      <c r="KC212" s="252"/>
      <c r="KD212" s="236"/>
      <c r="KE212" s="236"/>
      <c r="KF212" s="236"/>
      <c r="KG212" s="236"/>
    </row>
    <row r="213" spans="2:293">
      <c r="B213" s="235"/>
      <c r="C213" s="236"/>
      <c r="D213" s="521"/>
      <c r="E213" s="236"/>
      <c r="F213" s="242"/>
      <c r="G213" s="238"/>
      <c r="H213" s="238"/>
      <c r="I213" s="238"/>
      <c r="J213" s="238"/>
      <c r="K213" s="242"/>
      <c r="L213" s="238"/>
      <c r="M213" s="238"/>
      <c r="N213" s="238"/>
      <c r="O213" s="238"/>
      <c r="P213" s="238"/>
      <c r="Q213" s="238"/>
      <c r="R213" s="238"/>
      <c r="S213" s="238"/>
      <c r="T213" s="238"/>
      <c r="U213" s="238"/>
      <c r="V213" s="238"/>
      <c r="W213" s="238"/>
      <c r="X213" s="238"/>
      <c r="Y213" s="248"/>
      <c r="Z213" s="246"/>
      <c r="AA213" s="236"/>
      <c r="AB213" s="236"/>
      <c r="AC213" s="236"/>
      <c r="AD213" s="236"/>
      <c r="AE213" s="236"/>
      <c r="AF213" s="248"/>
      <c r="AG213" s="246"/>
      <c r="AH213" s="236"/>
      <c r="AI213" s="236"/>
      <c r="AJ213" s="236"/>
      <c r="AK213" s="236"/>
      <c r="AL213" s="236"/>
      <c r="AM213" s="248"/>
      <c r="AN213" s="236"/>
      <c r="AO213" s="236"/>
      <c r="AP213" s="236"/>
      <c r="AQ213" s="236"/>
      <c r="AR213" s="236"/>
      <c r="AS213" s="236"/>
      <c r="AT213" s="236"/>
      <c r="AU213" s="236"/>
      <c r="AV213" s="236"/>
      <c r="AW213" s="236"/>
      <c r="AX213" s="236"/>
      <c r="AY213" s="236"/>
      <c r="AZ213" s="236"/>
      <c r="BA213" s="236"/>
      <c r="BB213" s="236"/>
      <c r="BC213" s="236"/>
      <c r="BD213" s="236"/>
      <c r="BE213" s="236"/>
      <c r="BF213" s="236"/>
      <c r="BG213" s="236"/>
      <c r="BH213" s="248"/>
      <c r="BI213" s="236"/>
      <c r="BJ213" s="236"/>
      <c r="BK213" s="236"/>
      <c r="BL213" s="236"/>
      <c r="BM213" s="248"/>
      <c r="BN213" s="236"/>
      <c r="BO213" s="236"/>
      <c r="BP213" s="236"/>
      <c r="BQ213" s="236"/>
      <c r="BR213" s="236"/>
      <c r="BS213" s="236"/>
      <c r="BT213" s="236"/>
      <c r="BU213" s="236"/>
      <c r="BV213" s="236"/>
      <c r="BW213" s="251"/>
      <c r="BX213" s="251"/>
      <c r="BY213" s="252"/>
      <c r="BZ213" s="236"/>
      <c r="CA213" s="236"/>
      <c r="CB213" s="236"/>
      <c r="CC213" s="236"/>
      <c r="CD213" s="236"/>
      <c r="CE213" s="251"/>
      <c r="CF213" s="251"/>
      <c r="CG213" s="236"/>
      <c r="CH213" s="236"/>
      <c r="CN213" s="236"/>
      <c r="CO213" s="236"/>
      <c r="CP213" s="236"/>
      <c r="CQ213" s="251"/>
      <c r="CR213" s="251"/>
      <c r="CS213" s="251"/>
      <c r="CT213" s="251"/>
      <c r="CU213" s="251"/>
      <c r="CV213" s="251"/>
      <c r="CW213" s="253"/>
      <c r="CX213" s="253"/>
      <c r="CY213" s="251"/>
      <c r="CZ213" s="251"/>
      <c r="DA213" s="248"/>
      <c r="DB213" s="236"/>
      <c r="DC213" s="236"/>
      <c r="DD213" s="236"/>
      <c r="DE213" s="236"/>
      <c r="DF213" s="236"/>
      <c r="DG213" s="251"/>
      <c r="DH213" s="251"/>
      <c r="DI213" s="236"/>
      <c r="DJ213" s="236"/>
      <c r="DK213" s="251"/>
      <c r="DL213" s="251"/>
      <c r="EI213" s="400"/>
      <c r="JX213" s="251"/>
      <c r="JY213" s="251"/>
      <c r="JZ213" s="251"/>
      <c r="KA213" s="251"/>
      <c r="KB213" s="252"/>
      <c r="KC213" s="252"/>
      <c r="KD213" s="236"/>
      <c r="KE213" s="236"/>
      <c r="KF213" s="236"/>
      <c r="KG213" s="236"/>
    </row>
    <row r="214" spans="2:293">
      <c r="B214" s="235"/>
      <c r="C214" s="236"/>
      <c r="D214" s="521"/>
      <c r="E214" s="236"/>
      <c r="F214" s="242"/>
      <c r="G214" s="238"/>
      <c r="H214" s="238"/>
      <c r="I214" s="238"/>
      <c r="J214" s="238"/>
      <c r="K214" s="242"/>
      <c r="L214" s="238"/>
      <c r="M214" s="238"/>
      <c r="N214" s="238"/>
      <c r="O214" s="238"/>
      <c r="P214" s="238"/>
      <c r="Q214" s="238"/>
      <c r="R214" s="238"/>
      <c r="S214" s="238"/>
      <c r="T214" s="238"/>
      <c r="U214" s="238"/>
      <c r="V214" s="238"/>
      <c r="W214" s="238"/>
      <c r="X214" s="238"/>
      <c r="Y214" s="248"/>
      <c r="Z214" s="246"/>
      <c r="AA214" s="236"/>
      <c r="AB214" s="236"/>
      <c r="AC214" s="236"/>
      <c r="AD214" s="236"/>
      <c r="AE214" s="236"/>
      <c r="AF214" s="248"/>
      <c r="AG214" s="246"/>
      <c r="AH214" s="236"/>
      <c r="AI214" s="236"/>
      <c r="AJ214" s="236"/>
      <c r="AK214" s="236"/>
      <c r="AL214" s="236"/>
      <c r="AM214" s="248"/>
      <c r="AN214" s="236"/>
      <c r="AO214" s="236"/>
      <c r="AP214" s="236"/>
      <c r="AQ214" s="236"/>
      <c r="AR214" s="236"/>
      <c r="AS214" s="236"/>
      <c r="AT214" s="236"/>
      <c r="AU214" s="236"/>
      <c r="AV214" s="236"/>
      <c r="AW214" s="236"/>
      <c r="AX214" s="236"/>
      <c r="AY214" s="236"/>
      <c r="AZ214" s="236"/>
      <c r="BA214" s="236"/>
      <c r="BB214" s="236"/>
      <c r="BC214" s="236"/>
      <c r="BD214" s="236"/>
      <c r="BE214" s="236"/>
      <c r="BF214" s="236"/>
      <c r="BG214" s="236"/>
      <c r="BH214" s="248"/>
      <c r="BI214" s="236"/>
      <c r="BJ214" s="236"/>
      <c r="BK214" s="236"/>
      <c r="BL214" s="236"/>
      <c r="BM214" s="248"/>
      <c r="BN214" s="236"/>
      <c r="BO214" s="236"/>
      <c r="BP214" s="236"/>
      <c r="BQ214" s="236"/>
      <c r="BR214" s="236"/>
      <c r="BS214" s="236"/>
      <c r="BT214" s="236"/>
      <c r="BU214" s="236"/>
      <c r="BV214" s="236"/>
      <c r="BW214" s="251"/>
      <c r="BX214" s="251"/>
      <c r="BY214" s="252"/>
      <c r="BZ214" s="236"/>
      <c r="CA214" s="236"/>
      <c r="CB214" s="236"/>
      <c r="CC214" s="236"/>
      <c r="CD214" s="236"/>
      <c r="CE214" s="251"/>
      <c r="CF214" s="251"/>
      <c r="CG214" s="236"/>
      <c r="CH214" s="236"/>
      <c r="CN214" s="236"/>
      <c r="CO214" s="236"/>
      <c r="CP214" s="236"/>
      <c r="CQ214" s="251"/>
      <c r="CR214" s="251"/>
      <c r="CS214" s="251"/>
      <c r="CT214" s="251"/>
      <c r="CU214" s="251"/>
      <c r="CV214" s="251"/>
      <c r="CW214" s="253"/>
      <c r="CX214" s="253"/>
      <c r="CY214" s="251"/>
      <c r="CZ214" s="251"/>
      <c r="DA214" s="248"/>
      <c r="DB214" s="236"/>
      <c r="DC214" s="236"/>
      <c r="DD214" s="236"/>
      <c r="DE214" s="236"/>
      <c r="DF214" s="236"/>
      <c r="DG214" s="251"/>
      <c r="DH214" s="251"/>
      <c r="DI214" s="236"/>
      <c r="DJ214" s="236"/>
      <c r="DK214" s="251"/>
      <c r="DL214" s="251"/>
      <c r="EI214" s="400"/>
      <c r="JX214" s="251"/>
      <c r="JY214" s="251"/>
      <c r="JZ214" s="251"/>
      <c r="KA214" s="251"/>
      <c r="KB214" s="252"/>
      <c r="KC214" s="252"/>
      <c r="KD214" s="236"/>
      <c r="KE214" s="236"/>
      <c r="KF214" s="236"/>
      <c r="KG214" s="236"/>
    </row>
    <row r="215" spans="2:293">
      <c r="B215" s="235"/>
      <c r="C215" s="236"/>
      <c r="D215" s="521"/>
      <c r="E215" s="236"/>
      <c r="F215" s="242"/>
      <c r="G215" s="238"/>
      <c r="H215" s="238"/>
      <c r="I215" s="238"/>
      <c r="J215" s="238"/>
      <c r="K215" s="242"/>
      <c r="L215" s="238"/>
      <c r="M215" s="238"/>
      <c r="N215" s="238"/>
      <c r="O215" s="238"/>
      <c r="P215" s="238"/>
      <c r="Q215" s="238"/>
      <c r="R215" s="238"/>
      <c r="S215" s="238"/>
      <c r="T215" s="238"/>
      <c r="U215" s="238"/>
      <c r="V215" s="238"/>
      <c r="W215" s="238"/>
      <c r="X215" s="238"/>
      <c r="Y215" s="248"/>
      <c r="Z215" s="246"/>
      <c r="AA215" s="236"/>
      <c r="AB215" s="236"/>
      <c r="AC215" s="236"/>
      <c r="AD215" s="236"/>
      <c r="AE215" s="236"/>
      <c r="AF215" s="248"/>
      <c r="AG215" s="246"/>
      <c r="AH215" s="236"/>
      <c r="AI215" s="236"/>
      <c r="AJ215" s="236"/>
      <c r="AK215" s="236"/>
      <c r="AL215" s="236"/>
      <c r="AM215" s="248"/>
      <c r="AN215" s="236"/>
      <c r="AO215" s="236"/>
      <c r="AP215" s="236"/>
      <c r="AQ215" s="236"/>
      <c r="AR215" s="236"/>
      <c r="AS215" s="236"/>
      <c r="AT215" s="236"/>
      <c r="AU215" s="236"/>
      <c r="AV215" s="236"/>
      <c r="AW215" s="236"/>
      <c r="AX215" s="236"/>
      <c r="AY215" s="236"/>
      <c r="AZ215" s="236"/>
      <c r="BA215" s="236"/>
      <c r="BB215" s="236"/>
      <c r="BC215" s="236"/>
      <c r="BD215" s="236"/>
      <c r="BE215" s="236"/>
      <c r="BF215" s="236"/>
      <c r="BG215" s="236"/>
      <c r="BH215" s="248"/>
      <c r="BI215" s="236"/>
      <c r="BJ215" s="236"/>
      <c r="BK215" s="236"/>
      <c r="BL215" s="236"/>
      <c r="BM215" s="248"/>
      <c r="BN215" s="236"/>
      <c r="BO215" s="236"/>
      <c r="BP215" s="236"/>
      <c r="BQ215" s="236"/>
      <c r="BR215" s="236"/>
      <c r="BS215" s="236"/>
      <c r="BT215" s="236"/>
      <c r="BU215" s="236"/>
      <c r="BV215" s="236"/>
      <c r="BW215" s="251"/>
      <c r="BX215" s="251"/>
      <c r="BY215" s="252"/>
      <c r="BZ215" s="236"/>
      <c r="CA215" s="236"/>
      <c r="CB215" s="236"/>
      <c r="CC215" s="236"/>
      <c r="CD215" s="236"/>
      <c r="CE215" s="251"/>
      <c r="CF215" s="251"/>
      <c r="CG215" s="236"/>
      <c r="CH215" s="236"/>
      <c r="CN215" s="236"/>
      <c r="CO215" s="236"/>
      <c r="CP215" s="236"/>
      <c r="CQ215" s="251"/>
      <c r="CR215" s="251"/>
      <c r="CS215" s="251"/>
      <c r="CT215" s="251"/>
      <c r="CU215" s="251"/>
      <c r="CV215" s="251"/>
      <c r="CW215" s="253"/>
      <c r="CX215" s="253"/>
      <c r="CY215" s="251"/>
      <c r="CZ215" s="251"/>
      <c r="DA215" s="248"/>
      <c r="DB215" s="236"/>
      <c r="DC215" s="236"/>
      <c r="DD215" s="236"/>
      <c r="DE215" s="236"/>
      <c r="DF215" s="236"/>
      <c r="DG215" s="251"/>
      <c r="DH215" s="251"/>
      <c r="DI215" s="236"/>
      <c r="DJ215" s="236"/>
      <c r="DK215" s="251"/>
      <c r="DL215" s="251"/>
      <c r="EI215" s="400"/>
      <c r="JX215" s="251"/>
      <c r="JY215" s="251"/>
      <c r="JZ215" s="251"/>
      <c r="KA215" s="251"/>
      <c r="KB215" s="252"/>
      <c r="KC215" s="252"/>
      <c r="KD215" s="236"/>
      <c r="KE215" s="236"/>
      <c r="KF215" s="236"/>
      <c r="KG215" s="236"/>
    </row>
    <row r="216" spans="2:293">
      <c r="B216" s="235"/>
      <c r="C216" s="236"/>
      <c r="D216" s="521"/>
      <c r="E216" s="236"/>
      <c r="F216" s="242"/>
      <c r="G216" s="238"/>
      <c r="H216" s="238"/>
      <c r="I216" s="238"/>
      <c r="J216" s="238"/>
      <c r="K216" s="242"/>
      <c r="L216" s="238"/>
      <c r="M216" s="238"/>
      <c r="N216" s="238"/>
      <c r="O216" s="238"/>
      <c r="P216" s="238"/>
      <c r="Q216" s="238"/>
      <c r="R216" s="238"/>
      <c r="S216" s="238"/>
      <c r="T216" s="238"/>
      <c r="U216" s="238"/>
      <c r="V216" s="238"/>
      <c r="W216" s="238"/>
      <c r="X216" s="238"/>
      <c r="Y216" s="248"/>
      <c r="Z216" s="246"/>
      <c r="AA216" s="236"/>
      <c r="AB216" s="236"/>
      <c r="AC216" s="236"/>
      <c r="AD216" s="236"/>
      <c r="AE216" s="236"/>
      <c r="AF216" s="248"/>
      <c r="AG216" s="246"/>
      <c r="AH216" s="236"/>
      <c r="AI216" s="236"/>
      <c r="AJ216" s="236"/>
      <c r="AK216" s="236"/>
      <c r="AL216" s="236"/>
      <c r="AM216" s="248"/>
      <c r="AN216" s="236"/>
      <c r="AO216" s="236"/>
      <c r="AP216" s="236"/>
      <c r="AQ216" s="236"/>
      <c r="AR216" s="236"/>
      <c r="AS216" s="236"/>
      <c r="AT216" s="236"/>
      <c r="AU216" s="236"/>
      <c r="AV216" s="236"/>
      <c r="AW216" s="236"/>
      <c r="AX216" s="236"/>
      <c r="AY216" s="236"/>
      <c r="AZ216" s="236"/>
      <c r="BA216" s="236"/>
      <c r="BB216" s="236"/>
      <c r="BC216" s="236"/>
      <c r="BD216" s="236"/>
      <c r="BE216" s="236"/>
      <c r="BF216" s="236"/>
      <c r="BG216" s="236"/>
      <c r="BH216" s="248"/>
      <c r="BI216" s="236"/>
      <c r="BJ216" s="236"/>
      <c r="BK216" s="236"/>
      <c r="BL216" s="236"/>
      <c r="BM216" s="248"/>
      <c r="BN216" s="236"/>
      <c r="BO216" s="236"/>
      <c r="BP216" s="236"/>
      <c r="BQ216" s="236"/>
      <c r="BR216" s="236"/>
      <c r="BS216" s="236"/>
      <c r="BT216" s="236"/>
      <c r="BU216" s="236"/>
      <c r="BV216" s="236"/>
      <c r="BW216" s="251"/>
      <c r="BX216" s="251"/>
      <c r="BY216" s="252"/>
      <c r="BZ216" s="236"/>
      <c r="CA216" s="236"/>
      <c r="CB216" s="236"/>
      <c r="CC216" s="236"/>
      <c r="CD216" s="236"/>
      <c r="CE216" s="251"/>
      <c r="CF216" s="251"/>
      <c r="CG216" s="236"/>
      <c r="CH216" s="236"/>
      <c r="CN216" s="236"/>
      <c r="CO216" s="236"/>
      <c r="CP216" s="236"/>
      <c r="CQ216" s="251"/>
      <c r="CR216" s="251"/>
      <c r="CS216" s="251"/>
      <c r="CT216" s="251"/>
      <c r="CU216" s="251"/>
      <c r="CV216" s="251"/>
      <c r="CW216" s="253"/>
      <c r="CX216" s="253"/>
      <c r="CY216" s="251"/>
      <c r="CZ216" s="251"/>
      <c r="DA216" s="248"/>
      <c r="DB216" s="236"/>
      <c r="DC216" s="236"/>
      <c r="DD216" s="236"/>
      <c r="DE216" s="236"/>
      <c r="DF216" s="236"/>
      <c r="DG216" s="251"/>
      <c r="DH216" s="251"/>
      <c r="DI216" s="236"/>
      <c r="DJ216" s="236"/>
      <c r="DK216" s="251"/>
      <c r="DL216" s="251"/>
      <c r="EI216" s="400"/>
      <c r="JX216" s="251"/>
      <c r="JY216" s="251"/>
      <c r="JZ216" s="251"/>
      <c r="KA216" s="251"/>
      <c r="KB216" s="252"/>
      <c r="KC216" s="252"/>
      <c r="KD216" s="236"/>
      <c r="KE216" s="236"/>
      <c r="KF216" s="236"/>
      <c r="KG216" s="236"/>
    </row>
    <row r="217" spans="2:293">
      <c r="B217" s="235"/>
      <c r="C217" s="236"/>
      <c r="D217" s="521"/>
      <c r="E217" s="236"/>
      <c r="F217" s="242"/>
      <c r="G217" s="238"/>
      <c r="H217" s="238"/>
      <c r="I217" s="238"/>
      <c r="J217" s="238"/>
      <c r="K217" s="242"/>
      <c r="L217" s="238"/>
      <c r="M217" s="238"/>
      <c r="N217" s="238"/>
      <c r="O217" s="238"/>
      <c r="P217" s="238"/>
      <c r="Q217" s="238"/>
      <c r="R217" s="238"/>
      <c r="S217" s="238"/>
      <c r="T217" s="238"/>
      <c r="U217" s="238"/>
      <c r="V217" s="238"/>
      <c r="W217" s="238"/>
      <c r="X217" s="238"/>
      <c r="Y217" s="248"/>
      <c r="Z217" s="246"/>
      <c r="AA217" s="236"/>
      <c r="AB217" s="236"/>
      <c r="AC217" s="236"/>
      <c r="AD217" s="236"/>
      <c r="AE217" s="236"/>
      <c r="AF217" s="248"/>
      <c r="AG217" s="246"/>
      <c r="AH217" s="236"/>
      <c r="AI217" s="236"/>
      <c r="AJ217" s="236"/>
      <c r="AK217" s="236"/>
      <c r="AL217" s="236"/>
      <c r="AM217" s="248"/>
      <c r="AN217" s="236"/>
      <c r="AO217" s="236"/>
      <c r="AP217" s="236"/>
      <c r="AQ217" s="236"/>
      <c r="AR217" s="236"/>
      <c r="AS217" s="236"/>
      <c r="AT217" s="236"/>
      <c r="AU217" s="236"/>
      <c r="AV217" s="236"/>
      <c r="AW217" s="236"/>
      <c r="AX217" s="236"/>
      <c r="AY217" s="236"/>
      <c r="AZ217" s="236"/>
      <c r="BA217" s="236"/>
      <c r="BB217" s="236"/>
      <c r="BC217" s="236"/>
      <c r="BD217" s="236"/>
      <c r="BE217" s="236"/>
      <c r="BF217" s="236"/>
      <c r="BG217" s="236"/>
      <c r="BH217" s="248"/>
      <c r="BI217" s="236"/>
      <c r="BJ217" s="236"/>
      <c r="BK217" s="236"/>
      <c r="BL217" s="236"/>
      <c r="BM217" s="248"/>
      <c r="BN217" s="236"/>
      <c r="BO217" s="236"/>
      <c r="BP217" s="236"/>
      <c r="BQ217" s="236"/>
      <c r="BR217" s="236"/>
      <c r="BS217" s="236"/>
      <c r="BT217" s="236"/>
      <c r="BU217" s="236"/>
      <c r="BV217" s="236"/>
      <c r="BW217" s="251"/>
      <c r="BX217" s="251"/>
      <c r="BY217" s="252"/>
      <c r="BZ217" s="236"/>
      <c r="CA217" s="236"/>
      <c r="CB217" s="236"/>
      <c r="CC217" s="236"/>
      <c r="CD217" s="236"/>
      <c r="CE217" s="251"/>
      <c r="CF217" s="251"/>
      <c r="CG217" s="236"/>
      <c r="CH217" s="236"/>
      <c r="CN217" s="236"/>
      <c r="CO217" s="236"/>
      <c r="CP217" s="236"/>
      <c r="CQ217" s="251"/>
      <c r="CR217" s="251"/>
      <c r="CS217" s="251"/>
      <c r="CT217" s="251"/>
      <c r="CU217" s="251"/>
      <c r="CV217" s="251"/>
      <c r="CW217" s="253"/>
      <c r="CX217" s="253"/>
      <c r="CY217" s="251"/>
      <c r="CZ217" s="251"/>
      <c r="DA217" s="248"/>
      <c r="DB217" s="236"/>
      <c r="DC217" s="236"/>
      <c r="DD217" s="236"/>
      <c r="DE217" s="236"/>
      <c r="DF217" s="236"/>
      <c r="DG217" s="251"/>
      <c r="DH217" s="251"/>
      <c r="DI217" s="236"/>
      <c r="DJ217" s="236"/>
      <c r="DK217" s="251"/>
      <c r="DL217" s="251"/>
      <c r="EI217" s="400"/>
      <c r="JX217" s="251"/>
      <c r="JY217" s="251"/>
      <c r="JZ217" s="251"/>
      <c r="KA217" s="251"/>
      <c r="KB217" s="252"/>
      <c r="KC217" s="252"/>
      <c r="KD217" s="236"/>
      <c r="KE217" s="236"/>
      <c r="KF217" s="236"/>
      <c r="KG217" s="236"/>
    </row>
    <row r="218" spans="2:293">
      <c r="B218" s="235"/>
      <c r="C218" s="236"/>
      <c r="D218" s="521"/>
      <c r="E218" s="236"/>
      <c r="F218" s="242"/>
      <c r="G218" s="238"/>
      <c r="H218" s="238"/>
      <c r="I218" s="238"/>
      <c r="J218" s="238"/>
      <c r="K218" s="242"/>
      <c r="L218" s="238"/>
      <c r="M218" s="238"/>
      <c r="N218" s="238"/>
      <c r="O218" s="238"/>
      <c r="P218" s="238"/>
      <c r="Q218" s="238"/>
      <c r="R218" s="238"/>
      <c r="S218" s="238"/>
      <c r="T218" s="238"/>
      <c r="U218" s="238"/>
      <c r="V218" s="238"/>
      <c r="W218" s="238"/>
      <c r="X218" s="238"/>
      <c r="Y218" s="248"/>
      <c r="Z218" s="246"/>
      <c r="AA218" s="236"/>
      <c r="AB218" s="236"/>
      <c r="AC218" s="236"/>
      <c r="AD218" s="236"/>
      <c r="AE218" s="236"/>
      <c r="AF218" s="248"/>
      <c r="AG218" s="246"/>
      <c r="AH218" s="236"/>
      <c r="AI218" s="236"/>
      <c r="AJ218" s="236"/>
      <c r="AK218" s="236"/>
      <c r="AL218" s="236"/>
      <c r="AM218" s="248"/>
      <c r="AN218" s="236"/>
      <c r="AO218" s="236"/>
      <c r="AP218" s="236"/>
      <c r="AQ218" s="236"/>
      <c r="AR218" s="236"/>
      <c r="AS218" s="236"/>
      <c r="AT218" s="236"/>
      <c r="AU218" s="236"/>
      <c r="AV218" s="236"/>
      <c r="AW218" s="236"/>
      <c r="AX218" s="236"/>
      <c r="AY218" s="236"/>
      <c r="AZ218" s="236"/>
      <c r="BA218" s="236"/>
      <c r="BB218" s="236"/>
      <c r="BC218" s="236"/>
      <c r="BD218" s="236"/>
      <c r="BE218" s="236"/>
      <c r="BF218" s="236"/>
      <c r="BG218" s="236"/>
      <c r="BH218" s="248"/>
      <c r="BI218" s="236"/>
      <c r="BJ218" s="236"/>
      <c r="BK218" s="236"/>
      <c r="BL218" s="236"/>
      <c r="BM218" s="248"/>
      <c r="BN218" s="236"/>
      <c r="BO218" s="236"/>
      <c r="BP218" s="236"/>
      <c r="BQ218" s="236"/>
      <c r="BR218" s="236"/>
      <c r="BS218" s="236"/>
      <c r="BT218" s="236"/>
      <c r="BU218" s="236"/>
      <c r="BV218" s="236"/>
      <c r="BW218" s="251"/>
      <c r="BX218" s="251"/>
      <c r="BY218" s="252"/>
      <c r="BZ218" s="236"/>
      <c r="CA218" s="236"/>
      <c r="CB218" s="236"/>
      <c r="CC218" s="236"/>
      <c r="CD218" s="236"/>
      <c r="CE218" s="251"/>
      <c r="CF218" s="251"/>
      <c r="CG218" s="236"/>
      <c r="CH218" s="236"/>
      <c r="CN218" s="236"/>
      <c r="CO218" s="236"/>
      <c r="CP218" s="236"/>
      <c r="CQ218" s="251"/>
      <c r="CR218" s="251"/>
      <c r="CS218" s="251"/>
      <c r="CT218" s="251"/>
      <c r="CU218" s="251"/>
      <c r="CV218" s="251"/>
      <c r="CW218" s="253"/>
      <c r="CX218" s="253"/>
      <c r="CY218" s="251"/>
      <c r="CZ218" s="251"/>
      <c r="DA218" s="248"/>
      <c r="DB218" s="236"/>
      <c r="DC218" s="236"/>
      <c r="DD218" s="236"/>
      <c r="DE218" s="236"/>
      <c r="DF218" s="236"/>
      <c r="DG218" s="251"/>
      <c r="DH218" s="251"/>
      <c r="DI218" s="236"/>
      <c r="DJ218" s="236"/>
      <c r="DK218" s="251"/>
      <c r="DL218" s="251"/>
      <c r="EI218" s="400"/>
      <c r="JX218" s="251"/>
      <c r="JY218" s="251"/>
      <c r="JZ218" s="251"/>
      <c r="KA218" s="251"/>
      <c r="KB218" s="252"/>
      <c r="KC218" s="252"/>
      <c r="KD218" s="236"/>
      <c r="KE218" s="236"/>
      <c r="KF218" s="236"/>
      <c r="KG218" s="236"/>
    </row>
    <row r="219" spans="2:293">
      <c r="B219" s="235"/>
      <c r="C219" s="236"/>
      <c r="D219" s="521"/>
      <c r="E219" s="236"/>
      <c r="F219" s="242"/>
      <c r="G219" s="238"/>
      <c r="H219" s="238"/>
      <c r="I219" s="238"/>
      <c r="J219" s="238"/>
      <c r="K219" s="242"/>
      <c r="L219" s="238"/>
      <c r="M219" s="238"/>
      <c r="N219" s="238"/>
      <c r="O219" s="238"/>
      <c r="P219" s="238"/>
      <c r="Q219" s="238"/>
      <c r="R219" s="238"/>
      <c r="S219" s="238"/>
      <c r="T219" s="238"/>
      <c r="U219" s="238"/>
      <c r="V219" s="238"/>
      <c r="W219" s="238"/>
      <c r="X219" s="238"/>
      <c r="Y219" s="248"/>
      <c r="Z219" s="246"/>
      <c r="AA219" s="236"/>
      <c r="AB219" s="236"/>
      <c r="AC219" s="236"/>
      <c r="AD219" s="236"/>
      <c r="AE219" s="236"/>
      <c r="AF219" s="248"/>
      <c r="AG219" s="246"/>
      <c r="AH219" s="236"/>
      <c r="AI219" s="236"/>
      <c r="AJ219" s="236"/>
      <c r="AK219" s="236"/>
      <c r="AL219" s="236"/>
      <c r="AM219" s="248"/>
      <c r="AN219" s="236"/>
      <c r="AO219" s="236"/>
      <c r="AP219" s="236"/>
      <c r="AQ219" s="236"/>
      <c r="AR219" s="236"/>
      <c r="AS219" s="236"/>
      <c r="AT219" s="236"/>
      <c r="AU219" s="236"/>
      <c r="AV219" s="236"/>
      <c r="AW219" s="236"/>
      <c r="AX219" s="236"/>
      <c r="AY219" s="236"/>
      <c r="AZ219" s="236"/>
      <c r="BA219" s="236"/>
      <c r="BB219" s="236"/>
      <c r="BC219" s="236"/>
      <c r="BD219" s="236"/>
      <c r="BE219" s="236"/>
      <c r="BF219" s="236"/>
      <c r="BG219" s="236"/>
      <c r="BH219" s="248"/>
      <c r="BI219" s="236"/>
      <c r="BJ219" s="236"/>
      <c r="BK219" s="236"/>
      <c r="BL219" s="236"/>
      <c r="BM219" s="248"/>
      <c r="BN219" s="236"/>
      <c r="BO219" s="236"/>
      <c r="BP219" s="236"/>
      <c r="BQ219" s="236"/>
      <c r="BR219" s="236"/>
      <c r="BS219" s="236"/>
      <c r="BT219" s="236"/>
      <c r="BU219" s="236"/>
      <c r="BV219" s="236"/>
      <c r="BW219" s="251"/>
      <c r="BX219" s="251"/>
      <c r="BY219" s="252"/>
      <c r="BZ219" s="236"/>
      <c r="CA219" s="236"/>
      <c r="CB219" s="236"/>
      <c r="CC219" s="236"/>
      <c r="CD219" s="236"/>
      <c r="CE219" s="251"/>
      <c r="CF219" s="251"/>
      <c r="CG219" s="236"/>
      <c r="CH219" s="236"/>
      <c r="CN219" s="236"/>
      <c r="CO219" s="236"/>
      <c r="CP219" s="236"/>
      <c r="CQ219" s="251"/>
      <c r="CR219" s="251"/>
      <c r="CS219" s="251"/>
      <c r="CT219" s="251"/>
      <c r="CU219" s="251"/>
      <c r="CV219" s="251"/>
      <c r="CW219" s="253"/>
      <c r="CX219" s="253"/>
      <c r="CY219" s="251"/>
      <c r="CZ219" s="251"/>
      <c r="DA219" s="248"/>
      <c r="DB219" s="236"/>
      <c r="DC219" s="236"/>
      <c r="DD219" s="236"/>
      <c r="DE219" s="236"/>
      <c r="DF219" s="236"/>
      <c r="DG219" s="251"/>
      <c r="DH219" s="251"/>
      <c r="DI219" s="236"/>
      <c r="DJ219" s="236"/>
      <c r="DK219" s="251"/>
      <c r="DL219" s="251"/>
      <c r="EI219" s="400"/>
      <c r="JX219" s="251"/>
      <c r="JY219" s="251"/>
      <c r="JZ219" s="251"/>
      <c r="KA219" s="251"/>
      <c r="KB219" s="252"/>
      <c r="KC219" s="252"/>
      <c r="KD219" s="236"/>
      <c r="KE219" s="236"/>
      <c r="KF219" s="236"/>
      <c r="KG219" s="236"/>
    </row>
    <row r="220" spans="2:293">
      <c r="B220" s="235"/>
      <c r="C220" s="236"/>
      <c r="D220" s="521"/>
      <c r="E220" s="236"/>
      <c r="F220" s="242"/>
      <c r="G220" s="238"/>
      <c r="H220" s="238"/>
      <c r="I220" s="238"/>
      <c r="J220" s="238"/>
      <c r="K220" s="242"/>
      <c r="L220" s="238"/>
      <c r="M220" s="238"/>
      <c r="N220" s="238"/>
      <c r="O220" s="238"/>
      <c r="P220" s="238"/>
      <c r="Q220" s="238"/>
      <c r="R220" s="238"/>
      <c r="S220" s="238"/>
      <c r="T220" s="238"/>
      <c r="U220" s="238"/>
      <c r="V220" s="238"/>
      <c r="W220" s="238"/>
      <c r="X220" s="238"/>
      <c r="Y220" s="248"/>
      <c r="Z220" s="246"/>
      <c r="AA220" s="236"/>
      <c r="AB220" s="236"/>
      <c r="AC220" s="236"/>
      <c r="AD220" s="236"/>
      <c r="AE220" s="236"/>
      <c r="AF220" s="248"/>
      <c r="AG220" s="246"/>
      <c r="AH220" s="236"/>
      <c r="AI220" s="236"/>
      <c r="AJ220" s="236"/>
      <c r="AK220" s="236"/>
      <c r="AL220" s="236"/>
      <c r="AM220" s="248"/>
      <c r="AN220" s="236"/>
      <c r="AO220" s="236"/>
      <c r="AP220" s="236"/>
      <c r="AQ220" s="236"/>
      <c r="AR220" s="236"/>
      <c r="AS220" s="236"/>
      <c r="AT220" s="236"/>
      <c r="AU220" s="236"/>
      <c r="AV220" s="236"/>
      <c r="AW220" s="236"/>
      <c r="AX220" s="236"/>
      <c r="AY220" s="236"/>
      <c r="AZ220" s="236"/>
      <c r="BA220" s="236"/>
      <c r="BB220" s="236"/>
      <c r="BC220" s="236"/>
      <c r="BD220" s="236"/>
      <c r="BE220" s="236"/>
      <c r="BF220" s="236"/>
      <c r="BG220" s="236"/>
      <c r="BH220" s="248"/>
      <c r="BI220" s="236"/>
      <c r="BJ220" s="236"/>
      <c r="BK220" s="236"/>
      <c r="BL220" s="236"/>
      <c r="BM220" s="248"/>
      <c r="BN220" s="236"/>
      <c r="BO220" s="236"/>
      <c r="BP220" s="236"/>
      <c r="BQ220" s="236"/>
      <c r="BR220" s="236"/>
      <c r="BS220" s="236"/>
      <c r="BT220" s="236"/>
      <c r="BU220" s="236"/>
      <c r="BV220" s="236"/>
      <c r="BW220" s="251"/>
      <c r="BX220" s="251"/>
      <c r="BY220" s="252"/>
      <c r="BZ220" s="236"/>
      <c r="CA220" s="236"/>
      <c r="CB220" s="236"/>
      <c r="CC220" s="236"/>
      <c r="CD220" s="236"/>
      <c r="CE220" s="251"/>
      <c r="CF220" s="251"/>
      <c r="CG220" s="236"/>
      <c r="CH220" s="236"/>
      <c r="CN220" s="236"/>
      <c r="CO220" s="236"/>
      <c r="CP220" s="236"/>
      <c r="CQ220" s="251"/>
      <c r="CR220" s="251"/>
      <c r="CS220" s="251"/>
      <c r="CT220" s="251"/>
      <c r="CU220" s="251"/>
      <c r="CV220" s="251"/>
      <c r="CW220" s="253"/>
      <c r="CX220" s="253"/>
      <c r="CY220" s="251"/>
      <c r="CZ220" s="251"/>
      <c r="DA220" s="248"/>
      <c r="DB220" s="236"/>
      <c r="DC220" s="236"/>
      <c r="DD220" s="236"/>
      <c r="DE220" s="236"/>
      <c r="DF220" s="236"/>
      <c r="DG220" s="251"/>
      <c r="DH220" s="251"/>
      <c r="DI220" s="236"/>
      <c r="DJ220" s="236"/>
      <c r="DK220" s="251"/>
      <c r="DL220" s="251"/>
      <c r="EI220" s="400"/>
      <c r="JX220" s="217"/>
      <c r="JY220" s="217"/>
      <c r="JZ220" s="217"/>
      <c r="KA220" s="217"/>
    </row>
    <row r="221" spans="2:293">
      <c r="B221" s="235"/>
      <c r="C221" s="236"/>
      <c r="D221" s="521"/>
      <c r="E221" s="236"/>
      <c r="F221" s="242"/>
      <c r="G221" s="238"/>
      <c r="H221" s="238"/>
      <c r="I221" s="238"/>
      <c r="J221" s="238"/>
      <c r="K221" s="242"/>
      <c r="L221" s="238"/>
      <c r="M221" s="238"/>
      <c r="N221" s="238"/>
      <c r="O221" s="238"/>
      <c r="P221" s="238"/>
      <c r="Q221" s="238"/>
      <c r="R221" s="238"/>
      <c r="S221" s="238"/>
      <c r="T221" s="238"/>
      <c r="U221" s="238"/>
      <c r="V221" s="238"/>
      <c r="W221" s="238"/>
      <c r="X221" s="238"/>
      <c r="Y221" s="248"/>
      <c r="Z221" s="246"/>
      <c r="AA221" s="236"/>
      <c r="AB221" s="236"/>
      <c r="AC221" s="236"/>
      <c r="AD221" s="236"/>
      <c r="AE221" s="236"/>
      <c r="AF221" s="248"/>
      <c r="AG221" s="246"/>
      <c r="AH221" s="236"/>
      <c r="AI221" s="236"/>
      <c r="AJ221" s="236"/>
      <c r="AK221" s="236"/>
      <c r="AL221" s="236"/>
      <c r="AM221" s="248"/>
      <c r="AN221" s="236"/>
      <c r="AO221" s="236"/>
      <c r="AP221" s="236"/>
      <c r="AQ221" s="236"/>
      <c r="AR221" s="236"/>
      <c r="AS221" s="236"/>
      <c r="AT221" s="236"/>
      <c r="AU221" s="236"/>
      <c r="AV221" s="236"/>
      <c r="AW221" s="236"/>
      <c r="AX221" s="236"/>
      <c r="AY221" s="236"/>
      <c r="AZ221" s="236"/>
      <c r="BA221" s="236"/>
      <c r="BB221" s="236"/>
      <c r="BC221" s="236"/>
      <c r="BD221" s="236"/>
      <c r="BE221" s="236"/>
      <c r="BF221" s="236"/>
      <c r="BG221" s="236"/>
      <c r="BH221" s="248"/>
      <c r="BI221" s="236"/>
      <c r="BJ221" s="236"/>
      <c r="BK221" s="236"/>
      <c r="BL221" s="236"/>
      <c r="BM221" s="248"/>
      <c r="BN221" s="236"/>
      <c r="BO221" s="236"/>
      <c r="BP221" s="236"/>
      <c r="BQ221" s="236"/>
      <c r="BR221" s="236"/>
      <c r="BS221" s="236"/>
      <c r="BT221" s="236"/>
      <c r="BU221" s="236"/>
      <c r="BV221" s="236"/>
      <c r="BW221" s="251"/>
      <c r="BX221" s="251"/>
      <c r="BY221" s="252"/>
      <c r="BZ221" s="236"/>
      <c r="CA221" s="236"/>
      <c r="CB221" s="236"/>
      <c r="CC221" s="236"/>
      <c r="CD221" s="236"/>
      <c r="CE221" s="251"/>
      <c r="CF221" s="251"/>
      <c r="CG221" s="236"/>
      <c r="CH221" s="236"/>
      <c r="CN221" s="236"/>
      <c r="CO221" s="236"/>
      <c r="CP221" s="236"/>
      <c r="CQ221" s="251"/>
      <c r="CR221" s="251"/>
      <c r="CS221" s="251"/>
      <c r="CT221" s="251"/>
      <c r="CU221" s="251"/>
      <c r="CV221" s="251"/>
      <c r="CW221" s="253"/>
      <c r="CX221" s="253"/>
      <c r="CY221" s="251"/>
      <c r="CZ221" s="251"/>
      <c r="DA221" s="248"/>
      <c r="DB221" s="236"/>
      <c r="DC221" s="236"/>
      <c r="DD221" s="236"/>
      <c r="DE221" s="236"/>
      <c r="DF221" s="236"/>
      <c r="DG221" s="251"/>
      <c r="DH221" s="251"/>
      <c r="DI221" s="236"/>
      <c r="DJ221" s="236"/>
      <c r="DK221" s="251"/>
      <c r="DL221" s="251"/>
      <c r="EI221" s="400"/>
    </row>
    <row r="222" spans="2:293">
      <c r="B222" s="235"/>
      <c r="C222" s="236"/>
      <c r="D222" s="521"/>
      <c r="E222" s="236"/>
      <c r="F222" s="242"/>
      <c r="G222" s="238"/>
      <c r="H222" s="238"/>
      <c r="I222" s="238"/>
      <c r="J222" s="238"/>
      <c r="K222" s="242"/>
      <c r="L222" s="238"/>
      <c r="O222" s="238"/>
      <c r="P222" s="238"/>
      <c r="Q222" s="238"/>
      <c r="R222" s="238"/>
      <c r="S222" s="238"/>
      <c r="T222" s="238"/>
      <c r="U222" s="238"/>
      <c r="V222" s="238"/>
      <c r="W222" s="238"/>
      <c r="X222" s="238"/>
      <c r="Y222" s="248"/>
      <c r="Z222" s="246"/>
      <c r="AA222" s="236"/>
      <c r="AB222" s="236"/>
      <c r="AC222" s="236"/>
      <c r="AD222" s="236"/>
      <c r="AE222" s="236"/>
      <c r="AF222" s="248"/>
      <c r="AG222" s="246"/>
      <c r="AH222" s="236"/>
      <c r="AI222" s="236"/>
      <c r="AJ222" s="236"/>
      <c r="AK222" s="236"/>
      <c r="AL222" s="236"/>
      <c r="AM222" s="257"/>
      <c r="AN222" s="236"/>
      <c r="AO222" s="236"/>
      <c r="AP222" s="236"/>
      <c r="AQ222" s="236"/>
      <c r="AR222" s="236"/>
      <c r="AS222" s="236"/>
      <c r="AT222" s="236"/>
      <c r="AU222" s="236"/>
      <c r="AV222" s="236"/>
      <c r="AW222" s="236"/>
      <c r="AX222" s="236"/>
      <c r="AY222" s="236"/>
      <c r="AZ222" s="236"/>
      <c r="BA222" s="236"/>
      <c r="BB222" s="236"/>
      <c r="BC222" s="236"/>
      <c r="BD222" s="236"/>
      <c r="BE222" s="236"/>
      <c r="BF222" s="236"/>
      <c r="BG222" s="236"/>
      <c r="BH222" s="248"/>
      <c r="BI222" s="236"/>
      <c r="BJ222" s="236"/>
      <c r="BK222" s="236"/>
      <c r="BL222" s="236"/>
      <c r="BM222" s="248"/>
      <c r="BN222" s="236"/>
      <c r="BO222" s="236"/>
      <c r="BP222" s="236"/>
      <c r="BQ222" s="236"/>
      <c r="BR222" s="236"/>
      <c r="BS222" s="236"/>
      <c r="BT222" s="236"/>
      <c r="BU222" s="236"/>
      <c r="BV222" s="236"/>
      <c r="BW222" s="251"/>
      <c r="BX222" s="251"/>
      <c r="BY222" s="252"/>
      <c r="BZ222" s="236"/>
      <c r="CA222" s="236"/>
      <c r="CB222" s="236"/>
      <c r="CC222" s="236"/>
      <c r="CD222" s="236"/>
      <c r="CE222" s="251"/>
      <c r="CF222" s="251"/>
      <c r="CG222" s="236"/>
      <c r="CH222" s="236"/>
      <c r="CN222" s="236"/>
      <c r="CO222" s="236"/>
      <c r="CP222" s="236"/>
      <c r="CQ222" s="251"/>
      <c r="CR222" s="251"/>
      <c r="CS222" s="251"/>
      <c r="CT222" s="251"/>
      <c r="CU222" s="251"/>
      <c r="CV222" s="251"/>
      <c r="CW222" s="253"/>
      <c r="CX222" s="253"/>
      <c r="CY222" s="251"/>
      <c r="CZ222" s="251"/>
      <c r="DA222" s="248"/>
      <c r="DB222" s="236"/>
      <c r="DC222" s="236"/>
      <c r="DD222" s="236"/>
      <c r="DE222" s="236"/>
      <c r="DF222" s="236"/>
      <c r="DG222" s="251"/>
      <c r="DH222" s="251"/>
      <c r="DI222" s="236"/>
      <c r="DJ222" s="236"/>
      <c r="DK222" s="251"/>
      <c r="DL222" s="251"/>
      <c r="EI222" s="400"/>
    </row>
    <row r="223" spans="2:293">
      <c r="B223" s="235"/>
      <c r="C223" s="236"/>
      <c r="D223" s="521"/>
      <c r="E223" s="236"/>
      <c r="F223" s="156"/>
      <c r="K223" s="156"/>
      <c r="Y223" s="257"/>
      <c r="Z223" s="246"/>
      <c r="AF223" s="257"/>
      <c r="AG223" s="246"/>
      <c r="BM223" s="257"/>
      <c r="BN223" s="216"/>
      <c r="BO223" s="216"/>
      <c r="BP223" s="216"/>
      <c r="BQ223" s="216"/>
      <c r="BR223" s="216"/>
      <c r="BS223" s="216"/>
      <c r="BT223" s="216"/>
      <c r="BU223" s="216"/>
      <c r="BV223" s="216"/>
      <c r="BW223" s="217"/>
      <c r="BX223" s="217"/>
      <c r="BZ223" s="216"/>
      <c r="CA223" s="216"/>
      <c r="CB223" s="216"/>
      <c r="CC223" s="216"/>
      <c r="CD223" s="216"/>
      <c r="CE223" s="217"/>
      <c r="CF223" s="217"/>
      <c r="CG223" s="216"/>
      <c r="CH223" s="216"/>
      <c r="CQ223" s="217"/>
      <c r="CR223" s="217"/>
      <c r="CS223" s="217"/>
      <c r="CT223" s="217"/>
      <c r="CU223" s="217"/>
      <c r="CV223" s="217"/>
      <c r="CY223" s="217"/>
      <c r="CZ223" s="217"/>
      <c r="EI223" s="400"/>
    </row>
    <row r="224" spans="2:293">
      <c r="B224" s="235"/>
      <c r="C224" s="236"/>
      <c r="D224" s="521"/>
      <c r="E224" s="236"/>
      <c r="F224" s="156"/>
      <c r="K224" s="156"/>
      <c r="Z224" s="246"/>
      <c r="BN224" s="216"/>
      <c r="BO224" s="216"/>
      <c r="BP224" s="216"/>
      <c r="BQ224" s="216"/>
      <c r="BR224" s="216"/>
      <c r="BS224" s="216"/>
      <c r="BT224" s="216"/>
      <c r="BW224" s="217"/>
      <c r="BX224" s="217"/>
    </row>
    <row r="225" spans="2:72">
      <c r="B225" s="235"/>
      <c r="C225" s="236"/>
      <c r="D225" s="521"/>
      <c r="E225" s="236"/>
      <c r="F225" s="156"/>
      <c r="K225" s="156"/>
      <c r="Z225" s="246"/>
      <c r="BN225" s="216"/>
      <c r="BO225" s="216"/>
      <c r="BP225" s="216"/>
      <c r="BQ225" s="216"/>
      <c r="BR225" s="216"/>
      <c r="BS225" s="216"/>
      <c r="BT225" s="216"/>
    </row>
    <row r="226" spans="2:72">
      <c r="B226" s="235"/>
      <c r="C226" s="236"/>
      <c r="D226" s="521"/>
      <c r="E226" s="236"/>
      <c r="F226" s="156"/>
      <c r="K226" s="156"/>
      <c r="Z226" s="246"/>
      <c r="BN226" s="216"/>
      <c r="BO226" s="216"/>
      <c r="BP226" s="216"/>
      <c r="BQ226" s="216"/>
      <c r="BR226" s="216"/>
      <c r="BS226" s="216"/>
      <c r="BT226" s="216"/>
    </row>
    <row r="227" spans="2:72">
      <c r="B227" s="235"/>
      <c r="C227" s="236"/>
      <c r="D227" s="521"/>
      <c r="E227" s="236"/>
      <c r="F227" s="156"/>
      <c r="K227" s="156"/>
      <c r="Z227" s="246"/>
      <c r="BN227" s="216"/>
      <c r="BO227" s="216"/>
      <c r="BP227" s="216"/>
      <c r="BQ227" s="216"/>
      <c r="BR227" s="216"/>
      <c r="BS227" s="216"/>
      <c r="BT227" s="216"/>
    </row>
    <row r="228" spans="2:72">
      <c r="B228" s="235"/>
      <c r="C228" s="236"/>
      <c r="D228" s="521"/>
      <c r="E228" s="236"/>
      <c r="F228" s="156"/>
      <c r="K228" s="156"/>
      <c r="Z228" s="246"/>
      <c r="BN228" s="216"/>
      <c r="BO228" s="216"/>
      <c r="BP228" s="216"/>
      <c r="BQ228" s="216"/>
      <c r="BR228" s="216"/>
      <c r="BS228" s="216"/>
      <c r="BT228" s="216"/>
    </row>
    <row r="229" spans="2:72">
      <c r="B229" s="235"/>
      <c r="C229" s="236"/>
      <c r="D229" s="521"/>
      <c r="E229" s="236"/>
      <c r="F229" s="156"/>
      <c r="K229" s="156"/>
      <c r="Z229" s="246"/>
      <c r="BN229" s="216"/>
      <c r="BO229" s="216"/>
      <c r="BP229" s="216"/>
      <c r="BQ229" s="216"/>
      <c r="BR229" s="216"/>
      <c r="BS229" s="216"/>
      <c r="BT229" s="216"/>
    </row>
    <row r="230" spans="2:72">
      <c r="B230" s="235"/>
      <c r="C230" s="236"/>
      <c r="D230" s="521"/>
      <c r="E230" s="236"/>
      <c r="F230" s="156"/>
      <c r="K230" s="156"/>
      <c r="Z230" s="246"/>
      <c r="BN230" s="216"/>
      <c r="BO230" s="216"/>
      <c r="BP230" s="216"/>
      <c r="BQ230" s="216"/>
      <c r="BR230" s="216"/>
      <c r="BS230" s="216"/>
      <c r="BT230" s="216"/>
    </row>
    <row r="231" spans="2:72">
      <c r="B231" s="235"/>
      <c r="C231" s="236"/>
      <c r="D231" s="521"/>
      <c r="E231" s="236"/>
      <c r="F231" s="156"/>
      <c r="K231" s="156"/>
      <c r="Z231" s="246"/>
      <c r="BN231" s="216"/>
      <c r="BO231" s="216"/>
      <c r="BP231" s="216"/>
      <c r="BQ231" s="216"/>
      <c r="BR231" s="216"/>
      <c r="BS231" s="216"/>
      <c r="BT231" s="216"/>
    </row>
    <row r="232" spans="2:72">
      <c r="B232" s="235"/>
      <c r="C232" s="236"/>
      <c r="D232" s="521"/>
      <c r="E232" s="236"/>
      <c r="F232" s="156"/>
      <c r="K232" s="156"/>
      <c r="Z232" s="246"/>
      <c r="BN232" s="216"/>
      <c r="BO232" s="216"/>
      <c r="BP232" s="216"/>
      <c r="BQ232" s="216"/>
      <c r="BR232" s="216"/>
      <c r="BS232" s="216"/>
      <c r="BT232" s="216"/>
    </row>
    <row r="233" spans="2:72">
      <c r="B233" s="235"/>
      <c r="C233" s="236"/>
      <c r="D233" s="521"/>
      <c r="E233" s="236"/>
      <c r="F233" s="156"/>
      <c r="K233" s="156"/>
      <c r="Z233" s="246"/>
      <c r="BN233" s="216"/>
      <c r="BO233" s="216"/>
      <c r="BP233" s="216"/>
      <c r="BQ233" s="216"/>
      <c r="BR233" s="216"/>
      <c r="BS233" s="216"/>
      <c r="BT233" s="216"/>
    </row>
    <row r="234" spans="2:72">
      <c r="B234" s="235"/>
      <c r="C234" s="236"/>
      <c r="D234" s="521"/>
      <c r="E234" s="236"/>
      <c r="F234" s="156"/>
      <c r="K234" s="156"/>
      <c r="Z234" s="246"/>
      <c r="BN234" s="216"/>
      <c r="BO234" s="216"/>
      <c r="BP234" s="216"/>
      <c r="BQ234" s="216"/>
      <c r="BR234" s="216"/>
      <c r="BS234" s="216"/>
      <c r="BT234" s="216"/>
    </row>
    <row r="235" spans="2:72">
      <c r="B235" s="235"/>
      <c r="C235" s="236"/>
      <c r="D235" s="521"/>
      <c r="E235" s="236"/>
      <c r="F235" s="156"/>
      <c r="K235" s="156"/>
      <c r="Z235" s="246"/>
      <c r="BN235" s="216"/>
      <c r="BO235" s="216"/>
      <c r="BP235" s="216"/>
      <c r="BQ235" s="216"/>
      <c r="BR235" s="216"/>
      <c r="BS235" s="216"/>
      <c r="BT235" s="216"/>
    </row>
    <row r="236" spans="2:72">
      <c r="B236" s="235"/>
      <c r="C236" s="236"/>
      <c r="D236" s="521"/>
      <c r="E236" s="236"/>
      <c r="F236" s="156"/>
      <c r="K236" s="156"/>
      <c r="Z236" s="246"/>
      <c r="BN236" s="216"/>
      <c r="BO236" s="216"/>
      <c r="BP236" s="216"/>
      <c r="BQ236" s="216"/>
      <c r="BR236" s="216"/>
      <c r="BS236" s="216"/>
      <c r="BT236" s="216"/>
    </row>
    <row r="237" spans="2:72">
      <c r="B237" s="235"/>
      <c r="C237" s="236"/>
      <c r="D237" s="521"/>
      <c r="E237" s="236"/>
      <c r="F237" s="156"/>
      <c r="K237" s="156"/>
      <c r="Z237" s="246"/>
      <c r="BN237" s="216"/>
      <c r="BO237" s="216"/>
      <c r="BP237" s="216"/>
      <c r="BQ237" s="216"/>
      <c r="BR237" s="216"/>
      <c r="BS237" s="216"/>
      <c r="BT237" s="216"/>
    </row>
    <row r="238" spans="2:72">
      <c r="B238" s="235"/>
      <c r="C238" s="236"/>
      <c r="D238" s="521"/>
      <c r="E238" s="236"/>
      <c r="F238" s="156"/>
      <c r="K238" s="156"/>
      <c r="Z238" s="246"/>
      <c r="BN238" s="216"/>
      <c r="BO238" s="216"/>
      <c r="BP238" s="216"/>
      <c r="BQ238" s="216"/>
      <c r="BR238" s="216"/>
      <c r="BS238" s="216"/>
      <c r="BT238" s="216"/>
    </row>
    <row r="239" spans="2:72">
      <c r="B239" s="235"/>
      <c r="C239" s="236"/>
      <c r="D239" s="521"/>
      <c r="E239" s="236"/>
      <c r="F239" s="156"/>
      <c r="K239" s="156"/>
      <c r="Z239" s="246"/>
      <c r="BN239" s="216"/>
      <c r="BO239" s="216"/>
      <c r="BP239" s="216"/>
      <c r="BQ239" s="216"/>
      <c r="BR239" s="216"/>
      <c r="BS239" s="216"/>
      <c r="BT239" s="216"/>
    </row>
    <row r="240" spans="2:72">
      <c r="B240" s="235"/>
      <c r="C240" s="236"/>
      <c r="D240" s="521"/>
      <c r="E240" s="236"/>
      <c r="F240" s="156"/>
      <c r="K240" s="156"/>
      <c r="Z240" s="246"/>
      <c r="BN240" s="216"/>
      <c r="BO240" s="216"/>
      <c r="BP240" s="216"/>
      <c r="BQ240" s="216"/>
      <c r="BR240" s="216"/>
      <c r="BS240" s="216"/>
      <c r="BT240" s="216"/>
    </row>
    <row r="241" spans="2:72">
      <c r="B241" s="235"/>
      <c r="C241" s="236"/>
      <c r="D241" s="521"/>
      <c r="E241" s="236"/>
      <c r="F241" s="156"/>
      <c r="K241" s="156"/>
      <c r="Z241" s="246"/>
      <c r="BN241" s="216"/>
      <c r="BO241" s="216"/>
      <c r="BP241" s="216"/>
      <c r="BQ241" s="216"/>
      <c r="BR241" s="216"/>
      <c r="BS241" s="216"/>
      <c r="BT241" s="216"/>
    </row>
    <row r="242" spans="2:72">
      <c r="B242" s="235"/>
      <c r="C242" s="236"/>
      <c r="D242" s="521"/>
      <c r="E242" s="236"/>
      <c r="F242" s="156"/>
      <c r="K242" s="156"/>
      <c r="Z242" s="246"/>
      <c r="BN242" s="216"/>
      <c r="BO242" s="216"/>
      <c r="BP242" s="216"/>
      <c r="BQ242" s="216"/>
      <c r="BR242" s="216"/>
      <c r="BS242" s="216"/>
      <c r="BT242" s="216"/>
    </row>
    <row r="243" spans="2:72">
      <c r="B243" s="235"/>
      <c r="C243" s="236"/>
      <c r="D243" s="521"/>
      <c r="E243" s="236"/>
      <c r="F243" s="156"/>
      <c r="K243" s="156"/>
      <c r="Z243" s="246"/>
      <c r="BN243" s="216"/>
      <c r="BO243" s="216"/>
      <c r="BP243" s="216"/>
      <c r="BQ243" s="216"/>
      <c r="BR243" s="216"/>
      <c r="BS243" s="216"/>
      <c r="BT243" s="216"/>
    </row>
    <row r="244" spans="2:72">
      <c r="B244" s="235"/>
      <c r="C244" s="236"/>
      <c r="D244" s="521"/>
      <c r="E244" s="236"/>
      <c r="F244" s="156"/>
      <c r="K244" s="156"/>
      <c r="Z244" s="246"/>
      <c r="BN244" s="216"/>
      <c r="BO244" s="216"/>
      <c r="BP244" s="216"/>
      <c r="BQ244" s="216"/>
      <c r="BR244" s="216"/>
      <c r="BS244" s="216"/>
      <c r="BT244" s="216"/>
    </row>
    <row r="245" spans="2:72">
      <c r="B245" s="235"/>
      <c r="C245" s="236"/>
      <c r="D245" s="521"/>
      <c r="E245" s="236"/>
      <c r="F245" s="156"/>
      <c r="K245" s="156"/>
      <c r="Z245" s="246"/>
      <c r="BN245" s="216"/>
      <c r="BO245" s="216"/>
      <c r="BP245" s="216"/>
      <c r="BQ245" s="216"/>
      <c r="BR245" s="216"/>
      <c r="BS245" s="216"/>
      <c r="BT245" s="216"/>
    </row>
    <row r="246" spans="2:72">
      <c r="B246" s="235"/>
      <c r="C246" s="236"/>
      <c r="D246" s="521"/>
      <c r="E246" s="236"/>
      <c r="F246" s="156"/>
      <c r="K246" s="156"/>
      <c r="Z246" s="246"/>
      <c r="BN246" s="216"/>
      <c r="BO246" s="216"/>
      <c r="BP246" s="216"/>
      <c r="BQ246" s="216"/>
      <c r="BR246" s="216"/>
      <c r="BS246" s="216"/>
      <c r="BT246" s="216"/>
    </row>
    <row r="247" spans="2:72">
      <c r="B247" s="235"/>
      <c r="C247" s="236"/>
      <c r="D247" s="521"/>
      <c r="E247" s="236"/>
      <c r="F247" s="156"/>
      <c r="K247" s="156"/>
      <c r="Z247" s="246"/>
      <c r="BN247" s="216"/>
      <c r="BO247" s="216"/>
      <c r="BP247" s="216"/>
      <c r="BQ247" s="216"/>
      <c r="BR247" s="216"/>
      <c r="BS247" s="216"/>
      <c r="BT247" s="216"/>
    </row>
    <row r="248" spans="2:72">
      <c r="B248" s="235"/>
      <c r="C248" s="236"/>
      <c r="D248" s="521"/>
      <c r="E248" s="236"/>
      <c r="F248" s="156"/>
      <c r="K248" s="156"/>
      <c r="Z248" s="246"/>
      <c r="BN248" s="216"/>
      <c r="BO248" s="216"/>
      <c r="BP248" s="216"/>
      <c r="BQ248" s="216"/>
      <c r="BR248" s="216"/>
      <c r="BS248" s="216"/>
      <c r="BT248" s="216"/>
    </row>
    <row r="249" spans="2:72">
      <c r="B249" s="235"/>
      <c r="C249" s="236"/>
      <c r="D249" s="521"/>
      <c r="E249" s="236"/>
      <c r="F249" s="156"/>
      <c r="K249" s="156"/>
      <c r="Z249" s="246"/>
      <c r="BN249" s="216"/>
      <c r="BO249" s="216"/>
      <c r="BP249" s="216"/>
      <c r="BQ249" s="216"/>
      <c r="BR249" s="216"/>
      <c r="BS249" s="216"/>
      <c r="BT249" s="216"/>
    </row>
    <row r="250" spans="2:72">
      <c r="B250" s="235"/>
      <c r="C250" s="236"/>
      <c r="D250" s="521"/>
      <c r="E250" s="236"/>
      <c r="F250" s="156"/>
      <c r="K250" s="156"/>
      <c r="Z250" s="246"/>
      <c r="BN250" s="216"/>
      <c r="BO250" s="216"/>
      <c r="BP250" s="216"/>
      <c r="BQ250" s="216"/>
      <c r="BR250" s="216"/>
      <c r="BS250" s="216"/>
      <c r="BT250" s="216"/>
    </row>
    <row r="251" spans="2:72">
      <c r="B251" s="235"/>
      <c r="C251" s="236"/>
      <c r="D251" s="521"/>
      <c r="E251" s="236"/>
      <c r="F251" s="156"/>
      <c r="K251" s="156"/>
      <c r="Z251" s="246"/>
      <c r="BN251" s="216"/>
      <c r="BO251" s="216"/>
      <c r="BP251" s="216"/>
      <c r="BQ251" s="216"/>
      <c r="BR251" s="216"/>
      <c r="BS251" s="216"/>
      <c r="BT251" s="216"/>
    </row>
    <row r="252" spans="2:72">
      <c r="B252" s="235"/>
      <c r="C252" s="236"/>
      <c r="D252" s="521"/>
      <c r="E252" s="236"/>
      <c r="F252" s="156"/>
      <c r="K252" s="156"/>
      <c r="Z252" s="246"/>
      <c r="BN252" s="216"/>
      <c r="BO252" s="216"/>
      <c r="BP252" s="216"/>
      <c r="BQ252" s="216"/>
      <c r="BR252" s="216"/>
      <c r="BS252" s="216"/>
      <c r="BT252" s="216"/>
    </row>
    <row r="253" spans="2:72">
      <c r="B253" s="235"/>
      <c r="C253" s="236"/>
      <c r="D253" s="521"/>
      <c r="E253" s="236"/>
      <c r="F253" s="156"/>
      <c r="K253" s="156"/>
      <c r="Z253" s="246"/>
      <c r="BN253" s="216"/>
      <c r="BO253" s="216"/>
      <c r="BP253" s="216"/>
      <c r="BQ253" s="216"/>
      <c r="BR253" s="216"/>
      <c r="BS253" s="216"/>
      <c r="BT253" s="216"/>
    </row>
    <row r="254" spans="2:72">
      <c r="B254" s="235"/>
      <c r="C254" s="236"/>
      <c r="D254" s="521"/>
      <c r="E254" s="236"/>
      <c r="F254" s="156"/>
      <c r="K254" s="156"/>
      <c r="Z254" s="246"/>
      <c r="BN254" s="216"/>
      <c r="BO254" s="216"/>
      <c r="BP254" s="216"/>
      <c r="BQ254" s="216"/>
      <c r="BR254" s="216"/>
      <c r="BS254" s="216"/>
      <c r="BT254" s="216"/>
    </row>
    <row r="255" spans="2:72">
      <c r="B255" s="235"/>
      <c r="C255" s="236"/>
      <c r="D255" s="521"/>
      <c r="E255" s="236"/>
      <c r="F255" s="156"/>
      <c r="K255" s="156"/>
      <c r="Z255" s="246"/>
      <c r="BN255" s="216"/>
      <c r="BO255" s="216"/>
      <c r="BP255" s="216"/>
      <c r="BQ255" s="216"/>
      <c r="BR255" s="216"/>
      <c r="BS255" s="216"/>
      <c r="BT255" s="216"/>
    </row>
    <row r="256" spans="2:72">
      <c r="B256" s="235"/>
      <c r="C256" s="236"/>
      <c r="D256" s="521"/>
      <c r="E256" s="236"/>
      <c r="F256" s="156"/>
      <c r="K256" s="156"/>
      <c r="Z256" s="246"/>
      <c r="BN256" s="216"/>
      <c r="BO256" s="216"/>
      <c r="BP256" s="216"/>
      <c r="BQ256" s="216"/>
      <c r="BR256" s="216"/>
      <c r="BS256" s="216"/>
      <c r="BT256" s="216"/>
    </row>
    <row r="257" spans="2:72">
      <c r="B257" s="235"/>
      <c r="C257" s="236"/>
      <c r="D257" s="237"/>
      <c r="E257" s="236"/>
      <c r="F257" s="156"/>
      <c r="K257" s="156"/>
      <c r="Z257" s="246"/>
      <c r="BN257" s="216"/>
      <c r="BO257" s="216"/>
      <c r="BP257" s="216"/>
      <c r="BQ257" s="216"/>
      <c r="BR257" s="216"/>
      <c r="BS257" s="216"/>
      <c r="BT257" s="216"/>
    </row>
    <row r="258" spans="2:72">
      <c r="B258" s="235"/>
      <c r="C258" s="236"/>
      <c r="D258" s="237"/>
      <c r="E258" s="236"/>
      <c r="F258" s="156"/>
      <c r="K258" s="156"/>
      <c r="Z258" s="246"/>
      <c r="BN258" s="216"/>
      <c r="BO258" s="216"/>
      <c r="BP258" s="216"/>
      <c r="BQ258" s="216"/>
      <c r="BR258" s="216"/>
      <c r="BS258" s="216"/>
      <c r="BT258" s="216"/>
    </row>
    <row r="259" spans="2:72">
      <c r="B259" s="235"/>
      <c r="C259" s="236"/>
      <c r="D259" s="237"/>
      <c r="E259" s="236"/>
      <c r="F259" s="156"/>
      <c r="K259" s="156"/>
      <c r="Z259" s="246"/>
      <c r="BN259" s="216"/>
      <c r="BO259" s="216"/>
      <c r="BP259" s="216"/>
      <c r="BQ259" s="216"/>
      <c r="BR259" s="216"/>
      <c r="BS259" s="216"/>
      <c r="BT259" s="216"/>
    </row>
    <row r="260" spans="2:72">
      <c r="B260" s="235"/>
      <c r="C260" s="236"/>
      <c r="D260" s="237"/>
      <c r="E260" s="236"/>
      <c r="F260" s="156"/>
      <c r="K260" s="156"/>
      <c r="Z260" s="246"/>
      <c r="BN260" s="216"/>
      <c r="BO260" s="216"/>
      <c r="BP260" s="216"/>
      <c r="BQ260" s="216"/>
      <c r="BR260" s="216"/>
      <c r="BS260" s="216"/>
      <c r="BT260" s="216"/>
    </row>
    <row r="261" spans="2:72">
      <c r="B261" s="235"/>
      <c r="C261" s="236"/>
      <c r="D261" s="237"/>
      <c r="E261" s="236"/>
      <c r="F261" s="156"/>
      <c r="K261" s="156"/>
      <c r="Z261" s="246"/>
      <c r="BN261" s="216"/>
      <c r="BO261" s="216"/>
      <c r="BP261" s="216"/>
      <c r="BQ261" s="216"/>
      <c r="BR261" s="216"/>
      <c r="BS261" s="216"/>
      <c r="BT261" s="216"/>
    </row>
    <row r="262" spans="2:72">
      <c r="B262" s="235"/>
      <c r="C262" s="236"/>
      <c r="D262" s="237"/>
      <c r="E262" s="236"/>
      <c r="F262" s="156"/>
      <c r="K262" s="156"/>
      <c r="Z262" s="246"/>
      <c r="BN262" s="216"/>
      <c r="BO262" s="216"/>
      <c r="BP262" s="216"/>
      <c r="BQ262" s="216"/>
      <c r="BR262" s="216"/>
      <c r="BS262" s="216"/>
      <c r="BT262" s="216"/>
    </row>
    <row r="263" spans="2:72">
      <c r="B263" s="235"/>
      <c r="C263" s="236"/>
      <c r="D263" s="237"/>
      <c r="E263" s="236"/>
      <c r="F263" s="156"/>
      <c r="K263" s="156"/>
      <c r="Z263" s="246"/>
      <c r="BN263" s="216"/>
      <c r="BO263" s="216"/>
      <c r="BP263" s="216"/>
      <c r="BQ263" s="216"/>
      <c r="BR263" s="216"/>
      <c r="BS263" s="216"/>
      <c r="BT263" s="216"/>
    </row>
    <row r="264" spans="2:72">
      <c r="B264" s="235"/>
      <c r="C264" s="236"/>
      <c r="D264" s="237"/>
      <c r="E264" s="236"/>
      <c r="F264" s="156"/>
      <c r="K264" s="156"/>
      <c r="Z264" s="246"/>
      <c r="BN264" s="216"/>
      <c r="BO264" s="216"/>
      <c r="BP264" s="216"/>
      <c r="BQ264" s="216"/>
      <c r="BR264" s="216"/>
      <c r="BS264" s="216"/>
      <c r="BT264" s="216"/>
    </row>
    <row r="265" spans="2:72">
      <c r="B265" s="235"/>
      <c r="C265" s="236"/>
      <c r="D265" s="237"/>
      <c r="E265" s="236"/>
      <c r="F265" s="156"/>
      <c r="K265" s="156"/>
      <c r="Z265" s="246"/>
      <c r="BN265" s="216"/>
      <c r="BO265" s="216"/>
      <c r="BP265" s="216"/>
      <c r="BQ265" s="216"/>
      <c r="BR265" s="216"/>
      <c r="BS265" s="216"/>
      <c r="BT265" s="216"/>
    </row>
    <row r="266" spans="2:72">
      <c r="B266" s="235"/>
      <c r="C266" s="236"/>
      <c r="D266" s="237"/>
      <c r="E266" s="236"/>
      <c r="F266" s="156"/>
      <c r="K266" s="156"/>
      <c r="Z266" s="246"/>
      <c r="BN266" s="216"/>
      <c r="BO266" s="216"/>
      <c r="BP266" s="216"/>
      <c r="BQ266" s="216"/>
      <c r="BR266" s="216"/>
      <c r="BS266" s="216"/>
      <c r="BT266" s="216"/>
    </row>
    <row r="267" spans="2:72">
      <c r="B267" s="235"/>
      <c r="C267" s="236"/>
      <c r="D267" s="237"/>
      <c r="E267" s="236"/>
      <c r="F267" s="156"/>
      <c r="K267" s="156"/>
      <c r="Z267" s="246"/>
      <c r="BN267" s="216"/>
      <c r="BO267" s="216"/>
      <c r="BP267" s="216"/>
      <c r="BQ267" s="216"/>
      <c r="BR267" s="216"/>
      <c r="BS267" s="216"/>
      <c r="BT267" s="216"/>
    </row>
    <row r="268" spans="2:72">
      <c r="B268" s="235"/>
      <c r="C268" s="236"/>
      <c r="D268" s="237"/>
      <c r="E268" s="236"/>
      <c r="F268" s="156"/>
      <c r="K268" s="156"/>
      <c r="Z268" s="246"/>
      <c r="BN268" s="216"/>
      <c r="BO268" s="216"/>
      <c r="BP268" s="216"/>
      <c r="BQ268" s="216"/>
      <c r="BR268" s="216"/>
      <c r="BS268" s="216"/>
      <c r="BT268" s="216"/>
    </row>
    <row r="269" spans="2:72">
      <c r="B269" s="235"/>
      <c r="C269" s="236"/>
      <c r="D269" s="237"/>
      <c r="E269" s="236"/>
      <c r="F269" s="156"/>
      <c r="Z269" s="246"/>
      <c r="BN269" s="216"/>
      <c r="BO269" s="216"/>
      <c r="BP269" s="216"/>
      <c r="BQ269" s="216"/>
      <c r="BR269" s="216"/>
      <c r="BS269" s="216"/>
      <c r="BT269" s="216"/>
    </row>
    <row r="270" spans="2:72">
      <c r="B270" s="235"/>
      <c r="C270" s="236"/>
      <c r="D270" s="237"/>
      <c r="E270" s="236"/>
      <c r="F270" s="156"/>
      <c r="Z270" s="246"/>
      <c r="BN270" s="216"/>
      <c r="BO270" s="216"/>
      <c r="BP270" s="216"/>
      <c r="BQ270" s="216"/>
      <c r="BR270" s="216"/>
      <c r="BS270" s="216"/>
      <c r="BT270" s="216"/>
    </row>
    <row r="271" spans="2:72">
      <c r="B271" s="235"/>
      <c r="C271" s="236"/>
      <c r="D271" s="237"/>
      <c r="E271" s="236"/>
      <c r="F271" s="156"/>
      <c r="Z271" s="246"/>
      <c r="BN271" s="216"/>
      <c r="BO271" s="216"/>
      <c r="BP271" s="216"/>
      <c r="BQ271" s="216"/>
      <c r="BR271" s="216"/>
      <c r="BS271" s="216"/>
      <c r="BT271" s="216"/>
    </row>
    <row r="272" spans="2:72">
      <c r="B272" s="235"/>
      <c r="C272" s="236"/>
      <c r="D272" s="237"/>
      <c r="E272" s="236"/>
      <c r="F272" s="156"/>
      <c r="Z272" s="246"/>
      <c r="BN272" s="216"/>
      <c r="BO272" s="216"/>
      <c r="BP272" s="216"/>
      <c r="BQ272" s="216"/>
      <c r="BR272" s="216"/>
      <c r="BS272" s="216"/>
      <c r="BT272" s="216"/>
    </row>
    <row r="273" spans="2:72">
      <c r="B273" s="235"/>
      <c r="C273" s="236"/>
      <c r="D273" s="237"/>
      <c r="E273" s="236"/>
      <c r="F273" s="156"/>
      <c r="Z273" s="246"/>
      <c r="BN273" s="216"/>
      <c r="BO273" s="216"/>
      <c r="BP273" s="216"/>
      <c r="BQ273" s="216"/>
      <c r="BR273" s="216"/>
      <c r="BS273" s="216"/>
      <c r="BT273" s="216"/>
    </row>
    <row r="274" spans="2:72">
      <c r="B274" s="235"/>
      <c r="C274" s="236"/>
      <c r="D274" s="237"/>
      <c r="E274" s="236"/>
      <c r="F274" s="156"/>
      <c r="Z274" s="246"/>
      <c r="BN274" s="216"/>
      <c r="BO274" s="216"/>
      <c r="BP274" s="216"/>
      <c r="BQ274" s="216"/>
      <c r="BR274" s="216"/>
      <c r="BS274" s="216"/>
      <c r="BT274" s="216"/>
    </row>
    <row r="275" spans="2:72">
      <c r="B275" s="235"/>
      <c r="C275" s="236"/>
      <c r="D275" s="237"/>
      <c r="E275" s="236"/>
      <c r="F275" s="156"/>
      <c r="Z275" s="246"/>
      <c r="BN275" s="216"/>
      <c r="BO275" s="216"/>
      <c r="BP275" s="216"/>
      <c r="BQ275" s="216"/>
      <c r="BR275" s="216"/>
      <c r="BS275" s="216"/>
      <c r="BT275" s="216"/>
    </row>
    <row r="276" spans="2:72">
      <c r="B276" s="235"/>
      <c r="C276" s="236"/>
      <c r="D276" s="237"/>
      <c r="E276" s="236"/>
      <c r="F276" s="156"/>
      <c r="Z276" s="246"/>
      <c r="BN276" s="216"/>
      <c r="BO276" s="216"/>
      <c r="BP276" s="216"/>
      <c r="BQ276" s="216"/>
      <c r="BR276" s="216"/>
      <c r="BS276" s="216"/>
      <c r="BT276" s="216"/>
    </row>
    <row r="277" spans="2:72">
      <c r="B277" s="235"/>
      <c r="C277" s="236"/>
      <c r="D277" s="237"/>
      <c r="E277" s="236"/>
      <c r="F277" s="156"/>
      <c r="Z277" s="246"/>
      <c r="BN277" s="216"/>
      <c r="BO277" s="216"/>
      <c r="BP277" s="216"/>
      <c r="BQ277" s="216"/>
      <c r="BR277" s="216"/>
      <c r="BS277" s="216"/>
      <c r="BT277" s="216"/>
    </row>
    <row r="278" spans="2:72">
      <c r="B278" s="235"/>
      <c r="C278" s="236"/>
      <c r="D278" s="237"/>
      <c r="E278" s="236"/>
      <c r="F278" s="156"/>
      <c r="Z278" s="246"/>
      <c r="BN278" s="216"/>
      <c r="BO278" s="216"/>
      <c r="BP278" s="216"/>
      <c r="BQ278" s="216"/>
      <c r="BR278" s="216"/>
      <c r="BS278" s="216"/>
      <c r="BT278" s="216"/>
    </row>
    <row r="279" spans="2:72">
      <c r="B279" s="235"/>
      <c r="C279" s="236"/>
      <c r="D279" s="237"/>
      <c r="E279" s="236"/>
      <c r="F279" s="156"/>
      <c r="Z279" s="246"/>
      <c r="BN279" s="216"/>
      <c r="BO279" s="216"/>
      <c r="BP279" s="216"/>
      <c r="BQ279" s="216"/>
      <c r="BR279" s="216"/>
      <c r="BS279" s="216"/>
      <c r="BT279" s="216"/>
    </row>
    <row r="280" spans="2:72">
      <c r="B280" s="235"/>
      <c r="C280" s="236"/>
      <c r="D280" s="237"/>
      <c r="E280" s="236"/>
      <c r="F280" s="156"/>
      <c r="Z280" s="246"/>
      <c r="BN280" s="216"/>
      <c r="BO280" s="216"/>
      <c r="BP280" s="216"/>
      <c r="BQ280" s="216"/>
      <c r="BR280" s="216"/>
      <c r="BS280" s="216"/>
      <c r="BT280" s="216"/>
    </row>
    <row r="281" spans="2:72">
      <c r="B281" s="235"/>
      <c r="C281" s="236"/>
      <c r="D281" s="237"/>
      <c r="E281" s="236"/>
      <c r="F281" s="156"/>
      <c r="BN281" s="216"/>
      <c r="BO281" s="216"/>
      <c r="BP281" s="216"/>
      <c r="BQ281" s="216"/>
      <c r="BR281" s="216"/>
      <c r="BS281" s="216"/>
      <c r="BT281" s="216"/>
    </row>
    <row r="282" spans="2:72">
      <c r="B282" s="235"/>
      <c r="C282" s="236"/>
      <c r="D282" s="237"/>
      <c r="E282" s="236"/>
      <c r="F282" s="156"/>
      <c r="BN282" s="216"/>
      <c r="BO282" s="216"/>
      <c r="BP282" s="216"/>
      <c r="BQ282" s="216"/>
      <c r="BR282" s="216"/>
      <c r="BS282" s="216"/>
      <c r="BT282" s="216"/>
    </row>
    <row r="283" spans="2:72">
      <c r="B283" s="235"/>
      <c r="C283" s="236"/>
      <c r="D283" s="237"/>
      <c r="E283" s="236"/>
      <c r="F283" s="156"/>
      <c r="BN283" s="216"/>
      <c r="BO283" s="216"/>
      <c r="BP283" s="216"/>
      <c r="BQ283" s="216"/>
      <c r="BR283" s="216"/>
      <c r="BS283" s="216"/>
      <c r="BT283" s="216"/>
    </row>
    <row r="284" spans="2:72">
      <c r="B284" s="235"/>
      <c r="C284" s="236"/>
      <c r="D284" s="237"/>
      <c r="E284" s="236"/>
      <c r="F284" s="156"/>
      <c r="BN284" s="216"/>
      <c r="BO284" s="216"/>
      <c r="BP284" s="216"/>
      <c r="BQ284" s="216"/>
      <c r="BR284" s="216"/>
      <c r="BS284" s="216"/>
      <c r="BT284" s="216"/>
    </row>
    <row r="285" spans="2:72">
      <c r="B285" s="235"/>
      <c r="C285" s="236"/>
      <c r="D285" s="237"/>
      <c r="E285" s="236"/>
      <c r="F285" s="156"/>
      <c r="BN285" s="216"/>
      <c r="BO285" s="216"/>
      <c r="BP285" s="216"/>
      <c r="BQ285" s="216"/>
      <c r="BR285" s="216"/>
      <c r="BS285" s="216"/>
      <c r="BT285" s="216"/>
    </row>
    <row r="286" spans="2:72">
      <c r="B286" s="235"/>
      <c r="C286" s="236"/>
      <c r="D286" s="237"/>
      <c r="E286" s="236"/>
      <c r="F286" s="156"/>
      <c r="BN286" s="216"/>
      <c r="BO286" s="216"/>
      <c r="BP286" s="216"/>
      <c r="BQ286" s="216"/>
      <c r="BR286" s="216"/>
      <c r="BS286" s="216"/>
      <c r="BT286" s="216"/>
    </row>
    <row r="287" spans="2:72">
      <c r="B287" s="235"/>
      <c r="C287" s="236"/>
      <c r="D287" s="237"/>
      <c r="E287" s="236"/>
      <c r="F287" s="156"/>
      <c r="BN287" s="216"/>
      <c r="BO287" s="216"/>
      <c r="BP287" s="216"/>
      <c r="BQ287" s="216"/>
      <c r="BR287" s="216"/>
      <c r="BS287" s="216"/>
      <c r="BT287" s="216"/>
    </row>
    <row r="288" spans="2:72">
      <c r="B288" s="235"/>
      <c r="C288" s="236"/>
      <c r="D288" s="237"/>
      <c r="E288" s="236"/>
      <c r="F288" s="156"/>
      <c r="BN288" s="216"/>
      <c r="BO288" s="216"/>
      <c r="BP288" s="216"/>
      <c r="BQ288" s="216"/>
      <c r="BR288" s="216"/>
      <c r="BS288" s="216"/>
      <c r="BT288" s="216"/>
    </row>
    <row r="289" spans="2:72">
      <c r="B289" s="235"/>
      <c r="C289" s="236"/>
      <c r="D289" s="237"/>
      <c r="E289" s="236"/>
      <c r="F289" s="156"/>
      <c r="BN289" s="216"/>
      <c r="BO289" s="216"/>
      <c r="BP289" s="216"/>
      <c r="BQ289" s="216"/>
      <c r="BR289" s="216"/>
      <c r="BS289" s="216"/>
      <c r="BT289" s="216"/>
    </row>
    <row r="290" spans="2:72">
      <c r="B290" s="235"/>
      <c r="C290" s="236"/>
      <c r="D290" s="237"/>
      <c r="E290" s="236"/>
      <c r="F290" s="156"/>
    </row>
    <row r="291" spans="2:72">
      <c r="B291" s="235"/>
      <c r="C291" s="236"/>
      <c r="D291" s="237"/>
      <c r="E291" s="236"/>
      <c r="F291" s="156"/>
    </row>
    <row r="292" spans="2:72">
      <c r="B292" s="235"/>
      <c r="C292" s="236"/>
      <c r="D292" s="237"/>
      <c r="E292" s="236"/>
      <c r="F292" s="156"/>
    </row>
    <row r="293" spans="2:72">
      <c r="B293" s="235"/>
      <c r="C293" s="236"/>
      <c r="D293" s="237"/>
      <c r="E293" s="236"/>
      <c r="F293" s="156"/>
    </row>
    <row r="294" spans="2:72">
      <c r="B294" s="235"/>
      <c r="C294" s="236"/>
      <c r="D294" s="237"/>
      <c r="E294" s="236"/>
      <c r="F294" s="156"/>
    </row>
    <row r="295" spans="2:72">
      <c r="B295" s="235"/>
      <c r="C295" s="236"/>
      <c r="D295" s="237"/>
      <c r="E295" s="236"/>
      <c r="F295" s="156"/>
    </row>
    <row r="296" spans="2:72">
      <c r="B296" s="235"/>
      <c r="C296" s="236"/>
      <c r="D296" s="237"/>
      <c r="E296" s="236"/>
      <c r="F296" s="156"/>
    </row>
    <row r="297" spans="2:72">
      <c r="B297" s="235"/>
      <c r="C297" s="236"/>
      <c r="D297" s="237"/>
      <c r="E297" s="236"/>
      <c r="F297" s="156"/>
    </row>
    <row r="298" spans="2:72">
      <c r="B298" s="235"/>
      <c r="C298" s="236"/>
      <c r="D298" s="237"/>
      <c r="E298" s="236"/>
      <c r="F298" s="156"/>
    </row>
    <row r="299" spans="2:72">
      <c r="B299" s="235"/>
      <c r="C299" s="236"/>
      <c r="D299" s="237"/>
      <c r="E299" s="236"/>
      <c r="F299" s="156"/>
    </row>
    <row r="300" spans="2:72">
      <c r="B300" s="235"/>
      <c r="C300" s="236"/>
      <c r="D300" s="237"/>
      <c r="E300" s="236"/>
      <c r="F300" s="156"/>
    </row>
    <row r="301" spans="2:72">
      <c r="B301" s="235"/>
      <c r="C301" s="236"/>
      <c r="D301" s="237"/>
      <c r="E301" s="236"/>
      <c r="F301" s="156"/>
    </row>
    <row r="302" spans="2:72">
      <c r="B302" s="235"/>
      <c r="C302" s="236"/>
      <c r="D302" s="237"/>
      <c r="E302" s="236"/>
      <c r="F302" s="156"/>
    </row>
    <row r="303" spans="2:72">
      <c r="B303" s="235"/>
      <c r="C303" s="236"/>
      <c r="D303" s="237"/>
      <c r="E303" s="236"/>
      <c r="F303" s="156"/>
    </row>
    <row r="304" spans="2:72">
      <c r="B304" s="235"/>
      <c r="C304" s="236"/>
      <c r="D304" s="237"/>
      <c r="E304" s="236"/>
      <c r="F304" s="156"/>
    </row>
    <row r="305" spans="2:6">
      <c r="B305" s="235"/>
      <c r="C305" s="236"/>
      <c r="D305" s="237"/>
      <c r="E305" s="236"/>
      <c r="F305" s="156"/>
    </row>
    <row r="306" spans="2:6">
      <c r="B306" s="235"/>
      <c r="C306" s="236"/>
      <c r="D306" s="237"/>
      <c r="E306" s="236"/>
      <c r="F306" s="156"/>
    </row>
    <row r="307" spans="2:6">
      <c r="B307" s="235"/>
      <c r="C307" s="236"/>
      <c r="D307" s="237"/>
      <c r="E307" s="236"/>
      <c r="F307" s="156"/>
    </row>
    <row r="308" spans="2:6">
      <c r="B308" s="235"/>
      <c r="C308" s="236"/>
      <c r="D308" s="237"/>
      <c r="E308" s="236"/>
      <c r="F308" s="156"/>
    </row>
    <row r="309" spans="2:6">
      <c r="B309" s="235"/>
      <c r="C309" s="236"/>
      <c r="D309" s="237"/>
      <c r="E309" s="236"/>
      <c r="F309" s="156"/>
    </row>
    <row r="310" spans="2:6">
      <c r="B310" s="235"/>
      <c r="C310" s="236"/>
      <c r="D310" s="237"/>
      <c r="E310" s="236"/>
      <c r="F310" s="156"/>
    </row>
    <row r="311" spans="2:6">
      <c r="B311" s="235"/>
      <c r="C311" s="236"/>
      <c r="D311" s="237"/>
      <c r="E311" s="236"/>
      <c r="F311" s="156"/>
    </row>
    <row r="312" spans="2:6">
      <c r="B312" s="235"/>
      <c r="C312" s="236"/>
      <c r="D312" s="237"/>
      <c r="E312" s="236"/>
      <c r="F312" s="156"/>
    </row>
    <row r="313" spans="2:6">
      <c r="B313" s="235"/>
      <c r="C313" s="236"/>
      <c r="D313" s="237"/>
      <c r="E313" s="236"/>
      <c r="F313" s="156"/>
    </row>
    <row r="314" spans="2:6">
      <c r="B314" s="235"/>
      <c r="C314" s="236"/>
      <c r="D314" s="237"/>
      <c r="E314" s="236"/>
      <c r="F314" s="156"/>
    </row>
    <row r="315" spans="2:6">
      <c r="B315" s="235"/>
      <c r="C315" s="236"/>
      <c r="D315" s="237"/>
      <c r="E315" s="236"/>
      <c r="F315" s="156"/>
    </row>
    <row r="316" spans="2:6">
      <c r="B316" s="235"/>
      <c r="C316" s="236"/>
      <c r="D316" s="237"/>
      <c r="E316" s="236"/>
      <c r="F316" s="156"/>
    </row>
    <row r="317" spans="2:6">
      <c r="B317" s="235"/>
      <c r="C317" s="236"/>
      <c r="D317" s="237"/>
      <c r="E317" s="236"/>
      <c r="F317" s="156"/>
    </row>
    <row r="318" spans="2:6">
      <c r="B318" s="235"/>
      <c r="C318" s="236"/>
      <c r="D318" s="237"/>
      <c r="E318" s="236"/>
      <c r="F318" s="156"/>
    </row>
    <row r="319" spans="2:6">
      <c r="B319" s="235"/>
      <c r="C319" s="236"/>
      <c r="D319" s="237"/>
      <c r="E319" s="236"/>
      <c r="F319" s="156"/>
    </row>
    <row r="320" spans="2:6">
      <c r="B320" s="235"/>
      <c r="C320" s="236"/>
      <c r="D320" s="237"/>
      <c r="E320" s="236"/>
      <c r="F320" s="156"/>
    </row>
    <row r="321" spans="2:6">
      <c r="B321" s="235"/>
      <c r="C321" s="236"/>
      <c r="D321" s="237"/>
      <c r="E321" s="236"/>
      <c r="F321" s="156"/>
    </row>
    <row r="322" spans="2:6">
      <c r="B322" s="235"/>
      <c r="C322" s="236"/>
      <c r="D322" s="237"/>
      <c r="E322" s="236"/>
      <c r="F322" s="156"/>
    </row>
    <row r="323" spans="2:6">
      <c r="B323" s="235"/>
      <c r="C323" s="236"/>
      <c r="D323" s="237"/>
      <c r="E323" s="236"/>
      <c r="F323" s="156"/>
    </row>
    <row r="324" spans="2:6">
      <c r="B324" s="235"/>
      <c r="C324" s="236"/>
      <c r="D324" s="237"/>
      <c r="E324" s="236"/>
      <c r="F324" s="156"/>
    </row>
    <row r="325" spans="2:6">
      <c r="B325" s="235"/>
      <c r="C325" s="236"/>
      <c r="D325" s="237"/>
      <c r="E325" s="236"/>
      <c r="F325" s="156"/>
    </row>
    <row r="326" spans="2:6">
      <c r="B326" s="235"/>
      <c r="C326" s="236"/>
      <c r="D326" s="237"/>
      <c r="E326" s="236"/>
      <c r="F326" s="156"/>
    </row>
    <row r="327" spans="2:6">
      <c r="B327" s="235"/>
      <c r="C327" s="236"/>
      <c r="D327" s="237"/>
      <c r="E327" s="236"/>
      <c r="F327" s="156"/>
    </row>
    <row r="328" spans="2:6">
      <c r="B328" s="235"/>
      <c r="C328" s="236"/>
      <c r="D328" s="237"/>
      <c r="E328" s="236"/>
      <c r="F328" s="156"/>
    </row>
    <row r="329" spans="2:6">
      <c r="B329" s="235"/>
      <c r="C329" s="236"/>
      <c r="D329" s="237"/>
      <c r="E329" s="236"/>
      <c r="F329" s="156"/>
    </row>
    <row r="330" spans="2:6">
      <c r="B330" s="235"/>
      <c r="C330" s="236"/>
      <c r="D330" s="237"/>
      <c r="E330" s="236"/>
      <c r="F330" s="156"/>
    </row>
    <row r="331" spans="2:6">
      <c r="B331" s="235"/>
      <c r="C331" s="236"/>
      <c r="D331" s="237"/>
      <c r="E331" s="236"/>
      <c r="F331" s="156"/>
    </row>
    <row r="332" spans="2:6">
      <c r="B332" s="235"/>
      <c r="C332" s="236"/>
      <c r="D332" s="237"/>
      <c r="E332" s="236"/>
      <c r="F332" s="156"/>
    </row>
    <row r="333" spans="2:6">
      <c r="B333" s="235"/>
      <c r="C333" s="236"/>
      <c r="D333" s="237"/>
      <c r="E333" s="236"/>
      <c r="F333" s="156"/>
    </row>
    <row r="334" spans="2:6">
      <c r="B334" s="235"/>
      <c r="C334" s="236"/>
      <c r="D334" s="237"/>
      <c r="E334" s="236"/>
      <c r="F334" s="156"/>
    </row>
    <row r="335" spans="2:6">
      <c r="B335" s="235"/>
      <c r="C335" s="236"/>
      <c r="D335" s="237"/>
      <c r="E335" s="236"/>
      <c r="F335" s="156"/>
    </row>
    <row r="336" spans="2:6">
      <c r="B336" s="235"/>
      <c r="C336" s="236"/>
      <c r="D336" s="237"/>
      <c r="E336" s="236"/>
      <c r="F336" s="156"/>
    </row>
    <row r="337" spans="2:6">
      <c r="B337" s="235"/>
      <c r="C337" s="236"/>
      <c r="D337" s="237"/>
      <c r="E337" s="236"/>
      <c r="F337" s="156"/>
    </row>
    <row r="338" spans="2:6">
      <c r="B338" s="235"/>
      <c r="C338" s="236"/>
      <c r="D338" s="237"/>
      <c r="E338" s="236"/>
      <c r="F338" s="156"/>
    </row>
    <row r="339" spans="2:6">
      <c r="B339" s="235"/>
      <c r="C339" s="236"/>
      <c r="D339" s="237"/>
      <c r="E339" s="236"/>
      <c r="F339" s="156"/>
    </row>
    <row r="340" spans="2:6">
      <c r="B340" s="235"/>
      <c r="C340" s="236"/>
      <c r="D340" s="237"/>
      <c r="E340" s="236"/>
      <c r="F340" s="156"/>
    </row>
    <row r="341" spans="2:6">
      <c r="B341" s="235"/>
      <c r="C341" s="236"/>
      <c r="D341" s="237"/>
      <c r="E341" s="236"/>
      <c r="F341" s="156"/>
    </row>
    <row r="342" spans="2:6">
      <c r="B342" s="235"/>
      <c r="C342" s="236"/>
      <c r="D342" s="237"/>
      <c r="E342" s="236"/>
      <c r="F342" s="156"/>
    </row>
    <row r="343" spans="2:6">
      <c r="B343" s="235"/>
      <c r="C343" s="236"/>
      <c r="D343" s="237"/>
      <c r="E343" s="236"/>
      <c r="F343" s="156"/>
    </row>
    <row r="344" spans="2:6">
      <c r="B344" s="235"/>
      <c r="C344" s="236"/>
      <c r="D344" s="237"/>
      <c r="E344" s="236"/>
      <c r="F344" s="156"/>
    </row>
    <row r="345" spans="2:6">
      <c r="B345" s="235"/>
      <c r="C345" s="236"/>
      <c r="D345" s="237"/>
      <c r="E345" s="236"/>
      <c r="F345" s="156"/>
    </row>
    <row r="346" spans="2:6">
      <c r="B346" s="235"/>
      <c r="C346" s="236"/>
      <c r="D346" s="237"/>
      <c r="E346" s="236"/>
    </row>
    <row r="347" spans="2:6">
      <c r="B347" s="235"/>
      <c r="C347" s="236"/>
      <c r="D347" s="237"/>
      <c r="E347" s="236"/>
    </row>
    <row r="348" spans="2:6">
      <c r="B348" s="235"/>
      <c r="C348" s="236"/>
      <c r="D348" s="237"/>
      <c r="E348" s="236"/>
    </row>
    <row r="349" spans="2:6">
      <c r="B349" s="235"/>
      <c r="C349" s="236"/>
      <c r="D349" s="237"/>
      <c r="E349" s="236"/>
    </row>
    <row r="350" spans="2:6">
      <c r="B350" s="235"/>
      <c r="C350" s="236"/>
      <c r="D350" s="237"/>
      <c r="E350" s="236"/>
    </row>
    <row r="351" spans="2:6">
      <c r="B351" s="235"/>
      <c r="C351" s="236"/>
      <c r="D351" s="237"/>
      <c r="E351" s="236"/>
    </row>
    <row r="352" spans="2:6">
      <c r="B352" s="235"/>
      <c r="C352" s="236"/>
      <c r="D352" s="237"/>
      <c r="E352" s="236"/>
    </row>
    <row r="353" spans="2:5">
      <c r="B353" s="235"/>
      <c r="C353" s="236"/>
      <c r="D353" s="237"/>
      <c r="E353" s="236"/>
    </row>
    <row r="354" spans="2:5">
      <c r="B354" s="235"/>
      <c r="C354" s="236"/>
      <c r="D354" s="237"/>
      <c r="E354" s="236"/>
    </row>
    <row r="355" spans="2:5">
      <c r="B355" s="235"/>
      <c r="C355" s="236"/>
      <c r="D355" s="237"/>
      <c r="E355" s="236"/>
    </row>
  </sheetData>
  <mergeCells count="127">
    <mergeCell ref="BP13:BQ13"/>
    <mergeCell ref="D170:J170"/>
    <mergeCell ref="B170:C170"/>
    <mergeCell ref="DM169:DO169"/>
    <mergeCell ref="AP14:AP15"/>
    <mergeCell ref="AQ14:AQ15"/>
    <mergeCell ref="AR14:AR15"/>
    <mergeCell ref="AI14:AI15"/>
    <mergeCell ref="AJ14:AJ15"/>
    <mergeCell ref="AK14:AK15"/>
    <mergeCell ref="AL14:AL15"/>
    <mergeCell ref="AM14:AM15"/>
    <mergeCell ref="BE14:BE15"/>
    <mergeCell ref="BF14:BF15"/>
    <mergeCell ref="BG14:BG15"/>
    <mergeCell ref="BH14:BH15"/>
    <mergeCell ref="BI14:BI15"/>
    <mergeCell ref="AS14:AS15"/>
    <mergeCell ref="AT14:AT15"/>
    <mergeCell ref="AU14:AU15"/>
    <mergeCell ref="BC14:BC15"/>
    <mergeCell ref="BD14:BD15"/>
    <mergeCell ref="AX14:AX15"/>
    <mergeCell ref="AY14:AY15"/>
    <mergeCell ref="FQ170:FY170"/>
    <mergeCell ref="T14:T15"/>
    <mergeCell ref="U14:U15"/>
    <mergeCell ref="V14:V15"/>
    <mergeCell ref="W14:W15"/>
    <mergeCell ref="X14:X15"/>
    <mergeCell ref="O14:O15"/>
    <mergeCell ref="P14:P15"/>
    <mergeCell ref="Q14:Q15"/>
    <mergeCell ref="R14:R15"/>
    <mergeCell ref="S14:S15"/>
    <mergeCell ref="AD14:AD15"/>
    <mergeCell ref="AE14:AE15"/>
    <mergeCell ref="AF14:AF15"/>
    <mergeCell ref="AG14:AG15"/>
    <mergeCell ref="AH14:AH15"/>
    <mergeCell ref="Y14:Y15"/>
    <mergeCell ref="Z14:Z15"/>
    <mergeCell ref="AW14:AW15"/>
    <mergeCell ref="AA14:AA15"/>
    <mergeCell ref="AB14:AB15"/>
    <mergeCell ref="AC14:AC15"/>
    <mergeCell ref="AN14:AN15"/>
    <mergeCell ref="AO14:AO15"/>
    <mergeCell ref="GQ13:HB13"/>
    <mergeCell ref="HC13:HN13"/>
    <mergeCell ref="A14:A15"/>
    <mergeCell ref="B14:B15"/>
    <mergeCell ref="C14:C15"/>
    <mergeCell ref="D14:D15"/>
    <mergeCell ref="E14:E15"/>
    <mergeCell ref="F14:F15"/>
    <mergeCell ref="G14:G15"/>
    <mergeCell ref="H14:H15"/>
    <mergeCell ref="I14:I15"/>
    <mergeCell ref="J14:J15"/>
    <mergeCell ref="K14:K15"/>
    <mergeCell ref="L14:L15"/>
    <mergeCell ref="M14:M15"/>
    <mergeCell ref="N14:N15"/>
    <mergeCell ref="CZ13:DN13"/>
    <mergeCell ref="DP13:DV13"/>
    <mergeCell ref="DW13:EC13"/>
    <mergeCell ref="FR13:GC13"/>
    <mergeCell ref="GD13:GP13"/>
    <mergeCell ref="AB13:AG13"/>
    <mergeCell ref="BC13:BD13"/>
    <mergeCell ref="BM13:BN13"/>
    <mergeCell ref="AZ14:AZ15"/>
    <mergeCell ref="BB14:BB15"/>
    <mergeCell ref="BZ14:BZ15"/>
    <mergeCell ref="CA14:CA15"/>
    <mergeCell ref="CB14:CB15"/>
    <mergeCell ref="CC14:CC15"/>
    <mergeCell ref="CD14:CD15"/>
    <mergeCell ref="BU14:BU15"/>
    <mergeCell ref="BV14:BV15"/>
    <mergeCell ref="BW14:BW15"/>
    <mergeCell ref="BX14:BX15"/>
    <mergeCell ref="BY14:BY15"/>
    <mergeCell ref="BP14:BP15"/>
    <mergeCell ref="BQ14:BQ15"/>
    <mergeCell ref="BR14:BR15"/>
    <mergeCell ref="BS14:BS15"/>
    <mergeCell ref="BT14:BT15"/>
    <mergeCell ref="BJ14:BJ15"/>
    <mergeCell ref="BK14:BK15"/>
    <mergeCell ref="BM14:BM15"/>
    <mergeCell ref="BN14:BN15"/>
    <mergeCell ref="BO14:BO15"/>
    <mergeCell ref="JI14:JI15"/>
    <mergeCell ref="IN14:IS14"/>
    <mergeCell ref="CE14:CE15"/>
    <mergeCell ref="CF14:CF15"/>
    <mergeCell ref="CG14:CG15"/>
    <mergeCell ref="CH14:CH15"/>
    <mergeCell ref="CN14:CN15"/>
    <mergeCell ref="CT14:CT15"/>
    <mergeCell ref="CS14:CS15"/>
    <mergeCell ref="CR14:CR15"/>
    <mergeCell ref="CQ14:CQ15"/>
    <mergeCell ref="CP14:CP15"/>
    <mergeCell ref="CO14:CO15"/>
    <mergeCell ref="CZ14:CZ15"/>
    <mergeCell ref="CY14:CY15"/>
    <mergeCell ref="CX14:CX15"/>
    <mergeCell ref="CW14:CW15"/>
    <mergeCell ref="CV14:CV15"/>
    <mergeCell ref="CU14:CU15"/>
    <mergeCell ref="JZ16:KA16"/>
    <mergeCell ref="KB16:KC16"/>
    <mergeCell ref="KD16:KE16"/>
    <mergeCell ref="KF16:KG16"/>
    <mergeCell ref="JX13:KB13"/>
    <mergeCell ref="JX14:JX15"/>
    <mergeCell ref="JZ14:KA14"/>
    <mergeCell ref="KB14:KC14"/>
    <mergeCell ref="KD14:KE14"/>
    <mergeCell ref="KF14:KG14"/>
    <mergeCell ref="JZ15:KA15"/>
    <mergeCell ref="KB15:KC15"/>
    <mergeCell ref="KD15:KE15"/>
    <mergeCell ref="KF15:KG15"/>
  </mergeCells>
  <pageMargins left="0.7" right="0.7" top="0.75" bottom="0.75" header="0.3" footer="0.3"/>
  <pageSetup paperSize="9" scale="39" orientation="portrait" r:id="rId1"/>
  <colBreaks count="1" manualBreakCount="1">
    <brk id="9" max="1048575" man="1"/>
  </colBreaks>
  <drawing r:id="rId2"/>
  <legacy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6" tint="0.39997558519241921"/>
    <pageSetUpPr fitToPage="1"/>
  </sheetPr>
  <dimension ref="B2:L72"/>
  <sheetViews>
    <sheetView showGridLines="0" topLeftCell="A32" workbookViewId="0">
      <selection activeCell="I55" sqref="I55"/>
    </sheetView>
  </sheetViews>
  <sheetFormatPr baseColWidth="10" defaultColWidth="11.42578125" defaultRowHeight="12.75"/>
  <cols>
    <col min="1" max="1" width="1.42578125" style="957" customWidth="1"/>
    <col min="2" max="2" width="57.7109375" style="957" customWidth="1"/>
    <col min="3" max="3" width="24" style="957" customWidth="1"/>
    <col min="4" max="4" width="1.7109375" style="957" customWidth="1"/>
    <col min="5" max="5" width="58.85546875" style="957" customWidth="1"/>
    <col min="6" max="6" width="25.140625" style="957" customWidth="1"/>
    <col min="7" max="7" width="13.28515625" style="957" bestFit="1" customWidth="1"/>
    <col min="8" max="8" width="2" style="957" customWidth="1"/>
    <col min="9" max="9" width="17.7109375" style="957" customWidth="1"/>
    <col min="10" max="10" width="5.140625" style="957" customWidth="1"/>
    <col min="11" max="11" width="25" style="957" customWidth="1"/>
    <col min="12" max="12" width="20.85546875" style="957" customWidth="1"/>
    <col min="13" max="13" width="11.42578125" style="957" customWidth="1"/>
    <col min="14" max="16384" width="11.42578125" style="957"/>
  </cols>
  <sheetData>
    <row r="2" spans="2:12" s="566" customFormat="1" ht="7.5" customHeight="1">
      <c r="B2" s="1467"/>
      <c r="C2" s="1468"/>
      <c r="D2" s="1468"/>
      <c r="E2" s="1469"/>
      <c r="F2" s="1633"/>
      <c r="G2" s="1633"/>
      <c r="H2" s="1629"/>
    </row>
    <row r="3" spans="2:12" s="566" customFormat="1" ht="13.5" customHeight="1">
      <c r="B3" s="1473"/>
      <c r="C3" s="1461"/>
      <c r="F3" s="1107" t="s">
        <v>322</v>
      </c>
      <c r="G3" s="1718">
        <f>Cover!$F$37</f>
        <v>45626</v>
      </c>
      <c r="H3" s="1630"/>
    </row>
    <row r="4" spans="2:12" s="566" customFormat="1" ht="13.5" customHeight="1">
      <c r="B4" s="1473"/>
      <c r="C4" s="1461"/>
      <c r="F4" s="1107" t="s">
        <v>325</v>
      </c>
      <c r="G4" s="1718">
        <f>Cover!$F$41</f>
        <v>45645</v>
      </c>
      <c r="H4" s="1630"/>
    </row>
    <row r="5" spans="2:12" s="566" customFormat="1" ht="13.5" customHeight="1">
      <c r="B5" s="1475"/>
      <c r="C5" s="1476"/>
      <c r="D5" s="1476"/>
      <c r="E5" s="1476"/>
      <c r="F5" s="1632"/>
      <c r="G5" s="1632"/>
      <c r="H5" s="1631"/>
    </row>
    <row r="6" spans="2:12" s="1176" customFormat="1" ht="7.5" customHeight="1">
      <c r="B6" s="1525"/>
      <c r="C6" s="1526"/>
      <c r="D6" s="1526"/>
      <c r="E6" s="1526"/>
      <c r="F6" s="1526"/>
      <c r="G6" s="1527"/>
      <c r="H6" s="957"/>
    </row>
    <row r="7" spans="2:12" s="566" customFormat="1" ht="7.5" customHeight="1" thickBot="1">
      <c r="B7" s="1164"/>
      <c r="C7" s="1164"/>
      <c r="D7" s="1164"/>
      <c r="E7" s="1164"/>
      <c r="F7" s="1164"/>
      <c r="G7" s="1164"/>
      <c r="I7" s="1176"/>
      <c r="J7" s="1176"/>
      <c r="K7" s="1176"/>
      <c r="L7" s="1176"/>
    </row>
    <row r="8" spans="2:12" ht="29.25" customHeight="1" thickTop="1" thickBot="1">
      <c r="B8" s="1171" t="s">
        <v>1693</v>
      </c>
      <c r="C8" s="1171"/>
      <c r="D8" s="1171"/>
      <c r="E8" s="1171"/>
      <c r="F8" s="1189" t="s">
        <v>247</v>
      </c>
      <c r="G8" s="1218" t="str">
        <f>G31</f>
        <v>OK</v>
      </c>
      <c r="I8" s="1015"/>
      <c r="J8" s="1015"/>
      <c r="K8" s="1015"/>
      <c r="L8" s="1015"/>
    </row>
    <row r="9" spans="2:12" ht="13.5" thickTop="1">
      <c r="B9" s="279"/>
      <c r="C9" s="279"/>
      <c r="D9" s="279"/>
      <c r="E9" s="279"/>
      <c r="F9" s="402"/>
      <c r="G9" s="279"/>
      <c r="I9" s="1015"/>
      <c r="J9" s="1015"/>
      <c r="K9" s="1015"/>
      <c r="L9" s="1015"/>
    </row>
    <row r="10" spans="2:12" s="149" customFormat="1" ht="26.25" customHeight="1">
      <c r="B10" s="1209" t="s">
        <v>487</v>
      </c>
      <c r="C10" s="1210" t="s">
        <v>619</v>
      </c>
      <c r="D10" s="1211"/>
      <c r="E10" s="1209" t="s">
        <v>620</v>
      </c>
      <c r="F10" s="1210" t="s">
        <v>619</v>
      </c>
      <c r="G10" s="279"/>
      <c r="I10" s="1177"/>
      <c r="J10" s="1178"/>
      <c r="K10" s="1179"/>
      <c r="L10" s="1035"/>
    </row>
    <row r="11" spans="2:12" s="268" customFormat="1" ht="16.5" customHeight="1">
      <c r="B11" s="1180" t="s">
        <v>621</v>
      </c>
      <c r="C11" s="1172">
        <f>SUM(C12:C16)</f>
        <v>942784465.92999995</v>
      </c>
      <c r="D11" s="279"/>
      <c r="E11" s="1180" t="s">
        <v>622</v>
      </c>
      <c r="F11" s="1172">
        <f>SUM(F12:F17)</f>
        <v>940000000</v>
      </c>
      <c r="G11" s="279"/>
      <c r="I11" s="1181"/>
      <c r="J11" s="1182"/>
      <c r="K11" s="1182"/>
      <c r="L11" s="1182"/>
    </row>
    <row r="12" spans="2:12" s="268" customFormat="1" ht="12.75" customHeight="1">
      <c r="B12" s="1173" t="s">
        <v>623</v>
      </c>
      <c r="C12" s="1183">
        <f>'03. Asset follow up'!F36</f>
        <v>939999984.12</v>
      </c>
      <c r="D12" s="279"/>
      <c r="E12" s="1173" t="s">
        <v>624</v>
      </c>
      <c r="F12" s="1183">
        <f>'11. Notes Follow-up'!AM16</f>
        <v>775500000</v>
      </c>
      <c r="G12" s="279"/>
      <c r="I12" s="1181"/>
      <c r="J12" s="1184"/>
      <c r="K12" s="1182"/>
      <c r="L12" s="1185"/>
    </row>
    <row r="13" spans="2:12" s="268" customFormat="1" ht="14.25" customHeight="1">
      <c r="B13" s="1173" t="s">
        <v>625</v>
      </c>
      <c r="C13" s="1183">
        <f>'03. Asset follow up'!F51</f>
        <v>0</v>
      </c>
      <c r="D13" s="279"/>
      <c r="E13" s="1173" t="s">
        <v>626</v>
      </c>
      <c r="F13" s="1183">
        <f>'11. Notes Follow-up'!AM17</f>
        <v>51700000</v>
      </c>
      <c r="G13" s="279"/>
      <c r="I13" s="1186"/>
      <c r="J13" s="1184"/>
      <c r="K13" s="1182"/>
      <c r="L13" s="1185"/>
    </row>
    <row r="14" spans="2:12" s="268" customFormat="1" ht="14.25" customHeight="1">
      <c r="B14" s="1173" t="s">
        <v>627</v>
      </c>
      <c r="C14" s="1183">
        <f>'03. Asset follow up'!G20+'03. Asset follow up'!H20+'03. Asset follow up'!I20</f>
        <v>0</v>
      </c>
      <c r="D14" s="279"/>
      <c r="E14" s="1173" t="s">
        <v>628</v>
      </c>
      <c r="F14" s="1183">
        <f>'11. Notes Follow-up'!AM18</f>
        <v>56400000</v>
      </c>
      <c r="G14" s="279"/>
      <c r="I14" s="1034"/>
      <c r="J14" s="1184"/>
      <c r="K14" s="1182"/>
      <c r="L14" s="1035"/>
    </row>
    <row r="15" spans="2:12" s="268" customFormat="1" ht="14.25" customHeight="1">
      <c r="B15" s="1173" t="s">
        <v>629</v>
      </c>
      <c r="C15" s="1183">
        <f>-C14</f>
        <v>0</v>
      </c>
      <c r="D15" s="279"/>
      <c r="E15" s="1173" t="s">
        <v>630</v>
      </c>
      <c r="F15" s="1183">
        <f>'11. Notes Follow-up'!AM19</f>
        <v>56400000</v>
      </c>
      <c r="G15" s="279"/>
      <c r="I15" s="1034"/>
      <c r="J15" s="1034"/>
      <c r="K15" s="1034"/>
      <c r="L15" s="1034"/>
    </row>
    <row r="16" spans="2:12" s="268" customFormat="1" ht="12" customHeight="1">
      <c r="B16" s="1173" t="s">
        <v>631</v>
      </c>
      <c r="C16" s="1183">
        <f>'03. Asset follow up'!I100</f>
        <v>2784481.81</v>
      </c>
      <c r="D16" s="279"/>
      <c r="E16" s="1173"/>
      <c r="F16" s="1183"/>
      <c r="G16" s="279"/>
    </row>
    <row r="17" spans="2:9" s="268" customFormat="1" ht="12" customHeight="1">
      <c r="B17" s="1173"/>
      <c r="C17" s="1183"/>
      <c r="D17" s="279"/>
      <c r="E17" s="1173"/>
      <c r="F17" s="1183"/>
      <c r="G17" s="279"/>
    </row>
    <row r="18" spans="2:9" s="268" customFormat="1" ht="12" customHeight="1" thickBot="1">
      <c r="B18" s="1180" t="s">
        <v>919</v>
      </c>
      <c r="C18" s="1172">
        <f>L14-I13</f>
        <v>0</v>
      </c>
      <c r="D18" s="279"/>
      <c r="E18" s="1173"/>
      <c r="F18" s="1172"/>
      <c r="G18" s="279"/>
    </row>
    <row r="19" spans="2:9" s="268" customFormat="1" ht="19.5" customHeight="1" thickBot="1">
      <c r="B19" s="1190" t="s">
        <v>632</v>
      </c>
      <c r="C19" s="1191">
        <f>C11+C18</f>
        <v>942784465.92999995</v>
      </c>
      <c r="D19" s="279"/>
      <c r="E19" s="1190" t="s">
        <v>633</v>
      </c>
      <c r="F19" s="1191">
        <f>F11</f>
        <v>940000000</v>
      </c>
      <c r="G19" s="279"/>
      <c r="I19" s="2096"/>
    </row>
    <row r="20" spans="2:9" s="269" customFormat="1" ht="13.5" customHeight="1">
      <c r="B20" s="1180" t="s">
        <v>634</v>
      </c>
      <c r="C20" s="1172">
        <f>SUM(C21:C30)</f>
        <v>24524823.149999976</v>
      </c>
      <c r="D20" s="279"/>
      <c r="E20" s="1180" t="s">
        <v>407</v>
      </c>
      <c r="F20" s="1172">
        <v>300</v>
      </c>
      <c r="G20" s="279"/>
    </row>
    <row r="21" spans="2:9" s="269" customFormat="1" ht="16.5" customHeight="1">
      <c r="B21" s="1174" t="s">
        <v>635</v>
      </c>
      <c r="C21" s="1183">
        <f>'14. Priority of Payments '!I30</f>
        <v>0</v>
      </c>
      <c r="D21" s="279"/>
      <c r="E21" s="1175" t="s">
        <v>1544</v>
      </c>
      <c r="F21" s="1183">
        <f>C24</f>
        <v>7755000</v>
      </c>
      <c r="G21" s="279"/>
    </row>
    <row r="22" spans="2:9" s="269" customFormat="1" ht="16.5" customHeight="1">
      <c r="B22" s="1174" t="s">
        <v>636</v>
      </c>
      <c r="C22" s="1183">
        <f>'14. Priority of Payments '!I60</f>
        <v>0</v>
      </c>
      <c r="D22" s="279"/>
      <c r="E22" s="1175" t="s">
        <v>1545</v>
      </c>
      <c r="F22" s="1183">
        <f>C25</f>
        <v>5170000</v>
      </c>
      <c r="G22" s="279"/>
    </row>
    <row r="23" spans="2:9" s="269" customFormat="1" ht="16.5" customHeight="1">
      <c r="B23" s="1174" t="s">
        <v>637</v>
      </c>
      <c r="C23" s="1183">
        <f>'14. Priority of Payments '!I82</f>
        <v>315.87999997660518</v>
      </c>
      <c r="D23" s="279"/>
      <c r="E23" s="1175" t="s">
        <v>3293</v>
      </c>
      <c r="F23" s="1183">
        <f>C26</f>
        <v>5640000</v>
      </c>
      <c r="G23" s="279"/>
    </row>
    <row r="24" spans="2:9" s="269" customFormat="1" ht="16.5" customHeight="1">
      <c r="B24" s="1174" t="s">
        <v>1544</v>
      </c>
      <c r="C24" s="1172">
        <f>'14. Priority of Payments '!I121</f>
        <v>7755000</v>
      </c>
      <c r="D24" s="279"/>
      <c r="E24" s="1175" t="s">
        <v>638</v>
      </c>
      <c r="F24" s="1183">
        <f>C27</f>
        <v>0</v>
      </c>
      <c r="G24" s="279"/>
    </row>
    <row r="25" spans="2:9" s="269" customFormat="1" ht="16.5" customHeight="1">
      <c r="B25" s="1174" t="s">
        <v>1545</v>
      </c>
      <c r="C25" s="1172">
        <f>'14. Priority of Payments '!I131</f>
        <v>5170000</v>
      </c>
      <c r="D25" s="279"/>
      <c r="E25" s="1175" t="s">
        <v>1652</v>
      </c>
      <c r="F25" s="1172">
        <f>C16</f>
        <v>2784481.81</v>
      </c>
      <c r="G25" s="279"/>
    </row>
    <row r="26" spans="2:9" s="269" customFormat="1" ht="16.5" customHeight="1">
      <c r="B26" s="1174" t="s">
        <v>3293</v>
      </c>
      <c r="C26" s="1172">
        <f>'14. Priority of Payments '!I141</f>
        <v>5640000</v>
      </c>
      <c r="D26" s="279"/>
      <c r="E26" s="1175" t="s">
        <v>916</v>
      </c>
      <c r="F26" s="1172">
        <f>C28</f>
        <v>0</v>
      </c>
      <c r="G26" s="279"/>
    </row>
    <row r="27" spans="2:9" s="269" customFormat="1" ht="16.5" customHeight="1">
      <c r="B27" s="1174" t="s">
        <v>639</v>
      </c>
      <c r="C27" s="1172">
        <f>'14. Priority of Payments '!I153</f>
        <v>0</v>
      </c>
      <c r="D27" s="279"/>
      <c r="E27" s="1175" t="s">
        <v>1546</v>
      </c>
      <c r="F27" s="1172">
        <f>'09. Principal Deficiency Ledger'!F15</f>
        <v>0</v>
      </c>
      <c r="G27" s="279"/>
    </row>
    <row r="28" spans="2:9" s="269" customFormat="1" ht="16.5" customHeight="1">
      <c r="B28" s="1174" t="s">
        <v>916</v>
      </c>
      <c r="C28" s="1172">
        <f>'14. Priority of Payments '!I175</f>
        <v>0</v>
      </c>
      <c r="D28" s="279"/>
      <c r="E28" s="1175" t="s">
        <v>2680</v>
      </c>
      <c r="F28" s="1172">
        <f>C29</f>
        <v>5959507.2699999996</v>
      </c>
      <c r="G28" s="279"/>
    </row>
    <row r="29" spans="2:9" s="269" customFormat="1" ht="28.5" customHeight="1">
      <c r="B29" s="1977" t="s">
        <v>2680</v>
      </c>
      <c r="C29" s="1183">
        <f>'14. Priority of Payments '!I111</f>
        <v>5959507.2699999996</v>
      </c>
      <c r="D29" s="279"/>
      <c r="E29" s="1175" t="s">
        <v>640</v>
      </c>
      <c r="F29" s="1172"/>
      <c r="G29" s="279"/>
    </row>
    <row r="30" spans="2:9" s="269" customFormat="1" ht="28.5" customHeight="1" thickBot="1">
      <c r="B30" s="2695" t="s">
        <v>3238</v>
      </c>
      <c r="C30" s="2696">
        <f>'14. Priority of Payments '!I165</f>
        <v>0</v>
      </c>
      <c r="D30" s="279"/>
      <c r="E30" s="1175"/>
      <c r="F30" s="1172"/>
      <c r="G30" s="279"/>
    </row>
    <row r="31" spans="2:9" s="268" customFormat="1" ht="16.5" customHeight="1" thickBot="1">
      <c r="B31" s="1190" t="s">
        <v>641</v>
      </c>
      <c r="C31" s="1191">
        <f>C19+C20</f>
        <v>967309289.07999992</v>
      </c>
      <c r="D31" s="279"/>
      <c r="E31" s="1192" t="s">
        <v>642</v>
      </c>
      <c r="F31" s="1191">
        <f>SUM(F19:F29)</f>
        <v>967309289.07999992</v>
      </c>
      <c r="G31" s="1303" t="str">
        <f>IF(ROUND(C31,2)=ROUND(F31,2),"OK","KO")</f>
        <v>OK</v>
      </c>
      <c r="I31" s="270"/>
    </row>
    <row r="32" spans="2:9" s="1187" customFormat="1">
      <c r="B32" s="29"/>
      <c r="C32" s="29"/>
      <c r="D32" s="279"/>
      <c r="E32" s="29"/>
      <c r="F32" s="29"/>
      <c r="G32" s="29"/>
    </row>
    <row r="33" spans="2:7" s="1187" customFormat="1">
      <c r="B33" s="1193" t="s">
        <v>1547</v>
      </c>
      <c r="C33" s="1193"/>
      <c r="D33" s="279"/>
      <c r="E33" s="1193" t="s">
        <v>1540</v>
      </c>
      <c r="F33" s="1193"/>
    </row>
    <row r="34" spans="2:7" s="1187" customFormat="1">
      <c r="B34" s="1194" t="s">
        <v>643</v>
      </c>
      <c r="C34" s="1195">
        <f>'14. Priority of Payments '!G42</f>
        <v>0</v>
      </c>
      <c r="D34" s="279"/>
      <c r="E34" s="1194" t="s">
        <v>644</v>
      </c>
      <c r="F34" s="1195">
        <f>'11. Notes Follow-up'!G16</f>
        <v>775500000</v>
      </c>
    </row>
    <row r="35" spans="2:7" s="1187" customFormat="1" ht="13.5" thickBot="1">
      <c r="B35" s="1194" t="s">
        <v>645</v>
      </c>
      <c r="C35" s="1195">
        <f>'14. Priority of Payments '!G76</f>
        <v>0</v>
      </c>
      <c r="D35" s="279"/>
      <c r="E35" s="1194"/>
      <c r="F35" s="1195"/>
    </row>
    <row r="36" spans="2:7" s="1187" customFormat="1" ht="13.5" thickBot="1">
      <c r="B36" s="1190" t="s">
        <v>425</v>
      </c>
      <c r="C36" s="1191">
        <f>+C34+C35</f>
        <v>0</v>
      </c>
      <c r="D36" s="1207"/>
      <c r="E36" s="1190"/>
      <c r="F36" s="1191">
        <f>F34</f>
        <v>775500000</v>
      </c>
    </row>
    <row r="37" spans="2:7" s="1187" customFormat="1" ht="6.75" customHeight="1">
      <c r="B37" s="29"/>
      <c r="C37" s="29"/>
      <c r="D37" s="279"/>
      <c r="E37" s="29"/>
      <c r="F37" s="29"/>
      <c r="G37" s="29"/>
    </row>
    <row r="38" spans="2:7" s="1187" customFormat="1">
      <c r="B38" s="1193" t="s">
        <v>1548</v>
      </c>
      <c r="C38" s="1193"/>
      <c r="D38" s="279"/>
      <c r="E38" s="1193" t="s">
        <v>1541</v>
      </c>
      <c r="F38" s="1193"/>
    </row>
    <row r="39" spans="2:7" s="1187" customFormat="1">
      <c r="B39" s="1194" t="s">
        <v>646</v>
      </c>
      <c r="C39" s="1195">
        <f>'14. Priority of Payments '!G45</f>
        <v>0</v>
      </c>
      <c r="D39" s="279"/>
      <c r="E39" s="1194" t="s">
        <v>647</v>
      </c>
      <c r="F39" s="1195">
        <f>'11. Notes Follow-up'!N16</f>
        <v>51700000</v>
      </c>
    </row>
    <row r="40" spans="2:7" s="1187" customFormat="1" ht="13.5" thickBot="1">
      <c r="B40" s="1194" t="s">
        <v>648</v>
      </c>
      <c r="C40" s="1195">
        <f>'14. Priority of Payments '!G77</f>
        <v>0</v>
      </c>
      <c r="D40" s="279"/>
      <c r="E40" s="1194"/>
      <c r="F40" s="1195"/>
    </row>
    <row r="41" spans="2:7" s="1187" customFormat="1" ht="13.5" thickBot="1">
      <c r="B41" s="1190" t="s">
        <v>425</v>
      </c>
      <c r="C41" s="1191">
        <f>+C39+C40</f>
        <v>0</v>
      </c>
      <c r="D41" s="279"/>
      <c r="E41" s="1190"/>
      <c r="F41" s="1191">
        <f>F39</f>
        <v>51700000</v>
      </c>
    </row>
    <row r="42" spans="2:7" s="566" customFormat="1" ht="6.75" customHeight="1">
      <c r="B42" s="29"/>
      <c r="C42" s="29"/>
      <c r="D42" s="279"/>
      <c r="E42" s="29"/>
      <c r="F42" s="29"/>
    </row>
    <row r="43" spans="2:7" s="1187" customFormat="1">
      <c r="B43" s="1193" t="s">
        <v>1549</v>
      </c>
      <c r="C43" s="1193"/>
      <c r="D43" s="279"/>
      <c r="E43" s="1193" t="s">
        <v>1542</v>
      </c>
      <c r="F43" s="1193"/>
    </row>
    <row r="44" spans="2:7" s="1187" customFormat="1">
      <c r="B44" s="1194" t="s">
        <v>649</v>
      </c>
      <c r="C44" s="1195">
        <f>'14. Priority of Payments '!G48</f>
        <v>0</v>
      </c>
      <c r="D44" s="279"/>
      <c r="E44" s="1194" t="s">
        <v>650</v>
      </c>
      <c r="F44" s="1195">
        <f>'11. Notes Follow-up'!V16</f>
        <v>56400000</v>
      </c>
    </row>
    <row r="45" spans="2:7" s="1187" customFormat="1" ht="13.5" thickBot="1">
      <c r="B45" s="1194" t="s">
        <v>651</v>
      </c>
      <c r="C45" s="1195">
        <f>'14. Priority of Payments '!G78</f>
        <v>0</v>
      </c>
      <c r="D45" s="279"/>
      <c r="E45" s="1194" t="s">
        <v>332</v>
      </c>
      <c r="F45" s="1195" t="s">
        <v>332</v>
      </c>
    </row>
    <row r="46" spans="2:7" s="1187" customFormat="1" ht="13.5" thickBot="1">
      <c r="B46" s="1190" t="s">
        <v>425</v>
      </c>
      <c r="C46" s="1191">
        <f>+C44+C45</f>
        <v>0</v>
      </c>
      <c r="D46" s="279"/>
      <c r="E46" s="1190"/>
      <c r="F46" s="1191">
        <f>F44</f>
        <v>56400000</v>
      </c>
    </row>
    <row r="47" spans="2:7" s="566" customFormat="1" ht="6.75" customHeight="1">
      <c r="B47" s="29"/>
      <c r="C47" s="29"/>
      <c r="D47" s="279"/>
      <c r="E47" s="29"/>
      <c r="F47" s="29"/>
    </row>
    <row r="48" spans="2:7" s="1187" customFormat="1">
      <c r="B48" s="1193" t="s">
        <v>1550</v>
      </c>
      <c r="C48" s="1193"/>
      <c r="D48" s="279"/>
      <c r="E48" s="1193" t="s">
        <v>1543</v>
      </c>
      <c r="F48" s="1193"/>
    </row>
    <row r="49" spans="2:11" s="1187" customFormat="1">
      <c r="B49" s="1194" t="s">
        <v>652</v>
      </c>
      <c r="C49" s="1195">
        <f>'14. Priority of Payments '!G54</f>
        <v>0</v>
      </c>
      <c r="D49" s="279"/>
      <c r="E49" s="1194" t="s">
        <v>653</v>
      </c>
      <c r="F49" s="1195">
        <f>'11. Notes Follow-up'!AD16</f>
        <v>56400000</v>
      </c>
    </row>
    <row r="50" spans="2:11" s="1187" customFormat="1" ht="13.5" thickBot="1">
      <c r="B50" s="1194" t="s">
        <v>654</v>
      </c>
      <c r="C50" s="1195">
        <f>'14. Priority of Payments '!G79</f>
        <v>0</v>
      </c>
      <c r="D50" s="279"/>
      <c r="E50" s="1194" t="s">
        <v>332</v>
      </c>
      <c r="F50" s="1195" t="s">
        <v>332</v>
      </c>
    </row>
    <row r="51" spans="2:11" s="1187" customFormat="1" ht="13.5" thickBot="1">
      <c r="B51" s="1190" t="s">
        <v>425</v>
      </c>
      <c r="C51" s="1191">
        <f>+C49+C50</f>
        <v>0</v>
      </c>
      <c r="D51" s="279"/>
      <c r="E51" s="1190"/>
      <c r="F51" s="1191">
        <f>F49</f>
        <v>56400000</v>
      </c>
    </row>
    <row r="52" spans="2:11" s="566" customFormat="1" ht="6" customHeight="1">
      <c r="B52" s="29"/>
      <c r="C52" s="29"/>
      <c r="D52" s="279"/>
      <c r="E52" s="29"/>
      <c r="F52" s="29"/>
    </row>
    <row r="53" spans="2:11" s="566" customFormat="1" ht="0.75" customHeight="1">
      <c r="B53" s="29"/>
      <c r="C53" s="29"/>
      <c r="D53" s="279"/>
      <c r="E53" s="29"/>
      <c r="F53" s="29"/>
    </row>
    <row r="54" spans="2:11" s="1176" customFormat="1" ht="13.5" thickBot="1">
      <c r="B54" s="1034"/>
      <c r="C54" s="1196"/>
      <c r="D54" s="1197"/>
      <c r="E54" s="1034"/>
      <c r="F54" s="1196"/>
      <c r="K54" s="1198"/>
    </row>
    <row r="55" spans="2:11" s="1176" customFormat="1" ht="15" thickTop="1">
      <c r="B55" s="1199" t="s">
        <v>1552</v>
      </c>
      <c r="C55" s="1200"/>
      <c r="D55" s="1197"/>
      <c r="E55" s="1199" t="s">
        <v>1551</v>
      </c>
      <c r="F55" s="1200"/>
      <c r="K55" s="1198"/>
    </row>
    <row r="56" spans="2:11" s="566" customFormat="1">
      <c r="B56" s="1201" t="s">
        <v>655</v>
      </c>
      <c r="C56" s="1202">
        <f>'13. Fees calculations'!I28+'13. Fees calculations'!I29</f>
        <v>0</v>
      </c>
      <c r="D56" s="1197"/>
      <c r="E56" s="1201" t="s">
        <v>1554</v>
      </c>
      <c r="F56" s="1202">
        <f>IF(Cover!C30="YES",'11. Notes Follow-up'!AK20,0)</f>
        <v>300</v>
      </c>
    </row>
    <row r="57" spans="2:11" s="566" customFormat="1">
      <c r="B57" s="1201" t="s">
        <v>656</v>
      </c>
      <c r="C57" s="1202">
        <f>'06. Purchase Price'!D24</f>
        <v>934040476.85000002</v>
      </c>
      <c r="D57" s="1197"/>
      <c r="E57" s="1201" t="s">
        <v>657</v>
      </c>
      <c r="F57" s="1202">
        <f>'14. Priority of Payments '!G15</f>
        <v>0</v>
      </c>
    </row>
    <row r="58" spans="2:11">
      <c r="B58" s="1201" t="s">
        <v>658</v>
      </c>
      <c r="C58" s="1202">
        <f>'14. Priority of Payments '!G75</f>
        <v>0</v>
      </c>
      <c r="D58" s="1197"/>
      <c r="E58" s="1201" t="s">
        <v>1557</v>
      </c>
      <c r="F58" s="1202">
        <f>IF(Cover!C30="YES",F19,0)</f>
        <v>940000000</v>
      </c>
    </row>
    <row r="59" spans="2:11">
      <c r="B59" s="1201" t="s">
        <v>659</v>
      </c>
      <c r="C59" s="1203">
        <f>'14. Priority of Payments '!G59</f>
        <v>0</v>
      </c>
      <c r="D59" s="1197"/>
      <c r="E59" s="1201" t="s">
        <v>1555</v>
      </c>
      <c r="F59" s="1203">
        <f>'14. Priority of Payments '!G115</f>
        <v>7755000</v>
      </c>
    </row>
    <row r="60" spans="2:11">
      <c r="B60" s="1201" t="s">
        <v>1555</v>
      </c>
      <c r="C60" s="1203">
        <f>'14. Priority of Payments '!G108</f>
        <v>0</v>
      </c>
      <c r="D60" s="1197"/>
      <c r="E60" s="1201" t="s">
        <v>1556</v>
      </c>
      <c r="F60" s="1203">
        <f>'14. Priority of Payments '!G125</f>
        <v>5170000</v>
      </c>
    </row>
    <row r="61" spans="2:11">
      <c r="B61" s="1201" t="s">
        <v>1556</v>
      </c>
      <c r="C61" s="1203">
        <f>'14. Priority of Payments '!G118</f>
        <v>0</v>
      </c>
      <c r="D61" s="1197"/>
      <c r="E61" s="1201" t="s">
        <v>3294</v>
      </c>
      <c r="F61" s="1203">
        <f>'14. Priority of Payments '!G135</f>
        <v>5640000</v>
      </c>
      <c r="G61" s="2901"/>
    </row>
    <row r="62" spans="2:11">
      <c r="B62" s="1201" t="s">
        <v>3294</v>
      </c>
      <c r="C62" s="1203">
        <f>+'14. Priority of Payments '!G128</f>
        <v>0</v>
      </c>
      <c r="D62" s="1197"/>
      <c r="E62" s="1201" t="s">
        <v>660</v>
      </c>
      <c r="F62" s="1195">
        <f>'14. Priority of Payments '!G147</f>
        <v>0</v>
      </c>
    </row>
    <row r="63" spans="2:11">
      <c r="B63" s="1201" t="s">
        <v>661</v>
      </c>
      <c r="C63" s="1203">
        <f>'14. Priority of Payments '!G148</f>
        <v>0</v>
      </c>
      <c r="D63" s="1197"/>
      <c r="E63" s="1201"/>
      <c r="F63" s="1195"/>
    </row>
    <row r="64" spans="2:11">
      <c r="B64" s="1208" t="s">
        <v>425</v>
      </c>
      <c r="C64" s="1206">
        <f>SUM(C56:C63)</f>
        <v>934040476.85000002</v>
      </c>
      <c r="D64" s="1197"/>
      <c r="E64" s="1208" t="str">
        <f>B64</f>
        <v>Total</v>
      </c>
      <c r="F64" s="1206">
        <f>SUM(F56:F63)</f>
        <v>958565300</v>
      </c>
    </row>
    <row r="65" spans="2:9" ht="11.25" customHeight="1">
      <c r="B65" s="29"/>
      <c r="C65" s="29"/>
      <c r="D65" s="279"/>
      <c r="E65" s="29"/>
      <c r="F65" s="29"/>
      <c r="G65" s="29"/>
    </row>
    <row r="66" spans="2:9" ht="26.25" customHeight="1">
      <c r="B66" s="1205" t="s">
        <v>1553</v>
      </c>
      <c r="C66" s="1204"/>
      <c r="D66" s="1204"/>
      <c r="E66" s="1204"/>
      <c r="F66" s="1202">
        <f>ROUND((F64-C64),2)</f>
        <v>24524823.149999999</v>
      </c>
      <c r="G66" s="29"/>
      <c r="I66" s="1188"/>
    </row>
    <row r="67" spans="2:9" ht="9" customHeight="1">
      <c r="D67" s="279"/>
    </row>
    <row r="68" spans="2:9" s="179" customFormat="1">
      <c r="F68" s="2872"/>
    </row>
    <row r="69" spans="2:9" s="179" customFormat="1"/>
    <row r="70" spans="2:9" s="179" customFormat="1"/>
    <row r="71" spans="2:9" s="179" customFormat="1"/>
    <row r="72" spans="2:9" s="179" customFormat="1"/>
  </sheetData>
  <conditionalFormatting sqref="G8">
    <cfRule type="cellIs" dxfId="161" priority="1" operator="equal">
      <formula>"KO"</formula>
    </cfRule>
    <cfRule type="cellIs" dxfId="160" priority="2" operator="equal">
      <formula>"OK"</formula>
    </cfRule>
    <cfRule type="cellIs" dxfId="159" priority="3" operator="equal">
      <formula>"BREACH"</formula>
    </cfRule>
    <cfRule type="cellIs" dxfId="158" priority="4" operator="equal">
      <formula>"OK"</formula>
    </cfRule>
    <cfRule type="cellIs" dxfId="157" priority="5" operator="equal">
      <formula>"OK"</formula>
    </cfRule>
    <cfRule type="cellIs" dxfId="156" priority="6" stopIfTrue="1" operator="equal">
      <formula>"BREACH"</formula>
    </cfRule>
    <cfRule type="cellIs" dxfId="155" priority="7" stopIfTrue="1" operator="equal">
      <formula>"OK"</formula>
    </cfRule>
  </conditionalFormatting>
  <conditionalFormatting sqref="G31">
    <cfRule type="cellIs" dxfId="154" priority="8" operator="equal">
      <formula>"OK"</formula>
    </cfRule>
    <cfRule type="cellIs" dxfId="153" priority="9" stopIfTrue="1" operator="equal">
      <formula>"OK"</formula>
    </cfRule>
  </conditionalFormatting>
  <pageMargins left="0.7" right="0.7" top="0.75" bottom="0.75" header="0.3" footer="0.3"/>
  <pageSetup paperSize="9" scale="48"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6" tint="0.39997558519241921"/>
  </sheetPr>
  <dimension ref="A1:M253"/>
  <sheetViews>
    <sheetView showGridLines="0" topLeftCell="A129" workbookViewId="0">
      <selection activeCell="C118" sqref="C118"/>
    </sheetView>
  </sheetViews>
  <sheetFormatPr baseColWidth="10" defaultColWidth="9.140625" defaultRowHeight="12.75"/>
  <cols>
    <col min="1" max="1" width="2" style="269" customWidth="1"/>
    <col min="2" max="2" width="19.28515625" style="269" customWidth="1"/>
    <col min="3" max="3" width="28.7109375" style="1245" customWidth="1"/>
    <col min="4" max="4" width="21.140625" style="1246" customWidth="1"/>
    <col min="5" max="5" width="17" style="1245" customWidth="1"/>
    <col min="6" max="6" width="21.140625" style="1246" customWidth="1"/>
    <col min="7" max="7" width="1.7109375" style="1245" customWidth="1"/>
    <col min="8" max="8" width="19.42578125" style="1246" customWidth="1"/>
    <col min="9" max="9" width="37.7109375" style="269" customWidth="1"/>
    <col min="10" max="10" width="19.5703125" style="1246" customWidth="1"/>
    <col min="11" max="11" width="2.140625" style="269" customWidth="1"/>
    <col min="12" max="12" width="1.5703125" style="269" customWidth="1"/>
    <col min="13" max="13" width="15.28515625" style="1301" customWidth="1"/>
    <col min="14" max="14" width="9.140625" style="269" customWidth="1"/>
    <col min="15" max="16384" width="9.140625" style="269"/>
  </cols>
  <sheetData>
    <row r="1" spans="1:13" s="566" customFormat="1" ht="6" customHeight="1">
      <c r="M1"/>
    </row>
    <row r="2" spans="1:13" s="566" customFormat="1" ht="7.5" customHeight="1">
      <c r="B2" s="1517"/>
      <c r="C2" s="1518"/>
      <c r="D2" s="1518"/>
      <c r="E2" s="1518"/>
      <c r="F2" s="1518"/>
      <c r="G2" s="1518"/>
      <c r="H2" s="1518"/>
      <c r="I2" s="1518"/>
      <c r="J2" s="1518"/>
      <c r="K2" s="1519"/>
      <c r="M2"/>
    </row>
    <row r="3" spans="1:13" s="566" customFormat="1" ht="12.75" customHeight="1">
      <c r="B3" s="1520"/>
      <c r="C3" s="1521"/>
      <c r="D3" s="1521"/>
      <c r="E3" s="1521"/>
      <c r="F3" s="1521"/>
      <c r="G3" s="1521"/>
      <c r="H3" s="1521"/>
      <c r="I3" s="1107" t="s">
        <v>322</v>
      </c>
      <c r="J3" s="1718">
        <f>Cover!$F$37</f>
        <v>45626</v>
      </c>
      <c r="K3" s="1528"/>
      <c r="M3"/>
    </row>
    <row r="4" spans="1:13" s="566" customFormat="1" ht="11.25" customHeight="1">
      <c r="B4" s="1520"/>
      <c r="C4" s="1521"/>
      <c r="D4" s="1521"/>
      <c r="E4" s="1521"/>
      <c r="F4" s="1521"/>
      <c r="G4" s="1521"/>
      <c r="H4" s="1521"/>
      <c r="I4" s="1107" t="s">
        <v>324</v>
      </c>
      <c r="J4" s="1718" t="e">
        <f>Cover!$F$39</f>
        <v>#N/A</v>
      </c>
      <c r="K4" s="1528"/>
      <c r="M4"/>
    </row>
    <row r="5" spans="1:13" s="566" customFormat="1" ht="11.25" customHeight="1">
      <c r="B5" s="1520"/>
      <c r="C5" s="1521"/>
      <c r="D5" s="1521"/>
      <c r="E5" s="1521"/>
      <c r="F5" s="1521"/>
      <c r="G5" s="1521"/>
      <c r="I5" s="1107" t="s">
        <v>325</v>
      </c>
      <c r="J5" s="1718">
        <f>Cover!$F$41</f>
        <v>45645</v>
      </c>
      <c r="K5" s="1528"/>
      <c r="M5"/>
    </row>
    <row r="6" spans="1:13" s="566" customFormat="1" ht="7.5" customHeight="1">
      <c r="B6" s="1522"/>
      <c r="C6" s="1523"/>
      <c r="D6" s="1523"/>
      <c r="E6" s="1523"/>
      <c r="F6" s="1523"/>
      <c r="G6" s="1523"/>
      <c r="H6" s="1523"/>
      <c r="I6" s="1523"/>
      <c r="J6" s="1523"/>
      <c r="K6" s="1524"/>
      <c r="M6"/>
    </row>
    <row r="7" spans="1:13" ht="13.5" thickBot="1">
      <c r="C7" s="269"/>
      <c r="D7" s="269"/>
      <c r="E7" s="269"/>
      <c r="F7" s="269"/>
      <c r="G7" s="269"/>
      <c r="H7" s="269"/>
      <c r="J7" s="269"/>
      <c r="L7" s="566"/>
    </row>
    <row r="8" spans="1:13" s="1187" customFormat="1" ht="24.75" customHeight="1" thickTop="1" thickBot="1">
      <c r="B8" s="1171" t="s">
        <v>1682</v>
      </c>
      <c r="C8" s="1171"/>
      <c r="D8" s="1171"/>
      <c r="E8" s="1171"/>
      <c r="F8" s="1268"/>
      <c r="G8" s="723"/>
      <c r="H8" s="723"/>
      <c r="I8" s="723"/>
      <c r="J8" s="723"/>
      <c r="K8" s="723"/>
      <c r="M8" s="885"/>
    </row>
    <row r="9" spans="1:13" s="1187" customFormat="1" ht="16.5" customHeight="1" thickTop="1">
      <c r="B9" s="279"/>
      <c r="C9" s="279"/>
      <c r="D9" s="279"/>
      <c r="E9" s="279"/>
      <c r="F9" s="279"/>
      <c r="G9" s="279"/>
      <c r="H9" s="279"/>
      <c r="I9" s="279"/>
      <c r="J9" s="279"/>
      <c r="K9" s="279"/>
      <c r="M9" s="885"/>
    </row>
    <row r="10" spans="1:13">
      <c r="A10" s="1238"/>
      <c r="B10" s="1239" t="s">
        <v>662</v>
      </c>
      <c r="C10" s="1239"/>
      <c r="D10" s="1240"/>
      <c r="E10" s="1241"/>
      <c r="F10" s="1240"/>
      <c r="G10" s="1242"/>
      <c r="H10" s="1242"/>
      <c r="I10" s="1242"/>
      <c r="J10" s="1243" t="s">
        <v>663</v>
      </c>
      <c r="K10" s="1244"/>
      <c r="L10" s="1238"/>
    </row>
    <row r="11" spans="1:13" ht="12" customHeight="1">
      <c r="A11" s="1238"/>
      <c r="B11" s="268"/>
      <c r="G11" s="1247"/>
      <c r="H11" s="1247"/>
      <c r="I11" s="1248"/>
      <c r="J11" s="1248"/>
      <c r="K11" s="1248"/>
      <c r="L11" s="1238"/>
    </row>
    <row r="12" spans="1:13" ht="31.5" customHeight="1">
      <c r="A12" s="1238"/>
      <c r="B12" s="1249" t="s">
        <v>664</v>
      </c>
      <c r="C12" s="1250" t="s">
        <v>665</v>
      </c>
      <c r="D12" s="1251" t="s">
        <v>666</v>
      </c>
      <c r="E12" s="1250" t="s">
        <v>667</v>
      </c>
      <c r="F12" s="1251" t="s">
        <v>668</v>
      </c>
      <c r="G12" s="1252"/>
      <c r="H12" s="394"/>
      <c r="I12" s="394"/>
      <c r="J12" s="394"/>
      <c r="K12" s="394"/>
      <c r="L12" s="1238"/>
      <c r="M12" s="1302"/>
    </row>
    <row r="13" spans="1:13" ht="36" customHeight="1">
      <c r="A13" s="1238"/>
      <c r="B13" s="1253" t="str">
        <f>'16.Bis CONSISTENCY TEST Stat'!C12</f>
        <v>EM</v>
      </c>
      <c r="C13" s="1254">
        <f>'16.Bis CONSISTENCY TEST Stat'!F12</f>
        <v>620373197.74000001</v>
      </c>
      <c r="D13" s="1255">
        <f>IF($C$17=0,0,C13/C$17)</f>
        <v>0.65997149810675249</v>
      </c>
      <c r="E13" s="1256">
        <f>'16.Bis CONSISTENCY TEST Stat'!G12</f>
        <v>88883</v>
      </c>
      <c r="F13" s="1255">
        <f>IF($E$17=0,0,E13/E$17)</f>
        <v>0.81837600935465749</v>
      </c>
      <c r="G13" s="1257"/>
      <c r="H13" s="394"/>
      <c r="I13" s="394"/>
      <c r="J13" s="394"/>
      <c r="K13" s="394"/>
      <c r="L13" s="1238"/>
    </row>
    <row r="14" spans="1:13" ht="36" customHeight="1">
      <c r="A14" s="1238"/>
      <c r="B14" s="1253" t="str">
        <f>'16.Bis CONSISTENCY TEST Stat'!C13</f>
        <v>GL</v>
      </c>
      <c r="C14" s="1254">
        <f>'16.Bis CONSISTENCY TEST Stat'!F13</f>
        <v>165552854.44999999</v>
      </c>
      <c r="D14" s="1255">
        <f>IF($C$17=0,0,C14/C$17)</f>
        <v>0.17612006090083673</v>
      </c>
      <c r="E14" s="1256">
        <f>'16.Bis CONSISTENCY TEST Stat'!G13</f>
        <v>5284</v>
      </c>
      <c r="F14" s="1255">
        <f>IF($E$17=0,0,E14/E$17)</f>
        <v>4.8651585043596755E-2</v>
      </c>
      <c r="G14" s="1257"/>
      <c r="H14" s="394"/>
      <c r="I14" s="394"/>
      <c r="J14" s="394"/>
      <c r="K14" s="394"/>
      <c r="L14" s="1238"/>
      <c r="M14" s="269"/>
    </row>
    <row r="15" spans="1:13" ht="36" customHeight="1">
      <c r="A15" s="1238"/>
      <c r="B15" s="1253" t="str">
        <f>'16.Bis CONSISTENCY TEST Stat'!C14</f>
        <v>VN</v>
      </c>
      <c r="C15" s="1254">
        <f>'16.Bis CONSISTENCY TEST Stat'!F14</f>
        <v>37921583.950000003</v>
      </c>
      <c r="D15" s="1255">
        <f t="shared" ref="D15:D16" si="0">IF($C$17=0,0,C15/C$17)</f>
        <v>4.0342111266630558E-2</v>
      </c>
      <c r="E15" s="1256">
        <f>'16.Bis CONSISTENCY TEST Stat'!G14</f>
        <v>4120</v>
      </c>
      <c r="F15" s="1255">
        <f t="shared" ref="F15:F16" si="1">IF($E$17=0,0,E15/E$17)</f>
        <v>3.7934241177066355E-2</v>
      </c>
      <c r="G15" s="1257"/>
      <c r="H15" s="394"/>
      <c r="I15" s="394"/>
      <c r="J15" s="394"/>
      <c r="K15" s="394"/>
      <c r="L15" s="1238"/>
      <c r="M15" s="269"/>
    </row>
    <row r="16" spans="1:13" ht="36" customHeight="1">
      <c r="A16" s="1238"/>
      <c r="B16" s="1253" t="str">
        <f>'16.Bis CONSISTENCY TEST Stat'!C15</f>
        <v>VO</v>
      </c>
      <c r="C16" s="1254">
        <f>'16.Bis CONSISTENCY TEST Stat'!F15</f>
        <v>116152347.98</v>
      </c>
      <c r="D16" s="1255">
        <f t="shared" si="0"/>
        <v>0.12356632972578011</v>
      </c>
      <c r="E16" s="1256">
        <f>'16.Bis CONSISTENCY TEST Stat'!G15</f>
        <v>10322</v>
      </c>
      <c r="F16" s="1255">
        <f t="shared" si="1"/>
        <v>9.5038164424679356E-2</v>
      </c>
      <c r="G16" s="1257"/>
      <c r="H16" s="394"/>
      <c r="I16" s="394"/>
      <c r="J16" s="394"/>
      <c r="K16" s="394"/>
      <c r="L16" s="1238"/>
      <c r="M16" s="269"/>
    </row>
    <row r="17" spans="1:13" ht="15">
      <c r="A17" s="1238"/>
      <c r="B17" s="1276" t="s">
        <v>425</v>
      </c>
      <c r="C17" s="1277">
        <f>SUM(C13:C16)</f>
        <v>939999984.12000012</v>
      </c>
      <c r="D17" s="1278">
        <f>SUM(D13:D16)</f>
        <v>0.99999999999999989</v>
      </c>
      <c r="E17" s="1279">
        <f>SUM(E13:E16)</f>
        <v>108609</v>
      </c>
      <c r="F17" s="1278">
        <f>SUM(F13:F16)</f>
        <v>1</v>
      </c>
      <c r="G17" s="1258"/>
      <c r="H17" s="394"/>
      <c r="I17" s="394"/>
      <c r="J17" s="394"/>
      <c r="K17" s="394"/>
      <c r="L17" s="1238"/>
      <c r="M17" s="1303" t="str">
        <f>IF(C17=C189+C203+C218+C234,"OK","KO")</f>
        <v>OK</v>
      </c>
    </row>
    <row r="18" spans="1:13" ht="14.25" customHeight="1">
      <c r="A18" s="1238"/>
      <c r="B18" s="448"/>
      <c r="C18" s="1259"/>
      <c r="D18" s="1260"/>
      <c r="E18" s="1261"/>
      <c r="F18" s="1260"/>
      <c r="G18" s="1258"/>
      <c r="H18" s="394"/>
      <c r="I18" s="394"/>
      <c r="J18" s="394"/>
      <c r="K18" s="394"/>
      <c r="L18" s="1238"/>
    </row>
    <row r="19" spans="1:13">
      <c r="A19" s="1238"/>
      <c r="B19" s="1239" t="s">
        <v>671</v>
      </c>
      <c r="C19" s="1239"/>
      <c r="D19" s="1240"/>
      <c r="E19" s="1241"/>
      <c r="F19" s="1240"/>
      <c r="G19" s="1242"/>
      <c r="H19" s="1242"/>
      <c r="I19" s="1242"/>
      <c r="J19" s="1243" t="s">
        <v>663</v>
      </c>
      <c r="K19" s="394"/>
      <c r="L19" s="1238"/>
    </row>
    <row r="20" spans="1:13" ht="14.25" customHeight="1">
      <c r="A20" s="1238"/>
      <c r="F20" s="1247"/>
      <c r="G20" s="1258"/>
      <c r="H20" s="291"/>
      <c r="I20" s="291"/>
      <c r="J20" s="291"/>
      <c r="K20" s="291"/>
      <c r="L20" s="1238"/>
    </row>
    <row r="21" spans="1:13" ht="50.25" customHeight="1">
      <c r="A21" s="1238"/>
      <c r="B21" s="1273" t="s">
        <v>672</v>
      </c>
      <c r="C21" s="1274" t="s">
        <v>673</v>
      </c>
      <c r="D21" s="1275" t="s">
        <v>674</v>
      </c>
      <c r="E21" s="1274" t="s">
        <v>667</v>
      </c>
      <c r="F21" s="1275" t="s">
        <v>668</v>
      </c>
      <c r="G21" s="269"/>
      <c r="H21" s="269"/>
      <c r="J21" s="269"/>
      <c r="L21" s="1238"/>
      <c r="M21" s="1302"/>
    </row>
    <row r="22" spans="1:13">
      <c r="A22" s="1238"/>
      <c r="B22" s="1269" t="str">
        <f>'16.Bis CONSISTENCY TEST Stat'!C19</f>
        <v>[0-500[</v>
      </c>
      <c r="C22" s="1270">
        <f>'16.Bis CONSISTENCY TEST Stat'!F19</f>
        <v>323473.42</v>
      </c>
      <c r="D22" s="1271">
        <f>IF($C$34=0,0,C22/C$34)</f>
        <v>2.973480188927608E-4</v>
      </c>
      <c r="E22" s="1272">
        <f>'16.Bis CONSISTENCY TEST Stat'!G19</f>
        <v>855</v>
      </c>
      <c r="F22" s="1271">
        <f>IF($E$34=0,0,E22/E$34)</f>
        <v>7.8722757782504205E-3</v>
      </c>
      <c r="G22" s="1247"/>
      <c r="L22" s="1238"/>
      <c r="M22" s="1302"/>
    </row>
    <row r="23" spans="1:13">
      <c r="A23" s="1238"/>
      <c r="B23" s="1269" t="str">
        <f>'16.Bis CONSISTENCY TEST Stat'!C20</f>
        <v>[500-1000[</v>
      </c>
      <c r="C23" s="1270">
        <f>'16.Bis CONSISTENCY TEST Stat'!F20</f>
        <v>1901493.56</v>
      </c>
      <c r="D23" s="1271">
        <f t="shared" ref="D23:D33" si="2">IF($C$34=0,0,C23/C$34)</f>
        <v>1.7479190191371614E-3</v>
      </c>
      <c r="E23" s="1272">
        <f>'16.Bis CONSISTENCY TEST Stat'!G20</f>
        <v>2413</v>
      </c>
      <c r="F23" s="1271">
        <f t="shared" ref="F23:F33" si="3">IF($E$34=0,0,E23/E$34)</f>
        <v>2.2217311640840079E-2</v>
      </c>
      <c r="G23" s="1247"/>
      <c r="H23" s="269" t="s">
        <v>677</v>
      </c>
      <c r="J23" s="269"/>
      <c r="L23" s="1238"/>
      <c r="M23" s="1302"/>
    </row>
    <row r="24" spans="1:13">
      <c r="A24" s="1238"/>
      <c r="B24" s="1269" t="str">
        <f>'16.Bis CONSISTENCY TEST Stat'!C21</f>
        <v>[1000-1500[</v>
      </c>
      <c r="C24" s="1270">
        <f>'16.Bis CONSISTENCY TEST Stat'!F21</f>
        <v>4893093.03</v>
      </c>
      <c r="D24" s="1271">
        <f t="shared" si="2"/>
        <v>4.4979013074041025E-3</v>
      </c>
      <c r="E24" s="1272">
        <f>'16.Bis CONSISTENCY TEST Stat'!G21</f>
        <v>3848</v>
      </c>
      <c r="F24" s="1271">
        <f t="shared" si="3"/>
        <v>3.5429844672172653E-2</v>
      </c>
      <c r="G24" s="1247"/>
      <c r="H24" s="269"/>
      <c r="J24" s="269"/>
      <c r="L24" s="1238"/>
      <c r="M24" s="1302"/>
    </row>
    <row r="25" spans="1:13">
      <c r="A25" s="1238"/>
      <c r="B25" s="1269" t="str">
        <f>'16.Bis CONSISTENCY TEST Stat'!C22</f>
        <v>[1500-2000[</v>
      </c>
      <c r="C25" s="1270">
        <f>'16.Bis CONSISTENCY TEST Stat'!F22</f>
        <v>10310898.449999999</v>
      </c>
      <c r="D25" s="1271">
        <f t="shared" si="2"/>
        <v>9.4781364945284788E-3</v>
      </c>
      <c r="E25" s="1272">
        <f>'16.Bis CONSISTENCY TEST Stat'!G22</f>
        <v>5743</v>
      </c>
      <c r="F25" s="1271">
        <f t="shared" si="3"/>
        <v>5.2877754145604874E-2</v>
      </c>
      <c r="G25" s="1247"/>
      <c r="H25" s="269"/>
      <c r="J25" s="269"/>
      <c r="L25" s="1238"/>
      <c r="M25" s="1302"/>
    </row>
    <row r="26" spans="1:13">
      <c r="A26" s="1238"/>
      <c r="B26" s="1269" t="str">
        <f>'16.Bis CONSISTENCY TEST Stat'!C23</f>
        <v>[2000-3000[</v>
      </c>
      <c r="C26" s="1270">
        <f>'16.Bis CONSISTENCY TEST Stat'!F23</f>
        <v>46282852.579999998</v>
      </c>
      <c r="D26" s="1271">
        <f t="shared" si="2"/>
        <v>4.2544807926934783E-2</v>
      </c>
      <c r="E26" s="1272">
        <f>'16.Bis CONSISTENCY TEST Stat'!G23</f>
        <v>18222</v>
      </c>
      <c r="F26" s="1271">
        <f t="shared" si="3"/>
        <v>0.16777615114769495</v>
      </c>
      <c r="G26" s="1247"/>
      <c r="H26" s="269"/>
      <c r="J26" s="269"/>
      <c r="L26" s="1238"/>
      <c r="M26" s="1302"/>
    </row>
    <row r="27" spans="1:13">
      <c r="A27" s="1238"/>
      <c r="B27" s="1269" t="str">
        <f>'16.Bis CONSISTENCY TEST Stat'!C24</f>
        <v>[3000-4000[</v>
      </c>
      <c r="C27" s="1270">
        <f>'16.Bis CONSISTENCY TEST Stat'!F24</f>
        <v>43066970.009999998</v>
      </c>
      <c r="D27" s="1271">
        <f t="shared" si="2"/>
        <v>3.958865681201084E-2</v>
      </c>
      <c r="E27" s="1272">
        <f>'16.Bis CONSISTENCY TEST Stat'!G24</f>
        <v>12583</v>
      </c>
      <c r="F27" s="1271">
        <f t="shared" si="3"/>
        <v>0.11585596037160825</v>
      </c>
      <c r="G27" s="1247"/>
      <c r="H27" s="269"/>
      <c r="J27" s="269"/>
      <c r="L27" s="1238"/>
      <c r="M27" s="1302"/>
    </row>
    <row r="28" spans="1:13">
      <c r="A28" s="1238"/>
      <c r="B28" s="1269" t="str">
        <f>'16.Bis CONSISTENCY TEST Stat'!C25</f>
        <v>[4000-6000[</v>
      </c>
      <c r="C28" s="1270">
        <f>'16.Bis CONSISTENCY TEST Stat'!F25</f>
        <v>65627403.640000001</v>
      </c>
      <c r="D28" s="1271">
        <f t="shared" si="2"/>
        <v>6.0326992114002942E-2</v>
      </c>
      <c r="E28" s="1272">
        <f>'16.Bis CONSISTENCY TEST Stat'!G25</f>
        <v>13337</v>
      </c>
      <c r="F28" s="1271">
        <f t="shared" si="3"/>
        <v>0.12279829480061505</v>
      </c>
      <c r="G28" s="1247"/>
      <c r="H28" s="269"/>
      <c r="J28" s="269"/>
      <c r="L28" s="1238"/>
      <c r="M28" s="1302"/>
    </row>
    <row r="29" spans="1:13">
      <c r="A29" s="1238"/>
      <c r="B29" s="1269" t="str">
        <f>'16.Bis CONSISTENCY TEST Stat'!C26</f>
        <v>[6000-8000[</v>
      </c>
      <c r="C29" s="1270">
        <f>'16.Bis CONSISTENCY TEST Stat'!F26</f>
        <v>59282048.310000002</v>
      </c>
      <c r="D29" s="1271">
        <f t="shared" si="2"/>
        <v>5.449412078706016E-2</v>
      </c>
      <c r="E29" s="1272">
        <f>'16.Bis CONSISTENCY TEST Stat'!G26</f>
        <v>8736</v>
      </c>
      <c r="F29" s="1271">
        <f t="shared" si="3"/>
        <v>8.0435323039527107E-2</v>
      </c>
      <c r="G29" s="1247"/>
      <c r="H29" s="269"/>
      <c r="J29" s="269"/>
      <c r="L29" s="1238"/>
      <c r="M29" s="1302"/>
    </row>
    <row r="30" spans="1:13">
      <c r="A30" s="1238"/>
      <c r="B30" s="1269" t="str">
        <f>'16.Bis CONSISTENCY TEST Stat'!C27</f>
        <v>[8000-10000[</v>
      </c>
      <c r="C30" s="1270">
        <f>'16.Bis CONSISTENCY TEST Stat'!F27</f>
        <v>55200597.909999996</v>
      </c>
      <c r="D30" s="1271">
        <f t="shared" si="2"/>
        <v>5.0742309616148285E-2</v>
      </c>
      <c r="E30" s="1272">
        <f>'16.Bis CONSISTENCY TEST Stat'!G27</f>
        <v>6182</v>
      </c>
      <c r="F30" s="1271">
        <f t="shared" si="3"/>
        <v>5.6919776445782576E-2</v>
      </c>
      <c r="G30" s="1247"/>
      <c r="H30" s="269"/>
      <c r="J30" s="269"/>
      <c r="L30" s="1238"/>
      <c r="M30" s="1302"/>
    </row>
    <row r="31" spans="1:13">
      <c r="A31" s="1238"/>
      <c r="B31" s="1269" t="str">
        <f>'16.Bis CONSISTENCY TEST Stat'!C28</f>
        <v>[10000-15000[</v>
      </c>
      <c r="C31" s="1270">
        <f>'16.Bis CONSISTENCY TEST Stat'!F28</f>
        <v>136114357.65000001</v>
      </c>
      <c r="D31" s="1271">
        <f t="shared" si="2"/>
        <v>0.12512105195563891</v>
      </c>
      <c r="E31" s="1272">
        <f>'16.Bis CONSISTENCY TEST Stat'!G28</f>
        <v>11205</v>
      </c>
      <c r="F31" s="1271">
        <f t="shared" si="3"/>
        <v>0.10316824572549237</v>
      </c>
      <c r="G31" s="1247"/>
      <c r="H31" s="269"/>
      <c r="J31" s="269"/>
      <c r="L31" s="1238"/>
      <c r="M31" s="269"/>
    </row>
    <row r="32" spans="1:13">
      <c r="A32" s="1238"/>
      <c r="B32" s="1269" t="str">
        <f>'16.Bis CONSISTENCY TEST Stat'!C29</f>
        <v>[15000-20000[</v>
      </c>
      <c r="C32" s="1270">
        <f>'16.Bis CONSISTENCY TEST Stat'!F29</f>
        <v>142420137.27000001</v>
      </c>
      <c r="D32" s="1271">
        <f t="shared" si="2"/>
        <v>0.13091754391340579</v>
      </c>
      <c r="E32" s="1272">
        <f>'16.Bis CONSISTENCY TEST Stat'!G29</f>
        <v>8244</v>
      </c>
      <c r="F32" s="1271">
        <f t="shared" si="3"/>
        <v>7.5905311714498797E-2</v>
      </c>
      <c r="G32" s="1247"/>
      <c r="H32" s="269"/>
      <c r="J32" s="269"/>
      <c r="L32" s="1238"/>
      <c r="M32" s="1302"/>
    </row>
    <row r="33" spans="1:13" ht="15">
      <c r="A33" s="1238"/>
      <c r="B33" s="1269" t="str">
        <f>'16.Bis CONSISTENCY TEST Stat'!C30</f>
        <v>&gt;=20000</v>
      </c>
      <c r="C33" s="1270">
        <f>'16.Bis CONSISTENCY TEST Stat'!F30</f>
        <v>522438033.41000003</v>
      </c>
      <c r="D33" s="1271">
        <f t="shared" si="2"/>
        <v>0.48024321203483583</v>
      </c>
      <c r="E33" s="1272">
        <f>'16.Bis CONSISTENCY TEST Stat'!G30</f>
        <v>17241</v>
      </c>
      <c r="F33" s="1271">
        <f t="shared" si="3"/>
        <v>0.15874375051791287</v>
      </c>
      <c r="G33" s="1247"/>
      <c r="H33" s="269"/>
      <c r="J33" s="269"/>
      <c r="L33" s="1238"/>
      <c r="M33" s="1303" t="str">
        <f>IF(AND(F34=100%,D34=100%),"OK","KO")</f>
        <v>OK</v>
      </c>
    </row>
    <row r="34" spans="1:13">
      <c r="A34" s="1238"/>
      <c r="B34" s="1276" t="s">
        <v>425</v>
      </c>
      <c r="C34" s="1277">
        <f>SUM(C22:C33)</f>
        <v>1087861359.24</v>
      </c>
      <c r="D34" s="1278">
        <f>SUM(D22:D33)</f>
        <v>1</v>
      </c>
      <c r="E34" s="1279">
        <f>SUM(E22:E33)</f>
        <v>108609</v>
      </c>
      <c r="F34" s="1278">
        <f>SUM(F22:F33)</f>
        <v>1</v>
      </c>
      <c r="G34" s="1247"/>
      <c r="H34" s="269"/>
      <c r="J34" s="269"/>
      <c r="L34" s="1238"/>
    </row>
    <row r="35" spans="1:13">
      <c r="A35" s="1238"/>
      <c r="B35" s="964"/>
      <c r="C35" s="150"/>
      <c r="D35" s="1262"/>
      <c r="E35" s="150"/>
      <c r="F35" s="1262"/>
      <c r="G35" s="1247"/>
      <c r="H35" s="269"/>
      <c r="J35" s="269"/>
      <c r="L35" s="1238"/>
    </row>
    <row r="36" spans="1:13">
      <c r="A36" s="1238"/>
      <c r="B36" s="1239" t="s">
        <v>688</v>
      </c>
      <c r="C36" s="1239"/>
      <c r="D36" s="1240"/>
      <c r="E36" s="1241"/>
      <c r="F36" s="1240"/>
      <c r="G36" s="1242"/>
      <c r="H36" s="1242"/>
      <c r="I36" s="1242"/>
      <c r="J36" s="1243"/>
      <c r="K36" s="394"/>
      <c r="L36" s="1238"/>
    </row>
    <row r="37" spans="1:13">
      <c r="A37" s="1238"/>
      <c r="F37" s="1247"/>
      <c r="G37" s="1258"/>
      <c r="H37" s="291"/>
      <c r="I37" s="291"/>
      <c r="J37" s="291"/>
      <c r="K37" s="291"/>
      <c r="L37" s="1238"/>
    </row>
    <row r="38" spans="1:13" ht="25.5">
      <c r="A38" s="1238"/>
      <c r="B38" s="1283" t="s">
        <v>672</v>
      </c>
      <c r="C38" s="1284" t="s">
        <v>665</v>
      </c>
      <c r="D38" s="1285" t="s">
        <v>674</v>
      </c>
      <c r="E38" s="1284" t="s">
        <v>667</v>
      </c>
      <c r="F38" s="1285" t="s">
        <v>668</v>
      </c>
      <c r="G38" s="269"/>
      <c r="H38" s="291"/>
      <c r="J38" s="269"/>
      <c r="L38" s="1238"/>
    </row>
    <row r="39" spans="1:13">
      <c r="B39" s="1269" t="str">
        <f>'16.Bis CONSISTENCY TEST Stat'!C34</f>
        <v>[0-500[</v>
      </c>
      <c r="C39" s="1270">
        <f>'16.Bis CONSISTENCY TEST Stat'!F34</f>
        <v>1564877.02</v>
      </c>
      <c r="D39" s="1271">
        <f>IF($C$53=0,0,C39/C$53)</f>
        <v>1.6647628153579077E-3</v>
      </c>
      <c r="E39" s="1272">
        <f>'16.Bis CONSISTENCY TEST Stat'!G34</f>
        <v>5587</v>
      </c>
      <c r="F39" s="1271">
        <f>IF($E$53=0,0,E39/E$53)</f>
        <v>5.1441409091327606E-2</v>
      </c>
      <c r="G39" s="269"/>
      <c r="H39" s="291"/>
      <c r="L39" s="1238"/>
    </row>
    <row r="40" spans="1:13">
      <c r="B40" s="1269" t="str">
        <f>'16.Bis CONSISTENCY TEST Stat'!C35</f>
        <v>[500-1000[</v>
      </c>
      <c r="C40" s="1270">
        <f>'16.Bis CONSISTENCY TEST Stat'!F35</f>
        <v>4807960.0199999996</v>
      </c>
      <c r="D40" s="1271">
        <f t="shared" ref="D40:D52" si="4">IF($C$53=0,0,C40/C$53)</f>
        <v>5.1148511715147183E-3</v>
      </c>
      <c r="E40" s="1272">
        <f>'16.Bis CONSISTENCY TEST Stat'!G35</f>
        <v>6428</v>
      </c>
      <c r="F40" s="1271">
        <f t="shared" ref="F40:F52" si="5">IF($E$53=0,0,E40/E$53)</f>
        <v>5.9184782108296731E-2</v>
      </c>
      <c r="G40" s="269"/>
      <c r="H40" s="291"/>
      <c r="J40" s="269"/>
      <c r="L40" s="1238"/>
    </row>
    <row r="41" spans="1:13">
      <c r="B41" s="1269" t="str">
        <f>'16.Bis CONSISTENCY TEST Stat'!C36</f>
        <v>[1000-1500[</v>
      </c>
      <c r="C41" s="1270">
        <f>'16.Bis CONSISTENCY TEST Stat'!F36</f>
        <v>8038028.6500000004</v>
      </c>
      <c r="D41" s="1271">
        <f t="shared" si="4"/>
        <v>8.5510944529695529E-3</v>
      </c>
      <c r="E41" s="1272">
        <f>'16.Bis CONSISTENCY TEST Stat'!G36</f>
        <v>6395</v>
      </c>
      <c r="F41" s="1271">
        <f t="shared" si="5"/>
        <v>5.888093988527654E-2</v>
      </c>
      <c r="G41" s="269"/>
      <c r="H41" s="291"/>
      <c r="J41" s="269"/>
      <c r="L41" s="1238"/>
    </row>
    <row r="42" spans="1:13">
      <c r="B42" s="1269" t="str">
        <f>'16.Bis CONSISTENCY TEST Stat'!C37</f>
        <v>[1500-2000[</v>
      </c>
      <c r="C42" s="1270">
        <f>'16.Bis CONSISTENCY TEST Stat'!F37</f>
        <v>14815763.24</v>
      </c>
      <c r="D42" s="1271">
        <f t="shared" si="4"/>
        <v>1.5761450521587055E-2</v>
      </c>
      <c r="E42" s="1272">
        <f>'16.Bis CONSISTENCY TEST Stat'!G37</f>
        <v>8448</v>
      </c>
      <c r="F42" s="1271">
        <f t="shared" si="5"/>
        <v>7.7783609093169073E-2</v>
      </c>
      <c r="G42" s="269"/>
      <c r="H42" s="291"/>
      <c r="J42" s="269"/>
      <c r="L42" s="1238"/>
    </row>
    <row r="43" spans="1:13">
      <c r="B43" s="1269" t="str">
        <f>'16.Bis CONSISTENCY TEST Stat'!C38</f>
        <v>[2000-3000[</v>
      </c>
      <c r="C43" s="1270">
        <f>'16.Bis CONSISTENCY TEST Stat'!F38</f>
        <v>38399258.850000001</v>
      </c>
      <c r="D43" s="1271">
        <f t="shared" si="4"/>
        <v>4.0850276062449342E-2</v>
      </c>
      <c r="E43" s="1272">
        <f>'16.Bis CONSISTENCY TEST Stat'!G38</f>
        <v>15393</v>
      </c>
      <c r="F43" s="1271">
        <f t="shared" si="5"/>
        <v>0.14172858602878213</v>
      </c>
      <c r="G43" s="269"/>
      <c r="H43" s="291"/>
      <c r="J43" s="269"/>
      <c r="L43" s="1238"/>
    </row>
    <row r="44" spans="1:13">
      <c r="B44" s="1269" t="str">
        <f>'16.Bis CONSISTENCY TEST Stat'!C39</f>
        <v>[3000-4000[</v>
      </c>
      <c r="C44" s="1270">
        <f>'16.Bis CONSISTENCY TEST Stat'!F39</f>
        <v>33824049.880000003</v>
      </c>
      <c r="D44" s="1271">
        <f t="shared" si="4"/>
        <v>3.598303239511761E-2</v>
      </c>
      <c r="E44" s="1272">
        <f>'16.Bis CONSISTENCY TEST Stat'!G39</f>
        <v>9707</v>
      </c>
      <c r="F44" s="1271">
        <f t="shared" si="5"/>
        <v>8.9375650268393961E-2</v>
      </c>
      <c r="G44" s="269"/>
      <c r="H44" s="291"/>
      <c r="J44" s="269"/>
      <c r="L44" s="1238"/>
    </row>
    <row r="45" spans="1:13">
      <c r="B45" s="1269" t="str">
        <f>'16.Bis CONSISTENCY TEST Stat'!C40</f>
        <v>[4000-6000[</v>
      </c>
      <c r="C45" s="1270">
        <f>'16.Bis CONSISTENCY TEST Stat'!F40</f>
        <v>59383850.140000001</v>
      </c>
      <c r="D45" s="1271">
        <f t="shared" si="4"/>
        <v>6.3174309726817049E-2</v>
      </c>
      <c r="E45" s="1272">
        <f>'16.Bis CONSISTENCY TEST Stat'!G40</f>
        <v>12025</v>
      </c>
      <c r="F45" s="1271">
        <f t="shared" si="5"/>
        <v>0.11071826460053955</v>
      </c>
      <c r="G45" s="269"/>
      <c r="H45" s="291"/>
      <c r="J45" s="269"/>
      <c r="L45" s="1238"/>
    </row>
    <row r="46" spans="1:13">
      <c r="B46" s="1269" t="str">
        <f>'16.Bis CONSISTENCY TEST Stat'!C41</f>
        <v>[6000-8000[</v>
      </c>
      <c r="C46" s="1270">
        <f>'16.Bis CONSISTENCY TEST Stat'!F41</f>
        <v>48077884.119999997</v>
      </c>
      <c r="D46" s="1271">
        <f t="shared" si="4"/>
        <v>5.114668609809507E-2</v>
      </c>
      <c r="E46" s="1272">
        <f>'16.Bis CONSISTENCY TEST Stat'!G41</f>
        <v>6922</v>
      </c>
      <c r="F46" s="1271">
        <f t="shared" si="5"/>
        <v>6.3733208113508091E-2</v>
      </c>
      <c r="G46" s="269"/>
      <c r="H46" s="291"/>
      <c r="J46" s="269"/>
      <c r="L46" s="1238"/>
    </row>
    <row r="47" spans="1:13">
      <c r="B47" s="1269" t="str">
        <f>'16.Bis CONSISTENCY TEST Stat'!C42</f>
        <v>[8000-10000[</v>
      </c>
      <c r="C47" s="1270">
        <f>'16.Bis CONSISTENCY TEST Stat'!F42</f>
        <v>53891609.920000002</v>
      </c>
      <c r="D47" s="1271">
        <f t="shared" si="4"/>
        <v>5.7331500883430031E-2</v>
      </c>
      <c r="E47" s="1272">
        <f>'16.Bis CONSISTENCY TEST Stat'!G42</f>
        <v>6001</v>
      </c>
      <c r="F47" s="1271">
        <f t="shared" si="5"/>
        <v>5.5253247889217282E-2</v>
      </c>
      <c r="G47" s="269"/>
      <c r="H47" s="291"/>
      <c r="J47" s="269"/>
      <c r="L47" s="1238"/>
    </row>
    <row r="48" spans="1:13">
      <c r="B48" s="1269" t="str">
        <f>'16.Bis CONSISTENCY TEST Stat'!C43</f>
        <v>[10000-15000[</v>
      </c>
      <c r="C48" s="1270">
        <f>'16.Bis CONSISTENCY TEST Stat'!F43</f>
        <v>127138834.40000001</v>
      </c>
      <c r="D48" s="1271">
        <f t="shared" si="4"/>
        <v>0.1352540814338668</v>
      </c>
      <c r="E48" s="1272">
        <f>'16.Bis CONSISTENCY TEST Stat'!G43</f>
        <v>10259</v>
      </c>
      <c r="F48" s="1271">
        <f t="shared" si="5"/>
        <v>9.4458101998913538E-2</v>
      </c>
      <c r="G48" s="269"/>
      <c r="H48" s="291"/>
      <c r="J48" s="269"/>
      <c r="L48" s="1238"/>
    </row>
    <row r="49" spans="1:13">
      <c r="B49" s="1269" t="str">
        <f>'16.Bis CONSISTENCY TEST Stat'!C44</f>
        <v>[15000-20000[</v>
      </c>
      <c r="C49" s="1270">
        <f>'16.Bis CONSISTENCY TEST Stat'!F44</f>
        <v>137087141.75</v>
      </c>
      <c r="D49" s="1271">
        <f t="shared" si="4"/>
        <v>0.14583738730414647</v>
      </c>
      <c r="E49" s="1272">
        <f>'16.Bis CONSISTENCY TEST Stat'!G44</f>
        <v>7841</v>
      </c>
      <c r="F49" s="1271">
        <f t="shared" si="5"/>
        <v>7.2194753657615851E-2</v>
      </c>
      <c r="G49" s="269"/>
      <c r="H49" s="291"/>
      <c r="J49" s="269"/>
      <c r="L49" s="1238"/>
    </row>
    <row r="50" spans="1:13" ht="15">
      <c r="B50" s="1269" t="str">
        <f>'16.Bis CONSISTENCY TEST Stat'!C45</f>
        <v>[20000-25000[</v>
      </c>
      <c r="C50" s="1270">
        <f>'16.Bis CONSISTENCY TEST Stat'!F45</f>
        <v>129512280.2</v>
      </c>
      <c r="D50" s="1271">
        <f t="shared" si="4"/>
        <v>0.13777902381694776</v>
      </c>
      <c r="E50" s="1272">
        <f>'16.Bis CONSISTENCY TEST Stat'!G45</f>
        <v>5753</v>
      </c>
      <c r="F50" s="1271">
        <f t="shared" si="5"/>
        <v>5.2969827546520083E-2</v>
      </c>
      <c r="G50" s="269"/>
      <c r="H50" s="291"/>
      <c r="J50" s="269"/>
      <c r="L50" s="1238"/>
      <c r="M50" s="1303"/>
    </row>
    <row r="51" spans="1:13">
      <c r="B51" s="1269" t="str">
        <f>'16.Bis CONSISTENCY TEST Stat'!C46</f>
        <v>[25000-30000[</v>
      </c>
      <c r="C51" s="1270">
        <f>'16.Bis CONSISTENCY TEST Stat'!F46</f>
        <v>102699436.61</v>
      </c>
      <c r="D51" s="1271">
        <f t="shared" si="4"/>
        <v>0.10925472164357974</v>
      </c>
      <c r="E51" s="1272">
        <f>'16.Bis CONSISTENCY TEST Stat'!G46</f>
        <v>3744</v>
      </c>
      <c r="F51" s="1271">
        <f t="shared" si="5"/>
        <v>3.4472281302654478E-2</v>
      </c>
      <c r="G51" s="269"/>
      <c r="H51" s="291"/>
      <c r="J51" s="269"/>
      <c r="L51" s="1238"/>
      <c r="M51" s="269"/>
    </row>
    <row r="52" spans="1:13">
      <c r="B52" s="1269" t="str">
        <f>'16.Bis CONSISTENCY TEST Stat'!C47</f>
        <v>&gt;=30000</v>
      </c>
      <c r="C52" s="1270">
        <f>'16.Bis CONSISTENCY TEST Stat'!F47</f>
        <v>180759009.31999999</v>
      </c>
      <c r="D52" s="1271">
        <f t="shared" si="4"/>
        <v>0.19229682167412074</v>
      </c>
      <c r="E52" s="1272">
        <f>'16.Bis CONSISTENCY TEST Stat'!G47</f>
        <v>4106</v>
      </c>
      <c r="F52" s="1271">
        <f t="shared" si="5"/>
        <v>3.7805338415785067E-2</v>
      </c>
      <c r="G52" s="269"/>
      <c r="H52" s="291"/>
      <c r="I52" s="1242"/>
      <c r="J52" s="1243"/>
      <c r="K52" s="394"/>
      <c r="L52" s="1238"/>
      <c r="M52" s="269"/>
    </row>
    <row r="53" spans="1:13" ht="15">
      <c r="B53" s="1276" t="s">
        <v>425</v>
      </c>
      <c r="C53" s="1277">
        <f>SUM(C39:C52)</f>
        <v>939999984.12000012</v>
      </c>
      <c r="D53" s="1278">
        <f>SUM(D39:D52)</f>
        <v>0.99999999999999989</v>
      </c>
      <c r="E53" s="1279">
        <f>SUM(E39:E52)</f>
        <v>108609</v>
      </c>
      <c r="F53" s="1278">
        <f>SUM(F39:F52)</f>
        <v>1</v>
      </c>
      <c r="G53" s="269"/>
      <c r="H53" s="291"/>
      <c r="I53" s="291"/>
      <c r="J53" s="291"/>
      <c r="K53" s="291"/>
      <c r="L53" s="1238"/>
      <c r="M53" s="1303" t="str">
        <f>IF(AND(F53=100%,D53=100%),"OK","KO")</f>
        <v>OK</v>
      </c>
    </row>
    <row r="54" spans="1:13">
      <c r="G54" s="269"/>
      <c r="H54" s="269"/>
      <c r="J54" s="269"/>
    </row>
    <row r="55" spans="1:13">
      <c r="B55" s="1239" t="s">
        <v>779</v>
      </c>
      <c r="C55" s="1239"/>
      <c r="D55" s="1240"/>
      <c r="E55" s="1241"/>
      <c r="F55" s="1240"/>
      <c r="G55" s="1242"/>
      <c r="H55" s="1242"/>
      <c r="I55" s="1242"/>
      <c r="J55" s="1243"/>
      <c r="K55" s="1243"/>
    </row>
    <row r="57" spans="1:13" ht="25.5">
      <c r="A57" s="1238"/>
      <c r="B57" s="1283" t="s">
        <v>672</v>
      </c>
      <c r="C57" s="1284" t="s">
        <v>665</v>
      </c>
      <c r="D57" s="1285" t="s">
        <v>674</v>
      </c>
      <c r="E57" s="1284" t="s">
        <v>667</v>
      </c>
      <c r="F57" s="1285" t="s">
        <v>668</v>
      </c>
      <c r="G57" s="269"/>
      <c r="H57" s="269"/>
      <c r="J57" s="269"/>
      <c r="L57" s="1238"/>
    </row>
    <row r="58" spans="1:13">
      <c r="B58" s="1269" t="str">
        <f>'16.Bis CONSISTENCY TEST Stat'!C51</f>
        <v>0-12</v>
      </c>
      <c r="C58" s="1270">
        <f>'16.Bis CONSISTENCY TEST Stat'!F51</f>
        <v>18368561.18</v>
      </c>
      <c r="D58" s="1271">
        <f>IF($C$69=0,0,C58/C$69)</f>
        <v>1.954102286203345E-2</v>
      </c>
      <c r="E58" s="1272">
        <f>'16.Bis CONSISTENCY TEST Stat'!G51</f>
        <v>16603</v>
      </c>
      <c r="F58" s="1271">
        <f>IF($E$69=0,0,E58/E$69)</f>
        <v>0.15286946753952252</v>
      </c>
    </row>
    <row r="59" spans="1:13">
      <c r="B59" s="1269" t="str">
        <f>'16.Bis CONSISTENCY TEST Stat'!C52</f>
        <v>12-24</v>
      </c>
      <c r="C59" s="1270">
        <f>'16.Bis CONSISTENCY TEST Stat'!F52</f>
        <v>23566024.809999999</v>
      </c>
      <c r="D59" s="1271">
        <f t="shared" ref="D59:D68" si="6">IF($C$69=0,0,C59/C$69)</f>
        <v>2.5070239583101492E-2</v>
      </c>
      <c r="E59" s="1272">
        <f>'16.Bis CONSISTENCY TEST Stat'!G52</f>
        <v>9144</v>
      </c>
      <c r="F59" s="1271">
        <f t="shared" ref="F59:F68" si="7">IF($E$69=0,0,E59/E$69)</f>
        <v>8.419191779686766E-2</v>
      </c>
      <c r="H59" s="269"/>
      <c r="J59" s="269"/>
    </row>
    <row r="60" spans="1:13">
      <c r="B60" s="1269" t="str">
        <f>'16.Bis CONSISTENCY TEST Stat'!C53</f>
        <v>24-36</v>
      </c>
      <c r="C60" s="1270">
        <f>'16.Bis CONSISTENCY TEST Stat'!F53</f>
        <v>33929913.729999997</v>
      </c>
      <c r="D60" s="1271">
        <f t="shared" si="6"/>
        <v>3.6095653514041461E-2</v>
      </c>
      <c r="E60" s="1272">
        <f>'16.Bis CONSISTENCY TEST Stat'!G53</f>
        <v>8721</v>
      </c>
      <c r="F60" s="1271">
        <f t="shared" si="7"/>
        <v>8.0297212938154297E-2</v>
      </c>
      <c r="H60" s="269"/>
      <c r="J60" s="269"/>
    </row>
    <row r="61" spans="1:13">
      <c r="B61" s="1269" t="str">
        <f>'16.Bis CONSISTENCY TEST Stat'!C54</f>
        <v>36-48</v>
      </c>
      <c r="C61" s="1270">
        <f>'16.Bis CONSISTENCY TEST Stat'!F54</f>
        <v>55386563.75</v>
      </c>
      <c r="D61" s="1271">
        <f t="shared" si="6"/>
        <v>5.8921877325190865E-2</v>
      </c>
      <c r="E61" s="1272">
        <f>'16.Bis CONSISTENCY TEST Stat'!G54</f>
        <v>10811</v>
      </c>
      <c r="F61" s="1271">
        <f t="shared" si="7"/>
        <v>9.9540553729433101E-2</v>
      </c>
      <c r="H61" s="269"/>
      <c r="J61" s="269"/>
    </row>
    <row r="62" spans="1:13">
      <c r="B62" s="1269" t="str">
        <f>'16.Bis CONSISTENCY TEST Stat'!C55</f>
        <v>48-60</v>
      </c>
      <c r="C62" s="1270">
        <f>'16.Bis CONSISTENCY TEST Stat'!F55</f>
        <v>90432496.329999998</v>
      </c>
      <c r="D62" s="1271">
        <f t="shared" si="6"/>
        <v>9.6204784955034026E-2</v>
      </c>
      <c r="E62" s="1272">
        <f>'16.Bis CONSISTENCY TEST Stat'!G55</f>
        <v>12114</v>
      </c>
      <c r="F62" s="1271">
        <f t="shared" si="7"/>
        <v>0.11153771786868491</v>
      </c>
      <c r="H62" s="269"/>
      <c r="J62" s="269"/>
    </row>
    <row r="63" spans="1:13">
      <c r="B63" s="1269" t="str">
        <f>'16.Bis CONSISTENCY TEST Stat'!C56</f>
        <v>60-72</v>
      </c>
      <c r="C63" s="1270">
        <f>'16.Bis CONSISTENCY TEST Stat'!F56</f>
        <v>78158444.310000002</v>
      </c>
      <c r="D63" s="1271">
        <f t="shared" si="6"/>
        <v>8.3147282585509408E-2</v>
      </c>
      <c r="E63" s="1272">
        <f>'16.Bis CONSISTENCY TEST Stat'!G56</f>
        <v>7524</v>
      </c>
      <c r="F63" s="1271">
        <f t="shared" si="7"/>
        <v>6.9276026848603706E-2</v>
      </c>
      <c r="H63" s="269"/>
      <c r="J63" s="269"/>
    </row>
    <row r="64" spans="1:13">
      <c r="B64" s="1269" t="str">
        <f>'16.Bis CONSISTENCY TEST Stat'!C57</f>
        <v>72-84</v>
      </c>
      <c r="C64" s="1270">
        <f>'16.Bis CONSISTENCY TEST Stat'!F57</f>
        <v>43433627.659999996</v>
      </c>
      <c r="D64" s="1271">
        <f t="shared" si="6"/>
        <v>4.6205987652926682E-2</v>
      </c>
      <c r="E64" s="1272">
        <f>'16.Bis CONSISTENCY TEST Stat'!G57</f>
        <v>4228</v>
      </c>
      <c r="F64" s="1271">
        <f t="shared" si="7"/>
        <v>3.8928633906950623E-2</v>
      </c>
      <c r="H64" s="269"/>
      <c r="J64" s="269"/>
    </row>
    <row r="65" spans="1:13">
      <c r="B65" s="1269" t="str">
        <f>'16.Bis CONSISTENCY TEST Stat'!C58</f>
        <v>84-96</v>
      </c>
      <c r="C65" s="1270">
        <f>'16.Bis CONSISTENCY TEST Stat'!F58</f>
        <v>36480995.450000003</v>
      </c>
      <c r="D65" s="1271">
        <f t="shared" si="6"/>
        <v>3.8809570283293592E-2</v>
      </c>
      <c r="E65" s="1272">
        <f>'16.Bis CONSISTENCY TEST Stat'!G58</f>
        <v>4071</v>
      </c>
      <c r="F65" s="1271">
        <f t="shared" si="7"/>
        <v>3.7483081512581833E-2</v>
      </c>
      <c r="H65" s="269"/>
      <c r="J65" s="269"/>
    </row>
    <row r="66" spans="1:13">
      <c r="B66" s="1269" t="str">
        <f>'16.Bis CONSISTENCY TEST Stat'!C59</f>
        <v>96-108</v>
      </c>
      <c r="C66" s="1270">
        <f>'16.Bis CONSISTENCY TEST Stat'!F59</f>
        <v>69540798.540000007</v>
      </c>
      <c r="D66" s="1271">
        <f t="shared" si="6"/>
        <v>7.3979574164676223E-2</v>
      </c>
      <c r="E66" s="1272">
        <f>'16.Bis CONSISTENCY TEST Stat'!G59</f>
        <v>8013</v>
      </c>
      <c r="F66" s="1271">
        <f t="shared" si="7"/>
        <v>7.3778416153357451E-2</v>
      </c>
      <c r="H66" s="269"/>
      <c r="J66" s="269"/>
    </row>
    <row r="67" spans="1:13">
      <c r="B67" s="1269" t="str">
        <f>'16.Bis CONSISTENCY TEST Stat'!C60</f>
        <v>108-120</v>
      </c>
      <c r="C67" s="1270">
        <f>'16.Bis CONSISTENCY TEST Stat'!F60</f>
        <v>74023139.950000003</v>
      </c>
      <c r="D67" s="1271">
        <f t="shared" si="6"/>
        <v>7.8748022553743191E-2</v>
      </c>
      <c r="E67" s="1272">
        <f>'16.Bis CONSISTENCY TEST Stat'!G60</f>
        <v>7295</v>
      </c>
      <c r="F67" s="1271">
        <f t="shared" si="7"/>
        <v>6.7167545967645403E-2</v>
      </c>
      <c r="H67" s="269"/>
      <c r="J67" s="269"/>
      <c r="M67" s="269"/>
    </row>
    <row r="68" spans="1:13">
      <c r="B68" s="1269" t="str">
        <f>'16.Bis CONSISTENCY TEST Stat'!C61</f>
        <v>&gt;=120</v>
      </c>
      <c r="C68" s="1270">
        <f>'16.Bis CONSISTENCY TEST Stat'!F61</f>
        <v>416679418.41000003</v>
      </c>
      <c r="D68" s="1271">
        <f t="shared" si="6"/>
        <v>0.44327598452044964</v>
      </c>
      <c r="E68" s="1272">
        <f>'16.Bis CONSISTENCY TEST Stat'!G61</f>
        <v>20085</v>
      </c>
      <c r="F68" s="1271">
        <f t="shared" si="7"/>
        <v>0.18492942573819848</v>
      </c>
      <c r="H68" s="269"/>
      <c r="J68" s="269"/>
      <c r="M68" s="269"/>
    </row>
    <row r="69" spans="1:13" ht="15">
      <c r="B69" s="1276" t="s">
        <v>425</v>
      </c>
      <c r="C69" s="1280">
        <f>SUM(C58:C68)</f>
        <v>939999984.12</v>
      </c>
      <c r="D69" s="1281">
        <f>SUM(D58:D68)</f>
        <v>1</v>
      </c>
      <c r="E69" s="1282">
        <f>SUM(E58:E68)</f>
        <v>108609</v>
      </c>
      <c r="F69" s="1281">
        <f>SUM(F58:F68)</f>
        <v>1</v>
      </c>
      <c r="H69" s="269"/>
      <c r="J69" s="269"/>
      <c r="M69" s="1303" t="str">
        <f>IF(AND(F69=100%,D69=100%),"OK","KO")</f>
        <v>OK</v>
      </c>
    </row>
    <row r="70" spans="1:13">
      <c r="H70" s="269"/>
      <c r="J70" s="269"/>
    </row>
    <row r="71" spans="1:13">
      <c r="B71" s="1205" t="s">
        <v>703</v>
      </c>
      <c r="C71" s="1286"/>
      <c r="D71" s="1287"/>
      <c r="E71" s="1288"/>
      <c r="F71" s="1287">
        <f>INPUT_STAT!F205</f>
        <v>107.21908935</v>
      </c>
      <c r="H71" s="269"/>
      <c r="J71" s="269"/>
    </row>
    <row r="72" spans="1:13" ht="11.25" customHeight="1">
      <c r="H72" s="269"/>
      <c r="J72" s="269"/>
    </row>
    <row r="73" spans="1:13">
      <c r="B73" s="1239" t="s">
        <v>761</v>
      </c>
      <c r="C73" s="1239"/>
      <c r="D73" s="1240"/>
      <c r="E73" s="1241"/>
      <c r="F73" s="1240"/>
      <c r="G73" s="1242"/>
      <c r="H73" s="1242"/>
      <c r="I73" s="1242"/>
      <c r="J73" s="1243"/>
      <c r="K73" s="1243"/>
    </row>
    <row r="75" spans="1:13" ht="25.5">
      <c r="A75" s="1238"/>
      <c r="B75" s="1283" t="s">
        <v>672</v>
      </c>
      <c r="C75" s="1284" t="s">
        <v>665</v>
      </c>
      <c r="D75" s="1285" t="s">
        <v>674</v>
      </c>
      <c r="E75" s="1284" t="s">
        <v>667</v>
      </c>
      <c r="F75" s="1285" t="s">
        <v>668</v>
      </c>
      <c r="G75" s="269"/>
      <c r="H75" s="269"/>
      <c r="J75" s="269"/>
      <c r="L75" s="1238"/>
    </row>
    <row r="76" spans="1:13">
      <c r="B76" s="1269" t="str">
        <f>'16.Bis CONSISTENCY TEST Stat'!C65</f>
        <v>0-12</v>
      </c>
      <c r="C76" s="1270">
        <f>'16.Bis CONSISTENCY TEST Stat'!F65</f>
        <v>17029538.5</v>
      </c>
      <c r="D76" s="1271">
        <f>IF($C$87=0,0,C76/C$87)</f>
        <v>1.811653062520267E-2</v>
      </c>
      <c r="E76" s="1272">
        <f>'16.Bis CONSISTENCY TEST Stat'!G65</f>
        <v>15836</v>
      </c>
      <c r="F76" s="1271">
        <f>IF($E$87=0,0,E76/E$87)</f>
        <v>0.14580743768932594</v>
      </c>
    </row>
    <row r="77" spans="1:13">
      <c r="B77" s="1269" t="str">
        <f>'16.Bis CONSISTENCY TEST Stat'!C66</f>
        <v>12-24</v>
      </c>
      <c r="C77" s="1270">
        <f>'16.Bis CONSISTENCY TEST Stat'!F66</f>
        <v>23029495.039999999</v>
      </c>
      <c r="D77" s="1271">
        <f t="shared" ref="D77:D86" si="8">IF($C$87=0,0,C77/C$87)</f>
        <v>2.4499463222395188E-2</v>
      </c>
      <c r="E77" s="1272">
        <f>'16.Bis CONSISTENCY TEST Stat'!G66</f>
        <v>9310</v>
      </c>
      <c r="F77" s="1271">
        <f t="shared" ref="F77:F86" si="9">IF($E$87=0,0,E77/E$87)</f>
        <v>8.5720336252060145E-2</v>
      </c>
      <c r="H77" s="269"/>
      <c r="J77" s="269"/>
    </row>
    <row r="78" spans="1:13">
      <c r="B78" s="1269" t="str">
        <f>'16.Bis CONSISTENCY TEST Stat'!C67</f>
        <v>24-36</v>
      </c>
      <c r="C78" s="1270">
        <f>'16.Bis CONSISTENCY TEST Stat'!F67</f>
        <v>32670194.91</v>
      </c>
      <c r="D78" s="1271">
        <f t="shared" si="8"/>
        <v>3.4755527087146569E-2</v>
      </c>
      <c r="E78" s="1272">
        <f>'16.Bis CONSISTENCY TEST Stat'!G67</f>
        <v>8526</v>
      </c>
      <c r="F78" s="1271">
        <f t="shared" si="9"/>
        <v>7.8501781620307715E-2</v>
      </c>
      <c r="H78" s="269"/>
      <c r="J78" s="269"/>
    </row>
    <row r="79" spans="1:13">
      <c r="B79" s="1269" t="str">
        <f>'16.Bis CONSISTENCY TEST Stat'!C68</f>
        <v>36-48</v>
      </c>
      <c r="C79" s="1270">
        <f>'16.Bis CONSISTENCY TEST Stat'!F68</f>
        <v>53634603.979999997</v>
      </c>
      <c r="D79" s="1271">
        <f t="shared" si="8"/>
        <v>5.7058090304343063E-2</v>
      </c>
      <c r="E79" s="1272">
        <f>'16.Bis CONSISTENCY TEST Stat'!G68</f>
        <v>10746</v>
      </c>
      <c r="F79" s="1271">
        <f t="shared" si="9"/>
        <v>9.894207662348424E-2</v>
      </c>
      <c r="H79" s="269"/>
      <c r="J79" s="269"/>
    </row>
    <row r="80" spans="1:13">
      <c r="B80" s="1269" t="str">
        <f>'16.Bis CONSISTENCY TEST Stat'!C69</f>
        <v>48-60</v>
      </c>
      <c r="C80" s="1270">
        <f>'16.Bis CONSISTENCY TEST Stat'!F69</f>
        <v>90957925.140000001</v>
      </c>
      <c r="D80" s="1271">
        <f t="shared" si="8"/>
        <v>9.6763751783625951E-2</v>
      </c>
      <c r="E80" s="1272">
        <f>'16.Bis CONSISTENCY TEST Stat'!G69</f>
        <v>12484</v>
      </c>
      <c r="F80" s="1271">
        <f t="shared" si="9"/>
        <v>0.11494443370254767</v>
      </c>
      <c r="H80" s="269"/>
      <c r="J80" s="269"/>
    </row>
    <row r="81" spans="1:13">
      <c r="B81" s="1269" t="str">
        <f>'16.Bis CONSISTENCY TEST Stat'!C70</f>
        <v>60-72</v>
      </c>
      <c r="C81" s="1270">
        <f>'16.Bis CONSISTENCY TEST Stat'!F70</f>
        <v>79734933.219999999</v>
      </c>
      <c r="D81" s="1271">
        <f t="shared" si="8"/>
        <v>8.4824398475544099E-2</v>
      </c>
      <c r="E81" s="1272">
        <f>'16.Bis CONSISTENCY TEST Stat'!G70</f>
        <v>7679</v>
      </c>
      <c r="F81" s="1271">
        <f t="shared" si="9"/>
        <v>7.0703164562789453E-2</v>
      </c>
      <c r="H81" s="269"/>
      <c r="J81" s="269"/>
    </row>
    <row r="82" spans="1:13">
      <c r="B82" s="1269" t="str">
        <f>'16.Bis CONSISTENCY TEST Stat'!C71</f>
        <v>72-84</v>
      </c>
      <c r="C82" s="1270">
        <f>'16.Bis CONSISTENCY TEST Stat'!F71</f>
        <v>43466430.619999997</v>
      </c>
      <c r="D82" s="1271">
        <f t="shared" si="8"/>
        <v>4.6240884419473667E-2</v>
      </c>
      <c r="E82" s="1272">
        <f>'16.Bis CONSISTENCY TEST Stat'!G71</f>
        <v>4351</v>
      </c>
      <c r="F82" s="1271">
        <f t="shared" si="9"/>
        <v>4.00611367382077E-2</v>
      </c>
      <c r="H82" s="269"/>
      <c r="J82" s="269"/>
    </row>
    <row r="83" spans="1:13">
      <c r="B83" s="1269" t="str">
        <f>'16.Bis CONSISTENCY TEST Stat'!C72</f>
        <v>84-96</v>
      </c>
      <c r="C83" s="1270">
        <f>'16.Bis CONSISTENCY TEST Stat'!F72</f>
        <v>34914241.869999997</v>
      </c>
      <c r="D83" s="1271">
        <f t="shared" si="8"/>
        <v>3.714281112747643E-2</v>
      </c>
      <c r="E83" s="1272">
        <f>'16.Bis CONSISTENCY TEST Stat'!G72</f>
        <v>3750</v>
      </c>
      <c r="F83" s="1271">
        <f t="shared" si="9"/>
        <v>3.4527525343203601E-2</v>
      </c>
      <c r="H83" s="269"/>
      <c r="J83" s="269"/>
    </row>
    <row r="84" spans="1:13">
      <c r="B84" s="1269" t="str">
        <f>'16.Bis CONSISTENCY TEST Stat'!C73</f>
        <v>96-108</v>
      </c>
      <c r="C84" s="1270">
        <f>'16.Bis CONSISTENCY TEST Stat'!F73</f>
        <v>68095995.959999993</v>
      </c>
      <c r="D84" s="1271">
        <f t="shared" si="8"/>
        <v>7.2442550117433724E-2</v>
      </c>
      <c r="E84" s="1272">
        <f>'16.Bis CONSISTENCY TEST Stat'!G73</f>
        <v>7877</v>
      </c>
      <c r="F84" s="1271">
        <f t="shared" si="9"/>
        <v>7.25262179009106E-2</v>
      </c>
      <c r="H84" s="269"/>
      <c r="J84" s="269"/>
    </row>
    <row r="85" spans="1:13" ht="15">
      <c r="B85" s="1269" t="str">
        <f>'16.Bis CONSISTENCY TEST Stat'!C74</f>
        <v>108-120</v>
      </c>
      <c r="C85" s="1270">
        <f>'16.Bis CONSISTENCY TEST Stat'!F74</f>
        <v>77976689.719999999</v>
      </c>
      <c r="D85" s="1271">
        <f t="shared" si="8"/>
        <v>8.2953926635434425E-2</v>
      </c>
      <c r="E85" s="1272">
        <f>'16.Bis CONSISTENCY TEST Stat'!G74</f>
        <v>7865</v>
      </c>
      <c r="F85" s="1271">
        <f t="shared" si="9"/>
        <v>7.2415729819812355E-2</v>
      </c>
      <c r="H85" s="269"/>
      <c r="J85" s="269"/>
      <c r="M85" s="1303"/>
    </row>
    <row r="86" spans="1:13" ht="15">
      <c r="B86" s="1269" t="str">
        <f>'16.Bis CONSISTENCY TEST Stat'!C75</f>
        <v>&gt;=120</v>
      </c>
      <c r="C86" s="1270">
        <f>'16.Bis CONSISTENCY TEST Stat'!F75</f>
        <v>418489935.16000003</v>
      </c>
      <c r="D86" s="1271">
        <f t="shared" si="8"/>
        <v>0.44520206620192437</v>
      </c>
      <c r="E86" s="1272">
        <f>'16.Bis CONSISTENCY TEST Stat'!G75</f>
        <v>20185</v>
      </c>
      <c r="F86" s="1271">
        <f t="shared" si="9"/>
        <v>0.18585015974735059</v>
      </c>
      <c r="H86" s="269"/>
      <c r="J86" s="269"/>
      <c r="M86" s="1303"/>
    </row>
    <row r="87" spans="1:13" ht="15">
      <c r="B87" s="1276" t="s">
        <v>425</v>
      </c>
      <c r="C87" s="1280">
        <f>SUM(C76:C86)</f>
        <v>939999984.11999989</v>
      </c>
      <c r="D87" s="1281">
        <f>SUM(D76:D86)</f>
        <v>1</v>
      </c>
      <c r="E87" s="1282">
        <f>SUM(E76:E86)</f>
        <v>108609</v>
      </c>
      <c r="F87" s="1281">
        <f>SUM(F76:F86)</f>
        <v>1</v>
      </c>
      <c r="H87" s="269"/>
      <c r="J87" s="269"/>
      <c r="M87" s="1303" t="str">
        <f>IF(AND(F87=100%,D87=100%),"OK","KO")</f>
        <v>OK</v>
      </c>
    </row>
    <row r="88" spans="1:13" ht="15">
      <c r="H88" s="269"/>
      <c r="J88" s="269"/>
      <c r="M88" s="1303"/>
    </row>
    <row r="89" spans="1:13">
      <c r="B89" s="1205" t="s">
        <v>704</v>
      </c>
      <c r="C89" s="1286"/>
      <c r="D89" s="1287"/>
      <c r="E89" s="1288"/>
      <c r="F89" s="1287">
        <f>INPUT_STAT!F206</f>
        <v>107.82605336</v>
      </c>
      <c r="H89" s="269"/>
      <c r="J89" s="269"/>
    </row>
    <row r="90" spans="1:13" ht="6" customHeight="1">
      <c r="H90" s="269"/>
      <c r="J90" s="269"/>
    </row>
    <row r="91" spans="1:13">
      <c r="B91" s="1239" t="s">
        <v>762</v>
      </c>
      <c r="C91" s="1239"/>
      <c r="D91" s="1240"/>
      <c r="E91" s="1241"/>
      <c r="F91" s="1240"/>
      <c r="G91" s="1242"/>
      <c r="H91" s="1242"/>
      <c r="I91" s="1242"/>
      <c r="J91" s="1243"/>
      <c r="K91" s="1243"/>
    </row>
    <row r="93" spans="1:13" ht="25.5">
      <c r="A93" s="1238"/>
      <c r="B93" s="1283" t="s">
        <v>672</v>
      </c>
      <c r="C93" s="1284" t="s">
        <v>665</v>
      </c>
      <c r="D93" s="1285" t="s">
        <v>674</v>
      </c>
      <c r="E93" s="1284" t="s">
        <v>667</v>
      </c>
      <c r="F93" s="1285" t="s">
        <v>668</v>
      </c>
      <c r="G93" s="269"/>
      <c r="H93" s="269"/>
      <c r="J93" s="269"/>
      <c r="L93" s="1238"/>
    </row>
    <row r="94" spans="1:13">
      <c r="B94" s="1269" t="str">
        <f>'16.Bis CONSISTENCY TEST Stat'!C79</f>
        <v>0-6</v>
      </c>
      <c r="C94" s="1270">
        <f>'16.Bis CONSISTENCY TEST Stat'!F79</f>
        <v>243490784.28999999</v>
      </c>
      <c r="D94" s="1271">
        <f>IF($C$108=0,0,C94/C$108)</f>
        <v>0.25903275362068101</v>
      </c>
      <c r="E94" s="1272">
        <f>'16.Bis CONSISTENCY TEST Stat'!G79</f>
        <v>28147</v>
      </c>
      <c r="F94" s="1271">
        <f>IF($E$108=0,0,E94/E$108)</f>
        <v>0.25915900155604049</v>
      </c>
    </row>
    <row r="95" spans="1:13">
      <c r="B95" s="1269" t="str">
        <f>'16.Bis CONSISTENCY TEST Stat'!C80</f>
        <v>6-12</v>
      </c>
      <c r="C95" s="1270">
        <f>'16.Bis CONSISTENCY TEST Stat'!F80</f>
        <v>269534082.72000003</v>
      </c>
      <c r="D95" s="1271">
        <f t="shared" ref="D95:D107" si="10">IF($C$108=0,0,C95/C$108)</f>
        <v>0.28673839071638907</v>
      </c>
      <c r="E95" s="1272">
        <f>'16.Bis CONSISTENCY TEST Stat'!G80</f>
        <v>31458</v>
      </c>
      <c r="F95" s="1271">
        <f t="shared" ref="F95:F107" si="11">IF($E$108=0,0,E95/E$108)</f>
        <v>0.28964450459906638</v>
      </c>
      <c r="H95" s="269"/>
      <c r="J95" s="269"/>
    </row>
    <row r="96" spans="1:13">
      <c r="B96" s="1269" t="str">
        <f>'16.Bis CONSISTENCY TEST Stat'!C81</f>
        <v>12-18</v>
      </c>
      <c r="C96" s="1270">
        <f>'16.Bis CONSISTENCY TEST Stat'!F81</f>
        <v>205349838.66</v>
      </c>
      <c r="D96" s="1271">
        <f t="shared" si="10"/>
        <v>0.2184572788607464</v>
      </c>
      <c r="E96" s="1272">
        <f>'16.Bis CONSISTENCY TEST Stat'!G81</f>
        <v>21941</v>
      </c>
      <c r="F96" s="1271">
        <f t="shared" si="11"/>
        <v>0.20201824894806139</v>
      </c>
      <c r="H96" s="269"/>
      <c r="J96" s="269"/>
    </row>
    <row r="97" spans="1:13">
      <c r="B97" s="1269" t="str">
        <f>'16.Bis CONSISTENCY TEST Stat'!C82</f>
        <v>18-24</v>
      </c>
      <c r="C97" s="1270">
        <f>'16.Bis CONSISTENCY TEST Stat'!F82</f>
        <v>150421753.06999999</v>
      </c>
      <c r="D97" s="1271">
        <f t="shared" si="10"/>
        <v>0.16002314426719952</v>
      </c>
      <c r="E97" s="1272">
        <f>'16.Bis CONSISTENCY TEST Stat'!G82</f>
        <v>18056</v>
      </c>
      <c r="F97" s="1271">
        <f t="shared" si="11"/>
        <v>0.16624773269250245</v>
      </c>
      <c r="H97" s="269"/>
      <c r="J97" s="269"/>
    </row>
    <row r="98" spans="1:13">
      <c r="B98" s="1269" t="str">
        <f>'16.Bis CONSISTENCY TEST Stat'!C83</f>
        <v>24-30</v>
      </c>
      <c r="C98" s="1270">
        <f>'16.Bis CONSISTENCY TEST Stat'!F83</f>
        <v>64305531.280000001</v>
      </c>
      <c r="D98" s="1271">
        <f t="shared" si="10"/>
        <v>6.8410140815269194E-2</v>
      </c>
      <c r="E98" s="1272">
        <f>'16.Bis CONSISTENCY TEST Stat'!G83</f>
        <v>7987</v>
      </c>
      <c r="F98" s="1271">
        <f t="shared" si="11"/>
        <v>7.3539025310977918E-2</v>
      </c>
      <c r="H98" s="269"/>
      <c r="J98" s="269"/>
    </row>
    <row r="99" spans="1:13">
      <c r="B99" s="1269" t="str">
        <f>'16.Bis CONSISTENCY TEST Stat'!C84</f>
        <v>30-36</v>
      </c>
      <c r="C99" s="1270">
        <f>'16.Bis CONSISTENCY TEST Stat'!F84</f>
        <v>6850181.4199999999</v>
      </c>
      <c r="D99" s="1271">
        <f t="shared" si="10"/>
        <v>7.2874271656641959E-3</v>
      </c>
      <c r="E99" s="1272">
        <f>'16.Bis CONSISTENCY TEST Stat'!G84</f>
        <v>1014</v>
      </c>
      <c r="F99" s="1271">
        <f t="shared" si="11"/>
        <v>9.336242852802254E-3</v>
      </c>
      <c r="H99" s="269"/>
      <c r="J99" s="269"/>
    </row>
    <row r="100" spans="1:13">
      <c r="B100" s="1269" t="str">
        <f>'16.Bis CONSISTENCY TEST Stat'!C85</f>
        <v>36-42</v>
      </c>
      <c r="C100" s="1270">
        <f>'16.Bis CONSISTENCY TEST Stat'!F85</f>
        <v>47812.68</v>
      </c>
      <c r="D100" s="1271">
        <f t="shared" si="10"/>
        <v>5.0864554050775663E-5</v>
      </c>
      <c r="E100" s="1272">
        <f>'16.Bis CONSISTENCY TEST Stat'!G85</f>
        <v>6</v>
      </c>
      <c r="F100" s="1271">
        <f t="shared" si="11"/>
        <v>5.5244040549125765E-5</v>
      </c>
      <c r="H100" s="269"/>
      <c r="J100" s="269"/>
    </row>
    <row r="101" spans="1:13">
      <c r="B101" s="1269" t="str">
        <f>'16.Bis CONSISTENCY TEST Stat'!C86</f>
        <v>48-54</v>
      </c>
      <c r="C101" s="1270">
        <f>'16.Bis CONSISTENCY TEST Stat'!F86</f>
        <v>0</v>
      </c>
      <c r="D101" s="1271">
        <f t="shared" si="10"/>
        <v>0</v>
      </c>
      <c r="E101" s="1272">
        <f>'16.Bis CONSISTENCY TEST Stat'!G86</f>
        <v>0</v>
      </c>
      <c r="F101" s="1271">
        <f t="shared" si="11"/>
        <v>0</v>
      </c>
      <c r="H101" s="269"/>
      <c r="J101" s="269"/>
    </row>
    <row r="102" spans="1:13">
      <c r="B102" s="1269" t="str">
        <f>'16.Bis CONSISTENCY TEST Stat'!C87</f>
        <v>42-48</v>
      </c>
      <c r="C102" s="1270">
        <f>'16.Bis CONSISTENCY TEST Stat'!F87</f>
        <v>0</v>
      </c>
      <c r="D102" s="1271">
        <f t="shared" si="10"/>
        <v>0</v>
      </c>
      <c r="E102" s="1272">
        <f>'16.Bis CONSISTENCY TEST Stat'!G87</f>
        <v>0</v>
      </c>
      <c r="F102" s="1271">
        <f t="shared" si="11"/>
        <v>0</v>
      </c>
      <c r="H102" s="269"/>
      <c r="J102" s="269"/>
    </row>
    <row r="103" spans="1:13">
      <c r="B103" s="1269" t="str">
        <f>'16.Bis CONSISTENCY TEST Stat'!C88</f>
        <v>54-60</v>
      </c>
      <c r="C103" s="1270">
        <f>'16.Bis CONSISTENCY TEST Stat'!F88</f>
        <v>0</v>
      </c>
      <c r="D103" s="1271">
        <f t="shared" si="10"/>
        <v>0</v>
      </c>
      <c r="E103" s="1272">
        <f>'16.Bis CONSISTENCY TEST Stat'!G88</f>
        <v>0</v>
      </c>
      <c r="F103" s="1271">
        <f t="shared" si="11"/>
        <v>0</v>
      </c>
      <c r="H103" s="269"/>
      <c r="J103" s="269"/>
    </row>
    <row r="104" spans="1:13">
      <c r="B104" s="1269" t="str">
        <f>'16.Bis CONSISTENCY TEST Stat'!C89</f>
        <v>60-66</v>
      </c>
      <c r="C104" s="1270">
        <f>'16.Bis CONSISTENCY TEST Stat'!F89</f>
        <v>0</v>
      </c>
      <c r="D104" s="1271">
        <f t="shared" si="10"/>
        <v>0</v>
      </c>
      <c r="E104" s="1272">
        <f>'16.Bis CONSISTENCY TEST Stat'!G89</f>
        <v>0</v>
      </c>
      <c r="F104" s="1271">
        <f t="shared" si="11"/>
        <v>0</v>
      </c>
      <c r="H104" s="269"/>
      <c r="J104" s="269"/>
    </row>
    <row r="105" spans="1:13">
      <c r="B105" s="1269" t="str">
        <f>'16.Bis CONSISTENCY TEST Stat'!C90</f>
        <v>66-72</v>
      </c>
      <c r="C105" s="1270">
        <f>'16.Bis CONSISTENCY TEST Stat'!F90</f>
        <v>0</v>
      </c>
      <c r="D105" s="1271">
        <f t="shared" si="10"/>
        <v>0</v>
      </c>
      <c r="E105" s="1272">
        <f>'16.Bis CONSISTENCY TEST Stat'!G90</f>
        <v>0</v>
      </c>
      <c r="F105" s="1271">
        <f t="shared" si="11"/>
        <v>0</v>
      </c>
      <c r="H105" s="269"/>
      <c r="J105" s="269"/>
    </row>
    <row r="106" spans="1:13" ht="15">
      <c r="B106" s="1269" t="str">
        <f>'16.Bis CONSISTENCY TEST Stat'!C91</f>
        <v>72-78</v>
      </c>
      <c r="C106" s="1270">
        <f>'16.Bis CONSISTENCY TEST Stat'!F91</f>
        <v>0</v>
      </c>
      <c r="D106" s="1271">
        <f t="shared" si="10"/>
        <v>0</v>
      </c>
      <c r="E106" s="1272">
        <f>'16.Bis CONSISTENCY TEST Stat'!G91</f>
        <v>0</v>
      </c>
      <c r="F106" s="1271">
        <f t="shared" si="11"/>
        <v>0</v>
      </c>
      <c r="H106" s="269"/>
      <c r="J106" s="269"/>
      <c r="M106" s="1303"/>
    </row>
    <row r="107" spans="1:13" ht="15">
      <c r="B107" s="1269" t="str">
        <f>'16.Bis CONSISTENCY TEST Stat'!C92</f>
        <v>&gt;=78</v>
      </c>
      <c r="C107" s="1270">
        <f>'16.Bis CONSISTENCY TEST Stat'!F92</f>
        <v>0</v>
      </c>
      <c r="D107" s="1271">
        <f t="shared" si="10"/>
        <v>0</v>
      </c>
      <c r="E107" s="1272">
        <f>'16.Bis CONSISTENCY TEST Stat'!G92</f>
        <v>0</v>
      </c>
      <c r="F107" s="1271">
        <f t="shared" si="11"/>
        <v>0</v>
      </c>
      <c r="H107" s="269"/>
      <c r="J107" s="269"/>
      <c r="M107" s="1303"/>
    </row>
    <row r="108" spans="1:13" ht="15">
      <c r="B108" s="1276" t="s">
        <v>425</v>
      </c>
      <c r="C108" s="1280">
        <f>SUM(C94:C107)</f>
        <v>939999984.11999989</v>
      </c>
      <c r="D108" s="1281">
        <f>SUM(D94:D107)</f>
        <v>1.0000000000000002</v>
      </c>
      <c r="E108" s="1282">
        <f>SUM(E94:E107)</f>
        <v>108609</v>
      </c>
      <c r="F108" s="1281">
        <f>SUM(F94:F107)</f>
        <v>1</v>
      </c>
      <c r="G108" s="1301"/>
      <c r="H108" s="1301"/>
      <c r="I108" s="1301"/>
      <c r="J108" s="1301"/>
      <c r="K108" s="1301"/>
      <c r="L108" s="1301"/>
      <c r="M108" s="1303" t="str">
        <f>IF(AND(F108=100%,D108=100%),"OK","KO")</f>
        <v>OK</v>
      </c>
    </row>
    <row r="109" spans="1:13">
      <c r="H109" s="269"/>
      <c r="J109" s="269"/>
    </row>
    <row r="110" spans="1:13">
      <c r="B110" s="1239" t="s">
        <v>719</v>
      </c>
      <c r="C110" s="1239"/>
      <c r="D110" s="1240"/>
      <c r="E110" s="1241"/>
      <c r="F110" s="1240"/>
      <c r="G110" s="1242"/>
      <c r="H110" s="1242"/>
      <c r="I110" s="1242"/>
      <c r="J110" s="1243"/>
      <c r="K110" s="1243"/>
    </row>
    <row r="112" spans="1:13" ht="25.5">
      <c r="A112" s="1238"/>
      <c r="B112" s="1283" t="s">
        <v>720</v>
      </c>
      <c r="C112" s="1284" t="s">
        <v>665</v>
      </c>
      <c r="D112" s="1285" t="s">
        <v>674</v>
      </c>
      <c r="E112" s="1284" t="s">
        <v>667</v>
      </c>
      <c r="F112" s="1285" t="s">
        <v>668</v>
      </c>
      <c r="G112" s="269"/>
      <c r="H112" s="269"/>
      <c r="J112" s="269"/>
      <c r="L112" s="1238"/>
    </row>
    <row r="113" spans="2:13">
      <c r="B113" s="1269">
        <f>'16.Bis CONSISTENCY TEST Stat'!C96</f>
        <v>2016</v>
      </c>
      <c r="C113" s="1270">
        <f>INPUT_STAT!E106</f>
        <v>0</v>
      </c>
      <c r="D113" s="1271">
        <f t="shared" ref="D113:D129" si="12">IF($C$130=0,0,C113/C$130)</f>
        <v>0</v>
      </c>
      <c r="E113" s="1272">
        <f>'16.Bis CONSISTENCY TEST Stat'!G96</f>
        <v>0</v>
      </c>
      <c r="F113" s="1271">
        <f t="shared" ref="F113:F129" si="13">IF($E$130=0,0,E113/E$130)</f>
        <v>0</v>
      </c>
      <c r="H113" s="269"/>
      <c r="J113" s="269"/>
    </row>
    <row r="114" spans="2:13">
      <c r="B114" s="1269">
        <f>'16.Bis CONSISTENCY TEST Stat'!C97</f>
        <v>2017</v>
      </c>
      <c r="C114" s="1270">
        <f>INPUT_STAT!E107</f>
        <v>0</v>
      </c>
      <c r="D114" s="1271">
        <f t="shared" si="12"/>
        <v>0</v>
      </c>
      <c r="E114" s="1272">
        <f>'16.Bis CONSISTENCY TEST Stat'!G97</f>
        <v>0</v>
      </c>
      <c r="F114" s="1271">
        <f t="shared" si="13"/>
        <v>0</v>
      </c>
      <c r="H114" s="269"/>
      <c r="J114" s="269"/>
    </row>
    <row r="115" spans="2:13">
      <c r="B115" s="1269">
        <f>'16.Bis CONSISTENCY TEST Stat'!C98</f>
        <v>2018</v>
      </c>
      <c r="C115" s="1270">
        <f>INPUT_STAT!E108</f>
        <v>0</v>
      </c>
      <c r="D115" s="1271">
        <f t="shared" si="12"/>
        <v>0</v>
      </c>
      <c r="E115" s="1272">
        <f>'16.Bis CONSISTENCY TEST Stat'!G98</f>
        <v>0</v>
      </c>
      <c r="F115" s="1271">
        <f t="shared" si="13"/>
        <v>0</v>
      </c>
      <c r="H115" s="269"/>
      <c r="J115" s="269"/>
    </row>
    <row r="116" spans="2:13">
      <c r="B116" s="1269">
        <f>'16.Bis CONSISTENCY TEST Stat'!C99</f>
        <v>2019</v>
      </c>
      <c r="C116" s="1270">
        <f>INPUT_STAT!E109</f>
        <v>0</v>
      </c>
      <c r="D116" s="1271">
        <f t="shared" si="12"/>
        <v>0</v>
      </c>
      <c r="E116" s="1272">
        <f>'16.Bis CONSISTENCY TEST Stat'!G99</f>
        <v>0</v>
      </c>
      <c r="F116" s="1271">
        <f t="shared" si="13"/>
        <v>0</v>
      </c>
      <c r="H116" s="269"/>
      <c r="J116" s="269"/>
    </row>
    <row r="117" spans="2:13">
      <c r="B117" s="1269">
        <f>'16.Bis CONSISTENCY TEST Stat'!C100</f>
        <v>2020</v>
      </c>
      <c r="C117" s="1270">
        <f>INPUT_STAT!E110</f>
        <v>0</v>
      </c>
      <c r="D117" s="1271">
        <f t="shared" si="12"/>
        <v>0</v>
      </c>
      <c r="E117" s="1272">
        <f>'16.Bis CONSISTENCY TEST Stat'!G100</f>
        <v>0</v>
      </c>
      <c r="F117" s="1271">
        <f t="shared" si="13"/>
        <v>0</v>
      </c>
      <c r="H117" s="269"/>
      <c r="J117" s="269"/>
    </row>
    <row r="118" spans="2:13">
      <c r="B118" s="1269">
        <f>'16.Bis CONSISTENCY TEST Stat'!C101</f>
        <v>2021</v>
      </c>
      <c r="C118" s="1270">
        <f>INPUT_STAT!E111</f>
        <v>5338009.34</v>
      </c>
      <c r="D118" s="1271">
        <f t="shared" si="12"/>
        <v>5.6787334363598806E-3</v>
      </c>
      <c r="E118" s="1272">
        <f>'16.Bis CONSISTENCY TEST Stat'!G101</f>
        <v>653</v>
      </c>
      <c r="F118" s="1271">
        <f t="shared" si="13"/>
        <v>6.0123930797631869E-3</v>
      </c>
      <c r="H118" s="269"/>
      <c r="J118" s="269"/>
    </row>
    <row r="119" spans="2:13">
      <c r="B119" s="1269">
        <f>'16.Bis CONSISTENCY TEST Stat'!C102</f>
        <v>2022</v>
      </c>
      <c r="C119" s="1270">
        <f>INPUT_STAT!E112</f>
        <v>182242152.88999999</v>
      </c>
      <c r="D119" s="1271">
        <f t="shared" si="12"/>
        <v>0.19387463400928637</v>
      </c>
      <c r="E119" s="1272">
        <f>'16.Bis CONSISTENCY TEST Stat'!G102</f>
        <v>20032</v>
      </c>
      <c r="F119" s="1271">
        <f t="shared" si="13"/>
        <v>0.18444143671334787</v>
      </c>
      <c r="H119" s="269"/>
      <c r="J119" s="269"/>
    </row>
    <row r="120" spans="2:13">
      <c r="B120" s="1269">
        <f>'16.Bis CONSISTENCY TEST Stat'!C103</f>
        <v>2023</v>
      </c>
      <c r="C120" s="1270">
        <f>INPUT_STAT!E113</f>
        <v>411656164.58999997</v>
      </c>
      <c r="D120" s="1271">
        <f t="shared" si="12"/>
        <v>0.43793209738761885</v>
      </c>
      <c r="E120" s="1272">
        <f>'16.Bis CONSISTENCY TEST Stat'!G103</f>
        <v>44816</v>
      </c>
      <c r="F120" s="1271">
        <f t="shared" si="13"/>
        <v>0.41263615354160338</v>
      </c>
      <c r="H120" s="269"/>
      <c r="J120" s="269"/>
    </row>
    <row r="121" spans="2:13">
      <c r="B121" s="1269">
        <f>'16.Bis CONSISTENCY TEST Stat'!C104</f>
        <v>2024</v>
      </c>
      <c r="C121" s="1270">
        <f>INPUT_STAT!E114</f>
        <v>340763657.30000001</v>
      </c>
      <c r="D121" s="1271">
        <f t="shared" si="12"/>
        <v>0.36251453516673499</v>
      </c>
      <c r="E121" s="1272">
        <f>'16.Bis CONSISTENCY TEST Stat'!G104</f>
        <v>43108</v>
      </c>
      <c r="F121" s="1271">
        <f t="shared" si="13"/>
        <v>0.39691001666528558</v>
      </c>
      <c r="H121" s="269"/>
      <c r="J121" s="269"/>
    </row>
    <row r="122" spans="2:13">
      <c r="B122" s="1269">
        <f>'16.Bis CONSISTENCY TEST Stat'!C105</f>
        <v>2025</v>
      </c>
      <c r="C122" s="1270">
        <f>INPUT_STAT!E115</f>
        <v>0</v>
      </c>
      <c r="D122" s="1271">
        <f t="shared" si="12"/>
        <v>0</v>
      </c>
      <c r="E122" s="1272">
        <f>'16.Bis CONSISTENCY TEST Stat'!G105</f>
        <v>0</v>
      </c>
      <c r="F122" s="1271">
        <f t="shared" si="13"/>
        <v>0</v>
      </c>
      <c r="H122" s="269"/>
      <c r="J122" s="269"/>
    </row>
    <row r="123" spans="2:13">
      <c r="B123" s="1269">
        <f>'16.Bis CONSISTENCY TEST Stat'!C106</f>
        <v>2026</v>
      </c>
      <c r="C123" s="1270">
        <f>INPUT_STAT!E116</f>
        <v>0</v>
      </c>
      <c r="D123" s="1271">
        <f t="shared" si="12"/>
        <v>0</v>
      </c>
      <c r="E123" s="1272">
        <f>'16.Bis CONSISTENCY TEST Stat'!G106</f>
        <v>0</v>
      </c>
      <c r="F123" s="1271">
        <f t="shared" si="13"/>
        <v>0</v>
      </c>
      <c r="H123" s="269"/>
      <c r="J123" s="269"/>
    </row>
    <row r="124" spans="2:13">
      <c r="B124" s="1269">
        <f>'16.Bis CONSISTENCY TEST Stat'!C107</f>
        <v>2027</v>
      </c>
      <c r="C124" s="1270">
        <f>INPUT_STAT!E117</f>
        <v>0</v>
      </c>
      <c r="D124" s="1271">
        <f t="shared" si="12"/>
        <v>0</v>
      </c>
      <c r="E124" s="1272">
        <f>'16.Bis CONSISTENCY TEST Stat'!G107</f>
        <v>0</v>
      </c>
      <c r="F124" s="1271">
        <f t="shared" si="13"/>
        <v>0</v>
      </c>
      <c r="H124" s="269"/>
      <c r="J124" s="269"/>
    </row>
    <row r="125" spans="2:13">
      <c r="B125" s="1269">
        <f>'16.Bis CONSISTENCY TEST Stat'!C108</f>
        <v>2028</v>
      </c>
      <c r="C125" s="1270">
        <f>INPUT_STAT!E118</f>
        <v>0</v>
      </c>
      <c r="D125" s="1271">
        <f t="shared" si="12"/>
        <v>0</v>
      </c>
      <c r="E125" s="1272">
        <f>'16.Bis CONSISTENCY TEST Stat'!G108</f>
        <v>0</v>
      </c>
      <c r="F125" s="1271">
        <f t="shared" si="13"/>
        <v>0</v>
      </c>
      <c r="H125" s="269"/>
      <c r="J125" s="269"/>
    </row>
    <row r="126" spans="2:13">
      <c r="B126" s="1269">
        <f>'16.Bis CONSISTENCY TEST Stat'!C109</f>
        <v>2029</v>
      </c>
      <c r="C126" s="1270">
        <f>INPUT_STAT!E119</f>
        <v>0</v>
      </c>
      <c r="D126" s="1271">
        <f t="shared" si="12"/>
        <v>0</v>
      </c>
      <c r="E126" s="1272">
        <f>'16.Bis CONSISTENCY TEST Stat'!G109</f>
        <v>0</v>
      </c>
      <c r="F126" s="1271">
        <f t="shared" si="13"/>
        <v>0</v>
      </c>
      <c r="H126" s="269"/>
      <c r="J126" s="269"/>
    </row>
    <row r="127" spans="2:13">
      <c r="B127" s="1269">
        <f>'16.Bis CONSISTENCY TEST Stat'!C110</f>
        <v>2030</v>
      </c>
      <c r="C127" s="1270">
        <f>INPUT_STAT!E120</f>
        <v>0</v>
      </c>
      <c r="D127" s="1271">
        <f t="shared" si="12"/>
        <v>0</v>
      </c>
      <c r="E127" s="1272">
        <f>'16.Bis CONSISTENCY TEST Stat'!G110</f>
        <v>0</v>
      </c>
      <c r="F127" s="1271">
        <f t="shared" si="13"/>
        <v>0</v>
      </c>
      <c r="H127" s="269"/>
      <c r="J127" s="269"/>
    </row>
    <row r="128" spans="2:13" ht="15">
      <c r="B128" s="1269">
        <f>'16.Bis CONSISTENCY TEST Stat'!C111</f>
        <v>2031</v>
      </c>
      <c r="C128" s="1270">
        <f>INPUT_STAT!E121</f>
        <v>0</v>
      </c>
      <c r="D128" s="1271">
        <f t="shared" si="12"/>
        <v>0</v>
      </c>
      <c r="E128" s="1272">
        <f>'16.Bis CONSISTENCY TEST Stat'!G111</f>
        <v>0</v>
      </c>
      <c r="F128" s="1271">
        <f t="shared" si="13"/>
        <v>0</v>
      </c>
      <c r="H128" s="269"/>
      <c r="J128" s="269"/>
      <c r="M128" s="1303"/>
    </row>
    <row r="129" spans="1:13" ht="15">
      <c r="B129" s="1269">
        <f>'16.Bis CONSISTENCY TEST Stat'!C112</f>
        <v>2032</v>
      </c>
      <c r="C129" s="1270">
        <f>INPUT_STAT!E122</f>
        <v>0</v>
      </c>
      <c r="D129" s="1271">
        <f t="shared" si="12"/>
        <v>0</v>
      </c>
      <c r="E129" s="1272">
        <f>'16.Bis CONSISTENCY TEST Stat'!G112</f>
        <v>0</v>
      </c>
      <c r="F129" s="1271">
        <f t="shared" si="13"/>
        <v>0</v>
      </c>
      <c r="H129" s="269"/>
      <c r="J129" s="269"/>
      <c r="M129" s="1303"/>
    </row>
    <row r="130" spans="1:13" ht="15">
      <c r="B130" s="1276" t="s">
        <v>425</v>
      </c>
      <c r="C130" s="1280">
        <f>SUM(C113:C129)</f>
        <v>939999984.11999989</v>
      </c>
      <c r="D130" s="1281">
        <f>SUM(D113:D129)</f>
        <v>1</v>
      </c>
      <c r="E130" s="1282">
        <f>SUM(E113:E129)</f>
        <v>108609</v>
      </c>
      <c r="F130" s="1281">
        <f>SUM(F114:F129)</f>
        <v>1</v>
      </c>
      <c r="H130" s="269"/>
      <c r="J130" s="269"/>
      <c r="M130" s="1303" t="str">
        <f>IF(AND(F130=100%,D130=100%),"OK","KO")</f>
        <v>OK</v>
      </c>
    </row>
    <row r="131" spans="1:13">
      <c r="H131" s="269"/>
      <c r="J131" s="269"/>
    </row>
    <row r="132" spans="1:13">
      <c r="B132" s="1239" t="s">
        <v>721</v>
      </c>
      <c r="C132" s="1239"/>
      <c r="D132" s="1240"/>
      <c r="E132" s="1241"/>
      <c r="F132" s="1240"/>
      <c r="G132" s="1239"/>
      <c r="H132" s="1239"/>
      <c r="I132" s="1240"/>
      <c r="J132" s="1241"/>
      <c r="K132" s="1240"/>
    </row>
    <row r="133" spans="1:13">
      <c r="G133" s="269"/>
      <c r="H133" s="1245"/>
      <c r="I133" s="1246"/>
      <c r="J133" s="1245"/>
      <c r="K133" s="1246"/>
    </row>
    <row r="134" spans="1:13" ht="25.5">
      <c r="A134" s="1238"/>
      <c r="B134" s="1289" t="s">
        <v>722</v>
      </c>
      <c r="C134" s="1290" t="s">
        <v>665</v>
      </c>
      <c r="D134" s="1291" t="s">
        <v>674</v>
      </c>
      <c r="E134" s="1290" t="s">
        <v>667</v>
      </c>
      <c r="F134" s="1291" t="s">
        <v>668</v>
      </c>
      <c r="G134" s="1283"/>
      <c r="H134" s="1284"/>
      <c r="I134" s="1285"/>
      <c r="J134" s="1284"/>
      <c r="K134" s="1285"/>
      <c r="L134" s="1238"/>
    </row>
    <row r="135" spans="1:13">
      <c r="B135" s="1269" t="str">
        <f>'16.Bis CONSISTENCY TEST Stat'!C116</f>
        <v>0%-5%</v>
      </c>
      <c r="C135" s="1270">
        <f>'16.Bis CONSISTENCY TEST Stat'!F116</f>
        <v>285006705.02999997</v>
      </c>
      <c r="D135" s="1293">
        <f>IF($C$145=0,0,C135/C$145)</f>
        <v>0.30319862749446186</v>
      </c>
      <c r="E135" s="1272">
        <f>'16.Bis CONSISTENCY TEST Stat'!G116</f>
        <v>37416</v>
      </c>
      <c r="F135" s="1293">
        <f>IF($E$145=0,0,E135/E$145)</f>
        <v>0.34450183686434827</v>
      </c>
      <c r="H135" s="269"/>
      <c r="J135" s="269"/>
    </row>
    <row r="136" spans="1:13">
      <c r="B136" s="1269" t="str">
        <f>'16.Bis CONSISTENCY TEST Stat'!C117</f>
        <v>5%-6%</v>
      </c>
      <c r="C136" s="1270">
        <f>'16.Bis CONSISTENCY TEST Stat'!F117</f>
        <v>220186044.87</v>
      </c>
      <c r="D136" s="1293">
        <f t="shared" ref="D136:D144" si="14">IF($C$145=0,0,C136/C$145)</f>
        <v>0.23424047722312633</v>
      </c>
      <c r="E136" s="1272">
        <f>'16.Bis CONSISTENCY TEST Stat'!G117</f>
        <v>21336</v>
      </c>
      <c r="F136" s="1293">
        <f t="shared" ref="F136:F144" si="15">IF($E$145=0,0,E136/E$145)</f>
        <v>0.19644780819269123</v>
      </c>
      <c r="H136" s="269"/>
      <c r="J136" s="269"/>
    </row>
    <row r="137" spans="1:13">
      <c r="B137" s="1269" t="str">
        <f>'16.Bis CONSISTENCY TEST Stat'!C118</f>
        <v>6%-7%</v>
      </c>
      <c r="C137" s="1270">
        <f>'16.Bis CONSISTENCY TEST Stat'!F118</f>
        <v>284135072.81</v>
      </c>
      <c r="D137" s="1293">
        <f t="shared" si="14"/>
        <v>0.30227135915964803</v>
      </c>
      <c r="E137" s="1272">
        <f>'16.Bis CONSISTENCY TEST Stat'!G118</f>
        <v>27440</v>
      </c>
      <c r="F137" s="1293">
        <f t="shared" si="15"/>
        <v>0.25264941211133518</v>
      </c>
      <c r="H137" s="269"/>
      <c r="J137" s="269"/>
    </row>
    <row r="138" spans="1:13">
      <c r="B138" s="1269" t="str">
        <f>'16.Bis CONSISTENCY TEST Stat'!C119</f>
        <v>7%-8%</v>
      </c>
      <c r="C138" s="1270">
        <f>'16.Bis CONSISTENCY TEST Stat'!F119</f>
        <v>137631549.25</v>
      </c>
      <c r="D138" s="1293">
        <f t="shared" si="14"/>
        <v>0.14641654422882416</v>
      </c>
      <c r="E138" s="1272">
        <f>'16.Bis CONSISTENCY TEST Stat'!G119</f>
        <v>16363</v>
      </c>
      <c r="F138" s="1293">
        <f t="shared" si="15"/>
        <v>0.15065970591755748</v>
      </c>
      <c r="H138" s="269"/>
      <c r="J138" s="269"/>
    </row>
    <row r="139" spans="1:13">
      <c r="B139" s="1269" t="str">
        <f>'16.Bis CONSISTENCY TEST Stat'!C120</f>
        <v>8%-9%</v>
      </c>
      <c r="C139" s="1270">
        <f>'16.Bis CONSISTENCY TEST Stat'!F120</f>
        <v>2459014.85</v>
      </c>
      <c r="D139" s="1293">
        <f t="shared" si="14"/>
        <v>2.6159732888741019E-3</v>
      </c>
      <c r="E139" s="1272">
        <f>'16.Bis CONSISTENCY TEST Stat'!G120</f>
        <v>1048</v>
      </c>
      <c r="F139" s="1293">
        <f t="shared" si="15"/>
        <v>9.6492924159139667E-3</v>
      </c>
      <c r="H139" s="269"/>
      <c r="J139" s="269"/>
    </row>
    <row r="140" spans="1:13">
      <c r="B140" s="1269" t="str">
        <f>'16.Bis CONSISTENCY TEST Stat'!C121</f>
        <v>9%-10%</v>
      </c>
      <c r="C140" s="1270">
        <f>'16.Bis CONSISTENCY TEST Stat'!F121</f>
        <v>9708734.9100000001</v>
      </c>
      <c r="D140" s="1293">
        <f t="shared" si="14"/>
        <v>1.0328441568101756E-2</v>
      </c>
      <c r="E140" s="1272">
        <f>'16.Bis CONSISTENCY TEST Stat'!G121</f>
        <v>4482</v>
      </c>
      <c r="F140" s="1293">
        <f t="shared" si="15"/>
        <v>4.1267298290196944E-2</v>
      </c>
      <c r="H140" s="269"/>
      <c r="J140" s="269"/>
    </row>
    <row r="141" spans="1:13" ht="15">
      <c r="B141" s="1269" t="str">
        <f>'16.Bis CONSISTENCY TEST Stat'!C122</f>
        <v>10%-11%</v>
      </c>
      <c r="C141" s="1270">
        <f>'16.Bis CONSISTENCY TEST Stat'!F122</f>
        <v>5174.08</v>
      </c>
      <c r="D141" s="1293">
        <f t="shared" si="14"/>
        <v>5.5043405185201348E-6</v>
      </c>
      <c r="E141" s="1272">
        <f>'16.Bis CONSISTENCY TEST Stat'!G122</f>
        <v>5</v>
      </c>
      <c r="F141" s="1293">
        <f t="shared" si="15"/>
        <v>4.6036700457604806E-5</v>
      </c>
      <c r="H141" s="269"/>
      <c r="J141" s="269"/>
      <c r="M141" s="1303"/>
    </row>
    <row r="142" spans="1:13" ht="15">
      <c r="B142" s="1269" t="str">
        <f>'16.Bis CONSISTENCY TEST Stat'!C123</f>
        <v>11%-12%</v>
      </c>
      <c r="C142" s="1270">
        <f>'16.Bis CONSISTENCY TEST Stat'!F123</f>
        <v>140104.32000000001</v>
      </c>
      <c r="D142" s="1293">
        <f t="shared" si="14"/>
        <v>1.4904715145411569E-4</v>
      </c>
      <c r="E142" s="1272">
        <f>'16.Bis CONSISTENCY TEST Stat'!G123</f>
        <v>96</v>
      </c>
      <c r="F142" s="1293">
        <f t="shared" si="15"/>
        <v>8.8390464878601225E-4</v>
      </c>
      <c r="H142" s="269"/>
      <c r="J142" s="269"/>
      <c r="M142" s="1303"/>
    </row>
    <row r="143" spans="1:13" ht="15">
      <c r="B143" s="1269" t="str">
        <f>'16.Bis CONSISTENCY TEST Stat'!C124</f>
        <v>12%-13%</v>
      </c>
      <c r="C143" s="1270">
        <f>'16.Bis CONSISTENCY TEST Stat'!F124</f>
        <v>619225.94999999995</v>
      </c>
      <c r="D143" s="1293">
        <f t="shared" si="14"/>
        <v>6.587510217669852E-4</v>
      </c>
      <c r="E143" s="1272">
        <f>'16.Bis CONSISTENCY TEST Stat'!G124</f>
        <v>326</v>
      </c>
      <c r="F143" s="1293">
        <f t="shared" si="15"/>
        <v>3.0015928698358331E-3</v>
      </c>
      <c r="H143" s="269"/>
      <c r="J143" s="269"/>
      <c r="M143" s="1303"/>
    </row>
    <row r="144" spans="1:13" ht="15">
      <c r="B144" s="1269" t="str">
        <f>'16.Bis CONSISTENCY TEST Stat'!C125</f>
        <v>&gt;= 13%</v>
      </c>
      <c r="C144" s="1270">
        <f>'16.Bis CONSISTENCY TEST Stat'!F125</f>
        <v>108358.05</v>
      </c>
      <c r="D144" s="1293">
        <f t="shared" si="14"/>
        <v>1.1527452322399939E-4</v>
      </c>
      <c r="E144" s="1272">
        <f>'16.Bis CONSISTENCY TEST Stat'!G125</f>
        <v>97</v>
      </c>
      <c r="F144" s="1293">
        <f t="shared" si="15"/>
        <v>8.9311198887753317E-4</v>
      </c>
      <c r="H144" s="269"/>
      <c r="J144" s="269"/>
      <c r="M144" s="1303"/>
    </row>
    <row r="145" spans="2:13" ht="15">
      <c r="B145" s="1276" t="s">
        <v>425</v>
      </c>
      <c r="C145" s="1280">
        <f>SUM(C135:C144)</f>
        <v>939999984.12000012</v>
      </c>
      <c r="D145" s="1281">
        <f>SUM(D135:D144)</f>
        <v>0.99999999999999967</v>
      </c>
      <c r="E145" s="1282">
        <f>SUM(E135:E144)</f>
        <v>108609</v>
      </c>
      <c r="F145" s="1281">
        <f>SUM(F135:F144)</f>
        <v>0.99999999999999989</v>
      </c>
      <c r="H145" s="269"/>
      <c r="J145" s="269"/>
      <c r="M145" s="1303" t="str">
        <f>IF(AND(F145=100%,D145=100%),"OK","KO")</f>
        <v>OK</v>
      </c>
    </row>
    <row r="146" spans="2:13" ht="15.75" thickBot="1">
      <c r="E146" s="1292"/>
      <c r="H146" s="269"/>
      <c r="J146" s="269"/>
      <c r="M146" s="1303"/>
    </row>
    <row r="147" spans="2:13" ht="13.5" thickTop="1">
      <c r="B147" s="1239" t="s">
        <v>1408</v>
      </c>
      <c r="C147" s="1239"/>
      <c r="D147" s="1240"/>
      <c r="E147" s="1241"/>
      <c r="F147" s="1240"/>
      <c r="G147" s="1239"/>
      <c r="H147" s="1239"/>
      <c r="I147" s="1240"/>
      <c r="J147" s="1241"/>
      <c r="K147" s="1240"/>
    </row>
    <row r="148" spans="2:13">
      <c r="B148" s="269" t="s">
        <v>332</v>
      </c>
      <c r="G148" s="269"/>
      <c r="H148" s="1245"/>
      <c r="I148" s="1246"/>
      <c r="J148" s="1245"/>
      <c r="K148" s="1246"/>
    </row>
    <row r="149" spans="2:13" ht="37.5" customHeight="1">
      <c r="B149" s="1289" t="s">
        <v>764</v>
      </c>
      <c r="C149" s="1290" t="s">
        <v>665</v>
      </c>
      <c r="D149" s="1291" t="s">
        <v>674</v>
      </c>
      <c r="E149" s="1290" t="s">
        <v>667</v>
      </c>
      <c r="F149" s="1291" t="s">
        <v>668</v>
      </c>
      <c r="H149" s="269"/>
      <c r="J149" s="269"/>
    </row>
    <row r="150" spans="2:13" ht="19.5" customHeight="1">
      <c r="B150" s="1269" t="str">
        <f>'16.Bis CONSISTENCY TEST Stat'!C129</f>
        <v>0%-5%</v>
      </c>
      <c r="C150" s="1270">
        <f>'16.Bis CONSISTENCY TEST Stat'!F129</f>
        <v>256362482.91</v>
      </c>
      <c r="D150" s="1293">
        <f>IF($C$160=0,0,C150/C$160)</f>
        <v>0.27272605025626556</v>
      </c>
      <c r="E150" s="1272">
        <f>'16.Bis CONSISTENCY TEST Stat'!G129</f>
        <v>21366</v>
      </c>
      <c r="F150" s="1293">
        <f>IF($E$160=0,0,E150/$E$160)</f>
        <v>0.19672402839543685</v>
      </c>
      <c r="H150" s="269"/>
      <c r="J150" s="269"/>
    </row>
    <row r="151" spans="2:13">
      <c r="B151" s="1269" t="str">
        <f>'16.Bis CONSISTENCY TEST Stat'!C130</f>
        <v>5%-6%</v>
      </c>
      <c r="C151" s="1270">
        <f>'16.Bis CONSISTENCY TEST Stat'!F130</f>
        <v>231602504.22</v>
      </c>
      <c r="D151" s="1293">
        <f t="shared" ref="D151:D159" si="16">IF($C$160=0,0,C151/C$160)</f>
        <v>0.24638564694957873</v>
      </c>
      <c r="E151" s="1272">
        <f>'16.Bis CONSISTENCY TEST Stat'!G130</f>
        <v>24496</v>
      </c>
      <c r="F151" s="1293">
        <f t="shared" ref="F151:F159" si="17">IF($E$160=0,0,E151/$E$160)</f>
        <v>0.22554300288189744</v>
      </c>
      <c r="H151" s="269"/>
      <c r="J151" s="269"/>
    </row>
    <row r="152" spans="2:13">
      <c r="B152" s="1269" t="str">
        <f>'16.Bis CONSISTENCY TEST Stat'!C131</f>
        <v>6%-7%</v>
      </c>
      <c r="C152" s="1270">
        <f>'16.Bis CONSISTENCY TEST Stat'!F131</f>
        <v>289734765.88</v>
      </c>
      <c r="D152" s="1293">
        <f t="shared" si="16"/>
        <v>0.30822847954751936</v>
      </c>
      <c r="E152" s="1272">
        <f>'16.Bis CONSISTENCY TEST Stat'!G131</f>
        <v>30003</v>
      </c>
      <c r="F152" s="1293">
        <f t="shared" si="17"/>
        <v>0.27624782476590337</v>
      </c>
      <c r="H152" s="269"/>
      <c r="J152" s="269"/>
    </row>
    <row r="153" spans="2:13">
      <c r="B153" s="1269" t="str">
        <f>'16.Bis CONSISTENCY TEST Stat'!C132</f>
        <v>7%-8%</v>
      </c>
      <c r="C153" s="1270">
        <f>'16.Bis CONSISTENCY TEST Stat'!F132</f>
        <v>140718586.34</v>
      </c>
      <c r="D153" s="1293">
        <f t="shared" si="16"/>
        <v>0.14970062629494246</v>
      </c>
      <c r="E153" s="1272">
        <f>'16.Bis CONSISTENCY TEST Stat'!G132</f>
        <v>18095</v>
      </c>
      <c r="F153" s="1293">
        <f t="shared" si="17"/>
        <v>0.16660681895607177</v>
      </c>
      <c r="H153" s="269"/>
      <c r="J153" s="269"/>
    </row>
    <row r="154" spans="2:13">
      <c r="B154" s="1269" t="str">
        <f>'16.Bis CONSISTENCY TEST Stat'!C133</f>
        <v>8%-9%</v>
      </c>
      <c r="C154" s="1270">
        <f>'16.Bis CONSISTENCY TEST Stat'!F133</f>
        <v>4810276.08</v>
      </c>
      <c r="D154" s="1293">
        <f t="shared" si="16"/>
        <v>5.117315065173364E-3</v>
      </c>
      <c r="E154" s="1272">
        <f>'16.Bis CONSISTENCY TEST Stat'!G133</f>
        <v>2479</v>
      </c>
      <c r="F154" s="1293">
        <f t="shared" si="17"/>
        <v>2.2824996086880461E-2</v>
      </c>
      <c r="H154" s="269"/>
      <c r="J154" s="269"/>
    </row>
    <row r="155" spans="2:13">
      <c r="B155" s="1269" t="str">
        <f>'16.Bis CONSISTENCY TEST Stat'!C134</f>
        <v>9%-10%</v>
      </c>
      <c r="C155" s="1270">
        <f>'16.Bis CONSISTENCY TEST Stat'!F134</f>
        <v>11741728.23</v>
      </c>
      <c r="D155" s="1293">
        <f t="shared" si="16"/>
        <v>1.2491200455702406E-2</v>
      </c>
      <c r="E155" s="1272">
        <f>'16.Bis CONSISTENCY TEST Stat'!G134</f>
        <v>6019</v>
      </c>
      <c r="F155" s="1293">
        <f t="shared" si="17"/>
        <v>5.5418980010864663E-2</v>
      </c>
      <c r="H155" s="269"/>
      <c r="J155" s="269"/>
    </row>
    <row r="156" spans="2:13" ht="15">
      <c r="B156" s="1269" t="str">
        <f>'16.Bis CONSISTENCY TEST Stat'!C135</f>
        <v>10%-11%</v>
      </c>
      <c r="C156" s="1270">
        <f>'16.Bis CONSISTENCY TEST Stat'!F135</f>
        <v>1115179.6200000001</v>
      </c>
      <c r="D156" s="1293">
        <f t="shared" si="16"/>
        <v>1.186361317914274E-3</v>
      </c>
      <c r="E156" s="1272">
        <f>'16.Bis CONSISTENCY TEST Stat'!G135</f>
        <v>1043</v>
      </c>
      <c r="F156" s="1293">
        <f t="shared" si="17"/>
        <v>9.6032557154563623E-3</v>
      </c>
      <c r="H156" s="269"/>
      <c r="J156" s="269"/>
      <c r="M156" s="1303"/>
    </row>
    <row r="157" spans="2:13" ht="15">
      <c r="B157" s="1269" t="str">
        <f>'16.Bis CONSISTENCY TEST Stat'!C136</f>
        <v>11%-12%</v>
      </c>
      <c r="C157" s="1270">
        <f>'16.Bis CONSISTENCY TEST Stat'!F136</f>
        <v>980603.07</v>
      </c>
      <c r="D157" s="1293">
        <f t="shared" si="16"/>
        <v>1.0431947729424816E-3</v>
      </c>
      <c r="E157" s="1272">
        <f>'16.Bis CONSISTENCY TEST Stat'!G136</f>
        <v>913</v>
      </c>
      <c r="F157" s="1293">
        <f t="shared" si="17"/>
        <v>8.4063015035586372E-3</v>
      </c>
      <c r="H157" s="269"/>
      <c r="J157" s="269"/>
      <c r="M157" s="1303"/>
    </row>
    <row r="158" spans="2:13" ht="15">
      <c r="B158" s="1269" t="str">
        <f>'16.Bis CONSISTENCY TEST Stat'!C137</f>
        <v>12%-13%</v>
      </c>
      <c r="C158" s="1270">
        <f>'16.Bis CONSISTENCY TEST Stat'!F137</f>
        <v>1093432.69</v>
      </c>
      <c r="D158" s="1293">
        <f t="shared" si="16"/>
        <v>1.1632262856085458E-3</v>
      </c>
      <c r="E158" s="1272">
        <f>'16.Bis CONSISTENCY TEST Stat'!G137</f>
        <v>877</v>
      </c>
      <c r="F158" s="1293">
        <f t="shared" si="17"/>
        <v>8.074837260263883E-3</v>
      </c>
      <c r="H158" s="269"/>
      <c r="J158" s="269"/>
      <c r="M158" s="1303"/>
    </row>
    <row r="159" spans="2:13" ht="15">
      <c r="B159" s="1269" t="str">
        <f>'16.Bis CONSISTENCY TEST Stat'!C138</f>
        <v>&gt;= 13%</v>
      </c>
      <c r="C159" s="1270">
        <f>'16.Bis CONSISTENCY TEST Stat'!F138</f>
        <v>1840425.08</v>
      </c>
      <c r="D159" s="1293">
        <f t="shared" si="16"/>
        <v>1.9578990543525922E-3</v>
      </c>
      <c r="E159" s="1272">
        <f>'16.Bis CONSISTENCY TEST Stat'!G138</f>
        <v>3318</v>
      </c>
      <c r="F159" s="1293">
        <f t="shared" si="17"/>
        <v>3.0549954423666547E-2</v>
      </c>
      <c r="H159" s="269"/>
      <c r="J159" s="269"/>
      <c r="M159" s="1303"/>
    </row>
    <row r="160" spans="2:13" ht="15">
      <c r="B160" s="1276" t="s">
        <v>425</v>
      </c>
      <c r="C160" s="1280">
        <f>SUM(C150:C159)</f>
        <v>939999984.12000024</v>
      </c>
      <c r="D160" s="1281">
        <f>SUM(D150:D159)</f>
        <v>0.99999999999999978</v>
      </c>
      <c r="E160" s="1282">
        <f>SUM(E150:E159)</f>
        <v>108609</v>
      </c>
      <c r="F160" s="1281">
        <f>SUM(F150:F159)</f>
        <v>1</v>
      </c>
      <c r="H160" s="269"/>
      <c r="J160" s="269"/>
      <c r="M160" s="1303" t="str">
        <f>IF(AND(F160=100%,D160=100%),"OK","KO")</f>
        <v>OK</v>
      </c>
    </row>
    <row r="161" spans="2:13" ht="18" customHeight="1">
      <c r="H161" s="269"/>
      <c r="J161" s="269"/>
    </row>
    <row r="162" spans="2:13" ht="18" customHeight="1">
      <c r="B162" s="1239" t="s">
        <v>1409</v>
      </c>
      <c r="C162" s="1239"/>
      <c r="D162" s="1240"/>
      <c r="E162" s="1241"/>
      <c r="F162" s="1240"/>
      <c r="G162" s="1239"/>
      <c r="H162" s="1239"/>
      <c r="I162" s="1240"/>
      <c r="J162" s="1241"/>
      <c r="K162" s="1240"/>
    </row>
    <row r="163" spans="2:13">
      <c r="B163" s="1294" t="s">
        <v>1412</v>
      </c>
      <c r="C163" s="1370"/>
      <c r="D163" s="1370"/>
      <c r="E163" s="1370"/>
      <c r="F163" s="1370"/>
      <c r="H163" s="269"/>
      <c r="J163" s="269"/>
    </row>
    <row r="164" spans="2:13" ht="27.75" customHeight="1">
      <c r="B164" s="1289" t="s">
        <v>733</v>
      </c>
      <c r="C164" s="1290" t="s">
        <v>665</v>
      </c>
      <c r="D164" s="1291" t="s">
        <v>674</v>
      </c>
      <c r="E164" s="1290" t="s">
        <v>667</v>
      </c>
      <c r="F164" s="1291" t="s">
        <v>668</v>
      </c>
      <c r="H164" s="269"/>
      <c r="J164" s="269"/>
    </row>
    <row r="165" spans="2:13" ht="18" customHeight="1">
      <c r="B165" s="1269" t="str">
        <f>'16.Bis CONSISTENCY TEST Stat'!C143</f>
        <v>0-1</v>
      </c>
      <c r="C165" s="1270">
        <f>'16.Bis CONSISTENCY TEST Stat'!F143</f>
        <v>939999984.12</v>
      </c>
      <c r="D165" s="1293">
        <f>IF($C$175=0,0,C165/$C$175)</f>
        <v>1</v>
      </c>
      <c r="E165" s="1272">
        <f>'16.Bis CONSISTENCY TEST Stat'!G143</f>
        <v>108609</v>
      </c>
      <c r="F165" s="1293">
        <f>IF($E$175=0,0,E165/$E$175)</f>
        <v>1</v>
      </c>
      <c r="H165" s="269"/>
      <c r="J165" s="269"/>
    </row>
    <row r="166" spans="2:13" ht="18" customHeight="1">
      <c r="B166" s="1269" t="str">
        <f>'16.Bis CONSISTENCY TEST Stat'!C144</f>
        <v>1-2</v>
      </c>
      <c r="C166" s="1270">
        <f>'16.Bis CONSISTENCY TEST Stat'!F144</f>
        <v>0</v>
      </c>
      <c r="D166" s="1293">
        <f t="shared" ref="D166:D174" si="18">IF($C$175=0,0,C166/$C$175)</f>
        <v>0</v>
      </c>
      <c r="E166" s="1272">
        <f>'16.Bis CONSISTENCY TEST Stat'!G144</f>
        <v>0</v>
      </c>
      <c r="F166" s="1293">
        <f t="shared" ref="F166:F174" si="19">IF($E$175=0,0,E166/$E$175)</f>
        <v>0</v>
      </c>
      <c r="H166" s="269"/>
      <c r="J166" s="269"/>
    </row>
    <row r="167" spans="2:13" ht="18" customHeight="1">
      <c r="B167" s="1269" t="str">
        <f>'16.Bis CONSISTENCY TEST Stat'!C145</f>
        <v>2-3</v>
      </c>
      <c r="C167" s="1270">
        <f>'16.Bis CONSISTENCY TEST Stat'!F145</f>
        <v>0</v>
      </c>
      <c r="D167" s="1293">
        <f t="shared" si="18"/>
        <v>0</v>
      </c>
      <c r="E167" s="1272">
        <f>'16.Bis CONSISTENCY TEST Stat'!G145</f>
        <v>0</v>
      </c>
      <c r="F167" s="1293">
        <f t="shared" si="19"/>
        <v>0</v>
      </c>
      <c r="H167" s="269"/>
      <c r="J167" s="269"/>
    </row>
    <row r="168" spans="2:13" ht="18" customHeight="1">
      <c r="B168" s="1269" t="str">
        <f>'16.Bis CONSISTENCY TEST Stat'!C146</f>
        <v>3-4</v>
      </c>
      <c r="C168" s="1270">
        <f>'16.Bis CONSISTENCY TEST Stat'!F146</f>
        <v>0</v>
      </c>
      <c r="D168" s="1293">
        <f t="shared" si="18"/>
        <v>0</v>
      </c>
      <c r="E168" s="1272">
        <f>'16.Bis CONSISTENCY TEST Stat'!G146</f>
        <v>0</v>
      </c>
      <c r="F168" s="1293">
        <f t="shared" si="19"/>
        <v>0</v>
      </c>
      <c r="H168" s="269"/>
      <c r="J168" s="269"/>
    </row>
    <row r="169" spans="2:13" ht="18" customHeight="1">
      <c r="B169" s="1269" t="str">
        <f>'16.Bis CONSISTENCY TEST Stat'!C147</f>
        <v>4-5</v>
      </c>
      <c r="C169" s="1270">
        <f>'16.Bis CONSISTENCY TEST Stat'!F147</f>
        <v>0</v>
      </c>
      <c r="D169" s="1293">
        <f t="shared" si="18"/>
        <v>0</v>
      </c>
      <c r="E169" s="1272">
        <f>'16.Bis CONSISTENCY TEST Stat'!G147</f>
        <v>0</v>
      </c>
      <c r="F169" s="1293">
        <f t="shared" si="19"/>
        <v>0</v>
      </c>
      <c r="H169" s="269"/>
      <c r="J169" s="269"/>
    </row>
    <row r="170" spans="2:13" ht="18" customHeight="1">
      <c r="B170" s="1269" t="str">
        <f>'16.Bis CONSISTENCY TEST Stat'!C148</f>
        <v>5-6</v>
      </c>
      <c r="C170" s="1270">
        <f>'16.Bis CONSISTENCY TEST Stat'!F148</f>
        <v>0</v>
      </c>
      <c r="D170" s="1293">
        <f t="shared" si="18"/>
        <v>0</v>
      </c>
      <c r="E170" s="1272">
        <f>'16.Bis CONSISTENCY TEST Stat'!G148</f>
        <v>0</v>
      </c>
      <c r="F170" s="1293">
        <f t="shared" si="19"/>
        <v>0</v>
      </c>
      <c r="H170" s="269"/>
      <c r="J170" s="269"/>
    </row>
    <row r="171" spans="2:13" ht="18" customHeight="1">
      <c r="B171" s="1269" t="str">
        <f>'16.Bis CONSISTENCY TEST Stat'!C149</f>
        <v>6-7</v>
      </c>
      <c r="C171" s="1270">
        <f>'16.Bis CONSISTENCY TEST Stat'!F149</f>
        <v>0</v>
      </c>
      <c r="D171" s="1293">
        <f t="shared" si="18"/>
        <v>0</v>
      </c>
      <c r="E171" s="1272">
        <f>'16.Bis CONSISTENCY TEST Stat'!G149</f>
        <v>0</v>
      </c>
      <c r="F171" s="1293">
        <f t="shared" si="19"/>
        <v>0</v>
      </c>
      <c r="H171" s="269"/>
      <c r="J171" s="269"/>
      <c r="M171" s="269"/>
    </row>
    <row r="172" spans="2:13" ht="18" customHeight="1">
      <c r="B172" s="1269" t="str">
        <f>'16.Bis CONSISTENCY TEST Stat'!C150</f>
        <v>7-8</v>
      </c>
      <c r="C172" s="1270">
        <f>'16.Bis CONSISTENCY TEST Stat'!F150</f>
        <v>0</v>
      </c>
      <c r="D172" s="1293">
        <f t="shared" si="18"/>
        <v>0</v>
      </c>
      <c r="E172" s="1272">
        <f>'16.Bis CONSISTENCY TEST Stat'!G150</f>
        <v>0</v>
      </c>
      <c r="F172" s="1293">
        <f t="shared" si="19"/>
        <v>0</v>
      </c>
      <c r="H172" s="269"/>
      <c r="J172" s="269"/>
    </row>
    <row r="173" spans="2:13" ht="18" customHeight="1">
      <c r="B173" s="1269" t="str">
        <f>'16.Bis CONSISTENCY TEST Stat'!C151</f>
        <v>8-9</v>
      </c>
      <c r="C173" s="1270">
        <f>'16.Bis CONSISTENCY TEST Stat'!F151</f>
        <v>0</v>
      </c>
      <c r="D173" s="1293">
        <f t="shared" si="18"/>
        <v>0</v>
      </c>
      <c r="E173" s="1272">
        <f>'16.Bis CONSISTENCY TEST Stat'!G151</f>
        <v>0</v>
      </c>
      <c r="F173" s="1293">
        <f t="shared" si="19"/>
        <v>0</v>
      </c>
      <c r="H173" s="269"/>
      <c r="J173" s="269"/>
    </row>
    <row r="174" spans="2:13" ht="18" customHeight="1">
      <c r="B174" s="1269" t="str">
        <f>'16.Bis CONSISTENCY TEST Stat'!C152</f>
        <v>&gt;=9</v>
      </c>
      <c r="C174" s="1270">
        <f>'16.Bis CONSISTENCY TEST Stat'!F152</f>
        <v>0</v>
      </c>
      <c r="D174" s="1293">
        <f t="shared" si="18"/>
        <v>0</v>
      </c>
      <c r="E174" s="1272">
        <f>'16.Bis CONSISTENCY TEST Stat'!G152</f>
        <v>0</v>
      </c>
      <c r="F174" s="1293">
        <f t="shared" si="19"/>
        <v>0</v>
      </c>
      <c r="H174" s="269"/>
      <c r="J174" s="269"/>
    </row>
    <row r="175" spans="2:13" ht="18" customHeight="1">
      <c r="B175" s="1276" t="s">
        <v>425</v>
      </c>
      <c r="C175" s="1280">
        <f>SUM(C165:C174)</f>
        <v>939999984.12</v>
      </c>
      <c r="D175" s="1281">
        <f>SUM(D165:D174)</f>
        <v>1</v>
      </c>
      <c r="E175" s="1282">
        <f>SUM(E165:E174)</f>
        <v>108609</v>
      </c>
      <c r="F175" s="1281">
        <f>SUM(F165:F174)</f>
        <v>1</v>
      </c>
      <c r="H175" s="269"/>
      <c r="J175" s="269"/>
      <c r="M175" s="1303" t="str">
        <f>IF(AND(F175=100%,D175=100%),"OK","KO")</f>
        <v>OK</v>
      </c>
    </row>
    <row r="176" spans="2:13" ht="18" customHeight="1">
      <c r="H176" s="269"/>
      <c r="J176" s="269"/>
      <c r="M176" s="269"/>
    </row>
    <row r="177" spans="2:13" ht="18" customHeight="1">
      <c r="B177" s="1294" t="str">
        <f>'16.Bis CONSISTENCY TEST Stat'!C154</f>
        <v>10.2 EM</v>
      </c>
      <c r="C177" s="1370"/>
      <c r="D177" s="1370"/>
      <c r="E177" s="1370"/>
      <c r="F177" s="1370"/>
      <c r="H177" s="269"/>
      <c r="J177" s="269"/>
    </row>
    <row r="178" spans="2:13" ht="27" customHeight="1">
      <c r="B178" s="1289" t="s">
        <v>733</v>
      </c>
      <c r="C178" s="1290" t="s">
        <v>665</v>
      </c>
      <c r="D178" s="1291" t="s">
        <v>674</v>
      </c>
      <c r="E178" s="1290" t="s">
        <v>667</v>
      </c>
      <c r="F178" s="1291" t="s">
        <v>668</v>
      </c>
      <c r="H178" s="269"/>
      <c r="J178" s="269"/>
    </row>
    <row r="179" spans="2:13" ht="18" customHeight="1">
      <c r="B179" s="1269" t="str">
        <f>'16.Bis CONSISTENCY TEST Stat'!C156</f>
        <v>0-1</v>
      </c>
      <c r="C179" s="1270">
        <f>'16.Bis CONSISTENCY TEST Stat'!F156</f>
        <v>620373197.74000001</v>
      </c>
      <c r="D179" s="1293">
        <f>IF($C$189=0,0,C179/$C$189)</f>
        <v>1</v>
      </c>
      <c r="E179" s="1272">
        <f>'16.Bis CONSISTENCY TEST Stat'!G156</f>
        <v>88883</v>
      </c>
      <c r="F179" s="1293">
        <f>IF($E$189=0,0,E179/$E$189)</f>
        <v>1</v>
      </c>
      <c r="H179" s="269"/>
      <c r="J179" s="269"/>
    </row>
    <row r="180" spans="2:13" ht="18" customHeight="1">
      <c r="B180" s="1269" t="str">
        <f>'16.Bis CONSISTENCY TEST Stat'!C157</f>
        <v>1-2</v>
      </c>
      <c r="C180" s="1270">
        <f>'16.Bis CONSISTENCY TEST Stat'!F157</f>
        <v>0</v>
      </c>
      <c r="D180" s="1293">
        <f t="shared" ref="D180:D188" si="20">IF($C$189=0,0,C180/$C$189)</f>
        <v>0</v>
      </c>
      <c r="E180" s="1272">
        <f>'16.Bis CONSISTENCY TEST Stat'!G157</f>
        <v>0</v>
      </c>
      <c r="F180" s="1293">
        <f t="shared" ref="F180:F188" si="21">IF($E$189=0,0,E180/$E$189)</f>
        <v>0</v>
      </c>
      <c r="H180" s="269"/>
      <c r="J180" s="269"/>
    </row>
    <row r="181" spans="2:13" ht="18" customHeight="1">
      <c r="B181" s="1269" t="str">
        <f>'16.Bis CONSISTENCY TEST Stat'!C158</f>
        <v>2-3</v>
      </c>
      <c r="C181" s="1270">
        <f>'16.Bis CONSISTENCY TEST Stat'!F158</f>
        <v>0</v>
      </c>
      <c r="D181" s="1293">
        <f t="shared" si="20"/>
        <v>0</v>
      </c>
      <c r="E181" s="1272">
        <f>'16.Bis CONSISTENCY TEST Stat'!G158</f>
        <v>0</v>
      </c>
      <c r="F181" s="1293">
        <f t="shared" si="21"/>
        <v>0</v>
      </c>
      <c r="H181" s="269"/>
      <c r="J181" s="269"/>
    </row>
    <row r="182" spans="2:13" ht="18" customHeight="1">
      <c r="B182" s="1269" t="str">
        <f>'16.Bis CONSISTENCY TEST Stat'!C159</f>
        <v>3-4</v>
      </c>
      <c r="C182" s="1270">
        <f>'16.Bis CONSISTENCY TEST Stat'!F159</f>
        <v>0</v>
      </c>
      <c r="D182" s="1293">
        <f t="shared" si="20"/>
        <v>0</v>
      </c>
      <c r="E182" s="1272">
        <f>'16.Bis CONSISTENCY TEST Stat'!G159</f>
        <v>0</v>
      </c>
      <c r="F182" s="1293">
        <f t="shared" si="21"/>
        <v>0</v>
      </c>
      <c r="H182" s="269"/>
      <c r="J182" s="269"/>
    </row>
    <row r="183" spans="2:13" ht="18" customHeight="1">
      <c r="B183" s="1269" t="str">
        <f>'16.Bis CONSISTENCY TEST Stat'!C160</f>
        <v>4-5</v>
      </c>
      <c r="C183" s="1270">
        <f>'16.Bis CONSISTENCY TEST Stat'!F160</f>
        <v>0</v>
      </c>
      <c r="D183" s="1293">
        <f t="shared" si="20"/>
        <v>0</v>
      </c>
      <c r="E183" s="1272">
        <f>'16.Bis CONSISTENCY TEST Stat'!G160</f>
        <v>0</v>
      </c>
      <c r="F183" s="1293">
        <f t="shared" si="21"/>
        <v>0</v>
      </c>
      <c r="H183" s="269"/>
      <c r="J183" s="269"/>
    </row>
    <row r="184" spans="2:13" ht="18" customHeight="1">
      <c r="B184" s="1269" t="str">
        <f>'16.Bis CONSISTENCY TEST Stat'!C161</f>
        <v>5-6</v>
      </c>
      <c r="C184" s="1270">
        <f>'16.Bis CONSISTENCY TEST Stat'!F161</f>
        <v>0</v>
      </c>
      <c r="D184" s="1293">
        <f t="shared" si="20"/>
        <v>0</v>
      </c>
      <c r="E184" s="1272">
        <f>'16.Bis CONSISTENCY TEST Stat'!G161</f>
        <v>0</v>
      </c>
      <c r="F184" s="1293">
        <f t="shared" si="21"/>
        <v>0</v>
      </c>
      <c r="H184" s="269"/>
      <c r="J184" s="269"/>
    </row>
    <row r="185" spans="2:13" ht="18" customHeight="1">
      <c r="B185" s="1269" t="str">
        <f>'16.Bis CONSISTENCY TEST Stat'!C162</f>
        <v>6-7</v>
      </c>
      <c r="C185" s="1270">
        <f>'16.Bis CONSISTENCY TEST Stat'!F162</f>
        <v>0</v>
      </c>
      <c r="D185" s="1293">
        <f t="shared" si="20"/>
        <v>0</v>
      </c>
      <c r="E185" s="1272">
        <f>'16.Bis CONSISTENCY TEST Stat'!G162</f>
        <v>0</v>
      </c>
      <c r="F185" s="1293">
        <f t="shared" si="21"/>
        <v>0</v>
      </c>
      <c r="H185" s="269"/>
      <c r="J185" s="269"/>
    </row>
    <row r="186" spans="2:13" ht="18" customHeight="1">
      <c r="B186" s="1269" t="str">
        <f>'16.Bis CONSISTENCY TEST Stat'!C163</f>
        <v>7-8</v>
      </c>
      <c r="C186" s="1270">
        <f>'16.Bis CONSISTENCY TEST Stat'!F163</f>
        <v>0</v>
      </c>
      <c r="D186" s="1293">
        <f t="shared" si="20"/>
        <v>0</v>
      </c>
      <c r="E186" s="1272">
        <f>'16.Bis CONSISTENCY TEST Stat'!G163</f>
        <v>0</v>
      </c>
      <c r="F186" s="1293">
        <f t="shared" si="21"/>
        <v>0</v>
      </c>
      <c r="H186" s="269"/>
      <c r="J186" s="269"/>
    </row>
    <row r="187" spans="2:13" ht="18" customHeight="1">
      <c r="B187" s="1269" t="str">
        <f>'16.Bis CONSISTENCY TEST Stat'!C164</f>
        <v>8-9</v>
      </c>
      <c r="C187" s="1270">
        <f>'16.Bis CONSISTENCY TEST Stat'!F164</f>
        <v>0</v>
      </c>
      <c r="D187" s="1293">
        <f t="shared" si="20"/>
        <v>0</v>
      </c>
      <c r="E187" s="1272">
        <f>'16.Bis CONSISTENCY TEST Stat'!G164</f>
        <v>0</v>
      </c>
      <c r="F187" s="1293">
        <f t="shared" si="21"/>
        <v>0</v>
      </c>
      <c r="H187" s="269"/>
      <c r="J187" s="269"/>
    </row>
    <row r="188" spans="2:13" ht="18" customHeight="1">
      <c r="B188" s="1269" t="str">
        <f>'16.Bis CONSISTENCY TEST Stat'!C165</f>
        <v>&gt;=9</v>
      </c>
      <c r="C188" s="1270">
        <f>'16.Bis CONSISTENCY TEST Stat'!F165</f>
        <v>0</v>
      </c>
      <c r="D188" s="1293">
        <f t="shared" si="20"/>
        <v>0</v>
      </c>
      <c r="E188" s="1272">
        <f>'16.Bis CONSISTENCY TEST Stat'!G165</f>
        <v>0</v>
      </c>
      <c r="F188" s="1293">
        <f t="shared" si="21"/>
        <v>0</v>
      </c>
      <c r="H188" s="269"/>
      <c r="J188" s="269"/>
    </row>
    <row r="189" spans="2:13" ht="18" customHeight="1">
      <c r="B189" s="1276" t="s">
        <v>425</v>
      </c>
      <c r="C189" s="1280">
        <f>SUM(C179:C188)</f>
        <v>620373197.74000001</v>
      </c>
      <c r="D189" s="1281">
        <f>D179+D180+D181+D182+D183+D184+D185+D186+D187+D188</f>
        <v>1</v>
      </c>
      <c r="E189" s="1282">
        <f>SUM(E179:E188)</f>
        <v>88883</v>
      </c>
      <c r="F189" s="1281">
        <f>F179+F180+F181+F182+F183+F184+F185+F186+F187+F188</f>
        <v>1</v>
      </c>
      <c r="H189" s="269"/>
      <c r="J189" s="269"/>
      <c r="M189" s="1303" t="str">
        <f>IF(AND(F189=100%,D189=100%),"OK","KO")</f>
        <v>OK</v>
      </c>
    </row>
    <row r="190" spans="2:13" ht="18" customHeight="1">
      <c r="B190" s="448"/>
      <c r="C190" s="1259"/>
      <c r="D190" s="1263"/>
      <c r="E190" s="1264"/>
      <c r="F190" s="1263"/>
      <c r="H190" s="269"/>
      <c r="J190" s="269"/>
    </row>
    <row r="191" spans="2:13">
      <c r="B191" s="1294" t="str">
        <f>'16.Bis CONSISTENCY TEST Stat'!C167</f>
        <v>10.3 GL</v>
      </c>
      <c r="C191" s="1295"/>
      <c r="D191" s="1296"/>
      <c r="E191" s="1295"/>
      <c r="F191" s="1296"/>
      <c r="H191" s="269"/>
      <c r="J191" s="269"/>
    </row>
    <row r="192" spans="2:13" ht="25.5">
      <c r="B192" s="1289" t="s">
        <v>733</v>
      </c>
      <c r="C192" s="1290" t="s">
        <v>665</v>
      </c>
      <c r="D192" s="1291" t="s">
        <v>674</v>
      </c>
      <c r="E192" s="1290" t="s">
        <v>667</v>
      </c>
      <c r="F192" s="1291" t="s">
        <v>668</v>
      </c>
      <c r="H192" s="269"/>
      <c r="J192" s="269"/>
    </row>
    <row r="193" spans="2:13" ht="19.5" customHeight="1">
      <c r="B193" s="1269" t="str">
        <f>'16.Bis CONSISTENCY TEST Stat'!C169</f>
        <v>0-1</v>
      </c>
      <c r="C193" s="1270">
        <f>'16.Bis CONSISTENCY TEST Stat'!F169</f>
        <v>165552854.44999999</v>
      </c>
      <c r="D193" s="1293">
        <f>IF($C$203=0,0,C193/$C$203)</f>
        <v>1</v>
      </c>
      <c r="E193" s="1272">
        <f>'16.Bis CONSISTENCY TEST Stat'!G169</f>
        <v>5284</v>
      </c>
      <c r="F193" s="1293">
        <f>IF($E$203=0,0,E193/$E$203)</f>
        <v>1</v>
      </c>
      <c r="H193" s="269"/>
      <c r="J193" s="269"/>
    </row>
    <row r="194" spans="2:13">
      <c r="B194" s="1269" t="str">
        <f>'16.Bis CONSISTENCY TEST Stat'!C170</f>
        <v>1-2</v>
      </c>
      <c r="C194" s="1270">
        <f>'16.Bis CONSISTENCY TEST Stat'!F170</f>
        <v>0</v>
      </c>
      <c r="D194" s="1293">
        <f t="shared" ref="D194:D202" si="22">IF($C$203=0,0,C194/$C$203)</f>
        <v>0</v>
      </c>
      <c r="E194" s="1272">
        <f>'16.Bis CONSISTENCY TEST Stat'!G170</f>
        <v>0</v>
      </c>
      <c r="F194" s="1293">
        <f t="shared" ref="F194:F202" si="23">IF($E$203=0,0,E194/$E$203)</f>
        <v>0</v>
      </c>
      <c r="H194" s="269"/>
      <c r="J194" s="269"/>
    </row>
    <row r="195" spans="2:13">
      <c r="B195" s="1269" t="str">
        <f>'16.Bis CONSISTENCY TEST Stat'!C171</f>
        <v>2-3</v>
      </c>
      <c r="C195" s="1270">
        <f>'16.Bis CONSISTENCY TEST Stat'!F171</f>
        <v>0</v>
      </c>
      <c r="D195" s="1293">
        <f t="shared" si="22"/>
        <v>0</v>
      </c>
      <c r="E195" s="1272">
        <f>'16.Bis CONSISTENCY TEST Stat'!G171</f>
        <v>0</v>
      </c>
      <c r="F195" s="1293">
        <f t="shared" si="23"/>
        <v>0</v>
      </c>
      <c r="H195" s="269"/>
      <c r="J195" s="269"/>
    </row>
    <row r="196" spans="2:13">
      <c r="B196" s="1269" t="str">
        <f>'16.Bis CONSISTENCY TEST Stat'!C172</f>
        <v>3-4</v>
      </c>
      <c r="C196" s="1270">
        <f>'16.Bis CONSISTENCY TEST Stat'!F172</f>
        <v>0</v>
      </c>
      <c r="D196" s="1293">
        <f t="shared" si="22"/>
        <v>0</v>
      </c>
      <c r="E196" s="1272">
        <f>'16.Bis CONSISTENCY TEST Stat'!G172</f>
        <v>0</v>
      </c>
      <c r="F196" s="1293">
        <f t="shared" si="23"/>
        <v>0</v>
      </c>
      <c r="H196" s="269"/>
      <c r="J196" s="269"/>
    </row>
    <row r="197" spans="2:13" ht="15">
      <c r="B197" s="1269" t="str">
        <f>'16.Bis CONSISTENCY TEST Stat'!C173</f>
        <v>4-5</v>
      </c>
      <c r="C197" s="1270">
        <f>'16.Bis CONSISTENCY TEST Stat'!F173</f>
        <v>0</v>
      </c>
      <c r="D197" s="1293">
        <f t="shared" si="22"/>
        <v>0</v>
      </c>
      <c r="E197" s="1272">
        <f>'16.Bis CONSISTENCY TEST Stat'!G173</f>
        <v>0</v>
      </c>
      <c r="F197" s="1293">
        <f t="shared" si="23"/>
        <v>0</v>
      </c>
      <c r="H197" s="269"/>
      <c r="J197" s="269"/>
      <c r="M197" s="1303"/>
    </row>
    <row r="198" spans="2:13" ht="15">
      <c r="B198" s="1269" t="str">
        <f>'16.Bis CONSISTENCY TEST Stat'!C174</f>
        <v>5-6</v>
      </c>
      <c r="C198" s="1270">
        <f>'16.Bis CONSISTENCY TEST Stat'!F174</f>
        <v>0</v>
      </c>
      <c r="D198" s="1293">
        <f t="shared" si="22"/>
        <v>0</v>
      </c>
      <c r="E198" s="1272">
        <f>'16.Bis CONSISTENCY TEST Stat'!G174</f>
        <v>0</v>
      </c>
      <c r="F198" s="1293">
        <f t="shared" si="23"/>
        <v>0</v>
      </c>
      <c r="H198" s="269"/>
      <c r="J198" s="269"/>
      <c r="M198" s="1303"/>
    </row>
    <row r="199" spans="2:13" ht="15">
      <c r="B199" s="1269" t="str">
        <f>'16.Bis CONSISTENCY TEST Stat'!C175</f>
        <v>6-7</v>
      </c>
      <c r="C199" s="1270">
        <f>'16.Bis CONSISTENCY TEST Stat'!F175</f>
        <v>0</v>
      </c>
      <c r="D199" s="1293">
        <f t="shared" si="22"/>
        <v>0</v>
      </c>
      <c r="E199" s="1272">
        <f>'16.Bis CONSISTENCY TEST Stat'!G175</f>
        <v>0</v>
      </c>
      <c r="F199" s="1293">
        <f t="shared" si="23"/>
        <v>0</v>
      </c>
      <c r="H199" s="269"/>
      <c r="J199" s="269"/>
      <c r="M199" s="1303"/>
    </row>
    <row r="200" spans="2:13" ht="15">
      <c r="B200" s="1269" t="str">
        <f>'16.Bis CONSISTENCY TEST Stat'!C176</f>
        <v>7-8</v>
      </c>
      <c r="C200" s="1270">
        <f>'16.Bis CONSISTENCY TEST Stat'!F176</f>
        <v>0</v>
      </c>
      <c r="D200" s="1293">
        <f t="shared" si="22"/>
        <v>0</v>
      </c>
      <c r="E200" s="1272">
        <f>'16.Bis CONSISTENCY TEST Stat'!G176</f>
        <v>0</v>
      </c>
      <c r="F200" s="1293">
        <f t="shared" si="23"/>
        <v>0</v>
      </c>
      <c r="H200" s="269"/>
      <c r="J200" s="269"/>
      <c r="M200" s="1303"/>
    </row>
    <row r="201" spans="2:13" ht="15">
      <c r="B201" s="1269" t="str">
        <f>'16.Bis CONSISTENCY TEST Stat'!C177</f>
        <v>8-9</v>
      </c>
      <c r="C201" s="1270">
        <f>'16.Bis CONSISTENCY TEST Stat'!F177</f>
        <v>0</v>
      </c>
      <c r="D201" s="1293">
        <f t="shared" si="22"/>
        <v>0</v>
      </c>
      <c r="E201" s="1272">
        <f>'16.Bis CONSISTENCY TEST Stat'!G177</f>
        <v>0</v>
      </c>
      <c r="F201" s="1293">
        <f t="shared" si="23"/>
        <v>0</v>
      </c>
      <c r="H201" s="269"/>
      <c r="J201" s="269"/>
      <c r="M201" s="1303"/>
    </row>
    <row r="202" spans="2:13" ht="15">
      <c r="B202" s="1269" t="str">
        <f>'16.Bis CONSISTENCY TEST Stat'!C178</f>
        <v>&gt;=9</v>
      </c>
      <c r="C202" s="1270">
        <f>'16.Bis CONSISTENCY TEST Stat'!F178</f>
        <v>0</v>
      </c>
      <c r="D202" s="1293">
        <f t="shared" si="22"/>
        <v>0</v>
      </c>
      <c r="E202" s="1272">
        <f>'16.Bis CONSISTENCY TEST Stat'!G178</f>
        <v>0</v>
      </c>
      <c r="F202" s="1293">
        <f t="shared" si="23"/>
        <v>0</v>
      </c>
      <c r="H202" s="269"/>
      <c r="J202" s="269"/>
      <c r="M202" s="1303"/>
    </row>
    <row r="203" spans="2:13" ht="15">
      <c r="B203" s="1276" t="s">
        <v>425</v>
      </c>
      <c r="C203" s="1280">
        <f>SUM(C193:C202)</f>
        <v>165552854.44999999</v>
      </c>
      <c r="D203" s="1281">
        <f>SUM(D193:D202)</f>
        <v>1</v>
      </c>
      <c r="E203" s="1282">
        <f>SUM(E193:E202)</f>
        <v>5284</v>
      </c>
      <c r="F203" s="1281">
        <f>SUM(F193:F202)</f>
        <v>1</v>
      </c>
      <c r="H203" s="269"/>
      <c r="J203" s="269"/>
      <c r="M203" s="1303" t="str">
        <f>IF(AND(F203=100%,D203=100%),"OK","KO")</f>
        <v>OK</v>
      </c>
    </row>
    <row r="204" spans="2:13" ht="15">
      <c r="B204" s="2842"/>
      <c r="C204" s="2843"/>
      <c r="D204" s="2844"/>
      <c r="E204" s="2845"/>
      <c r="F204" s="2844"/>
      <c r="H204" s="269"/>
      <c r="J204" s="269"/>
      <c r="M204" s="2496"/>
    </row>
    <row r="205" spans="2:13">
      <c r="H205" s="269"/>
      <c r="J205" s="269"/>
    </row>
    <row r="206" spans="2:13">
      <c r="B206" s="1294" t="str">
        <f>INPUT_STAT!H168</f>
        <v>10.4  VN</v>
      </c>
      <c r="C206" s="1295"/>
      <c r="D206" s="1296"/>
      <c r="E206" s="1295"/>
      <c r="F206" s="1296"/>
      <c r="H206" s="269"/>
      <c r="J206" s="269"/>
    </row>
    <row r="207" spans="2:13" ht="25.5">
      <c r="B207" s="1289" t="s">
        <v>733</v>
      </c>
      <c r="C207" s="1290" t="s">
        <v>665</v>
      </c>
      <c r="D207" s="1291" t="s">
        <v>674</v>
      </c>
      <c r="E207" s="1290" t="s">
        <v>667</v>
      </c>
      <c r="F207" s="1291" t="s">
        <v>668</v>
      </c>
      <c r="H207" s="269"/>
      <c r="J207" s="269"/>
    </row>
    <row r="208" spans="2:13" ht="19.5" customHeight="1">
      <c r="B208" s="1269" t="str">
        <f>INPUT_STAT!H170</f>
        <v>0-1</v>
      </c>
      <c r="C208" s="1270">
        <f>INPUT_STAT!K170</f>
        <v>37921583.950000003</v>
      </c>
      <c r="D208" s="1293">
        <f>IF($C$203=0,0,C208/$C$218)</f>
        <v>1</v>
      </c>
      <c r="E208" s="1272">
        <f>INPUT_STAT!L170</f>
        <v>4120</v>
      </c>
      <c r="F208" s="1293">
        <f>IF($E$203=0,0,E208/$E$218)</f>
        <v>1</v>
      </c>
      <c r="H208" s="269"/>
      <c r="J208" s="269"/>
    </row>
    <row r="209" spans="2:13">
      <c r="B209" s="1269" t="str">
        <f>INPUT_STAT!H171</f>
        <v>1-2</v>
      </c>
      <c r="C209" s="1270">
        <f>INPUT_STAT!K171</f>
        <v>0</v>
      </c>
      <c r="D209" s="1293">
        <f t="shared" ref="D209:D217" si="24">IF($C$203=0,0,C209/$C$218)</f>
        <v>0</v>
      </c>
      <c r="E209" s="1272">
        <f>INPUT_STAT!L171</f>
        <v>0</v>
      </c>
      <c r="F209" s="1293">
        <f t="shared" ref="F209:F217" si="25">IF($E$203=0,0,E209/$E$218)</f>
        <v>0</v>
      </c>
      <c r="H209" s="269"/>
      <c r="J209" s="269"/>
    </row>
    <row r="210" spans="2:13">
      <c r="B210" s="1269" t="str">
        <f>INPUT_STAT!H172</f>
        <v>2-3</v>
      </c>
      <c r="C210" s="1270">
        <f>INPUT_STAT!K172</f>
        <v>0</v>
      </c>
      <c r="D210" s="1293">
        <f t="shared" si="24"/>
        <v>0</v>
      </c>
      <c r="E210" s="1272">
        <f>INPUT_STAT!L172</f>
        <v>0</v>
      </c>
      <c r="F210" s="1293">
        <f t="shared" si="25"/>
        <v>0</v>
      </c>
      <c r="H210" s="269"/>
      <c r="J210" s="269"/>
    </row>
    <row r="211" spans="2:13">
      <c r="B211" s="1269" t="str">
        <f>INPUT_STAT!H173</f>
        <v>3-4</v>
      </c>
      <c r="C211" s="1270">
        <f>INPUT_STAT!K173</f>
        <v>0</v>
      </c>
      <c r="D211" s="1293">
        <f t="shared" si="24"/>
        <v>0</v>
      </c>
      <c r="E211" s="1272">
        <f>INPUT_STAT!L173</f>
        <v>0</v>
      </c>
      <c r="F211" s="1293">
        <f t="shared" si="25"/>
        <v>0</v>
      </c>
      <c r="H211" s="269"/>
      <c r="J211" s="269"/>
    </row>
    <row r="212" spans="2:13" ht="15">
      <c r="B212" s="1269" t="str">
        <f>INPUT_STAT!H174</f>
        <v>4-5</v>
      </c>
      <c r="C212" s="1270">
        <f>INPUT_STAT!K174</f>
        <v>0</v>
      </c>
      <c r="D212" s="1293">
        <f t="shared" si="24"/>
        <v>0</v>
      </c>
      <c r="E212" s="1272">
        <f>INPUT_STAT!L174</f>
        <v>0</v>
      </c>
      <c r="F212" s="1293">
        <f t="shared" si="25"/>
        <v>0</v>
      </c>
      <c r="H212" s="269"/>
      <c r="J212" s="269"/>
      <c r="M212" s="1303"/>
    </row>
    <row r="213" spans="2:13" ht="15">
      <c r="B213" s="1269" t="str">
        <f>INPUT_STAT!H175</f>
        <v>5-6</v>
      </c>
      <c r="C213" s="1270">
        <f>INPUT_STAT!K175</f>
        <v>0</v>
      </c>
      <c r="D213" s="1293">
        <f t="shared" si="24"/>
        <v>0</v>
      </c>
      <c r="E213" s="1272">
        <f>INPUT_STAT!L175</f>
        <v>0</v>
      </c>
      <c r="F213" s="1293">
        <f t="shared" si="25"/>
        <v>0</v>
      </c>
      <c r="H213" s="269"/>
      <c r="J213" s="269"/>
      <c r="M213" s="1303"/>
    </row>
    <row r="214" spans="2:13" ht="15">
      <c r="B214" s="1269" t="str">
        <f>INPUT_STAT!H176</f>
        <v>6-7</v>
      </c>
      <c r="C214" s="1270">
        <f>INPUT_STAT!K176</f>
        <v>0</v>
      </c>
      <c r="D214" s="1293">
        <f t="shared" si="24"/>
        <v>0</v>
      </c>
      <c r="E214" s="1272">
        <f>INPUT_STAT!L176</f>
        <v>0</v>
      </c>
      <c r="F214" s="1293">
        <f t="shared" si="25"/>
        <v>0</v>
      </c>
      <c r="H214" s="269"/>
      <c r="J214" s="269"/>
      <c r="M214" s="1303"/>
    </row>
    <row r="215" spans="2:13" ht="15">
      <c r="B215" s="1269" t="str">
        <f>INPUT_STAT!H177</f>
        <v>7-8</v>
      </c>
      <c r="C215" s="1270">
        <f>INPUT_STAT!K177</f>
        <v>0</v>
      </c>
      <c r="D215" s="1293">
        <f t="shared" si="24"/>
        <v>0</v>
      </c>
      <c r="E215" s="1272">
        <f>INPUT_STAT!L177</f>
        <v>0</v>
      </c>
      <c r="F215" s="1293">
        <f t="shared" si="25"/>
        <v>0</v>
      </c>
      <c r="H215" s="269"/>
      <c r="J215" s="269"/>
      <c r="M215" s="1303"/>
    </row>
    <row r="216" spans="2:13" ht="15">
      <c r="B216" s="1269" t="str">
        <f>INPUT_STAT!H178</f>
        <v>8-9</v>
      </c>
      <c r="C216" s="1270">
        <f>INPUT_STAT!K178</f>
        <v>0</v>
      </c>
      <c r="D216" s="1293">
        <f t="shared" si="24"/>
        <v>0</v>
      </c>
      <c r="E216" s="1272">
        <f>INPUT_STAT!L178</f>
        <v>0</v>
      </c>
      <c r="F216" s="1293">
        <f t="shared" si="25"/>
        <v>0</v>
      </c>
      <c r="H216" s="269"/>
      <c r="J216" s="269"/>
      <c r="M216" s="1303"/>
    </row>
    <row r="217" spans="2:13" ht="15">
      <c r="B217" s="1269" t="str">
        <f>INPUT_STAT!H179</f>
        <v>&gt;=9</v>
      </c>
      <c r="C217" s="1270">
        <f>INPUT_STAT!K179</f>
        <v>0</v>
      </c>
      <c r="D217" s="1293">
        <f t="shared" si="24"/>
        <v>0</v>
      </c>
      <c r="E217" s="1272">
        <f>INPUT_STAT!L179</f>
        <v>0</v>
      </c>
      <c r="F217" s="1293">
        <f t="shared" si="25"/>
        <v>0</v>
      </c>
      <c r="H217" s="269"/>
      <c r="J217" s="269"/>
      <c r="M217" s="1303"/>
    </row>
    <row r="218" spans="2:13" ht="15">
      <c r="B218" s="1276" t="s">
        <v>425</v>
      </c>
      <c r="C218" s="1280">
        <f>SUM(C208:C217)</f>
        <v>37921583.950000003</v>
      </c>
      <c r="D218" s="1281">
        <f>SUM(D208:D217)</f>
        <v>1</v>
      </c>
      <c r="E218" s="1282">
        <f>SUM(E208:E217)</f>
        <v>4120</v>
      </c>
      <c r="F218" s="1281">
        <f>SUM(F208:F217)</f>
        <v>1</v>
      </c>
      <c r="H218" s="269"/>
      <c r="J218" s="269"/>
      <c r="M218" s="1303" t="str">
        <f>IF(AND(F218=100%,D218=100%),"OK","KO")</f>
        <v>OK</v>
      </c>
    </row>
    <row r="219" spans="2:13" ht="15">
      <c r="B219" s="2842"/>
      <c r="C219" s="2843"/>
      <c r="D219" s="2844"/>
      <c r="E219" s="2845"/>
      <c r="F219" s="2844"/>
      <c r="H219" s="269"/>
      <c r="J219" s="269"/>
      <c r="M219" s="2496"/>
    </row>
    <row r="220" spans="2:13">
      <c r="H220" s="269"/>
      <c r="J220" s="269"/>
    </row>
    <row r="221" spans="2:13">
      <c r="H221" s="269"/>
      <c r="J221" s="269"/>
    </row>
    <row r="222" spans="2:13">
      <c r="B222" s="1294" t="str">
        <f>INPUT_STAT!H181</f>
        <v>10.5  VO</v>
      </c>
      <c r="C222" s="1295"/>
      <c r="D222" s="1296"/>
      <c r="E222" s="1295"/>
      <c r="F222" s="1296"/>
      <c r="H222" s="269"/>
      <c r="J222" s="269"/>
    </row>
    <row r="223" spans="2:13" ht="25.5">
      <c r="B223" s="1289" t="s">
        <v>733</v>
      </c>
      <c r="C223" s="1290" t="s">
        <v>665</v>
      </c>
      <c r="D223" s="1291" t="s">
        <v>674</v>
      </c>
      <c r="E223" s="1290" t="s">
        <v>667</v>
      </c>
      <c r="F223" s="1291" t="s">
        <v>668</v>
      </c>
      <c r="H223" s="269"/>
      <c r="J223" s="269"/>
    </row>
    <row r="224" spans="2:13" ht="19.5" customHeight="1">
      <c r="B224" s="1269" t="str">
        <f>INPUT_STAT!H183</f>
        <v>0-1</v>
      </c>
      <c r="C224" s="1270">
        <f>INPUT_STAT!K183</f>
        <v>116152347.98</v>
      </c>
      <c r="D224" s="1293">
        <f>IF($C$203=0,0,C224/$C$234)</f>
        <v>1</v>
      </c>
      <c r="E224" s="1272">
        <f>INPUT_STAT!L183</f>
        <v>10322</v>
      </c>
      <c r="F224" s="1293">
        <f>IF($E$203=0,0,E224/$E$234)</f>
        <v>1</v>
      </c>
      <c r="H224" s="269"/>
      <c r="J224" s="269"/>
    </row>
    <row r="225" spans="2:13">
      <c r="B225" s="1269" t="str">
        <f>INPUT_STAT!H184</f>
        <v>1-2</v>
      </c>
      <c r="C225" s="1270">
        <f>INPUT_STAT!K184</f>
        <v>0</v>
      </c>
      <c r="D225" s="1293">
        <f t="shared" ref="D225:D233" si="26">IF($C$203=0,0,C225/$C$234)</f>
        <v>0</v>
      </c>
      <c r="E225" s="1272">
        <f>INPUT_STAT!L184</f>
        <v>0</v>
      </c>
      <c r="F225" s="1293">
        <f t="shared" ref="F225:F233" si="27">IF($E$203=0,0,E225/$E$234)</f>
        <v>0</v>
      </c>
      <c r="H225" s="269"/>
      <c r="J225" s="269"/>
    </row>
    <row r="226" spans="2:13">
      <c r="B226" s="1269" t="str">
        <f>INPUT_STAT!H185</f>
        <v>2-3</v>
      </c>
      <c r="C226" s="1270">
        <f>INPUT_STAT!K185</f>
        <v>0</v>
      </c>
      <c r="D226" s="1293">
        <f t="shared" si="26"/>
        <v>0</v>
      </c>
      <c r="E226" s="1272">
        <f>INPUT_STAT!L185</f>
        <v>0</v>
      </c>
      <c r="F226" s="1293">
        <f t="shared" si="27"/>
        <v>0</v>
      </c>
      <c r="H226" s="269"/>
      <c r="J226" s="269"/>
    </row>
    <row r="227" spans="2:13">
      <c r="B227" s="1269" t="str">
        <f>INPUT_STAT!H186</f>
        <v>3-4</v>
      </c>
      <c r="C227" s="1270">
        <f>INPUT_STAT!K186</f>
        <v>0</v>
      </c>
      <c r="D227" s="1293">
        <f t="shared" si="26"/>
        <v>0</v>
      </c>
      <c r="E227" s="1272">
        <f>INPUT_STAT!L186</f>
        <v>0</v>
      </c>
      <c r="F227" s="1293">
        <f t="shared" si="27"/>
        <v>0</v>
      </c>
      <c r="H227" s="269"/>
      <c r="J227" s="269"/>
    </row>
    <row r="228" spans="2:13" ht="15">
      <c r="B228" s="1269" t="str">
        <f>INPUT_STAT!H187</f>
        <v>4-5</v>
      </c>
      <c r="C228" s="1270">
        <f>INPUT_STAT!K187</f>
        <v>0</v>
      </c>
      <c r="D228" s="1293">
        <f t="shared" si="26"/>
        <v>0</v>
      </c>
      <c r="E228" s="1272">
        <f>INPUT_STAT!L187</f>
        <v>0</v>
      </c>
      <c r="F228" s="1293">
        <f t="shared" si="27"/>
        <v>0</v>
      </c>
      <c r="H228" s="269"/>
      <c r="J228" s="269"/>
      <c r="M228" s="1303"/>
    </row>
    <row r="229" spans="2:13" ht="15">
      <c r="B229" s="1269" t="str">
        <f>INPUT_STAT!H188</f>
        <v>5-6</v>
      </c>
      <c r="C229" s="1270">
        <f>INPUT_STAT!K188</f>
        <v>0</v>
      </c>
      <c r="D229" s="1293">
        <f t="shared" si="26"/>
        <v>0</v>
      </c>
      <c r="E229" s="1272">
        <f>INPUT_STAT!L188</f>
        <v>0</v>
      </c>
      <c r="F229" s="1293">
        <f t="shared" si="27"/>
        <v>0</v>
      </c>
      <c r="H229" s="269"/>
      <c r="J229" s="269"/>
      <c r="M229" s="1303"/>
    </row>
    <row r="230" spans="2:13" ht="15">
      <c r="B230" s="1269" t="str">
        <f>INPUT_STAT!H189</f>
        <v>6-7</v>
      </c>
      <c r="C230" s="1270">
        <f>INPUT_STAT!K189</f>
        <v>0</v>
      </c>
      <c r="D230" s="1293">
        <f t="shared" si="26"/>
        <v>0</v>
      </c>
      <c r="E230" s="1272">
        <f>INPUT_STAT!L189</f>
        <v>0</v>
      </c>
      <c r="F230" s="1293">
        <f t="shared" si="27"/>
        <v>0</v>
      </c>
      <c r="H230" s="269"/>
      <c r="J230" s="269"/>
      <c r="M230" s="1303"/>
    </row>
    <row r="231" spans="2:13" ht="15">
      <c r="B231" s="1269" t="str">
        <f>INPUT_STAT!H190</f>
        <v>7-8</v>
      </c>
      <c r="C231" s="1270">
        <f>INPUT_STAT!K190</f>
        <v>0</v>
      </c>
      <c r="D231" s="1293">
        <f t="shared" si="26"/>
        <v>0</v>
      </c>
      <c r="E231" s="1272">
        <f>INPUT_STAT!L190</f>
        <v>0</v>
      </c>
      <c r="F231" s="1293">
        <f t="shared" si="27"/>
        <v>0</v>
      </c>
      <c r="H231" s="269"/>
      <c r="J231" s="269"/>
      <c r="M231" s="1303"/>
    </row>
    <row r="232" spans="2:13" ht="15">
      <c r="B232" s="1269" t="str">
        <f>INPUT_STAT!H191</f>
        <v>8-9</v>
      </c>
      <c r="C232" s="1270">
        <f>INPUT_STAT!K191</f>
        <v>0</v>
      </c>
      <c r="D232" s="1293">
        <f t="shared" si="26"/>
        <v>0</v>
      </c>
      <c r="E232" s="1272">
        <f>INPUT_STAT!L191</f>
        <v>0</v>
      </c>
      <c r="F232" s="1293">
        <f t="shared" si="27"/>
        <v>0</v>
      </c>
      <c r="H232" s="269"/>
      <c r="J232" s="269"/>
      <c r="M232" s="1303"/>
    </row>
    <row r="233" spans="2:13" ht="15">
      <c r="B233" s="1269" t="str">
        <f>INPUT_STAT!H192</f>
        <v>&gt;=9</v>
      </c>
      <c r="C233" s="1270">
        <f>INPUT_STAT!K192</f>
        <v>0</v>
      </c>
      <c r="D233" s="1293">
        <f t="shared" si="26"/>
        <v>0</v>
      </c>
      <c r="E233" s="1272">
        <f>INPUT_STAT!L192</f>
        <v>0</v>
      </c>
      <c r="F233" s="1293">
        <f t="shared" si="27"/>
        <v>0</v>
      </c>
      <c r="H233" s="269"/>
      <c r="J233" s="269"/>
      <c r="M233" s="1303"/>
    </row>
    <row r="234" spans="2:13" ht="15">
      <c r="B234" s="1276" t="s">
        <v>425</v>
      </c>
      <c r="C234" s="1280">
        <f>SUM(C224:C233)</f>
        <v>116152347.98</v>
      </c>
      <c r="D234" s="1281">
        <f>SUM(D224:D233)</f>
        <v>1</v>
      </c>
      <c r="E234" s="1282">
        <f>SUM(E224:E233)</f>
        <v>10322</v>
      </c>
      <c r="F234" s="1281">
        <f>SUM(F224:F233)</f>
        <v>1</v>
      </c>
      <c r="H234" s="269"/>
      <c r="J234" s="269"/>
      <c r="M234" s="1303" t="str">
        <f>IF(AND(F234=100%,D234=100%),"OK","KO")</f>
        <v>OK</v>
      </c>
    </row>
    <row r="235" spans="2:13" ht="15">
      <c r="B235" s="2842"/>
      <c r="C235" s="2843"/>
      <c r="D235" s="2844"/>
      <c r="E235" s="2845"/>
      <c r="F235" s="2844"/>
      <c r="H235" s="269"/>
      <c r="J235" s="269"/>
      <c r="M235" s="2496"/>
    </row>
    <row r="236" spans="2:13">
      <c r="H236" s="269"/>
      <c r="J236" s="269"/>
    </row>
    <row r="237" spans="2:13">
      <c r="B237" s="1239" t="str">
        <f>'16.Bis CONSISTENCY TEST Stat'!C206</f>
        <v>11. Performing Receivables</v>
      </c>
      <c r="C237" s="1239"/>
      <c r="D237" s="1240"/>
      <c r="E237" s="1241"/>
      <c r="F237" s="1240"/>
      <c r="G237" s="1239"/>
      <c r="H237" s="1239"/>
      <c r="I237" s="1240"/>
      <c r="J237" s="1241"/>
      <c r="K237" s="1240"/>
    </row>
    <row r="238" spans="2:13" ht="19.5" customHeight="1">
      <c r="H238" s="269"/>
      <c r="J238" s="269"/>
    </row>
    <row r="239" spans="2:13" ht="25.5">
      <c r="B239" s="1289" t="s">
        <v>751</v>
      </c>
      <c r="C239" s="1290" t="s">
        <v>665</v>
      </c>
      <c r="D239" s="1291" t="s">
        <v>674</v>
      </c>
      <c r="E239" s="1290" t="s">
        <v>667</v>
      </c>
      <c r="F239" s="1291" t="s">
        <v>668</v>
      </c>
      <c r="H239" s="269"/>
      <c r="J239" s="269"/>
    </row>
    <row r="240" spans="2:13">
      <c r="B240" s="1269" t="str">
        <f>'16.Bis CONSISTENCY TEST Stat'!C208</f>
        <v>EM</v>
      </c>
      <c r="C240" s="1270">
        <f>'16.Bis CONSISTENCY TEST Stat'!G208</f>
        <v>620373197.74000001</v>
      </c>
      <c r="D240" s="1293">
        <f>IF($C$244=0,0,C240/$C$244)</f>
        <v>0.65997149810675249</v>
      </c>
      <c r="E240" s="1272">
        <f>'16.Bis CONSISTENCY TEST Stat'!F208</f>
        <v>88883</v>
      </c>
      <c r="F240" s="1293">
        <f>IF($E$244=0,0,E240/E$244)</f>
        <v>0.81837600935465749</v>
      </c>
      <c r="H240" s="269"/>
      <c r="J240" s="269"/>
    </row>
    <row r="241" spans="2:13">
      <c r="B241" s="1269" t="str">
        <f>'16.Bis CONSISTENCY TEST Stat'!C209</f>
        <v>GL</v>
      </c>
      <c r="C241" s="1270">
        <f>'16.Bis CONSISTENCY TEST Stat'!G209</f>
        <v>165552854.44999999</v>
      </c>
      <c r="D241" s="1293">
        <f t="shared" ref="D241:D243" si="28">IF($C$244=0,0,C241/$C$244)</f>
        <v>0.17612006090083673</v>
      </c>
      <c r="E241" s="1272">
        <f>'16.Bis CONSISTENCY TEST Stat'!F209</f>
        <v>5284</v>
      </c>
      <c r="F241" s="1293">
        <f t="shared" ref="F241:F243" si="29">IF($E$244=0,0,E241/E$244)</f>
        <v>4.8651585043596755E-2</v>
      </c>
      <c r="H241" s="269"/>
      <c r="J241" s="269"/>
    </row>
    <row r="242" spans="2:13">
      <c r="B242" s="1269" t="str">
        <f>'16.Bis CONSISTENCY TEST Stat'!C210</f>
        <v>VN</v>
      </c>
      <c r="C242" s="1270">
        <f>'16.Bis CONSISTENCY TEST Stat'!G210</f>
        <v>37921583.950000003</v>
      </c>
      <c r="D242" s="1293">
        <f t="shared" si="28"/>
        <v>4.0342111266630558E-2</v>
      </c>
      <c r="E242" s="1272">
        <f>'16.Bis CONSISTENCY TEST Stat'!F210</f>
        <v>4120</v>
      </c>
      <c r="F242" s="1293">
        <f t="shared" si="29"/>
        <v>3.7934241177066355E-2</v>
      </c>
      <c r="H242" s="269"/>
      <c r="J242" s="269"/>
    </row>
    <row r="243" spans="2:13">
      <c r="B243" s="1269" t="str">
        <f>'16.Bis CONSISTENCY TEST Stat'!C211</f>
        <v>VO</v>
      </c>
      <c r="C243" s="1270">
        <f>'16.Bis CONSISTENCY TEST Stat'!G211</f>
        <v>116152347.98</v>
      </c>
      <c r="D243" s="1293">
        <f t="shared" si="28"/>
        <v>0.12356632972578011</v>
      </c>
      <c r="E243" s="1272">
        <f>'16.Bis CONSISTENCY TEST Stat'!F211</f>
        <v>10322</v>
      </c>
      <c r="F243" s="1293">
        <f t="shared" si="29"/>
        <v>9.5038164424679356E-2</v>
      </c>
      <c r="H243" s="269"/>
      <c r="J243" s="269"/>
    </row>
    <row r="244" spans="2:13" ht="15">
      <c r="B244" s="1276" t="s">
        <v>425</v>
      </c>
      <c r="C244" s="1280">
        <f>SUM(C240:C243)</f>
        <v>939999984.12000012</v>
      </c>
      <c r="D244" s="1281">
        <f>SUM(D240:D243)</f>
        <v>0.99999999999999989</v>
      </c>
      <c r="E244" s="1282">
        <f>SUM(E240:E243)</f>
        <v>108609</v>
      </c>
      <c r="F244" s="1281">
        <f>SUM(F240:F243)</f>
        <v>1</v>
      </c>
      <c r="H244" s="269"/>
      <c r="J244" s="269"/>
      <c r="M244" s="1303" t="str">
        <f>IF(AND(F244=100%,D244=100%),"OK","KO")</f>
        <v>OK</v>
      </c>
    </row>
    <row r="245" spans="2:13">
      <c r="B245" s="1265"/>
      <c r="C245" s="1266"/>
      <c r="D245" s="1267"/>
      <c r="E245" s="1266"/>
      <c r="F245" s="1267"/>
      <c r="H245" s="269"/>
      <c r="J245" s="269"/>
    </row>
    <row r="246" spans="2:13">
      <c r="B246" s="1265"/>
      <c r="C246" s="1266"/>
      <c r="D246" s="1267"/>
      <c r="E246" s="1266"/>
      <c r="F246" s="1267"/>
      <c r="H246" s="269"/>
      <c r="J246" s="269"/>
    </row>
    <row r="247" spans="2:13">
      <c r="B247" s="1239" t="str">
        <f>'16.Bis CONSISTENCY TEST Stat'!C213</f>
        <v>12. Non Performing (Defaulted Receivables, Late Delinquent, Overindebted Borrower Receivables)</v>
      </c>
      <c r="C247" s="1239"/>
      <c r="D247" s="1240"/>
      <c r="E247" s="1241"/>
      <c r="F247" s="1240"/>
      <c r="G247" s="1239"/>
      <c r="H247" s="1239"/>
      <c r="I247" s="1240"/>
      <c r="J247" s="1241"/>
      <c r="K247" s="1240"/>
    </row>
    <row r="248" spans="2:13">
      <c r="H248" s="269"/>
      <c r="J248" s="269"/>
    </row>
    <row r="249" spans="2:13" ht="25.5">
      <c r="B249" s="1289" t="str">
        <f>'16.Bis CONSISTENCY TEST Stat'!C214</f>
        <v>Product</v>
      </c>
      <c r="C249" s="1290" t="s">
        <v>665</v>
      </c>
      <c r="D249" s="1291" t="s">
        <v>674</v>
      </c>
      <c r="E249" s="1290" t="s">
        <v>667</v>
      </c>
      <c r="F249" s="1291" t="s">
        <v>668</v>
      </c>
      <c r="H249" s="269"/>
      <c r="J249" s="269"/>
    </row>
    <row r="250" spans="2:13">
      <c r="B250" s="1297" t="str">
        <f>'16.Bis CONSISTENCY TEST Stat'!C215</f>
        <v>EM</v>
      </c>
      <c r="C250" s="1298">
        <f>'16.Bis CONSISTENCY TEST Stat'!G215</f>
        <v>0</v>
      </c>
      <c r="D250" s="1299">
        <f>IF($C$244=0,0,C250/$C$244)</f>
        <v>0</v>
      </c>
      <c r="E250" s="1300">
        <f>'16.Bis CONSISTENCY TEST Stat'!F215</f>
        <v>0</v>
      </c>
      <c r="F250" s="1299">
        <f>IF($C$244=0,0,E250/$C$244)</f>
        <v>0</v>
      </c>
      <c r="H250" s="269"/>
      <c r="J250" s="269"/>
    </row>
    <row r="251" spans="2:13">
      <c r="B251" s="1297" t="str">
        <f>'16.Bis CONSISTENCY TEST Stat'!C216</f>
        <v>GL</v>
      </c>
      <c r="C251" s="1298">
        <f>'16.Bis CONSISTENCY TEST Stat'!G216</f>
        <v>0</v>
      </c>
      <c r="D251" s="1299">
        <f t="shared" ref="D251:D253" si="30">IF($C$244=0,0,C251/$C$244)</f>
        <v>0</v>
      </c>
      <c r="E251" s="1300">
        <f>'16.Bis CONSISTENCY TEST Stat'!F216</f>
        <v>0</v>
      </c>
      <c r="F251" s="1299">
        <f t="shared" ref="F251:F253" si="31">IF($C$244=0,0,E251/$C$244)</f>
        <v>0</v>
      </c>
      <c r="H251" s="269"/>
      <c r="J251" s="269"/>
    </row>
    <row r="252" spans="2:13">
      <c r="B252" s="1297" t="str">
        <f>'16.Bis CONSISTENCY TEST Stat'!C217</f>
        <v>VN</v>
      </c>
      <c r="C252" s="1298">
        <f>'16.Bis CONSISTENCY TEST Stat'!G217</f>
        <v>0</v>
      </c>
      <c r="D252" s="1299">
        <f t="shared" si="30"/>
        <v>0</v>
      </c>
      <c r="E252" s="1300">
        <f>'16.Bis CONSISTENCY TEST Stat'!F217</f>
        <v>0</v>
      </c>
      <c r="F252" s="1299">
        <f t="shared" si="31"/>
        <v>0</v>
      </c>
      <c r="H252" s="269"/>
      <c r="J252" s="269"/>
    </row>
    <row r="253" spans="2:13">
      <c r="B253" s="1297" t="str">
        <f>'16.Bis CONSISTENCY TEST Stat'!C218</f>
        <v>VO</v>
      </c>
      <c r="C253" s="1298">
        <f>'16.Bis CONSISTENCY TEST Stat'!G218</f>
        <v>0</v>
      </c>
      <c r="D253" s="1299">
        <f t="shared" si="30"/>
        <v>0</v>
      </c>
      <c r="E253" s="1300">
        <f>'16.Bis CONSISTENCY TEST Stat'!F218</f>
        <v>0</v>
      </c>
      <c r="F253" s="1299">
        <f t="shared" si="31"/>
        <v>0</v>
      </c>
    </row>
  </sheetData>
  <conditionalFormatting sqref="M17">
    <cfRule type="cellIs" dxfId="152" priority="7" operator="equal">
      <formula>"OK"</formula>
    </cfRule>
    <cfRule type="cellIs" dxfId="151" priority="8" stopIfTrue="1" operator="equal">
      <formula>"OK"</formula>
    </cfRule>
  </conditionalFormatting>
  <conditionalFormatting sqref="M33 M128:M130">
    <cfRule type="cellIs" dxfId="150" priority="35" operator="equal">
      <formula>"OK"</formula>
    </cfRule>
    <cfRule type="cellIs" dxfId="149" priority="36" stopIfTrue="1" operator="equal">
      <formula>"OK"</formula>
    </cfRule>
  </conditionalFormatting>
  <conditionalFormatting sqref="M50">
    <cfRule type="cellIs" dxfId="148" priority="33" operator="equal">
      <formula>"OK"</formula>
    </cfRule>
    <cfRule type="cellIs" dxfId="147" priority="34" stopIfTrue="1" operator="equal">
      <formula>"OK"</formula>
    </cfRule>
  </conditionalFormatting>
  <conditionalFormatting sqref="M53">
    <cfRule type="cellIs" dxfId="146" priority="31" operator="equal">
      <formula>"OK"</formula>
    </cfRule>
    <cfRule type="cellIs" dxfId="145" priority="32" stopIfTrue="1" operator="equal">
      <formula>"OK"</formula>
    </cfRule>
  </conditionalFormatting>
  <conditionalFormatting sqref="M69">
    <cfRule type="cellIs" dxfId="144" priority="29" operator="equal">
      <formula>"OK"</formula>
    </cfRule>
    <cfRule type="cellIs" dxfId="143" priority="30" stopIfTrue="1" operator="equal">
      <formula>"OK"</formula>
    </cfRule>
  </conditionalFormatting>
  <conditionalFormatting sqref="M85:M88">
    <cfRule type="cellIs" dxfId="142" priority="27" operator="equal">
      <formula>"OK"</formula>
    </cfRule>
    <cfRule type="cellIs" dxfId="141" priority="28" stopIfTrue="1" operator="equal">
      <formula>"OK"</formula>
    </cfRule>
  </conditionalFormatting>
  <conditionalFormatting sqref="M106:M108">
    <cfRule type="cellIs" dxfId="140" priority="25" operator="equal">
      <formula>"OK"</formula>
    </cfRule>
    <cfRule type="cellIs" dxfId="139" priority="26" stopIfTrue="1" operator="equal">
      <formula>"OK"</formula>
    </cfRule>
  </conditionalFormatting>
  <conditionalFormatting sqref="M141:M146">
    <cfRule type="cellIs" dxfId="138" priority="21" operator="equal">
      <formula>"OK"</formula>
    </cfRule>
    <cfRule type="cellIs" dxfId="137" priority="22" stopIfTrue="1" operator="equal">
      <formula>"OK"</formula>
    </cfRule>
  </conditionalFormatting>
  <conditionalFormatting sqref="M156:M160">
    <cfRule type="cellIs" dxfId="136" priority="19" operator="equal">
      <formula>"OK"</formula>
    </cfRule>
    <cfRule type="cellIs" dxfId="135" priority="20" stopIfTrue="1" operator="equal">
      <formula>"OK"</formula>
    </cfRule>
  </conditionalFormatting>
  <conditionalFormatting sqref="M175">
    <cfRule type="cellIs" dxfId="134" priority="17" operator="equal">
      <formula>"OK"</formula>
    </cfRule>
    <cfRule type="cellIs" dxfId="133" priority="18" stopIfTrue="1" operator="equal">
      <formula>"OK"</formula>
    </cfRule>
  </conditionalFormatting>
  <conditionalFormatting sqref="M189">
    <cfRule type="cellIs" dxfId="132" priority="5" operator="equal">
      <formula>"OK"</formula>
    </cfRule>
    <cfRule type="cellIs" dxfId="131" priority="6" stopIfTrue="1" operator="equal">
      <formula>"OK"</formula>
    </cfRule>
  </conditionalFormatting>
  <conditionalFormatting sqref="M197:M204">
    <cfRule type="cellIs" dxfId="130" priority="15" operator="equal">
      <formula>"OK"</formula>
    </cfRule>
    <cfRule type="cellIs" dxfId="129" priority="16" stopIfTrue="1" operator="equal">
      <formula>"OK"</formula>
    </cfRule>
  </conditionalFormatting>
  <conditionalFormatting sqref="M212:M219">
    <cfRule type="cellIs" dxfId="128" priority="3" operator="equal">
      <formula>"OK"</formula>
    </cfRule>
    <cfRule type="cellIs" dxfId="127" priority="4" stopIfTrue="1" operator="equal">
      <formula>"OK"</formula>
    </cfRule>
  </conditionalFormatting>
  <conditionalFormatting sqref="M228:M235">
    <cfRule type="cellIs" dxfId="126" priority="1" operator="equal">
      <formula>"OK"</formula>
    </cfRule>
    <cfRule type="cellIs" dxfId="125" priority="2" stopIfTrue="1" operator="equal">
      <formula>"OK"</formula>
    </cfRule>
  </conditionalFormatting>
  <conditionalFormatting sqref="M244">
    <cfRule type="cellIs" dxfId="124" priority="11" operator="equal">
      <formula>"OK"</formula>
    </cfRule>
    <cfRule type="cellIs" dxfId="123" priority="12" stopIfTrue="1" operator="equal">
      <formula>"OK"</formula>
    </cfRule>
  </conditionalFormatting>
  <pageMargins left="0.7" right="0.7" top="0.75" bottom="0.75" header="0.3" footer="0.3"/>
  <pageSetup paperSize="9" scale="42" orientation="portrait" r:id="rId1"/>
  <rowBreaks count="1" manualBreakCount="1">
    <brk id="109" max="16383"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6" tint="0.39997558519241921"/>
  </sheetPr>
  <dimension ref="A1:N249"/>
  <sheetViews>
    <sheetView showGridLines="0" topLeftCell="A71" workbookViewId="0">
      <selection activeCell="M82" sqref="M82"/>
    </sheetView>
  </sheetViews>
  <sheetFormatPr baseColWidth="10" defaultColWidth="11.42578125" defaultRowHeight="15.75"/>
  <cols>
    <col min="1" max="1" width="3" style="168" customWidth="1"/>
    <col min="2" max="2" width="2.5703125" style="168" customWidth="1"/>
    <col min="3" max="3" width="55.7109375" style="168" customWidth="1"/>
    <col min="4" max="4" width="23.42578125" style="296" customWidth="1"/>
    <col min="5" max="5" width="15.7109375" style="373" bestFit="1" customWidth="1"/>
    <col min="6" max="6" width="20.7109375" style="374" customWidth="1"/>
    <col min="7" max="7" width="20.7109375" style="373" customWidth="1"/>
    <col min="8" max="8" width="18.140625" style="172" customWidth="1"/>
    <col min="9" max="9" width="16.85546875" style="182" customWidth="1"/>
    <col min="14" max="14" width="11.5703125" customWidth="1"/>
  </cols>
  <sheetData>
    <row r="1" spans="1:11" s="165" customFormat="1" ht="10.5" customHeight="1">
      <c r="A1" s="166"/>
      <c r="B1" s="166"/>
      <c r="C1" s="166"/>
      <c r="D1" s="166"/>
      <c r="E1" s="166"/>
      <c r="F1" s="166"/>
      <c r="G1" s="166"/>
      <c r="H1" s="166"/>
      <c r="I1" s="166"/>
      <c r="J1" s="166"/>
      <c r="K1" s="166"/>
    </row>
    <row r="2" spans="1:11" s="165" customFormat="1" ht="11.25" customHeight="1">
      <c r="A2" s="166"/>
      <c r="B2" s="1529"/>
      <c r="C2" s="1530"/>
      <c r="D2" s="1530"/>
      <c r="E2" s="1530"/>
      <c r="F2" s="1530"/>
      <c r="G2" s="1530"/>
      <c r="H2" s="1530"/>
      <c r="I2" s="1531"/>
    </row>
    <row r="3" spans="1:11" s="165" customFormat="1" ht="12.75" customHeight="1">
      <c r="A3" s="166"/>
      <c r="B3" s="1532"/>
      <c r="C3" s="1533"/>
      <c r="D3" s="1533"/>
      <c r="E3" s="1533"/>
      <c r="F3" s="1533"/>
      <c r="G3" s="1918" t="s">
        <v>322</v>
      </c>
      <c r="H3" s="1718">
        <f>'14. Priority of Payments '!H3</f>
        <v>45626</v>
      </c>
      <c r="I3" s="1534"/>
    </row>
    <row r="4" spans="1:11" s="165" customFormat="1" ht="9.75" customHeight="1">
      <c r="A4" s="166"/>
      <c r="B4" s="1532"/>
      <c r="C4" s="1533"/>
      <c r="D4" s="1533"/>
      <c r="E4" s="1533"/>
      <c r="F4" s="1533"/>
      <c r="G4" s="1918" t="s">
        <v>325</v>
      </c>
      <c r="H4" s="1718">
        <f>'14. Priority of Payments '!H5</f>
        <v>45645</v>
      </c>
      <c r="I4" s="1534"/>
    </row>
    <row r="5" spans="1:11" s="165" customFormat="1" ht="24" customHeight="1">
      <c r="A5" s="166"/>
      <c r="B5" s="1535"/>
      <c r="C5" s="1536"/>
      <c r="D5" s="1536"/>
      <c r="E5" s="1536"/>
      <c r="F5" s="1536"/>
      <c r="G5" s="1536"/>
      <c r="H5" s="1536"/>
      <c r="I5" s="1537"/>
    </row>
    <row r="6" spans="1:11" s="165" customFormat="1" ht="18.75" customHeight="1">
      <c r="J6" s="271"/>
    </row>
    <row r="7" spans="1:11" s="165" customFormat="1" ht="27" customHeight="1" thickBot="1">
      <c r="A7" s="269"/>
      <c r="B7" s="1032" t="s">
        <v>1694</v>
      </c>
      <c r="C7" s="1033"/>
      <c r="D7" s="1033"/>
      <c r="E7" s="1033"/>
      <c r="F7" s="1033"/>
      <c r="G7" s="1033"/>
      <c r="H7" s="1033"/>
      <c r="I7" s="1303" t="str">
        <f>IF(AND(H8="OK",I8="OK"),"OK","KO")</f>
        <v>OK</v>
      </c>
      <c r="J7" s="271"/>
    </row>
    <row r="8" spans="1:11" s="165" customFormat="1" ht="16.5" customHeight="1" thickTop="1">
      <c r="A8" s="166"/>
      <c r="B8" s="166"/>
      <c r="C8" s="166"/>
      <c r="D8" s="295"/>
      <c r="E8" s="371"/>
      <c r="F8" s="372"/>
      <c r="G8" s="371"/>
      <c r="H8" s="1303" t="str">
        <f>IF(AND(H12="OK",H13="OK",H14="OK",H15="OK",H19="OK",H20="OK",H21="OK",H22="OK",H23="OK",H24="OK",H25="OK",H26="OK",H27="OK",H28="OK",H29="OK",H30="OK",H34="OK",H35="OK",H36="OK",H37="OK",H38="OK",H39="OK",H40="OK",H41="OK",H42="OK",H43="OK",H44="OK",H45="OK",H46="OK",H47="OK",H49="OK",H51="OK",H52="OK",H53="OK",H54="OK",H55="OK",H56="OK",H57="OK",H58="OK",H59="OK",H60="OK",H61="OK",H65="OK",H66="OK",H67="OK",H68="OK",H69="OK",H70="OK",H71="OK",H72="OK",H73="OK",H74="OK",H75="OK",H77="OK",H79="OK",H80="OK",H81="OK",H82="OK",H83="OK",H84="OK",H85="OK",H86="OK",H87="OK",H88="OK",H89="OK",H90="OK",H91="OK",H92="OK",H96="OK",H97="OK",H98="OK",H99="OK",H100="OK",H101="OK",H102="OK",H103="OK",H104="OK",H105="OK",H106="OK",H107="OK",H108="OK",H109="OK",H110="OK",H111="OK",H112="OK",H114="OK",H116="OK",H117="OK",H118="OK",H119="OK",H120="OK",H121="OK",H122="OK",H123="OK",H124="OK",H125="OK",H127="OK",H129="OK",H130="OK",H131="OK",H132="OK",H133="OK",H134="OK",H135="OK",H136="OK",H137="OK",H138="OK",H143="OK",H144="OK",H145="OK",H146="OK",H147="OK",H148="OK",H149="OK",H150="OK",H151="OK",H152="OK",H206="OK",H208="OK",H209="OK",H210="OK",H211="OK",H215="OK",H216="OK",H217="OK",H218="OK"),"OK","KO")</f>
        <v>OK</v>
      </c>
      <c r="I8" s="1303" t="str">
        <f>IF(AND(I12="OK",I13="OK",I14="OK",I15="OK",I19="OK",I20="OK",I21="OK",I22="OK",I23="OK",I24="OK",I25="OK",I26="OK",I27="OK",I28="OK",I29="OK",I30="OK",I34="OK",I35="OK",I36="OK",I37="OK",I38="OK",I39="OK",I40="OK",I41="OK",I42="OK",I43="OK",I44="OK",I45="OK",I46="OK",I47="OK",I49="OK",I51="OK",I52="OK",I53="OK",I54="OK",I55="OK",I56="OK",I57="OK",I58="OK",I59="OK",I60="OK",I61="OK",I65="OK",I66="OK",I67="OK",I68="OK",I69="OK",I70="OK",I71="OK",I72="OK",I73="OK",I74="OK",I75="OK",I77="OK",I79="OK",I80="OK",I81="OK",I82="OK",I83="OK",I84="OK",I85="OK",I86="OK",I87="OK",I88="OK",I89="OK",I90="OK",I91="OK",I92="OK",I96="OK",I97="OK",I98="OK",I99="OK",I100="OK",I101="OK",I102="OK",I103="OK",I104="OK",I105="OK",I106="OK",I107="OK",I108="OK",I109="OK",I110="OK",I111="OK",I112="OK",I114="OK",I116="OK",I117="OK",I118="OK",I119="OK",I120="OK",I121="OK",I122="OK",I123="OK",I124="OK",I125="OK",I127="OK",I129="OK",I130="OK",I131="OK",I132="OK",I133="OK",I134="OK",I135="OK",I136="OK",I137="OK",I138="OK",I143="OK",I144="OK",I145="OK",I146="OK",I147="OK",I148="OK",I149="OK",I150="OK",I151="OK",I152="OK",I206="OK",I208="OK",I209="OK",I210="OK",I211="OK",I215="OK",I216="OK",I217="OK",I218="OK"),"OK","KO")</f>
        <v>OK</v>
      </c>
      <c r="J8" s="271"/>
    </row>
    <row r="9" spans="1:11" s="165" customFormat="1" ht="14.25" customHeight="1">
      <c r="A9" s="166"/>
      <c r="B9" s="168"/>
      <c r="C9" s="168"/>
      <c r="D9" s="1371" t="s">
        <v>488</v>
      </c>
      <c r="E9" s="1371"/>
      <c r="F9" s="1371" t="s">
        <v>489</v>
      </c>
      <c r="G9" s="1371"/>
      <c r="H9" s="1372"/>
      <c r="I9" s="1372"/>
      <c r="J9" s="271"/>
    </row>
    <row r="10" spans="1:11" s="165" customFormat="1" ht="16.5" customHeight="1">
      <c r="A10" s="166"/>
      <c r="B10" s="168"/>
      <c r="C10" s="1374" t="s">
        <v>755</v>
      </c>
      <c r="D10" s="1375"/>
      <c r="E10" s="1376"/>
      <c r="F10" s="1377"/>
      <c r="G10" s="1376"/>
      <c r="H10" s="1378"/>
      <c r="I10" s="1379"/>
    </row>
    <row r="11" spans="1:11" s="165" customFormat="1" ht="16.5" customHeight="1">
      <c r="A11" s="166"/>
      <c r="B11" s="168"/>
      <c r="C11" s="1614" t="s">
        <v>756</v>
      </c>
      <c r="D11" s="1613" t="s">
        <v>402</v>
      </c>
      <c r="E11" s="1664" t="s">
        <v>667</v>
      </c>
      <c r="F11" s="1665" t="s">
        <v>402</v>
      </c>
      <c r="G11" s="1664" t="s">
        <v>667</v>
      </c>
      <c r="H11" s="1373" t="s">
        <v>402</v>
      </c>
      <c r="I11" s="1373" t="s">
        <v>667</v>
      </c>
    </row>
    <row r="12" spans="1:11" s="165" customFormat="1" ht="16.5" customHeight="1">
      <c r="A12" s="166"/>
      <c r="B12" s="168"/>
      <c r="C12" s="1614" t="str">
        <f>INPUT_STAT!B14</f>
        <v>EM</v>
      </c>
      <c r="D12" s="1613">
        <f>Stat_agregat!B5</f>
        <v>620373197.74000001</v>
      </c>
      <c r="E12" s="1664">
        <f>Stat_agregat!D5</f>
        <v>88883</v>
      </c>
      <c r="F12" s="1665">
        <f>INPUT_STAT!E14</f>
        <v>620373197.74000001</v>
      </c>
      <c r="G12" s="1665">
        <f>INPUT_STAT!F14</f>
        <v>88883</v>
      </c>
      <c r="H12" s="1303" t="str">
        <f>IF(D12=F12,"OK","BREACH")</f>
        <v>OK</v>
      </c>
      <c r="I12" s="1303" t="str">
        <f>IF(E12=G12,"OK","BREACH")</f>
        <v>OK</v>
      </c>
    </row>
    <row r="13" spans="1:11" s="165" customFormat="1" ht="16.5" customHeight="1">
      <c r="A13" s="166"/>
      <c r="B13" s="168"/>
      <c r="C13" s="1614" t="str">
        <f>INPUT_STAT!B15</f>
        <v>GL</v>
      </c>
      <c r="D13" s="1613">
        <f>Stat_agregat!B6</f>
        <v>165552854.44999999</v>
      </c>
      <c r="E13" s="1664">
        <f>Stat_agregat!D6</f>
        <v>5284</v>
      </c>
      <c r="F13" s="1665">
        <f>INPUT_STAT!E15</f>
        <v>165552854.44999999</v>
      </c>
      <c r="G13" s="1665">
        <f>INPUT_STAT!F15</f>
        <v>5284</v>
      </c>
      <c r="H13" s="1303" t="str">
        <f>IF(D13=F13,"OK","BREACH")</f>
        <v>OK</v>
      </c>
      <c r="I13" s="1303" t="str">
        <f>IF(E13=G13,"OK","BREACH")</f>
        <v>OK</v>
      </c>
    </row>
    <row r="14" spans="1:11" s="165" customFormat="1" ht="16.5" customHeight="1">
      <c r="A14" s="166"/>
      <c r="B14" s="168"/>
      <c r="C14" s="1614" t="str">
        <f>INPUT_STAT!B16</f>
        <v>VN</v>
      </c>
      <c r="D14" s="1613">
        <f>Stat_agregat!B7</f>
        <v>37921583.950000003</v>
      </c>
      <c r="E14" s="1664">
        <f>Stat_agregat!D7</f>
        <v>4120</v>
      </c>
      <c r="F14" s="1665">
        <f>INPUT_STAT!E16</f>
        <v>37921583.950000003</v>
      </c>
      <c r="G14" s="1665">
        <f>INPUT_STAT!F16</f>
        <v>4120</v>
      </c>
      <c r="H14" s="1303" t="str">
        <f t="shared" ref="H14:H15" si="0">IF(D14=F14,"OK","BREACH")</f>
        <v>OK</v>
      </c>
      <c r="I14" s="1303" t="str">
        <f t="shared" ref="I14:I15" si="1">IF(E14=G14,"OK","BREACH")</f>
        <v>OK</v>
      </c>
    </row>
    <row r="15" spans="1:11" s="165" customFormat="1" ht="16.5" customHeight="1">
      <c r="A15" s="166"/>
      <c r="B15" s="168"/>
      <c r="C15" s="1614" t="str">
        <f>INPUT_STAT!B17</f>
        <v>VO</v>
      </c>
      <c r="D15" s="1613">
        <f>Stat_agregat!B8</f>
        <v>116152347.98</v>
      </c>
      <c r="E15" s="1664">
        <f>Stat_agregat!D8</f>
        <v>10322</v>
      </c>
      <c r="F15" s="1665">
        <f>INPUT_STAT!E17</f>
        <v>116152347.98</v>
      </c>
      <c r="G15" s="1665">
        <f>INPUT_STAT!F17</f>
        <v>10322</v>
      </c>
      <c r="H15" s="1303" t="str">
        <f t="shared" si="0"/>
        <v>OK</v>
      </c>
      <c r="I15" s="1303" t="str">
        <f t="shared" si="1"/>
        <v>OK</v>
      </c>
    </row>
    <row r="16" spans="1:11" s="165" customFormat="1" ht="16.5" customHeight="1">
      <c r="A16" s="166"/>
      <c r="B16" s="168"/>
      <c r="C16" s="1666"/>
      <c r="D16" s="1666"/>
      <c r="E16" s="1666"/>
      <c r="F16" s="1666"/>
      <c r="G16" s="1666"/>
      <c r="H16" s="168"/>
      <c r="I16" s="168"/>
      <c r="J16" s="168"/>
      <c r="K16" s="168"/>
    </row>
    <row r="17" spans="1:11" s="165" customFormat="1" ht="16.5" customHeight="1">
      <c r="A17" s="166"/>
      <c r="B17" s="168"/>
      <c r="C17" s="1374" t="s">
        <v>757</v>
      </c>
      <c r="D17" s="1375"/>
      <c r="E17" s="1376"/>
      <c r="F17" s="1377"/>
      <c r="G17" s="1376"/>
      <c r="H17" s="1378"/>
      <c r="I17" s="1379"/>
    </row>
    <row r="18" spans="1:11" s="165" customFormat="1" ht="16.5" customHeight="1">
      <c r="A18" s="166"/>
      <c r="B18" s="168"/>
      <c r="C18" s="1614" t="s">
        <v>672</v>
      </c>
      <c r="D18" s="1613" t="s">
        <v>402</v>
      </c>
      <c r="E18" s="1664" t="s">
        <v>667</v>
      </c>
      <c r="F18" s="1665" t="s">
        <v>402</v>
      </c>
      <c r="G18" s="1664" t="s">
        <v>667</v>
      </c>
      <c r="H18" s="1373" t="s">
        <v>402</v>
      </c>
      <c r="I18" s="1373" t="s">
        <v>667</v>
      </c>
    </row>
    <row r="19" spans="1:11" s="165" customFormat="1" ht="16.5" customHeight="1">
      <c r="A19" s="166"/>
      <c r="B19" s="168"/>
      <c r="C19" s="1614" t="s">
        <v>675</v>
      </c>
      <c r="D19" s="1613">
        <f>Stat_agregat!B15</f>
        <v>323473.42</v>
      </c>
      <c r="E19" s="1664">
        <f>Stat_agregat!D15</f>
        <v>855</v>
      </c>
      <c r="F19" s="1665">
        <f>INPUT_STAT!E24</f>
        <v>323473.42</v>
      </c>
      <c r="G19" s="1664">
        <f>INPUT_STAT!F24</f>
        <v>855</v>
      </c>
      <c r="H19" s="1303" t="str">
        <f>IF(D19=F19,"OK","BREACH")</f>
        <v>OK</v>
      </c>
      <c r="I19" s="1303" t="str">
        <f>IF(E19=G19,"OK","BREACH")</f>
        <v>OK</v>
      </c>
    </row>
    <row r="20" spans="1:11" s="165" customFormat="1" ht="16.5" customHeight="1">
      <c r="A20" s="166"/>
      <c r="B20" s="168"/>
      <c r="C20" s="1614" t="s">
        <v>676</v>
      </c>
      <c r="D20" s="1613">
        <f>Stat_agregat!B16</f>
        <v>1901493.56</v>
      </c>
      <c r="E20" s="1664">
        <f>Stat_agregat!D16</f>
        <v>2413</v>
      </c>
      <c r="F20" s="1665">
        <f>INPUT_STAT!E25</f>
        <v>1901493.56</v>
      </c>
      <c r="G20" s="1664">
        <f>INPUT_STAT!F25</f>
        <v>2413</v>
      </c>
      <c r="H20" s="1303" t="str">
        <f t="shared" ref="H20:I30" si="2">IF(D20=F20,"OK","BREACH")</f>
        <v>OK</v>
      </c>
      <c r="I20" s="1303" t="str">
        <f t="shared" si="2"/>
        <v>OK</v>
      </c>
    </row>
    <row r="21" spans="1:11" s="165" customFormat="1" ht="16.5" customHeight="1">
      <c r="A21" s="166"/>
      <c r="B21" s="168"/>
      <c r="C21" s="1614" t="s">
        <v>678</v>
      </c>
      <c r="D21" s="1613">
        <f>Stat_agregat!B17</f>
        <v>4893093.03</v>
      </c>
      <c r="E21" s="1664">
        <f>Stat_agregat!D17</f>
        <v>3848</v>
      </c>
      <c r="F21" s="1665">
        <f>INPUT_STAT!E26</f>
        <v>4893093.03</v>
      </c>
      <c r="G21" s="1664">
        <f>INPUT_STAT!F26</f>
        <v>3848</v>
      </c>
      <c r="H21" s="1303" t="str">
        <f t="shared" si="2"/>
        <v>OK</v>
      </c>
      <c r="I21" s="1303" t="str">
        <f t="shared" si="2"/>
        <v>OK</v>
      </c>
    </row>
    <row r="22" spans="1:11" s="165" customFormat="1" ht="16.5" customHeight="1">
      <c r="A22" s="166"/>
      <c r="B22" s="168"/>
      <c r="C22" s="1614" t="s">
        <v>679</v>
      </c>
      <c r="D22" s="1613">
        <f>Stat_agregat!B18</f>
        <v>10310898.449999999</v>
      </c>
      <c r="E22" s="1664">
        <f>Stat_agregat!D18</f>
        <v>5743</v>
      </c>
      <c r="F22" s="1665">
        <f>INPUT_STAT!E27</f>
        <v>10310898.449999999</v>
      </c>
      <c r="G22" s="1664">
        <f>INPUT_STAT!F27</f>
        <v>5743</v>
      </c>
      <c r="H22" s="1303" t="str">
        <f t="shared" si="2"/>
        <v>OK</v>
      </c>
      <c r="I22" s="1303" t="str">
        <f t="shared" si="2"/>
        <v>OK</v>
      </c>
    </row>
    <row r="23" spans="1:11" s="165" customFormat="1" ht="16.5" customHeight="1">
      <c r="A23" s="166"/>
      <c r="B23" s="168"/>
      <c r="C23" s="1614" t="s">
        <v>680</v>
      </c>
      <c r="D23" s="1613">
        <f>Stat_agregat!B19</f>
        <v>46282852.579999998</v>
      </c>
      <c r="E23" s="1664">
        <f>Stat_agregat!D19</f>
        <v>18222</v>
      </c>
      <c r="F23" s="1665">
        <f>INPUT_STAT!E28</f>
        <v>46282852.579999998</v>
      </c>
      <c r="G23" s="1664">
        <f>INPUT_STAT!F28</f>
        <v>18222</v>
      </c>
      <c r="H23" s="1303" t="str">
        <f t="shared" si="2"/>
        <v>OK</v>
      </c>
      <c r="I23" s="1303" t="str">
        <f t="shared" si="2"/>
        <v>OK</v>
      </c>
    </row>
    <row r="24" spans="1:11" s="165" customFormat="1" ht="16.5" customHeight="1">
      <c r="A24" s="166"/>
      <c r="B24" s="168"/>
      <c r="C24" s="1614" t="s">
        <v>681</v>
      </c>
      <c r="D24" s="1613">
        <f>Stat_agregat!B20</f>
        <v>43066970.009999998</v>
      </c>
      <c r="E24" s="1664">
        <f>Stat_agregat!D20</f>
        <v>12583</v>
      </c>
      <c r="F24" s="1665">
        <f>INPUT_STAT!E29</f>
        <v>43066970.009999998</v>
      </c>
      <c r="G24" s="1664">
        <f>INPUT_STAT!F29</f>
        <v>12583</v>
      </c>
      <c r="H24" s="1303" t="str">
        <f t="shared" si="2"/>
        <v>OK</v>
      </c>
      <c r="I24" s="1303" t="str">
        <f t="shared" si="2"/>
        <v>OK</v>
      </c>
    </row>
    <row r="25" spans="1:11" s="165" customFormat="1" ht="16.5" customHeight="1">
      <c r="A25" s="166"/>
      <c r="B25" s="168"/>
      <c r="C25" s="1614" t="s">
        <v>682</v>
      </c>
      <c r="D25" s="1613">
        <f>Stat_agregat!B21</f>
        <v>65627403.640000001</v>
      </c>
      <c r="E25" s="1664">
        <f>Stat_agregat!D21</f>
        <v>13337</v>
      </c>
      <c r="F25" s="1665">
        <f>INPUT_STAT!E30</f>
        <v>65627403.640000001</v>
      </c>
      <c r="G25" s="1664">
        <f>INPUT_STAT!F30</f>
        <v>13337</v>
      </c>
      <c r="H25" s="1303" t="str">
        <f t="shared" si="2"/>
        <v>OK</v>
      </c>
      <c r="I25" s="1303" t="str">
        <f t="shared" si="2"/>
        <v>OK</v>
      </c>
    </row>
    <row r="26" spans="1:11" s="165" customFormat="1" ht="16.5" customHeight="1">
      <c r="A26" s="166"/>
      <c r="B26" s="168"/>
      <c r="C26" s="1614" t="s">
        <v>683</v>
      </c>
      <c r="D26" s="1613">
        <f>Stat_agregat!B22</f>
        <v>59282048.310000002</v>
      </c>
      <c r="E26" s="1664">
        <f>Stat_agregat!D22</f>
        <v>8736</v>
      </c>
      <c r="F26" s="1665">
        <f>INPUT_STAT!E31</f>
        <v>59282048.310000002</v>
      </c>
      <c r="G26" s="1664">
        <f>INPUT_STAT!F31</f>
        <v>8736</v>
      </c>
      <c r="H26" s="1303" t="str">
        <f t="shared" si="2"/>
        <v>OK</v>
      </c>
      <c r="I26" s="1303" t="str">
        <f t="shared" si="2"/>
        <v>OK</v>
      </c>
    </row>
    <row r="27" spans="1:11" s="165" customFormat="1" ht="16.5" customHeight="1">
      <c r="A27" s="166"/>
      <c r="B27" s="168"/>
      <c r="C27" s="1614" t="s">
        <v>684</v>
      </c>
      <c r="D27" s="1613">
        <f>Stat_agregat!B23</f>
        <v>55200597.909999996</v>
      </c>
      <c r="E27" s="1664">
        <f>Stat_agregat!D23</f>
        <v>6182</v>
      </c>
      <c r="F27" s="1665">
        <f>INPUT_STAT!E32</f>
        <v>55200597.909999996</v>
      </c>
      <c r="G27" s="1664">
        <f>INPUT_STAT!F32</f>
        <v>6182</v>
      </c>
      <c r="H27" s="1303" t="str">
        <f t="shared" si="2"/>
        <v>OK</v>
      </c>
      <c r="I27" s="1303" t="str">
        <f t="shared" si="2"/>
        <v>OK</v>
      </c>
    </row>
    <row r="28" spans="1:11" s="165" customFormat="1" ht="16.5" customHeight="1">
      <c r="A28" s="166"/>
      <c r="B28" s="168"/>
      <c r="C28" s="1614" t="s">
        <v>685</v>
      </c>
      <c r="D28" s="1613">
        <f>Stat_agregat!B24</f>
        <v>136114357.65000001</v>
      </c>
      <c r="E28" s="1664">
        <f>Stat_agregat!D24</f>
        <v>11205</v>
      </c>
      <c r="F28" s="1665">
        <f>INPUT_STAT!E33</f>
        <v>136114357.65000001</v>
      </c>
      <c r="G28" s="1664">
        <f>INPUT_STAT!F33</f>
        <v>11205</v>
      </c>
      <c r="H28" s="1303" t="str">
        <f t="shared" si="2"/>
        <v>OK</v>
      </c>
      <c r="I28" s="1303" t="str">
        <f t="shared" si="2"/>
        <v>OK</v>
      </c>
    </row>
    <row r="29" spans="1:11" s="165" customFormat="1" ht="16.5" customHeight="1">
      <c r="A29" s="166"/>
      <c r="B29" s="168"/>
      <c r="C29" s="1614" t="s">
        <v>686</v>
      </c>
      <c r="D29" s="1613">
        <f>Stat_agregat!B25</f>
        <v>142420137.27000001</v>
      </c>
      <c r="E29" s="1664">
        <f>Stat_agregat!D25</f>
        <v>8244</v>
      </c>
      <c r="F29" s="1665">
        <f>INPUT_STAT!E34</f>
        <v>142420137.27000001</v>
      </c>
      <c r="G29" s="1664">
        <f>INPUT_STAT!F34</f>
        <v>8244</v>
      </c>
      <c r="H29" s="1303" t="str">
        <f t="shared" si="2"/>
        <v>OK</v>
      </c>
      <c r="I29" s="1303" t="str">
        <f t="shared" si="2"/>
        <v>OK</v>
      </c>
    </row>
    <row r="30" spans="1:11" s="165" customFormat="1" ht="16.5" customHeight="1">
      <c r="A30" s="166"/>
      <c r="B30" s="168"/>
      <c r="C30" s="1614" t="s">
        <v>687</v>
      </c>
      <c r="D30" s="1613">
        <f>Stat_agregat!B26</f>
        <v>522438033.41000003</v>
      </c>
      <c r="E30" s="1664">
        <f>Stat_agregat!D26</f>
        <v>17241</v>
      </c>
      <c r="F30" s="1665">
        <f>INPUT_STAT!E35</f>
        <v>522438033.41000003</v>
      </c>
      <c r="G30" s="1664">
        <f>INPUT_STAT!F35</f>
        <v>17241</v>
      </c>
      <c r="H30" s="1303" t="str">
        <f t="shared" si="2"/>
        <v>OK</v>
      </c>
      <c r="I30" s="1303" t="str">
        <f t="shared" si="2"/>
        <v>OK</v>
      </c>
    </row>
    <row r="31" spans="1:11" s="165" customFormat="1" ht="16.5" customHeight="1">
      <c r="A31" s="166"/>
      <c r="B31" s="168"/>
      <c r="C31" s="1666"/>
      <c r="D31" s="1666"/>
      <c r="E31" s="1666"/>
      <c r="F31" s="1666"/>
      <c r="G31" s="1666"/>
      <c r="H31" s="168"/>
      <c r="I31" s="168"/>
      <c r="J31" s="168"/>
      <c r="K31" s="168"/>
    </row>
    <row r="32" spans="1:11" s="165" customFormat="1" ht="16.5" customHeight="1">
      <c r="A32" s="166"/>
      <c r="B32" s="168"/>
      <c r="C32" s="1374" t="s">
        <v>758</v>
      </c>
      <c r="D32" s="1375"/>
      <c r="E32" s="1376"/>
      <c r="F32" s="1377"/>
      <c r="G32" s="1376"/>
      <c r="H32" s="1378"/>
      <c r="I32" s="1379"/>
    </row>
    <row r="33" spans="1:11" s="165" customFormat="1" ht="16.5" customHeight="1">
      <c r="A33" s="166"/>
      <c r="B33" s="168"/>
      <c r="C33" s="1614" t="s">
        <v>672</v>
      </c>
      <c r="D33" s="1613" t="s">
        <v>402</v>
      </c>
      <c r="E33" s="1664" t="s">
        <v>667</v>
      </c>
      <c r="F33" s="1665" t="s">
        <v>402</v>
      </c>
      <c r="G33" s="1664" t="s">
        <v>667</v>
      </c>
      <c r="H33" s="1373" t="s">
        <v>402</v>
      </c>
      <c r="I33" s="1373" t="s">
        <v>667</v>
      </c>
    </row>
    <row r="34" spans="1:11" s="165" customFormat="1" ht="16.5" customHeight="1">
      <c r="A34" s="166"/>
      <c r="B34" s="168"/>
      <c r="C34" s="1614" t="s">
        <v>675</v>
      </c>
      <c r="D34" s="1613">
        <f>Stat_agregat!B33</f>
        <v>1564877.02</v>
      </c>
      <c r="E34" s="1664">
        <f>Stat_agregat!D33</f>
        <v>5587</v>
      </c>
      <c r="F34" s="1665">
        <f>INPUT_STAT!E40</f>
        <v>1564877.02</v>
      </c>
      <c r="G34" s="1664">
        <f>INPUT_STAT!F40</f>
        <v>5587</v>
      </c>
      <c r="H34" s="1303" t="str">
        <f>IF(D34=F34,"OK","BREACH")</f>
        <v>OK</v>
      </c>
      <c r="I34" s="1303" t="str">
        <f>IF(E34=G34,"OK","BREACH")</f>
        <v>OK</v>
      </c>
    </row>
    <row r="35" spans="1:11" s="165" customFormat="1" ht="16.5" customHeight="1">
      <c r="A35" s="166"/>
      <c r="B35" s="168"/>
      <c r="C35" s="1614" t="s">
        <v>676</v>
      </c>
      <c r="D35" s="1613">
        <f>Stat_agregat!B34</f>
        <v>4807960.0199999996</v>
      </c>
      <c r="E35" s="1664">
        <f>Stat_agregat!D34</f>
        <v>6428</v>
      </c>
      <c r="F35" s="1665">
        <f>INPUT_STAT!E41</f>
        <v>4807960.0199999996</v>
      </c>
      <c r="G35" s="1664">
        <f>INPUT_STAT!F41</f>
        <v>6428</v>
      </c>
      <c r="H35" s="1303" t="str">
        <f t="shared" ref="H35:I47" si="3">IF(D35=F35,"OK","BREACH")</f>
        <v>OK</v>
      </c>
      <c r="I35" s="1303" t="str">
        <f t="shared" si="3"/>
        <v>OK</v>
      </c>
    </row>
    <row r="36" spans="1:11" s="165" customFormat="1" ht="16.5" customHeight="1">
      <c r="A36" s="166"/>
      <c r="B36" s="168"/>
      <c r="C36" s="1614" t="s">
        <v>678</v>
      </c>
      <c r="D36" s="1613">
        <f>Stat_agregat!B35</f>
        <v>8038028.6500000004</v>
      </c>
      <c r="E36" s="1664">
        <f>Stat_agregat!D35</f>
        <v>6395</v>
      </c>
      <c r="F36" s="1665">
        <f>INPUT_STAT!E42</f>
        <v>8038028.6500000004</v>
      </c>
      <c r="G36" s="1664">
        <f>INPUT_STAT!F42</f>
        <v>6395</v>
      </c>
      <c r="H36" s="1303" t="str">
        <f t="shared" si="3"/>
        <v>OK</v>
      </c>
      <c r="I36" s="1303" t="str">
        <f t="shared" si="3"/>
        <v>OK</v>
      </c>
    </row>
    <row r="37" spans="1:11" s="165" customFormat="1" ht="16.5" customHeight="1">
      <c r="A37" s="166"/>
      <c r="B37" s="168"/>
      <c r="C37" s="1614" t="s">
        <v>679</v>
      </c>
      <c r="D37" s="1613">
        <f>Stat_agregat!B36</f>
        <v>14815763.24</v>
      </c>
      <c r="E37" s="1664">
        <f>Stat_agregat!D36</f>
        <v>8448</v>
      </c>
      <c r="F37" s="1665">
        <f>INPUT_STAT!E43</f>
        <v>14815763.24</v>
      </c>
      <c r="G37" s="1664">
        <f>INPUT_STAT!F43</f>
        <v>8448</v>
      </c>
      <c r="H37" s="1303" t="str">
        <f t="shared" si="3"/>
        <v>OK</v>
      </c>
      <c r="I37" s="1303" t="str">
        <f t="shared" si="3"/>
        <v>OK</v>
      </c>
    </row>
    <row r="38" spans="1:11" s="165" customFormat="1" ht="16.5" customHeight="1">
      <c r="A38" s="166"/>
      <c r="B38" s="168"/>
      <c r="C38" s="1614" t="s">
        <v>680</v>
      </c>
      <c r="D38" s="1613">
        <f>Stat_agregat!B37</f>
        <v>38399258.850000001</v>
      </c>
      <c r="E38" s="1664">
        <f>Stat_agregat!D37</f>
        <v>15393</v>
      </c>
      <c r="F38" s="1665">
        <f>INPUT_STAT!E44</f>
        <v>38399258.850000001</v>
      </c>
      <c r="G38" s="1664">
        <f>INPUT_STAT!F44</f>
        <v>15393</v>
      </c>
      <c r="H38" s="1303" t="str">
        <f t="shared" si="3"/>
        <v>OK</v>
      </c>
      <c r="I38" s="1303" t="str">
        <f t="shared" si="3"/>
        <v>OK</v>
      </c>
    </row>
    <row r="39" spans="1:11" s="165" customFormat="1" ht="16.5" customHeight="1">
      <c r="A39" s="166"/>
      <c r="B39" s="168"/>
      <c r="C39" s="1614" t="s">
        <v>681</v>
      </c>
      <c r="D39" s="1613">
        <f>Stat_agregat!B38</f>
        <v>33824049.880000003</v>
      </c>
      <c r="E39" s="1664">
        <f>Stat_agregat!D38</f>
        <v>9707</v>
      </c>
      <c r="F39" s="1665">
        <f>INPUT_STAT!E45</f>
        <v>33824049.880000003</v>
      </c>
      <c r="G39" s="1664">
        <f>INPUT_STAT!F45</f>
        <v>9707</v>
      </c>
      <c r="H39" s="1303" t="str">
        <f t="shared" si="3"/>
        <v>OK</v>
      </c>
      <c r="I39" s="1303" t="str">
        <f t="shared" si="3"/>
        <v>OK</v>
      </c>
    </row>
    <row r="40" spans="1:11" s="165" customFormat="1" ht="16.5" customHeight="1">
      <c r="A40" s="166"/>
      <c r="B40" s="168"/>
      <c r="C40" s="1614" t="s">
        <v>682</v>
      </c>
      <c r="D40" s="1613">
        <f>Stat_agregat!B39</f>
        <v>59383850.140000001</v>
      </c>
      <c r="E40" s="1664">
        <f>Stat_agregat!D39</f>
        <v>12025</v>
      </c>
      <c r="F40" s="1665">
        <f>INPUT_STAT!E46</f>
        <v>59383850.140000001</v>
      </c>
      <c r="G40" s="1664">
        <f>INPUT_STAT!F46</f>
        <v>12025</v>
      </c>
      <c r="H40" s="1303" t="str">
        <f t="shared" si="3"/>
        <v>OK</v>
      </c>
      <c r="I40" s="1303" t="str">
        <f t="shared" si="3"/>
        <v>OK</v>
      </c>
    </row>
    <row r="41" spans="1:11" s="165" customFormat="1" ht="16.5" customHeight="1">
      <c r="A41" s="166"/>
      <c r="B41" s="168"/>
      <c r="C41" s="1614" t="s">
        <v>683</v>
      </c>
      <c r="D41" s="1613">
        <f>Stat_agregat!B40</f>
        <v>48077884.119999997</v>
      </c>
      <c r="E41" s="1664">
        <f>Stat_agregat!D40</f>
        <v>6922</v>
      </c>
      <c r="F41" s="1665">
        <f>INPUT_STAT!E47</f>
        <v>48077884.119999997</v>
      </c>
      <c r="G41" s="1664">
        <f>INPUT_STAT!F47</f>
        <v>6922</v>
      </c>
      <c r="H41" s="1303" t="str">
        <f t="shared" si="3"/>
        <v>OK</v>
      </c>
      <c r="I41" s="1303" t="str">
        <f t="shared" si="3"/>
        <v>OK</v>
      </c>
    </row>
    <row r="42" spans="1:11" s="165" customFormat="1" ht="16.5" customHeight="1">
      <c r="A42" s="166"/>
      <c r="B42" s="168"/>
      <c r="C42" s="1614" t="s">
        <v>684</v>
      </c>
      <c r="D42" s="1613">
        <f>Stat_agregat!B41</f>
        <v>53891609.920000002</v>
      </c>
      <c r="E42" s="1664">
        <f>Stat_agregat!D41</f>
        <v>6001</v>
      </c>
      <c r="F42" s="1665">
        <f>INPUT_STAT!E48</f>
        <v>53891609.920000002</v>
      </c>
      <c r="G42" s="1664">
        <f>INPUT_STAT!F48</f>
        <v>6001</v>
      </c>
      <c r="H42" s="1303" t="str">
        <f t="shared" si="3"/>
        <v>OK</v>
      </c>
      <c r="I42" s="1303" t="str">
        <f t="shared" si="3"/>
        <v>OK</v>
      </c>
    </row>
    <row r="43" spans="1:11" s="165" customFormat="1" ht="16.5" customHeight="1">
      <c r="A43" s="166"/>
      <c r="B43" s="168"/>
      <c r="C43" s="1614" t="s">
        <v>685</v>
      </c>
      <c r="D43" s="1613">
        <f>Stat_agregat!B42</f>
        <v>127138834.40000001</v>
      </c>
      <c r="E43" s="1664">
        <f>Stat_agregat!D42</f>
        <v>10259</v>
      </c>
      <c r="F43" s="1665">
        <f>INPUT_STAT!E49</f>
        <v>127138834.40000001</v>
      </c>
      <c r="G43" s="1664">
        <f>INPUT_STAT!F49</f>
        <v>10259</v>
      </c>
      <c r="H43" s="1303" t="str">
        <f t="shared" si="3"/>
        <v>OK</v>
      </c>
      <c r="I43" s="1303" t="str">
        <f t="shared" si="3"/>
        <v>OK</v>
      </c>
    </row>
    <row r="44" spans="1:11" s="165" customFormat="1" ht="16.5" customHeight="1">
      <c r="A44" s="166"/>
      <c r="B44" s="168"/>
      <c r="C44" s="1614" t="s">
        <v>686</v>
      </c>
      <c r="D44" s="1613">
        <f>Stat_agregat!B43</f>
        <v>137087141.75</v>
      </c>
      <c r="E44" s="1664">
        <f>Stat_agregat!D43</f>
        <v>7841</v>
      </c>
      <c r="F44" s="1665">
        <f>INPUT_STAT!E50</f>
        <v>137087141.75</v>
      </c>
      <c r="G44" s="1664">
        <f>INPUT_STAT!F50</f>
        <v>7841</v>
      </c>
      <c r="H44" s="1303" t="str">
        <f t="shared" si="3"/>
        <v>OK</v>
      </c>
      <c r="I44" s="1303" t="str">
        <f t="shared" si="3"/>
        <v>OK</v>
      </c>
    </row>
    <row r="45" spans="1:11" s="165" customFormat="1" ht="16.5" customHeight="1">
      <c r="A45" s="166"/>
      <c r="B45" s="168"/>
      <c r="C45" s="1614" t="s">
        <v>689</v>
      </c>
      <c r="D45" s="1613">
        <f>Stat_agregat!B44</f>
        <v>129512280.2</v>
      </c>
      <c r="E45" s="1664">
        <f>Stat_agregat!D44</f>
        <v>5753</v>
      </c>
      <c r="F45" s="1665">
        <f>INPUT_STAT!E51</f>
        <v>129512280.2</v>
      </c>
      <c r="G45" s="1664">
        <f>INPUT_STAT!F51</f>
        <v>5753</v>
      </c>
      <c r="H45" s="1303" t="str">
        <f t="shared" si="3"/>
        <v>OK</v>
      </c>
      <c r="I45" s="1303" t="str">
        <f t="shared" si="3"/>
        <v>OK</v>
      </c>
    </row>
    <row r="46" spans="1:11" s="165" customFormat="1" ht="16.5" customHeight="1">
      <c r="A46" s="166"/>
      <c r="B46" s="168"/>
      <c r="C46" s="1614" t="s">
        <v>690</v>
      </c>
      <c r="D46" s="1613">
        <f>Stat_agregat!B45</f>
        <v>102699436.61</v>
      </c>
      <c r="E46" s="1664">
        <f>Stat_agregat!D45</f>
        <v>3744</v>
      </c>
      <c r="F46" s="1665">
        <f>INPUT_STAT!E52</f>
        <v>102699436.61</v>
      </c>
      <c r="G46" s="1664">
        <f>INPUT_STAT!F52</f>
        <v>3744</v>
      </c>
      <c r="H46" s="1303" t="str">
        <f t="shared" si="3"/>
        <v>OK</v>
      </c>
      <c r="I46" s="1303" t="str">
        <f t="shared" si="3"/>
        <v>OK</v>
      </c>
    </row>
    <row r="47" spans="1:11" s="165" customFormat="1" ht="16.5" customHeight="1">
      <c r="A47" s="166"/>
      <c r="B47" s="168"/>
      <c r="C47" s="1614" t="s">
        <v>691</v>
      </c>
      <c r="D47" s="1613">
        <f>Stat_agregat!B46</f>
        <v>180759009.31999999</v>
      </c>
      <c r="E47" s="1664">
        <f>Stat_agregat!D46</f>
        <v>4106</v>
      </c>
      <c r="F47" s="1665">
        <f>INPUT_STAT!E53</f>
        <v>180759009.31999999</v>
      </c>
      <c r="G47" s="1664">
        <f>INPUT_STAT!F53</f>
        <v>4106</v>
      </c>
      <c r="H47" s="1303" t="str">
        <f t="shared" si="3"/>
        <v>OK</v>
      </c>
      <c r="I47" s="1303" t="str">
        <f t="shared" si="3"/>
        <v>OK</v>
      </c>
    </row>
    <row r="48" spans="1:11" s="165" customFormat="1" ht="16.5" customHeight="1">
      <c r="A48" s="166"/>
      <c r="B48" s="168"/>
      <c r="C48" s="168"/>
      <c r="D48" s="168"/>
      <c r="E48" s="168"/>
      <c r="F48" s="168"/>
      <c r="G48" s="168"/>
      <c r="H48" s="168"/>
      <c r="I48" s="168"/>
      <c r="J48" s="168"/>
      <c r="K48" s="168"/>
    </row>
    <row r="49" spans="1:13" s="165" customFormat="1" ht="16.5" customHeight="1">
      <c r="A49" s="166"/>
      <c r="B49" s="168"/>
      <c r="C49" s="1374" t="s">
        <v>759</v>
      </c>
      <c r="D49" s="1375"/>
      <c r="E49" s="1376"/>
      <c r="F49" s="1377"/>
      <c r="G49" s="1376"/>
      <c r="H49" s="1303" t="str">
        <f>IF(AND(H51="OK",H52="OK",H53="OK",H54="OK",H55="OK",H56="OK",H57="OK",H58="OK",H59="OK",H60="OK",H61="OK",H65="OK",H66="OK",H67="OK",H68="OK",H69="OK",H70="OK",H71="OK",H72="OK",H73="OK",H74="OK",H75="OK"),"OK","KO")</f>
        <v>OK</v>
      </c>
      <c r="I49" s="1303" t="str">
        <f>IF(AND(I51="OK",I52="OK",I53="OK",I54="OK",I55="OK",I56="OK",I57="OK",I58="OK",I59="OK",I60="OK",I61="OK",I65="OK",I66="OK",I67="OK",I68="OK",I69="OK",I70="OK",I71="OK",I72="OK",I73="OK",I74="OK",I75="OK"),"OK","KO")</f>
        <v>OK</v>
      </c>
    </row>
    <row r="50" spans="1:13" s="165" customFormat="1" ht="16.5" customHeight="1">
      <c r="A50" s="166"/>
      <c r="B50" s="168"/>
      <c r="C50" s="1614" t="s">
        <v>760</v>
      </c>
      <c r="D50" s="1613" t="s">
        <v>402</v>
      </c>
      <c r="E50" s="1664" t="s">
        <v>667</v>
      </c>
      <c r="F50" s="1665" t="s">
        <v>402</v>
      </c>
      <c r="G50" s="1664" t="s">
        <v>667</v>
      </c>
      <c r="H50" s="1373" t="s">
        <v>402</v>
      </c>
      <c r="I50" s="1373" t="s">
        <v>667</v>
      </c>
    </row>
    <row r="51" spans="1:13" s="165" customFormat="1" ht="16.5" customHeight="1">
      <c r="A51" s="166"/>
      <c r="B51" s="168"/>
      <c r="C51" s="1614" t="s">
        <v>692</v>
      </c>
      <c r="D51" s="1613">
        <f>Stat_agregat!B53</f>
        <v>18368561.18</v>
      </c>
      <c r="E51" s="1664">
        <f>Stat_agregat!D53</f>
        <v>16603</v>
      </c>
      <c r="F51" s="1665">
        <f>INPUT_STAT!E58</f>
        <v>18368561.18</v>
      </c>
      <c r="G51" s="1664">
        <f>INPUT_STAT!F58</f>
        <v>16603</v>
      </c>
      <c r="H51" s="1303" t="str">
        <f>IF(D51=F51,"OK","BREACH")</f>
        <v>OK</v>
      </c>
      <c r="I51" s="1303" t="str">
        <f>IF(E51=G51,"OK","BREACH")</f>
        <v>OK</v>
      </c>
    </row>
    <row r="52" spans="1:13" s="165" customFormat="1" ht="16.5" customHeight="1">
      <c r="A52" s="166"/>
      <c r="B52" s="168"/>
      <c r="C52" s="1614" t="s">
        <v>693</v>
      </c>
      <c r="D52" s="1613">
        <f>Stat_agregat!B54</f>
        <v>23566024.809999999</v>
      </c>
      <c r="E52" s="1664">
        <f>Stat_agregat!D54</f>
        <v>9144</v>
      </c>
      <c r="F52" s="1665">
        <f>INPUT_STAT!E59</f>
        <v>23566024.809999999</v>
      </c>
      <c r="G52" s="1664">
        <f>INPUT_STAT!F59</f>
        <v>9144</v>
      </c>
      <c r="H52" s="1303" t="str">
        <f t="shared" ref="H52:I61" si="4">IF(D52=F52,"OK","BREACH")</f>
        <v>OK</v>
      </c>
      <c r="I52" s="1303" t="str">
        <f t="shared" si="4"/>
        <v>OK</v>
      </c>
    </row>
    <row r="53" spans="1:13" s="165" customFormat="1" ht="16.5" customHeight="1">
      <c r="A53" s="166"/>
      <c r="B53" s="168"/>
      <c r="C53" s="1614" t="s">
        <v>694</v>
      </c>
      <c r="D53" s="1613">
        <f>Stat_agregat!B55</f>
        <v>33929913.729999997</v>
      </c>
      <c r="E53" s="1664">
        <f>Stat_agregat!D55</f>
        <v>8721</v>
      </c>
      <c r="F53" s="1665">
        <f>INPUT_STAT!E60</f>
        <v>33929913.729999997</v>
      </c>
      <c r="G53" s="1664">
        <f>INPUT_STAT!F60</f>
        <v>8721</v>
      </c>
      <c r="H53" s="1303" t="str">
        <f t="shared" si="4"/>
        <v>OK</v>
      </c>
      <c r="I53" s="1303" t="str">
        <f t="shared" si="4"/>
        <v>OK</v>
      </c>
    </row>
    <row r="54" spans="1:13" s="165" customFormat="1" ht="16.5" customHeight="1">
      <c r="A54" s="166"/>
      <c r="B54" s="168"/>
      <c r="C54" s="1614" t="s">
        <v>695</v>
      </c>
      <c r="D54" s="1613">
        <f>Stat_agregat!B56</f>
        <v>55386563.75</v>
      </c>
      <c r="E54" s="1664">
        <f>Stat_agregat!D56</f>
        <v>10811</v>
      </c>
      <c r="F54" s="1665">
        <f>INPUT_STAT!E61</f>
        <v>55386563.75</v>
      </c>
      <c r="G54" s="1664">
        <f>INPUT_STAT!F61</f>
        <v>10811</v>
      </c>
      <c r="H54" s="1303" t="str">
        <f t="shared" si="4"/>
        <v>OK</v>
      </c>
      <c r="I54" s="1303" t="str">
        <f t="shared" si="4"/>
        <v>OK</v>
      </c>
    </row>
    <row r="55" spans="1:13" s="165" customFormat="1" ht="16.5" customHeight="1">
      <c r="A55" s="166"/>
      <c r="B55" s="168"/>
      <c r="C55" s="1614" t="s">
        <v>696</v>
      </c>
      <c r="D55" s="1613">
        <f>Stat_agregat!B57</f>
        <v>90432496.329999998</v>
      </c>
      <c r="E55" s="1664">
        <f>Stat_agregat!D57</f>
        <v>12114</v>
      </c>
      <c r="F55" s="1665">
        <f>INPUT_STAT!E62</f>
        <v>90432496.329999998</v>
      </c>
      <c r="G55" s="1664">
        <f>INPUT_STAT!F62</f>
        <v>12114</v>
      </c>
      <c r="H55" s="1303" t="str">
        <f t="shared" si="4"/>
        <v>OK</v>
      </c>
      <c r="I55" s="1303" t="str">
        <f t="shared" si="4"/>
        <v>OK</v>
      </c>
    </row>
    <row r="56" spans="1:13" s="165" customFormat="1" ht="16.5" customHeight="1">
      <c r="A56" s="166"/>
      <c r="B56" s="168"/>
      <c r="C56" s="1614" t="s">
        <v>697</v>
      </c>
      <c r="D56" s="1613">
        <f>Stat_agregat!B58</f>
        <v>78158444.310000002</v>
      </c>
      <c r="E56" s="1664">
        <f>Stat_agregat!D58</f>
        <v>7524</v>
      </c>
      <c r="F56" s="1665">
        <f>INPUT_STAT!E63</f>
        <v>78158444.310000002</v>
      </c>
      <c r="G56" s="1664">
        <f>INPUT_STAT!F63</f>
        <v>7524</v>
      </c>
      <c r="H56" s="1303" t="str">
        <f t="shared" si="4"/>
        <v>OK</v>
      </c>
      <c r="I56" s="1303" t="str">
        <f t="shared" si="4"/>
        <v>OK</v>
      </c>
    </row>
    <row r="57" spans="1:13" s="165" customFormat="1" ht="16.5" customHeight="1">
      <c r="A57" s="166"/>
      <c r="B57" s="168"/>
      <c r="C57" s="1614" t="s">
        <v>698</v>
      </c>
      <c r="D57" s="1613">
        <f>Stat_agregat!B59</f>
        <v>43433627.659999996</v>
      </c>
      <c r="E57" s="1664">
        <f>Stat_agregat!D59</f>
        <v>4228</v>
      </c>
      <c r="F57" s="1665">
        <f>INPUT_STAT!E64</f>
        <v>43433627.659999996</v>
      </c>
      <c r="G57" s="1664">
        <f>INPUT_STAT!F64</f>
        <v>4228</v>
      </c>
      <c r="H57" s="1303" t="str">
        <f t="shared" si="4"/>
        <v>OK</v>
      </c>
      <c r="I57" s="1303" t="str">
        <f t="shared" si="4"/>
        <v>OK</v>
      </c>
    </row>
    <row r="58" spans="1:13" s="165" customFormat="1" ht="16.5" customHeight="1">
      <c r="A58" s="166"/>
      <c r="B58" s="168"/>
      <c r="C58" s="1614" t="s">
        <v>699</v>
      </c>
      <c r="D58" s="1613">
        <f>Stat_agregat!B60</f>
        <v>36480995.450000003</v>
      </c>
      <c r="E58" s="1664">
        <f>Stat_agregat!D60</f>
        <v>4071</v>
      </c>
      <c r="F58" s="1665">
        <f>INPUT_STAT!E65</f>
        <v>36480995.450000003</v>
      </c>
      <c r="G58" s="1664">
        <f>INPUT_STAT!F65</f>
        <v>4071</v>
      </c>
      <c r="H58" s="1303" t="str">
        <f t="shared" si="4"/>
        <v>OK</v>
      </c>
      <c r="I58" s="1303" t="str">
        <f t="shared" si="4"/>
        <v>OK</v>
      </c>
    </row>
    <row r="59" spans="1:13" s="165" customFormat="1" ht="16.5" customHeight="1">
      <c r="A59" s="166"/>
      <c r="B59" s="168"/>
      <c r="C59" s="1614" t="s">
        <v>700</v>
      </c>
      <c r="D59" s="1613">
        <f>Stat_agregat!B61</f>
        <v>69540798.540000007</v>
      </c>
      <c r="E59" s="1664">
        <f>Stat_agregat!D61</f>
        <v>8013</v>
      </c>
      <c r="F59" s="1665">
        <f>INPUT_STAT!E66</f>
        <v>69540798.540000007</v>
      </c>
      <c r="G59" s="1664">
        <f>INPUT_STAT!F66</f>
        <v>8013</v>
      </c>
      <c r="H59" s="1303" t="str">
        <f t="shared" si="4"/>
        <v>OK</v>
      </c>
      <c r="I59" s="1303" t="str">
        <f t="shared" si="4"/>
        <v>OK</v>
      </c>
    </row>
    <row r="60" spans="1:13" s="165" customFormat="1" ht="16.5" customHeight="1">
      <c r="A60" s="166"/>
      <c r="B60" s="168"/>
      <c r="C60" s="1614" t="s">
        <v>701</v>
      </c>
      <c r="D60" s="1613">
        <f>Stat_agregat!B62</f>
        <v>74023139.950000003</v>
      </c>
      <c r="E60" s="1664">
        <f>Stat_agregat!D62</f>
        <v>7295</v>
      </c>
      <c r="F60" s="1665">
        <f>INPUT_STAT!E67</f>
        <v>74023139.950000003</v>
      </c>
      <c r="G60" s="1664">
        <f>INPUT_STAT!F67</f>
        <v>7295</v>
      </c>
      <c r="H60" s="1303" t="str">
        <f t="shared" si="4"/>
        <v>OK</v>
      </c>
      <c r="I60" s="1303" t="str">
        <f t="shared" si="4"/>
        <v>OK</v>
      </c>
    </row>
    <row r="61" spans="1:13" s="165" customFormat="1" ht="16.5" customHeight="1">
      <c r="A61" s="166"/>
      <c r="B61" s="168"/>
      <c r="C61" s="1614" t="s">
        <v>702</v>
      </c>
      <c r="D61" s="1613">
        <f>Stat_agregat!B63</f>
        <v>416679418.41000003</v>
      </c>
      <c r="E61" s="1664">
        <f>Stat_agregat!D63</f>
        <v>20085</v>
      </c>
      <c r="F61" s="1665">
        <f>INPUT_STAT!E68</f>
        <v>416679418.41000003</v>
      </c>
      <c r="G61" s="1664">
        <f>INPUT_STAT!F68</f>
        <v>20085</v>
      </c>
      <c r="H61" s="1303" t="str">
        <f t="shared" si="4"/>
        <v>OK</v>
      </c>
      <c r="I61" s="1303" t="str">
        <f t="shared" si="4"/>
        <v>OK</v>
      </c>
    </row>
    <row r="62" spans="1:13" s="165" customFormat="1" ht="16.5" customHeight="1">
      <c r="A62" s="166"/>
      <c r="B62" s="166"/>
      <c r="C62" s="166"/>
      <c r="D62" s="166"/>
      <c r="E62" s="166"/>
      <c r="F62" s="166"/>
      <c r="G62" s="166"/>
      <c r="H62" s="166"/>
      <c r="I62" s="166"/>
      <c r="J62" s="166"/>
      <c r="K62" s="166"/>
      <c r="L62" s="166"/>
      <c r="M62" s="168"/>
    </row>
    <row r="63" spans="1:13" s="165" customFormat="1" ht="16.5" customHeight="1">
      <c r="A63" s="166"/>
      <c r="B63" s="168"/>
      <c r="C63" s="1374" t="s">
        <v>761</v>
      </c>
      <c r="D63" s="1375"/>
      <c r="E63" s="1376"/>
      <c r="F63" s="1377"/>
      <c r="G63" s="1376"/>
      <c r="H63" s="1378"/>
      <c r="I63" s="1379"/>
    </row>
    <row r="64" spans="1:13" s="165" customFormat="1" ht="16.5" customHeight="1">
      <c r="A64" s="166"/>
      <c r="B64" s="168"/>
      <c r="C64" s="1614" t="s">
        <v>760</v>
      </c>
      <c r="D64" s="1613" t="s">
        <v>402</v>
      </c>
      <c r="E64" s="1664" t="s">
        <v>667</v>
      </c>
      <c r="F64" s="1665" t="s">
        <v>402</v>
      </c>
      <c r="G64" s="1664" t="s">
        <v>667</v>
      </c>
      <c r="H64" s="1373" t="s">
        <v>402</v>
      </c>
      <c r="I64" s="1373" t="s">
        <v>667</v>
      </c>
    </row>
    <row r="65" spans="1:14" s="165" customFormat="1" ht="16.5" customHeight="1">
      <c r="A65" s="166"/>
      <c r="B65" s="168"/>
      <c r="C65" s="1614" t="s">
        <v>692</v>
      </c>
      <c r="D65" s="1613">
        <f>Stat_agregat!B70</f>
        <v>17029538.5</v>
      </c>
      <c r="E65" s="1664">
        <f>Stat_agregat!D70</f>
        <v>15836</v>
      </c>
      <c r="F65" s="1667">
        <f>INPUT_STAT!E73</f>
        <v>17029538.5</v>
      </c>
      <c r="G65" s="1664">
        <f>INPUT_STAT!F73</f>
        <v>15836</v>
      </c>
      <c r="H65" s="1303" t="str">
        <f>IF(D65=F65,"OK","BREACH")</f>
        <v>OK</v>
      </c>
      <c r="I65" s="1303" t="str">
        <f>IF(E65=G65,"OK","BREACH")</f>
        <v>OK</v>
      </c>
    </row>
    <row r="66" spans="1:14" s="165" customFormat="1" ht="16.5" customHeight="1">
      <c r="A66" s="166"/>
      <c r="B66" s="168"/>
      <c r="C66" s="1614" t="s">
        <v>693</v>
      </c>
      <c r="D66" s="1613">
        <f>Stat_agregat!B71</f>
        <v>23029495.039999999</v>
      </c>
      <c r="E66" s="1664">
        <f>Stat_agregat!D71</f>
        <v>9310</v>
      </c>
      <c r="F66" s="1667">
        <f>INPUT_STAT!E74</f>
        <v>23029495.039999999</v>
      </c>
      <c r="G66" s="1664">
        <f>INPUT_STAT!F74</f>
        <v>9310</v>
      </c>
      <c r="H66" s="1303" t="str">
        <f t="shared" ref="H66:I75" si="5">IF(D66=F66,"OK","BREACH")</f>
        <v>OK</v>
      </c>
      <c r="I66" s="1303" t="str">
        <f t="shared" si="5"/>
        <v>OK</v>
      </c>
    </row>
    <row r="67" spans="1:14" s="165" customFormat="1" ht="16.5" customHeight="1">
      <c r="A67" s="166"/>
      <c r="B67" s="168"/>
      <c r="C67" s="1614" t="s">
        <v>694</v>
      </c>
      <c r="D67" s="1613">
        <f>Stat_agregat!B72</f>
        <v>32670194.91</v>
      </c>
      <c r="E67" s="1664">
        <f>Stat_agregat!D72</f>
        <v>8526</v>
      </c>
      <c r="F67" s="1667">
        <f>INPUT_STAT!E75</f>
        <v>32670194.91</v>
      </c>
      <c r="G67" s="1664">
        <f>INPUT_STAT!F75</f>
        <v>8526</v>
      </c>
      <c r="H67" s="1303" t="str">
        <f t="shared" si="5"/>
        <v>OK</v>
      </c>
      <c r="I67" s="1303" t="str">
        <f t="shared" si="5"/>
        <v>OK</v>
      </c>
    </row>
    <row r="68" spans="1:14" s="165" customFormat="1" ht="16.5" customHeight="1">
      <c r="A68" s="166"/>
      <c r="B68" s="168"/>
      <c r="C68" s="1614" t="s">
        <v>695</v>
      </c>
      <c r="D68" s="1613">
        <f>Stat_agregat!B73</f>
        <v>53634603.979999997</v>
      </c>
      <c r="E68" s="1664">
        <f>Stat_agregat!D73</f>
        <v>10746</v>
      </c>
      <c r="F68" s="1667">
        <f>INPUT_STAT!E76</f>
        <v>53634603.979999997</v>
      </c>
      <c r="G68" s="1664">
        <f>INPUT_STAT!F76</f>
        <v>10746</v>
      </c>
      <c r="H68" s="1303" t="str">
        <f t="shared" si="5"/>
        <v>OK</v>
      </c>
      <c r="I68" s="1303" t="str">
        <f t="shared" si="5"/>
        <v>OK</v>
      </c>
    </row>
    <row r="69" spans="1:14" s="165" customFormat="1" ht="16.5" customHeight="1">
      <c r="A69" s="166"/>
      <c r="B69" s="168"/>
      <c r="C69" s="1614" t="s">
        <v>696</v>
      </c>
      <c r="D69" s="1613">
        <f>Stat_agregat!B74</f>
        <v>90957925.140000001</v>
      </c>
      <c r="E69" s="1664">
        <f>Stat_agregat!D74</f>
        <v>12484</v>
      </c>
      <c r="F69" s="1667">
        <f>INPUT_STAT!E77</f>
        <v>90957925.140000001</v>
      </c>
      <c r="G69" s="1664">
        <f>INPUT_STAT!F77</f>
        <v>12484</v>
      </c>
      <c r="H69" s="1303" t="str">
        <f t="shared" si="5"/>
        <v>OK</v>
      </c>
      <c r="I69" s="1303" t="str">
        <f t="shared" si="5"/>
        <v>OK</v>
      </c>
    </row>
    <row r="70" spans="1:14" s="165" customFormat="1" ht="16.5" customHeight="1">
      <c r="A70" s="166"/>
      <c r="B70" s="168"/>
      <c r="C70" s="1614" t="s">
        <v>697</v>
      </c>
      <c r="D70" s="1613">
        <f>Stat_agregat!B75</f>
        <v>79734933.219999999</v>
      </c>
      <c r="E70" s="1664">
        <f>Stat_agregat!D75</f>
        <v>7679</v>
      </c>
      <c r="F70" s="1667">
        <f>INPUT_STAT!E78</f>
        <v>79734933.219999999</v>
      </c>
      <c r="G70" s="1664">
        <f>INPUT_STAT!F78</f>
        <v>7679</v>
      </c>
      <c r="H70" s="1303" t="str">
        <f t="shared" si="5"/>
        <v>OK</v>
      </c>
      <c r="I70" s="1303" t="str">
        <f t="shared" si="5"/>
        <v>OK</v>
      </c>
    </row>
    <row r="71" spans="1:14" s="165" customFormat="1" ht="16.5" customHeight="1">
      <c r="A71" s="166"/>
      <c r="B71" s="168"/>
      <c r="C71" s="1614" t="s">
        <v>698</v>
      </c>
      <c r="D71" s="1613">
        <f>Stat_agregat!B76</f>
        <v>43466430.619999997</v>
      </c>
      <c r="E71" s="1664">
        <f>Stat_agregat!D76</f>
        <v>4351</v>
      </c>
      <c r="F71" s="1667">
        <f>INPUT_STAT!E79</f>
        <v>43466430.619999997</v>
      </c>
      <c r="G71" s="1664">
        <f>INPUT_STAT!F79</f>
        <v>4351</v>
      </c>
      <c r="H71" s="1303" t="str">
        <f t="shared" si="5"/>
        <v>OK</v>
      </c>
      <c r="I71" s="1303" t="str">
        <f t="shared" si="5"/>
        <v>OK</v>
      </c>
    </row>
    <row r="72" spans="1:14" s="165" customFormat="1" ht="16.5" customHeight="1">
      <c r="A72" s="166"/>
      <c r="B72" s="168"/>
      <c r="C72" s="1614" t="s">
        <v>699</v>
      </c>
      <c r="D72" s="1613">
        <f>Stat_agregat!B77</f>
        <v>34914241.869999997</v>
      </c>
      <c r="E72" s="1664">
        <f>Stat_agregat!D77</f>
        <v>3750</v>
      </c>
      <c r="F72" s="1667">
        <f>INPUT_STAT!E80</f>
        <v>34914241.869999997</v>
      </c>
      <c r="G72" s="1664">
        <f>INPUT_STAT!F80</f>
        <v>3750</v>
      </c>
      <c r="H72" s="1303" t="str">
        <f t="shared" si="5"/>
        <v>OK</v>
      </c>
      <c r="I72" s="1303" t="str">
        <f t="shared" si="5"/>
        <v>OK</v>
      </c>
    </row>
    <row r="73" spans="1:14" s="165" customFormat="1" ht="16.5" customHeight="1">
      <c r="A73" s="166"/>
      <c r="B73" s="168"/>
      <c r="C73" s="1614" t="s">
        <v>700</v>
      </c>
      <c r="D73" s="1613">
        <f>Stat_agregat!B78</f>
        <v>68095995.959999993</v>
      </c>
      <c r="E73" s="1664">
        <f>Stat_agregat!D78</f>
        <v>7877</v>
      </c>
      <c r="F73" s="1667">
        <f>INPUT_STAT!E81</f>
        <v>68095995.959999993</v>
      </c>
      <c r="G73" s="1664">
        <f>INPUT_STAT!F81</f>
        <v>7877</v>
      </c>
      <c r="H73" s="1303" t="str">
        <f t="shared" si="5"/>
        <v>OK</v>
      </c>
      <c r="I73" s="1303" t="str">
        <f t="shared" si="5"/>
        <v>OK</v>
      </c>
    </row>
    <row r="74" spans="1:14" s="165" customFormat="1" ht="16.5" customHeight="1">
      <c r="A74" s="166"/>
      <c r="B74" s="168"/>
      <c r="C74" s="1614" t="s">
        <v>701</v>
      </c>
      <c r="D74" s="1613">
        <f>Stat_agregat!B79</f>
        <v>77976689.719999999</v>
      </c>
      <c r="E74" s="1664">
        <f>Stat_agregat!D79</f>
        <v>7865</v>
      </c>
      <c r="F74" s="1667">
        <f>INPUT_STAT!E82</f>
        <v>77976689.719999999</v>
      </c>
      <c r="G74" s="1664">
        <f>INPUT_STAT!F82</f>
        <v>7865</v>
      </c>
      <c r="H74" s="1303" t="str">
        <f t="shared" si="5"/>
        <v>OK</v>
      </c>
      <c r="I74" s="1303" t="str">
        <f t="shared" si="5"/>
        <v>OK</v>
      </c>
    </row>
    <row r="75" spans="1:14" s="165" customFormat="1" ht="16.5" customHeight="1">
      <c r="A75" s="166"/>
      <c r="B75" s="168"/>
      <c r="C75" s="1614" t="s">
        <v>702</v>
      </c>
      <c r="D75" s="1613">
        <f>Stat_agregat!B80</f>
        <v>418489935.16000003</v>
      </c>
      <c r="E75" s="1664">
        <f>Stat_agregat!D80</f>
        <v>20185</v>
      </c>
      <c r="F75" s="1667">
        <f>INPUT_STAT!E83</f>
        <v>418489935.16000003</v>
      </c>
      <c r="G75" s="1664">
        <f>INPUT_STAT!F83</f>
        <v>20185</v>
      </c>
      <c r="H75" s="1303" t="str">
        <f t="shared" si="5"/>
        <v>OK</v>
      </c>
      <c r="I75" s="1303" t="str">
        <f t="shared" si="5"/>
        <v>OK</v>
      </c>
    </row>
    <row r="76" spans="1:14" s="165" customFormat="1" ht="16.5" customHeight="1">
      <c r="A76" s="166"/>
      <c r="B76" s="166"/>
      <c r="C76" s="166"/>
      <c r="D76" s="166"/>
      <c r="E76" s="166"/>
      <c r="F76" s="166"/>
      <c r="G76" s="166"/>
      <c r="H76" s="166"/>
      <c r="I76" s="166"/>
      <c r="J76" s="166"/>
      <c r="K76" s="166"/>
      <c r="L76" s="166"/>
      <c r="M76" s="166"/>
      <c r="N76" s="166"/>
    </row>
    <row r="77" spans="1:14" s="165" customFormat="1" ht="16.5" customHeight="1">
      <c r="A77" s="166"/>
      <c r="B77" s="168"/>
      <c r="C77" s="1374" t="s">
        <v>762</v>
      </c>
      <c r="D77" s="1375"/>
      <c r="E77" s="1376"/>
      <c r="F77" s="1377"/>
      <c r="G77" s="1376"/>
      <c r="H77" s="1303" t="str">
        <f>IF(AND(H79="OK",H80="OK",H81="OK",H82="OK",H83="OK",H84="OK",H85="OK",H86="OK",H87="OK",H88="OK",H89="OK",H90="OK",H91="OK",H92="OK",H96="OK",H97="OK",H98="OK",H99="OK",H100="OK",H101="OK",H102="OK",H103="OK",H104="OK",H105="OK",H106="OK",H107="OK",H108="OK",H109="OK",H110="OK",H111="OK"),"OK","KO")</f>
        <v>OK</v>
      </c>
      <c r="I77" s="1303" t="str">
        <f>IF(AND(I79="OK",I80="OK",I81="OK",I82="OK",I83="OK",I84="OK",I85="OK",I86="OK",I87="OK",I88="OK",I89="OK",I90="OK",I91="OK",I92="OK",I96="OK",I97="OK",I98="OK",I99="OK",I100="OK",I101="OK",I102="OK",I103="OK",I104="OK",I105="OK",I106="OK",I107="OK",I108="OK",I109="OK",I110="OK",I111="OK"),"OK","KO")</f>
        <v>OK</v>
      </c>
    </row>
    <row r="78" spans="1:14" s="165" customFormat="1" ht="16.5" customHeight="1">
      <c r="A78" s="166"/>
      <c r="B78" s="168"/>
      <c r="C78" s="1614" t="s">
        <v>760</v>
      </c>
      <c r="D78" s="1613" t="s">
        <v>402</v>
      </c>
      <c r="E78" s="1664" t="s">
        <v>667</v>
      </c>
      <c r="F78" s="1665" t="s">
        <v>402</v>
      </c>
      <c r="G78" s="1664" t="s">
        <v>667</v>
      </c>
      <c r="H78" s="1373" t="s">
        <v>402</v>
      </c>
      <c r="I78" s="1373" t="s">
        <v>667</v>
      </c>
    </row>
    <row r="79" spans="1:14" s="165" customFormat="1" ht="16.5" customHeight="1">
      <c r="A79" s="166"/>
      <c r="B79" s="168"/>
      <c r="C79" s="1614" t="s">
        <v>705</v>
      </c>
      <c r="D79" s="1613">
        <f>Stat_agregat!B88</f>
        <v>243490784.28999999</v>
      </c>
      <c r="E79" s="1664">
        <f>Stat_agregat!D88</f>
        <v>28147</v>
      </c>
      <c r="F79" s="1665">
        <f>INPUT_STAT!E88</f>
        <v>243490784.28999999</v>
      </c>
      <c r="G79" s="1664">
        <f>INPUT_STAT!F88</f>
        <v>28147</v>
      </c>
      <c r="H79" s="1303" t="str">
        <f>IF(D79=F79,"OK","BREACH")</f>
        <v>OK</v>
      </c>
      <c r="I79" s="1303" t="str">
        <f>IF(E79=G79,"OK","BREACH")</f>
        <v>OK</v>
      </c>
    </row>
    <row r="80" spans="1:14" s="165" customFormat="1" ht="16.5" customHeight="1">
      <c r="A80" s="166"/>
      <c r="B80" s="168"/>
      <c r="C80" s="1614" t="s">
        <v>706</v>
      </c>
      <c r="D80" s="1613">
        <f>Stat_agregat!B89</f>
        <v>269534082.72000003</v>
      </c>
      <c r="E80" s="1664">
        <f>Stat_agregat!D89</f>
        <v>31458</v>
      </c>
      <c r="F80" s="1665">
        <f>INPUT_STAT!E89</f>
        <v>269534082.72000003</v>
      </c>
      <c r="G80" s="1664">
        <f>INPUT_STAT!F89</f>
        <v>31458</v>
      </c>
      <c r="H80" s="1303" t="str">
        <f t="shared" ref="H80:I92" si="6">IF(D80=F80,"OK","BREACH")</f>
        <v>OK</v>
      </c>
      <c r="I80" s="1303" t="str">
        <f t="shared" si="6"/>
        <v>OK</v>
      </c>
    </row>
    <row r="81" spans="1:14" s="165" customFormat="1" ht="16.5" customHeight="1">
      <c r="A81" s="166"/>
      <c r="B81" s="168"/>
      <c r="C81" s="1614" t="s">
        <v>707</v>
      </c>
      <c r="D81" s="1613">
        <f>Stat_agregat!B90</f>
        <v>205349838.66</v>
      </c>
      <c r="E81" s="1664">
        <f>Stat_agregat!D90</f>
        <v>21941</v>
      </c>
      <c r="F81" s="1665">
        <f>INPUT_STAT!E90</f>
        <v>205349838.66</v>
      </c>
      <c r="G81" s="1664">
        <f>INPUT_STAT!F90</f>
        <v>21941</v>
      </c>
      <c r="H81" s="1303" t="str">
        <f t="shared" si="6"/>
        <v>OK</v>
      </c>
      <c r="I81" s="1303" t="str">
        <f t="shared" si="6"/>
        <v>OK</v>
      </c>
    </row>
    <row r="82" spans="1:14" s="165" customFormat="1" ht="16.5" customHeight="1">
      <c r="A82" s="166"/>
      <c r="B82" s="168"/>
      <c r="C82" s="1614" t="s">
        <v>708</v>
      </c>
      <c r="D82" s="1613">
        <f>Stat_agregat!B91</f>
        <v>150421753.06999999</v>
      </c>
      <c r="E82" s="1664">
        <f>Stat_agregat!D91</f>
        <v>18056</v>
      </c>
      <c r="F82" s="1665">
        <f>INPUT_STAT!E91</f>
        <v>150421753.06999999</v>
      </c>
      <c r="G82" s="1664">
        <f>INPUT_STAT!F91</f>
        <v>18056</v>
      </c>
      <c r="H82" s="1303" t="str">
        <f t="shared" si="6"/>
        <v>OK</v>
      </c>
      <c r="I82" s="1303" t="str">
        <f t="shared" si="6"/>
        <v>OK</v>
      </c>
    </row>
    <row r="83" spans="1:14" s="165" customFormat="1" ht="16.5" customHeight="1">
      <c r="A83" s="166"/>
      <c r="B83" s="168"/>
      <c r="C83" s="1614" t="s">
        <v>709</v>
      </c>
      <c r="D83" s="1613">
        <f>Stat_agregat!B92</f>
        <v>64305531.280000001</v>
      </c>
      <c r="E83" s="1664">
        <f>Stat_agregat!D92</f>
        <v>7987</v>
      </c>
      <c r="F83" s="1665">
        <f>INPUT_STAT!E92</f>
        <v>64305531.280000001</v>
      </c>
      <c r="G83" s="1664">
        <f>INPUT_STAT!F92</f>
        <v>7987</v>
      </c>
      <c r="H83" s="1303" t="str">
        <f t="shared" si="6"/>
        <v>OK</v>
      </c>
      <c r="I83" s="1303" t="str">
        <f t="shared" si="6"/>
        <v>OK</v>
      </c>
    </row>
    <row r="84" spans="1:14" s="165" customFormat="1" ht="16.5" customHeight="1">
      <c r="A84" s="166"/>
      <c r="B84" s="168"/>
      <c r="C84" s="1614" t="s">
        <v>710</v>
      </c>
      <c r="D84" s="1613">
        <f>Stat_agregat!B93</f>
        <v>6850181.4199999999</v>
      </c>
      <c r="E84" s="1664">
        <f>Stat_agregat!D93</f>
        <v>1014</v>
      </c>
      <c r="F84" s="1665">
        <f>INPUT_STAT!E93</f>
        <v>6850181.4199999999</v>
      </c>
      <c r="G84" s="1664">
        <f>INPUT_STAT!F93</f>
        <v>1014</v>
      </c>
      <c r="H84" s="1303" t="str">
        <f t="shared" si="6"/>
        <v>OK</v>
      </c>
      <c r="I84" s="1303" t="str">
        <f t="shared" si="6"/>
        <v>OK</v>
      </c>
    </row>
    <row r="85" spans="1:14" s="165" customFormat="1" ht="16.5" customHeight="1">
      <c r="A85" s="166"/>
      <c r="B85" s="168"/>
      <c r="C85" s="1614" t="s">
        <v>711</v>
      </c>
      <c r="D85" s="1613">
        <f>Stat_agregat!B94</f>
        <v>47812.68</v>
      </c>
      <c r="E85" s="1664">
        <f>Stat_agregat!D94</f>
        <v>6</v>
      </c>
      <c r="F85" s="1665">
        <f>INPUT_STAT!E94</f>
        <v>47812.68</v>
      </c>
      <c r="G85" s="1664">
        <f>INPUT_STAT!F94</f>
        <v>6</v>
      </c>
      <c r="H85" s="1303" t="str">
        <f t="shared" si="6"/>
        <v>OK</v>
      </c>
      <c r="I85" s="1303" t="str">
        <f t="shared" si="6"/>
        <v>OK</v>
      </c>
    </row>
    <row r="86" spans="1:14" s="165" customFormat="1" ht="16.5" customHeight="1">
      <c r="A86" s="166"/>
      <c r="B86" s="168"/>
      <c r="C86" s="1614" t="s">
        <v>713</v>
      </c>
      <c r="D86" s="1613">
        <f>Stat_agregat!B95</f>
        <v>0</v>
      </c>
      <c r="E86" s="1664">
        <f>Stat_agregat!D95</f>
        <v>0</v>
      </c>
      <c r="F86" s="1665">
        <f>INPUT_STAT!E95</f>
        <v>0</v>
      </c>
      <c r="G86" s="1664">
        <f>INPUT_STAT!F95</f>
        <v>0</v>
      </c>
      <c r="H86" s="1303" t="str">
        <f t="shared" si="6"/>
        <v>OK</v>
      </c>
      <c r="I86" s="1303" t="str">
        <f t="shared" si="6"/>
        <v>OK</v>
      </c>
    </row>
    <row r="87" spans="1:14" s="165" customFormat="1" ht="16.5" customHeight="1">
      <c r="A87" s="166"/>
      <c r="B87" s="168"/>
      <c r="C87" s="1614" t="s">
        <v>712</v>
      </c>
      <c r="D87" s="1613">
        <f>Stat_agregat!B96</f>
        <v>0</v>
      </c>
      <c r="E87" s="1664">
        <f>Stat_agregat!D96</f>
        <v>0</v>
      </c>
      <c r="F87" s="1665">
        <f>INPUT_STAT!E96</f>
        <v>0</v>
      </c>
      <c r="G87" s="1664">
        <f>INPUT_STAT!F96</f>
        <v>0</v>
      </c>
      <c r="H87" s="1303" t="str">
        <f t="shared" si="6"/>
        <v>OK</v>
      </c>
      <c r="I87" s="1303" t="str">
        <f t="shared" si="6"/>
        <v>OK</v>
      </c>
    </row>
    <row r="88" spans="1:14" s="165" customFormat="1" ht="16.5" customHeight="1">
      <c r="A88" s="166"/>
      <c r="B88" s="168"/>
      <c r="C88" s="1614" t="s">
        <v>714</v>
      </c>
      <c r="D88" s="1613">
        <f>Stat_agregat!B97</f>
        <v>0</v>
      </c>
      <c r="E88" s="1664">
        <f>Stat_agregat!D97</f>
        <v>0</v>
      </c>
      <c r="F88" s="1665">
        <f>INPUT_STAT!E97</f>
        <v>0</v>
      </c>
      <c r="G88" s="1664">
        <f>INPUT_STAT!F97</f>
        <v>0</v>
      </c>
      <c r="H88" s="1303" t="str">
        <f t="shared" si="6"/>
        <v>OK</v>
      </c>
      <c r="I88" s="1303" t="str">
        <f t="shared" si="6"/>
        <v>OK</v>
      </c>
    </row>
    <row r="89" spans="1:14" s="165" customFormat="1" ht="16.5" customHeight="1">
      <c r="A89" s="166"/>
      <c r="B89" s="168"/>
      <c r="C89" s="1614" t="s">
        <v>715</v>
      </c>
      <c r="D89" s="1613">
        <f>Stat_agregat!B98</f>
        <v>0</v>
      </c>
      <c r="E89" s="1664">
        <f>Stat_agregat!D98</f>
        <v>0</v>
      </c>
      <c r="F89" s="1665">
        <f>INPUT_STAT!E98</f>
        <v>0</v>
      </c>
      <c r="G89" s="1664">
        <f>INPUT_STAT!F98</f>
        <v>0</v>
      </c>
      <c r="H89" s="1303" t="str">
        <f t="shared" si="6"/>
        <v>OK</v>
      </c>
      <c r="I89" s="1303" t="str">
        <f t="shared" si="6"/>
        <v>OK</v>
      </c>
    </row>
    <row r="90" spans="1:14" s="165" customFormat="1" ht="16.5" customHeight="1">
      <c r="A90" s="166"/>
      <c r="B90" s="168"/>
      <c r="C90" s="1614" t="s">
        <v>716</v>
      </c>
      <c r="D90" s="1613">
        <f>Stat_agregat!B99</f>
        <v>0</v>
      </c>
      <c r="E90" s="1664">
        <f>Stat_agregat!D99</f>
        <v>0</v>
      </c>
      <c r="F90" s="1665">
        <f>INPUT_STAT!E99</f>
        <v>0</v>
      </c>
      <c r="G90" s="1664">
        <f>INPUT_STAT!F99</f>
        <v>0</v>
      </c>
      <c r="H90" s="1303" t="str">
        <f t="shared" si="6"/>
        <v>OK</v>
      </c>
      <c r="I90" s="1303" t="str">
        <f t="shared" si="6"/>
        <v>OK</v>
      </c>
    </row>
    <row r="91" spans="1:14" s="165" customFormat="1" ht="16.5" customHeight="1">
      <c r="A91" s="166"/>
      <c r="B91" s="168"/>
      <c r="C91" s="1614" t="s">
        <v>717</v>
      </c>
      <c r="D91" s="1613">
        <f>Stat_agregat!B100</f>
        <v>0</v>
      </c>
      <c r="E91" s="1664">
        <f>Stat_agregat!D100</f>
        <v>0</v>
      </c>
      <c r="F91" s="1665">
        <f>INPUT_STAT!E100</f>
        <v>0</v>
      </c>
      <c r="G91" s="1664">
        <f>INPUT_STAT!F100</f>
        <v>0</v>
      </c>
      <c r="H91" s="1303" t="str">
        <f t="shared" si="6"/>
        <v>OK</v>
      </c>
      <c r="I91" s="1303" t="str">
        <f t="shared" si="6"/>
        <v>OK</v>
      </c>
    </row>
    <row r="92" spans="1:14" s="165" customFormat="1" ht="16.5" customHeight="1">
      <c r="A92" s="166"/>
      <c r="B92" s="168"/>
      <c r="C92" s="1614" t="s">
        <v>718</v>
      </c>
      <c r="D92" s="1613">
        <f>Stat_agregat!B101</f>
        <v>0</v>
      </c>
      <c r="E92" s="1664">
        <f>Stat_agregat!D101</f>
        <v>0</v>
      </c>
      <c r="F92" s="1665">
        <f>INPUT_STAT!E101</f>
        <v>0</v>
      </c>
      <c r="G92" s="1664">
        <f>INPUT_STAT!F101</f>
        <v>0</v>
      </c>
      <c r="H92" s="1303" t="str">
        <f t="shared" si="6"/>
        <v>OK</v>
      </c>
      <c r="I92" s="1303" t="str">
        <f t="shared" si="6"/>
        <v>OK</v>
      </c>
    </row>
    <row r="93" spans="1:14" s="165" customFormat="1" ht="16.5" customHeight="1">
      <c r="A93" s="166"/>
      <c r="B93" s="166"/>
      <c r="C93" s="166"/>
      <c r="D93" s="166"/>
      <c r="E93" s="166"/>
      <c r="F93" s="166"/>
      <c r="G93" s="166"/>
      <c r="H93" s="166"/>
      <c r="I93" s="166"/>
      <c r="J93" s="166"/>
      <c r="K93" s="166"/>
      <c r="L93" s="166"/>
      <c r="M93" s="166"/>
      <c r="N93" s="166"/>
    </row>
    <row r="94" spans="1:14" s="165" customFormat="1" ht="16.5" customHeight="1">
      <c r="A94" s="166"/>
      <c r="B94" s="168"/>
      <c r="C94" s="1374" t="s">
        <v>763</v>
      </c>
      <c r="D94" s="1375"/>
      <c r="E94" s="1376"/>
      <c r="F94" s="1377"/>
      <c r="G94" s="1376"/>
      <c r="H94" s="1378"/>
      <c r="I94" s="1379"/>
    </row>
    <row r="95" spans="1:14" s="165" customFormat="1" ht="16.5" customHeight="1">
      <c r="A95" s="166"/>
      <c r="B95" s="168"/>
      <c r="C95" s="1614" t="s">
        <v>760</v>
      </c>
      <c r="D95" s="1613" t="s">
        <v>402</v>
      </c>
      <c r="E95" s="1664" t="s">
        <v>667</v>
      </c>
      <c r="F95" s="1665" t="s">
        <v>402</v>
      </c>
      <c r="G95" s="1664" t="s">
        <v>667</v>
      </c>
      <c r="H95" s="1373" t="s">
        <v>402</v>
      </c>
      <c r="I95" s="1373" t="s">
        <v>667</v>
      </c>
    </row>
    <row r="96" spans="1:14" s="165" customFormat="1" ht="16.5" customHeight="1">
      <c r="A96" s="166"/>
      <c r="B96" s="168"/>
      <c r="C96" s="1614">
        <v>2016</v>
      </c>
      <c r="D96" s="1613">
        <v>0</v>
      </c>
      <c r="E96" s="1664">
        <v>0</v>
      </c>
      <c r="F96" s="1665">
        <f>+INPUT_STAT!E106</f>
        <v>0</v>
      </c>
      <c r="G96" s="1664">
        <f>INPUT_STAT!F106</f>
        <v>0</v>
      </c>
      <c r="H96" s="1303" t="str">
        <f>IF(D96=F96,"OK","BREACH")</f>
        <v>OK</v>
      </c>
      <c r="I96" s="1303" t="str">
        <f>IF(E96=G96,"OK","BREACH")</f>
        <v>OK</v>
      </c>
    </row>
    <row r="97" spans="1:9" s="165" customFormat="1" ht="16.5" customHeight="1">
      <c r="A97" s="166"/>
      <c r="B97" s="168"/>
      <c r="C97" s="1614">
        <v>2017</v>
      </c>
      <c r="D97" s="1613">
        <v>0</v>
      </c>
      <c r="E97" s="1664">
        <v>0</v>
      </c>
      <c r="F97" s="1665">
        <f>+INPUT_STAT!E107</f>
        <v>0</v>
      </c>
      <c r="G97" s="1664">
        <f>INPUT_STAT!F107</f>
        <v>0</v>
      </c>
      <c r="H97" s="1303" t="str">
        <f t="shared" ref="H97:I112" si="7">IF(D97=F97,"OK","BREACH")</f>
        <v>OK</v>
      </c>
      <c r="I97" s="1303" t="str">
        <f t="shared" si="7"/>
        <v>OK</v>
      </c>
    </row>
    <row r="98" spans="1:9" s="165" customFormat="1" ht="16.5" customHeight="1">
      <c r="A98" s="166"/>
      <c r="B98" s="168"/>
      <c r="C98" s="1614">
        <v>2018</v>
      </c>
      <c r="D98" s="1613">
        <v>0</v>
      </c>
      <c r="E98" s="1664">
        <v>0</v>
      </c>
      <c r="F98" s="1665">
        <f>+INPUT_STAT!E108</f>
        <v>0</v>
      </c>
      <c r="G98" s="1664">
        <f>INPUT_STAT!F108</f>
        <v>0</v>
      </c>
      <c r="H98" s="1303" t="str">
        <f t="shared" si="7"/>
        <v>OK</v>
      </c>
      <c r="I98" s="1303" t="str">
        <f t="shared" si="7"/>
        <v>OK</v>
      </c>
    </row>
    <row r="99" spans="1:9" s="165" customFormat="1" ht="16.5" customHeight="1">
      <c r="A99" s="166"/>
      <c r="B99" s="168"/>
      <c r="C99" s="1614">
        <v>2019</v>
      </c>
      <c r="D99" s="1613">
        <v>0</v>
      </c>
      <c r="E99" s="1664">
        <v>0</v>
      </c>
      <c r="F99" s="1665">
        <f>+INPUT_STAT!E109</f>
        <v>0</v>
      </c>
      <c r="G99" s="1664">
        <f>INPUT_STAT!F109</f>
        <v>0</v>
      </c>
      <c r="H99" s="1303" t="str">
        <f t="shared" si="7"/>
        <v>OK</v>
      </c>
      <c r="I99" s="1303" t="str">
        <f t="shared" si="7"/>
        <v>OK</v>
      </c>
    </row>
    <row r="100" spans="1:9" s="165" customFormat="1" ht="16.5" customHeight="1">
      <c r="A100" s="166"/>
      <c r="B100" s="168"/>
      <c r="C100" s="1614">
        <v>2020</v>
      </c>
      <c r="D100" s="1613">
        <v>0</v>
      </c>
      <c r="E100" s="1664">
        <v>0</v>
      </c>
      <c r="F100" s="1665">
        <f>+INPUT_STAT!E110</f>
        <v>0</v>
      </c>
      <c r="G100" s="1664">
        <f>INPUT_STAT!F110</f>
        <v>0</v>
      </c>
      <c r="H100" s="1303" t="str">
        <f t="shared" si="7"/>
        <v>OK</v>
      </c>
      <c r="I100" s="1303" t="str">
        <f t="shared" si="7"/>
        <v>OK</v>
      </c>
    </row>
    <row r="101" spans="1:9" s="165" customFormat="1" ht="16.5" customHeight="1">
      <c r="A101" s="166"/>
      <c r="B101" s="168"/>
      <c r="C101" s="1614">
        <v>2021</v>
      </c>
      <c r="D101" s="1613">
        <f>Stat_agregat!B108</f>
        <v>5338009.34</v>
      </c>
      <c r="E101" s="1664">
        <f>Stat_agregat!D108</f>
        <v>653</v>
      </c>
      <c r="F101" s="1665">
        <f>+INPUT_STAT!E111</f>
        <v>5338009.34</v>
      </c>
      <c r="G101" s="1664">
        <f>INPUT_STAT!F111</f>
        <v>653</v>
      </c>
      <c r="H101" s="1303" t="str">
        <f t="shared" si="7"/>
        <v>OK</v>
      </c>
      <c r="I101" s="1303" t="str">
        <f t="shared" si="7"/>
        <v>OK</v>
      </c>
    </row>
    <row r="102" spans="1:9" s="165" customFormat="1" ht="16.5" customHeight="1">
      <c r="A102" s="166"/>
      <c r="B102" s="168"/>
      <c r="C102" s="1614">
        <v>2022</v>
      </c>
      <c r="D102" s="1613">
        <f>Stat_agregat!B109</f>
        <v>182242152.88999999</v>
      </c>
      <c r="E102" s="1664">
        <f>Stat_agregat!D109</f>
        <v>20032</v>
      </c>
      <c r="F102" s="1665">
        <f>+INPUT_STAT!E112</f>
        <v>182242152.88999999</v>
      </c>
      <c r="G102" s="1664">
        <f>INPUT_STAT!F112</f>
        <v>20032</v>
      </c>
      <c r="H102" s="1303" t="str">
        <f t="shared" si="7"/>
        <v>OK</v>
      </c>
      <c r="I102" s="1303" t="str">
        <f t="shared" si="7"/>
        <v>OK</v>
      </c>
    </row>
    <row r="103" spans="1:9" s="165" customFormat="1" ht="16.5" customHeight="1">
      <c r="A103" s="166"/>
      <c r="B103" s="168"/>
      <c r="C103" s="1614">
        <v>2023</v>
      </c>
      <c r="D103" s="1613">
        <f>Stat_agregat!B110</f>
        <v>411656164.58999997</v>
      </c>
      <c r="E103" s="1664">
        <f>Stat_agregat!D110</f>
        <v>44816</v>
      </c>
      <c r="F103" s="1665">
        <f>+INPUT_STAT!E113</f>
        <v>411656164.58999997</v>
      </c>
      <c r="G103" s="1664">
        <f>INPUT_STAT!F113</f>
        <v>44816</v>
      </c>
      <c r="H103" s="1303" t="str">
        <f t="shared" si="7"/>
        <v>OK</v>
      </c>
      <c r="I103" s="1303" t="str">
        <f t="shared" si="7"/>
        <v>OK</v>
      </c>
    </row>
    <row r="104" spans="1:9" s="165" customFormat="1" ht="16.5" customHeight="1">
      <c r="A104" s="166"/>
      <c r="B104" s="168"/>
      <c r="C104" s="1614">
        <v>2024</v>
      </c>
      <c r="D104" s="1613">
        <f>Stat_agregat!B111</f>
        <v>340763657.30000001</v>
      </c>
      <c r="E104" s="1664">
        <f>Stat_agregat!D111</f>
        <v>43108</v>
      </c>
      <c r="F104" s="1665">
        <f>+INPUT_STAT!E114</f>
        <v>340763657.30000001</v>
      </c>
      <c r="G104" s="1664">
        <f>INPUT_STAT!F114</f>
        <v>43108</v>
      </c>
      <c r="H104" s="1303" t="str">
        <f t="shared" si="7"/>
        <v>OK</v>
      </c>
      <c r="I104" s="1303" t="str">
        <f t="shared" si="7"/>
        <v>OK</v>
      </c>
    </row>
    <row r="105" spans="1:9" s="165" customFormat="1" ht="16.5" customHeight="1">
      <c r="A105" s="166"/>
      <c r="B105" s="168"/>
      <c r="C105" s="1614">
        <v>2025</v>
      </c>
      <c r="D105" s="1613">
        <v>0</v>
      </c>
      <c r="E105" s="1664">
        <v>0</v>
      </c>
      <c r="F105" s="1665">
        <f>INPUT_STAT!E116</f>
        <v>0</v>
      </c>
      <c r="G105" s="1664">
        <f>INPUT_STAT!F116</f>
        <v>0</v>
      </c>
      <c r="H105" s="1303" t="str">
        <f t="shared" si="7"/>
        <v>OK</v>
      </c>
      <c r="I105" s="1303" t="str">
        <f t="shared" si="7"/>
        <v>OK</v>
      </c>
    </row>
    <row r="106" spans="1:9" s="165" customFormat="1" ht="16.5" customHeight="1">
      <c r="A106" s="166"/>
      <c r="B106" s="168"/>
      <c r="C106" s="1614">
        <v>2026</v>
      </c>
      <c r="D106" s="1613">
        <v>0</v>
      </c>
      <c r="E106" s="1664">
        <v>0</v>
      </c>
      <c r="F106" s="1665">
        <f>INPUT_STAT!E117</f>
        <v>0</v>
      </c>
      <c r="G106" s="1664">
        <f>INPUT_STAT!F117</f>
        <v>0</v>
      </c>
      <c r="H106" s="1303" t="str">
        <f t="shared" si="7"/>
        <v>OK</v>
      </c>
      <c r="I106" s="1303" t="str">
        <f t="shared" si="7"/>
        <v>OK</v>
      </c>
    </row>
    <row r="107" spans="1:9" s="165" customFormat="1" ht="16.5" customHeight="1">
      <c r="A107" s="166"/>
      <c r="B107" s="168"/>
      <c r="C107" s="1614">
        <v>2027</v>
      </c>
      <c r="D107" s="1613">
        <v>0</v>
      </c>
      <c r="E107" s="1664">
        <v>0</v>
      </c>
      <c r="F107" s="1665">
        <f>INPUT_STAT!E118</f>
        <v>0</v>
      </c>
      <c r="G107" s="1664">
        <f>INPUT_STAT!F118</f>
        <v>0</v>
      </c>
      <c r="H107" s="1303" t="str">
        <f t="shared" si="7"/>
        <v>OK</v>
      </c>
      <c r="I107" s="1303" t="str">
        <f t="shared" si="7"/>
        <v>OK</v>
      </c>
    </row>
    <row r="108" spans="1:9" s="165" customFormat="1" ht="16.5" customHeight="1">
      <c r="A108" s="166"/>
      <c r="B108" s="168"/>
      <c r="C108" s="1614">
        <v>2028</v>
      </c>
      <c r="D108" s="1613">
        <v>0</v>
      </c>
      <c r="E108" s="1664">
        <v>0</v>
      </c>
      <c r="F108" s="1665">
        <f>INPUT_STAT!E119</f>
        <v>0</v>
      </c>
      <c r="G108" s="1664">
        <f>INPUT_STAT!F119</f>
        <v>0</v>
      </c>
      <c r="H108" s="1303" t="str">
        <f t="shared" si="7"/>
        <v>OK</v>
      </c>
      <c r="I108" s="1303" t="str">
        <f t="shared" si="7"/>
        <v>OK</v>
      </c>
    </row>
    <row r="109" spans="1:9" s="165" customFormat="1" ht="16.5" customHeight="1">
      <c r="A109" s="166"/>
      <c r="B109" s="168"/>
      <c r="C109" s="1614">
        <v>2029</v>
      </c>
      <c r="D109" s="1613">
        <v>0</v>
      </c>
      <c r="E109" s="1664">
        <v>0</v>
      </c>
      <c r="F109" s="1665">
        <f>INPUT_STAT!E120</f>
        <v>0</v>
      </c>
      <c r="G109" s="1664">
        <f>INPUT_STAT!F120</f>
        <v>0</v>
      </c>
      <c r="H109" s="1303" t="str">
        <f t="shared" si="7"/>
        <v>OK</v>
      </c>
      <c r="I109" s="1303" t="str">
        <f t="shared" si="7"/>
        <v>OK</v>
      </c>
    </row>
    <row r="110" spans="1:9" s="165" customFormat="1">
      <c r="A110" s="166"/>
      <c r="B110" s="168"/>
      <c r="C110" s="1614">
        <v>2030</v>
      </c>
      <c r="D110" s="1613">
        <v>0</v>
      </c>
      <c r="E110" s="1664">
        <v>0</v>
      </c>
      <c r="F110" s="1665">
        <f>INPUT_STAT!E121</f>
        <v>0</v>
      </c>
      <c r="G110" s="1664">
        <f>INPUT_STAT!F121</f>
        <v>0</v>
      </c>
      <c r="H110" s="1303" t="str">
        <f t="shared" si="7"/>
        <v>OK</v>
      </c>
      <c r="I110" s="1303" t="str">
        <f t="shared" si="7"/>
        <v>OK</v>
      </c>
    </row>
    <row r="111" spans="1:9" s="165" customFormat="1" ht="24.75" customHeight="1">
      <c r="A111" s="166"/>
      <c r="B111" s="168"/>
      <c r="C111" s="1614">
        <v>2031</v>
      </c>
      <c r="D111" s="1613">
        <v>0</v>
      </c>
      <c r="E111" s="1664">
        <v>0</v>
      </c>
      <c r="F111" s="1665">
        <v>0</v>
      </c>
      <c r="G111" s="1664">
        <v>0</v>
      </c>
      <c r="H111" s="1303" t="str">
        <f t="shared" si="7"/>
        <v>OK</v>
      </c>
      <c r="I111" s="1303" t="str">
        <f t="shared" si="7"/>
        <v>OK</v>
      </c>
    </row>
    <row r="112" spans="1:9" s="165" customFormat="1" ht="16.5" customHeight="1">
      <c r="A112" s="166"/>
      <c r="B112" s="168"/>
      <c r="C112" s="1614">
        <v>2032</v>
      </c>
      <c r="D112" s="1613">
        <v>0</v>
      </c>
      <c r="E112" s="1664">
        <v>0</v>
      </c>
      <c r="F112" s="1665">
        <v>0</v>
      </c>
      <c r="G112" s="1664">
        <v>0</v>
      </c>
      <c r="H112" s="1303" t="str">
        <f t="shared" si="7"/>
        <v>OK</v>
      </c>
      <c r="I112" s="1303" t="str">
        <f t="shared" si="7"/>
        <v>OK</v>
      </c>
    </row>
    <row r="113" spans="1:13" s="165" customFormat="1" ht="16.5" customHeight="1">
      <c r="A113" s="166"/>
      <c r="B113" s="168"/>
      <c r="C113" s="168"/>
      <c r="D113" s="168"/>
      <c r="E113" s="168"/>
      <c r="F113" s="168"/>
      <c r="G113" s="168"/>
      <c r="H113" s="168"/>
      <c r="I113" s="168"/>
      <c r="J113" s="168"/>
      <c r="K113" s="168"/>
    </row>
    <row r="114" spans="1:13" s="165" customFormat="1" ht="16.5" customHeight="1">
      <c r="A114" s="166"/>
      <c r="B114" s="168"/>
      <c r="C114" s="1374" t="s">
        <v>721</v>
      </c>
      <c r="D114" s="1375"/>
      <c r="E114" s="1376"/>
      <c r="F114" s="1377"/>
      <c r="G114" s="1376"/>
      <c r="H114" s="1303" t="str">
        <f>IF(AND(H112="OK",H116="OK",H117="OK",H118="OK",H119="OK",H120="OK",H121="OK",H122="OK",H123="OK",H124="OK",H125="OK",H143="OK",H144="OK",H145="OK",H146="OK",H147="OK",H148="OK",H149="OK",H150="OK",H151="OK",H152="OK"),"OK","KO")</f>
        <v>OK</v>
      </c>
      <c r="I114" s="1303" t="str">
        <f>IF(AND(I112="OK",I116="OK",I117="OK",I118="OK",I119="OK",I120="OK",I121="OK",I122="OK",I123="OK",I124="OK",I125="OK",I143="OK",I144="OK",I145="OK",I146="OK",I147="OK",I148="OK",I149="OK",I150="OK",I151="OK"),"OK","KO")</f>
        <v>OK</v>
      </c>
    </row>
    <row r="115" spans="1:13" s="165" customFormat="1" ht="16.5" customHeight="1">
      <c r="A115" s="166"/>
      <c r="B115" s="168"/>
      <c r="C115" s="1614" t="s">
        <v>764</v>
      </c>
      <c r="D115" s="1613" t="s">
        <v>402</v>
      </c>
      <c r="E115" s="1664" t="s">
        <v>667</v>
      </c>
      <c r="F115" s="1665" t="s">
        <v>402</v>
      </c>
      <c r="G115" s="1664" t="s">
        <v>667</v>
      </c>
      <c r="H115" s="1373" t="s">
        <v>402</v>
      </c>
      <c r="I115" s="1373" t="s">
        <v>667</v>
      </c>
    </row>
    <row r="116" spans="1:13" s="165" customFormat="1" ht="16.5" customHeight="1">
      <c r="A116" s="166"/>
      <c r="B116" s="168"/>
      <c r="C116" s="1614" t="s">
        <v>723</v>
      </c>
      <c r="D116" s="1668">
        <f>Stat_agregat!B118</f>
        <v>285006705.02999997</v>
      </c>
      <c r="E116" s="1664">
        <f>Stat_agregat!D118</f>
        <v>37416</v>
      </c>
      <c r="F116" s="1668">
        <f>INPUT_STAT!F128</f>
        <v>285006705.02999997</v>
      </c>
      <c r="G116" s="1664">
        <f>INPUT_STAT!G128</f>
        <v>37416</v>
      </c>
      <c r="H116" s="1303" t="str">
        <f t="shared" ref="H116:I124" si="8">IF(D116=F116,"OK","BREACH")</f>
        <v>OK</v>
      </c>
      <c r="I116" s="1303" t="str">
        <f t="shared" si="8"/>
        <v>OK</v>
      </c>
    </row>
    <row r="117" spans="1:13" s="165" customFormat="1" ht="16.5" customHeight="1">
      <c r="A117" s="166"/>
      <c r="B117" s="168"/>
      <c r="C117" s="1614" t="s">
        <v>724</v>
      </c>
      <c r="D117" s="1668">
        <f>Stat_agregat!B119</f>
        <v>220186044.87</v>
      </c>
      <c r="E117" s="1664">
        <f>Stat_agregat!D119</f>
        <v>21336</v>
      </c>
      <c r="F117" s="1668">
        <f>INPUT_STAT!F129</f>
        <v>220186044.87</v>
      </c>
      <c r="G117" s="1664">
        <f>INPUT_STAT!G129</f>
        <v>21336</v>
      </c>
      <c r="H117" s="1303" t="str">
        <f t="shared" si="8"/>
        <v>OK</v>
      </c>
      <c r="I117" s="1303" t="str">
        <f t="shared" si="8"/>
        <v>OK</v>
      </c>
    </row>
    <row r="118" spans="1:13" s="165" customFormat="1" ht="16.5" customHeight="1">
      <c r="A118" s="166"/>
      <c r="B118" s="168"/>
      <c r="C118" s="1614" t="s">
        <v>725</v>
      </c>
      <c r="D118" s="1668">
        <f>Stat_agregat!B120</f>
        <v>284135072.81</v>
      </c>
      <c r="E118" s="1664">
        <f>Stat_agregat!D120</f>
        <v>27440</v>
      </c>
      <c r="F118" s="1668">
        <f>INPUT_STAT!F130</f>
        <v>284135072.81</v>
      </c>
      <c r="G118" s="1664">
        <f>INPUT_STAT!G130</f>
        <v>27440</v>
      </c>
      <c r="H118" s="1303" t="str">
        <f t="shared" si="8"/>
        <v>OK</v>
      </c>
      <c r="I118" s="1303" t="str">
        <f t="shared" si="8"/>
        <v>OK</v>
      </c>
    </row>
    <row r="119" spans="1:13" s="165" customFormat="1" ht="16.5" customHeight="1">
      <c r="A119" s="166"/>
      <c r="B119" s="168"/>
      <c r="C119" s="1614" t="s">
        <v>726</v>
      </c>
      <c r="D119" s="1668">
        <f>Stat_agregat!B121</f>
        <v>137631549.25</v>
      </c>
      <c r="E119" s="1664">
        <f>Stat_agregat!D121</f>
        <v>16363</v>
      </c>
      <c r="F119" s="1668">
        <f>INPUT_STAT!F131</f>
        <v>137631549.25</v>
      </c>
      <c r="G119" s="1664">
        <f>INPUT_STAT!G131</f>
        <v>16363</v>
      </c>
      <c r="H119" s="1303" t="str">
        <f t="shared" si="8"/>
        <v>OK</v>
      </c>
      <c r="I119" s="1303" t="str">
        <f t="shared" si="8"/>
        <v>OK</v>
      </c>
    </row>
    <row r="120" spans="1:13" s="165" customFormat="1" ht="16.5" customHeight="1">
      <c r="A120" s="166"/>
      <c r="B120" s="168"/>
      <c r="C120" s="1614" t="s">
        <v>727</v>
      </c>
      <c r="D120" s="1668">
        <f>Stat_agregat!B122</f>
        <v>2459014.85</v>
      </c>
      <c r="E120" s="1664">
        <f>Stat_agregat!D122</f>
        <v>1048</v>
      </c>
      <c r="F120" s="1668">
        <f>INPUT_STAT!F132</f>
        <v>2459014.85</v>
      </c>
      <c r="G120" s="1664">
        <f>INPUT_STAT!G132</f>
        <v>1048</v>
      </c>
      <c r="H120" s="1303" t="str">
        <f t="shared" si="8"/>
        <v>OK</v>
      </c>
      <c r="I120" s="1303" t="str">
        <f t="shared" si="8"/>
        <v>OK</v>
      </c>
    </row>
    <row r="121" spans="1:13" s="165" customFormat="1" ht="16.5" customHeight="1">
      <c r="A121" s="166"/>
      <c r="B121" s="168"/>
      <c r="C121" s="1614" t="s">
        <v>728</v>
      </c>
      <c r="D121" s="1668">
        <f>Stat_agregat!B123</f>
        <v>9708734.9100000001</v>
      </c>
      <c r="E121" s="1664">
        <f>Stat_agregat!D123</f>
        <v>4482</v>
      </c>
      <c r="F121" s="1668">
        <f>INPUT_STAT!F133</f>
        <v>9708734.9100000001</v>
      </c>
      <c r="G121" s="1664">
        <f>INPUT_STAT!G133</f>
        <v>4482</v>
      </c>
      <c r="H121" s="1303" t="str">
        <f t="shared" si="8"/>
        <v>OK</v>
      </c>
      <c r="I121" s="1303" t="str">
        <f t="shared" si="8"/>
        <v>OK</v>
      </c>
    </row>
    <row r="122" spans="1:13" s="165" customFormat="1" ht="16.5" customHeight="1">
      <c r="A122" s="166"/>
      <c r="B122" s="168"/>
      <c r="C122" s="1614" t="s">
        <v>729</v>
      </c>
      <c r="D122" s="1668">
        <f>Stat_agregat!B124</f>
        <v>5174.08</v>
      </c>
      <c r="E122" s="1664">
        <f>Stat_agregat!D124</f>
        <v>5</v>
      </c>
      <c r="F122" s="1668">
        <f>INPUT_STAT!F134</f>
        <v>5174.08</v>
      </c>
      <c r="G122" s="1664">
        <f>INPUT_STAT!G134</f>
        <v>5</v>
      </c>
      <c r="H122" s="1303" t="str">
        <f t="shared" si="8"/>
        <v>OK</v>
      </c>
      <c r="I122" s="1303" t="str">
        <f t="shared" si="8"/>
        <v>OK</v>
      </c>
    </row>
    <row r="123" spans="1:13" s="165" customFormat="1" ht="16.5" customHeight="1">
      <c r="A123" s="166"/>
      <c r="B123" s="168"/>
      <c r="C123" s="1614" t="s">
        <v>730</v>
      </c>
      <c r="D123" s="1668">
        <f>Stat_agregat!B125</f>
        <v>140104.32000000001</v>
      </c>
      <c r="E123" s="1664">
        <f>Stat_agregat!D125</f>
        <v>96</v>
      </c>
      <c r="F123" s="1668">
        <f>INPUT_STAT!F135</f>
        <v>140104.32000000001</v>
      </c>
      <c r="G123" s="1664">
        <f>INPUT_STAT!G135</f>
        <v>96</v>
      </c>
      <c r="H123" s="1303" t="str">
        <f t="shared" si="8"/>
        <v>OK</v>
      </c>
      <c r="I123" s="1303" t="str">
        <f t="shared" si="8"/>
        <v>OK</v>
      </c>
    </row>
    <row r="124" spans="1:13" s="165" customFormat="1" ht="16.5" customHeight="1">
      <c r="A124" s="166"/>
      <c r="B124" s="168"/>
      <c r="C124" s="1614" t="s">
        <v>731</v>
      </c>
      <c r="D124" s="1668">
        <f>Stat_agregat!B126</f>
        <v>619225.94999999995</v>
      </c>
      <c r="E124" s="1664">
        <f>Stat_agregat!D126</f>
        <v>326</v>
      </c>
      <c r="F124" s="1668">
        <f>INPUT_STAT!F136</f>
        <v>619225.94999999995</v>
      </c>
      <c r="G124" s="1664">
        <f>INPUT_STAT!G136</f>
        <v>326</v>
      </c>
      <c r="H124" s="1303" t="str">
        <f t="shared" si="8"/>
        <v>OK</v>
      </c>
      <c r="I124" s="1303" t="str">
        <f t="shared" si="8"/>
        <v>OK</v>
      </c>
    </row>
    <row r="125" spans="1:13" s="165" customFormat="1" ht="16.5" customHeight="1">
      <c r="A125" s="166"/>
      <c r="B125" s="168"/>
      <c r="C125" s="1614" t="s">
        <v>732</v>
      </c>
      <c r="D125" s="1668">
        <f>Stat_agregat!B127</f>
        <v>108358.05</v>
      </c>
      <c r="E125" s="1664">
        <f>Stat_agregat!D127</f>
        <v>97</v>
      </c>
      <c r="F125" s="1668">
        <f>INPUT_STAT!F137</f>
        <v>108358.05</v>
      </c>
      <c r="G125" s="1664">
        <f>INPUT_STAT!G137</f>
        <v>97</v>
      </c>
      <c r="H125" s="1303" t="str">
        <f>IF(D125=F125,"OK","BREACH")</f>
        <v>OK</v>
      </c>
      <c r="I125" s="1303" t="str">
        <f>IF(E125=G125,"OK","BREACH")</f>
        <v>OK</v>
      </c>
    </row>
    <row r="126" spans="1:13" s="165" customFormat="1" ht="16.5" customHeight="1">
      <c r="A126" s="166"/>
      <c r="B126" s="168"/>
      <c r="C126" s="1666"/>
      <c r="D126" s="1666"/>
      <c r="E126" s="1666"/>
      <c r="F126" s="1666"/>
      <c r="G126" s="1666"/>
      <c r="H126" s="168"/>
      <c r="I126" s="168"/>
      <c r="J126" s="168"/>
      <c r="K126" s="168"/>
      <c r="L126" s="168"/>
      <c r="M126" s="168"/>
    </row>
    <row r="127" spans="1:13" s="165" customFormat="1" ht="16.5" customHeight="1">
      <c r="A127" s="166"/>
      <c r="B127" s="168"/>
      <c r="C127" s="1374" t="s">
        <v>1408</v>
      </c>
      <c r="D127" s="1375"/>
      <c r="E127" s="1376"/>
      <c r="F127" s="1377"/>
      <c r="G127" s="1376"/>
      <c r="H127" s="1303" t="str">
        <f>IF(AND(H125="OK",H129="OK",H130="OK",H131="OK",H132="OK",H133="OK",H134="OK",H135="OK",H136="OK",H137="OK",H138="OK"),"OK","KO")</f>
        <v>OK</v>
      </c>
      <c r="I127" s="1303" t="str">
        <f>IF(AND(I125="OK",I129="OK",I130="OK",I131="OK",I132="OK",I133="OK",I134="OK",I135="OK",I136="OK",I137="OK",I138="OK"),"OK","KO")</f>
        <v>OK</v>
      </c>
    </row>
    <row r="128" spans="1:13" s="165" customFormat="1" ht="16.5" customHeight="1">
      <c r="A128" s="166"/>
      <c r="B128" s="168"/>
      <c r="C128" s="1614" t="s">
        <v>764</v>
      </c>
      <c r="D128" s="1613" t="s">
        <v>402</v>
      </c>
      <c r="E128" s="1664" t="s">
        <v>667</v>
      </c>
      <c r="F128" s="1665" t="s">
        <v>402</v>
      </c>
      <c r="G128" s="1664" t="s">
        <v>667</v>
      </c>
      <c r="H128" s="1373" t="s">
        <v>402</v>
      </c>
      <c r="I128" s="1373" t="s">
        <v>667</v>
      </c>
    </row>
    <row r="129" spans="1:11" s="165" customFormat="1" ht="16.5" customHeight="1">
      <c r="A129" s="166"/>
      <c r="B129" s="168"/>
      <c r="C129" s="1614" t="s">
        <v>723</v>
      </c>
      <c r="D129" s="1668">
        <f>Stat_agregat!B134</f>
        <v>256362482.91</v>
      </c>
      <c r="E129" s="1668">
        <f>Stat_agregat!D134</f>
        <v>21366</v>
      </c>
      <c r="F129" s="1668">
        <f>INPUT_STAT!F142</f>
        <v>256362482.91</v>
      </c>
      <c r="G129" s="1668">
        <f>INPUT_STAT!G142</f>
        <v>21366</v>
      </c>
      <c r="H129" s="1303" t="str">
        <f t="shared" ref="H129:I137" si="9">IF(D129=F129,"OK","BREACH")</f>
        <v>OK</v>
      </c>
      <c r="I129" s="1303" t="str">
        <f t="shared" si="9"/>
        <v>OK</v>
      </c>
    </row>
    <row r="130" spans="1:11" s="165" customFormat="1" ht="16.5" customHeight="1">
      <c r="A130" s="166"/>
      <c r="B130" s="168"/>
      <c r="C130" s="1614" t="s">
        <v>724</v>
      </c>
      <c r="D130" s="1668">
        <f>Stat_agregat!B135</f>
        <v>231602504.22</v>
      </c>
      <c r="E130" s="1668">
        <f>Stat_agregat!D135</f>
        <v>24496</v>
      </c>
      <c r="F130" s="1668">
        <f>INPUT_STAT!F143</f>
        <v>231602504.22</v>
      </c>
      <c r="G130" s="1668">
        <f>INPUT_STAT!G143</f>
        <v>24496</v>
      </c>
      <c r="H130" s="1303" t="str">
        <f t="shared" si="9"/>
        <v>OK</v>
      </c>
      <c r="I130" s="1303" t="str">
        <f t="shared" si="9"/>
        <v>OK</v>
      </c>
    </row>
    <row r="131" spans="1:11" s="165" customFormat="1" ht="16.5" customHeight="1">
      <c r="A131" s="166"/>
      <c r="B131" s="168"/>
      <c r="C131" s="1614" t="s">
        <v>725</v>
      </c>
      <c r="D131" s="1668">
        <f>Stat_agregat!B136</f>
        <v>289734765.88</v>
      </c>
      <c r="E131" s="1668">
        <f>Stat_agregat!D136</f>
        <v>30003</v>
      </c>
      <c r="F131" s="1668">
        <f>INPUT_STAT!F144</f>
        <v>289734765.88</v>
      </c>
      <c r="G131" s="1668">
        <f>INPUT_STAT!G144</f>
        <v>30003</v>
      </c>
      <c r="H131" s="1303" t="str">
        <f t="shared" si="9"/>
        <v>OK</v>
      </c>
      <c r="I131" s="1303" t="str">
        <f t="shared" si="9"/>
        <v>OK</v>
      </c>
    </row>
    <row r="132" spans="1:11" s="165" customFormat="1" ht="16.5" customHeight="1">
      <c r="A132" s="166"/>
      <c r="B132" s="168"/>
      <c r="C132" s="1614" t="s">
        <v>726</v>
      </c>
      <c r="D132" s="1668">
        <f>Stat_agregat!B137</f>
        <v>140718586.34</v>
      </c>
      <c r="E132" s="1668">
        <f>Stat_agregat!D137</f>
        <v>18095</v>
      </c>
      <c r="F132" s="1668">
        <f>INPUT_STAT!F145</f>
        <v>140718586.34</v>
      </c>
      <c r="G132" s="1668">
        <f>INPUT_STAT!G145</f>
        <v>18095</v>
      </c>
      <c r="H132" s="1303" t="str">
        <f t="shared" si="9"/>
        <v>OK</v>
      </c>
      <c r="I132" s="1303" t="str">
        <f t="shared" si="9"/>
        <v>OK</v>
      </c>
    </row>
    <row r="133" spans="1:11" s="165" customFormat="1" ht="16.5" customHeight="1">
      <c r="A133" s="166"/>
      <c r="B133" s="168"/>
      <c r="C133" s="1614" t="s">
        <v>727</v>
      </c>
      <c r="D133" s="1668">
        <f>Stat_agregat!B138</f>
        <v>4810276.08</v>
      </c>
      <c r="E133" s="1668">
        <f>Stat_agregat!D138</f>
        <v>2479</v>
      </c>
      <c r="F133" s="1668">
        <f>INPUT_STAT!F146</f>
        <v>4810276.08</v>
      </c>
      <c r="G133" s="1668">
        <f>INPUT_STAT!G146</f>
        <v>2479</v>
      </c>
      <c r="H133" s="1303" t="str">
        <f t="shared" si="9"/>
        <v>OK</v>
      </c>
      <c r="I133" s="1303" t="str">
        <f t="shared" si="9"/>
        <v>OK</v>
      </c>
    </row>
    <row r="134" spans="1:11" s="165" customFormat="1" ht="16.5" customHeight="1">
      <c r="A134" s="166"/>
      <c r="B134" s="168"/>
      <c r="C134" s="1614" t="s">
        <v>728</v>
      </c>
      <c r="D134" s="1668">
        <f>Stat_agregat!B139</f>
        <v>11741728.23</v>
      </c>
      <c r="E134" s="1668">
        <f>Stat_agregat!D139</f>
        <v>6019</v>
      </c>
      <c r="F134" s="1668">
        <f>INPUT_STAT!F147</f>
        <v>11741728.23</v>
      </c>
      <c r="G134" s="1668">
        <f>INPUT_STAT!G147</f>
        <v>6019</v>
      </c>
      <c r="H134" s="1303" t="str">
        <f t="shared" si="9"/>
        <v>OK</v>
      </c>
      <c r="I134" s="1303" t="str">
        <f t="shared" si="9"/>
        <v>OK</v>
      </c>
    </row>
    <row r="135" spans="1:11" s="165" customFormat="1" ht="16.5" customHeight="1">
      <c r="A135" s="166"/>
      <c r="B135" s="168"/>
      <c r="C135" s="1614" t="s">
        <v>729</v>
      </c>
      <c r="D135" s="1668">
        <f>Stat_agregat!B140</f>
        <v>1115179.6200000001</v>
      </c>
      <c r="E135" s="1668">
        <f>Stat_agregat!D140</f>
        <v>1043</v>
      </c>
      <c r="F135" s="1668">
        <f>INPUT_STAT!F148</f>
        <v>1115179.6200000001</v>
      </c>
      <c r="G135" s="1668">
        <f>INPUT_STAT!G148</f>
        <v>1043</v>
      </c>
      <c r="H135" s="1303" t="str">
        <f t="shared" si="9"/>
        <v>OK</v>
      </c>
      <c r="I135" s="1303" t="str">
        <f t="shared" si="9"/>
        <v>OK</v>
      </c>
    </row>
    <row r="136" spans="1:11" s="165" customFormat="1" ht="16.5" customHeight="1">
      <c r="A136" s="166"/>
      <c r="B136" s="168"/>
      <c r="C136" s="1614" t="s">
        <v>730</v>
      </c>
      <c r="D136" s="1668">
        <f>Stat_agregat!B141</f>
        <v>980603.07</v>
      </c>
      <c r="E136" s="1668">
        <f>Stat_agregat!D141</f>
        <v>913</v>
      </c>
      <c r="F136" s="1668">
        <f>INPUT_STAT!F149</f>
        <v>980603.07</v>
      </c>
      <c r="G136" s="1668">
        <f>INPUT_STAT!G149</f>
        <v>913</v>
      </c>
      <c r="H136" s="1303" t="str">
        <f t="shared" si="9"/>
        <v>OK</v>
      </c>
      <c r="I136" s="1303" t="str">
        <f t="shared" si="9"/>
        <v>OK</v>
      </c>
    </row>
    <row r="137" spans="1:11" s="165" customFormat="1" ht="16.5" customHeight="1">
      <c r="A137" s="166"/>
      <c r="B137" s="168"/>
      <c r="C137" s="1614" t="s">
        <v>731</v>
      </c>
      <c r="D137" s="1668">
        <f>Stat_agregat!B142</f>
        <v>1093432.69</v>
      </c>
      <c r="E137" s="1668">
        <f>Stat_agregat!D142</f>
        <v>877</v>
      </c>
      <c r="F137" s="1668">
        <f>INPUT_STAT!F150</f>
        <v>1093432.69</v>
      </c>
      <c r="G137" s="1668">
        <f>INPUT_STAT!G150</f>
        <v>877</v>
      </c>
      <c r="H137" s="1303" t="str">
        <f t="shared" si="9"/>
        <v>OK</v>
      </c>
      <c r="I137" s="1303" t="str">
        <f t="shared" si="9"/>
        <v>OK</v>
      </c>
    </row>
    <row r="138" spans="1:11" s="165" customFormat="1" ht="16.5" customHeight="1">
      <c r="A138" s="166"/>
      <c r="B138" s="168"/>
      <c r="C138" s="1614" t="s">
        <v>732</v>
      </c>
      <c r="D138" s="1668">
        <f>Stat_agregat!B143</f>
        <v>1840425.08</v>
      </c>
      <c r="E138" s="1668">
        <f>Stat_agregat!D143</f>
        <v>3318</v>
      </c>
      <c r="F138" s="1668">
        <f>INPUT_STAT!F151</f>
        <v>1840425.08</v>
      </c>
      <c r="G138" s="1668">
        <f>INPUT_STAT!G151</f>
        <v>3318</v>
      </c>
      <c r="H138" s="1303" t="str">
        <f>IF(D138=F138,"OK","BREACH")</f>
        <v>OK</v>
      </c>
      <c r="I138" s="1303" t="str">
        <f>IF(E138=G138,"OK","BREACH")</f>
        <v>OK</v>
      </c>
    </row>
    <row r="139" spans="1:11" s="165" customFormat="1" ht="16.5" customHeight="1">
      <c r="A139" s="166"/>
      <c r="B139" s="166"/>
      <c r="C139" s="166"/>
      <c r="D139" s="166"/>
      <c r="E139" s="166"/>
      <c r="F139" s="166"/>
      <c r="G139" s="166"/>
      <c r="H139" s="166"/>
      <c r="I139" s="166"/>
      <c r="J139" s="166"/>
      <c r="K139" s="166"/>
    </row>
    <row r="140" spans="1:11" s="165" customFormat="1" ht="16.5" customHeight="1">
      <c r="A140" s="166"/>
      <c r="B140" s="168"/>
      <c r="C140" s="1374" t="s">
        <v>1409</v>
      </c>
      <c r="D140" s="1375"/>
      <c r="E140" s="1376"/>
      <c r="F140" s="1377"/>
      <c r="G140" s="1376"/>
      <c r="H140" s="1378"/>
      <c r="I140" s="1379"/>
    </row>
    <row r="141" spans="1:11" s="165" customFormat="1" ht="16.5" customHeight="1">
      <c r="A141" s="166"/>
      <c r="B141" s="168"/>
      <c r="C141" s="1669" t="s">
        <v>1412</v>
      </c>
    </row>
    <row r="142" spans="1:11" s="165" customFormat="1" ht="16.5" customHeight="1">
      <c r="A142" s="166"/>
      <c r="B142" s="168"/>
      <c r="C142" s="1614" t="s">
        <v>733</v>
      </c>
      <c r="D142" s="1613" t="s">
        <v>402</v>
      </c>
      <c r="E142" s="1664" t="s">
        <v>667</v>
      </c>
      <c r="F142" s="1665" t="s">
        <v>402</v>
      </c>
      <c r="G142" s="1664" t="s">
        <v>667</v>
      </c>
      <c r="H142" s="1373" t="s">
        <v>402</v>
      </c>
      <c r="I142" s="1373" t="s">
        <v>667</v>
      </c>
    </row>
    <row r="143" spans="1:11" s="165" customFormat="1" ht="16.5" customHeight="1">
      <c r="A143" s="166"/>
      <c r="B143" s="168"/>
      <c r="C143" s="1614" t="s">
        <v>734</v>
      </c>
      <c r="D143" s="1613">
        <f>Stat_agregat!B151</f>
        <v>939999984.12</v>
      </c>
      <c r="E143" s="1664">
        <f>Stat_agregat!D151</f>
        <v>108609</v>
      </c>
      <c r="F143" s="1665">
        <f>INPUT_STAT!F157</f>
        <v>939999984.12</v>
      </c>
      <c r="G143" s="1664">
        <f>INPUT_STAT!G157</f>
        <v>108609</v>
      </c>
      <c r="H143" s="1303" t="str">
        <f>IF(D143=F143,"OK","BREACH")</f>
        <v>OK</v>
      </c>
      <c r="I143" s="1303" t="str">
        <f>IF(E143=G143,"OK","BREACH")</f>
        <v>OK</v>
      </c>
    </row>
    <row r="144" spans="1:11" s="165" customFormat="1" ht="16.5" customHeight="1">
      <c r="A144" s="166"/>
      <c r="B144" s="168"/>
      <c r="C144" s="1614" t="s">
        <v>735</v>
      </c>
      <c r="D144" s="1613">
        <f>Stat_agregat!B152</f>
        <v>0</v>
      </c>
      <c r="E144" s="1664">
        <f>Stat_agregat!D152</f>
        <v>0</v>
      </c>
      <c r="F144" s="1665">
        <f>INPUT_STAT!F158</f>
        <v>0</v>
      </c>
      <c r="G144" s="1664">
        <f>INPUT_STAT!G158</f>
        <v>0</v>
      </c>
      <c r="H144" s="1303" t="str">
        <f t="shared" ref="H144:I152" si="10">IF(D144=F144,"OK","BREACH")</f>
        <v>OK</v>
      </c>
      <c r="I144" s="1303" t="str">
        <f t="shared" si="10"/>
        <v>OK</v>
      </c>
    </row>
    <row r="145" spans="1:12" s="165" customFormat="1" ht="16.5" customHeight="1">
      <c r="A145" s="166"/>
      <c r="B145" s="168"/>
      <c r="C145" s="1614" t="s">
        <v>736</v>
      </c>
      <c r="D145" s="1613">
        <f>Stat_agregat!B153</f>
        <v>0</v>
      </c>
      <c r="E145" s="1664">
        <f>Stat_agregat!D153</f>
        <v>0</v>
      </c>
      <c r="F145" s="1665">
        <f>INPUT_STAT!F159</f>
        <v>0</v>
      </c>
      <c r="G145" s="1664">
        <f>INPUT_STAT!G159</f>
        <v>0</v>
      </c>
      <c r="H145" s="1303" t="str">
        <f t="shared" si="10"/>
        <v>OK</v>
      </c>
      <c r="I145" s="1303" t="str">
        <f t="shared" si="10"/>
        <v>OK</v>
      </c>
    </row>
    <row r="146" spans="1:12" s="165" customFormat="1" ht="16.5" customHeight="1">
      <c r="A146" s="166"/>
      <c r="B146" s="168"/>
      <c r="C146" s="1614" t="s">
        <v>737</v>
      </c>
      <c r="D146" s="1613">
        <f>Stat_agregat!B154</f>
        <v>0</v>
      </c>
      <c r="E146" s="1664">
        <f>Stat_agregat!D154</f>
        <v>0</v>
      </c>
      <c r="F146" s="1665">
        <f>INPUT_STAT!F160</f>
        <v>0</v>
      </c>
      <c r="G146" s="1664">
        <f>INPUT_STAT!G160</f>
        <v>0</v>
      </c>
      <c r="H146" s="1303" t="str">
        <f t="shared" si="10"/>
        <v>OK</v>
      </c>
      <c r="I146" s="1303" t="str">
        <f t="shared" si="10"/>
        <v>OK</v>
      </c>
    </row>
    <row r="147" spans="1:12" s="165" customFormat="1" ht="16.5" customHeight="1">
      <c r="A147" s="166"/>
      <c r="B147" s="168"/>
      <c r="C147" s="1614" t="s">
        <v>738</v>
      </c>
      <c r="D147" s="1613">
        <f>Stat_agregat!B155</f>
        <v>0</v>
      </c>
      <c r="E147" s="1664">
        <f>Stat_agregat!D155</f>
        <v>0</v>
      </c>
      <c r="F147" s="1665">
        <f>INPUT_STAT!F161</f>
        <v>0</v>
      </c>
      <c r="G147" s="1664">
        <f>INPUT_STAT!G161</f>
        <v>0</v>
      </c>
      <c r="H147" s="1303" t="str">
        <f t="shared" si="10"/>
        <v>OK</v>
      </c>
      <c r="I147" s="1303" t="str">
        <f t="shared" si="10"/>
        <v>OK</v>
      </c>
    </row>
    <row r="148" spans="1:12" s="165" customFormat="1" ht="16.5" customHeight="1">
      <c r="A148" s="166"/>
      <c r="B148" s="168"/>
      <c r="C148" s="1614" t="s">
        <v>739</v>
      </c>
      <c r="D148" s="1613">
        <f>Stat_agregat!B156</f>
        <v>0</v>
      </c>
      <c r="E148" s="1664">
        <f>Stat_agregat!D156</f>
        <v>0</v>
      </c>
      <c r="F148" s="1665">
        <f>INPUT_STAT!F162</f>
        <v>0</v>
      </c>
      <c r="G148" s="1664">
        <f>INPUT_STAT!G162</f>
        <v>0</v>
      </c>
      <c r="H148" s="1303" t="str">
        <f t="shared" si="10"/>
        <v>OK</v>
      </c>
      <c r="I148" s="1303" t="str">
        <f t="shared" si="10"/>
        <v>OK</v>
      </c>
    </row>
    <row r="149" spans="1:12" s="165" customFormat="1" ht="16.5" customHeight="1">
      <c r="A149" s="166"/>
      <c r="B149" s="168"/>
      <c r="C149" s="1614" t="s">
        <v>740</v>
      </c>
      <c r="D149" s="1613">
        <f>Stat_agregat!B157</f>
        <v>0</v>
      </c>
      <c r="E149" s="1664">
        <f>Stat_agregat!D157</f>
        <v>0</v>
      </c>
      <c r="F149" s="1665">
        <f>INPUT_STAT!F163</f>
        <v>0</v>
      </c>
      <c r="G149" s="1664">
        <f>INPUT_STAT!G163</f>
        <v>0</v>
      </c>
      <c r="H149" s="1303" t="str">
        <f t="shared" si="10"/>
        <v>OK</v>
      </c>
      <c r="I149" s="1303" t="str">
        <f t="shared" si="10"/>
        <v>OK</v>
      </c>
    </row>
    <row r="150" spans="1:12" s="165" customFormat="1" ht="16.5" customHeight="1">
      <c r="A150" s="166"/>
      <c r="B150" s="168"/>
      <c r="C150" s="1614" t="s">
        <v>741</v>
      </c>
      <c r="D150" s="1613">
        <f>Stat_agregat!B158</f>
        <v>0</v>
      </c>
      <c r="E150" s="1664">
        <f>Stat_agregat!D158</f>
        <v>0</v>
      </c>
      <c r="F150" s="1665">
        <f>INPUT_STAT!F164</f>
        <v>0</v>
      </c>
      <c r="G150" s="1664">
        <f>INPUT_STAT!G164</f>
        <v>0</v>
      </c>
      <c r="H150" s="1303" t="str">
        <f t="shared" si="10"/>
        <v>OK</v>
      </c>
      <c r="I150" s="1303" t="str">
        <f t="shared" si="10"/>
        <v>OK</v>
      </c>
    </row>
    <row r="151" spans="1:12" s="165" customFormat="1" ht="16.5" customHeight="1">
      <c r="A151" s="166"/>
      <c r="B151" s="168"/>
      <c r="C151" s="1614" t="s">
        <v>742</v>
      </c>
      <c r="D151" s="1613">
        <f>Stat_agregat!B159</f>
        <v>0</v>
      </c>
      <c r="E151" s="1664">
        <f>Stat_agregat!D159</f>
        <v>0</v>
      </c>
      <c r="F151" s="1665">
        <f>INPUT_STAT!F165</f>
        <v>0</v>
      </c>
      <c r="G151" s="1664">
        <f>INPUT_STAT!G165</f>
        <v>0</v>
      </c>
      <c r="H151" s="1303" t="str">
        <f t="shared" si="10"/>
        <v>OK</v>
      </c>
      <c r="I151" s="1303" t="str">
        <f t="shared" si="10"/>
        <v>OK</v>
      </c>
    </row>
    <row r="152" spans="1:12" s="165" customFormat="1" ht="16.5" customHeight="1">
      <c r="A152" s="166"/>
      <c r="B152" s="168"/>
      <c r="C152" s="1614" t="s">
        <v>743</v>
      </c>
      <c r="D152" s="1613">
        <f>Stat_agregat!B160</f>
        <v>0</v>
      </c>
      <c r="E152" s="1664">
        <f>Stat_agregat!D160</f>
        <v>0</v>
      </c>
      <c r="F152" s="1665">
        <f>INPUT_STAT!F166</f>
        <v>0</v>
      </c>
      <c r="G152" s="1664">
        <f>INPUT_STAT!G166</f>
        <v>0</v>
      </c>
      <c r="H152" s="1303" t="str">
        <f t="shared" si="10"/>
        <v>OK</v>
      </c>
      <c r="I152" s="1303" t="str">
        <f t="shared" si="10"/>
        <v>OK</v>
      </c>
    </row>
    <row r="153" spans="1:12" s="165" customFormat="1" ht="16.5" customHeight="1">
      <c r="A153" s="166"/>
      <c r="B153" s="168"/>
      <c r="C153" s="168"/>
      <c r="D153" s="168"/>
      <c r="E153" s="168"/>
      <c r="F153" s="168"/>
      <c r="G153" s="168"/>
      <c r="H153" s="168"/>
      <c r="I153" s="168"/>
      <c r="J153" s="168"/>
      <c r="K153" s="168"/>
      <c r="L153" s="168"/>
    </row>
    <row r="154" spans="1:12" s="165" customFormat="1" ht="16.5" customHeight="1">
      <c r="A154" s="166"/>
      <c r="B154" s="168"/>
      <c r="C154" s="1669" t="s">
        <v>2651</v>
      </c>
    </row>
    <row r="155" spans="1:12" s="165" customFormat="1" ht="16.5" customHeight="1">
      <c r="A155" s="166"/>
      <c r="B155" s="168"/>
      <c r="C155" s="1614" t="s">
        <v>733</v>
      </c>
      <c r="D155" s="1613" t="s">
        <v>402</v>
      </c>
      <c r="E155" s="1664" t="s">
        <v>667</v>
      </c>
      <c r="F155" s="1665" t="s">
        <v>402</v>
      </c>
      <c r="G155" s="1664" t="s">
        <v>667</v>
      </c>
      <c r="H155" s="1373" t="s">
        <v>402</v>
      </c>
      <c r="I155" s="1373" t="s">
        <v>667</v>
      </c>
    </row>
    <row r="156" spans="1:12" s="165" customFormat="1" ht="16.5" customHeight="1">
      <c r="A156" s="166"/>
      <c r="B156" s="168"/>
      <c r="C156" s="1614" t="s">
        <v>734</v>
      </c>
      <c r="D156" s="1613">
        <f>Stat_agregat!B166</f>
        <v>620373197.74000001</v>
      </c>
      <c r="E156" s="1664">
        <f>Stat_agregat!D166</f>
        <v>88883</v>
      </c>
      <c r="F156" s="1665">
        <f>+INPUT_STAT!E170</f>
        <v>620373197.74000001</v>
      </c>
      <c r="G156" s="1664">
        <f>+INPUT_STAT!F170</f>
        <v>88883</v>
      </c>
      <c r="H156" s="1303" t="str">
        <f>IF(D156=F156,"OK","BREACH")</f>
        <v>OK</v>
      </c>
      <c r="I156" s="1303" t="str">
        <f>IF(E156=G156,"OK","BREACH")</f>
        <v>OK</v>
      </c>
    </row>
    <row r="157" spans="1:12" s="165" customFormat="1" ht="16.5" customHeight="1">
      <c r="A157" s="166"/>
      <c r="B157" s="168"/>
      <c r="C157" s="1614" t="s">
        <v>735</v>
      </c>
      <c r="D157" s="1613">
        <f>Stat_agregat!B167</f>
        <v>0</v>
      </c>
      <c r="E157" s="1664">
        <f>Stat_agregat!D167</f>
        <v>0</v>
      </c>
      <c r="F157" s="1665">
        <f>+INPUT_STAT!E171</f>
        <v>0</v>
      </c>
      <c r="G157" s="1664">
        <f>+INPUT_STAT!F171</f>
        <v>0</v>
      </c>
      <c r="H157" s="1303" t="str">
        <f t="shared" ref="H157:I165" si="11">IF(D157=F157,"OK","BREACH")</f>
        <v>OK</v>
      </c>
      <c r="I157" s="1303" t="str">
        <f t="shared" si="11"/>
        <v>OK</v>
      </c>
    </row>
    <row r="158" spans="1:12" s="165" customFormat="1" ht="16.5" customHeight="1">
      <c r="A158" s="166"/>
      <c r="B158" s="168"/>
      <c r="C158" s="1614" t="s">
        <v>736</v>
      </c>
      <c r="D158" s="1613">
        <f>Stat_agregat!B168</f>
        <v>0</v>
      </c>
      <c r="E158" s="1664">
        <f>Stat_agregat!D168</f>
        <v>0</v>
      </c>
      <c r="F158" s="1665">
        <f>+INPUT_STAT!E172</f>
        <v>0</v>
      </c>
      <c r="G158" s="1664">
        <f>+INPUT_STAT!F172</f>
        <v>0</v>
      </c>
      <c r="H158" s="1303" t="str">
        <f t="shared" si="11"/>
        <v>OK</v>
      </c>
      <c r="I158" s="1303" t="str">
        <f t="shared" si="11"/>
        <v>OK</v>
      </c>
    </row>
    <row r="159" spans="1:12" s="165" customFormat="1" ht="16.5" customHeight="1">
      <c r="A159" s="166"/>
      <c r="B159" s="168"/>
      <c r="C159" s="1614" t="s">
        <v>737</v>
      </c>
      <c r="D159" s="1613">
        <f>Stat_agregat!B169</f>
        <v>0</v>
      </c>
      <c r="E159" s="1664">
        <f>Stat_agregat!D169</f>
        <v>0</v>
      </c>
      <c r="F159" s="1665">
        <f>+INPUT_STAT!E173</f>
        <v>0</v>
      </c>
      <c r="G159" s="1664">
        <f>+INPUT_STAT!F173</f>
        <v>0</v>
      </c>
      <c r="H159" s="1303" t="str">
        <f t="shared" si="11"/>
        <v>OK</v>
      </c>
      <c r="I159" s="1303" t="str">
        <f t="shared" si="11"/>
        <v>OK</v>
      </c>
    </row>
    <row r="160" spans="1:12" s="165" customFormat="1" ht="16.5" customHeight="1">
      <c r="A160" s="166"/>
      <c r="B160" s="168"/>
      <c r="C160" s="1614" t="s">
        <v>738</v>
      </c>
      <c r="D160" s="1613">
        <f>Stat_agregat!B170</f>
        <v>0</v>
      </c>
      <c r="E160" s="1664">
        <f>Stat_agregat!D170</f>
        <v>0</v>
      </c>
      <c r="F160" s="1665">
        <f>+INPUT_STAT!E174</f>
        <v>0</v>
      </c>
      <c r="G160" s="1664">
        <f>+INPUT_STAT!F174</f>
        <v>0</v>
      </c>
      <c r="H160" s="1303" t="str">
        <f t="shared" si="11"/>
        <v>OK</v>
      </c>
      <c r="I160" s="1303" t="str">
        <f t="shared" si="11"/>
        <v>OK</v>
      </c>
    </row>
    <row r="161" spans="1:11" s="165" customFormat="1" ht="16.5" customHeight="1">
      <c r="A161" s="166"/>
      <c r="B161" s="168"/>
      <c r="C161" s="1614" t="s">
        <v>739</v>
      </c>
      <c r="D161" s="1613">
        <f>Stat_agregat!B171</f>
        <v>0</v>
      </c>
      <c r="E161" s="1664">
        <f>Stat_agregat!D171</f>
        <v>0</v>
      </c>
      <c r="F161" s="1665">
        <f>+INPUT_STAT!E175</f>
        <v>0</v>
      </c>
      <c r="G161" s="1664">
        <f>+INPUT_STAT!F175</f>
        <v>0</v>
      </c>
      <c r="H161" s="1303" t="str">
        <f t="shared" si="11"/>
        <v>OK</v>
      </c>
      <c r="I161" s="1303" t="str">
        <f t="shared" si="11"/>
        <v>OK</v>
      </c>
    </row>
    <row r="162" spans="1:11" s="165" customFormat="1" ht="16.5" customHeight="1">
      <c r="A162" s="166"/>
      <c r="B162" s="168"/>
      <c r="C162" s="1614" t="s">
        <v>740</v>
      </c>
      <c r="D162" s="1613">
        <f>Stat_agregat!B172</f>
        <v>0</v>
      </c>
      <c r="E162" s="1664">
        <f>Stat_agregat!D172</f>
        <v>0</v>
      </c>
      <c r="F162" s="1665">
        <f>+INPUT_STAT!E176</f>
        <v>0</v>
      </c>
      <c r="G162" s="1664">
        <f>+INPUT_STAT!F176</f>
        <v>0</v>
      </c>
      <c r="H162" s="1303" t="str">
        <f t="shared" si="11"/>
        <v>OK</v>
      </c>
      <c r="I162" s="1303" t="str">
        <f t="shared" si="11"/>
        <v>OK</v>
      </c>
    </row>
    <row r="163" spans="1:11" s="165" customFormat="1" ht="16.5" customHeight="1">
      <c r="A163" s="166"/>
      <c r="B163" s="168"/>
      <c r="C163" s="1614" t="s">
        <v>741</v>
      </c>
      <c r="D163" s="1613">
        <f>Stat_agregat!B173</f>
        <v>0</v>
      </c>
      <c r="E163" s="1664">
        <f>Stat_agregat!D173</f>
        <v>0</v>
      </c>
      <c r="F163" s="1665">
        <f>+INPUT_STAT!E177</f>
        <v>0</v>
      </c>
      <c r="G163" s="1664">
        <f>+INPUT_STAT!F177</f>
        <v>0</v>
      </c>
      <c r="H163" s="1303" t="str">
        <f t="shared" si="11"/>
        <v>OK</v>
      </c>
      <c r="I163" s="1303" t="str">
        <f t="shared" si="11"/>
        <v>OK</v>
      </c>
    </row>
    <row r="164" spans="1:11" s="165" customFormat="1" ht="16.5" customHeight="1">
      <c r="A164" s="166"/>
      <c r="B164" s="168"/>
      <c r="C164" s="1614" t="s">
        <v>742</v>
      </c>
      <c r="D164" s="1613">
        <f>Stat_agregat!B174</f>
        <v>0</v>
      </c>
      <c r="E164" s="1664">
        <f>Stat_agregat!D174</f>
        <v>0</v>
      </c>
      <c r="F164" s="1665">
        <f>+INPUT_STAT!E178</f>
        <v>0</v>
      </c>
      <c r="G164" s="1664">
        <f>+INPUT_STAT!F178</f>
        <v>0</v>
      </c>
      <c r="H164" s="1303" t="str">
        <f t="shared" si="11"/>
        <v>OK</v>
      </c>
      <c r="I164" s="1303" t="str">
        <f t="shared" si="11"/>
        <v>OK</v>
      </c>
    </row>
    <row r="165" spans="1:11" s="165" customFormat="1" ht="16.5" customHeight="1">
      <c r="A165" s="166"/>
      <c r="B165" s="168"/>
      <c r="C165" s="1614" t="s">
        <v>743</v>
      </c>
      <c r="D165" s="1613">
        <f>Stat_agregat!B175</f>
        <v>0</v>
      </c>
      <c r="E165" s="1664">
        <f>Stat_agregat!D175</f>
        <v>0</v>
      </c>
      <c r="F165" s="1665">
        <f>+INPUT_STAT!E179</f>
        <v>0</v>
      </c>
      <c r="G165" s="1664">
        <f>+INPUT_STAT!F179</f>
        <v>0</v>
      </c>
      <c r="H165" s="1303" t="str">
        <f t="shared" si="11"/>
        <v>OK</v>
      </c>
      <c r="I165" s="1303" t="str">
        <f t="shared" si="11"/>
        <v>OK</v>
      </c>
    </row>
    <row r="166" spans="1:11" s="165" customFormat="1" ht="16.5" customHeight="1">
      <c r="A166" s="166"/>
      <c r="B166" s="168"/>
      <c r="C166" s="168"/>
      <c r="D166" s="168"/>
      <c r="E166" s="168"/>
      <c r="F166" s="168"/>
      <c r="G166" s="168"/>
      <c r="H166" s="168"/>
      <c r="I166" s="168"/>
      <c r="J166" s="168"/>
      <c r="K166" s="168"/>
    </row>
    <row r="167" spans="1:11" s="165" customFormat="1" ht="16.5" customHeight="1">
      <c r="A167" s="166"/>
      <c r="B167" s="168"/>
      <c r="C167" s="1669" t="s">
        <v>2652</v>
      </c>
    </row>
    <row r="168" spans="1:11" s="165" customFormat="1" ht="16.5" customHeight="1">
      <c r="A168" s="166"/>
      <c r="B168" s="168"/>
      <c r="C168" s="1614" t="s">
        <v>733</v>
      </c>
      <c r="D168" s="1613" t="s">
        <v>402</v>
      </c>
      <c r="E168" s="1664" t="s">
        <v>667</v>
      </c>
      <c r="F168" s="1665" t="s">
        <v>402</v>
      </c>
      <c r="G168" s="1664" t="s">
        <v>667</v>
      </c>
      <c r="H168" s="1373" t="s">
        <v>402</v>
      </c>
      <c r="I168" s="1373" t="s">
        <v>667</v>
      </c>
    </row>
    <row r="169" spans="1:11" s="165" customFormat="1" ht="16.5" customHeight="1">
      <c r="A169" s="166"/>
      <c r="B169" s="168"/>
      <c r="C169" s="1614" t="s">
        <v>734</v>
      </c>
      <c r="D169" s="1613">
        <f>Stat_agregat!B180</f>
        <v>165552854.44999999</v>
      </c>
      <c r="E169" s="1664">
        <f>Stat_agregat!D180</f>
        <v>5284</v>
      </c>
      <c r="F169" s="1665">
        <f>+INPUT_STAT!E183</f>
        <v>165552854.44999999</v>
      </c>
      <c r="G169" s="1664">
        <f>+INPUT_STAT!F183</f>
        <v>5284</v>
      </c>
      <c r="H169" s="1303" t="str">
        <f>IF(D169=F169,"OK","BREACH")</f>
        <v>OK</v>
      </c>
      <c r="I169" s="1303" t="str">
        <f>IF(E169=G169,"OK","BREACH")</f>
        <v>OK</v>
      </c>
    </row>
    <row r="170" spans="1:11" s="165" customFormat="1" ht="16.5" customHeight="1">
      <c r="A170" s="166"/>
      <c r="B170" s="168"/>
      <c r="C170" s="1614" t="s">
        <v>735</v>
      </c>
      <c r="D170" s="1613">
        <f>Stat_agregat!B181</f>
        <v>0</v>
      </c>
      <c r="E170" s="1664">
        <f>Stat_agregat!D181</f>
        <v>0</v>
      </c>
      <c r="F170" s="1665">
        <f>+INPUT_STAT!E184</f>
        <v>0</v>
      </c>
      <c r="G170" s="1664">
        <f>+INPUT_STAT!F184</f>
        <v>0</v>
      </c>
      <c r="H170" s="1303" t="str">
        <f t="shared" ref="H170:I178" si="12">IF(D170=F170,"OK","BREACH")</f>
        <v>OK</v>
      </c>
      <c r="I170" s="1303" t="str">
        <f t="shared" si="12"/>
        <v>OK</v>
      </c>
    </row>
    <row r="171" spans="1:11" s="165" customFormat="1" ht="16.5" customHeight="1">
      <c r="A171" s="166"/>
      <c r="B171" s="168"/>
      <c r="C171" s="1614" t="s">
        <v>736</v>
      </c>
      <c r="D171" s="1613">
        <f>Stat_agregat!B182</f>
        <v>0</v>
      </c>
      <c r="E171" s="1664">
        <f>Stat_agregat!D182</f>
        <v>0</v>
      </c>
      <c r="F171" s="1665">
        <f>+INPUT_STAT!E185</f>
        <v>0</v>
      </c>
      <c r="G171" s="1664">
        <f>+INPUT_STAT!F185</f>
        <v>0</v>
      </c>
      <c r="H171" s="1303" t="str">
        <f t="shared" si="12"/>
        <v>OK</v>
      </c>
      <c r="I171" s="1303" t="str">
        <f t="shared" si="12"/>
        <v>OK</v>
      </c>
    </row>
    <row r="172" spans="1:11" s="165" customFormat="1" ht="16.5" customHeight="1">
      <c r="A172" s="166"/>
      <c r="B172" s="168"/>
      <c r="C172" s="1614" t="s">
        <v>737</v>
      </c>
      <c r="D172" s="1613">
        <f>Stat_agregat!B183</f>
        <v>0</v>
      </c>
      <c r="E172" s="1664">
        <f>Stat_agregat!D183</f>
        <v>0</v>
      </c>
      <c r="F172" s="1665">
        <f>+INPUT_STAT!E186</f>
        <v>0</v>
      </c>
      <c r="G172" s="1664">
        <f>+INPUT_STAT!F186</f>
        <v>0</v>
      </c>
      <c r="H172" s="1303" t="str">
        <f t="shared" si="12"/>
        <v>OK</v>
      </c>
      <c r="I172" s="1303" t="str">
        <f t="shared" si="12"/>
        <v>OK</v>
      </c>
    </row>
    <row r="173" spans="1:11" s="165" customFormat="1" ht="16.5" customHeight="1">
      <c r="A173" s="166"/>
      <c r="B173" s="168"/>
      <c r="C173" s="1614" t="s">
        <v>738</v>
      </c>
      <c r="D173" s="1613">
        <f>Stat_agregat!B184</f>
        <v>0</v>
      </c>
      <c r="E173" s="1664">
        <f>Stat_agregat!D184</f>
        <v>0</v>
      </c>
      <c r="F173" s="1665">
        <f>+INPUT_STAT!E187</f>
        <v>0</v>
      </c>
      <c r="G173" s="1664">
        <f>+INPUT_STAT!F187</f>
        <v>0</v>
      </c>
      <c r="H173" s="1303" t="str">
        <f t="shared" si="12"/>
        <v>OK</v>
      </c>
      <c r="I173" s="1303" t="str">
        <f t="shared" si="12"/>
        <v>OK</v>
      </c>
    </row>
    <row r="174" spans="1:11" s="165" customFormat="1" ht="16.5" customHeight="1">
      <c r="A174" s="166"/>
      <c r="B174" s="168"/>
      <c r="C174" s="1614" t="s">
        <v>739</v>
      </c>
      <c r="D174" s="1613">
        <f>Stat_agregat!B185</f>
        <v>0</v>
      </c>
      <c r="E174" s="1664">
        <f>Stat_agregat!D185</f>
        <v>0</v>
      </c>
      <c r="F174" s="1665">
        <f>+INPUT_STAT!E188</f>
        <v>0</v>
      </c>
      <c r="G174" s="1664">
        <f>+INPUT_STAT!F188</f>
        <v>0</v>
      </c>
      <c r="H174" s="1303" t="str">
        <f t="shared" si="12"/>
        <v>OK</v>
      </c>
      <c r="I174" s="1303" t="str">
        <f t="shared" si="12"/>
        <v>OK</v>
      </c>
    </row>
    <row r="175" spans="1:11" s="165" customFormat="1" ht="16.5" customHeight="1">
      <c r="A175" s="166"/>
      <c r="B175" s="168"/>
      <c r="C175" s="1614" t="s">
        <v>740</v>
      </c>
      <c r="D175" s="1613">
        <f>Stat_agregat!B186</f>
        <v>0</v>
      </c>
      <c r="E175" s="1664">
        <f>Stat_agregat!D186</f>
        <v>0</v>
      </c>
      <c r="F175" s="1665">
        <f>+INPUT_STAT!E189</f>
        <v>0</v>
      </c>
      <c r="G175" s="1664">
        <f>+INPUT_STAT!F189</f>
        <v>0</v>
      </c>
      <c r="H175" s="1303" t="str">
        <f t="shared" si="12"/>
        <v>OK</v>
      </c>
      <c r="I175" s="1303" t="str">
        <f t="shared" si="12"/>
        <v>OK</v>
      </c>
    </row>
    <row r="176" spans="1:11" s="165" customFormat="1" ht="16.5" customHeight="1">
      <c r="A176" s="166"/>
      <c r="B176" s="168"/>
      <c r="C176" s="1614" t="s">
        <v>741</v>
      </c>
      <c r="D176" s="1613">
        <f>Stat_agregat!B187</f>
        <v>0</v>
      </c>
      <c r="E176" s="1664">
        <f>Stat_agregat!D187</f>
        <v>0</v>
      </c>
      <c r="F176" s="1665">
        <f>+INPUT_STAT!E190</f>
        <v>0</v>
      </c>
      <c r="G176" s="1664">
        <f>+INPUT_STAT!F190</f>
        <v>0</v>
      </c>
      <c r="H176" s="1303" t="str">
        <f t="shared" si="12"/>
        <v>OK</v>
      </c>
      <c r="I176" s="1303" t="str">
        <f t="shared" si="12"/>
        <v>OK</v>
      </c>
    </row>
    <row r="177" spans="1:11" s="165" customFormat="1" ht="16.5" customHeight="1">
      <c r="A177" s="166"/>
      <c r="B177" s="168"/>
      <c r="C177" s="1614" t="s">
        <v>742</v>
      </c>
      <c r="D177" s="1613">
        <f>Stat_agregat!B188</f>
        <v>0</v>
      </c>
      <c r="E177" s="1664">
        <f>Stat_agregat!D188</f>
        <v>0</v>
      </c>
      <c r="F177" s="1665">
        <f>+INPUT_STAT!E191</f>
        <v>0</v>
      </c>
      <c r="G177" s="1664">
        <f>+INPUT_STAT!F191</f>
        <v>0</v>
      </c>
      <c r="H177" s="1303" t="str">
        <f t="shared" si="12"/>
        <v>OK</v>
      </c>
      <c r="I177" s="1303" t="str">
        <f t="shared" si="12"/>
        <v>OK</v>
      </c>
    </row>
    <row r="178" spans="1:11" s="165" customFormat="1" ht="16.5" customHeight="1">
      <c r="A178" s="166"/>
      <c r="B178" s="168"/>
      <c r="C178" s="1614" t="s">
        <v>743</v>
      </c>
      <c r="D178" s="1613">
        <f>Stat_agregat!B189</f>
        <v>0</v>
      </c>
      <c r="E178" s="1664">
        <f>Stat_agregat!D189</f>
        <v>0</v>
      </c>
      <c r="F178" s="1665">
        <f>+INPUT_STAT!E192</f>
        <v>0</v>
      </c>
      <c r="G178" s="1664">
        <f>+INPUT_STAT!F192</f>
        <v>0</v>
      </c>
      <c r="H178" s="1303" t="str">
        <f t="shared" si="12"/>
        <v>OK</v>
      </c>
      <c r="I178" s="1303" t="str">
        <f t="shared" si="12"/>
        <v>OK</v>
      </c>
    </row>
    <row r="179" spans="1:11" s="165" customFormat="1" ht="16.5" customHeight="1">
      <c r="A179" s="166"/>
      <c r="B179" s="168"/>
      <c r="H179" s="2496"/>
      <c r="I179" s="2496"/>
    </row>
    <row r="180" spans="1:11" s="165" customFormat="1" ht="16.5" customHeight="1">
      <c r="A180" s="166"/>
      <c r="B180" s="168"/>
      <c r="C180" s="1669" t="s">
        <v>3476</v>
      </c>
      <c r="J180" s="168"/>
    </row>
    <row r="181" spans="1:11" s="165" customFormat="1" ht="16.5" customHeight="1">
      <c r="A181" s="166"/>
      <c r="B181" s="168"/>
      <c r="C181" s="1614" t="s">
        <v>733</v>
      </c>
      <c r="D181" s="1613" t="s">
        <v>402</v>
      </c>
      <c r="E181" s="1664" t="s">
        <v>667</v>
      </c>
      <c r="F181" s="1665" t="s">
        <v>402</v>
      </c>
      <c r="G181" s="1664" t="s">
        <v>667</v>
      </c>
      <c r="H181" s="1373" t="s">
        <v>402</v>
      </c>
      <c r="I181" s="1373" t="s">
        <v>667</v>
      </c>
    </row>
    <row r="182" spans="1:11" s="165" customFormat="1" ht="16.5" customHeight="1">
      <c r="A182" s="166"/>
      <c r="B182" s="168"/>
      <c r="C182" s="1614" t="s">
        <v>734</v>
      </c>
      <c r="D182" s="1613">
        <f>Stat_agregat!B195</f>
        <v>37921583.950000003</v>
      </c>
      <c r="E182" s="1664">
        <f>Stat_agregat!D195</f>
        <v>4120</v>
      </c>
      <c r="F182" s="1665">
        <f>INPUT_STAT!K170</f>
        <v>37921583.950000003</v>
      </c>
      <c r="G182" s="1664">
        <f>INPUT_STAT!L170</f>
        <v>4120</v>
      </c>
      <c r="H182" s="1303" t="str">
        <f>IF(D182=F182,"OK","BREACH")</f>
        <v>OK</v>
      </c>
      <c r="I182" s="1303" t="str">
        <f>IF(E182=G182,"OK","BREACH")</f>
        <v>OK</v>
      </c>
    </row>
    <row r="183" spans="1:11" s="165" customFormat="1" ht="16.5" customHeight="1">
      <c r="A183" s="166"/>
      <c r="B183" s="168"/>
      <c r="C183" s="1614" t="s">
        <v>735</v>
      </c>
      <c r="D183" s="1613">
        <f>Stat_agregat!B196</f>
        <v>0</v>
      </c>
      <c r="E183" s="1664">
        <f>Stat_agregat!D196</f>
        <v>0</v>
      </c>
      <c r="F183" s="1665">
        <f>INPUT_STAT!K171</f>
        <v>0</v>
      </c>
      <c r="G183" s="1664">
        <f>INPUT_STAT!L171</f>
        <v>0</v>
      </c>
      <c r="H183" s="1303" t="str">
        <f t="shared" ref="H183:H191" si="13">IF(D183=F183,"OK","BREACH")</f>
        <v>OK</v>
      </c>
      <c r="I183" s="1303" t="str">
        <f t="shared" ref="I183:I191" si="14">IF(E183=G183,"OK","BREACH")</f>
        <v>OK</v>
      </c>
    </row>
    <row r="184" spans="1:11" s="165" customFormat="1" ht="16.5" customHeight="1">
      <c r="A184" s="166"/>
      <c r="B184" s="168"/>
      <c r="C184" s="1614" t="s">
        <v>736</v>
      </c>
      <c r="D184" s="1613">
        <f>Stat_agregat!B197</f>
        <v>0</v>
      </c>
      <c r="E184" s="1664">
        <f>Stat_agregat!D197</f>
        <v>0</v>
      </c>
      <c r="F184" s="1665">
        <f>INPUT_STAT!K172</f>
        <v>0</v>
      </c>
      <c r="G184" s="1664">
        <f>INPUT_STAT!L172</f>
        <v>0</v>
      </c>
      <c r="H184" s="1303" t="str">
        <f t="shared" si="13"/>
        <v>OK</v>
      </c>
      <c r="I184" s="1303" t="str">
        <f t="shared" si="14"/>
        <v>OK</v>
      </c>
    </row>
    <row r="185" spans="1:11" s="165" customFormat="1" ht="16.5" customHeight="1">
      <c r="A185" s="166"/>
      <c r="B185" s="168"/>
      <c r="C185" s="1614" t="s">
        <v>737</v>
      </c>
      <c r="D185" s="1613">
        <f>Stat_agregat!B198</f>
        <v>0</v>
      </c>
      <c r="E185" s="1664">
        <f>Stat_agregat!D198</f>
        <v>0</v>
      </c>
      <c r="F185" s="1665">
        <f>INPUT_STAT!K173</f>
        <v>0</v>
      </c>
      <c r="G185" s="1664">
        <f>INPUT_STAT!L173</f>
        <v>0</v>
      </c>
      <c r="H185" s="1303" t="str">
        <f t="shared" si="13"/>
        <v>OK</v>
      </c>
      <c r="I185" s="1303" t="str">
        <f t="shared" si="14"/>
        <v>OK</v>
      </c>
      <c r="J185" s="168"/>
      <c r="K185" s="168"/>
    </row>
    <row r="186" spans="1:11" s="165" customFormat="1" ht="16.5" customHeight="1">
      <c r="A186" s="166"/>
      <c r="B186" s="168"/>
      <c r="C186" s="1614" t="s">
        <v>738</v>
      </c>
      <c r="D186" s="1613">
        <f>Stat_agregat!B199</f>
        <v>0</v>
      </c>
      <c r="E186" s="1664">
        <f>Stat_agregat!D199</f>
        <v>0</v>
      </c>
      <c r="F186" s="1665">
        <f>INPUT_STAT!K174</f>
        <v>0</v>
      </c>
      <c r="G186" s="1664">
        <f>INPUT_STAT!L174</f>
        <v>0</v>
      </c>
      <c r="H186" s="1303" t="str">
        <f t="shared" si="13"/>
        <v>OK</v>
      </c>
      <c r="I186" s="1303" t="str">
        <f t="shared" si="14"/>
        <v>OK</v>
      </c>
    </row>
    <row r="187" spans="1:11" s="165" customFormat="1" ht="16.5" customHeight="1">
      <c r="A187" s="166"/>
      <c r="B187" s="168"/>
      <c r="C187" s="1614" t="s">
        <v>739</v>
      </c>
      <c r="D187" s="1613">
        <f>Stat_agregat!B200</f>
        <v>0</v>
      </c>
      <c r="E187" s="1664">
        <f>Stat_agregat!D200</f>
        <v>0</v>
      </c>
      <c r="F187" s="1665">
        <f>INPUT_STAT!K175</f>
        <v>0</v>
      </c>
      <c r="G187" s="1664">
        <f>INPUT_STAT!L175</f>
        <v>0</v>
      </c>
      <c r="H187" s="1303" t="str">
        <f t="shared" si="13"/>
        <v>OK</v>
      </c>
      <c r="I187" s="1303" t="str">
        <f t="shared" si="14"/>
        <v>OK</v>
      </c>
    </row>
    <row r="188" spans="1:11" s="165" customFormat="1" ht="16.5" customHeight="1">
      <c r="A188" s="166"/>
      <c r="B188" s="168"/>
      <c r="C188" s="1614" t="s">
        <v>740</v>
      </c>
      <c r="D188" s="1613">
        <f>Stat_agregat!B201</f>
        <v>0</v>
      </c>
      <c r="E188" s="1664">
        <f>Stat_agregat!D201</f>
        <v>0</v>
      </c>
      <c r="F188" s="1665">
        <f>INPUT_STAT!K176</f>
        <v>0</v>
      </c>
      <c r="G188" s="1664">
        <f>INPUT_STAT!L176</f>
        <v>0</v>
      </c>
      <c r="H188" s="1303" t="str">
        <f t="shared" si="13"/>
        <v>OK</v>
      </c>
      <c r="I188" s="1303" t="str">
        <f t="shared" si="14"/>
        <v>OK</v>
      </c>
    </row>
    <row r="189" spans="1:11" s="165" customFormat="1" ht="16.5" customHeight="1">
      <c r="A189" s="166"/>
      <c r="B189" s="168"/>
      <c r="C189" s="1614" t="s">
        <v>741</v>
      </c>
      <c r="D189" s="1613">
        <f>Stat_agregat!B202</f>
        <v>0</v>
      </c>
      <c r="E189" s="1664">
        <f>Stat_agregat!D202</f>
        <v>0</v>
      </c>
      <c r="F189" s="1665">
        <f>INPUT_STAT!K177</f>
        <v>0</v>
      </c>
      <c r="G189" s="1664">
        <f>INPUT_STAT!L177</f>
        <v>0</v>
      </c>
      <c r="H189" s="1303" t="str">
        <f t="shared" si="13"/>
        <v>OK</v>
      </c>
      <c r="I189" s="1303" t="str">
        <f t="shared" si="14"/>
        <v>OK</v>
      </c>
    </row>
    <row r="190" spans="1:11" s="165" customFormat="1" ht="16.5" customHeight="1">
      <c r="A190" s="166"/>
      <c r="B190" s="168"/>
      <c r="C190" s="1614" t="s">
        <v>742</v>
      </c>
      <c r="D190" s="1613">
        <f>Stat_agregat!B203</f>
        <v>0</v>
      </c>
      <c r="E190" s="1664">
        <f>Stat_agregat!D203</f>
        <v>0</v>
      </c>
      <c r="F190" s="1665">
        <f>INPUT_STAT!K178</f>
        <v>0</v>
      </c>
      <c r="G190" s="1664">
        <f>INPUT_STAT!L178</f>
        <v>0</v>
      </c>
      <c r="H190" s="1303" t="str">
        <f t="shared" si="13"/>
        <v>OK</v>
      </c>
      <c r="I190" s="1303" t="str">
        <f t="shared" si="14"/>
        <v>OK</v>
      </c>
      <c r="J190" s="168"/>
    </row>
    <row r="191" spans="1:11" s="165" customFormat="1" ht="12.75" customHeight="1">
      <c r="A191" s="166"/>
      <c r="B191" s="168"/>
      <c r="C191" s="1614" t="s">
        <v>743</v>
      </c>
      <c r="D191" s="1613">
        <f>Stat_agregat!B204</f>
        <v>0</v>
      </c>
      <c r="E191" s="1664">
        <f>Stat_agregat!D204</f>
        <v>0</v>
      </c>
      <c r="F191" s="1665">
        <f>INPUT_STAT!K179</f>
        <v>0</v>
      </c>
      <c r="G191" s="1664">
        <f>INPUT_STAT!L179</f>
        <v>0</v>
      </c>
      <c r="H191" s="1303" t="str">
        <f t="shared" si="13"/>
        <v>OK</v>
      </c>
      <c r="I191" s="1303" t="str">
        <f t="shared" si="14"/>
        <v>OK</v>
      </c>
      <c r="J191" s="168"/>
    </row>
    <row r="192" spans="1:11" s="165" customFormat="1" ht="16.5" customHeight="1">
      <c r="A192" s="166"/>
      <c r="B192" s="168"/>
      <c r="H192" s="2496"/>
      <c r="I192" s="2496"/>
    </row>
    <row r="193" spans="1:9" s="165" customFormat="1" ht="16.5" customHeight="1">
      <c r="A193" s="166"/>
      <c r="B193" s="168"/>
      <c r="C193" s="1669" t="s">
        <v>3477</v>
      </c>
    </row>
    <row r="194" spans="1:9" s="165" customFormat="1" ht="16.5" customHeight="1">
      <c r="A194" s="166"/>
      <c r="B194" s="168"/>
      <c r="C194" s="1614" t="s">
        <v>733</v>
      </c>
      <c r="D194" s="1613" t="s">
        <v>402</v>
      </c>
      <c r="E194" s="1664" t="s">
        <v>667</v>
      </c>
      <c r="F194" s="1665" t="s">
        <v>402</v>
      </c>
      <c r="G194" s="1664" t="s">
        <v>667</v>
      </c>
      <c r="H194" s="1373" t="s">
        <v>402</v>
      </c>
      <c r="I194" s="1373" t="s">
        <v>667</v>
      </c>
    </row>
    <row r="195" spans="1:9" s="165" customFormat="1" ht="16.5" customHeight="1">
      <c r="A195" s="166"/>
      <c r="B195" s="168"/>
      <c r="C195" s="1614" t="s">
        <v>734</v>
      </c>
      <c r="D195" s="1613">
        <f>Stat_agregat!B209</f>
        <v>116152347.98</v>
      </c>
      <c r="E195" s="1664">
        <f>Stat_agregat!D209</f>
        <v>10322</v>
      </c>
      <c r="F195" s="1665">
        <f>+INPUT_STAT!K183</f>
        <v>116152347.98</v>
      </c>
      <c r="G195" s="1664">
        <f>+INPUT_STAT!L183</f>
        <v>10322</v>
      </c>
      <c r="H195" s="1303" t="str">
        <f>IF(D195=F195,"OK","BREACH")</f>
        <v>OK</v>
      </c>
      <c r="I195" s="1303" t="str">
        <f>IF(E195=G195,"OK","BREACH")</f>
        <v>OK</v>
      </c>
    </row>
    <row r="196" spans="1:9" s="165" customFormat="1">
      <c r="A196" s="166"/>
      <c r="B196" s="168"/>
      <c r="C196" s="1614" t="s">
        <v>735</v>
      </c>
      <c r="D196" s="1613">
        <f>Stat_agregat!B210</f>
        <v>0</v>
      </c>
      <c r="E196" s="1664">
        <f>Stat_agregat!D210</f>
        <v>0</v>
      </c>
      <c r="F196" s="1665">
        <f>+INPUT_STAT!K184</f>
        <v>0</v>
      </c>
      <c r="G196" s="1664">
        <f>+INPUT_STAT!L184</f>
        <v>0</v>
      </c>
      <c r="H196" s="1303" t="str">
        <f t="shared" ref="H196:H204" si="15">IF(D196=F196,"OK","BREACH")</f>
        <v>OK</v>
      </c>
      <c r="I196" s="1303" t="str">
        <f t="shared" ref="I196:I204" si="16">IF(E196=G196,"OK","BREACH")</f>
        <v>OK</v>
      </c>
    </row>
    <row r="197" spans="1:9" s="165" customFormat="1">
      <c r="A197" s="166"/>
      <c r="B197" s="168"/>
      <c r="C197" s="1614" t="s">
        <v>736</v>
      </c>
      <c r="D197" s="1613">
        <f>Stat_agregat!B211</f>
        <v>0</v>
      </c>
      <c r="E197" s="1664">
        <f>Stat_agregat!D211</f>
        <v>0</v>
      </c>
      <c r="F197" s="1665">
        <f>+INPUT_STAT!K185</f>
        <v>0</v>
      </c>
      <c r="G197" s="1664">
        <f>+INPUT_STAT!L185</f>
        <v>0</v>
      </c>
      <c r="H197" s="1303" t="str">
        <f t="shared" si="15"/>
        <v>OK</v>
      </c>
      <c r="I197" s="1303" t="str">
        <f t="shared" si="16"/>
        <v>OK</v>
      </c>
    </row>
    <row r="198" spans="1:9" s="165" customFormat="1">
      <c r="A198" s="166"/>
      <c r="B198" s="168"/>
      <c r="C198" s="1614" t="s">
        <v>737</v>
      </c>
      <c r="D198" s="1613">
        <f>Stat_agregat!B212</f>
        <v>0</v>
      </c>
      <c r="E198" s="1664">
        <f>Stat_agregat!D212</f>
        <v>0</v>
      </c>
      <c r="F198" s="1665">
        <f>+INPUT_STAT!K186</f>
        <v>0</v>
      </c>
      <c r="G198" s="1664">
        <f>+INPUT_STAT!L186</f>
        <v>0</v>
      </c>
      <c r="H198" s="1303" t="str">
        <f t="shared" si="15"/>
        <v>OK</v>
      </c>
      <c r="I198" s="1303" t="str">
        <f t="shared" si="16"/>
        <v>OK</v>
      </c>
    </row>
    <row r="199" spans="1:9" s="165" customFormat="1">
      <c r="A199" s="166"/>
      <c r="B199" s="168"/>
      <c r="C199" s="1614" t="s">
        <v>738</v>
      </c>
      <c r="D199" s="1613">
        <f>Stat_agregat!B213</f>
        <v>0</v>
      </c>
      <c r="E199" s="1664">
        <f>Stat_agregat!D213</f>
        <v>0</v>
      </c>
      <c r="F199" s="1665">
        <f>+INPUT_STAT!K187</f>
        <v>0</v>
      </c>
      <c r="G199" s="1664">
        <f>+INPUT_STAT!L187</f>
        <v>0</v>
      </c>
      <c r="H199" s="1303" t="str">
        <f t="shared" si="15"/>
        <v>OK</v>
      </c>
      <c r="I199" s="1303" t="str">
        <f t="shared" si="16"/>
        <v>OK</v>
      </c>
    </row>
    <row r="200" spans="1:9" s="165" customFormat="1">
      <c r="A200" s="166"/>
      <c r="B200" s="168"/>
      <c r="C200" s="1614" t="s">
        <v>739</v>
      </c>
      <c r="D200" s="1613">
        <f>Stat_agregat!B214</f>
        <v>0</v>
      </c>
      <c r="E200" s="1664">
        <f>Stat_agregat!D214</f>
        <v>0</v>
      </c>
      <c r="F200" s="1665">
        <f>+INPUT_STAT!K188</f>
        <v>0</v>
      </c>
      <c r="G200" s="1664">
        <f>+INPUT_STAT!L188</f>
        <v>0</v>
      </c>
      <c r="H200" s="1303" t="str">
        <f t="shared" si="15"/>
        <v>OK</v>
      </c>
      <c r="I200" s="1303" t="str">
        <f t="shared" si="16"/>
        <v>OK</v>
      </c>
    </row>
    <row r="201" spans="1:9" s="165" customFormat="1">
      <c r="A201" s="166"/>
      <c r="B201" s="168"/>
      <c r="C201" s="1614" t="s">
        <v>740</v>
      </c>
      <c r="D201" s="1613">
        <f>Stat_agregat!B215</f>
        <v>0</v>
      </c>
      <c r="E201" s="1664">
        <f>Stat_agregat!D215</f>
        <v>0</v>
      </c>
      <c r="F201" s="1665">
        <f>+INPUT_STAT!K189</f>
        <v>0</v>
      </c>
      <c r="G201" s="1664">
        <f>+INPUT_STAT!L189</f>
        <v>0</v>
      </c>
      <c r="H201" s="1303" t="str">
        <f t="shared" si="15"/>
        <v>OK</v>
      </c>
      <c r="I201" s="1303" t="str">
        <f t="shared" si="16"/>
        <v>OK</v>
      </c>
    </row>
    <row r="202" spans="1:9" s="165" customFormat="1">
      <c r="A202" s="166"/>
      <c r="B202" s="168"/>
      <c r="C202" s="1614" t="s">
        <v>741</v>
      </c>
      <c r="D202" s="1613">
        <f>Stat_agregat!B216</f>
        <v>0</v>
      </c>
      <c r="E202" s="1664">
        <f>Stat_agregat!D216</f>
        <v>0</v>
      </c>
      <c r="F202" s="1665">
        <f>+INPUT_STAT!K190</f>
        <v>0</v>
      </c>
      <c r="G202" s="1664">
        <f>+INPUT_STAT!L190</f>
        <v>0</v>
      </c>
      <c r="H202" s="1303" t="str">
        <f t="shared" si="15"/>
        <v>OK</v>
      </c>
      <c r="I202" s="1303" t="str">
        <f t="shared" si="16"/>
        <v>OK</v>
      </c>
    </row>
    <row r="203" spans="1:9" s="165" customFormat="1">
      <c r="A203" s="166"/>
      <c r="B203" s="168"/>
      <c r="C203" s="1614" t="s">
        <v>742</v>
      </c>
      <c r="D203" s="1613">
        <f>Stat_agregat!B217</f>
        <v>0</v>
      </c>
      <c r="E203" s="1664">
        <f>Stat_agregat!D217</f>
        <v>0</v>
      </c>
      <c r="F203" s="1665">
        <f>+INPUT_STAT!K191</f>
        <v>0</v>
      </c>
      <c r="G203" s="1664">
        <f>+INPUT_STAT!L191</f>
        <v>0</v>
      </c>
      <c r="H203" s="1303" t="str">
        <f t="shared" si="15"/>
        <v>OK</v>
      </c>
      <c r="I203" s="1303" t="str">
        <f t="shared" si="16"/>
        <v>OK</v>
      </c>
    </row>
    <row r="204" spans="1:9" s="165" customFormat="1">
      <c r="A204" s="166"/>
      <c r="B204" s="168"/>
      <c r="C204" s="1614" t="s">
        <v>743</v>
      </c>
      <c r="D204" s="1613">
        <f>Stat_agregat!B218</f>
        <v>0</v>
      </c>
      <c r="E204" s="1664">
        <f>Stat_agregat!D218</f>
        <v>0</v>
      </c>
      <c r="F204" s="1665">
        <f>+INPUT_STAT!K192</f>
        <v>0</v>
      </c>
      <c r="G204" s="1664">
        <f>+INPUT_STAT!L192</f>
        <v>0</v>
      </c>
      <c r="H204" s="1303" t="str">
        <f t="shared" si="15"/>
        <v>OK</v>
      </c>
      <c r="I204" s="1303" t="str">
        <f t="shared" si="16"/>
        <v>OK</v>
      </c>
    </row>
    <row r="205" spans="1:9" s="165" customFormat="1">
      <c r="A205" s="166"/>
      <c r="B205" s="168"/>
      <c r="C205" s="168"/>
      <c r="D205" s="168"/>
      <c r="E205" s="168"/>
      <c r="F205" s="168"/>
      <c r="G205" s="168"/>
      <c r="H205" s="168"/>
      <c r="I205" s="168"/>
    </row>
    <row r="206" spans="1:9" s="165" customFormat="1">
      <c r="A206" s="166"/>
      <c r="B206" s="168"/>
      <c r="C206" s="1374" t="s">
        <v>1413</v>
      </c>
      <c r="D206" s="1375"/>
      <c r="E206" s="1376"/>
      <c r="F206" s="1377"/>
      <c r="G206" s="1376"/>
      <c r="H206" s="1303" t="str">
        <f>IF(AND(H208="OK",H209="OK",H215="OK",H216="OK"),"OK","KO")</f>
        <v>OK</v>
      </c>
      <c r="I206" s="1303" t="str">
        <f>IF(AND(I178="OK",I208="OK",I209="OK",I215="OK",I216="OK"),"OK","KO")</f>
        <v>OK</v>
      </c>
    </row>
    <row r="207" spans="1:9" s="165" customFormat="1">
      <c r="A207" s="166"/>
      <c r="B207" s="168"/>
      <c r="C207" s="1614" t="s">
        <v>751</v>
      </c>
      <c r="D207" s="1664" t="s">
        <v>667</v>
      </c>
      <c r="E207" s="1664" t="s">
        <v>753</v>
      </c>
      <c r="F207" s="1665" t="s">
        <v>667</v>
      </c>
      <c r="G207" s="1664" t="s">
        <v>753</v>
      </c>
      <c r="H207" s="1373" t="s">
        <v>667</v>
      </c>
      <c r="I207" s="1373" t="s">
        <v>753</v>
      </c>
    </row>
    <row r="208" spans="1:9" s="165" customFormat="1">
      <c r="A208" s="166"/>
      <c r="B208" s="168"/>
      <c r="C208" s="1614" t="s">
        <v>669</v>
      </c>
      <c r="D208" s="1664">
        <f>Stat_agregat!D227</f>
        <v>88883</v>
      </c>
      <c r="E208" s="1664">
        <f>Stat_agregat!E227</f>
        <v>620373197.74000001</v>
      </c>
      <c r="F208" s="1664">
        <f>INPUT_STAT!F199</f>
        <v>88883</v>
      </c>
      <c r="G208" s="1664">
        <f>INPUT_STAT!G199</f>
        <v>620373197.74000001</v>
      </c>
      <c r="H208" s="1303" t="str">
        <f>IF(D208=F208,"OK","BREACH")</f>
        <v>OK</v>
      </c>
      <c r="I208" s="1303" t="str">
        <f>IF(E208=G208,"OK","BREACH")</f>
        <v>OK</v>
      </c>
    </row>
    <row r="209" spans="1:9" s="165" customFormat="1">
      <c r="A209" s="166"/>
      <c r="B209" s="168"/>
      <c r="C209" s="1614" t="s">
        <v>670</v>
      </c>
      <c r="D209" s="1664">
        <f>Stat_agregat!D228</f>
        <v>5284</v>
      </c>
      <c r="E209" s="1664">
        <f>Stat_agregat!E228</f>
        <v>165552854.44999999</v>
      </c>
      <c r="F209" s="1664">
        <f>INPUT_STAT!F200</f>
        <v>5284</v>
      </c>
      <c r="G209" s="1664">
        <f>INPUT_STAT!G200</f>
        <v>165552854.44999999</v>
      </c>
      <c r="H209" s="1303" t="str">
        <f>IF(D209=F209,"OK","BREACH")</f>
        <v>OK</v>
      </c>
      <c r="I209" s="1303" t="str">
        <f>IF(E209=G209,"OK","BREACH")</f>
        <v>OK</v>
      </c>
    </row>
    <row r="210" spans="1:9" s="165" customFormat="1">
      <c r="A210" s="166"/>
      <c r="B210" s="168"/>
      <c r="C210" s="1614" t="s">
        <v>3472</v>
      </c>
      <c r="D210" s="1664">
        <f>Stat_agregat!D229</f>
        <v>4120</v>
      </c>
      <c r="E210" s="1664">
        <f>Stat_agregat!E229</f>
        <v>37921583.950000003</v>
      </c>
      <c r="F210" s="1664">
        <f>INPUT_STAT!F201</f>
        <v>4120</v>
      </c>
      <c r="G210" s="1664">
        <f>INPUT_STAT!G201</f>
        <v>37921583.950000003</v>
      </c>
      <c r="H210" s="1303" t="str">
        <f t="shared" ref="H210:H211" si="17">IF(D210=F210,"OK","BREACH")</f>
        <v>OK</v>
      </c>
      <c r="I210" s="1303" t="str">
        <f t="shared" ref="I210:I211" si="18">IF(E210=G210,"OK","BREACH")</f>
        <v>OK</v>
      </c>
    </row>
    <row r="211" spans="1:9" s="165" customFormat="1">
      <c r="A211" s="166"/>
      <c r="B211" s="168"/>
      <c r="C211" s="1614" t="s">
        <v>3473</v>
      </c>
      <c r="D211" s="1664">
        <f>Stat_agregat!D230</f>
        <v>10322</v>
      </c>
      <c r="E211" s="1664">
        <f>Stat_agregat!E230</f>
        <v>116152347.98</v>
      </c>
      <c r="F211" s="1664">
        <f>INPUT_STAT!F202</f>
        <v>10322</v>
      </c>
      <c r="G211" s="1664">
        <f>INPUT_STAT!G202</f>
        <v>116152347.98</v>
      </c>
      <c r="H211" s="1303" t="str">
        <f t="shared" si="17"/>
        <v>OK</v>
      </c>
      <c r="I211" s="1303" t="str">
        <f t="shared" si="18"/>
        <v>OK</v>
      </c>
    </row>
    <row r="212" spans="1:9" s="165" customFormat="1">
      <c r="A212" s="166"/>
      <c r="B212" s="168"/>
      <c r="C212" s="168"/>
      <c r="D212" s="168"/>
      <c r="E212" s="168"/>
      <c r="F212" s="168"/>
      <c r="G212" s="168"/>
      <c r="H212" s="168"/>
      <c r="I212" s="168"/>
    </row>
    <row r="213" spans="1:9" s="165" customFormat="1">
      <c r="A213" s="166"/>
      <c r="B213" s="168"/>
      <c r="C213" s="1374" t="s">
        <v>1414</v>
      </c>
      <c r="D213" s="1375"/>
      <c r="E213" s="1376"/>
      <c r="F213" s="1377"/>
      <c r="G213" s="1376"/>
      <c r="H213" s="1378"/>
      <c r="I213" s="1379"/>
    </row>
    <row r="214" spans="1:9" s="165" customFormat="1">
      <c r="A214" s="166"/>
      <c r="B214" s="168"/>
      <c r="C214" s="1614" t="s">
        <v>751</v>
      </c>
      <c r="D214" s="1665" t="s">
        <v>667</v>
      </c>
      <c r="E214" s="1664" t="s">
        <v>753</v>
      </c>
      <c r="F214" s="1665" t="s">
        <v>667</v>
      </c>
      <c r="G214" s="1664" t="s">
        <v>753</v>
      </c>
      <c r="H214" s="1373" t="s">
        <v>667</v>
      </c>
      <c r="I214" s="1373" t="s">
        <v>753</v>
      </c>
    </row>
    <row r="215" spans="1:9" s="165" customFormat="1">
      <c r="A215" s="166"/>
      <c r="B215" s="168"/>
      <c r="C215" s="1614" t="s">
        <v>669</v>
      </c>
      <c r="D215" s="1664">
        <f>Stat_agregat!B227</f>
        <v>0</v>
      </c>
      <c r="E215" s="1664">
        <f>Stat_agregat!C227</f>
        <v>0</v>
      </c>
      <c r="F215" s="1664">
        <f>INPUT_STAT!D199</f>
        <v>0</v>
      </c>
      <c r="G215" s="1613">
        <f>INPUT_STAT!E199</f>
        <v>0</v>
      </c>
      <c r="H215" s="1303" t="str">
        <f>IF(D215=F215,"OK","BREACH")</f>
        <v>OK</v>
      </c>
      <c r="I215" s="1303" t="str">
        <f>IF(E215=G215,"OK","BREACH")</f>
        <v>OK</v>
      </c>
    </row>
    <row r="216" spans="1:9" s="165" customFormat="1">
      <c r="A216" s="166"/>
      <c r="B216" s="168"/>
      <c r="C216" s="1614" t="s">
        <v>670</v>
      </c>
      <c r="D216" s="1664">
        <f>Stat_agregat!B228</f>
        <v>0</v>
      </c>
      <c r="E216" s="1664">
        <f>Stat_agregat!C228</f>
        <v>0</v>
      </c>
      <c r="F216" s="1664">
        <f>INPUT_STAT!D200</f>
        <v>0</v>
      </c>
      <c r="G216" s="1613">
        <f>INPUT_STAT!E200</f>
        <v>0</v>
      </c>
      <c r="H216" s="1303" t="str">
        <f>IF(D216=F216,"OK","BREACH")</f>
        <v>OK</v>
      </c>
      <c r="I216" s="1303" t="str">
        <f>IF(E216=G216,"OK","BREACH")</f>
        <v>OK</v>
      </c>
    </row>
    <row r="217" spans="1:9" s="165" customFormat="1">
      <c r="A217" s="166"/>
      <c r="B217" s="168"/>
      <c r="C217" s="1614" t="s">
        <v>3472</v>
      </c>
      <c r="D217" s="1664">
        <f>Stat_agregat!B229</f>
        <v>0</v>
      </c>
      <c r="E217" s="1664">
        <f>Stat_agregat!C229</f>
        <v>0</v>
      </c>
      <c r="F217" s="1664">
        <f>INPUT_STAT!D201</f>
        <v>0</v>
      </c>
      <c r="G217" s="1613">
        <f>INPUT_STAT!E201</f>
        <v>0</v>
      </c>
      <c r="H217" s="1303" t="str">
        <f t="shared" ref="H217:H218" si="19">IF(D217=F217,"OK","BREACH")</f>
        <v>OK</v>
      </c>
      <c r="I217" s="1303" t="str">
        <f t="shared" ref="I217:I218" si="20">IF(E217=G217,"OK","BREACH")</f>
        <v>OK</v>
      </c>
    </row>
    <row r="218" spans="1:9" s="165" customFormat="1">
      <c r="A218" s="166"/>
      <c r="B218" s="168"/>
      <c r="C218" s="1614" t="s">
        <v>3473</v>
      </c>
      <c r="D218" s="1664">
        <f>Stat_agregat!B230</f>
        <v>0</v>
      </c>
      <c r="E218" s="1664">
        <f>Stat_agregat!C230</f>
        <v>0</v>
      </c>
      <c r="F218" s="1664">
        <f>INPUT_STAT!D202</f>
        <v>0</v>
      </c>
      <c r="G218" s="1613">
        <f>INPUT_STAT!E202</f>
        <v>0</v>
      </c>
      <c r="H218" s="1303" t="str">
        <f t="shared" si="19"/>
        <v>OK</v>
      </c>
      <c r="I218" s="1303" t="str">
        <f t="shared" si="20"/>
        <v>OK</v>
      </c>
    </row>
    <row r="219" spans="1:9" s="165" customFormat="1">
      <c r="A219" s="166"/>
      <c r="B219" s="168"/>
      <c r="C219" s="166"/>
      <c r="D219" s="295"/>
      <c r="E219" s="371"/>
      <c r="F219" s="372"/>
      <c r="G219" s="371"/>
      <c r="H219" s="167"/>
      <c r="I219" s="181"/>
    </row>
    <row r="220" spans="1:9" s="165" customFormat="1">
      <c r="A220" s="166"/>
      <c r="B220" s="168"/>
      <c r="C220" s="166"/>
      <c r="D220" s="295"/>
      <c r="E220" s="371"/>
      <c r="F220" s="372"/>
      <c r="G220" s="371"/>
      <c r="H220" s="167"/>
      <c r="I220" s="181"/>
    </row>
    <row r="221" spans="1:9" s="165" customFormat="1">
      <c r="A221" s="166"/>
      <c r="B221" s="166"/>
      <c r="C221" s="166"/>
      <c r="D221" s="295"/>
      <c r="E221" s="371"/>
      <c r="F221" s="372"/>
      <c r="G221" s="371"/>
      <c r="H221" s="167"/>
      <c r="I221" s="181"/>
    </row>
    <row r="222" spans="1:9" s="165" customFormat="1">
      <c r="A222" s="166"/>
      <c r="B222" s="166"/>
      <c r="C222" s="166"/>
      <c r="D222" s="295"/>
      <c r="E222" s="371"/>
      <c r="F222" s="372"/>
      <c r="G222" s="371"/>
      <c r="H222" s="167"/>
      <c r="I222" s="181"/>
    </row>
    <row r="223" spans="1:9" s="165" customFormat="1">
      <c r="A223" s="166"/>
      <c r="B223" s="166"/>
      <c r="C223" s="166"/>
      <c r="D223" s="295"/>
      <c r="E223" s="371"/>
      <c r="F223" s="372"/>
      <c r="G223" s="371"/>
      <c r="H223" s="167"/>
      <c r="I223" s="181"/>
    </row>
    <row r="224" spans="1:9" s="165" customFormat="1">
      <c r="A224" s="166"/>
      <c r="B224" s="166"/>
      <c r="C224" s="166"/>
      <c r="D224" s="295"/>
      <c r="E224" s="371"/>
      <c r="F224" s="372"/>
      <c r="G224" s="371"/>
      <c r="H224" s="167"/>
      <c r="I224" s="181"/>
    </row>
    <row r="225" spans="3:9">
      <c r="C225" s="166"/>
      <c r="D225" s="295"/>
      <c r="E225" s="371"/>
      <c r="F225" s="372"/>
      <c r="G225" s="371"/>
      <c r="H225" s="167"/>
      <c r="I225" s="181"/>
    </row>
    <row r="226" spans="3:9">
      <c r="C226" s="166"/>
      <c r="D226" s="295"/>
      <c r="E226" s="371"/>
      <c r="F226" s="372"/>
      <c r="G226" s="371"/>
      <c r="H226" s="167"/>
      <c r="I226" s="181"/>
    </row>
    <row r="227" spans="3:9">
      <c r="C227" s="166"/>
      <c r="D227" s="295"/>
      <c r="E227" s="371"/>
      <c r="F227" s="372"/>
      <c r="G227" s="371"/>
      <c r="H227" s="167"/>
      <c r="I227" s="181"/>
    </row>
    <row r="228" spans="3:9">
      <c r="C228" s="166"/>
      <c r="D228" s="295"/>
      <c r="E228" s="371"/>
      <c r="F228" s="372"/>
      <c r="G228" s="371"/>
      <c r="H228" s="167"/>
      <c r="I228" s="181"/>
    </row>
    <row r="229" spans="3:9">
      <c r="C229" s="166"/>
      <c r="D229" s="295"/>
      <c r="E229" s="371"/>
      <c r="F229" s="372"/>
      <c r="G229" s="371"/>
      <c r="H229" s="167"/>
      <c r="I229" s="181"/>
    </row>
    <row r="230" spans="3:9">
      <c r="C230" s="166"/>
      <c r="D230" s="295"/>
      <c r="E230" s="371"/>
      <c r="F230" s="372"/>
      <c r="G230" s="371"/>
      <c r="H230" s="167"/>
      <c r="I230" s="181"/>
    </row>
    <row r="231" spans="3:9">
      <c r="C231" s="166"/>
      <c r="D231" s="295"/>
      <c r="E231" s="371"/>
      <c r="F231" s="372"/>
      <c r="G231" s="371"/>
      <c r="H231" s="167"/>
      <c r="I231" s="181"/>
    </row>
    <row r="232" spans="3:9">
      <c r="C232" s="166"/>
      <c r="D232" s="295"/>
      <c r="E232" s="371"/>
      <c r="F232" s="372"/>
      <c r="G232" s="371"/>
      <c r="H232" s="167"/>
      <c r="I232" s="181"/>
    </row>
    <row r="233" spans="3:9">
      <c r="C233" s="166"/>
      <c r="D233" s="295"/>
      <c r="E233" s="371"/>
      <c r="F233" s="372"/>
      <c r="G233" s="371"/>
      <c r="H233" s="167"/>
      <c r="I233" s="181"/>
    </row>
    <row r="234" spans="3:9">
      <c r="C234" s="166"/>
      <c r="D234" s="295"/>
      <c r="E234" s="371"/>
      <c r="F234" s="372"/>
      <c r="G234" s="371"/>
      <c r="H234" s="167"/>
      <c r="I234" s="181"/>
    </row>
    <row r="235" spans="3:9">
      <c r="C235" s="166"/>
      <c r="D235" s="295"/>
      <c r="E235" s="371"/>
      <c r="F235" s="372"/>
      <c r="G235" s="371"/>
      <c r="H235" s="167"/>
      <c r="I235" s="181"/>
    </row>
    <row r="236" spans="3:9">
      <c r="C236" s="166"/>
      <c r="D236" s="295"/>
      <c r="E236" s="371"/>
      <c r="F236" s="372"/>
      <c r="G236" s="371"/>
      <c r="H236" s="167"/>
      <c r="I236" s="181"/>
    </row>
    <row r="237" spans="3:9">
      <c r="C237" s="166"/>
      <c r="D237" s="295"/>
      <c r="E237" s="371"/>
      <c r="F237" s="372"/>
      <c r="G237" s="371"/>
      <c r="H237" s="167"/>
      <c r="I237" s="181"/>
    </row>
    <row r="238" spans="3:9">
      <c r="C238" s="166"/>
      <c r="D238" s="295"/>
      <c r="E238" s="371"/>
      <c r="F238" s="372"/>
      <c r="G238" s="371"/>
      <c r="H238" s="167"/>
      <c r="I238" s="181"/>
    </row>
    <row r="239" spans="3:9">
      <c r="C239" s="166"/>
      <c r="D239" s="295"/>
      <c r="E239" s="371"/>
      <c r="F239" s="372"/>
      <c r="G239" s="371"/>
      <c r="H239" s="167"/>
      <c r="I239" s="181"/>
    </row>
    <row r="240" spans="3:9">
      <c r="C240" s="166"/>
      <c r="D240" s="295"/>
      <c r="E240" s="371"/>
      <c r="F240" s="372"/>
      <c r="G240" s="371"/>
      <c r="H240" s="167"/>
      <c r="I240" s="181"/>
    </row>
    <row r="241" spans="3:9">
      <c r="C241" s="166"/>
      <c r="D241" s="295"/>
      <c r="E241" s="371"/>
      <c r="F241" s="372"/>
      <c r="G241" s="371"/>
      <c r="H241" s="167"/>
      <c r="I241" s="181"/>
    </row>
    <row r="242" spans="3:9">
      <c r="C242" s="166"/>
      <c r="D242" s="295"/>
      <c r="E242" s="371"/>
      <c r="F242" s="372"/>
      <c r="G242" s="371"/>
      <c r="H242" s="167"/>
      <c r="I242" s="181"/>
    </row>
    <row r="243" spans="3:9">
      <c r="C243" s="166"/>
      <c r="D243" s="295"/>
      <c r="E243" s="371"/>
      <c r="F243" s="372"/>
      <c r="G243" s="371"/>
      <c r="H243" s="167"/>
      <c r="I243" s="181"/>
    </row>
    <row r="244" spans="3:9">
      <c r="C244" s="166"/>
      <c r="D244" s="295"/>
      <c r="E244" s="371"/>
      <c r="F244" s="372"/>
      <c r="G244" s="371"/>
      <c r="H244" s="167"/>
      <c r="I244" s="181"/>
    </row>
    <row r="245" spans="3:9">
      <c r="C245" s="166"/>
      <c r="D245" s="295"/>
      <c r="E245" s="371"/>
      <c r="F245" s="372"/>
      <c r="G245" s="371"/>
      <c r="H245" s="167"/>
      <c r="I245" s="181"/>
    </row>
    <row r="246" spans="3:9">
      <c r="C246" s="166"/>
      <c r="D246" s="295"/>
      <c r="E246" s="371"/>
      <c r="F246" s="372"/>
      <c r="G246" s="371"/>
      <c r="H246" s="167"/>
      <c r="I246" s="181"/>
    </row>
    <row r="247" spans="3:9">
      <c r="C247" s="166"/>
      <c r="D247" s="295"/>
      <c r="E247" s="371"/>
      <c r="F247" s="372"/>
      <c r="G247" s="371"/>
      <c r="H247" s="167"/>
      <c r="I247" s="181"/>
    </row>
    <row r="248" spans="3:9">
      <c r="C248" s="166"/>
      <c r="D248" s="295"/>
      <c r="E248" s="371"/>
      <c r="F248" s="372"/>
      <c r="G248" s="371"/>
      <c r="H248" s="167"/>
      <c r="I248" s="181"/>
    </row>
    <row r="249" spans="3:9">
      <c r="C249" s="166"/>
      <c r="D249" s="295"/>
      <c r="E249" s="371"/>
      <c r="F249" s="372"/>
      <c r="G249" s="371"/>
      <c r="H249" s="167"/>
      <c r="I249" s="181"/>
    </row>
  </sheetData>
  <conditionalFormatting sqref="H8:I8">
    <cfRule type="cellIs" dxfId="122" priority="64" stopIfTrue="1" operator="equal">
      <formula>"OK"</formula>
    </cfRule>
    <cfRule type="cellIs" dxfId="121" priority="63" operator="equal">
      <formula>"OK"</formula>
    </cfRule>
  </conditionalFormatting>
  <conditionalFormatting sqref="H12:I15">
    <cfRule type="cellIs" dxfId="120" priority="60" stopIfTrue="1" operator="equal">
      <formula>"OK"</formula>
    </cfRule>
    <cfRule type="cellIs" dxfId="119" priority="59" operator="equal">
      <formula>"OK"</formula>
    </cfRule>
  </conditionalFormatting>
  <conditionalFormatting sqref="H19:I30">
    <cfRule type="cellIs" dxfId="118" priority="58" stopIfTrue="1" operator="equal">
      <formula>"OK"</formula>
    </cfRule>
    <cfRule type="cellIs" dxfId="117" priority="57" operator="equal">
      <formula>"OK"</formula>
    </cfRule>
  </conditionalFormatting>
  <conditionalFormatting sqref="H34:I47">
    <cfRule type="cellIs" dxfId="116" priority="56" stopIfTrue="1" operator="equal">
      <formula>"OK"</formula>
    </cfRule>
    <cfRule type="cellIs" dxfId="115" priority="55" operator="equal">
      <formula>"OK"</formula>
    </cfRule>
  </conditionalFormatting>
  <conditionalFormatting sqref="H49:I49">
    <cfRule type="cellIs" dxfId="114" priority="8" stopIfTrue="1" operator="equal">
      <formula>"OK"</formula>
    </cfRule>
    <cfRule type="cellIs" dxfId="113" priority="7" operator="equal">
      <formula>"OK"</formula>
    </cfRule>
  </conditionalFormatting>
  <conditionalFormatting sqref="H51:I61">
    <cfRule type="cellIs" dxfId="112" priority="53" operator="equal">
      <formula>"OK"</formula>
    </cfRule>
    <cfRule type="cellIs" dxfId="111" priority="54" stopIfTrue="1" operator="equal">
      <formula>"OK"</formula>
    </cfRule>
  </conditionalFormatting>
  <conditionalFormatting sqref="H65:I75">
    <cfRule type="cellIs" dxfId="110" priority="50" stopIfTrue="1" operator="equal">
      <formula>"OK"</formula>
    </cfRule>
    <cfRule type="cellIs" dxfId="109" priority="49" operator="equal">
      <formula>"OK"</formula>
    </cfRule>
  </conditionalFormatting>
  <conditionalFormatting sqref="H77:I77">
    <cfRule type="cellIs" dxfId="108" priority="9" operator="equal">
      <formula>"OK"</formula>
    </cfRule>
    <cfRule type="cellIs" dxfId="107" priority="10" stopIfTrue="1" operator="equal">
      <formula>"OK"</formula>
    </cfRule>
  </conditionalFormatting>
  <conditionalFormatting sqref="H79:I92">
    <cfRule type="cellIs" dxfId="106" priority="48" stopIfTrue="1" operator="equal">
      <formula>"OK"</formula>
    </cfRule>
    <cfRule type="cellIs" dxfId="105" priority="47" operator="equal">
      <formula>"OK"</formula>
    </cfRule>
  </conditionalFormatting>
  <conditionalFormatting sqref="H96:I112">
    <cfRule type="cellIs" dxfId="104" priority="17" operator="equal">
      <formula>"OK"</formula>
    </cfRule>
    <cfRule type="cellIs" dxfId="103" priority="18" stopIfTrue="1" operator="equal">
      <formula>"OK"</formula>
    </cfRule>
  </conditionalFormatting>
  <conditionalFormatting sqref="H114:I114">
    <cfRule type="cellIs" dxfId="102" priority="11" operator="equal">
      <formula>"OK"</formula>
    </cfRule>
    <cfRule type="cellIs" dxfId="101" priority="12" stopIfTrue="1" operator="equal">
      <formula>"OK"</formula>
    </cfRule>
  </conditionalFormatting>
  <conditionalFormatting sqref="H116:I125">
    <cfRule type="cellIs" dxfId="100" priority="42" stopIfTrue="1" operator="equal">
      <formula>"OK"</formula>
    </cfRule>
    <cfRule type="cellIs" dxfId="99" priority="41" operator="equal">
      <formula>"OK"</formula>
    </cfRule>
  </conditionalFormatting>
  <conditionalFormatting sqref="H127:I127">
    <cfRule type="cellIs" dxfId="98" priority="14" stopIfTrue="1" operator="equal">
      <formula>"OK"</formula>
    </cfRule>
    <cfRule type="cellIs" dxfId="97" priority="13" operator="equal">
      <formula>"OK"</formula>
    </cfRule>
  </conditionalFormatting>
  <conditionalFormatting sqref="H129:I138">
    <cfRule type="cellIs" dxfId="96" priority="35" operator="equal">
      <formula>"OK"</formula>
    </cfRule>
    <cfRule type="cellIs" dxfId="95" priority="36" stopIfTrue="1" operator="equal">
      <formula>"OK"</formula>
    </cfRule>
  </conditionalFormatting>
  <conditionalFormatting sqref="H143:I152">
    <cfRule type="cellIs" dxfId="94" priority="33" operator="equal">
      <formula>"OK"</formula>
    </cfRule>
    <cfRule type="cellIs" dxfId="93" priority="34" stopIfTrue="1" operator="equal">
      <formula>"OK"</formula>
    </cfRule>
  </conditionalFormatting>
  <conditionalFormatting sqref="H156:I165">
    <cfRule type="cellIs" dxfId="92" priority="31" operator="equal">
      <formula>"OK"</formula>
    </cfRule>
    <cfRule type="cellIs" dxfId="91" priority="32" stopIfTrue="1" operator="equal">
      <formula>"OK"</formula>
    </cfRule>
  </conditionalFormatting>
  <conditionalFormatting sqref="H169:I179">
    <cfRule type="cellIs" dxfId="90" priority="28" stopIfTrue="1" operator="equal">
      <formula>"OK"</formula>
    </cfRule>
    <cfRule type="cellIs" dxfId="89" priority="27" operator="equal">
      <formula>"OK"</formula>
    </cfRule>
  </conditionalFormatting>
  <conditionalFormatting sqref="H182:I192">
    <cfRule type="cellIs" dxfId="88" priority="4" stopIfTrue="1" operator="equal">
      <formula>"OK"</formula>
    </cfRule>
    <cfRule type="cellIs" dxfId="87" priority="3" operator="equal">
      <formula>"OK"</formula>
    </cfRule>
  </conditionalFormatting>
  <conditionalFormatting sqref="H195:I204">
    <cfRule type="cellIs" dxfId="86" priority="1" operator="equal">
      <formula>"OK"</formula>
    </cfRule>
    <cfRule type="cellIs" dxfId="85" priority="2" stopIfTrue="1" operator="equal">
      <formula>"OK"</formula>
    </cfRule>
  </conditionalFormatting>
  <conditionalFormatting sqref="H206:I206">
    <cfRule type="cellIs" dxfId="84" priority="16" stopIfTrue="1" operator="equal">
      <formula>"OK"</formula>
    </cfRule>
    <cfRule type="cellIs" dxfId="83" priority="15" operator="equal">
      <formula>"OK"</formula>
    </cfRule>
  </conditionalFormatting>
  <conditionalFormatting sqref="H208:I211">
    <cfRule type="cellIs" dxfId="82" priority="23" operator="equal">
      <formula>"OK"</formula>
    </cfRule>
    <cfRule type="cellIs" dxfId="81" priority="24" stopIfTrue="1" operator="equal">
      <formula>"OK"</formula>
    </cfRule>
  </conditionalFormatting>
  <conditionalFormatting sqref="H215:I218">
    <cfRule type="cellIs" dxfId="80" priority="22" stopIfTrue="1" operator="equal">
      <formula>"OK"</formula>
    </cfRule>
    <cfRule type="cellIs" dxfId="79" priority="21" operator="equal">
      <formula>"OK"</formula>
    </cfRule>
  </conditionalFormatting>
  <conditionalFormatting sqref="I7">
    <cfRule type="cellIs" dxfId="78" priority="61" operator="equal">
      <formula>"OK"</formula>
    </cfRule>
    <cfRule type="cellIs" dxfId="77" priority="62" stopIfTrue="1" operator="equal">
      <formula>"OK"</formula>
    </cfRule>
  </conditionalFormatting>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6" tint="0.39997558519241921"/>
  </sheetPr>
  <dimension ref="B1:AW100"/>
  <sheetViews>
    <sheetView showGridLines="0" workbookViewId="0">
      <selection activeCell="H18" sqref="H18"/>
    </sheetView>
  </sheetViews>
  <sheetFormatPr baseColWidth="10" defaultColWidth="9.140625" defaultRowHeight="12.75"/>
  <cols>
    <col min="1" max="1" width="0.5703125" style="272" customWidth="1"/>
    <col min="2" max="2" width="27" style="272" customWidth="1"/>
    <col min="3" max="3" width="22.28515625" style="272" customWidth="1"/>
    <col min="4" max="7" width="19.5703125" style="272" customWidth="1"/>
    <col min="8" max="8" width="19.5703125" style="383" customWidth="1"/>
    <col min="9" max="9" width="19.5703125" style="445" customWidth="1"/>
    <col min="10" max="10" width="19.5703125" style="447" customWidth="1"/>
    <col min="11" max="11" width="19.5703125" style="385" customWidth="1"/>
    <col min="12" max="12" width="19.5703125" style="449" customWidth="1"/>
    <col min="13" max="13" width="19.5703125" style="272" customWidth="1"/>
    <col min="14" max="14" width="30.140625" style="272" customWidth="1"/>
    <col min="15" max="15" width="20.42578125" style="272" customWidth="1"/>
    <col min="16" max="16" width="22.140625" style="272" customWidth="1"/>
    <col min="17" max="17" width="19.5703125" style="272" customWidth="1"/>
    <col min="18" max="18" width="21.140625" style="272" customWidth="1"/>
    <col min="19" max="19" width="19.5703125" style="445" customWidth="1"/>
    <col min="20" max="20" width="22.5703125" style="383" customWidth="1"/>
    <col min="21" max="21" width="18.140625" style="383" customWidth="1"/>
    <col min="22" max="23" width="16.85546875" style="272" customWidth="1"/>
    <col min="24" max="24" width="16.42578125" style="383" customWidth="1"/>
    <col min="25" max="25" width="17.5703125" style="272" customWidth="1"/>
    <col min="26" max="26" width="20.5703125" style="272" customWidth="1"/>
    <col min="27" max="27" width="20" style="272" customWidth="1"/>
    <col min="28" max="28" width="18.7109375" style="272" customWidth="1"/>
    <col min="29" max="31" width="20.7109375" style="272" customWidth="1"/>
    <col min="32" max="32" width="21" style="272" customWidth="1"/>
    <col min="33" max="33" width="20.5703125" style="272" customWidth="1"/>
    <col min="34" max="35" width="16.28515625" style="272" customWidth="1"/>
    <col min="36" max="36" width="16.28515625" style="383" customWidth="1"/>
    <col min="37" max="37" width="16.28515625" style="272" customWidth="1"/>
    <col min="38" max="38" width="20.5703125" style="272" customWidth="1"/>
    <col min="39" max="44" width="19.85546875" style="385" customWidth="1"/>
    <col min="45" max="45" width="19.85546875" style="449" customWidth="1"/>
    <col min="46" max="46" width="16.28515625" style="385" customWidth="1"/>
    <col min="47" max="48" width="17.42578125" style="449" customWidth="1"/>
    <col min="49" max="49" width="17.42578125" style="386" customWidth="1"/>
    <col min="50" max="50" width="9.140625" style="272" customWidth="1"/>
    <col min="51" max="16384" width="9.140625" style="272"/>
  </cols>
  <sheetData>
    <row r="1" spans="2:49">
      <c r="B1" s="2681"/>
      <c r="C1" s="2682"/>
      <c r="D1" s="2682"/>
      <c r="E1" s="2682"/>
      <c r="F1" s="2682"/>
      <c r="G1" s="2682"/>
      <c r="H1" s="2683"/>
      <c r="I1" s="2684"/>
      <c r="J1" s="2685"/>
      <c r="K1" s="2686"/>
      <c r="L1" s="2687"/>
      <c r="N1" s="274"/>
      <c r="O1" s="274"/>
      <c r="P1" s="274"/>
      <c r="Q1" s="274"/>
      <c r="R1" s="274"/>
      <c r="S1" s="450"/>
      <c r="T1" s="389"/>
      <c r="U1" s="389"/>
      <c r="V1" s="274"/>
      <c r="W1" s="273"/>
      <c r="X1" s="388"/>
      <c r="Y1" s="388"/>
    </row>
    <row r="2" spans="2:49" s="25" customFormat="1" ht="15">
      <c r="B2" s="1437"/>
      <c r="C2" s="911"/>
      <c r="D2" s="911"/>
      <c r="E2" s="911"/>
      <c r="F2" s="911"/>
      <c r="G2" s="911"/>
      <c r="H2" s="911"/>
      <c r="I2" s="911"/>
      <c r="J2" s="1107" t="s">
        <v>323</v>
      </c>
      <c r="K2" s="1718">
        <f>'05. Reserves Required Levels'!F3</f>
        <v>45626</v>
      </c>
      <c r="L2" s="2688"/>
      <c r="M2" s="1012"/>
      <c r="S2" s="1380"/>
      <c r="T2" s="1381"/>
      <c r="U2" s="1381"/>
      <c r="X2" s="1381"/>
      <c r="Y2" s="1381"/>
      <c r="AJ2" s="1381"/>
      <c r="AM2" s="177"/>
      <c r="AN2" s="177"/>
      <c r="AO2" s="177"/>
      <c r="AP2" s="177"/>
      <c r="AQ2" s="177"/>
      <c r="AR2" s="177"/>
      <c r="AS2" s="1382"/>
      <c r="AT2" s="177"/>
      <c r="AU2" s="177"/>
      <c r="AV2" s="177"/>
      <c r="AW2" s="1383"/>
    </row>
    <row r="3" spans="2:49" s="25" customFormat="1" ht="12.75" customHeight="1">
      <c r="B3" s="1437"/>
      <c r="C3" s="911"/>
      <c r="D3" s="911"/>
      <c r="E3" s="911"/>
      <c r="F3" s="911"/>
      <c r="G3" s="911"/>
      <c r="H3" s="911"/>
      <c r="I3" s="911"/>
      <c r="J3" s="1107" t="s">
        <v>324</v>
      </c>
      <c r="K3" s="1718" t="e">
        <f>'05. Reserves Required Levels'!F4</f>
        <v>#N/A</v>
      </c>
      <c r="L3" s="2688"/>
      <c r="M3" s="1916"/>
      <c r="S3" s="1380"/>
      <c r="T3" s="1381"/>
      <c r="U3" s="1381"/>
      <c r="X3" s="1381"/>
      <c r="Y3" s="1381"/>
      <c r="AJ3" s="1381"/>
      <c r="AK3" s="1381"/>
      <c r="AL3" s="1381"/>
      <c r="AM3" s="1381"/>
      <c r="AN3" s="177"/>
      <c r="AO3" s="177"/>
      <c r="AP3" s="177"/>
      <c r="AQ3" s="177"/>
      <c r="AR3" s="177"/>
      <c r="AS3" s="1382"/>
      <c r="AT3" s="177"/>
      <c r="AU3" s="177"/>
      <c r="AV3" s="177"/>
      <c r="AW3" s="1383"/>
    </row>
    <row r="4" spans="2:49" s="25" customFormat="1" ht="15">
      <c r="B4" s="1437"/>
      <c r="C4" s="911"/>
      <c r="D4" s="911"/>
      <c r="E4" s="911"/>
      <c r="F4" s="911"/>
      <c r="G4" s="911"/>
      <c r="H4" s="911"/>
      <c r="I4" s="911"/>
      <c r="J4" s="1107" t="s">
        <v>325</v>
      </c>
      <c r="K4" s="1718">
        <f>'05. Reserves Required Levels'!F5</f>
        <v>45645</v>
      </c>
      <c r="L4" s="2688"/>
      <c r="M4" s="1917"/>
      <c r="S4" s="1380"/>
      <c r="T4" s="1381"/>
      <c r="U4" s="1381"/>
      <c r="X4" s="1381"/>
      <c r="Y4" s="1381"/>
      <c r="AJ4" s="1381"/>
      <c r="AK4" s="1381"/>
      <c r="AL4" s="1381"/>
      <c r="AM4" s="1381"/>
      <c r="AN4" s="177"/>
      <c r="AO4" s="177"/>
      <c r="AP4" s="177"/>
      <c r="AQ4" s="177"/>
      <c r="AR4" s="177"/>
      <c r="AS4" s="1382"/>
      <c r="AT4" s="177"/>
      <c r="AU4" s="177"/>
      <c r="AV4" s="177"/>
      <c r="AW4" s="1383"/>
    </row>
    <row r="5" spans="2:49" s="25" customFormat="1" ht="11.25" customHeight="1">
      <c r="B5" s="1439"/>
      <c r="C5" s="2689"/>
      <c r="D5" s="2689"/>
      <c r="E5" s="2689"/>
      <c r="F5" s="2689"/>
      <c r="G5" s="2689"/>
      <c r="H5" s="2689"/>
      <c r="I5" s="2689"/>
      <c r="J5" s="2690"/>
      <c r="K5" s="2690"/>
      <c r="L5" s="2691"/>
      <c r="M5" s="1917"/>
      <c r="S5" s="1380"/>
      <c r="T5" s="1381"/>
      <c r="U5" s="1381">
        <f>IFERROR('17. Default &amp; Recovery Stats'!AA11+'17. Default &amp; Recovery Stats'!AM11,0)</f>
        <v>0</v>
      </c>
      <c r="X5" s="1381"/>
      <c r="Y5" s="1381"/>
      <c r="AJ5" s="1384"/>
      <c r="AK5" s="1384"/>
      <c r="AL5" s="1384"/>
      <c r="AM5" s="1384"/>
      <c r="AN5" s="177"/>
      <c r="AO5" s="177"/>
      <c r="AP5" s="177"/>
      <c r="AQ5" s="177"/>
      <c r="AR5" s="177"/>
      <c r="AS5" s="1385"/>
      <c r="AT5" s="177"/>
      <c r="AU5" s="177"/>
      <c r="AV5" s="177"/>
      <c r="AW5" s="1386"/>
    </row>
    <row r="6" spans="2:49" s="25" customFormat="1" ht="20.25" customHeight="1">
      <c r="B6" s="911"/>
      <c r="C6" s="2019"/>
      <c r="D6" s="899">
        <f>IFERROR('17. Default &amp; Recovery Stats'!AA11+'17. Default &amp; Recovery Stats'!AM11,0)</f>
        <v>0</v>
      </c>
      <c r="E6" s="899"/>
      <c r="F6" s="899"/>
      <c r="G6" s="899"/>
      <c r="H6" s="899"/>
      <c r="I6" s="899"/>
      <c r="J6" s="1014"/>
      <c r="K6" s="1511"/>
      <c r="L6" s="1915"/>
      <c r="M6" s="1012"/>
      <c r="S6" s="1380"/>
      <c r="T6" s="1381"/>
      <c r="U6" s="1381"/>
      <c r="X6" s="1381"/>
      <c r="Y6" s="1381"/>
      <c r="AJ6" s="1384"/>
      <c r="AK6" s="1384"/>
      <c r="AL6" s="1384"/>
      <c r="AM6" s="1384"/>
      <c r="AN6" s="177"/>
      <c r="AO6" s="177"/>
      <c r="AP6" s="177"/>
      <c r="AQ6" s="177"/>
      <c r="AR6" s="177"/>
      <c r="AS6" s="1385"/>
      <c r="AT6" s="177"/>
      <c r="AU6" s="177"/>
      <c r="AV6" s="177"/>
      <c r="AW6" s="1386"/>
    </row>
    <row r="7" spans="2:49" ht="13.5" thickBot="1">
      <c r="L7" s="2018">
        <f>IFERROR('17. Default &amp; Recovery Stats'!AA11+'17. Default &amp; Recovery Stats'!AM11,0)</f>
        <v>0</v>
      </c>
      <c r="N7" s="273"/>
      <c r="O7" s="273"/>
      <c r="P7" s="273"/>
      <c r="Q7" s="273"/>
      <c r="R7" s="273"/>
      <c r="S7" s="451"/>
      <c r="T7" s="388"/>
      <c r="U7" s="388"/>
      <c r="V7" s="273"/>
      <c r="W7" s="273"/>
      <c r="X7" s="388"/>
      <c r="Y7" s="388"/>
    </row>
    <row r="8" spans="2:49" ht="29.25" customHeight="1" thickTop="1" thickBot="1">
      <c r="B8" s="721" t="s">
        <v>1695</v>
      </c>
      <c r="C8" s="721"/>
      <c r="D8" s="721"/>
      <c r="E8" s="721"/>
      <c r="F8" s="721"/>
      <c r="G8" s="721"/>
      <c r="H8" s="721"/>
      <c r="I8" s="721"/>
      <c r="J8" s="721"/>
      <c r="K8" s="721"/>
      <c r="L8" s="721"/>
      <c r="M8" s="721"/>
      <c r="N8" s="721" t="s">
        <v>1696</v>
      </c>
      <c r="O8" s="721"/>
      <c r="P8" s="721"/>
      <c r="Q8" s="721"/>
      <c r="R8" s="721"/>
      <c r="S8" s="721"/>
      <c r="T8" s="721"/>
      <c r="U8" s="721"/>
      <c r="V8" s="721"/>
      <c r="W8" s="721"/>
      <c r="X8" s="721"/>
      <c r="Y8" s="721"/>
      <c r="Z8" s="721" t="s">
        <v>1697</v>
      </c>
      <c r="AA8" s="721"/>
      <c r="AB8" s="721"/>
      <c r="AC8" s="721"/>
      <c r="AD8" s="721"/>
      <c r="AE8" s="721"/>
      <c r="AF8" s="721"/>
      <c r="AG8" s="721"/>
      <c r="AH8" s="721"/>
      <c r="AI8" s="721"/>
      <c r="AJ8" s="721"/>
      <c r="AK8" s="721"/>
      <c r="AL8" s="721" t="s">
        <v>1698</v>
      </c>
      <c r="AM8" s="721"/>
      <c r="AN8" s="721"/>
      <c r="AO8" s="721"/>
      <c r="AP8" s="721"/>
      <c r="AQ8" s="721"/>
      <c r="AR8" s="721"/>
      <c r="AS8" s="721"/>
      <c r="AT8" s="721"/>
      <c r="AU8" s="721"/>
      <c r="AV8" s="721"/>
      <c r="AW8" s="721"/>
    </row>
    <row r="9" spans="2:49" ht="15" customHeight="1" thickTop="1">
      <c r="B9" s="274"/>
      <c r="C9" s="293"/>
      <c r="D9" s="293"/>
      <c r="E9" s="293"/>
      <c r="F9" s="294"/>
      <c r="G9" s="294"/>
      <c r="H9" s="384"/>
      <c r="I9" s="446"/>
      <c r="J9" s="448"/>
      <c r="K9" s="293"/>
      <c r="L9" s="446"/>
      <c r="M9" s="444"/>
      <c r="N9" s="443"/>
      <c r="O9" s="273"/>
      <c r="P9" s="273"/>
      <c r="Q9" s="273"/>
      <c r="R9" s="273"/>
      <c r="S9" s="451"/>
      <c r="T9" s="388"/>
      <c r="U9" s="388"/>
      <c r="V9" s="273"/>
      <c r="W9" s="273"/>
      <c r="X9" s="388"/>
      <c r="Y9" s="443"/>
      <c r="Z9" s="443"/>
      <c r="AA9" s="273"/>
      <c r="AB9" s="273">
        <f>IFERROR('17. Default &amp; Recovery Stats'!AA11+'17. Default &amp; Recovery Stats'!AM11,0)</f>
        <v>0</v>
      </c>
      <c r="AC9" s="273"/>
      <c r="AD9" s="273"/>
      <c r="AE9" s="273"/>
      <c r="AF9" s="273"/>
      <c r="AG9" s="273"/>
      <c r="AH9" s="273"/>
      <c r="AI9" s="273"/>
      <c r="AJ9" s="388"/>
      <c r="AK9" s="444"/>
      <c r="AL9" s="443"/>
      <c r="AM9" s="390"/>
      <c r="AN9" s="390"/>
      <c r="AO9" s="390"/>
      <c r="AP9" s="390"/>
      <c r="AQ9" s="390"/>
      <c r="AR9" s="390"/>
      <c r="AS9" s="453"/>
      <c r="AT9" s="390"/>
      <c r="AU9" s="453"/>
      <c r="AV9" s="453"/>
      <c r="AW9" s="387"/>
    </row>
    <row r="10" spans="2:49" ht="147.75" customHeight="1">
      <c r="B10" s="1395" t="s">
        <v>767</v>
      </c>
      <c r="C10" s="1396" t="s">
        <v>768</v>
      </c>
      <c r="D10" s="1396" t="s">
        <v>769</v>
      </c>
      <c r="E10" s="1396" t="s">
        <v>770</v>
      </c>
      <c r="F10" s="1397" t="s">
        <v>771</v>
      </c>
      <c r="G10" s="1396" t="s">
        <v>772</v>
      </c>
      <c r="H10" s="1397" t="s">
        <v>773</v>
      </c>
      <c r="I10" s="1398" t="s">
        <v>774</v>
      </c>
      <c r="J10" s="1399" t="s">
        <v>775</v>
      </c>
      <c r="K10" s="1399" t="s">
        <v>776</v>
      </c>
      <c r="L10" s="1400" t="s">
        <v>777</v>
      </c>
      <c r="M10" s="1399" t="s">
        <v>778</v>
      </c>
      <c r="N10" s="1387" t="s">
        <v>767</v>
      </c>
      <c r="O10" s="1387" t="s">
        <v>0</v>
      </c>
      <c r="P10" s="1387" t="s">
        <v>1</v>
      </c>
      <c r="Q10" s="1387" t="s">
        <v>2</v>
      </c>
      <c r="R10" s="1387" t="s">
        <v>3</v>
      </c>
      <c r="S10" s="1389" t="s">
        <v>4</v>
      </c>
      <c r="T10" s="1387" t="s">
        <v>5</v>
      </c>
      <c r="U10" s="1387" t="s">
        <v>6</v>
      </c>
      <c r="V10" s="1390" t="s">
        <v>7</v>
      </c>
      <c r="W10" s="1390" t="s">
        <v>8</v>
      </c>
      <c r="X10" s="1390" t="s">
        <v>9</v>
      </c>
      <c r="Y10" s="1390" t="s">
        <v>10</v>
      </c>
      <c r="Z10" s="1388" t="s">
        <v>767</v>
      </c>
      <c r="AA10" s="1388" t="s">
        <v>11</v>
      </c>
      <c r="AB10" s="1388" t="s">
        <v>12</v>
      </c>
      <c r="AC10" s="1388" t="s">
        <v>13</v>
      </c>
      <c r="AD10" s="1388" t="s">
        <v>14</v>
      </c>
      <c r="AE10" s="1388" t="s">
        <v>15</v>
      </c>
      <c r="AF10" s="1388" t="s">
        <v>16</v>
      </c>
      <c r="AG10" s="1388" t="s">
        <v>17</v>
      </c>
      <c r="AH10" s="1391" t="s">
        <v>775</v>
      </c>
      <c r="AI10" s="1391" t="s">
        <v>8</v>
      </c>
      <c r="AJ10" s="1391" t="s">
        <v>9</v>
      </c>
      <c r="AK10" s="1391" t="s">
        <v>18</v>
      </c>
      <c r="AL10" s="1391" t="s">
        <v>767</v>
      </c>
      <c r="AM10" s="1392" t="s">
        <v>19</v>
      </c>
      <c r="AN10" s="1392" t="s">
        <v>20</v>
      </c>
      <c r="AO10" s="1392" t="s">
        <v>21</v>
      </c>
      <c r="AP10" s="1392" t="s">
        <v>22</v>
      </c>
      <c r="AQ10" s="1392" t="s">
        <v>23</v>
      </c>
      <c r="AR10" s="1392" t="s">
        <v>24</v>
      </c>
      <c r="AS10" s="1393" t="s">
        <v>25</v>
      </c>
      <c r="AT10" s="1392" t="s">
        <v>775</v>
      </c>
      <c r="AU10" s="1394" t="s">
        <v>8</v>
      </c>
      <c r="AV10" s="1394" t="s">
        <v>26</v>
      </c>
      <c r="AW10" s="1392" t="s">
        <v>27</v>
      </c>
    </row>
    <row r="11" spans="2:49" s="29" customFormat="1">
      <c r="B11" s="1401">
        <f>INPUT!B19</f>
        <v>45626</v>
      </c>
      <c r="C11" s="1402">
        <f>IFERROR(O11+AA11+AM11,0)</f>
        <v>0</v>
      </c>
      <c r="D11" s="1402">
        <f>IFERROR(P11+AB11+AN11,0)</f>
        <v>0</v>
      </c>
      <c r="E11" s="1402">
        <f>IFERROR(Q11+AC11+AO11,0)</f>
        <v>0</v>
      </c>
      <c r="F11" s="1402">
        <f>IF(B11="","",IFERROR(SUM(C11:$C$100000),""))</f>
        <v>0</v>
      </c>
      <c r="G11" s="1403">
        <f>IFERROR(F11/'20. Historical Assets'!E11,"")</f>
        <v>0</v>
      </c>
      <c r="H11" s="1404">
        <f>IFERROR(T11+AF11+AR11,"")</f>
        <v>0</v>
      </c>
      <c r="I11" s="1403" t="str">
        <f>IFERROR(C11/'20. Historical Assets'!F12,"")</f>
        <v/>
      </c>
      <c r="J11" s="1402">
        <f>SUM('04. Available Funds Called-up'!F32:H32)</f>
        <v>0</v>
      </c>
      <c r="K11" s="1402">
        <f>IFERROR(J11+K12,0)</f>
        <v>0</v>
      </c>
      <c r="L11" s="1403">
        <f>IF(B11="","",IFERROR(K11/(F11),0))</f>
        <v>0</v>
      </c>
      <c r="M11" s="1405">
        <f>IFERROR((F11-K11)/'20. Historical Assets'!D11,"")</f>
        <v>0</v>
      </c>
      <c r="N11" s="1401">
        <f>B11</f>
        <v>45626</v>
      </c>
      <c r="O11" s="1402">
        <f>(-1)*'03. Asset follow up'!F18</f>
        <v>0</v>
      </c>
      <c r="P11" s="1402">
        <f>'03. Asset follow up'!G46</f>
        <v>0</v>
      </c>
      <c r="Q11" s="1402">
        <f>'03. Asset follow up'!G62</f>
        <v>0</v>
      </c>
      <c r="R11" s="1402">
        <f>IF(N11="","",SUM(O11:$O$100000))</f>
        <v>0</v>
      </c>
      <c r="S11" s="1403">
        <f>IFERROR(R11/'01. Key Figures'!$C$32,"")</f>
        <v>0</v>
      </c>
      <c r="T11" s="1404">
        <f>'03. Asset follow up'!G20</f>
        <v>0</v>
      </c>
      <c r="U11" s="1406" t="str">
        <f>IFERROR(Q11/'20. Historical Assets'!F12,"")</f>
        <v/>
      </c>
      <c r="V11" s="1402">
        <f>'04. Available Funds Called-up'!F32</f>
        <v>0</v>
      </c>
      <c r="W11" s="1402">
        <f>IFERROR(V11+W12,0)</f>
        <v>0</v>
      </c>
      <c r="X11" s="1407">
        <f>IFERROR(S11+X12,0)</f>
        <v>0</v>
      </c>
      <c r="Y11" s="1407">
        <f>IFERROR((R11-W11)/'20. Historical Assets'!D11,"")</f>
        <v>0</v>
      </c>
      <c r="Z11" s="1401">
        <f>N11</f>
        <v>45626</v>
      </c>
      <c r="AA11" s="1402">
        <f>-'03. Asset follow up'!F17</f>
        <v>0</v>
      </c>
      <c r="AB11" s="1402">
        <f>'03. Asset follow up'!H47</f>
        <v>0</v>
      </c>
      <c r="AC11" s="1402">
        <f>'03. Asset follow up'!H77</f>
        <v>0</v>
      </c>
      <c r="AD11" s="1402">
        <f>IF(Z11="","",SUM(AA11:$AA$100000))</f>
        <v>0</v>
      </c>
      <c r="AE11" s="1403">
        <f>IFERROR(AD11/'01. Key Figures'!$C$32,"")</f>
        <v>0</v>
      </c>
      <c r="AF11" s="1402">
        <f>'03. Asset follow up'!H20</f>
        <v>0</v>
      </c>
      <c r="AG11" s="1406" t="str">
        <f>IFERROR(AA11/'20. Historical Assets'!F12,"")</f>
        <v/>
      </c>
      <c r="AH11" s="1402">
        <f>'04. Available Funds Called-up'!G32</f>
        <v>0</v>
      </c>
      <c r="AI11" s="1402">
        <f>IFERROR(AI12+AH11,0)</f>
        <v>0</v>
      </c>
      <c r="AJ11" s="1403" t="str">
        <f>IFERROR(AI11/(AD11),"")</f>
        <v/>
      </c>
      <c r="AK11" s="1406">
        <f>IFERROR((AD11-AI11)/'20. Historical Assets'!D11,"")</f>
        <v>0</v>
      </c>
      <c r="AL11" s="1401">
        <f>Z11</f>
        <v>45626</v>
      </c>
      <c r="AM11" s="1402">
        <f>-'03. Asset follow up'!F19</f>
        <v>0</v>
      </c>
      <c r="AN11" s="1402">
        <f>'03. Asset follow up'!I48</f>
        <v>0</v>
      </c>
      <c r="AO11" s="1402">
        <f>'03. Asset follow up'!I79</f>
        <v>0</v>
      </c>
      <c r="AP11" s="1402">
        <f>IFERROR(SUM(AM11:$AM$100000),0)</f>
        <v>0</v>
      </c>
      <c r="AQ11" s="1403">
        <f>IFERROR(AP11/'20. Historical Assets'!D11,"")</f>
        <v>0</v>
      </c>
      <c r="AR11" s="1402">
        <f>'03. Asset follow up'!I20</f>
        <v>0</v>
      </c>
      <c r="AS11" s="1402" t="str">
        <f>IFERROR(AM11/'20. Historical Assets'!F12,"")</f>
        <v/>
      </c>
      <c r="AT11" s="1402">
        <f>'04. Available Funds Called-up'!H32</f>
        <v>0</v>
      </c>
      <c r="AU11" s="1402">
        <f>IFERROR(AU12+AT11,0)</f>
        <v>0</v>
      </c>
      <c r="AV11" s="1402" t="str">
        <f>IFERROR(AU11/(AP11),"")</f>
        <v/>
      </c>
      <c r="AW11" s="1403">
        <f>IFERROR((AP11-AU11)/'20. Historical Assets'!D11,"")</f>
        <v>0</v>
      </c>
    </row>
    <row r="12" spans="2:49">
      <c r="B12" s="1408" t="str">
        <f>IF(INPUT!FR16="","",INPUT!FR16)</f>
        <v/>
      </c>
      <c r="C12" s="1409">
        <f t="shared" ref="C12:C40" si="0">IFERROR(O12+AA12+AM12,0)</f>
        <v>0</v>
      </c>
      <c r="D12" s="1409">
        <f>IFERROR(P12+AB12+AN12,0)</f>
        <v>0</v>
      </c>
      <c r="E12" s="1409">
        <f>IFERROR(Q12+AC12+AO12,0)</f>
        <v>0</v>
      </c>
      <c r="F12" s="1402" t="str">
        <f>IF(B12="","",IFERROR(SUM(C12:$C$100000),""))</f>
        <v/>
      </c>
      <c r="G12" s="1410" t="str">
        <f>IFERROR(F12/'20. Historical Assets'!E12,"")</f>
        <v/>
      </c>
      <c r="H12" s="1409" t="str">
        <f t="shared" ref="H12:H40" si="1">IFERROR(T12+AF12+AR12,"")</f>
        <v/>
      </c>
      <c r="I12" s="1410" t="str">
        <f>IFERROR(C12/'20. Historical Assets'!F13,"")</f>
        <v/>
      </c>
      <c r="J12" s="1409" t="str">
        <f>IF(INPUT!FZ16="","",INPUT!FZ16)</f>
        <v/>
      </c>
      <c r="K12" s="1409">
        <f t="shared" ref="K12:K40" si="2">IFERROR(J12+K13,0)</f>
        <v>0</v>
      </c>
      <c r="L12" s="1410" t="str">
        <f t="shared" ref="L12:L40" si="3">IF(B12="","",IFERROR(K12/(F12),0))</f>
        <v/>
      </c>
      <c r="M12" s="1410" t="str">
        <f>IFERROR((F12-K12)/'20. Historical Assets'!D12,"")</f>
        <v/>
      </c>
      <c r="N12" s="1408" t="str">
        <f>B12</f>
        <v/>
      </c>
      <c r="O12" s="1409" t="str">
        <f>IF(INPUT!GE16="","",INPUT!GE16)</f>
        <v/>
      </c>
      <c r="P12" s="1409" t="str">
        <f>IF(INPUT!GF16="","",INPUT!GF16)</f>
        <v/>
      </c>
      <c r="Q12" s="1409" t="str">
        <f>IF(INPUT!GG16="","",INPUT!GG16)</f>
        <v/>
      </c>
      <c r="R12" s="1402" t="str">
        <f>IF(N12="","",SUM(O12:$O$100000))</f>
        <v/>
      </c>
      <c r="S12" s="1410" t="str">
        <f>IFERROR(R12/'01. Key Figures'!$C$32,"")</f>
        <v/>
      </c>
      <c r="T12" s="1409" t="str">
        <f>IF(INPUT!GJ16="","",INPUT!GJ16)</f>
        <v/>
      </c>
      <c r="U12" s="1411" t="str">
        <f>IFERROR(Q12/'20. Historical Assets'!F13,"")</f>
        <v/>
      </c>
      <c r="V12" s="1409" t="str">
        <f>IF(INPUT!GL16="","",INPUT!GL16)</f>
        <v/>
      </c>
      <c r="W12" s="1409">
        <f t="shared" ref="W12:W40" si="4">IFERROR(V12+W13,0)</f>
        <v>0</v>
      </c>
      <c r="X12" s="1409">
        <f t="shared" ref="X12:X40" si="5">IFERROR(S12+X13,0)</f>
        <v>0</v>
      </c>
      <c r="Y12" s="1409" t="str">
        <f>IFERROR((R12-W12)/'20. Historical Assets'!D12,"")</f>
        <v/>
      </c>
      <c r="Z12" s="1408" t="str">
        <f>N12</f>
        <v/>
      </c>
      <c r="AA12" s="1412" t="str">
        <f>IF(INPUT!GR16="","",INPUT!GR16)</f>
        <v/>
      </c>
      <c r="AB12" s="1412" t="str">
        <f>IF(INPUT!GS16="","",INPUT!GS16)</f>
        <v/>
      </c>
      <c r="AC12" s="1412" t="str">
        <f>IF(INPUT!GT16="","",INPUT!GT16)</f>
        <v/>
      </c>
      <c r="AD12" s="1402" t="str">
        <f>IF(Z12="","",SUM(AA12:$AA$100000))</f>
        <v/>
      </c>
      <c r="AE12" s="1413" t="str">
        <f>IFERROR(AD12/'01. Key Figures'!$C$32,"")</f>
        <v/>
      </c>
      <c r="AF12" s="1412" t="str">
        <f>IF(INPUT!GW16="","",INPUT!GW16)</f>
        <v/>
      </c>
      <c r="AG12" s="1414" t="str">
        <f>IFERROR(AA12/'20. Historical Assets'!F13,"")</f>
        <v/>
      </c>
      <c r="AH12" s="1412" t="str">
        <f>IF(INPUT!GY16="","",INPUT!GY16)</f>
        <v/>
      </c>
      <c r="AI12" s="1412">
        <f t="shared" ref="AI12:AI40" si="6">IFERROR(AI13+AH12,0)</f>
        <v>0</v>
      </c>
      <c r="AJ12" s="1413" t="str">
        <f t="shared" ref="AJ12:AJ40" si="7">IFERROR(AI12/(AD12),"")</f>
        <v/>
      </c>
      <c r="AK12" s="1414" t="str">
        <f>IFERROR((AD12-AI12)/'20. Historical Assets'!D12,"")</f>
        <v/>
      </c>
      <c r="AL12" s="1408" t="str">
        <f>Z12</f>
        <v/>
      </c>
      <c r="AM12" s="1409" t="str">
        <f>IF(INPUT!HD16="","",INPUT!HD16)</f>
        <v/>
      </c>
      <c r="AN12" s="1409" t="str">
        <f>IF(INPUT!HE16="","",INPUT!HE16)</f>
        <v/>
      </c>
      <c r="AO12" s="1409" t="str">
        <f>IF(INPUT!HF16="","",INPUT!HF16)</f>
        <v/>
      </c>
      <c r="AP12" s="1402">
        <f>IFERROR(SUM(AM12:$AM$100000),0)</f>
        <v>0</v>
      </c>
      <c r="AQ12" s="1410" t="str">
        <f>IFERROR(AP12/'20. Historical Assets'!D12,"")</f>
        <v/>
      </c>
      <c r="AR12" s="1409" t="str">
        <f>IF(INPUT!HI16="","",INPUT!HI16)</f>
        <v/>
      </c>
      <c r="AS12" s="1409" t="str">
        <f>IFERROR(AM12/'20. Historical Assets'!F13,"")</f>
        <v/>
      </c>
      <c r="AT12" s="1409" t="str">
        <f>IF(INPUT!HK16="","",INPUT!HK16)</f>
        <v/>
      </c>
      <c r="AU12" s="1409">
        <f t="shared" ref="AU12:AU40" si="8">IFERROR(AU13+AT12,0)</f>
        <v>0</v>
      </c>
      <c r="AV12" s="1409" t="str">
        <f t="shared" ref="AV12:AV40" si="9">IFERROR(AU12/(AP12),"")</f>
        <v/>
      </c>
      <c r="AW12" s="1410" t="str">
        <f>IFERROR((AP12-AU12)/'20. Historical Assets'!D12,"")</f>
        <v/>
      </c>
    </row>
    <row r="13" spans="2:49">
      <c r="B13" s="1408" t="str">
        <f>IF(INPUT!FR17="","",INPUT!FR17)</f>
        <v/>
      </c>
      <c r="C13" s="1409">
        <f t="shared" si="0"/>
        <v>0</v>
      </c>
      <c r="D13" s="1409">
        <f t="shared" ref="D13:D40" si="10">IFERROR(P13+AB13+AN13,0)</f>
        <v>0</v>
      </c>
      <c r="E13" s="1409">
        <f t="shared" ref="E13:E40" si="11">IFERROR(Q13+AC13+AO13,0)</f>
        <v>0</v>
      </c>
      <c r="F13" s="1402" t="str">
        <f>IF(B13="","",IFERROR(SUM(C13:$C$100000),""))</f>
        <v/>
      </c>
      <c r="G13" s="1410" t="str">
        <f>IFERROR(F13/'20. Historical Assets'!E13,"")</f>
        <v/>
      </c>
      <c r="H13" s="1409" t="str">
        <f t="shared" si="1"/>
        <v/>
      </c>
      <c r="I13" s="1410" t="str">
        <f>IFERROR(C13/'20. Historical Assets'!F14,"")</f>
        <v/>
      </c>
      <c r="J13" s="1409" t="str">
        <f>IF(INPUT!FZ17="","",INPUT!FZ17)</f>
        <v/>
      </c>
      <c r="K13" s="1409">
        <f t="shared" si="2"/>
        <v>0</v>
      </c>
      <c r="L13" s="1410" t="str">
        <f t="shared" si="3"/>
        <v/>
      </c>
      <c r="M13" s="1410" t="str">
        <f>IFERROR((F13-K13)/'20. Historical Assets'!D13,"")</f>
        <v/>
      </c>
      <c r="N13" s="1408" t="str">
        <f t="shared" ref="N13:N40" si="12">B13</f>
        <v/>
      </c>
      <c r="O13" s="1409" t="str">
        <f>IF(INPUT!GE17="","",INPUT!GE17)</f>
        <v/>
      </c>
      <c r="P13" s="1409" t="str">
        <f>IF(INPUT!GF17="","",INPUT!GF17)</f>
        <v/>
      </c>
      <c r="Q13" s="1409" t="str">
        <f>IF(INPUT!GG17="","",INPUT!GG17)</f>
        <v/>
      </c>
      <c r="R13" s="1402" t="str">
        <f>IF(N13="","",SUM(O13:$O$100000))</f>
        <v/>
      </c>
      <c r="S13" s="1410" t="str">
        <f>IFERROR(R13/'01. Key Figures'!$C$32,"")</f>
        <v/>
      </c>
      <c r="T13" s="1409" t="str">
        <f>IF(INPUT!GJ17="","",INPUT!GJ17)</f>
        <v/>
      </c>
      <c r="U13" s="1411" t="str">
        <f>IFERROR(Q13/'20. Historical Assets'!F14,"")</f>
        <v/>
      </c>
      <c r="V13" s="1409" t="str">
        <f>IF(INPUT!GL17="","",INPUT!GL17)</f>
        <v/>
      </c>
      <c r="W13" s="1409">
        <f t="shared" si="4"/>
        <v>0</v>
      </c>
      <c r="X13" s="1409">
        <f t="shared" si="5"/>
        <v>0</v>
      </c>
      <c r="Y13" s="1409" t="str">
        <f>IFERROR((R13-W13)/'20. Historical Assets'!D13,"")</f>
        <v/>
      </c>
      <c r="Z13" s="1408" t="str">
        <f t="shared" ref="Z13:Z40" si="13">N13</f>
        <v/>
      </c>
      <c r="AA13" s="1412" t="str">
        <f>IF(INPUT!GR17="","",INPUT!GR17)</f>
        <v/>
      </c>
      <c r="AB13" s="1412" t="str">
        <f>IF(INPUT!GS17="","",INPUT!GS17)</f>
        <v/>
      </c>
      <c r="AC13" s="1412" t="str">
        <f>IF(INPUT!GT17="","",INPUT!GT17)</f>
        <v/>
      </c>
      <c r="AD13" s="1402" t="str">
        <f>IF(Z13="","",SUM(AA13:$AA$100000))</f>
        <v/>
      </c>
      <c r="AE13" s="1413" t="str">
        <f>IFERROR(AD13/'01. Key Figures'!$C$32,"")</f>
        <v/>
      </c>
      <c r="AF13" s="1412" t="str">
        <f>IF(INPUT!GW17="","",INPUT!GW17)</f>
        <v/>
      </c>
      <c r="AG13" s="1414" t="str">
        <f>IFERROR(AA13/'20. Historical Assets'!F14,"")</f>
        <v/>
      </c>
      <c r="AH13" s="1412" t="str">
        <f>IF(INPUT!GY17="","",INPUT!GY17)</f>
        <v/>
      </c>
      <c r="AI13" s="1412">
        <f t="shared" si="6"/>
        <v>0</v>
      </c>
      <c r="AJ13" s="1413" t="str">
        <f t="shared" si="7"/>
        <v/>
      </c>
      <c r="AK13" s="1414" t="str">
        <f>IFERROR((AD13-AI13)/'20. Historical Assets'!D13,"")</f>
        <v/>
      </c>
      <c r="AL13" s="1408" t="str">
        <f t="shared" ref="AL13:AL40" si="14">Z13</f>
        <v/>
      </c>
      <c r="AM13" s="1409" t="str">
        <f>IF(INPUT!HD17="","",INPUT!HD17)</f>
        <v/>
      </c>
      <c r="AN13" s="1409" t="str">
        <f>IF(INPUT!HE17="","",INPUT!HE17)</f>
        <v/>
      </c>
      <c r="AO13" s="1409" t="str">
        <f>IF(INPUT!HF17="","",INPUT!HF17)</f>
        <v/>
      </c>
      <c r="AP13" s="1402">
        <f>IFERROR(SUM(AM13:$AM$100000),0)</f>
        <v>0</v>
      </c>
      <c r="AQ13" s="1410" t="str">
        <f>IFERROR(AP13/'20. Historical Assets'!D13,"")</f>
        <v/>
      </c>
      <c r="AR13" s="1409" t="str">
        <f>IF(INPUT!HI17="","",INPUT!HI17)</f>
        <v/>
      </c>
      <c r="AS13" s="1409" t="str">
        <f>IFERROR(AM13/'20. Historical Assets'!F14,"")</f>
        <v/>
      </c>
      <c r="AT13" s="1409" t="str">
        <f>IF(INPUT!HK17="","",INPUT!HK17)</f>
        <v/>
      </c>
      <c r="AU13" s="1409">
        <f t="shared" si="8"/>
        <v>0</v>
      </c>
      <c r="AV13" s="1409" t="str">
        <f t="shared" si="9"/>
        <v/>
      </c>
      <c r="AW13" s="1410" t="str">
        <f>IFERROR((AP13-AU13)/'20. Historical Assets'!D13,"")</f>
        <v/>
      </c>
    </row>
    <row r="14" spans="2:49">
      <c r="B14" s="1408" t="str">
        <f>IF(INPUT!FR18="","",INPUT!FR18)</f>
        <v/>
      </c>
      <c r="C14" s="1409">
        <f t="shared" si="0"/>
        <v>0</v>
      </c>
      <c r="D14" s="1409">
        <f t="shared" si="10"/>
        <v>0</v>
      </c>
      <c r="E14" s="1409">
        <f t="shared" si="11"/>
        <v>0</v>
      </c>
      <c r="F14" s="1402" t="str">
        <f>IF(B14="","",IFERROR(SUM(C14:$C$100000),""))</f>
        <v/>
      </c>
      <c r="G14" s="1410" t="str">
        <f>IFERROR(F14/'20. Historical Assets'!E14,"")</f>
        <v/>
      </c>
      <c r="H14" s="1409" t="str">
        <f t="shared" si="1"/>
        <v/>
      </c>
      <c r="I14" s="1410" t="str">
        <f>IFERROR(C14/'20. Historical Assets'!F15,"")</f>
        <v/>
      </c>
      <c r="J14" s="1409" t="str">
        <f>IF(INPUT!FZ18="","",INPUT!FZ18)</f>
        <v/>
      </c>
      <c r="K14" s="1409">
        <f t="shared" si="2"/>
        <v>0</v>
      </c>
      <c r="L14" s="1410" t="str">
        <f t="shared" si="3"/>
        <v/>
      </c>
      <c r="M14" s="1410" t="str">
        <f>IFERROR((F14-K14)/'20. Historical Assets'!D14,"")</f>
        <v/>
      </c>
      <c r="N14" s="1408" t="str">
        <f t="shared" si="12"/>
        <v/>
      </c>
      <c r="O14" s="1409" t="str">
        <f>IF(INPUT!GE18="","",INPUT!GE18)</f>
        <v/>
      </c>
      <c r="P14" s="1409" t="str">
        <f>IF(INPUT!GF18="","",INPUT!GF18)</f>
        <v/>
      </c>
      <c r="Q14" s="1409" t="str">
        <f>IF(INPUT!GG18="","",INPUT!GG18)</f>
        <v/>
      </c>
      <c r="R14" s="1402" t="str">
        <f>IF(N14="","",SUM(O14:$O$100000))</f>
        <v/>
      </c>
      <c r="S14" s="1410" t="str">
        <f>IFERROR(R14/'01. Key Figures'!$C$32,"")</f>
        <v/>
      </c>
      <c r="T14" s="1409" t="str">
        <f>IF(INPUT!GJ18="","",INPUT!GJ18)</f>
        <v/>
      </c>
      <c r="U14" s="1411" t="str">
        <f>IFERROR(Q14/'20. Historical Assets'!F15,"")</f>
        <v/>
      </c>
      <c r="V14" s="1409" t="str">
        <f>IF(INPUT!GL18="","",INPUT!GL18)</f>
        <v/>
      </c>
      <c r="W14" s="1409">
        <f t="shared" si="4"/>
        <v>0</v>
      </c>
      <c r="X14" s="1409">
        <f t="shared" si="5"/>
        <v>0</v>
      </c>
      <c r="Y14" s="1409" t="str">
        <f>IFERROR((R14-W14)/'20. Historical Assets'!D14,"")</f>
        <v/>
      </c>
      <c r="Z14" s="1408" t="str">
        <f t="shared" si="13"/>
        <v/>
      </c>
      <c r="AA14" s="1412" t="str">
        <f>IF(INPUT!GR18="","",INPUT!GR18)</f>
        <v/>
      </c>
      <c r="AB14" s="1412" t="str">
        <f>IF(INPUT!GS18="","",INPUT!GS18)</f>
        <v/>
      </c>
      <c r="AC14" s="1412" t="str">
        <f>IF(INPUT!GT18="","",INPUT!GT18)</f>
        <v/>
      </c>
      <c r="AD14" s="1402" t="str">
        <f>IF(Z14="","",SUM(AA14:$AA$100000))</f>
        <v/>
      </c>
      <c r="AE14" s="1413" t="str">
        <f>IFERROR(AD14/'01. Key Figures'!$C$32,"")</f>
        <v/>
      </c>
      <c r="AF14" s="1412" t="str">
        <f>IF(INPUT!GW18="","",INPUT!GW18)</f>
        <v/>
      </c>
      <c r="AG14" s="1414" t="str">
        <f>IFERROR(AA14/'20. Historical Assets'!F15,"")</f>
        <v/>
      </c>
      <c r="AH14" s="1412" t="str">
        <f>IF(INPUT!GY18="","",INPUT!GY18)</f>
        <v/>
      </c>
      <c r="AI14" s="1412">
        <f t="shared" si="6"/>
        <v>0</v>
      </c>
      <c r="AJ14" s="1413" t="str">
        <f t="shared" si="7"/>
        <v/>
      </c>
      <c r="AK14" s="1414" t="str">
        <f>IFERROR((AD14-AI14)/'20. Historical Assets'!D14,"")</f>
        <v/>
      </c>
      <c r="AL14" s="1408" t="str">
        <f t="shared" si="14"/>
        <v/>
      </c>
      <c r="AM14" s="1409" t="str">
        <f>IF(INPUT!HD18="","",INPUT!HD18)</f>
        <v/>
      </c>
      <c r="AN14" s="1409" t="str">
        <f>IF(INPUT!HE18="","",INPUT!HE18)</f>
        <v/>
      </c>
      <c r="AO14" s="1409" t="str">
        <f>IF(INPUT!HF18="","",INPUT!HF18)</f>
        <v/>
      </c>
      <c r="AP14" s="1402">
        <f>IFERROR(SUM(AM14:$AM$100000),0)</f>
        <v>0</v>
      </c>
      <c r="AQ14" s="1410" t="str">
        <f>IFERROR(AP14/'20. Historical Assets'!D14,"")</f>
        <v/>
      </c>
      <c r="AR14" s="1409" t="str">
        <f>IF(INPUT!HI18="","",INPUT!HI18)</f>
        <v/>
      </c>
      <c r="AS14" s="1409" t="str">
        <f>IFERROR(AM14/'20. Historical Assets'!F15,"")</f>
        <v/>
      </c>
      <c r="AT14" s="1409" t="str">
        <f>IF(INPUT!HK18="","",INPUT!HK18)</f>
        <v/>
      </c>
      <c r="AU14" s="1409">
        <f t="shared" si="8"/>
        <v>0</v>
      </c>
      <c r="AV14" s="1409" t="str">
        <f t="shared" si="9"/>
        <v/>
      </c>
      <c r="AW14" s="1410" t="str">
        <f>IFERROR((AP14-AU14)/'20. Historical Assets'!D14,"")</f>
        <v/>
      </c>
    </row>
    <row r="15" spans="2:49">
      <c r="B15" s="1408" t="str">
        <f>IF(INPUT!FR19="","",INPUT!FR19)</f>
        <v/>
      </c>
      <c r="C15" s="1409">
        <f t="shared" si="0"/>
        <v>0</v>
      </c>
      <c r="D15" s="1409">
        <f t="shared" si="10"/>
        <v>0</v>
      </c>
      <c r="E15" s="1409">
        <f t="shared" si="11"/>
        <v>0</v>
      </c>
      <c r="F15" s="1402" t="str">
        <f>IF(B15="","",IFERROR(SUM(C15:$C$100000),""))</f>
        <v/>
      </c>
      <c r="G15" s="1410" t="str">
        <f>IFERROR(F15/'20. Historical Assets'!E15,"")</f>
        <v/>
      </c>
      <c r="H15" s="1409" t="str">
        <f t="shared" si="1"/>
        <v/>
      </c>
      <c r="I15" s="1410" t="str">
        <f>IFERROR(C15/'20. Historical Assets'!F16,"")</f>
        <v/>
      </c>
      <c r="J15" s="1409" t="str">
        <f>IF(INPUT!FZ19="","",INPUT!FZ19)</f>
        <v/>
      </c>
      <c r="K15" s="1409">
        <f t="shared" si="2"/>
        <v>0</v>
      </c>
      <c r="L15" s="1410" t="str">
        <f t="shared" si="3"/>
        <v/>
      </c>
      <c r="M15" s="1410" t="str">
        <f>IFERROR((F15-K15)/'20. Historical Assets'!D15,"")</f>
        <v/>
      </c>
      <c r="N15" s="1408" t="str">
        <f t="shared" si="12"/>
        <v/>
      </c>
      <c r="O15" s="1409" t="str">
        <f>IF(INPUT!GE19="","",INPUT!GE19)</f>
        <v/>
      </c>
      <c r="P15" s="1409" t="str">
        <f>IF(INPUT!GF19="","",INPUT!GF19)</f>
        <v/>
      </c>
      <c r="Q15" s="1409" t="str">
        <f>IF(INPUT!GG19="","",INPUT!GG19)</f>
        <v/>
      </c>
      <c r="R15" s="1402" t="str">
        <f>IF(N15="","",SUM(O15:$O$100000))</f>
        <v/>
      </c>
      <c r="S15" s="1410" t="str">
        <f>IFERROR(R15/'01. Key Figures'!$C$32,"")</f>
        <v/>
      </c>
      <c r="T15" s="1409" t="str">
        <f>IF(INPUT!GJ19="","",INPUT!GJ19)</f>
        <v/>
      </c>
      <c r="U15" s="1411" t="str">
        <f>IFERROR(Q15/'20. Historical Assets'!F16,"")</f>
        <v/>
      </c>
      <c r="V15" s="1409" t="str">
        <f>IF(INPUT!GL19="","",INPUT!GL19)</f>
        <v/>
      </c>
      <c r="W15" s="1409">
        <f t="shared" si="4"/>
        <v>0</v>
      </c>
      <c r="X15" s="1409">
        <f t="shared" si="5"/>
        <v>0</v>
      </c>
      <c r="Y15" s="1409" t="str">
        <f>IFERROR((R15-W15)/'20. Historical Assets'!D15,"")</f>
        <v/>
      </c>
      <c r="Z15" s="1408" t="str">
        <f t="shared" si="13"/>
        <v/>
      </c>
      <c r="AA15" s="1412" t="str">
        <f>IF(INPUT!GR19="","",INPUT!GR19)</f>
        <v/>
      </c>
      <c r="AB15" s="1412" t="str">
        <f>IF(INPUT!GS19="","",INPUT!GS19)</f>
        <v/>
      </c>
      <c r="AC15" s="1412" t="str">
        <f>IF(INPUT!GT19="","",INPUT!GT19)</f>
        <v/>
      </c>
      <c r="AD15" s="1402" t="str">
        <f>IF(Z15="","",SUM(AA15:$AA$100000))</f>
        <v/>
      </c>
      <c r="AE15" s="1413" t="str">
        <f>IFERROR(AD15/'01. Key Figures'!$C$32,"")</f>
        <v/>
      </c>
      <c r="AF15" s="1412" t="str">
        <f>IF(INPUT!GW19="","",INPUT!GW19)</f>
        <v/>
      </c>
      <c r="AG15" s="1414" t="str">
        <f>IFERROR(AA15/'20. Historical Assets'!F16,"")</f>
        <v/>
      </c>
      <c r="AH15" s="1412" t="str">
        <f>IF(INPUT!GY19="","",INPUT!GY19)</f>
        <v/>
      </c>
      <c r="AI15" s="1412">
        <f t="shared" si="6"/>
        <v>0</v>
      </c>
      <c r="AJ15" s="1413" t="str">
        <f t="shared" si="7"/>
        <v/>
      </c>
      <c r="AK15" s="1414" t="str">
        <f>IFERROR((AD15-AI15)/'20. Historical Assets'!D15,"")</f>
        <v/>
      </c>
      <c r="AL15" s="1408" t="str">
        <f t="shared" si="14"/>
        <v/>
      </c>
      <c r="AM15" s="1409" t="str">
        <f>IF(INPUT!HD19="","",INPUT!HD19)</f>
        <v/>
      </c>
      <c r="AN15" s="1409" t="str">
        <f>IF(INPUT!HE19="","",INPUT!HE19)</f>
        <v/>
      </c>
      <c r="AO15" s="1409" t="str">
        <f>IF(INPUT!HF19="","",INPUT!HF19)</f>
        <v/>
      </c>
      <c r="AP15" s="1402">
        <f>IFERROR(SUM(AM15:$AM$100000),0)</f>
        <v>0</v>
      </c>
      <c r="AQ15" s="1410" t="str">
        <f>IFERROR(AP15/'20. Historical Assets'!D15,"")</f>
        <v/>
      </c>
      <c r="AR15" s="1409" t="str">
        <f>IF(INPUT!HI19="","",INPUT!HI19)</f>
        <v/>
      </c>
      <c r="AS15" s="1409" t="str">
        <f>IFERROR(AM15/'20. Historical Assets'!F16,"")</f>
        <v/>
      </c>
      <c r="AT15" s="1409" t="str">
        <f>IF(INPUT!HK19="","",INPUT!HK19)</f>
        <v/>
      </c>
      <c r="AU15" s="1409">
        <f t="shared" si="8"/>
        <v>0</v>
      </c>
      <c r="AV15" s="1409" t="str">
        <f t="shared" si="9"/>
        <v/>
      </c>
      <c r="AW15" s="1410" t="str">
        <f>IFERROR((AP15-AU15)/'20. Historical Assets'!D15,"")</f>
        <v/>
      </c>
    </row>
    <row r="16" spans="2:49">
      <c r="B16" s="1408" t="str">
        <f>IF(INPUT!FR20="","",INPUT!FR20)</f>
        <v/>
      </c>
      <c r="C16" s="1409">
        <f t="shared" si="0"/>
        <v>0</v>
      </c>
      <c r="D16" s="1409">
        <f t="shared" si="10"/>
        <v>0</v>
      </c>
      <c r="E16" s="1409">
        <f t="shared" si="11"/>
        <v>0</v>
      </c>
      <c r="F16" s="1402" t="str">
        <f>IF(B16="","",IFERROR(SUM(C16:$C$100000),""))</f>
        <v/>
      </c>
      <c r="G16" s="1410" t="str">
        <f>IFERROR(F16/'20. Historical Assets'!E16,"")</f>
        <v/>
      </c>
      <c r="H16" s="1409" t="str">
        <f t="shared" si="1"/>
        <v/>
      </c>
      <c r="I16" s="1410" t="str">
        <f>IFERROR(C16/'20. Historical Assets'!F17,"")</f>
        <v/>
      </c>
      <c r="J16" s="1409" t="str">
        <f>IF(INPUT!FZ20="","",INPUT!FZ20)</f>
        <v/>
      </c>
      <c r="K16" s="1409">
        <f t="shared" si="2"/>
        <v>0</v>
      </c>
      <c r="L16" s="1410" t="str">
        <f t="shared" si="3"/>
        <v/>
      </c>
      <c r="M16" s="1410" t="str">
        <f>IFERROR((F16-K16)/'20. Historical Assets'!D16,"")</f>
        <v/>
      </c>
      <c r="N16" s="1408" t="str">
        <f t="shared" si="12"/>
        <v/>
      </c>
      <c r="O16" s="1409" t="str">
        <f>IF(INPUT!GE20="","",INPUT!GE20)</f>
        <v/>
      </c>
      <c r="P16" s="1409" t="str">
        <f>IF(INPUT!GF20="","",INPUT!GF20)</f>
        <v/>
      </c>
      <c r="Q16" s="1409" t="str">
        <f>IF(INPUT!GG20="","",INPUT!GG20)</f>
        <v/>
      </c>
      <c r="R16" s="1402" t="str">
        <f>IF(N16="","",SUM(O16:$O$100000))</f>
        <v/>
      </c>
      <c r="S16" s="1410" t="str">
        <f>IFERROR(R16/'01. Key Figures'!$C$32,"")</f>
        <v/>
      </c>
      <c r="T16" s="1409" t="str">
        <f>IF(INPUT!GJ20="","",INPUT!GJ20)</f>
        <v/>
      </c>
      <c r="U16" s="1411" t="str">
        <f>IFERROR(Q16/'20. Historical Assets'!F17,"")</f>
        <v/>
      </c>
      <c r="V16" s="1409" t="str">
        <f>IF(INPUT!GL20="","",INPUT!GL20)</f>
        <v/>
      </c>
      <c r="W16" s="1409">
        <f t="shared" si="4"/>
        <v>0</v>
      </c>
      <c r="X16" s="1409">
        <f t="shared" si="5"/>
        <v>0</v>
      </c>
      <c r="Y16" s="1409" t="str">
        <f>IFERROR((R16-W16)/'20. Historical Assets'!D16,"")</f>
        <v/>
      </c>
      <c r="Z16" s="1408" t="str">
        <f t="shared" si="13"/>
        <v/>
      </c>
      <c r="AA16" s="1412" t="str">
        <f>IF(INPUT!GR20="","",INPUT!GR20)</f>
        <v/>
      </c>
      <c r="AB16" s="1412" t="str">
        <f>IF(INPUT!GS20="","",INPUT!GS20)</f>
        <v/>
      </c>
      <c r="AC16" s="1412" t="str">
        <f>IF(INPUT!GT20="","",INPUT!GT20)</f>
        <v/>
      </c>
      <c r="AD16" s="1402" t="str">
        <f>IF(Z16="","",SUM(AA16:$AA$100000))</f>
        <v/>
      </c>
      <c r="AE16" s="1413" t="str">
        <f>IFERROR(AD16/'01. Key Figures'!$C$32,"")</f>
        <v/>
      </c>
      <c r="AF16" s="1412" t="str">
        <f>IF(INPUT!GW20="","",INPUT!GW20)</f>
        <v/>
      </c>
      <c r="AG16" s="1414" t="str">
        <f>IFERROR(AA16/'20. Historical Assets'!F17,"")</f>
        <v/>
      </c>
      <c r="AH16" s="1412" t="str">
        <f>IF(INPUT!GY20="","",INPUT!GY20)</f>
        <v/>
      </c>
      <c r="AI16" s="1412">
        <f t="shared" si="6"/>
        <v>0</v>
      </c>
      <c r="AJ16" s="1413" t="str">
        <f t="shared" si="7"/>
        <v/>
      </c>
      <c r="AK16" s="1414" t="str">
        <f>IFERROR((AD16-AI16)/'20. Historical Assets'!D16,"")</f>
        <v/>
      </c>
      <c r="AL16" s="1408" t="str">
        <f t="shared" si="14"/>
        <v/>
      </c>
      <c r="AM16" s="1409" t="str">
        <f>IF(INPUT!HD20="","",INPUT!HD20)</f>
        <v/>
      </c>
      <c r="AN16" s="1409" t="str">
        <f>IF(INPUT!HE20="","",INPUT!HE20)</f>
        <v/>
      </c>
      <c r="AO16" s="1409" t="str">
        <f>IF(INPUT!HF20="","",INPUT!HF20)</f>
        <v/>
      </c>
      <c r="AP16" s="1402">
        <f>IFERROR(SUM(AM16:$AM$100000),0)</f>
        <v>0</v>
      </c>
      <c r="AQ16" s="1410" t="str">
        <f>IFERROR(AP16/'20. Historical Assets'!D16,"")</f>
        <v/>
      </c>
      <c r="AR16" s="1409" t="str">
        <f>IF(INPUT!HI20="","",INPUT!HI20)</f>
        <v/>
      </c>
      <c r="AS16" s="1409" t="str">
        <f>IFERROR(AM16/'20. Historical Assets'!F17,"")</f>
        <v/>
      </c>
      <c r="AT16" s="1409" t="str">
        <f>IF(INPUT!HK20="","",INPUT!HK20)</f>
        <v/>
      </c>
      <c r="AU16" s="1409">
        <f t="shared" si="8"/>
        <v>0</v>
      </c>
      <c r="AV16" s="1409" t="str">
        <f t="shared" si="9"/>
        <v/>
      </c>
      <c r="AW16" s="1410" t="str">
        <f>IFERROR((AP16-AU16)/'20. Historical Assets'!D16,"")</f>
        <v/>
      </c>
    </row>
    <row r="17" spans="2:49">
      <c r="B17" s="1408" t="str">
        <f>IF(INPUT!FR21="","",INPUT!FR21)</f>
        <v/>
      </c>
      <c r="C17" s="1409">
        <f t="shared" si="0"/>
        <v>0</v>
      </c>
      <c r="D17" s="1409">
        <f t="shared" si="10"/>
        <v>0</v>
      </c>
      <c r="E17" s="1409">
        <f t="shared" si="11"/>
        <v>0</v>
      </c>
      <c r="F17" s="1402" t="str">
        <f>IF(B17="","",IFERROR(SUM(C17:$C$100000),""))</f>
        <v/>
      </c>
      <c r="G17" s="1410" t="str">
        <f>IFERROR(F17/'20. Historical Assets'!E17,"")</f>
        <v/>
      </c>
      <c r="H17" s="1409" t="str">
        <f t="shared" si="1"/>
        <v/>
      </c>
      <c r="I17" s="1410" t="str">
        <f>IFERROR(C17/'20. Historical Assets'!F18,"")</f>
        <v/>
      </c>
      <c r="J17" s="1409" t="str">
        <f>IF(INPUT!FZ21="","",INPUT!FZ21)</f>
        <v/>
      </c>
      <c r="K17" s="1409">
        <f t="shared" si="2"/>
        <v>0</v>
      </c>
      <c r="L17" s="1410" t="str">
        <f t="shared" si="3"/>
        <v/>
      </c>
      <c r="M17" s="1410" t="str">
        <f>IFERROR((F17-K17)/'20. Historical Assets'!D17,"")</f>
        <v/>
      </c>
      <c r="N17" s="1408" t="str">
        <f t="shared" si="12"/>
        <v/>
      </c>
      <c r="O17" s="1409" t="str">
        <f>IF(INPUT!GE21="","",INPUT!GE21)</f>
        <v/>
      </c>
      <c r="P17" s="1409" t="str">
        <f>IF(INPUT!GF21="","",INPUT!GF21)</f>
        <v/>
      </c>
      <c r="Q17" s="1409" t="str">
        <f>IF(INPUT!GG21="","",INPUT!GG21)</f>
        <v/>
      </c>
      <c r="R17" s="1402" t="str">
        <f>IF(N17="","",SUM(O17:$O$100000))</f>
        <v/>
      </c>
      <c r="S17" s="1410" t="str">
        <f>IFERROR(R17/'01. Key Figures'!$C$32,"")</f>
        <v/>
      </c>
      <c r="T17" s="1409" t="str">
        <f>IF(INPUT!GJ21="","",INPUT!GJ21)</f>
        <v/>
      </c>
      <c r="U17" s="1411" t="str">
        <f>IFERROR(Q17/'20. Historical Assets'!F18,"")</f>
        <v/>
      </c>
      <c r="V17" s="1409" t="str">
        <f>IF(INPUT!GL21="","",INPUT!GL21)</f>
        <v/>
      </c>
      <c r="W17" s="1409">
        <f t="shared" si="4"/>
        <v>0</v>
      </c>
      <c r="X17" s="1409">
        <f t="shared" si="5"/>
        <v>0</v>
      </c>
      <c r="Y17" s="1409" t="str">
        <f>IFERROR((R17-W17)/'20. Historical Assets'!D17,"")</f>
        <v/>
      </c>
      <c r="Z17" s="1408" t="str">
        <f t="shared" si="13"/>
        <v/>
      </c>
      <c r="AA17" s="1412" t="str">
        <f>IF(INPUT!GR21="","",INPUT!GR21)</f>
        <v/>
      </c>
      <c r="AB17" s="1412" t="str">
        <f>IF(INPUT!GS21="","",INPUT!GS21)</f>
        <v/>
      </c>
      <c r="AC17" s="1412" t="str">
        <f>IF(INPUT!GT21="","",INPUT!GT21)</f>
        <v/>
      </c>
      <c r="AD17" s="1402" t="str">
        <f>IF(Z17="","",SUM(AA17:$AA$100000))</f>
        <v/>
      </c>
      <c r="AE17" s="1413" t="str">
        <f>IFERROR(AD17/'01. Key Figures'!$C$32,"")</f>
        <v/>
      </c>
      <c r="AF17" s="1412" t="str">
        <f>IF(INPUT!GW21="","",INPUT!GW21)</f>
        <v/>
      </c>
      <c r="AG17" s="1414" t="str">
        <f>IFERROR(AA17/'20. Historical Assets'!F18,"")</f>
        <v/>
      </c>
      <c r="AH17" s="1412" t="str">
        <f>IF(INPUT!GY21="","",INPUT!GY21)</f>
        <v/>
      </c>
      <c r="AI17" s="1412">
        <f t="shared" si="6"/>
        <v>0</v>
      </c>
      <c r="AJ17" s="1413" t="str">
        <f t="shared" si="7"/>
        <v/>
      </c>
      <c r="AK17" s="1414" t="str">
        <f>IFERROR((AD17-AI17)/'20. Historical Assets'!D17,"")</f>
        <v/>
      </c>
      <c r="AL17" s="1408" t="str">
        <f t="shared" si="14"/>
        <v/>
      </c>
      <c r="AM17" s="1409" t="str">
        <f>IF(INPUT!HD21="","",INPUT!HD21)</f>
        <v/>
      </c>
      <c r="AN17" s="1409" t="str">
        <f>IF(INPUT!HE21="","",INPUT!HE21)</f>
        <v/>
      </c>
      <c r="AO17" s="1409" t="str">
        <f>IF(INPUT!HF21="","",INPUT!HF21)</f>
        <v/>
      </c>
      <c r="AP17" s="1402">
        <f>IFERROR(SUM(AM17:$AM$100000),0)</f>
        <v>0</v>
      </c>
      <c r="AQ17" s="1410" t="str">
        <f>IFERROR(AP17/'20. Historical Assets'!D17,"")</f>
        <v/>
      </c>
      <c r="AR17" s="1409" t="str">
        <f>IF(INPUT!HI21="","",INPUT!HI21)</f>
        <v/>
      </c>
      <c r="AS17" s="1409" t="str">
        <f>IFERROR(AM17/'20. Historical Assets'!F18,"")</f>
        <v/>
      </c>
      <c r="AT17" s="1409" t="str">
        <f>IF(INPUT!HK21="","",INPUT!HK21)</f>
        <v/>
      </c>
      <c r="AU17" s="1409">
        <f t="shared" si="8"/>
        <v>0</v>
      </c>
      <c r="AV17" s="1409" t="str">
        <f t="shared" si="9"/>
        <v/>
      </c>
      <c r="AW17" s="1410" t="str">
        <f>IFERROR((AP17-AU17)/'20. Historical Assets'!D17,"")</f>
        <v/>
      </c>
    </row>
    <row r="18" spans="2:49">
      <c r="B18" s="1408" t="str">
        <f>IF(INPUT!FR22="","",INPUT!FR22)</f>
        <v/>
      </c>
      <c r="C18" s="1409">
        <f t="shared" si="0"/>
        <v>0</v>
      </c>
      <c r="D18" s="1409">
        <f t="shared" si="10"/>
        <v>0</v>
      </c>
      <c r="E18" s="1409">
        <f t="shared" si="11"/>
        <v>0</v>
      </c>
      <c r="F18" s="1402" t="str">
        <f>IF(B18="","",IFERROR(SUM(C18:$C$100000),""))</f>
        <v/>
      </c>
      <c r="G18" s="1410" t="str">
        <f>IFERROR(F18/'20. Historical Assets'!E18,"")</f>
        <v/>
      </c>
      <c r="H18" s="1409" t="str">
        <f t="shared" si="1"/>
        <v/>
      </c>
      <c r="I18" s="1410" t="str">
        <f>IFERROR(C18/'20. Historical Assets'!F19,"")</f>
        <v/>
      </c>
      <c r="J18" s="1409" t="str">
        <f>IF(INPUT!FZ22="","",INPUT!FZ22)</f>
        <v/>
      </c>
      <c r="K18" s="1409">
        <f t="shared" si="2"/>
        <v>0</v>
      </c>
      <c r="L18" s="1410" t="str">
        <f t="shared" si="3"/>
        <v/>
      </c>
      <c r="M18" s="1410" t="str">
        <f>IFERROR((F18-K18)/'20. Historical Assets'!D18,"")</f>
        <v/>
      </c>
      <c r="N18" s="1408" t="str">
        <f t="shared" si="12"/>
        <v/>
      </c>
      <c r="O18" s="1409" t="str">
        <f>IF(INPUT!GE22="","",INPUT!GE22)</f>
        <v/>
      </c>
      <c r="P18" s="1409" t="str">
        <f>IF(INPUT!GF22="","",INPUT!GF22)</f>
        <v/>
      </c>
      <c r="Q18" s="1409" t="str">
        <f>IF(INPUT!GG22="","",INPUT!GG22)</f>
        <v/>
      </c>
      <c r="R18" s="1402" t="str">
        <f>IF(N18="","",SUM(O18:$O$100000))</f>
        <v/>
      </c>
      <c r="S18" s="1410" t="str">
        <f>IFERROR(R18/'01. Key Figures'!$C$32,"")</f>
        <v/>
      </c>
      <c r="T18" s="1409" t="str">
        <f>IF(INPUT!GJ22="","",INPUT!GJ22)</f>
        <v/>
      </c>
      <c r="U18" s="1411" t="str">
        <f>IFERROR(Q18/'20. Historical Assets'!F19,"")</f>
        <v/>
      </c>
      <c r="V18" s="1409" t="str">
        <f>IF(INPUT!GL22="","",INPUT!GL22)</f>
        <v/>
      </c>
      <c r="W18" s="1409">
        <f t="shared" si="4"/>
        <v>0</v>
      </c>
      <c r="X18" s="1409">
        <f t="shared" si="5"/>
        <v>0</v>
      </c>
      <c r="Y18" s="1409" t="str">
        <f>IFERROR((R18-W18)/'20. Historical Assets'!D18,"")</f>
        <v/>
      </c>
      <c r="Z18" s="1408" t="str">
        <f t="shared" si="13"/>
        <v/>
      </c>
      <c r="AA18" s="1412" t="str">
        <f>IF(INPUT!GR22="","",INPUT!GR22)</f>
        <v/>
      </c>
      <c r="AB18" s="1412" t="str">
        <f>IF(INPUT!GS22="","",INPUT!GS22)</f>
        <v/>
      </c>
      <c r="AC18" s="1412" t="str">
        <f>IF(INPUT!GT22="","",INPUT!GT22)</f>
        <v/>
      </c>
      <c r="AD18" s="1402" t="str">
        <f>IF(Z18="","",SUM(AA18:$AA$100000))</f>
        <v/>
      </c>
      <c r="AE18" s="1413" t="str">
        <f>IFERROR(AD18/'01. Key Figures'!$C$32,"")</f>
        <v/>
      </c>
      <c r="AF18" s="1412" t="str">
        <f>IF(INPUT!GW22="","",INPUT!GW22)</f>
        <v/>
      </c>
      <c r="AG18" s="1414" t="str">
        <f>IFERROR(AA18/'20. Historical Assets'!F19,"")</f>
        <v/>
      </c>
      <c r="AH18" s="1412" t="str">
        <f>IF(INPUT!GY22="","",INPUT!GY22)</f>
        <v/>
      </c>
      <c r="AI18" s="1412">
        <f t="shared" si="6"/>
        <v>0</v>
      </c>
      <c r="AJ18" s="1413" t="str">
        <f t="shared" si="7"/>
        <v/>
      </c>
      <c r="AK18" s="1414" t="str">
        <f>IFERROR((AD18-AI18)/'20. Historical Assets'!D18,"")</f>
        <v/>
      </c>
      <c r="AL18" s="1408" t="str">
        <f t="shared" si="14"/>
        <v/>
      </c>
      <c r="AM18" s="1409" t="str">
        <f>IF(INPUT!HD22="","",INPUT!HD22)</f>
        <v/>
      </c>
      <c r="AN18" s="1409" t="str">
        <f>IF(INPUT!HE22="","",INPUT!HE22)</f>
        <v/>
      </c>
      <c r="AO18" s="1409" t="str">
        <f>IF(INPUT!HF22="","",INPUT!HF22)</f>
        <v/>
      </c>
      <c r="AP18" s="1402">
        <f>IFERROR(SUM(AM18:$AM$100000),0)</f>
        <v>0</v>
      </c>
      <c r="AQ18" s="1410" t="str">
        <f>IFERROR(AP18/'20. Historical Assets'!D18,"")</f>
        <v/>
      </c>
      <c r="AR18" s="1409" t="str">
        <f>IF(INPUT!HI22="","",INPUT!HI22)</f>
        <v/>
      </c>
      <c r="AS18" s="1409" t="str">
        <f>IFERROR(AM18/'20. Historical Assets'!F19,"")</f>
        <v/>
      </c>
      <c r="AT18" s="1409" t="str">
        <f>IF(INPUT!HK22="","",INPUT!HK22)</f>
        <v/>
      </c>
      <c r="AU18" s="1409">
        <f t="shared" si="8"/>
        <v>0</v>
      </c>
      <c r="AV18" s="1409" t="str">
        <f t="shared" si="9"/>
        <v/>
      </c>
      <c r="AW18" s="1410" t="str">
        <f>IFERROR((AP18-AU18)/'20. Historical Assets'!D18,"")</f>
        <v/>
      </c>
    </row>
    <row r="19" spans="2:49">
      <c r="B19" s="1408" t="str">
        <f>IF(INPUT!FR23="","",INPUT!FR23)</f>
        <v/>
      </c>
      <c r="C19" s="1409">
        <f t="shared" si="0"/>
        <v>0</v>
      </c>
      <c r="D19" s="1409">
        <f t="shared" si="10"/>
        <v>0</v>
      </c>
      <c r="E19" s="1409">
        <f t="shared" si="11"/>
        <v>0</v>
      </c>
      <c r="F19" s="1402" t="str">
        <f>IF(B19="","",IFERROR(SUM(C19:$C$100000),""))</f>
        <v/>
      </c>
      <c r="G19" s="1410" t="str">
        <f>IFERROR(F19/'20. Historical Assets'!E19,"")</f>
        <v/>
      </c>
      <c r="H19" s="1409" t="str">
        <f t="shared" si="1"/>
        <v/>
      </c>
      <c r="I19" s="1410" t="str">
        <f>IFERROR(C19/'20. Historical Assets'!F20,"")</f>
        <v/>
      </c>
      <c r="J19" s="1409" t="str">
        <f>IF(INPUT!FZ23="","",INPUT!FZ23)</f>
        <v/>
      </c>
      <c r="K19" s="1409">
        <f t="shared" si="2"/>
        <v>0</v>
      </c>
      <c r="L19" s="1410" t="str">
        <f t="shared" si="3"/>
        <v/>
      </c>
      <c r="M19" s="1410" t="str">
        <f>IFERROR((F19-K19)/'20. Historical Assets'!D19,"")</f>
        <v/>
      </c>
      <c r="N19" s="1408" t="str">
        <f t="shared" si="12"/>
        <v/>
      </c>
      <c r="O19" s="1409" t="str">
        <f>IF(INPUT!GE23="","",INPUT!GE23)</f>
        <v/>
      </c>
      <c r="P19" s="1409" t="str">
        <f>IF(INPUT!GF23="","",INPUT!GF23)</f>
        <v/>
      </c>
      <c r="Q19" s="1409" t="str">
        <f>IF(INPUT!GG23="","",INPUT!GG23)</f>
        <v/>
      </c>
      <c r="R19" s="1402" t="str">
        <f>IF(N19="","",SUM(O19:$O$100000))</f>
        <v/>
      </c>
      <c r="S19" s="1410" t="str">
        <f>IFERROR(R19/'01. Key Figures'!$C$32,"")</f>
        <v/>
      </c>
      <c r="T19" s="1409" t="str">
        <f>IF(INPUT!GJ23="","",INPUT!GJ23)</f>
        <v/>
      </c>
      <c r="U19" s="1411" t="str">
        <f>IFERROR(Q19/'20. Historical Assets'!F20,"")</f>
        <v/>
      </c>
      <c r="V19" s="1409" t="str">
        <f>IF(INPUT!GL23="","",INPUT!GL23)</f>
        <v/>
      </c>
      <c r="W19" s="1409">
        <f t="shared" si="4"/>
        <v>0</v>
      </c>
      <c r="X19" s="1409">
        <f t="shared" si="5"/>
        <v>0</v>
      </c>
      <c r="Y19" s="1409" t="str">
        <f>IFERROR((R19-W19)/'20. Historical Assets'!D19,"")</f>
        <v/>
      </c>
      <c r="Z19" s="1408" t="str">
        <f t="shared" si="13"/>
        <v/>
      </c>
      <c r="AA19" s="1412" t="str">
        <f>IF(INPUT!GR23="","",INPUT!GR23)</f>
        <v/>
      </c>
      <c r="AB19" s="1412" t="str">
        <f>IF(INPUT!GS23="","",INPUT!GS23)</f>
        <v/>
      </c>
      <c r="AC19" s="1412" t="str">
        <f>IF(INPUT!GT23="","",INPUT!GT23)</f>
        <v/>
      </c>
      <c r="AD19" s="1402" t="str">
        <f>IF(Z19="","",SUM(AA19:$AA$100000))</f>
        <v/>
      </c>
      <c r="AE19" s="1413" t="str">
        <f>IFERROR(AD19/'01. Key Figures'!$C$32,"")</f>
        <v/>
      </c>
      <c r="AF19" s="1412" t="str">
        <f>IF(INPUT!GW23="","",INPUT!GW23)</f>
        <v/>
      </c>
      <c r="AG19" s="1414" t="str">
        <f>IFERROR(AA19/'20. Historical Assets'!F20,"")</f>
        <v/>
      </c>
      <c r="AH19" s="1412" t="str">
        <f>IF(INPUT!GY23="","",INPUT!GY23)</f>
        <v/>
      </c>
      <c r="AI19" s="1412">
        <f t="shared" si="6"/>
        <v>0</v>
      </c>
      <c r="AJ19" s="1413" t="str">
        <f t="shared" si="7"/>
        <v/>
      </c>
      <c r="AK19" s="1414" t="str">
        <f>IFERROR((AD19-AI19)/'20. Historical Assets'!D19,"")</f>
        <v/>
      </c>
      <c r="AL19" s="1408" t="str">
        <f t="shared" si="14"/>
        <v/>
      </c>
      <c r="AM19" s="1409" t="str">
        <f>IF(INPUT!HD23="","",INPUT!HD23)</f>
        <v/>
      </c>
      <c r="AN19" s="1409" t="str">
        <f>IF(INPUT!HE23="","",INPUT!HE23)</f>
        <v/>
      </c>
      <c r="AO19" s="1409" t="str">
        <f>IF(INPUT!HF23="","",INPUT!HF23)</f>
        <v/>
      </c>
      <c r="AP19" s="1402">
        <f>IFERROR(SUM(AM19:$AM$100000),0)</f>
        <v>0</v>
      </c>
      <c r="AQ19" s="1410" t="str">
        <f>IFERROR(AP19/'20. Historical Assets'!D19,"")</f>
        <v/>
      </c>
      <c r="AR19" s="1409" t="str">
        <f>IF(INPUT!HI23="","",INPUT!HI23)</f>
        <v/>
      </c>
      <c r="AS19" s="1409" t="str">
        <f>IFERROR(AM19/'20. Historical Assets'!F20,"")</f>
        <v/>
      </c>
      <c r="AT19" s="1409" t="str">
        <f>IF(INPUT!HK23="","",INPUT!HK23)</f>
        <v/>
      </c>
      <c r="AU19" s="1409">
        <f t="shared" si="8"/>
        <v>0</v>
      </c>
      <c r="AV19" s="1409" t="str">
        <f t="shared" si="9"/>
        <v/>
      </c>
      <c r="AW19" s="1410" t="str">
        <f>IFERROR((AP19-AU19)/'20. Historical Assets'!D19,"")</f>
        <v/>
      </c>
    </row>
    <row r="20" spans="2:49">
      <c r="B20" s="1408" t="str">
        <f>IF(INPUT!FR24="","",INPUT!FR24)</f>
        <v/>
      </c>
      <c r="C20" s="1409">
        <f t="shared" si="0"/>
        <v>0</v>
      </c>
      <c r="D20" s="1409">
        <f t="shared" si="10"/>
        <v>0</v>
      </c>
      <c r="E20" s="1409">
        <f t="shared" si="11"/>
        <v>0</v>
      </c>
      <c r="F20" s="1402" t="str">
        <f>IF(B20="","",IFERROR(SUM(C20:$C$100000),""))</f>
        <v/>
      </c>
      <c r="G20" s="1410" t="str">
        <f>IFERROR(F20/'20. Historical Assets'!E20,"")</f>
        <v/>
      </c>
      <c r="H20" s="1409" t="str">
        <f t="shared" si="1"/>
        <v/>
      </c>
      <c r="I20" s="1410" t="str">
        <f>IFERROR(C20/'20. Historical Assets'!F21,"")</f>
        <v/>
      </c>
      <c r="J20" s="1409" t="str">
        <f>IF(INPUT!FZ24="","",INPUT!FZ24)</f>
        <v/>
      </c>
      <c r="K20" s="1409">
        <f t="shared" si="2"/>
        <v>0</v>
      </c>
      <c r="L20" s="1410" t="str">
        <f t="shared" si="3"/>
        <v/>
      </c>
      <c r="M20" s="1410" t="str">
        <f>IFERROR((F20-K20)/'20. Historical Assets'!D20,"")</f>
        <v/>
      </c>
      <c r="N20" s="1408" t="str">
        <f t="shared" si="12"/>
        <v/>
      </c>
      <c r="O20" s="1409" t="str">
        <f>IF(INPUT!GE24="","",INPUT!GE24)</f>
        <v/>
      </c>
      <c r="P20" s="1409" t="str">
        <f>IF(INPUT!GF24="","",INPUT!GF24)</f>
        <v/>
      </c>
      <c r="Q20" s="1409" t="str">
        <f>IF(INPUT!GG24="","",INPUT!GG24)</f>
        <v/>
      </c>
      <c r="R20" s="1402" t="str">
        <f>IF(N20="","",SUM(O20:$O$100000))</f>
        <v/>
      </c>
      <c r="S20" s="1410" t="str">
        <f>IFERROR(R20/'01. Key Figures'!$C$32,"")</f>
        <v/>
      </c>
      <c r="T20" s="1409" t="str">
        <f>IF(INPUT!GJ24="","",INPUT!GJ24)</f>
        <v/>
      </c>
      <c r="U20" s="1411" t="str">
        <f>IFERROR(Q20/'20. Historical Assets'!F21,"")</f>
        <v/>
      </c>
      <c r="V20" s="1409" t="str">
        <f>IF(INPUT!GL24="","",INPUT!GL24)</f>
        <v/>
      </c>
      <c r="W20" s="1409">
        <f t="shared" si="4"/>
        <v>0</v>
      </c>
      <c r="X20" s="1409">
        <f t="shared" si="5"/>
        <v>0</v>
      </c>
      <c r="Y20" s="1409" t="str">
        <f>IFERROR((R20-W20)/'20. Historical Assets'!D20,"")</f>
        <v/>
      </c>
      <c r="Z20" s="1408" t="str">
        <f t="shared" si="13"/>
        <v/>
      </c>
      <c r="AA20" s="1412" t="str">
        <f>IF(INPUT!GR24="","",INPUT!GR24)</f>
        <v/>
      </c>
      <c r="AB20" s="1412" t="str">
        <f>IF(INPUT!GS24="","",INPUT!GS24)</f>
        <v/>
      </c>
      <c r="AC20" s="1412" t="str">
        <f>IF(INPUT!GT24="","",INPUT!GT24)</f>
        <v/>
      </c>
      <c r="AD20" s="1402" t="str">
        <f>IF(Z20="","",SUM(AA20:$AA$100000))</f>
        <v/>
      </c>
      <c r="AE20" s="1413" t="str">
        <f>IFERROR(AD20/'01. Key Figures'!$C$32,"")</f>
        <v/>
      </c>
      <c r="AF20" s="1412" t="str">
        <f>IF(INPUT!GW24="","",INPUT!GW24)</f>
        <v/>
      </c>
      <c r="AG20" s="1414" t="str">
        <f>IFERROR(AA20/'20. Historical Assets'!F21,"")</f>
        <v/>
      </c>
      <c r="AH20" s="1412" t="str">
        <f>IF(INPUT!GY24="","",INPUT!GY24)</f>
        <v/>
      </c>
      <c r="AI20" s="1412">
        <f t="shared" si="6"/>
        <v>0</v>
      </c>
      <c r="AJ20" s="1413" t="str">
        <f t="shared" si="7"/>
        <v/>
      </c>
      <c r="AK20" s="1414" t="str">
        <f>IFERROR((AD20-AI20)/'20. Historical Assets'!D20,"")</f>
        <v/>
      </c>
      <c r="AL20" s="1408" t="str">
        <f t="shared" si="14"/>
        <v/>
      </c>
      <c r="AM20" s="1409" t="str">
        <f>IF(INPUT!HD24="","",INPUT!HD24)</f>
        <v/>
      </c>
      <c r="AN20" s="1409" t="str">
        <f>IF(INPUT!HE24="","",INPUT!HE24)</f>
        <v/>
      </c>
      <c r="AO20" s="1409" t="str">
        <f>IF(INPUT!HF24="","",INPUT!HF24)</f>
        <v/>
      </c>
      <c r="AP20" s="1402">
        <f>IFERROR(SUM(AM20:$AM$100000),0)</f>
        <v>0</v>
      </c>
      <c r="AQ20" s="1410" t="str">
        <f>IFERROR(AP20/'20. Historical Assets'!D20,"")</f>
        <v/>
      </c>
      <c r="AR20" s="1409" t="str">
        <f>IF(INPUT!HI24="","",INPUT!HI24)</f>
        <v/>
      </c>
      <c r="AS20" s="1409" t="str">
        <f>IFERROR(AM20/'20. Historical Assets'!F21,"")</f>
        <v/>
      </c>
      <c r="AT20" s="1409" t="str">
        <f>IF(INPUT!HK24="","",INPUT!HK24)</f>
        <v/>
      </c>
      <c r="AU20" s="1409">
        <f t="shared" si="8"/>
        <v>0</v>
      </c>
      <c r="AV20" s="1409" t="str">
        <f t="shared" si="9"/>
        <v/>
      </c>
      <c r="AW20" s="1410" t="str">
        <f>IFERROR((AP20-AU20)/'20. Historical Assets'!D20,"")</f>
        <v/>
      </c>
    </row>
    <row r="21" spans="2:49">
      <c r="B21" s="1408" t="str">
        <f>IF(INPUT!FR25="","",INPUT!FR25)</f>
        <v/>
      </c>
      <c r="C21" s="1409">
        <f t="shared" si="0"/>
        <v>0</v>
      </c>
      <c r="D21" s="1409">
        <f t="shared" si="10"/>
        <v>0</v>
      </c>
      <c r="E21" s="1409">
        <f t="shared" si="11"/>
        <v>0</v>
      </c>
      <c r="F21" s="1402" t="str">
        <f>IF(B21="","",IFERROR(SUM(C21:$C$100000),""))</f>
        <v/>
      </c>
      <c r="G21" s="1410" t="str">
        <f>IFERROR(F21/'20. Historical Assets'!E21,"")</f>
        <v/>
      </c>
      <c r="H21" s="1409" t="str">
        <f t="shared" si="1"/>
        <v/>
      </c>
      <c r="I21" s="1410" t="str">
        <f>IFERROR(C21/'20. Historical Assets'!F22,"")</f>
        <v/>
      </c>
      <c r="J21" s="1409" t="str">
        <f>IF(INPUT!FZ25="","",INPUT!FZ25)</f>
        <v/>
      </c>
      <c r="K21" s="1409">
        <f t="shared" si="2"/>
        <v>0</v>
      </c>
      <c r="L21" s="1410" t="str">
        <f t="shared" si="3"/>
        <v/>
      </c>
      <c r="M21" s="1410" t="str">
        <f>IFERROR((F21-K21)/'20. Historical Assets'!D21,"")</f>
        <v/>
      </c>
      <c r="N21" s="1408" t="str">
        <f t="shared" si="12"/>
        <v/>
      </c>
      <c r="O21" s="1409" t="str">
        <f>IF(INPUT!GE25="","",INPUT!GE25)</f>
        <v/>
      </c>
      <c r="P21" s="1409" t="str">
        <f>IF(INPUT!GF25="","",INPUT!GF25)</f>
        <v/>
      </c>
      <c r="Q21" s="1409" t="str">
        <f>IF(INPUT!GG25="","",INPUT!GG25)</f>
        <v/>
      </c>
      <c r="R21" s="1402" t="str">
        <f>IF(N21="","",SUM(O21:$O$100000))</f>
        <v/>
      </c>
      <c r="S21" s="1410" t="str">
        <f>IFERROR(R21/'01. Key Figures'!$C$32,"")</f>
        <v/>
      </c>
      <c r="T21" s="1409" t="str">
        <f>IF(INPUT!GJ25="","",INPUT!GJ25)</f>
        <v/>
      </c>
      <c r="U21" s="1411" t="str">
        <f>IFERROR(Q21/'20. Historical Assets'!F22,"")</f>
        <v/>
      </c>
      <c r="V21" s="1409" t="str">
        <f>IF(INPUT!GL25="","",INPUT!GL25)</f>
        <v/>
      </c>
      <c r="W21" s="1409">
        <f t="shared" si="4"/>
        <v>0</v>
      </c>
      <c r="X21" s="1409">
        <f t="shared" si="5"/>
        <v>0</v>
      </c>
      <c r="Y21" s="1409" t="str">
        <f>IFERROR((R21-W21)/'20. Historical Assets'!D21,"")</f>
        <v/>
      </c>
      <c r="Z21" s="1408" t="str">
        <f t="shared" si="13"/>
        <v/>
      </c>
      <c r="AA21" s="1412" t="str">
        <f>IF(INPUT!GR25="","",INPUT!GR25)</f>
        <v/>
      </c>
      <c r="AB21" s="1412" t="str">
        <f>IF(INPUT!GS25="","",INPUT!GS25)</f>
        <v/>
      </c>
      <c r="AC21" s="1412" t="str">
        <f>IF(INPUT!GT25="","",INPUT!GT25)</f>
        <v/>
      </c>
      <c r="AD21" s="1402" t="str">
        <f>IF(Z21="","",SUM(AA21:$AA$100000))</f>
        <v/>
      </c>
      <c r="AE21" s="1413" t="str">
        <f>IFERROR(AD21/'01. Key Figures'!$C$32,"")</f>
        <v/>
      </c>
      <c r="AF21" s="1412" t="str">
        <f>IF(INPUT!GW25="","",INPUT!GW25)</f>
        <v/>
      </c>
      <c r="AG21" s="1414" t="str">
        <f>IFERROR(AA21/'20. Historical Assets'!F22,"")</f>
        <v/>
      </c>
      <c r="AH21" s="1412" t="str">
        <f>IF(INPUT!GY25="","",INPUT!GY25)</f>
        <v/>
      </c>
      <c r="AI21" s="1412">
        <f t="shared" si="6"/>
        <v>0</v>
      </c>
      <c r="AJ21" s="1413" t="str">
        <f t="shared" si="7"/>
        <v/>
      </c>
      <c r="AK21" s="1414" t="str">
        <f>IFERROR((AD21-AI21)/'20. Historical Assets'!D21,"")</f>
        <v/>
      </c>
      <c r="AL21" s="1408" t="str">
        <f t="shared" si="14"/>
        <v/>
      </c>
      <c r="AM21" s="1409" t="str">
        <f>IF(INPUT!HD25="","",INPUT!HD25)</f>
        <v/>
      </c>
      <c r="AN21" s="1409" t="str">
        <f>IF(INPUT!HE25="","",INPUT!HE25)</f>
        <v/>
      </c>
      <c r="AO21" s="1409" t="str">
        <f>IF(INPUT!HF25="","",INPUT!HF25)</f>
        <v/>
      </c>
      <c r="AP21" s="1402">
        <f>IFERROR(SUM(AM21:$AM$100000),0)</f>
        <v>0</v>
      </c>
      <c r="AQ21" s="1410" t="str">
        <f>IFERROR(AP21/'20. Historical Assets'!D21,"")</f>
        <v/>
      </c>
      <c r="AR21" s="1409" t="str">
        <f>IF(INPUT!HI25="","",INPUT!HI25)</f>
        <v/>
      </c>
      <c r="AS21" s="1409" t="str">
        <f>IFERROR(AM21/'20. Historical Assets'!F22,"")</f>
        <v/>
      </c>
      <c r="AT21" s="1409" t="str">
        <f>IF(INPUT!HK25="","",INPUT!HK25)</f>
        <v/>
      </c>
      <c r="AU21" s="1409">
        <f t="shared" si="8"/>
        <v>0</v>
      </c>
      <c r="AV21" s="1409" t="str">
        <f t="shared" si="9"/>
        <v/>
      </c>
      <c r="AW21" s="1410" t="str">
        <f>IFERROR((AP21-AU21)/'20. Historical Assets'!D21,"")</f>
        <v/>
      </c>
    </row>
    <row r="22" spans="2:49">
      <c r="B22" s="1408" t="str">
        <f>IF(INPUT!FR26="","",INPUT!FR26)</f>
        <v/>
      </c>
      <c r="C22" s="1409">
        <f t="shared" si="0"/>
        <v>0</v>
      </c>
      <c r="D22" s="1409">
        <f t="shared" si="10"/>
        <v>0</v>
      </c>
      <c r="E22" s="1409">
        <f t="shared" si="11"/>
        <v>0</v>
      </c>
      <c r="F22" s="1402" t="str">
        <f>IF(B22="","",IFERROR(SUM(C22:$C$100000),""))</f>
        <v/>
      </c>
      <c r="G22" s="1410" t="str">
        <f>IFERROR(F22/'20. Historical Assets'!E22,"")</f>
        <v/>
      </c>
      <c r="H22" s="1409" t="str">
        <f t="shared" si="1"/>
        <v/>
      </c>
      <c r="I22" s="1410" t="str">
        <f>IFERROR(C22/'20. Historical Assets'!F23,"")</f>
        <v/>
      </c>
      <c r="J22" s="1409" t="str">
        <f>IF(INPUT!FZ26="","",INPUT!FZ26)</f>
        <v/>
      </c>
      <c r="K22" s="1409">
        <f t="shared" si="2"/>
        <v>0</v>
      </c>
      <c r="L22" s="1410" t="str">
        <f t="shared" si="3"/>
        <v/>
      </c>
      <c r="M22" s="1410" t="str">
        <f>IFERROR((F22-K22)/'20. Historical Assets'!D22,"")</f>
        <v/>
      </c>
      <c r="N22" s="1408" t="str">
        <f t="shared" si="12"/>
        <v/>
      </c>
      <c r="O22" s="1409" t="str">
        <f>IF(INPUT!GE26="","",INPUT!GE26)</f>
        <v/>
      </c>
      <c r="P22" s="1409" t="str">
        <f>IF(INPUT!GF26="","",INPUT!GF26)</f>
        <v/>
      </c>
      <c r="Q22" s="1409" t="str">
        <f>IF(INPUT!GG26="","",INPUT!GG26)</f>
        <v/>
      </c>
      <c r="R22" s="1402" t="str">
        <f>IF(N22="","",SUM(O22:$O$100000))</f>
        <v/>
      </c>
      <c r="S22" s="1410" t="str">
        <f>IFERROR(R22/'01. Key Figures'!$C$32,"")</f>
        <v/>
      </c>
      <c r="T22" s="1409" t="str">
        <f>IF(INPUT!GJ26="","",INPUT!GJ26)</f>
        <v/>
      </c>
      <c r="U22" s="1411" t="str">
        <f>IFERROR(Q22/'20. Historical Assets'!F23,"")</f>
        <v/>
      </c>
      <c r="V22" s="1409" t="str">
        <f>IF(INPUT!GL26="","",INPUT!GL26)</f>
        <v/>
      </c>
      <c r="W22" s="1409">
        <f t="shared" si="4"/>
        <v>0</v>
      </c>
      <c r="X22" s="1409">
        <f t="shared" si="5"/>
        <v>0</v>
      </c>
      <c r="Y22" s="1409" t="str">
        <f>IFERROR((R22-W22)/'20. Historical Assets'!D22,"")</f>
        <v/>
      </c>
      <c r="Z22" s="1408" t="str">
        <f t="shared" si="13"/>
        <v/>
      </c>
      <c r="AA22" s="1412" t="str">
        <f>IF(INPUT!GR26="","",INPUT!GR26)</f>
        <v/>
      </c>
      <c r="AB22" s="1412" t="str">
        <f>IF(INPUT!GS26="","",INPUT!GS26)</f>
        <v/>
      </c>
      <c r="AC22" s="1412" t="str">
        <f>IF(INPUT!GT26="","",INPUT!GT26)</f>
        <v/>
      </c>
      <c r="AD22" s="1402" t="str">
        <f>IF(Z22="","",SUM(AA22:$AA$100000))</f>
        <v/>
      </c>
      <c r="AE22" s="1413" t="str">
        <f>IFERROR(AD22/'01. Key Figures'!$C$32,"")</f>
        <v/>
      </c>
      <c r="AF22" s="1412" t="str">
        <f>IF(INPUT!GW26="","",INPUT!GW26)</f>
        <v/>
      </c>
      <c r="AG22" s="1414" t="str">
        <f>IFERROR(AA22/'20. Historical Assets'!F23,"")</f>
        <v/>
      </c>
      <c r="AH22" s="1412" t="str">
        <f>IF(INPUT!GY26="","",INPUT!GY26)</f>
        <v/>
      </c>
      <c r="AI22" s="1412">
        <f t="shared" si="6"/>
        <v>0</v>
      </c>
      <c r="AJ22" s="1413" t="str">
        <f t="shared" si="7"/>
        <v/>
      </c>
      <c r="AK22" s="1414" t="str">
        <f>IFERROR((AD22-AI22)/'20. Historical Assets'!D22,"")</f>
        <v/>
      </c>
      <c r="AL22" s="1408" t="str">
        <f t="shared" si="14"/>
        <v/>
      </c>
      <c r="AM22" s="1409" t="str">
        <f>IF(INPUT!HD26="","",INPUT!HD26)</f>
        <v/>
      </c>
      <c r="AN22" s="1409" t="str">
        <f>IF(INPUT!HE26="","",INPUT!HE26)</f>
        <v/>
      </c>
      <c r="AO22" s="1409" t="str">
        <f>IF(INPUT!HF26="","",INPUT!HF26)</f>
        <v/>
      </c>
      <c r="AP22" s="1402">
        <f>IFERROR(SUM(AM22:$AM$100000),0)</f>
        <v>0</v>
      </c>
      <c r="AQ22" s="1410" t="str">
        <f>IFERROR(AP22/'20. Historical Assets'!D22,"")</f>
        <v/>
      </c>
      <c r="AR22" s="1409" t="str">
        <f>IF(INPUT!HI26="","",INPUT!HI26)</f>
        <v/>
      </c>
      <c r="AS22" s="1409" t="str">
        <f>IFERROR(AM22/'20. Historical Assets'!F23,"")</f>
        <v/>
      </c>
      <c r="AT22" s="1409" t="str">
        <f>IF(INPUT!HK26="","",INPUT!HK26)</f>
        <v/>
      </c>
      <c r="AU22" s="1409">
        <f t="shared" si="8"/>
        <v>0</v>
      </c>
      <c r="AV22" s="1409" t="str">
        <f t="shared" si="9"/>
        <v/>
      </c>
      <c r="AW22" s="1410" t="str">
        <f>IFERROR((AP22-AU22)/'20. Historical Assets'!D22,"")</f>
        <v/>
      </c>
    </row>
    <row r="23" spans="2:49">
      <c r="B23" s="1408" t="str">
        <f>IF(INPUT!FR27="","",INPUT!FR27)</f>
        <v/>
      </c>
      <c r="C23" s="1409">
        <f t="shared" si="0"/>
        <v>0</v>
      </c>
      <c r="D23" s="1409">
        <f t="shared" si="10"/>
        <v>0</v>
      </c>
      <c r="E23" s="1409">
        <f t="shared" si="11"/>
        <v>0</v>
      </c>
      <c r="F23" s="1402" t="str">
        <f>IF(B23="","",IFERROR(SUM(C23:$C$100000),""))</f>
        <v/>
      </c>
      <c r="G23" s="1410" t="str">
        <f>IFERROR(F23/'20. Historical Assets'!E23,"")</f>
        <v/>
      </c>
      <c r="H23" s="1409" t="str">
        <f t="shared" si="1"/>
        <v/>
      </c>
      <c r="I23" s="1410" t="str">
        <f>IFERROR(C23/'20. Historical Assets'!F24,"")</f>
        <v/>
      </c>
      <c r="J23" s="1409" t="str">
        <f>IF(INPUT!FZ27="","",INPUT!FZ27)</f>
        <v/>
      </c>
      <c r="K23" s="1409">
        <f t="shared" si="2"/>
        <v>0</v>
      </c>
      <c r="L23" s="1410" t="str">
        <f t="shared" si="3"/>
        <v/>
      </c>
      <c r="M23" s="1410" t="str">
        <f>IFERROR((F23-K23)/'20. Historical Assets'!D23,"")</f>
        <v/>
      </c>
      <c r="N23" s="1408" t="str">
        <f t="shared" si="12"/>
        <v/>
      </c>
      <c r="O23" s="1409" t="str">
        <f>IF(INPUT!GE27="","",INPUT!GE27)</f>
        <v/>
      </c>
      <c r="P23" s="1409" t="str">
        <f>IF(INPUT!GF27="","",INPUT!GF27)</f>
        <v/>
      </c>
      <c r="Q23" s="1409" t="str">
        <f>IF(INPUT!GG27="","",INPUT!GG27)</f>
        <v/>
      </c>
      <c r="R23" s="1402" t="str">
        <f>IF(N23="","",SUM(O23:$O$100000))</f>
        <v/>
      </c>
      <c r="S23" s="1410" t="str">
        <f>IFERROR(R23/'01. Key Figures'!$C$32,"")</f>
        <v/>
      </c>
      <c r="T23" s="1409" t="str">
        <f>IF(INPUT!GJ27="","",INPUT!GJ27)</f>
        <v/>
      </c>
      <c r="U23" s="1411" t="str">
        <f>IFERROR(Q23/'20. Historical Assets'!F24,"")</f>
        <v/>
      </c>
      <c r="V23" s="1409" t="str">
        <f>IF(INPUT!GL27="","",INPUT!GL27)</f>
        <v/>
      </c>
      <c r="W23" s="1409">
        <f t="shared" si="4"/>
        <v>0</v>
      </c>
      <c r="X23" s="1409">
        <f t="shared" si="5"/>
        <v>0</v>
      </c>
      <c r="Y23" s="1409" t="str">
        <f>IFERROR((R23-W23)/'20. Historical Assets'!D23,"")</f>
        <v/>
      </c>
      <c r="Z23" s="1408" t="str">
        <f t="shared" si="13"/>
        <v/>
      </c>
      <c r="AA23" s="1412" t="str">
        <f>IF(INPUT!GR27="","",INPUT!GR27)</f>
        <v/>
      </c>
      <c r="AB23" s="1412" t="str">
        <f>IF(INPUT!GS27="","",INPUT!GS27)</f>
        <v/>
      </c>
      <c r="AC23" s="1412" t="str">
        <f>IF(INPUT!GT27="","",INPUT!GT27)</f>
        <v/>
      </c>
      <c r="AD23" s="1402" t="str">
        <f>IF(Z23="","",SUM(AA23:$AA$100000))</f>
        <v/>
      </c>
      <c r="AE23" s="1413" t="str">
        <f>IFERROR(AD23/'01. Key Figures'!$C$32,"")</f>
        <v/>
      </c>
      <c r="AF23" s="1412" t="str">
        <f>IF(INPUT!GW27="","",INPUT!GW27)</f>
        <v/>
      </c>
      <c r="AG23" s="1414" t="str">
        <f>IFERROR(AA23/'20. Historical Assets'!F24,"")</f>
        <v/>
      </c>
      <c r="AH23" s="1412" t="str">
        <f>IF(INPUT!GY27="","",INPUT!GY27)</f>
        <v/>
      </c>
      <c r="AI23" s="1412">
        <f t="shared" si="6"/>
        <v>0</v>
      </c>
      <c r="AJ23" s="1413" t="str">
        <f t="shared" si="7"/>
        <v/>
      </c>
      <c r="AK23" s="1414" t="str">
        <f>IFERROR((AD23-AI23)/'20. Historical Assets'!D23,"")</f>
        <v/>
      </c>
      <c r="AL23" s="1408" t="str">
        <f t="shared" si="14"/>
        <v/>
      </c>
      <c r="AM23" s="1409" t="str">
        <f>IF(INPUT!HD27="","",INPUT!HD27)</f>
        <v/>
      </c>
      <c r="AN23" s="1409" t="str">
        <f>IF(INPUT!HE27="","",INPUT!HE27)</f>
        <v/>
      </c>
      <c r="AO23" s="1409" t="str">
        <f>IF(INPUT!HF27="","",INPUT!HF27)</f>
        <v/>
      </c>
      <c r="AP23" s="1402">
        <f>IFERROR(SUM(AM23:$AM$100000),0)</f>
        <v>0</v>
      </c>
      <c r="AQ23" s="1410" t="str">
        <f>IFERROR(AP23/'20. Historical Assets'!D23,"")</f>
        <v/>
      </c>
      <c r="AR23" s="1409" t="str">
        <f>IF(INPUT!HI27="","",INPUT!HI27)</f>
        <v/>
      </c>
      <c r="AS23" s="1409" t="str">
        <f>IFERROR(AM23/'20. Historical Assets'!F24,"")</f>
        <v/>
      </c>
      <c r="AT23" s="1409" t="str">
        <f>IF(INPUT!HK27="","",INPUT!HK27)</f>
        <v/>
      </c>
      <c r="AU23" s="1409">
        <f t="shared" si="8"/>
        <v>0</v>
      </c>
      <c r="AV23" s="1409" t="str">
        <f t="shared" si="9"/>
        <v/>
      </c>
      <c r="AW23" s="1410" t="str">
        <f>IFERROR((AP23-AU23)/'20. Historical Assets'!D23,"")</f>
        <v/>
      </c>
    </row>
    <row r="24" spans="2:49">
      <c r="B24" s="1408" t="str">
        <f>IF(INPUT!FR28="","",INPUT!FR28)</f>
        <v/>
      </c>
      <c r="C24" s="1409">
        <f t="shared" si="0"/>
        <v>0</v>
      </c>
      <c r="D24" s="1409">
        <f t="shared" si="10"/>
        <v>0</v>
      </c>
      <c r="E24" s="1409">
        <f t="shared" si="11"/>
        <v>0</v>
      </c>
      <c r="F24" s="1402" t="str">
        <f>IF(B24="","",IFERROR(SUM(C24:$C$100000),""))</f>
        <v/>
      </c>
      <c r="G24" s="1410" t="str">
        <f>IFERROR(F24/'20. Historical Assets'!E24,"")</f>
        <v/>
      </c>
      <c r="H24" s="1409" t="str">
        <f t="shared" si="1"/>
        <v/>
      </c>
      <c r="I24" s="1410" t="str">
        <f>IFERROR(C24/'20. Historical Assets'!F25,"")</f>
        <v/>
      </c>
      <c r="J24" s="1409" t="str">
        <f>IF(INPUT!FZ28="","",INPUT!FZ28)</f>
        <v/>
      </c>
      <c r="K24" s="1409">
        <f t="shared" si="2"/>
        <v>0</v>
      </c>
      <c r="L24" s="1410" t="str">
        <f t="shared" si="3"/>
        <v/>
      </c>
      <c r="M24" s="1410" t="str">
        <f>IFERROR((F24-K24)/'20. Historical Assets'!D24,"")</f>
        <v/>
      </c>
      <c r="N24" s="1408" t="str">
        <f t="shared" si="12"/>
        <v/>
      </c>
      <c r="O24" s="1409" t="str">
        <f>IF(INPUT!GE28="","",INPUT!GE28)</f>
        <v/>
      </c>
      <c r="P24" s="1409" t="str">
        <f>IF(INPUT!GF28="","",INPUT!GF28)</f>
        <v/>
      </c>
      <c r="Q24" s="1409" t="str">
        <f>IF(INPUT!GG28="","",INPUT!GG28)</f>
        <v/>
      </c>
      <c r="R24" s="1402" t="str">
        <f>IF(N24="","",SUM(O24:$O$100000))</f>
        <v/>
      </c>
      <c r="S24" s="1410" t="str">
        <f>IFERROR(R24/'01. Key Figures'!$C$32,"")</f>
        <v/>
      </c>
      <c r="T24" s="1409" t="str">
        <f>IF(INPUT!GJ28="","",INPUT!GJ28)</f>
        <v/>
      </c>
      <c r="U24" s="1411" t="str">
        <f>IFERROR(Q24/'20. Historical Assets'!F25,"")</f>
        <v/>
      </c>
      <c r="V24" s="1409" t="str">
        <f>IF(INPUT!GL28="","",INPUT!GL28)</f>
        <v/>
      </c>
      <c r="W24" s="1409">
        <f t="shared" si="4"/>
        <v>0</v>
      </c>
      <c r="X24" s="1409">
        <f t="shared" si="5"/>
        <v>0</v>
      </c>
      <c r="Y24" s="1409" t="str">
        <f>IFERROR((R24-W24)/'20. Historical Assets'!D24,"")</f>
        <v/>
      </c>
      <c r="Z24" s="1408" t="str">
        <f t="shared" si="13"/>
        <v/>
      </c>
      <c r="AA24" s="1412" t="str">
        <f>IF(INPUT!GR28="","",INPUT!GR28)</f>
        <v/>
      </c>
      <c r="AB24" s="1412" t="str">
        <f>IF(INPUT!GS28="","",INPUT!GS28)</f>
        <v/>
      </c>
      <c r="AC24" s="1412" t="str">
        <f>IF(INPUT!GT28="","",INPUT!GT28)</f>
        <v/>
      </c>
      <c r="AD24" s="1402" t="str">
        <f>IF(Z24="","",SUM(AA24:$AA$100000))</f>
        <v/>
      </c>
      <c r="AE24" s="1413" t="str">
        <f>IFERROR(AD24/'01. Key Figures'!$C$32,"")</f>
        <v/>
      </c>
      <c r="AF24" s="1412" t="str">
        <f>IF(INPUT!GW28="","",INPUT!GW28)</f>
        <v/>
      </c>
      <c r="AG24" s="1414" t="str">
        <f>IFERROR(AA24/'20. Historical Assets'!F25,"")</f>
        <v/>
      </c>
      <c r="AH24" s="1412" t="str">
        <f>IF(INPUT!GY28="","",INPUT!GY28)</f>
        <v/>
      </c>
      <c r="AI24" s="1412">
        <f t="shared" si="6"/>
        <v>0</v>
      </c>
      <c r="AJ24" s="1413" t="str">
        <f t="shared" si="7"/>
        <v/>
      </c>
      <c r="AK24" s="1414" t="str">
        <f>IFERROR((AD24-AI24)/'20. Historical Assets'!D24,"")</f>
        <v/>
      </c>
      <c r="AL24" s="1408" t="str">
        <f t="shared" si="14"/>
        <v/>
      </c>
      <c r="AM24" s="1409" t="str">
        <f>IF(INPUT!HD28="","",INPUT!HD28)</f>
        <v/>
      </c>
      <c r="AN24" s="1409" t="str">
        <f>IF(INPUT!HE28="","",INPUT!HE28)</f>
        <v/>
      </c>
      <c r="AO24" s="1409" t="str">
        <f>IF(INPUT!HF28="","",INPUT!HF28)</f>
        <v/>
      </c>
      <c r="AP24" s="1402">
        <f>IFERROR(SUM(AM24:$AM$100000),0)</f>
        <v>0</v>
      </c>
      <c r="AQ24" s="1410" t="str">
        <f>IFERROR(AP24/'20. Historical Assets'!D24,"")</f>
        <v/>
      </c>
      <c r="AR24" s="1409" t="str">
        <f>IF(INPUT!HI28="","",INPUT!HI28)</f>
        <v/>
      </c>
      <c r="AS24" s="1409" t="str">
        <f>IFERROR(AM24/'20. Historical Assets'!F25,"")</f>
        <v/>
      </c>
      <c r="AT24" s="1409" t="str">
        <f>IF(INPUT!HK28="","",INPUT!HK28)</f>
        <v/>
      </c>
      <c r="AU24" s="1409">
        <f t="shared" si="8"/>
        <v>0</v>
      </c>
      <c r="AV24" s="1409" t="str">
        <f t="shared" si="9"/>
        <v/>
      </c>
      <c r="AW24" s="1410" t="str">
        <f>IFERROR((AP24-AU24)/'20. Historical Assets'!D24,"")</f>
        <v/>
      </c>
    </row>
    <row r="25" spans="2:49">
      <c r="B25" s="1408" t="str">
        <f>IF(INPUT!FR29="","",INPUT!FR29)</f>
        <v/>
      </c>
      <c r="C25" s="1409">
        <f t="shared" si="0"/>
        <v>0</v>
      </c>
      <c r="D25" s="1409">
        <f t="shared" si="10"/>
        <v>0</v>
      </c>
      <c r="E25" s="1409">
        <f t="shared" si="11"/>
        <v>0</v>
      </c>
      <c r="F25" s="1402" t="str">
        <f>IF(B25="","",IFERROR(SUM(C25:$C$100000),""))</f>
        <v/>
      </c>
      <c r="G25" s="1410" t="str">
        <f>IFERROR(F25/'20. Historical Assets'!E25,"")</f>
        <v/>
      </c>
      <c r="H25" s="1409" t="str">
        <f t="shared" si="1"/>
        <v/>
      </c>
      <c r="I25" s="1410" t="str">
        <f>IFERROR(C25/'20. Historical Assets'!F26,"")</f>
        <v/>
      </c>
      <c r="J25" s="1409" t="str">
        <f>IF(INPUT!FZ29="","",INPUT!FZ29)</f>
        <v/>
      </c>
      <c r="K25" s="1409">
        <f t="shared" si="2"/>
        <v>0</v>
      </c>
      <c r="L25" s="1410" t="str">
        <f t="shared" si="3"/>
        <v/>
      </c>
      <c r="M25" s="1410" t="str">
        <f>IFERROR((F25-K25)/'20. Historical Assets'!D25,"")</f>
        <v/>
      </c>
      <c r="N25" s="1408" t="str">
        <f t="shared" si="12"/>
        <v/>
      </c>
      <c r="O25" s="1409" t="str">
        <f>IF(INPUT!GE29="","",INPUT!GE29)</f>
        <v/>
      </c>
      <c r="P25" s="1409" t="str">
        <f>IF(INPUT!GF29="","",INPUT!GF29)</f>
        <v/>
      </c>
      <c r="Q25" s="1409" t="str">
        <f>IF(INPUT!GG29="","",INPUT!GG29)</f>
        <v/>
      </c>
      <c r="R25" s="1402" t="str">
        <f>IF(N25="","",SUM(O25:$O$100000))</f>
        <v/>
      </c>
      <c r="S25" s="1410" t="str">
        <f>IFERROR(R25/'01. Key Figures'!$C$32,"")</f>
        <v/>
      </c>
      <c r="T25" s="1409" t="str">
        <f>IF(INPUT!GJ29="","",INPUT!GJ29)</f>
        <v/>
      </c>
      <c r="U25" s="1411" t="str">
        <f>IFERROR(Q25/'20. Historical Assets'!F26,"")</f>
        <v/>
      </c>
      <c r="V25" s="1409" t="str">
        <f>IF(INPUT!GL29="","",INPUT!GL29)</f>
        <v/>
      </c>
      <c r="W25" s="1409">
        <f t="shared" si="4"/>
        <v>0</v>
      </c>
      <c r="X25" s="1409">
        <f t="shared" si="5"/>
        <v>0</v>
      </c>
      <c r="Y25" s="1409" t="str">
        <f>IFERROR((R25-W25)/'20. Historical Assets'!D25,"")</f>
        <v/>
      </c>
      <c r="Z25" s="1408" t="str">
        <f t="shared" si="13"/>
        <v/>
      </c>
      <c r="AA25" s="1412" t="str">
        <f>IF(INPUT!GR29="","",INPUT!GR29)</f>
        <v/>
      </c>
      <c r="AB25" s="1412" t="str">
        <f>IF(INPUT!GS29="","",INPUT!GS29)</f>
        <v/>
      </c>
      <c r="AC25" s="1412" t="str">
        <f>IF(INPUT!GT29="","",INPUT!GT29)</f>
        <v/>
      </c>
      <c r="AD25" s="1402" t="str">
        <f>IF(Z25="","",SUM(AA25:$AA$100000))</f>
        <v/>
      </c>
      <c r="AE25" s="1413" t="str">
        <f>IFERROR(AD25/'01. Key Figures'!$C$32,"")</f>
        <v/>
      </c>
      <c r="AF25" s="1412" t="str">
        <f>IF(INPUT!GW29="","",INPUT!GW29)</f>
        <v/>
      </c>
      <c r="AG25" s="1414" t="str">
        <f>IFERROR(AA25/'20. Historical Assets'!F26,"")</f>
        <v/>
      </c>
      <c r="AH25" s="1412" t="str">
        <f>IF(INPUT!GY29="","",INPUT!GY29)</f>
        <v/>
      </c>
      <c r="AI25" s="1412">
        <f t="shared" si="6"/>
        <v>0</v>
      </c>
      <c r="AJ25" s="1413" t="str">
        <f t="shared" si="7"/>
        <v/>
      </c>
      <c r="AK25" s="1414" t="str">
        <f>IFERROR((AD25-AI25)/'20. Historical Assets'!D25,"")</f>
        <v/>
      </c>
      <c r="AL25" s="1408" t="str">
        <f t="shared" si="14"/>
        <v/>
      </c>
      <c r="AM25" s="1409" t="str">
        <f>IF(INPUT!HD29="","",INPUT!HD29)</f>
        <v/>
      </c>
      <c r="AN25" s="1409" t="str">
        <f>IF(INPUT!HE29="","",INPUT!HE29)</f>
        <v/>
      </c>
      <c r="AO25" s="1409" t="str">
        <f>IF(INPUT!HF29="","",INPUT!HF29)</f>
        <v/>
      </c>
      <c r="AP25" s="1402">
        <f>IFERROR(SUM(AM25:$AM$100000),0)</f>
        <v>0</v>
      </c>
      <c r="AQ25" s="1410" t="str">
        <f>IFERROR(AP25/'20. Historical Assets'!D25,"")</f>
        <v/>
      </c>
      <c r="AR25" s="1409" t="str">
        <f>IF(INPUT!HI29="","",INPUT!HI29)</f>
        <v/>
      </c>
      <c r="AS25" s="1409" t="str">
        <f>IFERROR(AM25/'20. Historical Assets'!F26,"")</f>
        <v/>
      </c>
      <c r="AT25" s="1409" t="str">
        <f>IF(INPUT!HK29="","",INPUT!HK29)</f>
        <v/>
      </c>
      <c r="AU25" s="1409">
        <f t="shared" si="8"/>
        <v>0</v>
      </c>
      <c r="AV25" s="1409" t="str">
        <f t="shared" si="9"/>
        <v/>
      </c>
      <c r="AW25" s="1410" t="str">
        <f>IFERROR((AP25-AU25)/'20. Historical Assets'!D25,"")</f>
        <v/>
      </c>
    </row>
    <row r="26" spans="2:49">
      <c r="B26" s="1408" t="str">
        <f>IF(INPUT!FR30="","",INPUT!FR30)</f>
        <v/>
      </c>
      <c r="C26" s="1409">
        <f t="shared" si="0"/>
        <v>0</v>
      </c>
      <c r="D26" s="1409">
        <f t="shared" si="10"/>
        <v>0</v>
      </c>
      <c r="E26" s="1409">
        <f t="shared" si="11"/>
        <v>0</v>
      </c>
      <c r="F26" s="1402" t="str">
        <f>IF(B26="","",IFERROR(SUM(C26:$C$100000),""))</f>
        <v/>
      </c>
      <c r="G26" s="1410" t="str">
        <f>IFERROR(F26/'20. Historical Assets'!E26,"")</f>
        <v/>
      </c>
      <c r="H26" s="1409" t="str">
        <f t="shared" si="1"/>
        <v/>
      </c>
      <c r="I26" s="1410" t="str">
        <f>IFERROR(C26/'20. Historical Assets'!F27,"")</f>
        <v/>
      </c>
      <c r="J26" s="1409" t="str">
        <f>IF(INPUT!FZ30="","",INPUT!FZ30)</f>
        <v/>
      </c>
      <c r="K26" s="1409">
        <f t="shared" si="2"/>
        <v>0</v>
      </c>
      <c r="L26" s="1410" t="str">
        <f t="shared" si="3"/>
        <v/>
      </c>
      <c r="M26" s="1410" t="str">
        <f>IFERROR((F26-K26)/'20. Historical Assets'!D26,"")</f>
        <v/>
      </c>
      <c r="N26" s="1408" t="str">
        <f t="shared" si="12"/>
        <v/>
      </c>
      <c r="O26" s="1409" t="str">
        <f>IF(INPUT!GE30="","",INPUT!GE30)</f>
        <v/>
      </c>
      <c r="P26" s="1409" t="str">
        <f>IF(INPUT!GF30="","",INPUT!GF30)</f>
        <v/>
      </c>
      <c r="Q26" s="1409" t="str">
        <f>IF(INPUT!GG30="","",INPUT!GG30)</f>
        <v/>
      </c>
      <c r="R26" s="1402" t="str">
        <f>IF(N26="","",SUM(O26:$O$100000))</f>
        <v/>
      </c>
      <c r="S26" s="1410" t="str">
        <f>IFERROR(R26/'01. Key Figures'!$C$32,"")</f>
        <v/>
      </c>
      <c r="T26" s="1409" t="str">
        <f>IF(INPUT!GJ30="","",INPUT!GJ30)</f>
        <v/>
      </c>
      <c r="U26" s="1411" t="str">
        <f>IFERROR(Q26/'20. Historical Assets'!F27,"")</f>
        <v/>
      </c>
      <c r="V26" s="1409" t="str">
        <f>IF(INPUT!GL30="","",INPUT!GL30)</f>
        <v/>
      </c>
      <c r="W26" s="1409">
        <f t="shared" si="4"/>
        <v>0</v>
      </c>
      <c r="X26" s="1409">
        <f t="shared" si="5"/>
        <v>0</v>
      </c>
      <c r="Y26" s="1409" t="str">
        <f>IFERROR((R26-W26)/'20. Historical Assets'!D26,"")</f>
        <v/>
      </c>
      <c r="Z26" s="1408" t="str">
        <f t="shared" si="13"/>
        <v/>
      </c>
      <c r="AA26" s="1412" t="str">
        <f>IF(INPUT!GR30="","",INPUT!GR30)</f>
        <v/>
      </c>
      <c r="AB26" s="1412" t="str">
        <f>IF(INPUT!GS30="","",INPUT!GS30)</f>
        <v/>
      </c>
      <c r="AC26" s="1412" t="str">
        <f>IF(INPUT!GT30="","",INPUT!GT30)</f>
        <v/>
      </c>
      <c r="AD26" s="1402" t="str">
        <f>IF(Z26="","",SUM(AA26:$AA$100000))</f>
        <v/>
      </c>
      <c r="AE26" s="1413" t="str">
        <f>IFERROR(AD26/'01. Key Figures'!$C$32,"")</f>
        <v/>
      </c>
      <c r="AF26" s="1412" t="str">
        <f>IF(INPUT!GW30="","",INPUT!GW30)</f>
        <v/>
      </c>
      <c r="AG26" s="1414" t="str">
        <f>IFERROR(AA26/'20. Historical Assets'!F27,"")</f>
        <v/>
      </c>
      <c r="AH26" s="1412" t="str">
        <f>IF(INPUT!GY30="","",INPUT!GY30)</f>
        <v/>
      </c>
      <c r="AI26" s="1412">
        <f t="shared" si="6"/>
        <v>0</v>
      </c>
      <c r="AJ26" s="1413" t="str">
        <f t="shared" si="7"/>
        <v/>
      </c>
      <c r="AK26" s="1414" t="str">
        <f>IFERROR((AD26-AI26)/'20. Historical Assets'!D26,"")</f>
        <v/>
      </c>
      <c r="AL26" s="1408" t="str">
        <f t="shared" si="14"/>
        <v/>
      </c>
      <c r="AM26" s="1409" t="str">
        <f>IF(INPUT!HD30="","",INPUT!HD30)</f>
        <v/>
      </c>
      <c r="AN26" s="1409" t="str">
        <f>IF(INPUT!HE30="","",INPUT!HE30)</f>
        <v/>
      </c>
      <c r="AO26" s="1409" t="str">
        <f>IF(INPUT!HF30="","",INPUT!HF30)</f>
        <v/>
      </c>
      <c r="AP26" s="1402">
        <f>IFERROR(SUM(AM26:$AM$100000),0)</f>
        <v>0</v>
      </c>
      <c r="AQ26" s="1410" t="str">
        <f>IFERROR(AP26/'20. Historical Assets'!D26,"")</f>
        <v/>
      </c>
      <c r="AR26" s="1409" t="str">
        <f>IF(INPUT!HI30="","",INPUT!HI30)</f>
        <v/>
      </c>
      <c r="AS26" s="1409" t="str">
        <f>IFERROR(AM26/'20. Historical Assets'!F27,"")</f>
        <v/>
      </c>
      <c r="AT26" s="1409" t="str">
        <f>IF(INPUT!HK30="","",INPUT!HK30)</f>
        <v/>
      </c>
      <c r="AU26" s="1409">
        <f t="shared" si="8"/>
        <v>0</v>
      </c>
      <c r="AV26" s="1409" t="str">
        <f t="shared" si="9"/>
        <v/>
      </c>
      <c r="AW26" s="1410" t="str">
        <f>IFERROR((AP26-AU26)/'20. Historical Assets'!D26,"")</f>
        <v/>
      </c>
    </row>
    <row r="27" spans="2:49">
      <c r="B27" s="1408" t="str">
        <f>IF(INPUT!FR31="","",INPUT!FR31)</f>
        <v/>
      </c>
      <c r="C27" s="1409">
        <f t="shared" si="0"/>
        <v>0</v>
      </c>
      <c r="D27" s="1409">
        <f t="shared" si="10"/>
        <v>0</v>
      </c>
      <c r="E27" s="1409">
        <f t="shared" si="11"/>
        <v>0</v>
      </c>
      <c r="F27" s="1402" t="str">
        <f>IF(B27="","",IFERROR(SUM(C27:$C$100000),""))</f>
        <v/>
      </c>
      <c r="G27" s="1410" t="str">
        <f>IFERROR(F27/'20. Historical Assets'!E27,"")</f>
        <v/>
      </c>
      <c r="H27" s="1409" t="str">
        <f t="shared" si="1"/>
        <v/>
      </c>
      <c r="I27" s="1410" t="str">
        <f>IFERROR(C27/'20. Historical Assets'!F28,"")</f>
        <v/>
      </c>
      <c r="J27" s="1409" t="str">
        <f>IF(INPUT!FZ31="","",INPUT!FZ31)</f>
        <v/>
      </c>
      <c r="K27" s="1409">
        <f t="shared" si="2"/>
        <v>0</v>
      </c>
      <c r="L27" s="1410" t="str">
        <f t="shared" si="3"/>
        <v/>
      </c>
      <c r="M27" s="1410" t="str">
        <f>IFERROR((F27-K27)/'20. Historical Assets'!D27,"")</f>
        <v/>
      </c>
      <c r="N27" s="1408" t="str">
        <f t="shared" si="12"/>
        <v/>
      </c>
      <c r="O27" s="1409" t="str">
        <f>IF(INPUT!GE31="","",INPUT!GE31)</f>
        <v/>
      </c>
      <c r="P27" s="1409" t="str">
        <f>IF(INPUT!GF31="","",INPUT!GF31)</f>
        <v/>
      </c>
      <c r="Q27" s="1409" t="str">
        <f>IF(INPUT!GG31="","",INPUT!GG31)</f>
        <v/>
      </c>
      <c r="R27" s="1402" t="str">
        <f>IF(N27="","",SUM(O27:$O$100000))</f>
        <v/>
      </c>
      <c r="S27" s="1410" t="str">
        <f>IFERROR(R27/'01. Key Figures'!$C$32,"")</f>
        <v/>
      </c>
      <c r="T27" s="1409" t="str">
        <f>IF(INPUT!GJ31="","",INPUT!GJ31)</f>
        <v/>
      </c>
      <c r="U27" s="1411" t="str">
        <f>IFERROR(Q27/'20. Historical Assets'!F28,"")</f>
        <v/>
      </c>
      <c r="V27" s="1409" t="str">
        <f>IF(INPUT!GL31="","",INPUT!GL31)</f>
        <v/>
      </c>
      <c r="W27" s="1409">
        <f t="shared" si="4"/>
        <v>0</v>
      </c>
      <c r="X27" s="1409">
        <f t="shared" si="5"/>
        <v>0</v>
      </c>
      <c r="Y27" s="1409" t="str">
        <f>IFERROR((R27-W27)/'20. Historical Assets'!D27,"")</f>
        <v/>
      </c>
      <c r="Z27" s="1408" t="str">
        <f t="shared" si="13"/>
        <v/>
      </c>
      <c r="AA27" s="1412" t="str">
        <f>IF(INPUT!GR31="","",INPUT!GR31)</f>
        <v/>
      </c>
      <c r="AB27" s="1412" t="str">
        <f>IF(INPUT!GS31="","",INPUT!GS31)</f>
        <v/>
      </c>
      <c r="AC27" s="1412" t="str">
        <f>IF(INPUT!GT31="","",INPUT!GT31)</f>
        <v/>
      </c>
      <c r="AD27" s="1402" t="str">
        <f>IF(Z27="","",SUM(AA27:$AA$100000))</f>
        <v/>
      </c>
      <c r="AE27" s="1413" t="str">
        <f>IFERROR(AD27/'01. Key Figures'!$C$32,"")</f>
        <v/>
      </c>
      <c r="AF27" s="1412" t="str">
        <f>IF(INPUT!GW31="","",INPUT!GW31)</f>
        <v/>
      </c>
      <c r="AG27" s="1414" t="str">
        <f>IFERROR(AA27/'20. Historical Assets'!F28,"")</f>
        <v/>
      </c>
      <c r="AH27" s="1412" t="str">
        <f>IF(INPUT!GY31="","",INPUT!GY31)</f>
        <v/>
      </c>
      <c r="AI27" s="1412">
        <f t="shared" si="6"/>
        <v>0</v>
      </c>
      <c r="AJ27" s="1413" t="str">
        <f t="shared" si="7"/>
        <v/>
      </c>
      <c r="AK27" s="1414" t="str">
        <f>IFERROR((AD27-AI27)/'20. Historical Assets'!D27,"")</f>
        <v/>
      </c>
      <c r="AL27" s="1408" t="str">
        <f t="shared" si="14"/>
        <v/>
      </c>
      <c r="AM27" s="1409" t="str">
        <f>IF(INPUT!HD31="","",INPUT!HD31)</f>
        <v/>
      </c>
      <c r="AN27" s="1409" t="str">
        <f>IF(INPUT!HE31="","",INPUT!HE31)</f>
        <v/>
      </c>
      <c r="AO27" s="1409" t="str">
        <f>IF(INPUT!HF31="","",INPUT!HF31)</f>
        <v/>
      </c>
      <c r="AP27" s="1402">
        <f>IFERROR(SUM(AM27:$AM$100000),0)</f>
        <v>0</v>
      </c>
      <c r="AQ27" s="1410" t="str">
        <f>IFERROR(AP27/'20. Historical Assets'!D27,"")</f>
        <v/>
      </c>
      <c r="AR27" s="1409" t="str">
        <f>IF(INPUT!HI31="","",INPUT!HI31)</f>
        <v/>
      </c>
      <c r="AS27" s="1409" t="str">
        <f>IFERROR(AM27/'20. Historical Assets'!F28,"")</f>
        <v/>
      </c>
      <c r="AT27" s="1409" t="str">
        <f>IF(INPUT!HK31="","",INPUT!HK31)</f>
        <v/>
      </c>
      <c r="AU27" s="1409">
        <f t="shared" si="8"/>
        <v>0</v>
      </c>
      <c r="AV27" s="1409" t="str">
        <f t="shared" si="9"/>
        <v/>
      </c>
      <c r="AW27" s="1410" t="str">
        <f>IFERROR((AP27-AU27)/'20. Historical Assets'!D27,"")</f>
        <v/>
      </c>
    </row>
    <row r="28" spans="2:49">
      <c r="B28" s="1408" t="str">
        <f>IF(INPUT!FR32="","",INPUT!FR32)</f>
        <v/>
      </c>
      <c r="C28" s="1409">
        <f t="shared" si="0"/>
        <v>0</v>
      </c>
      <c r="D28" s="1409">
        <f t="shared" si="10"/>
        <v>0</v>
      </c>
      <c r="E28" s="1409">
        <f t="shared" si="11"/>
        <v>0</v>
      </c>
      <c r="F28" s="1402" t="str">
        <f>IF(B28="","",IFERROR(SUM(C28:$C$100000),""))</f>
        <v/>
      </c>
      <c r="G28" s="1410" t="str">
        <f>IFERROR(F28/'20. Historical Assets'!E28,"")</f>
        <v/>
      </c>
      <c r="H28" s="1409" t="str">
        <f t="shared" si="1"/>
        <v/>
      </c>
      <c r="I28" s="1410" t="str">
        <f>IFERROR(C28/'20. Historical Assets'!F29,"")</f>
        <v/>
      </c>
      <c r="J28" s="1409" t="str">
        <f>IF(INPUT!FZ32="","",INPUT!FZ32)</f>
        <v/>
      </c>
      <c r="K28" s="1409">
        <f t="shared" si="2"/>
        <v>0</v>
      </c>
      <c r="L28" s="1410" t="str">
        <f t="shared" si="3"/>
        <v/>
      </c>
      <c r="M28" s="1410" t="str">
        <f>IFERROR((F28-K28)/'20. Historical Assets'!D28,"")</f>
        <v/>
      </c>
      <c r="N28" s="1408" t="str">
        <f t="shared" si="12"/>
        <v/>
      </c>
      <c r="O28" s="1409" t="str">
        <f>IF(INPUT!GE32="","",INPUT!GE32)</f>
        <v/>
      </c>
      <c r="P28" s="1409" t="str">
        <f>IF(INPUT!GF32="","",INPUT!GF32)</f>
        <v/>
      </c>
      <c r="Q28" s="1409" t="str">
        <f>IF(INPUT!GG32="","",INPUT!GG32)</f>
        <v/>
      </c>
      <c r="R28" s="1402" t="str">
        <f>IF(N28="","",SUM(O28:$O$100000))</f>
        <v/>
      </c>
      <c r="S28" s="1410" t="str">
        <f>IFERROR(R28/'01. Key Figures'!$C$32,"")</f>
        <v/>
      </c>
      <c r="T28" s="1409" t="str">
        <f>IF(INPUT!GJ32="","",INPUT!GJ32)</f>
        <v/>
      </c>
      <c r="U28" s="1411" t="str">
        <f>IFERROR(Q28/'20. Historical Assets'!F29,"")</f>
        <v/>
      </c>
      <c r="V28" s="1409" t="str">
        <f>IF(INPUT!GL32="","",INPUT!GL32)</f>
        <v/>
      </c>
      <c r="W28" s="1409">
        <f t="shared" si="4"/>
        <v>0</v>
      </c>
      <c r="X28" s="1409">
        <f t="shared" si="5"/>
        <v>0</v>
      </c>
      <c r="Y28" s="1409" t="str">
        <f>IFERROR((R28-W28)/'20. Historical Assets'!D28,"")</f>
        <v/>
      </c>
      <c r="Z28" s="1408" t="str">
        <f t="shared" si="13"/>
        <v/>
      </c>
      <c r="AA28" s="1412" t="str">
        <f>IF(INPUT!GR32="","",INPUT!GR32)</f>
        <v/>
      </c>
      <c r="AB28" s="1412" t="str">
        <f>IF(INPUT!GS32="","",INPUT!GS32)</f>
        <v/>
      </c>
      <c r="AC28" s="1412" t="str">
        <f>IF(INPUT!GT32="","",INPUT!GT32)</f>
        <v/>
      </c>
      <c r="AD28" s="1402" t="str">
        <f>IF(Z28="","",SUM(AA28:$AA$100000))</f>
        <v/>
      </c>
      <c r="AE28" s="1413" t="str">
        <f>IFERROR(AD28/'01. Key Figures'!$C$32,"")</f>
        <v/>
      </c>
      <c r="AF28" s="1412" t="str">
        <f>IF(INPUT!GW32="","",INPUT!GW32)</f>
        <v/>
      </c>
      <c r="AG28" s="1414" t="str">
        <f>IFERROR(AA28/'20. Historical Assets'!F29,"")</f>
        <v/>
      </c>
      <c r="AH28" s="1412" t="str">
        <f>IF(INPUT!GY32="","",INPUT!GY32)</f>
        <v/>
      </c>
      <c r="AI28" s="1412">
        <f t="shared" si="6"/>
        <v>0</v>
      </c>
      <c r="AJ28" s="1413" t="str">
        <f t="shared" si="7"/>
        <v/>
      </c>
      <c r="AK28" s="1414" t="str">
        <f>IFERROR((AD28-AI28)/'20. Historical Assets'!D28,"")</f>
        <v/>
      </c>
      <c r="AL28" s="1408" t="str">
        <f t="shared" si="14"/>
        <v/>
      </c>
      <c r="AM28" s="1409" t="str">
        <f>IF(INPUT!HD32="","",INPUT!HD32)</f>
        <v/>
      </c>
      <c r="AN28" s="1409" t="str">
        <f>IF(INPUT!HE32="","",INPUT!HE32)</f>
        <v/>
      </c>
      <c r="AO28" s="1409" t="str">
        <f>IF(INPUT!HF32="","",INPUT!HF32)</f>
        <v/>
      </c>
      <c r="AP28" s="1402">
        <f>IFERROR(SUM(AM28:$AM$100000),0)</f>
        <v>0</v>
      </c>
      <c r="AQ28" s="1410" t="str">
        <f>IFERROR(AP28/'20. Historical Assets'!D28,"")</f>
        <v/>
      </c>
      <c r="AR28" s="1409" t="str">
        <f>IF(INPUT!HI32="","",INPUT!HI32)</f>
        <v/>
      </c>
      <c r="AS28" s="1409" t="str">
        <f>IFERROR(AM28/'20. Historical Assets'!F29,"")</f>
        <v/>
      </c>
      <c r="AT28" s="1409" t="str">
        <f>IF(INPUT!HK32="","",INPUT!HK32)</f>
        <v/>
      </c>
      <c r="AU28" s="1409">
        <f t="shared" si="8"/>
        <v>0</v>
      </c>
      <c r="AV28" s="1409" t="str">
        <f t="shared" si="9"/>
        <v/>
      </c>
      <c r="AW28" s="1410" t="str">
        <f>IFERROR((AP28-AU28)/'20. Historical Assets'!D28,"")</f>
        <v/>
      </c>
    </row>
    <row r="29" spans="2:49">
      <c r="B29" s="1408" t="str">
        <f>IF(INPUT!FR33="","",INPUT!FR33)</f>
        <v/>
      </c>
      <c r="C29" s="1409">
        <f t="shared" si="0"/>
        <v>0</v>
      </c>
      <c r="D29" s="1409">
        <f t="shared" si="10"/>
        <v>0</v>
      </c>
      <c r="E29" s="1409">
        <f t="shared" si="11"/>
        <v>0</v>
      </c>
      <c r="F29" s="1402" t="str">
        <f>IF(B29="","",IFERROR(SUM(C29:$C$100000),""))</f>
        <v/>
      </c>
      <c r="G29" s="1410" t="str">
        <f>IFERROR(F29/'20. Historical Assets'!E29,"")</f>
        <v/>
      </c>
      <c r="H29" s="1409" t="str">
        <f t="shared" si="1"/>
        <v/>
      </c>
      <c r="I29" s="1410" t="str">
        <f>IFERROR(C29/'20. Historical Assets'!F30,"")</f>
        <v/>
      </c>
      <c r="J29" s="1409" t="str">
        <f>IF(INPUT!FZ33="","",INPUT!FZ33)</f>
        <v/>
      </c>
      <c r="K29" s="1409">
        <f t="shared" si="2"/>
        <v>0</v>
      </c>
      <c r="L29" s="1410" t="str">
        <f t="shared" si="3"/>
        <v/>
      </c>
      <c r="M29" s="1410" t="str">
        <f>IFERROR((F29-K29)/'20. Historical Assets'!D29,"")</f>
        <v/>
      </c>
      <c r="N29" s="1408" t="str">
        <f t="shared" si="12"/>
        <v/>
      </c>
      <c r="O29" s="1409" t="str">
        <f>IF(INPUT!GE33="","",INPUT!GE33)</f>
        <v/>
      </c>
      <c r="P29" s="1409" t="str">
        <f>IF(INPUT!GF33="","",INPUT!GF33)</f>
        <v/>
      </c>
      <c r="Q29" s="1409" t="str">
        <f>IF(INPUT!GG33="","",INPUT!GG33)</f>
        <v/>
      </c>
      <c r="R29" s="1402" t="str">
        <f>IF(N29="","",SUM(O29:$O$100000))</f>
        <v/>
      </c>
      <c r="S29" s="1410" t="str">
        <f>IFERROR(R29/'01. Key Figures'!$C$32,"")</f>
        <v/>
      </c>
      <c r="T29" s="1409" t="str">
        <f>IF(INPUT!GJ33="","",INPUT!GJ33)</f>
        <v/>
      </c>
      <c r="U29" s="1411" t="str">
        <f>IFERROR(Q29/'20. Historical Assets'!F30,"")</f>
        <v/>
      </c>
      <c r="V29" s="1409" t="str">
        <f>IF(INPUT!GL33="","",INPUT!GL33)</f>
        <v/>
      </c>
      <c r="W29" s="1409">
        <f t="shared" si="4"/>
        <v>0</v>
      </c>
      <c r="X29" s="1409">
        <f t="shared" si="5"/>
        <v>0</v>
      </c>
      <c r="Y29" s="1409" t="str">
        <f>IFERROR((R29-W29)/'20. Historical Assets'!D29,"")</f>
        <v/>
      </c>
      <c r="Z29" s="1408" t="str">
        <f t="shared" si="13"/>
        <v/>
      </c>
      <c r="AA29" s="1412" t="str">
        <f>IF(INPUT!GR33="","",INPUT!GR33)</f>
        <v/>
      </c>
      <c r="AB29" s="1412" t="str">
        <f>IF(INPUT!GS33="","",INPUT!GS33)</f>
        <v/>
      </c>
      <c r="AC29" s="1412" t="str">
        <f>IF(INPUT!GT33="","",INPUT!GT33)</f>
        <v/>
      </c>
      <c r="AD29" s="1402" t="str">
        <f>IF(Z29="","",SUM(AA29:$AA$100000))</f>
        <v/>
      </c>
      <c r="AE29" s="1413" t="str">
        <f>IFERROR(AD29/'01. Key Figures'!$C$32,"")</f>
        <v/>
      </c>
      <c r="AF29" s="1412" t="str">
        <f>IF(INPUT!GW33="","",INPUT!GW33)</f>
        <v/>
      </c>
      <c r="AG29" s="1414" t="str">
        <f>IFERROR(AA29/'20. Historical Assets'!F30,"")</f>
        <v/>
      </c>
      <c r="AH29" s="1412" t="str">
        <f>IF(INPUT!GY33="","",INPUT!GY33)</f>
        <v/>
      </c>
      <c r="AI29" s="1412">
        <f t="shared" si="6"/>
        <v>0</v>
      </c>
      <c r="AJ29" s="1413" t="str">
        <f t="shared" si="7"/>
        <v/>
      </c>
      <c r="AK29" s="1414" t="str">
        <f>IFERROR((AD29-AI29)/'20. Historical Assets'!D29,"")</f>
        <v/>
      </c>
      <c r="AL29" s="1408" t="str">
        <f t="shared" si="14"/>
        <v/>
      </c>
      <c r="AM29" s="1409" t="str">
        <f>IF(INPUT!HD33="","",INPUT!HD33)</f>
        <v/>
      </c>
      <c r="AN29" s="1409" t="str">
        <f>IF(INPUT!HE33="","",INPUT!HE33)</f>
        <v/>
      </c>
      <c r="AO29" s="1409" t="str">
        <f>IF(INPUT!HF33="","",INPUT!HF33)</f>
        <v/>
      </c>
      <c r="AP29" s="1402">
        <f>IFERROR(SUM(AM29:$AM$100000),0)</f>
        <v>0</v>
      </c>
      <c r="AQ29" s="1410" t="str">
        <f>IFERROR(AP29/'20. Historical Assets'!D29,"")</f>
        <v/>
      </c>
      <c r="AR29" s="1409" t="str">
        <f>IF(INPUT!HI33="","",INPUT!HI33)</f>
        <v/>
      </c>
      <c r="AS29" s="1409" t="str">
        <f>IFERROR(AM29/'20. Historical Assets'!F30,"")</f>
        <v/>
      </c>
      <c r="AT29" s="1409" t="str">
        <f>IF(INPUT!HK33="","",INPUT!HK33)</f>
        <v/>
      </c>
      <c r="AU29" s="1409">
        <f t="shared" si="8"/>
        <v>0</v>
      </c>
      <c r="AV29" s="1409" t="str">
        <f t="shared" si="9"/>
        <v/>
      </c>
      <c r="AW29" s="1410" t="str">
        <f>IFERROR((AP29-AU29)/'20. Historical Assets'!D29,"")</f>
        <v/>
      </c>
    </row>
    <row r="30" spans="2:49">
      <c r="B30" s="1408" t="str">
        <f>IF(INPUT!FR34="","",INPUT!FR34)</f>
        <v/>
      </c>
      <c r="C30" s="1409">
        <f t="shared" si="0"/>
        <v>0</v>
      </c>
      <c r="D30" s="1409">
        <f t="shared" si="10"/>
        <v>0</v>
      </c>
      <c r="E30" s="1409">
        <f t="shared" si="11"/>
        <v>0</v>
      </c>
      <c r="F30" s="1402" t="str">
        <f>IF(B30="","",IFERROR(SUM(C30:$C$100000),""))</f>
        <v/>
      </c>
      <c r="G30" s="1410" t="str">
        <f>IFERROR(F30/'20. Historical Assets'!E30,"")</f>
        <v/>
      </c>
      <c r="H30" s="1409" t="str">
        <f t="shared" si="1"/>
        <v/>
      </c>
      <c r="I30" s="1410" t="str">
        <f>IFERROR(C30/'20. Historical Assets'!F31,"")</f>
        <v/>
      </c>
      <c r="J30" s="1409" t="str">
        <f>IF(INPUT!FZ34="","",INPUT!FZ34)</f>
        <v/>
      </c>
      <c r="K30" s="1409">
        <f t="shared" si="2"/>
        <v>0</v>
      </c>
      <c r="L30" s="1410" t="str">
        <f t="shared" si="3"/>
        <v/>
      </c>
      <c r="M30" s="1410" t="str">
        <f>IFERROR((F30-K30)/'20. Historical Assets'!D30,"")</f>
        <v/>
      </c>
      <c r="N30" s="1408" t="str">
        <f t="shared" si="12"/>
        <v/>
      </c>
      <c r="O30" s="1409" t="str">
        <f>IF(INPUT!GE34="","",INPUT!GE34)</f>
        <v/>
      </c>
      <c r="P30" s="1409" t="str">
        <f>IF(INPUT!GF34="","",INPUT!GF34)</f>
        <v/>
      </c>
      <c r="Q30" s="1409" t="str">
        <f>IF(INPUT!GG34="","",INPUT!GG34)</f>
        <v/>
      </c>
      <c r="R30" s="1402" t="str">
        <f>IF(N30="","",SUM(O30:$O$100000))</f>
        <v/>
      </c>
      <c r="S30" s="1410" t="str">
        <f>IFERROR(R30/'01. Key Figures'!$C$32,"")</f>
        <v/>
      </c>
      <c r="T30" s="1409" t="str">
        <f>IF(INPUT!GJ34="","",INPUT!GJ34)</f>
        <v/>
      </c>
      <c r="U30" s="1411" t="str">
        <f>IFERROR(Q30/'20. Historical Assets'!F31,"")</f>
        <v/>
      </c>
      <c r="V30" s="1409" t="str">
        <f>IF(INPUT!GL34="","",INPUT!GL34)</f>
        <v/>
      </c>
      <c r="W30" s="1409">
        <f t="shared" si="4"/>
        <v>0</v>
      </c>
      <c r="X30" s="1409">
        <f t="shared" si="5"/>
        <v>0</v>
      </c>
      <c r="Y30" s="1409" t="str">
        <f>IFERROR((R30-W30)/'20. Historical Assets'!D30,"")</f>
        <v/>
      </c>
      <c r="Z30" s="1408" t="str">
        <f t="shared" si="13"/>
        <v/>
      </c>
      <c r="AA30" s="1412" t="str">
        <f>IF(INPUT!GR34="","",INPUT!GR34)</f>
        <v/>
      </c>
      <c r="AB30" s="1412" t="str">
        <f>IF(INPUT!GS34="","",INPUT!GS34)</f>
        <v/>
      </c>
      <c r="AC30" s="1412" t="str">
        <f>IF(INPUT!GT34="","",INPUT!GT34)</f>
        <v/>
      </c>
      <c r="AD30" s="1402" t="str">
        <f>IF(Z30="","",SUM(AA30:$AA$100000))</f>
        <v/>
      </c>
      <c r="AE30" s="1413" t="str">
        <f>IFERROR(AD30/'01. Key Figures'!$C$32,"")</f>
        <v/>
      </c>
      <c r="AF30" s="1412" t="str">
        <f>IF(INPUT!GW34="","",INPUT!GW34)</f>
        <v/>
      </c>
      <c r="AG30" s="1414" t="str">
        <f>IFERROR(AA30/'20. Historical Assets'!F31,"")</f>
        <v/>
      </c>
      <c r="AH30" s="1412" t="str">
        <f>IF(INPUT!GY34="","",INPUT!GY34)</f>
        <v/>
      </c>
      <c r="AI30" s="1412">
        <f t="shared" si="6"/>
        <v>0</v>
      </c>
      <c r="AJ30" s="1413" t="str">
        <f t="shared" si="7"/>
        <v/>
      </c>
      <c r="AK30" s="1414" t="str">
        <f>IFERROR((AD30-AI30)/'20. Historical Assets'!D30,"")</f>
        <v/>
      </c>
      <c r="AL30" s="1408" t="str">
        <f t="shared" si="14"/>
        <v/>
      </c>
      <c r="AM30" s="1409" t="str">
        <f>IF(INPUT!HD34="","",INPUT!HD34)</f>
        <v/>
      </c>
      <c r="AN30" s="1409" t="str">
        <f>IF(INPUT!HE34="","",INPUT!HE34)</f>
        <v/>
      </c>
      <c r="AO30" s="1409" t="str">
        <f>IF(INPUT!HF34="","",INPUT!HF34)</f>
        <v/>
      </c>
      <c r="AP30" s="1402">
        <f>IFERROR(SUM(AM30:$AM$100000),0)</f>
        <v>0</v>
      </c>
      <c r="AQ30" s="1410" t="str">
        <f>IFERROR(AP30/'20. Historical Assets'!D30,"")</f>
        <v/>
      </c>
      <c r="AR30" s="1409" t="str">
        <f>IF(INPUT!HI34="","",INPUT!HI34)</f>
        <v/>
      </c>
      <c r="AS30" s="1409" t="str">
        <f>IFERROR(AM30/'20. Historical Assets'!F31,"")</f>
        <v/>
      </c>
      <c r="AT30" s="1409" t="str">
        <f>IF(INPUT!HK34="","",INPUT!HK34)</f>
        <v/>
      </c>
      <c r="AU30" s="1409">
        <f t="shared" si="8"/>
        <v>0</v>
      </c>
      <c r="AV30" s="1409" t="str">
        <f t="shared" si="9"/>
        <v/>
      </c>
      <c r="AW30" s="1410" t="str">
        <f>IFERROR((AP30-AU30)/'20. Historical Assets'!D30,"")</f>
        <v/>
      </c>
    </row>
    <row r="31" spans="2:49">
      <c r="B31" s="1408" t="str">
        <f>IF(INPUT!FR35="","",INPUT!FR35)</f>
        <v/>
      </c>
      <c r="C31" s="1409">
        <f t="shared" si="0"/>
        <v>0</v>
      </c>
      <c r="D31" s="1409">
        <f t="shared" si="10"/>
        <v>0</v>
      </c>
      <c r="E31" s="1409">
        <f t="shared" si="11"/>
        <v>0</v>
      </c>
      <c r="F31" s="1402" t="str">
        <f>IF(B31="","",IFERROR(SUM(C31:$C$100000),""))</f>
        <v/>
      </c>
      <c r="G31" s="1410" t="str">
        <f>IFERROR(F31/'20. Historical Assets'!E31,"")</f>
        <v/>
      </c>
      <c r="H31" s="1409" t="str">
        <f t="shared" si="1"/>
        <v/>
      </c>
      <c r="I31" s="1410" t="str">
        <f>IFERROR(C31/'20. Historical Assets'!F32,"")</f>
        <v/>
      </c>
      <c r="J31" s="1409" t="str">
        <f>IF(INPUT!FZ35="","",INPUT!FZ35)</f>
        <v/>
      </c>
      <c r="K31" s="1409">
        <f t="shared" si="2"/>
        <v>0</v>
      </c>
      <c r="L31" s="1410" t="str">
        <f t="shared" si="3"/>
        <v/>
      </c>
      <c r="M31" s="1410" t="str">
        <f>IFERROR((F31-K31)/'20. Historical Assets'!D31,"")</f>
        <v/>
      </c>
      <c r="N31" s="1408" t="str">
        <f t="shared" si="12"/>
        <v/>
      </c>
      <c r="O31" s="1409" t="str">
        <f>IF(INPUT!GE35="","",INPUT!GE35)</f>
        <v/>
      </c>
      <c r="P31" s="1409" t="str">
        <f>IF(INPUT!GF35="","",INPUT!GF35)</f>
        <v/>
      </c>
      <c r="Q31" s="1409" t="str">
        <f>IF(INPUT!GG35="","",INPUT!GG35)</f>
        <v/>
      </c>
      <c r="R31" s="1402" t="str">
        <f>IF(N31="","",SUM(O31:$O$100000))</f>
        <v/>
      </c>
      <c r="S31" s="1410" t="str">
        <f>IFERROR(R31/'01. Key Figures'!$C$32,"")</f>
        <v/>
      </c>
      <c r="T31" s="1409" t="str">
        <f>IF(INPUT!GJ35="","",INPUT!GJ35)</f>
        <v/>
      </c>
      <c r="U31" s="1411" t="str">
        <f>IFERROR(Q31/'20. Historical Assets'!F32,"")</f>
        <v/>
      </c>
      <c r="V31" s="1409" t="str">
        <f>IF(INPUT!GL35="","",INPUT!GL35)</f>
        <v/>
      </c>
      <c r="W31" s="1409">
        <f t="shared" si="4"/>
        <v>0</v>
      </c>
      <c r="X31" s="1409">
        <f t="shared" si="5"/>
        <v>0</v>
      </c>
      <c r="Y31" s="1409" t="str">
        <f>IFERROR((R31-W31)/'20. Historical Assets'!D31,"")</f>
        <v/>
      </c>
      <c r="Z31" s="1408" t="str">
        <f t="shared" si="13"/>
        <v/>
      </c>
      <c r="AA31" s="1412" t="str">
        <f>IF(INPUT!GR35="","",INPUT!GR35)</f>
        <v/>
      </c>
      <c r="AB31" s="1412" t="str">
        <f>IF(INPUT!GS35="","",INPUT!GS35)</f>
        <v/>
      </c>
      <c r="AC31" s="1412" t="str">
        <f>IF(INPUT!GT35="","",INPUT!GT35)</f>
        <v/>
      </c>
      <c r="AD31" s="1402" t="str">
        <f>IF(Z31="","",SUM(AA31:$AA$100000))</f>
        <v/>
      </c>
      <c r="AE31" s="1413" t="str">
        <f>IFERROR(AD31/'01. Key Figures'!$C$32,"")</f>
        <v/>
      </c>
      <c r="AF31" s="1412" t="str">
        <f>IF(INPUT!GW35="","",INPUT!GW35)</f>
        <v/>
      </c>
      <c r="AG31" s="1414" t="str">
        <f>IFERROR(AA31/'20. Historical Assets'!F32,"")</f>
        <v/>
      </c>
      <c r="AH31" s="1412" t="str">
        <f>IF(INPUT!GY35="","",INPUT!GY35)</f>
        <v/>
      </c>
      <c r="AI31" s="1412">
        <f t="shared" si="6"/>
        <v>0</v>
      </c>
      <c r="AJ31" s="1413" t="str">
        <f t="shared" si="7"/>
        <v/>
      </c>
      <c r="AK31" s="1414" t="str">
        <f>IFERROR((AD31-AI31)/'20. Historical Assets'!D31,"")</f>
        <v/>
      </c>
      <c r="AL31" s="1408" t="str">
        <f t="shared" si="14"/>
        <v/>
      </c>
      <c r="AM31" s="1409" t="str">
        <f>IF(INPUT!HD35="","",INPUT!HD35)</f>
        <v/>
      </c>
      <c r="AN31" s="1409" t="str">
        <f>IF(INPUT!HE35="","",INPUT!HE35)</f>
        <v/>
      </c>
      <c r="AO31" s="1409" t="str">
        <f>IF(INPUT!HF35="","",INPUT!HF35)</f>
        <v/>
      </c>
      <c r="AP31" s="1402">
        <f>IFERROR(SUM(AM31:$AM$100000),0)</f>
        <v>0</v>
      </c>
      <c r="AQ31" s="1410" t="str">
        <f>IFERROR(AP31/'20. Historical Assets'!D31,"")</f>
        <v/>
      </c>
      <c r="AR31" s="1409" t="str">
        <f>IF(INPUT!HI35="","",INPUT!HI35)</f>
        <v/>
      </c>
      <c r="AS31" s="1409" t="str">
        <f>IFERROR(AM31/'20. Historical Assets'!F32,"")</f>
        <v/>
      </c>
      <c r="AT31" s="1409" t="str">
        <f>IF(INPUT!HK35="","",INPUT!HK35)</f>
        <v/>
      </c>
      <c r="AU31" s="1409">
        <f t="shared" si="8"/>
        <v>0</v>
      </c>
      <c r="AV31" s="1409" t="str">
        <f t="shared" si="9"/>
        <v/>
      </c>
      <c r="AW31" s="1410" t="str">
        <f>IFERROR((AP31-AU31)/'20. Historical Assets'!D31,"")</f>
        <v/>
      </c>
    </row>
    <row r="32" spans="2:49">
      <c r="B32" s="1408" t="str">
        <f>IF(INPUT!FR36="","",INPUT!FR36)</f>
        <v/>
      </c>
      <c r="C32" s="1409">
        <f t="shared" si="0"/>
        <v>0</v>
      </c>
      <c r="D32" s="1409">
        <f t="shared" si="10"/>
        <v>0</v>
      </c>
      <c r="E32" s="1409">
        <f t="shared" si="11"/>
        <v>0</v>
      </c>
      <c r="F32" s="1402" t="str">
        <f>IF(B32="","",IFERROR(SUM(C32:$C$100000),""))</f>
        <v/>
      </c>
      <c r="G32" s="1410" t="str">
        <f>IFERROR(F32/'20. Historical Assets'!E32,"")</f>
        <v/>
      </c>
      <c r="H32" s="1409" t="str">
        <f t="shared" si="1"/>
        <v/>
      </c>
      <c r="I32" s="1410" t="str">
        <f>IFERROR(C32/'20. Historical Assets'!F33,"")</f>
        <v/>
      </c>
      <c r="J32" s="1409" t="str">
        <f>IF(INPUT!FZ36="","",INPUT!FZ36)</f>
        <v/>
      </c>
      <c r="K32" s="1409">
        <f t="shared" si="2"/>
        <v>0</v>
      </c>
      <c r="L32" s="1410" t="str">
        <f t="shared" si="3"/>
        <v/>
      </c>
      <c r="M32" s="1410" t="str">
        <f>IFERROR((F32-K32)/'20. Historical Assets'!D32,"")</f>
        <v/>
      </c>
      <c r="N32" s="1408" t="str">
        <f t="shared" si="12"/>
        <v/>
      </c>
      <c r="O32" s="1409" t="str">
        <f>IF(INPUT!GE36="","",INPUT!GE36)</f>
        <v/>
      </c>
      <c r="P32" s="1409" t="str">
        <f>IF(INPUT!GF36="","",INPUT!GF36)</f>
        <v/>
      </c>
      <c r="Q32" s="1409" t="str">
        <f>IF(INPUT!GG36="","",INPUT!GG36)</f>
        <v/>
      </c>
      <c r="R32" s="1402" t="str">
        <f>IF(N32="","",SUM(O32:$O$100000))</f>
        <v/>
      </c>
      <c r="S32" s="1410" t="str">
        <f>IFERROR(R32/'01. Key Figures'!$C$32,"")</f>
        <v/>
      </c>
      <c r="T32" s="1409" t="str">
        <f>IF(INPUT!GJ36="","",INPUT!GJ36)</f>
        <v/>
      </c>
      <c r="U32" s="1411" t="str">
        <f>IFERROR(Q32/'20. Historical Assets'!F33,"")</f>
        <v/>
      </c>
      <c r="V32" s="1409" t="str">
        <f>IF(INPUT!GL36="","",INPUT!GL36)</f>
        <v/>
      </c>
      <c r="W32" s="1409">
        <f t="shared" si="4"/>
        <v>0</v>
      </c>
      <c r="X32" s="1409">
        <f t="shared" si="5"/>
        <v>0</v>
      </c>
      <c r="Y32" s="1409" t="str">
        <f>IFERROR((R32-W32)/'20. Historical Assets'!D32,"")</f>
        <v/>
      </c>
      <c r="Z32" s="1408" t="str">
        <f t="shared" si="13"/>
        <v/>
      </c>
      <c r="AA32" s="1412" t="str">
        <f>IF(INPUT!GR36="","",INPUT!GR36)</f>
        <v/>
      </c>
      <c r="AB32" s="1412" t="str">
        <f>IF(INPUT!GS36="","",INPUT!GS36)</f>
        <v/>
      </c>
      <c r="AC32" s="1412" t="str">
        <f>IF(INPUT!GT36="","",INPUT!GT36)</f>
        <v/>
      </c>
      <c r="AD32" s="1402" t="str">
        <f>IF(Z32="","",SUM(AA32:$AA$100000))</f>
        <v/>
      </c>
      <c r="AE32" s="1413" t="str">
        <f>IFERROR(AD32/'01. Key Figures'!$C$32,"")</f>
        <v/>
      </c>
      <c r="AF32" s="1412" t="str">
        <f>IF(INPUT!GW36="","",INPUT!GW36)</f>
        <v/>
      </c>
      <c r="AG32" s="1414" t="str">
        <f>IFERROR(AA32/'20. Historical Assets'!F33,"")</f>
        <v/>
      </c>
      <c r="AH32" s="1412" t="str">
        <f>IF(INPUT!GY36="","",INPUT!GY36)</f>
        <v/>
      </c>
      <c r="AI32" s="1412">
        <f t="shared" si="6"/>
        <v>0</v>
      </c>
      <c r="AJ32" s="1413" t="str">
        <f t="shared" si="7"/>
        <v/>
      </c>
      <c r="AK32" s="1414" t="str">
        <f>IFERROR((AD32-AI32)/'20. Historical Assets'!D32,"")</f>
        <v/>
      </c>
      <c r="AL32" s="1408" t="str">
        <f t="shared" si="14"/>
        <v/>
      </c>
      <c r="AM32" s="1409" t="str">
        <f>IF(INPUT!HD36="","",INPUT!HD36)</f>
        <v/>
      </c>
      <c r="AN32" s="1409" t="str">
        <f>IF(INPUT!HE36="","",INPUT!HE36)</f>
        <v/>
      </c>
      <c r="AO32" s="1409" t="str">
        <f>IF(INPUT!HF36="","",INPUT!HF36)</f>
        <v/>
      </c>
      <c r="AP32" s="1402">
        <f>IFERROR(SUM(AM32:$AM$100000),0)</f>
        <v>0</v>
      </c>
      <c r="AQ32" s="1410" t="str">
        <f>IFERROR(AP32/'20. Historical Assets'!D32,"")</f>
        <v/>
      </c>
      <c r="AR32" s="1409" t="str">
        <f>IF(INPUT!HI36="","",INPUT!HI36)</f>
        <v/>
      </c>
      <c r="AS32" s="1409" t="str">
        <f>IFERROR(AM32/'20. Historical Assets'!F33,"")</f>
        <v/>
      </c>
      <c r="AT32" s="1409" t="str">
        <f>IF(INPUT!HK36="","",INPUT!HK36)</f>
        <v/>
      </c>
      <c r="AU32" s="1409">
        <f t="shared" si="8"/>
        <v>0</v>
      </c>
      <c r="AV32" s="1409" t="str">
        <f t="shared" si="9"/>
        <v/>
      </c>
      <c r="AW32" s="1410" t="str">
        <f>IFERROR((AP32-AU32)/'20. Historical Assets'!D32,"")</f>
        <v/>
      </c>
    </row>
    <row r="33" spans="2:49">
      <c r="B33" s="1408" t="str">
        <f>IF(INPUT!FR37="","",INPUT!FR37)</f>
        <v/>
      </c>
      <c r="C33" s="1409">
        <f t="shared" si="0"/>
        <v>0</v>
      </c>
      <c r="D33" s="1409">
        <f t="shared" si="10"/>
        <v>0</v>
      </c>
      <c r="E33" s="1409">
        <f t="shared" si="11"/>
        <v>0</v>
      </c>
      <c r="F33" s="1402" t="str">
        <f>IF(B33="","",IFERROR(SUM(C33:$C$100000),""))</f>
        <v/>
      </c>
      <c r="G33" s="1410" t="str">
        <f>IFERROR(F33/'20. Historical Assets'!E33,"")</f>
        <v/>
      </c>
      <c r="H33" s="1409" t="str">
        <f t="shared" si="1"/>
        <v/>
      </c>
      <c r="I33" s="1410" t="str">
        <f>IFERROR(C33/'20. Historical Assets'!F34,"")</f>
        <v/>
      </c>
      <c r="J33" s="1409" t="str">
        <f>IF(INPUT!FZ37="","",INPUT!FZ37)</f>
        <v/>
      </c>
      <c r="K33" s="1409">
        <f t="shared" si="2"/>
        <v>0</v>
      </c>
      <c r="L33" s="1410" t="str">
        <f t="shared" si="3"/>
        <v/>
      </c>
      <c r="M33" s="1410" t="str">
        <f>IFERROR((F33-K33)/'20. Historical Assets'!D33,"")</f>
        <v/>
      </c>
      <c r="N33" s="1408" t="str">
        <f t="shared" si="12"/>
        <v/>
      </c>
      <c r="O33" s="1409" t="str">
        <f>IF(INPUT!GE37="","",INPUT!GE37)</f>
        <v/>
      </c>
      <c r="P33" s="1409" t="str">
        <f>IF(INPUT!GF37="","",INPUT!GF37)</f>
        <v/>
      </c>
      <c r="Q33" s="1409" t="str">
        <f>IF(INPUT!GG37="","",INPUT!GG37)</f>
        <v/>
      </c>
      <c r="R33" s="1402" t="str">
        <f>IF(N33="","",SUM(O33:$O$100000))</f>
        <v/>
      </c>
      <c r="S33" s="1410" t="str">
        <f>IFERROR(R33/'01. Key Figures'!$C$32,"")</f>
        <v/>
      </c>
      <c r="T33" s="1409" t="str">
        <f>IF(INPUT!GJ37="","",INPUT!GJ37)</f>
        <v/>
      </c>
      <c r="U33" s="1411" t="str">
        <f>IFERROR(Q33/'20. Historical Assets'!F34,"")</f>
        <v/>
      </c>
      <c r="V33" s="1409" t="str">
        <f>IF(INPUT!GL37="","",INPUT!GL37)</f>
        <v/>
      </c>
      <c r="W33" s="1409">
        <f t="shared" si="4"/>
        <v>0</v>
      </c>
      <c r="X33" s="1409">
        <f t="shared" si="5"/>
        <v>0</v>
      </c>
      <c r="Y33" s="1409" t="str">
        <f>IFERROR((R33-W33)/'20. Historical Assets'!D33,"")</f>
        <v/>
      </c>
      <c r="Z33" s="1408" t="str">
        <f t="shared" si="13"/>
        <v/>
      </c>
      <c r="AA33" s="1412" t="str">
        <f>IF(INPUT!GR37="","",INPUT!GR37)</f>
        <v/>
      </c>
      <c r="AB33" s="1412" t="str">
        <f>IF(INPUT!GS37="","",INPUT!GS37)</f>
        <v/>
      </c>
      <c r="AC33" s="1412" t="str">
        <f>IF(INPUT!GT37="","",INPUT!GT37)</f>
        <v/>
      </c>
      <c r="AD33" s="1402" t="str">
        <f>IF(Z33="","",SUM(AA33:$AA$100000))</f>
        <v/>
      </c>
      <c r="AE33" s="1413" t="str">
        <f>IFERROR(AD33/'01. Key Figures'!$C$32,"")</f>
        <v/>
      </c>
      <c r="AF33" s="1412" t="str">
        <f>IF(INPUT!GW37="","",INPUT!GW37)</f>
        <v/>
      </c>
      <c r="AG33" s="1414" t="str">
        <f>IFERROR(AA33/'20. Historical Assets'!F34,"")</f>
        <v/>
      </c>
      <c r="AH33" s="1412" t="str">
        <f>IF(INPUT!GY37="","",INPUT!GY37)</f>
        <v/>
      </c>
      <c r="AI33" s="1412">
        <f t="shared" si="6"/>
        <v>0</v>
      </c>
      <c r="AJ33" s="1413" t="str">
        <f t="shared" si="7"/>
        <v/>
      </c>
      <c r="AK33" s="1414" t="str">
        <f>IFERROR((AD33-AI33)/'20. Historical Assets'!D33,"")</f>
        <v/>
      </c>
      <c r="AL33" s="1408" t="str">
        <f t="shared" si="14"/>
        <v/>
      </c>
      <c r="AM33" s="1409" t="str">
        <f>IF(INPUT!HD37="","",INPUT!HD37)</f>
        <v/>
      </c>
      <c r="AN33" s="1409" t="str">
        <f>IF(INPUT!HE37="","",INPUT!HE37)</f>
        <v/>
      </c>
      <c r="AO33" s="1409" t="str">
        <f>IF(INPUT!HF37="","",INPUT!HF37)</f>
        <v/>
      </c>
      <c r="AP33" s="1402">
        <f>IFERROR(SUM(AM33:$AM$100000),0)</f>
        <v>0</v>
      </c>
      <c r="AQ33" s="1410" t="str">
        <f>IFERROR(AP33/'20. Historical Assets'!D33,"")</f>
        <v/>
      </c>
      <c r="AR33" s="1409" t="str">
        <f>IF(INPUT!HI37="","",INPUT!HI37)</f>
        <v/>
      </c>
      <c r="AS33" s="1409" t="str">
        <f>IFERROR(AM33/'20. Historical Assets'!F34,"")</f>
        <v/>
      </c>
      <c r="AT33" s="1409" t="str">
        <f>IF(INPUT!HK37="","",INPUT!HK37)</f>
        <v/>
      </c>
      <c r="AU33" s="1409">
        <f t="shared" si="8"/>
        <v>0</v>
      </c>
      <c r="AV33" s="1409" t="str">
        <f t="shared" si="9"/>
        <v/>
      </c>
      <c r="AW33" s="1410" t="str">
        <f>IFERROR((AP33-AU33)/'20. Historical Assets'!D33,"")</f>
        <v/>
      </c>
    </row>
    <row r="34" spans="2:49">
      <c r="B34" s="1408" t="str">
        <f>IF(INPUT!FR38="","",INPUT!FR38)</f>
        <v/>
      </c>
      <c r="C34" s="1409">
        <f t="shared" si="0"/>
        <v>0</v>
      </c>
      <c r="D34" s="1409">
        <f t="shared" si="10"/>
        <v>0</v>
      </c>
      <c r="E34" s="1409">
        <f t="shared" si="11"/>
        <v>0</v>
      </c>
      <c r="F34" s="1402" t="str">
        <f>IF(B34="","",IFERROR(SUM(C34:$C$100000),""))</f>
        <v/>
      </c>
      <c r="G34" s="1410" t="str">
        <f>IFERROR(F34/'20. Historical Assets'!E34,"")</f>
        <v/>
      </c>
      <c r="H34" s="1409" t="str">
        <f t="shared" si="1"/>
        <v/>
      </c>
      <c r="I34" s="1410" t="str">
        <f>IFERROR(C34/'20. Historical Assets'!F35,"")</f>
        <v/>
      </c>
      <c r="J34" s="1409" t="str">
        <f>IF(INPUT!FZ38="","",INPUT!FZ38)</f>
        <v/>
      </c>
      <c r="K34" s="1409">
        <f t="shared" si="2"/>
        <v>0</v>
      </c>
      <c r="L34" s="1410" t="str">
        <f t="shared" si="3"/>
        <v/>
      </c>
      <c r="M34" s="1410" t="str">
        <f>IFERROR((F34-K34)/'20. Historical Assets'!D34,"")</f>
        <v/>
      </c>
      <c r="N34" s="1408" t="str">
        <f t="shared" si="12"/>
        <v/>
      </c>
      <c r="O34" s="1409" t="str">
        <f>IF(INPUT!GE38="","",INPUT!GE38)</f>
        <v/>
      </c>
      <c r="P34" s="1409" t="str">
        <f>IF(INPUT!GF38="","",INPUT!GF38)</f>
        <v/>
      </c>
      <c r="Q34" s="1409" t="str">
        <f>IF(INPUT!GG38="","",INPUT!GG38)</f>
        <v/>
      </c>
      <c r="R34" s="1402" t="str">
        <f>IF(N34="","",SUM(O34:$O$100000))</f>
        <v/>
      </c>
      <c r="S34" s="1410" t="str">
        <f>IFERROR(R34/'01. Key Figures'!$C$32,"")</f>
        <v/>
      </c>
      <c r="T34" s="1409" t="str">
        <f>IF(INPUT!GJ38="","",INPUT!GJ38)</f>
        <v/>
      </c>
      <c r="U34" s="1411" t="str">
        <f>IFERROR(Q34/'20. Historical Assets'!F35,"")</f>
        <v/>
      </c>
      <c r="V34" s="1409" t="str">
        <f>IF(INPUT!GL38="","",INPUT!GL38)</f>
        <v/>
      </c>
      <c r="W34" s="1409">
        <f t="shared" si="4"/>
        <v>0</v>
      </c>
      <c r="X34" s="1409">
        <f t="shared" si="5"/>
        <v>0</v>
      </c>
      <c r="Y34" s="1409" t="str">
        <f>IFERROR((R34-W34)/'20. Historical Assets'!D34,"")</f>
        <v/>
      </c>
      <c r="Z34" s="1408" t="str">
        <f t="shared" si="13"/>
        <v/>
      </c>
      <c r="AA34" s="1412" t="str">
        <f>IF(INPUT!GR38="","",INPUT!GR38)</f>
        <v/>
      </c>
      <c r="AB34" s="1412" t="str">
        <f>IF(INPUT!GS38="","",INPUT!GS38)</f>
        <v/>
      </c>
      <c r="AC34" s="1412" t="str">
        <f>IF(INPUT!GT38="","",INPUT!GT38)</f>
        <v/>
      </c>
      <c r="AD34" s="1402" t="str">
        <f>IF(Z34="","",SUM(AA34:$AA$100000))</f>
        <v/>
      </c>
      <c r="AE34" s="1413" t="str">
        <f>IFERROR(AD34/'01. Key Figures'!$C$32,"")</f>
        <v/>
      </c>
      <c r="AF34" s="1412" t="str">
        <f>IF(INPUT!GW38="","",INPUT!GW38)</f>
        <v/>
      </c>
      <c r="AG34" s="1414" t="str">
        <f>IFERROR(AA34/'20. Historical Assets'!F35,"")</f>
        <v/>
      </c>
      <c r="AH34" s="1412" t="str">
        <f>IF(INPUT!GY38="","",INPUT!GY38)</f>
        <v/>
      </c>
      <c r="AI34" s="1412">
        <f t="shared" si="6"/>
        <v>0</v>
      </c>
      <c r="AJ34" s="1413" t="str">
        <f t="shared" si="7"/>
        <v/>
      </c>
      <c r="AK34" s="1414" t="str">
        <f>IFERROR((AD34-AI34)/'20. Historical Assets'!D34,"")</f>
        <v/>
      </c>
      <c r="AL34" s="1408" t="str">
        <f t="shared" si="14"/>
        <v/>
      </c>
      <c r="AM34" s="1409" t="str">
        <f>IF(INPUT!HD38="","",INPUT!HD38)</f>
        <v/>
      </c>
      <c r="AN34" s="1409" t="str">
        <f>IF(INPUT!HE38="","",INPUT!HE38)</f>
        <v/>
      </c>
      <c r="AO34" s="1409" t="str">
        <f>IF(INPUT!HF38="","",INPUT!HF38)</f>
        <v/>
      </c>
      <c r="AP34" s="1402">
        <f>IFERROR(SUM(AM34:$AM$100000),0)</f>
        <v>0</v>
      </c>
      <c r="AQ34" s="1410" t="str">
        <f>IFERROR(AP34/'20. Historical Assets'!D34,"")</f>
        <v/>
      </c>
      <c r="AR34" s="1409" t="str">
        <f>IF(INPUT!HI38="","",INPUT!HI38)</f>
        <v/>
      </c>
      <c r="AS34" s="1409" t="str">
        <f>IFERROR(AM34/'20. Historical Assets'!F35,"")</f>
        <v/>
      </c>
      <c r="AT34" s="1409" t="str">
        <f>IF(INPUT!HK38="","",INPUT!HK38)</f>
        <v/>
      </c>
      <c r="AU34" s="1409">
        <f t="shared" si="8"/>
        <v>0</v>
      </c>
      <c r="AV34" s="1409" t="str">
        <f t="shared" si="9"/>
        <v/>
      </c>
      <c r="AW34" s="1410" t="str">
        <f>IFERROR((AP34-AU34)/'20. Historical Assets'!D34,"")</f>
        <v/>
      </c>
    </row>
    <row r="35" spans="2:49">
      <c r="B35" s="1408" t="str">
        <f>IF(INPUT!FR39="","",INPUT!FR39)</f>
        <v/>
      </c>
      <c r="C35" s="1409">
        <f t="shared" si="0"/>
        <v>0</v>
      </c>
      <c r="D35" s="1409">
        <f t="shared" si="10"/>
        <v>0</v>
      </c>
      <c r="E35" s="1409">
        <f t="shared" si="11"/>
        <v>0</v>
      </c>
      <c r="F35" s="1402" t="str">
        <f>IF(B35="","",IFERROR(SUM(C35:$C$100000),""))</f>
        <v/>
      </c>
      <c r="G35" s="1410" t="str">
        <f>IFERROR(F35/'20. Historical Assets'!E35,"")</f>
        <v/>
      </c>
      <c r="H35" s="1409" t="str">
        <f t="shared" si="1"/>
        <v/>
      </c>
      <c r="I35" s="1410" t="str">
        <f>IFERROR(C35/'20. Historical Assets'!F36,"")</f>
        <v/>
      </c>
      <c r="J35" s="1409" t="str">
        <f>IF(INPUT!FZ39="","",INPUT!FZ39)</f>
        <v/>
      </c>
      <c r="K35" s="1409">
        <f t="shared" si="2"/>
        <v>0</v>
      </c>
      <c r="L35" s="1410" t="str">
        <f t="shared" si="3"/>
        <v/>
      </c>
      <c r="M35" s="1410" t="str">
        <f>IFERROR((F35-K35)/'20. Historical Assets'!D35,"")</f>
        <v/>
      </c>
      <c r="N35" s="1408" t="str">
        <f t="shared" si="12"/>
        <v/>
      </c>
      <c r="O35" s="1409" t="str">
        <f>IF(INPUT!GE39="","",INPUT!GE39)</f>
        <v/>
      </c>
      <c r="P35" s="1409" t="str">
        <f>IF(INPUT!GF39="","",INPUT!GF39)</f>
        <v/>
      </c>
      <c r="Q35" s="1409" t="str">
        <f>IF(INPUT!GG39="","",INPUT!GG39)</f>
        <v/>
      </c>
      <c r="R35" s="1402" t="str">
        <f>IF(N35="","",SUM(O35:$O$100000))</f>
        <v/>
      </c>
      <c r="S35" s="1410" t="str">
        <f>IFERROR(R35/'01. Key Figures'!$C$32,"")</f>
        <v/>
      </c>
      <c r="T35" s="1409" t="str">
        <f>IF(INPUT!GJ39="","",INPUT!GJ39)</f>
        <v/>
      </c>
      <c r="U35" s="1411" t="str">
        <f>IFERROR(Q35/'20. Historical Assets'!F36,"")</f>
        <v/>
      </c>
      <c r="V35" s="1409" t="str">
        <f>IF(INPUT!GL39="","",INPUT!GL39)</f>
        <v/>
      </c>
      <c r="W35" s="1409">
        <f t="shared" si="4"/>
        <v>0</v>
      </c>
      <c r="X35" s="1409">
        <f t="shared" si="5"/>
        <v>0</v>
      </c>
      <c r="Y35" s="1409" t="str">
        <f>IFERROR((R35-W35)/'20. Historical Assets'!D35,"")</f>
        <v/>
      </c>
      <c r="Z35" s="1408" t="str">
        <f t="shared" si="13"/>
        <v/>
      </c>
      <c r="AA35" s="1412" t="str">
        <f>IF(INPUT!GR39="","",INPUT!GR39)</f>
        <v/>
      </c>
      <c r="AB35" s="1412" t="str">
        <f>IF(INPUT!GS39="","",INPUT!GS39)</f>
        <v/>
      </c>
      <c r="AC35" s="1412" t="str">
        <f>IF(INPUT!GT39="","",INPUT!GT39)</f>
        <v/>
      </c>
      <c r="AD35" s="1402" t="str">
        <f>IF(Z35="","",SUM(AA35:$AA$100000))</f>
        <v/>
      </c>
      <c r="AE35" s="1413" t="str">
        <f>IFERROR(AD35/'01. Key Figures'!$C$32,"")</f>
        <v/>
      </c>
      <c r="AF35" s="1412" t="str">
        <f>IF(INPUT!GW39="","",INPUT!GW39)</f>
        <v/>
      </c>
      <c r="AG35" s="1414" t="str">
        <f>IFERROR(AA35/'20. Historical Assets'!F36,"")</f>
        <v/>
      </c>
      <c r="AH35" s="1412" t="str">
        <f>IF(INPUT!GY39="","",INPUT!GY39)</f>
        <v/>
      </c>
      <c r="AI35" s="1412">
        <f t="shared" si="6"/>
        <v>0</v>
      </c>
      <c r="AJ35" s="1413" t="str">
        <f t="shared" si="7"/>
        <v/>
      </c>
      <c r="AK35" s="1414" t="str">
        <f>IFERROR((AD35-AI35)/'20. Historical Assets'!D35,"")</f>
        <v/>
      </c>
      <c r="AL35" s="1408" t="str">
        <f t="shared" si="14"/>
        <v/>
      </c>
      <c r="AM35" s="1409" t="str">
        <f>IF(INPUT!HD39="","",INPUT!HD39)</f>
        <v/>
      </c>
      <c r="AN35" s="1409" t="str">
        <f>IF(INPUT!HE39="","",INPUT!HE39)</f>
        <v/>
      </c>
      <c r="AO35" s="1409" t="str">
        <f>IF(INPUT!HF39="","",INPUT!HF39)</f>
        <v/>
      </c>
      <c r="AP35" s="1402">
        <f>IFERROR(SUM(AM35:$AM$100000),0)</f>
        <v>0</v>
      </c>
      <c r="AQ35" s="1410" t="str">
        <f>IFERROR(AP35/'20. Historical Assets'!D35,"")</f>
        <v/>
      </c>
      <c r="AR35" s="1409" t="str">
        <f>IF(INPUT!HI39="","",INPUT!HI39)</f>
        <v/>
      </c>
      <c r="AS35" s="1409" t="str">
        <f>IFERROR(AM35/'20. Historical Assets'!F36,"")</f>
        <v/>
      </c>
      <c r="AT35" s="1409" t="str">
        <f>IF(INPUT!HK39="","",INPUT!HK39)</f>
        <v/>
      </c>
      <c r="AU35" s="1409">
        <f t="shared" si="8"/>
        <v>0</v>
      </c>
      <c r="AV35" s="1409" t="str">
        <f t="shared" si="9"/>
        <v/>
      </c>
      <c r="AW35" s="1410" t="str">
        <f>IFERROR((AP35-AU35)/'20. Historical Assets'!D35,"")</f>
        <v/>
      </c>
    </row>
    <row r="36" spans="2:49">
      <c r="B36" s="1408" t="str">
        <f>IF(INPUT!FR40="","",INPUT!FR40)</f>
        <v/>
      </c>
      <c r="C36" s="1409">
        <f t="shared" si="0"/>
        <v>0</v>
      </c>
      <c r="D36" s="1409">
        <f t="shared" si="10"/>
        <v>0</v>
      </c>
      <c r="E36" s="1409">
        <f t="shared" si="11"/>
        <v>0</v>
      </c>
      <c r="F36" s="1402" t="str">
        <f>IF(B36="","",IFERROR(SUM(C36:$C$100000),""))</f>
        <v/>
      </c>
      <c r="G36" s="1410" t="str">
        <f>IFERROR(F36/'20. Historical Assets'!E36,"")</f>
        <v/>
      </c>
      <c r="H36" s="1409" t="str">
        <f t="shared" si="1"/>
        <v/>
      </c>
      <c r="I36" s="1410" t="str">
        <f>IFERROR(C36/'20. Historical Assets'!F37,"")</f>
        <v/>
      </c>
      <c r="J36" s="1409" t="str">
        <f>IF(INPUT!FZ40="","",INPUT!FZ40)</f>
        <v/>
      </c>
      <c r="K36" s="1409">
        <f t="shared" si="2"/>
        <v>0</v>
      </c>
      <c r="L36" s="1410" t="str">
        <f t="shared" si="3"/>
        <v/>
      </c>
      <c r="M36" s="1410" t="str">
        <f>IFERROR((F36-K36)/'20. Historical Assets'!D36,"")</f>
        <v/>
      </c>
      <c r="N36" s="1408" t="str">
        <f t="shared" si="12"/>
        <v/>
      </c>
      <c r="O36" s="1409" t="str">
        <f>IF(INPUT!GE40="","",INPUT!GE40)</f>
        <v/>
      </c>
      <c r="P36" s="1409" t="str">
        <f>IF(INPUT!GF40="","",INPUT!GF40)</f>
        <v/>
      </c>
      <c r="Q36" s="1409" t="str">
        <f>IF(INPUT!GG40="","",INPUT!GG40)</f>
        <v/>
      </c>
      <c r="R36" s="1402" t="str">
        <f>IF(N36="","",SUM(O36:$O$100000))</f>
        <v/>
      </c>
      <c r="S36" s="1410" t="str">
        <f>IFERROR(R36/'01. Key Figures'!$C$32,"")</f>
        <v/>
      </c>
      <c r="T36" s="1409" t="str">
        <f>IF(INPUT!GJ40="","",INPUT!GJ40)</f>
        <v/>
      </c>
      <c r="U36" s="1411" t="str">
        <f>IFERROR(Q36/'20. Historical Assets'!F37,"")</f>
        <v/>
      </c>
      <c r="V36" s="1409" t="str">
        <f>IF(INPUT!GL40="","",INPUT!GL40)</f>
        <v/>
      </c>
      <c r="W36" s="1409">
        <f t="shared" si="4"/>
        <v>0</v>
      </c>
      <c r="X36" s="1409">
        <f t="shared" si="5"/>
        <v>0</v>
      </c>
      <c r="Y36" s="1409" t="str">
        <f>IFERROR((R36-W36)/'20. Historical Assets'!D36,"")</f>
        <v/>
      </c>
      <c r="Z36" s="1408" t="str">
        <f t="shared" si="13"/>
        <v/>
      </c>
      <c r="AA36" s="1412" t="str">
        <f>IF(INPUT!GR40="","",INPUT!GR40)</f>
        <v/>
      </c>
      <c r="AB36" s="1412" t="str">
        <f>IF(INPUT!GS40="","",INPUT!GS40)</f>
        <v/>
      </c>
      <c r="AC36" s="1412" t="str">
        <f>IF(INPUT!GT40="","",INPUT!GT40)</f>
        <v/>
      </c>
      <c r="AD36" s="1402" t="str">
        <f>IF(Z36="","",SUM(AA36:$AA$100000))</f>
        <v/>
      </c>
      <c r="AE36" s="1413" t="str">
        <f>IFERROR(AD36/'01. Key Figures'!$C$32,"")</f>
        <v/>
      </c>
      <c r="AF36" s="1412" t="str">
        <f>IF(INPUT!GW40="","",INPUT!GW40)</f>
        <v/>
      </c>
      <c r="AG36" s="1414" t="str">
        <f>IFERROR(AA36/'20. Historical Assets'!F37,"")</f>
        <v/>
      </c>
      <c r="AH36" s="1412" t="str">
        <f>IF(INPUT!GY40="","",INPUT!GY40)</f>
        <v/>
      </c>
      <c r="AI36" s="1412">
        <f t="shared" si="6"/>
        <v>0</v>
      </c>
      <c r="AJ36" s="1413" t="str">
        <f t="shared" si="7"/>
        <v/>
      </c>
      <c r="AK36" s="1414" t="str">
        <f>IFERROR((AD36-AI36)/'20. Historical Assets'!D36,"")</f>
        <v/>
      </c>
      <c r="AL36" s="1408" t="str">
        <f t="shared" si="14"/>
        <v/>
      </c>
      <c r="AM36" s="1409" t="str">
        <f>IF(INPUT!HD40="","",INPUT!HD40)</f>
        <v/>
      </c>
      <c r="AN36" s="1409" t="str">
        <f>IF(INPUT!HE40="","",INPUT!HE40)</f>
        <v/>
      </c>
      <c r="AO36" s="1409" t="str">
        <f>IF(INPUT!HF40="","",INPUT!HF40)</f>
        <v/>
      </c>
      <c r="AP36" s="1402">
        <f>IFERROR(SUM(AM36:$AM$100000),0)</f>
        <v>0</v>
      </c>
      <c r="AQ36" s="1410" t="str">
        <f>IFERROR(AP36/'20. Historical Assets'!D36,"")</f>
        <v/>
      </c>
      <c r="AR36" s="1409" t="str">
        <f>IF(INPUT!HI40="","",INPUT!HI40)</f>
        <v/>
      </c>
      <c r="AS36" s="1409" t="str">
        <f>IFERROR(AM36/'20. Historical Assets'!F37,"")</f>
        <v/>
      </c>
      <c r="AT36" s="1409" t="str">
        <f>IF(INPUT!HK40="","",INPUT!HK40)</f>
        <v/>
      </c>
      <c r="AU36" s="1409">
        <f t="shared" si="8"/>
        <v>0</v>
      </c>
      <c r="AV36" s="1409" t="str">
        <f t="shared" si="9"/>
        <v/>
      </c>
      <c r="AW36" s="1410" t="str">
        <f>IFERROR((AP36-AU36)/'20. Historical Assets'!D36,"")</f>
        <v/>
      </c>
    </row>
    <row r="37" spans="2:49">
      <c r="B37" s="1408" t="str">
        <f>IF(INPUT!FR41="","",INPUT!FR41)</f>
        <v/>
      </c>
      <c r="C37" s="1409">
        <f t="shared" si="0"/>
        <v>0</v>
      </c>
      <c r="D37" s="1409">
        <f t="shared" si="10"/>
        <v>0</v>
      </c>
      <c r="E37" s="1409">
        <f t="shared" si="11"/>
        <v>0</v>
      </c>
      <c r="F37" s="1402" t="str">
        <f>IF(B37="","",IFERROR(SUM(C37:$C$100000),""))</f>
        <v/>
      </c>
      <c r="G37" s="1410" t="str">
        <f>IFERROR(F37/'20. Historical Assets'!E37,"")</f>
        <v/>
      </c>
      <c r="H37" s="1409" t="str">
        <f t="shared" si="1"/>
        <v/>
      </c>
      <c r="I37" s="1410" t="str">
        <f>IFERROR(C37/'20. Historical Assets'!F38,"")</f>
        <v/>
      </c>
      <c r="J37" s="1409" t="str">
        <f>IF(INPUT!FZ41="","",INPUT!FZ41)</f>
        <v/>
      </c>
      <c r="K37" s="1409">
        <f t="shared" si="2"/>
        <v>0</v>
      </c>
      <c r="L37" s="1410" t="str">
        <f t="shared" si="3"/>
        <v/>
      </c>
      <c r="M37" s="1410" t="str">
        <f>IFERROR((F37-K37)/'20. Historical Assets'!D37,"")</f>
        <v/>
      </c>
      <c r="N37" s="1408" t="str">
        <f t="shared" si="12"/>
        <v/>
      </c>
      <c r="O37" s="1409" t="str">
        <f>IF(INPUT!GE41="","",INPUT!GE41)</f>
        <v/>
      </c>
      <c r="P37" s="1409" t="str">
        <f>IF(INPUT!GF41="","",INPUT!GF41)</f>
        <v/>
      </c>
      <c r="Q37" s="1409" t="str">
        <f>IF(INPUT!GG41="","",INPUT!GG41)</f>
        <v/>
      </c>
      <c r="R37" s="1402" t="str">
        <f>IF(N37="","",SUM(O37:$O$100000))</f>
        <v/>
      </c>
      <c r="S37" s="1410" t="str">
        <f>IFERROR(R37/'01. Key Figures'!$C$32,"")</f>
        <v/>
      </c>
      <c r="T37" s="1409" t="str">
        <f>IF(INPUT!GJ41="","",INPUT!GJ41)</f>
        <v/>
      </c>
      <c r="U37" s="1411" t="str">
        <f>IFERROR(Q37/'20. Historical Assets'!F38,"")</f>
        <v/>
      </c>
      <c r="V37" s="1409" t="str">
        <f>IF(INPUT!GL41="","",INPUT!GL41)</f>
        <v/>
      </c>
      <c r="W37" s="1409">
        <f t="shared" si="4"/>
        <v>0</v>
      </c>
      <c r="X37" s="1409">
        <f t="shared" si="5"/>
        <v>0</v>
      </c>
      <c r="Y37" s="1409" t="str">
        <f>IFERROR((R37-W37)/'20. Historical Assets'!D37,"")</f>
        <v/>
      </c>
      <c r="Z37" s="1408" t="str">
        <f t="shared" si="13"/>
        <v/>
      </c>
      <c r="AA37" s="1412" t="str">
        <f>IF(INPUT!GR41="","",INPUT!GR41)</f>
        <v/>
      </c>
      <c r="AB37" s="1412" t="str">
        <f>IF(INPUT!GS41="","",INPUT!GS41)</f>
        <v/>
      </c>
      <c r="AC37" s="1412" t="str">
        <f>IF(INPUT!GT41="","",INPUT!GT41)</f>
        <v/>
      </c>
      <c r="AD37" s="1402" t="str">
        <f>IF(Z37="","",SUM(AA37:$AA$100000))</f>
        <v/>
      </c>
      <c r="AE37" s="1413" t="str">
        <f>IFERROR(AD37/'01. Key Figures'!$C$32,"")</f>
        <v/>
      </c>
      <c r="AF37" s="1412" t="str">
        <f>IF(INPUT!GW41="","",INPUT!GW41)</f>
        <v/>
      </c>
      <c r="AG37" s="1414" t="str">
        <f>IFERROR(AA37/'20. Historical Assets'!F38,"")</f>
        <v/>
      </c>
      <c r="AH37" s="1412" t="str">
        <f>IF(INPUT!GY41="","",INPUT!GY41)</f>
        <v/>
      </c>
      <c r="AI37" s="1412">
        <f t="shared" si="6"/>
        <v>0</v>
      </c>
      <c r="AJ37" s="1413" t="str">
        <f t="shared" si="7"/>
        <v/>
      </c>
      <c r="AK37" s="1414" t="str">
        <f>IFERROR((AD37-AI37)/'20. Historical Assets'!D37,"")</f>
        <v/>
      </c>
      <c r="AL37" s="1408" t="str">
        <f t="shared" si="14"/>
        <v/>
      </c>
      <c r="AM37" s="1409" t="str">
        <f>IF(INPUT!HD41="","",INPUT!HD41)</f>
        <v/>
      </c>
      <c r="AN37" s="1409" t="str">
        <f>IF(INPUT!HE41="","",INPUT!HE41)</f>
        <v/>
      </c>
      <c r="AO37" s="1409" t="str">
        <f>IF(INPUT!HF41="","",INPUT!HF41)</f>
        <v/>
      </c>
      <c r="AP37" s="1402">
        <f>IFERROR(SUM(AM37:$AM$100000),0)</f>
        <v>0</v>
      </c>
      <c r="AQ37" s="1410" t="str">
        <f>IFERROR(AP37/'20. Historical Assets'!D37,"")</f>
        <v/>
      </c>
      <c r="AR37" s="1409" t="str">
        <f>IF(INPUT!HI41="","",INPUT!HI41)</f>
        <v/>
      </c>
      <c r="AS37" s="1409" t="str">
        <f>IFERROR(AM37/'20. Historical Assets'!F38,"")</f>
        <v/>
      </c>
      <c r="AT37" s="1409" t="str">
        <f>IF(INPUT!HK41="","",INPUT!HK41)</f>
        <v/>
      </c>
      <c r="AU37" s="1409">
        <f t="shared" si="8"/>
        <v>0</v>
      </c>
      <c r="AV37" s="1409" t="str">
        <f t="shared" si="9"/>
        <v/>
      </c>
      <c r="AW37" s="1410" t="str">
        <f>IFERROR((AP37-AU37)/'20. Historical Assets'!D37,"")</f>
        <v/>
      </c>
    </row>
    <row r="38" spans="2:49">
      <c r="B38" s="1408" t="str">
        <f>IF(INPUT!FR42="","",INPUT!FR42)</f>
        <v/>
      </c>
      <c r="C38" s="1409">
        <f t="shared" si="0"/>
        <v>0</v>
      </c>
      <c r="D38" s="1409">
        <f t="shared" si="10"/>
        <v>0</v>
      </c>
      <c r="E38" s="1409">
        <f t="shared" si="11"/>
        <v>0</v>
      </c>
      <c r="F38" s="1402" t="str">
        <f>IF(B38="","",IFERROR(SUM(C38:$C$100000),""))</f>
        <v/>
      </c>
      <c r="G38" s="1410" t="str">
        <f>IFERROR(F38/'20. Historical Assets'!E38,"")</f>
        <v/>
      </c>
      <c r="H38" s="1409" t="str">
        <f t="shared" si="1"/>
        <v/>
      </c>
      <c r="I38" s="1410" t="str">
        <f>IFERROR(C38/'20. Historical Assets'!F39,"")</f>
        <v/>
      </c>
      <c r="J38" s="1409" t="str">
        <f>IF(INPUT!GD42="","",INPUT!GD41)</f>
        <v/>
      </c>
      <c r="K38" s="1409">
        <f t="shared" si="2"/>
        <v>0</v>
      </c>
      <c r="L38" s="1410" t="str">
        <f t="shared" si="3"/>
        <v/>
      </c>
      <c r="M38" s="1410" t="str">
        <f>IFERROR((F38-K38)/'20. Historical Assets'!D38,"")</f>
        <v/>
      </c>
      <c r="N38" s="1408" t="str">
        <f t="shared" si="12"/>
        <v/>
      </c>
      <c r="O38" s="1409" t="str">
        <f>IF(INPUT!GE42="","",INPUT!GE42)</f>
        <v/>
      </c>
      <c r="P38" s="1409" t="str">
        <f>IF(INPUT!GF42="","",INPUT!GF42)</f>
        <v/>
      </c>
      <c r="Q38" s="1409" t="str">
        <f>IF(INPUT!GG42="","",INPUT!GG42)</f>
        <v/>
      </c>
      <c r="R38" s="1402" t="str">
        <f>IF(N38="","",SUM(O38:$O$100000))</f>
        <v/>
      </c>
      <c r="S38" s="1410" t="str">
        <f>IFERROR(R38/'01. Key Figures'!$C$32,"")</f>
        <v/>
      </c>
      <c r="T38" s="1409" t="str">
        <f>IF(INPUT!GJ42="","",INPUT!GJ42)</f>
        <v/>
      </c>
      <c r="U38" s="1411" t="str">
        <f>IFERROR(Q38/'20. Historical Assets'!F39,"")</f>
        <v/>
      </c>
      <c r="V38" s="1409" t="str">
        <f>IF(INPUT!GL42="","",INPUT!GL42)</f>
        <v/>
      </c>
      <c r="W38" s="1409">
        <f t="shared" si="4"/>
        <v>0</v>
      </c>
      <c r="X38" s="1409">
        <f t="shared" si="5"/>
        <v>0</v>
      </c>
      <c r="Y38" s="1409" t="str">
        <f>IFERROR((R38-W38)/'20. Historical Assets'!D38,"")</f>
        <v/>
      </c>
      <c r="Z38" s="1408" t="str">
        <f t="shared" si="13"/>
        <v/>
      </c>
      <c r="AA38" s="1412" t="str">
        <f>IF(INPUT!GR42="","",INPUT!GR42)</f>
        <v/>
      </c>
      <c r="AB38" s="1412" t="str">
        <f>IF(INPUT!GS42="","",INPUT!GS42)</f>
        <v/>
      </c>
      <c r="AC38" s="1412" t="str">
        <f>IF(INPUT!GT42="","",INPUT!GT42)</f>
        <v/>
      </c>
      <c r="AD38" s="1402" t="str">
        <f>IF(Z38="","",SUM(AA38:$AA$100000))</f>
        <v/>
      </c>
      <c r="AE38" s="1413" t="str">
        <f>IFERROR(AD38/'01. Key Figures'!$C$32,"")</f>
        <v/>
      </c>
      <c r="AF38" s="1412" t="str">
        <f>IF(INPUT!GW42="","",INPUT!GW42)</f>
        <v/>
      </c>
      <c r="AG38" s="1414" t="str">
        <f>IFERROR(AA38/'20. Historical Assets'!F39,"")</f>
        <v/>
      </c>
      <c r="AH38" s="1412" t="str">
        <f>IF(INPUT!GY42="","",INPUT!GY42)</f>
        <v/>
      </c>
      <c r="AI38" s="1412">
        <f t="shared" si="6"/>
        <v>0</v>
      </c>
      <c r="AJ38" s="1413" t="str">
        <f t="shared" si="7"/>
        <v/>
      </c>
      <c r="AK38" s="1414" t="str">
        <f>IFERROR((AD38-AI38)/'20. Historical Assets'!D38,"")</f>
        <v/>
      </c>
      <c r="AL38" s="1408" t="str">
        <f t="shared" si="14"/>
        <v/>
      </c>
      <c r="AM38" s="1409" t="str">
        <f>IF(INPUT!HD42="","",INPUT!HD42)</f>
        <v/>
      </c>
      <c r="AN38" s="1409" t="str">
        <f>IF(INPUT!HE42="","",INPUT!HE42)</f>
        <v/>
      </c>
      <c r="AO38" s="1409" t="str">
        <f>IF(INPUT!HF42="","",INPUT!HF42)</f>
        <v/>
      </c>
      <c r="AP38" s="1402">
        <f>IFERROR(SUM(AM38:$AM$100000),0)</f>
        <v>0</v>
      </c>
      <c r="AQ38" s="1410" t="str">
        <f>IFERROR(AP38/'20. Historical Assets'!D38,"")</f>
        <v/>
      </c>
      <c r="AR38" s="1409" t="str">
        <f>IF(INPUT!HI42="","",INPUT!HI42)</f>
        <v/>
      </c>
      <c r="AS38" s="1409" t="str">
        <f>IFERROR(AM38/'20. Historical Assets'!F39,"")</f>
        <v/>
      </c>
      <c r="AT38" s="1409" t="str">
        <f>IF(INPUT!HK42="","",INPUT!HK42)</f>
        <v/>
      </c>
      <c r="AU38" s="1409">
        <f t="shared" si="8"/>
        <v>0</v>
      </c>
      <c r="AV38" s="1409" t="str">
        <f t="shared" si="9"/>
        <v/>
      </c>
      <c r="AW38" s="1410" t="str">
        <f>IFERROR((AP38-AU38)/'20. Historical Assets'!D38,"")</f>
        <v/>
      </c>
    </row>
    <row r="39" spans="2:49">
      <c r="B39" s="1408" t="str">
        <f>IF(INPUT!FR43="","",INPUT!FR43)</f>
        <v/>
      </c>
      <c r="C39" s="1409">
        <f t="shared" si="0"/>
        <v>0</v>
      </c>
      <c r="D39" s="1409">
        <f t="shared" si="10"/>
        <v>0</v>
      </c>
      <c r="E39" s="1409">
        <f t="shared" si="11"/>
        <v>0</v>
      </c>
      <c r="F39" s="1402" t="str">
        <f>IF(B39="","",IFERROR(SUM(C39:$C$100000),""))</f>
        <v/>
      </c>
      <c r="G39" s="1410" t="str">
        <f>IFERROR(F39/'20. Historical Assets'!E39,"")</f>
        <v/>
      </c>
      <c r="H39" s="1409" t="str">
        <f t="shared" si="1"/>
        <v/>
      </c>
      <c r="I39" s="1410" t="str">
        <f>IFERROR(C39/'20. Historical Assets'!F40,"")</f>
        <v/>
      </c>
      <c r="J39" s="1409" t="str">
        <f>IF(INPUT!GD43="","",INPUT!GD42)</f>
        <v/>
      </c>
      <c r="K39" s="1409">
        <f t="shared" si="2"/>
        <v>0</v>
      </c>
      <c r="L39" s="1410" t="str">
        <f t="shared" si="3"/>
        <v/>
      </c>
      <c r="M39" s="1410" t="str">
        <f>IFERROR((F39-K39)/'20. Historical Assets'!D39,"")</f>
        <v/>
      </c>
      <c r="N39" s="1408" t="str">
        <f t="shared" si="12"/>
        <v/>
      </c>
      <c r="O39" s="1409" t="str">
        <f>IF(INPUT!GE43="","",INPUT!GE43)</f>
        <v/>
      </c>
      <c r="P39" s="1409" t="str">
        <f>IF(INPUT!GF43="","",INPUT!GF43)</f>
        <v/>
      </c>
      <c r="Q39" s="1409" t="str">
        <f>IF(INPUT!GG43="","",INPUT!GG43)</f>
        <v/>
      </c>
      <c r="R39" s="1402" t="str">
        <f>IF(N39="","",SUM(O39:$O$100000))</f>
        <v/>
      </c>
      <c r="S39" s="1410" t="str">
        <f>IFERROR(R39/'01. Key Figures'!$C$32,"")</f>
        <v/>
      </c>
      <c r="T39" s="1409" t="str">
        <f>IF(INPUT!GJ43="","",INPUT!GJ43)</f>
        <v/>
      </c>
      <c r="U39" s="1411" t="str">
        <f>IFERROR(Q39/'20. Historical Assets'!F40,"")</f>
        <v/>
      </c>
      <c r="V39" s="1409" t="str">
        <f>IF(INPUT!GL43="","",INPUT!GL43)</f>
        <v/>
      </c>
      <c r="W39" s="1409">
        <f t="shared" si="4"/>
        <v>0</v>
      </c>
      <c r="X39" s="1409">
        <f t="shared" si="5"/>
        <v>0</v>
      </c>
      <c r="Y39" s="1409" t="str">
        <f>IFERROR((R39-W39)/'20. Historical Assets'!D39,"")</f>
        <v/>
      </c>
      <c r="Z39" s="1408" t="str">
        <f t="shared" si="13"/>
        <v/>
      </c>
      <c r="AA39" s="1412" t="str">
        <f>IF(INPUT!GR43="","",INPUT!GR43)</f>
        <v/>
      </c>
      <c r="AB39" s="1412" t="str">
        <f>IF(INPUT!GS43="","",INPUT!GS43)</f>
        <v/>
      </c>
      <c r="AC39" s="1412" t="str">
        <f>IF(INPUT!GT43="","",INPUT!GT43)</f>
        <v/>
      </c>
      <c r="AD39" s="1402" t="str">
        <f>IF(Z39="","",SUM(AA39:$AA$100000))</f>
        <v/>
      </c>
      <c r="AE39" s="1413" t="str">
        <f>IFERROR(AD39/'01. Key Figures'!$C$32,"")</f>
        <v/>
      </c>
      <c r="AF39" s="1412" t="str">
        <f>IF(INPUT!GW43="","",INPUT!GW43)</f>
        <v/>
      </c>
      <c r="AG39" s="1414" t="str">
        <f>IFERROR(AA39/'20. Historical Assets'!F40,"")</f>
        <v/>
      </c>
      <c r="AH39" s="1412" t="str">
        <f>IF(INPUT!GY43="","",INPUT!GY43)</f>
        <v/>
      </c>
      <c r="AI39" s="1412">
        <f t="shared" si="6"/>
        <v>0</v>
      </c>
      <c r="AJ39" s="1413" t="str">
        <f t="shared" si="7"/>
        <v/>
      </c>
      <c r="AK39" s="1414" t="str">
        <f>IFERROR((AD39-AI39)/'20. Historical Assets'!D39,"")</f>
        <v/>
      </c>
      <c r="AL39" s="1408" t="str">
        <f t="shared" si="14"/>
        <v/>
      </c>
      <c r="AM39" s="1409" t="str">
        <f>IF(INPUT!HD43="","",INPUT!HD43)</f>
        <v/>
      </c>
      <c r="AN39" s="1409" t="str">
        <f>IF(INPUT!HE43="","",INPUT!HE43)</f>
        <v/>
      </c>
      <c r="AO39" s="1409" t="str">
        <f>IF(INPUT!HF43="","",INPUT!HF43)</f>
        <v/>
      </c>
      <c r="AP39" s="1402">
        <f>IFERROR(SUM(AM39:$AM$100000),0)</f>
        <v>0</v>
      </c>
      <c r="AQ39" s="1410" t="str">
        <f>IFERROR(AP39/'20. Historical Assets'!D39,"")</f>
        <v/>
      </c>
      <c r="AR39" s="1409" t="str">
        <f>IF(INPUT!HI43="","",INPUT!HI43)</f>
        <v/>
      </c>
      <c r="AS39" s="1409" t="str">
        <f>IFERROR(AM39/'20. Historical Assets'!F40,"")</f>
        <v/>
      </c>
      <c r="AT39" s="1409" t="str">
        <f>IF(INPUT!HK43="","",INPUT!HK43)</f>
        <v/>
      </c>
      <c r="AU39" s="1409">
        <f t="shared" si="8"/>
        <v>0</v>
      </c>
      <c r="AV39" s="1409" t="str">
        <f t="shared" si="9"/>
        <v/>
      </c>
      <c r="AW39" s="1410" t="str">
        <f>IFERROR((AP39-AU39)/'20. Historical Assets'!D39,"")</f>
        <v/>
      </c>
    </row>
    <row r="40" spans="2:49">
      <c r="B40" s="1408" t="str">
        <f>IF(INPUT!FR44="","",INPUT!FR44)</f>
        <v/>
      </c>
      <c r="C40" s="1409">
        <f t="shared" si="0"/>
        <v>0</v>
      </c>
      <c r="D40" s="1409">
        <f t="shared" si="10"/>
        <v>0</v>
      </c>
      <c r="E40" s="1409">
        <f t="shared" si="11"/>
        <v>0</v>
      </c>
      <c r="F40" s="1402" t="str">
        <f>IF(B40="","",IFERROR(SUM(C40:$C$100000),""))</f>
        <v/>
      </c>
      <c r="G40" s="1410" t="str">
        <f>IFERROR(F40/'20. Historical Assets'!E40,"")</f>
        <v/>
      </c>
      <c r="H40" s="1409" t="str">
        <f t="shared" si="1"/>
        <v/>
      </c>
      <c r="I40" s="1410" t="str">
        <f>IFERROR(C40/'20. Historical Assets'!F41,"")</f>
        <v/>
      </c>
      <c r="J40" s="1409" t="str">
        <f>IF(INPUT!GD44="","",INPUT!GD43)</f>
        <v/>
      </c>
      <c r="K40" s="1409">
        <f t="shared" si="2"/>
        <v>0</v>
      </c>
      <c r="L40" s="1410" t="str">
        <f t="shared" si="3"/>
        <v/>
      </c>
      <c r="M40" s="1410" t="str">
        <f>IFERROR((F40-K40)/'20. Historical Assets'!D40,"")</f>
        <v/>
      </c>
      <c r="N40" s="1408" t="str">
        <f t="shared" si="12"/>
        <v/>
      </c>
      <c r="O40" s="1409" t="str">
        <f>IF(INPUT!GE44="","",INPUT!GE44)</f>
        <v/>
      </c>
      <c r="P40" s="1409" t="str">
        <f>IF(INPUT!GF44="","",INPUT!GF44)</f>
        <v/>
      </c>
      <c r="Q40" s="1409" t="str">
        <f>IF(INPUT!GG44="","",INPUT!GG44)</f>
        <v/>
      </c>
      <c r="R40" s="1402" t="str">
        <f>IF(N40="","",SUM(O40:$O$100000))</f>
        <v/>
      </c>
      <c r="S40" s="1410" t="str">
        <f>IFERROR(R40/'01. Key Figures'!$C$32,"")</f>
        <v/>
      </c>
      <c r="T40" s="1409" t="str">
        <f>IF(INPUT!GJ44="","",INPUT!GJ44)</f>
        <v/>
      </c>
      <c r="U40" s="1411" t="str">
        <f>IFERROR(Q40/'20. Historical Assets'!F41,"")</f>
        <v/>
      </c>
      <c r="V40" s="1409" t="str">
        <f>IF(INPUT!GL44="","",INPUT!GL44)</f>
        <v/>
      </c>
      <c r="W40" s="1409">
        <f t="shared" si="4"/>
        <v>0</v>
      </c>
      <c r="X40" s="1409">
        <f t="shared" si="5"/>
        <v>0</v>
      </c>
      <c r="Y40" s="1409" t="str">
        <f>IFERROR((R40-W40)/'20. Historical Assets'!D40,"")</f>
        <v/>
      </c>
      <c r="Z40" s="1408" t="str">
        <f t="shared" si="13"/>
        <v/>
      </c>
      <c r="AA40" s="1412" t="str">
        <f>IF(INPUT!GR44="","",INPUT!GR44)</f>
        <v/>
      </c>
      <c r="AB40" s="1412" t="str">
        <f>IF(INPUT!GS44="","",INPUT!GS44)</f>
        <v/>
      </c>
      <c r="AC40" s="1412" t="str">
        <f>IF(INPUT!GT44="","",INPUT!GT44)</f>
        <v/>
      </c>
      <c r="AD40" s="1402" t="str">
        <f>IF(Z40="","",SUM(AA40:$AA$100000))</f>
        <v/>
      </c>
      <c r="AE40" s="1413" t="str">
        <f>IFERROR(AD40/'01. Key Figures'!$C$32,"")</f>
        <v/>
      </c>
      <c r="AF40" s="1412" t="str">
        <f>IF(INPUT!GW44="","",INPUT!GW44)</f>
        <v/>
      </c>
      <c r="AG40" s="1414" t="str">
        <f>IFERROR(AA40/'20. Historical Assets'!F41,"")</f>
        <v/>
      </c>
      <c r="AH40" s="1412" t="str">
        <f>IF(INPUT!GY44="","",INPUT!GY44)</f>
        <v/>
      </c>
      <c r="AI40" s="1412">
        <f t="shared" si="6"/>
        <v>0</v>
      </c>
      <c r="AJ40" s="1413" t="str">
        <f t="shared" si="7"/>
        <v/>
      </c>
      <c r="AK40" s="1414" t="str">
        <f>IFERROR((AD40-AI40)/'20. Historical Assets'!D40,"")</f>
        <v/>
      </c>
      <c r="AL40" s="1408" t="str">
        <f t="shared" si="14"/>
        <v/>
      </c>
      <c r="AM40" s="1409" t="str">
        <f>IF(INPUT!HD44="","",INPUT!HD44)</f>
        <v/>
      </c>
      <c r="AN40" s="1409" t="str">
        <f>IF(INPUT!HE44="","",INPUT!HE44)</f>
        <v/>
      </c>
      <c r="AO40" s="1409" t="str">
        <f>IF(INPUT!HF44="","",INPUT!HF44)</f>
        <v/>
      </c>
      <c r="AP40" s="1402">
        <f>IFERROR(SUM(AM40:$AM$100000),0)</f>
        <v>0</v>
      </c>
      <c r="AQ40" s="1410" t="str">
        <f>IFERROR(AP40/'20. Historical Assets'!D40,"")</f>
        <v/>
      </c>
      <c r="AR40" s="1409" t="str">
        <f>IF(INPUT!HI44="","",INPUT!HI44)</f>
        <v/>
      </c>
      <c r="AS40" s="1409" t="str">
        <f>IFERROR(AM40/'20. Historical Assets'!F41,"")</f>
        <v/>
      </c>
      <c r="AT40" s="1409" t="str">
        <f>IF(INPUT!HK44="","",INPUT!HK44)</f>
        <v/>
      </c>
      <c r="AU40" s="1409">
        <f t="shared" si="8"/>
        <v>0</v>
      </c>
      <c r="AV40" s="1409" t="str">
        <f t="shared" si="9"/>
        <v/>
      </c>
      <c r="AW40" s="1410" t="str">
        <f>IFERROR((AP40-AU40)/'20. Historical Assets'!D40,"")</f>
        <v/>
      </c>
    </row>
    <row r="41" spans="2:49">
      <c r="B41" s="1408" t="str">
        <f>IF(INPUT!FR45="","",INPUT!FR45)</f>
        <v/>
      </c>
      <c r="C41" s="1409">
        <f t="shared" ref="C41:C100" si="15">IFERROR(O41+AA41+AM41,0)</f>
        <v>0</v>
      </c>
      <c r="D41" s="1409">
        <f t="shared" ref="D41:D100" si="16">IFERROR(P41+AB41+AN41,0)</f>
        <v>0</v>
      </c>
      <c r="E41" s="1409">
        <f t="shared" ref="E41:E100" si="17">IFERROR(Q41+AC41+AO41,0)</f>
        <v>0</v>
      </c>
      <c r="F41" s="1402" t="str">
        <f>IF(B41="","",IFERROR(SUM(C41:$C$100000),""))</f>
        <v/>
      </c>
      <c r="G41" s="1410" t="str">
        <f>IFERROR(F41/'20. Historical Assets'!E41,"")</f>
        <v/>
      </c>
      <c r="H41" s="1409" t="str">
        <f t="shared" ref="H41:H100" si="18">IFERROR(T41+AF41+AR41,"")</f>
        <v/>
      </c>
      <c r="I41" s="1410" t="str">
        <f>IFERROR(C41/'20. Historical Assets'!F42,"")</f>
        <v/>
      </c>
      <c r="J41" s="1409" t="str">
        <f>IF(INPUT!GD45="","",INPUT!GD44)</f>
        <v/>
      </c>
      <c r="K41" s="1409">
        <f t="shared" ref="K41:K100" si="19">IFERROR(J41+K42,0)</f>
        <v>0</v>
      </c>
      <c r="L41" s="1410" t="str">
        <f t="shared" ref="L41:L100" si="20">IF(B41="","",IFERROR(K41/(F41),0))</f>
        <v/>
      </c>
      <c r="M41" s="1410" t="str">
        <f>IFERROR((F41-K41)/'20. Historical Assets'!D41,"")</f>
        <v/>
      </c>
      <c r="N41" s="1408" t="str">
        <f t="shared" ref="N41:N100" si="21">B41</f>
        <v/>
      </c>
      <c r="O41" s="1409" t="str">
        <f>IF(INPUT!GE45="","",INPUT!GE45)</f>
        <v/>
      </c>
      <c r="P41" s="1409" t="str">
        <f>IF(INPUT!GF45="","",INPUT!GF45)</f>
        <v/>
      </c>
      <c r="Q41" s="1409" t="str">
        <f>IF(INPUT!GG45="","",INPUT!GG45)</f>
        <v/>
      </c>
      <c r="R41" s="1402" t="str">
        <f>IF(N41="","",SUM(O41:$O$100000))</f>
        <v/>
      </c>
      <c r="S41" s="1410" t="str">
        <f>IFERROR(R41/'01. Key Figures'!$C$32,"")</f>
        <v/>
      </c>
      <c r="T41" s="1409" t="str">
        <f>IF(INPUT!GJ45="","",INPUT!GJ45)</f>
        <v/>
      </c>
      <c r="U41" s="1411" t="str">
        <f>IFERROR(Q41/'20. Historical Assets'!F42,"")</f>
        <v/>
      </c>
      <c r="V41" s="1409" t="str">
        <f>IF(INPUT!GL45="","",INPUT!GL45)</f>
        <v/>
      </c>
      <c r="W41" s="1409">
        <f t="shared" ref="W41:W100" si="22">IFERROR(V41+W42,0)</f>
        <v>0</v>
      </c>
      <c r="X41" s="1409">
        <f t="shared" ref="X41:X100" si="23">IFERROR(S41+X42,0)</f>
        <v>0</v>
      </c>
      <c r="Y41" s="1409" t="str">
        <f>IFERROR((R41-W41)/'20. Historical Assets'!D41,"")</f>
        <v/>
      </c>
      <c r="Z41" s="1408" t="str">
        <f t="shared" ref="Z41:Z100" si="24">N41</f>
        <v/>
      </c>
      <c r="AA41" s="1412" t="str">
        <f>IF(INPUT!GR45="","",INPUT!GR45)</f>
        <v/>
      </c>
      <c r="AB41" s="1412" t="str">
        <f>IF(INPUT!GS45="","",INPUT!GS45)</f>
        <v/>
      </c>
      <c r="AC41" s="1412" t="str">
        <f>IF(INPUT!GT45="","",INPUT!GT45)</f>
        <v/>
      </c>
      <c r="AD41" s="1402" t="str">
        <f>IF(Z41="","",SUM(AA41:$AA$100000))</f>
        <v/>
      </c>
      <c r="AE41" s="1413" t="str">
        <f>IFERROR(AD41/'01. Key Figures'!$C$32,"")</f>
        <v/>
      </c>
      <c r="AF41" s="1412" t="str">
        <f>IF(INPUT!GW45="","",INPUT!GW45)</f>
        <v/>
      </c>
      <c r="AG41" s="1414" t="str">
        <f>IFERROR(AA41/'20. Historical Assets'!F42,"")</f>
        <v/>
      </c>
      <c r="AH41" s="1412" t="str">
        <f>IF(INPUT!GY45="","",INPUT!GY45)</f>
        <v/>
      </c>
      <c r="AI41" s="1412">
        <f t="shared" ref="AI41:AI100" si="25">IFERROR(AI42+AH41,0)</f>
        <v>0</v>
      </c>
      <c r="AJ41" s="1413" t="str">
        <f t="shared" ref="AJ41:AJ100" si="26">IFERROR(AI41/(AD41),"")</f>
        <v/>
      </c>
      <c r="AK41" s="1414" t="str">
        <f>IFERROR((AD41-AI41)/'20. Historical Assets'!D41,"")</f>
        <v/>
      </c>
      <c r="AL41" s="1408" t="str">
        <f t="shared" ref="AL41:AL100" si="27">Z41</f>
        <v/>
      </c>
      <c r="AM41" s="1409" t="str">
        <f>IF(INPUT!HD45="","",INPUT!HD45)</f>
        <v/>
      </c>
      <c r="AN41" s="1409" t="str">
        <f>IF(INPUT!HE45="","",INPUT!HE45)</f>
        <v/>
      </c>
      <c r="AO41" s="1409" t="str">
        <f>IF(INPUT!HF45="","",INPUT!HF45)</f>
        <v/>
      </c>
      <c r="AP41" s="1402">
        <f>IFERROR(SUM(AM41:$AM$100000),0)</f>
        <v>0</v>
      </c>
      <c r="AQ41" s="1410" t="str">
        <f>IFERROR(AP41/'20. Historical Assets'!D41,"")</f>
        <v/>
      </c>
      <c r="AR41" s="1409" t="str">
        <f>IF(INPUT!HI45="","",INPUT!HI45)</f>
        <v/>
      </c>
      <c r="AS41" s="1409" t="str">
        <f>IFERROR(AM41/'20. Historical Assets'!F42,"")</f>
        <v/>
      </c>
      <c r="AT41" s="1409" t="str">
        <f>IF(INPUT!HK45="","",INPUT!HK45)</f>
        <v/>
      </c>
      <c r="AU41" s="1409">
        <f t="shared" ref="AU41:AU100" si="28">IFERROR(AU42+AT41,0)</f>
        <v>0</v>
      </c>
      <c r="AV41" s="1409" t="str">
        <f t="shared" ref="AV41:AV100" si="29">IFERROR(AU41/(AP41),"")</f>
        <v/>
      </c>
      <c r="AW41" s="1410" t="str">
        <f>IFERROR((AP41-AU41)/'20. Historical Assets'!D41,"")</f>
        <v/>
      </c>
    </row>
    <row r="42" spans="2:49">
      <c r="B42" s="1408" t="str">
        <f>IF(INPUT!FR46="","",INPUT!FR46)</f>
        <v/>
      </c>
      <c r="C42" s="1409">
        <f t="shared" si="15"/>
        <v>0</v>
      </c>
      <c r="D42" s="1409">
        <f t="shared" si="16"/>
        <v>0</v>
      </c>
      <c r="E42" s="1409">
        <f t="shared" si="17"/>
        <v>0</v>
      </c>
      <c r="F42" s="1402" t="str">
        <f>IF(B42="","",IFERROR(SUM(C42:$C$100000),""))</f>
        <v/>
      </c>
      <c r="G42" s="1410" t="str">
        <f>IFERROR(F42/'20. Historical Assets'!E42,"")</f>
        <v/>
      </c>
      <c r="H42" s="1409" t="str">
        <f t="shared" si="18"/>
        <v/>
      </c>
      <c r="I42" s="1410" t="str">
        <f>IFERROR(C42/'20. Historical Assets'!F43,"")</f>
        <v/>
      </c>
      <c r="J42" s="1409" t="str">
        <f>IF(INPUT!GD46="","",INPUT!GD45)</f>
        <v/>
      </c>
      <c r="K42" s="1409">
        <f t="shared" si="19"/>
        <v>0</v>
      </c>
      <c r="L42" s="1410" t="str">
        <f t="shared" si="20"/>
        <v/>
      </c>
      <c r="M42" s="1410" t="str">
        <f>IFERROR((F42-K42)/'20. Historical Assets'!D42,"")</f>
        <v/>
      </c>
      <c r="N42" s="1408" t="str">
        <f t="shared" si="21"/>
        <v/>
      </c>
      <c r="O42" s="1409" t="str">
        <f>IF(INPUT!GE46="","",INPUT!GE46)</f>
        <v/>
      </c>
      <c r="P42" s="1409" t="str">
        <f>IF(INPUT!GF46="","",INPUT!GF46)</f>
        <v/>
      </c>
      <c r="Q42" s="1409" t="str">
        <f>IF(INPUT!GG46="","",INPUT!GG46)</f>
        <v/>
      </c>
      <c r="R42" s="1402" t="str">
        <f>IF(N42="","",SUM(O42:$O$100000))</f>
        <v/>
      </c>
      <c r="S42" s="1410" t="str">
        <f>IFERROR(R42/'01. Key Figures'!$C$32,"")</f>
        <v/>
      </c>
      <c r="T42" s="1409" t="str">
        <f>IF(INPUT!GJ46="","",INPUT!GJ46)</f>
        <v/>
      </c>
      <c r="U42" s="1411" t="str">
        <f>IFERROR(Q42/'20. Historical Assets'!F43,"")</f>
        <v/>
      </c>
      <c r="V42" s="1409" t="str">
        <f>IF(INPUT!GL46="","",INPUT!GL46)</f>
        <v/>
      </c>
      <c r="W42" s="1409">
        <f t="shared" si="22"/>
        <v>0</v>
      </c>
      <c r="X42" s="1409">
        <f t="shared" si="23"/>
        <v>0</v>
      </c>
      <c r="Y42" s="1409" t="str">
        <f>IFERROR((R42-W42)/'20. Historical Assets'!D42,"")</f>
        <v/>
      </c>
      <c r="Z42" s="1408" t="str">
        <f t="shared" si="24"/>
        <v/>
      </c>
      <c r="AA42" s="1412" t="str">
        <f>IF(INPUT!GR46="","",INPUT!GR46)</f>
        <v/>
      </c>
      <c r="AB42" s="1412" t="str">
        <f>IF(INPUT!GS46="","",INPUT!GS46)</f>
        <v/>
      </c>
      <c r="AC42" s="1412" t="str">
        <f>IF(INPUT!GT46="","",INPUT!GT46)</f>
        <v/>
      </c>
      <c r="AD42" s="1402" t="str">
        <f>IF(Z42="","",SUM(AA42:$AA$100000))</f>
        <v/>
      </c>
      <c r="AE42" s="1413" t="str">
        <f>IFERROR(AD42/'01. Key Figures'!$C$32,"")</f>
        <v/>
      </c>
      <c r="AF42" s="1412" t="str">
        <f>IF(INPUT!GW46="","",INPUT!GW46)</f>
        <v/>
      </c>
      <c r="AG42" s="1414" t="str">
        <f>IFERROR(AA42/'20. Historical Assets'!F43,"")</f>
        <v/>
      </c>
      <c r="AH42" s="1412" t="str">
        <f>IF(INPUT!GY46="","",INPUT!GY46)</f>
        <v/>
      </c>
      <c r="AI42" s="1412">
        <f t="shared" si="25"/>
        <v>0</v>
      </c>
      <c r="AJ42" s="1413" t="str">
        <f t="shared" si="26"/>
        <v/>
      </c>
      <c r="AK42" s="1414" t="str">
        <f>IFERROR((AD42-AI42)/'20. Historical Assets'!D42,"")</f>
        <v/>
      </c>
      <c r="AL42" s="1408" t="str">
        <f t="shared" si="27"/>
        <v/>
      </c>
      <c r="AM42" s="1409" t="str">
        <f>IF(INPUT!HD46="","",INPUT!HD46)</f>
        <v/>
      </c>
      <c r="AN42" s="1409" t="str">
        <f>IF(INPUT!HE46="","",INPUT!HE46)</f>
        <v/>
      </c>
      <c r="AO42" s="1409" t="str">
        <f>IF(INPUT!HF46="","",INPUT!HF46)</f>
        <v/>
      </c>
      <c r="AP42" s="1402">
        <f>IFERROR(SUM(AM42:$AM$100000),0)</f>
        <v>0</v>
      </c>
      <c r="AQ42" s="1410" t="str">
        <f>IFERROR(AP42/'20. Historical Assets'!D42,"")</f>
        <v/>
      </c>
      <c r="AR42" s="1409" t="str">
        <f>IF(INPUT!HI46="","",INPUT!HI46)</f>
        <v/>
      </c>
      <c r="AS42" s="1409" t="str">
        <f>IFERROR(AM42/'20. Historical Assets'!F43,"")</f>
        <v/>
      </c>
      <c r="AT42" s="1409" t="str">
        <f>IF(INPUT!HK46="","",INPUT!HK46)</f>
        <v/>
      </c>
      <c r="AU42" s="1409">
        <f t="shared" si="28"/>
        <v>0</v>
      </c>
      <c r="AV42" s="1409" t="str">
        <f t="shared" si="29"/>
        <v/>
      </c>
      <c r="AW42" s="1410" t="str">
        <f>IFERROR((AP42-AU42)/'20. Historical Assets'!D42,"")</f>
        <v/>
      </c>
    </row>
    <row r="43" spans="2:49">
      <c r="B43" s="1408" t="str">
        <f>IF(INPUT!FR47="","",INPUT!FR47)</f>
        <v/>
      </c>
      <c r="C43" s="1409">
        <f t="shared" si="15"/>
        <v>0</v>
      </c>
      <c r="D43" s="1409">
        <f t="shared" si="16"/>
        <v>0</v>
      </c>
      <c r="E43" s="1409">
        <f t="shared" si="17"/>
        <v>0</v>
      </c>
      <c r="F43" s="1402" t="str">
        <f>IF(B43="","",IFERROR(SUM(C43:$C$100000),""))</f>
        <v/>
      </c>
      <c r="G43" s="1410" t="str">
        <f>IFERROR(F43/'20. Historical Assets'!E43,"")</f>
        <v/>
      </c>
      <c r="H43" s="1409" t="str">
        <f t="shared" si="18"/>
        <v/>
      </c>
      <c r="I43" s="1410" t="str">
        <f>IFERROR(C43/'20. Historical Assets'!F44,"")</f>
        <v/>
      </c>
      <c r="J43" s="1409" t="str">
        <f>IF(INPUT!GD47="","",INPUT!GD46)</f>
        <v/>
      </c>
      <c r="K43" s="1409">
        <f t="shared" si="19"/>
        <v>0</v>
      </c>
      <c r="L43" s="1410" t="str">
        <f t="shared" si="20"/>
        <v/>
      </c>
      <c r="M43" s="1410" t="str">
        <f>IFERROR((F43-K43)/'20. Historical Assets'!D43,"")</f>
        <v/>
      </c>
      <c r="N43" s="1408" t="str">
        <f t="shared" si="21"/>
        <v/>
      </c>
      <c r="O43" s="1409" t="str">
        <f>IF(INPUT!GE47="","",INPUT!GE47)</f>
        <v/>
      </c>
      <c r="P43" s="1409" t="str">
        <f>IF(INPUT!GF47="","",INPUT!GF47)</f>
        <v/>
      </c>
      <c r="Q43" s="1409" t="str">
        <f>IF(INPUT!GG47="","",INPUT!GG47)</f>
        <v/>
      </c>
      <c r="R43" s="1402" t="str">
        <f>IF(N43="","",SUM(O43:$O$100000))</f>
        <v/>
      </c>
      <c r="S43" s="1410" t="str">
        <f>IFERROR(R43/'01. Key Figures'!$C$32,"")</f>
        <v/>
      </c>
      <c r="T43" s="1409" t="str">
        <f>IF(INPUT!GJ47="","",INPUT!GJ47)</f>
        <v/>
      </c>
      <c r="U43" s="1411" t="str">
        <f>IFERROR(Q43/'20. Historical Assets'!F44,"")</f>
        <v/>
      </c>
      <c r="V43" s="1409" t="str">
        <f>IF(INPUT!GL47="","",INPUT!GL47)</f>
        <v/>
      </c>
      <c r="W43" s="1409">
        <f t="shared" si="22"/>
        <v>0</v>
      </c>
      <c r="X43" s="1409">
        <f t="shared" si="23"/>
        <v>0</v>
      </c>
      <c r="Y43" s="1409" t="str">
        <f>IFERROR((R43-W43)/'20. Historical Assets'!D43,"")</f>
        <v/>
      </c>
      <c r="Z43" s="1408" t="str">
        <f t="shared" si="24"/>
        <v/>
      </c>
      <c r="AA43" s="1412" t="str">
        <f>IF(INPUT!GR47="","",INPUT!GR47)</f>
        <v/>
      </c>
      <c r="AB43" s="1412" t="str">
        <f>IF(INPUT!GS47="","",INPUT!GS47)</f>
        <v/>
      </c>
      <c r="AC43" s="1412" t="str">
        <f>IF(INPUT!GT47="","",INPUT!GT47)</f>
        <v/>
      </c>
      <c r="AD43" s="1402" t="str">
        <f>IF(Z43="","",SUM(AA43:$AA$100000))</f>
        <v/>
      </c>
      <c r="AE43" s="1413" t="str">
        <f>IFERROR(AD43/'01. Key Figures'!$C$32,"")</f>
        <v/>
      </c>
      <c r="AF43" s="1412" t="str">
        <f>IF(INPUT!GW47="","",INPUT!GW47)</f>
        <v/>
      </c>
      <c r="AG43" s="1414" t="str">
        <f>IFERROR(AA43/'20. Historical Assets'!F44,"")</f>
        <v/>
      </c>
      <c r="AH43" s="1412" t="str">
        <f>IF(INPUT!GY47="","",INPUT!GY47)</f>
        <v/>
      </c>
      <c r="AI43" s="1412">
        <f t="shared" si="25"/>
        <v>0</v>
      </c>
      <c r="AJ43" s="1413" t="str">
        <f t="shared" si="26"/>
        <v/>
      </c>
      <c r="AK43" s="1414" t="str">
        <f>IFERROR((AD43-AI43)/'20. Historical Assets'!D43,"")</f>
        <v/>
      </c>
      <c r="AL43" s="1408" t="str">
        <f t="shared" si="27"/>
        <v/>
      </c>
      <c r="AM43" s="1409" t="str">
        <f>IF(INPUT!HD47="","",INPUT!HD47)</f>
        <v/>
      </c>
      <c r="AN43" s="1409" t="str">
        <f>IF(INPUT!HE47="","",INPUT!HE47)</f>
        <v/>
      </c>
      <c r="AO43" s="1409" t="str">
        <f>IF(INPUT!HF47="","",INPUT!HF47)</f>
        <v/>
      </c>
      <c r="AP43" s="1402">
        <f>IFERROR(SUM(AM43:$AM$100000),0)</f>
        <v>0</v>
      </c>
      <c r="AQ43" s="1410" t="str">
        <f>IFERROR(AP43/'20. Historical Assets'!D43,"")</f>
        <v/>
      </c>
      <c r="AR43" s="1409" t="str">
        <f>IF(INPUT!HI47="","",INPUT!HI47)</f>
        <v/>
      </c>
      <c r="AS43" s="1409" t="str">
        <f>IFERROR(AM43/'20. Historical Assets'!F44,"")</f>
        <v/>
      </c>
      <c r="AT43" s="1409" t="str">
        <f>IF(INPUT!HK47="","",INPUT!HK47)</f>
        <v/>
      </c>
      <c r="AU43" s="1409">
        <f t="shared" si="28"/>
        <v>0</v>
      </c>
      <c r="AV43" s="1409" t="str">
        <f t="shared" si="29"/>
        <v/>
      </c>
      <c r="AW43" s="1410" t="str">
        <f>IFERROR((AP43-AU43)/'20. Historical Assets'!D43,"")</f>
        <v/>
      </c>
    </row>
    <row r="44" spans="2:49">
      <c r="B44" s="1408" t="str">
        <f>IF(INPUT!FR48="","",INPUT!FR48)</f>
        <v/>
      </c>
      <c r="C44" s="1409">
        <f t="shared" si="15"/>
        <v>0</v>
      </c>
      <c r="D44" s="1409">
        <f t="shared" si="16"/>
        <v>0</v>
      </c>
      <c r="E44" s="1409">
        <f t="shared" si="17"/>
        <v>0</v>
      </c>
      <c r="F44" s="1402" t="str">
        <f>IF(B44="","",IFERROR(SUM(C44:$C$100000),""))</f>
        <v/>
      </c>
      <c r="G44" s="1410" t="str">
        <f>IFERROR(F44/'20. Historical Assets'!E44,"")</f>
        <v/>
      </c>
      <c r="H44" s="1409" t="str">
        <f t="shared" si="18"/>
        <v/>
      </c>
      <c r="I44" s="1410" t="str">
        <f>IFERROR(C44/'20. Historical Assets'!F45,"")</f>
        <v/>
      </c>
      <c r="J44" s="1409" t="str">
        <f>IF(INPUT!GD48="","",INPUT!GD47)</f>
        <v/>
      </c>
      <c r="K44" s="1409">
        <f t="shared" si="19"/>
        <v>0</v>
      </c>
      <c r="L44" s="1410" t="str">
        <f t="shared" si="20"/>
        <v/>
      </c>
      <c r="M44" s="1410" t="str">
        <f>IFERROR((F44-K44)/'20. Historical Assets'!D44,"")</f>
        <v/>
      </c>
      <c r="N44" s="1408" t="str">
        <f t="shared" si="21"/>
        <v/>
      </c>
      <c r="O44" s="1409" t="str">
        <f>IF(INPUT!GE48="","",INPUT!GE48)</f>
        <v/>
      </c>
      <c r="P44" s="1409" t="str">
        <f>IF(INPUT!GF48="","",INPUT!GF48)</f>
        <v/>
      </c>
      <c r="Q44" s="1409" t="str">
        <f>IF(INPUT!GG48="","",INPUT!GG48)</f>
        <v/>
      </c>
      <c r="R44" s="1402" t="str">
        <f>IF(N44="","",SUM(O44:$O$100000))</f>
        <v/>
      </c>
      <c r="S44" s="1410" t="str">
        <f>IFERROR(R44/'01. Key Figures'!$C$32,"")</f>
        <v/>
      </c>
      <c r="T44" s="1409" t="str">
        <f>IF(INPUT!GJ48="","",INPUT!GJ48)</f>
        <v/>
      </c>
      <c r="U44" s="1411" t="str">
        <f>IFERROR(Q44/'20. Historical Assets'!F45,"")</f>
        <v/>
      </c>
      <c r="V44" s="1409" t="str">
        <f>IF(INPUT!GL48="","",INPUT!GL48)</f>
        <v/>
      </c>
      <c r="W44" s="1409">
        <f t="shared" si="22"/>
        <v>0</v>
      </c>
      <c r="X44" s="1409">
        <f t="shared" si="23"/>
        <v>0</v>
      </c>
      <c r="Y44" s="1409" t="str">
        <f>IFERROR((R44-W44)/'20. Historical Assets'!D44,"")</f>
        <v/>
      </c>
      <c r="Z44" s="1408" t="str">
        <f t="shared" si="24"/>
        <v/>
      </c>
      <c r="AA44" s="1412" t="str">
        <f>IF(INPUT!GR48="","",INPUT!GR48)</f>
        <v/>
      </c>
      <c r="AB44" s="1412" t="str">
        <f>IF(INPUT!GS48="","",INPUT!GS48)</f>
        <v/>
      </c>
      <c r="AC44" s="1412" t="str">
        <f>IF(INPUT!GT48="","",INPUT!GT48)</f>
        <v/>
      </c>
      <c r="AD44" s="1402" t="str">
        <f>IF(Z44="","",SUM(AA44:$AA$100000))</f>
        <v/>
      </c>
      <c r="AE44" s="1413" t="str">
        <f>IFERROR(AD44/'01. Key Figures'!$C$32,"")</f>
        <v/>
      </c>
      <c r="AF44" s="1412" t="str">
        <f>IF(INPUT!GW48="","",INPUT!GW48)</f>
        <v/>
      </c>
      <c r="AG44" s="1414" t="str">
        <f>IFERROR(AA44/'20. Historical Assets'!F45,"")</f>
        <v/>
      </c>
      <c r="AH44" s="1412" t="str">
        <f>IF(INPUT!GY48="","",INPUT!GY48)</f>
        <v/>
      </c>
      <c r="AI44" s="1412">
        <f t="shared" si="25"/>
        <v>0</v>
      </c>
      <c r="AJ44" s="1413" t="str">
        <f t="shared" si="26"/>
        <v/>
      </c>
      <c r="AK44" s="1414" t="str">
        <f>IFERROR((AD44-AI44)/'20. Historical Assets'!D44,"")</f>
        <v/>
      </c>
      <c r="AL44" s="1408" t="str">
        <f t="shared" si="27"/>
        <v/>
      </c>
      <c r="AM44" s="1409" t="str">
        <f>IF(INPUT!HD48="","",INPUT!HD48)</f>
        <v/>
      </c>
      <c r="AN44" s="1409" t="str">
        <f>IF(INPUT!HE48="","",INPUT!HE48)</f>
        <v/>
      </c>
      <c r="AO44" s="1409" t="str">
        <f>IF(INPUT!HF48="","",INPUT!HF48)</f>
        <v/>
      </c>
      <c r="AP44" s="1402">
        <f>IFERROR(SUM(AM44:$AM$100000),0)</f>
        <v>0</v>
      </c>
      <c r="AQ44" s="1410" t="str">
        <f>IFERROR(AP44/'20. Historical Assets'!D44,"")</f>
        <v/>
      </c>
      <c r="AR44" s="1409" t="str">
        <f>IF(INPUT!HI48="","",INPUT!HI48)</f>
        <v/>
      </c>
      <c r="AS44" s="1409" t="str">
        <f>IFERROR(AM44/'20. Historical Assets'!F45,"")</f>
        <v/>
      </c>
      <c r="AT44" s="1409" t="str">
        <f>IF(INPUT!HK48="","",INPUT!HK48)</f>
        <v/>
      </c>
      <c r="AU44" s="1409">
        <f t="shared" si="28"/>
        <v>0</v>
      </c>
      <c r="AV44" s="1409" t="str">
        <f t="shared" si="29"/>
        <v/>
      </c>
      <c r="AW44" s="1410" t="str">
        <f>IFERROR((AP44-AU44)/'20. Historical Assets'!D44,"")</f>
        <v/>
      </c>
    </row>
    <row r="45" spans="2:49">
      <c r="B45" s="1408" t="str">
        <f>IF(INPUT!FR49="","",INPUT!FR49)</f>
        <v/>
      </c>
      <c r="C45" s="1409">
        <f t="shared" si="15"/>
        <v>0</v>
      </c>
      <c r="D45" s="1409">
        <f t="shared" si="16"/>
        <v>0</v>
      </c>
      <c r="E45" s="1409">
        <f t="shared" si="17"/>
        <v>0</v>
      </c>
      <c r="F45" s="1402" t="str">
        <f>IF(B45="","",IFERROR(SUM(C45:$C$100000),""))</f>
        <v/>
      </c>
      <c r="G45" s="1410" t="str">
        <f>IFERROR(F45/'20. Historical Assets'!E45,"")</f>
        <v/>
      </c>
      <c r="H45" s="1409" t="str">
        <f t="shared" si="18"/>
        <v/>
      </c>
      <c r="I45" s="1410" t="str">
        <f>IFERROR(C45/'20. Historical Assets'!F46,"")</f>
        <v/>
      </c>
      <c r="J45" s="1409" t="str">
        <f>IF(INPUT!GD49="","",INPUT!GD48)</f>
        <v/>
      </c>
      <c r="K45" s="1409">
        <f t="shared" si="19"/>
        <v>0</v>
      </c>
      <c r="L45" s="1410" t="str">
        <f t="shared" si="20"/>
        <v/>
      </c>
      <c r="M45" s="1410" t="str">
        <f>IFERROR((F45-K45)/'20. Historical Assets'!D45,"")</f>
        <v/>
      </c>
      <c r="N45" s="1408" t="str">
        <f t="shared" si="21"/>
        <v/>
      </c>
      <c r="O45" s="1409" t="str">
        <f>IF(INPUT!GE49="","",INPUT!GE49)</f>
        <v/>
      </c>
      <c r="P45" s="1409" t="str">
        <f>IF(INPUT!GF49="","",INPUT!GF49)</f>
        <v/>
      </c>
      <c r="Q45" s="1409" t="str">
        <f>IF(INPUT!GG49="","",INPUT!GG49)</f>
        <v/>
      </c>
      <c r="R45" s="1402" t="str">
        <f>IF(N45="","",SUM(O45:$O$100000))</f>
        <v/>
      </c>
      <c r="S45" s="1410" t="str">
        <f>IFERROR(R45/'01. Key Figures'!$C$32,"")</f>
        <v/>
      </c>
      <c r="T45" s="1409" t="str">
        <f>IF(INPUT!GJ49="","",INPUT!GJ49)</f>
        <v/>
      </c>
      <c r="U45" s="1411" t="str">
        <f>IFERROR(Q45/'20. Historical Assets'!F46,"")</f>
        <v/>
      </c>
      <c r="V45" s="1409" t="str">
        <f>IF(INPUT!GL49="","",INPUT!GL49)</f>
        <v/>
      </c>
      <c r="W45" s="1409">
        <f t="shared" si="22"/>
        <v>0</v>
      </c>
      <c r="X45" s="1409">
        <f t="shared" si="23"/>
        <v>0</v>
      </c>
      <c r="Y45" s="1409" t="str">
        <f>IFERROR((R45-W45)/'20. Historical Assets'!D45,"")</f>
        <v/>
      </c>
      <c r="Z45" s="1408" t="str">
        <f t="shared" si="24"/>
        <v/>
      </c>
      <c r="AA45" s="1412" t="str">
        <f>IF(INPUT!GR49="","",INPUT!GR49)</f>
        <v/>
      </c>
      <c r="AB45" s="1412" t="str">
        <f>IF(INPUT!GS49="","",INPUT!GS49)</f>
        <v/>
      </c>
      <c r="AC45" s="1412" t="str">
        <f>IF(INPUT!GT49="","",INPUT!GT49)</f>
        <v/>
      </c>
      <c r="AD45" s="1402" t="str">
        <f>IF(Z45="","",SUM(AA45:$AA$100000))</f>
        <v/>
      </c>
      <c r="AE45" s="1413" t="str">
        <f>IFERROR(AD45/'01. Key Figures'!$C$32,"")</f>
        <v/>
      </c>
      <c r="AF45" s="1412" t="str">
        <f>IF(INPUT!GW49="","",INPUT!GW49)</f>
        <v/>
      </c>
      <c r="AG45" s="1414" t="str">
        <f>IFERROR(AA45/'20. Historical Assets'!F46,"")</f>
        <v/>
      </c>
      <c r="AH45" s="1412" t="str">
        <f>IF(INPUT!GY49="","",INPUT!GY49)</f>
        <v/>
      </c>
      <c r="AI45" s="1412">
        <f t="shared" si="25"/>
        <v>0</v>
      </c>
      <c r="AJ45" s="1413" t="str">
        <f t="shared" si="26"/>
        <v/>
      </c>
      <c r="AK45" s="1414" t="str">
        <f>IFERROR((AD45-AI45)/'20. Historical Assets'!D45,"")</f>
        <v/>
      </c>
      <c r="AL45" s="1408" t="str">
        <f t="shared" si="27"/>
        <v/>
      </c>
      <c r="AM45" s="1409" t="str">
        <f>IF(INPUT!HD49="","",INPUT!HD49)</f>
        <v/>
      </c>
      <c r="AN45" s="1409" t="str">
        <f>IF(INPUT!HE49="","",INPUT!HE49)</f>
        <v/>
      </c>
      <c r="AO45" s="1409" t="str">
        <f>IF(INPUT!HF49="","",INPUT!HF49)</f>
        <v/>
      </c>
      <c r="AP45" s="1402">
        <f>IFERROR(SUM(AM45:$AM$100000),0)</f>
        <v>0</v>
      </c>
      <c r="AQ45" s="1410" t="str">
        <f>IFERROR(AP45/'20. Historical Assets'!D45,"")</f>
        <v/>
      </c>
      <c r="AR45" s="1409" t="str">
        <f>IF(INPUT!HI49="","",INPUT!HI49)</f>
        <v/>
      </c>
      <c r="AS45" s="1409" t="str">
        <f>IFERROR(AM45/'20. Historical Assets'!F46,"")</f>
        <v/>
      </c>
      <c r="AT45" s="1409" t="str">
        <f>IF(INPUT!HK49="","",INPUT!HK49)</f>
        <v/>
      </c>
      <c r="AU45" s="1409">
        <f t="shared" si="28"/>
        <v>0</v>
      </c>
      <c r="AV45" s="1409" t="str">
        <f t="shared" si="29"/>
        <v/>
      </c>
      <c r="AW45" s="1410" t="str">
        <f>IFERROR((AP45-AU45)/'20. Historical Assets'!D45,"")</f>
        <v/>
      </c>
    </row>
    <row r="46" spans="2:49">
      <c r="B46" s="1408" t="str">
        <f>IF(INPUT!FR50="","",INPUT!FR50)</f>
        <v/>
      </c>
      <c r="C46" s="1409">
        <f t="shared" si="15"/>
        <v>0</v>
      </c>
      <c r="D46" s="1409">
        <f t="shared" si="16"/>
        <v>0</v>
      </c>
      <c r="E46" s="1409">
        <f t="shared" si="17"/>
        <v>0</v>
      </c>
      <c r="F46" s="1402" t="str">
        <f>IF(B46="","",IFERROR(SUM(C46:$C$100000),""))</f>
        <v/>
      </c>
      <c r="G46" s="1410" t="str">
        <f>IFERROR(F46/'20. Historical Assets'!E46,"")</f>
        <v/>
      </c>
      <c r="H46" s="1409" t="str">
        <f t="shared" si="18"/>
        <v/>
      </c>
      <c r="I46" s="1410" t="str">
        <f>IFERROR(C46/'20. Historical Assets'!F47,"")</f>
        <v/>
      </c>
      <c r="J46" s="1409" t="str">
        <f>IF(INPUT!GD50="","",INPUT!GD49)</f>
        <v/>
      </c>
      <c r="K46" s="1409">
        <f t="shared" si="19"/>
        <v>0</v>
      </c>
      <c r="L46" s="1410" t="str">
        <f t="shared" si="20"/>
        <v/>
      </c>
      <c r="M46" s="1410" t="str">
        <f>IFERROR((F46-K46)/'20. Historical Assets'!D46,"")</f>
        <v/>
      </c>
      <c r="N46" s="1408" t="str">
        <f t="shared" si="21"/>
        <v/>
      </c>
      <c r="O46" s="1409" t="str">
        <f>IF(INPUT!GE50="","",INPUT!GE50)</f>
        <v/>
      </c>
      <c r="P46" s="1409" t="str">
        <f>IF(INPUT!GF50="","",INPUT!GF50)</f>
        <v/>
      </c>
      <c r="Q46" s="1409" t="str">
        <f>IF(INPUT!GG50="","",INPUT!GG50)</f>
        <v/>
      </c>
      <c r="R46" s="1402" t="str">
        <f>IF(N46="","",SUM(O46:$O$100000))</f>
        <v/>
      </c>
      <c r="S46" s="1410" t="str">
        <f>IFERROR(R46/'01. Key Figures'!$C$32,"")</f>
        <v/>
      </c>
      <c r="T46" s="1409" t="str">
        <f>IF(INPUT!GJ50="","",INPUT!GJ50)</f>
        <v/>
      </c>
      <c r="U46" s="1411" t="str">
        <f>IFERROR(Q46/'20. Historical Assets'!F47,"")</f>
        <v/>
      </c>
      <c r="V46" s="1409" t="str">
        <f>IF(INPUT!GL50="","",INPUT!GL50)</f>
        <v/>
      </c>
      <c r="W46" s="1409">
        <f t="shared" si="22"/>
        <v>0</v>
      </c>
      <c r="X46" s="1409">
        <f t="shared" si="23"/>
        <v>0</v>
      </c>
      <c r="Y46" s="1409" t="str">
        <f>IFERROR((R46-W46)/'20. Historical Assets'!D46,"")</f>
        <v/>
      </c>
      <c r="Z46" s="1408" t="str">
        <f t="shared" si="24"/>
        <v/>
      </c>
      <c r="AA46" s="1412" t="str">
        <f>IF(INPUT!GR50="","",INPUT!GR50)</f>
        <v/>
      </c>
      <c r="AB46" s="1412" t="str">
        <f>IF(INPUT!GS50="","",INPUT!GS50)</f>
        <v/>
      </c>
      <c r="AC46" s="1412" t="str">
        <f>IF(INPUT!GT50="","",INPUT!GT50)</f>
        <v/>
      </c>
      <c r="AD46" s="1402" t="str">
        <f>IF(Z46="","",SUM(AA46:$AA$100000))</f>
        <v/>
      </c>
      <c r="AE46" s="1413" t="str">
        <f>IFERROR(AD46/'01. Key Figures'!$C$32,"")</f>
        <v/>
      </c>
      <c r="AF46" s="1412" t="str">
        <f>IF(INPUT!GW50="","",INPUT!GW50)</f>
        <v/>
      </c>
      <c r="AG46" s="1414" t="str">
        <f>IFERROR(AA46/'20. Historical Assets'!F47,"")</f>
        <v/>
      </c>
      <c r="AH46" s="1412" t="str">
        <f>IF(INPUT!GY50="","",INPUT!GY50)</f>
        <v/>
      </c>
      <c r="AI46" s="1412">
        <f t="shared" si="25"/>
        <v>0</v>
      </c>
      <c r="AJ46" s="1413" t="str">
        <f t="shared" si="26"/>
        <v/>
      </c>
      <c r="AK46" s="1414" t="str">
        <f>IFERROR((AD46-AI46)/'20. Historical Assets'!D46,"")</f>
        <v/>
      </c>
      <c r="AL46" s="1408" t="str">
        <f t="shared" si="27"/>
        <v/>
      </c>
      <c r="AM46" s="1409" t="str">
        <f>IF(INPUT!HD50="","",INPUT!HD50)</f>
        <v/>
      </c>
      <c r="AN46" s="1409" t="str">
        <f>IF(INPUT!HE50="","",INPUT!HE50)</f>
        <v/>
      </c>
      <c r="AO46" s="1409" t="str">
        <f>IF(INPUT!HF50="","",INPUT!HF50)</f>
        <v/>
      </c>
      <c r="AP46" s="1402">
        <f>IFERROR(SUM(AM46:$AM$100000),0)</f>
        <v>0</v>
      </c>
      <c r="AQ46" s="1410" t="str">
        <f>IFERROR(AP46/'20. Historical Assets'!D46,"")</f>
        <v/>
      </c>
      <c r="AR46" s="1409" t="str">
        <f>IF(INPUT!HI50="","",INPUT!HI50)</f>
        <v/>
      </c>
      <c r="AS46" s="1409" t="str">
        <f>IFERROR(AM46/'20. Historical Assets'!F47,"")</f>
        <v/>
      </c>
      <c r="AT46" s="1409" t="str">
        <f>IF(INPUT!HK50="","",INPUT!HK50)</f>
        <v/>
      </c>
      <c r="AU46" s="1409">
        <f t="shared" si="28"/>
        <v>0</v>
      </c>
      <c r="AV46" s="1409" t="str">
        <f t="shared" si="29"/>
        <v/>
      </c>
      <c r="AW46" s="1410" t="str">
        <f>IFERROR((AP46-AU46)/'20. Historical Assets'!D46,"")</f>
        <v/>
      </c>
    </row>
    <row r="47" spans="2:49">
      <c r="B47" s="1408" t="str">
        <f>IF(INPUT!FR51="","",INPUT!FR51)</f>
        <v/>
      </c>
      <c r="C47" s="1409">
        <f t="shared" si="15"/>
        <v>0</v>
      </c>
      <c r="D47" s="1409">
        <f t="shared" si="16"/>
        <v>0</v>
      </c>
      <c r="E47" s="1409">
        <f t="shared" si="17"/>
        <v>0</v>
      </c>
      <c r="F47" s="1402" t="str">
        <f>IF(B47="","",IFERROR(SUM(C47:$C$100000),""))</f>
        <v/>
      </c>
      <c r="G47" s="1410" t="str">
        <f>IFERROR(F47/'20. Historical Assets'!E47,"")</f>
        <v/>
      </c>
      <c r="H47" s="1409" t="str">
        <f t="shared" si="18"/>
        <v/>
      </c>
      <c r="I47" s="1410" t="str">
        <f>IFERROR(C47/'20. Historical Assets'!F48,"")</f>
        <v/>
      </c>
      <c r="J47" s="1409" t="str">
        <f>IF(INPUT!GD51="","",INPUT!GD50)</f>
        <v/>
      </c>
      <c r="K47" s="1409">
        <f t="shared" si="19"/>
        <v>0</v>
      </c>
      <c r="L47" s="1410" t="str">
        <f t="shared" si="20"/>
        <v/>
      </c>
      <c r="M47" s="1410" t="str">
        <f>IFERROR((F47-K47)/'20. Historical Assets'!D47,"")</f>
        <v/>
      </c>
      <c r="N47" s="1408" t="str">
        <f t="shared" si="21"/>
        <v/>
      </c>
      <c r="O47" s="1409" t="str">
        <f>IF(INPUT!GE51="","",INPUT!GE51)</f>
        <v/>
      </c>
      <c r="P47" s="1409" t="str">
        <f>IF(INPUT!GF51="","",INPUT!GF51)</f>
        <v/>
      </c>
      <c r="Q47" s="1409" t="str">
        <f>IF(INPUT!GG51="","",INPUT!GG51)</f>
        <v/>
      </c>
      <c r="R47" s="1402" t="str">
        <f>IF(N47="","",SUM(O47:$O$100000))</f>
        <v/>
      </c>
      <c r="S47" s="1410" t="str">
        <f>IFERROR(R47/'01. Key Figures'!$C$32,"")</f>
        <v/>
      </c>
      <c r="T47" s="1409" t="str">
        <f>IF(INPUT!GJ51="","",INPUT!GJ51)</f>
        <v/>
      </c>
      <c r="U47" s="1411" t="str">
        <f>IFERROR(Q47/'20. Historical Assets'!F48,"")</f>
        <v/>
      </c>
      <c r="V47" s="1409" t="str">
        <f>IF(INPUT!GL51="","",INPUT!GL51)</f>
        <v/>
      </c>
      <c r="W47" s="1409">
        <f t="shared" si="22"/>
        <v>0</v>
      </c>
      <c r="X47" s="1409">
        <f t="shared" si="23"/>
        <v>0</v>
      </c>
      <c r="Y47" s="1409" t="str">
        <f>IFERROR((R47-W47)/'20. Historical Assets'!D47,"")</f>
        <v/>
      </c>
      <c r="Z47" s="1408" t="str">
        <f t="shared" si="24"/>
        <v/>
      </c>
      <c r="AA47" s="1412" t="str">
        <f>IF(INPUT!GR51="","",INPUT!GR51)</f>
        <v/>
      </c>
      <c r="AB47" s="1412" t="str">
        <f>IF(INPUT!GS51="","",INPUT!GS51)</f>
        <v/>
      </c>
      <c r="AC47" s="1412" t="str">
        <f>IF(INPUT!GT51="","",INPUT!GT51)</f>
        <v/>
      </c>
      <c r="AD47" s="1402" t="str">
        <f>IF(Z47="","",SUM(AA47:$AA$100000))</f>
        <v/>
      </c>
      <c r="AE47" s="1413" t="str">
        <f>IFERROR(AD47/'01. Key Figures'!$C$32,"")</f>
        <v/>
      </c>
      <c r="AF47" s="1412" t="str">
        <f>IF(INPUT!GW51="","",INPUT!GW51)</f>
        <v/>
      </c>
      <c r="AG47" s="1414" t="str">
        <f>IFERROR(AA47/'20. Historical Assets'!F48,"")</f>
        <v/>
      </c>
      <c r="AH47" s="1412" t="str">
        <f>IF(INPUT!GY51="","",INPUT!GY51)</f>
        <v/>
      </c>
      <c r="AI47" s="1412">
        <f t="shared" si="25"/>
        <v>0</v>
      </c>
      <c r="AJ47" s="1413" t="str">
        <f t="shared" si="26"/>
        <v/>
      </c>
      <c r="AK47" s="1414" t="str">
        <f>IFERROR((AD47-AI47)/'20. Historical Assets'!D47,"")</f>
        <v/>
      </c>
      <c r="AL47" s="1408" t="str">
        <f t="shared" si="27"/>
        <v/>
      </c>
      <c r="AM47" s="1409" t="str">
        <f>IF(INPUT!HD51="","",INPUT!HD51)</f>
        <v/>
      </c>
      <c r="AN47" s="1409" t="str">
        <f>IF(INPUT!HE51="","",INPUT!HE51)</f>
        <v/>
      </c>
      <c r="AO47" s="1409" t="str">
        <f>IF(INPUT!HF51="","",INPUT!HF51)</f>
        <v/>
      </c>
      <c r="AP47" s="1402">
        <f>IFERROR(SUM(AM47:$AM$100000),0)</f>
        <v>0</v>
      </c>
      <c r="AQ47" s="1410" t="str">
        <f>IFERROR(AP47/'20. Historical Assets'!D47,"")</f>
        <v/>
      </c>
      <c r="AR47" s="1409" t="str">
        <f>IF(INPUT!HI51="","",INPUT!HI51)</f>
        <v/>
      </c>
      <c r="AS47" s="1409" t="str">
        <f>IFERROR(AM47/'20. Historical Assets'!F48,"")</f>
        <v/>
      </c>
      <c r="AT47" s="1409" t="str">
        <f>IF(INPUT!HK51="","",INPUT!HK51)</f>
        <v/>
      </c>
      <c r="AU47" s="1409">
        <f t="shared" si="28"/>
        <v>0</v>
      </c>
      <c r="AV47" s="1409" t="str">
        <f t="shared" si="29"/>
        <v/>
      </c>
      <c r="AW47" s="1410" t="str">
        <f>IFERROR((AP47-AU47)/'20. Historical Assets'!D47,"")</f>
        <v/>
      </c>
    </row>
    <row r="48" spans="2:49">
      <c r="B48" s="1408" t="str">
        <f>IF(INPUT!FR52="","",INPUT!FR52)</f>
        <v/>
      </c>
      <c r="C48" s="1409">
        <f t="shared" si="15"/>
        <v>0</v>
      </c>
      <c r="D48" s="1409">
        <f t="shared" si="16"/>
        <v>0</v>
      </c>
      <c r="E48" s="1409">
        <f t="shared" si="17"/>
        <v>0</v>
      </c>
      <c r="F48" s="1402" t="str">
        <f>IF(B48="","",IFERROR(SUM(C48:$C$100000),""))</f>
        <v/>
      </c>
      <c r="G48" s="1410" t="str">
        <f>IFERROR(F48/'20. Historical Assets'!E48,"")</f>
        <v/>
      </c>
      <c r="H48" s="1409" t="str">
        <f t="shared" si="18"/>
        <v/>
      </c>
      <c r="I48" s="1410" t="str">
        <f>IFERROR(C48/'20. Historical Assets'!F49,"")</f>
        <v/>
      </c>
      <c r="J48" s="1409" t="str">
        <f>IF(INPUT!GD52="","",INPUT!GD51)</f>
        <v/>
      </c>
      <c r="K48" s="1409">
        <f t="shared" si="19"/>
        <v>0</v>
      </c>
      <c r="L48" s="1410" t="str">
        <f t="shared" si="20"/>
        <v/>
      </c>
      <c r="M48" s="1410" t="str">
        <f>IFERROR((F48-K48)/'20. Historical Assets'!D48,"")</f>
        <v/>
      </c>
      <c r="N48" s="1408" t="str">
        <f t="shared" si="21"/>
        <v/>
      </c>
      <c r="O48" s="1409" t="str">
        <f>IF(INPUT!GE52="","",INPUT!GE52)</f>
        <v/>
      </c>
      <c r="P48" s="1409" t="str">
        <f>IF(INPUT!GF52="","",INPUT!GF52)</f>
        <v/>
      </c>
      <c r="Q48" s="1409" t="str">
        <f>IF(INPUT!GG52="","",INPUT!GG52)</f>
        <v/>
      </c>
      <c r="R48" s="1402" t="str">
        <f>IF(N48="","",SUM(O48:$O$100000))</f>
        <v/>
      </c>
      <c r="S48" s="1410" t="str">
        <f>IFERROR(R48/'01. Key Figures'!$C$32,"")</f>
        <v/>
      </c>
      <c r="T48" s="1409" t="str">
        <f>IF(INPUT!GJ52="","",INPUT!GJ52)</f>
        <v/>
      </c>
      <c r="U48" s="1411" t="str">
        <f>IFERROR(Q48/'20. Historical Assets'!F49,"")</f>
        <v/>
      </c>
      <c r="V48" s="1409" t="str">
        <f>IF(INPUT!GL52="","",INPUT!GL52)</f>
        <v/>
      </c>
      <c r="W48" s="1409">
        <f t="shared" si="22"/>
        <v>0</v>
      </c>
      <c r="X48" s="1409">
        <f t="shared" si="23"/>
        <v>0</v>
      </c>
      <c r="Y48" s="1409" t="str">
        <f>IFERROR((R48-W48)/'20. Historical Assets'!D48,"")</f>
        <v/>
      </c>
      <c r="Z48" s="1408" t="str">
        <f t="shared" si="24"/>
        <v/>
      </c>
      <c r="AA48" s="1412" t="str">
        <f>IF(INPUT!GR52="","",INPUT!GR52)</f>
        <v/>
      </c>
      <c r="AB48" s="1412" t="str">
        <f>IF(INPUT!GS52="","",INPUT!GS52)</f>
        <v/>
      </c>
      <c r="AC48" s="1412" t="str">
        <f>IF(INPUT!GT52="","",INPUT!GT52)</f>
        <v/>
      </c>
      <c r="AD48" s="1402" t="str">
        <f>IF(Z48="","",SUM(AA48:$AA$100000))</f>
        <v/>
      </c>
      <c r="AE48" s="1413" t="str">
        <f>IFERROR(AD48/'01. Key Figures'!$C$32,"")</f>
        <v/>
      </c>
      <c r="AF48" s="1412" t="str">
        <f>IF(INPUT!GW52="","",INPUT!GW52)</f>
        <v/>
      </c>
      <c r="AG48" s="1414" t="str">
        <f>IFERROR(AA48/'20. Historical Assets'!F49,"")</f>
        <v/>
      </c>
      <c r="AH48" s="1412" t="str">
        <f>IF(INPUT!GY52="","",INPUT!GY52)</f>
        <v/>
      </c>
      <c r="AI48" s="1412">
        <f t="shared" si="25"/>
        <v>0</v>
      </c>
      <c r="AJ48" s="1413" t="str">
        <f t="shared" si="26"/>
        <v/>
      </c>
      <c r="AK48" s="1414" t="str">
        <f>IFERROR((AD48-AI48)/'20. Historical Assets'!D48,"")</f>
        <v/>
      </c>
      <c r="AL48" s="1408" t="str">
        <f t="shared" si="27"/>
        <v/>
      </c>
      <c r="AM48" s="1409" t="str">
        <f>IF(INPUT!HD52="","",INPUT!HD52)</f>
        <v/>
      </c>
      <c r="AN48" s="1409" t="str">
        <f>IF(INPUT!HE52="","",INPUT!HE52)</f>
        <v/>
      </c>
      <c r="AO48" s="1409" t="str">
        <f>IF(INPUT!HF52="","",INPUT!HF52)</f>
        <v/>
      </c>
      <c r="AP48" s="1402">
        <f>IFERROR(SUM(AM48:$AM$100000),0)</f>
        <v>0</v>
      </c>
      <c r="AQ48" s="1410" t="str">
        <f>IFERROR(AP48/'20. Historical Assets'!D48,"")</f>
        <v/>
      </c>
      <c r="AR48" s="1409" t="str">
        <f>IF(INPUT!HI52="","",INPUT!HI52)</f>
        <v/>
      </c>
      <c r="AS48" s="1409" t="str">
        <f>IFERROR(AM48/'20. Historical Assets'!F49,"")</f>
        <v/>
      </c>
      <c r="AT48" s="1409" t="str">
        <f>IF(INPUT!HK52="","",INPUT!HK52)</f>
        <v/>
      </c>
      <c r="AU48" s="1409">
        <f t="shared" si="28"/>
        <v>0</v>
      </c>
      <c r="AV48" s="1409" t="str">
        <f t="shared" si="29"/>
        <v/>
      </c>
      <c r="AW48" s="1410" t="str">
        <f>IFERROR((AP48-AU48)/'20. Historical Assets'!D48,"")</f>
        <v/>
      </c>
    </row>
    <row r="49" spans="2:49">
      <c r="B49" s="1408" t="str">
        <f>IF(INPUT!FR53="","",INPUT!FR53)</f>
        <v/>
      </c>
      <c r="C49" s="1409">
        <f t="shared" si="15"/>
        <v>0</v>
      </c>
      <c r="D49" s="1409">
        <f t="shared" si="16"/>
        <v>0</v>
      </c>
      <c r="E49" s="1409">
        <f t="shared" si="17"/>
        <v>0</v>
      </c>
      <c r="F49" s="1402" t="str">
        <f>IF(B49="","",IFERROR(SUM(C49:$C$100000),""))</f>
        <v/>
      </c>
      <c r="G49" s="1410" t="str">
        <f>IFERROR(F49/'20. Historical Assets'!E49,"")</f>
        <v/>
      </c>
      <c r="H49" s="1409" t="str">
        <f t="shared" si="18"/>
        <v/>
      </c>
      <c r="I49" s="1410" t="str">
        <f>IFERROR(C49/'20. Historical Assets'!F50,"")</f>
        <v/>
      </c>
      <c r="J49" s="1409" t="str">
        <f>IF(INPUT!GD53="","",INPUT!GD52)</f>
        <v/>
      </c>
      <c r="K49" s="1409">
        <f t="shared" si="19"/>
        <v>0</v>
      </c>
      <c r="L49" s="1410" t="str">
        <f t="shared" si="20"/>
        <v/>
      </c>
      <c r="M49" s="1410" t="str">
        <f>IFERROR((F49-K49)/'20. Historical Assets'!D49,"")</f>
        <v/>
      </c>
      <c r="N49" s="1408" t="str">
        <f t="shared" si="21"/>
        <v/>
      </c>
      <c r="O49" s="1409" t="str">
        <f>IF(INPUT!GE53="","",INPUT!GE53)</f>
        <v/>
      </c>
      <c r="P49" s="1409" t="str">
        <f>IF(INPUT!GF53="","",INPUT!GF53)</f>
        <v/>
      </c>
      <c r="Q49" s="1409" t="str">
        <f>IF(INPUT!GG53="","",INPUT!GG53)</f>
        <v/>
      </c>
      <c r="R49" s="1402" t="str">
        <f>IF(N49="","",SUM(O49:$O$100000))</f>
        <v/>
      </c>
      <c r="S49" s="1410" t="str">
        <f>IFERROR(R49/'01. Key Figures'!$C$32,"")</f>
        <v/>
      </c>
      <c r="T49" s="1409" t="str">
        <f>IF(INPUT!GJ53="","",INPUT!GJ53)</f>
        <v/>
      </c>
      <c r="U49" s="1411" t="str">
        <f>IFERROR(Q49/'20. Historical Assets'!F50,"")</f>
        <v/>
      </c>
      <c r="V49" s="1409" t="str">
        <f>IF(INPUT!GL53="","",INPUT!GL53)</f>
        <v/>
      </c>
      <c r="W49" s="1409">
        <f t="shared" si="22"/>
        <v>0</v>
      </c>
      <c r="X49" s="1409">
        <f t="shared" si="23"/>
        <v>0</v>
      </c>
      <c r="Y49" s="1409" t="str">
        <f>IFERROR((R49-W49)/'20. Historical Assets'!D49,"")</f>
        <v/>
      </c>
      <c r="Z49" s="1408" t="str">
        <f t="shared" si="24"/>
        <v/>
      </c>
      <c r="AA49" s="1412" t="str">
        <f>IF(INPUT!GR53="","",INPUT!GR53)</f>
        <v/>
      </c>
      <c r="AB49" s="1412" t="str">
        <f>IF(INPUT!GS53="","",INPUT!GS53)</f>
        <v/>
      </c>
      <c r="AC49" s="1412" t="str">
        <f>IF(INPUT!GT53="","",INPUT!GT53)</f>
        <v/>
      </c>
      <c r="AD49" s="1402" t="str">
        <f>IF(Z49="","",SUM(AA49:$AA$100000))</f>
        <v/>
      </c>
      <c r="AE49" s="1413" t="str">
        <f>IFERROR(AD49/'01. Key Figures'!$C$32,"")</f>
        <v/>
      </c>
      <c r="AF49" s="1412" t="str">
        <f>IF(INPUT!GW53="","",INPUT!GW53)</f>
        <v/>
      </c>
      <c r="AG49" s="1414" t="str">
        <f>IFERROR(AA49/'20. Historical Assets'!F50,"")</f>
        <v/>
      </c>
      <c r="AH49" s="1412" t="str">
        <f>IF(INPUT!GY53="","",INPUT!GY53)</f>
        <v/>
      </c>
      <c r="AI49" s="1412">
        <f t="shared" si="25"/>
        <v>0</v>
      </c>
      <c r="AJ49" s="1413" t="str">
        <f t="shared" si="26"/>
        <v/>
      </c>
      <c r="AK49" s="1414" t="str">
        <f>IFERROR((AD49-AI49)/'20. Historical Assets'!D49,"")</f>
        <v/>
      </c>
      <c r="AL49" s="1408" t="str">
        <f t="shared" si="27"/>
        <v/>
      </c>
      <c r="AM49" s="1409" t="str">
        <f>IF(INPUT!HD53="","",INPUT!HD53)</f>
        <v/>
      </c>
      <c r="AN49" s="1409" t="str">
        <f>IF(INPUT!HE53="","",INPUT!HE53)</f>
        <v/>
      </c>
      <c r="AO49" s="1409" t="str">
        <f>IF(INPUT!HF53="","",INPUT!HF53)</f>
        <v/>
      </c>
      <c r="AP49" s="1402">
        <f>IFERROR(SUM(AM49:$AM$100000),0)</f>
        <v>0</v>
      </c>
      <c r="AQ49" s="1410" t="str">
        <f>IFERROR(AP49/'20. Historical Assets'!D49,"")</f>
        <v/>
      </c>
      <c r="AR49" s="1409" t="str">
        <f>IF(INPUT!HI53="","",INPUT!HI53)</f>
        <v/>
      </c>
      <c r="AS49" s="1409" t="str">
        <f>IFERROR(AM49/'20. Historical Assets'!F50,"")</f>
        <v/>
      </c>
      <c r="AT49" s="1409" t="str">
        <f>IF(INPUT!HK53="","",INPUT!HK53)</f>
        <v/>
      </c>
      <c r="AU49" s="1409">
        <f t="shared" si="28"/>
        <v>0</v>
      </c>
      <c r="AV49" s="1409" t="str">
        <f t="shared" si="29"/>
        <v/>
      </c>
      <c r="AW49" s="1410" t="str">
        <f>IFERROR((AP49-AU49)/'20. Historical Assets'!D49,"")</f>
        <v/>
      </c>
    </row>
    <row r="50" spans="2:49">
      <c r="B50" s="1408" t="str">
        <f>IF(INPUT!FR54="","",INPUT!FR54)</f>
        <v/>
      </c>
      <c r="C50" s="1409">
        <f t="shared" si="15"/>
        <v>0</v>
      </c>
      <c r="D50" s="1409">
        <f t="shared" si="16"/>
        <v>0</v>
      </c>
      <c r="E50" s="1409">
        <f t="shared" si="17"/>
        <v>0</v>
      </c>
      <c r="F50" s="1402" t="str">
        <f>IF(B50="","",IFERROR(SUM(C50:$C$100000),""))</f>
        <v/>
      </c>
      <c r="G50" s="1410" t="str">
        <f>IFERROR(F50/'20. Historical Assets'!E50,"")</f>
        <v/>
      </c>
      <c r="H50" s="1409" t="str">
        <f t="shared" si="18"/>
        <v/>
      </c>
      <c r="I50" s="1410" t="str">
        <f>IFERROR(C50/'20. Historical Assets'!F51,"")</f>
        <v/>
      </c>
      <c r="J50" s="1409" t="str">
        <f>IF(INPUT!GD54="","",INPUT!GD53)</f>
        <v/>
      </c>
      <c r="K50" s="1409">
        <f t="shared" si="19"/>
        <v>0</v>
      </c>
      <c r="L50" s="1410" t="str">
        <f t="shared" si="20"/>
        <v/>
      </c>
      <c r="M50" s="1410" t="str">
        <f>IFERROR((F50-K50)/'20. Historical Assets'!D50,"")</f>
        <v/>
      </c>
      <c r="N50" s="1408" t="str">
        <f t="shared" si="21"/>
        <v/>
      </c>
      <c r="O50" s="1409" t="str">
        <f>IF(INPUT!GE54="","",INPUT!GE54)</f>
        <v/>
      </c>
      <c r="P50" s="1409" t="str">
        <f>IF(INPUT!GF54="","",INPUT!GF54)</f>
        <v/>
      </c>
      <c r="Q50" s="1409" t="str">
        <f>IF(INPUT!GG54="","",INPUT!GG54)</f>
        <v/>
      </c>
      <c r="R50" s="1402" t="str">
        <f>IF(N50="","",SUM(O50:$O$100000))</f>
        <v/>
      </c>
      <c r="S50" s="1410" t="str">
        <f>IFERROR(R50/'01. Key Figures'!$C$32,"")</f>
        <v/>
      </c>
      <c r="T50" s="1409" t="str">
        <f>IF(INPUT!GJ54="","",INPUT!GJ54)</f>
        <v/>
      </c>
      <c r="U50" s="1411" t="str">
        <f>IFERROR(Q50/'20. Historical Assets'!F51,"")</f>
        <v/>
      </c>
      <c r="V50" s="1409" t="str">
        <f>IF(INPUT!GL54="","",INPUT!GL54)</f>
        <v/>
      </c>
      <c r="W50" s="1409">
        <f t="shared" si="22"/>
        <v>0</v>
      </c>
      <c r="X50" s="1409">
        <f t="shared" si="23"/>
        <v>0</v>
      </c>
      <c r="Y50" s="1409" t="str">
        <f>IFERROR((R50-W50)/'20. Historical Assets'!D50,"")</f>
        <v/>
      </c>
      <c r="Z50" s="1408" t="str">
        <f t="shared" si="24"/>
        <v/>
      </c>
      <c r="AA50" s="1412" t="str">
        <f>IF(INPUT!GR54="","",INPUT!GR54)</f>
        <v/>
      </c>
      <c r="AB50" s="1412" t="str">
        <f>IF(INPUT!GS54="","",INPUT!GS54)</f>
        <v/>
      </c>
      <c r="AC50" s="1412" t="str">
        <f>IF(INPUT!GT54="","",INPUT!GT54)</f>
        <v/>
      </c>
      <c r="AD50" s="1402" t="str">
        <f>IF(Z50="","",SUM(AA50:$AA$100000))</f>
        <v/>
      </c>
      <c r="AE50" s="1413" t="str">
        <f>IFERROR(AD50/'01. Key Figures'!$C$32,"")</f>
        <v/>
      </c>
      <c r="AF50" s="1412" t="str">
        <f>IF(INPUT!GW54="","",INPUT!GW54)</f>
        <v/>
      </c>
      <c r="AG50" s="1414" t="str">
        <f>IFERROR(AA50/'20. Historical Assets'!F51,"")</f>
        <v/>
      </c>
      <c r="AH50" s="1412" t="str">
        <f>IF(INPUT!GY54="","",INPUT!GY54)</f>
        <v/>
      </c>
      <c r="AI50" s="1412">
        <f t="shared" si="25"/>
        <v>0</v>
      </c>
      <c r="AJ50" s="1413" t="str">
        <f t="shared" si="26"/>
        <v/>
      </c>
      <c r="AK50" s="1414" t="str">
        <f>IFERROR((AD50-AI50)/'20. Historical Assets'!D50,"")</f>
        <v/>
      </c>
      <c r="AL50" s="1408" t="str">
        <f t="shared" si="27"/>
        <v/>
      </c>
      <c r="AM50" s="1409" t="str">
        <f>IF(INPUT!HD54="","",INPUT!HD54)</f>
        <v/>
      </c>
      <c r="AN50" s="1409" t="str">
        <f>IF(INPUT!HE54="","",INPUT!HE54)</f>
        <v/>
      </c>
      <c r="AO50" s="1409" t="str">
        <f>IF(INPUT!HF54="","",INPUT!HF54)</f>
        <v/>
      </c>
      <c r="AP50" s="1402">
        <f>IFERROR(SUM(AM50:$AM$100000),0)</f>
        <v>0</v>
      </c>
      <c r="AQ50" s="1410" t="str">
        <f>IFERROR(AP50/'20. Historical Assets'!D50,"")</f>
        <v/>
      </c>
      <c r="AR50" s="1409" t="str">
        <f>IF(INPUT!HI54="","",INPUT!HI54)</f>
        <v/>
      </c>
      <c r="AS50" s="1409" t="str">
        <f>IFERROR(AM50/'20. Historical Assets'!F51,"")</f>
        <v/>
      </c>
      <c r="AT50" s="1409" t="str">
        <f>IF(INPUT!HK54="","",INPUT!HK54)</f>
        <v/>
      </c>
      <c r="AU50" s="1409">
        <f t="shared" si="28"/>
        <v>0</v>
      </c>
      <c r="AV50" s="1409" t="str">
        <f t="shared" si="29"/>
        <v/>
      </c>
      <c r="AW50" s="1410" t="str">
        <f>IFERROR((AP50-AU50)/'20. Historical Assets'!D50,"")</f>
        <v/>
      </c>
    </row>
    <row r="51" spans="2:49">
      <c r="B51" s="1408" t="str">
        <f>IF(INPUT!FR55="","",INPUT!FR55)</f>
        <v/>
      </c>
      <c r="C51" s="1409">
        <f t="shared" si="15"/>
        <v>0</v>
      </c>
      <c r="D51" s="1409">
        <f t="shared" si="16"/>
        <v>0</v>
      </c>
      <c r="E51" s="1409">
        <f t="shared" si="17"/>
        <v>0</v>
      </c>
      <c r="F51" s="1402" t="str">
        <f>IF(B51="","",IFERROR(SUM(C51:$C$100000),""))</f>
        <v/>
      </c>
      <c r="G51" s="1410" t="str">
        <f>IFERROR(F51/'20. Historical Assets'!E51,"")</f>
        <v/>
      </c>
      <c r="H51" s="1409" t="str">
        <f t="shared" si="18"/>
        <v/>
      </c>
      <c r="I51" s="1410" t="str">
        <f>IFERROR(C51/'20. Historical Assets'!F52,"")</f>
        <v/>
      </c>
      <c r="J51" s="1409" t="str">
        <f>IF(INPUT!GD55="","",INPUT!GD54)</f>
        <v/>
      </c>
      <c r="K51" s="1409">
        <f t="shared" si="19"/>
        <v>0</v>
      </c>
      <c r="L51" s="1410" t="str">
        <f t="shared" si="20"/>
        <v/>
      </c>
      <c r="M51" s="1410" t="str">
        <f>IFERROR((F51-K51)/'20. Historical Assets'!D51,"")</f>
        <v/>
      </c>
      <c r="N51" s="1408" t="str">
        <f t="shared" si="21"/>
        <v/>
      </c>
      <c r="O51" s="1409" t="str">
        <f>IF(INPUT!GE55="","",INPUT!GE55)</f>
        <v/>
      </c>
      <c r="P51" s="1409" t="str">
        <f>IF(INPUT!GF55="","",INPUT!GF55)</f>
        <v/>
      </c>
      <c r="Q51" s="1409" t="str">
        <f>IF(INPUT!GG55="","",INPUT!GG55)</f>
        <v/>
      </c>
      <c r="R51" s="1402" t="str">
        <f>IF(N51="","",SUM(O51:$O$100000))</f>
        <v/>
      </c>
      <c r="S51" s="1410" t="str">
        <f>IFERROR(R51/'01. Key Figures'!$C$32,"")</f>
        <v/>
      </c>
      <c r="T51" s="1409" t="str">
        <f>IF(INPUT!GJ55="","",INPUT!GJ55)</f>
        <v/>
      </c>
      <c r="U51" s="1411" t="str">
        <f>IFERROR(Q51/'20. Historical Assets'!F52,"")</f>
        <v/>
      </c>
      <c r="V51" s="1409" t="str">
        <f>IF(INPUT!GL55="","",INPUT!GL55)</f>
        <v/>
      </c>
      <c r="W51" s="1409">
        <f t="shared" si="22"/>
        <v>0</v>
      </c>
      <c r="X51" s="1409">
        <f t="shared" si="23"/>
        <v>0</v>
      </c>
      <c r="Y51" s="1409" t="str">
        <f>IFERROR((R51-W51)/'20. Historical Assets'!D51,"")</f>
        <v/>
      </c>
      <c r="Z51" s="1408" t="str">
        <f t="shared" si="24"/>
        <v/>
      </c>
      <c r="AA51" s="1412" t="str">
        <f>IF(INPUT!GR55="","",INPUT!GR55)</f>
        <v/>
      </c>
      <c r="AB51" s="1412" t="str">
        <f>IF(INPUT!GS55="","",INPUT!GS55)</f>
        <v/>
      </c>
      <c r="AC51" s="1412" t="str">
        <f>IF(INPUT!GT55="","",INPUT!GT55)</f>
        <v/>
      </c>
      <c r="AD51" s="1402" t="str">
        <f>IF(Z51="","",SUM(AA51:$AA$100000))</f>
        <v/>
      </c>
      <c r="AE51" s="1413" t="str">
        <f>IFERROR(AD51/'01. Key Figures'!$C$32,"")</f>
        <v/>
      </c>
      <c r="AF51" s="1412" t="str">
        <f>IF(INPUT!GW55="","",INPUT!GW55)</f>
        <v/>
      </c>
      <c r="AG51" s="1414" t="str">
        <f>IFERROR(AA51/'20. Historical Assets'!F52,"")</f>
        <v/>
      </c>
      <c r="AH51" s="1412" t="str">
        <f>IF(INPUT!GY55="","",INPUT!GY55)</f>
        <v/>
      </c>
      <c r="AI51" s="1412">
        <f t="shared" si="25"/>
        <v>0</v>
      </c>
      <c r="AJ51" s="1413" t="str">
        <f t="shared" si="26"/>
        <v/>
      </c>
      <c r="AK51" s="1414" t="str">
        <f>IFERROR((AD51-AI51)/'20. Historical Assets'!D51,"")</f>
        <v/>
      </c>
      <c r="AL51" s="1408" t="str">
        <f t="shared" si="27"/>
        <v/>
      </c>
      <c r="AM51" s="1409" t="str">
        <f>IF(INPUT!HD55="","",INPUT!HD55)</f>
        <v/>
      </c>
      <c r="AN51" s="1409" t="str">
        <f>IF(INPUT!HE55="","",INPUT!HE55)</f>
        <v/>
      </c>
      <c r="AO51" s="1409" t="str">
        <f>IF(INPUT!HF55="","",INPUT!HF55)</f>
        <v/>
      </c>
      <c r="AP51" s="1402">
        <f>IFERROR(SUM(AM51:$AM$100000),0)</f>
        <v>0</v>
      </c>
      <c r="AQ51" s="1410" t="str">
        <f>IFERROR(AP51/'20. Historical Assets'!D51,"")</f>
        <v/>
      </c>
      <c r="AR51" s="1409" t="str">
        <f>IF(INPUT!HI55="","",INPUT!HI55)</f>
        <v/>
      </c>
      <c r="AS51" s="1409" t="str">
        <f>IFERROR(AM51/'20. Historical Assets'!F52,"")</f>
        <v/>
      </c>
      <c r="AT51" s="1409" t="str">
        <f>IF(INPUT!HK55="","",INPUT!HK55)</f>
        <v/>
      </c>
      <c r="AU51" s="1409">
        <f t="shared" si="28"/>
        <v>0</v>
      </c>
      <c r="AV51" s="1409" t="str">
        <f t="shared" si="29"/>
        <v/>
      </c>
      <c r="AW51" s="1410" t="str">
        <f>IFERROR((AP51-AU51)/'20. Historical Assets'!D51,"")</f>
        <v/>
      </c>
    </row>
    <row r="52" spans="2:49">
      <c r="B52" s="1408" t="str">
        <f>IF(INPUT!FR56="","",INPUT!FR56)</f>
        <v/>
      </c>
      <c r="C52" s="1409">
        <f t="shared" si="15"/>
        <v>0</v>
      </c>
      <c r="D52" s="1409">
        <f t="shared" si="16"/>
        <v>0</v>
      </c>
      <c r="E52" s="1409">
        <f t="shared" si="17"/>
        <v>0</v>
      </c>
      <c r="F52" s="1402" t="str">
        <f>IF(B52="","",IFERROR(SUM(C52:$C$100000),""))</f>
        <v/>
      </c>
      <c r="G52" s="1410" t="str">
        <f>IFERROR(F52/'20. Historical Assets'!E52,"")</f>
        <v/>
      </c>
      <c r="H52" s="1409" t="str">
        <f t="shared" si="18"/>
        <v/>
      </c>
      <c r="I52" s="1410" t="str">
        <f>IFERROR(C52/'20. Historical Assets'!F53,"")</f>
        <v/>
      </c>
      <c r="J52" s="1409" t="str">
        <f>IF(INPUT!GD56="","",INPUT!GD55)</f>
        <v/>
      </c>
      <c r="K52" s="1409">
        <f t="shared" si="19"/>
        <v>0</v>
      </c>
      <c r="L52" s="1410" t="str">
        <f t="shared" si="20"/>
        <v/>
      </c>
      <c r="M52" s="1410" t="str">
        <f>IFERROR((F52-K52)/'20. Historical Assets'!D52,"")</f>
        <v/>
      </c>
      <c r="N52" s="1408" t="str">
        <f t="shared" si="21"/>
        <v/>
      </c>
      <c r="O52" s="1409" t="str">
        <f>IF(INPUT!GE56="","",INPUT!GE56)</f>
        <v/>
      </c>
      <c r="P52" s="1409" t="str">
        <f>IF(INPUT!GF56="","",INPUT!GF56)</f>
        <v/>
      </c>
      <c r="Q52" s="1409" t="str">
        <f>IF(INPUT!GG56="","",INPUT!GG56)</f>
        <v/>
      </c>
      <c r="R52" s="1402" t="str">
        <f>IF(N52="","",SUM(O52:$O$100000))</f>
        <v/>
      </c>
      <c r="S52" s="1410" t="str">
        <f>IFERROR(R52/'01. Key Figures'!$C$32,"")</f>
        <v/>
      </c>
      <c r="T52" s="1409" t="str">
        <f>IF(INPUT!GJ56="","",INPUT!GJ56)</f>
        <v/>
      </c>
      <c r="U52" s="1411" t="str">
        <f>IFERROR(Q52/'20. Historical Assets'!F53,"")</f>
        <v/>
      </c>
      <c r="V52" s="1409" t="str">
        <f>IF(INPUT!GL56="","",INPUT!GL56)</f>
        <v/>
      </c>
      <c r="W52" s="1409">
        <f t="shared" si="22"/>
        <v>0</v>
      </c>
      <c r="X52" s="1409">
        <f t="shared" si="23"/>
        <v>0</v>
      </c>
      <c r="Y52" s="1409" t="str">
        <f>IFERROR((R52-W52)/'20. Historical Assets'!D52,"")</f>
        <v/>
      </c>
      <c r="Z52" s="1408" t="str">
        <f t="shared" si="24"/>
        <v/>
      </c>
      <c r="AA52" s="1412" t="str">
        <f>IF(INPUT!GR56="","",INPUT!GR56)</f>
        <v/>
      </c>
      <c r="AB52" s="1412" t="str">
        <f>IF(INPUT!GS56="","",INPUT!GS56)</f>
        <v/>
      </c>
      <c r="AC52" s="1412" t="str">
        <f>IF(INPUT!GT56="","",INPUT!GT56)</f>
        <v/>
      </c>
      <c r="AD52" s="1402" t="str">
        <f>IF(Z52="","",SUM(AA52:$AA$100000))</f>
        <v/>
      </c>
      <c r="AE52" s="1413" t="str">
        <f>IFERROR(AD52/'01. Key Figures'!$C$32,"")</f>
        <v/>
      </c>
      <c r="AF52" s="1412" t="str">
        <f>IF(INPUT!GW56="","",INPUT!GW56)</f>
        <v/>
      </c>
      <c r="AG52" s="1414" t="str">
        <f>IFERROR(AA52/'20. Historical Assets'!F53,"")</f>
        <v/>
      </c>
      <c r="AH52" s="1412" t="str">
        <f>IF(INPUT!GY56="","",INPUT!GY56)</f>
        <v/>
      </c>
      <c r="AI52" s="1412">
        <f t="shared" si="25"/>
        <v>0</v>
      </c>
      <c r="AJ52" s="1413" t="str">
        <f t="shared" si="26"/>
        <v/>
      </c>
      <c r="AK52" s="1414" t="str">
        <f>IFERROR((AD52-AI52)/'20. Historical Assets'!D52,"")</f>
        <v/>
      </c>
      <c r="AL52" s="1408" t="str">
        <f t="shared" si="27"/>
        <v/>
      </c>
      <c r="AM52" s="1409" t="str">
        <f>IF(INPUT!HD56="","",INPUT!HD56)</f>
        <v/>
      </c>
      <c r="AN52" s="1409" t="str">
        <f>IF(INPUT!HE56="","",INPUT!HE56)</f>
        <v/>
      </c>
      <c r="AO52" s="1409" t="str">
        <f>IF(INPUT!HF56="","",INPUT!HF56)</f>
        <v/>
      </c>
      <c r="AP52" s="1402">
        <f>IFERROR(SUM(AM52:$AM$100000),0)</f>
        <v>0</v>
      </c>
      <c r="AQ52" s="1410" t="str">
        <f>IFERROR(AP52/'20. Historical Assets'!D52,"")</f>
        <v/>
      </c>
      <c r="AR52" s="1409" t="str">
        <f>IF(INPUT!HI56="","",INPUT!HI56)</f>
        <v/>
      </c>
      <c r="AS52" s="1409" t="str">
        <f>IFERROR(AM52/'20. Historical Assets'!F53,"")</f>
        <v/>
      </c>
      <c r="AT52" s="1409" t="str">
        <f>IF(INPUT!HK56="","",INPUT!HK56)</f>
        <v/>
      </c>
      <c r="AU52" s="1409">
        <f t="shared" si="28"/>
        <v>0</v>
      </c>
      <c r="AV52" s="1409" t="str">
        <f t="shared" si="29"/>
        <v/>
      </c>
      <c r="AW52" s="1410" t="str">
        <f>IFERROR((AP52-AU52)/'20. Historical Assets'!D52,"")</f>
        <v/>
      </c>
    </row>
    <row r="53" spans="2:49">
      <c r="B53" s="1408" t="str">
        <f>IF(INPUT!FR57="","",INPUT!FR57)</f>
        <v/>
      </c>
      <c r="C53" s="1409">
        <f t="shared" si="15"/>
        <v>0</v>
      </c>
      <c r="D53" s="1409">
        <f t="shared" si="16"/>
        <v>0</v>
      </c>
      <c r="E53" s="1409">
        <f t="shared" si="17"/>
        <v>0</v>
      </c>
      <c r="F53" s="1402" t="str">
        <f>IF(B53="","",IFERROR(SUM(C53:$C$100000),""))</f>
        <v/>
      </c>
      <c r="G53" s="1410" t="str">
        <f>IFERROR(F53/'20. Historical Assets'!E53,"")</f>
        <v/>
      </c>
      <c r="H53" s="1409" t="str">
        <f t="shared" si="18"/>
        <v/>
      </c>
      <c r="I53" s="1410" t="str">
        <f>IFERROR(C53/'20. Historical Assets'!F54,"")</f>
        <v/>
      </c>
      <c r="J53" s="1409" t="str">
        <f>IF(INPUT!GD57="","",INPUT!GD56)</f>
        <v/>
      </c>
      <c r="K53" s="1409">
        <f t="shared" si="19"/>
        <v>0</v>
      </c>
      <c r="L53" s="1410" t="str">
        <f t="shared" si="20"/>
        <v/>
      </c>
      <c r="M53" s="1410" t="str">
        <f>IFERROR((F53-K53)/'20. Historical Assets'!D53,"")</f>
        <v/>
      </c>
      <c r="N53" s="1408" t="str">
        <f t="shared" si="21"/>
        <v/>
      </c>
      <c r="O53" s="1409" t="str">
        <f>IF(INPUT!GE57="","",INPUT!GE57)</f>
        <v/>
      </c>
      <c r="P53" s="1409" t="str">
        <f>IF(INPUT!GF57="","",INPUT!GF57)</f>
        <v/>
      </c>
      <c r="Q53" s="1409" t="str">
        <f>IF(INPUT!GG57="","",INPUT!GG57)</f>
        <v/>
      </c>
      <c r="R53" s="1402" t="str">
        <f>IF(N53="","",SUM(O53:$O$100000))</f>
        <v/>
      </c>
      <c r="S53" s="1410" t="str">
        <f>IFERROR(R53/'01. Key Figures'!$C$32,"")</f>
        <v/>
      </c>
      <c r="T53" s="1409" t="str">
        <f>IF(INPUT!GJ57="","",INPUT!GJ57)</f>
        <v/>
      </c>
      <c r="U53" s="1411" t="str">
        <f>IFERROR(Q53/'20. Historical Assets'!F54,"")</f>
        <v/>
      </c>
      <c r="V53" s="1409" t="str">
        <f>IF(INPUT!GL57="","",INPUT!GL57)</f>
        <v/>
      </c>
      <c r="W53" s="1409">
        <f t="shared" si="22"/>
        <v>0</v>
      </c>
      <c r="X53" s="1409">
        <f t="shared" si="23"/>
        <v>0</v>
      </c>
      <c r="Y53" s="1409" t="str">
        <f>IFERROR((R53-W53)/'20. Historical Assets'!D53,"")</f>
        <v/>
      </c>
      <c r="Z53" s="1408" t="str">
        <f t="shared" si="24"/>
        <v/>
      </c>
      <c r="AA53" s="1412" t="str">
        <f>IF(INPUT!GR57="","",INPUT!GR57)</f>
        <v/>
      </c>
      <c r="AB53" s="1412" t="str">
        <f>IF(INPUT!GS57="","",INPUT!GS57)</f>
        <v/>
      </c>
      <c r="AC53" s="1412" t="str">
        <f>IF(INPUT!GT57="","",INPUT!GT57)</f>
        <v/>
      </c>
      <c r="AD53" s="1402" t="str">
        <f>IF(Z53="","",SUM(AA53:$AA$100000))</f>
        <v/>
      </c>
      <c r="AE53" s="1413" t="str">
        <f>IFERROR(AD53/'01. Key Figures'!$C$32,"")</f>
        <v/>
      </c>
      <c r="AF53" s="1412" t="str">
        <f>IF(INPUT!GW57="","",INPUT!GW57)</f>
        <v/>
      </c>
      <c r="AG53" s="1414" t="str">
        <f>IFERROR(AA53/'20. Historical Assets'!F54,"")</f>
        <v/>
      </c>
      <c r="AH53" s="1412" t="str">
        <f>IF(INPUT!GY57="","",INPUT!GY57)</f>
        <v/>
      </c>
      <c r="AI53" s="1412">
        <f t="shared" si="25"/>
        <v>0</v>
      </c>
      <c r="AJ53" s="1413" t="str">
        <f t="shared" si="26"/>
        <v/>
      </c>
      <c r="AK53" s="1414" t="str">
        <f>IFERROR((AD53-AI53)/'20. Historical Assets'!D53,"")</f>
        <v/>
      </c>
      <c r="AL53" s="1408" t="str">
        <f t="shared" si="27"/>
        <v/>
      </c>
      <c r="AM53" s="1409" t="str">
        <f>IF(INPUT!HD57="","",INPUT!HD57)</f>
        <v/>
      </c>
      <c r="AN53" s="1409" t="str">
        <f>IF(INPUT!HE57="","",INPUT!HE57)</f>
        <v/>
      </c>
      <c r="AO53" s="1409" t="str">
        <f>IF(INPUT!HF57="","",INPUT!HF57)</f>
        <v/>
      </c>
      <c r="AP53" s="1402">
        <f>IFERROR(SUM(AM53:$AM$100000),0)</f>
        <v>0</v>
      </c>
      <c r="AQ53" s="1410" t="str">
        <f>IFERROR(AP53/'20. Historical Assets'!D53,"")</f>
        <v/>
      </c>
      <c r="AR53" s="1409" t="str">
        <f>IF(INPUT!HI57="","",INPUT!HI57)</f>
        <v/>
      </c>
      <c r="AS53" s="1409" t="str">
        <f>IFERROR(AM53/'20. Historical Assets'!F54,"")</f>
        <v/>
      </c>
      <c r="AT53" s="1409" t="str">
        <f>IF(INPUT!HK57="","",INPUT!HK57)</f>
        <v/>
      </c>
      <c r="AU53" s="1409">
        <f t="shared" si="28"/>
        <v>0</v>
      </c>
      <c r="AV53" s="1409" t="str">
        <f t="shared" si="29"/>
        <v/>
      </c>
      <c r="AW53" s="1410" t="str">
        <f>IFERROR((AP53-AU53)/'20. Historical Assets'!D53,"")</f>
        <v/>
      </c>
    </row>
    <row r="54" spans="2:49">
      <c r="B54" s="1408" t="str">
        <f>IF(INPUT!FR58="","",INPUT!FR58)</f>
        <v/>
      </c>
      <c r="C54" s="1409">
        <f t="shared" si="15"/>
        <v>0</v>
      </c>
      <c r="D54" s="1409">
        <f t="shared" si="16"/>
        <v>0</v>
      </c>
      <c r="E54" s="1409">
        <f t="shared" si="17"/>
        <v>0</v>
      </c>
      <c r="F54" s="1402" t="str">
        <f>IF(B54="","",IFERROR(SUM(C54:$C$100000),""))</f>
        <v/>
      </c>
      <c r="G54" s="1410" t="str">
        <f>IFERROR(F54/'20. Historical Assets'!E54,"")</f>
        <v/>
      </c>
      <c r="H54" s="1409" t="str">
        <f t="shared" si="18"/>
        <v/>
      </c>
      <c r="I54" s="1410" t="str">
        <f>IFERROR(C54/'20. Historical Assets'!F55,"")</f>
        <v/>
      </c>
      <c r="J54" s="1409" t="str">
        <f>IF(INPUT!GD58="","",INPUT!GD57)</f>
        <v/>
      </c>
      <c r="K54" s="1409">
        <f t="shared" si="19"/>
        <v>0</v>
      </c>
      <c r="L54" s="1410" t="str">
        <f t="shared" si="20"/>
        <v/>
      </c>
      <c r="M54" s="1410" t="str">
        <f>IFERROR((F54-K54)/'20. Historical Assets'!D54,"")</f>
        <v/>
      </c>
      <c r="N54" s="1408" t="str">
        <f t="shared" si="21"/>
        <v/>
      </c>
      <c r="O54" s="1409" t="str">
        <f>IF(INPUT!GE58="","",INPUT!GE58)</f>
        <v/>
      </c>
      <c r="P54" s="1409" t="str">
        <f>IF(INPUT!GF58="","",INPUT!GF58)</f>
        <v/>
      </c>
      <c r="Q54" s="1409" t="str">
        <f>IF(INPUT!GG58="","",INPUT!GG58)</f>
        <v/>
      </c>
      <c r="R54" s="1402" t="str">
        <f>IF(N54="","",SUM(O54:$O$100000))</f>
        <v/>
      </c>
      <c r="S54" s="1410" t="str">
        <f>IFERROR(R54/'01. Key Figures'!$C$32,"")</f>
        <v/>
      </c>
      <c r="T54" s="1409" t="str">
        <f>IF(INPUT!GJ58="","",INPUT!GJ58)</f>
        <v/>
      </c>
      <c r="U54" s="1411" t="str">
        <f>IFERROR(Q54/'20. Historical Assets'!F55,"")</f>
        <v/>
      </c>
      <c r="V54" s="1409" t="str">
        <f>IF(INPUT!GL58="","",INPUT!GL58)</f>
        <v/>
      </c>
      <c r="W54" s="1409">
        <f t="shared" si="22"/>
        <v>0</v>
      </c>
      <c r="X54" s="1409">
        <f t="shared" si="23"/>
        <v>0</v>
      </c>
      <c r="Y54" s="1409" t="str">
        <f>IFERROR((R54-W54)/'20. Historical Assets'!D54,"")</f>
        <v/>
      </c>
      <c r="Z54" s="1408" t="str">
        <f t="shared" si="24"/>
        <v/>
      </c>
      <c r="AA54" s="1412" t="str">
        <f>IF(INPUT!GR58="","",INPUT!GR58)</f>
        <v/>
      </c>
      <c r="AB54" s="1412" t="str">
        <f>IF(INPUT!GS58="","",INPUT!GS58)</f>
        <v/>
      </c>
      <c r="AC54" s="1412" t="str">
        <f>IF(INPUT!GT58="","",INPUT!GT58)</f>
        <v/>
      </c>
      <c r="AD54" s="1402" t="str">
        <f>IF(Z54="","",SUM(AA54:$AA$100000))</f>
        <v/>
      </c>
      <c r="AE54" s="1413" t="str">
        <f>IFERROR(AD54/'01. Key Figures'!$C$32,"")</f>
        <v/>
      </c>
      <c r="AF54" s="1412" t="str">
        <f>IF(INPUT!GW58="","",INPUT!GW58)</f>
        <v/>
      </c>
      <c r="AG54" s="1414" t="str">
        <f>IFERROR(AA54/'20. Historical Assets'!F55,"")</f>
        <v/>
      </c>
      <c r="AH54" s="1412" t="str">
        <f>IF(INPUT!GY58="","",INPUT!GY58)</f>
        <v/>
      </c>
      <c r="AI54" s="1412">
        <f t="shared" si="25"/>
        <v>0</v>
      </c>
      <c r="AJ54" s="1413" t="str">
        <f t="shared" si="26"/>
        <v/>
      </c>
      <c r="AK54" s="1414" t="str">
        <f>IFERROR((AD54-AI54)/'20. Historical Assets'!D54,"")</f>
        <v/>
      </c>
      <c r="AL54" s="1408" t="str">
        <f t="shared" si="27"/>
        <v/>
      </c>
      <c r="AM54" s="1409" t="str">
        <f>IF(INPUT!HD58="","",INPUT!HD58)</f>
        <v/>
      </c>
      <c r="AN54" s="1409" t="str">
        <f>IF(INPUT!HE58="","",INPUT!HE58)</f>
        <v/>
      </c>
      <c r="AO54" s="1409" t="str">
        <f>IF(INPUT!HF58="","",INPUT!HF58)</f>
        <v/>
      </c>
      <c r="AP54" s="1402">
        <f>IFERROR(SUM(AM54:$AM$100000),0)</f>
        <v>0</v>
      </c>
      <c r="AQ54" s="1410" t="str">
        <f>IFERROR(AP54/'20. Historical Assets'!D54,"")</f>
        <v/>
      </c>
      <c r="AR54" s="1409" t="str">
        <f>IF(INPUT!HI58="","",INPUT!HI58)</f>
        <v/>
      </c>
      <c r="AS54" s="1409" t="str">
        <f>IFERROR(AM54/'20. Historical Assets'!F55,"")</f>
        <v/>
      </c>
      <c r="AT54" s="1409" t="str">
        <f>IF(INPUT!HK58="","",INPUT!HK58)</f>
        <v/>
      </c>
      <c r="AU54" s="1409">
        <f t="shared" si="28"/>
        <v>0</v>
      </c>
      <c r="AV54" s="1409" t="str">
        <f t="shared" si="29"/>
        <v/>
      </c>
      <c r="AW54" s="1410" t="str">
        <f>IFERROR((AP54-AU54)/'20. Historical Assets'!D54,"")</f>
        <v/>
      </c>
    </row>
    <row r="55" spans="2:49">
      <c r="B55" s="1408" t="str">
        <f>IF(INPUT!FR59="","",INPUT!FR59)</f>
        <v/>
      </c>
      <c r="C55" s="1409">
        <f t="shared" si="15"/>
        <v>0</v>
      </c>
      <c r="D55" s="1409">
        <f t="shared" si="16"/>
        <v>0</v>
      </c>
      <c r="E55" s="1409">
        <f t="shared" si="17"/>
        <v>0</v>
      </c>
      <c r="F55" s="1402" t="str">
        <f>IF(B55="","",IFERROR(SUM(C55:$C$100000),""))</f>
        <v/>
      </c>
      <c r="G55" s="1410" t="str">
        <f>IFERROR(F55/'20. Historical Assets'!E55,"")</f>
        <v/>
      </c>
      <c r="H55" s="1409" t="str">
        <f t="shared" si="18"/>
        <v/>
      </c>
      <c r="I55" s="1410" t="str">
        <f>IFERROR(C55/'20. Historical Assets'!F56,"")</f>
        <v/>
      </c>
      <c r="J55" s="1409" t="str">
        <f>IF(INPUT!GD59="","",INPUT!GD58)</f>
        <v/>
      </c>
      <c r="K55" s="1409">
        <f t="shared" si="19"/>
        <v>0</v>
      </c>
      <c r="L55" s="1410" t="str">
        <f t="shared" si="20"/>
        <v/>
      </c>
      <c r="M55" s="1410" t="str">
        <f>IFERROR((F55-K55)/'20. Historical Assets'!D55,"")</f>
        <v/>
      </c>
      <c r="N55" s="1408" t="str">
        <f t="shared" si="21"/>
        <v/>
      </c>
      <c r="O55" s="1409" t="str">
        <f>IF(INPUT!GE59="","",INPUT!GE59)</f>
        <v/>
      </c>
      <c r="P55" s="1409" t="str">
        <f>IF(INPUT!GF59="","",INPUT!GF59)</f>
        <v/>
      </c>
      <c r="Q55" s="1409" t="str">
        <f>IF(INPUT!GG59="","",INPUT!GG59)</f>
        <v/>
      </c>
      <c r="R55" s="1402" t="str">
        <f>IF(N55="","",SUM(O55:$O$100000))</f>
        <v/>
      </c>
      <c r="S55" s="1410" t="str">
        <f>IFERROR(R55/'01. Key Figures'!$C$32,"")</f>
        <v/>
      </c>
      <c r="T55" s="1409" t="str">
        <f>IF(INPUT!GJ59="","",INPUT!GJ59)</f>
        <v/>
      </c>
      <c r="U55" s="1411" t="str">
        <f>IFERROR(Q55/'20. Historical Assets'!F56,"")</f>
        <v/>
      </c>
      <c r="V55" s="1409" t="str">
        <f>IF(INPUT!GL59="","",INPUT!GL59)</f>
        <v/>
      </c>
      <c r="W55" s="1409">
        <f t="shared" si="22"/>
        <v>0</v>
      </c>
      <c r="X55" s="1409">
        <f t="shared" si="23"/>
        <v>0</v>
      </c>
      <c r="Y55" s="1409" t="str">
        <f>IFERROR((R55-W55)/'20. Historical Assets'!D55,"")</f>
        <v/>
      </c>
      <c r="Z55" s="1408" t="str">
        <f t="shared" si="24"/>
        <v/>
      </c>
      <c r="AA55" s="1412" t="str">
        <f>IF(INPUT!GR59="","",INPUT!GR59)</f>
        <v/>
      </c>
      <c r="AB55" s="1412" t="str">
        <f>IF(INPUT!GS59="","",INPUT!GS59)</f>
        <v/>
      </c>
      <c r="AC55" s="1412" t="str">
        <f>IF(INPUT!GT59="","",INPUT!GT59)</f>
        <v/>
      </c>
      <c r="AD55" s="1402" t="str">
        <f>IF(Z55="","",SUM(AA55:$AA$100000))</f>
        <v/>
      </c>
      <c r="AE55" s="1413" t="str">
        <f>IFERROR(AD55/'01. Key Figures'!$C$32,"")</f>
        <v/>
      </c>
      <c r="AF55" s="1412" t="str">
        <f>IF(INPUT!GW59="","",INPUT!GW59)</f>
        <v/>
      </c>
      <c r="AG55" s="1414" t="str">
        <f>IFERROR(AA55/'20. Historical Assets'!F56,"")</f>
        <v/>
      </c>
      <c r="AH55" s="1412" t="str">
        <f>IF(INPUT!GY59="","",INPUT!GY59)</f>
        <v/>
      </c>
      <c r="AI55" s="1412">
        <f t="shared" si="25"/>
        <v>0</v>
      </c>
      <c r="AJ55" s="1413" t="str">
        <f t="shared" si="26"/>
        <v/>
      </c>
      <c r="AK55" s="1414" t="str">
        <f>IFERROR((AD55-AI55)/'20. Historical Assets'!D55,"")</f>
        <v/>
      </c>
      <c r="AL55" s="1408" t="str">
        <f t="shared" si="27"/>
        <v/>
      </c>
      <c r="AM55" s="1409" t="str">
        <f>IF(INPUT!HD59="","",INPUT!HD59)</f>
        <v/>
      </c>
      <c r="AN55" s="1409" t="str">
        <f>IF(INPUT!HE59="","",INPUT!HE59)</f>
        <v/>
      </c>
      <c r="AO55" s="1409" t="str">
        <f>IF(INPUT!HF59="","",INPUT!HF59)</f>
        <v/>
      </c>
      <c r="AP55" s="1402">
        <f>IFERROR(SUM(AM55:$AM$100000),0)</f>
        <v>0</v>
      </c>
      <c r="AQ55" s="1410" t="str">
        <f>IFERROR(AP55/'20. Historical Assets'!D55,"")</f>
        <v/>
      </c>
      <c r="AR55" s="1409" t="str">
        <f>IF(INPUT!HI59="","",INPUT!HI59)</f>
        <v/>
      </c>
      <c r="AS55" s="1409" t="str">
        <f>IFERROR(AM55/'20. Historical Assets'!F56,"")</f>
        <v/>
      </c>
      <c r="AT55" s="1409" t="str">
        <f>IF(INPUT!HK59="","",INPUT!HK59)</f>
        <v/>
      </c>
      <c r="AU55" s="1409">
        <f t="shared" si="28"/>
        <v>0</v>
      </c>
      <c r="AV55" s="1409" t="str">
        <f t="shared" si="29"/>
        <v/>
      </c>
      <c r="AW55" s="1410" t="str">
        <f>IFERROR((AP55-AU55)/'20. Historical Assets'!D55,"")</f>
        <v/>
      </c>
    </row>
    <row r="56" spans="2:49">
      <c r="B56" s="1408" t="str">
        <f>IF(INPUT!FR60="","",INPUT!FR60)</f>
        <v/>
      </c>
      <c r="C56" s="1409">
        <f t="shared" si="15"/>
        <v>0</v>
      </c>
      <c r="D56" s="1409">
        <f t="shared" si="16"/>
        <v>0</v>
      </c>
      <c r="E56" s="1409">
        <f t="shared" si="17"/>
        <v>0</v>
      </c>
      <c r="F56" s="1402" t="str">
        <f>IF(B56="","",IFERROR(SUM(C56:$C$100000),""))</f>
        <v/>
      </c>
      <c r="G56" s="1410" t="str">
        <f>IFERROR(F56/'20. Historical Assets'!E56,"")</f>
        <v/>
      </c>
      <c r="H56" s="1409" t="str">
        <f t="shared" si="18"/>
        <v/>
      </c>
      <c r="I56" s="1410" t="str">
        <f>IFERROR(C56/'20. Historical Assets'!F57,"")</f>
        <v/>
      </c>
      <c r="J56" s="1409" t="str">
        <f>IF(INPUT!GD60="","",INPUT!GD59)</f>
        <v/>
      </c>
      <c r="K56" s="1409">
        <f t="shared" si="19"/>
        <v>0</v>
      </c>
      <c r="L56" s="1410" t="str">
        <f t="shared" si="20"/>
        <v/>
      </c>
      <c r="M56" s="1410" t="str">
        <f>IFERROR((F56-K56)/'20. Historical Assets'!D56,"")</f>
        <v/>
      </c>
      <c r="N56" s="1408" t="str">
        <f t="shared" si="21"/>
        <v/>
      </c>
      <c r="O56" s="1409" t="str">
        <f>IF(INPUT!GE60="","",INPUT!GE60)</f>
        <v/>
      </c>
      <c r="P56" s="1409" t="str">
        <f>IF(INPUT!GF60="","",INPUT!GF60)</f>
        <v/>
      </c>
      <c r="Q56" s="1409" t="str">
        <f>IF(INPUT!GG60="","",INPUT!GG60)</f>
        <v/>
      </c>
      <c r="R56" s="1402" t="str">
        <f>IF(N56="","",SUM(O56:$O$100000))</f>
        <v/>
      </c>
      <c r="S56" s="1410" t="str">
        <f>IFERROR(R56/'01. Key Figures'!$C$32,"")</f>
        <v/>
      </c>
      <c r="T56" s="1409" t="str">
        <f>IF(INPUT!GJ60="","",INPUT!GJ60)</f>
        <v/>
      </c>
      <c r="U56" s="1411" t="str">
        <f>IFERROR(Q56/'20. Historical Assets'!F57,"")</f>
        <v/>
      </c>
      <c r="V56" s="1409" t="str">
        <f>IF(INPUT!GL60="","",INPUT!GL60)</f>
        <v/>
      </c>
      <c r="W56" s="1409">
        <f t="shared" si="22"/>
        <v>0</v>
      </c>
      <c r="X56" s="1409">
        <f t="shared" si="23"/>
        <v>0</v>
      </c>
      <c r="Y56" s="1409" t="str">
        <f>IFERROR((R56-W56)/'20. Historical Assets'!D56,"")</f>
        <v/>
      </c>
      <c r="Z56" s="1408" t="str">
        <f t="shared" si="24"/>
        <v/>
      </c>
      <c r="AA56" s="1412" t="str">
        <f>IF(INPUT!GR60="","",INPUT!GR60)</f>
        <v/>
      </c>
      <c r="AB56" s="1412" t="str">
        <f>IF(INPUT!GS60="","",INPUT!GS60)</f>
        <v/>
      </c>
      <c r="AC56" s="1412" t="str">
        <f>IF(INPUT!GT60="","",INPUT!GT60)</f>
        <v/>
      </c>
      <c r="AD56" s="1402" t="str">
        <f>IF(Z56="","",SUM(AA56:$AA$100000))</f>
        <v/>
      </c>
      <c r="AE56" s="1413" t="str">
        <f>IFERROR(AD56/'01. Key Figures'!$C$32,"")</f>
        <v/>
      </c>
      <c r="AF56" s="1412" t="str">
        <f>IF(INPUT!GW60="","",INPUT!GW60)</f>
        <v/>
      </c>
      <c r="AG56" s="1414" t="str">
        <f>IFERROR(AA56/'20. Historical Assets'!F57,"")</f>
        <v/>
      </c>
      <c r="AH56" s="1412" t="str">
        <f>IF(INPUT!GY60="","",INPUT!GY60)</f>
        <v/>
      </c>
      <c r="AI56" s="1412">
        <f t="shared" si="25"/>
        <v>0</v>
      </c>
      <c r="AJ56" s="1413" t="str">
        <f t="shared" si="26"/>
        <v/>
      </c>
      <c r="AK56" s="1414" t="str">
        <f>IFERROR((AD56-AI56)/'20. Historical Assets'!D56,"")</f>
        <v/>
      </c>
      <c r="AL56" s="1408" t="str">
        <f t="shared" si="27"/>
        <v/>
      </c>
      <c r="AM56" s="1409" t="str">
        <f>IF(INPUT!HD60="","",INPUT!HD60)</f>
        <v/>
      </c>
      <c r="AN56" s="1409" t="str">
        <f>IF(INPUT!HE60="","",INPUT!HE60)</f>
        <v/>
      </c>
      <c r="AO56" s="1409" t="str">
        <f>IF(INPUT!HF60="","",INPUT!HF60)</f>
        <v/>
      </c>
      <c r="AP56" s="1402">
        <f>IFERROR(SUM(AM56:$AM$100000),0)</f>
        <v>0</v>
      </c>
      <c r="AQ56" s="1410" t="str">
        <f>IFERROR(AP56/'20. Historical Assets'!D56,"")</f>
        <v/>
      </c>
      <c r="AR56" s="1409" t="str">
        <f>IF(INPUT!HI60="","",INPUT!HI60)</f>
        <v/>
      </c>
      <c r="AS56" s="1409" t="str">
        <f>IFERROR(AM56/'20. Historical Assets'!F57,"")</f>
        <v/>
      </c>
      <c r="AT56" s="1409" t="str">
        <f>IF(INPUT!HK60="","",INPUT!HK60)</f>
        <v/>
      </c>
      <c r="AU56" s="1409">
        <f t="shared" si="28"/>
        <v>0</v>
      </c>
      <c r="AV56" s="1409" t="str">
        <f t="shared" si="29"/>
        <v/>
      </c>
      <c r="AW56" s="1410" t="str">
        <f>IFERROR((AP56-AU56)/'20. Historical Assets'!D56,"")</f>
        <v/>
      </c>
    </row>
    <row r="57" spans="2:49">
      <c r="B57" s="1408" t="str">
        <f>IF(INPUT!FR61="","",INPUT!FR61)</f>
        <v/>
      </c>
      <c r="C57" s="1409">
        <f t="shared" si="15"/>
        <v>0</v>
      </c>
      <c r="D57" s="1409">
        <f t="shared" si="16"/>
        <v>0</v>
      </c>
      <c r="E57" s="1409">
        <f t="shared" si="17"/>
        <v>0</v>
      </c>
      <c r="F57" s="1402" t="str">
        <f>IF(B57="","",IFERROR(SUM(C57:$C$100000),""))</f>
        <v/>
      </c>
      <c r="G57" s="1410" t="str">
        <f>IFERROR(F57/'20. Historical Assets'!E57,"")</f>
        <v/>
      </c>
      <c r="H57" s="1409" t="str">
        <f t="shared" si="18"/>
        <v/>
      </c>
      <c r="I57" s="1410" t="str">
        <f>IFERROR(C57/'20. Historical Assets'!F58,"")</f>
        <v/>
      </c>
      <c r="J57" s="1409" t="str">
        <f>IF(INPUT!GD61="","",INPUT!GD60)</f>
        <v/>
      </c>
      <c r="K57" s="1409">
        <f t="shared" si="19"/>
        <v>0</v>
      </c>
      <c r="L57" s="1410" t="str">
        <f t="shared" si="20"/>
        <v/>
      </c>
      <c r="M57" s="1410" t="str">
        <f>IFERROR((F57-K57)/'20. Historical Assets'!D57,"")</f>
        <v/>
      </c>
      <c r="N57" s="1408" t="str">
        <f t="shared" si="21"/>
        <v/>
      </c>
      <c r="O57" s="1409" t="str">
        <f>IF(INPUT!GE61="","",INPUT!GE61)</f>
        <v/>
      </c>
      <c r="P57" s="1409" t="str">
        <f>IF(INPUT!GF61="","",INPUT!GF61)</f>
        <v/>
      </c>
      <c r="Q57" s="1409" t="str">
        <f>IF(INPUT!GG61="","",INPUT!GG61)</f>
        <v/>
      </c>
      <c r="R57" s="1402" t="str">
        <f>IF(N57="","",SUM(O57:$O$100000))</f>
        <v/>
      </c>
      <c r="S57" s="1410" t="str">
        <f>IFERROR(R57/'01. Key Figures'!$C$32,"")</f>
        <v/>
      </c>
      <c r="T57" s="1409" t="str">
        <f>IF(INPUT!GJ61="","",INPUT!GJ61)</f>
        <v/>
      </c>
      <c r="U57" s="1411" t="str">
        <f>IFERROR(Q57/'20. Historical Assets'!F58,"")</f>
        <v/>
      </c>
      <c r="V57" s="1409" t="str">
        <f>IF(INPUT!GL61="","",INPUT!GL61)</f>
        <v/>
      </c>
      <c r="W57" s="1409">
        <f t="shared" si="22"/>
        <v>0</v>
      </c>
      <c r="X57" s="1409">
        <f t="shared" si="23"/>
        <v>0</v>
      </c>
      <c r="Y57" s="1409" t="str">
        <f>IFERROR((R57-W57)/'20. Historical Assets'!D57,"")</f>
        <v/>
      </c>
      <c r="Z57" s="1408" t="str">
        <f t="shared" si="24"/>
        <v/>
      </c>
      <c r="AA57" s="1412" t="str">
        <f>IF(INPUT!GR61="","",INPUT!GR61)</f>
        <v/>
      </c>
      <c r="AB57" s="1412" t="str">
        <f>IF(INPUT!GS61="","",INPUT!GS61)</f>
        <v/>
      </c>
      <c r="AC57" s="1412" t="str">
        <f>IF(INPUT!GT61="","",INPUT!GT61)</f>
        <v/>
      </c>
      <c r="AD57" s="1402" t="str">
        <f>IF(Z57="","",SUM(AA57:$AA$100000))</f>
        <v/>
      </c>
      <c r="AE57" s="1413" t="str">
        <f>IFERROR(AD57/'01. Key Figures'!$C$32,"")</f>
        <v/>
      </c>
      <c r="AF57" s="1412" t="str">
        <f>IF(INPUT!GW61="","",INPUT!GW61)</f>
        <v/>
      </c>
      <c r="AG57" s="1414" t="str">
        <f>IFERROR(AA57/'20. Historical Assets'!F58,"")</f>
        <v/>
      </c>
      <c r="AH57" s="1412" t="str">
        <f>IF(INPUT!GY61="","",INPUT!GY61)</f>
        <v/>
      </c>
      <c r="AI57" s="1412">
        <f t="shared" si="25"/>
        <v>0</v>
      </c>
      <c r="AJ57" s="1413" t="str">
        <f t="shared" si="26"/>
        <v/>
      </c>
      <c r="AK57" s="1414" t="str">
        <f>IFERROR((AD57-AI57)/'20. Historical Assets'!D57,"")</f>
        <v/>
      </c>
      <c r="AL57" s="1408" t="str">
        <f t="shared" si="27"/>
        <v/>
      </c>
      <c r="AM57" s="1409" t="str">
        <f>IF(INPUT!HD61="","",INPUT!HD61)</f>
        <v/>
      </c>
      <c r="AN57" s="1409" t="str">
        <f>IF(INPUT!HE61="","",INPUT!HE61)</f>
        <v/>
      </c>
      <c r="AO57" s="1409" t="str">
        <f>IF(INPUT!HF61="","",INPUT!HF61)</f>
        <v/>
      </c>
      <c r="AP57" s="1402">
        <f>IFERROR(SUM(AM57:$AM$100000),0)</f>
        <v>0</v>
      </c>
      <c r="AQ57" s="1410" t="str">
        <f>IFERROR(AP57/'20. Historical Assets'!D57,"")</f>
        <v/>
      </c>
      <c r="AR57" s="1409" t="str">
        <f>IF(INPUT!HI61="","",INPUT!HI61)</f>
        <v/>
      </c>
      <c r="AS57" s="1409" t="str">
        <f>IFERROR(AM57/'20. Historical Assets'!F58,"")</f>
        <v/>
      </c>
      <c r="AT57" s="1409" t="str">
        <f>IF(INPUT!HK61="","",INPUT!HK61)</f>
        <v/>
      </c>
      <c r="AU57" s="1409">
        <f t="shared" si="28"/>
        <v>0</v>
      </c>
      <c r="AV57" s="1409" t="str">
        <f t="shared" si="29"/>
        <v/>
      </c>
      <c r="AW57" s="1410" t="str">
        <f>IFERROR((AP57-AU57)/'20. Historical Assets'!D57,"")</f>
        <v/>
      </c>
    </row>
    <row r="58" spans="2:49">
      <c r="B58" s="1408" t="str">
        <f>IF(INPUT!FR62="","",INPUT!FR62)</f>
        <v/>
      </c>
      <c r="C58" s="1409">
        <f t="shared" si="15"/>
        <v>0</v>
      </c>
      <c r="D58" s="1409">
        <f t="shared" si="16"/>
        <v>0</v>
      </c>
      <c r="E58" s="1409">
        <f t="shared" si="17"/>
        <v>0</v>
      </c>
      <c r="F58" s="1402" t="str">
        <f>IF(B58="","",IFERROR(SUM(C58:$C$100000),""))</f>
        <v/>
      </c>
      <c r="G58" s="1410" t="str">
        <f>IFERROR(F58/'20. Historical Assets'!E58,"")</f>
        <v/>
      </c>
      <c r="H58" s="1409" t="str">
        <f t="shared" si="18"/>
        <v/>
      </c>
      <c r="I58" s="1410" t="str">
        <f>IFERROR(C58/'20. Historical Assets'!F59,"")</f>
        <v/>
      </c>
      <c r="J58" s="1409" t="str">
        <f>IF(INPUT!GD62="","",INPUT!GD61)</f>
        <v/>
      </c>
      <c r="K58" s="1409">
        <f t="shared" si="19"/>
        <v>0</v>
      </c>
      <c r="L58" s="1410" t="str">
        <f t="shared" si="20"/>
        <v/>
      </c>
      <c r="M58" s="1410" t="str">
        <f>IFERROR((F58-K58)/'20. Historical Assets'!D58,"")</f>
        <v/>
      </c>
      <c r="N58" s="1408" t="str">
        <f t="shared" si="21"/>
        <v/>
      </c>
      <c r="O58" s="1409" t="str">
        <f>IF(INPUT!GE62="","",INPUT!GE62)</f>
        <v/>
      </c>
      <c r="P58" s="1409" t="str">
        <f>IF(INPUT!GF62="","",INPUT!GF62)</f>
        <v/>
      </c>
      <c r="Q58" s="1409" t="str">
        <f>IF(INPUT!GG62="","",INPUT!GG62)</f>
        <v/>
      </c>
      <c r="R58" s="1402" t="str">
        <f>IF(N58="","",SUM(O58:$O$100000))</f>
        <v/>
      </c>
      <c r="S58" s="1410" t="str">
        <f>IFERROR(R58/'01. Key Figures'!$C$32,"")</f>
        <v/>
      </c>
      <c r="T58" s="1409" t="str">
        <f>IF(INPUT!GJ62="","",INPUT!GJ62)</f>
        <v/>
      </c>
      <c r="U58" s="1411" t="str">
        <f>IFERROR(Q58/'20. Historical Assets'!F59,"")</f>
        <v/>
      </c>
      <c r="V58" s="1409" t="str">
        <f>IF(INPUT!GL62="","",INPUT!GL62)</f>
        <v/>
      </c>
      <c r="W58" s="1409">
        <f t="shared" si="22"/>
        <v>0</v>
      </c>
      <c r="X58" s="1409">
        <f t="shared" si="23"/>
        <v>0</v>
      </c>
      <c r="Y58" s="1409" t="str">
        <f>IFERROR((R58-W58)/'20. Historical Assets'!D58,"")</f>
        <v/>
      </c>
      <c r="Z58" s="1408" t="str">
        <f t="shared" si="24"/>
        <v/>
      </c>
      <c r="AA58" s="1412" t="str">
        <f>IF(INPUT!GR62="","",INPUT!GR62)</f>
        <v/>
      </c>
      <c r="AB58" s="1412" t="str">
        <f>IF(INPUT!GS62="","",INPUT!GS62)</f>
        <v/>
      </c>
      <c r="AC58" s="1412" t="str">
        <f>IF(INPUT!GT62="","",INPUT!GT62)</f>
        <v/>
      </c>
      <c r="AD58" s="1402" t="str">
        <f>IF(Z58="","",SUM(AA58:$AA$100000))</f>
        <v/>
      </c>
      <c r="AE58" s="1413" t="str">
        <f>IFERROR(AD58/'01. Key Figures'!$C$32,"")</f>
        <v/>
      </c>
      <c r="AF58" s="1412" t="str">
        <f>IF(INPUT!GW62="","",INPUT!GW62)</f>
        <v/>
      </c>
      <c r="AG58" s="1414" t="str">
        <f>IFERROR(AA58/'20. Historical Assets'!F59,"")</f>
        <v/>
      </c>
      <c r="AH58" s="1412" t="str">
        <f>IF(INPUT!GY62="","",INPUT!GY62)</f>
        <v/>
      </c>
      <c r="AI58" s="1412">
        <f t="shared" si="25"/>
        <v>0</v>
      </c>
      <c r="AJ58" s="1413" t="str">
        <f t="shared" si="26"/>
        <v/>
      </c>
      <c r="AK58" s="1414" t="str">
        <f>IFERROR((AD58-AI58)/'20. Historical Assets'!D58,"")</f>
        <v/>
      </c>
      <c r="AL58" s="1408" t="str">
        <f t="shared" si="27"/>
        <v/>
      </c>
      <c r="AM58" s="1409" t="str">
        <f>IF(INPUT!HD62="","",INPUT!HD62)</f>
        <v/>
      </c>
      <c r="AN58" s="1409" t="str">
        <f>IF(INPUT!HE62="","",INPUT!HE62)</f>
        <v/>
      </c>
      <c r="AO58" s="1409" t="str">
        <f>IF(INPUT!HF62="","",INPUT!HF62)</f>
        <v/>
      </c>
      <c r="AP58" s="1402">
        <f>IFERROR(SUM(AM58:$AM$100000),0)</f>
        <v>0</v>
      </c>
      <c r="AQ58" s="1410" t="str">
        <f>IFERROR(AP58/'20. Historical Assets'!D58,"")</f>
        <v/>
      </c>
      <c r="AR58" s="1409" t="str">
        <f>IF(INPUT!HI62="","",INPUT!HI62)</f>
        <v/>
      </c>
      <c r="AS58" s="1409" t="str">
        <f>IFERROR(AM58/'20. Historical Assets'!F59,"")</f>
        <v/>
      </c>
      <c r="AT58" s="1409" t="str">
        <f>IF(INPUT!HK62="","",INPUT!HK62)</f>
        <v/>
      </c>
      <c r="AU58" s="1409">
        <f t="shared" si="28"/>
        <v>0</v>
      </c>
      <c r="AV58" s="1409" t="str">
        <f t="shared" si="29"/>
        <v/>
      </c>
      <c r="AW58" s="1410" t="str">
        <f>IFERROR((AP58-AU58)/'20. Historical Assets'!D58,"")</f>
        <v/>
      </c>
    </row>
    <row r="59" spans="2:49">
      <c r="B59" s="1408" t="str">
        <f>IF(INPUT!FR63="","",INPUT!FR63)</f>
        <v/>
      </c>
      <c r="C59" s="1409">
        <f t="shared" si="15"/>
        <v>0</v>
      </c>
      <c r="D59" s="1409">
        <f t="shared" si="16"/>
        <v>0</v>
      </c>
      <c r="E59" s="1409">
        <f t="shared" si="17"/>
        <v>0</v>
      </c>
      <c r="F59" s="1402" t="str">
        <f>IF(B59="","",IFERROR(SUM(C59:$C$100000),""))</f>
        <v/>
      </c>
      <c r="G59" s="1410" t="str">
        <f>IFERROR(F59/'20. Historical Assets'!E59,"")</f>
        <v/>
      </c>
      <c r="H59" s="1409" t="str">
        <f t="shared" si="18"/>
        <v/>
      </c>
      <c r="I59" s="1410" t="str">
        <f>IFERROR(C59/'20. Historical Assets'!F60,"")</f>
        <v/>
      </c>
      <c r="J59" s="1409" t="str">
        <f>IF(INPUT!GD63="","",INPUT!GD62)</f>
        <v/>
      </c>
      <c r="K59" s="1409">
        <f t="shared" si="19"/>
        <v>0</v>
      </c>
      <c r="L59" s="1410" t="str">
        <f t="shared" si="20"/>
        <v/>
      </c>
      <c r="M59" s="1410" t="str">
        <f>IFERROR((F59-K59)/'20. Historical Assets'!D59,"")</f>
        <v/>
      </c>
      <c r="N59" s="1408" t="str">
        <f t="shared" si="21"/>
        <v/>
      </c>
      <c r="O59" s="1409" t="str">
        <f>IF(INPUT!GE63="","",INPUT!GE63)</f>
        <v/>
      </c>
      <c r="P59" s="1409" t="str">
        <f>IF(INPUT!GF63="","",INPUT!GF63)</f>
        <v/>
      </c>
      <c r="Q59" s="1409" t="str">
        <f>IF(INPUT!GG63="","",INPUT!GG63)</f>
        <v/>
      </c>
      <c r="R59" s="1402" t="str">
        <f>IF(N59="","",SUM(O59:$O$100000))</f>
        <v/>
      </c>
      <c r="S59" s="1410" t="str">
        <f>IFERROR(R59/'01. Key Figures'!$C$32,"")</f>
        <v/>
      </c>
      <c r="T59" s="1409" t="str">
        <f>IF(INPUT!GJ63="","",INPUT!GJ63)</f>
        <v/>
      </c>
      <c r="U59" s="1411" t="str">
        <f>IFERROR(Q59/'20. Historical Assets'!F60,"")</f>
        <v/>
      </c>
      <c r="V59" s="1409" t="str">
        <f>IF(INPUT!GL63="","",INPUT!GL63)</f>
        <v/>
      </c>
      <c r="W59" s="1409">
        <f t="shared" si="22"/>
        <v>0</v>
      </c>
      <c r="X59" s="1409">
        <f t="shared" si="23"/>
        <v>0</v>
      </c>
      <c r="Y59" s="1409" t="str">
        <f>IFERROR((R59-W59)/'20. Historical Assets'!D59,"")</f>
        <v/>
      </c>
      <c r="Z59" s="1408" t="str">
        <f t="shared" si="24"/>
        <v/>
      </c>
      <c r="AA59" s="1412" t="str">
        <f>IF(INPUT!GR63="","",INPUT!GR63)</f>
        <v/>
      </c>
      <c r="AB59" s="1412" t="str">
        <f>IF(INPUT!GS63="","",INPUT!GS63)</f>
        <v/>
      </c>
      <c r="AC59" s="1412" t="str">
        <f>IF(INPUT!GT63="","",INPUT!GT63)</f>
        <v/>
      </c>
      <c r="AD59" s="1402" t="str">
        <f>IF(Z59="","",SUM(AA59:$AA$100000))</f>
        <v/>
      </c>
      <c r="AE59" s="1413" t="str">
        <f>IFERROR(AD59/'01. Key Figures'!$C$32,"")</f>
        <v/>
      </c>
      <c r="AF59" s="1412" t="str">
        <f>IF(INPUT!GW63="","",INPUT!GW63)</f>
        <v/>
      </c>
      <c r="AG59" s="1414" t="str">
        <f>IFERROR(AA59/'20. Historical Assets'!F60,"")</f>
        <v/>
      </c>
      <c r="AH59" s="1412" t="str">
        <f>IF(INPUT!GY63="","",INPUT!GY63)</f>
        <v/>
      </c>
      <c r="AI59" s="1412">
        <f t="shared" si="25"/>
        <v>0</v>
      </c>
      <c r="AJ59" s="1413" t="str">
        <f t="shared" si="26"/>
        <v/>
      </c>
      <c r="AK59" s="1414" t="str">
        <f>IFERROR((AD59-AI59)/'20. Historical Assets'!D59,"")</f>
        <v/>
      </c>
      <c r="AL59" s="1408" t="str">
        <f t="shared" si="27"/>
        <v/>
      </c>
      <c r="AM59" s="1409" t="str">
        <f>IF(INPUT!HD63="","",INPUT!HD63)</f>
        <v/>
      </c>
      <c r="AN59" s="1409" t="str">
        <f>IF(INPUT!HE63="","",INPUT!HE63)</f>
        <v/>
      </c>
      <c r="AO59" s="1409" t="str">
        <f>IF(INPUT!HF63="","",INPUT!HF63)</f>
        <v/>
      </c>
      <c r="AP59" s="1402">
        <f>IFERROR(SUM(AM59:$AM$100000),0)</f>
        <v>0</v>
      </c>
      <c r="AQ59" s="1410" t="str">
        <f>IFERROR(AP59/'20. Historical Assets'!D59,"")</f>
        <v/>
      </c>
      <c r="AR59" s="1409" t="str">
        <f>IF(INPUT!HI63="","",INPUT!HI63)</f>
        <v/>
      </c>
      <c r="AS59" s="1409" t="str">
        <f>IFERROR(AM59/'20. Historical Assets'!F60,"")</f>
        <v/>
      </c>
      <c r="AT59" s="1409" t="str">
        <f>IF(INPUT!HK63="","",INPUT!HK63)</f>
        <v/>
      </c>
      <c r="AU59" s="1409">
        <f t="shared" si="28"/>
        <v>0</v>
      </c>
      <c r="AV59" s="1409" t="str">
        <f t="shared" si="29"/>
        <v/>
      </c>
      <c r="AW59" s="1410" t="str">
        <f>IFERROR((AP59-AU59)/'20. Historical Assets'!D59,"")</f>
        <v/>
      </c>
    </row>
    <row r="60" spans="2:49">
      <c r="B60" s="1408" t="str">
        <f>IF(INPUT!FR64="","",INPUT!FR64)</f>
        <v/>
      </c>
      <c r="C60" s="1409">
        <f t="shared" si="15"/>
        <v>0</v>
      </c>
      <c r="D60" s="1409">
        <f t="shared" si="16"/>
        <v>0</v>
      </c>
      <c r="E60" s="1409">
        <f t="shared" si="17"/>
        <v>0</v>
      </c>
      <c r="F60" s="1402" t="str">
        <f>IF(B60="","",IFERROR(SUM(C60:$C$100000),""))</f>
        <v/>
      </c>
      <c r="G60" s="1410" t="str">
        <f>IFERROR(F60/'20. Historical Assets'!E60,"")</f>
        <v/>
      </c>
      <c r="H60" s="1409" t="str">
        <f t="shared" si="18"/>
        <v/>
      </c>
      <c r="I60" s="1410" t="str">
        <f>IFERROR(C60/'20. Historical Assets'!F61,"")</f>
        <v/>
      </c>
      <c r="J60" s="1409" t="str">
        <f>IF(INPUT!GD64="","",INPUT!GD63)</f>
        <v/>
      </c>
      <c r="K60" s="1409">
        <f t="shared" si="19"/>
        <v>0</v>
      </c>
      <c r="L60" s="1410" t="str">
        <f t="shared" si="20"/>
        <v/>
      </c>
      <c r="M60" s="1410" t="str">
        <f>IFERROR((F60-K60)/'20. Historical Assets'!D60,"")</f>
        <v/>
      </c>
      <c r="N60" s="1408" t="str">
        <f t="shared" si="21"/>
        <v/>
      </c>
      <c r="O60" s="1409" t="str">
        <f>IF(INPUT!GE64="","",INPUT!GE64)</f>
        <v/>
      </c>
      <c r="P60" s="1409" t="str">
        <f>IF(INPUT!GF64="","",INPUT!GF64)</f>
        <v/>
      </c>
      <c r="Q60" s="1409" t="str">
        <f>IF(INPUT!GG64="","",INPUT!GG64)</f>
        <v/>
      </c>
      <c r="R60" s="1402" t="str">
        <f>IF(N60="","",SUM(O60:$O$100000))</f>
        <v/>
      </c>
      <c r="S60" s="1410" t="str">
        <f>IFERROR(R60/'01. Key Figures'!$C$32,"")</f>
        <v/>
      </c>
      <c r="T60" s="1409" t="str">
        <f>IF(INPUT!GJ64="","",INPUT!GJ64)</f>
        <v/>
      </c>
      <c r="U60" s="1411" t="str">
        <f>IFERROR(Q60/'20. Historical Assets'!F61,"")</f>
        <v/>
      </c>
      <c r="V60" s="1409" t="str">
        <f>IF(INPUT!GL64="","",INPUT!GL64)</f>
        <v/>
      </c>
      <c r="W60" s="1409">
        <f t="shared" si="22"/>
        <v>0</v>
      </c>
      <c r="X60" s="1409">
        <f t="shared" si="23"/>
        <v>0</v>
      </c>
      <c r="Y60" s="1409" t="str">
        <f>IFERROR((R60-W60)/'20. Historical Assets'!D60,"")</f>
        <v/>
      </c>
      <c r="Z60" s="1408" t="str">
        <f t="shared" si="24"/>
        <v/>
      </c>
      <c r="AA60" s="1412" t="str">
        <f>IF(INPUT!GR64="","",INPUT!GR64)</f>
        <v/>
      </c>
      <c r="AB60" s="1412" t="str">
        <f>IF(INPUT!GS64="","",INPUT!GS64)</f>
        <v/>
      </c>
      <c r="AC60" s="1412" t="str">
        <f>IF(INPUT!GT64="","",INPUT!GT64)</f>
        <v/>
      </c>
      <c r="AD60" s="1402" t="str">
        <f>IF(Z60="","",SUM(AA60:$AA$100000))</f>
        <v/>
      </c>
      <c r="AE60" s="1413" t="str">
        <f>IFERROR(AD60/'01. Key Figures'!$C$32,"")</f>
        <v/>
      </c>
      <c r="AF60" s="1412" t="str">
        <f>IF(INPUT!GW64="","",INPUT!GW64)</f>
        <v/>
      </c>
      <c r="AG60" s="1414" t="str">
        <f>IFERROR(AA60/'20. Historical Assets'!F61,"")</f>
        <v/>
      </c>
      <c r="AH60" s="1412" t="str">
        <f>IF(INPUT!GY64="","",INPUT!GY64)</f>
        <v/>
      </c>
      <c r="AI60" s="1412">
        <f t="shared" si="25"/>
        <v>0</v>
      </c>
      <c r="AJ60" s="1413" t="str">
        <f t="shared" si="26"/>
        <v/>
      </c>
      <c r="AK60" s="1414" t="str">
        <f>IFERROR((AD60-AI60)/'20. Historical Assets'!D60,"")</f>
        <v/>
      </c>
      <c r="AL60" s="1408" t="str">
        <f t="shared" si="27"/>
        <v/>
      </c>
      <c r="AM60" s="1409" t="str">
        <f>IF(INPUT!HD64="","",INPUT!HD64)</f>
        <v/>
      </c>
      <c r="AN60" s="1409" t="str">
        <f>IF(INPUT!HE64="","",INPUT!HE64)</f>
        <v/>
      </c>
      <c r="AO60" s="1409" t="str">
        <f>IF(INPUT!HF64="","",INPUT!HF64)</f>
        <v/>
      </c>
      <c r="AP60" s="1402">
        <f>IFERROR(SUM(AM60:$AM$100000),0)</f>
        <v>0</v>
      </c>
      <c r="AQ60" s="1410" t="str">
        <f>IFERROR(AP60/'20. Historical Assets'!D60,"")</f>
        <v/>
      </c>
      <c r="AR60" s="1409" t="str">
        <f>IF(INPUT!HI64="","",INPUT!HI64)</f>
        <v/>
      </c>
      <c r="AS60" s="1409" t="str">
        <f>IFERROR(AM60/'20. Historical Assets'!F61,"")</f>
        <v/>
      </c>
      <c r="AT60" s="1409" t="str">
        <f>IF(INPUT!HK64="","",INPUT!HK64)</f>
        <v/>
      </c>
      <c r="AU60" s="1409">
        <f t="shared" si="28"/>
        <v>0</v>
      </c>
      <c r="AV60" s="1409" t="str">
        <f t="shared" si="29"/>
        <v/>
      </c>
      <c r="AW60" s="1410" t="str">
        <f>IFERROR((AP60-AU60)/'20. Historical Assets'!D60,"")</f>
        <v/>
      </c>
    </row>
    <row r="61" spans="2:49">
      <c r="B61" s="1408" t="str">
        <f>IF(INPUT!FR65="","",INPUT!FR65)</f>
        <v/>
      </c>
      <c r="C61" s="1409">
        <f t="shared" si="15"/>
        <v>0</v>
      </c>
      <c r="D61" s="1409">
        <f t="shared" si="16"/>
        <v>0</v>
      </c>
      <c r="E61" s="1409">
        <f t="shared" si="17"/>
        <v>0</v>
      </c>
      <c r="F61" s="1402" t="str">
        <f>IF(B61="","",IFERROR(SUM(C61:$C$100000),""))</f>
        <v/>
      </c>
      <c r="G61" s="1410" t="str">
        <f>IFERROR(F61/'20. Historical Assets'!E61,"")</f>
        <v/>
      </c>
      <c r="H61" s="1409" t="str">
        <f t="shared" si="18"/>
        <v/>
      </c>
      <c r="I61" s="1410" t="str">
        <f>IFERROR(C61/'20. Historical Assets'!F62,"")</f>
        <v/>
      </c>
      <c r="J61" s="1409" t="str">
        <f>IF(INPUT!GD65="","",INPUT!GD64)</f>
        <v/>
      </c>
      <c r="K61" s="1409">
        <f t="shared" si="19"/>
        <v>0</v>
      </c>
      <c r="L61" s="1410" t="str">
        <f t="shared" si="20"/>
        <v/>
      </c>
      <c r="M61" s="1410" t="str">
        <f>IFERROR((F61-K61)/'20. Historical Assets'!D61,"")</f>
        <v/>
      </c>
      <c r="N61" s="1408" t="str">
        <f t="shared" si="21"/>
        <v/>
      </c>
      <c r="O61" s="1409" t="str">
        <f>IF(INPUT!GE65="","",INPUT!GE65)</f>
        <v/>
      </c>
      <c r="P61" s="1409" t="str">
        <f>IF(INPUT!GF65="","",INPUT!GF65)</f>
        <v/>
      </c>
      <c r="Q61" s="1409" t="str">
        <f>IF(INPUT!GG65="","",INPUT!GG65)</f>
        <v/>
      </c>
      <c r="R61" s="1402" t="str">
        <f>IF(N61="","",SUM(O61:$O$100000))</f>
        <v/>
      </c>
      <c r="S61" s="1410" t="str">
        <f>IFERROR(R61/'01. Key Figures'!$C$32,"")</f>
        <v/>
      </c>
      <c r="T61" s="1409" t="str">
        <f>IF(INPUT!GJ65="","",INPUT!GJ65)</f>
        <v/>
      </c>
      <c r="U61" s="1411" t="str">
        <f>IFERROR(Q61/'20. Historical Assets'!F62,"")</f>
        <v/>
      </c>
      <c r="V61" s="1409" t="str">
        <f>IF(INPUT!GL65="","",INPUT!GL65)</f>
        <v/>
      </c>
      <c r="W61" s="1409">
        <f t="shared" si="22"/>
        <v>0</v>
      </c>
      <c r="X61" s="1409">
        <f t="shared" si="23"/>
        <v>0</v>
      </c>
      <c r="Y61" s="1409" t="str">
        <f>IFERROR((R61-W61)/'20. Historical Assets'!D61,"")</f>
        <v/>
      </c>
      <c r="Z61" s="1408" t="str">
        <f t="shared" si="24"/>
        <v/>
      </c>
      <c r="AA61" s="1412" t="str">
        <f>IF(INPUT!GR65="","",INPUT!GR65)</f>
        <v/>
      </c>
      <c r="AB61" s="1412" t="str">
        <f>IF(INPUT!GS65="","",INPUT!GS65)</f>
        <v/>
      </c>
      <c r="AC61" s="1412" t="str">
        <f>IF(INPUT!GT65="","",INPUT!GT65)</f>
        <v/>
      </c>
      <c r="AD61" s="1402" t="str">
        <f>IF(Z61="","",SUM(AA61:$AA$100000))</f>
        <v/>
      </c>
      <c r="AE61" s="1413" t="str">
        <f>IFERROR(AD61/'01. Key Figures'!$C$32,"")</f>
        <v/>
      </c>
      <c r="AF61" s="1412" t="str">
        <f>IF(INPUT!GW65="","",INPUT!GW65)</f>
        <v/>
      </c>
      <c r="AG61" s="1414" t="str">
        <f>IFERROR(AA61/'20. Historical Assets'!F62,"")</f>
        <v/>
      </c>
      <c r="AH61" s="1412" t="str">
        <f>IF(INPUT!GY65="","",INPUT!GY65)</f>
        <v/>
      </c>
      <c r="AI61" s="1412">
        <f t="shared" si="25"/>
        <v>0</v>
      </c>
      <c r="AJ61" s="1413" t="str">
        <f t="shared" si="26"/>
        <v/>
      </c>
      <c r="AK61" s="1414" t="str">
        <f>IFERROR((AD61-AI61)/'20. Historical Assets'!D61,"")</f>
        <v/>
      </c>
      <c r="AL61" s="1408" t="str">
        <f t="shared" si="27"/>
        <v/>
      </c>
      <c r="AM61" s="1409" t="str">
        <f>IF(INPUT!HD65="","",INPUT!HD65)</f>
        <v/>
      </c>
      <c r="AN61" s="1409" t="str">
        <f>IF(INPUT!HE65="","",INPUT!HE65)</f>
        <v/>
      </c>
      <c r="AO61" s="1409" t="str">
        <f>IF(INPUT!HF65="","",INPUT!HF65)</f>
        <v/>
      </c>
      <c r="AP61" s="1402">
        <f>IFERROR(SUM(AM61:$AM$100000),0)</f>
        <v>0</v>
      </c>
      <c r="AQ61" s="1410" t="str">
        <f>IFERROR(AP61/'20. Historical Assets'!D61,"")</f>
        <v/>
      </c>
      <c r="AR61" s="1409" t="str">
        <f>IF(INPUT!HI65="","",INPUT!HI65)</f>
        <v/>
      </c>
      <c r="AS61" s="1409" t="str">
        <f>IFERROR(AM61/'20. Historical Assets'!F62,"")</f>
        <v/>
      </c>
      <c r="AT61" s="1409" t="str">
        <f>IF(INPUT!HK65="","",INPUT!HK65)</f>
        <v/>
      </c>
      <c r="AU61" s="1409">
        <f t="shared" si="28"/>
        <v>0</v>
      </c>
      <c r="AV61" s="1409" t="str">
        <f t="shared" si="29"/>
        <v/>
      </c>
      <c r="AW61" s="1410" t="str">
        <f>IFERROR((AP61-AU61)/'20. Historical Assets'!D61,"")</f>
        <v/>
      </c>
    </row>
    <row r="62" spans="2:49">
      <c r="B62" s="1408" t="str">
        <f>IF(INPUT!FR66="","",INPUT!FR66)</f>
        <v/>
      </c>
      <c r="C62" s="1409">
        <f t="shared" si="15"/>
        <v>0</v>
      </c>
      <c r="D62" s="1409">
        <f t="shared" si="16"/>
        <v>0</v>
      </c>
      <c r="E62" s="1409">
        <f t="shared" si="17"/>
        <v>0</v>
      </c>
      <c r="F62" s="1402" t="str">
        <f>IF(B62="","",IFERROR(SUM(C62:$C$100000),""))</f>
        <v/>
      </c>
      <c r="G62" s="1410" t="str">
        <f>IFERROR(F62/'20. Historical Assets'!E62,"")</f>
        <v/>
      </c>
      <c r="H62" s="1409" t="str">
        <f t="shared" si="18"/>
        <v/>
      </c>
      <c r="I62" s="1410" t="str">
        <f>IFERROR(C62/'20. Historical Assets'!F63,"")</f>
        <v/>
      </c>
      <c r="J62" s="1409" t="str">
        <f>IF(INPUT!GD66="","",INPUT!GD65)</f>
        <v/>
      </c>
      <c r="K62" s="1409">
        <f t="shared" si="19"/>
        <v>0</v>
      </c>
      <c r="L62" s="1410" t="str">
        <f t="shared" si="20"/>
        <v/>
      </c>
      <c r="M62" s="1410" t="str">
        <f>IFERROR((F62-K62)/'20. Historical Assets'!D62,"")</f>
        <v/>
      </c>
      <c r="N62" s="1408" t="str">
        <f t="shared" si="21"/>
        <v/>
      </c>
      <c r="O62" s="1409" t="str">
        <f>IF(INPUT!GE66="","",INPUT!GE66)</f>
        <v/>
      </c>
      <c r="P62" s="1409" t="str">
        <f>IF(INPUT!GF66="","",INPUT!GF66)</f>
        <v/>
      </c>
      <c r="Q62" s="1409" t="str">
        <f>IF(INPUT!GG66="","",INPUT!GG66)</f>
        <v/>
      </c>
      <c r="R62" s="1402" t="str">
        <f>IF(N62="","",SUM(O62:$O$100000))</f>
        <v/>
      </c>
      <c r="S62" s="1410" t="str">
        <f>IFERROR(R62/'01. Key Figures'!$C$32,"")</f>
        <v/>
      </c>
      <c r="T62" s="1409" t="str">
        <f>IF(INPUT!GJ66="","",INPUT!GJ66)</f>
        <v/>
      </c>
      <c r="U62" s="1411" t="str">
        <f>IFERROR(Q62/'20. Historical Assets'!F63,"")</f>
        <v/>
      </c>
      <c r="V62" s="1409" t="str">
        <f>IF(INPUT!GL66="","",INPUT!GL66)</f>
        <v/>
      </c>
      <c r="W62" s="1409">
        <f t="shared" si="22"/>
        <v>0</v>
      </c>
      <c r="X62" s="1409">
        <f t="shared" si="23"/>
        <v>0</v>
      </c>
      <c r="Y62" s="1409" t="str">
        <f>IFERROR((R62-W62)/'20. Historical Assets'!D62,"")</f>
        <v/>
      </c>
      <c r="Z62" s="1408" t="str">
        <f t="shared" si="24"/>
        <v/>
      </c>
      <c r="AA62" s="1412" t="str">
        <f>IF(INPUT!GR66="","",INPUT!GR66)</f>
        <v/>
      </c>
      <c r="AB62" s="1412" t="str">
        <f>IF(INPUT!GS66="","",INPUT!GS66)</f>
        <v/>
      </c>
      <c r="AC62" s="1412" t="str">
        <f>IF(INPUT!GT66="","",INPUT!GT66)</f>
        <v/>
      </c>
      <c r="AD62" s="1402" t="str">
        <f>IF(Z62="","",SUM(AA62:$AA$100000))</f>
        <v/>
      </c>
      <c r="AE62" s="1413" t="str">
        <f>IFERROR(AD62/'01. Key Figures'!$C$32,"")</f>
        <v/>
      </c>
      <c r="AF62" s="1412" t="str">
        <f>IF(INPUT!GW66="","",INPUT!GW66)</f>
        <v/>
      </c>
      <c r="AG62" s="1414" t="str">
        <f>IFERROR(AA62/'20. Historical Assets'!F63,"")</f>
        <v/>
      </c>
      <c r="AH62" s="1412" t="str">
        <f>IF(INPUT!GY66="","",INPUT!GY66)</f>
        <v/>
      </c>
      <c r="AI62" s="1412">
        <f t="shared" si="25"/>
        <v>0</v>
      </c>
      <c r="AJ62" s="1413" t="str">
        <f t="shared" si="26"/>
        <v/>
      </c>
      <c r="AK62" s="1414" t="str">
        <f>IFERROR((AD62-AI62)/'20. Historical Assets'!D62,"")</f>
        <v/>
      </c>
      <c r="AL62" s="1408" t="str">
        <f t="shared" si="27"/>
        <v/>
      </c>
      <c r="AM62" s="1409" t="str">
        <f>IF(INPUT!HD66="","",INPUT!HD66)</f>
        <v/>
      </c>
      <c r="AN62" s="1409" t="str">
        <f>IF(INPUT!HE66="","",INPUT!HE66)</f>
        <v/>
      </c>
      <c r="AO62" s="1409" t="str">
        <f>IF(INPUT!HF66="","",INPUT!HF66)</f>
        <v/>
      </c>
      <c r="AP62" s="1402">
        <f>IFERROR(SUM(AM62:$AM$100000),0)</f>
        <v>0</v>
      </c>
      <c r="AQ62" s="1410" t="str">
        <f>IFERROR(AP62/'20. Historical Assets'!D62,"")</f>
        <v/>
      </c>
      <c r="AR62" s="1409" t="str">
        <f>IF(INPUT!HI66="","",INPUT!HI66)</f>
        <v/>
      </c>
      <c r="AS62" s="1409" t="str">
        <f>IFERROR(AM62/'20. Historical Assets'!F63,"")</f>
        <v/>
      </c>
      <c r="AT62" s="1409" t="str">
        <f>IF(INPUT!HK66="","",INPUT!HK66)</f>
        <v/>
      </c>
      <c r="AU62" s="1409">
        <f t="shared" si="28"/>
        <v>0</v>
      </c>
      <c r="AV62" s="1409" t="str">
        <f t="shared" si="29"/>
        <v/>
      </c>
      <c r="AW62" s="1410" t="str">
        <f>IFERROR((AP62-AU62)/'20. Historical Assets'!D62,"")</f>
        <v/>
      </c>
    </row>
    <row r="63" spans="2:49">
      <c r="B63" s="1408" t="str">
        <f>IF(INPUT!FR67="","",INPUT!FR67)</f>
        <v/>
      </c>
      <c r="C63" s="1409">
        <f t="shared" si="15"/>
        <v>0</v>
      </c>
      <c r="D63" s="1409">
        <f t="shared" si="16"/>
        <v>0</v>
      </c>
      <c r="E63" s="1409">
        <f t="shared" si="17"/>
        <v>0</v>
      </c>
      <c r="F63" s="1402" t="str">
        <f>IF(B63="","",IFERROR(SUM(C63:$C$100000),""))</f>
        <v/>
      </c>
      <c r="G63" s="1410" t="str">
        <f>IFERROR(F63/'20. Historical Assets'!E63,"")</f>
        <v/>
      </c>
      <c r="H63" s="1409" t="str">
        <f t="shared" si="18"/>
        <v/>
      </c>
      <c r="I63" s="1410" t="str">
        <f>IFERROR(C63/'20. Historical Assets'!F64,"")</f>
        <v/>
      </c>
      <c r="J63" s="1409" t="str">
        <f>IF(INPUT!GD67="","",INPUT!GD66)</f>
        <v/>
      </c>
      <c r="K63" s="1409">
        <f t="shared" si="19"/>
        <v>0</v>
      </c>
      <c r="L63" s="1410" t="str">
        <f t="shared" si="20"/>
        <v/>
      </c>
      <c r="M63" s="1410" t="str">
        <f>IFERROR((F63-K63)/'20. Historical Assets'!D63,"")</f>
        <v/>
      </c>
      <c r="N63" s="1408" t="str">
        <f t="shared" si="21"/>
        <v/>
      </c>
      <c r="O63" s="1409" t="str">
        <f>IF(INPUT!GE67="","",INPUT!GE67)</f>
        <v/>
      </c>
      <c r="P63" s="1409" t="str">
        <f>IF(INPUT!GF67="","",INPUT!GF67)</f>
        <v/>
      </c>
      <c r="Q63" s="1409" t="str">
        <f>IF(INPUT!GG67="","",INPUT!GG67)</f>
        <v/>
      </c>
      <c r="R63" s="1402" t="str">
        <f>IF(N63="","",SUM(O63:$O$100000))</f>
        <v/>
      </c>
      <c r="S63" s="1410" t="str">
        <f>IFERROR(R63/'01. Key Figures'!$C$32,"")</f>
        <v/>
      </c>
      <c r="T63" s="1409" t="str">
        <f>IF(INPUT!GJ67="","",INPUT!GJ67)</f>
        <v/>
      </c>
      <c r="U63" s="1411" t="str">
        <f>IFERROR(Q63/'20. Historical Assets'!F64,"")</f>
        <v/>
      </c>
      <c r="V63" s="1409" t="str">
        <f>IF(INPUT!GL67="","",INPUT!GL67)</f>
        <v/>
      </c>
      <c r="W63" s="1409">
        <f t="shared" si="22"/>
        <v>0</v>
      </c>
      <c r="X63" s="1409">
        <f t="shared" si="23"/>
        <v>0</v>
      </c>
      <c r="Y63" s="1409" t="str">
        <f>IFERROR((R63-W63)/'20. Historical Assets'!D63,"")</f>
        <v/>
      </c>
      <c r="Z63" s="1408" t="str">
        <f t="shared" si="24"/>
        <v/>
      </c>
      <c r="AA63" s="1412" t="str">
        <f>IF(INPUT!GR67="","",INPUT!GR67)</f>
        <v/>
      </c>
      <c r="AB63" s="1412" t="str">
        <f>IF(INPUT!GS67="","",INPUT!GS67)</f>
        <v/>
      </c>
      <c r="AC63" s="1412" t="str">
        <f>IF(INPUT!GT67="","",INPUT!GT67)</f>
        <v/>
      </c>
      <c r="AD63" s="1402" t="str">
        <f>IF(Z63="","",SUM(AA63:$AA$100000))</f>
        <v/>
      </c>
      <c r="AE63" s="1413" t="str">
        <f>IFERROR(AD63/'01. Key Figures'!$C$32,"")</f>
        <v/>
      </c>
      <c r="AF63" s="1412" t="str">
        <f>IF(INPUT!GW67="","",INPUT!GW67)</f>
        <v/>
      </c>
      <c r="AG63" s="1414" t="str">
        <f>IFERROR(AA63/'20. Historical Assets'!F64,"")</f>
        <v/>
      </c>
      <c r="AH63" s="1412" t="str">
        <f>IF(INPUT!GY67="","",INPUT!GY67)</f>
        <v/>
      </c>
      <c r="AI63" s="1412">
        <f t="shared" si="25"/>
        <v>0</v>
      </c>
      <c r="AJ63" s="1413" t="str">
        <f t="shared" si="26"/>
        <v/>
      </c>
      <c r="AK63" s="1414" t="str">
        <f>IFERROR((AD63-AI63)/'20. Historical Assets'!D63,"")</f>
        <v/>
      </c>
      <c r="AL63" s="1408" t="str">
        <f t="shared" si="27"/>
        <v/>
      </c>
      <c r="AM63" s="1409" t="str">
        <f>IF(INPUT!HD67="","",INPUT!HD67)</f>
        <v/>
      </c>
      <c r="AN63" s="1409" t="str">
        <f>IF(INPUT!HE67="","",INPUT!HE67)</f>
        <v/>
      </c>
      <c r="AO63" s="1409" t="str">
        <f>IF(INPUT!HF67="","",INPUT!HF67)</f>
        <v/>
      </c>
      <c r="AP63" s="1402">
        <f>IFERROR(SUM(AM63:$AM$100000),0)</f>
        <v>0</v>
      </c>
      <c r="AQ63" s="1410" t="str">
        <f>IFERROR(AP63/'20. Historical Assets'!D63,"")</f>
        <v/>
      </c>
      <c r="AR63" s="1409" t="str">
        <f>IF(INPUT!HI67="","",INPUT!HI67)</f>
        <v/>
      </c>
      <c r="AS63" s="1409" t="str">
        <f>IFERROR(AM63/'20. Historical Assets'!F64,"")</f>
        <v/>
      </c>
      <c r="AT63" s="1409" t="str">
        <f>IF(INPUT!HK67="","",INPUT!HK67)</f>
        <v/>
      </c>
      <c r="AU63" s="1409">
        <f t="shared" si="28"/>
        <v>0</v>
      </c>
      <c r="AV63" s="1409" t="str">
        <f t="shared" si="29"/>
        <v/>
      </c>
      <c r="AW63" s="1410" t="str">
        <f>IFERROR((AP63-AU63)/'20. Historical Assets'!D63,"")</f>
        <v/>
      </c>
    </row>
    <row r="64" spans="2:49">
      <c r="B64" s="1408" t="str">
        <f>IF(INPUT!FR68="","",INPUT!FR68)</f>
        <v/>
      </c>
      <c r="C64" s="1409">
        <f t="shared" si="15"/>
        <v>0</v>
      </c>
      <c r="D64" s="1409">
        <f t="shared" si="16"/>
        <v>0</v>
      </c>
      <c r="E64" s="1409">
        <f t="shared" si="17"/>
        <v>0</v>
      </c>
      <c r="F64" s="1402" t="str">
        <f>IF(B64="","",IFERROR(SUM(C64:$C$100000),""))</f>
        <v/>
      </c>
      <c r="G64" s="1410" t="str">
        <f>IFERROR(F64/'20. Historical Assets'!E64,"")</f>
        <v/>
      </c>
      <c r="H64" s="1409" t="str">
        <f t="shared" si="18"/>
        <v/>
      </c>
      <c r="I64" s="1410" t="str">
        <f>IFERROR(C64/'20. Historical Assets'!F65,"")</f>
        <v/>
      </c>
      <c r="J64" s="1409" t="str">
        <f>IF(INPUT!GD68="","",INPUT!GD67)</f>
        <v/>
      </c>
      <c r="K64" s="1409">
        <f t="shared" si="19"/>
        <v>0</v>
      </c>
      <c r="L64" s="1410" t="str">
        <f t="shared" si="20"/>
        <v/>
      </c>
      <c r="M64" s="1410" t="str">
        <f>IFERROR((F64-K64)/'20. Historical Assets'!D64,"")</f>
        <v/>
      </c>
      <c r="N64" s="1408" t="str">
        <f t="shared" si="21"/>
        <v/>
      </c>
      <c r="O64" s="1409" t="str">
        <f>IF(INPUT!GE68="","",INPUT!GE68)</f>
        <v/>
      </c>
      <c r="P64" s="1409" t="str">
        <f>IF(INPUT!GF68="","",INPUT!GF68)</f>
        <v/>
      </c>
      <c r="Q64" s="1409" t="str">
        <f>IF(INPUT!GG68="","",INPUT!GG68)</f>
        <v/>
      </c>
      <c r="R64" s="1402" t="str">
        <f>IF(N64="","",SUM(O64:$O$100000))</f>
        <v/>
      </c>
      <c r="S64" s="1410" t="str">
        <f>IFERROR(R64/'01. Key Figures'!$C$32,"")</f>
        <v/>
      </c>
      <c r="T64" s="1409" t="str">
        <f>IF(INPUT!GJ68="","",INPUT!GJ68)</f>
        <v/>
      </c>
      <c r="U64" s="1411" t="str">
        <f>IFERROR(Q64/'20. Historical Assets'!F65,"")</f>
        <v/>
      </c>
      <c r="V64" s="1409" t="str">
        <f>IF(INPUT!GL68="","",INPUT!GL68)</f>
        <v/>
      </c>
      <c r="W64" s="1409">
        <f t="shared" si="22"/>
        <v>0</v>
      </c>
      <c r="X64" s="1409">
        <f t="shared" si="23"/>
        <v>0</v>
      </c>
      <c r="Y64" s="1409" t="str">
        <f>IFERROR((R64-W64)/'20. Historical Assets'!D64,"")</f>
        <v/>
      </c>
      <c r="Z64" s="1408" t="str">
        <f t="shared" si="24"/>
        <v/>
      </c>
      <c r="AA64" s="1412" t="str">
        <f>IF(INPUT!GR68="","",INPUT!GR68)</f>
        <v/>
      </c>
      <c r="AB64" s="1412" t="str">
        <f>IF(INPUT!GS68="","",INPUT!GS68)</f>
        <v/>
      </c>
      <c r="AC64" s="1412" t="str">
        <f>IF(INPUT!GT68="","",INPUT!GT68)</f>
        <v/>
      </c>
      <c r="AD64" s="1402" t="str">
        <f>IF(Z64="","",SUM(AA64:$AA$100000))</f>
        <v/>
      </c>
      <c r="AE64" s="1413" t="str">
        <f>IFERROR(AD64/'01. Key Figures'!$C$32,"")</f>
        <v/>
      </c>
      <c r="AF64" s="1412" t="str">
        <f>IF(INPUT!GW68="","",INPUT!GW68)</f>
        <v/>
      </c>
      <c r="AG64" s="1414" t="str">
        <f>IFERROR(AA64/'20. Historical Assets'!F65,"")</f>
        <v/>
      </c>
      <c r="AH64" s="1412" t="str">
        <f>IF(INPUT!GY68="","",INPUT!GY68)</f>
        <v/>
      </c>
      <c r="AI64" s="1412">
        <f t="shared" si="25"/>
        <v>0</v>
      </c>
      <c r="AJ64" s="1413" t="str">
        <f t="shared" si="26"/>
        <v/>
      </c>
      <c r="AK64" s="1414" t="str">
        <f>IFERROR((AD64-AI64)/'20. Historical Assets'!D64,"")</f>
        <v/>
      </c>
      <c r="AL64" s="1408" t="str">
        <f t="shared" si="27"/>
        <v/>
      </c>
      <c r="AM64" s="1409" t="str">
        <f>IF(INPUT!HD68="","",INPUT!HD68)</f>
        <v/>
      </c>
      <c r="AN64" s="1409" t="str">
        <f>IF(INPUT!HE68="","",INPUT!HE68)</f>
        <v/>
      </c>
      <c r="AO64" s="1409" t="str">
        <f>IF(INPUT!HF68="","",INPUT!HF68)</f>
        <v/>
      </c>
      <c r="AP64" s="1402">
        <f>IFERROR(SUM(AM64:$AM$100000),0)</f>
        <v>0</v>
      </c>
      <c r="AQ64" s="1410" t="str">
        <f>IFERROR(AP64/'20. Historical Assets'!D64,"")</f>
        <v/>
      </c>
      <c r="AR64" s="1409" t="str">
        <f>IF(INPUT!HI68="","",INPUT!HI68)</f>
        <v/>
      </c>
      <c r="AS64" s="1409" t="str">
        <f>IFERROR(AM64/'20. Historical Assets'!F65,"")</f>
        <v/>
      </c>
      <c r="AT64" s="1409" t="str">
        <f>IF(INPUT!HK68="","",INPUT!HK68)</f>
        <v/>
      </c>
      <c r="AU64" s="1409">
        <f t="shared" si="28"/>
        <v>0</v>
      </c>
      <c r="AV64" s="1409" t="str">
        <f t="shared" si="29"/>
        <v/>
      </c>
      <c r="AW64" s="1410" t="str">
        <f>IFERROR((AP64-AU64)/'20. Historical Assets'!D64,"")</f>
        <v/>
      </c>
    </row>
    <row r="65" spans="2:49">
      <c r="B65" s="1408" t="str">
        <f>IF(INPUT!FR69="","",INPUT!FR69)</f>
        <v/>
      </c>
      <c r="C65" s="1409">
        <f t="shared" si="15"/>
        <v>0</v>
      </c>
      <c r="D65" s="1409">
        <f t="shared" si="16"/>
        <v>0</v>
      </c>
      <c r="E65" s="1409">
        <f t="shared" si="17"/>
        <v>0</v>
      </c>
      <c r="F65" s="1402" t="str">
        <f>IF(B65="","",IFERROR(SUM(C65:$C$100000),""))</f>
        <v/>
      </c>
      <c r="G65" s="1410" t="str">
        <f>IFERROR(F65/'20. Historical Assets'!E65,"")</f>
        <v/>
      </c>
      <c r="H65" s="1409" t="str">
        <f t="shared" si="18"/>
        <v/>
      </c>
      <c r="I65" s="1410" t="str">
        <f>IFERROR(C65/'20. Historical Assets'!F66,"")</f>
        <v/>
      </c>
      <c r="J65" s="1409" t="str">
        <f>IF(INPUT!GD69="","",INPUT!GD68)</f>
        <v/>
      </c>
      <c r="K65" s="1409">
        <f t="shared" si="19"/>
        <v>0</v>
      </c>
      <c r="L65" s="1410" t="str">
        <f t="shared" si="20"/>
        <v/>
      </c>
      <c r="M65" s="1410" t="str">
        <f>IFERROR((F65-K65)/'20. Historical Assets'!D65,"")</f>
        <v/>
      </c>
      <c r="N65" s="1408" t="str">
        <f t="shared" si="21"/>
        <v/>
      </c>
      <c r="O65" s="1409" t="str">
        <f>IF(INPUT!GE69="","",INPUT!GE69)</f>
        <v/>
      </c>
      <c r="P65" s="1409" t="str">
        <f>IF(INPUT!GF69="","",INPUT!GF69)</f>
        <v/>
      </c>
      <c r="Q65" s="1409" t="str">
        <f>IF(INPUT!GG69="","",INPUT!GG69)</f>
        <v/>
      </c>
      <c r="R65" s="1402" t="str">
        <f>IF(N65="","",SUM(O65:$O$100000))</f>
        <v/>
      </c>
      <c r="S65" s="1410" t="str">
        <f>IFERROR(R65/'01. Key Figures'!$C$32,"")</f>
        <v/>
      </c>
      <c r="T65" s="1409" t="str">
        <f>IF(INPUT!GJ69="","",INPUT!GJ69)</f>
        <v/>
      </c>
      <c r="U65" s="1411" t="str">
        <f>IFERROR(Q65/'20. Historical Assets'!F66,"")</f>
        <v/>
      </c>
      <c r="V65" s="1409" t="str">
        <f>IF(INPUT!GL69="","",INPUT!GL69)</f>
        <v/>
      </c>
      <c r="W65" s="1409">
        <f t="shared" si="22"/>
        <v>0</v>
      </c>
      <c r="X65" s="1409">
        <f t="shared" si="23"/>
        <v>0</v>
      </c>
      <c r="Y65" s="1409" t="str">
        <f>IFERROR((R65-W65)/'20. Historical Assets'!D65,"")</f>
        <v/>
      </c>
      <c r="Z65" s="1408" t="str">
        <f t="shared" si="24"/>
        <v/>
      </c>
      <c r="AA65" s="1412" t="str">
        <f>IF(INPUT!GR69="","",INPUT!GR69)</f>
        <v/>
      </c>
      <c r="AB65" s="1412" t="str">
        <f>IF(INPUT!GS69="","",INPUT!GS69)</f>
        <v/>
      </c>
      <c r="AC65" s="1412" t="str">
        <f>IF(INPUT!GT69="","",INPUT!GT69)</f>
        <v/>
      </c>
      <c r="AD65" s="1402" t="str">
        <f>IF(Z65="","",SUM(AA65:$AA$100000))</f>
        <v/>
      </c>
      <c r="AE65" s="1413" t="str">
        <f>IFERROR(AD65/'01. Key Figures'!$C$32,"")</f>
        <v/>
      </c>
      <c r="AF65" s="1412" t="str">
        <f>IF(INPUT!GW69="","",INPUT!GW69)</f>
        <v/>
      </c>
      <c r="AG65" s="1414" t="str">
        <f>IFERROR(AA65/'20. Historical Assets'!F66,"")</f>
        <v/>
      </c>
      <c r="AH65" s="1412" t="str">
        <f>IF(INPUT!GY69="","",INPUT!GY69)</f>
        <v/>
      </c>
      <c r="AI65" s="1412">
        <f t="shared" si="25"/>
        <v>0</v>
      </c>
      <c r="AJ65" s="1413" t="str">
        <f t="shared" si="26"/>
        <v/>
      </c>
      <c r="AK65" s="1414" t="str">
        <f>IFERROR((AD65-AI65)/'20. Historical Assets'!D65,"")</f>
        <v/>
      </c>
      <c r="AL65" s="1408" t="str">
        <f t="shared" si="27"/>
        <v/>
      </c>
      <c r="AM65" s="1409" t="str">
        <f>IF(INPUT!HD69="","",INPUT!HD69)</f>
        <v/>
      </c>
      <c r="AN65" s="1409" t="str">
        <f>IF(INPUT!HE69="","",INPUT!HE69)</f>
        <v/>
      </c>
      <c r="AO65" s="1409" t="str">
        <f>IF(INPUT!HF69="","",INPUT!HF69)</f>
        <v/>
      </c>
      <c r="AP65" s="1402">
        <f>IFERROR(SUM(AM65:$AM$100000),0)</f>
        <v>0</v>
      </c>
      <c r="AQ65" s="1410" t="str">
        <f>IFERROR(AP65/'20. Historical Assets'!D65,"")</f>
        <v/>
      </c>
      <c r="AR65" s="1409" t="str">
        <f>IF(INPUT!HI69="","",INPUT!HI69)</f>
        <v/>
      </c>
      <c r="AS65" s="1409" t="str">
        <f>IFERROR(AM65/'20. Historical Assets'!F66,"")</f>
        <v/>
      </c>
      <c r="AT65" s="1409" t="str">
        <f>IF(INPUT!HK69="","",INPUT!HK69)</f>
        <v/>
      </c>
      <c r="AU65" s="1409">
        <f t="shared" si="28"/>
        <v>0</v>
      </c>
      <c r="AV65" s="1409" t="str">
        <f t="shared" si="29"/>
        <v/>
      </c>
      <c r="AW65" s="1410" t="str">
        <f>IFERROR((AP65-AU65)/'20. Historical Assets'!D65,"")</f>
        <v/>
      </c>
    </row>
    <row r="66" spans="2:49">
      <c r="B66" s="1408" t="str">
        <f>IF(INPUT!FR70="","",INPUT!FR70)</f>
        <v/>
      </c>
      <c r="C66" s="1409">
        <f t="shared" si="15"/>
        <v>0</v>
      </c>
      <c r="D66" s="1409">
        <f t="shared" si="16"/>
        <v>0</v>
      </c>
      <c r="E66" s="1409">
        <f t="shared" si="17"/>
        <v>0</v>
      </c>
      <c r="F66" s="1402" t="str">
        <f>IF(B66="","",IFERROR(SUM(C66:$C$100000),""))</f>
        <v/>
      </c>
      <c r="G66" s="1410" t="str">
        <f>IFERROR(F66/'20. Historical Assets'!E66,"")</f>
        <v/>
      </c>
      <c r="H66" s="1409" t="str">
        <f t="shared" si="18"/>
        <v/>
      </c>
      <c r="I66" s="1410" t="str">
        <f>IFERROR(C66/'20. Historical Assets'!F67,"")</f>
        <v/>
      </c>
      <c r="J66" s="1409" t="str">
        <f>IF(INPUT!GD70="","",INPUT!GD69)</f>
        <v/>
      </c>
      <c r="K66" s="1409">
        <f t="shared" si="19"/>
        <v>0</v>
      </c>
      <c r="L66" s="1410" t="str">
        <f t="shared" si="20"/>
        <v/>
      </c>
      <c r="M66" s="1410" t="str">
        <f>IFERROR((F66-K66)/'20. Historical Assets'!D66,"")</f>
        <v/>
      </c>
      <c r="N66" s="1408" t="str">
        <f t="shared" si="21"/>
        <v/>
      </c>
      <c r="O66" s="1409" t="str">
        <f>IF(INPUT!GE70="","",INPUT!GE70)</f>
        <v/>
      </c>
      <c r="P66" s="1409" t="str">
        <f>IF(INPUT!GF70="","",INPUT!GF70)</f>
        <v/>
      </c>
      <c r="Q66" s="1409" t="str">
        <f>IF(INPUT!GG70="","",INPUT!GG70)</f>
        <v/>
      </c>
      <c r="R66" s="1402" t="str">
        <f>IF(N66="","",SUM(O66:$O$100000))</f>
        <v/>
      </c>
      <c r="S66" s="1410" t="str">
        <f>IFERROR(R66/'01. Key Figures'!$C$32,"")</f>
        <v/>
      </c>
      <c r="T66" s="1409" t="str">
        <f>IF(INPUT!GJ70="","",INPUT!GJ70)</f>
        <v/>
      </c>
      <c r="U66" s="1411" t="str">
        <f>IFERROR(Q66/'20. Historical Assets'!F67,"")</f>
        <v/>
      </c>
      <c r="V66" s="1409" t="str">
        <f>IF(INPUT!GL70="","",INPUT!GL70)</f>
        <v/>
      </c>
      <c r="W66" s="1409">
        <f t="shared" si="22"/>
        <v>0</v>
      </c>
      <c r="X66" s="1409">
        <f t="shared" si="23"/>
        <v>0</v>
      </c>
      <c r="Y66" s="1409" t="str">
        <f>IFERROR((R66-W66)/'20. Historical Assets'!D66,"")</f>
        <v/>
      </c>
      <c r="Z66" s="1408" t="str">
        <f t="shared" si="24"/>
        <v/>
      </c>
      <c r="AA66" s="1412" t="str">
        <f>IF(INPUT!GR70="","",INPUT!GR70)</f>
        <v/>
      </c>
      <c r="AB66" s="1412" t="str">
        <f>IF(INPUT!GS70="","",INPUT!GS70)</f>
        <v/>
      </c>
      <c r="AC66" s="1412" t="str">
        <f>IF(INPUT!GT70="","",INPUT!GT70)</f>
        <v/>
      </c>
      <c r="AD66" s="1402" t="str">
        <f>IF(Z66="","",SUM(AA66:$AA$100000))</f>
        <v/>
      </c>
      <c r="AE66" s="1413" t="str">
        <f>IFERROR(AD66/'01. Key Figures'!$C$32,"")</f>
        <v/>
      </c>
      <c r="AF66" s="1412" t="str">
        <f>IF(INPUT!GW70="","",INPUT!GW70)</f>
        <v/>
      </c>
      <c r="AG66" s="1414" t="str">
        <f>IFERROR(AA66/'20. Historical Assets'!F67,"")</f>
        <v/>
      </c>
      <c r="AH66" s="1412" t="str">
        <f>IF(INPUT!GY70="","",INPUT!GY70)</f>
        <v/>
      </c>
      <c r="AI66" s="1412">
        <f t="shared" si="25"/>
        <v>0</v>
      </c>
      <c r="AJ66" s="1413" t="str">
        <f t="shared" si="26"/>
        <v/>
      </c>
      <c r="AK66" s="1414" t="str">
        <f>IFERROR((AD66-AI66)/'20. Historical Assets'!D66,"")</f>
        <v/>
      </c>
      <c r="AL66" s="1408" t="str">
        <f t="shared" si="27"/>
        <v/>
      </c>
      <c r="AM66" s="1409" t="str">
        <f>IF(INPUT!HD70="","",INPUT!HD70)</f>
        <v/>
      </c>
      <c r="AN66" s="1409" t="str">
        <f>IF(INPUT!HE70="","",INPUT!HE70)</f>
        <v/>
      </c>
      <c r="AO66" s="1409" t="str">
        <f>IF(INPUT!HF70="","",INPUT!HF70)</f>
        <v/>
      </c>
      <c r="AP66" s="1402">
        <f>IFERROR(SUM(AM66:$AM$100000),0)</f>
        <v>0</v>
      </c>
      <c r="AQ66" s="1410" t="str">
        <f>IFERROR(AP66/'20. Historical Assets'!D66,"")</f>
        <v/>
      </c>
      <c r="AR66" s="1409" t="str">
        <f>IF(INPUT!HI70="","",INPUT!HI70)</f>
        <v/>
      </c>
      <c r="AS66" s="1409" t="str">
        <f>IFERROR(AM66/'20. Historical Assets'!F67,"")</f>
        <v/>
      </c>
      <c r="AT66" s="1409" t="str">
        <f>IF(INPUT!HK70="","",INPUT!HK70)</f>
        <v/>
      </c>
      <c r="AU66" s="1409">
        <f t="shared" si="28"/>
        <v>0</v>
      </c>
      <c r="AV66" s="1409" t="str">
        <f t="shared" si="29"/>
        <v/>
      </c>
      <c r="AW66" s="1410" t="str">
        <f>IFERROR((AP66-AU66)/'20. Historical Assets'!D66,"")</f>
        <v/>
      </c>
    </row>
    <row r="67" spans="2:49">
      <c r="B67" s="1408" t="str">
        <f>IF(INPUT!FR71="","",INPUT!FR71)</f>
        <v/>
      </c>
      <c r="C67" s="1409">
        <f t="shared" si="15"/>
        <v>0</v>
      </c>
      <c r="D67" s="1409">
        <f t="shared" si="16"/>
        <v>0</v>
      </c>
      <c r="E67" s="1409">
        <f t="shared" si="17"/>
        <v>0</v>
      </c>
      <c r="F67" s="1402" t="str">
        <f>IF(B67="","",IFERROR(SUM(C67:$C$100000),""))</f>
        <v/>
      </c>
      <c r="G67" s="1410" t="str">
        <f>IFERROR(F67/'20. Historical Assets'!E67,"")</f>
        <v/>
      </c>
      <c r="H67" s="1409" t="str">
        <f t="shared" si="18"/>
        <v/>
      </c>
      <c r="I67" s="1410" t="str">
        <f>IFERROR(C67/'20. Historical Assets'!F68,"")</f>
        <v/>
      </c>
      <c r="J67" s="1409" t="str">
        <f>IF(INPUT!GD71="","",INPUT!GD70)</f>
        <v/>
      </c>
      <c r="K67" s="1409">
        <f t="shared" si="19"/>
        <v>0</v>
      </c>
      <c r="L67" s="1410" t="str">
        <f t="shared" si="20"/>
        <v/>
      </c>
      <c r="M67" s="1410" t="str">
        <f>IFERROR((F67-K67)/'20. Historical Assets'!D67,"")</f>
        <v/>
      </c>
      <c r="N67" s="1408" t="str">
        <f t="shared" si="21"/>
        <v/>
      </c>
      <c r="O67" s="1409" t="str">
        <f>IF(INPUT!GE71="","",INPUT!GE71)</f>
        <v/>
      </c>
      <c r="P67" s="1409" t="str">
        <f>IF(INPUT!GF71="","",INPUT!GF71)</f>
        <v/>
      </c>
      <c r="Q67" s="1409" t="str">
        <f>IF(INPUT!GG71="","",INPUT!GG71)</f>
        <v/>
      </c>
      <c r="R67" s="1402" t="str">
        <f>IF(N67="","",SUM(O67:$O$100000))</f>
        <v/>
      </c>
      <c r="S67" s="1410" t="str">
        <f>IFERROR(R67/'01. Key Figures'!$C$32,"")</f>
        <v/>
      </c>
      <c r="T67" s="1409" t="str">
        <f>IF(INPUT!GJ71="","",INPUT!GJ71)</f>
        <v/>
      </c>
      <c r="U67" s="1411" t="str">
        <f>IFERROR(Q67/'20. Historical Assets'!F68,"")</f>
        <v/>
      </c>
      <c r="V67" s="1409" t="str">
        <f>IF(INPUT!GL71="","",INPUT!GL71)</f>
        <v/>
      </c>
      <c r="W67" s="1409">
        <f t="shared" si="22"/>
        <v>0</v>
      </c>
      <c r="X67" s="1409">
        <f t="shared" si="23"/>
        <v>0</v>
      </c>
      <c r="Y67" s="1409" t="str">
        <f>IFERROR((R67-W67)/'20. Historical Assets'!D67,"")</f>
        <v/>
      </c>
      <c r="Z67" s="1408" t="str">
        <f t="shared" si="24"/>
        <v/>
      </c>
      <c r="AA67" s="1412" t="str">
        <f>IF(INPUT!GR71="","",INPUT!GR71)</f>
        <v/>
      </c>
      <c r="AB67" s="1412" t="str">
        <f>IF(INPUT!GS71="","",INPUT!GS71)</f>
        <v/>
      </c>
      <c r="AC67" s="1412" t="str">
        <f>IF(INPUT!GT71="","",INPUT!GT71)</f>
        <v/>
      </c>
      <c r="AD67" s="1402" t="str">
        <f>IF(Z67="","",SUM(AA67:$AA$100000))</f>
        <v/>
      </c>
      <c r="AE67" s="1413" t="str">
        <f>IFERROR(AD67/'01. Key Figures'!$C$32,"")</f>
        <v/>
      </c>
      <c r="AF67" s="1412" t="str">
        <f>IF(INPUT!GW71="","",INPUT!GW71)</f>
        <v/>
      </c>
      <c r="AG67" s="1414" t="str">
        <f>IFERROR(AA67/'20. Historical Assets'!F68,"")</f>
        <v/>
      </c>
      <c r="AH67" s="1412" t="str">
        <f>IF(INPUT!GY71="","",INPUT!GY71)</f>
        <v/>
      </c>
      <c r="AI67" s="1412">
        <f t="shared" si="25"/>
        <v>0</v>
      </c>
      <c r="AJ67" s="1413" t="str">
        <f t="shared" si="26"/>
        <v/>
      </c>
      <c r="AK67" s="1414" t="str">
        <f>IFERROR((AD67-AI67)/'20. Historical Assets'!D67,"")</f>
        <v/>
      </c>
      <c r="AL67" s="1408" t="str">
        <f t="shared" si="27"/>
        <v/>
      </c>
      <c r="AM67" s="1409" t="str">
        <f>IF(INPUT!HD71="","",INPUT!HD71)</f>
        <v/>
      </c>
      <c r="AN67" s="1409" t="str">
        <f>IF(INPUT!HE71="","",INPUT!HE71)</f>
        <v/>
      </c>
      <c r="AO67" s="1409" t="str">
        <f>IF(INPUT!HF71="","",INPUT!HF71)</f>
        <v/>
      </c>
      <c r="AP67" s="1402">
        <f>IFERROR(SUM(AM67:$AM$100000),0)</f>
        <v>0</v>
      </c>
      <c r="AQ67" s="1410" t="str">
        <f>IFERROR(AP67/'20. Historical Assets'!D67,"")</f>
        <v/>
      </c>
      <c r="AR67" s="1409" t="str">
        <f>IF(INPUT!HI71="","",INPUT!HI71)</f>
        <v/>
      </c>
      <c r="AS67" s="1409" t="str">
        <f>IFERROR(AM67/'20. Historical Assets'!F68,"")</f>
        <v/>
      </c>
      <c r="AT67" s="1409" t="str">
        <f>IF(INPUT!HK71="","",INPUT!HK71)</f>
        <v/>
      </c>
      <c r="AU67" s="1409">
        <f t="shared" si="28"/>
        <v>0</v>
      </c>
      <c r="AV67" s="1409" t="str">
        <f t="shared" si="29"/>
        <v/>
      </c>
      <c r="AW67" s="1410" t="str">
        <f>IFERROR((AP67-AU67)/'20. Historical Assets'!D67,"")</f>
        <v/>
      </c>
    </row>
    <row r="68" spans="2:49">
      <c r="B68" s="1408" t="str">
        <f>IF(INPUT!FR72="","",INPUT!FR72)</f>
        <v/>
      </c>
      <c r="C68" s="1409">
        <f t="shared" si="15"/>
        <v>0</v>
      </c>
      <c r="D68" s="1409">
        <f t="shared" si="16"/>
        <v>0</v>
      </c>
      <c r="E68" s="1409">
        <f t="shared" si="17"/>
        <v>0</v>
      </c>
      <c r="F68" s="1402" t="str">
        <f>IF(B68="","",IFERROR(SUM(C68:$C$100000),""))</f>
        <v/>
      </c>
      <c r="G68" s="1410" t="str">
        <f>IFERROR(F68/'20. Historical Assets'!E68,"")</f>
        <v/>
      </c>
      <c r="H68" s="1409" t="str">
        <f t="shared" si="18"/>
        <v/>
      </c>
      <c r="I68" s="1410" t="str">
        <f>IFERROR(C68/'20. Historical Assets'!F69,"")</f>
        <v/>
      </c>
      <c r="J68" s="1409" t="str">
        <f>IF(INPUT!GD72="","",INPUT!GD71)</f>
        <v/>
      </c>
      <c r="K68" s="1409">
        <f t="shared" si="19"/>
        <v>0</v>
      </c>
      <c r="L68" s="1410" t="str">
        <f t="shared" si="20"/>
        <v/>
      </c>
      <c r="M68" s="1410" t="str">
        <f>IFERROR((F68-K68)/'20. Historical Assets'!D68,"")</f>
        <v/>
      </c>
      <c r="N68" s="1408" t="str">
        <f t="shared" si="21"/>
        <v/>
      </c>
      <c r="O68" s="1409" t="str">
        <f>IF(INPUT!GE72="","",INPUT!GE72)</f>
        <v/>
      </c>
      <c r="P68" s="1409" t="str">
        <f>IF(INPUT!GF72="","",INPUT!GF72)</f>
        <v/>
      </c>
      <c r="Q68" s="1409" t="str">
        <f>IF(INPUT!GG72="","",INPUT!GG72)</f>
        <v/>
      </c>
      <c r="R68" s="1402" t="str">
        <f>IF(N68="","",SUM(O68:$O$100000))</f>
        <v/>
      </c>
      <c r="S68" s="1410" t="str">
        <f>IFERROR(R68/'01. Key Figures'!$C$32,"")</f>
        <v/>
      </c>
      <c r="T68" s="1409" t="str">
        <f>IF(INPUT!GJ72="","",INPUT!GJ72)</f>
        <v/>
      </c>
      <c r="U68" s="1411" t="str">
        <f>IFERROR(Q68/'20. Historical Assets'!F69,"")</f>
        <v/>
      </c>
      <c r="V68" s="1409" t="str">
        <f>IF(INPUT!GL72="","",INPUT!GL72)</f>
        <v/>
      </c>
      <c r="W68" s="1409">
        <f t="shared" si="22"/>
        <v>0</v>
      </c>
      <c r="X68" s="1409">
        <f t="shared" si="23"/>
        <v>0</v>
      </c>
      <c r="Y68" s="1409" t="str">
        <f>IFERROR((R68-W68)/'20. Historical Assets'!D68,"")</f>
        <v/>
      </c>
      <c r="Z68" s="1408" t="str">
        <f t="shared" si="24"/>
        <v/>
      </c>
      <c r="AA68" s="1412" t="str">
        <f>IF(INPUT!GR72="","",INPUT!GR72)</f>
        <v/>
      </c>
      <c r="AB68" s="1412" t="str">
        <f>IF(INPUT!GS72="","",INPUT!GS72)</f>
        <v/>
      </c>
      <c r="AC68" s="1412" t="str">
        <f>IF(INPUT!GT72="","",INPUT!GT72)</f>
        <v/>
      </c>
      <c r="AD68" s="1402" t="str">
        <f>IF(Z68="","",SUM(AA68:$AA$100000))</f>
        <v/>
      </c>
      <c r="AE68" s="1413" t="str">
        <f>IFERROR(AD68/'01. Key Figures'!$C$32,"")</f>
        <v/>
      </c>
      <c r="AF68" s="1412" t="str">
        <f>IF(INPUT!GW72="","",INPUT!GW72)</f>
        <v/>
      </c>
      <c r="AG68" s="1414" t="str">
        <f>IFERROR(AA68/'20. Historical Assets'!F69,"")</f>
        <v/>
      </c>
      <c r="AH68" s="1412" t="str">
        <f>IF(INPUT!GY72="","",INPUT!GY72)</f>
        <v/>
      </c>
      <c r="AI68" s="1412">
        <f t="shared" si="25"/>
        <v>0</v>
      </c>
      <c r="AJ68" s="1413" t="str">
        <f t="shared" si="26"/>
        <v/>
      </c>
      <c r="AK68" s="1414" t="str">
        <f>IFERROR((AD68-AI68)/'20. Historical Assets'!D68,"")</f>
        <v/>
      </c>
      <c r="AL68" s="1408" t="str">
        <f t="shared" si="27"/>
        <v/>
      </c>
      <c r="AM68" s="1409" t="str">
        <f>IF(INPUT!HD72="","",INPUT!HD72)</f>
        <v/>
      </c>
      <c r="AN68" s="1409" t="str">
        <f>IF(INPUT!HE72="","",INPUT!HE72)</f>
        <v/>
      </c>
      <c r="AO68" s="1409" t="str">
        <f>IF(INPUT!HF72="","",INPUT!HF72)</f>
        <v/>
      </c>
      <c r="AP68" s="1402">
        <f>IFERROR(SUM(AM68:$AM$100000),0)</f>
        <v>0</v>
      </c>
      <c r="AQ68" s="1410" t="str">
        <f>IFERROR(AP68/'20. Historical Assets'!D68,"")</f>
        <v/>
      </c>
      <c r="AR68" s="1409" t="str">
        <f>IF(INPUT!HI72="","",INPUT!HI72)</f>
        <v/>
      </c>
      <c r="AS68" s="1409" t="str">
        <f>IFERROR(AM68/'20. Historical Assets'!F69,"")</f>
        <v/>
      </c>
      <c r="AT68" s="1409" t="str">
        <f>IF(INPUT!HK72="","",INPUT!HK72)</f>
        <v/>
      </c>
      <c r="AU68" s="1409">
        <f t="shared" si="28"/>
        <v>0</v>
      </c>
      <c r="AV68" s="1409" t="str">
        <f t="shared" si="29"/>
        <v/>
      </c>
      <c r="AW68" s="1410" t="str">
        <f>IFERROR((AP68-AU68)/'20. Historical Assets'!D68,"")</f>
        <v/>
      </c>
    </row>
    <row r="69" spans="2:49">
      <c r="B69" s="1408" t="str">
        <f>IF(INPUT!FR73="","",INPUT!FR73)</f>
        <v/>
      </c>
      <c r="C69" s="1409">
        <f t="shared" si="15"/>
        <v>0</v>
      </c>
      <c r="D69" s="1409">
        <f t="shared" si="16"/>
        <v>0</v>
      </c>
      <c r="E69" s="1409">
        <f t="shared" si="17"/>
        <v>0</v>
      </c>
      <c r="F69" s="1402" t="str">
        <f>IF(B69="","",IFERROR(SUM(C69:$C$100000),""))</f>
        <v/>
      </c>
      <c r="G69" s="1410" t="str">
        <f>IFERROR(F69/'20. Historical Assets'!E69,"")</f>
        <v/>
      </c>
      <c r="H69" s="1409" t="str">
        <f t="shared" si="18"/>
        <v/>
      </c>
      <c r="I69" s="1410" t="str">
        <f>IFERROR(C69/'20. Historical Assets'!F70,"")</f>
        <v/>
      </c>
      <c r="J69" s="1409" t="str">
        <f>IF(INPUT!GD73="","",INPUT!GD72)</f>
        <v/>
      </c>
      <c r="K69" s="1409">
        <f t="shared" si="19"/>
        <v>0</v>
      </c>
      <c r="L69" s="1410" t="str">
        <f t="shared" si="20"/>
        <v/>
      </c>
      <c r="M69" s="1410" t="str">
        <f>IFERROR((F69-K69)/'20. Historical Assets'!D69,"")</f>
        <v/>
      </c>
      <c r="N69" s="1408" t="str">
        <f t="shared" si="21"/>
        <v/>
      </c>
      <c r="O69" s="1409" t="str">
        <f>IF(INPUT!GE73="","",INPUT!GE73)</f>
        <v/>
      </c>
      <c r="P69" s="1409" t="str">
        <f>IF(INPUT!GF73="","",INPUT!GF73)</f>
        <v/>
      </c>
      <c r="Q69" s="1409" t="str">
        <f>IF(INPUT!GG73="","",INPUT!GG73)</f>
        <v/>
      </c>
      <c r="R69" s="1402" t="str">
        <f>IF(N69="","",SUM(O69:$O$100000))</f>
        <v/>
      </c>
      <c r="S69" s="1410" t="str">
        <f>IFERROR(R69/'01. Key Figures'!$C$32,"")</f>
        <v/>
      </c>
      <c r="T69" s="1409" t="str">
        <f>IF(INPUT!GJ73="","",INPUT!GJ73)</f>
        <v/>
      </c>
      <c r="U69" s="1411" t="str">
        <f>IFERROR(Q69/'20. Historical Assets'!F70,"")</f>
        <v/>
      </c>
      <c r="V69" s="1409" t="str">
        <f>IF(INPUT!GL73="","",INPUT!GL73)</f>
        <v/>
      </c>
      <c r="W69" s="1409">
        <f t="shared" si="22"/>
        <v>0</v>
      </c>
      <c r="X69" s="1409">
        <f t="shared" si="23"/>
        <v>0</v>
      </c>
      <c r="Y69" s="1409" t="str">
        <f>IFERROR((R69-W69)/'20. Historical Assets'!D69,"")</f>
        <v/>
      </c>
      <c r="Z69" s="1408" t="str">
        <f t="shared" si="24"/>
        <v/>
      </c>
      <c r="AA69" s="1412" t="str">
        <f>IF(INPUT!GR73="","",INPUT!GR73)</f>
        <v/>
      </c>
      <c r="AB69" s="1412" t="str">
        <f>IF(INPUT!GS73="","",INPUT!GS73)</f>
        <v/>
      </c>
      <c r="AC69" s="1412" t="str">
        <f>IF(INPUT!GT73="","",INPUT!GT73)</f>
        <v/>
      </c>
      <c r="AD69" s="1402" t="str">
        <f>IF(Z69="","",SUM(AA69:$AA$100000))</f>
        <v/>
      </c>
      <c r="AE69" s="1413" t="str">
        <f>IFERROR(AD69/'01. Key Figures'!$C$32,"")</f>
        <v/>
      </c>
      <c r="AF69" s="1412" t="str">
        <f>IF(INPUT!GW73="","",INPUT!GW73)</f>
        <v/>
      </c>
      <c r="AG69" s="1414" t="str">
        <f>IFERROR(AA69/'20. Historical Assets'!F70,"")</f>
        <v/>
      </c>
      <c r="AH69" s="1412" t="str">
        <f>IF(INPUT!GY73="","",INPUT!GY73)</f>
        <v/>
      </c>
      <c r="AI69" s="1412">
        <f t="shared" si="25"/>
        <v>0</v>
      </c>
      <c r="AJ69" s="1413" t="str">
        <f t="shared" si="26"/>
        <v/>
      </c>
      <c r="AK69" s="1414" t="str">
        <f>IFERROR((AD69-AI69)/'20. Historical Assets'!D69,"")</f>
        <v/>
      </c>
      <c r="AL69" s="1408" t="str">
        <f t="shared" si="27"/>
        <v/>
      </c>
      <c r="AM69" s="1409" t="str">
        <f>IF(INPUT!HD73="","",INPUT!HD73)</f>
        <v/>
      </c>
      <c r="AN69" s="1409" t="str">
        <f>IF(INPUT!HE73="","",INPUT!HE73)</f>
        <v/>
      </c>
      <c r="AO69" s="1409" t="str">
        <f>IF(INPUT!HF73="","",INPUT!HF73)</f>
        <v/>
      </c>
      <c r="AP69" s="1402">
        <f>IFERROR(SUM(AM69:$AM$100000),0)</f>
        <v>0</v>
      </c>
      <c r="AQ69" s="1410" t="str">
        <f>IFERROR(AP69/'20. Historical Assets'!D69,"")</f>
        <v/>
      </c>
      <c r="AR69" s="1409" t="str">
        <f>IF(INPUT!HI73="","",INPUT!HI73)</f>
        <v/>
      </c>
      <c r="AS69" s="1409" t="str">
        <f>IFERROR(AM69/'20. Historical Assets'!F70,"")</f>
        <v/>
      </c>
      <c r="AT69" s="1409" t="str">
        <f>IF(INPUT!HK73="","",INPUT!HK73)</f>
        <v/>
      </c>
      <c r="AU69" s="1409">
        <f t="shared" si="28"/>
        <v>0</v>
      </c>
      <c r="AV69" s="1409" t="str">
        <f t="shared" si="29"/>
        <v/>
      </c>
      <c r="AW69" s="1410" t="str">
        <f>IFERROR((AP69-AU69)/'20. Historical Assets'!D69,"")</f>
        <v/>
      </c>
    </row>
    <row r="70" spans="2:49">
      <c r="B70" s="1408" t="str">
        <f>IF(INPUT!FR74="","",INPUT!FR74)</f>
        <v/>
      </c>
      <c r="C70" s="1409">
        <f t="shared" si="15"/>
        <v>0</v>
      </c>
      <c r="D70" s="1409">
        <f t="shared" si="16"/>
        <v>0</v>
      </c>
      <c r="E70" s="1409">
        <f t="shared" si="17"/>
        <v>0</v>
      </c>
      <c r="F70" s="1402" t="str">
        <f>IF(B70="","",IFERROR(SUM(C70:$C$100000),""))</f>
        <v/>
      </c>
      <c r="G70" s="1410" t="str">
        <f>IFERROR(F70/'20. Historical Assets'!E70,"")</f>
        <v/>
      </c>
      <c r="H70" s="1409" t="str">
        <f t="shared" si="18"/>
        <v/>
      </c>
      <c r="I70" s="1410" t="str">
        <f>IFERROR(C70/'20. Historical Assets'!F71,"")</f>
        <v/>
      </c>
      <c r="J70" s="1409" t="str">
        <f>IF(INPUT!GD74="","",INPUT!GD73)</f>
        <v/>
      </c>
      <c r="K70" s="1409">
        <f t="shared" si="19"/>
        <v>0</v>
      </c>
      <c r="L70" s="1410" t="str">
        <f t="shared" si="20"/>
        <v/>
      </c>
      <c r="M70" s="1410" t="str">
        <f>IFERROR((F70-K70)/'20. Historical Assets'!D70,"")</f>
        <v/>
      </c>
      <c r="N70" s="1408" t="str">
        <f t="shared" si="21"/>
        <v/>
      </c>
      <c r="O70" s="1409" t="str">
        <f>IF(INPUT!GE74="","",INPUT!GE74)</f>
        <v/>
      </c>
      <c r="P70" s="1409" t="str">
        <f>IF(INPUT!GF74="","",INPUT!GF74)</f>
        <v/>
      </c>
      <c r="Q70" s="1409" t="str">
        <f>IF(INPUT!GG74="","",INPUT!GG74)</f>
        <v/>
      </c>
      <c r="R70" s="1402" t="str">
        <f>IF(N70="","",SUM(O70:$O$100000))</f>
        <v/>
      </c>
      <c r="S70" s="1410" t="str">
        <f>IFERROR(R70/'01. Key Figures'!$C$32,"")</f>
        <v/>
      </c>
      <c r="T70" s="1409" t="str">
        <f>IF(INPUT!GJ74="","",INPUT!GJ74)</f>
        <v/>
      </c>
      <c r="U70" s="1411" t="str">
        <f>IFERROR(Q70/'20. Historical Assets'!F71,"")</f>
        <v/>
      </c>
      <c r="V70" s="1409" t="str">
        <f>IF(INPUT!GL74="","",INPUT!GL74)</f>
        <v/>
      </c>
      <c r="W70" s="1409">
        <f t="shared" si="22"/>
        <v>0</v>
      </c>
      <c r="X70" s="1409">
        <f t="shared" si="23"/>
        <v>0</v>
      </c>
      <c r="Y70" s="1409" t="str">
        <f>IFERROR((R70-W70)/'20. Historical Assets'!D70,"")</f>
        <v/>
      </c>
      <c r="Z70" s="1408" t="str">
        <f t="shared" si="24"/>
        <v/>
      </c>
      <c r="AA70" s="1412" t="str">
        <f>IF(INPUT!GR74="","",INPUT!GR74)</f>
        <v/>
      </c>
      <c r="AB70" s="1412" t="str">
        <f>IF(INPUT!GS74="","",INPUT!GS74)</f>
        <v/>
      </c>
      <c r="AC70" s="1412" t="str">
        <f>IF(INPUT!GT74="","",INPUT!GT74)</f>
        <v/>
      </c>
      <c r="AD70" s="1402" t="str">
        <f>IF(Z70="","",SUM(AA70:$AA$100000))</f>
        <v/>
      </c>
      <c r="AE70" s="1413" t="str">
        <f>IFERROR(AD70/'01. Key Figures'!$C$32,"")</f>
        <v/>
      </c>
      <c r="AF70" s="1412" t="str">
        <f>IF(INPUT!GW74="","",INPUT!GW74)</f>
        <v/>
      </c>
      <c r="AG70" s="1414" t="str">
        <f>IFERROR(AA70/'20. Historical Assets'!F71,"")</f>
        <v/>
      </c>
      <c r="AH70" s="1412" t="str">
        <f>IF(INPUT!GY74="","",INPUT!GY74)</f>
        <v/>
      </c>
      <c r="AI70" s="1412">
        <f t="shared" si="25"/>
        <v>0</v>
      </c>
      <c r="AJ70" s="1413" t="str">
        <f t="shared" si="26"/>
        <v/>
      </c>
      <c r="AK70" s="1414" t="str">
        <f>IFERROR((AD70-AI70)/'20. Historical Assets'!D70,"")</f>
        <v/>
      </c>
      <c r="AL70" s="1408" t="str">
        <f t="shared" si="27"/>
        <v/>
      </c>
      <c r="AM70" s="1409" t="str">
        <f>IF(INPUT!HD74="","",INPUT!HD74)</f>
        <v/>
      </c>
      <c r="AN70" s="1409" t="str">
        <f>IF(INPUT!HE74="","",INPUT!HE74)</f>
        <v/>
      </c>
      <c r="AO70" s="1409" t="str">
        <f>IF(INPUT!HF74="","",INPUT!HF74)</f>
        <v/>
      </c>
      <c r="AP70" s="1402">
        <f>IFERROR(SUM(AM70:$AM$100000),0)</f>
        <v>0</v>
      </c>
      <c r="AQ70" s="1410" t="str">
        <f>IFERROR(AP70/'20. Historical Assets'!D70,"")</f>
        <v/>
      </c>
      <c r="AR70" s="1409" t="str">
        <f>IF(INPUT!HI74="","",INPUT!HI74)</f>
        <v/>
      </c>
      <c r="AS70" s="1409" t="str">
        <f>IFERROR(AM70/'20. Historical Assets'!F71,"")</f>
        <v/>
      </c>
      <c r="AT70" s="1409" t="str">
        <f>IF(INPUT!HK74="","",INPUT!HK74)</f>
        <v/>
      </c>
      <c r="AU70" s="1409">
        <f t="shared" si="28"/>
        <v>0</v>
      </c>
      <c r="AV70" s="1409" t="str">
        <f t="shared" si="29"/>
        <v/>
      </c>
      <c r="AW70" s="1410" t="str">
        <f>IFERROR((AP70-AU70)/'20. Historical Assets'!D70,"")</f>
        <v/>
      </c>
    </row>
    <row r="71" spans="2:49">
      <c r="B71" s="1408" t="str">
        <f>IF(INPUT!FR75="","",INPUT!FR75)</f>
        <v/>
      </c>
      <c r="C71" s="1409">
        <f t="shared" si="15"/>
        <v>0</v>
      </c>
      <c r="D71" s="1409">
        <f t="shared" si="16"/>
        <v>0</v>
      </c>
      <c r="E71" s="1409">
        <f t="shared" si="17"/>
        <v>0</v>
      </c>
      <c r="F71" s="1402" t="str">
        <f>IF(B71="","",IFERROR(SUM(C71:$C$100000),""))</f>
        <v/>
      </c>
      <c r="G71" s="1410" t="str">
        <f>IFERROR(F71/'20. Historical Assets'!E71,"")</f>
        <v/>
      </c>
      <c r="H71" s="1409" t="str">
        <f t="shared" si="18"/>
        <v/>
      </c>
      <c r="I71" s="1410" t="str">
        <f>IFERROR(C71/'20. Historical Assets'!F72,"")</f>
        <v/>
      </c>
      <c r="J71" s="1409" t="str">
        <f>IF(INPUT!GD75="","",INPUT!GD74)</f>
        <v/>
      </c>
      <c r="K71" s="1409">
        <f t="shared" si="19"/>
        <v>0</v>
      </c>
      <c r="L71" s="1410" t="str">
        <f t="shared" si="20"/>
        <v/>
      </c>
      <c r="M71" s="1410" t="str">
        <f>IFERROR((F71-K71)/'20. Historical Assets'!D71,"")</f>
        <v/>
      </c>
      <c r="N71" s="1408" t="str">
        <f t="shared" si="21"/>
        <v/>
      </c>
      <c r="O71" s="1409" t="str">
        <f>IF(INPUT!GE75="","",INPUT!GE75)</f>
        <v/>
      </c>
      <c r="P71" s="1409" t="str">
        <f>IF(INPUT!GF75="","",INPUT!GF75)</f>
        <v/>
      </c>
      <c r="Q71" s="1409" t="str">
        <f>IF(INPUT!GG75="","",INPUT!GG75)</f>
        <v/>
      </c>
      <c r="R71" s="1402" t="str">
        <f>IF(N71="","",SUM(O71:$O$100000))</f>
        <v/>
      </c>
      <c r="S71" s="1410" t="str">
        <f>IFERROR(R71/'01. Key Figures'!$C$32,"")</f>
        <v/>
      </c>
      <c r="T71" s="1409" t="str">
        <f>IF(INPUT!GJ75="","",INPUT!GJ75)</f>
        <v/>
      </c>
      <c r="U71" s="1411" t="str">
        <f>IFERROR(Q71/'20. Historical Assets'!F72,"")</f>
        <v/>
      </c>
      <c r="V71" s="1409" t="str">
        <f>IF(INPUT!GL75="","",INPUT!GL75)</f>
        <v/>
      </c>
      <c r="W71" s="1409">
        <f t="shared" si="22"/>
        <v>0</v>
      </c>
      <c r="X71" s="1409">
        <f t="shared" si="23"/>
        <v>0</v>
      </c>
      <c r="Y71" s="1409" t="str">
        <f>IFERROR((R71-W71)/'20. Historical Assets'!D71,"")</f>
        <v/>
      </c>
      <c r="Z71" s="1408" t="str">
        <f t="shared" si="24"/>
        <v/>
      </c>
      <c r="AA71" s="1412" t="str">
        <f>IF(INPUT!GR75="","",INPUT!GR75)</f>
        <v/>
      </c>
      <c r="AB71" s="1412" t="str">
        <f>IF(INPUT!GS75="","",INPUT!GS75)</f>
        <v/>
      </c>
      <c r="AC71" s="1412" t="str">
        <f>IF(INPUT!GT75="","",INPUT!GT75)</f>
        <v/>
      </c>
      <c r="AD71" s="1402" t="str">
        <f>IF(Z71="","",SUM(AA71:$AA$100000))</f>
        <v/>
      </c>
      <c r="AE71" s="1413" t="str">
        <f>IFERROR(AD71/'01. Key Figures'!$C$32,"")</f>
        <v/>
      </c>
      <c r="AF71" s="1412" t="str">
        <f>IF(INPUT!GW75="","",INPUT!GW75)</f>
        <v/>
      </c>
      <c r="AG71" s="1414" t="str">
        <f>IFERROR(AA71/'20. Historical Assets'!F72,"")</f>
        <v/>
      </c>
      <c r="AH71" s="1412" t="str">
        <f>IF(INPUT!GY75="","",INPUT!GY75)</f>
        <v/>
      </c>
      <c r="AI71" s="1412">
        <f t="shared" si="25"/>
        <v>0</v>
      </c>
      <c r="AJ71" s="1413" t="str">
        <f t="shared" si="26"/>
        <v/>
      </c>
      <c r="AK71" s="1414" t="str">
        <f>IFERROR((AD71-AI71)/'20. Historical Assets'!D71,"")</f>
        <v/>
      </c>
      <c r="AL71" s="1408" t="str">
        <f t="shared" si="27"/>
        <v/>
      </c>
      <c r="AM71" s="1409" t="str">
        <f>IF(INPUT!HD75="","",INPUT!HD75)</f>
        <v/>
      </c>
      <c r="AN71" s="1409" t="str">
        <f>IF(INPUT!HE75="","",INPUT!HE75)</f>
        <v/>
      </c>
      <c r="AO71" s="1409" t="str">
        <f>IF(INPUT!HF75="","",INPUT!HF75)</f>
        <v/>
      </c>
      <c r="AP71" s="1402">
        <f>IFERROR(SUM(AM71:$AM$100000),0)</f>
        <v>0</v>
      </c>
      <c r="AQ71" s="1410" t="str">
        <f>IFERROR(AP71/'20. Historical Assets'!D71,"")</f>
        <v/>
      </c>
      <c r="AR71" s="1409" t="str">
        <f>IF(INPUT!HI75="","",INPUT!HI75)</f>
        <v/>
      </c>
      <c r="AS71" s="1409" t="str">
        <f>IFERROR(AM71/'20. Historical Assets'!F72,"")</f>
        <v/>
      </c>
      <c r="AT71" s="1409" t="str">
        <f>IF(INPUT!HK75="","",INPUT!HK75)</f>
        <v/>
      </c>
      <c r="AU71" s="1409">
        <f t="shared" si="28"/>
        <v>0</v>
      </c>
      <c r="AV71" s="1409" t="str">
        <f t="shared" si="29"/>
        <v/>
      </c>
      <c r="AW71" s="1410" t="str">
        <f>IFERROR((AP71-AU71)/'20. Historical Assets'!D71,"")</f>
        <v/>
      </c>
    </row>
    <row r="72" spans="2:49">
      <c r="B72" s="1408" t="str">
        <f>IF(INPUT!FR76="","",INPUT!FR76)</f>
        <v/>
      </c>
      <c r="C72" s="1409">
        <f t="shared" si="15"/>
        <v>0</v>
      </c>
      <c r="D72" s="1409">
        <f t="shared" si="16"/>
        <v>0</v>
      </c>
      <c r="E72" s="1409">
        <f t="shared" si="17"/>
        <v>0</v>
      </c>
      <c r="F72" s="1402" t="str">
        <f>IF(B72="","",IFERROR(SUM(C72:$C$100000),""))</f>
        <v/>
      </c>
      <c r="G72" s="1410" t="str">
        <f>IFERROR(F72/'20. Historical Assets'!E72,"")</f>
        <v/>
      </c>
      <c r="H72" s="1409" t="str">
        <f t="shared" si="18"/>
        <v/>
      </c>
      <c r="I72" s="1410" t="str">
        <f>IFERROR(C72/'20. Historical Assets'!F73,"")</f>
        <v/>
      </c>
      <c r="J72" s="1409" t="str">
        <f>IF(INPUT!GD76="","",INPUT!GD75)</f>
        <v/>
      </c>
      <c r="K72" s="1409">
        <f t="shared" si="19"/>
        <v>0</v>
      </c>
      <c r="L72" s="1410" t="str">
        <f t="shared" si="20"/>
        <v/>
      </c>
      <c r="M72" s="1410" t="str">
        <f>IFERROR((F72-K72)/'20. Historical Assets'!D72,"")</f>
        <v/>
      </c>
      <c r="N72" s="1408" t="str">
        <f t="shared" si="21"/>
        <v/>
      </c>
      <c r="O72" s="1409" t="str">
        <f>IF(INPUT!GE76="","",INPUT!GE76)</f>
        <v/>
      </c>
      <c r="P72" s="1409" t="str">
        <f>IF(INPUT!GF76="","",INPUT!GF76)</f>
        <v/>
      </c>
      <c r="Q72" s="1409" t="str">
        <f>IF(INPUT!GG76="","",INPUT!GG76)</f>
        <v/>
      </c>
      <c r="R72" s="1402" t="str">
        <f>IF(N72="","",SUM(O72:$O$100000))</f>
        <v/>
      </c>
      <c r="S72" s="1410" t="str">
        <f>IFERROR(R72/'01. Key Figures'!$C$32,"")</f>
        <v/>
      </c>
      <c r="T72" s="1409" t="str">
        <f>IF(INPUT!GJ76="","",INPUT!GJ76)</f>
        <v/>
      </c>
      <c r="U72" s="1411" t="str">
        <f>IFERROR(Q72/'20. Historical Assets'!F73,"")</f>
        <v/>
      </c>
      <c r="V72" s="1409" t="str">
        <f>IF(INPUT!GL76="","",INPUT!GL76)</f>
        <v/>
      </c>
      <c r="W72" s="1409">
        <f t="shared" si="22"/>
        <v>0</v>
      </c>
      <c r="X72" s="1409">
        <f t="shared" si="23"/>
        <v>0</v>
      </c>
      <c r="Y72" s="1409" t="str">
        <f>IFERROR((R72-W72)/'20. Historical Assets'!D72,"")</f>
        <v/>
      </c>
      <c r="Z72" s="1408" t="str">
        <f t="shared" si="24"/>
        <v/>
      </c>
      <c r="AA72" s="1412" t="str">
        <f>IF(INPUT!GR76="","",INPUT!GR76)</f>
        <v/>
      </c>
      <c r="AB72" s="1412" t="str">
        <f>IF(INPUT!GS76="","",INPUT!GS76)</f>
        <v/>
      </c>
      <c r="AC72" s="1412" t="str">
        <f>IF(INPUT!GT76="","",INPUT!GT76)</f>
        <v/>
      </c>
      <c r="AD72" s="1402" t="str">
        <f>IF(Z72="","",SUM(AA72:$AA$100000))</f>
        <v/>
      </c>
      <c r="AE72" s="1413" t="str">
        <f>IFERROR(AD72/'01. Key Figures'!$C$32,"")</f>
        <v/>
      </c>
      <c r="AF72" s="1412" t="str">
        <f>IF(INPUT!GW76="","",INPUT!GW76)</f>
        <v/>
      </c>
      <c r="AG72" s="1414" t="str">
        <f>IFERROR(AA72/'20. Historical Assets'!F73,"")</f>
        <v/>
      </c>
      <c r="AH72" s="1412" t="str">
        <f>IF(INPUT!GY76="","",INPUT!GY76)</f>
        <v/>
      </c>
      <c r="AI72" s="1412">
        <f t="shared" si="25"/>
        <v>0</v>
      </c>
      <c r="AJ72" s="1413" t="str">
        <f t="shared" si="26"/>
        <v/>
      </c>
      <c r="AK72" s="1414" t="str">
        <f>IFERROR((AD72-AI72)/'20. Historical Assets'!D72,"")</f>
        <v/>
      </c>
      <c r="AL72" s="1408" t="str">
        <f t="shared" si="27"/>
        <v/>
      </c>
      <c r="AM72" s="1409" t="str">
        <f>IF(INPUT!HD76="","",INPUT!HD76)</f>
        <v/>
      </c>
      <c r="AN72" s="1409" t="str">
        <f>IF(INPUT!HE76="","",INPUT!HE76)</f>
        <v/>
      </c>
      <c r="AO72" s="1409" t="str">
        <f>IF(INPUT!HF76="","",INPUT!HF76)</f>
        <v/>
      </c>
      <c r="AP72" s="1402">
        <f>IFERROR(SUM(AM72:$AM$100000),0)</f>
        <v>0</v>
      </c>
      <c r="AQ72" s="1410" t="str">
        <f>IFERROR(AP72/'20. Historical Assets'!D72,"")</f>
        <v/>
      </c>
      <c r="AR72" s="1409" t="str">
        <f>IF(INPUT!HI76="","",INPUT!HI76)</f>
        <v/>
      </c>
      <c r="AS72" s="1409" t="str">
        <f>IFERROR(AM72/'20. Historical Assets'!F73,"")</f>
        <v/>
      </c>
      <c r="AT72" s="1409" t="str">
        <f>IF(INPUT!HK76="","",INPUT!HK76)</f>
        <v/>
      </c>
      <c r="AU72" s="1409">
        <f t="shared" si="28"/>
        <v>0</v>
      </c>
      <c r="AV72" s="1409" t="str">
        <f t="shared" si="29"/>
        <v/>
      </c>
      <c r="AW72" s="1410" t="str">
        <f>IFERROR((AP72-AU72)/'20. Historical Assets'!D72,"")</f>
        <v/>
      </c>
    </row>
    <row r="73" spans="2:49">
      <c r="B73" s="1408" t="str">
        <f>IF(INPUT!FR77="","",INPUT!FR77)</f>
        <v/>
      </c>
      <c r="C73" s="1409">
        <f t="shared" si="15"/>
        <v>0</v>
      </c>
      <c r="D73" s="1409">
        <f t="shared" si="16"/>
        <v>0</v>
      </c>
      <c r="E73" s="1409">
        <f t="shared" si="17"/>
        <v>0</v>
      </c>
      <c r="F73" s="1402" t="str">
        <f>IF(B73="","",IFERROR(SUM(C73:$C$100000),""))</f>
        <v/>
      </c>
      <c r="G73" s="1410" t="str">
        <f>IFERROR(F73/'20. Historical Assets'!E73,"")</f>
        <v/>
      </c>
      <c r="H73" s="1409" t="str">
        <f t="shared" si="18"/>
        <v/>
      </c>
      <c r="I73" s="1410" t="str">
        <f>IFERROR(C73/'20. Historical Assets'!F74,"")</f>
        <v/>
      </c>
      <c r="J73" s="1409" t="str">
        <f>IF(INPUT!GD77="","",INPUT!GD76)</f>
        <v/>
      </c>
      <c r="K73" s="1409">
        <f t="shared" si="19"/>
        <v>0</v>
      </c>
      <c r="L73" s="1410" t="str">
        <f t="shared" si="20"/>
        <v/>
      </c>
      <c r="M73" s="1410" t="str">
        <f>IFERROR((F73-K73)/'20. Historical Assets'!D73,"")</f>
        <v/>
      </c>
      <c r="N73" s="1408" t="str">
        <f t="shared" si="21"/>
        <v/>
      </c>
      <c r="O73" s="1409" t="str">
        <f>IF(INPUT!GE77="","",INPUT!GE77)</f>
        <v/>
      </c>
      <c r="P73" s="1409" t="str">
        <f>IF(INPUT!GF77="","",INPUT!GF77)</f>
        <v/>
      </c>
      <c r="Q73" s="1409" t="str">
        <f>IF(INPUT!GG77="","",INPUT!GG77)</f>
        <v/>
      </c>
      <c r="R73" s="1402" t="str">
        <f>IF(N73="","",SUM(O73:$O$100000))</f>
        <v/>
      </c>
      <c r="S73" s="1410" t="str">
        <f>IFERROR(R73/'01. Key Figures'!$C$32,"")</f>
        <v/>
      </c>
      <c r="T73" s="1409" t="str">
        <f>IF(INPUT!GJ77="","",INPUT!GJ77)</f>
        <v/>
      </c>
      <c r="U73" s="1411" t="str">
        <f>IFERROR(Q73/'20. Historical Assets'!F74,"")</f>
        <v/>
      </c>
      <c r="V73" s="1409" t="str">
        <f>IF(INPUT!GL77="","",INPUT!GL77)</f>
        <v/>
      </c>
      <c r="W73" s="1409">
        <f t="shared" si="22"/>
        <v>0</v>
      </c>
      <c r="X73" s="1409">
        <f t="shared" si="23"/>
        <v>0</v>
      </c>
      <c r="Y73" s="1409" t="str">
        <f>IFERROR((R73-W73)/'20. Historical Assets'!D73,"")</f>
        <v/>
      </c>
      <c r="Z73" s="1408" t="str">
        <f t="shared" si="24"/>
        <v/>
      </c>
      <c r="AA73" s="1412" t="str">
        <f>IF(INPUT!GR77="","",INPUT!GR77)</f>
        <v/>
      </c>
      <c r="AB73" s="1412" t="str">
        <f>IF(INPUT!GS77="","",INPUT!GS77)</f>
        <v/>
      </c>
      <c r="AC73" s="1412" t="str">
        <f>IF(INPUT!GT77="","",INPUT!GT77)</f>
        <v/>
      </c>
      <c r="AD73" s="1402" t="str">
        <f>IF(Z73="","",SUM(AA73:$AA$100000))</f>
        <v/>
      </c>
      <c r="AE73" s="1413" t="str">
        <f>IFERROR(AD73/'01. Key Figures'!$C$32,"")</f>
        <v/>
      </c>
      <c r="AF73" s="1412" t="str">
        <f>IF(INPUT!GW77="","",INPUT!GW77)</f>
        <v/>
      </c>
      <c r="AG73" s="1414" t="str">
        <f>IFERROR(AA73/'20. Historical Assets'!F74,"")</f>
        <v/>
      </c>
      <c r="AH73" s="1412" t="str">
        <f>IF(INPUT!GY77="","",INPUT!GY77)</f>
        <v/>
      </c>
      <c r="AI73" s="1412">
        <f t="shared" si="25"/>
        <v>0</v>
      </c>
      <c r="AJ73" s="1413" t="str">
        <f t="shared" si="26"/>
        <v/>
      </c>
      <c r="AK73" s="1414" t="str">
        <f>IFERROR((AD73-AI73)/'20. Historical Assets'!D73,"")</f>
        <v/>
      </c>
      <c r="AL73" s="1408" t="str">
        <f t="shared" si="27"/>
        <v/>
      </c>
      <c r="AM73" s="1409" t="str">
        <f>IF(INPUT!HD77="","",INPUT!HD77)</f>
        <v/>
      </c>
      <c r="AN73" s="1409" t="str">
        <f>IF(INPUT!HE77="","",INPUT!HE77)</f>
        <v/>
      </c>
      <c r="AO73" s="1409" t="str">
        <f>IF(INPUT!HF77="","",INPUT!HF77)</f>
        <v/>
      </c>
      <c r="AP73" s="1402">
        <f>IFERROR(SUM(AM73:$AM$100000),0)</f>
        <v>0</v>
      </c>
      <c r="AQ73" s="1410" t="str">
        <f>IFERROR(AP73/'20. Historical Assets'!D73,"")</f>
        <v/>
      </c>
      <c r="AR73" s="1409" t="str">
        <f>IF(INPUT!HI77="","",INPUT!HI77)</f>
        <v/>
      </c>
      <c r="AS73" s="1409" t="str">
        <f>IFERROR(AM73/'20. Historical Assets'!F74,"")</f>
        <v/>
      </c>
      <c r="AT73" s="1409" t="str">
        <f>IF(INPUT!HK77="","",INPUT!HK77)</f>
        <v/>
      </c>
      <c r="AU73" s="1409">
        <f t="shared" si="28"/>
        <v>0</v>
      </c>
      <c r="AV73" s="1409" t="str">
        <f t="shared" si="29"/>
        <v/>
      </c>
      <c r="AW73" s="1410" t="str">
        <f>IFERROR((AP73-AU73)/'20. Historical Assets'!D73,"")</f>
        <v/>
      </c>
    </row>
    <row r="74" spans="2:49">
      <c r="B74" s="1408" t="str">
        <f>IF(INPUT!FR78="","",INPUT!FR78)</f>
        <v/>
      </c>
      <c r="C74" s="1409">
        <f t="shared" si="15"/>
        <v>0</v>
      </c>
      <c r="D74" s="1409">
        <f t="shared" si="16"/>
        <v>0</v>
      </c>
      <c r="E74" s="1409">
        <f t="shared" si="17"/>
        <v>0</v>
      </c>
      <c r="F74" s="1402" t="str">
        <f>IF(B74="","",IFERROR(SUM(C74:$C$100000),""))</f>
        <v/>
      </c>
      <c r="G74" s="1410" t="str">
        <f>IFERROR(F74/'20. Historical Assets'!E74,"")</f>
        <v/>
      </c>
      <c r="H74" s="1409" t="str">
        <f t="shared" si="18"/>
        <v/>
      </c>
      <c r="I74" s="1410" t="str">
        <f>IFERROR(C74/'20. Historical Assets'!F75,"")</f>
        <v/>
      </c>
      <c r="J74" s="1409" t="str">
        <f>IF(INPUT!GD78="","",INPUT!GD77)</f>
        <v/>
      </c>
      <c r="K74" s="1409">
        <f t="shared" si="19"/>
        <v>0</v>
      </c>
      <c r="L74" s="1410" t="str">
        <f t="shared" si="20"/>
        <v/>
      </c>
      <c r="M74" s="1410" t="str">
        <f>IFERROR((F74-K74)/'20. Historical Assets'!D74,"")</f>
        <v/>
      </c>
      <c r="N74" s="1408" t="str">
        <f t="shared" si="21"/>
        <v/>
      </c>
      <c r="O74" s="1409" t="str">
        <f>IF(INPUT!GE78="","",INPUT!GE78)</f>
        <v/>
      </c>
      <c r="P74" s="1409" t="str">
        <f>IF(INPUT!GF78="","",INPUT!GF78)</f>
        <v/>
      </c>
      <c r="Q74" s="1409" t="str">
        <f>IF(INPUT!GG78="","",INPUT!GG78)</f>
        <v/>
      </c>
      <c r="R74" s="1402" t="str">
        <f>IF(N74="","",SUM(O74:$O$100000))</f>
        <v/>
      </c>
      <c r="S74" s="1410" t="str">
        <f>IFERROR(R74/'01. Key Figures'!$C$32,"")</f>
        <v/>
      </c>
      <c r="T74" s="1409" t="str">
        <f>IF(INPUT!GJ78="","",INPUT!GJ78)</f>
        <v/>
      </c>
      <c r="U74" s="1411" t="str">
        <f>IFERROR(Q74/'20. Historical Assets'!F75,"")</f>
        <v/>
      </c>
      <c r="V74" s="1409" t="str">
        <f>IF(INPUT!GL78="","",INPUT!GL78)</f>
        <v/>
      </c>
      <c r="W74" s="1409">
        <f t="shared" si="22"/>
        <v>0</v>
      </c>
      <c r="X74" s="1409">
        <f t="shared" si="23"/>
        <v>0</v>
      </c>
      <c r="Y74" s="1409" t="str">
        <f>IFERROR((R74-W74)/'20. Historical Assets'!D74,"")</f>
        <v/>
      </c>
      <c r="Z74" s="1408" t="str">
        <f t="shared" si="24"/>
        <v/>
      </c>
      <c r="AA74" s="1412" t="str">
        <f>IF(INPUT!GR78="","",INPUT!GR78)</f>
        <v/>
      </c>
      <c r="AB74" s="1412" t="str">
        <f>IF(INPUT!GS78="","",INPUT!GS78)</f>
        <v/>
      </c>
      <c r="AC74" s="1412" t="str">
        <f>IF(INPUT!GT78="","",INPUT!GT78)</f>
        <v/>
      </c>
      <c r="AD74" s="1402" t="str">
        <f>IF(Z74="","",SUM(AA74:$AA$100000))</f>
        <v/>
      </c>
      <c r="AE74" s="1413" t="str">
        <f>IFERROR(AD74/'01. Key Figures'!$C$32,"")</f>
        <v/>
      </c>
      <c r="AF74" s="1412" t="str">
        <f>IF(INPUT!GW78="","",INPUT!GW78)</f>
        <v/>
      </c>
      <c r="AG74" s="1414" t="str">
        <f>IFERROR(AA74/'20. Historical Assets'!F75,"")</f>
        <v/>
      </c>
      <c r="AH74" s="1412" t="str">
        <f>IF(INPUT!GY78="","",INPUT!GY78)</f>
        <v/>
      </c>
      <c r="AI74" s="1412">
        <f t="shared" si="25"/>
        <v>0</v>
      </c>
      <c r="AJ74" s="1413" t="str">
        <f t="shared" si="26"/>
        <v/>
      </c>
      <c r="AK74" s="1414" t="str">
        <f>IFERROR((AD74-AI74)/'20. Historical Assets'!D74,"")</f>
        <v/>
      </c>
      <c r="AL74" s="1408" t="str">
        <f t="shared" si="27"/>
        <v/>
      </c>
      <c r="AM74" s="1409" t="str">
        <f>IF(INPUT!HD78="","",INPUT!HD78)</f>
        <v/>
      </c>
      <c r="AN74" s="1409" t="str">
        <f>IF(INPUT!HE78="","",INPUT!HE78)</f>
        <v/>
      </c>
      <c r="AO74" s="1409" t="str">
        <f>IF(INPUT!HF78="","",INPUT!HF78)</f>
        <v/>
      </c>
      <c r="AP74" s="1402">
        <f>IFERROR(SUM(AM74:$AM$100000),0)</f>
        <v>0</v>
      </c>
      <c r="AQ74" s="1410" t="str">
        <f>IFERROR(AP74/'20. Historical Assets'!D74,"")</f>
        <v/>
      </c>
      <c r="AR74" s="1409" t="str">
        <f>IF(INPUT!HI78="","",INPUT!HI78)</f>
        <v/>
      </c>
      <c r="AS74" s="1409" t="str">
        <f>IFERROR(AM74/'20. Historical Assets'!F75,"")</f>
        <v/>
      </c>
      <c r="AT74" s="1409" t="str">
        <f>IF(INPUT!HK78="","",INPUT!HK78)</f>
        <v/>
      </c>
      <c r="AU74" s="1409">
        <f t="shared" si="28"/>
        <v>0</v>
      </c>
      <c r="AV74" s="1409" t="str">
        <f t="shared" si="29"/>
        <v/>
      </c>
      <c r="AW74" s="1410" t="str">
        <f>IFERROR((AP74-AU74)/'20. Historical Assets'!D74,"")</f>
        <v/>
      </c>
    </row>
    <row r="75" spans="2:49">
      <c r="B75" s="1408" t="str">
        <f>IF(INPUT!FR79="","",INPUT!FR79)</f>
        <v/>
      </c>
      <c r="C75" s="1409">
        <f t="shared" si="15"/>
        <v>0</v>
      </c>
      <c r="D75" s="1409">
        <f t="shared" si="16"/>
        <v>0</v>
      </c>
      <c r="E75" s="1409">
        <f t="shared" si="17"/>
        <v>0</v>
      </c>
      <c r="F75" s="1402" t="str">
        <f>IF(B75="","",IFERROR(SUM(C75:$C$100000),""))</f>
        <v/>
      </c>
      <c r="G75" s="1410" t="str">
        <f>IFERROR(F75/'20. Historical Assets'!E75,"")</f>
        <v/>
      </c>
      <c r="H75" s="1409" t="str">
        <f t="shared" si="18"/>
        <v/>
      </c>
      <c r="I75" s="1410" t="str">
        <f>IFERROR(C75/'20. Historical Assets'!F76,"")</f>
        <v/>
      </c>
      <c r="J75" s="1409" t="str">
        <f>IF(INPUT!GD79="","",INPUT!GD78)</f>
        <v/>
      </c>
      <c r="K75" s="1409">
        <f t="shared" si="19"/>
        <v>0</v>
      </c>
      <c r="L75" s="1410" t="str">
        <f t="shared" si="20"/>
        <v/>
      </c>
      <c r="M75" s="1410" t="str">
        <f>IFERROR((F75-K75)/'20. Historical Assets'!D75,"")</f>
        <v/>
      </c>
      <c r="N75" s="1408" t="str">
        <f t="shared" si="21"/>
        <v/>
      </c>
      <c r="O75" s="1409" t="str">
        <f>IF(INPUT!GE79="","",INPUT!GE79)</f>
        <v/>
      </c>
      <c r="P75" s="1409" t="str">
        <f>IF(INPUT!GF79="","",INPUT!GF79)</f>
        <v/>
      </c>
      <c r="Q75" s="1409" t="str">
        <f>IF(INPUT!GG79="","",INPUT!GG79)</f>
        <v/>
      </c>
      <c r="R75" s="1402" t="str">
        <f>IF(N75="","",SUM(O75:$O$100000))</f>
        <v/>
      </c>
      <c r="S75" s="1410" t="str">
        <f>IFERROR(R75/'01. Key Figures'!$C$32,"")</f>
        <v/>
      </c>
      <c r="T75" s="1409" t="str">
        <f>IF(INPUT!GJ79="","",INPUT!GJ79)</f>
        <v/>
      </c>
      <c r="U75" s="1411" t="str">
        <f>IFERROR(Q75/'20. Historical Assets'!F76,"")</f>
        <v/>
      </c>
      <c r="V75" s="1409" t="str">
        <f>IF(INPUT!GL79="","",INPUT!GL79)</f>
        <v/>
      </c>
      <c r="W75" s="1409">
        <f t="shared" si="22"/>
        <v>0</v>
      </c>
      <c r="X75" s="1409">
        <f t="shared" si="23"/>
        <v>0</v>
      </c>
      <c r="Y75" s="1409" t="str">
        <f>IFERROR((R75-W75)/'20. Historical Assets'!D75,"")</f>
        <v/>
      </c>
      <c r="Z75" s="1408" t="str">
        <f t="shared" si="24"/>
        <v/>
      </c>
      <c r="AA75" s="1412" t="str">
        <f>IF(INPUT!GR79="","",INPUT!GR79)</f>
        <v/>
      </c>
      <c r="AB75" s="1412" t="str">
        <f>IF(INPUT!GS79="","",INPUT!GS79)</f>
        <v/>
      </c>
      <c r="AC75" s="1412" t="str">
        <f>IF(INPUT!GT79="","",INPUT!GT79)</f>
        <v/>
      </c>
      <c r="AD75" s="1402" t="str">
        <f>IF(Z75="","",SUM(AA75:$AA$100000))</f>
        <v/>
      </c>
      <c r="AE75" s="1413" t="str">
        <f>IFERROR(AD75/'01. Key Figures'!$C$32,"")</f>
        <v/>
      </c>
      <c r="AF75" s="1412" t="str">
        <f>IF(INPUT!GW79="","",INPUT!GW79)</f>
        <v/>
      </c>
      <c r="AG75" s="1414" t="str">
        <f>IFERROR(AA75/'20. Historical Assets'!F76,"")</f>
        <v/>
      </c>
      <c r="AH75" s="1412" t="str">
        <f>IF(INPUT!GY79="","",INPUT!GY79)</f>
        <v/>
      </c>
      <c r="AI75" s="1412">
        <f t="shared" si="25"/>
        <v>0</v>
      </c>
      <c r="AJ75" s="1413" t="str">
        <f t="shared" si="26"/>
        <v/>
      </c>
      <c r="AK75" s="1414" t="str">
        <f>IFERROR((AD75-AI75)/'20. Historical Assets'!D75,"")</f>
        <v/>
      </c>
      <c r="AL75" s="1408" t="str">
        <f t="shared" si="27"/>
        <v/>
      </c>
      <c r="AM75" s="1409" t="str">
        <f>IF(INPUT!HD79="","",INPUT!HD79)</f>
        <v/>
      </c>
      <c r="AN75" s="1409" t="str">
        <f>IF(INPUT!HE79="","",INPUT!HE79)</f>
        <v/>
      </c>
      <c r="AO75" s="1409" t="str">
        <f>IF(INPUT!HF79="","",INPUT!HF79)</f>
        <v/>
      </c>
      <c r="AP75" s="1402">
        <f>IFERROR(SUM(AM75:$AM$100000),0)</f>
        <v>0</v>
      </c>
      <c r="AQ75" s="1410" t="str">
        <f>IFERROR(AP75/'20. Historical Assets'!D75,"")</f>
        <v/>
      </c>
      <c r="AR75" s="1409" t="str">
        <f>IF(INPUT!HI79="","",INPUT!HI79)</f>
        <v/>
      </c>
      <c r="AS75" s="1409" t="str">
        <f>IFERROR(AM75/'20. Historical Assets'!F76,"")</f>
        <v/>
      </c>
      <c r="AT75" s="1409" t="str">
        <f>IF(INPUT!HK79="","",INPUT!HK79)</f>
        <v/>
      </c>
      <c r="AU75" s="1409">
        <f t="shared" si="28"/>
        <v>0</v>
      </c>
      <c r="AV75" s="1409" t="str">
        <f t="shared" si="29"/>
        <v/>
      </c>
      <c r="AW75" s="1410" t="str">
        <f>IFERROR((AP75-AU75)/'20. Historical Assets'!D75,"")</f>
        <v/>
      </c>
    </row>
    <row r="76" spans="2:49">
      <c r="B76" s="1408" t="str">
        <f>IF(INPUT!FR80="","",INPUT!FR80)</f>
        <v/>
      </c>
      <c r="C76" s="1409">
        <f t="shared" si="15"/>
        <v>0</v>
      </c>
      <c r="D76" s="1409">
        <f t="shared" si="16"/>
        <v>0</v>
      </c>
      <c r="E76" s="1409">
        <f t="shared" si="17"/>
        <v>0</v>
      </c>
      <c r="F76" s="1402" t="str">
        <f>IF(B76="","",IFERROR(SUM(C76:$C$100000),""))</f>
        <v/>
      </c>
      <c r="G76" s="1410" t="str">
        <f>IFERROR(F76/'20. Historical Assets'!E76,"")</f>
        <v/>
      </c>
      <c r="H76" s="1409" t="str">
        <f t="shared" si="18"/>
        <v/>
      </c>
      <c r="I76" s="1410" t="str">
        <f>IFERROR(C76/'20. Historical Assets'!F77,"")</f>
        <v/>
      </c>
      <c r="J76" s="1409" t="str">
        <f>IF(INPUT!GD80="","",INPUT!GD79)</f>
        <v/>
      </c>
      <c r="K76" s="1409">
        <f t="shared" si="19"/>
        <v>0</v>
      </c>
      <c r="L76" s="1410" t="str">
        <f t="shared" si="20"/>
        <v/>
      </c>
      <c r="M76" s="1410" t="str">
        <f>IFERROR((F76-K76)/'20. Historical Assets'!D76,"")</f>
        <v/>
      </c>
      <c r="N76" s="1408" t="str">
        <f t="shared" si="21"/>
        <v/>
      </c>
      <c r="O76" s="1409" t="str">
        <f>IF(INPUT!GE80="","",INPUT!GE80)</f>
        <v/>
      </c>
      <c r="P76" s="1409" t="str">
        <f>IF(INPUT!GF80="","",INPUT!GF80)</f>
        <v/>
      </c>
      <c r="Q76" s="1409" t="str">
        <f>IF(INPUT!GG80="","",INPUT!GG80)</f>
        <v/>
      </c>
      <c r="R76" s="1402" t="str">
        <f>IF(N76="","",SUM(O76:$O$100000))</f>
        <v/>
      </c>
      <c r="S76" s="1410" t="str">
        <f>IFERROR(R76/'01. Key Figures'!$C$32,"")</f>
        <v/>
      </c>
      <c r="T76" s="1409" t="str">
        <f>IF(INPUT!GJ80="","",INPUT!GJ80)</f>
        <v/>
      </c>
      <c r="U76" s="1411" t="str">
        <f>IFERROR(Q76/'20. Historical Assets'!F77,"")</f>
        <v/>
      </c>
      <c r="V76" s="1409" t="str">
        <f>IF(INPUT!GL80="","",INPUT!GL80)</f>
        <v/>
      </c>
      <c r="W76" s="1409">
        <f t="shared" si="22"/>
        <v>0</v>
      </c>
      <c r="X76" s="1409">
        <f t="shared" si="23"/>
        <v>0</v>
      </c>
      <c r="Y76" s="1409" t="str">
        <f>IFERROR((R76-W76)/'20. Historical Assets'!D76,"")</f>
        <v/>
      </c>
      <c r="Z76" s="1408" t="str">
        <f t="shared" si="24"/>
        <v/>
      </c>
      <c r="AA76" s="1412" t="str">
        <f>IF(INPUT!GR80="","",INPUT!GR80)</f>
        <v/>
      </c>
      <c r="AB76" s="1412" t="str">
        <f>IF(INPUT!GS80="","",INPUT!GS80)</f>
        <v/>
      </c>
      <c r="AC76" s="1412" t="str">
        <f>IF(INPUT!GT80="","",INPUT!GT80)</f>
        <v/>
      </c>
      <c r="AD76" s="1402" t="str">
        <f>IF(Z76="","",SUM(AA76:$AA$100000))</f>
        <v/>
      </c>
      <c r="AE76" s="1413" t="str">
        <f>IFERROR(AD76/'01. Key Figures'!$C$32,"")</f>
        <v/>
      </c>
      <c r="AF76" s="1412" t="str">
        <f>IF(INPUT!GW80="","",INPUT!GW80)</f>
        <v/>
      </c>
      <c r="AG76" s="1414" t="str">
        <f>IFERROR(AA76/'20. Historical Assets'!F77,"")</f>
        <v/>
      </c>
      <c r="AH76" s="1412" t="str">
        <f>IF(INPUT!GY80="","",INPUT!GY80)</f>
        <v/>
      </c>
      <c r="AI76" s="1412">
        <f t="shared" si="25"/>
        <v>0</v>
      </c>
      <c r="AJ76" s="1413" t="str">
        <f t="shared" si="26"/>
        <v/>
      </c>
      <c r="AK76" s="1414" t="str">
        <f>IFERROR((AD76-AI76)/'20. Historical Assets'!D76,"")</f>
        <v/>
      </c>
      <c r="AL76" s="1408" t="str">
        <f t="shared" si="27"/>
        <v/>
      </c>
      <c r="AM76" s="1409" t="str">
        <f>IF(INPUT!HD80="","",INPUT!HD80)</f>
        <v/>
      </c>
      <c r="AN76" s="1409" t="str">
        <f>IF(INPUT!HE80="","",INPUT!HE80)</f>
        <v/>
      </c>
      <c r="AO76" s="1409" t="str">
        <f>IF(INPUT!HF80="","",INPUT!HF80)</f>
        <v/>
      </c>
      <c r="AP76" s="1402">
        <f>IFERROR(SUM(AM76:$AM$100000),0)</f>
        <v>0</v>
      </c>
      <c r="AQ76" s="1410" t="str">
        <f>IFERROR(AP76/'20. Historical Assets'!D76,"")</f>
        <v/>
      </c>
      <c r="AR76" s="1409" t="str">
        <f>IF(INPUT!HI80="","",INPUT!HI80)</f>
        <v/>
      </c>
      <c r="AS76" s="1409" t="str">
        <f>IFERROR(AM76/'20. Historical Assets'!F77,"")</f>
        <v/>
      </c>
      <c r="AT76" s="1409" t="str">
        <f>IF(INPUT!HK80="","",INPUT!HK80)</f>
        <v/>
      </c>
      <c r="AU76" s="1409">
        <f t="shared" si="28"/>
        <v>0</v>
      </c>
      <c r="AV76" s="1409" t="str">
        <f t="shared" si="29"/>
        <v/>
      </c>
      <c r="AW76" s="1410" t="str">
        <f>IFERROR((AP76-AU76)/'20. Historical Assets'!D76,"")</f>
        <v/>
      </c>
    </row>
    <row r="77" spans="2:49">
      <c r="B77" s="1408" t="str">
        <f>IF(INPUT!FR81="","",INPUT!FR81)</f>
        <v/>
      </c>
      <c r="C77" s="1409">
        <f t="shared" si="15"/>
        <v>0</v>
      </c>
      <c r="D77" s="1409">
        <f t="shared" si="16"/>
        <v>0</v>
      </c>
      <c r="E77" s="1409">
        <f t="shared" si="17"/>
        <v>0</v>
      </c>
      <c r="F77" s="1402" t="str">
        <f>IF(B77="","",IFERROR(SUM(C77:$C$100000),""))</f>
        <v/>
      </c>
      <c r="G77" s="1410" t="str">
        <f>IFERROR(F77/'20. Historical Assets'!E77,"")</f>
        <v/>
      </c>
      <c r="H77" s="1409" t="str">
        <f t="shared" si="18"/>
        <v/>
      </c>
      <c r="I77" s="1410" t="str">
        <f>IFERROR(C77/'20. Historical Assets'!F78,"")</f>
        <v/>
      </c>
      <c r="J77" s="1409" t="str">
        <f>IF(INPUT!GD81="","",INPUT!GD80)</f>
        <v/>
      </c>
      <c r="K77" s="1409">
        <f t="shared" si="19"/>
        <v>0</v>
      </c>
      <c r="L77" s="1410" t="str">
        <f t="shared" si="20"/>
        <v/>
      </c>
      <c r="M77" s="1410" t="str">
        <f>IFERROR((F77-K77)/'20. Historical Assets'!D77,"")</f>
        <v/>
      </c>
      <c r="N77" s="1408" t="str">
        <f t="shared" si="21"/>
        <v/>
      </c>
      <c r="O77" s="1409" t="str">
        <f>IF(INPUT!GE81="","",INPUT!GE81)</f>
        <v/>
      </c>
      <c r="P77" s="1409" t="str">
        <f>IF(INPUT!GF81="","",INPUT!GF81)</f>
        <v/>
      </c>
      <c r="Q77" s="1409" t="str">
        <f>IF(INPUT!GG81="","",INPUT!GG81)</f>
        <v/>
      </c>
      <c r="R77" s="1402" t="str">
        <f>IF(N77="","",SUM(O77:$O$100000))</f>
        <v/>
      </c>
      <c r="S77" s="1410" t="str">
        <f>IFERROR(R77/'01. Key Figures'!$C$32,"")</f>
        <v/>
      </c>
      <c r="T77" s="1409" t="str">
        <f>IF(INPUT!GJ81="","",INPUT!GJ81)</f>
        <v/>
      </c>
      <c r="U77" s="1411" t="str">
        <f>IFERROR(Q77/'20. Historical Assets'!F78,"")</f>
        <v/>
      </c>
      <c r="V77" s="1409" t="str">
        <f>IF(INPUT!GL81="","",INPUT!GL81)</f>
        <v/>
      </c>
      <c r="W77" s="1409">
        <f t="shared" si="22"/>
        <v>0</v>
      </c>
      <c r="X77" s="1409">
        <f t="shared" si="23"/>
        <v>0</v>
      </c>
      <c r="Y77" s="1409" t="str">
        <f>IFERROR((R77-W77)/'20. Historical Assets'!D77,"")</f>
        <v/>
      </c>
      <c r="Z77" s="1408" t="str">
        <f t="shared" si="24"/>
        <v/>
      </c>
      <c r="AA77" s="1412" t="str">
        <f>IF(INPUT!GR81="","",INPUT!GR81)</f>
        <v/>
      </c>
      <c r="AB77" s="1412" t="str">
        <f>IF(INPUT!GS81="","",INPUT!GS81)</f>
        <v/>
      </c>
      <c r="AC77" s="1412" t="str">
        <f>IF(INPUT!GT81="","",INPUT!GT81)</f>
        <v/>
      </c>
      <c r="AD77" s="1402" t="str">
        <f>IF(Z77="","",SUM(AA77:$AA$100000))</f>
        <v/>
      </c>
      <c r="AE77" s="1413" t="str">
        <f>IFERROR(AD77/'01. Key Figures'!$C$32,"")</f>
        <v/>
      </c>
      <c r="AF77" s="1412" t="str">
        <f>IF(INPUT!GW81="","",INPUT!GW81)</f>
        <v/>
      </c>
      <c r="AG77" s="1414" t="str">
        <f>IFERROR(AA77/'20. Historical Assets'!F78,"")</f>
        <v/>
      </c>
      <c r="AH77" s="1412" t="str">
        <f>IF(INPUT!GY81="","",INPUT!GY81)</f>
        <v/>
      </c>
      <c r="AI77" s="1412">
        <f t="shared" si="25"/>
        <v>0</v>
      </c>
      <c r="AJ77" s="1413" t="str">
        <f t="shared" si="26"/>
        <v/>
      </c>
      <c r="AK77" s="1414" t="str">
        <f>IFERROR((AD77-AI77)/'20. Historical Assets'!D77,"")</f>
        <v/>
      </c>
      <c r="AL77" s="1408" t="str">
        <f t="shared" si="27"/>
        <v/>
      </c>
      <c r="AM77" s="1409" t="str">
        <f>IF(INPUT!HD81="","",INPUT!HD81)</f>
        <v/>
      </c>
      <c r="AN77" s="1409" t="str">
        <f>IF(INPUT!HE81="","",INPUT!HE81)</f>
        <v/>
      </c>
      <c r="AO77" s="1409" t="str">
        <f>IF(INPUT!HF81="","",INPUT!HF81)</f>
        <v/>
      </c>
      <c r="AP77" s="1402">
        <f>IFERROR(SUM(AM77:$AM$100000),0)</f>
        <v>0</v>
      </c>
      <c r="AQ77" s="1410" t="str">
        <f>IFERROR(AP77/'20. Historical Assets'!D77,"")</f>
        <v/>
      </c>
      <c r="AR77" s="1409" t="str">
        <f>IF(INPUT!HI81="","",INPUT!HI81)</f>
        <v/>
      </c>
      <c r="AS77" s="1409" t="str">
        <f>IFERROR(AM77/'20. Historical Assets'!F78,"")</f>
        <v/>
      </c>
      <c r="AT77" s="1409" t="str">
        <f>IF(INPUT!HK81="","",INPUT!HK81)</f>
        <v/>
      </c>
      <c r="AU77" s="1409">
        <f t="shared" si="28"/>
        <v>0</v>
      </c>
      <c r="AV77" s="1409" t="str">
        <f t="shared" si="29"/>
        <v/>
      </c>
      <c r="AW77" s="1410" t="str">
        <f>IFERROR((AP77-AU77)/'20. Historical Assets'!D77,"")</f>
        <v/>
      </c>
    </row>
    <row r="78" spans="2:49">
      <c r="B78" s="1408" t="str">
        <f>IF(INPUT!FR82="","",INPUT!FR82)</f>
        <v/>
      </c>
      <c r="C78" s="1409">
        <f t="shared" si="15"/>
        <v>0</v>
      </c>
      <c r="D78" s="1409">
        <f t="shared" si="16"/>
        <v>0</v>
      </c>
      <c r="E78" s="1409">
        <f t="shared" si="17"/>
        <v>0</v>
      </c>
      <c r="F78" s="1402" t="str">
        <f>IF(B78="","",IFERROR(SUM(C78:$C$100000),""))</f>
        <v/>
      </c>
      <c r="G78" s="1410" t="str">
        <f>IFERROR(F78/'20. Historical Assets'!E78,"")</f>
        <v/>
      </c>
      <c r="H78" s="1409" t="str">
        <f t="shared" si="18"/>
        <v/>
      </c>
      <c r="I78" s="1410" t="str">
        <f>IFERROR(C78/'20. Historical Assets'!F79,"")</f>
        <v/>
      </c>
      <c r="J78" s="1409" t="str">
        <f>IF(INPUT!GD82="","",INPUT!GD81)</f>
        <v/>
      </c>
      <c r="K78" s="1409">
        <f t="shared" si="19"/>
        <v>0</v>
      </c>
      <c r="L78" s="1410" t="str">
        <f t="shared" si="20"/>
        <v/>
      </c>
      <c r="M78" s="1410" t="str">
        <f>IFERROR((F78-K78)/'20. Historical Assets'!D78,"")</f>
        <v/>
      </c>
      <c r="N78" s="1408" t="str">
        <f t="shared" si="21"/>
        <v/>
      </c>
      <c r="O78" s="1409" t="str">
        <f>IF(INPUT!GE82="","",INPUT!GE82)</f>
        <v/>
      </c>
      <c r="P78" s="1409" t="str">
        <f>IF(INPUT!GF82="","",INPUT!GF82)</f>
        <v/>
      </c>
      <c r="Q78" s="1409" t="str">
        <f>IF(INPUT!GG82="","",INPUT!GG82)</f>
        <v/>
      </c>
      <c r="R78" s="1402" t="str">
        <f>IF(N78="","",SUM(O78:$O$100000))</f>
        <v/>
      </c>
      <c r="S78" s="1410" t="str">
        <f>IFERROR(R78/'01. Key Figures'!$C$32,"")</f>
        <v/>
      </c>
      <c r="T78" s="1409" t="str">
        <f>IF(INPUT!GJ82="","",INPUT!GJ82)</f>
        <v/>
      </c>
      <c r="U78" s="1411" t="str">
        <f>IFERROR(Q78/'20. Historical Assets'!F79,"")</f>
        <v/>
      </c>
      <c r="V78" s="1409" t="str">
        <f>IF(INPUT!GL82="","",INPUT!GL82)</f>
        <v/>
      </c>
      <c r="W78" s="1409">
        <f t="shared" si="22"/>
        <v>0</v>
      </c>
      <c r="X78" s="1409">
        <f t="shared" si="23"/>
        <v>0</v>
      </c>
      <c r="Y78" s="1409" t="str">
        <f>IFERROR((R78-W78)/'20. Historical Assets'!D78,"")</f>
        <v/>
      </c>
      <c r="Z78" s="1408" t="str">
        <f t="shared" si="24"/>
        <v/>
      </c>
      <c r="AA78" s="1412" t="str">
        <f>IF(INPUT!GR82="","",INPUT!GR82)</f>
        <v/>
      </c>
      <c r="AB78" s="1412" t="str">
        <f>IF(INPUT!GS82="","",INPUT!GS82)</f>
        <v/>
      </c>
      <c r="AC78" s="1412" t="str">
        <f>IF(INPUT!GT82="","",INPUT!GT82)</f>
        <v/>
      </c>
      <c r="AD78" s="1402" t="str">
        <f>IF(Z78="","",SUM(AA78:$AA$100000))</f>
        <v/>
      </c>
      <c r="AE78" s="1413" t="str">
        <f>IFERROR(AD78/'01. Key Figures'!$C$32,"")</f>
        <v/>
      </c>
      <c r="AF78" s="1412" t="str">
        <f>IF(INPUT!GW82="","",INPUT!GW82)</f>
        <v/>
      </c>
      <c r="AG78" s="1414" t="str">
        <f>IFERROR(AA78/'20. Historical Assets'!F79,"")</f>
        <v/>
      </c>
      <c r="AH78" s="1412" t="str">
        <f>IF(INPUT!GY82="","",INPUT!GY82)</f>
        <v/>
      </c>
      <c r="AI78" s="1412">
        <f t="shared" si="25"/>
        <v>0</v>
      </c>
      <c r="AJ78" s="1413" t="str">
        <f t="shared" si="26"/>
        <v/>
      </c>
      <c r="AK78" s="1414" t="str">
        <f>IFERROR((AD78-AI78)/'20. Historical Assets'!D78,"")</f>
        <v/>
      </c>
      <c r="AL78" s="1408" t="str">
        <f t="shared" si="27"/>
        <v/>
      </c>
      <c r="AM78" s="1409" t="str">
        <f>IF(INPUT!HD82="","",INPUT!HD82)</f>
        <v/>
      </c>
      <c r="AN78" s="1409" t="str">
        <f>IF(INPUT!HE82="","",INPUT!HE82)</f>
        <v/>
      </c>
      <c r="AO78" s="1409" t="str">
        <f>IF(INPUT!HF82="","",INPUT!HF82)</f>
        <v/>
      </c>
      <c r="AP78" s="1402">
        <f>IFERROR(SUM(AM78:$AM$100000),0)</f>
        <v>0</v>
      </c>
      <c r="AQ78" s="1410" t="str">
        <f>IFERROR(AP78/'20. Historical Assets'!D78,"")</f>
        <v/>
      </c>
      <c r="AR78" s="1409" t="str">
        <f>IF(INPUT!HI82="","",INPUT!HI82)</f>
        <v/>
      </c>
      <c r="AS78" s="1409" t="str">
        <f>IFERROR(AM78/'20. Historical Assets'!F79,"")</f>
        <v/>
      </c>
      <c r="AT78" s="1409" t="str">
        <f>IF(INPUT!HK82="","",INPUT!HK82)</f>
        <v/>
      </c>
      <c r="AU78" s="1409">
        <f t="shared" si="28"/>
        <v>0</v>
      </c>
      <c r="AV78" s="1409" t="str">
        <f t="shared" si="29"/>
        <v/>
      </c>
      <c r="AW78" s="1410" t="str">
        <f>IFERROR((AP78-AU78)/'20. Historical Assets'!D78,"")</f>
        <v/>
      </c>
    </row>
    <row r="79" spans="2:49">
      <c r="B79" s="1408" t="str">
        <f>IF(INPUT!FR83="","",INPUT!FR83)</f>
        <v/>
      </c>
      <c r="C79" s="1409">
        <f t="shared" si="15"/>
        <v>0</v>
      </c>
      <c r="D79" s="1409">
        <f t="shared" si="16"/>
        <v>0</v>
      </c>
      <c r="E79" s="1409">
        <f t="shared" si="17"/>
        <v>0</v>
      </c>
      <c r="F79" s="1402" t="str">
        <f>IF(B79="","",IFERROR(SUM(C79:$C$100000),""))</f>
        <v/>
      </c>
      <c r="G79" s="1410" t="str">
        <f>IFERROR(F79/'20. Historical Assets'!E79,"")</f>
        <v/>
      </c>
      <c r="H79" s="1409" t="str">
        <f t="shared" si="18"/>
        <v/>
      </c>
      <c r="I79" s="1410" t="str">
        <f>IFERROR(C79/'20. Historical Assets'!F80,"")</f>
        <v/>
      </c>
      <c r="J79" s="1409" t="str">
        <f>IF(INPUT!GD83="","",INPUT!GD82)</f>
        <v/>
      </c>
      <c r="K79" s="1409">
        <f t="shared" si="19"/>
        <v>0</v>
      </c>
      <c r="L79" s="1410" t="str">
        <f t="shared" si="20"/>
        <v/>
      </c>
      <c r="M79" s="1410" t="str">
        <f>IFERROR((F79-K79)/'20. Historical Assets'!D79,"")</f>
        <v/>
      </c>
      <c r="N79" s="1408" t="str">
        <f t="shared" si="21"/>
        <v/>
      </c>
      <c r="O79" s="1409" t="str">
        <f>IF(INPUT!GE83="","",INPUT!GE83)</f>
        <v/>
      </c>
      <c r="P79" s="1409" t="str">
        <f>IF(INPUT!GF83="","",INPUT!GF83)</f>
        <v/>
      </c>
      <c r="Q79" s="1409" t="str">
        <f>IF(INPUT!GG83="","",INPUT!GG83)</f>
        <v/>
      </c>
      <c r="R79" s="1402" t="str">
        <f>IF(N79="","",SUM(O79:$O$100000))</f>
        <v/>
      </c>
      <c r="S79" s="1410" t="str">
        <f>IFERROR(R79/'01. Key Figures'!$C$32,"")</f>
        <v/>
      </c>
      <c r="T79" s="1409" t="str">
        <f>IF(INPUT!GJ83="","",INPUT!GJ83)</f>
        <v/>
      </c>
      <c r="U79" s="1411" t="str">
        <f>IFERROR(Q79/'20. Historical Assets'!F80,"")</f>
        <v/>
      </c>
      <c r="V79" s="1409" t="str">
        <f>IF(INPUT!GL83="","",INPUT!GL83)</f>
        <v/>
      </c>
      <c r="W79" s="1409">
        <f t="shared" si="22"/>
        <v>0</v>
      </c>
      <c r="X79" s="1409">
        <f t="shared" si="23"/>
        <v>0</v>
      </c>
      <c r="Y79" s="1409" t="str">
        <f>IFERROR((R79-W79)/'20. Historical Assets'!D79,"")</f>
        <v/>
      </c>
      <c r="Z79" s="1408" t="str">
        <f t="shared" si="24"/>
        <v/>
      </c>
      <c r="AA79" s="1412" t="str">
        <f>IF(INPUT!GR83="","",INPUT!GR83)</f>
        <v/>
      </c>
      <c r="AB79" s="1412" t="str">
        <f>IF(INPUT!GS83="","",INPUT!GS83)</f>
        <v/>
      </c>
      <c r="AC79" s="1412" t="str">
        <f>IF(INPUT!GT83="","",INPUT!GT83)</f>
        <v/>
      </c>
      <c r="AD79" s="1402" t="str">
        <f>IF(Z79="","",SUM(AA79:$AA$100000))</f>
        <v/>
      </c>
      <c r="AE79" s="1413" t="str">
        <f>IFERROR(AD79/'01. Key Figures'!$C$32,"")</f>
        <v/>
      </c>
      <c r="AF79" s="1412" t="str">
        <f>IF(INPUT!GW83="","",INPUT!GW83)</f>
        <v/>
      </c>
      <c r="AG79" s="1414" t="str">
        <f>IFERROR(AA79/'20. Historical Assets'!F80,"")</f>
        <v/>
      </c>
      <c r="AH79" s="1412" t="str">
        <f>IF(INPUT!GY83="","",INPUT!GY83)</f>
        <v/>
      </c>
      <c r="AI79" s="1412">
        <f t="shared" si="25"/>
        <v>0</v>
      </c>
      <c r="AJ79" s="1413" t="str">
        <f t="shared" si="26"/>
        <v/>
      </c>
      <c r="AK79" s="1414" t="str">
        <f>IFERROR((AD79-AI79)/'20. Historical Assets'!D79,"")</f>
        <v/>
      </c>
      <c r="AL79" s="1408" t="str">
        <f t="shared" si="27"/>
        <v/>
      </c>
      <c r="AM79" s="1409" t="str">
        <f>IF(INPUT!HD83="","",INPUT!HD83)</f>
        <v/>
      </c>
      <c r="AN79" s="1409" t="str">
        <f>IF(INPUT!HE83="","",INPUT!HE83)</f>
        <v/>
      </c>
      <c r="AO79" s="1409" t="str">
        <f>IF(INPUT!HF83="","",INPUT!HF83)</f>
        <v/>
      </c>
      <c r="AP79" s="1402">
        <f>IFERROR(SUM(AM79:$AM$100000),0)</f>
        <v>0</v>
      </c>
      <c r="AQ79" s="1410" t="str">
        <f>IFERROR(AP79/'20. Historical Assets'!D79,"")</f>
        <v/>
      </c>
      <c r="AR79" s="1409" t="str">
        <f>IF(INPUT!HI83="","",INPUT!HI83)</f>
        <v/>
      </c>
      <c r="AS79" s="1409" t="str">
        <f>IFERROR(AM79/'20. Historical Assets'!F80,"")</f>
        <v/>
      </c>
      <c r="AT79" s="1409" t="str">
        <f>IF(INPUT!HK83="","",INPUT!HK83)</f>
        <v/>
      </c>
      <c r="AU79" s="1409">
        <f t="shared" si="28"/>
        <v>0</v>
      </c>
      <c r="AV79" s="1409" t="str">
        <f t="shared" si="29"/>
        <v/>
      </c>
      <c r="AW79" s="1410" t="str">
        <f>IFERROR((AP79-AU79)/'20. Historical Assets'!D79,"")</f>
        <v/>
      </c>
    </row>
    <row r="80" spans="2:49">
      <c r="B80" s="1408" t="str">
        <f>IF(INPUT!FR84="","",INPUT!FR84)</f>
        <v/>
      </c>
      <c r="C80" s="1409">
        <f t="shared" si="15"/>
        <v>0</v>
      </c>
      <c r="D80" s="1409">
        <f t="shared" si="16"/>
        <v>0</v>
      </c>
      <c r="E80" s="1409">
        <f t="shared" si="17"/>
        <v>0</v>
      </c>
      <c r="F80" s="1402" t="str">
        <f>IF(B80="","",IFERROR(SUM(C80:$C$100000),""))</f>
        <v/>
      </c>
      <c r="G80" s="1410" t="str">
        <f>IFERROR(F80/'20. Historical Assets'!E80,"")</f>
        <v/>
      </c>
      <c r="H80" s="1409" t="str">
        <f t="shared" si="18"/>
        <v/>
      </c>
      <c r="I80" s="1410" t="str">
        <f>IFERROR(C80/'20. Historical Assets'!F81,"")</f>
        <v/>
      </c>
      <c r="J80" s="1409" t="str">
        <f>IF(INPUT!GD84="","",INPUT!GD83)</f>
        <v/>
      </c>
      <c r="K80" s="1409">
        <f t="shared" si="19"/>
        <v>0</v>
      </c>
      <c r="L80" s="1410" t="str">
        <f t="shared" si="20"/>
        <v/>
      </c>
      <c r="M80" s="1410" t="str">
        <f>IFERROR((F80-K80)/'20. Historical Assets'!D80,"")</f>
        <v/>
      </c>
      <c r="N80" s="1408" t="str">
        <f t="shared" si="21"/>
        <v/>
      </c>
      <c r="O80" s="1409" t="str">
        <f>IF(INPUT!GE84="","",INPUT!GE84)</f>
        <v/>
      </c>
      <c r="P80" s="1409" t="str">
        <f>IF(INPUT!GF84="","",INPUT!GF84)</f>
        <v/>
      </c>
      <c r="Q80" s="1409" t="str">
        <f>IF(INPUT!GG84="","",INPUT!GG84)</f>
        <v/>
      </c>
      <c r="R80" s="1402" t="str">
        <f>IF(N80="","",SUM(O80:$O$100000))</f>
        <v/>
      </c>
      <c r="S80" s="1410" t="str">
        <f>IFERROR(R80/'01. Key Figures'!$C$32,"")</f>
        <v/>
      </c>
      <c r="T80" s="1409" t="str">
        <f>IF(INPUT!GJ84="","",INPUT!GJ84)</f>
        <v/>
      </c>
      <c r="U80" s="1411" t="str">
        <f>IFERROR(Q80/'20. Historical Assets'!F81,"")</f>
        <v/>
      </c>
      <c r="V80" s="1409" t="str">
        <f>IF(INPUT!GL84="","",INPUT!GL84)</f>
        <v/>
      </c>
      <c r="W80" s="1409">
        <f t="shared" si="22"/>
        <v>0</v>
      </c>
      <c r="X80" s="1409">
        <f t="shared" si="23"/>
        <v>0</v>
      </c>
      <c r="Y80" s="1409" t="str">
        <f>IFERROR((R80-W80)/'20. Historical Assets'!D80,"")</f>
        <v/>
      </c>
      <c r="Z80" s="1408" t="str">
        <f t="shared" si="24"/>
        <v/>
      </c>
      <c r="AA80" s="1412" t="str">
        <f>IF(INPUT!GR84="","",INPUT!GR84)</f>
        <v/>
      </c>
      <c r="AB80" s="1412" t="str">
        <f>IF(INPUT!GS84="","",INPUT!GS84)</f>
        <v/>
      </c>
      <c r="AC80" s="1412" t="str">
        <f>IF(INPUT!GT84="","",INPUT!GT84)</f>
        <v/>
      </c>
      <c r="AD80" s="1402" t="str">
        <f>IF(Z80="","",SUM(AA80:$AA$100000))</f>
        <v/>
      </c>
      <c r="AE80" s="1413" t="str">
        <f>IFERROR(AD80/'01. Key Figures'!$C$32,"")</f>
        <v/>
      </c>
      <c r="AF80" s="1412" t="str">
        <f>IF(INPUT!GW84="","",INPUT!GW84)</f>
        <v/>
      </c>
      <c r="AG80" s="1414" t="str">
        <f>IFERROR(AA80/'20. Historical Assets'!F81,"")</f>
        <v/>
      </c>
      <c r="AH80" s="1412" t="str">
        <f>IF(INPUT!GY84="","",INPUT!GY84)</f>
        <v/>
      </c>
      <c r="AI80" s="1412">
        <f t="shared" si="25"/>
        <v>0</v>
      </c>
      <c r="AJ80" s="1413" t="str">
        <f t="shared" si="26"/>
        <v/>
      </c>
      <c r="AK80" s="1414" t="str">
        <f>IFERROR((AD80-AI80)/'20. Historical Assets'!D80,"")</f>
        <v/>
      </c>
      <c r="AL80" s="1408" t="str">
        <f t="shared" si="27"/>
        <v/>
      </c>
      <c r="AM80" s="1409" t="str">
        <f>IF(INPUT!HD84="","",INPUT!HD84)</f>
        <v/>
      </c>
      <c r="AN80" s="1409" t="str">
        <f>IF(INPUT!HE84="","",INPUT!HE84)</f>
        <v/>
      </c>
      <c r="AO80" s="1409" t="str">
        <f>IF(INPUT!HF84="","",INPUT!HF84)</f>
        <v/>
      </c>
      <c r="AP80" s="1402">
        <f>IFERROR(SUM(AM80:$AM$100000),0)</f>
        <v>0</v>
      </c>
      <c r="AQ80" s="1410" t="str">
        <f>IFERROR(AP80/'20. Historical Assets'!D80,"")</f>
        <v/>
      </c>
      <c r="AR80" s="1409" t="str">
        <f>IF(INPUT!HI84="","",INPUT!HI84)</f>
        <v/>
      </c>
      <c r="AS80" s="1409" t="str">
        <f>IFERROR(AM80/'20. Historical Assets'!F81,"")</f>
        <v/>
      </c>
      <c r="AT80" s="1409" t="str">
        <f>IF(INPUT!HK84="","",INPUT!HK84)</f>
        <v/>
      </c>
      <c r="AU80" s="1409">
        <f t="shared" si="28"/>
        <v>0</v>
      </c>
      <c r="AV80" s="1409" t="str">
        <f t="shared" si="29"/>
        <v/>
      </c>
      <c r="AW80" s="1410" t="str">
        <f>IFERROR((AP80-AU80)/'20. Historical Assets'!D80,"")</f>
        <v/>
      </c>
    </row>
    <row r="81" spans="2:49">
      <c r="B81" s="1408" t="str">
        <f>IF(INPUT!FR85="","",INPUT!FR85)</f>
        <v/>
      </c>
      <c r="C81" s="1409">
        <f t="shared" si="15"/>
        <v>0</v>
      </c>
      <c r="D81" s="1409">
        <f t="shared" si="16"/>
        <v>0</v>
      </c>
      <c r="E81" s="1409">
        <f t="shared" si="17"/>
        <v>0</v>
      </c>
      <c r="F81" s="1402" t="str">
        <f>IF(B81="","",IFERROR(SUM(C81:$C$100000),""))</f>
        <v/>
      </c>
      <c r="G81" s="1410" t="str">
        <f>IFERROR(F81/'20. Historical Assets'!E81,"")</f>
        <v/>
      </c>
      <c r="H81" s="1409" t="str">
        <f t="shared" si="18"/>
        <v/>
      </c>
      <c r="I81" s="1410" t="str">
        <f>IFERROR(C81/'20. Historical Assets'!F82,"")</f>
        <v/>
      </c>
      <c r="J81" s="1409" t="str">
        <f>IF(INPUT!GD85="","",INPUT!GD84)</f>
        <v/>
      </c>
      <c r="K81" s="1409">
        <f t="shared" si="19"/>
        <v>0</v>
      </c>
      <c r="L81" s="1410" t="str">
        <f t="shared" si="20"/>
        <v/>
      </c>
      <c r="M81" s="1410" t="str">
        <f>IFERROR((F81-K81)/'20. Historical Assets'!D81,"")</f>
        <v/>
      </c>
      <c r="N81" s="1408" t="str">
        <f t="shared" si="21"/>
        <v/>
      </c>
      <c r="O81" s="1409" t="str">
        <f>IF(INPUT!GE85="","",INPUT!GE85)</f>
        <v/>
      </c>
      <c r="P81" s="1409" t="str">
        <f>IF(INPUT!GF85="","",INPUT!GF85)</f>
        <v/>
      </c>
      <c r="Q81" s="1409" t="str">
        <f>IF(INPUT!GG85="","",INPUT!GG85)</f>
        <v/>
      </c>
      <c r="R81" s="1402" t="str">
        <f>IF(N81="","",SUM(O81:$O$100000))</f>
        <v/>
      </c>
      <c r="S81" s="1410" t="str">
        <f>IFERROR(R81/'01. Key Figures'!$C$32,"")</f>
        <v/>
      </c>
      <c r="T81" s="1409" t="str">
        <f>IF(INPUT!GJ85="","",INPUT!GJ85)</f>
        <v/>
      </c>
      <c r="U81" s="1411" t="str">
        <f>IFERROR(Q81/'20. Historical Assets'!F82,"")</f>
        <v/>
      </c>
      <c r="V81" s="1409" t="str">
        <f>IF(INPUT!GL85="","",INPUT!GL85)</f>
        <v/>
      </c>
      <c r="W81" s="1409">
        <f t="shared" si="22"/>
        <v>0</v>
      </c>
      <c r="X81" s="1409">
        <f t="shared" si="23"/>
        <v>0</v>
      </c>
      <c r="Y81" s="1409" t="str">
        <f>IFERROR((R81-W81)/'20. Historical Assets'!D81,"")</f>
        <v/>
      </c>
      <c r="Z81" s="1408" t="str">
        <f t="shared" si="24"/>
        <v/>
      </c>
      <c r="AA81" s="1412" t="str">
        <f>IF(INPUT!GR85="","",INPUT!GR85)</f>
        <v/>
      </c>
      <c r="AB81" s="1412" t="str">
        <f>IF(INPUT!GS85="","",INPUT!GS85)</f>
        <v/>
      </c>
      <c r="AC81" s="1412" t="str">
        <f>IF(INPUT!GT85="","",INPUT!GT85)</f>
        <v/>
      </c>
      <c r="AD81" s="1402" t="str">
        <f>IF(Z81="","",SUM(AA81:$AA$100000))</f>
        <v/>
      </c>
      <c r="AE81" s="1413" t="str">
        <f>IFERROR(AD81/'01. Key Figures'!$C$32,"")</f>
        <v/>
      </c>
      <c r="AF81" s="1412" t="str">
        <f>IF(INPUT!GW85="","",INPUT!GW85)</f>
        <v/>
      </c>
      <c r="AG81" s="1414" t="str">
        <f>IFERROR(AA81/'20. Historical Assets'!F82,"")</f>
        <v/>
      </c>
      <c r="AH81" s="1412" t="str">
        <f>IF(INPUT!GY85="","",INPUT!GY85)</f>
        <v/>
      </c>
      <c r="AI81" s="1412">
        <f t="shared" si="25"/>
        <v>0</v>
      </c>
      <c r="AJ81" s="1413" t="str">
        <f t="shared" si="26"/>
        <v/>
      </c>
      <c r="AK81" s="1414" t="str">
        <f>IFERROR((AD81-AI81)/'20. Historical Assets'!D81,"")</f>
        <v/>
      </c>
      <c r="AL81" s="1408" t="str">
        <f t="shared" si="27"/>
        <v/>
      </c>
      <c r="AM81" s="1409" t="str">
        <f>IF(INPUT!HD85="","",INPUT!HD85)</f>
        <v/>
      </c>
      <c r="AN81" s="1409" t="str">
        <f>IF(INPUT!HE85="","",INPUT!HE85)</f>
        <v/>
      </c>
      <c r="AO81" s="1409" t="str">
        <f>IF(INPUT!HF85="","",INPUT!HF85)</f>
        <v/>
      </c>
      <c r="AP81" s="1402">
        <f>IFERROR(SUM(AM81:$AM$100000),0)</f>
        <v>0</v>
      </c>
      <c r="AQ81" s="1410" t="str">
        <f>IFERROR(AP81/'20. Historical Assets'!D81,"")</f>
        <v/>
      </c>
      <c r="AR81" s="1409" t="str">
        <f>IF(INPUT!HI85="","",INPUT!HI85)</f>
        <v/>
      </c>
      <c r="AS81" s="1409" t="str">
        <f>IFERROR(AM81/'20. Historical Assets'!F82,"")</f>
        <v/>
      </c>
      <c r="AT81" s="1409" t="str">
        <f>IF(INPUT!HK85="","",INPUT!HK85)</f>
        <v/>
      </c>
      <c r="AU81" s="1409">
        <f t="shared" si="28"/>
        <v>0</v>
      </c>
      <c r="AV81" s="1409" t="str">
        <f t="shared" si="29"/>
        <v/>
      </c>
      <c r="AW81" s="1410" t="str">
        <f>IFERROR((AP81-AU81)/'20. Historical Assets'!D81,"")</f>
        <v/>
      </c>
    </row>
    <row r="82" spans="2:49">
      <c r="B82" s="1408" t="str">
        <f>IF(INPUT!FR86="","",INPUT!FR86)</f>
        <v/>
      </c>
      <c r="C82" s="1409">
        <f t="shared" si="15"/>
        <v>0</v>
      </c>
      <c r="D82" s="1409">
        <f t="shared" si="16"/>
        <v>0</v>
      </c>
      <c r="E82" s="1409">
        <f t="shared" si="17"/>
        <v>0</v>
      </c>
      <c r="F82" s="1402" t="str">
        <f>IF(B82="","",IFERROR(SUM(C82:$C$100000),""))</f>
        <v/>
      </c>
      <c r="G82" s="1410" t="str">
        <f>IFERROR(F82/'20. Historical Assets'!E82,"")</f>
        <v/>
      </c>
      <c r="H82" s="1409" t="str">
        <f t="shared" si="18"/>
        <v/>
      </c>
      <c r="I82" s="1410" t="str">
        <f>IFERROR(C82/'20. Historical Assets'!F83,"")</f>
        <v/>
      </c>
      <c r="J82" s="1409" t="str">
        <f>IF(INPUT!GD86="","",INPUT!GD85)</f>
        <v/>
      </c>
      <c r="K82" s="1409">
        <f t="shared" si="19"/>
        <v>0</v>
      </c>
      <c r="L82" s="1410" t="str">
        <f t="shared" si="20"/>
        <v/>
      </c>
      <c r="M82" s="1410" t="str">
        <f>IFERROR((F82-K82)/'20. Historical Assets'!D82,"")</f>
        <v/>
      </c>
      <c r="N82" s="1408" t="str">
        <f t="shared" si="21"/>
        <v/>
      </c>
      <c r="O82" s="1409" t="str">
        <f>IF(INPUT!GE86="","",INPUT!GE86)</f>
        <v/>
      </c>
      <c r="P82" s="1409" t="str">
        <f>IF(INPUT!GF86="","",INPUT!GF86)</f>
        <v/>
      </c>
      <c r="Q82" s="1409" t="str">
        <f>IF(INPUT!GG86="","",INPUT!GG86)</f>
        <v/>
      </c>
      <c r="R82" s="1402" t="str">
        <f>IF(N82="","",SUM(O82:$O$100000))</f>
        <v/>
      </c>
      <c r="S82" s="1410" t="str">
        <f>IFERROR(R82/'01. Key Figures'!$C$32,"")</f>
        <v/>
      </c>
      <c r="T82" s="1409" t="str">
        <f>IF(INPUT!GJ86="","",INPUT!GJ86)</f>
        <v/>
      </c>
      <c r="U82" s="1411" t="str">
        <f>IFERROR(Q82/'20. Historical Assets'!F83,"")</f>
        <v/>
      </c>
      <c r="V82" s="1409" t="str">
        <f>IF(INPUT!GL86="","",INPUT!GL86)</f>
        <v/>
      </c>
      <c r="W82" s="1409">
        <f t="shared" si="22"/>
        <v>0</v>
      </c>
      <c r="X82" s="1409">
        <f t="shared" si="23"/>
        <v>0</v>
      </c>
      <c r="Y82" s="1409" t="str">
        <f>IFERROR((R82-W82)/'20. Historical Assets'!D82,"")</f>
        <v/>
      </c>
      <c r="Z82" s="1408" t="str">
        <f t="shared" si="24"/>
        <v/>
      </c>
      <c r="AA82" s="1412" t="str">
        <f>IF(INPUT!GR86="","",INPUT!GR86)</f>
        <v/>
      </c>
      <c r="AB82" s="1412" t="str">
        <f>IF(INPUT!GS86="","",INPUT!GS86)</f>
        <v/>
      </c>
      <c r="AC82" s="1412" t="str">
        <f>IF(INPUT!GT86="","",INPUT!GT86)</f>
        <v/>
      </c>
      <c r="AD82" s="1402" t="str">
        <f>IF(Z82="","",SUM(AA82:$AA$100000))</f>
        <v/>
      </c>
      <c r="AE82" s="1413" t="str">
        <f>IFERROR(AD82/'01. Key Figures'!$C$32,"")</f>
        <v/>
      </c>
      <c r="AF82" s="1412" t="str">
        <f>IF(INPUT!GW86="","",INPUT!GW86)</f>
        <v/>
      </c>
      <c r="AG82" s="1414" t="str">
        <f>IFERROR(AA82/'20. Historical Assets'!F83,"")</f>
        <v/>
      </c>
      <c r="AH82" s="1412" t="str">
        <f>IF(INPUT!GY86="","",INPUT!GY86)</f>
        <v/>
      </c>
      <c r="AI82" s="1412">
        <f t="shared" si="25"/>
        <v>0</v>
      </c>
      <c r="AJ82" s="1413" t="str">
        <f t="shared" si="26"/>
        <v/>
      </c>
      <c r="AK82" s="1414" t="str">
        <f>IFERROR((AD82-AI82)/'20. Historical Assets'!D82,"")</f>
        <v/>
      </c>
      <c r="AL82" s="1408" t="str">
        <f t="shared" si="27"/>
        <v/>
      </c>
      <c r="AM82" s="1409" t="str">
        <f>IF(INPUT!HD86="","",INPUT!HD86)</f>
        <v/>
      </c>
      <c r="AN82" s="1409" t="str">
        <f>IF(INPUT!HE86="","",INPUT!HE86)</f>
        <v/>
      </c>
      <c r="AO82" s="1409" t="str">
        <f>IF(INPUT!HF86="","",INPUT!HF86)</f>
        <v/>
      </c>
      <c r="AP82" s="1402">
        <f>IFERROR(SUM(AM82:$AM$100000),0)</f>
        <v>0</v>
      </c>
      <c r="AQ82" s="1410" t="str">
        <f>IFERROR(AP82/'20. Historical Assets'!D82,"")</f>
        <v/>
      </c>
      <c r="AR82" s="1409" t="str">
        <f>IF(INPUT!HI86="","",INPUT!HI86)</f>
        <v/>
      </c>
      <c r="AS82" s="1409" t="str">
        <f>IFERROR(AM82/'20. Historical Assets'!F83,"")</f>
        <v/>
      </c>
      <c r="AT82" s="1409" t="str">
        <f>IF(INPUT!HK86="","",INPUT!HK86)</f>
        <v/>
      </c>
      <c r="AU82" s="1409">
        <f t="shared" si="28"/>
        <v>0</v>
      </c>
      <c r="AV82" s="1409" t="str">
        <f t="shared" si="29"/>
        <v/>
      </c>
      <c r="AW82" s="1410" t="str">
        <f>IFERROR((AP82-AU82)/'20. Historical Assets'!D82,"")</f>
        <v/>
      </c>
    </row>
    <row r="83" spans="2:49">
      <c r="B83" s="1408" t="str">
        <f>IF(INPUT!FR87="","",INPUT!FR87)</f>
        <v/>
      </c>
      <c r="C83" s="1409">
        <f t="shared" si="15"/>
        <v>0</v>
      </c>
      <c r="D83" s="1409">
        <f t="shared" si="16"/>
        <v>0</v>
      </c>
      <c r="E83" s="1409">
        <f t="shared" si="17"/>
        <v>0</v>
      </c>
      <c r="F83" s="1402" t="str">
        <f>IF(B83="","",IFERROR(SUM(C83:$C$100000),""))</f>
        <v/>
      </c>
      <c r="G83" s="1410" t="str">
        <f>IFERROR(F83/'20. Historical Assets'!E83,"")</f>
        <v/>
      </c>
      <c r="H83" s="1409" t="str">
        <f t="shared" si="18"/>
        <v/>
      </c>
      <c r="I83" s="1410" t="str">
        <f>IFERROR(C83/'20. Historical Assets'!F84,"")</f>
        <v/>
      </c>
      <c r="J83" s="1409" t="str">
        <f>IF(INPUT!GD87="","",INPUT!GD86)</f>
        <v/>
      </c>
      <c r="K83" s="1409">
        <f t="shared" si="19"/>
        <v>0</v>
      </c>
      <c r="L83" s="1410" t="str">
        <f t="shared" si="20"/>
        <v/>
      </c>
      <c r="M83" s="1410" t="str">
        <f>IFERROR((F83-K83)/'20. Historical Assets'!D83,"")</f>
        <v/>
      </c>
      <c r="N83" s="1408" t="str">
        <f t="shared" si="21"/>
        <v/>
      </c>
      <c r="O83" s="1409" t="str">
        <f>IF(INPUT!GE87="","",INPUT!GE87)</f>
        <v/>
      </c>
      <c r="P83" s="1409" t="str">
        <f>IF(INPUT!GF87="","",INPUT!GF87)</f>
        <v/>
      </c>
      <c r="Q83" s="1409" t="str">
        <f>IF(INPUT!GG87="","",INPUT!GG87)</f>
        <v/>
      </c>
      <c r="R83" s="1402" t="str">
        <f>IF(N83="","",SUM(O83:$O$100000))</f>
        <v/>
      </c>
      <c r="S83" s="1410" t="str">
        <f>IFERROR(R83/'01. Key Figures'!$C$32,"")</f>
        <v/>
      </c>
      <c r="T83" s="1409" t="str">
        <f>IF(INPUT!GJ87="","",INPUT!GJ87)</f>
        <v/>
      </c>
      <c r="U83" s="1411" t="str">
        <f>IFERROR(Q83/'20. Historical Assets'!F84,"")</f>
        <v/>
      </c>
      <c r="V83" s="1409" t="str">
        <f>IF(INPUT!GL87="","",INPUT!GL87)</f>
        <v/>
      </c>
      <c r="W83" s="1409">
        <f t="shared" si="22"/>
        <v>0</v>
      </c>
      <c r="X83" s="1409">
        <f t="shared" si="23"/>
        <v>0</v>
      </c>
      <c r="Y83" s="1409" t="str">
        <f>IFERROR((R83-W83)/'20. Historical Assets'!D83,"")</f>
        <v/>
      </c>
      <c r="Z83" s="1408" t="str">
        <f t="shared" si="24"/>
        <v/>
      </c>
      <c r="AA83" s="1412" t="str">
        <f>IF(INPUT!GR87="","",INPUT!GR87)</f>
        <v/>
      </c>
      <c r="AB83" s="1412" t="str">
        <f>IF(INPUT!GS87="","",INPUT!GS87)</f>
        <v/>
      </c>
      <c r="AC83" s="1412" t="str">
        <f>IF(INPUT!GT87="","",INPUT!GT87)</f>
        <v/>
      </c>
      <c r="AD83" s="1402" t="str">
        <f>IF(Z83="","",SUM(AA83:$AA$100000))</f>
        <v/>
      </c>
      <c r="AE83" s="1413" t="str">
        <f>IFERROR(AD83/'01. Key Figures'!$C$32,"")</f>
        <v/>
      </c>
      <c r="AF83" s="1412" t="str">
        <f>IF(INPUT!GW87="","",INPUT!GW87)</f>
        <v/>
      </c>
      <c r="AG83" s="1414" t="str">
        <f>IFERROR(AA83/'20. Historical Assets'!F84,"")</f>
        <v/>
      </c>
      <c r="AH83" s="1412" t="str">
        <f>IF(INPUT!GY87="","",INPUT!GY87)</f>
        <v/>
      </c>
      <c r="AI83" s="1412">
        <f t="shared" si="25"/>
        <v>0</v>
      </c>
      <c r="AJ83" s="1413" t="str">
        <f t="shared" si="26"/>
        <v/>
      </c>
      <c r="AK83" s="1414" t="str">
        <f>IFERROR((AD83-AI83)/'20. Historical Assets'!D83,"")</f>
        <v/>
      </c>
      <c r="AL83" s="1408" t="str">
        <f t="shared" si="27"/>
        <v/>
      </c>
      <c r="AM83" s="1409" t="str">
        <f>IF(INPUT!HD87="","",INPUT!HD87)</f>
        <v/>
      </c>
      <c r="AN83" s="1409" t="str">
        <f>IF(INPUT!HE87="","",INPUT!HE87)</f>
        <v/>
      </c>
      <c r="AO83" s="1409" t="str">
        <f>IF(INPUT!HF87="","",INPUT!HF87)</f>
        <v/>
      </c>
      <c r="AP83" s="1402">
        <f>IFERROR(SUM(AM83:$AM$100000),0)</f>
        <v>0</v>
      </c>
      <c r="AQ83" s="1410" t="str">
        <f>IFERROR(AP83/'20. Historical Assets'!D83,"")</f>
        <v/>
      </c>
      <c r="AR83" s="1409" t="str">
        <f>IF(INPUT!HI87="","",INPUT!HI87)</f>
        <v/>
      </c>
      <c r="AS83" s="1409" t="str">
        <f>IFERROR(AM83/'20. Historical Assets'!F84,"")</f>
        <v/>
      </c>
      <c r="AT83" s="1409" t="str">
        <f>IF(INPUT!HK87="","",INPUT!HK87)</f>
        <v/>
      </c>
      <c r="AU83" s="1409">
        <f t="shared" si="28"/>
        <v>0</v>
      </c>
      <c r="AV83" s="1409" t="str">
        <f t="shared" si="29"/>
        <v/>
      </c>
      <c r="AW83" s="1410" t="str">
        <f>IFERROR((AP83-AU83)/'20. Historical Assets'!D83,"")</f>
        <v/>
      </c>
    </row>
    <row r="84" spans="2:49">
      <c r="B84" s="1408" t="str">
        <f>IF(INPUT!FR88="","",INPUT!FR88)</f>
        <v/>
      </c>
      <c r="C84" s="1409">
        <f t="shared" si="15"/>
        <v>0</v>
      </c>
      <c r="D84" s="1409">
        <f t="shared" si="16"/>
        <v>0</v>
      </c>
      <c r="E84" s="1409">
        <f t="shared" si="17"/>
        <v>0</v>
      </c>
      <c r="F84" s="1402" t="str">
        <f>IF(B84="","",IFERROR(SUM(C84:$C$100000),""))</f>
        <v/>
      </c>
      <c r="G84" s="1410" t="str">
        <f>IFERROR(F84/'20. Historical Assets'!E84,"")</f>
        <v/>
      </c>
      <c r="H84" s="1409" t="str">
        <f t="shared" si="18"/>
        <v/>
      </c>
      <c r="I84" s="1410" t="str">
        <f>IFERROR(C84/'20. Historical Assets'!F85,"")</f>
        <v/>
      </c>
      <c r="J84" s="1409" t="str">
        <f>IF(INPUT!GD88="","",INPUT!GD87)</f>
        <v/>
      </c>
      <c r="K84" s="1409">
        <f t="shared" si="19"/>
        <v>0</v>
      </c>
      <c r="L84" s="1410" t="str">
        <f t="shared" si="20"/>
        <v/>
      </c>
      <c r="M84" s="1410" t="str">
        <f>IFERROR((F84-K84)/'20. Historical Assets'!D84,"")</f>
        <v/>
      </c>
      <c r="N84" s="1408" t="str">
        <f t="shared" si="21"/>
        <v/>
      </c>
      <c r="O84" s="1409" t="str">
        <f>IF(INPUT!GE88="","",INPUT!GE88)</f>
        <v/>
      </c>
      <c r="P84" s="1409" t="str">
        <f>IF(INPUT!GF88="","",INPUT!GF88)</f>
        <v/>
      </c>
      <c r="Q84" s="1409" t="str">
        <f>IF(INPUT!GG88="","",INPUT!GG88)</f>
        <v/>
      </c>
      <c r="R84" s="1402" t="str">
        <f>IF(N84="","",SUM(O84:$O$100000))</f>
        <v/>
      </c>
      <c r="S84" s="1410" t="str">
        <f>IFERROR(R84/'01. Key Figures'!$C$32,"")</f>
        <v/>
      </c>
      <c r="T84" s="1409" t="str">
        <f>IF(INPUT!GJ88="","",INPUT!GJ88)</f>
        <v/>
      </c>
      <c r="U84" s="1411" t="str">
        <f>IFERROR(Q84/'20. Historical Assets'!F85,"")</f>
        <v/>
      </c>
      <c r="V84" s="1409" t="str">
        <f>IF(INPUT!GL88="","",INPUT!GL88)</f>
        <v/>
      </c>
      <c r="W84" s="1409">
        <f t="shared" si="22"/>
        <v>0</v>
      </c>
      <c r="X84" s="1409">
        <f t="shared" si="23"/>
        <v>0</v>
      </c>
      <c r="Y84" s="1409" t="str">
        <f>IFERROR((R84-W84)/'20. Historical Assets'!D84,"")</f>
        <v/>
      </c>
      <c r="Z84" s="1408" t="str">
        <f t="shared" si="24"/>
        <v/>
      </c>
      <c r="AA84" s="1412" t="str">
        <f>IF(INPUT!GR88="","",INPUT!GR88)</f>
        <v/>
      </c>
      <c r="AB84" s="1412" t="str">
        <f>IF(INPUT!GS88="","",INPUT!GS88)</f>
        <v/>
      </c>
      <c r="AC84" s="1412" t="str">
        <f>IF(INPUT!GT88="","",INPUT!GT88)</f>
        <v/>
      </c>
      <c r="AD84" s="1402" t="str">
        <f>IF(Z84="","",SUM(AA84:$AA$100000))</f>
        <v/>
      </c>
      <c r="AE84" s="1413" t="str">
        <f>IFERROR(AD84/'01. Key Figures'!$C$32,"")</f>
        <v/>
      </c>
      <c r="AF84" s="1412" t="str">
        <f>IF(INPUT!GW88="","",INPUT!GW88)</f>
        <v/>
      </c>
      <c r="AG84" s="1414" t="str">
        <f>IFERROR(AA84/'20. Historical Assets'!F85,"")</f>
        <v/>
      </c>
      <c r="AH84" s="1412" t="str">
        <f>IF(INPUT!GY88="","",INPUT!GY88)</f>
        <v/>
      </c>
      <c r="AI84" s="1412">
        <f t="shared" si="25"/>
        <v>0</v>
      </c>
      <c r="AJ84" s="1413" t="str">
        <f t="shared" si="26"/>
        <v/>
      </c>
      <c r="AK84" s="1414" t="str">
        <f>IFERROR((AD84-AI84)/'20. Historical Assets'!D84,"")</f>
        <v/>
      </c>
      <c r="AL84" s="1408" t="str">
        <f t="shared" si="27"/>
        <v/>
      </c>
      <c r="AM84" s="1409" t="str">
        <f>IF(INPUT!HD88="","",INPUT!HD88)</f>
        <v/>
      </c>
      <c r="AN84" s="1409" t="str">
        <f>IF(INPUT!HE88="","",INPUT!HE88)</f>
        <v/>
      </c>
      <c r="AO84" s="1409" t="str">
        <f>IF(INPUT!HF88="","",INPUT!HF88)</f>
        <v/>
      </c>
      <c r="AP84" s="1402">
        <f>IFERROR(SUM(AM84:$AM$100000),0)</f>
        <v>0</v>
      </c>
      <c r="AQ84" s="1410" t="str">
        <f>IFERROR(AP84/'20. Historical Assets'!D84,"")</f>
        <v/>
      </c>
      <c r="AR84" s="1409" t="str">
        <f>IF(INPUT!HI88="","",INPUT!HI88)</f>
        <v/>
      </c>
      <c r="AS84" s="1409" t="str">
        <f>IFERROR(AM84/'20. Historical Assets'!F85,"")</f>
        <v/>
      </c>
      <c r="AT84" s="1409" t="str">
        <f>IF(INPUT!HK88="","",INPUT!HK88)</f>
        <v/>
      </c>
      <c r="AU84" s="1409">
        <f t="shared" si="28"/>
        <v>0</v>
      </c>
      <c r="AV84" s="1409" t="str">
        <f t="shared" si="29"/>
        <v/>
      </c>
      <c r="AW84" s="1410" t="str">
        <f>IFERROR((AP84-AU84)/'20. Historical Assets'!D84,"")</f>
        <v/>
      </c>
    </row>
    <row r="85" spans="2:49">
      <c r="B85" s="1408" t="str">
        <f>IF(INPUT!FR89="","",INPUT!FR89)</f>
        <v/>
      </c>
      <c r="C85" s="1409">
        <f t="shared" si="15"/>
        <v>0</v>
      </c>
      <c r="D85" s="1409">
        <f t="shared" si="16"/>
        <v>0</v>
      </c>
      <c r="E85" s="1409">
        <f t="shared" si="17"/>
        <v>0</v>
      </c>
      <c r="F85" s="1402" t="str">
        <f>IF(B85="","",IFERROR(SUM(C85:$C$100000),""))</f>
        <v/>
      </c>
      <c r="G85" s="1410" t="str">
        <f>IFERROR(F85/'20. Historical Assets'!E85,"")</f>
        <v/>
      </c>
      <c r="H85" s="1409" t="str">
        <f t="shared" si="18"/>
        <v/>
      </c>
      <c r="I85" s="1410" t="str">
        <f>IFERROR(C85/'20. Historical Assets'!F86,"")</f>
        <v/>
      </c>
      <c r="J85" s="1409" t="str">
        <f>IF(INPUT!GD89="","",INPUT!GD88)</f>
        <v/>
      </c>
      <c r="K85" s="1409">
        <f t="shared" si="19"/>
        <v>0</v>
      </c>
      <c r="L85" s="1410" t="str">
        <f t="shared" si="20"/>
        <v/>
      </c>
      <c r="M85" s="1410" t="str">
        <f>IFERROR((F85-K85)/'20. Historical Assets'!D85,"")</f>
        <v/>
      </c>
      <c r="N85" s="1408" t="str">
        <f t="shared" si="21"/>
        <v/>
      </c>
      <c r="O85" s="1409" t="str">
        <f>IF(INPUT!GE89="","",INPUT!GE89)</f>
        <v/>
      </c>
      <c r="P85" s="1409" t="str">
        <f>IF(INPUT!GF89="","",INPUT!GF89)</f>
        <v/>
      </c>
      <c r="Q85" s="1409" t="str">
        <f>IF(INPUT!GG89="","",INPUT!GG89)</f>
        <v/>
      </c>
      <c r="R85" s="1402" t="str">
        <f>IF(N85="","",SUM(O85:$O$100000))</f>
        <v/>
      </c>
      <c r="S85" s="1410" t="str">
        <f>IFERROR(R85/'01. Key Figures'!$C$32,"")</f>
        <v/>
      </c>
      <c r="T85" s="1409" t="str">
        <f>IF(INPUT!GJ89="","",INPUT!GJ89)</f>
        <v/>
      </c>
      <c r="U85" s="1411" t="str">
        <f>IFERROR(Q85/'20. Historical Assets'!F86,"")</f>
        <v/>
      </c>
      <c r="V85" s="1409" t="str">
        <f>IF(INPUT!GL89="","",INPUT!GL89)</f>
        <v/>
      </c>
      <c r="W85" s="1409">
        <f t="shared" si="22"/>
        <v>0</v>
      </c>
      <c r="X85" s="1409">
        <f t="shared" si="23"/>
        <v>0</v>
      </c>
      <c r="Y85" s="1409" t="str">
        <f>IFERROR((R85-W85)/'20. Historical Assets'!D85,"")</f>
        <v/>
      </c>
      <c r="Z85" s="1408" t="str">
        <f t="shared" si="24"/>
        <v/>
      </c>
      <c r="AA85" s="1412" t="str">
        <f>IF(INPUT!GR89="","",INPUT!GR89)</f>
        <v/>
      </c>
      <c r="AB85" s="1412" t="str">
        <f>IF(INPUT!GS89="","",INPUT!GS89)</f>
        <v/>
      </c>
      <c r="AC85" s="1412" t="str">
        <f>IF(INPUT!GT89="","",INPUT!GT89)</f>
        <v/>
      </c>
      <c r="AD85" s="1402" t="str">
        <f>IF(Z85="","",SUM(AA85:$AA$100000))</f>
        <v/>
      </c>
      <c r="AE85" s="1413" t="str">
        <f>IFERROR(AD85/'01. Key Figures'!$C$32,"")</f>
        <v/>
      </c>
      <c r="AF85" s="1412" t="str">
        <f>IF(INPUT!GW89="","",INPUT!GW89)</f>
        <v/>
      </c>
      <c r="AG85" s="1414" t="str">
        <f>IFERROR(AA85/'20. Historical Assets'!F86,"")</f>
        <v/>
      </c>
      <c r="AH85" s="1412" t="str">
        <f>IF(INPUT!GY89="","",INPUT!GY89)</f>
        <v/>
      </c>
      <c r="AI85" s="1412">
        <f t="shared" si="25"/>
        <v>0</v>
      </c>
      <c r="AJ85" s="1413" t="str">
        <f t="shared" si="26"/>
        <v/>
      </c>
      <c r="AK85" s="1414" t="str">
        <f>IFERROR((AD85-AI85)/'20. Historical Assets'!D85,"")</f>
        <v/>
      </c>
      <c r="AL85" s="1408" t="str">
        <f t="shared" si="27"/>
        <v/>
      </c>
      <c r="AM85" s="1409" t="str">
        <f>IF(INPUT!HD89="","",INPUT!HD89)</f>
        <v/>
      </c>
      <c r="AN85" s="1409" t="str">
        <f>IF(INPUT!HE89="","",INPUT!HE89)</f>
        <v/>
      </c>
      <c r="AO85" s="1409" t="str">
        <f>IF(INPUT!HF89="","",INPUT!HF89)</f>
        <v/>
      </c>
      <c r="AP85" s="1402">
        <f>IFERROR(SUM(AM85:$AM$100000),0)</f>
        <v>0</v>
      </c>
      <c r="AQ85" s="1410" t="str">
        <f>IFERROR(AP85/'20. Historical Assets'!D85,"")</f>
        <v/>
      </c>
      <c r="AR85" s="1409" t="str">
        <f>IF(INPUT!HI89="","",INPUT!HI89)</f>
        <v/>
      </c>
      <c r="AS85" s="1409" t="str">
        <f>IFERROR(AM85/'20. Historical Assets'!F86,"")</f>
        <v/>
      </c>
      <c r="AT85" s="1409" t="str">
        <f>IF(INPUT!HK89="","",INPUT!HK89)</f>
        <v/>
      </c>
      <c r="AU85" s="1409">
        <f t="shared" si="28"/>
        <v>0</v>
      </c>
      <c r="AV85" s="1409" t="str">
        <f t="shared" si="29"/>
        <v/>
      </c>
      <c r="AW85" s="1410" t="str">
        <f>IFERROR((AP85-AU85)/'20. Historical Assets'!D85,"")</f>
        <v/>
      </c>
    </row>
    <row r="86" spans="2:49">
      <c r="B86" s="1408" t="str">
        <f>IF(INPUT!FR90="","",INPUT!FR90)</f>
        <v/>
      </c>
      <c r="C86" s="1409">
        <f t="shared" si="15"/>
        <v>0</v>
      </c>
      <c r="D86" s="1409">
        <f t="shared" si="16"/>
        <v>0</v>
      </c>
      <c r="E86" s="1409">
        <f t="shared" si="17"/>
        <v>0</v>
      </c>
      <c r="F86" s="1402" t="str">
        <f>IF(B86="","",IFERROR(SUM(C86:$C$100000),""))</f>
        <v/>
      </c>
      <c r="G86" s="1410" t="str">
        <f>IFERROR(F86/'20. Historical Assets'!E86,"")</f>
        <v/>
      </c>
      <c r="H86" s="1409" t="str">
        <f t="shared" si="18"/>
        <v/>
      </c>
      <c r="I86" s="1410" t="str">
        <f>IFERROR(C86/'20. Historical Assets'!F87,"")</f>
        <v/>
      </c>
      <c r="J86" s="1409" t="str">
        <f>IF(INPUT!GD90="","",INPUT!GD89)</f>
        <v/>
      </c>
      <c r="K86" s="1409">
        <f t="shared" si="19"/>
        <v>0</v>
      </c>
      <c r="L86" s="1410" t="str">
        <f t="shared" si="20"/>
        <v/>
      </c>
      <c r="M86" s="1410" t="str">
        <f>IFERROR((F86-K86)/'20. Historical Assets'!D86,"")</f>
        <v/>
      </c>
      <c r="N86" s="1408" t="str">
        <f t="shared" si="21"/>
        <v/>
      </c>
      <c r="O86" s="1409" t="str">
        <f>IF(INPUT!GE90="","",INPUT!GE90)</f>
        <v/>
      </c>
      <c r="P86" s="1409" t="str">
        <f>IF(INPUT!GF90="","",INPUT!GF90)</f>
        <v/>
      </c>
      <c r="Q86" s="1409" t="str">
        <f>IF(INPUT!GG90="","",INPUT!GG90)</f>
        <v/>
      </c>
      <c r="R86" s="1402" t="str">
        <f>IF(N86="","",SUM(O86:$O$100000))</f>
        <v/>
      </c>
      <c r="S86" s="1410" t="str">
        <f>IFERROR(R86/'01. Key Figures'!$C$32,"")</f>
        <v/>
      </c>
      <c r="T86" s="1409" t="str">
        <f>IF(INPUT!GJ90="","",INPUT!GJ90)</f>
        <v/>
      </c>
      <c r="U86" s="1411" t="str">
        <f>IFERROR(Q86/'20. Historical Assets'!F87,"")</f>
        <v/>
      </c>
      <c r="V86" s="1409" t="str">
        <f>IF(INPUT!GL90="","",INPUT!GL90)</f>
        <v/>
      </c>
      <c r="W86" s="1409">
        <f t="shared" si="22"/>
        <v>0</v>
      </c>
      <c r="X86" s="1409">
        <f t="shared" si="23"/>
        <v>0</v>
      </c>
      <c r="Y86" s="1409" t="str">
        <f>IFERROR((R86-W86)/'20. Historical Assets'!D86,"")</f>
        <v/>
      </c>
      <c r="Z86" s="1408" t="str">
        <f t="shared" si="24"/>
        <v/>
      </c>
      <c r="AA86" s="1412" t="str">
        <f>IF(INPUT!GR90="","",INPUT!GR90)</f>
        <v/>
      </c>
      <c r="AB86" s="1412" t="str">
        <f>IF(INPUT!GS90="","",INPUT!GS90)</f>
        <v/>
      </c>
      <c r="AC86" s="1412" t="str">
        <f>IF(INPUT!GT90="","",INPUT!GT90)</f>
        <v/>
      </c>
      <c r="AD86" s="1402" t="str">
        <f>IF(Z86="","",SUM(AA86:$AA$100000))</f>
        <v/>
      </c>
      <c r="AE86" s="1413" t="str">
        <f>IFERROR(AD86/'01. Key Figures'!$C$32,"")</f>
        <v/>
      </c>
      <c r="AF86" s="1412" t="str">
        <f>IF(INPUT!GW90="","",INPUT!GW90)</f>
        <v/>
      </c>
      <c r="AG86" s="1414" t="str">
        <f>IFERROR(AA86/'20. Historical Assets'!F87,"")</f>
        <v/>
      </c>
      <c r="AH86" s="1412" t="str">
        <f>IF(INPUT!GY90="","",INPUT!GY90)</f>
        <v/>
      </c>
      <c r="AI86" s="1412">
        <f t="shared" si="25"/>
        <v>0</v>
      </c>
      <c r="AJ86" s="1413" t="str">
        <f t="shared" si="26"/>
        <v/>
      </c>
      <c r="AK86" s="1414" t="str">
        <f>IFERROR((AD86-AI86)/'20. Historical Assets'!D86,"")</f>
        <v/>
      </c>
      <c r="AL86" s="1408" t="str">
        <f t="shared" si="27"/>
        <v/>
      </c>
      <c r="AM86" s="1409" t="str">
        <f>IF(INPUT!HD90="","",INPUT!HD90)</f>
        <v/>
      </c>
      <c r="AN86" s="1409" t="str">
        <f>IF(INPUT!HE90="","",INPUT!HE90)</f>
        <v/>
      </c>
      <c r="AO86" s="1409" t="str">
        <f>IF(INPUT!HF90="","",INPUT!HF90)</f>
        <v/>
      </c>
      <c r="AP86" s="1402">
        <f>IFERROR(SUM(AM86:$AM$100000),0)</f>
        <v>0</v>
      </c>
      <c r="AQ86" s="1410" t="str">
        <f>IFERROR(AP86/'20. Historical Assets'!D86,"")</f>
        <v/>
      </c>
      <c r="AR86" s="1409" t="str">
        <f>IF(INPUT!HI90="","",INPUT!HI90)</f>
        <v/>
      </c>
      <c r="AS86" s="1409" t="str">
        <f>IFERROR(AM86/'20. Historical Assets'!F87,"")</f>
        <v/>
      </c>
      <c r="AT86" s="1409" t="str">
        <f>IF(INPUT!HK90="","",INPUT!HK90)</f>
        <v/>
      </c>
      <c r="AU86" s="1409">
        <f t="shared" si="28"/>
        <v>0</v>
      </c>
      <c r="AV86" s="1409" t="str">
        <f t="shared" si="29"/>
        <v/>
      </c>
      <c r="AW86" s="1410" t="str">
        <f>IFERROR((AP86-AU86)/'20. Historical Assets'!D86,"")</f>
        <v/>
      </c>
    </row>
    <row r="87" spans="2:49">
      <c r="B87" s="1408" t="str">
        <f>IF(INPUT!FR91="","",INPUT!FR91)</f>
        <v/>
      </c>
      <c r="C87" s="1409">
        <f t="shared" si="15"/>
        <v>0</v>
      </c>
      <c r="D87" s="1409">
        <f t="shared" si="16"/>
        <v>0</v>
      </c>
      <c r="E87" s="1409">
        <f t="shared" si="17"/>
        <v>0</v>
      </c>
      <c r="F87" s="1402" t="str">
        <f>IF(B87="","",IFERROR(SUM(C87:$C$100000),""))</f>
        <v/>
      </c>
      <c r="G87" s="1410" t="str">
        <f>IFERROR(F87/'20. Historical Assets'!E87,"")</f>
        <v/>
      </c>
      <c r="H87" s="1409" t="str">
        <f t="shared" si="18"/>
        <v/>
      </c>
      <c r="I87" s="1410" t="str">
        <f>IFERROR(C87/'20. Historical Assets'!F88,"")</f>
        <v/>
      </c>
      <c r="J87" s="1409" t="str">
        <f>IF(INPUT!GD91="","",INPUT!GD90)</f>
        <v/>
      </c>
      <c r="K87" s="1409">
        <f t="shared" si="19"/>
        <v>0</v>
      </c>
      <c r="L87" s="1410" t="str">
        <f t="shared" si="20"/>
        <v/>
      </c>
      <c r="M87" s="1410" t="str">
        <f>IFERROR((F87-K87)/'20. Historical Assets'!D87,"")</f>
        <v/>
      </c>
      <c r="N87" s="1408" t="str">
        <f t="shared" si="21"/>
        <v/>
      </c>
      <c r="O87" s="1409" t="str">
        <f>IF(INPUT!GE91="","",INPUT!GE91)</f>
        <v/>
      </c>
      <c r="P87" s="1409" t="str">
        <f>IF(INPUT!GF91="","",INPUT!GF91)</f>
        <v/>
      </c>
      <c r="Q87" s="1409" t="str">
        <f>IF(INPUT!GG91="","",INPUT!GG91)</f>
        <v/>
      </c>
      <c r="R87" s="1402" t="str">
        <f>IF(N87="","",SUM(O87:$O$100000))</f>
        <v/>
      </c>
      <c r="S87" s="1410" t="str">
        <f>IFERROR(R87/'01. Key Figures'!$C$32,"")</f>
        <v/>
      </c>
      <c r="T87" s="1409" t="str">
        <f>IF(INPUT!GJ91="","",INPUT!GJ91)</f>
        <v/>
      </c>
      <c r="U87" s="1411" t="str">
        <f>IFERROR(Q87/'20. Historical Assets'!F88,"")</f>
        <v/>
      </c>
      <c r="V87" s="1409" t="str">
        <f>IF(INPUT!GL91="","",INPUT!GL91)</f>
        <v/>
      </c>
      <c r="W87" s="1409">
        <f t="shared" si="22"/>
        <v>0</v>
      </c>
      <c r="X87" s="1409">
        <f t="shared" si="23"/>
        <v>0</v>
      </c>
      <c r="Y87" s="1409" t="str">
        <f>IFERROR((R87-W87)/'20. Historical Assets'!D87,"")</f>
        <v/>
      </c>
      <c r="Z87" s="1408" t="str">
        <f t="shared" si="24"/>
        <v/>
      </c>
      <c r="AA87" s="1412" t="str">
        <f>IF(INPUT!GR91="","",INPUT!GR91)</f>
        <v/>
      </c>
      <c r="AB87" s="1412" t="str">
        <f>IF(INPUT!GS91="","",INPUT!GS91)</f>
        <v/>
      </c>
      <c r="AC87" s="1412" t="str">
        <f>IF(INPUT!GT91="","",INPUT!GT91)</f>
        <v/>
      </c>
      <c r="AD87" s="1402" t="str">
        <f>IF(Z87="","",SUM(AA87:$AA$100000))</f>
        <v/>
      </c>
      <c r="AE87" s="1413" t="str">
        <f>IFERROR(AD87/'01. Key Figures'!$C$32,"")</f>
        <v/>
      </c>
      <c r="AF87" s="1412" t="str">
        <f>IF(INPUT!GW91="","",INPUT!GW91)</f>
        <v/>
      </c>
      <c r="AG87" s="1414" t="str">
        <f>IFERROR(AA87/'20. Historical Assets'!F88,"")</f>
        <v/>
      </c>
      <c r="AH87" s="1412" t="str">
        <f>IF(INPUT!GY91="","",INPUT!GY91)</f>
        <v/>
      </c>
      <c r="AI87" s="1412">
        <f t="shared" si="25"/>
        <v>0</v>
      </c>
      <c r="AJ87" s="1413" t="str">
        <f t="shared" si="26"/>
        <v/>
      </c>
      <c r="AK87" s="1414" t="str">
        <f>IFERROR((AD87-AI87)/'20. Historical Assets'!D87,"")</f>
        <v/>
      </c>
      <c r="AL87" s="1408" t="str">
        <f t="shared" si="27"/>
        <v/>
      </c>
      <c r="AM87" s="1409" t="str">
        <f>IF(INPUT!HD91="","",INPUT!HD91)</f>
        <v/>
      </c>
      <c r="AN87" s="1409" t="str">
        <f>IF(INPUT!HE91="","",INPUT!HE91)</f>
        <v/>
      </c>
      <c r="AO87" s="1409" t="str">
        <f>IF(INPUT!HF91="","",INPUT!HF91)</f>
        <v/>
      </c>
      <c r="AP87" s="1402">
        <f>IFERROR(SUM(AM87:$AM$100000),0)</f>
        <v>0</v>
      </c>
      <c r="AQ87" s="1410" t="str">
        <f>IFERROR(AP87/'20. Historical Assets'!D87,"")</f>
        <v/>
      </c>
      <c r="AR87" s="1409" t="str">
        <f>IF(INPUT!HI91="","",INPUT!HI91)</f>
        <v/>
      </c>
      <c r="AS87" s="1409" t="str">
        <f>IFERROR(AM87/'20. Historical Assets'!F88,"")</f>
        <v/>
      </c>
      <c r="AT87" s="1409" t="str">
        <f>IF(INPUT!HK91="","",INPUT!HK91)</f>
        <v/>
      </c>
      <c r="AU87" s="1409">
        <f t="shared" si="28"/>
        <v>0</v>
      </c>
      <c r="AV87" s="1409" t="str">
        <f t="shared" si="29"/>
        <v/>
      </c>
      <c r="AW87" s="1410" t="str">
        <f>IFERROR((AP87-AU87)/'20. Historical Assets'!D87,"")</f>
        <v/>
      </c>
    </row>
    <row r="88" spans="2:49">
      <c r="B88" s="1408" t="str">
        <f>IF(INPUT!FR92="","",INPUT!FR92)</f>
        <v/>
      </c>
      <c r="C88" s="1409">
        <f t="shared" si="15"/>
        <v>0</v>
      </c>
      <c r="D88" s="1409">
        <f t="shared" si="16"/>
        <v>0</v>
      </c>
      <c r="E88" s="1409">
        <f t="shared" si="17"/>
        <v>0</v>
      </c>
      <c r="F88" s="1402" t="str">
        <f>IF(B88="","",IFERROR(SUM(C88:$C$100000),""))</f>
        <v/>
      </c>
      <c r="G88" s="1410" t="str">
        <f>IFERROR(F88/'20. Historical Assets'!E88,"")</f>
        <v/>
      </c>
      <c r="H88" s="1409" t="str">
        <f t="shared" si="18"/>
        <v/>
      </c>
      <c r="I88" s="1410" t="str">
        <f>IFERROR(C88/'20. Historical Assets'!F89,"")</f>
        <v/>
      </c>
      <c r="J88" s="1409" t="str">
        <f>IF(INPUT!GD92="","",INPUT!GD91)</f>
        <v/>
      </c>
      <c r="K88" s="1409">
        <f t="shared" si="19"/>
        <v>0</v>
      </c>
      <c r="L88" s="1410" t="str">
        <f t="shared" si="20"/>
        <v/>
      </c>
      <c r="M88" s="1410" t="str">
        <f>IFERROR((F88-K88)/'20. Historical Assets'!D88,"")</f>
        <v/>
      </c>
      <c r="N88" s="1408" t="str">
        <f t="shared" si="21"/>
        <v/>
      </c>
      <c r="O88" s="1409" t="str">
        <f>IF(INPUT!GE92="","",INPUT!GE92)</f>
        <v/>
      </c>
      <c r="P88" s="1409" t="str">
        <f>IF(INPUT!GF92="","",INPUT!GF92)</f>
        <v/>
      </c>
      <c r="Q88" s="1409" t="str">
        <f>IF(INPUT!GG92="","",INPUT!GG92)</f>
        <v/>
      </c>
      <c r="R88" s="1402" t="str">
        <f>IF(N88="","",SUM(O88:$O$100000))</f>
        <v/>
      </c>
      <c r="S88" s="1410" t="str">
        <f>IFERROR(R88/'01. Key Figures'!$C$32,"")</f>
        <v/>
      </c>
      <c r="T88" s="1409" t="str">
        <f>IF(INPUT!GJ92="","",INPUT!GJ92)</f>
        <v/>
      </c>
      <c r="U88" s="1411" t="str">
        <f>IFERROR(Q88/'20. Historical Assets'!F89,"")</f>
        <v/>
      </c>
      <c r="V88" s="1409" t="str">
        <f>IF(INPUT!GL92="","",INPUT!GL92)</f>
        <v/>
      </c>
      <c r="W88" s="1409">
        <f t="shared" si="22"/>
        <v>0</v>
      </c>
      <c r="X88" s="1409">
        <f t="shared" si="23"/>
        <v>0</v>
      </c>
      <c r="Y88" s="1409" t="str">
        <f>IFERROR((R88-W88)/'20. Historical Assets'!D88,"")</f>
        <v/>
      </c>
      <c r="Z88" s="1408" t="str">
        <f t="shared" si="24"/>
        <v/>
      </c>
      <c r="AA88" s="1412" t="str">
        <f>IF(INPUT!GR92="","",INPUT!GR92)</f>
        <v/>
      </c>
      <c r="AB88" s="1412" t="str">
        <f>IF(INPUT!GS92="","",INPUT!GS92)</f>
        <v/>
      </c>
      <c r="AC88" s="1412" t="str">
        <f>IF(INPUT!GT92="","",INPUT!GT92)</f>
        <v/>
      </c>
      <c r="AD88" s="1402" t="str">
        <f>IF(Z88="","",SUM(AA88:$AA$100000))</f>
        <v/>
      </c>
      <c r="AE88" s="1413" t="str">
        <f>IFERROR(AD88/'01. Key Figures'!$C$32,"")</f>
        <v/>
      </c>
      <c r="AF88" s="1412" t="str">
        <f>IF(INPUT!GW92="","",INPUT!GW92)</f>
        <v/>
      </c>
      <c r="AG88" s="1414" t="str">
        <f>IFERROR(AA88/'20. Historical Assets'!F89,"")</f>
        <v/>
      </c>
      <c r="AH88" s="1412" t="str">
        <f>IF(INPUT!GY92="","",INPUT!GY92)</f>
        <v/>
      </c>
      <c r="AI88" s="1412">
        <f t="shared" si="25"/>
        <v>0</v>
      </c>
      <c r="AJ88" s="1413" t="str">
        <f t="shared" si="26"/>
        <v/>
      </c>
      <c r="AK88" s="1414" t="str">
        <f>IFERROR((AD88-AI88)/'20. Historical Assets'!D88,"")</f>
        <v/>
      </c>
      <c r="AL88" s="1408" t="str">
        <f t="shared" si="27"/>
        <v/>
      </c>
      <c r="AM88" s="1409" t="str">
        <f>IF(INPUT!HD92="","",INPUT!HD92)</f>
        <v/>
      </c>
      <c r="AN88" s="1409" t="str">
        <f>IF(INPUT!HE92="","",INPUT!HE92)</f>
        <v/>
      </c>
      <c r="AO88" s="1409" t="str">
        <f>IF(INPUT!HF92="","",INPUT!HF92)</f>
        <v/>
      </c>
      <c r="AP88" s="1402">
        <f>IFERROR(SUM(AM88:$AM$100000),0)</f>
        <v>0</v>
      </c>
      <c r="AQ88" s="1410" t="str">
        <f>IFERROR(AP88/'20. Historical Assets'!D88,"")</f>
        <v/>
      </c>
      <c r="AR88" s="1409" t="str">
        <f>IF(INPUT!HI92="","",INPUT!HI92)</f>
        <v/>
      </c>
      <c r="AS88" s="1409" t="str">
        <f>IFERROR(AM88/'20. Historical Assets'!F89,"")</f>
        <v/>
      </c>
      <c r="AT88" s="1409" t="str">
        <f>IF(INPUT!HK92="","",INPUT!HK92)</f>
        <v/>
      </c>
      <c r="AU88" s="1409">
        <f t="shared" si="28"/>
        <v>0</v>
      </c>
      <c r="AV88" s="1409" t="str">
        <f t="shared" si="29"/>
        <v/>
      </c>
      <c r="AW88" s="1410" t="str">
        <f>IFERROR((AP88-AU88)/'20. Historical Assets'!D88,"")</f>
        <v/>
      </c>
    </row>
    <row r="89" spans="2:49">
      <c r="B89" s="1408" t="str">
        <f>IF(INPUT!FR93="","",INPUT!FR93)</f>
        <v/>
      </c>
      <c r="C89" s="1409">
        <f t="shared" si="15"/>
        <v>0</v>
      </c>
      <c r="D89" s="1409">
        <f t="shared" si="16"/>
        <v>0</v>
      </c>
      <c r="E89" s="1409">
        <f t="shared" si="17"/>
        <v>0</v>
      </c>
      <c r="F89" s="1402" t="str">
        <f>IF(B89="","",IFERROR(SUM(C89:$C$100000),""))</f>
        <v/>
      </c>
      <c r="G89" s="1410" t="str">
        <f>IFERROR(F89/'20. Historical Assets'!E89,"")</f>
        <v/>
      </c>
      <c r="H89" s="1409" t="str">
        <f t="shared" si="18"/>
        <v/>
      </c>
      <c r="I89" s="1410" t="str">
        <f>IFERROR(C89/'20. Historical Assets'!F90,"")</f>
        <v/>
      </c>
      <c r="J89" s="1409" t="str">
        <f>IF(INPUT!GD93="","",INPUT!GD92)</f>
        <v/>
      </c>
      <c r="K89" s="1409">
        <f t="shared" si="19"/>
        <v>0</v>
      </c>
      <c r="L89" s="1410" t="str">
        <f t="shared" si="20"/>
        <v/>
      </c>
      <c r="M89" s="1410" t="str">
        <f>IFERROR((F89-K89)/'20. Historical Assets'!D89,"")</f>
        <v/>
      </c>
      <c r="N89" s="1408" t="str">
        <f t="shared" si="21"/>
        <v/>
      </c>
      <c r="O89" s="1409" t="str">
        <f>IF(INPUT!GE93="","",INPUT!GE93)</f>
        <v/>
      </c>
      <c r="P89" s="1409" t="str">
        <f>IF(INPUT!GF93="","",INPUT!GF93)</f>
        <v/>
      </c>
      <c r="Q89" s="1409" t="str">
        <f>IF(INPUT!GG93="","",INPUT!GG93)</f>
        <v/>
      </c>
      <c r="R89" s="1402" t="str">
        <f>IF(N89="","",SUM(O89:$O$100000))</f>
        <v/>
      </c>
      <c r="S89" s="1410" t="str">
        <f>IFERROR(R89/'01. Key Figures'!$C$32,"")</f>
        <v/>
      </c>
      <c r="T89" s="1409" t="str">
        <f>IF(INPUT!GJ93="","",INPUT!GJ93)</f>
        <v/>
      </c>
      <c r="U89" s="1411" t="str">
        <f>IFERROR(Q89/'20. Historical Assets'!F90,"")</f>
        <v/>
      </c>
      <c r="V89" s="1409" t="str">
        <f>IF(INPUT!GL93="","",INPUT!GL93)</f>
        <v/>
      </c>
      <c r="W89" s="1409">
        <f t="shared" si="22"/>
        <v>0</v>
      </c>
      <c r="X89" s="1409">
        <f t="shared" si="23"/>
        <v>0</v>
      </c>
      <c r="Y89" s="1409" t="str">
        <f>IFERROR((R89-W89)/'20. Historical Assets'!D89,"")</f>
        <v/>
      </c>
      <c r="Z89" s="1408" t="str">
        <f t="shared" si="24"/>
        <v/>
      </c>
      <c r="AA89" s="1412" t="str">
        <f>IF(INPUT!GR93="","",INPUT!GR93)</f>
        <v/>
      </c>
      <c r="AB89" s="1412" t="str">
        <f>IF(INPUT!GS93="","",INPUT!GS93)</f>
        <v/>
      </c>
      <c r="AC89" s="1412" t="str">
        <f>IF(INPUT!GT93="","",INPUT!GT93)</f>
        <v/>
      </c>
      <c r="AD89" s="1402" t="str">
        <f>IF(Z89="","",SUM(AA89:$AA$100000))</f>
        <v/>
      </c>
      <c r="AE89" s="1413" t="str">
        <f>IFERROR(AD89/'01. Key Figures'!$C$32,"")</f>
        <v/>
      </c>
      <c r="AF89" s="1412" t="str">
        <f>IF(INPUT!GW93="","",INPUT!GW93)</f>
        <v/>
      </c>
      <c r="AG89" s="1414" t="str">
        <f>IFERROR(AA89/'20. Historical Assets'!F90,"")</f>
        <v/>
      </c>
      <c r="AH89" s="1412" t="str">
        <f>IF(INPUT!GY93="","",INPUT!GY93)</f>
        <v/>
      </c>
      <c r="AI89" s="1412">
        <f t="shared" si="25"/>
        <v>0</v>
      </c>
      <c r="AJ89" s="1413" t="str">
        <f t="shared" si="26"/>
        <v/>
      </c>
      <c r="AK89" s="1414" t="str">
        <f>IFERROR((AD89-AI89)/'20. Historical Assets'!D89,"")</f>
        <v/>
      </c>
      <c r="AL89" s="1408" t="str">
        <f t="shared" si="27"/>
        <v/>
      </c>
      <c r="AM89" s="1409" t="str">
        <f>IF(INPUT!HD93="","",INPUT!HD93)</f>
        <v/>
      </c>
      <c r="AN89" s="1409" t="str">
        <f>IF(INPUT!HE93="","",INPUT!HE93)</f>
        <v/>
      </c>
      <c r="AO89" s="1409" t="str">
        <f>IF(INPUT!HF93="","",INPUT!HF93)</f>
        <v/>
      </c>
      <c r="AP89" s="1402">
        <f>IFERROR(SUM(AM89:$AM$100000),0)</f>
        <v>0</v>
      </c>
      <c r="AQ89" s="1410" t="str">
        <f>IFERROR(AP89/'20. Historical Assets'!D89,"")</f>
        <v/>
      </c>
      <c r="AR89" s="1409" t="str">
        <f>IF(INPUT!HI93="","",INPUT!HI93)</f>
        <v/>
      </c>
      <c r="AS89" s="1409" t="str">
        <f>IFERROR(AM89/'20. Historical Assets'!F90,"")</f>
        <v/>
      </c>
      <c r="AT89" s="1409" t="str">
        <f>IF(INPUT!HK93="","",INPUT!HK93)</f>
        <v/>
      </c>
      <c r="AU89" s="1409">
        <f t="shared" si="28"/>
        <v>0</v>
      </c>
      <c r="AV89" s="1409" t="str">
        <f t="shared" si="29"/>
        <v/>
      </c>
      <c r="AW89" s="1410" t="str">
        <f>IFERROR((AP89-AU89)/'20. Historical Assets'!D89,"")</f>
        <v/>
      </c>
    </row>
    <row r="90" spans="2:49">
      <c r="B90" s="1408" t="str">
        <f>IF(INPUT!FR94="","",INPUT!FR94)</f>
        <v/>
      </c>
      <c r="C90" s="1409">
        <f t="shared" si="15"/>
        <v>0</v>
      </c>
      <c r="D90" s="1409">
        <f t="shared" si="16"/>
        <v>0</v>
      </c>
      <c r="E90" s="1409">
        <f t="shared" si="17"/>
        <v>0</v>
      </c>
      <c r="F90" s="1402" t="str">
        <f>IF(B90="","",IFERROR(SUM(C90:$C$100000),""))</f>
        <v/>
      </c>
      <c r="G90" s="1410" t="str">
        <f>IFERROR(F90/'20. Historical Assets'!E90,"")</f>
        <v/>
      </c>
      <c r="H90" s="1409" t="str">
        <f t="shared" si="18"/>
        <v/>
      </c>
      <c r="I90" s="1410" t="str">
        <f>IFERROR(C90/'20. Historical Assets'!F91,"")</f>
        <v/>
      </c>
      <c r="J90" s="1409" t="str">
        <f>IF(INPUT!GD94="","",INPUT!GD93)</f>
        <v/>
      </c>
      <c r="K90" s="1409">
        <f t="shared" si="19"/>
        <v>0</v>
      </c>
      <c r="L90" s="1410" t="str">
        <f t="shared" si="20"/>
        <v/>
      </c>
      <c r="M90" s="1410" t="str">
        <f>IFERROR((F90-K90)/'20. Historical Assets'!D90,"")</f>
        <v/>
      </c>
      <c r="N90" s="1408" t="str">
        <f t="shared" si="21"/>
        <v/>
      </c>
      <c r="O90" s="1409" t="str">
        <f>IF(INPUT!GE94="","",INPUT!GE94)</f>
        <v/>
      </c>
      <c r="P90" s="1409" t="str">
        <f>IF(INPUT!GF94="","",INPUT!GF94)</f>
        <v/>
      </c>
      <c r="Q90" s="1409" t="str">
        <f>IF(INPUT!GG94="","",INPUT!GG94)</f>
        <v/>
      </c>
      <c r="R90" s="1402" t="str">
        <f>IF(N90="","",SUM(O90:$O$100000))</f>
        <v/>
      </c>
      <c r="S90" s="1410" t="str">
        <f>IFERROR(R90/'01. Key Figures'!$C$32,"")</f>
        <v/>
      </c>
      <c r="T90" s="1409" t="str">
        <f>IF(INPUT!GJ94="","",INPUT!GJ94)</f>
        <v/>
      </c>
      <c r="U90" s="1411" t="str">
        <f>IFERROR(Q90/'20. Historical Assets'!F91,"")</f>
        <v/>
      </c>
      <c r="V90" s="1409" t="str">
        <f>IF(INPUT!GL94="","",INPUT!GL94)</f>
        <v/>
      </c>
      <c r="W90" s="1409">
        <f t="shared" si="22"/>
        <v>0</v>
      </c>
      <c r="X90" s="1409">
        <f t="shared" si="23"/>
        <v>0</v>
      </c>
      <c r="Y90" s="1409" t="str">
        <f>IFERROR((R90-W90)/'20. Historical Assets'!D90,"")</f>
        <v/>
      </c>
      <c r="Z90" s="1408" t="str">
        <f t="shared" si="24"/>
        <v/>
      </c>
      <c r="AA90" s="1412" t="str">
        <f>IF(INPUT!GR94="","",INPUT!GR94)</f>
        <v/>
      </c>
      <c r="AB90" s="1412" t="str">
        <f>IF(INPUT!GS94="","",INPUT!GS94)</f>
        <v/>
      </c>
      <c r="AC90" s="1412" t="str">
        <f>IF(INPUT!GT94="","",INPUT!GT94)</f>
        <v/>
      </c>
      <c r="AD90" s="1402" t="str">
        <f>IF(Z90="","",SUM(AA90:$AA$100000))</f>
        <v/>
      </c>
      <c r="AE90" s="1413" t="str">
        <f>IFERROR(AD90/'01. Key Figures'!$C$32,"")</f>
        <v/>
      </c>
      <c r="AF90" s="1412" t="str">
        <f>IF(INPUT!GW94="","",INPUT!GW94)</f>
        <v/>
      </c>
      <c r="AG90" s="1414" t="str">
        <f>IFERROR(AA90/'20. Historical Assets'!F91,"")</f>
        <v/>
      </c>
      <c r="AH90" s="1412" t="str">
        <f>IF(INPUT!GY94="","",INPUT!GY94)</f>
        <v/>
      </c>
      <c r="AI90" s="1412">
        <f t="shared" si="25"/>
        <v>0</v>
      </c>
      <c r="AJ90" s="1413" t="str">
        <f t="shared" si="26"/>
        <v/>
      </c>
      <c r="AK90" s="1414" t="str">
        <f>IFERROR((AD90-AI90)/'20. Historical Assets'!D90,"")</f>
        <v/>
      </c>
      <c r="AL90" s="1408" t="str">
        <f t="shared" si="27"/>
        <v/>
      </c>
      <c r="AM90" s="1409" t="str">
        <f>IF(INPUT!HD94="","",INPUT!HD94)</f>
        <v/>
      </c>
      <c r="AN90" s="1409" t="str">
        <f>IF(INPUT!HE94="","",INPUT!HE94)</f>
        <v/>
      </c>
      <c r="AO90" s="1409" t="str">
        <f>IF(INPUT!HF94="","",INPUT!HF94)</f>
        <v/>
      </c>
      <c r="AP90" s="1402">
        <f>IFERROR(SUM(AM90:$AM$100000),0)</f>
        <v>0</v>
      </c>
      <c r="AQ90" s="1410" t="str">
        <f>IFERROR(AP90/'20. Historical Assets'!D90,"")</f>
        <v/>
      </c>
      <c r="AR90" s="1409" t="str">
        <f>IF(INPUT!HI94="","",INPUT!HI94)</f>
        <v/>
      </c>
      <c r="AS90" s="1409" t="str">
        <f>IFERROR(AM90/'20. Historical Assets'!F91,"")</f>
        <v/>
      </c>
      <c r="AT90" s="1409" t="str">
        <f>IF(INPUT!HK94="","",INPUT!HK94)</f>
        <v/>
      </c>
      <c r="AU90" s="1409">
        <f t="shared" si="28"/>
        <v>0</v>
      </c>
      <c r="AV90" s="1409" t="str">
        <f t="shared" si="29"/>
        <v/>
      </c>
      <c r="AW90" s="1410" t="str">
        <f>IFERROR((AP90-AU90)/'20. Historical Assets'!D90,"")</f>
        <v/>
      </c>
    </row>
    <row r="91" spans="2:49">
      <c r="B91" s="1408" t="str">
        <f>IF(INPUT!FR95="","",INPUT!FR95)</f>
        <v/>
      </c>
      <c r="C91" s="1409">
        <f t="shared" si="15"/>
        <v>0</v>
      </c>
      <c r="D91" s="1409">
        <f t="shared" si="16"/>
        <v>0</v>
      </c>
      <c r="E91" s="1409">
        <f t="shared" si="17"/>
        <v>0</v>
      </c>
      <c r="F91" s="1402" t="str">
        <f>IF(B91="","",IFERROR(SUM(C91:$C$100000),""))</f>
        <v/>
      </c>
      <c r="G91" s="1410" t="str">
        <f>IFERROR(F91/'20. Historical Assets'!E91,"")</f>
        <v/>
      </c>
      <c r="H91" s="1409" t="str">
        <f t="shared" si="18"/>
        <v/>
      </c>
      <c r="I91" s="1410" t="str">
        <f>IFERROR(C91/'20. Historical Assets'!F92,"")</f>
        <v/>
      </c>
      <c r="J91" s="1409" t="str">
        <f>IF(INPUT!GD95="","",INPUT!GD94)</f>
        <v/>
      </c>
      <c r="K91" s="1409">
        <f t="shared" si="19"/>
        <v>0</v>
      </c>
      <c r="L91" s="1410" t="str">
        <f t="shared" si="20"/>
        <v/>
      </c>
      <c r="M91" s="1410" t="str">
        <f>IFERROR((F91-K91)/'20. Historical Assets'!D91,"")</f>
        <v/>
      </c>
      <c r="N91" s="1408" t="str">
        <f t="shared" si="21"/>
        <v/>
      </c>
      <c r="O91" s="1409" t="str">
        <f>IF(INPUT!GE95="","",INPUT!GE95)</f>
        <v/>
      </c>
      <c r="P91" s="1409" t="str">
        <f>IF(INPUT!GF95="","",INPUT!GF95)</f>
        <v/>
      </c>
      <c r="Q91" s="1409" t="str">
        <f>IF(INPUT!GG95="","",INPUT!GG95)</f>
        <v/>
      </c>
      <c r="R91" s="1402" t="str">
        <f>IF(N91="","",SUM(O91:$O$100000))</f>
        <v/>
      </c>
      <c r="S91" s="1410" t="str">
        <f>IFERROR(R91/'01. Key Figures'!$C$32,"")</f>
        <v/>
      </c>
      <c r="T91" s="1409" t="str">
        <f>IF(INPUT!GJ95="","",INPUT!GJ95)</f>
        <v/>
      </c>
      <c r="U91" s="1411" t="str">
        <f>IFERROR(Q91/'20. Historical Assets'!F92,"")</f>
        <v/>
      </c>
      <c r="V91" s="1409" t="str">
        <f>IF(INPUT!GL95="","",INPUT!GL95)</f>
        <v/>
      </c>
      <c r="W91" s="1409">
        <f t="shared" si="22"/>
        <v>0</v>
      </c>
      <c r="X91" s="1409">
        <f t="shared" si="23"/>
        <v>0</v>
      </c>
      <c r="Y91" s="1409" t="str">
        <f>IFERROR((R91-W91)/'20. Historical Assets'!D91,"")</f>
        <v/>
      </c>
      <c r="Z91" s="1408" t="str">
        <f t="shared" si="24"/>
        <v/>
      </c>
      <c r="AA91" s="1412" t="str">
        <f>IF(INPUT!GR95="","",INPUT!GR95)</f>
        <v/>
      </c>
      <c r="AB91" s="1412" t="str">
        <f>IF(INPUT!GS95="","",INPUT!GS95)</f>
        <v/>
      </c>
      <c r="AC91" s="1412" t="str">
        <f>IF(INPUT!GT95="","",INPUT!GT95)</f>
        <v/>
      </c>
      <c r="AD91" s="1402" t="str">
        <f>IF(Z91="","",SUM(AA91:$AA$100000))</f>
        <v/>
      </c>
      <c r="AE91" s="1413" t="str">
        <f>IFERROR(AD91/'01. Key Figures'!$C$32,"")</f>
        <v/>
      </c>
      <c r="AF91" s="1412" t="str">
        <f>IF(INPUT!GW95="","",INPUT!GW95)</f>
        <v/>
      </c>
      <c r="AG91" s="1414" t="str">
        <f>IFERROR(AA91/'20. Historical Assets'!F92,"")</f>
        <v/>
      </c>
      <c r="AH91" s="1412" t="str">
        <f>IF(INPUT!GY95="","",INPUT!GY95)</f>
        <v/>
      </c>
      <c r="AI91" s="1412">
        <f t="shared" si="25"/>
        <v>0</v>
      </c>
      <c r="AJ91" s="1413" t="str">
        <f t="shared" si="26"/>
        <v/>
      </c>
      <c r="AK91" s="1414" t="str">
        <f>IFERROR((AD91-AI91)/'20. Historical Assets'!D91,"")</f>
        <v/>
      </c>
      <c r="AL91" s="1408" t="str">
        <f t="shared" si="27"/>
        <v/>
      </c>
      <c r="AM91" s="1409" t="str">
        <f>IF(INPUT!HD95="","",INPUT!HD95)</f>
        <v/>
      </c>
      <c r="AN91" s="1409" t="str">
        <f>IF(INPUT!HE95="","",INPUT!HE95)</f>
        <v/>
      </c>
      <c r="AO91" s="1409" t="str">
        <f>IF(INPUT!HF95="","",INPUT!HF95)</f>
        <v/>
      </c>
      <c r="AP91" s="1402">
        <f>IFERROR(SUM(AM91:$AM$100000),0)</f>
        <v>0</v>
      </c>
      <c r="AQ91" s="1410" t="str">
        <f>IFERROR(AP91/'20. Historical Assets'!D91,"")</f>
        <v/>
      </c>
      <c r="AR91" s="1409" t="str">
        <f>IF(INPUT!HI95="","",INPUT!HI95)</f>
        <v/>
      </c>
      <c r="AS91" s="1409" t="str">
        <f>IFERROR(AM91/'20. Historical Assets'!F92,"")</f>
        <v/>
      </c>
      <c r="AT91" s="1409" t="str">
        <f>IF(INPUT!HK95="","",INPUT!HK95)</f>
        <v/>
      </c>
      <c r="AU91" s="1409">
        <f t="shared" si="28"/>
        <v>0</v>
      </c>
      <c r="AV91" s="1409" t="str">
        <f t="shared" si="29"/>
        <v/>
      </c>
      <c r="AW91" s="1410" t="str">
        <f>IFERROR((AP91-AU91)/'20. Historical Assets'!D91,"")</f>
        <v/>
      </c>
    </row>
    <row r="92" spans="2:49">
      <c r="B92" s="1408" t="str">
        <f>IF(INPUT!FR96="","",INPUT!FR96)</f>
        <v/>
      </c>
      <c r="C92" s="1409">
        <f t="shared" si="15"/>
        <v>0</v>
      </c>
      <c r="D92" s="1409">
        <f t="shared" si="16"/>
        <v>0</v>
      </c>
      <c r="E92" s="1409">
        <f t="shared" si="17"/>
        <v>0</v>
      </c>
      <c r="F92" s="1402" t="str">
        <f>IF(B92="","",IFERROR(SUM(C92:$C$100000),""))</f>
        <v/>
      </c>
      <c r="G92" s="1410" t="str">
        <f>IFERROR(F92/'20. Historical Assets'!E92,"")</f>
        <v/>
      </c>
      <c r="H92" s="1409" t="str">
        <f t="shared" si="18"/>
        <v/>
      </c>
      <c r="I92" s="1410" t="str">
        <f>IFERROR(C92/'20. Historical Assets'!F93,"")</f>
        <v/>
      </c>
      <c r="J92" s="1409" t="str">
        <f>IF(INPUT!GD96="","",INPUT!GD95)</f>
        <v/>
      </c>
      <c r="K92" s="1409">
        <f t="shared" si="19"/>
        <v>0</v>
      </c>
      <c r="L92" s="1410" t="str">
        <f t="shared" si="20"/>
        <v/>
      </c>
      <c r="M92" s="1410" t="str">
        <f>IFERROR((F92-K92)/'20. Historical Assets'!D92,"")</f>
        <v/>
      </c>
      <c r="N92" s="1408" t="str">
        <f t="shared" si="21"/>
        <v/>
      </c>
      <c r="O92" s="1409" t="str">
        <f>IF(INPUT!GE96="","",INPUT!GE96)</f>
        <v/>
      </c>
      <c r="P92" s="1409" t="str">
        <f>IF(INPUT!GF96="","",INPUT!GF96)</f>
        <v/>
      </c>
      <c r="Q92" s="1409" t="str">
        <f>IF(INPUT!GG96="","",INPUT!GG96)</f>
        <v/>
      </c>
      <c r="R92" s="1402" t="str">
        <f>IF(N92="","",SUM(O92:$O$100000))</f>
        <v/>
      </c>
      <c r="S92" s="1410" t="str">
        <f>IFERROR(R92/'01. Key Figures'!$C$32,"")</f>
        <v/>
      </c>
      <c r="T92" s="1409" t="str">
        <f>IF(INPUT!GJ96="","",INPUT!GJ96)</f>
        <v/>
      </c>
      <c r="U92" s="1411" t="str">
        <f>IFERROR(Q92/'20. Historical Assets'!F93,"")</f>
        <v/>
      </c>
      <c r="V92" s="1409" t="str">
        <f>IF(INPUT!GL96="","",INPUT!GL96)</f>
        <v/>
      </c>
      <c r="W92" s="1409">
        <f t="shared" si="22"/>
        <v>0</v>
      </c>
      <c r="X92" s="1409">
        <f t="shared" si="23"/>
        <v>0</v>
      </c>
      <c r="Y92" s="1409" t="str">
        <f>IFERROR((R92-W92)/'20. Historical Assets'!D92,"")</f>
        <v/>
      </c>
      <c r="Z92" s="1408" t="str">
        <f t="shared" si="24"/>
        <v/>
      </c>
      <c r="AA92" s="1412" t="str">
        <f>IF(INPUT!GR96="","",INPUT!GR96)</f>
        <v/>
      </c>
      <c r="AB92" s="1412" t="str">
        <f>IF(INPUT!GS96="","",INPUT!GS96)</f>
        <v/>
      </c>
      <c r="AC92" s="1412" t="str">
        <f>IF(INPUT!GT96="","",INPUT!GT96)</f>
        <v/>
      </c>
      <c r="AD92" s="1402" t="str">
        <f>IF(Z92="","",SUM(AA92:$AA$100000))</f>
        <v/>
      </c>
      <c r="AE92" s="1413" t="str">
        <f>IFERROR(AD92/'01. Key Figures'!$C$32,"")</f>
        <v/>
      </c>
      <c r="AF92" s="1412" t="str">
        <f>IF(INPUT!GW96="","",INPUT!GW96)</f>
        <v/>
      </c>
      <c r="AG92" s="1414" t="str">
        <f>IFERROR(AA92/'20. Historical Assets'!F93,"")</f>
        <v/>
      </c>
      <c r="AH92" s="1412" t="str">
        <f>IF(INPUT!GY96="","",INPUT!GY96)</f>
        <v/>
      </c>
      <c r="AI92" s="1412">
        <f t="shared" si="25"/>
        <v>0</v>
      </c>
      <c r="AJ92" s="1413" t="str">
        <f t="shared" si="26"/>
        <v/>
      </c>
      <c r="AK92" s="1414" t="str">
        <f>IFERROR((AD92-AI92)/'20. Historical Assets'!D92,"")</f>
        <v/>
      </c>
      <c r="AL92" s="1408" t="str">
        <f t="shared" si="27"/>
        <v/>
      </c>
      <c r="AM92" s="1409" t="str">
        <f>IF(INPUT!HD96="","",INPUT!HD96)</f>
        <v/>
      </c>
      <c r="AN92" s="1409" t="str">
        <f>IF(INPUT!HE96="","",INPUT!HE96)</f>
        <v/>
      </c>
      <c r="AO92" s="1409" t="str">
        <f>IF(INPUT!HF96="","",INPUT!HF96)</f>
        <v/>
      </c>
      <c r="AP92" s="1402">
        <f>IFERROR(SUM(AM92:$AM$100000),0)</f>
        <v>0</v>
      </c>
      <c r="AQ92" s="1410" t="str">
        <f>IFERROR(AP92/'20. Historical Assets'!D92,"")</f>
        <v/>
      </c>
      <c r="AR92" s="1409" t="str">
        <f>IF(INPUT!HI96="","",INPUT!HI96)</f>
        <v/>
      </c>
      <c r="AS92" s="1409" t="str">
        <f>IFERROR(AM92/'20. Historical Assets'!F93,"")</f>
        <v/>
      </c>
      <c r="AT92" s="1409" t="str">
        <f>IF(INPUT!HK96="","",INPUT!HK96)</f>
        <v/>
      </c>
      <c r="AU92" s="1409">
        <f t="shared" si="28"/>
        <v>0</v>
      </c>
      <c r="AV92" s="1409" t="str">
        <f t="shared" si="29"/>
        <v/>
      </c>
      <c r="AW92" s="1410" t="str">
        <f>IFERROR((AP92-AU92)/'20. Historical Assets'!D92,"")</f>
        <v/>
      </c>
    </row>
    <row r="93" spans="2:49">
      <c r="B93" s="1408" t="str">
        <f>IF(INPUT!FR97="","",INPUT!FR97)</f>
        <v/>
      </c>
      <c r="C93" s="1409">
        <f t="shared" si="15"/>
        <v>0</v>
      </c>
      <c r="D93" s="1409">
        <f t="shared" si="16"/>
        <v>0</v>
      </c>
      <c r="E93" s="1409">
        <f t="shared" si="17"/>
        <v>0</v>
      </c>
      <c r="F93" s="1402" t="str">
        <f>IF(B93="","",IFERROR(SUM(C93:$C$100000),""))</f>
        <v/>
      </c>
      <c r="G93" s="1410" t="str">
        <f>IFERROR(F93/'20. Historical Assets'!E93,"")</f>
        <v/>
      </c>
      <c r="H93" s="1409" t="str">
        <f t="shared" si="18"/>
        <v/>
      </c>
      <c r="I93" s="1410" t="str">
        <f>IFERROR(C93/'20. Historical Assets'!F94,"")</f>
        <v/>
      </c>
      <c r="J93" s="1409" t="str">
        <f>IF(INPUT!GD97="","",INPUT!GD96)</f>
        <v/>
      </c>
      <c r="K93" s="1409">
        <f t="shared" si="19"/>
        <v>0</v>
      </c>
      <c r="L93" s="1410" t="str">
        <f t="shared" si="20"/>
        <v/>
      </c>
      <c r="M93" s="1410" t="str">
        <f>IFERROR((F93-K93)/'20. Historical Assets'!D93,"")</f>
        <v/>
      </c>
      <c r="N93" s="1408" t="str">
        <f t="shared" si="21"/>
        <v/>
      </c>
      <c r="O93" s="1409" t="str">
        <f>IF(INPUT!GE97="","",INPUT!GE97)</f>
        <v/>
      </c>
      <c r="P93" s="1409" t="str">
        <f>IF(INPUT!GF97="","",INPUT!GF97)</f>
        <v/>
      </c>
      <c r="Q93" s="1409" t="str">
        <f>IF(INPUT!GG97="","",INPUT!GG97)</f>
        <v/>
      </c>
      <c r="R93" s="1402" t="str">
        <f>IF(N93="","",SUM(O93:$O$100000))</f>
        <v/>
      </c>
      <c r="S93" s="1410" t="str">
        <f>IFERROR(R93/'01. Key Figures'!$C$32,"")</f>
        <v/>
      </c>
      <c r="T93" s="1409" t="str">
        <f>IF(INPUT!GJ97="","",INPUT!GJ97)</f>
        <v/>
      </c>
      <c r="U93" s="1411" t="str">
        <f>IFERROR(Q93/'20. Historical Assets'!F94,"")</f>
        <v/>
      </c>
      <c r="V93" s="1409" t="str">
        <f>IF(INPUT!GL97="","",INPUT!GL97)</f>
        <v/>
      </c>
      <c r="W93" s="1409">
        <f t="shared" si="22"/>
        <v>0</v>
      </c>
      <c r="X93" s="1409">
        <f t="shared" si="23"/>
        <v>0</v>
      </c>
      <c r="Y93" s="1409" t="str">
        <f>IFERROR((R93-W93)/'20. Historical Assets'!D93,"")</f>
        <v/>
      </c>
      <c r="Z93" s="1408" t="str">
        <f t="shared" si="24"/>
        <v/>
      </c>
      <c r="AA93" s="1412" t="str">
        <f>IF(INPUT!GR97="","",INPUT!GR97)</f>
        <v/>
      </c>
      <c r="AB93" s="1412" t="str">
        <f>IF(INPUT!GS97="","",INPUT!GS97)</f>
        <v/>
      </c>
      <c r="AC93" s="1412" t="str">
        <f>IF(INPUT!GT97="","",INPUT!GT97)</f>
        <v/>
      </c>
      <c r="AD93" s="1402" t="str">
        <f>IF(Z93="","",SUM(AA93:$AA$100000))</f>
        <v/>
      </c>
      <c r="AE93" s="1413" t="str">
        <f>IFERROR(AD93/'01. Key Figures'!$C$32,"")</f>
        <v/>
      </c>
      <c r="AF93" s="1412" t="str">
        <f>IF(INPUT!GW97="","",INPUT!GW97)</f>
        <v/>
      </c>
      <c r="AG93" s="1414" t="str">
        <f>IFERROR(AA93/'20. Historical Assets'!F94,"")</f>
        <v/>
      </c>
      <c r="AH93" s="1412" t="str">
        <f>IF(INPUT!GY97="","",INPUT!GY97)</f>
        <v/>
      </c>
      <c r="AI93" s="1412">
        <f t="shared" si="25"/>
        <v>0</v>
      </c>
      <c r="AJ93" s="1413" t="str">
        <f t="shared" si="26"/>
        <v/>
      </c>
      <c r="AK93" s="1414" t="str">
        <f>IFERROR((AD93-AI93)/'20. Historical Assets'!D93,"")</f>
        <v/>
      </c>
      <c r="AL93" s="1408" t="str">
        <f t="shared" si="27"/>
        <v/>
      </c>
      <c r="AM93" s="1409" t="str">
        <f>IF(INPUT!HD97="","",INPUT!HD97)</f>
        <v/>
      </c>
      <c r="AN93" s="1409" t="str">
        <f>IF(INPUT!HE97="","",INPUT!HE97)</f>
        <v/>
      </c>
      <c r="AO93" s="1409" t="str">
        <f>IF(INPUT!HF97="","",INPUT!HF97)</f>
        <v/>
      </c>
      <c r="AP93" s="1402">
        <f>IFERROR(SUM(AM93:$AM$100000),0)</f>
        <v>0</v>
      </c>
      <c r="AQ93" s="1410" t="str">
        <f>IFERROR(AP93/'20. Historical Assets'!D93,"")</f>
        <v/>
      </c>
      <c r="AR93" s="1409" t="str">
        <f>IF(INPUT!HI97="","",INPUT!HI97)</f>
        <v/>
      </c>
      <c r="AS93" s="1409" t="str">
        <f>IFERROR(AM93/'20. Historical Assets'!F94,"")</f>
        <v/>
      </c>
      <c r="AT93" s="1409" t="str">
        <f>IF(INPUT!HK97="","",INPUT!HK97)</f>
        <v/>
      </c>
      <c r="AU93" s="1409">
        <f t="shared" si="28"/>
        <v>0</v>
      </c>
      <c r="AV93" s="1409" t="str">
        <f t="shared" si="29"/>
        <v/>
      </c>
      <c r="AW93" s="1410" t="str">
        <f>IFERROR((AP93-AU93)/'20. Historical Assets'!D93,"")</f>
        <v/>
      </c>
    </row>
    <row r="94" spans="2:49">
      <c r="B94" s="1408" t="str">
        <f>IF(INPUT!FR98="","",INPUT!FR98)</f>
        <v/>
      </c>
      <c r="C94" s="1409">
        <f t="shared" si="15"/>
        <v>0</v>
      </c>
      <c r="D94" s="1409">
        <f t="shared" si="16"/>
        <v>0</v>
      </c>
      <c r="E94" s="1409">
        <f t="shared" si="17"/>
        <v>0</v>
      </c>
      <c r="F94" s="1402" t="str">
        <f>IF(B94="","",IFERROR(SUM(C94:$C$100000),""))</f>
        <v/>
      </c>
      <c r="G94" s="1410" t="str">
        <f>IFERROR(F94/'20. Historical Assets'!E94,"")</f>
        <v/>
      </c>
      <c r="H94" s="1409" t="str">
        <f t="shared" si="18"/>
        <v/>
      </c>
      <c r="I94" s="1410" t="str">
        <f>IFERROR(C94/'20. Historical Assets'!F95,"")</f>
        <v/>
      </c>
      <c r="J94" s="1409" t="str">
        <f>IF(INPUT!GD98="","",INPUT!GD97)</f>
        <v/>
      </c>
      <c r="K94" s="1409">
        <f t="shared" si="19"/>
        <v>0</v>
      </c>
      <c r="L94" s="1410" t="str">
        <f t="shared" si="20"/>
        <v/>
      </c>
      <c r="M94" s="1410" t="str">
        <f>IFERROR((F94-K94)/'20. Historical Assets'!D94,"")</f>
        <v/>
      </c>
      <c r="N94" s="1408" t="str">
        <f t="shared" si="21"/>
        <v/>
      </c>
      <c r="O94" s="1409" t="str">
        <f>IF(INPUT!GE98="","",INPUT!GE98)</f>
        <v/>
      </c>
      <c r="P94" s="1409" t="str">
        <f>IF(INPUT!GF98="","",INPUT!GF98)</f>
        <v/>
      </c>
      <c r="Q94" s="1409" t="str">
        <f>IF(INPUT!GG98="","",INPUT!GG98)</f>
        <v/>
      </c>
      <c r="R94" s="1402" t="str">
        <f>IF(N94="","",SUM(O94:$O$100000))</f>
        <v/>
      </c>
      <c r="S94" s="1410" t="str">
        <f>IFERROR(R94/'01. Key Figures'!$C$32,"")</f>
        <v/>
      </c>
      <c r="T94" s="1409" t="str">
        <f>IF(INPUT!GJ98="","",INPUT!GJ98)</f>
        <v/>
      </c>
      <c r="U94" s="1411" t="str">
        <f>IFERROR(Q94/'20. Historical Assets'!F95,"")</f>
        <v/>
      </c>
      <c r="V94" s="1409" t="str">
        <f>IF(INPUT!GL98="","",INPUT!GL98)</f>
        <v/>
      </c>
      <c r="W94" s="1409">
        <f t="shared" si="22"/>
        <v>0</v>
      </c>
      <c r="X94" s="1409">
        <f t="shared" si="23"/>
        <v>0</v>
      </c>
      <c r="Y94" s="1409" t="str">
        <f>IFERROR((R94-W94)/'20. Historical Assets'!D94,"")</f>
        <v/>
      </c>
      <c r="Z94" s="1408" t="str">
        <f t="shared" si="24"/>
        <v/>
      </c>
      <c r="AA94" s="1412" t="str">
        <f>IF(INPUT!GR98="","",INPUT!GR98)</f>
        <v/>
      </c>
      <c r="AB94" s="1412" t="str">
        <f>IF(INPUT!GS98="","",INPUT!GS98)</f>
        <v/>
      </c>
      <c r="AC94" s="1412" t="str">
        <f>IF(INPUT!GT98="","",INPUT!GT98)</f>
        <v/>
      </c>
      <c r="AD94" s="1402" t="str">
        <f>IF(Z94="","",SUM(AA94:$AA$100000))</f>
        <v/>
      </c>
      <c r="AE94" s="1413" t="str">
        <f>IFERROR(AD94/'01. Key Figures'!$C$32,"")</f>
        <v/>
      </c>
      <c r="AF94" s="1412" t="str">
        <f>IF(INPUT!GW98="","",INPUT!GW98)</f>
        <v/>
      </c>
      <c r="AG94" s="1414" t="str">
        <f>IFERROR(AA94/'20. Historical Assets'!F95,"")</f>
        <v/>
      </c>
      <c r="AH94" s="1412" t="str">
        <f>IF(INPUT!GY98="","",INPUT!GY98)</f>
        <v/>
      </c>
      <c r="AI94" s="1412">
        <f t="shared" si="25"/>
        <v>0</v>
      </c>
      <c r="AJ94" s="1413" t="str">
        <f t="shared" si="26"/>
        <v/>
      </c>
      <c r="AK94" s="1414" t="str">
        <f>IFERROR((AD94-AI94)/'20. Historical Assets'!D94,"")</f>
        <v/>
      </c>
      <c r="AL94" s="1408" t="str">
        <f t="shared" si="27"/>
        <v/>
      </c>
      <c r="AM94" s="1409" t="str">
        <f>IF(INPUT!HD98="","",INPUT!HD98)</f>
        <v/>
      </c>
      <c r="AN94" s="1409" t="str">
        <f>IF(INPUT!HE98="","",INPUT!HE98)</f>
        <v/>
      </c>
      <c r="AO94" s="1409" t="str">
        <f>IF(INPUT!HF98="","",INPUT!HF98)</f>
        <v/>
      </c>
      <c r="AP94" s="1402">
        <f>IFERROR(SUM(AM94:$AM$100000),0)</f>
        <v>0</v>
      </c>
      <c r="AQ94" s="1410" t="str">
        <f>IFERROR(AP94/'20. Historical Assets'!D94,"")</f>
        <v/>
      </c>
      <c r="AR94" s="1409" t="str">
        <f>IF(INPUT!HI98="","",INPUT!HI98)</f>
        <v/>
      </c>
      <c r="AS94" s="1409" t="str">
        <f>IFERROR(AM94/'20. Historical Assets'!F95,"")</f>
        <v/>
      </c>
      <c r="AT94" s="1409" t="str">
        <f>IF(INPUT!HK98="","",INPUT!HK98)</f>
        <v/>
      </c>
      <c r="AU94" s="1409">
        <f t="shared" si="28"/>
        <v>0</v>
      </c>
      <c r="AV94" s="1409" t="str">
        <f t="shared" si="29"/>
        <v/>
      </c>
      <c r="AW94" s="1410" t="str">
        <f>IFERROR((AP94-AU94)/'20. Historical Assets'!D94,"")</f>
        <v/>
      </c>
    </row>
    <row r="95" spans="2:49">
      <c r="B95" s="1408" t="str">
        <f>IF(INPUT!FR99="","",INPUT!FR99)</f>
        <v/>
      </c>
      <c r="C95" s="1409">
        <f t="shared" si="15"/>
        <v>0</v>
      </c>
      <c r="D95" s="1409">
        <f t="shared" si="16"/>
        <v>0</v>
      </c>
      <c r="E95" s="1409">
        <f t="shared" si="17"/>
        <v>0</v>
      </c>
      <c r="F95" s="1402" t="str">
        <f>IF(B95="","",IFERROR(SUM(C95:$C$100000),""))</f>
        <v/>
      </c>
      <c r="G95" s="1410" t="str">
        <f>IFERROR(F95/'20. Historical Assets'!E95,"")</f>
        <v/>
      </c>
      <c r="H95" s="1409" t="str">
        <f t="shared" si="18"/>
        <v/>
      </c>
      <c r="I95" s="1410" t="str">
        <f>IFERROR(C95/'20. Historical Assets'!F96,"")</f>
        <v/>
      </c>
      <c r="J95" s="1409" t="str">
        <f>IF(INPUT!GD99="","",INPUT!GD98)</f>
        <v/>
      </c>
      <c r="K95" s="1409">
        <f t="shared" si="19"/>
        <v>0</v>
      </c>
      <c r="L95" s="1410" t="str">
        <f t="shared" si="20"/>
        <v/>
      </c>
      <c r="M95" s="1410" t="str">
        <f>IFERROR((F95-K95)/'20. Historical Assets'!D95,"")</f>
        <v/>
      </c>
      <c r="N95" s="1408" t="str">
        <f t="shared" si="21"/>
        <v/>
      </c>
      <c r="O95" s="1409" t="str">
        <f>IF(INPUT!GE99="","",INPUT!GE99)</f>
        <v/>
      </c>
      <c r="P95" s="1409" t="str">
        <f>IF(INPUT!GF99="","",INPUT!GF99)</f>
        <v/>
      </c>
      <c r="Q95" s="1409" t="str">
        <f>IF(INPUT!GG99="","",INPUT!GG99)</f>
        <v/>
      </c>
      <c r="R95" s="1402" t="str">
        <f>IF(N95="","",SUM(O95:$O$100000))</f>
        <v/>
      </c>
      <c r="S95" s="1410" t="str">
        <f>IFERROR(R95/'01. Key Figures'!$C$32,"")</f>
        <v/>
      </c>
      <c r="T95" s="1409" t="str">
        <f>IF(INPUT!GJ99="","",INPUT!GJ99)</f>
        <v/>
      </c>
      <c r="U95" s="1411" t="str">
        <f>IFERROR(Q95/'20. Historical Assets'!F96,"")</f>
        <v/>
      </c>
      <c r="V95" s="1409" t="str">
        <f>IF(INPUT!GL99="","",INPUT!GL99)</f>
        <v/>
      </c>
      <c r="W95" s="1409">
        <f t="shared" si="22"/>
        <v>0</v>
      </c>
      <c r="X95" s="1409">
        <f t="shared" si="23"/>
        <v>0</v>
      </c>
      <c r="Y95" s="1409" t="str">
        <f>IFERROR((R95-W95)/'20. Historical Assets'!D95,"")</f>
        <v/>
      </c>
      <c r="Z95" s="1408" t="str">
        <f t="shared" si="24"/>
        <v/>
      </c>
      <c r="AA95" s="1412" t="str">
        <f>IF(INPUT!GR99="","",INPUT!GR99)</f>
        <v/>
      </c>
      <c r="AB95" s="1412" t="str">
        <f>IF(INPUT!GS99="","",INPUT!GS99)</f>
        <v/>
      </c>
      <c r="AC95" s="1412" t="str">
        <f>IF(INPUT!GT99="","",INPUT!GT99)</f>
        <v/>
      </c>
      <c r="AD95" s="1402" t="str">
        <f>IF(Z95="","",SUM(AA95:$AA$100000))</f>
        <v/>
      </c>
      <c r="AE95" s="1413" t="str">
        <f>IFERROR(AD95/'01. Key Figures'!$C$32,"")</f>
        <v/>
      </c>
      <c r="AF95" s="1412" t="str">
        <f>IF(INPUT!GW99="","",INPUT!GW99)</f>
        <v/>
      </c>
      <c r="AG95" s="1414" t="str">
        <f>IFERROR(AA95/'20. Historical Assets'!F96,"")</f>
        <v/>
      </c>
      <c r="AH95" s="1412" t="str">
        <f>IF(INPUT!GY99="","",INPUT!GY99)</f>
        <v/>
      </c>
      <c r="AI95" s="1412">
        <f t="shared" si="25"/>
        <v>0</v>
      </c>
      <c r="AJ95" s="1413" t="str">
        <f t="shared" si="26"/>
        <v/>
      </c>
      <c r="AK95" s="1414" t="str">
        <f>IFERROR((AD95-AI95)/'20. Historical Assets'!D95,"")</f>
        <v/>
      </c>
      <c r="AL95" s="1408" t="str">
        <f t="shared" si="27"/>
        <v/>
      </c>
      <c r="AM95" s="1409" t="str">
        <f>IF(INPUT!HD99="","",INPUT!HD99)</f>
        <v/>
      </c>
      <c r="AN95" s="1409" t="str">
        <f>IF(INPUT!HE99="","",INPUT!HE99)</f>
        <v/>
      </c>
      <c r="AO95" s="1409" t="str">
        <f>IF(INPUT!HF99="","",INPUT!HF99)</f>
        <v/>
      </c>
      <c r="AP95" s="1402">
        <f>IFERROR(SUM(AM95:$AM$100000),0)</f>
        <v>0</v>
      </c>
      <c r="AQ95" s="1410" t="str">
        <f>IFERROR(AP95/'20. Historical Assets'!D95,"")</f>
        <v/>
      </c>
      <c r="AR95" s="1409" t="str">
        <f>IF(INPUT!HI99="","",INPUT!HI99)</f>
        <v/>
      </c>
      <c r="AS95" s="1409" t="str">
        <f>IFERROR(AM95/'20. Historical Assets'!F96,"")</f>
        <v/>
      </c>
      <c r="AT95" s="1409" t="str">
        <f>IF(INPUT!HK99="","",INPUT!HK99)</f>
        <v/>
      </c>
      <c r="AU95" s="1409">
        <f t="shared" si="28"/>
        <v>0</v>
      </c>
      <c r="AV95" s="1409" t="str">
        <f t="shared" si="29"/>
        <v/>
      </c>
      <c r="AW95" s="1410" t="str">
        <f>IFERROR((AP95-AU95)/'20. Historical Assets'!D95,"")</f>
        <v/>
      </c>
    </row>
    <row r="96" spans="2:49">
      <c r="B96" s="1408" t="str">
        <f>IF(INPUT!FR100="","",INPUT!FR100)</f>
        <v/>
      </c>
      <c r="C96" s="1409">
        <f t="shared" si="15"/>
        <v>0</v>
      </c>
      <c r="D96" s="1409">
        <f t="shared" si="16"/>
        <v>0</v>
      </c>
      <c r="E96" s="1409">
        <f t="shared" si="17"/>
        <v>0</v>
      </c>
      <c r="F96" s="1402" t="str">
        <f>IF(B96="","",IFERROR(SUM(C96:$C$100000),""))</f>
        <v/>
      </c>
      <c r="G96" s="1410" t="str">
        <f>IFERROR(F96/'20. Historical Assets'!E96,"")</f>
        <v/>
      </c>
      <c r="H96" s="1409" t="str">
        <f t="shared" si="18"/>
        <v/>
      </c>
      <c r="I96" s="1410" t="str">
        <f>IFERROR(C96/'20. Historical Assets'!F97,"")</f>
        <v/>
      </c>
      <c r="J96" s="1409" t="str">
        <f>IF(INPUT!GD100="","",INPUT!GD99)</f>
        <v/>
      </c>
      <c r="K96" s="1409">
        <f t="shared" si="19"/>
        <v>0</v>
      </c>
      <c r="L96" s="1410" t="str">
        <f t="shared" si="20"/>
        <v/>
      </c>
      <c r="M96" s="1410" t="str">
        <f>IFERROR((F96-K96)/'20. Historical Assets'!D96,"")</f>
        <v/>
      </c>
      <c r="N96" s="1408" t="str">
        <f t="shared" si="21"/>
        <v/>
      </c>
      <c r="O96" s="1409" t="str">
        <f>IF(INPUT!GE100="","",INPUT!GE100)</f>
        <v/>
      </c>
      <c r="P96" s="1409" t="str">
        <f>IF(INPUT!GF100="","",INPUT!GF100)</f>
        <v/>
      </c>
      <c r="Q96" s="1409" t="str">
        <f>IF(INPUT!GG100="","",INPUT!GG100)</f>
        <v/>
      </c>
      <c r="R96" s="1402" t="str">
        <f>IF(N96="","",SUM(O96:$O$100000))</f>
        <v/>
      </c>
      <c r="S96" s="1410" t="str">
        <f>IFERROR(R96/'01. Key Figures'!$C$32,"")</f>
        <v/>
      </c>
      <c r="T96" s="1409" t="str">
        <f>IF(INPUT!GJ100="","",INPUT!GJ100)</f>
        <v/>
      </c>
      <c r="U96" s="1411" t="str">
        <f>IFERROR(Q96/'20. Historical Assets'!F97,"")</f>
        <v/>
      </c>
      <c r="V96" s="1409" t="str">
        <f>IF(INPUT!GL100="","",INPUT!GL100)</f>
        <v/>
      </c>
      <c r="W96" s="1409">
        <f t="shared" si="22"/>
        <v>0</v>
      </c>
      <c r="X96" s="1409">
        <f t="shared" si="23"/>
        <v>0</v>
      </c>
      <c r="Y96" s="1409" t="str">
        <f>IFERROR((R96-W96)/'20. Historical Assets'!D96,"")</f>
        <v/>
      </c>
      <c r="Z96" s="1408" t="str">
        <f t="shared" si="24"/>
        <v/>
      </c>
      <c r="AA96" s="1412" t="str">
        <f>IF(INPUT!GR100="","",INPUT!GR100)</f>
        <v/>
      </c>
      <c r="AB96" s="1412" t="str">
        <f>IF(INPUT!GS100="","",INPUT!GS100)</f>
        <v/>
      </c>
      <c r="AC96" s="1412" t="str">
        <f>IF(INPUT!GT100="","",INPUT!GT100)</f>
        <v/>
      </c>
      <c r="AD96" s="1402" t="str">
        <f>IF(Z96="","",SUM(AA96:$AA$100000))</f>
        <v/>
      </c>
      <c r="AE96" s="1413" t="str">
        <f>IFERROR(AD96/'01. Key Figures'!$C$32,"")</f>
        <v/>
      </c>
      <c r="AF96" s="1412" t="str">
        <f>IF(INPUT!GW100="","",INPUT!GW100)</f>
        <v/>
      </c>
      <c r="AG96" s="1414" t="str">
        <f>IFERROR(AA96/'20. Historical Assets'!F97,"")</f>
        <v/>
      </c>
      <c r="AH96" s="1412" t="str">
        <f>IF(INPUT!GY100="","",INPUT!GY100)</f>
        <v/>
      </c>
      <c r="AI96" s="1412">
        <f t="shared" si="25"/>
        <v>0</v>
      </c>
      <c r="AJ96" s="1413" t="str">
        <f t="shared" si="26"/>
        <v/>
      </c>
      <c r="AK96" s="1414" t="str">
        <f>IFERROR((AD96-AI96)/'20. Historical Assets'!D96,"")</f>
        <v/>
      </c>
      <c r="AL96" s="1408" t="str">
        <f t="shared" si="27"/>
        <v/>
      </c>
      <c r="AM96" s="1409" t="str">
        <f>IF(INPUT!HD100="","",INPUT!HD100)</f>
        <v/>
      </c>
      <c r="AN96" s="1409" t="str">
        <f>IF(INPUT!HE100="","",INPUT!HE100)</f>
        <v/>
      </c>
      <c r="AO96" s="1409" t="str">
        <f>IF(INPUT!HF100="","",INPUT!HF100)</f>
        <v/>
      </c>
      <c r="AP96" s="1402">
        <f>IFERROR(SUM(AM96:$AM$100000),0)</f>
        <v>0</v>
      </c>
      <c r="AQ96" s="1410" t="str">
        <f>IFERROR(AP96/'20. Historical Assets'!D96,"")</f>
        <v/>
      </c>
      <c r="AR96" s="1409" t="str">
        <f>IF(INPUT!HI100="","",INPUT!HI100)</f>
        <v/>
      </c>
      <c r="AS96" s="1409" t="str">
        <f>IFERROR(AM96/'20. Historical Assets'!F97,"")</f>
        <v/>
      </c>
      <c r="AT96" s="1409" t="str">
        <f>IF(INPUT!HK100="","",INPUT!HK100)</f>
        <v/>
      </c>
      <c r="AU96" s="1409">
        <f t="shared" si="28"/>
        <v>0</v>
      </c>
      <c r="AV96" s="1409" t="str">
        <f t="shared" si="29"/>
        <v/>
      </c>
      <c r="AW96" s="1410" t="str">
        <f>IFERROR((AP96-AU96)/'20. Historical Assets'!D96,"")</f>
        <v/>
      </c>
    </row>
    <row r="97" spans="2:49">
      <c r="B97" s="1408" t="str">
        <f>IF(INPUT!FR101="","",INPUT!FR101)</f>
        <v/>
      </c>
      <c r="C97" s="1409">
        <f t="shared" si="15"/>
        <v>0</v>
      </c>
      <c r="D97" s="1409">
        <f t="shared" si="16"/>
        <v>0</v>
      </c>
      <c r="E97" s="1409">
        <f t="shared" si="17"/>
        <v>0</v>
      </c>
      <c r="F97" s="1402" t="str">
        <f>IF(B97="","",IFERROR(SUM(C97:$C$100000),""))</f>
        <v/>
      </c>
      <c r="G97" s="1410" t="str">
        <f>IFERROR(F97/'20. Historical Assets'!E97,"")</f>
        <v/>
      </c>
      <c r="H97" s="1409" t="str">
        <f t="shared" si="18"/>
        <v/>
      </c>
      <c r="I97" s="1410" t="str">
        <f>IFERROR(C97/'20. Historical Assets'!F98,"")</f>
        <v/>
      </c>
      <c r="J97" s="1409" t="str">
        <f>IF(INPUT!GD101="","",INPUT!GD100)</f>
        <v/>
      </c>
      <c r="K97" s="1409">
        <f t="shared" si="19"/>
        <v>0</v>
      </c>
      <c r="L97" s="1410" t="str">
        <f t="shared" si="20"/>
        <v/>
      </c>
      <c r="M97" s="1410" t="str">
        <f>IFERROR((F97-K97)/'20. Historical Assets'!D97,"")</f>
        <v/>
      </c>
      <c r="N97" s="1408" t="str">
        <f t="shared" si="21"/>
        <v/>
      </c>
      <c r="O97" s="1409" t="str">
        <f>IF(INPUT!GE101="","",INPUT!GE101)</f>
        <v/>
      </c>
      <c r="P97" s="1409" t="str">
        <f>IF(INPUT!GF101="","",INPUT!GF101)</f>
        <v/>
      </c>
      <c r="Q97" s="1409" t="str">
        <f>IF(INPUT!GG101="","",INPUT!GG101)</f>
        <v/>
      </c>
      <c r="R97" s="1402" t="str">
        <f>IF(N97="","",SUM(O97:$O$100000))</f>
        <v/>
      </c>
      <c r="S97" s="1410" t="str">
        <f>IFERROR(R97/'01. Key Figures'!$C$32,"")</f>
        <v/>
      </c>
      <c r="T97" s="1409" t="str">
        <f>IF(INPUT!GJ101="","",INPUT!GJ101)</f>
        <v/>
      </c>
      <c r="U97" s="1411" t="str">
        <f>IFERROR(Q97/'20. Historical Assets'!F98,"")</f>
        <v/>
      </c>
      <c r="V97" s="1409" t="str">
        <f>IF(INPUT!GL101="","",INPUT!GL101)</f>
        <v/>
      </c>
      <c r="W97" s="1409">
        <f t="shared" si="22"/>
        <v>0</v>
      </c>
      <c r="X97" s="1409">
        <f t="shared" si="23"/>
        <v>0</v>
      </c>
      <c r="Y97" s="1409" t="str">
        <f>IFERROR((R97-W97)/'20. Historical Assets'!D97,"")</f>
        <v/>
      </c>
      <c r="Z97" s="1408" t="str">
        <f t="shared" si="24"/>
        <v/>
      </c>
      <c r="AA97" s="1412" t="str">
        <f>IF(INPUT!GR101="","",INPUT!GR101)</f>
        <v/>
      </c>
      <c r="AB97" s="1412" t="str">
        <f>IF(INPUT!GS101="","",INPUT!GS101)</f>
        <v/>
      </c>
      <c r="AC97" s="1412" t="str">
        <f>IF(INPUT!GT101="","",INPUT!GT101)</f>
        <v/>
      </c>
      <c r="AD97" s="1402" t="str">
        <f>IF(Z97="","",SUM(AA97:$AA$100000))</f>
        <v/>
      </c>
      <c r="AE97" s="1413" t="str">
        <f>IFERROR(AD97/'01. Key Figures'!$C$32,"")</f>
        <v/>
      </c>
      <c r="AF97" s="1412" t="str">
        <f>IF(INPUT!GW101="","",INPUT!GW101)</f>
        <v/>
      </c>
      <c r="AG97" s="1414" t="str">
        <f>IFERROR(AA97/'20. Historical Assets'!F98,"")</f>
        <v/>
      </c>
      <c r="AH97" s="1412" t="str">
        <f>IF(INPUT!GY101="","",INPUT!GY101)</f>
        <v/>
      </c>
      <c r="AI97" s="1412">
        <f t="shared" si="25"/>
        <v>0</v>
      </c>
      <c r="AJ97" s="1413" t="str">
        <f t="shared" si="26"/>
        <v/>
      </c>
      <c r="AK97" s="1414" t="str">
        <f>IFERROR((AD97-AI97)/'20. Historical Assets'!D97,"")</f>
        <v/>
      </c>
      <c r="AL97" s="1408" t="str">
        <f t="shared" si="27"/>
        <v/>
      </c>
      <c r="AM97" s="1409" t="str">
        <f>IF(INPUT!HD101="","",INPUT!HD101)</f>
        <v/>
      </c>
      <c r="AN97" s="1409" t="str">
        <f>IF(INPUT!HE101="","",INPUT!HE101)</f>
        <v/>
      </c>
      <c r="AO97" s="1409" t="str">
        <f>IF(INPUT!HF101="","",INPUT!HF101)</f>
        <v/>
      </c>
      <c r="AP97" s="1402">
        <f>IFERROR(SUM(AM97:$AM$100000),0)</f>
        <v>0</v>
      </c>
      <c r="AQ97" s="1410" t="str">
        <f>IFERROR(AP97/'20. Historical Assets'!D97,"")</f>
        <v/>
      </c>
      <c r="AR97" s="1409" t="str">
        <f>IF(INPUT!HI101="","",INPUT!HI101)</f>
        <v/>
      </c>
      <c r="AS97" s="1409" t="str">
        <f>IFERROR(AM97/'20. Historical Assets'!F98,"")</f>
        <v/>
      </c>
      <c r="AT97" s="1409" t="str">
        <f>IF(INPUT!HK101="","",INPUT!HK101)</f>
        <v/>
      </c>
      <c r="AU97" s="1409">
        <f t="shared" si="28"/>
        <v>0</v>
      </c>
      <c r="AV97" s="1409" t="str">
        <f t="shared" si="29"/>
        <v/>
      </c>
      <c r="AW97" s="1410" t="str">
        <f>IFERROR((AP97-AU97)/'20. Historical Assets'!D97,"")</f>
        <v/>
      </c>
    </row>
    <row r="98" spans="2:49">
      <c r="B98" s="1408" t="str">
        <f>IF(INPUT!FR102="","",INPUT!FR102)</f>
        <v/>
      </c>
      <c r="C98" s="1409">
        <f t="shared" si="15"/>
        <v>0</v>
      </c>
      <c r="D98" s="1409">
        <f t="shared" si="16"/>
        <v>0</v>
      </c>
      <c r="E98" s="1409">
        <f t="shared" si="17"/>
        <v>0</v>
      </c>
      <c r="F98" s="1402" t="str">
        <f>IF(B98="","",IFERROR(SUM(C98:$C$100000),""))</f>
        <v/>
      </c>
      <c r="G98" s="1410" t="str">
        <f>IFERROR(F98/'20. Historical Assets'!E98,"")</f>
        <v/>
      </c>
      <c r="H98" s="1409" t="str">
        <f t="shared" si="18"/>
        <v/>
      </c>
      <c r="I98" s="1410" t="str">
        <f>IFERROR(C98/'20. Historical Assets'!F99,"")</f>
        <v/>
      </c>
      <c r="J98" s="1409" t="str">
        <f>IF(INPUT!GD102="","",INPUT!GD101)</f>
        <v/>
      </c>
      <c r="K98" s="1409">
        <f t="shared" si="19"/>
        <v>0</v>
      </c>
      <c r="L98" s="1410" t="str">
        <f t="shared" si="20"/>
        <v/>
      </c>
      <c r="M98" s="1410" t="str">
        <f>IFERROR((F98-K98)/'20. Historical Assets'!D98,"")</f>
        <v/>
      </c>
      <c r="N98" s="1408" t="str">
        <f t="shared" si="21"/>
        <v/>
      </c>
      <c r="O98" s="1409" t="str">
        <f>IF(INPUT!GE102="","",INPUT!GE102)</f>
        <v/>
      </c>
      <c r="P98" s="1409" t="str">
        <f>IF(INPUT!GF102="","",INPUT!GF102)</f>
        <v/>
      </c>
      <c r="Q98" s="1409" t="str">
        <f>IF(INPUT!GG102="","",INPUT!GG102)</f>
        <v/>
      </c>
      <c r="R98" s="1402" t="str">
        <f>IF(N98="","",SUM(O98:$O$100000))</f>
        <v/>
      </c>
      <c r="S98" s="1410" t="str">
        <f>IFERROR(R98/'01. Key Figures'!$C$32,"")</f>
        <v/>
      </c>
      <c r="T98" s="1409" t="str">
        <f>IF(INPUT!GJ102="","",INPUT!GJ102)</f>
        <v/>
      </c>
      <c r="U98" s="1411" t="str">
        <f>IFERROR(Q98/'20. Historical Assets'!F99,"")</f>
        <v/>
      </c>
      <c r="V98" s="1409" t="str">
        <f>IF(INPUT!GL102="","",INPUT!GL102)</f>
        <v/>
      </c>
      <c r="W98" s="1409">
        <f t="shared" si="22"/>
        <v>0</v>
      </c>
      <c r="X98" s="1409">
        <f t="shared" si="23"/>
        <v>0</v>
      </c>
      <c r="Y98" s="1409" t="str">
        <f>IFERROR((R98-W98)/'20. Historical Assets'!D98,"")</f>
        <v/>
      </c>
      <c r="Z98" s="1408" t="str">
        <f t="shared" si="24"/>
        <v/>
      </c>
      <c r="AA98" s="1412" t="str">
        <f>IF(INPUT!GR102="","",INPUT!GR102)</f>
        <v/>
      </c>
      <c r="AB98" s="1412" t="str">
        <f>IF(INPUT!GS102="","",INPUT!GS102)</f>
        <v/>
      </c>
      <c r="AC98" s="1412" t="str">
        <f>IF(INPUT!GT102="","",INPUT!GT102)</f>
        <v/>
      </c>
      <c r="AD98" s="1402" t="str">
        <f>IF(Z98="","",SUM(AA98:$AA$100000))</f>
        <v/>
      </c>
      <c r="AE98" s="1413" t="str">
        <f>IFERROR(AD98/'01. Key Figures'!$C$32,"")</f>
        <v/>
      </c>
      <c r="AF98" s="1412" t="str">
        <f>IF(INPUT!GW102="","",INPUT!GW102)</f>
        <v/>
      </c>
      <c r="AG98" s="1414" t="str">
        <f>IFERROR(AA98/'20. Historical Assets'!F99,"")</f>
        <v/>
      </c>
      <c r="AH98" s="1412" t="str">
        <f>IF(INPUT!GY102="","",INPUT!GY102)</f>
        <v/>
      </c>
      <c r="AI98" s="1412">
        <f t="shared" si="25"/>
        <v>0</v>
      </c>
      <c r="AJ98" s="1413" t="str">
        <f t="shared" si="26"/>
        <v/>
      </c>
      <c r="AK98" s="1414" t="str">
        <f>IFERROR((AD98-AI98)/'20. Historical Assets'!D98,"")</f>
        <v/>
      </c>
      <c r="AL98" s="1408" t="str">
        <f t="shared" si="27"/>
        <v/>
      </c>
      <c r="AM98" s="1409" t="str">
        <f>IF(INPUT!HD102="","",INPUT!HD102)</f>
        <v/>
      </c>
      <c r="AN98" s="1409" t="str">
        <f>IF(INPUT!HE102="","",INPUT!HE102)</f>
        <v/>
      </c>
      <c r="AO98" s="1409" t="str">
        <f>IF(INPUT!HF102="","",INPUT!HF102)</f>
        <v/>
      </c>
      <c r="AP98" s="1402">
        <f>IFERROR(SUM(AM98:$AM$100000),0)</f>
        <v>0</v>
      </c>
      <c r="AQ98" s="1410" t="str">
        <f>IFERROR(AP98/'20. Historical Assets'!D98,"")</f>
        <v/>
      </c>
      <c r="AR98" s="1409" t="str">
        <f>IF(INPUT!HI102="","",INPUT!HI102)</f>
        <v/>
      </c>
      <c r="AS98" s="1409" t="str">
        <f>IFERROR(AM98/'20. Historical Assets'!F99,"")</f>
        <v/>
      </c>
      <c r="AT98" s="1409" t="str">
        <f>IF(INPUT!HK102="","",INPUT!HK102)</f>
        <v/>
      </c>
      <c r="AU98" s="1409">
        <f t="shared" si="28"/>
        <v>0</v>
      </c>
      <c r="AV98" s="1409" t="str">
        <f t="shared" si="29"/>
        <v/>
      </c>
      <c r="AW98" s="1410" t="str">
        <f>IFERROR((AP98-AU98)/'20. Historical Assets'!D98,"")</f>
        <v/>
      </c>
    </row>
    <row r="99" spans="2:49">
      <c r="B99" s="1408" t="str">
        <f>IF(INPUT!FR103="","",INPUT!FR103)</f>
        <v/>
      </c>
      <c r="C99" s="1409">
        <f t="shared" si="15"/>
        <v>0</v>
      </c>
      <c r="D99" s="1409">
        <f t="shared" si="16"/>
        <v>0</v>
      </c>
      <c r="E99" s="1409">
        <f t="shared" si="17"/>
        <v>0</v>
      </c>
      <c r="F99" s="1402" t="str">
        <f>IF(B99="","",IFERROR(SUM(C99:$C$100000),""))</f>
        <v/>
      </c>
      <c r="G99" s="1410" t="str">
        <f>IFERROR(F99/'20. Historical Assets'!E99,"")</f>
        <v/>
      </c>
      <c r="H99" s="1409" t="str">
        <f t="shared" si="18"/>
        <v/>
      </c>
      <c r="I99" s="1410" t="str">
        <f>IFERROR(C99/'20. Historical Assets'!F100,"")</f>
        <v/>
      </c>
      <c r="J99" s="1409" t="str">
        <f>IF(INPUT!GD103="","",INPUT!GD102)</f>
        <v/>
      </c>
      <c r="K99" s="1409">
        <f t="shared" si="19"/>
        <v>0</v>
      </c>
      <c r="L99" s="1410" t="str">
        <f t="shared" si="20"/>
        <v/>
      </c>
      <c r="M99" s="1410" t="str">
        <f>IFERROR((F99-K99)/'20. Historical Assets'!D99,"")</f>
        <v/>
      </c>
      <c r="N99" s="1408" t="str">
        <f t="shared" si="21"/>
        <v/>
      </c>
      <c r="O99" s="1409" t="str">
        <f>IF(INPUT!GE103="","",INPUT!GE103)</f>
        <v/>
      </c>
      <c r="P99" s="1409" t="str">
        <f>IF(INPUT!GF103="","",INPUT!GF103)</f>
        <v/>
      </c>
      <c r="Q99" s="1409" t="str">
        <f>IF(INPUT!GG103="","",INPUT!GG103)</f>
        <v/>
      </c>
      <c r="R99" s="1402" t="str">
        <f>IF(N99="","",SUM(O99:$O$100000))</f>
        <v/>
      </c>
      <c r="S99" s="1410" t="str">
        <f>IFERROR(R99/'01. Key Figures'!$C$32,"")</f>
        <v/>
      </c>
      <c r="T99" s="1409" t="str">
        <f>IF(INPUT!GJ103="","",INPUT!GJ103)</f>
        <v/>
      </c>
      <c r="U99" s="1411" t="str">
        <f>IFERROR(Q99/'20. Historical Assets'!F100,"")</f>
        <v/>
      </c>
      <c r="V99" s="1409" t="str">
        <f>IF(INPUT!GL103="","",INPUT!GL103)</f>
        <v/>
      </c>
      <c r="W99" s="1409">
        <f t="shared" si="22"/>
        <v>0</v>
      </c>
      <c r="X99" s="1409">
        <f t="shared" si="23"/>
        <v>0</v>
      </c>
      <c r="Y99" s="1409" t="str">
        <f>IFERROR((R99-W99)/'20. Historical Assets'!D99,"")</f>
        <v/>
      </c>
      <c r="Z99" s="1408" t="str">
        <f t="shared" si="24"/>
        <v/>
      </c>
      <c r="AA99" s="1412" t="str">
        <f>IF(INPUT!GR103="","",INPUT!GR103)</f>
        <v/>
      </c>
      <c r="AB99" s="1412" t="str">
        <f>IF(INPUT!GS103="","",INPUT!GS103)</f>
        <v/>
      </c>
      <c r="AC99" s="1412" t="str">
        <f>IF(INPUT!GT103="","",INPUT!GT103)</f>
        <v/>
      </c>
      <c r="AD99" s="1402" t="str">
        <f>IF(Z99="","",SUM(AA99:$AA$100000))</f>
        <v/>
      </c>
      <c r="AE99" s="1413" t="str">
        <f>IFERROR(AD99/'01. Key Figures'!$C$32,"")</f>
        <v/>
      </c>
      <c r="AF99" s="1412" t="str">
        <f>IF(INPUT!GW103="","",INPUT!GW103)</f>
        <v/>
      </c>
      <c r="AG99" s="1414" t="str">
        <f>IFERROR(AA99/'20. Historical Assets'!F100,"")</f>
        <v/>
      </c>
      <c r="AH99" s="1412" t="str">
        <f>IF(INPUT!GY103="","",INPUT!GY103)</f>
        <v/>
      </c>
      <c r="AI99" s="1412">
        <f t="shared" si="25"/>
        <v>0</v>
      </c>
      <c r="AJ99" s="1413" t="str">
        <f t="shared" si="26"/>
        <v/>
      </c>
      <c r="AK99" s="1414" t="str">
        <f>IFERROR((AD99-AI99)/'20. Historical Assets'!D99,"")</f>
        <v/>
      </c>
      <c r="AL99" s="1408" t="str">
        <f t="shared" si="27"/>
        <v/>
      </c>
      <c r="AM99" s="1409" t="str">
        <f>IF(INPUT!HD103="","",INPUT!HD103)</f>
        <v/>
      </c>
      <c r="AN99" s="1409" t="str">
        <f>IF(INPUT!HE103="","",INPUT!HE103)</f>
        <v/>
      </c>
      <c r="AO99" s="1409" t="str">
        <f>IF(INPUT!HF103="","",INPUT!HF103)</f>
        <v/>
      </c>
      <c r="AP99" s="1402">
        <f>IFERROR(SUM(AM99:$AM$100000),0)</f>
        <v>0</v>
      </c>
      <c r="AQ99" s="1410" t="str">
        <f>IFERROR(AP99/'20. Historical Assets'!D99,"")</f>
        <v/>
      </c>
      <c r="AR99" s="1409" t="str">
        <f>IF(INPUT!HI103="","",INPUT!HI103)</f>
        <v/>
      </c>
      <c r="AS99" s="1409" t="str">
        <f>IFERROR(AM99/'20. Historical Assets'!F100,"")</f>
        <v/>
      </c>
      <c r="AT99" s="1409" t="str">
        <f>IF(INPUT!HK103="","",INPUT!HK103)</f>
        <v/>
      </c>
      <c r="AU99" s="1409">
        <f t="shared" si="28"/>
        <v>0</v>
      </c>
      <c r="AV99" s="1409" t="str">
        <f t="shared" si="29"/>
        <v/>
      </c>
      <c r="AW99" s="1410" t="str">
        <f>IFERROR((AP99-AU99)/'20. Historical Assets'!D99,"")</f>
        <v/>
      </c>
    </row>
    <row r="100" spans="2:49">
      <c r="B100" s="1415" t="str">
        <f>IF(INPUT!FR104="","",INPUT!FR104)</f>
        <v/>
      </c>
      <c r="C100" s="1416">
        <f t="shared" si="15"/>
        <v>0</v>
      </c>
      <c r="D100" s="1416">
        <f t="shared" si="16"/>
        <v>0</v>
      </c>
      <c r="E100" s="1416">
        <f t="shared" si="17"/>
        <v>0</v>
      </c>
      <c r="F100" s="1402" t="str">
        <f>IF(B100="","",IFERROR(SUM(C100:$C$100000),""))</f>
        <v/>
      </c>
      <c r="G100" s="1417" t="str">
        <f>IFERROR(F100/'20. Historical Assets'!E100,"")</f>
        <v/>
      </c>
      <c r="H100" s="1416" t="str">
        <f t="shared" si="18"/>
        <v/>
      </c>
      <c r="I100" s="1417" t="str">
        <f>IFERROR(C100/'20. Historical Assets'!F101,"")</f>
        <v/>
      </c>
      <c r="J100" s="1416" t="str">
        <f>IF(INPUT!GD104="","",INPUT!GD103)</f>
        <v/>
      </c>
      <c r="K100" s="1416">
        <f t="shared" si="19"/>
        <v>0</v>
      </c>
      <c r="L100" s="1417" t="str">
        <f t="shared" si="20"/>
        <v/>
      </c>
      <c r="M100" s="1417" t="str">
        <f>IFERROR((F100-K100)/'20. Historical Assets'!D100,"")</f>
        <v/>
      </c>
      <c r="N100" s="1415" t="str">
        <f t="shared" si="21"/>
        <v/>
      </c>
      <c r="O100" s="1416" t="str">
        <f>IF(INPUT!GE104="","",INPUT!GE104)</f>
        <v/>
      </c>
      <c r="P100" s="1416" t="str">
        <f>IF(INPUT!GF104="","",INPUT!GF104)</f>
        <v/>
      </c>
      <c r="Q100" s="1416" t="str">
        <f>IF(INPUT!GG104="","",INPUT!GG104)</f>
        <v/>
      </c>
      <c r="R100" s="1402" t="str">
        <f>IF(N100="","",SUM(O100:$O$100000))</f>
        <v/>
      </c>
      <c r="S100" s="1417" t="str">
        <f>IFERROR(R100/'01. Key Figures'!$C$32,"")</f>
        <v/>
      </c>
      <c r="T100" s="1416" t="str">
        <f>IF(INPUT!GJ104="","",INPUT!GJ104)</f>
        <v/>
      </c>
      <c r="U100" s="1418" t="str">
        <f>IFERROR(Q100/'20. Historical Assets'!F101,"")</f>
        <v/>
      </c>
      <c r="V100" s="1416" t="str">
        <f>IF(INPUT!GL104="","",INPUT!GL104)</f>
        <v/>
      </c>
      <c r="W100" s="1416">
        <f t="shared" si="22"/>
        <v>0</v>
      </c>
      <c r="X100" s="1416">
        <f t="shared" si="23"/>
        <v>0</v>
      </c>
      <c r="Y100" s="1416" t="str">
        <f>IFERROR((R100-W100)/'20. Historical Assets'!D100,"")</f>
        <v/>
      </c>
      <c r="Z100" s="1415" t="str">
        <f t="shared" si="24"/>
        <v/>
      </c>
      <c r="AA100" s="1419" t="str">
        <f>IF(INPUT!GR104="","",INPUT!GR104)</f>
        <v/>
      </c>
      <c r="AB100" s="1419" t="str">
        <f>IF(INPUT!GS104="","",INPUT!GS104)</f>
        <v/>
      </c>
      <c r="AC100" s="1419" t="str">
        <f>IF(INPUT!GT104="","",INPUT!GT104)</f>
        <v/>
      </c>
      <c r="AD100" s="1402" t="str">
        <f>IF(Z100="","",SUM(AA100:$AA$100000))</f>
        <v/>
      </c>
      <c r="AE100" s="1420" t="str">
        <f>IFERROR(AD100/'01. Key Figures'!$C$32,"")</f>
        <v/>
      </c>
      <c r="AF100" s="1419" t="str">
        <f>IF(INPUT!GW104="","",INPUT!GW104)</f>
        <v/>
      </c>
      <c r="AG100" s="1421" t="str">
        <f>IFERROR(AA100/'20. Historical Assets'!F101,"")</f>
        <v/>
      </c>
      <c r="AH100" s="1419" t="str">
        <f>IF(INPUT!GY104="","",INPUT!GY104)</f>
        <v/>
      </c>
      <c r="AI100" s="1419">
        <f t="shared" si="25"/>
        <v>0</v>
      </c>
      <c r="AJ100" s="1420" t="str">
        <f t="shared" si="26"/>
        <v/>
      </c>
      <c r="AK100" s="1421" t="str">
        <f>IFERROR((AD100-AI100)/'20. Historical Assets'!D100,"")</f>
        <v/>
      </c>
      <c r="AL100" s="1415" t="str">
        <f t="shared" si="27"/>
        <v/>
      </c>
      <c r="AM100" s="1416" t="str">
        <f>IF(INPUT!HD104="","",INPUT!HD104)</f>
        <v/>
      </c>
      <c r="AN100" s="1416" t="str">
        <f>IF(INPUT!HE104="","",INPUT!HE104)</f>
        <v/>
      </c>
      <c r="AO100" s="1416" t="str">
        <f>IF(INPUT!HF104="","",INPUT!HF104)</f>
        <v/>
      </c>
      <c r="AP100" s="1402">
        <f>IFERROR(SUM(AM100:$AM$100000),0)</f>
        <v>0</v>
      </c>
      <c r="AQ100" s="1417" t="str">
        <f>IFERROR(AP100/'20. Historical Assets'!D100,"")</f>
        <v/>
      </c>
      <c r="AR100" s="1416" t="str">
        <f>IF(INPUT!HI104="","",INPUT!HI104)</f>
        <v/>
      </c>
      <c r="AS100" s="1416" t="str">
        <f>IFERROR(AM100/'20. Historical Assets'!F101,"")</f>
        <v/>
      </c>
      <c r="AT100" s="1416" t="str">
        <f>IF(INPUT!HK104="","",INPUT!HK104)</f>
        <v/>
      </c>
      <c r="AU100" s="1416">
        <f t="shared" si="28"/>
        <v>0</v>
      </c>
      <c r="AV100" s="1416" t="str">
        <f t="shared" si="29"/>
        <v/>
      </c>
      <c r="AW100" s="1417" t="str">
        <f>IFERROR((AP100-AU100)/'20. Historical Assets'!D100,"")</f>
        <v/>
      </c>
    </row>
  </sheetData>
  <pageMargins left="0.7" right="0.7" top="0.75" bottom="0.75" header="0.3" footer="0.3"/>
  <pageSetup paperSize="9" scale="16" orientation="portrait" r:id="rId1"/>
  <colBreaks count="1" manualBreakCount="1">
    <brk id="21" max="99" man="1"/>
  </col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6" tint="0.39997558519241921"/>
  </sheetPr>
  <dimension ref="B2:X500"/>
  <sheetViews>
    <sheetView showGridLines="0" workbookViewId="0">
      <selection activeCell="H18" sqref="H18"/>
    </sheetView>
  </sheetViews>
  <sheetFormatPr baseColWidth="10" defaultColWidth="11.42578125" defaultRowHeight="15"/>
  <cols>
    <col min="1" max="1" width="2.42578125" style="957" customWidth="1"/>
    <col min="2" max="2" width="19.5703125" style="957" customWidth="1"/>
    <col min="3" max="12" width="35" style="1428" customWidth="1"/>
    <col min="13" max="13" width="3.5703125" customWidth="1"/>
    <col min="14" max="14" width="17.42578125" style="957" customWidth="1"/>
    <col min="15" max="21" width="19.140625" style="957" bestFit="1" customWidth="1"/>
    <col min="22" max="22" width="20.140625" style="957" bestFit="1" customWidth="1"/>
    <col min="23" max="23" width="18.5703125" style="957" customWidth="1"/>
    <col min="24" max="24" width="16.7109375" style="957" customWidth="1"/>
    <col min="25" max="25" width="11.42578125" style="957" customWidth="1"/>
    <col min="26" max="16384" width="11.42578125" style="957"/>
  </cols>
  <sheetData>
    <row r="2" spans="2:24" s="1176" customFormat="1" ht="14.25" customHeight="1">
      <c r="B2" s="1467"/>
      <c r="C2" s="1468"/>
      <c r="D2" s="1468"/>
      <c r="E2" s="1469"/>
      <c r="F2" s="1469"/>
      <c r="G2" s="1469"/>
      <c r="H2" s="1472"/>
      <c r="I2" s="1538"/>
      <c r="J2" s="1538"/>
      <c r="K2" s="1538"/>
      <c r="L2" s="1538"/>
    </row>
    <row r="3" spans="2:24" s="1176" customFormat="1" ht="12.75" customHeight="1">
      <c r="B3" s="1473"/>
      <c r="C3" s="1461"/>
      <c r="F3" s="1107" t="s">
        <v>322</v>
      </c>
      <c r="G3" s="1718">
        <f>Cover!$F$37</f>
        <v>45626</v>
      </c>
      <c r="H3" s="1474"/>
      <c r="I3" s="1538"/>
      <c r="J3" s="1538"/>
      <c r="K3" s="1538"/>
      <c r="L3" s="1538"/>
    </row>
    <row r="4" spans="2:24" s="1176" customFormat="1" ht="15.75" customHeight="1">
      <c r="B4" s="1473"/>
      <c r="C4" s="1461"/>
      <c r="F4" s="1107" t="s">
        <v>325</v>
      </c>
      <c r="G4" s="1718">
        <f>Cover!$F$41</f>
        <v>45645</v>
      </c>
      <c r="H4" s="1474"/>
      <c r="I4" s="1538"/>
      <c r="J4" s="1538"/>
      <c r="K4" s="1538"/>
      <c r="L4" s="1538"/>
    </row>
    <row r="5" spans="2:24" s="1176" customFormat="1" ht="18.75" customHeight="1">
      <c r="B5" s="1475"/>
      <c r="C5" s="1476"/>
      <c r="D5" s="1476"/>
      <c r="E5" s="1476"/>
      <c r="F5" s="1476"/>
      <c r="G5" s="1476"/>
      <c r="H5" s="1480"/>
      <c r="I5" s="1538"/>
      <c r="J5" s="1538"/>
      <c r="K5" s="1538"/>
      <c r="L5" s="1538"/>
    </row>
    <row r="6" spans="2:24" ht="15.75" thickBot="1"/>
    <row r="7" spans="2:24" ht="29.25" customHeight="1" thickTop="1" thickBot="1">
      <c r="B7" s="1431" t="s">
        <v>1699</v>
      </c>
      <c r="C7" s="1432"/>
      <c r="D7" s="1432"/>
      <c r="E7" s="1432"/>
      <c r="F7" s="1432"/>
      <c r="G7" s="1433"/>
      <c r="H7" s="1433"/>
      <c r="I7" s="1433"/>
      <c r="J7" s="724"/>
      <c r="K7" s="724"/>
      <c r="L7" s="724"/>
    </row>
    <row r="8" spans="2:24" ht="16.5" customHeight="1" thickTop="1">
      <c r="B8" s="279"/>
      <c r="C8" s="455"/>
      <c r="D8" s="455"/>
      <c r="E8" s="455"/>
      <c r="F8" s="455"/>
      <c r="G8" s="455"/>
      <c r="H8" s="455"/>
      <c r="I8" s="455"/>
      <c r="J8" s="455"/>
      <c r="K8" s="455"/>
      <c r="M8" s="957"/>
    </row>
    <row r="9" spans="2:24">
      <c r="B9" s="184" t="s">
        <v>787</v>
      </c>
      <c r="E9" s="1429"/>
      <c r="F9" s="1429"/>
    </row>
    <row r="10" spans="2:24" s="1430" customFormat="1" ht="96" customHeight="1">
      <c r="B10" s="1395" t="s">
        <v>322</v>
      </c>
      <c r="C10" s="1634" t="s">
        <v>28</v>
      </c>
      <c r="D10" s="1634" t="s">
        <v>29</v>
      </c>
      <c r="E10" s="1634" t="s">
        <v>30</v>
      </c>
      <c r="F10" s="1635" t="s">
        <v>31</v>
      </c>
      <c r="G10" s="1634" t="s">
        <v>32</v>
      </c>
      <c r="H10" s="1635" t="s">
        <v>33</v>
      </c>
      <c r="I10" s="1636" t="s">
        <v>34</v>
      </c>
      <c r="J10" s="1635" t="s">
        <v>35</v>
      </c>
      <c r="K10" s="1635" t="s">
        <v>37</v>
      </c>
      <c r="L10" s="1635" t="s">
        <v>36</v>
      </c>
      <c r="N10" s="1426" t="s">
        <v>322</v>
      </c>
      <c r="O10" s="1427" t="s">
        <v>38</v>
      </c>
      <c r="P10" s="1427" t="s">
        <v>39</v>
      </c>
      <c r="Q10" s="1427" t="s">
        <v>40</v>
      </c>
      <c r="R10" s="1427" t="s">
        <v>41</v>
      </c>
      <c r="S10" s="1427" t="s">
        <v>42</v>
      </c>
      <c r="T10" s="1427" t="s">
        <v>43</v>
      </c>
      <c r="U10" s="1427" t="s">
        <v>44</v>
      </c>
      <c r="V10" s="1427" t="s">
        <v>45</v>
      </c>
      <c r="W10" s="1427" t="s">
        <v>46</v>
      </c>
      <c r="X10" s="1427" t="s">
        <v>47</v>
      </c>
    </row>
    <row r="11" spans="2:24">
      <c r="B11" s="1027">
        <f>IF(INPUT!HO15="","",INPUT!HO15)</f>
        <v>45626</v>
      </c>
      <c r="C11" s="1422">
        <f>IF(INPUT!IU15="","",INPUT!IU15/'03. Asset follow up'!$F$20)</f>
        <v>0</v>
      </c>
      <c r="D11" s="1422">
        <f>IF(INPUT!IV15="","",INPUT!IV15/'03. Asset follow up'!$F$20)</f>
        <v>0</v>
      </c>
      <c r="E11" s="1422">
        <f>IF(INPUT!IW15="","",INPUT!IW15/'03. Asset follow up'!$F$20)</f>
        <v>0</v>
      </c>
      <c r="F11" s="1422">
        <f>IF(INPUT!IX15="","",INPUT!IX15/'03. Asset follow up'!$F$20)</f>
        <v>0</v>
      </c>
      <c r="G11" s="1422">
        <f>IF(INPUT!IY15="","",INPUT!IY15/'03. Asset follow up'!$F$20)</f>
        <v>0</v>
      </c>
      <c r="H11" s="1422">
        <f>IF(INPUT!IZ15="","",INPUT!IZ15/'03. Asset follow up'!$F$20)</f>
        <v>0</v>
      </c>
      <c r="I11" s="1422">
        <f>IF(INPUT!JA15="","",INPUT!JA15/'03. Asset follow up'!$F$20)</f>
        <v>0</v>
      </c>
      <c r="J11" s="1423">
        <f>INPUT!JB15/'03. Asset follow up'!$F$20</f>
        <v>0</v>
      </c>
      <c r="K11" s="1423">
        <f>IF(INPUT!JB15="","",INPUT!JB15/'03. Asset follow up'!$F$20)</f>
        <v>0</v>
      </c>
      <c r="L11" s="1424">
        <f>IFERROR(SUM(D11:F11)+K11,0)</f>
        <v>0</v>
      </c>
      <c r="N11" s="1027">
        <f>IF(INPUT!HO15="","",INPUT!HO15)</f>
        <v>45626</v>
      </c>
      <c r="O11" s="1425">
        <f>IF(INPUT!IU15="","",INPUT!IU15)</f>
        <v>0</v>
      </c>
      <c r="P11" s="1425">
        <f>IF(INPUT!IV15="","",INPUT!IV15)</f>
        <v>0</v>
      </c>
      <c r="Q11" s="1425">
        <f>IF(INPUT!IW15="","",INPUT!IW15)</f>
        <v>0</v>
      </c>
      <c r="R11" s="1425">
        <f>IF(INPUT!IX15="","",INPUT!IX15)</f>
        <v>0</v>
      </c>
      <c r="S11" s="1425">
        <f>IF(INPUT!IY15="","",INPUT!IY15)</f>
        <v>0</v>
      </c>
      <c r="T11" s="1425">
        <f>IF(INPUT!IZ15="","",INPUT!IZ15)</f>
        <v>0</v>
      </c>
      <c r="U11" s="1425">
        <f>IF(INPUT!JA15="","",INPUT!JA15)</f>
        <v>0</v>
      </c>
      <c r="V11" s="1425">
        <f>IF(INPUT!JB15="","",INPUT!JB15)</f>
        <v>0</v>
      </c>
      <c r="W11" s="1425">
        <f>IF(V11="","",SUM(O11:V11))</f>
        <v>0</v>
      </c>
      <c r="X11" s="1425">
        <f>IF(INPUT!JB15="","",INPUT!JB15)</f>
        <v>0</v>
      </c>
    </row>
    <row r="12" spans="2:24">
      <c r="B12" s="1027" t="str">
        <f>IF(INPUT!HO16="","",INPUT!HO16)</f>
        <v/>
      </c>
      <c r="C12" s="1422" t="str">
        <f>IF(INPUT!IU16="","",INPUT!IU16/'03. Asset follow up'!$F$20)</f>
        <v/>
      </c>
      <c r="D12" s="1422" t="str">
        <f>IF(INPUT!IV16="","",INPUT!IV16/'03. Asset follow up'!$F$20)</f>
        <v/>
      </c>
      <c r="E12" s="1422" t="str">
        <f>IF(INPUT!IW16="","",INPUT!IW16/'03. Asset follow up'!$F$20)</f>
        <v/>
      </c>
      <c r="F12" s="1422" t="str">
        <f>IF(INPUT!IX16="","",INPUT!IX16/'03. Asset follow up'!$F$20)</f>
        <v/>
      </c>
      <c r="G12" s="1422" t="str">
        <f>IF(INPUT!IY16="","",INPUT!IY16/'03. Asset follow up'!$F$20)</f>
        <v/>
      </c>
      <c r="H12" s="1422" t="str">
        <f>IF(INPUT!IZ16="","",INPUT!IZ16/'03. Asset follow up'!$F$20)</f>
        <v/>
      </c>
      <c r="I12" s="1422" t="str">
        <f>IF(INPUT!JA16="","",INPUT!JA16/'03. Asset follow up'!$F$20)</f>
        <v/>
      </c>
      <c r="J12" s="1423">
        <f>INPUT!JB16/'03. Asset follow up'!$F$20</f>
        <v>0</v>
      </c>
      <c r="K12" s="1423" t="str">
        <f>IF(INPUT!JB16="","",INPUT!JB16/'03. Asset follow up'!$F$20)</f>
        <v/>
      </c>
      <c r="L12" s="1424">
        <f t="shared" ref="L12:L75" si="0">IFERROR(SUM(D12:F12)+K12,0)</f>
        <v>0</v>
      </c>
      <c r="N12" s="1027" t="str">
        <f>IF(INPUT!HO16="","",INPUT!HO16)</f>
        <v/>
      </c>
      <c r="O12" s="1425" t="str">
        <f>IF(INPUT!IU16="","",INPUT!IU16)</f>
        <v/>
      </c>
      <c r="P12" s="1425" t="str">
        <f>IF(INPUT!IV16="","",INPUT!IV16)</f>
        <v/>
      </c>
      <c r="Q12" s="1425" t="str">
        <f>IF(INPUT!IW16="","",INPUT!IW16)</f>
        <v/>
      </c>
      <c r="R12" s="1425" t="str">
        <f>IF(INPUT!IX16="","",INPUT!IX16)</f>
        <v/>
      </c>
      <c r="S12" s="1425" t="str">
        <f>IF(INPUT!IY16="","",INPUT!IY16)</f>
        <v/>
      </c>
      <c r="T12" s="1425" t="str">
        <f>IF(INPUT!IZ16="","",INPUT!IZ16)</f>
        <v/>
      </c>
      <c r="U12" s="1425" t="str">
        <f>IF(INPUT!JA16="","",INPUT!JA16)</f>
        <v/>
      </c>
      <c r="V12" s="1425" t="str">
        <f>IF(INPUT!JB16="","",INPUT!JB16)</f>
        <v/>
      </c>
      <c r="W12" s="1425" t="str">
        <f t="shared" ref="W12:W41" si="1">IF(V12="","",SUM(O12:V12))</f>
        <v/>
      </c>
      <c r="X12" s="1425" t="str">
        <f>IF(INPUT!JB16="","",INPUT!JB16)</f>
        <v/>
      </c>
    </row>
    <row r="13" spans="2:24">
      <c r="B13" s="1027" t="str">
        <f>IF(INPUT!HO17="","",INPUT!HO17)</f>
        <v/>
      </c>
      <c r="C13" s="1422" t="str">
        <f>IF(INPUT!IU17="","",INPUT!IU17/'03. Asset follow up'!$F$20)</f>
        <v/>
      </c>
      <c r="D13" s="1422" t="str">
        <f>IF(INPUT!IV17="","",INPUT!IV17/'03. Asset follow up'!$F$20)</f>
        <v/>
      </c>
      <c r="E13" s="1422" t="str">
        <f>IF(INPUT!IW17="","",INPUT!IW17/'03. Asset follow up'!$F$20)</f>
        <v/>
      </c>
      <c r="F13" s="1422" t="str">
        <f>IF(INPUT!IX17="","",INPUT!IX17/'03. Asset follow up'!$F$20)</f>
        <v/>
      </c>
      <c r="G13" s="1422" t="str">
        <f>IF(INPUT!IY17="","",INPUT!IY17/'03. Asset follow up'!$F$20)</f>
        <v/>
      </c>
      <c r="H13" s="1422" t="str">
        <f>IF(INPUT!IZ17="","",INPUT!IZ17/'03. Asset follow up'!$F$20)</f>
        <v/>
      </c>
      <c r="I13" s="1422" t="str">
        <f>IF(INPUT!JA17="","",INPUT!JA17/'03. Asset follow up'!$F$20)</f>
        <v/>
      </c>
      <c r="J13" s="1423">
        <f>INPUT!JB17/'03. Asset follow up'!$F$20</f>
        <v>0</v>
      </c>
      <c r="K13" s="1423" t="str">
        <f>IF(INPUT!JB17="","",INPUT!JB17/'03. Asset follow up'!$F$20)</f>
        <v/>
      </c>
      <c r="L13" s="1424">
        <f t="shared" si="0"/>
        <v>0</v>
      </c>
      <c r="N13" s="1027" t="str">
        <f>IF(INPUT!HO17="","",INPUT!HO17)</f>
        <v/>
      </c>
      <c r="O13" s="1425" t="str">
        <f>IF(INPUT!IU17="","",INPUT!IU17)</f>
        <v/>
      </c>
      <c r="P13" s="1425" t="str">
        <f>IF(INPUT!IV17="","",INPUT!IV17)</f>
        <v/>
      </c>
      <c r="Q13" s="1425" t="str">
        <f>IF(INPUT!IW17="","",INPUT!IW17)</f>
        <v/>
      </c>
      <c r="R13" s="1425" t="str">
        <f>IF(INPUT!IX17="","",INPUT!IX17)</f>
        <v/>
      </c>
      <c r="S13" s="1425" t="str">
        <f>IF(INPUT!IY17="","",INPUT!IY17)</f>
        <v/>
      </c>
      <c r="T13" s="1425" t="str">
        <f>IF(INPUT!IZ17="","",INPUT!IZ17)</f>
        <v/>
      </c>
      <c r="U13" s="1425" t="str">
        <f>IF(INPUT!JA17="","",INPUT!JA17)</f>
        <v/>
      </c>
      <c r="V13" s="1425" t="str">
        <f>IF(INPUT!JB17="","",INPUT!JB17)</f>
        <v/>
      </c>
      <c r="W13" s="1425" t="str">
        <f t="shared" si="1"/>
        <v/>
      </c>
      <c r="X13" s="1425" t="str">
        <f>IF(INPUT!JB17="","",INPUT!JB17)</f>
        <v/>
      </c>
    </row>
    <row r="14" spans="2:24">
      <c r="B14" s="1027" t="str">
        <f>IF(INPUT!HO18="","",INPUT!HO18)</f>
        <v/>
      </c>
      <c r="C14" s="1422" t="str">
        <f>IF(INPUT!IU18="","",INPUT!IU18/'03. Asset follow up'!$F$20)</f>
        <v/>
      </c>
      <c r="D14" s="1422" t="str">
        <f>IF(INPUT!IV18="","",INPUT!IV18/'03. Asset follow up'!$F$20)</f>
        <v/>
      </c>
      <c r="E14" s="1422" t="str">
        <f>IF(INPUT!IW18="","",INPUT!IW18/'03. Asset follow up'!$F$20)</f>
        <v/>
      </c>
      <c r="F14" s="1422" t="str">
        <f>IF(INPUT!IX18="","",INPUT!IX18/'03. Asset follow up'!$F$20)</f>
        <v/>
      </c>
      <c r="G14" s="1422" t="str">
        <f>IF(INPUT!IY18="","",INPUT!IY18/'03. Asset follow up'!$F$20)</f>
        <v/>
      </c>
      <c r="H14" s="1422" t="str">
        <f>IF(INPUT!IZ18="","",INPUT!IZ18/'03. Asset follow up'!$F$20)</f>
        <v/>
      </c>
      <c r="I14" s="1422" t="str">
        <f>IF(INPUT!JA18="","",INPUT!JA18/'03. Asset follow up'!$F$20)</f>
        <v/>
      </c>
      <c r="J14" s="1423">
        <f>INPUT!JB18/'03. Asset follow up'!$F$20</f>
        <v>0</v>
      </c>
      <c r="K14" s="1423" t="str">
        <f>IF(INPUT!JB18="","",INPUT!JB18/'03. Asset follow up'!$F$20)</f>
        <v/>
      </c>
      <c r="L14" s="1424">
        <f t="shared" si="0"/>
        <v>0</v>
      </c>
      <c r="N14" s="1027" t="str">
        <f>IF(INPUT!HO18="","",INPUT!HO18)</f>
        <v/>
      </c>
      <c r="O14" s="1425" t="str">
        <f>IF(INPUT!IU18="","",INPUT!IU18)</f>
        <v/>
      </c>
      <c r="P14" s="1425" t="str">
        <f>IF(INPUT!IV18="","",INPUT!IV18)</f>
        <v/>
      </c>
      <c r="Q14" s="1425" t="str">
        <f>IF(INPUT!IW18="","",INPUT!IW18)</f>
        <v/>
      </c>
      <c r="R14" s="1425" t="str">
        <f>IF(INPUT!IX18="","",INPUT!IX18)</f>
        <v/>
      </c>
      <c r="S14" s="1425" t="str">
        <f>IF(INPUT!IY18="","",INPUT!IY18)</f>
        <v/>
      </c>
      <c r="T14" s="1425" t="str">
        <f>IF(INPUT!IZ18="","",INPUT!IZ18)</f>
        <v/>
      </c>
      <c r="U14" s="1425" t="str">
        <f>IF(INPUT!JA18="","",INPUT!JA18)</f>
        <v/>
      </c>
      <c r="V14" s="1425" t="str">
        <f>IF(INPUT!JB18="","",INPUT!JB18)</f>
        <v/>
      </c>
      <c r="W14" s="1425" t="str">
        <f t="shared" si="1"/>
        <v/>
      </c>
      <c r="X14" s="1425" t="str">
        <f>IF(INPUT!JB18="","",INPUT!JB18)</f>
        <v/>
      </c>
    </row>
    <row r="15" spans="2:24">
      <c r="B15" s="1027" t="str">
        <f>IF(INPUT!HO19="","",INPUT!HO19)</f>
        <v/>
      </c>
      <c r="C15" s="1422" t="str">
        <f>IF(INPUT!IU19="","",INPUT!IU19/'03. Asset follow up'!$F$20)</f>
        <v/>
      </c>
      <c r="D15" s="1422" t="str">
        <f>IF(INPUT!IV19="","",INPUT!IV19/'03. Asset follow up'!$F$20)</f>
        <v/>
      </c>
      <c r="E15" s="1422" t="str">
        <f>IF(INPUT!IW19="","",INPUT!IW19/'03. Asset follow up'!$F$20)</f>
        <v/>
      </c>
      <c r="F15" s="1422" t="str">
        <f>IF(INPUT!IX19="","",INPUT!IX19/'03. Asset follow up'!$F$20)</f>
        <v/>
      </c>
      <c r="G15" s="1422" t="str">
        <f>IF(INPUT!IY19="","",INPUT!IY19/'03. Asset follow up'!$F$20)</f>
        <v/>
      </c>
      <c r="H15" s="1422" t="str">
        <f>IF(INPUT!IZ19="","",INPUT!IZ19/'03. Asset follow up'!$F$20)</f>
        <v/>
      </c>
      <c r="I15" s="1422" t="str">
        <f>IF(INPUT!JA19="","",INPUT!JA19/'03. Asset follow up'!$F$20)</f>
        <v/>
      </c>
      <c r="J15" s="1423">
        <f>INPUT!JB19/'03. Asset follow up'!$F$20</f>
        <v>0</v>
      </c>
      <c r="K15" s="1423" t="str">
        <f>IF(INPUT!JB19="","",INPUT!JB19/'03. Asset follow up'!$F$20)</f>
        <v/>
      </c>
      <c r="L15" s="1424">
        <f t="shared" si="0"/>
        <v>0</v>
      </c>
      <c r="N15" s="1027" t="str">
        <f>IF(INPUT!HO19="","",INPUT!HO19)</f>
        <v/>
      </c>
      <c r="O15" s="1425" t="str">
        <f>IF(INPUT!IU19="","",INPUT!IU19)</f>
        <v/>
      </c>
      <c r="P15" s="1425" t="str">
        <f>IF(INPUT!IV19="","",INPUT!IV19)</f>
        <v/>
      </c>
      <c r="Q15" s="1425" t="str">
        <f>IF(INPUT!IW19="","",INPUT!IW19)</f>
        <v/>
      </c>
      <c r="R15" s="1425" t="str">
        <f>IF(INPUT!IX19="","",INPUT!IX19)</f>
        <v/>
      </c>
      <c r="S15" s="1425" t="str">
        <f>IF(INPUT!IY19="","",INPUT!IY19)</f>
        <v/>
      </c>
      <c r="T15" s="1425" t="str">
        <f>IF(INPUT!IZ19="","",INPUT!IZ19)</f>
        <v/>
      </c>
      <c r="U15" s="1425" t="str">
        <f>IF(INPUT!JA19="","",INPUT!JA19)</f>
        <v/>
      </c>
      <c r="V15" s="1425" t="str">
        <f>IF(INPUT!JB19="","",INPUT!JB19)</f>
        <v/>
      </c>
      <c r="W15" s="1425" t="str">
        <f t="shared" si="1"/>
        <v/>
      </c>
      <c r="X15" s="1425" t="str">
        <f>IF(INPUT!JB19="","",INPUT!JB19)</f>
        <v/>
      </c>
    </row>
    <row r="16" spans="2:24">
      <c r="B16" s="1027" t="str">
        <f>IF(INPUT!HO20="","",INPUT!HO20)</f>
        <v/>
      </c>
      <c r="C16" s="1422" t="str">
        <f>IF(INPUT!IU20="","",INPUT!IU20/'03. Asset follow up'!$F$20)</f>
        <v/>
      </c>
      <c r="D16" s="1422" t="str">
        <f>IF(INPUT!IV20="","",INPUT!IV20/'03. Asset follow up'!$F$20)</f>
        <v/>
      </c>
      <c r="E16" s="1422" t="str">
        <f>IF(INPUT!IW20="","",INPUT!IW20/'03. Asset follow up'!$F$20)</f>
        <v/>
      </c>
      <c r="F16" s="1422" t="str">
        <f>IF(INPUT!IX20="","",INPUT!IX20/'03. Asset follow up'!$F$20)</f>
        <v/>
      </c>
      <c r="G16" s="1422" t="str">
        <f>IF(INPUT!IY20="","",INPUT!IY20/'03. Asset follow up'!$F$20)</f>
        <v/>
      </c>
      <c r="H16" s="1422" t="str">
        <f>IF(INPUT!IZ20="","",INPUT!IZ20/'03. Asset follow up'!$F$20)</f>
        <v/>
      </c>
      <c r="I16" s="1422" t="str">
        <f>IF(INPUT!JA20="","",INPUT!JA20/'03. Asset follow up'!$F$20)</f>
        <v/>
      </c>
      <c r="J16" s="1423">
        <f>INPUT!JB20/'03. Asset follow up'!$F$20</f>
        <v>0</v>
      </c>
      <c r="K16" s="1423" t="str">
        <f>IF(INPUT!JB20="","",INPUT!JB20/'03. Asset follow up'!$F$20)</f>
        <v/>
      </c>
      <c r="L16" s="1424">
        <f t="shared" si="0"/>
        <v>0</v>
      </c>
      <c r="N16" s="1027" t="str">
        <f>IF(INPUT!HO20="","",INPUT!HO20)</f>
        <v/>
      </c>
      <c r="O16" s="1425" t="str">
        <f>IF(INPUT!IU20="","",INPUT!IU20)</f>
        <v/>
      </c>
      <c r="P16" s="1425" t="str">
        <f>IF(INPUT!IV20="","",INPUT!IV20)</f>
        <v/>
      </c>
      <c r="Q16" s="1425" t="str">
        <f>IF(INPUT!IW20="","",INPUT!IW20)</f>
        <v/>
      </c>
      <c r="R16" s="1425" t="str">
        <f>IF(INPUT!IX20="","",INPUT!IX20)</f>
        <v/>
      </c>
      <c r="S16" s="1425" t="str">
        <f>IF(INPUT!IY20="","",INPUT!IY20)</f>
        <v/>
      </c>
      <c r="T16" s="1425" t="str">
        <f>IF(INPUT!IZ20="","",INPUT!IZ20)</f>
        <v/>
      </c>
      <c r="U16" s="1425" t="str">
        <f>IF(INPUT!JA20="","",INPUT!JA20)</f>
        <v/>
      </c>
      <c r="V16" s="1425" t="str">
        <f>IF(INPUT!JB20="","",INPUT!JB20)</f>
        <v/>
      </c>
      <c r="W16" s="1425" t="str">
        <f t="shared" si="1"/>
        <v/>
      </c>
      <c r="X16" s="1425" t="str">
        <f>IF(INPUT!JB20="","",INPUT!JB20)</f>
        <v/>
      </c>
    </row>
    <row r="17" spans="2:24">
      <c r="B17" s="1027" t="str">
        <f>IF(INPUT!HO21="","",INPUT!HO21)</f>
        <v/>
      </c>
      <c r="C17" s="1422" t="str">
        <f>IF(INPUT!IU21="","",INPUT!IU21/'03. Asset follow up'!$F$20)</f>
        <v/>
      </c>
      <c r="D17" s="1422" t="str">
        <f>IF(INPUT!IV21="","",INPUT!IV21/'03. Asset follow up'!$F$20)</f>
        <v/>
      </c>
      <c r="E17" s="1422" t="str">
        <f>IF(INPUT!IW21="","",INPUT!IW21/'03. Asset follow up'!$F$20)</f>
        <v/>
      </c>
      <c r="F17" s="1422" t="str">
        <f>IF(INPUT!IX21="","",INPUT!IX21/'03. Asset follow up'!$F$20)</f>
        <v/>
      </c>
      <c r="G17" s="1422" t="str">
        <f>IF(INPUT!IY21="","",INPUT!IY21/'03. Asset follow up'!$F$20)</f>
        <v/>
      </c>
      <c r="H17" s="1422" t="str">
        <f>IF(INPUT!IZ21="","",INPUT!IZ21/'03. Asset follow up'!$F$20)</f>
        <v/>
      </c>
      <c r="I17" s="1422" t="str">
        <f>IF(INPUT!JA21="","",INPUT!JA21/'03. Asset follow up'!$F$20)</f>
        <v/>
      </c>
      <c r="J17" s="1423">
        <f>INPUT!JB21/'03. Asset follow up'!$F$20</f>
        <v>0</v>
      </c>
      <c r="K17" s="1423" t="str">
        <f>IF(INPUT!JB21="","",INPUT!JB21/'03. Asset follow up'!$F$20)</f>
        <v/>
      </c>
      <c r="L17" s="1424">
        <f t="shared" si="0"/>
        <v>0</v>
      </c>
      <c r="N17" s="1027" t="str">
        <f>IF(INPUT!HO21="","",INPUT!HO21)</f>
        <v/>
      </c>
      <c r="O17" s="1425" t="str">
        <f>IF(INPUT!IU21="","",INPUT!IU21)</f>
        <v/>
      </c>
      <c r="P17" s="1425" t="str">
        <f>IF(INPUT!IV21="","",INPUT!IV21)</f>
        <v/>
      </c>
      <c r="Q17" s="1425" t="str">
        <f>IF(INPUT!IW21="","",INPUT!IW21)</f>
        <v/>
      </c>
      <c r="R17" s="1425" t="str">
        <f>IF(INPUT!IX21="","",INPUT!IX21)</f>
        <v/>
      </c>
      <c r="S17" s="1425" t="str">
        <f>IF(INPUT!IY21="","",INPUT!IY21)</f>
        <v/>
      </c>
      <c r="T17" s="1425" t="str">
        <f>IF(INPUT!IZ21="","",INPUT!IZ21)</f>
        <v/>
      </c>
      <c r="U17" s="1425" t="str">
        <f>IF(INPUT!JA21="","",INPUT!JA21)</f>
        <v/>
      </c>
      <c r="V17" s="1425" t="str">
        <f>IF(INPUT!JB21="","",INPUT!JB21)</f>
        <v/>
      </c>
      <c r="W17" s="1425" t="str">
        <f t="shared" si="1"/>
        <v/>
      </c>
      <c r="X17" s="1425" t="str">
        <f>IF(INPUT!JB21="","",INPUT!JB21)</f>
        <v/>
      </c>
    </row>
    <row r="18" spans="2:24">
      <c r="B18" s="1027" t="str">
        <f>IF(INPUT!HO22="","",INPUT!HO22)</f>
        <v/>
      </c>
      <c r="C18" s="1422" t="str">
        <f>IF(INPUT!IU22="","",INPUT!IU22/'03. Asset follow up'!$F$20)</f>
        <v/>
      </c>
      <c r="D18" s="1422" t="str">
        <f>IF(INPUT!IV22="","",INPUT!IV22/'03. Asset follow up'!$F$20)</f>
        <v/>
      </c>
      <c r="E18" s="1422" t="str">
        <f>IF(INPUT!IW22="","",INPUT!IW22/'03. Asset follow up'!$F$20)</f>
        <v/>
      </c>
      <c r="F18" s="1422" t="str">
        <f>IF(INPUT!IX22="","",INPUT!IX22/'03. Asset follow up'!$F$20)</f>
        <v/>
      </c>
      <c r="G18" s="1422" t="str">
        <f>IF(INPUT!IY22="","",INPUT!IY22/'03. Asset follow up'!$F$20)</f>
        <v/>
      </c>
      <c r="H18" s="1422" t="str">
        <f>IF(INPUT!IZ22="","",INPUT!IZ22/'03. Asset follow up'!$F$20)</f>
        <v/>
      </c>
      <c r="I18" s="1422" t="str">
        <f>IF(INPUT!JA22="","",INPUT!JA22/'03. Asset follow up'!$F$20)</f>
        <v/>
      </c>
      <c r="J18" s="1423">
        <f>INPUT!JB22/'03. Asset follow up'!$F$20</f>
        <v>0</v>
      </c>
      <c r="K18" s="1423" t="str">
        <f>IF(INPUT!JB22="","",INPUT!JB22/'03. Asset follow up'!$F$20)</f>
        <v/>
      </c>
      <c r="L18" s="1424">
        <f t="shared" si="0"/>
        <v>0</v>
      </c>
      <c r="N18" s="1027" t="str">
        <f>IF(INPUT!HO22="","",INPUT!HO22)</f>
        <v/>
      </c>
      <c r="O18" s="1425" t="str">
        <f>IF(INPUT!IU22="","",INPUT!IU22)</f>
        <v/>
      </c>
      <c r="P18" s="1425" t="str">
        <f>IF(INPUT!IV22="","",INPUT!IV22)</f>
        <v/>
      </c>
      <c r="Q18" s="1425" t="str">
        <f>IF(INPUT!IW22="","",INPUT!IW22)</f>
        <v/>
      </c>
      <c r="R18" s="1425" t="str">
        <f>IF(INPUT!IX22="","",INPUT!IX22)</f>
        <v/>
      </c>
      <c r="S18" s="1425" t="str">
        <f>IF(INPUT!IY22="","",INPUT!IY22)</f>
        <v/>
      </c>
      <c r="T18" s="1425" t="str">
        <f>IF(INPUT!IZ22="","",INPUT!IZ22)</f>
        <v/>
      </c>
      <c r="U18" s="1425" t="str">
        <f>IF(INPUT!JA22="","",INPUT!JA22)</f>
        <v/>
      </c>
      <c r="V18" s="1425" t="str">
        <f>IF(INPUT!JB22="","",INPUT!JB22)</f>
        <v/>
      </c>
      <c r="W18" s="1425" t="str">
        <f t="shared" si="1"/>
        <v/>
      </c>
      <c r="X18" s="1425" t="str">
        <f>IF(INPUT!JB22="","",INPUT!JB22)</f>
        <v/>
      </c>
    </row>
    <row r="19" spans="2:24">
      <c r="B19" s="1027" t="str">
        <f>IF(INPUT!HO23="","",INPUT!HO23)</f>
        <v/>
      </c>
      <c r="C19" s="1422" t="str">
        <f>IF(INPUT!IU23="","",INPUT!IU23/'03. Asset follow up'!$F$20)</f>
        <v/>
      </c>
      <c r="D19" s="1422" t="str">
        <f>IF(INPUT!IV23="","",INPUT!IV23/'03. Asset follow up'!$F$20)</f>
        <v/>
      </c>
      <c r="E19" s="1422" t="str">
        <f>IF(INPUT!IW23="","",INPUT!IW23/'03. Asset follow up'!$F$20)</f>
        <v/>
      </c>
      <c r="F19" s="1422" t="str">
        <f>IF(INPUT!IX23="","",INPUT!IX23/'03. Asset follow up'!$F$20)</f>
        <v/>
      </c>
      <c r="G19" s="1422" t="str">
        <f>IF(INPUT!IY23="","",INPUT!IY23/'03. Asset follow up'!$F$20)</f>
        <v/>
      </c>
      <c r="H19" s="1422" t="str">
        <f>IF(INPUT!IZ23="","",INPUT!IZ23/'03. Asset follow up'!$F$20)</f>
        <v/>
      </c>
      <c r="I19" s="1422" t="str">
        <f>IF(INPUT!JA23="","",INPUT!JA23/'03. Asset follow up'!$F$20)</f>
        <v/>
      </c>
      <c r="J19" s="1423">
        <f>INPUT!JB23/'03. Asset follow up'!$F$20</f>
        <v>0</v>
      </c>
      <c r="K19" s="1423" t="str">
        <f>IF(INPUT!JB23="","",INPUT!JB23/'03. Asset follow up'!$F$20)</f>
        <v/>
      </c>
      <c r="L19" s="1424">
        <f t="shared" si="0"/>
        <v>0</v>
      </c>
      <c r="N19" s="1027" t="str">
        <f>IF(INPUT!HO23="","",INPUT!HO23)</f>
        <v/>
      </c>
      <c r="O19" s="1425" t="str">
        <f>IF(INPUT!IU23="","",INPUT!IU23)</f>
        <v/>
      </c>
      <c r="P19" s="1425" t="str">
        <f>IF(INPUT!IV23="","",INPUT!IV23)</f>
        <v/>
      </c>
      <c r="Q19" s="1425" t="str">
        <f>IF(INPUT!IW23="","",INPUT!IW23)</f>
        <v/>
      </c>
      <c r="R19" s="1425" t="str">
        <f>IF(INPUT!IX23="","",INPUT!IX23)</f>
        <v/>
      </c>
      <c r="S19" s="1425" t="str">
        <f>IF(INPUT!IY23="","",INPUT!IY23)</f>
        <v/>
      </c>
      <c r="T19" s="1425" t="str">
        <f>IF(INPUT!IZ23="","",INPUT!IZ23)</f>
        <v/>
      </c>
      <c r="U19" s="1425" t="str">
        <f>IF(INPUT!JA23="","",INPUT!JA23)</f>
        <v/>
      </c>
      <c r="V19" s="1425" t="str">
        <f>IF(INPUT!JB23="","",INPUT!JB23)</f>
        <v/>
      </c>
      <c r="W19" s="1425" t="str">
        <f t="shared" si="1"/>
        <v/>
      </c>
      <c r="X19" s="1425" t="str">
        <f>IF(INPUT!JB23="","",INPUT!JB23)</f>
        <v/>
      </c>
    </row>
    <row r="20" spans="2:24">
      <c r="B20" s="1027" t="str">
        <f>IF(INPUT!HO24="","",INPUT!HO24)</f>
        <v/>
      </c>
      <c r="C20" s="1422" t="str">
        <f>IF(INPUT!IU24="","",INPUT!IU24/'03. Asset follow up'!$F$20)</f>
        <v/>
      </c>
      <c r="D20" s="1422" t="str">
        <f>IF(INPUT!IV24="","",INPUT!IV24/'03. Asset follow up'!$F$20)</f>
        <v/>
      </c>
      <c r="E20" s="1422" t="str">
        <f>IF(INPUT!IW24="","",INPUT!IW24/'03. Asset follow up'!$F$20)</f>
        <v/>
      </c>
      <c r="F20" s="1422" t="str">
        <f>IF(INPUT!IX24="","",INPUT!IX24/'03. Asset follow up'!$F$20)</f>
        <v/>
      </c>
      <c r="G20" s="1422" t="str">
        <f>IF(INPUT!IY24="","",INPUT!IY24/'03. Asset follow up'!$F$20)</f>
        <v/>
      </c>
      <c r="H20" s="1422" t="str">
        <f>IF(INPUT!IZ24="","",INPUT!IZ24/'03. Asset follow up'!$F$20)</f>
        <v/>
      </c>
      <c r="I20" s="1422" t="str">
        <f>IF(INPUT!JA24="","",INPUT!JA24/'03. Asset follow up'!$F$20)</f>
        <v/>
      </c>
      <c r="J20" s="1423">
        <f>INPUT!JB24/'03. Asset follow up'!$F$20</f>
        <v>0</v>
      </c>
      <c r="K20" s="1423" t="str">
        <f>IF(INPUT!JB24="","",INPUT!JB24/'03. Asset follow up'!$F$20)</f>
        <v/>
      </c>
      <c r="L20" s="1424">
        <f t="shared" si="0"/>
        <v>0</v>
      </c>
      <c r="N20" s="1027" t="str">
        <f>IF(INPUT!HO24="","",INPUT!HO24)</f>
        <v/>
      </c>
      <c r="O20" s="1425" t="str">
        <f>IF(INPUT!IU24="","",INPUT!IU24)</f>
        <v/>
      </c>
      <c r="P20" s="1425" t="str">
        <f>IF(INPUT!IV24="","",INPUT!IV24)</f>
        <v/>
      </c>
      <c r="Q20" s="1425" t="str">
        <f>IF(INPUT!IW24="","",INPUT!IW24)</f>
        <v/>
      </c>
      <c r="R20" s="1425" t="str">
        <f>IF(INPUT!IX24="","",INPUT!IX24)</f>
        <v/>
      </c>
      <c r="S20" s="1425" t="str">
        <f>IF(INPUT!IY24="","",INPUT!IY24)</f>
        <v/>
      </c>
      <c r="T20" s="1425" t="str">
        <f>IF(INPUT!IZ24="","",INPUT!IZ24)</f>
        <v/>
      </c>
      <c r="U20" s="1425" t="str">
        <f>IF(INPUT!JA24="","",INPUT!JA24)</f>
        <v/>
      </c>
      <c r="V20" s="1425" t="str">
        <f>IF(INPUT!JB24="","",INPUT!JB24)</f>
        <v/>
      </c>
      <c r="W20" s="1425" t="str">
        <f t="shared" si="1"/>
        <v/>
      </c>
      <c r="X20" s="1425" t="str">
        <f>IF(INPUT!JB24="","",INPUT!JB24)</f>
        <v/>
      </c>
    </row>
    <row r="21" spans="2:24">
      <c r="B21" s="1027" t="str">
        <f>IF(INPUT!HO25="","",INPUT!HO25)</f>
        <v/>
      </c>
      <c r="C21" s="1422" t="str">
        <f>IF(INPUT!IU25="","",INPUT!IU25/'03. Asset follow up'!$F$20)</f>
        <v/>
      </c>
      <c r="D21" s="1422" t="str">
        <f>IF(INPUT!IV25="","",INPUT!IV25/'03. Asset follow up'!$F$20)</f>
        <v/>
      </c>
      <c r="E21" s="1422" t="str">
        <f>IF(INPUT!IW25="","",INPUT!IW25/'03. Asset follow up'!$F$20)</f>
        <v/>
      </c>
      <c r="F21" s="1422" t="str">
        <f>IF(INPUT!IX25="","",INPUT!IX25/'03. Asset follow up'!$F$20)</f>
        <v/>
      </c>
      <c r="G21" s="1422" t="str">
        <f>IF(INPUT!IY25="","",INPUT!IY25/'03. Asset follow up'!$F$20)</f>
        <v/>
      </c>
      <c r="H21" s="1422" t="str">
        <f>IF(INPUT!IZ25="","",INPUT!IZ25/'03. Asset follow up'!$F$20)</f>
        <v/>
      </c>
      <c r="I21" s="1422" t="str">
        <f>IF(INPUT!JA25="","",INPUT!JA25/'03. Asset follow up'!$F$20)</f>
        <v/>
      </c>
      <c r="J21" s="1423">
        <f>INPUT!JB25/'03. Asset follow up'!$F$20</f>
        <v>0</v>
      </c>
      <c r="K21" s="1423" t="str">
        <f>IF(INPUT!JB25="","",INPUT!JB25/'03. Asset follow up'!$F$20)</f>
        <v/>
      </c>
      <c r="L21" s="1424">
        <f t="shared" si="0"/>
        <v>0</v>
      </c>
      <c r="N21" s="1027" t="str">
        <f>IF(INPUT!HO25="","",INPUT!HO25)</f>
        <v/>
      </c>
      <c r="O21" s="1425" t="str">
        <f>IF(INPUT!IU25="","",INPUT!IU25)</f>
        <v/>
      </c>
      <c r="P21" s="1425" t="str">
        <f>IF(INPUT!IV25="","",INPUT!IV25)</f>
        <v/>
      </c>
      <c r="Q21" s="1425" t="str">
        <f>IF(INPUT!IW25="","",INPUT!IW25)</f>
        <v/>
      </c>
      <c r="R21" s="1425" t="str">
        <f>IF(INPUT!IX25="","",INPUT!IX25)</f>
        <v/>
      </c>
      <c r="S21" s="1425" t="str">
        <f>IF(INPUT!IY25="","",INPUT!IY25)</f>
        <v/>
      </c>
      <c r="T21" s="1425" t="str">
        <f>IF(INPUT!IZ25="","",INPUT!IZ25)</f>
        <v/>
      </c>
      <c r="U21" s="1425" t="str">
        <f>IF(INPUT!JA25="","",INPUT!JA25)</f>
        <v/>
      </c>
      <c r="V21" s="1425" t="str">
        <f>IF(INPUT!JB25="","",INPUT!JB25)</f>
        <v/>
      </c>
      <c r="W21" s="1425" t="str">
        <f t="shared" si="1"/>
        <v/>
      </c>
      <c r="X21" s="1425" t="str">
        <f>IF(INPUT!JB25="","",INPUT!JB25)</f>
        <v/>
      </c>
    </row>
    <row r="22" spans="2:24">
      <c r="B22" s="1027" t="str">
        <f>IF(INPUT!HO26="","",INPUT!HO26)</f>
        <v/>
      </c>
      <c r="C22" s="1422" t="str">
        <f>IF(INPUT!IU26="","",INPUT!IU26/'03. Asset follow up'!$F$20)</f>
        <v/>
      </c>
      <c r="D22" s="1422" t="str">
        <f>IF(INPUT!IV26="","",INPUT!IV26/'03. Asset follow up'!$F$20)</f>
        <v/>
      </c>
      <c r="E22" s="1422" t="str">
        <f>IF(INPUT!IW26="","",INPUT!IW26/'03. Asset follow up'!$F$20)</f>
        <v/>
      </c>
      <c r="F22" s="1422" t="str">
        <f>IF(INPUT!IX26="","",INPUT!IX26/'03. Asset follow up'!$F$20)</f>
        <v/>
      </c>
      <c r="G22" s="1422" t="str">
        <f>IF(INPUT!IY26="","",INPUT!IY26/'03. Asset follow up'!$F$20)</f>
        <v/>
      </c>
      <c r="H22" s="1422" t="str">
        <f>IF(INPUT!IZ26="","",INPUT!IZ26/'03. Asset follow up'!$F$20)</f>
        <v/>
      </c>
      <c r="I22" s="1422" t="str">
        <f>IF(INPUT!JA26="","",INPUT!JA26/'03. Asset follow up'!$F$20)</f>
        <v/>
      </c>
      <c r="J22" s="1423">
        <f>INPUT!JB26/'03. Asset follow up'!$F$20</f>
        <v>0</v>
      </c>
      <c r="K22" s="1423" t="str">
        <f>IF(INPUT!JB26="","",INPUT!JB26/'03. Asset follow up'!$F$20)</f>
        <v/>
      </c>
      <c r="L22" s="1424">
        <f t="shared" si="0"/>
        <v>0</v>
      </c>
      <c r="N22" s="1027" t="str">
        <f>IF(INPUT!HO26="","",INPUT!HO26)</f>
        <v/>
      </c>
      <c r="O22" s="1425" t="str">
        <f>IF(INPUT!IU26="","",INPUT!IU26)</f>
        <v/>
      </c>
      <c r="P22" s="1425" t="str">
        <f>IF(INPUT!IV26="","",INPUT!IV26)</f>
        <v/>
      </c>
      <c r="Q22" s="1425" t="str">
        <f>IF(INPUT!IW26="","",INPUT!IW26)</f>
        <v/>
      </c>
      <c r="R22" s="1425" t="str">
        <f>IF(INPUT!IX26="","",INPUT!IX26)</f>
        <v/>
      </c>
      <c r="S22" s="1425" t="str">
        <f>IF(INPUT!IY26="","",INPUT!IY26)</f>
        <v/>
      </c>
      <c r="T22" s="1425" t="str">
        <f>IF(INPUT!IZ26="","",INPUT!IZ26)</f>
        <v/>
      </c>
      <c r="U22" s="1425" t="str">
        <f>IF(INPUT!JA26="","",INPUT!JA26)</f>
        <v/>
      </c>
      <c r="V22" s="1425" t="str">
        <f>IF(INPUT!JB26="","",INPUT!JB26)</f>
        <v/>
      </c>
      <c r="W22" s="1425" t="str">
        <f t="shared" si="1"/>
        <v/>
      </c>
      <c r="X22" s="1425" t="str">
        <f>IF(INPUT!JB26="","",INPUT!JB26)</f>
        <v/>
      </c>
    </row>
    <row r="23" spans="2:24">
      <c r="B23" s="1027" t="str">
        <f>IF(INPUT!HO27="","",INPUT!HO27)</f>
        <v/>
      </c>
      <c r="C23" s="1422" t="str">
        <f>IF(INPUT!IU27="","",INPUT!IU27/'03. Asset follow up'!$F$20)</f>
        <v/>
      </c>
      <c r="D23" s="1422" t="str">
        <f>IF(INPUT!IV27="","",INPUT!IV27/'03. Asset follow up'!$F$20)</f>
        <v/>
      </c>
      <c r="E23" s="1422" t="str">
        <f>IF(INPUT!IW27="","",INPUT!IW27/'03. Asset follow up'!$F$20)</f>
        <v/>
      </c>
      <c r="F23" s="1422" t="str">
        <f>IF(INPUT!IX27="","",INPUT!IX27/'03. Asset follow up'!$F$20)</f>
        <v/>
      </c>
      <c r="G23" s="1422" t="str">
        <f>IF(INPUT!IY27="","",INPUT!IY27/'03. Asset follow up'!$F$20)</f>
        <v/>
      </c>
      <c r="H23" s="1422" t="str">
        <f>IF(INPUT!IZ27="","",INPUT!IZ27/'03. Asset follow up'!$F$20)</f>
        <v/>
      </c>
      <c r="I23" s="1422" t="str">
        <f>IF(INPUT!JA27="","",INPUT!JA27/'03. Asset follow up'!$F$20)</f>
        <v/>
      </c>
      <c r="J23" s="1423">
        <f>INPUT!JB27/'03. Asset follow up'!$F$20</f>
        <v>0</v>
      </c>
      <c r="K23" s="1423" t="str">
        <f>IF(INPUT!JB27="","",INPUT!JB27/'03. Asset follow up'!$F$20)</f>
        <v/>
      </c>
      <c r="L23" s="1424">
        <f t="shared" si="0"/>
        <v>0</v>
      </c>
      <c r="N23" s="1027" t="str">
        <f>IF(INPUT!HO27="","",INPUT!HO27)</f>
        <v/>
      </c>
      <c r="O23" s="1425" t="str">
        <f>IF(INPUT!IU27="","",INPUT!IU27)</f>
        <v/>
      </c>
      <c r="P23" s="1425" t="str">
        <f>IF(INPUT!IV27="","",INPUT!IV27)</f>
        <v/>
      </c>
      <c r="Q23" s="1425" t="str">
        <f>IF(INPUT!IW27="","",INPUT!IW27)</f>
        <v/>
      </c>
      <c r="R23" s="1425" t="str">
        <f>IF(INPUT!IX27="","",INPUT!IX27)</f>
        <v/>
      </c>
      <c r="S23" s="1425" t="str">
        <f>IF(INPUT!IY27="","",INPUT!IY27)</f>
        <v/>
      </c>
      <c r="T23" s="1425" t="str">
        <f>IF(INPUT!IZ27="","",INPUT!IZ27)</f>
        <v/>
      </c>
      <c r="U23" s="1425" t="str">
        <f>IF(INPUT!JA27="","",INPUT!JA27)</f>
        <v/>
      </c>
      <c r="V23" s="1425" t="str">
        <f>IF(INPUT!JB27="","",INPUT!JB27)</f>
        <v/>
      </c>
      <c r="W23" s="1425" t="str">
        <f t="shared" si="1"/>
        <v/>
      </c>
      <c r="X23" s="1425" t="str">
        <f>IF(INPUT!JB27="","",INPUT!JB27)</f>
        <v/>
      </c>
    </row>
    <row r="24" spans="2:24">
      <c r="B24" s="1027" t="str">
        <f>IF(INPUT!HO28="","",INPUT!HO28)</f>
        <v/>
      </c>
      <c r="C24" s="1422" t="str">
        <f>IF(INPUT!IU28="","",INPUT!IU28/'03. Asset follow up'!$F$20)</f>
        <v/>
      </c>
      <c r="D24" s="1422" t="str">
        <f>IF(INPUT!IV28="","",INPUT!IV28/'03. Asset follow up'!$F$20)</f>
        <v/>
      </c>
      <c r="E24" s="1422" t="str">
        <f>IF(INPUT!IW28="","",INPUT!IW28/'03. Asset follow up'!$F$20)</f>
        <v/>
      </c>
      <c r="F24" s="1422" t="str">
        <f>IF(INPUT!IX28="","",INPUT!IX28/'03. Asset follow up'!$F$20)</f>
        <v/>
      </c>
      <c r="G24" s="1422" t="str">
        <f>IF(INPUT!IY28="","",INPUT!IY28/'03. Asset follow up'!$F$20)</f>
        <v/>
      </c>
      <c r="H24" s="1422" t="str">
        <f>IF(INPUT!IZ28="","",INPUT!IZ28/'03. Asset follow up'!$F$20)</f>
        <v/>
      </c>
      <c r="I24" s="1422" t="str">
        <f>IF(INPUT!JA28="","",INPUT!JA28/'03. Asset follow up'!$F$20)</f>
        <v/>
      </c>
      <c r="J24" s="1423">
        <f>INPUT!JB28/'03. Asset follow up'!$F$20</f>
        <v>0</v>
      </c>
      <c r="K24" s="1423" t="str">
        <f>IF(INPUT!JB28="","",INPUT!JB28/'03. Asset follow up'!$F$20)</f>
        <v/>
      </c>
      <c r="L24" s="1424">
        <f t="shared" si="0"/>
        <v>0</v>
      </c>
      <c r="N24" s="1027" t="str">
        <f>IF(INPUT!HO28="","",INPUT!HO28)</f>
        <v/>
      </c>
      <c r="O24" s="1425" t="str">
        <f>IF(INPUT!IU28="","",INPUT!IU28)</f>
        <v/>
      </c>
      <c r="P24" s="1425" t="str">
        <f>IF(INPUT!IV28="","",INPUT!IV28)</f>
        <v/>
      </c>
      <c r="Q24" s="1425" t="str">
        <f>IF(INPUT!IW28="","",INPUT!IW28)</f>
        <v/>
      </c>
      <c r="R24" s="1425" t="str">
        <f>IF(INPUT!IX28="","",INPUT!IX28)</f>
        <v/>
      </c>
      <c r="S24" s="1425" t="str">
        <f>IF(INPUT!IY28="","",INPUT!IY28)</f>
        <v/>
      </c>
      <c r="T24" s="1425" t="str">
        <f>IF(INPUT!IZ28="","",INPUT!IZ28)</f>
        <v/>
      </c>
      <c r="U24" s="1425" t="str">
        <f>IF(INPUT!JA28="","",INPUT!JA28)</f>
        <v/>
      </c>
      <c r="V24" s="1425" t="str">
        <f>IF(INPUT!JB28="","",INPUT!JB28)</f>
        <v/>
      </c>
      <c r="W24" s="1425" t="str">
        <f t="shared" si="1"/>
        <v/>
      </c>
      <c r="X24" s="1425" t="str">
        <f>IF(INPUT!JB28="","",INPUT!JB28)</f>
        <v/>
      </c>
    </row>
    <row r="25" spans="2:24">
      <c r="B25" s="1027" t="str">
        <f>IF(INPUT!HO29="","",INPUT!HO29)</f>
        <v/>
      </c>
      <c r="C25" s="1422" t="str">
        <f>IF(INPUT!IU29="","",INPUT!IU29/'03. Asset follow up'!$F$20)</f>
        <v/>
      </c>
      <c r="D25" s="1422" t="str">
        <f>IF(INPUT!IV29="","",INPUT!IV29/'03. Asset follow up'!$F$20)</f>
        <v/>
      </c>
      <c r="E25" s="1422" t="str">
        <f>IF(INPUT!IW29="","",INPUT!IW29/'03. Asset follow up'!$F$20)</f>
        <v/>
      </c>
      <c r="F25" s="1422" t="str">
        <f>IF(INPUT!IX29="","",INPUT!IX29/'03. Asset follow up'!$F$20)</f>
        <v/>
      </c>
      <c r="G25" s="1422" t="str">
        <f>IF(INPUT!IY29="","",INPUT!IY29/'03. Asset follow up'!$F$20)</f>
        <v/>
      </c>
      <c r="H25" s="1422" t="str">
        <f>IF(INPUT!IZ29="","",INPUT!IZ29/'03. Asset follow up'!$F$20)</f>
        <v/>
      </c>
      <c r="I25" s="1422" t="str">
        <f>IF(INPUT!JA29="","",INPUT!JA29/'03. Asset follow up'!$F$20)</f>
        <v/>
      </c>
      <c r="J25" s="1423">
        <f>INPUT!JB29/'03. Asset follow up'!$F$20</f>
        <v>0</v>
      </c>
      <c r="K25" s="1423" t="str">
        <f>IF(INPUT!JB29="","",INPUT!JB29/'03. Asset follow up'!$F$20)</f>
        <v/>
      </c>
      <c r="L25" s="1424">
        <f t="shared" si="0"/>
        <v>0</v>
      </c>
      <c r="N25" s="1027" t="str">
        <f>IF(INPUT!HO29="","",INPUT!HO29)</f>
        <v/>
      </c>
      <c r="O25" s="1425" t="str">
        <f>IF(INPUT!IU29="","",INPUT!IU29)</f>
        <v/>
      </c>
      <c r="P25" s="1425" t="str">
        <f>IF(INPUT!IV29="","",INPUT!IV29)</f>
        <v/>
      </c>
      <c r="Q25" s="1425" t="str">
        <f>IF(INPUT!IW29="","",INPUT!IW29)</f>
        <v/>
      </c>
      <c r="R25" s="1425" t="str">
        <f>IF(INPUT!IX29="","",INPUT!IX29)</f>
        <v/>
      </c>
      <c r="S25" s="1425" t="str">
        <f>IF(INPUT!IY29="","",INPUT!IY29)</f>
        <v/>
      </c>
      <c r="T25" s="1425" t="str">
        <f>IF(INPUT!IZ29="","",INPUT!IZ29)</f>
        <v/>
      </c>
      <c r="U25" s="1425" t="str">
        <f>IF(INPUT!JA29="","",INPUT!JA29)</f>
        <v/>
      </c>
      <c r="V25" s="1425" t="str">
        <f>IF(INPUT!JB29="","",INPUT!JB29)</f>
        <v/>
      </c>
      <c r="W25" s="1425" t="str">
        <f t="shared" si="1"/>
        <v/>
      </c>
      <c r="X25" s="1425" t="str">
        <f>IF(INPUT!JB29="","",INPUT!JB29)</f>
        <v/>
      </c>
    </row>
    <row r="26" spans="2:24">
      <c r="B26" s="1027" t="str">
        <f>IF(INPUT!HO30="","",INPUT!HO30)</f>
        <v/>
      </c>
      <c r="C26" s="1422" t="str">
        <f>IF(INPUT!IU30="","",INPUT!IU30/'03. Asset follow up'!$F$20)</f>
        <v/>
      </c>
      <c r="D26" s="1422" t="str">
        <f>IF(INPUT!IV30="","",INPUT!IV30/'03. Asset follow up'!$F$20)</f>
        <v/>
      </c>
      <c r="E26" s="1422" t="str">
        <f>IF(INPUT!IW30="","",INPUT!IW30/'03. Asset follow up'!$F$20)</f>
        <v/>
      </c>
      <c r="F26" s="1422" t="str">
        <f>IF(INPUT!IX30="","",INPUT!IX30/'03. Asset follow up'!$F$20)</f>
        <v/>
      </c>
      <c r="G26" s="1422" t="str">
        <f>IF(INPUT!IY30="","",INPUT!IY30/'03. Asset follow up'!$F$20)</f>
        <v/>
      </c>
      <c r="H26" s="1422" t="str">
        <f>IF(INPUT!IZ30="","",INPUT!IZ30/'03. Asset follow up'!$F$20)</f>
        <v/>
      </c>
      <c r="I26" s="1422" t="str">
        <f>IF(INPUT!JA30="","",INPUT!JA30/'03. Asset follow up'!$F$20)</f>
        <v/>
      </c>
      <c r="J26" s="1423">
        <f>INPUT!JB30/'03. Asset follow up'!$F$20</f>
        <v>0</v>
      </c>
      <c r="K26" s="1423" t="str">
        <f>IF(INPUT!JB30="","",INPUT!JB30/'03. Asset follow up'!$F$20)</f>
        <v/>
      </c>
      <c r="L26" s="1424">
        <f t="shared" si="0"/>
        <v>0</v>
      </c>
      <c r="N26" s="1027" t="str">
        <f>IF(INPUT!HO30="","",INPUT!HO30)</f>
        <v/>
      </c>
      <c r="O26" s="1425" t="str">
        <f>IF(INPUT!IU30="","",INPUT!IU30)</f>
        <v/>
      </c>
      <c r="P26" s="1425" t="str">
        <f>IF(INPUT!IV30="","",INPUT!IV30)</f>
        <v/>
      </c>
      <c r="Q26" s="1425" t="str">
        <f>IF(INPUT!IW30="","",INPUT!IW30)</f>
        <v/>
      </c>
      <c r="R26" s="1425" t="str">
        <f>IF(INPUT!IX30="","",INPUT!IX30)</f>
        <v/>
      </c>
      <c r="S26" s="1425" t="str">
        <f>IF(INPUT!IY30="","",INPUT!IY30)</f>
        <v/>
      </c>
      <c r="T26" s="1425" t="str">
        <f>IF(INPUT!IZ30="","",INPUT!IZ30)</f>
        <v/>
      </c>
      <c r="U26" s="1425" t="str">
        <f>IF(INPUT!JA30="","",INPUT!JA30)</f>
        <v/>
      </c>
      <c r="V26" s="1425" t="str">
        <f>IF(INPUT!JB30="","",INPUT!JB30)</f>
        <v/>
      </c>
      <c r="W26" s="1425" t="str">
        <f t="shared" si="1"/>
        <v/>
      </c>
      <c r="X26" s="1425" t="str">
        <f>IF(INPUT!JB30="","",INPUT!JB30)</f>
        <v/>
      </c>
    </row>
    <row r="27" spans="2:24">
      <c r="B27" s="1027" t="str">
        <f>IF(INPUT!HO31="","",INPUT!HO31)</f>
        <v/>
      </c>
      <c r="C27" s="1422" t="str">
        <f>IF(INPUT!IU31="","",INPUT!IU31/'03. Asset follow up'!$F$20)</f>
        <v/>
      </c>
      <c r="D27" s="1422" t="str">
        <f>IF(INPUT!IV31="","",INPUT!IV31/'03. Asset follow up'!$F$20)</f>
        <v/>
      </c>
      <c r="E27" s="1422" t="str">
        <f>IF(INPUT!IW31="","",INPUT!IW31/'03. Asset follow up'!$F$20)</f>
        <v/>
      </c>
      <c r="F27" s="1422" t="str">
        <f>IF(INPUT!IX31="","",INPUT!IX31/'03. Asset follow up'!$F$20)</f>
        <v/>
      </c>
      <c r="G27" s="1422" t="str">
        <f>IF(INPUT!IY31="","",INPUT!IY31/'03. Asset follow up'!$F$20)</f>
        <v/>
      </c>
      <c r="H27" s="1422" t="str">
        <f>IF(INPUT!IZ31="","",INPUT!IZ31/'03. Asset follow up'!$F$20)</f>
        <v/>
      </c>
      <c r="I27" s="1422" t="str">
        <f>IF(INPUT!JA31="","",INPUT!JA31/'03. Asset follow up'!$F$20)</f>
        <v/>
      </c>
      <c r="J27" s="1423">
        <f>INPUT!JB31/'03. Asset follow up'!$F$20</f>
        <v>0</v>
      </c>
      <c r="K27" s="1423" t="str">
        <f>IF(INPUT!JB31="","",INPUT!JB31/'03. Asset follow up'!$F$20)</f>
        <v/>
      </c>
      <c r="L27" s="1424">
        <f t="shared" si="0"/>
        <v>0</v>
      </c>
      <c r="N27" s="1027" t="str">
        <f>IF(INPUT!HO31="","",INPUT!HO31)</f>
        <v/>
      </c>
      <c r="O27" s="1425" t="str">
        <f>IF(INPUT!IU31="","",INPUT!IU31)</f>
        <v/>
      </c>
      <c r="P27" s="1425" t="str">
        <f>IF(INPUT!IV31="","",INPUT!IV31)</f>
        <v/>
      </c>
      <c r="Q27" s="1425" t="str">
        <f>IF(INPUT!IW31="","",INPUT!IW31)</f>
        <v/>
      </c>
      <c r="R27" s="1425" t="str">
        <f>IF(INPUT!IX31="","",INPUT!IX31)</f>
        <v/>
      </c>
      <c r="S27" s="1425" t="str">
        <f>IF(INPUT!IY31="","",INPUT!IY31)</f>
        <v/>
      </c>
      <c r="T27" s="1425" t="str">
        <f>IF(INPUT!IZ31="","",INPUT!IZ31)</f>
        <v/>
      </c>
      <c r="U27" s="1425" t="str">
        <f>IF(INPUT!JA31="","",INPUT!JA31)</f>
        <v/>
      </c>
      <c r="V27" s="1425" t="str">
        <f>IF(INPUT!JB31="","",INPUT!JB31)</f>
        <v/>
      </c>
      <c r="W27" s="1425" t="str">
        <f t="shared" si="1"/>
        <v/>
      </c>
      <c r="X27" s="1425" t="str">
        <f>IF(INPUT!JB31="","",INPUT!JB31)</f>
        <v/>
      </c>
    </row>
    <row r="28" spans="2:24">
      <c r="B28" s="1027" t="str">
        <f>IF(INPUT!HO32="","",INPUT!HO32)</f>
        <v/>
      </c>
      <c r="C28" s="1422" t="str">
        <f>IF(INPUT!IU32="","",INPUT!IU32/'03. Asset follow up'!$F$20)</f>
        <v/>
      </c>
      <c r="D28" s="1422" t="str">
        <f>IF(INPUT!IV32="","",INPUT!IV32/'03. Asset follow up'!$F$20)</f>
        <v/>
      </c>
      <c r="E28" s="1422" t="str">
        <f>IF(INPUT!IW32="","",INPUT!IW32/'03. Asset follow up'!$F$20)</f>
        <v/>
      </c>
      <c r="F28" s="1422" t="str">
        <f>IF(INPUT!IX32="","",INPUT!IX32/'03. Asset follow up'!$F$20)</f>
        <v/>
      </c>
      <c r="G28" s="1422" t="str">
        <f>IF(INPUT!IY32="","",INPUT!IY32/'03. Asset follow up'!$F$20)</f>
        <v/>
      </c>
      <c r="H28" s="1422" t="str">
        <f>IF(INPUT!IZ32="","",INPUT!IZ32/'03. Asset follow up'!$F$20)</f>
        <v/>
      </c>
      <c r="I28" s="1422" t="str">
        <f>IF(INPUT!JA32="","",INPUT!JA32/'03. Asset follow up'!$F$20)</f>
        <v/>
      </c>
      <c r="J28" s="1423">
        <f>INPUT!JB32/'03. Asset follow up'!$F$20</f>
        <v>0</v>
      </c>
      <c r="K28" s="1423" t="str">
        <f>IF(INPUT!JB32="","",INPUT!JB32/'03. Asset follow up'!$F$20)</f>
        <v/>
      </c>
      <c r="L28" s="1424">
        <f t="shared" si="0"/>
        <v>0</v>
      </c>
      <c r="N28" s="1027" t="str">
        <f>IF(INPUT!HO32="","",INPUT!HO32)</f>
        <v/>
      </c>
      <c r="O28" s="1425" t="str">
        <f>IF(INPUT!IU32="","",INPUT!IU32)</f>
        <v/>
      </c>
      <c r="P28" s="1425" t="str">
        <f>IF(INPUT!IV32="","",INPUT!IV32)</f>
        <v/>
      </c>
      <c r="Q28" s="1425" t="str">
        <f>IF(INPUT!IW32="","",INPUT!IW32)</f>
        <v/>
      </c>
      <c r="R28" s="1425" t="str">
        <f>IF(INPUT!IX32="","",INPUT!IX32)</f>
        <v/>
      </c>
      <c r="S28" s="1425" t="str">
        <f>IF(INPUT!IY32="","",INPUT!IY32)</f>
        <v/>
      </c>
      <c r="T28" s="1425" t="str">
        <f>IF(INPUT!IZ32="","",INPUT!IZ32)</f>
        <v/>
      </c>
      <c r="U28" s="1425" t="str">
        <f>IF(INPUT!JA32="","",INPUT!JA32)</f>
        <v/>
      </c>
      <c r="V28" s="1425" t="str">
        <f>IF(INPUT!JB32="","",INPUT!JB32)</f>
        <v/>
      </c>
      <c r="W28" s="1425" t="str">
        <f t="shared" si="1"/>
        <v/>
      </c>
      <c r="X28" s="1425" t="str">
        <f>IF(INPUT!JB32="","",INPUT!JB32)</f>
        <v/>
      </c>
    </row>
    <row r="29" spans="2:24">
      <c r="B29" s="1027" t="str">
        <f>IF(INPUT!HO33="","",INPUT!HO33)</f>
        <v/>
      </c>
      <c r="C29" s="1422" t="str">
        <f>IF(INPUT!IU33="","",INPUT!IU33/'03. Asset follow up'!$F$20)</f>
        <v/>
      </c>
      <c r="D29" s="1422" t="str">
        <f>IF(INPUT!IV33="","",INPUT!IV33/'03. Asset follow up'!$F$20)</f>
        <v/>
      </c>
      <c r="E29" s="1422" t="str">
        <f>IF(INPUT!IW33="","",INPUT!IW33/'03. Asset follow up'!$F$20)</f>
        <v/>
      </c>
      <c r="F29" s="1422" t="str">
        <f>IF(INPUT!IX33="","",INPUT!IX33/'03. Asset follow up'!$F$20)</f>
        <v/>
      </c>
      <c r="G29" s="1422" t="str">
        <f>IF(INPUT!IY33="","",INPUT!IY33/'03. Asset follow up'!$F$20)</f>
        <v/>
      </c>
      <c r="H29" s="1422" t="str">
        <f>IF(INPUT!IZ33="","",INPUT!IZ33/'03. Asset follow up'!$F$20)</f>
        <v/>
      </c>
      <c r="I29" s="1422" t="str">
        <f>IF(INPUT!JA33="","",INPUT!JA33/'03. Asset follow up'!$F$20)</f>
        <v/>
      </c>
      <c r="J29" s="1423">
        <f>INPUT!JB33/'03. Asset follow up'!$F$20</f>
        <v>0</v>
      </c>
      <c r="K29" s="1423" t="str">
        <f>IF(INPUT!JB33="","",INPUT!JB33/'03. Asset follow up'!$F$20)</f>
        <v/>
      </c>
      <c r="L29" s="1424">
        <f t="shared" si="0"/>
        <v>0</v>
      </c>
      <c r="N29" s="1027" t="str">
        <f>IF(INPUT!HO33="","",INPUT!HO33)</f>
        <v/>
      </c>
      <c r="O29" s="1425" t="str">
        <f>IF(INPUT!IU33="","",INPUT!IU33)</f>
        <v/>
      </c>
      <c r="P29" s="1425" t="str">
        <f>IF(INPUT!IV33="","",INPUT!IV33)</f>
        <v/>
      </c>
      <c r="Q29" s="1425" t="str">
        <f>IF(INPUT!IW33="","",INPUT!IW33)</f>
        <v/>
      </c>
      <c r="R29" s="1425" t="str">
        <f>IF(INPUT!IX33="","",INPUT!IX33)</f>
        <v/>
      </c>
      <c r="S29" s="1425" t="str">
        <f>IF(INPUT!IY33="","",INPUT!IY33)</f>
        <v/>
      </c>
      <c r="T29" s="1425" t="str">
        <f>IF(INPUT!IZ33="","",INPUT!IZ33)</f>
        <v/>
      </c>
      <c r="U29" s="1425" t="str">
        <f>IF(INPUT!JA33="","",INPUT!JA33)</f>
        <v/>
      </c>
      <c r="V29" s="1425" t="str">
        <f>IF(INPUT!JB33="","",INPUT!JB33)</f>
        <v/>
      </c>
      <c r="W29" s="1425" t="str">
        <f t="shared" si="1"/>
        <v/>
      </c>
      <c r="X29" s="1425" t="str">
        <f>IF(INPUT!JB33="","",INPUT!JB33)</f>
        <v/>
      </c>
    </row>
    <row r="30" spans="2:24">
      <c r="B30" s="1027" t="str">
        <f>IF(INPUT!HO34="","",INPUT!HO34)</f>
        <v/>
      </c>
      <c r="C30" s="1422" t="str">
        <f>IF(INPUT!IU34="","",INPUT!IU34/'03. Asset follow up'!$F$20)</f>
        <v/>
      </c>
      <c r="D30" s="1422" t="str">
        <f>IF(INPUT!IV34="","",INPUT!IV34/'03. Asset follow up'!$F$20)</f>
        <v/>
      </c>
      <c r="E30" s="1422" t="str">
        <f>IF(INPUT!IW34="","",INPUT!IW34/'03. Asset follow up'!$F$20)</f>
        <v/>
      </c>
      <c r="F30" s="1422" t="str">
        <f>IF(INPUT!IX34="","",INPUT!IX34/'03. Asset follow up'!$F$20)</f>
        <v/>
      </c>
      <c r="G30" s="1422" t="str">
        <f>IF(INPUT!IY34="","",INPUT!IY34/'03. Asset follow up'!$F$20)</f>
        <v/>
      </c>
      <c r="H30" s="1422" t="str">
        <f>IF(INPUT!IZ34="","",INPUT!IZ34/'03. Asset follow up'!$F$20)</f>
        <v/>
      </c>
      <c r="I30" s="1422" t="str">
        <f>IF(INPUT!JA34="","",INPUT!JA34/'03. Asset follow up'!$F$20)</f>
        <v/>
      </c>
      <c r="J30" s="1423">
        <f>INPUT!JB34/'03. Asset follow up'!$F$20</f>
        <v>0</v>
      </c>
      <c r="K30" s="1423" t="str">
        <f>IF(INPUT!JB34="","",INPUT!JB34/'03. Asset follow up'!$F$20)</f>
        <v/>
      </c>
      <c r="L30" s="1424">
        <f t="shared" si="0"/>
        <v>0</v>
      </c>
      <c r="N30" s="1027" t="str">
        <f>IF(INPUT!HO34="","",INPUT!HO34)</f>
        <v/>
      </c>
      <c r="O30" s="1425" t="str">
        <f>IF(INPUT!IU34="","",INPUT!IU34)</f>
        <v/>
      </c>
      <c r="P30" s="1425" t="str">
        <f>IF(INPUT!IV34="","",INPUT!IV34)</f>
        <v/>
      </c>
      <c r="Q30" s="1425" t="str">
        <f>IF(INPUT!IW34="","",INPUT!IW34)</f>
        <v/>
      </c>
      <c r="R30" s="1425" t="str">
        <f>IF(INPUT!IX34="","",INPUT!IX34)</f>
        <v/>
      </c>
      <c r="S30" s="1425" t="str">
        <f>IF(INPUT!IY34="","",INPUT!IY34)</f>
        <v/>
      </c>
      <c r="T30" s="1425" t="str">
        <f>IF(INPUT!IZ34="","",INPUT!IZ34)</f>
        <v/>
      </c>
      <c r="U30" s="1425" t="str">
        <f>IF(INPUT!JA34="","",INPUT!JA34)</f>
        <v/>
      </c>
      <c r="V30" s="1425" t="str">
        <f>IF(INPUT!JB34="","",INPUT!JB34)</f>
        <v/>
      </c>
      <c r="W30" s="1425" t="str">
        <f t="shared" si="1"/>
        <v/>
      </c>
      <c r="X30" s="1425" t="str">
        <f>IF(INPUT!JB34="","",INPUT!JB34)</f>
        <v/>
      </c>
    </row>
    <row r="31" spans="2:24">
      <c r="B31" s="1027" t="str">
        <f>IF(INPUT!HO35="","",INPUT!HO35)</f>
        <v/>
      </c>
      <c r="C31" s="1422" t="str">
        <f>IF(INPUT!IU35="","",INPUT!IU35/'03. Asset follow up'!$F$20)</f>
        <v/>
      </c>
      <c r="D31" s="1422" t="str">
        <f>IF(INPUT!IV35="","",INPUT!IV35/'03. Asset follow up'!$F$20)</f>
        <v/>
      </c>
      <c r="E31" s="1422" t="str">
        <f>IF(INPUT!IW35="","",INPUT!IW35/'03. Asset follow up'!$F$20)</f>
        <v/>
      </c>
      <c r="F31" s="1422" t="str">
        <f>IF(INPUT!IX35="","",INPUT!IX35/'03. Asset follow up'!$F$20)</f>
        <v/>
      </c>
      <c r="G31" s="1422" t="str">
        <f>IF(INPUT!IY35="","",INPUT!IY35/'03. Asset follow up'!$F$20)</f>
        <v/>
      </c>
      <c r="H31" s="1422" t="str">
        <f>IF(INPUT!IZ35="","",INPUT!IZ35/'03. Asset follow up'!$F$20)</f>
        <v/>
      </c>
      <c r="I31" s="1422" t="str">
        <f>IF(INPUT!JA35="","",INPUT!JA35/'03. Asset follow up'!$F$20)</f>
        <v/>
      </c>
      <c r="J31" s="1423">
        <f>INPUT!JB35/'03. Asset follow up'!$F$20</f>
        <v>0</v>
      </c>
      <c r="K31" s="1423" t="str">
        <f>IF(INPUT!JB35="","",INPUT!JB35/'03. Asset follow up'!$F$20)</f>
        <v/>
      </c>
      <c r="L31" s="1424">
        <f t="shared" si="0"/>
        <v>0</v>
      </c>
      <c r="N31" s="1027" t="str">
        <f>IF(INPUT!HO35="","",INPUT!HO35)</f>
        <v/>
      </c>
      <c r="O31" s="1425" t="str">
        <f>IF(INPUT!IU35="","",INPUT!IU35)</f>
        <v/>
      </c>
      <c r="P31" s="1425" t="str">
        <f>IF(INPUT!IV35="","",INPUT!IV35)</f>
        <v/>
      </c>
      <c r="Q31" s="1425" t="str">
        <f>IF(INPUT!IW35="","",INPUT!IW35)</f>
        <v/>
      </c>
      <c r="R31" s="1425" t="str">
        <f>IF(INPUT!IX35="","",INPUT!IX35)</f>
        <v/>
      </c>
      <c r="S31" s="1425" t="str">
        <f>IF(INPUT!IY35="","",INPUT!IY35)</f>
        <v/>
      </c>
      <c r="T31" s="1425" t="str">
        <f>IF(INPUT!IZ35="","",INPUT!IZ35)</f>
        <v/>
      </c>
      <c r="U31" s="1425" t="str">
        <f>IF(INPUT!JA35="","",INPUT!JA35)</f>
        <v/>
      </c>
      <c r="V31" s="1425" t="str">
        <f>IF(INPUT!JB35="","",INPUT!JB35)</f>
        <v/>
      </c>
      <c r="W31" s="1425" t="str">
        <f t="shared" si="1"/>
        <v/>
      </c>
      <c r="X31" s="1425" t="str">
        <f>IF(INPUT!JB35="","",INPUT!JB35)</f>
        <v/>
      </c>
    </row>
    <row r="32" spans="2:24">
      <c r="B32" s="1027" t="str">
        <f>IF(INPUT!HO36="","",INPUT!HO36)</f>
        <v/>
      </c>
      <c r="C32" s="1422" t="str">
        <f>IF(INPUT!IU36="","",INPUT!IU36/'03. Asset follow up'!$F$20)</f>
        <v/>
      </c>
      <c r="D32" s="1422" t="str">
        <f>IF(INPUT!IV36="","",INPUT!IV36/'03. Asset follow up'!$F$20)</f>
        <v/>
      </c>
      <c r="E32" s="1422" t="str">
        <f>IF(INPUT!IW36="","",INPUT!IW36/'03. Asset follow up'!$F$20)</f>
        <v/>
      </c>
      <c r="F32" s="1422" t="str">
        <f>IF(INPUT!IX36="","",INPUT!IX36/'03. Asset follow up'!$F$20)</f>
        <v/>
      </c>
      <c r="G32" s="1422" t="str">
        <f>IF(INPUT!IY36="","",INPUT!IY36/'03. Asset follow up'!$F$20)</f>
        <v/>
      </c>
      <c r="H32" s="1422" t="str">
        <f>IF(INPUT!IZ36="","",INPUT!IZ36/'03. Asset follow up'!$F$20)</f>
        <v/>
      </c>
      <c r="I32" s="1422" t="str">
        <f>IF(INPUT!JA36="","",INPUT!JA36/'03. Asset follow up'!$F$20)</f>
        <v/>
      </c>
      <c r="J32" s="1423">
        <f>INPUT!JB36/'03. Asset follow up'!$F$20</f>
        <v>0</v>
      </c>
      <c r="K32" s="1423" t="str">
        <f>IF(INPUT!JB36="","",INPUT!JB36/'03. Asset follow up'!$F$20)</f>
        <v/>
      </c>
      <c r="L32" s="1424">
        <f t="shared" si="0"/>
        <v>0</v>
      </c>
      <c r="N32" s="1027" t="str">
        <f>IF(INPUT!HO36="","",INPUT!HO36)</f>
        <v/>
      </c>
      <c r="O32" s="1425" t="str">
        <f>IF(INPUT!IU36="","",INPUT!IU36)</f>
        <v/>
      </c>
      <c r="P32" s="1425" t="str">
        <f>IF(INPUT!IV36="","",INPUT!IV36)</f>
        <v/>
      </c>
      <c r="Q32" s="1425" t="str">
        <f>IF(INPUT!IW36="","",INPUT!IW36)</f>
        <v/>
      </c>
      <c r="R32" s="1425" t="str">
        <f>IF(INPUT!IX36="","",INPUT!IX36)</f>
        <v/>
      </c>
      <c r="S32" s="1425" t="str">
        <f>IF(INPUT!IY36="","",INPUT!IY36)</f>
        <v/>
      </c>
      <c r="T32" s="1425" t="str">
        <f>IF(INPUT!IZ36="","",INPUT!IZ36)</f>
        <v/>
      </c>
      <c r="U32" s="1425" t="str">
        <f>IF(INPUT!JA36="","",INPUT!JA36)</f>
        <v/>
      </c>
      <c r="V32" s="1425" t="str">
        <f>IF(INPUT!JB36="","",INPUT!JB36)</f>
        <v/>
      </c>
      <c r="W32" s="1425" t="str">
        <f t="shared" si="1"/>
        <v/>
      </c>
      <c r="X32" s="1425" t="str">
        <f>IF(INPUT!JB36="","",INPUT!JB36)</f>
        <v/>
      </c>
    </row>
    <row r="33" spans="2:24">
      <c r="B33" s="1027" t="str">
        <f>IF(INPUT!HO37="","",INPUT!HO37)</f>
        <v/>
      </c>
      <c r="C33" s="1422" t="str">
        <f>IF(INPUT!IU37="","",INPUT!IU37/'03. Asset follow up'!$F$20)</f>
        <v/>
      </c>
      <c r="D33" s="1422" t="str">
        <f>IF(INPUT!IV37="","",INPUT!IV37/'03. Asset follow up'!$F$20)</f>
        <v/>
      </c>
      <c r="E33" s="1422" t="str">
        <f>IF(INPUT!IW37="","",INPUT!IW37/'03. Asset follow up'!$F$20)</f>
        <v/>
      </c>
      <c r="F33" s="1422" t="str">
        <f>IF(INPUT!IX37="","",INPUT!IX37/'03. Asset follow up'!$F$20)</f>
        <v/>
      </c>
      <c r="G33" s="1422" t="str">
        <f>IF(INPUT!IY37="","",INPUT!IY37/'03. Asset follow up'!$F$20)</f>
        <v/>
      </c>
      <c r="H33" s="1422" t="str">
        <f>IF(INPUT!IZ37="","",INPUT!IZ37/'03. Asset follow up'!$F$20)</f>
        <v/>
      </c>
      <c r="I33" s="1422" t="str">
        <f>IF(INPUT!JA37="","",INPUT!JA37/'03. Asset follow up'!$F$20)</f>
        <v/>
      </c>
      <c r="J33" s="1423">
        <f>INPUT!JB37/'03. Asset follow up'!$F$20</f>
        <v>0</v>
      </c>
      <c r="K33" s="1423" t="str">
        <f>IF(INPUT!JB37="","",INPUT!JB37/'03. Asset follow up'!$F$20)</f>
        <v/>
      </c>
      <c r="L33" s="1424">
        <f t="shared" si="0"/>
        <v>0</v>
      </c>
      <c r="N33" s="1027" t="str">
        <f>IF(INPUT!HO37="","",INPUT!HO37)</f>
        <v/>
      </c>
      <c r="O33" s="1425" t="str">
        <f>IF(INPUT!IU37="","",INPUT!IU37)</f>
        <v/>
      </c>
      <c r="P33" s="1425" t="str">
        <f>IF(INPUT!IV37="","",INPUT!IV37)</f>
        <v/>
      </c>
      <c r="Q33" s="1425" t="str">
        <f>IF(INPUT!IW37="","",INPUT!IW37)</f>
        <v/>
      </c>
      <c r="R33" s="1425" t="str">
        <f>IF(INPUT!IX37="","",INPUT!IX37)</f>
        <v/>
      </c>
      <c r="S33" s="1425" t="str">
        <f>IF(INPUT!IY37="","",INPUT!IY37)</f>
        <v/>
      </c>
      <c r="T33" s="1425" t="str">
        <f>IF(INPUT!IZ37="","",INPUT!IZ37)</f>
        <v/>
      </c>
      <c r="U33" s="1425" t="str">
        <f>IF(INPUT!JA37="","",INPUT!JA37)</f>
        <v/>
      </c>
      <c r="V33" s="1425" t="str">
        <f>IF(INPUT!JB37="","",INPUT!JB37)</f>
        <v/>
      </c>
      <c r="W33" s="1425" t="str">
        <f t="shared" si="1"/>
        <v/>
      </c>
      <c r="X33" s="1425" t="str">
        <f>IF(INPUT!JB37="","",INPUT!JB37)</f>
        <v/>
      </c>
    </row>
    <row r="34" spans="2:24">
      <c r="B34" s="1027" t="str">
        <f>IF(INPUT!HO38="","",INPUT!HO38)</f>
        <v/>
      </c>
      <c r="C34" s="1422" t="str">
        <f>IF(INPUT!IU38="","",INPUT!IU38/'03. Asset follow up'!$F$20)</f>
        <v/>
      </c>
      <c r="D34" s="1422" t="str">
        <f>IF(INPUT!IV38="","",INPUT!IV38/'03. Asset follow up'!$F$20)</f>
        <v/>
      </c>
      <c r="E34" s="1422" t="str">
        <f>IF(INPUT!IW38="","",INPUT!IW38/'03. Asset follow up'!$F$20)</f>
        <v/>
      </c>
      <c r="F34" s="1422" t="str">
        <f>IF(INPUT!IX38="","",INPUT!IX38/'03. Asset follow up'!$F$20)</f>
        <v/>
      </c>
      <c r="G34" s="1422" t="str">
        <f>IF(INPUT!IY38="","",INPUT!IY38/'03. Asset follow up'!$F$20)</f>
        <v/>
      </c>
      <c r="H34" s="1422" t="str">
        <f>IF(INPUT!IZ38="","",INPUT!IZ38/'03. Asset follow up'!$F$20)</f>
        <v/>
      </c>
      <c r="I34" s="1422" t="str">
        <f>IF(INPUT!JA38="","",INPUT!JA38/'03. Asset follow up'!$F$20)</f>
        <v/>
      </c>
      <c r="J34" s="1423">
        <f>INPUT!JB38/'03. Asset follow up'!$F$20</f>
        <v>0</v>
      </c>
      <c r="K34" s="1423" t="str">
        <f>IF(INPUT!JB38="","",INPUT!JB38/'03. Asset follow up'!$F$20)</f>
        <v/>
      </c>
      <c r="L34" s="1424">
        <f t="shared" si="0"/>
        <v>0</v>
      </c>
      <c r="N34" s="1027" t="str">
        <f>IF(INPUT!HO38="","",INPUT!HO38)</f>
        <v/>
      </c>
      <c r="O34" s="1425" t="str">
        <f>IF(INPUT!IU38="","",INPUT!IU38)</f>
        <v/>
      </c>
      <c r="P34" s="1425" t="str">
        <f>IF(INPUT!IV38="","",INPUT!IV38)</f>
        <v/>
      </c>
      <c r="Q34" s="1425" t="str">
        <f>IF(INPUT!IW38="","",INPUT!IW38)</f>
        <v/>
      </c>
      <c r="R34" s="1425" t="str">
        <f>IF(INPUT!IX38="","",INPUT!IX38)</f>
        <v/>
      </c>
      <c r="S34" s="1425" t="str">
        <f>IF(INPUT!IY38="","",INPUT!IY38)</f>
        <v/>
      </c>
      <c r="T34" s="1425" t="str">
        <f>IF(INPUT!IZ38="","",INPUT!IZ38)</f>
        <v/>
      </c>
      <c r="U34" s="1425" t="str">
        <f>IF(INPUT!JA38="","",INPUT!JA38)</f>
        <v/>
      </c>
      <c r="V34" s="1425" t="str">
        <f>IF(INPUT!JB38="","",INPUT!JB38)</f>
        <v/>
      </c>
      <c r="W34" s="1425" t="str">
        <f t="shared" si="1"/>
        <v/>
      </c>
      <c r="X34" s="1425" t="str">
        <f>IF(INPUT!JB38="","",INPUT!JB38)</f>
        <v/>
      </c>
    </row>
    <row r="35" spans="2:24">
      <c r="B35" s="1027" t="str">
        <f>IF(INPUT!HO39="","",INPUT!HO39)</f>
        <v/>
      </c>
      <c r="C35" s="1422" t="str">
        <f>IF(INPUT!IU39="","",INPUT!IU39/'03. Asset follow up'!$F$20)</f>
        <v/>
      </c>
      <c r="D35" s="1422" t="str">
        <f>IF(INPUT!IV39="","",INPUT!IV39/'03. Asset follow up'!$F$20)</f>
        <v/>
      </c>
      <c r="E35" s="1422" t="str">
        <f>IF(INPUT!IW39="","",INPUT!IW39/'03. Asset follow up'!$F$20)</f>
        <v/>
      </c>
      <c r="F35" s="1422" t="str">
        <f>IF(INPUT!IX39="","",INPUT!IX39/'03. Asset follow up'!$F$20)</f>
        <v/>
      </c>
      <c r="G35" s="1422" t="str">
        <f>IF(INPUT!IY39="","",INPUT!IY39/'03. Asset follow up'!$F$20)</f>
        <v/>
      </c>
      <c r="H35" s="1422" t="str">
        <f>IF(INPUT!IZ39="","",INPUT!IZ39/'03. Asset follow up'!$F$20)</f>
        <v/>
      </c>
      <c r="I35" s="1422" t="str">
        <f>IF(INPUT!JA39="","",INPUT!JA39/'03. Asset follow up'!$F$20)</f>
        <v/>
      </c>
      <c r="J35" s="1423">
        <f>INPUT!JB39/'03. Asset follow up'!$F$20</f>
        <v>0</v>
      </c>
      <c r="K35" s="1423" t="str">
        <f>IF(INPUT!JB39="","",INPUT!JB39/'03. Asset follow up'!$F$20)</f>
        <v/>
      </c>
      <c r="L35" s="1424">
        <f t="shared" si="0"/>
        <v>0</v>
      </c>
      <c r="N35" s="1027" t="str">
        <f>IF(INPUT!HO39="","",INPUT!HO39)</f>
        <v/>
      </c>
      <c r="O35" s="1425" t="str">
        <f>IF(INPUT!IU39="","",INPUT!IU39)</f>
        <v/>
      </c>
      <c r="P35" s="1425" t="str">
        <f>IF(INPUT!IV39="","",INPUT!IV39)</f>
        <v/>
      </c>
      <c r="Q35" s="1425" t="str">
        <f>IF(INPUT!IW39="","",INPUT!IW39)</f>
        <v/>
      </c>
      <c r="R35" s="1425" t="str">
        <f>IF(INPUT!IX39="","",INPUT!IX39)</f>
        <v/>
      </c>
      <c r="S35" s="1425" t="str">
        <f>IF(INPUT!IY39="","",INPUT!IY39)</f>
        <v/>
      </c>
      <c r="T35" s="1425" t="str">
        <f>IF(INPUT!IZ39="","",INPUT!IZ39)</f>
        <v/>
      </c>
      <c r="U35" s="1425" t="str">
        <f>IF(INPUT!JA39="","",INPUT!JA39)</f>
        <v/>
      </c>
      <c r="V35" s="1425" t="str">
        <f>IF(INPUT!JB39="","",INPUT!JB39)</f>
        <v/>
      </c>
      <c r="W35" s="1425" t="str">
        <f t="shared" si="1"/>
        <v/>
      </c>
      <c r="X35" s="1425" t="str">
        <f>IF(INPUT!JB39="","",INPUT!JB39)</f>
        <v/>
      </c>
    </row>
    <row r="36" spans="2:24">
      <c r="B36" s="1027" t="str">
        <f>IF(INPUT!HO40="","",INPUT!HO40)</f>
        <v/>
      </c>
      <c r="C36" s="1422" t="str">
        <f>IF(INPUT!IU40="","",INPUT!IU40/'03. Asset follow up'!$F$20)</f>
        <v/>
      </c>
      <c r="D36" s="1422" t="str">
        <f>IF(INPUT!IV40="","",INPUT!IV40/'03. Asset follow up'!$F$20)</f>
        <v/>
      </c>
      <c r="E36" s="1422" t="str">
        <f>IF(INPUT!IW40="","",INPUT!IW40/'03. Asset follow up'!$F$20)</f>
        <v/>
      </c>
      <c r="F36" s="1422" t="str">
        <f>IF(INPUT!IX40="","",INPUT!IX40/'03. Asset follow up'!$F$20)</f>
        <v/>
      </c>
      <c r="G36" s="1422" t="str">
        <f>IF(INPUT!IY40="","",INPUT!IY40/'03. Asset follow up'!$F$20)</f>
        <v/>
      </c>
      <c r="H36" s="1422" t="str">
        <f>IF(INPUT!IZ40="","",INPUT!IZ40/'03. Asset follow up'!$F$20)</f>
        <v/>
      </c>
      <c r="I36" s="1422" t="str">
        <f>IF(INPUT!JA40="","",INPUT!JA40/'03. Asset follow up'!$F$20)</f>
        <v/>
      </c>
      <c r="J36" s="1423">
        <f>INPUT!JB40/'03. Asset follow up'!$F$20</f>
        <v>0</v>
      </c>
      <c r="K36" s="1423" t="str">
        <f>IF(INPUT!JB40="","",INPUT!JB40/'03. Asset follow up'!$F$20)</f>
        <v/>
      </c>
      <c r="L36" s="1424">
        <f t="shared" si="0"/>
        <v>0</v>
      </c>
      <c r="N36" s="1027" t="str">
        <f>IF(INPUT!HO40="","",INPUT!HO40)</f>
        <v/>
      </c>
      <c r="O36" s="1425" t="str">
        <f>IF(INPUT!IU40="","",INPUT!IU40)</f>
        <v/>
      </c>
      <c r="P36" s="1425" t="str">
        <f>IF(INPUT!IV40="","",INPUT!IV40)</f>
        <v/>
      </c>
      <c r="Q36" s="1425" t="str">
        <f>IF(INPUT!IW40="","",INPUT!IW40)</f>
        <v/>
      </c>
      <c r="R36" s="1425" t="str">
        <f>IF(INPUT!IX40="","",INPUT!IX40)</f>
        <v/>
      </c>
      <c r="S36" s="1425" t="str">
        <f>IF(INPUT!IY40="","",INPUT!IY40)</f>
        <v/>
      </c>
      <c r="T36" s="1425" t="str">
        <f>IF(INPUT!IZ40="","",INPUT!IZ40)</f>
        <v/>
      </c>
      <c r="U36" s="1425" t="str">
        <f>IF(INPUT!JA40="","",INPUT!JA40)</f>
        <v/>
      </c>
      <c r="V36" s="1425" t="str">
        <f>IF(INPUT!JB40="","",INPUT!JB40)</f>
        <v/>
      </c>
      <c r="W36" s="1425" t="str">
        <f t="shared" si="1"/>
        <v/>
      </c>
      <c r="X36" s="1425" t="str">
        <f>IF(INPUT!JB40="","",INPUT!JB40)</f>
        <v/>
      </c>
    </row>
    <row r="37" spans="2:24">
      <c r="B37" s="1027" t="str">
        <f>IF(INPUT!HO41="","",INPUT!HO41)</f>
        <v/>
      </c>
      <c r="C37" s="1422" t="str">
        <f>IF(INPUT!IU41="","",INPUT!IU41/'03. Asset follow up'!$F$20)</f>
        <v/>
      </c>
      <c r="D37" s="1422" t="str">
        <f>IF(INPUT!IV41="","",INPUT!IV41/'03. Asset follow up'!$F$20)</f>
        <v/>
      </c>
      <c r="E37" s="1422" t="str">
        <f>IF(INPUT!IW41="","",INPUT!IW41/'03. Asset follow up'!$F$20)</f>
        <v/>
      </c>
      <c r="F37" s="1422" t="str">
        <f>IF(INPUT!IX41="","",INPUT!IX41/'03. Asset follow up'!$F$20)</f>
        <v/>
      </c>
      <c r="G37" s="1422" t="str">
        <f>IF(INPUT!IY41="","",INPUT!IY41/'03. Asset follow up'!$F$20)</f>
        <v/>
      </c>
      <c r="H37" s="1422" t="str">
        <f>IF(INPUT!IZ41="","",INPUT!IZ41/'03. Asset follow up'!$F$20)</f>
        <v/>
      </c>
      <c r="I37" s="1422" t="str">
        <f>IF(INPUT!JA41="","",INPUT!JA41/'03. Asset follow up'!$F$20)</f>
        <v/>
      </c>
      <c r="J37" s="1423">
        <f>INPUT!JB41/'03. Asset follow up'!$F$20</f>
        <v>0</v>
      </c>
      <c r="K37" s="1423" t="str">
        <f>IF(INPUT!JB41="","",INPUT!JB41/'03. Asset follow up'!$F$20)</f>
        <v/>
      </c>
      <c r="L37" s="1424">
        <f t="shared" si="0"/>
        <v>0</v>
      </c>
      <c r="N37" s="1027" t="str">
        <f>IF(INPUT!HO41="","",INPUT!HO41)</f>
        <v/>
      </c>
      <c r="O37" s="1425" t="str">
        <f>IF(INPUT!IU41="","",INPUT!IU41)</f>
        <v/>
      </c>
      <c r="P37" s="1425" t="str">
        <f>IF(INPUT!IV41="","",INPUT!IV41)</f>
        <v/>
      </c>
      <c r="Q37" s="1425" t="str">
        <f>IF(INPUT!IW41="","",INPUT!IW41)</f>
        <v/>
      </c>
      <c r="R37" s="1425" t="str">
        <f>IF(INPUT!IX41="","",INPUT!IX41)</f>
        <v/>
      </c>
      <c r="S37" s="1425" t="str">
        <f>IF(INPUT!IY41="","",INPUT!IY41)</f>
        <v/>
      </c>
      <c r="T37" s="1425" t="str">
        <f>IF(INPUT!IZ41="","",INPUT!IZ41)</f>
        <v/>
      </c>
      <c r="U37" s="1425" t="str">
        <f>IF(INPUT!JA41="","",INPUT!JA41)</f>
        <v/>
      </c>
      <c r="V37" s="1425" t="str">
        <f>IF(INPUT!JB41="","",INPUT!JB41)</f>
        <v/>
      </c>
      <c r="W37" s="1425" t="str">
        <f t="shared" si="1"/>
        <v/>
      </c>
      <c r="X37" s="1425" t="str">
        <f>IF(INPUT!JB41="","",INPUT!JB41)</f>
        <v/>
      </c>
    </row>
    <row r="38" spans="2:24">
      <c r="B38" s="1027" t="str">
        <f>IF(INPUT!HO42="","",INPUT!HO42)</f>
        <v/>
      </c>
      <c r="C38" s="1422" t="str">
        <f>IF(INPUT!IU42="","",INPUT!IU42/'03. Asset follow up'!$F$20)</f>
        <v/>
      </c>
      <c r="D38" s="1422" t="str">
        <f>IF(INPUT!IV42="","",INPUT!IV42/'03. Asset follow up'!$F$20)</f>
        <v/>
      </c>
      <c r="E38" s="1422" t="str">
        <f>IF(INPUT!IW42="","",INPUT!IW42/'03. Asset follow up'!$F$20)</f>
        <v/>
      </c>
      <c r="F38" s="1422" t="str">
        <f>IF(INPUT!IX42="","",INPUT!IX42/'03. Asset follow up'!$F$20)</f>
        <v/>
      </c>
      <c r="G38" s="1422" t="str">
        <f>IF(INPUT!IY42="","",INPUT!IY42/'03. Asset follow up'!$F$20)</f>
        <v/>
      </c>
      <c r="H38" s="1422" t="str">
        <f>IF(INPUT!IZ42="","",INPUT!IZ42/'03. Asset follow up'!$F$20)</f>
        <v/>
      </c>
      <c r="I38" s="1422" t="str">
        <f>IF(INPUT!JA42="","",INPUT!JA42/'03. Asset follow up'!$F$20)</f>
        <v/>
      </c>
      <c r="J38" s="1423">
        <f>INPUT!JB42/'03. Asset follow up'!$F$20</f>
        <v>0</v>
      </c>
      <c r="K38" s="1423" t="str">
        <f>IF(INPUT!JB42="","",INPUT!JB42/'03. Asset follow up'!$F$20)</f>
        <v/>
      </c>
      <c r="L38" s="1424">
        <f t="shared" si="0"/>
        <v>0</v>
      </c>
      <c r="N38" s="1027" t="str">
        <f>IF(INPUT!HO42="","",INPUT!HO42)</f>
        <v/>
      </c>
      <c r="O38" s="1425" t="str">
        <f>IF(INPUT!IU42="","",INPUT!IU42)</f>
        <v/>
      </c>
      <c r="P38" s="1425" t="str">
        <f>IF(INPUT!IV42="","",INPUT!IV42)</f>
        <v/>
      </c>
      <c r="Q38" s="1425" t="str">
        <f>IF(INPUT!IW42="","",INPUT!IW42)</f>
        <v/>
      </c>
      <c r="R38" s="1425" t="str">
        <f>IF(INPUT!IX42="","",INPUT!IX42)</f>
        <v/>
      </c>
      <c r="S38" s="1425" t="str">
        <f>IF(INPUT!IY42="","",INPUT!IY42)</f>
        <v/>
      </c>
      <c r="T38" s="1425" t="str">
        <f>IF(INPUT!IZ42="","",INPUT!IZ42)</f>
        <v/>
      </c>
      <c r="U38" s="1425" t="str">
        <f>IF(INPUT!JA42="","",INPUT!JA42)</f>
        <v/>
      </c>
      <c r="V38" s="1425" t="str">
        <f>IF(INPUT!JB42="","",INPUT!JB42)</f>
        <v/>
      </c>
      <c r="W38" s="1425" t="str">
        <f t="shared" si="1"/>
        <v/>
      </c>
      <c r="X38" s="1425" t="str">
        <f>IF(INPUT!JB42="","",INPUT!JB42)</f>
        <v/>
      </c>
    </row>
    <row r="39" spans="2:24">
      <c r="B39" s="1027" t="str">
        <f>IF(INPUT!HO43="","",INPUT!HO43)</f>
        <v/>
      </c>
      <c r="C39" s="1422" t="str">
        <f>IF(INPUT!IU43="","",INPUT!IU43/'03. Asset follow up'!$F$20)</f>
        <v/>
      </c>
      <c r="D39" s="1422" t="str">
        <f>IF(INPUT!IV43="","",INPUT!IV43/'03. Asset follow up'!$F$20)</f>
        <v/>
      </c>
      <c r="E39" s="1422" t="str">
        <f>IF(INPUT!IW43="","",INPUT!IW43/'03. Asset follow up'!$F$20)</f>
        <v/>
      </c>
      <c r="F39" s="1422" t="str">
        <f>IF(INPUT!IX43="","",INPUT!IX43/'03. Asset follow up'!$F$20)</f>
        <v/>
      </c>
      <c r="G39" s="1422" t="str">
        <f>IF(INPUT!IY43="","",INPUT!IY43/'03. Asset follow up'!$F$20)</f>
        <v/>
      </c>
      <c r="H39" s="1422" t="str">
        <f>IF(INPUT!IZ43="","",INPUT!IZ43/'03. Asset follow up'!$F$20)</f>
        <v/>
      </c>
      <c r="I39" s="1422" t="str">
        <f>IF(INPUT!JA43="","",INPUT!JA43/'03. Asset follow up'!$F$20)</f>
        <v/>
      </c>
      <c r="J39" s="1423">
        <f>INPUT!JB43/'03. Asset follow up'!$F$20</f>
        <v>0</v>
      </c>
      <c r="K39" s="1423" t="str">
        <f>IF(INPUT!JB43="","",INPUT!JB43/'03. Asset follow up'!$F$20)</f>
        <v/>
      </c>
      <c r="L39" s="1424">
        <f t="shared" si="0"/>
        <v>0</v>
      </c>
      <c r="N39" s="1027" t="str">
        <f>IF(INPUT!HO43="","",INPUT!HO43)</f>
        <v/>
      </c>
      <c r="O39" s="1425" t="str">
        <f>IF(INPUT!IU43="","",INPUT!IU43)</f>
        <v/>
      </c>
      <c r="P39" s="1425" t="str">
        <f>IF(INPUT!IV43="","",INPUT!IV43)</f>
        <v/>
      </c>
      <c r="Q39" s="1425" t="str">
        <f>IF(INPUT!IW43="","",INPUT!IW43)</f>
        <v/>
      </c>
      <c r="R39" s="1425" t="str">
        <f>IF(INPUT!IX43="","",INPUT!IX43)</f>
        <v/>
      </c>
      <c r="S39" s="1425" t="str">
        <f>IF(INPUT!IY43="","",INPUT!IY43)</f>
        <v/>
      </c>
      <c r="T39" s="1425" t="str">
        <f>IF(INPUT!IZ43="","",INPUT!IZ43)</f>
        <v/>
      </c>
      <c r="U39" s="1425" t="str">
        <f>IF(INPUT!JA43="","",INPUT!JA43)</f>
        <v/>
      </c>
      <c r="V39" s="1425" t="str">
        <f>IF(INPUT!JB43="","",INPUT!JB43)</f>
        <v/>
      </c>
      <c r="W39" s="1425" t="str">
        <f t="shared" si="1"/>
        <v/>
      </c>
      <c r="X39" s="1425" t="str">
        <f>IF(INPUT!JB43="","",INPUT!JB43)</f>
        <v/>
      </c>
    </row>
    <row r="40" spans="2:24">
      <c r="B40" s="1027" t="str">
        <f>IF(INPUT!HO44="","",INPUT!HO44)</f>
        <v/>
      </c>
      <c r="C40" s="1422" t="str">
        <f>IF(INPUT!IU44="","",INPUT!IU44/'03. Asset follow up'!$F$20)</f>
        <v/>
      </c>
      <c r="D40" s="1422" t="str">
        <f>IF(INPUT!IV44="","",INPUT!IV44/'03. Asset follow up'!$F$20)</f>
        <v/>
      </c>
      <c r="E40" s="1422" t="str">
        <f>IF(INPUT!IW44="","",INPUT!IW44/'03. Asset follow up'!$F$20)</f>
        <v/>
      </c>
      <c r="F40" s="1422" t="str">
        <f>IF(INPUT!IX44="","",INPUT!IX44/'03. Asset follow up'!$F$20)</f>
        <v/>
      </c>
      <c r="G40" s="1422" t="str">
        <f>IF(INPUT!IY44="","",INPUT!IY44/'03. Asset follow up'!$F$20)</f>
        <v/>
      </c>
      <c r="H40" s="1422" t="str">
        <f>IF(INPUT!IZ44="","",INPUT!IZ44/'03. Asset follow up'!$F$20)</f>
        <v/>
      </c>
      <c r="I40" s="1422" t="str">
        <f>IF(INPUT!JA44="","",INPUT!JA44/'03. Asset follow up'!$F$20)</f>
        <v/>
      </c>
      <c r="J40" s="1423">
        <f>INPUT!JB44/'03. Asset follow up'!$F$20</f>
        <v>0</v>
      </c>
      <c r="K40" s="1423" t="str">
        <f>IF(INPUT!JB44="","",INPUT!JB44/'03. Asset follow up'!$F$20)</f>
        <v/>
      </c>
      <c r="L40" s="1424">
        <f t="shared" si="0"/>
        <v>0</v>
      </c>
      <c r="N40" s="1027" t="str">
        <f>IF(INPUT!HO44="","",INPUT!HO44)</f>
        <v/>
      </c>
      <c r="O40" s="1425" t="str">
        <f>IF(INPUT!IU44="","",INPUT!IU44)</f>
        <v/>
      </c>
      <c r="P40" s="1425" t="str">
        <f>IF(INPUT!IV44="","",INPUT!IV44)</f>
        <v/>
      </c>
      <c r="Q40" s="1425" t="str">
        <f>IF(INPUT!IW44="","",INPUT!IW44)</f>
        <v/>
      </c>
      <c r="R40" s="1425" t="str">
        <f>IF(INPUT!IX44="","",INPUT!IX44)</f>
        <v/>
      </c>
      <c r="S40" s="1425" t="str">
        <f>IF(INPUT!IY44="","",INPUT!IY44)</f>
        <v/>
      </c>
      <c r="T40" s="1425" t="str">
        <f>IF(INPUT!IZ44="","",INPUT!IZ44)</f>
        <v/>
      </c>
      <c r="U40" s="1425" t="str">
        <f>IF(INPUT!JA44="","",INPUT!JA44)</f>
        <v/>
      </c>
      <c r="V40" s="1425" t="str">
        <f>IF(INPUT!JB44="","",INPUT!JB44)</f>
        <v/>
      </c>
      <c r="W40" s="1425" t="str">
        <f t="shared" si="1"/>
        <v/>
      </c>
      <c r="X40" s="1425" t="str">
        <f>IF(INPUT!JB44="","",INPUT!JB44)</f>
        <v/>
      </c>
    </row>
    <row r="41" spans="2:24">
      <c r="B41" s="1027" t="str">
        <f>IF(INPUT!HO45="","",INPUT!HO45)</f>
        <v/>
      </c>
      <c r="C41" s="1422" t="str">
        <f>IF(INPUT!IU45="","",INPUT!IU45/'03. Asset follow up'!$F$20)</f>
        <v/>
      </c>
      <c r="D41" s="1422" t="str">
        <f>IF(INPUT!IV45="","",INPUT!IV45/'03. Asset follow up'!$F$20)</f>
        <v/>
      </c>
      <c r="E41" s="1422" t="str">
        <f>IF(INPUT!IW45="","",INPUT!IW45/'03. Asset follow up'!$F$20)</f>
        <v/>
      </c>
      <c r="F41" s="1422" t="str">
        <f>IF(INPUT!IX45="","",INPUT!IX45/'03. Asset follow up'!$F$20)</f>
        <v/>
      </c>
      <c r="G41" s="1422" t="str">
        <f>IF(INPUT!IY45="","",INPUT!IY45/'03. Asset follow up'!$F$20)</f>
        <v/>
      </c>
      <c r="H41" s="1422" t="str">
        <f>IF(INPUT!IZ45="","",INPUT!IZ45/'03. Asset follow up'!$F$20)</f>
        <v/>
      </c>
      <c r="I41" s="1422" t="str">
        <f>IF(INPUT!JA45="","",INPUT!JA45/'03. Asset follow up'!$F$20)</f>
        <v/>
      </c>
      <c r="J41" s="1423">
        <f>INPUT!JB45/'03. Asset follow up'!$F$20</f>
        <v>0</v>
      </c>
      <c r="K41" s="1423" t="str">
        <f>IF(INPUT!JB45="","",INPUT!JB45/'03. Asset follow up'!$F$20)</f>
        <v/>
      </c>
      <c r="L41" s="1424">
        <f t="shared" si="0"/>
        <v>0</v>
      </c>
      <c r="N41" s="1027" t="str">
        <f>IF(INPUT!HO45="","",INPUT!HO45)</f>
        <v/>
      </c>
      <c r="O41" s="1425" t="str">
        <f>IF(INPUT!IU45="","",INPUT!IU45)</f>
        <v/>
      </c>
      <c r="P41" s="1425" t="str">
        <f>IF(INPUT!IV45="","",INPUT!IV45)</f>
        <v/>
      </c>
      <c r="Q41" s="1425" t="str">
        <f>IF(INPUT!IW45="","",INPUT!IW45)</f>
        <v/>
      </c>
      <c r="R41" s="1425" t="str">
        <f>IF(INPUT!IX45="","",INPUT!IX45)</f>
        <v/>
      </c>
      <c r="S41" s="1425" t="str">
        <f>IF(INPUT!IY45="","",INPUT!IY45)</f>
        <v/>
      </c>
      <c r="T41" s="1425" t="str">
        <f>IF(INPUT!IZ45="","",INPUT!IZ45)</f>
        <v/>
      </c>
      <c r="U41" s="1425" t="str">
        <f>IF(INPUT!JA45="","",INPUT!JA45)</f>
        <v/>
      </c>
      <c r="V41" s="1425" t="str">
        <f>IF(INPUT!JB45="","",INPUT!JB45)</f>
        <v/>
      </c>
      <c r="W41" s="1425" t="str">
        <f t="shared" si="1"/>
        <v/>
      </c>
      <c r="X41" s="1425" t="str">
        <f>IF(INPUT!JB45="","",INPUT!JB45)</f>
        <v/>
      </c>
    </row>
    <row r="42" spans="2:24">
      <c r="B42" s="1027" t="str">
        <f>IF(INPUT!HO46="","",INPUT!HO46)</f>
        <v/>
      </c>
      <c r="C42" s="1422" t="str">
        <f>IF(INPUT!IU46="","",INPUT!IU46/'03. Asset follow up'!$F$20)</f>
        <v/>
      </c>
      <c r="D42" s="1422" t="str">
        <f>IF(INPUT!IV46="","",INPUT!IV46/'03. Asset follow up'!$F$20)</f>
        <v/>
      </c>
      <c r="E42" s="1422" t="str">
        <f>IF(INPUT!IW46="","",INPUT!IW46/'03. Asset follow up'!$F$20)</f>
        <v/>
      </c>
      <c r="F42" s="1422" t="str">
        <f>IF(INPUT!IX46="","",INPUT!IX46/'03. Asset follow up'!$F$20)</f>
        <v/>
      </c>
      <c r="G42" s="1422" t="str">
        <f>IF(INPUT!IY46="","",INPUT!IY46/'03. Asset follow up'!$F$20)</f>
        <v/>
      </c>
      <c r="H42" s="1422" t="str">
        <f>IF(INPUT!IZ46="","",INPUT!IZ46/'03. Asset follow up'!$F$20)</f>
        <v/>
      </c>
      <c r="I42" s="1422" t="str">
        <f>IF(INPUT!JA46="","",INPUT!JA46/'03. Asset follow up'!$F$20)</f>
        <v/>
      </c>
      <c r="J42" s="1423">
        <f>INPUT!JB46/'03. Asset follow up'!$F$20</f>
        <v>0</v>
      </c>
      <c r="K42" s="1423" t="str">
        <f>IF(INPUT!JB46="","",INPUT!JB46/'03. Asset follow up'!$F$20)</f>
        <v/>
      </c>
      <c r="L42" s="1424">
        <f t="shared" si="0"/>
        <v>0</v>
      </c>
      <c r="N42" s="1027" t="str">
        <f>IF(INPUT!HO46="","",INPUT!HO46)</f>
        <v/>
      </c>
      <c r="O42" s="1425" t="str">
        <f>IF(INPUT!IU46="","",INPUT!IU46)</f>
        <v/>
      </c>
      <c r="P42" s="1425" t="str">
        <f>IF(INPUT!IV46="","",INPUT!IV46)</f>
        <v/>
      </c>
      <c r="Q42" s="1425" t="str">
        <f>IF(INPUT!IW46="","",INPUT!IW46)</f>
        <v/>
      </c>
      <c r="R42" s="1425" t="str">
        <f>IF(INPUT!IX46="","",INPUT!IX46)</f>
        <v/>
      </c>
      <c r="S42" s="1425" t="str">
        <f>IF(INPUT!IY46="","",INPUT!IY46)</f>
        <v/>
      </c>
      <c r="T42" s="1425" t="str">
        <f>IF(INPUT!IZ46="","",INPUT!IZ46)</f>
        <v/>
      </c>
      <c r="U42" s="1425" t="str">
        <f>IF(INPUT!JA46="","",INPUT!JA46)</f>
        <v/>
      </c>
      <c r="V42" s="1425" t="str">
        <f>IF(INPUT!JB46="","",INPUT!JB46)</f>
        <v/>
      </c>
      <c r="W42" s="1425" t="str">
        <f t="shared" ref="W42:W65" si="2">IF(V42="","",SUM(O42:V42))</f>
        <v/>
      </c>
      <c r="X42" s="1425" t="str">
        <f>IF(INPUT!JB46="","",INPUT!JB46)</f>
        <v/>
      </c>
    </row>
    <row r="43" spans="2:24">
      <c r="B43" s="1027" t="str">
        <f>IF(INPUT!HO47="","",INPUT!HO47)</f>
        <v/>
      </c>
      <c r="C43" s="1422" t="str">
        <f>IF(INPUT!IU47="","",INPUT!IU47/'03. Asset follow up'!$F$20)</f>
        <v/>
      </c>
      <c r="D43" s="1422" t="str">
        <f>IF(INPUT!IV47="","",INPUT!IV47/'03. Asset follow up'!$F$20)</f>
        <v/>
      </c>
      <c r="E43" s="1422" t="str">
        <f>IF(INPUT!IW47="","",INPUT!IW47/'03. Asset follow up'!$F$20)</f>
        <v/>
      </c>
      <c r="F43" s="1422" t="str">
        <f>IF(INPUT!IX47="","",INPUT!IX47/'03. Asset follow up'!$F$20)</f>
        <v/>
      </c>
      <c r="G43" s="1422" t="str">
        <f>IF(INPUT!IY47="","",INPUT!IY47/'03. Asset follow up'!$F$20)</f>
        <v/>
      </c>
      <c r="H43" s="1422" t="str">
        <f>IF(INPUT!IZ47="","",INPUT!IZ47/'03. Asset follow up'!$F$20)</f>
        <v/>
      </c>
      <c r="I43" s="1422" t="str">
        <f>IF(INPUT!JA47="","",INPUT!JA47/'03. Asset follow up'!$F$20)</f>
        <v/>
      </c>
      <c r="J43" s="1423">
        <f>INPUT!JB47/'03. Asset follow up'!$F$20</f>
        <v>0</v>
      </c>
      <c r="K43" s="1423" t="str">
        <f>IF(INPUT!JB47="","",INPUT!JB47/'03. Asset follow up'!$F$20)</f>
        <v/>
      </c>
      <c r="L43" s="1424">
        <f t="shared" si="0"/>
        <v>0</v>
      </c>
      <c r="N43" s="1027" t="str">
        <f>IF(INPUT!HO47="","",INPUT!HO47)</f>
        <v/>
      </c>
      <c r="O43" s="1425" t="str">
        <f>IF(INPUT!IU47="","",INPUT!IU47)</f>
        <v/>
      </c>
      <c r="P43" s="1425" t="str">
        <f>IF(INPUT!IV47="","",INPUT!IV47)</f>
        <v/>
      </c>
      <c r="Q43" s="1425" t="str">
        <f>IF(INPUT!IW47="","",INPUT!IW47)</f>
        <v/>
      </c>
      <c r="R43" s="1425" t="str">
        <f>IF(INPUT!IX47="","",INPUT!IX47)</f>
        <v/>
      </c>
      <c r="S43" s="1425" t="str">
        <f>IF(INPUT!IY47="","",INPUT!IY47)</f>
        <v/>
      </c>
      <c r="T43" s="1425" t="str">
        <f>IF(INPUT!IZ47="","",INPUT!IZ47)</f>
        <v/>
      </c>
      <c r="U43" s="1425" t="str">
        <f>IF(INPUT!JA47="","",INPUT!JA47)</f>
        <v/>
      </c>
      <c r="V43" s="1425" t="str">
        <f>IF(INPUT!JB47="","",INPUT!JB47)</f>
        <v/>
      </c>
      <c r="W43" s="1425" t="str">
        <f t="shared" si="2"/>
        <v/>
      </c>
      <c r="X43" s="1425" t="str">
        <f>IF(INPUT!JB47="","",INPUT!JB47)</f>
        <v/>
      </c>
    </row>
    <row r="44" spans="2:24">
      <c r="B44" s="1027" t="str">
        <f>IF(INPUT!HO48="","",INPUT!HO48)</f>
        <v/>
      </c>
      <c r="C44" s="1422" t="str">
        <f>IF(INPUT!IU48="","",INPUT!IU48/'03. Asset follow up'!$F$20)</f>
        <v/>
      </c>
      <c r="D44" s="1422" t="str">
        <f>IF(INPUT!IV48="","",INPUT!IV48/'03. Asset follow up'!$F$20)</f>
        <v/>
      </c>
      <c r="E44" s="1422" t="str">
        <f>IF(INPUT!IW48="","",INPUT!IW48/'03. Asset follow up'!$F$20)</f>
        <v/>
      </c>
      <c r="F44" s="1422" t="str">
        <f>IF(INPUT!IX48="","",INPUT!IX48/'03. Asset follow up'!$F$20)</f>
        <v/>
      </c>
      <c r="G44" s="1422" t="str">
        <f>IF(INPUT!IY48="","",INPUT!IY48/'03. Asset follow up'!$F$20)</f>
        <v/>
      </c>
      <c r="H44" s="1422" t="str">
        <f>IF(INPUT!IZ48="","",INPUT!IZ48/'03. Asset follow up'!$F$20)</f>
        <v/>
      </c>
      <c r="I44" s="1422" t="str">
        <f>IF(INPUT!JA48="","",INPUT!JA48/'03. Asset follow up'!$F$20)</f>
        <v/>
      </c>
      <c r="J44" s="1423">
        <f>INPUT!JB48/'03. Asset follow up'!$F$20</f>
        <v>0</v>
      </c>
      <c r="K44" s="1423" t="str">
        <f>IF(INPUT!JB48="","",INPUT!JB48/'03. Asset follow up'!$F$20)</f>
        <v/>
      </c>
      <c r="L44" s="1424">
        <f t="shared" si="0"/>
        <v>0</v>
      </c>
      <c r="N44" s="1027" t="str">
        <f>IF(INPUT!HO48="","",INPUT!HO48)</f>
        <v/>
      </c>
      <c r="O44" s="1425" t="str">
        <f>IF(INPUT!IU48="","",INPUT!IU48)</f>
        <v/>
      </c>
      <c r="P44" s="1425" t="str">
        <f>IF(INPUT!IV48="","",INPUT!IV48)</f>
        <v/>
      </c>
      <c r="Q44" s="1425" t="str">
        <f>IF(INPUT!IW48="","",INPUT!IW48)</f>
        <v/>
      </c>
      <c r="R44" s="1425" t="str">
        <f>IF(INPUT!IX48="","",INPUT!IX48)</f>
        <v/>
      </c>
      <c r="S44" s="1425" t="str">
        <f>IF(INPUT!IY48="","",INPUT!IY48)</f>
        <v/>
      </c>
      <c r="T44" s="1425" t="str">
        <f>IF(INPUT!IZ48="","",INPUT!IZ48)</f>
        <v/>
      </c>
      <c r="U44" s="1425" t="str">
        <f>IF(INPUT!JA48="","",INPUT!JA48)</f>
        <v/>
      </c>
      <c r="V44" s="1425" t="str">
        <f>IF(INPUT!JB48="","",INPUT!JB48)</f>
        <v/>
      </c>
      <c r="W44" s="1425" t="str">
        <f t="shared" si="2"/>
        <v/>
      </c>
      <c r="X44" s="1425" t="str">
        <f>IF(INPUT!JB48="","",INPUT!JB48)</f>
        <v/>
      </c>
    </row>
    <row r="45" spans="2:24">
      <c r="B45" s="1027" t="str">
        <f>IF(INPUT!HO49="","",INPUT!HO49)</f>
        <v/>
      </c>
      <c r="C45" s="1422" t="str">
        <f>IF(INPUT!IU49="","",INPUT!IU49/'03. Asset follow up'!$F$20)</f>
        <v/>
      </c>
      <c r="D45" s="1422" t="str">
        <f>IF(INPUT!IV49="","",INPUT!IV49/'03. Asset follow up'!$F$20)</f>
        <v/>
      </c>
      <c r="E45" s="1422" t="str">
        <f>IF(INPUT!IW49="","",INPUT!IW49/'03. Asset follow up'!$F$20)</f>
        <v/>
      </c>
      <c r="F45" s="1422" t="str">
        <f>IF(INPUT!IX49="","",INPUT!IX49/'03. Asset follow up'!$F$20)</f>
        <v/>
      </c>
      <c r="G45" s="1422" t="str">
        <f>IF(INPUT!IY49="","",INPUT!IY49/'03. Asset follow up'!$F$20)</f>
        <v/>
      </c>
      <c r="H45" s="1422" t="str">
        <f>IF(INPUT!IZ49="","",INPUT!IZ49/'03. Asset follow up'!$F$20)</f>
        <v/>
      </c>
      <c r="I45" s="1422" t="str">
        <f>IF(INPUT!JA49="","",INPUT!JA49/'03. Asset follow up'!$F$20)</f>
        <v/>
      </c>
      <c r="J45" s="1423">
        <f>INPUT!JB49/'03. Asset follow up'!$F$20</f>
        <v>0</v>
      </c>
      <c r="K45" s="1423" t="str">
        <f>IF(INPUT!JB49="","",INPUT!JB49/'03. Asset follow up'!$F$20)</f>
        <v/>
      </c>
      <c r="L45" s="1424">
        <f t="shared" si="0"/>
        <v>0</v>
      </c>
      <c r="N45" s="1027" t="str">
        <f>IF(INPUT!HO49="","",INPUT!HO49)</f>
        <v/>
      </c>
      <c r="O45" s="1425" t="str">
        <f>IF(INPUT!IU49="","",INPUT!IU49)</f>
        <v/>
      </c>
      <c r="P45" s="1425" t="str">
        <f>IF(INPUT!IV49="","",INPUT!IV49)</f>
        <v/>
      </c>
      <c r="Q45" s="1425" t="str">
        <f>IF(INPUT!IW49="","",INPUT!IW49)</f>
        <v/>
      </c>
      <c r="R45" s="1425" t="str">
        <f>IF(INPUT!IX49="","",INPUT!IX49)</f>
        <v/>
      </c>
      <c r="S45" s="1425" t="str">
        <f>IF(INPUT!IY49="","",INPUT!IY49)</f>
        <v/>
      </c>
      <c r="T45" s="1425" t="str">
        <f>IF(INPUT!IZ49="","",INPUT!IZ49)</f>
        <v/>
      </c>
      <c r="U45" s="1425" t="str">
        <f>IF(INPUT!JA49="","",INPUT!JA49)</f>
        <v/>
      </c>
      <c r="V45" s="1425" t="str">
        <f>IF(INPUT!JB49="","",INPUT!JB49)</f>
        <v/>
      </c>
      <c r="W45" s="1425" t="str">
        <f t="shared" si="2"/>
        <v/>
      </c>
      <c r="X45" s="1425" t="str">
        <f>IF(INPUT!JB49="","",INPUT!JB49)</f>
        <v/>
      </c>
    </row>
    <row r="46" spans="2:24">
      <c r="B46" s="1027" t="str">
        <f>IF(INPUT!HO50="","",INPUT!HO50)</f>
        <v/>
      </c>
      <c r="C46" s="1422" t="str">
        <f>IF(INPUT!IU50="","",INPUT!IU50/'03. Asset follow up'!$F$20)</f>
        <v/>
      </c>
      <c r="D46" s="1422" t="str">
        <f>IF(INPUT!IV50="","",INPUT!IV50/'03. Asset follow up'!$F$20)</f>
        <v/>
      </c>
      <c r="E46" s="1422" t="str">
        <f>IF(INPUT!IW50="","",INPUT!IW50/'03. Asset follow up'!$F$20)</f>
        <v/>
      </c>
      <c r="F46" s="1422" t="str">
        <f>IF(INPUT!IX50="","",INPUT!IX50/'03. Asset follow up'!$F$20)</f>
        <v/>
      </c>
      <c r="G46" s="1422" t="str">
        <f>IF(INPUT!IY50="","",INPUT!IY50/'03. Asset follow up'!$F$20)</f>
        <v/>
      </c>
      <c r="H46" s="1422" t="str">
        <f>IF(INPUT!IZ50="","",INPUT!IZ50/'03. Asset follow up'!$F$20)</f>
        <v/>
      </c>
      <c r="I46" s="1422" t="str">
        <f>IF(INPUT!JA50="","",INPUT!JA50/'03. Asset follow up'!$F$20)</f>
        <v/>
      </c>
      <c r="J46" s="1423">
        <f>INPUT!JB50/'03. Asset follow up'!$F$20</f>
        <v>0</v>
      </c>
      <c r="K46" s="1423" t="str">
        <f>IF(INPUT!JB50="","",INPUT!JB50/'03. Asset follow up'!$F$20)</f>
        <v/>
      </c>
      <c r="L46" s="1424">
        <f t="shared" si="0"/>
        <v>0</v>
      </c>
      <c r="N46" s="1027" t="str">
        <f>IF(INPUT!HO50="","",INPUT!HO50)</f>
        <v/>
      </c>
      <c r="O46" s="1425" t="str">
        <f>IF(INPUT!IU50="","",INPUT!IU50)</f>
        <v/>
      </c>
      <c r="P46" s="1425" t="str">
        <f>IF(INPUT!IV50="","",INPUT!IV50)</f>
        <v/>
      </c>
      <c r="Q46" s="1425" t="str">
        <f>IF(INPUT!IW50="","",INPUT!IW50)</f>
        <v/>
      </c>
      <c r="R46" s="1425" t="str">
        <f>IF(INPUT!IX50="","",INPUT!IX50)</f>
        <v/>
      </c>
      <c r="S46" s="1425" t="str">
        <f>IF(INPUT!IY50="","",INPUT!IY50)</f>
        <v/>
      </c>
      <c r="T46" s="1425" t="str">
        <f>IF(INPUT!IZ50="","",INPUT!IZ50)</f>
        <v/>
      </c>
      <c r="U46" s="1425" t="str">
        <f>IF(INPUT!JA50="","",INPUT!JA50)</f>
        <v/>
      </c>
      <c r="V46" s="1425" t="str">
        <f>IF(INPUT!JB50="","",INPUT!JB50)</f>
        <v/>
      </c>
      <c r="W46" s="1425" t="str">
        <f t="shared" si="2"/>
        <v/>
      </c>
      <c r="X46" s="1425" t="str">
        <f>IF(INPUT!JB50="","",INPUT!JB50)</f>
        <v/>
      </c>
    </row>
    <row r="47" spans="2:24">
      <c r="B47" s="1027" t="str">
        <f>IF(INPUT!HO51="","",INPUT!HO51)</f>
        <v/>
      </c>
      <c r="C47" s="1422" t="str">
        <f>IF(INPUT!IU51="","",INPUT!IU51/'03. Asset follow up'!$F$20)</f>
        <v/>
      </c>
      <c r="D47" s="1422" t="str">
        <f>IF(INPUT!IV51="","",INPUT!IV51/'03. Asset follow up'!$F$20)</f>
        <v/>
      </c>
      <c r="E47" s="1422" t="str">
        <f>IF(INPUT!IW51="","",INPUT!IW51/'03. Asset follow up'!$F$20)</f>
        <v/>
      </c>
      <c r="F47" s="1422" t="str">
        <f>IF(INPUT!IX51="","",INPUT!IX51/'03. Asset follow up'!$F$20)</f>
        <v/>
      </c>
      <c r="G47" s="1422" t="str">
        <f>IF(INPUT!IY51="","",INPUT!IY51/'03. Asset follow up'!$F$20)</f>
        <v/>
      </c>
      <c r="H47" s="1422" t="str">
        <f>IF(INPUT!IZ51="","",INPUT!IZ51/'03. Asset follow up'!$F$20)</f>
        <v/>
      </c>
      <c r="I47" s="1422" t="str">
        <f>IF(INPUT!JA51="","",INPUT!JA51/'03. Asset follow up'!$F$20)</f>
        <v/>
      </c>
      <c r="J47" s="1423">
        <f>INPUT!JB51/'03. Asset follow up'!$F$20</f>
        <v>0</v>
      </c>
      <c r="K47" s="1423" t="str">
        <f>IF(INPUT!JB51="","",INPUT!JB51/'03. Asset follow up'!$F$20)</f>
        <v/>
      </c>
      <c r="L47" s="1424">
        <f t="shared" si="0"/>
        <v>0</v>
      </c>
      <c r="N47" s="1027" t="str">
        <f>IF(INPUT!HO51="","",INPUT!HO51)</f>
        <v/>
      </c>
      <c r="O47" s="1425" t="str">
        <f>IF(INPUT!IU51="","",INPUT!IU51)</f>
        <v/>
      </c>
      <c r="P47" s="1425" t="str">
        <f>IF(INPUT!IV51="","",INPUT!IV51)</f>
        <v/>
      </c>
      <c r="Q47" s="1425" t="str">
        <f>IF(INPUT!IW51="","",INPUT!IW51)</f>
        <v/>
      </c>
      <c r="R47" s="1425" t="str">
        <f>IF(INPUT!IX51="","",INPUT!IX51)</f>
        <v/>
      </c>
      <c r="S47" s="1425" t="str">
        <f>IF(INPUT!IY51="","",INPUT!IY51)</f>
        <v/>
      </c>
      <c r="T47" s="1425" t="str">
        <f>IF(INPUT!IZ51="","",INPUT!IZ51)</f>
        <v/>
      </c>
      <c r="U47" s="1425" t="str">
        <f>IF(INPUT!JA51="","",INPUT!JA51)</f>
        <v/>
      </c>
      <c r="V47" s="1425" t="str">
        <f>IF(INPUT!JB51="","",INPUT!JB51)</f>
        <v/>
      </c>
      <c r="W47" s="1425" t="str">
        <f t="shared" si="2"/>
        <v/>
      </c>
      <c r="X47" s="1425" t="str">
        <f>IF(INPUT!JB51="","",INPUT!JB51)</f>
        <v/>
      </c>
    </row>
    <row r="48" spans="2:24">
      <c r="B48" s="1027" t="str">
        <f>IF(INPUT!HO52="","",INPUT!HO52)</f>
        <v/>
      </c>
      <c r="C48" s="1422" t="str">
        <f>IF(INPUT!IU52="","",INPUT!IU52/'03. Asset follow up'!$F$20)</f>
        <v/>
      </c>
      <c r="D48" s="1422" t="str">
        <f>IF(INPUT!IV52="","",INPUT!IV52/'03. Asset follow up'!$F$20)</f>
        <v/>
      </c>
      <c r="E48" s="1422" t="str">
        <f>IF(INPUT!IW52="","",INPUT!IW52/'03. Asset follow up'!$F$20)</f>
        <v/>
      </c>
      <c r="F48" s="1422" t="str">
        <f>IF(INPUT!IX52="","",INPUT!IX52/'03. Asset follow up'!$F$20)</f>
        <v/>
      </c>
      <c r="G48" s="1422" t="str">
        <f>IF(INPUT!IY52="","",INPUT!IY52/'03. Asset follow up'!$F$20)</f>
        <v/>
      </c>
      <c r="H48" s="1422" t="str">
        <f>IF(INPUT!IZ52="","",INPUT!IZ52/'03. Asset follow up'!$F$20)</f>
        <v/>
      </c>
      <c r="I48" s="1422" t="str">
        <f>IF(INPUT!JA52="","",INPUT!JA52/'03. Asset follow up'!$F$20)</f>
        <v/>
      </c>
      <c r="J48" s="1423">
        <f>INPUT!JB52/'03. Asset follow up'!$F$20</f>
        <v>0</v>
      </c>
      <c r="K48" s="1423" t="str">
        <f>IF(INPUT!JB52="","",INPUT!JB52/'03. Asset follow up'!$F$20)</f>
        <v/>
      </c>
      <c r="L48" s="1424">
        <f t="shared" si="0"/>
        <v>0</v>
      </c>
      <c r="N48" s="1027" t="str">
        <f>IF(INPUT!HO52="","",INPUT!HO52)</f>
        <v/>
      </c>
      <c r="O48" s="1425" t="str">
        <f>IF(INPUT!IU52="","",INPUT!IU52)</f>
        <v/>
      </c>
      <c r="P48" s="1425" t="str">
        <f>IF(INPUT!IV52="","",INPUT!IV52)</f>
        <v/>
      </c>
      <c r="Q48" s="1425" t="str">
        <f>IF(INPUT!IW52="","",INPUT!IW52)</f>
        <v/>
      </c>
      <c r="R48" s="1425" t="str">
        <f>IF(INPUT!IX52="","",INPUT!IX52)</f>
        <v/>
      </c>
      <c r="S48" s="1425" t="str">
        <f>IF(INPUT!IY52="","",INPUT!IY52)</f>
        <v/>
      </c>
      <c r="T48" s="1425" t="str">
        <f>IF(INPUT!IZ52="","",INPUT!IZ52)</f>
        <v/>
      </c>
      <c r="U48" s="1425" t="str">
        <f>IF(INPUT!JA52="","",INPUT!JA52)</f>
        <v/>
      </c>
      <c r="V48" s="1425" t="str">
        <f>IF(INPUT!JB52="","",INPUT!JB52)</f>
        <v/>
      </c>
      <c r="W48" s="1425" t="str">
        <f t="shared" si="2"/>
        <v/>
      </c>
      <c r="X48" s="1425" t="str">
        <f>IF(INPUT!JB52="","",INPUT!JB52)</f>
        <v/>
      </c>
    </row>
    <row r="49" spans="2:24">
      <c r="B49" s="1027" t="str">
        <f>IF(INPUT!HO53="","",INPUT!HO53)</f>
        <v/>
      </c>
      <c r="C49" s="1422" t="str">
        <f>IF(INPUT!IU53="","",INPUT!IU53/'03. Asset follow up'!$F$20)</f>
        <v/>
      </c>
      <c r="D49" s="1422" t="str">
        <f>IF(INPUT!IV53="","",INPUT!IV53/'03. Asset follow up'!$F$20)</f>
        <v/>
      </c>
      <c r="E49" s="1422" t="str">
        <f>IF(INPUT!IW53="","",INPUT!IW53/'03. Asset follow up'!$F$20)</f>
        <v/>
      </c>
      <c r="F49" s="1422" t="str">
        <f>IF(INPUT!IX53="","",INPUT!IX53/'03. Asset follow up'!$F$20)</f>
        <v/>
      </c>
      <c r="G49" s="1422" t="str">
        <f>IF(INPUT!IY53="","",INPUT!IY53/'03. Asset follow up'!$F$20)</f>
        <v/>
      </c>
      <c r="H49" s="1422" t="str">
        <f>IF(INPUT!IZ53="","",INPUT!IZ53/'03. Asset follow up'!$F$20)</f>
        <v/>
      </c>
      <c r="I49" s="1422" t="str">
        <f>IF(INPUT!JA53="","",INPUT!JA53/'03. Asset follow up'!$F$20)</f>
        <v/>
      </c>
      <c r="J49" s="1423">
        <f>INPUT!JB53/'03. Asset follow up'!$F$20</f>
        <v>0</v>
      </c>
      <c r="K49" s="1423" t="str">
        <f>IF(INPUT!JB53="","",INPUT!JB53/'03. Asset follow up'!$F$20)</f>
        <v/>
      </c>
      <c r="L49" s="1424">
        <f t="shared" si="0"/>
        <v>0</v>
      </c>
      <c r="N49" s="1027" t="str">
        <f>IF(INPUT!HO53="","",INPUT!HO53)</f>
        <v/>
      </c>
      <c r="O49" s="1425" t="str">
        <f>IF(INPUT!IU53="","",INPUT!IU53)</f>
        <v/>
      </c>
      <c r="P49" s="1425" t="str">
        <f>IF(INPUT!IV53="","",INPUT!IV53)</f>
        <v/>
      </c>
      <c r="Q49" s="1425" t="str">
        <f>IF(INPUT!IW53="","",INPUT!IW53)</f>
        <v/>
      </c>
      <c r="R49" s="1425" t="str">
        <f>IF(INPUT!IX53="","",INPUT!IX53)</f>
        <v/>
      </c>
      <c r="S49" s="1425" t="str">
        <f>IF(INPUT!IY53="","",INPUT!IY53)</f>
        <v/>
      </c>
      <c r="T49" s="1425" t="str">
        <f>IF(INPUT!IZ53="","",INPUT!IZ53)</f>
        <v/>
      </c>
      <c r="U49" s="1425" t="str">
        <f>IF(INPUT!JA53="","",INPUT!JA53)</f>
        <v/>
      </c>
      <c r="V49" s="1425" t="str">
        <f>IF(INPUT!JB53="","",INPUT!JB53)</f>
        <v/>
      </c>
      <c r="W49" s="1425" t="str">
        <f t="shared" si="2"/>
        <v/>
      </c>
      <c r="X49" s="1425" t="str">
        <f>IF(INPUT!JB53="","",INPUT!JB53)</f>
        <v/>
      </c>
    </row>
    <row r="50" spans="2:24">
      <c r="B50" s="1027" t="str">
        <f>IF(INPUT!HO54="","",INPUT!HO54)</f>
        <v/>
      </c>
      <c r="C50" s="1422" t="str">
        <f>IF(INPUT!IU54="","",INPUT!IU54/'03. Asset follow up'!$F$20)</f>
        <v/>
      </c>
      <c r="D50" s="1422" t="str">
        <f>IF(INPUT!IV54="","",INPUT!IV54/'03. Asset follow up'!$F$20)</f>
        <v/>
      </c>
      <c r="E50" s="1422" t="str">
        <f>IF(INPUT!IW54="","",INPUT!IW54/'03. Asset follow up'!$F$20)</f>
        <v/>
      </c>
      <c r="F50" s="1422" t="str">
        <f>IF(INPUT!IX54="","",INPUT!IX54/'03. Asset follow up'!$F$20)</f>
        <v/>
      </c>
      <c r="G50" s="1422" t="str">
        <f>IF(INPUT!IY54="","",INPUT!IY54/'03. Asset follow up'!$F$20)</f>
        <v/>
      </c>
      <c r="H50" s="1422" t="str">
        <f>IF(INPUT!IZ54="","",INPUT!IZ54/'03. Asset follow up'!$F$20)</f>
        <v/>
      </c>
      <c r="I50" s="1422" t="str">
        <f>IF(INPUT!JA54="","",INPUT!JA54/'03. Asset follow up'!$F$20)</f>
        <v/>
      </c>
      <c r="J50" s="1423">
        <f>INPUT!JB54/'03. Asset follow up'!$F$20</f>
        <v>0</v>
      </c>
      <c r="K50" s="1423" t="str">
        <f>IF(INPUT!JB54="","",INPUT!JB54/'03. Asset follow up'!$F$20)</f>
        <v/>
      </c>
      <c r="L50" s="1424">
        <f t="shared" si="0"/>
        <v>0</v>
      </c>
      <c r="N50" s="1027" t="str">
        <f>IF(INPUT!HO54="","",INPUT!HO54)</f>
        <v/>
      </c>
      <c r="O50" s="1425" t="str">
        <f>IF(INPUT!IU54="","",INPUT!IU54)</f>
        <v/>
      </c>
      <c r="P50" s="1425" t="str">
        <f>IF(INPUT!IV54="","",INPUT!IV54)</f>
        <v/>
      </c>
      <c r="Q50" s="1425" t="str">
        <f>IF(INPUT!IW54="","",INPUT!IW54)</f>
        <v/>
      </c>
      <c r="R50" s="1425" t="str">
        <f>IF(INPUT!IX54="","",INPUT!IX54)</f>
        <v/>
      </c>
      <c r="S50" s="1425" t="str">
        <f>IF(INPUT!IY54="","",INPUT!IY54)</f>
        <v/>
      </c>
      <c r="T50" s="1425" t="str">
        <f>IF(INPUT!IZ54="","",INPUT!IZ54)</f>
        <v/>
      </c>
      <c r="U50" s="1425" t="str">
        <f>IF(INPUT!JA54="","",INPUT!JA54)</f>
        <v/>
      </c>
      <c r="V50" s="1425" t="str">
        <f>IF(INPUT!JB54="","",INPUT!JB54)</f>
        <v/>
      </c>
      <c r="W50" s="1425" t="str">
        <f t="shared" si="2"/>
        <v/>
      </c>
      <c r="X50" s="1425" t="str">
        <f>IF(INPUT!JB54="","",INPUT!JB54)</f>
        <v/>
      </c>
    </row>
    <row r="51" spans="2:24">
      <c r="B51" s="1027" t="str">
        <f>IF(INPUT!HO55="","",INPUT!HO55)</f>
        <v/>
      </c>
      <c r="C51" s="1422" t="str">
        <f>IF(INPUT!IU55="","",INPUT!IU55/'03. Asset follow up'!$F$20)</f>
        <v/>
      </c>
      <c r="D51" s="1422" t="str">
        <f>IF(INPUT!IV55="","",INPUT!IV55/'03. Asset follow up'!$F$20)</f>
        <v/>
      </c>
      <c r="E51" s="1422" t="str">
        <f>IF(INPUT!IW55="","",INPUT!IW55/'03. Asset follow up'!$F$20)</f>
        <v/>
      </c>
      <c r="F51" s="1422" t="str">
        <f>IF(INPUT!IX55="","",INPUT!IX55/'03. Asset follow up'!$F$20)</f>
        <v/>
      </c>
      <c r="G51" s="1422" t="str">
        <f>IF(INPUT!IY55="","",INPUT!IY55/'03. Asset follow up'!$F$20)</f>
        <v/>
      </c>
      <c r="H51" s="1422" t="str">
        <f>IF(INPUT!IZ55="","",INPUT!IZ55/'03. Asset follow up'!$F$20)</f>
        <v/>
      </c>
      <c r="I51" s="1422" t="str">
        <f>IF(INPUT!JA55="","",INPUT!JA55/'03. Asset follow up'!$F$20)</f>
        <v/>
      </c>
      <c r="J51" s="1423">
        <f>INPUT!JB55/'03. Asset follow up'!$F$20</f>
        <v>0</v>
      </c>
      <c r="K51" s="1423" t="str">
        <f>IF(INPUT!JB55="","",INPUT!JB55/'03. Asset follow up'!$F$20)</f>
        <v/>
      </c>
      <c r="L51" s="1424">
        <f t="shared" si="0"/>
        <v>0</v>
      </c>
      <c r="N51" s="1027" t="str">
        <f>IF(INPUT!HO55="","",INPUT!HO55)</f>
        <v/>
      </c>
      <c r="O51" s="1425" t="str">
        <f>IF(INPUT!IU55="","",INPUT!IU55)</f>
        <v/>
      </c>
      <c r="P51" s="1425" t="str">
        <f>IF(INPUT!IV55="","",INPUT!IV55)</f>
        <v/>
      </c>
      <c r="Q51" s="1425" t="str">
        <f>IF(INPUT!IW55="","",INPUT!IW55)</f>
        <v/>
      </c>
      <c r="R51" s="1425" t="str">
        <f>IF(INPUT!IX55="","",INPUT!IX55)</f>
        <v/>
      </c>
      <c r="S51" s="1425" t="str">
        <f>IF(INPUT!IY55="","",INPUT!IY55)</f>
        <v/>
      </c>
      <c r="T51" s="1425" t="str">
        <f>IF(INPUT!IZ55="","",INPUT!IZ55)</f>
        <v/>
      </c>
      <c r="U51" s="1425" t="str">
        <f>IF(INPUT!JA55="","",INPUT!JA55)</f>
        <v/>
      </c>
      <c r="V51" s="1425" t="str">
        <f>IF(INPUT!JB55="","",INPUT!JB55)</f>
        <v/>
      </c>
      <c r="W51" s="1425" t="str">
        <f t="shared" si="2"/>
        <v/>
      </c>
      <c r="X51" s="1425" t="str">
        <f>IF(INPUT!JB55="","",INPUT!JB55)</f>
        <v/>
      </c>
    </row>
    <row r="52" spans="2:24">
      <c r="B52" s="1027" t="str">
        <f>IF(INPUT!HO56="","",INPUT!HO56)</f>
        <v/>
      </c>
      <c r="C52" s="1422" t="str">
        <f>IF(INPUT!IU56="","",INPUT!IU56/'03. Asset follow up'!$F$20)</f>
        <v/>
      </c>
      <c r="D52" s="1422" t="str">
        <f>IF(INPUT!IV56="","",INPUT!IV56/'03. Asset follow up'!$F$20)</f>
        <v/>
      </c>
      <c r="E52" s="1422" t="str">
        <f>IF(INPUT!IW56="","",INPUT!IW56/'03. Asset follow up'!$F$20)</f>
        <v/>
      </c>
      <c r="F52" s="1422" t="str">
        <f>IF(INPUT!IX56="","",INPUT!IX56/'03. Asset follow up'!$F$20)</f>
        <v/>
      </c>
      <c r="G52" s="1422" t="str">
        <f>IF(INPUT!IY56="","",INPUT!IY56/'03. Asset follow up'!$F$20)</f>
        <v/>
      </c>
      <c r="H52" s="1422" t="str">
        <f>IF(INPUT!IZ56="","",INPUT!IZ56/'03. Asset follow up'!$F$20)</f>
        <v/>
      </c>
      <c r="I52" s="1422" t="str">
        <f>IF(INPUT!JA56="","",INPUT!JA56/'03. Asset follow up'!$F$20)</f>
        <v/>
      </c>
      <c r="J52" s="1423">
        <f>INPUT!JB56/'03. Asset follow up'!$F$20</f>
        <v>0</v>
      </c>
      <c r="K52" s="1423" t="str">
        <f>IF(INPUT!JB56="","",INPUT!JB56/'03. Asset follow up'!$F$20)</f>
        <v/>
      </c>
      <c r="L52" s="1424">
        <f t="shared" si="0"/>
        <v>0</v>
      </c>
      <c r="N52" s="1027" t="str">
        <f>IF(INPUT!HO56="","",INPUT!HO56)</f>
        <v/>
      </c>
      <c r="O52" s="1425" t="str">
        <f>IF(INPUT!IU56="","",INPUT!IU56)</f>
        <v/>
      </c>
      <c r="P52" s="1425" t="str">
        <f>IF(INPUT!IV56="","",INPUT!IV56)</f>
        <v/>
      </c>
      <c r="Q52" s="1425" t="str">
        <f>IF(INPUT!IW56="","",INPUT!IW56)</f>
        <v/>
      </c>
      <c r="R52" s="1425" t="str">
        <f>IF(INPUT!IX56="","",INPUT!IX56)</f>
        <v/>
      </c>
      <c r="S52" s="1425" t="str">
        <f>IF(INPUT!IY56="","",INPUT!IY56)</f>
        <v/>
      </c>
      <c r="T52" s="1425" t="str">
        <f>IF(INPUT!IZ56="","",INPUT!IZ56)</f>
        <v/>
      </c>
      <c r="U52" s="1425" t="str">
        <f>IF(INPUT!JA56="","",INPUT!JA56)</f>
        <v/>
      </c>
      <c r="V52" s="1425" t="str">
        <f>IF(INPUT!JB56="","",INPUT!JB56)</f>
        <v/>
      </c>
      <c r="W52" s="1425" t="str">
        <f t="shared" si="2"/>
        <v/>
      </c>
      <c r="X52" s="1425" t="str">
        <f>IF(INPUT!JB56="","",INPUT!JB56)</f>
        <v/>
      </c>
    </row>
    <row r="53" spans="2:24">
      <c r="B53" s="1027" t="str">
        <f>IF(INPUT!HO57="","",INPUT!HO57)</f>
        <v/>
      </c>
      <c r="C53" s="1422" t="str">
        <f>IF(INPUT!IU57="","",INPUT!IU57/'03. Asset follow up'!$F$20)</f>
        <v/>
      </c>
      <c r="D53" s="1422" t="str">
        <f>IF(INPUT!IV57="","",INPUT!IV57/'03. Asset follow up'!$F$20)</f>
        <v/>
      </c>
      <c r="E53" s="1422" t="str">
        <f>IF(INPUT!IW57="","",INPUT!IW57/'03. Asset follow up'!$F$20)</f>
        <v/>
      </c>
      <c r="F53" s="1422" t="str">
        <f>IF(INPUT!IX57="","",INPUT!IX57/'03. Asset follow up'!$F$20)</f>
        <v/>
      </c>
      <c r="G53" s="1422" t="str">
        <f>IF(INPUT!IY57="","",INPUT!IY57/'03. Asset follow up'!$F$20)</f>
        <v/>
      </c>
      <c r="H53" s="1422" t="str">
        <f>IF(INPUT!IZ57="","",INPUT!IZ57/'03. Asset follow up'!$F$20)</f>
        <v/>
      </c>
      <c r="I53" s="1422" t="str">
        <f>IF(INPUT!JA57="","",INPUT!JA57/'03. Asset follow up'!$F$20)</f>
        <v/>
      </c>
      <c r="J53" s="1423">
        <f>INPUT!JB57/'03. Asset follow up'!$F$20</f>
        <v>0</v>
      </c>
      <c r="K53" s="1423" t="str">
        <f>IF(INPUT!JB57="","",INPUT!JB57/'03. Asset follow up'!$F$20)</f>
        <v/>
      </c>
      <c r="L53" s="1424">
        <f t="shared" si="0"/>
        <v>0</v>
      </c>
      <c r="N53" s="1027" t="str">
        <f>IF(INPUT!HO57="","",INPUT!HO57)</f>
        <v/>
      </c>
      <c r="O53" s="1425" t="str">
        <f>IF(INPUT!IU57="","",INPUT!IU57)</f>
        <v/>
      </c>
      <c r="P53" s="1425" t="str">
        <f>IF(INPUT!IV57="","",INPUT!IV57)</f>
        <v/>
      </c>
      <c r="Q53" s="1425" t="str">
        <f>IF(INPUT!IW57="","",INPUT!IW57)</f>
        <v/>
      </c>
      <c r="R53" s="1425" t="str">
        <f>IF(INPUT!IX57="","",INPUT!IX57)</f>
        <v/>
      </c>
      <c r="S53" s="1425" t="str">
        <f>IF(INPUT!IY57="","",INPUT!IY57)</f>
        <v/>
      </c>
      <c r="T53" s="1425" t="str">
        <f>IF(INPUT!IZ57="","",INPUT!IZ57)</f>
        <v/>
      </c>
      <c r="U53" s="1425" t="str">
        <f>IF(INPUT!JA57="","",INPUT!JA57)</f>
        <v/>
      </c>
      <c r="V53" s="1425" t="str">
        <f>IF(INPUT!JB57="","",INPUT!JB57)</f>
        <v/>
      </c>
      <c r="W53" s="1425" t="str">
        <f t="shared" si="2"/>
        <v/>
      </c>
      <c r="X53" s="1425" t="str">
        <f>IF(INPUT!JB57="","",INPUT!JB57)</f>
        <v/>
      </c>
    </row>
    <row r="54" spans="2:24">
      <c r="B54" s="1027" t="str">
        <f>IF(INPUT!HO58="","",INPUT!HO58)</f>
        <v/>
      </c>
      <c r="C54" s="1422" t="str">
        <f>IF(INPUT!IU58="","",INPUT!IU58/'03. Asset follow up'!$F$20)</f>
        <v/>
      </c>
      <c r="D54" s="1422" t="str">
        <f>IF(INPUT!IV58="","",INPUT!IV58/'03. Asset follow up'!$F$20)</f>
        <v/>
      </c>
      <c r="E54" s="1422" t="str">
        <f>IF(INPUT!IW58="","",INPUT!IW58/'03. Asset follow up'!$F$20)</f>
        <v/>
      </c>
      <c r="F54" s="1422" t="str">
        <f>IF(INPUT!IX58="","",INPUT!IX58/'03. Asset follow up'!$F$20)</f>
        <v/>
      </c>
      <c r="G54" s="1422" t="str">
        <f>IF(INPUT!IY58="","",INPUT!IY58/'03. Asset follow up'!$F$20)</f>
        <v/>
      </c>
      <c r="H54" s="1422" t="str">
        <f>IF(INPUT!IZ58="","",INPUT!IZ58/'03. Asset follow up'!$F$20)</f>
        <v/>
      </c>
      <c r="I54" s="1422" t="str">
        <f>IF(INPUT!JA58="","",INPUT!JA58/'03. Asset follow up'!$F$20)</f>
        <v/>
      </c>
      <c r="J54" s="1423">
        <f>INPUT!JB58/'03. Asset follow up'!$F$20</f>
        <v>0</v>
      </c>
      <c r="K54" s="1423" t="str">
        <f>IF(INPUT!JB58="","",INPUT!JB58/'03. Asset follow up'!$F$20)</f>
        <v/>
      </c>
      <c r="L54" s="1424">
        <f t="shared" si="0"/>
        <v>0</v>
      </c>
      <c r="N54" s="1027" t="str">
        <f>IF(INPUT!HO58="","",INPUT!HO58)</f>
        <v/>
      </c>
      <c r="O54" s="1425" t="str">
        <f>IF(INPUT!IU58="","",INPUT!IU58)</f>
        <v/>
      </c>
      <c r="P54" s="1425" t="str">
        <f>IF(INPUT!IV58="","",INPUT!IV58)</f>
        <v/>
      </c>
      <c r="Q54" s="1425" t="str">
        <f>IF(INPUT!IW58="","",INPUT!IW58)</f>
        <v/>
      </c>
      <c r="R54" s="1425" t="str">
        <f>IF(INPUT!IX58="","",INPUT!IX58)</f>
        <v/>
      </c>
      <c r="S54" s="1425" t="str">
        <f>IF(INPUT!IY58="","",INPUT!IY58)</f>
        <v/>
      </c>
      <c r="T54" s="1425" t="str">
        <f>IF(INPUT!IZ58="","",INPUT!IZ58)</f>
        <v/>
      </c>
      <c r="U54" s="1425" t="str">
        <f>IF(INPUT!JA58="","",INPUT!JA58)</f>
        <v/>
      </c>
      <c r="V54" s="1425" t="str">
        <f>IF(INPUT!JB58="","",INPUT!JB58)</f>
        <v/>
      </c>
      <c r="W54" s="1425" t="str">
        <f t="shared" si="2"/>
        <v/>
      </c>
      <c r="X54" s="1425" t="str">
        <f>IF(INPUT!JB58="","",INPUT!JB58)</f>
        <v/>
      </c>
    </row>
    <row r="55" spans="2:24">
      <c r="B55" s="1027" t="str">
        <f>IF(INPUT!HO59="","",INPUT!HO59)</f>
        <v/>
      </c>
      <c r="C55" s="1422" t="str">
        <f>IF(INPUT!IU59="","",INPUT!IU59/'03. Asset follow up'!$F$20)</f>
        <v/>
      </c>
      <c r="D55" s="1422" t="str">
        <f>IF(INPUT!IV59="","",INPUT!IV59/'03. Asset follow up'!$F$20)</f>
        <v/>
      </c>
      <c r="E55" s="1422" t="str">
        <f>IF(INPUT!IW59="","",INPUT!IW59/'03. Asset follow up'!$F$20)</f>
        <v/>
      </c>
      <c r="F55" s="1422" t="str">
        <f>IF(INPUT!IX59="","",INPUT!IX59/'03. Asset follow up'!$F$20)</f>
        <v/>
      </c>
      <c r="G55" s="1422" t="str">
        <f>IF(INPUT!IY59="","",INPUT!IY59/'03. Asset follow up'!$F$20)</f>
        <v/>
      </c>
      <c r="H55" s="1422" t="str">
        <f>IF(INPUT!IZ59="","",INPUT!IZ59/'03. Asset follow up'!$F$20)</f>
        <v/>
      </c>
      <c r="I55" s="1422" t="str">
        <f>IF(INPUT!JA59="","",INPUT!JA59/'03. Asset follow up'!$F$20)</f>
        <v/>
      </c>
      <c r="J55" s="1423">
        <f>INPUT!JB59/'03. Asset follow up'!$F$20</f>
        <v>0</v>
      </c>
      <c r="K55" s="1423" t="str">
        <f>IF(INPUT!JB59="","",INPUT!JB59/'03. Asset follow up'!$F$20)</f>
        <v/>
      </c>
      <c r="L55" s="1424">
        <f t="shared" si="0"/>
        <v>0</v>
      </c>
      <c r="N55" s="1027" t="str">
        <f>IF(INPUT!HO59="","",INPUT!HO59)</f>
        <v/>
      </c>
      <c r="O55" s="1425" t="str">
        <f>IF(INPUT!IU59="","",INPUT!IU59)</f>
        <v/>
      </c>
      <c r="P55" s="1425" t="str">
        <f>IF(INPUT!IV59="","",INPUT!IV59)</f>
        <v/>
      </c>
      <c r="Q55" s="1425" t="str">
        <f>IF(INPUT!IW59="","",INPUT!IW59)</f>
        <v/>
      </c>
      <c r="R55" s="1425" t="str">
        <f>IF(INPUT!IX59="","",INPUT!IX59)</f>
        <v/>
      </c>
      <c r="S55" s="1425" t="str">
        <f>IF(INPUT!IY59="","",INPUT!IY59)</f>
        <v/>
      </c>
      <c r="T55" s="1425" t="str">
        <f>IF(INPUT!IZ59="","",INPUT!IZ59)</f>
        <v/>
      </c>
      <c r="U55" s="1425" t="str">
        <f>IF(INPUT!JA59="","",INPUT!JA59)</f>
        <v/>
      </c>
      <c r="V55" s="1425" t="str">
        <f>IF(INPUT!JB59="","",INPUT!JB59)</f>
        <v/>
      </c>
      <c r="W55" s="1425" t="str">
        <f t="shared" si="2"/>
        <v/>
      </c>
      <c r="X55" s="1425" t="str">
        <f>IF(INPUT!JB59="","",INPUT!JB59)</f>
        <v/>
      </c>
    </row>
    <row r="56" spans="2:24">
      <c r="B56" s="1027" t="str">
        <f>IF(INPUT!HO60="","",INPUT!HO60)</f>
        <v/>
      </c>
      <c r="C56" s="1422" t="str">
        <f>IF(INPUT!IU60="","",INPUT!IU60/'03. Asset follow up'!$F$20)</f>
        <v/>
      </c>
      <c r="D56" s="1422" t="str">
        <f>IF(INPUT!IV60="","",INPUT!IV60/'03. Asset follow up'!$F$20)</f>
        <v/>
      </c>
      <c r="E56" s="1422" t="str">
        <f>IF(INPUT!IW60="","",INPUT!IW60/'03. Asset follow up'!$F$20)</f>
        <v/>
      </c>
      <c r="F56" s="1422" t="str">
        <f>IF(INPUT!IX60="","",INPUT!IX60/'03. Asset follow up'!$F$20)</f>
        <v/>
      </c>
      <c r="G56" s="1422" t="str">
        <f>IF(INPUT!IY60="","",INPUT!IY60/'03. Asset follow up'!$F$20)</f>
        <v/>
      </c>
      <c r="H56" s="1422" t="str">
        <f>IF(INPUT!IZ60="","",INPUT!IZ60/'03. Asset follow up'!$F$20)</f>
        <v/>
      </c>
      <c r="I56" s="1422" t="str">
        <f>IF(INPUT!JA60="","",INPUT!JA60/'03. Asset follow up'!$F$20)</f>
        <v/>
      </c>
      <c r="J56" s="1423">
        <f>INPUT!JB60/'03. Asset follow up'!$F$20</f>
        <v>0</v>
      </c>
      <c r="K56" s="1423" t="str">
        <f>IF(INPUT!JB60="","",INPUT!JB60/'03. Asset follow up'!$F$20)</f>
        <v/>
      </c>
      <c r="L56" s="1424">
        <f t="shared" si="0"/>
        <v>0</v>
      </c>
      <c r="N56" s="1027" t="str">
        <f>IF(INPUT!HO60="","",INPUT!HO60)</f>
        <v/>
      </c>
      <c r="O56" s="1425" t="str">
        <f>IF(INPUT!IU60="","",INPUT!IU60)</f>
        <v/>
      </c>
      <c r="P56" s="1425" t="str">
        <f>IF(INPUT!IV60="","",INPUT!IV60)</f>
        <v/>
      </c>
      <c r="Q56" s="1425" t="str">
        <f>IF(INPUT!IW60="","",INPUT!IW60)</f>
        <v/>
      </c>
      <c r="R56" s="1425" t="str">
        <f>IF(INPUT!IX60="","",INPUT!IX60)</f>
        <v/>
      </c>
      <c r="S56" s="1425" t="str">
        <f>IF(INPUT!IY60="","",INPUT!IY60)</f>
        <v/>
      </c>
      <c r="T56" s="1425" t="str">
        <f>IF(INPUT!IZ60="","",INPUT!IZ60)</f>
        <v/>
      </c>
      <c r="U56" s="1425" t="str">
        <f>IF(INPUT!JA60="","",INPUT!JA60)</f>
        <v/>
      </c>
      <c r="V56" s="1425" t="str">
        <f>IF(INPUT!JB60="","",INPUT!JB60)</f>
        <v/>
      </c>
      <c r="W56" s="1425" t="str">
        <f t="shared" si="2"/>
        <v/>
      </c>
      <c r="X56" s="1425" t="str">
        <f>IF(INPUT!JB60="","",INPUT!JB60)</f>
        <v/>
      </c>
    </row>
    <row r="57" spans="2:24">
      <c r="B57" s="1027" t="str">
        <f>IF(INPUT!HO61="","",INPUT!HO61)</f>
        <v/>
      </c>
      <c r="C57" s="1422" t="str">
        <f>IF(INPUT!IU61="","",INPUT!IU61/'03. Asset follow up'!$F$20)</f>
        <v/>
      </c>
      <c r="D57" s="1422" t="str">
        <f>IF(INPUT!IV61="","",INPUT!IV61/'03. Asset follow up'!$F$20)</f>
        <v/>
      </c>
      <c r="E57" s="1422" t="str">
        <f>IF(INPUT!IW61="","",INPUT!IW61/'03. Asset follow up'!$F$20)</f>
        <v/>
      </c>
      <c r="F57" s="1422" t="str">
        <f>IF(INPUT!IX61="","",INPUT!IX61/'03. Asset follow up'!$F$20)</f>
        <v/>
      </c>
      <c r="G57" s="1422" t="str">
        <f>IF(INPUT!IY61="","",INPUT!IY61/'03. Asset follow up'!$F$20)</f>
        <v/>
      </c>
      <c r="H57" s="1422" t="str">
        <f>IF(INPUT!IZ61="","",INPUT!IZ61/'03. Asset follow up'!$F$20)</f>
        <v/>
      </c>
      <c r="I57" s="1422" t="str">
        <f>IF(INPUT!JA61="","",INPUT!JA61/'03. Asset follow up'!$F$20)</f>
        <v/>
      </c>
      <c r="J57" s="1423">
        <f>INPUT!JB61/'03. Asset follow up'!$F$20</f>
        <v>0</v>
      </c>
      <c r="K57" s="1423" t="str">
        <f>IF(INPUT!JB61="","",INPUT!JB61/'03. Asset follow up'!$F$20)</f>
        <v/>
      </c>
      <c r="L57" s="1424">
        <f t="shared" si="0"/>
        <v>0</v>
      </c>
      <c r="N57" s="1027" t="str">
        <f>IF(INPUT!HO61="","",INPUT!HO61)</f>
        <v/>
      </c>
      <c r="O57" s="1425" t="str">
        <f>IF(INPUT!IU61="","",INPUT!IU61)</f>
        <v/>
      </c>
      <c r="P57" s="1425" t="str">
        <f>IF(INPUT!IV61="","",INPUT!IV61)</f>
        <v/>
      </c>
      <c r="Q57" s="1425" t="str">
        <f>IF(INPUT!IW61="","",INPUT!IW61)</f>
        <v/>
      </c>
      <c r="R57" s="1425" t="str">
        <f>IF(INPUT!IX61="","",INPUT!IX61)</f>
        <v/>
      </c>
      <c r="S57" s="1425" t="str">
        <f>IF(INPUT!IY61="","",INPUT!IY61)</f>
        <v/>
      </c>
      <c r="T57" s="1425" t="str">
        <f>IF(INPUT!IZ61="","",INPUT!IZ61)</f>
        <v/>
      </c>
      <c r="U57" s="1425" t="str">
        <f>IF(INPUT!JA61="","",INPUT!JA61)</f>
        <v/>
      </c>
      <c r="V57" s="1425" t="str">
        <f>IF(INPUT!JB61="","",INPUT!JB61)</f>
        <v/>
      </c>
      <c r="W57" s="1425" t="str">
        <f t="shared" si="2"/>
        <v/>
      </c>
      <c r="X57" s="1425" t="str">
        <f>IF(INPUT!JB61="","",INPUT!JB61)</f>
        <v/>
      </c>
    </row>
    <row r="58" spans="2:24">
      <c r="B58" s="1027" t="str">
        <f>IF(INPUT!HO62="","",INPUT!HO62)</f>
        <v/>
      </c>
      <c r="C58" s="1422" t="str">
        <f>IF(INPUT!IU62="","",INPUT!IU62/'03. Asset follow up'!$F$20)</f>
        <v/>
      </c>
      <c r="D58" s="1422" t="str">
        <f>IF(INPUT!IV62="","",INPUT!IV62/'03. Asset follow up'!$F$20)</f>
        <v/>
      </c>
      <c r="E58" s="1422" t="str">
        <f>IF(INPUT!IW62="","",INPUT!IW62/'03. Asset follow up'!$F$20)</f>
        <v/>
      </c>
      <c r="F58" s="1422" t="str">
        <f>IF(INPUT!IX62="","",INPUT!IX62/'03. Asset follow up'!$F$20)</f>
        <v/>
      </c>
      <c r="G58" s="1422" t="str">
        <f>IF(INPUT!IY62="","",INPUT!IY62/'03. Asset follow up'!$F$20)</f>
        <v/>
      </c>
      <c r="H58" s="1422" t="str">
        <f>IF(INPUT!IZ62="","",INPUT!IZ62/'03. Asset follow up'!$F$20)</f>
        <v/>
      </c>
      <c r="I58" s="1422" t="str">
        <f>IF(INPUT!JA62="","",INPUT!JA62/'03. Asset follow up'!$F$20)</f>
        <v/>
      </c>
      <c r="J58" s="1423">
        <f>INPUT!JB62/'03. Asset follow up'!$F$20</f>
        <v>0</v>
      </c>
      <c r="K58" s="1423" t="str">
        <f>IF(INPUT!JB62="","",INPUT!JB62/'03. Asset follow up'!$F$20)</f>
        <v/>
      </c>
      <c r="L58" s="1424">
        <f t="shared" si="0"/>
        <v>0</v>
      </c>
      <c r="N58" s="1027" t="str">
        <f>IF(INPUT!HO62="","",INPUT!HO62)</f>
        <v/>
      </c>
      <c r="O58" s="1425" t="str">
        <f>IF(INPUT!IU62="","",INPUT!IU62)</f>
        <v/>
      </c>
      <c r="P58" s="1425" t="str">
        <f>IF(INPUT!IV62="","",INPUT!IV62)</f>
        <v/>
      </c>
      <c r="Q58" s="1425" t="str">
        <f>IF(INPUT!IW62="","",INPUT!IW62)</f>
        <v/>
      </c>
      <c r="R58" s="1425" t="str">
        <f>IF(INPUT!IX62="","",INPUT!IX62)</f>
        <v/>
      </c>
      <c r="S58" s="1425" t="str">
        <f>IF(INPUT!IY62="","",INPUT!IY62)</f>
        <v/>
      </c>
      <c r="T58" s="1425" t="str">
        <f>IF(INPUT!IZ62="","",INPUT!IZ62)</f>
        <v/>
      </c>
      <c r="U58" s="1425" t="str">
        <f>IF(INPUT!JA62="","",INPUT!JA62)</f>
        <v/>
      </c>
      <c r="V58" s="1425" t="str">
        <f>IF(INPUT!JB62="","",INPUT!JB62)</f>
        <v/>
      </c>
      <c r="W58" s="1425" t="str">
        <f t="shared" si="2"/>
        <v/>
      </c>
      <c r="X58" s="1425" t="str">
        <f>IF(INPUT!JB62="","",INPUT!JB62)</f>
        <v/>
      </c>
    </row>
    <row r="59" spans="2:24">
      <c r="B59" s="1027" t="str">
        <f>IF(INPUT!HO63="","",INPUT!HO63)</f>
        <v/>
      </c>
      <c r="C59" s="1422" t="str">
        <f>IF(INPUT!IU63="","",INPUT!IU63/'03. Asset follow up'!$F$20)</f>
        <v/>
      </c>
      <c r="D59" s="1422" t="str">
        <f>IF(INPUT!IV63="","",INPUT!IV63/'03. Asset follow up'!$F$20)</f>
        <v/>
      </c>
      <c r="E59" s="1422" t="str">
        <f>IF(INPUT!IW63="","",INPUT!IW63/'03. Asset follow up'!$F$20)</f>
        <v/>
      </c>
      <c r="F59" s="1422" t="str">
        <f>IF(INPUT!IX63="","",INPUT!IX63/'03. Asset follow up'!$F$20)</f>
        <v/>
      </c>
      <c r="G59" s="1422" t="str">
        <f>IF(INPUT!IY63="","",INPUT!IY63/'03. Asset follow up'!$F$20)</f>
        <v/>
      </c>
      <c r="H59" s="1422" t="str">
        <f>IF(INPUT!IZ63="","",INPUT!IZ63/'03. Asset follow up'!$F$20)</f>
        <v/>
      </c>
      <c r="I59" s="1422" t="str">
        <f>IF(INPUT!JA63="","",INPUT!JA63/'03. Asset follow up'!$F$20)</f>
        <v/>
      </c>
      <c r="J59" s="1423">
        <f>INPUT!JB63/'03. Asset follow up'!$F$20</f>
        <v>0</v>
      </c>
      <c r="K59" s="1423" t="str">
        <f>IF(INPUT!JB63="","",INPUT!JB63/'03. Asset follow up'!$F$20)</f>
        <v/>
      </c>
      <c r="L59" s="1424">
        <f t="shared" si="0"/>
        <v>0</v>
      </c>
      <c r="N59" s="1027" t="str">
        <f>IF(INPUT!HO63="","",INPUT!HO63)</f>
        <v/>
      </c>
      <c r="O59" s="1425" t="str">
        <f>IF(INPUT!IU63="","",INPUT!IU63)</f>
        <v/>
      </c>
      <c r="P59" s="1425" t="str">
        <f>IF(INPUT!IV63="","",INPUT!IV63)</f>
        <v/>
      </c>
      <c r="Q59" s="1425" t="str">
        <f>IF(INPUT!IW63="","",INPUT!IW63)</f>
        <v/>
      </c>
      <c r="R59" s="1425" t="str">
        <f>IF(INPUT!IX63="","",INPUT!IX63)</f>
        <v/>
      </c>
      <c r="S59" s="1425" t="str">
        <f>IF(INPUT!IY63="","",INPUT!IY63)</f>
        <v/>
      </c>
      <c r="T59" s="1425" t="str">
        <f>IF(INPUT!IZ63="","",INPUT!IZ63)</f>
        <v/>
      </c>
      <c r="U59" s="1425" t="str">
        <f>IF(INPUT!JA63="","",INPUT!JA63)</f>
        <v/>
      </c>
      <c r="V59" s="1425" t="str">
        <f>IF(INPUT!JB63="","",INPUT!JB63)</f>
        <v/>
      </c>
      <c r="W59" s="1425" t="str">
        <f t="shared" si="2"/>
        <v/>
      </c>
      <c r="X59" s="1425" t="str">
        <f>IF(INPUT!JB63="","",INPUT!JB63)</f>
        <v/>
      </c>
    </row>
    <row r="60" spans="2:24">
      <c r="B60" s="1027" t="str">
        <f>IF(INPUT!HO64="","",INPUT!HO64)</f>
        <v/>
      </c>
      <c r="C60" s="1422" t="str">
        <f>IF(INPUT!IU64="","",INPUT!IU64/'03. Asset follow up'!$F$20)</f>
        <v/>
      </c>
      <c r="D60" s="1422" t="str">
        <f>IF(INPUT!IV64="","",INPUT!IV64/'03. Asset follow up'!$F$20)</f>
        <v/>
      </c>
      <c r="E60" s="1422" t="str">
        <f>IF(INPUT!IW64="","",INPUT!IW64/'03. Asset follow up'!$F$20)</f>
        <v/>
      </c>
      <c r="F60" s="1422" t="str">
        <f>IF(INPUT!IX64="","",INPUT!IX64/'03. Asset follow up'!$F$20)</f>
        <v/>
      </c>
      <c r="G60" s="1422" t="str">
        <f>IF(INPUT!IY64="","",INPUT!IY64/'03. Asset follow up'!$F$20)</f>
        <v/>
      </c>
      <c r="H60" s="1422" t="str">
        <f>IF(INPUT!IZ64="","",INPUT!IZ64/'03. Asset follow up'!$F$20)</f>
        <v/>
      </c>
      <c r="I60" s="1422" t="str">
        <f>IF(INPUT!JA64="","",INPUT!JA64/'03. Asset follow up'!$F$20)</f>
        <v/>
      </c>
      <c r="J60" s="1423">
        <f>INPUT!JB64/'03. Asset follow up'!$F$20</f>
        <v>0</v>
      </c>
      <c r="K60" s="1423" t="str">
        <f>IF(INPUT!JB64="","",INPUT!JB64/'03. Asset follow up'!$F$20)</f>
        <v/>
      </c>
      <c r="L60" s="1424">
        <f t="shared" si="0"/>
        <v>0</v>
      </c>
      <c r="N60" s="1027" t="str">
        <f>IF(INPUT!HO64="","",INPUT!HO64)</f>
        <v/>
      </c>
      <c r="O60" s="1425" t="str">
        <f>IF(INPUT!IU64="","",INPUT!IU64)</f>
        <v/>
      </c>
      <c r="P60" s="1425" t="str">
        <f>IF(INPUT!IV64="","",INPUT!IV64)</f>
        <v/>
      </c>
      <c r="Q60" s="1425" t="str">
        <f>IF(INPUT!IW64="","",INPUT!IW64)</f>
        <v/>
      </c>
      <c r="R60" s="1425" t="str">
        <f>IF(INPUT!IX64="","",INPUT!IX64)</f>
        <v/>
      </c>
      <c r="S60" s="1425" t="str">
        <f>IF(INPUT!IY64="","",INPUT!IY64)</f>
        <v/>
      </c>
      <c r="T60" s="1425" t="str">
        <f>IF(INPUT!IZ64="","",INPUT!IZ64)</f>
        <v/>
      </c>
      <c r="U60" s="1425" t="str">
        <f>IF(INPUT!JA64="","",INPUT!JA64)</f>
        <v/>
      </c>
      <c r="V60" s="1425" t="str">
        <f>IF(INPUT!JB64="","",INPUT!JB64)</f>
        <v/>
      </c>
      <c r="W60" s="1425" t="str">
        <f t="shared" si="2"/>
        <v/>
      </c>
      <c r="X60" s="1425" t="str">
        <f>IF(INPUT!JB64="","",INPUT!JB64)</f>
        <v/>
      </c>
    </row>
    <row r="61" spans="2:24">
      <c r="B61" s="1027" t="str">
        <f>IF(INPUT!HO65="","",INPUT!HO65)</f>
        <v/>
      </c>
      <c r="C61" s="1422" t="str">
        <f>IF(INPUT!IU65="","",INPUT!IU65/'03. Asset follow up'!$F$20)</f>
        <v/>
      </c>
      <c r="D61" s="1422" t="str">
        <f>IF(INPUT!IV65="","",INPUT!IV65/'03. Asset follow up'!$F$20)</f>
        <v/>
      </c>
      <c r="E61" s="1422" t="str">
        <f>IF(INPUT!IW65="","",INPUT!IW65/'03. Asset follow up'!$F$20)</f>
        <v/>
      </c>
      <c r="F61" s="1422" t="str">
        <f>IF(INPUT!IX65="","",INPUT!IX65/'03. Asset follow up'!$F$20)</f>
        <v/>
      </c>
      <c r="G61" s="1422" t="str">
        <f>IF(INPUT!IY65="","",INPUT!IY65/'03. Asset follow up'!$F$20)</f>
        <v/>
      </c>
      <c r="H61" s="1422" t="str">
        <f>IF(INPUT!IZ65="","",INPUT!IZ65/'03. Asset follow up'!$F$20)</f>
        <v/>
      </c>
      <c r="I61" s="1422" t="str">
        <f>IF(INPUT!JA65="","",INPUT!JA65/'03. Asset follow up'!$F$20)</f>
        <v/>
      </c>
      <c r="J61" s="1423">
        <f>INPUT!JB65/'03. Asset follow up'!$F$20</f>
        <v>0</v>
      </c>
      <c r="K61" s="1423" t="str">
        <f>IF(INPUT!JB65="","",INPUT!JB65/'03. Asset follow up'!$F$20)</f>
        <v/>
      </c>
      <c r="L61" s="1424">
        <f t="shared" si="0"/>
        <v>0</v>
      </c>
      <c r="N61" s="1027" t="str">
        <f>IF(INPUT!HO65="","",INPUT!HO65)</f>
        <v/>
      </c>
      <c r="O61" s="1425" t="str">
        <f>IF(INPUT!IU65="","",INPUT!IU65)</f>
        <v/>
      </c>
      <c r="P61" s="1425" t="str">
        <f>IF(INPUT!IV65="","",INPUT!IV65)</f>
        <v/>
      </c>
      <c r="Q61" s="1425" t="str">
        <f>IF(INPUT!IW65="","",INPUT!IW65)</f>
        <v/>
      </c>
      <c r="R61" s="1425" t="str">
        <f>IF(INPUT!IX65="","",INPUT!IX65)</f>
        <v/>
      </c>
      <c r="S61" s="1425" t="str">
        <f>IF(INPUT!IY65="","",INPUT!IY65)</f>
        <v/>
      </c>
      <c r="T61" s="1425" t="str">
        <f>IF(INPUT!IZ65="","",INPUT!IZ65)</f>
        <v/>
      </c>
      <c r="U61" s="1425" t="str">
        <f>IF(INPUT!JA65="","",INPUT!JA65)</f>
        <v/>
      </c>
      <c r="V61" s="1425" t="str">
        <f>IF(INPUT!JB65="","",INPUT!JB65)</f>
        <v/>
      </c>
      <c r="W61" s="1425" t="str">
        <f t="shared" si="2"/>
        <v/>
      </c>
      <c r="X61" s="1425" t="str">
        <f>IF(INPUT!JB65="","",INPUT!JB65)</f>
        <v/>
      </c>
    </row>
    <row r="62" spans="2:24">
      <c r="B62" s="1027" t="str">
        <f>IF(INPUT!HO66="","",INPUT!HO66)</f>
        <v/>
      </c>
      <c r="C62" s="1422" t="str">
        <f>IF(INPUT!IU66="","",INPUT!IU66/'03. Asset follow up'!$F$20)</f>
        <v/>
      </c>
      <c r="D62" s="1422" t="str">
        <f>IF(INPUT!IV66="","",INPUT!IV66/'03. Asset follow up'!$F$20)</f>
        <v/>
      </c>
      <c r="E62" s="1422" t="str">
        <f>IF(INPUT!IW66="","",INPUT!IW66/'03. Asset follow up'!$F$20)</f>
        <v/>
      </c>
      <c r="F62" s="1422" t="str">
        <f>IF(INPUT!IX66="","",INPUT!IX66/'03. Asset follow up'!$F$20)</f>
        <v/>
      </c>
      <c r="G62" s="1422" t="str">
        <f>IF(INPUT!IY66="","",INPUT!IY66/'03. Asset follow up'!$F$20)</f>
        <v/>
      </c>
      <c r="H62" s="1422" t="str">
        <f>IF(INPUT!IZ66="","",INPUT!IZ66/'03. Asset follow up'!$F$20)</f>
        <v/>
      </c>
      <c r="I62" s="1422" t="str">
        <f>IF(INPUT!JA66="","",INPUT!JA66/'03. Asset follow up'!$F$20)</f>
        <v/>
      </c>
      <c r="J62" s="1423">
        <f>INPUT!JB66/'03. Asset follow up'!$F$20</f>
        <v>0</v>
      </c>
      <c r="K62" s="1423" t="str">
        <f>IF(INPUT!JB66="","",INPUT!JB66/'03. Asset follow up'!$F$20)</f>
        <v/>
      </c>
      <c r="L62" s="1424">
        <f t="shared" si="0"/>
        <v>0</v>
      </c>
      <c r="N62" s="1027" t="str">
        <f>IF(INPUT!HO66="","",INPUT!HO66)</f>
        <v/>
      </c>
      <c r="O62" s="1425" t="str">
        <f>IF(INPUT!IU66="","",INPUT!IU66)</f>
        <v/>
      </c>
      <c r="P62" s="1425" t="str">
        <f>IF(INPUT!IV66="","",INPUT!IV66)</f>
        <v/>
      </c>
      <c r="Q62" s="1425" t="str">
        <f>IF(INPUT!IW66="","",INPUT!IW66)</f>
        <v/>
      </c>
      <c r="R62" s="1425" t="str">
        <f>IF(INPUT!IX66="","",INPUT!IX66)</f>
        <v/>
      </c>
      <c r="S62" s="1425" t="str">
        <f>IF(INPUT!IY66="","",INPUT!IY66)</f>
        <v/>
      </c>
      <c r="T62" s="1425" t="str">
        <f>IF(INPUT!IZ66="","",INPUT!IZ66)</f>
        <v/>
      </c>
      <c r="U62" s="1425" t="str">
        <f>IF(INPUT!JA66="","",INPUT!JA66)</f>
        <v/>
      </c>
      <c r="V62" s="1425" t="str">
        <f>IF(INPUT!JB66="","",INPUT!JB66)</f>
        <v/>
      </c>
      <c r="W62" s="1425" t="str">
        <f t="shared" si="2"/>
        <v/>
      </c>
      <c r="X62" s="1425" t="str">
        <f>IF(INPUT!JB66="","",INPUT!JB66)</f>
        <v/>
      </c>
    </row>
    <row r="63" spans="2:24">
      <c r="B63" s="1027" t="str">
        <f>IF(INPUT!HO67="","",INPUT!HO67)</f>
        <v/>
      </c>
      <c r="C63" s="1422" t="str">
        <f>IF(INPUT!IU67="","",INPUT!IU67/'03. Asset follow up'!$F$20)</f>
        <v/>
      </c>
      <c r="D63" s="1422" t="str">
        <f>IF(INPUT!IV67="","",INPUT!IV67/'03. Asset follow up'!$F$20)</f>
        <v/>
      </c>
      <c r="E63" s="1422" t="str">
        <f>IF(INPUT!IW67="","",INPUT!IW67/'03. Asset follow up'!$F$20)</f>
        <v/>
      </c>
      <c r="F63" s="1422" t="str">
        <f>IF(INPUT!IX67="","",INPUT!IX67/'03. Asset follow up'!$F$20)</f>
        <v/>
      </c>
      <c r="G63" s="1422" t="str">
        <f>IF(INPUT!IY67="","",INPUT!IY67/'03. Asset follow up'!$F$20)</f>
        <v/>
      </c>
      <c r="H63" s="1422" t="str">
        <f>IF(INPUT!IZ67="","",INPUT!IZ67/'03. Asset follow up'!$F$20)</f>
        <v/>
      </c>
      <c r="I63" s="1422" t="str">
        <f>IF(INPUT!JA67="","",INPUT!JA67/'03. Asset follow up'!$F$20)</f>
        <v/>
      </c>
      <c r="J63" s="1423">
        <f>INPUT!JB67/'03. Asset follow up'!$F$20</f>
        <v>0</v>
      </c>
      <c r="K63" s="1423" t="str">
        <f>IF(INPUT!JB67="","",INPUT!JB67/'03. Asset follow up'!$F$20)</f>
        <v/>
      </c>
      <c r="L63" s="1424">
        <f t="shared" si="0"/>
        <v>0</v>
      </c>
      <c r="N63" s="1027" t="str">
        <f>IF(INPUT!HO67="","",INPUT!HO67)</f>
        <v/>
      </c>
      <c r="O63" s="1425" t="str">
        <f>IF(INPUT!IU67="","",INPUT!IU67)</f>
        <v/>
      </c>
      <c r="P63" s="1425" t="str">
        <f>IF(INPUT!IV67="","",INPUT!IV67)</f>
        <v/>
      </c>
      <c r="Q63" s="1425" t="str">
        <f>IF(INPUT!IW67="","",INPUT!IW67)</f>
        <v/>
      </c>
      <c r="R63" s="1425" t="str">
        <f>IF(INPUT!IX67="","",INPUT!IX67)</f>
        <v/>
      </c>
      <c r="S63" s="1425" t="str">
        <f>IF(INPUT!IY67="","",INPUT!IY67)</f>
        <v/>
      </c>
      <c r="T63" s="1425" t="str">
        <f>IF(INPUT!IZ67="","",INPUT!IZ67)</f>
        <v/>
      </c>
      <c r="U63" s="1425" t="str">
        <f>IF(INPUT!JA67="","",INPUT!JA67)</f>
        <v/>
      </c>
      <c r="V63" s="1425" t="str">
        <f>IF(INPUT!JB67="","",INPUT!JB67)</f>
        <v/>
      </c>
      <c r="W63" s="1425" t="str">
        <f t="shared" si="2"/>
        <v/>
      </c>
      <c r="X63" s="1425" t="str">
        <f>IF(INPUT!JB67="","",INPUT!JB67)</f>
        <v/>
      </c>
    </row>
    <row r="64" spans="2:24">
      <c r="B64" s="1027" t="str">
        <f>IF(INPUT!HO68="","",INPUT!HO68)</f>
        <v/>
      </c>
      <c r="C64" s="1422" t="str">
        <f>IF(INPUT!IU68="","",INPUT!IU68/'03. Asset follow up'!$F$20)</f>
        <v/>
      </c>
      <c r="D64" s="1422" t="str">
        <f>IF(INPUT!IV68="","",INPUT!IV68/'03. Asset follow up'!$F$20)</f>
        <v/>
      </c>
      <c r="E64" s="1422" t="str">
        <f>IF(INPUT!IW68="","",INPUT!IW68/'03. Asset follow up'!$F$20)</f>
        <v/>
      </c>
      <c r="F64" s="1422" t="str">
        <f>IF(INPUT!IX68="","",INPUT!IX68/'03. Asset follow up'!$F$20)</f>
        <v/>
      </c>
      <c r="G64" s="1422" t="str">
        <f>IF(INPUT!IY68="","",INPUT!IY68/'03. Asset follow up'!$F$20)</f>
        <v/>
      </c>
      <c r="H64" s="1422" t="str">
        <f>IF(INPUT!IZ68="","",INPUT!IZ68/'03. Asset follow up'!$F$20)</f>
        <v/>
      </c>
      <c r="I64" s="1422" t="str">
        <f>IF(INPUT!JA68="","",INPUT!JA68/'03. Asset follow up'!$F$20)</f>
        <v/>
      </c>
      <c r="J64" s="1423">
        <f>INPUT!JB68/'03. Asset follow up'!$F$20</f>
        <v>0</v>
      </c>
      <c r="K64" s="1423" t="str">
        <f>IF(INPUT!JB68="","",INPUT!JB68/'03. Asset follow up'!$F$20)</f>
        <v/>
      </c>
      <c r="L64" s="1424">
        <f t="shared" si="0"/>
        <v>0</v>
      </c>
      <c r="N64" s="1027" t="str">
        <f>IF(INPUT!HO68="","",INPUT!HO68)</f>
        <v/>
      </c>
      <c r="O64" s="1425" t="str">
        <f>IF(INPUT!IU68="","",INPUT!IU68)</f>
        <v/>
      </c>
      <c r="P64" s="1425" t="str">
        <f>IF(INPUT!IV68="","",INPUT!IV68)</f>
        <v/>
      </c>
      <c r="Q64" s="1425" t="str">
        <f>IF(INPUT!IW68="","",INPUT!IW68)</f>
        <v/>
      </c>
      <c r="R64" s="1425" t="str">
        <f>IF(INPUT!IX68="","",INPUT!IX68)</f>
        <v/>
      </c>
      <c r="S64" s="1425" t="str">
        <f>IF(INPUT!IY68="","",INPUT!IY68)</f>
        <v/>
      </c>
      <c r="T64" s="1425" t="str">
        <f>IF(INPUT!IZ68="","",INPUT!IZ68)</f>
        <v/>
      </c>
      <c r="U64" s="1425" t="str">
        <f>IF(INPUT!JA68="","",INPUT!JA68)</f>
        <v/>
      </c>
      <c r="V64" s="1425" t="str">
        <f>IF(INPUT!JB68="","",INPUT!JB68)</f>
        <v/>
      </c>
      <c r="W64" s="1425" t="str">
        <f t="shared" si="2"/>
        <v/>
      </c>
      <c r="X64" s="1425" t="str">
        <f>IF(INPUT!JB68="","",INPUT!JB68)</f>
        <v/>
      </c>
    </row>
    <row r="65" spans="2:24">
      <c r="B65" s="1027" t="str">
        <f>IF(INPUT!HO69="","",INPUT!HO69)</f>
        <v/>
      </c>
      <c r="C65" s="1422" t="str">
        <f>IF(INPUT!IU69="","",INPUT!IU69/'03. Asset follow up'!$F$20)</f>
        <v/>
      </c>
      <c r="D65" s="1422" t="str">
        <f>IF(INPUT!IV69="","",INPUT!IV69/'03. Asset follow up'!$F$20)</f>
        <v/>
      </c>
      <c r="E65" s="1422" t="str">
        <f>IF(INPUT!IW69="","",INPUT!IW69/'03. Asset follow up'!$F$20)</f>
        <v/>
      </c>
      <c r="F65" s="1422" t="str">
        <f>IF(INPUT!IX69="","",INPUT!IX69/'03. Asset follow up'!$F$20)</f>
        <v/>
      </c>
      <c r="G65" s="1422" t="str">
        <f>IF(INPUT!IY69="","",INPUT!IY69/'03. Asset follow up'!$F$20)</f>
        <v/>
      </c>
      <c r="H65" s="1422" t="str">
        <f>IF(INPUT!IZ69="","",INPUT!IZ69/'03. Asset follow up'!$F$20)</f>
        <v/>
      </c>
      <c r="I65" s="1422" t="str">
        <f>IF(INPUT!JA69="","",INPUT!JA69/'03. Asset follow up'!$F$20)</f>
        <v/>
      </c>
      <c r="J65" s="1423">
        <f>INPUT!JB69/'03. Asset follow up'!$F$20</f>
        <v>0</v>
      </c>
      <c r="K65" s="1423" t="str">
        <f>IF(INPUT!JB69="","",INPUT!JB69/'03. Asset follow up'!$F$20)</f>
        <v/>
      </c>
      <c r="L65" s="1424">
        <f t="shared" si="0"/>
        <v>0</v>
      </c>
      <c r="N65" s="1027" t="str">
        <f>IF(INPUT!HO69="","",INPUT!HO69)</f>
        <v/>
      </c>
      <c r="O65" s="1425" t="str">
        <f>IF(INPUT!IU69="","",INPUT!IU69)</f>
        <v/>
      </c>
      <c r="P65" s="1425" t="str">
        <f>IF(INPUT!IV69="","",INPUT!IV69)</f>
        <v/>
      </c>
      <c r="Q65" s="1425" t="str">
        <f>IF(INPUT!IW69="","",INPUT!IW69)</f>
        <v/>
      </c>
      <c r="R65" s="1425" t="str">
        <f>IF(INPUT!IX69="","",INPUT!IX69)</f>
        <v/>
      </c>
      <c r="S65" s="1425" t="str">
        <f>IF(INPUT!IY69="","",INPUT!IY69)</f>
        <v/>
      </c>
      <c r="T65" s="1425" t="str">
        <f>IF(INPUT!IZ69="","",INPUT!IZ69)</f>
        <v/>
      </c>
      <c r="U65" s="1425" t="str">
        <f>IF(INPUT!JA69="","",INPUT!JA69)</f>
        <v/>
      </c>
      <c r="V65" s="1425" t="str">
        <f>IF(INPUT!JB69="","",INPUT!JB69)</f>
        <v/>
      </c>
      <c r="W65" s="1425" t="str">
        <f t="shared" si="2"/>
        <v/>
      </c>
      <c r="X65" s="1425" t="str">
        <f>IF(INPUT!JB69="","",INPUT!JB69)</f>
        <v/>
      </c>
    </row>
    <row r="66" spans="2:24">
      <c r="B66" s="1027" t="str">
        <f>IF(INPUT!HO70="","",INPUT!HO70)</f>
        <v/>
      </c>
      <c r="C66" s="1422" t="str">
        <f>IF(INPUT!IU70="","",INPUT!IU70/'03. Asset follow up'!$F$20)</f>
        <v/>
      </c>
      <c r="D66" s="1422" t="str">
        <f>IF(INPUT!IV70="","",INPUT!IV70/'03. Asset follow up'!$F$20)</f>
        <v/>
      </c>
      <c r="E66" s="1422" t="str">
        <f>IF(INPUT!IW70="","",INPUT!IW70/'03. Asset follow up'!$F$20)</f>
        <v/>
      </c>
      <c r="F66" s="1422" t="str">
        <f>IF(INPUT!IX70="","",INPUT!IX70/'03. Asset follow up'!$F$20)</f>
        <v/>
      </c>
      <c r="G66" s="1422" t="str">
        <f>IF(INPUT!IY70="","",INPUT!IY70/'03. Asset follow up'!$F$20)</f>
        <v/>
      </c>
      <c r="H66" s="1422" t="str">
        <f>IF(INPUT!IZ70="","",INPUT!IZ70/'03. Asset follow up'!$F$20)</f>
        <v/>
      </c>
      <c r="I66" s="1422" t="str">
        <f>IF(INPUT!JA70="","",INPUT!JA70/'03. Asset follow up'!$F$20)</f>
        <v/>
      </c>
      <c r="J66" s="1423">
        <f>INPUT!JB70/'03. Asset follow up'!$F$20</f>
        <v>0</v>
      </c>
      <c r="K66" s="1423" t="str">
        <f>IF(INPUT!JB70="","",INPUT!JB70/'03. Asset follow up'!$F$20)</f>
        <v/>
      </c>
      <c r="L66" s="1424">
        <f t="shared" si="0"/>
        <v>0</v>
      </c>
      <c r="N66" s="1027" t="str">
        <f>IF(INPUT!HO70="","",INPUT!HO70)</f>
        <v/>
      </c>
      <c r="O66" s="1425" t="str">
        <f>IF(INPUT!IU70="","",INPUT!IU70)</f>
        <v/>
      </c>
      <c r="P66" s="1425" t="str">
        <f>IF(INPUT!IV70="","",INPUT!IV70)</f>
        <v/>
      </c>
      <c r="Q66" s="1425" t="str">
        <f>IF(INPUT!IW70="","",INPUT!IW70)</f>
        <v/>
      </c>
      <c r="R66" s="1425" t="str">
        <f>IF(INPUT!IX70="","",INPUT!IX70)</f>
        <v/>
      </c>
      <c r="S66" s="1425" t="str">
        <f>IF(INPUT!IY70="","",INPUT!IY70)</f>
        <v/>
      </c>
      <c r="T66" s="1425" t="str">
        <f>IF(INPUT!IZ70="","",INPUT!IZ70)</f>
        <v/>
      </c>
      <c r="U66" s="1425" t="str">
        <f>IF(INPUT!JA70="","",INPUT!JA70)</f>
        <v/>
      </c>
      <c r="V66" s="1425" t="str">
        <f>IF(INPUT!JB70="","",INPUT!JB70)</f>
        <v/>
      </c>
      <c r="W66" s="1425" t="str">
        <f t="shared" ref="W66:W117" si="3">IF(V66="","",SUM(O66:V66))</f>
        <v/>
      </c>
      <c r="X66" s="1425" t="str">
        <f>IF(INPUT!JB70="","",INPUT!JB70)</f>
        <v/>
      </c>
    </row>
    <row r="67" spans="2:24" ht="62.25" customHeight="1">
      <c r="B67" s="1027" t="str">
        <f>IF(INPUT!HO71="","",INPUT!HO71)</f>
        <v/>
      </c>
      <c r="C67" s="1422" t="str">
        <f>IF(INPUT!IU71="","",INPUT!IU71/'03. Asset follow up'!$F$20)</f>
        <v/>
      </c>
      <c r="D67" s="1422" t="str">
        <f>IF(INPUT!IV71="","",INPUT!IV71/'03. Asset follow up'!$F$20)</f>
        <v/>
      </c>
      <c r="E67" s="1422" t="str">
        <f>IF(INPUT!IW71="","",INPUT!IW71/'03. Asset follow up'!$F$20)</f>
        <v/>
      </c>
      <c r="F67" s="1422" t="str">
        <f>IF(INPUT!IX71="","",INPUT!IX71/'03. Asset follow up'!$F$20)</f>
        <v/>
      </c>
      <c r="G67" s="1422" t="str">
        <f>IF(INPUT!IY71="","",INPUT!IY71/'03. Asset follow up'!$F$20)</f>
        <v/>
      </c>
      <c r="H67" s="1422" t="str">
        <f>IF(INPUT!IZ71="","",INPUT!IZ71/'03. Asset follow up'!$F$20)</f>
        <v/>
      </c>
      <c r="I67" s="1422" t="str">
        <f>IF(INPUT!JA71="","",INPUT!JA71/'03. Asset follow up'!$F$20)</f>
        <v/>
      </c>
      <c r="J67" s="1423">
        <f>INPUT!JB71/'03. Asset follow up'!$F$20</f>
        <v>0</v>
      </c>
      <c r="K67" s="1423" t="str">
        <f>IF(INPUT!JB71="","",INPUT!JB71/'03. Asset follow up'!$F$20)</f>
        <v/>
      </c>
      <c r="L67" s="1424">
        <f t="shared" si="0"/>
        <v>0</v>
      </c>
      <c r="N67" s="1027" t="str">
        <f>IF(INPUT!HO71="","",INPUT!HO71)</f>
        <v/>
      </c>
      <c r="O67" s="1425" t="str">
        <f>IF(INPUT!IU71="","",INPUT!IU71)</f>
        <v/>
      </c>
      <c r="P67" s="1425" t="str">
        <f>IF(INPUT!IV71="","",INPUT!IV71)</f>
        <v/>
      </c>
      <c r="Q67" s="1425" t="str">
        <f>IF(INPUT!IW71="","",INPUT!IW71)</f>
        <v/>
      </c>
      <c r="R67" s="1425" t="str">
        <f>IF(INPUT!IX71="","",INPUT!IX71)</f>
        <v/>
      </c>
      <c r="S67" s="1425" t="str">
        <f>IF(INPUT!IY71="","",INPUT!IY71)</f>
        <v/>
      </c>
      <c r="T67" s="1425" t="str">
        <f>IF(INPUT!IZ71="","",INPUT!IZ71)</f>
        <v/>
      </c>
      <c r="U67" s="1425" t="str">
        <f>IF(INPUT!JA71="","",INPUT!JA71)</f>
        <v/>
      </c>
      <c r="V67" s="1425" t="str">
        <f>IF(INPUT!JB71="","",INPUT!JB71)</f>
        <v/>
      </c>
      <c r="W67" s="1425" t="str">
        <f t="shared" si="3"/>
        <v/>
      </c>
      <c r="X67" s="1425" t="str">
        <f>IF(INPUT!JB71="","",INPUT!JB71)</f>
        <v/>
      </c>
    </row>
    <row r="68" spans="2:24">
      <c r="B68" s="1027" t="str">
        <f>IF(INPUT!HO72="","",INPUT!HO72)</f>
        <v/>
      </c>
      <c r="C68" s="1422" t="str">
        <f>IF(INPUT!IU72="","",INPUT!IU72/'03. Asset follow up'!$F$20)</f>
        <v/>
      </c>
      <c r="D68" s="1422" t="str">
        <f>IF(INPUT!IV72="","",INPUT!IV72/'03. Asset follow up'!$F$20)</f>
        <v/>
      </c>
      <c r="E68" s="1422" t="str">
        <f>IF(INPUT!IW72="","",INPUT!IW72/'03. Asset follow up'!$F$20)</f>
        <v/>
      </c>
      <c r="F68" s="1422" t="str">
        <f>IF(INPUT!IX72="","",INPUT!IX72/'03. Asset follow up'!$F$20)</f>
        <v/>
      </c>
      <c r="G68" s="1422" t="str">
        <f>IF(INPUT!IY72="","",INPUT!IY72/'03. Asset follow up'!$F$20)</f>
        <v/>
      </c>
      <c r="H68" s="1422" t="str">
        <f>IF(INPUT!IZ72="","",INPUT!IZ72/'03. Asset follow up'!$F$20)</f>
        <v/>
      </c>
      <c r="I68" s="1422" t="str">
        <f>IF(INPUT!JA72="","",INPUT!JA72/'03. Asset follow up'!$F$20)</f>
        <v/>
      </c>
      <c r="J68" s="1423">
        <f>INPUT!JB72/'03. Asset follow up'!$F$20</f>
        <v>0</v>
      </c>
      <c r="K68" s="1423" t="str">
        <f>IF(INPUT!JB72="","",INPUT!JB72/'03. Asset follow up'!$F$20)</f>
        <v/>
      </c>
      <c r="L68" s="1424">
        <f t="shared" si="0"/>
        <v>0</v>
      </c>
      <c r="N68" s="1027" t="str">
        <f>IF(INPUT!HO72="","",INPUT!HO72)</f>
        <v/>
      </c>
      <c r="O68" s="1425" t="str">
        <f>IF(INPUT!IU72="","",INPUT!IU72)</f>
        <v/>
      </c>
      <c r="P68" s="1425" t="str">
        <f>IF(INPUT!IV72="","",INPUT!IV72)</f>
        <v/>
      </c>
      <c r="Q68" s="1425" t="str">
        <f>IF(INPUT!IW72="","",INPUT!IW72)</f>
        <v/>
      </c>
      <c r="R68" s="1425" t="str">
        <f>IF(INPUT!IX72="","",INPUT!IX72)</f>
        <v/>
      </c>
      <c r="S68" s="1425" t="str">
        <f>IF(INPUT!IY72="","",INPUT!IY72)</f>
        <v/>
      </c>
      <c r="T68" s="1425" t="str">
        <f>IF(INPUT!IZ72="","",INPUT!IZ72)</f>
        <v/>
      </c>
      <c r="U68" s="1425" t="str">
        <f>IF(INPUT!JA72="","",INPUT!JA72)</f>
        <v/>
      </c>
      <c r="V68" s="1425" t="str">
        <f>IF(INPUT!JB72="","",INPUT!JB72)</f>
        <v/>
      </c>
      <c r="W68" s="1425" t="str">
        <f t="shared" si="3"/>
        <v/>
      </c>
      <c r="X68" s="1425" t="str">
        <f>IF(INPUT!JB72="","",INPUT!JB72)</f>
        <v/>
      </c>
    </row>
    <row r="69" spans="2:24">
      <c r="B69" s="1027" t="str">
        <f>IF(INPUT!HO73="","",INPUT!HO73)</f>
        <v/>
      </c>
      <c r="C69" s="1422" t="str">
        <f>IF(INPUT!IU73="","",INPUT!IU73/'03. Asset follow up'!$F$20)</f>
        <v/>
      </c>
      <c r="D69" s="1422" t="str">
        <f>IF(INPUT!IV73="","",INPUT!IV73/'03. Asset follow up'!$F$20)</f>
        <v/>
      </c>
      <c r="E69" s="1422" t="str">
        <f>IF(INPUT!IW73="","",INPUT!IW73/'03. Asset follow up'!$F$20)</f>
        <v/>
      </c>
      <c r="F69" s="1422" t="str">
        <f>IF(INPUT!IX73="","",INPUT!IX73/'03. Asset follow up'!$F$20)</f>
        <v/>
      </c>
      <c r="G69" s="1422" t="str">
        <f>IF(INPUT!IY73="","",INPUT!IY73/'03. Asset follow up'!$F$20)</f>
        <v/>
      </c>
      <c r="H69" s="1422" t="str">
        <f>IF(INPUT!IZ73="","",INPUT!IZ73/'03. Asset follow up'!$F$20)</f>
        <v/>
      </c>
      <c r="I69" s="1422" t="str">
        <f>IF(INPUT!JA73="","",INPUT!JA73/'03. Asset follow up'!$F$20)</f>
        <v/>
      </c>
      <c r="J69" s="1423">
        <f>INPUT!JB73/'03. Asset follow up'!$F$20</f>
        <v>0</v>
      </c>
      <c r="K69" s="1423" t="str">
        <f>IF(INPUT!JB73="","",INPUT!JB73/'03. Asset follow up'!$F$20)</f>
        <v/>
      </c>
      <c r="L69" s="1424">
        <f t="shared" si="0"/>
        <v>0</v>
      </c>
      <c r="N69" s="1027" t="str">
        <f>IF(INPUT!HO73="","",INPUT!HO73)</f>
        <v/>
      </c>
      <c r="O69" s="1425" t="str">
        <f>IF(INPUT!IU73="","",INPUT!IU73)</f>
        <v/>
      </c>
      <c r="P69" s="1425" t="str">
        <f>IF(INPUT!IV73="","",INPUT!IV73)</f>
        <v/>
      </c>
      <c r="Q69" s="1425" t="str">
        <f>IF(INPUT!IW73="","",INPUT!IW73)</f>
        <v/>
      </c>
      <c r="R69" s="1425" t="str">
        <f>IF(INPUT!IX73="","",INPUT!IX73)</f>
        <v/>
      </c>
      <c r="S69" s="1425" t="str">
        <f>IF(INPUT!IY73="","",INPUT!IY73)</f>
        <v/>
      </c>
      <c r="T69" s="1425" t="str">
        <f>IF(INPUT!IZ73="","",INPUT!IZ73)</f>
        <v/>
      </c>
      <c r="U69" s="1425" t="str">
        <f>IF(INPUT!JA73="","",INPUT!JA73)</f>
        <v/>
      </c>
      <c r="V69" s="1425" t="str">
        <f>IF(INPUT!JB73="","",INPUT!JB73)</f>
        <v/>
      </c>
      <c r="W69" s="1425" t="str">
        <f t="shared" si="3"/>
        <v/>
      </c>
      <c r="X69" s="1425" t="str">
        <f>IF(INPUT!JB73="","",INPUT!JB73)</f>
        <v/>
      </c>
    </row>
    <row r="70" spans="2:24">
      <c r="B70" s="1027" t="str">
        <f>IF(INPUT!HO74="","",INPUT!HO74)</f>
        <v/>
      </c>
      <c r="C70" s="1422" t="str">
        <f>IF(INPUT!IU74="","",INPUT!IU74/'03. Asset follow up'!$F$20)</f>
        <v/>
      </c>
      <c r="D70" s="1422" t="str">
        <f>IF(INPUT!IV74="","",INPUT!IV74/'03. Asset follow up'!$F$20)</f>
        <v/>
      </c>
      <c r="E70" s="1422" t="str">
        <f>IF(INPUT!IW74="","",INPUT!IW74/'03. Asset follow up'!$F$20)</f>
        <v/>
      </c>
      <c r="F70" s="1422" t="str">
        <f>IF(INPUT!IX74="","",INPUT!IX74/'03. Asset follow up'!$F$20)</f>
        <v/>
      </c>
      <c r="G70" s="1422" t="str">
        <f>IF(INPUT!IY74="","",INPUT!IY74/'03. Asset follow up'!$F$20)</f>
        <v/>
      </c>
      <c r="H70" s="1422" t="str">
        <f>IF(INPUT!IZ74="","",INPUT!IZ74/'03. Asset follow up'!$F$20)</f>
        <v/>
      </c>
      <c r="I70" s="1422" t="str">
        <f>IF(INPUT!JA74="","",INPUT!JA74/'03. Asset follow up'!$F$20)</f>
        <v/>
      </c>
      <c r="J70" s="1423">
        <f>INPUT!JB74/'03. Asset follow up'!$F$20</f>
        <v>0</v>
      </c>
      <c r="K70" s="1423" t="str">
        <f>IF(INPUT!JB74="","",INPUT!JB74/'03. Asset follow up'!$F$20)</f>
        <v/>
      </c>
      <c r="L70" s="1424">
        <f t="shared" si="0"/>
        <v>0</v>
      </c>
      <c r="N70" s="1027" t="str">
        <f>IF(INPUT!HO74="","",INPUT!HO74)</f>
        <v/>
      </c>
      <c r="O70" s="1425" t="str">
        <f>IF(INPUT!IU74="","",INPUT!IU74)</f>
        <v/>
      </c>
      <c r="P70" s="1425" t="str">
        <f>IF(INPUT!IV74="","",INPUT!IV74)</f>
        <v/>
      </c>
      <c r="Q70" s="1425" t="str">
        <f>IF(INPUT!IW74="","",INPUT!IW74)</f>
        <v/>
      </c>
      <c r="R70" s="1425" t="str">
        <f>IF(INPUT!IX74="","",INPUT!IX74)</f>
        <v/>
      </c>
      <c r="S70" s="1425" t="str">
        <f>IF(INPUT!IY74="","",INPUT!IY74)</f>
        <v/>
      </c>
      <c r="T70" s="1425" t="str">
        <f>IF(INPUT!IZ74="","",INPUT!IZ74)</f>
        <v/>
      </c>
      <c r="U70" s="1425" t="str">
        <f>IF(INPUT!JA74="","",INPUT!JA74)</f>
        <v/>
      </c>
      <c r="V70" s="1425" t="str">
        <f>IF(INPUT!JB74="","",INPUT!JB74)</f>
        <v/>
      </c>
      <c r="W70" s="1425" t="str">
        <f t="shared" si="3"/>
        <v/>
      </c>
      <c r="X70" s="1425" t="str">
        <f>IF(INPUT!JB74="","",INPUT!JB74)</f>
        <v/>
      </c>
    </row>
    <row r="71" spans="2:24">
      <c r="B71" s="1027" t="str">
        <f>IF(INPUT!HO75="","",INPUT!HO75)</f>
        <v/>
      </c>
      <c r="C71" s="1422" t="str">
        <f>IF(INPUT!IU75="","",INPUT!IU75/'03. Asset follow up'!$F$20)</f>
        <v/>
      </c>
      <c r="D71" s="1422" t="str">
        <f>IF(INPUT!IV75="","",INPUT!IV75/'03. Asset follow up'!$F$20)</f>
        <v/>
      </c>
      <c r="E71" s="1422" t="str">
        <f>IF(INPUT!IW75="","",INPUT!IW75/'03. Asset follow up'!$F$20)</f>
        <v/>
      </c>
      <c r="F71" s="1422" t="str">
        <f>IF(INPUT!IX75="","",INPUT!IX75/'03. Asset follow up'!$F$20)</f>
        <v/>
      </c>
      <c r="G71" s="1422" t="str">
        <f>IF(INPUT!IY75="","",INPUT!IY75/'03. Asset follow up'!$F$20)</f>
        <v/>
      </c>
      <c r="H71" s="1422" t="str">
        <f>IF(INPUT!IZ75="","",INPUT!IZ75/'03. Asset follow up'!$F$20)</f>
        <v/>
      </c>
      <c r="I71" s="1422" t="str">
        <f>IF(INPUT!JA75="","",INPUT!JA75/'03. Asset follow up'!$F$20)</f>
        <v/>
      </c>
      <c r="J71" s="1423">
        <f>INPUT!JB75/'03. Asset follow up'!$F$20</f>
        <v>0</v>
      </c>
      <c r="K71" s="1423" t="str">
        <f>IF(INPUT!JB75="","",INPUT!JB75/'03. Asset follow up'!$F$20)</f>
        <v/>
      </c>
      <c r="L71" s="1424">
        <f t="shared" si="0"/>
        <v>0</v>
      </c>
      <c r="N71" s="1027" t="str">
        <f>IF(INPUT!HO75="","",INPUT!HO75)</f>
        <v/>
      </c>
      <c r="O71" s="1425" t="str">
        <f>IF(INPUT!IU75="","",INPUT!IU75)</f>
        <v/>
      </c>
      <c r="P71" s="1425" t="str">
        <f>IF(INPUT!IV75="","",INPUT!IV75)</f>
        <v/>
      </c>
      <c r="Q71" s="1425" t="str">
        <f>IF(INPUT!IW75="","",INPUT!IW75)</f>
        <v/>
      </c>
      <c r="R71" s="1425" t="str">
        <f>IF(INPUT!IX75="","",INPUT!IX75)</f>
        <v/>
      </c>
      <c r="S71" s="1425" t="str">
        <f>IF(INPUT!IY75="","",INPUT!IY75)</f>
        <v/>
      </c>
      <c r="T71" s="1425" t="str">
        <f>IF(INPUT!IZ75="","",INPUT!IZ75)</f>
        <v/>
      </c>
      <c r="U71" s="1425" t="str">
        <f>IF(INPUT!JA75="","",INPUT!JA75)</f>
        <v/>
      </c>
      <c r="V71" s="1425" t="str">
        <f>IF(INPUT!JB75="","",INPUT!JB75)</f>
        <v/>
      </c>
      <c r="W71" s="1425" t="str">
        <f t="shared" si="3"/>
        <v/>
      </c>
      <c r="X71" s="1425" t="str">
        <f>IF(INPUT!JB75="","",INPUT!JB75)</f>
        <v/>
      </c>
    </row>
    <row r="72" spans="2:24">
      <c r="B72" s="1027" t="str">
        <f>IF(INPUT!HO76="","",INPUT!HO76)</f>
        <v/>
      </c>
      <c r="C72" s="1422" t="str">
        <f>IF(INPUT!IU76="","",INPUT!IU76/'03. Asset follow up'!$F$20)</f>
        <v/>
      </c>
      <c r="D72" s="1422" t="str">
        <f>IF(INPUT!IV76="","",INPUT!IV76/'03. Asset follow up'!$F$20)</f>
        <v/>
      </c>
      <c r="E72" s="1422" t="str">
        <f>IF(INPUT!IW76="","",INPUT!IW76/'03. Asset follow up'!$F$20)</f>
        <v/>
      </c>
      <c r="F72" s="1422" t="str">
        <f>IF(INPUT!IX76="","",INPUT!IX76/'03. Asset follow up'!$F$20)</f>
        <v/>
      </c>
      <c r="G72" s="1422" t="str">
        <f>IF(INPUT!IY76="","",INPUT!IY76/'03. Asset follow up'!$F$20)</f>
        <v/>
      </c>
      <c r="H72" s="1422" t="str">
        <f>IF(INPUT!IZ76="","",INPUT!IZ76/'03. Asset follow up'!$F$20)</f>
        <v/>
      </c>
      <c r="I72" s="1422" t="str">
        <f>IF(INPUT!JA76="","",INPUT!JA76/'03. Asset follow up'!$F$20)</f>
        <v/>
      </c>
      <c r="J72" s="1423">
        <f>INPUT!JB76/'03. Asset follow up'!$F$20</f>
        <v>0</v>
      </c>
      <c r="K72" s="1423" t="str">
        <f>IF(INPUT!JB76="","",INPUT!JB76/'03. Asset follow up'!$F$20)</f>
        <v/>
      </c>
      <c r="L72" s="1424">
        <f t="shared" si="0"/>
        <v>0</v>
      </c>
      <c r="N72" s="1027" t="str">
        <f>IF(INPUT!HO76="","",INPUT!HO76)</f>
        <v/>
      </c>
      <c r="O72" s="1425" t="str">
        <f>IF(INPUT!IU76="","",INPUT!IU76)</f>
        <v/>
      </c>
      <c r="P72" s="1425" t="str">
        <f>IF(INPUT!IV76="","",INPUT!IV76)</f>
        <v/>
      </c>
      <c r="Q72" s="1425" t="str">
        <f>IF(INPUT!IW76="","",INPUT!IW76)</f>
        <v/>
      </c>
      <c r="R72" s="1425" t="str">
        <f>IF(INPUT!IX76="","",INPUT!IX76)</f>
        <v/>
      </c>
      <c r="S72" s="1425" t="str">
        <f>IF(INPUT!IY76="","",INPUT!IY76)</f>
        <v/>
      </c>
      <c r="T72" s="1425" t="str">
        <f>IF(INPUT!IZ76="","",INPUT!IZ76)</f>
        <v/>
      </c>
      <c r="U72" s="1425" t="str">
        <f>IF(INPUT!JA76="","",INPUT!JA76)</f>
        <v/>
      </c>
      <c r="V72" s="1425" t="str">
        <f>IF(INPUT!JB76="","",INPUT!JB76)</f>
        <v/>
      </c>
      <c r="W72" s="1425" t="str">
        <f t="shared" si="3"/>
        <v/>
      </c>
      <c r="X72" s="1425" t="str">
        <f>IF(INPUT!JB76="","",INPUT!JB76)</f>
        <v/>
      </c>
    </row>
    <row r="73" spans="2:24">
      <c r="B73" s="1027" t="str">
        <f>IF(INPUT!HO77="","",INPUT!HO77)</f>
        <v/>
      </c>
      <c r="C73" s="1422" t="str">
        <f>IF(INPUT!IU77="","",INPUT!IU77/'03. Asset follow up'!$F$20)</f>
        <v/>
      </c>
      <c r="D73" s="1422" t="str">
        <f>IF(INPUT!IV77="","",INPUT!IV77/'03. Asset follow up'!$F$20)</f>
        <v/>
      </c>
      <c r="E73" s="1422" t="str">
        <f>IF(INPUT!IW77="","",INPUT!IW77/'03. Asset follow up'!$F$20)</f>
        <v/>
      </c>
      <c r="F73" s="1422" t="str">
        <f>IF(INPUT!IX77="","",INPUT!IX77/'03. Asset follow up'!$F$20)</f>
        <v/>
      </c>
      <c r="G73" s="1422" t="str">
        <f>IF(INPUT!IY77="","",INPUT!IY77/'03. Asset follow up'!$F$20)</f>
        <v/>
      </c>
      <c r="H73" s="1422" t="str">
        <f>IF(INPUT!IZ77="","",INPUT!IZ77/'03. Asset follow up'!$F$20)</f>
        <v/>
      </c>
      <c r="I73" s="1422" t="str">
        <f>IF(INPUT!JA77="","",INPUT!JA77/'03. Asset follow up'!$F$20)</f>
        <v/>
      </c>
      <c r="J73" s="1423">
        <f>INPUT!JB77/'03. Asset follow up'!$F$20</f>
        <v>0</v>
      </c>
      <c r="K73" s="1423" t="str">
        <f>IF(INPUT!JB77="","",INPUT!JB77/'03. Asset follow up'!$F$20)</f>
        <v/>
      </c>
      <c r="L73" s="1424">
        <f t="shared" si="0"/>
        <v>0</v>
      </c>
      <c r="N73" s="1027" t="str">
        <f>IF(INPUT!HO77="","",INPUT!HO77)</f>
        <v/>
      </c>
      <c r="O73" s="1425" t="str">
        <f>IF(INPUT!IU77="","",INPUT!IU77)</f>
        <v/>
      </c>
      <c r="P73" s="1425" t="str">
        <f>IF(INPUT!IV77="","",INPUT!IV77)</f>
        <v/>
      </c>
      <c r="Q73" s="1425" t="str">
        <f>IF(INPUT!IW77="","",INPUT!IW77)</f>
        <v/>
      </c>
      <c r="R73" s="1425" t="str">
        <f>IF(INPUT!IX77="","",INPUT!IX77)</f>
        <v/>
      </c>
      <c r="S73" s="1425" t="str">
        <f>IF(INPUT!IY77="","",INPUT!IY77)</f>
        <v/>
      </c>
      <c r="T73" s="1425" t="str">
        <f>IF(INPUT!IZ77="","",INPUT!IZ77)</f>
        <v/>
      </c>
      <c r="U73" s="1425" t="str">
        <f>IF(INPUT!JA77="","",INPUT!JA77)</f>
        <v/>
      </c>
      <c r="V73" s="1425" t="str">
        <f>IF(INPUT!JB77="","",INPUT!JB77)</f>
        <v/>
      </c>
      <c r="W73" s="1425" t="str">
        <f t="shared" si="3"/>
        <v/>
      </c>
      <c r="X73" s="1425" t="str">
        <f>IF(INPUT!JB77="","",INPUT!JB77)</f>
        <v/>
      </c>
    </row>
    <row r="74" spans="2:24">
      <c r="B74" s="1027" t="str">
        <f>IF(INPUT!HO78="","",INPUT!HO78)</f>
        <v/>
      </c>
      <c r="C74" s="1422" t="str">
        <f>IF(INPUT!IU78="","",INPUT!IU78/'03. Asset follow up'!$F$20)</f>
        <v/>
      </c>
      <c r="D74" s="1422" t="str">
        <f>IF(INPUT!IV78="","",INPUT!IV78/'03. Asset follow up'!$F$20)</f>
        <v/>
      </c>
      <c r="E74" s="1422" t="str">
        <f>IF(INPUT!IW78="","",INPUT!IW78/'03. Asset follow up'!$F$20)</f>
        <v/>
      </c>
      <c r="F74" s="1422" t="str">
        <f>IF(INPUT!IX78="","",INPUT!IX78/'03. Asset follow up'!$F$20)</f>
        <v/>
      </c>
      <c r="G74" s="1422" t="str">
        <f>IF(INPUT!IY78="","",INPUT!IY78/'03. Asset follow up'!$F$20)</f>
        <v/>
      </c>
      <c r="H74" s="1422" t="str">
        <f>IF(INPUT!IZ78="","",INPUT!IZ78/'03. Asset follow up'!$F$20)</f>
        <v/>
      </c>
      <c r="I74" s="1422" t="str">
        <f>IF(INPUT!JA78="","",INPUT!JA78/'03. Asset follow up'!$F$20)</f>
        <v/>
      </c>
      <c r="J74" s="1423">
        <f>INPUT!JB78/'03. Asset follow up'!$F$20</f>
        <v>0</v>
      </c>
      <c r="K74" s="1423" t="str">
        <f>IF(INPUT!JB78="","",INPUT!JB78/'03. Asset follow up'!$F$20)</f>
        <v/>
      </c>
      <c r="L74" s="1424">
        <f t="shared" si="0"/>
        <v>0</v>
      </c>
      <c r="N74" s="1027" t="str">
        <f>IF(INPUT!HO78="","",INPUT!HO78)</f>
        <v/>
      </c>
      <c r="O74" s="1425" t="str">
        <f>IF(INPUT!IU78="","",INPUT!IU78)</f>
        <v/>
      </c>
      <c r="P74" s="1425" t="str">
        <f>IF(INPUT!IV78="","",INPUT!IV78)</f>
        <v/>
      </c>
      <c r="Q74" s="1425" t="str">
        <f>IF(INPUT!IW78="","",INPUT!IW78)</f>
        <v/>
      </c>
      <c r="R74" s="1425" t="str">
        <f>IF(INPUT!IX78="","",INPUT!IX78)</f>
        <v/>
      </c>
      <c r="S74" s="1425" t="str">
        <f>IF(INPUT!IY78="","",INPUT!IY78)</f>
        <v/>
      </c>
      <c r="T74" s="1425" t="str">
        <f>IF(INPUT!IZ78="","",INPUT!IZ78)</f>
        <v/>
      </c>
      <c r="U74" s="1425" t="str">
        <f>IF(INPUT!JA78="","",INPUT!JA78)</f>
        <v/>
      </c>
      <c r="V74" s="1425" t="str">
        <f>IF(INPUT!JB78="","",INPUT!JB78)</f>
        <v/>
      </c>
      <c r="W74" s="1425" t="str">
        <f t="shared" si="3"/>
        <v/>
      </c>
      <c r="X74" s="1425" t="str">
        <f>IF(INPUT!JB78="","",INPUT!JB78)</f>
        <v/>
      </c>
    </row>
    <row r="75" spans="2:24">
      <c r="B75" s="1027" t="str">
        <f>IF(INPUT!HO79="","",INPUT!HO79)</f>
        <v/>
      </c>
      <c r="C75" s="1422" t="str">
        <f>IF(INPUT!IU79="","",INPUT!IU79/'03. Asset follow up'!$F$20)</f>
        <v/>
      </c>
      <c r="D75" s="1422" t="str">
        <f>IF(INPUT!IV79="","",INPUT!IV79/'03. Asset follow up'!$F$20)</f>
        <v/>
      </c>
      <c r="E75" s="1422" t="str">
        <f>IF(INPUT!IW79="","",INPUT!IW79/'03. Asset follow up'!$F$20)</f>
        <v/>
      </c>
      <c r="F75" s="1422" t="str">
        <f>IF(INPUT!IX79="","",INPUT!IX79/'03. Asset follow up'!$F$20)</f>
        <v/>
      </c>
      <c r="G75" s="1422" t="str">
        <f>IF(INPUT!IY79="","",INPUT!IY79/'03. Asset follow up'!$F$20)</f>
        <v/>
      </c>
      <c r="H75" s="1422" t="str">
        <f>IF(INPUT!IZ79="","",INPUT!IZ79/'03. Asset follow up'!$F$20)</f>
        <v/>
      </c>
      <c r="I75" s="1422" t="str">
        <f>IF(INPUT!JA79="","",INPUT!JA79/'03. Asset follow up'!$F$20)</f>
        <v/>
      </c>
      <c r="J75" s="1423">
        <f>INPUT!JB79/'03. Asset follow up'!$F$20</f>
        <v>0</v>
      </c>
      <c r="K75" s="1423" t="str">
        <f>IF(INPUT!JB79="","",INPUT!JB79/'03. Asset follow up'!$F$20)</f>
        <v/>
      </c>
      <c r="L75" s="1424">
        <f t="shared" si="0"/>
        <v>0</v>
      </c>
      <c r="N75" s="1027" t="str">
        <f>IF(INPUT!HO79="","",INPUT!HO79)</f>
        <v/>
      </c>
      <c r="O75" s="1425" t="str">
        <f>IF(INPUT!IU79="","",INPUT!IU79)</f>
        <v/>
      </c>
      <c r="P75" s="1425" t="str">
        <f>IF(INPUT!IV79="","",INPUT!IV79)</f>
        <v/>
      </c>
      <c r="Q75" s="1425" t="str">
        <f>IF(INPUT!IW79="","",INPUT!IW79)</f>
        <v/>
      </c>
      <c r="R75" s="1425" t="str">
        <f>IF(INPUT!IX79="","",INPUT!IX79)</f>
        <v/>
      </c>
      <c r="S75" s="1425" t="str">
        <f>IF(INPUT!IY79="","",INPUT!IY79)</f>
        <v/>
      </c>
      <c r="T75" s="1425" t="str">
        <f>IF(INPUT!IZ79="","",INPUT!IZ79)</f>
        <v/>
      </c>
      <c r="U75" s="1425" t="str">
        <f>IF(INPUT!JA79="","",INPUT!JA79)</f>
        <v/>
      </c>
      <c r="V75" s="1425" t="str">
        <f>IF(INPUT!JB79="","",INPUT!JB79)</f>
        <v/>
      </c>
      <c r="W75" s="1425" t="str">
        <f t="shared" si="3"/>
        <v/>
      </c>
      <c r="X75" s="1425" t="str">
        <f>IF(INPUT!JB79="","",INPUT!JB79)</f>
        <v/>
      </c>
    </row>
    <row r="76" spans="2:24">
      <c r="B76" s="1027" t="str">
        <f>IF(INPUT!HO80="","",INPUT!HO80)</f>
        <v/>
      </c>
      <c r="C76" s="1422" t="str">
        <f>IF(INPUT!IU80="","",INPUT!IU80/'03. Asset follow up'!$F$20)</f>
        <v/>
      </c>
      <c r="D76" s="1422" t="str">
        <f>IF(INPUT!IV80="","",INPUT!IV80/'03. Asset follow up'!$F$20)</f>
        <v/>
      </c>
      <c r="E76" s="1422" t="str">
        <f>IF(INPUT!IW80="","",INPUT!IW80/'03. Asset follow up'!$F$20)</f>
        <v/>
      </c>
      <c r="F76" s="1422" t="str">
        <f>IF(INPUT!IX80="","",INPUT!IX80/'03. Asset follow up'!$F$20)</f>
        <v/>
      </c>
      <c r="G76" s="1422" t="str">
        <f>IF(INPUT!IY80="","",INPUT!IY80/'03. Asset follow up'!$F$20)</f>
        <v/>
      </c>
      <c r="H76" s="1422" t="str">
        <f>IF(INPUT!IZ80="","",INPUT!IZ80/'03. Asset follow up'!$F$20)</f>
        <v/>
      </c>
      <c r="I76" s="1422" t="str">
        <f>IF(INPUT!JA80="","",INPUT!JA80/'03. Asset follow up'!$F$20)</f>
        <v/>
      </c>
      <c r="J76" s="1423">
        <f>INPUT!JB80/'03. Asset follow up'!$F$20</f>
        <v>0</v>
      </c>
      <c r="K76" s="1423" t="str">
        <f>IF(INPUT!JB80="","",INPUT!JB80/'03. Asset follow up'!$F$20)</f>
        <v/>
      </c>
      <c r="L76" s="1424">
        <f t="shared" ref="L76:L139" si="4">IFERROR(SUM(D76:F76)+K76,0)</f>
        <v>0</v>
      </c>
      <c r="N76" s="1027" t="str">
        <f>IF(INPUT!HO80="","",INPUT!HO80)</f>
        <v/>
      </c>
      <c r="O76" s="1425" t="str">
        <f>IF(INPUT!IU80="","",INPUT!IU80)</f>
        <v/>
      </c>
      <c r="P76" s="1425" t="str">
        <f>IF(INPUT!IV80="","",INPUT!IV80)</f>
        <v/>
      </c>
      <c r="Q76" s="1425" t="str">
        <f>IF(INPUT!IW80="","",INPUT!IW80)</f>
        <v/>
      </c>
      <c r="R76" s="1425" t="str">
        <f>IF(INPUT!IX80="","",INPUT!IX80)</f>
        <v/>
      </c>
      <c r="S76" s="1425" t="str">
        <f>IF(INPUT!IY80="","",INPUT!IY80)</f>
        <v/>
      </c>
      <c r="T76" s="1425" t="str">
        <f>IF(INPUT!IZ80="","",INPUT!IZ80)</f>
        <v/>
      </c>
      <c r="U76" s="1425" t="str">
        <f>IF(INPUT!JA80="","",INPUT!JA80)</f>
        <v/>
      </c>
      <c r="V76" s="1425" t="str">
        <f>IF(INPUT!JB80="","",INPUT!JB80)</f>
        <v/>
      </c>
      <c r="W76" s="1425" t="str">
        <f t="shared" si="3"/>
        <v/>
      </c>
      <c r="X76" s="1425" t="str">
        <f>IF(INPUT!JB80="","",INPUT!JB80)</f>
        <v/>
      </c>
    </row>
    <row r="77" spans="2:24">
      <c r="B77" s="1027" t="str">
        <f>IF(INPUT!HO81="","",INPUT!HO81)</f>
        <v/>
      </c>
      <c r="C77" s="1422" t="str">
        <f>IF(INPUT!IU81="","",INPUT!IU81/'03. Asset follow up'!$F$20)</f>
        <v/>
      </c>
      <c r="D77" s="1422" t="str">
        <f>IF(INPUT!IV81="","",INPUT!IV81/'03. Asset follow up'!$F$20)</f>
        <v/>
      </c>
      <c r="E77" s="1422" t="str">
        <f>IF(INPUT!IW81="","",INPUT!IW81/'03. Asset follow up'!$F$20)</f>
        <v/>
      </c>
      <c r="F77" s="1422" t="str">
        <f>IF(INPUT!IX81="","",INPUT!IX81/'03. Asset follow up'!$F$20)</f>
        <v/>
      </c>
      <c r="G77" s="1422" t="str">
        <f>IF(INPUT!IY81="","",INPUT!IY81/'03. Asset follow up'!$F$20)</f>
        <v/>
      </c>
      <c r="H77" s="1422" t="str">
        <f>IF(INPUT!IZ81="","",INPUT!IZ81/'03. Asset follow up'!$F$20)</f>
        <v/>
      </c>
      <c r="I77" s="1422" t="str">
        <f>IF(INPUT!JA81="","",INPUT!JA81/'03. Asset follow up'!$F$20)</f>
        <v/>
      </c>
      <c r="J77" s="1423">
        <f>INPUT!JB81/'03. Asset follow up'!$F$20</f>
        <v>0</v>
      </c>
      <c r="K77" s="1423" t="str">
        <f>IF(INPUT!JB81="","",INPUT!JB81/'03. Asset follow up'!$F$20)</f>
        <v/>
      </c>
      <c r="L77" s="1424">
        <f t="shared" si="4"/>
        <v>0</v>
      </c>
      <c r="N77" s="1027" t="str">
        <f>IF(INPUT!HO81="","",INPUT!HO81)</f>
        <v/>
      </c>
      <c r="O77" s="1425" t="str">
        <f>IF(INPUT!IU81="","",INPUT!IU81)</f>
        <v/>
      </c>
      <c r="P77" s="1425" t="str">
        <f>IF(INPUT!IV81="","",INPUT!IV81)</f>
        <v/>
      </c>
      <c r="Q77" s="1425" t="str">
        <f>IF(INPUT!IW81="","",INPUT!IW81)</f>
        <v/>
      </c>
      <c r="R77" s="1425" t="str">
        <f>IF(INPUT!IX81="","",INPUT!IX81)</f>
        <v/>
      </c>
      <c r="S77" s="1425" t="str">
        <f>IF(INPUT!IY81="","",INPUT!IY81)</f>
        <v/>
      </c>
      <c r="T77" s="1425" t="str">
        <f>IF(INPUT!IZ81="","",INPUT!IZ81)</f>
        <v/>
      </c>
      <c r="U77" s="1425" t="str">
        <f>IF(INPUT!JA81="","",INPUT!JA81)</f>
        <v/>
      </c>
      <c r="V77" s="1425" t="str">
        <f>IF(INPUT!JB81="","",INPUT!JB81)</f>
        <v/>
      </c>
      <c r="W77" s="1425" t="str">
        <f t="shared" si="3"/>
        <v/>
      </c>
      <c r="X77" s="1425" t="str">
        <f>IF(INPUT!JB81="","",INPUT!JB81)</f>
        <v/>
      </c>
    </row>
    <row r="78" spans="2:24">
      <c r="B78" s="1027" t="str">
        <f>IF(INPUT!HO82="","",INPUT!HO82)</f>
        <v/>
      </c>
      <c r="C78" s="1422" t="str">
        <f>IF(INPUT!IU82="","",INPUT!IU82/'03. Asset follow up'!$F$20)</f>
        <v/>
      </c>
      <c r="D78" s="1422" t="str">
        <f>IF(INPUT!IV82="","",INPUT!IV82/'03. Asset follow up'!$F$20)</f>
        <v/>
      </c>
      <c r="E78" s="1422" t="str">
        <f>IF(INPUT!IW82="","",INPUT!IW82/'03. Asset follow up'!$F$20)</f>
        <v/>
      </c>
      <c r="F78" s="1422" t="str">
        <f>IF(INPUT!IX82="","",INPUT!IX82/'03. Asset follow up'!$F$20)</f>
        <v/>
      </c>
      <c r="G78" s="1422" t="str">
        <f>IF(INPUT!IY82="","",INPUT!IY82/'03. Asset follow up'!$F$20)</f>
        <v/>
      </c>
      <c r="H78" s="1422" t="str">
        <f>IF(INPUT!IZ82="","",INPUT!IZ82/'03. Asset follow up'!$F$20)</f>
        <v/>
      </c>
      <c r="I78" s="1422" t="str">
        <f>IF(INPUT!JA82="","",INPUT!JA82/'03. Asset follow up'!$F$20)</f>
        <v/>
      </c>
      <c r="J78" s="1423">
        <f>INPUT!JB82/'03. Asset follow up'!$F$20</f>
        <v>0</v>
      </c>
      <c r="K78" s="1423" t="str">
        <f>IF(INPUT!JB82="","",INPUT!JB82/'03. Asset follow up'!$F$20)</f>
        <v/>
      </c>
      <c r="L78" s="1424">
        <f t="shared" si="4"/>
        <v>0</v>
      </c>
      <c r="N78" s="1027" t="str">
        <f>IF(INPUT!HO82="","",INPUT!HO82)</f>
        <v/>
      </c>
      <c r="O78" s="1425" t="str">
        <f>IF(INPUT!IU82="","",INPUT!IU82)</f>
        <v/>
      </c>
      <c r="P78" s="1425" t="str">
        <f>IF(INPUT!IV82="","",INPUT!IV82)</f>
        <v/>
      </c>
      <c r="Q78" s="1425" t="str">
        <f>IF(INPUT!IW82="","",INPUT!IW82)</f>
        <v/>
      </c>
      <c r="R78" s="1425" t="str">
        <f>IF(INPUT!IX82="","",INPUT!IX82)</f>
        <v/>
      </c>
      <c r="S78" s="1425" t="str">
        <f>IF(INPUT!IY82="","",INPUT!IY82)</f>
        <v/>
      </c>
      <c r="T78" s="1425" t="str">
        <f>IF(INPUT!IZ82="","",INPUT!IZ82)</f>
        <v/>
      </c>
      <c r="U78" s="1425" t="str">
        <f>IF(INPUT!JA82="","",INPUT!JA82)</f>
        <v/>
      </c>
      <c r="V78" s="1425" t="str">
        <f>IF(INPUT!JB82="","",INPUT!JB82)</f>
        <v/>
      </c>
      <c r="W78" s="1425" t="str">
        <f t="shared" si="3"/>
        <v/>
      </c>
      <c r="X78" s="1425" t="str">
        <f>IF(INPUT!JB82="","",INPUT!JB82)</f>
        <v/>
      </c>
    </row>
    <row r="79" spans="2:24">
      <c r="B79" s="1027" t="str">
        <f>IF(INPUT!HO83="","",INPUT!HO83)</f>
        <v/>
      </c>
      <c r="C79" s="1422" t="str">
        <f>IF(INPUT!IU83="","",INPUT!IU83/'03. Asset follow up'!$F$20)</f>
        <v/>
      </c>
      <c r="D79" s="1422" t="str">
        <f>IF(INPUT!IV83="","",INPUT!IV83/'03. Asset follow up'!$F$20)</f>
        <v/>
      </c>
      <c r="E79" s="1422" t="str">
        <f>IF(INPUT!IW83="","",INPUT!IW83/'03. Asset follow up'!$F$20)</f>
        <v/>
      </c>
      <c r="F79" s="1422" t="str">
        <f>IF(INPUT!IX83="","",INPUT!IX83/'03. Asset follow up'!$F$20)</f>
        <v/>
      </c>
      <c r="G79" s="1422" t="str">
        <f>IF(INPUT!IY83="","",INPUT!IY83/'03. Asset follow up'!$F$20)</f>
        <v/>
      </c>
      <c r="H79" s="1422" t="str">
        <f>IF(INPUT!IZ83="","",INPUT!IZ83/'03. Asset follow up'!$F$20)</f>
        <v/>
      </c>
      <c r="I79" s="1422" t="str">
        <f>IF(INPUT!JA83="","",INPUT!JA83/'03. Asset follow up'!$F$20)</f>
        <v/>
      </c>
      <c r="J79" s="1423">
        <f>INPUT!JB83/'03. Asset follow up'!$F$20</f>
        <v>0</v>
      </c>
      <c r="K79" s="1423" t="str">
        <f>IF(INPUT!JB83="","",INPUT!JB83/'03. Asset follow up'!$F$20)</f>
        <v/>
      </c>
      <c r="L79" s="1424">
        <f t="shared" si="4"/>
        <v>0</v>
      </c>
      <c r="N79" s="1027" t="str">
        <f>IF(INPUT!HO83="","",INPUT!HO83)</f>
        <v/>
      </c>
      <c r="O79" s="1425" t="str">
        <f>IF(INPUT!IU83="","",INPUT!IU83)</f>
        <v/>
      </c>
      <c r="P79" s="1425" t="str">
        <f>IF(INPUT!IV83="","",INPUT!IV83)</f>
        <v/>
      </c>
      <c r="Q79" s="1425" t="str">
        <f>IF(INPUT!IW83="","",INPUT!IW83)</f>
        <v/>
      </c>
      <c r="R79" s="1425" t="str">
        <f>IF(INPUT!IX83="","",INPUT!IX83)</f>
        <v/>
      </c>
      <c r="S79" s="1425" t="str">
        <f>IF(INPUT!IY83="","",INPUT!IY83)</f>
        <v/>
      </c>
      <c r="T79" s="1425" t="str">
        <f>IF(INPUT!IZ83="","",INPUT!IZ83)</f>
        <v/>
      </c>
      <c r="U79" s="1425" t="str">
        <f>IF(INPUT!JA83="","",INPUT!JA83)</f>
        <v/>
      </c>
      <c r="V79" s="1425" t="str">
        <f>IF(INPUT!JB83="","",INPUT!JB83)</f>
        <v/>
      </c>
      <c r="W79" s="1425" t="str">
        <f t="shared" si="3"/>
        <v/>
      </c>
      <c r="X79" s="1425" t="str">
        <f>IF(INPUT!JB83="","",INPUT!JB83)</f>
        <v/>
      </c>
    </row>
    <row r="80" spans="2:24">
      <c r="B80" s="1027" t="str">
        <f>IF(INPUT!HO84="","",INPUT!HO84)</f>
        <v/>
      </c>
      <c r="C80" s="1422" t="str">
        <f>IF(INPUT!IU84="","",INPUT!IU84/'03. Asset follow up'!$F$20)</f>
        <v/>
      </c>
      <c r="D80" s="1422" t="str">
        <f>IF(INPUT!IV84="","",INPUT!IV84/'03. Asset follow up'!$F$20)</f>
        <v/>
      </c>
      <c r="E80" s="1422" t="str">
        <f>IF(INPUT!IW84="","",INPUT!IW84/'03. Asset follow up'!$F$20)</f>
        <v/>
      </c>
      <c r="F80" s="1422" t="str">
        <f>IF(INPUT!IX84="","",INPUT!IX84/'03. Asset follow up'!$F$20)</f>
        <v/>
      </c>
      <c r="G80" s="1422" t="str">
        <f>IF(INPUT!IY84="","",INPUT!IY84/'03. Asset follow up'!$F$20)</f>
        <v/>
      </c>
      <c r="H80" s="1422" t="str">
        <f>IF(INPUT!IZ84="","",INPUT!IZ84/'03. Asset follow up'!$F$20)</f>
        <v/>
      </c>
      <c r="I80" s="1422" t="str">
        <f>IF(INPUT!JA84="","",INPUT!JA84/'03. Asset follow up'!$F$20)</f>
        <v/>
      </c>
      <c r="J80" s="1423">
        <f>INPUT!JB84/'03. Asset follow up'!$F$20</f>
        <v>0</v>
      </c>
      <c r="K80" s="1423" t="str">
        <f>IF(INPUT!JB84="","",INPUT!JB84/'03. Asset follow up'!$F$20)</f>
        <v/>
      </c>
      <c r="L80" s="1424">
        <f t="shared" si="4"/>
        <v>0</v>
      </c>
      <c r="N80" s="1027" t="str">
        <f>IF(INPUT!HO84="","",INPUT!HO84)</f>
        <v/>
      </c>
      <c r="O80" s="1425" t="str">
        <f>IF(INPUT!IU84="","",INPUT!IU84)</f>
        <v/>
      </c>
      <c r="P80" s="1425" t="str">
        <f>IF(INPUT!IV84="","",INPUT!IV84)</f>
        <v/>
      </c>
      <c r="Q80" s="1425" t="str">
        <f>IF(INPUT!IW84="","",INPUT!IW84)</f>
        <v/>
      </c>
      <c r="R80" s="1425" t="str">
        <f>IF(INPUT!IX84="","",INPUT!IX84)</f>
        <v/>
      </c>
      <c r="S80" s="1425" t="str">
        <f>IF(INPUT!IY84="","",INPUT!IY84)</f>
        <v/>
      </c>
      <c r="T80" s="1425" t="str">
        <f>IF(INPUT!IZ84="","",INPUT!IZ84)</f>
        <v/>
      </c>
      <c r="U80" s="1425" t="str">
        <f>IF(INPUT!JA84="","",INPUT!JA84)</f>
        <v/>
      </c>
      <c r="V80" s="1425" t="str">
        <f>IF(INPUT!JB84="","",INPUT!JB84)</f>
        <v/>
      </c>
      <c r="W80" s="1425" t="str">
        <f t="shared" si="3"/>
        <v/>
      </c>
      <c r="X80" s="1425" t="str">
        <f>IF(INPUT!JB84="","",INPUT!JB84)</f>
        <v/>
      </c>
    </row>
    <row r="81" spans="2:24">
      <c r="B81" s="1027" t="str">
        <f>IF(INPUT!HO85="","",INPUT!HO85)</f>
        <v/>
      </c>
      <c r="C81" s="1422" t="str">
        <f>IF(INPUT!IU85="","",INPUT!IU85/'03. Asset follow up'!$F$20)</f>
        <v/>
      </c>
      <c r="D81" s="1422" t="str">
        <f>IF(INPUT!IV85="","",INPUT!IV85/'03. Asset follow up'!$F$20)</f>
        <v/>
      </c>
      <c r="E81" s="1422" t="str">
        <f>IF(INPUT!IW85="","",INPUT!IW85/'03. Asset follow up'!$F$20)</f>
        <v/>
      </c>
      <c r="F81" s="1422" t="str">
        <f>IF(INPUT!IX85="","",INPUT!IX85/'03. Asset follow up'!$F$20)</f>
        <v/>
      </c>
      <c r="G81" s="1422" t="str">
        <f>IF(INPUT!IY85="","",INPUT!IY85/'03. Asset follow up'!$F$20)</f>
        <v/>
      </c>
      <c r="H81" s="1422" t="str">
        <f>IF(INPUT!IZ85="","",INPUT!IZ85/'03. Asset follow up'!$F$20)</f>
        <v/>
      </c>
      <c r="I81" s="1422" t="str">
        <f>IF(INPUT!JA85="","",INPUT!JA85/'03. Asset follow up'!$F$20)</f>
        <v/>
      </c>
      <c r="J81" s="1423">
        <f>INPUT!JB85/'03. Asset follow up'!$F$20</f>
        <v>0</v>
      </c>
      <c r="K81" s="1423" t="str">
        <f>IF(INPUT!JB85="","",INPUT!JB85/'03. Asset follow up'!$F$20)</f>
        <v/>
      </c>
      <c r="L81" s="1424">
        <f t="shared" si="4"/>
        <v>0</v>
      </c>
      <c r="N81" s="1027" t="str">
        <f>IF(INPUT!HO85="","",INPUT!HO85)</f>
        <v/>
      </c>
      <c r="O81" s="1425" t="str">
        <f>IF(INPUT!IU85="","",INPUT!IU85)</f>
        <v/>
      </c>
      <c r="P81" s="1425" t="str">
        <f>IF(INPUT!IV85="","",INPUT!IV85)</f>
        <v/>
      </c>
      <c r="Q81" s="1425" t="str">
        <f>IF(INPUT!IW85="","",INPUT!IW85)</f>
        <v/>
      </c>
      <c r="R81" s="1425" t="str">
        <f>IF(INPUT!IX85="","",INPUT!IX85)</f>
        <v/>
      </c>
      <c r="S81" s="1425" t="str">
        <f>IF(INPUT!IY85="","",INPUT!IY85)</f>
        <v/>
      </c>
      <c r="T81" s="1425" t="str">
        <f>IF(INPUT!IZ85="","",INPUT!IZ85)</f>
        <v/>
      </c>
      <c r="U81" s="1425" t="str">
        <f>IF(INPUT!JA85="","",INPUT!JA85)</f>
        <v/>
      </c>
      <c r="V81" s="1425" t="str">
        <f>IF(INPUT!JB85="","",INPUT!JB85)</f>
        <v/>
      </c>
      <c r="W81" s="1425" t="str">
        <f t="shared" si="3"/>
        <v/>
      </c>
      <c r="X81" s="1425" t="str">
        <f>IF(INPUT!JB85="","",INPUT!JB85)</f>
        <v/>
      </c>
    </row>
    <row r="82" spans="2:24">
      <c r="B82" s="1027" t="str">
        <f>IF(INPUT!HO86="","",INPUT!HO86)</f>
        <v/>
      </c>
      <c r="C82" s="1422" t="str">
        <f>IF(INPUT!IU86="","",INPUT!IU86/'03. Asset follow up'!$F$20)</f>
        <v/>
      </c>
      <c r="D82" s="1422" t="str">
        <f>IF(INPUT!IV86="","",INPUT!IV86/'03. Asset follow up'!$F$20)</f>
        <v/>
      </c>
      <c r="E82" s="1422" t="str">
        <f>IF(INPUT!IW86="","",INPUT!IW86/'03. Asset follow up'!$F$20)</f>
        <v/>
      </c>
      <c r="F82" s="1422" t="str">
        <f>IF(INPUT!IX86="","",INPUT!IX86/'03. Asset follow up'!$F$20)</f>
        <v/>
      </c>
      <c r="G82" s="1422" t="str">
        <f>IF(INPUT!IY86="","",INPUT!IY86/'03. Asset follow up'!$F$20)</f>
        <v/>
      </c>
      <c r="H82" s="1422" t="str">
        <f>IF(INPUT!IZ86="","",INPUT!IZ86/'03. Asset follow up'!$F$20)</f>
        <v/>
      </c>
      <c r="I82" s="1422" t="str">
        <f>IF(INPUT!JA86="","",INPUT!JA86/'03. Asset follow up'!$F$20)</f>
        <v/>
      </c>
      <c r="J82" s="1423">
        <f>INPUT!JB86/'03. Asset follow up'!$F$20</f>
        <v>0</v>
      </c>
      <c r="K82" s="1423" t="str">
        <f>IF(INPUT!JB86="","",INPUT!JB86/'03. Asset follow up'!$F$20)</f>
        <v/>
      </c>
      <c r="L82" s="1424">
        <f t="shared" si="4"/>
        <v>0</v>
      </c>
      <c r="N82" s="1027" t="str">
        <f>IF(INPUT!HO86="","",INPUT!HO86)</f>
        <v/>
      </c>
      <c r="O82" s="1425" t="str">
        <f>IF(INPUT!IU86="","",INPUT!IU86)</f>
        <v/>
      </c>
      <c r="P82" s="1425" t="str">
        <f>IF(INPUT!IV86="","",INPUT!IV86)</f>
        <v/>
      </c>
      <c r="Q82" s="1425" t="str">
        <f>IF(INPUT!IW86="","",INPUT!IW86)</f>
        <v/>
      </c>
      <c r="R82" s="1425" t="str">
        <f>IF(INPUT!IX86="","",INPUT!IX86)</f>
        <v/>
      </c>
      <c r="S82" s="1425" t="str">
        <f>IF(INPUT!IY86="","",INPUT!IY86)</f>
        <v/>
      </c>
      <c r="T82" s="1425" t="str">
        <f>IF(INPUT!IZ86="","",INPUT!IZ86)</f>
        <v/>
      </c>
      <c r="U82" s="1425" t="str">
        <f>IF(INPUT!JA86="","",INPUT!JA86)</f>
        <v/>
      </c>
      <c r="V82" s="1425" t="str">
        <f>IF(INPUT!JB86="","",INPUT!JB86)</f>
        <v/>
      </c>
      <c r="W82" s="1425" t="str">
        <f t="shared" si="3"/>
        <v/>
      </c>
      <c r="X82" s="1425" t="str">
        <f>IF(INPUT!JB86="","",INPUT!JB86)</f>
        <v/>
      </c>
    </row>
    <row r="83" spans="2:24">
      <c r="B83" s="1027" t="str">
        <f>IF(INPUT!HO87="","",INPUT!HO87)</f>
        <v/>
      </c>
      <c r="C83" s="1422" t="str">
        <f>IF(INPUT!IU87="","",INPUT!IU87/'03. Asset follow up'!$F$20)</f>
        <v/>
      </c>
      <c r="D83" s="1422" t="str">
        <f>IF(INPUT!IV87="","",INPUT!IV87/'03. Asset follow up'!$F$20)</f>
        <v/>
      </c>
      <c r="E83" s="1422" t="str">
        <f>IF(INPUT!IW87="","",INPUT!IW87/'03. Asset follow up'!$F$20)</f>
        <v/>
      </c>
      <c r="F83" s="1422" t="str">
        <f>IF(INPUT!IX87="","",INPUT!IX87/'03. Asset follow up'!$F$20)</f>
        <v/>
      </c>
      <c r="G83" s="1422" t="str">
        <f>IF(INPUT!IY87="","",INPUT!IY87/'03. Asset follow up'!$F$20)</f>
        <v/>
      </c>
      <c r="H83" s="1422" t="str">
        <f>IF(INPUT!IZ87="","",INPUT!IZ87/'03. Asset follow up'!$F$20)</f>
        <v/>
      </c>
      <c r="I83" s="1422" t="str">
        <f>IF(INPUT!JA87="","",INPUT!JA87/'03. Asset follow up'!$F$20)</f>
        <v/>
      </c>
      <c r="J83" s="1423">
        <f>INPUT!JB87/'03. Asset follow up'!$F$20</f>
        <v>0</v>
      </c>
      <c r="K83" s="1423" t="str">
        <f>IF(INPUT!JB87="","",INPUT!JB87/'03. Asset follow up'!$F$20)</f>
        <v/>
      </c>
      <c r="L83" s="1424">
        <f t="shared" si="4"/>
        <v>0</v>
      </c>
      <c r="N83" s="1027" t="str">
        <f>IF(INPUT!HO87="","",INPUT!HO87)</f>
        <v/>
      </c>
      <c r="O83" s="1425" t="str">
        <f>IF(INPUT!IU87="","",INPUT!IU87)</f>
        <v/>
      </c>
      <c r="P83" s="1425" t="str">
        <f>IF(INPUT!IV87="","",INPUT!IV87)</f>
        <v/>
      </c>
      <c r="Q83" s="1425" t="str">
        <f>IF(INPUT!IW87="","",INPUT!IW87)</f>
        <v/>
      </c>
      <c r="R83" s="1425" t="str">
        <f>IF(INPUT!IX87="","",INPUT!IX87)</f>
        <v/>
      </c>
      <c r="S83" s="1425" t="str">
        <f>IF(INPUT!IY87="","",INPUT!IY87)</f>
        <v/>
      </c>
      <c r="T83" s="1425" t="str">
        <f>IF(INPUT!IZ87="","",INPUT!IZ87)</f>
        <v/>
      </c>
      <c r="U83" s="1425" t="str">
        <f>IF(INPUT!JA87="","",INPUT!JA87)</f>
        <v/>
      </c>
      <c r="V83" s="1425" t="str">
        <f>IF(INPUT!JB87="","",INPUT!JB87)</f>
        <v/>
      </c>
      <c r="W83" s="1425" t="str">
        <f t="shared" si="3"/>
        <v/>
      </c>
      <c r="X83" s="1425" t="str">
        <f>IF(INPUT!JB87="","",INPUT!JB87)</f>
        <v/>
      </c>
    </row>
    <row r="84" spans="2:24">
      <c r="B84" s="1027" t="str">
        <f>IF(INPUT!HO88="","",INPUT!HO88)</f>
        <v/>
      </c>
      <c r="C84" s="1422" t="str">
        <f>IF(INPUT!IU88="","",INPUT!IU88/'03. Asset follow up'!$F$20)</f>
        <v/>
      </c>
      <c r="D84" s="1422" t="str">
        <f>IF(INPUT!IV88="","",INPUT!IV88/'03. Asset follow up'!$F$20)</f>
        <v/>
      </c>
      <c r="E84" s="1422" t="str">
        <f>IF(INPUT!IW88="","",INPUT!IW88/'03. Asset follow up'!$F$20)</f>
        <v/>
      </c>
      <c r="F84" s="1422" t="str">
        <f>IF(INPUT!IX88="","",INPUT!IX88/'03. Asset follow up'!$F$20)</f>
        <v/>
      </c>
      <c r="G84" s="1422" t="str">
        <f>IF(INPUT!IY88="","",INPUT!IY88/'03. Asset follow up'!$F$20)</f>
        <v/>
      </c>
      <c r="H84" s="1422" t="str">
        <f>IF(INPUT!IZ88="","",INPUT!IZ88/'03. Asset follow up'!$F$20)</f>
        <v/>
      </c>
      <c r="I84" s="1422" t="str">
        <f>IF(INPUT!JA88="","",INPUT!JA88/'03. Asset follow up'!$F$20)</f>
        <v/>
      </c>
      <c r="J84" s="1423">
        <f>INPUT!JB88/'03. Asset follow up'!$F$20</f>
        <v>0</v>
      </c>
      <c r="K84" s="1423" t="str">
        <f>IF(INPUT!JB88="","",INPUT!JB88/'03. Asset follow up'!$F$20)</f>
        <v/>
      </c>
      <c r="L84" s="1424">
        <f t="shared" si="4"/>
        <v>0</v>
      </c>
      <c r="N84" s="1027" t="str">
        <f>IF(INPUT!HO88="","",INPUT!HO88)</f>
        <v/>
      </c>
      <c r="O84" s="1425" t="str">
        <f>IF(INPUT!IU88="","",INPUT!IU88)</f>
        <v/>
      </c>
      <c r="P84" s="1425" t="str">
        <f>IF(INPUT!IV88="","",INPUT!IV88)</f>
        <v/>
      </c>
      <c r="Q84" s="1425" t="str">
        <f>IF(INPUT!IW88="","",INPUT!IW88)</f>
        <v/>
      </c>
      <c r="R84" s="1425" t="str">
        <f>IF(INPUT!IX88="","",INPUT!IX88)</f>
        <v/>
      </c>
      <c r="S84" s="1425" t="str">
        <f>IF(INPUT!IY88="","",INPUT!IY88)</f>
        <v/>
      </c>
      <c r="T84" s="1425" t="str">
        <f>IF(INPUT!IZ88="","",INPUT!IZ88)</f>
        <v/>
      </c>
      <c r="U84" s="1425" t="str">
        <f>IF(INPUT!JA88="","",INPUT!JA88)</f>
        <v/>
      </c>
      <c r="V84" s="1425" t="str">
        <f>IF(INPUT!JB88="","",INPUT!JB88)</f>
        <v/>
      </c>
      <c r="W84" s="1425" t="str">
        <f t="shared" si="3"/>
        <v/>
      </c>
      <c r="X84" s="1425" t="str">
        <f>IF(INPUT!JB88="","",INPUT!JB88)</f>
        <v/>
      </c>
    </row>
    <row r="85" spans="2:24">
      <c r="B85" s="1027" t="str">
        <f>IF(INPUT!HO89="","",INPUT!HO89)</f>
        <v/>
      </c>
      <c r="C85" s="1422" t="str">
        <f>IF(INPUT!IU89="","",INPUT!IU89/'03. Asset follow up'!$F$20)</f>
        <v/>
      </c>
      <c r="D85" s="1422" t="str">
        <f>IF(INPUT!IV89="","",INPUT!IV89/'03. Asset follow up'!$F$20)</f>
        <v/>
      </c>
      <c r="E85" s="1422" t="str">
        <f>IF(INPUT!IW89="","",INPUT!IW89/'03. Asset follow up'!$F$20)</f>
        <v/>
      </c>
      <c r="F85" s="1422" t="str">
        <f>IF(INPUT!IX89="","",INPUT!IX89/'03. Asset follow up'!$F$20)</f>
        <v/>
      </c>
      <c r="G85" s="1422" t="str">
        <f>IF(INPUT!IY89="","",INPUT!IY89/'03. Asset follow up'!$F$20)</f>
        <v/>
      </c>
      <c r="H85" s="1422" t="str">
        <f>IF(INPUT!IZ89="","",INPUT!IZ89/'03. Asset follow up'!$F$20)</f>
        <v/>
      </c>
      <c r="I85" s="1422" t="str">
        <f>IF(INPUT!JA89="","",INPUT!JA89/'03. Asset follow up'!$F$20)</f>
        <v/>
      </c>
      <c r="J85" s="1423">
        <f>INPUT!JB89/'03. Asset follow up'!$F$20</f>
        <v>0</v>
      </c>
      <c r="K85" s="1423" t="str">
        <f>IF(INPUT!JB89="","",INPUT!JB89/'03. Asset follow up'!$F$20)</f>
        <v/>
      </c>
      <c r="L85" s="1424">
        <f t="shared" si="4"/>
        <v>0</v>
      </c>
      <c r="N85" s="1027" t="str">
        <f>IF(INPUT!HO89="","",INPUT!HO89)</f>
        <v/>
      </c>
      <c r="O85" s="1425" t="str">
        <f>IF(INPUT!IU89="","",INPUT!IU89)</f>
        <v/>
      </c>
      <c r="P85" s="1425" t="str">
        <f>IF(INPUT!IV89="","",INPUT!IV89)</f>
        <v/>
      </c>
      <c r="Q85" s="1425" t="str">
        <f>IF(INPUT!IW89="","",INPUT!IW89)</f>
        <v/>
      </c>
      <c r="R85" s="1425" t="str">
        <f>IF(INPUT!IX89="","",INPUT!IX89)</f>
        <v/>
      </c>
      <c r="S85" s="1425" t="str">
        <f>IF(INPUT!IY89="","",INPUT!IY89)</f>
        <v/>
      </c>
      <c r="T85" s="1425" t="str">
        <f>IF(INPUT!IZ89="","",INPUT!IZ89)</f>
        <v/>
      </c>
      <c r="U85" s="1425" t="str">
        <f>IF(INPUT!JA89="","",INPUT!JA89)</f>
        <v/>
      </c>
      <c r="V85" s="1425" t="str">
        <f>IF(INPUT!JB89="","",INPUT!JB89)</f>
        <v/>
      </c>
      <c r="W85" s="1425" t="str">
        <f t="shared" si="3"/>
        <v/>
      </c>
      <c r="X85" s="1425" t="str">
        <f>IF(INPUT!JB89="","",INPUT!JB89)</f>
        <v/>
      </c>
    </row>
    <row r="86" spans="2:24">
      <c r="B86" s="1027" t="str">
        <f>IF(INPUT!HO90="","",INPUT!HO90)</f>
        <v/>
      </c>
      <c r="C86" s="1422" t="str">
        <f>IF(INPUT!IU90="","",INPUT!IU90/'03. Asset follow up'!$F$20)</f>
        <v/>
      </c>
      <c r="D86" s="1422" t="str">
        <f>IF(INPUT!IV90="","",INPUT!IV90/'03. Asset follow up'!$F$20)</f>
        <v/>
      </c>
      <c r="E86" s="1422" t="str">
        <f>IF(INPUT!IW90="","",INPUT!IW90/'03. Asset follow up'!$F$20)</f>
        <v/>
      </c>
      <c r="F86" s="1422" t="str">
        <f>IF(INPUT!IX90="","",INPUT!IX90/'03. Asset follow up'!$F$20)</f>
        <v/>
      </c>
      <c r="G86" s="1422" t="str">
        <f>IF(INPUT!IY90="","",INPUT!IY90/'03. Asset follow up'!$F$20)</f>
        <v/>
      </c>
      <c r="H86" s="1422" t="str">
        <f>IF(INPUT!IZ90="","",INPUT!IZ90/'03. Asset follow up'!$F$20)</f>
        <v/>
      </c>
      <c r="I86" s="1422" t="str">
        <f>IF(INPUT!JA90="","",INPUT!JA90/'03. Asset follow up'!$F$20)</f>
        <v/>
      </c>
      <c r="J86" s="1423">
        <f>INPUT!JB90/'03. Asset follow up'!$F$20</f>
        <v>0</v>
      </c>
      <c r="K86" s="1423" t="str">
        <f>IF(INPUT!JB90="","",INPUT!JB90/'03. Asset follow up'!$F$20)</f>
        <v/>
      </c>
      <c r="L86" s="1424">
        <f t="shared" si="4"/>
        <v>0</v>
      </c>
      <c r="N86" s="1027" t="str">
        <f>IF(INPUT!HO90="","",INPUT!HO90)</f>
        <v/>
      </c>
      <c r="O86" s="1425" t="str">
        <f>IF(INPUT!IU90="","",INPUT!IU90)</f>
        <v/>
      </c>
      <c r="P86" s="1425" t="str">
        <f>IF(INPUT!IV90="","",INPUT!IV90)</f>
        <v/>
      </c>
      <c r="Q86" s="1425" t="str">
        <f>IF(INPUT!IW90="","",INPUT!IW90)</f>
        <v/>
      </c>
      <c r="R86" s="1425" t="str">
        <f>IF(INPUT!IX90="","",INPUT!IX90)</f>
        <v/>
      </c>
      <c r="S86" s="1425" t="str">
        <f>IF(INPUT!IY90="","",INPUT!IY90)</f>
        <v/>
      </c>
      <c r="T86" s="1425" t="str">
        <f>IF(INPUT!IZ90="","",INPUT!IZ90)</f>
        <v/>
      </c>
      <c r="U86" s="1425" t="str">
        <f>IF(INPUT!JA90="","",INPUT!JA90)</f>
        <v/>
      </c>
      <c r="V86" s="1425" t="str">
        <f>IF(INPUT!JB90="","",INPUT!JB90)</f>
        <v/>
      </c>
      <c r="W86" s="1425" t="str">
        <f t="shared" si="3"/>
        <v/>
      </c>
      <c r="X86" s="1425" t="str">
        <f>IF(INPUT!JB90="","",INPUT!JB90)</f>
        <v/>
      </c>
    </row>
    <row r="87" spans="2:24">
      <c r="B87" s="1027" t="str">
        <f>IF(INPUT!HO91="","",INPUT!HO91)</f>
        <v/>
      </c>
      <c r="C87" s="1422" t="str">
        <f>IF(INPUT!IU91="","",INPUT!IU91/'03. Asset follow up'!$F$20)</f>
        <v/>
      </c>
      <c r="D87" s="1422" t="str">
        <f>IF(INPUT!IV91="","",INPUT!IV91/'03. Asset follow up'!$F$20)</f>
        <v/>
      </c>
      <c r="E87" s="1422" t="str">
        <f>IF(INPUT!IW91="","",INPUT!IW91/'03. Asset follow up'!$F$20)</f>
        <v/>
      </c>
      <c r="F87" s="1422" t="str">
        <f>IF(INPUT!IX91="","",INPUT!IX91/'03. Asset follow up'!$F$20)</f>
        <v/>
      </c>
      <c r="G87" s="1422" t="str">
        <f>IF(INPUT!IY91="","",INPUT!IY91/'03. Asset follow up'!$F$20)</f>
        <v/>
      </c>
      <c r="H87" s="1422" t="str">
        <f>IF(INPUT!IZ91="","",INPUT!IZ91/'03. Asset follow up'!$F$20)</f>
        <v/>
      </c>
      <c r="I87" s="1422" t="str">
        <f>IF(INPUT!JA91="","",INPUT!JA91/'03. Asset follow up'!$F$20)</f>
        <v/>
      </c>
      <c r="J87" s="1423">
        <f>INPUT!JB91/'03. Asset follow up'!$F$20</f>
        <v>0</v>
      </c>
      <c r="K87" s="1423" t="str">
        <f>IF(INPUT!JB91="","",INPUT!JB91/'03. Asset follow up'!$F$20)</f>
        <v/>
      </c>
      <c r="L87" s="1424">
        <f t="shared" si="4"/>
        <v>0</v>
      </c>
      <c r="N87" s="1027" t="str">
        <f>IF(INPUT!HO91="","",INPUT!HO91)</f>
        <v/>
      </c>
      <c r="O87" s="1425" t="str">
        <f>IF(INPUT!IU91="","",INPUT!IU91)</f>
        <v/>
      </c>
      <c r="P87" s="1425" t="str">
        <f>IF(INPUT!IV91="","",INPUT!IV91)</f>
        <v/>
      </c>
      <c r="Q87" s="1425" t="str">
        <f>IF(INPUT!IW91="","",INPUT!IW91)</f>
        <v/>
      </c>
      <c r="R87" s="1425" t="str">
        <f>IF(INPUT!IX91="","",INPUT!IX91)</f>
        <v/>
      </c>
      <c r="S87" s="1425" t="str">
        <f>IF(INPUT!IY91="","",INPUT!IY91)</f>
        <v/>
      </c>
      <c r="T87" s="1425" t="str">
        <f>IF(INPUT!IZ91="","",INPUT!IZ91)</f>
        <v/>
      </c>
      <c r="U87" s="1425" t="str">
        <f>IF(INPUT!JA91="","",INPUT!JA91)</f>
        <v/>
      </c>
      <c r="V87" s="1425" t="str">
        <f>IF(INPUT!JB91="","",INPUT!JB91)</f>
        <v/>
      </c>
      <c r="W87" s="1425" t="str">
        <f t="shared" si="3"/>
        <v/>
      </c>
      <c r="X87" s="1425" t="str">
        <f>IF(INPUT!JB91="","",INPUT!JB91)</f>
        <v/>
      </c>
    </row>
    <row r="88" spans="2:24">
      <c r="B88" s="1027" t="str">
        <f>IF(INPUT!HO92="","",INPUT!HO92)</f>
        <v/>
      </c>
      <c r="C88" s="1422" t="str">
        <f>IF(INPUT!IU92="","",INPUT!IU92/'03. Asset follow up'!$F$20)</f>
        <v/>
      </c>
      <c r="D88" s="1422" t="str">
        <f>IF(INPUT!IV92="","",INPUT!IV92/'03. Asset follow up'!$F$20)</f>
        <v/>
      </c>
      <c r="E88" s="1422" t="str">
        <f>IF(INPUT!IW92="","",INPUT!IW92/'03. Asset follow up'!$F$20)</f>
        <v/>
      </c>
      <c r="F88" s="1422" t="str">
        <f>IF(INPUT!IX92="","",INPUT!IX92/'03. Asset follow up'!$F$20)</f>
        <v/>
      </c>
      <c r="G88" s="1422" t="str">
        <f>IF(INPUT!IY92="","",INPUT!IY92/'03. Asset follow up'!$F$20)</f>
        <v/>
      </c>
      <c r="H88" s="1422" t="str">
        <f>IF(INPUT!IZ92="","",INPUT!IZ92/'03. Asset follow up'!$F$20)</f>
        <v/>
      </c>
      <c r="I88" s="1422" t="str">
        <f>IF(INPUT!JA92="","",INPUT!JA92/'03. Asset follow up'!$F$20)</f>
        <v/>
      </c>
      <c r="J88" s="1423">
        <f>INPUT!JB92/'03. Asset follow up'!$F$20</f>
        <v>0</v>
      </c>
      <c r="K88" s="1423" t="str">
        <f>IF(INPUT!JB92="","",INPUT!JB92/'03. Asset follow up'!$F$20)</f>
        <v/>
      </c>
      <c r="L88" s="1424">
        <f t="shared" si="4"/>
        <v>0</v>
      </c>
      <c r="N88" s="1027" t="str">
        <f>IF(INPUT!HO92="","",INPUT!HO92)</f>
        <v/>
      </c>
      <c r="O88" s="1425" t="str">
        <f>IF(INPUT!IU92="","",INPUT!IU92)</f>
        <v/>
      </c>
      <c r="P88" s="1425" t="str">
        <f>IF(INPUT!IV92="","",INPUT!IV92)</f>
        <v/>
      </c>
      <c r="Q88" s="1425" t="str">
        <f>IF(INPUT!IW92="","",INPUT!IW92)</f>
        <v/>
      </c>
      <c r="R88" s="1425" t="str">
        <f>IF(INPUT!IX92="","",INPUT!IX92)</f>
        <v/>
      </c>
      <c r="S88" s="1425" t="str">
        <f>IF(INPUT!IY92="","",INPUT!IY92)</f>
        <v/>
      </c>
      <c r="T88" s="1425" t="str">
        <f>IF(INPUT!IZ92="","",INPUT!IZ92)</f>
        <v/>
      </c>
      <c r="U88" s="1425" t="str">
        <f>IF(INPUT!JA92="","",INPUT!JA92)</f>
        <v/>
      </c>
      <c r="V88" s="1425" t="str">
        <f>IF(INPUT!JB92="","",INPUT!JB92)</f>
        <v/>
      </c>
      <c r="W88" s="1425" t="str">
        <f t="shared" si="3"/>
        <v/>
      </c>
      <c r="X88" s="1425" t="str">
        <f>IF(INPUT!JB92="","",INPUT!JB92)</f>
        <v/>
      </c>
    </row>
    <row r="89" spans="2:24">
      <c r="B89" s="1027" t="str">
        <f>IF(INPUT!HO93="","",INPUT!HO93)</f>
        <v/>
      </c>
      <c r="C89" s="1422" t="str">
        <f>IF(INPUT!IU93="","",INPUT!IU93/'03. Asset follow up'!$F$20)</f>
        <v/>
      </c>
      <c r="D89" s="1422" t="str">
        <f>IF(INPUT!IV93="","",INPUT!IV93/'03. Asset follow up'!$F$20)</f>
        <v/>
      </c>
      <c r="E89" s="1422" t="str">
        <f>IF(INPUT!IW93="","",INPUT!IW93/'03. Asset follow up'!$F$20)</f>
        <v/>
      </c>
      <c r="F89" s="1422" t="str">
        <f>IF(INPUT!IX93="","",INPUT!IX93/'03. Asset follow up'!$F$20)</f>
        <v/>
      </c>
      <c r="G89" s="1422" t="str">
        <f>IF(INPUT!IY93="","",INPUT!IY93/'03. Asset follow up'!$F$20)</f>
        <v/>
      </c>
      <c r="H89" s="1422" t="str">
        <f>IF(INPUT!IZ93="","",INPUT!IZ93/'03. Asset follow up'!$F$20)</f>
        <v/>
      </c>
      <c r="I89" s="1422" t="str">
        <f>IF(INPUT!JA93="","",INPUT!JA93/'03. Asset follow up'!$F$20)</f>
        <v/>
      </c>
      <c r="J89" s="1423">
        <f>INPUT!JB93/'03. Asset follow up'!$F$20</f>
        <v>0</v>
      </c>
      <c r="K89" s="1423" t="str">
        <f>IF(INPUT!JB93="","",INPUT!JB93/'03. Asset follow up'!$F$20)</f>
        <v/>
      </c>
      <c r="L89" s="1424">
        <f t="shared" si="4"/>
        <v>0</v>
      </c>
      <c r="N89" s="1027" t="str">
        <f>IF(INPUT!HO93="","",INPUT!HO93)</f>
        <v/>
      </c>
      <c r="O89" s="1425" t="str">
        <f>IF(INPUT!IU93="","",INPUT!IU93)</f>
        <v/>
      </c>
      <c r="P89" s="1425" t="str">
        <f>IF(INPUT!IV93="","",INPUT!IV93)</f>
        <v/>
      </c>
      <c r="Q89" s="1425" t="str">
        <f>IF(INPUT!IW93="","",INPUT!IW93)</f>
        <v/>
      </c>
      <c r="R89" s="1425" t="str">
        <f>IF(INPUT!IX93="","",INPUT!IX93)</f>
        <v/>
      </c>
      <c r="S89" s="1425" t="str">
        <f>IF(INPUT!IY93="","",INPUT!IY93)</f>
        <v/>
      </c>
      <c r="T89" s="1425" t="str">
        <f>IF(INPUT!IZ93="","",INPUT!IZ93)</f>
        <v/>
      </c>
      <c r="U89" s="1425" t="str">
        <f>IF(INPUT!JA93="","",INPUT!JA93)</f>
        <v/>
      </c>
      <c r="V89" s="1425" t="str">
        <f>IF(INPUT!JB93="","",INPUT!JB93)</f>
        <v/>
      </c>
      <c r="W89" s="1425" t="str">
        <f t="shared" si="3"/>
        <v/>
      </c>
      <c r="X89" s="1425" t="str">
        <f>IF(INPUT!JB93="","",INPUT!JB93)</f>
        <v/>
      </c>
    </row>
    <row r="90" spans="2:24">
      <c r="B90" s="1027" t="str">
        <f>IF(INPUT!HO94="","",INPUT!HO94)</f>
        <v/>
      </c>
      <c r="C90" s="1422" t="str">
        <f>IF(INPUT!IU94="","",INPUT!IU94/'03. Asset follow up'!$F$20)</f>
        <v/>
      </c>
      <c r="D90" s="1422" t="str">
        <f>IF(INPUT!IV94="","",INPUT!IV94/'03. Asset follow up'!$F$20)</f>
        <v/>
      </c>
      <c r="E90" s="1422" t="str">
        <f>IF(INPUT!IW94="","",INPUT!IW94/'03. Asset follow up'!$F$20)</f>
        <v/>
      </c>
      <c r="F90" s="1422" t="str">
        <f>IF(INPUT!IX94="","",INPUT!IX94/'03. Asset follow up'!$F$20)</f>
        <v/>
      </c>
      <c r="G90" s="1422" t="str">
        <f>IF(INPUT!IY94="","",INPUT!IY94/'03. Asset follow up'!$F$20)</f>
        <v/>
      </c>
      <c r="H90" s="1422" t="str">
        <f>IF(INPUT!IZ94="","",INPUT!IZ94/'03. Asset follow up'!$F$20)</f>
        <v/>
      </c>
      <c r="I90" s="1422" t="str">
        <f>IF(INPUT!JA94="","",INPUT!JA94/'03. Asset follow up'!$F$20)</f>
        <v/>
      </c>
      <c r="J90" s="1423">
        <f>INPUT!JB94/'03. Asset follow up'!$F$20</f>
        <v>0</v>
      </c>
      <c r="K90" s="1423" t="str">
        <f>IF(INPUT!JB94="","",INPUT!JB94/'03. Asset follow up'!$F$20)</f>
        <v/>
      </c>
      <c r="L90" s="1424">
        <f t="shared" si="4"/>
        <v>0</v>
      </c>
      <c r="N90" s="1027" t="str">
        <f>IF(INPUT!HO94="","",INPUT!HO94)</f>
        <v/>
      </c>
      <c r="O90" s="1425" t="str">
        <f>IF(INPUT!IU94="","",INPUT!IU94)</f>
        <v/>
      </c>
      <c r="P90" s="1425" t="str">
        <f>IF(INPUT!IV94="","",INPUT!IV94)</f>
        <v/>
      </c>
      <c r="Q90" s="1425" t="str">
        <f>IF(INPUT!IW94="","",INPUT!IW94)</f>
        <v/>
      </c>
      <c r="R90" s="1425" t="str">
        <f>IF(INPUT!IX94="","",INPUT!IX94)</f>
        <v/>
      </c>
      <c r="S90" s="1425" t="str">
        <f>IF(INPUT!IY94="","",INPUT!IY94)</f>
        <v/>
      </c>
      <c r="T90" s="1425" t="str">
        <f>IF(INPUT!IZ94="","",INPUT!IZ94)</f>
        <v/>
      </c>
      <c r="U90" s="1425" t="str">
        <f>IF(INPUT!JA94="","",INPUT!JA94)</f>
        <v/>
      </c>
      <c r="V90" s="1425" t="str">
        <f>IF(INPUT!JB94="","",INPUT!JB94)</f>
        <v/>
      </c>
      <c r="W90" s="1425" t="str">
        <f t="shared" si="3"/>
        <v/>
      </c>
      <c r="X90" s="1425" t="str">
        <f>IF(INPUT!JB94="","",INPUT!JB94)</f>
        <v/>
      </c>
    </row>
    <row r="91" spans="2:24">
      <c r="B91" s="1027" t="str">
        <f>IF(INPUT!HO95="","",INPUT!HO95)</f>
        <v/>
      </c>
      <c r="C91" s="1422" t="str">
        <f>IF(INPUT!IU95="","",INPUT!IU95/'03. Asset follow up'!$F$20)</f>
        <v/>
      </c>
      <c r="D91" s="1422" t="str">
        <f>IF(INPUT!IV95="","",INPUT!IV95/'03. Asset follow up'!$F$20)</f>
        <v/>
      </c>
      <c r="E91" s="1422" t="str">
        <f>IF(INPUT!IW95="","",INPUT!IW95/'03. Asset follow up'!$F$20)</f>
        <v/>
      </c>
      <c r="F91" s="1422" t="str">
        <f>IF(INPUT!IX95="","",INPUT!IX95/'03. Asset follow up'!$F$20)</f>
        <v/>
      </c>
      <c r="G91" s="1422" t="str">
        <f>IF(INPUT!IY95="","",INPUT!IY95/'03. Asset follow up'!$F$20)</f>
        <v/>
      </c>
      <c r="H91" s="1422" t="str">
        <f>IF(INPUT!IZ95="","",INPUT!IZ95/'03. Asset follow up'!$F$20)</f>
        <v/>
      </c>
      <c r="I91" s="1422" t="str">
        <f>IF(INPUT!JA95="","",INPUT!JA95/'03. Asset follow up'!$F$20)</f>
        <v/>
      </c>
      <c r="J91" s="1423">
        <f>INPUT!JB95/'03. Asset follow up'!$F$20</f>
        <v>0</v>
      </c>
      <c r="K91" s="1423" t="str">
        <f>IF(INPUT!JB95="","",INPUT!JB95/'03. Asset follow up'!$F$20)</f>
        <v/>
      </c>
      <c r="L91" s="1424">
        <f t="shared" si="4"/>
        <v>0</v>
      </c>
      <c r="N91" s="1027" t="str">
        <f>IF(INPUT!HO95="","",INPUT!HO95)</f>
        <v/>
      </c>
      <c r="O91" s="1425" t="str">
        <f>IF(INPUT!IU95="","",INPUT!IU95)</f>
        <v/>
      </c>
      <c r="P91" s="1425" t="str">
        <f>IF(INPUT!IV95="","",INPUT!IV95)</f>
        <v/>
      </c>
      <c r="Q91" s="1425" t="str">
        <f>IF(INPUT!IW95="","",INPUT!IW95)</f>
        <v/>
      </c>
      <c r="R91" s="1425" t="str">
        <f>IF(INPUT!IX95="","",INPUT!IX95)</f>
        <v/>
      </c>
      <c r="S91" s="1425" t="str">
        <f>IF(INPUT!IY95="","",INPUT!IY95)</f>
        <v/>
      </c>
      <c r="T91" s="1425" t="str">
        <f>IF(INPUT!IZ95="","",INPUT!IZ95)</f>
        <v/>
      </c>
      <c r="U91" s="1425" t="str">
        <f>IF(INPUT!JA95="","",INPUT!JA95)</f>
        <v/>
      </c>
      <c r="V91" s="1425" t="str">
        <f>IF(INPUT!JB95="","",INPUT!JB95)</f>
        <v/>
      </c>
      <c r="W91" s="1425" t="str">
        <f t="shared" si="3"/>
        <v/>
      </c>
      <c r="X91" s="1425" t="str">
        <f>IF(INPUT!JB95="","",INPUT!JB95)</f>
        <v/>
      </c>
    </row>
    <row r="92" spans="2:24">
      <c r="B92" s="1027" t="str">
        <f>IF(INPUT!HO96="","",INPUT!HO96)</f>
        <v/>
      </c>
      <c r="C92" s="1422" t="str">
        <f>IF(INPUT!IU96="","",INPUT!IU96/'03. Asset follow up'!$F$20)</f>
        <v/>
      </c>
      <c r="D92" s="1422" t="str">
        <f>IF(INPUT!IV96="","",INPUT!IV96/'03. Asset follow up'!$F$20)</f>
        <v/>
      </c>
      <c r="E92" s="1422" t="str">
        <f>IF(INPUT!IW96="","",INPUT!IW96/'03. Asset follow up'!$F$20)</f>
        <v/>
      </c>
      <c r="F92" s="1422" t="str">
        <f>IF(INPUT!IX96="","",INPUT!IX96/'03. Asset follow up'!$F$20)</f>
        <v/>
      </c>
      <c r="G92" s="1422" t="str">
        <f>IF(INPUT!IY96="","",INPUT!IY96/'03. Asset follow up'!$F$20)</f>
        <v/>
      </c>
      <c r="H92" s="1422" t="str">
        <f>IF(INPUT!IZ96="","",INPUT!IZ96/'03. Asset follow up'!$F$20)</f>
        <v/>
      </c>
      <c r="I92" s="1422" t="str">
        <f>IF(INPUT!JA96="","",INPUT!JA96/'03. Asset follow up'!$F$20)</f>
        <v/>
      </c>
      <c r="J92" s="1423">
        <f>INPUT!JB96/'03. Asset follow up'!$F$20</f>
        <v>0</v>
      </c>
      <c r="K92" s="1423" t="str">
        <f>IF(INPUT!JB96="","",INPUT!JB96/'03. Asset follow up'!$F$20)</f>
        <v/>
      </c>
      <c r="L92" s="1424">
        <f t="shared" si="4"/>
        <v>0</v>
      </c>
      <c r="N92" s="1027" t="str">
        <f>IF(INPUT!HO96="","",INPUT!HO96)</f>
        <v/>
      </c>
      <c r="O92" s="1425" t="str">
        <f>IF(INPUT!IU96="","",INPUT!IU96)</f>
        <v/>
      </c>
      <c r="P92" s="1425" t="str">
        <f>IF(INPUT!IV96="","",INPUT!IV96)</f>
        <v/>
      </c>
      <c r="Q92" s="1425" t="str">
        <f>IF(INPUT!IW96="","",INPUT!IW96)</f>
        <v/>
      </c>
      <c r="R92" s="1425" t="str">
        <f>IF(INPUT!IX96="","",INPUT!IX96)</f>
        <v/>
      </c>
      <c r="S92" s="1425" t="str">
        <f>IF(INPUT!IY96="","",INPUT!IY96)</f>
        <v/>
      </c>
      <c r="T92" s="1425" t="str">
        <f>IF(INPUT!IZ96="","",INPUT!IZ96)</f>
        <v/>
      </c>
      <c r="U92" s="1425" t="str">
        <f>IF(INPUT!JA96="","",INPUT!JA96)</f>
        <v/>
      </c>
      <c r="V92" s="1425" t="str">
        <f>IF(INPUT!JB96="","",INPUT!JB96)</f>
        <v/>
      </c>
      <c r="W92" s="1425" t="str">
        <f t="shared" si="3"/>
        <v/>
      </c>
      <c r="X92" s="1425" t="str">
        <f>IF(INPUT!JB96="","",INPUT!JB96)</f>
        <v/>
      </c>
    </row>
    <row r="93" spans="2:24">
      <c r="B93" s="1027" t="str">
        <f>IF(INPUT!HO97="","",INPUT!HO97)</f>
        <v/>
      </c>
      <c r="C93" s="1422" t="str">
        <f>IF(INPUT!IU97="","",INPUT!IU97/'03. Asset follow up'!$F$20)</f>
        <v/>
      </c>
      <c r="D93" s="1422" t="str">
        <f>IF(INPUT!IV97="","",INPUT!IV97/'03. Asset follow up'!$F$20)</f>
        <v/>
      </c>
      <c r="E93" s="1422" t="str">
        <f>IF(INPUT!IW97="","",INPUT!IW97/'03. Asset follow up'!$F$20)</f>
        <v/>
      </c>
      <c r="F93" s="1422" t="str">
        <f>IF(INPUT!IX97="","",INPUT!IX97/'03. Asset follow up'!$F$20)</f>
        <v/>
      </c>
      <c r="G93" s="1422" t="str">
        <f>IF(INPUT!IY97="","",INPUT!IY97/'03. Asset follow up'!$F$20)</f>
        <v/>
      </c>
      <c r="H93" s="1422" t="str">
        <f>IF(INPUT!IZ97="","",INPUT!IZ97/'03. Asset follow up'!$F$20)</f>
        <v/>
      </c>
      <c r="I93" s="1422" t="str">
        <f>IF(INPUT!JA97="","",INPUT!JA97/'03. Asset follow up'!$F$20)</f>
        <v/>
      </c>
      <c r="J93" s="1423">
        <f>INPUT!JB97/'03. Asset follow up'!$F$20</f>
        <v>0</v>
      </c>
      <c r="K93" s="1423" t="str">
        <f>IF(INPUT!JB97="","",INPUT!JB97/'03. Asset follow up'!$F$20)</f>
        <v/>
      </c>
      <c r="L93" s="1424">
        <f t="shared" si="4"/>
        <v>0</v>
      </c>
      <c r="N93" s="1027" t="str">
        <f>IF(INPUT!HO97="","",INPUT!HO97)</f>
        <v/>
      </c>
      <c r="O93" s="1425" t="str">
        <f>IF(INPUT!IU97="","",INPUT!IU97)</f>
        <v/>
      </c>
      <c r="P93" s="1425" t="str">
        <f>IF(INPUT!IV97="","",INPUT!IV97)</f>
        <v/>
      </c>
      <c r="Q93" s="1425" t="str">
        <f>IF(INPUT!IW97="","",INPUT!IW97)</f>
        <v/>
      </c>
      <c r="R93" s="1425" t="str">
        <f>IF(INPUT!IX97="","",INPUT!IX97)</f>
        <v/>
      </c>
      <c r="S93" s="1425" t="str">
        <f>IF(INPUT!IY97="","",INPUT!IY97)</f>
        <v/>
      </c>
      <c r="T93" s="1425" t="str">
        <f>IF(INPUT!IZ97="","",INPUT!IZ97)</f>
        <v/>
      </c>
      <c r="U93" s="1425" t="str">
        <f>IF(INPUT!JA97="","",INPUT!JA97)</f>
        <v/>
      </c>
      <c r="V93" s="1425" t="str">
        <f>IF(INPUT!JB97="","",INPUT!JB97)</f>
        <v/>
      </c>
      <c r="W93" s="1425" t="str">
        <f t="shared" si="3"/>
        <v/>
      </c>
      <c r="X93" s="1425" t="str">
        <f>IF(INPUT!JB97="","",INPUT!JB97)</f>
        <v/>
      </c>
    </row>
    <row r="94" spans="2:24">
      <c r="B94" s="1027" t="str">
        <f>IF(INPUT!HO98="","",INPUT!HO98)</f>
        <v/>
      </c>
      <c r="C94" s="1422" t="str">
        <f>IF(INPUT!IU98="","",INPUT!IU98/'03. Asset follow up'!$F$20)</f>
        <v/>
      </c>
      <c r="D94" s="1422" t="str">
        <f>IF(INPUT!IV98="","",INPUT!IV98/'03. Asset follow up'!$F$20)</f>
        <v/>
      </c>
      <c r="E94" s="1422" t="str">
        <f>IF(INPUT!IW98="","",INPUT!IW98/'03. Asset follow up'!$F$20)</f>
        <v/>
      </c>
      <c r="F94" s="1422" t="str">
        <f>IF(INPUT!IX98="","",INPUT!IX98/'03. Asset follow up'!$F$20)</f>
        <v/>
      </c>
      <c r="G94" s="1422" t="str">
        <f>IF(INPUT!IY98="","",INPUT!IY98/'03. Asset follow up'!$F$20)</f>
        <v/>
      </c>
      <c r="H94" s="1422" t="str">
        <f>IF(INPUT!IZ98="","",INPUT!IZ98/'03. Asset follow up'!$F$20)</f>
        <v/>
      </c>
      <c r="I94" s="1422" t="str">
        <f>IF(INPUT!JA98="","",INPUT!JA98/'03. Asset follow up'!$F$20)</f>
        <v/>
      </c>
      <c r="J94" s="1423">
        <f>INPUT!JB98/'03. Asset follow up'!$F$20</f>
        <v>0</v>
      </c>
      <c r="K94" s="1423" t="str">
        <f>IF(INPUT!JB98="","",INPUT!JB98/'03. Asset follow up'!$F$20)</f>
        <v/>
      </c>
      <c r="L94" s="1424">
        <f t="shared" si="4"/>
        <v>0</v>
      </c>
      <c r="N94" s="1027" t="str">
        <f>IF(INPUT!HO98="","",INPUT!HO98)</f>
        <v/>
      </c>
      <c r="O94" s="1425" t="str">
        <f>IF(INPUT!IU98="","",INPUT!IU98)</f>
        <v/>
      </c>
      <c r="P94" s="1425" t="str">
        <f>IF(INPUT!IV98="","",INPUT!IV98)</f>
        <v/>
      </c>
      <c r="Q94" s="1425" t="str">
        <f>IF(INPUT!IW98="","",INPUT!IW98)</f>
        <v/>
      </c>
      <c r="R94" s="1425" t="str">
        <f>IF(INPUT!IX98="","",INPUT!IX98)</f>
        <v/>
      </c>
      <c r="S94" s="1425" t="str">
        <f>IF(INPUT!IY98="","",INPUT!IY98)</f>
        <v/>
      </c>
      <c r="T94" s="1425" t="str">
        <f>IF(INPUT!IZ98="","",INPUT!IZ98)</f>
        <v/>
      </c>
      <c r="U94" s="1425" t="str">
        <f>IF(INPUT!JA98="","",INPUT!JA98)</f>
        <v/>
      </c>
      <c r="V94" s="1425" t="str">
        <f>IF(INPUT!JB98="","",INPUT!JB98)</f>
        <v/>
      </c>
      <c r="W94" s="1425" t="str">
        <f t="shared" si="3"/>
        <v/>
      </c>
      <c r="X94" s="1425" t="str">
        <f>IF(INPUT!JB98="","",INPUT!JB98)</f>
        <v/>
      </c>
    </row>
    <row r="95" spans="2:24">
      <c r="B95" s="1027" t="str">
        <f>IF(INPUT!HO99="","",INPUT!HO99)</f>
        <v/>
      </c>
      <c r="C95" s="1422" t="str">
        <f>IF(INPUT!IU99="","",INPUT!IU99/'03. Asset follow up'!$F$20)</f>
        <v/>
      </c>
      <c r="D95" s="1422" t="str">
        <f>IF(INPUT!IV99="","",INPUT!IV99/'03. Asset follow up'!$F$20)</f>
        <v/>
      </c>
      <c r="E95" s="1422" t="str">
        <f>IF(INPUT!IW99="","",INPUT!IW99/'03. Asset follow up'!$F$20)</f>
        <v/>
      </c>
      <c r="F95" s="1422" t="str">
        <f>IF(INPUT!IX99="","",INPUT!IX99/'03. Asset follow up'!$F$20)</f>
        <v/>
      </c>
      <c r="G95" s="1422" t="str">
        <f>IF(INPUT!IY99="","",INPUT!IY99/'03. Asset follow up'!$F$20)</f>
        <v/>
      </c>
      <c r="H95" s="1422" t="str">
        <f>IF(INPUT!IZ99="","",INPUT!IZ99/'03. Asset follow up'!$F$20)</f>
        <v/>
      </c>
      <c r="I95" s="1422" t="str">
        <f>IF(INPUT!JA99="","",INPUT!JA99/'03. Asset follow up'!$F$20)</f>
        <v/>
      </c>
      <c r="J95" s="1423">
        <f>INPUT!JB99/'03. Asset follow up'!$F$20</f>
        <v>0</v>
      </c>
      <c r="K95" s="1423" t="str">
        <f>IF(INPUT!JB99="","",INPUT!JB99/'03. Asset follow up'!$F$20)</f>
        <v/>
      </c>
      <c r="L95" s="1424">
        <f t="shared" si="4"/>
        <v>0</v>
      </c>
      <c r="N95" s="1027" t="str">
        <f>IF(INPUT!HO99="","",INPUT!HO99)</f>
        <v/>
      </c>
      <c r="O95" s="1425" t="str">
        <f>IF(INPUT!IU99="","",INPUT!IU99)</f>
        <v/>
      </c>
      <c r="P95" s="1425" t="str">
        <f>IF(INPUT!IV99="","",INPUT!IV99)</f>
        <v/>
      </c>
      <c r="Q95" s="1425" t="str">
        <f>IF(INPUT!IW99="","",INPUT!IW99)</f>
        <v/>
      </c>
      <c r="R95" s="1425" t="str">
        <f>IF(INPUT!IX99="","",INPUT!IX99)</f>
        <v/>
      </c>
      <c r="S95" s="1425" t="str">
        <f>IF(INPUT!IY99="","",INPUT!IY99)</f>
        <v/>
      </c>
      <c r="T95" s="1425" t="str">
        <f>IF(INPUT!IZ99="","",INPUT!IZ99)</f>
        <v/>
      </c>
      <c r="U95" s="1425" t="str">
        <f>IF(INPUT!JA99="","",INPUT!JA99)</f>
        <v/>
      </c>
      <c r="V95" s="1425" t="str">
        <f>IF(INPUT!JB99="","",INPUT!JB99)</f>
        <v/>
      </c>
      <c r="W95" s="1425" t="str">
        <f t="shared" si="3"/>
        <v/>
      </c>
      <c r="X95" s="1425" t="str">
        <f>IF(INPUT!JB99="","",INPUT!JB99)</f>
        <v/>
      </c>
    </row>
    <row r="96" spans="2:24">
      <c r="B96" s="1027" t="str">
        <f>IF(INPUT!HO100="","",INPUT!HO100)</f>
        <v/>
      </c>
      <c r="C96" s="1422" t="str">
        <f>IF(INPUT!IU100="","",INPUT!IU100/'03. Asset follow up'!$F$20)</f>
        <v/>
      </c>
      <c r="D96" s="1422" t="str">
        <f>IF(INPUT!IV100="","",INPUT!IV100/'03. Asset follow up'!$F$20)</f>
        <v/>
      </c>
      <c r="E96" s="1422" t="str">
        <f>IF(INPUT!IW100="","",INPUT!IW100/'03. Asset follow up'!$F$20)</f>
        <v/>
      </c>
      <c r="F96" s="1422" t="str">
        <f>IF(INPUT!IX100="","",INPUT!IX100/'03. Asset follow up'!$F$20)</f>
        <v/>
      </c>
      <c r="G96" s="1422" t="str">
        <f>IF(INPUT!IY100="","",INPUT!IY100/'03. Asset follow up'!$F$20)</f>
        <v/>
      </c>
      <c r="H96" s="1422" t="str">
        <f>IF(INPUT!IZ100="","",INPUT!IZ100/'03. Asset follow up'!$F$20)</f>
        <v/>
      </c>
      <c r="I96" s="1422" t="str">
        <f>IF(INPUT!JA100="","",INPUT!JA100/'03. Asset follow up'!$F$20)</f>
        <v/>
      </c>
      <c r="J96" s="1423">
        <f>INPUT!JB100/'03. Asset follow up'!$F$20</f>
        <v>0</v>
      </c>
      <c r="K96" s="1423" t="str">
        <f>IF(INPUT!JB100="","",INPUT!JB100/'03. Asset follow up'!$F$20)</f>
        <v/>
      </c>
      <c r="L96" s="1424">
        <f t="shared" si="4"/>
        <v>0</v>
      </c>
      <c r="N96" s="1027" t="str">
        <f>IF(INPUT!HO100="","",INPUT!HO100)</f>
        <v/>
      </c>
      <c r="O96" s="1425" t="str">
        <f>IF(INPUT!IU100="","",INPUT!IU100)</f>
        <v/>
      </c>
      <c r="P96" s="1425" t="str">
        <f>IF(INPUT!IV100="","",INPUT!IV100)</f>
        <v/>
      </c>
      <c r="Q96" s="1425" t="str">
        <f>IF(INPUT!IW100="","",INPUT!IW100)</f>
        <v/>
      </c>
      <c r="R96" s="1425" t="str">
        <f>IF(INPUT!IX100="","",INPUT!IX100)</f>
        <v/>
      </c>
      <c r="S96" s="1425" t="str">
        <f>IF(INPUT!IY100="","",INPUT!IY100)</f>
        <v/>
      </c>
      <c r="T96" s="1425" t="str">
        <f>IF(INPUT!IZ100="","",INPUT!IZ100)</f>
        <v/>
      </c>
      <c r="U96" s="1425" t="str">
        <f>IF(INPUT!JA100="","",INPUT!JA100)</f>
        <v/>
      </c>
      <c r="V96" s="1425" t="str">
        <f>IF(INPUT!JB100="","",INPUT!JB100)</f>
        <v/>
      </c>
      <c r="W96" s="1425" t="str">
        <f t="shared" si="3"/>
        <v/>
      </c>
      <c r="X96" s="1425" t="str">
        <f>IF(INPUT!JB100="","",INPUT!JB100)</f>
        <v/>
      </c>
    </row>
    <row r="97" spans="2:24">
      <c r="B97" s="1027" t="str">
        <f>IF(INPUT!HO101="","",INPUT!HO101)</f>
        <v/>
      </c>
      <c r="C97" s="1422" t="str">
        <f>IF(INPUT!IU101="","",INPUT!IU101/'03. Asset follow up'!$F$20)</f>
        <v/>
      </c>
      <c r="D97" s="1422" t="str">
        <f>IF(INPUT!IV101="","",INPUT!IV101/'03. Asset follow up'!$F$20)</f>
        <v/>
      </c>
      <c r="E97" s="1422" t="str">
        <f>IF(INPUT!IW101="","",INPUT!IW101/'03. Asset follow up'!$F$20)</f>
        <v/>
      </c>
      <c r="F97" s="1422" t="str">
        <f>IF(INPUT!IX101="","",INPUT!IX101/'03. Asset follow up'!$F$20)</f>
        <v/>
      </c>
      <c r="G97" s="1422" t="str">
        <f>IF(INPUT!IY101="","",INPUT!IY101/'03. Asset follow up'!$F$20)</f>
        <v/>
      </c>
      <c r="H97" s="1422" t="str">
        <f>IF(INPUT!IZ101="","",INPUT!IZ101/'03. Asset follow up'!$F$20)</f>
        <v/>
      </c>
      <c r="I97" s="1422" t="str">
        <f>IF(INPUT!JA101="","",INPUT!JA101/'03. Asset follow up'!$F$20)</f>
        <v/>
      </c>
      <c r="J97" s="1423">
        <f>INPUT!JB101/'03. Asset follow up'!$F$20</f>
        <v>0</v>
      </c>
      <c r="K97" s="1423" t="str">
        <f>IF(INPUT!JB101="","",INPUT!JB101/'03. Asset follow up'!$F$20)</f>
        <v/>
      </c>
      <c r="L97" s="1424">
        <f t="shared" si="4"/>
        <v>0</v>
      </c>
      <c r="N97" s="1027" t="str">
        <f>IF(INPUT!HO101="","",INPUT!HO101)</f>
        <v/>
      </c>
      <c r="O97" s="1425" t="str">
        <f>IF(INPUT!IU101="","",INPUT!IU101)</f>
        <v/>
      </c>
      <c r="P97" s="1425" t="str">
        <f>IF(INPUT!IV101="","",INPUT!IV101)</f>
        <v/>
      </c>
      <c r="Q97" s="1425" t="str">
        <f>IF(INPUT!IW101="","",INPUT!IW101)</f>
        <v/>
      </c>
      <c r="R97" s="1425" t="str">
        <f>IF(INPUT!IX101="","",INPUT!IX101)</f>
        <v/>
      </c>
      <c r="S97" s="1425" t="str">
        <f>IF(INPUT!IY101="","",INPUT!IY101)</f>
        <v/>
      </c>
      <c r="T97" s="1425" t="str">
        <f>IF(INPUT!IZ101="","",INPUT!IZ101)</f>
        <v/>
      </c>
      <c r="U97" s="1425" t="str">
        <f>IF(INPUT!JA101="","",INPUT!JA101)</f>
        <v/>
      </c>
      <c r="V97" s="1425" t="str">
        <f>IF(INPUT!JB101="","",INPUT!JB101)</f>
        <v/>
      </c>
      <c r="W97" s="1425" t="str">
        <f t="shared" si="3"/>
        <v/>
      </c>
      <c r="X97" s="1425" t="str">
        <f>IF(INPUT!JB101="","",INPUT!JB101)</f>
        <v/>
      </c>
    </row>
    <row r="98" spans="2:24">
      <c r="B98" s="1027" t="str">
        <f>IF(INPUT!HO102="","",INPUT!HO102)</f>
        <v/>
      </c>
      <c r="C98" s="1422" t="str">
        <f>IF(INPUT!IU102="","",INPUT!IU102/'03. Asset follow up'!$F$20)</f>
        <v/>
      </c>
      <c r="D98" s="1422" t="str">
        <f>IF(INPUT!IV102="","",INPUT!IV102/'03. Asset follow up'!$F$20)</f>
        <v/>
      </c>
      <c r="E98" s="1422" t="str">
        <f>IF(INPUT!IW102="","",INPUT!IW102/'03. Asset follow up'!$F$20)</f>
        <v/>
      </c>
      <c r="F98" s="1422" t="str">
        <f>IF(INPUT!IX102="","",INPUT!IX102/'03. Asset follow up'!$F$20)</f>
        <v/>
      </c>
      <c r="G98" s="1422" t="str">
        <f>IF(INPUT!IY102="","",INPUT!IY102/'03. Asset follow up'!$F$20)</f>
        <v/>
      </c>
      <c r="H98" s="1422" t="str">
        <f>IF(INPUT!IZ102="","",INPUT!IZ102/'03. Asset follow up'!$F$20)</f>
        <v/>
      </c>
      <c r="I98" s="1422" t="str">
        <f>IF(INPUT!JA102="","",INPUT!JA102/'03. Asset follow up'!$F$20)</f>
        <v/>
      </c>
      <c r="J98" s="1423">
        <f>INPUT!JB102/'03. Asset follow up'!$F$20</f>
        <v>0</v>
      </c>
      <c r="K98" s="1423" t="str">
        <f>IF(INPUT!JB102="","",INPUT!JB102/'03. Asset follow up'!$F$20)</f>
        <v/>
      </c>
      <c r="L98" s="1424">
        <f t="shared" si="4"/>
        <v>0</v>
      </c>
      <c r="N98" s="1027" t="str">
        <f>IF(INPUT!HO102="","",INPUT!HO102)</f>
        <v/>
      </c>
      <c r="O98" s="1425" t="str">
        <f>IF(INPUT!IU102="","",INPUT!IU102)</f>
        <v/>
      </c>
      <c r="P98" s="1425" t="str">
        <f>IF(INPUT!IV102="","",INPUT!IV102)</f>
        <v/>
      </c>
      <c r="Q98" s="1425" t="str">
        <f>IF(INPUT!IW102="","",INPUT!IW102)</f>
        <v/>
      </c>
      <c r="R98" s="1425" t="str">
        <f>IF(INPUT!IX102="","",INPUT!IX102)</f>
        <v/>
      </c>
      <c r="S98" s="1425" t="str">
        <f>IF(INPUT!IY102="","",INPUT!IY102)</f>
        <v/>
      </c>
      <c r="T98" s="1425" t="str">
        <f>IF(INPUT!IZ102="","",INPUT!IZ102)</f>
        <v/>
      </c>
      <c r="U98" s="1425" t="str">
        <f>IF(INPUT!JA102="","",INPUT!JA102)</f>
        <v/>
      </c>
      <c r="V98" s="1425" t="str">
        <f>IF(INPUT!JB102="","",INPUT!JB102)</f>
        <v/>
      </c>
      <c r="W98" s="1425" t="str">
        <f t="shared" si="3"/>
        <v/>
      </c>
      <c r="X98" s="1425" t="str">
        <f>IF(INPUT!JB102="","",INPUT!JB102)</f>
        <v/>
      </c>
    </row>
    <row r="99" spans="2:24">
      <c r="B99" s="1027" t="str">
        <f>IF(INPUT!HO103="","",INPUT!HO103)</f>
        <v/>
      </c>
      <c r="C99" s="1422" t="str">
        <f>IF(INPUT!IU103="","",INPUT!IU103/'03. Asset follow up'!$F$20)</f>
        <v/>
      </c>
      <c r="D99" s="1422" t="str">
        <f>IF(INPUT!IV103="","",INPUT!IV103/'03. Asset follow up'!$F$20)</f>
        <v/>
      </c>
      <c r="E99" s="1422" t="str">
        <f>IF(INPUT!IW103="","",INPUT!IW103/'03. Asset follow up'!$F$20)</f>
        <v/>
      </c>
      <c r="F99" s="1422" t="str">
        <f>IF(INPUT!IX103="","",INPUT!IX103/'03. Asset follow up'!$F$20)</f>
        <v/>
      </c>
      <c r="G99" s="1422" t="str">
        <f>IF(INPUT!IY103="","",INPUT!IY103/'03. Asset follow up'!$F$20)</f>
        <v/>
      </c>
      <c r="H99" s="1422" t="str">
        <f>IF(INPUT!IZ103="","",INPUT!IZ103/'03. Asset follow up'!$F$20)</f>
        <v/>
      </c>
      <c r="I99" s="1422" t="str">
        <f>IF(INPUT!JA103="","",INPUT!JA103/'03. Asset follow up'!$F$20)</f>
        <v/>
      </c>
      <c r="J99" s="1423">
        <f>INPUT!JB103/'03. Asset follow up'!$F$20</f>
        <v>0</v>
      </c>
      <c r="K99" s="1423" t="str">
        <f>IF(INPUT!JB103="","",INPUT!JB103/'03. Asset follow up'!$F$20)</f>
        <v/>
      </c>
      <c r="L99" s="1424">
        <f t="shared" si="4"/>
        <v>0</v>
      </c>
      <c r="N99" s="1027" t="str">
        <f>IF(INPUT!HO103="","",INPUT!HO103)</f>
        <v/>
      </c>
      <c r="O99" s="1425" t="str">
        <f>IF(INPUT!IU103="","",INPUT!IU103)</f>
        <v/>
      </c>
      <c r="P99" s="1425" t="str">
        <f>IF(INPUT!IV103="","",INPUT!IV103)</f>
        <v/>
      </c>
      <c r="Q99" s="1425" t="str">
        <f>IF(INPUT!IW103="","",INPUT!IW103)</f>
        <v/>
      </c>
      <c r="R99" s="1425" t="str">
        <f>IF(INPUT!IX103="","",INPUT!IX103)</f>
        <v/>
      </c>
      <c r="S99" s="1425" t="str">
        <f>IF(INPUT!IY103="","",INPUT!IY103)</f>
        <v/>
      </c>
      <c r="T99" s="1425" t="str">
        <f>IF(INPUT!IZ103="","",INPUT!IZ103)</f>
        <v/>
      </c>
      <c r="U99" s="1425" t="str">
        <f>IF(INPUT!JA103="","",INPUT!JA103)</f>
        <v/>
      </c>
      <c r="V99" s="1425" t="str">
        <f>IF(INPUT!JB103="","",INPUT!JB103)</f>
        <v/>
      </c>
      <c r="W99" s="1425" t="str">
        <f t="shared" si="3"/>
        <v/>
      </c>
      <c r="X99" s="1425" t="str">
        <f>IF(INPUT!JB103="","",INPUT!JB103)</f>
        <v/>
      </c>
    </row>
    <row r="100" spans="2:24">
      <c r="B100" s="1027" t="str">
        <f>IF(INPUT!HO104="","",INPUT!HO104)</f>
        <v/>
      </c>
      <c r="C100" s="1422" t="str">
        <f>IF(INPUT!IU104="","",INPUT!IU104/'03. Asset follow up'!$F$20)</f>
        <v/>
      </c>
      <c r="D100" s="1422" t="str">
        <f>IF(INPUT!IV104="","",INPUT!IV104/'03. Asset follow up'!$F$20)</f>
        <v/>
      </c>
      <c r="E100" s="1422" t="str">
        <f>IF(INPUT!IW104="","",INPUT!IW104/'03. Asset follow up'!$F$20)</f>
        <v/>
      </c>
      <c r="F100" s="1422" t="str">
        <f>IF(INPUT!IX104="","",INPUT!IX104/'03. Asset follow up'!$F$20)</f>
        <v/>
      </c>
      <c r="G100" s="1422" t="str">
        <f>IF(INPUT!IY104="","",INPUT!IY104/'03. Asset follow up'!$F$20)</f>
        <v/>
      </c>
      <c r="H100" s="1422" t="str">
        <f>IF(INPUT!IZ104="","",INPUT!IZ104/'03. Asset follow up'!$F$20)</f>
        <v/>
      </c>
      <c r="I100" s="1422" t="str">
        <f>IF(INPUT!JA104="","",INPUT!JA104/'03. Asset follow up'!$F$20)</f>
        <v/>
      </c>
      <c r="J100" s="1423">
        <f>INPUT!JB104/'03. Asset follow up'!$F$20</f>
        <v>0</v>
      </c>
      <c r="K100" s="1423" t="str">
        <f>IF(INPUT!JB104="","",INPUT!JB104/'03. Asset follow up'!$F$20)</f>
        <v/>
      </c>
      <c r="L100" s="1424">
        <f t="shared" si="4"/>
        <v>0</v>
      </c>
      <c r="N100" s="1027" t="str">
        <f>IF(INPUT!HO104="","",INPUT!HO104)</f>
        <v/>
      </c>
      <c r="O100" s="1425" t="str">
        <f>IF(INPUT!IU104="","",INPUT!IU104)</f>
        <v/>
      </c>
      <c r="P100" s="1425" t="str">
        <f>IF(INPUT!IV104="","",INPUT!IV104)</f>
        <v/>
      </c>
      <c r="Q100" s="1425" t="str">
        <f>IF(INPUT!IW104="","",INPUT!IW104)</f>
        <v/>
      </c>
      <c r="R100" s="1425" t="str">
        <f>IF(INPUT!IX104="","",INPUT!IX104)</f>
        <v/>
      </c>
      <c r="S100" s="1425" t="str">
        <f>IF(INPUT!IY104="","",INPUT!IY104)</f>
        <v/>
      </c>
      <c r="T100" s="1425" t="str">
        <f>IF(INPUT!IZ104="","",INPUT!IZ104)</f>
        <v/>
      </c>
      <c r="U100" s="1425" t="str">
        <f>IF(INPUT!JA104="","",INPUT!JA104)</f>
        <v/>
      </c>
      <c r="V100" s="1425" t="str">
        <f>IF(INPUT!JB104="","",INPUT!JB104)</f>
        <v/>
      </c>
      <c r="W100" s="1425" t="str">
        <f t="shared" si="3"/>
        <v/>
      </c>
      <c r="X100" s="1425" t="str">
        <f>IF(INPUT!JB104="","",INPUT!JB104)</f>
        <v/>
      </c>
    </row>
    <row r="101" spans="2:24">
      <c r="B101" s="1027" t="str">
        <f>IF(INPUT!HO105="","",INPUT!HO105)</f>
        <v/>
      </c>
      <c r="C101" s="1422" t="str">
        <f>IF(INPUT!IU105="","",INPUT!IU105/'03. Asset follow up'!$F$20)</f>
        <v/>
      </c>
      <c r="D101" s="1422" t="str">
        <f>IF(INPUT!IV105="","",INPUT!IV105/'03. Asset follow up'!$F$20)</f>
        <v/>
      </c>
      <c r="E101" s="1422" t="str">
        <f>IF(INPUT!IW105="","",INPUT!IW105/'03. Asset follow up'!$F$20)</f>
        <v/>
      </c>
      <c r="F101" s="1422" t="str">
        <f>IF(INPUT!IX105="","",INPUT!IX105/'03. Asset follow up'!$F$20)</f>
        <v/>
      </c>
      <c r="G101" s="1422" t="str">
        <f>IF(INPUT!IY105="","",INPUT!IY105/'03. Asset follow up'!$F$20)</f>
        <v/>
      </c>
      <c r="H101" s="1422" t="str">
        <f>IF(INPUT!IZ105="","",INPUT!IZ105/'03. Asset follow up'!$F$20)</f>
        <v/>
      </c>
      <c r="I101" s="1422" t="str">
        <f>IF(INPUT!JA105="","",INPUT!JA105/'03. Asset follow up'!$F$20)</f>
        <v/>
      </c>
      <c r="J101" s="1423">
        <f>INPUT!JB105/'03. Asset follow up'!$F$20</f>
        <v>0</v>
      </c>
      <c r="K101" s="1423" t="str">
        <f>IF(INPUT!JB105="","",INPUT!JB105/'03. Asset follow up'!$F$20)</f>
        <v/>
      </c>
      <c r="L101" s="1424">
        <f t="shared" si="4"/>
        <v>0</v>
      </c>
      <c r="N101" s="1027" t="str">
        <f>IF(INPUT!HO105="","",INPUT!HO105)</f>
        <v/>
      </c>
      <c r="O101" s="1425" t="str">
        <f>IF(INPUT!IU105="","",INPUT!IU105)</f>
        <v/>
      </c>
      <c r="P101" s="1425" t="str">
        <f>IF(INPUT!IV105="","",INPUT!IV105)</f>
        <v/>
      </c>
      <c r="Q101" s="1425" t="str">
        <f>IF(INPUT!IW105="","",INPUT!IW105)</f>
        <v/>
      </c>
      <c r="R101" s="1425" t="str">
        <f>IF(INPUT!IX105="","",INPUT!IX105)</f>
        <v/>
      </c>
      <c r="S101" s="1425" t="str">
        <f>IF(INPUT!IY105="","",INPUT!IY105)</f>
        <v/>
      </c>
      <c r="T101" s="1425" t="str">
        <f>IF(INPUT!IZ105="","",INPUT!IZ105)</f>
        <v/>
      </c>
      <c r="U101" s="1425" t="str">
        <f>IF(INPUT!JA105="","",INPUT!JA105)</f>
        <v/>
      </c>
      <c r="V101" s="1425" t="str">
        <f>IF(INPUT!JB105="","",INPUT!JB105)</f>
        <v/>
      </c>
      <c r="W101" s="1425" t="str">
        <f t="shared" si="3"/>
        <v/>
      </c>
      <c r="X101" s="1425" t="str">
        <f>IF(INPUT!JB105="","",INPUT!JB105)</f>
        <v/>
      </c>
    </row>
    <row r="102" spans="2:24">
      <c r="B102" s="1027" t="str">
        <f>IF(INPUT!HO106="","",INPUT!HO106)</f>
        <v/>
      </c>
      <c r="C102" s="1422" t="str">
        <f>IF(INPUT!IU106="","",INPUT!IU106/'03. Asset follow up'!$F$20)</f>
        <v/>
      </c>
      <c r="D102" s="1422" t="str">
        <f>IF(INPUT!IV106="","",INPUT!IV106/'03. Asset follow up'!$F$20)</f>
        <v/>
      </c>
      <c r="E102" s="1422" t="str">
        <f>IF(INPUT!IW106="","",INPUT!IW106/'03. Asset follow up'!$F$20)</f>
        <v/>
      </c>
      <c r="F102" s="1422" t="str">
        <f>IF(INPUT!IX106="","",INPUT!IX106/'03. Asset follow up'!$F$20)</f>
        <v/>
      </c>
      <c r="G102" s="1422" t="str">
        <f>IF(INPUT!IY106="","",INPUT!IY106/'03. Asset follow up'!$F$20)</f>
        <v/>
      </c>
      <c r="H102" s="1422" t="str">
        <f>IF(INPUT!IZ106="","",INPUT!IZ106/'03. Asset follow up'!$F$20)</f>
        <v/>
      </c>
      <c r="I102" s="1422" t="str">
        <f>IF(INPUT!JA106="","",INPUT!JA106/'03. Asset follow up'!$F$20)</f>
        <v/>
      </c>
      <c r="J102" s="1423">
        <f>INPUT!JB106/'03. Asset follow up'!$F$20</f>
        <v>0</v>
      </c>
      <c r="K102" s="1423" t="str">
        <f>IF(INPUT!JB106="","",INPUT!JB106/'03. Asset follow up'!$F$20)</f>
        <v/>
      </c>
      <c r="L102" s="1424">
        <f t="shared" si="4"/>
        <v>0</v>
      </c>
      <c r="N102" s="1027" t="str">
        <f>IF(INPUT!HO106="","",INPUT!HO106)</f>
        <v/>
      </c>
      <c r="O102" s="1425" t="str">
        <f>IF(INPUT!IU106="","",INPUT!IU106)</f>
        <v/>
      </c>
      <c r="P102" s="1425" t="str">
        <f>IF(INPUT!IV106="","",INPUT!IV106)</f>
        <v/>
      </c>
      <c r="Q102" s="1425" t="str">
        <f>IF(INPUT!IW106="","",INPUT!IW106)</f>
        <v/>
      </c>
      <c r="R102" s="1425" t="str">
        <f>IF(INPUT!IX106="","",INPUT!IX106)</f>
        <v/>
      </c>
      <c r="S102" s="1425" t="str">
        <f>IF(INPUT!IY106="","",INPUT!IY106)</f>
        <v/>
      </c>
      <c r="T102" s="1425" t="str">
        <f>IF(INPUT!IZ106="","",INPUT!IZ106)</f>
        <v/>
      </c>
      <c r="U102" s="1425" t="str">
        <f>IF(INPUT!JA106="","",INPUT!JA106)</f>
        <v/>
      </c>
      <c r="V102" s="1425" t="str">
        <f>IF(INPUT!JB106="","",INPUT!JB106)</f>
        <v/>
      </c>
      <c r="W102" s="1425" t="str">
        <f t="shared" si="3"/>
        <v/>
      </c>
      <c r="X102" s="1425" t="str">
        <f>IF(INPUT!JB106="","",INPUT!JB106)</f>
        <v/>
      </c>
    </row>
    <row r="103" spans="2:24">
      <c r="B103" s="1027" t="str">
        <f>IF(INPUT!HO107="","",INPUT!HO107)</f>
        <v/>
      </c>
      <c r="C103" s="1422" t="str">
        <f>IF(INPUT!IU107="","",INPUT!IU107/'03. Asset follow up'!$F$20)</f>
        <v/>
      </c>
      <c r="D103" s="1422" t="str">
        <f>IF(INPUT!IV107="","",INPUT!IV107/'03. Asset follow up'!$F$20)</f>
        <v/>
      </c>
      <c r="E103" s="1422" t="str">
        <f>IF(INPUT!IW107="","",INPUT!IW107/'03. Asset follow up'!$F$20)</f>
        <v/>
      </c>
      <c r="F103" s="1422" t="str">
        <f>IF(INPUT!IX107="","",INPUT!IX107/'03. Asset follow up'!$F$20)</f>
        <v/>
      </c>
      <c r="G103" s="1422" t="str">
        <f>IF(INPUT!IY107="","",INPUT!IY107/'03. Asset follow up'!$F$20)</f>
        <v/>
      </c>
      <c r="H103" s="1422" t="str">
        <f>IF(INPUT!IZ107="","",INPUT!IZ107/'03. Asset follow up'!$F$20)</f>
        <v/>
      </c>
      <c r="I103" s="1422" t="str">
        <f>IF(INPUT!JA107="","",INPUT!JA107/'03. Asset follow up'!$F$20)</f>
        <v/>
      </c>
      <c r="J103" s="1423">
        <f>INPUT!JB107/'03. Asset follow up'!$F$20</f>
        <v>0</v>
      </c>
      <c r="K103" s="1423" t="str">
        <f>IF(INPUT!JB107="","",INPUT!JB107/'03. Asset follow up'!$F$20)</f>
        <v/>
      </c>
      <c r="L103" s="1424">
        <f t="shared" si="4"/>
        <v>0</v>
      </c>
      <c r="N103" s="1027" t="str">
        <f>IF(INPUT!HO107="","",INPUT!HO107)</f>
        <v/>
      </c>
      <c r="O103" s="1425" t="str">
        <f>IF(INPUT!IU107="","",INPUT!IU107)</f>
        <v/>
      </c>
      <c r="P103" s="1425" t="str">
        <f>IF(INPUT!IV107="","",INPUT!IV107)</f>
        <v/>
      </c>
      <c r="Q103" s="1425" t="str">
        <f>IF(INPUT!IW107="","",INPUT!IW107)</f>
        <v/>
      </c>
      <c r="R103" s="1425" t="str">
        <f>IF(INPUT!IX107="","",INPUT!IX107)</f>
        <v/>
      </c>
      <c r="S103" s="1425" t="str">
        <f>IF(INPUT!IY107="","",INPUT!IY107)</f>
        <v/>
      </c>
      <c r="T103" s="1425" t="str">
        <f>IF(INPUT!IZ107="","",INPUT!IZ107)</f>
        <v/>
      </c>
      <c r="U103" s="1425" t="str">
        <f>IF(INPUT!JA107="","",INPUT!JA107)</f>
        <v/>
      </c>
      <c r="V103" s="1425" t="str">
        <f>IF(INPUT!JB107="","",INPUT!JB107)</f>
        <v/>
      </c>
      <c r="W103" s="1425" t="str">
        <f t="shared" si="3"/>
        <v/>
      </c>
      <c r="X103" s="1425" t="str">
        <f>IF(INPUT!JB107="","",INPUT!JB107)</f>
        <v/>
      </c>
    </row>
    <row r="104" spans="2:24">
      <c r="B104" s="1027" t="str">
        <f>IF(INPUT!HO108="","",INPUT!HO108)</f>
        <v/>
      </c>
      <c r="C104" s="1422" t="str">
        <f>IF(INPUT!IU108="","",INPUT!IU108/'03. Asset follow up'!$F$20)</f>
        <v/>
      </c>
      <c r="D104" s="1422" t="str">
        <f>IF(INPUT!IV108="","",INPUT!IV108/'03. Asset follow up'!$F$20)</f>
        <v/>
      </c>
      <c r="E104" s="1422" t="str">
        <f>IF(INPUT!IW108="","",INPUT!IW108/'03. Asset follow up'!$F$20)</f>
        <v/>
      </c>
      <c r="F104" s="1422" t="str">
        <f>IF(INPUT!IX108="","",INPUT!IX108/'03. Asset follow up'!$F$20)</f>
        <v/>
      </c>
      <c r="G104" s="1422" t="str">
        <f>IF(INPUT!IY108="","",INPUT!IY108/'03. Asset follow up'!$F$20)</f>
        <v/>
      </c>
      <c r="H104" s="1422" t="str">
        <f>IF(INPUT!IZ108="","",INPUT!IZ108/'03. Asset follow up'!$F$20)</f>
        <v/>
      </c>
      <c r="I104" s="1422" t="str">
        <f>IF(INPUT!JA108="","",INPUT!JA108/'03. Asset follow up'!$F$20)</f>
        <v/>
      </c>
      <c r="J104" s="1423">
        <f>INPUT!JB108/'03. Asset follow up'!$F$20</f>
        <v>0</v>
      </c>
      <c r="K104" s="1423" t="str">
        <f>IF(INPUT!JB108="","",INPUT!JB108/'03. Asset follow up'!$F$20)</f>
        <v/>
      </c>
      <c r="L104" s="1424">
        <f t="shared" si="4"/>
        <v>0</v>
      </c>
      <c r="N104" s="1027" t="str">
        <f>IF(INPUT!HO108="","",INPUT!HO108)</f>
        <v/>
      </c>
      <c r="O104" s="1425" t="str">
        <f>IF(INPUT!IU108="","",INPUT!IU108)</f>
        <v/>
      </c>
      <c r="P104" s="1425" t="str">
        <f>IF(INPUT!IV108="","",INPUT!IV108)</f>
        <v/>
      </c>
      <c r="Q104" s="1425" t="str">
        <f>IF(INPUT!IW108="","",INPUT!IW108)</f>
        <v/>
      </c>
      <c r="R104" s="1425" t="str">
        <f>IF(INPUT!IX108="","",INPUT!IX108)</f>
        <v/>
      </c>
      <c r="S104" s="1425" t="str">
        <f>IF(INPUT!IY108="","",INPUT!IY108)</f>
        <v/>
      </c>
      <c r="T104" s="1425" t="str">
        <f>IF(INPUT!IZ108="","",INPUT!IZ108)</f>
        <v/>
      </c>
      <c r="U104" s="1425" t="str">
        <f>IF(INPUT!JA108="","",INPUT!JA108)</f>
        <v/>
      </c>
      <c r="V104" s="1425" t="str">
        <f>IF(INPUT!JB108="","",INPUT!JB108)</f>
        <v/>
      </c>
      <c r="W104" s="1425" t="str">
        <f t="shared" si="3"/>
        <v/>
      </c>
      <c r="X104" s="1425" t="str">
        <f>IF(INPUT!JB108="","",INPUT!JB108)</f>
        <v/>
      </c>
    </row>
    <row r="105" spans="2:24">
      <c r="B105" s="1027" t="str">
        <f>IF(INPUT!HO109="","",INPUT!HO109)</f>
        <v/>
      </c>
      <c r="C105" s="1422" t="str">
        <f>IF(INPUT!IU109="","",INPUT!IU109/'03. Asset follow up'!$F$20)</f>
        <v/>
      </c>
      <c r="D105" s="1422" t="str">
        <f>IF(INPUT!IV109="","",INPUT!IV109/'03. Asset follow up'!$F$20)</f>
        <v/>
      </c>
      <c r="E105" s="1422" t="str">
        <f>IF(INPUT!IW109="","",INPUT!IW109/'03. Asset follow up'!$F$20)</f>
        <v/>
      </c>
      <c r="F105" s="1422" t="str">
        <f>IF(INPUT!IX109="","",INPUT!IX109/'03. Asset follow up'!$F$20)</f>
        <v/>
      </c>
      <c r="G105" s="1422" t="str">
        <f>IF(INPUT!IY109="","",INPUT!IY109/'03. Asset follow up'!$F$20)</f>
        <v/>
      </c>
      <c r="H105" s="1422" t="str">
        <f>IF(INPUT!IZ109="","",INPUT!IZ109/'03. Asset follow up'!$F$20)</f>
        <v/>
      </c>
      <c r="I105" s="1422" t="str">
        <f>IF(INPUT!JA109="","",INPUT!JA109/'03. Asset follow up'!$F$20)</f>
        <v/>
      </c>
      <c r="J105" s="1423">
        <f>INPUT!JB109/'03. Asset follow up'!$F$20</f>
        <v>0</v>
      </c>
      <c r="K105" s="1423" t="str">
        <f>IF(INPUT!JB109="","",INPUT!JB109/'03. Asset follow up'!$F$20)</f>
        <v/>
      </c>
      <c r="L105" s="1424">
        <f t="shared" si="4"/>
        <v>0</v>
      </c>
      <c r="N105" s="1027" t="str">
        <f>IF(INPUT!HO109="","",INPUT!HO109)</f>
        <v/>
      </c>
      <c r="O105" s="1425" t="str">
        <f>IF(INPUT!IU109="","",INPUT!IU109)</f>
        <v/>
      </c>
      <c r="P105" s="1425" t="str">
        <f>IF(INPUT!IV109="","",INPUT!IV109)</f>
        <v/>
      </c>
      <c r="Q105" s="1425" t="str">
        <f>IF(INPUT!IW109="","",INPUT!IW109)</f>
        <v/>
      </c>
      <c r="R105" s="1425" t="str">
        <f>IF(INPUT!IX109="","",INPUT!IX109)</f>
        <v/>
      </c>
      <c r="S105" s="1425" t="str">
        <f>IF(INPUT!IY109="","",INPUT!IY109)</f>
        <v/>
      </c>
      <c r="T105" s="1425" t="str">
        <f>IF(INPUT!IZ109="","",INPUT!IZ109)</f>
        <v/>
      </c>
      <c r="U105" s="1425" t="str">
        <f>IF(INPUT!JA109="","",INPUT!JA109)</f>
        <v/>
      </c>
      <c r="V105" s="1425" t="str">
        <f>IF(INPUT!JB109="","",INPUT!JB109)</f>
        <v/>
      </c>
      <c r="W105" s="1425" t="str">
        <f t="shared" si="3"/>
        <v/>
      </c>
      <c r="X105" s="1425" t="str">
        <f>IF(INPUT!JB109="","",INPUT!JB109)</f>
        <v/>
      </c>
    </row>
    <row r="106" spans="2:24">
      <c r="B106" s="1027" t="str">
        <f>IF(INPUT!HO110="","",INPUT!HO110)</f>
        <v/>
      </c>
      <c r="C106" s="1422" t="str">
        <f>IF(INPUT!IU110="","",INPUT!IU110/'03. Asset follow up'!$F$20)</f>
        <v/>
      </c>
      <c r="D106" s="1422" t="str">
        <f>IF(INPUT!IV110="","",INPUT!IV110/'03. Asset follow up'!$F$20)</f>
        <v/>
      </c>
      <c r="E106" s="1422" t="str">
        <f>IF(INPUT!IW110="","",INPUT!IW110/'03. Asset follow up'!$F$20)</f>
        <v/>
      </c>
      <c r="F106" s="1422" t="str">
        <f>IF(INPUT!IX110="","",INPUT!IX110/'03. Asset follow up'!$F$20)</f>
        <v/>
      </c>
      <c r="G106" s="1422" t="str">
        <f>IF(INPUT!IY110="","",INPUT!IY110/'03. Asset follow up'!$F$20)</f>
        <v/>
      </c>
      <c r="H106" s="1422" t="str">
        <f>IF(INPUT!IZ110="","",INPUT!IZ110/'03. Asset follow up'!$F$20)</f>
        <v/>
      </c>
      <c r="I106" s="1422" t="str">
        <f>IF(INPUT!JA110="","",INPUT!JA110/'03. Asset follow up'!$F$20)</f>
        <v/>
      </c>
      <c r="J106" s="1423">
        <f>INPUT!JB110/'03. Asset follow up'!$F$20</f>
        <v>0</v>
      </c>
      <c r="K106" s="1423" t="str">
        <f>IF(INPUT!JB110="","",INPUT!JB110/'03. Asset follow up'!$F$20)</f>
        <v/>
      </c>
      <c r="L106" s="1424">
        <f t="shared" si="4"/>
        <v>0</v>
      </c>
      <c r="N106" s="1027" t="str">
        <f>IF(INPUT!HO110="","",INPUT!HO110)</f>
        <v/>
      </c>
      <c r="O106" s="1425" t="str">
        <f>IF(INPUT!IU110="","",INPUT!IU110)</f>
        <v/>
      </c>
      <c r="P106" s="1425" t="str">
        <f>IF(INPUT!IV110="","",INPUT!IV110)</f>
        <v/>
      </c>
      <c r="Q106" s="1425" t="str">
        <f>IF(INPUT!IW110="","",INPUT!IW110)</f>
        <v/>
      </c>
      <c r="R106" s="1425" t="str">
        <f>IF(INPUT!IX110="","",INPUT!IX110)</f>
        <v/>
      </c>
      <c r="S106" s="1425" t="str">
        <f>IF(INPUT!IY110="","",INPUT!IY110)</f>
        <v/>
      </c>
      <c r="T106" s="1425" t="str">
        <f>IF(INPUT!IZ110="","",INPUT!IZ110)</f>
        <v/>
      </c>
      <c r="U106" s="1425" t="str">
        <f>IF(INPUT!JA110="","",INPUT!JA110)</f>
        <v/>
      </c>
      <c r="V106" s="1425" t="str">
        <f>IF(INPUT!JB110="","",INPUT!JB110)</f>
        <v/>
      </c>
      <c r="W106" s="1425" t="str">
        <f t="shared" si="3"/>
        <v/>
      </c>
      <c r="X106" s="1425" t="str">
        <f>IF(INPUT!JB110="","",INPUT!JB110)</f>
        <v/>
      </c>
    </row>
    <row r="107" spans="2:24">
      <c r="B107" s="1027" t="str">
        <f>IF(INPUT!HO111="","",INPUT!HO111)</f>
        <v/>
      </c>
      <c r="C107" s="1422" t="str">
        <f>IF(INPUT!IU111="","",INPUT!IU111/'03. Asset follow up'!$F$20)</f>
        <v/>
      </c>
      <c r="D107" s="1422" t="str">
        <f>IF(INPUT!IV111="","",INPUT!IV111/'03. Asset follow up'!$F$20)</f>
        <v/>
      </c>
      <c r="E107" s="1422" t="str">
        <f>IF(INPUT!IW111="","",INPUT!IW111/'03. Asset follow up'!$F$20)</f>
        <v/>
      </c>
      <c r="F107" s="1422" t="str">
        <f>IF(INPUT!IX111="","",INPUT!IX111/'03. Asset follow up'!$F$20)</f>
        <v/>
      </c>
      <c r="G107" s="1422" t="str">
        <f>IF(INPUT!IY111="","",INPUT!IY111/'03. Asset follow up'!$F$20)</f>
        <v/>
      </c>
      <c r="H107" s="1422" t="str">
        <f>IF(INPUT!IZ111="","",INPUT!IZ111/'03. Asset follow up'!$F$20)</f>
        <v/>
      </c>
      <c r="I107" s="1422" t="str">
        <f>IF(INPUT!JA111="","",INPUT!JA111/'03. Asset follow up'!$F$20)</f>
        <v/>
      </c>
      <c r="J107" s="1423">
        <f>INPUT!JB111/'03. Asset follow up'!$F$20</f>
        <v>0</v>
      </c>
      <c r="K107" s="1423" t="str">
        <f>IF(INPUT!JB111="","",INPUT!JB111/'03. Asset follow up'!$F$20)</f>
        <v/>
      </c>
      <c r="L107" s="1424">
        <f t="shared" si="4"/>
        <v>0</v>
      </c>
      <c r="N107" s="1027" t="str">
        <f>IF(INPUT!HO111="","",INPUT!HO111)</f>
        <v/>
      </c>
      <c r="O107" s="1425" t="str">
        <f>IF(INPUT!IU111="","",INPUT!IU111)</f>
        <v/>
      </c>
      <c r="P107" s="1425" t="str">
        <f>IF(INPUT!IV111="","",INPUT!IV111)</f>
        <v/>
      </c>
      <c r="Q107" s="1425" t="str">
        <f>IF(INPUT!IW111="","",INPUT!IW111)</f>
        <v/>
      </c>
      <c r="R107" s="1425" t="str">
        <f>IF(INPUT!IX111="","",INPUT!IX111)</f>
        <v/>
      </c>
      <c r="S107" s="1425" t="str">
        <f>IF(INPUT!IY111="","",INPUT!IY111)</f>
        <v/>
      </c>
      <c r="T107" s="1425" t="str">
        <f>IF(INPUT!IZ111="","",INPUT!IZ111)</f>
        <v/>
      </c>
      <c r="U107" s="1425" t="str">
        <f>IF(INPUT!JA111="","",INPUT!JA111)</f>
        <v/>
      </c>
      <c r="V107" s="1425" t="str">
        <f>IF(INPUT!JB111="","",INPUT!JB111)</f>
        <v/>
      </c>
      <c r="W107" s="1425" t="str">
        <f t="shared" si="3"/>
        <v/>
      </c>
      <c r="X107" s="1425" t="str">
        <f>IF(INPUT!JB111="","",INPUT!JB111)</f>
        <v/>
      </c>
    </row>
    <row r="108" spans="2:24">
      <c r="B108" s="1027" t="str">
        <f>IF(INPUT!HO112="","",INPUT!HO112)</f>
        <v/>
      </c>
      <c r="C108" s="1422" t="str">
        <f>IF(INPUT!IU112="","",INPUT!IU112/'03. Asset follow up'!$F$20)</f>
        <v/>
      </c>
      <c r="D108" s="1422" t="str">
        <f>IF(INPUT!IV112="","",INPUT!IV112/'03. Asset follow up'!$F$20)</f>
        <v/>
      </c>
      <c r="E108" s="1422" t="str">
        <f>IF(INPUT!IW112="","",INPUT!IW112/'03. Asset follow up'!$F$20)</f>
        <v/>
      </c>
      <c r="F108" s="1422" t="str">
        <f>IF(INPUT!IX112="","",INPUT!IX112/'03. Asset follow up'!$F$20)</f>
        <v/>
      </c>
      <c r="G108" s="1422" t="str">
        <f>IF(INPUT!IY112="","",INPUT!IY112/'03. Asset follow up'!$F$20)</f>
        <v/>
      </c>
      <c r="H108" s="1422" t="str">
        <f>IF(INPUT!IZ112="","",INPUT!IZ112/'03. Asset follow up'!$F$20)</f>
        <v/>
      </c>
      <c r="I108" s="1422" t="str">
        <f>IF(INPUT!JA112="","",INPUT!JA112/'03. Asset follow up'!$F$20)</f>
        <v/>
      </c>
      <c r="J108" s="1423">
        <f>INPUT!JB112/'03. Asset follow up'!$F$20</f>
        <v>0</v>
      </c>
      <c r="K108" s="1423" t="str">
        <f>IF(INPUT!JB112="","",INPUT!JB112/'03. Asset follow up'!$F$20)</f>
        <v/>
      </c>
      <c r="L108" s="1424">
        <f t="shared" si="4"/>
        <v>0</v>
      </c>
      <c r="N108" s="1027" t="str">
        <f>IF(INPUT!HO112="","",INPUT!HO112)</f>
        <v/>
      </c>
      <c r="O108" s="1425" t="str">
        <f>IF(INPUT!IU112="","",INPUT!IU112)</f>
        <v/>
      </c>
      <c r="P108" s="1425" t="str">
        <f>IF(INPUT!IV112="","",INPUT!IV112)</f>
        <v/>
      </c>
      <c r="Q108" s="1425" t="str">
        <f>IF(INPUT!IW112="","",INPUT!IW112)</f>
        <v/>
      </c>
      <c r="R108" s="1425" t="str">
        <f>IF(INPUT!IX112="","",INPUT!IX112)</f>
        <v/>
      </c>
      <c r="S108" s="1425" t="str">
        <f>IF(INPUT!IY112="","",INPUT!IY112)</f>
        <v/>
      </c>
      <c r="T108" s="1425" t="str">
        <f>IF(INPUT!IZ112="","",INPUT!IZ112)</f>
        <v/>
      </c>
      <c r="U108" s="1425" t="str">
        <f>IF(INPUT!JA112="","",INPUT!JA112)</f>
        <v/>
      </c>
      <c r="V108" s="1425" t="str">
        <f>IF(INPUT!JB112="","",INPUT!JB112)</f>
        <v/>
      </c>
      <c r="W108" s="1425" t="str">
        <f t="shared" si="3"/>
        <v/>
      </c>
      <c r="X108" s="1425" t="str">
        <f>IF(INPUT!JB112="","",INPUT!JB112)</f>
        <v/>
      </c>
    </row>
    <row r="109" spans="2:24">
      <c r="B109" s="1027" t="str">
        <f>IF(INPUT!HO113="","",INPUT!HO113)</f>
        <v/>
      </c>
      <c r="C109" s="1422" t="str">
        <f>IF(INPUT!IU113="","",INPUT!IU113/'03. Asset follow up'!$F$20)</f>
        <v/>
      </c>
      <c r="D109" s="1422" t="str">
        <f>IF(INPUT!IV113="","",INPUT!IV113/'03. Asset follow up'!$F$20)</f>
        <v/>
      </c>
      <c r="E109" s="1422" t="str">
        <f>IF(INPUT!IW113="","",INPUT!IW113/'03. Asset follow up'!$F$20)</f>
        <v/>
      </c>
      <c r="F109" s="1422" t="str">
        <f>IF(INPUT!IX113="","",INPUT!IX113/'03. Asset follow up'!$F$20)</f>
        <v/>
      </c>
      <c r="G109" s="1422" t="str">
        <f>IF(INPUT!IY113="","",INPUT!IY113/'03. Asset follow up'!$F$20)</f>
        <v/>
      </c>
      <c r="H109" s="1422" t="str">
        <f>IF(INPUT!IZ113="","",INPUT!IZ113/'03. Asset follow up'!$F$20)</f>
        <v/>
      </c>
      <c r="I109" s="1422" t="str">
        <f>IF(INPUT!JA113="","",INPUT!JA113/'03. Asset follow up'!$F$20)</f>
        <v/>
      </c>
      <c r="J109" s="1423">
        <f>INPUT!JB113/'03. Asset follow up'!$F$20</f>
        <v>0</v>
      </c>
      <c r="K109" s="1423" t="str">
        <f>IF(INPUT!JB113="","",INPUT!JB113/'03. Asset follow up'!$F$20)</f>
        <v/>
      </c>
      <c r="L109" s="1424">
        <f t="shared" si="4"/>
        <v>0</v>
      </c>
      <c r="N109" s="1027" t="str">
        <f>IF(INPUT!HO113="","",INPUT!HO113)</f>
        <v/>
      </c>
      <c r="O109" s="1425" t="str">
        <f>IF(INPUT!IU113="","",INPUT!IU113)</f>
        <v/>
      </c>
      <c r="P109" s="1425" t="str">
        <f>IF(INPUT!IV113="","",INPUT!IV113)</f>
        <v/>
      </c>
      <c r="Q109" s="1425" t="str">
        <f>IF(INPUT!IW113="","",INPUT!IW113)</f>
        <v/>
      </c>
      <c r="R109" s="1425" t="str">
        <f>IF(INPUT!IX113="","",INPUT!IX113)</f>
        <v/>
      </c>
      <c r="S109" s="1425" t="str">
        <f>IF(INPUT!IY113="","",INPUT!IY113)</f>
        <v/>
      </c>
      <c r="T109" s="1425" t="str">
        <f>IF(INPUT!IZ113="","",INPUT!IZ113)</f>
        <v/>
      </c>
      <c r="U109" s="1425" t="str">
        <f>IF(INPUT!JA113="","",INPUT!JA113)</f>
        <v/>
      </c>
      <c r="V109" s="1425" t="str">
        <f>IF(INPUT!JB113="","",INPUT!JB113)</f>
        <v/>
      </c>
      <c r="W109" s="1425" t="str">
        <f t="shared" si="3"/>
        <v/>
      </c>
      <c r="X109" s="1425" t="str">
        <f>IF(INPUT!JB113="","",INPUT!JB113)</f>
        <v/>
      </c>
    </row>
    <row r="110" spans="2:24">
      <c r="B110" s="1027" t="str">
        <f>IF(INPUT!HO114="","",INPUT!HO114)</f>
        <v/>
      </c>
      <c r="C110" s="1422" t="str">
        <f>IF(INPUT!IU114="","",INPUT!IU114/'03. Asset follow up'!$F$20)</f>
        <v/>
      </c>
      <c r="D110" s="1422" t="str">
        <f>IF(INPUT!IV114="","",INPUT!IV114/'03. Asset follow up'!$F$20)</f>
        <v/>
      </c>
      <c r="E110" s="1422" t="str">
        <f>IF(INPUT!IW114="","",INPUT!IW114/'03. Asset follow up'!$F$20)</f>
        <v/>
      </c>
      <c r="F110" s="1422" t="str">
        <f>IF(INPUT!IX114="","",INPUT!IX114/'03. Asset follow up'!$F$20)</f>
        <v/>
      </c>
      <c r="G110" s="1422" t="str">
        <f>IF(INPUT!IY114="","",INPUT!IY114/'03. Asset follow up'!$F$20)</f>
        <v/>
      </c>
      <c r="H110" s="1422" t="str">
        <f>IF(INPUT!IZ114="","",INPUT!IZ114/'03. Asset follow up'!$F$20)</f>
        <v/>
      </c>
      <c r="I110" s="1422" t="str">
        <f>IF(INPUT!JA114="","",INPUT!JA114/'03. Asset follow up'!$F$20)</f>
        <v/>
      </c>
      <c r="J110" s="1423">
        <f>INPUT!JB114/'03. Asset follow up'!$F$20</f>
        <v>0</v>
      </c>
      <c r="K110" s="1423" t="str">
        <f>IF(INPUT!JB114="","",INPUT!JB114/'03. Asset follow up'!$F$20)</f>
        <v/>
      </c>
      <c r="L110" s="1424">
        <f t="shared" si="4"/>
        <v>0</v>
      </c>
      <c r="N110" s="1027" t="str">
        <f>IF(INPUT!HO114="","",INPUT!HO114)</f>
        <v/>
      </c>
      <c r="O110" s="1425" t="str">
        <f>IF(INPUT!IU114="","",INPUT!IU114)</f>
        <v/>
      </c>
      <c r="P110" s="1425" t="str">
        <f>IF(INPUT!IV114="","",INPUT!IV114)</f>
        <v/>
      </c>
      <c r="Q110" s="1425" t="str">
        <f>IF(INPUT!IW114="","",INPUT!IW114)</f>
        <v/>
      </c>
      <c r="R110" s="1425" t="str">
        <f>IF(INPUT!IX114="","",INPUT!IX114)</f>
        <v/>
      </c>
      <c r="S110" s="1425" t="str">
        <f>IF(INPUT!IY114="","",INPUT!IY114)</f>
        <v/>
      </c>
      <c r="T110" s="1425" t="str">
        <f>IF(INPUT!IZ114="","",INPUT!IZ114)</f>
        <v/>
      </c>
      <c r="U110" s="1425" t="str">
        <f>IF(INPUT!JA114="","",INPUT!JA114)</f>
        <v/>
      </c>
      <c r="V110" s="1425" t="str">
        <f>IF(INPUT!JB114="","",INPUT!JB114)</f>
        <v/>
      </c>
      <c r="W110" s="1425" t="str">
        <f t="shared" si="3"/>
        <v/>
      </c>
      <c r="X110" s="1425" t="str">
        <f>IF(INPUT!JB114="","",INPUT!JB114)</f>
        <v/>
      </c>
    </row>
    <row r="111" spans="2:24">
      <c r="B111" s="1027" t="str">
        <f>IF(INPUT!HO115="","",INPUT!HO115)</f>
        <v/>
      </c>
      <c r="C111" s="1422" t="str">
        <f>IF(INPUT!IU115="","",INPUT!IU115/'03. Asset follow up'!$F$20)</f>
        <v/>
      </c>
      <c r="D111" s="1422" t="str">
        <f>IF(INPUT!IV115="","",INPUT!IV115/'03. Asset follow up'!$F$20)</f>
        <v/>
      </c>
      <c r="E111" s="1422" t="str">
        <f>IF(INPUT!IW115="","",INPUT!IW115/'03. Asset follow up'!$F$20)</f>
        <v/>
      </c>
      <c r="F111" s="1422" t="str">
        <f>IF(INPUT!IX115="","",INPUT!IX115/'03. Asset follow up'!$F$20)</f>
        <v/>
      </c>
      <c r="G111" s="1422" t="str">
        <f>IF(INPUT!IY115="","",INPUT!IY115/'03. Asset follow up'!$F$20)</f>
        <v/>
      </c>
      <c r="H111" s="1422" t="str">
        <f>IF(INPUT!IZ115="","",INPUT!IZ115/'03. Asset follow up'!$F$20)</f>
        <v/>
      </c>
      <c r="I111" s="1422" t="str">
        <f>IF(INPUT!JA115="","",INPUT!JA115/'03. Asset follow up'!$F$20)</f>
        <v/>
      </c>
      <c r="J111" s="1423">
        <f>INPUT!JB115/'03. Asset follow up'!$F$20</f>
        <v>0</v>
      </c>
      <c r="K111" s="1423" t="str">
        <f>IF(INPUT!JB115="","",INPUT!JB115/'03. Asset follow up'!$F$20)</f>
        <v/>
      </c>
      <c r="L111" s="1424">
        <f t="shared" si="4"/>
        <v>0</v>
      </c>
      <c r="N111" s="1027" t="str">
        <f>IF(INPUT!HO115="","",INPUT!HO115)</f>
        <v/>
      </c>
      <c r="O111" s="1425" t="str">
        <f>IF(INPUT!IU115="","",INPUT!IU115)</f>
        <v/>
      </c>
      <c r="P111" s="1425" t="str">
        <f>IF(INPUT!IV115="","",INPUT!IV115)</f>
        <v/>
      </c>
      <c r="Q111" s="1425" t="str">
        <f>IF(INPUT!IW115="","",INPUT!IW115)</f>
        <v/>
      </c>
      <c r="R111" s="1425" t="str">
        <f>IF(INPUT!IX115="","",INPUT!IX115)</f>
        <v/>
      </c>
      <c r="S111" s="1425" t="str">
        <f>IF(INPUT!IY115="","",INPUT!IY115)</f>
        <v/>
      </c>
      <c r="T111" s="1425" t="str">
        <f>IF(INPUT!IZ115="","",INPUT!IZ115)</f>
        <v/>
      </c>
      <c r="U111" s="1425" t="str">
        <f>IF(INPUT!JA115="","",INPUT!JA115)</f>
        <v/>
      </c>
      <c r="V111" s="1425" t="str">
        <f>IF(INPUT!JB115="","",INPUT!JB115)</f>
        <v/>
      </c>
      <c r="W111" s="1425" t="str">
        <f t="shared" si="3"/>
        <v/>
      </c>
      <c r="X111" s="1425" t="str">
        <f>IF(INPUT!JB115="","",INPUT!JB115)</f>
        <v/>
      </c>
    </row>
    <row r="112" spans="2:24">
      <c r="B112" s="1027" t="str">
        <f>IF(INPUT!HO116="","",INPUT!HO116)</f>
        <v/>
      </c>
      <c r="C112" s="1422" t="str">
        <f>IF(INPUT!IU116="","",INPUT!IU116/'03. Asset follow up'!$F$20)</f>
        <v/>
      </c>
      <c r="D112" s="1422" t="str">
        <f>IF(INPUT!IV116="","",INPUT!IV116/'03. Asset follow up'!$F$20)</f>
        <v/>
      </c>
      <c r="E112" s="1422" t="str">
        <f>IF(INPUT!IW116="","",INPUT!IW116/'03. Asset follow up'!$F$20)</f>
        <v/>
      </c>
      <c r="F112" s="1422" t="str">
        <f>IF(INPUT!IX116="","",INPUT!IX116/'03. Asset follow up'!$F$20)</f>
        <v/>
      </c>
      <c r="G112" s="1422" t="str">
        <f>IF(INPUT!IY116="","",INPUT!IY116/'03. Asset follow up'!$F$20)</f>
        <v/>
      </c>
      <c r="H112" s="1422" t="str">
        <f>IF(INPUT!IZ116="","",INPUT!IZ116/'03. Asset follow up'!$F$20)</f>
        <v/>
      </c>
      <c r="I112" s="1422" t="str">
        <f>IF(INPUT!JA116="","",INPUT!JA116/'03. Asset follow up'!$F$20)</f>
        <v/>
      </c>
      <c r="J112" s="1423">
        <f>INPUT!JB116/'03. Asset follow up'!$F$20</f>
        <v>0</v>
      </c>
      <c r="K112" s="1423" t="str">
        <f>IF(INPUT!JB116="","",INPUT!JB116/'03. Asset follow up'!$F$20)</f>
        <v/>
      </c>
      <c r="L112" s="1424">
        <f t="shared" si="4"/>
        <v>0</v>
      </c>
      <c r="N112" s="1027" t="str">
        <f>IF(INPUT!HO116="","",INPUT!HO116)</f>
        <v/>
      </c>
      <c r="O112" s="1425" t="str">
        <f>IF(INPUT!IU116="","",INPUT!IU116)</f>
        <v/>
      </c>
      <c r="P112" s="1425" t="str">
        <f>IF(INPUT!IV116="","",INPUT!IV116)</f>
        <v/>
      </c>
      <c r="Q112" s="1425" t="str">
        <f>IF(INPUT!IW116="","",INPUT!IW116)</f>
        <v/>
      </c>
      <c r="R112" s="1425" t="str">
        <f>IF(INPUT!IX116="","",INPUT!IX116)</f>
        <v/>
      </c>
      <c r="S112" s="1425" t="str">
        <f>IF(INPUT!IY116="","",INPUT!IY116)</f>
        <v/>
      </c>
      <c r="T112" s="1425" t="str">
        <f>IF(INPUT!IZ116="","",INPUT!IZ116)</f>
        <v/>
      </c>
      <c r="U112" s="1425" t="str">
        <f>IF(INPUT!JA116="","",INPUT!JA116)</f>
        <v/>
      </c>
      <c r="V112" s="1425" t="str">
        <f>IF(INPUT!JB116="","",INPUT!JB116)</f>
        <v/>
      </c>
      <c r="W112" s="1425" t="str">
        <f t="shared" si="3"/>
        <v/>
      </c>
      <c r="X112" s="1425" t="str">
        <f>IF(INPUT!JB116="","",INPUT!JB116)</f>
        <v/>
      </c>
    </row>
    <row r="113" spans="2:24">
      <c r="B113" s="1027" t="str">
        <f>IF(INPUT!HO117="","",INPUT!HO117)</f>
        <v/>
      </c>
      <c r="C113" s="1422" t="str">
        <f>IF(INPUT!IU117="","",INPUT!IU117/'03. Asset follow up'!$F$20)</f>
        <v/>
      </c>
      <c r="D113" s="1422" t="str">
        <f>IF(INPUT!IV117="","",INPUT!IV117/'03. Asset follow up'!$F$20)</f>
        <v/>
      </c>
      <c r="E113" s="1422" t="str">
        <f>IF(INPUT!IW117="","",INPUT!IW117/'03. Asset follow up'!$F$20)</f>
        <v/>
      </c>
      <c r="F113" s="1422" t="str">
        <f>IF(INPUT!IX117="","",INPUT!IX117/'03. Asset follow up'!$F$20)</f>
        <v/>
      </c>
      <c r="G113" s="1422" t="str">
        <f>IF(INPUT!IY117="","",INPUT!IY117/'03. Asset follow up'!$F$20)</f>
        <v/>
      </c>
      <c r="H113" s="1422" t="str">
        <f>IF(INPUT!IZ117="","",INPUT!IZ117/'03. Asset follow up'!$F$20)</f>
        <v/>
      </c>
      <c r="I113" s="1422" t="str">
        <f>IF(INPUT!JA117="","",INPUT!JA117/'03. Asset follow up'!$F$20)</f>
        <v/>
      </c>
      <c r="J113" s="1423">
        <f>INPUT!JB117/'03. Asset follow up'!$F$20</f>
        <v>0</v>
      </c>
      <c r="K113" s="1423" t="str">
        <f>IF(INPUT!JB117="","",INPUT!JB117/'03. Asset follow up'!$F$20)</f>
        <v/>
      </c>
      <c r="L113" s="1424">
        <f t="shared" si="4"/>
        <v>0</v>
      </c>
      <c r="N113" s="1027" t="str">
        <f>IF(INPUT!HO117="","",INPUT!HO117)</f>
        <v/>
      </c>
      <c r="O113" s="1425" t="str">
        <f>IF(INPUT!IU117="","",INPUT!IU117)</f>
        <v/>
      </c>
      <c r="P113" s="1425" t="str">
        <f>IF(INPUT!IV117="","",INPUT!IV117)</f>
        <v/>
      </c>
      <c r="Q113" s="1425" t="str">
        <f>IF(INPUT!IW117="","",INPUT!IW117)</f>
        <v/>
      </c>
      <c r="R113" s="1425" t="str">
        <f>IF(INPUT!IX117="","",INPUT!IX117)</f>
        <v/>
      </c>
      <c r="S113" s="1425" t="str">
        <f>IF(INPUT!IY117="","",INPUT!IY117)</f>
        <v/>
      </c>
      <c r="T113" s="1425" t="str">
        <f>IF(INPUT!IZ117="","",INPUT!IZ117)</f>
        <v/>
      </c>
      <c r="U113" s="1425" t="str">
        <f>IF(INPUT!JA117="","",INPUT!JA117)</f>
        <v/>
      </c>
      <c r="V113" s="1425" t="str">
        <f>IF(INPUT!JB117="","",INPUT!JB117)</f>
        <v/>
      </c>
      <c r="W113" s="1425" t="str">
        <f t="shared" si="3"/>
        <v/>
      </c>
      <c r="X113" s="1425" t="str">
        <f>IF(INPUT!JB117="","",INPUT!JB117)</f>
        <v/>
      </c>
    </row>
    <row r="114" spans="2:24">
      <c r="B114" s="1027" t="str">
        <f>IF(INPUT!HO118="","",INPUT!HO118)</f>
        <v/>
      </c>
      <c r="C114" s="1422" t="str">
        <f>IF(INPUT!IU118="","",INPUT!IU118/'03. Asset follow up'!$F$20)</f>
        <v/>
      </c>
      <c r="D114" s="1422" t="str">
        <f>IF(INPUT!IV118="","",INPUT!IV118/'03. Asset follow up'!$F$20)</f>
        <v/>
      </c>
      <c r="E114" s="1422" t="str">
        <f>IF(INPUT!IW118="","",INPUT!IW118/'03. Asset follow up'!$F$20)</f>
        <v/>
      </c>
      <c r="F114" s="1422" t="str">
        <f>IF(INPUT!IX118="","",INPUT!IX118/'03. Asset follow up'!$F$20)</f>
        <v/>
      </c>
      <c r="G114" s="1422" t="str">
        <f>IF(INPUT!IY118="","",INPUT!IY118/'03. Asset follow up'!$F$20)</f>
        <v/>
      </c>
      <c r="H114" s="1422" t="str">
        <f>IF(INPUT!IZ118="","",INPUT!IZ118/'03. Asset follow up'!$F$20)</f>
        <v/>
      </c>
      <c r="I114" s="1422" t="str">
        <f>IF(INPUT!JA118="","",INPUT!JA118/'03. Asset follow up'!$F$20)</f>
        <v/>
      </c>
      <c r="J114" s="1423">
        <f>INPUT!JB118/'03. Asset follow up'!$F$20</f>
        <v>0</v>
      </c>
      <c r="K114" s="1423" t="str">
        <f>IF(INPUT!JB118="","",INPUT!JB118/'03. Asset follow up'!$F$20)</f>
        <v/>
      </c>
      <c r="L114" s="1424">
        <f t="shared" si="4"/>
        <v>0</v>
      </c>
      <c r="N114" s="1027" t="str">
        <f>IF(INPUT!HO118="","",INPUT!HO118)</f>
        <v/>
      </c>
      <c r="O114" s="1425" t="str">
        <f>IF(INPUT!IU118="","",INPUT!IU118)</f>
        <v/>
      </c>
      <c r="P114" s="1425" t="str">
        <f>IF(INPUT!IV118="","",INPUT!IV118)</f>
        <v/>
      </c>
      <c r="Q114" s="1425" t="str">
        <f>IF(INPUT!IW118="","",INPUT!IW118)</f>
        <v/>
      </c>
      <c r="R114" s="1425" t="str">
        <f>IF(INPUT!IX118="","",INPUT!IX118)</f>
        <v/>
      </c>
      <c r="S114" s="1425" t="str">
        <f>IF(INPUT!IY118="","",INPUT!IY118)</f>
        <v/>
      </c>
      <c r="T114" s="1425" t="str">
        <f>IF(INPUT!IZ118="","",INPUT!IZ118)</f>
        <v/>
      </c>
      <c r="U114" s="1425" t="str">
        <f>IF(INPUT!JA118="","",INPUT!JA118)</f>
        <v/>
      </c>
      <c r="V114" s="1425" t="str">
        <f>IF(INPUT!JB118="","",INPUT!JB118)</f>
        <v/>
      </c>
      <c r="W114" s="1425" t="str">
        <f t="shared" si="3"/>
        <v/>
      </c>
      <c r="X114" s="1425" t="str">
        <f>IF(INPUT!JB118="","",INPUT!JB118)</f>
        <v/>
      </c>
    </row>
    <row r="115" spans="2:24">
      <c r="B115" s="1027" t="str">
        <f>IF(INPUT!HO119="","",INPUT!HO119)</f>
        <v/>
      </c>
      <c r="C115" s="1422" t="str">
        <f>IF(INPUT!IU119="","",INPUT!IU119/'03. Asset follow up'!$F$20)</f>
        <v/>
      </c>
      <c r="D115" s="1422" t="str">
        <f>IF(INPUT!IV119="","",INPUT!IV119/'03. Asset follow up'!$F$20)</f>
        <v/>
      </c>
      <c r="E115" s="1422" t="str">
        <f>IF(INPUT!IW119="","",INPUT!IW119/'03. Asset follow up'!$F$20)</f>
        <v/>
      </c>
      <c r="F115" s="1422" t="str">
        <f>IF(INPUT!IX119="","",INPUT!IX119/'03. Asset follow up'!$F$20)</f>
        <v/>
      </c>
      <c r="G115" s="1422" t="str">
        <f>IF(INPUT!IY119="","",INPUT!IY119/'03. Asset follow up'!$F$20)</f>
        <v/>
      </c>
      <c r="H115" s="1422" t="str">
        <f>IF(INPUT!IZ119="","",INPUT!IZ119/'03. Asset follow up'!$F$20)</f>
        <v/>
      </c>
      <c r="I115" s="1422" t="str">
        <f>IF(INPUT!JA119="","",INPUT!JA119/'03. Asset follow up'!$F$20)</f>
        <v/>
      </c>
      <c r="J115" s="1423">
        <f>INPUT!JB119/'03. Asset follow up'!$F$20</f>
        <v>0</v>
      </c>
      <c r="K115" s="1423" t="str">
        <f>IF(INPUT!JB119="","",INPUT!JB119/'03. Asset follow up'!$F$20)</f>
        <v/>
      </c>
      <c r="L115" s="1424">
        <f t="shared" si="4"/>
        <v>0</v>
      </c>
      <c r="N115" s="1027" t="str">
        <f>IF(INPUT!HO119="","",INPUT!HO119)</f>
        <v/>
      </c>
      <c r="O115" s="1425" t="str">
        <f>IF(INPUT!IU119="","",INPUT!IU119)</f>
        <v/>
      </c>
      <c r="P115" s="1425" t="str">
        <f>IF(INPUT!IV119="","",INPUT!IV119)</f>
        <v/>
      </c>
      <c r="Q115" s="1425" t="str">
        <f>IF(INPUT!IW119="","",INPUT!IW119)</f>
        <v/>
      </c>
      <c r="R115" s="1425" t="str">
        <f>IF(INPUT!IX119="","",INPUT!IX119)</f>
        <v/>
      </c>
      <c r="S115" s="1425" t="str">
        <f>IF(INPUT!IY119="","",INPUT!IY119)</f>
        <v/>
      </c>
      <c r="T115" s="1425" t="str">
        <f>IF(INPUT!IZ119="","",INPUT!IZ119)</f>
        <v/>
      </c>
      <c r="U115" s="1425" t="str">
        <f>IF(INPUT!JA119="","",INPUT!JA119)</f>
        <v/>
      </c>
      <c r="V115" s="1425" t="str">
        <f>IF(INPUT!JB119="","",INPUT!JB119)</f>
        <v/>
      </c>
      <c r="W115" s="1425" t="str">
        <f t="shared" si="3"/>
        <v/>
      </c>
      <c r="X115" s="1425" t="str">
        <f>IF(INPUT!JB119="","",INPUT!JB119)</f>
        <v/>
      </c>
    </row>
    <row r="116" spans="2:24">
      <c r="B116" s="1027" t="str">
        <f>IF(INPUT!HO120="","",INPUT!HO120)</f>
        <v/>
      </c>
      <c r="C116" s="1422" t="str">
        <f>IF(INPUT!IU120="","",INPUT!IU120/'03. Asset follow up'!$F$20)</f>
        <v/>
      </c>
      <c r="D116" s="1422" t="str">
        <f>IF(INPUT!IV120="","",INPUT!IV120/'03. Asset follow up'!$F$20)</f>
        <v/>
      </c>
      <c r="E116" s="1422" t="str">
        <f>IF(INPUT!IW120="","",INPUT!IW120/'03. Asset follow up'!$F$20)</f>
        <v/>
      </c>
      <c r="F116" s="1422" t="str">
        <f>IF(INPUT!IX120="","",INPUT!IX120/'03. Asset follow up'!$F$20)</f>
        <v/>
      </c>
      <c r="G116" s="1422" t="str">
        <f>IF(INPUT!IY120="","",INPUT!IY120/'03. Asset follow up'!$F$20)</f>
        <v/>
      </c>
      <c r="H116" s="1422" t="str">
        <f>IF(INPUT!IZ120="","",INPUT!IZ120/'03. Asset follow up'!$F$20)</f>
        <v/>
      </c>
      <c r="I116" s="1422" t="str">
        <f>IF(INPUT!JA120="","",INPUT!JA120/'03. Asset follow up'!$F$20)</f>
        <v/>
      </c>
      <c r="J116" s="1423">
        <f>INPUT!JB120/'03. Asset follow up'!$F$20</f>
        <v>0</v>
      </c>
      <c r="K116" s="1423" t="str">
        <f>IF(INPUT!JB120="","",INPUT!JB120/'03. Asset follow up'!$F$20)</f>
        <v/>
      </c>
      <c r="L116" s="1424">
        <f t="shared" si="4"/>
        <v>0</v>
      </c>
      <c r="N116" s="1027" t="str">
        <f>IF(INPUT!HO120="","",INPUT!HO120)</f>
        <v/>
      </c>
      <c r="O116" s="1425" t="str">
        <f>IF(INPUT!IU120="","",INPUT!IU120)</f>
        <v/>
      </c>
      <c r="P116" s="1425" t="str">
        <f>IF(INPUT!IV120="","",INPUT!IV120)</f>
        <v/>
      </c>
      <c r="Q116" s="1425" t="str">
        <f>IF(INPUT!IW120="","",INPUT!IW120)</f>
        <v/>
      </c>
      <c r="R116" s="1425" t="str">
        <f>IF(INPUT!IX120="","",INPUT!IX120)</f>
        <v/>
      </c>
      <c r="S116" s="1425" t="str">
        <f>IF(INPUT!IY120="","",INPUT!IY120)</f>
        <v/>
      </c>
      <c r="T116" s="1425" t="str">
        <f>IF(INPUT!IZ120="","",INPUT!IZ120)</f>
        <v/>
      </c>
      <c r="U116" s="1425" t="str">
        <f>IF(INPUT!JA120="","",INPUT!JA120)</f>
        <v/>
      </c>
      <c r="V116" s="1425" t="str">
        <f>IF(INPUT!JB120="","",INPUT!JB120)</f>
        <v/>
      </c>
      <c r="W116" s="1425" t="str">
        <f t="shared" si="3"/>
        <v/>
      </c>
      <c r="X116" s="1425" t="str">
        <f>IF(INPUT!JB120="","",INPUT!JB120)</f>
        <v/>
      </c>
    </row>
    <row r="117" spans="2:24">
      <c r="B117" s="1027" t="str">
        <f>IF(INPUT!HO121="","",INPUT!HO121)</f>
        <v/>
      </c>
      <c r="C117" s="1422" t="str">
        <f>IF(INPUT!IU121="","",INPUT!IU121/'03. Asset follow up'!$F$20)</f>
        <v/>
      </c>
      <c r="D117" s="1422" t="str">
        <f>IF(INPUT!IV121="","",INPUT!IV121/'03. Asset follow up'!$F$20)</f>
        <v/>
      </c>
      <c r="E117" s="1422" t="str">
        <f>IF(INPUT!IW121="","",INPUT!IW121/'03. Asset follow up'!$F$20)</f>
        <v/>
      </c>
      <c r="F117" s="1422" t="str">
        <f>IF(INPUT!IX121="","",INPUT!IX121/'03. Asset follow up'!$F$20)</f>
        <v/>
      </c>
      <c r="G117" s="1422" t="str">
        <f>IF(INPUT!IY121="","",INPUT!IY121/'03. Asset follow up'!$F$20)</f>
        <v/>
      </c>
      <c r="H117" s="1422" t="str">
        <f>IF(INPUT!IZ121="","",INPUT!IZ121/'03. Asset follow up'!$F$20)</f>
        <v/>
      </c>
      <c r="I117" s="1422" t="str">
        <f>IF(INPUT!JA121="","",INPUT!JA121/'03. Asset follow up'!$F$20)</f>
        <v/>
      </c>
      <c r="J117" s="1423">
        <f>INPUT!JB121/'03. Asset follow up'!$F$20</f>
        <v>0</v>
      </c>
      <c r="K117" s="1423" t="str">
        <f>IF(INPUT!JB121="","",INPUT!JB121/'03. Asset follow up'!$F$20)</f>
        <v/>
      </c>
      <c r="L117" s="1424">
        <f t="shared" si="4"/>
        <v>0</v>
      </c>
      <c r="N117" s="1027" t="str">
        <f>IF(INPUT!HO121="","",INPUT!HO121)</f>
        <v/>
      </c>
      <c r="O117" s="1425" t="str">
        <f>IF(INPUT!IU121="","",INPUT!IU121)</f>
        <v/>
      </c>
      <c r="P117" s="1425" t="str">
        <f>IF(INPUT!IV121="","",INPUT!IV121)</f>
        <v/>
      </c>
      <c r="Q117" s="1425" t="str">
        <f>IF(INPUT!IW121="","",INPUT!IW121)</f>
        <v/>
      </c>
      <c r="R117" s="1425" t="str">
        <f>IF(INPUT!IX121="","",INPUT!IX121)</f>
        <v/>
      </c>
      <c r="S117" s="1425" t="str">
        <f>IF(INPUT!IY121="","",INPUT!IY121)</f>
        <v/>
      </c>
      <c r="T117" s="1425" t="str">
        <f>IF(INPUT!IZ121="","",INPUT!IZ121)</f>
        <v/>
      </c>
      <c r="U117" s="1425" t="str">
        <f>IF(INPUT!JA121="","",INPUT!JA121)</f>
        <v/>
      </c>
      <c r="V117" s="1425" t="str">
        <f>IF(INPUT!JB121="","",INPUT!JB121)</f>
        <v/>
      </c>
      <c r="W117" s="1425" t="str">
        <f t="shared" si="3"/>
        <v/>
      </c>
      <c r="X117" s="1425" t="str">
        <f>IF(INPUT!JB121="","",INPUT!JB121)</f>
        <v/>
      </c>
    </row>
    <row r="118" spans="2:24">
      <c r="B118" s="1027" t="str">
        <f>IF(INPUT!HO122="","",INPUT!HO122)</f>
        <v/>
      </c>
      <c r="C118" s="1422" t="str">
        <f>IF(INPUT!IU122="","",INPUT!IU122/'03. Asset follow up'!$F$20)</f>
        <v/>
      </c>
      <c r="D118" s="1422" t="str">
        <f>IF(INPUT!IV122="","",INPUT!IV122/'03. Asset follow up'!$F$20)</f>
        <v/>
      </c>
      <c r="E118" s="1422" t="str">
        <f>IF(INPUT!IW122="","",INPUT!IW122/'03. Asset follow up'!$F$20)</f>
        <v/>
      </c>
      <c r="F118" s="1422" t="str">
        <f>IF(INPUT!IX122="","",INPUT!IX122/'03. Asset follow up'!$F$20)</f>
        <v/>
      </c>
      <c r="G118" s="1422" t="str">
        <f>IF(INPUT!IY122="","",INPUT!IY122/'03. Asset follow up'!$F$20)</f>
        <v/>
      </c>
      <c r="H118" s="1422" t="str">
        <f>IF(INPUT!IZ122="","",INPUT!IZ122/'03. Asset follow up'!$F$20)</f>
        <v/>
      </c>
      <c r="I118" s="1422" t="str">
        <f>IF(INPUT!JA122="","",INPUT!JA122/'03. Asset follow up'!$F$20)</f>
        <v/>
      </c>
      <c r="J118" s="1423">
        <f>INPUT!JB122/'03. Asset follow up'!$F$20</f>
        <v>0</v>
      </c>
      <c r="K118" s="1423" t="str">
        <f>IF(INPUT!JB122="","",INPUT!JB122/'03. Asset follow up'!$F$20)</f>
        <v/>
      </c>
      <c r="L118" s="1424">
        <f t="shared" si="4"/>
        <v>0</v>
      </c>
      <c r="N118" s="1027" t="str">
        <f>IF(INPUT!HO122="","",INPUT!HO122)</f>
        <v/>
      </c>
      <c r="O118" s="1425" t="str">
        <f>IF(INPUT!IU122="","",INPUT!IU122)</f>
        <v/>
      </c>
      <c r="P118" s="1425" t="str">
        <f>IF(INPUT!IV122="","",INPUT!IV122)</f>
        <v/>
      </c>
      <c r="Q118" s="1425" t="str">
        <f>IF(INPUT!IW122="","",INPUT!IW122)</f>
        <v/>
      </c>
      <c r="R118" s="1425" t="str">
        <f>IF(INPUT!IX122="","",INPUT!IX122)</f>
        <v/>
      </c>
      <c r="S118" s="1425" t="str">
        <f>IF(INPUT!IY122="","",INPUT!IY122)</f>
        <v/>
      </c>
      <c r="T118" s="1425" t="str">
        <f>IF(INPUT!IZ122="","",INPUT!IZ122)</f>
        <v/>
      </c>
      <c r="U118" s="1425" t="str">
        <f>IF(INPUT!JA122="","",INPUT!JA122)</f>
        <v/>
      </c>
      <c r="V118" s="1425" t="str">
        <f>IF(INPUT!JB122="","",INPUT!JB122)</f>
        <v/>
      </c>
      <c r="W118" s="1425" t="str">
        <f t="shared" ref="W118:W177" si="5">IF(V118="","",SUM(O118:V118))</f>
        <v/>
      </c>
      <c r="X118" s="1425" t="str">
        <f>IF(INPUT!JB122="","",INPUT!JB122)</f>
        <v/>
      </c>
    </row>
    <row r="119" spans="2:24">
      <c r="B119" s="1027" t="str">
        <f>IF(INPUT!HO123="","",INPUT!HO123)</f>
        <v/>
      </c>
      <c r="C119" s="1422" t="str">
        <f>IF(INPUT!IU123="","",INPUT!IU123/'03. Asset follow up'!$F$20)</f>
        <v/>
      </c>
      <c r="D119" s="1422" t="str">
        <f>IF(INPUT!IV123="","",INPUT!IV123/'03. Asset follow up'!$F$20)</f>
        <v/>
      </c>
      <c r="E119" s="1422" t="str">
        <f>IF(INPUT!IW123="","",INPUT!IW123/'03. Asset follow up'!$F$20)</f>
        <v/>
      </c>
      <c r="F119" s="1422" t="str">
        <f>IF(INPUT!IX123="","",INPUT!IX123/'03. Asset follow up'!$F$20)</f>
        <v/>
      </c>
      <c r="G119" s="1422" t="str">
        <f>IF(INPUT!IY123="","",INPUT!IY123/'03. Asset follow up'!$F$20)</f>
        <v/>
      </c>
      <c r="H119" s="1422" t="str">
        <f>IF(INPUT!IZ123="","",INPUT!IZ123/'03. Asset follow up'!$F$20)</f>
        <v/>
      </c>
      <c r="I119" s="1422" t="str">
        <f>IF(INPUT!JA123="","",INPUT!JA123/'03. Asset follow up'!$F$20)</f>
        <v/>
      </c>
      <c r="J119" s="1423">
        <f>INPUT!JB123/'03. Asset follow up'!$F$20</f>
        <v>0</v>
      </c>
      <c r="K119" s="1423" t="str">
        <f>IF(INPUT!JB123="","",INPUT!JB123/'03. Asset follow up'!$F$20)</f>
        <v/>
      </c>
      <c r="L119" s="1424">
        <f t="shared" si="4"/>
        <v>0</v>
      </c>
      <c r="N119" s="1027" t="str">
        <f>IF(INPUT!HO123="","",INPUT!HO123)</f>
        <v/>
      </c>
      <c r="O119" s="1425" t="str">
        <f>IF(INPUT!IU123="","",INPUT!IU123)</f>
        <v/>
      </c>
      <c r="P119" s="1425" t="str">
        <f>IF(INPUT!IV123="","",INPUT!IV123)</f>
        <v/>
      </c>
      <c r="Q119" s="1425" t="str">
        <f>IF(INPUT!IW123="","",INPUT!IW123)</f>
        <v/>
      </c>
      <c r="R119" s="1425" t="str">
        <f>IF(INPUT!IX123="","",INPUT!IX123)</f>
        <v/>
      </c>
      <c r="S119" s="1425" t="str">
        <f>IF(INPUT!IY123="","",INPUT!IY123)</f>
        <v/>
      </c>
      <c r="T119" s="1425" t="str">
        <f>IF(INPUT!IZ123="","",INPUT!IZ123)</f>
        <v/>
      </c>
      <c r="U119" s="1425" t="str">
        <f>IF(INPUT!JA123="","",INPUT!JA123)</f>
        <v/>
      </c>
      <c r="V119" s="1425" t="str">
        <f>IF(INPUT!JB123="","",INPUT!JB123)</f>
        <v/>
      </c>
      <c r="W119" s="1425" t="str">
        <f t="shared" si="5"/>
        <v/>
      </c>
      <c r="X119" s="1425" t="str">
        <f>IF(INPUT!JB123="","",INPUT!JB123)</f>
        <v/>
      </c>
    </row>
    <row r="120" spans="2:24">
      <c r="B120" s="1027" t="str">
        <f>IF(INPUT!HO124="","",INPUT!HO124)</f>
        <v/>
      </c>
      <c r="C120" s="1422" t="str">
        <f>IF(INPUT!IU124="","",INPUT!IU124/'03. Asset follow up'!$F$20)</f>
        <v/>
      </c>
      <c r="D120" s="1422" t="str">
        <f>IF(INPUT!IV124="","",INPUT!IV124/'03. Asset follow up'!$F$20)</f>
        <v/>
      </c>
      <c r="E120" s="1422" t="str">
        <f>IF(INPUT!IW124="","",INPUT!IW124/'03. Asset follow up'!$F$20)</f>
        <v/>
      </c>
      <c r="F120" s="1422" t="str">
        <f>IF(INPUT!IX124="","",INPUT!IX124/'03. Asset follow up'!$F$20)</f>
        <v/>
      </c>
      <c r="G120" s="1422" t="str">
        <f>IF(INPUT!IY124="","",INPUT!IY124/'03. Asset follow up'!$F$20)</f>
        <v/>
      </c>
      <c r="H120" s="1422" t="str">
        <f>IF(INPUT!IZ124="","",INPUT!IZ124/'03. Asset follow up'!$F$20)</f>
        <v/>
      </c>
      <c r="I120" s="1422" t="str">
        <f>IF(INPUT!JA124="","",INPUT!JA124/'03. Asset follow up'!$F$20)</f>
        <v/>
      </c>
      <c r="J120" s="1423">
        <f>INPUT!JB124/'03. Asset follow up'!$F$20</f>
        <v>0</v>
      </c>
      <c r="K120" s="1423" t="str">
        <f>IF(INPUT!JB124="","",INPUT!JB124/'03. Asset follow up'!$F$20)</f>
        <v/>
      </c>
      <c r="L120" s="1424">
        <f t="shared" si="4"/>
        <v>0</v>
      </c>
      <c r="N120" s="1027" t="str">
        <f>IF(INPUT!HO124="","",INPUT!HO124)</f>
        <v/>
      </c>
      <c r="O120" s="1425" t="str">
        <f>IF(INPUT!IU124="","",INPUT!IU124)</f>
        <v/>
      </c>
      <c r="P120" s="1425" t="str">
        <f>IF(INPUT!IV124="","",INPUT!IV124)</f>
        <v/>
      </c>
      <c r="Q120" s="1425" t="str">
        <f>IF(INPUT!IW124="","",INPUT!IW124)</f>
        <v/>
      </c>
      <c r="R120" s="1425" t="str">
        <f>IF(INPUT!IX124="","",INPUT!IX124)</f>
        <v/>
      </c>
      <c r="S120" s="1425" t="str">
        <f>IF(INPUT!IY124="","",INPUT!IY124)</f>
        <v/>
      </c>
      <c r="T120" s="1425" t="str">
        <f>IF(INPUT!IZ124="","",INPUT!IZ124)</f>
        <v/>
      </c>
      <c r="U120" s="1425" t="str">
        <f>IF(INPUT!JA124="","",INPUT!JA124)</f>
        <v/>
      </c>
      <c r="V120" s="1425" t="str">
        <f>IF(INPUT!JB124="","",INPUT!JB124)</f>
        <v/>
      </c>
      <c r="W120" s="1425" t="str">
        <f t="shared" si="5"/>
        <v/>
      </c>
      <c r="X120" s="1425" t="str">
        <f>IF(INPUT!JB124="","",INPUT!JB124)</f>
        <v/>
      </c>
    </row>
    <row r="121" spans="2:24">
      <c r="B121" s="1027" t="str">
        <f>IF(INPUT!HO125="","",INPUT!HO125)</f>
        <v/>
      </c>
      <c r="C121" s="1422" t="str">
        <f>IF(INPUT!IU125="","",INPUT!IU125/'03. Asset follow up'!$F$20)</f>
        <v/>
      </c>
      <c r="D121" s="1422" t="str">
        <f>IF(INPUT!IV125="","",INPUT!IV125/'03. Asset follow up'!$F$20)</f>
        <v/>
      </c>
      <c r="E121" s="1422" t="str">
        <f>IF(INPUT!IW125="","",INPUT!IW125/'03. Asset follow up'!$F$20)</f>
        <v/>
      </c>
      <c r="F121" s="1422" t="str">
        <f>IF(INPUT!IX125="","",INPUT!IX125/'03. Asset follow up'!$F$20)</f>
        <v/>
      </c>
      <c r="G121" s="1422" t="str">
        <f>IF(INPUT!IY125="","",INPUT!IY125/'03. Asset follow up'!$F$20)</f>
        <v/>
      </c>
      <c r="H121" s="1422" t="str">
        <f>IF(INPUT!IZ125="","",INPUT!IZ125/'03. Asset follow up'!$F$20)</f>
        <v/>
      </c>
      <c r="I121" s="1422" t="str">
        <f>IF(INPUT!JA125="","",INPUT!JA125/'03. Asset follow up'!$F$20)</f>
        <v/>
      </c>
      <c r="J121" s="1423">
        <f>INPUT!JB125/'03. Asset follow up'!$F$20</f>
        <v>0</v>
      </c>
      <c r="K121" s="1423" t="str">
        <f>IF(INPUT!JB125="","",INPUT!JB125/'03. Asset follow up'!$F$20)</f>
        <v/>
      </c>
      <c r="L121" s="1424">
        <f t="shared" si="4"/>
        <v>0</v>
      </c>
      <c r="N121" s="1027" t="str">
        <f>IF(INPUT!HO125="","",INPUT!HO125)</f>
        <v/>
      </c>
      <c r="O121" s="1425" t="str">
        <f>IF(INPUT!IU125="","",INPUT!IU125)</f>
        <v/>
      </c>
      <c r="P121" s="1425" t="str">
        <f>IF(INPUT!IV125="","",INPUT!IV125)</f>
        <v/>
      </c>
      <c r="Q121" s="1425" t="str">
        <f>IF(INPUT!IW125="","",INPUT!IW125)</f>
        <v/>
      </c>
      <c r="R121" s="1425" t="str">
        <f>IF(INPUT!IX125="","",INPUT!IX125)</f>
        <v/>
      </c>
      <c r="S121" s="1425" t="str">
        <f>IF(INPUT!IY125="","",INPUT!IY125)</f>
        <v/>
      </c>
      <c r="T121" s="1425" t="str">
        <f>IF(INPUT!IZ125="","",INPUT!IZ125)</f>
        <v/>
      </c>
      <c r="U121" s="1425" t="str">
        <f>IF(INPUT!JA125="","",INPUT!JA125)</f>
        <v/>
      </c>
      <c r="V121" s="1425" t="str">
        <f>IF(INPUT!JB125="","",INPUT!JB125)</f>
        <v/>
      </c>
      <c r="W121" s="1425" t="str">
        <f t="shared" si="5"/>
        <v/>
      </c>
      <c r="X121" s="1425" t="str">
        <f>IF(INPUT!JB125="","",INPUT!JB125)</f>
        <v/>
      </c>
    </row>
    <row r="122" spans="2:24">
      <c r="B122" s="1027" t="str">
        <f>IF(INPUT!HO126="","",INPUT!HO126)</f>
        <v/>
      </c>
      <c r="C122" s="1422" t="str">
        <f>IF(INPUT!IU126="","",INPUT!IU126/'03. Asset follow up'!$F$20)</f>
        <v/>
      </c>
      <c r="D122" s="1422" t="str">
        <f>IF(INPUT!IV126="","",INPUT!IV126/'03. Asset follow up'!$F$20)</f>
        <v/>
      </c>
      <c r="E122" s="1422" t="str">
        <f>IF(INPUT!IW126="","",INPUT!IW126/'03. Asset follow up'!$F$20)</f>
        <v/>
      </c>
      <c r="F122" s="1422" t="str">
        <f>IF(INPUT!IX126="","",INPUT!IX126/'03. Asset follow up'!$F$20)</f>
        <v/>
      </c>
      <c r="G122" s="1422" t="str">
        <f>IF(INPUT!IY126="","",INPUT!IY126/'03. Asset follow up'!$F$20)</f>
        <v/>
      </c>
      <c r="H122" s="1422" t="str">
        <f>IF(INPUT!IZ126="","",INPUT!IZ126/'03. Asset follow up'!$F$20)</f>
        <v/>
      </c>
      <c r="I122" s="1422" t="str">
        <f>IF(INPUT!JA126="","",INPUT!JA126/'03. Asset follow up'!$F$20)</f>
        <v/>
      </c>
      <c r="J122" s="1423">
        <f>INPUT!JB126/'03. Asset follow up'!$F$20</f>
        <v>0</v>
      </c>
      <c r="K122" s="1423" t="str">
        <f>IF(INPUT!JB126="","",INPUT!JB126/'03. Asset follow up'!$F$20)</f>
        <v/>
      </c>
      <c r="L122" s="1424">
        <f t="shared" si="4"/>
        <v>0</v>
      </c>
      <c r="N122" s="1027" t="str">
        <f>IF(INPUT!HO126="","",INPUT!HO126)</f>
        <v/>
      </c>
      <c r="O122" s="1425" t="str">
        <f>IF(INPUT!IU126="","",INPUT!IU126)</f>
        <v/>
      </c>
      <c r="P122" s="1425" t="str">
        <f>IF(INPUT!IV126="","",INPUT!IV126)</f>
        <v/>
      </c>
      <c r="Q122" s="1425" t="str">
        <f>IF(INPUT!IW126="","",INPUT!IW126)</f>
        <v/>
      </c>
      <c r="R122" s="1425" t="str">
        <f>IF(INPUT!IX126="","",INPUT!IX126)</f>
        <v/>
      </c>
      <c r="S122" s="1425" t="str">
        <f>IF(INPUT!IY126="","",INPUT!IY126)</f>
        <v/>
      </c>
      <c r="T122" s="1425" t="str">
        <f>IF(INPUT!IZ126="","",INPUT!IZ126)</f>
        <v/>
      </c>
      <c r="U122" s="1425" t="str">
        <f>IF(INPUT!JA126="","",INPUT!JA126)</f>
        <v/>
      </c>
      <c r="V122" s="1425" t="str">
        <f>IF(INPUT!JB126="","",INPUT!JB126)</f>
        <v/>
      </c>
      <c r="W122" s="1425" t="str">
        <f t="shared" si="5"/>
        <v/>
      </c>
      <c r="X122" s="1425" t="str">
        <f>IF(INPUT!JB126="","",INPUT!JB126)</f>
        <v/>
      </c>
    </row>
    <row r="123" spans="2:24">
      <c r="B123" s="1027" t="str">
        <f>IF(INPUT!HO127="","",INPUT!HO127)</f>
        <v/>
      </c>
      <c r="C123" s="1422" t="str">
        <f>IF(INPUT!IU127="","",INPUT!IU127/'03. Asset follow up'!$F$20)</f>
        <v/>
      </c>
      <c r="D123" s="1422" t="str">
        <f>IF(INPUT!IV127="","",INPUT!IV127/'03. Asset follow up'!$F$20)</f>
        <v/>
      </c>
      <c r="E123" s="1422" t="str">
        <f>IF(INPUT!IW127="","",INPUT!IW127/'03. Asset follow up'!$F$20)</f>
        <v/>
      </c>
      <c r="F123" s="1422" t="str">
        <f>IF(INPUT!IX127="","",INPUT!IX127/'03. Asset follow up'!$F$20)</f>
        <v/>
      </c>
      <c r="G123" s="1422" t="str">
        <f>IF(INPUT!IY127="","",INPUT!IY127/'03. Asset follow up'!$F$20)</f>
        <v/>
      </c>
      <c r="H123" s="1422" t="str">
        <f>IF(INPUT!IZ127="","",INPUT!IZ127/'03. Asset follow up'!$F$20)</f>
        <v/>
      </c>
      <c r="I123" s="1422" t="str">
        <f>IF(INPUT!JA127="","",INPUT!JA127/'03. Asset follow up'!$F$20)</f>
        <v/>
      </c>
      <c r="J123" s="1423">
        <f>INPUT!JB127/'03. Asset follow up'!$F$20</f>
        <v>0</v>
      </c>
      <c r="K123" s="1423" t="str">
        <f>IF(INPUT!JB127="","",INPUT!JB127/'03. Asset follow up'!$F$20)</f>
        <v/>
      </c>
      <c r="L123" s="1424">
        <f t="shared" si="4"/>
        <v>0</v>
      </c>
      <c r="N123" s="1027" t="str">
        <f>IF(INPUT!HO127="","",INPUT!HO127)</f>
        <v/>
      </c>
      <c r="O123" s="1425" t="str">
        <f>IF(INPUT!IU127="","",INPUT!IU127)</f>
        <v/>
      </c>
      <c r="P123" s="1425" t="str">
        <f>IF(INPUT!IV127="","",INPUT!IV127)</f>
        <v/>
      </c>
      <c r="Q123" s="1425" t="str">
        <f>IF(INPUT!IW127="","",INPUT!IW127)</f>
        <v/>
      </c>
      <c r="R123" s="1425" t="str">
        <f>IF(INPUT!IX127="","",INPUT!IX127)</f>
        <v/>
      </c>
      <c r="S123" s="1425" t="str">
        <f>IF(INPUT!IY127="","",INPUT!IY127)</f>
        <v/>
      </c>
      <c r="T123" s="1425" t="str">
        <f>IF(INPUT!IZ127="","",INPUT!IZ127)</f>
        <v/>
      </c>
      <c r="U123" s="1425" t="str">
        <f>IF(INPUT!JA127="","",INPUT!JA127)</f>
        <v/>
      </c>
      <c r="V123" s="1425" t="str">
        <f>IF(INPUT!JB127="","",INPUT!JB127)</f>
        <v/>
      </c>
      <c r="W123" s="1425" t="str">
        <f t="shared" si="5"/>
        <v/>
      </c>
      <c r="X123" s="1425" t="str">
        <f>IF(INPUT!JB127="","",INPUT!JB127)</f>
        <v/>
      </c>
    </row>
    <row r="124" spans="2:24">
      <c r="B124" s="1027" t="str">
        <f>IF(INPUT!HO128="","",INPUT!HO128)</f>
        <v/>
      </c>
      <c r="C124" s="1422" t="str">
        <f>IF(INPUT!IU128="","",INPUT!IU128/'03. Asset follow up'!$F$20)</f>
        <v/>
      </c>
      <c r="D124" s="1422" t="str">
        <f>IF(INPUT!IV128="","",INPUT!IV128/'03. Asset follow up'!$F$20)</f>
        <v/>
      </c>
      <c r="E124" s="1422" t="str">
        <f>IF(INPUT!IW128="","",INPUT!IW128/'03. Asset follow up'!$F$20)</f>
        <v/>
      </c>
      <c r="F124" s="1422" t="str">
        <f>IF(INPUT!IX128="","",INPUT!IX128/'03. Asset follow up'!$F$20)</f>
        <v/>
      </c>
      <c r="G124" s="1422" t="str">
        <f>IF(INPUT!IY128="","",INPUT!IY128/'03. Asset follow up'!$F$20)</f>
        <v/>
      </c>
      <c r="H124" s="1422" t="str">
        <f>IF(INPUT!IZ128="","",INPUT!IZ128/'03. Asset follow up'!$F$20)</f>
        <v/>
      </c>
      <c r="I124" s="1422" t="str">
        <f>IF(INPUT!JA128="","",INPUT!JA128/'03. Asset follow up'!$F$20)</f>
        <v/>
      </c>
      <c r="J124" s="1423">
        <f>INPUT!JB128/'03. Asset follow up'!$F$20</f>
        <v>0</v>
      </c>
      <c r="K124" s="1423" t="str">
        <f>IF(INPUT!JB128="","",INPUT!JB128/'03. Asset follow up'!$F$20)</f>
        <v/>
      </c>
      <c r="L124" s="1424">
        <f t="shared" si="4"/>
        <v>0</v>
      </c>
      <c r="N124" s="1027" t="str">
        <f>IF(INPUT!HO128="","",INPUT!HO128)</f>
        <v/>
      </c>
      <c r="O124" s="1425" t="str">
        <f>IF(INPUT!IU128="","",INPUT!IU128)</f>
        <v/>
      </c>
      <c r="P124" s="1425" t="str">
        <f>IF(INPUT!IV128="","",INPUT!IV128)</f>
        <v/>
      </c>
      <c r="Q124" s="1425" t="str">
        <f>IF(INPUT!IW128="","",INPUT!IW128)</f>
        <v/>
      </c>
      <c r="R124" s="1425" t="str">
        <f>IF(INPUT!IX128="","",INPUT!IX128)</f>
        <v/>
      </c>
      <c r="S124" s="1425" t="str">
        <f>IF(INPUT!IY128="","",INPUT!IY128)</f>
        <v/>
      </c>
      <c r="T124" s="1425" t="str">
        <f>IF(INPUT!IZ128="","",INPUT!IZ128)</f>
        <v/>
      </c>
      <c r="U124" s="1425" t="str">
        <f>IF(INPUT!JA128="","",INPUT!JA128)</f>
        <v/>
      </c>
      <c r="V124" s="1425" t="str">
        <f>IF(INPUT!JB128="","",INPUT!JB128)</f>
        <v/>
      </c>
      <c r="W124" s="1425" t="str">
        <f t="shared" si="5"/>
        <v/>
      </c>
      <c r="X124" s="1425" t="str">
        <f>IF(INPUT!JB128="","",INPUT!JB128)</f>
        <v/>
      </c>
    </row>
    <row r="125" spans="2:24">
      <c r="B125" s="1027" t="str">
        <f>IF(INPUT!HO129="","",INPUT!HO129)</f>
        <v/>
      </c>
      <c r="C125" s="1422" t="str">
        <f>IF(INPUT!IU129="","",INPUT!IU129/'03. Asset follow up'!$F$20)</f>
        <v/>
      </c>
      <c r="D125" s="1422" t="str">
        <f>IF(INPUT!IV129="","",INPUT!IV129/'03. Asset follow up'!$F$20)</f>
        <v/>
      </c>
      <c r="E125" s="1422" t="str">
        <f>IF(INPUT!IW129="","",INPUT!IW129/'03. Asset follow up'!$F$20)</f>
        <v/>
      </c>
      <c r="F125" s="1422" t="str">
        <f>IF(INPUT!IX129="","",INPUT!IX129/'03. Asset follow up'!$F$20)</f>
        <v/>
      </c>
      <c r="G125" s="1422" t="str">
        <f>IF(INPUT!IY129="","",INPUT!IY129/'03. Asset follow up'!$F$20)</f>
        <v/>
      </c>
      <c r="H125" s="1422" t="str">
        <f>IF(INPUT!IZ129="","",INPUT!IZ129/'03. Asset follow up'!$F$20)</f>
        <v/>
      </c>
      <c r="I125" s="1422" t="str">
        <f>IF(INPUT!JA129="","",INPUT!JA129/'03. Asset follow up'!$F$20)</f>
        <v/>
      </c>
      <c r="J125" s="1423">
        <f>INPUT!JB129/'03. Asset follow up'!$F$20</f>
        <v>0</v>
      </c>
      <c r="K125" s="1423" t="str">
        <f>IF(INPUT!JB129="","",INPUT!JB129/'03. Asset follow up'!$F$20)</f>
        <v/>
      </c>
      <c r="L125" s="1424">
        <f t="shared" si="4"/>
        <v>0</v>
      </c>
      <c r="N125" s="1027" t="str">
        <f>IF(INPUT!HO129="","",INPUT!HO129)</f>
        <v/>
      </c>
      <c r="O125" s="1425" t="str">
        <f>IF(INPUT!IU129="","",INPUT!IU129)</f>
        <v/>
      </c>
      <c r="P125" s="1425" t="str">
        <f>IF(INPUT!IV129="","",INPUT!IV129)</f>
        <v/>
      </c>
      <c r="Q125" s="1425" t="str">
        <f>IF(INPUT!IW129="","",INPUT!IW129)</f>
        <v/>
      </c>
      <c r="R125" s="1425" t="str">
        <f>IF(INPUT!IX129="","",INPUT!IX129)</f>
        <v/>
      </c>
      <c r="S125" s="1425" t="str">
        <f>IF(INPUT!IY129="","",INPUT!IY129)</f>
        <v/>
      </c>
      <c r="T125" s="1425" t="str">
        <f>IF(INPUT!IZ129="","",INPUT!IZ129)</f>
        <v/>
      </c>
      <c r="U125" s="1425" t="str">
        <f>IF(INPUT!JA129="","",INPUT!JA129)</f>
        <v/>
      </c>
      <c r="V125" s="1425" t="str">
        <f>IF(INPUT!JB129="","",INPUT!JB129)</f>
        <v/>
      </c>
      <c r="W125" s="1425" t="str">
        <f t="shared" si="5"/>
        <v/>
      </c>
      <c r="X125" s="1425" t="str">
        <f>IF(INPUT!JB129="","",INPUT!JB129)</f>
        <v/>
      </c>
    </row>
    <row r="126" spans="2:24">
      <c r="B126" s="1027" t="str">
        <f>IF(INPUT!HO130="","",INPUT!HO130)</f>
        <v/>
      </c>
      <c r="C126" s="1422" t="str">
        <f>IF(INPUT!IU130="","",INPUT!IU130/'03. Asset follow up'!$F$20)</f>
        <v/>
      </c>
      <c r="D126" s="1422" t="str">
        <f>IF(INPUT!IV130="","",INPUT!IV130/'03. Asset follow up'!$F$20)</f>
        <v/>
      </c>
      <c r="E126" s="1422" t="str">
        <f>IF(INPUT!IW130="","",INPUT!IW130/'03. Asset follow up'!$F$20)</f>
        <v/>
      </c>
      <c r="F126" s="1422" t="str">
        <f>IF(INPUT!IX130="","",INPUT!IX130/'03. Asset follow up'!$F$20)</f>
        <v/>
      </c>
      <c r="G126" s="1422" t="str">
        <f>IF(INPUT!IY130="","",INPUT!IY130/'03. Asset follow up'!$F$20)</f>
        <v/>
      </c>
      <c r="H126" s="1422" t="str">
        <f>IF(INPUT!IZ130="","",INPUT!IZ130/'03. Asset follow up'!$F$20)</f>
        <v/>
      </c>
      <c r="I126" s="1422" t="str">
        <f>IF(INPUT!JA130="","",INPUT!JA130/'03. Asset follow up'!$F$20)</f>
        <v/>
      </c>
      <c r="J126" s="1423">
        <f>INPUT!JB130/'03. Asset follow up'!$F$20</f>
        <v>0</v>
      </c>
      <c r="K126" s="1423" t="str">
        <f>IF(INPUT!JB130="","",INPUT!JB130/'03. Asset follow up'!$F$20)</f>
        <v/>
      </c>
      <c r="L126" s="1424">
        <f t="shared" si="4"/>
        <v>0</v>
      </c>
      <c r="N126" s="1027" t="str">
        <f>IF(INPUT!HO130="","",INPUT!HO130)</f>
        <v/>
      </c>
      <c r="O126" s="1425" t="str">
        <f>IF(INPUT!IU130="","",INPUT!IU130)</f>
        <v/>
      </c>
      <c r="P126" s="1425" t="str">
        <f>IF(INPUT!IV130="","",INPUT!IV130)</f>
        <v/>
      </c>
      <c r="Q126" s="1425" t="str">
        <f>IF(INPUT!IW130="","",INPUT!IW130)</f>
        <v/>
      </c>
      <c r="R126" s="1425" t="str">
        <f>IF(INPUT!IX130="","",INPUT!IX130)</f>
        <v/>
      </c>
      <c r="S126" s="1425" t="str">
        <f>IF(INPUT!IY130="","",INPUT!IY130)</f>
        <v/>
      </c>
      <c r="T126" s="1425" t="str">
        <f>IF(INPUT!IZ130="","",INPUT!IZ130)</f>
        <v/>
      </c>
      <c r="U126" s="1425" t="str">
        <f>IF(INPUT!JA130="","",INPUT!JA130)</f>
        <v/>
      </c>
      <c r="V126" s="1425" t="str">
        <f>IF(INPUT!JB130="","",INPUT!JB130)</f>
        <v/>
      </c>
      <c r="W126" s="1425" t="str">
        <f t="shared" si="5"/>
        <v/>
      </c>
      <c r="X126" s="1425" t="str">
        <f>IF(INPUT!JB130="","",INPUT!JB130)</f>
        <v/>
      </c>
    </row>
    <row r="127" spans="2:24">
      <c r="B127" s="1027" t="str">
        <f>IF(INPUT!HO131="","",INPUT!HO131)</f>
        <v/>
      </c>
      <c r="C127" s="1422" t="str">
        <f>IF(INPUT!IU131="","",INPUT!IU131/'03. Asset follow up'!$F$20)</f>
        <v/>
      </c>
      <c r="D127" s="1422" t="str">
        <f>IF(INPUT!IV131="","",INPUT!IV131/'03. Asset follow up'!$F$20)</f>
        <v/>
      </c>
      <c r="E127" s="1422" t="str">
        <f>IF(INPUT!IW131="","",INPUT!IW131/'03. Asset follow up'!$F$20)</f>
        <v/>
      </c>
      <c r="F127" s="1422" t="str">
        <f>IF(INPUT!IX131="","",INPUT!IX131/'03. Asset follow up'!$F$20)</f>
        <v/>
      </c>
      <c r="G127" s="1422" t="str">
        <f>IF(INPUT!IY131="","",INPUT!IY131/'03. Asset follow up'!$F$20)</f>
        <v/>
      </c>
      <c r="H127" s="1422" t="str">
        <f>IF(INPUT!IZ131="","",INPUT!IZ131/'03. Asset follow up'!$F$20)</f>
        <v/>
      </c>
      <c r="I127" s="1422" t="str">
        <f>IF(INPUT!JA131="","",INPUT!JA131/'03. Asset follow up'!$F$20)</f>
        <v/>
      </c>
      <c r="J127" s="1423">
        <f>INPUT!JB131/'03. Asset follow up'!$F$20</f>
        <v>0</v>
      </c>
      <c r="K127" s="1423" t="str">
        <f>IF(INPUT!JB131="","",INPUT!JB131/'03. Asset follow up'!$F$20)</f>
        <v/>
      </c>
      <c r="L127" s="1424">
        <f t="shared" si="4"/>
        <v>0</v>
      </c>
      <c r="N127" s="1027" t="str">
        <f>IF(INPUT!HO131="","",INPUT!HO131)</f>
        <v/>
      </c>
      <c r="O127" s="1425" t="str">
        <f>IF(INPUT!IU131="","",INPUT!IU131)</f>
        <v/>
      </c>
      <c r="P127" s="1425" t="str">
        <f>IF(INPUT!IV131="","",INPUT!IV131)</f>
        <v/>
      </c>
      <c r="Q127" s="1425" t="str">
        <f>IF(INPUT!IW131="","",INPUT!IW131)</f>
        <v/>
      </c>
      <c r="R127" s="1425" t="str">
        <f>IF(INPUT!IX131="","",INPUT!IX131)</f>
        <v/>
      </c>
      <c r="S127" s="1425" t="str">
        <f>IF(INPUT!IY131="","",INPUT!IY131)</f>
        <v/>
      </c>
      <c r="T127" s="1425" t="str">
        <f>IF(INPUT!IZ131="","",INPUT!IZ131)</f>
        <v/>
      </c>
      <c r="U127" s="1425" t="str">
        <f>IF(INPUT!JA131="","",INPUT!JA131)</f>
        <v/>
      </c>
      <c r="V127" s="1425" t="str">
        <f>IF(INPUT!JB131="","",INPUT!JB131)</f>
        <v/>
      </c>
      <c r="W127" s="1425" t="str">
        <f t="shared" si="5"/>
        <v/>
      </c>
      <c r="X127" s="1425" t="str">
        <f>IF(INPUT!JB131="","",INPUT!JB131)</f>
        <v/>
      </c>
    </row>
    <row r="128" spans="2:24">
      <c r="B128" s="1027" t="str">
        <f>IF(INPUT!HO132="","",INPUT!HO132)</f>
        <v/>
      </c>
      <c r="C128" s="1422" t="str">
        <f>IF(INPUT!IU132="","",INPUT!IU132/'03. Asset follow up'!$F$20)</f>
        <v/>
      </c>
      <c r="D128" s="1422" t="str">
        <f>IF(INPUT!IV132="","",INPUT!IV132/'03. Asset follow up'!$F$20)</f>
        <v/>
      </c>
      <c r="E128" s="1422" t="str">
        <f>IF(INPUT!IW132="","",INPUT!IW132/'03. Asset follow up'!$F$20)</f>
        <v/>
      </c>
      <c r="F128" s="1422" t="str">
        <f>IF(INPUT!IX132="","",INPUT!IX132/'03. Asset follow up'!$F$20)</f>
        <v/>
      </c>
      <c r="G128" s="1422" t="str">
        <f>IF(INPUT!IY132="","",INPUT!IY132/'03. Asset follow up'!$F$20)</f>
        <v/>
      </c>
      <c r="H128" s="1422" t="str">
        <f>IF(INPUT!IZ132="","",INPUT!IZ132/'03. Asset follow up'!$F$20)</f>
        <v/>
      </c>
      <c r="I128" s="1422" t="str">
        <f>IF(INPUT!JA132="","",INPUT!JA132/'03. Asset follow up'!$F$20)</f>
        <v/>
      </c>
      <c r="J128" s="1423">
        <f>INPUT!JB132/'03. Asset follow up'!$F$20</f>
        <v>0</v>
      </c>
      <c r="K128" s="1423" t="str">
        <f>IF(INPUT!JB132="","",INPUT!JB132/'03. Asset follow up'!$F$20)</f>
        <v/>
      </c>
      <c r="L128" s="1424">
        <f t="shared" si="4"/>
        <v>0</v>
      </c>
      <c r="N128" s="1027" t="str">
        <f>IF(INPUT!HO132="","",INPUT!HO132)</f>
        <v/>
      </c>
      <c r="O128" s="1425" t="str">
        <f>IF(INPUT!IU132="","",INPUT!IU132)</f>
        <v/>
      </c>
      <c r="P128" s="1425" t="str">
        <f>IF(INPUT!IV132="","",INPUT!IV132)</f>
        <v/>
      </c>
      <c r="Q128" s="1425" t="str">
        <f>IF(INPUT!IW132="","",INPUT!IW132)</f>
        <v/>
      </c>
      <c r="R128" s="1425" t="str">
        <f>IF(INPUT!IX132="","",INPUT!IX132)</f>
        <v/>
      </c>
      <c r="S128" s="1425" t="str">
        <f>IF(INPUT!IY132="","",INPUT!IY132)</f>
        <v/>
      </c>
      <c r="T128" s="1425" t="str">
        <f>IF(INPUT!IZ132="","",INPUT!IZ132)</f>
        <v/>
      </c>
      <c r="U128" s="1425" t="str">
        <f>IF(INPUT!JA132="","",INPUT!JA132)</f>
        <v/>
      </c>
      <c r="V128" s="1425" t="str">
        <f>IF(INPUT!JB132="","",INPUT!JB132)</f>
        <v/>
      </c>
      <c r="W128" s="1425" t="str">
        <f t="shared" si="5"/>
        <v/>
      </c>
      <c r="X128" s="1425" t="str">
        <f>IF(INPUT!JB132="","",INPUT!JB132)</f>
        <v/>
      </c>
    </row>
    <row r="129" spans="2:24">
      <c r="B129" s="1027" t="str">
        <f>IF(INPUT!HO133="","",INPUT!HO133)</f>
        <v/>
      </c>
      <c r="C129" s="1422" t="str">
        <f>IF(INPUT!IU133="","",INPUT!IU133/'03. Asset follow up'!$F$20)</f>
        <v/>
      </c>
      <c r="D129" s="1422" t="str">
        <f>IF(INPUT!IV133="","",INPUT!IV133/'03. Asset follow up'!$F$20)</f>
        <v/>
      </c>
      <c r="E129" s="1422" t="str">
        <f>IF(INPUT!IW133="","",INPUT!IW133/'03. Asset follow up'!$F$20)</f>
        <v/>
      </c>
      <c r="F129" s="1422" t="str">
        <f>IF(INPUT!IX133="","",INPUT!IX133/'03. Asset follow up'!$F$20)</f>
        <v/>
      </c>
      <c r="G129" s="1422" t="str">
        <f>IF(INPUT!IY133="","",INPUT!IY133/'03. Asset follow up'!$F$20)</f>
        <v/>
      </c>
      <c r="H129" s="1422" t="str">
        <f>IF(INPUT!IZ133="","",INPUT!IZ133/'03. Asset follow up'!$F$20)</f>
        <v/>
      </c>
      <c r="I129" s="1422" t="str">
        <f>IF(INPUT!JA133="","",INPUT!JA133/'03. Asset follow up'!$F$20)</f>
        <v/>
      </c>
      <c r="J129" s="1423">
        <f>INPUT!JB133/'03. Asset follow up'!$F$20</f>
        <v>0</v>
      </c>
      <c r="K129" s="1423" t="str">
        <f>IF(INPUT!JB133="","",INPUT!JB133/'03. Asset follow up'!$F$20)</f>
        <v/>
      </c>
      <c r="L129" s="1424">
        <f t="shared" si="4"/>
        <v>0</v>
      </c>
      <c r="N129" s="1027" t="str">
        <f>IF(INPUT!HO133="","",INPUT!HO133)</f>
        <v/>
      </c>
      <c r="O129" s="1425" t="str">
        <f>IF(INPUT!IU133="","",INPUT!IU133)</f>
        <v/>
      </c>
      <c r="P129" s="1425" t="str">
        <f>IF(INPUT!IV133="","",INPUT!IV133)</f>
        <v/>
      </c>
      <c r="Q129" s="1425" t="str">
        <f>IF(INPUT!IW133="","",INPUT!IW133)</f>
        <v/>
      </c>
      <c r="R129" s="1425" t="str">
        <f>IF(INPUT!IX133="","",INPUT!IX133)</f>
        <v/>
      </c>
      <c r="S129" s="1425" t="str">
        <f>IF(INPUT!IY133="","",INPUT!IY133)</f>
        <v/>
      </c>
      <c r="T129" s="1425" t="str">
        <f>IF(INPUT!IZ133="","",INPUT!IZ133)</f>
        <v/>
      </c>
      <c r="U129" s="1425" t="str">
        <f>IF(INPUT!JA133="","",INPUT!JA133)</f>
        <v/>
      </c>
      <c r="V129" s="1425" t="str">
        <f>IF(INPUT!JB133="","",INPUT!JB133)</f>
        <v/>
      </c>
      <c r="W129" s="1425" t="str">
        <f t="shared" si="5"/>
        <v/>
      </c>
      <c r="X129" s="1425" t="str">
        <f>IF(INPUT!JB133="","",INPUT!JB133)</f>
        <v/>
      </c>
    </row>
    <row r="130" spans="2:24">
      <c r="B130" s="1027" t="str">
        <f>IF(INPUT!HO134="","",INPUT!HO134)</f>
        <v/>
      </c>
      <c r="C130" s="1422" t="str">
        <f>IF(INPUT!IU134="","",INPUT!IU134/'03. Asset follow up'!$F$20)</f>
        <v/>
      </c>
      <c r="D130" s="1422" t="str">
        <f>IF(INPUT!IV134="","",INPUT!IV134/'03. Asset follow up'!$F$20)</f>
        <v/>
      </c>
      <c r="E130" s="1422" t="str">
        <f>IF(INPUT!IW134="","",INPUT!IW134/'03. Asset follow up'!$F$20)</f>
        <v/>
      </c>
      <c r="F130" s="1422" t="str">
        <f>IF(INPUT!IX134="","",INPUT!IX134/'03. Asset follow up'!$F$20)</f>
        <v/>
      </c>
      <c r="G130" s="1422" t="str">
        <f>IF(INPUT!IY134="","",INPUT!IY134/'03. Asset follow up'!$F$20)</f>
        <v/>
      </c>
      <c r="H130" s="1422" t="str">
        <f>IF(INPUT!IZ134="","",INPUT!IZ134/'03. Asset follow up'!$F$20)</f>
        <v/>
      </c>
      <c r="I130" s="1422" t="str">
        <f>IF(INPUT!JA134="","",INPUT!JA134/'03. Asset follow up'!$F$20)</f>
        <v/>
      </c>
      <c r="J130" s="1423">
        <f>INPUT!JB134/'03. Asset follow up'!$F$20</f>
        <v>0</v>
      </c>
      <c r="K130" s="1423" t="str">
        <f>IF(INPUT!JB134="","",INPUT!JB134/'03. Asset follow up'!$F$20)</f>
        <v/>
      </c>
      <c r="L130" s="1424">
        <f t="shared" si="4"/>
        <v>0</v>
      </c>
      <c r="N130" s="1027" t="str">
        <f>IF(INPUT!HO134="","",INPUT!HO134)</f>
        <v/>
      </c>
      <c r="O130" s="1425" t="str">
        <f>IF(INPUT!IU134="","",INPUT!IU134)</f>
        <v/>
      </c>
      <c r="P130" s="1425" t="str">
        <f>IF(INPUT!IV134="","",INPUT!IV134)</f>
        <v/>
      </c>
      <c r="Q130" s="1425" t="str">
        <f>IF(INPUT!IW134="","",INPUT!IW134)</f>
        <v/>
      </c>
      <c r="R130" s="1425" t="str">
        <f>IF(INPUT!IX134="","",INPUT!IX134)</f>
        <v/>
      </c>
      <c r="S130" s="1425" t="str">
        <f>IF(INPUT!IY134="","",INPUT!IY134)</f>
        <v/>
      </c>
      <c r="T130" s="1425" t="str">
        <f>IF(INPUT!IZ134="","",INPUT!IZ134)</f>
        <v/>
      </c>
      <c r="U130" s="1425" t="str">
        <f>IF(INPUT!JA134="","",INPUT!JA134)</f>
        <v/>
      </c>
      <c r="V130" s="1425" t="str">
        <f>IF(INPUT!JB134="","",INPUT!JB134)</f>
        <v/>
      </c>
      <c r="W130" s="1425" t="str">
        <f t="shared" si="5"/>
        <v/>
      </c>
      <c r="X130" s="1425" t="str">
        <f>IF(INPUT!JB134="","",INPUT!JB134)</f>
        <v/>
      </c>
    </row>
    <row r="131" spans="2:24">
      <c r="B131" s="1027" t="str">
        <f>IF(INPUT!HO135="","",INPUT!HO135)</f>
        <v/>
      </c>
      <c r="C131" s="1422" t="str">
        <f>IF(INPUT!IU135="","",INPUT!IU135/'03. Asset follow up'!$F$20)</f>
        <v/>
      </c>
      <c r="D131" s="1422" t="str">
        <f>IF(INPUT!IV135="","",INPUT!IV135/'03. Asset follow up'!$F$20)</f>
        <v/>
      </c>
      <c r="E131" s="1422" t="str">
        <f>IF(INPUT!IW135="","",INPUT!IW135/'03. Asset follow up'!$F$20)</f>
        <v/>
      </c>
      <c r="F131" s="1422" t="str">
        <f>IF(INPUT!IX135="","",INPUT!IX135/'03. Asset follow up'!$F$20)</f>
        <v/>
      </c>
      <c r="G131" s="1422" t="str">
        <f>IF(INPUT!IY135="","",INPUT!IY135/'03. Asset follow up'!$F$20)</f>
        <v/>
      </c>
      <c r="H131" s="1422" t="str">
        <f>IF(INPUT!IZ135="","",INPUT!IZ135/'03. Asset follow up'!$F$20)</f>
        <v/>
      </c>
      <c r="I131" s="1422" t="str">
        <f>IF(INPUT!JA135="","",INPUT!JA135/'03. Asset follow up'!$F$20)</f>
        <v/>
      </c>
      <c r="J131" s="1423">
        <f>INPUT!JB135/'03. Asset follow up'!$F$20</f>
        <v>0</v>
      </c>
      <c r="K131" s="1423" t="str">
        <f>IF(INPUT!JB135="","",INPUT!JB135/'03. Asset follow up'!$F$20)</f>
        <v/>
      </c>
      <c r="L131" s="1424">
        <f t="shared" si="4"/>
        <v>0</v>
      </c>
      <c r="N131" s="1027" t="str">
        <f>IF(INPUT!HO135="","",INPUT!HO135)</f>
        <v/>
      </c>
      <c r="O131" s="1425" t="str">
        <f>IF(INPUT!IU135="","",INPUT!IU135)</f>
        <v/>
      </c>
      <c r="P131" s="1425" t="str">
        <f>IF(INPUT!IV135="","",INPUT!IV135)</f>
        <v/>
      </c>
      <c r="Q131" s="1425" t="str">
        <f>IF(INPUT!IW135="","",INPUT!IW135)</f>
        <v/>
      </c>
      <c r="R131" s="1425" t="str">
        <f>IF(INPUT!IX135="","",INPUT!IX135)</f>
        <v/>
      </c>
      <c r="S131" s="1425" t="str">
        <f>IF(INPUT!IY135="","",INPUT!IY135)</f>
        <v/>
      </c>
      <c r="T131" s="1425" t="str">
        <f>IF(INPUT!IZ135="","",INPUT!IZ135)</f>
        <v/>
      </c>
      <c r="U131" s="1425" t="str">
        <f>IF(INPUT!JA135="","",INPUT!JA135)</f>
        <v/>
      </c>
      <c r="V131" s="1425" t="str">
        <f>IF(INPUT!JB135="","",INPUT!JB135)</f>
        <v/>
      </c>
      <c r="W131" s="1425" t="str">
        <f t="shared" si="5"/>
        <v/>
      </c>
      <c r="X131" s="1425" t="str">
        <f>IF(INPUT!JB135="","",INPUT!JB135)</f>
        <v/>
      </c>
    </row>
    <row r="132" spans="2:24">
      <c r="B132" s="1027" t="str">
        <f>IF(INPUT!HO136="","",INPUT!HO136)</f>
        <v/>
      </c>
      <c r="C132" s="1422" t="str">
        <f>IF(INPUT!IU136="","",INPUT!IU136/'03. Asset follow up'!$F$20)</f>
        <v/>
      </c>
      <c r="D132" s="1422" t="str">
        <f>IF(INPUT!IV136="","",INPUT!IV136/'03. Asset follow up'!$F$20)</f>
        <v/>
      </c>
      <c r="E132" s="1422" t="str">
        <f>IF(INPUT!IW136="","",INPUT!IW136/'03. Asset follow up'!$F$20)</f>
        <v/>
      </c>
      <c r="F132" s="1422" t="str">
        <f>IF(INPUT!IX136="","",INPUT!IX136/'03. Asset follow up'!$F$20)</f>
        <v/>
      </c>
      <c r="G132" s="1422" t="str">
        <f>IF(INPUT!IY136="","",INPUT!IY136/'03. Asset follow up'!$F$20)</f>
        <v/>
      </c>
      <c r="H132" s="1422" t="str">
        <f>IF(INPUT!IZ136="","",INPUT!IZ136/'03. Asset follow up'!$F$20)</f>
        <v/>
      </c>
      <c r="I132" s="1422" t="str">
        <f>IF(INPUT!JA136="","",INPUT!JA136/'03. Asset follow up'!$F$20)</f>
        <v/>
      </c>
      <c r="J132" s="1423">
        <f>INPUT!JB136/'03. Asset follow up'!$F$20</f>
        <v>0</v>
      </c>
      <c r="K132" s="1423" t="str">
        <f>IF(INPUT!JB136="","",INPUT!JB136/'03. Asset follow up'!$F$20)</f>
        <v/>
      </c>
      <c r="L132" s="1424">
        <f t="shared" si="4"/>
        <v>0</v>
      </c>
      <c r="N132" s="1027" t="str">
        <f>IF(INPUT!HO136="","",INPUT!HO136)</f>
        <v/>
      </c>
      <c r="O132" s="1425" t="str">
        <f>IF(INPUT!IU136="","",INPUT!IU136)</f>
        <v/>
      </c>
      <c r="P132" s="1425" t="str">
        <f>IF(INPUT!IV136="","",INPUT!IV136)</f>
        <v/>
      </c>
      <c r="Q132" s="1425" t="str">
        <f>IF(INPUT!IW136="","",INPUT!IW136)</f>
        <v/>
      </c>
      <c r="R132" s="1425" t="str">
        <f>IF(INPUT!IX136="","",INPUT!IX136)</f>
        <v/>
      </c>
      <c r="S132" s="1425" t="str">
        <f>IF(INPUT!IY136="","",INPUT!IY136)</f>
        <v/>
      </c>
      <c r="T132" s="1425" t="str">
        <f>IF(INPUT!IZ136="","",INPUT!IZ136)</f>
        <v/>
      </c>
      <c r="U132" s="1425" t="str">
        <f>IF(INPUT!JA136="","",INPUT!JA136)</f>
        <v/>
      </c>
      <c r="V132" s="1425" t="str">
        <f>IF(INPUT!JB136="","",INPUT!JB136)</f>
        <v/>
      </c>
      <c r="W132" s="1425" t="str">
        <f t="shared" si="5"/>
        <v/>
      </c>
      <c r="X132" s="1425" t="str">
        <f>IF(INPUT!JB136="","",INPUT!JB136)</f>
        <v/>
      </c>
    </row>
    <row r="133" spans="2:24">
      <c r="B133" s="1027" t="str">
        <f>IF(INPUT!HO137="","",INPUT!HO137)</f>
        <v/>
      </c>
      <c r="C133" s="1422" t="str">
        <f>IF(INPUT!IU137="","",INPUT!IU137/'03. Asset follow up'!$F$20)</f>
        <v/>
      </c>
      <c r="D133" s="1422" t="str">
        <f>IF(INPUT!IV137="","",INPUT!IV137/'03. Asset follow up'!$F$20)</f>
        <v/>
      </c>
      <c r="E133" s="1422" t="str">
        <f>IF(INPUT!IW137="","",INPUT!IW137/'03. Asset follow up'!$F$20)</f>
        <v/>
      </c>
      <c r="F133" s="1422" t="str">
        <f>IF(INPUT!IX137="","",INPUT!IX137/'03. Asset follow up'!$F$20)</f>
        <v/>
      </c>
      <c r="G133" s="1422" t="str">
        <f>IF(INPUT!IY137="","",INPUT!IY137/'03. Asset follow up'!$F$20)</f>
        <v/>
      </c>
      <c r="H133" s="1422" t="str">
        <f>IF(INPUT!IZ137="","",INPUT!IZ137/'03. Asset follow up'!$F$20)</f>
        <v/>
      </c>
      <c r="I133" s="1422" t="str">
        <f>IF(INPUT!JA137="","",INPUT!JA137/'03. Asset follow up'!$F$20)</f>
        <v/>
      </c>
      <c r="J133" s="1423">
        <f>INPUT!JB137/'03. Asset follow up'!$F$20</f>
        <v>0</v>
      </c>
      <c r="K133" s="1423" t="str">
        <f>IF(INPUT!JB137="","",INPUT!JB137/'03. Asset follow up'!$F$20)</f>
        <v/>
      </c>
      <c r="L133" s="1424">
        <f t="shared" si="4"/>
        <v>0</v>
      </c>
      <c r="N133" s="1027" t="str">
        <f>IF(INPUT!HO137="","",INPUT!HO137)</f>
        <v/>
      </c>
      <c r="O133" s="1425" t="str">
        <f>IF(INPUT!IU137="","",INPUT!IU137)</f>
        <v/>
      </c>
      <c r="P133" s="1425" t="str">
        <f>IF(INPUT!IV137="","",INPUT!IV137)</f>
        <v/>
      </c>
      <c r="Q133" s="1425" t="str">
        <f>IF(INPUT!IW137="","",INPUT!IW137)</f>
        <v/>
      </c>
      <c r="R133" s="1425" t="str">
        <f>IF(INPUT!IX137="","",INPUT!IX137)</f>
        <v/>
      </c>
      <c r="S133" s="1425" t="str">
        <f>IF(INPUT!IY137="","",INPUT!IY137)</f>
        <v/>
      </c>
      <c r="T133" s="1425" t="str">
        <f>IF(INPUT!IZ137="","",INPUT!IZ137)</f>
        <v/>
      </c>
      <c r="U133" s="1425" t="str">
        <f>IF(INPUT!JA137="","",INPUT!JA137)</f>
        <v/>
      </c>
      <c r="V133" s="1425" t="str">
        <f>IF(INPUT!JB137="","",INPUT!JB137)</f>
        <v/>
      </c>
      <c r="W133" s="1425" t="str">
        <f t="shared" si="5"/>
        <v/>
      </c>
      <c r="X133" s="1425" t="str">
        <f>IF(INPUT!JB137="","",INPUT!JB137)</f>
        <v/>
      </c>
    </row>
    <row r="134" spans="2:24">
      <c r="B134" s="1027" t="str">
        <f>IF(INPUT!HO138="","",INPUT!HO138)</f>
        <v/>
      </c>
      <c r="C134" s="1422" t="str">
        <f>IF(INPUT!IU138="","",INPUT!IU138/'03. Asset follow up'!$F$20)</f>
        <v/>
      </c>
      <c r="D134" s="1422" t="str">
        <f>IF(INPUT!IV138="","",INPUT!IV138/'03. Asset follow up'!$F$20)</f>
        <v/>
      </c>
      <c r="E134" s="1422" t="str">
        <f>IF(INPUT!IW138="","",INPUT!IW138/'03. Asset follow up'!$F$20)</f>
        <v/>
      </c>
      <c r="F134" s="1422" t="str">
        <f>IF(INPUT!IX138="","",INPUT!IX138/'03. Asset follow up'!$F$20)</f>
        <v/>
      </c>
      <c r="G134" s="1422" t="str">
        <f>IF(INPUT!IY138="","",INPUT!IY138/'03. Asset follow up'!$F$20)</f>
        <v/>
      </c>
      <c r="H134" s="1422" t="str">
        <f>IF(INPUT!IZ138="","",INPUT!IZ138/'03. Asset follow up'!$F$20)</f>
        <v/>
      </c>
      <c r="I134" s="1422" t="str">
        <f>IF(INPUT!JA138="","",INPUT!JA138/'03. Asset follow up'!$F$20)</f>
        <v/>
      </c>
      <c r="J134" s="1423">
        <f>INPUT!JB138/'03. Asset follow up'!$F$20</f>
        <v>0</v>
      </c>
      <c r="K134" s="1423" t="str">
        <f>IF(INPUT!JB138="","",INPUT!JB138/'03. Asset follow up'!$F$20)</f>
        <v/>
      </c>
      <c r="L134" s="1424">
        <f t="shared" si="4"/>
        <v>0</v>
      </c>
      <c r="N134" s="1027" t="str">
        <f>IF(INPUT!HO138="","",INPUT!HO138)</f>
        <v/>
      </c>
      <c r="O134" s="1425" t="str">
        <f>IF(INPUT!IU138="","",INPUT!IU138)</f>
        <v/>
      </c>
      <c r="P134" s="1425" t="str">
        <f>IF(INPUT!IV138="","",INPUT!IV138)</f>
        <v/>
      </c>
      <c r="Q134" s="1425" t="str">
        <f>IF(INPUT!IW138="","",INPUT!IW138)</f>
        <v/>
      </c>
      <c r="R134" s="1425" t="str">
        <f>IF(INPUT!IX138="","",INPUT!IX138)</f>
        <v/>
      </c>
      <c r="S134" s="1425" t="str">
        <f>IF(INPUT!IY138="","",INPUT!IY138)</f>
        <v/>
      </c>
      <c r="T134" s="1425" t="str">
        <f>IF(INPUT!IZ138="","",INPUT!IZ138)</f>
        <v/>
      </c>
      <c r="U134" s="1425" t="str">
        <f>IF(INPUT!JA138="","",INPUT!JA138)</f>
        <v/>
      </c>
      <c r="V134" s="1425" t="str">
        <f>IF(INPUT!JB138="","",INPUT!JB138)</f>
        <v/>
      </c>
      <c r="W134" s="1425" t="str">
        <f t="shared" si="5"/>
        <v/>
      </c>
      <c r="X134" s="1425" t="str">
        <f>IF(INPUT!JB138="","",INPUT!JB138)</f>
        <v/>
      </c>
    </row>
    <row r="135" spans="2:24">
      <c r="B135" s="1027" t="str">
        <f>IF(INPUT!HO139="","",INPUT!HO139)</f>
        <v/>
      </c>
      <c r="C135" s="1422" t="str">
        <f>IF(INPUT!IU139="","",INPUT!IU139/'03. Asset follow up'!$F$20)</f>
        <v/>
      </c>
      <c r="D135" s="1422" t="str">
        <f>IF(INPUT!IV139="","",INPUT!IV139/'03. Asset follow up'!$F$20)</f>
        <v/>
      </c>
      <c r="E135" s="1422" t="str">
        <f>IF(INPUT!IW139="","",INPUT!IW139/'03. Asset follow up'!$F$20)</f>
        <v/>
      </c>
      <c r="F135" s="1422" t="str">
        <f>IF(INPUT!IX139="","",INPUT!IX139/'03. Asset follow up'!$F$20)</f>
        <v/>
      </c>
      <c r="G135" s="1422" t="str">
        <f>IF(INPUT!IY139="","",INPUT!IY139/'03. Asset follow up'!$F$20)</f>
        <v/>
      </c>
      <c r="H135" s="1422" t="str">
        <f>IF(INPUT!IZ139="","",INPUT!IZ139/'03. Asset follow up'!$F$20)</f>
        <v/>
      </c>
      <c r="I135" s="1422" t="str">
        <f>IF(INPUT!JA139="","",INPUT!JA139/'03. Asset follow up'!$F$20)</f>
        <v/>
      </c>
      <c r="J135" s="1423">
        <f>INPUT!JB139/'03. Asset follow up'!$F$20</f>
        <v>0</v>
      </c>
      <c r="K135" s="1423" t="str">
        <f>IF(INPUT!JB139="","",INPUT!JB139/'03. Asset follow up'!$F$20)</f>
        <v/>
      </c>
      <c r="L135" s="1424">
        <f t="shared" si="4"/>
        <v>0</v>
      </c>
      <c r="N135" s="1027" t="str">
        <f>IF(INPUT!HO139="","",INPUT!HO139)</f>
        <v/>
      </c>
      <c r="O135" s="1425" t="str">
        <f>IF(INPUT!IU139="","",INPUT!IU139)</f>
        <v/>
      </c>
      <c r="P135" s="1425" t="str">
        <f>IF(INPUT!IV139="","",INPUT!IV139)</f>
        <v/>
      </c>
      <c r="Q135" s="1425" t="str">
        <f>IF(INPUT!IW139="","",INPUT!IW139)</f>
        <v/>
      </c>
      <c r="R135" s="1425" t="str">
        <f>IF(INPUT!IX139="","",INPUT!IX139)</f>
        <v/>
      </c>
      <c r="S135" s="1425" t="str">
        <f>IF(INPUT!IY139="","",INPUT!IY139)</f>
        <v/>
      </c>
      <c r="T135" s="1425" t="str">
        <f>IF(INPUT!IZ139="","",INPUT!IZ139)</f>
        <v/>
      </c>
      <c r="U135" s="1425" t="str">
        <f>IF(INPUT!JA139="","",INPUT!JA139)</f>
        <v/>
      </c>
      <c r="V135" s="1425" t="str">
        <f>IF(INPUT!JB139="","",INPUT!JB139)</f>
        <v/>
      </c>
      <c r="W135" s="1425" t="str">
        <f t="shared" si="5"/>
        <v/>
      </c>
      <c r="X135" s="1425" t="str">
        <f>IF(INPUT!JB139="","",INPUT!JB139)</f>
        <v/>
      </c>
    </row>
    <row r="136" spans="2:24">
      <c r="B136" s="1027" t="str">
        <f>IF(INPUT!HO140="","",INPUT!HO140)</f>
        <v/>
      </c>
      <c r="C136" s="1422" t="str">
        <f>IF(INPUT!IU140="","",INPUT!IU140/'03. Asset follow up'!$F$20)</f>
        <v/>
      </c>
      <c r="D136" s="1422" t="str">
        <f>IF(INPUT!IV140="","",INPUT!IV140/'03. Asset follow up'!$F$20)</f>
        <v/>
      </c>
      <c r="E136" s="1422" t="str">
        <f>IF(INPUT!IW140="","",INPUT!IW140/'03. Asset follow up'!$F$20)</f>
        <v/>
      </c>
      <c r="F136" s="1422" t="str">
        <f>IF(INPUT!IX140="","",INPUT!IX140/'03. Asset follow up'!$F$20)</f>
        <v/>
      </c>
      <c r="G136" s="1422" t="str">
        <f>IF(INPUT!IY140="","",INPUT!IY140/'03. Asset follow up'!$F$20)</f>
        <v/>
      </c>
      <c r="H136" s="1422" t="str">
        <f>IF(INPUT!IZ140="","",INPUT!IZ140/'03. Asset follow up'!$F$20)</f>
        <v/>
      </c>
      <c r="I136" s="1422" t="str">
        <f>IF(INPUT!JA140="","",INPUT!JA140/'03. Asset follow up'!$F$20)</f>
        <v/>
      </c>
      <c r="J136" s="1423">
        <f>INPUT!JB140/'03. Asset follow up'!$F$20</f>
        <v>0</v>
      </c>
      <c r="K136" s="1423" t="str">
        <f>IF(INPUT!JB140="","",INPUT!JB140/'03. Asset follow up'!$F$20)</f>
        <v/>
      </c>
      <c r="L136" s="1424">
        <f t="shared" si="4"/>
        <v>0</v>
      </c>
      <c r="N136" s="1027" t="str">
        <f>IF(INPUT!HO140="","",INPUT!HO140)</f>
        <v/>
      </c>
      <c r="O136" s="1425" t="str">
        <f>IF(INPUT!IU140="","",INPUT!IU140)</f>
        <v/>
      </c>
      <c r="P136" s="1425" t="str">
        <f>IF(INPUT!IV140="","",INPUT!IV140)</f>
        <v/>
      </c>
      <c r="Q136" s="1425" t="str">
        <f>IF(INPUT!IW140="","",INPUT!IW140)</f>
        <v/>
      </c>
      <c r="R136" s="1425" t="str">
        <f>IF(INPUT!IX140="","",INPUT!IX140)</f>
        <v/>
      </c>
      <c r="S136" s="1425" t="str">
        <f>IF(INPUT!IY140="","",INPUT!IY140)</f>
        <v/>
      </c>
      <c r="T136" s="1425" t="str">
        <f>IF(INPUT!IZ140="","",INPUT!IZ140)</f>
        <v/>
      </c>
      <c r="U136" s="1425" t="str">
        <f>IF(INPUT!JA140="","",INPUT!JA140)</f>
        <v/>
      </c>
      <c r="V136" s="1425" t="str">
        <f>IF(INPUT!JB140="","",INPUT!JB140)</f>
        <v/>
      </c>
      <c r="W136" s="1425" t="str">
        <f t="shared" si="5"/>
        <v/>
      </c>
      <c r="X136" s="1425" t="str">
        <f>IF(INPUT!JB140="","",INPUT!JB140)</f>
        <v/>
      </c>
    </row>
    <row r="137" spans="2:24">
      <c r="B137" s="1027" t="str">
        <f>IF(INPUT!HO141="","",INPUT!HO141)</f>
        <v/>
      </c>
      <c r="C137" s="1422" t="str">
        <f>IF(INPUT!IU141="","",INPUT!IU141/'03. Asset follow up'!$F$20)</f>
        <v/>
      </c>
      <c r="D137" s="1422" t="str">
        <f>IF(INPUT!IV141="","",INPUT!IV141/'03. Asset follow up'!$F$20)</f>
        <v/>
      </c>
      <c r="E137" s="1422" t="str">
        <f>IF(INPUT!IW141="","",INPUT!IW141/'03. Asset follow up'!$F$20)</f>
        <v/>
      </c>
      <c r="F137" s="1422" t="str">
        <f>IF(INPUT!IX141="","",INPUT!IX141/'03. Asset follow up'!$F$20)</f>
        <v/>
      </c>
      <c r="G137" s="1422" t="str">
        <f>IF(INPUT!IY141="","",INPUT!IY141/'03. Asset follow up'!$F$20)</f>
        <v/>
      </c>
      <c r="H137" s="1422" t="str">
        <f>IF(INPUT!IZ141="","",INPUT!IZ141/'03. Asset follow up'!$F$20)</f>
        <v/>
      </c>
      <c r="I137" s="1422" t="str">
        <f>IF(INPUT!JA141="","",INPUT!JA141/'03. Asset follow up'!$F$20)</f>
        <v/>
      </c>
      <c r="J137" s="1423">
        <f>INPUT!JB141/'03. Asset follow up'!$F$20</f>
        <v>0</v>
      </c>
      <c r="K137" s="1423" t="str">
        <f>IF(INPUT!JB141="","",INPUT!JB141/'03. Asset follow up'!$F$20)</f>
        <v/>
      </c>
      <c r="L137" s="1424">
        <f t="shared" si="4"/>
        <v>0</v>
      </c>
      <c r="N137" s="1027" t="str">
        <f>IF(INPUT!HO141="","",INPUT!HO141)</f>
        <v/>
      </c>
      <c r="O137" s="1425" t="str">
        <f>IF(INPUT!IU141="","",INPUT!IU141)</f>
        <v/>
      </c>
      <c r="P137" s="1425" t="str">
        <f>IF(INPUT!IV141="","",INPUT!IV141)</f>
        <v/>
      </c>
      <c r="Q137" s="1425" t="str">
        <f>IF(INPUT!IW141="","",INPUT!IW141)</f>
        <v/>
      </c>
      <c r="R137" s="1425" t="str">
        <f>IF(INPUT!IX141="","",INPUT!IX141)</f>
        <v/>
      </c>
      <c r="S137" s="1425" t="str">
        <f>IF(INPUT!IY141="","",INPUT!IY141)</f>
        <v/>
      </c>
      <c r="T137" s="1425" t="str">
        <f>IF(INPUT!IZ141="","",INPUT!IZ141)</f>
        <v/>
      </c>
      <c r="U137" s="1425" t="str">
        <f>IF(INPUT!JA141="","",INPUT!JA141)</f>
        <v/>
      </c>
      <c r="V137" s="1425" t="str">
        <f>IF(INPUT!JB141="","",INPUT!JB141)</f>
        <v/>
      </c>
      <c r="W137" s="1425" t="str">
        <f t="shared" si="5"/>
        <v/>
      </c>
      <c r="X137" s="1425" t="str">
        <f>IF(INPUT!JB141="","",INPUT!JB141)</f>
        <v/>
      </c>
    </row>
    <row r="138" spans="2:24">
      <c r="B138" s="1027" t="str">
        <f>IF(INPUT!HO142="","",INPUT!HO142)</f>
        <v/>
      </c>
      <c r="C138" s="1422" t="str">
        <f>IF(INPUT!IU142="","",INPUT!IU142/'03. Asset follow up'!$F$20)</f>
        <v/>
      </c>
      <c r="D138" s="1422" t="str">
        <f>IF(INPUT!IV142="","",INPUT!IV142/'03. Asset follow up'!$F$20)</f>
        <v/>
      </c>
      <c r="E138" s="1422" t="str">
        <f>IF(INPUT!IW142="","",INPUT!IW142/'03. Asset follow up'!$F$20)</f>
        <v/>
      </c>
      <c r="F138" s="1422" t="str">
        <f>IF(INPUT!IX142="","",INPUT!IX142/'03. Asset follow up'!$F$20)</f>
        <v/>
      </c>
      <c r="G138" s="1422" t="str">
        <f>IF(INPUT!IY142="","",INPUT!IY142/'03. Asset follow up'!$F$20)</f>
        <v/>
      </c>
      <c r="H138" s="1422" t="str">
        <f>IF(INPUT!IZ142="","",INPUT!IZ142/'03. Asset follow up'!$F$20)</f>
        <v/>
      </c>
      <c r="I138" s="1422" t="str">
        <f>IF(INPUT!JA142="","",INPUT!JA142/'03. Asset follow up'!$F$20)</f>
        <v/>
      </c>
      <c r="J138" s="1423">
        <f>INPUT!JB142/'03. Asset follow up'!$F$20</f>
        <v>0</v>
      </c>
      <c r="K138" s="1423" t="str">
        <f>IF(INPUT!JB142="","",INPUT!JB142/'03. Asset follow up'!$F$20)</f>
        <v/>
      </c>
      <c r="L138" s="1424">
        <f t="shared" si="4"/>
        <v>0</v>
      </c>
      <c r="N138" s="1027" t="str">
        <f>IF(INPUT!HO142="","",INPUT!HO142)</f>
        <v/>
      </c>
      <c r="O138" s="1425" t="str">
        <f>IF(INPUT!IU142="","",INPUT!IU142)</f>
        <v/>
      </c>
      <c r="P138" s="1425" t="str">
        <f>IF(INPUT!IV142="","",INPUT!IV142)</f>
        <v/>
      </c>
      <c r="Q138" s="1425" t="str">
        <f>IF(INPUT!IW142="","",INPUT!IW142)</f>
        <v/>
      </c>
      <c r="R138" s="1425" t="str">
        <f>IF(INPUT!IX142="","",INPUT!IX142)</f>
        <v/>
      </c>
      <c r="S138" s="1425" t="str">
        <f>IF(INPUT!IY142="","",INPUT!IY142)</f>
        <v/>
      </c>
      <c r="T138" s="1425" t="str">
        <f>IF(INPUT!IZ142="","",INPUT!IZ142)</f>
        <v/>
      </c>
      <c r="U138" s="1425" t="str">
        <f>IF(INPUT!JA142="","",INPUT!JA142)</f>
        <v/>
      </c>
      <c r="V138" s="1425" t="str">
        <f>IF(INPUT!JB142="","",INPUT!JB142)</f>
        <v/>
      </c>
      <c r="W138" s="1425" t="str">
        <f t="shared" si="5"/>
        <v/>
      </c>
      <c r="X138" s="1425" t="str">
        <f>IF(INPUT!JB142="","",INPUT!JB142)</f>
        <v/>
      </c>
    </row>
    <row r="139" spans="2:24">
      <c r="B139" s="1027" t="str">
        <f>IF(INPUT!HO143="","",INPUT!HO143)</f>
        <v/>
      </c>
      <c r="C139" s="1422" t="str">
        <f>IF(INPUT!IU143="","",INPUT!IU143/'03. Asset follow up'!$F$20)</f>
        <v/>
      </c>
      <c r="D139" s="1422" t="str">
        <f>IF(INPUT!IV143="","",INPUT!IV143/'03. Asset follow up'!$F$20)</f>
        <v/>
      </c>
      <c r="E139" s="1422" t="str">
        <f>IF(INPUT!IW143="","",INPUT!IW143/'03. Asset follow up'!$F$20)</f>
        <v/>
      </c>
      <c r="F139" s="1422" t="str">
        <f>IF(INPUT!IX143="","",INPUT!IX143/'03. Asset follow up'!$F$20)</f>
        <v/>
      </c>
      <c r="G139" s="1422" t="str">
        <f>IF(INPUT!IY143="","",INPUT!IY143/'03. Asset follow up'!$F$20)</f>
        <v/>
      </c>
      <c r="H139" s="1422" t="str">
        <f>IF(INPUT!IZ143="","",INPUT!IZ143/'03. Asset follow up'!$F$20)</f>
        <v/>
      </c>
      <c r="I139" s="1422" t="str">
        <f>IF(INPUT!JA143="","",INPUT!JA143/'03. Asset follow up'!$F$20)</f>
        <v/>
      </c>
      <c r="J139" s="1423">
        <f>INPUT!JB143/'03. Asset follow up'!$F$20</f>
        <v>0</v>
      </c>
      <c r="K139" s="1423" t="str">
        <f>IF(INPUT!JB143="","",INPUT!JB143/'03. Asset follow up'!$F$20)</f>
        <v/>
      </c>
      <c r="L139" s="1424">
        <f t="shared" si="4"/>
        <v>0</v>
      </c>
      <c r="N139" s="1027" t="str">
        <f>IF(INPUT!HO143="","",INPUT!HO143)</f>
        <v/>
      </c>
      <c r="O139" s="1425" t="str">
        <f>IF(INPUT!IU143="","",INPUT!IU143)</f>
        <v/>
      </c>
      <c r="P139" s="1425" t="str">
        <f>IF(INPUT!IV143="","",INPUT!IV143)</f>
        <v/>
      </c>
      <c r="Q139" s="1425" t="str">
        <f>IF(INPUT!IW143="","",INPUT!IW143)</f>
        <v/>
      </c>
      <c r="R139" s="1425" t="str">
        <f>IF(INPUT!IX143="","",INPUT!IX143)</f>
        <v/>
      </c>
      <c r="S139" s="1425" t="str">
        <f>IF(INPUT!IY143="","",INPUT!IY143)</f>
        <v/>
      </c>
      <c r="T139" s="1425" t="str">
        <f>IF(INPUT!IZ143="","",INPUT!IZ143)</f>
        <v/>
      </c>
      <c r="U139" s="1425" t="str">
        <f>IF(INPUT!JA143="","",INPUT!JA143)</f>
        <v/>
      </c>
      <c r="V139" s="1425" t="str">
        <f>IF(INPUT!JB143="","",INPUT!JB143)</f>
        <v/>
      </c>
      <c r="W139" s="1425" t="str">
        <f t="shared" si="5"/>
        <v/>
      </c>
      <c r="X139" s="1425" t="str">
        <f>IF(INPUT!JB143="","",INPUT!JB143)</f>
        <v/>
      </c>
    </row>
    <row r="140" spans="2:24">
      <c r="B140" s="1027" t="str">
        <f>IF(INPUT!HO144="","",INPUT!HO144)</f>
        <v/>
      </c>
      <c r="C140" s="1422" t="str">
        <f>IF(INPUT!IU144="","",INPUT!IU144/'03. Asset follow up'!$F$20)</f>
        <v/>
      </c>
      <c r="D140" s="1422" t="str">
        <f>IF(INPUT!IV144="","",INPUT!IV144/'03. Asset follow up'!$F$20)</f>
        <v/>
      </c>
      <c r="E140" s="1422" t="str">
        <f>IF(INPUT!IW144="","",INPUT!IW144/'03. Asset follow up'!$F$20)</f>
        <v/>
      </c>
      <c r="F140" s="1422" t="str">
        <f>IF(INPUT!IX144="","",INPUT!IX144/'03. Asset follow up'!$F$20)</f>
        <v/>
      </c>
      <c r="G140" s="1422" t="str">
        <f>IF(INPUT!IY144="","",INPUT!IY144/'03. Asset follow up'!$F$20)</f>
        <v/>
      </c>
      <c r="H140" s="1422" t="str">
        <f>IF(INPUT!IZ144="","",INPUT!IZ144/'03. Asset follow up'!$F$20)</f>
        <v/>
      </c>
      <c r="I140" s="1422" t="str">
        <f>IF(INPUT!JA144="","",INPUT!JA144/'03. Asset follow up'!$F$20)</f>
        <v/>
      </c>
      <c r="J140" s="1423">
        <f>INPUT!JB144/'03. Asset follow up'!$F$20</f>
        <v>0</v>
      </c>
      <c r="K140" s="1423" t="str">
        <f>IF(INPUT!JB144="","",INPUT!JB144/'03. Asset follow up'!$F$20)</f>
        <v/>
      </c>
      <c r="L140" s="1424">
        <f t="shared" ref="L140:L203" si="6">IFERROR(SUM(D140:F140)+K140,0)</f>
        <v>0</v>
      </c>
      <c r="N140" s="1027" t="str">
        <f>IF(INPUT!HO144="","",INPUT!HO144)</f>
        <v/>
      </c>
      <c r="O140" s="1425" t="str">
        <f>IF(INPUT!IU144="","",INPUT!IU144)</f>
        <v/>
      </c>
      <c r="P140" s="1425" t="str">
        <f>IF(INPUT!IV144="","",INPUT!IV144)</f>
        <v/>
      </c>
      <c r="Q140" s="1425" t="str">
        <f>IF(INPUT!IW144="","",INPUT!IW144)</f>
        <v/>
      </c>
      <c r="R140" s="1425" t="str">
        <f>IF(INPUT!IX144="","",INPUT!IX144)</f>
        <v/>
      </c>
      <c r="S140" s="1425" t="str">
        <f>IF(INPUT!IY144="","",INPUT!IY144)</f>
        <v/>
      </c>
      <c r="T140" s="1425" t="str">
        <f>IF(INPUT!IZ144="","",INPUT!IZ144)</f>
        <v/>
      </c>
      <c r="U140" s="1425" t="str">
        <f>IF(INPUT!JA144="","",INPUT!JA144)</f>
        <v/>
      </c>
      <c r="V140" s="1425" t="str">
        <f>IF(INPUT!JB144="","",INPUT!JB144)</f>
        <v/>
      </c>
      <c r="W140" s="1425" t="str">
        <f t="shared" si="5"/>
        <v/>
      </c>
      <c r="X140" s="1425" t="str">
        <f>IF(INPUT!JB144="","",INPUT!JB144)</f>
        <v/>
      </c>
    </row>
    <row r="141" spans="2:24">
      <c r="B141" s="1027" t="str">
        <f>IF(INPUT!HO145="","",INPUT!HO145)</f>
        <v/>
      </c>
      <c r="C141" s="1422" t="str">
        <f>IF(INPUT!IU145="","",INPUT!IU145/'03. Asset follow up'!$F$20)</f>
        <v/>
      </c>
      <c r="D141" s="1422" t="str">
        <f>IF(INPUT!IV145="","",INPUT!IV145/'03. Asset follow up'!$F$20)</f>
        <v/>
      </c>
      <c r="E141" s="1422" t="str">
        <f>IF(INPUT!IW145="","",INPUT!IW145/'03. Asset follow up'!$F$20)</f>
        <v/>
      </c>
      <c r="F141" s="1422" t="str">
        <f>IF(INPUT!IX145="","",INPUT!IX145/'03. Asset follow up'!$F$20)</f>
        <v/>
      </c>
      <c r="G141" s="1422" t="str">
        <f>IF(INPUT!IY145="","",INPUT!IY145/'03. Asset follow up'!$F$20)</f>
        <v/>
      </c>
      <c r="H141" s="1422" t="str">
        <f>IF(INPUT!IZ145="","",INPUT!IZ145/'03. Asset follow up'!$F$20)</f>
        <v/>
      </c>
      <c r="I141" s="1422" t="str">
        <f>IF(INPUT!JA145="","",INPUT!JA145/'03. Asset follow up'!$F$20)</f>
        <v/>
      </c>
      <c r="J141" s="1423">
        <f>INPUT!JB145/'03. Asset follow up'!$F$20</f>
        <v>0</v>
      </c>
      <c r="K141" s="1423" t="str">
        <f>IF(INPUT!JB145="","",INPUT!JB145/'03. Asset follow up'!$F$20)</f>
        <v/>
      </c>
      <c r="L141" s="1424">
        <f t="shared" si="6"/>
        <v>0</v>
      </c>
      <c r="N141" s="1027" t="str">
        <f>IF(INPUT!HO145="","",INPUT!HO145)</f>
        <v/>
      </c>
      <c r="O141" s="1425" t="str">
        <f>IF(INPUT!IU145="","",INPUT!IU145)</f>
        <v/>
      </c>
      <c r="P141" s="1425" t="str">
        <f>IF(INPUT!IV145="","",INPUT!IV145)</f>
        <v/>
      </c>
      <c r="Q141" s="1425" t="str">
        <f>IF(INPUT!IW145="","",INPUT!IW145)</f>
        <v/>
      </c>
      <c r="R141" s="1425" t="str">
        <f>IF(INPUT!IX145="","",INPUT!IX145)</f>
        <v/>
      </c>
      <c r="S141" s="1425" t="str">
        <f>IF(INPUT!IY145="","",INPUT!IY145)</f>
        <v/>
      </c>
      <c r="T141" s="1425" t="str">
        <f>IF(INPUT!IZ145="","",INPUT!IZ145)</f>
        <v/>
      </c>
      <c r="U141" s="1425" t="str">
        <f>IF(INPUT!JA145="","",INPUT!JA145)</f>
        <v/>
      </c>
      <c r="V141" s="1425" t="str">
        <f>IF(INPUT!JB145="","",INPUT!JB145)</f>
        <v/>
      </c>
      <c r="W141" s="1425" t="str">
        <f t="shared" si="5"/>
        <v/>
      </c>
      <c r="X141" s="1425" t="str">
        <f>IF(INPUT!JB145="","",INPUT!JB145)</f>
        <v/>
      </c>
    </row>
    <row r="142" spans="2:24">
      <c r="B142" s="1027" t="str">
        <f>IF(INPUT!HO146="","",INPUT!HO146)</f>
        <v/>
      </c>
      <c r="C142" s="1422" t="str">
        <f>IF(INPUT!IU146="","",INPUT!IU146/'03. Asset follow up'!$F$20)</f>
        <v/>
      </c>
      <c r="D142" s="1422" t="str">
        <f>IF(INPUT!IV146="","",INPUT!IV146/'03. Asset follow up'!$F$20)</f>
        <v/>
      </c>
      <c r="E142" s="1422" t="str">
        <f>IF(INPUT!IW146="","",INPUT!IW146/'03. Asset follow up'!$F$20)</f>
        <v/>
      </c>
      <c r="F142" s="1422" t="str">
        <f>IF(INPUT!IX146="","",INPUT!IX146/'03. Asset follow up'!$F$20)</f>
        <v/>
      </c>
      <c r="G142" s="1422" t="str">
        <f>IF(INPUT!IY146="","",INPUT!IY146/'03. Asset follow up'!$F$20)</f>
        <v/>
      </c>
      <c r="H142" s="1422" t="str">
        <f>IF(INPUT!IZ146="","",INPUT!IZ146/'03. Asset follow up'!$F$20)</f>
        <v/>
      </c>
      <c r="I142" s="1422" t="str">
        <f>IF(INPUT!JA146="","",INPUT!JA146/'03. Asset follow up'!$F$20)</f>
        <v/>
      </c>
      <c r="J142" s="1423">
        <f>INPUT!JB146/'03. Asset follow up'!$F$20</f>
        <v>0</v>
      </c>
      <c r="K142" s="1423" t="str">
        <f>IF(INPUT!JB146="","",INPUT!JB146/'03. Asset follow up'!$F$20)</f>
        <v/>
      </c>
      <c r="L142" s="1424">
        <f t="shared" si="6"/>
        <v>0</v>
      </c>
      <c r="N142" s="1027" t="str">
        <f>IF(INPUT!HO146="","",INPUT!HO146)</f>
        <v/>
      </c>
      <c r="O142" s="1425" t="str">
        <f>IF(INPUT!IU146="","",INPUT!IU146)</f>
        <v/>
      </c>
      <c r="P142" s="1425" t="str">
        <f>IF(INPUT!IV146="","",INPUT!IV146)</f>
        <v/>
      </c>
      <c r="Q142" s="1425" t="str">
        <f>IF(INPUT!IW146="","",INPUT!IW146)</f>
        <v/>
      </c>
      <c r="R142" s="1425" t="str">
        <f>IF(INPUT!IX146="","",INPUT!IX146)</f>
        <v/>
      </c>
      <c r="S142" s="1425" t="str">
        <f>IF(INPUT!IY146="","",INPUT!IY146)</f>
        <v/>
      </c>
      <c r="T142" s="1425" t="str">
        <f>IF(INPUT!IZ146="","",INPUT!IZ146)</f>
        <v/>
      </c>
      <c r="U142" s="1425" t="str">
        <f>IF(INPUT!JA146="","",INPUT!JA146)</f>
        <v/>
      </c>
      <c r="V142" s="1425" t="str">
        <f>IF(INPUT!JB146="","",INPUT!JB146)</f>
        <v/>
      </c>
      <c r="W142" s="1425" t="str">
        <f t="shared" si="5"/>
        <v/>
      </c>
      <c r="X142" s="1425" t="str">
        <f>IF(INPUT!JB146="","",INPUT!JB146)</f>
        <v/>
      </c>
    </row>
    <row r="143" spans="2:24">
      <c r="B143" s="1027" t="str">
        <f>IF(INPUT!HO147="","",INPUT!HO147)</f>
        <v/>
      </c>
      <c r="C143" s="1422" t="str">
        <f>IF(INPUT!IU147="","",INPUT!IU147/'03. Asset follow up'!$F$20)</f>
        <v/>
      </c>
      <c r="D143" s="1422" t="str">
        <f>IF(INPUT!IV147="","",INPUT!IV147/'03. Asset follow up'!$F$20)</f>
        <v/>
      </c>
      <c r="E143" s="1422" t="str">
        <f>IF(INPUT!IW147="","",INPUT!IW147/'03. Asset follow up'!$F$20)</f>
        <v/>
      </c>
      <c r="F143" s="1422" t="str">
        <f>IF(INPUT!IX147="","",INPUT!IX147/'03. Asset follow up'!$F$20)</f>
        <v/>
      </c>
      <c r="G143" s="1422" t="str">
        <f>IF(INPUT!IY147="","",INPUT!IY147/'03. Asset follow up'!$F$20)</f>
        <v/>
      </c>
      <c r="H143" s="1422" t="str">
        <f>IF(INPUT!IZ147="","",INPUT!IZ147/'03. Asset follow up'!$F$20)</f>
        <v/>
      </c>
      <c r="I143" s="1422" t="str">
        <f>IF(INPUT!JA147="","",INPUT!JA147/'03. Asset follow up'!$F$20)</f>
        <v/>
      </c>
      <c r="J143" s="1423">
        <f>INPUT!JB147/'03. Asset follow up'!$F$20</f>
        <v>0</v>
      </c>
      <c r="K143" s="1423" t="str">
        <f>IF(INPUT!JB147="","",INPUT!JB147/'03. Asset follow up'!$F$20)</f>
        <v/>
      </c>
      <c r="L143" s="1424">
        <f t="shared" si="6"/>
        <v>0</v>
      </c>
      <c r="N143" s="1027" t="str">
        <f>IF(INPUT!HO147="","",INPUT!HO147)</f>
        <v/>
      </c>
      <c r="O143" s="1425" t="str">
        <f>IF(INPUT!IU147="","",INPUT!IU147)</f>
        <v/>
      </c>
      <c r="P143" s="1425" t="str">
        <f>IF(INPUT!IV147="","",INPUT!IV147)</f>
        <v/>
      </c>
      <c r="Q143" s="1425" t="str">
        <f>IF(INPUT!IW147="","",INPUT!IW147)</f>
        <v/>
      </c>
      <c r="R143" s="1425" t="str">
        <f>IF(INPUT!IX147="","",INPUT!IX147)</f>
        <v/>
      </c>
      <c r="S143" s="1425" t="str">
        <f>IF(INPUT!IY147="","",INPUT!IY147)</f>
        <v/>
      </c>
      <c r="T143" s="1425" t="str">
        <f>IF(INPUT!IZ147="","",INPUT!IZ147)</f>
        <v/>
      </c>
      <c r="U143" s="1425" t="str">
        <f>IF(INPUT!JA147="","",INPUT!JA147)</f>
        <v/>
      </c>
      <c r="V143" s="1425" t="str">
        <f>IF(INPUT!JB147="","",INPUT!JB147)</f>
        <v/>
      </c>
      <c r="W143" s="1425" t="str">
        <f t="shared" si="5"/>
        <v/>
      </c>
      <c r="X143" s="1425" t="str">
        <f>IF(INPUT!JB147="","",INPUT!JB147)</f>
        <v/>
      </c>
    </row>
    <row r="144" spans="2:24">
      <c r="B144" s="1027" t="str">
        <f>IF(INPUT!HO148="","",INPUT!HO148)</f>
        <v/>
      </c>
      <c r="C144" s="1422" t="str">
        <f>IF(INPUT!IU148="","",INPUT!IU148/'03. Asset follow up'!$F$20)</f>
        <v/>
      </c>
      <c r="D144" s="1422" t="str">
        <f>IF(INPUT!IV148="","",INPUT!IV148/'03. Asset follow up'!$F$20)</f>
        <v/>
      </c>
      <c r="E144" s="1422" t="str">
        <f>IF(INPUT!IW148="","",INPUT!IW148/'03. Asset follow up'!$F$20)</f>
        <v/>
      </c>
      <c r="F144" s="1422" t="str">
        <f>IF(INPUT!IX148="","",INPUT!IX148/'03. Asset follow up'!$F$20)</f>
        <v/>
      </c>
      <c r="G144" s="1422" t="str">
        <f>IF(INPUT!IY148="","",INPUT!IY148/'03. Asset follow up'!$F$20)</f>
        <v/>
      </c>
      <c r="H144" s="1422" t="str">
        <f>IF(INPUT!IZ148="","",INPUT!IZ148/'03. Asset follow up'!$F$20)</f>
        <v/>
      </c>
      <c r="I144" s="1422" t="str">
        <f>IF(INPUT!JA148="","",INPUT!JA148/'03. Asset follow up'!$F$20)</f>
        <v/>
      </c>
      <c r="J144" s="1423">
        <f>INPUT!JB148/'03. Asset follow up'!$F$20</f>
        <v>0</v>
      </c>
      <c r="K144" s="1423" t="str">
        <f>IF(INPUT!JB148="","",INPUT!JB148/'03. Asset follow up'!$F$20)</f>
        <v/>
      </c>
      <c r="L144" s="1424">
        <f t="shared" si="6"/>
        <v>0</v>
      </c>
      <c r="N144" s="1027" t="str">
        <f>IF(INPUT!HO148="","",INPUT!HO148)</f>
        <v/>
      </c>
      <c r="O144" s="1425" t="str">
        <f>IF(INPUT!IU148="","",INPUT!IU148)</f>
        <v/>
      </c>
      <c r="P144" s="1425" t="str">
        <f>IF(INPUT!IV148="","",INPUT!IV148)</f>
        <v/>
      </c>
      <c r="Q144" s="1425" t="str">
        <f>IF(INPUT!IW148="","",INPUT!IW148)</f>
        <v/>
      </c>
      <c r="R144" s="1425" t="str">
        <f>IF(INPUT!IX148="","",INPUT!IX148)</f>
        <v/>
      </c>
      <c r="S144" s="1425" t="str">
        <f>IF(INPUT!IY148="","",INPUT!IY148)</f>
        <v/>
      </c>
      <c r="T144" s="1425" t="str">
        <f>IF(INPUT!IZ148="","",INPUT!IZ148)</f>
        <v/>
      </c>
      <c r="U144" s="1425" t="str">
        <f>IF(INPUT!JA148="","",INPUT!JA148)</f>
        <v/>
      </c>
      <c r="V144" s="1425" t="str">
        <f>IF(INPUT!JB148="","",INPUT!JB148)</f>
        <v/>
      </c>
      <c r="W144" s="1425" t="str">
        <f t="shared" si="5"/>
        <v/>
      </c>
      <c r="X144" s="1425" t="str">
        <f>IF(INPUT!JB148="","",INPUT!JB148)</f>
        <v/>
      </c>
    </row>
    <row r="145" spans="2:24">
      <c r="B145" s="1027" t="str">
        <f>IF(INPUT!HO149="","",INPUT!HO149)</f>
        <v/>
      </c>
      <c r="C145" s="1422" t="str">
        <f>IF(INPUT!IU149="","",INPUT!IU149/'03. Asset follow up'!$F$20)</f>
        <v/>
      </c>
      <c r="D145" s="1422" t="str">
        <f>IF(INPUT!IV149="","",INPUT!IV149/'03. Asset follow up'!$F$20)</f>
        <v/>
      </c>
      <c r="E145" s="1422" t="str">
        <f>IF(INPUT!IW149="","",INPUT!IW149/'03. Asset follow up'!$F$20)</f>
        <v/>
      </c>
      <c r="F145" s="1422" t="str">
        <f>IF(INPUT!IX149="","",INPUT!IX149/'03. Asset follow up'!$F$20)</f>
        <v/>
      </c>
      <c r="G145" s="1422" t="str">
        <f>IF(INPUT!IY149="","",INPUT!IY149/'03. Asset follow up'!$F$20)</f>
        <v/>
      </c>
      <c r="H145" s="1422" t="str">
        <f>IF(INPUT!IZ149="","",INPUT!IZ149/'03. Asset follow up'!$F$20)</f>
        <v/>
      </c>
      <c r="I145" s="1422" t="str">
        <f>IF(INPUT!JA149="","",INPUT!JA149/'03. Asset follow up'!$F$20)</f>
        <v/>
      </c>
      <c r="J145" s="1423">
        <f>INPUT!JB149/'03. Asset follow up'!$F$20</f>
        <v>0</v>
      </c>
      <c r="K145" s="1423" t="str">
        <f>IF(INPUT!JB149="","",INPUT!JB149/'03. Asset follow up'!$F$20)</f>
        <v/>
      </c>
      <c r="L145" s="1424">
        <f t="shared" si="6"/>
        <v>0</v>
      </c>
      <c r="N145" s="1027" t="str">
        <f>IF(INPUT!HO149="","",INPUT!HO149)</f>
        <v/>
      </c>
      <c r="O145" s="1425" t="str">
        <f>IF(INPUT!IU149="","",INPUT!IU149)</f>
        <v/>
      </c>
      <c r="P145" s="1425" t="str">
        <f>IF(INPUT!IV149="","",INPUT!IV149)</f>
        <v/>
      </c>
      <c r="Q145" s="1425" t="str">
        <f>IF(INPUT!IW149="","",INPUT!IW149)</f>
        <v/>
      </c>
      <c r="R145" s="1425" t="str">
        <f>IF(INPUT!IX149="","",INPUT!IX149)</f>
        <v/>
      </c>
      <c r="S145" s="1425" t="str">
        <f>IF(INPUT!IY149="","",INPUT!IY149)</f>
        <v/>
      </c>
      <c r="T145" s="1425" t="str">
        <f>IF(INPUT!IZ149="","",INPUT!IZ149)</f>
        <v/>
      </c>
      <c r="U145" s="1425" t="str">
        <f>IF(INPUT!JA149="","",INPUT!JA149)</f>
        <v/>
      </c>
      <c r="V145" s="1425" t="str">
        <f>IF(INPUT!JB149="","",INPUT!JB149)</f>
        <v/>
      </c>
      <c r="W145" s="1425" t="str">
        <f t="shared" si="5"/>
        <v/>
      </c>
      <c r="X145" s="1425" t="str">
        <f>IF(INPUT!JB149="","",INPUT!JB149)</f>
        <v/>
      </c>
    </row>
    <row r="146" spans="2:24">
      <c r="B146" s="1027" t="str">
        <f>IF(INPUT!HO150="","",INPUT!HO150)</f>
        <v/>
      </c>
      <c r="C146" s="1422" t="str">
        <f>IF(INPUT!IU150="","",INPUT!IU150/'03. Asset follow up'!$F$20)</f>
        <v/>
      </c>
      <c r="D146" s="1422" t="str">
        <f>IF(INPUT!IV150="","",INPUT!IV150/'03. Asset follow up'!$F$20)</f>
        <v/>
      </c>
      <c r="E146" s="1422" t="str">
        <f>IF(INPUT!IW150="","",INPUT!IW150/'03. Asset follow up'!$F$20)</f>
        <v/>
      </c>
      <c r="F146" s="1422" t="str">
        <f>IF(INPUT!IX150="","",INPUT!IX150/'03. Asset follow up'!$F$20)</f>
        <v/>
      </c>
      <c r="G146" s="1422" t="str">
        <f>IF(INPUT!IY150="","",INPUT!IY150/'03. Asset follow up'!$F$20)</f>
        <v/>
      </c>
      <c r="H146" s="1422" t="str">
        <f>IF(INPUT!IZ150="","",INPUT!IZ150/'03. Asset follow up'!$F$20)</f>
        <v/>
      </c>
      <c r="I146" s="1422" t="str">
        <f>IF(INPUT!JA150="","",INPUT!JA150/'03. Asset follow up'!$F$20)</f>
        <v/>
      </c>
      <c r="J146" s="1423">
        <f>INPUT!JB150/'03. Asset follow up'!$F$20</f>
        <v>0</v>
      </c>
      <c r="K146" s="1423" t="str">
        <f>IF(INPUT!JB150="","",INPUT!JB150/'03. Asset follow up'!$F$20)</f>
        <v/>
      </c>
      <c r="L146" s="1424">
        <f t="shared" si="6"/>
        <v>0</v>
      </c>
      <c r="N146" s="1027" t="str">
        <f>IF(INPUT!HO150="","",INPUT!HO150)</f>
        <v/>
      </c>
      <c r="O146" s="1425" t="str">
        <f>IF(INPUT!IU150="","",INPUT!IU150)</f>
        <v/>
      </c>
      <c r="P146" s="1425" t="str">
        <f>IF(INPUT!IV150="","",INPUT!IV150)</f>
        <v/>
      </c>
      <c r="Q146" s="1425" t="str">
        <f>IF(INPUT!IW150="","",INPUT!IW150)</f>
        <v/>
      </c>
      <c r="R146" s="1425" t="str">
        <f>IF(INPUT!IX150="","",INPUT!IX150)</f>
        <v/>
      </c>
      <c r="S146" s="1425" t="str">
        <f>IF(INPUT!IY150="","",INPUT!IY150)</f>
        <v/>
      </c>
      <c r="T146" s="1425" t="str">
        <f>IF(INPUT!IZ150="","",INPUT!IZ150)</f>
        <v/>
      </c>
      <c r="U146" s="1425" t="str">
        <f>IF(INPUT!JA150="","",INPUT!JA150)</f>
        <v/>
      </c>
      <c r="V146" s="1425" t="str">
        <f>IF(INPUT!JB150="","",INPUT!JB150)</f>
        <v/>
      </c>
      <c r="W146" s="1425" t="str">
        <f t="shared" si="5"/>
        <v/>
      </c>
      <c r="X146" s="1425" t="str">
        <f>IF(INPUT!JB150="","",INPUT!JB150)</f>
        <v/>
      </c>
    </row>
    <row r="147" spans="2:24">
      <c r="B147" s="1027" t="str">
        <f>IF(INPUT!HO151="","",INPUT!HO151)</f>
        <v/>
      </c>
      <c r="C147" s="1422" t="str">
        <f>IF(INPUT!IU151="","",INPUT!IU151/'03. Asset follow up'!$F$20)</f>
        <v/>
      </c>
      <c r="D147" s="1422" t="str">
        <f>IF(INPUT!IV151="","",INPUT!IV151/'03. Asset follow up'!$F$20)</f>
        <v/>
      </c>
      <c r="E147" s="1422" t="str">
        <f>IF(INPUT!IW151="","",INPUT!IW151/'03. Asset follow up'!$F$20)</f>
        <v/>
      </c>
      <c r="F147" s="1422" t="str">
        <f>IF(INPUT!IX151="","",INPUT!IX151/'03. Asset follow up'!$F$20)</f>
        <v/>
      </c>
      <c r="G147" s="1422" t="str">
        <f>IF(INPUT!IY151="","",INPUT!IY151/'03. Asset follow up'!$F$20)</f>
        <v/>
      </c>
      <c r="H147" s="1422" t="str">
        <f>IF(INPUT!IZ151="","",INPUT!IZ151/'03. Asset follow up'!$F$20)</f>
        <v/>
      </c>
      <c r="I147" s="1422" t="str">
        <f>IF(INPUT!JA151="","",INPUT!JA151/'03. Asset follow up'!$F$20)</f>
        <v/>
      </c>
      <c r="J147" s="1423">
        <f>INPUT!JB151/'03. Asset follow up'!$F$20</f>
        <v>0</v>
      </c>
      <c r="K147" s="1423" t="str">
        <f>IF(INPUT!JB151="","",INPUT!JB151/'03. Asset follow up'!$F$20)</f>
        <v/>
      </c>
      <c r="L147" s="1424">
        <f t="shared" si="6"/>
        <v>0</v>
      </c>
      <c r="N147" s="1027" t="str">
        <f>IF(INPUT!HO151="","",INPUT!HO151)</f>
        <v/>
      </c>
      <c r="O147" s="1425" t="str">
        <f>IF(INPUT!IU151="","",INPUT!IU151)</f>
        <v/>
      </c>
      <c r="P147" s="1425" t="str">
        <f>IF(INPUT!IV151="","",INPUT!IV151)</f>
        <v/>
      </c>
      <c r="Q147" s="1425" t="str">
        <f>IF(INPUT!IW151="","",INPUT!IW151)</f>
        <v/>
      </c>
      <c r="R147" s="1425" t="str">
        <f>IF(INPUT!IX151="","",INPUT!IX151)</f>
        <v/>
      </c>
      <c r="S147" s="1425" t="str">
        <f>IF(INPUT!IY151="","",INPUT!IY151)</f>
        <v/>
      </c>
      <c r="T147" s="1425" t="str">
        <f>IF(INPUT!IZ151="","",INPUT!IZ151)</f>
        <v/>
      </c>
      <c r="U147" s="1425" t="str">
        <f>IF(INPUT!JA151="","",INPUT!JA151)</f>
        <v/>
      </c>
      <c r="V147" s="1425" t="str">
        <f>IF(INPUT!JB151="","",INPUT!JB151)</f>
        <v/>
      </c>
      <c r="W147" s="1425" t="str">
        <f t="shared" si="5"/>
        <v/>
      </c>
      <c r="X147" s="1425" t="str">
        <f>IF(INPUT!JB151="","",INPUT!JB151)</f>
        <v/>
      </c>
    </row>
    <row r="148" spans="2:24">
      <c r="B148" s="1027" t="str">
        <f>IF(INPUT!HO152="","",INPUT!HO152)</f>
        <v/>
      </c>
      <c r="C148" s="1422" t="str">
        <f>IF(INPUT!IU152="","",INPUT!IU152/'03. Asset follow up'!$F$20)</f>
        <v/>
      </c>
      <c r="D148" s="1422" t="str">
        <f>IF(INPUT!IV152="","",INPUT!IV152/'03. Asset follow up'!$F$20)</f>
        <v/>
      </c>
      <c r="E148" s="1422" t="str">
        <f>IF(INPUT!IW152="","",INPUT!IW152/'03. Asset follow up'!$F$20)</f>
        <v/>
      </c>
      <c r="F148" s="1422" t="str">
        <f>IF(INPUT!IX152="","",INPUT!IX152/'03. Asset follow up'!$F$20)</f>
        <v/>
      </c>
      <c r="G148" s="1422" t="str">
        <f>IF(INPUT!IY152="","",INPUT!IY152/'03. Asset follow up'!$F$20)</f>
        <v/>
      </c>
      <c r="H148" s="1422" t="str">
        <f>IF(INPUT!IZ152="","",INPUT!IZ152/'03. Asset follow up'!$F$20)</f>
        <v/>
      </c>
      <c r="I148" s="1422" t="str">
        <f>IF(INPUT!JA152="","",INPUT!JA152/'03. Asset follow up'!$F$20)</f>
        <v/>
      </c>
      <c r="J148" s="1423">
        <f>INPUT!JB152/'03. Asset follow up'!$F$20</f>
        <v>0</v>
      </c>
      <c r="K148" s="1423" t="str">
        <f>IF(INPUT!JB152="","",INPUT!JB152/'03. Asset follow up'!$F$20)</f>
        <v/>
      </c>
      <c r="L148" s="1424">
        <f t="shared" si="6"/>
        <v>0</v>
      </c>
      <c r="N148" s="1027" t="str">
        <f>IF(INPUT!HO152="","",INPUT!HO152)</f>
        <v/>
      </c>
      <c r="O148" s="1425" t="str">
        <f>IF(INPUT!IU152="","",INPUT!IU152)</f>
        <v/>
      </c>
      <c r="P148" s="1425" t="str">
        <f>IF(INPUT!IV152="","",INPUT!IV152)</f>
        <v/>
      </c>
      <c r="Q148" s="1425" t="str">
        <f>IF(INPUT!IW152="","",INPUT!IW152)</f>
        <v/>
      </c>
      <c r="R148" s="1425" t="str">
        <f>IF(INPUT!IX152="","",INPUT!IX152)</f>
        <v/>
      </c>
      <c r="S148" s="1425" t="str">
        <f>IF(INPUT!IY152="","",INPUT!IY152)</f>
        <v/>
      </c>
      <c r="T148" s="1425" t="str">
        <f>IF(INPUT!IZ152="","",INPUT!IZ152)</f>
        <v/>
      </c>
      <c r="U148" s="1425" t="str">
        <f>IF(INPUT!JA152="","",INPUT!JA152)</f>
        <v/>
      </c>
      <c r="V148" s="1425" t="str">
        <f>IF(INPUT!JB152="","",INPUT!JB152)</f>
        <v/>
      </c>
      <c r="W148" s="1425" t="str">
        <f t="shared" si="5"/>
        <v/>
      </c>
      <c r="X148" s="1425" t="str">
        <f>IF(INPUT!JB152="","",INPUT!JB152)</f>
        <v/>
      </c>
    </row>
    <row r="149" spans="2:24">
      <c r="B149" s="1027" t="str">
        <f>IF(INPUT!HO153="","",INPUT!HO153)</f>
        <v/>
      </c>
      <c r="C149" s="1422" t="str">
        <f>IF(INPUT!IU153="","",INPUT!IU153/'03. Asset follow up'!$F$20)</f>
        <v/>
      </c>
      <c r="D149" s="1422" t="str">
        <f>IF(INPUT!IV153="","",INPUT!IV153/'03. Asset follow up'!$F$20)</f>
        <v/>
      </c>
      <c r="E149" s="1422" t="str">
        <f>IF(INPUT!IW153="","",INPUT!IW153/'03. Asset follow up'!$F$20)</f>
        <v/>
      </c>
      <c r="F149" s="1422" t="str">
        <f>IF(INPUT!IX153="","",INPUT!IX153/'03. Asset follow up'!$F$20)</f>
        <v/>
      </c>
      <c r="G149" s="1422" t="str">
        <f>IF(INPUT!IY153="","",INPUT!IY153/'03. Asset follow up'!$F$20)</f>
        <v/>
      </c>
      <c r="H149" s="1422" t="str">
        <f>IF(INPUT!IZ153="","",INPUT!IZ153/'03. Asset follow up'!$F$20)</f>
        <v/>
      </c>
      <c r="I149" s="1422" t="str">
        <f>IF(INPUT!JA153="","",INPUT!JA153/'03. Asset follow up'!$F$20)</f>
        <v/>
      </c>
      <c r="J149" s="1423">
        <f>INPUT!JB153/'03. Asset follow up'!$F$20</f>
        <v>0</v>
      </c>
      <c r="K149" s="1423" t="str">
        <f>IF(INPUT!JB153="","",INPUT!JB153/'03. Asset follow up'!$F$20)</f>
        <v/>
      </c>
      <c r="L149" s="1424">
        <f t="shared" si="6"/>
        <v>0</v>
      </c>
      <c r="N149" s="1027" t="str">
        <f>IF(INPUT!HO153="","",INPUT!HO153)</f>
        <v/>
      </c>
      <c r="O149" s="1425" t="str">
        <f>IF(INPUT!IU153="","",INPUT!IU153)</f>
        <v/>
      </c>
      <c r="P149" s="1425" t="str">
        <f>IF(INPUT!IV153="","",INPUT!IV153)</f>
        <v/>
      </c>
      <c r="Q149" s="1425" t="str">
        <f>IF(INPUT!IW153="","",INPUT!IW153)</f>
        <v/>
      </c>
      <c r="R149" s="1425" t="str">
        <f>IF(INPUT!IX153="","",INPUT!IX153)</f>
        <v/>
      </c>
      <c r="S149" s="1425" t="str">
        <f>IF(INPUT!IY153="","",INPUT!IY153)</f>
        <v/>
      </c>
      <c r="T149" s="1425" t="str">
        <f>IF(INPUT!IZ153="","",INPUT!IZ153)</f>
        <v/>
      </c>
      <c r="U149" s="1425" t="str">
        <f>IF(INPUT!JA153="","",INPUT!JA153)</f>
        <v/>
      </c>
      <c r="V149" s="1425" t="str">
        <f>IF(INPUT!JB153="","",INPUT!JB153)</f>
        <v/>
      </c>
      <c r="W149" s="1425" t="str">
        <f t="shared" si="5"/>
        <v/>
      </c>
      <c r="X149" s="1425" t="str">
        <f>IF(INPUT!JB153="","",INPUT!JB153)</f>
        <v/>
      </c>
    </row>
    <row r="150" spans="2:24">
      <c r="B150" s="1027" t="str">
        <f>IF(INPUT!HO154="","",INPUT!HO154)</f>
        <v/>
      </c>
      <c r="C150" s="1422" t="str">
        <f>IF(INPUT!IU154="","",INPUT!IU154/'03. Asset follow up'!$F$20)</f>
        <v/>
      </c>
      <c r="D150" s="1422" t="str">
        <f>IF(INPUT!IV154="","",INPUT!IV154/'03. Asset follow up'!$F$20)</f>
        <v/>
      </c>
      <c r="E150" s="1422" t="str">
        <f>IF(INPUT!IW154="","",INPUT!IW154/'03. Asset follow up'!$F$20)</f>
        <v/>
      </c>
      <c r="F150" s="1422" t="str">
        <f>IF(INPUT!IX154="","",INPUT!IX154/'03. Asset follow up'!$F$20)</f>
        <v/>
      </c>
      <c r="G150" s="1422" t="str">
        <f>IF(INPUT!IY154="","",INPUT!IY154/'03. Asset follow up'!$F$20)</f>
        <v/>
      </c>
      <c r="H150" s="1422" t="str">
        <f>IF(INPUT!IZ154="","",INPUT!IZ154/'03. Asset follow up'!$F$20)</f>
        <v/>
      </c>
      <c r="I150" s="1422" t="str">
        <f>IF(INPUT!JA154="","",INPUT!JA154/'03. Asset follow up'!$F$20)</f>
        <v/>
      </c>
      <c r="J150" s="1423">
        <f>INPUT!JB154/'03. Asset follow up'!$F$20</f>
        <v>0</v>
      </c>
      <c r="K150" s="1423" t="str">
        <f>IF(INPUT!JB154="","",INPUT!JB154/'03. Asset follow up'!$F$20)</f>
        <v/>
      </c>
      <c r="L150" s="1424">
        <f t="shared" si="6"/>
        <v>0</v>
      </c>
      <c r="N150" s="1027" t="str">
        <f>IF(INPUT!HO154="","",INPUT!HO154)</f>
        <v/>
      </c>
      <c r="O150" s="1425" t="str">
        <f>IF(INPUT!IU154="","",INPUT!IU154)</f>
        <v/>
      </c>
      <c r="P150" s="1425" t="str">
        <f>IF(INPUT!IV154="","",INPUT!IV154)</f>
        <v/>
      </c>
      <c r="Q150" s="1425" t="str">
        <f>IF(INPUT!IW154="","",INPUT!IW154)</f>
        <v/>
      </c>
      <c r="R150" s="1425" t="str">
        <f>IF(INPUT!IX154="","",INPUT!IX154)</f>
        <v/>
      </c>
      <c r="S150" s="1425" t="str">
        <f>IF(INPUT!IY154="","",INPUT!IY154)</f>
        <v/>
      </c>
      <c r="T150" s="1425" t="str">
        <f>IF(INPUT!IZ154="","",INPUT!IZ154)</f>
        <v/>
      </c>
      <c r="U150" s="1425" t="str">
        <f>IF(INPUT!JA154="","",INPUT!JA154)</f>
        <v/>
      </c>
      <c r="V150" s="1425" t="str">
        <f>IF(INPUT!JB154="","",INPUT!JB154)</f>
        <v/>
      </c>
      <c r="W150" s="1425" t="str">
        <f t="shared" si="5"/>
        <v/>
      </c>
      <c r="X150" s="1425" t="str">
        <f>IF(INPUT!JB154="","",INPUT!JB154)</f>
        <v/>
      </c>
    </row>
    <row r="151" spans="2:24">
      <c r="B151" s="1027" t="str">
        <f>IF(INPUT!HO155="","",INPUT!HO155)</f>
        <v/>
      </c>
      <c r="C151" s="1422" t="str">
        <f>IF(INPUT!IU155="","",INPUT!IU155/'03. Asset follow up'!$F$20)</f>
        <v/>
      </c>
      <c r="D151" s="1422" t="str">
        <f>IF(INPUT!IV155="","",INPUT!IV155/'03. Asset follow up'!$F$20)</f>
        <v/>
      </c>
      <c r="E151" s="1422" t="str">
        <f>IF(INPUT!IW155="","",INPUT!IW155/'03. Asset follow up'!$F$20)</f>
        <v/>
      </c>
      <c r="F151" s="1422" t="str">
        <f>IF(INPUT!IX155="","",INPUT!IX155/'03. Asset follow up'!$F$20)</f>
        <v/>
      </c>
      <c r="G151" s="1422" t="str">
        <f>IF(INPUT!IY155="","",INPUT!IY155/'03. Asset follow up'!$F$20)</f>
        <v/>
      </c>
      <c r="H151" s="1422" t="str">
        <f>IF(INPUT!IZ155="","",INPUT!IZ155/'03. Asset follow up'!$F$20)</f>
        <v/>
      </c>
      <c r="I151" s="1422" t="str">
        <f>IF(INPUT!JA155="","",INPUT!JA155/'03. Asset follow up'!$F$20)</f>
        <v/>
      </c>
      <c r="J151" s="1423">
        <f>INPUT!JB155/'03. Asset follow up'!$F$20</f>
        <v>0</v>
      </c>
      <c r="K151" s="1423" t="str">
        <f>IF(INPUT!JB155="","",INPUT!JB155/'03. Asset follow up'!$F$20)</f>
        <v/>
      </c>
      <c r="L151" s="1424">
        <f t="shared" si="6"/>
        <v>0</v>
      </c>
      <c r="N151" s="1027" t="str">
        <f>IF(INPUT!HO155="","",INPUT!HO155)</f>
        <v/>
      </c>
      <c r="O151" s="1425" t="str">
        <f>IF(INPUT!IU155="","",INPUT!IU155)</f>
        <v/>
      </c>
      <c r="P151" s="1425" t="str">
        <f>IF(INPUT!IV155="","",INPUT!IV155)</f>
        <v/>
      </c>
      <c r="Q151" s="1425" t="str">
        <f>IF(INPUT!IW155="","",INPUT!IW155)</f>
        <v/>
      </c>
      <c r="R151" s="1425" t="str">
        <f>IF(INPUT!IX155="","",INPUT!IX155)</f>
        <v/>
      </c>
      <c r="S151" s="1425" t="str">
        <f>IF(INPUT!IY155="","",INPUT!IY155)</f>
        <v/>
      </c>
      <c r="T151" s="1425" t="str">
        <f>IF(INPUT!IZ155="","",INPUT!IZ155)</f>
        <v/>
      </c>
      <c r="U151" s="1425" t="str">
        <f>IF(INPUT!JA155="","",INPUT!JA155)</f>
        <v/>
      </c>
      <c r="V151" s="1425" t="str">
        <f>IF(INPUT!JB155="","",INPUT!JB155)</f>
        <v/>
      </c>
      <c r="W151" s="1425" t="str">
        <f t="shared" si="5"/>
        <v/>
      </c>
      <c r="X151" s="1425" t="str">
        <f>IF(INPUT!JB155="","",INPUT!JB155)</f>
        <v/>
      </c>
    </row>
    <row r="152" spans="2:24">
      <c r="B152" s="1027" t="str">
        <f>IF(INPUT!HO156="","",INPUT!HO156)</f>
        <v/>
      </c>
      <c r="C152" s="1422" t="str">
        <f>IF(INPUT!IU156="","",INPUT!IU156/'03. Asset follow up'!$F$20)</f>
        <v/>
      </c>
      <c r="D152" s="1422" t="str">
        <f>IF(INPUT!IV156="","",INPUT!IV156/'03. Asset follow up'!$F$20)</f>
        <v/>
      </c>
      <c r="E152" s="1422" t="str">
        <f>IF(INPUT!IW156="","",INPUT!IW156/'03. Asset follow up'!$F$20)</f>
        <v/>
      </c>
      <c r="F152" s="1422" t="str">
        <f>IF(INPUT!IX156="","",INPUT!IX156/'03. Asset follow up'!$F$20)</f>
        <v/>
      </c>
      <c r="G152" s="1422" t="str">
        <f>IF(INPUT!IY156="","",INPUT!IY156/'03. Asset follow up'!$F$20)</f>
        <v/>
      </c>
      <c r="H152" s="1422" t="str">
        <f>IF(INPUT!IZ156="","",INPUT!IZ156/'03. Asset follow up'!$F$20)</f>
        <v/>
      </c>
      <c r="I152" s="1422" t="str">
        <f>IF(INPUT!JA156="","",INPUT!JA156/'03. Asset follow up'!$F$20)</f>
        <v/>
      </c>
      <c r="J152" s="1423">
        <f>INPUT!JB156/'03. Asset follow up'!$F$20</f>
        <v>0</v>
      </c>
      <c r="K152" s="1423" t="str">
        <f>IF(INPUT!JB156="","",INPUT!JB156/'03. Asset follow up'!$F$20)</f>
        <v/>
      </c>
      <c r="L152" s="1424">
        <f t="shared" si="6"/>
        <v>0</v>
      </c>
      <c r="N152" s="1027" t="str">
        <f>IF(INPUT!HO156="","",INPUT!HO156)</f>
        <v/>
      </c>
      <c r="O152" s="1425" t="str">
        <f>IF(INPUT!IU156="","",INPUT!IU156)</f>
        <v/>
      </c>
      <c r="P152" s="1425" t="str">
        <f>IF(INPUT!IV156="","",INPUT!IV156)</f>
        <v/>
      </c>
      <c r="Q152" s="1425" t="str">
        <f>IF(INPUT!IW156="","",INPUT!IW156)</f>
        <v/>
      </c>
      <c r="R152" s="1425" t="str">
        <f>IF(INPUT!IX156="","",INPUT!IX156)</f>
        <v/>
      </c>
      <c r="S152" s="1425" t="str">
        <f>IF(INPUT!IY156="","",INPUT!IY156)</f>
        <v/>
      </c>
      <c r="T152" s="1425" t="str">
        <f>IF(INPUT!IZ156="","",INPUT!IZ156)</f>
        <v/>
      </c>
      <c r="U152" s="1425" t="str">
        <f>IF(INPUT!JA156="","",INPUT!JA156)</f>
        <v/>
      </c>
      <c r="V152" s="1425" t="str">
        <f>IF(INPUT!JB156="","",INPUT!JB156)</f>
        <v/>
      </c>
      <c r="W152" s="1425" t="str">
        <f t="shared" si="5"/>
        <v/>
      </c>
      <c r="X152" s="1425" t="str">
        <f>IF(INPUT!JB156="","",INPUT!JB156)</f>
        <v/>
      </c>
    </row>
    <row r="153" spans="2:24">
      <c r="B153" s="1027" t="str">
        <f>IF(INPUT!HO157="","",INPUT!HO157)</f>
        <v/>
      </c>
      <c r="C153" s="1422" t="str">
        <f>IF(INPUT!IU157="","",INPUT!IU157/'03. Asset follow up'!$F$20)</f>
        <v/>
      </c>
      <c r="D153" s="1422" t="str">
        <f>IF(INPUT!IV157="","",INPUT!IV157/'03. Asset follow up'!$F$20)</f>
        <v/>
      </c>
      <c r="E153" s="1422" t="str">
        <f>IF(INPUT!IW157="","",INPUT!IW157/'03. Asset follow up'!$F$20)</f>
        <v/>
      </c>
      <c r="F153" s="1422" t="str">
        <f>IF(INPUT!IX157="","",INPUT!IX157/'03. Asset follow up'!$F$20)</f>
        <v/>
      </c>
      <c r="G153" s="1422" t="str">
        <f>IF(INPUT!IY157="","",INPUT!IY157/'03. Asset follow up'!$F$20)</f>
        <v/>
      </c>
      <c r="H153" s="1422" t="str">
        <f>IF(INPUT!IZ157="","",INPUT!IZ157/'03. Asset follow up'!$F$20)</f>
        <v/>
      </c>
      <c r="I153" s="1422" t="str">
        <f>IF(INPUT!JA157="","",INPUT!JA157/'03. Asset follow up'!$F$20)</f>
        <v/>
      </c>
      <c r="J153" s="1423">
        <f>INPUT!JB157/'03. Asset follow up'!$F$20</f>
        <v>0</v>
      </c>
      <c r="K153" s="1423" t="str">
        <f>IF(INPUT!JB157="","",INPUT!JB157/'03. Asset follow up'!$F$20)</f>
        <v/>
      </c>
      <c r="L153" s="1424">
        <f t="shared" si="6"/>
        <v>0</v>
      </c>
      <c r="N153" s="1027" t="str">
        <f>IF(INPUT!HO157="","",INPUT!HO157)</f>
        <v/>
      </c>
      <c r="O153" s="1425" t="str">
        <f>IF(INPUT!IU157="","",INPUT!IU157)</f>
        <v/>
      </c>
      <c r="P153" s="1425" t="str">
        <f>IF(INPUT!IV157="","",INPUT!IV157)</f>
        <v/>
      </c>
      <c r="Q153" s="1425" t="str">
        <f>IF(INPUT!IW157="","",INPUT!IW157)</f>
        <v/>
      </c>
      <c r="R153" s="1425" t="str">
        <f>IF(INPUT!IX157="","",INPUT!IX157)</f>
        <v/>
      </c>
      <c r="S153" s="1425" t="str">
        <f>IF(INPUT!IY157="","",INPUT!IY157)</f>
        <v/>
      </c>
      <c r="T153" s="1425" t="str">
        <f>IF(INPUT!IZ157="","",INPUT!IZ157)</f>
        <v/>
      </c>
      <c r="U153" s="1425" t="str">
        <f>IF(INPUT!JA157="","",INPUT!JA157)</f>
        <v/>
      </c>
      <c r="V153" s="1425" t="str">
        <f>IF(INPUT!JB157="","",INPUT!JB157)</f>
        <v/>
      </c>
      <c r="W153" s="1425" t="str">
        <f t="shared" si="5"/>
        <v/>
      </c>
      <c r="X153" s="1425" t="str">
        <f>IF(INPUT!JB157="","",INPUT!JB157)</f>
        <v/>
      </c>
    </row>
    <row r="154" spans="2:24">
      <c r="B154" s="1027" t="str">
        <f>IF(INPUT!HO158="","",INPUT!HO158)</f>
        <v/>
      </c>
      <c r="C154" s="1422" t="str">
        <f>IF(INPUT!IU158="","",INPUT!IU158/'03. Asset follow up'!$F$20)</f>
        <v/>
      </c>
      <c r="D154" s="1422" t="str">
        <f>IF(INPUT!IV158="","",INPUT!IV158/'03. Asset follow up'!$F$20)</f>
        <v/>
      </c>
      <c r="E154" s="1422" t="str">
        <f>IF(INPUT!IW158="","",INPUT!IW158/'03. Asset follow up'!$F$20)</f>
        <v/>
      </c>
      <c r="F154" s="1422" t="str">
        <f>IF(INPUT!IX158="","",INPUT!IX158/'03. Asset follow up'!$F$20)</f>
        <v/>
      </c>
      <c r="G154" s="1422" t="str">
        <f>IF(INPUT!IY158="","",INPUT!IY158/'03. Asset follow up'!$F$20)</f>
        <v/>
      </c>
      <c r="H154" s="1422" t="str">
        <f>IF(INPUT!IZ158="","",INPUT!IZ158/'03. Asset follow up'!$F$20)</f>
        <v/>
      </c>
      <c r="I154" s="1422" t="str">
        <f>IF(INPUT!JA158="","",INPUT!JA158/'03. Asset follow up'!$F$20)</f>
        <v/>
      </c>
      <c r="J154" s="1423">
        <f>INPUT!JB158/'03. Asset follow up'!$F$20</f>
        <v>0</v>
      </c>
      <c r="K154" s="1423" t="str">
        <f>IF(INPUT!JB158="","",INPUT!JB158/'03. Asset follow up'!$F$20)</f>
        <v/>
      </c>
      <c r="L154" s="1424">
        <f t="shared" si="6"/>
        <v>0</v>
      </c>
      <c r="N154" s="1027" t="str">
        <f>IF(INPUT!HO158="","",INPUT!HO158)</f>
        <v/>
      </c>
      <c r="O154" s="1425" t="str">
        <f>IF(INPUT!IU158="","",INPUT!IU158)</f>
        <v/>
      </c>
      <c r="P154" s="1425" t="str">
        <f>IF(INPUT!IV158="","",INPUT!IV158)</f>
        <v/>
      </c>
      <c r="Q154" s="1425" t="str">
        <f>IF(INPUT!IW158="","",INPUT!IW158)</f>
        <v/>
      </c>
      <c r="R154" s="1425" t="str">
        <f>IF(INPUT!IX158="","",INPUT!IX158)</f>
        <v/>
      </c>
      <c r="S154" s="1425" t="str">
        <f>IF(INPUT!IY158="","",INPUT!IY158)</f>
        <v/>
      </c>
      <c r="T154" s="1425" t="str">
        <f>IF(INPUT!IZ158="","",INPUT!IZ158)</f>
        <v/>
      </c>
      <c r="U154" s="1425" t="str">
        <f>IF(INPUT!JA158="","",INPUT!JA158)</f>
        <v/>
      </c>
      <c r="V154" s="1425" t="str">
        <f>IF(INPUT!JB158="","",INPUT!JB158)</f>
        <v/>
      </c>
      <c r="W154" s="1425" t="str">
        <f t="shared" si="5"/>
        <v/>
      </c>
      <c r="X154" s="1425" t="str">
        <f>IF(INPUT!JB158="","",INPUT!JB158)</f>
        <v/>
      </c>
    </row>
    <row r="155" spans="2:24">
      <c r="B155" s="1027" t="str">
        <f>IF(INPUT!HO159="","",INPUT!HO159)</f>
        <v/>
      </c>
      <c r="C155" s="1422" t="str">
        <f>IF(INPUT!IU159="","",INPUT!IU159/'03. Asset follow up'!$F$20)</f>
        <v/>
      </c>
      <c r="D155" s="1422" t="str">
        <f>IF(INPUT!IV159="","",INPUT!IV159/'03. Asset follow up'!$F$20)</f>
        <v/>
      </c>
      <c r="E155" s="1422" t="str">
        <f>IF(INPUT!IW159="","",INPUT!IW159/'03. Asset follow up'!$F$20)</f>
        <v/>
      </c>
      <c r="F155" s="1422" t="str">
        <f>IF(INPUT!IX159="","",INPUT!IX159/'03. Asset follow up'!$F$20)</f>
        <v/>
      </c>
      <c r="G155" s="1422" t="str">
        <f>IF(INPUT!IY159="","",INPUT!IY159/'03. Asset follow up'!$F$20)</f>
        <v/>
      </c>
      <c r="H155" s="1422" t="str">
        <f>IF(INPUT!IZ159="","",INPUT!IZ159/'03. Asset follow up'!$F$20)</f>
        <v/>
      </c>
      <c r="I155" s="1422" t="str">
        <f>IF(INPUT!JA159="","",INPUT!JA159/'03. Asset follow up'!$F$20)</f>
        <v/>
      </c>
      <c r="J155" s="1423">
        <f>INPUT!JB159/'03. Asset follow up'!$F$20</f>
        <v>0</v>
      </c>
      <c r="K155" s="1423" t="str">
        <f>IF(INPUT!JB159="","",INPUT!JB159/'03. Asset follow up'!$F$20)</f>
        <v/>
      </c>
      <c r="L155" s="1424">
        <f t="shared" si="6"/>
        <v>0</v>
      </c>
      <c r="N155" s="1027" t="str">
        <f>IF(INPUT!HO159="","",INPUT!HO159)</f>
        <v/>
      </c>
      <c r="O155" s="1425" t="str">
        <f>IF(INPUT!IU159="","",INPUT!IU159)</f>
        <v/>
      </c>
      <c r="P155" s="1425" t="str">
        <f>IF(INPUT!IV159="","",INPUT!IV159)</f>
        <v/>
      </c>
      <c r="Q155" s="1425" t="str">
        <f>IF(INPUT!IW159="","",INPUT!IW159)</f>
        <v/>
      </c>
      <c r="R155" s="1425" t="str">
        <f>IF(INPUT!IX159="","",INPUT!IX159)</f>
        <v/>
      </c>
      <c r="S155" s="1425" t="str">
        <f>IF(INPUT!IY159="","",INPUT!IY159)</f>
        <v/>
      </c>
      <c r="T155" s="1425" t="str">
        <f>IF(INPUT!IZ159="","",INPUT!IZ159)</f>
        <v/>
      </c>
      <c r="U155" s="1425" t="str">
        <f>IF(INPUT!JA159="","",INPUT!JA159)</f>
        <v/>
      </c>
      <c r="V155" s="1425" t="str">
        <f>IF(INPUT!JB159="","",INPUT!JB159)</f>
        <v/>
      </c>
      <c r="W155" s="1425" t="str">
        <f t="shared" si="5"/>
        <v/>
      </c>
      <c r="X155" s="1425" t="str">
        <f>IF(INPUT!JB159="","",INPUT!JB159)</f>
        <v/>
      </c>
    </row>
    <row r="156" spans="2:24">
      <c r="B156" s="1027" t="str">
        <f>IF(INPUT!HO160="","",INPUT!HO160)</f>
        <v/>
      </c>
      <c r="C156" s="1422" t="str">
        <f>IF(INPUT!IU160="","",INPUT!IU160/'03. Asset follow up'!$F$20)</f>
        <v/>
      </c>
      <c r="D156" s="1422" t="str">
        <f>IF(INPUT!IV160="","",INPUT!IV160/'03. Asset follow up'!$F$20)</f>
        <v/>
      </c>
      <c r="E156" s="1422" t="str">
        <f>IF(INPUT!IW160="","",INPUT!IW160/'03. Asset follow up'!$F$20)</f>
        <v/>
      </c>
      <c r="F156" s="1422" t="str">
        <f>IF(INPUT!IX160="","",INPUT!IX160/'03. Asset follow up'!$F$20)</f>
        <v/>
      </c>
      <c r="G156" s="1422" t="str">
        <f>IF(INPUT!IY160="","",INPUT!IY160/'03. Asset follow up'!$F$20)</f>
        <v/>
      </c>
      <c r="H156" s="1422" t="str">
        <f>IF(INPUT!IZ160="","",INPUT!IZ160/'03. Asset follow up'!$F$20)</f>
        <v/>
      </c>
      <c r="I156" s="1422" t="str">
        <f>IF(INPUT!JA160="","",INPUT!JA160/'03. Asset follow up'!$F$20)</f>
        <v/>
      </c>
      <c r="J156" s="1423">
        <f>INPUT!JB160/'03. Asset follow up'!$F$20</f>
        <v>0</v>
      </c>
      <c r="K156" s="1423" t="str">
        <f>IF(INPUT!JB160="","",INPUT!JB160/'03. Asset follow up'!$F$20)</f>
        <v/>
      </c>
      <c r="L156" s="1424">
        <f t="shared" si="6"/>
        <v>0</v>
      </c>
      <c r="N156" s="1027" t="str">
        <f>IF(INPUT!HO160="","",INPUT!HO160)</f>
        <v/>
      </c>
      <c r="O156" s="1425" t="str">
        <f>IF(INPUT!IU160="","",INPUT!IU160)</f>
        <v/>
      </c>
      <c r="P156" s="1425" t="str">
        <f>IF(INPUT!IV160="","",INPUT!IV160)</f>
        <v/>
      </c>
      <c r="Q156" s="1425" t="str">
        <f>IF(INPUT!IW160="","",INPUT!IW160)</f>
        <v/>
      </c>
      <c r="R156" s="1425" t="str">
        <f>IF(INPUT!IX160="","",INPUT!IX160)</f>
        <v/>
      </c>
      <c r="S156" s="1425" t="str">
        <f>IF(INPUT!IY160="","",INPUT!IY160)</f>
        <v/>
      </c>
      <c r="T156" s="1425" t="str">
        <f>IF(INPUT!IZ160="","",INPUT!IZ160)</f>
        <v/>
      </c>
      <c r="U156" s="1425" t="str">
        <f>IF(INPUT!JA160="","",INPUT!JA160)</f>
        <v/>
      </c>
      <c r="V156" s="1425" t="str">
        <f>IF(INPUT!JB160="","",INPUT!JB160)</f>
        <v/>
      </c>
      <c r="W156" s="1425" t="str">
        <f t="shared" si="5"/>
        <v/>
      </c>
      <c r="X156" s="1425" t="str">
        <f>IF(INPUT!JB160="","",INPUT!JB160)</f>
        <v/>
      </c>
    </row>
    <row r="157" spans="2:24">
      <c r="B157" s="1027" t="str">
        <f>IF(INPUT!HO161="","",INPUT!HO161)</f>
        <v/>
      </c>
      <c r="C157" s="1422" t="str">
        <f>IF(INPUT!IU161="","",INPUT!IU161/'03. Asset follow up'!$F$20)</f>
        <v/>
      </c>
      <c r="D157" s="1422" t="str">
        <f>IF(INPUT!IV161="","",INPUT!IV161/'03. Asset follow up'!$F$20)</f>
        <v/>
      </c>
      <c r="E157" s="1422" t="str">
        <f>IF(INPUT!IW161="","",INPUT!IW161/'03. Asset follow up'!$F$20)</f>
        <v/>
      </c>
      <c r="F157" s="1422" t="str">
        <f>IF(INPUT!IX161="","",INPUT!IX161/'03. Asset follow up'!$F$20)</f>
        <v/>
      </c>
      <c r="G157" s="1422" t="str">
        <f>IF(INPUT!IY161="","",INPUT!IY161/'03. Asset follow up'!$F$20)</f>
        <v/>
      </c>
      <c r="H157" s="1422" t="str">
        <f>IF(INPUT!IZ161="","",INPUT!IZ161/'03. Asset follow up'!$F$20)</f>
        <v/>
      </c>
      <c r="I157" s="1422" t="str">
        <f>IF(INPUT!JA161="","",INPUT!JA161/'03. Asset follow up'!$F$20)</f>
        <v/>
      </c>
      <c r="J157" s="1423">
        <f>INPUT!JB161/'03. Asset follow up'!$F$20</f>
        <v>0</v>
      </c>
      <c r="K157" s="1423" t="str">
        <f>IF(INPUT!JB161="","",INPUT!JB161/'03. Asset follow up'!$F$20)</f>
        <v/>
      </c>
      <c r="L157" s="1424">
        <f t="shared" si="6"/>
        <v>0</v>
      </c>
      <c r="N157" s="1027" t="str">
        <f>IF(INPUT!HO161="","",INPUT!HO161)</f>
        <v/>
      </c>
      <c r="O157" s="1425" t="str">
        <f>IF(INPUT!IU161="","",INPUT!IU161)</f>
        <v/>
      </c>
      <c r="P157" s="1425" t="str">
        <f>IF(INPUT!IV161="","",INPUT!IV161)</f>
        <v/>
      </c>
      <c r="Q157" s="1425" t="str">
        <f>IF(INPUT!IW161="","",INPUT!IW161)</f>
        <v/>
      </c>
      <c r="R157" s="1425" t="str">
        <f>IF(INPUT!IX161="","",INPUT!IX161)</f>
        <v/>
      </c>
      <c r="S157" s="1425" t="str">
        <f>IF(INPUT!IY161="","",INPUT!IY161)</f>
        <v/>
      </c>
      <c r="T157" s="1425" t="str">
        <f>IF(INPUT!IZ161="","",INPUT!IZ161)</f>
        <v/>
      </c>
      <c r="U157" s="1425" t="str">
        <f>IF(INPUT!JA161="","",INPUT!JA161)</f>
        <v/>
      </c>
      <c r="V157" s="1425" t="str">
        <f>IF(INPUT!JB161="","",INPUT!JB161)</f>
        <v/>
      </c>
      <c r="W157" s="1425" t="str">
        <f t="shared" si="5"/>
        <v/>
      </c>
      <c r="X157" s="1425" t="str">
        <f>IF(INPUT!JB161="","",INPUT!JB161)</f>
        <v/>
      </c>
    </row>
    <row r="158" spans="2:24">
      <c r="B158" s="1027" t="str">
        <f>IF(INPUT!HO162="","",INPUT!HO162)</f>
        <v/>
      </c>
      <c r="C158" s="1422" t="str">
        <f>IF(INPUT!IU162="","",INPUT!IU162/'03. Asset follow up'!$F$20)</f>
        <v/>
      </c>
      <c r="D158" s="1422" t="str">
        <f>IF(INPUT!IV162="","",INPUT!IV162/'03. Asset follow up'!$F$20)</f>
        <v/>
      </c>
      <c r="E158" s="1422" t="str">
        <f>IF(INPUT!IW162="","",INPUT!IW162/'03. Asset follow up'!$F$20)</f>
        <v/>
      </c>
      <c r="F158" s="1422" t="str">
        <f>IF(INPUT!IX162="","",INPUT!IX162/'03. Asset follow up'!$F$20)</f>
        <v/>
      </c>
      <c r="G158" s="1422" t="str">
        <f>IF(INPUT!IY162="","",INPUT!IY162/'03. Asset follow up'!$F$20)</f>
        <v/>
      </c>
      <c r="H158" s="1422" t="str">
        <f>IF(INPUT!IZ162="","",INPUT!IZ162/'03. Asset follow up'!$F$20)</f>
        <v/>
      </c>
      <c r="I158" s="1422" t="str">
        <f>IF(INPUT!JA162="","",INPUT!JA162/'03. Asset follow up'!$F$20)</f>
        <v/>
      </c>
      <c r="J158" s="1423">
        <f>INPUT!JB162/'03. Asset follow up'!$F$20</f>
        <v>0</v>
      </c>
      <c r="K158" s="1423" t="str">
        <f>IF(INPUT!JB162="","",INPUT!JB162/'03. Asset follow up'!$F$20)</f>
        <v/>
      </c>
      <c r="L158" s="1424">
        <f t="shared" si="6"/>
        <v>0</v>
      </c>
      <c r="N158" s="1027" t="str">
        <f>IF(INPUT!HO162="","",INPUT!HO162)</f>
        <v/>
      </c>
      <c r="O158" s="1425" t="str">
        <f>IF(INPUT!IU162="","",INPUT!IU162)</f>
        <v/>
      </c>
      <c r="P158" s="1425" t="str">
        <f>IF(INPUT!IV162="","",INPUT!IV162)</f>
        <v/>
      </c>
      <c r="Q158" s="1425" t="str">
        <f>IF(INPUT!IW162="","",INPUT!IW162)</f>
        <v/>
      </c>
      <c r="R158" s="1425" t="str">
        <f>IF(INPUT!IX162="","",INPUT!IX162)</f>
        <v/>
      </c>
      <c r="S158" s="1425" t="str">
        <f>IF(INPUT!IY162="","",INPUT!IY162)</f>
        <v/>
      </c>
      <c r="T158" s="1425" t="str">
        <f>IF(INPUT!IZ162="","",INPUT!IZ162)</f>
        <v/>
      </c>
      <c r="U158" s="1425" t="str">
        <f>IF(INPUT!JA162="","",INPUT!JA162)</f>
        <v/>
      </c>
      <c r="V158" s="1425" t="str">
        <f>IF(INPUT!JB162="","",INPUT!JB162)</f>
        <v/>
      </c>
      <c r="W158" s="1425" t="str">
        <f t="shared" si="5"/>
        <v/>
      </c>
      <c r="X158" s="1425" t="str">
        <f>IF(INPUT!JB162="","",INPUT!JB162)</f>
        <v/>
      </c>
    </row>
    <row r="159" spans="2:24">
      <c r="B159" s="1027" t="str">
        <f>IF(INPUT!HO163="","",INPUT!HO163)</f>
        <v/>
      </c>
      <c r="C159" s="1422" t="str">
        <f>IF(INPUT!IU163="","",INPUT!IU163/'03. Asset follow up'!$F$20)</f>
        <v/>
      </c>
      <c r="D159" s="1422" t="str">
        <f>IF(INPUT!IV163="","",INPUT!IV163/'03. Asset follow up'!$F$20)</f>
        <v/>
      </c>
      <c r="E159" s="1422" t="str">
        <f>IF(INPUT!IW163="","",INPUT!IW163/'03. Asset follow up'!$F$20)</f>
        <v/>
      </c>
      <c r="F159" s="1422" t="str">
        <f>IF(INPUT!IX163="","",INPUT!IX163/'03. Asset follow up'!$F$20)</f>
        <v/>
      </c>
      <c r="G159" s="1422" t="str">
        <f>IF(INPUT!IY163="","",INPUT!IY163/'03. Asset follow up'!$F$20)</f>
        <v/>
      </c>
      <c r="H159" s="1422" t="str">
        <f>IF(INPUT!IZ163="","",INPUT!IZ163/'03. Asset follow up'!$F$20)</f>
        <v/>
      </c>
      <c r="I159" s="1422" t="str">
        <f>IF(INPUT!JA163="","",INPUT!JA163/'03. Asset follow up'!$F$20)</f>
        <v/>
      </c>
      <c r="J159" s="1423">
        <f>INPUT!JB163/'03. Asset follow up'!$F$20</f>
        <v>0</v>
      </c>
      <c r="K159" s="1423" t="str">
        <f>IF(INPUT!JB163="","",INPUT!JB163/'03. Asset follow up'!$F$20)</f>
        <v/>
      </c>
      <c r="L159" s="1424">
        <f t="shared" si="6"/>
        <v>0</v>
      </c>
      <c r="N159" s="1027" t="str">
        <f>IF(INPUT!HO163="","",INPUT!HO163)</f>
        <v/>
      </c>
      <c r="O159" s="1425" t="str">
        <f>IF(INPUT!IU163="","",INPUT!IU163)</f>
        <v/>
      </c>
      <c r="P159" s="1425" t="str">
        <f>IF(INPUT!IV163="","",INPUT!IV163)</f>
        <v/>
      </c>
      <c r="Q159" s="1425" t="str">
        <f>IF(INPUT!IW163="","",INPUT!IW163)</f>
        <v/>
      </c>
      <c r="R159" s="1425" t="str">
        <f>IF(INPUT!IX163="","",INPUT!IX163)</f>
        <v/>
      </c>
      <c r="S159" s="1425" t="str">
        <f>IF(INPUT!IY163="","",INPUT!IY163)</f>
        <v/>
      </c>
      <c r="T159" s="1425" t="str">
        <f>IF(INPUT!IZ163="","",INPUT!IZ163)</f>
        <v/>
      </c>
      <c r="U159" s="1425" t="str">
        <f>IF(INPUT!JA163="","",INPUT!JA163)</f>
        <v/>
      </c>
      <c r="V159" s="1425" t="str">
        <f>IF(INPUT!JB163="","",INPUT!JB163)</f>
        <v/>
      </c>
      <c r="W159" s="1425" t="str">
        <f t="shared" si="5"/>
        <v/>
      </c>
      <c r="X159" s="1425" t="str">
        <f>IF(INPUT!JB163="","",INPUT!JB163)</f>
        <v/>
      </c>
    </row>
    <row r="160" spans="2:24">
      <c r="B160" s="1027" t="str">
        <f>IF(INPUT!HO164="","",INPUT!HO164)</f>
        <v/>
      </c>
      <c r="C160" s="1422" t="str">
        <f>IF(INPUT!IU164="","",INPUT!IU164/'03. Asset follow up'!$F$20)</f>
        <v/>
      </c>
      <c r="D160" s="1422" t="str">
        <f>IF(INPUT!IV164="","",INPUT!IV164/'03. Asset follow up'!$F$20)</f>
        <v/>
      </c>
      <c r="E160" s="1422" t="str">
        <f>IF(INPUT!IW164="","",INPUT!IW164/'03. Asset follow up'!$F$20)</f>
        <v/>
      </c>
      <c r="F160" s="1422" t="str">
        <f>IF(INPUT!IX164="","",INPUT!IX164/'03. Asset follow up'!$F$20)</f>
        <v/>
      </c>
      <c r="G160" s="1422" t="str">
        <f>IF(INPUT!IY164="","",INPUT!IY164/'03. Asset follow up'!$F$20)</f>
        <v/>
      </c>
      <c r="H160" s="1422" t="str">
        <f>IF(INPUT!IZ164="","",INPUT!IZ164/'03. Asset follow up'!$F$20)</f>
        <v/>
      </c>
      <c r="I160" s="1422" t="str">
        <f>IF(INPUT!JA164="","",INPUT!JA164/'03. Asset follow up'!$F$20)</f>
        <v/>
      </c>
      <c r="J160" s="1423">
        <f>INPUT!JB164/'03. Asset follow up'!$F$20</f>
        <v>0</v>
      </c>
      <c r="K160" s="1423" t="str">
        <f>IF(INPUT!JB164="","",INPUT!JB164/'03. Asset follow up'!$F$20)</f>
        <v/>
      </c>
      <c r="L160" s="1424">
        <f t="shared" si="6"/>
        <v>0</v>
      </c>
      <c r="N160" s="1027" t="str">
        <f>IF(INPUT!HO164="","",INPUT!HO164)</f>
        <v/>
      </c>
      <c r="O160" s="1425" t="str">
        <f>IF(INPUT!IU164="","",INPUT!IU164)</f>
        <v/>
      </c>
      <c r="P160" s="1425" t="str">
        <f>IF(INPUT!IV164="","",INPUT!IV164)</f>
        <v/>
      </c>
      <c r="Q160" s="1425" t="str">
        <f>IF(INPUT!IW164="","",INPUT!IW164)</f>
        <v/>
      </c>
      <c r="R160" s="1425" t="str">
        <f>IF(INPUT!IX164="","",INPUT!IX164)</f>
        <v/>
      </c>
      <c r="S160" s="1425" t="str">
        <f>IF(INPUT!IY164="","",INPUT!IY164)</f>
        <v/>
      </c>
      <c r="T160" s="1425" t="str">
        <f>IF(INPUT!IZ164="","",INPUT!IZ164)</f>
        <v/>
      </c>
      <c r="U160" s="1425" t="str">
        <f>IF(INPUT!JA164="","",INPUT!JA164)</f>
        <v/>
      </c>
      <c r="V160" s="1425" t="str">
        <f>IF(INPUT!JB164="","",INPUT!JB164)</f>
        <v/>
      </c>
      <c r="W160" s="1425" t="str">
        <f t="shared" si="5"/>
        <v/>
      </c>
      <c r="X160" s="1425" t="str">
        <f>IF(INPUT!JB164="","",INPUT!JB164)</f>
        <v/>
      </c>
    </row>
    <row r="161" spans="2:24">
      <c r="B161" s="1027" t="str">
        <f>IF(INPUT!HO165="","",INPUT!HO165)</f>
        <v/>
      </c>
      <c r="C161" s="1422" t="str">
        <f>IF(INPUT!IU165="","",INPUT!IU165/'03. Asset follow up'!$F$20)</f>
        <v/>
      </c>
      <c r="D161" s="1422" t="str">
        <f>IF(INPUT!IV165="","",INPUT!IV165/'03. Asset follow up'!$F$20)</f>
        <v/>
      </c>
      <c r="E161" s="1422" t="str">
        <f>IF(INPUT!IW165="","",INPUT!IW165/'03. Asset follow up'!$F$20)</f>
        <v/>
      </c>
      <c r="F161" s="1422" t="str">
        <f>IF(INPUT!IX165="","",INPUT!IX165/'03. Asset follow up'!$F$20)</f>
        <v/>
      </c>
      <c r="G161" s="1422" t="str">
        <f>IF(INPUT!IY165="","",INPUT!IY165/'03. Asset follow up'!$F$20)</f>
        <v/>
      </c>
      <c r="H161" s="1422" t="str">
        <f>IF(INPUT!IZ165="","",INPUT!IZ165/'03. Asset follow up'!$F$20)</f>
        <v/>
      </c>
      <c r="I161" s="1422" t="str">
        <f>IF(INPUT!JA165="","",INPUT!JA165/'03. Asset follow up'!$F$20)</f>
        <v/>
      </c>
      <c r="J161" s="1423">
        <f>INPUT!JB165/'03. Asset follow up'!$F$20</f>
        <v>0</v>
      </c>
      <c r="K161" s="1423" t="str">
        <f>IF(INPUT!JB165="","",INPUT!JB165/'03. Asset follow up'!$F$20)</f>
        <v/>
      </c>
      <c r="L161" s="1424">
        <f t="shared" si="6"/>
        <v>0</v>
      </c>
      <c r="N161" s="1027" t="str">
        <f>IF(INPUT!HO165="","",INPUT!HO165)</f>
        <v/>
      </c>
      <c r="O161" s="1425" t="str">
        <f>IF(INPUT!IU165="","",INPUT!IU165)</f>
        <v/>
      </c>
      <c r="P161" s="1425" t="str">
        <f>IF(INPUT!IV165="","",INPUT!IV165)</f>
        <v/>
      </c>
      <c r="Q161" s="1425" t="str">
        <f>IF(INPUT!IW165="","",INPUT!IW165)</f>
        <v/>
      </c>
      <c r="R161" s="1425" t="str">
        <f>IF(INPUT!IX165="","",INPUT!IX165)</f>
        <v/>
      </c>
      <c r="S161" s="1425" t="str">
        <f>IF(INPUT!IY165="","",INPUT!IY165)</f>
        <v/>
      </c>
      <c r="T161" s="1425" t="str">
        <f>IF(INPUT!IZ165="","",INPUT!IZ165)</f>
        <v/>
      </c>
      <c r="U161" s="1425" t="str">
        <f>IF(INPUT!JA165="","",INPUT!JA165)</f>
        <v/>
      </c>
      <c r="V161" s="1425" t="str">
        <f>IF(INPUT!JB165="","",INPUT!JB165)</f>
        <v/>
      </c>
      <c r="W161" s="1425" t="str">
        <f t="shared" si="5"/>
        <v/>
      </c>
      <c r="X161" s="1425" t="str">
        <f>IF(INPUT!JB165="","",INPUT!JB165)</f>
        <v/>
      </c>
    </row>
    <row r="162" spans="2:24">
      <c r="B162" s="1027" t="str">
        <f>IF(INPUT!HO166="","",INPUT!HO166)</f>
        <v/>
      </c>
      <c r="C162" s="1422" t="str">
        <f>IF(INPUT!IU166="","",INPUT!IU166/'03. Asset follow up'!$F$20)</f>
        <v/>
      </c>
      <c r="D162" s="1422" t="str">
        <f>IF(INPUT!IV166="","",INPUT!IV166/'03. Asset follow up'!$F$20)</f>
        <v/>
      </c>
      <c r="E162" s="1422" t="str">
        <f>IF(INPUT!IW166="","",INPUT!IW166/'03. Asset follow up'!$F$20)</f>
        <v/>
      </c>
      <c r="F162" s="1422" t="str">
        <f>IF(INPUT!IX166="","",INPUT!IX166/'03. Asset follow up'!$F$20)</f>
        <v/>
      </c>
      <c r="G162" s="1422" t="str">
        <f>IF(INPUT!IY166="","",INPUT!IY166/'03. Asset follow up'!$F$20)</f>
        <v/>
      </c>
      <c r="H162" s="1422" t="str">
        <f>IF(INPUT!IZ166="","",INPUT!IZ166/'03. Asset follow up'!$F$20)</f>
        <v/>
      </c>
      <c r="I162" s="1422" t="str">
        <f>IF(INPUT!JA166="","",INPUT!JA166/'03. Asset follow up'!$F$20)</f>
        <v/>
      </c>
      <c r="J162" s="1423">
        <f>INPUT!JB166/'03. Asset follow up'!$F$20</f>
        <v>0</v>
      </c>
      <c r="K162" s="1423" t="str">
        <f>IF(INPUT!JB166="","",INPUT!JB166/'03. Asset follow up'!$F$20)</f>
        <v/>
      </c>
      <c r="L162" s="1424">
        <f t="shared" si="6"/>
        <v>0</v>
      </c>
      <c r="N162" s="1027" t="str">
        <f>IF(INPUT!HO166="","",INPUT!HO166)</f>
        <v/>
      </c>
      <c r="O162" s="1425" t="str">
        <f>IF(INPUT!IU166="","",INPUT!IU166)</f>
        <v/>
      </c>
      <c r="P162" s="1425" t="str">
        <f>IF(INPUT!IV166="","",INPUT!IV166)</f>
        <v/>
      </c>
      <c r="Q162" s="1425" t="str">
        <f>IF(INPUT!IW166="","",INPUT!IW166)</f>
        <v/>
      </c>
      <c r="R162" s="1425" t="str">
        <f>IF(INPUT!IX166="","",INPUT!IX166)</f>
        <v/>
      </c>
      <c r="S162" s="1425" t="str">
        <f>IF(INPUT!IY166="","",INPUT!IY166)</f>
        <v/>
      </c>
      <c r="T162" s="1425" t="str">
        <f>IF(INPUT!IZ166="","",INPUT!IZ166)</f>
        <v/>
      </c>
      <c r="U162" s="1425" t="str">
        <f>IF(INPUT!JA166="","",INPUT!JA166)</f>
        <v/>
      </c>
      <c r="V162" s="1425" t="str">
        <f>IF(INPUT!JB166="","",INPUT!JB166)</f>
        <v/>
      </c>
      <c r="W162" s="1425" t="str">
        <f t="shared" si="5"/>
        <v/>
      </c>
      <c r="X162" s="1425" t="str">
        <f>IF(INPUT!JB166="","",INPUT!JB166)</f>
        <v/>
      </c>
    </row>
    <row r="163" spans="2:24">
      <c r="B163" s="1027" t="str">
        <f>IF(INPUT!HO167="","",INPUT!HO167)</f>
        <v/>
      </c>
      <c r="C163" s="1422" t="str">
        <f>IF(INPUT!IU167="","",INPUT!IU167/'03. Asset follow up'!$F$20)</f>
        <v/>
      </c>
      <c r="D163" s="1422" t="str">
        <f>IF(INPUT!IV167="","",INPUT!IV167/'03. Asset follow up'!$F$20)</f>
        <v/>
      </c>
      <c r="E163" s="1422" t="str">
        <f>IF(INPUT!IW167="","",INPUT!IW167/'03. Asset follow up'!$F$20)</f>
        <v/>
      </c>
      <c r="F163" s="1422" t="str">
        <f>IF(INPUT!IX167="","",INPUT!IX167/'03. Asset follow up'!$F$20)</f>
        <v/>
      </c>
      <c r="G163" s="1422" t="str">
        <f>IF(INPUT!IY167="","",INPUT!IY167/'03. Asset follow up'!$F$20)</f>
        <v/>
      </c>
      <c r="H163" s="1422" t="str">
        <f>IF(INPUT!IZ167="","",INPUT!IZ167/'03. Asset follow up'!$F$20)</f>
        <v/>
      </c>
      <c r="I163" s="1422" t="str">
        <f>IF(INPUT!JA167="","",INPUT!JA167/'03. Asset follow up'!$F$20)</f>
        <v/>
      </c>
      <c r="J163" s="1423">
        <f>INPUT!JB167/'03. Asset follow up'!$F$20</f>
        <v>0</v>
      </c>
      <c r="K163" s="1423" t="str">
        <f>IF(INPUT!JB167="","",INPUT!JB167/'03. Asset follow up'!$F$20)</f>
        <v/>
      </c>
      <c r="L163" s="1424">
        <f t="shared" si="6"/>
        <v>0</v>
      </c>
      <c r="N163" s="1027" t="str">
        <f>IF(INPUT!HO167="","",INPUT!HO167)</f>
        <v/>
      </c>
      <c r="O163" s="1425" t="str">
        <f>IF(INPUT!IU167="","",INPUT!IU167)</f>
        <v/>
      </c>
      <c r="P163" s="1425" t="str">
        <f>IF(INPUT!IV167="","",INPUT!IV167)</f>
        <v/>
      </c>
      <c r="Q163" s="1425" t="str">
        <f>IF(INPUT!IW167="","",INPUT!IW167)</f>
        <v/>
      </c>
      <c r="R163" s="1425" t="str">
        <f>IF(INPUT!IX167="","",INPUT!IX167)</f>
        <v/>
      </c>
      <c r="S163" s="1425" t="str">
        <f>IF(INPUT!IY167="","",INPUT!IY167)</f>
        <v/>
      </c>
      <c r="T163" s="1425" t="str">
        <f>IF(INPUT!IZ167="","",INPUT!IZ167)</f>
        <v/>
      </c>
      <c r="U163" s="1425" t="str">
        <f>IF(INPUT!JA167="","",INPUT!JA167)</f>
        <v/>
      </c>
      <c r="V163" s="1425" t="str">
        <f>IF(INPUT!JB167="","",INPUT!JB167)</f>
        <v/>
      </c>
      <c r="W163" s="1425" t="str">
        <f t="shared" si="5"/>
        <v/>
      </c>
      <c r="X163" s="1425" t="str">
        <f>IF(INPUT!JB167="","",INPUT!JB167)</f>
        <v/>
      </c>
    </row>
    <row r="164" spans="2:24">
      <c r="B164" s="1027" t="str">
        <f>IF(INPUT!HO168="","",INPUT!HO168)</f>
        <v/>
      </c>
      <c r="C164" s="1422" t="str">
        <f>IF(INPUT!IU168="","",INPUT!IU168/'03. Asset follow up'!$F$20)</f>
        <v/>
      </c>
      <c r="D164" s="1422" t="str">
        <f>IF(INPUT!IV168="","",INPUT!IV168/'03. Asset follow up'!$F$20)</f>
        <v/>
      </c>
      <c r="E164" s="1422" t="str">
        <f>IF(INPUT!IW168="","",INPUT!IW168/'03. Asset follow up'!$F$20)</f>
        <v/>
      </c>
      <c r="F164" s="1422" t="str">
        <f>IF(INPUT!IX168="","",INPUT!IX168/'03. Asset follow up'!$F$20)</f>
        <v/>
      </c>
      <c r="G164" s="1422" t="str">
        <f>IF(INPUT!IY168="","",INPUT!IY168/'03. Asset follow up'!$F$20)</f>
        <v/>
      </c>
      <c r="H164" s="1422" t="str">
        <f>IF(INPUT!IZ168="","",INPUT!IZ168/'03. Asset follow up'!$F$20)</f>
        <v/>
      </c>
      <c r="I164" s="1422" t="str">
        <f>IF(INPUT!JA168="","",INPUT!JA168/'03. Asset follow up'!$F$20)</f>
        <v/>
      </c>
      <c r="J164" s="1423">
        <f>INPUT!JB168/'03. Asset follow up'!$F$20</f>
        <v>0</v>
      </c>
      <c r="K164" s="1423" t="str">
        <f>IF(INPUT!JB168="","",INPUT!JB168/'03. Asset follow up'!$F$20)</f>
        <v/>
      </c>
      <c r="L164" s="1424">
        <f t="shared" si="6"/>
        <v>0</v>
      </c>
      <c r="N164" s="1027" t="str">
        <f>IF(INPUT!HO168="","",INPUT!HO168)</f>
        <v/>
      </c>
      <c r="O164" s="1425" t="str">
        <f>IF(INPUT!IU168="","",INPUT!IU168)</f>
        <v/>
      </c>
      <c r="P164" s="1425" t="str">
        <f>IF(INPUT!IV168="","",INPUT!IV168)</f>
        <v/>
      </c>
      <c r="Q164" s="1425" t="str">
        <f>IF(INPUT!IW168="","",INPUT!IW168)</f>
        <v/>
      </c>
      <c r="R164" s="1425" t="str">
        <f>IF(INPUT!IX168="","",INPUT!IX168)</f>
        <v/>
      </c>
      <c r="S164" s="1425" t="str">
        <f>IF(INPUT!IY168="","",INPUT!IY168)</f>
        <v/>
      </c>
      <c r="T164" s="1425" t="str">
        <f>IF(INPUT!IZ168="","",INPUT!IZ168)</f>
        <v/>
      </c>
      <c r="U164" s="1425" t="str">
        <f>IF(INPUT!JA168="","",INPUT!JA168)</f>
        <v/>
      </c>
      <c r="V164" s="1425" t="str">
        <f>IF(INPUT!JB168="","",INPUT!JB168)</f>
        <v/>
      </c>
      <c r="W164" s="1425" t="str">
        <f t="shared" si="5"/>
        <v/>
      </c>
      <c r="X164" s="1425" t="str">
        <f>IF(INPUT!JB168="","",INPUT!JB168)</f>
        <v/>
      </c>
    </row>
    <row r="165" spans="2:24">
      <c r="B165" s="1027" t="str">
        <f>IF(INPUT!HO169="","",INPUT!HO169)</f>
        <v/>
      </c>
      <c r="C165" s="1422" t="str">
        <f>IF(INPUT!IU169="","",INPUT!IU169/'03. Asset follow up'!$F$20)</f>
        <v/>
      </c>
      <c r="D165" s="1422" t="str">
        <f>IF(INPUT!IV169="","",INPUT!IV169/'03. Asset follow up'!$F$20)</f>
        <v/>
      </c>
      <c r="E165" s="1422" t="str">
        <f>IF(INPUT!IW169="","",INPUT!IW169/'03. Asset follow up'!$F$20)</f>
        <v/>
      </c>
      <c r="F165" s="1422" t="str">
        <f>IF(INPUT!IX169="","",INPUT!IX169/'03. Asset follow up'!$F$20)</f>
        <v/>
      </c>
      <c r="G165" s="1422" t="str">
        <f>IF(INPUT!IY169="","",INPUT!IY169/'03. Asset follow up'!$F$20)</f>
        <v/>
      </c>
      <c r="H165" s="1422" t="str">
        <f>IF(INPUT!IZ169="","",INPUT!IZ169/'03. Asset follow up'!$F$20)</f>
        <v/>
      </c>
      <c r="I165" s="1422" t="str">
        <f>IF(INPUT!JA169="","",INPUT!JA169/'03. Asset follow up'!$F$20)</f>
        <v/>
      </c>
      <c r="J165" s="1423">
        <f>INPUT!JB169/'03. Asset follow up'!$F$20</f>
        <v>0</v>
      </c>
      <c r="K165" s="1423" t="str">
        <f>IF(INPUT!JB169="","",INPUT!JB169/'03. Asset follow up'!$F$20)</f>
        <v/>
      </c>
      <c r="L165" s="1424">
        <f t="shared" si="6"/>
        <v>0</v>
      </c>
      <c r="N165" s="1027" t="str">
        <f>IF(INPUT!HO169="","",INPUT!HO169)</f>
        <v/>
      </c>
      <c r="O165" s="1425" t="str">
        <f>IF(INPUT!IU169="","",INPUT!IU169)</f>
        <v/>
      </c>
      <c r="P165" s="1425" t="str">
        <f>IF(INPUT!IV169="","",INPUT!IV169)</f>
        <v/>
      </c>
      <c r="Q165" s="1425" t="str">
        <f>IF(INPUT!IW169="","",INPUT!IW169)</f>
        <v/>
      </c>
      <c r="R165" s="1425" t="str">
        <f>IF(INPUT!IX169="","",INPUT!IX169)</f>
        <v/>
      </c>
      <c r="S165" s="1425" t="str">
        <f>IF(INPUT!IY169="","",INPUT!IY169)</f>
        <v/>
      </c>
      <c r="T165" s="1425" t="str">
        <f>IF(INPUT!IZ169="","",INPUT!IZ169)</f>
        <v/>
      </c>
      <c r="U165" s="1425" t="str">
        <f>IF(INPUT!JA169="","",INPUT!JA169)</f>
        <v/>
      </c>
      <c r="V165" s="1425" t="str">
        <f>IF(INPUT!JB169="","",INPUT!JB169)</f>
        <v/>
      </c>
      <c r="W165" s="1425" t="str">
        <f t="shared" si="5"/>
        <v/>
      </c>
      <c r="X165" s="1425" t="str">
        <f>IF(INPUT!JB169="","",INPUT!JB169)</f>
        <v/>
      </c>
    </row>
    <row r="166" spans="2:24">
      <c r="B166" s="1027" t="str">
        <f>IF(INPUT!HO170="","",INPUT!HO170)</f>
        <v/>
      </c>
      <c r="C166" s="1422" t="str">
        <f>IF(INPUT!IU170="","",INPUT!IU170/'03. Asset follow up'!$F$20)</f>
        <v/>
      </c>
      <c r="D166" s="1422" t="str">
        <f>IF(INPUT!IV170="","",INPUT!IV170/'03. Asset follow up'!$F$20)</f>
        <v/>
      </c>
      <c r="E166" s="1422" t="str">
        <f>IF(INPUT!IW170="","",INPUT!IW170/'03. Asset follow up'!$F$20)</f>
        <v/>
      </c>
      <c r="F166" s="1422" t="str">
        <f>IF(INPUT!IX170="","",INPUT!IX170/'03. Asset follow up'!$F$20)</f>
        <v/>
      </c>
      <c r="G166" s="1422" t="str">
        <f>IF(INPUT!IY170="","",INPUT!IY170/'03. Asset follow up'!$F$20)</f>
        <v/>
      </c>
      <c r="H166" s="1422" t="str">
        <f>IF(INPUT!IZ170="","",INPUT!IZ170/'03. Asset follow up'!$F$20)</f>
        <v/>
      </c>
      <c r="I166" s="1422" t="str">
        <f>IF(INPUT!JA170="","",INPUT!JA170/'03. Asset follow up'!$F$20)</f>
        <v/>
      </c>
      <c r="J166" s="1423">
        <f>INPUT!JB170/'03. Asset follow up'!$F$20</f>
        <v>0</v>
      </c>
      <c r="K166" s="1423" t="str">
        <f>IF(INPUT!JB170="","",INPUT!JB170/'03. Asset follow up'!$F$20)</f>
        <v/>
      </c>
      <c r="L166" s="1424">
        <f t="shared" si="6"/>
        <v>0</v>
      </c>
      <c r="N166" s="1027" t="str">
        <f>IF(INPUT!HO170="","",INPUT!HO170)</f>
        <v/>
      </c>
      <c r="O166" s="1425" t="str">
        <f>IF(INPUT!IU170="","",INPUT!IU170)</f>
        <v/>
      </c>
      <c r="P166" s="1425" t="str">
        <f>IF(INPUT!IV170="","",INPUT!IV170)</f>
        <v/>
      </c>
      <c r="Q166" s="1425" t="str">
        <f>IF(INPUT!IW170="","",INPUT!IW170)</f>
        <v/>
      </c>
      <c r="R166" s="1425" t="str">
        <f>IF(INPUT!IX170="","",INPUT!IX170)</f>
        <v/>
      </c>
      <c r="S166" s="1425" t="str">
        <f>IF(INPUT!IY170="","",INPUT!IY170)</f>
        <v/>
      </c>
      <c r="T166" s="1425" t="str">
        <f>IF(INPUT!IZ170="","",INPUT!IZ170)</f>
        <v/>
      </c>
      <c r="U166" s="1425" t="str">
        <f>IF(INPUT!JA170="","",INPUT!JA170)</f>
        <v/>
      </c>
      <c r="V166" s="1425" t="str">
        <f>IF(INPUT!JB170="","",INPUT!JB170)</f>
        <v/>
      </c>
      <c r="W166" s="1425" t="str">
        <f t="shared" si="5"/>
        <v/>
      </c>
      <c r="X166" s="1425" t="str">
        <f>IF(INPUT!JB170="","",INPUT!JB170)</f>
        <v/>
      </c>
    </row>
    <row r="167" spans="2:24">
      <c r="B167" s="1027" t="str">
        <f>IF(INPUT!HO171="","",INPUT!HO171)</f>
        <v/>
      </c>
      <c r="C167" s="1422" t="str">
        <f>IF(INPUT!IU171="","",INPUT!IU171/'03. Asset follow up'!$F$20)</f>
        <v/>
      </c>
      <c r="D167" s="1422" t="str">
        <f>IF(INPUT!IV171="","",INPUT!IV171/'03. Asset follow up'!$F$20)</f>
        <v/>
      </c>
      <c r="E167" s="1422" t="str">
        <f>IF(INPUT!IW171="","",INPUT!IW171/'03. Asset follow up'!$F$20)</f>
        <v/>
      </c>
      <c r="F167" s="1422" t="str">
        <f>IF(INPUT!IX171="","",INPUT!IX171/'03. Asset follow up'!$F$20)</f>
        <v/>
      </c>
      <c r="G167" s="1422" t="str">
        <f>IF(INPUT!IY171="","",INPUT!IY171/'03. Asset follow up'!$F$20)</f>
        <v/>
      </c>
      <c r="H167" s="1422" t="str">
        <f>IF(INPUT!IZ171="","",INPUT!IZ171/'03. Asset follow up'!$F$20)</f>
        <v/>
      </c>
      <c r="I167" s="1422" t="str">
        <f>IF(INPUT!JA171="","",INPUT!JA171/'03. Asset follow up'!$F$20)</f>
        <v/>
      </c>
      <c r="J167" s="1423">
        <f>INPUT!JB171/'03. Asset follow up'!$F$20</f>
        <v>0</v>
      </c>
      <c r="K167" s="1423" t="str">
        <f>IF(INPUT!JB171="","",INPUT!JB171/'03. Asset follow up'!$F$20)</f>
        <v/>
      </c>
      <c r="L167" s="1424">
        <f t="shared" si="6"/>
        <v>0</v>
      </c>
      <c r="N167" s="1027" t="str">
        <f>IF(INPUT!HO171="","",INPUT!HO171)</f>
        <v/>
      </c>
      <c r="O167" s="1425" t="str">
        <f>IF(INPUT!IU171="","",INPUT!IU171)</f>
        <v/>
      </c>
      <c r="P167" s="1425" t="str">
        <f>IF(INPUT!IV171="","",INPUT!IV171)</f>
        <v/>
      </c>
      <c r="Q167" s="1425" t="str">
        <f>IF(INPUT!IW171="","",INPUT!IW171)</f>
        <v/>
      </c>
      <c r="R167" s="1425" t="str">
        <f>IF(INPUT!IX171="","",INPUT!IX171)</f>
        <v/>
      </c>
      <c r="S167" s="1425" t="str">
        <f>IF(INPUT!IY171="","",INPUT!IY171)</f>
        <v/>
      </c>
      <c r="T167" s="1425" t="str">
        <f>IF(INPUT!IZ171="","",INPUT!IZ171)</f>
        <v/>
      </c>
      <c r="U167" s="1425" t="str">
        <f>IF(INPUT!JA171="","",INPUT!JA171)</f>
        <v/>
      </c>
      <c r="V167" s="1425" t="str">
        <f>IF(INPUT!JB171="","",INPUT!JB171)</f>
        <v/>
      </c>
      <c r="W167" s="1425" t="str">
        <f t="shared" si="5"/>
        <v/>
      </c>
      <c r="X167" s="1425" t="str">
        <f>IF(INPUT!JB171="","",INPUT!JB171)</f>
        <v/>
      </c>
    </row>
    <row r="168" spans="2:24">
      <c r="B168" s="1027" t="str">
        <f>IF(INPUT!HO172="","",INPUT!HO172)</f>
        <v/>
      </c>
      <c r="C168" s="1422" t="str">
        <f>IF(INPUT!IU172="","",INPUT!IU172/'03. Asset follow up'!$F$20)</f>
        <v/>
      </c>
      <c r="D168" s="1422" t="str">
        <f>IF(INPUT!IV172="","",INPUT!IV172/'03. Asset follow up'!$F$20)</f>
        <v/>
      </c>
      <c r="E168" s="1422" t="str">
        <f>IF(INPUT!IW172="","",INPUT!IW172/'03. Asset follow up'!$F$20)</f>
        <v/>
      </c>
      <c r="F168" s="1422" t="str">
        <f>IF(INPUT!IX172="","",INPUT!IX172/'03. Asset follow up'!$F$20)</f>
        <v/>
      </c>
      <c r="G168" s="1422" t="str">
        <f>IF(INPUT!IY172="","",INPUT!IY172/'03. Asset follow up'!$F$20)</f>
        <v/>
      </c>
      <c r="H168" s="1422" t="str">
        <f>IF(INPUT!IZ172="","",INPUT!IZ172/'03. Asset follow up'!$F$20)</f>
        <v/>
      </c>
      <c r="I168" s="1422" t="str">
        <f>IF(INPUT!JA172="","",INPUT!JA172/'03. Asset follow up'!$F$20)</f>
        <v/>
      </c>
      <c r="J168" s="1423">
        <f>INPUT!JB172/'03. Asset follow up'!$F$20</f>
        <v>0</v>
      </c>
      <c r="K168" s="1423" t="str">
        <f>IF(INPUT!JB172="","",INPUT!JB172/'03. Asset follow up'!$F$20)</f>
        <v/>
      </c>
      <c r="L168" s="1424">
        <f t="shared" si="6"/>
        <v>0</v>
      </c>
      <c r="N168" s="1027" t="str">
        <f>IF(INPUT!HO172="","",INPUT!HO172)</f>
        <v/>
      </c>
      <c r="O168" s="1425" t="str">
        <f>IF(INPUT!IU172="","",INPUT!IU172)</f>
        <v/>
      </c>
      <c r="P168" s="1425" t="str">
        <f>IF(INPUT!IV172="","",INPUT!IV172)</f>
        <v/>
      </c>
      <c r="Q168" s="1425" t="str">
        <f>IF(INPUT!IW172="","",INPUT!IW172)</f>
        <v/>
      </c>
      <c r="R168" s="1425" t="str">
        <f>IF(INPUT!IX172="","",INPUT!IX172)</f>
        <v/>
      </c>
      <c r="S168" s="1425" t="str">
        <f>IF(INPUT!IY172="","",INPUT!IY172)</f>
        <v/>
      </c>
      <c r="T168" s="1425" t="str">
        <f>IF(INPUT!IZ172="","",INPUT!IZ172)</f>
        <v/>
      </c>
      <c r="U168" s="1425" t="str">
        <f>IF(INPUT!JA172="","",INPUT!JA172)</f>
        <v/>
      </c>
      <c r="V168" s="1425" t="str">
        <f>IF(INPUT!JB172="","",INPUT!JB172)</f>
        <v/>
      </c>
      <c r="W168" s="1425" t="str">
        <f t="shared" si="5"/>
        <v/>
      </c>
      <c r="X168" s="1425" t="str">
        <f>IF(INPUT!JB172="","",INPUT!JB172)</f>
        <v/>
      </c>
    </row>
    <row r="169" spans="2:24">
      <c r="B169" s="1027" t="str">
        <f>IF(INPUT!HO173="","",INPUT!HO173)</f>
        <v/>
      </c>
      <c r="C169" s="1422" t="str">
        <f>IF(INPUT!IU173="","",INPUT!IU173/'03. Asset follow up'!$F$20)</f>
        <v/>
      </c>
      <c r="D169" s="1422" t="str">
        <f>IF(INPUT!IV173="","",INPUT!IV173/'03. Asset follow up'!$F$20)</f>
        <v/>
      </c>
      <c r="E169" s="1422" t="str">
        <f>IF(INPUT!IW173="","",INPUT!IW173/'03. Asset follow up'!$F$20)</f>
        <v/>
      </c>
      <c r="F169" s="1422" t="str">
        <f>IF(INPUT!IX173="","",INPUT!IX173/'03. Asset follow up'!$F$20)</f>
        <v/>
      </c>
      <c r="G169" s="1422" t="str">
        <f>IF(INPUT!IY173="","",INPUT!IY173/'03. Asset follow up'!$F$20)</f>
        <v/>
      </c>
      <c r="H169" s="1422" t="str">
        <f>IF(INPUT!IZ173="","",INPUT!IZ173/'03. Asset follow up'!$F$20)</f>
        <v/>
      </c>
      <c r="I169" s="1422" t="str">
        <f>IF(INPUT!JA173="","",INPUT!JA173/'03. Asset follow up'!$F$20)</f>
        <v/>
      </c>
      <c r="J169" s="1423">
        <f>INPUT!JB173/'03. Asset follow up'!$F$20</f>
        <v>0</v>
      </c>
      <c r="K169" s="1423" t="str">
        <f>IF(INPUT!JB173="","",INPUT!JB173/'03. Asset follow up'!$F$20)</f>
        <v/>
      </c>
      <c r="L169" s="1424">
        <f t="shared" si="6"/>
        <v>0</v>
      </c>
      <c r="N169" s="1027" t="str">
        <f>IF(INPUT!HO173="","",INPUT!HO173)</f>
        <v/>
      </c>
      <c r="O169" s="1425" t="str">
        <f>IF(INPUT!IU173="","",INPUT!IU173)</f>
        <v/>
      </c>
      <c r="P169" s="1425" t="str">
        <f>IF(INPUT!IV173="","",INPUT!IV173)</f>
        <v/>
      </c>
      <c r="Q169" s="1425" t="str">
        <f>IF(INPUT!IW173="","",INPUT!IW173)</f>
        <v/>
      </c>
      <c r="R169" s="1425" t="str">
        <f>IF(INPUT!IX173="","",INPUT!IX173)</f>
        <v/>
      </c>
      <c r="S169" s="1425" t="str">
        <f>IF(INPUT!IY173="","",INPUT!IY173)</f>
        <v/>
      </c>
      <c r="T169" s="1425" t="str">
        <f>IF(INPUT!IZ173="","",INPUT!IZ173)</f>
        <v/>
      </c>
      <c r="U169" s="1425" t="str">
        <f>IF(INPUT!JA173="","",INPUT!JA173)</f>
        <v/>
      </c>
      <c r="V169" s="1425" t="str">
        <f>IF(INPUT!JB173="","",INPUT!JB173)</f>
        <v/>
      </c>
      <c r="W169" s="1425" t="str">
        <f t="shared" si="5"/>
        <v/>
      </c>
      <c r="X169" s="1425" t="str">
        <f>IF(INPUT!JB173="","",INPUT!JB173)</f>
        <v/>
      </c>
    </row>
    <row r="170" spans="2:24">
      <c r="B170" s="1027" t="str">
        <f>IF(INPUT!HO174="","",INPUT!HO174)</f>
        <v/>
      </c>
      <c r="C170" s="1422" t="str">
        <f>IF(INPUT!IU174="","",INPUT!IU174/'03. Asset follow up'!$F$20)</f>
        <v/>
      </c>
      <c r="D170" s="1422" t="str">
        <f>IF(INPUT!IV174="","",INPUT!IV174/'03. Asset follow up'!$F$20)</f>
        <v/>
      </c>
      <c r="E170" s="1422" t="str">
        <f>IF(INPUT!IW174="","",INPUT!IW174/'03. Asset follow up'!$F$20)</f>
        <v/>
      </c>
      <c r="F170" s="1422" t="str">
        <f>IF(INPUT!IX174="","",INPUT!IX174/'03. Asset follow up'!$F$20)</f>
        <v/>
      </c>
      <c r="G170" s="1422" t="str">
        <f>IF(INPUT!IY174="","",INPUT!IY174/'03. Asset follow up'!$F$20)</f>
        <v/>
      </c>
      <c r="H170" s="1422" t="str">
        <f>IF(INPUT!IZ174="","",INPUT!IZ174/'03. Asset follow up'!$F$20)</f>
        <v/>
      </c>
      <c r="I170" s="1422" t="str">
        <f>IF(INPUT!JA174="","",INPUT!JA174/'03. Asset follow up'!$F$20)</f>
        <v/>
      </c>
      <c r="J170" s="1423">
        <f>INPUT!JB174/'03. Asset follow up'!$F$20</f>
        <v>0</v>
      </c>
      <c r="K170" s="1423" t="str">
        <f>IF(INPUT!JB174="","",INPUT!JB174/'03. Asset follow up'!$F$20)</f>
        <v/>
      </c>
      <c r="L170" s="1424">
        <f t="shared" si="6"/>
        <v>0</v>
      </c>
      <c r="N170" s="1027" t="str">
        <f>IF(INPUT!HO174="","",INPUT!HO174)</f>
        <v/>
      </c>
      <c r="O170" s="1425" t="str">
        <f>IF(INPUT!IU174="","",INPUT!IU174)</f>
        <v/>
      </c>
      <c r="P170" s="1425" t="str">
        <f>IF(INPUT!IV174="","",INPUT!IV174)</f>
        <v/>
      </c>
      <c r="Q170" s="1425" t="str">
        <f>IF(INPUT!IW174="","",INPUT!IW174)</f>
        <v/>
      </c>
      <c r="R170" s="1425" t="str">
        <f>IF(INPUT!IX174="","",INPUT!IX174)</f>
        <v/>
      </c>
      <c r="S170" s="1425" t="str">
        <f>IF(INPUT!IY174="","",INPUT!IY174)</f>
        <v/>
      </c>
      <c r="T170" s="1425" t="str">
        <f>IF(INPUT!IZ174="","",INPUT!IZ174)</f>
        <v/>
      </c>
      <c r="U170" s="1425" t="str">
        <f>IF(INPUT!JA174="","",INPUT!JA174)</f>
        <v/>
      </c>
      <c r="V170" s="1425" t="str">
        <f>IF(INPUT!JB174="","",INPUT!JB174)</f>
        <v/>
      </c>
      <c r="W170" s="1425" t="str">
        <f t="shared" si="5"/>
        <v/>
      </c>
      <c r="X170" s="1425" t="str">
        <f>IF(INPUT!JB174="","",INPUT!JB174)</f>
        <v/>
      </c>
    </row>
    <row r="171" spans="2:24">
      <c r="B171" s="1027" t="str">
        <f>IF(INPUT!HO175="","",INPUT!HO175)</f>
        <v/>
      </c>
      <c r="C171" s="1422" t="str">
        <f>IF(INPUT!IU175="","",INPUT!IU175/'03. Asset follow up'!$F$20)</f>
        <v/>
      </c>
      <c r="D171" s="1422" t="str">
        <f>IF(INPUT!IV175="","",INPUT!IV175/'03. Asset follow up'!$F$20)</f>
        <v/>
      </c>
      <c r="E171" s="1422" t="str">
        <f>IF(INPUT!IW175="","",INPUT!IW175/'03. Asset follow up'!$F$20)</f>
        <v/>
      </c>
      <c r="F171" s="1422" t="str">
        <f>IF(INPUT!IX175="","",INPUT!IX175/'03. Asset follow up'!$F$20)</f>
        <v/>
      </c>
      <c r="G171" s="1422" t="str">
        <f>IF(INPUT!IY175="","",INPUT!IY175/'03. Asset follow up'!$F$20)</f>
        <v/>
      </c>
      <c r="H171" s="1422" t="str">
        <f>IF(INPUT!IZ175="","",INPUT!IZ175/'03. Asset follow up'!$F$20)</f>
        <v/>
      </c>
      <c r="I171" s="1422" t="str">
        <f>IF(INPUT!JA175="","",INPUT!JA175/'03. Asset follow up'!$F$20)</f>
        <v/>
      </c>
      <c r="J171" s="1423">
        <f>INPUT!JB175/'03. Asset follow up'!$F$20</f>
        <v>0</v>
      </c>
      <c r="K171" s="1423" t="str">
        <f>IF(INPUT!JB175="","",INPUT!JB175/'03. Asset follow up'!$F$20)</f>
        <v/>
      </c>
      <c r="L171" s="1424">
        <f t="shared" si="6"/>
        <v>0</v>
      </c>
      <c r="N171" s="1027" t="str">
        <f>IF(INPUT!HO175="","",INPUT!HO175)</f>
        <v/>
      </c>
      <c r="O171" s="1425" t="str">
        <f>IF(INPUT!IU175="","",INPUT!IU175)</f>
        <v/>
      </c>
      <c r="P171" s="1425" t="str">
        <f>IF(INPUT!IV175="","",INPUT!IV175)</f>
        <v/>
      </c>
      <c r="Q171" s="1425" t="str">
        <f>IF(INPUT!IW175="","",INPUT!IW175)</f>
        <v/>
      </c>
      <c r="R171" s="1425" t="str">
        <f>IF(INPUT!IX175="","",INPUT!IX175)</f>
        <v/>
      </c>
      <c r="S171" s="1425" t="str">
        <f>IF(INPUT!IY175="","",INPUT!IY175)</f>
        <v/>
      </c>
      <c r="T171" s="1425" t="str">
        <f>IF(INPUT!IZ175="","",INPUT!IZ175)</f>
        <v/>
      </c>
      <c r="U171" s="1425" t="str">
        <f>IF(INPUT!JA175="","",INPUT!JA175)</f>
        <v/>
      </c>
      <c r="V171" s="1425" t="str">
        <f>IF(INPUT!JB175="","",INPUT!JB175)</f>
        <v/>
      </c>
      <c r="W171" s="1425" t="str">
        <f t="shared" si="5"/>
        <v/>
      </c>
      <c r="X171" s="1425" t="str">
        <f>IF(INPUT!JB175="","",INPUT!JB175)</f>
        <v/>
      </c>
    </row>
    <row r="172" spans="2:24">
      <c r="B172" s="1027" t="str">
        <f>IF(INPUT!HO176="","",INPUT!HO176)</f>
        <v/>
      </c>
      <c r="C172" s="1422" t="str">
        <f>IF(INPUT!IU176="","",INPUT!IU176/'03. Asset follow up'!$F$20)</f>
        <v/>
      </c>
      <c r="D172" s="1422" t="str">
        <f>IF(INPUT!IV176="","",INPUT!IV176/'03. Asset follow up'!$F$20)</f>
        <v/>
      </c>
      <c r="E172" s="1422" t="str">
        <f>IF(INPUT!IW176="","",INPUT!IW176/'03. Asset follow up'!$F$20)</f>
        <v/>
      </c>
      <c r="F172" s="1422" t="str">
        <f>IF(INPUT!IX176="","",INPUT!IX176/'03. Asset follow up'!$F$20)</f>
        <v/>
      </c>
      <c r="G172" s="1422" t="str">
        <f>IF(INPUT!IY176="","",INPUT!IY176/'03. Asset follow up'!$F$20)</f>
        <v/>
      </c>
      <c r="H172" s="1422" t="str">
        <f>IF(INPUT!IZ176="","",INPUT!IZ176/'03. Asset follow up'!$F$20)</f>
        <v/>
      </c>
      <c r="I172" s="1422" t="str">
        <f>IF(INPUT!JA176="","",INPUT!JA176/'03. Asset follow up'!$F$20)</f>
        <v/>
      </c>
      <c r="J172" s="1423">
        <f>INPUT!JB176/'03. Asset follow up'!$F$20</f>
        <v>0</v>
      </c>
      <c r="K172" s="1423" t="str">
        <f>IF(INPUT!JB176="","",INPUT!JB176/'03. Asset follow up'!$F$20)</f>
        <v/>
      </c>
      <c r="L172" s="1424">
        <f t="shared" si="6"/>
        <v>0</v>
      </c>
      <c r="N172" s="1027" t="str">
        <f>IF(INPUT!HO176="","",INPUT!HO176)</f>
        <v/>
      </c>
      <c r="O172" s="1425" t="str">
        <f>IF(INPUT!IU176="","",INPUT!IU176)</f>
        <v/>
      </c>
      <c r="P172" s="1425" t="str">
        <f>IF(INPUT!IV176="","",INPUT!IV176)</f>
        <v/>
      </c>
      <c r="Q172" s="1425" t="str">
        <f>IF(INPUT!IW176="","",INPUT!IW176)</f>
        <v/>
      </c>
      <c r="R172" s="1425" t="str">
        <f>IF(INPUT!IX176="","",INPUT!IX176)</f>
        <v/>
      </c>
      <c r="S172" s="1425" t="str">
        <f>IF(INPUT!IY176="","",INPUT!IY176)</f>
        <v/>
      </c>
      <c r="T172" s="1425" t="str">
        <f>IF(INPUT!IZ176="","",INPUT!IZ176)</f>
        <v/>
      </c>
      <c r="U172" s="1425" t="str">
        <f>IF(INPUT!JA176="","",INPUT!JA176)</f>
        <v/>
      </c>
      <c r="V172" s="1425" t="str">
        <f>IF(INPUT!JB176="","",INPUT!JB176)</f>
        <v/>
      </c>
      <c r="W172" s="1425" t="str">
        <f t="shared" si="5"/>
        <v/>
      </c>
      <c r="X172" s="1425" t="str">
        <f>IF(INPUT!JB176="","",INPUT!JB176)</f>
        <v/>
      </c>
    </row>
    <row r="173" spans="2:24">
      <c r="B173" s="1027" t="str">
        <f>IF(INPUT!HO177="","",INPUT!HO177)</f>
        <v/>
      </c>
      <c r="C173" s="1422" t="str">
        <f>IF(INPUT!IU177="","",INPUT!IU177/'03. Asset follow up'!$F$20)</f>
        <v/>
      </c>
      <c r="D173" s="1422" t="str">
        <f>IF(INPUT!IV177="","",INPUT!IV177/'03. Asset follow up'!$F$20)</f>
        <v/>
      </c>
      <c r="E173" s="1422" t="str">
        <f>IF(INPUT!IW177="","",INPUT!IW177/'03. Asset follow up'!$F$20)</f>
        <v/>
      </c>
      <c r="F173" s="1422" t="str">
        <f>IF(INPUT!IX177="","",INPUT!IX177/'03. Asset follow up'!$F$20)</f>
        <v/>
      </c>
      <c r="G173" s="1422" t="str">
        <f>IF(INPUT!IY177="","",INPUT!IY177/'03. Asset follow up'!$F$20)</f>
        <v/>
      </c>
      <c r="H173" s="1422" t="str">
        <f>IF(INPUT!IZ177="","",INPUT!IZ177/'03. Asset follow up'!$F$20)</f>
        <v/>
      </c>
      <c r="I173" s="1422" t="str">
        <f>IF(INPUT!JA177="","",INPUT!JA177/'03. Asset follow up'!$F$20)</f>
        <v/>
      </c>
      <c r="J173" s="1423">
        <f>INPUT!JB177/'03. Asset follow up'!$F$20</f>
        <v>0</v>
      </c>
      <c r="K173" s="1423" t="str">
        <f>IF(INPUT!JB177="","",INPUT!JB177/'03. Asset follow up'!$F$20)</f>
        <v/>
      </c>
      <c r="L173" s="1424">
        <f t="shared" si="6"/>
        <v>0</v>
      </c>
      <c r="N173" s="1027" t="str">
        <f>IF(INPUT!HO177="","",INPUT!HO177)</f>
        <v/>
      </c>
      <c r="O173" s="1425" t="str">
        <f>IF(INPUT!IU177="","",INPUT!IU177)</f>
        <v/>
      </c>
      <c r="P173" s="1425" t="str">
        <f>IF(INPUT!IV177="","",INPUT!IV177)</f>
        <v/>
      </c>
      <c r="Q173" s="1425" t="str">
        <f>IF(INPUT!IW177="","",INPUT!IW177)</f>
        <v/>
      </c>
      <c r="R173" s="1425" t="str">
        <f>IF(INPUT!IX177="","",INPUT!IX177)</f>
        <v/>
      </c>
      <c r="S173" s="1425" t="str">
        <f>IF(INPUT!IY177="","",INPUT!IY177)</f>
        <v/>
      </c>
      <c r="T173" s="1425" t="str">
        <f>IF(INPUT!IZ177="","",INPUT!IZ177)</f>
        <v/>
      </c>
      <c r="U173" s="1425" t="str">
        <f>IF(INPUT!JA177="","",INPUT!JA177)</f>
        <v/>
      </c>
      <c r="V173" s="1425" t="str">
        <f>IF(INPUT!JB177="","",INPUT!JB177)</f>
        <v/>
      </c>
      <c r="W173" s="1425" t="str">
        <f t="shared" si="5"/>
        <v/>
      </c>
      <c r="X173" s="1425" t="str">
        <f>IF(INPUT!JB177="","",INPUT!JB177)</f>
        <v/>
      </c>
    </row>
    <row r="174" spans="2:24">
      <c r="B174" s="1027" t="str">
        <f>IF(INPUT!HO178="","",INPUT!HO178)</f>
        <v/>
      </c>
      <c r="C174" s="1422" t="str">
        <f>IF(INPUT!IU178="","",INPUT!IU178/'03. Asset follow up'!$F$20)</f>
        <v/>
      </c>
      <c r="D174" s="1422" t="str">
        <f>IF(INPUT!IV178="","",INPUT!IV178/'03. Asset follow up'!$F$20)</f>
        <v/>
      </c>
      <c r="E174" s="1422" t="str">
        <f>IF(INPUT!IW178="","",INPUT!IW178/'03. Asset follow up'!$F$20)</f>
        <v/>
      </c>
      <c r="F174" s="1422" t="str">
        <f>IF(INPUT!IX178="","",INPUT!IX178/'03. Asset follow up'!$F$20)</f>
        <v/>
      </c>
      <c r="G174" s="1422" t="str">
        <f>IF(INPUT!IY178="","",INPUT!IY178/'03. Asset follow up'!$F$20)</f>
        <v/>
      </c>
      <c r="H174" s="1422" t="str">
        <f>IF(INPUT!IZ178="","",INPUT!IZ178/'03. Asset follow up'!$F$20)</f>
        <v/>
      </c>
      <c r="I174" s="1422" t="str">
        <f>IF(INPUT!JA178="","",INPUT!JA178/'03. Asset follow up'!$F$20)</f>
        <v/>
      </c>
      <c r="J174" s="1423">
        <f>INPUT!JB178/'03. Asset follow up'!$F$20</f>
        <v>0</v>
      </c>
      <c r="K174" s="1423" t="str">
        <f>IF(INPUT!JB178="","",INPUT!JB178/'03. Asset follow up'!$F$20)</f>
        <v/>
      </c>
      <c r="L174" s="1424">
        <f t="shared" si="6"/>
        <v>0</v>
      </c>
      <c r="N174" s="1027" t="str">
        <f>IF(INPUT!HO178="","",INPUT!HO178)</f>
        <v/>
      </c>
      <c r="O174" s="1425" t="str">
        <f>IF(INPUT!IU178="","",INPUT!IU178)</f>
        <v/>
      </c>
      <c r="P174" s="1425" t="str">
        <f>IF(INPUT!IV178="","",INPUT!IV178)</f>
        <v/>
      </c>
      <c r="Q174" s="1425" t="str">
        <f>IF(INPUT!IW178="","",INPUT!IW178)</f>
        <v/>
      </c>
      <c r="R174" s="1425" t="str">
        <f>IF(INPUT!IX178="","",INPUT!IX178)</f>
        <v/>
      </c>
      <c r="S174" s="1425" t="str">
        <f>IF(INPUT!IY178="","",INPUT!IY178)</f>
        <v/>
      </c>
      <c r="T174" s="1425" t="str">
        <f>IF(INPUT!IZ178="","",INPUT!IZ178)</f>
        <v/>
      </c>
      <c r="U174" s="1425" t="str">
        <f>IF(INPUT!JA178="","",INPUT!JA178)</f>
        <v/>
      </c>
      <c r="V174" s="1425" t="str">
        <f>IF(INPUT!JB178="","",INPUT!JB178)</f>
        <v/>
      </c>
      <c r="W174" s="1425" t="str">
        <f t="shared" si="5"/>
        <v/>
      </c>
      <c r="X174" s="1425" t="str">
        <f>IF(INPUT!JB178="","",INPUT!JB178)</f>
        <v/>
      </c>
    </row>
    <row r="175" spans="2:24">
      <c r="B175" s="1027" t="str">
        <f>IF(INPUT!HO179="","",INPUT!HO179)</f>
        <v/>
      </c>
      <c r="C175" s="1422" t="str">
        <f>IF(INPUT!IU179="","",INPUT!IU179/'03. Asset follow up'!$F$20)</f>
        <v/>
      </c>
      <c r="D175" s="1422" t="str">
        <f>IF(INPUT!IV179="","",INPUT!IV179/'03. Asset follow up'!$F$20)</f>
        <v/>
      </c>
      <c r="E175" s="1422" t="str">
        <f>IF(INPUT!IW179="","",INPUT!IW179/'03. Asset follow up'!$F$20)</f>
        <v/>
      </c>
      <c r="F175" s="1422" t="str">
        <f>IF(INPUT!IX179="","",INPUT!IX179/'03. Asset follow up'!$F$20)</f>
        <v/>
      </c>
      <c r="G175" s="1422" t="str">
        <f>IF(INPUT!IY179="","",INPUT!IY179/'03. Asset follow up'!$F$20)</f>
        <v/>
      </c>
      <c r="H175" s="1422" t="str">
        <f>IF(INPUT!IZ179="","",INPUT!IZ179/'03. Asset follow up'!$F$20)</f>
        <v/>
      </c>
      <c r="I175" s="1422" t="str">
        <f>IF(INPUT!JA179="","",INPUT!JA179/'03. Asset follow up'!$F$20)</f>
        <v/>
      </c>
      <c r="J175" s="1423">
        <f>INPUT!JB179/'03. Asset follow up'!$F$20</f>
        <v>0</v>
      </c>
      <c r="K175" s="1423" t="str">
        <f>IF(INPUT!JB179="","",INPUT!JB179/'03. Asset follow up'!$F$20)</f>
        <v/>
      </c>
      <c r="L175" s="1424">
        <f t="shared" si="6"/>
        <v>0</v>
      </c>
      <c r="N175" s="1027" t="str">
        <f>IF(INPUT!HO179="","",INPUT!HO179)</f>
        <v/>
      </c>
      <c r="O175" s="1425" t="str">
        <f>IF(INPUT!IU179="","",INPUT!IU179)</f>
        <v/>
      </c>
      <c r="P175" s="1425" t="str">
        <f>IF(INPUT!IV179="","",INPUT!IV179)</f>
        <v/>
      </c>
      <c r="Q175" s="1425" t="str">
        <f>IF(INPUT!IW179="","",INPUT!IW179)</f>
        <v/>
      </c>
      <c r="R175" s="1425" t="str">
        <f>IF(INPUT!IX179="","",INPUT!IX179)</f>
        <v/>
      </c>
      <c r="S175" s="1425" t="str">
        <f>IF(INPUT!IY179="","",INPUT!IY179)</f>
        <v/>
      </c>
      <c r="T175" s="1425" t="str">
        <f>IF(INPUT!IZ179="","",INPUT!IZ179)</f>
        <v/>
      </c>
      <c r="U175" s="1425" t="str">
        <f>IF(INPUT!JA179="","",INPUT!JA179)</f>
        <v/>
      </c>
      <c r="V175" s="1425" t="str">
        <f>IF(INPUT!JB179="","",INPUT!JB179)</f>
        <v/>
      </c>
      <c r="W175" s="1425" t="str">
        <f t="shared" si="5"/>
        <v/>
      </c>
      <c r="X175" s="1425" t="str">
        <f>IF(INPUT!JB179="","",INPUT!JB179)</f>
        <v/>
      </c>
    </row>
    <row r="176" spans="2:24">
      <c r="B176" s="1027" t="str">
        <f>IF(INPUT!HO180="","",INPUT!HO180)</f>
        <v/>
      </c>
      <c r="C176" s="1422" t="str">
        <f>IF(INPUT!IU180="","",INPUT!IU180/'03. Asset follow up'!$F$20)</f>
        <v/>
      </c>
      <c r="D176" s="1422" t="str">
        <f>IF(INPUT!IV180="","",INPUT!IV180/'03. Asset follow up'!$F$20)</f>
        <v/>
      </c>
      <c r="E176" s="1422" t="str">
        <f>IF(INPUT!IW180="","",INPUT!IW180/'03. Asset follow up'!$F$20)</f>
        <v/>
      </c>
      <c r="F176" s="1422" t="str">
        <f>IF(INPUT!IX180="","",INPUT!IX180/'03. Asset follow up'!$F$20)</f>
        <v/>
      </c>
      <c r="G176" s="1422" t="str">
        <f>IF(INPUT!IY180="","",INPUT!IY180/'03. Asset follow up'!$F$20)</f>
        <v/>
      </c>
      <c r="H176" s="1422" t="str">
        <f>IF(INPUT!IZ180="","",INPUT!IZ180/'03. Asset follow up'!$F$20)</f>
        <v/>
      </c>
      <c r="I176" s="1422" t="str">
        <f>IF(INPUT!JA180="","",INPUT!JA180/'03. Asset follow up'!$F$20)</f>
        <v/>
      </c>
      <c r="J176" s="1423">
        <f>INPUT!JB180/'03. Asset follow up'!$F$20</f>
        <v>0</v>
      </c>
      <c r="K176" s="1423" t="str">
        <f>IF(INPUT!JB180="","",INPUT!JB180/'03. Asset follow up'!$F$20)</f>
        <v/>
      </c>
      <c r="L176" s="1424">
        <f t="shared" si="6"/>
        <v>0</v>
      </c>
      <c r="N176" s="1027" t="str">
        <f>IF(INPUT!HO180="","",INPUT!HO180)</f>
        <v/>
      </c>
      <c r="O176" s="1425" t="str">
        <f>IF(INPUT!IU180="","",INPUT!IU180)</f>
        <v/>
      </c>
      <c r="P176" s="1425" t="str">
        <f>IF(INPUT!IV180="","",INPUT!IV180)</f>
        <v/>
      </c>
      <c r="Q176" s="1425" t="str">
        <f>IF(INPUT!IW180="","",INPUT!IW180)</f>
        <v/>
      </c>
      <c r="R176" s="1425" t="str">
        <f>IF(INPUT!IX180="","",INPUT!IX180)</f>
        <v/>
      </c>
      <c r="S176" s="1425" t="str">
        <f>IF(INPUT!IY180="","",INPUT!IY180)</f>
        <v/>
      </c>
      <c r="T176" s="1425" t="str">
        <f>IF(INPUT!IZ180="","",INPUT!IZ180)</f>
        <v/>
      </c>
      <c r="U176" s="1425" t="str">
        <f>IF(INPUT!JA180="","",INPUT!JA180)</f>
        <v/>
      </c>
      <c r="V176" s="1425" t="str">
        <f>IF(INPUT!JB180="","",INPUT!JB180)</f>
        <v/>
      </c>
      <c r="W176" s="1425" t="str">
        <f t="shared" si="5"/>
        <v/>
      </c>
      <c r="X176" s="1425" t="str">
        <f>IF(INPUT!JB180="","",INPUT!JB180)</f>
        <v/>
      </c>
    </row>
    <row r="177" spans="2:24">
      <c r="B177" s="1027" t="str">
        <f>IF(INPUT!HO181="","",INPUT!HO181)</f>
        <v/>
      </c>
      <c r="C177" s="1422" t="str">
        <f>IF(INPUT!IU181="","",INPUT!IU181/'03. Asset follow up'!$F$20)</f>
        <v/>
      </c>
      <c r="D177" s="1422" t="str">
        <f>IF(INPUT!IV181="","",INPUT!IV181/'03. Asset follow up'!$F$20)</f>
        <v/>
      </c>
      <c r="E177" s="1422" t="str">
        <f>IF(INPUT!IW181="","",INPUT!IW181/'03. Asset follow up'!$F$20)</f>
        <v/>
      </c>
      <c r="F177" s="1422" t="str">
        <f>IF(INPUT!IX181="","",INPUT!IX181/'03. Asset follow up'!$F$20)</f>
        <v/>
      </c>
      <c r="G177" s="1422" t="str">
        <f>IF(INPUT!IY181="","",INPUT!IY181/'03. Asset follow up'!$F$20)</f>
        <v/>
      </c>
      <c r="H177" s="1422" t="str">
        <f>IF(INPUT!IZ181="","",INPUT!IZ181/'03. Asset follow up'!$F$20)</f>
        <v/>
      </c>
      <c r="I177" s="1422" t="str">
        <f>IF(INPUT!JA181="","",INPUT!JA181/'03. Asset follow up'!$F$20)</f>
        <v/>
      </c>
      <c r="J177" s="1423">
        <f>INPUT!JB181/'03. Asset follow up'!$F$20</f>
        <v>0</v>
      </c>
      <c r="K177" s="1423" t="str">
        <f>IF(INPUT!JB181="","",INPUT!JB181/'03. Asset follow up'!$F$20)</f>
        <v/>
      </c>
      <c r="L177" s="1424">
        <f t="shared" si="6"/>
        <v>0</v>
      </c>
      <c r="N177" s="1027" t="str">
        <f>IF(INPUT!HO181="","",INPUT!HO181)</f>
        <v/>
      </c>
      <c r="O177" s="1425" t="str">
        <f>IF(INPUT!IU181="","",INPUT!IU181)</f>
        <v/>
      </c>
      <c r="P177" s="1425" t="str">
        <f>IF(INPUT!IV181="","",INPUT!IV181)</f>
        <v/>
      </c>
      <c r="Q177" s="1425" t="str">
        <f>IF(INPUT!IW181="","",INPUT!IW181)</f>
        <v/>
      </c>
      <c r="R177" s="1425" t="str">
        <f>IF(INPUT!IX181="","",INPUT!IX181)</f>
        <v/>
      </c>
      <c r="S177" s="1425" t="str">
        <f>IF(INPUT!IY181="","",INPUT!IY181)</f>
        <v/>
      </c>
      <c r="T177" s="1425" t="str">
        <f>IF(INPUT!IZ181="","",INPUT!IZ181)</f>
        <v/>
      </c>
      <c r="U177" s="1425" t="str">
        <f>IF(INPUT!JA181="","",INPUT!JA181)</f>
        <v/>
      </c>
      <c r="V177" s="1425" t="str">
        <f>IF(INPUT!JB181="","",INPUT!JB181)</f>
        <v/>
      </c>
      <c r="W177" s="1425" t="str">
        <f t="shared" si="5"/>
        <v/>
      </c>
      <c r="X177" s="1425" t="str">
        <f>IF(INPUT!JB181="","",INPUT!JB181)</f>
        <v/>
      </c>
    </row>
    <row r="178" spans="2:24">
      <c r="B178" s="1027" t="str">
        <f>IF(INPUT!HO182="","",INPUT!HO182)</f>
        <v/>
      </c>
      <c r="C178" s="1422" t="str">
        <f>IF(INPUT!IU182="","",INPUT!IU182/'03. Asset follow up'!$F$20)</f>
        <v/>
      </c>
      <c r="D178" s="1422" t="str">
        <f>IF(INPUT!IV182="","",INPUT!IV182/'03. Asset follow up'!$F$20)</f>
        <v/>
      </c>
      <c r="E178" s="1422" t="str">
        <f>IF(INPUT!IW182="","",INPUT!IW182/'03. Asset follow up'!$F$20)</f>
        <v/>
      </c>
      <c r="F178" s="1422" t="str">
        <f>IF(INPUT!IX182="","",INPUT!IX182/'03. Asset follow up'!$F$20)</f>
        <v/>
      </c>
      <c r="G178" s="1422" t="str">
        <f>IF(INPUT!IY182="","",INPUT!IY182/'03. Asset follow up'!$F$20)</f>
        <v/>
      </c>
      <c r="H178" s="1422" t="str">
        <f>IF(INPUT!IZ182="","",INPUT!IZ182/'03. Asset follow up'!$F$20)</f>
        <v/>
      </c>
      <c r="I178" s="1422" t="str">
        <f>IF(INPUT!JA182="","",INPUT!JA182/'03. Asset follow up'!$F$20)</f>
        <v/>
      </c>
      <c r="J178" s="1423">
        <f>INPUT!JB182/'03. Asset follow up'!$F$20</f>
        <v>0</v>
      </c>
      <c r="K178" s="1423" t="str">
        <f>IF(INPUT!JB182="","",INPUT!JB182/'03. Asset follow up'!$F$20)</f>
        <v/>
      </c>
      <c r="L178" s="1424">
        <f t="shared" si="6"/>
        <v>0</v>
      </c>
      <c r="N178" s="1027" t="str">
        <f>IF(INPUT!HO182="","",INPUT!HO182)</f>
        <v/>
      </c>
      <c r="O178" s="1425" t="str">
        <f>IF(INPUT!IU182="","",INPUT!IU182)</f>
        <v/>
      </c>
      <c r="P178" s="1425" t="str">
        <f>IF(INPUT!IV182="","",INPUT!IV182)</f>
        <v/>
      </c>
      <c r="Q178" s="1425" t="str">
        <f>IF(INPUT!IW182="","",INPUT!IW182)</f>
        <v/>
      </c>
      <c r="R178" s="1425" t="str">
        <f>IF(INPUT!IX182="","",INPUT!IX182)</f>
        <v/>
      </c>
      <c r="S178" s="1425" t="str">
        <f>IF(INPUT!IY182="","",INPUT!IY182)</f>
        <v/>
      </c>
      <c r="T178" s="1425" t="str">
        <f>IF(INPUT!IZ182="","",INPUT!IZ182)</f>
        <v/>
      </c>
      <c r="U178" s="1425" t="str">
        <f>IF(INPUT!JA182="","",INPUT!JA182)</f>
        <v/>
      </c>
      <c r="V178" s="1425" t="str">
        <f>IF(INPUT!JB182="","",INPUT!JB182)</f>
        <v/>
      </c>
      <c r="W178" s="1425" t="str">
        <f t="shared" ref="W178:W241" si="7">IF(V178="","",SUM(O178:V178))</f>
        <v/>
      </c>
      <c r="X178" s="1425" t="str">
        <f>IF(INPUT!JB182="","",INPUT!JB182)</f>
        <v/>
      </c>
    </row>
    <row r="179" spans="2:24">
      <c r="B179" s="1027" t="str">
        <f>IF(INPUT!HO183="","",INPUT!HO183)</f>
        <v/>
      </c>
      <c r="C179" s="1422" t="str">
        <f>IF(INPUT!IU183="","",INPUT!IU183/'03. Asset follow up'!$F$20)</f>
        <v/>
      </c>
      <c r="D179" s="1422" t="str">
        <f>IF(INPUT!IV183="","",INPUT!IV183/'03. Asset follow up'!$F$20)</f>
        <v/>
      </c>
      <c r="E179" s="1422" t="str">
        <f>IF(INPUT!IW183="","",INPUT!IW183/'03. Asset follow up'!$F$20)</f>
        <v/>
      </c>
      <c r="F179" s="1422" t="str">
        <f>IF(INPUT!IX183="","",INPUT!IX183/'03. Asset follow up'!$F$20)</f>
        <v/>
      </c>
      <c r="G179" s="1422" t="str">
        <f>IF(INPUT!IY183="","",INPUT!IY183/'03. Asset follow up'!$F$20)</f>
        <v/>
      </c>
      <c r="H179" s="1422" t="str">
        <f>IF(INPUT!IZ183="","",INPUT!IZ183/'03. Asset follow up'!$F$20)</f>
        <v/>
      </c>
      <c r="I179" s="1422" t="str">
        <f>IF(INPUT!JA183="","",INPUT!JA183/'03. Asset follow up'!$F$20)</f>
        <v/>
      </c>
      <c r="J179" s="1423">
        <f>INPUT!JB183/'03. Asset follow up'!$F$20</f>
        <v>0</v>
      </c>
      <c r="K179" s="1423" t="str">
        <f>IF(INPUT!JB183="","",INPUT!JB183/'03. Asset follow up'!$F$20)</f>
        <v/>
      </c>
      <c r="L179" s="1424">
        <f t="shared" si="6"/>
        <v>0</v>
      </c>
      <c r="N179" s="1027" t="str">
        <f>IF(INPUT!HO183="","",INPUT!HO183)</f>
        <v/>
      </c>
      <c r="O179" s="1425" t="str">
        <f>IF(INPUT!IU183="","",INPUT!IU183)</f>
        <v/>
      </c>
      <c r="P179" s="1425" t="str">
        <f>IF(INPUT!IV183="","",INPUT!IV183)</f>
        <v/>
      </c>
      <c r="Q179" s="1425" t="str">
        <f>IF(INPUT!IW183="","",INPUT!IW183)</f>
        <v/>
      </c>
      <c r="R179" s="1425" t="str">
        <f>IF(INPUT!IX183="","",INPUT!IX183)</f>
        <v/>
      </c>
      <c r="S179" s="1425" t="str">
        <f>IF(INPUT!IY183="","",INPUT!IY183)</f>
        <v/>
      </c>
      <c r="T179" s="1425" t="str">
        <f>IF(INPUT!IZ183="","",INPUT!IZ183)</f>
        <v/>
      </c>
      <c r="U179" s="1425" t="str">
        <f>IF(INPUT!JA183="","",INPUT!JA183)</f>
        <v/>
      </c>
      <c r="V179" s="1425" t="str">
        <f>IF(INPUT!JB183="","",INPUT!JB183)</f>
        <v/>
      </c>
      <c r="W179" s="1425" t="str">
        <f t="shared" si="7"/>
        <v/>
      </c>
      <c r="X179" s="1425" t="str">
        <f>IF(INPUT!JB183="","",INPUT!JB183)</f>
        <v/>
      </c>
    </row>
    <row r="180" spans="2:24">
      <c r="B180" s="1027" t="str">
        <f>IF(INPUT!HO184="","",INPUT!HO184)</f>
        <v/>
      </c>
      <c r="C180" s="1422" t="str">
        <f>IF(INPUT!IU184="","",INPUT!IU184/'03. Asset follow up'!$F$20)</f>
        <v/>
      </c>
      <c r="D180" s="1422" t="str">
        <f>IF(INPUT!IV184="","",INPUT!IV184/'03. Asset follow up'!$F$20)</f>
        <v/>
      </c>
      <c r="E180" s="1422" t="str">
        <f>IF(INPUT!IW184="","",INPUT!IW184/'03. Asset follow up'!$F$20)</f>
        <v/>
      </c>
      <c r="F180" s="1422" t="str">
        <f>IF(INPUT!IX184="","",INPUT!IX184/'03. Asset follow up'!$F$20)</f>
        <v/>
      </c>
      <c r="G180" s="1422" t="str">
        <f>IF(INPUT!IY184="","",INPUT!IY184/'03. Asset follow up'!$F$20)</f>
        <v/>
      </c>
      <c r="H180" s="1422" t="str">
        <f>IF(INPUT!IZ184="","",INPUT!IZ184/'03. Asset follow up'!$F$20)</f>
        <v/>
      </c>
      <c r="I180" s="1422" t="str">
        <f>IF(INPUT!JA184="","",INPUT!JA184/'03. Asset follow up'!$F$20)</f>
        <v/>
      </c>
      <c r="J180" s="1423">
        <f>INPUT!JB184/'03. Asset follow up'!$F$20</f>
        <v>0</v>
      </c>
      <c r="K180" s="1423" t="str">
        <f>IF(INPUT!JB184="","",INPUT!JB184/'03. Asset follow up'!$F$20)</f>
        <v/>
      </c>
      <c r="L180" s="1424">
        <f t="shared" si="6"/>
        <v>0</v>
      </c>
      <c r="N180" s="1027" t="str">
        <f>IF(INPUT!HO184="","",INPUT!HO184)</f>
        <v/>
      </c>
      <c r="O180" s="1425" t="str">
        <f>IF(INPUT!IU184="","",INPUT!IU184)</f>
        <v/>
      </c>
      <c r="P180" s="1425" t="str">
        <f>IF(INPUT!IV184="","",INPUT!IV184)</f>
        <v/>
      </c>
      <c r="Q180" s="1425" t="str">
        <f>IF(INPUT!IW184="","",INPUT!IW184)</f>
        <v/>
      </c>
      <c r="R180" s="1425" t="str">
        <f>IF(INPUT!IX184="","",INPUT!IX184)</f>
        <v/>
      </c>
      <c r="S180" s="1425" t="str">
        <f>IF(INPUT!IY184="","",INPUT!IY184)</f>
        <v/>
      </c>
      <c r="T180" s="1425" t="str">
        <f>IF(INPUT!IZ184="","",INPUT!IZ184)</f>
        <v/>
      </c>
      <c r="U180" s="1425" t="str">
        <f>IF(INPUT!JA184="","",INPUT!JA184)</f>
        <v/>
      </c>
      <c r="V180" s="1425" t="str">
        <f>IF(INPUT!JB184="","",INPUT!JB184)</f>
        <v/>
      </c>
      <c r="W180" s="1425" t="str">
        <f t="shared" si="7"/>
        <v/>
      </c>
      <c r="X180" s="1425" t="str">
        <f>IF(INPUT!JB184="","",INPUT!JB184)</f>
        <v/>
      </c>
    </row>
    <row r="181" spans="2:24">
      <c r="B181" s="1027" t="str">
        <f>IF(INPUT!HO185="","",INPUT!HO185)</f>
        <v/>
      </c>
      <c r="C181" s="1422" t="str">
        <f>IF(INPUT!IU185="","",INPUT!IU185/'03. Asset follow up'!$F$20)</f>
        <v/>
      </c>
      <c r="D181" s="1422" t="str">
        <f>IF(INPUT!IV185="","",INPUT!IV185/'03. Asset follow up'!$F$20)</f>
        <v/>
      </c>
      <c r="E181" s="1422" t="str">
        <f>IF(INPUT!IW185="","",INPUT!IW185/'03. Asset follow up'!$F$20)</f>
        <v/>
      </c>
      <c r="F181" s="1422" t="str">
        <f>IF(INPUT!IX185="","",INPUT!IX185/'03. Asset follow up'!$F$20)</f>
        <v/>
      </c>
      <c r="G181" s="1422" t="str">
        <f>IF(INPUT!IY185="","",INPUT!IY185/'03. Asset follow up'!$F$20)</f>
        <v/>
      </c>
      <c r="H181" s="1422" t="str">
        <f>IF(INPUT!IZ185="","",INPUT!IZ185/'03. Asset follow up'!$F$20)</f>
        <v/>
      </c>
      <c r="I181" s="1422" t="str">
        <f>IF(INPUT!JA185="","",INPUT!JA185/'03. Asset follow up'!$F$20)</f>
        <v/>
      </c>
      <c r="J181" s="1423">
        <f>INPUT!JB185/'03. Asset follow up'!$F$20</f>
        <v>0</v>
      </c>
      <c r="K181" s="1423" t="str">
        <f>IF(INPUT!JB185="","",INPUT!JB185/'03. Asset follow up'!$F$20)</f>
        <v/>
      </c>
      <c r="L181" s="1424">
        <f t="shared" si="6"/>
        <v>0</v>
      </c>
      <c r="N181" s="1027" t="str">
        <f>IF(INPUT!HO185="","",INPUT!HO185)</f>
        <v/>
      </c>
      <c r="O181" s="1425" t="str">
        <f>IF(INPUT!IU185="","",INPUT!IU185)</f>
        <v/>
      </c>
      <c r="P181" s="1425" t="str">
        <f>IF(INPUT!IV185="","",INPUT!IV185)</f>
        <v/>
      </c>
      <c r="Q181" s="1425" t="str">
        <f>IF(INPUT!IW185="","",INPUT!IW185)</f>
        <v/>
      </c>
      <c r="R181" s="1425" t="str">
        <f>IF(INPUT!IX185="","",INPUT!IX185)</f>
        <v/>
      </c>
      <c r="S181" s="1425" t="str">
        <f>IF(INPUT!IY185="","",INPUT!IY185)</f>
        <v/>
      </c>
      <c r="T181" s="1425" t="str">
        <f>IF(INPUT!IZ185="","",INPUT!IZ185)</f>
        <v/>
      </c>
      <c r="U181" s="1425" t="str">
        <f>IF(INPUT!JA185="","",INPUT!JA185)</f>
        <v/>
      </c>
      <c r="V181" s="1425" t="str">
        <f>IF(INPUT!JB185="","",INPUT!JB185)</f>
        <v/>
      </c>
      <c r="W181" s="1425" t="str">
        <f t="shared" si="7"/>
        <v/>
      </c>
      <c r="X181" s="1425" t="str">
        <f>IF(INPUT!JB185="","",INPUT!JB185)</f>
        <v/>
      </c>
    </row>
    <row r="182" spans="2:24">
      <c r="B182" s="1027" t="str">
        <f>IF(INPUT!HO186="","",INPUT!HO186)</f>
        <v/>
      </c>
      <c r="C182" s="1422" t="str">
        <f>IF(INPUT!IU186="","",INPUT!IU186/'03. Asset follow up'!$F$20)</f>
        <v/>
      </c>
      <c r="D182" s="1422" t="str">
        <f>IF(INPUT!IV186="","",INPUT!IV186/'03. Asset follow up'!$F$20)</f>
        <v/>
      </c>
      <c r="E182" s="1422" t="str">
        <f>IF(INPUT!IW186="","",INPUT!IW186/'03. Asset follow up'!$F$20)</f>
        <v/>
      </c>
      <c r="F182" s="1422" t="str">
        <f>IF(INPUT!IX186="","",INPUT!IX186/'03. Asset follow up'!$F$20)</f>
        <v/>
      </c>
      <c r="G182" s="1422" t="str">
        <f>IF(INPUT!IY186="","",INPUT!IY186/'03. Asset follow up'!$F$20)</f>
        <v/>
      </c>
      <c r="H182" s="1422" t="str">
        <f>IF(INPUT!IZ186="","",INPUT!IZ186/'03. Asset follow up'!$F$20)</f>
        <v/>
      </c>
      <c r="I182" s="1422" t="str">
        <f>IF(INPUT!JA186="","",INPUT!JA186/'03. Asset follow up'!$F$20)</f>
        <v/>
      </c>
      <c r="J182" s="1423">
        <f>INPUT!JB186/'03. Asset follow up'!$F$20</f>
        <v>0</v>
      </c>
      <c r="K182" s="1423" t="str">
        <f>IF(INPUT!JB186="","",INPUT!JB186/'03. Asset follow up'!$F$20)</f>
        <v/>
      </c>
      <c r="L182" s="1424">
        <f t="shared" si="6"/>
        <v>0</v>
      </c>
      <c r="N182" s="1027" t="str">
        <f>IF(INPUT!HO186="","",INPUT!HO186)</f>
        <v/>
      </c>
      <c r="O182" s="1425" t="str">
        <f>IF(INPUT!IU186="","",INPUT!IU186)</f>
        <v/>
      </c>
      <c r="P182" s="1425" t="str">
        <f>IF(INPUT!IV186="","",INPUT!IV186)</f>
        <v/>
      </c>
      <c r="Q182" s="1425" t="str">
        <f>IF(INPUT!IW186="","",INPUT!IW186)</f>
        <v/>
      </c>
      <c r="R182" s="1425" t="str">
        <f>IF(INPUT!IX186="","",INPUT!IX186)</f>
        <v/>
      </c>
      <c r="S182" s="1425" t="str">
        <f>IF(INPUT!IY186="","",INPUT!IY186)</f>
        <v/>
      </c>
      <c r="T182" s="1425" t="str">
        <f>IF(INPUT!IZ186="","",INPUT!IZ186)</f>
        <v/>
      </c>
      <c r="U182" s="1425" t="str">
        <f>IF(INPUT!JA186="","",INPUT!JA186)</f>
        <v/>
      </c>
      <c r="V182" s="1425" t="str">
        <f>IF(INPUT!JB186="","",INPUT!JB186)</f>
        <v/>
      </c>
      <c r="W182" s="1425" t="str">
        <f t="shared" si="7"/>
        <v/>
      </c>
      <c r="X182" s="1425" t="str">
        <f>IF(INPUT!JB186="","",INPUT!JB186)</f>
        <v/>
      </c>
    </row>
    <row r="183" spans="2:24">
      <c r="B183" s="1027" t="str">
        <f>IF(INPUT!HO187="","",INPUT!HO187)</f>
        <v/>
      </c>
      <c r="C183" s="1422" t="str">
        <f>IF(INPUT!IU187="","",INPUT!IU187/'03. Asset follow up'!$F$20)</f>
        <v/>
      </c>
      <c r="D183" s="1422" t="str">
        <f>IF(INPUT!IV187="","",INPUT!IV187/'03. Asset follow up'!$F$20)</f>
        <v/>
      </c>
      <c r="E183" s="1422" t="str">
        <f>IF(INPUT!IW187="","",INPUT!IW187/'03. Asset follow up'!$F$20)</f>
        <v/>
      </c>
      <c r="F183" s="1422" t="str">
        <f>IF(INPUT!IX187="","",INPUT!IX187/'03. Asset follow up'!$F$20)</f>
        <v/>
      </c>
      <c r="G183" s="1422" t="str">
        <f>IF(INPUT!IY187="","",INPUT!IY187/'03. Asset follow up'!$F$20)</f>
        <v/>
      </c>
      <c r="H183" s="1422" t="str">
        <f>IF(INPUT!IZ187="","",INPUT!IZ187/'03. Asset follow up'!$F$20)</f>
        <v/>
      </c>
      <c r="I183" s="1422" t="str">
        <f>IF(INPUT!JA187="","",INPUT!JA187/'03. Asset follow up'!$F$20)</f>
        <v/>
      </c>
      <c r="J183" s="1423">
        <f>INPUT!JB187/'03. Asset follow up'!$F$20</f>
        <v>0</v>
      </c>
      <c r="K183" s="1423" t="str">
        <f>IF(INPUT!JB187="","",INPUT!JB187/'03. Asset follow up'!$F$20)</f>
        <v/>
      </c>
      <c r="L183" s="1424">
        <f t="shared" si="6"/>
        <v>0</v>
      </c>
      <c r="N183" s="1027" t="str">
        <f>IF(INPUT!HO187="","",INPUT!HO187)</f>
        <v/>
      </c>
      <c r="O183" s="1425" t="str">
        <f>IF(INPUT!IU187="","",INPUT!IU187)</f>
        <v/>
      </c>
      <c r="P183" s="1425" t="str">
        <f>IF(INPUT!IV187="","",INPUT!IV187)</f>
        <v/>
      </c>
      <c r="Q183" s="1425" t="str">
        <f>IF(INPUT!IW187="","",INPUT!IW187)</f>
        <v/>
      </c>
      <c r="R183" s="1425" t="str">
        <f>IF(INPUT!IX187="","",INPUT!IX187)</f>
        <v/>
      </c>
      <c r="S183" s="1425" t="str">
        <f>IF(INPUT!IY187="","",INPUT!IY187)</f>
        <v/>
      </c>
      <c r="T183" s="1425" t="str">
        <f>IF(INPUT!IZ187="","",INPUT!IZ187)</f>
        <v/>
      </c>
      <c r="U183" s="1425" t="str">
        <f>IF(INPUT!JA187="","",INPUT!JA187)</f>
        <v/>
      </c>
      <c r="V183" s="1425" t="str">
        <f>IF(INPUT!JB187="","",INPUT!JB187)</f>
        <v/>
      </c>
      <c r="W183" s="1425" t="str">
        <f t="shared" si="7"/>
        <v/>
      </c>
      <c r="X183" s="1425" t="str">
        <f>IF(INPUT!JB187="","",INPUT!JB187)</f>
        <v/>
      </c>
    </row>
    <row r="184" spans="2:24">
      <c r="B184" s="1027" t="str">
        <f>IF(INPUT!HO188="","",INPUT!HO188)</f>
        <v/>
      </c>
      <c r="C184" s="1422" t="str">
        <f>IF(INPUT!IU188="","",INPUT!IU188/'03. Asset follow up'!$F$20)</f>
        <v/>
      </c>
      <c r="D184" s="1422" t="str">
        <f>IF(INPUT!IV188="","",INPUT!IV188/'03. Asset follow up'!$F$20)</f>
        <v/>
      </c>
      <c r="E184" s="1422" t="str">
        <f>IF(INPUT!IW188="","",INPUT!IW188/'03. Asset follow up'!$F$20)</f>
        <v/>
      </c>
      <c r="F184" s="1422" t="str">
        <f>IF(INPUT!IX188="","",INPUT!IX188/'03. Asset follow up'!$F$20)</f>
        <v/>
      </c>
      <c r="G184" s="1422" t="str">
        <f>IF(INPUT!IY188="","",INPUT!IY188/'03. Asset follow up'!$F$20)</f>
        <v/>
      </c>
      <c r="H184" s="1422" t="str">
        <f>IF(INPUT!IZ188="","",INPUT!IZ188/'03. Asset follow up'!$F$20)</f>
        <v/>
      </c>
      <c r="I184" s="1422" t="str">
        <f>IF(INPUT!JA188="","",INPUT!JA188/'03. Asset follow up'!$F$20)</f>
        <v/>
      </c>
      <c r="J184" s="1423">
        <f>INPUT!JB188/'03. Asset follow up'!$F$20</f>
        <v>0</v>
      </c>
      <c r="K184" s="1423" t="str">
        <f>IF(INPUT!JB188="","",INPUT!JB188/'03. Asset follow up'!$F$20)</f>
        <v/>
      </c>
      <c r="L184" s="1424">
        <f t="shared" si="6"/>
        <v>0</v>
      </c>
      <c r="N184" s="1027" t="str">
        <f>IF(INPUT!HO188="","",INPUT!HO188)</f>
        <v/>
      </c>
      <c r="O184" s="1425" t="str">
        <f>IF(INPUT!IU188="","",INPUT!IU188)</f>
        <v/>
      </c>
      <c r="P184" s="1425" t="str">
        <f>IF(INPUT!IV188="","",INPUT!IV188)</f>
        <v/>
      </c>
      <c r="Q184" s="1425" t="str">
        <f>IF(INPUT!IW188="","",INPUT!IW188)</f>
        <v/>
      </c>
      <c r="R184" s="1425" t="str">
        <f>IF(INPUT!IX188="","",INPUT!IX188)</f>
        <v/>
      </c>
      <c r="S184" s="1425" t="str">
        <f>IF(INPUT!IY188="","",INPUT!IY188)</f>
        <v/>
      </c>
      <c r="T184" s="1425" t="str">
        <f>IF(INPUT!IZ188="","",INPUT!IZ188)</f>
        <v/>
      </c>
      <c r="U184" s="1425" t="str">
        <f>IF(INPUT!JA188="","",INPUT!JA188)</f>
        <v/>
      </c>
      <c r="V184" s="1425" t="str">
        <f>IF(INPUT!JB188="","",INPUT!JB188)</f>
        <v/>
      </c>
      <c r="W184" s="1425" t="str">
        <f t="shared" si="7"/>
        <v/>
      </c>
      <c r="X184" s="1425" t="str">
        <f>IF(INPUT!JB188="","",INPUT!JB188)</f>
        <v/>
      </c>
    </row>
    <row r="185" spans="2:24">
      <c r="B185" s="1027" t="str">
        <f>IF(INPUT!HO189="","",INPUT!HO189)</f>
        <v/>
      </c>
      <c r="C185" s="1422" t="str">
        <f>IF(INPUT!IU189="","",INPUT!IU189/'03. Asset follow up'!$F$20)</f>
        <v/>
      </c>
      <c r="D185" s="1422" t="str">
        <f>IF(INPUT!IV189="","",INPUT!IV189/'03. Asset follow up'!$F$20)</f>
        <v/>
      </c>
      <c r="E185" s="1422" t="str">
        <f>IF(INPUT!IW189="","",INPUT!IW189/'03. Asset follow up'!$F$20)</f>
        <v/>
      </c>
      <c r="F185" s="1422" t="str">
        <f>IF(INPUT!IX189="","",INPUT!IX189/'03. Asset follow up'!$F$20)</f>
        <v/>
      </c>
      <c r="G185" s="1422" t="str">
        <f>IF(INPUT!IY189="","",INPUT!IY189/'03. Asset follow up'!$F$20)</f>
        <v/>
      </c>
      <c r="H185" s="1422" t="str">
        <f>IF(INPUT!IZ189="","",INPUT!IZ189/'03. Asset follow up'!$F$20)</f>
        <v/>
      </c>
      <c r="I185" s="1422" t="str">
        <f>IF(INPUT!JA189="","",INPUT!JA189/'03. Asset follow up'!$F$20)</f>
        <v/>
      </c>
      <c r="J185" s="1423">
        <f>INPUT!JB189/'03. Asset follow up'!$F$20</f>
        <v>0</v>
      </c>
      <c r="K185" s="1423" t="str">
        <f>IF(INPUT!JB189="","",INPUT!JB189/'03. Asset follow up'!$F$20)</f>
        <v/>
      </c>
      <c r="L185" s="1424">
        <f t="shared" si="6"/>
        <v>0</v>
      </c>
      <c r="N185" s="1027" t="str">
        <f>IF(INPUT!HO189="","",INPUT!HO189)</f>
        <v/>
      </c>
      <c r="O185" s="1425" t="str">
        <f>IF(INPUT!IU189="","",INPUT!IU189)</f>
        <v/>
      </c>
      <c r="P185" s="1425" t="str">
        <f>IF(INPUT!IV189="","",INPUT!IV189)</f>
        <v/>
      </c>
      <c r="Q185" s="1425" t="str">
        <f>IF(INPUT!IW189="","",INPUT!IW189)</f>
        <v/>
      </c>
      <c r="R185" s="1425" t="str">
        <f>IF(INPUT!IX189="","",INPUT!IX189)</f>
        <v/>
      </c>
      <c r="S185" s="1425" t="str">
        <f>IF(INPUT!IY189="","",INPUT!IY189)</f>
        <v/>
      </c>
      <c r="T185" s="1425" t="str">
        <f>IF(INPUT!IZ189="","",INPUT!IZ189)</f>
        <v/>
      </c>
      <c r="U185" s="1425" t="str">
        <f>IF(INPUT!JA189="","",INPUT!JA189)</f>
        <v/>
      </c>
      <c r="V185" s="1425" t="str">
        <f>IF(INPUT!JB189="","",INPUT!JB189)</f>
        <v/>
      </c>
      <c r="W185" s="1425" t="str">
        <f t="shared" si="7"/>
        <v/>
      </c>
      <c r="X185" s="1425" t="str">
        <f>IF(INPUT!JB189="","",INPUT!JB189)</f>
        <v/>
      </c>
    </row>
    <row r="186" spans="2:24">
      <c r="B186" s="1027" t="str">
        <f>IF(INPUT!HO190="","",INPUT!HO190)</f>
        <v/>
      </c>
      <c r="C186" s="1422" t="str">
        <f>IF(INPUT!IU190="","",INPUT!IU190/'03. Asset follow up'!$F$20)</f>
        <v/>
      </c>
      <c r="D186" s="1422" t="str">
        <f>IF(INPUT!IV190="","",INPUT!IV190/'03. Asset follow up'!$F$20)</f>
        <v/>
      </c>
      <c r="E186" s="1422" t="str">
        <f>IF(INPUT!IW190="","",INPUT!IW190/'03. Asset follow up'!$F$20)</f>
        <v/>
      </c>
      <c r="F186" s="1422" t="str">
        <f>IF(INPUT!IX190="","",INPUT!IX190/'03. Asset follow up'!$F$20)</f>
        <v/>
      </c>
      <c r="G186" s="1422" t="str">
        <f>IF(INPUT!IY190="","",INPUT!IY190/'03. Asset follow up'!$F$20)</f>
        <v/>
      </c>
      <c r="H186" s="1422" t="str">
        <f>IF(INPUT!IZ190="","",INPUT!IZ190/'03. Asset follow up'!$F$20)</f>
        <v/>
      </c>
      <c r="I186" s="1422" t="str">
        <f>IF(INPUT!JA190="","",INPUT!JA190/'03. Asset follow up'!$F$20)</f>
        <v/>
      </c>
      <c r="J186" s="1423">
        <f>INPUT!JB190/'03. Asset follow up'!$F$20</f>
        <v>0</v>
      </c>
      <c r="K186" s="1423" t="str">
        <f>IF(INPUT!JB190="","",INPUT!JB190/'03. Asset follow up'!$F$20)</f>
        <v/>
      </c>
      <c r="L186" s="1424">
        <f t="shared" si="6"/>
        <v>0</v>
      </c>
      <c r="N186" s="1027" t="str">
        <f>IF(INPUT!HO190="","",INPUT!HO190)</f>
        <v/>
      </c>
      <c r="O186" s="1425" t="str">
        <f>IF(INPUT!IU190="","",INPUT!IU190)</f>
        <v/>
      </c>
      <c r="P186" s="1425" t="str">
        <f>IF(INPUT!IV190="","",INPUT!IV190)</f>
        <v/>
      </c>
      <c r="Q186" s="1425" t="str">
        <f>IF(INPUT!IW190="","",INPUT!IW190)</f>
        <v/>
      </c>
      <c r="R186" s="1425" t="str">
        <f>IF(INPUT!IX190="","",INPUT!IX190)</f>
        <v/>
      </c>
      <c r="S186" s="1425" t="str">
        <f>IF(INPUT!IY190="","",INPUT!IY190)</f>
        <v/>
      </c>
      <c r="T186" s="1425" t="str">
        <f>IF(INPUT!IZ190="","",INPUT!IZ190)</f>
        <v/>
      </c>
      <c r="U186" s="1425" t="str">
        <f>IF(INPUT!JA190="","",INPUT!JA190)</f>
        <v/>
      </c>
      <c r="V186" s="1425" t="str">
        <f>IF(INPUT!JB190="","",INPUT!JB190)</f>
        <v/>
      </c>
      <c r="W186" s="1425" t="str">
        <f t="shared" si="7"/>
        <v/>
      </c>
      <c r="X186" s="1425" t="str">
        <f>IF(INPUT!JB190="","",INPUT!JB190)</f>
        <v/>
      </c>
    </row>
    <row r="187" spans="2:24">
      <c r="B187" s="1027" t="str">
        <f>IF(INPUT!HO191="","",INPUT!HO191)</f>
        <v/>
      </c>
      <c r="C187" s="1422" t="str">
        <f>IF(INPUT!IU191="","",INPUT!IU191/'03. Asset follow up'!$F$20)</f>
        <v/>
      </c>
      <c r="D187" s="1422" t="str">
        <f>IF(INPUT!IV191="","",INPUT!IV191/'03. Asset follow up'!$F$20)</f>
        <v/>
      </c>
      <c r="E187" s="1422" t="str">
        <f>IF(INPUT!IW191="","",INPUT!IW191/'03. Asset follow up'!$F$20)</f>
        <v/>
      </c>
      <c r="F187" s="1422" t="str">
        <f>IF(INPUT!IX191="","",INPUT!IX191/'03. Asset follow up'!$F$20)</f>
        <v/>
      </c>
      <c r="G187" s="1422" t="str">
        <f>IF(INPUT!IY191="","",INPUT!IY191/'03. Asset follow up'!$F$20)</f>
        <v/>
      </c>
      <c r="H187" s="1422" t="str">
        <f>IF(INPUT!IZ191="","",INPUT!IZ191/'03. Asset follow up'!$F$20)</f>
        <v/>
      </c>
      <c r="I187" s="1422" t="str">
        <f>IF(INPUT!JA191="","",INPUT!JA191/'03. Asset follow up'!$F$20)</f>
        <v/>
      </c>
      <c r="J187" s="1423">
        <f>INPUT!JB191/'03. Asset follow up'!$F$20</f>
        <v>0</v>
      </c>
      <c r="K187" s="1423" t="str">
        <f>IF(INPUT!JB191="","",INPUT!JB191/'03. Asset follow up'!$F$20)</f>
        <v/>
      </c>
      <c r="L187" s="1424">
        <f t="shared" si="6"/>
        <v>0</v>
      </c>
      <c r="N187" s="1027" t="str">
        <f>IF(INPUT!HO191="","",INPUT!HO191)</f>
        <v/>
      </c>
      <c r="O187" s="1425" t="str">
        <f>IF(INPUT!IU191="","",INPUT!IU191)</f>
        <v/>
      </c>
      <c r="P187" s="1425" t="str">
        <f>IF(INPUT!IV191="","",INPUT!IV191)</f>
        <v/>
      </c>
      <c r="Q187" s="1425" t="str">
        <f>IF(INPUT!IW191="","",INPUT!IW191)</f>
        <v/>
      </c>
      <c r="R187" s="1425" t="str">
        <f>IF(INPUT!IX191="","",INPUT!IX191)</f>
        <v/>
      </c>
      <c r="S187" s="1425" t="str">
        <f>IF(INPUT!IY191="","",INPUT!IY191)</f>
        <v/>
      </c>
      <c r="T187" s="1425" t="str">
        <f>IF(INPUT!IZ191="","",INPUT!IZ191)</f>
        <v/>
      </c>
      <c r="U187" s="1425" t="str">
        <f>IF(INPUT!JA191="","",INPUT!JA191)</f>
        <v/>
      </c>
      <c r="V187" s="1425" t="str">
        <f>IF(INPUT!JB191="","",INPUT!JB191)</f>
        <v/>
      </c>
      <c r="W187" s="1425" t="str">
        <f t="shared" si="7"/>
        <v/>
      </c>
      <c r="X187" s="1425" t="str">
        <f>IF(INPUT!JB191="","",INPUT!JB191)</f>
        <v/>
      </c>
    </row>
    <row r="188" spans="2:24">
      <c r="B188" s="1027" t="str">
        <f>IF(INPUT!HO192="","",INPUT!HO192)</f>
        <v/>
      </c>
      <c r="C188" s="1422" t="str">
        <f>IF(INPUT!IU192="","",INPUT!IU192/'03. Asset follow up'!$F$20)</f>
        <v/>
      </c>
      <c r="D188" s="1422" t="str">
        <f>IF(INPUT!IV192="","",INPUT!IV192/'03. Asset follow up'!$F$20)</f>
        <v/>
      </c>
      <c r="E188" s="1422" t="str">
        <f>IF(INPUT!IW192="","",INPUT!IW192/'03. Asset follow up'!$F$20)</f>
        <v/>
      </c>
      <c r="F188" s="1422" t="str">
        <f>IF(INPUT!IX192="","",INPUT!IX192/'03. Asset follow up'!$F$20)</f>
        <v/>
      </c>
      <c r="G188" s="1422" t="str">
        <f>IF(INPUT!IY192="","",INPUT!IY192/'03. Asset follow up'!$F$20)</f>
        <v/>
      </c>
      <c r="H188" s="1422" t="str">
        <f>IF(INPUT!IZ192="","",INPUT!IZ192/'03. Asset follow up'!$F$20)</f>
        <v/>
      </c>
      <c r="I188" s="1422" t="str">
        <f>IF(INPUT!JA192="","",INPUT!JA192/'03. Asset follow up'!$F$20)</f>
        <v/>
      </c>
      <c r="J188" s="1423">
        <f>INPUT!JB192/'03. Asset follow up'!$F$20</f>
        <v>0</v>
      </c>
      <c r="K188" s="1423" t="str">
        <f>IF(INPUT!JB192="","",INPUT!JB192/'03. Asset follow up'!$F$20)</f>
        <v/>
      </c>
      <c r="L188" s="1424">
        <f t="shared" si="6"/>
        <v>0</v>
      </c>
      <c r="N188" s="1027" t="str">
        <f>IF(INPUT!HO192="","",INPUT!HO192)</f>
        <v/>
      </c>
      <c r="O188" s="1425" t="str">
        <f>IF(INPUT!IU192="","",INPUT!IU192)</f>
        <v/>
      </c>
      <c r="P188" s="1425" t="str">
        <f>IF(INPUT!IV192="","",INPUT!IV192)</f>
        <v/>
      </c>
      <c r="Q188" s="1425" t="str">
        <f>IF(INPUT!IW192="","",INPUT!IW192)</f>
        <v/>
      </c>
      <c r="R188" s="1425" t="str">
        <f>IF(INPUT!IX192="","",INPUT!IX192)</f>
        <v/>
      </c>
      <c r="S188" s="1425" t="str">
        <f>IF(INPUT!IY192="","",INPUT!IY192)</f>
        <v/>
      </c>
      <c r="T188" s="1425" t="str">
        <f>IF(INPUT!IZ192="","",INPUT!IZ192)</f>
        <v/>
      </c>
      <c r="U188" s="1425" t="str">
        <f>IF(INPUT!JA192="","",INPUT!JA192)</f>
        <v/>
      </c>
      <c r="V188" s="1425" t="str">
        <f>IF(INPUT!JB192="","",INPUT!JB192)</f>
        <v/>
      </c>
      <c r="W188" s="1425" t="str">
        <f t="shared" si="7"/>
        <v/>
      </c>
      <c r="X188" s="1425" t="str">
        <f>IF(INPUT!JB192="","",INPUT!JB192)</f>
        <v/>
      </c>
    </row>
    <row r="189" spans="2:24">
      <c r="B189" s="1027" t="str">
        <f>IF(INPUT!HO193="","",INPUT!HO193)</f>
        <v/>
      </c>
      <c r="C189" s="1422" t="str">
        <f>IF(INPUT!IU193="","",INPUT!IU193/'03. Asset follow up'!$F$20)</f>
        <v/>
      </c>
      <c r="D189" s="1422" t="str">
        <f>IF(INPUT!IV193="","",INPUT!IV193/'03. Asset follow up'!$F$20)</f>
        <v/>
      </c>
      <c r="E189" s="1422" t="str">
        <f>IF(INPUT!IW193="","",INPUT!IW193/'03. Asset follow up'!$F$20)</f>
        <v/>
      </c>
      <c r="F189" s="1422" t="str">
        <f>IF(INPUT!IX193="","",INPUT!IX193/'03. Asset follow up'!$F$20)</f>
        <v/>
      </c>
      <c r="G189" s="1422" t="str">
        <f>IF(INPUT!IY193="","",INPUT!IY193/'03. Asset follow up'!$F$20)</f>
        <v/>
      </c>
      <c r="H189" s="1422" t="str">
        <f>IF(INPUT!IZ193="","",INPUT!IZ193/'03. Asset follow up'!$F$20)</f>
        <v/>
      </c>
      <c r="I189" s="1422" t="str">
        <f>IF(INPUT!JA193="","",INPUT!JA193/'03. Asset follow up'!$F$20)</f>
        <v/>
      </c>
      <c r="J189" s="1423">
        <f>INPUT!JB193/'03. Asset follow up'!$F$20</f>
        <v>0</v>
      </c>
      <c r="K189" s="1423" t="str">
        <f>IF(INPUT!JB193="","",INPUT!JB193/'03. Asset follow up'!$F$20)</f>
        <v/>
      </c>
      <c r="L189" s="1424">
        <f t="shared" si="6"/>
        <v>0</v>
      </c>
      <c r="N189" s="1027" t="str">
        <f>IF(INPUT!HO193="","",INPUT!HO193)</f>
        <v/>
      </c>
      <c r="O189" s="1425" t="str">
        <f>IF(INPUT!IU193="","",INPUT!IU193)</f>
        <v/>
      </c>
      <c r="P189" s="1425" t="str">
        <f>IF(INPUT!IV193="","",INPUT!IV193)</f>
        <v/>
      </c>
      <c r="Q189" s="1425" t="str">
        <f>IF(INPUT!IW193="","",INPUT!IW193)</f>
        <v/>
      </c>
      <c r="R189" s="1425" t="str">
        <f>IF(INPUT!IX193="","",INPUT!IX193)</f>
        <v/>
      </c>
      <c r="S189" s="1425" t="str">
        <f>IF(INPUT!IY193="","",INPUT!IY193)</f>
        <v/>
      </c>
      <c r="T189" s="1425" t="str">
        <f>IF(INPUT!IZ193="","",INPUT!IZ193)</f>
        <v/>
      </c>
      <c r="U189" s="1425" t="str">
        <f>IF(INPUT!JA193="","",INPUT!JA193)</f>
        <v/>
      </c>
      <c r="V189" s="1425" t="str">
        <f>IF(INPUT!JB193="","",INPUT!JB193)</f>
        <v/>
      </c>
      <c r="W189" s="1425" t="str">
        <f t="shared" si="7"/>
        <v/>
      </c>
      <c r="X189" s="1425" t="str">
        <f>IF(INPUT!JB193="","",INPUT!JB193)</f>
        <v/>
      </c>
    </row>
    <row r="190" spans="2:24">
      <c r="B190" s="1027" t="str">
        <f>IF(INPUT!HO194="","",INPUT!HO194)</f>
        <v/>
      </c>
      <c r="C190" s="1422" t="str">
        <f>IF(INPUT!IU194="","",INPUT!IU194/'03. Asset follow up'!$F$20)</f>
        <v/>
      </c>
      <c r="D190" s="1422" t="str">
        <f>IF(INPUT!IV194="","",INPUT!IV194/'03. Asset follow up'!$F$20)</f>
        <v/>
      </c>
      <c r="E190" s="1422" t="str">
        <f>IF(INPUT!IW194="","",INPUT!IW194/'03. Asset follow up'!$F$20)</f>
        <v/>
      </c>
      <c r="F190" s="1422" t="str">
        <f>IF(INPUT!IX194="","",INPUT!IX194/'03. Asset follow up'!$F$20)</f>
        <v/>
      </c>
      <c r="G190" s="1422" t="str">
        <f>IF(INPUT!IY194="","",INPUT!IY194/'03. Asset follow up'!$F$20)</f>
        <v/>
      </c>
      <c r="H190" s="1422" t="str">
        <f>IF(INPUT!IZ194="","",INPUT!IZ194/'03. Asset follow up'!$F$20)</f>
        <v/>
      </c>
      <c r="I190" s="1422" t="str">
        <f>IF(INPUT!JA194="","",INPUT!JA194/'03. Asset follow up'!$F$20)</f>
        <v/>
      </c>
      <c r="J190" s="1423">
        <f>INPUT!JB194/'03. Asset follow up'!$F$20</f>
        <v>0</v>
      </c>
      <c r="K190" s="1423" t="str">
        <f>IF(INPUT!JB194="","",INPUT!JB194/'03. Asset follow up'!$F$20)</f>
        <v/>
      </c>
      <c r="L190" s="1424">
        <f t="shared" si="6"/>
        <v>0</v>
      </c>
      <c r="N190" s="1027" t="str">
        <f>IF(INPUT!HO194="","",INPUT!HO194)</f>
        <v/>
      </c>
      <c r="O190" s="1425" t="str">
        <f>IF(INPUT!IU194="","",INPUT!IU194)</f>
        <v/>
      </c>
      <c r="P190" s="1425" t="str">
        <f>IF(INPUT!IV194="","",INPUT!IV194)</f>
        <v/>
      </c>
      <c r="Q190" s="1425" t="str">
        <f>IF(INPUT!IW194="","",INPUT!IW194)</f>
        <v/>
      </c>
      <c r="R190" s="1425" t="str">
        <f>IF(INPUT!IX194="","",INPUT!IX194)</f>
        <v/>
      </c>
      <c r="S190" s="1425" t="str">
        <f>IF(INPUT!IY194="","",INPUT!IY194)</f>
        <v/>
      </c>
      <c r="T190" s="1425" t="str">
        <f>IF(INPUT!IZ194="","",INPUT!IZ194)</f>
        <v/>
      </c>
      <c r="U190" s="1425" t="str">
        <f>IF(INPUT!JA194="","",INPUT!JA194)</f>
        <v/>
      </c>
      <c r="V190" s="1425" t="str">
        <f>IF(INPUT!JB194="","",INPUT!JB194)</f>
        <v/>
      </c>
      <c r="W190" s="1425" t="str">
        <f t="shared" si="7"/>
        <v/>
      </c>
      <c r="X190" s="1425" t="str">
        <f>IF(INPUT!JB194="","",INPUT!JB194)</f>
        <v/>
      </c>
    </row>
    <row r="191" spans="2:24">
      <c r="B191" s="1027" t="str">
        <f>IF(INPUT!HO195="","",INPUT!HO195)</f>
        <v/>
      </c>
      <c r="C191" s="1422" t="str">
        <f>IF(INPUT!IU195="","",INPUT!IU195/'03. Asset follow up'!$F$20)</f>
        <v/>
      </c>
      <c r="D191" s="1422" t="str">
        <f>IF(INPUT!IV195="","",INPUT!IV195/'03. Asset follow up'!$F$20)</f>
        <v/>
      </c>
      <c r="E191" s="1422" t="str">
        <f>IF(INPUT!IW195="","",INPUT!IW195/'03. Asset follow up'!$F$20)</f>
        <v/>
      </c>
      <c r="F191" s="1422" t="str">
        <f>IF(INPUT!IX195="","",INPUT!IX195/'03. Asset follow up'!$F$20)</f>
        <v/>
      </c>
      <c r="G191" s="1422" t="str">
        <f>IF(INPUT!IY195="","",INPUT!IY195/'03. Asset follow up'!$F$20)</f>
        <v/>
      </c>
      <c r="H191" s="1422" t="str">
        <f>IF(INPUT!IZ195="","",INPUT!IZ195/'03. Asset follow up'!$F$20)</f>
        <v/>
      </c>
      <c r="I191" s="1422" t="str">
        <f>IF(INPUT!JA195="","",INPUT!JA195/'03. Asset follow up'!$F$20)</f>
        <v/>
      </c>
      <c r="J191" s="1423">
        <f>INPUT!JB195/'03. Asset follow up'!$F$20</f>
        <v>0</v>
      </c>
      <c r="K191" s="1423" t="str">
        <f>IF(INPUT!JB195="","",INPUT!JB195/'03. Asset follow up'!$F$20)</f>
        <v/>
      </c>
      <c r="L191" s="1424">
        <f t="shared" si="6"/>
        <v>0</v>
      </c>
      <c r="N191" s="1027" t="str">
        <f>IF(INPUT!HO195="","",INPUT!HO195)</f>
        <v/>
      </c>
      <c r="O191" s="1425" t="str">
        <f>IF(INPUT!IU195="","",INPUT!IU195)</f>
        <v/>
      </c>
      <c r="P191" s="1425" t="str">
        <f>IF(INPUT!IV195="","",INPUT!IV195)</f>
        <v/>
      </c>
      <c r="Q191" s="1425" t="str">
        <f>IF(INPUT!IW195="","",INPUT!IW195)</f>
        <v/>
      </c>
      <c r="R191" s="1425" t="str">
        <f>IF(INPUT!IX195="","",INPUT!IX195)</f>
        <v/>
      </c>
      <c r="S191" s="1425" t="str">
        <f>IF(INPUT!IY195="","",INPUT!IY195)</f>
        <v/>
      </c>
      <c r="T191" s="1425" t="str">
        <f>IF(INPUT!IZ195="","",INPUT!IZ195)</f>
        <v/>
      </c>
      <c r="U191" s="1425" t="str">
        <f>IF(INPUT!JA195="","",INPUT!JA195)</f>
        <v/>
      </c>
      <c r="V191" s="1425" t="str">
        <f>IF(INPUT!JB195="","",INPUT!JB195)</f>
        <v/>
      </c>
      <c r="W191" s="1425" t="str">
        <f t="shared" si="7"/>
        <v/>
      </c>
      <c r="X191" s="1425" t="str">
        <f>IF(INPUT!JB195="","",INPUT!JB195)</f>
        <v/>
      </c>
    </row>
    <row r="192" spans="2:24">
      <c r="B192" s="1027" t="str">
        <f>IF(INPUT!HO196="","",INPUT!HO196)</f>
        <v/>
      </c>
      <c r="C192" s="1422" t="str">
        <f>IF(INPUT!IU196="","",INPUT!IU196/'03. Asset follow up'!$F$20)</f>
        <v/>
      </c>
      <c r="D192" s="1422" t="str">
        <f>IF(INPUT!IV196="","",INPUT!IV196/'03. Asset follow up'!$F$20)</f>
        <v/>
      </c>
      <c r="E192" s="1422" t="str">
        <f>IF(INPUT!IW196="","",INPUT!IW196/'03. Asset follow up'!$F$20)</f>
        <v/>
      </c>
      <c r="F192" s="1422" t="str">
        <f>IF(INPUT!IX196="","",INPUT!IX196/'03. Asset follow up'!$F$20)</f>
        <v/>
      </c>
      <c r="G192" s="1422" t="str">
        <f>IF(INPUT!IY196="","",INPUT!IY196/'03. Asset follow up'!$F$20)</f>
        <v/>
      </c>
      <c r="H192" s="1422" t="str">
        <f>IF(INPUT!IZ196="","",INPUT!IZ196/'03. Asset follow up'!$F$20)</f>
        <v/>
      </c>
      <c r="I192" s="1422" t="str">
        <f>IF(INPUT!JA196="","",INPUT!JA196/'03. Asset follow up'!$F$20)</f>
        <v/>
      </c>
      <c r="J192" s="1423">
        <f>INPUT!JB196/'03. Asset follow up'!$F$20</f>
        <v>0</v>
      </c>
      <c r="K192" s="1423" t="str">
        <f>IF(INPUT!JB196="","",INPUT!JB196/'03. Asset follow up'!$F$20)</f>
        <v/>
      </c>
      <c r="L192" s="1424">
        <f t="shared" si="6"/>
        <v>0</v>
      </c>
      <c r="N192" s="1027" t="str">
        <f>IF(INPUT!HO196="","",INPUT!HO196)</f>
        <v/>
      </c>
      <c r="O192" s="1425" t="str">
        <f>IF(INPUT!IU196="","",INPUT!IU196)</f>
        <v/>
      </c>
      <c r="P192" s="1425" t="str">
        <f>IF(INPUT!IV196="","",INPUT!IV196)</f>
        <v/>
      </c>
      <c r="Q192" s="1425" t="str">
        <f>IF(INPUT!IW196="","",INPUT!IW196)</f>
        <v/>
      </c>
      <c r="R192" s="1425" t="str">
        <f>IF(INPUT!IX196="","",INPUT!IX196)</f>
        <v/>
      </c>
      <c r="S192" s="1425" t="str">
        <f>IF(INPUT!IY196="","",INPUT!IY196)</f>
        <v/>
      </c>
      <c r="T192" s="1425" t="str">
        <f>IF(INPUT!IZ196="","",INPUT!IZ196)</f>
        <v/>
      </c>
      <c r="U192" s="1425" t="str">
        <f>IF(INPUT!JA196="","",INPUT!JA196)</f>
        <v/>
      </c>
      <c r="V192" s="1425" t="str">
        <f>IF(INPUT!JB196="","",INPUT!JB196)</f>
        <v/>
      </c>
      <c r="W192" s="1425" t="str">
        <f t="shared" si="7"/>
        <v/>
      </c>
      <c r="X192" s="1425" t="str">
        <f>IF(INPUT!JB196="","",INPUT!JB196)</f>
        <v/>
      </c>
    </row>
    <row r="193" spans="2:24">
      <c r="B193" s="1027" t="str">
        <f>IF(INPUT!HO197="","",INPUT!HO197)</f>
        <v/>
      </c>
      <c r="C193" s="1422" t="str">
        <f>IF(INPUT!IU197="","",INPUT!IU197/'03. Asset follow up'!$F$20)</f>
        <v/>
      </c>
      <c r="D193" s="1422" t="str">
        <f>IF(INPUT!IV197="","",INPUT!IV197/'03. Asset follow up'!$F$20)</f>
        <v/>
      </c>
      <c r="E193" s="1422" t="str">
        <f>IF(INPUT!IW197="","",INPUT!IW197/'03. Asset follow up'!$F$20)</f>
        <v/>
      </c>
      <c r="F193" s="1422" t="str">
        <f>IF(INPUT!IX197="","",INPUT!IX197/'03. Asset follow up'!$F$20)</f>
        <v/>
      </c>
      <c r="G193" s="1422" t="str">
        <f>IF(INPUT!IY197="","",INPUT!IY197/'03. Asset follow up'!$F$20)</f>
        <v/>
      </c>
      <c r="H193" s="1422" t="str">
        <f>IF(INPUT!IZ197="","",INPUT!IZ197/'03. Asset follow up'!$F$20)</f>
        <v/>
      </c>
      <c r="I193" s="1422" t="str">
        <f>IF(INPUT!JA197="","",INPUT!JA197/'03. Asset follow up'!$F$20)</f>
        <v/>
      </c>
      <c r="J193" s="1423">
        <f>INPUT!JB197/'03. Asset follow up'!$F$20</f>
        <v>0</v>
      </c>
      <c r="K193" s="1423" t="str">
        <f>IF(INPUT!JB197="","",INPUT!JB197/'03. Asset follow up'!$F$20)</f>
        <v/>
      </c>
      <c r="L193" s="1424">
        <f t="shared" si="6"/>
        <v>0</v>
      </c>
      <c r="N193" s="1027" t="str">
        <f>IF(INPUT!HO197="","",INPUT!HO197)</f>
        <v/>
      </c>
      <c r="O193" s="1425" t="str">
        <f>IF(INPUT!IU197="","",INPUT!IU197)</f>
        <v/>
      </c>
      <c r="P193" s="1425" t="str">
        <f>IF(INPUT!IV197="","",INPUT!IV197)</f>
        <v/>
      </c>
      <c r="Q193" s="1425" t="str">
        <f>IF(INPUT!IW197="","",INPUT!IW197)</f>
        <v/>
      </c>
      <c r="R193" s="1425" t="str">
        <f>IF(INPUT!IX197="","",INPUT!IX197)</f>
        <v/>
      </c>
      <c r="S193" s="1425" t="str">
        <f>IF(INPUT!IY197="","",INPUT!IY197)</f>
        <v/>
      </c>
      <c r="T193" s="1425" t="str">
        <f>IF(INPUT!IZ197="","",INPUT!IZ197)</f>
        <v/>
      </c>
      <c r="U193" s="1425" t="str">
        <f>IF(INPUT!JA197="","",INPUT!JA197)</f>
        <v/>
      </c>
      <c r="V193" s="1425" t="str">
        <f>IF(INPUT!JB197="","",INPUT!JB197)</f>
        <v/>
      </c>
      <c r="W193" s="1425" t="str">
        <f t="shared" si="7"/>
        <v/>
      </c>
      <c r="X193" s="1425" t="str">
        <f>IF(INPUT!JB197="","",INPUT!JB197)</f>
        <v/>
      </c>
    </row>
    <row r="194" spans="2:24">
      <c r="B194" s="1027" t="str">
        <f>IF(INPUT!HO198="","",INPUT!HO198)</f>
        <v/>
      </c>
      <c r="C194" s="1422" t="str">
        <f>IF(INPUT!IU198="","",INPUT!IU198/'03. Asset follow up'!$F$20)</f>
        <v/>
      </c>
      <c r="D194" s="1422" t="str">
        <f>IF(INPUT!IV198="","",INPUT!IV198/'03. Asset follow up'!$F$20)</f>
        <v/>
      </c>
      <c r="E194" s="1422" t="str">
        <f>IF(INPUT!IW198="","",INPUT!IW198/'03. Asset follow up'!$F$20)</f>
        <v/>
      </c>
      <c r="F194" s="1422" t="str">
        <f>IF(INPUT!IX198="","",INPUT!IX198/'03. Asset follow up'!$F$20)</f>
        <v/>
      </c>
      <c r="G194" s="1422" t="str">
        <f>IF(INPUT!IY198="","",INPUT!IY198/'03. Asset follow up'!$F$20)</f>
        <v/>
      </c>
      <c r="H194" s="1422" t="str">
        <f>IF(INPUT!IZ198="","",INPUT!IZ198/'03. Asset follow up'!$F$20)</f>
        <v/>
      </c>
      <c r="I194" s="1422" t="str">
        <f>IF(INPUT!JA198="","",INPUT!JA198/'03. Asset follow up'!$F$20)</f>
        <v/>
      </c>
      <c r="J194" s="1423">
        <f>INPUT!JB198/'03. Asset follow up'!$F$20</f>
        <v>0</v>
      </c>
      <c r="K194" s="1423" t="str">
        <f>IF(INPUT!JB198="","",INPUT!JB198/'03. Asset follow up'!$F$20)</f>
        <v/>
      </c>
      <c r="L194" s="1424">
        <f t="shared" si="6"/>
        <v>0</v>
      </c>
      <c r="N194" s="1027" t="str">
        <f>IF(INPUT!HO198="","",INPUT!HO198)</f>
        <v/>
      </c>
      <c r="O194" s="1425" t="str">
        <f>IF(INPUT!IU198="","",INPUT!IU198)</f>
        <v/>
      </c>
      <c r="P194" s="1425" t="str">
        <f>IF(INPUT!IV198="","",INPUT!IV198)</f>
        <v/>
      </c>
      <c r="Q194" s="1425" t="str">
        <f>IF(INPUT!IW198="","",INPUT!IW198)</f>
        <v/>
      </c>
      <c r="R194" s="1425" t="str">
        <f>IF(INPUT!IX198="","",INPUT!IX198)</f>
        <v/>
      </c>
      <c r="S194" s="1425" t="str">
        <f>IF(INPUT!IY198="","",INPUT!IY198)</f>
        <v/>
      </c>
      <c r="T194" s="1425" t="str">
        <f>IF(INPUT!IZ198="","",INPUT!IZ198)</f>
        <v/>
      </c>
      <c r="U194" s="1425" t="str">
        <f>IF(INPUT!JA198="","",INPUT!JA198)</f>
        <v/>
      </c>
      <c r="V194" s="1425" t="str">
        <f>IF(INPUT!JB198="","",INPUT!JB198)</f>
        <v/>
      </c>
      <c r="W194" s="1425" t="str">
        <f t="shared" si="7"/>
        <v/>
      </c>
      <c r="X194" s="1425" t="str">
        <f>IF(INPUT!JB198="","",INPUT!JB198)</f>
        <v/>
      </c>
    </row>
    <row r="195" spans="2:24">
      <c r="B195" s="1027" t="str">
        <f>IF(INPUT!HO199="","",INPUT!HO199)</f>
        <v/>
      </c>
      <c r="C195" s="1422" t="str">
        <f>IF(INPUT!IU199="","",INPUT!IU199/'03. Asset follow up'!$F$20)</f>
        <v/>
      </c>
      <c r="D195" s="1422" t="str">
        <f>IF(INPUT!IV199="","",INPUT!IV199/'03. Asset follow up'!$F$20)</f>
        <v/>
      </c>
      <c r="E195" s="1422" t="str">
        <f>IF(INPUT!IW199="","",INPUT!IW199/'03. Asset follow up'!$F$20)</f>
        <v/>
      </c>
      <c r="F195" s="1422" t="str">
        <f>IF(INPUT!IX199="","",INPUT!IX199/'03. Asset follow up'!$F$20)</f>
        <v/>
      </c>
      <c r="G195" s="1422" t="str">
        <f>IF(INPUT!IY199="","",INPUT!IY199/'03. Asset follow up'!$F$20)</f>
        <v/>
      </c>
      <c r="H195" s="1422" t="str">
        <f>IF(INPUT!IZ199="","",INPUT!IZ199/'03. Asset follow up'!$F$20)</f>
        <v/>
      </c>
      <c r="I195" s="1422" t="str">
        <f>IF(INPUT!JA199="","",INPUT!JA199/'03. Asset follow up'!$F$20)</f>
        <v/>
      </c>
      <c r="J195" s="1423">
        <f>INPUT!JB199/'03. Asset follow up'!$F$20</f>
        <v>0</v>
      </c>
      <c r="K195" s="1423" t="str">
        <f>IF(INPUT!JB199="","",INPUT!JB199/'03. Asset follow up'!$F$20)</f>
        <v/>
      </c>
      <c r="L195" s="1424">
        <f t="shared" si="6"/>
        <v>0</v>
      </c>
      <c r="N195" s="1027" t="str">
        <f>IF(INPUT!HO199="","",INPUT!HO199)</f>
        <v/>
      </c>
      <c r="O195" s="1425" t="str">
        <f>IF(INPUT!IU199="","",INPUT!IU199)</f>
        <v/>
      </c>
      <c r="P195" s="1425" t="str">
        <f>IF(INPUT!IV199="","",INPUT!IV199)</f>
        <v/>
      </c>
      <c r="Q195" s="1425" t="str">
        <f>IF(INPUT!IW199="","",INPUT!IW199)</f>
        <v/>
      </c>
      <c r="R195" s="1425" t="str">
        <f>IF(INPUT!IX199="","",INPUT!IX199)</f>
        <v/>
      </c>
      <c r="S195" s="1425" t="str">
        <f>IF(INPUT!IY199="","",INPUT!IY199)</f>
        <v/>
      </c>
      <c r="T195" s="1425" t="str">
        <f>IF(INPUT!IZ199="","",INPUT!IZ199)</f>
        <v/>
      </c>
      <c r="U195" s="1425" t="str">
        <f>IF(INPUT!JA199="","",INPUT!JA199)</f>
        <v/>
      </c>
      <c r="V195" s="1425" t="str">
        <f>IF(INPUT!JB199="","",INPUT!JB199)</f>
        <v/>
      </c>
      <c r="W195" s="1425" t="str">
        <f t="shared" si="7"/>
        <v/>
      </c>
      <c r="X195" s="1425" t="str">
        <f>IF(INPUT!JB199="","",INPUT!JB199)</f>
        <v/>
      </c>
    </row>
    <row r="196" spans="2:24">
      <c r="B196" s="1027" t="str">
        <f>IF(INPUT!HO200="","",INPUT!HO200)</f>
        <v/>
      </c>
      <c r="C196" s="1422" t="str">
        <f>IF(INPUT!IU200="","",INPUT!IU200/'03. Asset follow up'!$F$20)</f>
        <v/>
      </c>
      <c r="D196" s="1422" t="str">
        <f>IF(INPUT!IV200="","",INPUT!IV200/'03. Asset follow up'!$F$20)</f>
        <v/>
      </c>
      <c r="E196" s="1422" t="str">
        <f>IF(INPUT!IW200="","",INPUT!IW200/'03. Asset follow up'!$F$20)</f>
        <v/>
      </c>
      <c r="F196" s="1422" t="str">
        <f>IF(INPUT!IX200="","",INPUT!IX200/'03. Asset follow up'!$F$20)</f>
        <v/>
      </c>
      <c r="G196" s="1422" t="str">
        <f>IF(INPUT!IY200="","",INPUT!IY200/'03. Asset follow up'!$F$20)</f>
        <v/>
      </c>
      <c r="H196" s="1422" t="str">
        <f>IF(INPUT!IZ200="","",INPUT!IZ200/'03. Asset follow up'!$F$20)</f>
        <v/>
      </c>
      <c r="I196" s="1422" t="str">
        <f>IF(INPUT!JA200="","",INPUT!JA200/'03. Asset follow up'!$F$20)</f>
        <v/>
      </c>
      <c r="J196" s="1423">
        <f>INPUT!JB200/'03. Asset follow up'!$F$20</f>
        <v>0</v>
      </c>
      <c r="K196" s="1423" t="str">
        <f>IF(INPUT!JB200="","",INPUT!JB200/'03. Asset follow up'!$F$20)</f>
        <v/>
      </c>
      <c r="L196" s="1424">
        <f t="shared" si="6"/>
        <v>0</v>
      </c>
      <c r="N196" s="1027" t="str">
        <f>IF(INPUT!HO200="","",INPUT!HO200)</f>
        <v/>
      </c>
      <c r="O196" s="1425" t="str">
        <f>IF(INPUT!IU200="","",INPUT!IU200)</f>
        <v/>
      </c>
      <c r="P196" s="1425" t="str">
        <f>IF(INPUT!IV200="","",INPUT!IV200)</f>
        <v/>
      </c>
      <c r="Q196" s="1425" t="str">
        <f>IF(INPUT!IW200="","",INPUT!IW200)</f>
        <v/>
      </c>
      <c r="R196" s="1425" t="str">
        <f>IF(INPUT!IX200="","",INPUT!IX200)</f>
        <v/>
      </c>
      <c r="S196" s="1425" t="str">
        <f>IF(INPUT!IY200="","",INPUT!IY200)</f>
        <v/>
      </c>
      <c r="T196" s="1425" t="str">
        <f>IF(INPUT!IZ200="","",INPUT!IZ200)</f>
        <v/>
      </c>
      <c r="U196" s="1425" t="str">
        <f>IF(INPUT!JA200="","",INPUT!JA200)</f>
        <v/>
      </c>
      <c r="V196" s="1425" t="str">
        <f>IF(INPUT!JB200="","",INPUT!JB200)</f>
        <v/>
      </c>
      <c r="W196" s="1425" t="str">
        <f t="shared" si="7"/>
        <v/>
      </c>
      <c r="X196" s="1425" t="str">
        <f>IF(INPUT!JB200="","",INPUT!JB200)</f>
        <v/>
      </c>
    </row>
    <row r="197" spans="2:24">
      <c r="B197" s="1027" t="str">
        <f>IF(INPUT!HO201="","",INPUT!HO201)</f>
        <v/>
      </c>
      <c r="C197" s="1422" t="str">
        <f>IF(INPUT!IU201="","",INPUT!IU201/'03. Asset follow up'!$F$20)</f>
        <v/>
      </c>
      <c r="D197" s="1422" t="str">
        <f>IF(INPUT!IV201="","",INPUT!IV201/'03. Asset follow up'!$F$20)</f>
        <v/>
      </c>
      <c r="E197" s="1422" t="str">
        <f>IF(INPUT!IW201="","",INPUT!IW201/'03. Asset follow up'!$F$20)</f>
        <v/>
      </c>
      <c r="F197" s="1422" t="str">
        <f>IF(INPUT!IX201="","",INPUT!IX201/'03. Asset follow up'!$F$20)</f>
        <v/>
      </c>
      <c r="G197" s="1422" t="str">
        <f>IF(INPUT!IY201="","",INPUT!IY201/'03. Asset follow up'!$F$20)</f>
        <v/>
      </c>
      <c r="H197" s="1422" t="str">
        <f>IF(INPUT!IZ201="","",INPUT!IZ201/'03. Asset follow up'!$F$20)</f>
        <v/>
      </c>
      <c r="I197" s="1422" t="str">
        <f>IF(INPUT!JA201="","",INPUT!JA201/'03. Asset follow up'!$F$20)</f>
        <v/>
      </c>
      <c r="J197" s="1423">
        <f>INPUT!JB201/'03. Asset follow up'!$F$20</f>
        <v>0</v>
      </c>
      <c r="K197" s="1423" t="str">
        <f>IF(INPUT!JB201="","",INPUT!JB201/'03. Asset follow up'!$F$20)</f>
        <v/>
      </c>
      <c r="L197" s="1424">
        <f t="shared" si="6"/>
        <v>0</v>
      </c>
      <c r="N197" s="1027" t="str">
        <f>IF(INPUT!HO201="","",INPUT!HO201)</f>
        <v/>
      </c>
      <c r="O197" s="1425" t="str">
        <f>IF(INPUT!IU201="","",INPUT!IU201)</f>
        <v/>
      </c>
      <c r="P197" s="1425" t="str">
        <f>IF(INPUT!IV201="","",INPUT!IV201)</f>
        <v/>
      </c>
      <c r="Q197" s="1425" t="str">
        <f>IF(INPUT!IW201="","",INPUT!IW201)</f>
        <v/>
      </c>
      <c r="R197" s="1425" t="str">
        <f>IF(INPUT!IX201="","",INPUT!IX201)</f>
        <v/>
      </c>
      <c r="S197" s="1425" t="str">
        <f>IF(INPUT!IY201="","",INPUT!IY201)</f>
        <v/>
      </c>
      <c r="T197" s="1425" t="str">
        <f>IF(INPUT!IZ201="","",INPUT!IZ201)</f>
        <v/>
      </c>
      <c r="U197" s="1425" t="str">
        <f>IF(INPUT!JA201="","",INPUT!JA201)</f>
        <v/>
      </c>
      <c r="V197" s="1425" t="str">
        <f>IF(INPUT!JB201="","",INPUT!JB201)</f>
        <v/>
      </c>
      <c r="W197" s="1425" t="str">
        <f t="shared" si="7"/>
        <v/>
      </c>
      <c r="X197" s="1425" t="str">
        <f>IF(INPUT!JB201="","",INPUT!JB201)</f>
        <v/>
      </c>
    </row>
    <row r="198" spans="2:24">
      <c r="B198" s="1027" t="str">
        <f>IF(INPUT!HO202="","",INPUT!HO202)</f>
        <v/>
      </c>
      <c r="C198" s="1422" t="str">
        <f>IF(INPUT!IU202="","",INPUT!IU202/'03. Asset follow up'!$F$20)</f>
        <v/>
      </c>
      <c r="D198" s="1422" t="str">
        <f>IF(INPUT!IV202="","",INPUT!IV202/'03. Asset follow up'!$F$20)</f>
        <v/>
      </c>
      <c r="E198" s="1422" t="str">
        <f>IF(INPUT!IW202="","",INPUT!IW202/'03. Asset follow up'!$F$20)</f>
        <v/>
      </c>
      <c r="F198" s="1422" t="str">
        <f>IF(INPUT!IX202="","",INPUT!IX202/'03. Asset follow up'!$F$20)</f>
        <v/>
      </c>
      <c r="G198" s="1422" t="str">
        <f>IF(INPUT!IY202="","",INPUT!IY202/'03. Asset follow up'!$F$20)</f>
        <v/>
      </c>
      <c r="H198" s="1422" t="str">
        <f>IF(INPUT!IZ202="","",INPUT!IZ202/'03. Asset follow up'!$F$20)</f>
        <v/>
      </c>
      <c r="I198" s="1422" t="str">
        <f>IF(INPUT!JA202="","",INPUT!JA202/'03. Asset follow up'!$F$20)</f>
        <v/>
      </c>
      <c r="J198" s="1423">
        <f>INPUT!JB202/'03. Asset follow up'!$F$20</f>
        <v>0</v>
      </c>
      <c r="K198" s="1423" t="str">
        <f>IF(INPUT!JB202="","",INPUT!JB202/'03. Asset follow up'!$F$20)</f>
        <v/>
      </c>
      <c r="L198" s="1424">
        <f t="shared" si="6"/>
        <v>0</v>
      </c>
      <c r="N198" s="1027" t="str">
        <f>IF(INPUT!HO202="","",INPUT!HO202)</f>
        <v/>
      </c>
      <c r="O198" s="1425" t="str">
        <f>IF(INPUT!IU202="","",INPUT!IU202)</f>
        <v/>
      </c>
      <c r="P198" s="1425" t="str">
        <f>IF(INPUT!IV202="","",INPUT!IV202)</f>
        <v/>
      </c>
      <c r="Q198" s="1425" t="str">
        <f>IF(INPUT!IW202="","",INPUT!IW202)</f>
        <v/>
      </c>
      <c r="R198" s="1425" t="str">
        <f>IF(INPUT!IX202="","",INPUT!IX202)</f>
        <v/>
      </c>
      <c r="S198" s="1425" t="str">
        <f>IF(INPUT!IY202="","",INPUT!IY202)</f>
        <v/>
      </c>
      <c r="T198" s="1425" t="str">
        <f>IF(INPUT!IZ202="","",INPUT!IZ202)</f>
        <v/>
      </c>
      <c r="U198" s="1425" t="str">
        <f>IF(INPUT!JA202="","",INPUT!JA202)</f>
        <v/>
      </c>
      <c r="V198" s="1425" t="str">
        <f>IF(INPUT!JB202="","",INPUT!JB202)</f>
        <v/>
      </c>
      <c r="W198" s="1425" t="str">
        <f t="shared" si="7"/>
        <v/>
      </c>
      <c r="X198" s="1425" t="str">
        <f>IF(INPUT!JB202="","",INPUT!JB202)</f>
        <v/>
      </c>
    </row>
    <row r="199" spans="2:24">
      <c r="B199" s="1027" t="str">
        <f>IF(INPUT!HO203="","",INPUT!HO203)</f>
        <v/>
      </c>
      <c r="C199" s="1422" t="str">
        <f>IF(INPUT!IU203="","",INPUT!IU203/'03. Asset follow up'!$F$20)</f>
        <v/>
      </c>
      <c r="D199" s="1422" t="str">
        <f>IF(INPUT!IV203="","",INPUT!IV203/'03. Asset follow up'!$F$20)</f>
        <v/>
      </c>
      <c r="E199" s="1422" t="str">
        <f>IF(INPUT!IW203="","",INPUT!IW203/'03. Asset follow up'!$F$20)</f>
        <v/>
      </c>
      <c r="F199" s="1422" t="str">
        <f>IF(INPUT!IX203="","",INPUT!IX203/'03. Asset follow up'!$F$20)</f>
        <v/>
      </c>
      <c r="G199" s="1422" t="str">
        <f>IF(INPUT!IY203="","",INPUT!IY203/'03. Asset follow up'!$F$20)</f>
        <v/>
      </c>
      <c r="H199" s="1422" t="str">
        <f>IF(INPUT!IZ203="","",INPUT!IZ203/'03. Asset follow up'!$F$20)</f>
        <v/>
      </c>
      <c r="I199" s="1422" t="str">
        <f>IF(INPUT!JA203="","",INPUT!JA203/'03. Asset follow up'!$F$20)</f>
        <v/>
      </c>
      <c r="J199" s="1423">
        <f>INPUT!JB203/'03. Asset follow up'!$F$20</f>
        <v>0</v>
      </c>
      <c r="K199" s="1423" t="str">
        <f>IF(INPUT!JB203="","",INPUT!JB203/'03. Asset follow up'!$F$20)</f>
        <v/>
      </c>
      <c r="L199" s="1424">
        <f t="shared" si="6"/>
        <v>0</v>
      </c>
      <c r="N199" s="1027" t="str">
        <f>IF(INPUT!HO203="","",INPUT!HO203)</f>
        <v/>
      </c>
      <c r="O199" s="1425" t="str">
        <f>IF(INPUT!IU203="","",INPUT!IU203)</f>
        <v/>
      </c>
      <c r="P199" s="1425" t="str">
        <f>IF(INPUT!IV203="","",INPUT!IV203)</f>
        <v/>
      </c>
      <c r="Q199" s="1425" t="str">
        <f>IF(INPUT!IW203="","",INPUT!IW203)</f>
        <v/>
      </c>
      <c r="R199" s="1425" t="str">
        <f>IF(INPUT!IX203="","",INPUT!IX203)</f>
        <v/>
      </c>
      <c r="S199" s="1425" t="str">
        <f>IF(INPUT!IY203="","",INPUT!IY203)</f>
        <v/>
      </c>
      <c r="T199" s="1425" t="str">
        <f>IF(INPUT!IZ203="","",INPUT!IZ203)</f>
        <v/>
      </c>
      <c r="U199" s="1425" t="str">
        <f>IF(INPUT!JA203="","",INPUT!JA203)</f>
        <v/>
      </c>
      <c r="V199" s="1425" t="str">
        <f>IF(INPUT!JB203="","",INPUT!JB203)</f>
        <v/>
      </c>
      <c r="W199" s="1425" t="str">
        <f t="shared" si="7"/>
        <v/>
      </c>
      <c r="X199" s="1425" t="str">
        <f>IF(INPUT!JB203="","",INPUT!JB203)</f>
        <v/>
      </c>
    </row>
    <row r="200" spans="2:24">
      <c r="B200" s="1027" t="str">
        <f>IF(INPUT!HO204="","",INPUT!HO204)</f>
        <v/>
      </c>
      <c r="C200" s="1422" t="str">
        <f>IF(INPUT!IU204="","",INPUT!IU204/'03. Asset follow up'!$F$20)</f>
        <v/>
      </c>
      <c r="D200" s="1422" t="str">
        <f>IF(INPUT!IV204="","",INPUT!IV204/'03. Asset follow up'!$F$20)</f>
        <v/>
      </c>
      <c r="E200" s="1422" t="str">
        <f>IF(INPUT!IW204="","",INPUT!IW204/'03. Asset follow up'!$F$20)</f>
        <v/>
      </c>
      <c r="F200" s="1422" t="str">
        <f>IF(INPUT!IX204="","",INPUT!IX204/'03. Asset follow up'!$F$20)</f>
        <v/>
      </c>
      <c r="G200" s="1422" t="str">
        <f>IF(INPUT!IY204="","",INPUT!IY204/'03. Asset follow up'!$F$20)</f>
        <v/>
      </c>
      <c r="H200" s="1422" t="str">
        <f>IF(INPUT!IZ204="","",INPUT!IZ204/'03. Asset follow up'!$F$20)</f>
        <v/>
      </c>
      <c r="I200" s="1422" t="str">
        <f>IF(INPUT!JA204="","",INPUT!JA204/'03. Asset follow up'!$F$20)</f>
        <v/>
      </c>
      <c r="J200" s="1423">
        <f>INPUT!JB204/'03. Asset follow up'!$F$20</f>
        <v>0</v>
      </c>
      <c r="K200" s="1423" t="str">
        <f>IF(INPUT!JB204="","",INPUT!JB204/'03. Asset follow up'!$F$20)</f>
        <v/>
      </c>
      <c r="L200" s="1424">
        <f t="shared" si="6"/>
        <v>0</v>
      </c>
      <c r="N200" s="1027" t="str">
        <f>IF(INPUT!HO204="","",INPUT!HO204)</f>
        <v/>
      </c>
      <c r="O200" s="1425" t="str">
        <f>IF(INPUT!IU204="","",INPUT!IU204)</f>
        <v/>
      </c>
      <c r="P200" s="1425" t="str">
        <f>IF(INPUT!IV204="","",INPUT!IV204)</f>
        <v/>
      </c>
      <c r="Q200" s="1425" t="str">
        <f>IF(INPUT!IW204="","",INPUT!IW204)</f>
        <v/>
      </c>
      <c r="R200" s="1425" t="str">
        <f>IF(INPUT!IX204="","",INPUT!IX204)</f>
        <v/>
      </c>
      <c r="S200" s="1425" t="str">
        <f>IF(INPUT!IY204="","",INPUT!IY204)</f>
        <v/>
      </c>
      <c r="T200" s="1425" t="str">
        <f>IF(INPUT!IZ204="","",INPUT!IZ204)</f>
        <v/>
      </c>
      <c r="U200" s="1425" t="str">
        <f>IF(INPUT!JA204="","",INPUT!JA204)</f>
        <v/>
      </c>
      <c r="V200" s="1425" t="str">
        <f>IF(INPUT!JB204="","",INPUT!JB204)</f>
        <v/>
      </c>
      <c r="W200" s="1425" t="str">
        <f t="shared" si="7"/>
        <v/>
      </c>
      <c r="X200" s="1425" t="str">
        <f>IF(INPUT!JB204="","",INPUT!JB204)</f>
        <v/>
      </c>
    </row>
    <row r="201" spans="2:24">
      <c r="B201" s="1027" t="str">
        <f>IF(INPUT!HO205="","",INPUT!HO205)</f>
        <v/>
      </c>
      <c r="C201" s="1422" t="str">
        <f>IF(INPUT!IU205="","",INPUT!IU205/'03. Asset follow up'!$F$20)</f>
        <v/>
      </c>
      <c r="D201" s="1422" t="str">
        <f>IF(INPUT!IV205="","",INPUT!IV205/'03. Asset follow up'!$F$20)</f>
        <v/>
      </c>
      <c r="E201" s="1422" t="str">
        <f>IF(INPUT!IW205="","",INPUT!IW205/'03. Asset follow up'!$F$20)</f>
        <v/>
      </c>
      <c r="F201" s="1422" t="str">
        <f>IF(INPUT!IX205="","",INPUT!IX205/'03. Asset follow up'!$F$20)</f>
        <v/>
      </c>
      <c r="G201" s="1422" t="str">
        <f>IF(INPUT!IY205="","",INPUT!IY205/'03. Asset follow up'!$F$20)</f>
        <v/>
      </c>
      <c r="H201" s="1422" t="str">
        <f>IF(INPUT!IZ205="","",INPUT!IZ205/'03. Asset follow up'!$F$20)</f>
        <v/>
      </c>
      <c r="I201" s="1422" t="str">
        <f>IF(INPUT!JA205="","",INPUT!JA205/'03. Asset follow up'!$F$20)</f>
        <v/>
      </c>
      <c r="J201" s="1423">
        <f>INPUT!JB205/'03. Asset follow up'!$F$20</f>
        <v>0</v>
      </c>
      <c r="K201" s="1423" t="str">
        <f>IF(INPUT!JB205="","",INPUT!JB205/'03. Asset follow up'!$F$20)</f>
        <v/>
      </c>
      <c r="L201" s="1424">
        <f t="shared" si="6"/>
        <v>0</v>
      </c>
      <c r="N201" s="1027" t="str">
        <f>IF(INPUT!HO205="","",INPUT!HO205)</f>
        <v/>
      </c>
      <c r="O201" s="1425" t="str">
        <f>IF(INPUT!IU205="","",INPUT!IU205)</f>
        <v/>
      </c>
      <c r="P201" s="1425" t="str">
        <f>IF(INPUT!IV205="","",INPUT!IV205)</f>
        <v/>
      </c>
      <c r="Q201" s="1425" t="str">
        <f>IF(INPUT!IW205="","",INPUT!IW205)</f>
        <v/>
      </c>
      <c r="R201" s="1425" t="str">
        <f>IF(INPUT!IX205="","",INPUT!IX205)</f>
        <v/>
      </c>
      <c r="S201" s="1425" t="str">
        <f>IF(INPUT!IY205="","",INPUT!IY205)</f>
        <v/>
      </c>
      <c r="T201" s="1425" t="str">
        <f>IF(INPUT!IZ205="","",INPUT!IZ205)</f>
        <v/>
      </c>
      <c r="U201" s="1425" t="str">
        <f>IF(INPUT!JA205="","",INPUT!JA205)</f>
        <v/>
      </c>
      <c r="V201" s="1425" t="str">
        <f>IF(INPUT!JB205="","",INPUT!JB205)</f>
        <v/>
      </c>
      <c r="W201" s="1425" t="str">
        <f t="shared" si="7"/>
        <v/>
      </c>
      <c r="X201" s="1425" t="str">
        <f>IF(INPUT!JB205="","",INPUT!JB205)</f>
        <v/>
      </c>
    </row>
    <row r="202" spans="2:24">
      <c r="B202" s="1027" t="str">
        <f>IF(INPUT!HO206="","",INPUT!HO206)</f>
        <v/>
      </c>
      <c r="C202" s="1422" t="str">
        <f>IF(INPUT!IU206="","",INPUT!IU206/'03. Asset follow up'!$F$20)</f>
        <v/>
      </c>
      <c r="D202" s="1422" t="str">
        <f>IF(INPUT!IV206="","",INPUT!IV206/'03. Asset follow up'!$F$20)</f>
        <v/>
      </c>
      <c r="E202" s="1422" t="str">
        <f>IF(INPUT!IW206="","",INPUT!IW206/'03. Asset follow up'!$F$20)</f>
        <v/>
      </c>
      <c r="F202" s="1422" t="str">
        <f>IF(INPUT!IX206="","",INPUT!IX206/'03. Asset follow up'!$F$20)</f>
        <v/>
      </c>
      <c r="G202" s="1422" t="str">
        <f>IF(INPUT!IY206="","",INPUT!IY206/'03. Asset follow up'!$F$20)</f>
        <v/>
      </c>
      <c r="H202" s="1422" t="str">
        <f>IF(INPUT!IZ206="","",INPUT!IZ206/'03. Asset follow up'!$F$20)</f>
        <v/>
      </c>
      <c r="I202" s="1422" t="str">
        <f>IF(INPUT!JA206="","",INPUT!JA206/'03. Asset follow up'!$F$20)</f>
        <v/>
      </c>
      <c r="J202" s="1423">
        <f>INPUT!JB206/'03. Asset follow up'!$F$20</f>
        <v>0</v>
      </c>
      <c r="K202" s="1423" t="str">
        <f>IF(INPUT!JB206="","",INPUT!JB206/'03. Asset follow up'!$F$20)</f>
        <v/>
      </c>
      <c r="L202" s="1424">
        <f t="shared" si="6"/>
        <v>0</v>
      </c>
      <c r="N202" s="1027" t="str">
        <f>IF(INPUT!HO206="","",INPUT!HO206)</f>
        <v/>
      </c>
      <c r="O202" s="1425" t="str">
        <f>IF(INPUT!IU206="","",INPUT!IU206)</f>
        <v/>
      </c>
      <c r="P202" s="1425" t="str">
        <f>IF(INPUT!IV206="","",INPUT!IV206)</f>
        <v/>
      </c>
      <c r="Q202" s="1425" t="str">
        <f>IF(INPUT!IW206="","",INPUT!IW206)</f>
        <v/>
      </c>
      <c r="R202" s="1425" t="str">
        <f>IF(INPUT!IX206="","",INPUT!IX206)</f>
        <v/>
      </c>
      <c r="S202" s="1425" t="str">
        <f>IF(INPUT!IY206="","",INPUT!IY206)</f>
        <v/>
      </c>
      <c r="T202" s="1425" t="str">
        <f>IF(INPUT!IZ206="","",INPUT!IZ206)</f>
        <v/>
      </c>
      <c r="U202" s="1425" t="str">
        <f>IF(INPUT!JA206="","",INPUT!JA206)</f>
        <v/>
      </c>
      <c r="V202" s="1425" t="str">
        <f>IF(INPUT!JB206="","",INPUT!JB206)</f>
        <v/>
      </c>
      <c r="W202" s="1425" t="str">
        <f t="shared" si="7"/>
        <v/>
      </c>
      <c r="X202" s="1425" t="str">
        <f>IF(INPUT!JB206="","",INPUT!JB206)</f>
        <v/>
      </c>
    </row>
    <row r="203" spans="2:24">
      <c r="B203" s="1027" t="str">
        <f>IF(INPUT!HO207="","",INPUT!HO207)</f>
        <v/>
      </c>
      <c r="C203" s="1422" t="str">
        <f>IF(INPUT!IU207="","",INPUT!IU207/'03. Asset follow up'!$F$20)</f>
        <v/>
      </c>
      <c r="D203" s="1422" t="str">
        <f>IF(INPUT!IV207="","",INPUT!IV207/'03. Asset follow up'!$F$20)</f>
        <v/>
      </c>
      <c r="E203" s="1422" t="str">
        <f>IF(INPUT!IW207="","",INPUT!IW207/'03. Asset follow up'!$F$20)</f>
        <v/>
      </c>
      <c r="F203" s="1422" t="str">
        <f>IF(INPUT!IX207="","",INPUT!IX207/'03. Asset follow up'!$F$20)</f>
        <v/>
      </c>
      <c r="G203" s="1422" t="str">
        <f>IF(INPUT!IY207="","",INPUT!IY207/'03. Asset follow up'!$F$20)</f>
        <v/>
      </c>
      <c r="H203" s="1422" t="str">
        <f>IF(INPUT!IZ207="","",INPUT!IZ207/'03. Asset follow up'!$F$20)</f>
        <v/>
      </c>
      <c r="I203" s="1422" t="str">
        <f>IF(INPUT!JA207="","",INPUT!JA207/'03. Asset follow up'!$F$20)</f>
        <v/>
      </c>
      <c r="J203" s="1423">
        <f>INPUT!JB207/'03. Asset follow up'!$F$20</f>
        <v>0</v>
      </c>
      <c r="K203" s="1423" t="str">
        <f>IF(INPUT!JB207="","",INPUT!JB207/'03. Asset follow up'!$F$20)</f>
        <v/>
      </c>
      <c r="L203" s="1424">
        <f t="shared" si="6"/>
        <v>0</v>
      </c>
      <c r="N203" s="1027" t="str">
        <f>IF(INPUT!HO207="","",INPUT!HO207)</f>
        <v/>
      </c>
      <c r="O203" s="1425" t="str">
        <f>IF(INPUT!IU207="","",INPUT!IU207)</f>
        <v/>
      </c>
      <c r="P203" s="1425" t="str">
        <f>IF(INPUT!IV207="","",INPUT!IV207)</f>
        <v/>
      </c>
      <c r="Q203" s="1425" t="str">
        <f>IF(INPUT!IW207="","",INPUT!IW207)</f>
        <v/>
      </c>
      <c r="R203" s="1425" t="str">
        <f>IF(INPUT!IX207="","",INPUT!IX207)</f>
        <v/>
      </c>
      <c r="S203" s="1425" t="str">
        <f>IF(INPUT!IY207="","",INPUT!IY207)</f>
        <v/>
      </c>
      <c r="T203" s="1425" t="str">
        <f>IF(INPUT!IZ207="","",INPUT!IZ207)</f>
        <v/>
      </c>
      <c r="U203" s="1425" t="str">
        <f>IF(INPUT!JA207="","",INPUT!JA207)</f>
        <v/>
      </c>
      <c r="V203" s="1425" t="str">
        <f>IF(INPUT!JB207="","",INPUT!JB207)</f>
        <v/>
      </c>
      <c r="W203" s="1425" t="str">
        <f t="shared" si="7"/>
        <v/>
      </c>
      <c r="X203" s="1425" t="str">
        <f>IF(INPUT!JB207="","",INPUT!JB207)</f>
        <v/>
      </c>
    </row>
    <row r="204" spans="2:24">
      <c r="B204" s="1027" t="str">
        <f>IF(INPUT!HO208="","",INPUT!HO208)</f>
        <v/>
      </c>
      <c r="C204" s="1422" t="str">
        <f>IF(INPUT!IU208="","",INPUT!IU208/'03. Asset follow up'!$F$20)</f>
        <v/>
      </c>
      <c r="D204" s="1422" t="str">
        <f>IF(INPUT!IV208="","",INPUT!IV208/'03. Asset follow up'!$F$20)</f>
        <v/>
      </c>
      <c r="E204" s="1422" t="str">
        <f>IF(INPUT!IW208="","",INPUT!IW208/'03. Asset follow up'!$F$20)</f>
        <v/>
      </c>
      <c r="F204" s="1422" t="str">
        <f>IF(INPUT!IX208="","",INPUT!IX208/'03. Asset follow up'!$F$20)</f>
        <v/>
      </c>
      <c r="G204" s="1422" t="str">
        <f>IF(INPUT!IY208="","",INPUT!IY208/'03. Asset follow up'!$F$20)</f>
        <v/>
      </c>
      <c r="H204" s="1422" t="str">
        <f>IF(INPUT!IZ208="","",INPUT!IZ208/'03. Asset follow up'!$F$20)</f>
        <v/>
      </c>
      <c r="I204" s="1422" t="str">
        <f>IF(INPUT!JA208="","",INPUT!JA208/'03. Asset follow up'!$F$20)</f>
        <v/>
      </c>
      <c r="J204" s="1423">
        <f>INPUT!JB208/'03. Asset follow up'!$F$20</f>
        <v>0</v>
      </c>
      <c r="K204" s="1423" t="str">
        <f>IF(INPUT!JB208="","",INPUT!JB208/'03. Asset follow up'!$F$20)</f>
        <v/>
      </c>
      <c r="L204" s="1424">
        <f t="shared" ref="L204:L267" si="8">IFERROR(SUM(D204:F204)+K204,0)</f>
        <v>0</v>
      </c>
      <c r="N204" s="1027" t="str">
        <f>IF(INPUT!HO208="","",INPUT!HO208)</f>
        <v/>
      </c>
      <c r="O204" s="1425" t="str">
        <f>IF(INPUT!IU208="","",INPUT!IU208)</f>
        <v/>
      </c>
      <c r="P204" s="1425" t="str">
        <f>IF(INPUT!IV208="","",INPUT!IV208)</f>
        <v/>
      </c>
      <c r="Q204" s="1425" t="str">
        <f>IF(INPUT!IW208="","",INPUT!IW208)</f>
        <v/>
      </c>
      <c r="R204" s="1425" t="str">
        <f>IF(INPUT!IX208="","",INPUT!IX208)</f>
        <v/>
      </c>
      <c r="S204" s="1425" t="str">
        <f>IF(INPUT!IY208="","",INPUT!IY208)</f>
        <v/>
      </c>
      <c r="T204" s="1425" t="str">
        <f>IF(INPUT!IZ208="","",INPUT!IZ208)</f>
        <v/>
      </c>
      <c r="U204" s="1425" t="str">
        <f>IF(INPUT!JA208="","",INPUT!JA208)</f>
        <v/>
      </c>
      <c r="V204" s="1425" t="str">
        <f>IF(INPUT!JB208="","",INPUT!JB208)</f>
        <v/>
      </c>
      <c r="W204" s="1425" t="str">
        <f t="shared" si="7"/>
        <v/>
      </c>
      <c r="X204" s="1425" t="str">
        <f>IF(INPUT!JB208="","",INPUT!JB208)</f>
        <v/>
      </c>
    </row>
    <row r="205" spans="2:24">
      <c r="B205" s="1027" t="str">
        <f>IF(INPUT!HO209="","",INPUT!HO209)</f>
        <v/>
      </c>
      <c r="C205" s="1422" t="str">
        <f>IF(INPUT!IU209="","",INPUT!IU209/'03. Asset follow up'!$F$20)</f>
        <v/>
      </c>
      <c r="D205" s="1422" t="str">
        <f>IF(INPUT!IV209="","",INPUT!IV209/'03. Asset follow up'!$F$20)</f>
        <v/>
      </c>
      <c r="E205" s="1422" t="str">
        <f>IF(INPUT!IW209="","",INPUT!IW209/'03. Asset follow up'!$F$20)</f>
        <v/>
      </c>
      <c r="F205" s="1422" t="str">
        <f>IF(INPUT!IX209="","",INPUT!IX209/'03. Asset follow up'!$F$20)</f>
        <v/>
      </c>
      <c r="G205" s="1422" t="str">
        <f>IF(INPUT!IY209="","",INPUT!IY209/'03. Asset follow up'!$F$20)</f>
        <v/>
      </c>
      <c r="H205" s="1422" t="str">
        <f>IF(INPUT!IZ209="","",INPUT!IZ209/'03. Asset follow up'!$F$20)</f>
        <v/>
      </c>
      <c r="I205" s="1422" t="str">
        <f>IF(INPUT!JA209="","",INPUT!JA209/'03. Asset follow up'!$F$20)</f>
        <v/>
      </c>
      <c r="J205" s="1423">
        <f>INPUT!JB209/'03. Asset follow up'!$F$20</f>
        <v>0</v>
      </c>
      <c r="K205" s="1423" t="str">
        <f>IF(INPUT!JB209="","",INPUT!JB209/'03. Asset follow up'!$F$20)</f>
        <v/>
      </c>
      <c r="L205" s="1424">
        <f t="shared" si="8"/>
        <v>0</v>
      </c>
      <c r="N205" s="1027" t="str">
        <f>IF(INPUT!HO209="","",INPUT!HO209)</f>
        <v/>
      </c>
      <c r="O205" s="1425" t="str">
        <f>IF(INPUT!IU209="","",INPUT!IU209)</f>
        <v/>
      </c>
      <c r="P205" s="1425" t="str">
        <f>IF(INPUT!IV209="","",INPUT!IV209)</f>
        <v/>
      </c>
      <c r="Q205" s="1425" t="str">
        <f>IF(INPUT!IW209="","",INPUT!IW209)</f>
        <v/>
      </c>
      <c r="R205" s="1425" t="str">
        <f>IF(INPUT!IX209="","",INPUT!IX209)</f>
        <v/>
      </c>
      <c r="S205" s="1425" t="str">
        <f>IF(INPUT!IY209="","",INPUT!IY209)</f>
        <v/>
      </c>
      <c r="T205" s="1425" t="str">
        <f>IF(INPUT!IZ209="","",INPUT!IZ209)</f>
        <v/>
      </c>
      <c r="U205" s="1425" t="str">
        <f>IF(INPUT!JA209="","",INPUT!JA209)</f>
        <v/>
      </c>
      <c r="V205" s="1425" t="str">
        <f>IF(INPUT!JB209="","",INPUT!JB209)</f>
        <v/>
      </c>
      <c r="W205" s="1425" t="str">
        <f t="shared" si="7"/>
        <v/>
      </c>
      <c r="X205" s="1425" t="str">
        <f>IF(INPUT!JB209="","",INPUT!JB209)</f>
        <v/>
      </c>
    </row>
    <row r="206" spans="2:24">
      <c r="B206" s="1027" t="str">
        <f>IF(INPUT!HO210="","",INPUT!HO210)</f>
        <v/>
      </c>
      <c r="C206" s="1422" t="str">
        <f>IF(INPUT!IU210="","",INPUT!IU210/'03. Asset follow up'!$F$20)</f>
        <v/>
      </c>
      <c r="D206" s="1422" t="str">
        <f>IF(INPUT!IV210="","",INPUT!IV210/'03. Asset follow up'!$F$20)</f>
        <v/>
      </c>
      <c r="E206" s="1422" t="str">
        <f>IF(INPUT!IW210="","",INPUT!IW210/'03. Asset follow up'!$F$20)</f>
        <v/>
      </c>
      <c r="F206" s="1422" t="str">
        <f>IF(INPUT!IX210="","",INPUT!IX210/'03. Asset follow up'!$F$20)</f>
        <v/>
      </c>
      <c r="G206" s="1422" t="str">
        <f>IF(INPUT!IY210="","",INPUT!IY210/'03. Asset follow up'!$F$20)</f>
        <v/>
      </c>
      <c r="H206" s="1422" t="str">
        <f>IF(INPUT!IZ210="","",INPUT!IZ210/'03. Asset follow up'!$F$20)</f>
        <v/>
      </c>
      <c r="I206" s="1422" t="str">
        <f>IF(INPUT!JA210="","",INPUT!JA210/'03. Asset follow up'!$F$20)</f>
        <v/>
      </c>
      <c r="J206" s="1423">
        <f>INPUT!JB210/'03. Asset follow up'!$F$20</f>
        <v>0</v>
      </c>
      <c r="K206" s="1423" t="str">
        <f>IF(INPUT!JB210="","",INPUT!JB210/'03. Asset follow up'!$F$20)</f>
        <v/>
      </c>
      <c r="L206" s="1424">
        <f t="shared" si="8"/>
        <v>0</v>
      </c>
      <c r="N206" s="1027" t="str">
        <f>IF(INPUT!HO210="","",INPUT!HO210)</f>
        <v/>
      </c>
      <c r="O206" s="1425" t="str">
        <f>IF(INPUT!IU210="","",INPUT!IU210)</f>
        <v/>
      </c>
      <c r="P206" s="1425" t="str">
        <f>IF(INPUT!IV210="","",INPUT!IV210)</f>
        <v/>
      </c>
      <c r="Q206" s="1425" t="str">
        <f>IF(INPUT!IW210="","",INPUT!IW210)</f>
        <v/>
      </c>
      <c r="R206" s="1425" t="str">
        <f>IF(INPUT!IX210="","",INPUT!IX210)</f>
        <v/>
      </c>
      <c r="S206" s="1425" t="str">
        <f>IF(INPUT!IY210="","",INPUT!IY210)</f>
        <v/>
      </c>
      <c r="T206" s="1425" t="str">
        <f>IF(INPUT!IZ210="","",INPUT!IZ210)</f>
        <v/>
      </c>
      <c r="U206" s="1425" t="str">
        <f>IF(INPUT!JA210="","",INPUT!JA210)</f>
        <v/>
      </c>
      <c r="V206" s="1425" t="str">
        <f>IF(INPUT!JB210="","",INPUT!JB210)</f>
        <v/>
      </c>
      <c r="W206" s="1425" t="str">
        <f t="shared" si="7"/>
        <v/>
      </c>
      <c r="X206" s="1425" t="str">
        <f>IF(INPUT!JB210="","",INPUT!JB210)</f>
        <v/>
      </c>
    </row>
    <row r="207" spans="2:24">
      <c r="B207" s="1027" t="str">
        <f>IF(INPUT!HO211="","",INPUT!HO211)</f>
        <v/>
      </c>
      <c r="C207" s="1422" t="str">
        <f>IF(INPUT!IU211="","",INPUT!IU211/'03. Asset follow up'!$F$20)</f>
        <v/>
      </c>
      <c r="D207" s="1422" t="str">
        <f>IF(INPUT!IV211="","",INPUT!IV211/'03. Asset follow up'!$F$20)</f>
        <v/>
      </c>
      <c r="E207" s="1422" t="str">
        <f>IF(INPUT!IW211="","",INPUT!IW211/'03. Asset follow up'!$F$20)</f>
        <v/>
      </c>
      <c r="F207" s="1422" t="str">
        <f>IF(INPUT!IX211="","",INPUT!IX211/'03. Asset follow up'!$F$20)</f>
        <v/>
      </c>
      <c r="G207" s="1422" t="str">
        <f>IF(INPUT!IY211="","",INPUT!IY211/'03. Asset follow up'!$F$20)</f>
        <v/>
      </c>
      <c r="H207" s="1422" t="str">
        <f>IF(INPUT!IZ211="","",INPUT!IZ211/'03. Asset follow up'!$F$20)</f>
        <v/>
      </c>
      <c r="I207" s="1422" t="str">
        <f>IF(INPUT!JA211="","",INPUT!JA211/'03. Asset follow up'!$F$20)</f>
        <v/>
      </c>
      <c r="J207" s="1423">
        <f>INPUT!JB211/'03. Asset follow up'!$F$20</f>
        <v>0</v>
      </c>
      <c r="K207" s="1423" t="str">
        <f>IF(INPUT!JB211="","",INPUT!JB211/'03. Asset follow up'!$F$20)</f>
        <v/>
      </c>
      <c r="L207" s="1424">
        <f t="shared" si="8"/>
        <v>0</v>
      </c>
      <c r="N207" s="1027" t="str">
        <f>IF(INPUT!HO211="","",INPUT!HO211)</f>
        <v/>
      </c>
      <c r="O207" s="1425" t="str">
        <f>IF(INPUT!IU211="","",INPUT!IU211)</f>
        <v/>
      </c>
      <c r="P207" s="1425" t="str">
        <f>IF(INPUT!IV211="","",INPUT!IV211)</f>
        <v/>
      </c>
      <c r="Q207" s="1425" t="str">
        <f>IF(INPUT!IW211="","",INPUT!IW211)</f>
        <v/>
      </c>
      <c r="R207" s="1425" t="str">
        <f>IF(INPUT!IX211="","",INPUT!IX211)</f>
        <v/>
      </c>
      <c r="S207" s="1425" t="str">
        <f>IF(INPUT!IY211="","",INPUT!IY211)</f>
        <v/>
      </c>
      <c r="T207" s="1425" t="str">
        <f>IF(INPUT!IZ211="","",INPUT!IZ211)</f>
        <v/>
      </c>
      <c r="U207" s="1425" t="str">
        <f>IF(INPUT!JA211="","",INPUT!JA211)</f>
        <v/>
      </c>
      <c r="V207" s="1425" t="str">
        <f>IF(INPUT!JB211="","",INPUT!JB211)</f>
        <v/>
      </c>
      <c r="W207" s="1425" t="str">
        <f t="shared" si="7"/>
        <v/>
      </c>
      <c r="X207" s="1425" t="str">
        <f>IF(INPUT!JB211="","",INPUT!JB211)</f>
        <v/>
      </c>
    </row>
    <row r="208" spans="2:24">
      <c r="B208" s="1027" t="str">
        <f>IF(INPUT!HO212="","",INPUT!HO212)</f>
        <v/>
      </c>
      <c r="C208" s="1422" t="str">
        <f>IF(INPUT!IU212="","",INPUT!IU212/'03. Asset follow up'!$F$20)</f>
        <v/>
      </c>
      <c r="D208" s="1422" t="str">
        <f>IF(INPUT!IV212="","",INPUT!IV212/'03. Asset follow up'!$F$20)</f>
        <v/>
      </c>
      <c r="E208" s="1422" t="str">
        <f>IF(INPUT!IW212="","",INPUT!IW212/'03. Asset follow up'!$F$20)</f>
        <v/>
      </c>
      <c r="F208" s="1422" t="str">
        <f>IF(INPUT!IX212="","",INPUT!IX212/'03. Asset follow up'!$F$20)</f>
        <v/>
      </c>
      <c r="G208" s="1422" t="str">
        <f>IF(INPUT!IY212="","",INPUT!IY212/'03. Asset follow up'!$F$20)</f>
        <v/>
      </c>
      <c r="H208" s="1422" t="str">
        <f>IF(INPUT!IZ212="","",INPUT!IZ212/'03. Asset follow up'!$F$20)</f>
        <v/>
      </c>
      <c r="I208" s="1422" t="str">
        <f>IF(INPUT!JA212="","",INPUT!JA212/'03. Asset follow up'!$F$20)</f>
        <v/>
      </c>
      <c r="J208" s="1423">
        <f>INPUT!JB212/'03. Asset follow up'!$F$20</f>
        <v>0</v>
      </c>
      <c r="K208" s="1423" t="str">
        <f>IF(INPUT!JB212="","",INPUT!JB212/'03. Asset follow up'!$F$20)</f>
        <v/>
      </c>
      <c r="L208" s="1424">
        <f t="shared" si="8"/>
        <v>0</v>
      </c>
      <c r="N208" s="1027" t="str">
        <f>IF(INPUT!HO212="","",INPUT!HO212)</f>
        <v/>
      </c>
      <c r="O208" s="1425" t="str">
        <f>IF(INPUT!IU212="","",INPUT!IU212)</f>
        <v/>
      </c>
      <c r="P208" s="1425" t="str">
        <f>IF(INPUT!IV212="","",INPUT!IV212)</f>
        <v/>
      </c>
      <c r="Q208" s="1425" t="str">
        <f>IF(INPUT!IW212="","",INPUT!IW212)</f>
        <v/>
      </c>
      <c r="R208" s="1425" t="str">
        <f>IF(INPUT!IX212="","",INPUT!IX212)</f>
        <v/>
      </c>
      <c r="S208" s="1425" t="str">
        <f>IF(INPUT!IY212="","",INPUT!IY212)</f>
        <v/>
      </c>
      <c r="T208" s="1425" t="str">
        <f>IF(INPUT!IZ212="","",INPUT!IZ212)</f>
        <v/>
      </c>
      <c r="U208" s="1425" t="str">
        <f>IF(INPUT!JA212="","",INPUT!JA212)</f>
        <v/>
      </c>
      <c r="V208" s="1425" t="str">
        <f>IF(INPUT!JB212="","",INPUT!JB212)</f>
        <v/>
      </c>
      <c r="W208" s="1425" t="str">
        <f t="shared" si="7"/>
        <v/>
      </c>
      <c r="X208" s="1425" t="str">
        <f>IF(INPUT!JB212="","",INPUT!JB212)</f>
        <v/>
      </c>
    </row>
    <row r="209" spans="2:24">
      <c r="B209" s="1027" t="str">
        <f>IF(INPUT!HO213="","",INPUT!HO213)</f>
        <v/>
      </c>
      <c r="C209" s="1422" t="str">
        <f>IF(INPUT!IU213="","",INPUT!IU213/'03. Asset follow up'!$F$20)</f>
        <v/>
      </c>
      <c r="D209" s="1422" t="str">
        <f>IF(INPUT!IV213="","",INPUT!IV213/'03. Asset follow up'!$F$20)</f>
        <v/>
      </c>
      <c r="E209" s="1422" t="str">
        <f>IF(INPUT!IW213="","",INPUT!IW213/'03. Asset follow up'!$F$20)</f>
        <v/>
      </c>
      <c r="F209" s="1422" t="str">
        <f>IF(INPUT!IX213="","",INPUT!IX213/'03. Asset follow up'!$F$20)</f>
        <v/>
      </c>
      <c r="G209" s="1422" t="str">
        <f>IF(INPUT!IY213="","",INPUT!IY213/'03. Asset follow up'!$F$20)</f>
        <v/>
      </c>
      <c r="H209" s="1422" t="str">
        <f>IF(INPUT!IZ213="","",INPUT!IZ213/'03. Asset follow up'!$F$20)</f>
        <v/>
      </c>
      <c r="I209" s="1422" t="str">
        <f>IF(INPUT!JA213="","",INPUT!JA213/'03. Asset follow up'!$F$20)</f>
        <v/>
      </c>
      <c r="J209" s="1423">
        <f>INPUT!JB213/'03. Asset follow up'!$F$20</f>
        <v>0</v>
      </c>
      <c r="K209" s="1423" t="str">
        <f>IF(INPUT!JB213="","",INPUT!JB213/'03. Asset follow up'!$F$20)</f>
        <v/>
      </c>
      <c r="L209" s="1424">
        <f t="shared" si="8"/>
        <v>0</v>
      </c>
      <c r="N209" s="1027" t="str">
        <f>IF(INPUT!HO213="","",INPUT!HO213)</f>
        <v/>
      </c>
      <c r="O209" s="1425" t="str">
        <f>IF(INPUT!IU213="","",INPUT!IU213)</f>
        <v/>
      </c>
      <c r="P209" s="1425" t="str">
        <f>IF(INPUT!IV213="","",INPUT!IV213)</f>
        <v/>
      </c>
      <c r="Q209" s="1425" t="str">
        <f>IF(INPUT!IW213="","",INPUT!IW213)</f>
        <v/>
      </c>
      <c r="R209" s="1425" t="str">
        <f>IF(INPUT!IX213="","",INPUT!IX213)</f>
        <v/>
      </c>
      <c r="S209" s="1425" t="str">
        <f>IF(INPUT!IY213="","",INPUT!IY213)</f>
        <v/>
      </c>
      <c r="T209" s="1425" t="str">
        <f>IF(INPUT!IZ213="","",INPUT!IZ213)</f>
        <v/>
      </c>
      <c r="U209" s="1425" t="str">
        <f>IF(INPUT!JA213="","",INPUT!JA213)</f>
        <v/>
      </c>
      <c r="V209" s="1425" t="str">
        <f>IF(INPUT!JB213="","",INPUT!JB213)</f>
        <v/>
      </c>
      <c r="W209" s="1425" t="str">
        <f t="shared" si="7"/>
        <v/>
      </c>
      <c r="X209" s="1425" t="str">
        <f>IF(INPUT!JB213="","",INPUT!JB213)</f>
        <v/>
      </c>
    </row>
    <row r="210" spans="2:24">
      <c r="B210" s="1027" t="str">
        <f>IF(INPUT!HO214="","",INPUT!HO214)</f>
        <v/>
      </c>
      <c r="C210" s="1422" t="str">
        <f>IF(INPUT!IU214="","",INPUT!IU214/'03. Asset follow up'!$F$20)</f>
        <v/>
      </c>
      <c r="D210" s="1422" t="str">
        <f>IF(INPUT!IV214="","",INPUT!IV214/'03. Asset follow up'!$F$20)</f>
        <v/>
      </c>
      <c r="E210" s="1422" t="str">
        <f>IF(INPUT!IW214="","",INPUT!IW214/'03. Asset follow up'!$F$20)</f>
        <v/>
      </c>
      <c r="F210" s="1422" t="str">
        <f>IF(INPUT!IX214="","",INPUT!IX214/'03. Asset follow up'!$F$20)</f>
        <v/>
      </c>
      <c r="G210" s="1422" t="str">
        <f>IF(INPUT!IY214="","",INPUT!IY214/'03. Asset follow up'!$F$20)</f>
        <v/>
      </c>
      <c r="H210" s="1422" t="str">
        <f>IF(INPUT!IZ214="","",INPUT!IZ214/'03. Asset follow up'!$F$20)</f>
        <v/>
      </c>
      <c r="I210" s="1422" t="str">
        <f>IF(INPUT!JA214="","",INPUT!JA214/'03. Asset follow up'!$F$20)</f>
        <v/>
      </c>
      <c r="J210" s="1423">
        <f>INPUT!JB214/'03. Asset follow up'!$F$20</f>
        <v>0</v>
      </c>
      <c r="K210" s="1423" t="str">
        <f>IF(INPUT!JB214="","",INPUT!JB214/'03. Asset follow up'!$F$20)</f>
        <v/>
      </c>
      <c r="L210" s="1424">
        <f t="shared" si="8"/>
        <v>0</v>
      </c>
      <c r="N210" s="1027" t="str">
        <f>IF(INPUT!HO214="","",INPUT!HO214)</f>
        <v/>
      </c>
      <c r="O210" s="1425" t="str">
        <f>IF(INPUT!IU214="","",INPUT!IU214)</f>
        <v/>
      </c>
      <c r="P210" s="1425" t="str">
        <f>IF(INPUT!IV214="","",INPUT!IV214)</f>
        <v/>
      </c>
      <c r="Q210" s="1425" t="str">
        <f>IF(INPUT!IW214="","",INPUT!IW214)</f>
        <v/>
      </c>
      <c r="R210" s="1425" t="str">
        <f>IF(INPUT!IX214="","",INPUT!IX214)</f>
        <v/>
      </c>
      <c r="S210" s="1425" t="str">
        <f>IF(INPUT!IY214="","",INPUT!IY214)</f>
        <v/>
      </c>
      <c r="T210" s="1425" t="str">
        <f>IF(INPUT!IZ214="","",INPUT!IZ214)</f>
        <v/>
      </c>
      <c r="U210" s="1425" t="str">
        <f>IF(INPUT!JA214="","",INPUT!JA214)</f>
        <v/>
      </c>
      <c r="V210" s="1425" t="str">
        <f>IF(INPUT!JB214="","",INPUT!JB214)</f>
        <v/>
      </c>
      <c r="W210" s="1425" t="str">
        <f t="shared" si="7"/>
        <v/>
      </c>
      <c r="X210" s="1425" t="str">
        <f>IF(INPUT!JB214="","",INPUT!JB214)</f>
        <v/>
      </c>
    </row>
    <row r="211" spans="2:24">
      <c r="B211" s="1027" t="str">
        <f>IF(INPUT!HO215="","",INPUT!HO215)</f>
        <v/>
      </c>
      <c r="C211" s="1422" t="str">
        <f>IF(INPUT!IU215="","",INPUT!IU215/'03. Asset follow up'!$F$20)</f>
        <v/>
      </c>
      <c r="D211" s="1422" t="str">
        <f>IF(INPUT!IV215="","",INPUT!IV215/'03. Asset follow up'!$F$20)</f>
        <v/>
      </c>
      <c r="E211" s="1422" t="str">
        <f>IF(INPUT!IW215="","",INPUT!IW215/'03. Asset follow up'!$F$20)</f>
        <v/>
      </c>
      <c r="F211" s="1422" t="str">
        <f>IF(INPUT!IX215="","",INPUT!IX215/'03. Asset follow up'!$F$20)</f>
        <v/>
      </c>
      <c r="G211" s="1422" t="str">
        <f>IF(INPUT!IY215="","",INPUT!IY215/'03. Asset follow up'!$F$20)</f>
        <v/>
      </c>
      <c r="H211" s="1422" t="str">
        <f>IF(INPUT!IZ215="","",INPUT!IZ215/'03. Asset follow up'!$F$20)</f>
        <v/>
      </c>
      <c r="I211" s="1422" t="str">
        <f>IF(INPUT!JA215="","",INPUT!JA215/'03. Asset follow up'!$F$20)</f>
        <v/>
      </c>
      <c r="J211" s="1423">
        <f>INPUT!JB215/'03. Asset follow up'!$F$20</f>
        <v>0</v>
      </c>
      <c r="K211" s="1423" t="str">
        <f>IF(INPUT!JB215="","",INPUT!JB215/'03. Asset follow up'!$F$20)</f>
        <v/>
      </c>
      <c r="L211" s="1424">
        <f t="shared" si="8"/>
        <v>0</v>
      </c>
      <c r="N211" s="1027" t="str">
        <f>IF(INPUT!HO215="","",INPUT!HO215)</f>
        <v/>
      </c>
      <c r="O211" s="1425" t="str">
        <f>IF(INPUT!IU215="","",INPUT!IU215)</f>
        <v/>
      </c>
      <c r="P211" s="1425" t="str">
        <f>IF(INPUT!IV215="","",INPUT!IV215)</f>
        <v/>
      </c>
      <c r="Q211" s="1425" t="str">
        <f>IF(INPUT!IW215="","",INPUT!IW215)</f>
        <v/>
      </c>
      <c r="R211" s="1425" t="str">
        <f>IF(INPUT!IX215="","",INPUT!IX215)</f>
        <v/>
      </c>
      <c r="S211" s="1425" t="str">
        <f>IF(INPUT!IY215="","",INPUT!IY215)</f>
        <v/>
      </c>
      <c r="T211" s="1425" t="str">
        <f>IF(INPUT!IZ215="","",INPUT!IZ215)</f>
        <v/>
      </c>
      <c r="U211" s="1425" t="str">
        <f>IF(INPUT!JA215="","",INPUT!JA215)</f>
        <v/>
      </c>
      <c r="V211" s="1425" t="str">
        <f>IF(INPUT!JB215="","",INPUT!JB215)</f>
        <v/>
      </c>
      <c r="W211" s="1425" t="str">
        <f t="shared" si="7"/>
        <v/>
      </c>
      <c r="X211" s="1425" t="str">
        <f>IF(INPUT!JB215="","",INPUT!JB215)</f>
        <v/>
      </c>
    </row>
    <row r="212" spans="2:24">
      <c r="B212" s="1027" t="str">
        <f>IF(INPUT!HO216="","",INPUT!HO216)</f>
        <v/>
      </c>
      <c r="C212" s="1422" t="str">
        <f>IF(INPUT!IU216="","",INPUT!IU216/'03. Asset follow up'!$F$20)</f>
        <v/>
      </c>
      <c r="D212" s="1422" t="str">
        <f>IF(INPUT!IV216="","",INPUT!IV216/'03. Asset follow up'!$F$20)</f>
        <v/>
      </c>
      <c r="E212" s="1422" t="str">
        <f>IF(INPUT!IW216="","",INPUT!IW216/'03. Asset follow up'!$F$20)</f>
        <v/>
      </c>
      <c r="F212" s="1422" t="str">
        <f>IF(INPUT!IX216="","",INPUT!IX216/'03. Asset follow up'!$F$20)</f>
        <v/>
      </c>
      <c r="G212" s="1422" t="str">
        <f>IF(INPUT!IY216="","",INPUT!IY216/'03. Asset follow up'!$F$20)</f>
        <v/>
      </c>
      <c r="H212" s="1422" t="str">
        <f>IF(INPUT!IZ216="","",INPUT!IZ216/'03. Asset follow up'!$F$20)</f>
        <v/>
      </c>
      <c r="I212" s="1422" t="str">
        <f>IF(INPUT!JA216="","",INPUT!JA216/'03. Asset follow up'!$F$20)</f>
        <v/>
      </c>
      <c r="J212" s="1423">
        <f>INPUT!JB216/'03. Asset follow up'!$F$20</f>
        <v>0</v>
      </c>
      <c r="K212" s="1423" t="str">
        <f>IF(INPUT!JB216="","",INPUT!JB216/'03. Asset follow up'!$F$20)</f>
        <v/>
      </c>
      <c r="L212" s="1424">
        <f t="shared" si="8"/>
        <v>0</v>
      </c>
      <c r="N212" s="1027" t="str">
        <f>IF(INPUT!HO216="","",INPUT!HO216)</f>
        <v/>
      </c>
      <c r="O212" s="1425" t="str">
        <f>IF(INPUT!IU216="","",INPUT!IU216)</f>
        <v/>
      </c>
      <c r="P212" s="1425" t="str">
        <f>IF(INPUT!IV216="","",INPUT!IV216)</f>
        <v/>
      </c>
      <c r="Q212" s="1425" t="str">
        <f>IF(INPUT!IW216="","",INPUT!IW216)</f>
        <v/>
      </c>
      <c r="R212" s="1425" t="str">
        <f>IF(INPUT!IX216="","",INPUT!IX216)</f>
        <v/>
      </c>
      <c r="S212" s="1425" t="str">
        <f>IF(INPUT!IY216="","",INPUT!IY216)</f>
        <v/>
      </c>
      <c r="T212" s="1425" t="str">
        <f>IF(INPUT!IZ216="","",INPUT!IZ216)</f>
        <v/>
      </c>
      <c r="U212" s="1425" t="str">
        <f>IF(INPUT!JA216="","",INPUT!JA216)</f>
        <v/>
      </c>
      <c r="V212" s="1425" t="str">
        <f>IF(INPUT!JB216="","",INPUT!JB216)</f>
        <v/>
      </c>
      <c r="W212" s="1425" t="str">
        <f t="shared" si="7"/>
        <v/>
      </c>
      <c r="X212" s="1425" t="str">
        <f>IF(INPUT!JB216="","",INPUT!JB216)</f>
        <v/>
      </c>
    </row>
    <row r="213" spans="2:24">
      <c r="B213" s="1027" t="str">
        <f>IF(INPUT!HO217="","",INPUT!HO217)</f>
        <v/>
      </c>
      <c r="C213" s="1422" t="str">
        <f>IF(INPUT!IU217="","",INPUT!IU217/'03. Asset follow up'!$F$20)</f>
        <v/>
      </c>
      <c r="D213" s="1422" t="str">
        <f>IF(INPUT!IV217="","",INPUT!IV217/'03. Asset follow up'!$F$20)</f>
        <v/>
      </c>
      <c r="E213" s="1422" t="str">
        <f>IF(INPUT!IW217="","",INPUT!IW217/'03. Asset follow up'!$F$20)</f>
        <v/>
      </c>
      <c r="F213" s="1422" t="str">
        <f>IF(INPUT!IX217="","",INPUT!IX217/'03. Asset follow up'!$F$20)</f>
        <v/>
      </c>
      <c r="G213" s="1422" t="str">
        <f>IF(INPUT!IY217="","",INPUT!IY217/'03. Asset follow up'!$F$20)</f>
        <v/>
      </c>
      <c r="H213" s="1422" t="str">
        <f>IF(INPUT!IZ217="","",INPUT!IZ217/'03. Asset follow up'!$F$20)</f>
        <v/>
      </c>
      <c r="I213" s="1422" t="str">
        <f>IF(INPUT!JA217="","",INPUT!JA217/'03. Asset follow up'!$F$20)</f>
        <v/>
      </c>
      <c r="J213" s="1423">
        <f>INPUT!JB217/'03. Asset follow up'!$F$20</f>
        <v>0</v>
      </c>
      <c r="K213" s="1423" t="str">
        <f>IF(INPUT!JB217="","",INPUT!JB217/'03. Asset follow up'!$F$20)</f>
        <v/>
      </c>
      <c r="L213" s="1424">
        <f t="shared" si="8"/>
        <v>0</v>
      </c>
      <c r="N213" s="1027" t="str">
        <f>IF(INPUT!HO217="","",INPUT!HO217)</f>
        <v/>
      </c>
      <c r="O213" s="1425" t="str">
        <f>IF(INPUT!IU217="","",INPUT!IU217)</f>
        <v/>
      </c>
      <c r="P213" s="1425" t="str">
        <f>IF(INPUT!IV217="","",INPUT!IV217)</f>
        <v/>
      </c>
      <c r="Q213" s="1425" t="str">
        <f>IF(INPUT!IW217="","",INPUT!IW217)</f>
        <v/>
      </c>
      <c r="R213" s="1425" t="str">
        <f>IF(INPUT!IX217="","",INPUT!IX217)</f>
        <v/>
      </c>
      <c r="S213" s="1425" t="str">
        <f>IF(INPUT!IY217="","",INPUT!IY217)</f>
        <v/>
      </c>
      <c r="T213" s="1425" t="str">
        <f>IF(INPUT!IZ217="","",INPUT!IZ217)</f>
        <v/>
      </c>
      <c r="U213" s="1425" t="str">
        <f>IF(INPUT!JA217="","",INPUT!JA217)</f>
        <v/>
      </c>
      <c r="V213" s="1425" t="str">
        <f>IF(INPUT!JB217="","",INPUT!JB217)</f>
        <v/>
      </c>
      <c r="W213" s="1425" t="str">
        <f t="shared" si="7"/>
        <v/>
      </c>
      <c r="X213" s="1425" t="str">
        <f>IF(INPUT!JB217="","",INPUT!JB217)</f>
        <v/>
      </c>
    </row>
    <row r="214" spans="2:24">
      <c r="B214" s="1027" t="str">
        <f>IF(INPUT!HO218="","",INPUT!HO218)</f>
        <v/>
      </c>
      <c r="C214" s="1422" t="str">
        <f>IF(INPUT!IU218="","",INPUT!IU218/'03. Asset follow up'!$F$20)</f>
        <v/>
      </c>
      <c r="D214" s="1422" t="str">
        <f>IF(INPUT!IV218="","",INPUT!IV218/'03. Asset follow up'!$F$20)</f>
        <v/>
      </c>
      <c r="E214" s="1422" t="str">
        <f>IF(INPUT!IW218="","",INPUT!IW218/'03. Asset follow up'!$F$20)</f>
        <v/>
      </c>
      <c r="F214" s="1422" t="str">
        <f>IF(INPUT!IX218="","",INPUT!IX218/'03. Asset follow up'!$F$20)</f>
        <v/>
      </c>
      <c r="G214" s="1422" t="str">
        <f>IF(INPUT!IY218="","",INPUT!IY218/'03. Asset follow up'!$F$20)</f>
        <v/>
      </c>
      <c r="H214" s="1422" t="str">
        <f>IF(INPUT!IZ218="","",INPUT!IZ218/'03. Asset follow up'!$F$20)</f>
        <v/>
      </c>
      <c r="I214" s="1422" t="str">
        <f>IF(INPUT!JA218="","",INPUT!JA218/'03. Asset follow up'!$F$20)</f>
        <v/>
      </c>
      <c r="J214" s="1423">
        <f>INPUT!JB218/'03. Asset follow up'!$F$20</f>
        <v>0</v>
      </c>
      <c r="K214" s="1423" t="str">
        <f>IF(INPUT!JB218="","",INPUT!JB218/'03. Asset follow up'!$F$20)</f>
        <v/>
      </c>
      <c r="L214" s="1424">
        <f t="shared" si="8"/>
        <v>0</v>
      </c>
      <c r="N214" s="1027" t="str">
        <f>IF(INPUT!HO218="","",INPUT!HO218)</f>
        <v/>
      </c>
      <c r="O214" s="1425" t="str">
        <f>IF(INPUT!IU218="","",INPUT!IU218)</f>
        <v/>
      </c>
      <c r="P214" s="1425" t="str">
        <f>IF(INPUT!IV218="","",INPUT!IV218)</f>
        <v/>
      </c>
      <c r="Q214" s="1425" t="str">
        <f>IF(INPUT!IW218="","",INPUT!IW218)</f>
        <v/>
      </c>
      <c r="R214" s="1425" t="str">
        <f>IF(INPUT!IX218="","",INPUT!IX218)</f>
        <v/>
      </c>
      <c r="S214" s="1425" t="str">
        <f>IF(INPUT!IY218="","",INPUT!IY218)</f>
        <v/>
      </c>
      <c r="T214" s="1425" t="str">
        <f>IF(INPUT!IZ218="","",INPUT!IZ218)</f>
        <v/>
      </c>
      <c r="U214" s="1425" t="str">
        <f>IF(INPUT!JA218="","",INPUT!JA218)</f>
        <v/>
      </c>
      <c r="V214" s="1425" t="str">
        <f>IF(INPUT!JB218="","",INPUT!JB218)</f>
        <v/>
      </c>
      <c r="W214" s="1425" t="str">
        <f t="shared" si="7"/>
        <v/>
      </c>
      <c r="X214" s="1425" t="str">
        <f>IF(INPUT!JB218="","",INPUT!JB218)</f>
        <v/>
      </c>
    </row>
    <row r="215" spans="2:24">
      <c r="B215" s="1027" t="str">
        <f>IF(INPUT!HO219="","",INPUT!HO219)</f>
        <v/>
      </c>
      <c r="C215" s="1422" t="str">
        <f>IF(INPUT!IU219="","",INPUT!IU219/'03. Asset follow up'!$F$20)</f>
        <v/>
      </c>
      <c r="D215" s="1422" t="str">
        <f>IF(INPUT!IV219="","",INPUT!IV219/'03. Asset follow up'!$F$20)</f>
        <v/>
      </c>
      <c r="E215" s="1422" t="str">
        <f>IF(INPUT!IW219="","",INPUT!IW219/'03. Asset follow up'!$F$20)</f>
        <v/>
      </c>
      <c r="F215" s="1422" t="str">
        <f>IF(INPUT!IX219="","",INPUT!IX219/'03. Asset follow up'!$F$20)</f>
        <v/>
      </c>
      <c r="G215" s="1422" t="str">
        <f>IF(INPUT!IY219="","",INPUT!IY219/'03. Asset follow up'!$F$20)</f>
        <v/>
      </c>
      <c r="H215" s="1422" t="str">
        <f>IF(INPUT!IZ219="","",INPUT!IZ219/'03. Asset follow up'!$F$20)</f>
        <v/>
      </c>
      <c r="I215" s="1422" t="str">
        <f>IF(INPUT!JA219="","",INPUT!JA219/'03. Asset follow up'!$F$20)</f>
        <v/>
      </c>
      <c r="J215" s="1423">
        <f>INPUT!JB219/'03. Asset follow up'!$F$20</f>
        <v>0</v>
      </c>
      <c r="K215" s="1423" t="str">
        <f>IF(INPUT!JB219="","",INPUT!JB219/'03. Asset follow up'!$F$20)</f>
        <v/>
      </c>
      <c r="L215" s="1424">
        <f t="shared" si="8"/>
        <v>0</v>
      </c>
      <c r="N215" s="1027" t="str">
        <f>IF(INPUT!HO219="","",INPUT!HO219)</f>
        <v/>
      </c>
      <c r="O215" s="1425" t="str">
        <f>IF(INPUT!IU219="","",INPUT!IU219)</f>
        <v/>
      </c>
      <c r="P215" s="1425" t="str">
        <f>IF(INPUT!IV219="","",INPUT!IV219)</f>
        <v/>
      </c>
      <c r="Q215" s="1425" t="str">
        <f>IF(INPUT!IW219="","",INPUT!IW219)</f>
        <v/>
      </c>
      <c r="R215" s="1425" t="str">
        <f>IF(INPUT!IX219="","",INPUT!IX219)</f>
        <v/>
      </c>
      <c r="S215" s="1425" t="str">
        <f>IF(INPUT!IY219="","",INPUT!IY219)</f>
        <v/>
      </c>
      <c r="T215" s="1425" t="str">
        <f>IF(INPUT!IZ219="","",INPUT!IZ219)</f>
        <v/>
      </c>
      <c r="U215" s="1425" t="str">
        <f>IF(INPUT!JA219="","",INPUT!JA219)</f>
        <v/>
      </c>
      <c r="V215" s="1425" t="str">
        <f>IF(INPUT!JB219="","",INPUT!JB219)</f>
        <v/>
      </c>
      <c r="W215" s="1425" t="str">
        <f t="shared" si="7"/>
        <v/>
      </c>
      <c r="X215" s="1425" t="str">
        <f>IF(INPUT!JB219="","",INPUT!JB219)</f>
        <v/>
      </c>
    </row>
    <row r="216" spans="2:24">
      <c r="B216" s="1027" t="str">
        <f>IF(INPUT!HO220="","",INPUT!HO220)</f>
        <v/>
      </c>
      <c r="C216" s="1422" t="str">
        <f>IF(INPUT!IU220="","",INPUT!IU220/'03. Asset follow up'!$F$20)</f>
        <v/>
      </c>
      <c r="D216" s="1422" t="str">
        <f>IF(INPUT!IV220="","",INPUT!IV220/'03. Asset follow up'!$F$20)</f>
        <v/>
      </c>
      <c r="E216" s="1422" t="str">
        <f>IF(INPUT!IW220="","",INPUT!IW220/'03. Asset follow up'!$F$20)</f>
        <v/>
      </c>
      <c r="F216" s="1422" t="str">
        <f>IF(INPUT!IX220="","",INPUT!IX220/'03. Asset follow up'!$F$20)</f>
        <v/>
      </c>
      <c r="G216" s="1422" t="str">
        <f>IF(INPUT!IY220="","",INPUT!IY220/'03. Asset follow up'!$F$20)</f>
        <v/>
      </c>
      <c r="H216" s="1422" t="str">
        <f>IF(INPUT!IZ220="","",INPUT!IZ220/'03. Asset follow up'!$F$20)</f>
        <v/>
      </c>
      <c r="I216" s="1422" t="str">
        <f>IF(INPUT!JA220="","",INPUT!JA220/'03. Asset follow up'!$F$20)</f>
        <v/>
      </c>
      <c r="J216" s="1423">
        <f>INPUT!JB220/'03. Asset follow up'!$F$20</f>
        <v>0</v>
      </c>
      <c r="K216" s="1423" t="str">
        <f>IF(INPUT!JB220="","",INPUT!JB220/'03. Asset follow up'!$F$20)</f>
        <v/>
      </c>
      <c r="L216" s="1424">
        <f t="shared" si="8"/>
        <v>0</v>
      </c>
      <c r="N216" s="1027" t="str">
        <f>IF(INPUT!HO220="","",INPUT!HO220)</f>
        <v/>
      </c>
      <c r="O216" s="1425" t="str">
        <f>IF(INPUT!IU220="","",INPUT!IU220)</f>
        <v/>
      </c>
      <c r="P216" s="1425" t="str">
        <f>IF(INPUT!IV220="","",INPUT!IV220)</f>
        <v/>
      </c>
      <c r="Q216" s="1425" t="str">
        <f>IF(INPUT!IW220="","",INPUT!IW220)</f>
        <v/>
      </c>
      <c r="R216" s="1425" t="str">
        <f>IF(INPUT!IX220="","",INPUT!IX220)</f>
        <v/>
      </c>
      <c r="S216" s="1425" t="str">
        <f>IF(INPUT!IY220="","",INPUT!IY220)</f>
        <v/>
      </c>
      <c r="T216" s="1425" t="str">
        <f>IF(INPUT!IZ220="","",INPUT!IZ220)</f>
        <v/>
      </c>
      <c r="U216" s="1425" t="str">
        <f>IF(INPUT!JA220="","",INPUT!JA220)</f>
        <v/>
      </c>
      <c r="V216" s="1425" t="str">
        <f>IF(INPUT!JB220="","",INPUT!JB220)</f>
        <v/>
      </c>
      <c r="W216" s="1425" t="str">
        <f t="shared" si="7"/>
        <v/>
      </c>
      <c r="X216" s="1425" t="str">
        <f>IF(INPUT!JB220="","",INPUT!JB220)</f>
        <v/>
      </c>
    </row>
    <row r="217" spans="2:24">
      <c r="B217" s="1027" t="str">
        <f>IF(INPUT!HO221="","",INPUT!HO221)</f>
        <v/>
      </c>
      <c r="C217" s="1422" t="str">
        <f>IF(INPUT!IU221="","",INPUT!IU221/'03. Asset follow up'!$F$20)</f>
        <v/>
      </c>
      <c r="D217" s="1422" t="str">
        <f>IF(INPUT!IV221="","",INPUT!IV221/'03. Asset follow up'!$F$20)</f>
        <v/>
      </c>
      <c r="E217" s="1422" t="str">
        <f>IF(INPUT!IW221="","",INPUT!IW221/'03. Asset follow up'!$F$20)</f>
        <v/>
      </c>
      <c r="F217" s="1422" t="str">
        <f>IF(INPUT!IX221="","",INPUT!IX221/'03. Asset follow up'!$F$20)</f>
        <v/>
      </c>
      <c r="G217" s="1422" t="str">
        <f>IF(INPUT!IY221="","",INPUT!IY221/'03. Asset follow up'!$F$20)</f>
        <v/>
      </c>
      <c r="H217" s="1422" t="str">
        <f>IF(INPUT!IZ221="","",INPUT!IZ221/'03. Asset follow up'!$F$20)</f>
        <v/>
      </c>
      <c r="I217" s="1422" t="str">
        <f>IF(INPUT!JA221="","",INPUT!JA221/'03. Asset follow up'!$F$20)</f>
        <v/>
      </c>
      <c r="J217" s="1423">
        <f>INPUT!JB221/'03. Asset follow up'!$F$20</f>
        <v>0</v>
      </c>
      <c r="K217" s="1423" t="str">
        <f>IF(INPUT!JB221="","",INPUT!JB221/'03. Asset follow up'!$F$20)</f>
        <v/>
      </c>
      <c r="L217" s="1424">
        <f t="shared" si="8"/>
        <v>0</v>
      </c>
      <c r="N217" s="1027" t="str">
        <f>IF(INPUT!HO221="","",INPUT!HO221)</f>
        <v/>
      </c>
      <c r="O217" s="1425" t="str">
        <f>IF(INPUT!IU221="","",INPUT!IU221)</f>
        <v/>
      </c>
      <c r="P217" s="1425" t="str">
        <f>IF(INPUT!IV221="","",INPUT!IV221)</f>
        <v/>
      </c>
      <c r="Q217" s="1425" t="str">
        <f>IF(INPUT!IW221="","",INPUT!IW221)</f>
        <v/>
      </c>
      <c r="R217" s="1425" t="str">
        <f>IF(INPUT!IX221="","",INPUT!IX221)</f>
        <v/>
      </c>
      <c r="S217" s="1425" t="str">
        <f>IF(INPUT!IY221="","",INPUT!IY221)</f>
        <v/>
      </c>
      <c r="T217" s="1425" t="str">
        <f>IF(INPUT!IZ221="","",INPUT!IZ221)</f>
        <v/>
      </c>
      <c r="U217" s="1425" t="str">
        <f>IF(INPUT!JA221="","",INPUT!JA221)</f>
        <v/>
      </c>
      <c r="V217" s="1425" t="str">
        <f>IF(INPUT!JB221="","",INPUT!JB221)</f>
        <v/>
      </c>
      <c r="W217" s="1425" t="str">
        <f t="shared" si="7"/>
        <v/>
      </c>
      <c r="X217" s="1425" t="str">
        <f>IF(INPUT!JB221="","",INPUT!JB221)</f>
        <v/>
      </c>
    </row>
    <row r="218" spans="2:24">
      <c r="B218" s="1027" t="str">
        <f>IF(INPUT!HO222="","",INPUT!HO222)</f>
        <v/>
      </c>
      <c r="C218" s="1422" t="str">
        <f>IF(INPUT!IU222="","",INPUT!IU222/'03. Asset follow up'!$F$20)</f>
        <v/>
      </c>
      <c r="D218" s="1422" t="str">
        <f>IF(INPUT!IV222="","",INPUT!IV222/'03. Asset follow up'!$F$20)</f>
        <v/>
      </c>
      <c r="E218" s="1422" t="str">
        <f>IF(INPUT!IW222="","",INPUT!IW222/'03. Asset follow up'!$F$20)</f>
        <v/>
      </c>
      <c r="F218" s="1422" t="str">
        <f>IF(INPUT!IX222="","",INPUT!IX222/'03. Asset follow up'!$F$20)</f>
        <v/>
      </c>
      <c r="G218" s="1422" t="str">
        <f>IF(INPUT!IY222="","",INPUT!IY222/'03. Asset follow up'!$F$20)</f>
        <v/>
      </c>
      <c r="H218" s="1422" t="str">
        <f>IF(INPUT!IZ222="","",INPUT!IZ222/'03. Asset follow up'!$F$20)</f>
        <v/>
      </c>
      <c r="I218" s="1422" t="str">
        <f>IF(INPUT!JA222="","",INPUT!JA222/'03. Asset follow up'!$F$20)</f>
        <v/>
      </c>
      <c r="J218" s="1423">
        <f>INPUT!JB222/'03. Asset follow up'!$F$20</f>
        <v>0</v>
      </c>
      <c r="K218" s="1423" t="str">
        <f>IF(INPUT!JB222="","",INPUT!JB222/'03. Asset follow up'!$F$20)</f>
        <v/>
      </c>
      <c r="L218" s="1424">
        <f t="shared" si="8"/>
        <v>0</v>
      </c>
      <c r="N218" s="1027" t="str">
        <f>IF(INPUT!HO222="","",INPUT!HO222)</f>
        <v/>
      </c>
      <c r="O218" s="1425" t="str">
        <f>IF(INPUT!IU222="","",INPUT!IU222)</f>
        <v/>
      </c>
      <c r="P218" s="1425" t="str">
        <f>IF(INPUT!IV222="","",INPUT!IV222)</f>
        <v/>
      </c>
      <c r="Q218" s="1425" t="str">
        <f>IF(INPUT!IW222="","",INPUT!IW222)</f>
        <v/>
      </c>
      <c r="R218" s="1425" t="str">
        <f>IF(INPUT!IX222="","",INPUT!IX222)</f>
        <v/>
      </c>
      <c r="S218" s="1425" t="str">
        <f>IF(INPUT!IY222="","",INPUT!IY222)</f>
        <v/>
      </c>
      <c r="T218" s="1425" t="str">
        <f>IF(INPUT!IZ222="","",INPUT!IZ222)</f>
        <v/>
      </c>
      <c r="U218" s="1425" t="str">
        <f>IF(INPUT!JA222="","",INPUT!JA222)</f>
        <v/>
      </c>
      <c r="V218" s="1425" t="str">
        <f>IF(INPUT!JB222="","",INPUT!JB222)</f>
        <v/>
      </c>
      <c r="W218" s="1425" t="str">
        <f t="shared" si="7"/>
        <v/>
      </c>
      <c r="X218" s="1425" t="str">
        <f>IF(INPUT!JB222="","",INPUT!JB222)</f>
        <v/>
      </c>
    </row>
    <row r="219" spans="2:24">
      <c r="B219" s="1027" t="str">
        <f>IF(INPUT!HO223="","",INPUT!HO223)</f>
        <v/>
      </c>
      <c r="C219" s="1422" t="str">
        <f>IF(INPUT!IU223="","",INPUT!IU223/'03. Asset follow up'!$F$20)</f>
        <v/>
      </c>
      <c r="D219" s="1422" t="str">
        <f>IF(INPUT!IV223="","",INPUT!IV223/'03. Asset follow up'!$F$20)</f>
        <v/>
      </c>
      <c r="E219" s="1422" t="str">
        <f>IF(INPUT!IW223="","",INPUT!IW223/'03. Asset follow up'!$F$20)</f>
        <v/>
      </c>
      <c r="F219" s="1422" t="str">
        <f>IF(INPUT!IX223="","",INPUT!IX223/'03. Asset follow up'!$F$20)</f>
        <v/>
      </c>
      <c r="G219" s="1422" t="str">
        <f>IF(INPUT!IY223="","",INPUT!IY223/'03. Asset follow up'!$F$20)</f>
        <v/>
      </c>
      <c r="H219" s="1422" t="str">
        <f>IF(INPUT!IZ223="","",INPUT!IZ223/'03. Asset follow up'!$F$20)</f>
        <v/>
      </c>
      <c r="I219" s="1422" t="str">
        <f>IF(INPUT!JA223="","",INPUT!JA223/'03. Asset follow up'!$F$20)</f>
        <v/>
      </c>
      <c r="J219" s="1423">
        <f>INPUT!JB223/'03. Asset follow up'!$F$20</f>
        <v>0</v>
      </c>
      <c r="K219" s="1423" t="str">
        <f>IF(INPUT!JB223="","",INPUT!JB223/'03. Asset follow up'!$F$20)</f>
        <v/>
      </c>
      <c r="L219" s="1424">
        <f t="shared" si="8"/>
        <v>0</v>
      </c>
      <c r="N219" s="1027" t="str">
        <f>IF(INPUT!HO223="","",INPUT!HO223)</f>
        <v/>
      </c>
      <c r="O219" s="1425" t="str">
        <f>IF(INPUT!IU223="","",INPUT!IU223)</f>
        <v/>
      </c>
      <c r="P219" s="1425" t="str">
        <f>IF(INPUT!IV223="","",INPUT!IV223)</f>
        <v/>
      </c>
      <c r="Q219" s="1425" t="str">
        <f>IF(INPUT!IW223="","",INPUT!IW223)</f>
        <v/>
      </c>
      <c r="R219" s="1425" t="str">
        <f>IF(INPUT!IX223="","",INPUT!IX223)</f>
        <v/>
      </c>
      <c r="S219" s="1425" t="str">
        <f>IF(INPUT!IY223="","",INPUT!IY223)</f>
        <v/>
      </c>
      <c r="T219" s="1425" t="str">
        <f>IF(INPUT!IZ223="","",INPUT!IZ223)</f>
        <v/>
      </c>
      <c r="U219" s="1425" t="str">
        <f>IF(INPUT!JA223="","",INPUT!JA223)</f>
        <v/>
      </c>
      <c r="V219" s="1425" t="str">
        <f>IF(INPUT!JB223="","",INPUT!JB223)</f>
        <v/>
      </c>
      <c r="W219" s="1425" t="str">
        <f t="shared" si="7"/>
        <v/>
      </c>
      <c r="X219" s="1425" t="str">
        <f>IF(INPUT!JB223="","",INPUT!JB223)</f>
        <v/>
      </c>
    </row>
    <row r="220" spans="2:24">
      <c r="B220" s="1027" t="str">
        <f>IF(INPUT!HO224="","",INPUT!HO224)</f>
        <v/>
      </c>
      <c r="C220" s="1422" t="str">
        <f>IF(INPUT!IU224="","",INPUT!IU224/'03. Asset follow up'!$F$20)</f>
        <v/>
      </c>
      <c r="D220" s="1422" t="str">
        <f>IF(INPUT!IV224="","",INPUT!IV224/'03. Asset follow up'!$F$20)</f>
        <v/>
      </c>
      <c r="E220" s="1422" t="str">
        <f>IF(INPUT!IW224="","",INPUT!IW224/'03. Asset follow up'!$F$20)</f>
        <v/>
      </c>
      <c r="F220" s="1422" t="str">
        <f>IF(INPUT!IX224="","",INPUT!IX224/'03. Asset follow up'!$F$20)</f>
        <v/>
      </c>
      <c r="G220" s="1422" t="str">
        <f>IF(INPUT!IY224="","",INPUT!IY224/'03. Asset follow up'!$F$20)</f>
        <v/>
      </c>
      <c r="H220" s="1422" t="str">
        <f>IF(INPUT!IZ224="","",INPUT!IZ224/'03. Asset follow up'!$F$20)</f>
        <v/>
      </c>
      <c r="I220" s="1422" t="str">
        <f>IF(INPUT!JA224="","",INPUT!JA224/'03. Asset follow up'!$F$20)</f>
        <v/>
      </c>
      <c r="J220" s="1423">
        <f>INPUT!JB224/'03. Asset follow up'!$F$20</f>
        <v>0</v>
      </c>
      <c r="K220" s="1423" t="str">
        <f>IF(INPUT!JB224="","",INPUT!JB224/'03. Asset follow up'!$F$20)</f>
        <v/>
      </c>
      <c r="L220" s="1424">
        <f t="shared" si="8"/>
        <v>0</v>
      </c>
      <c r="N220" s="1027" t="str">
        <f>IF(INPUT!HO224="","",INPUT!HO224)</f>
        <v/>
      </c>
      <c r="O220" s="1425" t="str">
        <f>IF(INPUT!IU224="","",INPUT!IU224)</f>
        <v/>
      </c>
      <c r="P220" s="1425" t="str">
        <f>IF(INPUT!IV224="","",INPUT!IV224)</f>
        <v/>
      </c>
      <c r="Q220" s="1425" t="str">
        <f>IF(INPUT!IW224="","",INPUT!IW224)</f>
        <v/>
      </c>
      <c r="R220" s="1425" t="str">
        <f>IF(INPUT!IX224="","",INPUT!IX224)</f>
        <v/>
      </c>
      <c r="S220" s="1425" t="str">
        <f>IF(INPUT!IY224="","",INPUT!IY224)</f>
        <v/>
      </c>
      <c r="T220" s="1425" t="str">
        <f>IF(INPUT!IZ224="","",INPUT!IZ224)</f>
        <v/>
      </c>
      <c r="U220" s="1425" t="str">
        <f>IF(INPUT!JA224="","",INPUT!JA224)</f>
        <v/>
      </c>
      <c r="V220" s="1425" t="str">
        <f>IF(INPUT!JB224="","",INPUT!JB224)</f>
        <v/>
      </c>
      <c r="W220" s="1425" t="str">
        <f t="shared" si="7"/>
        <v/>
      </c>
      <c r="X220" s="1425" t="str">
        <f>IF(INPUT!JB224="","",INPUT!JB224)</f>
        <v/>
      </c>
    </row>
    <row r="221" spans="2:24">
      <c r="B221" s="1027" t="str">
        <f>IF(INPUT!HO225="","",INPUT!HO225)</f>
        <v/>
      </c>
      <c r="C221" s="1422" t="str">
        <f>IF(INPUT!IU225="","",INPUT!IU225/'03. Asset follow up'!$F$20)</f>
        <v/>
      </c>
      <c r="D221" s="1422" t="str">
        <f>IF(INPUT!IV225="","",INPUT!IV225/'03. Asset follow up'!$F$20)</f>
        <v/>
      </c>
      <c r="E221" s="1422" t="str">
        <f>IF(INPUT!IW225="","",INPUT!IW225/'03. Asset follow up'!$F$20)</f>
        <v/>
      </c>
      <c r="F221" s="1422" t="str">
        <f>IF(INPUT!IX225="","",INPUT!IX225/'03. Asset follow up'!$F$20)</f>
        <v/>
      </c>
      <c r="G221" s="1422" t="str">
        <f>IF(INPUT!IY225="","",INPUT!IY225/'03. Asset follow up'!$F$20)</f>
        <v/>
      </c>
      <c r="H221" s="1422" t="str">
        <f>IF(INPUT!IZ225="","",INPUT!IZ225/'03. Asset follow up'!$F$20)</f>
        <v/>
      </c>
      <c r="I221" s="1422" t="str">
        <f>IF(INPUT!JA225="","",INPUT!JA225/'03. Asset follow up'!$F$20)</f>
        <v/>
      </c>
      <c r="J221" s="1423">
        <f>INPUT!JB225/'03. Asset follow up'!$F$20</f>
        <v>0</v>
      </c>
      <c r="K221" s="1423" t="str">
        <f>IF(INPUT!JB225="","",INPUT!JB225/'03. Asset follow up'!$F$20)</f>
        <v/>
      </c>
      <c r="L221" s="1424">
        <f t="shared" si="8"/>
        <v>0</v>
      </c>
      <c r="N221" s="1027" t="str">
        <f>IF(INPUT!HO225="","",INPUT!HO225)</f>
        <v/>
      </c>
      <c r="O221" s="1425" t="str">
        <f>IF(INPUT!IU225="","",INPUT!IU225)</f>
        <v/>
      </c>
      <c r="P221" s="1425" t="str">
        <f>IF(INPUT!IV225="","",INPUT!IV225)</f>
        <v/>
      </c>
      <c r="Q221" s="1425" t="str">
        <f>IF(INPUT!IW225="","",INPUT!IW225)</f>
        <v/>
      </c>
      <c r="R221" s="1425" t="str">
        <f>IF(INPUT!IX225="","",INPUT!IX225)</f>
        <v/>
      </c>
      <c r="S221" s="1425" t="str">
        <f>IF(INPUT!IY225="","",INPUT!IY225)</f>
        <v/>
      </c>
      <c r="T221" s="1425" t="str">
        <f>IF(INPUT!IZ225="","",INPUT!IZ225)</f>
        <v/>
      </c>
      <c r="U221" s="1425" t="str">
        <f>IF(INPUT!JA225="","",INPUT!JA225)</f>
        <v/>
      </c>
      <c r="V221" s="1425" t="str">
        <f>IF(INPUT!JB225="","",INPUT!JB225)</f>
        <v/>
      </c>
      <c r="W221" s="1425" t="str">
        <f t="shared" si="7"/>
        <v/>
      </c>
      <c r="X221" s="1425" t="str">
        <f>IF(INPUT!JB225="","",INPUT!JB225)</f>
        <v/>
      </c>
    </row>
    <row r="222" spans="2:24">
      <c r="B222" s="1027" t="str">
        <f>IF(INPUT!HO226="","",INPUT!HO226)</f>
        <v/>
      </c>
      <c r="C222" s="1422" t="str">
        <f>IF(INPUT!IU226="","",INPUT!IU226/'03. Asset follow up'!$F$20)</f>
        <v/>
      </c>
      <c r="D222" s="1422" t="str">
        <f>IF(INPUT!IV226="","",INPUT!IV226/'03. Asset follow up'!$F$20)</f>
        <v/>
      </c>
      <c r="E222" s="1422" t="str">
        <f>IF(INPUT!IW226="","",INPUT!IW226/'03. Asset follow up'!$F$20)</f>
        <v/>
      </c>
      <c r="F222" s="1422" t="str">
        <f>IF(INPUT!IX226="","",INPUT!IX226/'03. Asset follow up'!$F$20)</f>
        <v/>
      </c>
      <c r="G222" s="1422" t="str">
        <f>IF(INPUT!IY226="","",INPUT!IY226/'03. Asset follow up'!$F$20)</f>
        <v/>
      </c>
      <c r="H222" s="1422" t="str">
        <f>IF(INPUT!IZ226="","",INPUT!IZ226/'03. Asset follow up'!$F$20)</f>
        <v/>
      </c>
      <c r="I222" s="1422" t="str">
        <f>IF(INPUT!JA226="","",INPUT!JA226/'03. Asset follow up'!$F$20)</f>
        <v/>
      </c>
      <c r="J222" s="1423">
        <f>INPUT!JB226/'03. Asset follow up'!$F$20</f>
        <v>0</v>
      </c>
      <c r="K222" s="1423" t="str">
        <f>IF(INPUT!JB226="","",INPUT!JB226/'03. Asset follow up'!$F$20)</f>
        <v/>
      </c>
      <c r="L222" s="1424">
        <f t="shared" si="8"/>
        <v>0</v>
      </c>
      <c r="N222" s="1027" t="str">
        <f>IF(INPUT!HO226="","",INPUT!HO226)</f>
        <v/>
      </c>
      <c r="O222" s="1425" t="str">
        <f>IF(INPUT!IU226="","",INPUT!IU226)</f>
        <v/>
      </c>
      <c r="P222" s="1425" t="str">
        <f>IF(INPUT!IV226="","",INPUT!IV226)</f>
        <v/>
      </c>
      <c r="Q222" s="1425" t="str">
        <f>IF(INPUT!IW226="","",INPUT!IW226)</f>
        <v/>
      </c>
      <c r="R222" s="1425" t="str">
        <f>IF(INPUT!IX226="","",INPUT!IX226)</f>
        <v/>
      </c>
      <c r="S222" s="1425" t="str">
        <f>IF(INPUT!IY226="","",INPUT!IY226)</f>
        <v/>
      </c>
      <c r="T222" s="1425" t="str">
        <f>IF(INPUT!IZ226="","",INPUT!IZ226)</f>
        <v/>
      </c>
      <c r="U222" s="1425" t="str">
        <f>IF(INPUT!JA226="","",INPUT!JA226)</f>
        <v/>
      </c>
      <c r="V222" s="1425" t="str">
        <f>IF(INPUT!JB226="","",INPUT!JB226)</f>
        <v/>
      </c>
      <c r="W222" s="1425" t="str">
        <f t="shared" si="7"/>
        <v/>
      </c>
      <c r="X222" s="1425" t="str">
        <f>IF(INPUT!JB226="","",INPUT!JB226)</f>
        <v/>
      </c>
    </row>
    <row r="223" spans="2:24">
      <c r="B223" s="1027" t="str">
        <f>IF(INPUT!HO227="","",INPUT!HO227)</f>
        <v/>
      </c>
      <c r="C223" s="1422" t="str">
        <f>IF(INPUT!IU227="","",INPUT!IU227/'03. Asset follow up'!$F$20)</f>
        <v/>
      </c>
      <c r="D223" s="1422" t="str">
        <f>IF(INPUT!IV227="","",INPUT!IV227/'03. Asset follow up'!$F$20)</f>
        <v/>
      </c>
      <c r="E223" s="1422" t="str">
        <f>IF(INPUT!IW227="","",INPUT!IW227/'03. Asset follow up'!$F$20)</f>
        <v/>
      </c>
      <c r="F223" s="1422" t="str">
        <f>IF(INPUT!IX227="","",INPUT!IX227/'03. Asset follow up'!$F$20)</f>
        <v/>
      </c>
      <c r="G223" s="1422" t="str">
        <f>IF(INPUT!IY227="","",INPUT!IY227/'03. Asset follow up'!$F$20)</f>
        <v/>
      </c>
      <c r="H223" s="1422" t="str">
        <f>IF(INPUT!IZ227="","",INPUT!IZ227/'03. Asset follow up'!$F$20)</f>
        <v/>
      </c>
      <c r="I223" s="1422" t="str">
        <f>IF(INPUT!JA227="","",INPUT!JA227/'03. Asset follow up'!$F$20)</f>
        <v/>
      </c>
      <c r="J223" s="1423">
        <f>INPUT!JB227/'03. Asset follow up'!$F$20</f>
        <v>0</v>
      </c>
      <c r="K223" s="1423" t="str">
        <f>IF(INPUT!JB227="","",INPUT!JB227/'03. Asset follow up'!$F$20)</f>
        <v/>
      </c>
      <c r="L223" s="1424">
        <f t="shared" si="8"/>
        <v>0</v>
      </c>
      <c r="N223" s="1027" t="str">
        <f>IF(INPUT!HO227="","",INPUT!HO227)</f>
        <v/>
      </c>
      <c r="O223" s="1425" t="str">
        <f>IF(INPUT!IU227="","",INPUT!IU227)</f>
        <v/>
      </c>
      <c r="P223" s="1425" t="str">
        <f>IF(INPUT!IV227="","",INPUT!IV227)</f>
        <v/>
      </c>
      <c r="Q223" s="1425" t="str">
        <f>IF(INPUT!IW227="","",INPUT!IW227)</f>
        <v/>
      </c>
      <c r="R223" s="1425" t="str">
        <f>IF(INPUT!IX227="","",INPUT!IX227)</f>
        <v/>
      </c>
      <c r="S223" s="1425" t="str">
        <f>IF(INPUT!IY227="","",INPUT!IY227)</f>
        <v/>
      </c>
      <c r="T223" s="1425" t="str">
        <f>IF(INPUT!IZ227="","",INPUT!IZ227)</f>
        <v/>
      </c>
      <c r="U223" s="1425" t="str">
        <f>IF(INPUT!JA227="","",INPUT!JA227)</f>
        <v/>
      </c>
      <c r="V223" s="1425" t="str">
        <f>IF(INPUT!JB227="","",INPUT!JB227)</f>
        <v/>
      </c>
      <c r="W223" s="1425" t="str">
        <f t="shared" si="7"/>
        <v/>
      </c>
      <c r="X223" s="1425" t="str">
        <f>IF(INPUT!JB227="","",INPUT!JB227)</f>
        <v/>
      </c>
    </row>
    <row r="224" spans="2:24">
      <c r="B224" s="1027" t="str">
        <f>IF(INPUT!HO228="","",INPUT!HO228)</f>
        <v/>
      </c>
      <c r="C224" s="1422" t="str">
        <f>IF(INPUT!IU228="","",INPUT!IU228/'03. Asset follow up'!$F$20)</f>
        <v/>
      </c>
      <c r="D224" s="1422" t="str">
        <f>IF(INPUT!IV228="","",INPUT!IV228/'03. Asset follow up'!$F$20)</f>
        <v/>
      </c>
      <c r="E224" s="1422" t="str">
        <f>IF(INPUT!IW228="","",INPUT!IW228/'03. Asset follow up'!$F$20)</f>
        <v/>
      </c>
      <c r="F224" s="1422" t="str">
        <f>IF(INPUT!IX228="","",INPUT!IX228/'03. Asset follow up'!$F$20)</f>
        <v/>
      </c>
      <c r="G224" s="1422" t="str">
        <f>IF(INPUT!IY228="","",INPUT!IY228/'03. Asset follow up'!$F$20)</f>
        <v/>
      </c>
      <c r="H224" s="1422" t="str">
        <f>IF(INPUT!IZ228="","",INPUT!IZ228/'03. Asset follow up'!$F$20)</f>
        <v/>
      </c>
      <c r="I224" s="1422" t="str">
        <f>IF(INPUT!JA228="","",INPUT!JA228/'03. Asset follow up'!$F$20)</f>
        <v/>
      </c>
      <c r="J224" s="1423">
        <f>INPUT!JB228/'03. Asset follow up'!$F$20</f>
        <v>0</v>
      </c>
      <c r="K224" s="1423" t="str">
        <f>IF(INPUT!JB228="","",INPUT!JB228/'03. Asset follow up'!$F$20)</f>
        <v/>
      </c>
      <c r="L224" s="1424">
        <f t="shared" si="8"/>
        <v>0</v>
      </c>
      <c r="N224" s="1027" t="str">
        <f>IF(INPUT!HO228="","",INPUT!HO228)</f>
        <v/>
      </c>
      <c r="O224" s="1425" t="str">
        <f>IF(INPUT!IU228="","",INPUT!IU228)</f>
        <v/>
      </c>
      <c r="P224" s="1425" t="str">
        <f>IF(INPUT!IV228="","",INPUT!IV228)</f>
        <v/>
      </c>
      <c r="Q224" s="1425" t="str">
        <f>IF(INPUT!IW228="","",INPUT!IW228)</f>
        <v/>
      </c>
      <c r="R224" s="1425" t="str">
        <f>IF(INPUT!IX228="","",INPUT!IX228)</f>
        <v/>
      </c>
      <c r="S224" s="1425" t="str">
        <f>IF(INPUT!IY228="","",INPUT!IY228)</f>
        <v/>
      </c>
      <c r="T224" s="1425" t="str">
        <f>IF(INPUT!IZ228="","",INPUT!IZ228)</f>
        <v/>
      </c>
      <c r="U224" s="1425" t="str">
        <f>IF(INPUT!JA228="","",INPUT!JA228)</f>
        <v/>
      </c>
      <c r="V224" s="1425" t="str">
        <f>IF(INPUT!JB228="","",INPUT!JB228)</f>
        <v/>
      </c>
      <c r="W224" s="1425" t="str">
        <f t="shared" si="7"/>
        <v/>
      </c>
      <c r="X224" s="1425" t="str">
        <f>IF(INPUT!JB228="","",INPUT!JB228)</f>
        <v/>
      </c>
    </row>
    <row r="225" spans="2:24">
      <c r="B225" s="1027" t="str">
        <f>IF(INPUT!HO229="","",INPUT!HO229)</f>
        <v/>
      </c>
      <c r="C225" s="1422" t="str">
        <f>IF(INPUT!IU229="","",INPUT!IU229/'03. Asset follow up'!$F$20)</f>
        <v/>
      </c>
      <c r="D225" s="1422" t="str">
        <f>IF(INPUT!IV229="","",INPUT!IV229/'03. Asset follow up'!$F$20)</f>
        <v/>
      </c>
      <c r="E225" s="1422" t="str">
        <f>IF(INPUT!IW229="","",INPUT!IW229/'03. Asset follow up'!$F$20)</f>
        <v/>
      </c>
      <c r="F225" s="1422" t="str">
        <f>IF(INPUT!IX229="","",INPUT!IX229/'03. Asset follow up'!$F$20)</f>
        <v/>
      </c>
      <c r="G225" s="1422" t="str">
        <f>IF(INPUT!IY229="","",INPUT!IY229/'03. Asset follow up'!$F$20)</f>
        <v/>
      </c>
      <c r="H225" s="1422" t="str">
        <f>IF(INPUT!IZ229="","",INPUT!IZ229/'03. Asset follow up'!$F$20)</f>
        <v/>
      </c>
      <c r="I225" s="1422" t="str">
        <f>IF(INPUT!JA229="","",INPUT!JA229/'03. Asset follow up'!$F$20)</f>
        <v/>
      </c>
      <c r="J225" s="1423">
        <f>INPUT!JB229/'03. Asset follow up'!$F$20</f>
        <v>0</v>
      </c>
      <c r="K225" s="1423" t="str">
        <f>IF(INPUT!JB229="","",INPUT!JB229/'03. Asset follow up'!$F$20)</f>
        <v/>
      </c>
      <c r="L225" s="1424">
        <f t="shared" si="8"/>
        <v>0</v>
      </c>
      <c r="N225" s="1027" t="str">
        <f>IF(INPUT!HO229="","",INPUT!HO229)</f>
        <v/>
      </c>
      <c r="O225" s="1425" t="str">
        <f>IF(INPUT!IU229="","",INPUT!IU229)</f>
        <v/>
      </c>
      <c r="P225" s="1425" t="str">
        <f>IF(INPUT!IV229="","",INPUT!IV229)</f>
        <v/>
      </c>
      <c r="Q225" s="1425" t="str">
        <f>IF(INPUT!IW229="","",INPUT!IW229)</f>
        <v/>
      </c>
      <c r="R225" s="1425" t="str">
        <f>IF(INPUT!IX229="","",INPUT!IX229)</f>
        <v/>
      </c>
      <c r="S225" s="1425" t="str">
        <f>IF(INPUT!IY229="","",INPUT!IY229)</f>
        <v/>
      </c>
      <c r="T225" s="1425" t="str">
        <f>IF(INPUT!IZ229="","",INPUT!IZ229)</f>
        <v/>
      </c>
      <c r="U225" s="1425" t="str">
        <f>IF(INPUT!JA229="","",INPUT!JA229)</f>
        <v/>
      </c>
      <c r="V225" s="1425" t="str">
        <f>IF(INPUT!JB229="","",INPUT!JB229)</f>
        <v/>
      </c>
      <c r="W225" s="1425" t="str">
        <f t="shared" si="7"/>
        <v/>
      </c>
      <c r="X225" s="1425" t="str">
        <f>IF(INPUT!JB229="","",INPUT!JB229)</f>
        <v/>
      </c>
    </row>
    <row r="226" spans="2:24">
      <c r="B226" s="1027" t="str">
        <f>IF(INPUT!HO230="","",INPUT!HO230)</f>
        <v/>
      </c>
      <c r="C226" s="1422" t="str">
        <f>IF(INPUT!IU230="","",INPUT!IU230/'03. Asset follow up'!$F$20)</f>
        <v/>
      </c>
      <c r="D226" s="1422" t="str">
        <f>IF(INPUT!IV230="","",INPUT!IV230/'03. Asset follow up'!$F$20)</f>
        <v/>
      </c>
      <c r="E226" s="1422" t="str">
        <f>IF(INPUT!IW230="","",INPUT!IW230/'03. Asset follow up'!$F$20)</f>
        <v/>
      </c>
      <c r="F226" s="1422" t="str">
        <f>IF(INPUT!IX230="","",INPUT!IX230/'03. Asset follow up'!$F$20)</f>
        <v/>
      </c>
      <c r="G226" s="1422" t="str">
        <f>IF(INPUT!IY230="","",INPUT!IY230/'03. Asset follow up'!$F$20)</f>
        <v/>
      </c>
      <c r="H226" s="1422" t="str">
        <f>IF(INPUT!IZ230="","",INPUT!IZ230/'03. Asset follow up'!$F$20)</f>
        <v/>
      </c>
      <c r="I226" s="1422" t="str">
        <f>IF(INPUT!JA230="","",INPUT!JA230/'03. Asset follow up'!$F$20)</f>
        <v/>
      </c>
      <c r="J226" s="1423">
        <f>INPUT!JB230/'03. Asset follow up'!$F$20</f>
        <v>0</v>
      </c>
      <c r="K226" s="1423" t="str">
        <f>IF(INPUT!JB230="","",INPUT!JB230/'03. Asset follow up'!$F$20)</f>
        <v/>
      </c>
      <c r="L226" s="1424">
        <f t="shared" si="8"/>
        <v>0</v>
      </c>
      <c r="N226" s="1027" t="str">
        <f>IF(INPUT!HO230="","",INPUT!HO230)</f>
        <v/>
      </c>
      <c r="O226" s="1425" t="str">
        <f>IF(INPUT!IU230="","",INPUT!IU230)</f>
        <v/>
      </c>
      <c r="P226" s="1425" t="str">
        <f>IF(INPUT!IV230="","",INPUT!IV230)</f>
        <v/>
      </c>
      <c r="Q226" s="1425" t="str">
        <f>IF(INPUT!IW230="","",INPUT!IW230)</f>
        <v/>
      </c>
      <c r="R226" s="1425" t="str">
        <f>IF(INPUT!IX230="","",INPUT!IX230)</f>
        <v/>
      </c>
      <c r="S226" s="1425" t="str">
        <f>IF(INPUT!IY230="","",INPUT!IY230)</f>
        <v/>
      </c>
      <c r="T226" s="1425" t="str">
        <f>IF(INPUT!IZ230="","",INPUT!IZ230)</f>
        <v/>
      </c>
      <c r="U226" s="1425" t="str">
        <f>IF(INPUT!JA230="","",INPUT!JA230)</f>
        <v/>
      </c>
      <c r="V226" s="1425" t="str">
        <f>IF(INPUT!JB230="","",INPUT!JB230)</f>
        <v/>
      </c>
      <c r="W226" s="1425" t="str">
        <f t="shared" si="7"/>
        <v/>
      </c>
      <c r="X226" s="1425" t="str">
        <f>IF(INPUT!JB230="","",INPUT!JB230)</f>
        <v/>
      </c>
    </row>
    <row r="227" spans="2:24">
      <c r="B227" s="1027" t="str">
        <f>IF(INPUT!HO231="","",INPUT!HO231)</f>
        <v/>
      </c>
      <c r="C227" s="1422" t="str">
        <f>IF(INPUT!IU231="","",INPUT!IU231/'03. Asset follow up'!$F$20)</f>
        <v/>
      </c>
      <c r="D227" s="1422" t="str">
        <f>IF(INPUT!IV231="","",INPUT!IV231/'03. Asset follow up'!$F$20)</f>
        <v/>
      </c>
      <c r="E227" s="1422" t="str">
        <f>IF(INPUT!IW231="","",INPUT!IW231/'03. Asset follow up'!$F$20)</f>
        <v/>
      </c>
      <c r="F227" s="1422" t="str">
        <f>IF(INPUT!IX231="","",INPUT!IX231/'03. Asset follow up'!$F$20)</f>
        <v/>
      </c>
      <c r="G227" s="1422" t="str">
        <f>IF(INPUT!IY231="","",INPUT!IY231/'03. Asset follow up'!$F$20)</f>
        <v/>
      </c>
      <c r="H227" s="1422" t="str">
        <f>IF(INPUT!IZ231="","",INPUT!IZ231/'03. Asset follow up'!$F$20)</f>
        <v/>
      </c>
      <c r="I227" s="1422" t="str">
        <f>IF(INPUT!JA231="","",INPUT!JA231/'03. Asset follow up'!$F$20)</f>
        <v/>
      </c>
      <c r="J227" s="1423">
        <f>INPUT!JB231/'03. Asset follow up'!$F$20</f>
        <v>0</v>
      </c>
      <c r="K227" s="1423" t="str">
        <f>IF(INPUT!JB231="","",INPUT!JB231/'03. Asset follow up'!$F$20)</f>
        <v/>
      </c>
      <c r="L227" s="1424">
        <f t="shared" si="8"/>
        <v>0</v>
      </c>
      <c r="N227" s="1027" t="str">
        <f>IF(INPUT!HO231="","",INPUT!HO231)</f>
        <v/>
      </c>
      <c r="O227" s="1425" t="str">
        <f>IF(INPUT!IU231="","",INPUT!IU231)</f>
        <v/>
      </c>
      <c r="P227" s="1425" t="str">
        <f>IF(INPUT!IV231="","",INPUT!IV231)</f>
        <v/>
      </c>
      <c r="Q227" s="1425" t="str">
        <f>IF(INPUT!IW231="","",INPUT!IW231)</f>
        <v/>
      </c>
      <c r="R227" s="1425" t="str">
        <f>IF(INPUT!IX231="","",INPUT!IX231)</f>
        <v/>
      </c>
      <c r="S227" s="1425" t="str">
        <f>IF(INPUT!IY231="","",INPUT!IY231)</f>
        <v/>
      </c>
      <c r="T227" s="1425" t="str">
        <f>IF(INPUT!IZ231="","",INPUT!IZ231)</f>
        <v/>
      </c>
      <c r="U227" s="1425" t="str">
        <f>IF(INPUT!JA231="","",INPUT!JA231)</f>
        <v/>
      </c>
      <c r="V227" s="1425" t="str">
        <f>IF(INPUT!JB231="","",INPUT!JB231)</f>
        <v/>
      </c>
      <c r="W227" s="1425" t="str">
        <f t="shared" si="7"/>
        <v/>
      </c>
      <c r="X227" s="1425" t="str">
        <f>IF(INPUT!JB231="","",INPUT!JB231)</f>
        <v/>
      </c>
    </row>
    <row r="228" spans="2:24">
      <c r="B228" s="1027" t="str">
        <f>IF(INPUT!HO232="","",INPUT!HO232)</f>
        <v/>
      </c>
      <c r="C228" s="1422" t="str">
        <f>IF(INPUT!IU232="","",INPUT!IU232/'03. Asset follow up'!$F$20)</f>
        <v/>
      </c>
      <c r="D228" s="1422" t="str">
        <f>IF(INPUT!IV232="","",INPUT!IV232/'03. Asset follow up'!$F$20)</f>
        <v/>
      </c>
      <c r="E228" s="1422" t="str">
        <f>IF(INPUT!IW232="","",INPUT!IW232/'03. Asset follow up'!$F$20)</f>
        <v/>
      </c>
      <c r="F228" s="1422" t="str">
        <f>IF(INPUT!IX232="","",INPUT!IX232/'03. Asset follow up'!$F$20)</f>
        <v/>
      </c>
      <c r="G228" s="1422" t="str">
        <f>IF(INPUT!IY232="","",INPUT!IY232/'03. Asset follow up'!$F$20)</f>
        <v/>
      </c>
      <c r="H228" s="1422" t="str">
        <f>IF(INPUT!IZ232="","",INPUT!IZ232/'03. Asset follow up'!$F$20)</f>
        <v/>
      </c>
      <c r="I228" s="1422" t="str">
        <f>IF(INPUT!JA232="","",INPUT!JA232/'03. Asset follow up'!$F$20)</f>
        <v/>
      </c>
      <c r="J228" s="1423">
        <f>INPUT!JB232/'03. Asset follow up'!$F$20</f>
        <v>0</v>
      </c>
      <c r="K228" s="1423" t="str">
        <f>IF(INPUT!JB232="","",INPUT!JB232/'03. Asset follow up'!$F$20)</f>
        <v/>
      </c>
      <c r="L228" s="1424">
        <f t="shared" si="8"/>
        <v>0</v>
      </c>
      <c r="N228" s="1027" t="str">
        <f>IF(INPUT!HO232="","",INPUT!HO232)</f>
        <v/>
      </c>
      <c r="O228" s="1425" t="str">
        <f>IF(INPUT!IU232="","",INPUT!IU232)</f>
        <v/>
      </c>
      <c r="P228" s="1425" t="str">
        <f>IF(INPUT!IV232="","",INPUT!IV232)</f>
        <v/>
      </c>
      <c r="Q228" s="1425" t="str">
        <f>IF(INPUT!IW232="","",INPUT!IW232)</f>
        <v/>
      </c>
      <c r="R228" s="1425" t="str">
        <f>IF(INPUT!IX232="","",INPUT!IX232)</f>
        <v/>
      </c>
      <c r="S228" s="1425" t="str">
        <f>IF(INPUT!IY232="","",INPUT!IY232)</f>
        <v/>
      </c>
      <c r="T228" s="1425" t="str">
        <f>IF(INPUT!IZ232="","",INPUT!IZ232)</f>
        <v/>
      </c>
      <c r="U228" s="1425" t="str">
        <f>IF(INPUT!JA232="","",INPUT!JA232)</f>
        <v/>
      </c>
      <c r="V228" s="1425" t="str">
        <f>IF(INPUT!JB232="","",INPUT!JB232)</f>
        <v/>
      </c>
      <c r="W228" s="1425" t="str">
        <f t="shared" si="7"/>
        <v/>
      </c>
      <c r="X228" s="1425" t="str">
        <f>IF(INPUT!JB232="","",INPUT!JB232)</f>
        <v/>
      </c>
    </row>
    <row r="229" spans="2:24">
      <c r="B229" s="1027" t="str">
        <f>IF(INPUT!HO233="","",INPUT!HO233)</f>
        <v/>
      </c>
      <c r="C229" s="1422" t="str">
        <f>IF(INPUT!IU233="","",INPUT!IU233/'03. Asset follow up'!$F$20)</f>
        <v/>
      </c>
      <c r="D229" s="1422" t="str">
        <f>IF(INPUT!IV233="","",INPUT!IV233/'03. Asset follow up'!$F$20)</f>
        <v/>
      </c>
      <c r="E229" s="1422" t="str">
        <f>IF(INPUT!IW233="","",INPUT!IW233/'03. Asset follow up'!$F$20)</f>
        <v/>
      </c>
      <c r="F229" s="1422" t="str">
        <f>IF(INPUT!IX233="","",INPUT!IX233/'03. Asset follow up'!$F$20)</f>
        <v/>
      </c>
      <c r="G229" s="1422" t="str">
        <f>IF(INPUT!IY233="","",INPUT!IY233/'03. Asset follow up'!$F$20)</f>
        <v/>
      </c>
      <c r="H229" s="1422" t="str">
        <f>IF(INPUT!IZ233="","",INPUT!IZ233/'03. Asset follow up'!$F$20)</f>
        <v/>
      </c>
      <c r="I229" s="1422" t="str">
        <f>IF(INPUT!JA233="","",INPUT!JA233/'03. Asset follow up'!$F$20)</f>
        <v/>
      </c>
      <c r="J229" s="1423">
        <f>INPUT!JB233/'03. Asset follow up'!$F$20</f>
        <v>0</v>
      </c>
      <c r="K229" s="1423" t="str">
        <f>IF(INPUT!JB233="","",INPUT!JB233/'03. Asset follow up'!$F$20)</f>
        <v/>
      </c>
      <c r="L229" s="1424">
        <f t="shared" si="8"/>
        <v>0</v>
      </c>
      <c r="N229" s="1027" t="str">
        <f>IF(INPUT!HO233="","",INPUT!HO233)</f>
        <v/>
      </c>
      <c r="O229" s="1425" t="str">
        <f>IF(INPUT!IU233="","",INPUT!IU233)</f>
        <v/>
      </c>
      <c r="P229" s="1425" t="str">
        <f>IF(INPUT!IV233="","",INPUT!IV233)</f>
        <v/>
      </c>
      <c r="Q229" s="1425" t="str">
        <f>IF(INPUT!IW233="","",INPUT!IW233)</f>
        <v/>
      </c>
      <c r="R229" s="1425" t="str">
        <f>IF(INPUT!IX233="","",INPUT!IX233)</f>
        <v/>
      </c>
      <c r="S229" s="1425" t="str">
        <f>IF(INPUT!IY233="","",INPUT!IY233)</f>
        <v/>
      </c>
      <c r="T229" s="1425" t="str">
        <f>IF(INPUT!IZ233="","",INPUT!IZ233)</f>
        <v/>
      </c>
      <c r="U229" s="1425" t="str">
        <f>IF(INPUT!JA233="","",INPUT!JA233)</f>
        <v/>
      </c>
      <c r="V229" s="1425" t="str">
        <f>IF(INPUT!JB233="","",INPUT!JB233)</f>
        <v/>
      </c>
      <c r="W229" s="1425" t="str">
        <f t="shared" si="7"/>
        <v/>
      </c>
      <c r="X229" s="1425" t="str">
        <f>IF(INPUT!JB233="","",INPUT!JB233)</f>
        <v/>
      </c>
    </row>
    <row r="230" spans="2:24">
      <c r="B230" s="1027" t="str">
        <f>IF(INPUT!HO234="","",INPUT!HO234)</f>
        <v/>
      </c>
      <c r="C230" s="1422" t="str">
        <f>IF(INPUT!IU234="","",INPUT!IU234/'03. Asset follow up'!$F$20)</f>
        <v/>
      </c>
      <c r="D230" s="1422" t="str">
        <f>IF(INPUT!IV234="","",INPUT!IV234/'03. Asset follow up'!$F$20)</f>
        <v/>
      </c>
      <c r="E230" s="1422" t="str">
        <f>IF(INPUT!IW234="","",INPUT!IW234/'03. Asset follow up'!$F$20)</f>
        <v/>
      </c>
      <c r="F230" s="1422" t="str">
        <f>IF(INPUT!IX234="","",INPUT!IX234/'03. Asset follow up'!$F$20)</f>
        <v/>
      </c>
      <c r="G230" s="1422" t="str">
        <f>IF(INPUT!IY234="","",INPUT!IY234/'03. Asset follow up'!$F$20)</f>
        <v/>
      </c>
      <c r="H230" s="1422" t="str">
        <f>IF(INPUT!IZ234="","",INPUT!IZ234/'03. Asset follow up'!$F$20)</f>
        <v/>
      </c>
      <c r="I230" s="1422" t="str">
        <f>IF(INPUT!JA234="","",INPUT!JA234/'03. Asset follow up'!$F$20)</f>
        <v/>
      </c>
      <c r="J230" s="1423">
        <f>INPUT!JB234/'03. Asset follow up'!$F$20</f>
        <v>0</v>
      </c>
      <c r="K230" s="1423" t="str">
        <f>IF(INPUT!JB234="","",INPUT!JB234/'03. Asset follow up'!$F$20)</f>
        <v/>
      </c>
      <c r="L230" s="1424">
        <f t="shared" si="8"/>
        <v>0</v>
      </c>
      <c r="N230" s="1027" t="str">
        <f>IF(INPUT!HO234="","",INPUT!HO234)</f>
        <v/>
      </c>
      <c r="O230" s="1425" t="str">
        <f>IF(INPUT!IU234="","",INPUT!IU234)</f>
        <v/>
      </c>
      <c r="P230" s="1425" t="str">
        <f>IF(INPUT!IV234="","",INPUT!IV234)</f>
        <v/>
      </c>
      <c r="Q230" s="1425" t="str">
        <f>IF(INPUT!IW234="","",INPUT!IW234)</f>
        <v/>
      </c>
      <c r="R230" s="1425" t="str">
        <f>IF(INPUT!IX234="","",INPUT!IX234)</f>
        <v/>
      </c>
      <c r="S230" s="1425" t="str">
        <f>IF(INPUT!IY234="","",INPUT!IY234)</f>
        <v/>
      </c>
      <c r="T230" s="1425" t="str">
        <f>IF(INPUT!IZ234="","",INPUT!IZ234)</f>
        <v/>
      </c>
      <c r="U230" s="1425" t="str">
        <f>IF(INPUT!JA234="","",INPUT!JA234)</f>
        <v/>
      </c>
      <c r="V230" s="1425" t="str">
        <f>IF(INPUT!JB234="","",INPUT!JB234)</f>
        <v/>
      </c>
      <c r="W230" s="1425" t="str">
        <f t="shared" si="7"/>
        <v/>
      </c>
      <c r="X230" s="1425" t="str">
        <f>IF(INPUT!JB234="","",INPUT!JB234)</f>
        <v/>
      </c>
    </row>
    <row r="231" spans="2:24">
      <c r="B231" s="1027" t="str">
        <f>IF(INPUT!HO235="","",INPUT!HO235)</f>
        <v/>
      </c>
      <c r="C231" s="1422" t="str">
        <f>IF(INPUT!IU235="","",INPUT!IU235/'03. Asset follow up'!$F$20)</f>
        <v/>
      </c>
      <c r="D231" s="1422" t="str">
        <f>IF(INPUT!IV235="","",INPUT!IV235/'03. Asset follow up'!$F$20)</f>
        <v/>
      </c>
      <c r="E231" s="1422" t="str">
        <f>IF(INPUT!IW235="","",INPUT!IW235/'03. Asset follow up'!$F$20)</f>
        <v/>
      </c>
      <c r="F231" s="1422" t="str">
        <f>IF(INPUT!IX235="","",INPUT!IX235/'03. Asset follow up'!$F$20)</f>
        <v/>
      </c>
      <c r="G231" s="1422" t="str">
        <f>IF(INPUT!IY235="","",INPUT!IY235/'03. Asset follow up'!$F$20)</f>
        <v/>
      </c>
      <c r="H231" s="1422" t="str">
        <f>IF(INPUT!IZ235="","",INPUT!IZ235/'03. Asset follow up'!$F$20)</f>
        <v/>
      </c>
      <c r="I231" s="1422" t="str">
        <f>IF(INPUT!JA235="","",INPUT!JA235/'03. Asset follow up'!$F$20)</f>
        <v/>
      </c>
      <c r="J231" s="1423">
        <f>INPUT!JB235/'03. Asset follow up'!$F$20</f>
        <v>0</v>
      </c>
      <c r="K231" s="1423" t="str">
        <f>IF(INPUT!JB235="","",INPUT!JB235/'03. Asset follow up'!$F$20)</f>
        <v/>
      </c>
      <c r="L231" s="1424">
        <f t="shared" si="8"/>
        <v>0</v>
      </c>
      <c r="N231" s="1027" t="str">
        <f>IF(INPUT!HO235="","",INPUT!HO235)</f>
        <v/>
      </c>
      <c r="O231" s="1425" t="str">
        <f>IF(INPUT!IU235="","",INPUT!IU235)</f>
        <v/>
      </c>
      <c r="P231" s="1425" t="str">
        <f>IF(INPUT!IV235="","",INPUT!IV235)</f>
        <v/>
      </c>
      <c r="Q231" s="1425" t="str">
        <f>IF(INPUT!IW235="","",INPUT!IW235)</f>
        <v/>
      </c>
      <c r="R231" s="1425" t="str">
        <f>IF(INPUT!IX235="","",INPUT!IX235)</f>
        <v/>
      </c>
      <c r="S231" s="1425" t="str">
        <f>IF(INPUT!IY235="","",INPUT!IY235)</f>
        <v/>
      </c>
      <c r="T231" s="1425" t="str">
        <f>IF(INPUT!IZ235="","",INPUT!IZ235)</f>
        <v/>
      </c>
      <c r="U231" s="1425" t="str">
        <f>IF(INPUT!JA235="","",INPUT!JA235)</f>
        <v/>
      </c>
      <c r="V231" s="1425" t="str">
        <f>IF(INPUT!JB235="","",INPUT!JB235)</f>
        <v/>
      </c>
      <c r="W231" s="1425" t="str">
        <f t="shared" si="7"/>
        <v/>
      </c>
      <c r="X231" s="1425" t="str">
        <f>IF(INPUT!JB235="","",INPUT!JB235)</f>
        <v/>
      </c>
    </row>
    <row r="232" spans="2:24">
      <c r="B232" s="1027" t="str">
        <f>IF(INPUT!HO236="","",INPUT!HO236)</f>
        <v/>
      </c>
      <c r="C232" s="1422" t="str">
        <f>IF(INPUT!IU236="","",INPUT!IU236/'03. Asset follow up'!$F$20)</f>
        <v/>
      </c>
      <c r="D232" s="1422" t="str">
        <f>IF(INPUT!IV236="","",INPUT!IV236/'03. Asset follow up'!$F$20)</f>
        <v/>
      </c>
      <c r="E232" s="1422" t="str">
        <f>IF(INPUT!IW236="","",INPUT!IW236/'03. Asset follow up'!$F$20)</f>
        <v/>
      </c>
      <c r="F232" s="1422" t="str">
        <f>IF(INPUT!IX236="","",INPUT!IX236/'03. Asset follow up'!$F$20)</f>
        <v/>
      </c>
      <c r="G232" s="1422" t="str">
        <f>IF(INPUT!IY236="","",INPUT!IY236/'03. Asset follow up'!$F$20)</f>
        <v/>
      </c>
      <c r="H232" s="1422" t="str">
        <f>IF(INPUT!IZ236="","",INPUT!IZ236/'03. Asset follow up'!$F$20)</f>
        <v/>
      </c>
      <c r="I232" s="1422" t="str">
        <f>IF(INPUT!JA236="","",INPUT!JA236/'03. Asset follow up'!$F$20)</f>
        <v/>
      </c>
      <c r="J232" s="1423">
        <f>INPUT!JB236/'03. Asset follow up'!$F$20</f>
        <v>0</v>
      </c>
      <c r="K232" s="1423" t="str">
        <f>IF(INPUT!JB236="","",INPUT!JB236/'03. Asset follow up'!$F$20)</f>
        <v/>
      </c>
      <c r="L232" s="1424">
        <f t="shared" si="8"/>
        <v>0</v>
      </c>
      <c r="N232" s="1027" t="str">
        <f>IF(INPUT!HO236="","",INPUT!HO236)</f>
        <v/>
      </c>
      <c r="O232" s="1425" t="str">
        <f>IF(INPUT!IU236="","",INPUT!IU236)</f>
        <v/>
      </c>
      <c r="P232" s="1425" t="str">
        <f>IF(INPUT!IV236="","",INPUT!IV236)</f>
        <v/>
      </c>
      <c r="Q232" s="1425" t="str">
        <f>IF(INPUT!IW236="","",INPUT!IW236)</f>
        <v/>
      </c>
      <c r="R232" s="1425" t="str">
        <f>IF(INPUT!IX236="","",INPUT!IX236)</f>
        <v/>
      </c>
      <c r="S232" s="1425" t="str">
        <f>IF(INPUT!IY236="","",INPUT!IY236)</f>
        <v/>
      </c>
      <c r="T232" s="1425" t="str">
        <f>IF(INPUT!IZ236="","",INPUT!IZ236)</f>
        <v/>
      </c>
      <c r="U232" s="1425" t="str">
        <f>IF(INPUT!JA236="","",INPUT!JA236)</f>
        <v/>
      </c>
      <c r="V232" s="1425" t="str">
        <f>IF(INPUT!JB236="","",INPUT!JB236)</f>
        <v/>
      </c>
      <c r="W232" s="1425" t="str">
        <f t="shared" si="7"/>
        <v/>
      </c>
      <c r="X232" s="1425" t="str">
        <f>IF(INPUT!JB236="","",INPUT!JB236)</f>
        <v/>
      </c>
    </row>
    <row r="233" spans="2:24">
      <c r="B233" s="1027" t="str">
        <f>IF(INPUT!HO237="","",INPUT!HO237)</f>
        <v/>
      </c>
      <c r="C233" s="1422" t="str">
        <f>IF(INPUT!IU237="","",INPUT!IU237/'03. Asset follow up'!$F$20)</f>
        <v/>
      </c>
      <c r="D233" s="1422" t="str">
        <f>IF(INPUT!IV237="","",INPUT!IV237/'03. Asset follow up'!$F$20)</f>
        <v/>
      </c>
      <c r="E233" s="1422" t="str">
        <f>IF(INPUT!IW237="","",INPUT!IW237/'03. Asset follow up'!$F$20)</f>
        <v/>
      </c>
      <c r="F233" s="1422" t="str">
        <f>IF(INPUT!IX237="","",INPUT!IX237/'03. Asset follow up'!$F$20)</f>
        <v/>
      </c>
      <c r="G233" s="1422" t="str">
        <f>IF(INPUT!IY237="","",INPUT!IY237/'03. Asset follow up'!$F$20)</f>
        <v/>
      </c>
      <c r="H233" s="1422" t="str">
        <f>IF(INPUT!IZ237="","",INPUT!IZ237/'03. Asset follow up'!$F$20)</f>
        <v/>
      </c>
      <c r="I233" s="1422" t="str">
        <f>IF(INPUT!JA237="","",INPUT!JA237/'03. Asset follow up'!$F$20)</f>
        <v/>
      </c>
      <c r="J233" s="1423">
        <f>INPUT!JB237/'03. Asset follow up'!$F$20</f>
        <v>0</v>
      </c>
      <c r="K233" s="1423" t="str">
        <f>IF(INPUT!JB237="","",INPUT!JB237/'03. Asset follow up'!$F$20)</f>
        <v/>
      </c>
      <c r="L233" s="1424">
        <f t="shared" si="8"/>
        <v>0</v>
      </c>
      <c r="N233" s="1027" t="str">
        <f>IF(INPUT!HO237="","",INPUT!HO237)</f>
        <v/>
      </c>
      <c r="O233" s="1425" t="str">
        <f>IF(INPUT!IU237="","",INPUT!IU237)</f>
        <v/>
      </c>
      <c r="P233" s="1425" t="str">
        <f>IF(INPUT!IV237="","",INPUT!IV237)</f>
        <v/>
      </c>
      <c r="Q233" s="1425" t="str">
        <f>IF(INPUT!IW237="","",INPUT!IW237)</f>
        <v/>
      </c>
      <c r="R233" s="1425" t="str">
        <f>IF(INPUT!IX237="","",INPUT!IX237)</f>
        <v/>
      </c>
      <c r="S233" s="1425" t="str">
        <f>IF(INPUT!IY237="","",INPUT!IY237)</f>
        <v/>
      </c>
      <c r="T233" s="1425" t="str">
        <f>IF(INPUT!IZ237="","",INPUT!IZ237)</f>
        <v/>
      </c>
      <c r="U233" s="1425" t="str">
        <f>IF(INPUT!JA237="","",INPUT!JA237)</f>
        <v/>
      </c>
      <c r="V233" s="1425" t="str">
        <f>IF(INPUT!JB237="","",INPUT!JB237)</f>
        <v/>
      </c>
      <c r="W233" s="1425" t="str">
        <f t="shared" si="7"/>
        <v/>
      </c>
      <c r="X233" s="1425" t="str">
        <f>IF(INPUT!JB237="","",INPUT!JB237)</f>
        <v/>
      </c>
    </row>
    <row r="234" spans="2:24">
      <c r="B234" s="1027" t="str">
        <f>IF(INPUT!HO238="","",INPUT!HO238)</f>
        <v/>
      </c>
      <c r="C234" s="1422" t="str">
        <f>IF(INPUT!IU238="","",INPUT!IU238/'03. Asset follow up'!$F$20)</f>
        <v/>
      </c>
      <c r="D234" s="1422" t="str">
        <f>IF(INPUT!IV238="","",INPUT!IV238/'03. Asset follow up'!$F$20)</f>
        <v/>
      </c>
      <c r="E234" s="1422" t="str">
        <f>IF(INPUT!IW238="","",INPUT!IW238/'03. Asset follow up'!$F$20)</f>
        <v/>
      </c>
      <c r="F234" s="1422" t="str">
        <f>IF(INPUT!IX238="","",INPUT!IX238/'03. Asset follow up'!$F$20)</f>
        <v/>
      </c>
      <c r="G234" s="1422" t="str">
        <f>IF(INPUT!IY238="","",INPUT!IY238/'03. Asset follow up'!$F$20)</f>
        <v/>
      </c>
      <c r="H234" s="1422" t="str">
        <f>IF(INPUT!IZ238="","",INPUT!IZ238/'03. Asset follow up'!$F$20)</f>
        <v/>
      </c>
      <c r="I234" s="1422" t="str">
        <f>IF(INPUT!JA238="","",INPUT!JA238/'03. Asset follow up'!$F$20)</f>
        <v/>
      </c>
      <c r="J234" s="1423">
        <f>INPUT!JB238/'03. Asset follow up'!$F$20</f>
        <v>0</v>
      </c>
      <c r="K234" s="1423" t="str">
        <f>IF(INPUT!JB238="","",INPUT!JB238/'03. Asset follow up'!$F$20)</f>
        <v/>
      </c>
      <c r="L234" s="1424">
        <f t="shared" si="8"/>
        <v>0</v>
      </c>
      <c r="N234" s="1027" t="str">
        <f>IF(INPUT!HO238="","",INPUT!HO238)</f>
        <v/>
      </c>
      <c r="O234" s="1425" t="str">
        <f>IF(INPUT!IU238="","",INPUT!IU238)</f>
        <v/>
      </c>
      <c r="P234" s="1425" t="str">
        <f>IF(INPUT!IV238="","",INPUT!IV238)</f>
        <v/>
      </c>
      <c r="Q234" s="1425" t="str">
        <f>IF(INPUT!IW238="","",INPUT!IW238)</f>
        <v/>
      </c>
      <c r="R234" s="1425" t="str">
        <f>IF(INPUT!IX238="","",INPUT!IX238)</f>
        <v/>
      </c>
      <c r="S234" s="1425" t="str">
        <f>IF(INPUT!IY238="","",INPUT!IY238)</f>
        <v/>
      </c>
      <c r="T234" s="1425" t="str">
        <f>IF(INPUT!IZ238="","",INPUT!IZ238)</f>
        <v/>
      </c>
      <c r="U234" s="1425" t="str">
        <f>IF(INPUT!JA238="","",INPUT!JA238)</f>
        <v/>
      </c>
      <c r="V234" s="1425" t="str">
        <f>IF(INPUT!JB238="","",INPUT!JB238)</f>
        <v/>
      </c>
      <c r="W234" s="1425" t="str">
        <f t="shared" si="7"/>
        <v/>
      </c>
      <c r="X234" s="1425" t="str">
        <f>IF(INPUT!JB238="","",INPUT!JB238)</f>
        <v/>
      </c>
    </row>
    <row r="235" spans="2:24">
      <c r="B235" s="1027" t="str">
        <f>IF(INPUT!HO239="","",INPUT!HO239)</f>
        <v/>
      </c>
      <c r="C235" s="1422" t="str">
        <f>IF(INPUT!IU239="","",INPUT!IU239/'03. Asset follow up'!$F$20)</f>
        <v/>
      </c>
      <c r="D235" s="1422" t="str">
        <f>IF(INPUT!IV239="","",INPUT!IV239/'03. Asset follow up'!$F$20)</f>
        <v/>
      </c>
      <c r="E235" s="1422" t="str">
        <f>IF(INPUT!IW239="","",INPUT!IW239/'03. Asset follow up'!$F$20)</f>
        <v/>
      </c>
      <c r="F235" s="1422" t="str">
        <f>IF(INPUT!IX239="","",INPUT!IX239/'03. Asset follow up'!$F$20)</f>
        <v/>
      </c>
      <c r="G235" s="1422" t="str">
        <f>IF(INPUT!IY239="","",INPUT!IY239/'03. Asset follow up'!$F$20)</f>
        <v/>
      </c>
      <c r="H235" s="1422" t="str">
        <f>IF(INPUT!IZ239="","",INPUT!IZ239/'03. Asset follow up'!$F$20)</f>
        <v/>
      </c>
      <c r="I235" s="1422" t="str">
        <f>IF(INPUT!JA239="","",INPUT!JA239/'03. Asset follow up'!$F$20)</f>
        <v/>
      </c>
      <c r="J235" s="1423">
        <f>INPUT!JB239/'03. Asset follow up'!$F$20</f>
        <v>0</v>
      </c>
      <c r="K235" s="1423" t="str">
        <f>IF(INPUT!JB239="","",INPUT!JB239/'03. Asset follow up'!$F$20)</f>
        <v/>
      </c>
      <c r="L235" s="1424">
        <f t="shared" si="8"/>
        <v>0</v>
      </c>
      <c r="N235" s="1027" t="str">
        <f>IF(INPUT!HO239="","",INPUT!HO239)</f>
        <v/>
      </c>
      <c r="O235" s="1425" t="str">
        <f>IF(INPUT!IU239="","",INPUT!IU239)</f>
        <v/>
      </c>
      <c r="P235" s="1425" t="str">
        <f>IF(INPUT!IV239="","",INPUT!IV239)</f>
        <v/>
      </c>
      <c r="Q235" s="1425" t="str">
        <f>IF(INPUT!IW239="","",INPUT!IW239)</f>
        <v/>
      </c>
      <c r="R235" s="1425" t="str">
        <f>IF(INPUT!IX239="","",INPUT!IX239)</f>
        <v/>
      </c>
      <c r="S235" s="1425" t="str">
        <f>IF(INPUT!IY239="","",INPUT!IY239)</f>
        <v/>
      </c>
      <c r="T235" s="1425" t="str">
        <f>IF(INPUT!IZ239="","",INPUT!IZ239)</f>
        <v/>
      </c>
      <c r="U235" s="1425" t="str">
        <f>IF(INPUT!JA239="","",INPUT!JA239)</f>
        <v/>
      </c>
      <c r="V235" s="1425" t="str">
        <f>IF(INPUT!JB239="","",INPUT!JB239)</f>
        <v/>
      </c>
      <c r="W235" s="1425" t="str">
        <f t="shared" si="7"/>
        <v/>
      </c>
      <c r="X235" s="1425" t="str">
        <f>IF(INPUT!JB239="","",INPUT!JB239)</f>
        <v/>
      </c>
    </row>
    <row r="236" spans="2:24">
      <c r="B236" s="1027" t="str">
        <f>IF(INPUT!HO240="","",INPUT!HO240)</f>
        <v/>
      </c>
      <c r="C236" s="1422" t="str">
        <f>IF(INPUT!IU240="","",INPUT!IU240/'03. Asset follow up'!$F$20)</f>
        <v/>
      </c>
      <c r="D236" s="1422" t="str">
        <f>IF(INPUT!IV240="","",INPUT!IV240/'03. Asset follow up'!$F$20)</f>
        <v/>
      </c>
      <c r="E236" s="1422" t="str">
        <f>IF(INPUT!IW240="","",INPUT!IW240/'03. Asset follow up'!$F$20)</f>
        <v/>
      </c>
      <c r="F236" s="1422" t="str">
        <f>IF(INPUT!IX240="","",INPUT!IX240/'03. Asset follow up'!$F$20)</f>
        <v/>
      </c>
      <c r="G236" s="1422" t="str">
        <f>IF(INPUT!IY240="","",INPUT!IY240/'03. Asset follow up'!$F$20)</f>
        <v/>
      </c>
      <c r="H236" s="1422" t="str">
        <f>IF(INPUT!IZ240="","",INPUT!IZ240/'03. Asset follow up'!$F$20)</f>
        <v/>
      </c>
      <c r="I236" s="1422" t="str">
        <f>IF(INPUT!JA240="","",INPUT!JA240/'03. Asset follow up'!$F$20)</f>
        <v/>
      </c>
      <c r="J236" s="1423">
        <f>INPUT!JB240/'03. Asset follow up'!$F$20</f>
        <v>0</v>
      </c>
      <c r="K236" s="1423" t="str">
        <f>IF(INPUT!JB240="","",INPUT!JB240/'03. Asset follow up'!$F$20)</f>
        <v/>
      </c>
      <c r="L236" s="1424">
        <f t="shared" si="8"/>
        <v>0</v>
      </c>
      <c r="N236" s="1027" t="str">
        <f>IF(INPUT!HO240="","",INPUT!HO240)</f>
        <v/>
      </c>
      <c r="O236" s="1425" t="str">
        <f>IF(INPUT!IU240="","",INPUT!IU240)</f>
        <v/>
      </c>
      <c r="P236" s="1425" t="str">
        <f>IF(INPUT!IV240="","",INPUT!IV240)</f>
        <v/>
      </c>
      <c r="Q236" s="1425" t="str">
        <f>IF(INPUT!IW240="","",INPUT!IW240)</f>
        <v/>
      </c>
      <c r="R236" s="1425" t="str">
        <f>IF(INPUT!IX240="","",INPUT!IX240)</f>
        <v/>
      </c>
      <c r="S236" s="1425" t="str">
        <f>IF(INPUT!IY240="","",INPUT!IY240)</f>
        <v/>
      </c>
      <c r="T236" s="1425" t="str">
        <f>IF(INPUT!IZ240="","",INPUT!IZ240)</f>
        <v/>
      </c>
      <c r="U236" s="1425" t="str">
        <f>IF(INPUT!JA240="","",INPUT!JA240)</f>
        <v/>
      </c>
      <c r="V236" s="1425" t="str">
        <f>IF(INPUT!JB240="","",INPUT!JB240)</f>
        <v/>
      </c>
      <c r="W236" s="1425" t="str">
        <f t="shared" si="7"/>
        <v/>
      </c>
      <c r="X236" s="1425" t="str">
        <f>IF(INPUT!JB240="","",INPUT!JB240)</f>
        <v/>
      </c>
    </row>
    <row r="237" spans="2:24">
      <c r="B237" s="1027" t="str">
        <f>IF(INPUT!HO241="","",INPUT!HO241)</f>
        <v/>
      </c>
      <c r="C237" s="1422" t="str">
        <f>IF(INPUT!IU241="","",INPUT!IU241/'03. Asset follow up'!$F$20)</f>
        <v/>
      </c>
      <c r="D237" s="1422" t="str">
        <f>IF(INPUT!IV241="","",INPUT!IV241/'03. Asset follow up'!$F$20)</f>
        <v/>
      </c>
      <c r="E237" s="1422" t="str">
        <f>IF(INPUT!IW241="","",INPUT!IW241/'03. Asset follow up'!$F$20)</f>
        <v/>
      </c>
      <c r="F237" s="1422" t="str">
        <f>IF(INPUT!IX241="","",INPUT!IX241/'03. Asset follow up'!$F$20)</f>
        <v/>
      </c>
      <c r="G237" s="1422" t="str">
        <f>IF(INPUT!IY241="","",INPUT!IY241/'03. Asset follow up'!$F$20)</f>
        <v/>
      </c>
      <c r="H237" s="1422" t="str">
        <f>IF(INPUT!IZ241="","",INPUT!IZ241/'03. Asset follow up'!$F$20)</f>
        <v/>
      </c>
      <c r="I237" s="1422" t="str">
        <f>IF(INPUT!JA241="","",INPUT!JA241/'03. Asset follow up'!$F$20)</f>
        <v/>
      </c>
      <c r="J237" s="1423">
        <f>INPUT!JB241/'03. Asset follow up'!$F$20</f>
        <v>0</v>
      </c>
      <c r="K237" s="1423" t="str">
        <f>IF(INPUT!JB241="","",INPUT!JB241/'03. Asset follow up'!$F$20)</f>
        <v/>
      </c>
      <c r="L237" s="1424">
        <f t="shared" si="8"/>
        <v>0</v>
      </c>
      <c r="N237" s="1027" t="str">
        <f>IF(INPUT!HO241="","",INPUT!HO241)</f>
        <v/>
      </c>
      <c r="O237" s="1425" t="str">
        <f>IF(INPUT!IU241="","",INPUT!IU241)</f>
        <v/>
      </c>
      <c r="P237" s="1425" t="str">
        <f>IF(INPUT!IV241="","",INPUT!IV241)</f>
        <v/>
      </c>
      <c r="Q237" s="1425" t="str">
        <f>IF(INPUT!IW241="","",INPUT!IW241)</f>
        <v/>
      </c>
      <c r="R237" s="1425" t="str">
        <f>IF(INPUT!IX241="","",INPUT!IX241)</f>
        <v/>
      </c>
      <c r="S237" s="1425" t="str">
        <f>IF(INPUT!IY241="","",INPUT!IY241)</f>
        <v/>
      </c>
      <c r="T237" s="1425" t="str">
        <f>IF(INPUT!IZ241="","",INPUT!IZ241)</f>
        <v/>
      </c>
      <c r="U237" s="1425" t="str">
        <f>IF(INPUT!JA241="","",INPUT!JA241)</f>
        <v/>
      </c>
      <c r="V237" s="1425" t="str">
        <f>IF(INPUT!JB241="","",INPUT!JB241)</f>
        <v/>
      </c>
      <c r="W237" s="1425" t="str">
        <f t="shared" si="7"/>
        <v/>
      </c>
      <c r="X237" s="1425" t="str">
        <f>IF(INPUT!JB241="","",INPUT!JB241)</f>
        <v/>
      </c>
    </row>
    <row r="238" spans="2:24">
      <c r="B238" s="1027" t="str">
        <f>IF(INPUT!HO242="","",INPUT!HO242)</f>
        <v/>
      </c>
      <c r="C238" s="1422" t="str">
        <f>IF(INPUT!IU242="","",INPUT!IU242/'03. Asset follow up'!$F$20)</f>
        <v/>
      </c>
      <c r="D238" s="1422" t="str">
        <f>IF(INPUT!IV242="","",INPUT!IV242/'03. Asset follow up'!$F$20)</f>
        <v/>
      </c>
      <c r="E238" s="1422" t="str">
        <f>IF(INPUT!IW242="","",INPUT!IW242/'03. Asset follow up'!$F$20)</f>
        <v/>
      </c>
      <c r="F238" s="1422" t="str">
        <f>IF(INPUT!IX242="","",INPUT!IX242/'03. Asset follow up'!$F$20)</f>
        <v/>
      </c>
      <c r="G238" s="1422" t="str">
        <f>IF(INPUT!IY242="","",INPUT!IY242/'03. Asset follow up'!$F$20)</f>
        <v/>
      </c>
      <c r="H238" s="1422" t="str">
        <f>IF(INPUT!IZ242="","",INPUT!IZ242/'03. Asset follow up'!$F$20)</f>
        <v/>
      </c>
      <c r="I238" s="1422" t="str">
        <f>IF(INPUT!JA242="","",INPUT!JA242/'03. Asset follow up'!$F$20)</f>
        <v/>
      </c>
      <c r="J238" s="1423">
        <f>INPUT!JB242/'03. Asset follow up'!$F$20</f>
        <v>0</v>
      </c>
      <c r="K238" s="1423" t="str">
        <f>IF(INPUT!JB242="","",INPUT!JB242/'03. Asset follow up'!$F$20)</f>
        <v/>
      </c>
      <c r="L238" s="1424">
        <f t="shared" si="8"/>
        <v>0</v>
      </c>
      <c r="N238" s="1027" t="str">
        <f>IF(INPUT!HO242="","",INPUT!HO242)</f>
        <v/>
      </c>
      <c r="O238" s="1425" t="str">
        <f>IF(INPUT!IU242="","",INPUT!IU242)</f>
        <v/>
      </c>
      <c r="P238" s="1425" t="str">
        <f>IF(INPUT!IV242="","",INPUT!IV242)</f>
        <v/>
      </c>
      <c r="Q238" s="1425" t="str">
        <f>IF(INPUT!IW242="","",INPUT!IW242)</f>
        <v/>
      </c>
      <c r="R238" s="1425" t="str">
        <f>IF(INPUT!IX242="","",INPUT!IX242)</f>
        <v/>
      </c>
      <c r="S238" s="1425" t="str">
        <f>IF(INPUT!IY242="","",INPUT!IY242)</f>
        <v/>
      </c>
      <c r="T238" s="1425" t="str">
        <f>IF(INPUT!IZ242="","",INPUT!IZ242)</f>
        <v/>
      </c>
      <c r="U238" s="1425" t="str">
        <f>IF(INPUT!JA242="","",INPUT!JA242)</f>
        <v/>
      </c>
      <c r="V238" s="1425" t="str">
        <f>IF(INPUT!JB242="","",INPUT!JB242)</f>
        <v/>
      </c>
      <c r="W238" s="1425" t="str">
        <f t="shared" si="7"/>
        <v/>
      </c>
      <c r="X238" s="1425" t="str">
        <f>IF(INPUT!JB242="","",INPUT!JB242)</f>
        <v/>
      </c>
    </row>
    <row r="239" spans="2:24">
      <c r="B239" s="1027" t="str">
        <f>IF(INPUT!HO243="","",INPUT!HO243)</f>
        <v/>
      </c>
      <c r="C239" s="1422" t="str">
        <f>IF(INPUT!IU243="","",INPUT!IU243/'03. Asset follow up'!$F$20)</f>
        <v/>
      </c>
      <c r="D239" s="1422" t="str">
        <f>IF(INPUT!IV243="","",INPUT!IV243/'03. Asset follow up'!$F$20)</f>
        <v/>
      </c>
      <c r="E239" s="1422" t="str">
        <f>IF(INPUT!IW243="","",INPUT!IW243/'03. Asset follow up'!$F$20)</f>
        <v/>
      </c>
      <c r="F239" s="1422" t="str">
        <f>IF(INPUT!IX243="","",INPUT!IX243/'03. Asset follow up'!$F$20)</f>
        <v/>
      </c>
      <c r="G239" s="1422" t="str">
        <f>IF(INPUT!IY243="","",INPUT!IY243/'03. Asset follow up'!$F$20)</f>
        <v/>
      </c>
      <c r="H239" s="1422" t="str">
        <f>IF(INPUT!IZ243="","",INPUT!IZ243/'03. Asset follow up'!$F$20)</f>
        <v/>
      </c>
      <c r="I239" s="1422" t="str">
        <f>IF(INPUT!JA243="","",INPUT!JA243/'03. Asset follow up'!$F$20)</f>
        <v/>
      </c>
      <c r="J239" s="1423">
        <f>INPUT!JB243/'03. Asset follow up'!$F$20</f>
        <v>0</v>
      </c>
      <c r="K239" s="1423" t="str">
        <f>IF(INPUT!JB243="","",INPUT!JB243/'03. Asset follow up'!$F$20)</f>
        <v/>
      </c>
      <c r="L239" s="1424">
        <f t="shared" si="8"/>
        <v>0</v>
      </c>
      <c r="N239" s="1027" t="str">
        <f>IF(INPUT!HO243="","",INPUT!HO243)</f>
        <v/>
      </c>
      <c r="O239" s="1425" t="str">
        <f>IF(INPUT!IU243="","",INPUT!IU243)</f>
        <v/>
      </c>
      <c r="P239" s="1425" t="str">
        <f>IF(INPUT!IV243="","",INPUT!IV243)</f>
        <v/>
      </c>
      <c r="Q239" s="1425" t="str">
        <f>IF(INPUT!IW243="","",INPUT!IW243)</f>
        <v/>
      </c>
      <c r="R239" s="1425" t="str">
        <f>IF(INPUT!IX243="","",INPUT!IX243)</f>
        <v/>
      </c>
      <c r="S239" s="1425" t="str">
        <f>IF(INPUT!IY243="","",INPUT!IY243)</f>
        <v/>
      </c>
      <c r="T239" s="1425" t="str">
        <f>IF(INPUT!IZ243="","",INPUT!IZ243)</f>
        <v/>
      </c>
      <c r="U239" s="1425" t="str">
        <f>IF(INPUT!JA243="","",INPUT!JA243)</f>
        <v/>
      </c>
      <c r="V239" s="1425" t="str">
        <f>IF(INPUT!JB243="","",INPUT!JB243)</f>
        <v/>
      </c>
      <c r="W239" s="1425" t="str">
        <f t="shared" si="7"/>
        <v/>
      </c>
      <c r="X239" s="1425" t="str">
        <f>IF(INPUT!JB243="","",INPUT!JB243)</f>
        <v/>
      </c>
    </row>
    <row r="240" spans="2:24">
      <c r="B240" s="1027" t="str">
        <f>IF(INPUT!HO244="","",INPUT!HO244)</f>
        <v/>
      </c>
      <c r="C240" s="1422" t="str">
        <f>IF(INPUT!IU244="","",INPUT!IU244/'03. Asset follow up'!$F$20)</f>
        <v/>
      </c>
      <c r="D240" s="1422" t="str">
        <f>IF(INPUT!IV244="","",INPUT!IV244/'03. Asset follow up'!$F$20)</f>
        <v/>
      </c>
      <c r="E240" s="1422" t="str">
        <f>IF(INPUT!IW244="","",INPUT!IW244/'03. Asset follow up'!$F$20)</f>
        <v/>
      </c>
      <c r="F240" s="1422" t="str">
        <f>IF(INPUT!IX244="","",INPUT!IX244/'03. Asset follow up'!$F$20)</f>
        <v/>
      </c>
      <c r="G240" s="1422" t="str">
        <f>IF(INPUT!IY244="","",INPUT!IY244/'03. Asset follow up'!$F$20)</f>
        <v/>
      </c>
      <c r="H240" s="1422" t="str">
        <f>IF(INPUT!IZ244="","",INPUT!IZ244/'03. Asset follow up'!$F$20)</f>
        <v/>
      </c>
      <c r="I240" s="1422" t="str">
        <f>IF(INPUT!JA244="","",INPUT!JA244/'03. Asset follow up'!$F$20)</f>
        <v/>
      </c>
      <c r="J240" s="1423">
        <f>INPUT!JB244/'03. Asset follow up'!$F$20</f>
        <v>0</v>
      </c>
      <c r="K240" s="1423" t="str">
        <f>IF(INPUT!JB244="","",INPUT!JB244/'03. Asset follow up'!$F$20)</f>
        <v/>
      </c>
      <c r="L240" s="1424">
        <f t="shared" si="8"/>
        <v>0</v>
      </c>
      <c r="N240" s="1027" t="str">
        <f>IF(INPUT!HO244="","",INPUT!HO244)</f>
        <v/>
      </c>
      <c r="O240" s="1425" t="str">
        <f>IF(INPUT!IU244="","",INPUT!IU244)</f>
        <v/>
      </c>
      <c r="P240" s="1425" t="str">
        <f>IF(INPUT!IV244="","",INPUT!IV244)</f>
        <v/>
      </c>
      <c r="Q240" s="1425" t="str">
        <f>IF(INPUT!IW244="","",INPUT!IW244)</f>
        <v/>
      </c>
      <c r="R240" s="1425" t="str">
        <f>IF(INPUT!IX244="","",INPUT!IX244)</f>
        <v/>
      </c>
      <c r="S240" s="1425" t="str">
        <f>IF(INPUT!IY244="","",INPUT!IY244)</f>
        <v/>
      </c>
      <c r="T240" s="1425" t="str">
        <f>IF(INPUT!IZ244="","",INPUT!IZ244)</f>
        <v/>
      </c>
      <c r="U240" s="1425" t="str">
        <f>IF(INPUT!JA244="","",INPUT!JA244)</f>
        <v/>
      </c>
      <c r="V240" s="1425" t="str">
        <f>IF(INPUT!JB244="","",INPUT!JB244)</f>
        <v/>
      </c>
      <c r="W240" s="1425" t="str">
        <f t="shared" si="7"/>
        <v/>
      </c>
      <c r="X240" s="1425" t="str">
        <f>IF(INPUT!JB244="","",INPUT!JB244)</f>
        <v/>
      </c>
    </row>
    <row r="241" spans="2:24">
      <c r="B241" s="1027" t="str">
        <f>IF(INPUT!HO245="","",INPUT!HO245)</f>
        <v/>
      </c>
      <c r="C241" s="1422" t="str">
        <f>IF(INPUT!IU245="","",INPUT!IU245/'03. Asset follow up'!$F$20)</f>
        <v/>
      </c>
      <c r="D241" s="1422" t="str">
        <f>IF(INPUT!IV245="","",INPUT!IV245/'03. Asset follow up'!$F$20)</f>
        <v/>
      </c>
      <c r="E241" s="1422" t="str">
        <f>IF(INPUT!IW245="","",INPUT!IW245/'03. Asset follow up'!$F$20)</f>
        <v/>
      </c>
      <c r="F241" s="1422" t="str">
        <f>IF(INPUT!IX245="","",INPUT!IX245/'03. Asset follow up'!$F$20)</f>
        <v/>
      </c>
      <c r="G241" s="1422" t="str">
        <f>IF(INPUT!IY245="","",INPUT!IY245/'03. Asset follow up'!$F$20)</f>
        <v/>
      </c>
      <c r="H241" s="1422" t="str">
        <f>IF(INPUT!IZ245="","",INPUT!IZ245/'03. Asset follow up'!$F$20)</f>
        <v/>
      </c>
      <c r="I241" s="1422" t="str">
        <f>IF(INPUT!JA245="","",INPUT!JA245/'03. Asset follow up'!$F$20)</f>
        <v/>
      </c>
      <c r="J241" s="1423">
        <f>INPUT!JB245/'03. Asset follow up'!$F$20</f>
        <v>0</v>
      </c>
      <c r="K241" s="1423" t="str">
        <f>IF(INPUT!JB245="","",INPUT!JB245/'03. Asset follow up'!$F$20)</f>
        <v/>
      </c>
      <c r="L241" s="1424">
        <f t="shared" si="8"/>
        <v>0</v>
      </c>
      <c r="N241" s="1027" t="str">
        <f>IF(INPUT!HO245="","",INPUT!HO245)</f>
        <v/>
      </c>
      <c r="O241" s="1425" t="str">
        <f>IF(INPUT!IU245="","",INPUT!IU245)</f>
        <v/>
      </c>
      <c r="P241" s="1425" t="str">
        <f>IF(INPUT!IV245="","",INPUT!IV245)</f>
        <v/>
      </c>
      <c r="Q241" s="1425" t="str">
        <f>IF(INPUT!IW245="","",INPUT!IW245)</f>
        <v/>
      </c>
      <c r="R241" s="1425" t="str">
        <f>IF(INPUT!IX245="","",INPUT!IX245)</f>
        <v/>
      </c>
      <c r="S241" s="1425" t="str">
        <f>IF(INPUT!IY245="","",INPUT!IY245)</f>
        <v/>
      </c>
      <c r="T241" s="1425" t="str">
        <f>IF(INPUT!IZ245="","",INPUT!IZ245)</f>
        <v/>
      </c>
      <c r="U241" s="1425" t="str">
        <f>IF(INPUT!JA245="","",INPUT!JA245)</f>
        <v/>
      </c>
      <c r="V241" s="1425" t="str">
        <f>IF(INPUT!JB245="","",INPUT!JB245)</f>
        <v/>
      </c>
      <c r="W241" s="1425" t="str">
        <f t="shared" si="7"/>
        <v/>
      </c>
      <c r="X241" s="1425" t="str">
        <f>IF(INPUT!JB245="","",INPUT!JB245)</f>
        <v/>
      </c>
    </row>
    <row r="242" spans="2:24">
      <c r="B242" s="1027" t="str">
        <f>IF(INPUT!HO246="","",INPUT!HO246)</f>
        <v/>
      </c>
      <c r="C242" s="1422" t="str">
        <f>IF(INPUT!IU246="","",INPUT!IU246/'03. Asset follow up'!$F$20)</f>
        <v/>
      </c>
      <c r="D242" s="1422" t="str">
        <f>IF(INPUT!IV246="","",INPUT!IV246/'03. Asset follow up'!$F$20)</f>
        <v/>
      </c>
      <c r="E242" s="1422" t="str">
        <f>IF(INPUT!IW246="","",INPUT!IW246/'03. Asset follow up'!$F$20)</f>
        <v/>
      </c>
      <c r="F242" s="1422" t="str">
        <f>IF(INPUT!IX246="","",INPUT!IX246/'03. Asset follow up'!$F$20)</f>
        <v/>
      </c>
      <c r="G242" s="1422" t="str">
        <f>IF(INPUT!IY246="","",INPUT!IY246/'03. Asset follow up'!$F$20)</f>
        <v/>
      </c>
      <c r="H242" s="1422" t="str">
        <f>IF(INPUT!IZ246="","",INPUT!IZ246/'03. Asset follow up'!$F$20)</f>
        <v/>
      </c>
      <c r="I242" s="1422" t="str">
        <f>IF(INPUT!JA246="","",INPUT!JA246/'03. Asset follow up'!$F$20)</f>
        <v/>
      </c>
      <c r="J242" s="1423">
        <f>INPUT!JB246/'03. Asset follow up'!$F$20</f>
        <v>0</v>
      </c>
      <c r="K242" s="1423" t="str">
        <f>IF(INPUT!JB246="","",INPUT!JB246/'03. Asset follow up'!$F$20)</f>
        <v/>
      </c>
      <c r="L242" s="1424">
        <f t="shared" si="8"/>
        <v>0</v>
      </c>
      <c r="N242" s="1027" t="str">
        <f>IF(INPUT!HO246="","",INPUT!HO246)</f>
        <v/>
      </c>
      <c r="O242" s="1425" t="str">
        <f>IF(INPUT!IU246="","",INPUT!IU246)</f>
        <v/>
      </c>
      <c r="P242" s="1425" t="str">
        <f>IF(INPUT!IV246="","",INPUT!IV246)</f>
        <v/>
      </c>
      <c r="Q242" s="1425" t="str">
        <f>IF(INPUT!IW246="","",INPUT!IW246)</f>
        <v/>
      </c>
      <c r="R242" s="1425" t="str">
        <f>IF(INPUT!IX246="","",INPUT!IX246)</f>
        <v/>
      </c>
      <c r="S242" s="1425" t="str">
        <f>IF(INPUT!IY246="","",INPUT!IY246)</f>
        <v/>
      </c>
      <c r="T242" s="1425" t="str">
        <f>IF(INPUT!IZ246="","",INPUT!IZ246)</f>
        <v/>
      </c>
      <c r="U242" s="1425" t="str">
        <f>IF(INPUT!JA246="","",INPUT!JA246)</f>
        <v/>
      </c>
      <c r="V242" s="1425" t="str">
        <f>IF(INPUT!JB246="","",INPUT!JB246)</f>
        <v/>
      </c>
      <c r="W242" s="1425" t="str">
        <f t="shared" ref="W242:W305" si="9">IF(V242="","",SUM(O242:V242))</f>
        <v/>
      </c>
      <c r="X242" s="1425" t="str">
        <f>IF(INPUT!JB246="","",INPUT!JB246)</f>
        <v/>
      </c>
    </row>
    <row r="243" spans="2:24">
      <c r="B243" s="1027" t="str">
        <f>IF(INPUT!HO247="","",INPUT!HO247)</f>
        <v/>
      </c>
      <c r="C243" s="1422" t="str">
        <f>IF(INPUT!IU247="","",INPUT!IU247/'03. Asset follow up'!$F$20)</f>
        <v/>
      </c>
      <c r="D243" s="1422" t="str">
        <f>IF(INPUT!IV247="","",INPUT!IV247/'03. Asset follow up'!$F$20)</f>
        <v/>
      </c>
      <c r="E243" s="1422" t="str">
        <f>IF(INPUT!IW247="","",INPUT!IW247/'03. Asset follow up'!$F$20)</f>
        <v/>
      </c>
      <c r="F243" s="1422" t="str">
        <f>IF(INPUT!IX247="","",INPUT!IX247/'03. Asset follow up'!$F$20)</f>
        <v/>
      </c>
      <c r="G243" s="1422" t="str">
        <f>IF(INPUT!IY247="","",INPUT!IY247/'03. Asset follow up'!$F$20)</f>
        <v/>
      </c>
      <c r="H243" s="1422" t="str">
        <f>IF(INPUT!IZ247="","",INPUT!IZ247/'03. Asset follow up'!$F$20)</f>
        <v/>
      </c>
      <c r="I243" s="1422" t="str">
        <f>IF(INPUT!JA247="","",INPUT!JA247/'03. Asset follow up'!$F$20)</f>
        <v/>
      </c>
      <c r="J243" s="1423">
        <f>INPUT!JB247/'03. Asset follow up'!$F$20</f>
        <v>0</v>
      </c>
      <c r="K243" s="1423" t="str">
        <f>IF(INPUT!JB247="","",INPUT!JB247/'03. Asset follow up'!$F$20)</f>
        <v/>
      </c>
      <c r="L243" s="1424">
        <f t="shared" si="8"/>
        <v>0</v>
      </c>
      <c r="N243" s="1027" t="str">
        <f>IF(INPUT!HO247="","",INPUT!HO247)</f>
        <v/>
      </c>
      <c r="O243" s="1425" t="str">
        <f>IF(INPUT!IU247="","",INPUT!IU247)</f>
        <v/>
      </c>
      <c r="P243" s="1425" t="str">
        <f>IF(INPUT!IV247="","",INPUT!IV247)</f>
        <v/>
      </c>
      <c r="Q243" s="1425" t="str">
        <f>IF(INPUT!IW247="","",INPUT!IW247)</f>
        <v/>
      </c>
      <c r="R243" s="1425" t="str">
        <f>IF(INPUT!IX247="","",INPUT!IX247)</f>
        <v/>
      </c>
      <c r="S243" s="1425" t="str">
        <f>IF(INPUT!IY247="","",INPUT!IY247)</f>
        <v/>
      </c>
      <c r="T243" s="1425" t="str">
        <f>IF(INPUT!IZ247="","",INPUT!IZ247)</f>
        <v/>
      </c>
      <c r="U243" s="1425" t="str">
        <f>IF(INPUT!JA247="","",INPUT!JA247)</f>
        <v/>
      </c>
      <c r="V243" s="1425" t="str">
        <f>IF(INPUT!JB247="","",INPUT!JB247)</f>
        <v/>
      </c>
      <c r="W243" s="1425" t="str">
        <f t="shared" si="9"/>
        <v/>
      </c>
      <c r="X243" s="1425" t="str">
        <f>IF(INPUT!JB247="","",INPUT!JB247)</f>
        <v/>
      </c>
    </row>
    <row r="244" spans="2:24">
      <c r="B244" s="1027" t="str">
        <f>IF(INPUT!HO248="","",INPUT!HO248)</f>
        <v/>
      </c>
      <c r="C244" s="1422" t="str">
        <f>IF(INPUT!IU248="","",INPUT!IU248/'03. Asset follow up'!$F$20)</f>
        <v/>
      </c>
      <c r="D244" s="1422" t="str">
        <f>IF(INPUT!IV248="","",INPUT!IV248/'03. Asset follow up'!$F$20)</f>
        <v/>
      </c>
      <c r="E244" s="1422" t="str">
        <f>IF(INPUT!IW248="","",INPUT!IW248/'03. Asset follow up'!$F$20)</f>
        <v/>
      </c>
      <c r="F244" s="1422" t="str">
        <f>IF(INPUT!IX248="","",INPUT!IX248/'03. Asset follow up'!$F$20)</f>
        <v/>
      </c>
      <c r="G244" s="1422" t="str">
        <f>IF(INPUT!IY248="","",INPUT!IY248/'03. Asset follow up'!$F$20)</f>
        <v/>
      </c>
      <c r="H244" s="1422" t="str">
        <f>IF(INPUT!IZ248="","",INPUT!IZ248/'03. Asset follow up'!$F$20)</f>
        <v/>
      </c>
      <c r="I244" s="1422" t="str">
        <f>IF(INPUT!JA248="","",INPUT!JA248/'03. Asset follow up'!$F$20)</f>
        <v/>
      </c>
      <c r="J244" s="1423">
        <f>INPUT!JB248/'03. Asset follow up'!$F$20</f>
        <v>0</v>
      </c>
      <c r="K244" s="1423" t="str">
        <f>IF(INPUT!JB248="","",INPUT!JB248/'03. Asset follow up'!$F$20)</f>
        <v/>
      </c>
      <c r="L244" s="1424">
        <f t="shared" si="8"/>
        <v>0</v>
      </c>
      <c r="N244" s="1027" t="str">
        <f>IF(INPUT!HO248="","",INPUT!HO248)</f>
        <v/>
      </c>
      <c r="O244" s="1425" t="str">
        <f>IF(INPUT!IU248="","",INPUT!IU248)</f>
        <v/>
      </c>
      <c r="P244" s="1425" t="str">
        <f>IF(INPUT!IV248="","",INPUT!IV248)</f>
        <v/>
      </c>
      <c r="Q244" s="1425" t="str">
        <f>IF(INPUT!IW248="","",INPUT!IW248)</f>
        <v/>
      </c>
      <c r="R244" s="1425" t="str">
        <f>IF(INPUT!IX248="","",INPUT!IX248)</f>
        <v/>
      </c>
      <c r="S244" s="1425" t="str">
        <f>IF(INPUT!IY248="","",INPUT!IY248)</f>
        <v/>
      </c>
      <c r="T244" s="1425" t="str">
        <f>IF(INPUT!IZ248="","",INPUT!IZ248)</f>
        <v/>
      </c>
      <c r="U244" s="1425" t="str">
        <f>IF(INPUT!JA248="","",INPUT!JA248)</f>
        <v/>
      </c>
      <c r="V244" s="1425" t="str">
        <f>IF(INPUT!JB248="","",INPUT!JB248)</f>
        <v/>
      </c>
      <c r="W244" s="1425" t="str">
        <f t="shared" si="9"/>
        <v/>
      </c>
      <c r="X244" s="1425" t="str">
        <f>IF(INPUT!JB248="","",INPUT!JB248)</f>
        <v/>
      </c>
    </row>
    <row r="245" spans="2:24">
      <c r="B245" s="1027" t="str">
        <f>IF(INPUT!HO249="","",INPUT!HO249)</f>
        <v/>
      </c>
      <c r="C245" s="1422" t="str">
        <f>IF(INPUT!IU249="","",INPUT!IU249/'03. Asset follow up'!$F$20)</f>
        <v/>
      </c>
      <c r="D245" s="1422" t="str">
        <f>IF(INPUT!IV249="","",INPUT!IV249/'03. Asset follow up'!$F$20)</f>
        <v/>
      </c>
      <c r="E245" s="1422" t="str">
        <f>IF(INPUT!IW249="","",INPUT!IW249/'03. Asset follow up'!$F$20)</f>
        <v/>
      </c>
      <c r="F245" s="1422" t="str">
        <f>IF(INPUT!IX249="","",INPUT!IX249/'03. Asset follow up'!$F$20)</f>
        <v/>
      </c>
      <c r="G245" s="1422" t="str">
        <f>IF(INPUT!IY249="","",INPUT!IY249/'03. Asset follow up'!$F$20)</f>
        <v/>
      </c>
      <c r="H245" s="1422" t="str">
        <f>IF(INPUT!IZ249="","",INPUT!IZ249/'03. Asset follow up'!$F$20)</f>
        <v/>
      </c>
      <c r="I245" s="1422" t="str">
        <f>IF(INPUT!JA249="","",INPUT!JA249/'03. Asset follow up'!$F$20)</f>
        <v/>
      </c>
      <c r="J245" s="1423">
        <f>INPUT!JB249/'03. Asset follow up'!$F$20</f>
        <v>0</v>
      </c>
      <c r="K245" s="1423" t="str">
        <f>IF(INPUT!JB249="","",INPUT!JB249/'03. Asset follow up'!$F$20)</f>
        <v/>
      </c>
      <c r="L245" s="1424">
        <f t="shared" si="8"/>
        <v>0</v>
      </c>
      <c r="N245" s="1027" t="str">
        <f>IF(INPUT!HO249="","",INPUT!HO249)</f>
        <v/>
      </c>
      <c r="O245" s="1425" t="str">
        <f>IF(INPUT!IU249="","",INPUT!IU249)</f>
        <v/>
      </c>
      <c r="P245" s="1425" t="str">
        <f>IF(INPUT!IV249="","",INPUT!IV249)</f>
        <v/>
      </c>
      <c r="Q245" s="1425" t="str">
        <f>IF(INPUT!IW249="","",INPUT!IW249)</f>
        <v/>
      </c>
      <c r="R245" s="1425" t="str">
        <f>IF(INPUT!IX249="","",INPUT!IX249)</f>
        <v/>
      </c>
      <c r="S245" s="1425" t="str">
        <f>IF(INPUT!IY249="","",INPUT!IY249)</f>
        <v/>
      </c>
      <c r="T245" s="1425" t="str">
        <f>IF(INPUT!IZ249="","",INPUT!IZ249)</f>
        <v/>
      </c>
      <c r="U245" s="1425" t="str">
        <f>IF(INPUT!JA249="","",INPUT!JA249)</f>
        <v/>
      </c>
      <c r="V245" s="1425" t="str">
        <f>IF(INPUT!JB249="","",INPUT!JB249)</f>
        <v/>
      </c>
      <c r="W245" s="1425" t="str">
        <f t="shared" si="9"/>
        <v/>
      </c>
      <c r="X245" s="1425" t="str">
        <f>IF(INPUT!JB249="","",INPUT!JB249)</f>
        <v/>
      </c>
    </row>
    <row r="246" spans="2:24">
      <c r="B246" s="1027" t="str">
        <f>IF(INPUT!HO250="","",INPUT!HO250)</f>
        <v/>
      </c>
      <c r="C246" s="1422" t="str">
        <f>IF(INPUT!IU250="","",INPUT!IU250/'03. Asset follow up'!$F$20)</f>
        <v/>
      </c>
      <c r="D246" s="1422" t="str">
        <f>IF(INPUT!IV250="","",INPUT!IV250/'03. Asset follow up'!$F$20)</f>
        <v/>
      </c>
      <c r="E246" s="1422" t="str">
        <f>IF(INPUT!IW250="","",INPUT!IW250/'03. Asset follow up'!$F$20)</f>
        <v/>
      </c>
      <c r="F246" s="1422" t="str">
        <f>IF(INPUT!IX250="","",INPUT!IX250/'03. Asset follow up'!$F$20)</f>
        <v/>
      </c>
      <c r="G246" s="1422" t="str">
        <f>IF(INPUT!IY250="","",INPUT!IY250/'03. Asset follow up'!$F$20)</f>
        <v/>
      </c>
      <c r="H246" s="1422" t="str">
        <f>IF(INPUT!IZ250="","",INPUT!IZ250/'03. Asset follow up'!$F$20)</f>
        <v/>
      </c>
      <c r="I246" s="1422" t="str">
        <f>IF(INPUT!JA250="","",INPUT!JA250/'03. Asset follow up'!$F$20)</f>
        <v/>
      </c>
      <c r="J246" s="1423">
        <f>INPUT!JB250/'03. Asset follow up'!$F$20</f>
        <v>0</v>
      </c>
      <c r="K246" s="1423" t="str">
        <f>IF(INPUT!JB250="","",INPUT!JB250/'03. Asset follow up'!$F$20)</f>
        <v/>
      </c>
      <c r="L246" s="1424">
        <f t="shared" si="8"/>
        <v>0</v>
      </c>
      <c r="N246" s="1027" t="str">
        <f>IF(INPUT!HO250="","",INPUT!HO250)</f>
        <v/>
      </c>
      <c r="O246" s="1425" t="str">
        <f>IF(INPUT!IU250="","",INPUT!IU250)</f>
        <v/>
      </c>
      <c r="P246" s="1425" t="str">
        <f>IF(INPUT!IV250="","",INPUT!IV250)</f>
        <v/>
      </c>
      <c r="Q246" s="1425" t="str">
        <f>IF(INPUT!IW250="","",INPUT!IW250)</f>
        <v/>
      </c>
      <c r="R246" s="1425" t="str">
        <f>IF(INPUT!IX250="","",INPUT!IX250)</f>
        <v/>
      </c>
      <c r="S246" s="1425" t="str">
        <f>IF(INPUT!IY250="","",INPUT!IY250)</f>
        <v/>
      </c>
      <c r="T246" s="1425" t="str">
        <f>IF(INPUT!IZ250="","",INPUT!IZ250)</f>
        <v/>
      </c>
      <c r="U246" s="1425" t="str">
        <f>IF(INPUT!JA250="","",INPUT!JA250)</f>
        <v/>
      </c>
      <c r="V246" s="1425" t="str">
        <f>IF(INPUT!JB250="","",INPUT!JB250)</f>
        <v/>
      </c>
      <c r="W246" s="1425" t="str">
        <f t="shared" si="9"/>
        <v/>
      </c>
      <c r="X246" s="1425" t="str">
        <f>IF(INPUT!JB250="","",INPUT!JB250)</f>
        <v/>
      </c>
    </row>
    <row r="247" spans="2:24">
      <c r="B247" s="1027" t="str">
        <f>IF(INPUT!HO251="","",INPUT!HO251)</f>
        <v/>
      </c>
      <c r="C247" s="1422" t="str">
        <f>IF(INPUT!IU251="","",INPUT!IU251/'03. Asset follow up'!$F$20)</f>
        <v/>
      </c>
      <c r="D247" s="1422" t="str">
        <f>IF(INPUT!IV251="","",INPUT!IV251/'03. Asset follow up'!$F$20)</f>
        <v/>
      </c>
      <c r="E247" s="1422" t="str">
        <f>IF(INPUT!IW251="","",INPUT!IW251/'03. Asset follow up'!$F$20)</f>
        <v/>
      </c>
      <c r="F247" s="1422" t="str">
        <f>IF(INPUT!IX251="","",INPUT!IX251/'03. Asset follow up'!$F$20)</f>
        <v/>
      </c>
      <c r="G247" s="1422" t="str">
        <f>IF(INPUT!IY251="","",INPUT!IY251/'03. Asset follow up'!$F$20)</f>
        <v/>
      </c>
      <c r="H247" s="1422" t="str">
        <f>IF(INPUT!IZ251="","",INPUT!IZ251/'03. Asset follow up'!$F$20)</f>
        <v/>
      </c>
      <c r="I247" s="1422" t="str">
        <f>IF(INPUT!JA251="","",INPUT!JA251/'03. Asset follow up'!$F$20)</f>
        <v/>
      </c>
      <c r="J247" s="1423">
        <f>INPUT!JB251/'03. Asset follow up'!$F$20</f>
        <v>0</v>
      </c>
      <c r="K247" s="1423" t="str">
        <f>IF(INPUT!JB251="","",INPUT!JB251/'03. Asset follow up'!$F$20)</f>
        <v/>
      </c>
      <c r="L247" s="1424">
        <f t="shared" si="8"/>
        <v>0</v>
      </c>
      <c r="N247" s="1027" t="str">
        <f>IF(INPUT!HO251="","",INPUT!HO251)</f>
        <v/>
      </c>
      <c r="O247" s="1425" t="str">
        <f>IF(INPUT!IU251="","",INPUT!IU251)</f>
        <v/>
      </c>
      <c r="P247" s="1425" t="str">
        <f>IF(INPUT!IV251="","",INPUT!IV251)</f>
        <v/>
      </c>
      <c r="Q247" s="1425" t="str">
        <f>IF(INPUT!IW251="","",INPUT!IW251)</f>
        <v/>
      </c>
      <c r="R247" s="1425" t="str">
        <f>IF(INPUT!IX251="","",INPUT!IX251)</f>
        <v/>
      </c>
      <c r="S247" s="1425" t="str">
        <f>IF(INPUT!IY251="","",INPUT!IY251)</f>
        <v/>
      </c>
      <c r="T247" s="1425" t="str">
        <f>IF(INPUT!IZ251="","",INPUT!IZ251)</f>
        <v/>
      </c>
      <c r="U247" s="1425" t="str">
        <f>IF(INPUT!JA251="","",INPUT!JA251)</f>
        <v/>
      </c>
      <c r="V247" s="1425" t="str">
        <f>IF(INPUT!JB251="","",INPUT!JB251)</f>
        <v/>
      </c>
      <c r="W247" s="1425" t="str">
        <f t="shared" si="9"/>
        <v/>
      </c>
      <c r="X247" s="1425" t="str">
        <f>IF(INPUT!JB251="","",INPUT!JB251)</f>
        <v/>
      </c>
    </row>
    <row r="248" spans="2:24">
      <c r="B248" s="1027" t="str">
        <f>IF(INPUT!HO252="","",INPUT!HO252)</f>
        <v/>
      </c>
      <c r="C248" s="1422" t="str">
        <f>IF(INPUT!IU252="","",INPUT!IU252/'03. Asset follow up'!$F$20)</f>
        <v/>
      </c>
      <c r="D248" s="1422" t="str">
        <f>IF(INPUT!IV252="","",INPUT!IV252/'03. Asset follow up'!$F$20)</f>
        <v/>
      </c>
      <c r="E248" s="1422" t="str">
        <f>IF(INPUT!IW252="","",INPUT!IW252/'03. Asset follow up'!$F$20)</f>
        <v/>
      </c>
      <c r="F248" s="1422" t="str">
        <f>IF(INPUT!IX252="","",INPUT!IX252/'03. Asset follow up'!$F$20)</f>
        <v/>
      </c>
      <c r="G248" s="1422" t="str">
        <f>IF(INPUT!IY252="","",INPUT!IY252/'03. Asset follow up'!$F$20)</f>
        <v/>
      </c>
      <c r="H248" s="1422" t="str">
        <f>IF(INPUT!IZ252="","",INPUT!IZ252/'03. Asset follow up'!$F$20)</f>
        <v/>
      </c>
      <c r="I248" s="1422" t="str">
        <f>IF(INPUT!JA252="","",INPUT!JA252/'03. Asset follow up'!$F$20)</f>
        <v/>
      </c>
      <c r="J248" s="1423">
        <f>INPUT!JB252/'03. Asset follow up'!$F$20</f>
        <v>0</v>
      </c>
      <c r="K248" s="1423" t="str">
        <f>IF(INPUT!JB252="","",INPUT!JB252/'03. Asset follow up'!$F$20)</f>
        <v/>
      </c>
      <c r="L248" s="1424">
        <f t="shared" si="8"/>
        <v>0</v>
      </c>
      <c r="N248" s="1027" t="str">
        <f>IF(INPUT!HO252="","",INPUT!HO252)</f>
        <v/>
      </c>
      <c r="O248" s="1425" t="str">
        <f>IF(INPUT!IU252="","",INPUT!IU252)</f>
        <v/>
      </c>
      <c r="P248" s="1425" t="str">
        <f>IF(INPUT!IV252="","",INPUT!IV252)</f>
        <v/>
      </c>
      <c r="Q248" s="1425" t="str">
        <f>IF(INPUT!IW252="","",INPUT!IW252)</f>
        <v/>
      </c>
      <c r="R248" s="1425" t="str">
        <f>IF(INPUT!IX252="","",INPUT!IX252)</f>
        <v/>
      </c>
      <c r="S248" s="1425" t="str">
        <f>IF(INPUT!IY252="","",INPUT!IY252)</f>
        <v/>
      </c>
      <c r="T248" s="1425" t="str">
        <f>IF(INPUT!IZ252="","",INPUT!IZ252)</f>
        <v/>
      </c>
      <c r="U248" s="1425" t="str">
        <f>IF(INPUT!JA252="","",INPUT!JA252)</f>
        <v/>
      </c>
      <c r="V248" s="1425" t="str">
        <f>IF(INPUT!JB252="","",INPUT!JB252)</f>
        <v/>
      </c>
      <c r="W248" s="1425" t="str">
        <f t="shared" si="9"/>
        <v/>
      </c>
      <c r="X248" s="1425" t="str">
        <f>IF(INPUT!JB252="","",INPUT!JB252)</f>
        <v/>
      </c>
    </row>
    <row r="249" spans="2:24">
      <c r="B249" s="1027" t="str">
        <f>IF(INPUT!HO253="","",INPUT!HO253)</f>
        <v/>
      </c>
      <c r="C249" s="1422" t="str">
        <f>IF(INPUT!IU253="","",INPUT!IU253/'03. Asset follow up'!$F$20)</f>
        <v/>
      </c>
      <c r="D249" s="1422" t="str">
        <f>IF(INPUT!IV253="","",INPUT!IV253/'03. Asset follow up'!$F$20)</f>
        <v/>
      </c>
      <c r="E249" s="1422" t="str">
        <f>IF(INPUT!IW253="","",INPUT!IW253/'03. Asset follow up'!$F$20)</f>
        <v/>
      </c>
      <c r="F249" s="1422" t="str">
        <f>IF(INPUT!IX253="","",INPUT!IX253/'03. Asset follow up'!$F$20)</f>
        <v/>
      </c>
      <c r="G249" s="1422" t="str">
        <f>IF(INPUT!IY253="","",INPUT!IY253/'03. Asset follow up'!$F$20)</f>
        <v/>
      </c>
      <c r="H249" s="1422" t="str">
        <f>IF(INPUT!IZ253="","",INPUT!IZ253/'03. Asset follow up'!$F$20)</f>
        <v/>
      </c>
      <c r="I249" s="1422" t="str">
        <f>IF(INPUT!JA253="","",INPUT!JA253/'03. Asset follow up'!$F$20)</f>
        <v/>
      </c>
      <c r="J249" s="1423">
        <f>INPUT!JB253/'03. Asset follow up'!$F$20</f>
        <v>0</v>
      </c>
      <c r="K249" s="1423" t="str">
        <f>IF(INPUT!JB253="","",INPUT!JB253/'03. Asset follow up'!$F$20)</f>
        <v/>
      </c>
      <c r="L249" s="1424">
        <f t="shared" si="8"/>
        <v>0</v>
      </c>
      <c r="N249" s="1027" t="str">
        <f>IF(INPUT!HO253="","",INPUT!HO253)</f>
        <v/>
      </c>
      <c r="O249" s="1425" t="str">
        <f>IF(INPUT!IU253="","",INPUT!IU253)</f>
        <v/>
      </c>
      <c r="P249" s="1425" t="str">
        <f>IF(INPUT!IV253="","",INPUT!IV253)</f>
        <v/>
      </c>
      <c r="Q249" s="1425" t="str">
        <f>IF(INPUT!IW253="","",INPUT!IW253)</f>
        <v/>
      </c>
      <c r="R249" s="1425" t="str">
        <f>IF(INPUT!IX253="","",INPUT!IX253)</f>
        <v/>
      </c>
      <c r="S249" s="1425" t="str">
        <f>IF(INPUT!IY253="","",INPUT!IY253)</f>
        <v/>
      </c>
      <c r="T249" s="1425" t="str">
        <f>IF(INPUT!IZ253="","",INPUT!IZ253)</f>
        <v/>
      </c>
      <c r="U249" s="1425" t="str">
        <f>IF(INPUT!JA253="","",INPUT!JA253)</f>
        <v/>
      </c>
      <c r="V249" s="1425" t="str">
        <f>IF(INPUT!JB253="","",INPUT!JB253)</f>
        <v/>
      </c>
      <c r="W249" s="1425" t="str">
        <f t="shared" si="9"/>
        <v/>
      </c>
      <c r="X249" s="1425" t="str">
        <f>IF(INPUT!JB253="","",INPUT!JB253)</f>
        <v/>
      </c>
    </row>
    <row r="250" spans="2:24">
      <c r="B250" s="1027" t="str">
        <f>IF(INPUT!HO254="","",INPUT!HO254)</f>
        <v/>
      </c>
      <c r="C250" s="1422" t="str">
        <f>IF(INPUT!IU254="","",INPUT!IU254/'03. Asset follow up'!$F$20)</f>
        <v/>
      </c>
      <c r="D250" s="1422" t="str">
        <f>IF(INPUT!IV254="","",INPUT!IV254/'03. Asset follow up'!$F$20)</f>
        <v/>
      </c>
      <c r="E250" s="1422" t="str">
        <f>IF(INPUT!IW254="","",INPUT!IW254/'03. Asset follow up'!$F$20)</f>
        <v/>
      </c>
      <c r="F250" s="1422" t="str">
        <f>IF(INPUT!IX254="","",INPUT!IX254/'03. Asset follow up'!$F$20)</f>
        <v/>
      </c>
      <c r="G250" s="1422" t="str">
        <f>IF(INPUT!IY254="","",INPUT!IY254/'03. Asset follow up'!$F$20)</f>
        <v/>
      </c>
      <c r="H250" s="1422" t="str">
        <f>IF(INPUT!IZ254="","",INPUT!IZ254/'03. Asset follow up'!$F$20)</f>
        <v/>
      </c>
      <c r="I250" s="1422" t="str">
        <f>IF(INPUT!JA254="","",INPUT!JA254/'03. Asset follow up'!$F$20)</f>
        <v/>
      </c>
      <c r="J250" s="1423">
        <f>INPUT!JB254/'03. Asset follow up'!$F$20</f>
        <v>0</v>
      </c>
      <c r="K250" s="1423" t="str">
        <f>IF(INPUT!JB254="","",INPUT!JB254/'03. Asset follow up'!$F$20)</f>
        <v/>
      </c>
      <c r="L250" s="1424">
        <f t="shared" si="8"/>
        <v>0</v>
      </c>
      <c r="N250" s="1027" t="str">
        <f>IF(INPUT!HO254="","",INPUT!HO254)</f>
        <v/>
      </c>
      <c r="O250" s="1425" t="str">
        <f>IF(INPUT!IU254="","",INPUT!IU254)</f>
        <v/>
      </c>
      <c r="P250" s="1425" t="str">
        <f>IF(INPUT!IV254="","",INPUT!IV254)</f>
        <v/>
      </c>
      <c r="Q250" s="1425" t="str">
        <f>IF(INPUT!IW254="","",INPUT!IW254)</f>
        <v/>
      </c>
      <c r="R250" s="1425" t="str">
        <f>IF(INPUT!IX254="","",INPUT!IX254)</f>
        <v/>
      </c>
      <c r="S250" s="1425" t="str">
        <f>IF(INPUT!IY254="","",INPUT!IY254)</f>
        <v/>
      </c>
      <c r="T250" s="1425" t="str">
        <f>IF(INPUT!IZ254="","",INPUT!IZ254)</f>
        <v/>
      </c>
      <c r="U250" s="1425" t="str">
        <f>IF(INPUT!JA254="","",INPUT!JA254)</f>
        <v/>
      </c>
      <c r="V250" s="1425" t="str">
        <f>IF(INPUT!JB254="","",INPUT!JB254)</f>
        <v/>
      </c>
      <c r="W250" s="1425" t="str">
        <f t="shared" si="9"/>
        <v/>
      </c>
      <c r="X250" s="1425" t="str">
        <f>IF(INPUT!JB254="","",INPUT!JB254)</f>
        <v/>
      </c>
    </row>
    <row r="251" spans="2:24">
      <c r="B251" s="1027" t="str">
        <f>IF(INPUT!HO255="","",INPUT!HO255)</f>
        <v/>
      </c>
      <c r="C251" s="1422" t="str">
        <f>IF(INPUT!IU255="","",INPUT!IU255/'03. Asset follow up'!$F$20)</f>
        <v/>
      </c>
      <c r="D251" s="1422" t="str">
        <f>IF(INPUT!IV255="","",INPUT!IV255/'03. Asset follow up'!$F$20)</f>
        <v/>
      </c>
      <c r="E251" s="1422" t="str">
        <f>IF(INPUT!IW255="","",INPUT!IW255/'03. Asset follow up'!$F$20)</f>
        <v/>
      </c>
      <c r="F251" s="1422" t="str">
        <f>IF(INPUT!IX255="","",INPUT!IX255/'03. Asset follow up'!$F$20)</f>
        <v/>
      </c>
      <c r="G251" s="1422" t="str">
        <f>IF(INPUT!IY255="","",INPUT!IY255/'03. Asset follow up'!$F$20)</f>
        <v/>
      </c>
      <c r="H251" s="1422" t="str">
        <f>IF(INPUT!IZ255="","",INPUT!IZ255/'03. Asset follow up'!$F$20)</f>
        <v/>
      </c>
      <c r="I251" s="1422" t="str">
        <f>IF(INPUT!JA255="","",INPUT!JA255/'03. Asset follow up'!$F$20)</f>
        <v/>
      </c>
      <c r="J251" s="1423">
        <f>INPUT!JB255/'03. Asset follow up'!$F$20</f>
        <v>0</v>
      </c>
      <c r="K251" s="1423" t="str">
        <f>IF(INPUT!JB255="","",INPUT!JB255/'03. Asset follow up'!$F$20)</f>
        <v/>
      </c>
      <c r="L251" s="1424">
        <f t="shared" si="8"/>
        <v>0</v>
      </c>
      <c r="N251" s="1027" t="str">
        <f>IF(INPUT!HO255="","",INPUT!HO255)</f>
        <v/>
      </c>
      <c r="O251" s="1425" t="str">
        <f>IF(INPUT!IU255="","",INPUT!IU255)</f>
        <v/>
      </c>
      <c r="P251" s="1425" t="str">
        <f>IF(INPUT!IV255="","",INPUT!IV255)</f>
        <v/>
      </c>
      <c r="Q251" s="1425" t="str">
        <f>IF(INPUT!IW255="","",INPUT!IW255)</f>
        <v/>
      </c>
      <c r="R251" s="1425" t="str">
        <f>IF(INPUT!IX255="","",INPUT!IX255)</f>
        <v/>
      </c>
      <c r="S251" s="1425" t="str">
        <f>IF(INPUT!IY255="","",INPUT!IY255)</f>
        <v/>
      </c>
      <c r="T251" s="1425" t="str">
        <f>IF(INPUT!IZ255="","",INPUT!IZ255)</f>
        <v/>
      </c>
      <c r="U251" s="1425" t="str">
        <f>IF(INPUT!JA255="","",INPUT!JA255)</f>
        <v/>
      </c>
      <c r="V251" s="1425" t="str">
        <f>IF(INPUT!JB255="","",INPUT!JB255)</f>
        <v/>
      </c>
      <c r="W251" s="1425" t="str">
        <f t="shared" si="9"/>
        <v/>
      </c>
      <c r="X251" s="1425" t="str">
        <f>IF(INPUT!JB255="","",INPUT!JB255)</f>
        <v/>
      </c>
    </row>
    <row r="252" spans="2:24">
      <c r="B252" s="1027" t="str">
        <f>IF(INPUT!HO256="","",INPUT!HO256)</f>
        <v/>
      </c>
      <c r="C252" s="1422" t="str">
        <f>IF(INPUT!IU256="","",INPUT!IU256/'03. Asset follow up'!$F$20)</f>
        <v/>
      </c>
      <c r="D252" s="1422" t="str">
        <f>IF(INPUT!IV256="","",INPUT!IV256/'03. Asset follow up'!$F$20)</f>
        <v/>
      </c>
      <c r="E252" s="1422" t="str">
        <f>IF(INPUT!IW256="","",INPUT!IW256/'03. Asset follow up'!$F$20)</f>
        <v/>
      </c>
      <c r="F252" s="1422" t="str">
        <f>IF(INPUT!IX256="","",INPUT!IX256/'03. Asset follow up'!$F$20)</f>
        <v/>
      </c>
      <c r="G252" s="1422" t="str">
        <f>IF(INPUT!IY256="","",INPUT!IY256/'03. Asset follow up'!$F$20)</f>
        <v/>
      </c>
      <c r="H252" s="1422" t="str">
        <f>IF(INPUT!IZ256="","",INPUT!IZ256/'03. Asset follow up'!$F$20)</f>
        <v/>
      </c>
      <c r="I252" s="1422" t="str">
        <f>IF(INPUT!JA256="","",INPUT!JA256/'03. Asset follow up'!$F$20)</f>
        <v/>
      </c>
      <c r="J252" s="1423">
        <f>INPUT!JB256/'03. Asset follow up'!$F$20</f>
        <v>0</v>
      </c>
      <c r="K252" s="1423" t="str">
        <f>IF(INPUT!JB256="","",INPUT!JB256/'03. Asset follow up'!$F$20)</f>
        <v/>
      </c>
      <c r="L252" s="1424">
        <f t="shared" si="8"/>
        <v>0</v>
      </c>
      <c r="N252" s="1027" t="str">
        <f>IF(INPUT!HO256="","",INPUT!HO256)</f>
        <v/>
      </c>
      <c r="O252" s="1425" t="str">
        <f>IF(INPUT!IU256="","",INPUT!IU256)</f>
        <v/>
      </c>
      <c r="P252" s="1425" t="str">
        <f>IF(INPUT!IV256="","",INPUT!IV256)</f>
        <v/>
      </c>
      <c r="Q252" s="1425" t="str">
        <f>IF(INPUT!IW256="","",INPUT!IW256)</f>
        <v/>
      </c>
      <c r="R252" s="1425" t="str">
        <f>IF(INPUT!IX256="","",INPUT!IX256)</f>
        <v/>
      </c>
      <c r="S252" s="1425" t="str">
        <f>IF(INPUT!IY256="","",INPUT!IY256)</f>
        <v/>
      </c>
      <c r="T252" s="1425" t="str">
        <f>IF(INPUT!IZ256="","",INPUT!IZ256)</f>
        <v/>
      </c>
      <c r="U252" s="1425" t="str">
        <f>IF(INPUT!JA256="","",INPUT!JA256)</f>
        <v/>
      </c>
      <c r="V252" s="1425" t="str">
        <f>IF(INPUT!JB256="","",INPUT!JB256)</f>
        <v/>
      </c>
      <c r="W252" s="1425" t="str">
        <f t="shared" si="9"/>
        <v/>
      </c>
      <c r="X252" s="1425" t="str">
        <f>IF(INPUT!JB256="","",INPUT!JB256)</f>
        <v/>
      </c>
    </row>
    <row r="253" spans="2:24">
      <c r="B253" s="1027" t="str">
        <f>IF(INPUT!HO257="","",INPUT!HO257)</f>
        <v/>
      </c>
      <c r="C253" s="1422" t="str">
        <f>IF(INPUT!IU257="","",INPUT!IU257/'03. Asset follow up'!$F$20)</f>
        <v/>
      </c>
      <c r="D253" s="1422" t="str">
        <f>IF(INPUT!IV257="","",INPUT!IV257/'03. Asset follow up'!$F$20)</f>
        <v/>
      </c>
      <c r="E253" s="1422" t="str">
        <f>IF(INPUT!IW257="","",INPUT!IW257/'03. Asset follow up'!$F$20)</f>
        <v/>
      </c>
      <c r="F253" s="1422" t="str">
        <f>IF(INPUT!IX257="","",INPUT!IX257/'03. Asset follow up'!$F$20)</f>
        <v/>
      </c>
      <c r="G253" s="1422" t="str">
        <f>IF(INPUT!IY257="","",INPUT!IY257/'03. Asset follow up'!$F$20)</f>
        <v/>
      </c>
      <c r="H253" s="1422" t="str">
        <f>IF(INPUT!IZ257="","",INPUT!IZ257/'03. Asset follow up'!$F$20)</f>
        <v/>
      </c>
      <c r="I253" s="1422" t="str">
        <f>IF(INPUT!JA257="","",INPUT!JA257/'03. Asset follow up'!$F$20)</f>
        <v/>
      </c>
      <c r="J253" s="1423">
        <f>INPUT!JB257/'03. Asset follow up'!$F$20</f>
        <v>0</v>
      </c>
      <c r="K253" s="1423" t="str">
        <f>IF(INPUT!JB257="","",INPUT!JB257/'03. Asset follow up'!$F$20)</f>
        <v/>
      </c>
      <c r="L253" s="1424">
        <f t="shared" si="8"/>
        <v>0</v>
      </c>
      <c r="N253" s="1027" t="str">
        <f>IF(INPUT!HO257="","",INPUT!HO257)</f>
        <v/>
      </c>
      <c r="O253" s="1425" t="str">
        <f>IF(INPUT!IU257="","",INPUT!IU257)</f>
        <v/>
      </c>
      <c r="P253" s="1425" t="str">
        <f>IF(INPUT!IV257="","",INPUT!IV257)</f>
        <v/>
      </c>
      <c r="Q253" s="1425" t="str">
        <f>IF(INPUT!IW257="","",INPUT!IW257)</f>
        <v/>
      </c>
      <c r="R253" s="1425" t="str">
        <f>IF(INPUT!IX257="","",INPUT!IX257)</f>
        <v/>
      </c>
      <c r="S253" s="1425" t="str">
        <f>IF(INPUT!IY257="","",INPUT!IY257)</f>
        <v/>
      </c>
      <c r="T253" s="1425" t="str">
        <f>IF(INPUT!IZ257="","",INPUT!IZ257)</f>
        <v/>
      </c>
      <c r="U253" s="1425" t="str">
        <f>IF(INPUT!JA257="","",INPUT!JA257)</f>
        <v/>
      </c>
      <c r="V253" s="1425" t="str">
        <f>IF(INPUT!JB257="","",INPUT!JB257)</f>
        <v/>
      </c>
      <c r="W253" s="1425" t="str">
        <f t="shared" si="9"/>
        <v/>
      </c>
      <c r="X253" s="1425" t="str">
        <f>IF(INPUT!JB257="","",INPUT!JB257)</f>
        <v/>
      </c>
    </row>
    <row r="254" spans="2:24">
      <c r="B254" s="1027" t="str">
        <f>IF(INPUT!HO258="","",INPUT!HO258)</f>
        <v/>
      </c>
      <c r="C254" s="1422" t="str">
        <f>IF(INPUT!IU258="","",INPUT!IU258/'03. Asset follow up'!$F$20)</f>
        <v/>
      </c>
      <c r="D254" s="1422" t="str">
        <f>IF(INPUT!IV258="","",INPUT!IV258/'03. Asset follow up'!$F$20)</f>
        <v/>
      </c>
      <c r="E254" s="1422" t="str">
        <f>IF(INPUT!IW258="","",INPUT!IW258/'03. Asset follow up'!$F$20)</f>
        <v/>
      </c>
      <c r="F254" s="1422" t="str">
        <f>IF(INPUT!IX258="","",INPUT!IX258/'03. Asset follow up'!$F$20)</f>
        <v/>
      </c>
      <c r="G254" s="1422" t="str">
        <f>IF(INPUT!IY258="","",INPUT!IY258/'03. Asset follow up'!$F$20)</f>
        <v/>
      </c>
      <c r="H254" s="1422" t="str">
        <f>IF(INPUT!IZ258="","",INPUT!IZ258/'03. Asset follow up'!$F$20)</f>
        <v/>
      </c>
      <c r="I254" s="1422" t="str">
        <f>IF(INPUT!JA258="","",INPUT!JA258/'03. Asset follow up'!$F$20)</f>
        <v/>
      </c>
      <c r="J254" s="1423">
        <f>INPUT!JB258/'03. Asset follow up'!$F$20</f>
        <v>0</v>
      </c>
      <c r="K254" s="1423" t="str">
        <f>IF(INPUT!JB258="","",INPUT!JB258/'03. Asset follow up'!$F$20)</f>
        <v/>
      </c>
      <c r="L254" s="1424">
        <f t="shared" si="8"/>
        <v>0</v>
      </c>
      <c r="N254" s="1027" t="str">
        <f>IF(INPUT!HO258="","",INPUT!HO258)</f>
        <v/>
      </c>
      <c r="O254" s="1425" t="str">
        <f>IF(INPUT!IU258="","",INPUT!IU258)</f>
        <v/>
      </c>
      <c r="P254" s="1425" t="str">
        <f>IF(INPUT!IV258="","",INPUT!IV258)</f>
        <v/>
      </c>
      <c r="Q254" s="1425" t="str">
        <f>IF(INPUT!IW258="","",INPUT!IW258)</f>
        <v/>
      </c>
      <c r="R254" s="1425" t="str">
        <f>IF(INPUT!IX258="","",INPUT!IX258)</f>
        <v/>
      </c>
      <c r="S254" s="1425" t="str">
        <f>IF(INPUT!IY258="","",INPUT!IY258)</f>
        <v/>
      </c>
      <c r="T254" s="1425" t="str">
        <f>IF(INPUT!IZ258="","",INPUT!IZ258)</f>
        <v/>
      </c>
      <c r="U254" s="1425" t="str">
        <f>IF(INPUT!JA258="","",INPUT!JA258)</f>
        <v/>
      </c>
      <c r="V254" s="1425" t="str">
        <f>IF(INPUT!JB258="","",INPUT!JB258)</f>
        <v/>
      </c>
      <c r="W254" s="1425" t="str">
        <f t="shared" si="9"/>
        <v/>
      </c>
      <c r="X254" s="1425" t="str">
        <f>IF(INPUT!JB258="","",INPUT!JB258)</f>
        <v/>
      </c>
    </row>
    <row r="255" spans="2:24">
      <c r="B255" s="1027" t="str">
        <f>IF(INPUT!HO259="","",INPUT!HO259)</f>
        <v/>
      </c>
      <c r="C255" s="1422" t="str">
        <f>IF(INPUT!IU259="","",INPUT!IU259/'03. Asset follow up'!$F$20)</f>
        <v/>
      </c>
      <c r="D255" s="1422" t="str">
        <f>IF(INPUT!IV259="","",INPUT!IV259/'03. Asset follow up'!$F$20)</f>
        <v/>
      </c>
      <c r="E255" s="1422" t="str">
        <f>IF(INPUT!IW259="","",INPUT!IW259/'03. Asset follow up'!$F$20)</f>
        <v/>
      </c>
      <c r="F255" s="1422" t="str">
        <f>IF(INPUT!IX259="","",INPUT!IX259/'03. Asset follow up'!$F$20)</f>
        <v/>
      </c>
      <c r="G255" s="1422" t="str">
        <f>IF(INPUT!IY259="","",INPUT!IY259/'03. Asset follow up'!$F$20)</f>
        <v/>
      </c>
      <c r="H255" s="1422" t="str">
        <f>IF(INPUT!IZ259="","",INPUT!IZ259/'03. Asset follow up'!$F$20)</f>
        <v/>
      </c>
      <c r="I255" s="1422" t="str">
        <f>IF(INPUT!JA259="","",INPUT!JA259/'03. Asset follow up'!$F$20)</f>
        <v/>
      </c>
      <c r="J255" s="1423">
        <f>INPUT!JB259/'03. Asset follow up'!$F$20</f>
        <v>0</v>
      </c>
      <c r="K255" s="1423" t="str">
        <f>IF(INPUT!JB259="","",INPUT!JB259/'03. Asset follow up'!$F$20)</f>
        <v/>
      </c>
      <c r="L255" s="1424">
        <f t="shared" si="8"/>
        <v>0</v>
      </c>
      <c r="N255" s="1027" t="str">
        <f>IF(INPUT!HO259="","",INPUT!HO259)</f>
        <v/>
      </c>
      <c r="O255" s="1425" t="str">
        <f>IF(INPUT!IU259="","",INPUT!IU259)</f>
        <v/>
      </c>
      <c r="P255" s="1425" t="str">
        <f>IF(INPUT!IV259="","",INPUT!IV259)</f>
        <v/>
      </c>
      <c r="Q255" s="1425" t="str">
        <f>IF(INPUT!IW259="","",INPUT!IW259)</f>
        <v/>
      </c>
      <c r="R255" s="1425" t="str">
        <f>IF(INPUT!IX259="","",INPUT!IX259)</f>
        <v/>
      </c>
      <c r="S255" s="1425" t="str">
        <f>IF(INPUT!IY259="","",INPUT!IY259)</f>
        <v/>
      </c>
      <c r="T255" s="1425" t="str">
        <f>IF(INPUT!IZ259="","",INPUT!IZ259)</f>
        <v/>
      </c>
      <c r="U255" s="1425" t="str">
        <f>IF(INPUT!JA259="","",INPUT!JA259)</f>
        <v/>
      </c>
      <c r="V255" s="1425" t="str">
        <f>IF(INPUT!JB259="","",INPUT!JB259)</f>
        <v/>
      </c>
      <c r="W255" s="1425" t="str">
        <f t="shared" si="9"/>
        <v/>
      </c>
      <c r="X255" s="1425" t="str">
        <f>IF(INPUT!JB259="","",INPUT!JB259)</f>
        <v/>
      </c>
    </row>
    <row r="256" spans="2:24">
      <c r="B256" s="1027" t="str">
        <f>IF(INPUT!HO260="","",INPUT!HO260)</f>
        <v/>
      </c>
      <c r="C256" s="1422" t="str">
        <f>IF(INPUT!IU260="","",INPUT!IU260/'03. Asset follow up'!$F$20)</f>
        <v/>
      </c>
      <c r="D256" s="1422" t="str">
        <f>IF(INPUT!IV260="","",INPUT!IV260/'03. Asset follow up'!$F$20)</f>
        <v/>
      </c>
      <c r="E256" s="1422" t="str">
        <f>IF(INPUT!IW260="","",INPUT!IW260/'03. Asset follow up'!$F$20)</f>
        <v/>
      </c>
      <c r="F256" s="1422" t="str">
        <f>IF(INPUT!IX260="","",INPUT!IX260/'03. Asset follow up'!$F$20)</f>
        <v/>
      </c>
      <c r="G256" s="1422" t="str">
        <f>IF(INPUT!IY260="","",INPUT!IY260/'03. Asset follow up'!$F$20)</f>
        <v/>
      </c>
      <c r="H256" s="1422" t="str">
        <f>IF(INPUT!IZ260="","",INPUT!IZ260/'03. Asset follow up'!$F$20)</f>
        <v/>
      </c>
      <c r="I256" s="1422" t="str">
        <f>IF(INPUT!JA260="","",INPUT!JA260/'03. Asset follow up'!$F$20)</f>
        <v/>
      </c>
      <c r="J256" s="1423">
        <f>INPUT!JB260/'03. Asset follow up'!$F$20</f>
        <v>0</v>
      </c>
      <c r="K256" s="1423" t="str">
        <f>IF(INPUT!JB260="","",INPUT!JB260/'03. Asset follow up'!$F$20)</f>
        <v/>
      </c>
      <c r="L256" s="1424">
        <f t="shared" si="8"/>
        <v>0</v>
      </c>
      <c r="N256" s="1027" t="str">
        <f>IF(INPUT!HO260="","",INPUT!HO260)</f>
        <v/>
      </c>
      <c r="O256" s="1425" t="str">
        <f>IF(INPUT!IU260="","",INPUT!IU260)</f>
        <v/>
      </c>
      <c r="P256" s="1425" t="str">
        <f>IF(INPUT!IV260="","",INPUT!IV260)</f>
        <v/>
      </c>
      <c r="Q256" s="1425" t="str">
        <f>IF(INPUT!IW260="","",INPUT!IW260)</f>
        <v/>
      </c>
      <c r="R256" s="1425" t="str">
        <f>IF(INPUT!IX260="","",INPUT!IX260)</f>
        <v/>
      </c>
      <c r="S256" s="1425" t="str">
        <f>IF(INPUT!IY260="","",INPUT!IY260)</f>
        <v/>
      </c>
      <c r="T256" s="1425" t="str">
        <f>IF(INPUT!IZ260="","",INPUT!IZ260)</f>
        <v/>
      </c>
      <c r="U256" s="1425" t="str">
        <f>IF(INPUT!JA260="","",INPUT!JA260)</f>
        <v/>
      </c>
      <c r="V256" s="1425" t="str">
        <f>IF(INPUT!JB260="","",INPUT!JB260)</f>
        <v/>
      </c>
      <c r="W256" s="1425" t="str">
        <f t="shared" si="9"/>
        <v/>
      </c>
      <c r="X256" s="1425" t="str">
        <f>IF(INPUT!JB260="","",INPUT!JB260)</f>
        <v/>
      </c>
    </row>
    <row r="257" spans="2:24">
      <c r="B257" s="1027" t="str">
        <f>IF(INPUT!HO261="","",INPUT!HO261)</f>
        <v/>
      </c>
      <c r="C257" s="1422" t="str">
        <f>IF(INPUT!IU261="","",INPUT!IU261/'03. Asset follow up'!$F$20)</f>
        <v/>
      </c>
      <c r="D257" s="1422" t="str">
        <f>IF(INPUT!IV261="","",INPUT!IV261/'03. Asset follow up'!$F$20)</f>
        <v/>
      </c>
      <c r="E257" s="1422" t="str">
        <f>IF(INPUT!IW261="","",INPUT!IW261/'03. Asset follow up'!$F$20)</f>
        <v/>
      </c>
      <c r="F257" s="1422" t="str">
        <f>IF(INPUT!IX261="","",INPUT!IX261/'03. Asset follow up'!$F$20)</f>
        <v/>
      </c>
      <c r="G257" s="1422" t="str">
        <f>IF(INPUT!IY261="","",INPUT!IY261/'03. Asset follow up'!$F$20)</f>
        <v/>
      </c>
      <c r="H257" s="1422" t="str">
        <f>IF(INPUT!IZ261="","",INPUT!IZ261/'03. Asset follow up'!$F$20)</f>
        <v/>
      </c>
      <c r="I257" s="1422" t="str">
        <f>IF(INPUT!JA261="","",INPUT!JA261/'03. Asset follow up'!$F$20)</f>
        <v/>
      </c>
      <c r="J257" s="1423">
        <f>INPUT!JB261/'03. Asset follow up'!$F$20</f>
        <v>0</v>
      </c>
      <c r="K257" s="1423" t="str">
        <f>IF(INPUT!JB261="","",INPUT!JB261/'03. Asset follow up'!$F$20)</f>
        <v/>
      </c>
      <c r="L257" s="1424">
        <f t="shared" si="8"/>
        <v>0</v>
      </c>
      <c r="N257" s="1027" t="str">
        <f>IF(INPUT!HO261="","",INPUT!HO261)</f>
        <v/>
      </c>
      <c r="O257" s="1425" t="str">
        <f>IF(INPUT!IU261="","",INPUT!IU261)</f>
        <v/>
      </c>
      <c r="P257" s="1425" t="str">
        <f>IF(INPUT!IV261="","",INPUT!IV261)</f>
        <v/>
      </c>
      <c r="Q257" s="1425" t="str">
        <f>IF(INPUT!IW261="","",INPUT!IW261)</f>
        <v/>
      </c>
      <c r="R257" s="1425" t="str">
        <f>IF(INPUT!IX261="","",INPUT!IX261)</f>
        <v/>
      </c>
      <c r="S257" s="1425" t="str">
        <f>IF(INPUT!IY261="","",INPUT!IY261)</f>
        <v/>
      </c>
      <c r="T257" s="1425" t="str">
        <f>IF(INPUT!IZ261="","",INPUT!IZ261)</f>
        <v/>
      </c>
      <c r="U257" s="1425" t="str">
        <f>IF(INPUT!JA261="","",INPUT!JA261)</f>
        <v/>
      </c>
      <c r="V257" s="1425" t="str">
        <f>IF(INPUT!JB261="","",INPUT!JB261)</f>
        <v/>
      </c>
      <c r="W257" s="1425" t="str">
        <f t="shared" si="9"/>
        <v/>
      </c>
      <c r="X257" s="1425" t="str">
        <f>IF(INPUT!JB261="","",INPUT!JB261)</f>
        <v/>
      </c>
    </row>
    <row r="258" spans="2:24">
      <c r="B258" s="1027" t="str">
        <f>IF(INPUT!HO262="","",INPUT!HO262)</f>
        <v/>
      </c>
      <c r="C258" s="1422" t="str">
        <f>IF(INPUT!IU262="","",INPUT!IU262/'03. Asset follow up'!$F$20)</f>
        <v/>
      </c>
      <c r="D258" s="1422" t="str">
        <f>IF(INPUT!IV262="","",INPUT!IV262/'03. Asset follow up'!$F$20)</f>
        <v/>
      </c>
      <c r="E258" s="1422" t="str">
        <f>IF(INPUT!IW262="","",INPUT!IW262/'03. Asset follow up'!$F$20)</f>
        <v/>
      </c>
      <c r="F258" s="1422" t="str">
        <f>IF(INPUT!IX262="","",INPUT!IX262/'03. Asset follow up'!$F$20)</f>
        <v/>
      </c>
      <c r="G258" s="1422" t="str">
        <f>IF(INPUT!IY262="","",INPUT!IY262/'03. Asset follow up'!$F$20)</f>
        <v/>
      </c>
      <c r="H258" s="1422" t="str">
        <f>IF(INPUT!IZ262="","",INPUT!IZ262/'03. Asset follow up'!$F$20)</f>
        <v/>
      </c>
      <c r="I258" s="1422" t="str">
        <f>IF(INPUT!JA262="","",INPUT!JA262/'03. Asset follow up'!$F$20)</f>
        <v/>
      </c>
      <c r="J258" s="1423">
        <f>INPUT!JB262/'03. Asset follow up'!$F$20</f>
        <v>0</v>
      </c>
      <c r="K258" s="1423" t="str">
        <f>IF(INPUT!JB262="","",INPUT!JB262/'03. Asset follow up'!$F$20)</f>
        <v/>
      </c>
      <c r="L258" s="1424">
        <f t="shared" si="8"/>
        <v>0</v>
      </c>
      <c r="N258" s="1027" t="str">
        <f>IF(INPUT!HO262="","",INPUT!HO262)</f>
        <v/>
      </c>
      <c r="O258" s="1425" t="str">
        <f>IF(INPUT!IU262="","",INPUT!IU262)</f>
        <v/>
      </c>
      <c r="P258" s="1425" t="str">
        <f>IF(INPUT!IV262="","",INPUT!IV262)</f>
        <v/>
      </c>
      <c r="Q258" s="1425" t="str">
        <f>IF(INPUT!IW262="","",INPUT!IW262)</f>
        <v/>
      </c>
      <c r="R258" s="1425" t="str">
        <f>IF(INPUT!IX262="","",INPUT!IX262)</f>
        <v/>
      </c>
      <c r="S258" s="1425" t="str">
        <f>IF(INPUT!IY262="","",INPUT!IY262)</f>
        <v/>
      </c>
      <c r="T258" s="1425" t="str">
        <f>IF(INPUT!IZ262="","",INPUT!IZ262)</f>
        <v/>
      </c>
      <c r="U258" s="1425" t="str">
        <f>IF(INPUT!JA262="","",INPUT!JA262)</f>
        <v/>
      </c>
      <c r="V258" s="1425" t="str">
        <f>IF(INPUT!JB262="","",INPUT!JB262)</f>
        <v/>
      </c>
      <c r="W258" s="1425" t="str">
        <f t="shared" si="9"/>
        <v/>
      </c>
      <c r="X258" s="1425" t="str">
        <f>IF(INPUT!JB262="","",INPUT!JB262)</f>
        <v/>
      </c>
    </row>
    <row r="259" spans="2:24">
      <c r="B259" s="1027" t="str">
        <f>IF(INPUT!HO263="","",INPUT!HO263)</f>
        <v/>
      </c>
      <c r="C259" s="1422" t="str">
        <f>IF(INPUT!IU263="","",INPUT!IU263/'03. Asset follow up'!$F$20)</f>
        <v/>
      </c>
      <c r="D259" s="1422" t="str">
        <f>IF(INPUT!IV263="","",INPUT!IV263/'03. Asset follow up'!$F$20)</f>
        <v/>
      </c>
      <c r="E259" s="1422" t="str">
        <f>IF(INPUT!IW263="","",INPUT!IW263/'03. Asset follow up'!$F$20)</f>
        <v/>
      </c>
      <c r="F259" s="1422" t="str">
        <f>IF(INPUT!IX263="","",INPUT!IX263/'03. Asset follow up'!$F$20)</f>
        <v/>
      </c>
      <c r="G259" s="1422" t="str">
        <f>IF(INPUT!IY263="","",INPUT!IY263/'03. Asset follow up'!$F$20)</f>
        <v/>
      </c>
      <c r="H259" s="1422" t="str">
        <f>IF(INPUT!IZ263="","",INPUT!IZ263/'03. Asset follow up'!$F$20)</f>
        <v/>
      </c>
      <c r="I259" s="1422" t="str">
        <f>IF(INPUT!JA263="","",INPUT!JA263/'03. Asset follow up'!$F$20)</f>
        <v/>
      </c>
      <c r="J259" s="1423">
        <f>INPUT!JB263/'03. Asset follow up'!$F$20</f>
        <v>0</v>
      </c>
      <c r="K259" s="1423" t="str">
        <f>IF(INPUT!JB263="","",INPUT!JB263/'03. Asset follow up'!$F$20)</f>
        <v/>
      </c>
      <c r="L259" s="1424">
        <f t="shared" si="8"/>
        <v>0</v>
      </c>
      <c r="N259" s="1027" t="str">
        <f>IF(INPUT!HO263="","",INPUT!HO263)</f>
        <v/>
      </c>
      <c r="O259" s="1425" t="str">
        <f>IF(INPUT!IU263="","",INPUT!IU263)</f>
        <v/>
      </c>
      <c r="P259" s="1425" t="str">
        <f>IF(INPUT!IV263="","",INPUT!IV263)</f>
        <v/>
      </c>
      <c r="Q259" s="1425" t="str">
        <f>IF(INPUT!IW263="","",INPUT!IW263)</f>
        <v/>
      </c>
      <c r="R259" s="1425" t="str">
        <f>IF(INPUT!IX263="","",INPUT!IX263)</f>
        <v/>
      </c>
      <c r="S259" s="1425" t="str">
        <f>IF(INPUT!IY263="","",INPUT!IY263)</f>
        <v/>
      </c>
      <c r="T259" s="1425" t="str">
        <f>IF(INPUT!IZ263="","",INPUT!IZ263)</f>
        <v/>
      </c>
      <c r="U259" s="1425" t="str">
        <f>IF(INPUT!JA263="","",INPUT!JA263)</f>
        <v/>
      </c>
      <c r="V259" s="1425" t="str">
        <f>IF(INPUT!JB263="","",INPUT!JB263)</f>
        <v/>
      </c>
      <c r="W259" s="1425" t="str">
        <f t="shared" si="9"/>
        <v/>
      </c>
      <c r="X259" s="1425" t="str">
        <f>IF(INPUT!JB263="","",INPUT!JB263)</f>
        <v/>
      </c>
    </row>
    <row r="260" spans="2:24">
      <c r="B260" s="1027" t="str">
        <f>IF(INPUT!HO264="","",INPUT!HO264)</f>
        <v/>
      </c>
      <c r="C260" s="1422" t="str">
        <f>IF(INPUT!IU264="","",INPUT!IU264/'03. Asset follow up'!$F$20)</f>
        <v/>
      </c>
      <c r="D260" s="1422" t="str">
        <f>IF(INPUT!IV264="","",INPUT!IV264/'03. Asset follow up'!$F$20)</f>
        <v/>
      </c>
      <c r="E260" s="1422" t="str">
        <f>IF(INPUT!IW264="","",INPUT!IW264/'03. Asset follow up'!$F$20)</f>
        <v/>
      </c>
      <c r="F260" s="1422" t="str">
        <f>IF(INPUT!IX264="","",INPUT!IX264/'03. Asset follow up'!$F$20)</f>
        <v/>
      </c>
      <c r="G260" s="1422" t="str">
        <f>IF(INPUT!IY264="","",INPUT!IY264/'03. Asset follow up'!$F$20)</f>
        <v/>
      </c>
      <c r="H260" s="1422" t="str">
        <f>IF(INPUT!IZ264="","",INPUT!IZ264/'03. Asset follow up'!$F$20)</f>
        <v/>
      </c>
      <c r="I260" s="1422" t="str">
        <f>IF(INPUT!JA264="","",INPUT!JA264/'03. Asset follow up'!$F$20)</f>
        <v/>
      </c>
      <c r="J260" s="1423">
        <f>INPUT!JB264/'03. Asset follow up'!$F$20</f>
        <v>0</v>
      </c>
      <c r="K260" s="1423" t="str">
        <f>IF(INPUT!JB264="","",INPUT!JB264/'03. Asset follow up'!$F$20)</f>
        <v/>
      </c>
      <c r="L260" s="1424">
        <f t="shared" si="8"/>
        <v>0</v>
      </c>
      <c r="N260" s="1027" t="str">
        <f>IF(INPUT!HO264="","",INPUT!HO264)</f>
        <v/>
      </c>
      <c r="O260" s="1425" t="str">
        <f>IF(INPUT!IU264="","",INPUT!IU264)</f>
        <v/>
      </c>
      <c r="P260" s="1425" t="str">
        <f>IF(INPUT!IV264="","",INPUT!IV264)</f>
        <v/>
      </c>
      <c r="Q260" s="1425" t="str">
        <f>IF(INPUT!IW264="","",INPUT!IW264)</f>
        <v/>
      </c>
      <c r="R260" s="1425" t="str">
        <f>IF(INPUT!IX264="","",INPUT!IX264)</f>
        <v/>
      </c>
      <c r="S260" s="1425" t="str">
        <f>IF(INPUT!IY264="","",INPUT!IY264)</f>
        <v/>
      </c>
      <c r="T260" s="1425" t="str">
        <f>IF(INPUT!IZ264="","",INPUT!IZ264)</f>
        <v/>
      </c>
      <c r="U260" s="1425" t="str">
        <f>IF(INPUT!JA264="","",INPUT!JA264)</f>
        <v/>
      </c>
      <c r="V260" s="1425" t="str">
        <f>IF(INPUT!JB264="","",INPUT!JB264)</f>
        <v/>
      </c>
      <c r="W260" s="1425" t="str">
        <f t="shared" si="9"/>
        <v/>
      </c>
      <c r="X260" s="1425" t="str">
        <f>IF(INPUT!JB264="","",INPUT!JB264)</f>
        <v/>
      </c>
    </row>
    <row r="261" spans="2:24">
      <c r="B261" s="1027" t="str">
        <f>IF(INPUT!HO265="","",INPUT!HO265)</f>
        <v/>
      </c>
      <c r="C261" s="1422" t="str">
        <f>IF(INPUT!IU265="","",INPUT!IU265/'03. Asset follow up'!$F$20)</f>
        <v/>
      </c>
      <c r="D261" s="1422" t="str">
        <f>IF(INPUT!IV265="","",INPUT!IV265/'03. Asset follow up'!$F$20)</f>
        <v/>
      </c>
      <c r="E261" s="1422" t="str">
        <f>IF(INPUT!IW265="","",INPUT!IW265/'03. Asset follow up'!$F$20)</f>
        <v/>
      </c>
      <c r="F261" s="1422" t="str">
        <f>IF(INPUT!IX265="","",INPUT!IX265/'03. Asset follow up'!$F$20)</f>
        <v/>
      </c>
      <c r="G261" s="1422" t="str">
        <f>IF(INPUT!IY265="","",INPUT!IY265/'03. Asset follow up'!$F$20)</f>
        <v/>
      </c>
      <c r="H261" s="1422" t="str">
        <f>IF(INPUT!IZ265="","",INPUT!IZ265/'03. Asset follow up'!$F$20)</f>
        <v/>
      </c>
      <c r="I261" s="1422" t="str">
        <f>IF(INPUT!JA265="","",INPUT!JA265/'03. Asset follow up'!$F$20)</f>
        <v/>
      </c>
      <c r="J261" s="1423">
        <f>INPUT!JB265/'03. Asset follow up'!$F$20</f>
        <v>0</v>
      </c>
      <c r="K261" s="1423" t="str">
        <f>IF(INPUT!JB265="","",INPUT!JB265/'03. Asset follow up'!$F$20)</f>
        <v/>
      </c>
      <c r="L261" s="1424">
        <f t="shared" si="8"/>
        <v>0</v>
      </c>
      <c r="N261" s="1027" t="str">
        <f>IF(INPUT!HO265="","",INPUT!HO265)</f>
        <v/>
      </c>
      <c r="O261" s="1425" t="str">
        <f>IF(INPUT!IU265="","",INPUT!IU265)</f>
        <v/>
      </c>
      <c r="P261" s="1425" t="str">
        <f>IF(INPUT!IV265="","",INPUT!IV265)</f>
        <v/>
      </c>
      <c r="Q261" s="1425" t="str">
        <f>IF(INPUT!IW265="","",INPUT!IW265)</f>
        <v/>
      </c>
      <c r="R261" s="1425" t="str">
        <f>IF(INPUT!IX265="","",INPUT!IX265)</f>
        <v/>
      </c>
      <c r="S261" s="1425" t="str">
        <f>IF(INPUT!IY265="","",INPUT!IY265)</f>
        <v/>
      </c>
      <c r="T261" s="1425" t="str">
        <f>IF(INPUT!IZ265="","",INPUT!IZ265)</f>
        <v/>
      </c>
      <c r="U261" s="1425" t="str">
        <f>IF(INPUT!JA265="","",INPUT!JA265)</f>
        <v/>
      </c>
      <c r="V261" s="1425" t="str">
        <f>IF(INPUT!JB265="","",INPUT!JB265)</f>
        <v/>
      </c>
      <c r="W261" s="1425" t="str">
        <f t="shared" si="9"/>
        <v/>
      </c>
      <c r="X261" s="1425" t="str">
        <f>IF(INPUT!JB265="","",INPUT!JB265)</f>
        <v/>
      </c>
    </row>
    <row r="262" spans="2:24">
      <c r="B262" s="1027" t="str">
        <f>IF(INPUT!HO266="","",INPUT!HO266)</f>
        <v/>
      </c>
      <c r="C262" s="1422" t="str">
        <f>IF(INPUT!IU266="","",INPUT!IU266/'03. Asset follow up'!$F$20)</f>
        <v/>
      </c>
      <c r="D262" s="1422" t="str">
        <f>IF(INPUT!IV266="","",INPUT!IV266/'03. Asset follow up'!$F$20)</f>
        <v/>
      </c>
      <c r="E262" s="1422" t="str">
        <f>IF(INPUT!IW266="","",INPUT!IW266/'03. Asset follow up'!$F$20)</f>
        <v/>
      </c>
      <c r="F262" s="1422" t="str">
        <f>IF(INPUT!IX266="","",INPUT!IX266/'03. Asset follow up'!$F$20)</f>
        <v/>
      </c>
      <c r="G262" s="1422" t="str">
        <f>IF(INPUT!IY266="","",INPUT!IY266/'03. Asset follow up'!$F$20)</f>
        <v/>
      </c>
      <c r="H262" s="1422" t="str">
        <f>IF(INPUT!IZ266="","",INPUT!IZ266/'03. Asset follow up'!$F$20)</f>
        <v/>
      </c>
      <c r="I262" s="1422" t="str">
        <f>IF(INPUT!JA266="","",INPUT!JA266/'03. Asset follow up'!$F$20)</f>
        <v/>
      </c>
      <c r="J262" s="1423">
        <f>INPUT!JB266/'03. Asset follow up'!$F$20</f>
        <v>0</v>
      </c>
      <c r="K262" s="1423" t="str">
        <f>IF(INPUT!JB266="","",INPUT!JB266/'03. Asset follow up'!$F$20)</f>
        <v/>
      </c>
      <c r="L262" s="1424">
        <f t="shared" si="8"/>
        <v>0</v>
      </c>
      <c r="N262" s="1027" t="str">
        <f>IF(INPUT!HO266="","",INPUT!HO266)</f>
        <v/>
      </c>
      <c r="O262" s="1425" t="str">
        <f>IF(INPUT!IU266="","",INPUT!IU266)</f>
        <v/>
      </c>
      <c r="P262" s="1425" t="str">
        <f>IF(INPUT!IV266="","",INPUT!IV266)</f>
        <v/>
      </c>
      <c r="Q262" s="1425" t="str">
        <f>IF(INPUT!IW266="","",INPUT!IW266)</f>
        <v/>
      </c>
      <c r="R262" s="1425" t="str">
        <f>IF(INPUT!IX266="","",INPUT!IX266)</f>
        <v/>
      </c>
      <c r="S262" s="1425" t="str">
        <f>IF(INPUT!IY266="","",INPUT!IY266)</f>
        <v/>
      </c>
      <c r="T262" s="1425" t="str">
        <f>IF(INPUT!IZ266="","",INPUT!IZ266)</f>
        <v/>
      </c>
      <c r="U262" s="1425" t="str">
        <f>IF(INPUT!JA266="","",INPUT!JA266)</f>
        <v/>
      </c>
      <c r="V262" s="1425" t="str">
        <f>IF(INPUT!JB266="","",INPUT!JB266)</f>
        <v/>
      </c>
      <c r="W262" s="1425" t="str">
        <f t="shared" si="9"/>
        <v/>
      </c>
      <c r="X262" s="1425" t="str">
        <f>IF(INPUT!JB266="","",INPUT!JB266)</f>
        <v/>
      </c>
    </row>
    <row r="263" spans="2:24">
      <c r="B263" s="1027" t="str">
        <f>IF(INPUT!HO267="","",INPUT!HO267)</f>
        <v/>
      </c>
      <c r="C263" s="1422" t="str">
        <f>IF(INPUT!IU267="","",INPUT!IU267/'03. Asset follow up'!$F$20)</f>
        <v/>
      </c>
      <c r="D263" s="1422" t="str">
        <f>IF(INPUT!IV267="","",INPUT!IV267/'03. Asset follow up'!$F$20)</f>
        <v/>
      </c>
      <c r="E263" s="1422" t="str">
        <f>IF(INPUT!IW267="","",INPUT!IW267/'03. Asset follow up'!$F$20)</f>
        <v/>
      </c>
      <c r="F263" s="1422" t="str">
        <f>IF(INPUT!IX267="","",INPUT!IX267/'03. Asset follow up'!$F$20)</f>
        <v/>
      </c>
      <c r="G263" s="1422" t="str">
        <f>IF(INPUT!IY267="","",INPUT!IY267/'03. Asset follow up'!$F$20)</f>
        <v/>
      </c>
      <c r="H263" s="1422" t="str">
        <f>IF(INPUT!IZ267="","",INPUT!IZ267/'03. Asset follow up'!$F$20)</f>
        <v/>
      </c>
      <c r="I263" s="1422" t="str">
        <f>IF(INPUT!JA267="","",INPUT!JA267/'03. Asset follow up'!$F$20)</f>
        <v/>
      </c>
      <c r="J263" s="1423">
        <f>INPUT!JB267/'03. Asset follow up'!$F$20</f>
        <v>0</v>
      </c>
      <c r="K263" s="1423" t="str">
        <f>IF(INPUT!JB267="","",INPUT!JB267/'03. Asset follow up'!$F$20)</f>
        <v/>
      </c>
      <c r="L263" s="1424">
        <f t="shared" si="8"/>
        <v>0</v>
      </c>
      <c r="N263" s="1027" t="str">
        <f>IF(INPUT!HO267="","",INPUT!HO267)</f>
        <v/>
      </c>
      <c r="O263" s="1425" t="str">
        <f>IF(INPUT!IU267="","",INPUT!IU267)</f>
        <v/>
      </c>
      <c r="P263" s="1425" t="str">
        <f>IF(INPUT!IV267="","",INPUT!IV267)</f>
        <v/>
      </c>
      <c r="Q263" s="1425" t="str">
        <f>IF(INPUT!IW267="","",INPUT!IW267)</f>
        <v/>
      </c>
      <c r="R263" s="1425" t="str">
        <f>IF(INPUT!IX267="","",INPUT!IX267)</f>
        <v/>
      </c>
      <c r="S263" s="1425" t="str">
        <f>IF(INPUT!IY267="","",INPUT!IY267)</f>
        <v/>
      </c>
      <c r="T263" s="1425" t="str">
        <f>IF(INPUT!IZ267="","",INPUT!IZ267)</f>
        <v/>
      </c>
      <c r="U263" s="1425" t="str">
        <f>IF(INPUT!JA267="","",INPUT!JA267)</f>
        <v/>
      </c>
      <c r="V263" s="1425" t="str">
        <f>IF(INPUT!JB267="","",INPUT!JB267)</f>
        <v/>
      </c>
      <c r="W263" s="1425" t="str">
        <f t="shared" si="9"/>
        <v/>
      </c>
      <c r="X263" s="1425" t="str">
        <f>IF(INPUT!JB267="","",INPUT!JB267)</f>
        <v/>
      </c>
    </row>
    <row r="264" spans="2:24">
      <c r="B264" s="1027" t="str">
        <f>IF(INPUT!HO268="","",INPUT!HO268)</f>
        <v/>
      </c>
      <c r="C264" s="1422" t="str">
        <f>IF(INPUT!IU268="","",INPUT!IU268/'03. Asset follow up'!$F$20)</f>
        <v/>
      </c>
      <c r="D264" s="1422" t="str">
        <f>IF(INPUT!IV268="","",INPUT!IV268/'03. Asset follow up'!$F$20)</f>
        <v/>
      </c>
      <c r="E264" s="1422" t="str">
        <f>IF(INPUT!IW268="","",INPUT!IW268/'03. Asset follow up'!$F$20)</f>
        <v/>
      </c>
      <c r="F264" s="1422" t="str">
        <f>IF(INPUT!IX268="","",INPUT!IX268/'03. Asset follow up'!$F$20)</f>
        <v/>
      </c>
      <c r="G264" s="1422" t="str">
        <f>IF(INPUT!IY268="","",INPUT!IY268/'03. Asset follow up'!$F$20)</f>
        <v/>
      </c>
      <c r="H264" s="1422" t="str">
        <f>IF(INPUT!IZ268="","",INPUT!IZ268/'03. Asset follow up'!$F$20)</f>
        <v/>
      </c>
      <c r="I264" s="1422" t="str">
        <f>IF(INPUT!JA268="","",INPUT!JA268/'03. Asset follow up'!$F$20)</f>
        <v/>
      </c>
      <c r="J264" s="1423">
        <f>INPUT!JB268/'03. Asset follow up'!$F$20</f>
        <v>0</v>
      </c>
      <c r="K264" s="1423" t="str">
        <f>IF(INPUT!JB268="","",INPUT!JB268/'03. Asset follow up'!$F$20)</f>
        <v/>
      </c>
      <c r="L264" s="1424">
        <f t="shared" si="8"/>
        <v>0</v>
      </c>
      <c r="N264" s="1027" t="str">
        <f>IF(INPUT!HO268="","",INPUT!HO268)</f>
        <v/>
      </c>
      <c r="O264" s="1425" t="str">
        <f>IF(INPUT!IU268="","",INPUT!IU268)</f>
        <v/>
      </c>
      <c r="P264" s="1425" t="str">
        <f>IF(INPUT!IV268="","",INPUT!IV268)</f>
        <v/>
      </c>
      <c r="Q264" s="1425" t="str">
        <f>IF(INPUT!IW268="","",INPUT!IW268)</f>
        <v/>
      </c>
      <c r="R264" s="1425" t="str">
        <f>IF(INPUT!IX268="","",INPUT!IX268)</f>
        <v/>
      </c>
      <c r="S264" s="1425" t="str">
        <f>IF(INPUT!IY268="","",INPUT!IY268)</f>
        <v/>
      </c>
      <c r="T264" s="1425" t="str">
        <f>IF(INPUT!IZ268="","",INPUT!IZ268)</f>
        <v/>
      </c>
      <c r="U264" s="1425" t="str">
        <f>IF(INPUT!JA268="","",INPUT!JA268)</f>
        <v/>
      </c>
      <c r="V264" s="1425" t="str">
        <f>IF(INPUT!JB268="","",INPUT!JB268)</f>
        <v/>
      </c>
      <c r="W264" s="1425" t="str">
        <f t="shared" si="9"/>
        <v/>
      </c>
      <c r="X264" s="1425" t="str">
        <f>IF(INPUT!JB268="","",INPUT!JB268)</f>
        <v/>
      </c>
    </row>
    <row r="265" spans="2:24">
      <c r="B265" s="1027" t="str">
        <f>IF(INPUT!HO269="","",INPUT!HO269)</f>
        <v/>
      </c>
      <c r="C265" s="1422" t="str">
        <f>IF(INPUT!IU269="","",INPUT!IU269/'03. Asset follow up'!$F$20)</f>
        <v/>
      </c>
      <c r="D265" s="1422" t="str">
        <f>IF(INPUT!IV269="","",INPUT!IV269/'03. Asset follow up'!$F$20)</f>
        <v/>
      </c>
      <c r="E265" s="1422" t="str">
        <f>IF(INPUT!IW269="","",INPUT!IW269/'03. Asset follow up'!$F$20)</f>
        <v/>
      </c>
      <c r="F265" s="1422" t="str">
        <f>IF(INPUT!IX269="","",INPUT!IX269/'03. Asset follow up'!$F$20)</f>
        <v/>
      </c>
      <c r="G265" s="1422" t="str">
        <f>IF(INPUT!IY269="","",INPUT!IY269/'03. Asset follow up'!$F$20)</f>
        <v/>
      </c>
      <c r="H265" s="1422" t="str">
        <f>IF(INPUT!IZ269="","",INPUT!IZ269/'03. Asset follow up'!$F$20)</f>
        <v/>
      </c>
      <c r="I265" s="1422" t="str">
        <f>IF(INPUT!JA269="","",INPUT!JA269/'03. Asset follow up'!$F$20)</f>
        <v/>
      </c>
      <c r="J265" s="1423">
        <f>INPUT!JB269/'03. Asset follow up'!$F$20</f>
        <v>0</v>
      </c>
      <c r="K265" s="1423" t="str">
        <f>IF(INPUT!JB269="","",INPUT!JB269/'03. Asset follow up'!$F$20)</f>
        <v/>
      </c>
      <c r="L265" s="1424">
        <f t="shared" si="8"/>
        <v>0</v>
      </c>
      <c r="N265" s="1027" t="str">
        <f>IF(INPUT!HO269="","",INPUT!HO269)</f>
        <v/>
      </c>
      <c r="O265" s="1425" t="str">
        <f>IF(INPUT!IU269="","",INPUT!IU269)</f>
        <v/>
      </c>
      <c r="P265" s="1425" t="str">
        <f>IF(INPUT!IV269="","",INPUT!IV269)</f>
        <v/>
      </c>
      <c r="Q265" s="1425" t="str">
        <f>IF(INPUT!IW269="","",INPUT!IW269)</f>
        <v/>
      </c>
      <c r="R265" s="1425" t="str">
        <f>IF(INPUT!IX269="","",INPUT!IX269)</f>
        <v/>
      </c>
      <c r="S265" s="1425" t="str">
        <f>IF(INPUT!IY269="","",INPUT!IY269)</f>
        <v/>
      </c>
      <c r="T265" s="1425" t="str">
        <f>IF(INPUT!IZ269="","",INPUT!IZ269)</f>
        <v/>
      </c>
      <c r="U265" s="1425" t="str">
        <f>IF(INPUT!JA269="","",INPUT!JA269)</f>
        <v/>
      </c>
      <c r="V265" s="1425" t="str">
        <f>IF(INPUT!JB269="","",INPUT!JB269)</f>
        <v/>
      </c>
      <c r="W265" s="1425" t="str">
        <f t="shared" si="9"/>
        <v/>
      </c>
      <c r="X265" s="1425" t="str">
        <f>IF(INPUT!JB269="","",INPUT!JB269)</f>
        <v/>
      </c>
    </row>
    <row r="266" spans="2:24">
      <c r="B266" s="1027" t="str">
        <f>IF(INPUT!HO270="","",INPUT!HO270)</f>
        <v/>
      </c>
      <c r="C266" s="1422" t="str">
        <f>IF(INPUT!IU270="","",INPUT!IU270/'03. Asset follow up'!$F$20)</f>
        <v/>
      </c>
      <c r="D266" s="1422" t="str">
        <f>IF(INPUT!IV270="","",INPUT!IV270/'03. Asset follow up'!$F$20)</f>
        <v/>
      </c>
      <c r="E266" s="1422" t="str">
        <f>IF(INPUT!IW270="","",INPUT!IW270/'03. Asset follow up'!$F$20)</f>
        <v/>
      </c>
      <c r="F266" s="1422" t="str">
        <f>IF(INPUT!IX270="","",INPUT!IX270/'03. Asset follow up'!$F$20)</f>
        <v/>
      </c>
      <c r="G266" s="1422" t="str">
        <f>IF(INPUT!IY270="","",INPUT!IY270/'03. Asset follow up'!$F$20)</f>
        <v/>
      </c>
      <c r="H266" s="1422" t="str">
        <f>IF(INPUT!IZ270="","",INPUT!IZ270/'03. Asset follow up'!$F$20)</f>
        <v/>
      </c>
      <c r="I266" s="1422" t="str">
        <f>IF(INPUT!JA270="","",INPUT!JA270/'03. Asset follow up'!$F$20)</f>
        <v/>
      </c>
      <c r="J266" s="1423">
        <f>INPUT!JB270/'03. Asset follow up'!$F$20</f>
        <v>0</v>
      </c>
      <c r="K266" s="1423" t="str">
        <f>IF(INPUT!JB270="","",INPUT!JB270/'03. Asset follow up'!$F$20)</f>
        <v/>
      </c>
      <c r="L266" s="1424">
        <f t="shared" si="8"/>
        <v>0</v>
      </c>
      <c r="N266" s="1027" t="str">
        <f>IF(INPUT!HO270="","",INPUT!HO270)</f>
        <v/>
      </c>
      <c r="O266" s="1425" t="str">
        <f>IF(INPUT!IU270="","",INPUT!IU270)</f>
        <v/>
      </c>
      <c r="P266" s="1425" t="str">
        <f>IF(INPUT!IV270="","",INPUT!IV270)</f>
        <v/>
      </c>
      <c r="Q266" s="1425" t="str">
        <f>IF(INPUT!IW270="","",INPUT!IW270)</f>
        <v/>
      </c>
      <c r="R266" s="1425" t="str">
        <f>IF(INPUT!IX270="","",INPUT!IX270)</f>
        <v/>
      </c>
      <c r="S266" s="1425" t="str">
        <f>IF(INPUT!IY270="","",INPUT!IY270)</f>
        <v/>
      </c>
      <c r="T266" s="1425" t="str">
        <f>IF(INPUT!IZ270="","",INPUT!IZ270)</f>
        <v/>
      </c>
      <c r="U266" s="1425" t="str">
        <f>IF(INPUT!JA270="","",INPUT!JA270)</f>
        <v/>
      </c>
      <c r="V266" s="1425" t="str">
        <f>IF(INPUT!JB270="","",INPUT!JB270)</f>
        <v/>
      </c>
      <c r="W266" s="1425" t="str">
        <f t="shared" si="9"/>
        <v/>
      </c>
      <c r="X266" s="1425" t="str">
        <f>IF(INPUT!JB270="","",INPUT!JB270)</f>
        <v/>
      </c>
    </row>
    <row r="267" spans="2:24">
      <c r="B267" s="1027" t="str">
        <f>IF(INPUT!HO271="","",INPUT!HO271)</f>
        <v/>
      </c>
      <c r="C267" s="1422" t="str">
        <f>IF(INPUT!IU271="","",INPUT!IU271/'03. Asset follow up'!$F$20)</f>
        <v/>
      </c>
      <c r="D267" s="1422" t="str">
        <f>IF(INPUT!IV271="","",INPUT!IV271/'03. Asset follow up'!$F$20)</f>
        <v/>
      </c>
      <c r="E267" s="1422" t="str">
        <f>IF(INPUT!IW271="","",INPUT!IW271/'03. Asset follow up'!$F$20)</f>
        <v/>
      </c>
      <c r="F267" s="1422" t="str">
        <f>IF(INPUT!IX271="","",INPUT!IX271/'03. Asset follow up'!$F$20)</f>
        <v/>
      </c>
      <c r="G267" s="1422" t="str">
        <f>IF(INPUT!IY271="","",INPUT!IY271/'03. Asset follow up'!$F$20)</f>
        <v/>
      </c>
      <c r="H267" s="1422" t="str">
        <f>IF(INPUT!IZ271="","",INPUT!IZ271/'03. Asset follow up'!$F$20)</f>
        <v/>
      </c>
      <c r="I267" s="1422" t="str">
        <f>IF(INPUT!JA271="","",INPUT!JA271/'03. Asset follow up'!$F$20)</f>
        <v/>
      </c>
      <c r="J267" s="1423">
        <f>INPUT!JB271/'03. Asset follow up'!$F$20</f>
        <v>0</v>
      </c>
      <c r="K267" s="1423" t="str">
        <f>IF(INPUT!JB271="","",INPUT!JB271/'03. Asset follow up'!$F$20)</f>
        <v/>
      </c>
      <c r="L267" s="1424">
        <f t="shared" si="8"/>
        <v>0</v>
      </c>
      <c r="N267" s="1027" t="str">
        <f>IF(INPUT!HO271="","",INPUT!HO271)</f>
        <v/>
      </c>
      <c r="O267" s="1425" t="str">
        <f>IF(INPUT!IU271="","",INPUT!IU271)</f>
        <v/>
      </c>
      <c r="P267" s="1425" t="str">
        <f>IF(INPUT!IV271="","",INPUT!IV271)</f>
        <v/>
      </c>
      <c r="Q267" s="1425" t="str">
        <f>IF(INPUT!IW271="","",INPUT!IW271)</f>
        <v/>
      </c>
      <c r="R267" s="1425" t="str">
        <f>IF(INPUT!IX271="","",INPUT!IX271)</f>
        <v/>
      </c>
      <c r="S267" s="1425" t="str">
        <f>IF(INPUT!IY271="","",INPUT!IY271)</f>
        <v/>
      </c>
      <c r="T267" s="1425" t="str">
        <f>IF(INPUT!IZ271="","",INPUT!IZ271)</f>
        <v/>
      </c>
      <c r="U267" s="1425" t="str">
        <f>IF(INPUT!JA271="","",INPUT!JA271)</f>
        <v/>
      </c>
      <c r="V267" s="1425" t="str">
        <f>IF(INPUT!JB271="","",INPUT!JB271)</f>
        <v/>
      </c>
      <c r="W267" s="1425" t="str">
        <f t="shared" si="9"/>
        <v/>
      </c>
      <c r="X267" s="1425" t="str">
        <f>IF(INPUT!JB271="","",INPUT!JB271)</f>
        <v/>
      </c>
    </row>
    <row r="268" spans="2:24">
      <c r="B268" s="1027" t="str">
        <f>IF(INPUT!HO272="","",INPUT!HO272)</f>
        <v/>
      </c>
      <c r="C268" s="1422" t="str">
        <f>IF(INPUT!IU272="","",INPUT!IU272/'03. Asset follow up'!$F$20)</f>
        <v/>
      </c>
      <c r="D268" s="1422" t="str">
        <f>IF(INPUT!IV272="","",INPUT!IV272/'03. Asset follow up'!$F$20)</f>
        <v/>
      </c>
      <c r="E268" s="1422" t="str">
        <f>IF(INPUT!IW272="","",INPUT!IW272/'03. Asset follow up'!$F$20)</f>
        <v/>
      </c>
      <c r="F268" s="1422" t="str">
        <f>IF(INPUT!IX272="","",INPUT!IX272/'03. Asset follow up'!$F$20)</f>
        <v/>
      </c>
      <c r="G268" s="1422" t="str">
        <f>IF(INPUT!IY272="","",INPUT!IY272/'03. Asset follow up'!$F$20)</f>
        <v/>
      </c>
      <c r="H268" s="1422" t="str">
        <f>IF(INPUT!IZ272="","",INPUT!IZ272/'03. Asset follow up'!$F$20)</f>
        <v/>
      </c>
      <c r="I268" s="1422" t="str">
        <f>IF(INPUT!JA272="","",INPUT!JA272/'03. Asset follow up'!$F$20)</f>
        <v/>
      </c>
      <c r="J268" s="1423">
        <f>INPUT!JB272/'03. Asset follow up'!$F$20</f>
        <v>0</v>
      </c>
      <c r="K268" s="1423" t="str">
        <f>IF(INPUT!JB272="","",INPUT!JB272/'03. Asset follow up'!$F$20)</f>
        <v/>
      </c>
      <c r="L268" s="1424">
        <f t="shared" ref="L268:L331" si="10">IFERROR(SUM(D268:F268)+K268,0)</f>
        <v>0</v>
      </c>
      <c r="N268" s="1027" t="str">
        <f>IF(INPUT!HO272="","",INPUT!HO272)</f>
        <v/>
      </c>
      <c r="O268" s="1425" t="str">
        <f>IF(INPUT!IU272="","",INPUT!IU272)</f>
        <v/>
      </c>
      <c r="P268" s="1425" t="str">
        <f>IF(INPUT!IV272="","",INPUT!IV272)</f>
        <v/>
      </c>
      <c r="Q268" s="1425" t="str">
        <f>IF(INPUT!IW272="","",INPUT!IW272)</f>
        <v/>
      </c>
      <c r="R268" s="1425" t="str">
        <f>IF(INPUT!IX272="","",INPUT!IX272)</f>
        <v/>
      </c>
      <c r="S268" s="1425" t="str">
        <f>IF(INPUT!IY272="","",INPUT!IY272)</f>
        <v/>
      </c>
      <c r="T268" s="1425" t="str">
        <f>IF(INPUT!IZ272="","",INPUT!IZ272)</f>
        <v/>
      </c>
      <c r="U268" s="1425" t="str">
        <f>IF(INPUT!JA272="","",INPUT!JA272)</f>
        <v/>
      </c>
      <c r="V268" s="1425" t="str">
        <f>IF(INPUT!JB272="","",INPUT!JB272)</f>
        <v/>
      </c>
      <c r="W268" s="1425" t="str">
        <f t="shared" si="9"/>
        <v/>
      </c>
      <c r="X268" s="1425" t="str">
        <f>IF(INPUT!JB272="","",INPUT!JB272)</f>
        <v/>
      </c>
    </row>
    <row r="269" spans="2:24">
      <c r="B269" s="1027" t="str">
        <f>IF(INPUT!HO273="","",INPUT!HO273)</f>
        <v/>
      </c>
      <c r="C269" s="1422" t="str">
        <f>IF(INPUT!IU273="","",INPUT!IU273/'03. Asset follow up'!$F$20)</f>
        <v/>
      </c>
      <c r="D269" s="1422" t="str">
        <f>IF(INPUT!IV273="","",INPUT!IV273/'03. Asset follow up'!$F$20)</f>
        <v/>
      </c>
      <c r="E269" s="1422" t="str">
        <f>IF(INPUT!IW273="","",INPUT!IW273/'03. Asset follow up'!$F$20)</f>
        <v/>
      </c>
      <c r="F269" s="1422" t="str">
        <f>IF(INPUT!IX273="","",INPUT!IX273/'03. Asset follow up'!$F$20)</f>
        <v/>
      </c>
      <c r="G269" s="1422" t="str">
        <f>IF(INPUT!IY273="","",INPUT!IY273/'03. Asset follow up'!$F$20)</f>
        <v/>
      </c>
      <c r="H269" s="1422" t="str">
        <f>IF(INPUT!IZ273="","",INPUT!IZ273/'03. Asset follow up'!$F$20)</f>
        <v/>
      </c>
      <c r="I269" s="1422" t="str">
        <f>IF(INPUT!JA273="","",INPUT!JA273/'03. Asset follow up'!$F$20)</f>
        <v/>
      </c>
      <c r="J269" s="1423">
        <f>INPUT!JB273/'03. Asset follow up'!$F$20</f>
        <v>0</v>
      </c>
      <c r="K269" s="1423" t="str">
        <f>IF(INPUT!JB273="","",INPUT!JB273/'03. Asset follow up'!$F$20)</f>
        <v/>
      </c>
      <c r="L269" s="1424">
        <f t="shared" si="10"/>
        <v>0</v>
      </c>
      <c r="N269" s="1027" t="str">
        <f>IF(INPUT!HO273="","",INPUT!HO273)</f>
        <v/>
      </c>
      <c r="O269" s="1425" t="str">
        <f>IF(INPUT!IU273="","",INPUT!IU273)</f>
        <v/>
      </c>
      <c r="P269" s="1425" t="str">
        <f>IF(INPUT!IV273="","",INPUT!IV273)</f>
        <v/>
      </c>
      <c r="Q269" s="1425" t="str">
        <f>IF(INPUT!IW273="","",INPUT!IW273)</f>
        <v/>
      </c>
      <c r="R269" s="1425" t="str">
        <f>IF(INPUT!IX273="","",INPUT!IX273)</f>
        <v/>
      </c>
      <c r="S269" s="1425" t="str">
        <f>IF(INPUT!IY273="","",INPUT!IY273)</f>
        <v/>
      </c>
      <c r="T269" s="1425" t="str">
        <f>IF(INPUT!IZ273="","",INPUT!IZ273)</f>
        <v/>
      </c>
      <c r="U269" s="1425" t="str">
        <f>IF(INPUT!JA273="","",INPUT!JA273)</f>
        <v/>
      </c>
      <c r="V269" s="1425" t="str">
        <f>IF(INPUT!JB273="","",INPUT!JB273)</f>
        <v/>
      </c>
      <c r="W269" s="1425" t="str">
        <f t="shared" si="9"/>
        <v/>
      </c>
      <c r="X269" s="1425" t="str">
        <f>IF(INPUT!JB273="","",INPUT!JB273)</f>
        <v/>
      </c>
    </row>
    <row r="270" spans="2:24">
      <c r="B270" s="1027" t="str">
        <f>IF(INPUT!HO274="","",INPUT!HO274)</f>
        <v/>
      </c>
      <c r="C270" s="1422" t="str">
        <f>IF(INPUT!IU274="","",INPUT!IU274/'03. Asset follow up'!$F$20)</f>
        <v/>
      </c>
      <c r="D270" s="1422" t="str">
        <f>IF(INPUT!IV274="","",INPUT!IV274/'03. Asset follow up'!$F$20)</f>
        <v/>
      </c>
      <c r="E270" s="1422" t="str">
        <f>IF(INPUT!IW274="","",INPUT!IW274/'03. Asset follow up'!$F$20)</f>
        <v/>
      </c>
      <c r="F270" s="1422" t="str">
        <f>IF(INPUT!IX274="","",INPUT!IX274/'03. Asset follow up'!$F$20)</f>
        <v/>
      </c>
      <c r="G270" s="1422" t="str">
        <f>IF(INPUT!IY274="","",INPUT!IY274/'03. Asset follow up'!$F$20)</f>
        <v/>
      </c>
      <c r="H270" s="1422" t="str">
        <f>IF(INPUT!IZ274="","",INPUT!IZ274/'03. Asset follow up'!$F$20)</f>
        <v/>
      </c>
      <c r="I270" s="1422" t="str">
        <f>IF(INPUT!JA274="","",INPUT!JA274/'03. Asset follow up'!$F$20)</f>
        <v/>
      </c>
      <c r="J270" s="1423">
        <f>INPUT!JB274/'03. Asset follow up'!$F$20</f>
        <v>0</v>
      </c>
      <c r="K270" s="1423" t="str">
        <f>IF(INPUT!JB274="","",INPUT!JB274/'03. Asset follow up'!$F$20)</f>
        <v/>
      </c>
      <c r="L270" s="1424">
        <f t="shared" si="10"/>
        <v>0</v>
      </c>
      <c r="N270" s="1027" t="str">
        <f>IF(INPUT!HO274="","",INPUT!HO274)</f>
        <v/>
      </c>
      <c r="O270" s="1425" t="str">
        <f>IF(INPUT!IU274="","",INPUT!IU274)</f>
        <v/>
      </c>
      <c r="P270" s="1425" t="str">
        <f>IF(INPUT!IV274="","",INPUT!IV274)</f>
        <v/>
      </c>
      <c r="Q270" s="1425" t="str">
        <f>IF(INPUT!IW274="","",INPUT!IW274)</f>
        <v/>
      </c>
      <c r="R270" s="1425" t="str">
        <f>IF(INPUT!IX274="","",INPUT!IX274)</f>
        <v/>
      </c>
      <c r="S270" s="1425" t="str">
        <f>IF(INPUT!IY274="","",INPUT!IY274)</f>
        <v/>
      </c>
      <c r="T270" s="1425" t="str">
        <f>IF(INPUT!IZ274="","",INPUT!IZ274)</f>
        <v/>
      </c>
      <c r="U270" s="1425" t="str">
        <f>IF(INPUT!JA274="","",INPUT!JA274)</f>
        <v/>
      </c>
      <c r="V270" s="1425" t="str">
        <f>IF(INPUT!JB274="","",INPUT!JB274)</f>
        <v/>
      </c>
      <c r="W270" s="1425" t="str">
        <f t="shared" si="9"/>
        <v/>
      </c>
      <c r="X270" s="1425" t="str">
        <f>IF(INPUT!JB274="","",INPUT!JB274)</f>
        <v/>
      </c>
    </row>
    <row r="271" spans="2:24">
      <c r="B271" s="1027" t="str">
        <f>IF(INPUT!HO275="","",INPUT!HO275)</f>
        <v/>
      </c>
      <c r="C271" s="1422" t="str">
        <f>IF(INPUT!IU275="","",INPUT!IU275/'03. Asset follow up'!$F$20)</f>
        <v/>
      </c>
      <c r="D271" s="1422" t="str">
        <f>IF(INPUT!IV275="","",INPUT!IV275/'03. Asset follow up'!$F$20)</f>
        <v/>
      </c>
      <c r="E271" s="1422" t="str">
        <f>IF(INPUT!IW275="","",INPUT!IW275/'03. Asset follow up'!$F$20)</f>
        <v/>
      </c>
      <c r="F271" s="1422" t="str">
        <f>IF(INPUT!IX275="","",INPUT!IX275/'03. Asset follow up'!$F$20)</f>
        <v/>
      </c>
      <c r="G271" s="1422" t="str">
        <f>IF(INPUT!IY275="","",INPUT!IY275/'03. Asset follow up'!$F$20)</f>
        <v/>
      </c>
      <c r="H271" s="1422" t="str">
        <f>IF(INPUT!IZ275="","",INPUT!IZ275/'03. Asset follow up'!$F$20)</f>
        <v/>
      </c>
      <c r="I271" s="1422" t="str">
        <f>IF(INPUT!JA275="","",INPUT!JA275/'03. Asset follow up'!$F$20)</f>
        <v/>
      </c>
      <c r="J271" s="1423">
        <f>INPUT!JB275/'03. Asset follow up'!$F$20</f>
        <v>0</v>
      </c>
      <c r="K271" s="1423" t="str">
        <f>IF(INPUT!JB275="","",INPUT!JB275/'03. Asset follow up'!$F$20)</f>
        <v/>
      </c>
      <c r="L271" s="1424">
        <f t="shared" si="10"/>
        <v>0</v>
      </c>
      <c r="N271" s="1027" t="str">
        <f>IF(INPUT!HO275="","",INPUT!HO275)</f>
        <v/>
      </c>
      <c r="O271" s="1425" t="str">
        <f>IF(INPUT!IU275="","",INPUT!IU275)</f>
        <v/>
      </c>
      <c r="P271" s="1425" t="str">
        <f>IF(INPUT!IV275="","",INPUT!IV275)</f>
        <v/>
      </c>
      <c r="Q271" s="1425" t="str">
        <f>IF(INPUT!IW275="","",INPUT!IW275)</f>
        <v/>
      </c>
      <c r="R271" s="1425" t="str">
        <f>IF(INPUT!IX275="","",INPUT!IX275)</f>
        <v/>
      </c>
      <c r="S271" s="1425" t="str">
        <f>IF(INPUT!IY275="","",INPUT!IY275)</f>
        <v/>
      </c>
      <c r="T271" s="1425" t="str">
        <f>IF(INPUT!IZ275="","",INPUT!IZ275)</f>
        <v/>
      </c>
      <c r="U271" s="1425" t="str">
        <f>IF(INPUT!JA275="","",INPUT!JA275)</f>
        <v/>
      </c>
      <c r="V271" s="1425" t="str">
        <f>IF(INPUT!JB275="","",INPUT!JB275)</f>
        <v/>
      </c>
      <c r="W271" s="1425" t="str">
        <f t="shared" si="9"/>
        <v/>
      </c>
      <c r="X271" s="1425" t="str">
        <f>IF(INPUT!JB275="","",INPUT!JB275)</f>
        <v/>
      </c>
    </row>
    <row r="272" spans="2:24">
      <c r="B272" s="1027" t="str">
        <f>IF(INPUT!HO276="","",INPUT!HO276)</f>
        <v/>
      </c>
      <c r="C272" s="1422" t="str">
        <f>IF(INPUT!IU276="","",INPUT!IU276/'03. Asset follow up'!$F$20)</f>
        <v/>
      </c>
      <c r="D272" s="1422" t="str">
        <f>IF(INPUT!IV276="","",INPUT!IV276/'03. Asset follow up'!$F$20)</f>
        <v/>
      </c>
      <c r="E272" s="1422" t="str">
        <f>IF(INPUT!IW276="","",INPUT!IW276/'03. Asset follow up'!$F$20)</f>
        <v/>
      </c>
      <c r="F272" s="1422" t="str">
        <f>IF(INPUT!IX276="","",INPUT!IX276/'03. Asset follow up'!$F$20)</f>
        <v/>
      </c>
      <c r="G272" s="1422" t="str">
        <f>IF(INPUT!IY276="","",INPUT!IY276/'03. Asset follow up'!$F$20)</f>
        <v/>
      </c>
      <c r="H272" s="1422" t="str">
        <f>IF(INPUT!IZ276="","",INPUT!IZ276/'03. Asset follow up'!$F$20)</f>
        <v/>
      </c>
      <c r="I272" s="1422" t="str">
        <f>IF(INPUT!JA276="","",INPUT!JA276/'03. Asset follow up'!$F$20)</f>
        <v/>
      </c>
      <c r="J272" s="1423">
        <f>INPUT!JB276/'03. Asset follow up'!$F$20</f>
        <v>0</v>
      </c>
      <c r="K272" s="1423" t="str">
        <f>IF(INPUT!JB276="","",INPUT!JB276/'03. Asset follow up'!$F$20)</f>
        <v/>
      </c>
      <c r="L272" s="1424">
        <f t="shared" si="10"/>
        <v>0</v>
      </c>
      <c r="N272" s="1027" t="str">
        <f>IF(INPUT!HO276="","",INPUT!HO276)</f>
        <v/>
      </c>
      <c r="O272" s="1425" t="str">
        <f>IF(INPUT!IU276="","",INPUT!IU276)</f>
        <v/>
      </c>
      <c r="P272" s="1425" t="str">
        <f>IF(INPUT!IV276="","",INPUT!IV276)</f>
        <v/>
      </c>
      <c r="Q272" s="1425" t="str">
        <f>IF(INPUT!IW276="","",INPUT!IW276)</f>
        <v/>
      </c>
      <c r="R272" s="1425" t="str">
        <f>IF(INPUT!IX276="","",INPUT!IX276)</f>
        <v/>
      </c>
      <c r="S272" s="1425" t="str">
        <f>IF(INPUT!IY276="","",INPUT!IY276)</f>
        <v/>
      </c>
      <c r="T272" s="1425" t="str">
        <f>IF(INPUT!IZ276="","",INPUT!IZ276)</f>
        <v/>
      </c>
      <c r="U272" s="1425" t="str">
        <f>IF(INPUT!JA276="","",INPUT!JA276)</f>
        <v/>
      </c>
      <c r="V272" s="1425" t="str">
        <f>IF(INPUT!JB276="","",INPUT!JB276)</f>
        <v/>
      </c>
      <c r="W272" s="1425" t="str">
        <f t="shared" si="9"/>
        <v/>
      </c>
      <c r="X272" s="1425" t="str">
        <f>IF(INPUT!JB276="","",INPUT!JB276)</f>
        <v/>
      </c>
    </row>
    <row r="273" spans="2:24">
      <c r="B273" s="1027" t="str">
        <f>IF(INPUT!HO277="","",INPUT!HO277)</f>
        <v/>
      </c>
      <c r="C273" s="1422" t="str">
        <f>IF(INPUT!IU277="","",INPUT!IU277/'03. Asset follow up'!$F$20)</f>
        <v/>
      </c>
      <c r="D273" s="1422" t="str">
        <f>IF(INPUT!IV277="","",INPUT!IV277/'03. Asset follow up'!$F$20)</f>
        <v/>
      </c>
      <c r="E273" s="1422" t="str">
        <f>IF(INPUT!IW277="","",INPUT!IW277/'03. Asset follow up'!$F$20)</f>
        <v/>
      </c>
      <c r="F273" s="1422" t="str">
        <f>IF(INPUT!IX277="","",INPUT!IX277/'03. Asset follow up'!$F$20)</f>
        <v/>
      </c>
      <c r="G273" s="1422" t="str">
        <f>IF(INPUT!IY277="","",INPUT!IY277/'03. Asset follow up'!$F$20)</f>
        <v/>
      </c>
      <c r="H273" s="1422" t="str">
        <f>IF(INPUT!IZ277="","",INPUT!IZ277/'03. Asset follow up'!$F$20)</f>
        <v/>
      </c>
      <c r="I273" s="1422" t="str">
        <f>IF(INPUT!JA277="","",INPUT!JA277/'03. Asset follow up'!$F$20)</f>
        <v/>
      </c>
      <c r="J273" s="1423">
        <f>INPUT!JB277/'03. Asset follow up'!$F$20</f>
        <v>0</v>
      </c>
      <c r="K273" s="1423" t="str">
        <f>IF(INPUT!JB277="","",INPUT!JB277/'03. Asset follow up'!$F$20)</f>
        <v/>
      </c>
      <c r="L273" s="1424">
        <f t="shared" si="10"/>
        <v>0</v>
      </c>
      <c r="N273" s="1027" t="str">
        <f>IF(INPUT!HO277="","",INPUT!HO277)</f>
        <v/>
      </c>
      <c r="O273" s="1425" t="str">
        <f>IF(INPUT!IU277="","",INPUT!IU277)</f>
        <v/>
      </c>
      <c r="P273" s="1425" t="str">
        <f>IF(INPUT!IV277="","",INPUT!IV277)</f>
        <v/>
      </c>
      <c r="Q273" s="1425" t="str">
        <f>IF(INPUT!IW277="","",INPUT!IW277)</f>
        <v/>
      </c>
      <c r="R273" s="1425" t="str">
        <f>IF(INPUT!IX277="","",INPUT!IX277)</f>
        <v/>
      </c>
      <c r="S273" s="1425" t="str">
        <f>IF(INPUT!IY277="","",INPUT!IY277)</f>
        <v/>
      </c>
      <c r="T273" s="1425" t="str">
        <f>IF(INPUT!IZ277="","",INPUT!IZ277)</f>
        <v/>
      </c>
      <c r="U273" s="1425" t="str">
        <f>IF(INPUT!JA277="","",INPUT!JA277)</f>
        <v/>
      </c>
      <c r="V273" s="1425" t="str">
        <f>IF(INPUT!JB277="","",INPUT!JB277)</f>
        <v/>
      </c>
      <c r="W273" s="1425" t="str">
        <f t="shared" si="9"/>
        <v/>
      </c>
      <c r="X273" s="1425" t="str">
        <f>IF(INPUT!JB277="","",INPUT!JB277)</f>
        <v/>
      </c>
    </row>
    <row r="274" spans="2:24">
      <c r="B274" s="1027" t="str">
        <f>IF(INPUT!HO278="","",INPUT!HO278)</f>
        <v/>
      </c>
      <c r="C274" s="1422" t="str">
        <f>IF(INPUT!IU278="","",INPUT!IU278/'03. Asset follow up'!$F$20)</f>
        <v/>
      </c>
      <c r="D274" s="1422" t="str">
        <f>IF(INPUT!IV278="","",INPUT!IV278/'03. Asset follow up'!$F$20)</f>
        <v/>
      </c>
      <c r="E274" s="1422" t="str">
        <f>IF(INPUT!IW278="","",INPUT!IW278/'03. Asset follow up'!$F$20)</f>
        <v/>
      </c>
      <c r="F274" s="1422" t="str">
        <f>IF(INPUT!IX278="","",INPUT!IX278/'03. Asset follow up'!$F$20)</f>
        <v/>
      </c>
      <c r="G274" s="1422" t="str">
        <f>IF(INPUT!IY278="","",INPUT!IY278/'03. Asset follow up'!$F$20)</f>
        <v/>
      </c>
      <c r="H274" s="1422" t="str">
        <f>IF(INPUT!IZ278="","",INPUT!IZ278/'03. Asset follow up'!$F$20)</f>
        <v/>
      </c>
      <c r="I274" s="1422" t="str">
        <f>IF(INPUT!JA278="","",INPUT!JA278/'03. Asset follow up'!$F$20)</f>
        <v/>
      </c>
      <c r="J274" s="1423">
        <f>INPUT!JB278/'03. Asset follow up'!$F$20</f>
        <v>0</v>
      </c>
      <c r="K274" s="1423" t="str">
        <f>IF(INPUT!JB278="","",INPUT!JB278/'03. Asset follow up'!$F$20)</f>
        <v/>
      </c>
      <c r="L274" s="1424">
        <f t="shared" si="10"/>
        <v>0</v>
      </c>
      <c r="N274" s="1027" t="str">
        <f>IF(INPUT!HO278="","",INPUT!HO278)</f>
        <v/>
      </c>
      <c r="O274" s="1425" t="str">
        <f>IF(INPUT!IU278="","",INPUT!IU278)</f>
        <v/>
      </c>
      <c r="P274" s="1425" t="str">
        <f>IF(INPUT!IV278="","",INPUT!IV278)</f>
        <v/>
      </c>
      <c r="Q274" s="1425" t="str">
        <f>IF(INPUT!IW278="","",INPUT!IW278)</f>
        <v/>
      </c>
      <c r="R274" s="1425" t="str">
        <f>IF(INPUT!IX278="","",INPUT!IX278)</f>
        <v/>
      </c>
      <c r="S274" s="1425" t="str">
        <f>IF(INPUT!IY278="","",INPUT!IY278)</f>
        <v/>
      </c>
      <c r="T274" s="1425" t="str">
        <f>IF(INPUT!IZ278="","",INPUT!IZ278)</f>
        <v/>
      </c>
      <c r="U274" s="1425" t="str">
        <f>IF(INPUT!JA278="","",INPUT!JA278)</f>
        <v/>
      </c>
      <c r="V274" s="1425" t="str">
        <f>IF(INPUT!JB278="","",INPUT!JB278)</f>
        <v/>
      </c>
      <c r="W274" s="1425" t="str">
        <f t="shared" si="9"/>
        <v/>
      </c>
      <c r="X274" s="1425" t="str">
        <f>IF(INPUT!JB278="","",INPUT!JB278)</f>
        <v/>
      </c>
    </row>
    <row r="275" spans="2:24">
      <c r="B275" s="1027" t="str">
        <f>IF(INPUT!HO279="","",INPUT!HO279)</f>
        <v/>
      </c>
      <c r="C275" s="1422" t="str">
        <f>IF(INPUT!IU279="","",INPUT!IU279/'03. Asset follow up'!$F$20)</f>
        <v/>
      </c>
      <c r="D275" s="1422" t="str">
        <f>IF(INPUT!IV279="","",INPUT!IV279/'03. Asset follow up'!$F$20)</f>
        <v/>
      </c>
      <c r="E275" s="1422" t="str">
        <f>IF(INPUT!IW279="","",INPUT!IW279/'03. Asset follow up'!$F$20)</f>
        <v/>
      </c>
      <c r="F275" s="1422" t="str">
        <f>IF(INPUT!IX279="","",INPUT!IX279/'03. Asset follow up'!$F$20)</f>
        <v/>
      </c>
      <c r="G275" s="1422" t="str">
        <f>IF(INPUT!IY279="","",INPUT!IY279/'03. Asset follow up'!$F$20)</f>
        <v/>
      </c>
      <c r="H275" s="1422" t="str">
        <f>IF(INPUT!IZ279="","",INPUT!IZ279/'03. Asset follow up'!$F$20)</f>
        <v/>
      </c>
      <c r="I275" s="1422" t="str">
        <f>IF(INPUT!JA279="","",INPUT!JA279/'03. Asset follow up'!$F$20)</f>
        <v/>
      </c>
      <c r="J275" s="1423">
        <f>INPUT!JB279/'03. Asset follow up'!$F$20</f>
        <v>0</v>
      </c>
      <c r="K275" s="1423" t="str">
        <f>IF(INPUT!JB279="","",INPUT!JB279/'03. Asset follow up'!$F$20)</f>
        <v/>
      </c>
      <c r="L275" s="1424">
        <f t="shared" si="10"/>
        <v>0</v>
      </c>
      <c r="N275" s="1027" t="str">
        <f>IF(INPUT!HO279="","",INPUT!HO279)</f>
        <v/>
      </c>
      <c r="O275" s="1425" t="str">
        <f>IF(INPUT!IU279="","",INPUT!IU279)</f>
        <v/>
      </c>
      <c r="P275" s="1425" t="str">
        <f>IF(INPUT!IV279="","",INPUT!IV279)</f>
        <v/>
      </c>
      <c r="Q275" s="1425" t="str">
        <f>IF(INPUT!IW279="","",INPUT!IW279)</f>
        <v/>
      </c>
      <c r="R275" s="1425" t="str">
        <f>IF(INPUT!IX279="","",INPUT!IX279)</f>
        <v/>
      </c>
      <c r="S275" s="1425" t="str">
        <f>IF(INPUT!IY279="","",INPUT!IY279)</f>
        <v/>
      </c>
      <c r="T275" s="1425" t="str">
        <f>IF(INPUT!IZ279="","",INPUT!IZ279)</f>
        <v/>
      </c>
      <c r="U275" s="1425" t="str">
        <f>IF(INPUT!JA279="","",INPUT!JA279)</f>
        <v/>
      </c>
      <c r="V275" s="1425" t="str">
        <f>IF(INPUT!JB279="","",INPUT!JB279)</f>
        <v/>
      </c>
      <c r="W275" s="1425" t="str">
        <f t="shared" si="9"/>
        <v/>
      </c>
      <c r="X275" s="1425" t="str">
        <f>IF(INPUT!JB279="","",INPUT!JB279)</f>
        <v/>
      </c>
    </row>
    <row r="276" spans="2:24">
      <c r="B276" s="1027" t="str">
        <f>IF(INPUT!HO280="","",INPUT!HO280)</f>
        <v/>
      </c>
      <c r="C276" s="1422" t="str">
        <f>IF(INPUT!IU280="","",INPUT!IU280/'03. Asset follow up'!$F$20)</f>
        <v/>
      </c>
      <c r="D276" s="1422" t="str">
        <f>IF(INPUT!IV280="","",INPUT!IV280/'03. Asset follow up'!$F$20)</f>
        <v/>
      </c>
      <c r="E276" s="1422" t="str">
        <f>IF(INPUT!IW280="","",INPUT!IW280/'03. Asset follow up'!$F$20)</f>
        <v/>
      </c>
      <c r="F276" s="1422" t="str">
        <f>IF(INPUT!IX280="","",INPUT!IX280/'03. Asset follow up'!$F$20)</f>
        <v/>
      </c>
      <c r="G276" s="1422" t="str">
        <f>IF(INPUT!IY280="","",INPUT!IY280/'03. Asset follow up'!$F$20)</f>
        <v/>
      </c>
      <c r="H276" s="1422" t="str">
        <f>IF(INPUT!IZ280="","",INPUT!IZ280/'03. Asset follow up'!$F$20)</f>
        <v/>
      </c>
      <c r="I276" s="1422" t="str">
        <f>IF(INPUT!JA280="","",INPUT!JA280/'03. Asset follow up'!$F$20)</f>
        <v/>
      </c>
      <c r="J276" s="1423">
        <f>INPUT!JB280/'03. Asset follow up'!$F$20</f>
        <v>0</v>
      </c>
      <c r="K276" s="1423" t="str">
        <f>IF(INPUT!JB280="","",INPUT!JB280/'03. Asset follow up'!$F$20)</f>
        <v/>
      </c>
      <c r="L276" s="1424">
        <f t="shared" si="10"/>
        <v>0</v>
      </c>
      <c r="N276" s="1027" t="str">
        <f>IF(INPUT!HO280="","",INPUT!HO280)</f>
        <v/>
      </c>
      <c r="O276" s="1425" t="str">
        <f>IF(INPUT!IU280="","",INPUT!IU280)</f>
        <v/>
      </c>
      <c r="P276" s="1425" t="str">
        <f>IF(INPUT!IV280="","",INPUT!IV280)</f>
        <v/>
      </c>
      <c r="Q276" s="1425" t="str">
        <f>IF(INPUT!IW280="","",INPUT!IW280)</f>
        <v/>
      </c>
      <c r="R276" s="1425" t="str">
        <f>IF(INPUT!IX280="","",INPUT!IX280)</f>
        <v/>
      </c>
      <c r="S276" s="1425" t="str">
        <f>IF(INPUT!IY280="","",INPUT!IY280)</f>
        <v/>
      </c>
      <c r="T276" s="1425" t="str">
        <f>IF(INPUT!IZ280="","",INPUT!IZ280)</f>
        <v/>
      </c>
      <c r="U276" s="1425" t="str">
        <f>IF(INPUT!JA280="","",INPUT!JA280)</f>
        <v/>
      </c>
      <c r="V276" s="1425" t="str">
        <f>IF(INPUT!JB280="","",INPUT!JB280)</f>
        <v/>
      </c>
      <c r="W276" s="1425" t="str">
        <f t="shared" si="9"/>
        <v/>
      </c>
      <c r="X276" s="1425" t="str">
        <f>IF(INPUT!JB280="","",INPUT!JB280)</f>
        <v/>
      </c>
    </row>
    <row r="277" spans="2:24">
      <c r="B277" s="1027" t="str">
        <f>IF(INPUT!HO281="","",INPUT!HO281)</f>
        <v/>
      </c>
      <c r="C277" s="1422" t="str">
        <f>IF(INPUT!IU281="","",INPUT!IU281/'03. Asset follow up'!$F$20)</f>
        <v/>
      </c>
      <c r="D277" s="1422" t="str">
        <f>IF(INPUT!IV281="","",INPUT!IV281/'03. Asset follow up'!$F$20)</f>
        <v/>
      </c>
      <c r="E277" s="1422" t="str">
        <f>IF(INPUT!IW281="","",INPUT!IW281/'03. Asset follow up'!$F$20)</f>
        <v/>
      </c>
      <c r="F277" s="1422" t="str">
        <f>IF(INPUT!IX281="","",INPUT!IX281/'03. Asset follow up'!$F$20)</f>
        <v/>
      </c>
      <c r="G277" s="1422" t="str">
        <f>IF(INPUT!IY281="","",INPUT!IY281/'03. Asset follow up'!$F$20)</f>
        <v/>
      </c>
      <c r="H277" s="1422" t="str">
        <f>IF(INPUT!IZ281="","",INPUT!IZ281/'03. Asset follow up'!$F$20)</f>
        <v/>
      </c>
      <c r="I277" s="1422" t="str">
        <f>IF(INPUT!JA281="","",INPUT!JA281/'03. Asset follow up'!$F$20)</f>
        <v/>
      </c>
      <c r="J277" s="1423">
        <f>INPUT!JB281/'03. Asset follow up'!$F$20</f>
        <v>0</v>
      </c>
      <c r="K277" s="1423" t="str">
        <f>IF(INPUT!JB281="","",INPUT!JB281/'03. Asset follow up'!$F$20)</f>
        <v/>
      </c>
      <c r="L277" s="1424">
        <f t="shared" si="10"/>
        <v>0</v>
      </c>
      <c r="N277" s="1027" t="str">
        <f>IF(INPUT!HO281="","",INPUT!HO281)</f>
        <v/>
      </c>
      <c r="O277" s="1425" t="str">
        <f>IF(INPUT!IU281="","",INPUT!IU281)</f>
        <v/>
      </c>
      <c r="P277" s="1425" t="str">
        <f>IF(INPUT!IV281="","",INPUT!IV281)</f>
        <v/>
      </c>
      <c r="Q277" s="1425" t="str">
        <f>IF(INPUT!IW281="","",INPUT!IW281)</f>
        <v/>
      </c>
      <c r="R277" s="1425" t="str">
        <f>IF(INPUT!IX281="","",INPUT!IX281)</f>
        <v/>
      </c>
      <c r="S277" s="1425" t="str">
        <f>IF(INPUT!IY281="","",INPUT!IY281)</f>
        <v/>
      </c>
      <c r="T277" s="1425" t="str">
        <f>IF(INPUT!IZ281="","",INPUT!IZ281)</f>
        <v/>
      </c>
      <c r="U277" s="1425" t="str">
        <f>IF(INPUT!JA281="","",INPUT!JA281)</f>
        <v/>
      </c>
      <c r="V277" s="1425" t="str">
        <f>IF(INPUT!JB281="","",INPUT!JB281)</f>
        <v/>
      </c>
      <c r="W277" s="1425" t="str">
        <f t="shared" si="9"/>
        <v/>
      </c>
      <c r="X277" s="1425" t="str">
        <f>IF(INPUT!JB281="","",INPUT!JB281)</f>
        <v/>
      </c>
    </row>
    <row r="278" spans="2:24">
      <c r="B278" s="1027" t="str">
        <f>IF(INPUT!HO282="","",INPUT!HO282)</f>
        <v/>
      </c>
      <c r="C278" s="1422" t="str">
        <f>IF(INPUT!IU282="","",INPUT!IU282/'03. Asset follow up'!$F$20)</f>
        <v/>
      </c>
      <c r="D278" s="1422" t="str">
        <f>IF(INPUT!IV282="","",INPUT!IV282/'03. Asset follow up'!$F$20)</f>
        <v/>
      </c>
      <c r="E278" s="1422" t="str">
        <f>IF(INPUT!IW282="","",INPUT!IW282/'03. Asset follow up'!$F$20)</f>
        <v/>
      </c>
      <c r="F278" s="1422" t="str">
        <f>IF(INPUT!IX282="","",INPUT!IX282/'03. Asset follow up'!$F$20)</f>
        <v/>
      </c>
      <c r="G278" s="1422" t="str">
        <f>IF(INPUT!IY282="","",INPUT!IY282/'03. Asset follow up'!$F$20)</f>
        <v/>
      </c>
      <c r="H278" s="1422" t="str">
        <f>IF(INPUT!IZ282="","",INPUT!IZ282/'03. Asset follow up'!$F$20)</f>
        <v/>
      </c>
      <c r="I278" s="1422" t="str">
        <f>IF(INPUT!JA282="","",INPUT!JA282/'03. Asset follow up'!$F$20)</f>
        <v/>
      </c>
      <c r="J278" s="1423">
        <f>INPUT!JB282/'03. Asset follow up'!$F$20</f>
        <v>0</v>
      </c>
      <c r="K278" s="1423" t="str">
        <f>IF(INPUT!JB282="","",INPUT!JB282/'03. Asset follow up'!$F$20)</f>
        <v/>
      </c>
      <c r="L278" s="1424">
        <f t="shared" si="10"/>
        <v>0</v>
      </c>
      <c r="N278" s="1027" t="str">
        <f>IF(INPUT!HO282="","",INPUT!HO282)</f>
        <v/>
      </c>
      <c r="O278" s="1425" t="str">
        <f>IF(INPUT!IU282="","",INPUT!IU282)</f>
        <v/>
      </c>
      <c r="P278" s="1425" t="str">
        <f>IF(INPUT!IV282="","",INPUT!IV282)</f>
        <v/>
      </c>
      <c r="Q278" s="1425" t="str">
        <f>IF(INPUT!IW282="","",INPUT!IW282)</f>
        <v/>
      </c>
      <c r="R278" s="1425" t="str">
        <f>IF(INPUT!IX282="","",INPUT!IX282)</f>
        <v/>
      </c>
      <c r="S278" s="1425" t="str">
        <f>IF(INPUT!IY282="","",INPUT!IY282)</f>
        <v/>
      </c>
      <c r="T278" s="1425" t="str">
        <f>IF(INPUT!IZ282="","",INPUT!IZ282)</f>
        <v/>
      </c>
      <c r="U278" s="1425" t="str">
        <f>IF(INPUT!JA282="","",INPUT!JA282)</f>
        <v/>
      </c>
      <c r="V278" s="1425" t="str">
        <f>IF(INPUT!JB282="","",INPUT!JB282)</f>
        <v/>
      </c>
      <c r="W278" s="1425" t="str">
        <f t="shared" si="9"/>
        <v/>
      </c>
      <c r="X278" s="1425" t="str">
        <f>IF(INPUT!JB282="","",INPUT!JB282)</f>
        <v/>
      </c>
    </row>
    <row r="279" spans="2:24">
      <c r="B279" s="1027" t="str">
        <f>IF(INPUT!HO283="","",INPUT!HO283)</f>
        <v/>
      </c>
      <c r="C279" s="1422" t="str">
        <f>IF(INPUT!IU283="","",INPUT!IU283/'03. Asset follow up'!$F$20)</f>
        <v/>
      </c>
      <c r="D279" s="1422" t="str">
        <f>IF(INPUT!IV283="","",INPUT!IV283/'03. Asset follow up'!$F$20)</f>
        <v/>
      </c>
      <c r="E279" s="1422" t="str">
        <f>IF(INPUT!IW283="","",INPUT!IW283/'03. Asset follow up'!$F$20)</f>
        <v/>
      </c>
      <c r="F279" s="1422" t="str">
        <f>IF(INPUT!IX283="","",INPUT!IX283/'03. Asset follow up'!$F$20)</f>
        <v/>
      </c>
      <c r="G279" s="1422" t="str">
        <f>IF(INPUT!IY283="","",INPUT!IY283/'03. Asset follow up'!$F$20)</f>
        <v/>
      </c>
      <c r="H279" s="1422" t="str">
        <f>IF(INPUT!IZ283="","",INPUT!IZ283/'03. Asset follow up'!$F$20)</f>
        <v/>
      </c>
      <c r="I279" s="1422" t="str">
        <f>IF(INPUT!JA283="","",INPUT!JA283/'03. Asset follow up'!$F$20)</f>
        <v/>
      </c>
      <c r="J279" s="1423">
        <f>INPUT!JB283/'03. Asset follow up'!$F$20</f>
        <v>0</v>
      </c>
      <c r="K279" s="1423" t="str">
        <f>IF(INPUT!JB283="","",INPUT!JB283/'03. Asset follow up'!$F$20)</f>
        <v/>
      </c>
      <c r="L279" s="1424">
        <f t="shared" si="10"/>
        <v>0</v>
      </c>
      <c r="N279" s="1027" t="str">
        <f>IF(INPUT!HO283="","",INPUT!HO283)</f>
        <v/>
      </c>
      <c r="O279" s="1425" t="str">
        <f>IF(INPUT!IU283="","",INPUT!IU283)</f>
        <v/>
      </c>
      <c r="P279" s="1425" t="str">
        <f>IF(INPUT!IV283="","",INPUT!IV283)</f>
        <v/>
      </c>
      <c r="Q279" s="1425" t="str">
        <f>IF(INPUT!IW283="","",INPUT!IW283)</f>
        <v/>
      </c>
      <c r="R279" s="1425" t="str">
        <f>IF(INPUT!IX283="","",INPUT!IX283)</f>
        <v/>
      </c>
      <c r="S279" s="1425" t="str">
        <f>IF(INPUT!IY283="","",INPUT!IY283)</f>
        <v/>
      </c>
      <c r="T279" s="1425" t="str">
        <f>IF(INPUT!IZ283="","",INPUT!IZ283)</f>
        <v/>
      </c>
      <c r="U279" s="1425" t="str">
        <f>IF(INPUT!JA283="","",INPUT!JA283)</f>
        <v/>
      </c>
      <c r="V279" s="1425" t="str">
        <f>IF(INPUT!JB283="","",INPUT!JB283)</f>
        <v/>
      </c>
      <c r="W279" s="1425" t="str">
        <f t="shared" si="9"/>
        <v/>
      </c>
      <c r="X279" s="1425" t="str">
        <f>IF(INPUT!JB283="","",INPUT!JB283)</f>
        <v/>
      </c>
    </row>
    <row r="280" spans="2:24">
      <c r="B280" s="1027" t="str">
        <f>IF(INPUT!HO284="","",INPUT!HO284)</f>
        <v/>
      </c>
      <c r="C280" s="1422" t="str">
        <f>IF(INPUT!IU284="","",INPUT!IU284/'03. Asset follow up'!$F$20)</f>
        <v/>
      </c>
      <c r="D280" s="1422" t="str">
        <f>IF(INPUT!IV284="","",INPUT!IV284/'03. Asset follow up'!$F$20)</f>
        <v/>
      </c>
      <c r="E280" s="1422" t="str">
        <f>IF(INPUT!IW284="","",INPUT!IW284/'03. Asset follow up'!$F$20)</f>
        <v/>
      </c>
      <c r="F280" s="1422" t="str">
        <f>IF(INPUT!IX284="","",INPUT!IX284/'03. Asset follow up'!$F$20)</f>
        <v/>
      </c>
      <c r="G280" s="1422" t="str">
        <f>IF(INPUT!IY284="","",INPUT!IY284/'03. Asset follow up'!$F$20)</f>
        <v/>
      </c>
      <c r="H280" s="1422" t="str">
        <f>IF(INPUT!IZ284="","",INPUT!IZ284/'03. Asset follow up'!$F$20)</f>
        <v/>
      </c>
      <c r="I280" s="1422" t="str">
        <f>IF(INPUT!JA284="","",INPUT!JA284/'03. Asset follow up'!$F$20)</f>
        <v/>
      </c>
      <c r="J280" s="1423">
        <f>INPUT!JB284/'03. Asset follow up'!$F$20</f>
        <v>0</v>
      </c>
      <c r="K280" s="1423" t="str">
        <f>IF(INPUT!JB284="","",INPUT!JB284/'03. Asset follow up'!$F$20)</f>
        <v/>
      </c>
      <c r="L280" s="1424">
        <f t="shared" si="10"/>
        <v>0</v>
      </c>
      <c r="N280" s="1027" t="str">
        <f>IF(INPUT!HO284="","",INPUT!HO284)</f>
        <v/>
      </c>
      <c r="O280" s="1425" t="str">
        <f>IF(INPUT!IU284="","",INPUT!IU284)</f>
        <v/>
      </c>
      <c r="P280" s="1425" t="str">
        <f>IF(INPUT!IV284="","",INPUT!IV284)</f>
        <v/>
      </c>
      <c r="Q280" s="1425" t="str">
        <f>IF(INPUT!IW284="","",INPUT!IW284)</f>
        <v/>
      </c>
      <c r="R280" s="1425" t="str">
        <f>IF(INPUT!IX284="","",INPUT!IX284)</f>
        <v/>
      </c>
      <c r="S280" s="1425" t="str">
        <f>IF(INPUT!IY284="","",INPUT!IY284)</f>
        <v/>
      </c>
      <c r="T280" s="1425" t="str">
        <f>IF(INPUT!IZ284="","",INPUT!IZ284)</f>
        <v/>
      </c>
      <c r="U280" s="1425" t="str">
        <f>IF(INPUT!JA284="","",INPUT!JA284)</f>
        <v/>
      </c>
      <c r="V280" s="1425" t="str">
        <f>IF(INPUT!JB284="","",INPUT!JB284)</f>
        <v/>
      </c>
      <c r="W280" s="1425" t="str">
        <f t="shared" si="9"/>
        <v/>
      </c>
      <c r="X280" s="1425" t="str">
        <f>IF(INPUT!JB284="","",INPUT!JB284)</f>
        <v/>
      </c>
    </row>
    <row r="281" spans="2:24">
      <c r="B281" s="1027" t="str">
        <f>IF(INPUT!HO285="","",INPUT!HO285)</f>
        <v/>
      </c>
      <c r="C281" s="1422" t="str">
        <f>IF(INPUT!IU285="","",INPUT!IU285/'03. Asset follow up'!$F$20)</f>
        <v/>
      </c>
      <c r="D281" s="1422" t="str">
        <f>IF(INPUT!IV285="","",INPUT!IV285/'03. Asset follow up'!$F$20)</f>
        <v/>
      </c>
      <c r="E281" s="1422" t="str">
        <f>IF(INPUT!IW285="","",INPUT!IW285/'03. Asset follow up'!$F$20)</f>
        <v/>
      </c>
      <c r="F281" s="1422" t="str">
        <f>IF(INPUT!IX285="","",INPUT!IX285/'03. Asset follow up'!$F$20)</f>
        <v/>
      </c>
      <c r="G281" s="1422" t="str">
        <f>IF(INPUT!IY285="","",INPUT!IY285/'03. Asset follow up'!$F$20)</f>
        <v/>
      </c>
      <c r="H281" s="1422" t="str">
        <f>IF(INPUT!IZ285="","",INPUT!IZ285/'03. Asset follow up'!$F$20)</f>
        <v/>
      </c>
      <c r="I281" s="1422" t="str">
        <f>IF(INPUT!JA285="","",INPUT!JA285/'03. Asset follow up'!$F$20)</f>
        <v/>
      </c>
      <c r="J281" s="1423">
        <f>INPUT!JB285/'03. Asset follow up'!$F$20</f>
        <v>0</v>
      </c>
      <c r="K281" s="1423" t="str">
        <f>IF(INPUT!JB285="","",INPUT!JB285/'03. Asset follow up'!$F$20)</f>
        <v/>
      </c>
      <c r="L281" s="1424">
        <f t="shared" si="10"/>
        <v>0</v>
      </c>
      <c r="N281" s="1027" t="str">
        <f>IF(INPUT!HO285="","",INPUT!HO285)</f>
        <v/>
      </c>
      <c r="O281" s="1425" t="str">
        <f>IF(INPUT!IU285="","",INPUT!IU285)</f>
        <v/>
      </c>
      <c r="P281" s="1425" t="str">
        <f>IF(INPUT!IV285="","",INPUT!IV285)</f>
        <v/>
      </c>
      <c r="Q281" s="1425" t="str">
        <f>IF(INPUT!IW285="","",INPUT!IW285)</f>
        <v/>
      </c>
      <c r="R281" s="1425" t="str">
        <f>IF(INPUT!IX285="","",INPUT!IX285)</f>
        <v/>
      </c>
      <c r="S281" s="1425" t="str">
        <f>IF(INPUT!IY285="","",INPUT!IY285)</f>
        <v/>
      </c>
      <c r="T281" s="1425" t="str">
        <f>IF(INPUT!IZ285="","",INPUT!IZ285)</f>
        <v/>
      </c>
      <c r="U281" s="1425" t="str">
        <f>IF(INPUT!JA285="","",INPUT!JA285)</f>
        <v/>
      </c>
      <c r="V281" s="1425" t="str">
        <f>IF(INPUT!JB285="","",INPUT!JB285)</f>
        <v/>
      </c>
      <c r="W281" s="1425" t="str">
        <f t="shared" si="9"/>
        <v/>
      </c>
      <c r="X281" s="1425" t="str">
        <f>IF(INPUT!JB285="","",INPUT!JB285)</f>
        <v/>
      </c>
    </row>
    <row r="282" spans="2:24">
      <c r="B282" s="1027" t="str">
        <f>IF(INPUT!HO286="","",INPUT!HO286)</f>
        <v/>
      </c>
      <c r="C282" s="1422" t="str">
        <f>IF(INPUT!IU286="","",INPUT!IU286/'03. Asset follow up'!$F$20)</f>
        <v/>
      </c>
      <c r="D282" s="1422" t="str">
        <f>IF(INPUT!IV286="","",INPUT!IV286/'03. Asset follow up'!$F$20)</f>
        <v/>
      </c>
      <c r="E282" s="1422" t="str">
        <f>IF(INPUT!IW286="","",INPUT!IW286/'03. Asset follow up'!$F$20)</f>
        <v/>
      </c>
      <c r="F282" s="1422" t="str">
        <f>IF(INPUT!IX286="","",INPUT!IX286/'03. Asset follow up'!$F$20)</f>
        <v/>
      </c>
      <c r="G282" s="1422" t="str">
        <f>IF(INPUT!IY286="","",INPUT!IY286/'03. Asset follow up'!$F$20)</f>
        <v/>
      </c>
      <c r="H282" s="1422" t="str">
        <f>IF(INPUT!IZ286="","",INPUT!IZ286/'03. Asset follow up'!$F$20)</f>
        <v/>
      </c>
      <c r="I282" s="1422" t="str">
        <f>IF(INPUT!JA286="","",INPUT!JA286/'03. Asset follow up'!$F$20)</f>
        <v/>
      </c>
      <c r="J282" s="1423">
        <f>INPUT!JB286/'03. Asset follow up'!$F$20</f>
        <v>0</v>
      </c>
      <c r="K282" s="1423" t="str">
        <f>IF(INPUT!JB286="","",INPUT!JB286/'03. Asset follow up'!$F$20)</f>
        <v/>
      </c>
      <c r="L282" s="1424">
        <f t="shared" si="10"/>
        <v>0</v>
      </c>
      <c r="N282" s="1027" t="str">
        <f>IF(INPUT!HO286="","",INPUT!HO286)</f>
        <v/>
      </c>
      <c r="O282" s="1425" t="str">
        <f>IF(INPUT!IU286="","",INPUT!IU286)</f>
        <v/>
      </c>
      <c r="P282" s="1425" t="str">
        <f>IF(INPUT!IV286="","",INPUT!IV286)</f>
        <v/>
      </c>
      <c r="Q282" s="1425" t="str">
        <f>IF(INPUT!IW286="","",INPUT!IW286)</f>
        <v/>
      </c>
      <c r="R282" s="1425" t="str">
        <f>IF(INPUT!IX286="","",INPUT!IX286)</f>
        <v/>
      </c>
      <c r="S282" s="1425" t="str">
        <f>IF(INPUT!IY286="","",INPUT!IY286)</f>
        <v/>
      </c>
      <c r="T282" s="1425" t="str">
        <f>IF(INPUT!IZ286="","",INPUT!IZ286)</f>
        <v/>
      </c>
      <c r="U282" s="1425" t="str">
        <f>IF(INPUT!JA286="","",INPUT!JA286)</f>
        <v/>
      </c>
      <c r="V282" s="1425" t="str">
        <f>IF(INPUT!JB286="","",INPUT!JB286)</f>
        <v/>
      </c>
      <c r="W282" s="1425" t="str">
        <f t="shared" si="9"/>
        <v/>
      </c>
      <c r="X282" s="1425" t="str">
        <f>IF(INPUT!JB286="","",INPUT!JB286)</f>
        <v/>
      </c>
    </row>
    <row r="283" spans="2:24">
      <c r="B283" s="1027" t="str">
        <f>IF(INPUT!HO287="","",INPUT!HO287)</f>
        <v/>
      </c>
      <c r="C283" s="1422" t="str">
        <f>IF(INPUT!IU287="","",INPUT!IU287/'03. Asset follow up'!$F$20)</f>
        <v/>
      </c>
      <c r="D283" s="1422" t="str">
        <f>IF(INPUT!IV287="","",INPUT!IV287/'03. Asset follow up'!$F$20)</f>
        <v/>
      </c>
      <c r="E283" s="1422" t="str">
        <f>IF(INPUT!IW287="","",INPUT!IW287/'03. Asset follow up'!$F$20)</f>
        <v/>
      </c>
      <c r="F283" s="1422" t="str">
        <f>IF(INPUT!IX287="","",INPUT!IX287/'03. Asset follow up'!$F$20)</f>
        <v/>
      </c>
      <c r="G283" s="1422" t="str">
        <f>IF(INPUT!IY287="","",INPUT!IY287/'03. Asset follow up'!$F$20)</f>
        <v/>
      </c>
      <c r="H283" s="1422" t="str">
        <f>IF(INPUT!IZ287="","",INPUT!IZ287/'03. Asset follow up'!$F$20)</f>
        <v/>
      </c>
      <c r="I283" s="1422" t="str">
        <f>IF(INPUT!JA287="","",INPUT!JA287/'03. Asset follow up'!$F$20)</f>
        <v/>
      </c>
      <c r="J283" s="1423">
        <f>INPUT!JB287/'03. Asset follow up'!$F$20</f>
        <v>0</v>
      </c>
      <c r="K283" s="1423" t="str">
        <f>IF(INPUT!JB287="","",INPUT!JB287/'03. Asset follow up'!$F$20)</f>
        <v/>
      </c>
      <c r="L283" s="1424">
        <f t="shared" si="10"/>
        <v>0</v>
      </c>
      <c r="N283" s="1027" t="str">
        <f>IF(INPUT!HO287="","",INPUT!HO287)</f>
        <v/>
      </c>
      <c r="O283" s="1425" t="str">
        <f>IF(INPUT!IU287="","",INPUT!IU287)</f>
        <v/>
      </c>
      <c r="P283" s="1425" t="str">
        <f>IF(INPUT!IV287="","",INPUT!IV287)</f>
        <v/>
      </c>
      <c r="Q283" s="1425" t="str">
        <f>IF(INPUT!IW287="","",INPUT!IW287)</f>
        <v/>
      </c>
      <c r="R283" s="1425" t="str">
        <f>IF(INPUT!IX287="","",INPUT!IX287)</f>
        <v/>
      </c>
      <c r="S283" s="1425" t="str">
        <f>IF(INPUT!IY287="","",INPUT!IY287)</f>
        <v/>
      </c>
      <c r="T283" s="1425" t="str">
        <f>IF(INPUT!IZ287="","",INPUT!IZ287)</f>
        <v/>
      </c>
      <c r="U283" s="1425" t="str">
        <f>IF(INPUT!JA287="","",INPUT!JA287)</f>
        <v/>
      </c>
      <c r="V283" s="1425" t="str">
        <f>IF(INPUT!JB287="","",INPUT!JB287)</f>
        <v/>
      </c>
      <c r="W283" s="1425" t="str">
        <f t="shared" si="9"/>
        <v/>
      </c>
      <c r="X283" s="1425" t="str">
        <f>IF(INPUT!JB287="","",INPUT!JB287)</f>
        <v/>
      </c>
    </row>
    <row r="284" spans="2:24">
      <c r="B284" s="1027" t="str">
        <f>IF(INPUT!HO288="","",INPUT!HO288)</f>
        <v/>
      </c>
      <c r="C284" s="1422" t="str">
        <f>IF(INPUT!IU288="","",INPUT!IU288/'03. Asset follow up'!$F$20)</f>
        <v/>
      </c>
      <c r="D284" s="1422" t="str">
        <f>IF(INPUT!IV288="","",INPUT!IV288/'03. Asset follow up'!$F$20)</f>
        <v/>
      </c>
      <c r="E284" s="1422" t="str">
        <f>IF(INPUT!IW288="","",INPUT!IW288/'03. Asset follow up'!$F$20)</f>
        <v/>
      </c>
      <c r="F284" s="1422" t="str">
        <f>IF(INPUT!IX288="","",INPUT!IX288/'03. Asset follow up'!$F$20)</f>
        <v/>
      </c>
      <c r="G284" s="1422" t="str">
        <f>IF(INPUT!IY288="","",INPUT!IY288/'03. Asset follow up'!$F$20)</f>
        <v/>
      </c>
      <c r="H284" s="1422" t="str">
        <f>IF(INPUT!IZ288="","",INPUT!IZ288/'03. Asset follow up'!$F$20)</f>
        <v/>
      </c>
      <c r="I284" s="1422" t="str">
        <f>IF(INPUT!JA288="","",INPUT!JA288/'03. Asset follow up'!$F$20)</f>
        <v/>
      </c>
      <c r="J284" s="1423">
        <f>INPUT!JB288/'03. Asset follow up'!$F$20</f>
        <v>0</v>
      </c>
      <c r="K284" s="1423" t="str">
        <f>IF(INPUT!JB288="","",INPUT!JB288/'03. Asset follow up'!$F$20)</f>
        <v/>
      </c>
      <c r="L284" s="1424">
        <f t="shared" si="10"/>
        <v>0</v>
      </c>
      <c r="N284" s="1027" t="str">
        <f>IF(INPUT!HO288="","",INPUT!HO288)</f>
        <v/>
      </c>
      <c r="O284" s="1425" t="str">
        <f>IF(INPUT!IU288="","",INPUT!IU288)</f>
        <v/>
      </c>
      <c r="P284" s="1425" t="str">
        <f>IF(INPUT!IV288="","",INPUT!IV288)</f>
        <v/>
      </c>
      <c r="Q284" s="1425" t="str">
        <f>IF(INPUT!IW288="","",INPUT!IW288)</f>
        <v/>
      </c>
      <c r="R284" s="1425" t="str">
        <f>IF(INPUT!IX288="","",INPUT!IX288)</f>
        <v/>
      </c>
      <c r="S284" s="1425" t="str">
        <f>IF(INPUT!IY288="","",INPUT!IY288)</f>
        <v/>
      </c>
      <c r="T284" s="1425" t="str">
        <f>IF(INPUT!IZ288="","",INPUT!IZ288)</f>
        <v/>
      </c>
      <c r="U284" s="1425" t="str">
        <f>IF(INPUT!JA288="","",INPUT!JA288)</f>
        <v/>
      </c>
      <c r="V284" s="1425" t="str">
        <f>IF(INPUT!JB288="","",INPUT!JB288)</f>
        <v/>
      </c>
      <c r="W284" s="1425" t="str">
        <f t="shared" si="9"/>
        <v/>
      </c>
      <c r="X284" s="1425" t="str">
        <f>IF(INPUT!JB288="","",INPUT!JB288)</f>
        <v/>
      </c>
    </row>
    <row r="285" spans="2:24">
      <c r="B285" s="1027" t="str">
        <f>IF(INPUT!HO289="","",INPUT!HO289)</f>
        <v/>
      </c>
      <c r="C285" s="1422" t="str">
        <f>IF(INPUT!IU289="","",INPUT!IU289/'03. Asset follow up'!$F$20)</f>
        <v/>
      </c>
      <c r="D285" s="1422" t="str">
        <f>IF(INPUT!IV289="","",INPUT!IV289/'03. Asset follow up'!$F$20)</f>
        <v/>
      </c>
      <c r="E285" s="1422" t="str">
        <f>IF(INPUT!IW289="","",INPUT!IW289/'03. Asset follow up'!$F$20)</f>
        <v/>
      </c>
      <c r="F285" s="1422" t="str">
        <f>IF(INPUT!IX289="","",INPUT!IX289/'03. Asset follow up'!$F$20)</f>
        <v/>
      </c>
      <c r="G285" s="1422" t="str">
        <f>IF(INPUT!IY289="","",INPUT!IY289/'03. Asset follow up'!$F$20)</f>
        <v/>
      </c>
      <c r="H285" s="1422" t="str">
        <f>IF(INPUT!IZ289="","",INPUT!IZ289/'03. Asset follow up'!$F$20)</f>
        <v/>
      </c>
      <c r="I285" s="1422" t="str">
        <f>IF(INPUT!JA289="","",INPUT!JA289/'03. Asset follow up'!$F$20)</f>
        <v/>
      </c>
      <c r="J285" s="1423">
        <f>INPUT!JB289/'03. Asset follow up'!$F$20</f>
        <v>0</v>
      </c>
      <c r="K285" s="1423" t="str">
        <f>IF(INPUT!JB289="","",INPUT!JB289/'03. Asset follow up'!$F$20)</f>
        <v/>
      </c>
      <c r="L285" s="1424">
        <f t="shared" si="10"/>
        <v>0</v>
      </c>
      <c r="N285" s="1027" t="str">
        <f>IF(INPUT!HO289="","",INPUT!HO289)</f>
        <v/>
      </c>
      <c r="O285" s="1425" t="str">
        <f>IF(INPUT!IU289="","",INPUT!IU289)</f>
        <v/>
      </c>
      <c r="P285" s="1425" t="str">
        <f>IF(INPUT!IV289="","",INPUT!IV289)</f>
        <v/>
      </c>
      <c r="Q285" s="1425" t="str">
        <f>IF(INPUT!IW289="","",INPUT!IW289)</f>
        <v/>
      </c>
      <c r="R285" s="1425" t="str">
        <f>IF(INPUT!IX289="","",INPUT!IX289)</f>
        <v/>
      </c>
      <c r="S285" s="1425" t="str">
        <f>IF(INPUT!IY289="","",INPUT!IY289)</f>
        <v/>
      </c>
      <c r="T285" s="1425" t="str">
        <f>IF(INPUT!IZ289="","",INPUT!IZ289)</f>
        <v/>
      </c>
      <c r="U285" s="1425" t="str">
        <f>IF(INPUT!JA289="","",INPUT!JA289)</f>
        <v/>
      </c>
      <c r="V285" s="1425" t="str">
        <f>IF(INPUT!JB289="","",INPUT!JB289)</f>
        <v/>
      </c>
      <c r="W285" s="1425" t="str">
        <f t="shared" si="9"/>
        <v/>
      </c>
      <c r="X285" s="1425" t="str">
        <f>IF(INPUT!JB289="","",INPUT!JB289)</f>
        <v/>
      </c>
    </row>
    <row r="286" spans="2:24">
      <c r="B286" s="1027" t="str">
        <f>IF(INPUT!HO290="","",INPUT!HO290)</f>
        <v/>
      </c>
      <c r="C286" s="1422" t="str">
        <f>IF(INPUT!IU290="","",INPUT!IU290/'03. Asset follow up'!$F$20)</f>
        <v/>
      </c>
      <c r="D286" s="1422" t="str">
        <f>IF(INPUT!IV290="","",INPUT!IV290/'03. Asset follow up'!$F$20)</f>
        <v/>
      </c>
      <c r="E286" s="1422" t="str">
        <f>IF(INPUT!IW290="","",INPUT!IW290/'03. Asset follow up'!$F$20)</f>
        <v/>
      </c>
      <c r="F286" s="1422" t="str">
        <f>IF(INPUT!IX290="","",INPUT!IX290/'03. Asset follow up'!$F$20)</f>
        <v/>
      </c>
      <c r="G286" s="1422" t="str">
        <f>IF(INPUT!IY290="","",INPUT!IY290/'03. Asset follow up'!$F$20)</f>
        <v/>
      </c>
      <c r="H286" s="1422" t="str">
        <f>IF(INPUT!IZ290="","",INPUT!IZ290/'03. Asset follow up'!$F$20)</f>
        <v/>
      </c>
      <c r="I286" s="1422" t="str">
        <f>IF(INPUT!JA290="","",INPUT!JA290/'03. Asset follow up'!$F$20)</f>
        <v/>
      </c>
      <c r="J286" s="1423">
        <f>INPUT!JB290/'03. Asset follow up'!$F$20</f>
        <v>0</v>
      </c>
      <c r="K286" s="1423" t="str">
        <f>IF(INPUT!JB290="","",INPUT!JB290/'03. Asset follow up'!$F$20)</f>
        <v/>
      </c>
      <c r="L286" s="1424">
        <f t="shared" si="10"/>
        <v>0</v>
      </c>
      <c r="N286" s="1027" t="str">
        <f>IF(INPUT!HO290="","",INPUT!HO290)</f>
        <v/>
      </c>
      <c r="O286" s="1425" t="str">
        <f>IF(INPUT!IU290="","",INPUT!IU290)</f>
        <v/>
      </c>
      <c r="P286" s="1425" t="str">
        <f>IF(INPUT!IV290="","",INPUT!IV290)</f>
        <v/>
      </c>
      <c r="Q286" s="1425" t="str">
        <f>IF(INPUT!IW290="","",INPUT!IW290)</f>
        <v/>
      </c>
      <c r="R286" s="1425" t="str">
        <f>IF(INPUT!IX290="","",INPUT!IX290)</f>
        <v/>
      </c>
      <c r="S286" s="1425" t="str">
        <f>IF(INPUT!IY290="","",INPUT!IY290)</f>
        <v/>
      </c>
      <c r="T286" s="1425" t="str">
        <f>IF(INPUT!IZ290="","",INPUT!IZ290)</f>
        <v/>
      </c>
      <c r="U286" s="1425" t="str">
        <f>IF(INPUT!JA290="","",INPUT!JA290)</f>
        <v/>
      </c>
      <c r="V286" s="1425" t="str">
        <f>IF(INPUT!JB290="","",INPUT!JB290)</f>
        <v/>
      </c>
      <c r="W286" s="1425" t="str">
        <f t="shared" si="9"/>
        <v/>
      </c>
      <c r="X286" s="1425" t="str">
        <f>IF(INPUT!JB290="","",INPUT!JB290)</f>
        <v/>
      </c>
    </row>
    <row r="287" spans="2:24">
      <c r="B287" s="1027" t="str">
        <f>IF(INPUT!HO291="","",INPUT!HO291)</f>
        <v/>
      </c>
      <c r="C287" s="1422" t="str">
        <f>IF(INPUT!IU291="","",INPUT!IU291/'03. Asset follow up'!$F$20)</f>
        <v/>
      </c>
      <c r="D287" s="1422" t="str">
        <f>IF(INPUT!IV291="","",INPUT!IV291/'03. Asset follow up'!$F$20)</f>
        <v/>
      </c>
      <c r="E287" s="1422" t="str">
        <f>IF(INPUT!IW291="","",INPUT!IW291/'03. Asset follow up'!$F$20)</f>
        <v/>
      </c>
      <c r="F287" s="1422" t="str">
        <f>IF(INPUT!IX291="","",INPUT!IX291/'03. Asset follow up'!$F$20)</f>
        <v/>
      </c>
      <c r="G287" s="1422" t="str">
        <f>IF(INPUT!IY291="","",INPUT!IY291/'03. Asset follow up'!$F$20)</f>
        <v/>
      </c>
      <c r="H287" s="1422" t="str">
        <f>IF(INPUT!IZ291="","",INPUT!IZ291/'03. Asset follow up'!$F$20)</f>
        <v/>
      </c>
      <c r="I287" s="1422" t="str">
        <f>IF(INPUT!JA291="","",INPUT!JA291/'03. Asset follow up'!$F$20)</f>
        <v/>
      </c>
      <c r="J287" s="1423">
        <f>INPUT!JB291/'03. Asset follow up'!$F$20</f>
        <v>0</v>
      </c>
      <c r="K287" s="1423" t="str">
        <f>IF(INPUT!JB291="","",INPUT!JB291/'03. Asset follow up'!$F$20)</f>
        <v/>
      </c>
      <c r="L287" s="1424">
        <f t="shared" si="10"/>
        <v>0</v>
      </c>
      <c r="N287" s="1027" t="str">
        <f>IF(INPUT!HO291="","",INPUT!HO291)</f>
        <v/>
      </c>
      <c r="O287" s="1425" t="str">
        <f>IF(INPUT!IU291="","",INPUT!IU291)</f>
        <v/>
      </c>
      <c r="P287" s="1425" t="str">
        <f>IF(INPUT!IV291="","",INPUT!IV291)</f>
        <v/>
      </c>
      <c r="Q287" s="1425" t="str">
        <f>IF(INPUT!IW291="","",INPUT!IW291)</f>
        <v/>
      </c>
      <c r="R287" s="1425" t="str">
        <f>IF(INPUT!IX291="","",INPUT!IX291)</f>
        <v/>
      </c>
      <c r="S287" s="1425" t="str">
        <f>IF(INPUT!IY291="","",INPUT!IY291)</f>
        <v/>
      </c>
      <c r="T287" s="1425" t="str">
        <f>IF(INPUT!IZ291="","",INPUT!IZ291)</f>
        <v/>
      </c>
      <c r="U287" s="1425" t="str">
        <f>IF(INPUT!JA291="","",INPUT!JA291)</f>
        <v/>
      </c>
      <c r="V287" s="1425" t="str">
        <f>IF(INPUT!JB291="","",INPUT!JB291)</f>
        <v/>
      </c>
      <c r="W287" s="1425" t="str">
        <f t="shared" si="9"/>
        <v/>
      </c>
      <c r="X287" s="1425" t="str">
        <f>IF(INPUT!JB291="","",INPUT!JB291)</f>
        <v/>
      </c>
    </row>
    <row r="288" spans="2:24">
      <c r="B288" s="1027" t="str">
        <f>IF(INPUT!HO292="","",INPUT!HO292)</f>
        <v/>
      </c>
      <c r="C288" s="1422" t="str">
        <f>IF(INPUT!IU292="","",INPUT!IU292/'03. Asset follow up'!$F$20)</f>
        <v/>
      </c>
      <c r="D288" s="1422" t="str">
        <f>IF(INPUT!IV292="","",INPUT!IV292/'03. Asset follow up'!$F$20)</f>
        <v/>
      </c>
      <c r="E288" s="1422" t="str">
        <f>IF(INPUT!IW292="","",INPUT!IW292/'03. Asset follow up'!$F$20)</f>
        <v/>
      </c>
      <c r="F288" s="1422" t="str">
        <f>IF(INPUT!IX292="","",INPUT!IX292/'03. Asset follow up'!$F$20)</f>
        <v/>
      </c>
      <c r="G288" s="1422" t="str">
        <f>IF(INPUT!IY292="","",INPUT!IY292/'03. Asset follow up'!$F$20)</f>
        <v/>
      </c>
      <c r="H288" s="1422" t="str">
        <f>IF(INPUT!IZ292="","",INPUT!IZ292/'03. Asset follow up'!$F$20)</f>
        <v/>
      </c>
      <c r="I288" s="1422" t="str">
        <f>IF(INPUT!JA292="","",INPUT!JA292/'03. Asset follow up'!$F$20)</f>
        <v/>
      </c>
      <c r="J288" s="1423">
        <f>INPUT!JB292/'03. Asset follow up'!$F$20</f>
        <v>0</v>
      </c>
      <c r="K288" s="1423" t="str">
        <f>IF(INPUT!JB292="","",INPUT!JB292/'03. Asset follow up'!$F$20)</f>
        <v/>
      </c>
      <c r="L288" s="1424">
        <f t="shared" si="10"/>
        <v>0</v>
      </c>
      <c r="N288" s="1027" t="str">
        <f>IF(INPUT!HO292="","",INPUT!HO292)</f>
        <v/>
      </c>
      <c r="O288" s="1425" t="str">
        <f>IF(INPUT!IU292="","",INPUT!IU292)</f>
        <v/>
      </c>
      <c r="P288" s="1425" t="str">
        <f>IF(INPUT!IV292="","",INPUT!IV292)</f>
        <v/>
      </c>
      <c r="Q288" s="1425" t="str">
        <f>IF(INPUT!IW292="","",INPUT!IW292)</f>
        <v/>
      </c>
      <c r="R288" s="1425" t="str">
        <f>IF(INPUT!IX292="","",INPUT!IX292)</f>
        <v/>
      </c>
      <c r="S288" s="1425" t="str">
        <f>IF(INPUT!IY292="","",INPUT!IY292)</f>
        <v/>
      </c>
      <c r="T288" s="1425" t="str">
        <f>IF(INPUT!IZ292="","",INPUT!IZ292)</f>
        <v/>
      </c>
      <c r="U288" s="1425" t="str">
        <f>IF(INPUT!JA292="","",INPUT!JA292)</f>
        <v/>
      </c>
      <c r="V288" s="1425" t="str">
        <f>IF(INPUT!JB292="","",INPUT!JB292)</f>
        <v/>
      </c>
      <c r="W288" s="1425" t="str">
        <f t="shared" si="9"/>
        <v/>
      </c>
      <c r="X288" s="1425" t="str">
        <f>IF(INPUT!JB292="","",INPUT!JB292)</f>
        <v/>
      </c>
    </row>
    <row r="289" spans="2:24">
      <c r="B289" s="1027" t="str">
        <f>IF(INPUT!HO293="","",INPUT!HO293)</f>
        <v/>
      </c>
      <c r="C289" s="1422" t="str">
        <f>IF(INPUT!IU293="","",INPUT!IU293/'03. Asset follow up'!$F$20)</f>
        <v/>
      </c>
      <c r="D289" s="1422" t="str">
        <f>IF(INPUT!IV293="","",INPUT!IV293/'03. Asset follow up'!$F$20)</f>
        <v/>
      </c>
      <c r="E289" s="1422" t="str">
        <f>IF(INPUT!IW293="","",INPUT!IW293/'03. Asset follow up'!$F$20)</f>
        <v/>
      </c>
      <c r="F289" s="1422" t="str">
        <f>IF(INPUT!IX293="","",INPUT!IX293/'03. Asset follow up'!$F$20)</f>
        <v/>
      </c>
      <c r="G289" s="1422" t="str">
        <f>IF(INPUT!IY293="","",INPUT!IY293/'03. Asset follow up'!$F$20)</f>
        <v/>
      </c>
      <c r="H289" s="1422" t="str">
        <f>IF(INPUT!IZ293="","",INPUT!IZ293/'03. Asset follow up'!$F$20)</f>
        <v/>
      </c>
      <c r="I289" s="1422" t="str">
        <f>IF(INPUT!JA293="","",INPUT!JA293/'03. Asset follow up'!$F$20)</f>
        <v/>
      </c>
      <c r="J289" s="1423">
        <f>INPUT!JB293/'03. Asset follow up'!$F$20</f>
        <v>0</v>
      </c>
      <c r="K289" s="1423" t="str">
        <f>IF(INPUT!JB293="","",INPUT!JB293/'03. Asset follow up'!$F$20)</f>
        <v/>
      </c>
      <c r="L289" s="1424">
        <f t="shared" si="10"/>
        <v>0</v>
      </c>
      <c r="N289" s="1027" t="str">
        <f>IF(INPUT!HO293="","",INPUT!HO293)</f>
        <v/>
      </c>
      <c r="O289" s="1425" t="str">
        <f>IF(INPUT!IU293="","",INPUT!IU293)</f>
        <v/>
      </c>
      <c r="P289" s="1425" t="str">
        <f>IF(INPUT!IV293="","",INPUT!IV293)</f>
        <v/>
      </c>
      <c r="Q289" s="1425" t="str">
        <f>IF(INPUT!IW293="","",INPUT!IW293)</f>
        <v/>
      </c>
      <c r="R289" s="1425" t="str">
        <f>IF(INPUT!IX293="","",INPUT!IX293)</f>
        <v/>
      </c>
      <c r="S289" s="1425" t="str">
        <f>IF(INPUT!IY293="","",INPUT!IY293)</f>
        <v/>
      </c>
      <c r="T289" s="1425" t="str">
        <f>IF(INPUT!IZ293="","",INPUT!IZ293)</f>
        <v/>
      </c>
      <c r="U289" s="1425" t="str">
        <f>IF(INPUT!JA293="","",INPUT!JA293)</f>
        <v/>
      </c>
      <c r="V289" s="1425" t="str">
        <f>IF(INPUT!JB293="","",INPUT!JB293)</f>
        <v/>
      </c>
      <c r="W289" s="1425" t="str">
        <f t="shared" si="9"/>
        <v/>
      </c>
      <c r="X289" s="1425" t="str">
        <f>IF(INPUT!JB293="","",INPUT!JB293)</f>
        <v/>
      </c>
    </row>
    <row r="290" spans="2:24">
      <c r="B290" s="1027" t="str">
        <f>IF(INPUT!HO294="","",INPUT!HO294)</f>
        <v/>
      </c>
      <c r="C290" s="1422" t="str">
        <f>IF(INPUT!IU294="","",INPUT!IU294/'03. Asset follow up'!$F$20)</f>
        <v/>
      </c>
      <c r="D290" s="1422" t="str">
        <f>IF(INPUT!IV294="","",INPUT!IV294/'03. Asset follow up'!$F$20)</f>
        <v/>
      </c>
      <c r="E290" s="1422" t="str">
        <f>IF(INPUT!IW294="","",INPUT!IW294/'03. Asset follow up'!$F$20)</f>
        <v/>
      </c>
      <c r="F290" s="1422" t="str">
        <f>IF(INPUT!IX294="","",INPUT!IX294/'03. Asset follow up'!$F$20)</f>
        <v/>
      </c>
      <c r="G290" s="1422" t="str">
        <f>IF(INPUT!IY294="","",INPUT!IY294/'03. Asset follow up'!$F$20)</f>
        <v/>
      </c>
      <c r="H290" s="1422" t="str">
        <f>IF(INPUT!IZ294="","",INPUT!IZ294/'03. Asset follow up'!$F$20)</f>
        <v/>
      </c>
      <c r="I290" s="1422" t="str">
        <f>IF(INPUT!JA294="","",INPUT!JA294/'03. Asset follow up'!$F$20)</f>
        <v/>
      </c>
      <c r="J290" s="1423">
        <f>INPUT!JB294/'03. Asset follow up'!$F$20</f>
        <v>0</v>
      </c>
      <c r="K290" s="1423" t="str">
        <f>IF(INPUT!JB294="","",INPUT!JB294/'03. Asset follow up'!$F$20)</f>
        <v/>
      </c>
      <c r="L290" s="1424">
        <f t="shared" si="10"/>
        <v>0</v>
      </c>
      <c r="N290" s="1027" t="str">
        <f>IF(INPUT!HO294="","",INPUT!HO294)</f>
        <v/>
      </c>
      <c r="O290" s="1425" t="str">
        <f>IF(INPUT!IU294="","",INPUT!IU294)</f>
        <v/>
      </c>
      <c r="P290" s="1425" t="str">
        <f>IF(INPUT!IV294="","",INPUT!IV294)</f>
        <v/>
      </c>
      <c r="Q290" s="1425" t="str">
        <f>IF(INPUT!IW294="","",INPUT!IW294)</f>
        <v/>
      </c>
      <c r="R290" s="1425" t="str">
        <f>IF(INPUT!IX294="","",INPUT!IX294)</f>
        <v/>
      </c>
      <c r="S290" s="1425" t="str">
        <f>IF(INPUT!IY294="","",INPUT!IY294)</f>
        <v/>
      </c>
      <c r="T290" s="1425" t="str">
        <f>IF(INPUT!IZ294="","",INPUT!IZ294)</f>
        <v/>
      </c>
      <c r="U290" s="1425" t="str">
        <f>IF(INPUT!JA294="","",INPUT!JA294)</f>
        <v/>
      </c>
      <c r="V290" s="1425" t="str">
        <f>IF(INPUT!JB294="","",INPUT!JB294)</f>
        <v/>
      </c>
      <c r="W290" s="1425" t="str">
        <f t="shared" si="9"/>
        <v/>
      </c>
      <c r="X290" s="1425" t="str">
        <f>IF(INPUT!JB294="","",INPUT!JB294)</f>
        <v/>
      </c>
    </row>
    <row r="291" spans="2:24">
      <c r="B291" s="1027" t="str">
        <f>IF(INPUT!HO295="","",INPUT!HO295)</f>
        <v/>
      </c>
      <c r="C291" s="1422" t="str">
        <f>IF(INPUT!IU295="","",INPUT!IU295/'03. Asset follow up'!$F$20)</f>
        <v/>
      </c>
      <c r="D291" s="1422" t="str">
        <f>IF(INPUT!IV295="","",INPUT!IV295/'03. Asset follow up'!$F$20)</f>
        <v/>
      </c>
      <c r="E291" s="1422" t="str">
        <f>IF(INPUT!IW295="","",INPUT!IW295/'03. Asset follow up'!$F$20)</f>
        <v/>
      </c>
      <c r="F291" s="1422" t="str">
        <f>IF(INPUT!IX295="","",INPUT!IX295/'03. Asset follow up'!$F$20)</f>
        <v/>
      </c>
      <c r="G291" s="1422" t="str">
        <f>IF(INPUT!IY295="","",INPUT!IY295/'03. Asset follow up'!$F$20)</f>
        <v/>
      </c>
      <c r="H291" s="1422" t="str">
        <f>IF(INPUT!IZ295="","",INPUT!IZ295/'03. Asset follow up'!$F$20)</f>
        <v/>
      </c>
      <c r="I291" s="1422" t="str">
        <f>IF(INPUT!JA295="","",INPUT!JA295/'03. Asset follow up'!$F$20)</f>
        <v/>
      </c>
      <c r="J291" s="1423">
        <f>INPUT!JB295/'03. Asset follow up'!$F$20</f>
        <v>0</v>
      </c>
      <c r="K291" s="1423" t="str">
        <f>IF(INPUT!JB295="","",INPUT!JB295/'03. Asset follow up'!$F$20)</f>
        <v/>
      </c>
      <c r="L291" s="1424">
        <f t="shared" si="10"/>
        <v>0</v>
      </c>
      <c r="N291" s="1027" t="str">
        <f>IF(INPUT!HO295="","",INPUT!HO295)</f>
        <v/>
      </c>
      <c r="O291" s="1425" t="str">
        <f>IF(INPUT!IU295="","",INPUT!IU295)</f>
        <v/>
      </c>
      <c r="P291" s="1425" t="str">
        <f>IF(INPUT!IV295="","",INPUT!IV295)</f>
        <v/>
      </c>
      <c r="Q291" s="1425" t="str">
        <f>IF(INPUT!IW295="","",INPUT!IW295)</f>
        <v/>
      </c>
      <c r="R291" s="1425" t="str">
        <f>IF(INPUT!IX295="","",INPUT!IX295)</f>
        <v/>
      </c>
      <c r="S291" s="1425" t="str">
        <f>IF(INPUT!IY295="","",INPUT!IY295)</f>
        <v/>
      </c>
      <c r="T291" s="1425" t="str">
        <f>IF(INPUT!IZ295="","",INPUT!IZ295)</f>
        <v/>
      </c>
      <c r="U291" s="1425" t="str">
        <f>IF(INPUT!JA295="","",INPUT!JA295)</f>
        <v/>
      </c>
      <c r="V291" s="1425" t="str">
        <f>IF(INPUT!JB295="","",INPUT!JB295)</f>
        <v/>
      </c>
      <c r="W291" s="1425" t="str">
        <f t="shared" si="9"/>
        <v/>
      </c>
      <c r="X291" s="1425" t="str">
        <f>IF(INPUT!JB295="","",INPUT!JB295)</f>
        <v/>
      </c>
    </row>
    <row r="292" spans="2:24">
      <c r="B292" s="1027" t="str">
        <f>IF(INPUT!HO296="","",INPUT!HO296)</f>
        <v/>
      </c>
      <c r="C292" s="1422" t="str">
        <f>IF(INPUT!IU296="","",INPUT!IU296/'03. Asset follow up'!$F$20)</f>
        <v/>
      </c>
      <c r="D292" s="1422" t="str">
        <f>IF(INPUT!IV296="","",INPUT!IV296/'03. Asset follow up'!$F$20)</f>
        <v/>
      </c>
      <c r="E292" s="1422" t="str">
        <f>IF(INPUT!IW296="","",INPUT!IW296/'03. Asset follow up'!$F$20)</f>
        <v/>
      </c>
      <c r="F292" s="1422" t="str">
        <f>IF(INPUT!IX296="","",INPUT!IX296/'03. Asset follow up'!$F$20)</f>
        <v/>
      </c>
      <c r="G292" s="1422" t="str">
        <f>IF(INPUT!IY296="","",INPUT!IY296/'03. Asset follow up'!$F$20)</f>
        <v/>
      </c>
      <c r="H292" s="1422" t="str">
        <f>IF(INPUT!IZ296="","",INPUT!IZ296/'03. Asset follow up'!$F$20)</f>
        <v/>
      </c>
      <c r="I292" s="1422" t="str">
        <f>IF(INPUT!JA296="","",INPUT!JA296/'03. Asset follow up'!$F$20)</f>
        <v/>
      </c>
      <c r="J292" s="1423">
        <f>INPUT!JB296/'03. Asset follow up'!$F$20</f>
        <v>0</v>
      </c>
      <c r="K292" s="1423" t="str">
        <f>IF(INPUT!JB296="","",INPUT!JB296/'03. Asset follow up'!$F$20)</f>
        <v/>
      </c>
      <c r="L292" s="1424">
        <f t="shared" si="10"/>
        <v>0</v>
      </c>
      <c r="N292" s="1027" t="str">
        <f>IF(INPUT!HO296="","",INPUT!HO296)</f>
        <v/>
      </c>
      <c r="O292" s="1425" t="str">
        <f>IF(INPUT!IU296="","",INPUT!IU296)</f>
        <v/>
      </c>
      <c r="P292" s="1425" t="str">
        <f>IF(INPUT!IV296="","",INPUT!IV296)</f>
        <v/>
      </c>
      <c r="Q292" s="1425" t="str">
        <f>IF(INPUT!IW296="","",INPUT!IW296)</f>
        <v/>
      </c>
      <c r="R292" s="1425" t="str">
        <f>IF(INPUT!IX296="","",INPUT!IX296)</f>
        <v/>
      </c>
      <c r="S292" s="1425" t="str">
        <f>IF(INPUT!IY296="","",INPUT!IY296)</f>
        <v/>
      </c>
      <c r="T292" s="1425" t="str">
        <f>IF(INPUT!IZ296="","",INPUT!IZ296)</f>
        <v/>
      </c>
      <c r="U292" s="1425" t="str">
        <f>IF(INPUT!JA296="","",INPUT!JA296)</f>
        <v/>
      </c>
      <c r="V292" s="1425" t="str">
        <f>IF(INPUT!JB296="","",INPUT!JB296)</f>
        <v/>
      </c>
      <c r="W292" s="1425" t="str">
        <f t="shared" si="9"/>
        <v/>
      </c>
      <c r="X292" s="1425" t="str">
        <f>IF(INPUT!JB296="","",INPUT!JB296)</f>
        <v/>
      </c>
    </row>
    <row r="293" spans="2:24">
      <c r="B293" s="1027" t="str">
        <f>IF(INPUT!HO297="","",INPUT!HO297)</f>
        <v/>
      </c>
      <c r="C293" s="1422" t="str">
        <f>IF(INPUT!IU297="","",INPUT!IU297/'03. Asset follow up'!$F$20)</f>
        <v/>
      </c>
      <c r="D293" s="1422" t="str">
        <f>IF(INPUT!IV297="","",INPUT!IV297/'03. Asset follow up'!$F$20)</f>
        <v/>
      </c>
      <c r="E293" s="1422" t="str">
        <f>IF(INPUT!IW297="","",INPUT!IW297/'03. Asset follow up'!$F$20)</f>
        <v/>
      </c>
      <c r="F293" s="1422" t="str">
        <f>IF(INPUT!IX297="","",INPUT!IX297/'03. Asset follow up'!$F$20)</f>
        <v/>
      </c>
      <c r="G293" s="1422" t="str">
        <f>IF(INPUT!IY297="","",INPUT!IY297/'03. Asset follow up'!$F$20)</f>
        <v/>
      </c>
      <c r="H293" s="1422" t="str">
        <f>IF(INPUT!IZ297="","",INPUT!IZ297/'03. Asset follow up'!$F$20)</f>
        <v/>
      </c>
      <c r="I293" s="1422" t="str">
        <f>IF(INPUT!JA297="","",INPUT!JA297/'03. Asset follow up'!$F$20)</f>
        <v/>
      </c>
      <c r="J293" s="1423">
        <f>INPUT!JB297/'03. Asset follow up'!$F$20</f>
        <v>0</v>
      </c>
      <c r="K293" s="1423" t="str">
        <f>IF(INPUT!JB297="","",INPUT!JB297/'03. Asset follow up'!$F$20)</f>
        <v/>
      </c>
      <c r="L293" s="1424">
        <f t="shared" si="10"/>
        <v>0</v>
      </c>
      <c r="N293" s="1027" t="str">
        <f>IF(INPUT!HO297="","",INPUT!HO297)</f>
        <v/>
      </c>
      <c r="O293" s="1425" t="str">
        <f>IF(INPUT!IU297="","",INPUT!IU297)</f>
        <v/>
      </c>
      <c r="P293" s="1425" t="str">
        <f>IF(INPUT!IV297="","",INPUT!IV297)</f>
        <v/>
      </c>
      <c r="Q293" s="1425" t="str">
        <f>IF(INPUT!IW297="","",INPUT!IW297)</f>
        <v/>
      </c>
      <c r="R293" s="1425" t="str">
        <f>IF(INPUT!IX297="","",INPUT!IX297)</f>
        <v/>
      </c>
      <c r="S293" s="1425" t="str">
        <f>IF(INPUT!IY297="","",INPUT!IY297)</f>
        <v/>
      </c>
      <c r="T293" s="1425" t="str">
        <f>IF(INPUT!IZ297="","",INPUT!IZ297)</f>
        <v/>
      </c>
      <c r="U293" s="1425" t="str">
        <f>IF(INPUT!JA297="","",INPUT!JA297)</f>
        <v/>
      </c>
      <c r="V293" s="1425" t="str">
        <f>IF(INPUT!JB297="","",INPUT!JB297)</f>
        <v/>
      </c>
      <c r="W293" s="1425" t="str">
        <f t="shared" si="9"/>
        <v/>
      </c>
      <c r="X293" s="1425" t="str">
        <f>IF(INPUT!JB297="","",INPUT!JB297)</f>
        <v/>
      </c>
    </row>
    <row r="294" spans="2:24">
      <c r="B294" s="1027" t="str">
        <f>IF(INPUT!HO298="","",INPUT!HO298)</f>
        <v/>
      </c>
      <c r="C294" s="1422" t="str">
        <f>IF(INPUT!IU298="","",INPUT!IU298/'03. Asset follow up'!$F$20)</f>
        <v/>
      </c>
      <c r="D294" s="1422" t="str">
        <f>IF(INPUT!IV298="","",INPUT!IV298/'03. Asset follow up'!$F$20)</f>
        <v/>
      </c>
      <c r="E294" s="1422" t="str">
        <f>IF(INPUT!IW298="","",INPUT!IW298/'03. Asset follow up'!$F$20)</f>
        <v/>
      </c>
      <c r="F294" s="1422" t="str">
        <f>IF(INPUT!IX298="","",INPUT!IX298/'03. Asset follow up'!$F$20)</f>
        <v/>
      </c>
      <c r="G294" s="1422" t="str">
        <f>IF(INPUT!IY298="","",INPUT!IY298/'03. Asset follow up'!$F$20)</f>
        <v/>
      </c>
      <c r="H294" s="1422" t="str">
        <f>IF(INPUT!IZ298="","",INPUT!IZ298/'03. Asset follow up'!$F$20)</f>
        <v/>
      </c>
      <c r="I294" s="1422" t="str">
        <f>IF(INPUT!JA298="","",INPUT!JA298/'03. Asset follow up'!$F$20)</f>
        <v/>
      </c>
      <c r="J294" s="1423">
        <f>INPUT!JB298/'03. Asset follow up'!$F$20</f>
        <v>0</v>
      </c>
      <c r="K294" s="1423" t="str">
        <f>IF(INPUT!JB298="","",INPUT!JB298/'03. Asset follow up'!$F$20)</f>
        <v/>
      </c>
      <c r="L294" s="1424">
        <f t="shared" si="10"/>
        <v>0</v>
      </c>
      <c r="N294" s="1027" t="str">
        <f>IF(INPUT!HO298="","",INPUT!HO298)</f>
        <v/>
      </c>
      <c r="O294" s="1425" t="str">
        <f>IF(INPUT!IU298="","",INPUT!IU298)</f>
        <v/>
      </c>
      <c r="P294" s="1425" t="str">
        <f>IF(INPUT!IV298="","",INPUT!IV298)</f>
        <v/>
      </c>
      <c r="Q294" s="1425" t="str">
        <f>IF(INPUT!IW298="","",INPUT!IW298)</f>
        <v/>
      </c>
      <c r="R294" s="1425" t="str">
        <f>IF(INPUT!IX298="","",INPUT!IX298)</f>
        <v/>
      </c>
      <c r="S294" s="1425" t="str">
        <f>IF(INPUT!IY298="","",INPUT!IY298)</f>
        <v/>
      </c>
      <c r="T294" s="1425" t="str">
        <f>IF(INPUT!IZ298="","",INPUT!IZ298)</f>
        <v/>
      </c>
      <c r="U294" s="1425" t="str">
        <f>IF(INPUT!JA298="","",INPUT!JA298)</f>
        <v/>
      </c>
      <c r="V294" s="1425" t="str">
        <f>IF(INPUT!JB298="","",INPUT!JB298)</f>
        <v/>
      </c>
      <c r="W294" s="1425" t="str">
        <f t="shared" si="9"/>
        <v/>
      </c>
      <c r="X294" s="1425" t="str">
        <f>IF(INPUT!JB298="","",INPUT!JB298)</f>
        <v/>
      </c>
    </row>
    <row r="295" spans="2:24">
      <c r="B295" s="1027" t="str">
        <f>IF(INPUT!HO299="","",INPUT!HO299)</f>
        <v/>
      </c>
      <c r="C295" s="1422" t="str">
        <f>IF(INPUT!IU299="","",INPUT!IU299/'03. Asset follow up'!$F$20)</f>
        <v/>
      </c>
      <c r="D295" s="1422" t="str">
        <f>IF(INPUT!IV299="","",INPUT!IV299/'03. Asset follow up'!$F$20)</f>
        <v/>
      </c>
      <c r="E295" s="1422" t="str">
        <f>IF(INPUT!IW299="","",INPUT!IW299/'03. Asset follow up'!$F$20)</f>
        <v/>
      </c>
      <c r="F295" s="1422" t="str">
        <f>IF(INPUT!IX299="","",INPUT!IX299/'03. Asset follow up'!$F$20)</f>
        <v/>
      </c>
      <c r="G295" s="1422" t="str">
        <f>IF(INPUT!IY299="","",INPUT!IY299/'03. Asset follow up'!$F$20)</f>
        <v/>
      </c>
      <c r="H295" s="1422" t="str">
        <f>IF(INPUT!IZ299="","",INPUT!IZ299/'03. Asset follow up'!$F$20)</f>
        <v/>
      </c>
      <c r="I295" s="1422" t="str">
        <f>IF(INPUT!JA299="","",INPUT!JA299/'03. Asset follow up'!$F$20)</f>
        <v/>
      </c>
      <c r="J295" s="1423">
        <f>INPUT!JB299/'03. Asset follow up'!$F$20</f>
        <v>0</v>
      </c>
      <c r="K295" s="1423" t="str">
        <f>IF(INPUT!JB299="","",INPUT!JB299/'03. Asset follow up'!$F$20)</f>
        <v/>
      </c>
      <c r="L295" s="1424">
        <f t="shared" si="10"/>
        <v>0</v>
      </c>
      <c r="N295" s="1027" t="str">
        <f>IF(INPUT!HO299="","",INPUT!HO299)</f>
        <v/>
      </c>
      <c r="O295" s="1425" t="str">
        <f>IF(INPUT!IU299="","",INPUT!IU299)</f>
        <v/>
      </c>
      <c r="P295" s="1425" t="str">
        <f>IF(INPUT!IV299="","",INPUT!IV299)</f>
        <v/>
      </c>
      <c r="Q295" s="1425" t="str">
        <f>IF(INPUT!IW299="","",INPUT!IW299)</f>
        <v/>
      </c>
      <c r="R295" s="1425" t="str">
        <f>IF(INPUT!IX299="","",INPUT!IX299)</f>
        <v/>
      </c>
      <c r="S295" s="1425" t="str">
        <f>IF(INPUT!IY299="","",INPUT!IY299)</f>
        <v/>
      </c>
      <c r="T295" s="1425" t="str">
        <f>IF(INPUT!IZ299="","",INPUT!IZ299)</f>
        <v/>
      </c>
      <c r="U295" s="1425" t="str">
        <f>IF(INPUT!JA299="","",INPUT!JA299)</f>
        <v/>
      </c>
      <c r="V295" s="1425" t="str">
        <f>IF(INPUT!JB299="","",INPUT!JB299)</f>
        <v/>
      </c>
      <c r="W295" s="1425" t="str">
        <f t="shared" si="9"/>
        <v/>
      </c>
      <c r="X295" s="1425" t="str">
        <f>IF(INPUT!JB299="","",INPUT!JB299)</f>
        <v/>
      </c>
    </row>
    <row r="296" spans="2:24">
      <c r="B296" s="1027" t="str">
        <f>IF(INPUT!HO300="","",INPUT!HO300)</f>
        <v/>
      </c>
      <c r="C296" s="1422" t="str">
        <f>IF(INPUT!IU300="","",INPUT!IU300/'03. Asset follow up'!$F$20)</f>
        <v/>
      </c>
      <c r="D296" s="1422" t="str">
        <f>IF(INPUT!IV300="","",INPUT!IV300/'03. Asset follow up'!$F$20)</f>
        <v/>
      </c>
      <c r="E296" s="1422" t="str">
        <f>IF(INPUT!IW300="","",INPUT!IW300/'03. Asset follow up'!$F$20)</f>
        <v/>
      </c>
      <c r="F296" s="1422" t="str">
        <f>IF(INPUT!IX300="","",INPUT!IX300/'03. Asset follow up'!$F$20)</f>
        <v/>
      </c>
      <c r="G296" s="1422" t="str">
        <f>IF(INPUT!IY300="","",INPUT!IY300/'03. Asset follow up'!$F$20)</f>
        <v/>
      </c>
      <c r="H296" s="1422" t="str">
        <f>IF(INPUT!IZ300="","",INPUT!IZ300/'03. Asset follow up'!$F$20)</f>
        <v/>
      </c>
      <c r="I296" s="1422" t="str">
        <f>IF(INPUT!JA300="","",INPUT!JA300/'03. Asset follow up'!$F$20)</f>
        <v/>
      </c>
      <c r="J296" s="1423">
        <f>INPUT!JB300/'03. Asset follow up'!$F$20</f>
        <v>0</v>
      </c>
      <c r="K296" s="1423" t="str">
        <f>IF(INPUT!JB300="","",INPUT!JB300/'03. Asset follow up'!$F$20)</f>
        <v/>
      </c>
      <c r="L296" s="1424">
        <f t="shared" si="10"/>
        <v>0</v>
      </c>
      <c r="N296" s="1027" t="str">
        <f>IF(INPUT!HO300="","",INPUT!HO300)</f>
        <v/>
      </c>
      <c r="O296" s="1425" t="str">
        <f>IF(INPUT!IU300="","",INPUT!IU300)</f>
        <v/>
      </c>
      <c r="P296" s="1425" t="str">
        <f>IF(INPUT!IV300="","",INPUT!IV300)</f>
        <v/>
      </c>
      <c r="Q296" s="1425" t="str">
        <f>IF(INPUT!IW300="","",INPUT!IW300)</f>
        <v/>
      </c>
      <c r="R296" s="1425" t="str">
        <f>IF(INPUT!IX300="","",INPUT!IX300)</f>
        <v/>
      </c>
      <c r="S296" s="1425" t="str">
        <f>IF(INPUT!IY300="","",INPUT!IY300)</f>
        <v/>
      </c>
      <c r="T296" s="1425" t="str">
        <f>IF(INPUT!IZ300="","",INPUT!IZ300)</f>
        <v/>
      </c>
      <c r="U296" s="1425" t="str">
        <f>IF(INPUT!JA300="","",INPUT!JA300)</f>
        <v/>
      </c>
      <c r="V296" s="1425" t="str">
        <f>IF(INPUT!JB300="","",INPUT!JB300)</f>
        <v/>
      </c>
      <c r="W296" s="1425" t="str">
        <f t="shared" si="9"/>
        <v/>
      </c>
      <c r="X296" s="1425" t="str">
        <f>IF(INPUT!JB300="","",INPUT!JB300)</f>
        <v/>
      </c>
    </row>
    <row r="297" spans="2:24">
      <c r="B297" s="1027" t="str">
        <f>IF(INPUT!HO301="","",INPUT!HO301)</f>
        <v/>
      </c>
      <c r="C297" s="1422" t="str">
        <f>IF(INPUT!IU301="","",INPUT!IU301/'03. Asset follow up'!$F$20)</f>
        <v/>
      </c>
      <c r="D297" s="1422" t="str">
        <f>IF(INPUT!IV301="","",INPUT!IV301/'03. Asset follow up'!$F$20)</f>
        <v/>
      </c>
      <c r="E297" s="1422" t="str">
        <f>IF(INPUT!IW301="","",INPUT!IW301/'03. Asset follow up'!$F$20)</f>
        <v/>
      </c>
      <c r="F297" s="1422" t="str">
        <f>IF(INPUT!IX301="","",INPUT!IX301/'03. Asset follow up'!$F$20)</f>
        <v/>
      </c>
      <c r="G297" s="1422" t="str">
        <f>IF(INPUT!IY301="","",INPUT!IY301/'03. Asset follow up'!$F$20)</f>
        <v/>
      </c>
      <c r="H297" s="1422" t="str">
        <f>IF(INPUT!IZ301="","",INPUT!IZ301/'03. Asset follow up'!$F$20)</f>
        <v/>
      </c>
      <c r="I297" s="1422" t="str">
        <f>IF(INPUT!JA301="","",INPUT!JA301/'03. Asset follow up'!$F$20)</f>
        <v/>
      </c>
      <c r="J297" s="1423">
        <f>INPUT!JB301/'03. Asset follow up'!$F$20</f>
        <v>0</v>
      </c>
      <c r="K297" s="1423" t="str">
        <f>IF(INPUT!JB301="","",INPUT!JB301/'03. Asset follow up'!$F$20)</f>
        <v/>
      </c>
      <c r="L297" s="1424">
        <f t="shared" si="10"/>
        <v>0</v>
      </c>
      <c r="N297" s="1027" t="str">
        <f>IF(INPUT!HO301="","",INPUT!HO301)</f>
        <v/>
      </c>
      <c r="O297" s="1425" t="str">
        <f>IF(INPUT!IU301="","",INPUT!IU301)</f>
        <v/>
      </c>
      <c r="P297" s="1425" t="str">
        <f>IF(INPUT!IV301="","",INPUT!IV301)</f>
        <v/>
      </c>
      <c r="Q297" s="1425" t="str">
        <f>IF(INPUT!IW301="","",INPUT!IW301)</f>
        <v/>
      </c>
      <c r="R297" s="1425" t="str">
        <f>IF(INPUT!IX301="","",INPUT!IX301)</f>
        <v/>
      </c>
      <c r="S297" s="1425" t="str">
        <f>IF(INPUT!IY301="","",INPUT!IY301)</f>
        <v/>
      </c>
      <c r="T297" s="1425" t="str">
        <f>IF(INPUT!IZ301="","",INPUT!IZ301)</f>
        <v/>
      </c>
      <c r="U297" s="1425" t="str">
        <f>IF(INPUT!JA301="","",INPUT!JA301)</f>
        <v/>
      </c>
      <c r="V297" s="1425" t="str">
        <f>IF(INPUT!JB301="","",INPUT!JB301)</f>
        <v/>
      </c>
      <c r="W297" s="1425" t="str">
        <f t="shared" si="9"/>
        <v/>
      </c>
      <c r="X297" s="1425" t="str">
        <f>IF(INPUT!JB301="","",INPUT!JB301)</f>
        <v/>
      </c>
    </row>
    <row r="298" spans="2:24">
      <c r="B298" s="1027" t="str">
        <f>IF(INPUT!HO302="","",INPUT!HO302)</f>
        <v/>
      </c>
      <c r="C298" s="1422" t="str">
        <f>IF(INPUT!IU302="","",INPUT!IU302/'03. Asset follow up'!$F$20)</f>
        <v/>
      </c>
      <c r="D298" s="1422" t="str">
        <f>IF(INPUT!IV302="","",INPUT!IV302/'03. Asset follow up'!$F$20)</f>
        <v/>
      </c>
      <c r="E298" s="1422" t="str">
        <f>IF(INPUT!IW302="","",INPUT!IW302/'03. Asset follow up'!$F$20)</f>
        <v/>
      </c>
      <c r="F298" s="1422" t="str">
        <f>IF(INPUT!IX302="","",INPUT!IX302/'03. Asset follow up'!$F$20)</f>
        <v/>
      </c>
      <c r="G298" s="1422" t="str">
        <f>IF(INPUT!IY302="","",INPUT!IY302/'03. Asset follow up'!$F$20)</f>
        <v/>
      </c>
      <c r="H298" s="1422" t="str">
        <f>IF(INPUT!IZ302="","",INPUT!IZ302/'03. Asset follow up'!$F$20)</f>
        <v/>
      </c>
      <c r="I298" s="1422" t="str">
        <f>IF(INPUT!JA302="","",INPUT!JA302/'03. Asset follow up'!$F$20)</f>
        <v/>
      </c>
      <c r="J298" s="1423">
        <f>INPUT!JB302/'03. Asset follow up'!$F$20</f>
        <v>0</v>
      </c>
      <c r="K298" s="1423" t="str">
        <f>IF(INPUT!JB302="","",INPUT!JB302/'03. Asset follow up'!$F$20)</f>
        <v/>
      </c>
      <c r="L298" s="1424">
        <f t="shared" si="10"/>
        <v>0</v>
      </c>
      <c r="N298" s="1027" t="str">
        <f>IF(INPUT!HO302="","",INPUT!HO302)</f>
        <v/>
      </c>
      <c r="O298" s="1425" t="str">
        <f>IF(INPUT!IU302="","",INPUT!IU302)</f>
        <v/>
      </c>
      <c r="P298" s="1425" t="str">
        <f>IF(INPUT!IV302="","",INPUT!IV302)</f>
        <v/>
      </c>
      <c r="Q298" s="1425" t="str">
        <f>IF(INPUT!IW302="","",INPUT!IW302)</f>
        <v/>
      </c>
      <c r="R298" s="1425" t="str">
        <f>IF(INPUT!IX302="","",INPUT!IX302)</f>
        <v/>
      </c>
      <c r="S298" s="1425" t="str">
        <f>IF(INPUT!IY302="","",INPUT!IY302)</f>
        <v/>
      </c>
      <c r="T298" s="1425" t="str">
        <f>IF(INPUT!IZ302="","",INPUT!IZ302)</f>
        <v/>
      </c>
      <c r="U298" s="1425" t="str">
        <f>IF(INPUT!JA302="","",INPUT!JA302)</f>
        <v/>
      </c>
      <c r="V298" s="1425" t="str">
        <f>IF(INPUT!JB302="","",INPUT!JB302)</f>
        <v/>
      </c>
      <c r="W298" s="1425" t="str">
        <f t="shared" si="9"/>
        <v/>
      </c>
      <c r="X298" s="1425" t="str">
        <f>IF(INPUT!JB302="","",INPUT!JB302)</f>
        <v/>
      </c>
    </row>
    <row r="299" spans="2:24">
      <c r="B299" s="1027" t="str">
        <f>IF(INPUT!HO303="","",INPUT!HO303)</f>
        <v/>
      </c>
      <c r="C299" s="1422" t="str">
        <f>IF(INPUT!IU303="","",INPUT!IU303/'03. Asset follow up'!$F$20)</f>
        <v/>
      </c>
      <c r="D299" s="1422" t="str">
        <f>IF(INPUT!IV303="","",INPUT!IV303/'03. Asset follow up'!$F$20)</f>
        <v/>
      </c>
      <c r="E299" s="1422" t="str">
        <f>IF(INPUT!IW303="","",INPUT!IW303/'03. Asset follow up'!$F$20)</f>
        <v/>
      </c>
      <c r="F299" s="1422" t="str">
        <f>IF(INPUT!IX303="","",INPUT!IX303/'03. Asset follow up'!$F$20)</f>
        <v/>
      </c>
      <c r="G299" s="1422" t="str">
        <f>IF(INPUT!IY303="","",INPUT!IY303/'03. Asset follow up'!$F$20)</f>
        <v/>
      </c>
      <c r="H299" s="1422" t="str">
        <f>IF(INPUT!IZ303="","",INPUT!IZ303/'03. Asset follow up'!$F$20)</f>
        <v/>
      </c>
      <c r="I299" s="1422" t="str">
        <f>IF(INPUT!JA303="","",INPUT!JA303/'03. Asset follow up'!$F$20)</f>
        <v/>
      </c>
      <c r="J299" s="1423">
        <f>INPUT!JB303/'03. Asset follow up'!$F$20</f>
        <v>0</v>
      </c>
      <c r="K299" s="1423" t="str">
        <f>IF(INPUT!JB303="","",INPUT!JB303/'03. Asset follow up'!$F$20)</f>
        <v/>
      </c>
      <c r="L299" s="1424">
        <f t="shared" si="10"/>
        <v>0</v>
      </c>
      <c r="N299" s="1027" t="str">
        <f>IF(INPUT!HO303="","",INPUT!HO303)</f>
        <v/>
      </c>
      <c r="O299" s="1425" t="str">
        <f>IF(INPUT!IU303="","",INPUT!IU303)</f>
        <v/>
      </c>
      <c r="P299" s="1425" t="str">
        <f>IF(INPUT!IV303="","",INPUT!IV303)</f>
        <v/>
      </c>
      <c r="Q299" s="1425" t="str">
        <f>IF(INPUT!IW303="","",INPUT!IW303)</f>
        <v/>
      </c>
      <c r="R299" s="1425" t="str">
        <f>IF(INPUT!IX303="","",INPUT!IX303)</f>
        <v/>
      </c>
      <c r="S299" s="1425" t="str">
        <f>IF(INPUT!IY303="","",INPUT!IY303)</f>
        <v/>
      </c>
      <c r="T299" s="1425" t="str">
        <f>IF(INPUT!IZ303="","",INPUT!IZ303)</f>
        <v/>
      </c>
      <c r="U299" s="1425" t="str">
        <f>IF(INPUT!JA303="","",INPUT!JA303)</f>
        <v/>
      </c>
      <c r="V299" s="1425" t="str">
        <f>IF(INPUT!JB303="","",INPUT!JB303)</f>
        <v/>
      </c>
      <c r="W299" s="1425" t="str">
        <f t="shared" si="9"/>
        <v/>
      </c>
      <c r="X299" s="1425" t="str">
        <f>IF(INPUT!JB303="","",INPUT!JB303)</f>
        <v/>
      </c>
    </row>
    <row r="300" spans="2:24">
      <c r="B300" s="1027" t="str">
        <f>IF(INPUT!HO304="","",INPUT!HO304)</f>
        <v/>
      </c>
      <c r="C300" s="1422" t="str">
        <f>IF(INPUT!IU304="","",INPUT!IU304/'03. Asset follow up'!$F$20)</f>
        <v/>
      </c>
      <c r="D300" s="1422" t="str">
        <f>IF(INPUT!IV304="","",INPUT!IV304/'03. Asset follow up'!$F$20)</f>
        <v/>
      </c>
      <c r="E300" s="1422" t="str">
        <f>IF(INPUT!IW304="","",INPUT!IW304/'03. Asset follow up'!$F$20)</f>
        <v/>
      </c>
      <c r="F300" s="1422" t="str">
        <f>IF(INPUT!IX304="","",INPUT!IX304/'03. Asset follow up'!$F$20)</f>
        <v/>
      </c>
      <c r="G300" s="1422" t="str">
        <f>IF(INPUT!IY304="","",INPUT!IY304/'03. Asset follow up'!$F$20)</f>
        <v/>
      </c>
      <c r="H300" s="1422" t="str">
        <f>IF(INPUT!IZ304="","",INPUT!IZ304/'03. Asset follow up'!$F$20)</f>
        <v/>
      </c>
      <c r="I300" s="1422" t="str">
        <f>IF(INPUT!JA304="","",INPUT!JA304/'03. Asset follow up'!$F$20)</f>
        <v/>
      </c>
      <c r="J300" s="1423">
        <f>INPUT!JB304/'03. Asset follow up'!$F$20</f>
        <v>0</v>
      </c>
      <c r="K300" s="1423" t="str">
        <f>IF(INPUT!JB304="","",INPUT!JB304/'03. Asset follow up'!$F$20)</f>
        <v/>
      </c>
      <c r="L300" s="1424">
        <f t="shared" si="10"/>
        <v>0</v>
      </c>
      <c r="N300" s="1027" t="str">
        <f>IF(INPUT!HO304="","",INPUT!HO304)</f>
        <v/>
      </c>
      <c r="O300" s="1425" t="str">
        <f>IF(INPUT!IU304="","",INPUT!IU304)</f>
        <v/>
      </c>
      <c r="P300" s="1425" t="str">
        <f>IF(INPUT!IV304="","",INPUT!IV304)</f>
        <v/>
      </c>
      <c r="Q300" s="1425" t="str">
        <f>IF(INPUT!IW304="","",INPUT!IW304)</f>
        <v/>
      </c>
      <c r="R300" s="1425" t="str">
        <f>IF(INPUT!IX304="","",INPUT!IX304)</f>
        <v/>
      </c>
      <c r="S300" s="1425" t="str">
        <f>IF(INPUT!IY304="","",INPUT!IY304)</f>
        <v/>
      </c>
      <c r="T300" s="1425" t="str">
        <f>IF(INPUT!IZ304="","",INPUT!IZ304)</f>
        <v/>
      </c>
      <c r="U300" s="1425" t="str">
        <f>IF(INPUT!JA304="","",INPUT!JA304)</f>
        <v/>
      </c>
      <c r="V300" s="1425" t="str">
        <f>IF(INPUT!JB304="","",INPUT!JB304)</f>
        <v/>
      </c>
      <c r="W300" s="1425" t="str">
        <f t="shared" si="9"/>
        <v/>
      </c>
      <c r="X300" s="1425" t="str">
        <f>IF(INPUT!JB304="","",INPUT!JB304)</f>
        <v/>
      </c>
    </row>
    <row r="301" spans="2:24">
      <c r="B301" s="1027" t="str">
        <f>IF(INPUT!HO305="","",INPUT!HO305)</f>
        <v/>
      </c>
      <c r="C301" s="1422" t="str">
        <f>IF(INPUT!IU305="","",INPUT!IU305/'03. Asset follow up'!$F$20)</f>
        <v/>
      </c>
      <c r="D301" s="1422" t="str">
        <f>IF(INPUT!IV305="","",INPUT!IV305/'03. Asset follow up'!$F$20)</f>
        <v/>
      </c>
      <c r="E301" s="1422" t="str">
        <f>IF(INPUT!IW305="","",INPUT!IW305/'03. Asset follow up'!$F$20)</f>
        <v/>
      </c>
      <c r="F301" s="1422" t="str">
        <f>IF(INPUT!IX305="","",INPUT!IX305/'03. Asset follow up'!$F$20)</f>
        <v/>
      </c>
      <c r="G301" s="1422" t="str">
        <f>IF(INPUT!IY305="","",INPUT!IY305/'03. Asset follow up'!$F$20)</f>
        <v/>
      </c>
      <c r="H301" s="1422" t="str">
        <f>IF(INPUT!IZ305="","",INPUT!IZ305/'03. Asset follow up'!$F$20)</f>
        <v/>
      </c>
      <c r="I301" s="1422" t="str">
        <f>IF(INPUT!JA305="","",INPUT!JA305/'03. Asset follow up'!$F$20)</f>
        <v/>
      </c>
      <c r="J301" s="1423">
        <f>INPUT!JB305/'03. Asset follow up'!$F$20</f>
        <v>0</v>
      </c>
      <c r="K301" s="1423" t="str">
        <f>IF(INPUT!JB305="","",INPUT!JB305/'03. Asset follow up'!$F$20)</f>
        <v/>
      </c>
      <c r="L301" s="1424">
        <f t="shared" si="10"/>
        <v>0</v>
      </c>
      <c r="N301" s="1027" t="str">
        <f>IF(INPUT!HO305="","",INPUT!HO305)</f>
        <v/>
      </c>
      <c r="O301" s="1425" t="str">
        <f>IF(INPUT!IU305="","",INPUT!IU305)</f>
        <v/>
      </c>
      <c r="P301" s="1425" t="str">
        <f>IF(INPUT!IV305="","",INPUT!IV305)</f>
        <v/>
      </c>
      <c r="Q301" s="1425" t="str">
        <f>IF(INPUT!IW305="","",INPUT!IW305)</f>
        <v/>
      </c>
      <c r="R301" s="1425" t="str">
        <f>IF(INPUT!IX305="","",INPUT!IX305)</f>
        <v/>
      </c>
      <c r="S301" s="1425" t="str">
        <f>IF(INPUT!IY305="","",INPUT!IY305)</f>
        <v/>
      </c>
      <c r="T301" s="1425" t="str">
        <f>IF(INPUT!IZ305="","",INPUT!IZ305)</f>
        <v/>
      </c>
      <c r="U301" s="1425" t="str">
        <f>IF(INPUT!JA305="","",INPUT!JA305)</f>
        <v/>
      </c>
      <c r="V301" s="1425" t="str">
        <f>IF(INPUT!JB305="","",INPUT!JB305)</f>
        <v/>
      </c>
      <c r="W301" s="1425" t="str">
        <f t="shared" si="9"/>
        <v/>
      </c>
      <c r="X301" s="1425" t="str">
        <f>IF(INPUT!JB305="","",INPUT!JB305)</f>
        <v/>
      </c>
    </row>
    <row r="302" spans="2:24">
      <c r="B302" s="1027" t="str">
        <f>IF(INPUT!HO306="","",INPUT!HO306)</f>
        <v/>
      </c>
      <c r="C302" s="1422" t="str">
        <f>IF(INPUT!IU306="","",INPUT!IU306/'03. Asset follow up'!$F$20)</f>
        <v/>
      </c>
      <c r="D302" s="1422" t="str">
        <f>IF(INPUT!IV306="","",INPUT!IV306/'03. Asset follow up'!$F$20)</f>
        <v/>
      </c>
      <c r="E302" s="1422" t="str">
        <f>IF(INPUT!IW306="","",INPUT!IW306/'03. Asset follow up'!$F$20)</f>
        <v/>
      </c>
      <c r="F302" s="1422" t="str">
        <f>IF(INPUT!IX306="","",INPUT!IX306/'03. Asset follow up'!$F$20)</f>
        <v/>
      </c>
      <c r="G302" s="1422" t="str">
        <f>IF(INPUT!IY306="","",INPUT!IY306/'03. Asset follow up'!$F$20)</f>
        <v/>
      </c>
      <c r="H302" s="1422" t="str">
        <f>IF(INPUT!IZ306="","",INPUT!IZ306/'03. Asset follow up'!$F$20)</f>
        <v/>
      </c>
      <c r="I302" s="1422" t="str">
        <f>IF(INPUT!JA306="","",INPUT!JA306/'03. Asset follow up'!$F$20)</f>
        <v/>
      </c>
      <c r="J302" s="1423">
        <f>INPUT!JB306/'03. Asset follow up'!$F$20</f>
        <v>0</v>
      </c>
      <c r="K302" s="1423" t="str">
        <f>IF(INPUT!JB306="","",INPUT!JB306/'03. Asset follow up'!$F$20)</f>
        <v/>
      </c>
      <c r="L302" s="1424">
        <f t="shared" si="10"/>
        <v>0</v>
      </c>
      <c r="N302" s="1027" t="str">
        <f>IF(INPUT!HO306="","",INPUT!HO306)</f>
        <v/>
      </c>
      <c r="O302" s="1425" t="str">
        <f>IF(INPUT!IU306="","",INPUT!IU306)</f>
        <v/>
      </c>
      <c r="P302" s="1425" t="str">
        <f>IF(INPUT!IV306="","",INPUT!IV306)</f>
        <v/>
      </c>
      <c r="Q302" s="1425" t="str">
        <f>IF(INPUT!IW306="","",INPUT!IW306)</f>
        <v/>
      </c>
      <c r="R302" s="1425" t="str">
        <f>IF(INPUT!IX306="","",INPUT!IX306)</f>
        <v/>
      </c>
      <c r="S302" s="1425" t="str">
        <f>IF(INPUT!IY306="","",INPUT!IY306)</f>
        <v/>
      </c>
      <c r="T302" s="1425" t="str">
        <f>IF(INPUT!IZ306="","",INPUT!IZ306)</f>
        <v/>
      </c>
      <c r="U302" s="1425" t="str">
        <f>IF(INPUT!JA306="","",INPUT!JA306)</f>
        <v/>
      </c>
      <c r="V302" s="1425" t="str">
        <f>IF(INPUT!JB306="","",INPUT!JB306)</f>
        <v/>
      </c>
      <c r="W302" s="1425" t="str">
        <f t="shared" si="9"/>
        <v/>
      </c>
      <c r="X302" s="1425" t="str">
        <f>IF(INPUT!JB306="","",INPUT!JB306)</f>
        <v/>
      </c>
    </row>
    <row r="303" spans="2:24">
      <c r="B303" s="1027" t="str">
        <f>IF(INPUT!HO307="","",INPUT!HO307)</f>
        <v/>
      </c>
      <c r="C303" s="1422" t="str">
        <f>IF(INPUT!IU307="","",INPUT!IU307/'03. Asset follow up'!$F$20)</f>
        <v/>
      </c>
      <c r="D303" s="1422" t="str">
        <f>IF(INPUT!IV307="","",INPUT!IV307/'03. Asset follow up'!$F$20)</f>
        <v/>
      </c>
      <c r="E303" s="1422" t="str">
        <f>IF(INPUT!IW307="","",INPUT!IW307/'03. Asset follow up'!$F$20)</f>
        <v/>
      </c>
      <c r="F303" s="1422" t="str">
        <f>IF(INPUT!IX307="","",INPUT!IX307/'03. Asset follow up'!$F$20)</f>
        <v/>
      </c>
      <c r="G303" s="1422" t="str">
        <f>IF(INPUT!IY307="","",INPUT!IY307/'03. Asset follow up'!$F$20)</f>
        <v/>
      </c>
      <c r="H303" s="1422" t="str">
        <f>IF(INPUT!IZ307="","",INPUT!IZ307/'03. Asset follow up'!$F$20)</f>
        <v/>
      </c>
      <c r="I303" s="1422" t="str">
        <f>IF(INPUT!JA307="","",INPUT!JA307/'03. Asset follow up'!$F$20)</f>
        <v/>
      </c>
      <c r="J303" s="1423">
        <f>INPUT!JB307/'03. Asset follow up'!$F$20</f>
        <v>0</v>
      </c>
      <c r="K303" s="1423" t="str">
        <f>IF(INPUT!JB307="","",INPUT!JB307/'03. Asset follow up'!$F$20)</f>
        <v/>
      </c>
      <c r="L303" s="1424">
        <f t="shared" si="10"/>
        <v>0</v>
      </c>
      <c r="N303" s="1027" t="str">
        <f>IF(INPUT!HO307="","",INPUT!HO307)</f>
        <v/>
      </c>
      <c r="O303" s="1425" t="str">
        <f>IF(INPUT!IU307="","",INPUT!IU307)</f>
        <v/>
      </c>
      <c r="P303" s="1425" t="str">
        <f>IF(INPUT!IV307="","",INPUT!IV307)</f>
        <v/>
      </c>
      <c r="Q303" s="1425" t="str">
        <f>IF(INPUT!IW307="","",INPUT!IW307)</f>
        <v/>
      </c>
      <c r="R303" s="1425" t="str">
        <f>IF(INPUT!IX307="","",INPUT!IX307)</f>
        <v/>
      </c>
      <c r="S303" s="1425" t="str">
        <f>IF(INPUT!IY307="","",INPUT!IY307)</f>
        <v/>
      </c>
      <c r="T303" s="1425" t="str">
        <f>IF(INPUT!IZ307="","",INPUT!IZ307)</f>
        <v/>
      </c>
      <c r="U303" s="1425" t="str">
        <f>IF(INPUT!JA307="","",INPUT!JA307)</f>
        <v/>
      </c>
      <c r="V303" s="1425" t="str">
        <f>IF(INPUT!JB307="","",INPUT!JB307)</f>
        <v/>
      </c>
      <c r="W303" s="1425" t="str">
        <f t="shared" si="9"/>
        <v/>
      </c>
      <c r="X303" s="1425" t="str">
        <f>IF(INPUT!JB307="","",INPUT!JB307)</f>
        <v/>
      </c>
    </row>
    <row r="304" spans="2:24">
      <c r="B304" s="1027" t="str">
        <f>IF(INPUT!HO308="","",INPUT!HO308)</f>
        <v/>
      </c>
      <c r="C304" s="1422" t="str">
        <f>IF(INPUT!IU308="","",INPUT!IU308/'03. Asset follow up'!$F$20)</f>
        <v/>
      </c>
      <c r="D304" s="1422" t="str">
        <f>IF(INPUT!IV308="","",INPUT!IV308/'03. Asset follow up'!$F$20)</f>
        <v/>
      </c>
      <c r="E304" s="1422" t="str">
        <f>IF(INPUT!IW308="","",INPUT!IW308/'03. Asset follow up'!$F$20)</f>
        <v/>
      </c>
      <c r="F304" s="1422" t="str">
        <f>IF(INPUT!IX308="","",INPUT!IX308/'03. Asset follow up'!$F$20)</f>
        <v/>
      </c>
      <c r="G304" s="1422" t="str">
        <f>IF(INPUT!IY308="","",INPUT!IY308/'03. Asset follow up'!$F$20)</f>
        <v/>
      </c>
      <c r="H304" s="1422" t="str">
        <f>IF(INPUT!IZ308="","",INPUT!IZ308/'03. Asset follow up'!$F$20)</f>
        <v/>
      </c>
      <c r="I304" s="1422" t="str">
        <f>IF(INPUT!JA308="","",INPUT!JA308/'03. Asset follow up'!$F$20)</f>
        <v/>
      </c>
      <c r="J304" s="1423">
        <f>INPUT!JB308/'03. Asset follow up'!$F$20</f>
        <v>0</v>
      </c>
      <c r="K304" s="1423" t="str">
        <f>IF(INPUT!JB308="","",INPUT!JB308/'03. Asset follow up'!$F$20)</f>
        <v/>
      </c>
      <c r="L304" s="1424">
        <f t="shared" si="10"/>
        <v>0</v>
      </c>
      <c r="N304" s="1027" t="str">
        <f>IF(INPUT!HO308="","",INPUT!HO308)</f>
        <v/>
      </c>
      <c r="O304" s="1425" t="str">
        <f>IF(INPUT!IU308="","",INPUT!IU308)</f>
        <v/>
      </c>
      <c r="P304" s="1425" t="str">
        <f>IF(INPUT!IV308="","",INPUT!IV308)</f>
        <v/>
      </c>
      <c r="Q304" s="1425" t="str">
        <f>IF(INPUT!IW308="","",INPUT!IW308)</f>
        <v/>
      </c>
      <c r="R304" s="1425" t="str">
        <f>IF(INPUT!IX308="","",INPUT!IX308)</f>
        <v/>
      </c>
      <c r="S304" s="1425" t="str">
        <f>IF(INPUT!IY308="","",INPUT!IY308)</f>
        <v/>
      </c>
      <c r="T304" s="1425" t="str">
        <f>IF(INPUT!IZ308="","",INPUT!IZ308)</f>
        <v/>
      </c>
      <c r="U304" s="1425" t="str">
        <f>IF(INPUT!JA308="","",INPUT!JA308)</f>
        <v/>
      </c>
      <c r="V304" s="1425" t="str">
        <f>IF(INPUT!JB308="","",INPUT!JB308)</f>
        <v/>
      </c>
      <c r="W304" s="1425" t="str">
        <f t="shared" si="9"/>
        <v/>
      </c>
      <c r="X304" s="1425" t="str">
        <f>IF(INPUT!JB308="","",INPUT!JB308)</f>
        <v/>
      </c>
    </row>
    <row r="305" spans="2:24">
      <c r="B305" s="1027" t="str">
        <f>IF(INPUT!HO309="","",INPUT!HO309)</f>
        <v/>
      </c>
      <c r="C305" s="1422" t="str">
        <f>IF(INPUT!IU309="","",INPUT!IU309/'03. Asset follow up'!$F$20)</f>
        <v/>
      </c>
      <c r="D305" s="1422" t="str">
        <f>IF(INPUT!IV309="","",INPUT!IV309/'03. Asset follow up'!$F$20)</f>
        <v/>
      </c>
      <c r="E305" s="1422" t="str">
        <f>IF(INPUT!IW309="","",INPUT!IW309/'03. Asset follow up'!$F$20)</f>
        <v/>
      </c>
      <c r="F305" s="1422" t="str">
        <f>IF(INPUT!IX309="","",INPUT!IX309/'03. Asset follow up'!$F$20)</f>
        <v/>
      </c>
      <c r="G305" s="1422" t="str">
        <f>IF(INPUT!IY309="","",INPUT!IY309/'03. Asset follow up'!$F$20)</f>
        <v/>
      </c>
      <c r="H305" s="1422" t="str">
        <f>IF(INPUT!IZ309="","",INPUT!IZ309/'03. Asset follow up'!$F$20)</f>
        <v/>
      </c>
      <c r="I305" s="1422" t="str">
        <f>IF(INPUT!JA309="","",INPUT!JA309/'03. Asset follow up'!$F$20)</f>
        <v/>
      </c>
      <c r="J305" s="1423">
        <f>INPUT!JB309/'03. Asset follow up'!$F$20</f>
        <v>0</v>
      </c>
      <c r="K305" s="1423" t="str">
        <f>IF(INPUT!JB309="","",INPUT!JB309/'03. Asset follow up'!$F$20)</f>
        <v/>
      </c>
      <c r="L305" s="1424">
        <f t="shared" si="10"/>
        <v>0</v>
      </c>
      <c r="N305" s="1027" t="str">
        <f>IF(INPUT!HO309="","",INPUT!HO309)</f>
        <v/>
      </c>
      <c r="O305" s="1425" t="str">
        <f>IF(INPUT!IU309="","",INPUT!IU309)</f>
        <v/>
      </c>
      <c r="P305" s="1425" t="str">
        <f>IF(INPUT!IV309="","",INPUT!IV309)</f>
        <v/>
      </c>
      <c r="Q305" s="1425" t="str">
        <f>IF(INPUT!IW309="","",INPUT!IW309)</f>
        <v/>
      </c>
      <c r="R305" s="1425" t="str">
        <f>IF(INPUT!IX309="","",INPUT!IX309)</f>
        <v/>
      </c>
      <c r="S305" s="1425" t="str">
        <f>IF(INPUT!IY309="","",INPUT!IY309)</f>
        <v/>
      </c>
      <c r="T305" s="1425" t="str">
        <f>IF(INPUT!IZ309="","",INPUT!IZ309)</f>
        <v/>
      </c>
      <c r="U305" s="1425" t="str">
        <f>IF(INPUT!JA309="","",INPUT!JA309)</f>
        <v/>
      </c>
      <c r="V305" s="1425" t="str">
        <f>IF(INPUT!JB309="","",INPUT!JB309)</f>
        <v/>
      </c>
      <c r="W305" s="1425" t="str">
        <f t="shared" si="9"/>
        <v/>
      </c>
      <c r="X305" s="1425" t="str">
        <f>IF(INPUT!JB309="","",INPUT!JB309)</f>
        <v/>
      </c>
    </row>
    <row r="306" spans="2:24">
      <c r="B306" s="1027" t="str">
        <f>IF(INPUT!HO310="","",INPUT!HO310)</f>
        <v/>
      </c>
      <c r="C306" s="1422" t="str">
        <f>IF(INPUT!IU310="","",INPUT!IU310/'03. Asset follow up'!$F$20)</f>
        <v/>
      </c>
      <c r="D306" s="1422" t="str">
        <f>IF(INPUT!IV310="","",INPUT!IV310/'03. Asset follow up'!$F$20)</f>
        <v/>
      </c>
      <c r="E306" s="1422" t="str">
        <f>IF(INPUT!IW310="","",INPUT!IW310/'03. Asset follow up'!$F$20)</f>
        <v/>
      </c>
      <c r="F306" s="1422" t="str">
        <f>IF(INPUT!IX310="","",INPUT!IX310/'03. Asset follow up'!$F$20)</f>
        <v/>
      </c>
      <c r="G306" s="1422" t="str">
        <f>IF(INPUT!IY310="","",INPUT!IY310/'03. Asset follow up'!$F$20)</f>
        <v/>
      </c>
      <c r="H306" s="1422" t="str">
        <f>IF(INPUT!IZ310="","",INPUT!IZ310/'03. Asset follow up'!$F$20)</f>
        <v/>
      </c>
      <c r="I306" s="1422" t="str">
        <f>IF(INPUT!JA310="","",INPUT!JA310/'03. Asset follow up'!$F$20)</f>
        <v/>
      </c>
      <c r="J306" s="1423">
        <f>INPUT!JB310/'03. Asset follow up'!$F$20</f>
        <v>0</v>
      </c>
      <c r="K306" s="1423" t="str">
        <f>IF(INPUT!JB310="","",INPUT!JB310/'03. Asset follow up'!$F$20)</f>
        <v/>
      </c>
      <c r="L306" s="1424">
        <f t="shared" si="10"/>
        <v>0</v>
      </c>
      <c r="N306" s="1027" t="str">
        <f>IF(INPUT!HO310="","",INPUT!HO310)</f>
        <v/>
      </c>
      <c r="O306" s="1425" t="str">
        <f>IF(INPUT!IU310="","",INPUT!IU310)</f>
        <v/>
      </c>
      <c r="P306" s="1425" t="str">
        <f>IF(INPUT!IV310="","",INPUT!IV310)</f>
        <v/>
      </c>
      <c r="Q306" s="1425" t="str">
        <f>IF(INPUT!IW310="","",INPUT!IW310)</f>
        <v/>
      </c>
      <c r="R306" s="1425" t="str">
        <f>IF(INPUT!IX310="","",INPUT!IX310)</f>
        <v/>
      </c>
      <c r="S306" s="1425" t="str">
        <f>IF(INPUT!IY310="","",INPUT!IY310)</f>
        <v/>
      </c>
      <c r="T306" s="1425" t="str">
        <f>IF(INPUT!IZ310="","",INPUT!IZ310)</f>
        <v/>
      </c>
      <c r="U306" s="1425" t="str">
        <f>IF(INPUT!JA310="","",INPUT!JA310)</f>
        <v/>
      </c>
      <c r="V306" s="1425" t="str">
        <f>IF(INPUT!JB310="","",INPUT!JB310)</f>
        <v/>
      </c>
      <c r="W306" s="1425" t="str">
        <f t="shared" ref="W306:W369" si="11">IF(V306="","",SUM(O306:V306))</f>
        <v/>
      </c>
      <c r="X306" s="1425" t="str">
        <f>IF(INPUT!JB310="","",INPUT!JB310)</f>
        <v/>
      </c>
    </row>
    <row r="307" spans="2:24">
      <c r="B307" s="1027" t="str">
        <f>IF(INPUT!HO311="","",INPUT!HO311)</f>
        <v/>
      </c>
      <c r="C307" s="1422" t="str">
        <f>IF(INPUT!IU311="","",INPUT!IU311/'03. Asset follow up'!$F$20)</f>
        <v/>
      </c>
      <c r="D307" s="1422" t="str">
        <f>IF(INPUT!IV311="","",INPUT!IV311/'03. Asset follow up'!$F$20)</f>
        <v/>
      </c>
      <c r="E307" s="1422" t="str">
        <f>IF(INPUT!IW311="","",INPUT!IW311/'03. Asset follow up'!$F$20)</f>
        <v/>
      </c>
      <c r="F307" s="1422" t="str">
        <f>IF(INPUT!IX311="","",INPUT!IX311/'03. Asset follow up'!$F$20)</f>
        <v/>
      </c>
      <c r="G307" s="1422" t="str">
        <f>IF(INPUT!IY311="","",INPUT!IY311/'03. Asset follow up'!$F$20)</f>
        <v/>
      </c>
      <c r="H307" s="1422" t="str">
        <f>IF(INPUT!IZ311="","",INPUT!IZ311/'03. Asset follow up'!$F$20)</f>
        <v/>
      </c>
      <c r="I307" s="1422" t="str">
        <f>IF(INPUT!JA311="","",INPUT!JA311/'03. Asset follow up'!$F$20)</f>
        <v/>
      </c>
      <c r="J307" s="1423">
        <f>INPUT!JB311/'03. Asset follow up'!$F$20</f>
        <v>0</v>
      </c>
      <c r="K307" s="1423" t="str">
        <f>IF(INPUT!JB311="","",INPUT!JB311/'03. Asset follow up'!$F$20)</f>
        <v/>
      </c>
      <c r="L307" s="1424">
        <f t="shared" si="10"/>
        <v>0</v>
      </c>
      <c r="N307" s="1027" t="str">
        <f>IF(INPUT!HO311="","",INPUT!HO311)</f>
        <v/>
      </c>
      <c r="O307" s="1425" t="str">
        <f>IF(INPUT!IU311="","",INPUT!IU311)</f>
        <v/>
      </c>
      <c r="P307" s="1425" t="str">
        <f>IF(INPUT!IV311="","",INPUT!IV311)</f>
        <v/>
      </c>
      <c r="Q307" s="1425" t="str">
        <f>IF(INPUT!IW311="","",INPUT!IW311)</f>
        <v/>
      </c>
      <c r="R307" s="1425" t="str">
        <f>IF(INPUT!IX311="","",INPUT!IX311)</f>
        <v/>
      </c>
      <c r="S307" s="1425" t="str">
        <f>IF(INPUT!IY311="","",INPUT!IY311)</f>
        <v/>
      </c>
      <c r="T307" s="1425" t="str">
        <f>IF(INPUT!IZ311="","",INPUT!IZ311)</f>
        <v/>
      </c>
      <c r="U307" s="1425" t="str">
        <f>IF(INPUT!JA311="","",INPUT!JA311)</f>
        <v/>
      </c>
      <c r="V307" s="1425" t="str">
        <f>IF(INPUT!JB311="","",INPUT!JB311)</f>
        <v/>
      </c>
      <c r="W307" s="1425" t="str">
        <f t="shared" si="11"/>
        <v/>
      </c>
      <c r="X307" s="1425" t="str">
        <f>IF(INPUT!JB311="","",INPUT!JB311)</f>
        <v/>
      </c>
    </row>
    <row r="308" spans="2:24">
      <c r="B308" s="1027" t="str">
        <f>IF(INPUT!HO312="","",INPUT!HO312)</f>
        <v/>
      </c>
      <c r="C308" s="1422" t="str">
        <f>IF(INPUT!IU312="","",INPUT!IU312/'03. Asset follow up'!$F$20)</f>
        <v/>
      </c>
      <c r="D308" s="1422" t="str">
        <f>IF(INPUT!IV312="","",INPUT!IV312/'03. Asset follow up'!$F$20)</f>
        <v/>
      </c>
      <c r="E308" s="1422" t="str">
        <f>IF(INPUT!IW312="","",INPUT!IW312/'03. Asset follow up'!$F$20)</f>
        <v/>
      </c>
      <c r="F308" s="1422" t="str">
        <f>IF(INPUT!IX312="","",INPUT!IX312/'03. Asset follow up'!$F$20)</f>
        <v/>
      </c>
      <c r="G308" s="1422" t="str">
        <f>IF(INPUT!IY312="","",INPUT!IY312/'03. Asset follow up'!$F$20)</f>
        <v/>
      </c>
      <c r="H308" s="1422" t="str">
        <f>IF(INPUT!IZ312="","",INPUT!IZ312/'03. Asset follow up'!$F$20)</f>
        <v/>
      </c>
      <c r="I308" s="1422" t="str">
        <f>IF(INPUT!JA312="","",INPUT!JA312/'03. Asset follow up'!$F$20)</f>
        <v/>
      </c>
      <c r="J308" s="1423">
        <f>INPUT!JB312/'03. Asset follow up'!$F$20</f>
        <v>0</v>
      </c>
      <c r="K308" s="1423" t="str">
        <f>IF(INPUT!JB312="","",INPUT!JB312/'03. Asset follow up'!$F$20)</f>
        <v/>
      </c>
      <c r="L308" s="1424">
        <f t="shared" si="10"/>
        <v>0</v>
      </c>
      <c r="N308" s="1027" t="str">
        <f>IF(INPUT!HO312="","",INPUT!HO312)</f>
        <v/>
      </c>
      <c r="O308" s="1425" t="str">
        <f>IF(INPUT!IU312="","",INPUT!IU312)</f>
        <v/>
      </c>
      <c r="P308" s="1425" t="str">
        <f>IF(INPUT!IV312="","",INPUT!IV312)</f>
        <v/>
      </c>
      <c r="Q308" s="1425" t="str">
        <f>IF(INPUT!IW312="","",INPUT!IW312)</f>
        <v/>
      </c>
      <c r="R308" s="1425" t="str">
        <f>IF(INPUT!IX312="","",INPUT!IX312)</f>
        <v/>
      </c>
      <c r="S308" s="1425" t="str">
        <f>IF(INPUT!IY312="","",INPUT!IY312)</f>
        <v/>
      </c>
      <c r="T308" s="1425" t="str">
        <f>IF(INPUT!IZ312="","",INPUT!IZ312)</f>
        <v/>
      </c>
      <c r="U308" s="1425" t="str">
        <f>IF(INPUT!JA312="","",INPUT!JA312)</f>
        <v/>
      </c>
      <c r="V308" s="1425" t="str">
        <f>IF(INPUT!JB312="","",INPUT!JB312)</f>
        <v/>
      </c>
      <c r="W308" s="1425" t="str">
        <f t="shared" si="11"/>
        <v/>
      </c>
      <c r="X308" s="1425" t="str">
        <f>IF(INPUT!JB312="","",INPUT!JB312)</f>
        <v/>
      </c>
    </row>
    <row r="309" spans="2:24">
      <c r="B309" s="1027" t="str">
        <f>IF(INPUT!HO313="","",INPUT!HO313)</f>
        <v/>
      </c>
      <c r="C309" s="1422" t="str">
        <f>IF(INPUT!IU313="","",INPUT!IU313/'03. Asset follow up'!$F$20)</f>
        <v/>
      </c>
      <c r="D309" s="1422" t="str">
        <f>IF(INPUT!IV313="","",INPUT!IV313/'03. Asset follow up'!$F$20)</f>
        <v/>
      </c>
      <c r="E309" s="1422" t="str">
        <f>IF(INPUT!IW313="","",INPUT!IW313/'03. Asset follow up'!$F$20)</f>
        <v/>
      </c>
      <c r="F309" s="1422" t="str">
        <f>IF(INPUT!IX313="","",INPUT!IX313/'03. Asset follow up'!$F$20)</f>
        <v/>
      </c>
      <c r="G309" s="1422" t="str">
        <f>IF(INPUT!IY313="","",INPUT!IY313/'03. Asset follow up'!$F$20)</f>
        <v/>
      </c>
      <c r="H309" s="1422" t="str">
        <f>IF(INPUT!IZ313="","",INPUT!IZ313/'03. Asset follow up'!$F$20)</f>
        <v/>
      </c>
      <c r="I309" s="1422" t="str">
        <f>IF(INPUT!JA313="","",INPUT!JA313/'03. Asset follow up'!$F$20)</f>
        <v/>
      </c>
      <c r="J309" s="1423">
        <f>INPUT!JB313/'03. Asset follow up'!$F$20</f>
        <v>0</v>
      </c>
      <c r="K309" s="1423" t="str">
        <f>IF(INPUT!JB313="","",INPUT!JB313/'03. Asset follow up'!$F$20)</f>
        <v/>
      </c>
      <c r="L309" s="1424">
        <f t="shared" si="10"/>
        <v>0</v>
      </c>
      <c r="N309" s="1027" t="str">
        <f>IF(INPUT!HO313="","",INPUT!HO313)</f>
        <v/>
      </c>
      <c r="O309" s="1425" t="str">
        <f>IF(INPUT!IU313="","",INPUT!IU313)</f>
        <v/>
      </c>
      <c r="P309" s="1425" t="str">
        <f>IF(INPUT!IV313="","",INPUT!IV313)</f>
        <v/>
      </c>
      <c r="Q309" s="1425" t="str">
        <f>IF(INPUT!IW313="","",INPUT!IW313)</f>
        <v/>
      </c>
      <c r="R309" s="1425" t="str">
        <f>IF(INPUT!IX313="","",INPUT!IX313)</f>
        <v/>
      </c>
      <c r="S309" s="1425" t="str">
        <f>IF(INPUT!IY313="","",INPUT!IY313)</f>
        <v/>
      </c>
      <c r="T309" s="1425" t="str">
        <f>IF(INPUT!IZ313="","",INPUT!IZ313)</f>
        <v/>
      </c>
      <c r="U309" s="1425" t="str">
        <f>IF(INPUT!JA313="","",INPUT!JA313)</f>
        <v/>
      </c>
      <c r="V309" s="1425" t="str">
        <f>IF(INPUT!JB313="","",INPUT!JB313)</f>
        <v/>
      </c>
      <c r="W309" s="1425" t="str">
        <f t="shared" si="11"/>
        <v/>
      </c>
      <c r="X309" s="1425" t="str">
        <f>IF(INPUT!JB313="","",INPUT!JB313)</f>
        <v/>
      </c>
    </row>
    <row r="310" spans="2:24">
      <c r="B310" s="1027" t="str">
        <f>IF(INPUT!HO314="","",INPUT!HO314)</f>
        <v/>
      </c>
      <c r="C310" s="1422" t="str">
        <f>IF(INPUT!IU314="","",INPUT!IU314/'03. Asset follow up'!$F$20)</f>
        <v/>
      </c>
      <c r="D310" s="1422" t="str">
        <f>IF(INPUT!IV314="","",INPUT!IV314/'03. Asset follow up'!$F$20)</f>
        <v/>
      </c>
      <c r="E310" s="1422" t="str">
        <f>IF(INPUT!IW314="","",INPUT!IW314/'03. Asset follow up'!$F$20)</f>
        <v/>
      </c>
      <c r="F310" s="1422" t="str">
        <f>IF(INPUT!IX314="","",INPUT!IX314/'03. Asset follow up'!$F$20)</f>
        <v/>
      </c>
      <c r="G310" s="1422" t="str">
        <f>IF(INPUT!IY314="","",INPUT!IY314/'03. Asset follow up'!$F$20)</f>
        <v/>
      </c>
      <c r="H310" s="1422" t="str">
        <f>IF(INPUT!IZ314="","",INPUT!IZ314/'03. Asset follow up'!$F$20)</f>
        <v/>
      </c>
      <c r="I310" s="1422" t="str">
        <f>IF(INPUT!JA314="","",INPUT!JA314/'03. Asset follow up'!$F$20)</f>
        <v/>
      </c>
      <c r="J310" s="1423">
        <f>INPUT!JB314/'03. Asset follow up'!$F$20</f>
        <v>0</v>
      </c>
      <c r="K310" s="1423" t="str">
        <f>IF(INPUT!JB314="","",INPUT!JB314/'03. Asset follow up'!$F$20)</f>
        <v/>
      </c>
      <c r="L310" s="1424">
        <f t="shared" si="10"/>
        <v>0</v>
      </c>
      <c r="N310" s="1027" t="str">
        <f>IF(INPUT!HO314="","",INPUT!HO314)</f>
        <v/>
      </c>
      <c r="O310" s="1425" t="str">
        <f>IF(INPUT!IU314="","",INPUT!IU314)</f>
        <v/>
      </c>
      <c r="P310" s="1425" t="str">
        <f>IF(INPUT!IV314="","",INPUT!IV314)</f>
        <v/>
      </c>
      <c r="Q310" s="1425" t="str">
        <f>IF(INPUT!IW314="","",INPUT!IW314)</f>
        <v/>
      </c>
      <c r="R310" s="1425" t="str">
        <f>IF(INPUT!IX314="","",INPUT!IX314)</f>
        <v/>
      </c>
      <c r="S310" s="1425" t="str">
        <f>IF(INPUT!IY314="","",INPUT!IY314)</f>
        <v/>
      </c>
      <c r="T310" s="1425" t="str">
        <f>IF(INPUT!IZ314="","",INPUT!IZ314)</f>
        <v/>
      </c>
      <c r="U310" s="1425" t="str">
        <f>IF(INPUT!JA314="","",INPUT!JA314)</f>
        <v/>
      </c>
      <c r="V310" s="1425" t="str">
        <f>IF(INPUT!JB314="","",INPUT!JB314)</f>
        <v/>
      </c>
      <c r="W310" s="1425" t="str">
        <f t="shared" si="11"/>
        <v/>
      </c>
      <c r="X310" s="1425" t="str">
        <f>IF(INPUT!JB314="","",INPUT!JB314)</f>
        <v/>
      </c>
    </row>
    <row r="311" spans="2:24">
      <c r="B311" s="1027" t="str">
        <f>IF(INPUT!HO315="","",INPUT!HO315)</f>
        <v/>
      </c>
      <c r="C311" s="1422" t="str">
        <f>IF(INPUT!IU315="","",INPUT!IU315/'03. Asset follow up'!$F$20)</f>
        <v/>
      </c>
      <c r="D311" s="1422" t="str">
        <f>IF(INPUT!IV315="","",INPUT!IV315/'03. Asset follow up'!$F$20)</f>
        <v/>
      </c>
      <c r="E311" s="1422" t="str">
        <f>IF(INPUT!IW315="","",INPUT!IW315/'03. Asset follow up'!$F$20)</f>
        <v/>
      </c>
      <c r="F311" s="1422" t="str">
        <f>IF(INPUT!IX315="","",INPUT!IX315/'03. Asset follow up'!$F$20)</f>
        <v/>
      </c>
      <c r="G311" s="1422" t="str">
        <f>IF(INPUT!IY315="","",INPUT!IY315/'03. Asset follow up'!$F$20)</f>
        <v/>
      </c>
      <c r="H311" s="1422" t="str">
        <f>IF(INPUT!IZ315="","",INPUT!IZ315/'03. Asset follow up'!$F$20)</f>
        <v/>
      </c>
      <c r="I311" s="1422" t="str">
        <f>IF(INPUT!JA315="","",INPUT!JA315/'03. Asset follow up'!$F$20)</f>
        <v/>
      </c>
      <c r="J311" s="1423">
        <f>INPUT!JB315/'03. Asset follow up'!$F$20</f>
        <v>0</v>
      </c>
      <c r="K311" s="1423" t="str">
        <f>IF(INPUT!JB315="","",INPUT!JB315/'03. Asset follow up'!$F$20)</f>
        <v/>
      </c>
      <c r="L311" s="1424">
        <f t="shared" si="10"/>
        <v>0</v>
      </c>
      <c r="N311" s="1027" t="str">
        <f>IF(INPUT!HO315="","",INPUT!HO315)</f>
        <v/>
      </c>
      <c r="O311" s="1425" t="str">
        <f>IF(INPUT!IU315="","",INPUT!IU315)</f>
        <v/>
      </c>
      <c r="P311" s="1425" t="str">
        <f>IF(INPUT!IV315="","",INPUT!IV315)</f>
        <v/>
      </c>
      <c r="Q311" s="1425" t="str">
        <f>IF(INPUT!IW315="","",INPUT!IW315)</f>
        <v/>
      </c>
      <c r="R311" s="1425" t="str">
        <f>IF(INPUT!IX315="","",INPUT!IX315)</f>
        <v/>
      </c>
      <c r="S311" s="1425" t="str">
        <f>IF(INPUT!IY315="","",INPUT!IY315)</f>
        <v/>
      </c>
      <c r="T311" s="1425" t="str">
        <f>IF(INPUT!IZ315="","",INPUT!IZ315)</f>
        <v/>
      </c>
      <c r="U311" s="1425" t="str">
        <f>IF(INPUT!JA315="","",INPUT!JA315)</f>
        <v/>
      </c>
      <c r="V311" s="1425" t="str">
        <f>IF(INPUT!JB315="","",INPUT!JB315)</f>
        <v/>
      </c>
      <c r="W311" s="1425" t="str">
        <f t="shared" si="11"/>
        <v/>
      </c>
      <c r="X311" s="1425" t="str">
        <f>IF(INPUT!JB315="","",INPUT!JB315)</f>
        <v/>
      </c>
    </row>
    <row r="312" spans="2:24">
      <c r="B312" s="1027" t="str">
        <f>IF(INPUT!HO316="","",INPUT!HO316)</f>
        <v/>
      </c>
      <c r="C312" s="1422" t="str">
        <f>IF(INPUT!IU316="","",INPUT!IU316/'03. Asset follow up'!$F$20)</f>
        <v/>
      </c>
      <c r="D312" s="1422" t="str">
        <f>IF(INPUT!IV316="","",INPUT!IV316/'03. Asset follow up'!$F$20)</f>
        <v/>
      </c>
      <c r="E312" s="1422" t="str">
        <f>IF(INPUT!IW316="","",INPUT!IW316/'03. Asset follow up'!$F$20)</f>
        <v/>
      </c>
      <c r="F312" s="1422" t="str">
        <f>IF(INPUT!IX316="","",INPUT!IX316/'03. Asset follow up'!$F$20)</f>
        <v/>
      </c>
      <c r="G312" s="1422" t="str">
        <f>IF(INPUT!IY316="","",INPUT!IY316/'03. Asset follow up'!$F$20)</f>
        <v/>
      </c>
      <c r="H312" s="1422" t="str">
        <f>IF(INPUT!IZ316="","",INPUT!IZ316/'03. Asset follow up'!$F$20)</f>
        <v/>
      </c>
      <c r="I312" s="1422" t="str">
        <f>IF(INPUT!JA316="","",INPUT!JA316/'03. Asset follow up'!$F$20)</f>
        <v/>
      </c>
      <c r="J312" s="1423">
        <f>INPUT!JB316/'03. Asset follow up'!$F$20</f>
        <v>0</v>
      </c>
      <c r="K312" s="1423" t="str">
        <f>IF(INPUT!JB316="","",INPUT!JB316/'03. Asset follow up'!$F$20)</f>
        <v/>
      </c>
      <c r="L312" s="1424">
        <f t="shared" si="10"/>
        <v>0</v>
      </c>
      <c r="N312" s="1027" t="str">
        <f>IF(INPUT!HO316="","",INPUT!HO316)</f>
        <v/>
      </c>
      <c r="O312" s="1425" t="str">
        <f>IF(INPUT!IU316="","",INPUT!IU316)</f>
        <v/>
      </c>
      <c r="P312" s="1425" t="str">
        <f>IF(INPUT!IV316="","",INPUT!IV316)</f>
        <v/>
      </c>
      <c r="Q312" s="1425" t="str">
        <f>IF(INPUT!IW316="","",INPUT!IW316)</f>
        <v/>
      </c>
      <c r="R312" s="1425" t="str">
        <f>IF(INPUT!IX316="","",INPUT!IX316)</f>
        <v/>
      </c>
      <c r="S312" s="1425" t="str">
        <f>IF(INPUT!IY316="","",INPUT!IY316)</f>
        <v/>
      </c>
      <c r="T312" s="1425" t="str">
        <f>IF(INPUT!IZ316="","",INPUT!IZ316)</f>
        <v/>
      </c>
      <c r="U312" s="1425" t="str">
        <f>IF(INPUT!JA316="","",INPUT!JA316)</f>
        <v/>
      </c>
      <c r="V312" s="1425" t="str">
        <f>IF(INPUT!JB316="","",INPUT!JB316)</f>
        <v/>
      </c>
      <c r="W312" s="1425" t="str">
        <f t="shared" si="11"/>
        <v/>
      </c>
      <c r="X312" s="1425" t="str">
        <f>IF(INPUT!JB316="","",INPUT!JB316)</f>
        <v/>
      </c>
    </row>
    <row r="313" spans="2:24">
      <c r="B313" s="1027" t="str">
        <f>IF(INPUT!HO317="","",INPUT!HO317)</f>
        <v/>
      </c>
      <c r="C313" s="1422" t="str">
        <f>IF(INPUT!IU317="","",INPUT!IU317/'03. Asset follow up'!$F$20)</f>
        <v/>
      </c>
      <c r="D313" s="1422" t="str">
        <f>IF(INPUT!IV317="","",INPUT!IV317/'03. Asset follow up'!$F$20)</f>
        <v/>
      </c>
      <c r="E313" s="1422" t="str">
        <f>IF(INPUT!IW317="","",INPUT!IW317/'03. Asset follow up'!$F$20)</f>
        <v/>
      </c>
      <c r="F313" s="1422" t="str">
        <f>IF(INPUT!IX317="","",INPUT!IX317/'03. Asset follow up'!$F$20)</f>
        <v/>
      </c>
      <c r="G313" s="1422" t="str">
        <f>IF(INPUT!IY317="","",INPUT!IY317/'03. Asset follow up'!$F$20)</f>
        <v/>
      </c>
      <c r="H313" s="1422" t="str">
        <f>IF(INPUT!IZ317="","",INPUT!IZ317/'03. Asset follow up'!$F$20)</f>
        <v/>
      </c>
      <c r="I313" s="1422" t="str">
        <f>IF(INPUT!JA317="","",INPUT!JA317/'03. Asset follow up'!$F$20)</f>
        <v/>
      </c>
      <c r="J313" s="1423">
        <f>INPUT!JB317/'03. Asset follow up'!$F$20</f>
        <v>0</v>
      </c>
      <c r="K313" s="1423" t="str">
        <f>IF(INPUT!JB317="","",INPUT!JB317/'03. Asset follow up'!$F$20)</f>
        <v/>
      </c>
      <c r="L313" s="1424">
        <f t="shared" si="10"/>
        <v>0</v>
      </c>
      <c r="N313" s="1027" t="str">
        <f>IF(INPUT!HO317="","",INPUT!HO317)</f>
        <v/>
      </c>
      <c r="O313" s="1425" t="str">
        <f>IF(INPUT!IU317="","",INPUT!IU317)</f>
        <v/>
      </c>
      <c r="P313" s="1425" t="str">
        <f>IF(INPUT!IV317="","",INPUT!IV317)</f>
        <v/>
      </c>
      <c r="Q313" s="1425" t="str">
        <f>IF(INPUT!IW317="","",INPUT!IW317)</f>
        <v/>
      </c>
      <c r="R313" s="1425" t="str">
        <f>IF(INPUT!IX317="","",INPUT!IX317)</f>
        <v/>
      </c>
      <c r="S313" s="1425" t="str">
        <f>IF(INPUT!IY317="","",INPUT!IY317)</f>
        <v/>
      </c>
      <c r="T313" s="1425" t="str">
        <f>IF(INPUT!IZ317="","",INPUT!IZ317)</f>
        <v/>
      </c>
      <c r="U313" s="1425" t="str">
        <f>IF(INPUT!JA317="","",INPUT!JA317)</f>
        <v/>
      </c>
      <c r="V313" s="1425" t="str">
        <f>IF(INPUT!JB317="","",INPUT!JB317)</f>
        <v/>
      </c>
      <c r="W313" s="1425" t="str">
        <f t="shared" si="11"/>
        <v/>
      </c>
      <c r="X313" s="1425" t="str">
        <f>IF(INPUT!JB317="","",INPUT!JB317)</f>
        <v/>
      </c>
    </row>
    <row r="314" spans="2:24">
      <c r="B314" s="1027" t="str">
        <f>IF(INPUT!HO318="","",INPUT!HO318)</f>
        <v/>
      </c>
      <c r="C314" s="1422" t="str">
        <f>IF(INPUT!IU318="","",INPUT!IU318/'03. Asset follow up'!$F$20)</f>
        <v/>
      </c>
      <c r="D314" s="1422" t="str">
        <f>IF(INPUT!IV318="","",INPUT!IV318/'03. Asset follow up'!$F$20)</f>
        <v/>
      </c>
      <c r="E314" s="1422" t="str">
        <f>IF(INPUT!IW318="","",INPUT!IW318/'03. Asset follow up'!$F$20)</f>
        <v/>
      </c>
      <c r="F314" s="1422" t="str">
        <f>IF(INPUT!IX318="","",INPUT!IX318/'03. Asset follow up'!$F$20)</f>
        <v/>
      </c>
      <c r="G314" s="1422" t="str">
        <f>IF(INPUT!IY318="","",INPUT!IY318/'03. Asset follow up'!$F$20)</f>
        <v/>
      </c>
      <c r="H314" s="1422" t="str">
        <f>IF(INPUT!IZ318="","",INPUT!IZ318/'03. Asset follow up'!$F$20)</f>
        <v/>
      </c>
      <c r="I314" s="1422" t="str">
        <f>IF(INPUT!JA318="","",INPUT!JA318/'03. Asset follow up'!$F$20)</f>
        <v/>
      </c>
      <c r="J314" s="1423">
        <f>INPUT!JB318/'03. Asset follow up'!$F$20</f>
        <v>0</v>
      </c>
      <c r="K314" s="1423" t="str">
        <f>IF(INPUT!JB318="","",INPUT!JB318/'03. Asset follow up'!$F$20)</f>
        <v/>
      </c>
      <c r="L314" s="1424">
        <f t="shared" si="10"/>
        <v>0</v>
      </c>
      <c r="N314" s="1027" t="str">
        <f>IF(INPUT!HO318="","",INPUT!HO318)</f>
        <v/>
      </c>
      <c r="O314" s="1425" t="str">
        <f>IF(INPUT!IU318="","",INPUT!IU318)</f>
        <v/>
      </c>
      <c r="P314" s="1425" t="str">
        <f>IF(INPUT!IV318="","",INPUT!IV318)</f>
        <v/>
      </c>
      <c r="Q314" s="1425" t="str">
        <f>IF(INPUT!IW318="","",INPUT!IW318)</f>
        <v/>
      </c>
      <c r="R314" s="1425" t="str">
        <f>IF(INPUT!IX318="","",INPUT!IX318)</f>
        <v/>
      </c>
      <c r="S314" s="1425" t="str">
        <f>IF(INPUT!IY318="","",INPUT!IY318)</f>
        <v/>
      </c>
      <c r="T314" s="1425" t="str">
        <f>IF(INPUT!IZ318="","",INPUT!IZ318)</f>
        <v/>
      </c>
      <c r="U314" s="1425" t="str">
        <f>IF(INPUT!JA318="","",INPUT!JA318)</f>
        <v/>
      </c>
      <c r="V314" s="1425" t="str">
        <f>IF(INPUT!JB318="","",INPUT!JB318)</f>
        <v/>
      </c>
      <c r="W314" s="1425" t="str">
        <f t="shared" si="11"/>
        <v/>
      </c>
      <c r="X314" s="1425" t="str">
        <f>IF(INPUT!JB318="","",INPUT!JB318)</f>
        <v/>
      </c>
    </row>
    <row r="315" spans="2:24">
      <c r="B315" s="1027" t="str">
        <f>IF(INPUT!HO319="","",INPUT!HO319)</f>
        <v/>
      </c>
      <c r="C315" s="1422" t="str">
        <f>IF(INPUT!IU319="","",INPUT!IU319/'03. Asset follow up'!$F$20)</f>
        <v/>
      </c>
      <c r="D315" s="1422" t="str">
        <f>IF(INPUT!IV319="","",INPUT!IV319/'03. Asset follow up'!$F$20)</f>
        <v/>
      </c>
      <c r="E315" s="1422" t="str">
        <f>IF(INPUT!IW319="","",INPUT!IW319/'03. Asset follow up'!$F$20)</f>
        <v/>
      </c>
      <c r="F315" s="1422" t="str">
        <f>IF(INPUT!IX319="","",INPUT!IX319/'03. Asset follow up'!$F$20)</f>
        <v/>
      </c>
      <c r="G315" s="1422" t="str">
        <f>IF(INPUT!IY319="","",INPUT!IY319/'03. Asset follow up'!$F$20)</f>
        <v/>
      </c>
      <c r="H315" s="1422" t="str">
        <f>IF(INPUT!IZ319="","",INPUT!IZ319/'03. Asset follow up'!$F$20)</f>
        <v/>
      </c>
      <c r="I315" s="1422" t="str">
        <f>IF(INPUT!JA319="","",INPUT!JA319/'03. Asset follow up'!$F$20)</f>
        <v/>
      </c>
      <c r="J315" s="1423">
        <f>INPUT!JB319/'03. Asset follow up'!$F$20</f>
        <v>0</v>
      </c>
      <c r="K315" s="1423" t="str">
        <f>IF(INPUT!JB319="","",INPUT!JB319/'03. Asset follow up'!$F$20)</f>
        <v/>
      </c>
      <c r="L315" s="1424">
        <f t="shared" si="10"/>
        <v>0</v>
      </c>
      <c r="N315" s="1027" t="str">
        <f>IF(INPUT!HO319="","",INPUT!HO319)</f>
        <v/>
      </c>
      <c r="O315" s="1425" t="str">
        <f>IF(INPUT!IU319="","",INPUT!IU319)</f>
        <v/>
      </c>
      <c r="P315" s="1425" t="str">
        <f>IF(INPUT!IV319="","",INPUT!IV319)</f>
        <v/>
      </c>
      <c r="Q315" s="1425" t="str">
        <f>IF(INPUT!IW319="","",INPUT!IW319)</f>
        <v/>
      </c>
      <c r="R315" s="1425" t="str">
        <f>IF(INPUT!IX319="","",INPUT!IX319)</f>
        <v/>
      </c>
      <c r="S315" s="1425" t="str">
        <f>IF(INPUT!IY319="","",INPUT!IY319)</f>
        <v/>
      </c>
      <c r="T315" s="1425" t="str">
        <f>IF(INPUT!IZ319="","",INPUT!IZ319)</f>
        <v/>
      </c>
      <c r="U315" s="1425" t="str">
        <f>IF(INPUT!JA319="","",INPUT!JA319)</f>
        <v/>
      </c>
      <c r="V315" s="1425" t="str">
        <f>IF(INPUT!JB319="","",INPUT!JB319)</f>
        <v/>
      </c>
      <c r="W315" s="1425" t="str">
        <f t="shared" si="11"/>
        <v/>
      </c>
      <c r="X315" s="1425" t="str">
        <f>IF(INPUT!JB319="","",INPUT!JB319)</f>
        <v/>
      </c>
    </row>
    <row r="316" spans="2:24">
      <c r="B316" s="1027" t="str">
        <f>IF(INPUT!HO320="","",INPUT!HO320)</f>
        <v/>
      </c>
      <c r="C316" s="1422" t="str">
        <f>IF(INPUT!IU320="","",INPUT!IU320/'03. Asset follow up'!$F$20)</f>
        <v/>
      </c>
      <c r="D316" s="1422" t="str">
        <f>IF(INPUT!IV320="","",INPUT!IV320/'03. Asset follow up'!$F$20)</f>
        <v/>
      </c>
      <c r="E316" s="1422" t="str">
        <f>IF(INPUT!IW320="","",INPUT!IW320/'03. Asset follow up'!$F$20)</f>
        <v/>
      </c>
      <c r="F316" s="1422" t="str">
        <f>IF(INPUT!IX320="","",INPUT!IX320/'03. Asset follow up'!$F$20)</f>
        <v/>
      </c>
      <c r="G316" s="1422" t="str">
        <f>IF(INPUT!IY320="","",INPUT!IY320/'03. Asset follow up'!$F$20)</f>
        <v/>
      </c>
      <c r="H316" s="1422" t="str">
        <f>IF(INPUT!IZ320="","",INPUT!IZ320/'03. Asset follow up'!$F$20)</f>
        <v/>
      </c>
      <c r="I316" s="1422" t="str">
        <f>IF(INPUT!JA320="","",INPUT!JA320/'03. Asset follow up'!$F$20)</f>
        <v/>
      </c>
      <c r="J316" s="1423">
        <f>INPUT!JB320/'03. Asset follow up'!$F$20</f>
        <v>0</v>
      </c>
      <c r="K316" s="1423" t="str">
        <f>IF(INPUT!JB320="","",INPUT!JB320/'03. Asset follow up'!$F$20)</f>
        <v/>
      </c>
      <c r="L316" s="1424">
        <f t="shared" si="10"/>
        <v>0</v>
      </c>
      <c r="N316" s="1027" t="str">
        <f>IF(INPUT!HO320="","",INPUT!HO320)</f>
        <v/>
      </c>
      <c r="O316" s="1425" t="str">
        <f>IF(INPUT!IU320="","",INPUT!IU320)</f>
        <v/>
      </c>
      <c r="P316" s="1425" t="str">
        <f>IF(INPUT!IV320="","",INPUT!IV320)</f>
        <v/>
      </c>
      <c r="Q316" s="1425" t="str">
        <f>IF(INPUT!IW320="","",INPUT!IW320)</f>
        <v/>
      </c>
      <c r="R316" s="1425" t="str">
        <f>IF(INPUT!IX320="","",INPUT!IX320)</f>
        <v/>
      </c>
      <c r="S316" s="1425" t="str">
        <f>IF(INPUT!IY320="","",INPUT!IY320)</f>
        <v/>
      </c>
      <c r="T316" s="1425" t="str">
        <f>IF(INPUT!IZ320="","",INPUT!IZ320)</f>
        <v/>
      </c>
      <c r="U316" s="1425" t="str">
        <f>IF(INPUT!JA320="","",INPUT!JA320)</f>
        <v/>
      </c>
      <c r="V316" s="1425" t="str">
        <f>IF(INPUT!JB320="","",INPUT!JB320)</f>
        <v/>
      </c>
      <c r="W316" s="1425" t="str">
        <f t="shared" si="11"/>
        <v/>
      </c>
      <c r="X316" s="1425" t="str">
        <f>IF(INPUT!JB320="","",INPUT!JB320)</f>
        <v/>
      </c>
    </row>
    <row r="317" spans="2:24">
      <c r="B317" s="1027" t="str">
        <f>IF(INPUT!HO321="","",INPUT!HO321)</f>
        <v/>
      </c>
      <c r="C317" s="1422" t="str">
        <f>IF(INPUT!IU321="","",INPUT!IU321/'03. Asset follow up'!$F$20)</f>
        <v/>
      </c>
      <c r="D317" s="1422" t="str">
        <f>IF(INPUT!IV321="","",INPUT!IV321/'03. Asset follow up'!$F$20)</f>
        <v/>
      </c>
      <c r="E317" s="1422" t="str">
        <f>IF(INPUT!IW321="","",INPUT!IW321/'03. Asset follow up'!$F$20)</f>
        <v/>
      </c>
      <c r="F317" s="1422" t="str">
        <f>IF(INPUT!IX321="","",INPUT!IX321/'03. Asset follow up'!$F$20)</f>
        <v/>
      </c>
      <c r="G317" s="1422" t="str">
        <f>IF(INPUT!IY321="","",INPUT!IY321/'03. Asset follow up'!$F$20)</f>
        <v/>
      </c>
      <c r="H317" s="1422" t="str">
        <f>IF(INPUT!IZ321="","",INPUT!IZ321/'03. Asset follow up'!$F$20)</f>
        <v/>
      </c>
      <c r="I317" s="1422" t="str">
        <f>IF(INPUT!JA321="","",INPUT!JA321/'03. Asset follow up'!$F$20)</f>
        <v/>
      </c>
      <c r="J317" s="1423">
        <f>INPUT!JB321/'03. Asset follow up'!$F$20</f>
        <v>0</v>
      </c>
      <c r="K317" s="1423" t="str">
        <f>IF(INPUT!JB321="","",INPUT!JB321/'03. Asset follow up'!$F$20)</f>
        <v/>
      </c>
      <c r="L317" s="1424">
        <f t="shared" si="10"/>
        <v>0</v>
      </c>
      <c r="N317" s="1027" t="str">
        <f>IF(INPUT!HO321="","",INPUT!HO321)</f>
        <v/>
      </c>
      <c r="O317" s="1425" t="str">
        <f>IF(INPUT!IU321="","",INPUT!IU321)</f>
        <v/>
      </c>
      <c r="P317" s="1425" t="str">
        <f>IF(INPUT!IV321="","",INPUT!IV321)</f>
        <v/>
      </c>
      <c r="Q317" s="1425" t="str">
        <f>IF(INPUT!IW321="","",INPUT!IW321)</f>
        <v/>
      </c>
      <c r="R317" s="1425" t="str">
        <f>IF(INPUT!IX321="","",INPUT!IX321)</f>
        <v/>
      </c>
      <c r="S317" s="1425" t="str">
        <f>IF(INPUT!IY321="","",INPUT!IY321)</f>
        <v/>
      </c>
      <c r="T317" s="1425" t="str">
        <f>IF(INPUT!IZ321="","",INPUT!IZ321)</f>
        <v/>
      </c>
      <c r="U317" s="1425" t="str">
        <f>IF(INPUT!JA321="","",INPUT!JA321)</f>
        <v/>
      </c>
      <c r="V317" s="1425" t="str">
        <f>IF(INPUT!JB321="","",INPUT!JB321)</f>
        <v/>
      </c>
      <c r="W317" s="1425" t="str">
        <f t="shared" si="11"/>
        <v/>
      </c>
      <c r="X317" s="1425" t="str">
        <f>IF(INPUT!JB321="","",INPUT!JB321)</f>
        <v/>
      </c>
    </row>
    <row r="318" spans="2:24">
      <c r="B318" s="1027" t="str">
        <f>IF(INPUT!HO322="","",INPUT!HO322)</f>
        <v/>
      </c>
      <c r="C318" s="1422" t="str">
        <f>IF(INPUT!IU322="","",INPUT!IU322/'03. Asset follow up'!$F$20)</f>
        <v/>
      </c>
      <c r="D318" s="1422" t="str">
        <f>IF(INPUT!IV322="","",INPUT!IV322/'03. Asset follow up'!$F$20)</f>
        <v/>
      </c>
      <c r="E318" s="1422" t="str">
        <f>IF(INPUT!IW322="","",INPUT!IW322/'03. Asset follow up'!$F$20)</f>
        <v/>
      </c>
      <c r="F318" s="1422" t="str">
        <f>IF(INPUT!IX322="","",INPUT!IX322/'03. Asset follow up'!$F$20)</f>
        <v/>
      </c>
      <c r="G318" s="1422" t="str">
        <f>IF(INPUT!IY322="","",INPUT!IY322/'03. Asset follow up'!$F$20)</f>
        <v/>
      </c>
      <c r="H318" s="1422" t="str">
        <f>IF(INPUT!IZ322="","",INPUT!IZ322/'03. Asset follow up'!$F$20)</f>
        <v/>
      </c>
      <c r="I318" s="1422" t="str">
        <f>IF(INPUT!JA322="","",INPUT!JA322/'03. Asset follow up'!$F$20)</f>
        <v/>
      </c>
      <c r="J318" s="1423">
        <f>INPUT!JB322/'03. Asset follow up'!$F$20</f>
        <v>0</v>
      </c>
      <c r="K318" s="1423" t="str">
        <f>IF(INPUT!JB322="","",INPUT!JB322/'03. Asset follow up'!$F$20)</f>
        <v/>
      </c>
      <c r="L318" s="1424">
        <f t="shared" si="10"/>
        <v>0</v>
      </c>
      <c r="N318" s="1027" t="str">
        <f>IF(INPUT!HO322="","",INPUT!HO322)</f>
        <v/>
      </c>
      <c r="O318" s="1425" t="str">
        <f>IF(INPUT!IU322="","",INPUT!IU322)</f>
        <v/>
      </c>
      <c r="P318" s="1425" t="str">
        <f>IF(INPUT!IV322="","",INPUT!IV322)</f>
        <v/>
      </c>
      <c r="Q318" s="1425" t="str">
        <f>IF(INPUT!IW322="","",INPUT!IW322)</f>
        <v/>
      </c>
      <c r="R318" s="1425" t="str">
        <f>IF(INPUT!IX322="","",INPUT!IX322)</f>
        <v/>
      </c>
      <c r="S318" s="1425" t="str">
        <f>IF(INPUT!IY322="","",INPUT!IY322)</f>
        <v/>
      </c>
      <c r="T318" s="1425" t="str">
        <f>IF(INPUT!IZ322="","",INPUT!IZ322)</f>
        <v/>
      </c>
      <c r="U318" s="1425" t="str">
        <f>IF(INPUT!JA322="","",INPUT!JA322)</f>
        <v/>
      </c>
      <c r="V318" s="1425" t="str">
        <f>IF(INPUT!JB322="","",INPUT!JB322)</f>
        <v/>
      </c>
      <c r="W318" s="1425" t="str">
        <f t="shared" si="11"/>
        <v/>
      </c>
      <c r="X318" s="1425" t="str">
        <f>IF(INPUT!JB322="","",INPUT!JB322)</f>
        <v/>
      </c>
    </row>
    <row r="319" spans="2:24">
      <c r="B319" s="1027" t="str">
        <f>IF(INPUT!HO323="","",INPUT!HO323)</f>
        <v/>
      </c>
      <c r="C319" s="1422" t="str">
        <f>IF(INPUT!IU323="","",INPUT!IU323/'03. Asset follow up'!$F$20)</f>
        <v/>
      </c>
      <c r="D319" s="1422" t="str">
        <f>IF(INPUT!IV323="","",INPUT!IV323/'03. Asset follow up'!$F$20)</f>
        <v/>
      </c>
      <c r="E319" s="1422" t="str">
        <f>IF(INPUT!IW323="","",INPUT!IW323/'03. Asset follow up'!$F$20)</f>
        <v/>
      </c>
      <c r="F319" s="1422" t="str">
        <f>IF(INPUT!IX323="","",INPUT!IX323/'03. Asset follow up'!$F$20)</f>
        <v/>
      </c>
      <c r="G319" s="1422" t="str">
        <f>IF(INPUT!IY323="","",INPUT!IY323/'03. Asset follow up'!$F$20)</f>
        <v/>
      </c>
      <c r="H319" s="1422" t="str">
        <f>IF(INPUT!IZ323="","",INPUT!IZ323/'03. Asset follow up'!$F$20)</f>
        <v/>
      </c>
      <c r="I319" s="1422" t="str">
        <f>IF(INPUT!JA323="","",INPUT!JA323/'03. Asset follow up'!$F$20)</f>
        <v/>
      </c>
      <c r="J319" s="1423">
        <f>INPUT!JB323/'03. Asset follow up'!$F$20</f>
        <v>0</v>
      </c>
      <c r="K319" s="1423" t="str">
        <f>IF(INPUT!JB323="","",INPUT!JB323/'03. Asset follow up'!$F$20)</f>
        <v/>
      </c>
      <c r="L319" s="1424">
        <f t="shared" si="10"/>
        <v>0</v>
      </c>
      <c r="N319" s="1027" t="str">
        <f>IF(INPUT!HO323="","",INPUT!HO323)</f>
        <v/>
      </c>
      <c r="O319" s="1425" t="str">
        <f>IF(INPUT!IU323="","",INPUT!IU323)</f>
        <v/>
      </c>
      <c r="P319" s="1425" t="str">
        <f>IF(INPUT!IV323="","",INPUT!IV323)</f>
        <v/>
      </c>
      <c r="Q319" s="1425" t="str">
        <f>IF(INPUT!IW323="","",INPUT!IW323)</f>
        <v/>
      </c>
      <c r="R319" s="1425" t="str">
        <f>IF(INPUT!IX323="","",INPUT!IX323)</f>
        <v/>
      </c>
      <c r="S319" s="1425" t="str">
        <f>IF(INPUT!IY323="","",INPUT!IY323)</f>
        <v/>
      </c>
      <c r="T319" s="1425" t="str">
        <f>IF(INPUT!IZ323="","",INPUT!IZ323)</f>
        <v/>
      </c>
      <c r="U319" s="1425" t="str">
        <f>IF(INPUT!JA323="","",INPUT!JA323)</f>
        <v/>
      </c>
      <c r="V319" s="1425" t="str">
        <f>IF(INPUT!JB323="","",INPUT!JB323)</f>
        <v/>
      </c>
      <c r="W319" s="1425" t="str">
        <f t="shared" si="11"/>
        <v/>
      </c>
      <c r="X319" s="1425" t="str">
        <f>IF(INPUT!JB323="","",INPUT!JB323)</f>
        <v/>
      </c>
    </row>
    <row r="320" spans="2:24">
      <c r="B320" s="1027" t="str">
        <f>IF(INPUT!HO324="","",INPUT!HO324)</f>
        <v/>
      </c>
      <c r="C320" s="1422" t="str">
        <f>IF(INPUT!IU324="","",INPUT!IU324/'03. Asset follow up'!$F$20)</f>
        <v/>
      </c>
      <c r="D320" s="1422" t="str">
        <f>IF(INPUT!IV324="","",INPUT!IV324/'03. Asset follow up'!$F$20)</f>
        <v/>
      </c>
      <c r="E320" s="1422" t="str">
        <f>IF(INPUT!IW324="","",INPUT!IW324/'03. Asset follow up'!$F$20)</f>
        <v/>
      </c>
      <c r="F320" s="1422" t="str">
        <f>IF(INPUT!IX324="","",INPUT!IX324/'03. Asset follow up'!$F$20)</f>
        <v/>
      </c>
      <c r="G320" s="1422" t="str">
        <f>IF(INPUT!IY324="","",INPUT!IY324/'03. Asset follow up'!$F$20)</f>
        <v/>
      </c>
      <c r="H320" s="1422" t="str">
        <f>IF(INPUT!IZ324="","",INPUT!IZ324/'03. Asset follow up'!$F$20)</f>
        <v/>
      </c>
      <c r="I320" s="1422" t="str">
        <f>IF(INPUT!JA324="","",INPUT!JA324/'03. Asset follow up'!$F$20)</f>
        <v/>
      </c>
      <c r="J320" s="1423">
        <f>INPUT!JB324/'03. Asset follow up'!$F$20</f>
        <v>0</v>
      </c>
      <c r="K320" s="1423" t="str">
        <f>IF(INPUT!JB324="","",INPUT!JB324/'03. Asset follow up'!$F$20)</f>
        <v/>
      </c>
      <c r="L320" s="1424">
        <f t="shared" si="10"/>
        <v>0</v>
      </c>
      <c r="N320" s="1027" t="str">
        <f>IF(INPUT!HO324="","",INPUT!HO324)</f>
        <v/>
      </c>
      <c r="O320" s="1425" t="str">
        <f>IF(INPUT!IU324="","",INPUT!IU324)</f>
        <v/>
      </c>
      <c r="P320" s="1425" t="str">
        <f>IF(INPUT!IV324="","",INPUT!IV324)</f>
        <v/>
      </c>
      <c r="Q320" s="1425" t="str">
        <f>IF(INPUT!IW324="","",INPUT!IW324)</f>
        <v/>
      </c>
      <c r="R320" s="1425" t="str">
        <f>IF(INPUT!IX324="","",INPUT!IX324)</f>
        <v/>
      </c>
      <c r="S320" s="1425" t="str">
        <f>IF(INPUT!IY324="","",INPUT!IY324)</f>
        <v/>
      </c>
      <c r="T320" s="1425" t="str">
        <f>IF(INPUT!IZ324="","",INPUT!IZ324)</f>
        <v/>
      </c>
      <c r="U320" s="1425" t="str">
        <f>IF(INPUT!JA324="","",INPUT!JA324)</f>
        <v/>
      </c>
      <c r="V320" s="1425" t="str">
        <f>IF(INPUT!JB324="","",INPUT!JB324)</f>
        <v/>
      </c>
      <c r="W320" s="1425" t="str">
        <f t="shared" si="11"/>
        <v/>
      </c>
      <c r="X320" s="1425" t="str">
        <f>IF(INPUT!JB324="","",INPUT!JB324)</f>
        <v/>
      </c>
    </row>
    <row r="321" spans="2:24">
      <c r="B321" s="1027" t="str">
        <f>IF(INPUT!HO325="","",INPUT!HO325)</f>
        <v/>
      </c>
      <c r="C321" s="1422" t="str">
        <f>IF(INPUT!IU325="","",INPUT!IU325/'03. Asset follow up'!$F$20)</f>
        <v/>
      </c>
      <c r="D321" s="1422" t="str">
        <f>IF(INPUT!IV325="","",INPUT!IV325/'03. Asset follow up'!$F$20)</f>
        <v/>
      </c>
      <c r="E321" s="1422" t="str">
        <f>IF(INPUT!IW325="","",INPUT!IW325/'03. Asset follow up'!$F$20)</f>
        <v/>
      </c>
      <c r="F321" s="1422" t="str">
        <f>IF(INPUT!IX325="","",INPUT!IX325/'03. Asset follow up'!$F$20)</f>
        <v/>
      </c>
      <c r="G321" s="1422" t="str">
        <f>IF(INPUT!IY325="","",INPUT!IY325/'03. Asset follow up'!$F$20)</f>
        <v/>
      </c>
      <c r="H321" s="1422" t="str">
        <f>IF(INPUT!IZ325="","",INPUT!IZ325/'03. Asset follow up'!$F$20)</f>
        <v/>
      </c>
      <c r="I321" s="1422" t="str">
        <f>IF(INPUT!JA325="","",INPUT!JA325/'03. Asset follow up'!$F$20)</f>
        <v/>
      </c>
      <c r="J321" s="1423">
        <f>INPUT!JB325/'03. Asset follow up'!$F$20</f>
        <v>0</v>
      </c>
      <c r="K321" s="1423" t="str">
        <f>IF(INPUT!JB325="","",INPUT!JB325/'03. Asset follow up'!$F$20)</f>
        <v/>
      </c>
      <c r="L321" s="1424">
        <f t="shared" si="10"/>
        <v>0</v>
      </c>
      <c r="N321" s="1027" t="str">
        <f>IF(INPUT!HO325="","",INPUT!HO325)</f>
        <v/>
      </c>
      <c r="O321" s="1425" t="str">
        <f>IF(INPUT!IU325="","",INPUT!IU325)</f>
        <v/>
      </c>
      <c r="P321" s="1425" t="str">
        <f>IF(INPUT!IV325="","",INPUT!IV325)</f>
        <v/>
      </c>
      <c r="Q321" s="1425" t="str">
        <f>IF(INPUT!IW325="","",INPUT!IW325)</f>
        <v/>
      </c>
      <c r="R321" s="1425" t="str">
        <f>IF(INPUT!IX325="","",INPUT!IX325)</f>
        <v/>
      </c>
      <c r="S321" s="1425" t="str">
        <f>IF(INPUT!IY325="","",INPUT!IY325)</f>
        <v/>
      </c>
      <c r="T321" s="1425" t="str">
        <f>IF(INPUT!IZ325="","",INPUT!IZ325)</f>
        <v/>
      </c>
      <c r="U321" s="1425" t="str">
        <f>IF(INPUT!JA325="","",INPUT!JA325)</f>
        <v/>
      </c>
      <c r="V321" s="1425" t="str">
        <f>IF(INPUT!JB325="","",INPUT!JB325)</f>
        <v/>
      </c>
      <c r="W321" s="1425" t="str">
        <f t="shared" si="11"/>
        <v/>
      </c>
      <c r="X321" s="1425" t="str">
        <f>IF(INPUT!JB325="","",INPUT!JB325)</f>
        <v/>
      </c>
    </row>
    <row r="322" spans="2:24">
      <c r="B322" s="1027" t="str">
        <f>IF(INPUT!HO326="","",INPUT!HO326)</f>
        <v/>
      </c>
      <c r="C322" s="1422" t="str">
        <f>IF(INPUT!IU326="","",INPUT!IU326/'03. Asset follow up'!$F$20)</f>
        <v/>
      </c>
      <c r="D322" s="1422" t="str">
        <f>IF(INPUT!IV326="","",INPUT!IV326/'03. Asset follow up'!$F$20)</f>
        <v/>
      </c>
      <c r="E322" s="1422" t="str">
        <f>IF(INPUT!IW326="","",INPUT!IW326/'03. Asset follow up'!$F$20)</f>
        <v/>
      </c>
      <c r="F322" s="1422" t="str">
        <f>IF(INPUT!IX326="","",INPUT!IX326/'03. Asset follow up'!$F$20)</f>
        <v/>
      </c>
      <c r="G322" s="1422" t="str">
        <f>IF(INPUT!IY326="","",INPUT!IY326/'03. Asset follow up'!$F$20)</f>
        <v/>
      </c>
      <c r="H322" s="1422" t="str">
        <f>IF(INPUT!IZ326="","",INPUT!IZ326/'03. Asset follow up'!$F$20)</f>
        <v/>
      </c>
      <c r="I322" s="1422" t="str">
        <f>IF(INPUT!JA326="","",INPUT!JA326/'03. Asset follow up'!$F$20)</f>
        <v/>
      </c>
      <c r="J322" s="1423">
        <f>INPUT!JB326/'03. Asset follow up'!$F$20</f>
        <v>0</v>
      </c>
      <c r="K322" s="1423" t="str">
        <f>IF(INPUT!JB326="","",INPUT!JB326/'03. Asset follow up'!$F$20)</f>
        <v/>
      </c>
      <c r="L322" s="1424">
        <f t="shared" si="10"/>
        <v>0</v>
      </c>
      <c r="N322" s="1027" t="str">
        <f>IF(INPUT!HO326="","",INPUT!HO326)</f>
        <v/>
      </c>
      <c r="O322" s="1425" t="str">
        <f>IF(INPUT!IU326="","",INPUT!IU326)</f>
        <v/>
      </c>
      <c r="P322" s="1425" t="str">
        <f>IF(INPUT!IV326="","",INPUT!IV326)</f>
        <v/>
      </c>
      <c r="Q322" s="1425" t="str">
        <f>IF(INPUT!IW326="","",INPUT!IW326)</f>
        <v/>
      </c>
      <c r="R322" s="1425" t="str">
        <f>IF(INPUT!IX326="","",INPUT!IX326)</f>
        <v/>
      </c>
      <c r="S322" s="1425" t="str">
        <f>IF(INPUT!IY326="","",INPUT!IY326)</f>
        <v/>
      </c>
      <c r="T322" s="1425" t="str">
        <f>IF(INPUT!IZ326="","",INPUT!IZ326)</f>
        <v/>
      </c>
      <c r="U322" s="1425" t="str">
        <f>IF(INPUT!JA326="","",INPUT!JA326)</f>
        <v/>
      </c>
      <c r="V322" s="1425" t="str">
        <f>IF(INPUT!JB326="","",INPUT!JB326)</f>
        <v/>
      </c>
      <c r="W322" s="1425" t="str">
        <f t="shared" si="11"/>
        <v/>
      </c>
      <c r="X322" s="1425" t="str">
        <f>IF(INPUT!JB326="","",INPUT!JB326)</f>
        <v/>
      </c>
    </row>
    <row r="323" spans="2:24">
      <c r="B323" s="1027" t="str">
        <f>IF(INPUT!HO327="","",INPUT!HO327)</f>
        <v/>
      </c>
      <c r="C323" s="1422" t="str">
        <f>IF(INPUT!IU327="","",INPUT!IU327/'03. Asset follow up'!$F$20)</f>
        <v/>
      </c>
      <c r="D323" s="1422" t="str">
        <f>IF(INPUT!IV327="","",INPUT!IV327/'03. Asset follow up'!$F$20)</f>
        <v/>
      </c>
      <c r="E323" s="1422" t="str">
        <f>IF(INPUT!IW327="","",INPUT!IW327/'03. Asset follow up'!$F$20)</f>
        <v/>
      </c>
      <c r="F323" s="1422" t="str">
        <f>IF(INPUT!IX327="","",INPUT!IX327/'03. Asset follow up'!$F$20)</f>
        <v/>
      </c>
      <c r="G323" s="1422" t="str">
        <f>IF(INPUT!IY327="","",INPUT!IY327/'03. Asset follow up'!$F$20)</f>
        <v/>
      </c>
      <c r="H323" s="1422" t="str">
        <f>IF(INPUT!IZ327="","",INPUT!IZ327/'03. Asset follow up'!$F$20)</f>
        <v/>
      </c>
      <c r="I323" s="1422" t="str">
        <f>IF(INPUT!JA327="","",INPUT!JA327/'03. Asset follow up'!$F$20)</f>
        <v/>
      </c>
      <c r="J323" s="1423">
        <f>INPUT!JB327/'03. Asset follow up'!$F$20</f>
        <v>0</v>
      </c>
      <c r="K323" s="1423" t="str">
        <f>IF(INPUT!JB327="","",INPUT!JB327/'03. Asset follow up'!$F$20)</f>
        <v/>
      </c>
      <c r="L323" s="1424">
        <f t="shared" si="10"/>
        <v>0</v>
      </c>
      <c r="N323" s="1027" t="str">
        <f>IF(INPUT!HO327="","",INPUT!HO327)</f>
        <v/>
      </c>
      <c r="O323" s="1425" t="str">
        <f>IF(INPUT!IU327="","",INPUT!IU327)</f>
        <v/>
      </c>
      <c r="P323" s="1425" t="str">
        <f>IF(INPUT!IV327="","",INPUT!IV327)</f>
        <v/>
      </c>
      <c r="Q323" s="1425" t="str">
        <f>IF(INPUT!IW327="","",INPUT!IW327)</f>
        <v/>
      </c>
      <c r="R323" s="1425" t="str">
        <f>IF(INPUT!IX327="","",INPUT!IX327)</f>
        <v/>
      </c>
      <c r="S323" s="1425" t="str">
        <f>IF(INPUT!IY327="","",INPUT!IY327)</f>
        <v/>
      </c>
      <c r="T323" s="1425" t="str">
        <f>IF(INPUT!IZ327="","",INPUT!IZ327)</f>
        <v/>
      </c>
      <c r="U323" s="1425" t="str">
        <f>IF(INPUT!JA327="","",INPUT!JA327)</f>
        <v/>
      </c>
      <c r="V323" s="1425" t="str">
        <f>IF(INPUT!JB327="","",INPUT!JB327)</f>
        <v/>
      </c>
      <c r="W323" s="1425" t="str">
        <f t="shared" si="11"/>
        <v/>
      </c>
      <c r="X323" s="1425" t="str">
        <f>IF(INPUT!JB327="","",INPUT!JB327)</f>
        <v/>
      </c>
    </row>
    <row r="324" spans="2:24">
      <c r="B324" s="1027" t="str">
        <f>IF(INPUT!HO328="","",INPUT!HO328)</f>
        <v/>
      </c>
      <c r="C324" s="1422" t="str">
        <f>IF(INPUT!IU328="","",INPUT!IU328/'03. Asset follow up'!$F$20)</f>
        <v/>
      </c>
      <c r="D324" s="1422" t="str">
        <f>IF(INPUT!IV328="","",INPUT!IV328/'03. Asset follow up'!$F$20)</f>
        <v/>
      </c>
      <c r="E324" s="1422" t="str">
        <f>IF(INPUT!IW328="","",INPUT!IW328/'03. Asset follow up'!$F$20)</f>
        <v/>
      </c>
      <c r="F324" s="1422" t="str">
        <f>IF(INPUT!IX328="","",INPUT!IX328/'03. Asset follow up'!$F$20)</f>
        <v/>
      </c>
      <c r="G324" s="1422" t="str">
        <f>IF(INPUT!IY328="","",INPUT!IY328/'03. Asset follow up'!$F$20)</f>
        <v/>
      </c>
      <c r="H324" s="1422" t="str">
        <f>IF(INPUT!IZ328="","",INPUT!IZ328/'03. Asset follow up'!$F$20)</f>
        <v/>
      </c>
      <c r="I324" s="1422" t="str">
        <f>IF(INPUT!JA328="","",INPUT!JA328/'03. Asset follow up'!$F$20)</f>
        <v/>
      </c>
      <c r="J324" s="1423">
        <f>INPUT!JB328/'03. Asset follow up'!$F$20</f>
        <v>0</v>
      </c>
      <c r="K324" s="1423" t="str">
        <f>IF(INPUT!JB328="","",INPUT!JB328/'03. Asset follow up'!$F$20)</f>
        <v/>
      </c>
      <c r="L324" s="1424">
        <f t="shared" si="10"/>
        <v>0</v>
      </c>
      <c r="N324" s="1027" t="str">
        <f>IF(INPUT!HO328="","",INPUT!HO328)</f>
        <v/>
      </c>
      <c r="O324" s="1425" t="str">
        <f>IF(INPUT!IU328="","",INPUT!IU328)</f>
        <v/>
      </c>
      <c r="P324" s="1425" t="str">
        <f>IF(INPUT!IV328="","",INPUT!IV328)</f>
        <v/>
      </c>
      <c r="Q324" s="1425" t="str">
        <f>IF(INPUT!IW328="","",INPUT!IW328)</f>
        <v/>
      </c>
      <c r="R324" s="1425" t="str">
        <f>IF(INPUT!IX328="","",INPUT!IX328)</f>
        <v/>
      </c>
      <c r="S324" s="1425" t="str">
        <f>IF(INPUT!IY328="","",INPUT!IY328)</f>
        <v/>
      </c>
      <c r="T324" s="1425" t="str">
        <f>IF(INPUT!IZ328="","",INPUT!IZ328)</f>
        <v/>
      </c>
      <c r="U324" s="1425" t="str">
        <f>IF(INPUT!JA328="","",INPUT!JA328)</f>
        <v/>
      </c>
      <c r="V324" s="1425" t="str">
        <f>IF(INPUT!JB328="","",INPUT!JB328)</f>
        <v/>
      </c>
      <c r="W324" s="1425" t="str">
        <f t="shared" si="11"/>
        <v/>
      </c>
      <c r="X324" s="1425" t="str">
        <f>IF(INPUT!JB328="","",INPUT!JB328)</f>
        <v/>
      </c>
    </row>
    <row r="325" spans="2:24">
      <c r="B325" s="1027" t="str">
        <f>IF(INPUT!HO329="","",INPUT!HO329)</f>
        <v/>
      </c>
      <c r="C325" s="1422" t="str">
        <f>IF(INPUT!IU329="","",INPUT!IU329/'03. Asset follow up'!$F$20)</f>
        <v/>
      </c>
      <c r="D325" s="1422" t="str">
        <f>IF(INPUT!IV329="","",INPUT!IV329/'03. Asset follow up'!$F$20)</f>
        <v/>
      </c>
      <c r="E325" s="1422" t="str">
        <f>IF(INPUT!IW329="","",INPUT!IW329/'03. Asset follow up'!$F$20)</f>
        <v/>
      </c>
      <c r="F325" s="1422" t="str">
        <f>IF(INPUT!IX329="","",INPUT!IX329/'03. Asset follow up'!$F$20)</f>
        <v/>
      </c>
      <c r="G325" s="1422" t="str">
        <f>IF(INPUT!IY329="","",INPUT!IY329/'03. Asset follow up'!$F$20)</f>
        <v/>
      </c>
      <c r="H325" s="1422" t="str">
        <f>IF(INPUT!IZ329="","",INPUT!IZ329/'03. Asset follow up'!$F$20)</f>
        <v/>
      </c>
      <c r="I325" s="1422" t="str">
        <f>IF(INPUT!JA329="","",INPUT!JA329/'03. Asset follow up'!$F$20)</f>
        <v/>
      </c>
      <c r="J325" s="1423">
        <f>INPUT!JB329/'03. Asset follow up'!$F$20</f>
        <v>0</v>
      </c>
      <c r="K325" s="1423" t="str">
        <f>IF(INPUT!JB329="","",INPUT!JB329/'03. Asset follow up'!$F$20)</f>
        <v/>
      </c>
      <c r="L325" s="1424">
        <f t="shared" si="10"/>
        <v>0</v>
      </c>
      <c r="N325" s="1027" t="str">
        <f>IF(INPUT!HO329="","",INPUT!HO329)</f>
        <v/>
      </c>
      <c r="O325" s="1425" t="str">
        <f>IF(INPUT!IU329="","",INPUT!IU329)</f>
        <v/>
      </c>
      <c r="P325" s="1425" t="str">
        <f>IF(INPUT!IV329="","",INPUT!IV329)</f>
        <v/>
      </c>
      <c r="Q325" s="1425" t="str">
        <f>IF(INPUT!IW329="","",INPUT!IW329)</f>
        <v/>
      </c>
      <c r="R325" s="1425" t="str">
        <f>IF(INPUT!IX329="","",INPUT!IX329)</f>
        <v/>
      </c>
      <c r="S325" s="1425" t="str">
        <f>IF(INPUT!IY329="","",INPUT!IY329)</f>
        <v/>
      </c>
      <c r="T325" s="1425" t="str">
        <f>IF(INPUT!IZ329="","",INPUT!IZ329)</f>
        <v/>
      </c>
      <c r="U325" s="1425" t="str">
        <f>IF(INPUT!JA329="","",INPUT!JA329)</f>
        <v/>
      </c>
      <c r="V325" s="1425" t="str">
        <f>IF(INPUT!JB329="","",INPUT!JB329)</f>
        <v/>
      </c>
      <c r="W325" s="1425" t="str">
        <f t="shared" si="11"/>
        <v/>
      </c>
      <c r="X325" s="1425" t="str">
        <f>IF(INPUT!JB329="","",INPUT!JB329)</f>
        <v/>
      </c>
    </row>
    <row r="326" spans="2:24">
      <c r="B326" s="1027" t="str">
        <f>IF(INPUT!HO330="","",INPUT!HO330)</f>
        <v/>
      </c>
      <c r="C326" s="1422" t="str">
        <f>IF(INPUT!IU330="","",INPUT!IU330/'03. Asset follow up'!$F$20)</f>
        <v/>
      </c>
      <c r="D326" s="1422" t="str">
        <f>IF(INPUT!IV330="","",INPUT!IV330/'03. Asset follow up'!$F$20)</f>
        <v/>
      </c>
      <c r="E326" s="1422" t="str">
        <f>IF(INPUT!IW330="","",INPUT!IW330/'03. Asset follow up'!$F$20)</f>
        <v/>
      </c>
      <c r="F326" s="1422" t="str">
        <f>IF(INPUT!IX330="","",INPUT!IX330/'03. Asset follow up'!$F$20)</f>
        <v/>
      </c>
      <c r="G326" s="1422" t="str">
        <f>IF(INPUT!IY330="","",INPUT!IY330/'03. Asset follow up'!$F$20)</f>
        <v/>
      </c>
      <c r="H326" s="1422" t="str">
        <f>IF(INPUT!IZ330="","",INPUT!IZ330/'03. Asset follow up'!$F$20)</f>
        <v/>
      </c>
      <c r="I326" s="1422" t="str">
        <f>IF(INPUT!JA330="","",INPUT!JA330/'03. Asset follow up'!$F$20)</f>
        <v/>
      </c>
      <c r="J326" s="1423">
        <f>INPUT!JB330/'03. Asset follow up'!$F$20</f>
        <v>0</v>
      </c>
      <c r="K326" s="1423" t="str">
        <f>IF(INPUT!JB330="","",INPUT!JB330/'03. Asset follow up'!$F$20)</f>
        <v/>
      </c>
      <c r="L326" s="1424">
        <f t="shared" si="10"/>
        <v>0</v>
      </c>
      <c r="N326" s="1027" t="str">
        <f>IF(INPUT!HO330="","",INPUT!HO330)</f>
        <v/>
      </c>
      <c r="O326" s="1425" t="str">
        <f>IF(INPUT!IU330="","",INPUT!IU330)</f>
        <v/>
      </c>
      <c r="P326" s="1425" t="str">
        <f>IF(INPUT!IV330="","",INPUT!IV330)</f>
        <v/>
      </c>
      <c r="Q326" s="1425" t="str">
        <f>IF(INPUT!IW330="","",INPUT!IW330)</f>
        <v/>
      </c>
      <c r="R326" s="1425" t="str">
        <f>IF(INPUT!IX330="","",INPUT!IX330)</f>
        <v/>
      </c>
      <c r="S326" s="1425" t="str">
        <f>IF(INPUT!IY330="","",INPUT!IY330)</f>
        <v/>
      </c>
      <c r="T326" s="1425" t="str">
        <f>IF(INPUT!IZ330="","",INPUT!IZ330)</f>
        <v/>
      </c>
      <c r="U326" s="1425" t="str">
        <f>IF(INPUT!JA330="","",INPUT!JA330)</f>
        <v/>
      </c>
      <c r="V326" s="1425" t="str">
        <f>IF(INPUT!JB330="","",INPUT!JB330)</f>
        <v/>
      </c>
      <c r="W326" s="1425" t="str">
        <f t="shared" si="11"/>
        <v/>
      </c>
      <c r="X326" s="1425" t="str">
        <f>IF(INPUT!JB330="","",INPUT!JB330)</f>
        <v/>
      </c>
    </row>
    <row r="327" spans="2:24">
      <c r="B327" s="1027" t="str">
        <f>IF(INPUT!HO331="","",INPUT!HO331)</f>
        <v/>
      </c>
      <c r="C327" s="1422" t="str">
        <f>IF(INPUT!IU331="","",INPUT!IU331/'03. Asset follow up'!$F$20)</f>
        <v/>
      </c>
      <c r="D327" s="1422" t="str">
        <f>IF(INPUT!IV331="","",INPUT!IV331/'03. Asset follow up'!$F$20)</f>
        <v/>
      </c>
      <c r="E327" s="1422" t="str">
        <f>IF(INPUT!IW331="","",INPUT!IW331/'03. Asset follow up'!$F$20)</f>
        <v/>
      </c>
      <c r="F327" s="1422" t="str">
        <f>IF(INPUT!IX331="","",INPUT!IX331/'03. Asset follow up'!$F$20)</f>
        <v/>
      </c>
      <c r="G327" s="1422" t="str">
        <f>IF(INPUT!IY331="","",INPUT!IY331/'03. Asset follow up'!$F$20)</f>
        <v/>
      </c>
      <c r="H327" s="1422" t="str">
        <f>IF(INPUT!IZ331="","",INPUT!IZ331/'03. Asset follow up'!$F$20)</f>
        <v/>
      </c>
      <c r="I327" s="1422" t="str">
        <f>IF(INPUT!JA331="","",INPUT!JA331/'03. Asset follow up'!$F$20)</f>
        <v/>
      </c>
      <c r="J327" s="1423">
        <f>INPUT!JB331/'03. Asset follow up'!$F$20</f>
        <v>0</v>
      </c>
      <c r="K327" s="1423" t="str">
        <f>IF(INPUT!JB331="","",INPUT!JB331/'03. Asset follow up'!$F$20)</f>
        <v/>
      </c>
      <c r="L327" s="1424">
        <f t="shared" si="10"/>
        <v>0</v>
      </c>
      <c r="N327" s="1027" t="str">
        <f>IF(INPUT!HO331="","",INPUT!HO331)</f>
        <v/>
      </c>
      <c r="O327" s="1425" t="str">
        <f>IF(INPUT!IU331="","",INPUT!IU331)</f>
        <v/>
      </c>
      <c r="P327" s="1425" t="str">
        <f>IF(INPUT!IV331="","",INPUT!IV331)</f>
        <v/>
      </c>
      <c r="Q327" s="1425" t="str">
        <f>IF(INPUT!IW331="","",INPUT!IW331)</f>
        <v/>
      </c>
      <c r="R327" s="1425" t="str">
        <f>IF(INPUT!IX331="","",INPUT!IX331)</f>
        <v/>
      </c>
      <c r="S327" s="1425" t="str">
        <f>IF(INPUT!IY331="","",INPUT!IY331)</f>
        <v/>
      </c>
      <c r="T327" s="1425" t="str">
        <f>IF(INPUT!IZ331="","",INPUT!IZ331)</f>
        <v/>
      </c>
      <c r="U327" s="1425" t="str">
        <f>IF(INPUT!JA331="","",INPUT!JA331)</f>
        <v/>
      </c>
      <c r="V327" s="1425" t="str">
        <f>IF(INPUT!JB331="","",INPUT!JB331)</f>
        <v/>
      </c>
      <c r="W327" s="1425" t="str">
        <f t="shared" si="11"/>
        <v/>
      </c>
      <c r="X327" s="1425" t="str">
        <f>IF(INPUT!JB331="","",INPUT!JB331)</f>
        <v/>
      </c>
    </row>
    <row r="328" spans="2:24">
      <c r="B328" s="1027" t="str">
        <f>IF(INPUT!HO332="","",INPUT!HO332)</f>
        <v/>
      </c>
      <c r="C328" s="1422" t="str">
        <f>IF(INPUT!IU332="","",INPUT!IU332/'03. Asset follow up'!$F$20)</f>
        <v/>
      </c>
      <c r="D328" s="1422" t="str">
        <f>IF(INPUT!IV332="","",INPUT!IV332/'03. Asset follow up'!$F$20)</f>
        <v/>
      </c>
      <c r="E328" s="1422" t="str">
        <f>IF(INPUT!IW332="","",INPUT!IW332/'03. Asset follow up'!$F$20)</f>
        <v/>
      </c>
      <c r="F328" s="1422" t="str">
        <f>IF(INPUT!IX332="","",INPUT!IX332/'03. Asset follow up'!$F$20)</f>
        <v/>
      </c>
      <c r="G328" s="1422" t="str">
        <f>IF(INPUT!IY332="","",INPUT!IY332/'03. Asset follow up'!$F$20)</f>
        <v/>
      </c>
      <c r="H328" s="1422" t="str">
        <f>IF(INPUT!IZ332="","",INPUT!IZ332/'03. Asset follow up'!$F$20)</f>
        <v/>
      </c>
      <c r="I328" s="1422" t="str">
        <f>IF(INPUT!JA332="","",INPUT!JA332/'03. Asset follow up'!$F$20)</f>
        <v/>
      </c>
      <c r="J328" s="1423">
        <f>INPUT!JB332/'03. Asset follow up'!$F$20</f>
        <v>0</v>
      </c>
      <c r="K328" s="1423" t="str">
        <f>IF(INPUT!JB332="","",INPUT!JB332/'03. Asset follow up'!$F$20)</f>
        <v/>
      </c>
      <c r="L328" s="1424">
        <f t="shared" si="10"/>
        <v>0</v>
      </c>
      <c r="N328" s="1027" t="str">
        <f>IF(INPUT!HO332="","",INPUT!HO332)</f>
        <v/>
      </c>
      <c r="O328" s="1425" t="str">
        <f>IF(INPUT!IU332="","",INPUT!IU332)</f>
        <v/>
      </c>
      <c r="P328" s="1425" t="str">
        <f>IF(INPUT!IV332="","",INPUT!IV332)</f>
        <v/>
      </c>
      <c r="Q328" s="1425" t="str">
        <f>IF(INPUT!IW332="","",INPUT!IW332)</f>
        <v/>
      </c>
      <c r="R328" s="1425" t="str">
        <f>IF(INPUT!IX332="","",INPUT!IX332)</f>
        <v/>
      </c>
      <c r="S328" s="1425" t="str">
        <f>IF(INPUT!IY332="","",INPUT!IY332)</f>
        <v/>
      </c>
      <c r="T328" s="1425" t="str">
        <f>IF(INPUT!IZ332="","",INPUT!IZ332)</f>
        <v/>
      </c>
      <c r="U328" s="1425" t="str">
        <f>IF(INPUT!JA332="","",INPUT!JA332)</f>
        <v/>
      </c>
      <c r="V328" s="1425" t="str">
        <f>IF(INPUT!JB332="","",INPUT!JB332)</f>
        <v/>
      </c>
      <c r="W328" s="1425" t="str">
        <f t="shared" si="11"/>
        <v/>
      </c>
      <c r="X328" s="1425" t="str">
        <f>IF(INPUT!JB332="","",INPUT!JB332)</f>
        <v/>
      </c>
    </row>
    <row r="329" spans="2:24">
      <c r="B329" s="1027" t="str">
        <f>IF(INPUT!HO333="","",INPUT!HO333)</f>
        <v/>
      </c>
      <c r="C329" s="1422" t="str">
        <f>IF(INPUT!IU333="","",INPUT!IU333/'03. Asset follow up'!$F$20)</f>
        <v/>
      </c>
      <c r="D329" s="1422" t="str">
        <f>IF(INPUT!IV333="","",INPUT!IV333/'03. Asset follow up'!$F$20)</f>
        <v/>
      </c>
      <c r="E329" s="1422" t="str">
        <f>IF(INPUT!IW333="","",INPUT!IW333/'03. Asset follow up'!$F$20)</f>
        <v/>
      </c>
      <c r="F329" s="1422" t="str">
        <f>IF(INPUT!IX333="","",INPUT!IX333/'03. Asset follow up'!$F$20)</f>
        <v/>
      </c>
      <c r="G329" s="1422" t="str">
        <f>IF(INPUT!IY333="","",INPUT!IY333/'03. Asset follow up'!$F$20)</f>
        <v/>
      </c>
      <c r="H329" s="1422" t="str">
        <f>IF(INPUT!IZ333="","",INPUT!IZ333/'03. Asset follow up'!$F$20)</f>
        <v/>
      </c>
      <c r="I329" s="1422" t="str">
        <f>IF(INPUT!JA333="","",INPUT!JA333/'03. Asset follow up'!$F$20)</f>
        <v/>
      </c>
      <c r="J329" s="1423">
        <f>INPUT!JB333/'03. Asset follow up'!$F$20</f>
        <v>0</v>
      </c>
      <c r="K329" s="1423" t="str">
        <f>IF(INPUT!JB333="","",INPUT!JB333/'03. Asset follow up'!$F$20)</f>
        <v/>
      </c>
      <c r="L329" s="1424">
        <f t="shared" si="10"/>
        <v>0</v>
      </c>
      <c r="N329" s="1027" t="str">
        <f>IF(INPUT!HO333="","",INPUT!HO333)</f>
        <v/>
      </c>
      <c r="O329" s="1425" t="str">
        <f>IF(INPUT!IU333="","",INPUT!IU333)</f>
        <v/>
      </c>
      <c r="P329" s="1425" t="str">
        <f>IF(INPUT!IV333="","",INPUT!IV333)</f>
        <v/>
      </c>
      <c r="Q329" s="1425" t="str">
        <f>IF(INPUT!IW333="","",INPUT!IW333)</f>
        <v/>
      </c>
      <c r="R329" s="1425" t="str">
        <f>IF(INPUT!IX333="","",INPUT!IX333)</f>
        <v/>
      </c>
      <c r="S329" s="1425" t="str">
        <f>IF(INPUT!IY333="","",INPUT!IY333)</f>
        <v/>
      </c>
      <c r="T329" s="1425" t="str">
        <f>IF(INPUT!IZ333="","",INPUT!IZ333)</f>
        <v/>
      </c>
      <c r="U329" s="1425" t="str">
        <f>IF(INPUT!JA333="","",INPUT!JA333)</f>
        <v/>
      </c>
      <c r="V329" s="1425" t="str">
        <f>IF(INPUT!JB333="","",INPUT!JB333)</f>
        <v/>
      </c>
      <c r="W329" s="1425" t="str">
        <f t="shared" si="11"/>
        <v/>
      </c>
      <c r="X329" s="1425" t="str">
        <f>IF(INPUT!JB333="","",INPUT!JB333)</f>
        <v/>
      </c>
    </row>
    <row r="330" spans="2:24">
      <c r="B330" s="1027" t="str">
        <f>IF(INPUT!HO334="","",INPUT!HO334)</f>
        <v/>
      </c>
      <c r="C330" s="1422" t="str">
        <f>IF(INPUT!IU334="","",INPUT!IU334/'03. Asset follow up'!$F$20)</f>
        <v/>
      </c>
      <c r="D330" s="1422" t="str">
        <f>IF(INPUT!IV334="","",INPUT!IV334/'03. Asset follow up'!$F$20)</f>
        <v/>
      </c>
      <c r="E330" s="1422" t="str">
        <f>IF(INPUT!IW334="","",INPUT!IW334/'03. Asset follow up'!$F$20)</f>
        <v/>
      </c>
      <c r="F330" s="1422" t="str">
        <f>IF(INPUT!IX334="","",INPUT!IX334/'03. Asset follow up'!$F$20)</f>
        <v/>
      </c>
      <c r="G330" s="1422" t="str">
        <f>IF(INPUT!IY334="","",INPUT!IY334/'03. Asset follow up'!$F$20)</f>
        <v/>
      </c>
      <c r="H330" s="1422" t="str">
        <f>IF(INPUT!IZ334="","",INPUT!IZ334/'03. Asset follow up'!$F$20)</f>
        <v/>
      </c>
      <c r="I330" s="1422" t="str">
        <f>IF(INPUT!JA334="","",INPUT!JA334/'03. Asset follow up'!$F$20)</f>
        <v/>
      </c>
      <c r="J330" s="1423">
        <f>INPUT!JB334/'03. Asset follow up'!$F$20</f>
        <v>0</v>
      </c>
      <c r="K330" s="1423" t="str">
        <f>IF(INPUT!JB334="","",INPUT!JB334/'03. Asset follow up'!$F$20)</f>
        <v/>
      </c>
      <c r="L330" s="1424">
        <f t="shared" si="10"/>
        <v>0</v>
      </c>
      <c r="N330" s="1027" t="str">
        <f>IF(INPUT!HO334="","",INPUT!HO334)</f>
        <v/>
      </c>
      <c r="O330" s="1425" t="str">
        <f>IF(INPUT!IU334="","",INPUT!IU334)</f>
        <v/>
      </c>
      <c r="P330" s="1425" t="str">
        <f>IF(INPUT!IV334="","",INPUT!IV334)</f>
        <v/>
      </c>
      <c r="Q330" s="1425" t="str">
        <f>IF(INPUT!IW334="","",INPUT!IW334)</f>
        <v/>
      </c>
      <c r="R330" s="1425" t="str">
        <f>IF(INPUT!IX334="","",INPUT!IX334)</f>
        <v/>
      </c>
      <c r="S330" s="1425" t="str">
        <f>IF(INPUT!IY334="","",INPUT!IY334)</f>
        <v/>
      </c>
      <c r="T330" s="1425" t="str">
        <f>IF(INPUT!IZ334="","",INPUT!IZ334)</f>
        <v/>
      </c>
      <c r="U330" s="1425" t="str">
        <f>IF(INPUT!JA334="","",INPUT!JA334)</f>
        <v/>
      </c>
      <c r="V330" s="1425" t="str">
        <f>IF(INPUT!JB334="","",INPUT!JB334)</f>
        <v/>
      </c>
      <c r="W330" s="1425" t="str">
        <f t="shared" si="11"/>
        <v/>
      </c>
      <c r="X330" s="1425" t="str">
        <f>IF(INPUT!JB334="","",INPUT!JB334)</f>
        <v/>
      </c>
    </row>
    <row r="331" spans="2:24">
      <c r="B331" s="1027" t="str">
        <f>IF(INPUT!HO335="","",INPUT!HO335)</f>
        <v/>
      </c>
      <c r="C331" s="1422" t="str">
        <f>IF(INPUT!IU335="","",INPUT!IU335/'03. Asset follow up'!$F$20)</f>
        <v/>
      </c>
      <c r="D331" s="1422" t="str">
        <f>IF(INPUT!IV335="","",INPUT!IV335/'03. Asset follow up'!$F$20)</f>
        <v/>
      </c>
      <c r="E331" s="1422" t="str">
        <f>IF(INPUT!IW335="","",INPUT!IW335/'03. Asset follow up'!$F$20)</f>
        <v/>
      </c>
      <c r="F331" s="1422" t="str">
        <f>IF(INPUT!IX335="","",INPUT!IX335/'03. Asset follow up'!$F$20)</f>
        <v/>
      </c>
      <c r="G331" s="1422" t="str">
        <f>IF(INPUT!IY335="","",INPUT!IY335/'03. Asset follow up'!$F$20)</f>
        <v/>
      </c>
      <c r="H331" s="1422" t="str">
        <f>IF(INPUT!IZ335="","",INPUT!IZ335/'03. Asset follow up'!$F$20)</f>
        <v/>
      </c>
      <c r="I331" s="1422" t="str">
        <f>IF(INPUT!JA335="","",INPUT!JA335/'03. Asset follow up'!$F$20)</f>
        <v/>
      </c>
      <c r="J331" s="1423">
        <f>INPUT!JB335/'03. Asset follow up'!$F$20</f>
        <v>0</v>
      </c>
      <c r="K331" s="1423" t="str">
        <f>IF(INPUT!JB335="","",INPUT!JB335/'03. Asset follow up'!$F$20)</f>
        <v/>
      </c>
      <c r="L331" s="1424">
        <f t="shared" si="10"/>
        <v>0</v>
      </c>
      <c r="N331" s="1027" t="str">
        <f>IF(INPUT!HO335="","",INPUT!HO335)</f>
        <v/>
      </c>
      <c r="O331" s="1425" t="str">
        <f>IF(INPUT!IU335="","",INPUT!IU335)</f>
        <v/>
      </c>
      <c r="P331" s="1425" t="str">
        <f>IF(INPUT!IV335="","",INPUT!IV335)</f>
        <v/>
      </c>
      <c r="Q331" s="1425" t="str">
        <f>IF(INPUT!IW335="","",INPUT!IW335)</f>
        <v/>
      </c>
      <c r="R331" s="1425" t="str">
        <f>IF(INPUT!IX335="","",INPUT!IX335)</f>
        <v/>
      </c>
      <c r="S331" s="1425" t="str">
        <f>IF(INPUT!IY335="","",INPUT!IY335)</f>
        <v/>
      </c>
      <c r="T331" s="1425" t="str">
        <f>IF(INPUT!IZ335="","",INPUT!IZ335)</f>
        <v/>
      </c>
      <c r="U331" s="1425" t="str">
        <f>IF(INPUT!JA335="","",INPUT!JA335)</f>
        <v/>
      </c>
      <c r="V331" s="1425" t="str">
        <f>IF(INPUT!JB335="","",INPUT!JB335)</f>
        <v/>
      </c>
      <c r="W331" s="1425" t="str">
        <f t="shared" si="11"/>
        <v/>
      </c>
      <c r="X331" s="1425" t="str">
        <f>IF(INPUT!JB335="","",INPUT!JB335)</f>
        <v/>
      </c>
    </row>
    <row r="332" spans="2:24">
      <c r="B332" s="1027" t="str">
        <f>IF(INPUT!HO336="","",INPUT!HO336)</f>
        <v/>
      </c>
      <c r="C332" s="1422" t="str">
        <f>IF(INPUT!IU336="","",INPUT!IU336/'03. Asset follow up'!$F$20)</f>
        <v/>
      </c>
      <c r="D332" s="1422" t="str">
        <f>IF(INPUT!IV336="","",INPUT!IV336/'03. Asset follow up'!$F$20)</f>
        <v/>
      </c>
      <c r="E332" s="1422" t="str">
        <f>IF(INPUT!IW336="","",INPUT!IW336/'03. Asset follow up'!$F$20)</f>
        <v/>
      </c>
      <c r="F332" s="1422" t="str">
        <f>IF(INPUT!IX336="","",INPUT!IX336/'03. Asset follow up'!$F$20)</f>
        <v/>
      </c>
      <c r="G332" s="1422" t="str">
        <f>IF(INPUT!IY336="","",INPUT!IY336/'03. Asset follow up'!$F$20)</f>
        <v/>
      </c>
      <c r="H332" s="1422" t="str">
        <f>IF(INPUT!IZ336="","",INPUT!IZ336/'03. Asset follow up'!$F$20)</f>
        <v/>
      </c>
      <c r="I332" s="1422" t="str">
        <f>IF(INPUT!JA336="","",INPUT!JA336/'03. Asset follow up'!$F$20)</f>
        <v/>
      </c>
      <c r="J332" s="1423">
        <f>INPUT!JB336/'03. Asset follow up'!$F$20</f>
        <v>0</v>
      </c>
      <c r="K332" s="1423" t="str">
        <f>IF(INPUT!JB336="","",INPUT!JB336/'03. Asset follow up'!$F$20)</f>
        <v/>
      </c>
      <c r="L332" s="1424">
        <f t="shared" ref="L332:L395" si="12">IFERROR(SUM(D332:F332)+K332,0)</f>
        <v>0</v>
      </c>
      <c r="N332" s="1027" t="str">
        <f>IF(INPUT!HO336="","",INPUT!HO336)</f>
        <v/>
      </c>
      <c r="O332" s="1425" t="str">
        <f>IF(INPUT!IU336="","",INPUT!IU336)</f>
        <v/>
      </c>
      <c r="P332" s="1425" t="str">
        <f>IF(INPUT!IV336="","",INPUT!IV336)</f>
        <v/>
      </c>
      <c r="Q332" s="1425" t="str">
        <f>IF(INPUT!IW336="","",INPUT!IW336)</f>
        <v/>
      </c>
      <c r="R332" s="1425" t="str">
        <f>IF(INPUT!IX336="","",INPUT!IX336)</f>
        <v/>
      </c>
      <c r="S332" s="1425" t="str">
        <f>IF(INPUT!IY336="","",INPUT!IY336)</f>
        <v/>
      </c>
      <c r="T332" s="1425" t="str">
        <f>IF(INPUT!IZ336="","",INPUT!IZ336)</f>
        <v/>
      </c>
      <c r="U332" s="1425" t="str">
        <f>IF(INPUT!JA336="","",INPUT!JA336)</f>
        <v/>
      </c>
      <c r="V332" s="1425" t="str">
        <f>IF(INPUT!JB336="","",INPUT!JB336)</f>
        <v/>
      </c>
      <c r="W332" s="1425" t="str">
        <f t="shared" si="11"/>
        <v/>
      </c>
      <c r="X332" s="1425" t="str">
        <f>IF(INPUT!JB336="","",INPUT!JB336)</f>
        <v/>
      </c>
    </row>
    <row r="333" spans="2:24">
      <c r="B333" s="1027" t="str">
        <f>IF(INPUT!HO337="","",INPUT!HO337)</f>
        <v/>
      </c>
      <c r="C333" s="1422" t="str">
        <f>IF(INPUT!IU337="","",INPUT!IU337/'03. Asset follow up'!$F$20)</f>
        <v/>
      </c>
      <c r="D333" s="1422" t="str">
        <f>IF(INPUT!IV337="","",INPUT!IV337/'03. Asset follow up'!$F$20)</f>
        <v/>
      </c>
      <c r="E333" s="1422" t="str">
        <f>IF(INPUT!IW337="","",INPUT!IW337/'03. Asset follow up'!$F$20)</f>
        <v/>
      </c>
      <c r="F333" s="1422" t="str">
        <f>IF(INPUT!IX337="","",INPUT!IX337/'03. Asset follow up'!$F$20)</f>
        <v/>
      </c>
      <c r="G333" s="1422" t="str">
        <f>IF(INPUT!IY337="","",INPUT!IY337/'03. Asset follow up'!$F$20)</f>
        <v/>
      </c>
      <c r="H333" s="1422" t="str">
        <f>IF(INPUT!IZ337="","",INPUT!IZ337/'03. Asset follow up'!$F$20)</f>
        <v/>
      </c>
      <c r="I333" s="1422" t="str">
        <f>IF(INPUT!JA337="","",INPUT!JA337/'03. Asset follow up'!$F$20)</f>
        <v/>
      </c>
      <c r="J333" s="1423">
        <f>INPUT!JB337/'03. Asset follow up'!$F$20</f>
        <v>0</v>
      </c>
      <c r="K333" s="1423" t="str">
        <f>IF(INPUT!JB337="","",INPUT!JB337/'03. Asset follow up'!$F$20)</f>
        <v/>
      </c>
      <c r="L333" s="1424">
        <f t="shared" si="12"/>
        <v>0</v>
      </c>
      <c r="N333" s="1027" t="str">
        <f>IF(INPUT!HO337="","",INPUT!HO337)</f>
        <v/>
      </c>
      <c r="O333" s="1425" t="str">
        <f>IF(INPUT!IU337="","",INPUT!IU337)</f>
        <v/>
      </c>
      <c r="P333" s="1425" t="str">
        <f>IF(INPUT!IV337="","",INPUT!IV337)</f>
        <v/>
      </c>
      <c r="Q333" s="1425" t="str">
        <f>IF(INPUT!IW337="","",INPUT!IW337)</f>
        <v/>
      </c>
      <c r="R333" s="1425" t="str">
        <f>IF(INPUT!IX337="","",INPUT!IX337)</f>
        <v/>
      </c>
      <c r="S333" s="1425" t="str">
        <f>IF(INPUT!IY337="","",INPUT!IY337)</f>
        <v/>
      </c>
      <c r="T333" s="1425" t="str">
        <f>IF(INPUT!IZ337="","",INPUT!IZ337)</f>
        <v/>
      </c>
      <c r="U333" s="1425" t="str">
        <f>IF(INPUT!JA337="","",INPUT!JA337)</f>
        <v/>
      </c>
      <c r="V333" s="1425" t="str">
        <f>IF(INPUT!JB337="","",INPUT!JB337)</f>
        <v/>
      </c>
      <c r="W333" s="1425" t="str">
        <f t="shared" si="11"/>
        <v/>
      </c>
      <c r="X333" s="1425" t="str">
        <f>IF(INPUT!JB337="","",INPUT!JB337)</f>
        <v/>
      </c>
    </row>
    <row r="334" spans="2:24">
      <c r="B334" s="1027" t="str">
        <f>IF(INPUT!HO338="","",INPUT!HO338)</f>
        <v/>
      </c>
      <c r="C334" s="1422" t="str">
        <f>IF(INPUT!IU338="","",INPUT!IU338/'03. Asset follow up'!$F$20)</f>
        <v/>
      </c>
      <c r="D334" s="1422" t="str">
        <f>IF(INPUT!IV338="","",INPUT!IV338/'03. Asset follow up'!$F$20)</f>
        <v/>
      </c>
      <c r="E334" s="1422" t="str">
        <f>IF(INPUT!IW338="","",INPUT!IW338/'03. Asset follow up'!$F$20)</f>
        <v/>
      </c>
      <c r="F334" s="1422" t="str">
        <f>IF(INPUT!IX338="","",INPUT!IX338/'03. Asset follow up'!$F$20)</f>
        <v/>
      </c>
      <c r="G334" s="1422" t="str">
        <f>IF(INPUT!IY338="","",INPUT!IY338/'03. Asset follow up'!$F$20)</f>
        <v/>
      </c>
      <c r="H334" s="1422" t="str">
        <f>IF(INPUT!IZ338="","",INPUT!IZ338/'03. Asset follow up'!$F$20)</f>
        <v/>
      </c>
      <c r="I334" s="1422" t="str">
        <f>IF(INPUT!JA338="","",INPUT!JA338/'03. Asset follow up'!$F$20)</f>
        <v/>
      </c>
      <c r="J334" s="1423">
        <f>INPUT!JB338/'03. Asset follow up'!$F$20</f>
        <v>0</v>
      </c>
      <c r="K334" s="1423" t="str">
        <f>IF(INPUT!JB338="","",INPUT!JB338/'03. Asset follow up'!$F$20)</f>
        <v/>
      </c>
      <c r="L334" s="1424">
        <f t="shared" si="12"/>
        <v>0</v>
      </c>
      <c r="N334" s="1027" t="str">
        <f>IF(INPUT!HO338="","",INPUT!HO338)</f>
        <v/>
      </c>
      <c r="O334" s="1425" t="str">
        <f>IF(INPUT!IU338="","",INPUT!IU338)</f>
        <v/>
      </c>
      <c r="P334" s="1425" t="str">
        <f>IF(INPUT!IV338="","",INPUT!IV338)</f>
        <v/>
      </c>
      <c r="Q334" s="1425" t="str">
        <f>IF(INPUT!IW338="","",INPUT!IW338)</f>
        <v/>
      </c>
      <c r="R334" s="1425" t="str">
        <f>IF(INPUT!IX338="","",INPUT!IX338)</f>
        <v/>
      </c>
      <c r="S334" s="1425" t="str">
        <f>IF(INPUT!IY338="","",INPUT!IY338)</f>
        <v/>
      </c>
      <c r="T334" s="1425" t="str">
        <f>IF(INPUT!IZ338="","",INPUT!IZ338)</f>
        <v/>
      </c>
      <c r="U334" s="1425" t="str">
        <f>IF(INPUT!JA338="","",INPUT!JA338)</f>
        <v/>
      </c>
      <c r="V334" s="1425" t="str">
        <f>IF(INPUT!JB338="","",INPUT!JB338)</f>
        <v/>
      </c>
      <c r="W334" s="1425" t="str">
        <f t="shared" si="11"/>
        <v/>
      </c>
      <c r="X334" s="1425" t="str">
        <f>IF(INPUT!JB338="","",INPUT!JB338)</f>
        <v/>
      </c>
    </row>
    <row r="335" spans="2:24">
      <c r="B335" s="1027" t="str">
        <f>IF(INPUT!HO339="","",INPUT!HO339)</f>
        <v/>
      </c>
      <c r="C335" s="1422" t="str">
        <f>IF(INPUT!IU339="","",INPUT!IU339/'03. Asset follow up'!$F$20)</f>
        <v/>
      </c>
      <c r="D335" s="1422" t="str">
        <f>IF(INPUT!IV339="","",INPUT!IV339/'03. Asset follow up'!$F$20)</f>
        <v/>
      </c>
      <c r="E335" s="1422" t="str">
        <f>IF(INPUT!IW339="","",INPUT!IW339/'03. Asset follow up'!$F$20)</f>
        <v/>
      </c>
      <c r="F335" s="1422" t="str">
        <f>IF(INPUT!IX339="","",INPUT!IX339/'03. Asset follow up'!$F$20)</f>
        <v/>
      </c>
      <c r="G335" s="1422" t="str">
        <f>IF(INPUT!IY339="","",INPUT!IY339/'03. Asset follow up'!$F$20)</f>
        <v/>
      </c>
      <c r="H335" s="1422" t="str">
        <f>IF(INPUT!IZ339="","",INPUT!IZ339/'03. Asset follow up'!$F$20)</f>
        <v/>
      </c>
      <c r="I335" s="1422" t="str">
        <f>IF(INPUT!JA339="","",INPUT!JA339/'03. Asset follow up'!$F$20)</f>
        <v/>
      </c>
      <c r="J335" s="1423">
        <f>INPUT!JB339/'03. Asset follow up'!$F$20</f>
        <v>0</v>
      </c>
      <c r="K335" s="1423" t="str">
        <f>IF(INPUT!JB339="","",INPUT!JB339/'03. Asset follow up'!$F$20)</f>
        <v/>
      </c>
      <c r="L335" s="1424">
        <f t="shared" si="12"/>
        <v>0</v>
      </c>
      <c r="N335" s="1027" t="str">
        <f>IF(INPUT!HO339="","",INPUT!HO339)</f>
        <v/>
      </c>
      <c r="O335" s="1425" t="str">
        <f>IF(INPUT!IU339="","",INPUT!IU339)</f>
        <v/>
      </c>
      <c r="P335" s="1425" t="str">
        <f>IF(INPUT!IV339="","",INPUT!IV339)</f>
        <v/>
      </c>
      <c r="Q335" s="1425" t="str">
        <f>IF(INPUT!IW339="","",INPUT!IW339)</f>
        <v/>
      </c>
      <c r="R335" s="1425" t="str">
        <f>IF(INPUT!IX339="","",INPUT!IX339)</f>
        <v/>
      </c>
      <c r="S335" s="1425" t="str">
        <f>IF(INPUT!IY339="","",INPUT!IY339)</f>
        <v/>
      </c>
      <c r="T335" s="1425" t="str">
        <f>IF(INPUT!IZ339="","",INPUT!IZ339)</f>
        <v/>
      </c>
      <c r="U335" s="1425" t="str">
        <f>IF(INPUT!JA339="","",INPUT!JA339)</f>
        <v/>
      </c>
      <c r="V335" s="1425" t="str">
        <f>IF(INPUT!JB339="","",INPUT!JB339)</f>
        <v/>
      </c>
      <c r="W335" s="1425" t="str">
        <f t="shared" si="11"/>
        <v/>
      </c>
      <c r="X335" s="1425" t="str">
        <f>IF(INPUT!JB339="","",INPUT!JB339)</f>
        <v/>
      </c>
    </row>
    <row r="336" spans="2:24">
      <c r="B336" s="1027" t="str">
        <f>IF(INPUT!HO340="","",INPUT!HO340)</f>
        <v/>
      </c>
      <c r="C336" s="1422" t="str">
        <f>IF(INPUT!IU340="","",INPUT!IU340/'03. Asset follow up'!$F$20)</f>
        <v/>
      </c>
      <c r="D336" s="1422" t="str">
        <f>IF(INPUT!IV340="","",INPUT!IV340/'03. Asset follow up'!$F$20)</f>
        <v/>
      </c>
      <c r="E336" s="1422" t="str">
        <f>IF(INPUT!IW340="","",INPUT!IW340/'03. Asset follow up'!$F$20)</f>
        <v/>
      </c>
      <c r="F336" s="1422" t="str">
        <f>IF(INPUT!IX340="","",INPUT!IX340/'03. Asset follow up'!$F$20)</f>
        <v/>
      </c>
      <c r="G336" s="1422" t="str">
        <f>IF(INPUT!IY340="","",INPUT!IY340/'03. Asset follow up'!$F$20)</f>
        <v/>
      </c>
      <c r="H336" s="1422" t="str">
        <f>IF(INPUT!IZ340="","",INPUT!IZ340/'03. Asset follow up'!$F$20)</f>
        <v/>
      </c>
      <c r="I336" s="1422" t="str">
        <f>IF(INPUT!JA340="","",INPUT!JA340/'03. Asset follow up'!$F$20)</f>
        <v/>
      </c>
      <c r="J336" s="1423">
        <f>INPUT!JB340/'03. Asset follow up'!$F$20</f>
        <v>0</v>
      </c>
      <c r="K336" s="1423" t="str">
        <f>IF(INPUT!JB340="","",INPUT!JB340/'03. Asset follow up'!$F$20)</f>
        <v/>
      </c>
      <c r="L336" s="1424">
        <f t="shared" si="12"/>
        <v>0</v>
      </c>
      <c r="N336" s="1027" t="str">
        <f>IF(INPUT!HO340="","",INPUT!HO340)</f>
        <v/>
      </c>
      <c r="O336" s="1425" t="str">
        <f>IF(INPUT!IU340="","",INPUT!IU340)</f>
        <v/>
      </c>
      <c r="P336" s="1425" t="str">
        <f>IF(INPUT!IV340="","",INPUT!IV340)</f>
        <v/>
      </c>
      <c r="Q336" s="1425" t="str">
        <f>IF(INPUT!IW340="","",INPUT!IW340)</f>
        <v/>
      </c>
      <c r="R336" s="1425" t="str">
        <f>IF(INPUT!IX340="","",INPUT!IX340)</f>
        <v/>
      </c>
      <c r="S336" s="1425" t="str">
        <f>IF(INPUT!IY340="","",INPUT!IY340)</f>
        <v/>
      </c>
      <c r="T336" s="1425" t="str">
        <f>IF(INPUT!IZ340="","",INPUT!IZ340)</f>
        <v/>
      </c>
      <c r="U336" s="1425" t="str">
        <f>IF(INPUT!JA340="","",INPUT!JA340)</f>
        <v/>
      </c>
      <c r="V336" s="1425" t="str">
        <f>IF(INPUT!JB340="","",INPUT!JB340)</f>
        <v/>
      </c>
      <c r="W336" s="1425" t="str">
        <f t="shared" si="11"/>
        <v/>
      </c>
      <c r="X336" s="1425" t="str">
        <f>IF(INPUT!JB340="","",INPUT!JB340)</f>
        <v/>
      </c>
    </row>
    <row r="337" spans="2:24">
      <c r="B337" s="1027" t="str">
        <f>IF(INPUT!HO341="","",INPUT!HO341)</f>
        <v/>
      </c>
      <c r="C337" s="1422" t="str">
        <f>IF(INPUT!IU341="","",INPUT!IU341/'03. Asset follow up'!$F$20)</f>
        <v/>
      </c>
      <c r="D337" s="1422" t="str">
        <f>IF(INPUT!IV341="","",INPUT!IV341/'03. Asset follow up'!$F$20)</f>
        <v/>
      </c>
      <c r="E337" s="1422" t="str">
        <f>IF(INPUT!IW341="","",INPUT!IW341/'03. Asset follow up'!$F$20)</f>
        <v/>
      </c>
      <c r="F337" s="1422" t="str">
        <f>IF(INPUT!IX341="","",INPUT!IX341/'03. Asset follow up'!$F$20)</f>
        <v/>
      </c>
      <c r="G337" s="1422" t="str">
        <f>IF(INPUT!IY341="","",INPUT!IY341/'03. Asset follow up'!$F$20)</f>
        <v/>
      </c>
      <c r="H337" s="1422" t="str">
        <f>IF(INPUT!IZ341="","",INPUT!IZ341/'03. Asset follow up'!$F$20)</f>
        <v/>
      </c>
      <c r="I337" s="1422" t="str">
        <f>IF(INPUT!JA341="","",INPUT!JA341/'03. Asset follow up'!$F$20)</f>
        <v/>
      </c>
      <c r="J337" s="1423">
        <f>INPUT!JB341/'03. Asset follow up'!$F$20</f>
        <v>0</v>
      </c>
      <c r="K337" s="1423" t="str">
        <f>IF(INPUT!JB341="","",INPUT!JB341/'03. Asset follow up'!$F$20)</f>
        <v/>
      </c>
      <c r="L337" s="1424">
        <f t="shared" si="12"/>
        <v>0</v>
      </c>
      <c r="N337" s="1027" t="str">
        <f>IF(INPUT!HO341="","",INPUT!HO341)</f>
        <v/>
      </c>
      <c r="O337" s="1425" t="str">
        <f>IF(INPUT!IU341="","",INPUT!IU341)</f>
        <v/>
      </c>
      <c r="P337" s="1425" t="str">
        <f>IF(INPUT!IV341="","",INPUT!IV341)</f>
        <v/>
      </c>
      <c r="Q337" s="1425" t="str">
        <f>IF(INPUT!IW341="","",INPUT!IW341)</f>
        <v/>
      </c>
      <c r="R337" s="1425" t="str">
        <f>IF(INPUT!IX341="","",INPUT!IX341)</f>
        <v/>
      </c>
      <c r="S337" s="1425" t="str">
        <f>IF(INPUT!IY341="","",INPUT!IY341)</f>
        <v/>
      </c>
      <c r="T337" s="1425" t="str">
        <f>IF(INPUT!IZ341="","",INPUT!IZ341)</f>
        <v/>
      </c>
      <c r="U337" s="1425" t="str">
        <f>IF(INPUT!JA341="","",INPUT!JA341)</f>
        <v/>
      </c>
      <c r="V337" s="1425" t="str">
        <f>IF(INPUT!JB341="","",INPUT!JB341)</f>
        <v/>
      </c>
      <c r="W337" s="1425" t="str">
        <f t="shared" si="11"/>
        <v/>
      </c>
      <c r="X337" s="1425" t="str">
        <f>IF(INPUT!JB341="","",INPUT!JB341)</f>
        <v/>
      </c>
    </row>
    <row r="338" spans="2:24">
      <c r="B338" s="1027" t="str">
        <f>IF(INPUT!HO342="","",INPUT!HO342)</f>
        <v/>
      </c>
      <c r="C338" s="1422" t="str">
        <f>IF(INPUT!IU342="","",INPUT!IU342/'03. Asset follow up'!$F$20)</f>
        <v/>
      </c>
      <c r="D338" s="1422" t="str">
        <f>IF(INPUT!IV342="","",INPUT!IV342/'03. Asset follow up'!$F$20)</f>
        <v/>
      </c>
      <c r="E338" s="1422" t="str">
        <f>IF(INPUT!IW342="","",INPUT!IW342/'03. Asset follow up'!$F$20)</f>
        <v/>
      </c>
      <c r="F338" s="1422" t="str">
        <f>IF(INPUT!IX342="","",INPUT!IX342/'03. Asset follow up'!$F$20)</f>
        <v/>
      </c>
      <c r="G338" s="1422" t="str">
        <f>IF(INPUT!IY342="","",INPUT!IY342/'03. Asset follow up'!$F$20)</f>
        <v/>
      </c>
      <c r="H338" s="1422" t="str">
        <f>IF(INPUT!IZ342="","",INPUT!IZ342/'03. Asset follow up'!$F$20)</f>
        <v/>
      </c>
      <c r="I338" s="1422" t="str">
        <f>IF(INPUT!JA342="","",INPUT!JA342/'03. Asset follow up'!$F$20)</f>
        <v/>
      </c>
      <c r="J338" s="1423">
        <f>INPUT!JB342/'03. Asset follow up'!$F$20</f>
        <v>0</v>
      </c>
      <c r="K338" s="1423" t="str">
        <f>IF(INPUT!JB342="","",INPUT!JB342/'03. Asset follow up'!$F$20)</f>
        <v/>
      </c>
      <c r="L338" s="1424">
        <f t="shared" si="12"/>
        <v>0</v>
      </c>
      <c r="N338" s="1027" t="str">
        <f>IF(INPUT!HO342="","",INPUT!HO342)</f>
        <v/>
      </c>
      <c r="O338" s="1425" t="str">
        <f>IF(INPUT!IU342="","",INPUT!IU342)</f>
        <v/>
      </c>
      <c r="P338" s="1425" t="str">
        <f>IF(INPUT!IV342="","",INPUT!IV342)</f>
        <v/>
      </c>
      <c r="Q338" s="1425" t="str">
        <f>IF(INPUT!IW342="","",INPUT!IW342)</f>
        <v/>
      </c>
      <c r="R338" s="1425" t="str">
        <f>IF(INPUT!IX342="","",INPUT!IX342)</f>
        <v/>
      </c>
      <c r="S338" s="1425" t="str">
        <f>IF(INPUT!IY342="","",INPUT!IY342)</f>
        <v/>
      </c>
      <c r="T338" s="1425" t="str">
        <f>IF(INPUT!IZ342="","",INPUT!IZ342)</f>
        <v/>
      </c>
      <c r="U338" s="1425" t="str">
        <f>IF(INPUT!JA342="","",INPUT!JA342)</f>
        <v/>
      </c>
      <c r="V338" s="1425" t="str">
        <f>IF(INPUT!JB342="","",INPUT!JB342)</f>
        <v/>
      </c>
      <c r="W338" s="1425" t="str">
        <f t="shared" si="11"/>
        <v/>
      </c>
      <c r="X338" s="1425" t="str">
        <f>IF(INPUT!JB342="","",INPUT!JB342)</f>
        <v/>
      </c>
    </row>
    <row r="339" spans="2:24">
      <c r="B339" s="1027" t="str">
        <f>IF(INPUT!HO343="","",INPUT!HO343)</f>
        <v/>
      </c>
      <c r="C339" s="1422" t="str">
        <f>IF(INPUT!IU343="","",INPUT!IU343/'03. Asset follow up'!$F$20)</f>
        <v/>
      </c>
      <c r="D339" s="1422" t="str">
        <f>IF(INPUT!IV343="","",INPUT!IV343/'03. Asset follow up'!$F$20)</f>
        <v/>
      </c>
      <c r="E339" s="1422" t="str">
        <f>IF(INPUT!IW343="","",INPUT!IW343/'03. Asset follow up'!$F$20)</f>
        <v/>
      </c>
      <c r="F339" s="1422" t="str">
        <f>IF(INPUT!IX343="","",INPUT!IX343/'03. Asset follow up'!$F$20)</f>
        <v/>
      </c>
      <c r="G339" s="1422" t="str">
        <f>IF(INPUT!IY343="","",INPUT!IY343/'03. Asset follow up'!$F$20)</f>
        <v/>
      </c>
      <c r="H339" s="1422" t="str">
        <f>IF(INPUT!IZ343="","",INPUT!IZ343/'03. Asset follow up'!$F$20)</f>
        <v/>
      </c>
      <c r="I339" s="1422" t="str">
        <f>IF(INPUT!JA343="","",INPUT!JA343/'03. Asset follow up'!$F$20)</f>
        <v/>
      </c>
      <c r="J339" s="1423">
        <f>INPUT!JB343/'03. Asset follow up'!$F$20</f>
        <v>0</v>
      </c>
      <c r="K339" s="1423" t="str">
        <f>IF(INPUT!JB343="","",INPUT!JB343/'03. Asset follow up'!$F$20)</f>
        <v/>
      </c>
      <c r="L339" s="1424">
        <f t="shared" si="12"/>
        <v>0</v>
      </c>
      <c r="N339" s="1027" t="str">
        <f>IF(INPUT!HO343="","",INPUT!HO343)</f>
        <v/>
      </c>
      <c r="O339" s="1425" t="str">
        <f>IF(INPUT!IU343="","",INPUT!IU343)</f>
        <v/>
      </c>
      <c r="P339" s="1425" t="str">
        <f>IF(INPUT!IV343="","",INPUT!IV343)</f>
        <v/>
      </c>
      <c r="Q339" s="1425" t="str">
        <f>IF(INPUT!IW343="","",INPUT!IW343)</f>
        <v/>
      </c>
      <c r="R339" s="1425" t="str">
        <f>IF(INPUT!IX343="","",INPUT!IX343)</f>
        <v/>
      </c>
      <c r="S339" s="1425" t="str">
        <f>IF(INPUT!IY343="","",INPUT!IY343)</f>
        <v/>
      </c>
      <c r="T339" s="1425" t="str">
        <f>IF(INPUT!IZ343="","",INPUT!IZ343)</f>
        <v/>
      </c>
      <c r="U339" s="1425" t="str">
        <f>IF(INPUT!JA343="","",INPUT!JA343)</f>
        <v/>
      </c>
      <c r="V339" s="1425" t="str">
        <f>IF(INPUT!JB343="","",INPUT!JB343)</f>
        <v/>
      </c>
      <c r="W339" s="1425" t="str">
        <f t="shared" si="11"/>
        <v/>
      </c>
      <c r="X339" s="1425" t="str">
        <f>IF(INPUT!JB343="","",INPUT!JB343)</f>
        <v/>
      </c>
    </row>
    <row r="340" spans="2:24">
      <c r="B340" s="1027" t="str">
        <f>IF(INPUT!HO344="","",INPUT!HO344)</f>
        <v/>
      </c>
      <c r="C340" s="1422" t="str">
        <f>IF(INPUT!IU344="","",INPUT!IU344/'03. Asset follow up'!$F$20)</f>
        <v/>
      </c>
      <c r="D340" s="1422" t="str">
        <f>IF(INPUT!IV344="","",INPUT!IV344/'03. Asset follow up'!$F$20)</f>
        <v/>
      </c>
      <c r="E340" s="1422" t="str">
        <f>IF(INPUT!IW344="","",INPUT!IW344/'03. Asset follow up'!$F$20)</f>
        <v/>
      </c>
      <c r="F340" s="1422" t="str">
        <f>IF(INPUT!IX344="","",INPUT!IX344/'03. Asset follow up'!$F$20)</f>
        <v/>
      </c>
      <c r="G340" s="1422" t="str">
        <f>IF(INPUT!IY344="","",INPUT!IY344/'03. Asset follow up'!$F$20)</f>
        <v/>
      </c>
      <c r="H340" s="1422" t="str">
        <f>IF(INPUT!IZ344="","",INPUT!IZ344/'03. Asset follow up'!$F$20)</f>
        <v/>
      </c>
      <c r="I340" s="1422" t="str">
        <f>IF(INPUT!JA344="","",INPUT!JA344/'03. Asset follow up'!$F$20)</f>
        <v/>
      </c>
      <c r="J340" s="1423">
        <f>INPUT!JB344/'03. Asset follow up'!$F$20</f>
        <v>0</v>
      </c>
      <c r="K340" s="1423" t="str">
        <f>IF(INPUT!JB344="","",INPUT!JB344/'03. Asset follow up'!$F$20)</f>
        <v/>
      </c>
      <c r="L340" s="1424">
        <f t="shared" si="12"/>
        <v>0</v>
      </c>
      <c r="N340" s="1027" t="str">
        <f>IF(INPUT!HO344="","",INPUT!HO344)</f>
        <v/>
      </c>
      <c r="O340" s="1425" t="str">
        <f>IF(INPUT!IU344="","",INPUT!IU344)</f>
        <v/>
      </c>
      <c r="P340" s="1425" t="str">
        <f>IF(INPUT!IV344="","",INPUT!IV344)</f>
        <v/>
      </c>
      <c r="Q340" s="1425" t="str">
        <f>IF(INPUT!IW344="","",INPUT!IW344)</f>
        <v/>
      </c>
      <c r="R340" s="1425" t="str">
        <f>IF(INPUT!IX344="","",INPUT!IX344)</f>
        <v/>
      </c>
      <c r="S340" s="1425" t="str">
        <f>IF(INPUT!IY344="","",INPUT!IY344)</f>
        <v/>
      </c>
      <c r="T340" s="1425" t="str">
        <f>IF(INPUT!IZ344="","",INPUT!IZ344)</f>
        <v/>
      </c>
      <c r="U340" s="1425" t="str">
        <f>IF(INPUT!JA344="","",INPUT!JA344)</f>
        <v/>
      </c>
      <c r="V340" s="1425" t="str">
        <f>IF(INPUT!JB344="","",INPUT!JB344)</f>
        <v/>
      </c>
      <c r="W340" s="1425" t="str">
        <f t="shared" si="11"/>
        <v/>
      </c>
      <c r="X340" s="1425" t="str">
        <f>IF(INPUT!JB344="","",INPUT!JB344)</f>
        <v/>
      </c>
    </row>
    <row r="341" spans="2:24">
      <c r="B341" s="1027" t="str">
        <f>IF(INPUT!HO345="","",INPUT!HO345)</f>
        <v/>
      </c>
      <c r="C341" s="1422" t="str">
        <f>IF(INPUT!IU345="","",INPUT!IU345/'03. Asset follow up'!$F$20)</f>
        <v/>
      </c>
      <c r="D341" s="1422" t="str">
        <f>IF(INPUT!IV345="","",INPUT!IV345/'03. Asset follow up'!$F$20)</f>
        <v/>
      </c>
      <c r="E341" s="1422" t="str">
        <f>IF(INPUT!IW345="","",INPUT!IW345/'03. Asset follow up'!$F$20)</f>
        <v/>
      </c>
      <c r="F341" s="1422" t="str">
        <f>IF(INPUT!IX345="","",INPUT!IX345/'03. Asset follow up'!$F$20)</f>
        <v/>
      </c>
      <c r="G341" s="1422" t="str">
        <f>IF(INPUT!IY345="","",INPUT!IY345/'03. Asset follow up'!$F$20)</f>
        <v/>
      </c>
      <c r="H341" s="1422" t="str">
        <f>IF(INPUT!IZ345="","",INPUT!IZ345/'03. Asset follow up'!$F$20)</f>
        <v/>
      </c>
      <c r="I341" s="1422" t="str">
        <f>IF(INPUT!JA345="","",INPUT!JA345/'03. Asset follow up'!$F$20)</f>
        <v/>
      </c>
      <c r="J341" s="1423">
        <f>INPUT!JB345/'03. Asset follow up'!$F$20</f>
        <v>0</v>
      </c>
      <c r="K341" s="1423" t="str">
        <f>IF(INPUT!JB345="","",INPUT!JB345/'03. Asset follow up'!$F$20)</f>
        <v/>
      </c>
      <c r="L341" s="1424">
        <f t="shared" si="12"/>
        <v>0</v>
      </c>
      <c r="N341" s="1027" t="str">
        <f>IF(INPUT!HO345="","",INPUT!HO345)</f>
        <v/>
      </c>
      <c r="O341" s="1425" t="str">
        <f>IF(INPUT!IU345="","",INPUT!IU345)</f>
        <v/>
      </c>
      <c r="P341" s="1425" t="str">
        <f>IF(INPUT!IV345="","",INPUT!IV345)</f>
        <v/>
      </c>
      <c r="Q341" s="1425" t="str">
        <f>IF(INPUT!IW345="","",INPUT!IW345)</f>
        <v/>
      </c>
      <c r="R341" s="1425" t="str">
        <f>IF(INPUT!IX345="","",INPUT!IX345)</f>
        <v/>
      </c>
      <c r="S341" s="1425" t="str">
        <f>IF(INPUT!IY345="","",INPUT!IY345)</f>
        <v/>
      </c>
      <c r="T341" s="1425" t="str">
        <f>IF(INPUT!IZ345="","",INPUT!IZ345)</f>
        <v/>
      </c>
      <c r="U341" s="1425" t="str">
        <f>IF(INPUT!JA345="","",INPUT!JA345)</f>
        <v/>
      </c>
      <c r="V341" s="1425" t="str">
        <f>IF(INPUT!JB345="","",INPUT!JB345)</f>
        <v/>
      </c>
      <c r="W341" s="1425" t="str">
        <f t="shared" si="11"/>
        <v/>
      </c>
      <c r="X341" s="1425" t="str">
        <f>IF(INPUT!JB345="","",INPUT!JB345)</f>
        <v/>
      </c>
    </row>
    <row r="342" spans="2:24">
      <c r="B342" s="1027" t="str">
        <f>IF(INPUT!HO346="","",INPUT!HO346)</f>
        <v/>
      </c>
      <c r="C342" s="1422" t="str">
        <f>IF(INPUT!IU346="","",INPUT!IU346/'03. Asset follow up'!$F$20)</f>
        <v/>
      </c>
      <c r="D342" s="1422" t="str">
        <f>IF(INPUT!IV346="","",INPUT!IV346/'03. Asset follow up'!$F$20)</f>
        <v/>
      </c>
      <c r="E342" s="1422" t="str">
        <f>IF(INPUT!IW346="","",INPUT!IW346/'03. Asset follow up'!$F$20)</f>
        <v/>
      </c>
      <c r="F342" s="1422" t="str">
        <f>IF(INPUT!IX346="","",INPUT!IX346/'03. Asset follow up'!$F$20)</f>
        <v/>
      </c>
      <c r="G342" s="1422" t="str">
        <f>IF(INPUT!IY346="","",INPUT!IY346/'03. Asset follow up'!$F$20)</f>
        <v/>
      </c>
      <c r="H342" s="1422" t="str">
        <f>IF(INPUT!IZ346="","",INPUT!IZ346/'03. Asset follow up'!$F$20)</f>
        <v/>
      </c>
      <c r="I342" s="1422" t="str">
        <f>IF(INPUT!JA346="","",INPUT!JA346/'03. Asset follow up'!$F$20)</f>
        <v/>
      </c>
      <c r="J342" s="1423">
        <f>INPUT!JB346/'03. Asset follow up'!$F$20</f>
        <v>0</v>
      </c>
      <c r="K342" s="1423" t="str">
        <f>IF(INPUT!JB346="","",INPUT!JB346/'03. Asset follow up'!$F$20)</f>
        <v/>
      </c>
      <c r="L342" s="1424">
        <f t="shared" si="12"/>
        <v>0</v>
      </c>
      <c r="N342" s="1027" t="str">
        <f>IF(INPUT!HO346="","",INPUT!HO346)</f>
        <v/>
      </c>
      <c r="O342" s="1425" t="str">
        <f>IF(INPUT!IU346="","",INPUT!IU346)</f>
        <v/>
      </c>
      <c r="P342" s="1425" t="str">
        <f>IF(INPUT!IV346="","",INPUT!IV346)</f>
        <v/>
      </c>
      <c r="Q342" s="1425" t="str">
        <f>IF(INPUT!IW346="","",INPUT!IW346)</f>
        <v/>
      </c>
      <c r="R342" s="1425" t="str">
        <f>IF(INPUT!IX346="","",INPUT!IX346)</f>
        <v/>
      </c>
      <c r="S342" s="1425" t="str">
        <f>IF(INPUT!IY346="","",INPUT!IY346)</f>
        <v/>
      </c>
      <c r="T342" s="1425" t="str">
        <f>IF(INPUT!IZ346="","",INPUT!IZ346)</f>
        <v/>
      </c>
      <c r="U342" s="1425" t="str">
        <f>IF(INPUT!JA346="","",INPUT!JA346)</f>
        <v/>
      </c>
      <c r="V342" s="1425" t="str">
        <f>IF(INPUT!JB346="","",INPUT!JB346)</f>
        <v/>
      </c>
      <c r="W342" s="1425" t="str">
        <f t="shared" si="11"/>
        <v/>
      </c>
      <c r="X342" s="1425" t="str">
        <f>IF(INPUT!JB346="","",INPUT!JB346)</f>
        <v/>
      </c>
    </row>
    <row r="343" spans="2:24">
      <c r="B343" s="1027" t="str">
        <f>IF(INPUT!HO347="","",INPUT!HO347)</f>
        <v/>
      </c>
      <c r="C343" s="1422" t="str">
        <f>IF(INPUT!IU347="","",INPUT!IU347/'03. Asset follow up'!$F$20)</f>
        <v/>
      </c>
      <c r="D343" s="1422" t="str">
        <f>IF(INPUT!IV347="","",INPUT!IV347/'03. Asset follow up'!$F$20)</f>
        <v/>
      </c>
      <c r="E343" s="1422" t="str">
        <f>IF(INPUT!IW347="","",INPUT!IW347/'03. Asset follow up'!$F$20)</f>
        <v/>
      </c>
      <c r="F343" s="1422" t="str">
        <f>IF(INPUT!IX347="","",INPUT!IX347/'03. Asset follow up'!$F$20)</f>
        <v/>
      </c>
      <c r="G343" s="1422" t="str">
        <f>IF(INPUT!IY347="","",INPUT!IY347/'03. Asset follow up'!$F$20)</f>
        <v/>
      </c>
      <c r="H343" s="1422" t="str">
        <f>IF(INPUT!IZ347="","",INPUT!IZ347/'03. Asset follow up'!$F$20)</f>
        <v/>
      </c>
      <c r="I343" s="1422" t="str">
        <f>IF(INPUT!JA347="","",INPUT!JA347/'03. Asset follow up'!$F$20)</f>
        <v/>
      </c>
      <c r="J343" s="1423">
        <f>INPUT!JB347/'03. Asset follow up'!$F$20</f>
        <v>0</v>
      </c>
      <c r="K343" s="1423" t="str">
        <f>IF(INPUT!JB347="","",INPUT!JB347/'03. Asset follow up'!$F$20)</f>
        <v/>
      </c>
      <c r="L343" s="1424">
        <f t="shared" si="12"/>
        <v>0</v>
      </c>
      <c r="N343" s="1027" t="str">
        <f>IF(INPUT!HO347="","",INPUT!HO347)</f>
        <v/>
      </c>
      <c r="O343" s="1425" t="str">
        <f>IF(INPUT!IU347="","",INPUT!IU347)</f>
        <v/>
      </c>
      <c r="P343" s="1425" t="str">
        <f>IF(INPUT!IV347="","",INPUT!IV347)</f>
        <v/>
      </c>
      <c r="Q343" s="1425" t="str">
        <f>IF(INPUT!IW347="","",INPUT!IW347)</f>
        <v/>
      </c>
      <c r="R343" s="1425" t="str">
        <f>IF(INPUT!IX347="","",INPUT!IX347)</f>
        <v/>
      </c>
      <c r="S343" s="1425" t="str">
        <f>IF(INPUT!IY347="","",INPUT!IY347)</f>
        <v/>
      </c>
      <c r="T343" s="1425" t="str">
        <f>IF(INPUT!IZ347="","",INPUT!IZ347)</f>
        <v/>
      </c>
      <c r="U343" s="1425" t="str">
        <f>IF(INPUT!JA347="","",INPUT!JA347)</f>
        <v/>
      </c>
      <c r="V343" s="1425" t="str">
        <f>IF(INPUT!JB347="","",INPUT!JB347)</f>
        <v/>
      </c>
      <c r="W343" s="1425" t="str">
        <f t="shared" si="11"/>
        <v/>
      </c>
      <c r="X343" s="1425" t="str">
        <f>IF(INPUT!JB347="","",INPUT!JB347)</f>
        <v/>
      </c>
    </row>
    <row r="344" spans="2:24">
      <c r="B344" s="1027" t="str">
        <f>IF(INPUT!HO348="","",INPUT!HO348)</f>
        <v/>
      </c>
      <c r="C344" s="1422" t="str">
        <f>IF(INPUT!IU348="","",INPUT!IU348/'03. Asset follow up'!$F$20)</f>
        <v/>
      </c>
      <c r="D344" s="1422" t="str">
        <f>IF(INPUT!IV348="","",INPUT!IV348/'03. Asset follow up'!$F$20)</f>
        <v/>
      </c>
      <c r="E344" s="1422" t="str">
        <f>IF(INPUT!IW348="","",INPUT!IW348/'03. Asset follow up'!$F$20)</f>
        <v/>
      </c>
      <c r="F344" s="1422" t="str">
        <f>IF(INPUT!IX348="","",INPUT!IX348/'03. Asset follow up'!$F$20)</f>
        <v/>
      </c>
      <c r="G344" s="1422" t="str">
        <f>IF(INPUT!IY348="","",INPUT!IY348/'03. Asset follow up'!$F$20)</f>
        <v/>
      </c>
      <c r="H344" s="1422" t="str">
        <f>IF(INPUT!IZ348="","",INPUT!IZ348/'03. Asset follow up'!$F$20)</f>
        <v/>
      </c>
      <c r="I344" s="1422" t="str">
        <f>IF(INPUT!JA348="","",INPUT!JA348/'03. Asset follow up'!$F$20)</f>
        <v/>
      </c>
      <c r="J344" s="1423">
        <f>INPUT!JB348/'03. Asset follow up'!$F$20</f>
        <v>0</v>
      </c>
      <c r="K344" s="1423" t="str">
        <f>IF(INPUT!JB348="","",INPUT!JB348/'03. Asset follow up'!$F$20)</f>
        <v/>
      </c>
      <c r="L344" s="1424">
        <f t="shared" si="12"/>
        <v>0</v>
      </c>
      <c r="N344" s="1027" t="str">
        <f>IF(INPUT!HO348="","",INPUT!HO348)</f>
        <v/>
      </c>
      <c r="O344" s="1425" t="str">
        <f>IF(INPUT!IU348="","",INPUT!IU348)</f>
        <v/>
      </c>
      <c r="P344" s="1425" t="str">
        <f>IF(INPUT!IV348="","",INPUT!IV348)</f>
        <v/>
      </c>
      <c r="Q344" s="1425" t="str">
        <f>IF(INPUT!IW348="","",INPUT!IW348)</f>
        <v/>
      </c>
      <c r="R344" s="1425" t="str">
        <f>IF(INPUT!IX348="","",INPUT!IX348)</f>
        <v/>
      </c>
      <c r="S344" s="1425" t="str">
        <f>IF(INPUT!IY348="","",INPUT!IY348)</f>
        <v/>
      </c>
      <c r="T344" s="1425" t="str">
        <f>IF(INPUT!IZ348="","",INPUT!IZ348)</f>
        <v/>
      </c>
      <c r="U344" s="1425" t="str">
        <f>IF(INPUT!JA348="","",INPUT!JA348)</f>
        <v/>
      </c>
      <c r="V344" s="1425" t="str">
        <f>IF(INPUT!JB348="","",INPUT!JB348)</f>
        <v/>
      </c>
      <c r="W344" s="1425" t="str">
        <f t="shared" si="11"/>
        <v/>
      </c>
      <c r="X344" s="1425" t="str">
        <f>IF(INPUT!JB348="","",INPUT!JB348)</f>
        <v/>
      </c>
    </row>
    <row r="345" spans="2:24">
      <c r="B345" s="1027" t="str">
        <f>IF(INPUT!HO349="","",INPUT!HO349)</f>
        <v/>
      </c>
      <c r="C345" s="1422" t="str">
        <f>IF(INPUT!IU349="","",INPUT!IU349/'03. Asset follow up'!$F$20)</f>
        <v/>
      </c>
      <c r="D345" s="1422" t="str">
        <f>IF(INPUT!IV349="","",INPUT!IV349/'03. Asset follow up'!$F$20)</f>
        <v/>
      </c>
      <c r="E345" s="1422" t="str">
        <f>IF(INPUT!IW349="","",INPUT!IW349/'03. Asset follow up'!$F$20)</f>
        <v/>
      </c>
      <c r="F345" s="1422" t="str">
        <f>IF(INPUT!IX349="","",INPUT!IX349/'03. Asset follow up'!$F$20)</f>
        <v/>
      </c>
      <c r="G345" s="1422" t="str">
        <f>IF(INPUT!IY349="","",INPUT!IY349/'03. Asset follow up'!$F$20)</f>
        <v/>
      </c>
      <c r="H345" s="1422" t="str">
        <f>IF(INPUT!IZ349="","",INPUT!IZ349/'03. Asset follow up'!$F$20)</f>
        <v/>
      </c>
      <c r="I345" s="1422" t="str">
        <f>IF(INPUT!JA349="","",INPUT!JA349/'03. Asset follow up'!$F$20)</f>
        <v/>
      </c>
      <c r="J345" s="1423">
        <f>INPUT!JB349/'03. Asset follow up'!$F$20</f>
        <v>0</v>
      </c>
      <c r="K345" s="1423" t="str">
        <f>IF(INPUT!JB349="","",INPUT!JB349/'03. Asset follow up'!$F$20)</f>
        <v/>
      </c>
      <c r="L345" s="1424">
        <f t="shared" si="12"/>
        <v>0</v>
      </c>
      <c r="N345" s="1027" t="str">
        <f>IF(INPUT!HO349="","",INPUT!HO349)</f>
        <v/>
      </c>
      <c r="O345" s="1425" t="str">
        <f>IF(INPUT!IU349="","",INPUT!IU349)</f>
        <v/>
      </c>
      <c r="P345" s="1425" t="str">
        <f>IF(INPUT!IV349="","",INPUT!IV349)</f>
        <v/>
      </c>
      <c r="Q345" s="1425" t="str">
        <f>IF(INPUT!IW349="","",INPUT!IW349)</f>
        <v/>
      </c>
      <c r="R345" s="1425" t="str">
        <f>IF(INPUT!IX349="","",INPUT!IX349)</f>
        <v/>
      </c>
      <c r="S345" s="1425" t="str">
        <f>IF(INPUT!IY349="","",INPUT!IY349)</f>
        <v/>
      </c>
      <c r="T345" s="1425" t="str">
        <f>IF(INPUT!IZ349="","",INPUT!IZ349)</f>
        <v/>
      </c>
      <c r="U345" s="1425" t="str">
        <f>IF(INPUT!JA349="","",INPUT!JA349)</f>
        <v/>
      </c>
      <c r="V345" s="1425" t="str">
        <f>IF(INPUT!JB349="","",INPUT!JB349)</f>
        <v/>
      </c>
      <c r="W345" s="1425" t="str">
        <f t="shared" si="11"/>
        <v/>
      </c>
      <c r="X345" s="1425" t="str">
        <f>IF(INPUT!JB349="","",INPUT!JB349)</f>
        <v/>
      </c>
    </row>
    <row r="346" spans="2:24">
      <c r="B346" s="1027" t="str">
        <f>IF(INPUT!HO350="","",INPUT!HO350)</f>
        <v/>
      </c>
      <c r="C346" s="1422" t="str">
        <f>IF(INPUT!IU350="","",INPUT!IU350/'03. Asset follow up'!$F$20)</f>
        <v/>
      </c>
      <c r="D346" s="1422" t="str">
        <f>IF(INPUT!IV350="","",INPUT!IV350/'03. Asset follow up'!$F$20)</f>
        <v/>
      </c>
      <c r="E346" s="1422" t="str">
        <f>IF(INPUT!IW350="","",INPUT!IW350/'03. Asset follow up'!$F$20)</f>
        <v/>
      </c>
      <c r="F346" s="1422" t="str">
        <f>IF(INPUT!IX350="","",INPUT!IX350/'03. Asset follow up'!$F$20)</f>
        <v/>
      </c>
      <c r="G346" s="1422" t="str">
        <f>IF(INPUT!IY350="","",INPUT!IY350/'03. Asset follow up'!$F$20)</f>
        <v/>
      </c>
      <c r="H346" s="1422" t="str">
        <f>IF(INPUT!IZ350="","",INPUT!IZ350/'03. Asset follow up'!$F$20)</f>
        <v/>
      </c>
      <c r="I346" s="1422" t="str">
        <f>IF(INPUT!JA350="","",INPUT!JA350/'03. Asset follow up'!$F$20)</f>
        <v/>
      </c>
      <c r="J346" s="1423">
        <f>INPUT!JB350/'03. Asset follow up'!$F$20</f>
        <v>0</v>
      </c>
      <c r="K346" s="1423" t="str">
        <f>IF(INPUT!JB350="","",INPUT!JB350/'03. Asset follow up'!$F$20)</f>
        <v/>
      </c>
      <c r="L346" s="1424">
        <f t="shared" si="12"/>
        <v>0</v>
      </c>
      <c r="N346" s="1027" t="str">
        <f>IF(INPUT!HO350="","",INPUT!HO350)</f>
        <v/>
      </c>
      <c r="O346" s="1425" t="str">
        <f>IF(INPUT!IU350="","",INPUT!IU350)</f>
        <v/>
      </c>
      <c r="P346" s="1425" t="str">
        <f>IF(INPUT!IV350="","",INPUT!IV350)</f>
        <v/>
      </c>
      <c r="Q346" s="1425" t="str">
        <f>IF(INPUT!IW350="","",INPUT!IW350)</f>
        <v/>
      </c>
      <c r="R346" s="1425" t="str">
        <f>IF(INPUT!IX350="","",INPUT!IX350)</f>
        <v/>
      </c>
      <c r="S346" s="1425" t="str">
        <f>IF(INPUT!IY350="","",INPUT!IY350)</f>
        <v/>
      </c>
      <c r="T346" s="1425" t="str">
        <f>IF(INPUT!IZ350="","",INPUT!IZ350)</f>
        <v/>
      </c>
      <c r="U346" s="1425" t="str">
        <f>IF(INPUT!JA350="","",INPUT!JA350)</f>
        <v/>
      </c>
      <c r="V346" s="1425" t="str">
        <f>IF(INPUT!JB350="","",INPUT!JB350)</f>
        <v/>
      </c>
      <c r="W346" s="1425" t="str">
        <f t="shared" si="11"/>
        <v/>
      </c>
      <c r="X346" s="1425" t="str">
        <f>IF(INPUT!JB350="","",INPUT!JB350)</f>
        <v/>
      </c>
    </row>
    <row r="347" spans="2:24">
      <c r="B347" s="1027" t="str">
        <f>IF(INPUT!HO351="","",INPUT!HO351)</f>
        <v/>
      </c>
      <c r="C347" s="1422" t="str">
        <f>IF(INPUT!IU351="","",INPUT!IU351/'03. Asset follow up'!$F$20)</f>
        <v/>
      </c>
      <c r="D347" s="1422" t="str">
        <f>IF(INPUT!IV351="","",INPUT!IV351/'03. Asset follow up'!$F$20)</f>
        <v/>
      </c>
      <c r="E347" s="1422" t="str">
        <f>IF(INPUT!IW351="","",INPUT!IW351/'03. Asset follow up'!$F$20)</f>
        <v/>
      </c>
      <c r="F347" s="1422" t="str">
        <f>IF(INPUT!IX351="","",INPUT!IX351/'03. Asset follow up'!$F$20)</f>
        <v/>
      </c>
      <c r="G347" s="1422" t="str">
        <f>IF(INPUT!IY351="","",INPUT!IY351/'03. Asset follow up'!$F$20)</f>
        <v/>
      </c>
      <c r="H347" s="1422" t="str">
        <f>IF(INPUT!IZ351="","",INPUT!IZ351/'03. Asset follow up'!$F$20)</f>
        <v/>
      </c>
      <c r="I347" s="1422" t="str">
        <f>IF(INPUT!JA351="","",INPUT!JA351/'03. Asset follow up'!$F$20)</f>
        <v/>
      </c>
      <c r="J347" s="1423">
        <f>INPUT!JB351/'03. Asset follow up'!$F$20</f>
        <v>0</v>
      </c>
      <c r="K347" s="1423" t="str">
        <f>IF(INPUT!JB351="","",INPUT!JB351/'03. Asset follow up'!$F$20)</f>
        <v/>
      </c>
      <c r="L347" s="1424">
        <f t="shared" si="12"/>
        <v>0</v>
      </c>
      <c r="N347" s="1027" t="str">
        <f>IF(INPUT!HO351="","",INPUT!HO351)</f>
        <v/>
      </c>
      <c r="O347" s="1425" t="str">
        <f>IF(INPUT!IU351="","",INPUT!IU351)</f>
        <v/>
      </c>
      <c r="P347" s="1425" t="str">
        <f>IF(INPUT!IV351="","",INPUT!IV351)</f>
        <v/>
      </c>
      <c r="Q347" s="1425" t="str">
        <f>IF(INPUT!IW351="","",INPUT!IW351)</f>
        <v/>
      </c>
      <c r="R347" s="1425" t="str">
        <f>IF(INPUT!IX351="","",INPUT!IX351)</f>
        <v/>
      </c>
      <c r="S347" s="1425" t="str">
        <f>IF(INPUT!IY351="","",INPUT!IY351)</f>
        <v/>
      </c>
      <c r="T347" s="1425" t="str">
        <f>IF(INPUT!IZ351="","",INPUT!IZ351)</f>
        <v/>
      </c>
      <c r="U347" s="1425" t="str">
        <f>IF(INPUT!JA351="","",INPUT!JA351)</f>
        <v/>
      </c>
      <c r="V347" s="1425" t="str">
        <f>IF(INPUT!JB351="","",INPUT!JB351)</f>
        <v/>
      </c>
      <c r="W347" s="1425" t="str">
        <f t="shared" si="11"/>
        <v/>
      </c>
      <c r="X347" s="1425" t="str">
        <f>IF(INPUT!JB351="","",INPUT!JB351)</f>
        <v/>
      </c>
    </row>
    <row r="348" spans="2:24">
      <c r="B348" s="1027" t="str">
        <f>IF(INPUT!HO352="","",INPUT!HO352)</f>
        <v/>
      </c>
      <c r="C348" s="1422" t="str">
        <f>IF(INPUT!IU352="","",INPUT!IU352/'03. Asset follow up'!$F$20)</f>
        <v/>
      </c>
      <c r="D348" s="1422" t="str">
        <f>IF(INPUT!IV352="","",INPUT!IV352/'03. Asset follow up'!$F$20)</f>
        <v/>
      </c>
      <c r="E348" s="1422" t="str">
        <f>IF(INPUT!IW352="","",INPUT!IW352/'03. Asset follow up'!$F$20)</f>
        <v/>
      </c>
      <c r="F348" s="1422" t="str">
        <f>IF(INPUT!IX352="","",INPUT!IX352/'03. Asset follow up'!$F$20)</f>
        <v/>
      </c>
      <c r="G348" s="1422" t="str">
        <f>IF(INPUT!IY352="","",INPUT!IY352/'03. Asset follow up'!$F$20)</f>
        <v/>
      </c>
      <c r="H348" s="1422" t="str">
        <f>IF(INPUT!IZ352="","",INPUT!IZ352/'03. Asset follow up'!$F$20)</f>
        <v/>
      </c>
      <c r="I348" s="1422" t="str">
        <f>IF(INPUT!JA352="","",INPUT!JA352/'03. Asset follow up'!$F$20)</f>
        <v/>
      </c>
      <c r="J348" s="1423">
        <f>INPUT!JB352/'03. Asset follow up'!$F$20</f>
        <v>0</v>
      </c>
      <c r="K348" s="1423" t="str">
        <f>IF(INPUT!JB352="","",INPUT!JB352/'03. Asset follow up'!$F$20)</f>
        <v/>
      </c>
      <c r="L348" s="1424">
        <f t="shared" si="12"/>
        <v>0</v>
      </c>
      <c r="N348" s="1027" t="str">
        <f>IF(INPUT!HO352="","",INPUT!HO352)</f>
        <v/>
      </c>
      <c r="O348" s="1425" t="str">
        <f>IF(INPUT!IU352="","",INPUT!IU352)</f>
        <v/>
      </c>
      <c r="P348" s="1425" t="str">
        <f>IF(INPUT!IV352="","",INPUT!IV352)</f>
        <v/>
      </c>
      <c r="Q348" s="1425" t="str">
        <f>IF(INPUT!IW352="","",INPUT!IW352)</f>
        <v/>
      </c>
      <c r="R348" s="1425" t="str">
        <f>IF(INPUT!IX352="","",INPUT!IX352)</f>
        <v/>
      </c>
      <c r="S348" s="1425" t="str">
        <f>IF(INPUT!IY352="","",INPUT!IY352)</f>
        <v/>
      </c>
      <c r="T348" s="1425" t="str">
        <f>IF(INPUT!IZ352="","",INPUT!IZ352)</f>
        <v/>
      </c>
      <c r="U348" s="1425" t="str">
        <f>IF(INPUT!JA352="","",INPUT!JA352)</f>
        <v/>
      </c>
      <c r="V348" s="1425" t="str">
        <f>IF(INPUT!JB352="","",INPUT!JB352)</f>
        <v/>
      </c>
      <c r="W348" s="1425" t="str">
        <f t="shared" si="11"/>
        <v/>
      </c>
      <c r="X348" s="1425" t="str">
        <f>IF(INPUT!JB352="","",INPUT!JB352)</f>
        <v/>
      </c>
    </row>
    <row r="349" spans="2:24">
      <c r="B349" s="1027" t="str">
        <f>IF(INPUT!HO353="","",INPUT!HO353)</f>
        <v/>
      </c>
      <c r="C349" s="1422" t="str">
        <f>IF(INPUT!IU353="","",INPUT!IU353/'03. Asset follow up'!$F$20)</f>
        <v/>
      </c>
      <c r="D349" s="1422" t="str">
        <f>IF(INPUT!IV353="","",INPUT!IV353/'03. Asset follow up'!$F$20)</f>
        <v/>
      </c>
      <c r="E349" s="1422" t="str">
        <f>IF(INPUT!IW353="","",INPUT!IW353/'03. Asset follow up'!$F$20)</f>
        <v/>
      </c>
      <c r="F349" s="1422" t="str">
        <f>IF(INPUT!IX353="","",INPUT!IX353/'03. Asset follow up'!$F$20)</f>
        <v/>
      </c>
      <c r="G349" s="1422" t="str">
        <f>IF(INPUT!IY353="","",INPUT!IY353/'03. Asset follow up'!$F$20)</f>
        <v/>
      </c>
      <c r="H349" s="1422" t="str">
        <f>IF(INPUT!IZ353="","",INPUT!IZ353/'03. Asset follow up'!$F$20)</f>
        <v/>
      </c>
      <c r="I349" s="1422" t="str">
        <f>IF(INPUT!JA353="","",INPUT!JA353/'03. Asset follow up'!$F$20)</f>
        <v/>
      </c>
      <c r="J349" s="1423">
        <f>INPUT!JB353/'03. Asset follow up'!$F$20</f>
        <v>0</v>
      </c>
      <c r="K349" s="1423" t="str">
        <f>IF(INPUT!JB353="","",INPUT!JB353/'03. Asset follow up'!$F$20)</f>
        <v/>
      </c>
      <c r="L349" s="1424">
        <f t="shared" si="12"/>
        <v>0</v>
      </c>
      <c r="N349" s="1027" t="str">
        <f>IF(INPUT!HO353="","",INPUT!HO353)</f>
        <v/>
      </c>
      <c r="O349" s="1425" t="str">
        <f>IF(INPUT!IU353="","",INPUT!IU353)</f>
        <v/>
      </c>
      <c r="P349" s="1425" t="str">
        <f>IF(INPUT!IV353="","",INPUT!IV353)</f>
        <v/>
      </c>
      <c r="Q349" s="1425" t="str">
        <f>IF(INPUT!IW353="","",INPUT!IW353)</f>
        <v/>
      </c>
      <c r="R349" s="1425" t="str">
        <f>IF(INPUT!IX353="","",INPUT!IX353)</f>
        <v/>
      </c>
      <c r="S349" s="1425" t="str">
        <f>IF(INPUT!IY353="","",INPUT!IY353)</f>
        <v/>
      </c>
      <c r="T349" s="1425" t="str">
        <f>IF(INPUT!IZ353="","",INPUT!IZ353)</f>
        <v/>
      </c>
      <c r="U349" s="1425" t="str">
        <f>IF(INPUT!JA353="","",INPUT!JA353)</f>
        <v/>
      </c>
      <c r="V349" s="1425" t="str">
        <f>IF(INPUT!JB353="","",INPUT!JB353)</f>
        <v/>
      </c>
      <c r="W349" s="1425" t="str">
        <f t="shared" si="11"/>
        <v/>
      </c>
      <c r="X349" s="1425" t="str">
        <f>IF(INPUT!JB353="","",INPUT!JB353)</f>
        <v/>
      </c>
    </row>
    <row r="350" spans="2:24">
      <c r="B350" s="1027" t="str">
        <f>IF(INPUT!HO354="","",INPUT!HO354)</f>
        <v/>
      </c>
      <c r="C350" s="1422" t="str">
        <f>IF(INPUT!IU354="","",INPUT!IU354/'03. Asset follow up'!$F$20)</f>
        <v/>
      </c>
      <c r="D350" s="1422" t="str">
        <f>IF(INPUT!IV354="","",INPUT!IV354/'03. Asset follow up'!$F$20)</f>
        <v/>
      </c>
      <c r="E350" s="1422" t="str">
        <f>IF(INPUT!IW354="","",INPUT!IW354/'03. Asset follow up'!$F$20)</f>
        <v/>
      </c>
      <c r="F350" s="1422" t="str">
        <f>IF(INPUT!IX354="","",INPUT!IX354/'03. Asset follow up'!$F$20)</f>
        <v/>
      </c>
      <c r="G350" s="1422" t="str">
        <f>IF(INPUT!IY354="","",INPUT!IY354/'03. Asset follow up'!$F$20)</f>
        <v/>
      </c>
      <c r="H350" s="1422" t="str">
        <f>IF(INPUT!IZ354="","",INPUT!IZ354/'03. Asset follow up'!$F$20)</f>
        <v/>
      </c>
      <c r="I350" s="1422" t="str">
        <f>IF(INPUT!JA354="","",INPUT!JA354/'03. Asset follow up'!$F$20)</f>
        <v/>
      </c>
      <c r="J350" s="1423">
        <f>INPUT!JB354/'03. Asset follow up'!$F$20</f>
        <v>0</v>
      </c>
      <c r="K350" s="1423" t="str">
        <f>IF(INPUT!JB354="","",INPUT!JB354/'03. Asset follow up'!$F$20)</f>
        <v/>
      </c>
      <c r="L350" s="1424">
        <f t="shared" si="12"/>
        <v>0</v>
      </c>
      <c r="N350" s="1027" t="str">
        <f>IF(INPUT!HO354="","",INPUT!HO354)</f>
        <v/>
      </c>
      <c r="O350" s="1425" t="str">
        <f>IF(INPUT!IU354="","",INPUT!IU354)</f>
        <v/>
      </c>
      <c r="P350" s="1425" t="str">
        <f>IF(INPUT!IV354="","",INPUT!IV354)</f>
        <v/>
      </c>
      <c r="Q350" s="1425" t="str">
        <f>IF(INPUT!IW354="","",INPUT!IW354)</f>
        <v/>
      </c>
      <c r="R350" s="1425" t="str">
        <f>IF(INPUT!IX354="","",INPUT!IX354)</f>
        <v/>
      </c>
      <c r="S350" s="1425" t="str">
        <f>IF(INPUT!IY354="","",INPUT!IY354)</f>
        <v/>
      </c>
      <c r="T350" s="1425" t="str">
        <f>IF(INPUT!IZ354="","",INPUT!IZ354)</f>
        <v/>
      </c>
      <c r="U350" s="1425" t="str">
        <f>IF(INPUT!JA354="","",INPUT!JA354)</f>
        <v/>
      </c>
      <c r="V350" s="1425" t="str">
        <f>IF(INPUT!JB354="","",INPUT!JB354)</f>
        <v/>
      </c>
      <c r="W350" s="1425" t="str">
        <f t="shared" si="11"/>
        <v/>
      </c>
      <c r="X350" s="1425" t="str">
        <f>IF(INPUT!JB354="","",INPUT!JB354)</f>
        <v/>
      </c>
    </row>
    <row r="351" spans="2:24">
      <c r="B351" s="1027" t="str">
        <f>IF(INPUT!HO355="","",INPUT!HO355)</f>
        <v/>
      </c>
      <c r="C351" s="1422" t="str">
        <f>IF(INPUT!IU355="","",INPUT!IU355/'03. Asset follow up'!$F$20)</f>
        <v/>
      </c>
      <c r="D351" s="1422" t="str">
        <f>IF(INPUT!IV355="","",INPUT!IV355/'03. Asset follow up'!$F$20)</f>
        <v/>
      </c>
      <c r="E351" s="1422" t="str">
        <f>IF(INPUT!IW355="","",INPUT!IW355/'03. Asset follow up'!$F$20)</f>
        <v/>
      </c>
      <c r="F351" s="1422" t="str">
        <f>IF(INPUT!IX355="","",INPUT!IX355/'03. Asset follow up'!$F$20)</f>
        <v/>
      </c>
      <c r="G351" s="1422" t="str">
        <f>IF(INPUT!IY355="","",INPUT!IY355/'03. Asset follow up'!$F$20)</f>
        <v/>
      </c>
      <c r="H351" s="1422" t="str">
        <f>IF(INPUT!IZ355="","",INPUT!IZ355/'03. Asset follow up'!$F$20)</f>
        <v/>
      </c>
      <c r="I351" s="1422" t="str">
        <f>IF(INPUT!JA355="","",INPUT!JA355/'03. Asset follow up'!$F$20)</f>
        <v/>
      </c>
      <c r="J351" s="1423">
        <f>INPUT!JB355/'03. Asset follow up'!$F$20</f>
        <v>0</v>
      </c>
      <c r="K351" s="1423" t="str">
        <f>IF(INPUT!JB355="","",INPUT!JB355/'03. Asset follow up'!$F$20)</f>
        <v/>
      </c>
      <c r="L351" s="1424">
        <f t="shared" si="12"/>
        <v>0</v>
      </c>
      <c r="N351" s="1027" t="str">
        <f>IF(INPUT!HO355="","",INPUT!HO355)</f>
        <v/>
      </c>
      <c r="O351" s="1425" t="str">
        <f>IF(INPUT!IU355="","",INPUT!IU355)</f>
        <v/>
      </c>
      <c r="P351" s="1425" t="str">
        <f>IF(INPUT!IV355="","",INPUT!IV355)</f>
        <v/>
      </c>
      <c r="Q351" s="1425" t="str">
        <f>IF(INPUT!IW355="","",INPUT!IW355)</f>
        <v/>
      </c>
      <c r="R351" s="1425" t="str">
        <f>IF(INPUT!IX355="","",INPUT!IX355)</f>
        <v/>
      </c>
      <c r="S351" s="1425" t="str">
        <f>IF(INPUT!IY355="","",INPUT!IY355)</f>
        <v/>
      </c>
      <c r="T351" s="1425" t="str">
        <f>IF(INPUT!IZ355="","",INPUT!IZ355)</f>
        <v/>
      </c>
      <c r="U351" s="1425" t="str">
        <f>IF(INPUT!JA355="","",INPUT!JA355)</f>
        <v/>
      </c>
      <c r="V351" s="1425" t="str">
        <f>IF(INPUT!JB355="","",INPUT!JB355)</f>
        <v/>
      </c>
      <c r="W351" s="1425" t="str">
        <f t="shared" si="11"/>
        <v/>
      </c>
      <c r="X351" s="1425" t="str">
        <f>IF(INPUT!JB355="","",INPUT!JB355)</f>
        <v/>
      </c>
    </row>
    <row r="352" spans="2:24">
      <c r="B352" s="1027" t="str">
        <f>IF(INPUT!HO356="","",INPUT!HO356)</f>
        <v/>
      </c>
      <c r="C352" s="1422" t="str">
        <f>IF(INPUT!IU356="","",INPUT!IU356/'03. Asset follow up'!$F$20)</f>
        <v/>
      </c>
      <c r="D352" s="1422" t="str">
        <f>IF(INPUT!IV356="","",INPUT!IV356/'03. Asset follow up'!$F$20)</f>
        <v/>
      </c>
      <c r="E352" s="1422" t="str">
        <f>IF(INPUT!IW356="","",INPUT!IW356/'03. Asset follow up'!$F$20)</f>
        <v/>
      </c>
      <c r="F352" s="1422" t="str">
        <f>IF(INPUT!IX356="","",INPUT!IX356/'03. Asset follow up'!$F$20)</f>
        <v/>
      </c>
      <c r="G352" s="1422" t="str">
        <f>IF(INPUT!IY356="","",INPUT!IY356/'03. Asset follow up'!$F$20)</f>
        <v/>
      </c>
      <c r="H352" s="1422" t="str">
        <f>IF(INPUT!IZ356="","",INPUT!IZ356/'03. Asset follow up'!$F$20)</f>
        <v/>
      </c>
      <c r="I352" s="1422" t="str">
        <f>IF(INPUT!JA356="","",INPUT!JA356/'03. Asset follow up'!$F$20)</f>
        <v/>
      </c>
      <c r="J352" s="1423">
        <f>INPUT!JB356/'03. Asset follow up'!$F$20</f>
        <v>0</v>
      </c>
      <c r="K352" s="1423" t="str">
        <f>IF(INPUT!JB356="","",INPUT!JB356/'03. Asset follow up'!$F$20)</f>
        <v/>
      </c>
      <c r="L352" s="1424">
        <f t="shared" si="12"/>
        <v>0</v>
      </c>
      <c r="N352" s="1027" t="str">
        <f>IF(INPUT!HO356="","",INPUT!HO356)</f>
        <v/>
      </c>
      <c r="O352" s="1425" t="str">
        <f>IF(INPUT!IU356="","",INPUT!IU356)</f>
        <v/>
      </c>
      <c r="P352" s="1425" t="str">
        <f>IF(INPUT!IV356="","",INPUT!IV356)</f>
        <v/>
      </c>
      <c r="Q352" s="1425" t="str">
        <f>IF(INPUT!IW356="","",INPUT!IW356)</f>
        <v/>
      </c>
      <c r="R352" s="1425" t="str">
        <f>IF(INPUT!IX356="","",INPUT!IX356)</f>
        <v/>
      </c>
      <c r="S352" s="1425" t="str">
        <f>IF(INPUT!IY356="","",INPUT!IY356)</f>
        <v/>
      </c>
      <c r="T352" s="1425" t="str">
        <f>IF(INPUT!IZ356="","",INPUT!IZ356)</f>
        <v/>
      </c>
      <c r="U352" s="1425" t="str">
        <f>IF(INPUT!JA356="","",INPUT!JA356)</f>
        <v/>
      </c>
      <c r="V352" s="1425" t="str">
        <f>IF(INPUT!JB356="","",INPUT!JB356)</f>
        <v/>
      </c>
      <c r="W352" s="1425" t="str">
        <f t="shared" si="11"/>
        <v/>
      </c>
      <c r="X352" s="1425" t="str">
        <f>IF(INPUT!JB356="","",INPUT!JB356)</f>
        <v/>
      </c>
    </row>
    <row r="353" spans="2:24">
      <c r="B353" s="1027" t="str">
        <f>IF(INPUT!HO357="","",INPUT!HO357)</f>
        <v/>
      </c>
      <c r="C353" s="1422" t="str">
        <f>IF(INPUT!IU357="","",INPUT!IU357/'03. Asset follow up'!$F$20)</f>
        <v/>
      </c>
      <c r="D353" s="1422" t="str">
        <f>IF(INPUT!IV357="","",INPUT!IV357/'03. Asset follow up'!$F$20)</f>
        <v/>
      </c>
      <c r="E353" s="1422" t="str">
        <f>IF(INPUT!IW357="","",INPUT!IW357/'03. Asset follow up'!$F$20)</f>
        <v/>
      </c>
      <c r="F353" s="1422" t="str">
        <f>IF(INPUT!IX357="","",INPUT!IX357/'03. Asset follow up'!$F$20)</f>
        <v/>
      </c>
      <c r="G353" s="1422" t="str">
        <f>IF(INPUT!IY357="","",INPUT!IY357/'03. Asset follow up'!$F$20)</f>
        <v/>
      </c>
      <c r="H353" s="1422" t="str">
        <f>IF(INPUT!IZ357="","",INPUT!IZ357/'03. Asset follow up'!$F$20)</f>
        <v/>
      </c>
      <c r="I353" s="1422" t="str">
        <f>IF(INPUT!JA357="","",INPUT!JA357/'03. Asset follow up'!$F$20)</f>
        <v/>
      </c>
      <c r="J353" s="1423">
        <f>INPUT!JB357/'03. Asset follow up'!$F$20</f>
        <v>0</v>
      </c>
      <c r="K353" s="1423" t="str">
        <f>IF(INPUT!JB357="","",INPUT!JB357/'03. Asset follow up'!$F$20)</f>
        <v/>
      </c>
      <c r="L353" s="1424">
        <f t="shared" si="12"/>
        <v>0</v>
      </c>
      <c r="N353" s="1027" t="str">
        <f>IF(INPUT!HO357="","",INPUT!HO357)</f>
        <v/>
      </c>
      <c r="O353" s="1425" t="str">
        <f>IF(INPUT!IU357="","",INPUT!IU357)</f>
        <v/>
      </c>
      <c r="P353" s="1425" t="str">
        <f>IF(INPUT!IV357="","",INPUT!IV357)</f>
        <v/>
      </c>
      <c r="Q353" s="1425" t="str">
        <f>IF(INPUT!IW357="","",INPUT!IW357)</f>
        <v/>
      </c>
      <c r="R353" s="1425" t="str">
        <f>IF(INPUT!IX357="","",INPUT!IX357)</f>
        <v/>
      </c>
      <c r="S353" s="1425" t="str">
        <f>IF(INPUT!IY357="","",INPUT!IY357)</f>
        <v/>
      </c>
      <c r="T353" s="1425" t="str">
        <f>IF(INPUT!IZ357="","",INPUT!IZ357)</f>
        <v/>
      </c>
      <c r="U353" s="1425" t="str">
        <f>IF(INPUT!JA357="","",INPUT!JA357)</f>
        <v/>
      </c>
      <c r="V353" s="1425" t="str">
        <f>IF(INPUT!JB357="","",INPUT!JB357)</f>
        <v/>
      </c>
      <c r="W353" s="1425" t="str">
        <f t="shared" si="11"/>
        <v/>
      </c>
      <c r="X353" s="1425" t="str">
        <f>IF(INPUT!JB357="","",INPUT!JB357)</f>
        <v/>
      </c>
    </row>
    <row r="354" spans="2:24">
      <c r="B354" s="1027" t="str">
        <f>IF(INPUT!HO358="","",INPUT!HO358)</f>
        <v/>
      </c>
      <c r="C354" s="1422" t="str">
        <f>IF(INPUT!IU358="","",INPUT!IU358/'03. Asset follow up'!$F$20)</f>
        <v/>
      </c>
      <c r="D354" s="1422" t="str">
        <f>IF(INPUT!IV358="","",INPUT!IV358/'03. Asset follow up'!$F$20)</f>
        <v/>
      </c>
      <c r="E354" s="1422" t="str">
        <f>IF(INPUT!IW358="","",INPUT!IW358/'03. Asset follow up'!$F$20)</f>
        <v/>
      </c>
      <c r="F354" s="1422" t="str">
        <f>IF(INPUT!IX358="","",INPUT!IX358/'03. Asset follow up'!$F$20)</f>
        <v/>
      </c>
      <c r="G354" s="1422" t="str">
        <f>IF(INPUT!IY358="","",INPUT!IY358/'03. Asset follow up'!$F$20)</f>
        <v/>
      </c>
      <c r="H354" s="1422" t="str">
        <f>IF(INPUT!IZ358="","",INPUT!IZ358/'03. Asset follow up'!$F$20)</f>
        <v/>
      </c>
      <c r="I354" s="1422" t="str">
        <f>IF(INPUT!JA358="","",INPUT!JA358/'03. Asset follow up'!$F$20)</f>
        <v/>
      </c>
      <c r="J354" s="1423">
        <f>INPUT!JB358/'03. Asset follow up'!$F$20</f>
        <v>0</v>
      </c>
      <c r="K354" s="1423" t="str">
        <f>IF(INPUT!JB358="","",INPUT!JB358/'03. Asset follow up'!$F$20)</f>
        <v/>
      </c>
      <c r="L354" s="1424">
        <f t="shared" si="12"/>
        <v>0</v>
      </c>
      <c r="N354" s="1027" t="str">
        <f>IF(INPUT!HO358="","",INPUT!HO358)</f>
        <v/>
      </c>
      <c r="O354" s="1425" t="str">
        <f>IF(INPUT!IU358="","",INPUT!IU358)</f>
        <v/>
      </c>
      <c r="P354" s="1425" t="str">
        <f>IF(INPUT!IV358="","",INPUT!IV358)</f>
        <v/>
      </c>
      <c r="Q354" s="1425" t="str">
        <f>IF(INPUT!IW358="","",INPUT!IW358)</f>
        <v/>
      </c>
      <c r="R354" s="1425" t="str">
        <f>IF(INPUT!IX358="","",INPUT!IX358)</f>
        <v/>
      </c>
      <c r="S354" s="1425" t="str">
        <f>IF(INPUT!IY358="","",INPUT!IY358)</f>
        <v/>
      </c>
      <c r="T354" s="1425" t="str">
        <f>IF(INPUT!IZ358="","",INPUT!IZ358)</f>
        <v/>
      </c>
      <c r="U354" s="1425" t="str">
        <f>IF(INPUT!JA358="","",INPUT!JA358)</f>
        <v/>
      </c>
      <c r="V354" s="1425" t="str">
        <f>IF(INPUT!JB358="","",INPUT!JB358)</f>
        <v/>
      </c>
      <c r="W354" s="1425" t="str">
        <f t="shared" si="11"/>
        <v/>
      </c>
      <c r="X354" s="1425" t="str">
        <f>IF(INPUT!JB358="","",INPUT!JB358)</f>
        <v/>
      </c>
    </row>
    <row r="355" spans="2:24">
      <c r="B355" s="1027" t="str">
        <f>IF(INPUT!HO359="","",INPUT!HO359)</f>
        <v/>
      </c>
      <c r="C355" s="1422" t="str">
        <f>IF(INPUT!IU359="","",INPUT!IU359/'03. Asset follow up'!$F$20)</f>
        <v/>
      </c>
      <c r="D355" s="1422" t="str">
        <f>IF(INPUT!IV359="","",INPUT!IV359/'03. Asset follow up'!$F$20)</f>
        <v/>
      </c>
      <c r="E355" s="1422" t="str">
        <f>IF(INPUT!IW359="","",INPUT!IW359/'03. Asset follow up'!$F$20)</f>
        <v/>
      </c>
      <c r="F355" s="1422" t="str">
        <f>IF(INPUT!IX359="","",INPUT!IX359/'03. Asset follow up'!$F$20)</f>
        <v/>
      </c>
      <c r="G355" s="1422" t="str">
        <f>IF(INPUT!IY359="","",INPUT!IY359/'03. Asset follow up'!$F$20)</f>
        <v/>
      </c>
      <c r="H355" s="1422" t="str">
        <f>IF(INPUT!IZ359="","",INPUT!IZ359/'03. Asset follow up'!$F$20)</f>
        <v/>
      </c>
      <c r="I355" s="1422" t="str">
        <f>IF(INPUT!JA359="","",INPUT!JA359/'03. Asset follow up'!$F$20)</f>
        <v/>
      </c>
      <c r="J355" s="1423">
        <f>INPUT!JB359/'03. Asset follow up'!$F$20</f>
        <v>0</v>
      </c>
      <c r="K355" s="1423" t="str">
        <f>IF(INPUT!JB359="","",INPUT!JB359/'03. Asset follow up'!$F$20)</f>
        <v/>
      </c>
      <c r="L355" s="1424">
        <f t="shared" si="12"/>
        <v>0</v>
      </c>
      <c r="N355" s="1027" t="str">
        <f>IF(INPUT!HO359="","",INPUT!HO359)</f>
        <v/>
      </c>
      <c r="O355" s="1425" t="str">
        <f>IF(INPUT!IU359="","",INPUT!IU359)</f>
        <v/>
      </c>
      <c r="P355" s="1425" t="str">
        <f>IF(INPUT!IV359="","",INPUT!IV359)</f>
        <v/>
      </c>
      <c r="Q355" s="1425" t="str">
        <f>IF(INPUT!IW359="","",INPUT!IW359)</f>
        <v/>
      </c>
      <c r="R355" s="1425" t="str">
        <f>IF(INPUT!IX359="","",INPUT!IX359)</f>
        <v/>
      </c>
      <c r="S355" s="1425" t="str">
        <f>IF(INPUT!IY359="","",INPUT!IY359)</f>
        <v/>
      </c>
      <c r="T355" s="1425" t="str">
        <f>IF(INPUT!IZ359="","",INPUT!IZ359)</f>
        <v/>
      </c>
      <c r="U355" s="1425" t="str">
        <f>IF(INPUT!JA359="","",INPUT!JA359)</f>
        <v/>
      </c>
      <c r="V355" s="1425" t="str">
        <f>IF(INPUT!JB359="","",INPUT!JB359)</f>
        <v/>
      </c>
      <c r="W355" s="1425" t="str">
        <f t="shared" si="11"/>
        <v/>
      </c>
      <c r="X355" s="1425" t="str">
        <f>IF(INPUT!JB359="","",INPUT!JB359)</f>
        <v/>
      </c>
    </row>
    <row r="356" spans="2:24">
      <c r="B356" s="1027" t="str">
        <f>IF(INPUT!HO360="","",INPUT!HO360)</f>
        <v/>
      </c>
      <c r="C356" s="1422" t="str">
        <f>IF(INPUT!IU360="","",INPUT!IU360/'03. Asset follow up'!$F$20)</f>
        <v/>
      </c>
      <c r="D356" s="1422" t="str">
        <f>IF(INPUT!IV360="","",INPUT!IV360/'03. Asset follow up'!$F$20)</f>
        <v/>
      </c>
      <c r="E356" s="1422" t="str">
        <f>IF(INPUT!IW360="","",INPUT!IW360/'03. Asset follow up'!$F$20)</f>
        <v/>
      </c>
      <c r="F356" s="1422" t="str">
        <f>IF(INPUT!IX360="","",INPUT!IX360/'03. Asset follow up'!$F$20)</f>
        <v/>
      </c>
      <c r="G356" s="1422" t="str">
        <f>IF(INPUT!IY360="","",INPUT!IY360/'03. Asset follow up'!$F$20)</f>
        <v/>
      </c>
      <c r="H356" s="1422" t="str">
        <f>IF(INPUT!IZ360="","",INPUT!IZ360/'03. Asset follow up'!$F$20)</f>
        <v/>
      </c>
      <c r="I356" s="1422" t="str">
        <f>IF(INPUT!JA360="","",INPUT!JA360/'03. Asset follow up'!$F$20)</f>
        <v/>
      </c>
      <c r="J356" s="1423">
        <f>INPUT!JB360/'03. Asset follow up'!$F$20</f>
        <v>0</v>
      </c>
      <c r="K356" s="1423" t="str">
        <f>IF(INPUT!JB360="","",INPUT!JB360/'03. Asset follow up'!$F$20)</f>
        <v/>
      </c>
      <c r="L356" s="1424">
        <f t="shared" si="12"/>
        <v>0</v>
      </c>
      <c r="N356" s="1027" t="str">
        <f>IF(INPUT!HO360="","",INPUT!HO360)</f>
        <v/>
      </c>
      <c r="O356" s="1425" t="str">
        <f>IF(INPUT!IU360="","",INPUT!IU360)</f>
        <v/>
      </c>
      <c r="P356" s="1425" t="str">
        <f>IF(INPUT!IV360="","",INPUT!IV360)</f>
        <v/>
      </c>
      <c r="Q356" s="1425" t="str">
        <f>IF(INPUT!IW360="","",INPUT!IW360)</f>
        <v/>
      </c>
      <c r="R356" s="1425" t="str">
        <f>IF(INPUT!IX360="","",INPUT!IX360)</f>
        <v/>
      </c>
      <c r="S356" s="1425" t="str">
        <f>IF(INPUT!IY360="","",INPUT!IY360)</f>
        <v/>
      </c>
      <c r="T356" s="1425" t="str">
        <f>IF(INPUT!IZ360="","",INPUT!IZ360)</f>
        <v/>
      </c>
      <c r="U356" s="1425" t="str">
        <f>IF(INPUT!JA360="","",INPUT!JA360)</f>
        <v/>
      </c>
      <c r="V356" s="1425" t="str">
        <f>IF(INPUT!JB360="","",INPUT!JB360)</f>
        <v/>
      </c>
      <c r="W356" s="1425" t="str">
        <f t="shared" si="11"/>
        <v/>
      </c>
      <c r="X356" s="1425" t="str">
        <f>IF(INPUT!JB360="","",INPUT!JB360)</f>
        <v/>
      </c>
    </row>
    <row r="357" spans="2:24">
      <c r="B357" s="1027" t="str">
        <f>IF(INPUT!HO361="","",INPUT!HO361)</f>
        <v/>
      </c>
      <c r="C357" s="1422" t="str">
        <f>IF(INPUT!IU361="","",INPUT!IU361/'03. Asset follow up'!$F$20)</f>
        <v/>
      </c>
      <c r="D357" s="1422" t="str">
        <f>IF(INPUT!IV361="","",INPUT!IV361/'03. Asset follow up'!$F$20)</f>
        <v/>
      </c>
      <c r="E357" s="1422" t="str">
        <f>IF(INPUT!IW361="","",INPUT!IW361/'03. Asset follow up'!$F$20)</f>
        <v/>
      </c>
      <c r="F357" s="1422" t="str">
        <f>IF(INPUT!IX361="","",INPUT!IX361/'03. Asset follow up'!$F$20)</f>
        <v/>
      </c>
      <c r="G357" s="1422" t="str">
        <f>IF(INPUT!IY361="","",INPUT!IY361/'03. Asset follow up'!$F$20)</f>
        <v/>
      </c>
      <c r="H357" s="1422" t="str">
        <f>IF(INPUT!IZ361="","",INPUT!IZ361/'03. Asset follow up'!$F$20)</f>
        <v/>
      </c>
      <c r="I357" s="1422" t="str">
        <f>IF(INPUT!JA361="","",INPUT!JA361/'03. Asset follow up'!$F$20)</f>
        <v/>
      </c>
      <c r="J357" s="1423">
        <f>INPUT!JB361/'03. Asset follow up'!$F$20</f>
        <v>0</v>
      </c>
      <c r="K357" s="1423" t="str">
        <f>IF(INPUT!JB361="","",INPUT!JB361/'03. Asset follow up'!$F$20)</f>
        <v/>
      </c>
      <c r="L357" s="1424">
        <f t="shared" si="12"/>
        <v>0</v>
      </c>
      <c r="N357" s="1027" t="str">
        <f>IF(INPUT!HO361="","",INPUT!HO361)</f>
        <v/>
      </c>
      <c r="O357" s="1425" t="str">
        <f>IF(INPUT!IU361="","",INPUT!IU361)</f>
        <v/>
      </c>
      <c r="P357" s="1425" t="str">
        <f>IF(INPUT!IV361="","",INPUT!IV361)</f>
        <v/>
      </c>
      <c r="Q357" s="1425" t="str">
        <f>IF(INPUT!IW361="","",INPUT!IW361)</f>
        <v/>
      </c>
      <c r="R357" s="1425" t="str">
        <f>IF(INPUT!IX361="","",INPUT!IX361)</f>
        <v/>
      </c>
      <c r="S357" s="1425" t="str">
        <f>IF(INPUT!IY361="","",INPUT!IY361)</f>
        <v/>
      </c>
      <c r="T357" s="1425" t="str">
        <f>IF(INPUT!IZ361="","",INPUT!IZ361)</f>
        <v/>
      </c>
      <c r="U357" s="1425" t="str">
        <f>IF(INPUT!JA361="","",INPUT!JA361)</f>
        <v/>
      </c>
      <c r="V357" s="1425" t="str">
        <f>IF(INPUT!JB361="","",INPUT!JB361)</f>
        <v/>
      </c>
      <c r="W357" s="1425" t="str">
        <f t="shared" si="11"/>
        <v/>
      </c>
      <c r="X357" s="1425" t="str">
        <f>IF(INPUT!JB361="","",INPUT!JB361)</f>
        <v/>
      </c>
    </row>
    <row r="358" spans="2:24">
      <c r="B358" s="1027" t="str">
        <f>IF(INPUT!HO362="","",INPUT!HO362)</f>
        <v/>
      </c>
      <c r="C358" s="1422" t="str">
        <f>IF(INPUT!IU362="","",INPUT!IU362/'03. Asset follow up'!$F$20)</f>
        <v/>
      </c>
      <c r="D358" s="1422" t="str">
        <f>IF(INPUT!IV362="","",INPUT!IV362/'03. Asset follow up'!$F$20)</f>
        <v/>
      </c>
      <c r="E358" s="1422" t="str">
        <f>IF(INPUT!IW362="","",INPUT!IW362/'03. Asset follow up'!$F$20)</f>
        <v/>
      </c>
      <c r="F358" s="1422" t="str">
        <f>IF(INPUT!IX362="","",INPUT!IX362/'03. Asset follow up'!$F$20)</f>
        <v/>
      </c>
      <c r="G358" s="1422" t="str">
        <f>IF(INPUT!IY362="","",INPUT!IY362/'03. Asset follow up'!$F$20)</f>
        <v/>
      </c>
      <c r="H358" s="1422" t="str">
        <f>IF(INPUT!IZ362="","",INPUT!IZ362/'03. Asset follow up'!$F$20)</f>
        <v/>
      </c>
      <c r="I358" s="1422" t="str">
        <f>IF(INPUT!JA362="","",INPUT!JA362/'03. Asset follow up'!$F$20)</f>
        <v/>
      </c>
      <c r="J358" s="1423">
        <f>INPUT!JB362/'03. Asset follow up'!$F$20</f>
        <v>0</v>
      </c>
      <c r="K358" s="1423" t="str">
        <f>IF(INPUT!JB362="","",INPUT!JB362/'03. Asset follow up'!$F$20)</f>
        <v/>
      </c>
      <c r="L358" s="1424">
        <f t="shared" si="12"/>
        <v>0</v>
      </c>
      <c r="N358" s="1027" t="str">
        <f>IF(INPUT!HO362="","",INPUT!HO362)</f>
        <v/>
      </c>
      <c r="O358" s="1425" t="str">
        <f>IF(INPUT!IU362="","",INPUT!IU362)</f>
        <v/>
      </c>
      <c r="P358" s="1425" t="str">
        <f>IF(INPUT!IV362="","",INPUT!IV362)</f>
        <v/>
      </c>
      <c r="Q358" s="1425" t="str">
        <f>IF(INPUT!IW362="","",INPUT!IW362)</f>
        <v/>
      </c>
      <c r="R358" s="1425" t="str">
        <f>IF(INPUT!IX362="","",INPUT!IX362)</f>
        <v/>
      </c>
      <c r="S358" s="1425" t="str">
        <f>IF(INPUT!IY362="","",INPUT!IY362)</f>
        <v/>
      </c>
      <c r="T358" s="1425" t="str">
        <f>IF(INPUT!IZ362="","",INPUT!IZ362)</f>
        <v/>
      </c>
      <c r="U358" s="1425" t="str">
        <f>IF(INPUT!JA362="","",INPUT!JA362)</f>
        <v/>
      </c>
      <c r="V358" s="1425" t="str">
        <f>IF(INPUT!JB362="","",INPUT!JB362)</f>
        <v/>
      </c>
      <c r="W358" s="1425" t="str">
        <f t="shared" si="11"/>
        <v/>
      </c>
      <c r="X358" s="1425" t="str">
        <f>IF(INPUT!JB362="","",INPUT!JB362)</f>
        <v/>
      </c>
    </row>
    <row r="359" spans="2:24">
      <c r="B359" s="1027" t="str">
        <f>IF(INPUT!HO363="","",INPUT!HO363)</f>
        <v/>
      </c>
      <c r="C359" s="1422" t="str">
        <f>IF(INPUT!IU363="","",INPUT!IU363/'03. Asset follow up'!$F$20)</f>
        <v/>
      </c>
      <c r="D359" s="1422" t="str">
        <f>IF(INPUT!IV363="","",INPUT!IV363/'03. Asset follow up'!$F$20)</f>
        <v/>
      </c>
      <c r="E359" s="1422" t="str">
        <f>IF(INPUT!IW363="","",INPUT!IW363/'03. Asset follow up'!$F$20)</f>
        <v/>
      </c>
      <c r="F359" s="1422" t="str">
        <f>IF(INPUT!IX363="","",INPUT!IX363/'03. Asset follow up'!$F$20)</f>
        <v/>
      </c>
      <c r="G359" s="1422" t="str">
        <f>IF(INPUT!IY363="","",INPUT!IY363/'03. Asset follow up'!$F$20)</f>
        <v/>
      </c>
      <c r="H359" s="1422" t="str">
        <f>IF(INPUT!IZ363="","",INPUT!IZ363/'03. Asset follow up'!$F$20)</f>
        <v/>
      </c>
      <c r="I359" s="1422" t="str">
        <f>IF(INPUT!JA363="","",INPUT!JA363/'03. Asset follow up'!$F$20)</f>
        <v/>
      </c>
      <c r="J359" s="1423">
        <f>INPUT!JB363/'03. Asset follow up'!$F$20</f>
        <v>0</v>
      </c>
      <c r="K359" s="1423" t="str">
        <f>IF(INPUT!JB363="","",INPUT!JB363/'03. Asset follow up'!$F$20)</f>
        <v/>
      </c>
      <c r="L359" s="1424">
        <f t="shared" si="12"/>
        <v>0</v>
      </c>
      <c r="N359" s="1027" t="str">
        <f>IF(INPUT!HO363="","",INPUT!HO363)</f>
        <v/>
      </c>
      <c r="O359" s="1425" t="str">
        <f>IF(INPUT!IU363="","",INPUT!IU363)</f>
        <v/>
      </c>
      <c r="P359" s="1425" t="str">
        <f>IF(INPUT!IV363="","",INPUT!IV363)</f>
        <v/>
      </c>
      <c r="Q359" s="1425" t="str">
        <f>IF(INPUT!IW363="","",INPUT!IW363)</f>
        <v/>
      </c>
      <c r="R359" s="1425" t="str">
        <f>IF(INPUT!IX363="","",INPUT!IX363)</f>
        <v/>
      </c>
      <c r="S359" s="1425" t="str">
        <f>IF(INPUT!IY363="","",INPUT!IY363)</f>
        <v/>
      </c>
      <c r="T359" s="1425" t="str">
        <f>IF(INPUT!IZ363="","",INPUT!IZ363)</f>
        <v/>
      </c>
      <c r="U359" s="1425" t="str">
        <f>IF(INPUT!JA363="","",INPUT!JA363)</f>
        <v/>
      </c>
      <c r="V359" s="1425" t="str">
        <f>IF(INPUT!JB363="","",INPUT!JB363)</f>
        <v/>
      </c>
      <c r="W359" s="1425" t="str">
        <f t="shared" si="11"/>
        <v/>
      </c>
      <c r="X359" s="1425" t="str">
        <f>IF(INPUT!JB363="","",INPUT!JB363)</f>
        <v/>
      </c>
    </row>
    <row r="360" spans="2:24">
      <c r="B360" s="1027" t="str">
        <f>IF(INPUT!HO364="","",INPUT!HO364)</f>
        <v/>
      </c>
      <c r="C360" s="1422" t="str">
        <f>IF(INPUT!IU364="","",INPUT!IU364/'03. Asset follow up'!$F$20)</f>
        <v/>
      </c>
      <c r="D360" s="1422" t="str">
        <f>IF(INPUT!IV364="","",INPUT!IV364/'03. Asset follow up'!$F$20)</f>
        <v/>
      </c>
      <c r="E360" s="1422" t="str">
        <f>IF(INPUT!IW364="","",INPUT!IW364/'03. Asset follow up'!$F$20)</f>
        <v/>
      </c>
      <c r="F360" s="1422" t="str">
        <f>IF(INPUT!IX364="","",INPUT!IX364/'03. Asset follow up'!$F$20)</f>
        <v/>
      </c>
      <c r="G360" s="1422" t="str">
        <f>IF(INPUT!IY364="","",INPUT!IY364/'03. Asset follow up'!$F$20)</f>
        <v/>
      </c>
      <c r="H360" s="1422" t="str">
        <f>IF(INPUT!IZ364="","",INPUT!IZ364/'03. Asset follow up'!$F$20)</f>
        <v/>
      </c>
      <c r="I360" s="1422" t="str">
        <f>IF(INPUT!JA364="","",INPUT!JA364/'03. Asset follow up'!$F$20)</f>
        <v/>
      </c>
      <c r="J360" s="1423">
        <f>INPUT!JB364/'03. Asset follow up'!$F$20</f>
        <v>0</v>
      </c>
      <c r="K360" s="1423" t="str">
        <f>IF(INPUT!JB364="","",INPUT!JB364/'03. Asset follow up'!$F$20)</f>
        <v/>
      </c>
      <c r="L360" s="1424">
        <f t="shared" si="12"/>
        <v>0</v>
      </c>
      <c r="N360" s="1027" t="str">
        <f>IF(INPUT!HO364="","",INPUT!HO364)</f>
        <v/>
      </c>
      <c r="O360" s="1425" t="str">
        <f>IF(INPUT!IU364="","",INPUT!IU364)</f>
        <v/>
      </c>
      <c r="P360" s="1425" t="str">
        <f>IF(INPUT!IV364="","",INPUT!IV364)</f>
        <v/>
      </c>
      <c r="Q360" s="1425" t="str">
        <f>IF(INPUT!IW364="","",INPUT!IW364)</f>
        <v/>
      </c>
      <c r="R360" s="1425" t="str">
        <f>IF(INPUT!IX364="","",INPUT!IX364)</f>
        <v/>
      </c>
      <c r="S360" s="1425" t="str">
        <f>IF(INPUT!IY364="","",INPUT!IY364)</f>
        <v/>
      </c>
      <c r="T360" s="1425" t="str">
        <f>IF(INPUT!IZ364="","",INPUT!IZ364)</f>
        <v/>
      </c>
      <c r="U360" s="1425" t="str">
        <f>IF(INPUT!JA364="","",INPUT!JA364)</f>
        <v/>
      </c>
      <c r="V360" s="1425" t="str">
        <f>IF(INPUT!JB364="","",INPUT!JB364)</f>
        <v/>
      </c>
      <c r="W360" s="1425" t="str">
        <f t="shared" si="11"/>
        <v/>
      </c>
      <c r="X360" s="1425" t="str">
        <f>IF(INPUT!JB364="","",INPUT!JB364)</f>
        <v/>
      </c>
    </row>
    <row r="361" spans="2:24">
      <c r="B361" s="1027" t="str">
        <f>IF(INPUT!HO365="","",INPUT!HO365)</f>
        <v/>
      </c>
      <c r="C361" s="1422" t="str">
        <f>IF(INPUT!IU365="","",INPUT!IU365/'03. Asset follow up'!$F$20)</f>
        <v/>
      </c>
      <c r="D361" s="1422" t="str">
        <f>IF(INPUT!IV365="","",INPUT!IV365/'03. Asset follow up'!$F$20)</f>
        <v/>
      </c>
      <c r="E361" s="1422" t="str">
        <f>IF(INPUT!IW365="","",INPUT!IW365/'03. Asset follow up'!$F$20)</f>
        <v/>
      </c>
      <c r="F361" s="1422" t="str">
        <f>IF(INPUT!IX365="","",INPUT!IX365/'03. Asset follow up'!$F$20)</f>
        <v/>
      </c>
      <c r="G361" s="1422" t="str">
        <f>IF(INPUT!IY365="","",INPUT!IY365/'03. Asset follow up'!$F$20)</f>
        <v/>
      </c>
      <c r="H361" s="1422" t="str">
        <f>IF(INPUT!IZ365="","",INPUT!IZ365/'03. Asset follow up'!$F$20)</f>
        <v/>
      </c>
      <c r="I361" s="1422" t="str">
        <f>IF(INPUT!JA365="","",INPUT!JA365/'03. Asset follow up'!$F$20)</f>
        <v/>
      </c>
      <c r="J361" s="1423">
        <f>INPUT!JB365/'03. Asset follow up'!$F$20</f>
        <v>0</v>
      </c>
      <c r="K361" s="1423" t="str">
        <f>IF(INPUT!JB365="","",INPUT!JB365/'03. Asset follow up'!$F$20)</f>
        <v/>
      </c>
      <c r="L361" s="1424">
        <f t="shared" si="12"/>
        <v>0</v>
      </c>
      <c r="N361" s="1027" t="str">
        <f>IF(INPUT!HO365="","",INPUT!HO365)</f>
        <v/>
      </c>
      <c r="O361" s="1425" t="str">
        <f>IF(INPUT!IU365="","",INPUT!IU365)</f>
        <v/>
      </c>
      <c r="P361" s="1425" t="str">
        <f>IF(INPUT!IV365="","",INPUT!IV365)</f>
        <v/>
      </c>
      <c r="Q361" s="1425" t="str">
        <f>IF(INPUT!IW365="","",INPUT!IW365)</f>
        <v/>
      </c>
      <c r="R361" s="1425" t="str">
        <f>IF(INPUT!IX365="","",INPUT!IX365)</f>
        <v/>
      </c>
      <c r="S361" s="1425" t="str">
        <f>IF(INPUT!IY365="","",INPUT!IY365)</f>
        <v/>
      </c>
      <c r="T361" s="1425" t="str">
        <f>IF(INPUT!IZ365="","",INPUT!IZ365)</f>
        <v/>
      </c>
      <c r="U361" s="1425" t="str">
        <f>IF(INPUT!JA365="","",INPUT!JA365)</f>
        <v/>
      </c>
      <c r="V361" s="1425" t="str">
        <f>IF(INPUT!JB365="","",INPUT!JB365)</f>
        <v/>
      </c>
      <c r="W361" s="1425" t="str">
        <f t="shared" si="11"/>
        <v/>
      </c>
      <c r="X361" s="1425" t="str">
        <f>IF(INPUT!JB365="","",INPUT!JB365)</f>
        <v/>
      </c>
    </row>
    <row r="362" spans="2:24">
      <c r="B362" s="1027" t="str">
        <f>IF(INPUT!HO366="","",INPUT!HO366)</f>
        <v/>
      </c>
      <c r="C362" s="1422" t="str">
        <f>IF(INPUT!IU366="","",INPUT!IU366/'03. Asset follow up'!$F$20)</f>
        <v/>
      </c>
      <c r="D362" s="1422" t="str">
        <f>IF(INPUT!IV366="","",INPUT!IV366/'03. Asset follow up'!$F$20)</f>
        <v/>
      </c>
      <c r="E362" s="1422" t="str">
        <f>IF(INPUT!IW366="","",INPUT!IW366/'03. Asset follow up'!$F$20)</f>
        <v/>
      </c>
      <c r="F362" s="1422" t="str">
        <f>IF(INPUT!IX366="","",INPUT!IX366/'03. Asset follow up'!$F$20)</f>
        <v/>
      </c>
      <c r="G362" s="1422" t="str">
        <f>IF(INPUT!IY366="","",INPUT!IY366/'03. Asset follow up'!$F$20)</f>
        <v/>
      </c>
      <c r="H362" s="1422" t="str">
        <f>IF(INPUT!IZ366="","",INPUT!IZ366/'03. Asset follow up'!$F$20)</f>
        <v/>
      </c>
      <c r="I362" s="1422" t="str">
        <f>IF(INPUT!JA366="","",INPUT!JA366/'03. Asset follow up'!$F$20)</f>
        <v/>
      </c>
      <c r="J362" s="1423">
        <f>INPUT!JB366/'03. Asset follow up'!$F$20</f>
        <v>0</v>
      </c>
      <c r="K362" s="1423" t="str">
        <f>IF(INPUT!JB366="","",INPUT!JB366/'03. Asset follow up'!$F$20)</f>
        <v/>
      </c>
      <c r="L362" s="1424">
        <f t="shared" si="12"/>
        <v>0</v>
      </c>
      <c r="N362" s="1027" t="str">
        <f>IF(INPUT!HO366="","",INPUT!HO366)</f>
        <v/>
      </c>
      <c r="O362" s="1425" t="str">
        <f>IF(INPUT!IU366="","",INPUT!IU366)</f>
        <v/>
      </c>
      <c r="P362" s="1425" t="str">
        <f>IF(INPUT!IV366="","",INPUT!IV366)</f>
        <v/>
      </c>
      <c r="Q362" s="1425" t="str">
        <f>IF(INPUT!IW366="","",INPUT!IW366)</f>
        <v/>
      </c>
      <c r="R362" s="1425" t="str">
        <f>IF(INPUT!IX366="","",INPUT!IX366)</f>
        <v/>
      </c>
      <c r="S362" s="1425" t="str">
        <f>IF(INPUT!IY366="","",INPUT!IY366)</f>
        <v/>
      </c>
      <c r="T362" s="1425" t="str">
        <f>IF(INPUT!IZ366="","",INPUT!IZ366)</f>
        <v/>
      </c>
      <c r="U362" s="1425" t="str">
        <f>IF(INPUT!JA366="","",INPUT!JA366)</f>
        <v/>
      </c>
      <c r="V362" s="1425" t="str">
        <f>IF(INPUT!JB366="","",INPUT!JB366)</f>
        <v/>
      </c>
      <c r="W362" s="1425" t="str">
        <f t="shared" si="11"/>
        <v/>
      </c>
      <c r="X362" s="1425" t="str">
        <f>IF(INPUT!JB366="","",INPUT!JB366)</f>
        <v/>
      </c>
    </row>
    <row r="363" spans="2:24">
      <c r="B363" s="1027" t="str">
        <f>IF(INPUT!HO367="","",INPUT!HO367)</f>
        <v/>
      </c>
      <c r="C363" s="1422" t="str">
        <f>IF(INPUT!IU367="","",INPUT!IU367/'03. Asset follow up'!$F$20)</f>
        <v/>
      </c>
      <c r="D363" s="1422" t="str">
        <f>IF(INPUT!IV367="","",INPUT!IV367/'03. Asset follow up'!$F$20)</f>
        <v/>
      </c>
      <c r="E363" s="1422" t="str">
        <f>IF(INPUT!IW367="","",INPUT!IW367/'03. Asset follow up'!$F$20)</f>
        <v/>
      </c>
      <c r="F363" s="1422" t="str">
        <f>IF(INPUT!IX367="","",INPUT!IX367/'03. Asset follow up'!$F$20)</f>
        <v/>
      </c>
      <c r="G363" s="1422" t="str">
        <f>IF(INPUT!IY367="","",INPUT!IY367/'03. Asset follow up'!$F$20)</f>
        <v/>
      </c>
      <c r="H363" s="1422" t="str">
        <f>IF(INPUT!IZ367="","",INPUT!IZ367/'03. Asset follow up'!$F$20)</f>
        <v/>
      </c>
      <c r="I363" s="1422" t="str">
        <f>IF(INPUT!JA367="","",INPUT!JA367/'03. Asset follow up'!$F$20)</f>
        <v/>
      </c>
      <c r="J363" s="1423">
        <f>INPUT!JB367/'03. Asset follow up'!$F$20</f>
        <v>0</v>
      </c>
      <c r="K363" s="1423" t="str">
        <f>IF(INPUT!JB367="","",INPUT!JB367/'03. Asset follow up'!$F$20)</f>
        <v/>
      </c>
      <c r="L363" s="1424">
        <f t="shared" si="12"/>
        <v>0</v>
      </c>
      <c r="N363" s="1027" t="str">
        <f>IF(INPUT!HO367="","",INPUT!HO367)</f>
        <v/>
      </c>
      <c r="O363" s="1425" t="str">
        <f>IF(INPUT!IU367="","",INPUT!IU367)</f>
        <v/>
      </c>
      <c r="P363" s="1425" t="str">
        <f>IF(INPUT!IV367="","",INPUT!IV367)</f>
        <v/>
      </c>
      <c r="Q363" s="1425" t="str">
        <f>IF(INPUT!IW367="","",INPUT!IW367)</f>
        <v/>
      </c>
      <c r="R363" s="1425" t="str">
        <f>IF(INPUT!IX367="","",INPUT!IX367)</f>
        <v/>
      </c>
      <c r="S363" s="1425" t="str">
        <f>IF(INPUT!IY367="","",INPUT!IY367)</f>
        <v/>
      </c>
      <c r="T363" s="1425" t="str">
        <f>IF(INPUT!IZ367="","",INPUT!IZ367)</f>
        <v/>
      </c>
      <c r="U363" s="1425" t="str">
        <f>IF(INPUT!JA367="","",INPUT!JA367)</f>
        <v/>
      </c>
      <c r="V363" s="1425" t="str">
        <f>IF(INPUT!JB367="","",INPUT!JB367)</f>
        <v/>
      </c>
      <c r="W363" s="1425" t="str">
        <f t="shared" si="11"/>
        <v/>
      </c>
      <c r="X363" s="1425" t="str">
        <f>IF(INPUT!JB367="","",INPUT!JB367)</f>
        <v/>
      </c>
    </row>
    <row r="364" spans="2:24">
      <c r="B364" s="1027" t="str">
        <f>IF(INPUT!HO368="","",INPUT!HO368)</f>
        <v/>
      </c>
      <c r="C364" s="1422" t="str">
        <f>IF(INPUT!IU368="","",INPUT!IU368/'03. Asset follow up'!$F$20)</f>
        <v/>
      </c>
      <c r="D364" s="1422" t="str">
        <f>IF(INPUT!IV368="","",INPUT!IV368/'03. Asset follow up'!$F$20)</f>
        <v/>
      </c>
      <c r="E364" s="1422" t="str">
        <f>IF(INPUT!IW368="","",INPUT!IW368/'03. Asset follow up'!$F$20)</f>
        <v/>
      </c>
      <c r="F364" s="1422" t="str">
        <f>IF(INPUT!IX368="","",INPUT!IX368/'03. Asset follow up'!$F$20)</f>
        <v/>
      </c>
      <c r="G364" s="1422" t="str">
        <f>IF(INPUT!IY368="","",INPUT!IY368/'03. Asset follow up'!$F$20)</f>
        <v/>
      </c>
      <c r="H364" s="1422" t="str">
        <f>IF(INPUT!IZ368="","",INPUT!IZ368/'03. Asset follow up'!$F$20)</f>
        <v/>
      </c>
      <c r="I364" s="1422" t="str">
        <f>IF(INPUT!JA368="","",INPUT!JA368/'03. Asset follow up'!$F$20)</f>
        <v/>
      </c>
      <c r="J364" s="1423">
        <f>INPUT!JB368/'03. Asset follow up'!$F$20</f>
        <v>0</v>
      </c>
      <c r="K364" s="1423" t="str">
        <f>IF(INPUT!JB368="","",INPUT!JB368/'03. Asset follow up'!$F$20)</f>
        <v/>
      </c>
      <c r="L364" s="1424">
        <f t="shared" si="12"/>
        <v>0</v>
      </c>
      <c r="N364" s="1027" t="str">
        <f>IF(INPUT!HO368="","",INPUT!HO368)</f>
        <v/>
      </c>
      <c r="O364" s="1425" t="str">
        <f>IF(INPUT!IU368="","",INPUT!IU368)</f>
        <v/>
      </c>
      <c r="P364" s="1425" t="str">
        <f>IF(INPUT!IV368="","",INPUT!IV368)</f>
        <v/>
      </c>
      <c r="Q364" s="1425" t="str">
        <f>IF(INPUT!IW368="","",INPUT!IW368)</f>
        <v/>
      </c>
      <c r="R364" s="1425" t="str">
        <f>IF(INPUT!IX368="","",INPUT!IX368)</f>
        <v/>
      </c>
      <c r="S364" s="1425" t="str">
        <f>IF(INPUT!IY368="","",INPUT!IY368)</f>
        <v/>
      </c>
      <c r="T364" s="1425" t="str">
        <f>IF(INPUT!IZ368="","",INPUT!IZ368)</f>
        <v/>
      </c>
      <c r="U364" s="1425" t="str">
        <f>IF(INPUT!JA368="","",INPUT!JA368)</f>
        <v/>
      </c>
      <c r="V364" s="1425" t="str">
        <f>IF(INPUT!JB368="","",INPUT!JB368)</f>
        <v/>
      </c>
      <c r="W364" s="1425" t="str">
        <f t="shared" si="11"/>
        <v/>
      </c>
      <c r="X364" s="1425" t="str">
        <f>IF(INPUT!JB368="","",INPUT!JB368)</f>
        <v/>
      </c>
    </row>
    <row r="365" spans="2:24">
      <c r="B365" s="1027" t="str">
        <f>IF(INPUT!HO369="","",INPUT!HO369)</f>
        <v/>
      </c>
      <c r="C365" s="1422" t="str">
        <f>IF(INPUT!IU369="","",INPUT!IU369/'03. Asset follow up'!$F$20)</f>
        <v/>
      </c>
      <c r="D365" s="1422" t="str">
        <f>IF(INPUT!IV369="","",INPUT!IV369/'03. Asset follow up'!$F$20)</f>
        <v/>
      </c>
      <c r="E365" s="1422" t="str">
        <f>IF(INPUT!IW369="","",INPUT!IW369/'03. Asset follow up'!$F$20)</f>
        <v/>
      </c>
      <c r="F365" s="1422" t="str">
        <f>IF(INPUT!IX369="","",INPUT!IX369/'03. Asset follow up'!$F$20)</f>
        <v/>
      </c>
      <c r="G365" s="1422" t="str">
        <f>IF(INPUT!IY369="","",INPUT!IY369/'03. Asset follow up'!$F$20)</f>
        <v/>
      </c>
      <c r="H365" s="1422" t="str">
        <f>IF(INPUT!IZ369="","",INPUT!IZ369/'03. Asset follow up'!$F$20)</f>
        <v/>
      </c>
      <c r="I365" s="1422" t="str">
        <f>IF(INPUT!JA369="","",INPUT!JA369/'03. Asset follow up'!$F$20)</f>
        <v/>
      </c>
      <c r="J365" s="1423">
        <f>INPUT!JB369/'03. Asset follow up'!$F$20</f>
        <v>0</v>
      </c>
      <c r="K365" s="1423" t="str">
        <f>IF(INPUT!JB369="","",INPUT!JB369/'03. Asset follow up'!$F$20)</f>
        <v/>
      </c>
      <c r="L365" s="1424">
        <f t="shared" si="12"/>
        <v>0</v>
      </c>
      <c r="N365" s="1027" t="str">
        <f>IF(INPUT!HO369="","",INPUT!HO369)</f>
        <v/>
      </c>
      <c r="O365" s="1425" t="str">
        <f>IF(INPUT!IU369="","",INPUT!IU369)</f>
        <v/>
      </c>
      <c r="P365" s="1425" t="str">
        <f>IF(INPUT!IV369="","",INPUT!IV369)</f>
        <v/>
      </c>
      <c r="Q365" s="1425" t="str">
        <f>IF(INPUT!IW369="","",INPUT!IW369)</f>
        <v/>
      </c>
      <c r="R365" s="1425" t="str">
        <f>IF(INPUT!IX369="","",INPUT!IX369)</f>
        <v/>
      </c>
      <c r="S365" s="1425" t="str">
        <f>IF(INPUT!IY369="","",INPUT!IY369)</f>
        <v/>
      </c>
      <c r="T365" s="1425" t="str">
        <f>IF(INPUT!IZ369="","",INPUT!IZ369)</f>
        <v/>
      </c>
      <c r="U365" s="1425" t="str">
        <f>IF(INPUT!JA369="","",INPUT!JA369)</f>
        <v/>
      </c>
      <c r="V365" s="1425" t="str">
        <f>IF(INPUT!JB369="","",INPUT!JB369)</f>
        <v/>
      </c>
      <c r="W365" s="1425" t="str">
        <f t="shared" si="11"/>
        <v/>
      </c>
      <c r="X365" s="1425" t="str">
        <f>IF(INPUT!JB369="","",INPUT!JB369)</f>
        <v/>
      </c>
    </row>
    <row r="366" spans="2:24">
      <c r="B366" s="1027" t="str">
        <f>IF(INPUT!HO370="","",INPUT!HO370)</f>
        <v/>
      </c>
      <c r="C366" s="1422" t="str">
        <f>IF(INPUT!IU370="","",INPUT!IU370/'03. Asset follow up'!$F$20)</f>
        <v/>
      </c>
      <c r="D366" s="1422" t="str">
        <f>IF(INPUT!IV370="","",INPUT!IV370/'03. Asset follow up'!$F$20)</f>
        <v/>
      </c>
      <c r="E366" s="1422" t="str">
        <f>IF(INPUT!IW370="","",INPUT!IW370/'03. Asset follow up'!$F$20)</f>
        <v/>
      </c>
      <c r="F366" s="1422" t="str">
        <f>IF(INPUT!IX370="","",INPUT!IX370/'03. Asset follow up'!$F$20)</f>
        <v/>
      </c>
      <c r="G366" s="1422" t="str">
        <f>IF(INPUT!IY370="","",INPUT!IY370/'03. Asset follow up'!$F$20)</f>
        <v/>
      </c>
      <c r="H366" s="1422" t="str">
        <f>IF(INPUT!IZ370="","",INPUT!IZ370/'03. Asset follow up'!$F$20)</f>
        <v/>
      </c>
      <c r="I366" s="1422" t="str">
        <f>IF(INPUT!JA370="","",INPUT!JA370/'03. Asset follow up'!$F$20)</f>
        <v/>
      </c>
      <c r="J366" s="1423">
        <f>INPUT!JB370/'03. Asset follow up'!$F$20</f>
        <v>0</v>
      </c>
      <c r="K366" s="1423" t="str">
        <f>IF(INPUT!JB370="","",INPUT!JB370/'03. Asset follow up'!$F$20)</f>
        <v/>
      </c>
      <c r="L366" s="1424">
        <f t="shared" si="12"/>
        <v>0</v>
      </c>
      <c r="N366" s="1027" t="str">
        <f>IF(INPUT!HO370="","",INPUT!HO370)</f>
        <v/>
      </c>
      <c r="O366" s="1425" t="str">
        <f>IF(INPUT!IU370="","",INPUT!IU370)</f>
        <v/>
      </c>
      <c r="P366" s="1425" t="str">
        <f>IF(INPUT!IV370="","",INPUT!IV370)</f>
        <v/>
      </c>
      <c r="Q366" s="1425" t="str">
        <f>IF(INPUT!IW370="","",INPUT!IW370)</f>
        <v/>
      </c>
      <c r="R366" s="1425" t="str">
        <f>IF(INPUT!IX370="","",INPUT!IX370)</f>
        <v/>
      </c>
      <c r="S366" s="1425" t="str">
        <f>IF(INPUT!IY370="","",INPUT!IY370)</f>
        <v/>
      </c>
      <c r="T366" s="1425" t="str">
        <f>IF(INPUT!IZ370="","",INPUT!IZ370)</f>
        <v/>
      </c>
      <c r="U366" s="1425" t="str">
        <f>IF(INPUT!JA370="","",INPUT!JA370)</f>
        <v/>
      </c>
      <c r="V366" s="1425" t="str">
        <f>IF(INPUT!JB370="","",INPUT!JB370)</f>
        <v/>
      </c>
      <c r="W366" s="1425" t="str">
        <f t="shared" si="11"/>
        <v/>
      </c>
      <c r="X366" s="1425" t="str">
        <f>IF(INPUT!JB370="","",INPUT!JB370)</f>
        <v/>
      </c>
    </row>
    <row r="367" spans="2:24">
      <c r="B367" s="1027" t="str">
        <f>IF(INPUT!HO371="","",INPUT!HO371)</f>
        <v/>
      </c>
      <c r="C367" s="1422" t="str">
        <f>IF(INPUT!IU371="","",INPUT!IU371/'03. Asset follow up'!$F$20)</f>
        <v/>
      </c>
      <c r="D367" s="1422" t="str">
        <f>IF(INPUT!IV371="","",INPUT!IV371/'03. Asset follow up'!$F$20)</f>
        <v/>
      </c>
      <c r="E367" s="1422" t="str">
        <f>IF(INPUT!IW371="","",INPUT!IW371/'03. Asset follow up'!$F$20)</f>
        <v/>
      </c>
      <c r="F367" s="1422" t="str">
        <f>IF(INPUT!IX371="","",INPUT!IX371/'03. Asset follow up'!$F$20)</f>
        <v/>
      </c>
      <c r="G367" s="1422" t="str">
        <f>IF(INPUT!IY371="","",INPUT!IY371/'03. Asset follow up'!$F$20)</f>
        <v/>
      </c>
      <c r="H367" s="1422" t="str">
        <f>IF(INPUT!IZ371="","",INPUT!IZ371/'03. Asset follow up'!$F$20)</f>
        <v/>
      </c>
      <c r="I367" s="1422" t="str">
        <f>IF(INPUT!JA371="","",INPUT!JA371/'03. Asset follow up'!$F$20)</f>
        <v/>
      </c>
      <c r="J367" s="1423">
        <f>INPUT!JB371/'03. Asset follow up'!$F$20</f>
        <v>0</v>
      </c>
      <c r="K367" s="1423" t="str">
        <f>IF(INPUT!JB371="","",INPUT!JB371/'03. Asset follow up'!$F$20)</f>
        <v/>
      </c>
      <c r="L367" s="1424">
        <f t="shared" si="12"/>
        <v>0</v>
      </c>
      <c r="N367" s="1027" t="str">
        <f>IF(INPUT!HO371="","",INPUT!HO371)</f>
        <v/>
      </c>
      <c r="O367" s="1425" t="str">
        <f>IF(INPUT!IU371="","",INPUT!IU371)</f>
        <v/>
      </c>
      <c r="P367" s="1425" t="str">
        <f>IF(INPUT!IV371="","",INPUT!IV371)</f>
        <v/>
      </c>
      <c r="Q367" s="1425" t="str">
        <f>IF(INPUT!IW371="","",INPUT!IW371)</f>
        <v/>
      </c>
      <c r="R367" s="1425" t="str">
        <f>IF(INPUT!IX371="","",INPUT!IX371)</f>
        <v/>
      </c>
      <c r="S367" s="1425" t="str">
        <f>IF(INPUT!IY371="","",INPUT!IY371)</f>
        <v/>
      </c>
      <c r="T367" s="1425" t="str">
        <f>IF(INPUT!IZ371="","",INPUT!IZ371)</f>
        <v/>
      </c>
      <c r="U367" s="1425" t="str">
        <f>IF(INPUT!JA371="","",INPUT!JA371)</f>
        <v/>
      </c>
      <c r="V367" s="1425" t="str">
        <f>IF(INPUT!JB371="","",INPUT!JB371)</f>
        <v/>
      </c>
      <c r="W367" s="1425" t="str">
        <f t="shared" si="11"/>
        <v/>
      </c>
      <c r="X367" s="1425" t="str">
        <f>IF(INPUT!JB371="","",INPUT!JB371)</f>
        <v/>
      </c>
    </row>
    <row r="368" spans="2:24">
      <c r="B368" s="1027" t="str">
        <f>IF(INPUT!HO372="","",INPUT!HO372)</f>
        <v/>
      </c>
      <c r="C368" s="1422" t="str">
        <f>IF(INPUT!IU372="","",INPUT!IU372/'03. Asset follow up'!$F$20)</f>
        <v/>
      </c>
      <c r="D368" s="1422" t="str">
        <f>IF(INPUT!IV372="","",INPUT!IV372/'03. Asset follow up'!$F$20)</f>
        <v/>
      </c>
      <c r="E368" s="1422" t="str">
        <f>IF(INPUT!IW372="","",INPUT!IW372/'03. Asset follow up'!$F$20)</f>
        <v/>
      </c>
      <c r="F368" s="1422" t="str">
        <f>IF(INPUT!IX372="","",INPUT!IX372/'03. Asset follow up'!$F$20)</f>
        <v/>
      </c>
      <c r="G368" s="1422" t="str">
        <f>IF(INPUT!IY372="","",INPUT!IY372/'03. Asset follow up'!$F$20)</f>
        <v/>
      </c>
      <c r="H368" s="1422" t="str">
        <f>IF(INPUT!IZ372="","",INPUT!IZ372/'03. Asset follow up'!$F$20)</f>
        <v/>
      </c>
      <c r="I368" s="1422" t="str">
        <f>IF(INPUT!JA372="","",INPUT!JA372/'03. Asset follow up'!$F$20)</f>
        <v/>
      </c>
      <c r="J368" s="1423">
        <f>INPUT!JB372/'03. Asset follow up'!$F$20</f>
        <v>0</v>
      </c>
      <c r="K368" s="1423" t="str">
        <f>IF(INPUT!JB372="","",INPUT!JB372/'03. Asset follow up'!$F$20)</f>
        <v/>
      </c>
      <c r="L368" s="1424">
        <f t="shared" si="12"/>
        <v>0</v>
      </c>
      <c r="N368" s="1027" t="str">
        <f>IF(INPUT!HO372="","",INPUT!HO372)</f>
        <v/>
      </c>
      <c r="O368" s="1425" t="str">
        <f>IF(INPUT!IU372="","",INPUT!IU372)</f>
        <v/>
      </c>
      <c r="P368" s="1425" t="str">
        <f>IF(INPUT!IV372="","",INPUT!IV372)</f>
        <v/>
      </c>
      <c r="Q368" s="1425" t="str">
        <f>IF(INPUT!IW372="","",INPUT!IW372)</f>
        <v/>
      </c>
      <c r="R368" s="1425" t="str">
        <f>IF(INPUT!IX372="","",INPUT!IX372)</f>
        <v/>
      </c>
      <c r="S368" s="1425" t="str">
        <f>IF(INPUT!IY372="","",INPUT!IY372)</f>
        <v/>
      </c>
      <c r="T368" s="1425" t="str">
        <f>IF(INPUT!IZ372="","",INPUT!IZ372)</f>
        <v/>
      </c>
      <c r="U368" s="1425" t="str">
        <f>IF(INPUT!JA372="","",INPUT!JA372)</f>
        <v/>
      </c>
      <c r="V368" s="1425" t="str">
        <f>IF(INPUT!JB372="","",INPUT!JB372)</f>
        <v/>
      </c>
      <c r="W368" s="1425" t="str">
        <f t="shared" si="11"/>
        <v/>
      </c>
      <c r="X368" s="1425" t="str">
        <f>IF(INPUT!JB372="","",INPUT!JB372)</f>
        <v/>
      </c>
    </row>
    <row r="369" spans="2:24">
      <c r="B369" s="1027" t="str">
        <f>IF(INPUT!HO373="","",INPUT!HO373)</f>
        <v/>
      </c>
      <c r="C369" s="1422" t="str">
        <f>IF(INPUT!IU373="","",INPUT!IU373/'03. Asset follow up'!$F$20)</f>
        <v/>
      </c>
      <c r="D369" s="1422" t="str">
        <f>IF(INPUT!IV373="","",INPUT!IV373/'03. Asset follow up'!$F$20)</f>
        <v/>
      </c>
      <c r="E369" s="1422" t="str">
        <f>IF(INPUT!IW373="","",INPUT!IW373/'03. Asset follow up'!$F$20)</f>
        <v/>
      </c>
      <c r="F369" s="1422" t="str">
        <f>IF(INPUT!IX373="","",INPUT!IX373/'03. Asset follow up'!$F$20)</f>
        <v/>
      </c>
      <c r="G369" s="1422" t="str">
        <f>IF(INPUT!IY373="","",INPUT!IY373/'03. Asset follow up'!$F$20)</f>
        <v/>
      </c>
      <c r="H369" s="1422" t="str">
        <f>IF(INPUT!IZ373="","",INPUT!IZ373/'03. Asset follow up'!$F$20)</f>
        <v/>
      </c>
      <c r="I369" s="1422" t="str">
        <f>IF(INPUT!JA373="","",INPUT!JA373/'03. Asset follow up'!$F$20)</f>
        <v/>
      </c>
      <c r="J369" s="1423">
        <f>INPUT!JB373/'03. Asset follow up'!$F$20</f>
        <v>0</v>
      </c>
      <c r="K369" s="1423" t="str">
        <f>IF(INPUT!JB373="","",INPUT!JB373/'03. Asset follow up'!$F$20)</f>
        <v/>
      </c>
      <c r="L369" s="1424">
        <f t="shared" si="12"/>
        <v>0</v>
      </c>
      <c r="N369" s="1027" t="str">
        <f>IF(INPUT!HO373="","",INPUT!HO373)</f>
        <v/>
      </c>
      <c r="O369" s="1425" t="str">
        <f>IF(INPUT!IU373="","",INPUT!IU373)</f>
        <v/>
      </c>
      <c r="P369" s="1425" t="str">
        <f>IF(INPUT!IV373="","",INPUT!IV373)</f>
        <v/>
      </c>
      <c r="Q369" s="1425" t="str">
        <f>IF(INPUT!IW373="","",INPUT!IW373)</f>
        <v/>
      </c>
      <c r="R369" s="1425" t="str">
        <f>IF(INPUT!IX373="","",INPUT!IX373)</f>
        <v/>
      </c>
      <c r="S369" s="1425" t="str">
        <f>IF(INPUT!IY373="","",INPUT!IY373)</f>
        <v/>
      </c>
      <c r="T369" s="1425" t="str">
        <f>IF(INPUT!IZ373="","",INPUT!IZ373)</f>
        <v/>
      </c>
      <c r="U369" s="1425" t="str">
        <f>IF(INPUT!JA373="","",INPUT!JA373)</f>
        <v/>
      </c>
      <c r="V369" s="1425" t="str">
        <f>IF(INPUT!JB373="","",INPUT!JB373)</f>
        <v/>
      </c>
      <c r="W369" s="1425" t="str">
        <f t="shared" si="11"/>
        <v/>
      </c>
      <c r="X369" s="1425" t="str">
        <f>IF(INPUT!JB373="","",INPUT!JB373)</f>
        <v/>
      </c>
    </row>
    <row r="370" spans="2:24">
      <c r="B370" s="1027" t="str">
        <f>IF(INPUT!HO374="","",INPUT!HO374)</f>
        <v/>
      </c>
      <c r="C370" s="1422" t="str">
        <f>IF(INPUT!IU374="","",INPUT!IU374/'03. Asset follow up'!$F$20)</f>
        <v/>
      </c>
      <c r="D370" s="1422" t="str">
        <f>IF(INPUT!IV374="","",INPUT!IV374/'03. Asset follow up'!$F$20)</f>
        <v/>
      </c>
      <c r="E370" s="1422" t="str">
        <f>IF(INPUT!IW374="","",INPUT!IW374/'03. Asset follow up'!$F$20)</f>
        <v/>
      </c>
      <c r="F370" s="1422" t="str">
        <f>IF(INPUT!IX374="","",INPUT!IX374/'03. Asset follow up'!$F$20)</f>
        <v/>
      </c>
      <c r="G370" s="1422" t="str">
        <f>IF(INPUT!IY374="","",INPUT!IY374/'03. Asset follow up'!$F$20)</f>
        <v/>
      </c>
      <c r="H370" s="1422" t="str">
        <f>IF(INPUT!IZ374="","",INPUT!IZ374/'03. Asset follow up'!$F$20)</f>
        <v/>
      </c>
      <c r="I370" s="1422" t="str">
        <f>IF(INPUT!JA374="","",INPUT!JA374/'03. Asset follow up'!$F$20)</f>
        <v/>
      </c>
      <c r="J370" s="1423">
        <f>INPUT!JB374/'03. Asset follow up'!$F$20</f>
        <v>0</v>
      </c>
      <c r="K370" s="1423" t="str">
        <f>IF(INPUT!JB374="","",INPUT!JB374/'03. Asset follow up'!$F$20)</f>
        <v/>
      </c>
      <c r="L370" s="1424">
        <f t="shared" si="12"/>
        <v>0</v>
      </c>
      <c r="N370" s="1027" t="str">
        <f>IF(INPUT!HO374="","",INPUT!HO374)</f>
        <v/>
      </c>
      <c r="O370" s="1425" t="str">
        <f>IF(INPUT!IU374="","",INPUT!IU374)</f>
        <v/>
      </c>
      <c r="P370" s="1425" t="str">
        <f>IF(INPUT!IV374="","",INPUT!IV374)</f>
        <v/>
      </c>
      <c r="Q370" s="1425" t="str">
        <f>IF(INPUT!IW374="","",INPUT!IW374)</f>
        <v/>
      </c>
      <c r="R370" s="1425" t="str">
        <f>IF(INPUT!IX374="","",INPUT!IX374)</f>
        <v/>
      </c>
      <c r="S370" s="1425" t="str">
        <f>IF(INPUT!IY374="","",INPUT!IY374)</f>
        <v/>
      </c>
      <c r="T370" s="1425" t="str">
        <f>IF(INPUT!IZ374="","",INPUT!IZ374)</f>
        <v/>
      </c>
      <c r="U370" s="1425" t="str">
        <f>IF(INPUT!JA374="","",INPUT!JA374)</f>
        <v/>
      </c>
      <c r="V370" s="1425" t="str">
        <f>IF(INPUT!JB374="","",INPUT!JB374)</f>
        <v/>
      </c>
      <c r="W370" s="1425" t="str">
        <f t="shared" ref="W370:W433" si="13">IF(V370="","",SUM(O370:V370))</f>
        <v/>
      </c>
      <c r="X370" s="1425" t="str">
        <f>IF(INPUT!JB374="","",INPUT!JB374)</f>
        <v/>
      </c>
    </row>
    <row r="371" spans="2:24">
      <c r="B371" s="1027" t="str">
        <f>IF(INPUT!HO375="","",INPUT!HO375)</f>
        <v/>
      </c>
      <c r="C371" s="1422" t="str">
        <f>IF(INPUT!IU375="","",INPUT!IU375/'03. Asset follow up'!$F$20)</f>
        <v/>
      </c>
      <c r="D371" s="1422" t="str">
        <f>IF(INPUT!IV375="","",INPUT!IV375/'03. Asset follow up'!$F$20)</f>
        <v/>
      </c>
      <c r="E371" s="1422" t="str">
        <f>IF(INPUT!IW375="","",INPUT!IW375/'03. Asset follow up'!$F$20)</f>
        <v/>
      </c>
      <c r="F371" s="1422" t="str">
        <f>IF(INPUT!IX375="","",INPUT!IX375/'03. Asset follow up'!$F$20)</f>
        <v/>
      </c>
      <c r="G371" s="1422" t="str">
        <f>IF(INPUT!IY375="","",INPUT!IY375/'03. Asset follow up'!$F$20)</f>
        <v/>
      </c>
      <c r="H371" s="1422" t="str">
        <f>IF(INPUT!IZ375="","",INPUT!IZ375/'03. Asset follow up'!$F$20)</f>
        <v/>
      </c>
      <c r="I371" s="1422" t="str">
        <f>IF(INPUT!JA375="","",INPUT!JA375/'03. Asset follow up'!$F$20)</f>
        <v/>
      </c>
      <c r="J371" s="1423">
        <f>INPUT!JB375/'03. Asset follow up'!$F$20</f>
        <v>0</v>
      </c>
      <c r="K371" s="1423" t="str">
        <f>IF(INPUT!JB375="","",INPUT!JB375/'03. Asset follow up'!$F$20)</f>
        <v/>
      </c>
      <c r="L371" s="1424">
        <f t="shared" si="12"/>
        <v>0</v>
      </c>
      <c r="N371" s="1027" t="str">
        <f>IF(INPUT!HO375="","",INPUT!HO375)</f>
        <v/>
      </c>
      <c r="O371" s="1425" t="str">
        <f>IF(INPUT!IU375="","",INPUT!IU375)</f>
        <v/>
      </c>
      <c r="P371" s="1425" t="str">
        <f>IF(INPUT!IV375="","",INPUT!IV375)</f>
        <v/>
      </c>
      <c r="Q371" s="1425" t="str">
        <f>IF(INPUT!IW375="","",INPUT!IW375)</f>
        <v/>
      </c>
      <c r="R371" s="1425" t="str">
        <f>IF(INPUT!IX375="","",INPUT!IX375)</f>
        <v/>
      </c>
      <c r="S371" s="1425" t="str">
        <f>IF(INPUT!IY375="","",INPUT!IY375)</f>
        <v/>
      </c>
      <c r="T371" s="1425" t="str">
        <f>IF(INPUT!IZ375="","",INPUT!IZ375)</f>
        <v/>
      </c>
      <c r="U371" s="1425" t="str">
        <f>IF(INPUT!JA375="","",INPUT!JA375)</f>
        <v/>
      </c>
      <c r="V371" s="1425" t="str">
        <f>IF(INPUT!JB375="","",INPUT!JB375)</f>
        <v/>
      </c>
      <c r="W371" s="1425" t="str">
        <f t="shared" si="13"/>
        <v/>
      </c>
      <c r="X371" s="1425" t="str">
        <f>IF(INPUT!JB375="","",INPUT!JB375)</f>
        <v/>
      </c>
    </row>
    <row r="372" spans="2:24">
      <c r="B372" s="1027" t="str">
        <f>IF(INPUT!HO376="","",INPUT!HO376)</f>
        <v/>
      </c>
      <c r="C372" s="1422" t="str">
        <f>IF(INPUT!IU376="","",INPUT!IU376/'03. Asset follow up'!$F$20)</f>
        <v/>
      </c>
      <c r="D372" s="1422" t="str">
        <f>IF(INPUT!IV376="","",INPUT!IV376/'03. Asset follow up'!$F$20)</f>
        <v/>
      </c>
      <c r="E372" s="1422" t="str">
        <f>IF(INPUT!IW376="","",INPUT!IW376/'03. Asset follow up'!$F$20)</f>
        <v/>
      </c>
      <c r="F372" s="1422" t="str">
        <f>IF(INPUT!IX376="","",INPUT!IX376/'03. Asset follow up'!$F$20)</f>
        <v/>
      </c>
      <c r="G372" s="1422" t="str">
        <f>IF(INPUT!IY376="","",INPUT!IY376/'03. Asset follow up'!$F$20)</f>
        <v/>
      </c>
      <c r="H372" s="1422" t="str">
        <f>IF(INPUT!IZ376="","",INPUT!IZ376/'03. Asset follow up'!$F$20)</f>
        <v/>
      </c>
      <c r="I372" s="1422" t="str">
        <f>IF(INPUT!JA376="","",INPUT!JA376/'03. Asset follow up'!$F$20)</f>
        <v/>
      </c>
      <c r="J372" s="1423">
        <f>INPUT!JB376/'03. Asset follow up'!$F$20</f>
        <v>0</v>
      </c>
      <c r="K372" s="1423" t="str">
        <f>IF(INPUT!JB376="","",INPUT!JB376/'03. Asset follow up'!$F$20)</f>
        <v/>
      </c>
      <c r="L372" s="1424">
        <f t="shared" si="12"/>
        <v>0</v>
      </c>
      <c r="N372" s="1027" t="str">
        <f>IF(INPUT!HO376="","",INPUT!HO376)</f>
        <v/>
      </c>
      <c r="O372" s="1425" t="str">
        <f>IF(INPUT!IU376="","",INPUT!IU376)</f>
        <v/>
      </c>
      <c r="P372" s="1425" t="str">
        <f>IF(INPUT!IV376="","",INPUT!IV376)</f>
        <v/>
      </c>
      <c r="Q372" s="1425" t="str">
        <f>IF(INPUT!IW376="","",INPUT!IW376)</f>
        <v/>
      </c>
      <c r="R372" s="1425" t="str">
        <f>IF(INPUT!IX376="","",INPUT!IX376)</f>
        <v/>
      </c>
      <c r="S372" s="1425" t="str">
        <f>IF(INPUT!IY376="","",INPUT!IY376)</f>
        <v/>
      </c>
      <c r="T372" s="1425" t="str">
        <f>IF(INPUT!IZ376="","",INPUT!IZ376)</f>
        <v/>
      </c>
      <c r="U372" s="1425" t="str">
        <f>IF(INPUT!JA376="","",INPUT!JA376)</f>
        <v/>
      </c>
      <c r="V372" s="1425" t="str">
        <f>IF(INPUT!JB376="","",INPUT!JB376)</f>
        <v/>
      </c>
      <c r="W372" s="1425" t="str">
        <f t="shared" si="13"/>
        <v/>
      </c>
      <c r="X372" s="1425" t="str">
        <f>IF(INPUT!JB376="","",INPUT!JB376)</f>
        <v/>
      </c>
    </row>
    <row r="373" spans="2:24">
      <c r="B373" s="1027" t="str">
        <f>IF(INPUT!HO377="","",INPUT!HO377)</f>
        <v/>
      </c>
      <c r="C373" s="1422" t="str">
        <f>IF(INPUT!IU377="","",INPUT!IU377/'03. Asset follow up'!$F$20)</f>
        <v/>
      </c>
      <c r="D373" s="1422" t="str">
        <f>IF(INPUT!IV377="","",INPUT!IV377/'03. Asset follow up'!$F$20)</f>
        <v/>
      </c>
      <c r="E373" s="1422" t="str">
        <f>IF(INPUT!IW377="","",INPUT!IW377/'03. Asset follow up'!$F$20)</f>
        <v/>
      </c>
      <c r="F373" s="1422" t="str">
        <f>IF(INPUT!IX377="","",INPUT!IX377/'03. Asset follow up'!$F$20)</f>
        <v/>
      </c>
      <c r="G373" s="1422" t="str">
        <f>IF(INPUT!IY377="","",INPUT!IY377/'03. Asset follow up'!$F$20)</f>
        <v/>
      </c>
      <c r="H373" s="1422" t="str">
        <f>IF(INPUT!IZ377="","",INPUT!IZ377/'03. Asset follow up'!$F$20)</f>
        <v/>
      </c>
      <c r="I373" s="1422" t="str">
        <f>IF(INPUT!JA377="","",INPUT!JA377/'03. Asset follow up'!$F$20)</f>
        <v/>
      </c>
      <c r="J373" s="1423">
        <f>INPUT!JB377/'03. Asset follow up'!$F$20</f>
        <v>0</v>
      </c>
      <c r="K373" s="1423" t="str">
        <f>IF(INPUT!JB377="","",INPUT!JB377/'03. Asset follow up'!$F$20)</f>
        <v/>
      </c>
      <c r="L373" s="1424">
        <f t="shared" si="12"/>
        <v>0</v>
      </c>
      <c r="N373" s="1027" t="str">
        <f>IF(INPUT!HO377="","",INPUT!HO377)</f>
        <v/>
      </c>
      <c r="O373" s="1425" t="str">
        <f>IF(INPUT!IU377="","",INPUT!IU377)</f>
        <v/>
      </c>
      <c r="P373" s="1425" t="str">
        <f>IF(INPUT!IV377="","",INPUT!IV377)</f>
        <v/>
      </c>
      <c r="Q373" s="1425" t="str">
        <f>IF(INPUT!IW377="","",INPUT!IW377)</f>
        <v/>
      </c>
      <c r="R373" s="1425" t="str">
        <f>IF(INPUT!IX377="","",INPUT!IX377)</f>
        <v/>
      </c>
      <c r="S373" s="1425" t="str">
        <f>IF(INPUT!IY377="","",INPUT!IY377)</f>
        <v/>
      </c>
      <c r="T373" s="1425" t="str">
        <f>IF(INPUT!IZ377="","",INPUT!IZ377)</f>
        <v/>
      </c>
      <c r="U373" s="1425" t="str">
        <f>IF(INPUT!JA377="","",INPUT!JA377)</f>
        <v/>
      </c>
      <c r="V373" s="1425" t="str">
        <f>IF(INPUT!JB377="","",INPUT!JB377)</f>
        <v/>
      </c>
      <c r="W373" s="1425" t="str">
        <f t="shared" si="13"/>
        <v/>
      </c>
      <c r="X373" s="1425" t="str">
        <f>IF(INPUT!JB377="","",INPUT!JB377)</f>
        <v/>
      </c>
    </row>
    <row r="374" spans="2:24">
      <c r="B374" s="1027" t="str">
        <f>IF(INPUT!HO378="","",INPUT!HO378)</f>
        <v/>
      </c>
      <c r="C374" s="1422" t="str">
        <f>IF(INPUT!IU378="","",INPUT!IU378/'03. Asset follow up'!$F$20)</f>
        <v/>
      </c>
      <c r="D374" s="1422" t="str">
        <f>IF(INPUT!IV378="","",INPUT!IV378/'03. Asset follow up'!$F$20)</f>
        <v/>
      </c>
      <c r="E374" s="1422" t="str">
        <f>IF(INPUT!IW378="","",INPUT!IW378/'03. Asset follow up'!$F$20)</f>
        <v/>
      </c>
      <c r="F374" s="1422" t="str">
        <f>IF(INPUT!IX378="","",INPUT!IX378/'03. Asset follow up'!$F$20)</f>
        <v/>
      </c>
      <c r="G374" s="1422" t="str">
        <f>IF(INPUT!IY378="","",INPUT!IY378/'03. Asset follow up'!$F$20)</f>
        <v/>
      </c>
      <c r="H374" s="1422" t="str">
        <f>IF(INPUT!IZ378="","",INPUT!IZ378/'03. Asset follow up'!$F$20)</f>
        <v/>
      </c>
      <c r="I374" s="1422" t="str">
        <f>IF(INPUT!JA378="","",INPUT!JA378/'03. Asset follow up'!$F$20)</f>
        <v/>
      </c>
      <c r="J374" s="1423">
        <f>INPUT!JB378/'03. Asset follow up'!$F$20</f>
        <v>0</v>
      </c>
      <c r="K374" s="1423" t="str">
        <f>IF(INPUT!JB378="","",INPUT!JB378/'03. Asset follow up'!$F$20)</f>
        <v/>
      </c>
      <c r="L374" s="1424">
        <f t="shared" si="12"/>
        <v>0</v>
      </c>
      <c r="N374" s="1027" t="str">
        <f>IF(INPUT!HO378="","",INPUT!HO378)</f>
        <v/>
      </c>
      <c r="O374" s="1425" t="str">
        <f>IF(INPUT!IU378="","",INPUT!IU378)</f>
        <v/>
      </c>
      <c r="P374" s="1425" t="str">
        <f>IF(INPUT!IV378="","",INPUT!IV378)</f>
        <v/>
      </c>
      <c r="Q374" s="1425" t="str">
        <f>IF(INPUT!IW378="","",INPUT!IW378)</f>
        <v/>
      </c>
      <c r="R374" s="1425" t="str">
        <f>IF(INPUT!IX378="","",INPUT!IX378)</f>
        <v/>
      </c>
      <c r="S374" s="1425" t="str">
        <f>IF(INPUT!IY378="","",INPUT!IY378)</f>
        <v/>
      </c>
      <c r="T374" s="1425" t="str">
        <f>IF(INPUT!IZ378="","",INPUT!IZ378)</f>
        <v/>
      </c>
      <c r="U374" s="1425" t="str">
        <f>IF(INPUT!JA378="","",INPUT!JA378)</f>
        <v/>
      </c>
      <c r="V374" s="1425" t="str">
        <f>IF(INPUT!JB378="","",INPUT!JB378)</f>
        <v/>
      </c>
      <c r="W374" s="1425" t="str">
        <f t="shared" si="13"/>
        <v/>
      </c>
      <c r="X374" s="1425" t="str">
        <f>IF(INPUT!JB378="","",INPUT!JB378)</f>
        <v/>
      </c>
    </row>
    <row r="375" spans="2:24">
      <c r="B375" s="1027" t="str">
        <f>IF(INPUT!HO379="","",INPUT!HO379)</f>
        <v/>
      </c>
      <c r="C375" s="1422" t="str">
        <f>IF(INPUT!IU379="","",INPUT!IU379/'03. Asset follow up'!$F$20)</f>
        <v/>
      </c>
      <c r="D375" s="1422" t="str">
        <f>IF(INPUT!IV379="","",INPUT!IV379/'03. Asset follow up'!$F$20)</f>
        <v/>
      </c>
      <c r="E375" s="1422" t="str">
        <f>IF(INPUT!IW379="","",INPUT!IW379/'03. Asset follow up'!$F$20)</f>
        <v/>
      </c>
      <c r="F375" s="1422" t="str">
        <f>IF(INPUT!IX379="","",INPUT!IX379/'03. Asset follow up'!$F$20)</f>
        <v/>
      </c>
      <c r="G375" s="1422" t="str">
        <f>IF(INPUT!IY379="","",INPUT!IY379/'03. Asset follow up'!$F$20)</f>
        <v/>
      </c>
      <c r="H375" s="1422" t="str">
        <f>IF(INPUT!IZ379="","",INPUT!IZ379/'03. Asset follow up'!$F$20)</f>
        <v/>
      </c>
      <c r="I375" s="1422" t="str">
        <f>IF(INPUT!JA379="","",INPUT!JA379/'03. Asset follow up'!$F$20)</f>
        <v/>
      </c>
      <c r="J375" s="1423">
        <f>INPUT!JB379/'03. Asset follow up'!$F$20</f>
        <v>0</v>
      </c>
      <c r="K375" s="1423" t="str">
        <f>IF(INPUT!JB379="","",INPUT!JB379/'03. Asset follow up'!$F$20)</f>
        <v/>
      </c>
      <c r="L375" s="1424">
        <f t="shared" si="12"/>
        <v>0</v>
      </c>
      <c r="N375" s="1027" t="str">
        <f>IF(INPUT!HO379="","",INPUT!HO379)</f>
        <v/>
      </c>
      <c r="O375" s="1425" t="str">
        <f>IF(INPUT!IU379="","",INPUT!IU379)</f>
        <v/>
      </c>
      <c r="P375" s="1425" t="str">
        <f>IF(INPUT!IV379="","",INPUT!IV379)</f>
        <v/>
      </c>
      <c r="Q375" s="1425" t="str">
        <f>IF(INPUT!IW379="","",INPUT!IW379)</f>
        <v/>
      </c>
      <c r="R375" s="1425" t="str">
        <f>IF(INPUT!IX379="","",INPUT!IX379)</f>
        <v/>
      </c>
      <c r="S375" s="1425" t="str">
        <f>IF(INPUT!IY379="","",INPUT!IY379)</f>
        <v/>
      </c>
      <c r="T375" s="1425" t="str">
        <f>IF(INPUT!IZ379="","",INPUT!IZ379)</f>
        <v/>
      </c>
      <c r="U375" s="1425" t="str">
        <f>IF(INPUT!JA379="","",INPUT!JA379)</f>
        <v/>
      </c>
      <c r="V375" s="1425" t="str">
        <f>IF(INPUT!JB379="","",INPUT!JB379)</f>
        <v/>
      </c>
      <c r="W375" s="1425" t="str">
        <f t="shared" si="13"/>
        <v/>
      </c>
      <c r="X375" s="1425" t="str">
        <f>IF(INPUT!JB379="","",INPUT!JB379)</f>
        <v/>
      </c>
    </row>
    <row r="376" spans="2:24">
      <c r="B376" s="1027" t="str">
        <f>IF(INPUT!HO380="","",INPUT!HO380)</f>
        <v/>
      </c>
      <c r="C376" s="1422" t="str">
        <f>IF(INPUT!IU380="","",INPUT!IU380/'03. Asset follow up'!$F$20)</f>
        <v/>
      </c>
      <c r="D376" s="1422" t="str">
        <f>IF(INPUT!IV380="","",INPUT!IV380/'03. Asset follow up'!$F$20)</f>
        <v/>
      </c>
      <c r="E376" s="1422" t="str">
        <f>IF(INPUT!IW380="","",INPUT!IW380/'03. Asset follow up'!$F$20)</f>
        <v/>
      </c>
      <c r="F376" s="1422" t="str">
        <f>IF(INPUT!IX380="","",INPUT!IX380/'03. Asset follow up'!$F$20)</f>
        <v/>
      </c>
      <c r="G376" s="1422" t="str">
        <f>IF(INPUT!IY380="","",INPUT!IY380/'03. Asset follow up'!$F$20)</f>
        <v/>
      </c>
      <c r="H376" s="1422" t="str">
        <f>IF(INPUT!IZ380="","",INPUT!IZ380/'03. Asset follow up'!$F$20)</f>
        <v/>
      </c>
      <c r="I376" s="1422" t="str">
        <f>IF(INPUT!JA380="","",INPUT!JA380/'03. Asset follow up'!$F$20)</f>
        <v/>
      </c>
      <c r="J376" s="1423">
        <f>INPUT!JB380/'03. Asset follow up'!$F$20</f>
        <v>0</v>
      </c>
      <c r="K376" s="1423" t="str">
        <f>IF(INPUT!JB380="","",INPUT!JB380/'03. Asset follow up'!$F$20)</f>
        <v/>
      </c>
      <c r="L376" s="1424">
        <f t="shared" si="12"/>
        <v>0</v>
      </c>
      <c r="N376" s="1027" t="str">
        <f>IF(INPUT!HO380="","",INPUT!HO380)</f>
        <v/>
      </c>
      <c r="O376" s="1425" t="str">
        <f>IF(INPUT!IU380="","",INPUT!IU380)</f>
        <v/>
      </c>
      <c r="P376" s="1425" t="str">
        <f>IF(INPUT!IV380="","",INPUT!IV380)</f>
        <v/>
      </c>
      <c r="Q376" s="1425" t="str">
        <f>IF(INPUT!IW380="","",INPUT!IW380)</f>
        <v/>
      </c>
      <c r="R376" s="1425" t="str">
        <f>IF(INPUT!IX380="","",INPUT!IX380)</f>
        <v/>
      </c>
      <c r="S376" s="1425" t="str">
        <f>IF(INPUT!IY380="","",INPUT!IY380)</f>
        <v/>
      </c>
      <c r="T376" s="1425" t="str">
        <f>IF(INPUT!IZ380="","",INPUT!IZ380)</f>
        <v/>
      </c>
      <c r="U376" s="1425" t="str">
        <f>IF(INPUT!JA380="","",INPUT!JA380)</f>
        <v/>
      </c>
      <c r="V376" s="1425" t="str">
        <f>IF(INPUT!JB380="","",INPUT!JB380)</f>
        <v/>
      </c>
      <c r="W376" s="1425" t="str">
        <f t="shared" si="13"/>
        <v/>
      </c>
      <c r="X376" s="1425" t="str">
        <f>IF(INPUT!JB380="","",INPUT!JB380)</f>
        <v/>
      </c>
    </row>
    <row r="377" spans="2:24">
      <c r="B377" s="1027" t="str">
        <f>IF(INPUT!HO381="","",INPUT!HO381)</f>
        <v/>
      </c>
      <c r="C377" s="1422" t="str">
        <f>IF(INPUT!IU381="","",INPUT!IU381/'03. Asset follow up'!$F$20)</f>
        <v/>
      </c>
      <c r="D377" s="1422" t="str">
        <f>IF(INPUT!IV381="","",INPUT!IV381/'03. Asset follow up'!$F$20)</f>
        <v/>
      </c>
      <c r="E377" s="1422" t="str">
        <f>IF(INPUT!IW381="","",INPUT!IW381/'03. Asset follow up'!$F$20)</f>
        <v/>
      </c>
      <c r="F377" s="1422" t="str">
        <f>IF(INPUT!IX381="","",INPUT!IX381/'03. Asset follow up'!$F$20)</f>
        <v/>
      </c>
      <c r="G377" s="1422" t="str">
        <f>IF(INPUT!IY381="","",INPUT!IY381/'03. Asset follow up'!$F$20)</f>
        <v/>
      </c>
      <c r="H377" s="1422" t="str">
        <f>IF(INPUT!IZ381="","",INPUT!IZ381/'03. Asset follow up'!$F$20)</f>
        <v/>
      </c>
      <c r="I377" s="1422" t="str">
        <f>IF(INPUT!JA381="","",INPUT!JA381/'03. Asset follow up'!$F$20)</f>
        <v/>
      </c>
      <c r="J377" s="1423">
        <f>INPUT!JB381/'03. Asset follow up'!$F$20</f>
        <v>0</v>
      </c>
      <c r="K377" s="1423" t="str">
        <f>IF(INPUT!JB381="","",INPUT!JB381/'03. Asset follow up'!$F$20)</f>
        <v/>
      </c>
      <c r="L377" s="1424">
        <f t="shared" si="12"/>
        <v>0</v>
      </c>
      <c r="N377" s="1027" t="str">
        <f>IF(INPUT!HO381="","",INPUT!HO381)</f>
        <v/>
      </c>
      <c r="O377" s="1425" t="str">
        <f>IF(INPUT!IU381="","",INPUT!IU381)</f>
        <v/>
      </c>
      <c r="P377" s="1425" t="str">
        <f>IF(INPUT!IV381="","",INPUT!IV381)</f>
        <v/>
      </c>
      <c r="Q377" s="1425" t="str">
        <f>IF(INPUT!IW381="","",INPUT!IW381)</f>
        <v/>
      </c>
      <c r="R377" s="1425" t="str">
        <f>IF(INPUT!IX381="","",INPUT!IX381)</f>
        <v/>
      </c>
      <c r="S377" s="1425" t="str">
        <f>IF(INPUT!IY381="","",INPUT!IY381)</f>
        <v/>
      </c>
      <c r="T377" s="1425" t="str">
        <f>IF(INPUT!IZ381="","",INPUT!IZ381)</f>
        <v/>
      </c>
      <c r="U377" s="1425" t="str">
        <f>IF(INPUT!JA381="","",INPUT!JA381)</f>
        <v/>
      </c>
      <c r="V377" s="1425" t="str">
        <f>IF(INPUT!JB381="","",INPUT!JB381)</f>
        <v/>
      </c>
      <c r="W377" s="1425" t="str">
        <f t="shared" si="13"/>
        <v/>
      </c>
      <c r="X377" s="1425" t="str">
        <f>IF(INPUT!JB381="","",INPUT!JB381)</f>
        <v/>
      </c>
    </row>
    <row r="378" spans="2:24">
      <c r="B378" s="1027" t="str">
        <f>IF(INPUT!HO382="","",INPUT!HO382)</f>
        <v/>
      </c>
      <c r="C378" s="1422" t="str">
        <f>IF(INPUT!IU382="","",INPUT!IU382/'03. Asset follow up'!$F$20)</f>
        <v/>
      </c>
      <c r="D378" s="1422" t="str">
        <f>IF(INPUT!IV382="","",INPUT!IV382/'03. Asset follow up'!$F$20)</f>
        <v/>
      </c>
      <c r="E378" s="1422" t="str">
        <f>IF(INPUT!IW382="","",INPUT!IW382/'03. Asset follow up'!$F$20)</f>
        <v/>
      </c>
      <c r="F378" s="1422" t="str">
        <f>IF(INPUT!IX382="","",INPUT!IX382/'03. Asset follow up'!$F$20)</f>
        <v/>
      </c>
      <c r="G378" s="1422" t="str">
        <f>IF(INPUT!IY382="","",INPUT!IY382/'03. Asset follow up'!$F$20)</f>
        <v/>
      </c>
      <c r="H378" s="1422" t="str">
        <f>IF(INPUT!IZ382="","",INPUT!IZ382/'03. Asset follow up'!$F$20)</f>
        <v/>
      </c>
      <c r="I378" s="1422" t="str">
        <f>IF(INPUT!JA382="","",INPUT!JA382/'03. Asset follow up'!$F$20)</f>
        <v/>
      </c>
      <c r="J378" s="1423">
        <f>INPUT!JB382/'03. Asset follow up'!$F$20</f>
        <v>0</v>
      </c>
      <c r="K378" s="1423" t="str">
        <f>IF(INPUT!JB382="","",INPUT!JB382/'03. Asset follow up'!$F$20)</f>
        <v/>
      </c>
      <c r="L378" s="1424">
        <f t="shared" si="12"/>
        <v>0</v>
      </c>
      <c r="N378" s="1027" t="str">
        <f>IF(INPUT!HO382="","",INPUT!HO382)</f>
        <v/>
      </c>
      <c r="O378" s="1425" t="str">
        <f>IF(INPUT!IU382="","",INPUT!IU382)</f>
        <v/>
      </c>
      <c r="P378" s="1425" t="str">
        <f>IF(INPUT!IV382="","",INPUT!IV382)</f>
        <v/>
      </c>
      <c r="Q378" s="1425" t="str">
        <f>IF(INPUT!IW382="","",INPUT!IW382)</f>
        <v/>
      </c>
      <c r="R378" s="1425" t="str">
        <f>IF(INPUT!IX382="","",INPUT!IX382)</f>
        <v/>
      </c>
      <c r="S378" s="1425" t="str">
        <f>IF(INPUT!IY382="","",INPUT!IY382)</f>
        <v/>
      </c>
      <c r="T378" s="1425" t="str">
        <f>IF(INPUT!IZ382="","",INPUT!IZ382)</f>
        <v/>
      </c>
      <c r="U378" s="1425" t="str">
        <f>IF(INPUT!JA382="","",INPUT!JA382)</f>
        <v/>
      </c>
      <c r="V378" s="1425" t="str">
        <f>IF(INPUT!JB382="","",INPUT!JB382)</f>
        <v/>
      </c>
      <c r="W378" s="1425" t="str">
        <f t="shared" si="13"/>
        <v/>
      </c>
      <c r="X378" s="1425" t="str">
        <f>IF(INPUT!JB382="","",INPUT!JB382)</f>
        <v/>
      </c>
    </row>
    <row r="379" spans="2:24">
      <c r="B379" s="1027" t="str">
        <f>IF(INPUT!HO383="","",INPUT!HO383)</f>
        <v/>
      </c>
      <c r="C379" s="1422" t="str">
        <f>IF(INPUT!IU383="","",INPUT!IU383/'03. Asset follow up'!$F$20)</f>
        <v/>
      </c>
      <c r="D379" s="1422" t="str">
        <f>IF(INPUT!IV383="","",INPUT!IV383/'03. Asset follow up'!$F$20)</f>
        <v/>
      </c>
      <c r="E379" s="1422" t="str">
        <f>IF(INPUT!IW383="","",INPUT!IW383/'03. Asset follow up'!$F$20)</f>
        <v/>
      </c>
      <c r="F379" s="1422" t="str">
        <f>IF(INPUT!IX383="","",INPUT!IX383/'03. Asset follow up'!$F$20)</f>
        <v/>
      </c>
      <c r="G379" s="1422" t="str">
        <f>IF(INPUT!IY383="","",INPUT!IY383/'03. Asset follow up'!$F$20)</f>
        <v/>
      </c>
      <c r="H379" s="1422" t="str">
        <f>IF(INPUT!IZ383="","",INPUT!IZ383/'03. Asset follow up'!$F$20)</f>
        <v/>
      </c>
      <c r="I379" s="1422" t="str">
        <f>IF(INPUT!JA383="","",INPUT!JA383/'03. Asset follow up'!$F$20)</f>
        <v/>
      </c>
      <c r="J379" s="1423">
        <f>INPUT!JB383/'03. Asset follow up'!$F$20</f>
        <v>0</v>
      </c>
      <c r="K379" s="1423" t="str">
        <f>IF(INPUT!JB383="","",INPUT!JB383/'03. Asset follow up'!$F$20)</f>
        <v/>
      </c>
      <c r="L379" s="1424">
        <f t="shared" si="12"/>
        <v>0</v>
      </c>
      <c r="N379" s="1027" t="str">
        <f>IF(INPUT!HO383="","",INPUT!HO383)</f>
        <v/>
      </c>
      <c r="O379" s="1425" t="str">
        <f>IF(INPUT!IU383="","",INPUT!IU383)</f>
        <v/>
      </c>
      <c r="P379" s="1425" t="str">
        <f>IF(INPUT!IV383="","",INPUT!IV383)</f>
        <v/>
      </c>
      <c r="Q379" s="1425" t="str">
        <f>IF(INPUT!IW383="","",INPUT!IW383)</f>
        <v/>
      </c>
      <c r="R379" s="1425" t="str">
        <f>IF(INPUT!IX383="","",INPUT!IX383)</f>
        <v/>
      </c>
      <c r="S379" s="1425" t="str">
        <f>IF(INPUT!IY383="","",INPUT!IY383)</f>
        <v/>
      </c>
      <c r="T379" s="1425" t="str">
        <f>IF(INPUT!IZ383="","",INPUT!IZ383)</f>
        <v/>
      </c>
      <c r="U379" s="1425" t="str">
        <f>IF(INPUT!JA383="","",INPUT!JA383)</f>
        <v/>
      </c>
      <c r="V379" s="1425" t="str">
        <f>IF(INPUT!JB383="","",INPUT!JB383)</f>
        <v/>
      </c>
      <c r="W379" s="1425" t="str">
        <f t="shared" si="13"/>
        <v/>
      </c>
      <c r="X379" s="1425" t="str">
        <f>IF(INPUT!JB383="","",INPUT!JB383)</f>
        <v/>
      </c>
    </row>
    <row r="380" spans="2:24">
      <c r="B380" s="1027" t="str">
        <f>IF(INPUT!HO384="","",INPUT!HO384)</f>
        <v/>
      </c>
      <c r="C380" s="1422" t="str">
        <f>IF(INPUT!IU384="","",INPUT!IU384/'03. Asset follow up'!$F$20)</f>
        <v/>
      </c>
      <c r="D380" s="1422" t="str">
        <f>IF(INPUT!IV384="","",INPUT!IV384/'03. Asset follow up'!$F$20)</f>
        <v/>
      </c>
      <c r="E380" s="1422" t="str">
        <f>IF(INPUT!IW384="","",INPUT!IW384/'03. Asset follow up'!$F$20)</f>
        <v/>
      </c>
      <c r="F380" s="1422" t="str">
        <f>IF(INPUT!IX384="","",INPUT!IX384/'03. Asset follow up'!$F$20)</f>
        <v/>
      </c>
      <c r="G380" s="1422" t="str">
        <f>IF(INPUT!IY384="","",INPUT!IY384/'03. Asset follow up'!$F$20)</f>
        <v/>
      </c>
      <c r="H380" s="1422" t="str">
        <f>IF(INPUT!IZ384="","",INPUT!IZ384/'03. Asset follow up'!$F$20)</f>
        <v/>
      </c>
      <c r="I380" s="1422" t="str">
        <f>IF(INPUT!JA384="","",INPUT!JA384/'03. Asset follow up'!$F$20)</f>
        <v/>
      </c>
      <c r="J380" s="1423">
        <f>INPUT!JB384/'03. Asset follow up'!$F$20</f>
        <v>0</v>
      </c>
      <c r="K380" s="1423" t="str">
        <f>IF(INPUT!JB384="","",INPUT!JB384/'03. Asset follow up'!$F$20)</f>
        <v/>
      </c>
      <c r="L380" s="1424">
        <f t="shared" si="12"/>
        <v>0</v>
      </c>
      <c r="N380" s="1027" t="str">
        <f>IF(INPUT!HO384="","",INPUT!HO384)</f>
        <v/>
      </c>
      <c r="O380" s="1425" t="str">
        <f>IF(INPUT!IU384="","",INPUT!IU384)</f>
        <v/>
      </c>
      <c r="P380" s="1425" t="str">
        <f>IF(INPUT!IV384="","",INPUT!IV384)</f>
        <v/>
      </c>
      <c r="Q380" s="1425" t="str">
        <f>IF(INPUT!IW384="","",INPUT!IW384)</f>
        <v/>
      </c>
      <c r="R380" s="1425" t="str">
        <f>IF(INPUT!IX384="","",INPUT!IX384)</f>
        <v/>
      </c>
      <c r="S380" s="1425" t="str">
        <f>IF(INPUT!IY384="","",INPUT!IY384)</f>
        <v/>
      </c>
      <c r="T380" s="1425" t="str">
        <f>IF(INPUT!IZ384="","",INPUT!IZ384)</f>
        <v/>
      </c>
      <c r="U380" s="1425" t="str">
        <f>IF(INPUT!JA384="","",INPUT!JA384)</f>
        <v/>
      </c>
      <c r="V380" s="1425" t="str">
        <f>IF(INPUT!JB384="","",INPUT!JB384)</f>
        <v/>
      </c>
      <c r="W380" s="1425" t="str">
        <f t="shared" si="13"/>
        <v/>
      </c>
      <c r="X380" s="1425" t="str">
        <f>IF(INPUT!JB384="","",INPUT!JB384)</f>
        <v/>
      </c>
    </row>
    <row r="381" spans="2:24">
      <c r="B381" s="1027" t="str">
        <f>IF(INPUT!HO385="","",INPUT!HO385)</f>
        <v/>
      </c>
      <c r="C381" s="1422" t="str">
        <f>IF(INPUT!IU385="","",INPUT!IU385/'03. Asset follow up'!$F$20)</f>
        <v/>
      </c>
      <c r="D381" s="1422" t="str">
        <f>IF(INPUT!IV385="","",INPUT!IV385/'03. Asset follow up'!$F$20)</f>
        <v/>
      </c>
      <c r="E381" s="1422" t="str">
        <f>IF(INPUT!IW385="","",INPUT!IW385/'03. Asset follow up'!$F$20)</f>
        <v/>
      </c>
      <c r="F381" s="1422" t="str">
        <f>IF(INPUT!IX385="","",INPUT!IX385/'03. Asset follow up'!$F$20)</f>
        <v/>
      </c>
      <c r="G381" s="1422" t="str">
        <f>IF(INPUT!IY385="","",INPUT!IY385/'03. Asset follow up'!$F$20)</f>
        <v/>
      </c>
      <c r="H381" s="1422" t="str">
        <f>IF(INPUT!IZ385="","",INPUT!IZ385/'03. Asset follow up'!$F$20)</f>
        <v/>
      </c>
      <c r="I381" s="1422" t="str">
        <f>IF(INPUT!JA385="","",INPUT!JA385/'03. Asset follow up'!$F$20)</f>
        <v/>
      </c>
      <c r="J381" s="1423">
        <f>INPUT!JB385/'03. Asset follow up'!$F$20</f>
        <v>0</v>
      </c>
      <c r="K381" s="1423" t="str">
        <f>IF(INPUT!JB385="","",INPUT!JB385/'03. Asset follow up'!$F$20)</f>
        <v/>
      </c>
      <c r="L381" s="1424">
        <f t="shared" si="12"/>
        <v>0</v>
      </c>
      <c r="N381" s="1027" t="str">
        <f>IF(INPUT!HO385="","",INPUT!HO385)</f>
        <v/>
      </c>
      <c r="O381" s="1425" t="str">
        <f>IF(INPUT!IU385="","",INPUT!IU385)</f>
        <v/>
      </c>
      <c r="P381" s="1425" t="str">
        <f>IF(INPUT!IV385="","",INPUT!IV385)</f>
        <v/>
      </c>
      <c r="Q381" s="1425" t="str">
        <f>IF(INPUT!IW385="","",INPUT!IW385)</f>
        <v/>
      </c>
      <c r="R381" s="1425" t="str">
        <f>IF(INPUT!IX385="","",INPUT!IX385)</f>
        <v/>
      </c>
      <c r="S381" s="1425" t="str">
        <f>IF(INPUT!IY385="","",INPUT!IY385)</f>
        <v/>
      </c>
      <c r="T381" s="1425" t="str">
        <f>IF(INPUT!IZ385="","",INPUT!IZ385)</f>
        <v/>
      </c>
      <c r="U381" s="1425" t="str">
        <f>IF(INPUT!JA385="","",INPUT!JA385)</f>
        <v/>
      </c>
      <c r="V381" s="1425" t="str">
        <f>IF(INPUT!JB385="","",INPUT!JB385)</f>
        <v/>
      </c>
      <c r="W381" s="1425" t="str">
        <f t="shared" si="13"/>
        <v/>
      </c>
      <c r="X381" s="1425" t="str">
        <f>IF(INPUT!JB385="","",INPUT!JB385)</f>
        <v/>
      </c>
    </row>
    <row r="382" spans="2:24">
      <c r="B382" s="1027" t="str">
        <f>IF(INPUT!HO386="","",INPUT!HO386)</f>
        <v/>
      </c>
      <c r="C382" s="1422" t="str">
        <f>IF(INPUT!IU386="","",INPUT!IU386/'03. Asset follow up'!$F$20)</f>
        <v/>
      </c>
      <c r="D382" s="1422" t="str">
        <f>IF(INPUT!IV386="","",INPUT!IV386/'03. Asset follow up'!$F$20)</f>
        <v/>
      </c>
      <c r="E382" s="1422" t="str">
        <f>IF(INPUT!IW386="","",INPUT!IW386/'03. Asset follow up'!$F$20)</f>
        <v/>
      </c>
      <c r="F382" s="1422" t="str">
        <f>IF(INPUT!IX386="","",INPUT!IX386/'03. Asset follow up'!$F$20)</f>
        <v/>
      </c>
      <c r="G382" s="1422" t="str">
        <f>IF(INPUT!IY386="","",INPUT!IY386/'03. Asset follow up'!$F$20)</f>
        <v/>
      </c>
      <c r="H382" s="1422" t="str">
        <f>IF(INPUT!IZ386="","",INPUT!IZ386/'03. Asset follow up'!$F$20)</f>
        <v/>
      </c>
      <c r="I382" s="1422" t="str">
        <f>IF(INPUT!JA386="","",INPUT!JA386/'03. Asset follow up'!$F$20)</f>
        <v/>
      </c>
      <c r="J382" s="1423">
        <f>INPUT!JB386/'03. Asset follow up'!$F$20</f>
        <v>0</v>
      </c>
      <c r="K382" s="1423" t="str">
        <f>IF(INPUT!JB386="","",INPUT!JB386/'03. Asset follow up'!$F$20)</f>
        <v/>
      </c>
      <c r="L382" s="1424">
        <f t="shared" si="12"/>
        <v>0</v>
      </c>
      <c r="N382" s="1027" t="str">
        <f>IF(INPUT!HO386="","",INPUT!HO386)</f>
        <v/>
      </c>
      <c r="O382" s="1425" t="str">
        <f>IF(INPUT!IU386="","",INPUT!IU386)</f>
        <v/>
      </c>
      <c r="P382" s="1425" t="str">
        <f>IF(INPUT!IV386="","",INPUT!IV386)</f>
        <v/>
      </c>
      <c r="Q382" s="1425" t="str">
        <f>IF(INPUT!IW386="","",INPUT!IW386)</f>
        <v/>
      </c>
      <c r="R382" s="1425" t="str">
        <f>IF(INPUT!IX386="","",INPUT!IX386)</f>
        <v/>
      </c>
      <c r="S382" s="1425" t="str">
        <f>IF(INPUT!IY386="","",INPUT!IY386)</f>
        <v/>
      </c>
      <c r="T382" s="1425" t="str">
        <f>IF(INPUT!IZ386="","",INPUT!IZ386)</f>
        <v/>
      </c>
      <c r="U382" s="1425" t="str">
        <f>IF(INPUT!JA386="","",INPUT!JA386)</f>
        <v/>
      </c>
      <c r="V382" s="1425" t="str">
        <f>IF(INPUT!JB386="","",INPUT!JB386)</f>
        <v/>
      </c>
      <c r="W382" s="1425" t="str">
        <f t="shared" si="13"/>
        <v/>
      </c>
      <c r="X382" s="1425" t="str">
        <f>IF(INPUT!JB386="","",INPUT!JB386)</f>
        <v/>
      </c>
    </row>
    <row r="383" spans="2:24">
      <c r="B383" s="1027" t="str">
        <f>IF(INPUT!HO387="","",INPUT!HO387)</f>
        <v/>
      </c>
      <c r="C383" s="1422" t="str">
        <f>IF(INPUT!IU387="","",INPUT!IU387/'03. Asset follow up'!$F$20)</f>
        <v/>
      </c>
      <c r="D383" s="1422" t="str">
        <f>IF(INPUT!IV387="","",INPUT!IV387/'03. Asset follow up'!$F$20)</f>
        <v/>
      </c>
      <c r="E383" s="1422" t="str">
        <f>IF(INPUT!IW387="","",INPUT!IW387/'03. Asset follow up'!$F$20)</f>
        <v/>
      </c>
      <c r="F383" s="1422" t="str">
        <f>IF(INPUT!IX387="","",INPUT!IX387/'03. Asset follow up'!$F$20)</f>
        <v/>
      </c>
      <c r="G383" s="1422" t="str">
        <f>IF(INPUT!IY387="","",INPUT!IY387/'03. Asset follow up'!$F$20)</f>
        <v/>
      </c>
      <c r="H383" s="1422" t="str">
        <f>IF(INPUT!IZ387="","",INPUT!IZ387/'03. Asset follow up'!$F$20)</f>
        <v/>
      </c>
      <c r="I383" s="1422" t="str">
        <f>IF(INPUT!JA387="","",INPUT!JA387/'03. Asset follow up'!$F$20)</f>
        <v/>
      </c>
      <c r="J383" s="1423">
        <f>INPUT!JB387/'03. Asset follow up'!$F$20</f>
        <v>0</v>
      </c>
      <c r="K383" s="1423" t="str">
        <f>IF(INPUT!JB387="","",INPUT!JB387/'03. Asset follow up'!$F$20)</f>
        <v/>
      </c>
      <c r="L383" s="1424">
        <f t="shared" si="12"/>
        <v>0</v>
      </c>
      <c r="N383" s="1027" t="str">
        <f>IF(INPUT!HO387="","",INPUT!HO387)</f>
        <v/>
      </c>
      <c r="O383" s="1425" t="str">
        <f>IF(INPUT!IU387="","",INPUT!IU387)</f>
        <v/>
      </c>
      <c r="P383" s="1425" t="str">
        <f>IF(INPUT!IV387="","",INPUT!IV387)</f>
        <v/>
      </c>
      <c r="Q383" s="1425" t="str">
        <f>IF(INPUT!IW387="","",INPUT!IW387)</f>
        <v/>
      </c>
      <c r="R383" s="1425" t="str">
        <f>IF(INPUT!IX387="","",INPUT!IX387)</f>
        <v/>
      </c>
      <c r="S383" s="1425" t="str">
        <f>IF(INPUT!IY387="","",INPUT!IY387)</f>
        <v/>
      </c>
      <c r="T383" s="1425" t="str">
        <f>IF(INPUT!IZ387="","",INPUT!IZ387)</f>
        <v/>
      </c>
      <c r="U383" s="1425" t="str">
        <f>IF(INPUT!JA387="","",INPUT!JA387)</f>
        <v/>
      </c>
      <c r="V383" s="1425" t="str">
        <f>IF(INPUT!JB387="","",INPUT!JB387)</f>
        <v/>
      </c>
      <c r="W383" s="1425" t="str">
        <f t="shared" si="13"/>
        <v/>
      </c>
      <c r="X383" s="1425" t="str">
        <f>IF(INPUT!JB387="","",INPUT!JB387)</f>
        <v/>
      </c>
    </row>
    <row r="384" spans="2:24">
      <c r="B384" s="1027" t="str">
        <f>IF(INPUT!HO388="","",INPUT!HO388)</f>
        <v/>
      </c>
      <c r="C384" s="1422" t="str">
        <f>IF(INPUT!IU388="","",INPUT!IU388/'03. Asset follow up'!$F$20)</f>
        <v/>
      </c>
      <c r="D384" s="1422" t="str">
        <f>IF(INPUT!IV388="","",INPUT!IV388/'03. Asset follow up'!$F$20)</f>
        <v/>
      </c>
      <c r="E384" s="1422" t="str">
        <f>IF(INPUT!IW388="","",INPUT!IW388/'03. Asset follow up'!$F$20)</f>
        <v/>
      </c>
      <c r="F384" s="1422" t="str">
        <f>IF(INPUT!IX388="","",INPUT!IX388/'03. Asset follow up'!$F$20)</f>
        <v/>
      </c>
      <c r="G384" s="1422" t="str">
        <f>IF(INPUT!IY388="","",INPUT!IY388/'03. Asset follow up'!$F$20)</f>
        <v/>
      </c>
      <c r="H384" s="1422" t="str">
        <f>IF(INPUT!IZ388="","",INPUT!IZ388/'03. Asset follow up'!$F$20)</f>
        <v/>
      </c>
      <c r="I384" s="1422" t="str">
        <f>IF(INPUT!JA388="","",INPUT!JA388/'03. Asset follow up'!$F$20)</f>
        <v/>
      </c>
      <c r="J384" s="1423">
        <f>INPUT!JB388/'03. Asset follow up'!$F$20</f>
        <v>0</v>
      </c>
      <c r="K384" s="1423" t="str">
        <f>IF(INPUT!JB388="","",INPUT!JB388/'03. Asset follow up'!$F$20)</f>
        <v/>
      </c>
      <c r="L384" s="1424">
        <f t="shared" si="12"/>
        <v>0</v>
      </c>
      <c r="N384" s="1027" t="str">
        <f>IF(INPUT!HO388="","",INPUT!HO388)</f>
        <v/>
      </c>
      <c r="O384" s="1425" t="str">
        <f>IF(INPUT!IU388="","",INPUT!IU388)</f>
        <v/>
      </c>
      <c r="P384" s="1425" t="str">
        <f>IF(INPUT!IV388="","",INPUT!IV388)</f>
        <v/>
      </c>
      <c r="Q384" s="1425" t="str">
        <f>IF(INPUT!IW388="","",INPUT!IW388)</f>
        <v/>
      </c>
      <c r="R384" s="1425" t="str">
        <f>IF(INPUT!IX388="","",INPUT!IX388)</f>
        <v/>
      </c>
      <c r="S384" s="1425" t="str">
        <f>IF(INPUT!IY388="","",INPUT!IY388)</f>
        <v/>
      </c>
      <c r="T384" s="1425" t="str">
        <f>IF(INPUT!IZ388="","",INPUT!IZ388)</f>
        <v/>
      </c>
      <c r="U384" s="1425" t="str">
        <f>IF(INPUT!JA388="","",INPUT!JA388)</f>
        <v/>
      </c>
      <c r="V384" s="1425" t="str">
        <f>IF(INPUT!JB388="","",INPUT!JB388)</f>
        <v/>
      </c>
      <c r="W384" s="1425" t="str">
        <f t="shared" si="13"/>
        <v/>
      </c>
      <c r="X384" s="1425" t="str">
        <f>IF(INPUT!JB388="","",INPUT!JB388)</f>
        <v/>
      </c>
    </row>
    <row r="385" spans="2:24">
      <c r="B385" s="1027" t="str">
        <f>IF(INPUT!HO389="","",INPUT!HO389)</f>
        <v/>
      </c>
      <c r="C385" s="1422" t="str">
        <f>IF(INPUT!IU389="","",INPUT!IU389/'03. Asset follow up'!$F$20)</f>
        <v/>
      </c>
      <c r="D385" s="1422" t="str">
        <f>IF(INPUT!IV389="","",INPUT!IV389/'03. Asset follow up'!$F$20)</f>
        <v/>
      </c>
      <c r="E385" s="1422" t="str">
        <f>IF(INPUT!IW389="","",INPUT!IW389/'03. Asset follow up'!$F$20)</f>
        <v/>
      </c>
      <c r="F385" s="1422" t="str">
        <f>IF(INPUT!IX389="","",INPUT!IX389/'03. Asset follow up'!$F$20)</f>
        <v/>
      </c>
      <c r="G385" s="1422" t="str">
        <f>IF(INPUT!IY389="","",INPUT!IY389/'03. Asset follow up'!$F$20)</f>
        <v/>
      </c>
      <c r="H385" s="1422" t="str">
        <f>IF(INPUT!IZ389="","",INPUT!IZ389/'03. Asset follow up'!$F$20)</f>
        <v/>
      </c>
      <c r="I385" s="1422" t="str">
        <f>IF(INPUT!JA389="","",INPUT!JA389/'03. Asset follow up'!$F$20)</f>
        <v/>
      </c>
      <c r="J385" s="1423">
        <f>INPUT!JB389/'03. Asset follow up'!$F$20</f>
        <v>0</v>
      </c>
      <c r="K385" s="1423" t="str">
        <f>IF(INPUT!JB389="","",INPUT!JB389/'03. Asset follow up'!$F$20)</f>
        <v/>
      </c>
      <c r="L385" s="1424">
        <f t="shared" si="12"/>
        <v>0</v>
      </c>
      <c r="N385" s="1027" t="str">
        <f>IF(INPUT!HO389="","",INPUT!HO389)</f>
        <v/>
      </c>
      <c r="O385" s="1425" t="str">
        <f>IF(INPUT!IU389="","",INPUT!IU389)</f>
        <v/>
      </c>
      <c r="P385" s="1425" t="str">
        <f>IF(INPUT!IV389="","",INPUT!IV389)</f>
        <v/>
      </c>
      <c r="Q385" s="1425" t="str">
        <f>IF(INPUT!IW389="","",INPUT!IW389)</f>
        <v/>
      </c>
      <c r="R385" s="1425" t="str">
        <f>IF(INPUT!IX389="","",INPUT!IX389)</f>
        <v/>
      </c>
      <c r="S385" s="1425" t="str">
        <f>IF(INPUT!IY389="","",INPUT!IY389)</f>
        <v/>
      </c>
      <c r="T385" s="1425" t="str">
        <f>IF(INPUT!IZ389="","",INPUT!IZ389)</f>
        <v/>
      </c>
      <c r="U385" s="1425" t="str">
        <f>IF(INPUT!JA389="","",INPUT!JA389)</f>
        <v/>
      </c>
      <c r="V385" s="1425" t="str">
        <f>IF(INPUT!JB389="","",INPUT!JB389)</f>
        <v/>
      </c>
      <c r="W385" s="1425" t="str">
        <f t="shared" si="13"/>
        <v/>
      </c>
      <c r="X385" s="1425" t="str">
        <f>IF(INPUT!JB389="","",INPUT!JB389)</f>
        <v/>
      </c>
    </row>
    <row r="386" spans="2:24">
      <c r="B386" s="1027" t="str">
        <f>IF(INPUT!HO390="","",INPUT!HO390)</f>
        <v/>
      </c>
      <c r="C386" s="1422" t="str">
        <f>IF(INPUT!IU390="","",INPUT!IU390/'03. Asset follow up'!$F$20)</f>
        <v/>
      </c>
      <c r="D386" s="1422" t="str">
        <f>IF(INPUT!IV390="","",INPUT!IV390/'03. Asset follow up'!$F$20)</f>
        <v/>
      </c>
      <c r="E386" s="1422" t="str">
        <f>IF(INPUT!IW390="","",INPUT!IW390/'03. Asset follow up'!$F$20)</f>
        <v/>
      </c>
      <c r="F386" s="1422" t="str">
        <f>IF(INPUT!IX390="","",INPUT!IX390/'03. Asset follow up'!$F$20)</f>
        <v/>
      </c>
      <c r="G386" s="1422" t="str">
        <f>IF(INPUT!IY390="","",INPUT!IY390/'03. Asset follow up'!$F$20)</f>
        <v/>
      </c>
      <c r="H386" s="1422" t="str">
        <f>IF(INPUT!IZ390="","",INPUT!IZ390/'03. Asset follow up'!$F$20)</f>
        <v/>
      </c>
      <c r="I386" s="1422" t="str">
        <f>IF(INPUT!JA390="","",INPUT!JA390/'03. Asset follow up'!$F$20)</f>
        <v/>
      </c>
      <c r="J386" s="1423">
        <f>INPUT!JB390/'03. Asset follow up'!$F$20</f>
        <v>0</v>
      </c>
      <c r="K386" s="1423" t="str">
        <f>IF(INPUT!JB390="","",INPUT!JB390/'03. Asset follow up'!$F$20)</f>
        <v/>
      </c>
      <c r="L386" s="1424">
        <f t="shared" si="12"/>
        <v>0</v>
      </c>
      <c r="N386" s="1027" t="str">
        <f>IF(INPUT!HO390="","",INPUT!HO390)</f>
        <v/>
      </c>
      <c r="O386" s="1425" t="str">
        <f>IF(INPUT!IU390="","",INPUT!IU390)</f>
        <v/>
      </c>
      <c r="P386" s="1425" t="str">
        <f>IF(INPUT!IV390="","",INPUT!IV390)</f>
        <v/>
      </c>
      <c r="Q386" s="1425" t="str">
        <f>IF(INPUT!IW390="","",INPUT!IW390)</f>
        <v/>
      </c>
      <c r="R386" s="1425" t="str">
        <f>IF(INPUT!IX390="","",INPUT!IX390)</f>
        <v/>
      </c>
      <c r="S386" s="1425" t="str">
        <f>IF(INPUT!IY390="","",INPUT!IY390)</f>
        <v/>
      </c>
      <c r="T386" s="1425" t="str">
        <f>IF(INPUT!IZ390="","",INPUT!IZ390)</f>
        <v/>
      </c>
      <c r="U386" s="1425" t="str">
        <f>IF(INPUT!JA390="","",INPUT!JA390)</f>
        <v/>
      </c>
      <c r="V386" s="1425" t="str">
        <f>IF(INPUT!JB390="","",INPUT!JB390)</f>
        <v/>
      </c>
      <c r="W386" s="1425" t="str">
        <f t="shared" si="13"/>
        <v/>
      </c>
      <c r="X386" s="1425" t="str">
        <f>IF(INPUT!JB390="","",INPUT!JB390)</f>
        <v/>
      </c>
    </row>
    <row r="387" spans="2:24">
      <c r="B387" s="1027" t="str">
        <f>IF(INPUT!HO391="","",INPUT!HO391)</f>
        <v/>
      </c>
      <c r="C387" s="1422" t="str">
        <f>IF(INPUT!IU391="","",INPUT!IU391/'03. Asset follow up'!$F$20)</f>
        <v/>
      </c>
      <c r="D387" s="1422" t="str">
        <f>IF(INPUT!IV391="","",INPUT!IV391/'03. Asset follow up'!$F$20)</f>
        <v/>
      </c>
      <c r="E387" s="1422" t="str">
        <f>IF(INPUT!IW391="","",INPUT!IW391/'03. Asset follow up'!$F$20)</f>
        <v/>
      </c>
      <c r="F387" s="1422" t="str">
        <f>IF(INPUT!IX391="","",INPUT!IX391/'03. Asset follow up'!$F$20)</f>
        <v/>
      </c>
      <c r="G387" s="1422" t="str">
        <f>IF(INPUT!IY391="","",INPUT!IY391/'03. Asset follow up'!$F$20)</f>
        <v/>
      </c>
      <c r="H387" s="1422" t="str">
        <f>IF(INPUT!IZ391="","",INPUT!IZ391/'03. Asset follow up'!$F$20)</f>
        <v/>
      </c>
      <c r="I387" s="1422" t="str">
        <f>IF(INPUT!JA391="","",INPUT!JA391/'03. Asset follow up'!$F$20)</f>
        <v/>
      </c>
      <c r="J387" s="1423">
        <f>INPUT!JB391/'03. Asset follow up'!$F$20</f>
        <v>0</v>
      </c>
      <c r="K387" s="1423" t="str">
        <f>IF(INPUT!JB391="","",INPUT!JB391/'03. Asset follow up'!$F$20)</f>
        <v/>
      </c>
      <c r="L387" s="1424">
        <f t="shared" si="12"/>
        <v>0</v>
      </c>
      <c r="N387" s="1027" t="str">
        <f>IF(INPUT!HO391="","",INPUT!HO391)</f>
        <v/>
      </c>
      <c r="O387" s="1425" t="str">
        <f>IF(INPUT!IU391="","",INPUT!IU391)</f>
        <v/>
      </c>
      <c r="P387" s="1425" t="str">
        <f>IF(INPUT!IV391="","",INPUT!IV391)</f>
        <v/>
      </c>
      <c r="Q387" s="1425" t="str">
        <f>IF(INPUT!IW391="","",INPUT!IW391)</f>
        <v/>
      </c>
      <c r="R387" s="1425" t="str">
        <f>IF(INPUT!IX391="","",INPUT!IX391)</f>
        <v/>
      </c>
      <c r="S387" s="1425" t="str">
        <f>IF(INPUT!IY391="","",INPUT!IY391)</f>
        <v/>
      </c>
      <c r="T387" s="1425" t="str">
        <f>IF(INPUT!IZ391="","",INPUT!IZ391)</f>
        <v/>
      </c>
      <c r="U387" s="1425" t="str">
        <f>IF(INPUT!JA391="","",INPUT!JA391)</f>
        <v/>
      </c>
      <c r="V387" s="1425" t="str">
        <f>IF(INPUT!JB391="","",INPUT!JB391)</f>
        <v/>
      </c>
      <c r="W387" s="1425" t="str">
        <f t="shared" si="13"/>
        <v/>
      </c>
      <c r="X387" s="1425" t="str">
        <f>IF(INPUT!JB391="","",INPUT!JB391)</f>
        <v/>
      </c>
    </row>
    <row r="388" spans="2:24">
      <c r="B388" s="1027" t="str">
        <f>IF(INPUT!HO392="","",INPUT!HO392)</f>
        <v/>
      </c>
      <c r="C388" s="1422" t="str">
        <f>IF(INPUT!IU392="","",INPUT!IU392/'03. Asset follow up'!$F$20)</f>
        <v/>
      </c>
      <c r="D388" s="1422" t="str">
        <f>IF(INPUT!IV392="","",INPUT!IV392/'03. Asset follow up'!$F$20)</f>
        <v/>
      </c>
      <c r="E388" s="1422" t="str">
        <f>IF(INPUT!IW392="","",INPUT!IW392/'03. Asset follow up'!$F$20)</f>
        <v/>
      </c>
      <c r="F388" s="1422" t="str">
        <f>IF(INPUT!IX392="","",INPUT!IX392/'03. Asset follow up'!$F$20)</f>
        <v/>
      </c>
      <c r="G388" s="1422" t="str">
        <f>IF(INPUT!IY392="","",INPUT!IY392/'03. Asset follow up'!$F$20)</f>
        <v/>
      </c>
      <c r="H388" s="1422" t="str">
        <f>IF(INPUT!IZ392="","",INPUT!IZ392/'03. Asset follow up'!$F$20)</f>
        <v/>
      </c>
      <c r="I388" s="1422" t="str">
        <f>IF(INPUT!JA392="","",INPUT!JA392/'03. Asset follow up'!$F$20)</f>
        <v/>
      </c>
      <c r="J388" s="1423">
        <f>INPUT!JB392/'03. Asset follow up'!$F$20</f>
        <v>0</v>
      </c>
      <c r="K388" s="1423" t="str">
        <f>IF(INPUT!JB392="","",INPUT!JB392/'03. Asset follow up'!$F$20)</f>
        <v/>
      </c>
      <c r="L388" s="1424">
        <f t="shared" si="12"/>
        <v>0</v>
      </c>
      <c r="N388" s="1027" t="str">
        <f>IF(INPUT!HO392="","",INPUT!HO392)</f>
        <v/>
      </c>
      <c r="O388" s="1425" t="str">
        <f>IF(INPUT!IU392="","",INPUT!IU392)</f>
        <v/>
      </c>
      <c r="P388" s="1425" t="str">
        <f>IF(INPUT!IV392="","",INPUT!IV392)</f>
        <v/>
      </c>
      <c r="Q388" s="1425" t="str">
        <f>IF(INPUT!IW392="","",INPUT!IW392)</f>
        <v/>
      </c>
      <c r="R388" s="1425" t="str">
        <f>IF(INPUT!IX392="","",INPUT!IX392)</f>
        <v/>
      </c>
      <c r="S388" s="1425" t="str">
        <f>IF(INPUT!IY392="","",INPUT!IY392)</f>
        <v/>
      </c>
      <c r="T388" s="1425" t="str">
        <f>IF(INPUT!IZ392="","",INPUT!IZ392)</f>
        <v/>
      </c>
      <c r="U388" s="1425" t="str">
        <f>IF(INPUT!JA392="","",INPUT!JA392)</f>
        <v/>
      </c>
      <c r="V388" s="1425" t="str">
        <f>IF(INPUT!JB392="","",INPUT!JB392)</f>
        <v/>
      </c>
      <c r="W388" s="1425" t="str">
        <f t="shared" si="13"/>
        <v/>
      </c>
      <c r="X388" s="1425" t="str">
        <f>IF(INPUT!JB392="","",INPUT!JB392)</f>
        <v/>
      </c>
    </row>
    <row r="389" spans="2:24">
      <c r="B389" s="1027" t="str">
        <f>IF(INPUT!HO393="","",INPUT!HO393)</f>
        <v/>
      </c>
      <c r="C389" s="1422" t="str">
        <f>IF(INPUT!IU393="","",INPUT!IU393/'03. Asset follow up'!$F$20)</f>
        <v/>
      </c>
      <c r="D389" s="1422" t="str">
        <f>IF(INPUT!IV393="","",INPUT!IV393/'03. Asset follow up'!$F$20)</f>
        <v/>
      </c>
      <c r="E389" s="1422" t="str">
        <f>IF(INPUT!IW393="","",INPUT!IW393/'03. Asset follow up'!$F$20)</f>
        <v/>
      </c>
      <c r="F389" s="1422" t="str">
        <f>IF(INPUT!IX393="","",INPUT!IX393/'03. Asset follow up'!$F$20)</f>
        <v/>
      </c>
      <c r="G389" s="1422" t="str">
        <f>IF(INPUT!IY393="","",INPUT!IY393/'03. Asset follow up'!$F$20)</f>
        <v/>
      </c>
      <c r="H389" s="1422" t="str">
        <f>IF(INPUT!IZ393="","",INPUT!IZ393/'03. Asset follow up'!$F$20)</f>
        <v/>
      </c>
      <c r="I389" s="1422" t="str">
        <f>IF(INPUT!JA393="","",INPUT!JA393/'03. Asset follow up'!$F$20)</f>
        <v/>
      </c>
      <c r="J389" s="1423">
        <f>INPUT!JB393/'03. Asset follow up'!$F$20</f>
        <v>0</v>
      </c>
      <c r="K389" s="1423" t="str">
        <f>IF(INPUT!JB393="","",INPUT!JB393/'03. Asset follow up'!$F$20)</f>
        <v/>
      </c>
      <c r="L389" s="1424">
        <f t="shared" si="12"/>
        <v>0</v>
      </c>
      <c r="N389" s="1027" t="str">
        <f>IF(INPUT!HO393="","",INPUT!HO393)</f>
        <v/>
      </c>
      <c r="O389" s="1425" t="str">
        <f>IF(INPUT!IU393="","",INPUT!IU393)</f>
        <v/>
      </c>
      <c r="P389" s="1425" t="str">
        <f>IF(INPUT!IV393="","",INPUT!IV393)</f>
        <v/>
      </c>
      <c r="Q389" s="1425" t="str">
        <f>IF(INPUT!IW393="","",INPUT!IW393)</f>
        <v/>
      </c>
      <c r="R389" s="1425" t="str">
        <f>IF(INPUT!IX393="","",INPUT!IX393)</f>
        <v/>
      </c>
      <c r="S389" s="1425" t="str">
        <f>IF(INPUT!IY393="","",INPUT!IY393)</f>
        <v/>
      </c>
      <c r="T389" s="1425" t="str">
        <f>IF(INPUT!IZ393="","",INPUT!IZ393)</f>
        <v/>
      </c>
      <c r="U389" s="1425" t="str">
        <f>IF(INPUT!JA393="","",INPUT!JA393)</f>
        <v/>
      </c>
      <c r="V389" s="1425" t="str">
        <f>IF(INPUT!JB393="","",INPUT!JB393)</f>
        <v/>
      </c>
      <c r="W389" s="1425" t="str">
        <f t="shared" si="13"/>
        <v/>
      </c>
      <c r="X389" s="1425" t="str">
        <f>IF(INPUT!JB393="","",INPUT!JB393)</f>
        <v/>
      </c>
    </row>
    <row r="390" spans="2:24">
      <c r="B390" s="1027" t="str">
        <f>IF(INPUT!HO394="","",INPUT!HO394)</f>
        <v/>
      </c>
      <c r="C390" s="1422" t="str">
        <f>IF(INPUT!IU394="","",INPUT!IU394/'03. Asset follow up'!$F$20)</f>
        <v/>
      </c>
      <c r="D390" s="1422" t="str">
        <f>IF(INPUT!IV394="","",INPUT!IV394/'03. Asset follow up'!$F$20)</f>
        <v/>
      </c>
      <c r="E390" s="1422" t="str">
        <f>IF(INPUT!IW394="","",INPUT!IW394/'03. Asset follow up'!$F$20)</f>
        <v/>
      </c>
      <c r="F390" s="1422" t="str">
        <f>IF(INPUT!IX394="","",INPUT!IX394/'03. Asset follow up'!$F$20)</f>
        <v/>
      </c>
      <c r="G390" s="1422" t="str">
        <f>IF(INPUT!IY394="","",INPUT!IY394/'03. Asset follow up'!$F$20)</f>
        <v/>
      </c>
      <c r="H390" s="1422" t="str">
        <f>IF(INPUT!IZ394="","",INPUT!IZ394/'03. Asset follow up'!$F$20)</f>
        <v/>
      </c>
      <c r="I390" s="1422" t="str">
        <f>IF(INPUT!JA394="","",INPUT!JA394/'03. Asset follow up'!$F$20)</f>
        <v/>
      </c>
      <c r="J390" s="1423">
        <f>INPUT!JB394/'03. Asset follow up'!$F$20</f>
        <v>0</v>
      </c>
      <c r="K390" s="1423" t="str">
        <f>IF(INPUT!JB394="","",INPUT!JB394/'03. Asset follow up'!$F$20)</f>
        <v/>
      </c>
      <c r="L390" s="1424">
        <f t="shared" si="12"/>
        <v>0</v>
      </c>
      <c r="N390" s="1027" t="str">
        <f>IF(INPUT!HO394="","",INPUT!HO394)</f>
        <v/>
      </c>
      <c r="O390" s="1425" t="str">
        <f>IF(INPUT!IU394="","",INPUT!IU394)</f>
        <v/>
      </c>
      <c r="P390" s="1425" t="str">
        <f>IF(INPUT!IV394="","",INPUT!IV394)</f>
        <v/>
      </c>
      <c r="Q390" s="1425" t="str">
        <f>IF(INPUT!IW394="","",INPUT!IW394)</f>
        <v/>
      </c>
      <c r="R390" s="1425" t="str">
        <f>IF(INPUT!IX394="","",INPUT!IX394)</f>
        <v/>
      </c>
      <c r="S390" s="1425" t="str">
        <f>IF(INPUT!IY394="","",INPUT!IY394)</f>
        <v/>
      </c>
      <c r="T390" s="1425" t="str">
        <f>IF(INPUT!IZ394="","",INPUT!IZ394)</f>
        <v/>
      </c>
      <c r="U390" s="1425" t="str">
        <f>IF(INPUT!JA394="","",INPUT!JA394)</f>
        <v/>
      </c>
      <c r="V390" s="1425" t="str">
        <f>IF(INPUT!JB394="","",INPUT!JB394)</f>
        <v/>
      </c>
      <c r="W390" s="1425" t="str">
        <f t="shared" si="13"/>
        <v/>
      </c>
      <c r="X390" s="1425" t="str">
        <f>IF(INPUT!JB394="","",INPUT!JB394)</f>
        <v/>
      </c>
    </row>
    <row r="391" spans="2:24">
      <c r="B391" s="1027" t="str">
        <f>IF(INPUT!HO395="","",INPUT!HO395)</f>
        <v/>
      </c>
      <c r="C391" s="1422" t="str">
        <f>IF(INPUT!IU395="","",INPUT!IU395/'03. Asset follow up'!$F$20)</f>
        <v/>
      </c>
      <c r="D391" s="1422" t="str">
        <f>IF(INPUT!IV395="","",INPUT!IV395/'03. Asset follow up'!$F$20)</f>
        <v/>
      </c>
      <c r="E391" s="1422" t="str">
        <f>IF(INPUT!IW395="","",INPUT!IW395/'03. Asset follow up'!$F$20)</f>
        <v/>
      </c>
      <c r="F391" s="1422" t="str">
        <f>IF(INPUT!IX395="","",INPUT!IX395/'03. Asset follow up'!$F$20)</f>
        <v/>
      </c>
      <c r="G391" s="1422" t="str">
        <f>IF(INPUT!IY395="","",INPUT!IY395/'03. Asset follow up'!$F$20)</f>
        <v/>
      </c>
      <c r="H391" s="1422" t="str">
        <f>IF(INPUT!IZ395="","",INPUT!IZ395/'03. Asset follow up'!$F$20)</f>
        <v/>
      </c>
      <c r="I391" s="1422" t="str">
        <f>IF(INPUT!JA395="","",INPUT!JA395/'03. Asset follow up'!$F$20)</f>
        <v/>
      </c>
      <c r="J391" s="1423">
        <f>INPUT!JB395/'03. Asset follow up'!$F$20</f>
        <v>0</v>
      </c>
      <c r="K391" s="1423" t="str">
        <f>IF(INPUT!JB395="","",INPUT!JB395/'03. Asset follow up'!$F$20)</f>
        <v/>
      </c>
      <c r="L391" s="1424">
        <f t="shared" si="12"/>
        <v>0</v>
      </c>
      <c r="N391" s="1027" t="str">
        <f>IF(INPUT!HO395="","",INPUT!HO395)</f>
        <v/>
      </c>
      <c r="O391" s="1425" t="str">
        <f>IF(INPUT!IU395="","",INPUT!IU395)</f>
        <v/>
      </c>
      <c r="P391" s="1425" t="str">
        <f>IF(INPUT!IV395="","",INPUT!IV395)</f>
        <v/>
      </c>
      <c r="Q391" s="1425" t="str">
        <f>IF(INPUT!IW395="","",INPUT!IW395)</f>
        <v/>
      </c>
      <c r="R391" s="1425" t="str">
        <f>IF(INPUT!IX395="","",INPUT!IX395)</f>
        <v/>
      </c>
      <c r="S391" s="1425" t="str">
        <f>IF(INPUT!IY395="","",INPUT!IY395)</f>
        <v/>
      </c>
      <c r="T391" s="1425" t="str">
        <f>IF(INPUT!IZ395="","",INPUT!IZ395)</f>
        <v/>
      </c>
      <c r="U391" s="1425" t="str">
        <f>IF(INPUT!JA395="","",INPUT!JA395)</f>
        <v/>
      </c>
      <c r="V391" s="1425" t="str">
        <f>IF(INPUT!JB395="","",INPUT!JB395)</f>
        <v/>
      </c>
      <c r="W391" s="1425" t="str">
        <f t="shared" si="13"/>
        <v/>
      </c>
      <c r="X391" s="1425" t="str">
        <f>IF(INPUT!JB395="","",INPUT!JB395)</f>
        <v/>
      </c>
    </row>
    <row r="392" spans="2:24">
      <c r="B392" s="1027" t="str">
        <f>IF(INPUT!HO396="","",INPUT!HO396)</f>
        <v/>
      </c>
      <c r="C392" s="1422" t="str">
        <f>IF(INPUT!IU396="","",INPUT!IU396/'03. Asset follow up'!$F$20)</f>
        <v/>
      </c>
      <c r="D392" s="1422" t="str">
        <f>IF(INPUT!IV396="","",INPUT!IV396/'03. Asset follow up'!$F$20)</f>
        <v/>
      </c>
      <c r="E392" s="1422" t="str">
        <f>IF(INPUT!IW396="","",INPUT!IW396/'03. Asset follow up'!$F$20)</f>
        <v/>
      </c>
      <c r="F392" s="1422" t="str">
        <f>IF(INPUT!IX396="","",INPUT!IX396/'03. Asset follow up'!$F$20)</f>
        <v/>
      </c>
      <c r="G392" s="1422" t="str">
        <f>IF(INPUT!IY396="","",INPUT!IY396/'03. Asset follow up'!$F$20)</f>
        <v/>
      </c>
      <c r="H392" s="1422" t="str">
        <f>IF(INPUT!IZ396="","",INPUT!IZ396/'03. Asset follow up'!$F$20)</f>
        <v/>
      </c>
      <c r="I392" s="1422" t="str">
        <f>IF(INPUT!JA396="","",INPUT!JA396/'03. Asset follow up'!$F$20)</f>
        <v/>
      </c>
      <c r="J392" s="1423">
        <f>INPUT!JB396/'03. Asset follow up'!$F$20</f>
        <v>0</v>
      </c>
      <c r="K392" s="1423" t="str">
        <f>IF(INPUT!JB396="","",INPUT!JB396/'03. Asset follow up'!$F$20)</f>
        <v/>
      </c>
      <c r="L392" s="1424">
        <f t="shared" si="12"/>
        <v>0</v>
      </c>
      <c r="N392" s="1027" t="str">
        <f>IF(INPUT!HO396="","",INPUT!HO396)</f>
        <v/>
      </c>
      <c r="O392" s="1425" t="str">
        <f>IF(INPUT!IU396="","",INPUT!IU396)</f>
        <v/>
      </c>
      <c r="P392" s="1425" t="str">
        <f>IF(INPUT!IV396="","",INPUT!IV396)</f>
        <v/>
      </c>
      <c r="Q392" s="1425" t="str">
        <f>IF(INPUT!IW396="","",INPUT!IW396)</f>
        <v/>
      </c>
      <c r="R392" s="1425" t="str">
        <f>IF(INPUT!IX396="","",INPUT!IX396)</f>
        <v/>
      </c>
      <c r="S392" s="1425" t="str">
        <f>IF(INPUT!IY396="","",INPUT!IY396)</f>
        <v/>
      </c>
      <c r="T392" s="1425" t="str">
        <f>IF(INPUT!IZ396="","",INPUT!IZ396)</f>
        <v/>
      </c>
      <c r="U392" s="1425" t="str">
        <f>IF(INPUT!JA396="","",INPUT!JA396)</f>
        <v/>
      </c>
      <c r="V392" s="1425" t="str">
        <f>IF(INPUT!JB396="","",INPUT!JB396)</f>
        <v/>
      </c>
      <c r="W392" s="1425" t="str">
        <f t="shared" si="13"/>
        <v/>
      </c>
      <c r="X392" s="1425" t="str">
        <f>IF(INPUT!JB396="","",INPUT!JB396)</f>
        <v/>
      </c>
    </row>
    <row r="393" spans="2:24">
      <c r="B393" s="1027" t="str">
        <f>IF(INPUT!HO397="","",INPUT!HO397)</f>
        <v/>
      </c>
      <c r="C393" s="1422" t="str">
        <f>IF(INPUT!IU397="","",INPUT!IU397/'03. Asset follow up'!$F$20)</f>
        <v/>
      </c>
      <c r="D393" s="1422" t="str">
        <f>IF(INPUT!IV397="","",INPUT!IV397/'03. Asset follow up'!$F$20)</f>
        <v/>
      </c>
      <c r="E393" s="1422" t="str">
        <f>IF(INPUT!IW397="","",INPUT!IW397/'03. Asset follow up'!$F$20)</f>
        <v/>
      </c>
      <c r="F393" s="1422" t="str">
        <f>IF(INPUT!IX397="","",INPUT!IX397/'03. Asset follow up'!$F$20)</f>
        <v/>
      </c>
      <c r="G393" s="1422" t="str">
        <f>IF(INPUT!IY397="","",INPUT!IY397/'03. Asset follow up'!$F$20)</f>
        <v/>
      </c>
      <c r="H393" s="1422" t="str">
        <f>IF(INPUT!IZ397="","",INPUT!IZ397/'03. Asset follow up'!$F$20)</f>
        <v/>
      </c>
      <c r="I393" s="1422" t="str">
        <f>IF(INPUT!JA397="","",INPUT!JA397/'03. Asset follow up'!$F$20)</f>
        <v/>
      </c>
      <c r="J393" s="1423">
        <f>INPUT!JB397/'03. Asset follow up'!$F$20</f>
        <v>0</v>
      </c>
      <c r="K393" s="1423" t="str">
        <f>IF(INPUT!JB397="","",INPUT!JB397/'03. Asset follow up'!$F$20)</f>
        <v/>
      </c>
      <c r="L393" s="1424">
        <f t="shared" si="12"/>
        <v>0</v>
      </c>
      <c r="N393" s="1027" t="str">
        <f>IF(INPUT!HO397="","",INPUT!HO397)</f>
        <v/>
      </c>
      <c r="O393" s="1425" t="str">
        <f>IF(INPUT!IU397="","",INPUT!IU397)</f>
        <v/>
      </c>
      <c r="P393" s="1425" t="str">
        <f>IF(INPUT!IV397="","",INPUT!IV397)</f>
        <v/>
      </c>
      <c r="Q393" s="1425" t="str">
        <f>IF(INPUT!IW397="","",INPUT!IW397)</f>
        <v/>
      </c>
      <c r="R393" s="1425" t="str">
        <f>IF(INPUT!IX397="","",INPUT!IX397)</f>
        <v/>
      </c>
      <c r="S393" s="1425" t="str">
        <f>IF(INPUT!IY397="","",INPUT!IY397)</f>
        <v/>
      </c>
      <c r="T393" s="1425" t="str">
        <f>IF(INPUT!IZ397="","",INPUT!IZ397)</f>
        <v/>
      </c>
      <c r="U393" s="1425" t="str">
        <f>IF(INPUT!JA397="","",INPUT!JA397)</f>
        <v/>
      </c>
      <c r="V393" s="1425" t="str">
        <f>IF(INPUT!JB397="","",INPUT!JB397)</f>
        <v/>
      </c>
      <c r="W393" s="1425" t="str">
        <f t="shared" si="13"/>
        <v/>
      </c>
      <c r="X393" s="1425" t="str">
        <f>IF(INPUT!JB397="","",INPUT!JB397)</f>
        <v/>
      </c>
    </row>
    <row r="394" spans="2:24">
      <c r="B394" s="1027" t="str">
        <f>IF(INPUT!HO398="","",INPUT!HO398)</f>
        <v/>
      </c>
      <c r="C394" s="1422" t="str">
        <f>IF(INPUT!IU398="","",INPUT!IU398/'03. Asset follow up'!$F$20)</f>
        <v/>
      </c>
      <c r="D394" s="1422" t="str">
        <f>IF(INPUT!IV398="","",INPUT!IV398/'03. Asset follow up'!$F$20)</f>
        <v/>
      </c>
      <c r="E394" s="1422" t="str">
        <f>IF(INPUT!IW398="","",INPUT!IW398/'03. Asset follow up'!$F$20)</f>
        <v/>
      </c>
      <c r="F394" s="1422" t="str">
        <f>IF(INPUT!IX398="","",INPUT!IX398/'03. Asset follow up'!$F$20)</f>
        <v/>
      </c>
      <c r="G394" s="1422" t="str">
        <f>IF(INPUT!IY398="","",INPUT!IY398/'03. Asset follow up'!$F$20)</f>
        <v/>
      </c>
      <c r="H394" s="1422" t="str">
        <f>IF(INPUT!IZ398="","",INPUT!IZ398/'03. Asset follow up'!$F$20)</f>
        <v/>
      </c>
      <c r="I394" s="1422" t="str">
        <f>IF(INPUT!JA398="","",INPUT!JA398/'03. Asset follow up'!$F$20)</f>
        <v/>
      </c>
      <c r="J394" s="1423">
        <f>INPUT!JB398/'03. Asset follow up'!$F$20</f>
        <v>0</v>
      </c>
      <c r="K394" s="1423" t="str">
        <f>IF(INPUT!JB398="","",INPUT!JB398/'03. Asset follow up'!$F$20)</f>
        <v/>
      </c>
      <c r="L394" s="1424">
        <f t="shared" si="12"/>
        <v>0</v>
      </c>
      <c r="N394" s="1027" t="str">
        <f>IF(INPUT!HO398="","",INPUT!HO398)</f>
        <v/>
      </c>
      <c r="O394" s="1425" t="str">
        <f>IF(INPUT!IU398="","",INPUT!IU398)</f>
        <v/>
      </c>
      <c r="P394" s="1425" t="str">
        <f>IF(INPUT!IV398="","",INPUT!IV398)</f>
        <v/>
      </c>
      <c r="Q394" s="1425" t="str">
        <f>IF(INPUT!IW398="","",INPUT!IW398)</f>
        <v/>
      </c>
      <c r="R394" s="1425" t="str">
        <f>IF(INPUT!IX398="","",INPUT!IX398)</f>
        <v/>
      </c>
      <c r="S394" s="1425" t="str">
        <f>IF(INPUT!IY398="","",INPUT!IY398)</f>
        <v/>
      </c>
      <c r="T394" s="1425" t="str">
        <f>IF(INPUT!IZ398="","",INPUT!IZ398)</f>
        <v/>
      </c>
      <c r="U394" s="1425" t="str">
        <f>IF(INPUT!JA398="","",INPUT!JA398)</f>
        <v/>
      </c>
      <c r="V394" s="1425" t="str">
        <f>IF(INPUT!JB398="","",INPUT!JB398)</f>
        <v/>
      </c>
      <c r="W394" s="1425" t="str">
        <f t="shared" si="13"/>
        <v/>
      </c>
      <c r="X394" s="1425" t="str">
        <f>IF(INPUT!JB398="","",INPUT!JB398)</f>
        <v/>
      </c>
    </row>
    <row r="395" spans="2:24">
      <c r="B395" s="1027" t="str">
        <f>IF(INPUT!HO399="","",INPUT!HO399)</f>
        <v/>
      </c>
      <c r="C395" s="1422" t="str">
        <f>IF(INPUT!IU399="","",INPUT!IU399/'03. Asset follow up'!$F$20)</f>
        <v/>
      </c>
      <c r="D395" s="1422" t="str">
        <f>IF(INPUT!IV399="","",INPUT!IV399/'03. Asset follow up'!$F$20)</f>
        <v/>
      </c>
      <c r="E395" s="1422" t="str">
        <f>IF(INPUT!IW399="","",INPUT!IW399/'03. Asset follow up'!$F$20)</f>
        <v/>
      </c>
      <c r="F395" s="1422" t="str">
        <f>IF(INPUT!IX399="","",INPUT!IX399/'03. Asset follow up'!$F$20)</f>
        <v/>
      </c>
      <c r="G395" s="1422" t="str">
        <f>IF(INPUT!IY399="","",INPUT!IY399/'03. Asset follow up'!$F$20)</f>
        <v/>
      </c>
      <c r="H395" s="1422" t="str">
        <f>IF(INPUT!IZ399="","",INPUT!IZ399/'03. Asset follow up'!$F$20)</f>
        <v/>
      </c>
      <c r="I395" s="1422" t="str">
        <f>IF(INPUT!JA399="","",INPUT!JA399/'03. Asset follow up'!$F$20)</f>
        <v/>
      </c>
      <c r="J395" s="1423">
        <f>INPUT!JB399/'03. Asset follow up'!$F$20</f>
        <v>0</v>
      </c>
      <c r="K395" s="1423" t="str">
        <f>IF(INPUT!JB399="","",INPUT!JB399/'03. Asset follow up'!$F$20)</f>
        <v/>
      </c>
      <c r="L395" s="1424">
        <f t="shared" si="12"/>
        <v>0</v>
      </c>
      <c r="N395" s="1027" t="str">
        <f>IF(INPUT!HO399="","",INPUT!HO399)</f>
        <v/>
      </c>
      <c r="O395" s="1425" t="str">
        <f>IF(INPUT!IU399="","",INPUT!IU399)</f>
        <v/>
      </c>
      <c r="P395" s="1425" t="str">
        <f>IF(INPUT!IV399="","",INPUT!IV399)</f>
        <v/>
      </c>
      <c r="Q395" s="1425" t="str">
        <f>IF(INPUT!IW399="","",INPUT!IW399)</f>
        <v/>
      </c>
      <c r="R395" s="1425" t="str">
        <f>IF(INPUT!IX399="","",INPUT!IX399)</f>
        <v/>
      </c>
      <c r="S395" s="1425" t="str">
        <f>IF(INPUT!IY399="","",INPUT!IY399)</f>
        <v/>
      </c>
      <c r="T395" s="1425" t="str">
        <f>IF(INPUT!IZ399="","",INPUT!IZ399)</f>
        <v/>
      </c>
      <c r="U395" s="1425" t="str">
        <f>IF(INPUT!JA399="","",INPUT!JA399)</f>
        <v/>
      </c>
      <c r="V395" s="1425" t="str">
        <f>IF(INPUT!JB399="","",INPUT!JB399)</f>
        <v/>
      </c>
      <c r="W395" s="1425" t="str">
        <f t="shared" si="13"/>
        <v/>
      </c>
      <c r="X395" s="1425" t="str">
        <f>IF(INPUT!JB399="","",INPUT!JB399)</f>
        <v/>
      </c>
    </row>
    <row r="396" spans="2:24">
      <c r="B396" s="1027" t="str">
        <f>IF(INPUT!HO400="","",INPUT!HO400)</f>
        <v/>
      </c>
      <c r="C396" s="1422" t="str">
        <f>IF(INPUT!IU400="","",INPUT!IU400/'03. Asset follow up'!$F$20)</f>
        <v/>
      </c>
      <c r="D396" s="1422" t="str">
        <f>IF(INPUT!IV400="","",INPUT!IV400/'03. Asset follow up'!$F$20)</f>
        <v/>
      </c>
      <c r="E396" s="1422" t="str">
        <f>IF(INPUT!IW400="","",INPUT!IW400/'03. Asset follow up'!$F$20)</f>
        <v/>
      </c>
      <c r="F396" s="1422" t="str">
        <f>IF(INPUT!IX400="","",INPUT!IX400/'03. Asset follow up'!$F$20)</f>
        <v/>
      </c>
      <c r="G396" s="1422" t="str">
        <f>IF(INPUT!IY400="","",INPUT!IY400/'03. Asset follow up'!$F$20)</f>
        <v/>
      </c>
      <c r="H396" s="1422" t="str">
        <f>IF(INPUT!IZ400="","",INPUT!IZ400/'03. Asset follow up'!$F$20)</f>
        <v/>
      </c>
      <c r="I396" s="1422" t="str">
        <f>IF(INPUT!JA400="","",INPUT!JA400/'03. Asset follow up'!$F$20)</f>
        <v/>
      </c>
      <c r="J396" s="1423">
        <f>INPUT!JB400/'03. Asset follow up'!$F$20</f>
        <v>0</v>
      </c>
      <c r="K396" s="1423" t="str">
        <f>IF(INPUT!JB400="","",INPUT!JB400/'03. Asset follow up'!$F$20)</f>
        <v/>
      </c>
      <c r="L396" s="1424">
        <f t="shared" ref="L396:L459" si="14">IFERROR(SUM(D396:F396)+K396,0)</f>
        <v>0</v>
      </c>
      <c r="N396" s="1027" t="str">
        <f>IF(INPUT!HO400="","",INPUT!HO400)</f>
        <v/>
      </c>
      <c r="O396" s="1425" t="str">
        <f>IF(INPUT!IU400="","",INPUT!IU400)</f>
        <v/>
      </c>
      <c r="P396" s="1425" t="str">
        <f>IF(INPUT!IV400="","",INPUT!IV400)</f>
        <v/>
      </c>
      <c r="Q396" s="1425" t="str">
        <f>IF(INPUT!IW400="","",INPUT!IW400)</f>
        <v/>
      </c>
      <c r="R396" s="1425" t="str">
        <f>IF(INPUT!IX400="","",INPUT!IX400)</f>
        <v/>
      </c>
      <c r="S396" s="1425" t="str">
        <f>IF(INPUT!IY400="","",INPUT!IY400)</f>
        <v/>
      </c>
      <c r="T396" s="1425" t="str">
        <f>IF(INPUT!IZ400="","",INPUT!IZ400)</f>
        <v/>
      </c>
      <c r="U396" s="1425" t="str">
        <f>IF(INPUT!JA400="","",INPUT!JA400)</f>
        <v/>
      </c>
      <c r="V396" s="1425" t="str">
        <f>IF(INPUT!JB400="","",INPUT!JB400)</f>
        <v/>
      </c>
      <c r="W396" s="1425" t="str">
        <f t="shared" si="13"/>
        <v/>
      </c>
      <c r="X396" s="1425" t="str">
        <f>IF(INPUT!JB400="","",INPUT!JB400)</f>
        <v/>
      </c>
    </row>
    <row r="397" spans="2:24">
      <c r="B397" s="1027" t="str">
        <f>IF(INPUT!HO401="","",INPUT!HO401)</f>
        <v/>
      </c>
      <c r="C397" s="1422" t="str">
        <f>IF(INPUT!IU401="","",INPUT!IU401/'03. Asset follow up'!$F$20)</f>
        <v/>
      </c>
      <c r="D397" s="1422" t="str">
        <f>IF(INPUT!IV401="","",INPUT!IV401/'03. Asset follow up'!$F$20)</f>
        <v/>
      </c>
      <c r="E397" s="1422" t="str">
        <f>IF(INPUT!IW401="","",INPUT!IW401/'03. Asset follow up'!$F$20)</f>
        <v/>
      </c>
      <c r="F397" s="1422" t="str">
        <f>IF(INPUT!IX401="","",INPUT!IX401/'03. Asset follow up'!$F$20)</f>
        <v/>
      </c>
      <c r="G397" s="1422" t="str">
        <f>IF(INPUT!IY401="","",INPUT!IY401/'03. Asset follow up'!$F$20)</f>
        <v/>
      </c>
      <c r="H397" s="1422" t="str">
        <f>IF(INPUT!IZ401="","",INPUT!IZ401/'03. Asset follow up'!$F$20)</f>
        <v/>
      </c>
      <c r="I397" s="1422" t="str">
        <f>IF(INPUT!JA401="","",INPUT!JA401/'03. Asset follow up'!$F$20)</f>
        <v/>
      </c>
      <c r="J397" s="1423">
        <f>INPUT!JB401/'03. Asset follow up'!$F$20</f>
        <v>0</v>
      </c>
      <c r="K397" s="1423" t="str">
        <f>IF(INPUT!JB401="","",INPUT!JB401/'03. Asset follow up'!$F$20)</f>
        <v/>
      </c>
      <c r="L397" s="1424">
        <f t="shared" si="14"/>
        <v>0</v>
      </c>
      <c r="N397" s="1027" t="str">
        <f>IF(INPUT!HO401="","",INPUT!HO401)</f>
        <v/>
      </c>
      <c r="O397" s="1425" t="str">
        <f>IF(INPUT!IU401="","",INPUT!IU401)</f>
        <v/>
      </c>
      <c r="P397" s="1425" t="str">
        <f>IF(INPUT!IV401="","",INPUT!IV401)</f>
        <v/>
      </c>
      <c r="Q397" s="1425" t="str">
        <f>IF(INPUT!IW401="","",INPUT!IW401)</f>
        <v/>
      </c>
      <c r="R397" s="1425" t="str">
        <f>IF(INPUT!IX401="","",INPUT!IX401)</f>
        <v/>
      </c>
      <c r="S397" s="1425" t="str">
        <f>IF(INPUT!IY401="","",INPUT!IY401)</f>
        <v/>
      </c>
      <c r="T397" s="1425" t="str">
        <f>IF(INPUT!IZ401="","",INPUT!IZ401)</f>
        <v/>
      </c>
      <c r="U397" s="1425" t="str">
        <f>IF(INPUT!JA401="","",INPUT!JA401)</f>
        <v/>
      </c>
      <c r="V397" s="1425" t="str">
        <f>IF(INPUT!JB401="","",INPUT!JB401)</f>
        <v/>
      </c>
      <c r="W397" s="1425" t="str">
        <f t="shared" si="13"/>
        <v/>
      </c>
      <c r="X397" s="1425" t="str">
        <f>IF(INPUT!JB401="","",INPUT!JB401)</f>
        <v/>
      </c>
    </row>
    <row r="398" spans="2:24">
      <c r="B398" s="1027" t="str">
        <f>IF(INPUT!HO402="","",INPUT!HO402)</f>
        <v/>
      </c>
      <c r="C398" s="1422" t="str">
        <f>IF(INPUT!IU402="","",INPUT!IU402/'03. Asset follow up'!$F$20)</f>
        <v/>
      </c>
      <c r="D398" s="1422" t="str">
        <f>IF(INPUT!IV402="","",INPUT!IV402/'03. Asset follow up'!$F$20)</f>
        <v/>
      </c>
      <c r="E398" s="1422" t="str">
        <f>IF(INPUT!IW402="","",INPUT!IW402/'03. Asset follow up'!$F$20)</f>
        <v/>
      </c>
      <c r="F398" s="1422" t="str">
        <f>IF(INPUT!IX402="","",INPUT!IX402/'03. Asset follow up'!$F$20)</f>
        <v/>
      </c>
      <c r="G398" s="1422" t="str">
        <f>IF(INPUT!IY402="","",INPUT!IY402/'03. Asset follow up'!$F$20)</f>
        <v/>
      </c>
      <c r="H398" s="1422" t="str">
        <f>IF(INPUT!IZ402="","",INPUT!IZ402/'03. Asset follow up'!$F$20)</f>
        <v/>
      </c>
      <c r="I398" s="1422" t="str">
        <f>IF(INPUT!JA402="","",INPUT!JA402/'03. Asset follow up'!$F$20)</f>
        <v/>
      </c>
      <c r="J398" s="1423">
        <f>INPUT!JB402/'03. Asset follow up'!$F$20</f>
        <v>0</v>
      </c>
      <c r="K398" s="1423" t="str">
        <f>IF(INPUT!JB402="","",INPUT!JB402/'03. Asset follow up'!$F$20)</f>
        <v/>
      </c>
      <c r="L398" s="1424">
        <f t="shared" si="14"/>
        <v>0</v>
      </c>
      <c r="N398" s="1027" t="str">
        <f>IF(INPUT!HO402="","",INPUT!HO402)</f>
        <v/>
      </c>
      <c r="O398" s="1425" t="str">
        <f>IF(INPUT!IU402="","",INPUT!IU402)</f>
        <v/>
      </c>
      <c r="P398" s="1425" t="str">
        <f>IF(INPUT!IV402="","",INPUT!IV402)</f>
        <v/>
      </c>
      <c r="Q398" s="1425" t="str">
        <f>IF(INPUT!IW402="","",INPUT!IW402)</f>
        <v/>
      </c>
      <c r="R398" s="1425" t="str">
        <f>IF(INPUT!IX402="","",INPUT!IX402)</f>
        <v/>
      </c>
      <c r="S398" s="1425" t="str">
        <f>IF(INPUT!IY402="","",INPUT!IY402)</f>
        <v/>
      </c>
      <c r="T398" s="1425" t="str">
        <f>IF(INPUT!IZ402="","",INPUT!IZ402)</f>
        <v/>
      </c>
      <c r="U398" s="1425" t="str">
        <f>IF(INPUT!JA402="","",INPUT!JA402)</f>
        <v/>
      </c>
      <c r="V398" s="1425" t="str">
        <f>IF(INPUT!JB402="","",INPUT!JB402)</f>
        <v/>
      </c>
      <c r="W398" s="1425" t="str">
        <f t="shared" si="13"/>
        <v/>
      </c>
      <c r="X398" s="1425" t="str">
        <f>IF(INPUT!JB402="","",INPUT!JB402)</f>
        <v/>
      </c>
    </row>
    <row r="399" spans="2:24">
      <c r="B399" s="1027" t="str">
        <f>IF(INPUT!HO403="","",INPUT!HO403)</f>
        <v/>
      </c>
      <c r="C399" s="1422" t="str">
        <f>IF(INPUT!IU403="","",INPUT!IU403/'03. Asset follow up'!$F$20)</f>
        <v/>
      </c>
      <c r="D399" s="1422" t="str">
        <f>IF(INPUT!IV403="","",INPUT!IV403/'03. Asset follow up'!$F$20)</f>
        <v/>
      </c>
      <c r="E399" s="1422" t="str">
        <f>IF(INPUT!IW403="","",INPUT!IW403/'03. Asset follow up'!$F$20)</f>
        <v/>
      </c>
      <c r="F399" s="1422" t="str">
        <f>IF(INPUT!IX403="","",INPUT!IX403/'03. Asset follow up'!$F$20)</f>
        <v/>
      </c>
      <c r="G399" s="1422" t="str">
        <f>IF(INPUT!IY403="","",INPUT!IY403/'03. Asset follow up'!$F$20)</f>
        <v/>
      </c>
      <c r="H399" s="1422" t="str">
        <f>IF(INPUT!IZ403="","",INPUT!IZ403/'03. Asset follow up'!$F$20)</f>
        <v/>
      </c>
      <c r="I399" s="1422" t="str">
        <f>IF(INPUT!JA403="","",INPUT!JA403/'03. Asset follow up'!$F$20)</f>
        <v/>
      </c>
      <c r="J399" s="1423">
        <f>INPUT!JB403/'03. Asset follow up'!$F$20</f>
        <v>0</v>
      </c>
      <c r="K399" s="1423" t="str">
        <f>IF(INPUT!JB403="","",INPUT!JB403/'03. Asset follow up'!$F$20)</f>
        <v/>
      </c>
      <c r="L399" s="1424">
        <f t="shared" si="14"/>
        <v>0</v>
      </c>
      <c r="N399" s="1027" t="str">
        <f>IF(INPUT!HO403="","",INPUT!HO403)</f>
        <v/>
      </c>
      <c r="O399" s="1425" t="str">
        <f>IF(INPUT!IU403="","",INPUT!IU403)</f>
        <v/>
      </c>
      <c r="P399" s="1425" t="str">
        <f>IF(INPUT!IV403="","",INPUT!IV403)</f>
        <v/>
      </c>
      <c r="Q399" s="1425" t="str">
        <f>IF(INPUT!IW403="","",INPUT!IW403)</f>
        <v/>
      </c>
      <c r="R399" s="1425" t="str">
        <f>IF(INPUT!IX403="","",INPUT!IX403)</f>
        <v/>
      </c>
      <c r="S399" s="1425" t="str">
        <f>IF(INPUT!IY403="","",INPUT!IY403)</f>
        <v/>
      </c>
      <c r="T399" s="1425" t="str">
        <f>IF(INPUT!IZ403="","",INPUT!IZ403)</f>
        <v/>
      </c>
      <c r="U399" s="1425" t="str">
        <f>IF(INPUT!JA403="","",INPUT!JA403)</f>
        <v/>
      </c>
      <c r="V399" s="1425" t="str">
        <f>IF(INPUT!JB403="","",INPUT!JB403)</f>
        <v/>
      </c>
      <c r="W399" s="1425" t="str">
        <f t="shared" si="13"/>
        <v/>
      </c>
      <c r="X399" s="1425" t="str">
        <f>IF(INPUT!JB403="","",INPUT!JB403)</f>
        <v/>
      </c>
    </row>
    <row r="400" spans="2:24">
      <c r="B400" s="1027" t="str">
        <f>IF(INPUT!HO404="","",INPUT!HO404)</f>
        <v/>
      </c>
      <c r="C400" s="1422" t="str">
        <f>IF(INPUT!IU404="","",INPUT!IU404/'03. Asset follow up'!$F$20)</f>
        <v/>
      </c>
      <c r="D400" s="1422" t="str">
        <f>IF(INPUT!IV404="","",INPUT!IV404/'03. Asset follow up'!$F$20)</f>
        <v/>
      </c>
      <c r="E400" s="1422" t="str">
        <f>IF(INPUT!IW404="","",INPUT!IW404/'03. Asset follow up'!$F$20)</f>
        <v/>
      </c>
      <c r="F400" s="1422" t="str">
        <f>IF(INPUT!IX404="","",INPUT!IX404/'03. Asset follow up'!$F$20)</f>
        <v/>
      </c>
      <c r="G400" s="1422" t="str">
        <f>IF(INPUT!IY404="","",INPUT!IY404/'03. Asset follow up'!$F$20)</f>
        <v/>
      </c>
      <c r="H400" s="1422" t="str">
        <f>IF(INPUT!IZ404="","",INPUT!IZ404/'03. Asset follow up'!$F$20)</f>
        <v/>
      </c>
      <c r="I400" s="1422" t="str">
        <f>IF(INPUT!JA404="","",INPUT!JA404/'03. Asset follow up'!$F$20)</f>
        <v/>
      </c>
      <c r="J400" s="1423">
        <f>INPUT!JB404/'03. Asset follow up'!$F$20</f>
        <v>0</v>
      </c>
      <c r="K400" s="1423" t="str">
        <f>IF(INPUT!JB404="","",INPUT!JB404/'03. Asset follow up'!$F$20)</f>
        <v/>
      </c>
      <c r="L400" s="1424">
        <f t="shared" si="14"/>
        <v>0</v>
      </c>
      <c r="N400" s="1027" t="str">
        <f>IF(INPUT!HO404="","",INPUT!HO404)</f>
        <v/>
      </c>
      <c r="O400" s="1425" t="str">
        <f>IF(INPUT!IU404="","",INPUT!IU404)</f>
        <v/>
      </c>
      <c r="P400" s="1425" t="str">
        <f>IF(INPUT!IV404="","",INPUT!IV404)</f>
        <v/>
      </c>
      <c r="Q400" s="1425" t="str">
        <f>IF(INPUT!IW404="","",INPUT!IW404)</f>
        <v/>
      </c>
      <c r="R400" s="1425" t="str">
        <f>IF(INPUT!IX404="","",INPUT!IX404)</f>
        <v/>
      </c>
      <c r="S400" s="1425" t="str">
        <f>IF(INPUT!IY404="","",INPUT!IY404)</f>
        <v/>
      </c>
      <c r="T400" s="1425" t="str">
        <f>IF(INPUT!IZ404="","",INPUT!IZ404)</f>
        <v/>
      </c>
      <c r="U400" s="1425" t="str">
        <f>IF(INPUT!JA404="","",INPUT!JA404)</f>
        <v/>
      </c>
      <c r="V400" s="1425" t="str">
        <f>IF(INPUT!JB404="","",INPUT!JB404)</f>
        <v/>
      </c>
      <c r="W400" s="1425" t="str">
        <f t="shared" si="13"/>
        <v/>
      </c>
      <c r="X400" s="1425" t="str">
        <f>IF(INPUT!JB404="","",INPUT!JB404)</f>
        <v/>
      </c>
    </row>
    <row r="401" spans="2:24">
      <c r="B401" s="1027" t="str">
        <f>IF(INPUT!HO405="","",INPUT!HO405)</f>
        <v/>
      </c>
      <c r="C401" s="1422" t="str">
        <f>IF(INPUT!IU405="","",INPUT!IU405/'03. Asset follow up'!$F$20)</f>
        <v/>
      </c>
      <c r="D401" s="1422" t="str">
        <f>IF(INPUT!IV405="","",INPUT!IV405/'03. Asset follow up'!$F$20)</f>
        <v/>
      </c>
      <c r="E401" s="1422" t="str">
        <f>IF(INPUT!IW405="","",INPUT!IW405/'03. Asset follow up'!$F$20)</f>
        <v/>
      </c>
      <c r="F401" s="1422" t="str">
        <f>IF(INPUT!IX405="","",INPUT!IX405/'03. Asset follow up'!$F$20)</f>
        <v/>
      </c>
      <c r="G401" s="1422" t="str">
        <f>IF(INPUT!IY405="","",INPUT!IY405/'03. Asset follow up'!$F$20)</f>
        <v/>
      </c>
      <c r="H401" s="1422" t="str">
        <f>IF(INPUT!IZ405="","",INPUT!IZ405/'03. Asset follow up'!$F$20)</f>
        <v/>
      </c>
      <c r="I401" s="1422" t="str">
        <f>IF(INPUT!JA405="","",INPUT!JA405/'03. Asset follow up'!$F$20)</f>
        <v/>
      </c>
      <c r="J401" s="1423">
        <f>INPUT!JB405/'03. Asset follow up'!$F$20</f>
        <v>0</v>
      </c>
      <c r="K401" s="1423" t="str">
        <f>IF(INPUT!JB405="","",INPUT!JB405/'03. Asset follow up'!$F$20)</f>
        <v/>
      </c>
      <c r="L401" s="1424">
        <f t="shared" si="14"/>
        <v>0</v>
      </c>
      <c r="N401" s="1027" t="str">
        <f>IF(INPUT!HO405="","",INPUT!HO405)</f>
        <v/>
      </c>
      <c r="O401" s="1425" t="str">
        <f>IF(INPUT!IU405="","",INPUT!IU405)</f>
        <v/>
      </c>
      <c r="P401" s="1425" t="str">
        <f>IF(INPUT!IV405="","",INPUT!IV405)</f>
        <v/>
      </c>
      <c r="Q401" s="1425" t="str">
        <f>IF(INPUT!IW405="","",INPUT!IW405)</f>
        <v/>
      </c>
      <c r="R401" s="1425" t="str">
        <f>IF(INPUT!IX405="","",INPUT!IX405)</f>
        <v/>
      </c>
      <c r="S401" s="1425" t="str">
        <f>IF(INPUT!IY405="","",INPUT!IY405)</f>
        <v/>
      </c>
      <c r="T401" s="1425" t="str">
        <f>IF(INPUT!IZ405="","",INPUT!IZ405)</f>
        <v/>
      </c>
      <c r="U401" s="1425" t="str">
        <f>IF(INPUT!JA405="","",INPUT!JA405)</f>
        <v/>
      </c>
      <c r="V401" s="1425" t="str">
        <f>IF(INPUT!JB405="","",INPUT!JB405)</f>
        <v/>
      </c>
      <c r="W401" s="1425" t="str">
        <f t="shared" si="13"/>
        <v/>
      </c>
      <c r="X401" s="1425" t="str">
        <f>IF(INPUT!JB405="","",INPUT!JB405)</f>
        <v/>
      </c>
    </row>
    <row r="402" spans="2:24">
      <c r="B402" s="1027" t="str">
        <f>IF(INPUT!HO406="","",INPUT!HO406)</f>
        <v/>
      </c>
      <c r="C402" s="1422" t="str">
        <f>IF(INPUT!IU406="","",INPUT!IU406/'03. Asset follow up'!$F$20)</f>
        <v/>
      </c>
      <c r="D402" s="1422" t="str">
        <f>IF(INPUT!IV406="","",INPUT!IV406/'03. Asset follow up'!$F$20)</f>
        <v/>
      </c>
      <c r="E402" s="1422" t="str">
        <f>IF(INPUT!IW406="","",INPUT!IW406/'03. Asset follow up'!$F$20)</f>
        <v/>
      </c>
      <c r="F402" s="1422" t="str">
        <f>IF(INPUT!IX406="","",INPUT!IX406/'03. Asset follow up'!$F$20)</f>
        <v/>
      </c>
      <c r="G402" s="1422" t="str">
        <f>IF(INPUT!IY406="","",INPUT!IY406/'03. Asset follow up'!$F$20)</f>
        <v/>
      </c>
      <c r="H402" s="1422" t="str">
        <f>IF(INPUT!IZ406="","",INPUT!IZ406/'03. Asset follow up'!$F$20)</f>
        <v/>
      </c>
      <c r="I402" s="1422" t="str">
        <f>IF(INPUT!JA406="","",INPUT!JA406/'03. Asset follow up'!$F$20)</f>
        <v/>
      </c>
      <c r="J402" s="1423">
        <f>INPUT!JB406/'03. Asset follow up'!$F$20</f>
        <v>0</v>
      </c>
      <c r="K402" s="1423" t="str">
        <f>IF(INPUT!JB406="","",INPUT!JB406/'03. Asset follow up'!$F$20)</f>
        <v/>
      </c>
      <c r="L402" s="1424">
        <f t="shared" si="14"/>
        <v>0</v>
      </c>
      <c r="N402" s="1027" t="str">
        <f>IF(INPUT!HO406="","",INPUT!HO406)</f>
        <v/>
      </c>
      <c r="O402" s="1425" t="str">
        <f>IF(INPUT!IU406="","",INPUT!IU406)</f>
        <v/>
      </c>
      <c r="P402" s="1425" t="str">
        <f>IF(INPUT!IV406="","",INPUT!IV406)</f>
        <v/>
      </c>
      <c r="Q402" s="1425" t="str">
        <f>IF(INPUT!IW406="","",INPUT!IW406)</f>
        <v/>
      </c>
      <c r="R402" s="1425" t="str">
        <f>IF(INPUT!IX406="","",INPUT!IX406)</f>
        <v/>
      </c>
      <c r="S402" s="1425" t="str">
        <f>IF(INPUT!IY406="","",INPUT!IY406)</f>
        <v/>
      </c>
      <c r="T402" s="1425" t="str">
        <f>IF(INPUT!IZ406="","",INPUT!IZ406)</f>
        <v/>
      </c>
      <c r="U402" s="1425" t="str">
        <f>IF(INPUT!JA406="","",INPUT!JA406)</f>
        <v/>
      </c>
      <c r="V402" s="1425" t="str">
        <f>IF(INPUT!JB406="","",INPUT!JB406)</f>
        <v/>
      </c>
      <c r="W402" s="1425" t="str">
        <f t="shared" si="13"/>
        <v/>
      </c>
      <c r="X402" s="1425" t="str">
        <f>IF(INPUT!JB406="","",INPUT!JB406)</f>
        <v/>
      </c>
    </row>
    <row r="403" spans="2:24">
      <c r="B403" s="1027" t="str">
        <f>IF(INPUT!HO407="","",INPUT!HO407)</f>
        <v/>
      </c>
      <c r="C403" s="1422" t="str">
        <f>IF(INPUT!IU407="","",INPUT!IU407/'03. Asset follow up'!$F$20)</f>
        <v/>
      </c>
      <c r="D403" s="1422" t="str">
        <f>IF(INPUT!IV407="","",INPUT!IV407/'03. Asset follow up'!$F$20)</f>
        <v/>
      </c>
      <c r="E403" s="1422" t="str">
        <f>IF(INPUT!IW407="","",INPUT!IW407/'03. Asset follow up'!$F$20)</f>
        <v/>
      </c>
      <c r="F403" s="1422" t="str">
        <f>IF(INPUT!IX407="","",INPUT!IX407/'03. Asset follow up'!$F$20)</f>
        <v/>
      </c>
      <c r="G403" s="1422" t="str">
        <f>IF(INPUT!IY407="","",INPUT!IY407/'03. Asset follow up'!$F$20)</f>
        <v/>
      </c>
      <c r="H403" s="1422" t="str">
        <f>IF(INPUT!IZ407="","",INPUT!IZ407/'03. Asset follow up'!$F$20)</f>
        <v/>
      </c>
      <c r="I403" s="1422" t="str">
        <f>IF(INPUT!JA407="","",INPUT!JA407/'03. Asset follow up'!$F$20)</f>
        <v/>
      </c>
      <c r="J403" s="1423">
        <f>INPUT!JB407/'03. Asset follow up'!$F$20</f>
        <v>0</v>
      </c>
      <c r="K403" s="1423" t="str">
        <f>IF(INPUT!JB407="","",INPUT!JB407/'03. Asset follow up'!$F$20)</f>
        <v/>
      </c>
      <c r="L403" s="1424">
        <f t="shared" si="14"/>
        <v>0</v>
      </c>
      <c r="N403" s="1027" t="str">
        <f>IF(INPUT!HO407="","",INPUT!HO407)</f>
        <v/>
      </c>
      <c r="O403" s="1425" t="str">
        <f>IF(INPUT!IU407="","",INPUT!IU407)</f>
        <v/>
      </c>
      <c r="P403" s="1425" t="str">
        <f>IF(INPUT!IV407="","",INPUT!IV407)</f>
        <v/>
      </c>
      <c r="Q403" s="1425" t="str">
        <f>IF(INPUT!IW407="","",INPUT!IW407)</f>
        <v/>
      </c>
      <c r="R403" s="1425" t="str">
        <f>IF(INPUT!IX407="","",INPUT!IX407)</f>
        <v/>
      </c>
      <c r="S403" s="1425" t="str">
        <f>IF(INPUT!IY407="","",INPUT!IY407)</f>
        <v/>
      </c>
      <c r="T403" s="1425" t="str">
        <f>IF(INPUT!IZ407="","",INPUT!IZ407)</f>
        <v/>
      </c>
      <c r="U403" s="1425" t="str">
        <f>IF(INPUT!JA407="","",INPUT!JA407)</f>
        <v/>
      </c>
      <c r="V403" s="1425" t="str">
        <f>IF(INPUT!JB407="","",INPUT!JB407)</f>
        <v/>
      </c>
      <c r="W403" s="1425" t="str">
        <f t="shared" si="13"/>
        <v/>
      </c>
      <c r="X403" s="1425" t="str">
        <f>IF(INPUT!JB407="","",INPUT!JB407)</f>
        <v/>
      </c>
    </row>
    <row r="404" spans="2:24">
      <c r="B404" s="1027" t="str">
        <f>IF(INPUT!HO408="","",INPUT!HO408)</f>
        <v/>
      </c>
      <c r="C404" s="1422" t="str">
        <f>IF(INPUT!IU408="","",INPUT!IU408/'03. Asset follow up'!$F$20)</f>
        <v/>
      </c>
      <c r="D404" s="1422" t="str">
        <f>IF(INPUT!IV408="","",INPUT!IV408/'03. Asset follow up'!$F$20)</f>
        <v/>
      </c>
      <c r="E404" s="1422" t="str">
        <f>IF(INPUT!IW408="","",INPUT!IW408/'03. Asset follow up'!$F$20)</f>
        <v/>
      </c>
      <c r="F404" s="1422" t="str">
        <f>IF(INPUT!IX408="","",INPUT!IX408/'03. Asset follow up'!$F$20)</f>
        <v/>
      </c>
      <c r="G404" s="1422" t="str">
        <f>IF(INPUT!IY408="","",INPUT!IY408/'03. Asset follow up'!$F$20)</f>
        <v/>
      </c>
      <c r="H404" s="1422" t="str">
        <f>IF(INPUT!IZ408="","",INPUT!IZ408/'03. Asset follow up'!$F$20)</f>
        <v/>
      </c>
      <c r="I404" s="1422" t="str">
        <f>IF(INPUT!JA408="","",INPUT!JA408/'03. Asset follow up'!$F$20)</f>
        <v/>
      </c>
      <c r="J404" s="1423">
        <f>INPUT!JB408/'03. Asset follow up'!$F$20</f>
        <v>0</v>
      </c>
      <c r="K404" s="1423" t="str">
        <f>IF(INPUT!JB408="","",INPUT!JB408/'03. Asset follow up'!$F$20)</f>
        <v/>
      </c>
      <c r="L404" s="1424">
        <f t="shared" si="14"/>
        <v>0</v>
      </c>
      <c r="N404" s="1027" t="str">
        <f>IF(INPUT!HO408="","",INPUT!HO408)</f>
        <v/>
      </c>
      <c r="O404" s="1425" t="str">
        <f>IF(INPUT!IU408="","",INPUT!IU408)</f>
        <v/>
      </c>
      <c r="P404" s="1425" t="str">
        <f>IF(INPUT!IV408="","",INPUT!IV408)</f>
        <v/>
      </c>
      <c r="Q404" s="1425" t="str">
        <f>IF(INPUT!IW408="","",INPUT!IW408)</f>
        <v/>
      </c>
      <c r="R404" s="1425" t="str">
        <f>IF(INPUT!IX408="","",INPUT!IX408)</f>
        <v/>
      </c>
      <c r="S404" s="1425" t="str">
        <f>IF(INPUT!IY408="","",INPUT!IY408)</f>
        <v/>
      </c>
      <c r="T404" s="1425" t="str">
        <f>IF(INPUT!IZ408="","",INPUT!IZ408)</f>
        <v/>
      </c>
      <c r="U404" s="1425" t="str">
        <f>IF(INPUT!JA408="","",INPUT!JA408)</f>
        <v/>
      </c>
      <c r="V404" s="1425" t="str">
        <f>IF(INPUT!JB408="","",INPUT!JB408)</f>
        <v/>
      </c>
      <c r="W404" s="1425" t="str">
        <f t="shared" si="13"/>
        <v/>
      </c>
      <c r="X404" s="1425" t="str">
        <f>IF(INPUT!JB408="","",INPUT!JB408)</f>
        <v/>
      </c>
    </row>
    <row r="405" spans="2:24">
      <c r="B405" s="1027" t="str">
        <f>IF(INPUT!HO409="","",INPUT!HO409)</f>
        <v/>
      </c>
      <c r="C405" s="1422" t="str">
        <f>IF(INPUT!IU409="","",INPUT!IU409/'03. Asset follow up'!$F$20)</f>
        <v/>
      </c>
      <c r="D405" s="1422" t="str">
        <f>IF(INPUT!IV409="","",INPUT!IV409/'03. Asset follow up'!$F$20)</f>
        <v/>
      </c>
      <c r="E405" s="1422" t="str">
        <f>IF(INPUT!IW409="","",INPUT!IW409/'03. Asset follow up'!$F$20)</f>
        <v/>
      </c>
      <c r="F405" s="1422" t="str">
        <f>IF(INPUT!IX409="","",INPUT!IX409/'03. Asset follow up'!$F$20)</f>
        <v/>
      </c>
      <c r="G405" s="1422" t="str">
        <f>IF(INPUT!IY409="","",INPUT!IY409/'03. Asset follow up'!$F$20)</f>
        <v/>
      </c>
      <c r="H405" s="1422" t="str">
        <f>IF(INPUT!IZ409="","",INPUT!IZ409/'03. Asset follow up'!$F$20)</f>
        <v/>
      </c>
      <c r="I405" s="1422" t="str">
        <f>IF(INPUT!JA409="","",INPUT!JA409/'03. Asset follow up'!$F$20)</f>
        <v/>
      </c>
      <c r="J405" s="1423">
        <f>INPUT!JB409/'03. Asset follow up'!$F$20</f>
        <v>0</v>
      </c>
      <c r="K405" s="1423" t="str">
        <f>IF(INPUT!JB409="","",INPUT!JB409/'03. Asset follow up'!$F$20)</f>
        <v/>
      </c>
      <c r="L405" s="1424">
        <f t="shared" si="14"/>
        <v>0</v>
      </c>
      <c r="N405" s="1027" t="str">
        <f>IF(INPUT!HO409="","",INPUT!HO409)</f>
        <v/>
      </c>
      <c r="O405" s="1425" t="str">
        <f>IF(INPUT!IU409="","",INPUT!IU409)</f>
        <v/>
      </c>
      <c r="P405" s="1425" t="str">
        <f>IF(INPUT!IV409="","",INPUT!IV409)</f>
        <v/>
      </c>
      <c r="Q405" s="1425" t="str">
        <f>IF(INPUT!IW409="","",INPUT!IW409)</f>
        <v/>
      </c>
      <c r="R405" s="1425" t="str">
        <f>IF(INPUT!IX409="","",INPUT!IX409)</f>
        <v/>
      </c>
      <c r="S405" s="1425" t="str">
        <f>IF(INPUT!IY409="","",INPUT!IY409)</f>
        <v/>
      </c>
      <c r="T405" s="1425" t="str">
        <f>IF(INPUT!IZ409="","",INPUT!IZ409)</f>
        <v/>
      </c>
      <c r="U405" s="1425" t="str">
        <f>IF(INPUT!JA409="","",INPUT!JA409)</f>
        <v/>
      </c>
      <c r="V405" s="1425" t="str">
        <f>IF(INPUT!JB409="","",INPUT!JB409)</f>
        <v/>
      </c>
      <c r="W405" s="1425" t="str">
        <f t="shared" si="13"/>
        <v/>
      </c>
      <c r="X405" s="1425" t="str">
        <f>IF(INPUT!JB409="","",INPUT!JB409)</f>
        <v/>
      </c>
    </row>
    <row r="406" spans="2:24">
      <c r="B406" s="1027" t="str">
        <f>IF(INPUT!HO410="","",INPUT!HO410)</f>
        <v/>
      </c>
      <c r="C406" s="1422" t="str">
        <f>IF(INPUT!IU410="","",INPUT!IU410/'03. Asset follow up'!$F$20)</f>
        <v/>
      </c>
      <c r="D406" s="1422" t="str">
        <f>IF(INPUT!IV410="","",INPUT!IV410/'03. Asset follow up'!$F$20)</f>
        <v/>
      </c>
      <c r="E406" s="1422" t="str">
        <f>IF(INPUT!IW410="","",INPUT!IW410/'03. Asset follow up'!$F$20)</f>
        <v/>
      </c>
      <c r="F406" s="1422" t="str">
        <f>IF(INPUT!IX410="","",INPUT!IX410/'03. Asset follow up'!$F$20)</f>
        <v/>
      </c>
      <c r="G406" s="1422" t="str">
        <f>IF(INPUT!IY410="","",INPUT!IY410/'03. Asset follow up'!$F$20)</f>
        <v/>
      </c>
      <c r="H406" s="1422" t="str">
        <f>IF(INPUT!IZ410="","",INPUT!IZ410/'03. Asset follow up'!$F$20)</f>
        <v/>
      </c>
      <c r="I406" s="1422" t="str">
        <f>IF(INPUT!JA410="","",INPUT!JA410/'03. Asset follow up'!$F$20)</f>
        <v/>
      </c>
      <c r="J406" s="1423">
        <f>INPUT!JB410/'03. Asset follow up'!$F$20</f>
        <v>0</v>
      </c>
      <c r="K406" s="1423" t="str">
        <f>IF(INPUT!JB410="","",INPUT!JB410/'03. Asset follow up'!$F$20)</f>
        <v/>
      </c>
      <c r="L406" s="1424">
        <f t="shared" si="14"/>
        <v>0</v>
      </c>
      <c r="N406" s="1027" t="str">
        <f>IF(INPUT!HO410="","",INPUT!HO410)</f>
        <v/>
      </c>
      <c r="O406" s="1425" t="str">
        <f>IF(INPUT!IU410="","",INPUT!IU410)</f>
        <v/>
      </c>
      <c r="P406" s="1425" t="str">
        <f>IF(INPUT!IV410="","",INPUT!IV410)</f>
        <v/>
      </c>
      <c r="Q406" s="1425" t="str">
        <f>IF(INPUT!IW410="","",INPUT!IW410)</f>
        <v/>
      </c>
      <c r="R406" s="1425" t="str">
        <f>IF(INPUT!IX410="","",INPUT!IX410)</f>
        <v/>
      </c>
      <c r="S406" s="1425" t="str">
        <f>IF(INPUT!IY410="","",INPUT!IY410)</f>
        <v/>
      </c>
      <c r="T406" s="1425" t="str">
        <f>IF(INPUT!IZ410="","",INPUT!IZ410)</f>
        <v/>
      </c>
      <c r="U406" s="1425" t="str">
        <f>IF(INPUT!JA410="","",INPUT!JA410)</f>
        <v/>
      </c>
      <c r="V406" s="1425" t="str">
        <f>IF(INPUT!JB410="","",INPUT!JB410)</f>
        <v/>
      </c>
      <c r="W406" s="1425" t="str">
        <f t="shared" si="13"/>
        <v/>
      </c>
      <c r="X406" s="1425" t="str">
        <f>IF(INPUT!JB410="","",INPUT!JB410)</f>
        <v/>
      </c>
    </row>
    <row r="407" spans="2:24">
      <c r="B407" s="1027" t="str">
        <f>IF(INPUT!HO411="","",INPUT!HO411)</f>
        <v/>
      </c>
      <c r="C407" s="1422" t="str">
        <f>IF(INPUT!IU411="","",INPUT!IU411/'03. Asset follow up'!$F$20)</f>
        <v/>
      </c>
      <c r="D407" s="1422" t="str">
        <f>IF(INPUT!IV411="","",INPUT!IV411/'03. Asset follow up'!$F$20)</f>
        <v/>
      </c>
      <c r="E407" s="1422" t="str">
        <f>IF(INPUT!IW411="","",INPUT!IW411/'03. Asset follow up'!$F$20)</f>
        <v/>
      </c>
      <c r="F407" s="1422" t="str">
        <f>IF(INPUT!IX411="","",INPUT!IX411/'03. Asset follow up'!$F$20)</f>
        <v/>
      </c>
      <c r="G407" s="1422" t="str">
        <f>IF(INPUT!IY411="","",INPUT!IY411/'03. Asset follow up'!$F$20)</f>
        <v/>
      </c>
      <c r="H407" s="1422" t="str">
        <f>IF(INPUT!IZ411="","",INPUT!IZ411/'03. Asset follow up'!$F$20)</f>
        <v/>
      </c>
      <c r="I407" s="1422" t="str">
        <f>IF(INPUT!JA411="","",INPUT!JA411/'03. Asset follow up'!$F$20)</f>
        <v/>
      </c>
      <c r="J407" s="1423">
        <f>INPUT!JB411/'03. Asset follow up'!$F$20</f>
        <v>0</v>
      </c>
      <c r="K407" s="1423" t="str">
        <f>IF(INPUT!JB411="","",INPUT!JB411/'03. Asset follow up'!$F$20)</f>
        <v/>
      </c>
      <c r="L407" s="1424">
        <f t="shared" si="14"/>
        <v>0</v>
      </c>
      <c r="N407" s="1027" t="str">
        <f>IF(INPUT!HO411="","",INPUT!HO411)</f>
        <v/>
      </c>
      <c r="O407" s="1425" t="str">
        <f>IF(INPUT!IU411="","",INPUT!IU411)</f>
        <v/>
      </c>
      <c r="P407" s="1425" t="str">
        <f>IF(INPUT!IV411="","",INPUT!IV411)</f>
        <v/>
      </c>
      <c r="Q407" s="1425" t="str">
        <f>IF(INPUT!IW411="","",INPUT!IW411)</f>
        <v/>
      </c>
      <c r="R407" s="1425" t="str">
        <f>IF(INPUT!IX411="","",INPUT!IX411)</f>
        <v/>
      </c>
      <c r="S407" s="1425" t="str">
        <f>IF(INPUT!IY411="","",INPUT!IY411)</f>
        <v/>
      </c>
      <c r="T407" s="1425" t="str">
        <f>IF(INPUT!IZ411="","",INPUT!IZ411)</f>
        <v/>
      </c>
      <c r="U407" s="1425" t="str">
        <f>IF(INPUT!JA411="","",INPUT!JA411)</f>
        <v/>
      </c>
      <c r="V407" s="1425" t="str">
        <f>IF(INPUT!JB411="","",INPUT!JB411)</f>
        <v/>
      </c>
      <c r="W407" s="1425" t="str">
        <f t="shared" si="13"/>
        <v/>
      </c>
      <c r="X407" s="1425" t="str">
        <f>IF(INPUT!JB411="","",INPUT!JB411)</f>
        <v/>
      </c>
    </row>
    <row r="408" spans="2:24">
      <c r="B408" s="1027" t="str">
        <f>IF(INPUT!HO412="","",INPUT!HO412)</f>
        <v/>
      </c>
      <c r="C408" s="1422" t="str">
        <f>IF(INPUT!IU412="","",INPUT!IU412/'03. Asset follow up'!$F$20)</f>
        <v/>
      </c>
      <c r="D408" s="1422" t="str">
        <f>IF(INPUT!IV412="","",INPUT!IV412/'03. Asset follow up'!$F$20)</f>
        <v/>
      </c>
      <c r="E408" s="1422" t="str">
        <f>IF(INPUT!IW412="","",INPUT!IW412/'03. Asset follow up'!$F$20)</f>
        <v/>
      </c>
      <c r="F408" s="1422" t="str">
        <f>IF(INPUT!IX412="","",INPUT!IX412/'03. Asset follow up'!$F$20)</f>
        <v/>
      </c>
      <c r="G408" s="1422" t="str">
        <f>IF(INPUT!IY412="","",INPUT!IY412/'03. Asset follow up'!$F$20)</f>
        <v/>
      </c>
      <c r="H408" s="1422" t="str">
        <f>IF(INPUT!IZ412="","",INPUT!IZ412/'03. Asset follow up'!$F$20)</f>
        <v/>
      </c>
      <c r="I408" s="1422" t="str">
        <f>IF(INPUT!JA412="","",INPUT!JA412/'03. Asset follow up'!$F$20)</f>
        <v/>
      </c>
      <c r="J408" s="1423">
        <f>INPUT!JB412/'03. Asset follow up'!$F$20</f>
        <v>0</v>
      </c>
      <c r="K408" s="1423" t="str">
        <f>IF(INPUT!JB412="","",INPUT!JB412/'03. Asset follow up'!$F$20)</f>
        <v/>
      </c>
      <c r="L408" s="1424">
        <f t="shared" si="14"/>
        <v>0</v>
      </c>
      <c r="N408" s="1027" t="str">
        <f>IF(INPUT!HO412="","",INPUT!HO412)</f>
        <v/>
      </c>
      <c r="O408" s="1425" t="str">
        <f>IF(INPUT!IU412="","",INPUT!IU412)</f>
        <v/>
      </c>
      <c r="P408" s="1425" t="str">
        <f>IF(INPUT!IV412="","",INPUT!IV412)</f>
        <v/>
      </c>
      <c r="Q408" s="1425" t="str">
        <f>IF(INPUT!IW412="","",INPUT!IW412)</f>
        <v/>
      </c>
      <c r="R408" s="1425" t="str">
        <f>IF(INPUT!IX412="","",INPUT!IX412)</f>
        <v/>
      </c>
      <c r="S408" s="1425" t="str">
        <f>IF(INPUT!IY412="","",INPUT!IY412)</f>
        <v/>
      </c>
      <c r="T408" s="1425" t="str">
        <f>IF(INPUT!IZ412="","",INPUT!IZ412)</f>
        <v/>
      </c>
      <c r="U408" s="1425" t="str">
        <f>IF(INPUT!JA412="","",INPUT!JA412)</f>
        <v/>
      </c>
      <c r="V408" s="1425" t="str">
        <f>IF(INPUT!JB412="","",INPUT!JB412)</f>
        <v/>
      </c>
      <c r="W408" s="1425" t="str">
        <f t="shared" si="13"/>
        <v/>
      </c>
      <c r="X408" s="1425" t="str">
        <f>IF(INPUT!JB412="","",INPUT!JB412)</f>
        <v/>
      </c>
    </row>
    <row r="409" spans="2:24">
      <c r="B409" s="1027" t="str">
        <f>IF(INPUT!HO413="","",INPUT!HO413)</f>
        <v/>
      </c>
      <c r="C409" s="1422" t="str">
        <f>IF(INPUT!IU413="","",INPUT!IU413/'03. Asset follow up'!$F$20)</f>
        <v/>
      </c>
      <c r="D409" s="1422" t="str">
        <f>IF(INPUT!IV413="","",INPUT!IV413/'03. Asset follow up'!$F$20)</f>
        <v/>
      </c>
      <c r="E409" s="1422" t="str">
        <f>IF(INPUT!IW413="","",INPUT!IW413/'03. Asset follow up'!$F$20)</f>
        <v/>
      </c>
      <c r="F409" s="1422" t="str">
        <f>IF(INPUT!IX413="","",INPUT!IX413/'03. Asset follow up'!$F$20)</f>
        <v/>
      </c>
      <c r="G409" s="1422" t="str">
        <f>IF(INPUT!IY413="","",INPUT!IY413/'03. Asset follow up'!$F$20)</f>
        <v/>
      </c>
      <c r="H409" s="1422" t="str">
        <f>IF(INPUT!IZ413="","",INPUT!IZ413/'03. Asset follow up'!$F$20)</f>
        <v/>
      </c>
      <c r="I409" s="1422" t="str">
        <f>IF(INPUT!JA413="","",INPUT!JA413/'03. Asset follow up'!$F$20)</f>
        <v/>
      </c>
      <c r="J409" s="1423">
        <f>INPUT!JB413/'03. Asset follow up'!$F$20</f>
        <v>0</v>
      </c>
      <c r="K409" s="1423" t="str">
        <f>IF(INPUT!JB413="","",INPUT!JB413/'03. Asset follow up'!$F$20)</f>
        <v/>
      </c>
      <c r="L409" s="1424">
        <f t="shared" si="14"/>
        <v>0</v>
      </c>
      <c r="N409" s="1027" t="str">
        <f>IF(INPUT!HO413="","",INPUT!HO413)</f>
        <v/>
      </c>
      <c r="O409" s="1425" t="str">
        <f>IF(INPUT!IU413="","",INPUT!IU413)</f>
        <v/>
      </c>
      <c r="P409" s="1425" t="str">
        <f>IF(INPUT!IV413="","",INPUT!IV413)</f>
        <v/>
      </c>
      <c r="Q409" s="1425" t="str">
        <f>IF(INPUT!IW413="","",INPUT!IW413)</f>
        <v/>
      </c>
      <c r="R409" s="1425" t="str">
        <f>IF(INPUT!IX413="","",INPUT!IX413)</f>
        <v/>
      </c>
      <c r="S409" s="1425" t="str">
        <f>IF(INPUT!IY413="","",INPUT!IY413)</f>
        <v/>
      </c>
      <c r="T409" s="1425" t="str">
        <f>IF(INPUT!IZ413="","",INPUT!IZ413)</f>
        <v/>
      </c>
      <c r="U409" s="1425" t="str">
        <f>IF(INPUT!JA413="","",INPUT!JA413)</f>
        <v/>
      </c>
      <c r="V409" s="1425" t="str">
        <f>IF(INPUT!JB413="","",INPUT!JB413)</f>
        <v/>
      </c>
      <c r="W409" s="1425" t="str">
        <f t="shared" si="13"/>
        <v/>
      </c>
      <c r="X409" s="1425" t="str">
        <f>IF(INPUT!JB413="","",INPUT!JB413)</f>
        <v/>
      </c>
    </row>
    <row r="410" spans="2:24">
      <c r="B410" s="1027" t="str">
        <f>IF(INPUT!HO414="","",INPUT!HO414)</f>
        <v/>
      </c>
      <c r="C410" s="1422" t="str">
        <f>IF(INPUT!IU414="","",INPUT!IU414/'03. Asset follow up'!$F$20)</f>
        <v/>
      </c>
      <c r="D410" s="1422" t="str">
        <f>IF(INPUT!IV414="","",INPUT!IV414/'03. Asset follow up'!$F$20)</f>
        <v/>
      </c>
      <c r="E410" s="1422" t="str">
        <f>IF(INPUT!IW414="","",INPUT!IW414/'03. Asset follow up'!$F$20)</f>
        <v/>
      </c>
      <c r="F410" s="1422" t="str">
        <f>IF(INPUT!IX414="","",INPUT!IX414/'03. Asset follow up'!$F$20)</f>
        <v/>
      </c>
      <c r="G410" s="1422" t="str">
        <f>IF(INPUT!IY414="","",INPUT!IY414/'03. Asset follow up'!$F$20)</f>
        <v/>
      </c>
      <c r="H410" s="1422" t="str">
        <f>IF(INPUT!IZ414="","",INPUT!IZ414/'03. Asset follow up'!$F$20)</f>
        <v/>
      </c>
      <c r="I410" s="1422" t="str">
        <f>IF(INPUT!JA414="","",INPUT!JA414/'03. Asset follow up'!$F$20)</f>
        <v/>
      </c>
      <c r="J410" s="1423">
        <f>INPUT!JB414/'03. Asset follow up'!$F$20</f>
        <v>0</v>
      </c>
      <c r="K410" s="1423" t="str">
        <f>IF(INPUT!JB414="","",INPUT!JB414/'03. Asset follow up'!$F$20)</f>
        <v/>
      </c>
      <c r="L410" s="1424">
        <f t="shared" si="14"/>
        <v>0</v>
      </c>
      <c r="N410" s="1027" t="str">
        <f>IF(INPUT!HO414="","",INPUT!HO414)</f>
        <v/>
      </c>
      <c r="O410" s="1425" t="str">
        <f>IF(INPUT!IU414="","",INPUT!IU414)</f>
        <v/>
      </c>
      <c r="P410" s="1425" t="str">
        <f>IF(INPUT!IV414="","",INPUT!IV414)</f>
        <v/>
      </c>
      <c r="Q410" s="1425" t="str">
        <f>IF(INPUT!IW414="","",INPUT!IW414)</f>
        <v/>
      </c>
      <c r="R410" s="1425" t="str">
        <f>IF(INPUT!IX414="","",INPUT!IX414)</f>
        <v/>
      </c>
      <c r="S410" s="1425" t="str">
        <f>IF(INPUT!IY414="","",INPUT!IY414)</f>
        <v/>
      </c>
      <c r="T410" s="1425" t="str">
        <f>IF(INPUT!IZ414="","",INPUT!IZ414)</f>
        <v/>
      </c>
      <c r="U410" s="1425" t="str">
        <f>IF(INPUT!JA414="","",INPUT!JA414)</f>
        <v/>
      </c>
      <c r="V410" s="1425" t="str">
        <f>IF(INPUT!JB414="","",INPUT!JB414)</f>
        <v/>
      </c>
      <c r="W410" s="1425" t="str">
        <f t="shared" si="13"/>
        <v/>
      </c>
      <c r="X410" s="1425" t="str">
        <f>IF(INPUT!JB414="","",INPUT!JB414)</f>
        <v/>
      </c>
    </row>
    <row r="411" spans="2:24">
      <c r="B411" s="1027" t="str">
        <f>IF(INPUT!HO415="","",INPUT!HO415)</f>
        <v/>
      </c>
      <c r="C411" s="1422" t="str">
        <f>IF(INPUT!IU415="","",INPUT!IU415/'03. Asset follow up'!$F$20)</f>
        <v/>
      </c>
      <c r="D411" s="1422" t="str">
        <f>IF(INPUT!IV415="","",INPUT!IV415/'03. Asset follow up'!$F$20)</f>
        <v/>
      </c>
      <c r="E411" s="1422" t="str">
        <f>IF(INPUT!IW415="","",INPUT!IW415/'03. Asset follow up'!$F$20)</f>
        <v/>
      </c>
      <c r="F411" s="1422" t="str">
        <f>IF(INPUT!IX415="","",INPUT!IX415/'03. Asset follow up'!$F$20)</f>
        <v/>
      </c>
      <c r="G411" s="1422" t="str">
        <f>IF(INPUT!IY415="","",INPUT!IY415/'03. Asset follow up'!$F$20)</f>
        <v/>
      </c>
      <c r="H411" s="1422" t="str">
        <f>IF(INPUT!IZ415="","",INPUT!IZ415/'03. Asset follow up'!$F$20)</f>
        <v/>
      </c>
      <c r="I411" s="1422" t="str">
        <f>IF(INPUT!JA415="","",INPUT!JA415/'03. Asset follow up'!$F$20)</f>
        <v/>
      </c>
      <c r="J411" s="1423">
        <f>INPUT!JB415/'03. Asset follow up'!$F$20</f>
        <v>0</v>
      </c>
      <c r="K411" s="1423" t="str">
        <f>IF(INPUT!JB415="","",INPUT!JB415/'03. Asset follow up'!$F$20)</f>
        <v/>
      </c>
      <c r="L411" s="1424">
        <f t="shared" si="14"/>
        <v>0</v>
      </c>
      <c r="N411" s="1027" t="str">
        <f>IF(INPUT!HO415="","",INPUT!HO415)</f>
        <v/>
      </c>
      <c r="O411" s="1425" t="str">
        <f>IF(INPUT!IU415="","",INPUT!IU415)</f>
        <v/>
      </c>
      <c r="P411" s="1425" t="str">
        <f>IF(INPUT!IV415="","",INPUT!IV415)</f>
        <v/>
      </c>
      <c r="Q411" s="1425" t="str">
        <f>IF(INPUT!IW415="","",INPUT!IW415)</f>
        <v/>
      </c>
      <c r="R411" s="1425" t="str">
        <f>IF(INPUT!IX415="","",INPUT!IX415)</f>
        <v/>
      </c>
      <c r="S411" s="1425" t="str">
        <f>IF(INPUT!IY415="","",INPUT!IY415)</f>
        <v/>
      </c>
      <c r="T411" s="1425" t="str">
        <f>IF(INPUT!IZ415="","",INPUT!IZ415)</f>
        <v/>
      </c>
      <c r="U411" s="1425" t="str">
        <f>IF(INPUT!JA415="","",INPUT!JA415)</f>
        <v/>
      </c>
      <c r="V411" s="1425" t="str">
        <f>IF(INPUT!JB415="","",INPUT!JB415)</f>
        <v/>
      </c>
      <c r="W411" s="1425" t="str">
        <f t="shared" si="13"/>
        <v/>
      </c>
      <c r="X411" s="1425" t="str">
        <f>IF(INPUT!JB415="","",INPUT!JB415)</f>
        <v/>
      </c>
    </row>
    <row r="412" spans="2:24">
      <c r="B412" s="1027" t="str">
        <f>IF(INPUT!HO416="","",INPUT!HO416)</f>
        <v/>
      </c>
      <c r="C412" s="1422" t="str">
        <f>IF(INPUT!IU416="","",INPUT!IU416/'03. Asset follow up'!$F$20)</f>
        <v/>
      </c>
      <c r="D412" s="1422" t="str">
        <f>IF(INPUT!IV416="","",INPUT!IV416/'03. Asset follow up'!$F$20)</f>
        <v/>
      </c>
      <c r="E412" s="1422" t="str">
        <f>IF(INPUT!IW416="","",INPUT!IW416/'03. Asset follow up'!$F$20)</f>
        <v/>
      </c>
      <c r="F412" s="1422" t="str">
        <f>IF(INPUT!IX416="","",INPUT!IX416/'03. Asset follow up'!$F$20)</f>
        <v/>
      </c>
      <c r="G412" s="1422" t="str">
        <f>IF(INPUT!IY416="","",INPUT!IY416/'03. Asset follow up'!$F$20)</f>
        <v/>
      </c>
      <c r="H412" s="1422" t="str">
        <f>IF(INPUT!IZ416="","",INPUT!IZ416/'03. Asset follow up'!$F$20)</f>
        <v/>
      </c>
      <c r="I412" s="1422" t="str">
        <f>IF(INPUT!JA416="","",INPUT!JA416/'03. Asset follow up'!$F$20)</f>
        <v/>
      </c>
      <c r="J412" s="1423">
        <f>INPUT!JB416/'03. Asset follow up'!$F$20</f>
        <v>0</v>
      </c>
      <c r="K412" s="1423" t="str">
        <f>IF(INPUT!JB416="","",INPUT!JB416/'03. Asset follow up'!$F$20)</f>
        <v/>
      </c>
      <c r="L412" s="1424">
        <f t="shared" si="14"/>
        <v>0</v>
      </c>
      <c r="N412" s="1027" t="str">
        <f>IF(INPUT!HO416="","",INPUT!HO416)</f>
        <v/>
      </c>
      <c r="O412" s="1425" t="str">
        <f>IF(INPUT!IU416="","",INPUT!IU416)</f>
        <v/>
      </c>
      <c r="P412" s="1425" t="str">
        <f>IF(INPUT!IV416="","",INPUT!IV416)</f>
        <v/>
      </c>
      <c r="Q412" s="1425" t="str">
        <f>IF(INPUT!IW416="","",INPUT!IW416)</f>
        <v/>
      </c>
      <c r="R412" s="1425" t="str">
        <f>IF(INPUT!IX416="","",INPUT!IX416)</f>
        <v/>
      </c>
      <c r="S412" s="1425" t="str">
        <f>IF(INPUT!IY416="","",INPUT!IY416)</f>
        <v/>
      </c>
      <c r="T412" s="1425" t="str">
        <f>IF(INPUT!IZ416="","",INPUT!IZ416)</f>
        <v/>
      </c>
      <c r="U412" s="1425" t="str">
        <f>IF(INPUT!JA416="","",INPUT!JA416)</f>
        <v/>
      </c>
      <c r="V412" s="1425" t="str">
        <f>IF(INPUT!JB416="","",INPUT!JB416)</f>
        <v/>
      </c>
      <c r="W412" s="1425" t="str">
        <f t="shared" si="13"/>
        <v/>
      </c>
      <c r="X412" s="1425" t="str">
        <f>IF(INPUT!JB416="","",INPUT!JB416)</f>
        <v/>
      </c>
    </row>
    <row r="413" spans="2:24">
      <c r="B413" s="1027" t="str">
        <f>IF(INPUT!HO417="","",INPUT!HO417)</f>
        <v/>
      </c>
      <c r="C413" s="1422" t="str">
        <f>IF(INPUT!IU417="","",INPUT!IU417/'03. Asset follow up'!$F$20)</f>
        <v/>
      </c>
      <c r="D413" s="1422" t="str">
        <f>IF(INPUT!IV417="","",INPUT!IV417/'03. Asset follow up'!$F$20)</f>
        <v/>
      </c>
      <c r="E413" s="1422" t="str">
        <f>IF(INPUT!IW417="","",INPUT!IW417/'03. Asset follow up'!$F$20)</f>
        <v/>
      </c>
      <c r="F413" s="1422" t="str">
        <f>IF(INPUT!IX417="","",INPUT!IX417/'03. Asset follow up'!$F$20)</f>
        <v/>
      </c>
      <c r="G413" s="1422" t="str">
        <f>IF(INPUT!IY417="","",INPUT!IY417/'03. Asset follow up'!$F$20)</f>
        <v/>
      </c>
      <c r="H413" s="1422" t="str">
        <f>IF(INPUT!IZ417="","",INPUT!IZ417/'03. Asset follow up'!$F$20)</f>
        <v/>
      </c>
      <c r="I413" s="1422" t="str">
        <f>IF(INPUT!JA417="","",INPUT!JA417/'03. Asset follow up'!$F$20)</f>
        <v/>
      </c>
      <c r="J413" s="1423">
        <f>INPUT!JB417/'03. Asset follow up'!$F$20</f>
        <v>0</v>
      </c>
      <c r="K413" s="1423" t="str">
        <f>IF(INPUT!JB417="","",INPUT!JB417/'03. Asset follow up'!$F$20)</f>
        <v/>
      </c>
      <c r="L413" s="1424">
        <f t="shared" si="14"/>
        <v>0</v>
      </c>
      <c r="N413" s="1027" t="str">
        <f>IF(INPUT!HO417="","",INPUT!HO417)</f>
        <v/>
      </c>
      <c r="O413" s="1425" t="str">
        <f>IF(INPUT!IU417="","",INPUT!IU417)</f>
        <v/>
      </c>
      <c r="P413" s="1425" t="str">
        <f>IF(INPUT!IV417="","",INPUT!IV417)</f>
        <v/>
      </c>
      <c r="Q413" s="1425" t="str">
        <f>IF(INPUT!IW417="","",INPUT!IW417)</f>
        <v/>
      </c>
      <c r="R413" s="1425" t="str">
        <f>IF(INPUT!IX417="","",INPUT!IX417)</f>
        <v/>
      </c>
      <c r="S413" s="1425" t="str">
        <f>IF(INPUT!IY417="","",INPUT!IY417)</f>
        <v/>
      </c>
      <c r="T413" s="1425" t="str">
        <f>IF(INPUT!IZ417="","",INPUT!IZ417)</f>
        <v/>
      </c>
      <c r="U413" s="1425" t="str">
        <f>IF(INPUT!JA417="","",INPUT!JA417)</f>
        <v/>
      </c>
      <c r="V413" s="1425" t="str">
        <f>IF(INPUT!JB417="","",INPUT!JB417)</f>
        <v/>
      </c>
      <c r="W413" s="1425" t="str">
        <f t="shared" si="13"/>
        <v/>
      </c>
      <c r="X413" s="1425" t="str">
        <f>IF(INPUT!JB417="","",INPUT!JB417)</f>
        <v/>
      </c>
    </row>
    <row r="414" spans="2:24">
      <c r="B414" s="1027" t="str">
        <f>IF(INPUT!HO418="","",INPUT!HO418)</f>
        <v/>
      </c>
      <c r="C414" s="1422" t="str">
        <f>IF(INPUT!IU418="","",INPUT!IU418/'03. Asset follow up'!$F$20)</f>
        <v/>
      </c>
      <c r="D414" s="1422" t="str">
        <f>IF(INPUT!IV418="","",INPUT!IV418/'03. Asset follow up'!$F$20)</f>
        <v/>
      </c>
      <c r="E414" s="1422" t="str">
        <f>IF(INPUT!IW418="","",INPUT!IW418/'03. Asset follow up'!$F$20)</f>
        <v/>
      </c>
      <c r="F414" s="1422" t="str">
        <f>IF(INPUT!IX418="","",INPUT!IX418/'03. Asset follow up'!$F$20)</f>
        <v/>
      </c>
      <c r="G414" s="1422" t="str">
        <f>IF(INPUT!IY418="","",INPUT!IY418/'03. Asset follow up'!$F$20)</f>
        <v/>
      </c>
      <c r="H414" s="1422" t="str">
        <f>IF(INPUT!IZ418="","",INPUT!IZ418/'03. Asset follow up'!$F$20)</f>
        <v/>
      </c>
      <c r="I414" s="1422" t="str">
        <f>IF(INPUT!JA418="","",INPUT!JA418/'03. Asset follow up'!$F$20)</f>
        <v/>
      </c>
      <c r="J414" s="1423">
        <f>INPUT!JB418/'03. Asset follow up'!$F$20</f>
        <v>0</v>
      </c>
      <c r="K414" s="1423" t="str">
        <f>IF(INPUT!JB418="","",INPUT!JB418/'03. Asset follow up'!$F$20)</f>
        <v/>
      </c>
      <c r="L414" s="1424">
        <f t="shared" si="14"/>
        <v>0</v>
      </c>
      <c r="N414" s="1027" t="str">
        <f>IF(INPUT!HO418="","",INPUT!HO418)</f>
        <v/>
      </c>
      <c r="O414" s="1425" t="str">
        <f>IF(INPUT!IU418="","",INPUT!IU418)</f>
        <v/>
      </c>
      <c r="P414" s="1425" t="str">
        <f>IF(INPUT!IV418="","",INPUT!IV418)</f>
        <v/>
      </c>
      <c r="Q414" s="1425" t="str">
        <f>IF(INPUT!IW418="","",INPUT!IW418)</f>
        <v/>
      </c>
      <c r="R414" s="1425" t="str">
        <f>IF(INPUT!IX418="","",INPUT!IX418)</f>
        <v/>
      </c>
      <c r="S414" s="1425" t="str">
        <f>IF(INPUT!IY418="","",INPUT!IY418)</f>
        <v/>
      </c>
      <c r="T414" s="1425" t="str">
        <f>IF(INPUT!IZ418="","",INPUT!IZ418)</f>
        <v/>
      </c>
      <c r="U414" s="1425" t="str">
        <f>IF(INPUT!JA418="","",INPUT!JA418)</f>
        <v/>
      </c>
      <c r="V414" s="1425" t="str">
        <f>IF(INPUT!JB418="","",INPUT!JB418)</f>
        <v/>
      </c>
      <c r="W414" s="1425" t="str">
        <f t="shared" si="13"/>
        <v/>
      </c>
      <c r="X414" s="1425" t="str">
        <f>IF(INPUT!JB418="","",INPUT!JB418)</f>
        <v/>
      </c>
    </row>
    <row r="415" spans="2:24">
      <c r="B415" s="1027" t="str">
        <f>IF(INPUT!HO419="","",INPUT!HO419)</f>
        <v/>
      </c>
      <c r="C415" s="1422" t="str">
        <f>IF(INPUT!IU419="","",INPUT!IU419/'03. Asset follow up'!$F$20)</f>
        <v/>
      </c>
      <c r="D415" s="1422" t="str">
        <f>IF(INPUT!IV419="","",INPUT!IV419/'03. Asset follow up'!$F$20)</f>
        <v/>
      </c>
      <c r="E415" s="1422" t="str">
        <f>IF(INPUT!IW419="","",INPUT!IW419/'03. Asset follow up'!$F$20)</f>
        <v/>
      </c>
      <c r="F415" s="1422" t="str">
        <f>IF(INPUT!IX419="","",INPUT!IX419/'03. Asset follow up'!$F$20)</f>
        <v/>
      </c>
      <c r="G415" s="1422" t="str">
        <f>IF(INPUT!IY419="","",INPUT!IY419/'03. Asset follow up'!$F$20)</f>
        <v/>
      </c>
      <c r="H415" s="1422" t="str">
        <f>IF(INPUT!IZ419="","",INPUT!IZ419/'03. Asset follow up'!$F$20)</f>
        <v/>
      </c>
      <c r="I415" s="1422" t="str">
        <f>IF(INPUT!JA419="","",INPUT!JA419/'03. Asset follow up'!$F$20)</f>
        <v/>
      </c>
      <c r="J415" s="1423">
        <f>INPUT!JB419/'03. Asset follow up'!$F$20</f>
        <v>0</v>
      </c>
      <c r="K415" s="1423" t="str">
        <f>IF(INPUT!JB419="","",INPUT!JB419/'03. Asset follow up'!$F$20)</f>
        <v/>
      </c>
      <c r="L415" s="1424">
        <f t="shared" si="14"/>
        <v>0</v>
      </c>
      <c r="N415" s="1027" t="str">
        <f>IF(INPUT!HO419="","",INPUT!HO419)</f>
        <v/>
      </c>
      <c r="O415" s="1425" t="str">
        <f>IF(INPUT!IU419="","",INPUT!IU419)</f>
        <v/>
      </c>
      <c r="P415" s="1425" t="str">
        <f>IF(INPUT!IV419="","",INPUT!IV419)</f>
        <v/>
      </c>
      <c r="Q415" s="1425" t="str">
        <f>IF(INPUT!IW419="","",INPUT!IW419)</f>
        <v/>
      </c>
      <c r="R415" s="1425" t="str">
        <f>IF(INPUT!IX419="","",INPUT!IX419)</f>
        <v/>
      </c>
      <c r="S415" s="1425" t="str">
        <f>IF(INPUT!IY419="","",INPUT!IY419)</f>
        <v/>
      </c>
      <c r="T415" s="1425" t="str">
        <f>IF(INPUT!IZ419="","",INPUT!IZ419)</f>
        <v/>
      </c>
      <c r="U415" s="1425" t="str">
        <f>IF(INPUT!JA419="","",INPUT!JA419)</f>
        <v/>
      </c>
      <c r="V415" s="1425" t="str">
        <f>IF(INPUT!JB419="","",INPUT!JB419)</f>
        <v/>
      </c>
      <c r="W415" s="1425" t="str">
        <f t="shared" si="13"/>
        <v/>
      </c>
      <c r="X415" s="1425" t="str">
        <f>IF(INPUT!JB419="","",INPUT!JB419)</f>
        <v/>
      </c>
    </row>
    <row r="416" spans="2:24">
      <c r="B416" s="1027" t="str">
        <f>IF(INPUT!HO420="","",INPUT!HO420)</f>
        <v/>
      </c>
      <c r="C416" s="1422" t="str">
        <f>IF(INPUT!IU420="","",INPUT!IU420/'03. Asset follow up'!$F$20)</f>
        <v/>
      </c>
      <c r="D416" s="1422" t="str">
        <f>IF(INPUT!IV420="","",INPUT!IV420/'03. Asset follow up'!$F$20)</f>
        <v/>
      </c>
      <c r="E416" s="1422" t="str">
        <f>IF(INPUT!IW420="","",INPUT!IW420/'03. Asset follow up'!$F$20)</f>
        <v/>
      </c>
      <c r="F416" s="1422" t="str">
        <f>IF(INPUT!IX420="","",INPUT!IX420/'03. Asset follow up'!$F$20)</f>
        <v/>
      </c>
      <c r="G416" s="1422" t="str">
        <f>IF(INPUT!IY420="","",INPUT!IY420/'03. Asset follow up'!$F$20)</f>
        <v/>
      </c>
      <c r="H416" s="1422" t="str">
        <f>IF(INPUT!IZ420="","",INPUT!IZ420/'03. Asset follow up'!$F$20)</f>
        <v/>
      </c>
      <c r="I416" s="1422" t="str">
        <f>IF(INPUT!JA420="","",INPUT!JA420/'03. Asset follow up'!$F$20)</f>
        <v/>
      </c>
      <c r="J416" s="1423">
        <f>INPUT!JB420/'03. Asset follow up'!$F$20</f>
        <v>0</v>
      </c>
      <c r="K416" s="1423" t="str">
        <f>IF(INPUT!JB420="","",INPUT!JB420/'03. Asset follow up'!$F$20)</f>
        <v/>
      </c>
      <c r="L416" s="1424">
        <f t="shared" si="14"/>
        <v>0</v>
      </c>
      <c r="N416" s="1027" t="str">
        <f>IF(INPUT!HO420="","",INPUT!HO420)</f>
        <v/>
      </c>
      <c r="O416" s="1425" t="str">
        <f>IF(INPUT!IU420="","",INPUT!IU420)</f>
        <v/>
      </c>
      <c r="P416" s="1425" t="str">
        <f>IF(INPUT!IV420="","",INPUT!IV420)</f>
        <v/>
      </c>
      <c r="Q416" s="1425" t="str">
        <f>IF(INPUT!IW420="","",INPUT!IW420)</f>
        <v/>
      </c>
      <c r="R416" s="1425" t="str">
        <f>IF(INPUT!IX420="","",INPUT!IX420)</f>
        <v/>
      </c>
      <c r="S416" s="1425" t="str">
        <f>IF(INPUT!IY420="","",INPUT!IY420)</f>
        <v/>
      </c>
      <c r="T416" s="1425" t="str">
        <f>IF(INPUT!IZ420="","",INPUT!IZ420)</f>
        <v/>
      </c>
      <c r="U416" s="1425" t="str">
        <f>IF(INPUT!JA420="","",INPUT!JA420)</f>
        <v/>
      </c>
      <c r="V416" s="1425" t="str">
        <f>IF(INPUT!JB420="","",INPUT!JB420)</f>
        <v/>
      </c>
      <c r="W416" s="1425" t="str">
        <f t="shared" si="13"/>
        <v/>
      </c>
      <c r="X416" s="1425" t="str">
        <f>IF(INPUT!JB420="","",INPUT!JB420)</f>
        <v/>
      </c>
    </row>
    <row r="417" spans="2:24">
      <c r="B417" s="1027" t="str">
        <f>IF(INPUT!HO421="","",INPUT!HO421)</f>
        <v/>
      </c>
      <c r="C417" s="1422" t="str">
        <f>IF(INPUT!IU421="","",INPUT!IU421/'03. Asset follow up'!$F$20)</f>
        <v/>
      </c>
      <c r="D417" s="1422" t="str">
        <f>IF(INPUT!IV421="","",INPUT!IV421/'03. Asset follow up'!$F$20)</f>
        <v/>
      </c>
      <c r="E417" s="1422" t="str">
        <f>IF(INPUT!IW421="","",INPUT!IW421/'03. Asset follow up'!$F$20)</f>
        <v/>
      </c>
      <c r="F417" s="1422" t="str">
        <f>IF(INPUT!IX421="","",INPUT!IX421/'03. Asset follow up'!$F$20)</f>
        <v/>
      </c>
      <c r="G417" s="1422" t="str">
        <f>IF(INPUT!IY421="","",INPUT!IY421/'03. Asset follow up'!$F$20)</f>
        <v/>
      </c>
      <c r="H417" s="1422" t="str">
        <f>IF(INPUT!IZ421="","",INPUT!IZ421/'03. Asset follow up'!$F$20)</f>
        <v/>
      </c>
      <c r="I417" s="1422" t="str">
        <f>IF(INPUT!JA421="","",INPUT!JA421/'03. Asset follow up'!$F$20)</f>
        <v/>
      </c>
      <c r="J417" s="1423">
        <f>INPUT!JB421/'03. Asset follow up'!$F$20</f>
        <v>0</v>
      </c>
      <c r="K417" s="1423" t="str">
        <f>IF(INPUT!JB421="","",INPUT!JB421/'03. Asset follow up'!$F$20)</f>
        <v/>
      </c>
      <c r="L417" s="1424">
        <f t="shared" si="14"/>
        <v>0</v>
      </c>
      <c r="N417" s="1027" t="str">
        <f>IF(INPUT!HO421="","",INPUT!HO421)</f>
        <v/>
      </c>
      <c r="O417" s="1425" t="str">
        <f>IF(INPUT!IU421="","",INPUT!IU421)</f>
        <v/>
      </c>
      <c r="P417" s="1425" t="str">
        <f>IF(INPUT!IV421="","",INPUT!IV421)</f>
        <v/>
      </c>
      <c r="Q417" s="1425" t="str">
        <f>IF(INPUT!IW421="","",INPUT!IW421)</f>
        <v/>
      </c>
      <c r="R417" s="1425" t="str">
        <f>IF(INPUT!IX421="","",INPUT!IX421)</f>
        <v/>
      </c>
      <c r="S417" s="1425" t="str">
        <f>IF(INPUT!IY421="","",INPUT!IY421)</f>
        <v/>
      </c>
      <c r="T417" s="1425" t="str">
        <f>IF(INPUT!IZ421="","",INPUT!IZ421)</f>
        <v/>
      </c>
      <c r="U417" s="1425" t="str">
        <f>IF(INPUT!JA421="","",INPUT!JA421)</f>
        <v/>
      </c>
      <c r="V417" s="1425" t="str">
        <f>IF(INPUT!JB421="","",INPUT!JB421)</f>
        <v/>
      </c>
      <c r="W417" s="1425" t="str">
        <f t="shared" si="13"/>
        <v/>
      </c>
      <c r="X417" s="1425" t="str">
        <f>IF(INPUT!JB421="","",INPUT!JB421)</f>
        <v/>
      </c>
    </row>
    <row r="418" spans="2:24">
      <c r="B418" s="1027" t="str">
        <f>IF(INPUT!HO422="","",INPUT!HO422)</f>
        <v/>
      </c>
      <c r="C418" s="1422" t="str">
        <f>IF(INPUT!IU422="","",INPUT!IU422/'03. Asset follow up'!$F$20)</f>
        <v/>
      </c>
      <c r="D418" s="1422" t="str">
        <f>IF(INPUT!IV422="","",INPUT!IV422/'03. Asset follow up'!$F$20)</f>
        <v/>
      </c>
      <c r="E418" s="1422" t="str">
        <f>IF(INPUT!IW422="","",INPUT!IW422/'03. Asset follow up'!$F$20)</f>
        <v/>
      </c>
      <c r="F418" s="1422" t="str">
        <f>IF(INPUT!IX422="","",INPUT!IX422/'03. Asset follow up'!$F$20)</f>
        <v/>
      </c>
      <c r="G418" s="1422" t="str">
        <f>IF(INPUT!IY422="","",INPUT!IY422/'03. Asset follow up'!$F$20)</f>
        <v/>
      </c>
      <c r="H418" s="1422" t="str">
        <f>IF(INPUT!IZ422="","",INPUT!IZ422/'03. Asset follow up'!$F$20)</f>
        <v/>
      </c>
      <c r="I418" s="1422" t="str">
        <f>IF(INPUT!JA422="","",INPUT!JA422/'03. Asset follow up'!$F$20)</f>
        <v/>
      </c>
      <c r="J418" s="1423">
        <f>INPUT!JB422/'03. Asset follow up'!$F$20</f>
        <v>0</v>
      </c>
      <c r="K418" s="1423" t="str">
        <f>IF(INPUT!JB422="","",INPUT!JB422/'03. Asset follow up'!$F$20)</f>
        <v/>
      </c>
      <c r="L418" s="1424">
        <f t="shared" si="14"/>
        <v>0</v>
      </c>
      <c r="N418" s="1027" t="str">
        <f>IF(INPUT!HO422="","",INPUT!HO422)</f>
        <v/>
      </c>
      <c r="O418" s="1425" t="str">
        <f>IF(INPUT!IU422="","",INPUT!IU422)</f>
        <v/>
      </c>
      <c r="P418" s="1425" t="str">
        <f>IF(INPUT!IV422="","",INPUT!IV422)</f>
        <v/>
      </c>
      <c r="Q418" s="1425" t="str">
        <f>IF(INPUT!IW422="","",INPUT!IW422)</f>
        <v/>
      </c>
      <c r="R418" s="1425" t="str">
        <f>IF(INPUT!IX422="","",INPUT!IX422)</f>
        <v/>
      </c>
      <c r="S418" s="1425" t="str">
        <f>IF(INPUT!IY422="","",INPUT!IY422)</f>
        <v/>
      </c>
      <c r="T418" s="1425" t="str">
        <f>IF(INPUT!IZ422="","",INPUT!IZ422)</f>
        <v/>
      </c>
      <c r="U418" s="1425" t="str">
        <f>IF(INPUT!JA422="","",INPUT!JA422)</f>
        <v/>
      </c>
      <c r="V418" s="1425" t="str">
        <f>IF(INPUT!JB422="","",INPUT!JB422)</f>
        <v/>
      </c>
      <c r="W418" s="1425" t="str">
        <f t="shared" si="13"/>
        <v/>
      </c>
      <c r="X418" s="1425" t="str">
        <f>IF(INPUT!JB422="","",INPUT!JB422)</f>
        <v/>
      </c>
    </row>
    <row r="419" spans="2:24">
      <c r="B419" s="1027" t="str">
        <f>IF(INPUT!HO423="","",INPUT!HO423)</f>
        <v/>
      </c>
      <c r="C419" s="1422" t="str">
        <f>IF(INPUT!IU423="","",INPUT!IU423/'03. Asset follow up'!$F$20)</f>
        <v/>
      </c>
      <c r="D419" s="1422" t="str">
        <f>IF(INPUT!IV423="","",INPUT!IV423/'03. Asset follow up'!$F$20)</f>
        <v/>
      </c>
      <c r="E419" s="1422" t="str">
        <f>IF(INPUT!IW423="","",INPUT!IW423/'03. Asset follow up'!$F$20)</f>
        <v/>
      </c>
      <c r="F419" s="1422" t="str">
        <f>IF(INPUT!IX423="","",INPUT!IX423/'03. Asset follow up'!$F$20)</f>
        <v/>
      </c>
      <c r="G419" s="1422" t="str">
        <f>IF(INPUT!IY423="","",INPUT!IY423/'03. Asset follow up'!$F$20)</f>
        <v/>
      </c>
      <c r="H419" s="1422" t="str">
        <f>IF(INPUT!IZ423="","",INPUT!IZ423/'03. Asset follow up'!$F$20)</f>
        <v/>
      </c>
      <c r="I419" s="1422" t="str">
        <f>IF(INPUT!JA423="","",INPUT!JA423/'03. Asset follow up'!$F$20)</f>
        <v/>
      </c>
      <c r="J419" s="1423">
        <f>INPUT!JB423/'03. Asset follow up'!$F$20</f>
        <v>0</v>
      </c>
      <c r="K419" s="1423" t="str">
        <f>IF(INPUT!JB423="","",INPUT!JB423/'03. Asset follow up'!$F$20)</f>
        <v/>
      </c>
      <c r="L419" s="1424">
        <f t="shared" si="14"/>
        <v>0</v>
      </c>
      <c r="N419" s="1027" t="str">
        <f>IF(INPUT!HO423="","",INPUT!HO423)</f>
        <v/>
      </c>
      <c r="O419" s="1425" t="str">
        <f>IF(INPUT!IU423="","",INPUT!IU423)</f>
        <v/>
      </c>
      <c r="P419" s="1425" t="str">
        <f>IF(INPUT!IV423="","",INPUT!IV423)</f>
        <v/>
      </c>
      <c r="Q419" s="1425" t="str">
        <f>IF(INPUT!IW423="","",INPUT!IW423)</f>
        <v/>
      </c>
      <c r="R419" s="1425" t="str">
        <f>IF(INPUT!IX423="","",INPUT!IX423)</f>
        <v/>
      </c>
      <c r="S419" s="1425" t="str">
        <f>IF(INPUT!IY423="","",INPUT!IY423)</f>
        <v/>
      </c>
      <c r="T419" s="1425" t="str">
        <f>IF(INPUT!IZ423="","",INPUT!IZ423)</f>
        <v/>
      </c>
      <c r="U419" s="1425" t="str">
        <f>IF(INPUT!JA423="","",INPUT!JA423)</f>
        <v/>
      </c>
      <c r="V419" s="1425" t="str">
        <f>IF(INPUT!JB423="","",INPUT!JB423)</f>
        <v/>
      </c>
      <c r="W419" s="1425" t="str">
        <f t="shared" si="13"/>
        <v/>
      </c>
      <c r="X419" s="1425" t="str">
        <f>IF(INPUT!JB423="","",INPUT!JB423)</f>
        <v/>
      </c>
    </row>
    <row r="420" spans="2:24">
      <c r="B420" s="1027" t="str">
        <f>IF(INPUT!HO424="","",INPUT!HO424)</f>
        <v/>
      </c>
      <c r="C420" s="1422" t="str">
        <f>IF(INPUT!IU424="","",INPUT!IU424/'03. Asset follow up'!$F$20)</f>
        <v/>
      </c>
      <c r="D420" s="1422" t="str">
        <f>IF(INPUT!IV424="","",INPUT!IV424/'03. Asset follow up'!$F$20)</f>
        <v/>
      </c>
      <c r="E420" s="1422" t="str">
        <f>IF(INPUT!IW424="","",INPUT!IW424/'03. Asset follow up'!$F$20)</f>
        <v/>
      </c>
      <c r="F420" s="1422" t="str">
        <f>IF(INPUT!IX424="","",INPUT!IX424/'03. Asset follow up'!$F$20)</f>
        <v/>
      </c>
      <c r="G420" s="1422" t="str">
        <f>IF(INPUT!IY424="","",INPUT!IY424/'03. Asset follow up'!$F$20)</f>
        <v/>
      </c>
      <c r="H420" s="1422" t="str">
        <f>IF(INPUT!IZ424="","",INPUT!IZ424/'03. Asset follow up'!$F$20)</f>
        <v/>
      </c>
      <c r="I420" s="1422" t="str">
        <f>IF(INPUT!JA424="","",INPUT!JA424/'03. Asset follow up'!$F$20)</f>
        <v/>
      </c>
      <c r="J420" s="1423">
        <f>INPUT!JB424/'03. Asset follow up'!$F$20</f>
        <v>0</v>
      </c>
      <c r="K420" s="1423" t="str">
        <f>IF(INPUT!JB424="","",INPUT!JB424/'03. Asset follow up'!$F$20)</f>
        <v/>
      </c>
      <c r="L420" s="1424">
        <f t="shared" si="14"/>
        <v>0</v>
      </c>
      <c r="N420" s="1027" t="str">
        <f>IF(INPUT!HO424="","",INPUT!HO424)</f>
        <v/>
      </c>
      <c r="O420" s="1425" t="str">
        <f>IF(INPUT!IU424="","",INPUT!IU424)</f>
        <v/>
      </c>
      <c r="P420" s="1425" t="str">
        <f>IF(INPUT!IV424="","",INPUT!IV424)</f>
        <v/>
      </c>
      <c r="Q420" s="1425" t="str">
        <f>IF(INPUT!IW424="","",INPUT!IW424)</f>
        <v/>
      </c>
      <c r="R420" s="1425" t="str">
        <f>IF(INPUT!IX424="","",INPUT!IX424)</f>
        <v/>
      </c>
      <c r="S420" s="1425" t="str">
        <f>IF(INPUT!IY424="","",INPUT!IY424)</f>
        <v/>
      </c>
      <c r="T420" s="1425" t="str">
        <f>IF(INPUT!IZ424="","",INPUT!IZ424)</f>
        <v/>
      </c>
      <c r="U420" s="1425" t="str">
        <f>IF(INPUT!JA424="","",INPUT!JA424)</f>
        <v/>
      </c>
      <c r="V420" s="1425" t="str">
        <f>IF(INPUT!JB424="","",INPUT!JB424)</f>
        <v/>
      </c>
      <c r="W420" s="1425" t="str">
        <f t="shared" si="13"/>
        <v/>
      </c>
      <c r="X420" s="1425" t="str">
        <f>IF(INPUT!JB424="","",INPUT!JB424)</f>
        <v/>
      </c>
    </row>
    <row r="421" spans="2:24">
      <c r="B421" s="1027" t="str">
        <f>IF(INPUT!HO425="","",INPUT!HO425)</f>
        <v/>
      </c>
      <c r="C421" s="1422" t="str">
        <f>IF(INPUT!IU425="","",INPUT!IU425/'03. Asset follow up'!$F$20)</f>
        <v/>
      </c>
      <c r="D421" s="1422" t="str">
        <f>IF(INPUT!IV425="","",INPUT!IV425/'03. Asset follow up'!$F$20)</f>
        <v/>
      </c>
      <c r="E421" s="1422" t="str">
        <f>IF(INPUT!IW425="","",INPUT!IW425/'03. Asset follow up'!$F$20)</f>
        <v/>
      </c>
      <c r="F421" s="1422" t="str">
        <f>IF(INPUT!IX425="","",INPUT!IX425/'03. Asset follow up'!$F$20)</f>
        <v/>
      </c>
      <c r="G421" s="1422" t="str">
        <f>IF(INPUT!IY425="","",INPUT!IY425/'03. Asset follow up'!$F$20)</f>
        <v/>
      </c>
      <c r="H421" s="1422" t="str">
        <f>IF(INPUT!IZ425="","",INPUT!IZ425/'03. Asset follow up'!$F$20)</f>
        <v/>
      </c>
      <c r="I421" s="1422" t="str">
        <f>IF(INPUT!JA425="","",INPUT!JA425/'03. Asset follow up'!$F$20)</f>
        <v/>
      </c>
      <c r="J421" s="1423">
        <f>INPUT!JB425/'03. Asset follow up'!$F$20</f>
        <v>0</v>
      </c>
      <c r="K421" s="1423" t="str">
        <f>IF(INPUT!JB425="","",INPUT!JB425/'03. Asset follow up'!$F$20)</f>
        <v/>
      </c>
      <c r="L421" s="1424">
        <f t="shared" si="14"/>
        <v>0</v>
      </c>
      <c r="N421" s="1027" t="str">
        <f>IF(INPUT!HO425="","",INPUT!HO425)</f>
        <v/>
      </c>
      <c r="O421" s="1425" t="str">
        <f>IF(INPUT!IU425="","",INPUT!IU425)</f>
        <v/>
      </c>
      <c r="P421" s="1425" t="str">
        <f>IF(INPUT!IV425="","",INPUT!IV425)</f>
        <v/>
      </c>
      <c r="Q421" s="1425" t="str">
        <f>IF(INPUT!IW425="","",INPUT!IW425)</f>
        <v/>
      </c>
      <c r="R421" s="1425" t="str">
        <f>IF(INPUT!IX425="","",INPUT!IX425)</f>
        <v/>
      </c>
      <c r="S421" s="1425" t="str">
        <f>IF(INPUT!IY425="","",INPUT!IY425)</f>
        <v/>
      </c>
      <c r="T421" s="1425" t="str">
        <f>IF(INPUT!IZ425="","",INPUT!IZ425)</f>
        <v/>
      </c>
      <c r="U421" s="1425" t="str">
        <f>IF(INPUT!JA425="","",INPUT!JA425)</f>
        <v/>
      </c>
      <c r="V421" s="1425" t="str">
        <f>IF(INPUT!JB425="","",INPUT!JB425)</f>
        <v/>
      </c>
      <c r="W421" s="1425" t="str">
        <f t="shared" si="13"/>
        <v/>
      </c>
      <c r="X421" s="1425" t="str">
        <f>IF(INPUT!JB425="","",INPUT!JB425)</f>
        <v/>
      </c>
    </row>
    <row r="422" spans="2:24">
      <c r="B422" s="1027" t="str">
        <f>IF(INPUT!HO426="","",INPUT!HO426)</f>
        <v/>
      </c>
      <c r="C422" s="1422" t="str">
        <f>IF(INPUT!IU426="","",INPUT!IU426/'03. Asset follow up'!$F$20)</f>
        <v/>
      </c>
      <c r="D422" s="1422" t="str">
        <f>IF(INPUT!IV426="","",INPUT!IV426/'03. Asset follow up'!$F$20)</f>
        <v/>
      </c>
      <c r="E422" s="1422" t="str">
        <f>IF(INPUT!IW426="","",INPUT!IW426/'03. Asset follow up'!$F$20)</f>
        <v/>
      </c>
      <c r="F422" s="1422" t="str">
        <f>IF(INPUT!IX426="","",INPUT!IX426/'03. Asset follow up'!$F$20)</f>
        <v/>
      </c>
      <c r="G422" s="1422" t="str">
        <f>IF(INPUT!IY426="","",INPUT!IY426/'03. Asset follow up'!$F$20)</f>
        <v/>
      </c>
      <c r="H422" s="1422" t="str">
        <f>IF(INPUT!IZ426="","",INPUT!IZ426/'03. Asset follow up'!$F$20)</f>
        <v/>
      </c>
      <c r="I422" s="1422" t="str">
        <f>IF(INPUT!JA426="","",INPUT!JA426/'03. Asset follow up'!$F$20)</f>
        <v/>
      </c>
      <c r="J422" s="1423">
        <f>INPUT!JB426/'03. Asset follow up'!$F$20</f>
        <v>0</v>
      </c>
      <c r="K422" s="1423" t="str">
        <f>IF(INPUT!JB426="","",INPUT!JB426/'03. Asset follow up'!$F$20)</f>
        <v/>
      </c>
      <c r="L422" s="1424">
        <f t="shared" si="14"/>
        <v>0</v>
      </c>
      <c r="N422" s="1027" t="str">
        <f>IF(INPUT!HO426="","",INPUT!HO426)</f>
        <v/>
      </c>
      <c r="O422" s="1425" t="str">
        <f>IF(INPUT!IU426="","",INPUT!IU426)</f>
        <v/>
      </c>
      <c r="P422" s="1425" t="str">
        <f>IF(INPUT!IV426="","",INPUT!IV426)</f>
        <v/>
      </c>
      <c r="Q422" s="1425" t="str">
        <f>IF(INPUT!IW426="","",INPUT!IW426)</f>
        <v/>
      </c>
      <c r="R422" s="1425" t="str">
        <f>IF(INPUT!IX426="","",INPUT!IX426)</f>
        <v/>
      </c>
      <c r="S422" s="1425" t="str">
        <f>IF(INPUT!IY426="","",INPUT!IY426)</f>
        <v/>
      </c>
      <c r="T422" s="1425" t="str">
        <f>IF(INPUT!IZ426="","",INPUT!IZ426)</f>
        <v/>
      </c>
      <c r="U422" s="1425" t="str">
        <f>IF(INPUT!JA426="","",INPUT!JA426)</f>
        <v/>
      </c>
      <c r="V422" s="1425" t="str">
        <f>IF(INPUT!JB426="","",INPUT!JB426)</f>
        <v/>
      </c>
      <c r="W422" s="1425" t="str">
        <f t="shared" si="13"/>
        <v/>
      </c>
      <c r="X422" s="1425" t="str">
        <f>IF(INPUT!JB426="","",INPUT!JB426)</f>
        <v/>
      </c>
    </row>
    <row r="423" spans="2:24">
      <c r="B423" s="1027" t="str">
        <f>IF(INPUT!HO427="","",INPUT!HO427)</f>
        <v/>
      </c>
      <c r="C423" s="1422" t="str">
        <f>IF(INPUT!IU427="","",INPUT!IU427/'03. Asset follow up'!$F$20)</f>
        <v/>
      </c>
      <c r="D423" s="1422" t="str">
        <f>IF(INPUT!IV427="","",INPUT!IV427/'03. Asset follow up'!$F$20)</f>
        <v/>
      </c>
      <c r="E423" s="1422" t="str">
        <f>IF(INPUT!IW427="","",INPUT!IW427/'03. Asset follow up'!$F$20)</f>
        <v/>
      </c>
      <c r="F423" s="1422" t="str">
        <f>IF(INPUT!IX427="","",INPUT!IX427/'03. Asset follow up'!$F$20)</f>
        <v/>
      </c>
      <c r="G423" s="1422" t="str">
        <f>IF(INPUT!IY427="","",INPUT!IY427/'03. Asset follow up'!$F$20)</f>
        <v/>
      </c>
      <c r="H423" s="1422" t="str">
        <f>IF(INPUT!IZ427="","",INPUT!IZ427/'03. Asset follow up'!$F$20)</f>
        <v/>
      </c>
      <c r="I423" s="1422" t="str">
        <f>IF(INPUT!JA427="","",INPUT!JA427/'03. Asset follow up'!$F$20)</f>
        <v/>
      </c>
      <c r="J423" s="1423">
        <f>INPUT!JB427/'03. Asset follow up'!$F$20</f>
        <v>0</v>
      </c>
      <c r="K423" s="1423" t="str">
        <f>IF(INPUT!JB427="","",INPUT!JB427/'03. Asset follow up'!$F$20)</f>
        <v/>
      </c>
      <c r="L423" s="1424">
        <f t="shared" si="14"/>
        <v>0</v>
      </c>
      <c r="N423" s="1027" t="str">
        <f>IF(INPUT!HO427="","",INPUT!HO427)</f>
        <v/>
      </c>
      <c r="O423" s="1425" t="str">
        <f>IF(INPUT!IU427="","",INPUT!IU427)</f>
        <v/>
      </c>
      <c r="P423" s="1425" t="str">
        <f>IF(INPUT!IV427="","",INPUT!IV427)</f>
        <v/>
      </c>
      <c r="Q423" s="1425" t="str">
        <f>IF(INPUT!IW427="","",INPUT!IW427)</f>
        <v/>
      </c>
      <c r="R423" s="1425" t="str">
        <f>IF(INPUT!IX427="","",INPUT!IX427)</f>
        <v/>
      </c>
      <c r="S423" s="1425" t="str">
        <f>IF(INPUT!IY427="","",INPUT!IY427)</f>
        <v/>
      </c>
      <c r="T423" s="1425" t="str">
        <f>IF(INPUT!IZ427="","",INPUT!IZ427)</f>
        <v/>
      </c>
      <c r="U423" s="1425" t="str">
        <f>IF(INPUT!JA427="","",INPUT!JA427)</f>
        <v/>
      </c>
      <c r="V423" s="1425" t="str">
        <f>IF(INPUT!JB427="","",INPUT!JB427)</f>
        <v/>
      </c>
      <c r="W423" s="1425" t="str">
        <f t="shared" si="13"/>
        <v/>
      </c>
      <c r="X423" s="1425" t="str">
        <f>IF(INPUT!JB427="","",INPUT!JB427)</f>
        <v/>
      </c>
    </row>
    <row r="424" spans="2:24">
      <c r="B424" s="1027" t="str">
        <f>IF(INPUT!HO428="","",INPUT!HO428)</f>
        <v/>
      </c>
      <c r="C424" s="1422" t="str">
        <f>IF(INPUT!IU428="","",INPUT!IU428/'03. Asset follow up'!$F$20)</f>
        <v/>
      </c>
      <c r="D424" s="1422" t="str">
        <f>IF(INPUT!IV428="","",INPUT!IV428/'03. Asset follow up'!$F$20)</f>
        <v/>
      </c>
      <c r="E424" s="1422" t="str">
        <f>IF(INPUT!IW428="","",INPUT!IW428/'03. Asset follow up'!$F$20)</f>
        <v/>
      </c>
      <c r="F424" s="1422" t="str">
        <f>IF(INPUT!IX428="","",INPUT!IX428/'03. Asset follow up'!$F$20)</f>
        <v/>
      </c>
      <c r="G424" s="1422" t="str">
        <f>IF(INPUT!IY428="","",INPUT!IY428/'03. Asset follow up'!$F$20)</f>
        <v/>
      </c>
      <c r="H424" s="1422" t="str">
        <f>IF(INPUT!IZ428="","",INPUT!IZ428/'03. Asset follow up'!$F$20)</f>
        <v/>
      </c>
      <c r="I424" s="1422" t="str">
        <f>IF(INPUT!JA428="","",INPUT!JA428/'03. Asset follow up'!$F$20)</f>
        <v/>
      </c>
      <c r="J424" s="1423">
        <f>INPUT!JB428/'03. Asset follow up'!$F$20</f>
        <v>0</v>
      </c>
      <c r="K424" s="1423" t="str">
        <f>IF(INPUT!JB428="","",INPUT!JB428/'03. Asset follow up'!$F$20)</f>
        <v/>
      </c>
      <c r="L424" s="1424">
        <f t="shared" si="14"/>
        <v>0</v>
      </c>
      <c r="N424" s="1027" t="str">
        <f>IF(INPUT!HO428="","",INPUT!HO428)</f>
        <v/>
      </c>
      <c r="O424" s="1425" t="str">
        <f>IF(INPUT!IU428="","",INPUT!IU428)</f>
        <v/>
      </c>
      <c r="P424" s="1425" t="str">
        <f>IF(INPUT!IV428="","",INPUT!IV428)</f>
        <v/>
      </c>
      <c r="Q424" s="1425" t="str">
        <f>IF(INPUT!IW428="","",INPUT!IW428)</f>
        <v/>
      </c>
      <c r="R424" s="1425" t="str">
        <f>IF(INPUT!IX428="","",INPUT!IX428)</f>
        <v/>
      </c>
      <c r="S424" s="1425" t="str">
        <f>IF(INPUT!IY428="","",INPUT!IY428)</f>
        <v/>
      </c>
      <c r="T424" s="1425" t="str">
        <f>IF(INPUT!IZ428="","",INPUT!IZ428)</f>
        <v/>
      </c>
      <c r="U424" s="1425" t="str">
        <f>IF(INPUT!JA428="","",INPUT!JA428)</f>
        <v/>
      </c>
      <c r="V424" s="1425" t="str">
        <f>IF(INPUT!JB428="","",INPUT!JB428)</f>
        <v/>
      </c>
      <c r="W424" s="1425" t="str">
        <f t="shared" si="13"/>
        <v/>
      </c>
      <c r="X424" s="1425" t="str">
        <f>IF(INPUT!JB428="","",INPUT!JB428)</f>
        <v/>
      </c>
    </row>
    <row r="425" spans="2:24">
      <c r="B425" s="1027" t="str">
        <f>IF(INPUT!HO429="","",INPUT!HO429)</f>
        <v/>
      </c>
      <c r="C425" s="1422" t="str">
        <f>IF(INPUT!IU429="","",INPUT!IU429/'03. Asset follow up'!$F$20)</f>
        <v/>
      </c>
      <c r="D425" s="1422" t="str">
        <f>IF(INPUT!IV429="","",INPUT!IV429/'03. Asset follow up'!$F$20)</f>
        <v/>
      </c>
      <c r="E425" s="1422" t="str">
        <f>IF(INPUT!IW429="","",INPUT!IW429/'03. Asset follow up'!$F$20)</f>
        <v/>
      </c>
      <c r="F425" s="1422" t="str">
        <f>IF(INPUT!IX429="","",INPUT!IX429/'03. Asset follow up'!$F$20)</f>
        <v/>
      </c>
      <c r="G425" s="1422" t="str">
        <f>IF(INPUT!IY429="","",INPUT!IY429/'03. Asset follow up'!$F$20)</f>
        <v/>
      </c>
      <c r="H425" s="1422" t="str">
        <f>IF(INPUT!IZ429="","",INPUT!IZ429/'03. Asset follow up'!$F$20)</f>
        <v/>
      </c>
      <c r="I425" s="1422" t="str">
        <f>IF(INPUT!JA429="","",INPUT!JA429/'03. Asset follow up'!$F$20)</f>
        <v/>
      </c>
      <c r="J425" s="1423">
        <f>INPUT!JB429/'03. Asset follow up'!$F$20</f>
        <v>0</v>
      </c>
      <c r="K425" s="1423" t="str">
        <f>IF(INPUT!JB429="","",INPUT!JB429/'03. Asset follow up'!$F$20)</f>
        <v/>
      </c>
      <c r="L425" s="1424">
        <f t="shared" si="14"/>
        <v>0</v>
      </c>
      <c r="N425" s="1027" t="str">
        <f>IF(INPUT!HO429="","",INPUT!HO429)</f>
        <v/>
      </c>
      <c r="O425" s="1425" t="str">
        <f>IF(INPUT!IU429="","",INPUT!IU429)</f>
        <v/>
      </c>
      <c r="P425" s="1425" t="str">
        <f>IF(INPUT!IV429="","",INPUT!IV429)</f>
        <v/>
      </c>
      <c r="Q425" s="1425" t="str">
        <f>IF(INPUT!IW429="","",INPUT!IW429)</f>
        <v/>
      </c>
      <c r="R425" s="1425" t="str">
        <f>IF(INPUT!IX429="","",INPUT!IX429)</f>
        <v/>
      </c>
      <c r="S425" s="1425" t="str">
        <f>IF(INPUT!IY429="","",INPUT!IY429)</f>
        <v/>
      </c>
      <c r="T425" s="1425" t="str">
        <f>IF(INPUT!IZ429="","",INPUT!IZ429)</f>
        <v/>
      </c>
      <c r="U425" s="1425" t="str">
        <f>IF(INPUT!JA429="","",INPUT!JA429)</f>
        <v/>
      </c>
      <c r="V425" s="1425" t="str">
        <f>IF(INPUT!JB429="","",INPUT!JB429)</f>
        <v/>
      </c>
      <c r="W425" s="1425" t="str">
        <f t="shared" si="13"/>
        <v/>
      </c>
      <c r="X425" s="1425" t="str">
        <f>IF(INPUT!JB429="","",INPUT!JB429)</f>
        <v/>
      </c>
    </row>
    <row r="426" spans="2:24">
      <c r="B426" s="1027" t="str">
        <f>IF(INPUT!HO430="","",INPUT!HO430)</f>
        <v/>
      </c>
      <c r="C426" s="1422" t="str">
        <f>IF(INPUT!IU430="","",INPUT!IU430/'03. Asset follow up'!$F$20)</f>
        <v/>
      </c>
      <c r="D426" s="1422" t="str">
        <f>IF(INPUT!IV430="","",INPUT!IV430/'03. Asset follow up'!$F$20)</f>
        <v/>
      </c>
      <c r="E426" s="1422" t="str">
        <f>IF(INPUT!IW430="","",INPUT!IW430/'03. Asset follow up'!$F$20)</f>
        <v/>
      </c>
      <c r="F426" s="1422" t="str">
        <f>IF(INPUT!IX430="","",INPUT!IX430/'03. Asset follow up'!$F$20)</f>
        <v/>
      </c>
      <c r="G426" s="1422" t="str">
        <f>IF(INPUT!IY430="","",INPUT!IY430/'03. Asset follow up'!$F$20)</f>
        <v/>
      </c>
      <c r="H426" s="1422" t="str">
        <f>IF(INPUT!IZ430="","",INPUT!IZ430/'03. Asset follow up'!$F$20)</f>
        <v/>
      </c>
      <c r="I426" s="1422" t="str">
        <f>IF(INPUT!JA430="","",INPUT!JA430/'03. Asset follow up'!$F$20)</f>
        <v/>
      </c>
      <c r="J426" s="1423">
        <f>INPUT!JB430/'03. Asset follow up'!$F$20</f>
        <v>0</v>
      </c>
      <c r="K426" s="1423" t="str">
        <f>IF(INPUT!JB430="","",INPUT!JB430/'03. Asset follow up'!$F$20)</f>
        <v/>
      </c>
      <c r="L426" s="1424">
        <f t="shared" si="14"/>
        <v>0</v>
      </c>
      <c r="N426" s="1027" t="str">
        <f>IF(INPUT!HO430="","",INPUT!HO430)</f>
        <v/>
      </c>
      <c r="O426" s="1425" t="str">
        <f>IF(INPUT!IU430="","",INPUT!IU430)</f>
        <v/>
      </c>
      <c r="P426" s="1425" t="str">
        <f>IF(INPUT!IV430="","",INPUT!IV430)</f>
        <v/>
      </c>
      <c r="Q426" s="1425" t="str">
        <f>IF(INPUT!IW430="","",INPUT!IW430)</f>
        <v/>
      </c>
      <c r="R426" s="1425" t="str">
        <f>IF(INPUT!IX430="","",INPUT!IX430)</f>
        <v/>
      </c>
      <c r="S426" s="1425" t="str">
        <f>IF(INPUT!IY430="","",INPUT!IY430)</f>
        <v/>
      </c>
      <c r="T426" s="1425" t="str">
        <f>IF(INPUT!IZ430="","",INPUT!IZ430)</f>
        <v/>
      </c>
      <c r="U426" s="1425" t="str">
        <f>IF(INPUT!JA430="","",INPUT!JA430)</f>
        <v/>
      </c>
      <c r="V426" s="1425" t="str">
        <f>IF(INPUT!JB430="","",INPUT!JB430)</f>
        <v/>
      </c>
      <c r="W426" s="1425" t="str">
        <f t="shared" si="13"/>
        <v/>
      </c>
      <c r="X426" s="1425" t="str">
        <f>IF(INPUT!JB430="","",INPUT!JB430)</f>
        <v/>
      </c>
    </row>
    <row r="427" spans="2:24">
      <c r="B427" s="1027" t="str">
        <f>IF(INPUT!HO431="","",INPUT!HO431)</f>
        <v/>
      </c>
      <c r="C427" s="1422" t="str">
        <f>IF(INPUT!IU431="","",INPUT!IU431/'03. Asset follow up'!$F$20)</f>
        <v/>
      </c>
      <c r="D427" s="1422" t="str">
        <f>IF(INPUT!IV431="","",INPUT!IV431/'03. Asset follow up'!$F$20)</f>
        <v/>
      </c>
      <c r="E427" s="1422" t="str">
        <f>IF(INPUT!IW431="","",INPUT!IW431/'03. Asset follow up'!$F$20)</f>
        <v/>
      </c>
      <c r="F427" s="1422" t="str">
        <f>IF(INPUT!IX431="","",INPUT!IX431/'03. Asset follow up'!$F$20)</f>
        <v/>
      </c>
      <c r="G427" s="1422" t="str">
        <f>IF(INPUT!IY431="","",INPUT!IY431/'03. Asset follow up'!$F$20)</f>
        <v/>
      </c>
      <c r="H427" s="1422" t="str">
        <f>IF(INPUT!IZ431="","",INPUT!IZ431/'03. Asset follow up'!$F$20)</f>
        <v/>
      </c>
      <c r="I427" s="1422" t="str">
        <f>IF(INPUT!JA431="","",INPUT!JA431/'03. Asset follow up'!$F$20)</f>
        <v/>
      </c>
      <c r="J427" s="1423">
        <f>INPUT!JB431/'03. Asset follow up'!$F$20</f>
        <v>0</v>
      </c>
      <c r="K427" s="1423" t="str">
        <f>IF(INPUT!JB431="","",INPUT!JB431/'03. Asset follow up'!$F$20)</f>
        <v/>
      </c>
      <c r="L427" s="1424">
        <f t="shared" si="14"/>
        <v>0</v>
      </c>
      <c r="N427" s="1027" t="str">
        <f>IF(INPUT!HO431="","",INPUT!HO431)</f>
        <v/>
      </c>
      <c r="O427" s="1425" t="str">
        <f>IF(INPUT!IU431="","",INPUT!IU431)</f>
        <v/>
      </c>
      <c r="P427" s="1425" t="str">
        <f>IF(INPUT!IV431="","",INPUT!IV431)</f>
        <v/>
      </c>
      <c r="Q427" s="1425" t="str">
        <f>IF(INPUT!IW431="","",INPUT!IW431)</f>
        <v/>
      </c>
      <c r="R427" s="1425" t="str">
        <f>IF(INPUT!IX431="","",INPUT!IX431)</f>
        <v/>
      </c>
      <c r="S427" s="1425" t="str">
        <f>IF(INPUT!IY431="","",INPUT!IY431)</f>
        <v/>
      </c>
      <c r="T427" s="1425" t="str">
        <f>IF(INPUT!IZ431="","",INPUT!IZ431)</f>
        <v/>
      </c>
      <c r="U427" s="1425" t="str">
        <f>IF(INPUT!JA431="","",INPUT!JA431)</f>
        <v/>
      </c>
      <c r="V427" s="1425" t="str">
        <f>IF(INPUT!JB431="","",INPUT!JB431)</f>
        <v/>
      </c>
      <c r="W427" s="1425" t="str">
        <f t="shared" si="13"/>
        <v/>
      </c>
      <c r="X427" s="1425" t="str">
        <f>IF(INPUT!JB431="","",INPUT!JB431)</f>
        <v/>
      </c>
    </row>
    <row r="428" spans="2:24">
      <c r="B428" s="1027" t="str">
        <f>IF(INPUT!HO432="","",INPUT!HO432)</f>
        <v/>
      </c>
      <c r="C428" s="1422" t="str">
        <f>IF(INPUT!IU432="","",INPUT!IU432/'03. Asset follow up'!$F$20)</f>
        <v/>
      </c>
      <c r="D428" s="1422" t="str">
        <f>IF(INPUT!IV432="","",INPUT!IV432/'03. Asset follow up'!$F$20)</f>
        <v/>
      </c>
      <c r="E428" s="1422" t="str">
        <f>IF(INPUT!IW432="","",INPUT!IW432/'03. Asset follow up'!$F$20)</f>
        <v/>
      </c>
      <c r="F428" s="1422" t="str">
        <f>IF(INPUT!IX432="","",INPUT!IX432/'03. Asset follow up'!$F$20)</f>
        <v/>
      </c>
      <c r="G428" s="1422" t="str">
        <f>IF(INPUT!IY432="","",INPUT!IY432/'03. Asset follow up'!$F$20)</f>
        <v/>
      </c>
      <c r="H428" s="1422" t="str">
        <f>IF(INPUT!IZ432="","",INPUT!IZ432/'03. Asset follow up'!$F$20)</f>
        <v/>
      </c>
      <c r="I428" s="1422" t="str">
        <f>IF(INPUT!JA432="","",INPUT!JA432/'03. Asset follow up'!$F$20)</f>
        <v/>
      </c>
      <c r="J428" s="1423">
        <f>INPUT!JB432/'03. Asset follow up'!$F$20</f>
        <v>0</v>
      </c>
      <c r="K428" s="1423" t="str">
        <f>IF(INPUT!JB432="","",INPUT!JB432/'03. Asset follow up'!$F$20)</f>
        <v/>
      </c>
      <c r="L428" s="1424">
        <f t="shared" si="14"/>
        <v>0</v>
      </c>
      <c r="N428" s="1027" t="str">
        <f>IF(INPUT!HO432="","",INPUT!HO432)</f>
        <v/>
      </c>
      <c r="O428" s="1425" t="str">
        <f>IF(INPUT!IU432="","",INPUT!IU432)</f>
        <v/>
      </c>
      <c r="P428" s="1425" t="str">
        <f>IF(INPUT!IV432="","",INPUT!IV432)</f>
        <v/>
      </c>
      <c r="Q428" s="1425" t="str">
        <f>IF(INPUT!IW432="","",INPUT!IW432)</f>
        <v/>
      </c>
      <c r="R428" s="1425" t="str">
        <f>IF(INPUT!IX432="","",INPUT!IX432)</f>
        <v/>
      </c>
      <c r="S428" s="1425" t="str">
        <f>IF(INPUT!IY432="","",INPUT!IY432)</f>
        <v/>
      </c>
      <c r="T428" s="1425" t="str">
        <f>IF(INPUT!IZ432="","",INPUT!IZ432)</f>
        <v/>
      </c>
      <c r="U428" s="1425" t="str">
        <f>IF(INPUT!JA432="","",INPUT!JA432)</f>
        <v/>
      </c>
      <c r="V428" s="1425" t="str">
        <f>IF(INPUT!JB432="","",INPUT!JB432)</f>
        <v/>
      </c>
      <c r="W428" s="1425" t="str">
        <f t="shared" si="13"/>
        <v/>
      </c>
      <c r="X428" s="1425" t="str">
        <f>IF(INPUT!JB432="","",INPUT!JB432)</f>
        <v/>
      </c>
    </row>
    <row r="429" spans="2:24">
      <c r="B429" s="1027" t="str">
        <f>IF(INPUT!HO433="","",INPUT!HO433)</f>
        <v/>
      </c>
      <c r="C429" s="1422" t="str">
        <f>IF(INPUT!IU433="","",INPUT!IU433/'03. Asset follow up'!$F$20)</f>
        <v/>
      </c>
      <c r="D429" s="1422" t="str">
        <f>IF(INPUT!IV433="","",INPUT!IV433/'03. Asset follow up'!$F$20)</f>
        <v/>
      </c>
      <c r="E429" s="1422" t="str">
        <f>IF(INPUT!IW433="","",INPUT!IW433/'03. Asset follow up'!$F$20)</f>
        <v/>
      </c>
      <c r="F429" s="1422" t="str">
        <f>IF(INPUT!IX433="","",INPUT!IX433/'03. Asset follow up'!$F$20)</f>
        <v/>
      </c>
      <c r="G429" s="1422" t="str">
        <f>IF(INPUT!IY433="","",INPUT!IY433/'03. Asset follow up'!$F$20)</f>
        <v/>
      </c>
      <c r="H429" s="1422" t="str">
        <f>IF(INPUT!IZ433="","",INPUT!IZ433/'03. Asset follow up'!$F$20)</f>
        <v/>
      </c>
      <c r="I429" s="1422" t="str">
        <f>IF(INPUT!JA433="","",INPUT!JA433/'03. Asset follow up'!$F$20)</f>
        <v/>
      </c>
      <c r="J429" s="1423">
        <f>INPUT!JB433/'03. Asset follow up'!$F$20</f>
        <v>0</v>
      </c>
      <c r="K429" s="1423" t="str">
        <f>IF(INPUT!JB433="","",INPUT!JB433/'03. Asset follow up'!$F$20)</f>
        <v/>
      </c>
      <c r="L429" s="1424">
        <f t="shared" si="14"/>
        <v>0</v>
      </c>
      <c r="N429" s="1027" t="str">
        <f>IF(INPUT!HO433="","",INPUT!HO433)</f>
        <v/>
      </c>
      <c r="O429" s="1425" t="str">
        <f>IF(INPUT!IU433="","",INPUT!IU433)</f>
        <v/>
      </c>
      <c r="P429" s="1425" t="str">
        <f>IF(INPUT!IV433="","",INPUT!IV433)</f>
        <v/>
      </c>
      <c r="Q429" s="1425" t="str">
        <f>IF(INPUT!IW433="","",INPUT!IW433)</f>
        <v/>
      </c>
      <c r="R429" s="1425" t="str">
        <f>IF(INPUT!IX433="","",INPUT!IX433)</f>
        <v/>
      </c>
      <c r="S429" s="1425" t="str">
        <f>IF(INPUT!IY433="","",INPUT!IY433)</f>
        <v/>
      </c>
      <c r="T429" s="1425" t="str">
        <f>IF(INPUT!IZ433="","",INPUT!IZ433)</f>
        <v/>
      </c>
      <c r="U429" s="1425" t="str">
        <f>IF(INPUT!JA433="","",INPUT!JA433)</f>
        <v/>
      </c>
      <c r="V429" s="1425" t="str">
        <f>IF(INPUT!JB433="","",INPUT!JB433)</f>
        <v/>
      </c>
      <c r="W429" s="1425" t="str">
        <f t="shared" si="13"/>
        <v/>
      </c>
      <c r="X429" s="1425" t="str">
        <f>IF(INPUT!JB433="","",INPUT!JB433)</f>
        <v/>
      </c>
    </row>
    <row r="430" spans="2:24">
      <c r="B430" s="1027" t="str">
        <f>IF(INPUT!HO434="","",INPUT!HO434)</f>
        <v/>
      </c>
      <c r="C430" s="1422" t="str">
        <f>IF(INPUT!IU434="","",INPUT!IU434/'03. Asset follow up'!$F$20)</f>
        <v/>
      </c>
      <c r="D430" s="1422" t="str">
        <f>IF(INPUT!IV434="","",INPUT!IV434/'03. Asset follow up'!$F$20)</f>
        <v/>
      </c>
      <c r="E430" s="1422" t="str">
        <f>IF(INPUT!IW434="","",INPUT!IW434/'03. Asset follow up'!$F$20)</f>
        <v/>
      </c>
      <c r="F430" s="1422" t="str">
        <f>IF(INPUT!IX434="","",INPUT!IX434/'03. Asset follow up'!$F$20)</f>
        <v/>
      </c>
      <c r="G430" s="1422" t="str">
        <f>IF(INPUT!IY434="","",INPUT!IY434/'03. Asset follow up'!$F$20)</f>
        <v/>
      </c>
      <c r="H430" s="1422" t="str">
        <f>IF(INPUT!IZ434="","",INPUT!IZ434/'03. Asset follow up'!$F$20)</f>
        <v/>
      </c>
      <c r="I430" s="1422" t="str">
        <f>IF(INPUT!JA434="","",INPUT!JA434/'03. Asset follow up'!$F$20)</f>
        <v/>
      </c>
      <c r="J430" s="1423">
        <f>INPUT!JB434/'03. Asset follow up'!$F$20</f>
        <v>0</v>
      </c>
      <c r="K430" s="1423" t="str">
        <f>IF(INPUT!JB434="","",INPUT!JB434/'03. Asset follow up'!$F$20)</f>
        <v/>
      </c>
      <c r="L430" s="1424">
        <f t="shared" si="14"/>
        <v>0</v>
      </c>
      <c r="N430" s="1027" t="str">
        <f>IF(INPUT!HO434="","",INPUT!HO434)</f>
        <v/>
      </c>
      <c r="O430" s="1425" t="str">
        <f>IF(INPUT!IU434="","",INPUT!IU434)</f>
        <v/>
      </c>
      <c r="P430" s="1425" t="str">
        <f>IF(INPUT!IV434="","",INPUT!IV434)</f>
        <v/>
      </c>
      <c r="Q430" s="1425" t="str">
        <f>IF(INPUT!IW434="","",INPUT!IW434)</f>
        <v/>
      </c>
      <c r="R430" s="1425" t="str">
        <f>IF(INPUT!IX434="","",INPUT!IX434)</f>
        <v/>
      </c>
      <c r="S430" s="1425" t="str">
        <f>IF(INPUT!IY434="","",INPUT!IY434)</f>
        <v/>
      </c>
      <c r="T430" s="1425" t="str">
        <f>IF(INPUT!IZ434="","",INPUT!IZ434)</f>
        <v/>
      </c>
      <c r="U430" s="1425" t="str">
        <f>IF(INPUT!JA434="","",INPUT!JA434)</f>
        <v/>
      </c>
      <c r="V430" s="1425" t="str">
        <f>IF(INPUT!JB434="","",INPUT!JB434)</f>
        <v/>
      </c>
      <c r="W430" s="1425" t="str">
        <f t="shared" si="13"/>
        <v/>
      </c>
      <c r="X430" s="1425" t="str">
        <f>IF(INPUT!JB434="","",INPUT!JB434)</f>
        <v/>
      </c>
    </row>
    <row r="431" spans="2:24">
      <c r="B431" s="1027" t="str">
        <f>IF(INPUT!HO435="","",INPUT!HO435)</f>
        <v/>
      </c>
      <c r="C431" s="1422" t="str">
        <f>IF(INPUT!IU435="","",INPUT!IU435/'03. Asset follow up'!$F$20)</f>
        <v/>
      </c>
      <c r="D431" s="1422" t="str">
        <f>IF(INPUT!IV435="","",INPUT!IV435/'03. Asset follow up'!$F$20)</f>
        <v/>
      </c>
      <c r="E431" s="1422" t="str">
        <f>IF(INPUT!IW435="","",INPUT!IW435/'03. Asset follow up'!$F$20)</f>
        <v/>
      </c>
      <c r="F431" s="1422" t="str">
        <f>IF(INPUT!IX435="","",INPUT!IX435/'03. Asset follow up'!$F$20)</f>
        <v/>
      </c>
      <c r="G431" s="1422" t="str">
        <f>IF(INPUT!IY435="","",INPUT!IY435/'03. Asset follow up'!$F$20)</f>
        <v/>
      </c>
      <c r="H431" s="1422" t="str">
        <f>IF(INPUT!IZ435="","",INPUT!IZ435/'03. Asset follow up'!$F$20)</f>
        <v/>
      </c>
      <c r="I431" s="1422" t="str">
        <f>IF(INPUT!JA435="","",INPUT!JA435/'03. Asset follow up'!$F$20)</f>
        <v/>
      </c>
      <c r="J431" s="1423">
        <f>INPUT!JB435/'03. Asset follow up'!$F$20</f>
        <v>0</v>
      </c>
      <c r="K431" s="1423" t="str">
        <f>IF(INPUT!JB435="","",INPUT!JB435/'03. Asset follow up'!$F$20)</f>
        <v/>
      </c>
      <c r="L431" s="1424">
        <f t="shared" si="14"/>
        <v>0</v>
      </c>
      <c r="N431" s="1027" t="str">
        <f>IF(INPUT!HO435="","",INPUT!HO435)</f>
        <v/>
      </c>
      <c r="O431" s="1425" t="str">
        <f>IF(INPUT!IU435="","",INPUT!IU435)</f>
        <v/>
      </c>
      <c r="P431" s="1425" t="str">
        <f>IF(INPUT!IV435="","",INPUT!IV435)</f>
        <v/>
      </c>
      <c r="Q431" s="1425" t="str">
        <f>IF(INPUT!IW435="","",INPUT!IW435)</f>
        <v/>
      </c>
      <c r="R431" s="1425" t="str">
        <f>IF(INPUT!IX435="","",INPUT!IX435)</f>
        <v/>
      </c>
      <c r="S431" s="1425" t="str">
        <f>IF(INPUT!IY435="","",INPUT!IY435)</f>
        <v/>
      </c>
      <c r="T431" s="1425" t="str">
        <f>IF(INPUT!IZ435="","",INPUT!IZ435)</f>
        <v/>
      </c>
      <c r="U431" s="1425" t="str">
        <f>IF(INPUT!JA435="","",INPUT!JA435)</f>
        <v/>
      </c>
      <c r="V431" s="1425" t="str">
        <f>IF(INPUT!JB435="","",INPUT!JB435)</f>
        <v/>
      </c>
      <c r="W431" s="1425" t="str">
        <f t="shared" si="13"/>
        <v/>
      </c>
      <c r="X431" s="1425" t="str">
        <f>IF(INPUT!JB435="","",INPUT!JB435)</f>
        <v/>
      </c>
    </row>
    <row r="432" spans="2:24">
      <c r="B432" s="1027" t="str">
        <f>IF(INPUT!HO436="","",INPUT!HO436)</f>
        <v/>
      </c>
      <c r="C432" s="1422" t="str">
        <f>IF(INPUT!IU436="","",INPUT!IU436/'03. Asset follow up'!$F$20)</f>
        <v/>
      </c>
      <c r="D432" s="1422" t="str">
        <f>IF(INPUT!IV436="","",INPUT!IV436/'03. Asset follow up'!$F$20)</f>
        <v/>
      </c>
      <c r="E432" s="1422" t="str">
        <f>IF(INPUT!IW436="","",INPUT!IW436/'03. Asset follow up'!$F$20)</f>
        <v/>
      </c>
      <c r="F432" s="1422" t="str">
        <f>IF(INPUT!IX436="","",INPUT!IX436/'03. Asset follow up'!$F$20)</f>
        <v/>
      </c>
      <c r="G432" s="1422" t="str">
        <f>IF(INPUT!IY436="","",INPUT!IY436/'03. Asset follow up'!$F$20)</f>
        <v/>
      </c>
      <c r="H432" s="1422" t="str">
        <f>IF(INPUT!IZ436="","",INPUT!IZ436/'03. Asset follow up'!$F$20)</f>
        <v/>
      </c>
      <c r="I432" s="1422" t="str">
        <f>IF(INPUT!JA436="","",INPUT!JA436/'03. Asset follow up'!$F$20)</f>
        <v/>
      </c>
      <c r="J432" s="1423">
        <f>INPUT!JB436/'03. Asset follow up'!$F$20</f>
        <v>0</v>
      </c>
      <c r="K432" s="1423" t="str">
        <f>IF(INPUT!JB436="","",INPUT!JB436/'03. Asset follow up'!$F$20)</f>
        <v/>
      </c>
      <c r="L432" s="1424">
        <f t="shared" si="14"/>
        <v>0</v>
      </c>
      <c r="N432" s="1027" t="str">
        <f>IF(INPUT!HO436="","",INPUT!HO436)</f>
        <v/>
      </c>
      <c r="O432" s="1425" t="str">
        <f>IF(INPUT!IU436="","",INPUT!IU436)</f>
        <v/>
      </c>
      <c r="P432" s="1425" t="str">
        <f>IF(INPUT!IV436="","",INPUT!IV436)</f>
        <v/>
      </c>
      <c r="Q432" s="1425" t="str">
        <f>IF(INPUT!IW436="","",INPUT!IW436)</f>
        <v/>
      </c>
      <c r="R432" s="1425" t="str">
        <f>IF(INPUT!IX436="","",INPUT!IX436)</f>
        <v/>
      </c>
      <c r="S432" s="1425" t="str">
        <f>IF(INPUT!IY436="","",INPUT!IY436)</f>
        <v/>
      </c>
      <c r="T432" s="1425" t="str">
        <f>IF(INPUT!IZ436="","",INPUT!IZ436)</f>
        <v/>
      </c>
      <c r="U432" s="1425" t="str">
        <f>IF(INPUT!JA436="","",INPUT!JA436)</f>
        <v/>
      </c>
      <c r="V432" s="1425" t="str">
        <f>IF(INPUT!JB436="","",INPUT!JB436)</f>
        <v/>
      </c>
      <c r="W432" s="1425" t="str">
        <f t="shared" si="13"/>
        <v/>
      </c>
      <c r="X432" s="1425" t="str">
        <f>IF(INPUT!JB436="","",INPUT!JB436)</f>
        <v/>
      </c>
    </row>
    <row r="433" spans="2:24">
      <c r="B433" s="1027" t="str">
        <f>IF(INPUT!HO437="","",INPUT!HO437)</f>
        <v/>
      </c>
      <c r="C433" s="1422" t="str">
        <f>IF(INPUT!IU437="","",INPUT!IU437/'03. Asset follow up'!$F$20)</f>
        <v/>
      </c>
      <c r="D433" s="1422" t="str">
        <f>IF(INPUT!IV437="","",INPUT!IV437/'03. Asset follow up'!$F$20)</f>
        <v/>
      </c>
      <c r="E433" s="1422" t="str">
        <f>IF(INPUT!IW437="","",INPUT!IW437/'03. Asset follow up'!$F$20)</f>
        <v/>
      </c>
      <c r="F433" s="1422" t="str">
        <f>IF(INPUT!IX437="","",INPUT!IX437/'03. Asset follow up'!$F$20)</f>
        <v/>
      </c>
      <c r="G433" s="1422" t="str">
        <f>IF(INPUT!IY437="","",INPUT!IY437/'03. Asset follow up'!$F$20)</f>
        <v/>
      </c>
      <c r="H433" s="1422" t="str">
        <f>IF(INPUT!IZ437="","",INPUT!IZ437/'03. Asset follow up'!$F$20)</f>
        <v/>
      </c>
      <c r="I433" s="1422" t="str">
        <f>IF(INPUT!JA437="","",INPUT!JA437/'03. Asset follow up'!$F$20)</f>
        <v/>
      </c>
      <c r="J433" s="1423">
        <f>INPUT!JB437/'03. Asset follow up'!$F$20</f>
        <v>0</v>
      </c>
      <c r="K433" s="1423" t="str">
        <f>IF(INPUT!JB437="","",INPUT!JB437/'03. Asset follow up'!$F$20)</f>
        <v/>
      </c>
      <c r="L433" s="1424">
        <f t="shared" si="14"/>
        <v>0</v>
      </c>
      <c r="N433" s="1027" t="str">
        <f>IF(INPUT!HO437="","",INPUT!HO437)</f>
        <v/>
      </c>
      <c r="O433" s="1425" t="str">
        <f>IF(INPUT!IU437="","",INPUT!IU437)</f>
        <v/>
      </c>
      <c r="P433" s="1425" t="str">
        <f>IF(INPUT!IV437="","",INPUT!IV437)</f>
        <v/>
      </c>
      <c r="Q433" s="1425" t="str">
        <f>IF(INPUT!IW437="","",INPUT!IW437)</f>
        <v/>
      </c>
      <c r="R433" s="1425" t="str">
        <f>IF(INPUT!IX437="","",INPUT!IX437)</f>
        <v/>
      </c>
      <c r="S433" s="1425" t="str">
        <f>IF(INPUT!IY437="","",INPUT!IY437)</f>
        <v/>
      </c>
      <c r="T433" s="1425" t="str">
        <f>IF(INPUT!IZ437="","",INPUT!IZ437)</f>
        <v/>
      </c>
      <c r="U433" s="1425" t="str">
        <f>IF(INPUT!JA437="","",INPUT!JA437)</f>
        <v/>
      </c>
      <c r="V433" s="1425" t="str">
        <f>IF(INPUT!JB437="","",INPUT!JB437)</f>
        <v/>
      </c>
      <c r="W433" s="1425" t="str">
        <f t="shared" si="13"/>
        <v/>
      </c>
      <c r="X433" s="1425" t="str">
        <f>IF(INPUT!JB437="","",INPUT!JB437)</f>
        <v/>
      </c>
    </row>
    <row r="434" spans="2:24">
      <c r="B434" s="1027" t="str">
        <f>IF(INPUT!HO438="","",INPUT!HO438)</f>
        <v/>
      </c>
      <c r="C434" s="1422" t="str">
        <f>IF(INPUT!IU438="","",INPUT!IU438/'03. Asset follow up'!$F$20)</f>
        <v/>
      </c>
      <c r="D434" s="1422" t="str">
        <f>IF(INPUT!IV438="","",INPUT!IV438/'03. Asset follow up'!$F$20)</f>
        <v/>
      </c>
      <c r="E434" s="1422" t="str">
        <f>IF(INPUT!IW438="","",INPUT!IW438/'03. Asset follow up'!$F$20)</f>
        <v/>
      </c>
      <c r="F434" s="1422" t="str">
        <f>IF(INPUT!IX438="","",INPUT!IX438/'03. Asset follow up'!$F$20)</f>
        <v/>
      </c>
      <c r="G434" s="1422" t="str">
        <f>IF(INPUT!IY438="","",INPUT!IY438/'03. Asset follow up'!$F$20)</f>
        <v/>
      </c>
      <c r="H434" s="1422" t="str">
        <f>IF(INPUT!IZ438="","",INPUT!IZ438/'03. Asset follow up'!$F$20)</f>
        <v/>
      </c>
      <c r="I434" s="1422" t="str">
        <f>IF(INPUT!JA438="","",INPUT!JA438/'03. Asset follow up'!$F$20)</f>
        <v/>
      </c>
      <c r="J434" s="1423">
        <f>INPUT!JB438/'03. Asset follow up'!$F$20</f>
        <v>0</v>
      </c>
      <c r="K434" s="1423" t="str">
        <f>IF(INPUT!JB438="","",INPUT!JB438/'03. Asset follow up'!$F$20)</f>
        <v/>
      </c>
      <c r="L434" s="1424">
        <f t="shared" si="14"/>
        <v>0</v>
      </c>
      <c r="N434" s="1027" t="str">
        <f>IF(INPUT!HO438="","",INPUT!HO438)</f>
        <v/>
      </c>
      <c r="O434" s="1425" t="str">
        <f>IF(INPUT!IU438="","",INPUT!IU438)</f>
        <v/>
      </c>
      <c r="P434" s="1425" t="str">
        <f>IF(INPUT!IV438="","",INPUT!IV438)</f>
        <v/>
      </c>
      <c r="Q434" s="1425" t="str">
        <f>IF(INPUT!IW438="","",INPUT!IW438)</f>
        <v/>
      </c>
      <c r="R434" s="1425" t="str">
        <f>IF(INPUT!IX438="","",INPUT!IX438)</f>
        <v/>
      </c>
      <c r="S434" s="1425" t="str">
        <f>IF(INPUT!IY438="","",INPUT!IY438)</f>
        <v/>
      </c>
      <c r="T434" s="1425" t="str">
        <f>IF(INPUT!IZ438="","",INPUT!IZ438)</f>
        <v/>
      </c>
      <c r="U434" s="1425" t="str">
        <f>IF(INPUT!JA438="","",INPUT!JA438)</f>
        <v/>
      </c>
      <c r="V434" s="1425" t="str">
        <f>IF(INPUT!JB438="","",INPUT!JB438)</f>
        <v/>
      </c>
      <c r="W434" s="1425" t="str">
        <f t="shared" ref="W434:W497" si="15">IF(V434="","",SUM(O434:V434))</f>
        <v/>
      </c>
      <c r="X434" s="1425" t="str">
        <f>IF(INPUT!JB438="","",INPUT!JB438)</f>
        <v/>
      </c>
    </row>
    <row r="435" spans="2:24">
      <c r="B435" s="1027" t="str">
        <f>IF(INPUT!HO439="","",INPUT!HO439)</f>
        <v/>
      </c>
      <c r="C435" s="1422" t="str">
        <f>IF(INPUT!IU439="","",INPUT!IU439/'03. Asset follow up'!$F$20)</f>
        <v/>
      </c>
      <c r="D435" s="1422" t="str">
        <f>IF(INPUT!IV439="","",INPUT!IV439/'03. Asset follow up'!$F$20)</f>
        <v/>
      </c>
      <c r="E435" s="1422" t="str">
        <f>IF(INPUT!IW439="","",INPUT!IW439/'03. Asset follow up'!$F$20)</f>
        <v/>
      </c>
      <c r="F435" s="1422" t="str">
        <f>IF(INPUT!IX439="","",INPUT!IX439/'03. Asset follow up'!$F$20)</f>
        <v/>
      </c>
      <c r="G435" s="1422" t="str">
        <f>IF(INPUT!IY439="","",INPUT!IY439/'03. Asset follow up'!$F$20)</f>
        <v/>
      </c>
      <c r="H435" s="1422" t="str">
        <f>IF(INPUT!IZ439="","",INPUT!IZ439/'03. Asset follow up'!$F$20)</f>
        <v/>
      </c>
      <c r="I435" s="1422" t="str">
        <f>IF(INPUT!JA439="","",INPUT!JA439/'03. Asset follow up'!$F$20)</f>
        <v/>
      </c>
      <c r="J435" s="1423">
        <f>INPUT!JB439/'03. Asset follow up'!$F$20</f>
        <v>0</v>
      </c>
      <c r="K435" s="1423" t="str">
        <f>IF(INPUT!JB439="","",INPUT!JB439/'03. Asset follow up'!$F$20)</f>
        <v/>
      </c>
      <c r="L435" s="1424">
        <f t="shared" si="14"/>
        <v>0</v>
      </c>
      <c r="N435" s="1027" t="str">
        <f>IF(INPUT!HO439="","",INPUT!HO439)</f>
        <v/>
      </c>
      <c r="O435" s="1425" t="str">
        <f>IF(INPUT!IU439="","",INPUT!IU439)</f>
        <v/>
      </c>
      <c r="P435" s="1425" t="str">
        <f>IF(INPUT!IV439="","",INPUT!IV439)</f>
        <v/>
      </c>
      <c r="Q435" s="1425" t="str">
        <f>IF(INPUT!IW439="","",INPUT!IW439)</f>
        <v/>
      </c>
      <c r="R435" s="1425" t="str">
        <f>IF(INPUT!IX439="","",INPUT!IX439)</f>
        <v/>
      </c>
      <c r="S435" s="1425" t="str">
        <f>IF(INPUT!IY439="","",INPUT!IY439)</f>
        <v/>
      </c>
      <c r="T435" s="1425" t="str">
        <f>IF(INPUT!IZ439="","",INPUT!IZ439)</f>
        <v/>
      </c>
      <c r="U435" s="1425" t="str">
        <f>IF(INPUT!JA439="","",INPUT!JA439)</f>
        <v/>
      </c>
      <c r="V435" s="1425" t="str">
        <f>IF(INPUT!JB439="","",INPUT!JB439)</f>
        <v/>
      </c>
      <c r="W435" s="1425" t="str">
        <f t="shared" si="15"/>
        <v/>
      </c>
      <c r="X435" s="1425" t="str">
        <f>IF(INPUT!JB439="","",INPUT!JB439)</f>
        <v/>
      </c>
    </row>
    <row r="436" spans="2:24">
      <c r="B436" s="1027" t="str">
        <f>IF(INPUT!HO440="","",INPUT!HO440)</f>
        <v/>
      </c>
      <c r="C436" s="1422" t="str">
        <f>IF(INPUT!IU440="","",INPUT!IU440/'03. Asset follow up'!$F$20)</f>
        <v/>
      </c>
      <c r="D436" s="1422" t="str">
        <f>IF(INPUT!IV440="","",INPUT!IV440/'03. Asset follow up'!$F$20)</f>
        <v/>
      </c>
      <c r="E436" s="1422" t="str">
        <f>IF(INPUT!IW440="","",INPUT!IW440/'03. Asset follow up'!$F$20)</f>
        <v/>
      </c>
      <c r="F436" s="1422" t="str">
        <f>IF(INPUT!IX440="","",INPUT!IX440/'03. Asset follow up'!$F$20)</f>
        <v/>
      </c>
      <c r="G436" s="1422" t="str">
        <f>IF(INPUT!IY440="","",INPUT!IY440/'03. Asset follow up'!$F$20)</f>
        <v/>
      </c>
      <c r="H436" s="1422" t="str">
        <f>IF(INPUT!IZ440="","",INPUT!IZ440/'03. Asset follow up'!$F$20)</f>
        <v/>
      </c>
      <c r="I436" s="1422" t="str">
        <f>IF(INPUT!JA440="","",INPUT!JA440/'03. Asset follow up'!$F$20)</f>
        <v/>
      </c>
      <c r="J436" s="1423">
        <f>INPUT!JB440/'03. Asset follow up'!$F$20</f>
        <v>0</v>
      </c>
      <c r="K436" s="1423" t="str">
        <f>IF(INPUT!JB440="","",INPUT!JB440/'03. Asset follow up'!$F$20)</f>
        <v/>
      </c>
      <c r="L436" s="1424">
        <f t="shared" si="14"/>
        <v>0</v>
      </c>
      <c r="N436" s="1027" t="str">
        <f>IF(INPUT!HO440="","",INPUT!HO440)</f>
        <v/>
      </c>
      <c r="O436" s="1425" t="str">
        <f>IF(INPUT!IU440="","",INPUT!IU440)</f>
        <v/>
      </c>
      <c r="P436" s="1425" t="str">
        <f>IF(INPUT!IV440="","",INPUT!IV440)</f>
        <v/>
      </c>
      <c r="Q436" s="1425" t="str">
        <f>IF(INPUT!IW440="","",INPUT!IW440)</f>
        <v/>
      </c>
      <c r="R436" s="1425" t="str">
        <f>IF(INPUT!IX440="","",INPUT!IX440)</f>
        <v/>
      </c>
      <c r="S436" s="1425" t="str">
        <f>IF(INPUT!IY440="","",INPUT!IY440)</f>
        <v/>
      </c>
      <c r="T436" s="1425" t="str">
        <f>IF(INPUT!IZ440="","",INPUT!IZ440)</f>
        <v/>
      </c>
      <c r="U436" s="1425" t="str">
        <f>IF(INPUT!JA440="","",INPUT!JA440)</f>
        <v/>
      </c>
      <c r="V436" s="1425" t="str">
        <f>IF(INPUT!JB440="","",INPUT!JB440)</f>
        <v/>
      </c>
      <c r="W436" s="1425" t="str">
        <f t="shared" si="15"/>
        <v/>
      </c>
      <c r="X436" s="1425" t="str">
        <f>IF(INPUT!JB440="","",INPUT!JB440)</f>
        <v/>
      </c>
    </row>
    <row r="437" spans="2:24">
      <c r="B437" s="1027" t="str">
        <f>IF(INPUT!HO441="","",INPUT!HO441)</f>
        <v/>
      </c>
      <c r="C437" s="1422" t="str">
        <f>IF(INPUT!IU441="","",INPUT!IU441/'03. Asset follow up'!$F$20)</f>
        <v/>
      </c>
      <c r="D437" s="1422" t="str">
        <f>IF(INPUT!IV441="","",INPUT!IV441/'03. Asset follow up'!$F$20)</f>
        <v/>
      </c>
      <c r="E437" s="1422" t="str">
        <f>IF(INPUT!IW441="","",INPUT!IW441/'03. Asset follow up'!$F$20)</f>
        <v/>
      </c>
      <c r="F437" s="1422" t="str">
        <f>IF(INPUT!IX441="","",INPUT!IX441/'03. Asset follow up'!$F$20)</f>
        <v/>
      </c>
      <c r="G437" s="1422" t="str">
        <f>IF(INPUT!IY441="","",INPUT!IY441/'03. Asset follow up'!$F$20)</f>
        <v/>
      </c>
      <c r="H437" s="1422" t="str">
        <f>IF(INPUT!IZ441="","",INPUT!IZ441/'03. Asset follow up'!$F$20)</f>
        <v/>
      </c>
      <c r="I437" s="1422" t="str">
        <f>IF(INPUT!JA441="","",INPUT!JA441/'03. Asset follow up'!$F$20)</f>
        <v/>
      </c>
      <c r="J437" s="1423">
        <f>INPUT!JB441/'03. Asset follow up'!$F$20</f>
        <v>0</v>
      </c>
      <c r="K437" s="1423" t="str">
        <f>IF(INPUT!JB441="","",INPUT!JB441/'03. Asset follow up'!$F$20)</f>
        <v/>
      </c>
      <c r="L437" s="1424">
        <f t="shared" si="14"/>
        <v>0</v>
      </c>
      <c r="N437" s="1027" t="str">
        <f>IF(INPUT!HO441="","",INPUT!HO441)</f>
        <v/>
      </c>
      <c r="O437" s="1425" t="str">
        <f>IF(INPUT!IU441="","",INPUT!IU441)</f>
        <v/>
      </c>
      <c r="P437" s="1425" t="str">
        <f>IF(INPUT!IV441="","",INPUT!IV441)</f>
        <v/>
      </c>
      <c r="Q437" s="1425" t="str">
        <f>IF(INPUT!IW441="","",INPUT!IW441)</f>
        <v/>
      </c>
      <c r="R437" s="1425" t="str">
        <f>IF(INPUT!IX441="","",INPUT!IX441)</f>
        <v/>
      </c>
      <c r="S437" s="1425" t="str">
        <f>IF(INPUT!IY441="","",INPUT!IY441)</f>
        <v/>
      </c>
      <c r="T437" s="1425" t="str">
        <f>IF(INPUT!IZ441="","",INPUT!IZ441)</f>
        <v/>
      </c>
      <c r="U437" s="1425" t="str">
        <f>IF(INPUT!JA441="","",INPUT!JA441)</f>
        <v/>
      </c>
      <c r="V437" s="1425" t="str">
        <f>IF(INPUT!JB441="","",INPUT!JB441)</f>
        <v/>
      </c>
      <c r="W437" s="1425" t="str">
        <f t="shared" si="15"/>
        <v/>
      </c>
      <c r="X437" s="1425" t="str">
        <f>IF(INPUT!JB441="","",INPUT!JB441)</f>
        <v/>
      </c>
    </row>
    <row r="438" spans="2:24">
      <c r="B438" s="1027" t="str">
        <f>IF(INPUT!HO442="","",INPUT!HO442)</f>
        <v/>
      </c>
      <c r="C438" s="1422" t="str">
        <f>IF(INPUT!IU442="","",INPUT!IU442/'03. Asset follow up'!$F$20)</f>
        <v/>
      </c>
      <c r="D438" s="1422" t="str">
        <f>IF(INPUT!IV442="","",INPUT!IV442/'03. Asset follow up'!$F$20)</f>
        <v/>
      </c>
      <c r="E438" s="1422" t="str">
        <f>IF(INPUT!IW442="","",INPUT!IW442/'03. Asset follow up'!$F$20)</f>
        <v/>
      </c>
      <c r="F438" s="1422" t="str">
        <f>IF(INPUT!IX442="","",INPUT!IX442/'03. Asset follow up'!$F$20)</f>
        <v/>
      </c>
      <c r="G438" s="1422" t="str">
        <f>IF(INPUT!IY442="","",INPUT!IY442/'03. Asset follow up'!$F$20)</f>
        <v/>
      </c>
      <c r="H438" s="1422" t="str">
        <f>IF(INPUT!IZ442="","",INPUT!IZ442/'03. Asset follow up'!$F$20)</f>
        <v/>
      </c>
      <c r="I438" s="1422" t="str">
        <f>IF(INPUT!JA442="","",INPUT!JA442/'03. Asset follow up'!$F$20)</f>
        <v/>
      </c>
      <c r="J438" s="1423">
        <f>INPUT!JB442/'03. Asset follow up'!$F$20</f>
        <v>0</v>
      </c>
      <c r="K438" s="1423" t="str">
        <f>IF(INPUT!JB442="","",INPUT!JB442/'03. Asset follow up'!$F$20)</f>
        <v/>
      </c>
      <c r="L438" s="1424">
        <f t="shared" si="14"/>
        <v>0</v>
      </c>
      <c r="N438" s="1027" t="str">
        <f>IF(INPUT!HO442="","",INPUT!HO442)</f>
        <v/>
      </c>
      <c r="O438" s="1425" t="str">
        <f>IF(INPUT!IU442="","",INPUT!IU442)</f>
        <v/>
      </c>
      <c r="P438" s="1425" t="str">
        <f>IF(INPUT!IV442="","",INPUT!IV442)</f>
        <v/>
      </c>
      <c r="Q438" s="1425" t="str">
        <f>IF(INPUT!IW442="","",INPUT!IW442)</f>
        <v/>
      </c>
      <c r="R438" s="1425" t="str">
        <f>IF(INPUT!IX442="","",INPUT!IX442)</f>
        <v/>
      </c>
      <c r="S438" s="1425" t="str">
        <f>IF(INPUT!IY442="","",INPUT!IY442)</f>
        <v/>
      </c>
      <c r="T438" s="1425" t="str">
        <f>IF(INPUT!IZ442="","",INPUT!IZ442)</f>
        <v/>
      </c>
      <c r="U438" s="1425" t="str">
        <f>IF(INPUT!JA442="","",INPUT!JA442)</f>
        <v/>
      </c>
      <c r="V438" s="1425" t="str">
        <f>IF(INPUT!JB442="","",INPUT!JB442)</f>
        <v/>
      </c>
      <c r="W438" s="1425" t="str">
        <f t="shared" si="15"/>
        <v/>
      </c>
      <c r="X438" s="1425" t="str">
        <f>IF(INPUT!JB442="","",INPUT!JB442)</f>
        <v/>
      </c>
    </row>
    <row r="439" spans="2:24">
      <c r="B439" s="1027" t="str">
        <f>IF(INPUT!HO443="","",INPUT!HO443)</f>
        <v/>
      </c>
      <c r="C439" s="1422" t="str">
        <f>IF(INPUT!IU443="","",INPUT!IU443/'03. Asset follow up'!$F$20)</f>
        <v/>
      </c>
      <c r="D439" s="1422" t="str">
        <f>IF(INPUT!IV443="","",INPUT!IV443/'03. Asset follow up'!$F$20)</f>
        <v/>
      </c>
      <c r="E439" s="1422" t="str">
        <f>IF(INPUT!IW443="","",INPUT!IW443/'03. Asset follow up'!$F$20)</f>
        <v/>
      </c>
      <c r="F439" s="1422" t="str">
        <f>IF(INPUT!IX443="","",INPUT!IX443/'03. Asset follow up'!$F$20)</f>
        <v/>
      </c>
      <c r="G439" s="1422" t="str">
        <f>IF(INPUT!IY443="","",INPUT!IY443/'03. Asset follow up'!$F$20)</f>
        <v/>
      </c>
      <c r="H439" s="1422" t="str">
        <f>IF(INPUT!IZ443="","",INPUT!IZ443/'03. Asset follow up'!$F$20)</f>
        <v/>
      </c>
      <c r="I439" s="1422" t="str">
        <f>IF(INPUT!JA443="","",INPUT!JA443/'03. Asset follow up'!$F$20)</f>
        <v/>
      </c>
      <c r="J439" s="1423">
        <f>INPUT!JB443/'03. Asset follow up'!$F$20</f>
        <v>0</v>
      </c>
      <c r="K439" s="1423" t="str">
        <f>IF(INPUT!JB443="","",INPUT!JB443/'03. Asset follow up'!$F$20)</f>
        <v/>
      </c>
      <c r="L439" s="1424">
        <f t="shared" si="14"/>
        <v>0</v>
      </c>
      <c r="N439" s="1027" t="str">
        <f>IF(INPUT!HO443="","",INPUT!HO443)</f>
        <v/>
      </c>
      <c r="O439" s="1425" t="str">
        <f>IF(INPUT!IU443="","",INPUT!IU443)</f>
        <v/>
      </c>
      <c r="P439" s="1425" t="str">
        <f>IF(INPUT!IV443="","",INPUT!IV443)</f>
        <v/>
      </c>
      <c r="Q439" s="1425" t="str">
        <f>IF(INPUT!IW443="","",INPUT!IW443)</f>
        <v/>
      </c>
      <c r="R439" s="1425" t="str">
        <f>IF(INPUT!IX443="","",INPUT!IX443)</f>
        <v/>
      </c>
      <c r="S439" s="1425" t="str">
        <f>IF(INPUT!IY443="","",INPUT!IY443)</f>
        <v/>
      </c>
      <c r="T439" s="1425" t="str">
        <f>IF(INPUT!IZ443="","",INPUT!IZ443)</f>
        <v/>
      </c>
      <c r="U439" s="1425" t="str">
        <f>IF(INPUT!JA443="","",INPUT!JA443)</f>
        <v/>
      </c>
      <c r="V439" s="1425" t="str">
        <f>IF(INPUT!JB443="","",INPUT!JB443)</f>
        <v/>
      </c>
      <c r="W439" s="1425" t="str">
        <f t="shared" si="15"/>
        <v/>
      </c>
      <c r="X439" s="1425" t="str">
        <f>IF(INPUT!JB443="","",INPUT!JB443)</f>
        <v/>
      </c>
    </row>
    <row r="440" spans="2:24">
      <c r="B440" s="1027" t="str">
        <f>IF(INPUT!HO444="","",INPUT!HO444)</f>
        <v/>
      </c>
      <c r="C440" s="1422" t="str">
        <f>IF(INPUT!IU444="","",INPUT!IU444/'03. Asset follow up'!$F$20)</f>
        <v/>
      </c>
      <c r="D440" s="1422" t="str">
        <f>IF(INPUT!IV444="","",INPUT!IV444/'03. Asset follow up'!$F$20)</f>
        <v/>
      </c>
      <c r="E440" s="1422" t="str">
        <f>IF(INPUT!IW444="","",INPUT!IW444/'03. Asset follow up'!$F$20)</f>
        <v/>
      </c>
      <c r="F440" s="1422" t="str">
        <f>IF(INPUT!IX444="","",INPUT!IX444/'03. Asset follow up'!$F$20)</f>
        <v/>
      </c>
      <c r="G440" s="1422" t="str">
        <f>IF(INPUT!IY444="","",INPUT!IY444/'03. Asset follow up'!$F$20)</f>
        <v/>
      </c>
      <c r="H440" s="1422" t="str">
        <f>IF(INPUT!IZ444="","",INPUT!IZ444/'03. Asset follow up'!$F$20)</f>
        <v/>
      </c>
      <c r="I440" s="1422" t="str">
        <f>IF(INPUT!JA444="","",INPUT!JA444/'03. Asset follow up'!$F$20)</f>
        <v/>
      </c>
      <c r="J440" s="1423">
        <f>INPUT!JB444/'03. Asset follow up'!$F$20</f>
        <v>0</v>
      </c>
      <c r="K440" s="1423" t="str">
        <f>IF(INPUT!JB444="","",INPUT!JB444/'03. Asset follow up'!$F$20)</f>
        <v/>
      </c>
      <c r="L440" s="1424">
        <f t="shared" si="14"/>
        <v>0</v>
      </c>
      <c r="N440" s="1027" t="str">
        <f>IF(INPUT!HO444="","",INPUT!HO444)</f>
        <v/>
      </c>
      <c r="O440" s="1425" t="str">
        <f>IF(INPUT!IU444="","",INPUT!IU444)</f>
        <v/>
      </c>
      <c r="P440" s="1425" t="str">
        <f>IF(INPUT!IV444="","",INPUT!IV444)</f>
        <v/>
      </c>
      <c r="Q440" s="1425" t="str">
        <f>IF(INPUT!IW444="","",INPUT!IW444)</f>
        <v/>
      </c>
      <c r="R440" s="1425" t="str">
        <f>IF(INPUT!IX444="","",INPUT!IX444)</f>
        <v/>
      </c>
      <c r="S440" s="1425" t="str">
        <f>IF(INPUT!IY444="","",INPUT!IY444)</f>
        <v/>
      </c>
      <c r="T440" s="1425" t="str">
        <f>IF(INPUT!IZ444="","",INPUT!IZ444)</f>
        <v/>
      </c>
      <c r="U440" s="1425" t="str">
        <f>IF(INPUT!JA444="","",INPUT!JA444)</f>
        <v/>
      </c>
      <c r="V440" s="1425" t="str">
        <f>IF(INPUT!JB444="","",INPUT!JB444)</f>
        <v/>
      </c>
      <c r="W440" s="1425" t="str">
        <f t="shared" si="15"/>
        <v/>
      </c>
      <c r="X440" s="1425" t="str">
        <f>IF(INPUT!JB444="","",INPUT!JB444)</f>
        <v/>
      </c>
    </row>
    <row r="441" spans="2:24">
      <c r="B441" s="1027" t="str">
        <f>IF(INPUT!HO445="","",INPUT!HO445)</f>
        <v/>
      </c>
      <c r="C441" s="1422" t="str">
        <f>IF(INPUT!IU445="","",INPUT!IU445/'03. Asset follow up'!$F$20)</f>
        <v/>
      </c>
      <c r="D441" s="1422" t="str">
        <f>IF(INPUT!IV445="","",INPUT!IV445/'03. Asset follow up'!$F$20)</f>
        <v/>
      </c>
      <c r="E441" s="1422" t="str">
        <f>IF(INPUT!IW445="","",INPUT!IW445/'03. Asset follow up'!$F$20)</f>
        <v/>
      </c>
      <c r="F441" s="1422" t="str">
        <f>IF(INPUT!IX445="","",INPUT!IX445/'03. Asset follow up'!$F$20)</f>
        <v/>
      </c>
      <c r="G441" s="1422" t="str">
        <f>IF(INPUT!IY445="","",INPUT!IY445/'03. Asset follow up'!$F$20)</f>
        <v/>
      </c>
      <c r="H441" s="1422" t="str">
        <f>IF(INPUT!IZ445="","",INPUT!IZ445/'03. Asset follow up'!$F$20)</f>
        <v/>
      </c>
      <c r="I441" s="1422" t="str">
        <f>IF(INPUT!JA445="","",INPUT!JA445/'03. Asset follow up'!$F$20)</f>
        <v/>
      </c>
      <c r="J441" s="1423">
        <f>INPUT!JB445/'03. Asset follow up'!$F$20</f>
        <v>0</v>
      </c>
      <c r="K441" s="1423" t="str">
        <f>IF(INPUT!JB445="","",INPUT!JB445/'03. Asset follow up'!$F$20)</f>
        <v/>
      </c>
      <c r="L441" s="1424">
        <f t="shared" si="14"/>
        <v>0</v>
      </c>
      <c r="N441" s="1027" t="str">
        <f>IF(INPUT!HO445="","",INPUT!HO445)</f>
        <v/>
      </c>
      <c r="O441" s="1425" t="str">
        <f>IF(INPUT!IU445="","",INPUT!IU445)</f>
        <v/>
      </c>
      <c r="P441" s="1425" t="str">
        <f>IF(INPUT!IV445="","",INPUT!IV445)</f>
        <v/>
      </c>
      <c r="Q441" s="1425" t="str">
        <f>IF(INPUT!IW445="","",INPUT!IW445)</f>
        <v/>
      </c>
      <c r="R441" s="1425" t="str">
        <f>IF(INPUT!IX445="","",INPUT!IX445)</f>
        <v/>
      </c>
      <c r="S441" s="1425" t="str">
        <f>IF(INPUT!IY445="","",INPUT!IY445)</f>
        <v/>
      </c>
      <c r="T441" s="1425" t="str">
        <f>IF(INPUT!IZ445="","",INPUT!IZ445)</f>
        <v/>
      </c>
      <c r="U441" s="1425" t="str">
        <f>IF(INPUT!JA445="","",INPUT!JA445)</f>
        <v/>
      </c>
      <c r="V441" s="1425" t="str">
        <f>IF(INPUT!JB445="","",INPUT!JB445)</f>
        <v/>
      </c>
      <c r="W441" s="1425" t="str">
        <f t="shared" si="15"/>
        <v/>
      </c>
      <c r="X441" s="1425" t="str">
        <f>IF(INPUT!JB445="","",INPUT!JB445)</f>
        <v/>
      </c>
    </row>
    <row r="442" spans="2:24">
      <c r="B442" s="1027" t="str">
        <f>IF(INPUT!HO446="","",INPUT!HO446)</f>
        <v/>
      </c>
      <c r="C442" s="1422" t="str">
        <f>IF(INPUT!IU446="","",INPUT!IU446/'03. Asset follow up'!$F$20)</f>
        <v/>
      </c>
      <c r="D442" s="1422" t="str">
        <f>IF(INPUT!IV446="","",INPUT!IV446/'03. Asset follow up'!$F$20)</f>
        <v/>
      </c>
      <c r="E442" s="1422" t="str">
        <f>IF(INPUT!IW446="","",INPUT!IW446/'03. Asset follow up'!$F$20)</f>
        <v/>
      </c>
      <c r="F442" s="1422" t="str">
        <f>IF(INPUT!IX446="","",INPUT!IX446/'03. Asset follow up'!$F$20)</f>
        <v/>
      </c>
      <c r="G442" s="1422" t="str">
        <f>IF(INPUT!IY446="","",INPUT!IY446/'03. Asset follow up'!$F$20)</f>
        <v/>
      </c>
      <c r="H442" s="1422" t="str">
        <f>IF(INPUT!IZ446="","",INPUT!IZ446/'03. Asset follow up'!$F$20)</f>
        <v/>
      </c>
      <c r="I442" s="1422" t="str">
        <f>IF(INPUT!JA446="","",INPUT!JA446/'03. Asset follow up'!$F$20)</f>
        <v/>
      </c>
      <c r="J442" s="1423">
        <f>INPUT!JB446/'03. Asset follow up'!$F$20</f>
        <v>0</v>
      </c>
      <c r="K442" s="1423" t="str">
        <f>IF(INPUT!JB446="","",INPUT!JB446/'03. Asset follow up'!$F$20)</f>
        <v/>
      </c>
      <c r="L442" s="1424">
        <f t="shared" si="14"/>
        <v>0</v>
      </c>
      <c r="N442" s="1027" t="str">
        <f>IF(INPUT!HO446="","",INPUT!HO446)</f>
        <v/>
      </c>
      <c r="O442" s="1425" t="str">
        <f>IF(INPUT!IU446="","",INPUT!IU446)</f>
        <v/>
      </c>
      <c r="P442" s="1425" t="str">
        <f>IF(INPUT!IV446="","",INPUT!IV446)</f>
        <v/>
      </c>
      <c r="Q442" s="1425" t="str">
        <f>IF(INPUT!IW446="","",INPUT!IW446)</f>
        <v/>
      </c>
      <c r="R442" s="1425" t="str">
        <f>IF(INPUT!IX446="","",INPUT!IX446)</f>
        <v/>
      </c>
      <c r="S442" s="1425" t="str">
        <f>IF(INPUT!IY446="","",INPUT!IY446)</f>
        <v/>
      </c>
      <c r="T442" s="1425" t="str">
        <f>IF(INPUT!IZ446="","",INPUT!IZ446)</f>
        <v/>
      </c>
      <c r="U442" s="1425" t="str">
        <f>IF(INPUT!JA446="","",INPUT!JA446)</f>
        <v/>
      </c>
      <c r="V442" s="1425" t="str">
        <f>IF(INPUT!JB446="","",INPUT!JB446)</f>
        <v/>
      </c>
      <c r="W442" s="1425" t="str">
        <f t="shared" si="15"/>
        <v/>
      </c>
      <c r="X442" s="1425" t="str">
        <f>IF(INPUT!JB446="","",INPUT!JB446)</f>
        <v/>
      </c>
    </row>
    <row r="443" spans="2:24">
      <c r="B443" s="1027" t="str">
        <f>IF(INPUT!HO447="","",INPUT!HO447)</f>
        <v/>
      </c>
      <c r="C443" s="1422" t="str">
        <f>IF(INPUT!IU447="","",INPUT!IU447/'03. Asset follow up'!$F$20)</f>
        <v/>
      </c>
      <c r="D443" s="1422" t="str">
        <f>IF(INPUT!IV447="","",INPUT!IV447/'03. Asset follow up'!$F$20)</f>
        <v/>
      </c>
      <c r="E443" s="1422" t="str">
        <f>IF(INPUT!IW447="","",INPUT!IW447/'03. Asset follow up'!$F$20)</f>
        <v/>
      </c>
      <c r="F443" s="1422" t="str">
        <f>IF(INPUT!IX447="","",INPUT!IX447/'03. Asset follow up'!$F$20)</f>
        <v/>
      </c>
      <c r="G443" s="1422" t="str">
        <f>IF(INPUT!IY447="","",INPUT!IY447/'03. Asset follow up'!$F$20)</f>
        <v/>
      </c>
      <c r="H443" s="1422" t="str">
        <f>IF(INPUT!IZ447="","",INPUT!IZ447/'03. Asset follow up'!$F$20)</f>
        <v/>
      </c>
      <c r="I443" s="1422" t="str">
        <f>IF(INPUT!JA447="","",INPUT!JA447/'03. Asset follow up'!$F$20)</f>
        <v/>
      </c>
      <c r="J443" s="1423">
        <f>INPUT!JB447/'03. Asset follow up'!$F$20</f>
        <v>0</v>
      </c>
      <c r="K443" s="1423" t="str">
        <f>IF(INPUT!JB447="","",INPUT!JB447/'03. Asset follow up'!$F$20)</f>
        <v/>
      </c>
      <c r="L443" s="1424">
        <f t="shared" si="14"/>
        <v>0</v>
      </c>
      <c r="N443" s="1027" t="str">
        <f>IF(INPUT!HO447="","",INPUT!HO447)</f>
        <v/>
      </c>
      <c r="O443" s="1425" t="str">
        <f>IF(INPUT!IU447="","",INPUT!IU447)</f>
        <v/>
      </c>
      <c r="P443" s="1425" t="str">
        <f>IF(INPUT!IV447="","",INPUT!IV447)</f>
        <v/>
      </c>
      <c r="Q443" s="1425" t="str">
        <f>IF(INPUT!IW447="","",INPUT!IW447)</f>
        <v/>
      </c>
      <c r="R443" s="1425" t="str">
        <f>IF(INPUT!IX447="","",INPUT!IX447)</f>
        <v/>
      </c>
      <c r="S443" s="1425" t="str">
        <f>IF(INPUT!IY447="","",INPUT!IY447)</f>
        <v/>
      </c>
      <c r="T443" s="1425" t="str">
        <f>IF(INPUT!IZ447="","",INPUT!IZ447)</f>
        <v/>
      </c>
      <c r="U443" s="1425" t="str">
        <f>IF(INPUT!JA447="","",INPUT!JA447)</f>
        <v/>
      </c>
      <c r="V443" s="1425" t="str">
        <f>IF(INPUT!JB447="","",INPUT!JB447)</f>
        <v/>
      </c>
      <c r="W443" s="1425" t="str">
        <f t="shared" si="15"/>
        <v/>
      </c>
      <c r="X443" s="1425" t="str">
        <f>IF(INPUT!JB447="","",INPUT!JB447)</f>
        <v/>
      </c>
    </row>
    <row r="444" spans="2:24">
      <c r="B444" s="1027" t="str">
        <f>IF(INPUT!HO448="","",INPUT!HO448)</f>
        <v/>
      </c>
      <c r="C444" s="1422" t="str">
        <f>IF(INPUT!IU448="","",INPUT!IU448/'03. Asset follow up'!$F$20)</f>
        <v/>
      </c>
      <c r="D444" s="1422" t="str">
        <f>IF(INPUT!IV448="","",INPUT!IV448/'03. Asset follow up'!$F$20)</f>
        <v/>
      </c>
      <c r="E444" s="1422" t="str">
        <f>IF(INPUT!IW448="","",INPUT!IW448/'03. Asset follow up'!$F$20)</f>
        <v/>
      </c>
      <c r="F444" s="1422" t="str">
        <f>IF(INPUT!IX448="","",INPUT!IX448/'03. Asset follow up'!$F$20)</f>
        <v/>
      </c>
      <c r="G444" s="1422" t="str">
        <f>IF(INPUT!IY448="","",INPUT!IY448/'03. Asset follow up'!$F$20)</f>
        <v/>
      </c>
      <c r="H444" s="1422" t="str">
        <f>IF(INPUT!IZ448="","",INPUT!IZ448/'03. Asset follow up'!$F$20)</f>
        <v/>
      </c>
      <c r="I444" s="1422" t="str">
        <f>IF(INPUT!JA448="","",INPUT!JA448/'03. Asset follow up'!$F$20)</f>
        <v/>
      </c>
      <c r="J444" s="1423">
        <f>INPUT!JB448/'03. Asset follow up'!$F$20</f>
        <v>0</v>
      </c>
      <c r="K444" s="1423" t="str">
        <f>IF(INPUT!JB448="","",INPUT!JB448/'03. Asset follow up'!$F$20)</f>
        <v/>
      </c>
      <c r="L444" s="1424">
        <f t="shared" si="14"/>
        <v>0</v>
      </c>
      <c r="N444" s="1027" t="str">
        <f>IF(INPUT!HO448="","",INPUT!HO448)</f>
        <v/>
      </c>
      <c r="O444" s="1425" t="str">
        <f>IF(INPUT!IU448="","",INPUT!IU448)</f>
        <v/>
      </c>
      <c r="P444" s="1425" t="str">
        <f>IF(INPUT!IV448="","",INPUT!IV448)</f>
        <v/>
      </c>
      <c r="Q444" s="1425" t="str">
        <f>IF(INPUT!IW448="","",INPUT!IW448)</f>
        <v/>
      </c>
      <c r="R444" s="1425" t="str">
        <f>IF(INPUT!IX448="","",INPUT!IX448)</f>
        <v/>
      </c>
      <c r="S444" s="1425" t="str">
        <f>IF(INPUT!IY448="","",INPUT!IY448)</f>
        <v/>
      </c>
      <c r="T444" s="1425" t="str">
        <f>IF(INPUT!IZ448="","",INPUT!IZ448)</f>
        <v/>
      </c>
      <c r="U444" s="1425" t="str">
        <f>IF(INPUT!JA448="","",INPUT!JA448)</f>
        <v/>
      </c>
      <c r="V444" s="1425" t="str">
        <f>IF(INPUT!JB448="","",INPUT!JB448)</f>
        <v/>
      </c>
      <c r="W444" s="1425" t="str">
        <f t="shared" si="15"/>
        <v/>
      </c>
      <c r="X444" s="1425" t="str">
        <f>IF(INPUT!JB448="","",INPUT!JB448)</f>
        <v/>
      </c>
    </row>
    <row r="445" spans="2:24">
      <c r="B445" s="1027" t="str">
        <f>IF(INPUT!HO449="","",INPUT!HO449)</f>
        <v/>
      </c>
      <c r="C445" s="1422" t="str">
        <f>IF(INPUT!IU449="","",INPUT!IU449/'03. Asset follow up'!$F$20)</f>
        <v/>
      </c>
      <c r="D445" s="1422" t="str">
        <f>IF(INPUT!IV449="","",INPUT!IV449/'03. Asset follow up'!$F$20)</f>
        <v/>
      </c>
      <c r="E445" s="1422" t="str">
        <f>IF(INPUT!IW449="","",INPUT!IW449/'03. Asset follow up'!$F$20)</f>
        <v/>
      </c>
      <c r="F445" s="1422" t="str">
        <f>IF(INPUT!IX449="","",INPUT!IX449/'03. Asset follow up'!$F$20)</f>
        <v/>
      </c>
      <c r="G445" s="1422" t="str">
        <f>IF(INPUT!IY449="","",INPUT!IY449/'03. Asset follow up'!$F$20)</f>
        <v/>
      </c>
      <c r="H445" s="1422" t="str">
        <f>IF(INPUT!IZ449="","",INPUT!IZ449/'03. Asset follow up'!$F$20)</f>
        <v/>
      </c>
      <c r="I445" s="1422" t="str">
        <f>IF(INPUT!JA449="","",INPUT!JA449/'03. Asset follow up'!$F$20)</f>
        <v/>
      </c>
      <c r="J445" s="1423">
        <f>INPUT!JB449/'03. Asset follow up'!$F$20</f>
        <v>0</v>
      </c>
      <c r="K445" s="1423" t="str">
        <f>IF(INPUT!JB449="","",INPUT!JB449/'03. Asset follow up'!$F$20)</f>
        <v/>
      </c>
      <c r="L445" s="1424">
        <f t="shared" si="14"/>
        <v>0</v>
      </c>
      <c r="N445" s="1027" t="str">
        <f>IF(INPUT!HO449="","",INPUT!HO449)</f>
        <v/>
      </c>
      <c r="O445" s="1425" t="str">
        <f>IF(INPUT!IU449="","",INPUT!IU449)</f>
        <v/>
      </c>
      <c r="P445" s="1425" t="str">
        <f>IF(INPUT!IV449="","",INPUT!IV449)</f>
        <v/>
      </c>
      <c r="Q445" s="1425" t="str">
        <f>IF(INPUT!IW449="","",INPUT!IW449)</f>
        <v/>
      </c>
      <c r="R445" s="1425" t="str">
        <f>IF(INPUT!IX449="","",INPUT!IX449)</f>
        <v/>
      </c>
      <c r="S445" s="1425" t="str">
        <f>IF(INPUT!IY449="","",INPUT!IY449)</f>
        <v/>
      </c>
      <c r="T445" s="1425" t="str">
        <f>IF(INPUT!IZ449="","",INPUT!IZ449)</f>
        <v/>
      </c>
      <c r="U445" s="1425" t="str">
        <f>IF(INPUT!JA449="","",INPUT!JA449)</f>
        <v/>
      </c>
      <c r="V445" s="1425" t="str">
        <f>IF(INPUT!JB449="","",INPUT!JB449)</f>
        <v/>
      </c>
      <c r="W445" s="1425" t="str">
        <f t="shared" si="15"/>
        <v/>
      </c>
      <c r="X445" s="1425" t="str">
        <f>IF(INPUT!JB449="","",INPUT!JB449)</f>
        <v/>
      </c>
    </row>
    <row r="446" spans="2:24">
      <c r="B446" s="1027" t="str">
        <f>IF(INPUT!HO450="","",INPUT!HO450)</f>
        <v/>
      </c>
      <c r="C446" s="1422" t="str">
        <f>IF(INPUT!IU450="","",INPUT!IU450/'03. Asset follow up'!$F$20)</f>
        <v/>
      </c>
      <c r="D446" s="1422" t="str">
        <f>IF(INPUT!IV450="","",INPUT!IV450/'03. Asset follow up'!$F$20)</f>
        <v/>
      </c>
      <c r="E446" s="1422" t="str">
        <f>IF(INPUT!IW450="","",INPUT!IW450/'03. Asset follow up'!$F$20)</f>
        <v/>
      </c>
      <c r="F446" s="1422" t="str">
        <f>IF(INPUT!IX450="","",INPUT!IX450/'03. Asset follow up'!$F$20)</f>
        <v/>
      </c>
      <c r="G446" s="1422" t="str">
        <f>IF(INPUT!IY450="","",INPUT!IY450/'03. Asset follow up'!$F$20)</f>
        <v/>
      </c>
      <c r="H446" s="1422" t="str">
        <f>IF(INPUT!IZ450="","",INPUT!IZ450/'03. Asset follow up'!$F$20)</f>
        <v/>
      </c>
      <c r="I446" s="1422" t="str">
        <f>IF(INPUT!JA450="","",INPUT!JA450/'03. Asset follow up'!$F$20)</f>
        <v/>
      </c>
      <c r="J446" s="1423">
        <f>INPUT!JB450/'03. Asset follow up'!$F$20</f>
        <v>0</v>
      </c>
      <c r="K446" s="1423" t="str">
        <f>IF(INPUT!JB450="","",INPUT!JB450/'03. Asset follow up'!$F$20)</f>
        <v/>
      </c>
      <c r="L446" s="1424">
        <f t="shared" si="14"/>
        <v>0</v>
      </c>
      <c r="N446" s="1027" t="str">
        <f>IF(INPUT!HO450="","",INPUT!HO450)</f>
        <v/>
      </c>
      <c r="O446" s="1425" t="str">
        <f>IF(INPUT!IU450="","",INPUT!IU450)</f>
        <v/>
      </c>
      <c r="P446" s="1425" t="str">
        <f>IF(INPUT!IV450="","",INPUT!IV450)</f>
        <v/>
      </c>
      <c r="Q446" s="1425" t="str">
        <f>IF(INPUT!IW450="","",INPUT!IW450)</f>
        <v/>
      </c>
      <c r="R446" s="1425" t="str">
        <f>IF(INPUT!IX450="","",INPUT!IX450)</f>
        <v/>
      </c>
      <c r="S446" s="1425" t="str">
        <f>IF(INPUT!IY450="","",INPUT!IY450)</f>
        <v/>
      </c>
      <c r="T446" s="1425" t="str">
        <f>IF(INPUT!IZ450="","",INPUT!IZ450)</f>
        <v/>
      </c>
      <c r="U446" s="1425" t="str">
        <f>IF(INPUT!JA450="","",INPUT!JA450)</f>
        <v/>
      </c>
      <c r="V446" s="1425" t="str">
        <f>IF(INPUT!JB450="","",INPUT!JB450)</f>
        <v/>
      </c>
      <c r="W446" s="1425" t="str">
        <f t="shared" si="15"/>
        <v/>
      </c>
      <c r="X446" s="1425" t="str">
        <f>IF(INPUT!JB450="","",INPUT!JB450)</f>
        <v/>
      </c>
    </row>
    <row r="447" spans="2:24">
      <c r="B447" s="1027" t="str">
        <f>IF(INPUT!HO451="","",INPUT!HO451)</f>
        <v/>
      </c>
      <c r="C447" s="1422" t="str">
        <f>IF(INPUT!IU451="","",INPUT!IU451/'03. Asset follow up'!$F$20)</f>
        <v/>
      </c>
      <c r="D447" s="1422" t="str">
        <f>IF(INPUT!IV451="","",INPUT!IV451/'03. Asset follow up'!$F$20)</f>
        <v/>
      </c>
      <c r="E447" s="1422" t="str">
        <f>IF(INPUT!IW451="","",INPUT!IW451/'03. Asset follow up'!$F$20)</f>
        <v/>
      </c>
      <c r="F447" s="1422" t="str">
        <f>IF(INPUT!IX451="","",INPUT!IX451/'03. Asset follow up'!$F$20)</f>
        <v/>
      </c>
      <c r="G447" s="1422" t="str">
        <f>IF(INPUT!IY451="","",INPUT!IY451/'03. Asset follow up'!$F$20)</f>
        <v/>
      </c>
      <c r="H447" s="1422" t="str">
        <f>IF(INPUT!IZ451="","",INPUT!IZ451/'03. Asset follow up'!$F$20)</f>
        <v/>
      </c>
      <c r="I447" s="1422" t="str">
        <f>IF(INPUT!JA451="","",INPUT!JA451/'03. Asset follow up'!$F$20)</f>
        <v/>
      </c>
      <c r="J447" s="1423">
        <f>INPUT!JB451/'03. Asset follow up'!$F$20</f>
        <v>0</v>
      </c>
      <c r="K447" s="1423" t="str">
        <f>IF(INPUT!JB451="","",INPUT!JB451/'03. Asset follow up'!$F$20)</f>
        <v/>
      </c>
      <c r="L447" s="1424">
        <f t="shared" si="14"/>
        <v>0</v>
      </c>
      <c r="N447" s="1027" t="str">
        <f>IF(INPUT!HO451="","",INPUT!HO451)</f>
        <v/>
      </c>
      <c r="O447" s="1425" t="str">
        <f>IF(INPUT!IU451="","",INPUT!IU451)</f>
        <v/>
      </c>
      <c r="P447" s="1425" t="str">
        <f>IF(INPUT!IV451="","",INPUT!IV451)</f>
        <v/>
      </c>
      <c r="Q447" s="1425" t="str">
        <f>IF(INPUT!IW451="","",INPUT!IW451)</f>
        <v/>
      </c>
      <c r="R447" s="1425" t="str">
        <f>IF(INPUT!IX451="","",INPUT!IX451)</f>
        <v/>
      </c>
      <c r="S447" s="1425" t="str">
        <f>IF(INPUT!IY451="","",INPUT!IY451)</f>
        <v/>
      </c>
      <c r="T447" s="1425" t="str">
        <f>IF(INPUT!IZ451="","",INPUT!IZ451)</f>
        <v/>
      </c>
      <c r="U447" s="1425" t="str">
        <f>IF(INPUT!JA451="","",INPUT!JA451)</f>
        <v/>
      </c>
      <c r="V447" s="1425" t="str">
        <f>IF(INPUT!JB451="","",INPUT!JB451)</f>
        <v/>
      </c>
      <c r="W447" s="1425" t="str">
        <f t="shared" si="15"/>
        <v/>
      </c>
      <c r="X447" s="1425" t="str">
        <f>IF(INPUT!JB451="","",INPUT!JB451)</f>
        <v/>
      </c>
    </row>
    <row r="448" spans="2:24">
      <c r="B448" s="1027" t="str">
        <f>IF(INPUT!HO452="","",INPUT!HO452)</f>
        <v/>
      </c>
      <c r="C448" s="1422" t="str">
        <f>IF(INPUT!IU452="","",INPUT!IU452/'03. Asset follow up'!$F$20)</f>
        <v/>
      </c>
      <c r="D448" s="1422" t="str">
        <f>IF(INPUT!IV452="","",INPUT!IV452/'03. Asset follow up'!$F$20)</f>
        <v/>
      </c>
      <c r="E448" s="1422" t="str">
        <f>IF(INPUT!IW452="","",INPUT!IW452/'03. Asset follow up'!$F$20)</f>
        <v/>
      </c>
      <c r="F448" s="1422" t="str">
        <f>IF(INPUT!IX452="","",INPUT!IX452/'03. Asset follow up'!$F$20)</f>
        <v/>
      </c>
      <c r="G448" s="1422" t="str">
        <f>IF(INPUT!IY452="","",INPUT!IY452/'03. Asset follow up'!$F$20)</f>
        <v/>
      </c>
      <c r="H448" s="1422" t="str">
        <f>IF(INPUT!IZ452="","",INPUT!IZ452/'03. Asset follow up'!$F$20)</f>
        <v/>
      </c>
      <c r="I448" s="1422" t="str">
        <f>IF(INPUT!JA452="","",INPUT!JA452/'03. Asset follow up'!$F$20)</f>
        <v/>
      </c>
      <c r="J448" s="1423">
        <f>INPUT!JB452/'03. Asset follow up'!$F$20</f>
        <v>0</v>
      </c>
      <c r="K448" s="1423" t="str">
        <f>IF(INPUT!JB452="","",INPUT!JB452/'03. Asset follow up'!$F$20)</f>
        <v/>
      </c>
      <c r="L448" s="1424">
        <f t="shared" si="14"/>
        <v>0</v>
      </c>
      <c r="N448" s="1027" t="str">
        <f>IF(INPUT!HO452="","",INPUT!HO452)</f>
        <v/>
      </c>
      <c r="O448" s="1425" t="str">
        <f>IF(INPUT!IU452="","",INPUT!IU452)</f>
        <v/>
      </c>
      <c r="P448" s="1425" t="str">
        <f>IF(INPUT!IV452="","",INPUT!IV452)</f>
        <v/>
      </c>
      <c r="Q448" s="1425" t="str">
        <f>IF(INPUT!IW452="","",INPUT!IW452)</f>
        <v/>
      </c>
      <c r="R448" s="1425" t="str">
        <f>IF(INPUT!IX452="","",INPUT!IX452)</f>
        <v/>
      </c>
      <c r="S448" s="1425" t="str">
        <f>IF(INPUT!IY452="","",INPUT!IY452)</f>
        <v/>
      </c>
      <c r="T448" s="1425" t="str">
        <f>IF(INPUT!IZ452="","",INPUT!IZ452)</f>
        <v/>
      </c>
      <c r="U448" s="1425" t="str">
        <f>IF(INPUT!JA452="","",INPUT!JA452)</f>
        <v/>
      </c>
      <c r="V448" s="1425" t="str">
        <f>IF(INPUT!JB452="","",INPUT!JB452)</f>
        <v/>
      </c>
      <c r="W448" s="1425" t="str">
        <f t="shared" si="15"/>
        <v/>
      </c>
      <c r="X448" s="1425" t="str">
        <f>IF(INPUT!JB452="","",INPUT!JB452)</f>
        <v/>
      </c>
    </row>
    <row r="449" spans="2:24">
      <c r="B449" s="1027" t="str">
        <f>IF(INPUT!HO453="","",INPUT!HO453)</f>
        <v/>
      </c>
      <c r="C449" s="1422" t="str">
        <f>IF(INPUT!IU453="","",INPUT!IU453/'03. Asset follow up'!$F$20)</f>
        <v/>
      </c>
      <c r="D449" s="1422" t="str">
        <f>IF(INPUT!IV453="","",INPUT!IV453/'03. Asset follow up'!$F$20)</f>
        <v/>
      </c>
      <c r="E449" s="1422" t="str">
        <f>IF(INPUT!IW453="","",INPUT!IW453/'03. Asset follow up'!$F$20)</f>
        <v/>
      </c>
      <c r="F449" s="1422" t="str">
        <f>IF(INPUT!IX453="","",INPUT!IX453/'03. Asset follow up'!$F$20)</f>
        <v/>
      </c>
      <c r="G449" s="1422" t="str">
        <f>IF(INPUT!IY453="","",INPUT!IY453/'03. Asset follow up'!$F$20)</f>
        <v/>
      </c>
      <c r="H449" s="1422" t="str">
        <f>IF(INPUT!IZ453="","",INPUT!IZ453/'03. Asset follow up'!$F$20)</f>
        <v/>
      </c>
      <c r="I449" s="1422" t="str">
        <f>IF(INPUT!JA453="","",INPUT!JA453/'03. Asset follow up'!$F$20)</f>
        <v/>
      </c>
      <c r="J449" s="1423">
        <f>INPUT!JB453/'03. Asset follow up'!$F$20</f>
        <v>0</v>
      </c>
      <c r="K449" s="1423" t="str">
        <f>IF(INPUT!JB453="","",INPUT!JB453/'03. Asset follow up'!$F$20)</f>
        <v/>
      </c>
      <c r="L449" s="1424">
        <f t="shared" si="14"/>
        <v>0</v>
      </c>
      <c r="N449" s="1027" t="str">
        <f>IF(INPUT!HO453="","",INPUT!HO453)</f>
        <v/>
      </c>
      <c r="O449" s="1425" t="str">
        <f>IF(INPUT!IU453="","",INPUT!IU453)</f>
        <v/>
      </c>
      <c r="P449" s="1425" t="str">
        <f>IF(INPUT!IV453="","",INPUT!IV453)</f>
        <v/>
      </c>
      <c r="Q449" s="1425" t="str">
        <f>IF(INPUT!IW453="","",INPUT!IW453)</f>
        <v/>
      </c>
      <c r="R449" s="1425" t="str">
        <f>IF(INPUT!IX453="","",INPUT!IX453)</f>
        <v/>
      </c>
      <c r="S449" s="1425" t="str">
        <f>IF(INPUT!IY453="","",INPUT!IY453)</f>
        <v/>
      </c>
      <c r="T449" s="1425" t="str">
        <f>IF(INPUT!IZ453="","",INPUT!IZ453)</f>
        <v/>
      </c>
      <c r="U449" s="1425" t="str">
        <f>IF(INPUT!JA453="","",INPUT!JA453)</f>
        <v/>
      </c>
      <c r="V449" s="1425" t="str">
        <f>IF(INPUT!JB453="","",INPUT!JB453)</f>
        <v/>
      </c>
      <c r="W449" s="1425" t="str">
        <f t="shared" si="15"/>
        <v/>
      </c>
      <c r="X449" s="1425" t="str">
        <f>IF(INPUT!JB453="","",INPUT!JB453)</f>
        <v/>
      </c>
    </row>
    <row r="450" spans="2:24">
      <c r="B450" s="1027" t="str">
        <f>IF(INPUT!HO454="","",INPUT!HO454)</f>
        <v/>
      </c>
      <c r="C450" s="1422" t="str">
        <f>IF(INPUT!IU454="","",INPUT!IU454/'03. Asset follow up'!$F$20)</f>
        <v/>
      </c>
      <c r="D450" s="1422" t="str">
        <f>IF(INPUT!IV454="","",INPUT!IV454/'03. Asset follow up'!$F$20)</f>
        <v/>
      </c>
      <c r="E450" s="1422" t="str">
        <f>IF(INPUT!IW454="","",INPUT!IW454/'03. Asset follow up'!$F$20)</f>
        <v/>
      </c>
      <c r="F450" s="1422" t="str">
        <f>IF(INPUT!IX454="","",INPUT!IX454/'03. Asset follow up'!$F$20)</f>
        <v/>
      </c>
      <c r="G450" s="1422" t="str">
        <f>IF(INPUT!IY454="","",INPUT!IY454/'03. Asset follow up'!$F$20)</f>
        <v/>
      </c>
      <c r="H450" s="1422" t="str">
        <f>IF(INPUT!IZ454="","",INPUT!IZ454/'03. Asset follow up'!$F$20)</f>
        <v/>
      </c>
      <c r="I450" s="1422" t="str">
        <f>IF(INPUT!JA454="","",INPUT!JA454/'03. Asset follow up'!$F$20)</f>
        <v/>
      </c>
      <c r="J450" s="1423">
        <f>INPUT!JB454/'03. Asset follow up'!$F$20</f>
        <v>0</v>
      </c>
      <c r="K450" s="1423" t="str">
        <f>IF(INPUT!JB454="","",INPUT!JB454/'03. Asset follow up'!$F$20)</f>
        <v/>
      </c>
      <c r="L450" s="1424">
        <f t="shared" si="14"/>
        <v>0</v>
      </c>
      <c r="N450" s="1027" t="str">
        <f>IF(INPUT!HO454="","",INPUT!HO454)</f>
        <v/>
      </c>
      <c r="O450" s="1425" t="str">
        <f>IF(INPUT!IU454="","",INPUT!IU454)</f>
        <v/>
      </c>
      <c r="P450" s="1425" t="str">
        <f>IF(INPUT!IV454="","",INPUT!IV454)</f>
        <v/>
      </c>
      <c r="Q450" s="1425" t="str">
        <f>IF(INPUT!IW454="","",INPUT!IW454)</f>
        <v/>
      </c>
      <c r="R450" s="1425" t="str">
        <f>IF(INPUT!IX454="","",INPUT!IX454)</f>
        <v/>
      </c>
      <c r="S450" s="1425" t="str">
        <f>IF(INPUT!IY454="","",INPUT!IY454)</f>
        <v/>
      </c>
      <c r="T450" s="1425" t="str">
        <f>IF(INPUT!IZ454="","",INPUT!IZ454)</f>
        <v/>
      </c>
      <c r="U450" s="1425" t="str">
        <f>IF(INPUT!JA454="","",INPUT!JA454)</f>
        <v/>
      </c>
      <c r="V450" s="1425" t="str">
        <f>IF(INPUT!JB454="","",INPUT!JB454)</f>
        <v/>
      </c>
      <c r="W450" s="1425" t="str">
        <f t="shared" si="15"/>
        <v/>
      </c>
      <c r="X450" s="1425" t="str">
        <f>IF(INPUT!JB454="","",INPUT!JB454)</f>
        <v/>
      </c>
    </row>
    <row r="451" spans="2:24">
      <c r="B451" s="1027" t="str">
        <f>IF(INPUT!HO455="","",INPUT!HO455)</f>
        <v/>
      </c>
      <c r="C451" s="1422" t="str">
        <f>IF(INPUT!IU455="","",INPUT!IU455/'03. Asset follow up'!$F$20)</f>
        <v/>
      </c>
      <c r="D451" s="1422" t="str">
        <f>IF(INPUT!IV455="","",INPUT!IV455/'03. Asset follow up'!$F$20)</f>
        <v/>
      </c>
      <c r="E451" s="1422" t="str">
        <f>IF(INPUT!IW455="","",INPUT!IW455/'03. Asset follow up'!$F$20)</f>
        <v/>
      </c>
      <c r="F451" s="1422" t="str">
        <f>IF(INPUT!IX455="","",INPUT!IX455/'03. Asset follow up'!$F$20)</f>
        <v/>
      </c>
      <c r="G451" s="1422" t="str">
        <f>IF(INPUT!IY455="","",INPUT!IY455/'03. Asset follow up'!$F$20)</f>
        <v/>
      </c>
      <c r="H451" s="1422" t="str">
        <f>IF(INPUT!IZ455="","",INPUT!IZ455/'03. Asset follow up'!$F$20)</f>
        <v/>
      </c>
      <c r="I451" s="1422" t="str">
        <f>IF(INPUT!JA455="","",INPUT!JA455/'03. Asset follow up'!$F$20)</f>
        <v/>
      </c>
      <c r="J451" s="1423">
        <f>INPUT!JB455/'03. Asset follow up'!$F$20</f>
        <v>0</v>
      </c>
      <c r="K451" s="1423" t="str">
        <f>IF(INPUT!JB455="","",INPUT!JB455/'03. Asset follow up'!$F$20)</f>
        <v/>
      </c>
      <c r="L451" s="1424">
        <f t="shared" si="14"/>
        <v>0</v>
      </c>
      <c r="N451" s="1027" t="str">
        <f>IF(INPUT!HO455="","",INPUT!HO455)</f>
        <v/>
      </c>
      <c r="O451" s="1425" t="str">
        <f>IF(INPUT!IU455="","",INPUT!IU455)</f>
        <v/>
      </c>
      <c r="P451" s="1425" t="str">
        <f>IF(INPUT!IV455="","",INPUT!IV455)</f>
        <v/>
      </c>
      <c r="Q451" s="1425" t="str">
        <f>IF(INPUT!IW455="","",INPUT!IW455)</f>
        <v/>
      </c>
      <c r="R451" s="1425" t="str">
        <f>IF(INPUT!IX455="","",INPUT!IX455)</f>
        <v/>
      </c>
      <c r="S451" s="1425" t="str">
        <f>IF(INPUT!IY455="","",INPUT!IY455)</f>
        <v/>
      </c>
      <c r="T451" s="1425" t="str">
        <f>IF(INPUT!IZ455="","",INPUT!IZ455)</f>
        <v/>
      </c>
      <c r="U451" s="1425" t="str">
        <f>IF(INPUT!JA455="","",INPUT!JA455)</f>
        <v/>
      </c>
      <c r="V451" s="1425" t="str">
        <f>IF(INPUT!JB455="","",INPUT!JB455)</f>
        <v/>
      </c>
      <c r="W451" s="1425" t="str">
        <f t="shared" si="15"/>
        <v/>
      </c>
      <c r="X451" s="1425" t="str">
        <f>IF(INPUT!JB455="","",INPUT!JB455)</f>
        <v/>
      </c>
    </row>
    <row r="452" spans="2:24">
      <c r="B452" s="1027" t="str">
        <f>IF(INPUT!HO456="","",INPUT!HO456)</f>
        <v/>
      </c>
      <c r="C452" s="1422" t="str">
        <f>IF(INPUT!IU456="","",INPUT!IU456/'03. Asset follow up'!$F$20)</f>
        <v/>
      </c>
      <c r="D452" s="1422" t="str">
        <f>IF(INPUT!IV456="","",INPUT!IV456/'03. Asset follow up'!$F$20)</f>
        <v/>
      </c>
      <c r="E452" s="1422" t="str">
        <f>IF(INPUT!IW456="","",INPUT!IW456/'03. Asset follow up'!$F$20)</f>
        <v/>
      </c>
      <c r="F452" s="1422" t="str">
        <f>IF(INPUT!IX456="","",INPUT!IX456/'03. Asset follow up'!$F$20)</f>
        <v/>
      </c>
      <c r="G452" s="1422" t="str">
        <f>IF(INPUT!IY456="","",INPUT!IY456/'03. Asset follow up'!$F$20)</f>
        <v/>
      </c>
      <c r="H452" s="1422" t="str">
        <f>IF(INPUT!IZ456="","",INPUT!IZ456/'03. Asset follow up'!$F$20)</f>
        <v/>
      </c>
      <c r="I452" s="1422" t="str">
        <f>IF(INPUT!JA456="","",INPUT!JA456/'03. Asset follow up'!$F$20)</f>
        <v/>
      </c>
      <c r="J452" s="1423">
        <f>INPUT!JB456/'03. Asset follow up'!$F$20</f>
        <v>0</v>
      </c>
      <c r="K452" s="1423" t="str">
        <f>IF(INPUT!JB456="","",INPUT!JB456/'03. Asset follow up'!$F$20)</f>
        <v/>
      </c>
      <c r="L452" s="1424">
        <f t="shared" si="14"/>
        <v>0</v>
      </c>
      <c r="N452" s="1027" t="str">
        <f>IF(INPUT!HO456="","",INPUT!HO456)</f>
        <v/>
      </c>
      <c r="O452" s="1425" t="str">
        <f>IF(INPUT!IU456="","",INPUT!IU456)</f>
        <v/>
      </c>
      <c r="P452" s="1425" t="str">
        <f>IF(INPUT!IV456="","",INPUT!IV456)</f>
        <v/>
      </c>
      <c r="Q452" s="1425" t="str">
        <f>IF(INPUT!IW456="","",INPUT!IW456)</f>
        <v/>
      </c>
      <c r="R452" s="1425" t="str">
        <f>IF(INPUT!IX456="","",INPUT!IX456)</f>
        <v/>
      </c>
      <c r="S452" s="1425" t="str">
        <f>IF(INPUT!IY456="","",INPUT!IY456)</f>
        <v/>
      </c>
      <c r="T452" s="1425" t="str">
        <f>IF(INPUT!IZ456="","",INPUT!IZ456)</f>
        <v/>
      </c>
      <c r="U452" s="1425" t="str">
        <f>IF(INPUT!JA456="","",INPUT!JA456)</f>
        <v/>
      </c>
      <c r="V452" s="1425" t="str">
        <f>IF(INPUT!JB456="","",INPUT!JB456)</f>
        <v/>
      </c>
      <c r="W452" s="1425" t="str">
        <f t="shared" si="15"/>
        <v/>
      </c>
      <c r="X452" s="1425" t="str">
        <f>IF(INPUT!JB456="","",INPUT!JB456)</f>
        <v/>
      </c>
    </row>
    <row r="453" spans="2:24">
      <c r="B453" s="1027" t="str">
        <f>IF(INPUT!HO457="","",INPUT!HO457)</f>
        <v/>
      </c>
      <c r="C453" s="1422" t="str">
        <f>IF(INPUT!IU457="","",INPUT!IU457/'03. Asset follow up'!$F$20)</f>
        <v/>
      </c>
      <c r="D453" s="1422" t="str">
        <f>IF(INPUT!IV457="","",INPUT!IV457/'03. Asset follow up'!$F$20)</f>
        <v/>
      </c>
      <c r="E453" s="1422" t="str">
        <f>IF(INPUT!IW457="","",INPUT!IW457/'03. Asset follow up'!$F$20)</f>
        <v/>
      </c>
      <c r="F453" s="1422" t="str">
        <f>IF(INPUT!IX457="","",INPUT!IX457/'03. Asset follow up'!$F$20)</f>
        <v/>
      </c>
      <c r="G453" s="1422" t="str">
        <f>IF(INPUT!IY457="","",INPUT!IY457/'03. Asset follow up'!$F$20)</f>
        <v/>
      </c>
      <c r="H453" s="1422" t="str">
        <f>IF(INPUT!IZ457="","",INPUT!IZ457/'03. Asset follow up'!$F$20)</f>
        <v/>
      </c>
      <c r="I453" s="1422" t="str">
        <f>IF(INPUT!JA457="","",INPUT!JA457/'03. Asset follow up'!$F$20)</f>
        <v/>
      </c>
      <c r="J453" s="1423">
        <f>INPUT!JB457/'03. Asset follow up'!$F$20</f>
        <v>0</v>
      </c>
      <c r="K453" s="1423" t="str">
        <f>IF(INPUT!JB457="","",INPUT!JB457/'03. Asset follow up'!$F$20)</f>
        <v/>
      </c>
      <c r="L453" s="1424">
        <f t="shared" si="14"/>
        <v>0</v>
      </c>
      <c r="N453" s="1027" t="str">
        <f>IF(INPUT!HO457="","",INPUT!HO457)</f>
        <v/>
      </c>
      <c r="O453" s="1425" t="str">
        <f>IF(INPUT!IU457="","",INPUT!IU457)</f>
        <v/>
      </c>
      <c r="P453" s="1425" t="str">
        <f>IF(INPUT!IV457="","",INPUT!IV457)</f>
        <v/>
      </c>
      <c r="Q453" s="1425" t="str">
        <f>IF(INPUT!IW457="","",INPUT!IW457)</f>
        <v/>
      </c>
      <c r="R453" s="1425" t="str">
        <f>IF(INPUT!IX457="","",INPUT!IX457)</f>
        <v/>
      </c>
      <c r="S453" s="1425" t="str">
        <f>IF(INPUT!IY457="","",INPUT!IY457)</f>
        <v/>
      </c>
      <c r="T453" s="1425" t="str">
        <f>IF(INPUT!IZ457="","",INPUT!IZ457)</f>
        <v/>
      </c>
      <c r="U453" s="1425" t="str">
        <f>IF(INPUT!JA457="","",INPUT!JA457)</f>
        <v/>
      </c>
      <c r="V453" s="1425" t="str">
        <f>IF(INPUT!JB457="","",INPUT!JB457)</f>
        <v/>
      </c>
      <c r="W453" s="1425" t="str">
        <f t="shared" si="15"/>
        <v/>
      </c>
      <c r="X453" s="1425" t="str">
        <f>IF(INPUT!JB457="","",INPUT!JB457)</f>
        <v/>
      </c>
    </row>
    <row r="454" spans="2:24">
      <c r="B454" s="1027" t="str">
        <f>IF(INPUT!HO458="","",INPUT!HO458)</f>
        <v/>
      </c>
      <c r="C454" s="1422" t="str">
        <f>IF(INPUT!IU458="","",INPUT!IU458/'03. Asset follow up'!$F$20)</f>
        <v/>
      </c>
      <c r="D454" s="1422" t="str">
        <f>IF(INPUT!IV458="","",INPUT!IV458/'03. Asset follow up'!$F$20)</f>
        <v/>
      </c>
      <c r="E454" s="1422" t="str">
        <f>IF(INPUT!IW458="","",INPUT!IW458/'03. Asset follow up'!$F$20)</f>
        <v/>
      </c>
      <c r="F454" s="1422" t="str">
        <f>IF(INPUT!IX458="","",INPUT!IX458/'03. Asset follow up'!$F$20)</f>
        <v/>
      </c>
      <c r="G454" s="1422" t="str">
        <f>IF(INPUT!IY458="","",INPUT!IY458/'03. Asset follow up'!$F$20)</f>
        <v/>
      </c>
      <c r="H454" s="1422" t="str">
        <f>IF(INPUT!IZ458="","",INPUT!IZ458/'03. Asset follow up'!$F$20)</f>
        <v/>
      </c>
      <c r="I454" s="1422" t="str">
        <f>IF(INPUT!JA458="","",INPUT!JA458/'03. Asset follow up'!$F$20)</f>
        <v/>
      </c>
      <c r="J454" s="1423">
        <f>INPUT!JB458/'03. Asset follow up'!$F$20</f>
        <v>0</v>
      </c>
      <c r="K454" s="1423" t="str">
        <f>IF(INPUT!JB458="","",INPUT!JB458/'03. Asset follow up'!$F$20)</f>
        <v/>
      </c>
      <c r="L454" s="1424">
        <f t="shared" si="14"/>
        <v>0</v>
      </c>
      <c r="N454" s="1027" t="str">
        <f>IF(INPUT!HO458="","",INPUT!HO458)</f>
        <v/>
      </c>
      <c r="O454" s="1425" t="str">
        <f>IF(INPUT!IU458="","",INPUT!IU458)</f>
        <v/>
      </c>
      <c r="P454" s="1425" t="str">
        <f>IF(INPUT!IV458="","",INPUT!IV458)</f>
        <v/>
      </c>
      <c r="Q454" s="1425" t="str">
        <f>IF(INPUT!IW458="","",INPUT!IW458)</f>
        <v/>
      </c>
      <c r="R454" s="1425" t="str">
        <f>IF(INPUT!IX458="","",INPUT!IX458)</f>
        <v/>
      </c>
      <c r="S454" s="1425" t="str">
        <f>IF(INPUT!IY458="","",INPUT!IY458)</f>
        <v/>
      </c>
      <c r="T454" s="1425" t="str">
        <f>IF(INPUT!IZ458="","",INPUT!IZ458)</f>
        <v/>
      </c>
      <c r="U454" s="1425" t="str">
        <f>IF(INPUT!JA458="","",INPUT!JA458)</f>
        <v/>
      </c>
      <c r="V454" s="1425" t="str">
        <f>IF(INPUT!JB458="","",INPUT!JB458)</f>
        <v/>
      </c>
      <c r="W454" s="1425" t="str">
        <f t="shared" si="15"/>
        <v/>
      </c>
      <c r="X454" s="1425" t="str">
        <f>IF(INPUT!JB458="","",INPUT!JB458)</f>
        <v/>
      </c>
    </row>
    <row r="455" spans="2:24">
      <c r="B455" s="1027" t="str">
        <f>IF(INPUT!HO459="","",INPUT!HO459)</f>
        <v/>
      </c>
      <c r="C455" s="1422" t="str">
        <f>IF(INPUT!IU459="","",INPUT!IU459/'03. Asset follow up'!$F$20)</f>
        <v/>
      </c>
      <c r="D455" s="1422" t="str">
        <f>IF(INPUT!IV459="","",INPUT!IV459/'03. Asset follow up'!$F$20)</f>
        <v/>
      </c>
      <c r="E455" s="1422" t="str">
        <f>IF(INPUT!IW459="","",INPUT!IW459/'03. Asset follow up'!$F$20)</f>
        <v/>
      </c>
      <c r="F455" s="1422" t="str">
        <f>IF(INPUT!IX459="","",INPUT!IX459/'03. Asset follow up'!$F$20)</f>
        <v/>
      </c>
      <c r="G455" s="1422" t="str">
        <f>IF(INPUT!IY459="","",INPUT!IY459/'03. Asset follow up'!$F$20)</f>
        <v/>
      </c>
      <c r="H455" s="1422" t="str">
        <f>IF(INPUT!IZ459="","",INPUT!IZ459/'03. Asset follow up'!$F$20)</f>
        <v/>
      </c>
      <c r="I455" s="1422" t="str">
        <f>IF(INPUT!JA459="","",INPUT!JA459/'03. Asset follow up'!$F$20)</f>
        <v/>
      </c>
      <c r="J455" s="1423">
        <f>INPUT!JB459/'03. Asset follow up'!$F$20</f>
        <v>0</v>
      </c>
      <c r="K455" s="1423" t="str">
        <f>IF(INPUT!JB459="","",INPUT!JB459/'03. Asset follow up'!$F$20)</f>
        <v/>
      </c>
      <c r="L455" s="1424">
        <f t="shared" si="14"/>
        <v>0</v>
      </c>
      <c r="N455" s="1027" t="str">
        <f>IF(INPUT!HO459="","",INPUT!HO459)</f>
        <v/>
      </c>
      <c r="O455" s="1425" t="str">
        <f>IF(INPUT!IU459="","",INPUT!IU459)</f>
        <v/>
      </c>
      <c r="P455" s="1425" t="str">
        <f>IF(INPUT!IV459="","",INPUT!IV459)</f>
        <v/>
      </c>
      <c r="Q455" s="1425" t="str">
        <f>IF(INPUT!IW459="","",INPUT!IW459)</f>
        <v/>
      </c>
      <c r="R455" s="1425" t="str">
        <f>IF(INPUT!IX459="","",INPUT!IX459)</f>
        <v/>
      </c>
      <c r="S455" s="1425" t="str">
        <f>IF(INPUT!IY459="","",INPUT!IY459)</f>
        <v/>
      </c>
      <c r="T455" s="1425" t="str">
        <f>IF(INPUT!IZ459="","",INPUT!IZ459)</f>
        <v/>
      </c>
      <c r="U455" s="1425" t="str">
        <f>IF(INPUT!JA459="","",INPUT!JA459)</f>
        <v/>
      </c>
      <c r="V455" s="1425" t="str">
        <f>IF(INPUT!JB459="","",INPUT!JB459)</f>
        <v/>
      </c>
      <c r="W455" s="1425" t="str">
        <f t="shared" si="15"/>
        <v/>
      </c>
      <c r="X455" s="1425" t="str">
        <f>IF(INPUT!JB459="","",INPUT!JB459)</f>
        <v/>
      </c>
    </row>
    <row r="456" spans="2:24">
      <c r="B456" s="1027" t="str">
        <f>IF(INPUT!HO460="","",INPUT!HO460)</f>
        <v/>
      </c>
      <c r="C456" s="1422" t="str">
        <f>IF(INPUT!IU460="","",INPUT!IU460/'03. Asset follow up'!$F$20)</f>
        <v/>
      </c>
      <c r="D456" s="1422" t="str">
        <f>IF(INPUT!IV460="","",INPUT!IV460/'03. Asset follow up'!$F$20)</f>
        <v/>
      </c>
      <c r="E456" s="1422" t="str">
        <f>IF(INPUT!IW460="","",INPUT!IW460/'03. Asset follow up'!$F$20)</f>
        <v/>
      </c>
      <c r="F456" s="1422" t="str">
        <f>IF(INPUT!IX460="","",INPUT!IX460/'03. Asset follow up'!$F$20)</f>
        <v/>
      </c>
      <c r="G456" s="1422" t="str">
        <f>IF(INPUT!IY460="","",INPUT!IY460/'03. Asset follow up'!$F$20)</f>
        <v/>
      </c>
      <c r="H456" s="1422" t="str">
        <f>IF(INPUT!IZ460="","",INPUT!IZ460/'03. Asset follow up'!$F$20)</f>
        <v/>
      </c>
      <c r="I456" s="1422" t="str">
        <f>IF(INPUT!JA460="","",INPUT!JA460/'03. Asset follow up'!$F$20)</f>
        <v/>
      </c>
      <c r="J456" s="1423">
        <f>INPUT!JB460/'03. Asset follow up'!$F$20</f>
        <v>0</v>
      </c>
      <c r="K456" s="1423" t="str">
        <f>IF(INPUT!JB460="","",INPUT!JB460/'03. Asset follow up'!$F$20)</f>
        <v/>
      </c>
      <c r="L456" s="1424">
        <f t="shared" si="14"/>
        <v>0</v>
      </c>
      <c r="N456" s="1027" t="str">
        <f>IF(INPUT!HO460="","",INPUT!HO460)</f>
        <v/>
      </c>
      <c r="O456" s="1425" t="str">
        <f>IF(INPUT!IU460="","",INPUT!IU460)</f>
        <v/>
      </c>
      <c r="P456" s="1425" t="str">
        <f>IF(INPUT!IV460="","",INPUT!IV460)</f>
        <v/>
      </c>
      <c r="Q456" s="1425" t="str">
        <f>IF(INPUT!IW460="","",INPUT!IW460)</f>
        <v/>
      </c>
      <c r="R456" s="1425" t="str">
        <f>IF(INPUT!IX460="","",INPUT!IX460)</f>
        <v/>
      </c>
      <c r="S456" s="1425" t="str">
        <f>IF(INPUT!IY460="","",INPUT!IY460)</f>
        <v/>
      </c>
      <c r="T456" s="1425" t="str">
        <f>IF(INPUT!IZ460="","",INPUT!IZ460)</f>
        <v/>
      </c>
      <c r="U456" s="1425" t="str">
        <f>IF(INPUT!JA460="","",INPUT!JA460)</f>
        <v/>
      </c>
      <c r="V456" s="1425" t="str">
        <f>IF(INPUT!JB460="","",INPUT!JB460)</f>
        <v/>
      </c>
      <c r="W456" s="1425" t="str">
        <f t="shared" si="15"/>
        <v/>
      </c>
      <c r="X456" s="1425" t="str">
        <f>IF(INPUT!JB460="","",INPUT!JB460)</f>
        <v/>
      </c>
    </row>
    <row r="457" spans="2:24">
      <c r="B457" s="1027" t="str">
        <f>IF(INPUT!HO461="","",INPUT!HO461)</f>
        <v/>
      </c>
      <c r="C457" s="1422" t="str">
        <f>IF(INPUT!IU461="","",INPUT!IU461/'03. Asset follow up'!$F$20)</f>
        <v/>
      </c>
      <c r="D457" s="1422" t="str">
        <f>IF(INPUT!IV461="","",INPUT!IV461/'03. Asset follow up'!$F$20)</f>
        <v/>
      </c>
      <c r="E457" s="1422" t="str">
        <f>IF(INPUT!IW461="","",INPUT!IW461/'03. Asset follow up'!$F$20)</f>
        <v/>
      </c>
      <c r="F457" s="1422" t="str">
        <f>IF(INPUT!IX461="","",INPUT!IX461/'03. Asset follow up'!$F$20)</f>
        <v/>
      </c>
      <c r="G457" s="1422" t="str">
        <f>IF(INPUT!IY461="","",INPUT!IY461/'03. Asset follow up'!$F$20)</f>
        <v/>
      </c>
      <c r="H457" s="1422" t="str">
        <f>IF(INPUT!IZ461="","",INPUT!IZ461/'03. Asset follow up'!$F$20)</f>
        <v/>
      </c>
      <c r="I457" s="1422" t="str">
        <f>IF(INPUT!JA461="","",INPUT!JA461/'03. Asset follow up'!$F$20)</f>
        <v/>
      </c>
      <c r="J457" s="1423">
        <f>INPUT!JB461/'03. Asset follow up'!$F$20</f>
        <v>0</v>
      </c>
      <c r="K457" s="1423" t="str">
        <f>IF(INPUT!JB461="","",INPUT!JB461/'03. Asset follow up'!$F$20)</f>
        <v/>
      </c>
      <c r="L457" s="1424">
        <f t="shared" si="14"/>
        <v>0</v>
      </c>
      <c r="N457" s="1027" t="str">
        <f>IF(INPUT!HO461="","",INPUT!HO461)</f>
        <v/>
      </c>
      <c r="O457" s="1425" t="str">
        <f>IF(INPUT!IU461="","",INPUT!IU461)</f>
        <v/>
      </c>
      <c r="P457" s="1425" t="str">
        <f>IF(INPUT!IV461="","",INPUT!IV461)</f>
        <v/>
      </c>
      <c r="Q457" s="1425" t="str">
        <f>IF(INPUT!IW461="","",INPUT!IW461)</f>
        <v/>
      </c>
      <c r="R457" s="1425" t="str">
        <f>IF(INPUT!IX461="","",INPUT!IX461)</f>
        <v/>
      </c>
      <c r="S457" s="1425" t="str">
        <f>IF(INPUT!IY461="","",INPUT!IY461)</f>
        <v/>
      </c>
      <c r="T457" s="1425" t="str">
        <f>IF(INPUT!IZ461="","",INPUT!IZ461)</f>
        <v/>
      </c>
      <c r="U457" s="1425" t="str">
        <f>IF(INPUT!JA461="","",INPUT!JA461)</f>
        <v/>
      </c>
      <c r="V457" s="1425" t="str">
        <f>IF(INPUT!JB461="","",INPUT!JB461)</f>
        <v/>
      </c>
      <c r="W457" s="1425" t="str">
        <f t="shared" si="15"/>
        <v/>
      </c>
      <c r="X457" s="1425" t="str">
        <f>IF(INPUT!JB461="","",INPUT!JB461)</f>
        <v/>
      </c>
    </row>
    <row r="458" spans="2:24">
      <c r="B458" s="1027" t="str">
        <f>IF(INPUT!HO462="","",INPUT!HO462)</f>
        <v/>
      </c>
      <c r="C458" s="1422" t="str">
        <f>IF(INPUT!IU462="","",INPUT!IU462/'03. Asset follow up'!$F$20)</f>
        <v/>
      </c>
      <c r="D458" s="1422" t="str">
        <f>IF(INPUT!IV462="","",INPUT!IV462/'03. Asset follow up'!$F$20)</f>
        <v/>
      </c>
      <c r="E458" s="1422" t="str">
        <f>IF(INPUT!IW462="","",INPUT!IW462/'03. Asset follow up'!$F$20)</f>
        <v/>
      </c>
      <c r="F458" s="1422" t="str">
        <f>IF(INPUT!IX462="","",INPUT!IX462/'03. Asset follow up'!$F$20)</f>
        <v/>
      </c>
      <c r="G458" s="1422" t="str">
        <f>IF(INPUT!IY462="","",INPUT!IY462/'03. Asset follow up'!$F$20)</f>
        <v/>
      </c>
      <c r="H458" s="1422" t="str">
        <f>IF(INPUT!IZ462="","",INPUT!IZ462/'03. Asset follow up'!$F$20)</f>
        <v/>
      </c>
      <c r="I458" s="1422" t="str">
        <f>IF(INPUT!JA462="","",INPUT!JA462/'03. Asset follow up'!$F$20)</f>
        <v/>
      </c>
      <c r="J458" s="1423">
        <f>INPUT!JB462/'03. Asset follow up'!$F$20</f>
        <v>0</v>
      </c>
      <c r="K458" s="1423" t="str">
        <f>IF(INPUT!JB462="","",INPUT!JB462/'03. Asset follow up'!$F$20)</f>
        <v/>
      </c>
      <c r="L458" s="1424">
        <f t="shared" si="14"/>
        <v>0</v>
      </c>
      <c r="N458" s="1027" t="str">
        <f>IF(INPUT!HO462="","",INPUT!HO462)</f>
        <v/>
      </c>
      <c r="O458" s="1425" t="str">
        <f>IF(INPUT!IU462="","",INPUT!IU462)</f>
        <v/>
      </c>
      <c r="P458" s="1425" t="str">
        <f>IF(INPUT!IV462="","",INPUT!IV462)</f>
        <v/>
      </c>
      <c r="Q458" s="1425" t="str">
        <f>IF(INPUT!IW462="","",INPUT!IW462)</f>
        <v/>
      </c>
      <c r="R458" s="1425" t="str">
        <f>IF(INPUT!IX462="","",INPUT!IX462)</f>
        <v/>
      </c>
      <c r="S458" s="1425" t="str">
        <f>IF(INPUT!IY462="","",INPUT!IY462)</f>
        <v/>
      </c>
      <c r="T458" s="1425" t="str">
        <f>IF(INPUT!IZ462="","",INPUT!IZ462)</f>
        <v/>
      </c>
      <c r="U458" s="1425" t="str">
        <f>IF(INPUT!JA462="","",INPUT!JA462)</f>
        <v/>
      </c>
      <c r="V458" s="1425" t="str">
        <f>IF(INPUT!JB462="","",INPUT!JB462)</f>
        <v/>
      </c>
      <c r="W458" s="1425" t="str">
        <f t="shared" si="15"/>
        <v/>
      </c>
      <c r="X458" s="1425" t="str">
        <f>IF(INPUT!JB462="","",INPUT!JB462)</f>
        <v/>
      </c>
    </row>
    <row r="459" spans="2:24">
      <c r="B459" s="1027" t="str">
        <f>IF(INPUT!HO463="","",INPUT!HO463)</f>
        <v/>
      </c>
      <c r="C459" s="1422" t="str">
        <f>IF(INPUT!IU463="","",INPUT!IU463/'03. Asset follow up'!$F$20)</f>
        <v/>
      </c>
      <c r="D459" s="1422" t="str">
        <f>IF(INPUT!IV463="","",INPUT!IV463/'03. Asset follow up'!$F$20)</f>
        <v/>
      </c>
      <c r="E459" s="1422" t="str">
        <f>IF(INPUT!IW463="","",INPUT!IW463/'03. Asset follow up'!$F$20)</f>
        <v/>
      </c>
      <c r="F459" s="1422" t="str">
        <f>IF(INPUT!IX463="","",INPUT!IX463/'03. Asset follow up'!$F$20)</f>
        <v/>
      </c>
      <c r="G459" s="1422" t="str">
        <f>IF(INPUT!IY463="","",INPUT!IY463/'03. Asset follow up'!$F$20)</f>
        <v/>
      </c>
      <c r="H459" s="1422" t="str">
        <f>IF(INPUT!IZ463="","",INPUT!IZ463/'03. Asset follow up'!$F$20)</f>
        <v/>
      </c>
      <c r="I459" s="1422" t="str">
        <f>IF(INPUT!JA463="","",INPUT!JA463/'03. Asset follow up'!$F$20)</f>
        <v/>
      </c>
      <c r="J459" s="1423">
        <f>INPUT!JB463/'03. Asset follow up'!$F$20</f>
        <v>0</v>
      </c>
      <c r="K459" s="1423" t="str">
        <f>IF(INPUT!JB463="","",INPUT!JB463/'03. Asset follow up'!$F$20)</f>
        <v/>
      </c>
      <c r="L459" s="1424">
        <f t="shared" si="14"/>
        <v>0</v>
      </c>
      <c r="N459" s="1027" t="str">
        <f>IF(INPUT!HO463="","",INPUT!HO463)</f>
        <v/>
      </c>
      <c r="O459" s="1425" t="str">
        <f>IF(INPUT!IU463="","",INPUT!IU463)</f>
        <v/>
      </c>
      <c r="P459" s="1425" t="str">
        <f>IF(INPUT!IV463="","",INPUT!IV463)</f>
        <v/>
      </c>
      <c r="Q459" s="1425" t="str">
        <f>IF(INPUT!IW463="","",INPUT!IW463)</f>
        <v/>
      </c>
      <c r="R459" s="1425" t="str">
        <f>IF(INPUT!IX463="","",INPUT!IX463)</f>
        <v/>
      </c>
      <c r="S459" s="1425" t="str">
        <f>IF(INPUT!IY463="","",INPUT!IY463)</f>
        <v/>
      </c>
      <c r="T459" s="1425" t="str">
        <f>IF(INPUT!IZ463="","",INPUT!IZ463)</f>
        <v/>
      </c>
      <c r="U459" s="1425" t="str">
        <f>IF(INPUT!JA463="","",INPUT!JA463)</f>
        <v/>
      </c>
      <c r="V459" s="1425" t="str">
        <f>IF(INPUT!JB463="","",INPUT!JB463)</f>
        <v/>
      </c>
      <c r="W459" s="1425" t="str">
        <f t="shared" si="15"/>
        <v/>
      </c>
      <c r="X459" s="1425" t="str">
        <f>IF(INPUT!JB463="","",INPUT!JB463)</f>
        <v/>
      </c>
    </row>
    <row r="460" spans="2:24">
      <c r="B460" s="1027" t="str">
        <f>IF(INPUT!HO464="","",INPUT!HO464)</f>
        <v/>
      </c>
      <c r="C460" s="1422" t="str">
        <f>IF(INPUT!IU464="","",INPUT!IU464/'03. Asset follow up'!$F$20)</f>
        <v/>
      </c>
      <c r="D460" s="1422" t="str">
        <f>IF(INPUT!IV464="","",INPUT!IV464/'03. Asset follow up'!$F$20)</f>
        <v/>
      </c>
      <c r="E460" s="1422" t="str">
        <f>IF(INPUT!IW464="","",INPUT!IW464/'03. Asset follow up'!$F$20)</f>
        <v/>
      </c>
      <c r="F460" s="1422" t="str">
        <f>IF(INPUT!IX464="","",INPUT!IX464/'03. Asset follow up'!$F$20)</f>
        <v/>
      </c>
      <c r="G460" s="1422" t="str">
        <f>IF(INPUT!IY464="","",INPUT!IY464/'03. Asset follow up'!$F$20)</f>
        <v/>
      </c>
      <c r="H460" s="1422" t="str">
        <f>IF(INPUT!IZ464="","",INPUT!IZ464/'03. Asset follow up'!$F$20)</f>
        <v/>
      </c>
      <c r="I460" s="1422" t="str">
        <f>IF(INPUT!JA464="","",INPUT!JA464/'03. Asset follow up'!$F$20)</f>
        <v/>
      </c>
      <c r="J460" s="1423">
        <f>INPUT!JB464/'03. Asset follow up'!$F$20</f>
        <v>0</v>
      </c>
      <c r="K460" s="1423" t="str">
        <f>IF(INPUT!JB464="","",INPUT!JB464/'03. Asset follow up'!$F$20)</f>
        <v/>
      </c>
      <c r="L460" s="1424">
        <f t="shared" ref="L460:L500" si="16">IFERROR(SUM(D460:F460)+K460,0)</f>
        <v>0</v>
      </c>
      <c r="N460" s="1027" t="str">
        <f>IF(INPUT!HO464="","",INPUT!HO464)</f>
        <v/>
      </c>
      <c r="O460" s="1425" t="str">
        <f>IF(INPUT!IU464="","",INPUT!IU464)</f>
        <v/>
      </c>
      <c r="P460" s="1425" t="str">
        <f>IF(INPUT!IV464="","",INPUT!IV464)</f>
        <v/>
      </c>
      <c r="Q460" s="1425" t="str">
        <f>IF(INPUT!IW464="","",INPUT!IW464)</f>
        <v/>
      </c>
      <c r="R460" s="1425" t="str">
        <f>IF(INPUT!IX464="","",INPUT!IX464)</f>
        <v/>
      </c>
      <c r="S460" s="1425" t="str">
        <f>IF(INPUT!IY464="","",INPUT!IY464)</f>
        <v/>
      </c>
      <c r="T460" s="1425" t="str">
        <f>IF(INPUT!IZ464="","",INPUT!IZ464)</f>
        <v/>
      </c>
      <c r="U460" s="1425" t="str">
        <f>IF(INPUT!JA464="","",INPUT!JA464)</f>
        <v/>
      </c>
      <c r="V460" s="1425" t="str">
        <f>IF(INPUT!JB464="","",INPUT!JB464)</f>
        <v/>
      </c>
      <c r="W460" s="1425" t="str">
        <f t="shared" si="15"/>
        <v/>
      </c>
      <c r="X460" s="1425" t="str">
        <f>IF(INPUT!JB464="","",INPUT!JB464)</f>
        <v/>
      </c>
    </row>
    <row r="461" spans="2:24">
      <c r="B461" s="1027" t="str">
        <f>IF(INPUT!HO465="","",INPUT!HO465)</f>
        <v/>
      </c>
      <c r="C461" s="1422" t="str">
        <f>IF(INPUT!IU465="","",INPUT!IU465/'03. Asset follow up'!$F$20)</f>
        <v/>
      </c>
      <c r="D461" s="1422" t="str">
        <f>IF(INPUT!IV465="","",INPUT!IV465/'03. Asset follow up'!$F$20)</f>
        <v/>
      </c>
      <c r="E461" s="1422" t="str">
        <f>IF(INPUT!IW465="","",INPUT!IW465/'03. Asset follow up'!$F$20)</f>
        <v/>
      </c>
      <c r="F461" s="1422" t="str">
        <f>IF(INPUT!IX465="","",INPUT!IX465/'03. Asset follow up'!$F$20)</f>
        <v/>
      </c>
      <c r="G461" s="1422" t="str">
        <f>IF(INPUT!IY465="","",INPUT!IY465/'03. Asset follow up'!$F$20)</f>
        <v/>
      </c>
      <c r="H461" s="1422" t="str">
        <f>IF(INPUT!IZ465="","",INPUT!IZ465/'03. Asset follow up'!$F$20)</f>
        <v/>
      </c>
      <c r="I461" s="1422" t="str">
        <f>IF(INPUT!JA465="","",INPUT!JA465/'03. Asset follow up'!$F$20)</f>
        <v/>
      </c>
      <c r="J461" s="1423">
        <f>INPUT!JB465/'03. Asset follow up'!$F$20</f>
        <v>0</v>
      </c>
      <c r="K461" s="1423" t="str">
        <f>IF(INPUT!JB465="","",INPUT!JB465/'03. Asset follow up'!$F$20)</f>
        <v/>
      </c>
      <c r="L461" s="1424">
        <f t="shared" si="16"/>
        <v>0</v>
      </c>
      <c r="N461" s="1027" t="str">
        <f>IF(INPUT!HO465="","",INPUT!HO465)</f>
        <v/>
      </c>
      <c r="O461" s="1425" t="str">
        <f>IF(INPUT!IU465="","",INPUT!IU465)</f>
        <v/>
      </c>
      <c r="P461" s="1425" t="str">
        <f>IF(INPUT!IV465="","",INPUT!IV465)</f>
        <v/>
      </c>
      <c r="Q461" s="1425" t="str">
        <f>IF(INPUT!IW465="","",INPUT!IW465)</f>
        <v/>
      </c>
      <c r="R461" s="1425" t="str">
        <f>IF(INPUT!IX465="","",INPUT!IX465)</f>
        <v/>
      </c>
      <c r="S461" s="1425" t="str">
        <f>IF(INPUT!IY465="","",INPUT!IY465)</f>
        <v/>
      </c>
      <c r="T461" s="1425" t="str">
        <f>IF(INPUT!IZ465="","",INPUT!IZ465)</f>
        <v/>
      </c>
      <c r="U461" s="1425" t="str">
        <f>IF(INPUT!JA465="","",INPUT!JA465)</f>
        <v/>
      </c>
      <c r="V461" s="1425" t="str">
        <f>IF(INPUT!JB465="","",INPUT!JB465)</f>
        <v/>
      </c>
      <c r="W461" s="1425" t="str">
        <f t="shared" si="15"/>
        <v/>
      </c>
      <c r="X461" s="1425" t="str">
        <f>IF(INPUT!JB465="","",INPUT!JB465)</f>
        <v/>
      </c>
    </row>
    <row r="462" spans="2:24">
      <c r="B462" s="1027" t="str">
        <f>IF(INPUT!HO466="","",INPUT!HO466)</f>
        <v/>
      </c>
      <c r="C462" s="1422" t="str">
        <f>IF(INPUT!IU466="","",INPUT!IU466/'03. Asset follow up'!$F$20)</f>
        <v/>
      </c>
      <c r="D462" s="1422" t="str">
        <f>IF(INPUT!IV466="","",INPUT!IV466/'03. Asset follow up'!$F$20)</f>
        <v/>
      </c>
      <c r="E462" s="1422" t="str">
        <f>IF(INPUT!IW466="","",INPUT!IW466/'03. Asset follow up'!$F$20)</f>
        <v/>
      </c>
      <c r="F462" s="1422" t="str">
        <f>IF(INPUT!IX466="","",INPUT!IX466/'03. Asset follow up'!$F$20)</f>
        <v/>
      </c>
      <c r="G462" s="1422" t="str">
        <f>IF(INPUT!IY466="","",INPUT!IY466/'03. Asset follow up'!$F$20)</f>
        <v/>
      </c>
      <c r="H462" s="1422" t="str">
        <f>IF(INPUT!IZ466="","",INPUT!IZ466/'03. Asset follow up'!$F$20)</f>
        <v/>
      </c>
      <c r="I462" s="1422" t="str">
        <f>IF(INPUT!JA466="","",INPUT!JA466/'03. Asset follow up'!$F$20)</f>
        <v/>
      </c>
      <c r="J462" s="1423">
        <f>INPUT!JB466/'03. Asset follow up'!$F$20</f>
        <v>0</v>
      </c>
      <c r="K462" s="1423" t="str">
        <f>IF(INPUT!JB466="","",INPUT!JB466/'03. Asset follow up'!$F$20)</f>
        <v/>
      </c>
      <c r="L462" s="1424">
        <f t="shared" si="16"/>
        <v>0</v>
      </c>
      <c r="N462" s="1027" t="str">
        <f>IF(INPUT!HO466="","",INPUT!HO466)</f>
        <v/>
      </c>
      <c r="O462" s="1425" t="str">
        <f>IF(INPUT!IU466="","",INPUT!IU466)</f>
        <v/>
      </c>
      <c r="P462" s="1425" t="str">
        <f>IF(INPUT!IV466="","",INPUT!IV466)</f>
        <v/>
      </c>
      <c r="Q462" s="1425" t="str">
        <f>IF(INPUT!IW466="","",INPUT!IW466)</f>
        <v/>
      </c>
      <c r="R462" s="1425" t="str">
        <f>IF(INPUT!IX466="","",INPUT!IX466)</f>
        <v/>
      </c>
      <c r="S462" s="1425" t="str">
        <f>IF(INPUT!IY466="","",INPUT!IY466)</f>
        <v/>
      </c>
      <c r="T462" s="1425" t="str">
        <f>IF(INPUT!IZ466="","",INPUT!IZ466)</f>
        <v/>
      </c>
      <c r="U462" s="1425" t="str">
        <f>IF(INPUT!JA466="","",INPUT!JA466)</f>
        <v/>
      </c>
      <c r="V462" s="1425" t="str">
        <f>IF(INPUT!JB466="","",INPUT!JB466)</f>
        <v/>
      </c>
      <c r="W462" s="1425" t="str">
        <f t="shared" si="15"/>
        <v/>
      </c>
      <c r="X462" s="1425" t="str">
        <f>IF(INPUT!JB466="","",INPUT!JB466)</f>
        <v/>
      </c>
    </row>
    <row r="463" spans="2:24">
      <c r="B463" s="1027" t="str">
        <f>IF(INPUT!HO467="","",INPUT!HO467)</f>
        <v/>
      </c>
      <c r="C463" s="1422" t="str">
        <f>IF(INPUT!IU467="","",INPUT!IU467/'03. Asset follow up'!$F$20)</f>
        <v/>
      </c>
      <c r="D463" s="1422" t="str">
        <f>IF(INPUT!IV467="","",INPUT!IV467/'03. Asset follow up'!$F$20)</f>
        <v/>
      </c>
      <c r="E463" s="1422" t="str">
        <f>IF(INPUT!IW467="","",INPUT!IW467/'03. Asset follow up'!$F$20)</f>
        <v/>
      </c>
      <c r="F463" s="1422" t="str">
        <f>IF(INPUT!IX467="","",INPUT!IX467/'03. Asset follow up'!$F$20)</f>
        <v/>
      </c>
      <c r="G463" s="1422" t="str">
        <f>IF(INPUT!IY467="","",INPUT!IY467/'03. Asset follow up'!$F$20)</f>
        <v/>
      </c>
      <c r="H463" s="1422" t="str">
        <f>IF(INPUT!IZ467="","",INPUT!IZ467/'03. Asset follow up'!$F$20)</f>
        <v/>
      </c>
      <c r="I463" s="1422" t="str">
        <f>IF(INPUT!JA467="","",INPUT!JA467/'03. Asset follow up'!$F$20)</f>
        <v/>
      </c>
      <c r="J463" s="1423">
        <f>INPUT!JB467/'03. Asset follow up'!$F$20</f>
        <v>0</v>
      </c>
      <c r="K463" s="1423" t="str">
        <f>IF(INPUT!JB467="","",INPUT!JB467/'03. Asset follow up'!$F$20)</f>
        <v/>
      </c>
      <c r="L463" s="1424">
        <f t="shared" si="16"/>
        <v>0</v>
      </c>
      <c r="N463" s="1027" t="str">
        <f>IF(INPUT!HO467="","",INPUT!HO467)</f>
        <v/>
      </c>
      <c r="O463" s="1425" t="str">
        <f>IF(INPUT!IU467="","",INPUT!IU467)</f>
        <v/>
      </c>
      <c r="P463" s="1425" t="str">
        <f>IF(INPUT!IV467="","",INPUT!IV467)</f>
        <v/>
      </c>
      <c r="Q463" s="1425" t="str">
        <f>IF(INPUT!IW467="","",INPUT!IW467)</f>
        <v/>
      </c>
      <c r="R463" s="1425" t="str">
        <f>IF(INPUT!IX467="","",INPUT!IX467)</f>
        <v/>
      </c>
      <c r="S463" s="1425" t="str">
        <f>IF(INPUT!IY467="","",INPUT!IY467)</f>
        <v/>
      </c>
      <c r="T463" s="1425" t="str">
        <f>IF(INPUT!IZ467="","",INPUT!IZ467)</f>
        <v/>
      </c>
      <c r="U463" s="1425" t="str">
        <f>IF(INPUT!JA467="","",INPUT!JA467)</f>
        <v/>
      </c>
      <c r="V463" s="1425" t="str">
        <f>IF(INPUT!JB467="","",INPUT!JB467)</f>
        <v/>
      </c>
      <c r="W463" s="1425" t="str">
        <f t="shared" si="15"/>
        <v/>
      </c>
      <c r="X463" s="1425" t="str">
        <f>IF(INPUT!JB467="","",INPUT!JB467)</f>
        <v/>
      </c>
    </row>
    <row r="464" spans="2:24">
      <c r="B464" s="1027" t="str">
        <f>IF(INPUT!HO468="","",INPUT!HO468)</f>
        <v/>
      </c>
      <c r="C464" s="1422" t="str">
        <f>IF(INPUT!IU468="","",INPUT!IU468/'03. Asset follow up'!$F$20)</f>
        <v/>
      </c>
      <c r="D464" s="1422" t="str">
        <f>IF(INPUT!IV468="","",INPUT!IV468/'03. Asset follow up'!$F$20)</f>
        <v/>
      </c>
      <c r="E464" s="1422" t="str">
        <f>IF(INPUT!IW468="","",INPUT!IW468/'03. Asset follow up'!$F$20)</f>
        <v/>
      </c>
      <c r="F464" s="1422" t="str">
        <f>IF(INPUT!IX468="","",INPUT!IX468/'03. Asset follow up'!$F$20)</f>
        <v/>
      </c>
      <c r="G464" s="1422" t="str">
        <f>IF(INPUT!IY468="","",INPUT!IY468/'03. Asset follow up'!$F$20)</f>
        <v/>
      </c>
      <c r="H464" s="1422" t="str">
        <f>IF(INPUT!IZ468="","",INPUT!IZ468/'03. Asset follow up'!$F$20)</f>
        <v/>
      </c>
      <c r="I464" s="1422" t="str">
        <f>IF(INPUT!JA468="","",INPUT!JA468/'03. Asset follow up'!$F$20)</f>
        <v/>
      </c>
      <c r="J464" s="1423">
        <f>INPUT!JB468/'03. Asset follow up'!$F$20</f>
        <v>0</v>
      </c>
      <c r="K464" s="1423" t="str">
        <f>IF(INPUT!JB468="","",INPUT!JB468/'03. Asset follow up'!$F$20)</f>
        <v/>
      </c>
      <c r="L464" s="1424">
        <f t="shared" si="16"/>
        <v>0</v>
      </c>
      <c r="N464" s="1027" t="str">
        <f>IF(INPUT!HO468="","",INPUT!HO468)</f>
        <v/>
      </c>
      <c r="O464" s="1425" t="str">
        <f>IF(INPUT!IU468="","",INPUT!IU468)</f>
        <v/>
      </c>
      <c r="P464" s="1425" t="str">
        <f>IF(INPUT!IV468="","",INPUT!IV468)</f>
        <v/>
      </c>
      <c r="Q464" s="1425" t="str">
        <f>IF(INPUT!IW468="","",INPUT!IW468)</f>
        <v/>
      </c>
      <c r="R464" s="1425" t="str">
        <f>IF(INPUT!IX468="","",INPUT!IX468)</f>
        <v/>
      </c>
      <c r="S464" s="1425" t="str">
        <f>IF(INPUT!IY468="","",INPUT!IY468)</f>
        <v/>
      </c>
      <c r="T464" s="1425" t="str">
        <f>IF(INPUT!IZ468="","",INPUT!IZ468)</f>
        <v/>
      </c>
      <c r="U464" s="1425" t="str">
        <f>IF(INPUT!JA468="","",INPUT!JA468)</f>
        <v/>
      </c>
      <c r="V464" s="1425" t="str">
        <f>IF(INPUT!JB468="","",INPUT!JB468)</f>
        <v/>
      </c>
      <c r="W464" s="1425" t="str">
        <f t="shared" si="15"/>
        <v/>
      </c>
      <c r="X464" s="1425" t="str">
        <f>IF(INPUT!JB468="","",INPUT!JB468)</f>
        <v/>
      </c>
    </row>
    <row r="465" spans="2:24">
      <c r="B465" s="1027" t="str">
        <f>IF(INPUT!HO469="","",INPUT!HO469)</f>
        <v/>
      </c>
      <c r="C465" s="1422" t="str">
        <f>IF(INPUT!IU469="","",INPUT!IU469/'03. Asset follow up'!$F$20)</f>
        <v/>
      </c>
      <c r="D465" s="1422" t="str">
        <f>IF(INPUT!IV469="","",INPUT!IV469/'03. Asset follow up'!$F$20)</f>
        <v/>
      </c>
      <c r="E465" s="1422" t="str">
        <f>IF(INPUT!IW469="","",INPUT!IW469/'03. Asset follow up'!$F$20)</f>
        <v/>
      </c>
      <c r="F465" s="1422" t="str">
        <f>IF(INPUT!IX469="","",INPUT!IX469/'03. Asset follow up'!$F$20)</f>
        <v/>
      </c>
      <c r="G465" s="1422" t="str">
        <f>IF(INPUT!IY469="","",INPUT!IY469/'03. Asset follow up'!$F$20)</f>
        <v/>
      </c>
      <c r="H465" s="1422" t="str">
        <f>IF(INPUT!IZ469="","",INPUT!IZ469/'03. Asset follow up'!$F$20)</f>
        <v/>
      </c>
      <c r="I465" s="1422" t="str">
        <f>IF(INPUT!JA469="","",INPUT!JA469/'03. Asset follow up'!$F$20)</f>
        <v/>
      </c>
      <c r="J465" s="1423">
        <f>INPUT!JB469/'03. Asset follow up'!$F$20</f>
        <v>0</v>
      </c>
      <c r="K465" s="1423" t="str">
        <f>IF(INPUT!JB469="","",INPUT!JB469/'03. Asset follow up'!$F$20)</f>
        <v/>
      </c>
      <c r="L465" s="1424">
        <f t="shared" si="16"/>
        <v>0</v>
      </c>
      <c r="N465" s="1027" t="str">
        <f>IF(INPUT!HO469="","",INPUT!HO469)</f>
        <v/>
      </c>
      <c r="O465" s="1425" t="str">
        <f>IF(INPUT!IU469="","",INPUT!IU469)</f>
        <v/>
      </c>
      <c r="P465" s="1425" t="str">
        <f>IF(INPUT!IV469="","",INPUT!IV469)</f>
        <v/>
      </c>
      <c r="Q465" s="1425" t="str">
        <f>IF(INPUT!IW469="","",INPUT!IW469)</f>
        <v/>
      </c>
      <c r="R465" s="1425" t="str">
        <f>IF(INPUT!IX469="","",INPUT!IX469)</f>
        <v/>
      </c>
      <c r="S465" s="1425" t="str">
        <f>IF(INPUT!IY469="","",INPUT!IY469)</f>
        <v/>
      </c>
      <c r="T465" s="1425" t="str">
        <f>IF(INPUT!IZ469="","",INPUT!IZ469)</f>
        <v/>
      </c>
      <c r="U465" s="1425" t="str">
        <f>IF(INPUT!JA469="","",INPUT!JA469)</f>
        <v/>
      </c>
      <c r="V465" s="1425" t="str">
        <f>IF(INPUT!JB469="","",INPUT!JB469)</f>
        <v/>
      </c>
      <c r="W465" s="1425" t="str">
        <f t="shared" si="15"/>
        <v/>
      </c>
      <c r="X465" s="1425" t="str">
        <f>IF(INPUT!JB469="","",INPUT!JB469)</f>
        <v/>
      </c>
    </row>
    <row r="466" spans="2:24">
      <c r="B466" s="1027" t="str">
        <f>IF(INPUT!HO470="","",INPUT!HO470)</f>
        <v/>
      </c>
      <c r="C466" s="1422" t="str">
        <f>IF(INPUT!IU470="","",INPUT!IU470/'03. Asset follow up'!$F$20)</f>
        <v/>
      </c>
      <c r="D466" s="1422" t="str">
        <f>IF(INPUT!IV470="","",INPUT!IV470/'03. Asset follow up'!$F$20)</f>
        <v/>
      </c>
      <c r="E466" s="1422" t="str">
        <f>IF(INPUT!IW470="","",INPUT!IW470/'03. Asset follow up'!$F$20)</f>
        <v/>
      </c>
      <c r="F466" s="1422" t="str">
        <f>IF(INPUT!IX470="","",INPUT!IX470/'03. Asset follow up'!$F$20)</f>
        <v/>
      </c>
      <c r="G466" s="1422" t="str">
        <f>IF(INPUT!IY470="","",INPUT!IY470/'03. Asset follow up'!$F$20)</f>
        <v/>
      </c>
      <c r="H466" s="1422" t="str">
        <f>IF(INPUT!IZ470="","",INPUT!IZ470/'03. Asset follow up'!$F$20)</f>
        <v/>
      </c>
      <c r="I466" s="1422" t="str">
        <f>IF(INPUT!JA470="","",INPUT!JA470/'03. Asset follow up'!$F$20)</f>
        <v/>
      </c>
      <c r="J466" s="1423">
        <f>INPUT!JB470/'03. Asset follow up'!$F$20</f>
        <v>0</v>
      </c>
      <c r="K466" s="1423" t="str">
        <f>IF(INPUT!JB470="","",INPUT!JB470/'03. Asset follow up'!$F$20)</f>
        <v/>
      </c>
      <c r="L466" s="1424">
        <f t="shared" si="16"/>
        <v>0</v>
      </c>
      <c r="N466" s="1027" t="str">
        <f>IF(INPUT!HO470="","",INPUT!HO470)</f>
        <v/>
      </c>
      <c r="O466" s="1425" t="str">
        <f>IF(INPUT!IU470="","",INPUT!IU470)</f>
        <v/>
      </c>
      <c r="P466" s="1425" t="str">
        <f>IF(INPUT!IV470="","",INPUT!IV470)</f>
        <v/>
      </c>
      <c r="Q466" s="1425" t="str">
        <f>IF(INPUT!IW470="","",INPUT!IW470)</f>
        <v/>
      </c>
      <c r="R466" s="1425" t="str">
        <f>IF(INPUT!IX470="","",INPUT!IX470)</f>
        <v/>
      </c>
      <c r="S466" s="1425" t="str">
        <f>IF(INPUT!IY470="","",INPUT!IY470)</f>
        <v/>
      </c>
      <c r="T466" s="1425" t="str">
        <f>IF(INPUT!IZ470="","",INPUT!IZ470)</f>
        <v/>
      </c>
      <c r="U466" s="1425" t="str">
        <f>IF(INPUT!JA470="","",INPUT!JA470)</f>
        <v/>
      </c>
      <c r="V466" s="1425" t="str">
        <f>IF(INPUT!JB470="","",INPUT!JB470)</f>
        <v/>
      </c>
      <c r="W466" s="1425" t="str">
        <f t="shared" si="15"/>
        <v/>
      </c>
      <c r="X466" s="1425" t="str">
        <f>IF(INPUT!JB470="","",INPUT!JB470)</f>
        <v/>
      </c>
    </row>
    <row r="467" spans="2:24">
      <c r="B467" s="1027" t="str">
        <f>IF(INPUT!HO471="","",INPUT!HO471)</f>
        <v/>
      </c>
      <c r="C467" s="1422" t="str">
        <f>IF(INPUT!IU471="","",INPUT!IU471/'03. Asset follow up'!$F$20)</f>
        <v/>
      </c>
      <c r="D467" s="1422" t="str">
        <f>IF(INPUT!IV471="","",INPUT!IV471/'03. Asset follow up'!$F$20)</f>
        <v/>
      </c>
      <c r="E467" s="1422" t="str">
        <f>IF(INPUT!IW471="","",INPUT!IW471/'03. Asset follow up'!$F$20)</f>
        <v/>
      </c>
      <c r="F467" s="1422" t="str">
        <f>IF(INPUT!IX471="","",INPUT!IX471/'03. Asset follow up'!$F$20)</f>
        <v/>
      </c>
      <c r="G467" s="1422" t="str">
        <f>IF(INPUT!IY471="","",INPUT!IY471/'03. Asset follow up'!$F$20)</f>
        <v/>
      </c>
      <c r="H467" s="1422" t="str">
        <f>IF(INPUT!IZ471="","",INPUT!IZ471/'03. Asset follow up'!$F$20)</f>
        <v/>
      </c>
      <c r="I467" s="1422" t="str">
        <f>IF(INPUT!JA471="","",INPUT!JA471/'03. Asset follow up'!$F$20)</f>
        <v/>
      </c>
      <c r="J467" s="1423">
        <f>INPUT!JB471/'03. Asset follow up'!$F$20</f>
        <v>0</v>
      </c>
      <c r="K467" s="1423" t="str">
        <f>IF(INPUT!JB471="","",INPUT!JB471/'03. Asset follow up'!$F$20)</f>
        <v/>
      </c>
      <c r="L467" s="1424">
        <f t="shared" si="16"/>
        <v>0</v>
      </c>
      <c r="N467" s="1027" t="str">
        <f>IF(INPUT!HO471="","",INPUT!HO471)</f>
        <v/>
      </c>
      <c r="O467" s="1425" t="str">
        <f>IF(INPUT!IU471="","",INPUT!IU471)</f>
        <v/>
      </c>
      <c r="P467" s="1425" t="str">
        <f>IF(INPUT!IV471="","",INPUT!IV471)</f>
        <v/>
      </c>
      <c r="Q467" s="1425" t="str">
        <f>IF(INPUT!IW471="","",INPUT!IW471)</f>
        <v/>
      </c>
      <c r="R467" s="1425" t="str">
        <f>IF(INPUT!IX471="","",INPUT!IX471)</f>
        <v/>
      </c>
      <c r="S467" s="1425" t="str">
        <f>IF(INPUT!IY471="","",INPUT!IY471)</f>
        <v/>
      </c>
      <c r="T467" s="1425" t="str">
        <f>IF(INPUT!IZ471="","",INPUT!IZ471)</f>
        <v/>
      </c>
      <c r="U467" s="1425" t="str">
        <f>IF(INPUT!JA471="","",INPUT!JA471)</f>
        <v/>
      </c>
      <c r="V467" s="1425" t="str">
        <f>IF(INPUT!JB471="","",INPUT!JB471)</f>
        <v/>
      </c>
      <c r="W467" s="1425" t="str">
        <f t="shared" si="15"/>
        <v/>
      </c>
      <c r="X467" s="1425" t="str">
        <f>IF(INPUT!JB471="","",INPUT!JB471)</f>
        <v/>
      </c>
    </row>
    <row r="468" spans="2:24">
      <c r="B468" s="1027" t="str">
        <f>IF(INPUT!HO472="","",INPUT!HO472)</f>
        <v/>
      </c>
      <c r="C468" s="1422" t="str">
        <f>IF(INPUT!IU472="","",INPUT!IU472/'03. Asset follow up'!$F$20)</f>
        <v/>
      </c>
      <c r="D468" s="1422" t="str">
        <f>IF(INPUT!IV472="","",INPUT!IV472/'03. Asset follow up'!$F$20)</f>
        <v/>
      </c>
      <c r="E468" s="1422" t="str">
        <f>IF(INPUT!IW472="","",INPUT!IW472/'03. Asset follow up'!$F$20)</f>
        <v/>
      </c>
      <c r="F468" s="1422" t="str">
        <f>IF(INPUT!IX472="","",INPUT!IX472/'03. Asset follow up'!$F$20)</f>
        <v/>
      </c>
      <c r="G468" s="1422" t="str">
        <f>IF(INPUT!IY472="","",INPUT!IY472/'03. Asset follow up'!$F$20)</f>
        <v/>
      </c>
      <c r="H468" s="1422" t="str">
        <f>IF(INPUT!IZ472="","",INPUT!IZ472/'03. Asset follow up'!$F$20)</f>
        <v/>
      </c>
      <c r="I468" s="1422" t="str">
        <f>IF(INPUT!JA472="","",INPUT!JA472/'03. Asset follow up'!$F$20)</f>
        <v/>
      </c>
      <c r="J468" s="1423">
        <f>INPUT!JB472/'03. Asset follow up'!$F$20</f>
        <v>0</v>
      </c>
      <c r="K468" s="1423" t="str">
        <f>IF(INPUT!JB472="","",INPUT!JB472/'03. Asset follow up'!$F$20)</f>
        <v/>
      </c>
      <c r="L468" s="1424">
        <f t="shared" si="16"/>
        <v>0</v>
      </c>
      <c r="N468" s="1027" t="str">
        <f>IF(INPUT!HO472="","",INPUT!HO472)</f>
        <v/>
      </c>
      <c r="O468" s="1425" t="str">
        <f>IF(INPUT!IU472="","",INPUT!IU472)</f>
        <v/>
      </c>
      <c r="P468" s="1425" t="str">
        <f>IF(INPUT!IV472="","",INPUT!IV472)</f>
        <v/>
      </c>
      <c r="Q468" s="1425" t="str">
        <f>IF(INPUT!IW472="","",INPUT!IW472)</f>
        <v/>
      </c>
      <c r="R468" s="1425" t="str">
        <f>IF(INPUT!IX472="","",INPUT!IX472)</f>
        <v/>
      </c>
      <c r="S468" s="1425" t="str">
        <f>IF(INPUT!IY472="","",INPUT!IY472)</f>
        <v/>
      </c>
      <c r="T468" s="1425" t="str">
        <f>IF(INPUT!IZ472="","",INPUT!IZ472)</f>
        <v/>
      </c>
      <c r="U468" s="1425" t="str">
        <f>IF(INPUT!JA472="","",INPUT!JA472)</f>
        <v/>
      </c>
      <c r="V468" s="1425" t="str">
        <f>IF(INPUT!JB472="","",INPUT!JB472)</f>
        <v/>
      </c>
      <c r="W468" s="1425" t="str">
        <f t="shared" si="15"/>
        <v/>
      </c>
      <c r="X468" s="1425" t="str">
        <f>IF(INPUT!JB472="","",INPUT!JB472)</f>
        <v/>
      </c>
    </row>
    <row r="469" spans="2:24">
      <c r="B469" s="1027" t="str">
        <f>IF(INPUT!HO473="","",INPUT!HO473)</f>
        <v/>
      </c>
      <c r="C469" s="1422" t="str">
        <f>IF(INPUT!IU473="","",INPUT!IU473/'03. Asset follow up'!$F$20)</f>
        <v/>
      </c>
      <c r="D469" s="1422" t="str">
        <f>IF(INPUT!IV473="","",INPUT!IV473/'03. Asset follow up'!$F$20)</f>
        <v/>
      </c>
      <c r="E469" s="1422" t="str">
        <f>IF(INPUT!IW473="","",INPUT!IW473/'03. Asset follow up'!$F$20)</f>
        <v/>
      </c>
      <c r="F469" s="1422" t="str">
        <f>IF(INPUT!IX473="","",INPUT!IX473/'03. Asset follow up'!$F$20)</f>
        <v/>
      </c>
      <c r="G469" s="1422" t="str">
        <f>IF(INPUT!IY473="","",INPUT!IY473/'03. Asset follow up'!$F$20)</f>
        <v/>
      </c>
      <c r="H469" s="1422" t="str">
        <f>IF(INPUT!IZ473="","",INPUT!IZ473/'03. Asset follow up'!$F$20)</f>
        <v/>
      </c>
      <c r="I469" s="1422" t="str">
        <f>IF(INPUT!JA473="","",INPUT!JA473/'03. Asset follow up'!$F$20)</f>
        <v/>
      </c>
      <c r="J469" s="1423">
        <f>INPUT!JB473/'03. Asset follow up'!$F$20</f>
        <v>0</v>
      </c>
      <c r="K469" s="1423" t="str">
        <f>IF(INPUT!JB473="","",INPUT!JB473/'03. Asset follow up'!$F$20)</f>
        <v/>
      </c>
      <c r="L469" s="1424">
        <f t="shared" si="16"/>
        <v>0</v>
      </c>
      <c r="N469" s="1027" t="str">
        <f>IF(INPUT!HO473="","",INPUT!HO473)</f>
        <v/>
      </c>
      <c r="O469" s="1425" t="str">
        <f>IF(INPUT!IU473="","",INPUT!IU473)</f>
        <v/>
      </c>
      <c r="P469" s="1425" t="str">
        <f>IF(INPUT!IV473="","",INPUT!IV473)</f>
        <v/>
      </c>
      <c r="Q469" s="1425" t="str">
        <f>IF(INPUT!IW473="","",INPUT!IW473)</f>
        <v/>
      </c>
      <c r="R469" s="1425" t="str">
        <f>IF(INPUT!IX473="","",INPUT!IX473)</f>
        <v/>
      </c>
      <c r="S469" s="1425" t="str">
        <f>IF(INPUT!IY473="","",INPUT!IY473)</f>
        <v/>
      </c>
      <c r="T469" s="1425" t="str">
        <f>IF(INPUT!IZ473="","",INPUT!IZ473)</f>
        <v/>
      </c>
      <c r="U469" s="1425" t="str">
        <f>IF(INPUT!JA473="","",INPUT!JA473)</f>
        <v/>
      </c>
      <c r="V469" s="1425" t="str">
        <f>IF(INPUT!JB473="","",INPUT!JB473)</f>
        <v/>
      </c>
      <c r="W469" s="1425" t="str">
        <f t="shared" si="15"/>
        <v/>
      </c>
      <c r="X469" s="1425" t="str">
        <f>IF(INPUT!JB473="","",INPUT!JB473)</f>
        <v/>
      </c>
    </row>
    <row r="470" spans="2:24">
      <c r="B470" s="1027" t="str">
        <f>IF(INPUT!HO474="","",INPUT!HO474)</f>
        <v/>
      </c>
      <c r="C470" s="1422" t="str">
        <f>IF(INPUT!IU474="","",INPUT!IU474/'03. Asset follow up'!$F$20)</f>
        <v/>
      </c>
      <c r="D470" s="1422" t="str">
        <f>IF(INPUT!IV474="","",INPUT!IV474/'03. Asset follow up'!$F$20)</f>
        <v/>
      </c>
      <c r="E470" s="1422" t="str">
        <f>IF(INPUT!IW474="","",INPUT!IW474/'03. Asset follow up'!$F$20)</f>
        <v/>
      </c>
      <c r="F470" s="1422" t="str">
        <f>IF(INPUT!IX474="","",INPUT!IX474/'03. Asset follow up'!$F$20)</f>
        <v/>
      </c>
      <c r="G470" s="1422" t="str">
        <f>IF(INPUT!IY474="","",INPUT!IY474/'03. Asset follow up'!$F$20)</f>
        <v/>
      </c>
      <c r="H470" s="1422" t="str">
        <f>IF(INPUT!IZ474="","",INPUT!IZ474/'03. Asset follow up'!$F$20)</f>
        <v/>
      </c>
      <c r="I470" s="1422" t="str">
        <f>IF(INPUT!JA474="","",INPUT!JA474/'03. Asset follow up'!$F$20)</f>
        <v/>
      </c>
      <c r="J470" s="1423">
        <f>INPUT!JB474/'03. Asset follow up'!$F$20</f>
        <v>0</v>
      </c>
      <c r="K470" s="1423" t="str">
        <f>IF(INPUT!JB474="","",INPUT!JB474/'03. Asset follow up'!$F$20)</f>
        <v/>
      </c>
      <c r="L470" s="1424">
        <f t="shared" si="16"/>
        <v>0</v>
      </c>
      <c r="N470" s="1027" t="str">
        <f>IF(INPUT!HO474="","",INPUT!HO474)</f>
        <v/>
      </c>
      <c r="O470" s="1425" t="str">
        <f>IF(INPUT!IU474="","",INPUT!IU474)</f>
        <v/>
      </c>
      <c r="P470" s="1425" t="str">
        <f>IF(INPUT!IV474="","",INPUT!IV474)</f>
        <v/>
      </c>
      <c r="Q470" s="1425" t="str">
        <f>IF(INPUT!IW474="","",INPUT!IW474)</f>
        <v/>
      </c>
      <c r="R470" s="1425" t="str">
        <f>IF(INPUT!IX474="","",INPUT!IX474)</f>
        <v/>
      </c>
      <c r="S470" s="1425" t="str">
        <f>IF(INPUT!IY474="","",INPUT!IY474)</f>
        <v/>
      </c>
      <c r="T470" s="1425" t="str">
        <f>IF(INPUT!IZ474="","",INPUT!IZ474)</f>
        <v/>
      </c>
      <c r="U470" s="1425" t="str">
        <f>IF(INPUT!JA474="","",INPUT!JA474)</f>
        <v/>
      </c>
      <c r="V470" s="1425" t="str">
        <f>IF(INPUT!JB474="","",INPUT!JB474)</f>
        <v/>
      </c>
      <c r="W470" s="1425" t="str">
        <f t="shared" si="15"/>
        <v/>
      </c>
      <c r="X470" s="1425" t="str">
        <f>IF(INPUT!JB474="","",INPUT!JB474)</f>
        <v/>
      </c>
    </row>
    <row r="471" spans="2:24">
      <c r="B471" s="1027" t="str">
        <f>IF(INPUT!HO475="","",INPUT!HO475)</f>
        <v/>
      </c>
      <c r="C471" s="1422" t="str">
        <f>IF(INPUT!IU475="","",INPUT!IU475/'03. Asset follow up'!$F$20)</f>
        <v/>
      </c>
      <c r="D471" s="1422" t="str">
        <f>IF(INPUT!IV475="","",INPUT!IV475/'03. Asset follow up'!$F$20)</f>
        <v/>
      </c>
      <c r="E471" s="1422" t="str">
        <f>IF(INPUT!IW475="","",INPUT!IW475/'03. Asset follow up'!$F$20)</f>
        <v/>
      </c>
      <c r="F471" s="1422" t="str">
        <f>IF(INPUT!IX475="","",INPUT!IX475/'03. Asset follow up'!$F$20)</f>
        <v/>
      </c>
      <c r="G471" s="1422" t="str">
        <f>IF(INPUT!IY475="","",INPUT!IY475/'03. Asset follow up'!$F$20)</f>
        <v/>
      </c>
      <c r="H471" s="1422" t="str">
        <f>IF(INPUT!IZ475="","",INPUT!IZ475/'03. Asset follow up'!$F$20)</f>
        <v/>
      </c>
      <c r="I471" s="1422" t="str">
        <f>IF(INPUT!JA475="","",INPUT!JA475/'03. Asset follow up'!$F$20)</f>
        <v/>
      </c>
      <c r="J471" s="1423">
        <f>INPUT!JB475/'03. Asset follow up'!$F$20</f>
        <v>0</v>
      </c>
      <c r="K471" s="1423" t="str">
        <f>IF(INPUT!JB475="","",INPUT!JB475/'03. Asset follow up'!$F$20)</f>
        <v/>
      </c>
      <c r="L471" s="1424">
        <f t="shared" si="16"/>
        <v>0</v>
      </c>
      <c r="N471" s="1027" t="str">
        <f>IF(INPUT!HO475="","",INPUT!HO475)</f>
        <v/>
      </c>
      <c r="O471" s="1425" t="str">
        <f>IF(INPUT!IU475="","",INPUT!IU475)</f>
        <v/>
      </c>
      <c r="P471" s="1425" t="str">
        <f>IF(INPUT!IV475="","",INPUT!IV475)</f>
        <v/>
      </c>
      <c r="Q471" s="1425" t="str">
        <f>IF(INPUT!IW475="","",INPUT!IW475)</f>
        <v/>
      </c>
      <c r="R471" s="1425" t="str">
        <f>IF(INPUT!IX475="","",INPUT!IX475)</f>
        <v/>
      </c>
      <c r="S471" s="1425" t="str">
        <f>IF(INPUT!IY475="","",INPUT!IY475)</f>
        <v/>
      </c>
      <c r="T471" s="1425" t="str">
        <f>IF(INPUT!IZ475="","",INPUT!IZ475)</f>
        <v/>
      </c>
      <c r="U471" s="1425" t="str">
        <f>IF(INPUT!JA475="","",INPUT!JA475)</f>
        <v/>
      </c>
      <c r="V471" s="1425" t="str">
        <f>IF(INPUT!JB475="","",INPUT!JB475)</f>
        <v/>
      </c>
      <c r="W471" s="1425" t="str">
        <f t="shared" si="15"/>
        <v/>
      </c>
      <c r="X471" s="1425" t="str">
        <f>IF(INPUT!JB475="","",INPUT!JB475)</f>
        <v/>
      </c>
    </row>
    <row r="472" spans="2:24">
      <c r="B472" s="1027" t="str">
        <f>IF(INPUT!HO476="","",INPUT!HO476)</f>
        <v/>
      </c>
      <c r="C472" s="1422" t="str">
        <f>IF(INPUT!IU476="","",INPUT!IU476/'03. Asset follow up'!$F$20)</f>
        <v/>
      </c>
      <c r="D472" s="1422" t="str">
        <f>IF(INPUT!IV476="","",INPUT!IV476/'03. Asset follow up'!$F$20)</f>
        <v/>
      </c>
      <c r="E472" s="1422" t="str">
        <f>IF(INPUT!IW476="","",INPUT!IW476/'03. Asset follow up'!$F$20)</f>
        <v/>
      </c>
      <c r="F472" s="1422" t="str">
        <f>IF(INPUT!IX476="","",INPUT!IX476/'03. Asset follow up'!$F$20)</f>
        <v/>
      </c>
      <c r="G472" s="1422" t="str">
        <f>IF(INPUT!IY476="","",INPUT!IY476/'03. Asset follow up'!$F$20)</f>
        <v/>
      </c>
      <c r="H472" s="1422" t="str">
        <f>IF(INPUT!IZ476="","",INPUT!IZ476/'03. Asset follow up'!$F$20)</f>
        <v/>
      </c>
      <c r="I472" s="1422" t="str">
        <f>IF(INPUT!JA476="","",INPUT!JA476/'03. Asset follow up'!$F$20)</f>
        <v/>
      </c>
      <c r="J472" s="1423">
        <f>INPUT!JB476/'03. Asset follow up'!$F$20</f>
        <v>0</v>
      </c>
      <c r="K472" s="1423" t="str">
        <f>IF(INPUT!JB476="","",INPUT!JB476/'03. Asset follow up'!$F$20)</f>
        <v/>
      </c>
      <c r="L472" s="1424">
        <f t="shared" si="16"/>
        <v>0</v>
      </c>
      <c r="N472" s="1027" t="str">
        <f>IF(INPUT!HO476="","",INPUT!HO476)</f>
        <v/>
      </c>
      <c r="O472" s="1425" t="str">
        <f>IF(INPUT!IU476="","",INPUT!IU476)</f>
        <v/>
      </c>
      <c r="P472" s="1425" t="str">
        <f>IF(INPUT!IV476="","",INPUT!IV476)</f>
        <v/>
      </c>
      <c r="Q472" s="1425" t="str">
        <f>IF(INPUT!IW476="","",INPUT!IW476)</f>
        <v/>
      </c>
      <c r="R472" s="1425" t="str">
        <f>IF(INPUT!IX476="","",INPUT!IX476)</f>
        <v/>
      </c>
      <c r="S472" s="1425" t="str">
        <f>IF(INPUT!IY476="","",INPUT!IY476)</f>
        <v/>
      </c>
      <c r="T472" s="1425" t="str">
        <f>IF(INPUT!IZ476="","",INPUT!IZ476)</f>
        <v/>
      </c>
      <c r="U472" s="1425" t="str">
        <f>IF(INPUT!JA476="","",INPUT!JA476)</f>
        <v/>
      </c>
      <c r="V472" s="1425" t="str">
        <f>IF(INPUT!JB476="","",INPUT!JB476)</f>
        <v/>
      </c>
      <c r="W472" s="1425" t="str">
        <f t="shared" si="15"/>
        <v/>
      </c>
      <c r="X472" s="1425" t="str">
        <f>IF(INPUT!JB476="","",INPUT!JB476)</f>
        <v/>
      </c>
    </row>
    <row r="473" spans="2:24">
      <c r="B473" s="1027" t="str">
        <f>IF(INPUT!HO477="","",INPUT!HO477)</f>
        <v/>
      </c>
      <c r="C473" s="1422" t="str">
        <f>IF(INPUT!IU477="","",INPUT!IU477/'03. Asset follow up'!$F$20)</f>
        <v/>
      </c>
      <c r="D473" s="1422" t="str">
        <f>IF(INPUT!IV477="","",INPUT!IV477/'03. Asset follow up'!$F$20)</f>
        <v/>
      </c>
      <c r="E473" s="1422" t="str">
        <f>IF(INPUT!IW477="","",INPUT!IW477/'03. Asset follow up'!$F$20)</f>
        <v/>
      </c>
      <c r="F473" s="1422" t="str">
        <f>IF(INPUT!IX477="","",INPUT!IX477/'03. Asset follow up'!$F$20)</f>
        <v/>
      </c>
      <c r="G473" s="1422" t="str">
        <f>IF(INPUT!IY477="","",INPUT!IY477/'03. Asset follow up'!$F$20)</f>
        <v/>
      </c>
      <c r="H473" s="1422" t="str">
        <f>IF(INPUT!IZ477="","",INPUT!IZ477/'03. Asset follow up'!$F$20)</f>
        <v/>
      </c>
      <c r="I473" s="1422" t="str">
        <f>IF(INPUT!JA477="","",INPUT!JA477/'03. Asset follow up'!$F$20)</f>
        <v/>
      </c>
      <c r="J473" s="1423">
        <f>INPUT!JB477/'03. Asset follow up'!$F$20</f>
        <v>0</v>
      </c>
      <c r="K473" s="1423" t="str">
        <f>IF(INPUT!JB477="","",INPUT!JB477/'03. Asset follow up'!$F$20)</f>
        <v/>
      </c>
      <c r="L473" s="1424">
        <f t="shared" si="16"/>
        <v>0</v>
      </c>
      <c r="N473" s="1027" t="str">
        <f>IF(INPUT!HO477="","",INPUT!HO477)</f>
        <v/>
      </c>
      <c r="O473" s="1425" t="str">
        <f>IF(INPUT!IU477="","",INPUT!IU477)</f>
        <v/>
      </c>
      <c r="P473" s="1425" t="str">
        <f>IF(INPUT!IV477="","",INPUT!IV477)</f>
        <v/>
      </c>
      <c r="Q473" s="1425" t="str">
        <f>IF(INPUT!IW477="","",INPUT!IW477)</f>
        <v/>
      </c>
      <c r="R473" s="1425" t="str">
        <f>IF(INPUT!IX477="","",INPUT!IX477)</f>
        <v/>
      </c>
      <c r="S473" s="1425" t="str">
        <f>IF(INPUT!IY477="","",INPUT!IY477)</f>
        <v/>
      </c>
      <c r="T473" s="1425" t="str">
        <f>IF(INPUT!IZ477="","",INPUT!IZ477)</f>
        <v/>
      </c>
      <c r="U473" s="1425" t="str">
        <f>IF(INPUT!JA477="","",INPUT!JA477)</f>
        <v/>
      </c>
      <c r="V473" s="1425" t="str">
        <f>IF(INPUT!JB477="","",INPUT!JB477)</f>
        <v/>
      </c>
      <c r="W473" s="1425" t="str">
        <f t="shared" si="15"/>
        <v/>
      </c>
      <c r="X473" s="1425" t="str">
        <f>IF(INPUT!JB477="","",INPUT!JB477)</f>
        <v/>
      </c>
    </row>
    <row r="474" spans="2:24">
      <c r="B474" s="1027" t="str">
        <f>IF(INPUT!HO478="","",INPUT!HO478)</f>
        <v/>
      </c>
      <c r="C474" s="1422" t="str">
        <f>IF(INPUT!IU478="","",INPUT!IU478/'03. Asset follow up'!$F$20)</f>
        <v/>
      </c>
      <c r="D474" s="1422" t="str">
        <f>IF(INPUT!IV478="","",INPUT!IV478/'03. Asset follow up'!$F$20)</f>
        <v/>
      </c>
      <c r="E474" s="1422" t="str">
        <f>IF(INPUT!IW478="","",INPUT!IW478/'03. Asset follow up'!$F$20)</f>
        <v/>
      </c>
      <c r="F474" s="1422" t="str">
        <f>IF(INPUT!IX478="","",INPUT!IX478/'03. Asset follow up'!$F$20)</f>
        <v/>
      </c>
      <c r="G474" s="1422" t="str">
        <f>IF(INPUT!IY478="","",INPUT!IY478/'03. Asset follow up'!$F$20)</f>
        <v/>
      </c>
      <c r="H474" s="1422" t="str">
        <f>IF(INPUT!IZ478="","",INPUT!IZ478/'03. Asset follow up'!$F$20)</f>
        <v/>
      </c>
      <c r="I474" s="1422" t="str">
        <f>IF(INPUT!JA478="","",INPUT!JA478/'03. Asset follow up'!$F$20)</f>
        <v/>
      </c>
      <c r="J474" s="1423">
        <f>INPUT!JB478/'03. Asset follow up'!$F$20</f>
        <v>0</v>
      </c>
      <c r="K474" s="1423" t="str">
        <f>IF(INPUT!JB478="","",INPUT!JB478/'03. Asset follow up'!$F$20)</f>
        <v/>
      </c>
      <c r="L474" s="1424">
        <f t="shared" si="16"/>
        <v>0</v>
      </c>
      <c r="N474" s="1027" t="str">
        <f>IF(INPUT!HO478="","",INPUT!HO478)</f>
        <v/>
      </c>
      <c r="O474" s="1425" t="str">
        <f>IF(INPUT!IU478="","",INPUT!IU478)</f>
        <v/>
      </c>
      <c r="P474" s="1425" t="str">
        <f>IF(INPUT!IV478="","",INPUT!IV478)</f>
        <v/>
      </c>
      <c r="Q474" s="1425" t="str">
        <f>IF(INPUT!IW478="","",INPUT!IW478)</f>
        <v/>
      </c>
      <c r="R474" s="1425" t="str">
        <f>IF(INPUT!IX478="","",INPUT!IX478)</f>
        <v/>
      </c>
      <c r="S474" s="1425" t="str">
        <f>IF(INPUT!IY478="","",INPUT!IY478)</f>
        <v/>
      </c>
      <c r="T474" s="1425" t="str">
        <f>IF(INPUT!IZ478="","",INPUT!IZ478)</f>
        <v/>
      </c>
      <c r="U474" s="1425" t="str">
        <f>IF(INPUT!JA478="","",INPUT!JA478)</f>
        <v/>
      </c>
      <c r="V474" s="1425" t="str">
        <f>IF(INPUT!JB478="","",INPUT!JB478)</f>
        <v/>
      </c>
      <c r="W474" s="1425" t="str">
        <f t="shared" si="15"/>
        <v/>
      </c>
      <c r="X474" s="1425" t="str">
        <f>IF(INPUT!JB478="","",INPUT!JB478)</f>
        <v/>
      </c>
    </row>
    <row r="475" spans="2:24">
      <c r="B475" s="1027" t="str">
        <f>IF(INPUT!HO479="","",INPUT!HO479)</f>
        <v/>
      </c>
      <c r="C475" s="1422" t="str">
        <f>IF(INPUT!IU479="","",INPUT!IU479/'03. Asset follow up'!$F$20)</f>
        <v/>
      </c>
      <c r="D475" s="1422" t="str">
        <f>IF(INPUT!IV479="","",INPUT!IV479/'03. Asset follow up'!$F$20)</f>
        <v/>
      </c>
      <c r="E475" s="1422" t="str">
        <f>IF(INPUT!IW479="","",INPUT!IW479/'03. Asset follow up'!$F$20)</f>
        <v/>
      </c>
      <c r="F475" s="1422" t="str">
        <f>IF(INPUT!IX479="","",INPUT!IX479/'03. Asset follow up'!$F$20)</f>
        <v/>
      </c>
      <c r="G475" s="1422" t="str">
        <f>IF(INPUT!IY479="","",INPUT!IY479/'03. Asset follow up'!$F$20)</f>
        <v/>
      </c>
      <c r="H475" s="1422" t="str">
        <f>IF(INPUT!IZ479="","",INPUT!IZ479/'03. Asset follow up'!$F$20)</f>
        <v/>
      </c>
      <c r="I475" s="1422" t="str">
        <f>IF(INPUT!JA479="","",INPUT!JA479/'03. Asset follow up'!$F$20)</f>
        <v/>
      </c>
      <c r="J475" s="1423">
        <f>INPUT!JB479/'03. Asset follow up'!$F$20</f>
        <v>0</v>
      </c>
      <c r="K475" s="1423" t="str">
        <f>IF(INPUT!JB479="","",INPUT!JB479/'03. Asset follow up'!$F$20)</f>
        <v/>
      </c>
      <c r="L475" s="1424">
        <f t="shared" si="16"/>
        <v>0</v>
      </c>
      <c r="N475" s="1027" t="str">
        <f>IF(INPUT!HO479="","",INPUT!HO479)</f>
        <v/>
      </c>
      <c r="O475" s="1425" t="str">
        <f>IF(INPUT!IU479="","",INPUT!IU479)</f>
        <v/>
      </c>
      <c r="P475" s="1425" t="str">
        <f>IF(INPUT!IV479="","",INPUT!IV479)</f>
        <v/>
      </c>
      <c r="Q475" s="1425" t="str">
        <f>IF(INPUT!IW479="","",INPUT!IW479)</f>
        <v/>
      </c>
      <c r="R475" s="1425" t="str">
        <f>IF(INPUT!IX479="","",INPUT!IX479)</f>
        <v/>
      </c>
      <c r="S475" s="1425" t="str">
        <f>IF(INPUT!IY479="","",INPUT!IY479)</f>
        <v/>
      </c>
      <c r="T475" s="1425" t="str">
        <f>IF(INPUT!IZ479="","",INPUT!IZ479)</f>
        <v/>
      </c>
      <c r="U475" s="1425" t="str">
        <f>IF(INPUT!JA479="","",INPUT!JA479)</f>
        <v/>
      </c>
      <c r="V475" s="1425" t="str">
        <f>IF(INPUT!JB479="","",INPUT!JB479)</f>
        <v/>
      </c>
      <c r="W475" s="1425" t="str">
        <f t="shared" si="15"/>
        <v/>
      </c>
      <c r="X475" s="1425" t="str">
        <f>IF(INPUT!JB479="","",INPUT!JB479)</f>
        <v/>
      </c>
    </row>
    <row r="476" spans="2:24">
      <c r="B476" s="1027" t="str">
        <f>IF(INPUT!HO480="","",INPUT!HO480)</f>
        <v/>
      </c>
      <c r="C476" s="1422" t="str">
        <f>IF(INPUT!IU480="","",INPUT!IU480/'03. Asset follow up'!$F$20)</f>
        <v/>
      </c>
      <c r="D476" s="1422" t="str">
        <f>IF(INPUT!IV480="","",INPUT!IV480/'03. Asset follow up'!$F$20)</f>
        <v/>
      </c>
      <c r="E476" s="1422" t="str">
        <f>IF(INPUT!IW480="","",INPUT!IW480/'03. Asset follow up'!$F$20)</f>
        <v/>
      </c>
      <c r="F476" s="1422" t="str">
        <f>IF(INPUT!IX480="","",INPUT!IX480/'03. Asset follow up'!$F$20)</f>
        <v/>
      </c>
      <c r="G476" s="1422" t="str">
        <f>IF(INPUT!IY480="","",INPUT!IY480/'03. Asset follow up'!$F$20)</f>
        <v/>
      </c>
      <c r="H476" s="1422" t="str">
        <f>IF(INPUT!IZ480="","",INPUT!IZ480/'03. Asset follow up'!$F$20)</f>
        <v/>
      </c>
      <c r="I476" s="1422" t="str">
        <f>IF(INPUT!JA480="","",INPUT!JA480/'03. Asset follow up'!$F$20)</f>
        <v/>
      </c>
      <c r="J476" s="1423">
        <f>INPUT!JB480/'03. Asset follow up'!$F$20</f>
        <v>0</v>
      </c>
      <c r="K476" s="1423" t="str">
        <f>IF(INPUT!JB480="","",INPUT!JB480/'03. Asset follow up'!$F$20)</f>
        <v/>
      </c>
      <c r="L476" s="1424">
        <f t="shared" si="16"/>
        <v>0</v>
      </c>
      <c r="N476" s="1027" t="str">
        <f>IF(INPUT!HO480="","",INPUT!HO480)</f>
        <v/>
      </c>
      <c r="O476" s="1425" t="str">
        <f>IF(INPUT!IU480="","",INPUT!IU480)</f>
        <v/>
      </c>
      <c r="P476" s="1425" t="str">
        <f>IF(INPUT!IV480="","",INPUT!IV480)</f>
        <v/>
      </c>
      <c r="Q476" s="1425" t="str">
        <f>IF(INPUT!IW480="","",INPUT!IW480)</f>
        <v/>
      </c>
      <c r="R476" s="1425" t="str">
        <f>IF(INPUT!IX480="","",INPUT!IX480)</f>
        <v/>
      </c>
      <c r="S476" s="1425" t="str">
        <f>IF(INPUT!IY480="","",INPUT!IY480)</f>
        <v/>
      </c>
      <c r="T476" s="1425" t="str">
        <f>IF(INPUT!IZ480="","",INPUT!IZ480)</f>
        <v/>
      </c>
      <c r="U476" s="1425" t="str">
        <f>IF(INPUT!JA480="","",INPUT!JA480)</f>
        <v/>
      </c>
      <c r="V476" s="1425" t="str">
        <f>IF(INPUT!JB480="","",INPUT!JB480)</f>
        <v/>
      </c>
      <c r="W476" s="1425" t="str">
        <f t="shared" si="15"/>
        <v/>
      </c>
      <c r="X476" s="1425" t="str">
        <f>IF(INPUT!JB480="","",INPUT!JB480)</f>
        <v/>
      </c>
    </row>
    <row r="477" spans="2:24">
      <c r="B477" s="1027" t="str">
        <f>IF(INPUT!HO481="","",INPUT!HO481)</f>
        <v/>
      </c>
      <c r="C477" s="1422" t="str">
        <f>IF(INPUT!IU481="","",INPUT!IU481/'03. Asset follow up'!$F$20)</f>
        <v/>
      </c>
      <c r="D477" s="1422" t="str">
        <f>IF(INPUT!IV481="","",INPUT!IV481/'03. Asset follow up'!$F$20)</f>
        <v/>
      </c>
      <c r="E477" s="1422" t="str">
        <f>IF(INPUT!IW481="","",INPUT!IW481/'03. Asset follow up'!$F$20)</f>
        <v/>
      </c>
      <c r="F477" s="1422" t="str">
        <f>IF(INPUT!IX481="","",INPUT!IX481/'03. Asset follow up'!$F$20)</f>
        <v/>
      </c>
      <c r="G477" s="1422" t="str">
        <f>IF(INPUT!IY481="","",INPUT!IY481/'03. Asset follow up'!$F$20)</f>
        <v/>
      </c>
      <c r="H477" s="1422" t="str">
        <f>IF(INPUT!IZ481="","",INPUT!IZ481/'03. Asset follow up'!$F$20)</f>
        <v/>
      </c>
      <c r="I477" s="1422" t="str">
        <f>IF(INPUT!JA481="","",INPUT!JA481/'03. Asset follow up'!$F$20)</f>
        <v/>
      </c>
      <c r="J477" s="1423">
        <f>INPUT!JB481/'03. Asset follow up'!$F$20</f>
        <v>0</v>
      </c>
      <c r="K477" s="1423" t="str">
        <f>IF(INPUT!JB481="","",INPUT!JB481/'03. Asset follow up'!$F$20)</f>
        <v/>
      </c>
      <c r="L477" s="1424">
        <f t="shared" si="16"/>
        <v>0</v>
      </c>
      <c r="N477" s="1027" t="str">
        <f>IF(INPUT!HO481="","",INPUT!HO481)</f>
        <v/>
      </c>
      <c r="O477" s="1425" t="str">
        <f>IF(INPUT!IU481="","",INPUT!IU481)</f>
        <v/>
      </c>
      <c r="P477" s="1425" t="str">
        <f>IF(INPUT!IV481="","",INPUT!IV481)</f>
        <v/>
      </c>
      <c r="Q477" s="1425" t="str">
        <f>IF(INPUT!IW481="","",INPUT!IW481)</f>
        <v/>
      </c>
      <c r="R477" s="1425" t="str">
        <f>IF(INPUT!IX481="","",INPUT!IX481)</f>
        <v/>
      </c>
      <c r="S477" s="1425" t="str">
        <f>IF(INPUT!IY481="","",INPUT!IY481)</f>
        <v/>
      </c>
      <c r="T477" s="1425" t="str">
        <f>IF(INPUT!IZ481="","",INPUT!IZ481)</f>
        <v/>
      </c>
      <c r="U477" s="1425" t="str">
        <f>IF(INPUT!JA481="","",INPUT!JA481)</f>
        <v/>
      </c>
      <c r="V477" s="1425" t="str">
        <f>IF(INPUT!JB481="","",INPUT!JB481)</f>
        <v/>
      </c>
      <c r="W477" s="1425" t="str">
        <f t="shared" si="15"/>
        <v/>
      </c>
      <c r="X477" s="1425" t="str">
        <f>IF(INPUT!JB481="","",INPUT!JB481)</f>
        <v/>
      </c>
    </row>
    <row r="478" spans="2:24">
      <c r="B478" s="1027" t="str">
        <f>IF(INPUT!HO482="","",INPUT!HO482)</f>
        <v/>
      </c>
      <c r="C478" s="1422" t="str">
        <f>IF(INPUT!IU482="","",INPUT!IU482/'03. Asset follow up'!$F$20)</f>
        <v/>
      </c>
      <c r="D478" s="1422" t="str">
        <f>IF(INPUT!IV482="","",INPUT!IV482/'03. Asset follow up'!$F$20)</f>
        <v/>
      </c>
      <c r="E478" s="1422" t="str">
        <f>IF(INPUT!IW482="","",INPUT!IW482/'03. Asset follow up'!$F$20)</f>
        <v/>
      </c>
      <c r="F478" s="1422" t="str">
        <f>IF(INPUT!IX482="","",INPUT!IX482/'03. Asset follow up'!$F$20)</f>
        <v/>
      </c>
      <c r="G478" s="1422" t="str">
        <f>IF(INPUT!IY482="","",INPUT!IY482/'03. Asset follow up'!$F$20)</f>
        <v/>
      </c>
      <c r="H478" s="1422" t="str">
        <f>IF(INPUT!IZ482="","",INPUT!IZ482/'03. Asset follow up'!$F$20)</f>
        <v/>
      </c>
      <c r="I478" s="1422" t="str">
        <f>IF(INPUT!JA482="","",INPUT!JA482/'03. Asset follow up'!$F$20)</f>
        <v/>
      </c>
      <c r="J478" s="1423">
        <f>INPUT!JB482/'03. Asset follow up'!$F$20</f>
        <v>0</v>
      </c>
      <c r="K478" s="1423" t="str">
        <f>IF(INPUT!JB482="","",INPUT!JB482/'03. Asset follow up'!$F$20)</f>
        <v/>
      </c>
      <c r="L478" s="1424">
        <f t="shared" si="16"/>
        <v>0</v>
      </c>
      <c r="N478" s="1027" t="str">
        <f>IF(INPUT!HO482="","",INPUT!HO482)</f>
        <v/>
      </c>
      <c r="O478" s="1425" t="str">
        <f>IF(INPUT!IU482="","",INPUT!IU482)</f>
        <v/>
      </c>
      <c r="P478" s="1425" t="str">
        <f>IF(INPUT!IV482="","",INPUT!IV482)</f>
        <v/>
      </c>
      <c r="Q478" s="1425" t="str">
        <f>IF(INPUT!IW482="","",INPUT!IW482)</f>
        <v/>
      </c>
      <c r="R478" s="1425" t="str">
        <f>IF(INPUT!IX482="","",INPUT!IX482)</f>
        <v/>
      </c>
      <c r="S478" s="1425" t="str">
        <f>IF(INPUT!IY482="","",INPUT!IY482)</f>
        <v/>
      </c>
      <c r="T478" s="1425" t="str">
        <f>IF(INPUT!IZ482="","",INPUT!IZ482)</f>
        <v/>
      </c>
      <c r="U478" s="1425" t="str">
        <f>IF(INPUT!JA482="","",INPUT!JA482)</f>
        <v/>
      </c>
      <c r="V478" s="1425" t="str">
        <f>IF(INPUT!JB482="","",INPUT!JB482)</f>
        <v/>
      </c>
      <c r="W478" s="1425" t="str">
        <f t="shared" si="15"/>
        <v/>
      </c>
      <c r="X478" s="1425" t="str">
        <f>IF(INPUT!JB482="","",INPUT!JB482)</f>
        <v/>
      </c>
    </row>
    <row r="479" spans="2:24">
      <c r="B479" s="1027" t="str">
        <f>IF(INPUT!HO483="","",INPUT!HO483)</f>
        <v/>
      </c>
      <c r="C479" s="1422" t="str">
        <f>IF(INPUT!IU483="","",INPUT!IU483/'03. Asset follow up'!$F$20)</f>
        <v/>
      </c>
      <c r="D479" s="1422" t="str">
        <f>IF(INPUT!IV483="","",INPUT!IV483/'03. Asset follow up'!$F$20)</f>
        <v/>
      </c>
      <c r="E479" s="1422" t="str">
        <f>IF(INPUT!IW483="","",INPUT!IW483/'03. Asset follow up'!$F$20)</f>
        <v/>
      </c>
      <c r="F479" s="1422" t="str">
        <f>IF(INPUT!IX483="","",INPUT!IX483/'03. Asset follow up'!$F$20)</f>
        <v/>
      </c>
      <c r="G479" s="1422" t="str">
        <f>IF(INPUT!IY483="","",INPUT!IY483/'03. Asset follow up'!$F$20)</f>
        <v/>
      </c>
      <c r="H479" s="1422" t="str">
        <f>IF(INPUT!IZ483="","",INPUT!IZ483/'03. Asset follow up'!$F$20)</f>
        <v/>
      </c>
      <c r="I479" s="1422" t="str">
        <f>IF(INPUT!JA483="","",INPUT!JA483/'03. Asset follow up'!$F$20)</f>
        <v/>
      </c>
      <c r="J479" s="1423">
        <f>INPUT!JB483/'03. Asset follow up'!$F$20</f>
        <v>0</v>
      </c>
      <c r="K479" s="1423" t="str">
        <f>IF(INPUT!JB483="","",INPUT!JB483/'03. Asset follow up'!$F$20)</f>
        <v/>
      </c>
      <c r="L479" s="1424">
        <f t="shared" si="16"/>
        <v>0</v>
      </c>
      <c r="N479" s="1027" t="str">
        <f>IF(INPUT!HO483="","",INPUT!HO483)</f>
        <v/>
      </c>
      <c r="O479" s="1425" t="str">
        <f>IF(INPUT!IU483="","",INPUT!IU483)</f>
        <v/>
      </c>
      <c r="P479" s="1425" t="str">
        <f>IF(INPUT!IV483="","",INPUT!IV483)</f>
        <v/>
      </c>
      <c r="Q479" s="1425" t="str">
        <f>IF(INPUT!IW483="","",INPUT!IW483)</f>
        <v/>
      </c>
      <c r="R479" s="1425" t="str">
        <f>IF(INPUT!IX483="","",INPUT!IX483)</f>
        <v/>
      </c>
      <c r="S479" s="1425" t="str">
        <f>IF(INPUT!IY483="","",INPUT!IY483)</f>
        <v/>
      </c>
      <c r="T479" s="1425" t="str">
        <f>IF(INPUT!IZ483="","",INPUT!IZ483)</f>
        <v/>
      </c>
      <c r="U479" s="1425" t="str">
        <f>IF(INPUT!JA483="","",INPUT!JA483)</f>
        <v/>
      </c>
      <c r="V479" s="1425" t="str">
        <f>IF(INPUT!JB483="","",INPUT!JB483)</f>
        <v/>
      </c>
      <c r="W479" s="1425" t="str">
        <f t="shared" si="15"/>
        <v/>
      </c>
      <c r="X479" s="1425" t="str">
        <f>IF(INPUT!JB483="","",INPUT!JB483)</f>
        <v/>
      </c>
    </row>
    <row r="480" spans="2:24">
      <c r="B480" s="1027" t="str">
        <f>IF(INPUT!HO484="","",INPUT!HO484)</f>
        <v/>
      </c>
      <c r="C480" s="1422" t="str">
        <f>IF(INPUT!IU484="","",INPUT!IU484/'03. Asset follow up'!$F$20)</f>
        <v/>
      </c>
      <c r="D480" s="1422" t="str">
        <f>IF(INPUT!IV484="","",INPUT!IV484/'03. Asset follow up'!$F$20)</f>
        <v/>
      </c>
      <c r="E480" s="1422" t="str">
        <f>IF(INPUT!IW484="","",INPUT!IW484/'03. Asset follow up'!$F$20)</f>
        <v/>
      </c>
      <c r="F480" s="1422" t="str">
        <f>IF(INPUT!IX484="","",INPUT!IX484/'03. Asset follow up'!$F$20)</f>
        <v/>
      </c>
      <c r="G480" s="1422" t="str">
        <f>IF(INPUT!IY484="","",INPUT!IY484/'03. Asset follow up'!$F$20)</f>
        <v/>
      </c>
      <c r="H480" s="1422" t="str">
        <f>IF(INPUT!IZ484="","",INPUT!IZ484/'03. Asset follow up'!$F$20)</f>
        <v/>
      </c>
      <c r="I480" s="1422" t="str">
        <f>IF(INPUT!JA484="","",INPUT!JA484/'03. Asset follow up'!$F$20)</f>
        <v/>
      </c>
      <c r="J480" s="1423">
        <f>INPUT!JB484/'03. Asset follow up'!$F$20</f>
        <v>0</v>
      </c>
      <c r="K480" s="1423" t="str">
        <f>IF(INPUT!JB484="","",INPUT!JB484/'03. Asset follow up'!$F$20)</f>
        <v/>
      </c>
      <c r="L480" s="1424">
        <f t="shared" si="16"/>
        <v>0</v>
      </c>
      <c r="N480" s="1027" t="str">
        <f>IF(INPUT!HO484="","",INPUT!HO484)</f>
        <v/>
      </c>
      <c r="O480" s="1425" t="str">
        <f>IF(INPUT!IU484="","",INPUT!IU484)</f>
        <v/>
      </c>
      <c r="P480" s="1425" t="str">
        <f>IF(INPUT!IV484="","",INPUT!IV484)</f>
        <v/>
      </c>
      <c r="Q480" s="1425" t="str">
        <f>IF(INPUT!IW484="","",INPUT!IW484)</f>
        <v/>
      </c>
      <c r="R480" s="1425" t="str">
        <f>IF(INPUT!IX484="","",INPUT!IX484)</f>
        <v/>
      </c>
      <c r="S480" s="1425" t="str">
        <f>IF(INPUT!IY484="","",INPUT!IY484)</f>
        <v/>
      </c>
      <c r="T480" s="1425" t="str">
        <f>IF(INPUT!IZ484="","",INPUT!IZ484)</f>
        <v/>
      </c>
      <c r="U480" s="1425" t="str">
        <f>IF(INPUT!JA484="","",INPUT!JA484)</f>
        <v/>
      </c>
      <c r="V480" s="1425" t="str">
        <f>IF(INPUT!JB484="","",INPUT!JB484)</f>
        <v/>
      </c>
      <c r="W480" s="1425" t="str">
        <f t="shared" si="15"/>
        <v/>
      </c>
      <c r="X480" s="1425" t="str">
        <f>IF(INPUT!JB484="","",INPUT!JB484)</f>
        <v/>
      </c>
    </row>
    <row r="481" spans="2:24">
      <c r="B481" s="1027" t="str">
        <f>IF(INPUT!HO485="","",INPUT!HO485)</f>
        <v/>
      </c>
      <c r="C481" s="1422" t="str">
        <f>IF(INPUT!IU485="","",INPUT!IU485/'03. Asset follow up'!$F$20)</f>
        <v/>
      </c>
      <c r="D481" s="1422" t="str">
        <f>IF(INPUT!IV485="","",INPUT!IV485/'03. Asset follow up'!$F$20)</f>
        <v/>
      </c>
      <c r="E481" s="1422" t="str">
        <f>IF(INPUT!IW485="","",INPUT!IW485/'03. Asset follow up'!$F$20)</f>
        <v/>
      </c>
      <c r="F481" s="1422" t="str">
        <f>IF(INPUT!IX485="","",INPUT!IX485/'03. Asset follow up'!$F$20)</f>
        <v/>
      </c>
      <c r="G481" s="1422" t="str">
        <f>IF(INPUT!IY485="","",INPUT!IY485/'03. Asset follow up'!$F$20)</f>
        <v/>
      </c>
      <c r="H481" s="1422" t="str">
        <f>IF(INPUT!IZ485="","",INPUT!IZ485/'03. Asset follow up'!$F$20)</f>
        <v/>
      </c>
      <c r="I481" s="1422" t="str">
        <f>IF(INPUT!JA485="","",INPUT!JA485/'03. Asset follow up'!$F$20)</f>
        <v/>
      </c>
      <c r="J481" s="1423">
        <f>INPUT!JB485/'03. Asset follow up'!$F$20</f>
        <v>0</v>
      </c>
      <c r="K481" s="1423" t="str">
        <f>IF(INPUT!JB485="","",INPUT!JB485/'03. Asset follow up'!$F$20)</f>
        <v/>
      </c>
      <c r="L481" s="1424">
        <f t="shared" si="16"/>
        <v>0</v>
      </c>
      <c r="N481" s="1027" t="str">
        <f>IF(INPUT!HO485="","",INPUT!HO485)</f>
        <v/>
      </c>
      <c r="O481" s="1425" t="str">
        <f>IF(INPUT!IU485="","",INPUT!IU485)</f>
        <v/>
      </c>
      <c r="P481" s="1425" t="str">
        <f>IF(INPUT!IV485="","",INPUT!IV485)</f>
        <v/>
      </c>
      <c r="Q481" s="1425" t="str">
        <f>IF(INPUT!IW485="","",INPUT!IW485)</f>
        <v/>
      </c>
      <c r="R481" s="1425" t="str">
        <f>IF(INPUT!IX485="","",INPUT!IX485)</f>
        <v/>
      </c>
      <c r="S481" s="1425" t="str">
        <f>IF(INPUT!IY485="","",INPUT!IY485)</f>
        <v/>
      </c>
      <c r="T481" s="1425" t="str">
        <f>IF(INPUT!IZ485="","",INPUT!IZ485)</f>
        <v/>
      </c>
      <c r="U481" s="1425" t="str">
        <f>IF(INPUT!JA485="","",INPUT!JA485)</f>
        <v/>
      </c>
      <c r="V481" s="1425" t="str">
        <f>IF(INPUT!JB485="","",INPUT!JB485)</f>
        <v/>
      </c>
      <c r="W481" s="1425" t="str">
        <f t="shared" si="15"/>
        <v/>
      </c>
      <c r="X481" s="1425" t="str">
        <f>IF(INPUT!JB485="","",INPUT!JB485)</f>
        <v/>
      </c>
    </row>
    <row r="482" spans="2:24">
      <c r="B482" s="1027" t="str">
        <f>IF(INPUT!HO486="","",INPUT!HO486)</f>
        <v/>
      </c>
      <c r="C482" s="1422" t="str">
        <f>IF(INPUT!IU486="","",INPUT!IU486/'03. Asset follow up'!$F$20)</f>
        <v/>
      </c>
      <c r="D482" s="1422" t="str">
        <f>IF(INPUT!IV486="","",INPUT!IV486/'03. Asset follow up'!$F$20)</f>
        <v/>
      </c>
      <c r="E482" s="1422" t="str">
        <f>IF(INPUT!IW486="","",INPUT!IW486/'03. Asset follow up'!$F$20)</f>
        <v/>
      </c>
      <c r="F482" s="1422" t="str">
        <f>IF(INPUT!IX486="","",INPUT!IX486/'03. Asset follow up'!$F$20)</f>
        <v/>
      </c>
      <c r="G482" s="1422" t="str">
        <f>IF(INPUT!IY486="","",INPUT!IY486/'03. Asset follow up'!$F$20)</f>
        <v/>
      </c>
      <c r="H482" s="1422" t="str">
        <f>IF(INPUT!IZ486="","",INPUT!IZ486/'03. Asset follow up'!$F$20)</f>
        <v/>
      </c>
      <c r="I482" s="1422" t="str">
        <f>IF(INPUT!JA486="","",INPUT!JA486/'03. Asset follow up'!$F$20)</f>
        <v/>
      </c>
      <c r="J482" s="1423">
        <f>INPUT!JB486/'03. Asset follow up'!$F$20</f>
        <v>0</v>
      </c>
      <c r="K482" s="1423" t="str">
        <f>IF(INPUT!JB486="","",INPUT!JB486/'03. Asset follow up'!$F$20)</f>
        <v/>
      </c>
      <c r="L482" s="1424">
        <f t="shared" si="16"/>
        <v>0</v>
      </c>
      <c r="N482" s="1027" t="str">
        <f>IF(INPUT!HO486="","",INPUT!HO486)</f>
        <v/>
      </c>
      <c r="O482" s="1425" t="str">
        <f>IF(INPUT!IU486="","",INPUT!IU486)</f>
        <v/>
      </c>
      <c r="P482" s="1425" t="str">
        <f>IF(INPUT!IV486="","",INPUT!IV486)</f>
        <v/>
      </c>
      <c r="Q482" s="1425" t="str">
        <f>IF(INPUT!IW486="","",INPUT!IW486)</f>
        <v/>
      </c>
      <c r="R482" s="1425" t="str">
        <f>IF(INPUT!IX486="","",INPUT!IX486)</f>
        <v/>
      </c>
      <c r="S482" s="1425" t="str">
        <f>IF(INPUT!IY486="","",INPUT!IY486)</f>
        <v/>
      </c>
      <c r="T482" s="1425" t="str">
        <f>IF(INPUT!IZ486="","",INPUT!IZ486)</f>
        <v/>
      </c>
      <c r="U482" s="1425" t="str">
        <f>IF(INPUT!JA486="","",INPUT!JA486)</f>
        <v/>
      </c>
      <c r="V482" s="1425" t="str">
        <f>IF(INPUT!JB486="","",INPUT!JB486)</f>
        <v/>
      </c>
      <c r="W482" s="1425" t="str">
        <f t="shared" si="15"/>
        <v/>
      </c>
      <c r="X482" s="1425" t="str">
        <f>IF(INPUT!JB486="","",INPUT!JB486)</f>
        <v/>
      </c>
    </row>
    <row r="483" spans="2:24">
      <c r="B483" s="1027" t="str">
        <f>IF(INPUT!HO487="","",INPUT!HO487)</f>
        <v/>
      </c>
      <c r="C483" s="1422" t="str">
        <f>IF(INPUT!IU487="","",INPUT!IU487/'03. Asset follow up'!$F$20)</f>
        <v/>
      </c>
      <c r="D483" s="1422" t="str">
        <f>IF(INPUT!IV487="","",INPUT!IV487/'03. Asset follow up'!$F$20)</f>
        <v/>
      </c>
      <c r="E483" s="1422" t="str">
        <f>IF(INPUT!IW487="","",INPUT!IW487/'03. Asset follow up'!$F$20)</f>
        <v/>
      </c>
      <c r="F483" s="1422" t="str">
        <f>IF(INPUT!IX487="","",INPUT!IX487/'03. Asset follow up'!$F$20)</f>
        <v/>
      </c>
      <c r="G483" s="1422" t="str">
        <f>IF(INPUT!IY487="","",INPUT!IY487/'03. Asset follow up'!$F$20)</f>
        <v/>
      </c>
      <c r="H483" s="1422" t="str">
        <f>IF(INPUT!IZ487="","",INPUT!IZ487/'03. Asset follow up'!$F$20)</f>
        <v/>
      </c>
      <c r="I483" s="1422" t="str">
        <f>IF(INPUT!JA487="","",INPUT!JA487/'03. Asset follow up'!$F$20)</f>
        <v/>
      </c>
      <c r="J483" s="1423">
        <f>INPUT!JB487/'03. Asset follow up'!$F$20</f>
        <v>0</v>
      </c>
      <c r="K483" s="1423" t="str">
        <f>IF(INPUT!JB487="","",INPUT!JB487/'03. Asset follow up'!$F$20)</f>
        <v/>
      </c>
      <c r="L483" s="1424">
        <f t="shared" si="16"/>
        <v>0</v>
      </c>
      <c r="N483" s="1027" t="str">
        <f>IF(INPUT!HO487="","",INPUT!HO487)</f>
        <v/>
      </c>
      <c r="O483" s="1425" t="str">
        <f>IF(INPUT!IU487="","",INPUT!IU487)</f>
        <v/>
      </c>
      <c r="P483" s="1425" t="str">
        <f>IF(INPUT!IV487="","",INPUT!IV487)</f>
        <v/>
      </c>
      <c r="Q483" s="1425" t="str">
        <f>IF(INPUT!IW487="","",INPUT!IW487)</f>
        <v/>
      </c>
      <c r="R483" s="1425" t="str">
        <f>IF(INPUT!IX487="","",INPUT!IX487)</f>
        <v/>
      </c>
      <c r="S483" s="1425" t="str">
        <f>IF(INPUT!IY487="","",INPUT!IY487)</f>
        <v/>
      </c>
      <c r="T483" s="1425" t="str">
        <f>IF(INPUT!IZ487="","",INPUT!IZ487)</f>
        <v/>
      </c>
      <c r="U483" s="1425" t="str">
        <f>IF(INPUT!JA487="","",INPUT!JA487)</f>
        <v/>
      </c>
      <c r="V483" s="1425" t="str">
        <f>IF(INPUT!JB487="","",INPUT!JB487)</f>
        <v/>
      </c>
      <c r="W483" s="1425" t="str">
        <f t="shared" si="15"/>
        <v/>
      </c>
      <c r="X483" s="1425" t="str">
        <f>IF(INPUT!JB487="","",INPUT!JB487)</f>
        <v/>
      </c>
    </row>
    <row r="484" spans="2:24">
      <c r="B484" s="1027" t="str">
        <f>IF(INPUT!HO488="","",INPUT!HO488)</f>
        <v/>
      </c>
      <c r="C484" s="1422" t="str">
        <f>IF(INPUT!IU488="","",INPUT!IU488/'03. Asset follow up'!$F$20)</f>
        <v/>
      </c>
      <c r="D484" s="1422" t="str">
        <f>IF(INPUT!IV488="","",INPUT!IV488/'03. Asset follow up'!$F$20)</f>
        <v/>
      </c>
      <c r="E484" s="1422" t="str">
        <f>IF(INPUT!IW488="","",INPUT!IW488/'03. Asset follow up'!$F$20)</f>
        <v/>
      </c>
      <c r="F484" s="1422" t="str">
        <f>IF(INPUT!IX488="","",INPUT!IX488/'03. Asset follow up'!$F$20)</f>
        <v/>
      </c>
      <c r="G484" s="1422" t="str">
        <f>IF(INPUT!IY488="","",INPUT!IY488/'03. Asset follow up'!$F$20)</f>
        <v/>
      </c>
      <c r="H484" s="1422" t="str">
        <f>IF(INPUT!IZ488="","",INPUT!IZ488/'03. Asset follow up'!$F$20)</f>
        <v/>
      </c>
      <c r="I484" s="1422" t="str">
        <f>IF(INPUT!JA488="","",INPUT!JA488/'03. Asset follow up'!$F$20)</f>
        <v/>
      </c>
      <c r="J484" s="1423">
        <f>INPUT!JB488/'03. Asset follow up'!$F$20</f>
        <v>0</v>
      </c>
      <c r="K484" s="1423" t="str">
        <f>IF(INPUT!JB488="","",INPUT!JB488/'03. Asset follow up'!$F$20)</f>
        <v/>
      </c>
      <c r="L484" s="1424">
        <f t="shared" si="16"/>
        <v>0</v>
      </c>
      <c r="N484" s="1027" t="str">
        <f>IF(INPUT!HO488="","",INPUT!HO488)</f>
        <v/>
      </c>
      <c r="O484" s="1425" t="str">
        <f>IF(INPUT!IU488="","",INPUT!IU488)</f>
        <v/>
      </c>
      <c r="P484" s="1425" t="str">
        <f>IF(INPUT!IV488="","",INPUT!IV488)</f>
        <v/>
      </c>
      <c r="Q484" s="1425" t="str">
        <f>IF(INPUT!IW488="","",INPUT!IW488)</f>
        <v/>
      </c>
      <c r="R484" s="1425" t="str">
        <f>IF(INPUT!IX488="","",INPUT!IX488)</f>
        <v/>
      </c>
      <c r="S484" s="1425" t="str">
        <f>IF(INPUT!IY488="","",INPUT!IY488)</f>
        <v/>
      </c>
      <c r="T484" s="1425" t="str">
        <f>IF(INPUT!IZ488="","",INPUT!IZ488)</f>
        <v/>
      </c>
      <c r="U484" s="1425" t="str">
        <f>IF(INPUT!JA488="","",INPUT!JA488)</f>
        <v/>
      </c>
      <c r="V484" s="1425" t="str">
        <f>IF(INPUT!JB488="","",INPUT!JB488)</f>
        <v/>
      </c>
      <c r="W484" s="1425" t="str">
        <f t="shared" si="15"/>
        <v/>
      </c>
      <c r="X484" s="1425" t="str">
        <f>IF(INPUT!JB488="","",INPUT!JB488)</f>
        <v/>
      </c>
    </row>
    <row r="485" spans="2:24">
      <c r="B485" s="1027" t="str">
        <f>IF(INPUT!HO489="","",INPUT!HO489)</f>
        <v/>
      </c>
      <c r="C485" s="1422" t="str">
        <f>IF(INPUT!IU489="","",INPUT!IU489/'03. Asset follow up'!$F$20)</f>
        <v/>
      </c>
      <c r="D485" s="1422" t="str">
        <f>IF(INPUT!IV489="","",INPUT!IV489/'03. Asset follow up'!$F$20)</f>
        <v/>
      </c>
      <c r="E485" s="1422" t="str">
        <f>IF(INPUT!IW489="","",INPUT!IW489/'03. Asset follow up'!$F$20)</f>
        <v/>
      </c>
      <c r="F485" s="1422" t="str">
        <f>IF(INPUT!IX489="","",INPUT!IX489/'03. Asset follow up'!$F$20)</f>
        <v/>
      </c>
      <c r="G485" s="1422" t="str">
        <f>IF(INPUT!IY489="","",INPUT!IY489/'03. Asset follow up'!$F$20)</f>
        <v/>
      </c>
      <c r="H485" s="1422" t="str">
        <f>IF(INPUT!IZ489="","",INPUT!IZ489/'03. Asset follow up'!$F$20)</f>
        <v/>
      </c>
      <c r="I485" s="1422" t="str">
        <f>IF(INPUT!JA489="","",INPUT!JA489/'03. Asset follow up'!$F$20)</f>
        <v/>
      </c>
      <c r="J485" s="1423">
        <f>INPUT!JB489/'03. Asset follow up'!$F$20</f>
        <v>0</v>
      </c>
      <c r="K485" s="1423" t="str">
        <f>IF(INPUT!JB489="","",INPUT!JB489/'03. Asset follow up'!$F$20)</f>
        <v/>
      </c>
      <c r="L485" s="1424">
        <f t="shared" si="16"/>
        <v>0</v>
      </c>
      <c r="N485" s="1027" t="str">
        <f>IF(INPUT!HO489="","",INPUT!HO489)</f>
        <v/>
      </c>
      <c r="O485" s="1425" t="str">
        <f>IF(INPUT!IU489="","",INPUT!IU489)</f>
        <v/>
      </c>
      <c r="P485" s="1425" t="str">
        <f>IF(INPUT!IV489="","",INPUT!IV489)</f>
        <v/>
      </c>
      <c r="Q485" s="1425" t="str">
        <f>IF(INPUT!IW489="","",INPUT!IW489)</f>
        <v/>
      </c>
      <c r="R485" s="1425" t="str">
        <f>IF(INPUT!IX489="","",INPUT!IX489)</f>
        <v/>
      </c>
      <c r="S485" s="1425" t="str">
        <f>IF(INPUT!IY489="","",INPUT!IY489)</f>
        <v/>
      </c>
      <c r="T485" s="1425" t="str">
        <f>IF(INPUT!IZ489="","",INPUT!IZ489)</f>
        <v/>
      </c>
      <c r="U485" s="1425" t="str">
        <f>IF(INPUT!JA489="","",INPUT!JA489)</f>
        <v/>
      </c>
      <c r="V485" s="1425" t="str">
        <f>IF(INPUT!JB489="","",INPUT!JB489)</f>
        <v/>
      </c>
      <c r="W485" s="1425" t="str">
        <f t="shared" si="15"/>
        <v/>
      </c>
      <c r="X485" s="1425" t="str">
        <f>IF(INPUT!JB489="","",INPUT!JB489)</f>
        <v/>
      </c>
    </row>
    <row r="486" spans="2:24">
      <c r="B486" s="1027" t="str">
        <f>IF(INPUT!HO490="","",INPUT!HO490)</f>
        <v/>
      </c>
      <c r="C486" s="1422" t="str">
        <f>IF(INPUT!IU490="","",INPUT!IU490/'03. Asset follow up'!$F$20)</f>
        <v/>
      </c>
      <c r="D486" s="1422" t="str">
        <f>IF(INPUT!IV490="","",INPUT!IV490/'03. Asset follow up'!$F$20)</f>
        <v/>
      </c>
      <c r="E486" s="1422" t="str">
        <f>IF(INPUT!IW490="","",INPUT!IW490/'03. Asset follow up'!$F$20)</f>
        <v/>
      </c>
      <c r="F486" s="1422" t="str">
        <f>IF(INPUT!IX490="","",INPUT!IX490/'03. Asset follow up'!$F$20)</f>
        <v/>
      </c>
      <c r="G486" s="1422" t="str">
        <f>IF(INPUT!IY490="","",INPUT!IY490/'03. Asset follow up'!$F$20)</f>
        <v/>
      </c>
      <c r="H486" s="1422" t="str">
        <f>IF(INPUT!IZ490="","",INPUT!IZ490/'03. Asset follow up'!$F$20)</f>
        <v/>
      </c>
      <c r="I486" s="1422" t="str">
        <f>IF(INPUT!JA490="","",INPUT!JA490/'03. Asset follow up'!$F$20)</f>
        <v/>
      </c>
      <c r="J486" s="1423">
        <f>INPUT!JB490/'03. Asset follow up'!$F$20</f>
        <v>0</v>
      </c>
      <c r="K486" s="1423" t="str">
        <f>IF(INPUT!JB490="","",INPUT!JB490/'03. Asset follow up'!$F$20)</f>
        <v/>
      </c>
      <c r="L486" s="1424">
        <f t="shared" si="16"/>
        <v>0</v>
      </c>
      <c r="N486" s="1027" t="str">
        <f>IF(INPUT!HO490="","",INPUT!HO490)</f>
        <v/>
      </c>
      <c r="O486" s="1425" t="str">
        <f>IF(INPUT!IU490="","",INPUT!IU490)</f>
        <v/>
      </c>
      <c r="P486" s="1425" t="str">
        <f>IF(INPUT!IV490="","",INPUT!IV490)</f>
        <v/>
      </c>
      <c r="Q486" s="1425" t="str">
        <f>IF(INPUT!IW490="","",INPUT!IW490)</f>
        <v/>
      </c>
      <c r="R486" s="1425" t="str">
        <f>IF(INPUT!IX490="","",INPUT!IX490)</f>
        <v/>
      </c>
      <c r="S486" s="1425" t="str">
        <f>IF(INPUT!IY490="","",INPUT!IY490)</f>
        <v/>
      </c>
      <c r="T486" s="1425" t="str">
        <f>IF(INPUT!IZ490="","",INPUT!IZ490)</f>
        <v/>
      </c>
      <c r="U486" s="1425" t="str">
        <f>IF(INPUT!JA490="","",INPUT!JA490)</f>
        <v/>
      </c>
      <c r="V486" s="1425" t="str">
        <f>IF(INPUT!JB490="","",INPUT!JB490)</f>
        <v/>
      </c>
      <c r="W486" s="1425" t="str">
        <f t="shared" si="15"/>
        <v/>
      </c>
      <c r="X486" s="1425" t="str">
        <f>IF(INPUT!JB490="","",INPUT!JB490)</f>
        <v/>
      </c>
    </row>
    <row r="487" spans="2:24">
      <c r="B487" s="1027" t="str">
        <f>IF(INPUT!HO491="","",INPUT!HO491)</f>
        <v/>
      </c>
      <c r="C487" s="1422" t="str">
        <f>IF(INPUT!IU491="","",INPUT!IU491/'03. Asset follow up'!$F$20)</f>
        <v/>
      </c>
      <c r="D487" s="1422" t="str">
        <f>IF(INPUT!IV491="","",INPUT!IV491/'03. Asset follow up'!$F$20)</f>
        <v/>
      </c>
      <c r="E487" s="1422" t="str">
        <f>IF(INPUT!IW491="","",INPUT!IW491/'03. Asset follow up'!$F$20)</f>
        <v/>
      </c>
      <c r="F487" s="1422" t="str">
        <f>IF(INPUT!IX491="","",INPUT!IX491/'03. Asset follow up'!$F$20)</f>
        <v/>
      </c>
      <c r="G487" s="1422" t="str">
        <f>IF(INPUT!IY491="","",INPUT!IY491/'03. Asset follow up'!$F$20)</f>
        <v/>
      </c>
      <c r="H487" s="1422" t="str">
        <f>IF(INPUT!IZ491="","",INPUT!IZ491/'03. Asset follow up'!$F$20)</f>
        <v/>
      </c>
      <c r="I487" s="1422" t="str">
        <f>IF(INPUT!JA491="","",INPUT!JA491/'03. Asset follow up'!$F$20)</f>
        <v/>
      </c>
      <c r="J487" s="1423">
        <f>INPUT!JB491/'03. Asset follow up'!$F$20</f>
        <v>0</v>
      </c>
      <c r="K487" s="1423" t="str">
        <f>IF(INPUT!JB491="","",INPUT!JB491/'03. Asset follow up'!$F$20)</f>
        <v/>
      </c>
      <c r="L487" s="1424">
        <f t="shared" si="16"/>
        <v>0</v>
      </c>
      <c r="N487" s="1027" t="str">
        <f>IF(INPUT!HO491="","",INPUT!HO491)</f>
        <v/>
      </c>
      <c r="O487" s="1425" t="str">
        <f>IF(INPUT!IU491="","",INPUT!IU491)</f>
        <v/>
      </c>
      <c r="P487" s="1425" t="str">
        <f>IF(INPUT!IV491="","",INPUT!IV491)</f>
        <v/>
      </c>
      <c r="Q487" s="1425" t="str">
        <f>IF(INPUT!IW491="","",INPUT!IW491)</f>
        <v/>
      </c>
      <c r="R487" s="1425" t="str">
        <f>IF(INPUT!IX491="","",INPUT!IX491)</f>
        <v/>
      </c>
      <c r="S487" s="1425" t="str">
        <f>IF(INPUT!IY491="","",INPUT!IY491)</f>
        <v/>
      </c>
      <c r="T487" s="1425" t="str">
        <f>IF(INPUT!IZ491="","",INPUT!IZ491)</f>
        <v/>
      </c>
      <c r="U487" s="1425" t="str">
        <f>IF(INPUT!JA491="","",INPUT!JA491)</f>
        <v/>
      </c>
      <c r="V487" s="1425" t="str">
        <f>IF(INPUT!JB491="","",INPUT!JB491)</f>
        <v/>
      </c>
      <c r="W487" s="1425" t="str">
        <f t="shared" si="15"/>
        <v/>
      </c>
      <c r="X487" s="1425" t="str">
        <f>IF(INPUT!JB491="","",INPUT!JB491)</f>
        <v/>
      </c>
    </row>
    <row r="488" spans="2:24">
      <c r="B488" s="1027" t="str">
        <f>IF(INPUT!HO492="","",INPUT!HO492)</f>
        <v/>
      </c>
      <c r="C488" s="1422" t="str">
        <f>IF(INPUT!IU492="","",INPUT!IU492/'03. Asset follow up'!$F$20)</f>
        <v/>
      </c>
      <c r="D488" s="1422" t="str">
        <f>IF(INPUT!IV492="","",INPUT!IV492/'03. Asset follow up'!$F$20)</f>
        <v/>
      </c>
      <c r="E488" s="1422" t="str">
        <f>IF(INPUT!IW492="","",INPUT!IW492/'03. Asset follow up'!$F$20)</f>
        <v/>
      </c>
      <c r="F488" s="1422" t="str">
        <f>IF(INPUT!IX492="","",INPUT!IX492/'03. Asset follow up'!$F$20)</f>
        <v/>
      </c>
      <c r="G488" s="1422" t="str">
        <f>IF(INPUT!IY492="","",INPUT!IY492/'03. Asset follow up'!$F$20)</f>
        <v/>
      </c>
      <c r="H488" s="1422" t="str">
        <f>IF(INPUT!IZ492="","",INPUT!IZ492/'03. Asset follow up'!$F$20)</f>
        <v/>
      </c>
      <c r="I488" s="1422" t="str">
        <f>IF(INPUT!JA492="","",INPUT!JA492/'03. Asset follow up'!$F$20)</f>
        <v/>
      </c>
      <c r="J488" s="1423">
        <f>INPUT!JB492/'03. Asset follow up'!$F$20</f>
        <v>0</v>
      </c>
      <c r="K488" s="1423" t="str">
        <f>IF(INPUT!JB492="","",INPUT!JB492/'03. Asset follow up'!$F$20)</f>
        <v/>
      </c>
      <c r="L488" s="1424">
        <f t="shared" si="16"/>
        <v>0</v>
      </c>
      <c r="N488" s="1027" t="str">
        <f>IF(INPUT!HO492="","",INPUT!HO492)</f>
        <v/>
      </c>
      <c r="O488" s="1425" t="str">
        <f>IF(INPUT!IU492="","",INPUT!IU492)</f>
        <v/>
      </c>
      <c r="P488" s="1425" t="str">
        <f>IF(INPUT!IV492="","",INPUT!IV492)</f>
        <v/>
      </c>
      <c r="Q488" s="1425" t="str">
        <f>IF(INPUT!IW492="","",INPUT!IW492)</f>
        <v/>
      </c>
      <c r="R488" s="1425" t="str">
        <f>IF(INPUT!IX492="","",INPUT!IX492)</f>
        <v/>
      </c>
      <c r="S488" s="1425" t="str">
        <f>IF(INPUT!IY492="","",INPUT!IY492)</f>
        <v/>
      </c>
      <c r="T488" s="1425" t="str">
        <f>IF(INPUT!IZ492="","",INPUT!IZ492)</f>
        <v/>
      </c>
      <c r="U488" s="1425" t="str">
        <f>IF(INPUT!JA492="","",INPUT!JA492)</f>
        <v/>
      </c>
      <c r="V488" s="1425" t="str">
        <f>IF(INPUT!JB492="","",INPUT!JB492)</f>
        <v/>
      </c>
      <c r="W488" s="1425" t="str">
        <f t="shared" si="15"/>
        <v/>
      </c>
      <c r="X488" s="1425" t="str">
        <f>IF(INPUT!JB492="","",INPUT!JB492)</f>
        <v/>
      </c>
    </row>
    <row r="489" spans="2:24">
      <c r="B489" s="1027" t="str">
        <f>IF(INPUT!HO493="","",INPUT!HO493)</f>
        <v/>
      </c>
      <c r="C489" s="1422" t="str">
        <f>IF(INPUT!IU493="","",INPUT!IU493/'03. Asset follow up'!$F$20)</f>
        <v/>
      </c>
      <c r="D489" s="1422" t="str">
        <f>IF(INPUT!IV493="","",INPUT!IV493/'03. Asset follow up'!$F$20)</f>
        <v/>
      </c>
      <c r="E489" s="1422" t="str">
        <f>IF(INPUT!IW493="","",INPUT!IW493/'03. Asset follow up'!$F$20)</f>
        <v/>
      </c>
      <c r="F489" s="1422" t="str">
        <f>IF(INPUT!IX493="","",INPUT!IX493/'03. Asset follow up'!$F$20)</f>
        <v/>
      </c>
      <c r="G489" s="1422" t="str">
        <f>IF(INPUT!IY493="","",INPUT!IY493/'03. Asset follow up'!$F$20)</f>
        <v/>
      </c>
      <c r="H489" s="1422" t="str">
        <f>IF(INPUT!IZ493="","",INPUT!IZ493/'03. Asset follow up'!$F$20)</f>
        <v/>
      </c>
      <c r="I489" s="1422" t="str">
        <f>IF(INPUT!JA493="","",INPUT!JA493/'03. Asset follow up'!$F$20)</f>
        <v/>
      </c>
      <c r="J489" s="1423">
        <f>INPUT!JB493/'03. Asset follow up'!$F$20</f>
        <v>0</v>
      </c>
      <c r="K489" s="1423" t="str">
        <f>IF(INPUT!JB493="","",INPUT!JB493/'03. Asset follow up'!$F$20)</f>
        <v/>
      </c>
      <c r="L489" s="1424">
        <f t="shared" si="16"/>
        <v>0</v>
      </c>
      <c r="N489" s="1027" t="str">
        <f>IF(INPUT!HO493="","",INPUT!HO493)</f>
        <v/>
      </c>
      <c r="O489" s="1425" t="str">
        <f>IF(INPUT!IU493="","",INPUT!IU493)</f>
        <v/>
      </c>
      <c r="P489" s="1425" t="str">
        <f>IF(INPUT!IV493="","",INPUT!IV493)</f>
        <v/>
      </c>
      <c r="Q489" s="1425" t="str">
        <f>IF(INPUT!IW493="","",INPUT!IW493)</f>
        <v/>
      </c>
      <c r="R489" s="1425" t="str">
        <f>IF(INPUT!IX493="","",INPUT!IX493)</f>
        <v/>
      </c>
      <c r="S489" s="1425" t="str">
        <f>IF(INPUT!IY493="","",INPUT!IY493)</f>
        <v/>
      </c>
      <c r="T489" s="1425" t="str">
        <f>IF(INPUT!IZ493="","",INPUT!IZ493)</f>
        <v/>
      </c>
      <c r="U489" s="1425" t="str">
        <f>IF(INPUT!JA493="","",INPUT!JA493)</f>
        <v/>
      </c>
      <c r="V489" s="1425" t="str">
        <f>IF(INPUT!JB493="","",INPUT!JB493)</f>
        <v/>
      </c>
      <c r="W489" s="1425" t="str">
        <f t="shared" si="15"/>
        <v/>
      </c>
      <c r="X489" s="1425" t="str">
        <f>IF(INPUT!JB493="","",INPUT!JB493)</f>
        <v/>
      </c>
    </row>
    <row r="490" spans="2:24">
      <c r="B490" s="1027" t="str">
        <f>IF(INPUT!HO494="","",INPUT!HO494)</f>
        <v/>
      </c>
      <c r="C490" s="1422" t="str">
        <f>IF(INPUT!IU494="","",INPUT!IU494/'03. Asset follow up'!$F$20)</f>
        <v/>
      </c>
      <c r="D490" s="1422" t="str">
        <f>IF(INPUT!IV494="","",INPUT!IV494/'03. Asset follow up'!$F$20)</f>
        <v/>
      </c>
      <c r="E490" s="1422" t="str">
        <f>IF(INPUT!IW494="","",INPUT!IW494/'03. Asset follow up'!$F$20)</f>
        <v/>
      </c>
      <c r="F490" s="1422" t="str">
        <f>IF(INPUT!IX494="","",INPUT!IX494/'03. Asset follow up'!$F$20)</f>
        <v/>
      </c>
      <c r="G490" s="1422" t="str">
        <f>IF(INPUT!IY494="","",INPUT!IY494/'03. Asset follow up'!$F$20)</f>
        <v/>
      </c>
      <c r="H490" s="1422" t="str">
        <f>IF(INPUT!IZ494="","",INPUT!IZ494/'03. Asset follow up'!$F$20)</f>
        <v/>
      </c>
      <c r="I490" s="1422" t="str">
        <f>IF(INPUT!JA494="","",INPUT!JA494/'03. Asset follow up'!$F$20)</f>
        <v/>
      </c>
      <c r="J490" s="1423">
        <f>INPUT!JB494/'03. Asset follow up'!$F$20</f>
        <v>0</v>
      </c>
      <c r="K490" s="1423" t="str">
        <f>IF(INPUT!JB494="","",INPUT!JB494/'03. Asset follow up'!$F$20)</f>
        <v/>
      </c>
      <c r="L490" s="1424">
        <f t="shared" si="16"/>
        <v>0</v>
      </c>
      <c r="N490" s="1027" t="str">
        <f>IF(INPUT!HO494="","",INPUT!HO494)</f>
        <v/>
      </c>
      <c r="O490" s="1425" t="str">
        <f>IF(INPUT!IU494="","",INPUT!IU494)</f>
        <v/>
      </c>
      <c r="P490" s="1425" t="str">
        <f>IF(INPUT!IV494="","",INPUT!IV494)</f>
        <v/>
      </c>
      <c r="Q490" s="1425" t="str">
        <f>IF(INPUT!IW494="","",INPUT!IW494)</f>
        <v/>
      </c>
      <c r="R490" s="1425" t="str">
        <f>IF(INPUT!IX494="","",INPUT!IX494)</f>
        <v/>
      </c>
      <c r="S490" s="1425" t="str">
        <f>IF(INPUT!IY494="","",INPUT!IY494)</f>
        <v/>
      </c>
      <c r="T490" s="1425" t="str">
        <f>IF(INPUT!IZ494="","",INPUT!IZ494)</f>
        <v/>
      </c>
      <c r="U490" s="1425" t="str">
        <f>IF(INPUT!JA494="","",INPUT!JA494)</f>
        <v/>
      </c>
      <c r="V490" s="1425" t="str">
        <f>IF(INPUT!JB494="","",INPUT!JB494)</f>
        <v/>
      </c>
      <c r="W490" s="1425" t="str">
        <f t="shared" si="15"/>
        <v/>
      </c>
      <c r="X490" s="1425" t="str">
        <f>IF(INPUT!JB494="","",INPUT!JB494)</f>
        <v/>
      </c>
    </row>
    <row r="491" spans="2:24">
      <c r="B491" s="1027" t="str">
        <f>IF(INPUT!HO495="","",INPUT!HO495)</f>
        <v/>
      </c>
      <c r="C491" s="1422" t="str">
        <f>IF(INPUT!IU495="","",INPUT!IU495/'03. Asset follow up'!$F$20)</f>
        <v/>
      </c>
      <c r="D491" s="1422" t="str">
        <f>IF(INPUT!IV495="","",INPUT!IV495/'03. Asset follow up'!$F$20)</f>
        <v/>
      </c>
      <c r="E491" s="1422" t="str">
        <f>IF(INPUT!IW495="","",INPUT!IW495/'03. Asset follow up'!$F$20)</f>
        <v/>
      </c>
      <c r="F491" s="1422" t="str">
        <f>IF(INPUT!IX495="","",INPUT!IX495/'03. Asset follow up'!$F$20)</f>
        <v/>
      </c>
      <c r="G491" s="1422" t="str">
        <f>IF(INPUT!IY495="","",INPUT!IY495/'03. Asset follow up'!$F$20)</f>
        <v/>
      </c>
      <c r="H491" s="1422" t="str">
        <f>IF(INPUT!IZ495="","",INPUT!IZ495/'03. Asset follow up'!$F$20)</f>
        <v/>
      </c>
      <c r="I491" s="1422" t="str">
        <f>IF(INPUT!JA495="","",INPUT!JA495/'03. Asset follow up'!$F$20)</f>
        <v/>
      </c>
      <c r="J491" s="1423">
        <f>INPUT!JB495/'03. Asset follow up'!$F$20</f>
        <v>0</v>
      </c>
      <c r="K491" s="1423" t="str">
        <f>IF(INPUT!JB495="","",INPUT!JB495/'03. Asset follow up'!$F$20)</f>
        <v/>
      </c>
      <c r="L491" s="1424">
        <f t="shared" si="16"/>
        <v>0</v>
      </c>
      <c r="N491" s="1027" t="str">
        <f>IF(INPUT!HO495="","",INPUT!HO495)</f>
        <v/>
      </c>
      <c r="O491" s="1425" t="str">
        <f>IF(INPUT!IU495="","",INPUT!IU495)</f>
        <v/>
      </c>
      <c r="P491" s="1425" t="str">
        <f>IF(INPUT!IV495="","",INPUT!IV495)</f>
        <v/>
      </c>
      <c r="Q491" s="1425" t="str">
        <f>IF(INPUT!IW495="","",INPUT!IW495)</f>
        <v/>
      </c>
      <c r="R491" s="1425" t="str">
        <f>IF(INPUT!IX495="","",INPUT!IX495)</f>
        <v/>
      </c>
      <c r="S491" s="1425" t="str">
        <f>IF(INPUT!IY495="","",INPUT!IY495)</f>
        <v/>
      </c>
      <c r="T491" s="1425" t="str">
        <f>IF(INPUT!IZ495="","",INPUT!IZ495)</f>
        <v/>
      </c>
      <c r="U491" s="1425" t="str">
        <f>IF(INPUT!JA495="","",INPUT!JA495)</f>
        <v/>
      </c>
      <c r="V491" s="1425" t="str">
        <f>IF(INPUT!JB495="","",INPUT!JB495)</f>
        <v/>
      </c>
      <c r="W491" s="1425" t="str">
        <f t="shared" si="15"/>
        <v/>
      </c>
      <c r="X491" s="1425" t="str">
        <f>IF(INPUT!JB495="","",INPUT!JB495)</f>
        <v/>
      </c>
    </row>
    <row r="492" spans="2:24">
      <c r="B492" s="1027" t="str">
        <f>IF(INPUT!HO496="","",INPUT!HO496)</f>
        <v/>
      </c>
      <c r="C492" s="1422" t="str">
        <f>IF(INPUT!IU496="","",INPUT!IU496/'03. Asset follow up'!$F$20)</f>
        <v/>
      </c>
      <c r="D492" s="1422" t="str">
        <f>IF(INPUT!IV496="","",INPUT!IV496/'03. Asset follow up'!$F$20)</f>
        <v/>
      </c>
      <c r="E492" s="1422" t="str">
        <f>IF(INPUT!IW496="","",INPUT!IW496/'03. Asset follow up'!$F$20)</f>
        <v/>
      </c>
      <c r="F492" s="1422" t="str">
        <f>IF(INPUT!IX496="","",INPUT!IX496/'03. Asset follow up'!$F$20)</f>
        <v/>
      </c>
      <c r="G492" s="1422" t="str">
        <f>IF(INPUT!IY496="","",INPUT!IY496/'03. Asset follow up'!$F$20)</f>
        <v/>
      </c>
      <c r="H492" s="1422" t="str">
        <f>IF(INPUT!IZ496="","",INPUT!IZ496/'03. Asset follow up'!$F$20)</f>
        <v/>
      </c>
      <c r="I492" s="1422" t="str">
        <f>IF(INPUT!JA496="","",INPUT!JA496/'03. Asset follow up'!$F$20)</f>
        <v/>
      </c>
      <c r="J492" s="1423">
        <f>INPUT!JB496/'03. Asset follow up'!$F$20</f>
        <v>0</v>
      </c>
      <c r="K492" s="1423" t="str">
        <f>IF(INPUT!JB496="","",INPUT!JB496/'03. Asset follow up'!$F$20)</f>
        <v/>
      </c>
      <c r="L492" s="1424">
        <f t="shared" si="16"/>
        <v>0</v>
      </c>
      <c r="N492" s="1027" t="str">
        <f>IF(INPUT!HO496="","",INPUT!HO496)</f>
        <v/>
      </c>
      <c r="O492" s="1425" t="str">
        <f>IF(INPUT!IU496="","",INPUT!IU496)</f>
        <v/>
      </c>
      <c r="P492" s="1425" t="str">
        <f>IF(INPUT!IV496="","",INPUT!IV496)</f>
        <v/>
      </c>
      <c r="Q492" s="1425" t="str">
        <f>IF(INPUT!IW496="","",INPUT!IW496)</f>
        <v/>
      </c>
      <c r="R492" s="1425" t="str">
        <f>IF(INPUT!IX496="","",INPUT!IX496)</f>
        <v/>
      </c>
      <c r="S492" s="1425" t="str">
        <f>IF(INPUT!IY496="","",INPUT!IY496)</f>
        <v/>
      </c>
      <c r="T492" s="1425" t="str">
        <f>IF(INPUT!IZ496="","",INPUT!IZ496)</f>
        <v/>
      </c>
      <c r="U492" s="1425" t="str">
        <f>IF(INPUT!JA496="","",INPUT!JA496)</f>
        <v/>
      </c>
      <c r="V492" s="1425" t="str">
        <f>IF(INPUT!JB496="","",INPUT!JB496)</f>
        <v/>
      </c>
      <c r="W492" s="1425" t="str">
        <f t="shared" si="15"/>
        <v/>
      </c>
      <c r="X492" s="1425" t="str">
        <f>IF(INPUT!JB496="","",INPUT!JB496)</f>
        <v/>
      </c>
    </row>
    <row r="493" spans="2:24">
      <c r="B493" s="1027" t="str">
        <f>IF(INPUT!HO497="","",INPUT!HO497)</f>
        <v/>
      </c>
      <c r="C493" s="1422" t="str">
        <f>IF(INPUT!IU497="","",INPUT!IU497/'03. Asset follow up'!$F$20)</f>
        <v/>
      </c>
      <c r="D493" s="1422" t="str">
        <f>IF(INPUT!IV497="","",INPUT!IV497/'03. Asset follow up'!$F$20)</f>
        <v/>
      </c>
      <c r="E493" s="1422" t="str">
        <f>IF(INPUT!IW497="","",INPUT!IW497/'03. Asset follow up'!$F$20)</f>
        <v/>
      </c>
      <c r="F493" s="1422" t="str">
        <f>IF(INPUT!IX497="","",INPUT!IX497/'03. Asset follow up'!$F$20)</f>
        <v/>
      </c>
      <c r="G493" s="1422" t="str">
        <f>IF(INPUT!IY497="","",INPUT!IY497/'03. Asset follow up'!$F$20)</f>
        <v/>
      </c>
      <c r="H493" s="1422" t="str">
        <f>IF(INPUT!IZ497="","",INPUT!IZ497/'03. Asset follow up'!$F$20)</f>
        <v/>
      </c>
      <c r="I493" s="1422" t="str">
        <f>IF(INPUT!JA497="","",INPUT!JA497/'03. Asset follow up'!$F$20)</f>
        <v/>
      </c>
      <c r="J493" s="1423">
        <f>INPUT!JB497/'03. Asset follow up'!$F$20</f>
        <v>0</v>
      </c>
      <c r="K493" s="1423" t="str">
        <f>IF(INPUT!JB497="","",INPUT!JB497/'03. Asset follow up'!$F$20)</f>
        <v/>
      </c>
      <c r="L493" s="1424">
        <f t="shared" si="16"/>
        <v>0</v>
      </c>
      <c r="N493" s="1027" t="str">
        <f>IF(INPUT!HO497="","",INPUT!HO497)</f>
        <v/>
      </c>
      <c r="O493" s="1425" t="str">
        <f>IF(INPUT!IU497="","",INPUT!IU497)</f>
        <v/>
      </c>
      <c r="P493" s="1425" t="str">
        <f>IF(INPUT!IV497="","",INPUT!IV497)</f>
        <v/>
      </c>
      <c r="Q493" s="1425" t="str">
        <f>IF(INPUT!IW497="","",INPUT!IW497)</f>
        <v/>
      </c>
      <c r="R493" s="1425" t="str">
        <f>IF(INPUT!IX497="","",INPUT!IX497)</f>
        <v/>
      </c>
      <c r="S493" s="1425" t="str">
        <f>IF(INPUT!IY497="","",INPUT!IY497)</f>
        <v/>
      </c>
      <c r="T493" s="1425" t="str">
        <f>IF(INPUT!IZ497="","",INPUT!IZ497)</f>
        <v/>
      </c>
      <c r="U493" s="1425" t="str">
        <f>IF(INPUT!JA497="","",INPUT!JA497)</f>
        <v/>
      </c>
      <c r="V493" s="1425" t="str">
        <f>IF(INPUT!JB497="","",INPUT!JB497)</f>
        <v/>
      </c>
      <c r="W493" s="1425" t="str">
        <f t="shared" si="15"/>
        <v/>
      </c>
      <c r="X493" s="1425" t="str">
        <f>IF(INPUT!JB497="","",INPUT!JB497)</f>
        <v/>
      </c>
    </row>
    <row r="494" spans="2:24">
      <c r="B494" s="1027" t="str">
        <f>IF(INPUT!HO498="","",INPUT!HO498)</f>
        <v/>
      </c>
      <c r="C494" s="1422" t="str">
        <f>IF(INPUT!IU498="","",INPUT!IU498/'03. Asset follow up'!$F$20)</f>
        <v/>
      </c>
      <c r="D494" s="1422" t="str">
        <f>IF(INPUT!IV498="","",INPUT!IV498/'03. Asset follow up'!$F$20)</f>
        <v/>
      </c>
      <c r="E494" s="1422" t="str">
        <f>IF(INPUT!IW498="","",INPUT!IW498/'03. Asset follow up'!$F$20)</f>
        <v/>
      </c>
      <c r="F494" s="1422" t="str">
        <f>IF(INPUT!IX498="","",INPUT!IX498/'03. Asset follow up'!$F$20)</f>
        <v/>
      </c>
      <c r="G494" s="1422" t="str">
        <f>IF(INPUT!IY498="","",INPUT!IY498/'03. Asset follow up'!$F$20)</f>
        <v/>
      </c>
      <c r="H494" s="1422" t="str">
        <f>IF(INPUT!IZ498="","",INPUT!IZ498/'03. Asset follow up'!$F$20)</f>
        <v/>
      </c>
      <c r="I494" s="1422" t="str">
        <f>IF(INPUT!JA498="","",INPUT!JA498/'03. Asset follow up'!$F$20)</f>
        <v/>
      </c>
      <c r="J494" s="1423">
        <f>INPUT!JB498/'03. Asset follow up'!$F$20</f>
        <v>0</v>
      </c>
      <c r="K494" s="1423" t="str">
        <f>IF(INPUT!JB498="","",INPUT!JB498/'03. Asset follow up'!$F$20)</f>
        <v/>
      </c>
      <c r="L494" s="1424">
        <f t="shared" si="16"/>
        <v>0</v>
      </c>
      <c r="N494" s="1027" t="str">
        <f>IF(INPUT!HO498="","",INPUT!HO498)</f>
        <v/>
      </c>
      <c r="O494" s="1425" t="str">
        <f>IF(INPUT!IU498="","",INPUT!IU498)</f>
        <v/>
      </c>
      <c r="P494" s="1425" t="str">
        <f>IF(INPUT!IV498="","",INPUT!IV498)</f>
        <v/>
      </c>
      <c r="Q494" s="1425" t="str">
        <f>IF(INPUT!IW498="","",INPUT!IW498)</f>
        <v/>
      </c>
      <c r="R494" s="1425" t="str">
        <f>IF(INPUT!IX498="","",INPUT!IX498)</f>
        <v/>
      </c>
      <c r="S494" s="1425" t="str">
        <f>IF(INPUT!IY498="","",INPUT!IY498)</f>
        <v/>
      </c>
      <c r="T494" s="1425" t="str">
        <f>IF(INPUT!IZ498="","",INPUT!IZ498)</f>
        <v/>
      </c>
      <c r="U494" s="1425" t="str">
        <f>IF(INPUT!JA498="","",INPUT!JA498)</f>
        <v/>
      </c>
      <c r="V494" s="1425" t="str">
        <f>IF(INPUT!JB498="","",INPUT!JB498)</f>
        <v/>
      </c>
      <c r="W494" s="1425" t="str">
        <f t="shared" si="15"/>
        <v/>
      </c>
      <c r="X494" s="1425" t="str">
        <f>IF(INPUT!JB498="","",INPUT!JB498)</f>
        <v/>
      </c>
    </row>
    <row r="495" spans="2:24">
      <c r="B495" s="1027" t="str">
        <f>IF(INPUT!HO499="","",INPUT!HO499)</f>
        <v/>
      </c>
      <c r="C495" s="1422" t="str">
        <f>IF(INPUT!IU499="","",INPUT!IU499/'03. Asset follow up'!$F$20)</f>
        <v/>
      </c>
      <c r="D495" s="1422" t="str">
        <f>IF(INPUT!IV499="","",INPUT!IV499/'03. Asset follow up'!$F$20)</f>
        <v/>
      </c>
      <c r="E495" s="1422" t="str">
        <f>IF(INPUT!IW499="","",INPUT!IW499/'03. Asset follow up'!$F$20)</f>
        <v/>
      </c>
      <c r="F495" s="1422" t="str">
        <f>IF(INPUT!IX499="","",INPUT!IX499/'03. Asset follow up'!$F$20)</f>
        <v/>
      </c>
      <c r="G495" s="1422" t="str">
        <f>IF(INPUT!IY499="","",INPUT!IY499/'03. Asset follow up'!$F$20)</f>
        <v/>
      </c>
      <c r="H495" s="1422" t="str">
        <f>IF(INPUT!IZ499="","",INPUT!IZ499/'03. Asset follow up'!$F$20)</f>
        <v/>
      </c>
      <c r="I495" s="1422" t="str">
        <f>IF(INPUT!JA499="","",INPUT!JA499/'03. Asset follow up'!$F$20)</f>
        <v/>
      </c>
      <c r="J495" s="1423">
        <f>INPUT!JB499/'03. Asset follow up'!$F$20</f>
        <v>0</v>
      </c>
      <c r="K495" s="1423" t="str">
        <f>IF(INPUT!JB499="","",INPUT!JB499/'03. Asset follow up'!$F$20)</f>
        <v/>
      </c>
      <c r="L495" s="1424">
        <f t="shared" si="16"/>
        <v>0</v>
      </c>
      <c r="N495" s="1027" t="str">
        <f>IF(INPUT!HO499="","",INPUT!HO499)</f>
        <v/>
      </c>
      <c r="O495" s="1425" t="str">
        <f>IF(INPUT!IU499="","",INPUT!IU499)</f>
        <v/>
      </c>
      <c r="P495" s="1425" t="str">
        <f>IF(INPUT!IV499="","",INPUT!IV499)</f>
        <v/>
      </c>
      <c r="Q495" s="1425" t="str">
        <f>IF(INPUT!IW499="","",INPUT!IW499)</f>
        <v/>
      </c>
      <c r="R495" s="1425" t="str">
        <f>IF(INPUT!IX499="","",INPUT!IX499)</f>
        <v/>
      </c>
      <c r="S495" s="1425" t="str">
        <f>IF(INPUT!IY499="","",INPUT!IY499)</f>
        <v/>
      </c>
      <c r="T495" s="1425" t="str">
        <f>IF(INPUT!IZ499="","",INPUT!IZ499)</f>
        <v/>
      </c>
      <c r="U495" s="1425" t="str">
        <f>IF(INPUT!JA499="","",INPUT!JA499)</f>
        <v/>
      </c>
      <c r="V495" s="1425" t="str">
        <f>IF(INPUT!JB499="","",INPUT!JB499)</f>
        <v/>
      </c>
      <c r="W495" s="1425" t="str">
        <f t="shared" si="15"/>
        <v/>
      </c>
      <c r="X495" s="1425" t="str">
        <f>IF(INPUT!JB499="","",INPUT!JB499)</f>
        <v/>
      </c>
    </row>
    <row r="496" spans="2:24">
      <c r="B496" s="1027" t="str">
        <f>IF(INPUT!HO500="","",INPUT!HO500)</f>
        <v/>
      </c>
      <c r="C496" s="1422" t="str">
        <f>IF(INPUT!IU500="","",INPUT!IU500/'03. Asset follow up'!$F$20)</f>
        <v/>
      </c>
      <c r="D496" s="1422" t="str">
        <f>IF(INPUT!IV500="","",INPUT!IV500/'03. Asset follow up'!$F$20)</f>
        <v/>
      </c>
      <c r="E496" s="1422" t="str">
        <f>IF(INPUT!IW500="","",INPUT!IW500/'03. Asset follow up'!$F$20)</f>
        <v/>
      </c>
      <c r="F496" s="1422" t="str">
        <f>IF(INPUT!IX500="","",INPUT!IX500/'03. Asset follow up'!$F$20)</f>
        <v/>
      </c>
      <c r="G496" s="1422" t="str">
        <f>IF(INPUT!IY500="","",INPUT!IY500/'03. Asset follow up'!$F$20)</f>
        <v/>
      </c>
      <c r="H496" s="1422" t="str">
        <f>IF(INPUT!IZ500="","",INPUT!IZ500/'03. Asset follow up'!$F$20)</f>
        <v/>
      </c>
      <c r="I496" s="1422" t="str">
        <f>IF(INPUT!JA500="","",INPUT!JA500/'03. Asset follow up'!$F$20)</f>
        <v/>
      </c>
      <c r="J496" s="1423">
        <f>INPUT!JB500/'03. Asset follow up'!$F$20</f>
        <v>0</v>
      </c>
      <c r="K496" s="1423" t="str">
        <f>IF(INPUT!JB500="","",INPUT!JB500/'03. Asset follow up'!$F$20)</f>
        <v/>
      </c>
      <c r="L496" s="1424">
        <f t="shared" si="16"/>
        <v>0</v>
      </c>
      <c r="N496" s="1027" t="str">
        <f>IF(INPUT!HO500="","",INPUT!HO500)</f>
        <v/>
      </c>
      <c r="O496" s="1425" t="str">
        <f>IF(INPUT!IU500="","",INPUT!IU500)</f>
        <v/>
      </c>
      <c r="P496" s="1425" t="str">
        <f>IF(INPUT!IV500="","",INPUT!IV500)</f>
        <v/>
      </c>
      <c r="Q496" s="1425" t="str">
        <f>IF(INPUT!IW500="","",INPUT!IW500)</f>
        <v/>
      </c>
      <c r="R496" s="1425" t="str">
        <f>IF(INPUT!IX500="","",INPUT!IX500)</f>
        <v/>
      </c>
      <c r="S496" s="1425" t="str">
        <f>IF(INPUT!IY500="","",INPUT!IY500)</f>
        <v/>
      </c>
      <c r="T496" s="1425" t="str">
        <f>IF(INPUT!IZ500="","",INPUT!IZ500)</f>
        <v/>
      </c>
      <c r="U496" s="1425" t="str">
        <f>IF(INPUT!JA500="","",INPUT!JA500)</f>
        <v/>
      </c>
      <c r="V496" s="1425" t="str">
        <f>IF(INPUT!JB500="","",INPUT!JB500)</f>
        <v/>
      </c>
      <c r="W496" s="1425" t="str">
        <f t="shared" si="15"/>
        <v/>
      </c>
      <c r="X496" s="1425" t="str">
        <f>IF(INPUT!JB500="","",INPUT!JB500)</f>
        <v/>
      </c>
    </row>
    <row r="497" spans="2:24">
      <c r="B497" s="1027" t="str">
        <f>IF(INPUT!HO501="","",INPUT!HO501)</f>
        <v/>
      </c>
      <c r="C497" s="1422" t="str">
        <f>IF(INPUT!IU501="","",INPUT!IU501/'03. Asset follow up'!$F$20)</f>
        <v/>
      </c>
      <c r="D497" s="1422" t="str">
        <f>IF(INPUT!IV501="","",INPUT!IV501/'03. Asset follow up'!$F$20)</f>
        <v/>
      </c>
      <c r="E497" s="1422" t="str">
        <f>IF(INPUT!IW501="","",INPUT!IW501/'03. Asset follow up'!$F$20)</f>
        <v/>
      </c>
      <c r="F497" s="1422" t="str">
        <f>IF(INPUT!IX501="","",INPUT!IX501/'03. Asset follow up'!$F$20)</f>
        <v/>
      </c>
      <c r="G497" s="1422" t="str">
        <f>IF(INPUT!IY501="","",INPUT!IY501/'03. Asset follow up'!$F$20)</f>
        <v/>
      </c>
      <c r="H497" s="1422" t="str">
        <f>IF(INPUT!IZ501="","",INPUT!IZ501/'03. Asset follow up'!$F$20)</f>
        <v/>
      </c>
      <c r="I497" s="1422" t="str">
        <f>IF(INPUT!JA501="","",INPUT!JA501/'03. Asset follow up'!$F$20)</f>
        <v/>
      </c>
      <c r="J497" s="1423">
        <f>INPUT!JB501/'03. Asset follow up'!$F$20</f>
        <v>0</v>
      </c>
      <c r="K497" s="1423" t="str">
        <f>IF(INPUT!JB501="","",INPUT!JB501/'03. Asset follow up'!$F$20)</f>
        <v/>
      </c>
      <c r="L497" s="1424">
        <f t="shared" si="16"/>
        <v>0</v>
      </c>
      <c r="N497" s="1027" t="str">
        <f>IF(INPUT!HO501="","",INPUT!HO501)</f>
        <v/>
      </c>
      <c r="O497" s="1425" t="str">
        <f>IF(INPUT!IU501="","",INPUT!IU501)</f>
        <v/>
      </c>
      <c r="P497" s="1425" t="str">
        <f>IF(INPUT!IV501="","",INPUT!IV501)</f>
        <v/>
      </c>
      <c r="Q497" s="1425" t="str">
        <f>IF(INPUT!IW501="","",INPUT!IW501)</f>
        <v/>
      </c>
      <c r="R497" s="1425" t="str">
        <f>IF(INPUT!IX501="","",INPUT!IX501)</f>
        <v/>
      </c>
      <c r="S497" s="1425" t="str">
        <f>IF(INPUT!IY501="","",INPUT!IY501)</f>
        <v/>
      </c>
      <c r="T497" s="1425" t="str">
        <f>IF(INPUT!IZ501="","",INPUT!IZ501)</f>
        <v/>
      </c>
      <c r="U497" s="1425" t="str">
        <f>IF(INPUT!JA501="","",INPUT!JA501)</f>
        <v/>
      </c>
      <c r="V497" s="1425" t="str">
        <f>IF(INPUT!JB501="","",INPUT!JB501)</f>
        <v/>
      </c>
      <c r="W497" s="1425" t="str">
        <f t="shared" si="15"/>
        <v/>
      </c>
      <c r="X497" s="1425" t="str">
        <f>IF(INPUT!JB501="","",INPUT!JB501)</f>
        <v/>
      </c>
    </row>
    <row r="498" spans="2:24">
      <c r="B498" s="1027" t="str">
        <f>IF(INPUT!HO502="","",INPUT!HO502)</f>
        <v/>
      </c>
      <c r="C498" s="1422" t="str">
        <f>IF(INPUT!IU502="","",INPUT!IU502/'03. Asset follow up'!$F$20)</f>
        <v/>
      </c>
      <c r="D498" s="1422" t="str">
        <f>IF(INPUT!IV502="","",INPUT!IV502/'03. Asset follow up'!$F$20)</f>
        <v/>
      </c>
      <c r="E498" s="1422" t="str">
        <f>IF(INPUT!IW502="","",INPUT!IW502/'03. Asset follow up'!$F$20)</f>
        <v/>
      </c>
      <c r="F498" s="1422" t="str">
        <f>IF(INPUT!IX502="","",INPUT!IX502/'03. Asset follow up'!$F$20)</f>
        <v/>
      </c>
      <c r="G498" s="1422" t="str">
        <f>IF(INPUT!IY502="","",INPUT!IY502/'03. Asset follow up'!$F$20)</f>
        <v/>
      </c>
      <c r="H498" s="1422" t="str">
        <f>IF(INPUT!IZ502="","",INPUT!IZ502/'03. Asset follow up'!$F$20)</f>
        <v/>
      </c>
      <c r="I498" s="1422" t="str">
        <f>IF(INPUT!JA502="","",INPUT!JA502/'03. Asset follow up'!$F$20)</f>
        <v/>
      </c>
      <c r="J498" s="1423">
        <f>INPUT!JB502/'03. Asset follow up'!$F$20</f>
        <v>0</v>
      </c>
      <c r="K498" s="1423" t="str">
        <f>IF(INPUT!JB502="","",INPUT!JB502/'03. Asset follow up'!$F$20)</f>
        <v/>
      </c>
      <c r="L498" s="1424">
        <f t="shared" si="16"/>
        <v>0</v>
      </c>
      <c r="N498" s="1027" t="str">
        <f>IF(INPUT!HO502="","",INPUT!HO502)</f>
        <v/>
      </c>
      <c r="O498" s="1425" t="str">
        <f>IF(INPUT!IU502="","",INPUT!IU502)</f>
        <v/>
      </c>
      <c r="P498" s="1425" t="str">
        <f>IF(INPUT!IV502="","",INPUT!IV502)</f>
        <v/>
      </c>
      <c r="Q498" s="1425" t="str">
        <f>IF(INPUT!IW502="","",INPUT!IW502)</f>
        <v/>
      </c>
      <c r="R498" s="1425" t="str">
        <f>IF(INPUT!IX502="","",INPUT!IX502)</f>
        <v/>
      </c>
      <c r="S498" s="1425" t="str">
        <f>IF(INPUT!IY502="","",INPUT!IY502)</f>
        <v/>
      </c>
      <c r="T498" s="1425" t="str">
        <f>IF(INPUT!IZ502="","",INPUT!IZ502)</f>
        <v/>
      </c>
      <c r="U498" s="1425" t="str">
        <f>IF(INPUT!JA502="","",INPUT!JA502)</f>
        <v/>
      </c>
      <c r="V498" s="1425" t="str">
        <f>IF(INPUT!JB502="","",INPUT!JB502)</f>
        <v/>
      </c>
      <c r="W498" s="1425" t="str">
        <f>IF(V498="","",SUM(O498:V498))</f>
        <v/>
      </c>
      <c r="X498" s="1425" t="str">
        <f>IF(INPUT!JB502="","",INPUT!JB502)</f>
        <v/>
      </c>
    </row>
    <row r="499" spans="2:24">
      <c r="B499" s="1027" t="str">
        <f>IF(INPUT!HO503="","",INPUT!HO503)</f>
        <v/>
      </c>
      <c r="C499" s="1422" t="str">
        <f>IF(INPUT!IU503="","",INPUT!IU503/'03. Asset follow up'!$F$20)</f>
        <v/>
      </c>
      <c r="D499" s="1422" t="str">
        <f>IF(INPUT!IV503="","",INPUT!IV503/'03. Asset follow up'!$F$20)</f>
        <v/>
      </c>
      <c r="E499" s="1422" t="str">
        <f>IF(INPUT!IW503="","",INPUT!IW503/'03. Asset follow up'!$F$20)</f>
        <v/>
      </c>
      <c r="F499" s="1422" t="str">
        <f>IF(INPUT!IX503="","",INPUT!IX503/'03. Asset follow up'!$F$20)</f>
        <v/>
      </c>
      <c r="G499" s="1422" t="str">
        <f>IF(INPUT!IY503="","",INPUT!IY503/'03. Asset follow up'!$F$20)</f>
        <v/>
      </c>
      <c r="H499" s="1422" t="str">
        <f>IF(INPUT!IZ503="","",INPUT!IZ503/'03. Asset follow up'!$F$20)</f>
        <v/>
      </c>
      <c r="I499" s="1422" t="str">
        <f>IF(INPUT!JA503="","",INPUT!JA503/'03. Asset follow up'!$F$20)</f>
        <v/>
      </c>
      <c r="J499" s="1423">
        <f>INPUT!JB503/'03. Asset follow up'!$F$20</f>
        <v>0</v>
      </c>
      <c r="K499" s="1423" t="str">
        <f>IF(INPUT!JB503="","",INPUT!JB503/'03. Asset follow up'!$F$20)</f>
        <v/>
      </c>
      <c r="L499" s="1424">
        <f t="shared" si="16"/>
        <v>0</v>
      </c>
      <c r="N499" s="1027" t="str">
        <f>IF(INPUT!HO503="","",INPUT!HO503)</f>
        <v/>
      </c>
      <c r="O499" s="1425" t="str">
        <f>IF(INPUT!IU503="","",INPUT!IU503)</f>
        <v/>
      </c>
      <c r="P499" s="1425" t="str">
        <f>IF(INPUT!IV503="","",INPUT!IV503)</f>
        <v/>
      </c>
      <c r="Q499" s="1425" t="str">
        <f>IF(INPUT!IW503="","",INPUT!IW503)</f>
        <v/>
      </c>
      <c r="R499" s="1425" t="str">
        <f>IF(INPUT!IX503="","",INPUT!IX503)</f>
        <v/>
      </c>
      <c r="S499" s="1425" t="str">
        <f>IF(INPUT!IY503="","",INPUT!IY503)</f>
        <v/>
      </c>
      <c r="T499" s="1425" t="str">
        <f>IF(INPUT!IZ503="","",INPUT!IZ503)</f>
        <v/>
      </c>
      <c r="U499" s="1425" t="str">
        <f>IF(INPUT!JA503="","",INPUT!JA503)</f>
        <v/>
      </c>
      <c r="V499" s="1425" t="str">
        <f>IF(INPUT!JB503="","",INPUT!JB503)</f>
        <v/>
      </c>
      <c r="W499" s="1425" t="str">
        <f>IF(V499="","",SUM(O499:V499))</f>
        <v/>
      </c>
      <c r="X499" s="1425" t="str">
        <f>IF(INPUT!JB503="","",INPUT!JB503)</f>
        <v/>
      </c>
    </row>
    <row r="500" spans="2:24">
      <c r="B500" s="1027" t="str">
        <f>IF(INPUT!HO504="","",INPUT!HO504)</f>
        <v/>
      </c>
      <c r="C500" s="1422" t="str">
        <f>IF(INPUT!IU504="","",INPUT!IU504/'03. Asset follow up'!$F$20)</f>
        <v/>
      </c>
      <c r="D500" s="1422" t="str">
        <f>IF(INPUT!IV504="","",INPUT!IV504/'03. Asset follow up'!$F$20)</f>
        <v/>
      </c>
      <c r="E500" s="1422" t="str">
        <f>IF(INPUT!IW504="","",INPUT!IW504/'03. Asset follow up'!$F$20)</f>
        <v/>
      </c>
      <c r="F500" s="1422" t="str">
        <f>IF(INPUT!IX504="","",INPUT!IX504/'03. Asset follow up'!$F$20)</f>
        <v/>
      </c>
      <c r="G500" s="1422" t="str">
        <f>IF(INPUT!IY504="","",INPUT!IY504/'03. Asset follow up'!$F$20)</f>
        <v/>
      </c>
      <c r="H500" s="1422" t="str">
        <f>IF(INPUT!IZ504="","",INPUT!IZ504/'03. Asset follow up'!$F$20)</f>
        <v/>
      </c>
      <c r="I500" s="1422" t="str">
        <f>IF(INPUT!JA504="","",INPUT!JA504/'03. Asset follow up'!$F$20)</f>
        <v/>
      </c>
      <c r="J500" s="1423">
        <f>INPUT!JB504/'03. Asset follow up'!$F$20</f>
        <v>0</v>
      </c>
      <c r="K500" s="1423" t="str">
        <f>IF(INPUT!JB504="","",INPUT!JB504/'03. Asset follow up'!$F$20)</f>
        <v/>
      </c>
      <c r="L500" s="1424">
        <f t="shared" si="16"/>
        <v>0</v>
      </c>
      <c r="N500" s="1027" t="str">
        <f>IF(INPUT!HO504="","",INPUT!HO504)</f>
        <v/>
      </c>
      <c r="O500" s="1425" t="str">
        <f>IF(INPUT!IU504="","",INPUT!IU504)</f>
        <v/>
      </c>
      <c r="P500" s="1425" t="str">
        <f>IF(INPUT!IV504="","",INPUT!IV504)</f>
        <v/>
      </c>
      <c r="Q500" s="1425" t="str">
        <f>IF(INPUT!IW504="","",INPUT!IW504)</f>
        <v/>
      </c>
      <c r="R500" s="1425" t="str">
        <f>IF(INPUT!IX504="","",INPUT!IX504)</f>
        <v/>
      </c>
      <c r="S500" s="1425" t="str">
        <f>IF(INPUT!IY504="","",INPUT!IY504)</f>
        <v/>
      </c>
      <c r="T500" s="1425" t="str">
        <f>IF(INPUT!IZ504="","",INPUT!IZ504)</f>
        <v/>
      </c>
      <c r="U500" s="1425" t="str">
        <f>IF(INPUT!JA504="","",INPUT!JA504)</f>
        <v/>
      </c>
      <c r="V500" s="1425" t="str">
        <f>IF(INPUT!JB504="","",INPUT!JB504)</f>
        <v/>
      </c>
      <c r="W500" s="1425" t="str">
        <f>IF(V500="","",SUM(O500:V500))</f>
        <v/>
      </c>
      <c r="X500" s="1425" t="str">
        <f>IF(INPUT!JB504="","",INPUT!JB504)</f>
        <v/>
      </c>
    </row>
  </sheetData>
  <pageMargins left="0.7" right="0.7" top="0.75" bottom="0.75" header="0.3" footer="0.3"/>
  <pageSetup paperSize="9" scale="23"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6" tint="0.39997558519241921"/>
  </sheetPr>
  <dimension ref="A1:O127"/>
  <sheetViews>
    <sheetView showGridLines="0" topLeftCell="A28" workbookViewId="0">
      <selection activeCell="J40" sqref="J40"/>
    </sheetView>
  </sheetViews>
  <sheetFormatPr baseColWidth="10" defaultColWidth="11.5703125" defaultRowHeight="15"/>
  <cols>
    <col min="1" max="1" width="1.7109375" customWidth="1"/>
    <col min="2" max="2" width="28.7109375" customWidth="1"/>
    <col min="3" max="3" width="21.5703125" customWidth="1"/>
    <col min="4" max="4" width="28.42578125" customWidth="1"/>
    <col min="5" max="5" width="27.28515625" customWidth="1"/>
    <col min="6" max="6" width="74" customWidth="1"/>
  </cols>
  <sheetData>
    <row r="1" spans="1:9">
      <c r="A1" s="899"/>
    </row>
    <row r="2" spans="1:9" ht="16.5">
      <c r="B2" s="1467"/>
      <c r="C2" s="1468"/>
      <c r="D2" s="1468"/>
      <c r="E2" s="1468"/>
      <c r="F2" s="1468"/>
      <c r="G2" s="1468"/>
      <c r="H2" s="1539"/>
    </row>
    <row r="3" spans="1:9" ht="16.5">
      <c r="B3" s="1473"/>
      <c r="C3" s="1461"/>
      <c r="G3" s="1107" t="s">
        <v>322</v>
      </c>
      <c r="H3" s="1718">
        <f>Cover!$F$37</f>
        <v>45626</v>
      </c>
    </row>
    <row r="4" spans="1:9" ht="16.5">
      <c r="B4" s="1473"/>
      <c r="C4" s="1461"/>
      <c r="F4" s="1462"/>
      <c r="G4" s="1107" t="s">
        <v>325</v>
      </c>
      <c r="H4" s="1718">
        <f>Cover!$F$41</f>
        <v>45645</v>
      </c>
      <c r="I4" s="174"/>
    </row>
    <row r="5" spans="1:9" ht="16.5">
      <c r="B5" s="1475"/>
      <c r="C5" s="1476"/>
      <c r="D5" s="1476"/>
      <c r="E5" s="1476"/>
      <c r="F5" s="1477"/>
      <c r="G5" s="1477"/>
      <c r="H5" s="1480"/>
      <c r="I5" s="165"/>
    </row>
    <row r="6" spans="1:9" ht="17.25" thickBot="1">
      <c r="B6" s="1461"/>
      <c r="C6" s="1461"/>
      <c r="D6" s="1461"/>
      <c r="E6" s="1461"/>
      <c r="F6" s="1462"/>
      <c r="H6" s="165"/>
      <c r="I6" s="165"/>
    </row>
    <row r="7" spans="1:9" ht="24" thickTop="1" thickBot="1">
      <c r="B7" s="721" t="s">
        <v>1700</v>
      </c>
      <c r="C7" s="1367"/>
      <c r="D7" s="723"/>
      <c r="E7" s="723"/>
      <c r="F7" s="1114"/>
      <c r="G7" s="1114"/>
      <c r="H7" s="1075" t="str">
        <f>IF(H9="OK","OK","KO")</f>
        <v>OK</v>
      </c>
      <c r="I7" s="165"/>
    </row>
    <row r="8" spans="1:9" ht="12" customHeight="1" thickTop="1"/>
    <row r="9" spans="1:9">
      <c r="B9" s="1066" t="s">
        <v>1520</v>
      </c>
      <c r="C9" s="1067"/>
      <c r="D9" s="1068"/>
      <c r="E9" s="1063"/>
      <c r="F9" s="1064"/>
      <c r="G9" s="1065"/>
      <c r="H9" s="1075" t="str">
        <f>IF(C11&lt;=D11,"OK","KO")</f>
        <v>OK</v>
      </c>
      <c r="I9" s="898"/>
    </row>
    <row r="10" spans="1:9">
      <c r="B10" s="1069" t="s">
        <v>765</v>
      </c>
      <c r="C10" s="1070" t="s">
        <v>371</v>
      </c>
      <c r="D10" s="1071" t="s">
        <v>1521</v>
      </c>
      <c r="E10" s="1071" t="s">
        <v>1523</v>
      </c>
      <c r="F10" s="898"/>
      <c r="G10" s="898"/>
      <c r="H10" s="898"/>
      <c r="I10" s="1057"/>
    </row>
    <row r="11" spans="1:9">
      <c r="B11" s="1074">
        <f>H3</f>
        <v>45626</v>
      </c>
      <c r="C11" s="1028">
        <f>'18. Deliquent Receivables Stats'!L11</f>
        <v>0</v>
      </c>
      <c r="D11" s="2009">
        <f>IF(B11="","",3.2%)</f>
        <v>3.2000000000000001E-2</v>
      </c>
      <c r="E11" s="1075" t="str">
        <f>IF(C11&lt;=D11,"OK","KO")</f>
        <v>OK</v>
      </c>
      <c r="F11" s="898"/>
      <c r="G11" s="898"/>
      <c r="H11" s="898"/>
      <c r="I11" s="898"/>
    </row>
    <row r="12" spans="1:9">
      <c r="B12" s="1074" t="str">
        <f>'20. Historical Assets'!B12</f>
        <v/>
      </c>
      <c r="C12" s="1913">
        <f>'18. Deliquent Receivables Stats'!L12</f>
        <v>0</v>
      </c>
      <c r="D12" s="2009" t="str">
        <f t="shared" ref="D12:D31" si="0">IF(B12="","",3.2%)</f>
        <v/>
      </c>
      <c r="E12" s="1075" t="str">
        <f t="shared" ref="E12:E31" si="1">IF(C12&lt;=D12,"OK","KO")</f>
        <v>OK</v>
      </c>
      <c r="F12" s="898"/>
      <c r="G12" s="898"/>
      <c r="H12" s="898"/>
      <c r="I12" s="1058"/>
    </row>
    <row r="13" spans="1:9">
      <c r="B13" s="1074" t="str">
        <f>'20. Historical Assets'!B13</f>
        <v/>
      </c>
      <c r="C13" s="1913">
        <f>'18. Deliquent Receivables Stats'!L13</f>
        <v>0</v>
      </c>
      <c r="D13" s="2009" t="str">
        <f t="shared" si="0"/>
        <v/>
      </c>
      <c r="E13" s="1075" t="str">
        <f t="shared" si="1"/>
        <v>OK</v>
      </c>
      <c r="F13" s="898"/>
      <c r="G13" s="898"/>
      <c r="H13" s="898"/>
      <c r="I13" s="1058"/>
    </row>
    <row r="14" spans="1:9">
      <c r="B14" s="1074" t="str">
        <f>'20. Historical Assets'!B14</f>
        <v/>
      </c>
      <c r="C14" s="1913">
        <f>'18. Deliquent Receivables Stats'!L14</f>
        <v>0</v>
      </c>
      <c r="D14" s="2009" t="str">
        <f t="shared" si="0"/>
        <v/>
      </c>
      <c r="E14" s="1075" t="str">
        <f t="shared" si="1"/>
        <v>OK</v>
      </c>
      <c r="F14" s="898"/>
      <c r="G14" s="898"/>
      <c r="H14" s="898"/>
      <c r="I14" s="1058"/>
    </row>
    <row r="15" spans="1:9">
      <c r="B15" s="1074" t="str">
        <f>'20. Historical Assets'!B15</f>
        <v/>
      </c>
      <c r="C15" s="1913">
        <f>'18. Deliquent Receivables Stats'!L15</f>
        <v>0</v>
      </c>
      <c r="D15" s="2009" t="str">
        <f t="shared" si="0"/>
        <v/>
      </c>
      <c r="E15" s="1075" t="str">
        <f t="shared" si="1"/>
        <v>OK</v>
      </c>
      <c r="F15" s="898"/>
      <c r="G15" s="898"/>
      <c r="H15" s="898"/>
      <c r="I15" s="1058"/>
    </row>
    <row r="16" spans="1:9">
      <c r="B16" s="1074" t="str">
        <f>'20. Historical Assets'!B16</f>
        <v/>
      </c>
      <c r="C16" s="1913">
        <f>'18. Deliquent Receivables Stats'!L16</f>
        <v>0</v>
      </c>
      <c r="D16" s="2009" t="str">
        <f t="shared" si="0"/>
        <v/>
      </c>
      <c r="E16" s="1075" t="str">
        <f t="shared" si="1"/>
        <v>OK</v>
      </c>
      <c r="F16" s="898"/>
      <c r="G16" s="898"/>
      <c r="H16" s="898"/>
      <c r="I16" s="1058"/>
    </row>
    <row r="17" spans="2:9">
      <c r="B17" s="1074" t="str">
        <f>'20. Historical Assets'!B17</f>
        <v/>
      </c>
      <c r="C17" s="1913">
        <f>'18. Deliquent Receivables Stats'!L17</f>
        <v>0</v>
      </c>
      <c r="D17" s="2009" t="str">
        <f t="shared" si="0"/>
        <v/>
      </c>
      <c r="E17" s="1075" t="str">
        <f t="shared" si="1"/>
        <v>OK</v>
      </c>
      <c r="F17" s="898"/>
      <c r="G17" s="898"/>
      <c r="H17" s="898"/>
      <c r="I17" s="1058"/>
    </row>
    <row r="18" spans="2:9">
      <c r="B18" s="1074" t="str">
        <f>'20. Historical Assets'!B18</f>
        <v/>
      </c>
      <c r="C18" s="1913">
        <f>'18. Deliquent Receivables Stats'!L18</f>
        <v>0</v>
      </c>
      <c r="D18" s="2009" t="str">
        <f t="shared" si="0"/>
        <v/>
      </c>
      <c r="E18" s="1075" t="str">
        <f t="shared" si="1"/>
        <v>OK</v>
      </c>
      <c r="F18" s="898"/>
      <c r="G18" s="898"/>
      <c r="H18" s="898"/>
      <c r="I18" s="1058"/>
    </row>
    <row r="19" spans="2:9">
      <c r="B19" s="1074" t="str">
        <f>'20. Historical Assets'!B19</f>
        <v/>
      </c>
      <c r="C19" s="1913">
        <f>'18. Deliquent Receivables Stats'!L19</f>
        <v>0</v>
      </c>
      <c r="D19" s="2009" t="str">
        <f t="shared" si="0"/>
        <v/>
      </c>
      <c r="E19" s="1075" t="str">
        <f t="shared" si="1"/>
        <v>OK</v>
      </c>
      <c r="F19" s="898"/>
      <c r="G19" s="898"/>
      <c r="H19" s="898"/>
      <c r="I19" s="1058"/>
    </row>
    <row r="20" spans="2:9">
      <c r="B20" s="1074" t="str">
        <f>'20. Historical Assets'!B20</f>
        <v/>
      </c>
      <c r="C20" s="1913">
        <f>'18. Deliquent Receivables Stats'!L20</f>
        <v>0</v>
      </c>
      <c r="D20" s="2009" t="str">
        <f t="shared" si="0"/>
        <v/>
      </c>
      <c r="E20" s="1075" t="str">
        <f t="shared" si="1"/>
        <v>OK</v>
      </c>
      <c r="F20" s="898"/>
      <c r="G20" s="898"/>
      <c r="H20" s="898"/>
      <c r="I20" s="1058"/>
    </row>
    <row r="21" spans="2:9">
      <c r="B21" s="1074" t="str">
        <f>'20. Historical Assets'!B21</f>
        <v/>
      </c>
      <c r="C21" s="1913">
        <f>'18. Deliquent Receivables Stats'!L21</f>
        <v>0</v>
      </c>
      <c r="D21" s="2009" t="str">
        <f t="shared" si="0"/>
        <v/>
      </c>
      <c r="E21" s="1075" t="str">
        <f t="shared" si="1"/>
        <v>OK</v>
      </c>
      <c r="F21" s="898"/>
      <c r="G21" s="898"/>
      <c r="H21" s="898"/>
      <c r="I21" s="1058"/>
    </row>
    <row r="22" spans="2:9">
      <c r="B22" s="1074" t="str">
        <f>'20. Historical Assets'!B22</f>
        <v/>
      </c>
      <c r="C22" s="1913">
        <f>'18. Deliquent Receivables Stats'!L22</f>
        <v>0</v>
      </c>
      <c r="D22" s="2009" t="str">
        <f t="shared" si="0"/>
        <v/>
      </c>
      <c r="E22" s="1075" t="str">
        <f t="shared" si="1"/>
        <v>OK</v>
      </c>
      <c r="F22" s="898"/>
      <c r="G22" s="898"/>
      <c r="H22" s="898"/>
      <c r="I22" s="1058"/>
    </row>
    <row r="23" spans="2:9">
      <c r="B23" s="1074" t="str">
        <f>'20. Historical Assets'!B23</f>
        <v/>
      </c>
      <c r="C23" s="1913">
        <f>'18. Deliquent Receivables Stats'!L23</f>
        <v>0</v>
      </c>
      <c r="D23" s="2009" t="str">
        <f t="shared" si="0"/>
        <v/>
      </c>
      <c r="E23" s="1075" t="str">
        <f t="shared" si="1"/>
        <v>OK</v>
      </c>
      <c r="F23" s="898"/>
      <c r="G23" s="898"/>
      <c r="H23" s="898"/>
      <c r="I23" s="898"/>
    </row>
    <row r="24" spans="2:9" ht="15.75" thickBot="1">
      <c r="B24" s="1074" t="str">
        <f>'20. Historical Assets'!B24</f>
        <v/>
      </c>
      <c r="C24" s="1913">
        <f>'18. Deliquent Receivables Stats'!L24</f>
        <v>0</v>
      </c>
      <c r="D24" s="2009" t="str">
        <f t="shared" si="0"/>
        <v/>
      </c>
      <c r="E24" s="1075" t="str">
        <f t="shared" si="1"/>
        <v>OK</v>
      </c>
      <c r="F24" s="898"/>
      <c r="G24" s="898"/>
      <c r="H24" s="1059"/>
      <c r="I24" s="898"/>
    </row>
    <row r="25" spans="2:9">
      <c r="B25" s="1074" t="str">
        <f>'20. Historical Assets'!B25</f>
        <v/>
      </c>
      <c r="C25" s="1913">
        <f>'18. Deliquent Receivables Stats'!L25</f>
        <v>0</v>
      </c>
      <c r="D25" s="2009" t="str">
        <f t="shared" si="0"/>
        <v/>
      </c>
      <c r="E25" s="1075" t="str">
        <f t="shared" si="1"/>
        <v>OK</v>
      </c>
      <c r="F25" s="898"/>
      <c r="G25" s="898"/>
      <c r="H25" s="898"/>
      <c r="I25" s="898"/>
    </row>
    <row r="26" spans="2:9">
      <c r="B26" s="1074" t="str">
        <f>'20. Historical Assets'!B26</f>
        <v/>
      </c>
      <c r="C26" s="1913">
        <f>'18. Deliquent Receivables Stats'!L26</f>
        <v>0</v>
      </c>
      <c r="D26" s="2009" t="str">
        <f t="shared" si="0"/>
        <v/>
      </c>
      <c r="E26" s="1075" t="str">
        <f t="shared" si="1"/>
        <v>OK</v>
      </c>
      <c r="F26" s="898"/>
      <c r="G26" s="898"/>
      <c r="H26" s="898"/>
      <c r="I26" s="898"/>
    </row>
    <row r="27" spans="2:9">
      <c r="B27" s="1074" t="str">
        <f>'20. Historical Assets'!B27</f>
        <v/>
      </c>
      <c r="C27" s="1913">
        <f>'18. Deliquent Receivables Stats'!L27</f>
        <v>0</v>
      </c>
      <c r="D27" s="2009" t="str">
        <f t="shared" si="0"/>
        <v/>
      </c>
      <c r="E27" s="1075" t="str">
        <f t="shared" si="1"/>
        <v>OK</v>
      </c>
      <c r="F27" s="898"/>
      <c r="G27" s="898"/>
      <c r="H27" s="898"/>
      <c r="I27" s="898"/>
    </row>
    <row r="28" spans="2:9">
      <c r="B28" s="1074" t="str">
        <f>'20. Historical Assets'!B28</f>
        <v/>
      </c>
      <c r="C28" s="1913">
        <f>'18. Deliquent Receivables Stats'!L28</f>
        <v>0</v>
      </c>
      <c r="D28" s="2009" t="str">
        <f t="shared" si="0"/>
        <v/>
      </c>
      <c r="E28" s="1075" t="str">
        <f t="shared" si="1"/>
        <v>OK</v>
      </c>
      <c r="F28" s="898"/>
      <c r="G28" s="898"/>
      <c r="H28" s="898"/>
      <c r="I28" s="898"/>
    </row>
    <row r="29" spans="2:9">
      <c r="B29" s="1074" t="str">
        <f>'20. Historical Assets'!B29</f>
        <v/>
      </c>
      <c r="C29" s="1913">
        <f>'18. Deliquent Receivables Stats'!L29</f>
        <v>0</v>
      </c>
      <c r="D29" s="2009" t="str">
        <f t="shared" si="0"/>
        <v/>
      </c>
      <c r="E29" s="1075" t="str">
        <f t="shared" si="1"/>
        <v>OK</v>
      </c>
      <c r="F29" s="898"/>
      <c r="G29" s="898"/>
      <c r="H29" s="898"/>
      <c r="I29" s="898"/>
    </row>
    <row r="30" spans="2:9">
      <c r="B30" s="1074" t="str">
        <f>'20. Historical Assets'!B30</f>
        <v/>
      </c>
      <c r="C30" s="1913">
        <f>'18. Deliquent Receivables Stats'!L30</f>
        <v>0</v>
      </c>
      <c r="D30" s="2009" t="str">
        <f t="shared" si="0"/>
        <v/>
      </c>
      <c r="E30" s="1075" t="str">
        <f t="shared" si="1"/>
        <v>OK</v>
      </c>
      <c r="F30" s="898"/>
      <c r="G30" s="898"/>
      <c r="H30" s="898"/>
      <c r="I30" s="898"/>
    </row>
    <row r="31" spans="2:9">
      <c r="B31" s="1074" t="str">
        <f>'20. Historical Assets'!B31</f>
        <v/>
      </c>
      <c r="C31" s="1913">
        <f>'18. Deliquent Receivables Stats'!L31</f>
        <v>0</v>
      </c>
      <c r="D31" s="2009" t="str">
        <f t="shared" si="0"/>
        <v/>
      </c>
      <c r="E31" s="1075" t="str">
        <f t="shared" si="1"/>
        <v>OK</v>
      </c>
      <c r="F31" s="898"/>
      <c r="G31" s="898"/>
      <c r="H31" s="898"/>
      <c r="I31" s="898"/>
    </row>
    <row r="32" spans="2:9">
      <c r="B32" s="1066" t="s">
        <v>2645</v>
      </c>
      <c r="C32" s="1067"/>
      <c r="D32" s="1068"/>
      <c r="E32" s="1063"/>
      <c r="F32" s="1064"/>
      <c r="G32" s="1065"/>
      <c r="H32" s="1075" t="str">
        <f>IF(C34&lt;=D34,"OK","KO")</f>
        <v>OK</v>
      </c>
      <c r="I32" s="898"/>
    </row>
    <row r="33" spans="2:9" ht="25.5">
      <c r="B33" s="1069" t="s">
        <v>765</v>
      </c>
      <c r="C33" s="1070" t="s">
        <v>1522</v>
      </c>
      <c r="D33" s="1071" t="s">
        <v>1521</v>
      </c>
      <c r="E33" s="1071" t="s">
        <v>1523</v>
      </c>
      <c r="F33" s="898"/>
      <c r="G33" s="898"/>
      <c r="H33" s="898"/>
      <c r="I33" s="898"/>
    </row>
    <row r="34" spans="2:9">
      <c r="B34" s="1074">
        <f t="shared" ref="B34:B54" si="2">B11</f>
        <v>45626</v>
      </c>
      <c r="C34" s="1028">
        <f>IFERROR('20. Historical Assets'!L11/'20. Historical Assets'!D11,0)</f>
        <v>0</v>
      </c>
      <c r="D34" s="1028">
        <f>IF(B34="","",IF($H$4&lt;=45741,0.5%,IF(AND($H$4&gt;45741,$H$4&lt;=45833),1.1%,IF(AND($H$4&gt;45833,$H$4&lt;=45925),1.7%,2.3%))))</f>
        <v>5.0000000000000001E-3</v>
      </c>
      <c r="E34" s="1075" t="str">
        <f>IF(C34&lt;D34,"OK","KO")</f>
        <v>OK</v>
      </c>
      <c r="F34" s="898"/>
      <c r="G34" s="898"/>
      <c r="H34" s="898"/>
      <c r="I34" s="898"/>
    </row>
    <row r="35" spans="2:9">
      <c r="B35" s="1074" t="str">
        <f t="shared" si="2"/>
        <v/>
      </c>
      <c r="C35" s="1913">
        <f>IFERROR('20. Historical Assets'!L12/'20. Historical Assets'!D12,0)</f>
        <v>0</v>
      </c>
      <c r="D35" s="1072" t="str">
        <f t="shared" ref="D35:D54" si="3">IF(B36="","",IF($H$4&lt;=45741,0.5%,IF(AND($H$4&gt;45741,$H$4&lt;=45833),1.1%,IF(AND($H$4&gt;45833,$H$4&lt;=45925),1.7%,2.3%))))</f>
        <v/>
      </c>
      <c r="E35" s="1075" t="str">
        <f t="shared" ref="E35:E54" si="4">IF(C35&lt;D35,"OK","KO")</f>
        <v>OK</v>
      </c>
      <c r="F35" s="898"/>
      <c r="G35" s="898"/>
      <c r="H35" s="898"/>
      <c r="I35" s="898"/>
    </row>
    <row r="36" spans="2:9">
      <c r="B36" s="1074" t="str">
        <f t="shared" si="2"/>
        <v/>
      </c>
      <c r="C36" s="1913">
        <f>IFERROR('20. Historical Assets'!L13/'20. Historical Assets'!D13,0)</f>
        <v>0</v>
      </c>
      <c r="D36" s="1072" t="str">
        <f t="shared" si="3"/>
        <v/>
      </c>
      <c r="E36" s="1075" t="str">
        <f t="shared" si="4"/>
        <v>OK</v>
      </c>
      <c r="F36" s="898"/>
      <c r="G36" s="898"/>
      <c r="H36" s="898"/>
      <c r="I36" s="898"/>
    </row>
    <row r="37" spans="2:9">
      <c r="B37" s="1074" t="str">
        <f t="shared" si="2"/>
        <v/>
      </c>
      <c r="C37" s="1913">
        <f>IFERROR('20. Historical Assets'!L14/'20. Historical Assets'!D14,0)</f>
        <v>0</v>
      </c>
      <c r="D37" s="1072" t="str">
        <f t="shared" si="3"/>
        <v/>
      </c>
      <c r="E37" s="1075" t="str">
        <f t="shared" si="4"/>
        <v>OK</v>
      </c>
      <c r="F37" s="898"/>
      <c r="G37" s="898"/>
      <c r="H37" s="898"/>
      <c r="I37" s="898"/>
    </row>
    <row r="38" spans="2:9">
      <c r="B38" s="1074" t="str">
        <f t="shared" si="2"/>
        <v/>
      </c>
      <c r="C38" s="1913">
        <f>IFERROR('20. Historical Assets'!L15/'20. Historical Assets'!D15,0)</f>
        <v>0</v>
      </c>
      <c r="D38" s="1072" t="str">
        <f t="shared" si="3"/>
        <v/>
      </c>
      <c r="E38" s="1075" t="str">
        <f t="shared" si="4"/>
        <v>OK</v>
      </c>
      <c r="F38" s="898"/>
      <c r="G38" s="898"/>
      <c r="H38" s="898"/>
      <c r="I38" s="898"/>
    </row>
    <row r="39" spans="2:9">
      <c r="B39" s="1074" t="str">
        <f t="shared" si="2"/>
        <v/>
      </c>
      <c r="C39" s="1913">
        <f>IFERROR('20. Historical Assets'!L16/'20. Historical Assets'!D16,0)</f>
        <v>0</v>
      </c>
      <c r="D39" s="1072" t="str">
        <f t="shared" si="3"/>
        <v/>
      </c>
      <c r="E39" s="1075" t="str">
        <f t="shared" si="4"/>
        <v>OK</v>
      </c>
      <c r="F39" s="898"/>
      <c r="G39" s="898"/>
      <c r="H39" s="898"/>
      <c r="I39" s="898"/>
    </row>
    <row r="40" spans="2:9">
      <c r="B40" s="1074" t="str">
        <f t="shared" si="2"/>
        <v/>
      </c>
      <c r="C40" s="1913">
        <f>IFERROR('20. Historical Assets'!L17/'20. Historical Assets'!D17,0)</f>
        <v>0</v>
      </c>
      <c r="D40" s="1072" t="str">
        <f t="shared" si="3"/>
        <v/>
      </c>
      <c r="E40" s="1075" t="str">
        <f t="shared" si="4"/>
        <v>OK</v>
      </c>
      <c r="F40" s="898"/>
      <c r="G40" s="898"/>
      <c r="H40" s="898"/>
      <c r="I40" s="898"/>
    </row>
    <row r="41" spans="2:9">
      <c r="B41" s="1074" t="str">
        <f t="shared" si="2"/>
        <v/>
      </c>
      <c r="C41" s="1913">
        <f>IFERROR('20. Historical Assets'!L18/'20. Historical Assets'!D18,0)</f>
        <v>0</v>
      </c>
      <c r="D41" s="1072" t="str">
        <f t="shared" si="3"/>
        <v/>
      </c>
      <c r="E41" s="1075" t="str">
        <f t="shared" si="4"/>
        <v>OK</v>
      </c>
      <c r="F41" s="898"/>
      <c r="G41" s="898"/>
      <c r="H41" s="898"/>
      <c r="I41" s="898"/>
    </row>
    <row r="42" spans="2:9">
      <c r="B42" s="1074" t="str">
        <f t="shared" si="2"/>
        <v/>
      </c>
      <c r="C42" s="1913">
        <f>IFERROR('20. Historical Assets'!L19/'20. Historical Assets'!D19,0)</f>
        <v>0</v>
      </c>
      <c r="D42" s="1072" t="str">
        <f t="shared" si="3"/>
        <v/>
      </c>
      <c r="E42" s="1075" t="str">
        <f t="shared" si="4"/>
        <v>OK</v>
      </c>
      <c r="F42" s="898"/>
      <c r="G42" s="898"/>
      <c r="H42" s="898"/>
      <c r="I42" s="898"/>
    </row>
    <row r="43" spans="2:9">
      <c r="B43" s="1074" t="str">
        <f t="shared" si="2"/>
        <v/>
      </c>
      <c r="C43" s="1913">
        <f>IFERROR('20. Historical Assets'!L20/'20. Historical Assets'!D20,0)</f>
        <v>0</v>
      </c>
      <c r="D43" s="1072" t="str">
        <f t="shared" si="3"/>
        <v/>
      </c>
      <c r="E43" s="1075" t="str">
        <f t="shared" si="4"/>
        <v>OK</v>
      </c>
      <c r="F43" s="898"/>
      <c r="G43" s="898"/>
      <c r="H43" s="898"/>
      <c r="I43" s="898"/>
    </row>
    <row r="44" spans="2:9">
      <c r="B44" s="1074" t="str">
        <f t="shared" si="2"/>
        <v/>
      </c>
      <c r="C44" s="1913">
        <f>IFERROR('20. Historical Assets'!L21/'20. Historical Assets'!D21,0)</f>
        <v>0</v>
      </c>
      <c r="D44" s="1072" t="str">
        <f t="shared" si="3"/>
        <v/>
      </c>
      <c r="E44" s="1075" t="str">
        <f t="shared" si="4"/>
        <v>OK</v>
      </c>
      <c r="F44" s="898"/>
      <c r="G44" s="898"/>
      <c r="H44" s="898"/>
      <c r="I44" s="898"/>
    </row>
    <row r="45" spans="2:9">
      <c r="B45" s="1074" t="str">
        <f t="shared" si="2"/>
        <v/>
      </c>
      <c r="C45" s="1913">
        <f>IFERROR('20. Historical Assets'!L22/'20. Historical Assets'!D22,0)</f>
        <v>0</v>
      </c>
      <c r="D45" s="1072" t="str">
        <f t="shared" si="3"/>
        <v/>
      </c>
      <c r="E45" s="1075" t="str">
        <f t="shared" si="4"/>
        <v>OK</v>
      </c>
      <c r="F45" s="898"/>
      <c r="G45" s="898"/>
      <c r="H45" s="898"/>
      <c r="I45" s="898"/>
    </row>
    <row r="46" spans="2:9">
      <c r="B46" s="1074" t="str">
        <f t="shared" si="2"/>
        <v/>
      </c>
      <c r="C46" s="1913">
        <f>IFERROR('20. Historical Assets'!L23/'20. Historical Assets'!D23,0)</f>
        <v>0</v>
      </c>
      <c r="D46" s="1072" t="str">
        <f t="shared" si="3"/>
        <v/>
      </c>
      <c r="E46" s="1075" t="str">
        <f t="shared" si="4"/>
        <v>OK</v>
      </c>
      <c r="F46" s="898"/>
      <c r="G46" s="898"/>
      <c r="H46" s="898"/>
      <c r="I46" s="898"/>
    </row>
    <row r="47" spans="2:9" ht="15.75" thickBot="1">
      <c r="B47" s="1074" t="str">
        <f t="shared" si="2"/>
        <v/>
      </c>
      <c r="C47" s="1913">
        <f>IFERROR('20. Historical Assets'!L24/'20. Historical Assets'!D24,0)</f>
        <v>0</v>
      </c>
      <c r="D47" s="1072" t="str">
        <f t="shared" si="3"/>
        <v/>
      </c>
      <c r="E47" s="1075" t="str">
        <f t="shared" si="4"/>
        <v>OK</v>
      </c>
      <c r="F47" s="898"/>
      <c r="G47" s="898"/>
      <c r="H47" s="1059"/>
      <c r="I47" s="898"/>
    </row>
    <row r="48" spans="2:9">
      <c r="B48" s="1074" t="str">
        <f t="shared" si="2"/>
        <v/>
      </c>
      <c r="C48" s="1913">
        <f>IFERROR('20. Historical Assets'!L25/'20. Historical Assets'!D25,0)</f>
        <v>0</v>
      </c>
      <c r="D48" s="1072" t="str">
        <f t="shared" si="3"/>
        <v/>
      </c>
      <c r="E48" s="1075" t="str">
        <f t="shared" si="4"/>
        <v>OK</v>
      </c>
      <c r="F48" s="898"/>
      <c r="G48" s="898"/>
      <c r="H48" s="898"/>
      <c r="I48" s="898"/>
    </row>
    <row r="49" spans="1:15">
      <c r="B49" s="1074" t="str">
        <f t="shared" si="2"/>
        <v/>
      </c>
      <c r="C49" s="1913">
        <f>IFERROR('20. Historical Assets'!L26/'20. Historical Assets'!D26,0)</f>
        <v>0</v>
      </c>
      <c r="D49" s="1072" t="str">
        <f t="shared" si="3"/>
        <v/>
      </c>
      <c r="E49" s="1075" t="str">
        <f t="shared" si="4"/>
        <v>OK</v>
      </c>
      <c r="F49" s="898"/>
      <c r="G49" s="898"/>
      <c r="H49" s="898"/>
      <c r="I49" s="898"/>
    </row>
    <row r="50" spans="1:15">
      <c r="B50" s="1074" t="str">
        <f t="shared" si="2"/>
        <v/>
      </c>
      <c r="C50" s="1913">
        <f>IFERROR('20. Historical Assets'!L27/'20. Historical Assets'!D27,0)</f>
        <v>0</v>
      </c>
      <c r="D50" s="1072" t="str">
        <f t="shared" si="3"/>
        <v/>
      </c>
      <c r="E50" s="1075" t="str">
        <f t="shared" si="4"/>
        <v>OK</v>
      </c>
      <c r="F50" s="898"/>
      <c r="G50" s="898"/>
      <c r="H50" s="898"/>
      <c r="I50" s="898"/>
    </row>
    <row r="51" spans="1:15">
      <c r="B51" s="1074" t="str">
        <f t="shared" si="2"/>
        <v/>
      </c>
      <c r="C51" s="1913">
        <f>IFERROR('20. Historical Assets'!L28/'20. Historical Assets'!D28,0)</f>
        <v>0</v>
      </c>
      <c r="D51" s="1072" t="str">
        <f t="shared" si="3"/>
        <v/>
      </c>
      <c r="E51" s="1075" t="str">
        <f t="shared" si="4"/>
        <v>OK</v>
      </c>
      <c r="F51" s="898"/>
      <c r="G51" s="898"/>
      <c r="H51" s="898"/>
      <c r="I51" s="898"/>
    </row>
    <row r="52" spans="1:15">
      <c r="B52" s="1074" t="str">
        <f t="shared" si="2"/>
        <v/>
      </c>
      <c r="C52" s="1913">
        <f>IFERROR('20. Historical Assets'!L29/'20. Historical Assets'!D29,0)</f>
        <v>0</v>
      </c>
      <c r="D52" s="1072" t="str">
        <f t="shared" si="3"/>
        <v/>
      </c>
      <c r="E52" s="1075" t="str">
        <f t="shared" si="4"/>
        <v>OK</v>
      </c>
      <c r="F52" s="898"/>
      <c r="G52" s="898"/>
      <c r="H52" s="898"/>
      <c r="I52" s="898"/>
    </row>
    <row r="53" spans="1:15">
      <c r="B53" s="1074" t="str">
        <f t="shared" si="2"/>
        <v/>
      </c>
      <c r="C53" s="1913">
        <f>IFERROR('20. Historical Assets'!L30/'20. Historical Assets'!D30,0)</f>
        <v>0</v>
      </c>
      <c r="D53" s="1072" t="str">
        <f t="shared" si="3"/>
        <v/>
      </c>
      <c r="E53" s="1075" t="str">
        <f t="shared" si="4"/>
        <v>OK</v>
      </c>
      <c r="F53" s="898"/>
      <c r="G53" s="898"/>
      <c r="H53" s="898"/>
      <c r="I53" s="898"/>
    </row>
    <row r="54" spans="1:15">
      <c r="B54" s="1074" t="str">
        <f t="shared" si="2"/>
        <v/>
      </c>
      <c r="C54" s="1913">
        <f>IFERROR('20. Historical Assets'!L31/'20. Historical Assets'!D31,0)</f>
        <v>0</v>
      </c>
      <c r="D54" s="1072" t="str">
        <f t="shared" si="3"/>
        <v/>
      </c>
      <c r="E54" s="1075" t="str">
        <f t="shared" si="4"/>
        <v>OK</v>
      </c>
      <c r="F54" s="898"/>
      <c r="G54" s="898"/>
      <c r="H54" s="898"/>
      <c r="I54" s="898"/>
    </row>
    <row r="55" spans="1:15">
      <c r="B55" s="898"/>
      <c r="C55" s="898"/>
      <c r="D55" s="898"/>
      <c r="E55" s="898"/>
      <c r="F55" s="898"/>
      <c r="G55" s="898"/>
      <c r="H55" s="898"/>
      <c r="I55" s="898"/>
    </row>
    <row r="56" spans="1:15">
      <c r="B56" s="898"/>
      <c r="C56" s="898"/>
      <c r="D56" s="898"/>
      <c r="E56" s="898"/>
      <c r="F56" s="898"/>
      <c r="G56" s="898"/>
      <c r="H56" s="898"/>
      <c r="I56" s="898"/>
    </row>
    <row r="57" spans="1:15" hidden="1">
      <c r="B57" s="1066"/>
      <c r="C57" s="1067"/>
      <c r="D57" s="1068"/>
      <c r="E57" s="1063"/>
      <c r="F57" s="1063"/>
      <c r="G57" s="898"/>
      <c r="H57" s="898"/>
      <c r="I57" s="1541"/>
      <c r="J57" s="1541"/>
      <c r="K57" s="1541"/>
      <c r="L57" s="1541"/>
      <c r="M57" s="1541"/>
      <c r="N57" s="1541"/>
      <c r="O57" s="1541"/>
    </row>
    <row r="58" spans="1:15" hidden="1">
      <c r="A58" s="178"/>
      <c r="B58" s="1069"/>
      <c r="C58" s="1070"/>
      <c r="D58" s="1071"/>
      <c r="E58" s="898"/>
      <c r="F58" s="898"/>
      <c r="G58" s="898"/>
      <c r="H58" s="898"/>
      <c r="I58" s="1540"/>
      <c r="J58" s="1540"/>
      <c r="K58" s="1542"/>
      <c r="L58" s="1542"/>
      <c r="M58" s="1542"/>
      <c r="N58" s="1060"/>
    </row>
    <row r="59" spans="1:15" hidden="1">
      <c r="B59" s="1074"/>
      <c r="C59" s="1028"/>
      <c r="D59" s="1072"/>
      <c r="E59" s="898"/>
      <c r="F59" s="898"/>
      <c r="G59" s="898"/>
      <c r="H59" s="898"/>
      <c r="I59" s="898"/>
      <c r="J59" s="898"/>
      <c r="K59" s="898"/>
      <c r="L59" s="898"/>
      <c r="M59" s="3092"/>
      <c r="N59" s="3092"/>
    </row>
    <row r="60" spans="1:15" ht="16.5" hidden="1" customHeight="1">
      <c r="B60" s="1074"/>
      <c r="C60" s="1913"/>
      <c r="D60" s="1914"/>
      <c r="E60" s="898"/>
      <c r="F60" s="898"/>
      <c r="G60" s="898"/>
      <c r="H60" s="898"/>
      <c r="I60" s="898"/>
      <c r="J60" s="898"/>
      <c r="K60" s="898"/>
      <c r="L60" s="898"/>
      <c r="M60" s="1060"/>
      <c r="N60" s="1060"/>
    </row>
    <row r="61" spans="1:15" ht="16.5" hidden="1" customHeight="1">
      <c r="B61" s="1074"/>
      <c r="C61" s="1913"/>
      <c r="D61" s="1914"/>
      <c r="E61" s="898"/>
      <c r="F61" s="898"/>
      <c r="G61" s="898"/>
      <c r="H61" s="898"/>
      <c r="I61" s="898"/>
      <c r="J61" s="898"/>
      <c r="K61" s="898"/>
      <c r="L61" s="898"/>
      <c r="M61" s="1060"/>
      <c r="N61" s="1062"/>
    </row>
    <row r="62" spans="1:15" ht="20.25" hidden="1" customHeight="1">
      <c r="B62" s="1074"/>
      <c r="C62" s="1913"/>
      <c r="D62" s="1914"/>
      <c r="E62" s="898"/>
      <c r="F62" s="898"/>
      <c r="G62" s="898"/>
      <c r="H62" s="898"/>
      <c r="I62" s="898"/>
      <c r="J62" s="898"/>
      <c r="K62" s="898"/>
      <c r="L62" s="898"/>
      <c r="M62" s="1060"/>
      <c r="N62" s="1062"/>
    </row>
    <row r="63" spans="1:15" ht="16.5" hidden="1" customHeight="1">
      <c r="B63" s="1074"/>
      <c r="C63" s="1913"/>
      <c r="D63" s="1914"/>
      <c r="E63" s="898"/>
      <c r="F63" s="898"/>
      <c r="G63" s="898"/>
      <c r="H63" s="898"/>
      <c r="I63" s="898"/>
      <c r="J63" s="898"/>
      <c r="K63" s="898"/>
      <c r="L63" s="898"/>
      <c r="M63" s="1060"/>
      <c r="N63" s="1062"/>
    </row>
    <row r="64" spans="1:15" ht="15.75" hidden="1" customHeight="1">
      <c r="B64" s="1074"/>
      <c r="C64" s="1913"/>
      <c r="D64" s="1914"/>
      <c r="E64" s="898"/>
      <c r="F64" s="898"/>
      <c r="G64" s="898"/>
      <c r="H64" s="898"/>
      <c r="I64" s="898"/>
      <c r="J64" s="898"/>
      <c r="K64" s="898"/>
      <c r="L64" s="898"/>
      <c r="M64" s="1060"/>
      <c r="N64" s="1062"/>
    </row>
    <row r="65" spans="2:14" ht="15.75" hidden="1" customHeight="1">
      <c r="B65" s="1074"/>
      <c r="C65" s="1913"/>
      <c r="D65" s="1914"/>
      <c r="E65" s="898"/>
      <c r="F65" s="898"/>
      <c r="G65" s="898"/>
      <c r="H65" s="898"/>
      <c r="I65" s="898"/>
      <c r="J65" s="898"/>
      <c r="K65" s="898"/>
      <c r="L65" s="898"/>
      <c r="M65" s="1060"/>
      <c r="N65" s="1062"/>
    </row>
    <row r="66" spans="2:14" ht="15.75" hidden="1" customHeight="1">
      <c r="B66" s="1074"/>
      <c r="C66" s="1913"/>
      <c r="D66" s="1914"/>
      <c r="E66" s="898"/>
      <c r="F66" s="898"/>
      <c r="G66" s="898"/>
      <c r="H66" s="898"/>
      <c r="I66" s="898"/>
      <c r="J66" s="898"/>
      <c r="K66" s="898"/>
      <c r="L66" s="898"/>
      <c r="M66" s="1060"/>
      <c r="N66" s="1062"/>
    </row>
    <row r="67" spans="2:14" ht="15.75" hidden="1" customHeight="1">
      <c r="B67" s="1074"/>
      <c r="C67" s="1913"/>
      <c r="D67" s="1914"/>
      <c r="E67" s="898"/>
      <c r="F67" s="898"/>
      <c r="G67" s="898"/>
      <c r="H67" s="898"/>
      <c r="I67" s="898"/>
      <c r="J67" s="898"/>
      <c r="K67" s="898"/>
      <c r="L67" s="898"/>
      <c r="M67" s="1060"/>
      <c r="N67" s="1062"/>
    </row>
    <row r="68" spans="2:14" ht="15.75" hidden="1" customHeight="1">
      <c r="B68" s="1074"/>
      <c r="C68" s="1913"/>
      <c r="D68" s="1914"/>
      <c r="E68" s="898"/>
      <c r="F68" s="898"/>
      <c r="G68" s="898"/>
      <c r="H68" s="898"/>
      <c r="I68" s="898"/>
      <c r="J68" s="898"/>
      <c r="K68" s="898"/>
      <c r="L68" s="898"/>
      <c r="M68" s="1060"/>
      <c r="N68" s="1062"/>
    </row>
    <row r="69" spans="2:14" ht="15.75" hidden="1" customHeight="1">
      <c r="B69" s="1074"/>
      <c r="C69" s="1913"/>
      <c r="D69" s="1914"/>
      <c r="E69" s="898"/>
      <c r="F69" s="898"/>
      <c r="G69" s="898"/>
      <c r="H69" s="898"/>
      <c r="I69" s="898"/>
      <c r="J69" s="898"/>
      <c r="K69" s="898"/>
      <c r="L69" s="898"/>
      <c r="M69" s="1060"/>
      <c r="N69" s="1062"/>
    </row>
    <row r="70" spans="2:14" ht="15.75" hidden="1" customHeight="1">
      <c r="B70" s="1074"/>
      <c r="C70" s="1913"/>
      <c r="D70" s="1914"/>
      <c r="E70" s="898"/>
      <c r="F70" s="898"/>
      <c r="G70" s="898"/>
      <c r="H70" s="898"/>
      <c r="I70" s="898"/>
      <c r="J70" s="898"/>
      <c r="K70" s="898"/>
      <c r="L70" s="898"/>
      <c r="M70" s="1060"/>
      <c r="N70" s="1062"/>
    </row>
    <row r="71" spans="2:14" ht="15.75" hidden="1" customHeight="1">
      <c r="B71" s="1074"/>
      <c r="C71" s="1913"/>
      <c r="D71" s="1914"/>
      <c r="E71" s="898"/>
      <c r="F71" s="898"/>
      <c r="G71" s="898"/>
      <c r="H71" s="898"/>
      <c r="I71" s="898"/>
      <c r="J71" s="898"/>
      <c r="K71" s="898"/>
      <c r="L71" s="898"/>
      <c r="M71" s="1060"/>
      <c r="N71" s="1062"/>
    </row>
    <row r="72" spans="2:14" ht="15.75" hidden="1" customHeight="1" thickBot="1">
      <c r="B72" s="1074"/>
      <c r="C72" s="1913"/>
      <c r="D72" s="1914"/>
      <c r="E72" s="898"/>
      <c r="F72" s="898"/>
      <c r="G72" s="898"/>
      <c r="H72" s="1059"/>
      <c r="I72" s="898"/>
      <c r="J72" s="898"/>
      <c r="K72" s="898"/>
      <c r="L72" s="898"/>
      <c r="M72" s="1060"/>
      <c r="N72" s="1060"/>
    </row>
    <row r="73" spans="2:14" ht="15.75" hidden="1" customHeight="1" thickBot="1">
      <c r="B73" s="1074"/>
      <c r="C73" s="1913"/>
      <c r="D73" s="1914"/>
      <c r="E73" s="898"/>
      <c r="F73" s="898"/>
      <c r="G73" s="898"/>
      <c r="H73" s="898"/>
      <c r="I73" s="1059"/>
      <c r="J73" s="1059"/>
      <c r="K73" s="1059"/>
      <c r="L73" s="1059"/>
      <c r="M73" s="1060"/>
      <c r="N73" s="1060"/>
    </row>
    <row r="74" spans="2:14" ht="15.75" hidden="1" customHeight="1">
      <c r="B74" s="1074"/>
      <c r="C74" s="1913"/>
      <c r="D74" s="1914"/>
      <c r="E74" s="898"/>
      <c r="F74" s="898"/>
      <c r="G74" s="898"/>
      <c r="H74" s="898"/>
      <c r="I74" s="898"/>
      <c r="J74" s="898"/>
      <c r="K74" s="898"/>
      <c r="L74" s="898"/>
      <c r="M74" s="1060"/>
      <c r="N74" s="1060"/>
    </row>
    <row r="75" spans="2:14" ht="15.75" hidden="1" customHeight="1">
      <c r="B75" s="1074"/>
      <c r="C75" s="1913"/>
      <c r="D75" s="1914"/>
      <c r="E75" s="898"/>
      <c r="F75" s="898"/>
      <c r="G75" s="898"/>
      <c r="H75" s="898"/>
      <c r="I75" s="898"/>
      <c r="J75" s="898"/>
      <c r="K75" s="898"/>
      <c r="L75" s="898"/>
      <c r="M75" s="1060"/>
      <c r="N75" s="1060"/>
    </row>
    <row r="76" spans="2:14" ht="15.75" hidden="1" customHeight="1">
      <c r="B76" s="1074"/>
      <c r="C76" s="1913"/>
      <c r="D76" s="1914"/>
      <c r="E76" s="898"/>
      <c r="F76" s="898"/>
      <c r="G76" s="898"/>
      <c r="H76" s="898"/>
      <c r="I76" s="898"/>
      <c r="J76" s="898"/>
      <c r="K76" s="898"/>
      <c r="L76" s="898"/>
      <c r="M76" s="1060"/>
      <c r="N76" s="1060"/>
    </row>
    <row r="77" spans="2:14" ht="15.75" hidden="1" customHeight="1">
      <c r="B77" s="1074"/>
      <c r="C77" s="1913"/>
      <c r="D77" s="1914"/>
      <c r="E77" s="898"/>
      <c r="F77" s="898"/>
      <c r="G77" s="898"/>
      <c r="H77" s="898"/>
      <c r="I77" s="898"/>
      <c r="J77" s="898"/>
      <c r="K77" s="898"/>
      <c r="L77" s="898"/>
      <c r="M77" s="1060"/>
      <c r="N77" s="1060"/>
    </row>
    <row r="78" spans="2:14" ht="15.75" hidden="1" customHeight="1">
      <c r="B78" s="1074"/>
      <c r="C78" s="1913"/>
      <c r="D78" s="1914"/>
      <c r="E78" s="898"/>
      <c r="F78" s="898"/>
      <c r="G78" s="898"/>
      <c r="H78" s="898"/>
      <c r="I78" s="898"/>
      <c r="J78" s="898"/>
      <c r="K78" s="898"/>
      <c r="L78" s="898"/>
      <c r="M78" s="1060"/>
      <c r="N78" s="1060"/>
    </row>
    <row r="79" spans="2:14" ht="15.75" hidden="1" customHeight="1">
      <c r="B79" s="1074"/>
      <c r="C79" s="1913"/>
      <c r="D79" s="1914"/>
      <c r="E79" s="898"/>
      <c r="F79" s="898"/>
      <c r="G79" s="898"/>
      <c r="H79" s="898"/>
      <c r="I79" s="898"/>
      <c r="J79" s="898"/>
      <c r="K79" s="898"/>
      <c r="L79" s="898"/>
      <c r="M79" s="898"/>
      <c r="N79" s="898"/>
    </row>
    <row r="80" spans="2:14" ht="15.75" hidden="1" customHeight="1">
      <c r="B80" s="898"/>
      <c r="C80" s="898"/>
      <c r="D80" s="898"/>
      <c r="E80" s="898"/>
      <c r="F80" s="898"/>
      <c r="G80" s="898"/>
      <c r="H80" s="898"/>
      <c r="I80" s="898"/>
      <c r="J80" s="898"/>
      <c r="K80" s="898"/>
      <c r="L80" s="898"/>
      <c r="M80" s="898"/>
      <c r="N80" s="898"/>
    </row>
    <row r="81" spans="2:15" ht="15.75" hidden="1" customHeight="1">
      <c r="B81" s="1066"/>
      <c r="C81" s="1599"/>
      <c r="D81" s="1600"/>
      <c r="E81" s="898"/>
      <c r="F81" s="898"/>
      <c r="G81" s="898"/>
      <c r="H81" s="898"/>
      <c r="I81" s="898"/>
      <c r="J81" s="898"/>
      <c r="K81" s="898"/>
      <c r="L81" s="898"/>
      <c r="M81" s="898"/>
      <c r="N81" s="898"/>
      <c r="O81" s="898"/>
    </row>
    <row r="82" spans="2:15" hidden="1">
      <c r="B82" s="1598"/>
      <c r="C82" s="1602"/>
      <c r="D82" s="1603"/>
      <c r="E82" s="898"/>
      <c r="F82" s="898"/>
      <c r="G82" s="898"/>
      <c r="H82" s="898"/>
      <c r="I82" s="898"/>
      <c r="J82" s="898"/>
      <c r="K82" s="898"/>
      <c r="L82" s="898"/>
      <c r="M82" s="898"/>
      <c r="N82" s="898"/>
      <c r="O82" s="898"/>
    </row>
    <row r="83" spans="2:15" ht="15.75" hidden="1" customHeight="1">
      <c r="B83" s="1074"/>
      <c r="C83" s="1601"/>
      <c r="D83" s="1072"/>
      <c r="E83" s="898"/>
      <c r="F83" s="898"/>
      <c r="G83" s="898"/>
      <c r="H83" s="898"/>
      <c r="I83" s="898"/>
      <c r="J83" s="898"/>
      <c r="K83" s="898"/>
      <c r="L83" s="898"/>
      <c r="M83" s="5"/>
      <c r="N83" s="5"/>
    </row>
    <row r="84" spans="2:15" ht="16.5" hidden="1" customHeight="1">
      <c r="B84" s="1074"/>
      <c r="C84" s="1601"/>
      <c r="D84" s="1072"/>
      <c r="E84" s="898"/>
      <c r="F84" s="898"/>
      <c r="G84" s="898"/>
      <c r="H84" s="898"/>
      <c r="I84" s="898"/>
      <c r="J84" s="898"/>
      <c r="K84" s="898"/>
      <c r="L84" s="898"/>
      <c r="M84" s="1060"/>
      <c r="N84" s="1060"/>
    </row>
    <row r="85" spans="2:15" ht="16.5" hidden="1" customHeight="1">
      <c r="B85" s="1074"/>
      <c r="C85" s="1601"/>
      <c r="D85" s="1072"/>
      <c r="E85" s="898"/>
      <c r="F85" s="898"/>
      <c r="G85" s="898"/>
      <c r="H85" s="898"/>
      <c r="I85" s="898"/>
      <c r="J85" s="898"/>
      <c r="K85" s="898"/>
      <c r="L85" s="898"/>
      <c r="M85" s="1060"/>
      <c r="N85" s="1062"/>
    </row>
    <row r="86" spans="2:15" hidden="1">
      <c r="B86" s="1074"/>
      <c r="C86" s="1601"/>
      <c r="D86" s="1072"/>
      <c r="E86" s="898"/>
      <c r="F86" s="898"/>
      <c r="G86" s="898"/>
      <c r="H86" s="898"/>
      <c r="I86" s="898"/>
      <c r="J86" s="898"/>
      <c r="K86" s="898"/>
      <c r="L86" s="898"/>
      <c r="M86" s="1060"/>
      <c r="N86" s="1062"/>
    </row>
    <row r="87" spans="2:15" ht="16.5" hidden="1" customHeight="1">
      <c r="B87" s="1074"/>
      <c r="C87" s="1601"/>
      <c r="D87" s="1072"/>
      <c r="E87" s="898"/>
      <c r="F87" s="898"/>
      <c r="G87" s="898"/>
      <c r="H87" s="898"/>
      <c r="I87" s="898"/>
      <c r="J87" s="898"/>
      <c r="K87" s="898"/>
      <c r="L87" s="898"/>
      <c r="M87" s="1060"/>
      <c r="N87" s="1062"/>
    </row>
    <row r="88" spans="2:15" ht="15.75" hidden="1" customHeight="1">
      <c r="B88" s="1074"/>
      <c r="C88" s="1601"/>
      <c r="D88" s="1072"/>
      <c r="E88" s="898"/>
      <c r="F88" s="898"/>
      <c r="G88" s="898"/>
      <c r="H88" s="898"/>
      <c r="I88" s="898"/>
      <c r="J88" s="898"/>
      <c r="K88" s="898"/>
      <c r="L88" s="898"/>
      <c r="M88" s="1060"/>
      <c r="N88" s="1062"/>
    </row>
    <row r="89" spans="2:15" ht="15.75" hidden="1" customHeight="1">
      <c r="B89" s="1074"/>
      <c r="C89" s="1601"/>
      <c r="D89" s="1072"/>
      <c r="E89" s="898"/>
      <c r="F89" s="898"/>
      <c r="G89" s="898"/>
      <c r="H89" s="898"/>
      <c r="I89" s="898"/>
      <c r="J89" s="898"/>
      <c r="K89" s="898"/>
      <c r="L89" s="898"/>
      <c r="M89" s="1060"/>
      <c r="N89" s="1062"/>
    </row>
    <row r="90" spans="2:15" ht="15.75" hidden="1" customHeight="1">
      <c r="B90" s="1074"/>
      <c r="C90" s="1601"/>
      <c r="D90" s="1072"/>
      <c r="E90" s="898"/>
      <c r="F90" s="898"/>
      <c r="G90" s="898"/>
      <c r="H90" s="898"/>
      <c r="I90" s="898"/>
      <c r="J90" s="898"/>
      <c r="K90" s="898"/>
      <c r="L90" s="898"/>
      <c r="M90" s="1060"/>
      <c r="N90" s="1062"/>
    </row>
    <row r="91" spans="2:15" ht="15.75" hidden="1" customHeight="1">
      <c r="B91" s="1074"/>
      <c r="C91" s="1601"/>
      <c r="D91" s="1072"/>
      <c r="E91" s="898"/>
      <c r="F91" s="898"/>
      <c r="G91" s="898"/>
      <c r="H91" s="898"/>
      <c r="I91" s="898"/>
      <c r="J91" s="898"/>
      <c r="K91" s="898"/>
      <c r="L91" s="898"/>
      <c r="M91" s="1060"/>
      <c r="N91" s="1062"/>
    </row>
    <row r="92" spans="2:15" ht="15.75" hidden="1" customHeight="1">
      <c r="B92" s="1074"/>
      <c r="C92" s="1601"/>
      <c r="D92" s="1072"/>
      <c r="E92" s="898"/>
      <c r="F92" s="898"/>
      <c r="G92" s="898"/>
      <c r="H92" s="898"/>
      <c r="I92" s="898"/>
      <c r="J92" s="898"/>
      <c r="K92" s="898"/>
      <c r="L92" s="898"/>
      <c r="M92" s="1060"/>
      <c r="N92" s="1062"/>
    </row>
    <row r="93" spans="2:15" ht="15.75" hidden="1" customHeight="1">
      <c r="B93" s="1074"/>
      <c r="C93" s="1601"/>
      <c r="D93" s="1072"/>
      <c r="E93" s="898"/>
      <c r="F93" s="898"/>
      <c r="G93" s="898"/>
      <c r="H93" s="898"/>
      <c r="I93" s="898"/>
      <c r="J93" s="898"/>
      <c r="K93" s="898"/>
      <c r="L93" s="898"/>
      <c r="M93" s="1060"/>
      <c r="N93" s="1062"/>
    </row>
    <row r="94" spans="2:15" ht="15.75" hidden="1" customHeight="1">
      <c r="B94" s="1074"/>
      <c r="C94" s="1601"/>
      <c r="D94" s="1072"/>
      <c r="E94" s="898"/>
      <c r="F94" s="898"/>
      <c r="G94" s="898"/>
      <c r="H94" s="898"/>
      <c r="I94" s="898"/>
      <c r="J94" s="898"/>
      <c r="K94" s="898"/>
      <c r="L94" s="898"/>
      <c r="M94" s="1060"/>
      <c r="N94" s="1062"/>
    </row>
    <row r="95" spans="2:15" ht="15.75" hidden="1" customHeight="1">
      <c r="B95" s="1074"/>
      <c r="C95" s="1601"/>
      <c r="D95" s="1072"/>
      <c r="E95" s="898"/>
      <c r="F95" s="898"/>
      <c r="G95" s="898"/>
      <c r="H95" s="898"/>
      <c r="I95" s="898"/>
      <c r="J95" s="898"/>
      <c r="K95" s="898"/>
      <c r="L95" s="898"/>
      <c r="M95" s="1060"/>
      <c r="N95" s="1062"/>
    </row>
    <row r="96" spans="2:15" ht="15.75" hidden="1" customHeight="1">
      <c r="B96" s="1074"/>
      <c r="C96" s="1601"/>
      <c r="D96" s="1072"/>
      <c r="E96" s="898"/>
      <c r="F96" s="898"/>
      <c r="G96" s="898"/>
      <c r="H96" s="898"/>
      <c r="I96" s="898"/>
      <c r="J96" s="898"/>
      <c r="K96" s="898"/>
      <c r="L96" s="898"/>
      <c r="M96" s="1060"/>
      <c r="N96" s="1060"/>
    </row>
    <row r="97" spans="2:14" ht="15.75" hidden="1" customHeight="1" thickBot="1">
      <c r="B97" s="1074"/>
      <c r="C97" s="1601"/>
      <c r="D97" s="1072"/>
      <c r="E97" s="898"/>
      <c r="F97" s="1059"/>
      <c r="G97" s="898"/>
      <c r="H97" s="1059"/>
      <c r="I97" s="1059"/>
      <c r="J97" s="1059"/>
      <c r="K97" s="1059"/>
      <c r="L97" s="1059"/>
      <c r="M97" s="1060"/>
      <c r="N97" s="1060"/>
    </row>
    <row r="98" spans="2:14" ht="15.75" hidden="1" customHeight="1">
      <c r="B98" s="1074"/>
      <c r="C98" s="1601"/>
      <c r="D98" s="1072"/>
      <c r="E98" s="898"/>
      <c r="F98" s="898"/>
      <c r="G98" s="898"/>
      <c r="H98" s="898"/>
      <c r="I98" s="898"/>
      <c r="J98" s="898"/>
      <c r="K98" s="898"/>
      <c r="L98" s="898"/>
      <c r="M98" s="1060"/>
      <c r="N98" s="1060"/>
    </row>
    <row r="99" spans="2:14" ht="15.75" hidden="1" customHeight="1">
      <c r="B99" s="1074"/>
      <c r="C99" s="1601"/>
      <c r="D99" s="1072"/>
      <c r="E99" s="898"/>
      <c r="F99" s="898"/>
      <c r="G99" s="898"/>
      <c r="H99" s="898"/>
      <c r="I99" s="898"/>
      <c r="J99" s="898"/>
      <c r="K99" s="898"/>
      <c r="L99" s="898"/>
      <c r="M99" s="1060"/>
      <c r="N99" s="1060"/>
    </row>
    <row r="100" spans="2:14" ht="15.75" hidden="1" customHeight="1">
      <c r="B100" s="1074"/>
      <c r="C100" s="1601"/>
      <c r="D100" s="1072"/>
      <c r="E100" s="898"/>
      <c r="F100" s="898"/>
      <c r="G100" s="898"/>
      <c r="H100" s="898"/>
      <c r="I100" s="898"/>
      <c r="J100" s="898"/>
      <c r="K100" s="898"/>
      <c r="L100" s="898"/>
      <c r="M100" s="1060"/>
      <c r="N100" s="1060"/>
    </row>
    <row r="101" spans="2:14" ht="15.75" hidden="1" customHeight="1">
      <c r="B101" s="1074"/>
      <c r="C101" s="1601"/>
      <c r="D101" s="1072"/>
      <c r="E101" s="898"/>
      <c r="F101" s="898"/>
      <c r="G101" s="898"/>
      <c r="H101" s="898"/>
      <c r="I101" s="898"/>
      <c r="J101" s="898"/>
      <c r="K101" s="898"/>
      <c r="L101" s="898"/>
      <c r="M101" s="1060"/>
      <c r="N101" s="1060"/>
    </row>
    <row r="102" spans="2:14" ht="15.75" hidden="1" customHeight="1">
      <c r="B102" s="1074"/>
      <c r="C102" s="1601"/>
      <c r="D102" s="1072"/>
      <c r="E102" s="898"/>
      <c r="F102" s="898"/>
      <c r="G102" s="898"/>
      <c r="H102" s="898"/>
      <c r="I102" s="898"/>
      <c r="J102" s="898"/>
      <c r="K102" s="898"/>
      <c r="L102" s="898"/>
      <c r="M102" s="1060"/>
      <c r="N102" s="1060"/>
    </row>
    <row r="103" spans="2:14" ht="15.75" hidden="1" customHeight="1">
      <c r="B103" s="1074"/>
      <c r="C103" s="1073"/>
      <c r="D103" s="1072"/>
      <c r="E103" s="898"/>
      <c r="F103" s="898"/>
      <c r="G103" s="898"/>
      <c r="H103" s="898"/>
      <c r="I103" s="898"/>
      <c r="J103" s="898"/>
      <c r="K103" s="898"/>
      <c r="L103" s="898"/>
      <c r="M103" s="1060"/>
      <c r="N103" s="1060"/>
    </row>
    <row r="104" spans="2:14" ht="17.25" hidden="1" customHeight="1">
      <c r="B104" s="1061"/>
      <c r="C104" s="1061"/>
      <c r="D104" s="1061"/>
      <c r="E104" s="1061"/>
      <c r="F104" s="898"/>
      <c r="G104" s="898"/>
      <c r="H104" s="898"/>
      <c r="I104" s="898"/>
      <c r="J104" s="898"/>
      <c r="K104" s="898"/>
      <c r="L104" s="898"/>
      <c r="M104" s="1060"/>
      <c r="N104" s="1060"/>
    </row>
    <row r="105" spans="2:14" hidden="1">
      <c r="B105" s="2109"/>
      <c r="C105" s="2110"/>
      <c r="D105" s="2111"/>
      <c r="E105" s="2112"/>
      <c r="F105" s="2113"/>
      <c r="G105" s="898"/>
      <c r="H105" s="898"/>
      <c r="I105" s="898"/>
    </row>
    <row r="106" spans="2:14" hidden="1">
      <c r="B106" s="2114"/>
      <c r="C106" s="2115"/>
      <c r="D106" s="2116"/>
      <c r="E106" s="1892"/>
      <c r="F106" s="2117"/>
      <c r="G106" s="898"/>
      <c r="H106" s="898"/>
      <c r="I106" s="1057"/>
    </row>
    <row r="107" spans="2:14" hidden="1">
      <c r="B107" s="2118">
        <f>B11</f>
        <v>45626</v>
      </c>
      <c r="C107" s="2119">
        <f>IFERROR('20. Historical Assets'!M8/'20. Historical Assets'!E8,0)</f>
        <v>0</v>
      </c>
      <c r="D107" s="2120"/>
      <c r="E107" s="1892"/>
      <c r="F107" s="2117"/>
      <c r="G107" s="898"/>
      <c r="H107" s="898"/>
      <c r="I107" s="898"/>
    </row>
    <row r="108" spans="2:14">
      <c r="B108" s="2118" t="str">
        <f t="shared" ref="B108:B127" si="5">B12</f>
        <v/>
      </c>
      <c r="C108" s="2119">
        <f>IFERROR('20. Historical Assets'!M9/'20. Historical Assets'!E9,0)</f>
        <v>0</v>
      </c>
      <c r="D108" s="2120"/>
      <c r="E108" s="1892"/>
      <c r="F108" s="2117"/>
      <c r="G108" s="898"/>
      <c r="H108" s="898"/>
      <c r="I108" s="1058"/>
    </row>
    <row r="109" spans="2:14">
      <c r="B109" s="2118" t="str">
        <f t="shared" si="5"/>
        <v/>
      </c>
      <c r="C109" s="2119">
        <f>IFERROR('20. Historical Assets'!M10/'20. Historical Assets'!E10,0)</f>
        <v>0</v>
      </c>
      <c r="D109" s="2120"/>
      <c r="E109" s="1892"/>
      <c r="F109" s="2117"/>
      <c r="G109" s="898"/>
      <c r="H109" s="898"/>
      <c r="I109" s="1058"/>
    </row>
    <row r="110" spans="2:14">
      <c r="B110" s="2118" t="str">
        <f t="shared" si="5"/>
        <v/>
      </c>
      <c r="C110" s="2119">
        <f>IFERROR('20. Historical Assets'!M11/'20. Historical Assets'!E11,0)</f>
        <v>0</v>
      </c>
      <c r="D110" s="2120"/>
      <c r="E110" s="1892"/>
      <c r="F110" s="2117"/>
      <c r="G110" s="898"/>
      <c r="H110" s="898"/>
      <c r="I110" s="1058"/>
    </row>
    <row r="111" spans="2:14">
      <c r="B111" s="2118" t="str">
        <f t="shared" si="5"/>
        <v/>
      </c>
      <c r="C111" s="2119">
        <f>IFERROR('20. Historical Assets'!M12/'20. Historical Assets'!E12,0)</f>
        <v>0</v>
      </c>
      <c r="D111" s="2120"/>
      <c r="E111" s="1892"/>
      <c r="F111" s="2117"/>
      <c r="G111" s="898"/>
      <c r="H111" s="898"/>
      <c r="I111" s="1058"/>
    </row>
    <row r="112" spans="2:14">
      <c r="B112" s="2118" t="str">
        <f t="shared" si="5"/>
        <v/>
      </c>
      <c r="C112" s="2119">
        <f>IFERROR('20. Historical Assets'!M13/'20. Historical Assets'!E13,0)</f>
        <v>0</v>
      </c>
      <c r="D112" s="2120"/>
      <c r="E112" s="1892"/>
      <c r="F112" s="2117"/>
      <c r="G112" s="898"/>
      <c r="H112" s="898"/>
      <c r="I112" s="1058"/>
    </row>
    <row r="113" spans="2:9">
      <c r="B113" s="2118" t="str">
        <f t="shared" si="5"/>
        <v/>
      </c>
      <c r="C113" s="2119">
        <f>IFERROR('20. Historical Assets'!M14/'20. Historical Assets'!E14,0)</f>
        <v>0</v>
      </c>
      <c r="D113" s="2120"/>
      <c r="E113" s="1892"/>
      <c r="F113" s="2117"/>
      <c r="G113" s="898"/>
      <c r="H113" s="898"/>
      <c r="I113" s="1058"/>
    </row>
    <row r="114" spans="2:9">
      <c r="B114" s="2118" t="str">
        <f t="shared" si="5"/>
        <v/>
      </c>
      <c r="C114" s="2119">
        <f>IFERROR('20. Historical Assets'!M15/'20. Historical Assets'!E15,0)</f>
        <v>0</v>
      </c>
      <c r="D114" s="2120"/>
      <c r="E114" s="1892"/>
      <c r="F114" s="2117"/>
      <c r="G114" s="898"/>
      <c r="H114" s="898"/>
      <c r="I114" s="1058"/>
    </row>
    <row r="115" spans="2:9">
      <c r="B115" s="2118" t="str">
        <f t="shared" si="5"/>
        <v/>
      </c>
      <c r="C115" s="2119">
        <f>IFERROR('20. Historical Assets'!M16/'20. Historical Assets'!E16,0)</f>
        <v>0</v>
      </c>
      <c r="D115" s="2120"/>
      <c r="E115" s="1892"/>
      <c r="F115" s="2117"/>
      <c r="G115" s="898"/>
      <c r="H115" s="898"/>
      <c r="I115" s="1058"/>
    </row>
    <row r="116" spans="2:9">
      <c r="B116" s="2118" t="str">
        <f t="shared" si="5"/>
        <v/>
      </c>
      <c r="C116" s="2119">
        <f>IFERROR('20. Historical Assets'!M17/'20. Historical Assets'!E17,0)</f>
        <v>0</v>
      </c>
      <c r="D116" s="2120"/>
      <c r="E116" s="1892"/>
      <c r="F116" s="2117"/>
      <c r="G116" s="898"/>
      <c r="H116" s="898"/>
      <c r="I116" s="1058"/>
    </row>
    <row r="117" spans="2:9">
      <c r="B117" s="2118" t="str">
        <f t="shared" si="5"/>
        <v/>
      </c>
      <c r="C117" s="2119">
        <f>IFERROR('20. Historical Assets'!M18/'20. Historical Assets'!E18,0)</f>
        <v>0</v>
      </c>
      <c r="D117" s="2120"/>
      <c r="E117" s="1892"/>
      <c r="F117" s="2117"/>
      <c r="G117" s="898"/>
      <c r="H117" s="898"/>
      <c r="I117" s="1058"/>
    </row>
    <row r="118" spans="2:9">
      <c r="B118" s="2118" t="str">
        <f t="shared" si="5"/>
        <v/>
      </c>
      <c r="C118" s="2119">
        <f>IFERROR('20. Historical Assets'!M19/'20. Historical Assets'!E19,0)</f>
        <v>0</v>
      </c>
      <c r="D118" s="2120"/>
      <c r="E118" s="1892"/>
      <c r="F118" s="2117"/>
      <c r="G118" s="898"/>
      <c r="H118" s="898"/>
      <c r="I118" s="1058"/>
    </row>
    <row r="119" spans="2:9">
      <c r="B119" s="2118" t="str">
        <f t="shared" si="5"/>
        <v/>
      </c>
      <c r="C119" s="2119">
        <f>IFERROR('20. Historical Assets'!M20/'20. Historical Assets'!E20,0)</f>
        <v>0</v>
      </c>
      <c r="D119" s="2120"/>
      <c r="E119" s="1892"/>
      <c r="F119" s="2117"/>
      <c r="G119" s="898"/>
      <c r="H119" s="898"/>
      <c r="I119" s="898"/>
    </row>
    <row r="120" spans="2:9" ht="15.75" thickBot="1">
      <c r="B120" s="2118" t="str">
        <f t="shared" si="5"/>
        <v/>
      </c>
      <c r="C120" s="2119">
        <f>IFERROR('20. Historical Assets'!M21/'20. Historical Assets'!E21,0)</f>
        <v>0</v>
      </c>
      <c r="D120" s="2120"/>
      <c r="E120" s="1892"/>
      <c r="F120" s="2117"/>
      <c r="G120" s="898"/>
      <c r="H120" s="1059"/>
      <c r="I120" s="898"/>
    </row>
    <row r="121" spans="2:9">
      <c r="B121" s="2118" t="str">
        <f t="shared" si="5"/>
        <v/>
      </c>
      <c r="C121" s="2119">
        <f>IFERROR('20. Historical Assets'!M22/'20. Historical Assets'!E22,0)</f>
        <v>0</v>
      </c>
      <c r="D121" s="2120"/>
      <c r="E121" s="1892"/>
      <c r="F121" s="2117"/>
      <c r="G121" s="898"/>
      <c r="H121" s="898"/>
      <c r="I121" s="898"/>
    </row>
    <row r="122" spans="2:9">
      <c r="B122" s="2118" t="str">
        <f t="shared" si="5"/>
        <v/>
      </c>
      <c r="C122" s="2119">
        <f>IFERROR('20. Historical Assets'!M23/'20. Historical Assets'!E23,0)</f>
        <v>0</v>
      </c>
      <c r="D122" s="2120"/>
      <c r="E122" s="1892"/>
      <c r="F122" s="2117"/>
      <c r="G122" s="898"/>
      <c r="H122" s="898"/>
      <c r="I122" s="898"/>
    </row>
    <row r="123" spans="2:9">
      <c r="B123" s="2118" t="str">
        <f t="shared" si="5"/>
        <v/>
      </c>
      <c r="C123" s="2119">
        <f>IFERROR('20. Historical Assets'!M24/'20. Historical Assets'!E24,0)</f>
        <v>0</v>
      </c>
      <c r="D123" s="2120"/>
      <c r="E123" s="1892"/>
      <c r="F123" s="2117"/>
      <c r="G123" s="898"/>
      <c r="H123" s="898"/>
      <c r="I123" s="898"/>
    </row>
    <row r="124" spans="2:9">
      <c r="B124" s="2118" t="str">
        <f t="shared" si="5"/>
        <v/>
      </c>
      <c r="C124" s="2119">
        <f>IFERROR('20. Historical Assets'!M25/'20. Historical Assets'!E25,0)</f>
        <v>0</v>
      </c>
      <c r="D124" s="2120"/>
      <c r="E124" s="1892"/>
      <c r="F124" s="2117"/>
      <c r="G124" s="898"/>
      <c r="H124" s="898"/>
      <c r="I124" s="898"/>
    </row>
    <row r="125" spans="2:9">
      <c r="B125" s="2118" t="str">
        <f t="shared" si="5"/>
        <v/>
      </c>
      <c r="C125" s="2119">
        <f>IFERROR('20. Historical Assets'!M26/'20. Historical Assets'!E26,0)</f>
        <v>0</v>
      </c>
      <c r="D125" s="2120"/>
      <c r="E125" s="1892"/>
      <c r="F125" s="2117"/>
      <c r="G125" s="898"/>
      <c r="H125" s="898"/>
      <c r="I125" s="898"/>
    </row>
    <row r="126" spans="2:9">
      <c r="B126" s="2118" t="str">
        <f t="shared" si="5"/>
        <v/>
      </c>
      <c r="C126" s="2119">
        <f>IFERROR('20. Historical Assets'!M27/'20. Historical Assets'!E27,0)</f>
        <v>0</v>
      </c>
      <c r="D126" s="2120"/>
      <c r="E126" s="1892"/>
      <c r="F126" s="2117"/>
      <c r="G126" s="898"/>
      <c r="H126" s="898"/>
      <c r="I126" s="898"/>
    </row>
    <row r="127" spans="2:9">
      <c r="B127" s="2118" t="str">
        <f t="shared" si="5"/>
        <v/>
      </c>
      <c r="C127" s="2119">
        <f>IFERROR('20. Historical Assets'!M28/'20. Historical Assets'!E28,0)</f>
        <v>0</v>
      </c>
      <c r="D127" s="2120"/>
      <c r="E127" s="1892"/>
      <c r="F127" s="2117"/>
      <c r="G127" s="898"/>
      <c r="H127" s="898"/>
      <c r="I127" s="898"/>
    </row>
  </sheetData>
  <mergeCells count="1">
    <mergeCell ref="M59:N59"/>
  </mergeCells>
  <conditionalFormatting sqref="E11:E31">
    <cfRule type="cellIs" dxfId="76" priority="22" operator="equal">
      <formula>"OK"</formula>
    </cfRule>
    <cfRule type="cellIs" dxfId="75" priority="23" operator="equal">
      <formula>"BREACH"</formula>
    </cfRule>
    <cfRule type="cellIs" dxfId="74" priority="24" operator="equal">
      <formula>"OK"</formula>
    </cfRule>
    <cfRule type="cellIs" dxfId="73" priority="25" operator="equal">
      <formula>"OK"</formula>
    </cfRule>
    <cfRule type="cellIs" dxfId="72" priority="26" stopIfTrue="1" operator="equal">
      <formula>"BREACH"</formula>
    </cfRule>
    <cfRule type="cellIs" dxfId="71" priority="27" stopIfTrue="1" operator="equal">
      <formula>"OK"</formula>
    </cfRule>
  </conditionalFormatting>
  <conditionalFormatting sqref="E34:E54">
    <cfRule type="cellIs" dxfId="70" priority="1" operator="equal">
      <formula>"OK"</formula>
    </cfRule>
    <cfRule type="cellIs" dxfId="69" priority="2" operator="equal">
      <formula>"BREACH"</formula>
    </cfRule>
    <cfRule type="cellIs" dxfId="68" priority="3" operator="equal">
      <formula>"OK"</formula>
    </cfRule>
    <cfRule type="cellIs" dxfId="67" priority="4" operator="equal">
      <formula>"OK"</formula>
    </cfRule>
    <cfRule type="cellIs" dxfId="66" priority="5" stopIfTrue="1" operator="equal">
      <formula>"BREACH"</formula>
    </cfRule>
    <cfRule type="cellIs" dxfId="65" priority="6" stopIfTrue="1" operator="equal">
      <formula>"OK"</formula>
    </cfRule>
  </conditionalFormatting>
  <conditionalFormatting sqref="F7:G7">
    <cfRule type="cellIs" dxfId="64" priority="19" operator="equal">
      <formula>"BREACH"</formula>
    </cfRule>
    <cfRule type="cellIs" dxfId="63" priority="20" operator="equal">
      <formula>"OK"</formula>
    </cfRule>
  </conditionalFormatting>
  <conditionalFormatting sqref="F7:H7">
    <cfRule type="cellIs" dxfId="62" priority="13" operator="equal">
      <formula>"OK"</formula>
    </cfRule>
  </conditionalFormatting>
  <conditionalFormatting sqref="H7">
    <cfRule type="cellIs" dxfId="61" priority="14" operator="equal">
      <formula>"BREACH"</formula>
    </cfRule>
    <cfRule type="cellIs" dxfId="60" priority="15" operator="equal">
      <formula>"OK"</formula>
    </cfRule>
    <cfRule type="cellIs" dxfId="59" priority="16" operator="equal">
      <formula>"OK"</formula>
    </cfRule>
    <cfRule type="cellIs" dxfId="58" priority="17" stopIfTrue="1" operator="equal">
      <formula>"BREACH"</formula>
    </cfRule>
    <cfRule type="cellIs" dxfId="57" priority="18" stopIfTrue="1" operator="equal">
      <formula>"OK"</formula>
    </cfRule>
  </conditionalFormatting>
  <conditionalFormatting sqref="H9">
    <cfRule type="cellIs" dxfId="56" priority="28" operator="equal">
      <formula>"OK"</formula>
    </cfRule>
    <cfRule type="cellIs" dxfId="55" priority="29" operator="equal">
      <formula>"BREACH"</formula>
    </cfRule>
    <cfRule type="cellIs" dxfId="54" priority="30" operator="equal">
      <formula>"OK"</formula>
    </cfRule>
    <cfRule type="cellIs" dxfId="53" priority="31" operator="equal">
      <formula>"OK"</formula>
    </cfRule>
    <cfRule type="cellIs" dxfId="52" priority="32" stopIfTrue="1" operator="equal">
      <formula>"BREACH"</formula>
    </cfRule>
    <cfRule type="cellIs" dxfId="51" priority="33" stopIfTrue="1" operator="equal">
      <formula>"OK"</formula>
    </cfRule>
  </conditionalFormatting>
  <conditionalFormatting sqref="H32">
    <cfRule type="cellIs" dxfId="50" priority="7" operator="equal">
      <formula>"OK"</formula>
    </cfRule>
    <cfRule type="cellIs" dxfId="49" priority="8" operator="equal">
      <formula>"BREACH"</formula>
    </cfRule>
    <cfRule type="cellIs" dxfId="48" priority="9" operator="equal">
      <formula>"OK"</formula>
    </cfRule>
    <cfRule type="cellIs" dxfId="47" priority="10" operator="equal">
      <formula>"OK"</formula>
    </cfRule>
    <cfRule type="cellIs" dxfId="46" priority="11" stopIfTrue="1" operator="equal">
      <formula>"BREACH"</formula>
    </cfRule>
    <cfRule type="cellIs" dxfId="45" priority="12" stopIfTrue="1" operator="equal">
      <formula>"OK"</formula>
    </cfRule>
  </conditionalFormatting>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6" tint="0.39997558519241921"/>
  </sheetPr>
  <dimension ref="B1:O115"/>
  <sheetViews>
    <sheetView showGridLines="0" workbookViewId="0">
      <selection activeCell="H18" sqref="H18"/>
    </sheetView>
  </sheetViews>
  <sheetFormatPr baseColWidth="10" defaultColWidth="11.42578125" defaultRowHeight="15"/>
  <cols>
    <col min="1" max="1" width="0.85546875" style="164" customWidth="1"/>
    <col min="2" max="2" width="17" style="164" customWidth="1"/>
    <col min="3" max="8" width="25.7109375" style="164" customWidth="1"/>
    <col min="9" max="10" width="24.85546875" style="164" customWidth="1"/>
    <col min="11" max="11" width="28" style="164" customWidth="1"/>
    <col min="12" max="12" width="24.42578125" style="164" customWidth="1"/>
    <col min="13" max="13" width="11.42578125" style="164" customWidth="1"/>
    <col min="14" max="16384" width="11.42578125" style="164"/>
  </cols>
  <sheetData>
    <row r="1" spans="2:15">
      <c r="B1"/>
      <c r="C1"/>
      <c r="D1"/>
      <c r="E1"/>
      <c r="F1"/>
      <c r="G1"/>
      <c r="H1"/>
      <c r="I1"/>
      <c r="J1"/>
      <c r="K1"/>
      <c r="L1"/>
      <c r="M1"/>
    </row>
    <row r="2" spans="2:15" ht="16.5">
      <c r="B2" s="1467"/>
      <c r="C2" s="1468"/>
      <c r="D2" s="1468"/>
      <c r="E2" s="1469"/>
      <c r="F2" s="1545"/>
      <c r="G2" s="1546"/>
      <c r="H2" s="1546"/>
      <c r="I2" s="1546"/>
      <c r="J2" s="1546"/>
      <c r="K2" s="1546"/>
      <c r="L2" s="1472"/>
      <c r="M2" s="899"/>
      <c r="N2" s="1544"/>
    </row>
    <row r="3" spans="2:15" ht="16.5">
      <c r="B3" s="1473"/>
      <c r="C3" s="1461"/>
      <c r="G3" s="1543"/>
      <c r="H3" s="899"/>
      <c r="I3" s="1543"/>
      <c r="J3" s="1107" t="s">
        <v>322</v>
      </c>
      <c r="K3" s="1718">
        <f>Cover!$F$37</f>
        <v>45626</v>
      </c>
      <c r="L3" s="1474"/>
      <c r="M3" s="899"/>
      <c r="N3" s="1544"/>
    </row>
    <row r="4" spans="2:15" ht="16.5">
      <c r="B4" s="1473"/>
      <c r="C4" s="1461"/>
      <c r="G4" s="1543"/>
      <c r="H4" s="899"/>
      <c r="I4" s="1543"/>
      <c r="J4" s="1107" t="s">
        <v>325</v>
      </c>
      <c r="K4" s="1718">
        <f>Cover!$F$41</f>
        <v>45645</v>
      </c>
      <c r="L4" s="1474"/>
      <c r="M4" s="899"/>
      <c r="N4" s="1544"/>
    </row>
    <row r="5" spans="2:15" ht="16.5">
      <c r="B5" s="1475"/>
      <c r="C5" s="1476"/>
      <c r="D5" s="1476"/>
      <c r="E5" s="1476"/>
      <c r="F5" s="1547"/>
      <c r="G5" s="1548"/>
      <c r="H5" s="1549"/>
      <c r="I5" s="1548"/>
      <c r="J5" s="1548"/>
      <c r="K5" s="1548"/>
      <c r="L5" s="1480"/>
      <c r="M5" s="899"/>
      <c r="N5" s="1544"/>
    </row>
    <row r="6" spans="2:15">
      <c r="B6" s="1543"/>
      <c r="C6" s="1543"/>
      <c r="D6" s="1543"/>
      <c r="E6" s="1543"/>
      <c r="F6" s="1543"/>
      <c r="G6" s="1543"/>
      <c r="H6" s="1543"/>
      <c r="I6" s="1543"/>
      <c r="J6" s="1543"/>
      <c r="K6" s="1543"/>
      <c r="L6" s="1543"/>
      <c r="M6" s="899"/>
      <c r="N6" s="1544"/>
    </row>
    <row r="7" spans="2:15" ht="15.75" thickBot="1">
      <c r="B7"/>
      <c r="C7"/>
      <c r="D7"/>
      <c r="E7"/>
      <c r="F7"/>
      <c r="G7"/>
      <c r="H7"/>
      <c r="I7"/>
      <c r="J7"/>
      <c r="K7"/>
      <c r="L7"/>
      <c r="M7"/>
    </row>
    <row r="8" spans="2:15" ht="24.75" customHeight="1" thickTop="1" thickBot="1">
      <c r="B8" s="721" t="s">
        <v>1281</v>
      </c>
      <c r="C8" s="1550"/>
      <c r="D8" s="1551"/>
      <c r="E8" s="1551"/>
      <c r="F8" s="1114"/>
      <c r="G8" s="1114"/>
      <c r="H8" s="1114"/>
      <c r="I8" s="1114"/>
      <c r="J8" s="1114"/>
      <c r="K8" s="1114"/>
      <c r="L8" s="1114"/>
      <c r="M8" s="406"/>
      <c r="N8" s="457"/>
      <c r="O8" s="457"/>
    </row>
    <row r="9" spans="2:15" s="1544" customFormat="1" ht="24.75" customHeight="1" thickTop="1" thickBot="1">
      <c r="B9" s="1642"/>
      <c r="C9" s="1643"/>
      <c r="D9" s="1644"/>
      <c r="E9" s="1644"/>
      <c r="F9" s="1645"/>
      <c r="G9" s="1645"/>
      <c r="H9" s="2015"/>
      <c r="I9" s="2016"/>
      <c r="J9" s="1645"/>
      <c r="K9" s="1645"/>
      <c r="L9" s="1645"/>
      <c r="M9" s="1197"/>
      <c r="N9" s="1646"/>
      <c r="O9" s="1646"/>
    </row>
    <row r="10" spans="2:15" s="572" customFormat="1" ht="46.5" customHeight="1" thickTop="1" thickBot="1">
      <c r="B10" s="1553" t="s">
        <v>322</v>
      </c>
      <c r="C10" s="1553" t="s">
        <v>992</v>
      </c>
      <c r="D10" s="1553" t="s">
        <v>49</v>
      </c>
      <c r="E10" s="1553" t="s">
        <v>425</v>
      </c>
      <c r="F10" s="1553" t="s">
        <v>426</v>
      </c>
      <c r="G10" s="1553" t="s">
        <v>427</v>
      </c>
      <c r="H10" s="1553" t="s">
        <v>428</v>
      </c>
      <c r="I10" s="1553" t="s">
        <v>429</v>
      </c>
      <c r="K10" s="1553" t="s">
        <v>785</v>
      </c>
      <c r="L10" s="1553" t="s">
        <v>786</v>
      </c>
    </row>
    <row r="11" spans="2:15" s="572" customFormat="1" ht="17.25" customHeight="1" thickTop="1" thickBot="1">
      <c r="B11" s="1567">
        <f>K3</f>
        <v>45626</v>
      </c>
      <c r="C11" s="1554">
        <f>'03. Asset follow up'!F27</f>
        <v>939999984.12</v>
      </c>
      <c r="D11" s="1554">
        <f>IF(B11="","",SUM(C11:C$100000))</f>
        <v>939999984.12</v>
      </c>
      <c r="E11" s="1555">
        <f>IF(B11="","",SUM(F11:I11))</f>
        <v>939999984.12</v>
      </c>
      <c r="F11" s="1555">
        <f>'03. Asset follow up'!F20</f>
        <v>939999984.12</v>
      </c>
      <c r="G11" s="1555">
        <f>'03. Asset follow up'!G20</f>
        <v>0</v>
      </c>
      <c r="H11" s="1555">
        <f>'03. Asset follow up'!H20</f>
        <v>0</v>
      </c>
      <c r="I11" s="1556">
        <f>'03. Asset follow up'!I20</f>
        <v>0</v>
      </c>
      <c r="J11" s="1114" t="str">
        <f>IF(+F11+G11+H11+I11-E11=0,"OK","ERROR")</f>
        <v>OK</v>
      </c>
      <c r="K11" s="1555">
        <f>IFERROR('17. Default &amp; Recovery Stats'!AA11+'17. Default &amp; Recovery Stats'!AM11+'17. Default &amp; Recovery Stats'!O11,0)</f>
        <v>0</v>
      </c>
      <c r="L11" s="1556">
        <f>L12+K11</f>
        <v>0</v>
      </c>
    </row>
    <row r="12" spans="2:15" s="572" customFormat="1" ht="24" customHeight="1" thickTop="1" thickBot="1">
      <c r="B12" s="1568" t="str">
        <f>IF(INPUT!FM16="","",INPUT!FM16)</f>
        <v/>
      </c>
      <c r="C12" s="1557" t="str">
        <f>IF(B12="","",INPUT!IT16)</f>
        <v/>
      </c>
      <c r="D12" s="1554" t="str">
        <f>IF(B12="","",SUM(C12:C$100000))</f>
        <v/>
      </c>
      <c r="E12" s="1558" t="str">
        <f>IF(B12="","",SUM(F12:I12))</f>
        <v/>
      </c>
      <c r="F12" s="1557" t="str">
        <f>IF(INPUT!FN16="","",INPUT!FN16)</f>
        <v/>
      </c>
      <c r="G12" s="1557" t="str">
        <f>IF(INPUT!FO16="","",INPUT!FO16)</f>
        <v/>
      </c>
      <c r="H12" s="1557" t="str">
        <f>IF(INPUT!FP16="","",INPUT!FP16)</f>
        <v/>
      </c>
      <c r="I12" s="1559" t="str">
        <f>IF(INPUT!FQ16="","",INPUT!FQ16)</f>
        <v/>
      </c>
      <c r="K12" s="1555">
        <f>IFERROR('17. Default &amp; Recovery Stats'!AA12+'17. Default &amp; Recovery Stats'!AM12+'17. Default &amp; Recovery Stats'!O12,0)</f>
        <v>0</v>
      </c>
      <c r="L12" s="1556">
        <f t="shared" ref="L12:L75" si="0">L13+K12</f>
        <v>0</v>
      </c>
    </row>
    <row r="13" spans="2:15" s="572" customFormat="1" ht="24" customHeight="1" thickTop="1" thickBot="1">
      <c r="B13" s="1568" t="str">
        <f>IF(INPUT!FM17="","",INPUT!FM17)</f>
        <v/>
      </c>
      <c r="C13" s="1557" t="str">
        <f>IF(B13="","",INPUT!IT17)</f>
        <v/>
      </c>
      <c r="D13" s="1554" t="str">
        <f>IF(B13="","",SUM(C13:C$100000))</f>
        <v/>
      </c>
      <c r="E13" s="1558" t="str">
        <f t="shared" ref="E13:E38" si="1">IF(B13="","",SUM(F13:I13))</f>
        <v/>
      </c>
      <c r="F13" s="1557" t="str">
        <f>IF(INPUT!FN17="","",INPUT!FN17)</f>
        <v/>
      </c>
      <c r="G13" s="1557" t="str">
        <f>IF(INPUT!FO17="","",INPUT!FO17)</f>
        <v/>
      </c>
      <c r="H13" s="1557" t="str">
        <f>IF(INPUT!FP17="","",INPUT!FP17)</f>
        <v/>
      </c>
      <c r="I13" s="1559" t="str">
        <f>IF(INPUT!FQ17="","",INPUT!FQ17)</f>
        <v/>
      </c>
      <c r="K13" s="1555">
        <f>IFERROR('17. Default &amp; Recovery Stats'!AA13+'17. Default &amp; Recovery Stats'!AM13+'17. Default &amp; Recovery Stats'!O13,0)</f>
        <v>0</v>
      </c>
      <c r="L13" s="1556">
        <f t="shared" si="0"/>
        <v>0</v>
      </c>
    </row>
    <row r="14" spans="2:15" s="572" customFormat="1" ht="17.25" customHeight="1" thickTop="1" thickBot="1">
      <c r="B14" s="1568" t="str">
        <f>IF(INPUT!FM18="","",INPUT!FM18)</f>
        <v/>
      </c>
      <c r="C14" s="1557" t="str">
        <f>IF(B14="","",INPUT!IT18)</f>
        <v/>
      </c>
      <c r="D14" s="1554" t="str">
        <f>IF(B14="","",SUM(C14:C$100000))</f>
        <v/>
      </c>
      <c r="E14" s="1558" t="str">
        <f t="shared" si="1"/>
        <v/>
      </c>
      <c r="F14" s="1557" t="str">
        <f>IF(INPUT!FN18="","",INPUT!FN18)</f>
        <v/>
      </c>
      <c r="G14" s="1557" t="str">
        <f>IF(INPUT!FO18="","",INPUT!FO18)</f>
        <v/>
      </c>
      <c r="H14" s="1557" t="str">
        <f>IF(INPUT!FP18="","",INPUT!FP18)</f>
        <v/>
      </c>
      <c r="I14" s="1559" t="str">
        <f>IF(INPUT!FQ18="","",INPUT!FQ18)</f>
        <v/>
      </c>
      <c r="K14" s="1555">
        <f>IFERROR('17. Default &amp; Recovery Stats'!AA14+'17. Default &amp; Recovery Stats'!AM14+'17. Default &amp; Recovery Stats'!O14,0)</f>
        <v>0</v>
      </c>
      <c r="L14" s="1556">
        <f t="shared" si="0"/>
        <v>0</v>
      </c>
    </row>
    <row r="15" spans="2:15" s="572" customFormat="1" ht="17.25" customHeight="1" thickTop="1" thickBot="1">
      <c r="B15" s="1568" t="str">
        <f>IF(INPUT!FM19="","",INPUT!FM19)</f>
        <v/>
      </c>
      <c r="C15" s="1557" t="str">
        <f>IF(B15="","",INPUT!IT19)</f>
        <v/>
      </c>
      <c r="D15" s="1554" t="str">
        <f>IF(B15="","",SUM(C15:C$100000))</f>
        <v/>
      </c>
      <c r="E15" s="1558" t="str">
        <f t="shared" si="1"/>
        <v/>
      </c>
      <c r="F15" s="1557" t="str">
        <f>IF(INPUT!FN19="","",INPUT!FN19)</f>
        <v/>
      </c>
      <c r="G15" s="1557" t="str">
        <f>IF(INPUT!FO19="","",INPUT!FO19)</f>
        <v/>
      </c>
      <c r="H15" s="1557" t="str">
        <f>IF(INPUT!FP19="","",INPUT!FP19)</f>
        <v/>
      </c>
      <c r="I15" s="1559" t="str">
        <f>IF(INPUT!FQ19="","",INPUT!FQ19)</f>
        <v/>
      </c>
      <c r="K15" s="1555">
        <f>IFERROR('17. Default &amp; Recovery Stats'!AA15+'17. Default &amp; Recovery Stats'!AM15+'17. Default &amp; Recovery Stats'!O15,0)</f>
        <v>0</v>
      </c>
      <c r="L15" s="1556">
        <f t="shared" si="0"/>
        <v>0</v>
      </c>
    </row>
    <row r="16" spans="2:15" s="572" customFormat="1" ht="17.25" customHeight="1" thickTop="1" thickBot="1">
      <c r="B16" s="1568" t="str">
        <f>IF(INPUT!FM20="","",INPUT!FM20)</f>
        <v/>
      </c>
      <c r="C16" s="1557" t="str">
        <f>IF(B16="","",INPUT!IT20)</f>
        <v/>
      </c>
      <c r="D16" s="1554" t="str">
        <f>IF(B16="","",SUM(C16:C$100000))</f>
        <v/>
      </c>
      <c r="E16" s="1558" t="str">
        <f t="shared" si="1"/>
        <v/>
      </c>
      <c r="F16" s="1557" t="str">
        <f>IF(INPUT!FN20="","",INPUT!FN20)</f>
        <v/>
      </c>
      <c r="G16" s="1557" t="str">
        <f>IF(INPUT!FO20="","",INPUT!FO20)</f>
        <v/>
      </c>
      <c r="H16" s="1557" t="str">
        <f>IF(INPUT!FP20="","",INPUT!FP20)</f>
        <v/>
      </c>
      <c r="I16" s="1559" t="str">
        <f>IF(INPUT!FQ20="","",INPUT!FQ20)</f>
        <v/>
      </c>
      <c r="K16" s="1555">
        <f>IFERROR('17. Default &amp; Recovery Stats'!AA16+'17. Default &amp; Recovery Stats'!AM16+'17. Default &amp; Recovery Stats'!O16,0)</f>
        <v>0</v>
      </c>
      <c r="L16" s="1556">
        <f t="shared" si="0"/>
        <v>0</v>
      </c>
    </row>
    <row r="17" spans="2:12" s="572" customFormat="1" ht="17.25" customHeight="1" thickTop="1" thickBot="1">
      <c r="B17" s="1568" t="str">
        <f>IF(INPUT!FM21="","",INPUT!FM21)</f>
        <v/>
      </c>
      <c r="C17" s="1557" t="str">
        <f>IF(B17="","",INPUT!IT21)</f>
        <v/>
      </c>
      <c r="D17" s="1554" t="str">
        <f>IF(B17="","",SUM(C17:C$100000))</f>
        <v/>
      </c>
      <c r="E17" s="1558" t="str">
        <f t="shared" si="1"/>
        <v/>
      </c>
      <c r="F17" s="1557" t="str">
        <f>IF(INPUT!FN21="","",INPUT!FN21)</f>
        <v/>
      </c>
      <c r="G17" s="1557" t="str">
        <f>IF(INPUT!FO21="","",INPUT!FO21)</f>
        <v/>
      </c>
      <c r="H17" s="1557" t="str">
        <f>IF(INPUT!FP21="","",INPUT!FP21)</f>
        <v/>
      </c>
      <c r="I17" s="1559" t="str">
        <f>IF(INPUT!FQ21="","",INPUT!FQ21)</f>
        <v/>
      </c>
      <c r="K17" s="1555">
        <f>IFERROR('17. Default &amp; Recovery Stats'!AA17+'17. Default &amp; Recovery Stats'!AM17+'17. Default &amp; Recovery Stats'!O17,0)</f>
        <v>0</v>
      </c>
      <c r="L17" s="1556">
        <f t="shared" si="0"/>
        <v>0</v>
      </c>
    </row>
    <row r="18" spans="2:12" s="572" customFormat="1" ht="17.25" customHeight="1" thickTop="1" thickBot="1">
      <c r="B18" s="1568" t="str">
        <f>IF(INPUT!FM22="","",INPUT!FM22)</f>
        <v/>
      </c>
      <c r="C18" s="1557" t="str">
        <f>IF(B18="","",INPUT!IT22)</f>
        <v/>
      </c>
      <c r="D18" s="1554" t="str">
        <f>IF(B18="","",SUM(C18:C$100000))</f>
        <v/>
      </c>
      <c r="E18" s="1558" t="str">
        <f t="shared" si="1"/>
        <v/>
      </c>
      <c r="F18" s="1557" t="str">
        <f>IF(INPUT!FN22="","",INPUT!FN22)</f>
        <v/>
      </c>
      <c r="G18" s="1557" t="str">
        <f>IF(INPUT!FO22="","",INPUT!FO22)</f>
        <v/>
      </c>
      <c r="H18" s="1557" t="str">
        <f>IF(INPUT!FP22="","",INPUT!FP22)</f>
        <v/>
      </c>
      <c r="I18" s="1559" t="str">
        <f>IF(INPUT!FQ22="","",INPUT!FQ22)</f>
        <v/>
      </c>
      <c r="K18" s="1555">
        <f>IFERROR('17. Default &amp; Recovery Stats'!AA18+'17. Default &amp; Recovery Stats'!AM18+'17. Default &amp; Recovery Stats'!O18,0)</f>
        <v>0</v>
      </c>
      <c r="L18" s="1556">
        <f t="shared" si="0"/>
        <v>0</v>
      </c>
    </row>
    <row r="19" spans="2:12" s="572" customFormat="1" ht="17.25" customHeight="1" thickTop="1" thickBot="1">
      <c r="B19" s="1568" t="str">
        <f>IF(INPUT!FM23="","",INPUT!FM23)</f>
        <v/>
      </c>
      <c r="C19" s="1557" t="str">
        <f>IF(B19="","",INPUT!IT23)</f>
        <v/>
      </c>
      <c r="D19" s="1554" t="str">
        <f>IF(B19="","",SUM(C19:C$100000))</f>
        <v/>
      </c>
      <c r="E19" s="1558" t="str">
        <f t="shared" si="1"/>
        <v/>
      </c>
      <c r="F19" s="1557" t="str">
        <f>IF(INPUT!FN23="","",INPUT!FN23)</f>
        <v/>
      </c>
      <c r="G19" s="1557" t="str">
        <f>IF(INPUT!FO23="","",INPUT!FO23)</f>
        <v/>
      </c>
      <c r="H19" s="1557" t="str">
        <f>IF(INPUT!FP23="","",INPUT!FP23)</f>
        <v/>
      </c>
      <c r="I19" s="1559" t="str">
        <f>IF(INPUT!FQ23="","",INPUT!FQ23)</f>
        <v/>
      </c>
      <c r="K19" s="1555">
        <f>IFERROR('17. Default &amp; Recovery Stats'!AA19+'17. Default &amp; Recovery Stats'!AM19+'17. Default &amp; Recovery Stats'!O19,0)</f>
        <v>0</v>
      </c>
      <c r="L19" s="1556">
        <f t="shared" si="0"/>
        <v>0</v>
      </c>
    </row>
    <row r="20" spans="2:12" s="572" customFormat="1" ht="17.25" customHeight="1" thickTop="1" thickBot="1">
      <c r="B20" s="1568" t="str">
        <f>IF(INPUT!FM24="","",INPUT!FM24)</f>
        <v/>
      </c>
      <c r="C20" s="1557" t="str">
        <f>IF(B20="","",INPUT!IT24)</f>
        <v/>
      </c>
      <c r="D20" s="1554" t="str">
        <f>IF(B20="","",SUM(C20:C$100000))</f>
        <v/>
      </c>
      <c r="E20" s="1558" t="str">
        <f t="shared" si="1"/>
        <v/>
      </c>
      <c r="F20" s="1557" t="str">
        <f>IF(INPUT!FN24="","",INPUT!FN24)</f>
        <v/>
      </c>
      <c r="G20" s="1557" t="str">
        <f>IF(INPUT!FO24="","",INPUT!FO24)</f>
        <v/>
      </c>
      <c r="H20" s="1557" t="str">
        <f>IF(INPUT!FP24="","",INPUT!FP24)</f>
        <v/>
      </c>
      <c r="I20" s="1559" t="str">
        <f>IF(INPUT!FQ24="","",INPUT!FQ24)</f>
        <v/>
      </c>
      <c r="K20" s="1555">
        <f>IFERROR('17. Default &amp; Recovery Stats'!AA20+'17. Default &amp; Recovery Stats'!AM20+'17. Default &amp; Recovery Stats'!O20,0)</f>
        <v>0</v>
      </c>
      <c r="L20" s="1556">
        <f t="shared" si="0"/>
        <v>0</v>
      </c>
    </row>
    <row r="21" spans="2:12" s="572" customFormat="1" ht="17.25" customHeight="1" thickTop="1" thickBot="1">
      <c r="B21" s="1568" t="str">
        <f>IF(INPUT!FM25="","",INPUT!FM25)</f>
        <v/>
      </c>
      <c r="C21" s="1557" t="str">
        <f>IF(B21="","",INPUT!IT25)</f>
        <v/>
      </c>
      <c r="D21" s="1554" t="str">
        <f>IF(B21="","",SUM(C21:C$100000))</f>
        <v/>
      </c>
      <c r="E21" s="1558" t="str">
        <f t="shared" si="1"/>
        <v/>
      </c>
      <c r="F21" s="1557" t="str">
        <f>IF(INPUT!FN25="","",INPUT!FN25)</f>
        <v/>
      </c>
      <c r="G21" s="1557" t="str">
        <f>IF(INPUT!FO25="","",INPUT!FO25)</f>
        <v/>
      </c>
      <c r="H21" s="1557" t="str">
        <f>IF(INPUT!FP25="","",INPUT!FP25)</f>
        <v/>
      </c>
      <c r="I21" s="1559" t="str">
        <f>IF(INPUT!FQ25="","",INPUT!FQ25)</f>
        <v/>
      </c>
      <c r="K21" s="1555">
        <f>IFERROR('17. Default &amp; Recovery Stats'!AA21+'17. Default &amp; Recovery Stats'!AM21+'17. Default &amp; Recovery Stats'!O21,0)</f>
        <v>0</v>
      </c>
      <c r="L21" s="1556">
        <f t="shared" si="0"/>
        <v>0</v>
      </c>
    </row>
    <row r="22" spans="2:12" s="572" customFormat="1" ht="17.25" customHeight="1" thickTop="1" thickBot="1">
      <c r="B22" s="1568" t="str">
        <f>IF(INPUT!FM26="","",INPUT!FM26)</f>
        <v/>
      </c>
      <c r="C22" s="1557" t="str">
        <f>IF(B22="","",INPUT!IT26)</f>
        <v/>
      </c>
      <c r="D22" s="1554" t="str">
        <f>IF(B22="","",SUM(C22:C$100000))</f>
        <v/>
      </c>
      <c r="E22" s="1558" t="str">
        <f t="shared" si="1"/>
        <v/>
      </c>
      <c r="F22" s="1557" t="str">
        <f>IF(INPUT!FN26="","",INPUT!FN26)</f>
        <v/>
      </c>
      <c r="G22" s="1557" t="str">
        <f>IF(INPUT!FO26="","",INPUT!FO26)</f>
        <v/>
      </c>
      <c r="H22" s="1557" t="str">
        <f>IF(INPUT!FP26="","",INPUT!FP26)</f>
        <v/>
      </c>
      <c r="I22" s="1559" t="str">
        <f>IF(INPUT!FQ26="","",INPUT!FQ26)</f>
        <v/>
      </c>
      <c r="K22" s="1555">
        <f>IFERROR('17. Default &amp; Recovery Stats'!AA22+'17. Default &amp; Recovery Stats'!AM22+'17. Default &amp; Recovery Stats'!O22,0)</f>
        <v>0</v>
      </c>
      <c r="L22" s="1556">
        <f t="shared" si="0"/>
        <v>0</v>
      </c>
    </row>
    <row r="23" spans="2:12" s="572" customFormat="1" ht="17.25" customHeight="1" thickTop="1" thickBot="1">
      <c r="B23" s="1568" t="str">
        <f>IF(INPUT!FM27="","",INPUT!FM27)</f>
        <v/>
      </c>
      <c r="C23" s="1557" t="str">
        <f>IF(B23="","",INPUT!IT27)</f>
        <v/>
      </c>
      <c r="D23" s="1554" t="str">
        <f>IF(B23="","",SUM(C23:C$100000))</f>
        <v/>
      </c>
      <c r="E23" s="1558" t="str">
        <f t="shared" si="1"/>
        <v/>
      </c>
      <c r="F23" s="1557" t="str">
        <f>IF(INPUT!FN27="","",INPUT!FN27)</f>
        <v/>
      </c>
      <c r="G23" s="1557" t="str">
        <f>IF(INPUT!FO27="","",INPUT!FO27)</f>
        <v/>
      </c>
      <c r="H23" s="1557" t="str">
        <f>IF(INPUT!FP27="","",INPUT!FP27)</f>
        <v/>
      </c>
      <c r="I23" s="1559" t="str">
        <f>IF(INPUT!FQ27="","",INPUT!FQ27)</f>
        <v/>
      </c>
      <c r="K23" s="1555">
        <f>IFERROR('17. Default &amp; Recovery Stats'!AA23+'17. Default &amp; Recovery Stats'!AM23+'17. Default &amp; Recovery Stats'!O23,0)</f>
        <v>0</v>
      </c>
      <c r="L23" s="1556">
        <f t="shared" si="0"/>
        <v>0</v>
      </c>
    </row>
    <row r="24" spans="2:12" s="572" customFormat="1" ht="17.25" customHeight="1" thickTop="1" thickBot="1">
      <c r="B24" s="1568" t="str">
        <f>IF(INPUT!FM28="","",INPUT!FM28)</f>
        <v/>
      </c>
      <c r="C24" s="1557" t="str">
        <f>IF(B24="","",INPUT!IT28)</f>
        <v/>
      </c>
      <c r="D24" s="1554" t="str">
        <f>IF(B24="","",SUM(C24:C$100000))</f>
        <v/>
      </c>
      <c r="E24" s="1558" t="str">
        <f t="shared" si="1"/>
        <v/>
      </c>
      <c r="F24" s="1557" t="str">
        <f>IF(INPUT!FN28="","",INPUT!FN28)</f>
        <v/>
      </c>
      <c r="G24" s="1557" t="str">
        <f>IF(INPUT!FO28="","",INPUT!FO28)</f>
        <v/>
      </c>
      <c r="H24" s="1557" t="str">
        <f>IF(INPUT!FP28="","",INPUT!FP28)</f>
        <v/>
      </c>
      <c r="I24" s="1559" t="str">
        <f>IF(INPUT!FQ28="","",INPUT!FQ28)</f>
        <v/>
      </c>
      <c r="K24" s="1555">
        <f>IFERROR('17. Default &amp; Recovery Stats'!AA24+'17. Default &amp; Recovery Stats'!AM24+'17. Default &amp; Recovery Stats'!O24,0)</f>
        <v>0</v>
      </c>
      <c r="L24" s="1556">
        <f t="shared" si="0"/>
        <v>0</v>
      </c>
    </row>
    <row r="25" spans="2:12" s="572" customFormat="1" ht="17.25" customHeight="1" thickTop="1" thickBot="1">
      <c r="B25" s="1568" t="str">
        <f>IF(INPUT!FM29="","",INPUT!FM29)</f>
        <v/>
      </c>
      <c r="C25" s="1557" t="str">
        <f>IF(B25="","",INPUT!IT29)</f>
        <v/>
      </c>
      <c r="D25" s="1554" t="str">
        <f>IF(B25="","",SUM(C25:C$100000))</f>
        <v/>
      </c>
      <c r="E25" s="1558" t="str">
        <f t="shared" si="1"/>
        <v/>
      </c>
      <c r="F25" s="1557" t="str">
        <f>IF(INPUT!FN29="","",INPUT!FN29)</f>
        <v/>
      </c>
      <c r="G25" s="1557" t="str">
        <f>IF(INPUT!FO29="","",INPUT!FO29)</f>
        <v/>
      </c>
      <c r="H25" s="1557" t="str">
        <f>IF(INPUT!FP29="","",INPUT!FP29)</f>
        <v/>
      </c>
      <c r="I25" s="1559" t="str">
        <f>IF(INPUT!FQ29="","",INPUT!FQ29)</f>
        <v/>
      </c>
      <c r="K25" s="1555">
        <f>IFERROR('17. Default &amp; Recovery Stats'!AA25+'17. Default &amp; Recovery Stats'!AM25+'17. Default &amp; Recovery Stats'!O25,0)</f>
        <v>0</v>
      </c>
      <c r="L25" s="1556">
        <f t="shared" si="0"/>
        <v>0</v>
      </c>
    </row>
    <row r="26" spans="2:12" s="572" customFormat="1" ht="17.25" customHeight="1" thickTop="1" thickBot="1">
      <c r="B26" s="1568" t="str">
        <f>IF(INPUT!FM30="","",INPUT!FM30)</f>
        <v/>
      </c>
      <c r="C26" s="1557" t="str">
        <f>IF(B26="","",INPUT!IT30)</f>
        <v/>
      </c>
      <c r="D26" s="1554" t="str">
        <f>IF(B26="","",SUM(C26:C$100000))</f>
        <v/>
      </c>
      <c r="E26" s="1558" t="str">
        <f t="shared" si="1"/>
        <v/>
      </c>
      <c r="F26" s="1557" t="str">
        <f>IF(INPUT!FN30="","",INPUT!FN30)</f>
        <v/>
      </c>
      <c r="G26" s="1557" t="str">
        <f>IF(INPUT!FO30="","",INPUT!FO30)</f>
        <v/>
      </c>
      <c r="H26" s="1557" t="str">
        <f>IF(INPUT!FP30="","",INPUT!FP30)</f>
        <v/>
      </c>
      <c r="I26" s="1559" t="str">
        <f>IF(INPUT!FQ30="","",INPUT!FQ30)</f>
        <v/>
      </c>
      <c r="K26" s="1555">
        <f>IFERROR('17. Default &amp; Recovery Stats'!AA26+'17. Default &amp; Recovery Stats'!AM26+'17. Default &amp; Recovery Stats'!O26,0)</f>
        <v>0</v>
      </c>
      <c r="L26" s="1556">
        <f t="shared" si="0"/>
        <v>0</v>
      </c>
    </row>
    <row r="27" spans="2:12" s="572" customFormat="1" ht="17.25" customHeight="1" thickTop="1" thickBot="1">
      <c r="B27" s="1568" t="str">
        <f>IF(INPUT!FM31="","",INPUT!FM31)</f>
        <v/>
      </c>
      <c r="C27" s="1557" t="str">
        <f>IF(B27="","",INPUT!IT31)</f>
        <v/>
      </c>
      <c r="D27" s="1554" t="str">
        <f>IF(B27="","",SUM(C27:C$100000))</f>
        <v/>
      </c>
      <c r="E27" s="1558" t="str">
        <f t="shared" si="1"/>
        <v/>
      </c>
      <c r="F27" s="1557" t="str">
        <f>IF(INPUT!FN31="","",INPUT!FN31)</f>
        <v/>
      </c>
      <c r="G27" s="1557" t="str">
        <f>IF(INPUT!FO31="","",INPUT!FO31)</f>
        <v/>
      </c>
      <c r="H27" s="1557" t="str">
        <f>IF(INPUT!FP31="","",INPUT!FP31)</f>
        <v/>
      </c>
      <c r="I27" s="1559" t="str">
        <f>IF(INPUT!FQ31="","",INPUT!FQ31)</f>
        <v/>
      </c>
      <c r="K27" s="1555">
        <f>IFERROR('17. Default &amp; Recovery Stats'!AA27+'17. Default &amp; Recovery Stats'!AM27+'17. Default &amp; Recovery Stats'!O27,0)</f>
        <v>0</v>
      </c>
      <c r="L27" s="1556">
        <f t="shared" si="0"/>
        <v>0</v>
      </c>
    </row>
    <row r="28" spans="2:12" s="572" customFormat="1" ht="17.25" customHeight="1" thickTop="1" thickBot="1">
      <c r="B28" s="1568" t="str">
        <f>IF(INPUT!FM32="","",INPUT!FM32)</f>
        <v/>
      </c>
      <c r="C28" s="1557" t="str">
        <f>IF(B28="","",INPUT!IT32)</f>
        <v/>
      </c>
      <c r="D28" s="1554" t="str">
        <f>IF(B28="","",SUM(C28:C$100000))</f>
        <v/>
      </c>
      <c r="E28" s="1558" t="str">
        <f t="shared" si="1"/>
        <v/>
      </c>
      <c r="F28" s="1557" t="str">
        <f>IF(INPUT!FN32="","",INPUT!FN32)</f>
        <v/>
      </c>
      <c r="G28" s="1557" t="str">
        <f>IF(INPUT!FO32="","",INPUT!FO32)</f>
        <v/>
      </c>
      <c r="H28" s="1557" t="str">
        <f>IF(INPUT!FP32="","",INPUT!FP32)</f>
        <v/>
      </c>
      <c r="I28" s="1559" t="str">
        <f>IF(INPUT!FQ32="","",INPUT!FQ32)</f>
        <v/>
      </c>
      <c r="K28" s="1555">
        <f>IFERROR('17. Default &amp; Recovery Stats'!AA28+'17. Default &amp; Recovery Stats'!AM28+'17. Default &amp; Recovery Stats'!O28,0)</f>
        <v>0</v>
      </c>
      <c r="L28" s="1556">
        <f t="shared" si="0"/>
        <v>0</v>
      </c>
    </row>
    <row r="29" spans="2:12" s="572" customFormat="1" ht="17.25" customHeight="1" thickTop="1" thickBot="1">
      <c r="B29" s="1568" t="str">
        <f>IF(INPUT!FM33="","",INPUT!FM33)</f>
        <v/>
      </c>
      <c r="C29" s="1557" t="str">
        <f>IF(B29="","",INPUT!IT33)</f>
        <v/>
      </c>
      <c r="D29" s="1554" t="str">
        <f>IF(B29="","",SUM(C29:C$100000))</f>
        <v/>
      </c>
      <c r="E29" s="1558" t="str">
        <f t="shared" si="1"/>
        <v/>
      </c>
      <c r="F29" s="1557" t="str">
        <f>IF(INPUT!FN33="","",INPUT!FN33)</f>
        <v/>
      </c>
      <c r="G29" s="1557" t="str">
        <f>IF(INPUT!FO33="","",INPUT!FO33)</f>
        <v/>
      </c>
      <c r="H29" s="1557" t="str">
        <f>IF(INPUT!FP33="","",INPUT!FP33)</f>
        <v/>
      </c>
      <c r="I29" s="1559" t="str">
        <f>IF(INPUT!FQ33="","",INPUT!FQ33)</f>
        <v/>
      </c>
      <c r="K29" s="1555">
        <f>IFERROR('17. Default &amp; Recovery Stats'!AA29+'17. Default &amp; Recovery Stats'!AM29+'17. Default &amp; Recovery Stats'!O29,0)</f>
        <v>0</v>
      </c>
      <c r="L29" s="1556">
        <f t="shared" si="0"/>
        <v>0</v>
      </c>
    </row>
    <row r="30" spans="2:12" s="572" customFormat="1" ht="17.25" customHeight="1" thickTop="1" thickBot="1">
      <c r="B30" s="1568" t="str">
        <f>IF(INPUT!FM34="","",INPUT!FM34)</f>
        <v/>
      </c>
      <c r="C30" s="1557" t="str">
        <f>IF(B30="","",INPUT!IT34)</f>
        <v/>
      </c>
      <c r="D30" s="1554" t="str">
        <f>IF(B30="","",SUM(C30:C$100000))</f>
        <v/>
      </c>
      <c r="E30" s="1558" t="str">
        <f t="shared" si="1"/>
        <v/>
      </c>
      <c r="F30" s="1557" t="str">
        <f>IF(INPUT!FN34="","",INPUT!FN34)</f>
        <v/>
      </c>
      <c r="G30" s="1557" t="str">
        <f>IF(INPUT!FO34="","",INPUT!FO34)</f>
        <v/>
      </c>
      <c r="H30" s="1557" t="str">
        <f>IF(INPUT!FP34="","",INPUT!FP34)</f>
        <v/>
      </c>
      <c r="I30" s="1559" t="str">
        <f>IF(INPUT!FQ34="","",INPUT!FQ34)</f>
        <v/>
      </c>
      <c r="K30" s="1555">
        <f>IFERROR('17. Default &amp; Recovery Stats'!AA30+'17. Default &amp; Recovery Stats'!AM30+'17. Default &amp; Recovery Stats'!O30,0)</f>
        <v>0</v>
      </c>
      <c r="L30" s="1556">
        <f t="shared" si="0"/>
        <v>0</v>
      </c>
    </row>
    <row r="31" spans="2:12" s="572" customFormat="1" ht="17.25" customHeight="1" thickTop="1" thickBot="1">
      <c r="B31" s="1568" t="str">
        <f>IF(INPUT!FM35="","",INPUT!FM35)</f>
        <v/>
      </c>
      <c r="C31" s="1557" t="str">
        <f>IF(B31="","",INPUT!IT35)</f>
        <v/>
      </c>
      <c r="D31" s="1554" t="str">
        <f>IF(B31="","",SUM(C31:C$100000))</f>
        <v/>
      </c>
      <c r="E31" s="1558" t="str">
        <f t="shared" si="1"/>
        <v/>
      </c>
      <c r="F31" s="1557" t="str">
        <f>IF(INPUT!FN35="","",INPUT!FN35)</f>
        <v/>
      </c>
      <c r="G31" s="1557" t="str">
        <f>IF(INPUT!FO35="","",INPUT!FO35)</f>
        <v/>
      </c>
      <c r="H31" s="1557" t="str">
        <f>IF(INPUT!FP35="","",INPUT!FP35)</f>
        <v/>
      </c>
      <c r="I31" s="1559" t="str">
        <f>IF(INPUT!FQ35="","",INPUT!FQ35)</f>
        <v/>
      </c>
      <c r="K31" s="1555">
        <f>IFERROR('17. Default &amp; Recovery Stats'!AA31+'17. Default &amp; Recovery Stats'!AM31+'17. Default &amp; Recovery Stats'!O31,0)</f>
        <v>0</v>
      </c>
      <c r="L31" s="1556">
        <f t="shared" si="0"/>
        <v>0</v>
      </c>
    </row>
    <row r="32" spans="2:12" s="572" customFormat="1" ht="17.25" customHeight="1" thickTop="1" thickBot="1">
      <c r="B32" s="1568" t="str">
        <f>IF(INPUT!FM36="","",INPUT!FM36)</f>
        <v/>
      </c>
      <c r="C32" s="1557" t="str">
        <f>IF(B32="","",INPUT!IT36)</f>
        <v/>
      </c>
      <c r="D32" s="1554" t="str">
        <f>IF(B32="","",SUM(C32:C$100000))</f>
        <v/>
      </c>
      <c r="E32" s="1558" t="str">
        <f t="shared" si="1"/>
        <v/>
      </c>
      <c r="F32" s="1557" t="str">
        <f>IF(INPUT!FN36="","",INPUT!FN36)</f>
        <v/>
      </c>
      <c r="G32" s="1557" t="str">
        <f>IF(INPUT!FO36="","",INPUT!FO36)</f>
        <v/>
      </c>
      <c r="H32" s="1557" t="str">
        <f>IF(INPUT!FP36="","",INPUT!FP36)</f>
        <v/>
      </c>
      <c r="I32" s="1559" t="str">
        <f>IF(INPUT!FQ36="","",INPUT!FQ36)</f>
        <v/>
      </c>
      <c r="K32" s="1555">
        <f>IFERROR('17. Default &amp; Recovery Stats'!AA32+'17. Default &amp; Recovery Stats'!AM32+'17. Default &amp; Recovery Stats'!O32,0)</f>
        <v>0</v>
      </c>
      <c r="L32" s="1556">
        <f t="shared" si="0"/>
        <v>0</v>
      </c>
    </row>
    <row r="33" spans="2:14" s="572" customFormat="1" ht="17.25" customHeight="1" thickTop="1" thickBot="1">
      <c r="B33" s="1568" t="str">
        <f>IF(INPUT!FM37="","",INPUT!FM37)</f>
        <v/>
      </c>
      <c r="C33" s="1557" t="str">
        <f>IF(B33="","",INPUT!IT37)</f>
        <v/>
      </c>
      <c r="D33" s="1554" t="str">
        <f>IF(B33="","",SUM(C33:C$100000))</f>
        <v/>
      </c>
      <c r="E33" s="1558" t="str">
        <f t="shared" si="1"/>
        <v/>
      </c>
      <c r="F33" s="1557" t="str">
        <f>IF(INPUT!FN37="","",INPUT!FN37)</f>
        <v/>
      </c>
      <c r="G33" s="1557" t="str">
        <f>IF(INPUT!FO37="","",INPUT!FO37)</f>
        <v/>
      </c>
      <c r="H33" s="1557" t="str">
        <f>IF(INPUT!FP37="","",INPUT!FP37)</f>
        <v/>
      </c>
      <c r="I33" s="1559" t="str">
        <f>IF(INPUT!FQ37="","",INPUT!FQ37)</f>
        <v/>
      </c>
      <c r="K33" s="1555">
        <f>IFERROR('17. Default &amp; Recovery Stats'!AA33+'17. Default &amp; Recovery Stats'!AM33+'17. Default &amp; Recovery Stats'!O33,0)</f>
        <v>0</v>
      </c>
      <c r="L33" s="1556">
        <f t="shared" si="0"/>
        <v>0</v>
      </c>
    </row>
    <row r="34" spans="2:14" s="572" customFormat="1" ht="17.25" customHeight="1" thickTop="1" thickBot="1">
      <c r="B34" s="1568" t="str">
        <f>IF(INPUT!FM38="","",INPUT!FM38)</f>
        <v/>
      </c>
      <c r="C34" s="1557" t="str">
        <f>IF(B34="","",INPUT!IT38)</f>
        <v/>
      </c>
      <c r="D34" s="1554" t="str">
        <f>IF(B34="","",SUM(C34:C$100000))</f>
        <v/>
      </c>
      <c r="E34" s="1558" t="str">
        <f t="shared" si="1"/>
        <v/>
      </c>
      <c r="F34" s="1557" t="str">
        <f>IF(INPUT!FN38="","",INPUT!FN38)</f>
        <v/>
      </c>
      <c r="G34" s="1557" t="str">
        <f>IF(INPUT!FO38="","",INPUT!FO38)</f>
        <v/>
      </c>
      <c r="H34" s="1557" t="str">
        <f>IF(INPUT!FP38="","",INPUT!FP38)</f>
        <v/>
      </c>
      <c r="I34" s="1559" t="str">
        <f>IF(INPUT!FQ38="","",INPUT!FQ38)</f>
        <v/>
      </c>
      <c r="K34" s="1555">
        <f>IFERROR('17. Default &amp; Recovery Stats'!AA34+'17. Default &amp; Recovery Stats'!AM34+'17. Default &amp; Recovery Stats'!O34,0)</f>
        <v>0</v>
      </c>
      <c r="L34" s="1556">
        <f t="shared" si="0"/>
        <v>0</v>
      </c>
    </row>
    <row r="35" spans="2:14" s="572" customFormat="1" ht="17.25" customHeight="1" thickTop="1" thickBot="1">
      <c r="B35" s="1568" t="str">
        <f>IF(INPUT!FM39="","",INPUT!FM39)</f>
        <v/>
      </c>
      <c r="C35" s="1557" t="str">
        <f>IF(B35="","",INPUT!IT39)</f>
        <v/>
      </c>
      <c r="D35" s="1554" t="str">
        <f>IF(B35="","",SUM(C35:C$100000))</f>
        <v/>
      </c>
      <c r="E35" s="1558" t="str">
        <f t="shared" si="1"/>
        <v/>
      </c>
      <c r="F35" s="1557" t="str">
        <f>IF(INPUT!FN39="","",INPUT!FN39)</f>
        <v/>
      </c>
      <c r="G35" s="1557" t="str">
        <f>IF(INPUT!FO39="","",INPUT!FO39)</f>
        <v/>
      </c>
      <c r="H35" s="1557" t="str">
        <f>IF(INPUT!FP39="","",INPUT!FP39)</f>
        <v/>
      </c>
      <c r="I35" s="1559" t="str">
        <f>IF(INPUT!FQ39="","",INPUT!FQ39)</f>
        <v/>
      </c>
      <c r="K35" s="1555">
        <f>IFERROR('17. Default &amp; Recovery Stats'!AA35+'17. Default &amp; Recovery Stats'!AM35+'17. Default &amp; Recovery Stats'!O35,0)</f>
        <v>0</v>
      </c>
      <c r="L35" s="1556">
        <f t="shared" si="0"/>
        <v>0</v>
      </c>
    </row>
    <row r="36" spans="2:14" s="572" customFormat="1" ht="17.25" customHeight="1" thickTop="1" thickBot="1">
      <c r="B36" s="1568" t="str">
        <f>IF(INPUT!FM40="","",INPUT!FM40)</f>
        <v/>
      </c>
      <c r="C36" s="1557" t="str">
        <f>IF(B36="","",INPUT!IT40)</f>
        <v/>
      </c>
      <c r="D36" s="1554" t="str">
        <f>IF(B36="","",SUM(C36:C$100000))</f>
        <v/>
      </c>
      <c r="E36" s="1558" t="str">
        <f t="shared" si="1"/>
        <v/>
      </c>
      <c r="F36" s="1557" t="str">
        <f>IF(INPUT!FN40="","",INPUT!FN40)</f>
        <v/>
      </c>
      <c r="G36" s="1557" t="str">
        <f>IF(INPUT!FO40="","",INPUT!FO40)</f>
        <v/>
      </c>
      <c r="H36" s="1557" t="str">
        <f>IF(INPUT!FP40="","",INPUT!FP40)</f>
        <v/>
      </c>
      <c r="I36" s="1559" t="str">
        <f>IF(INPUT!FQ40="","",INPUT!FQ40)</f>
        <v/>
      </c>
      <c r="K36" s="1555">
        <f>IFERROR('17. Default &amp; Recovery Stats'!AA36+'17. Default &amp; Recovery Stats'!AM36+'17. Default &amp; Recovery Stats'!O36,0)</f>
        <v>0</v>
      </c>
      <c r="L36" s="1556">
        <f t="shared" si="0"/>
        <v>0</v>
      </c>
    </row>
    <row r="37" spans="2:14" s="572" customFormat="1" ht="17.25" customHeight="1" thickTop="1" thickBot="1">
      <c r="B37" s="1568" t="str">
        <f>IF(INPUT!FM41="","",INPUT!FM41)</f>
        <v/>
      </c>
      <c r="C37" s="1557" t="str">
        <f>IF(B37="","",INPUT!IT41)</f>
        <v/>
      </c>
      <c r="D37" s="1554" t="str">
        <f>IF(B37="","",SUM(C37:C$100000))</f>
        <v/>
      </c>
      <c r="E37" s="1558" t="str">
        <f t="shared" si="1"/>
        <v/>
      </c>
      <c r="F37" s="1557" t="str">
        <f>IF(INPUT!FN41="","",INPUT!FN41)</f>
        <v/>
      </c>
      <c r="G37" s="1557" t="str">
        <f>IF(INPUT!FO41="","",INPUT!FO41)</f>
        <v/>
      </c>
      <c r="H37" s="1557" t="str">
        <f>IF(INPUT!FP41="","",INPUT!FP41)</f>
        <v/>
      </c>
      <c r="I37" s="1559" t="str">
        <f>IF(INPUT!FQ41="","",INPUT!FQ41)</f>
        <v/>
      </c>
      <c r="K37" s="1555">
        <f>IFERROR('17. Default &amp; Recovery Stats'!AA37+'17. Default &amp; Recovery Stats'!AM37+'17. Default &amp; Recovery Stats'!O37,0)</f>
        <v>0</v>
      </c>
      <c r="L37" s="1556">
        <f t="shared" si="0"/>
        <v>0</v>
      </c>
    </row>
    <row r="38" spans="2:14" s="572" customFormat="1" ht="17.25" customHeight="1" thickTop="1" thickBot="1">
      <c r="B38" s="1568" t="str">
        <f>IF(INPUT!FM42="","",INPUT!FM42)</f>
        <v/>
      </c>
      <c r="C38" s="1557" t="str">
        <f>IF(B38="","",INPUT!IT42)</f>
        <v/>
      </c>
      <c r="D38" s="1554" t="str">
        <f>IF(B38="","",SUM(C38:C$100000))</f>
        <v/>
      </c>
      <c r="E38" s="1558" t="str">
        <f t="shared" si="1"/>
        <v/>
      </c>
      <c r="F38" s="1557" t="str">
        <f>IF(INPUT!FN42="","",INPUT!FN42)</f>
        <v/>
      </c>
      <c r="G38" s="1557" t="str">
        <f>IF(INPUT!FO42="","",INPUT!FO42)</f>
        <v/>
      </c>
      <c r="H38" s="1557" t="str">
        <f>IF(INPUT!FP42="","",INPUT!FP42)</f>
        <v/>
      </c>
      <c r="I38" s="1559" t="str">
        <f>IF(INPUT!FQ42="","",INPUT!FQ42)</f>
        <v/>
      </c>
      <c r="K38" s="1555">
        <f>IFERROR('17. Default &amp; Recovery Stats'!AA38+'17. Default &amp; Recovery Stats'!AM38+'17. Default &amp; Recovery Stats'!O38,0)</f>
        <v>0</v>
      </c>
      <c r="L38" s="1556">
        <f t="shared" si="0"/>
        <v>0</v>
      </c>
    </row>
    <row r="39" spans="2:14" s="572" customFormat="1" ht="17.25" customHeight="1" thickTop="1" thickBot="1">
      <c r="B39" s="1568" t="str">
        <f>IF(INPUT!FM43="","",INPUT!FM43)</f>
        <v/>
      </c>
      <c r="C39" s="1557" t="str">
        <f>IF(B39="","",INPUT!IT43)</f>
        <v/>
      </c>
      <c r="D39" s="1554" t="str">
        <f>IF(B39="","",SUM(C39:C$100000))</f>
        <v/>
      </c>
      <c r="E39" s="1558" t="str">
        <f t="shared" ref="E39:E45" si="2">IF(B39="","",SUM(F39:I39))</f>
        <v/>
      </c>
      <c r="F39" s="1557" t="str">
        <f>IF(INPUT!FN43="","",INPUT!FN43)</f>
        <v/>
      </c>
      <c r="G39" s="1557" t="str">
        <f>IF(INPUT!FO43="","",INPUT!FO43)</f>
        <v/>
      </c>
      <c r="H39" s="1557" t="str">
        <f>IF(INPUT!FP43="","",INPUT!FP43)</f>
        <v/>
      </c>
      <c r="I39" s="1559" t="str">
        <f>IF(INPUT!FQ43="","",INPUT!FQ43)</f>
        <v/>
      </c>
      <c r="K39" s="1555">
        <f>IFERROR('17. Default &amp; Recovery Stats'!AA39+'17. Default &amp; Recovery Stats'!AM39+'17. Default &amp; Recovery Stats'!O39,0)</f>
        <v>0</v>
      </c>
      <c r="L39" s="1556">
        <f t="shared" si="0"/>
        <v>0</v>
      </c>
    </row>
    <row r="40" spans="2:14" s="572" customFormat="1" ht="17.25" customHeight="1" thickTop="1" thickBot="1">
      <c r="B40" s="1568" t="str">
        <f>IF(INPUT!FM44="","",INPUT!FM44)</f>
        <v/>
      </c>
      <c r="C40" s="1557" t="str">
        <f>IF(B40="","",INPUT!IT44)</f>
        <v/>
      </c>
      <c r="D40" s="1554" t="str">
        <f>IF(B40="","",SUM(C40:C$100000))</f>
        <v/>
      </c>
      <c r="E40" s="1558" t="str">
        <f t="shared" si="2"/>
        <v/>
      </c>
      <c r="F40" s="1557" t="str">
        <f>IF(INPUT!FN44="","",INPUT!FN44)</f>
        <v/>
      </c>
      <c r="G40" s="1557" t="str">
        <f>IF(INPUT!FO44="","",INPUT!FO44)</f>
        <v/>
      </c>
      <c r="H40" s="1557" t="str">
        <f>IF(INPUT!FP44="","",INPUT!FP44)</f>
        <v/>
      </c>
      <c r="I40" s="1559" t="str">
        <f>IF(INPUT!FQ44="","",INPUT!FQ44)</f>
        <v/>
      </c>
      <c r="K40" s="1555">
        <f>IFERROR('17. Default &amp; Recovery Stats'!AA40+'17. Default &amp; Recovery Stats'!AM40+'17. Default &amp; Recovery Stats'!O40,0)</f>
        <v>0</v>
      </c>
      <c r="L40" s="1556">
        <f t="shared" si="0"/>
        <v>0</v>
      </c>
    </row>
    <row r="41" spans="2:14" s="572" customFormat="1" ht="17.25" customHeight="1" thickTop="1" thickBot="1">
      <c r="B41" s="1568" t="str">
        <f>IF(INPUT!FM45="","",INPUT!FM45)</f>
        <v/>
      </c>
      <c r="C41" s="1557" t="str">
        <f>IF(B41="","",INPUT!IT45)</f>
        <v/>
      </c>
      <c r="D41" s="1554" t="str">
        <f>IF(B41="","",SUM(C41:C$100000))</f>
        <v/>
      </c>
      <c r="E41" s="1558" t="str">
        <f t="shared" si="2"/>
        <v/>
      </c>
      <c r="F41" s="1557" t="str">
        <f>IF(INPUT!FN45="","",INPUT!FN45)</f>
        <v/>
      </c>
      <c r="G41" s="1557" t="str">
        <f>IF(INPUT!FO45="","",INPUT!FO45)</f>
        <v/>
      </c>
      <c r="H41" s="1557" t="str">
        <f>IF(INPUT!FP45="","",INPUT!FP45)</f>
        <v/>
      </c>
      <c r="I41" s="1559" t="str">
        <f>IF(INPUT!FQ45="","",INPUT!FQ45)</f>
        <v/>
      </c>
      <c r="K41" s="1555">
        <f>IFERROR('17. Default &amp; Recovery Stats'!AA41+'17. Default &amp; Recovery Stats'!AM41+'17. Default &amp; Recovery Stats'!O41,0)</f>
        <v>0</v>
      </c>
      <c r="L41" s="1556">
        <f t="shared" si="0"/>
        <v>0</v>
      </c>
    </row>
    <row r="42" spans="2:14" ht="16.5" thickTop="1" thickBot="1">
      <c r="B42" s="1568" t="str">
        <f>IF(INPUT!FM46="","",INPUT!FM46)</f>
        <v/>
      </c>
      <c r="C42" s="1557" t="str">
        <f>IF(B42="","",INPUT!IT46)</f>
        <v/>
      </c>
      <c r="D42" s="1554" t="str">
        <f>IF(B42="","",SUM(C42:C$100000))</f>
        <v/>
      </c>
      <c r="E42" s="1558" t="str">
        <f t="shared" si="2"/>
        <v/>
      </c>
      <c r="F42" s="1557" t="str">
        <f>IF(INPUT!FN46="","",INPUT!FN46)</f>
        <v/>
      </c>
      <c r="G42" s="1557" t="str">
        <f>IF(INPUT!FO46="","",INPUT!FO46)</f>
        <v/>
      </c>
      <c r="H42" s="1557" t="str">
        <f>IF(INPUT!FP46="","",INPUT!FP46)</f>
        <v/>
      </c>
      <c r="I42" s="1559" t="str">
        <f>IF(INPUT!FQ46="","",INPUT!FQ46)</f>
        <v/>
      </c>
      <c r="J42" s="572"/>
      <c r="K42" s="1555">
        <f>IFERROR('17. Default &amp; Recovery Stats'!AA42+'17. Default &amp; Recovery Stats'!AM42+'17. Default &amp; Recovery Stats'!O42,0)</f>
        <v>0</v>
      </c>
      <c r="L42" s="1556">
        <f t="shared" si="0"/>
        <v>0</v>
      </c>
      <c r="M42" s="1560"/>
      <c r="N42" s="1560"/>
    </row>
    <row r="43" spans="2:14" ht="16.5" thickTop="1" thickBot="1">
      <c r="B43" s="1569" t="str">
        <f>IF(INPUT!FM47="","",INPUT!FM47)</f>
        <v/>
      </c>
      <c r="C43" s="1561" t="str">
        <f>IF(B43="","",INPUT!IT47)</f>
        <v/>
      </c>
      <c r="D43" s="1554" t="str">
        <f>IF(B43="","",SUM(C43:C$100000))</f>
        <v/>
      </c>
      <c r="E43" s="1562" t="str">
        <f t="shared" si="2"/>
        <v/>
      </c>
      <c r="F43" s="1561" t="str">
        <f>IF(INPUT!FN47="","",INPUT!FN47)</f>
        <v/>
      </c>
      <c r="G43" s="1561" t="str">
        <f>IF(INPUT!FO47="","",INPUT!FO47)</f>
        <v/>
      </c>
      <c r="H43" s="1561" t="str">
        <f>IF(INPUT!FP47="","",INPUT!FP47)</f>
        <v/>
      </c>
      <c r="I43" s="1563" t="str">
        <f>IF(INPUT!FQ47="","",INPUT!FQ47)</f>
        <v/>
      </c>
      <c r="J43" s="1552"/>
      <c r="K43" s="1555">
        <f>IFERROR('17. Default &amp; Recovery Stats'!AA43+'17. Default &amp; Recovery Stats'!AM43+'17. Default &amp; Recovery Stats'!O43,0)</f>
        <v>0</v>
      </c>
      <c r="L43" s="1556">
        <f t="shared" si="0"/>
        <v>0</v>
      </c>
      <c r="M43" s="1560"/>
      <c r="N43" s="1560"/>
    </row>
    <row r="44" spans="2:14" ht="16.5" thickTop="1" thickBot="1">
      <c r="B44" s="1569" t="str">
        <f>IF(INPUT!FM48="","",INPUT!FM48)</f>
        <v/>
      </c>
      <c r="C44" s="1561" t="str">
        <f>IF(B44="","",INPUT!IT48)</f>
        <v/>
      </c>
      <c r="D44" s="1554" t="str">
        <f>IF(B44="","",SUM(C44:C$100000))</f>
        <v/>
      </c>
      <c r="E44" s="1562" t="str">
        <f t="shared" si="2"/>
        <v/>
      </c>
      <c r="F44" s="1561" t="str">
        <f>IF(INPUT!FN48="","",INPUT!FN48)</f>
        <v/>
      </c>
      <c r="G44" s="1561" t="str">
        <f>IF(INPUT!FO48="","",INPUT!FO48)</f>
        <v/>
      </c>
      <c r="H44" s="1561" t="str">
        <f>IF(INPUT!FP48="","",INPUT!FP48)</f>
        <v/>
      </c>
      <c r="I44" s="1563" t="str">
        <f>IF(INPUT!FQ48="","",INPUT!FQ48)</f>
        <v/>
      </c>
      <c r="J44" s="1552"/>
      <c r="K44" s="1555">
        <f>IFERROR('17. Default &amp; Recovery Stats'!AA44+'17. Default &amp; Recovery Stats'!AM44+'17. Default &amp; Recovery Stats'!O44,0)</f>
        <v>0</v>
      </c>
      <c r="L44" s="1556">
        <f t="shared" si="0"/>
        <v>0</v>
      </c>
      <c r="M44" s="1560"/>
      <c r="N44" s="1560"/>
    </row>
    <row r="45" spans="2:14" ht="16.5" thickTop="1" thickBot="1">
      <c r="B45" s="1569" t="str">
        <f>IF(INPUT!FM49="","",INPUT!FM49)</f>
        <v/>
      </c>
      <c r="C45" s="1561" t="str">
        <f>IF(B45="","",INPUT!IT49)</f>
        <v/>
      </c>
      <c r="D45" s="1554" t="str">
        <f>IF(B45="","",SUM(C45:C$100000))</f>
        <v/>
      </c>
      <c r="E45" s="1562" t="str">
        <f t="shared" si="2"/>
        <v/>
      </c>
      <c r="F45" s="1561" t="str">
        <f>IF(INPUT!FN49="","",INPUT!FN49)</f>
        <v/>
      </c>
      <c r="G45" s="1561" t="str">
        <f>IF(INPUT!FO49="","",INPUT!FO49)</f>
        <v/>
      </c>
      <c r="H45" s="1561" t="str">
        <f>IF(INPUT!FP49="","",INPUT!FP49)</f>
        <v/>
      </c>
      <c r="I45" s="1563" t="str">
        <f>IF(INPUT!FQ49="","",INPUT!FQ49)</f>
        <v/>
      </c>
      <c r="J45" s="1552"/>
      <c r="K45" s="1555">
        <f>IFERROR('17. Default &amp; Recovery Stats'!AA45+'17. Default &amp; Recovery Stats'!AM45+'17. Default &amp; Recovery Stats'!O45,0)</f>
        <v>0</v>
      </c>
      <c r="L45" s="1556">
        <f t="shared" si="0"/>
        <v>0</v>
      </c>
      <c r="M45" s="1560"/>
      <c r="N45" s="1560"/>
    </row>
    <row r="46" spans="2:14" ht="16.5" thickTop="1" thickBot="1">
      <c r="B46" s="1569" t="str">
        <f>IF(INPUT!FM50="","",INPUT!FM50)</f>
        <v/>
      </c>
      <c r="C46" s="1561" t="str">
        <f>IF(B46="","",INPUT!IT50)</f>
        <v/>
      </c>
      <c r="D46" s="1554" t="str">
        <f>IF(B46="","",SUM(C46:C$100000))</f>
        <v/>
      </c>
      <c r="E46" s="1562" t="str">
        <f t="shared" ref="E46:E54" si="3">IF(B46="","",SUM(F46:I46))</f>
        <v/>
      </c>
      <c r="F46" s="1561" t="str">
        <f>IF(INPUT!FN50="","",INPUT!FN50)</f>
        <v/>
      </c>
      <c r="G46" s="1561" t="str">
        <f>IF(INPUT!FO50="","",INPUT!FO50)</f>
        <v/>
      </c>
      <c r="H46" s="1561" t="str">
        <f>IF(INPUT!FP50="","",INPUT!FP50)</f>
        <v/>
      </c>
      <c r="I46" s="1563" t="str">
        <f>IF(INPUT!FQ50="","",INPUT!FQ50)</f>
        <v/>
      </c>
      <c r="J46" s="1552"/>
      <c r="K46" s="1555">
        <f>IFERROR('17. Default &amp; Recovery Stats'!AA46+'17. Default &amp; Recovery Stats'!AM46+'17. Default &amp; Recovery Stats'!O46,0)</f>
        <v>0</v>
      </c>
      <c r="L46" s="1556">
        <f t="shared" si="0"/>
        <v>0</v>
      </c>
      <c r="M46" s="1560"/>
      <c r="N46" s="1560"/>
    </row>
    <row r="47" spans="2:14" ht="16.5" thickTop="1" thickBot="1">
      <c r="B47" s="1569" t="str">
        <f>IF(INPUT!FM51="","",INPUT!FM51)</f>
        <v/>
      </c>
      <c r="C47" s="1561" t="str">
        <f>IF(B47="","",INPUT!IT51)</f>
        <v/>
      </c>
      <c r="D47" s="1554" t="str">
        <f>IF(B47="","",SUM(C47:C$100000))</f>
        <v/>
      </c>
      <c r="E47" s="1562" t="str">
        <f t="shared" si="3"/>
        <v/>
      </c>
      <c r="F47" s="1561" t="str">
        <f>IF(INPUT!FN51="","",INPUT!FN51)</f>
        <v/>
      </c>
      <c r="G47" s="1561" t="str">
        <f>IF(INPUT!FO51="","",INPUT!FO51)</f>
        <v/>
      </c>
      <c r="H47" s="1561" t="str">
        <f>IF(INPUT!FP51="","",INPUT!FP51)</f>
        <v/>
      </c>
      <c r="I47" s="1563" t="str">
        <f>IF(INPUT!FQ51="","",INPUT!FQ51)</f>
        <v/>
      </c>
      <c r="J47" s="1552"/>
      <c r="K47" s="1555">
        <f>IFERROR('17. Default &amp; Recovery Stats'!AA47+'17. Default &amp; Recovery Stats'!AM47+'17. Default &amp; Recovery Stats'!O47,0)</f>
        <v>0</v>
      </c>
      <c r="L47" s="1556">
        <f t="shared" si="0"/>
        <v>0</v>
      </c>
      <c r="M47" s="1560"/>
      <c r="N47" s="1560"/>
    </row>
    <row r="48" spans="2:14" ht="16.5" thickTop="1" thickBot="1">
      <c r="B48" s="1569" t="str">
        <f>IF(INPUT!FM52="","",INPUT!FM52)</f>
        <v/>
      </c>
      <c r="C48" s="1561" t="str">
        <f>IF(B48="","",INPUT!IT52)</f>
        <v/>
      </c>
      <c r="D48" s="1554" t="str">
        <f>IF(B48="","",SUM(C48:C$100000))</f>
        <v/>
      </c>
      <c r="E48" s="1562" t="str">
        <f t="shared" si="3"/>
        <v/>
      </c>
      <c r="F48" s="1561" t="str">
        <f>IF(INPUT!FN52="","",INPUT!FN52)</f>
        <v/>
      </c>
      <c r="G48" s="1561" t="str">
        <f>IF(INPUT!FO52="","",INPUT!FO52)</f>
        <v/>
      </c>
      <c r="H48" s="1561" t="str">
        <f>IF(INPUT!FP52="","",INPUT!FP52)</f>
        <v/>
      </c>
      <c r="I48" s="1563" t="str">
        <f>IF(INPUT!FQ52="","",INPUT!FQ52)</f>
        <v/>
      </c>
      <c r="J48" s="1552"/>
      <c r="K48" s="1555">
        <f>IFERROR('17. Default &amp; Recovery Stats'!AA48+'17. Default &amp; Recovery Stats'!AM48+'17. Default &amp; Recovery Stats'!O48,0)</f>
        <v>0</v>
      </c>
      <c r="L48" s="1556">
        <f t="shared" si="0"/>
        <v>0</v>
      </c>
      <c r="M48" s="1560"/>
      <c r="N48" s="1560"/>
    </row>
    <row r="49" spans="2:14" ht="16.5" thickTop="1" thickBot="1">
      <c r="B49" s="1569" t="str">
        <f>IF(INPUT!FM53="","",INPUT!FM53)</f>
        <v/>
      </c>
      <c r="C49" s="1561" t="str">
        <f>IF(B49="","",INPUT!IT53)</f>
        <v/>
      </c>
      <c r="D49" s="1554" t="str">
        <f>IF(B49="","",SUM(C49:C$100000))</f>
        <v/>
      </c>
      <c r="E49" s="1562" t="str">
        <f t="shared" si="3"/>
        <v/>
      </c>
      <c r="F49" s="1561" t="str">
        <f>IF(INPUT!FN53="","",INPUT!FN53)</f>
        <v/>
      </c>
      <c r="G49" s="1561" t="str">
        <f>IF(INPUT!FO53="","",INPUT!FO53)</f>
        <v/>
      </c>
      <c r="H49" s="1561" t="str">
        <f>IF(INPUT!FP53="","",INPUT!FP53)</f>
        <v/>
      </c>
      <c r="I49" s="1563" t="str">
        <f>IF(INPUT!FQ53="","",INPUT!FQ53)</f>
        <v/>
      </c>
      <c r="J49" s="1552"/>
      <c r="K49" s="1555">
        <f>IFERROR('17. Default &amp; Recovery Stats'!AA49+'17. Default &amp; Recovery Stats'!AM49+'17. Default &amp; Recovery Stats'!O49,0)</f>
        <v>0</v>
      </c>
      <c r="L49" s="1556">
        <f t="shared" si="0"/>
        <v>0</v>
      </c>
      <c r="M49" s="1560"/>
      <c r="N49" s="1560"/>
    </row>
    <row r="50" spans="2:14" ht="16.5" thickTop="1" thickBot="1">
      <c r="B50" s="1569" t="str">
        <f>IF(INPUT!FM54="","",INPUT!FM54)</f>
        <v/>
      </c>
      <c r="C50" s="1561" t="str">
        <f>IF(B50="","",INPUT!IT54)</f>
        <v/>
      </c>
      <c r="D50" s="1554" t="str">
        <f>IF(B50="","",SUM(C50:C$100000))</f>
        <v/>
      </c>
      <c r="E50" s="1562" t="str">
        <f t="shared" si="3"/>
        <v/>
      </c>
      <c r="F50" s="1561" t="str">
        <f>IF(INPUT!FN54="","",INPUT!FN54)</f>
        <v/>
      </c>
      <c r="G50" s="1561" t="str">
        <f>IF(INPUT!FO54="","",INPUT!FO54)</f>
        <v/>
      </c>
      <c r="H50" s="1561" t="str">
        <f>IF(INPUT!FP54="","",INPUT!FP54)</f>
        <v/>
      </c>
      <c r="I50" s="1563" t="str">
        <f>IF(INPUT!FQ54="","",INPUT!FQ54)</f>
        <v/>
      </c>
      <c r="J50" s="1552"/>
      <c r="K50" s="1555">
        <f>IFERROR('17. Default &amp; Recovery Stats'!AA50+'17. Default &amp; Recovery Stats'!AM50+'17. Default &amp; Recovery Stats'!O50,0)</f>
        <v>0</v>
      </c>
      <c r="L50" s="1556">
        <f t="shared" si="0"/>
        <v>0</v>
      </c>
      <c r="M50" s="1560"/>
      <c r="N50" s="1560"/>
    </row>
    <row r="51" spans="2:14" ht="16.5" thickTop="1" thickBot="1">
      <c r="B51" s="1569" t="str">
        <f>IF(INPUT!FM55="","",INPUT!FM55)</f>
        <v/>
      </c>
      <c r="C51" s="1561" t="str">
        <f>IF(B51="","",INPUT!IT55)</f>
        <v/>
      </c>
      <c r="D51" s="1554" t="str">
        <f>IF(B51="","",SUM(C51:C$100000))</f>
        <v/>
      </c>
      <c r="E51" s="1562" t="str">
        <f t="shared" si="3"/>
        <v/>
      </c>
      <c r="F51" s="1561" t="str">
        <f>IF(INPUT!FN55="","",INPUT!FN55)</f>
        <v/>
      </c>
      <c r="G51" s="1561" t="str">
        <f>IF(INPUT!FO55="","",INPUT!FO55)</f>
        <v/>
      </c>
      <c r="H51" s="1561" t="str">
        <f>IF(INPUT!FP55="","",INPUT!FP55)</f>
        <v/>
      </c>
      <c r="I51" s="1563" t="str">
        <f>IF(INPUT!FQ55="","",INPUT!FQ55)</f>
        <v/>
      </c>
      <c r="J51" s="1552"/>
      <c r="K51" s="1555">
        <f>IFERROR('17. Default &amp; Recovery Stats'!AA51+'17. Default &amp; Recovery Stats'!AM51+'17. Default &amp; Recovery Stats'!O51,0)</f>
        <v>0</v>
      </c>
      <c r="L51" s="1556">
        <f t="shared" si="0"/>
        <v>0</v>
      </c>
      <c r="M51" s="1560"/>
      <c r="N51" s="1560"/>
    </row>
    <row r="52" spans="2:14" ht="16.5" thickTop="1" thickBot="1">
      <c r="B52" s="1569" t="str">
        <f>IF(INPUT!FM56="","",INPUT!FM56)</f>
        <v/>
      </c>
      <c r="C52" s="1561" t="str">
        <f>IF(B52="","",INPUT!IT56)</f>
        <v/>
      </c>
      <c r="D52" s="1554" t="str">
        <f>IF(B52="","",SUM(C52:C$100000))</f>
        <v/>
      </c>
      <c r="E52" s="1562" t="str">
        <f t="shared" si="3"/>
        <v/>
      </c>
      <c r="F52" s="1561" t="str">
        <f>IF(INPUT!FN56="","",INPUT!FN56)</f>
        <v/>
      </c>
      <c r="G52" s="1561" t="str">
        <f>IF(INPUT!FO56="","",INPUT!FO56)</f>
        <v/>
      </c>
      <c r="H52" s="1561" t="str">
        <f>IF(INPUT!FP56="","",INPUT!FP56)</f>
        <v/>
      </c>
      <c r="I52" s="1563" t="str">
        <f>IF(INPUT!FQ56="","",INPUT!FQ56)</f>
        <v/>
      </c>
      <c r="J52" s="1552"/>
      <c r="K52" s="1555">
        <f>IFERROR('17. Default &amp; Recovery Stats'!AA52+'17. Default &amp; Recovery Stats'!AM52+'17. Default &amp; Recovery Stats'!O52,0)</f>
        <v>0</v>
      </c>
      <c r="L52" s="1556">
        <f t="shared" si="0"/>
        <v>0</v>
      </c>
      <c r="M52" s="1560"/>
      <c r="N52" s="1560"/>
    </row>
    <row r="53" spans="2:14" ht="16.5" thickTop="1" thickBot="1">
      <c r="B53" s="1569" t="str">
        <f>IF(INPUT!FM57="","",INPUT!FM57)</f>
        <v/>
      </c>
      <c r="C53" s="1561" t="str">
        <f>IF(B53="","",INPUT!IT57)</f>
        <v/>
      </c>
      <c r="D53" s="1554" t="str">
        <f>IF(B53="","",SUM(C53:C$100000))</f>
        <v/>
      </c>
      <c r="E53" s="1562" t="str">
        <f t="shared" si="3"/>
        <v/>
      </c>
      <c r="F53" s="1561" t="str">
        <f>IF(INPUT!FN57="","",INPUT!FN57)</f>
        <v/>
      </c>
      <c r="G53" s="1561" t="str">
        <f>IF(INPUT!FO57="","",INPUT!FO57)</f>
        <v/>
      </c>
      <c r="H53" s="1561" t="str">
        <f>IF(INPUT!FP57="","",INPUT!FP57)</f>
        <v/>
      </c>
      <c r="I53" s="1563" t="str">
        <f>IF(INPUT!FQ57="","",INPUT!FQ57)</f>
        <v/>
      </c>
      <c r="J53" s="1552"/>
      <c r="K53" s="1555">
        <f>IFERROR('17. Default &amp; Recovery Stats'!AA53+'17. Default &amp; Recovery Stats'!AM53+'17. Default &amp; Recovery Stats'!O53,0)</f>
        <v>0</v>
      </c>
      <c r="L53" s="1556">
        <f t="shared" si="0"/>
        <v>0</v>
      </c>
      <c r="M53" s="1560"/>
      <c r="N53" s="1560"/>
    </row>
    <row r="54" spans="2:14" ht="16.5" thickTop="1" thickBot="1">
      <c r="B54" s="1569" t="str">
        <f>IF(INPUT!FM58="","",INPUT!FM58)</f>
        <v/>
      </c>
      <c r="C54" s="1561" t="str">
        <f>IF(B54="","",INPUT!IT58)</f>
        <v/>
      </c>
      <c r="D54" s="1554" t="str">
        <f>IF(B54="","",SUM(C54:C$100000))</f>
        <v/>
      </c>
      <c r="E54" s="1562" t="str">
        <f t="shared" si="3"/>
        <v/>
      </c>
      <c r="F54" s="1561" t="str">
        <f>IF(INPUT!FN58="","",INPUT!FN58)</f>
        <v/>
      </c>
      <c r="G54" s="1561" t="str">
        <f>IF(INPUT!FO58="","",INPUT!FO58)</f>
        <v/>
      </c>
      <c r="H54" s="1561" t="str">
        <f>IF(INPUT!FP58="","",INPUT!FP58)</f>
        <v/>
      </c>
      <c r="I54" s="1563" t="str">
        <f>IF(INPUT!FQ58="","",INPUT!FQ58)</f>
        <v/>
      </c>
      <c r="J54" s="1552"/>
      <c r="K54" s="1555">
        <f>IFERROR('17. Default &amp; Recovery Stats'!AA54+'17. Default &amp; Recovery Stats'!AM54+'17. Default &amp; Recovery Stats'!O54,0)</f>
        <v>0</v>
      </c>
      <c r="L54" s="1556">
        <f t="shared" si="0"/>
        <v>0</v>
      </c>
      <c r="M54" s="1560"/>
      <c r="N54" s="1560"/>
    </row>
    <row r="55" spans="2:14" ht="16.5" thickTop="1" thickBot="1">
      <c r="B55" s="1569" t="str">
        <f>IF(INPUT!FM59="","",INPUT!FM59)</f>
        <v/>
      </c>
      <c r="C55" s="1561" t="str">
        <f>IF(B55="","",INPUT!IT59)</f>
        <v/>
      </c>
      <c r="D55" s="1554" t="str">
        <f>IF(B55="","",SUM(C55:C$100000))</f>
        <v/>
      </c>
      <c r="E55" s="1562" t="str">
        <f t="shared" ref="E55:E71" si="4">IF(B55="","",SUM(F55:I55))</f>
        <v/>
      </c>
      <c r="F55" s="1561" t="str">
        <f>IF(INPUT!FN59="","",INPUT!FN59)</f>
        <v/>
      </c>
      <c r="G55" s="1561" t="str">
        <f>IF(INPUT!FO59="","",INPUT!FO59)</f>
        <v/>
      </c>
      <c r="H55" s="1561" t="str">
        <f>IF(INPUT!FP59="","",INPUT!FP59)</f>
        <v/>
      </c>
      <c r="I55" s="1563" t="str">
        <f>IF(INPUT!FQ59="","",INPUT!FQ59)</f>
        <v/>
      </c>
      <c r="J55" s="1552"/>
      <c r="K55" s="1555">
        <f>IFERROR('17. Default &amp; Recovery Stats'!AA55+'17. Default &amp; Recovery Stats'!AM55+'17. Default &amp; Recovery Stats'!O55,0)</f>
        <v>0</v>
      </c>
      <c r="L55" s="1556">
        <f t="shared" si="0"/>
        <v>0</v>
      </c>
      <c r="M55" s="1560"/>
      <c r="N55" s="1560"/>
    </row>
    <row r="56" spans="2:14" ht="16.5" thickTop="1" thickBot="1">
      <c r="B56" s="1569" t="str">
        <f>IF(INPUT!FM60="","",INPUT!FM60)</f>
        <v/>
      </c>
      <c r="C56" s="1561" t="str">
        <f>IF(B56="","",INPUT!IT60)</f>
        <v/>
      </c>
      <c r="D56" s="1554" t="str">
        <f>IF(B56="","",SUM(C56:C$100000))</f>
        <v/>
      </c>
      <c r="E56" s="1562" t="str">
        <f t="shared" si="4"/>
        <v/>
      </c>
      <c r="F56" s="1561" t="str">
        <f>IF(INPUT!FN60="","",INPUT!FN60)</f>
        <v/>
      </c>
      <c r="G56" s="1561" t="str">
        <f>IF(INPUT!FO60="","",INPUT!FO60)</f>
        <v/>
      </c>
      <c r="H56" s="1561" t="str">
        <f>IF(INPUT!FP60="","",INPUT!FP60)</f>
        <v/>
      </c>
      <c r="I56" s="1563" t="str">
        <f>IF(INPUT!FQ60="","",INPUT!FQ60)</f>
        <v/>
      </c>
      <c r="J56" s="1552"/>
      <c r="K56" s="1555">
        <f>IFERROR('17. Default &amp; Recovery Stats'!AA56+'17. Default &amp; Recovery Stats'!AM56+'17. Default &amp; Recovery Stats'!O56,0)</f>
        <v>0</v>
      </c>
      <c r="L56" s="1556">
        <f t="shared" si="0"/>
        <v>0</v>
      </c>
      <c r="M56" s="1560"/>
      <c r="N56" s="1560"/>
    </row>
    <row r="57" spans="2:14" ht="16.5" thickTop="1" thickBot="1">
      <c r="B57" s="1569" t="str">
        <f>IF(INPUT!FM61="","",INPUT!FM61)</f>
        <v/>
      </c>
      <c r="C57" s="1561" t="str">
        <f>IF(B57="","",INPUT!IT61)</f>
        <v/>
      </c>
      <c r="D57" s="1554" t="str">
        <f>IF(B57="","",SUM(C57:C$100000))</f>
        <v/>
      </c>
      <c r="E57" s="1562" t="str">
        <f t="shared" si="4"/>
        <v/>
      </c>
      <c r="F57" s="1561" t="str">
        <f>IF(INPUT!FN61="","",INPUT!FN61)</f>
        <v/>
      </c>
      <c r="G57" s="1561" t="str">
        <f>IF(INPUT!FO61="","",INPUT!FO61)</f>
        <v/>
      </c>
      <c r="H57" s="1561" t="str">
        <f>IF(INPUT!FP61="","",INPUT!FP61)</f>
        <v/>
      </c>
      <c r="I57" s="1563" t="str">
        <f>IF(INPUT!FQ61="","",INPUT!FQ61)</f>
        <v/>
      </c>
      <c r="J57" s="1552"/>
      <c r="K57" s="1555">
        <f>IFERROR('17. Default &amp; Recovery Stats'!AA57+'17. Default &amp; Recovery Stats'!AM57+'17. Default &amp; Recovery Stats'!O57,0)</f>
        <v>0</v>
      </c>
      <c r="L57" s="1556">
        <f t="shared" si="0"/>
        <v>0</v>
      </c>
      <c r="M57" s="1560"/>
      <c r="N57" s="1560"/>
    </row>
    <row r="58" spans="2:14" ht="16.5" thickTop="1" thickBot="1">
      <c r="B58" s="1569" t="str">
        <f>IF(INPUT!FM62="","",INPUT!FM62)</f>
        <v/>
      </c>
      <c r="C58" s="1561" t="str">
        <f>IF(B58="","",INPUT!IT62)</f>
        <v/>
      </c>
      <c r="D58" s="1554" t="str">
        <f>IF(B58="","",SUM(C58:C$100000))</f>
        <v/>
      </c>
      <c r="E58" s="1562" t="str">
        <f t="shared" si="4"/>
        <v/>
      </c>
      <c r="F58" s="1561" t="str">
        <f>IF(INPUT!FN62="","",INPUT!FN62)</f>
        <v/>
      </c>
      <c r="G58" s="1561" t="str">
        <f>IF(INPUT!FO62="","",INPUT!FO62)</f>
        <v/>
      </c>
      <c r="H58" s="1561" t="str">
        <f>IF(INPUT!FP62="","",INPUT!FP62)</f>
        <v/>
      </c>
      <c r="I58" s="1563" t="str">
        <f>IF(INPUT!FQ62="","",INPUT!FQ62)</f>
        <v/>
      </c>
      <c r="J58" s="1552"/>
      <c r="K58" s="1555">
        <f>IFERROR('17. Default &amp; Recovery Stats'!AA58+'17. Default &amp; Recovery Stats'!AM58+'17. Default &amp; Recovery Stats'!O58,0)</f>
        <v>0</v>
      </c>
      <c r="L58" s="1556">
        <f t="shared" si="0"/>
        <v>0</v>
      </c>
      <c r="M58" s="1560"/>
      <c r="N58" s="1560"/>
    </row>
    <row r="59" spans="2:14" ht="16.5" thickTop="1" thickBot="1">
      <c r="B59" s="1569" t="str">
        <f>IF(INPUT!FM63="","",INPUT!FM63)</f>
        <v/>
      </c>
      <c r="C59" s="1561" t="str">
        <f>IF(B59="","",INPUT!IT63)</f>
        <v/>
      </c>
      <c r="D59" s="1554" t="str">
        <f>IF(B59="","",SUM(C59:C$100000))</f>
        <v/>
      </c>
      <c r="E59" s="1562" t="str">
        <f t="shared" si="4"/>
        <v/>
      </c>
      <c r="F59" s="1561" t="str">
        <f>IF(INPUT!FN63="","",INPUT!FN63)</f>
        <v/>
      </c>
      <c r="G59" s="1561" t="str">
        <f>IF(INPUT!FO63="","",INPUT!FO63)</f>
        <v/>
      </c>
      <c r="H59" s="1561" t="str">
        <f>IF(INPUT!FP63="","",INPUT!FP63)</f>
        <v/>
      </c>
      <c r="I59" s="1563" t="str">
        <f>IF(INPUT!FQ63="","",INPUT!FQ63)</f>
        <v/>
      </c>
      <c r="J59" s="1552"/>
      <c r="K59" s="1555">
        <f>IFERROR('17. Default &amp; Recovery Stats'!AA59+'17. Default &amp; Recovery Stats'!AM59+'17. Default &amp; Recovery Stats'!O59,0)</f>
        <v>0</v>
      </c>
      <c r="L59" s="1556">
        <f t="shared" si="0"/>
        <v>0</v>
      </c>
      <c r="M59" s="1560"/>
      <c r="N59" s="1560"/>
    </row>
    <row r="60" spans="2:14" ht="16.5" thickTop="1" thickBot="1">
      <c r="B60" s="1569" t="str">
        <f>IF(INPUT!FM64="","",INPUT!FM64)</f>
        <v/>
      </c>
      <c r="C60" s="1561" t="str">
        <f>IF(B60="","",INPUT!IT64)</f>
        <v/>
      </c>
      <c r="D60" s="1554" t="str">
        <f>IF(B60="","",SUM(C60:C$100000))</f>
        <v/>
      </c>
      <c r="E60" s="1562" t="str">
        <f t="shared" si="4"/>
        <v/>
      </c>
      <c r="F60" s="1561" t="str">
        <f>IF(INPUT!FN64="","",INPUT!FN64)</f>
        <v/>
      </c>
      <c r="G60" s="1561" t="str">
        <f>IF(INPUT!FO64="","",INPUT!FO64)</f>
        <v/>
      </c>
      <c r="H60" s="1561" t="str">
        <f>IF(INPUT!FP64="","",INPUT!FP64)</f>
        <v/>
      </c>
      <c r="I60" s="1563" t="str">
        <f>IF(INPUT!FQ64="","",INPUT!FQ64)</f>
        <v/>
      </c>
      <c r="J60" s="1552"/>
      <c r="K60" s="1555">
        <f>IFERROR('17. Default &amp; Recovery Stats'!AA60+'17. Default &amp; Recovery Stats'!AM60+'17. Default &amp; Recovery Stats'!O60,0)</f>
        <v>0</v>
      </c>
      <c r="L60" s="1556">
        <f t="shared" si="0"/>
        <v>0</v>
      </c>
      <c r="M60" s="1560"/>
      <c r="N60" s="1560"/>
    </row>
    <row r="61" spans="2:14" ht="16.5" thickTop="1" thickBot="1">
      <c r="B61" s="1569" t="str">
        <f>IF(INPUT!FM65="","",INPUT!FM65)</f>
        <v/>
      </c>
      <c r="C61" s="1561" t="str">
        <f>IF(B61="","",INPUT!IT65)</f>
        <v/>
      </c>
      <c r="D61" s="1554" t="str">
        <f>IF(B61="","",SUM(C61:C$100000))</f>
        <v/>
      </c>
      <c r="E61" s="1562" t="str">
        <f t="shared" si="4"/>
        <v/>
      </c>
      <c r="F61" s="1561" t="str">
        <f>IF(INPUT!FN65="","",INPUT!FN65)</f>
        <v/>
      </c>
      <c r="G61" s="1561" t="str">
        <f>IF(INPUT!FO65="","",INPUT!FO65)</f>
        <v/>
      </c>
      <c r="H61" s="1561" t="str">
        <f>IF(INPUT!FP65="","",INPUT!FP65)</f>
        <v/>
      </c>
      <c r="I61" s="1563" t="str">
        <f>IF(INPUT!FQ65="","",INPUT!FQ65)</f>
        <v/>
      </c>
      <c r="J61" s="1552"/>
      <c r="K61" s="1555">
        <f>IFERROR('17. Default &amp; Recovery Stats'!AA61+'17. Default &amp; Recovery Stats'!AM61+'17. Default &amp; Recovery Stats'!O61,0)</f>
        <v>0</v>
      </c>
      <c r="L61" s="1556">
        <f t="shared" si="0"/>
        <v>0</v>
      </c>
      <c r="M61" s="1560"/>
      <c r="N61" s="1560"/>
    </row>
    <row r="62" spans="2:14" ht="16.5" thickTop="1" thickBot="1">
      <c r="B62" s="1569" t="str">
        <f>IF(INPUT!FM66="","",INPUT!FM66)</f>
        <v/>
      </c>
      <c r="C62" s="1561" t="str">
        <f>IF(B62="","",INPUT!IT66)</f>
        <v/>
      </c>
      <c r="D62" s="1554" t="str">
        <f>IF(B62="","",SUM(C62:C$100000))</f>
        <v/>
      </c>
      <c r="E62" s="1562" t="str">
        <f t="shared" si="4"/>
        <v/>
      </c>
      <c r="F62" s="1561" t="str">
        <f>IF(INPUT!FN66="","",INPUT!FN66)</f>
        <v/>
      </c>
      <c r="G62" s="1561" t="str">
        <f>IF(INPUT!FO66="","",INPUT!FO66)</f>
        <v/>
      </c>
      <c r="H62" s="1561" t="str">
        <f>IF(INPUT!FP66="","",INPUT!FP66)</f>
        <v/>
      </c>
      <c r="I62" s="1563" t="str">
        <f>IF(INPUT!FQ66="","",INPUT!FQ66)</f>
        <v/>
      </c>
      <c r="J62" s="1552"/>
      <c r="K62" s="1555">
        <f>IFERROR('17. Default &amp; Recovery Stats'!AA62+'17. Default &amp; Recovery Stats'!AM62+'17. Default &amp; Recovery Stats'!O62,0)</f>
        <v>0</v>
      </c>
      <c r="L62" s="1556">
        <f t="shared" si="0"/>
        <v>0</v>
      </c>
      <c r="M62" s="1560"/>
      <c r="N62" s="1560"/>
    </row>
    <row r="63" spans="2:14" ht="16.5" thickTop="1" thickBot="1">
      <c r="B63" s="1569" t="str">
        <f>IF(INPUT!FM67="","",INPUT!FM67)</f>
        <v/>
      </c>
      <c r="C63" s="1561" t="str">
        <f>IF(B63="","",INPUT!IT67)</f>
        <v/>
      </c>
      <c r="D63" s="1554" t="str">
        <f>IF(B63="","",SUM(C63:C$100000))</f>
        <v/>
      </c>
      <c r="E63" s="1562" t="str">
        <f t="shared" si="4"/>
        <v/>
      </c>
      <c r="F63" s="1561" t="str">
        <f>IF(INPUT!FN67="","",INPUT!FN67)</f>
        <v/>
      </c>
      <c r="G63" s="1561" t="str">
        <f>IF(INPUT!FO67="","",INPUT!FO67)</f>
        <v/>
      </c>
      <c r="H63" s="1561" t="str">
        <f>IF(INPUT!FP67="","",INPUT!FP67)</f>
        <v/>
      </c>
      <c r="I63" s="1563" t="str">
        <f>IF(INPUT!FQ67="","",INPUT!FQ67)</f>
        <v/>
      </c>
      <c r="J63" s="1552"/>
      <c r="K63" s="1555">
        <f>IFERROR('17. Default &amp; Recovery Stats'!AA63+'17. Default &amp; Recovery Stats'!AM63+'17. Default &amp; Recovery Stats'!O63,0)</f>
        <v>0</v>
      </c>
      <c r="L63" s="1556">
        <f t="shared" si="0"/>
        <v>0</v>
      </c>
      <c r="M63" s="1560"/>
      <c r="N63" s="1560"/>
    </row>
    <row r="64" spans="2:14" ht="16.5" thickTop="1" thickBot="1">
      <c r="B64" s="1569" t="str">
        <f>IF(INPUT!FM68="","",INPUT!FM68)</f>
        <v/>
      </c>
      <c r="C64" s="1561" t="str">
        <f>IF(B64="","",INPUT!IT68)</f>
        <v/>
      </c>
      <c r="D64" s="1554" t="str">
        <f>IF(B64="","",SUM(C64:C$100000))</f>
        <v/>
      </c>
      <c r="E64" s="1562" t="str">
        <f t="shared" si="4"/>
        <v/>
      </c>
      <c r="F64" s="1561" t="str">
        <f>IF(INPUT!FN68="","",INPUT!FN68)</f>
        <v/>
      </c>
      <c r="G64" s="1561" t="str">
        <f>IF(INPUT!FO68="","",INPUT!FO68)</f>
        <v/>
      </c>
      <c r="H64" s="1561" t="str">
        <f>IF(INPUT!FP68="","",INPUT!FP68)</f>
        <v/>
      </c>
      <c r="I64" s="1563" t="str">
        <f>IF(INPUT!FQ68="","",INPUT!FQ68)</f>
        <v/>
      </c>
      <c r="J64" s="1552"/>
      <c r="K64" s="1555">
        <f>IFERROR('17. Default &amp; Recovery Stats'!AA64+'17. Default &amp; Recovery Stats'!AM64+'17. Default &amp; Recovery Stats'!O64,0)</f>
        <v>0</v>
      </c>
      <c r="L64" s="1556">
        <f t="shared" si="0"/>
        <v>0</v>
      </c>
      <c r="M64" s="1560"/>
      <c r="N64" s="1560"/>
    </row>
    <row r="65" spans="2:14" ht="16.5" thickTop="1" thickBot="1">
      <c r="B65" s="1569" t="str">
        <f>IF(INPUT!FM69="","",INPUT!FM69)</f>
        <v/>
      </c>
      <c r="C65" s="1561" t="str">
        <f>IF(B65="","",INPUT!IT69)</f>
        <v/>
      </c>
      <c r="D65" s="1554" t="str">
        <f>IF(B65="","",SUM(C65:C$100000))</f>
        <v/>
      </c>
      <c r="E65" s="1562" t="str">
        <f t="shared" si="4"/>
        <v/>
      </c>
      <c r="F65" s="1561" t="str">
        <f>IF(INPUT!FN69="","",INPUT!FN69)</f>
        <v/>
      </c>
      <c r="G65" s="1561" t="str">
        <f>IF(INPUT!FO69="","",INPUT!FO69)</f>
        <v/>
      </c>
      <c r="H65" s="1561" t="str">
        <f>IF(INPUT!FP69="","",INPUT!FP69)</f>
        <v/>
      </c>
      <c r="I65" s="1563" t="str">
        <f>IF(INPUT!FQ69="","",INPUT!FQ69)</f>
        <v/>
      </c>
      <c r="J65" s="1552"/>
      <c r="K65" s="1555">
        <f>IFERROR('17. Default &amp; Recovery Stats'!AA65+'17. Default &amp; Recovery Stats'!AM65+'17. Default &amp; Recovery Stats'!O65,0)</f>
        <v>0</v>
      </c>
      <c r="L65" s="1556">
        <f t="shared" si="0"/>
        <v>0</v>
      </c>
      <c r="M65" s="1560"/>
      <c r="N65" s="1560"/>
    </row>
    <row r="66" spans="2:14" ht="16.5" thickTop="1" thickBot="1">
      <c r="B66" s="1569" t="str">
        <f>IF(INPUT!FM70="","",INPUT!FM70)</f>
        <v/>
      </c>
      <c r="C66" s="1561" t="str">
        <f>IF(B66="","",INPUT!IT70)</f>
        <v/>
      </c>
      <c r="D66" s="1554" t="str">
        <f>IF(B66="","",SUM(C66:C$100000))</f>
        <v/>
      </c>
      <c r="E66" s="1562" t="str">
        <f t="shared" si="4"/>
        <v/>
      </c>
      <c r="F66" s="1561" t="str">
        <f>IF(INPUT!FN70="","",INPUT!FN70)</f>
        <v/>
      </c>
      <c r="G66" s="1561" t="str">
        <f>IF(INPUT!FO70="","",INPUT!FO70)</f>
        <v/>
      </c>
      <c r="H66" s="1561" t="str">
        <f>IF(INPUT!FP70="","",INPUT!FP70)</f>
        <v/>
      </c>
      <c r="I66" s="1563" t="str">
        <f>IF(INPUT!FQ70="","",INPUT!FQ70)</f>
        <v/>
      </c>
      <c r="J66" s="1552"/>
      <c r="K66" s="1555">
        <f>IFERROR('17. Default &amp; Recovery Stats'!AA66+'17. Default &amp; Recovery Stats'!AM66+'17. Default &amp; Recovery Stats'!O66,0)</f>
        <v>0</v>
      </c>
      <c r="L66" s="1556">
        <f t="shared" si="0"/>
        <v>0</v>
      </c>
      <c r="M66" s="1560"/>
      <c r="N66" s="1560"/>
    </row>
    <row r="67" spans="2:14" ht="16.5" thickTop="1" thickBot="1">
      <c r="B67" s="1569" t="str">
        <f>IF(INPUT!FM71="","",INPUT!FM71)</f>
        <v/>
      </c>
      <c r="C67" s="1561" t="str">
        <f>IF(B67="","",INPUT!IT71)</f>
        <v/>
      </c>
      <c r="D67" s="1554" t="str">
        <f>IF(B67="","",SUM(C67:C$100000))</f>
        <v/>
      </c>
      <c r="E67" s="1562" t="str">
        <f t="shared" si="4"/>
        <v/>
      </c>
      <c r="F67" s="1561" t="str">
        <f>IF(INPUT!FN71="","",INPUT!FN71)</f>
        <v/>
      </c>
      <c r="G67" s="1561" t="str">
        <f>IF(INPUT!FO71="","",INPUT!FO71)</f>
        <v/>
      </c>
      <c r="H67" s="1561" t="str">
        <f>IF(INPUT!FP71="","",INPUT!FP71)</f>
        <v/>
      </c>
      <c r="I67" s="1563" t="str">
        <f>IF(INPUT!FQ71="","",INPUT!FQ71)</f>
        <v/>
      </c>
      <c r="J67" s="1552"/>
      <c r="K67" s="1555">
        <f>IFERROR('17. Default &amp; Recovery Stats'!AA67+'17. Default &amp; Recovery Stats'!AM67+'17. Default &amp; Recovery Stats'!O67,0)</f>
        <v>0</v>
      </c>
      <c r="L67" s="1556">
        <f t="shared" si="0"/>
        <v>0</v>
      </c>
      <c r="M67" s="1560"/>
      <c r="N67" s="1560"/>
    </row>
    <row r="68" spans="2:14" ht="16.5" thickTop="1" thickBot="1">
      <c r="B68" s="1569" t="str">
        <f>IF(INPUT!FM72="","",INPUT!FM72)</f>
        <v/>
      </c>
      <c r="C68" s="1561" t="str">
        <f>IF(B68="","",INPUT!IT72)</f>
        <v/>
      </c>
      <c r="D68" s="1554" t="str">
        <f>IF(B68="","",SUM(C68:C$100000))</f>
        <v/>
      </c>
      <c r="E68" s="1562" t="str">
        <f t="shared" si="4"/>
        <v/>
      </c>
      <c r="F68" s="1561" t="str">
        <f>IF(INPUT!FN72="","",INPUT!FN72)</f>
        <v/>
      </c>
      <c r="G68" s="1561" t="str">
        <f>IF(INPUT!FO72="","",INPUT!FO72)</f>
        <v/>
      </c>
      <c r="H68" s="1561" t="str">
        <f>IF(INPUT!FP72="","",INPUT!FP72)</f>
        <v/>
      </c>
      <c r="I68" s="1563" t="str">
        <f>IF(INPUT!FQ72="","",INPUT!FQ72)</f>
        <v/>
      </c>
      <c r="J68" s="1552"/>
      <c r="K68" s="1555">
        <f>IFERROR('17. Default &amp; Recovery Stats'!AA68+'17. Default &amp; Recovery Stats'!AM68+'17. Default &amp; Recovery Stats'!O68,0)</f>
        <v>0</v>
      </c>
      <c r="L68" s="1556">
        <f t="shared" si="0"/>
        <v>0</v>
      </c>
      <c r="M68" s="1560"/>
      <c r="N68" s="1560"/>
    </row>
    <row r="69" spans="2:14" ht="16.5" thickTop="1" thickBot="1">
      <c r="B69" s="1569" t="str">
        <f>IF(INPUT!FM73="","",INPUT!FM73)</f>
        <v/>
      </c>
      <c r="C69" s="1561" t="str">
        <f>IF(B69="","",INPUT!IT73)</f>
        <v/>
      </c>
      <c r="D69" s="1554" t="str">
        <f>IF(B69="","",SUM(C69:C$100000))</f>
        <v/>
      </c>
      <c r="E69" s="1562" t="str">
        <f t="shared" si="4"/>
        <v/>
      </c>
      <c r="F69" s="1561" t="str">
        <f>IF(INPUT!FN73="","",INPUT!FN73)</f>
        <v/>
      </c>
      <c r="G69" s="1561" t="str">
        <f>IF(INPUT!FO73="","",INPUT!FO73)</f>
        <v/>
      </c>
      <c r="H69" s="1561" t="str">
        <f>IF(INPUT!FP73="","",INPUT!FP73)</f>
        <v/>
      </c>
      <c r="I69" s="1563" t="str">
        <f>IF(INPUT!FQ73="","",INPUT!FQ73)</f>
        <v/>
      </c>
      <c r="J69" s="1552"/>
      <c r="K69" s="1555">
        <f>IFERROR('17. Default &amp; Recovery Stats'!AA69+'17. Default &amp; Recovery Stats'!AM69+'17. Default &amp; Recovery Stats'!O69,0)</f>
        <v>0</v>
      </c>
      <c r="L69" s="1556">
        <f t="shared" si="0"/>
        <v>0</v>
      </c>
      <c r="M69" s="1560"/>
      <c r="N69" s="1560"/>
    </row>
    <row r="70" spans="2:14" ht="16.5" thickTop="1" thickBot="1">
      <c r="B70" s="1569" t="str">
        <f>IF(INPUT!FM74="","",INPUT!FM74)</f>
        <v/>
      </c>
      <c r="C70" s="1561" t="str">
        <f>IF(B70="","",INPUT!IT74)</f>
        <v/>
      </c>
      <c r="D70" s="1554" t="str">
        <f>IF(B70="","",SUM(C70:C$100000))</f>
        <v/>
      </c>
      <c r="E70" s="1562" t="str">
        <f t="shared" si="4"/>
        <v/>
      </c>
      <c r="F70" s="1561" t="str">
        <f>IF(INPUT!FN74="","",INPUT!FN74)</f>
        <v/>
      </c>
      <c r="G70" s="1561" t="str">
        <f>IF(INPUT!FO74="","",INPUT!FO74)</f>
        <v/>
      </c>
      <c r="H70" s="1561" t="str">
        <f>IF(INPUT!FP74="","",INPUT!FP74)</f>
        <v/>
      </c>
      <c r="I70" s="1563" t="str">
        <f>IF(INPUT!FQ74="","",INPUT!FQ74)</f>
        <v/>
      </c>
      <c r="J70" s="1552"/>
      <c r="K70" s="1555">
        <f>IFERROR('17. Default &amp; Recovery Stats'!AA70+'17. Default &amp; Recovery Stats'!AM70+'17. Default &amp; Recovery Stats'!O70,0)</f>
        <v>0</v>
      </c>
      <c r="L70" s="1556">
        <f t="shared" si="0"/>
        <v>0</v>
      </c>
      <c r="M70" s="1560"/>
      <c r="N70" s="1560"/>
    </row>
    <row r="71" spans="2:14" ht="16.5" thickTop="1" thickBot="1">
      <c r="B71" s="1569" t="str">
        <f>IF(INPUT!FM75="","",INPUT!FM75)</f>
        <v/>
      </c>
      <c r="C71" s="1561" t="str">
        <f>IF(B71="","",INPUT!IT75)</f>
        <v/>
      </c>
      <c r="D71" s="1554" t="str">
        <f>IF(B71="","",SUM(C71:C$100000))</f>
        <v/>
      </c>
      <c r="E71" s="1562" t="str">
        <f t="shared" si="4"/>
        <v/>
      </c>
      <c r="F71" s="1561" t="str">
        <f>IF(INPUT!FN75="","",INPUT!FN75)</f>
        <v/>
      </c>
      <c r="G71" s="1561" t="str">
        <f>IF(INPUT!FO75="","",INPUT!FO75)</f>
        <v/>
      </c>
      <c r="H71" s="1561" t="str">
        <f>IF(INPUT!FP75="","",INPUT!FP75)</f>
        <v/>
      </c>
      <c r="I71" s="1563" t="str">
        <f>IF(INPUT!FQ75="","",INPUT!FQ75)</f>
        <v/>
      </c>
      <c r="J71" s="1552"/>
      <c r="K71" s="1555">
        <f>IFERROR('17. Default &amp; Recovery Stats'!AA71+'17. Default &amp; Recovery Stats'!AM71+'17. Default &amp; Recovery Stats'!O71,0)</f>
        <v>0</v>
      </c>
      <c r="L71" s="1556">
        <f t="shared" si="0"/>
        <v>0</v>
      </c>
      <c r="M71" s="1560"/>
      <c r="N71" s="1560"/>
    </row>
    <row r="72" spans="2:14" ht="16.5" thickTop="1" thickBot="1">
      <c r="B72" s="1569" t="str">
        <f>IF(INPUT!FM76="","",INPUT!FM76)</f>
        <v/>
      </c>
      <c r="C72" s="1561" t="str">
        <f>IF(B72="","",INPUT!IT76)</f>
        <v/>
      </c>
      <c r="D72" s="1554" t="str">
        <f>IF(B72="","",SUM(C72:C$100000))</f>
        <v/>
      </c>
      <c r="E72" s="1562" t="str">
        <f t="shared" ref="E72:E101" si="5">IF(B72="","",SUM(F72:I72))</f>
        <v/>
      </c>
      <c r="F72" s="1561" t="str">
        <f>IF(INPUT!FN76="","",INPUT!FN76)</f>
        <v/>
      </c>
      <c r="G72" s="1561" t="str">
        <f>IF(INPUT!FO76="","",INPUT!FO76)</f>
        <v/>
      </c>
      <c r="H72" s="1561" t="str">
        <f>IF(INPUT!FP76="","",INPUT!FP76)</f>
        <v/>
      </c>
      <c r="I72" s="1563" t="str">
        <f>IF(INPUT!FQ76="","",INPUT!FQ76)</f>
        <v/>
      </c>
      <c r="J72" s="1552"/>
      <c r="K72" s="1555">
        <f>IFERROR('17. Default &amp; Recovery Stats'!AA72+'17. Default &amp; Recovery Stats'!AM72+'17. Default &amp; Recovery Stats'!O72,0)</f>
        <v>0</v>
      </c>
      <c r="L72" s="1556">
        <f t="shared" si="0"/>
        <v>0</v>
      </c>
      <c r="M72" s="1560"/>
      <c r="N72" s="1560"/>
    </row>
    <row r="73" spans="2:14" ht="16.5" thickTop="1" thickBot="1">
      <c r="B73" s="1569" t="str">
        <f>IF(INPUT!FM77="","",INPUT!FM77)</f>
        <v/>
      </c>
      <c r="C73" s="1561" t="str">
        <f>IF(B73="","",INPUT!IT77)</f>
        <v/>
      </c>
      <c r="D73" s="1554" t="str">
        <f>IF(B73="","",SUM(C73:C$100000))</f>
        <v/>
      </c>
      <c r="E73" s="1562" t="str">
        <f t="shared" si="5"/>
        <v/>
      </c>
      <c r="F73" s="1561" t="str">
        <f>IF(INPUT!FN77="","",INPUT!FN77)</f>
        <v/>
      </c>
      <c r="G73" s="1561" t="str">
        <f>IF(INPUT!FO77="","",INPUT!FO77)</f>
        <v/>
      </c>
      <c r="H73" s="1561" t="str">
        <f>IF(INPUT!FP77="","",INPUT!FP77)</f>
        <v/>
      </c>
      <c r="I73" s="1563" t="str">
        <f>IF(INPUT!FQ77="","",INPUT!FQ77)</f>
        <v/>
      </c>
      <c r="J73" s="1552"/>
      <c r="K73" s="1555">
        <f>IFERROR('17. Default &amp; Recovery Stats'!AA73+'17. Default &amp; Recovery Stats'!AM73+'17. Default &amp; Recovery Stats'!O73,0)</f>
        <v>0</v>
      </c>
      <c r="L73" s="1556">
        <f t="shared" si="0"/>
        <v>0</v>
      </c>
      <c r="M73" s="1560"/>
      <c r="N73" s="1560"/>
    </row>
    <row r="74" spans="2:14" ht="16.5" thickTop="1" thickBot="1">
      <c r="B74" s="1569" t="str">
        <f>IF(INPUT!FM78="","",INPUT!FM78)</f>
        <v/>
      </c>
      <c r="C74" s="1561" t="str">
        <f>IF(B74="","",INPUT!IT78)</f>
        <v/>
      </c>
      <c r="D74" s="1554" t="str">
        <f>IF(B74="","",SUM(C74:C$100000))</f>
        <v/>
      </c>
      <c r="E74" s="1562" t="str">
        <f t="shared" si="5"/>
        <v/>
      </c>
      <c r="F74" s="1561" t="str">
        <f>IF(INPUT!FN78="","",INPUT!FN78)</f>
        <v/>
      </c>
      <c r="G74" s="1561" t="str">
        <f>IF(INPUT!FO78="","",INPUT!FO78)</f>
        <v/>
      </c>
      <c r="H74" s="1561" t="str">
        <f>IF(INPUT!FP78="","",INPUT!FP78)</f>
        <v/>
      </c>
      <c r="I74" s="1563" t="str">
        <f>IF(INPUT!FQ78="","",INPUT!FQ78)</f>
        <v/>
      </c>
      <c r="J74" s="1552"/>
      <c r="K74" s="1555">
        <f>IFERROR('17. Default &amp; Recovery Stats'!AA74+'17. Default &amp; Recovery Stats'!AM74+'17. Default &amp; Recovery Stats'!O74,0)</f>
        <v>0</v>
      </c>
      <c r="L74" s="1556">
        <f t="shared" si="0"/>
        <v>0</v>
      </c>
      <c r="M74" s="1560"/>
      <c r="N74" s="1560"/>
    </row>
    <row r="75" spans="2:14" ht="16.5" thickTop="1" thickBot="1">
      <c r="B75" s="1569" t="str">
        <f>IF(INPUT!FM79="","",INPUT!FM79)</f>
        <v/>
      </c>
      <c r="C75" s="1561" t="str">
        <f>IF(B75="","",INPUT!IT79)</f>
        <v/>
      </c>
      <c r="D75" s="1554" t="str">
        <f>IF(B75="","",SUM(C75:C$100000))</f>
        <v/>
      </c>
      <c r="E75" s="1562" t="str">
        <f t="shared" si="5"/>
        <v/>
      </c>
      <c r="F75" s="1561" t="str">
        <f>IF(INPUT!FN79="","",INPUT!FN79)</f>
        <v/>
      </c>
      <c r="G75" s="1561" t="str">
        <f>IF(INPUT!FO79="","",INPUT!FO79)</f>
        <v/>
      </c>
      <c r="H75" s="1561" t="str">
        <f>IF(INPUT!FP79="","",INPUT!FP79)</f>
        <v/>
      </c>
      <c r="I75" s="1563" t="str">
        <f>IF(INPUT!FQ79="","",INPUT!FQ79)</f>
        <v/>
      </c>
      <c r="J75" s="1552"/>
      <c r="K75" s="1555">
        <f>IFERROR('17. Default &amp; Recovery Stats'!AA75+'17. Default &amp; Recovery Stats'!AM75+'17. Default &amp; Recovery Stats'!O75,0)</f>
        <v>0</v>
      </c>
      <c r="L75" s="1556">
        <f t="shared" si="0"/>
        <v>0</v>
      </c>
      <c r="M75" s="1560"/>
      <c r="N75" s="1560"/>
    </row>
    <row r="76" spans="2:14" ht="16.5" thickTop="1" thickBot="1">
      <c r="B76" s="1569" t="str">
        <f>IF(INPUT!FM80="","",INPUT!FM80)</f>
        <v/>
      </c>
      <c r="C76" s="1561" t="str">
        <f>IF(B76="","",INPUT!IT80)</f>
        <v/>
      </c>
      <c r="D76" s="1554" t="str">
        <f>IF(B76="","",SUM(C76:C$100000))</f>
        <v/>
      </c>
      <c r="E76" s="1562" t="str">
        <f t="shared" si="5"/>
        <v/>
      </c>
      <c r="F76" s="1561" t="str">
        <f>IF(INPUT!FN80="","",INPUT!FN80)</f>
        <v/>
      </c>
      <c r="G76" s="1561" t="str">
        <f>IF(INPUT!FO80="","",INPUT!FO80)</f>
        <v/>
      </c>
      <c r="H76" s="1561" t="str">
        <f>IF(INPUT!FP80="","",INPUT!FP80)</f>
        <v/>
      </c>
      <c r="I76" s="1563" t="str">
        <f>IF(INPUT!FQ80="","",INPUT!FQ80)</f>
        <v/>
      </c>
      <c r="J76" s="1552"/>
      <c r="K76" s="1555">
        <f>IFERROR('17. Default &amp; Recovery Stats'!AA76+'17. Default &amp; Recovery Stats'!AM76+'17. Default &amp; Recovery Stats'!O76,0)</f>
        <v>0</v>
      </c>
      <c r="L76" s="1556">
        <f t="shared" ref="L76:L101" si="6">L77+K76</f>
        <v>0</v>
      </c>
      <c r="M76" s="1560"/>
      <c r="N76" s="1560"/>
    </row>
    <row r="77" spans="2:14" ht="16.5" thickTop="1" thickBot="1">
      <c r="B77" s="1569" t="str">
        <f>IF(INPUT!FM81="","",INPUT!FM81)</f>
        <v/>
      </c>
      <c r="C77" s="1561" t="str">
        <f>IF(B77="","",INPUT!IT81)</f>
        <v/>
      </c>
      <c r="D77" s="1554" t="str">
        <f>IF(B77="","",SUM(C77:C$100000))</f>
        <v/>
      </c>
      <c r="E77" s="1562" t="str">
        <f t="shared" si="5"/>
        <v/>
      </c>
      <c r="F77" s="1561" t="str">
        <f>IF(INPUT!FN81="","",INPUT!FN81)</f>
        <v/>
      </c>
      <c r="G77" s="1561" t="str">
        <f>IF(INPUT!FO81="","",INPUT!FO81)</f>
        <v/>
      </c>
      <c r="H77" s="1561" t="str">
        <f>IF(INPUT!FP81="","",INPUT!FP81)</f>
        <v/>
      </c>
      <c r="I77" s="1563" t="str">
        <f>IF(INPUT!FQ81="","",INPUT!FQ81)</f>
        <v/>
      </c>
      <c r="J77" s="1552"/>
      <c r="K77" s="1555">
        <f>IFERROR('17. Default &amp; Recovery Stats'!AA77+'17. Default &amp; Recovery Stats'!AM77+'17. Default &amp; Recovery Stats'!O77,0)</f>
        <v>0</v>
      </c>
      <c r="L77" s="1556">
        <f t="shared" si="6"/>
        <v>0</v>
      </c>
      <c r="M77" s="1560"/>
      <c r="N77" s="1560"/>
    </row>
    <row r="78" spans="2:14" ht="16.5" thickTop="1" thickBot="1">
      <c r="B78" s="1569" t="str">
        <f>IF(INPUT!FM82="","",INPUT!FM82)</f>
        <v/>
      </c>
      <c r="C78" s="1561" t="str">
        <f>IF(B78="","",INPUT!IT82)</f>
        <v/>
      </c>
      <c r="D78" s="1554" t="str">
        <f>IF(B78="","",SUM(C78:C$100000))</f>
        <v/>
      </c>
      <c r="E78" s="1562" t="str">
        <f t="shared" si="5"/>
        <v/>
      </c>
      <c r="F78" s="1561" t="str">
        <f>IF(INPUT!FN82="","",INPUT!FN82)</f>
        <v/>
      </c>
      <c r="G78" s="1561" t="str">
        <f>IF(INPUT!FO82="","",INPUT!FO82)</f>
        <v/>
      </c>
      <c r="H78" s="1561" t="str">
        <f>IF(INPUT!FP82="","",INPUT!FP82)</f>
        <v/>
      </c>
      <c r="I78" s="1563" t="str">
        <f>IF(INPUT!FQ82="","",INPUT!FQ82)</f>
        <v/>
      </c>
      <c r="J78" s="1552"/>
      <c r="K78" s="1555">
        <f>IFERROR('17. Default &amp; Recovery Stats'!AA78+'17. Default &amp; Recovery Stats'!AM78+'17. Default &amp; Recovery Stats'!O78,0)</f>
        <v>0</v>
      </c>
      <c r="L78" s="1556">
        <f t="shared" si="6"/>
        <v>0</v>
      </c>
      <c r="M78" s="1560"/>
      <c r="N78" s="1560"/>
    </row>
    <row r="79" spans="2:14" ht="16.5" thickTop="1" thickBot="1">
      <c r="B79" s="1569" t="str">
        <f>IF(INPUT!FM83="","",INPUT!FM83)</f>
        <v/>
      </c>
      <c r="C79" s="1561" t="str">
        <f>IF(B79="","",INPUT!IT83)</f>
        <v/>
      </c>
      <c r="D79" s="1554" t="str">
        <f>IF(B79="","",SUM(C79:C$100000))</f>
        <v/>
      </c>
      <c r="E79" s="1562" t="str">
        <f t="shared" si="5"/>
        <v/>
      </c>
      <c r="F79" s="1561" t="str">
        <f>IF(INPUT!FN83="","",INPUT!FN83)</f>
        <v/>
      </c>
      <c r="G79" s="1561" t="str">
        <f>IF(INPUT!FO83="","",INPUT!FO83)</f>
        <v/>
      </c>
      <c r="H79" s="1561" t="str">
        <f>IF(INPUT!FP83="","",INPUT!FP83)</f>
        <v/>
      </c>
      <c r="I79" s="1563" t="str">
        <f>IF(INPUT!FQ83="","",INPUT!FQ83)</f>
        <v/>
      </c>
      <c r="J79" s="1552"/>
      <c r="K79" s="1555">
        <f>IFERROR('17. Default &amp; Recovery Stats'!AA79+'17. Default &amp; Recovery Stats'!AM79+'17. Default &amp; Recovery Stats'!O79,0)</f>
        <v>0</v>
      </c>
      <c r="L79" s="1556">
        <f t="shared" si="6"/>
        <v>0</v>
      </c>
      <c r="M79" s="1560"/>
      <c r="N79" s="1560"/>
    </row>
    <row r="80" spans="2:14" ht="16.5" thickTop="1" thickBot="1">
      <c r="B80" s="1569" t="str">
        <f>IF(INPUT!FM84="","",INPUT!FM84)</f>
        <v/>
      </c>
      <c r="C80" s="1561" t="str">
        <f>IF(B80="","",INPUT!IT84)</f>
        <v/>
      </c>
      <c r="D80" s="1554" t="str">
        <f>IF(B80="","",SUM(C80:C$100000))</f>
        <v/>
      </c>
      <c r="E80" s="1562" t="str">
        <f t="shared" si="5"/>
        <v/>
      </c>
      <c r="F80" s="1561" t="str">
        <f>IF(INPUT!FN84="","",INPUT!FN84)</f>
        <v/>
      </c>
      <c r="G80" s="1561" t="str">
        <f>IF(INPUT!FO84="","",INPUT!FO84)</f>
        <v/>
      </c>
      <c r="H80" s="1561" t="str">
        <f>IF(INPUT!FP84="","",INPUT!FP84)</f>
        <v/>
      </c>
      <c r="I80" s="1563" t="str">
        <f>IF(INPUT!FQ84="","",INPUT!FQ84)</f>
        <v/>
      </c>
      <c r="J80" s="1552"/>
      <c r="K80" s="1555">
        <f>IFERROR('17. Default &amp; Recovery Stats'!AA80+'17. Default &amp; Recovery Stats'!AM80+'17. Default &amp; Recovery Stats'!O80,0)</f>
        <v>0</v>
      </c>
      <c r="L80" s="1556">
        <f t="shared" si="6"/>
        <v>0</v>
      </c>
      <c r="M80" s="1560"/>
      <c r="N80" s="1560"/>
    </row>
    <row r="81" spans="2:14" ht="16.5" thickTop="1" thickBot="1">
      <c r="B81" s="1569" t="str">
        <f>IF(INPUT!FM85="","",INPUT!FM85)</f>
        <v/>
      </c>
      <c r="C81" s="1561" t="str">
        <f>IF(B81="","",INPUT!IT85)</f>
        <v/>
      </c>
      <c r="D81" s="1554" t="str">
        <f>IF(B81="","",SUM(C81:C$100000))</f>
        <v/>
      </c>
      <c r="E81" s="1562" t="str">
        <f t="shared" si="5"/>
        <v/>
      </c>
      <c r="F81" s="1561" t="str">
        <f>IF(INPUT!FN85="","",INPUT!FN85)</f>
        <v/>
      </c>
      <c r="G81" s="1561" t="str">
        <f>IF(INPUT!FO85="","",INPUT!FO85)</f>
        <v/>
      </c>
      <c r="H81" s="1561" t="str">
        <f>IF(INPUT!FP85="","",INPUT!FP85)</f>
        <v/>
      </c>
      <c r="I81" s="1563" t="str">
        <f>IF(INPUT!FQ85="","",INPUT!FQ85)</f>
        <v/>
      </c>
      <c r="J81" s="1552"/>
      <c r="K81" s="1555">
        <f>IFERROR('17. Default &amp; Recovery Stats'!AA81+'17. Default &amp; Recovery Stats'!AM81+'17. Default &amp; Recovery Stats'!O81,0)</f>
        <v>0</v>
      </c>
      <c r="L81" s="1556">
        <f t="shared" si="6"/>
        <v>0</v>
      </c>
      <c r="M81" s="1560"/>
      <c r="N81" s="1560"/>
    </row>
    <row r="82" spans="2:14" ht="16.5" thickTop="1" thickBot="1">
      <c r="B82" s="1569" t="str">
        <f>IF(INPUT!FM86="","",INPUT!FM86)</f>
        <v/>
      </c>
      <c r="C82" s="1561" t="str">
        <f>IF(B82="","",INPUT!IT86)</f>
        <v/>
      </c>
      <c r="D82" s="1554" t="str">
        <f>IF(B82="","",SUM(C82:C$100000))</f>
        <v/>
      </c>
      <c r="E82" s="1562" t="str">
        <f t="shared" si="5"/>
        <v/>
      </c>
      <c r="F82" s="1561" t="str">
        <f>IF(INPUT!FN86="","",INPUT!FN86)</f>
        <v/>
      </c>
      <c r="G82" s="1561" t="str">
        <f>IF(INPUT!FO86="","",INPUT!FO86)</f>
        <v/>
      </c>
      <c r="H82" s="1561" t="str">
        <f>IF(INPUT!FP86="","",INPUT!FP86)</f>
        <v/>
      </c>
      <c r="I82" s="1563" t="str">
        <f>IF(INPUT!FQ86="","",INPUT!FQ86)</f>
        <v/>
      </c>
      <c r="J82" s="1552"/>
      <c r="K82" s="1555">
        <f>IFERROR('17. Default &amp; Recovery Stats'!AA82+'17. Default &amp; Recovery Stats'!AM82+'17. Default &amp; Recovery Stats'!O82,0)</f>
        <v>0</v>
      </c>
      <c r="L82" s="1556">
        <f t="shared" si="6"/>
        <v>0</v>
      </c>
      <c r="M82" s="1560"/>
      <c r="N82" s="1560"/>
    </row>
    <row r="83" spans="2:14" ht="16.5" thickTop="1" thickBot="1">
      <c r="B83" s="1569" t="str">
        <f>IF(INPUT!FM87="","",INPUT!FM87)</f>
        <v/>
      </c>
      <c r="C83" s="1561" t="str">
        <f>IF(B83="","",INPUT!IT87)</f>
        <v/>
      </c>
      <c r="D83" s="1554" t="str">
        <f>IF(B83="","",SUM(C83:C$100000))</f>
        <v/>
      </c>
      <c r="E83" s="1562" t="str">
        <f t="shared" si="5"/>
        <v/>
      </c>
      <c r="F83" s="1561" t="str">
        <f>IF(INPUT!FN87="","",INPUT!FN87)</f>
        <v/>
      </c>
      <c r="G83" s="1561" t="str">
        <f>IF(INPUT!FO87="","",INPUT!FO87)</f>
        <v/>
      </c>
      <c r="H83" s="1561" t="str">
        <f>IF(INPUT!FP87="","",INPUT!FP87)</f>
        <v/>
      </c>
      <c r="I83" s="1563" t="str">
        <f>IF(INPUT!FQ87="","",INPUT!FQ87)</f>
        <v/>
      </c>
      <c r="J83" s="1552"/>
      <c r="K83" s="1555">
        <f>IFERROR('17. Default &amp; Recovery Stats'!AA83+'17. Default &amp; Recovery Stats'!AM83+'17. Default &amp; Recovery Stats'!O83,0)</f>
        <v>0</v>
      </c>
      <c r="L83" s="1556">
        <f t="shared" si="6"/>
        <v>0</v>
      </c>
      <c r="M83" s="1560"/>
      <c r="N83" s="1560"/>
    </row>
    <row r="84" spans="2:14" ht="16.5" thickTop="1" thickBot="1">
      <c r="B84" s="1569" t="str">
        <f>IF(INPUT!FM88="","",INPUT!FM88)</f>
        <v/>
      </c>
      <c r="C84" s="1561" t="str">
        <f>IF(B84="","",INPUT!IT88)</f>
        <v/>
      </c>
      <c r="D84" s="1554" t="str">
        <f>IF(B84="","",SUM(C84:C$100000))</f>
        <v/>
      </c>
      <c r="E84" s="1562" t="str">
        <f t="shared" si="5"/>
        <v/>
      </c>
      <c r="F84" s="1561" t="str">
        <f>IF(INPUT!FN88="","",INPUT!FN88)</f>
        <v/>
      </c>
      <c r="G84" s="1561" t="str">
        <f>IF(INPUT!FO88="","",INPUT!FO88)</f>
        <v/>
      </c>
      <c r="H84" s="1561" t="str">
        <f>IF(INPUT!FP88="","",INPUT!FP88)</f>
        <v/>
      </c>
      <c r="I84" s="1563" t="str">
        <f>IF(INPUT!FQ88="","",INPUT!FQ88)</f>
        <v/>
      </c>
      <c r="J84" s="1552"/>
      <c r="K84" s="1555">
        <f>IFERROR('17. Default &amp; Recovery Stats'!AA84+'17. Default &amp; Recovery Stats'!AM84+'17. Default &amp; Recovery Stats'!O84,0)</f>
        <v>0</v>
      </c>
      <c r="L84" s="1556">
        <f t="shared" si="6"/>
        <v>0</v>
      </c>
      <c r="M84" s="1560"/>
      <c r="N84" s="1560"/>
    </row>
    <row r="85" spans="2:14" ht="16.5" thickTop="1" thickBot="1">
      <c r="B85" s="1569" t="str">
        <f>IF(INPUT!FM89="","",INPUT!FM89)</f>
        <v/>
      </c>
      <c r="C85" s="1561" t="str">
        <f>IF(B85="","",INPUT!IT89)</f>
        <v/>
      </c>
      <c r="D85" s="1554" t="str">
        <f>IF(B85="","",SUM(C85:C$100000))</f>
        <v/>
      </c>
      <c r="E85" s="1562" t="str">
        <f t="shared" si="5"/>
        <v/>
      </c>
      <c r="F85" s="1561" t="str">
        <f>IF(INPUT!FN89="","",INPUT!FN89)</f>
        <v/>
      </c>
      <c r="G85" s="1561" t="str">
        <f>IF(INPUT!FO89="","",INPUT!FO89)</f>
        <v/>
      </c>
      <c r="H85" s="1561" t="str">
        <f>IF(INPUT!FP89="","",INPUT!FP89)</f>
        <v/>
      </c>
      <c r="I85" s="1563" t="str">
        <f>IF(INPUT!FQ89="","",INPUT!FQ89)</f>
        <v/>
      </c>
      <c r="J85" s="1552"/>
      <c r="K85" s="1555">
        <f>IFERROR('17. Default &amp; Recovery Stats'!AA85+'17. Default &amp; Recovery Stats'!AM85+'17. Default &amp; Recovery Stats'!O85,0)</f>
        <v>0</v>
      </c>
      <c r="L85" s="1556">
        <f t="shared" si="6"/>
        <v>0</v>
      </c>
      <c r="M85" s="1560"/>
      <c r="N85" s="1560"/>
    </row>
    <row r="86" spans="2:14" ht="16.5" thickTop="1" thickBot="1">
      <c r="B86" s="1569" t="str">
        <f>IF(INPUT!FM90="","",INPUT!FM90)</f>
        <v/>
      </c>
      <c r="C86" s="1561" t="str">
        <f>IF(B86="","",INPUT!IT90)</f>
        <v/>
      </c>
      <c r="D86" s="1554" t="str">
        <f>IF(B86="","",SUM(C86:C$100000))</f>
        <v/>
      </c>
      <c r="E86" s="1562" t="str">
        <f t="shared" si="5"/>
        <v/>
      </c>
      <c r="F86" s="1561" t="str">
        <f>IF(INPUT!FN90="","",INPUT!FN90)</f>
        <v/>
      </c>
      <c r="G86" s="1561" t="str">
        <f>IF(INPUT!FO90="","",INPUT!FO90)</f>
        <v/>
      </c>
      <c r="H86" s="1561" t="str">
        <f>IF(INPUT!FP90="","",INPUT!FP90)</f>
        <v/>
      </c>
      <c r="I86" s="1563" t="str">
        <f>IF(INPUT!FQ90="","",INPUT!FQ90)</f>
        <v/>
      </c>
      <c r="J86" s="1552"/>
      <c r="K86" s="1555">
        <f>IFERROR('17. Default &amp; Recovery Stats'!AA86+'17. Default &amp; Recovery Stats'!AM86+'17. Default &amp; Recovery Stats'!O86,0)</f>
        <v>0</v>
      </c>
      <c r="L86" s="1556">
        <f t="shared" si="6"/>
        <v>0</v>
      </c>
      <c r="M86" s="1560"/>
      <c r="N86" s="1560"/>
    </row>
    <row r="87" spans="2:14" ht="16.5" thickTop="1" thickBot="1">
      <c r="B87" s="1569" t="str">
        <f>IF(INPUT!FM91="","",INPUT!FM91)</f>
        <v/>
      </c>
      <c r="C87" s="1561" t="str">
        <f>IF(B87="","",INPUT!IT91)</f>
        <v/>
      </c>
      <c r="D87" s="1554" t="str">
        <f>IF(B87="","",SUM(C87:C$100000))</f>
        <v/>
      </c>
      <c r="E87" s="1562" t="str">
        <f t="shared" si="5"/>
        <v/>
      </c>
      <c r="F87" s="1561" t="str">
        <f>IF(INPUT!FN91="","",INPUT!FN91)</f>
        <v/>
      </c>
      <c r="G87" s="1561" t="str">
        <f>IF(INPUT!FO91="","",INPUT!FO91)</f>
        <v/>
      </c>
      <c r="H87" s="1561" t="str">
        <f>IF(INPUT!FP91="","",INPUT!FP91)</f>
        <v/>
      </c>
      <c r="I87" s="1563" t="str">
        <f>IF(INPUT!FQ91="","",INPUT!FQ91)</f>
        <v/>
      </c>
      <c r="J87" s="1552"/>
      <c r="K87" s="1555">
        <f>IFERROR('17. Default &amp; Recovery Stats'!AA87+'17. Default &amp; Recovery Stats'!AM87+'17. Default &amp; Recovery Stats'!O87,0)</f>
        <v>0</v>
      </c>
      <c r="L87" s="1556">
        <f t="shared" si="6"/>
        <v>0</v>
      </c>
      <c r="M87" s="1560"/>
      <c r="N87" s="1560"/>
    </row>
    <row r="88" spans="2:14" ht="16.5" thickTop="1" thickBot="1">
      <c r="B88" s="1569" t="str">
        <f>IF(INPUT!FM92="","",INPUT!FM92)</f>
        <v/>
      </c>
      <c r="C88" s="1561" t="str">
        <f>IF(B88="","",INPUT!IT92)</f>
        <v/>
      </c>
      <c r="D88" s="1554" t="str">
        <f>IF(B88="","",SUM(C88:C$100000))</f>
        <v/>
      </c>
      <c r="E88" s="1562" t="str">
        <f t="shared" si="5"/>
        <v/>
      </c>
      <c r="F88" s="1561" t="str">
        <f>IF(INPUT!FN92="","",INPUT!FN92)</f>
        <v/>
      </c>
      <c r="G88" s="1561" t="str">
        <f>IF(INPUT!FO92="","",INPUT!FO92)</f>
        <v/>
      </c>
      <c r="H88" s="1561" t="str">
        <f>IF(INPUT!FP92="","",INPUT!FP92)</f>
        <v/>
      </c>
      <c r="I88" s="1563" t="str">
        <f>IF(INPUT!FQ92="","",INPUT!FQ92)</f>
        <v/>
      </c>
      <c r="J88" s="1552"/>
      <c r="K88" s="1555">
        <f>IFERROR('17. Default &amp; Recovery Stats'!AA88+'17. Default &amp; Recovery Stats'!AM88+'17. Default &amp; Recovery Stats'!O88,0)</f>
        <v>0</v>
      </c>
      <c r="L88" s="1556">
        <f t="shared" si="6"/>
        <v>0</v>
      </c>
      <c r="M88" s="1560"/>
      <c r="N88" s="1560"/>
    </row>
    <row r="89" spans="2:14" ht="16.5" thickTop="1" thickBot="1">
      <c r="B89" s="1569" t="str">
        <f>IF(INPUT!FM93="","",INPUT!FM93)</f>
        <v/>
      </c>
      <c r="C89" s="1561" t="str">
        <f>IF(B89="","",INPUT!IT93)</f>
        <v/>
      </c>
      <c r="D89" s="1554" t="str">
        <f>IF(B89="","",SUM(C89:C$100000))</f>
        <v/>
      </c>
      <c r="E89" s="1562" t="str">
        <f t="shared" si="5"/>
        <v/>
      </c>
      <c r="F89" s="1561" t="str">
        <f>IF(INPUT!FN93="","",INPUT!FN93)</f>
        <v/>
      </c>
      <c r="G89" s="1561" t="str">
        <f>IF(INPUT!FO93="","",INPUT!FO93)</f>
        <v/>
      </c>
      <c r="H89" s="1561" t="str">
        <f>IF(INPUT!FP93="","",INPUT!FP93)</f>
        <v/>
      </c>
      <c r="I89" s="1563" t="str">
        <f>IF(INPUT!FQ93="","",INPUT!FQ93)</f>
        <v/>
      </c>
      <c r="J89" s="1552"/>
      <c r="K89" s="1555">
        <f>IFERROR('17. Default &amp; Recovery Stats'!AA89+'17. Default &amp; Recovery Stats'!AM89+'17. Default &amp; Recovery Stats'!O89,0)</f>
        <v>0</v>
      </c>
      <c r="L89" s="1556">
        <f t="shared" si="6"/>
        <v>0</v>
      </c>
      <c r="M89" s="1560"/>
      <c r="N89" s="1560"/>
    </row>
    <row r="90" spans="2:14" ht="16.5" thickTop="1" thickBot="1">
      <c r="B90" s="1569" t="str">
        <f>IF(INPUT!FM94="","",INPUT!FM94)</f>
        <v/>
      </c>
      <c r="C90" s="1561" t="str">
        <f>IF(B90="","",INPUT!IT94)</f>
        <v/>
      </c>
      <c r="D90" s="1554" t="str">
        <f>IF(B90="","",SUM(C90:C$100000))</f>
        <v/>
      </c>
      <c r="E90" s="1562" t="str">
        <f t="shared" si="5"/>
        <v/>
      </c>
      <c r="F90" s="1561" t="str">
        <f>IF(INPUT!FN94="","",INPUT!FN94)</f>
        <v/>
      </c>
      <c r="G90" s="1561" t="str">
        <f>IF(INPUT!FO94="","",INPUT!FO94)</f>
        <v/>
      </c>
      <c r="H90" s="1561" t="str">
        <f>IF(INPUT!FP94="","",INPUT!FP94)</f>
        <v/>
      </c>
      <c r="I90" s="1563" t="str">
        <f>IF(INPUT!FQ94="","",INPUT!FQ94)</f>
        <v/>
      </c>
      <c r="J90" s="1552"/>
      <c r="K90" s="1555">
        <f>IFERROR('17. Default &amp; Recovery Stats'!AA90+'17. Default &amp; Recovery Stats'!AM90+'17. Default &amp; Recovery Stats'!O90,0)</f>
        <v>0</v>
      </c>
      <c r="L90" s="1556">
        <f t="shared" si="6"/>
        <v>0</v>
      </c>
      <c r="M90" s="1560"/>
      <c r="N90" s="1560"/>
    </row>
    <row r="91" spans="2:14" ht="16.5" thickTop="1" thickBot="1">
      <c r="B91" s="1569" t="str">
        <f>IF(INPUT!FM95="","",INPUT!FM95)</f>
        <v/>
      </c>
      <c r="C91" s="1561" t="str">
        <f>IF(B91="","",INPUT!IT95)</f>
        <v/>
      </c>
      <c r="D91" s="1554" t="str">
        <f>IF(B91="","",SUM(C91:C$100000))</f>
        <v/>
      </c>
      <c r="E91" s="1562" t="str">
        <f t="shared" si="5"/>
        <v/>
      </c>
      <c r="F91" s="1561" t="str">
        <f>IF(INPUT!FN95="","",INPUT!FN95)</f>
        <v/>
      </c>
      <c r="G91" s="1561" t="str">
        <f>IF(INPUT!FO95="","",INPUT!FO95)</f>
        <v/>
      </c>
      <c r="H91" s="1561" t="str">
        <f>IF(INPUT!FP95="","",INPUT!FP95)</f>
        <v/>
      </c>
      <c r="I91" s="1563" t="str">
        <f>IF(INPUT!FQ95="","",INPUT!FQ95)</f>
        <v/>
      </c>
      <c r="J91" s="1552"/>
      <c r="K91" s="1555">
        <f>IFERROR('17. Default &amp; Recovery Stats'!AA91+'17. Default &amp; Recovery Stats'!AM91+'17. Default &amp; Recovery Stats'!O91,0)</f>
        <v>0</v>
      </c>
      <c r="L91" s="1556">
        <f t="shared" si="6"/>
        <v>0</v>
      </c>
      <c r="M91" s="1560"/>
      <c r="N91" s="1560"/>
    </row>
    <row r="92" spans="2:14" ht="16.5" thickTop="1" thickBot="1">
      <c r="B92" s="1569" t="str">
        <f>IF(INPUT!FM96="","",INPUT!FM96)</f>
        <v/>
      </c>
      <c r="C92" s="1561" t="str">
        <f>IF(B92="","",INPUT!IT96)</f>
        <v/>
      </c>
      <c r="D92" s="1554" t="str">
        <f>IF(B92="","",SUM(C92:C$100000))</f>
        <v/>
      </c>
      <c r="E92" s="1562" t="str">
        <f t="shared" si="5"/>
        <v/>
      </c>
      <c r="F92" s="1561" t="str">
        <f>IF(INPUT!FN96="","",INPUT!FN96)</f>
        <v/>
      </c>
      <c r="G92" s="1561" t="str">
        <f>IF(INPUT!FO96="","",INPUT!FO96)</f>
        <v/>
      </c>
      <c r="H92" s="1561" t="str">
        <f>IF(INPUT!FP96="","",INPUT!FP96)</f>
        <v/>
      </c>
      <c r="I92" s="1563" t="str">
        <f>IF(INPUT!FQ96="","",INPUT!FQ96)</f>
        <v/>
      </c>
      <c r="J92" s="1552"/>
      <c r="K92" s="1555">
        <f>IFERROR('17. Default &amp; Recovery Stats'!AA92+'17. Default &amp; Recovery Stats'!AM92+'17. Default &amp; Recovery Stats'!O92,0)</f>
        <v>0</v>
      </c>
      <c r="L92" s="1556">
        <f t="shared" si="6"/>
        <v>0</v>
      </c>
      <c r="M92" s="1560"/>
      <c r="N92" s="1560"/>
    </row>
    <row r="93" spans="2:14" ht="16.5" thickTop="1" thickBot="1">
      <c r="B93" s="1569" t="str">
        <f>IF(INPUT!FM97="","",INPUT!FM97)</f>
        <v/>
      </c>
      <c r="C93" s="1561" t="str">
        <f>IF(B93="","",INPUT!IT97)</f>
        <v/>
      </c>
      <c r="D93" s="1554" t="str">
        <f>IF(B93="","",SUM(C93:C$100000))</f>
        <v/>
      </c>
      <c r="E93" s="1562" t="str">
        <f t="shared" si="5"/>
        <v/>
      </c>
      <c r="F93" s="1561" t="str">
        <f>IF(INPUT!FN97="","",INPUT!FN97)</f>
        <v/>
      </c>
      <c r="G93" s="1561" t="str">
        <f>IF(INPUT!FO97="","",INPUT!FO97)</f>
        <v/>
      </c>
      <c r="H93" s="1561" t="str">
        <f>IF(INPUT!FP97="","",INPUT!FP97)</f>
        <v/>
      </c>
      <c r="I93" s="1563" t="str">
        <f>IF(INPUT!FQ97="","",INPUT!FQ97)</f>
        <v/>
      </c>
      <c r="J93" s="1552"/>
      <c r="K93" s="1555">
        <f>IFERROR('17. Default &amp; Recovery Stats'!AA93+'17. Default &amp; Recovery Stats'!AM93+'17. Default &amp; Recovery Stats'!O93,0)</f>
        <v>0</v>
      </c>
      <c r="L93" s="1556">
        <f t="shared" si="6"/>
        <v>0</v>
      </c>
      <c r="M93" s="1560"/>
      <c r="N93" s="1560"/>
    </row>
    <row r="94" spans="2:14" ht="16.5" thickTop="1" thickBot="1">
      <c r="B94" s="1569" t="str">
        <f>IF(INPUT!FM98="","",INPUT!FM98)</f>
        <v/>
      </c>
      <c r="C94" s="1561" t="str">
        <f>IF(B94="","",INPUT!IT98)</f>
        <v/>
      </c>
      <c r="D94" s="1554" t="str">
        <f>IF(B94="","",SUM(C94:C$100000))</f>
        <v/>
      </c>
      <c r="E94" s="1562" t="str">
        <f t="shared" si="5"/>
        <v/>
      </c>
      <c r="F94" s="1561" t="str">
        <f>IF(INPUT!FN98="","",INPUT!FN98)</f>
        <v/>
      </c>
      <c r="G94" s="1561" t="str">
        <f>IF(INPUT!FO98="","",INPUT!FO98)</f>
        <v/>
      </c>
      <c r="H94" s="1561" t="str">
        <f>IF(INPUT!FP98="","",INPUT!FP98)</f>
        <v/>
      </c>
      <c r="I94" s="1563" t="str">
        <f>IF(INPUT!FQ98="","",INPUT!FQ98)</f>
        <v/>
      </c>
      <c r="J94" s="1552"/>
      <c r="K94" s="1555">
        <f>IFERROR('17. Default &amp; Recovery Stats'!AA94+'17. Default &amp; Recovery Stats'!AM94+'17. Default &amp; Recovery Stats'!O94,0)</f>
        <v>0</v>
      </c>
      <c r="L94" s="1556">
        <f t="shared" si="6"/>
        <v>0</v>
      </c>
      <c r="M94" s="1560"/>
      <c r="N94" s="1560"/>
    </row>
    <row r="95" spans="2:14" ht="16.5" thickTop="1" thickBot="1">
      <c r="B95" s="1569" t="str">
        <f>IF(INPUT!FM99="","",INPUT!FM99)</f>
        <v/>
      </c>
      <c r="C95" s="1561" t="str">
        <f>IF(B95="","",INPUT!IT99)</f>
        <v/>
      </c>
      <c r="D95" s="1554" t="str">
        <f>IF(B95="","",SUM(C95:C$100000))</f>
        <v/>
      </c>
      <c r="E95" s="1562" t="str">
        <f t="shared" si="5"/>
        <v/>
      </c>
      <c r="F95" s="1561" t="str">
        <f>IF(INPUT!FN99="","",INPUT!FN99)</f>
        <v/>
      </c>
      <c r="G95" s="1561" t="str">
        <f>IF(INPUT!FO99="","",INPUT!FO99)</f>
        <v/>
      </c>
      <c r="H95" s="1561" t="str">
        <f>IF(INPUT!FP99="","",INPUT!FP99)</f>
        <v/>
      </c>
      <c r="I95" s="1563" t="str">
        <f>IF(INPUT!FQ99="","",INPUT!FQ99)</f>
        <v/>
      </c>
      <c r="J95" s="1552"/>
      <c r="K95" s="1555">
        <f>IFERROR('17. Default &amp; Recovery Stats'!AA95+'17. Default &amp; Recovery Stats'!AM95+'17. Default &amp; Recovery Stats'!O95,0)</f>
        <v>0</v>
      </c>
      <c r="L95" s="1556">
        <f t="shared" si="6"/>
        <v>0</v>
      </c>
      <c r="M95" s="1560"/>
      <c r="N95" s="1560"/>
    </row>
    <row r="96" spans="2:14" ht="16.5" thickTop="1" thickBot="1">
      <c r="B96" s="1569" t="str">
        <f>IF(INPUT!FM100="","",INPUT!FM100)</f>
        <v/>
      </c>
      <c r="C96" s="1561" t="str">
        <f>IF(B96="","",INPUT!IT100)</f>
        <v/>
      </c>
      <c r="D96" s="1554" t="str">
        <f>IF(B96="","",SUM(C96:C$100000))</f>
        <v/>
      </c>
      <c r="E96" s="1562" t="str">
        <f t="shared" si="5"/>
        <v/>
      </c>
      <c r="F96" s="1561" t="str">
        <f>IF(INPUT!FN100="","",INPUT!FN100)</f>
        <v/>
      </c>
      <c r="G96" s="1561" t="str">
        <f>IF(INPUT!FO100="","",INPUT!FO100)</f>
        <v/>
      </c>
      <c r="H96" s="1561" t="str">
        <f>IF(INPUT!FP100="","",INPUT!FP100)</f>
        <v/>
      </c>
      <c r="I96" s="1563" t="str">
        <f>IF(INPUT!FQ100="","",INPUT!FQ100)</f>
        <v/>
      </c>
      <c r="J96" s="1552"/>
      <c r="K96" s="1555">
        <f>IFERROR('17. Default &amp; Recovery Stats'!AA96+'17. Default &amp; Recovery Stats'!AM96+'17. Default &amp; Recovery Stats'!O96,0)</f>
        <v>0</v>
      </c>
      <c r="L96" s="1556">
        <f t="shared" si="6"/>
        <v>0</v>
      </c>
      <c r="M96" s="1560"/>
      <c r="N96" s="1560"/>
    </row>
    <row r="97" spans="2:14" ht="16.5" thickTop="1" thickBot="1">
      <c r="B97" s="1569" t="str">
        <f>IF(INPUT!FM101="","",INPUT!FM101)</f>
        <v/>
      </c>
      <c r="C97" s="1561" t="str">
        <f>IF(B97="","",INPUT!IT101)</f>
        <v/>
      </c>
      <c r="D97" s="1554" t="str">
        <f>IF(B97="","",SUM(C97:C$100000))</f>
        <v/>
      </c>
      <c r="E97" s="1562" t="str">
        <f t="shared" si="5"/>
        <v/>
      </c>
      <c r="F97" s="1561" t="str">
        <f>IF(INPUT!FN101="","",INPUT!FN101)</f>
        <v/>
      </c>
      <c r="G97" s="1561" t="str">
        <f>IF(INPUT!FO101="","",INPUT!FO101)</f>
        <v/>
      </c>
      <c r="H97" s="1561" t="str">
        <f>IF(INPUT!FP101="","",INPUT!FP101)</f>
        <v/>
      </c>
      <c r="I97" s="1563" t="str">
        <f>IF(INPUT!FQ101="","",INPUT!FQ101)</f>
        <v/>
      </c>
      <c r="J97" s="1552"/>
      <c r="K97" s="1555">
        <f>IFERROR('17. Default &amp; Recovery Stats'!AA97+'17. Default &amp; Recovery Stats'!AM97+'17. Default &amp; Recovery Stats'!O97,0)</f>
        <v>0</v>
      </c>
      <c r="L97" s="1556">
        <f t="shared" si="6"/>
        <v>0</v>
      </c>
      <c r="M97" s="1560"/>
      <c r="N97" s="1560"/>
    </row>
    <row r="98" spans="2:14" ht="16.5" thickTop="1" thickBot="1">
      <c r="B98" s="1569" t="str">
        <f>IF(INPUT!FM102="","",INPUT!FM102)</f>
        <v/>
      </c>
      <c r="C98" s="1561" t="str">
        <f>IF(B98="","",INPUT!IT102)</f>
        <v/>
      </c>
      <c r="D98" s="1554" t="str">
        <f>IF(B98="","",SUM(C98:C$100000))</f>
        <v/>
      </c>
      <c r="E98" s="1562" t="str">
        <f t="shared" si="5"/>
        <v/>
      </c>
      <c r="F98" s="1561" t="str">
        <f>IF(INPUT!FN102="","",INPUT!FN102)</f>
        <v/>
      </c>
      <c r="G98" s="1561" t="str">
        <f>IF(INPUT!FO102="","",INPUT!FO102)</f>
        <v/>
      </c>
      <c r="H98" s="1561" t="str">
        <f>IF(INPUT!FP102="","",INPUT!FP102)</f>
        <v/>
      </c>
      <c r="I98" s="1563" t="str">
        <f>IF(INPUT!FQ102="","",INPUT!FQ102)</f>
        <v/>
      </c>
      <c r="J98" s="1552"/>
      <c r="K98" s="1555">
        <f>IFERROR('17. Default &amp; Recovery Stats'!AA98+'17. Default &amp; Recovery Stats'!AM98+'17. Default &amp; Recovery Stats'!O98,0)</f>
        <v>0</v>
      </c>
      <c r="L98" s="1556">
        <f t="shared" si="6"/>
        <v>0</v>
      </c>
      <c r="M98" s="1560"/>
      <c r="N98" s="1560"/>
    </row>
    <row r="99" spans="2:14" ht="16.5" thickTop="1" thickBot="1">
      <c r="B99" s="1569" t="str">
        <f>IF(INPUT!FM103="","",INPUT!FM103)</f>
        <v/>
      </c>
      <c r="C99" s="1561" t="str">
        <f>IF(B99="","",INPUT!IT103)</f>
        <v/>
      </c>
      <c r="D99" s="1554" t="str">
        <f>IF(B99="","",SUM(C99:C$100000))</f>
        <v/>
      </c>
      <c r="E99" s="1562" t="str">
        <f t="shared" si="5"/>
        <v/>
      </c>
      <c r="F99" s="1561" t="str">
        <f>IF(INPUT!FN103="","",INPUT!FN103)</f>
        <v/>
      </c>
      <c r="G99" s="1561" t="str">
        <f>IF(INPUT!FO103="","",INPUT!FO103)</f>
        <v/>
      </c>
      <c r="H99" s="1561" t="str">
        <f>IF(INPUT!FP103="","",INPUT!FP103)</f>
        <v/>
      </c>
      <c r="I99" s="1563" t="str">
        <f>IF(INPUT!FQ103="","",INPUT!FQ103)</f>
        <v/>
      </c>
      <c r="J99" s="1552"/>
      <c r="K99" s="1555">
        <f>IFERROR('17. Default &amp; Recovery Stats'!AA99+'17. Default &amp; Recovery Stats'!AM99+'17. Default &amp; Recovery Stats'!O99,0)</f>
        <v>0</v>
      </c>
      <c r="L99" s="1556">
        <f t="shared" si="6"/>
        <v>0</v>
      </c>
      <c r="M99" s="1560"/>
      <c r="N99" s="1560"/>
    </row>
    <row r="100" spans="2:14" ht="16.5" thickTop="1" thickBot="1">
      <c r="B100" s="1569" t="str">
        <f>IF(INPUT!FM104="","",INPUT!FM104)</f>
        <v/>
      </c>
      <c r="C100" s="1561" t="str">
        <f>IF(B100="","",INPUT!IT104)</f>
        <v/>
      </c>
      <c r="D100" s="1554" t="str">
        <f>IF(B100="","",SUM(C100:C$100000))</f>
        <v/>
      </c>
      <c r="E100" s="1562" t="str">
        <f t="shared" si="5"/>
        <v/>
      </c>
      <c r="F100" s="1561" t="str">
        <f>IF(INPUT!FN104="","",INPUT!FN104)</f>
        <v/>
      </c>
      <c r="G100" s="1561" t="str">
        <f>IF(INPUT!FO104="","",INPUT!FO104)</f>
        <v/>
      </c>
      <c r="H100" s="1561" t="str">
        <f>IF(INPUT!FP104="","",INPUT!FP104)</f>
        <v/>
      </c>
      <c r="I100" s="1563" t="str">
        <f>IF(INPUT!FQ104="","",INPUT!FQ104)</f>
        <v/>
      </c>
      <c r="J100" s="1552"/>
      <c r="K100" s="1555">
        <f>IFERROR('17. Default &amp; Recovery Stats'!AA100+'17. Default &amp; Recovery Stats'!AM100+'17. Default &amp; Recovery Stats'!O100,0)</f>
        <v>0</v>
      </c>
      <c r="L100" s="1556">
        <f t="shared" si="6"/>
        <v>0</v>
      </c>
      <c r="M100" s="1560"/>
      <c r="N100" s="1560"/>
    </row>
    <row r="101" spans="2:14" ht="16.5" thickTop="1" thickBot="1">
      <c r="B101" s="1570" t="str">
        <f>IF(INPUT!FM105="","",INPUT!FM105)</f>
        <v/>
      </c>
      <c r="C101" s="1564" t="str">
        <f>IF(B101="","",INPUT!IT105)</f>
        <v/>
      </c>
      <c r="D101" s="1554" t="str">
        <f>IF(B101="","",SUM(C101:C$100000))</f>
        <v/>
      </c>
      <c r="E101" s="1565" t="str">
        <f t="shared" si="5"/>
        <v/>
      </c>
      <c r="F101" s="1564" t="str">
        <f>IF(INPUT!FN105="","",INPUT!FN105)</f>
        <v/>
      </c>
      <c r="G101" s="1564" t="str">
        <f>IF(INPUT!FO105="","",INPUT!FO105)</f>
        <v/>
      </c>
      <c r="H101" s="1564" t="str">
        <f>IF(INPUT!FP105="","",INPUT!FP105)</f>
        <v/>
      </c>
      <c r="I101" s="1566" t="str">
        <f>IF(INPUT!FQ105="","",INPUT!FQ105)</f>
        <v/>
      </c>
      <c r="J101" s="1552"/>
      <c r="K101" s="1555">
        <f>IFERROR('17. Default &amp; Recovery Stats'!AA101+'17. Default &amp; Recovery Stats'!AM101+'17. Default &amp; Recovery Stats'!O101,0)</f>
        <v>0</v>
      </c>
      <c r="L101" s="1556">
        <f t="shared" si="6"/>
        <v>0</v>
      </c>
      <c r="M101" s="1560"/>
      <c r="N101" s="1560"/>
    </row>
    <row r="102" spans="2:14" ht="15.75" thickTop="1">
      <c r="B102" s="1560"/>
      <c r="C102" s="1560"/>
      <c r="D102" s="1560"/>
      <c r="E102" s="1560"/>
      <c r="F102" s="1560"/>
      <c r="G102" s="1560"/>
      <c r="H102" s="1560"/>
      <c r="I102" s="1560"/>
      <c r="J102" s="1560"/>
      <c r="K102" s="1560"/>
      <c r="L102" s="1560"/>
      <c r="M102" s="1560"/>
      <c r="N102" s="1560"/>
    </row>
    <row r="103" spans="2:14">
      <c r="B103" s="1560"/>
    </row>
    <row r="104" spans="2:14">
      <c r="B104" s="1560"/>
    </row>
    <row r="105" spans="2:14">
      <c r="B105" s="1560"/>
    </row>
    <row r="106" spans="2:14">
      <c r="B106" s="1560"/>
    </row>
    <row r="107" spans="2:14">
      <c r="B107" s="1560"/>
    </row>
    <row r="108" spans="2:14">
      <c r="B108" s="1560"/>
    </row>
    <row r="109" spans="2:14">
      <c r="B109" s="1560"/>
    </row>
    <row r="110" spans="2:14">
      <c r="B110" s="1560"/>
    </row>
    <row r="111" spans="2:14">
      <c r="B111" s="1560"/>
    </row>
    <row r="112" spans="2:14">
      <c r="B112" s="1560"/>
    </row>
    <row r="113" spans="2:2">
      <c r="B113" s="1560"/>
    </row>
    <row r="114" spans="2:2">
      <c r="B114" s="1560"/>
    </row>
    <row r="115" spans="2:2">
      <c r="B115" s="1560"/>
    </row>
  </sheetData>
  <conditionalFormatting sqref="F8:L9">
    <cfRule type="cellIs" dxfId="44" priority="4" operator="equal">
      <formula>"BREACH"</formula>
    </cfRule>
    <cfRule type="cellIs" dxfId="43" priority="5" operator="equal">
      <formula>"OK"</formula>
    </cfRule>
    <cfRule type="cellIs" dxfId="42" priority="6" operator="equal">
      <formula>"OK"</formula>
    </cfRule>
  </conditionalFormatting>
  <conditionalFormatting sqref="J11">
    <cfRule type="cellIs" dxfId="41" priority="1" operator="equal">
      <formula>"BREACH"</formula>
    </cfRule>
    <cfRule type="cellIs" dxfId="40" priority="2" operator="equal">
      <formula>"OK"</formula>
    </cfRule>
    <cfRule type="cellIs" dxfId="39" priority="3" operator="equal">
      <formula>"OK"</formula>
    </cfRule>
  </conditionalFormatting>
  <pageMargins left="0.7" right="0.7" top="0.75" bottom="0.75" header="0.3" footer="0.3"/>
  <pageSetup paperSize="9"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162A9B-B5E1-44C0-B88C-86F3369B0D3E}">
  <sheetPr>
    <tabColor theme="4" tint="0.59996337778862885"/>
  </sheetPr>
  <dimension ref="A2:F26"/>
  <sheetViews>
    <sheetView workbookViewId="0"/>
  </sheetViews>
  <sheetFormatPr baseColWidth="10" defaultColWidth="11.42578125" defaultRowHeight="12.75"/>
  <cols>
    <col min="1" max="1" width="1.85546875" style="875" customWidth="1"/>
    <col min="2" max="2" width="95.7109375" style="875" customWidth="1"/>
    <col min="3" max="3" width="38.140625" style="875" customWidth="1"/>
    <col min="4" max="4" width="23.42578125" style="875" customWidth="1"/>
    <col min="5" max="5" width="21" style="875" customWidth="1"/>
    <col min="6" max="6" width="80.7109375" style="875" customWidth="1"/>
    <col min="7" max="7" width="89.7109375" style="875" customWidth="1"/>
    <col min="8" max="8" width="11.42578125" style="875" customWidth="1"/>
    <col min="9" max="16384" width="11.42578125" style="875"/>
  </cols>
  <sheetData>
    <row r="2" spans="2:6" s="1711" customFormat="1" ht="13.5" customHeight="1">
      <c r="B2" s="1734"/>
      <c r="C2" s="1735"/>
      <c r="D2" s="1735"/>
      <c r="E2" s="1735"/>
      <c r="F2" s="1736"/>
    </row>
    <row r="3" spans="2:6" s="1711" customFormat="1" ht="14.25" customHeight="1">
      <c r="B3" s="1737"/>
      <c r="C3" s="1176"/>
      <c r="D3" s="1107" t="s">
        <v>322</v>
      </c>
      <c r="E3" s="1718">
        <f>Cover!$F$37</f>
        <v>45626</v>
      </c>
      <c r="F3" s="1738"/>
    </row>
    <row r="4" spans="2:6" s="1711" customFormat="1" ht="14.25" customHeight="1">
      <c r="B4" s="1737"/>
      <c r="C4" s="1176"/>
      <c r="D4" s="1107" t="s">
        <v>324</v>
      </c>
      <c r="E4" s="1718" t="e">
        <f>Cover!$F$39</f>
        <v>#N/A</v>
      </c>
      <c r="F4" s="1738"/>
    </row>
    <row r="5" spans="2:6" s="1711" customFormat="1" ht="14.25" customHeight="1">
      <c r="B5" s="1737"/>
      <c r="C5" s="1176"/>
      <c r="D5" s="1107" t="s">
        <v>325</v>
      </c>
      <c r="E5" s="1718">
        <f>Cover!$F$41</f>
        <v>45645</v>
      </c>
      <c r="F5" s="1738"/>
    </row>
    <row r="6" spans="2:6" s="1711" customFormat="1" ht="13.5" customHeight="1">
      <c r="B6" s="1739"/>
      <c r="C6" s="1740"/>
      <c r="D6" s="1740"/>
      <c r="E6" s="1741"/>
      <c r="F6" s="1742"/>
    </row>
    <row r="8" spans="2:6" ht="20.25" thickBot="1">
      <c r="B8" s="1743" t="s">
        <v>1687</v>
      </c>
      <c r="C8" s="1033"/>
      <c r="D8" s="1033"/>
      <c r="E8" s="1033"/>
      <c r="F8" s="1033"/>
    </row>
    <row r="9" spans="2:6" ht="17.25" customHeight="1" thickTop="1">
      <c r="B9" s="1712"/>
      <c r="C9" s="1713" t="s">
        <v>484</v>
      </c>
      <c r="D9" s="1713" t="s">
        <v>890</v>
      </c>
      <c r="E9" s="1713" t="s">
        <v>485</v>
      </c>
      <c r="F9" s="1714" t="s">
        <v>1081</v>
      </c>
    </row>
    <row r="10" spans="2:6" ht="348" customHeight="1">
      <c r="B10" s="1717" t="s">
        <v>2701</v>
      </c>
      <c r="C10" s="1715">
        <f>SUM(INPUT_IT_SELR_UNDERTAKING!C5)</f>
        <v>0</v>
      </c>
      <c r="D10" s="1981" t="e">
        <f>#REF!</f>
        <v>#REF!</v>
      </c>
      <c r="E10" s="1694" t="e">
        <f>IF(C10&gt;D10,"BREACH","OK")</f>
        <v>#REF!</v>
      </c>
      <c r="F10" s="1716" t="s">
        <v>1686</v>
      </c>
    </row>
    <row r="11" spans="2:6" ht="15">
      <c r="F11"/>
    </row>
    <row r="12" spans="2:6" ht="47.25" customHeight="1"/>
    <row r="13" spans="2:6" ht="15.75" customHeight="1"/>
    <row r="14" spans="2:6" ht="33" customHeight="1"/>
    <row r="15" spans="2:6" ht="33.75" customHeight="1"/>
    <row r="16" spans="2:6" ht="33.75" customHeight="1"/>
    <row r="17" spans="1:6" ht="42" customHeight="1"/>
    <row r="20" spans="1:6" ht="47.25" customHeight="1"/>
    <row r="21" spans="1:6" ht="47.25" customHeight="1"/>
    <row r="22" spans="1:6" ht="47.25" customHeight="1"/>
    <row r="23" spans="1:6" ht="42" customHeight="1"/>
    <row r="25" spans="1:6" ht="13.5" customHeight="1"/>
    <row r="26" spans="1:6" ht="15.75" customHeight="1">
      <c r="A26" s="876"/>
      <c r="B26" s="876"/>
      <c r="C26" s="877"/>
      <c r="D26" s="877"/>
      <c r="E26" s="878"/>
      <c r="F26" s="876"/>
    </row>
  </sheetData>
  <conditionalFormatting sqref="E10">
    <cfRule type="cellIs" dxfId="771" priority="1" operator="equal">
      <formula>"OK"</formula>
    </cfRule>
    <cfRule type="cellIs" dxfId="770" priority="2" stopIfTrue="1" operator="equal">
      <formula>"OK"</formula>
    </cfRule>
  </conditionalFormatting>
  <conditionalFormatting sqref="F9">
    <cfRule type="cellIs" dxfId="769" priority="3" stopIfTrue="1" operator="equal">
      <formula>"BREACH"</formula>
    </cfRule>
    <cfRule type="cellIs" dxfId="768" priority="4" stopIfTrue="1" operator="equal">
      <formula>"OK"</formula>
    </cfRule>
  </conditionalFormatting>
  <pageMargins left="0.7" right="0.7" top="0.75" bottom="0.75" header="0.3" footer="0.3"/>
  <pageSetup paperSize="9" scale="33" orientation="portrait" r:id="rId1"/>
  <colBreaks count="2" manualBreakCount="2">
    <brk id="1" max="10" man="1"/>
    <brk id="6" max="2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6" tint="0.39997558519241921"/>
  </sheetPr>
  <dimension ref="B1:L111"/>
  <sheetViews>
    <sheetView showGridLines="0" topLeftCell="A82" workbookViewId="0">
      <selection activeCell="G93" sqref="G93"/>
    </sheetView>
  </sheetViews>
  <sheetFormatPr baseColWidth="10" defaultColWidth="11.42578125" defaultRowHeight="12.75"/>
  <cols>
    <col min="1" max="1" width="1.28515625" style="957" customWidth="1"/>
    <col min="2" max="2" width="5.42578125" style="957" bestFit="1" customWidth="1"/>
    <col min="3" max="3" width="144.28515625" style="957" customWidth="1"/>
    <col min="4" max="4" width="18.85546875" style="957" customWidth="1"/>
    <col min="5" max="5" width="20.5703125" style="977" bestFit="1" customWidth="1"/>
    <col min="6" max="6" width="8.7109375" style="957" customWidth="1"/>
    <col min="7" max="7" width="63.5703125" style="2085" customWidth="1"/>
    <col min="8" max="12" width="11.42578125" style="2086" customWidth="1"/>
    <col min="13" max="13" width="11.42578125" style="957" customWidth="1"/>
    <col min="14" max="16384" width="11.42578125" style="957"/>
  </cols>
  <sheetData>
    <row r="1" spans="2:7" ht="10.5" customHeight="1"/>
    <row r="2" spans="2:7" ht="16.5">
      <c r="B2" s="1467"/>
      <c r="C2" s="1468"/>
      <c r="D2" s="1468"/>
      <c r="E2" s="1469"/>
      <c r="F2" s="1472"/>
    </row>
    <row r="3" spans="2:7" ht="16.5">
      <c r="B3" s="1473"/>
      <c r="C3" s="1461"/>
      <c r="D3" s="1107" t="s">
        <v>322</v>
      </c>
      <c r="E3" s="1718">
        <f>Cover!$F$37</f>
        <v>45626</v>
      </c>
      <c r="F3" s="1474"/>
    </row>
    <row r="4" spans="2:7" ht="16.5">
      <c r="B4" s="1473"/>
      <c r="C4" s="1461"/>
      <c r="D4" s="1107" t="s">
        <v>325</v>
      </c>
      <c r="E4" s="1718">
        <f>Cover!$F$41</f>
        <v>45645</v>
      </c>
      <c r="F4" s="1474"/>
    </row>
    <row r="5" spans="2:7" ht="16.5">
      <c r="B5" s="1475"/>
      <c r="C5" s="1476"/>
      <c r="D5" s="1476"/>
      <c r="E5" s="1476"/>
      <c r="F5" s="1480"/>
    </row>
    <row r="6" spans="2:7" ht="13.5" thickBot="1"/>
    <row r="7" spans="2:7" ht="23.25" customHeight="1" thickTop="1" thickBot="1">
      <c r="B7" s="721" t="s">
        <v>1701</v>
      </c>
      <c r="C7" s="1550"/>
      <c r="D7" s="1550"/>
      <c r="E7" s="957"/>
      <c r="G7" s="2086"/>
    </row>
    <row r="8" spans="2:7" ht="13.5" thickTop="1">
      <c r="E8" s="957"/>
    </row>
    <row r="9" spans="2:7" ht="15.75">
      <c r="B9" s="1046" t="s">
        <v>3219</v>
      </c>
      <c r="C9" s="1046"/>
      <c r="D9" s="1045" t="str">
        <f t="array" ref="D9">IF(OR(D10:D26&lt;&gt;"NO"),"YES","NO")</f>
        <v>NO</v>
      </c>
      <c r="E9" s="957"/>
    </row>
    <row r="10" spans="2:7">
      <c r="B10" s="3093" t="s">
        <v>1428</v>
      </c>
      <c r="C10" s="3094"/>
      <c r="D10" s="2539" t="str">
        <f>D29</f>
        <v>NO</v>
      </c>
      <c r="E10" s="957"/>
    </row>
    <row r="11" spans="2:7" ht="12.75" customHeight="1">
      <c r="B11" s="3093" t="s">
        <v>2668</v>
      </c>
      <c r="C11" s="3094"/>
      <c r="D11" s="2539" t="str">
        <f>D40</f>
        <v>NO</v>
      </c>
      <c r="E11" s="957"/>
    </row>
    <row r="12" spans="2:7">
      <c r="B12" s="3093" t="s">
        <v>3019</v>
      </c>
      <c r="C12" s="3094"/>
      <c r="D12" s="2539" t="str">
        <f>D43</f>
        <v>NO</v>
      </c>
      <c r="E12" s="957"/>
    </row>
    <row r="13" spans="2:7">
      <c r="B13" s="3093" t="s">
        <v>3020</v>
      </c>
      <c r="C13" s="3094"/>
      <c r="D13" s="2539" t="str">
        <f>D51</f>
        <v>NO</v>
      </c>
      <c r="E13" s="957"/>
    </row>
    <row r="14" spans="2:7">
      <c r="B14" s="3093" t="s">
        <v>3021</v>
      </c>
      <c r="C14" s="3094"/>
      <c r="D14" s="2539" t="str">
        <f>D54</f>
        <v>NO</v>
      </c>
      <c r="E14" s="957"/>
    </row>
    <row r="15" spans="2:7">
      <c r="B15" s="3093" t="s">
        <v>3022</v>
      </c>
      <c r="C15" s="3094"/>
      <c r="D15" s="2539" t="str">
        <f>D56</f>
        <v>NO</v>
      </c>
      <c r="E15" s="957"/>
    </row>
    <row r="16" spans="2:7">
      <c r="B16" s="3093" t="s">
        <v>3023</v>
      </c>
      <c r="C16" s="3094"/>
      <c r="D16" s="2539" t="str">
        <f>D65</f>
        <v>NO</v>
      </c>
      <c r="E16" s="957"/>
    </row>
    <row r="17" spans="2:5">
      <c r="B17" s="3093" t="s">
        <v>3024</v>
      </c>
      <c r="C17" s="3094"/>
      <c r="D17" s="2539" t="str">
        <f>D68</f>
        <v>NO</v>
      </c>
      <c r="E17" s="957"/>
    </row>
    <row r="18" spans="2:5">
      <c r="B18" s="3093" t="s">
        <v>3030</v>
      </c>
      <c r="C18" s="3094"/>
      <c r="D18" s="2539" t="str">
        <f>D71</f>
        <v>NO</v>
      </c>
      <c r="E18" s="957"/>
    </row>
    <row r="19" spans="2:5">
      <c r="B19" s="3093" t="s">
        <v>3025</v>
      </c>
      <c r="C19" s="3094"/>
      <c r="D19" s="2539" t="str">
        <f>D71</f>
        <v>NO</v>
      </c>
      <c r="E19" s="957"/>
    </row>
    <row r="20" spans="2:5">
      <c r="B20" s="3093" t="s">
        <v>1427</v>
      </c>
      <c r="C20" s="3094"/>
      <c r="D20" s="2539" t="str">
        <f>D75</f>
        <v>NO</v>
      </c>
      <c r="E20" s="957"/>
    </row>
    <row r="21" spans="2:5">
      <c r="B21" s="3093" t="s">
        <v>3026</v>
      </c>
      <c r="C21" s="3094"/>
      <c r="D21" s="2539" t="str">
        <f>D78</f>
        <v>NO</v>
      </c>
      <c r="E21" s="957"/>
    </row>
    <row r="22" spans="2:5">
      <c r="B22" s="3093" t="s">
        <v>3027</v>
      </c>
      <c r="C22" s="3094"/>
      <c r="D22" s="2539" t="str">
        <f>D80</f>
        <v>NO</v>
      </c>
      <c r="E22" s="957"/>
    </row>
    <row r="23" spans="2:5">
      <c r="B23" s="3093" t="s">
        <v>2664</v>
      </c>
      <c r="C23" s="3094"/>
      <c r="D23" s="2539" t="str">
        <f>D83</f>
        <v>NO</v>
      </c>
      <c r="E23" s="957"/>
    </row>
    <row r="24" spans="2:5">
      <c r="B24" s="3093" t="s">
        <v>2665</v>
      </c>
      <c r="C24" s="3094"/>
      <c r="D24" s="2539" t="str">
        <f>D87</f>
        <v>NO</v>
      </c>
      <c r="E24" s="957"/>
    </row>
    <row r="25" spans="2:5">
      <c r="B25" s="3093" t="s">
        <v>3028</v>
      </c>
      <c r="C25" s="3094"/>
      <c r="D25" s="2539" t="str">
        <f>D93</f>
        <v>NO</v>
      </c>
      <c r="E25" s="957"/>
    </row>
    <row r="26" spans="2:5">
      <c r="B26" s="3093" t="s">
        <v>3029</v>
      </c>
      <c r="C26" s="3094"/>
      <c r="D26" s="2539" t="str">
        <f>D99</f>
        <v>NO</v>
      </c>
      <c r="E26" s="957"/>
    </row>
    <row r="27" spans="2:5">
      <c r="B27" s="1047"/>
      <c r="C27" s="1047"/>
      <c r="E27" s="957"/>
    </row>
    <row r="28" spans="2:5" ht="15.75" customHeight="1">
      <c r="E28" s="957"/>
    </row>
    <row r="29" spans="2:5" ht="15.75">
      <c r="B29" s="1046" t="s">
        <v>1428</v>
      </c>
      <c r="C29" s="1046"/>
      <c r="D29" s="1045" t="str">
        <f t="array" ref="D29">IF(OR(D30:D39="YES"),"YES","NO")</f>
        <v>NO</v>
      </c>
    </row>
    <row r="30" spans="2:5" ht="15.75" customHeight="1">
      <c r="B30" s="2539" t="s">
        <v>909</v>
      </c>
      <c r="C30" s="2540" t="s">
        <v>1429</v>
      </c>
      <c r="D30" s="2539" t="str">
        <f>D80</f>
        <v>NO</v>
      </c>
      <c r="E30" s="957"/>
    </row>
    <row r="31" spans="2:5" ht="15.75" customHeight="1">
      <c r="B31" s="2539" t="s">
        <v>912</v>
      </c>
      <c r="C31" s="2540" t="s">
        <v>3490</v>
      </c>
      <c r="D31" s="2539" t="str">
        <f>IF('19. Performance Trigger'!E11="OK","NO","YES")</f>
        <v>NO</v>
      </c>
      <c r="E31" s="957"/>
    </row>
    <row r="32" spans="2:5" ht="63.75">
      <c r="B32" s="2539" t="s">
        <v>913</v>
      </c>
      <c r="C32" s="2540" t="s">
        <v>3491</v>
      </c>
      <c r="D32" s="2539" t="str">
        <f>IF('19. Performance Trigger'!E34="OK","NO","YES")</f>
        <v>NO</v>
      </c>
      <c r="E32" s="957"/>
    </row>
    <row r="33" spans="2:5" ht="63.75">
      <c r="B33" s="2539" t="s">
        <v>1430</v>
      </c>
      <c r="C33" s="2540" t="s">
        <v>3076</v>
      </c>
      <c r="D33" s="2539" t="str">
        <f>IF(AND('14. Priority of Payments '!$J$121="OK",'14. Priority of Payments '!$J$131="OK",'14. Priority of Payments '!$J$141="OK"),"NO","YES")</f>
        <v>NO</v>
      </c>
      <c r="E33" s="957"/>
    </row>
    <row r="34" spans="2:5">
      <c r="B34" s="2539" t="s">
        <v>2802</v>
      </c>
      <c r="C34" s="2540" t="s">
        <v>2803</v>
      </c>
      <c r="D34" s="2539" t="str">
        <f>D83</f>
        <v>NO</v>
      </c>
      <c r="E34" s="957"/>
    </row>
    <row r="35" spans="2:5">
      <c r="B35" s="2539" t="s">
        <v>1431</v>
      </c>
      <c r="C35" s="2540" t="s">
        <v>2804</v>
      </c>
      <c r="D35" s="2539" t="str">
        <f>D87</f>
        <v>NO</v>
      </c>
      <c r="E35" s="957"/>
    </row>
    <row r="36" spans="2:5" ht="25.5">
      <c r="B36" s="2539" t="s">
        <v>3077</v>
      </c>
      <c r="C36" s="2540" t="s">
        <v>3492</v>
      </c>
      <c r="D36" s="2539" t="str">
        <f>IF('09. Principal Deficiency Ledger'!K15/'01. Key Figures'!C32&gt;0.4%,"YES","NO")</f>
        <v>NO</v>
      </c>
      <c r="E36" s="957"/>
    </row>
    <row r="37" spans="2:5">
      <c r="B37" s="2539" t="s">
        <v>1432</v>
      </c>
      <c r="C37" s="2540" t="s">
        <v>3078</v>
      </c>
      <c r="D37" s="2539" t="str">
        <f>D71</f>
        <v>NO</v>
      </c>
      <c r="E37" s="957"/>
    </row>
    <row r="38" spans="2:5" ht="27.75">
      <c r="B38" s="2539" t="s">
        <v>910</v>
      </c>
      <c r="C38" s="2540" t="s">
        <v>3079</v>
      </c>
      <c r="D38" s="2539" t="str">
        <f>D78</f>
        <v>NO</v>
      </c>
      <c r="E38" s="957"/>
    </row>
    <row r="39" spans="2:5" ht="15.75" customHeight="1">
      <c r="B39" s="2539" t="s">
        <v>1433</v>
      </c>
      <c r="C39" s="2540" t="s">
        <v>3080</v>
      </c>
      <c r="D39" s="2539" t="str">
        <f>D40</f>
        <v>NO</v>
      </c>
      <c r="E39" s="957"/>
    </row>
    <row r="40" spans="2:5" ht="15.75">
      <c r="B40" s="1046" t="s">
        <v>2668</v>
      </c>
      <c r="C40" s="1046"/>
      <c r="D40" s="1045" t="str">
        <f t="array" ref="D40">IF(OR(D41:D42="YES"),"YES","NO")</f>
        <v>NO</v>
      </c>
    </row>
    <row r="41" spans="2:5">
      <c r="B41" s="2539" t="s">
        <v>909</v>
      </c>
      <c r="C41" s="2540" t="s">
        <v>1466</v>
      </c>
      <c r="D41" s="2539" t="str">
        <f>D71</f>
        <v>NO</v>
      </c>
    </row>
    <row r="42" spans="2:5">
      <c r="B42" s="2539" t="s">
        <v>912</v>
      </c>
      <c r="C42" s="2540" t="s">
        <v>3031</v>
      </c>
      <c r="D42" s="2539" t="str">
        <f>D75</f>
        <v>NO</v>
      </c>
    </row>
    <row r="43" spans="2:5" ht="15.75">
      <c r="B43" s="1046" t="s">
        <v>3019</v>
      </c>
      <c r="C43" s="1046"/>
      <c r="D43" s="1045" t="str">
        <f t="array" ref="D43">IF(OR(D44:D50&lt;&gt;"NO"),"YES","NO")</f>
        <v>NO</v>
      </c>
    </row>
    <row r="44" spans="2:5" ht="38.25">
      <c r="B44" s="2539">
        <v>1</v>
      </c>
      <c r="C44" s="2540" t="s">
        <v>3032</v>
      </c>
      <c r="D44" s="2822" t="s">
        <v>329</v>
      </c>
    </row>
    <row r="45" spans="2:5" ht="25.5">
      <c r="B45" s="2539">
        <v>2</v>
      </c>
      <c r="C45" s="2540" t="s">
        <v>3033</v>
      </c>
      <c r="D45" s="2822" t="s">
        <v>329</v>
      </c>
    </row>
    <row r="46" spans="2:5">
      <c r="B46" s="2539">
        <v>3</v>
      </c>
      <c r="C46" s="2540" t="s">
        <v>3034</v>
      </c>
      <c r="D46" s="2822" t="s">
        <v>329</v>
      </c>
    </row>
    <row r="47" spans="2:5" ht="51">
      <c r="B47" s="2539">
        <v>4</v>
      </c>
      <c r="C47" s="2540" t="s">
        <v>3035</v>
      </c>
      <c r="D47" s="2822" t="s">
        <v>329</v>
      </c>
    </row>
    <row r="48" spans="2:5" ht="51">
      <c r="B48" s="2539">
        <v>5</v>
      </c>
      <c r="C48" s="2540" t="s">
        <v>3036</v>
      </c>
      <c r="D48" s="2822" t="s">
        <v>329</v>
      </c>
    </row>
    <row r="49" spans="2:5" ht="38.25">
      <c r="B49" s="2539">
        <v>6</v>
      </c>
      <c r="C49" s="2540" t="s">
        <v>3037</v>
      </c>
      <c r="D49" s="2822" t="s">
        <v>329</v>
      </c>
    </row>
    <row r="50" spans="2:5" ht="25.5">
      <c r="B50" s="2539">
        <v>7</v>
      </c>
      <c r="C50" s="2540" t="s">
        <v>3038</v>
      </c>
      <c r="D50" s="2822" t="s">
        <v>329</v>
      </c>
    </row>
    <row r="51" spans="2:5" ht="15.75">
      <c r="B51" s="1046" t="s">
        <v>3020</v>
      </c>
      <c r="C51" s="1046"/>
      <c r="D51" s="1045" t="str">
        <f t="array" ref="D51">IF(OR(D52:D53="YES"),"YES","NO")</f>
        <v>NO</v>
      </c>
    </row>
    <row r="52" spans="2:5">
      <c r="B52" s="2539" t="s">
        <v>909</v>
      </c>
      <c r="C52" s="2540" t="s">
        <v>1525</v>
      </c>
      <c r="D52" s="2539" t="str">
        <f>D87</f>
        <v>NO</v>
      </c>
    </row>
    <row r="53" spans="2:5">
      <c r="B53" s="2539" t="s">
        <v>912</v>
      </c>
      <c r="C53" s="2540" t="s">
        <v>1526</v>
      </c>
      <c r="D53" s="2822" t="s">
        <v>329</v>
      </c>
    </row>
    <row r="54" spans="2:5" ht="15.75">
      <c r="B54" s="1046" t="s">
        <v>3021</v>
      </c>
      <c r="C54" s="1046"/>
      <c r="D54" s="1045" t="str">
        <f>IF(D55&lt;10%,"YES","NO")</f>
        <v>NO</v>
      </c>
    </row>
    <row r="55" spans="2:5" ht="38.25">
      <c r="B55" s="2539"/>
      <c r="C55" s="2540" t="s">
        <v>3043</v>
      </c>
      <c r="D55" s="2822" t="s">
        <v>329</v>
      </c>
    </row>
    <row r="56" spans="2:5" ht="15.75">
      <c r="B56" s="1046" t="s">
        <v>3022</v>
      </c>
      <c r="C56" s="1046"/>
      <c r="D56" s="1045" t="str">
        <f t="array" ref="D56">IF(OR(D57:D60="YES"),"YES","NO")</f>
        <v>NO</v>
      </c>
    </row>
    <row r="57" spans="2:5">
      <c r="B57" s="2539" t="s">
        <v>909</v>
      </c>
      <c r="C57" s="2540" t="s">
        <v>3039</v>
      </c>
      <c r="D57" s="2822" t="s">
        <v>329</v>
      </c>
      <c r="E57" s="957"/>
    </row>
    <row r="58" spans="2:5">
      <c r="B58" s="2539" t="s">
        <v>912</v>
      </c>
      <c r="C58" s="2540" t="s">
        <v>3040</v>
      </c>
      <c r="D58" s="2822" t="s">
        <v>329</v>
      </c>
      <c r="E58" s="957"/>
    </row>
    <row r="59" spans="2:5">
      <c r="B59" s="2539" t="s">
        <v>913</v>
      </c>
      <c r="C59" s="2540" t="s">
        <v>3041</v>
      </c>
      <c r="D59" s="2822" t="s">
        <v>329</v>
      </c>
      <c r="E59" s="957"/>
    </row>
    <row r="60" spans="2:5">
      <c r="B60" s="2539" t="s">
        <v>1430</v>
      </c>
      <c r="C60" s="2540" t="s">
        <v>3042</v>
      </c>
      <c r="D60" s="2822" t="s">
        <v>329</v>
      </c>
      <c r="E60" s="957"/>
    </row>
    <row r="61" spans="2:5" ht="15.75">
      <c r="B61" s="1046" t="s">
        <v>3023</v>
      </c>
      <c r="C61" s="1046"/>
      <c r="D61" s="1045" t="str">
        <f t="array" ref="D61">IF(OR(D62:D64="YES"),"YES","NO")</f>
        <v>NO</v>
      </c>
      <c r="E61" s="957"/>
    </row>
    <row r="62" spans="2:5" ht="25.5">
      <c r="B62" s="2539" t="s">
        <v>910</v>
      </c>
      <c r="C62" s="2540" t="s">
        <v>3045</v>
      </c>
      <c r="D62" s="2822" t="s">
        <v>329</v>
      </c>
      <c r="E62" s="957"/>
    </row>
    <row r="63" spans="2:5" ht="51">
      <c r="B63" s="2539" t="s">
        <v>911</v>
      </c>
      <c r="C63" s="2540" t="s">
        <v>3047</v>
      </c>
      <c r="D63" s="2822" t="s">
        <v>329</v>
      </c>
      <c r="E63" s="957"/>
    </row>
    <row r="64" spans="2:5" ht="51">
      <c r="B64" s="2539" t="s">
        <v>3044</v>
      </c>
      <c r="C64" s="2540" t="s">
        <v>3046</v>
      </c>
      <c r="D64" s="2822" t="s">
        <v>329</v>
      </c>
      <c r="E64" s="957"/>
    </row>
    <row r="65" spans="2:4" ht="15.75">
      <c r="B65" s="1046" t="s">
        <v>3024</v>
      </c>
      <c r="C65" s="1046"/>
      <c r="D65" s="1045" t="str">
        <f t="array" ref="D65">IF(OR(D66:D67="YES"),"YES","NO")</f>
        <v>NO</v>
      </c>
    </row>
    <row r="66" spans="2:4">
      <c r="B66" s="2539"/>
      <c r="C66" s="2540" t="s">
        <v>3048</v>
      </c>
      <c r="D66" s="2539" t="str">
        <f>D61</f>
        <v>NO</v>
      </c>
    </row>
    <row r="67" spans="2:4">
      <c r="B67" s="2539"/>
      <c r="C67" s="2540" t="s">
        <v>3030</v>
      </c>
      <c r="D67" s="2539" t="str">
        <f>D68</f>
        <v>NO</v>
      </c>
    </row>
    <row r="68" spans="2:4" ht="15.75">
      <c r="B68" s="1046" t="s">
        <v>3030</v>
      </c>
      <c r="C68" s="1046"/>
      <c r="D68" s="1045" t="str">
        <f t="array" ref="D68">IF(OR(D69:D70="YES"),"YES","NO")</f>
        <v>NO</v>
      </c>
    </row>
    <row r="69" spans="2:4" ht="15">
      <c r="B69" s="2539" t="s">
        <v>909</v>
      </c>
      <c r="C69" s="2540" t="s">
        <v>3049</v>
      </c>
      <c r="D69" s="2822" t="s">
        <v>329</v>
      </c>
    </row>
    <row r="70" spans="2:4" ht="15">
      <c r="B70" s="2539" t="s">
        <v>912</v>
      </c>
      <c r="C70" s="2540" t="s">
        <v>3050</v>
      </c>
      <c r="D70" s="2822" t="s">
        <v>329</v>
      </c>
    </row>
    <row r="71" spans="2:4" ht="15.75">
      <c r="B71" s="1046" t="s">
        <v>3025</v>
      </c>
      <c r="C71" s="1046"/>
      <c r="D71" s="1045" t="str">
        <f t="array" ref="D71">IF(OR(D72:D74="YES"),"YES","NO")</f>
        <v>NO</v>
      </c>
    </row>
    <row r="72" spans="2:4" ht="25.5">
      <c r="B72" s="2539" t="s">
        <v>909</v>
      </c>
      <c r="C72" s="2540" t="s">
        <v>3051</v>
      </c>
      <c r="D72" s="2822" t="s">
        <v>329</v>
      </c>
    </row>
    <row r="73" spans="2:4">
      <c r="B73" s="2539" t="s">
        <v>912</v>
      </c>
      <c r="C73" s="2540" t="s">
        <v>3052</v>
      </c>
      <c r="D73" s="2822" t="s">
        <v>329</v>
      </c>
    </row>
    <row r="74" spans="2:4" ht="25.5">
      <c r="B74" s="2539" t="s">
        <v>913</v>
      </c>
      <c r="C74" s="2540" t="s">
        <v>3053</v>
      </c>
      <c r="D74" s="2822" t="s">
        <v>329</v>
      </c>
    </row>
    <row r="75" spans="2:4" ht="15.75">
      <c r="B75" s="1046" t="s">
        <v>1427</v>
      </c>
      <c r="C75" s="1046"/>
      <c r="D75" s="1045" t="str">
        <f t="array" ref="D75">IF(OR(D76:D77="YES"),"YES","NO")</f>
        <v>NO</v>
      </c>
    </row>
    <row r="76" spans="2:4" ht="18.75" customHeight="1">
      <c r="B76" s="2539" t="s">
        <v>909</v>
      </c>
      <c r="C76" s="2540" t="s">
        <v>1527</v>
      </c>
      <c r="D76" s="2539" t="str">
        <f>D54</f>
        <v>NO</v>
      </c>
    </row>
    <row r="77" spans="2:4" ht="30" customHeight="1">
      <c r="B77" s="2539" t="s">
        <v>912</v>
      </c>
      <c r="C77" s="2540" t="s">
        <v>3054</v>
      </c>
      <c r="D77" s="2539" t="str">
        <f>D99</f>
        <v>NO</v>
      </c>
    </row>
    <row r="78" spans="2:4" ht="15.75">
      <c r="B78" s="1046" t="s">
        <v>3026</v>
      </c>
      <c r="C78" s="1046"/>
      <c r="D78" s="1045" t="str">
        <f>D79</f>
        <v>NO</v>
      </c>
    </row>
    <row r="79" spans="2:4" ht="63.75">
      <c r="B79" s="2539"/>
      <c r="C79" s="2540" t="s">
        <v>3055</v>
      </c>
      <c r="D79" s="2822" t="s">
        <v>329</v>
      </c>
    </row>
    <row r="80" spans="2:4" ht="15.75">
      <c r="B80" s="1046" t="s">
        <v>3027</v>
      </c>
      <c r="C80" s="1046"/>
      <c r="D80" s="1045" t="str">
        <f>IF(D81/D82&lt;80%,"YES","NO")</f>
        <v>NO</v>
      </c>
    </row>
    <row r="81" spans="2:4">
      <c r="B81" s="2539" t="s">
        <v>909</v>
      </c>
      <c r="C81" s="2540" t="s">
        <v>3056</v>
      </c>
      <c r="D81" s="2823">
        <f>'01. Key Figures'!H32+'03. Asset follow up'!E11</f>
        <v>939999984.12</v>
      </c>
    </row>
    <row r="82" spans="2:4">
      <c r="B82" s="2539" t="s">
        <v>912</v>
      </c>
      <c r="C82" s="2540" t="s">
        <v>3057</v>
      </c>
      <c r="D82" s="2823">
        <f>'01. Key Figures'!C22</f>
        <v>940000000</v>
      </c>
    </row>
    <row r="83" spans="2:4" ht="15.75">
      <c r="B83" s="1046" t="s">
        <v>2664</v>
      </c>
      <c r="C83" s="1046"/>
      <c r="D83" s="1045" t="str">
        <f t="array" ref="D83">IF(OR(D84:D86="YES"),"YES","NO")</f>
        <v>NO</v>
      </c>
    </row>
    <row r="84" spans="2:4">
      <c r="B84" s="2539" t="s">
        <v>3058</v>
      </c>
      <c r="C84" s="2540" t="s">
        <v>3059</v>
      </c>
      <c r="D84" s="2822" t="s">
        <v>329</v>
      </c>
    </row>
    <row r="85" spans="2:4">
      <c r="B85" s="2539" t="s">
        <v>3060</v>
      </c>
      <c r="C85" s="2540" t="s">
        <v>3061</v>
      </c>
      <c r="D85" s="2822" t="s">
        <v>329</v>
      </c>
    </row>
    <row r="86" spans="2:4">
      <c r="B86" s="2539" t="s">
        <v>3062</v>
      </c>
      <c r="C86" s="2540" t="s">
        <v>3063</v>
      </c>
      <c r="D86" s="2539" t="str">
        <f>D65</f>
        <v>NO</v>
      </c>
    </row>
    <row r="87" spans="2:4" ht="15.75">
      <c r="B87" s="1046" t="s">
        <v>2665</v>
      </c>
      <c r="C87" s="1046"/>
      <c r="D87" s="1045" t="str">
        <f t="array" ref="D87">IF(OR(D88:D92="YES"),"YES","NO")</f>
        <v>NO</v>
      </c>
    </row>
    <row r="88" spans="2:4">
      <c r="B88" s="2539" t="s">
        <v>3058</v>
      </c>
      <c r="C88" s="2540" t="s">
        <v>3059</v>
      </c>
      <c r="D88" s="2822" t="s">
        <v>329</v>
      </c>
    </row>
    <row r="89" spans="2:4">
      <c r="B89" s="2539" t="s">
        <v>3060</v>
      </c>
      <c r="C89" s="2540" t="s">
        <v>3061</v>
      </c>
      <c r="D89" s="2822" t="s">
        <v>329</v>
      </c>
    </row>
    <row r="90" spans="2:4">
      <c r="B90" s="2539" t="s">
        <v>3062</v>
      </c>
      <c r="C90" s="2540" t="s">
        <v>3071</v>
      </c>
      <c r="D90" s="2822" t="s">
        <v>329</v>
      </c>
    </row>
    <row r="91" spans="2:4">
      <c r="B91" s="2539" t="s">
        <v>3072</v>
      </c>
      <c r="C91" s="2540" t="s">
        <v>3073</v>
      </c>
      <c r="D91" s="2822" t="s">
        <v>329</v>
      </c>
    </row>
    <row r="92" spans="2:4">
      <c r="B92" s="2539" t="s">
        <v>3074</v>
      </c>
      <c r="C92" s="2540" t="s">
        <v>3075</v>
      </c>
      <c r="D92" s="2822" t="s">
        <v>329</v>
      </c>
    </row>
    <row r="93" spans="2:4" ht="15.75">
      <c r="B93" s="1046" t="s">
        <v>3028</v>
      </c>
      <c r="C93" s="1046"/>
      <c r="D93" s="1045" t="str">
        <f t="array" ref="D93">IF(OR(D94:D98="YES"),"YES","NO")</f>
        <v>NO</v>
      </c>
    </row>
    <row r="94" spans="2:4" ht="38.25">
      <c r="B94" s="2539" t="s">
        <v>909</v>
      </c>
      <c r="C94" s="2540" t="s">
        <v>3064</v>
      </c>
      <c r="D94" s="2822" t="s">
        <v>329</v>
      </c>
    </row>
    <row r="95" spans="2:4">
      <c r="B95" s="2539" t="s">
        <v>912</v>
      </c>
      <c r="C95" s="2540" t="s">
        <v>3065</v>
      </c>
      <c r="D95" s="2822" t="s">
        <v>329</v>
      </c>
    </row>
    <row r="96" spans="2:4">
      <c r="B96" s="2539" t="s">
        <v>913</v>
      </c>
      <c r="C96" s="2540" t="s">
        <v>3066</v>
      </c>
      <c r="D96" s="2822" t="s">
        <v>329</v>
      </c>
    </row>
    <row r="97" spans="2:4" ht="25.5">
      <c r="B97" s="2539" t="s">
        <v>1430</v>
      </c>
      <c r="C97" s="2540" t="s">
        <v>3067</v>
      </c>
      <c r="D97" s="2822" t="s">
        <v>329</v>
      </c>
    </row>
    <row r="98" spans="2:4">
      <c r="B98" s="2539" t="s">
        <v>2802</v>
      </c>
      <c r="C98" s="2540" t="s">
        <v>3068</v>
      </c>
      <c r="D98" s="2822" t="s">
        <v>329</v>
      </c>
    </row>
    <row r="99" spans="2:4" ht="15.75">
      <c r="B99" s="1046" t="s">
        <v>3029</v>
      </c>
      <c r="C99" s="1046"/>
      <c r="D99" s="1045" t="str">
        <f t="array" ref="D99">IF(OR(D100:D101="YES"),"YES","NO")</f>
        <v>NO</v>
      </c>
    </row>
    <row r="100" spans="2:4">
      <c r="B100" s="2539" t="s">
        <v>909</v>
      </c>
      <c r="C100" s="2540" t="s">
        <v>3069</v>
      </c>
      <c r="D100" s="2822" t="s">
        <v>329</v>
      </c>
    </row>
    <row r="101" spans="2:4">
      <c r="B101" s="2539" t="s">
        <v>912</v>
      </c>
      <c r="C101" s="2540" t="s">
        <v>3070</v>
      </c>
      <c r="D101" s="2822" t="s">
        <v>329</v>
      </c>
    </row>
    <row r="110" spans="2:4">
      <c r="D110" s="1076"/>
    </row>
    <row r="111" spans="2:4">
      <c r="D111" s="1076"/>
    </row>
  </sheetData>
  <mergeCells count="17">
    <mergeCell ref="B10:C10"/>
    <mergeCell ref="B11:C11"/>
    <mergeCell ref="B12:C12"/>
    <mergeCell ref="B13:C13"/>
    <mergeCell ref="B14:C14"/>
    <mergeCell ref="B15:C15"/>
    <mergeCell ref="B16:C16"/>
    <mergeCell ref="B17:C17"/>
    <mergeCell ref="B18:C18"/>
    <mergeCell ref="B19:C19"/>
    <mergeCell ref="B26:C26"/>
    <mergeCell ref="B20:C20"/>
    <mergeCell ref="B21:C21"/>
    <mergeCell ref="B22:C22"/>
    <mergeCell ref="B23:C23"/>
    <mergeCell ref="B24:C24"/>
    <mergeCell ref="B25:C25"/>
  </mergeCell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E7A37-9762-40CD-BC92-C9DF947A5A45}">
  <sheetPr>
    <tabColor theme="6" tint="0.39997558519241921"/>
  </sheetPr>
  <dimension ref="A1:E58"/>
  <sheetViews>
    <sheetView showGridLines="0" zoomScale="60" zoomScaleNormal="60" workbookViewId="0">
      <selection activeCell="H11" sqref="H11"/>
    </sheetView>
  </sheetViews>
  <sheetFormatPr baseColWidth="10" defaultColWidth="11.42578125" defaultRowHeight="15"/>
  <cols>
    <col min="1" max="1" width="5.85546875" customWidth="1"/>
    <col min="2" max="2" width="44.85546875" bestFit="1" customWidth="1"/>
    <col min="3" max="3" width="215.85546875" style="1637" customWidth="1"/>
    <col min="4" max="4" width="59.7109375" style="1637" customWidth="1"/>
    <col min="5" max="5" width="49.42578125" customWidth="1"/>
  </cols>
  <sheetData>
    <row r="1" spans="1:5" ht="6" customHeight="1">
      <c r="A1" s="957"/>
      <c r="B1" s="957"/>
      <c r="C1" s="1638"/>
      <c r="D1" s="1638"/>
      <c r="E1" s="977"/>
    </row>
    <row r="2" spans="1:5" ht="12.75" customHeight="1">
      <c r="A2" s="957"/>
      <c r="B2" s="2572"/>
      <c r="C2" s="2573"/>
      <c r="D2" s="2573"/>
      <c r="E2" s="2574"/>
    </row>
    <row r="3" spans="1:5" ht="13.5" customHeight="1">
      <c r="A3" s="957"/>
      <c r="B3" s="2575"/>
      <c r="C3" s="1639"/>
      <c r="D3" s="2531" t="s">
        <v>322</v>
      </c>
      <c r="E3" s="2530">
        <f>Cover!F37</f>
        <v>45626</v>
      </c>
    </row>
    <row r="4" spans="1:5" ht="12.75" customHeight="1">
      <c r="A4" s="957"/>
      <c r="B4" s="2575"/>
      <c r="C4" s="1639"/>
      <c r="D4" s="2531" t="s">
        <v>325</v>
      </c>
      <c r="E4" s="2530">
        <f>PaymentDate</f>
        <v>45645</v>
      </c>
    </row>
    <row r="5" spans="1:5" ht="14.25" customHeight="1">
      <c r="A5" s="957"/>
      <c r="B5" s="2576"/>
      <c r="C5" s="2577"/>
      <c r="D5" s="2577"/>
      <c r="E5" s="2578"/>
    </row>
    <row r="6" spans="1:5" ht="39.75" customHeight="1">
      <c r="A6" s="957"/>
      <c r="B6" s="957"/>
      <c r="C6" s="1638"/>
      <c r="D6" s="1638"/>
      <c r="E6" s="977"/>
    </row>
    <row r="7" spans="1:5" ht="29.25" customHeight="1" thickBot="1">
      <c r="B7" s="1039" t="s">
        <v>1655</v>
      </c>
      <c r="C7" s="1640"/>
      <c r="D7" s="1640"/>
      <c r="E7" s="1640"/>
    </row>
    <row r="8" spans="1:5" ht="12.75" customHeight="1" thickTop="1" thickBot="1"/>
    <row r="9" spans="1:5" ht="31.5">
      <c r="B9" s="2879" t="s">
        <v>2656</v>
      </c>
      <c r="C9" s="2880" t="s">
        <v>890</v>
      </c>
      <c r="D9" s="2880" t="s">
        <v>1076</v>
      </c>
      <c r="E9" s="2881" t="s">
        <v>2658</v>
      </c>
    </row>
    <row r="10" spans="1:5" ht="41.25" customHeight="1">
      <c r="B10" s="2882" t="s">
        <v>2659</v>
      </c>
      <c r="C10" s="2883"/>
      <c r="D10" s="2883"/>
      <c r="E10" s="2883"/>
    </row>
    <row r="11" spans="1:5" ht="143.25" customHeight="1">
      <c r="B11" s="3097" t="s">
        <v>2660</v>
      </c>
      <c r="C11" s="2884" t="s">
        <v>3528</v>
      </c>
      <c r="D11" s="2885" t="s">
        <v>3529</v>
      </c>
      <c r="E11" s="2885" t="s">
        <v>3309</v>
      </c>
    </row>
    <row r="12" spans="1:5" ht="180">
      <c r="B12" s="3098"/>
      <c r="C12" s="2884" t="s">
        <v>3530</v>
      </c>
      <c r="D12" s="2885" t="s">
        <v>3529</v>
      </c>
      <c r="E12" s="2885" t="s">
        <v>3531</v>
      </c>
    </row>
    <row r="13" spans="1:5" ht="198.75" customHeight="1">
      <c r="B13" s="3099"/>
      <c r="C13" s="2884" t="s">
        <v>3532</v>
      </c>
      <c r="D13" s="2885" t="s">
        <v>3529</v>
      </c>
      <c r="E13" s="2885" t="s">
        <v>3533</v>
      </c>
    </row>
    <row r="14" spans="1:5" ht="159.75" customHeight="1">
      <c r="B14" s="2886" t="s">
        <v>2661</v>
      </c>
      <c r="C14" s="2885" t="s">
        <v>3534</v>
      </c>
      <c r="D14" s="2885" t="s">
        <v>3529</v>
      </c>
      <c r="E14" s="2885" t="s">
        <v>3535</v>
      </c>
    </row>
    <row r="15" spans="1:5" ht="177" customHeight="1">
      <c r="B15" s="3097" t="s">
        <v>2662</v>
      </c>
      <c r="C15" s="2898" t="s">
        <v>3536</v>
      </c>
      <c r="D15" s="2885" t="s">
        <v>3537</v>
      </c>
      <c r="E15" s="2899"/>
    </row>
    <row r="16" spans="1:5" ht="40.5" customHeight="1">
      <c r="B16" s="3098"/>
      <c r="C16" s="2885" t="s">
        <v>3538</v>
      </c>
      <c r="D16" s="2885" t="s">
        <v>3539</v>
      </c>
      <c r="E16" s="2885" t="s">
        <v>3540</v>
      </c>
    </row>
    <row r="17" spans="2:5" ht="164.25" customHeight="1">
      <c r="B17" s="3098"/>
      <c r="C17" s="2885" t="s">
        <v>3541</v>
      </c>
      <c r="D17" s="2885" t="s">
        <v>3542</v>
      </c>
      <c r="E17" s="2885" t="s">
        <v>3543</v>
      </c>
    </row>
    <row r="18" spans="2:5" ht="183" customHeight="1">
      <c r="B18" s="3098"/>
      <c r="C18" s="2898" t="s">
        <v>1653</v>
      </c>
      <c r="D18" s="2885" t="s">
        <v>3544</v>
      </c>
      <c r="E18" s="2899"/>
    </row>
    <row r="19" spans="2:5" ht="150" customHeight="1">
      <c r="B19" s="3098"/>
      <c r="C19" s="2885" t="s">
        <v>3545</v>
      </c>
      <c r="D19" s="2885" t="s">
        <v>3546</v>
      </c>
      <c r="E19" s="2885" t="s">
        <v>3547</v>
      </c>
    </row>
    <row r="20" spans="2:5" ht="40.5" customHeight="1">
      <c r="B20" s="3098"/>
      <c r="C20" s="2887" t="s">
        <v>3548</v>
      </c>
      <c r="D20" s="2885" t="s">
        <v>3549</v>
      </c>
      <c r="E20" s="2885" t="s">
        <v>3550</v>
      </c>
    </row>
    <row r="21" spans="2:5" ht="385.5" customHeight="1">
      <c r="B21" s="3099"/>
      <c r="C21" s="2885" t="s">
        <v>3551</v>
      </c>
      <c r="D21" s="2885" t="s">
        <v>3552</v>
      </c>
      <c r="E21" s="2885" t="s">
        <v>3553</v>
      </c>
    </row>
    <row r="22" spans="2:5" ht="292.5" customHeight="1">
      <c r="B22" s="2888" t="s">
        <v>2663</v>
      </c>
      <c r="C22" s="2883"/>
      <c r="D22" s="2883"/>
      <c r="E22" s="2883"/>
    </row>
    <row r="23" spans="2:5" ht="15" customHeight="1">
      <c r="B23" s="2889" t="s">
        <v>2664</v>
      </c>
      <c r="C23" s="2890" t="s">
        <v>3554</v>
      </c>
      <c r="D23" s="2878" t="s">
        <v>3555</v>
      </c>
      <c r="E23" s="2878" t="s">
        <v>918</v>
      </c>
    </row>
    <row r="24" spans="2:5" ht="408" customHeight="1">
      <c r="B24" s="2891" t="s">
        <v>2665</v>
      </c>
      <c r="C24" s="2892" t="s">
        <v>3556</v>
      </c>
      <c r="D24" s="2893" t="s">
        <v>3557</v>
      </c>
      <c r="E24" s="2894" t="s">
        <v>3558</v>
      </c>
    </row>
    <row r="25" spans="2:5" ht="108" customHeight="1">
      <c r="B25" s="3100" t="s">
        <v>1428</v>
      </c>
      <c r="C25" s="3102" t="s">
        <v>3559</v>
      </c>
      <c r="D25" s="3095" t="s">
        <v>3560</v>
      </c>
      <c r="E25" s="3095" t="s">
        <v>3561</v>
      </c>
    </row>
    <row r="26" spans="2:5" ht="133.5" customHeight="1">
      <c r="B26" s="3101"/>
      <c r="C26" s="3103"/>
      <c r="D26" s="3096"/>
      <c r="E26" s="3096"/>
    </row>
    <row r="27" spans="2:5" ht="107.25" customHeight="1">
      <c r="B27" s="2895" t="s">
        <v>1654</v>
      </c>
      <c r="C27" s="2896" t="s">
        <v>3248</v>
      </c>
      <c r="D27" s="2900" t="s">
        <v>3562</v>
      </c>
      <c r="E27" s="2894" t="s">
        <v>2666</v>
      </c>
    </row>
    <row r="28" spans="2:5" ht="90.75" customHeight="1">
      <c r="B28" s="2895" t="s">
        <v>1423</v>
      </c>
      <c r="C28" s="2896" t="s">
        <v>3563</v>
      </c>
      <c r="D28" s="2894" t="s">
        <v>3564</v>
      </c>
      <c r="E28" s="2894" t="s">
        <v>3565</v>
      </c>
    </row>
    <row r="29" spans="2:5" ht="94.5" customHeight="1">
      <c r="B29" s="2895" t="s">
        <v>2668</v>
      </c>
      <c r="C29" s="2896" t="s">
        <v>3566</v>
      </c>
      <c r="D29" s="2894" t="s">
        <v>3564</v>
      </c>
      <c r="E29" s="2894" t="s">
        <v>1467</v>
      </c>
    </row>
    <row r="30" spans="2:5" ht="84" customHeight="1">
      <c r="B30" s="2895" t="s">
        <v>3567</v>
      </c>
      <c r="C30" s="2896" t="s">
        <v>3568</v>
      </c>
      <c r="D30" s="2894" t="s">
        <v>3564</v>
      </c>
      <c r="E30" s="2894" t="s">
        <v>3569</v>
      </c>
    </row>
    <row r="31" spans="2:5" ht="114" customHeight="1">
      <c r="B31" s="2895" t="s">
        <v>1468</v>
      </c>
      <c r="C31" s="2896" t="s">
        <v>3570</v>
      </c>
      <c r="D31" s="2894" t="s">
        <v>3571</v>
      </c>
      <c r="E31" s="2894" t="s">
        <v>2669</v>
      </c>
    </row>
    <row r="32" spans="2:5" ht="68.25" customHeight="1">
      <c r="B32" s="2895" t="s">
        <v>3572</v>
      </c>
      <c r="C32" s="2896" t="s">
        <v>3573</v>
      </c>
      <c r="D32" s="2894" t="s">
        <v>3574</v>
      </c>
      <c r="E32" s="2894" t="s">
        <v>3575</v>
      </c>
    </row>
    <row r="33" spans="2:5" ht="184.5" customHeight="1">
      <c r="B33" s="2897" t="s">
        <v>1426</v>
      </c>
      <c r="C33" s="2896" t="s">
        <v>3576</v>
      </c>
      <c r="D33" s="2894" t="s">
        <v>3574</v>
      </c>
      <c r="E33" s="2894" t="s">
        <v>2670</v>
      </c>
    </row>
    <row r="34" spans="2:5" ht="116.25" customHeight="1">
      <c r="B34" s="2897" t="s">
        <v>3249</v>
      </c>
      <c r="C34" s="2896" t="s">
        <v>3577</v>
      </c>
      <c r="D34" s="2894" t="s">
        <v>3574</v>
      </c>
      <c r="E34" s="2894" t="s">
        <v>3250</v>
      </c>
    </row>
    <row r="35" spans="2:5" ht="90" customHeight="1">
      <c r="B35" s="2897" t="s">
        <v>1664</v>
      </c>
      <c r="C35" s="2896" t="s">
        <v>3578</v>
      </c>
      <c r="D35" s="2894" t="s">
        <v>3579</v>
      </c>
      <c r="E35" s="2894" t="s">
        <v>3251</v>
      </c>
    </row>
    <row r="36" spans="2:5" ht="135" customHeight="1">
      <c r="B36" s="2897" t="s">
        <v>1427</v>
      </c>
      <c r="C36" s="2896" t="s">
        <v>3580</v>
      </c>
      <c r="D36" s="2894" t="s">
        <v>3581</v>
      </c>
      <c r="E36" s="2894" t="s">
        <v>3252</v>
      </c>
    </row>
    <row r="37" spans="2:5" ht="409.5" customHeight="1">
      <c r="B37" s="1969"/>
      <c r="C37" s="1967"/>
      <c r="D37" s="1969"/>
      <c r="E37" s="1969"/>
    </row>
    <row r="38" spans="2:5" ht="42.75" customHeight="1">
      <c r="B38" s="1969"/>
      <c r="C38" s="1967"/>
      <c r="D38" s="1969"/>
      <c r="E38" s="1969"/>
    </row>
    <row r="39" spans="2:5" ht="54" customHeight="1">
      <c r="B39" s="1970"/>
      <c r="C39" s="1971"/>
      <c r="D39" s="1968"/>
      <c r="E39" s="1968"/>
    </row>
    <row r="40" spans="2:5" ht="71.25" customHeight="1">
      <c r="B40" s="1970"/>
      <c r="C40" s="1971"/>
      <c r="D40" s="1968"/>
      <c r="E40" s="1968"/>
    </row>
    <row r="42" spans="2:5">
      <c r="C42" s="1641"/>
    </row>
    <row r="43" spans="2:5" ht="42.75" customHeight="1"/>
    <row r="48" spans="2:5" ht="42.75" customHeight="1"/>
    <row r="51" ht="360.75" customHeight="1"/>
    <row r="55" ht="409.5" customHeight="1"/>
    <row r="56" ht="225" customHeight="1"/>
    <row r="57" ht="225" customHeight="1"/>
    <row r="58" ht="135.75" customHeight="1"/>
  </sheetData>
  <sheetProtection formatCells="0" formatColumns="0" formatRows="0" insertColumns="0" insertRows="0" insertHyperlinks="0" deleteColumns="0" deleteRows="0" sort="0" autoFilter="0" pivotTables="0"/>
  <mergeCells count="6">
    <mergeCell ref="E25:E26"/>
    <mergeCell ref="B11:B13"/>
    <mergeCell ref="B25:B26"/>
    <mergeCell ref="C25:C26"/>
    <mergeCell ref="D25:D26"/>
    <mergeCell ref="B15:B21"/>
  </mergeCells>
  <pageMargins left="0.7" right="0.7" top="0.75" bottom="0.75" header="0.3" footer="0.3"/>
  <pageSetup paperSize="9" orientation="portrait" r:id="rId1"/>
  <drawing r:id="rId2"/>
  <legacy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6:DZ19"/>
  <sheetViews>
    <sheetView workbookViewId="0"/>
  </sheetViews>
  <sheetFormatPr baseColWidth="10" defaultColWidth="11.42578125" defaultRowHeight="12.75"/>
  <cols>
    <col min="1" max="1" width="21.7109375" style="733" customWidth="1"/>
    <col min="2" max="2" width="49.7109375" style="733" bestFit="1" customWidth="1"/>
    <col min="3" max="4" width="46" style="733" bestFit="1" customWidth="1"/>
    <col min="5" max="5" width="38.7109375" style="733" bestFit="1" customWidth="1"/>
    <col min="6" max="6" width="41.42578125" style="733" bestFit="1" customWidth="1"/>
    <col min="7" max="7" width="49.28515625" style="733" bestFit="1" customWidth="1"/>
    <col min="8" max="8" width="38.85546875" style="733" bestFit="1" customWidth="1"/>
    <col min="9" max="9" width="37.85546875" style="733" bestFit="1" customWidth="1"/>
    <col min="10" max="10" width="49.28515625" style="733" customWidth="1"/>
    <col min="11" max="11" width="49.28515625" style="733" bestFit="1" customWidth="1"/>
    <col min="12" max="12" width="38.85546875" style="733" bestFit="1" customWidth="1"/>
    <col min="13" max="13" width="37.85546875" style="733" bestFit="1" customWidth="1"/>
    <col min="14" max="14" width="34.28515625" style="733" bestFit="1" customWidth="1"/>
    <col min="15" max="15" width="34.28515625" style="733" customWidth="1"/>
    <col min="16" max="16" width="19" style="733" customWidth="1"/>
    <col min="17" max="17" width="15.85546875" style="733" customWidth="1"/>
    <col min="18" max="18" width="16.85546875" style="733" bestFit="1" customWidth="1"/>
    <col min="19" max="21" width="11.5703125" style="733" bestFit="1" customWidth="1"/>
    <col min="22" max="22" width="12.5703125" style="733" bestFit="1" customWidth="1"/>
    <col min="23" max="37" width="11.42578125" style="733" customWidth="1"/>
    <col min="38" max="38" width="11.5703125" style="733" bestFit="1" customWidth="1"/>
    <col min="39" max="39" width="12.5703125" style="733" bestFit="1" customWidth="1"/>
    <col min="40" max="42" width="11.5703125" style="733" bestFit="1" customWidth="1"/>
    <col min="43" max="43" width="12.5703125" style="733" bestFit="1" customWidth="1"/>
    <col min="44" max="44" width="11.42578125" style="733" customWidth="1"/>
    <col min="45" max="45" width="16.7109375" style="733" bestFit="1" customWidth="1"/>
    <col min="46" max="47" width="11.42578125" style="733" customWidth="1"/>
    <col min="48" max="48" width="15.28515625" style="733" customWidth="1"/>
    <col min="49" max="49" width="11.42578125" style="733" customWidth="1"/>
    <col min="50" max="50" width="13.140625" style="733" customWidth="1"/>
    <col min="51" max="97" width="11.42578125" style="733" customWidth="1"/>
    <col min="98" max="98" width="21.85546875" style="733" bestFit="1" customWidth="1"/>
    <col min="99" max="99" width="24.42578125" style="733" customWidth="1"/>
    <col min="100" max="100" width="14.140625" style="733" customWidth="1"/>
    <col min="101" max="101" width="11.42578125" style="733" customWidth="1"/>
    <col min="102" max="102" width="13.7109375" style="733" bestFit="1" customWidth="1"/>
    <col min="103" max="104" width="11.42578125" style="733" customWidth="1"/>
    <col min="105" max="105" width="12.140625" style="733" customWidth="1"/>
    <col min="106" max="116" width="11.42578125" style="733" customWidth="1"/>
    <col min="117" max="117" width="11.7109375" style="733" bestFit="1" customWidth="1"/>
    <col min="118" max="119" width="11.42578125" style="733" customWidth="1"/>
    <col min="120" max="120" width="12.85546875" style="733" customWidth="1"/>
    <col min="121" max="121" width="11.42578125" style="733" customWidth="1"/>
    <col min="122" max="123" width="13.28515625" style="733" bestFit="1" customWidth="1"/>
    <col min="124" max="124" width="11.42578125" style="733" customWidth="1"/>
    <col min="125" max="16384" width="11.42578125" style="733"/>
  </cols>
  <sheetData>
    <row r="6" spans="1:130" ht="13.5" thickBot="1"/>
    <row r="7" spans="1:130" ht="24" thickTop="1" thickBot="1">
      <c r="AW7" s="734"/>
      <c r="AX7" s="735" t="s">
        <v>169</v>
      </c>
      <c r="AY7" s="735"/>
      <c r="AZ7" s="735"/>
      <c r="BA7" s="735"/>
      <c r="BB7" s="735"/>
      <c r="BC7" s="735"/>
      <c r="BD7" s="735"/>
      <c r="BE7" s="735"/>
      <c r="BF7" s="735"/>
      <c r="BG7" s="736"/>
      <c r="BH7" s="737"/>
      <c r="BI7" s="738"/>
      <c r="BJ7" s="735"/>
      <c r="BK7" s="735"/>
      <c r="BL7" s="735"/>
      <c r="BM7" s="735"/>
      <c r="BN7" s="735"/>
      <c r="BO7" s="735"/>
      <c r="BP7" s="735"/>
      <c r="BQ7" s="735"/>
      <c r="BR7" s="735"/>
      <c r="BS7" s="735"/>
      <c r="BT7" s="737"/>
      <c r="BU7" s="738"/>
      <c r="BV7" s="739"/>
      <c r="BW7" s="739"/>
      <c r="BX7" s="739"/>
      <c r="BY7" s="739"/>
      <c r="BZ7" s="739"/>
      <c r="CA7" s="735"/>
      <c r="CB7" s="735"/>
      <c r="CC7" s="740"/>
      <c r="CD7" s="740"/>
      <c r="CE7" s="735"/>
      <c r="CF7" s="737"/>
      <c r="CG7" s="734"/>
      <c r="CH7" s="741"/>
      <c r="CI7" s="741"/>
      <c r="CJ7" s="741"/>
      <c r="CK7" s="741"/>
      <c r="CL7" s="741"/>
      <c r="CM7" s="735"/>
      <c r="CN7" s="735"/>
      <c r="CO7" s="735"/>
      <c r="CP7" s="735"/>
      <c r="CQ7" s="736"/>
      <c r="CR7" s="737"/>
      <c r="CT7" s="733" t="s">
        <v>162</v>
      </c>
    </row>
    <row r="8" spans="1:130" ht="17.25" thickTop="1" thickBot="1">
      <c r="AW8" s="3163" t="s">
        <v>932</v>
      </c>
      <c r="AX8" s="3164"/>
      <c r="AY8" s="3164"/>
      <c r="AZ8" s="3164"/>
      <c r="BA8" s="3164"/>
      <c r="BB8" s="3164"/>
      <c r="BC8" s="3164"/>
      <c r="BD8" s="3164"/>
      <c r="BE8" s="3164"/>
      <c r="BF8" s="3164"/>
      <c r="BG8" s="3164"/>
      <c r="BH8" s="3164"/>
      <c r="BI8" s="3165" t="s">
        <v>73</v>
      </c>
      <c r="BJ8" s="3166"/>
      <c r="BK8" s="3166"/>
      <c r="BL8" s="3166"/>
      <c r="BM8" s="3166"/>
      <c r="BN8" s="3166"/>
      <c r="BO8" s="3166"/>
      <c r="BP8" s="3166"/>
      <c r="BQ8" s="3166"/>
      <c r="BR8" s="3166"/>
      <c r="BS8" s="3166"/>
      <c r="BT8" s="3166"/>
      <c r="BU8" s="3167" t="s">
        <v>74</v>
      </c>
      <c r="BV8" s="3167"/>
      <c r="BW8" s="3167"/>
      <c r="BX8" s="3167"/>
      <c r="BY8" s="3167"/>
      <c r="BZ8" s="3167"/>
      <c r="CA8" s="3167"/>
      <c r="CB8" s="3167"/>
      <c r="CC8" s="3167"/>
      <c r="CD8" s="3167"/>
      <c r="CE8" s="3167"/>
      <c r="CF8" s="3167"/>
      <c r="CG8" s="3157" t="s">
        <v>75</v>
      </c>
      <c r="CH8" s="3157"/>
      <c r="CI8" s="3157"/>
      <c r="CJ8" s="3157"/>
      <c r="CK8" s="3157"/>
      <c r="CL8" s="3157"/>
      <c r="CM8" s="3157"/>
      <c r="CN8" s="3157"/>
      <c r="CO8" s="3157"/>
      <c r="CP8" s="3157"/>
      <c r="CQ8" s="3157"/>
      <c r="CR8" s="3157"/>
      <c r="CS8" s="742"/>
      <c r="CT8" s="743" t="s">
        <v>163</v>
      </c>
      <c r="CU8" s="744"/>
      <c r="CV8" s="742"/>
      <c r="DO8" s="745" t="s">
        <v>933</v>
      </c>
      <c r="DP8" s="746"/>
      <c r="DQ8" s="747" t="s">
        <v>172</v>
      </c>
      <c r="DR8" s="748"/>
      <c r="DS8" s="747"/>
    </row>
    <row r="9" spans="1:130" ht="37.5" customHeight="1" thickTop="1" thickBot="1">
      <c r="A9" s="3030" t="s">
        <v>124</v>
      </c>
      <c r="B9" s="3030"/>
      <c r="C9" s="569"/>
      <c r="D9" s="569"/>
      <c r="E9" s="569"/>
      <c r="F9" s="569"/>
      <c r="G9" s="569"/>
      <c r="H9" s="569"/>
      <c r="I9" s="569"/>
      <c r="J9" s="569" t="s">
        <v>136</v>
      </c>
      <c r="K9" s="749"/>
      <c r="L9" s="569"/>
      <c r="M9" s="569" t="s">
        <v>158</v>
      </c>
      <c r="N9" s="569"/>
      <c r="O9" s="569"/>
      <c r="P9" s="591" t="s">
        <v>390</v>
      </c>
      <c r="Q9" s="591"/>
      <c r="R9" s="591"/>
      <c r="S9" s="591"/>
      <c r="T9" s="591"/>
      <c r="U9" s="591"/>
      <c r="V9" s="591"/>
      <c r="W9" s="591"/>
      <c r="X9" s="591"/>
      <c r="Y9" s="750"/>
      <c r="Z9" s="751" t="s">
        <v>463</v>
      </c>
      <c r="AA9" s="591"/>
      <c r="AB9" s="591"/>
      <c r="AC9" s="591"/>
      <c r="AD9" s="591" t="s">
        <v>434</v>
      </c>
      <c r="AE9" s="591"/>
      <c r="AF9" s="591"/>
      <c r="AG9" s="591"/>
      <c r="AH9" s="591"/>
      <c r="AI9" s="591"/>
      <c r="AJ9" s="591"/>
      <c r="AK9" s="3158" t="s">
        <v>437</v>
      </c>
      <c r="AL9" s="3158"/>
      <c r="AM9" s="591"/>
      <c r="AN9" s="591"/>
      <c r="AO9" s="591"/>
      <c r="AP9" s="591"/>
      <c r="AQ9" s="591"/>
      <c r="AR9" s="591"/>
      <c r="AS9" s="591"/>
      <c r="AT9" s="591"/>
      <c r="AU9" s="591"/>
      <c r="AV9" s="591"/>
      <c r="AW9" s="591"/>
      <c r="AX9" s="750"/>
      <c r="AY9" s="751"/>
      <c r="AZ9" s="591"/>
      <c r="BA9" s="591"/>
      <c r="BB9" s="591"/>
      <c r="BC9" s="591"/>
      <c r="BD9" s="591"/>
      <c r="BE9" s="591"/>
      <c r="BF9" s="591"/>
      <c r="BG9" s="591"/>
      <c r="BH9" s="591"/>
      <c r="BI9" s="591"/>
      <c r="BJ9" s="591"/>
      <c r="BK9" s="591"/>
      <c r="BL9" s="591"/>
      <c r="BM9" s="591"/>
      <c r="BN9" s="591"/>
      <c r="BO9" s="591"/>
      <c r="BP9" s="591"/>
      <c r="BQ9" s="591"/>
      <c r="BR9" s="591"/>
      <c r="BS9" s="591"/>
      <c r="BT9" s="591"/>
      <c r="BU9" s="591"/>
      <c r="BV9" s="591"/>
      <c r="BW9" s="750"/>
      <c r="BX9" s="751"/>
      <c r="BY9" s="591"/>
      <c r="BZ9" s="591"/>
      <c r="CA9" s="591"/>
      <c r="CB9" s="591"/>
      <c r="CC9" s="591"/>
      <c r="CD9" s="591"/>
      <c r="CE9" s="591"/>
      <c r="CF9" s="591"/>
      <c r="CG9" s="591"/>
      <c r="CH9" s="591"/>
      <c r="CI9" s="591"/>
      <c r="CJ9" s="591"/>
      <c r="CK9" s="591"/>
      <c r="CL9" s="591"/>
      <c r="CM9" s="591"/>
      <c r="CN9" s="591"/>
      <c r="CO9" s="591"/>
      <c r="CP9" s="591"/>
      <c r="CQ9" s="591"/>
      <c r="CR9" s="591"/>
      <c r="CS9" s="591"/>
      <c r="CT9" s="591"/>
      <c r="CU9" s="591"/>
      <c r="CV9" s="750"/>
      <c r="CW9" s="751"/>
      <c r="CX9" s="591"/>
      <c r="CY9" s="591"/>
      <c r="CZ9" s="591"/>
      <c r="DA9" s="591"/>
      <c r="DB9" s="591"/>
      <c r="DC9" s="591"/>
      <c r="DD9" s="591"/>
      <c r="DE9" s="591"/>
      <c r="DF9" s="591"/>
      <c r="DG9" s="591"/>
      <c r="DH9" s="591"/>
      <c r="DI9" s="591"/>
      <c r="DJ9" s="591"/>
      <c r="DK9" s="591"/>
      <c r="DL9" s="591"/>
      <c r="DM9" s="591"/>
      <c r="DN9" s="591"/>
      <c r="DO9" s="591"/>
      <c r="DP9" s="591"/>
      <c r="DQ9" s="591"/>
      <c r="DR9" s="591"/>
      <c r="DS9" s="591"/>
      <c r="DT9" s="591"/>
      <c r="DU9" s="591"/>
      <c r="DV9" s="591"/>
      <c r="DW9" s="591"/>
      <c r="DX9" s="750"/>
      <c r="DY9" s="751"/>
      <c r="DZ9" s="591"/>
    </row>
    <row r="10" spans="1:130" ht="43.5" customHeight="1" thickBot="1">
      <c r="A10" s="3090" t="s">
        <v>940</v>
      </c>
      <c r="B10" s="3159" t="s">
        <v>126</v>
      </c>
      <c r="C10" s="3161" t="s">
        <v>128</v>
      </c>
      <c r="D10" s="3159" t="s">
        <v>130</v>
      </c>
      <c r="E10" s="3161" t="s">
        <v>131</v>
      </c>
      <c r="F10" s="3159" t="s">
        <v>132</v>
      </c>
      <c r="G10" s="3161" t="s">
        <v>133</v>
      </c>
      <c r="H10" s="3159" t="s">
        <v>134</v>
      </c>
      <c r="I10" s="3161" t="s">
        <v>135</v>
      </c>
      <c r="J10" s="3039" t="s">
        <v>940</v>
      </c>
      <c r="K10" s="3161" t="s">
        <v>460</v>
      </c>
      <c r="L10" s="3174"/>
      <c r="M10" s="3168" t="s">
        <v>940</v>
      </c>
      <c r="N10" s="3170" t="s">
        <v>160</v>
      </c>
      <c r="O10" s="3168" t="s">
        <v>940</v>
      </c>
      <c r="P10" s="3172" t="s">
        <v>567</v>
      </c>
      <c r="Q10" s="3153" t="s">
        <v>568</v>
      </c>
      <c r="R10" s="3153" t="s">
        <v>569</v>
      </c>
      <c r="S10" s="3153" t="s">
        <v>570</v>
      </c>
      <c r="T10" s="3153" t="s">
        <v>571</v>
      </c>
      <c r="U10" s="3153" t="s">
        <v>572</v>
      </c>
      <c r="V10" s="3153" t="s">
        <v>573</v>
      </c>
      <c r="W10" s="3155" t="s">
        <v>567</v>
      </c>
      <c r="X10" s="3149" t="s">
        <v>574</v>
      </c>
      <c r="Y10" s="3149" t="s">
        <v>569</v>
      </c>
      <c r="Z10" s="3149" t="s">
        <v>570</v>
      </c>
      <c r="AA10" s="3149" t="s">
        <v>164</v>
      </c>
      <c r="AB10" s="3149" t="s">
        <v>168</v>
      </c>
      <c r="AC10" s="3149" t="s">
        <v>575</v>
      </c>
      <c r="AD10" s="3151" t="s">
        <v>567</v>
      </c>
      <c r="AE10" s="3147" t="s">
        <v>574</v>
      </c>
      <c r="AF10" s="3147" t="s">
        <v>569</v>
      </c>
      <c r="AG10" s="3147" t="s">
        <v>570</v>
      </c>
      <c r="AH10" s="3147" t="s">
        <v>165</v>
      </c>
      <c r="AI10" s="3147" t="s">
        <v>168</v>
      </c>
      <c r="AJ10" s="3147" t="s">
        <v>575</v>
      </c>
      <c r="AK10" s="3145" t="s">
        <v>325</v>
      </c>
      <c r="AL10" s="3139" t="s">
        <v>166</v>
      </c>
      <c r="AM10" s="3139" t="s">
        <v>576</v>
      </c>
      <c r="AN10" s="3139" t="s">
        <v>570</v>
      </c>
      <c r="AO10" s="3139" t="s">
        <v>167</v>
      </c>
      <c r="AP10" s="3139" t="s">
        <v>168</v>
      </c>
      <c r="AQ10" s="3139" t="s">
        <v>575</v>
      </c>
      <c r="AR10" s="3141" t="s">
        <v>187</v>
      </c>
      <c r="AS10" s="3143" t="s">
        <v>426</v>
      </c>
      <c r="AT10" s="3143" t="s">
        <v>427</v>
      </c>
      <c r="AU10" s="3143" t="s">
        <v>428</v>
      </c>
      <c r="AV10" s="3143" t="s">
        <v>429</v>
      </c>
      <c r="AW10" s="3129" t="s">
        <v>323</v>
      </c>
      <c r="AX10" s="3137" t="s">
        <v>188</v>
      </c>
      <c r="AY10" s="3124" t="s">
        <v>189</v>
      </c>
      <c r="AZ10" s="3124" t="s">
        <v>190</v>
      </c>
      <c r="BA10" s="3124" t="s">
        <v>191</v>
      </c>
      <c r="BB10" s="3124" t="s">
        <v>192</v>
      </c>
      <c r="BC10" s="3124" t="s">
        <v>193</v>
      </c>
      <c r="BD10" s="3124" t="s">
        <v>194</v>
      </c>
      <c r="BE10" s="3120" t="s">
        <v>195</v>
      </c>
      <c r="BF10" s="3120" t="s">
        <v>196</v>
      </c>
      <c r="BG10" s="3120" t="s">
        <v>197</v>
      </c>
      <c r="BH10" s="3127" t="s">
        <v>950</v>
      </c>
      <c r="BI10" s="3129" t="s">
        <v>323</v>
      </c>
      <c r="BJ10" s="3124" t="s">
        <v>198</v>
      </c>
      <c r="BK10" s="3124" t="s">
        <v>199</v>
      </c>
      <c r="BL10" s="3124" t="s">
        <v>190</v>
      </c>
      <c r="BM10" s="3124" t="s">
        <v>5</v>
      </c>
      <c r="BN10" s="3124" t="s">
        <v>200</v>
      </c>
      <c r="BO10" s="3124" t="s">
        <v>201</v>
      </c>
      <c r="BP10" s="3124" t="s">
        <v>202</v>
      </c>
      <c r="BQ10" s="3120" t="s">
        <v>775</v>
      </c>
      <c r="BR10" s="3120" t="s">
        <v>203</v>
      </c>
      <c r="BS10" s="3120" t="s">
        <v>204</v>
      </c>
      <c r="BT10" s="3127" t="s">
        <v>205</v>
      </c>
      <c r="BU10" s="3129" t="s">
        <v>323</v>
      </c>
      <c r="BV10" s="3135" t="s">
        <v>206</v>
      </c>
      <c r="BW10" s="3131" t="s">
        <v>207</v>
      </c>
      <c r="BX10" s="3131" t="s">
        <v>208</v>
      </c>
      <c r="BY10" s="3131" t="s">
        <v>16</v>
      </c>
      <c r="BZ10" s="3131" t="s">
        <v>209</v>
      </c>
      <c r="CA10" s="3133" t="s">
        <v>210</v>
      </c>
      <c r="CB10" s="3133" t="s">
        <v>211</v>
      </c>
      <c r="CC10" s="3120" t="s">
        <v>775</v>
      </c>
      <c r="CD10" s="3120" t="s">
        <v>203</v>
      </c>
      <c r="CE10" s="3120" t="s">
        <v>204</v>
      </c>
      <c r="CF10" s="3127" t="s">
        <v>212</v>
      </c>
      <c r="CG10" s="3129" t="s">
        <v>323</v>
      </c>
      <c r="CH10" s="3131" t="s">
        <v>213</v>
      </c>
      <c r="CI10" s="3131" t="s">
        <v>214</v>
      </c>
      <c r="CJ10" s="3131" t="s">
        <v>215</v>
      </c>
      <c r="CK10" s="3131" t="s">
        <v>24</v>
      </c>
      <c r="CL10" s="3131" t="s">
        <v>216</v>
      </c>
      <c r="CM10" s="3124" t="s">
        <v>217</v>
      </c>
      <c r="CN10" s="3124" t="s">
        <v>218</v>
      </c>
      <c r="CO10" s="3120" t="s">
        <v>775</v>
      </c>
      <c r="CP10" s="3120" t="s">
        <v>203</v>
      </c>
      <c r="CQ10" s="3120" t="s">
        <v>204</v>
      </c>
      <c r="CR10" s="3127" t="s">
        <v>219</v>
      </c>
      <c r="CS10" s="3122" t="s">
        <v>51</v>
      </c>
      <c r="CT10" s="3120" t="s">
        <v>220</v>
      </c>
      <c r="CU10" s="3120" t="s">
        <v>355</v>
      </c>
      <c r="CV10" s="3120" t="s">
        <v>356</v>
      </c>
      <c r="CW10" s="3120" t="s">
        <v>357</v>
      </c>
      <c r="CX10" s="3120" t="s">
        <v>359</v>
      </c>
      <c r="CY10" s="3120" t="s">
        <v>221</v>
      </c>
      <c r="CZ10" s="3120" t="s">
        <v>222</v>
      </c>
      <c r="DA10" s="3114" t="s">
        <v>363</v>
      </c>
      <c r="DB10" s="3114" t="s">
        <v>364</v>
      </c>
      <c r="DC10" s="3112" t="s">
        <v>365</v>
      </c>
      <c r="DD10" s="3114" t="s">
        <v>367</v>
      </c>
      <c r="DE10" s="3114" t="s">
        <v>368</v>
      </c>
      <c r="DF10" s="3112" t="s">
        <v>369</v>
      </c>
      <c r="DG10" s="3114" t="s">
        <v>373</v>
      </c>
      <c r="DH10" s="3114" t="s">
        <v>223</v>
      </c>
      <c r="DI10" s="3112" t="s">
        <v>365</v>
      </c>
      <c r="DJ10" s="3114" t="s">
        <v>376</v>
      </c>
      <c r="DK10" s="3112" t="s">
        <v>377</v>
      </c>
      <c r="DL10" s="3112" t="s">
        <v>379</v>
      </c>
      <c r="DM10" s="3114" t="s">
        <v>381</v>
      </c>
      <c r="DN10" s="3116" t="s">
        <v>383</v>
      </c>
      <c r="DO10" s="3118" t="s">
        <v>765</v>
      </c>
      <c r="DP10" s="3104" t="s">
        <v>951</v>
      </c>
      <c r="DQ10" s="3104" t="s">
        <v>952</v>
      </c>
      <c r="DR10" s="3106" t="s">
        <v>170</v>
      </c>
      <c r="DS10" s="3107"/>
      <c r="DT10" s="3108"/>
      <c r="DU10" s="3109" t="s">
        <v>171</v>
      </c>
      <c r="DV10" s="3110"/>
      <c r="DW10" s="3109" t="s">
        <v>172</v>
      </c>
      <c r="DX10" s="3111"/>
      <c r="DY10" s="3111"/>
      <c r="DZ10" s="3111"/>
    </row>
    <row r="11" spans="1:130" ht="72" customHeight="1" thickBot="1">
      <c r="A11" s="3091"/>
      <c r="B11" s="3160"/>
      <c r="C11" s="3162"/>
      <c r="D11" s="3160"/>
      <c r="E11" s="3162"/>
      <c r="F11" s="3160"/>
      <c r="G11" s="3162"/>
      <c r="H11" s="3160"/>
      <c r="I11" s="3162"/>
      <c r="J11" s="3040"/>
      <c r="K11" s="3162"/>
      <c r="L11" s="3175"/>
      <c r="M11" s="3169"/>
      <c r="N11" s="3171"/>
      <c r="O11" s="3169"/>
      <c r="P11" s="3173"/>
      <c r="Q11" s="3154"/>
      <c r="R11" s="3154"/>
      <c r="S11" s="3154"/>
      <c r="T11" s="3154"/>
      <c r="U11" s="3154"/>
      <c r="V11" s="3154"/>
      <c r="W11" s="3156"/>
      <c r="X11" s="3150"/>
      <c r="Y11" s="3150"/>
      <c r="Z11" s="3150"/>
      <c r="AA11" s="3150"/>
      <c r="AB11" s="3150"/>
      <c r="AC11" s="3150"/>
      <c r="AD11" s="3152"/>
      <c r="AE11" s="3148"/>
      <c r="AF11" s="3148"/>
      <c r="AG11" s="3148"/>
      <c r="AH11" s="3148"/>
      <c r="AI11" s="3148"/>
      <c r="AJ11" s="3148"/>
      <c r="AK11" s="3146"/>
      <c r="AL11" s="3140"/>
      <c r="AM11" s="3140"/>
      <c r="AN11" s="3140"/>
      <c r="AO11" s="3140"/>
      <c r="AP11" s="3140"/>
      <c r="AQ11" s="3140"/>
      <c r="AR11" s="3142"/>
      <c r="AS11" s="3144"/>
      <c r="AT11" s="3144"/>
      <c r="AU11" s="3144"/>
      <c r="AV11" s="3144"/>
      <c r="AW11" s="3130"/>
      <c r="AX11" s="3138"/>
      <c r="AY11" s="3125"/>
      <c r="AZ11" s="3125"/>
      <c r="BA11" s="3125"/>
      <c r="BB11" s="3125"/>
      <c r="BC11" s="3125"/>
      <c r="BD11" s="3125"/>
      <c r="BE11" s="3126"/>
      <c r="BF11" s="3126"/>
      <c r="BG11" s="3126"/>
      <c r="BH11" s="3128"/>
      <c r="BI11" s="3130"/>
      <c r="BJ11" s="3125"/>
      <c r="BK11" s="3125"/>
      <c r="BL11" s="3125"/>
      <c r="BM11" s="3125"/>
      <c r="BN11" s="3125"/>
      <c r="BO11" s="3125"/>
      <c r="BP11" s="3125"/>
      <c r="BQ11" s="3126"/>
      <c r="BR11" s="3126"/>
      <c r="BS11" s="3126"/>
      <c r="BT11" s="3128"/>
      <c r="BU11" s="3130"/>
      <c r="BV11" s="3136"/>
      <c r="BW11" s="3132"/>
      <c r="BX11" s="3132"/>
      <c r="BY11" s="3132"/>
      <c r="BZ11" s="3132"/>
      <c r="CA11" s="3134"/>
      <c r="CB11" s="3134"/>
      <c r="CC11" s="3126"/>
      <c r="CD11" s="3126"/>
      <c r="CE11" s="3126"/>
      <c r="CF11" s="3128"/>
      <c r="CG11" s="3130"/>
      <c r="CH11" s="3132"/>
      <c r="CI11" s="3132"/>
      <c r="CJ11" s="3132"/>
      <c r="CK11" s="3132"/>
      <c r="CL11" s="3132"/>
      <c r="CM11" s="3125"/>
      <c r="CN11" s="3125"/>
      <c r="CO11" s="3126"/>
      <c r="CP11" s="3126"/>
      <c r="CQ11" s="3126"/>
      <c r="CR11" s="3128"/>
      <c r="CS11" s="3123"/>
      <c r="CT11" s="3121"/>
      <c r="CU11" s="3121"/>
      <c r="CV11" s="3121"/>
      <c r="CW11" s="3121"/>
      <c r="CX11" s="3121"/>
      <c r="CY11" s="3121"/>
      <c r="CZ11" s="3121"/>
      <c r="DA11" s="3115"/>
      <c r="DB11" s="3115"/>
      <c r="DC11" s="3113"/>
      <c r="DD11" s="3115"/>
      <c r="DE11" s="3115"/>
      <c r="DF11" s="3113"/>
      <c r="DG11" s="3115"/>
      <c r="DH11" s="3115"/>
      <c r="DI11" s="3113"/>
      <c r="DJ11" s="3115"/>
      <c r="DK11" s="3113"/>
      <c r="DL11" s="3113"/>
      <c r="DM11" s="3115"/>
      <c r="DN11" s="3117"/>
      <c r="DO11" s="3119"/>
      <c r="DP11" s="3105"/>
      <c r="DQ11" s="3105"/>
      <c r="DR11" s="752" t="s">
        <v>765</v>
      </c>
      <c r="DS11" s="753" t="s">
        <v>224</v>
      </c>
      <c r="DT11" s="754" t="s">
        <v>225</v>
      </c>
      <c r="DU11" s="753" t="s">
        <v>766</v>
      </c>
      <c r="DV11" s="754" t="s">
        <v>226</v>
      </c>
      <c r="DW11" s="753" t="s">
        <v>63</v>
      </c>
      <c r="DX11" s="755" t="s">
        <v>227</v>
      </c>
      <c r="DY11" s="756"/>
      <c r="DZ11" s="756"/>
    </row>
    <row r="12" spans="1:130" ht="20.25" customHeight="1" thickBot="1">
      <c r="A12" s="649" t="s">
        <v>958</v>
      </c>
      <c r="B12" s="757"/>
      <c r="C12" s="758"/>
      <c r="D12" s="757"/>
      <c r="E12" s="758"/>
      <c r="F12" s="757"/>
      <c r="G12" s="758"/>
      <c r="H12" s="757"/>
      <c r="I12" s="758"/>
      <c r="J12" s="649" t="s">
        <v>958</v>
      </c>
      <c r="K12" s="758"/>
      <c r="L12" s="759"/>
      <c r="M12" s="649" t="s">
        <v>958</v>
      </c>
      <c r="N12" s="760"/>
      <c r="O12" s="649" t="s">
        <v>993</v>
      </c>
      <c r="P12" s="761" t="e">
        <f>#REF!</f>
        <v>#REF!</v>
      </c>
      <c r="Q12" s="762" t="e">
        <f>#REF!</f>
        <v>#REF!</v>
      </c>
      <c r="R12" s="762" t="e">
        <f>#REF!</f>
        <v>#REF!</v>
      </c>
      <c r="S12" s="762" t="e">
        <f>#REF!</f>
        <v>#REF!</v>
      </c>
      <c r="T12" s="762" t="e">
        <f>#REF!</f>
        <v>#REF!</v>
      </c>
      <c r="U12" s="762" t="e">
        <f>#REF!</f>
        <v>#REF!</v>
      </c>
      <c r="V12" s="762" t="e">
        <f>#REF!</f>
        <v>#REF!</v>
      </c>
      <c r="W12" s="761" t="e">
        <f>#REF!</f>
        <v>#REF!</v>
      </c>
      <c r="X12" s="762" t="e">
        <f>#REF!</f>
        <v>#REF!</v>
      </c>
      <c r="Y12" s="762" t="e">
        <f>#REF!</f>
        <v>#REF!</v>
      </c>
      <c r="Z12" s="762" t="e">
        <f>#REF!</f>
        <v>#REF!</v>
      </c>
      <c r="AA12" s="762" t="e">
        <f>#REF!</f>
        <v>#REF!</v>
      </c>
      <c r="AB12" s="762" t="e">
        <f>#REF!</f>
        <v>#REF!</v>
      </c>
      <c r="AC12" s="762" t="e">
        <f>#REF!</f>
        <v>#REF!</v>
      </c>
      <c r="AD12" s="761" t="e">
        <f>#REF!</f>
        <v>#REF!</v>
      </c>
      <c r="AE12" s="762" t="e">
        <f>#REF!</f>
        <v>#REF!</v>
      </c>
      <c r="AF12" s="762" t="e">
        <f>#REF!</f>
        <v>#REF!</v>
      </c>
      <c r="AG12" s="762" t="e">
        <f>#REF!</f>
        <v>#REF!</v>
      </c>
      <c r="AH12" s="762" t="e">
        <f>#REF!</f>
        <v>#REF!</v>
      </c>
      <c r="AI12" s="762" t="e">
        <f>#REF!</f>
        <v>#REF!</v>
      </c>
      <c r="AJ12" s="762" t="e">
        <f>#REF!</f>
        <v>#REF!</v>
      </c>
      <c r="AK12" s="761" t="e">
        <f>#REF!</f>
        <v>#REF!</v>
      </c>
      <c r="AL12" s="762" t="e">
        <f>#REF!</f>
        <v>#REF!</v>
      </c>
      <c r="AM12" s="762" t="e">
        <f>#REF!</f>
        <v>#REF!</v>
      </c>
      <c r="AN12" s="762" t="e">
        <f>#REF!</f>
        <v>#REF!</v>
      </c>
      <c r="AO12" s="762" t="e">
        <f>#REF!</f>
        <v>#REF!</v>
      </c>
      <c r="AP12" s="762" t="e">
        <f>#REF!</f>
        <v>#REF!</v>
      </c>
      <c r="AQ12" s="762" t="e">
        <f>#REF!</f>
        <v>#REF!</v>
      </c>
      <c r="AR12" s="763">
        <f>INPUT!B15</f>
        <v>0</v>
      </c>
      <c r="AS12" s="764">
        <f>'03. Asset follow up'!F21</f>
        <v>939999984.12</v>
      </c>
      <c r="AT12" s="764">
        <f>'03. Asset follow up'!G21</f>
        <v>0</v>
      </c>
      <c r="AU12" s="764">
        <f>'03. Asset follow up'!H21</f>
        <v>0</v>
      </c>
      <c r="AV12" s="764">
        <f>'03. Asset follow up'!I21</f>
        <v>0</v>
      </c>
      <c r="AW12" s="765">
        <f>'17. Default &amp; Recovery Stats'!B11</f>
        <v>45626</v>
      </c>
      <c r="AX12" s="766">
        <f>'17. Default &amp; Recovery Stats'!C11</f>
        <v>0</v>
      </c>
      <c r="AY12" s="766">
        <f>'17. Default &amp; Recovery Stats'!D11</f>
        <v>0</v>
      </c>
      <c r="AZ12" s="766">
        <f>'17. Default &amp; Recovery Stats'!E11</f>
        <v>0</v>
      </c>
      <c r="BA12" s="766">
        <f>'17. Default &amp; Recovery Stats'!F11</f>
        <v>0</v>
      </c>
      <c r="BB12" s="767">
        <f>'17. Default &amp; Recovery Stats'!G11</f>
        <v>0</v>
      </c>
      <c r="BC12" s="766">
        <f>'17. Default &amp; Recovery Stats'!H11</f>
        <v>0</v>
      </c>
      <c r="BD12" s="767" t="str">
        <f>'17. Default &amp; Recovery Stats'!I11</f>
        <v/>
      </c>
      <c r="BE12" s="766">
        <f>'17. Default &amp; Recovery Stats'!J11</f>
        <v>0</v>
      </c>
      <c r="BF12" s="767">
        <f>'17. Default &amp; Recovery Stats'!K11</f>
        <v>0</v>
      </c>
      <c r="BG12" s="767">
        <f>'17. Default &amp; Recovery Stats'!L11</f>
        <v>0</v>
      </c>
      <c r="BH12" s="766">
        <f>'17. Default &amp; Recovery Stats'!M11</f>
        <v>0</v>
      </c>
      <c r="BI12" s="765">
        <f>'17. Default &amp; Recovery Stats'!N11</f>
        <v>45626</v>
      </c>
      <c r="BJ12" s="766">
        <f>'17. Default &amp; Recovery Stats'!O11</f>
        <v>0</v>
      </c>
      <c r="BK12" s="766">
        <f>'17. Default &amp; Recovery Stats'!P11</f>
        <v>0</v>
      </c>
      <c r="BL12" s="766">
        <f>'17. Default &amp; Recovery Stats'!Q11</f>
        <v>0</v>
      </c>
      <c r="BM12" s="766">
        <f>'17. Default &amp; Recovery Stats'!R11</f>
        <v>0</v>
      </c>
      <c r="BN12" s="766">
        <f>'17. Default &amp; Recovery Stats'!S11</f>
        <v>0</v>
      </c>
      <c r="BO12" s="766">
        <f>'17. Default &amp; Recovery Stats'!T11</f>
        <v>0</v>
      </c>
      <c r="BP12" s="766" t="str">
        <f>'17. Default &amp; Recovery Stats'!U11</f>
        <v/>
      </c>
      <c r="BQ12" s="766">
        <f>'17. Default &amp; Recovery Stats'!V11</f>
        <v>0</v>
      </c>
      <c r="BR12" s="766">
        <f>'17. Default &amp; Recovery Stats'!W11</f>
        <v>0</v>
      </c>
      <c r="BS12" s="766">
        <f>'17. Default &amp; Recovery Stats'!X11</f>
        <v>0</v>
      </c>
      <c r="BT12" s="766">
        <f>'17. Default &amp; Recovery Stats'!Y11</f>
        <v>0</v>
      </c>
      <c r="BU12" s="765">
        <f>'17. Default &amp; Recovery Stats'!Z11</f>
        <v>45626</v>
      </c>
      <c r="BV12" s="766">
        <f>'17. Default &amp; Recovery Stats'!AA11</f>
        <v>0</v>
      </c>
      <c r="BW12" s="766">
        <f>'17. Default &amp; Recovery Stats'!AB11</f>
        <v>0</v>
      </c>
      <c r="BX12" s="766">
        <f>'17. Default &amp; Recovery Stats'!AC11</f>
        <v>0</v>
      </c>
      <c r="BY12" s="766">
        <f>'17. Default &amp; Recovery Stats'!AD11</f>
        <v>0</v>
      </c>
      <c r="BZ12" s="766">
        <f>'17. Default &amp; Recovery Stats'!AE11</f>
        <v>0</v>
      </c>
      <c r="CA12" s="766">
        <f>'17. Default &amp; Recovery Stats'!AF11</f>
        <v>0</v>
      </c>
      <c r="CB12" s="767" t="str">
        <f>'17. Default &amp; Recovery Stats'!AG11</f>
        <v/>
      </c>
      <c r="CC12" s="766">
        <f>'17. Default &amp; Recovery Stats'!AH11</f>
        <v>0</v>
      </c>
      <c r="CD12" s="766">
        <f>'17. Default &amp; Recovery Stats'!AI11</f>
        <v>0</v>
      </c>
      <c r="CE12" s="766" t="str">
        <f>'17. Default &amp; Recovery Stats'!AJ11</f>
        <v/>
      </c>
      <c r="CF12" s="767">
        <f>'17. Default &amp; Recovery Stats'!AK11</f>
        <v>0</v>
      </c>
      <c r="CG12" s="765">
        <f>'17. Default &amp; Recovery Stats'!AL11</f>
        <v>45626</v>
      </c>
      <c r="CH12" s="766">
        <f>'17. Default &amp; Recovery Stats'!AM11</f>
        <v>0</v>
      </c>
      <c r="CI12" s="766">
        <f>'17. Default &amp; Recovery Stats'!AN11</f>
        <v>0</v>
      </c>
      <c r="CJ12" s="766">
        <f>'17. Default &amp; Recovery Stats'!AO11</f>
        <v>0</v>
      </c>
      <c r="CK12" s="766">
        <f>'17. Default &amp; Recovery Stats'!AP11</f>
        <v>0</v>
      </c>
      <c r="CL12" s="766">
        <f>'17. Default &amp; Recovery Stats'!AQ11</f>
        <v>0</v>
      </c>
      <c r="CM12" s="766">
        <f>'17. Default &amp; Recovery Stats'!AR11</f>
        <v>0</v>
      </c>
      <c r="CN12" s="767" t="str">
        <f>'17. Default &amp; Recovery Stats'!AS11</f>
        <v/>
      </c>
      <c r="CO12" s="766">
        <f>'17. Default &amp; Recovery Stats'!AT11</f>
        <v>0</v>
      </c>
      <c r="CP12" s="766">
        <f>'17. Default &amp; Recovery Stats'!AU11</f>
        <v>0</v>
      </c>
      <c r="CQ12" s="767" t="str">
        <f>'17. Default &amp; Recovery Stats'!AV11</f>
        <v/>
      </c>
      <c r="CR12" s="766">
        <f>'17. Default &amp; Recovery Stats'!AW11</f>
        <v>0</v>
      </c>
      <c r="CS12" s="768">
        <f>INPUT!B15</f>
        <v>0</v>
      </c>
      <c r="CT12" s="769">
        <f>'01. Key Figures'!E23</f>
        <v>0</v>
      </c>
      <c r="CU12" s="769" t="str">
        <f>'01. Key Figures'!E24</f>
        <v>Current Period</v>
      </c>
      <c r="CV12" s="769">
        <f>'01. Key Figures'!E25</f>
        <v>0</v>
      </c>
      <c r="CW12" s="769">
        <f>'01. Key Figures'!E26</f>
        <v>0</v>
      </c>
      <c r="CX12" s="770">
        <f>'01. Key Figures'!E30</f>
        <v>0</v>
      </c>
      <c r="CY12" s="770" t="str">
        <f>'01. Key Figures'!E31</f>
        <v>Current Period</v>
      </c>
      <c r="CZ12" s="770" t="e">
        <f>#REF!</f>
        <v>#REF!</v>
      </c>
      <c r="DA12" s="770">
        <f>'01. Key Figures'!E34</f>
        <v>107.82605336</v>
      </c>
      <c r="DB12" s="770">
        <f>'01. Key Figures'!E35</f>
        <v>0</v>
      </c>
      <c r="DC12" s="771">
        <f>'01. Key Figures'!E36</f>
        <v>0</v>
      </c>
      <c r="DD12" s="770">
        <f>'01. Key Figures'!E39</f>
        <v>0</v>
      </c>
      <c r="DE12" s="770">
        <f>'01. Key Figures'!E40</f>
        <v>0</v>
      </c>
      <c r="DF12" s="771">
        <f>'01. Key Figures'!E41</f>
        <v>0</v>
      </c>
      <c r="DG12" s="770">
        <f>'01. Key Figures'!E53</f>
        <v>0</v>
      </c>
      <c r="DH12" s="770">
        <f>'01. Key Figures'!E54</f>
        <v>0</v>
      </c>
      <c r="DI12" s="771">
        <f>'01. Key Figures'!E55</f>
        <v>0</v>
      </c>
      <c r="DJ12" s="770">
        <f>'01. Key Figures'!E57</f>
        <v>0</v>
      </c>
      <c r="DK12" s="771">
        <f>'01. Key Figures'!E58</f>
        <v>0</v>
      </c>
      <c r="DL12" s="771">
        <f>'01. Key Figures'!E60</f>
        <v>0</v>
      </c>
      <c r="DM12" s="770">
        <f>'01. Key Figures'!E64</f>
        <v>0</v>
      </c>
      <c r="DN12" s="770">
        <f>'01. Key Figures'!E68</f>
        <v>0</v>
      </c>
      <c r="DO12" s="772" t="e">
        <f>#REF!</f>
        <v>#REF!</v>
      </c>
      <c r="DP12" s="773" t="e">
        <f>#REF!</f>
        <v>#REF!</v>
      </c>
      <c r="DQ12" s="773" t="e">
        <f>#REF!</f>
        <v>#REF!</v>
      </c>
      <c r="DR12" s="774" t="e">
        <f>#REF!</f>
        <v>#REF!</v>
      </c>
      <c r="DS12" s="773" t="e">
        <f>#REF!</f>
        <v>#REF!</v>
      </c>
      <c r="DT12" s="773" t="e">
        <f>#REF!</f>
        <v>#REF!</v>
      </c>
      <c r="DU12" s="773" t="e">
        <f>#REF!</f>
        <v>#REF!</v>
      </c>
      <c r="DV12" s="773" t="e">
        <f>#REF!</f>
        <v>#REF!</v>
      </c>
      <c r="DW12" s="773" t="e">
        <f>#REF!</f>
        <v>#REF!</v>
      </c>
      <c r="DX12" s="773" t="e">
        <f>#REF!</f>
        <v>#REF!</v>
      </c>
      <c r="DY12" s="756"/>
      <c r="DZ12" s="756"/>
    </row>
    <row r="13" spans="1:130" ht="23.25" customHeight="1" thickBot="1">
      <c r="A13" s="649" t="s">
        <v>976</v>
      </c>
      <c r="B13" s="757"/>
      <c r="C13" s="758"/>
      <c r="D13" s="757"/>
      <c r="E13" s="758"/>
      <c r="F13" s="757"/>
      <c r="G13" s="758"/>
      <c r="H13" s="757"/>
      <c r="I13" s="758"/>
      <c r="J13" s="649" t="s">
        <v>976</v>
      </c>
      <c r="K13" s="758"/>
      <c r="L13" s="759"/>
      <c r="M13" s="649" t="s">
        <v>976</v>
      </c>
      <c r="N13" s="775"/>
      <c r="O13" s="649"/>
      <c r="DC13" s="776"/>
      <c r="DR13" s="777"/>
      <c r="DS13" s="756"/>
      <c r="DT13" s="756"/>
      <c r="DU13" s="756"/>
      <c r="DV13" s="756"/>
      <c r="DW13" s="756"/>
      <c r="DX13" s="756"/>
      <c r="DY13" s="756"/>
      <c r="DZ13" s="756"/>
    </row>
    <row r="14" spans="1:130" ht="21.75" customHeight="1" thickBot="1">
      <c r="A14" s="681" t="s">
        <v>979</v>
      </c>
      <c r="B14" s="757"/>
      <c r="C14" s="758"/>
      <c r="D14" s="757"/>
      <c r="E14" s="758"/>
      <c r="F14" s="757"/>
      <c r="G14" s="758"/>
      <c r="H14" s="757"/>
      <c r="I14" s="758"/>
      <c r="J14" s="681" t="s">
        <v>979</v>
      </c>
      <c r="K14" s="758"/>
      <c r="L14" s="759"/>
      <c r="M14" s="681" t="s">
        <v>979</v>
      </c>
      <c r="N14" s="778"/>
      <c r="O14" s="681"/>
      <c r="DR14" s="777"/>
      <c r="DS14" s="756"/>
      <c r="DT14" s="756"/>
      <c r="DU14" s="756"/>
      <c r="DV14" s="756"/>
      <c r="DW14" s="756"/>
      <c r="DX14" s="756"/>
      <c r="DY14" s="756"/>
      <c r="DZ14" s="756"/>
    </row>
    <row r="15" spans="1:130" ht="19.5" customHeight="1" thickTop="1" thickBot="1">
      <c r="A15" s="779" t="s">
        <v>125</v>
      </c>
      <c r="B15" s="780">
        <f>'05. Reserves Required Levels'!E23</f>
        <v>0</v>
      </c>
      <c r="C15" s="781">
        <f>'05. Reserves Required Levels'!F31</f>
        <v>0</v>
      </c>
      <c r="D15" s="780" t="e">
        <f>#REF!</f>
        <v>#REF!</v>
      </c>
      <c r="E15" s="781" t="e">
        <f>#REF!</f>
        <v>#REF!</v>
      </c>
      <c r="F15" s="780" t="e">
        <f>#REF!</f>
        <v>#REF!</v>
      </c>
      <c r="G15" s="781" t="e">
        <f>#REF!</f>
        <v>#REF!</v>
      </c>
      <c r="H15" s="780" t="e">
        <f>#REF!</f>
        <v>#REF!</v>
      </c>
      <c r="I15" s="781" t="e">
        <f>#REF!</f>
        <v>#REF!</v>
      </c>
      <c r="J15" s="690" t="s">
        <v>72</v>
      </c>
      <c r="K15" s="758">
        <f>'03. Asset follow up'!F36</f>
        <v>939999984.12</v>
      </c>
      <c r="L15" s="759"/>
      <c r="M15" s="758" t="s">
        <v>161</v>
      </c>
      <c r="N15" s="758">
        <f>'03. Asset follow up'!I105</f>
        <v>0</v>
      </c>
      <c r="O15" s="681"/>
      <c r="DR15" s="777"/>
      <c r="DS15" s="756"/>
      <c r="DT15" s="756"/>
      <c r="DU15" s="756"/>
      <c r="DV15" s="756"/>
      <c r="DW15" s="756"/>
      <c r="DX15" s="756"/>
      <c r="DY15" s="756"/>
      <c r="DZ15" s="756"/>
    </row>
    <row r="16" spans="1:130" ht="21" customHeight="1" thickTop="1" thickBot="1">
      <c r="A16" s="690"/>
      <c r="B16" s="757" t="s">
        <v>127</v>
      </c>
      <c r="C16" s="758" t="s">
        <v>129</v>
      </c>
      <c r="D16" s="757" t="s">
        <v>129</v>
      </c>
      <c r="E16" s="758" t="s">
        <v>129</v>
      </c>
      <c r="F16" s="757" t="s">
        <v>129</v>
      </c>
      <c r="G16" s="758" t="s">
        <v>129</v>
      </c>
      <c r="H16" s="757" t="s">
        <v>129</v>
      </c>
      <c r="I16" s="758" t="s">
        <v>129</v>
      </c>
      <c r="J16" s="690" t="s">
        <v>73</v>
      </c>
      <c r="K16" s="758">
        <f>'03. Asset follow up'!G36</f>
        <v>0</v>
      </c>
      <c r="L16" s="759"/>
      <c r="N16" s="698"/>
      <c r="DR16" s="777"/>
      <c r="DS16" s="756"/>
      <c r="DT16" s="756"/>
      <c r="DU16" s="756"/>
      <c r="DV16" s="756"/>
      <c r="DW16" s="756"/>
      <c r="DX16" s="756"/>
      <c r="DY16" s="756"/>
      <c r="DZ16" s="756"/>
    </row>
    <row r="17" spans="1:130" ht="17.25" customHeight="1" thickTop="1" thickBot="1">
      <c r="A17" s="690"/>
      <c r="B17" s="690"/>
      <c r="C17" s="690"/>
      <c r="D17" s="690"/>
      <c r="E17" s="690"/>
      <c r="F17" s="690"/>
      <c r="G17" s="690"/>
      <c r="H17" s="690"/>
      <c r="I17" s="690"/>
      <c r="J17" s="690" t="s">
        <v>74</v>
      </c>
      <c r="K17" s="758">
        <f>'03. Asset follow up'!H36</f>
        <v>0</v>
      </c>
      <c r="L17" s="759"/>
      <c r="M17" s="698"/>
      <c r="N17" s="698"/>
      <c r="O17" s="698"/>
      <c r="DR17" s="777"/>
      <c r="DS17" s="756"/>
      <c r="DT17" s="756"/>
      <c r="DU17" s="756"/>
      <c r="DV17" s="756"/>
      <c r="DW17" s="756"/>
      <c r="DX17" s="756"/>
      <c r="DY17" s="756"/>
      <c r="DZ17" s="756"/>
    </row>
    <row r="18" spans="1:130" ht="20.25" customHeight="1" thickTop="1" thickBot="1">
      <c r="A18" s="690"/>
      <c r="B18" s="699"/>
      <c r="C18" s="699"/>
      <c r="D18" s="699"/>
      <c r="E18" s="699"/>
      <c r="F18" s="699"/>
      <c r="G18" s="699"/>
      <c r="H18" s="699"/>
      <c r="I18" s="699"/>
      <c r="J18" s="690" t="s">
        <v>75</v>
      </c>
      <c r="K18" s="758">
        <f>'03. Asset follow up'!I36</f>
        <v>0</v>
      </c>
      <c r="L18" s="759"/>
      <c r="M18" s="698"/>
      <c r="N18" s="698"/>
      <c r="O18" s="698"/>
      <c r="DR18" s="777"/>
      <c r="DS18" s="756"/>
      <c r="DT18" s="756"/>
      <c r="DU18" s="756"/>
      <c r="DV18" s="756"/>
      <c r="DW18" s="756"/>
      <c r="DX18" s="756"/>
      <c r="DY18" s="756"/>
      <c r="DZ18" s="756"/>
    </row>
    <row r="19" spans="1:130" ht="13.5" thickTop="1">
      <c r="A19" s="690"/>
      <c r="B19" s="699"/>
      <c r="C19" s="699"/>
      <c r="D19" s="699"/>
      <c r="E19" s="699"/>
      <c r="F19" s="699"/>
      <c r="G19" s="699"/>
      <c r="H19" s="699"/>
      <c r="I19" s="699"/>
      <c r="J19" s="699"/>
      <c r="K19" s="699"/>
      <c r="L19" s="699"/>
      <c r="M19" s="698"/>
      <c r="N19" s="698"/>
      <c r="O19" s="698"/>
      <c r="P19" s="699"/>
    </row>
  </sheetData>
  <mergeCells count="130">
    <mergeCell ref="CG8:CR8"/>
    <mergeCell ref="A9:B9"/>
    <mergeCell ref="AK9:AL9"/>
    <mergeCell ref="A10:A11"/>
    <mergeCell ref="B10:B11"/>
    <mergeCell ref="C10:C11"/>
    <mergeCell ref="D10:D11"/>
    <mergeCell ref="E10:E11"/>
    <mergeCell ref="F10:F11"/>
    <mergeCell ref="AW8:BH8"/>
    <mergeCell ref="BI8:BT8"/>
    <mergeCell ref="BU8:CF8"/>
    <mergeCell ref="M10:M11"/>
    <mergeCell ref="N10:N11"/>
    <mergeCell ref="O10:O11"/>
    <mergeCell ref="P10:P11"/>
    <mergeCell ref="Q10:Q11"/>
    <mergeCell ref="R10:R11"/>
    <mergeCell ref="G10:G11"/>
    <mergeCell ref="H10:H11"/>
    <mergeCell ref="I10:I11"/>
    <mergeCell ref="J10:J11"/>
    <mergeCell ref="K10:K11"/>
    <mergeCell ref="L10:L11"/>
    <mergeCell ref="Y10:Y11"/>
    <mergeCell ref="Z10:Z11"/>
    <mergeCell ref="AA10:AA11"/>
    <mergeCell ref="AB10:AB11"/>
    <mergeCell ref="AC10:AC11"/>
    <mergeCell ref="AD10:AD11"/>
    <mergeCell ref="S10:S11"/>
    <mergeCell ref="T10:T11"/>
    <mergeCell ref="U10:U11"/>
    <mergeCell ref="V10:V11"/>
    <mergeCell ref="W10:W11"/>
    <mergeCell ref="X10:X11"/>
    <mergeCell ref="AK10:AK11"/>
    <mergeCell ref="AL10:AL11"/>
    <mergeCell ref="AM10:AM11"/>
    <mergeCell ref="AN10:AN11"/>
    <mergeCell ref="AO10:AO11"/>
    <mergeCell ref="AP10:AP11"/>
    <mergeCell ref="AE10:AE11"/>
    <mergeCell ref="AF10:AF11"/>
    <mergeCell ref="AG10:AG11"/>
    <mergeCell ref="AH10:AH11"/>
    <mergeCell ref="AI10:AI11"/>
    <mergeCell ref="AJ10:AJ11"/>
    <mergeCell ref="AW10:AW11"/>
    <mergeCell ref="AX10:AX11"/>
    <mergeCell ref="AY10:AY11"/>
    <mergeCell ref="AZ10:AZ11"/>
    <mergeCell ref="BA10:BA11"/>
    <mergeCell ref="BB10:BB11"/>
    <mergeCell ref="AQ10:AQ11"/>
    <mergeCell ref="AR10:AR11"/>
    <mergeCell ref="AS10:AS11"/>
    <mergeCell ref="AT10:AT11"/>
    <mergeCell ref="AU10:AU11"/>
    <mergeCell ref="AV10:AV11"/>
    <mergeCell ref="BI10:BI11"/>
    <mergeCell ref="BJ10:BJ11"/>
    <mergeCell ref="BK10:BK11"/>
    <mergeCell ref="BL10:BL11"/>
    <mergeCell ref="BM10:BM11"/>
    <mergeCell ref="BN10:BN11"/>
    <mergeCell ref="BC10:BC11"/>
    <mergeCell ref="BD10:BD11"/>
    <mergeCell ref="BE10:BE11"/>
    <mergeCell ref="BF10:BF11"/>
    <mergeCell ref="BG10:BG11"/>
    <mergeCell ref="BH10:BH11"/>
    <mergeCell ref="BU10:BU11"/>
    <mergeCell ref="BV10:BV11"/>
    <mergeCell ref="BW10:BW11"/>
    <mergeCell ref="BX10:BX11"/>
    <mergeCell ref="BY10:BY11"/>
    <mergeCell ref="BZ10:BZ11"/>
    <mergeCell ref="BO10:BO11"/>
    <mergeCell ref="BP10:BP11"/>
    <mergeCell ref="BQ10:BQ11"/>
    <mergeCell ref="BR10:BR11"/>
    <mergeCell ref="BS10:BS11"/>
    <mergeCell ref="BT10:BT11"/>
    <mergeCell ref="CG10:CG11"/>
    <mergeCell ref="CH10:CH11"/>
    <mergeCell ref="CI10:CI11"/>
    <mergeCell ref="CJ10:CJ11"/>
    <mergeCell ref="CK10:CK11"/>
    <mergeCell ref="CL10:CL11"/>
    <mergeCell ref="CA10:CA11"/>
    <mergeCell ref="CB10:CB11"/>
    <mergeCell ref="CC10:CC11"/>
    <mergeCell ref="CD10:CD11"/>
    <mergeCell ref="CE10:CE11"/>
    <mergeCell ref="CF10:CF11"/>
    <mergeCell ref="CS10:CS11"/>
    <mergeCell ref="CT10:CT11"/>
    <mergeCell ref="CU10:CU11"/>
    <mergeCell ref="CV10:CV11"/>
    <mergeCell ref="CW10:CW11"/>
    <mergeCell ref="CX10:CX11"/>
    <mergeCell ref="CM10:CM11"/>
    <mergeCell ref="CN10:CN11"/>
    <mergeCell ref="CO10:CO11"/>
    <mergeCell ref="CP10:CP11"/>
    <mergeCell ref="CQ10:CQ11"/>
    <mergeCell ref="CR10:CR11"/>
    <mergeCell ref="DE10:DE11"/>
    <mergeCell ref="DF10:DF11"/>
    <mergeCell ref="DG10:DG11"/>
    <mergeCell ref="DH10:DH11"/>
    <mergeCell ref="DI10:DI11"/>
    <mergeCell ref="DJ10:DJ11"/>
    <mergeCell ref="CY10:CY11"/>
    <mergeCell ref="CZ10:CZ11"/>
    <mergeCell ref="DA10:DA11"/>
    <mergeCell ref="DB10:DB11"/>
    <mergeCell ref="DC10:DC11"/>
    <mergeCell ref="DD10:DD11"/>
    <mergeCell ref="DQ10:DQ11"/>
    <mergeCell ref="DR10:DT10"/>
    <mergeCell ref="DU10:DV10"/>
    <mergeCell ref="DW10:DZ10"/>
    <mergeCell ref="DK10:DK11"/>
    <mergeCell ref="DL10:DL11"/>
    <mergeCell ref="DM10:DM11"/>
    <mergeCell ref="DN10:DN11"/>
    <mergeCell ref="DO10:DO11"/>
    <mergeCell ref="DP10:DP11"/>
  </mergeCells>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6BFD0-D727-4E0D-B35F-73BC17A5B1EF}">
  <sheetPr>
    <tabColor rgb="FF92D050"/>
  </sheetPr>
  <dimension ref="B1:P17"/>
  <sheetViews>
    <sheetView showGridLines="0" topLeftCell="B1" workbookViewId="0">
      <selection activeCell="N3" sqref="N3:O4"/>
    </sheetView>
  </sheetViews>
  <sheetFormatPr baseColWidth="10" defaultColWidth="11.42578125" defaultRowHeight="14.25"/>
  <cols>
    <col min="1" max="1" width="1.28515625" style="971" customWidth="1"/>
    <col min="2" max="2" width="48.5703125" style="971" customWidth="1"/>
    <col min="3" max="4" width="20.85546875" style="971" customWidth="1"/>
    <col min="5" max="6" width="17.28515625" style="971" customWidth="1"/>
    <col min="7" max="9" width="17.5703125" style="971" customWidth="1"/>
    <col min="10" max="10" width="15" style="971" customWidth="1"/>
    <col min="11" max="11" width="2.140625" style="971" customWidth="1"/>
    <col min="12" max="12" width="17.42578125" style="971" customWidth="1"/>
    <col min="13" max="13" width="1.5703125" style="971" customWidth="1"/>
    <col min="14" max="14" width="29.28515625" style="971" customWidth="1"/>
    <col min="15" max="15" width="23.7109375" style="971" customWidth="1"/>
    <col min="16" max="16" width="24.42578125" style="971" customWidth="1"/>
    <col min="17" max="17" width="21.5703125" style="971" customWidth="1"/>
    <col min="18" max="26" width="11.42578125" style="971" customWidth="1"/>
    <col min="27" max="16384" width="11.42578125" style="971"/>
  </cols>
  <sheetData>
    <row r="1" spans="2:16" s="980" customFormat="1" ht="10.5" customHeight="1"/>
    <row r="2" spans="2:16" s="980" customFormat="1" ht="16.5">
      <c r="B2" s="2572"/>
      <c r="C2" s="2709"/>
      <c r="D2" s="2709"/>
      <c r="E2" s="2709"/>
      <c r="F2" s="2709"/>
      <c r="G2" s="2710"/>
      <c r="H2" s="2710"/>
      <c r="I2" s="2710"/>
      <c r="J2" s="2711"/>
      <c r="K2" s="2712"/>
      <c r="L2" s="2712"/>
      <c r="M2" s="2712"/>
      <c r="N2" s="2712"/>
      <c r="O2" s="2712"/>
      <c r="P2" s="2574"/>
    </row>
    <row r="3" spans="2:16" s="980" customFormat="1" ht="16.5">
      <c r="B3" s="2575"/>
      <c r="C3" s="1461"/>
      <c r="D3" s="1461"/>
      <c r="E3" s="164"/>
      <c r="F3" s="164"/>
      <c r="G3" s="164"/>
      <c r="H3" s="164"/>
      <c r="I3" s="164"/>
      <c r="J3" s="164"/>
      <c r="K3" s="1543"/>
      <c r="L3" s="899"/>
      <c r="M3" s="1543"/>
      <c r="N3" s="2531" t="s">
        <v>322</v>
      </c>
      <c r="O3" s="2530">
        <f>Cover!F37</f>
        <v>45626</v>
      </c>
      <c r="P3" s="2664"/>
    </row>
    <row r="4" spans="2:16" s="980" customFormat="1" ht="16.5">
      <c r="B4" s="2575"/>
      <c r="C4" s="1461"/>
      <c r="D4" s="1461"/>
      <c r="E4" s="164"/>
      <c r="F4" s="164"/>
      <c r="G4" s="164"/>
      <c r="H4" s="164"/>
      <c r="I4" s="164"/>
      <c r="J4" s="164"/>
      <c r="K4" s="1543"/>
      <c r="L4" s="899"/>
      <c r="M4" s="1543"/>
      <c r="N4" s="2531" t="s">
        <v>325</v>
      </c>
      <c r="O4" s="2530">
        <f>PaymentDate</f>
        <v>45645</v>
      </c>
      <c r="P4" s="2664"/>
    </row>
    <row r="5" spans="2:16" s="980" customFormat="1" ht="16.5">
      <c r="B5" s="2576"/>
      <c r="C5" s="2713"/>
      <c r="D5" s="2713"/>
      <c r="E5" s="2713"/>
      <c r="F5" s="2713"/>
      <c r="G5" s="2713"/>
      <c r="H5" s="2713"/>
      <c r="I5" s="2713"/>
      <c r="J5" s="2714"/>
      <c r="K5" s="2715"/>
      <c r="L5" s="2716"/>
      <c r="M5" s="2715"/>
      <c r="N5" s="2715"/>
      <c r="O5" s="2715"/>
      <c r="P5" s="2672"/>
    </row>
    <row r="6" spans="2:16" s="980" customFormat="1" ht="16.5">
      <c r="G6" s="1639"/>
      <c r="H6" s="1639"/>
      <c r="I6" s="1639"/>
      <c r="O6" s="1752"/>
      <c r="P6" s="1753"/>
    </row>
    <row r="7" spans="2:16" s="980" customFormat="1" ht="16.5">
      <c r="G7" s="1639"/>
      <c r="H7" s="1639"/>
      <c r="I7" s="1639"/>
      <c r="O7" s="1752"/>
      <c r="P7" s="1753"/>
    </row>
    <row r="8" spans="2:16" s="980" customFormat="1" ht="15.75">
      <c r="B8" s="2717" t="s">
        <v>1702</v>
      </c>
      <c r="C8" s="2718"/>
      <c r="D8" s="2718"/>
      <c r="E8" s="2718"/>
      <c r="F8" s="2718"/>
      <c r="G8" s="2718"/>
      <c r="H8" s="2718"/>
      <c r="I8" s="2718"/>
      <c r="J8" s="2719"/>
      <c r="L8" s="2720" t="str">
        <f>IF(AND(L15="OK",L13="OK",L17="OK"),"OK","KO")</f>
        <v>OK</v>
      </c>
    </row>
    <row r="9" spans="2:16" ht="15.75" thickBot="1">
      <c r="K9" s="981"/>
      <c r="M9" s="980"/>
    </row>
    <row r="10" spans="2:16" s="957" customFormat="1" ht="20.25" customHeight="1" thickBot="1">
      <c r="B10" s="2721" t="s">
        <v>2800</v>
      </c>
      <c r="C10" s="3183" t="s">
        <v>917</v>
      </c>
      <c r="D10" s="3184"/>
      <c r="E10" s="3184"/>
      <c r="F10" s="3184"/>
      <c r="G10" s="3184"/>
      <c r="H10" s="3184"/>
      <c r="I10" s="3184"/>
      <c r="J10" s="3184"/>
      <c r="L10" s="978"/>
      <c r="N10" s="3185" t="s">
        <v>1422</v>
      </c>
      <c r="O10" s="3186"/>
      <c r="P10" s="3187"/>
    </row>
    <row r="11" spans="2:16" s="957" customFormat="1" ht="12.75">
      <c r="B11" s="2722"/>
      <c r="C11" s="2722"/>
      <c r="D11" s="2722"/>
      <c r="E11" s="2722"/>
      <c r="F11" s="2722"/>
      <c r="G11" s="2722"/>
      <c r="H11" s="2722"/>
      <c r="I11" s="2722"/>
      <c r="J11" s="2722"/>
      <c r="K11" s="979"/>
      <c r="L11" s="2723"/>
    </row>
    <row r="12" spans="2:16" s="957" customFormat="1" ht="38.25">
      <c r="B12" s="3188" t="s">
        <v>2660</v>
      </c>
      <c r="C12" s="2724" t="s">
        <v>3301</v>
      </c>
      <c r="D12" s="2724" t="s">
        <v>3302</v>
      </c>
      <c r="E12" s="2724" t="s">
        <v>3303</v>
      </c>
      <c r="F12" s="2724" t="s">
        <v>3304</v>
      </c>
      <c r="G12" s="2724" t="s">
        <v>3305</v>
      </c>
      <c r="H12" s="2724" t="s">
        <v>3306</v>
      </c>
      <c r="I12" s="2724" t="s">
        <v>3307</v>
      </c>
      <c r="J12" s="2724" t="s">
        <v>3308</v>
      </c>
      <c r="K12" s="979"/>
      <c r="L12" s="2725"/>
      <c r="N12" s="3190" t="s">
        <v>3309</v>
      </c>
      <c r="O12" s="3190"/>
      <c r="P12" s="3190"/>
    </row>
    <row r="13" spans="2:16" s="957" customFormat="1" ht="45.75" customHeight="1">
      <c r="B13" s="3189"/>
      <c r="C13" s="2730" t="s">
        <v>392</v>
      </c>
      <c r="D13" s="2726" t="s">
        <v>3001</v>
      </c>
      <c r="E13" s="2730" t="s">
        <v>1439</v>
      </c>
      <c r="F13" s="2727" t="s">
        <v>2243</v>
      </c>
      <c r="G13" s="2729"/>
      <c r="H13" s="2729"/>
      <c r="I13" s="2728" t="s">
        <v>3311</v>
      </c>
      <c r="J13" s="2726" t="s">
        <v>2243</v>
      </c>
      <c r="K13" s="979"/>
      <c r="L13" s="2720" t="str">
        <f>IF(AND(OR(E13="AAA",E13="AA+",E13="AA",E13="AA-",E13="A+",E13="A",E13="A-",E13="BBB+",E13="BBB",C13="F1+",C13="F1",C13="F2"),OR(I13="BBB",I13="BBBH",I13="AL",I13="A",I13="AH",I13="AAL",I13="AA",I13="AAH",I13="AAA")),"OK","KO")</f>
        <v>OK</v>
      </c>
      <c r="N13" s="3190"/>
      <c r="O13" s="3190"/>
      <c r="P13" s="3190"/>
    </row>
    <row r="14" spans="2:16" s="957" customFormat="1" ht="38.25">
      <c r="B14" s="3176" t="s">
        <v>2640</v>
      </c>
      <c r="C14" s="2724" t="s">
        <v>3301</v>
      </c>
      <c r="D14" s="2724" t="s">
        <v>3302</v>
      </c>
      <c r="E14" s="2724" t="s">
        <v>3303</v>
      </c>
      <c r="F14" s="2724" t="s">
        <v>3304</v>
      </c>
      <c r="G14" s="2724" t="s">
        <v>3305</v>
      </c>
      <c r="H14" s="2724" t="s">
        <v>3306</v>
      </c>
      <c r="I14" s="2724" t="s">
        <v>3307</v>
      </c>
      <c r="J14" s="2724" t="s">
        <v>3308</v>
      </c>
      <c r="K14" s="979"/>
      <c r="L14" s="977"/>
      <c r="N14" s="3191" t="s">
        <v>3310</v>
      </c>
      <c r="O14" s="3192"/>
      <c r="P14" s="3193"/>
    </row>
    <row r="15" spans="2:16" s="957" customFormat="1" ht="53.25" customHeight="1">
      <c r="B15" s="3176"/>
      <c r="C15" s="2730" t="s">
        <v>392</v>
      </c>
      <c r="D15" s="2726" t="s">
        <v>392</v>
      </c>
      <c r="E15" s="2730" t="s">
        <v>1439</v>
      </c>
      <c r="F15" s="2727" t="s">
        <v>390</v>
      </c>
      <c r="G15" s="2729"/>
      <c r="H15" s="2729"/>
      <c r="I15" s="2728" t="s">
        <v>3311</v>
      </c>
      <c r="J15" s="2727" t="s">
        <v>390</v>
      </c>
      <c r="K15" s="979"/>
      <c r="L15" s="2720" t="str">
        <f>IF(OR(I15="Aaa",I15="Aa1",I15="Aa2",I15="Aa3",I15="A1",I15="A2",G15="P-1",E15="AAA",E15="AA+",E15="AA+",E15="AA-",E15="A+",E15="A",C15="F1+",C15="F1"),"OK","KO")</f>
        <v>OK</v>
      </c>
      <c r="N15" s="3194"/>
      <c r="O15" s="3195"/>
      <c r="P15" s="3196"/>
    </row>
    <row r="16" spans="2:16" ht="38.25">
      <c r="B16" s="3176" t="s">
        <v>2662</v>
      </c>
      <c r="C16" s="2724" t="s">
        <v>3301</v>
      </c>
      <c r="D16" s="2724" t="s">
        <v>3302</v>
      </c>
      <c r="E16" s="2724" t="s">
        <v>3303</v>
      </c>
      <c r="F16" s="2724" t="s">
        <v>3304</v>
      </c>
      <c r="G16" s="2724" t="s">
        <v>3305</v>
      </c>
      <c r="H16" s="2724" t="s">
        <v>3306</v>
      </c>
      <c r="I16" s="2724" t="s">
        <v>3307</v>
      </c>
      <c r="J16" s="2724" t="s">
        <v>3308</v>
      </c>
      <c r="N16" s="3177" t="s">
        <v>3312</v>
      </c>
      <c r="O16" s="3178"/>
      <c r="P16" s="3179"/>
    </row>
    <row r="17" spans="2:16" ht="52.5" customHeight="1">
      <c r="B17" s="3176"/>
      <c r="C17" s="2730" t="s">
        <v>392</v>
      </c>
      <c r="D17" s="2726" t="s">
        <v>392</v>
      </c>
      <c r="E17" s="2730" t="s">
        <v>1439</v>
      </c>
      <c r="F17" s="2727" t="s">
        <v>390</v>
      </c>
      <c r="G17" s="2729"/>
      <c r="H17" s="2729"/>
      <c r="I17" s="2728" t="s">
        <v>3311</v>
      </c>
      <c r="J17" s="2727" t="s">
        <v>390</v>
      </c>
      <c r="L17" s="2720" t="str">
        <f>IF(OR(I17="Aaa",I17="Aa1",I17="Aa2",I17="Aa3",I17="A1",I17="A2",G17="P-1",E17="AAA",E17="AA+",E17="AA+",E17="AA-",E17="A+",E17="A",C17="F1+",C17="F1"),"OK","KO")</f>
        <v>OK</v>
      </c>
      <c r="N17" s="3180"/>
      <c r="O17" s="3181"/>
      <c r="P17" s="3182"/>
    </row>
  </sheetData>
  <sheetProtection formatCells="0" formatColumns="0" formatRows="0" insertColumns="0" insertRows="0" insertHyperlinks="0" deleteColumns="0" deleteRows="0" sort="0" autoFilter="0" pivotTables="0"/>
  <mergeCells count="8">
    <mergeCell ref="B16:B17"/>
    <mergeCell ref="N16:P17"/>
    <mergeCell ref="C10:J10"/>
    <mergeCell ref="N10:P10"/>
    <mergeCell ref="B12:B13"/>
    <mergeCell ref="N12:P13"/>
    <mergeCell ref="B14:B15"/>
    <mergeCell ref="N14:P15"/>
  </mergeCells>
  <conditionalFormatting sqref="L8">
    <cfRule type="cellIs" dxfId="38" priority="13" operator="equal">
      <formula>"KO"</formula>
    </cfRule>
    <cfRule type="cellIs" dxfId="37" priority="14" operator="equal">
      <formula>"OK"</formula>
    </cfRule>
    <cfRule type="cellIs" dxfId="36" priority="15" operator="notEqual">
      <formula>"OK"</formula>
    </cfRule>
    <cfRule type="cellIs" dxfId="35" priority="16" operator="equal">
      <formula>"OK"</formula>
    </cfRule>
  </conditionalFormatting>
  <conditionalFormatting sqref="L13">
    <cfRule type="cellIs" dxfId="34" priority="9" operator="equal">
      <formula>"KO"</formula>
    </cfRule>
    <cfRule type="cellIs" dxfId="33" priority="10" operator="equal">
      <formula>"OK"</formula>
    </cfRule>
    <cfRule type="cellIs" dxfId="32" priority="11" operator="notEqual">
      <formula>"OK"</formula>
    </cfRule>
    <cfRule type="cellIs" dxfId="31" priority="12" operator="equal">
      <formula>"OK"</formula>
    </cfRule>
  </conditionalFormatting>
  <conditionalFormatting sqref="L15">
    <cfRule type="cellIs" dxfId="30" priority="5" operator="equal">
      <formula>"KO"</formula>
    </cfRule>
    <cfRule type="cellIs" dxfId="29" priority="6" operator="equal">
      <formula>"OK"</formula>
    </cfRule>
    <cfRule type="cellIs" dxfId="28" priority="7" operator="notEqual">
      <formula>"OK"</formula>
    </cfRule>
    <cfRule type="cellIs" dxfId="27" priority="8" operator="equal">
      <formula>"OK"</formula>
    </cfRule>
  </conditionalFormatting>
  <conditionalFormatting sqref="L17">
    <cfRule type="cellIs" dxfId="26" priority="1" operator="equal">
      <formula>"KO"</formula>
    </cfRule>
    <cfRule type="cellIs" dxfId="25" priority="2" operator="equal">
      <formula>"OK"</formula>
    </cfRule>
    <cfRule type="cellIs" dxfId="24" priority="3" operator="notEqual">
      <formula>"OK"</formula>
    </cfRule>
    <cfRule type="cellIs" dxfId="23" priority="4" operator="equal">
      <formula>"OK"</formula>
    </cfRule>
  </conditionalFormatting>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E76D5-9E10-4D97-9487-85417D7BF7B7}">
  <dimension ref="A1:H14"/>
  <sheetViews>
    <sheetView workbookViewId="0">
      <selection activeCell="F14" sqref="F14"/>
    </sheetView>
  </sheetViews>
  <sheetFormatPr baseColWidth="10" defaultRowHeight="15"/>
  <cols>
    <col min="1" max="1" width="11.42578125" style="899"/>
    <col min="2" max="2" width="28.140625" style="899" customWidth="1"/>
    <col min="3" max="3" width="42" style="899" customWidth="1"/>
    <col min="4" max="5" width="28.42578125" style="899" customWidth="1"/>
    <col min="6" max="6" width="26.85546875" style="899" customWidth="1"/>
    <col min="7" max="7" width="20.42578125" style="899" customWidth="1"/>
    <col min="8" max="8" width="48" style="899" customWidth="1"/>
    <col min="9" max="16384" width="11.42578125" style="899"/>
  </cols>
  <sheetData>
    <row r="1" spans="1:8" ht="12.75" customHeight="1">
      <c r="A1" s="1015"/>
      <c r="B1" s="2572"/>
      <c r="C1" s="2573"/>
      <c r="D1" s="2573"/>
      <c r="E1" s="2573"/>
      <c r="F1" s="2574"/>
    </row>
    <row r="2" spans="1:8" ht="13.5" customHeight="1">
      <c r="A2" s="1015"/>
      <c r="B2" s="2575"/>
      <c r="C2" s="1639"/>
      <c r="D2" s="2179" t="s">
        <v>322</v>
      </c>
      <c r="E2" s="2531" t="s">
        <v>322</v>
      </c>
      <c r="F2" s="2530">
        <f>'23. Ratings'!O3</f>
        <v>45626</v>
      </c>
    </row>
    <row r="3" spans="1:8" ht="12.75" customHeight="1">
      <c r="A3" s="1015"/>
      <c r="B3" s="2575"/>
      <c r="C3" s="1639"/>
      <c r="D3" s="2179" t="s">
        <v>325</v>
      </c>
      <c r="E3" s="2531" t="s">
        <v>325</v>
      </c>
      <c r="F3" s="2530">
        <f>PaymentDate</f>
        <v>45645</v>
      </c>
    </row>
    <row r="4" spans="1:8" ht="14.25" customHeight="1">
      <c r="A4" s="1015"/>
      <c r="B4" s="2576"/>
      <c r="C4" s="2577"/>
      <c r="D4" s="2577"/>
      <c r="E4" s="2577"/>
      <c r="F4" s="2578"/>
    </row>
    <row r="8" spans="1:8" ht="23.25">
      <c r="C8" s="3197" t="s">
        <v>3515</v>
      </c>
      <c r="D8" s="3197"/>
      <c r="E8" s="3197"/>
      <c r="F8" s="3197"/>
      <c r="G8" s="3197"/>
    </row>
    <row r="9" spans="1:8" ht="23.25">
      <c r="C9" s="3198" t="s">
        <v>2855</v>
      </c>
      <c r="D9" s="3198"/>
      <c r="E9" s="3198"/>
      <c r="F9" s="3198"/>
      <c r="G9" s="3198"/>
      <c r="H9" s="2871"/>
    </row>
    <row r="12" spans="1:8">
      <c r="A12" s="3199">
        <v>1</v>
      </c>
      <c r="B12" s="3201" t="s">
        <v>3516</v>
      </c>
      <c r="C12" s="3201"/>
      <c r="D12" s="3201"/>
      <c r="E12" s="3201"/>
      <c r="F12" s="3201"/>
      <c r="G12" s="3201"/>
      <c r="H12" s="3202"/>
    </row>
    <row r="13" spans="1:8" ht="63">
      <c r="A13" s="3200"/>
      <c r="B13" s="2873" t="s">
        <v>3517</v>
      </c>
      <c r="C13" s="2873" t="s">
        <v>3518</v>
      </c>
      <c r="D13" s="2873" t="s">
        <v>3519</v>
      </c>
      <c r="E13" s="2873" t="s">
        <v>2657</v>
      </c>
      <c r="F13" s="2873" t="s">
        <v>3520</v>
      </c>
      <c r="G13" s="2873" t="s">
        <v>1076</v>
      </c>
      <c r="H13" s="2873" t="s">
        <v>3521</v>
      </c>
    </row>
    <row r="14" spans="1:8" ht="276">
      <c r="A14" s="2874"/>
      <c r="B14" s="2875" t="s">
        <v>3522</v>
      </c>
      <c r="C14" s="2875" t="s">
        <v>3523</v>
      </c>
      <c r="D14" s="2875"/>
      <c r="E14" s="2875" t="s">
        <v>3524</v>
      </c>
      <c r="F14" s="2875" t="s">
        <v>3022</v>
      </c>
      <c r="G14" s="2877" t="s">
        <v>3527</v>
      </c>
      <c r="H14" s="2876" t="s">
        <v>3525</v>
      </c>
    </row>
  </sheetData>
  <mergeCells count="4">
    <mergeCell ref="C8:G8"/>
    <mergeCell ref="C9:G9"/>
    <mergeCell ref="A12:A13"/>
    <mergeCell ref="B12:H12"/>
  </mergeCell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2:S234"/>
  <sheetViews>
    <sheetView showGridLines="0" topLeftCell="A167" workbookViewId="0">
      <selection activeCell="H18" sqref="H18"/>
    </sheetView>
  </sheetViews>
  <sheetFormatPr baseColWidth="10" defaultColWidth="11.42578125" defaultRowHeight="15"/>
  <cols>
    <col min="1" max="1" width="1" customWidth="1"/>
    <col min="2" max="2" width="12.7109375" customWidth="1"/>
    <col min="3" max="3" width="29.42578125" customWidth="1"/>
    <col min="4" max="4" width="13.5703125" customWidth="1"/>
    <col min="5" max="5" width="18" customWidth="1"/>
    <col min="6" max="6" width="12.5703125" bestFit="1" customWidth="1"/>
    <col min="7" max="7" width="15.5703125" customWidth="1"/>
    <col min="8" max="8" width="15.85546875" customWidth="1"/>
    <col min="9" max="9" width="17" customWidth="1"/>
    <col min="10" max="10" width="21.28515625" customWidth="1"/>
    <col min="11" max="11" width="16.42578125" bestFit="1" customWidth="1"/>
    <col min="12" max="12" width="28" customWidth="1"/>
    <col min="13" max="13" width="23.7109375" customWidth="1"/>
    <col min="14" max="14" width="16.28515625" customWidth="1"/>
    <col min="15" max="15" width="28.5703125" customWidth="1"/>
    <col min="16" max="16" width="16.42578125" customWidth="1"/>
    <col min="17" max="17" width="12.85546875" bestFit="1" customWidth="1"/>
  </cols>
  <sheetData>
    <row r="2" spans="1:19">
      <c r="A2" s="297"/>
      <c r="B2" s="298"/>
      <c r="C2" s="299"/>
      <c r="D2" s="299"/>
      <c r="E2" s="299"/>
      <c r="F2" s="299"/>
      <c r="G2" s="299"/>
      <c r="H2" s="299"/>
      <c r="I2" s="299"/>
      <c r="J2" s="300"/>
      <c r="K2" s="297"/>
    </row>
    <row r="3" spans="1:19">
      <c r="A3" s="297"/>
      <c r="B3" s="301"/>
      <c r="C3" s="302"/>
      <c r="D3" s="302"/>
      <c r="E3" s="302"/>
      <c r="F3" s="302"/>
      <c r="G3" s="302"/>
      <c r="H3" s="302"/>
      <c r="I3" s="302"/>
      <c r="J3" s="303"/>
      <c r="K3" s="297"/>
    </row>
    <row r="4" spans="1:19">
      <c r="A4" s="297"/>
      <c r="B4" s="301"/>
      <c r="C4" s="302"/>
      <c r="D4" s="302"/>
      <c r="E4" s="302"/>
      <c r="F4" s="302"/>
      <c r="G4" s="302"/>
      <c r="H4" s="302"/>
      <c r="I4" s="302"/>
      <c r="J4" s="303"/>
      <c r="K4" s="297"/>
    </row>
    <row r="5" spans="1:19">
      <c r="A5" s="297"/>
      <c r="B5" s="301"/>
      <c r="C5" s="302"/>
      <c r="D5" s="302"/>
      <c r="E5" s="302"/>
      <c r="F5" s="302"/>
      <c r="G5" s="302"/>
      <c r="H5" s="302"/>
      <c r="I5" s="302"/>
      <c r="J5" s="303"/>
      <c r="K5" s="297"/>
    </row>
    <row r="6" spans="1:19">
      <c r="A6" s="297"/>
      <c r="B6" s="304"/>
      <c r="C6" s="305"/>
      <c r="D6" s="305"/>
      <c r="E6" s="305"/>
      <c r="F6" s="305"/>
      <c r="G6" s="305"/>
      <c r="H6" s="305"/>
      <c r="I6" s="305"/>
      <c r="J6" s="306"/>
      <c r="K6" s="297"/>
    </row>
    <row r="7" spans="1:19">
      <c r="A7" s="297"/>
      <c r="K7" s="297"/>
    </row>
    <row r="8" spans="1:19">
      <c r="A8" s="297"/>
      <c r="K8" s="297"/>
    </row>
    <row r="10" spans="1:19" ht="15.75" thickBot="1"/>
    <row r="11" spans="1:19" ht="17.25" thickTop="1" thickBot="1">
      <c r="A11" s="307" t="s">
        <v>662</v>
      </c>
      <c r="B11" s="308"/>
      <c r="C11" s="309"/>
      <c r="D11" s="310"/>
      <c r="E11" s="309"/>
      <c r="F11" s="281"/>
      <c r="G11" s="281"/>
      <c r="H11" s="281"/>
      <c r="I11" s="282"/>
      <c r="J11" s="311"/>
      <c r="L11" s="307" t="s">
        <v>52</v>
      </c>
      <c r="M11" s="308"/>
      <c r="N11" s="309"/>
      <c r="O11" s="310"/>
      <c r="P11" s="309"/>
      <c r="Q11" s="281"/>
      <c r="R11" s="281"/>
      <c r="S11" s="281"/>
    </row>
    <row r="12" spans="1:19" ht="16.5" thickTop="1" thickBot="1"/>
    <row r="13" spans="1:19" ht="27" thickTop="1" thickBot="1">
      <c r="B13" s="312" t="s">
        <v>664</v>
      </c>
      <c r="C13" s="1" t="s">
        <v>53</v>
      </c>
      <c r="D13" s="1" t="s">
        <v>54</v>
      </c>
      <c r="E13" s="2" t="s">
        <v>665</v>
      </c>
      <c r="F13" s="313" t="s">
        <v>667</v>
      </c>
      <c r="M13" s="312" t="s">
        <v>744</v>
      </c>
      <c r="N13" s="2" t="s">
        <v>665</v>
      </c>
      <c r="O13" s="313" t="s">
        <v>667</v>
      </c>
    </row>
    <row r="14" spans="1:19" ht="15.75" thickTop="1">
      <c r="B14" s="185" t="s">
        <v>669</v>
      </c>
      <c r="C14" s="186" t="s">
        <v>55</v>
      </c>
      <c r="D14" s="186"/>
      <c r="E14" s="187">
        <v>620373197.74000001</v>
      </c>
      <c r="F14" s="188">
        <v>88883</v>
      </c>
      <c r="M14" s="315" t="s">
        <v>745</v>
      </c>
      <c r="N14" s="189">
        <f>N25</f>
        <v>149878.39999999999</v>
      </c>
      <c r="O14" s="190">
        <f>O25</f>
        <v>2</v>
      </c>
    </row>
    <row r="15" spans="1:19" ht="15.75" thickBot="1">
      <c r="B15" s="195" t="s">
        <v>670</v>
      </c>
      <c r="C15" s="196" t="s">
        <v>55</v>
      </c>
      <c r="D15" s="196"/>
      <c r="E15" s="197">
        <v>165552854.44999999</v>
      </c>
      <c r="F15" s="2849">
        <v>5284</v>
      </c>
      <c r="M15" s="316" t="s">
        <v>746</v>
      </c>
      <c r="N15" s="180">
        <f>SUM(N25:N29)</f>
        <v>634949.93999999994</v>
      </c>
      <c r="O15" s="818">
        <f>SUM(O25:O29)</f>
        <v>7</v>
      </c>
    </row>
    <row r="16" spans="1:19" ht="15.75" thickTop="1">
      <c r="B16" s="185" t="s">
        <v>3472</v>
      </c>
      <c r="C16" s="186" t="s">
        <v>55</v>
      </c>
      <c r="D16" s="186"/>
      <c r="E16" s="187">
        <v>37921583.950000003</v>
      </c>
      <c r="F16" s="188">
        <v>4120</v>
      </c>
      <c r="M16" s="316" t="s">
        <v>747</v>
      </c>
      <c r="N16" s="180">
        <f>SUM(N25:N34)</f>
        <v>1122896.3299999998</v>
      </c>
      <c r="O16" s="818">
        <f>SUM(O25:O34)</f>
        <v>13</v>
      </c>
    </row>
    <row r="17" spans="1:15" ht="15.75" thickBot="1">
      <c r="B17" s="195" t="s">
        <v>3473</v>
      </c>
      <c r="C17" s="196" t="s">
        <v>55</v>
      </c>
      <c r="D17" s="196"/>
      <c r="E17" s="197">
        <v>116152347.98</v>
      </c>
      <c r="F17" s="2849">
        <v>10322</v>
      </c>
      <c r="M17" s="316" t="s">
        <v>748</v>
      </c>
      <c r="N17" s="180">
        <f>SUM(N25:N44)</f>
        <v>2070272.3399999996</v>
      </c>
      <c r="O17" s="818">
        <f>SUM(O25:O44)</f>
        <v>24</v>
      </c>
    </row>
    <row r="18" spans="1:15" ht="16.5" thickTop="1" thickBot="1">
      <c r="M18" s="317" t="s">
        <v>749</v>
      </c>
      <c r="N18" s="199">
        <f>SUM(N25:N124)</f>
        <v>9020377.5299999975</v>
      </c>
      <c r="O18" s="819">
        <f>SUM(O25:O124)</f>
        <v>118</v>
      </c>
    </row>
    <row r="19" spans="1:15" ht="15.75" thickTop="1"/>
    <row r="20" spans="1:15" ht="15.75" thickBot="1"/>
    <row r="21" spans="1:15" ht="17.25" thickTop="1" thickBot="1">
      <c r="A21" s="307" t="s">
        <v>671</v>
      </c>
      <c r="B21" s="321"/>
      <c r="C21" s="309"/>
      <c r="D21" s="310"/>
      <c r="E21" s="309"/>
      <c r="F21" s="281"/>
      <c r="G21" s="281"/>
      <c r="H21" s="281"/>
      <c r="I21" s="282" t="s">
        <v>663</v>
      </c>
      <c r="J21" s="311"/>
      <c r="M21" s="312"/>
      <c r="N21" s="312"/>
      <c r="O21" s="313"/>
    </row>
    <row r="22" spans="1:15" ht="16.5" thickTop="1" thickBot="1">
      <c r="L22" s="1" t="s">
        <v>602</v>
      </c>
      <c r="M22" s="312" t="s">
        <v>788</v>
      </c>
      <c r="N22" s="312" t="s">
        <v>789</v>
      </c>
      <c r="O22" s="313" t="s">
        <v>790</v>
      </c>
    </row>
    <row r="23" spans="1:15" ht="39.75" thickTop="1" thickBot="1">
      <c r="B23" s="312" t="s">
        <v>672</v>
      </c>
      <c r="C23" s="1" t="s">
        <v>53</v>
      </c>
      <c r="D23" s="1" t="s">
        <v>54</v>
      </c>
      <c r="E23" s="2" t="s">
        <v>673</v>
      </c>
      <c r="F23" s="313" t="s">
        <v>667</v>
      </c>
      <c r="L23" s="1" t="s">
        <v>2826</v>
      </c>
      <c r="M23" s="1"/>
      <c r="N23" s="2"/>
      <c r="O23" s="313"/>
    </row>
    <row r="24" spans="1:15" ht="16.5" thickTop="1" thickBot="1">
      <c r="B24" s="185" t="s">
        <v>675</v>
      </c>
      <c r="C24" s="186" t="s">
        <v>56</v>
      </c>
      <c r="D24" s="186">
        <v>1</v>
      </c>
      <c r="E24" s="187">
        <v>323473.42</v>
      </c>
      <c r="F24" s="2850">
        <v>855</v>
      </c>
      <c r="L24" s="1" t="s">
        <v>54</v>
      </c>
      <c r="M24" s="1"/>
      <c r="N24" s="2"/>
      <c r="O24" s="313"/>
    </row>
    <row r="25" spans="1:15" ht="15.75" thickTop="1">
      <c r="B25" s="191" t="s">
        <v>676</v>
      </c>
      <c r="C25" s="192" t="s">
        <v>56</v>
      </c>
      <c r="D25" s="192">
        <v>2</v>
      </c>
      <c r="E25" s="193">
        <v>1901493.56</v>
      </c>
      <c r="F25" s="200">
        <v>2413</v>
      </c>
      <c r="M25" s="2853">
        <v>95068778105</v>
      </c>
      <c r="N25" s="2854">
        <v>149878.39999999999</v>
      </c>
      <c r="O25" s="2854">
        <v>2</v>
      </c>
    </row>
    <row r="26" spans="1:15">
      <c r="B26" s="191" t="s">
        <v>678</v>
      </c>
      <c r="C26" s="192" t="s">
        <v>56</v>
      </c>
      <c r="D26" s="192">
        <v>3</v>
      </c>
      <c r="E26" s="193">
        <v>4893093.03</v>
      </c>
      <c r="F26" s="2851">
        <v>3848</v>
      </c>
      <c r="H26" s="156"/>
      <c r="L26" s="156"/>
      <c r="M26" s="2855">
        <v>95101765966</v>
      </c>
      <c r="N26" s="2856">
        <v>144643.92000000001</v>
      </c>
      <c r="O26" s="2856">
        <v>1</v>
      </c>
    </row>
    <row r="27" spans="1:15">
      <c r="B27" s="191" t="s">
        <v>679</v>
      </c>
      <c r="C27" s="192" t="s">
        <v>56</v>
      </c>
      <c r="D27" s="192">
        <v>4</v>
      </c>
      <c r="E27" s="193">
        <v>10310898.449999999</v>
      </c>
      <c r="F27" s="2851">
        <v>5743</v>
      </c>
      <c r="H27" s="156"/>
      <c r="L27" s="156"/>
      <c r="M27" s="2855">
        <v>92569435105</v>
      </c>
      <c r="N27" s="2856">
        <v>131998.76</v>
      </c>
      <c r="O27" s="2856">
        <v>1</v>
      </c>
    </row>
    <row r="28" spans="1:15">
      <c r="B28" s="191" t="s">
        <v>680</v>
      </c>
      <c r="C28" s="192" t="s">
        <v>56</v>
      </c>
      <c r="D28" s="192">
        <v>5</v>
      </c>
      <c r="E28" s="193">
        <v>46282852.579999998</v>
      </c>
      <c r="F28" s="2851">
        <v>18222</v>
      </c>
      <c r="H28" s="156"/>
      <c r="L28" s="156"/>
      <c r="M28" s="2855">
        <v>92964536889</v>
      </c>
      <c r="N28" s="2856">
        <v>107859.78</v>
      </c>
      <c r="O28" s="2856">
        <v>2</v>
      </c>
    </row>
    <row r="29" spans="1:15">
      <c r="B29" s="191" t="s">
        <v>681</v>
      </c>
      <c r="C29" s="192" t="s">
        <v>56</v>
      </c>
      <c r="D29" s="192">
        <v>6</v>
      </c>
      <c r="E29" s="193">
        <v>43066970.009999998</v>
      </c>
      <c r="F29" s="2851">
        <v>12583</v>
      </c>
      <c r="H29" s="156"/>
      <c r="L29" s="156"/>
      <c r="M29" s="2855">
        <v>95025033219</v>
      </c>
      <c r="N29" s="2856">
        <v>100569.08</v>
      </c>
      <c r="O29" s="2856">
        <v>1</v>
      </c>
    </row>
    <row r="30" spans="1:15">
      <c r="B30" s="191" t="s">
        <v>682</v>
      </c>
      <c r="C30" s="192" t="s">
        <v>56</v>
      </c>
      <c r="D30" s="192">
        <v>7</v>
      </c>
      <c r="E30" s="193">
        <v>65627403.640000001</v>
      </c>
      <c r="F30" s="2851">
        <v>13337</v>
      </c>
      <c r="H30" s="156"/>
      <c r="L30" s="156"/>
      <c r="M30" s="2855">
        <v>95036452907</v>
      </c>
      <c r="N30" s="2856">
        <v>98318.61</v>
      </c>
      <c r="O30" s="2856">
        <v>2</v>
      </c>
    </row>
    <row r="31" spans="1:15">
      <c r="B31" s="191" t="s">
        <v>683</v>
      </c>
      <c r="C31" s="192" t="s">
        <v>56</v>
      </c>
      <c r="D31" s="192">
        <v>8</v>
      </c>
      <c r="E31" s="193">
        <v>59282048.310000002</v>
      </c>
      <c r="F31" s="2851">
        <v>8736</v>
      </c>
      <c r="H31" s="156"/>
      <c r="L31" s="156"/>
      <c r="M31" s="2855">
        <v>92138082317</v>
      </c>
      <c r="N31" s="2856">
        <v>97777</v>
      </c>
      <c r="O31" s="2856">
        <v>1</v>
      </c>
    </row>
    <row r="32" spans="1:15">
      <c r="B32" s="191" t="s">
        <v>684</v>
      </c>
      <c r="C32" s="192" t="s">
        <v>56</v>
      </c>
      <c r="D32" s="192">
        <v>9</v>
      </c>
      <c r="E32" s="193">
        <v>55200597.909999996</v>
      </c>
      <c r="F32" s="2851">
        <v>6182</v>
      </c>
      <c r="H32" s="156"/>
      <c r="L32" s="156"/>
      <c r="M32" s="2855">
        <v>92635169638</v>
      </c>
      <c r="N32" s="2856">
        <v>97777</v>
      </c>
      <c r="O32" s="2856">
        <v>1</v>
      </c>
    </row>
    <row r="33" spans="1:15">
      <c r="B33" s="191" t="s">
        <v>685</v>
      </c>
      <c r="C33" s="192" t="s">
        <v>56</v>
      </c>
      <c r="D33" s="192">
        <v>10</v>
      </c>
      <c r="E33" s="193">
        <v>136114357.65000001</v>
      </c>
      <c r="F33" s="2851">
        <v>11205</v>
      </c>
      <c r="H33" s="156"/>
      <c r="L33" s="156"/>
      <c r="M33" s="2855">
        <v>95012398642</v>
      </c>
      <c r="N33" s="2856">
        <v>97036.89</v>
      </c>
      <c r="O33" s="2856">
        <v>1</v>
      </c>
    </row>
    <row r="34" spans="1:15">
      <c r="B34" s="191" t="s">
        <v>686</v>
      </c>
      <c r="C34" s="192" t="s">
        <v>56</v>
      </c>
      <c r="D34" s="192">
        <v>11</v>
      </c>
      <c r="E34" s="193">
        <v>142420137.27000001</v>
      </c>
      <c r="F34" s="2851">
        <v>8244</v>
      </c>
      <c r="H34" s="156"/>
      <c r="L34" s="156"/>
      <c r="M34" s="2855">
        <v>92553101580</v>
      </c>
      <c r="N34" s="2856">
        <v>97036.89</v>
      </c>
      <c r="O34" s="2856">
        <v>1</v>
      </c>
    </row>
    <row r="35" spans="1:15" ht="15.75" thickBot="1">
      <c r="B35" s="195" t="s">
        <v>687</v>
      </c>
      <c r="C35" s="196" t="s">
        <v>56</v>
      </c>
      <c r="D35" s="196">
        <v>12</v>
      </c>
      <c r="E35" s="197">
        <v>522438033.41000003</v>
      </c>
      <c r="F35" s="2849">
        <v>17241</v>
      </c>
      <c r="H35" s="156"/>
      <c r="L35" s="156"/>
      <c r="M35" s="2855">
        <v>92997535753</v>
      </c>
      <c r="N35" s="2856">
        <v>96620.04</v>
      </c>
      <c r="O35" s="2856">
        <v>1</v>
      </c>
    </row>
    <row r="36" spans="1:15" ht="16.5" thickTop="1" thickBot="1">
      <c r="H36" s="156"/>
      <c r="L36" s="156"/>
      <c r="M36" s="2855">
        <v>92997535741</v>
      </c>
      <c r="N36" s="2856">
        <v>96620.04</v>
      </c>
      <c r="O36" s="2856">
        <v>1</v>
      </c>
    </row>
    <row r="37" spans="1:15" ht="17.25" thickTop="1" thickBot="1">
      <c r="A37" s="307" t="s">
        <v>688</v>
      </c>
      <c r="B37" s="308"/>
      <c r="C37" s="309"/>
      <c r="D37" s="310"/>
      <c r="E37" s="309"/>
      <c r="F37" s="281"/>
      <c r="G37" s="281"/>
      <c r="H37" s="281"/>
      <c r="I37" s="282"/>
      <c r="J37" s="311"/>
      <c r="L37" s="156"/>
      <c r="M37" s="2855">
        <v>92401332584</v>
      </c>
      <c r="N37" s="2856">
        <v>96371.51</v>
      </c>
      <c r="O37" s="2856">
        <v>1</v>
      </c>
    </row>
    <row r="38" spans="1:15" ht="16.5" thickTop="1" thickBot="1">
      <c r="M38" s="2855">
        <v>95075570401</v>
      </c>
      <c r="N38" s="2856">
        <v>94857.69</v>
      </c>
      <c r="O38" s="2856">
        <v>1</v>
      </c>
    </row>
    <row r="39" spans="1:15" ht="27" thickTop="1" thickBot="1">
      <c r="B39" s="312" t="s">
        <v>672</v>
      </c>
      <c r="C39" s="1" t="s">
        <v>53</v>
      </c>
      <c r="D39" s="1" t="s">
        <v>54</v>
      </c>
      <c r="E39" s="2" t="s">
        <v>665</v>
      </c>
      <c r="F39" s="313" t="s">
        <v>667</v>
      </c>
      <c r="M39" s="2855">
        <v>95075570607</v>
      </c>
      <c r="N39" s="2856">
        <v>94857.69</v>
      </c>
      <c r="O39" s="2856">
        <v>1</v>
      </c>
    </row>
    <row r="40" spans="1:15" ht="15.75" thickTop="1">
      <c r="B40" s="185" t="s">
        <v>675</v>
      </c>
      <c r="C40" s="186" t="s">
        <v>58</v>
      </c>
      <c r="D40" s="186">
        <v>1</v>
      </c>
      <c r="E40" s="523">
        <v>1564877.02</v>
      </c>
      <c r="F40" s="2850">
        <v>5587</v>
      </c>
      <c r="M40" s="2855">
        <v>95061530281</v>
      </c>
      <c r="N40" s="2856">
        <v>93753.45</v>
      </c>
      <c r="O40" s="2856">
        <v>1</v>
      </c>
    </row>
    <row r="41" spans="1:15">
      <c r="B41" s="191" t="s">
        <v>676</v>
      </c>
      <c r="C41" s="192" t="s">
        <v>58</v>
      </c>
      <c r="D41" s="192">
        <v>2</v>
      </c>
      <c r="E41" s="523">
        <v>4807960.0199999996</v>
      </c>
      <c r="F41" s="2851">
        <v>6428</v>
      </c>
      <c r="M41" s="2855">
        <v>95061530279</v>
      </c>
      <c r="N41" s="2856">
        <v>93753.45</v>
      </c>
      <c r="O41" s="2856">
        <v>1</v>
      </c>
    </row>
    <row r="42" spans="1:15">
      <c r="B42" s="191" t="s">
        <v>678</v>
      </c>
      <c r="C42" s="192" t="s">
        <v>58</v>
      </c>
      <c r="D42" s="192">
        <v>3</v>
      </c>
      <c r="E42" s="523">
        <v>8038028.6500000004</v>
      </c>
      <c r="F42" s="2851">
        <v>6395</v>
      </c>
      <c r="M42" s="2855">
        <v>91026990901</v>
      </c>
      <c r="N42" s="2856">
        <v>93524.25</v>
      </c>
      <c r="O42" s="2856">
        <v>1</v>
      </c>
    </row>
    <row r="43" spans="1:15">
      <c r="B43" s="191" t="s">
        <v>679</v>
      </c>
      <c r="C43" s="192" t="s">
        <v>58</v>
      </c>
      <c r="D43" s="192">
        <v>4</v>
      </c>
      <c r="E43" s="523">
        <v>14815763.24</v>
      </c>
      <c r="F43" s="2851">
        <v>8448</v>
      </c>
      <c r="M43" s="2855">
        <v>92507069950</v>
      </c>
      <c r="N43" s="2856">
        <v>93524.25</v>
      </c>
      <c r="O43" s="2856">
        <v>1</v>
      </c>
    </row>
    <row r="44" spans="1:15">
      <c r="B44" s="191" t="s">
        <v>680</v>
      </c>
      <c r="C44" s="192" t="s">
        <v>58</v>
      </c>
      <c r="D44" s="192">
        <v>5</v>
      </c>
      <c r="E44" s="523">
        <v>38399258.850000001</v>
      </c>
      <c r="F44" s="2851">
        <v>15393</v>
      </c>
      <c r="M44" s="2855">
        <v>92680281613</v>
      </c>
      <c r="N44" s="2856">
        <v>93493.64</v>
      </c>
      <c r="O44" s="2856">
        <v>2</v>
      </c>
    </row>
    <row r="45" spans="1:15">
      <c r="B45" s="191" t="s">
        <v>681</v>
      </c>
      <c r="C45" s="192" t="s">
        <v>58</v>
      </c>
      <c r="D45" s="192">
        <v>6</v>
      </c>
      <c r="E45" s="523">
        <v>33824049.880000003</v>
      </c>
      <c r="F45" s="2851">
        <v>9707</v>
      </c>
      <c r="M45" s="2855">
        <v>95102080961</v>
      </c>
      <c r="N45" s="2856">
        <v>93493.26</v>
      </c>
      <c r="O45" s="2856">
        <v>1</v>
      </c>
    </row>
    <row r="46" spans="1:15">
      <c r="B46" s="191" t="s">
        <v>682</v>
      </c>
      <c r="C46" s="192" t="s">
        <v>58</v>
      </c>
      <c r="D46" s="192">
        <v>7</v>
      </c>
      <c r="E46" s="523">
        <v>59383850.140000001</v>
      </c>
      <c r="F46" s="2851">
        <v>12025</v>
      </c>
      <c r="M46" s="2855">
        <v>92180888454</v>
      </c>
      <c r="N46" s="2856">
        <v>93493.26</v>
      </c>
      <c r="O46" s="2856">
        <v>1</v>
      </c>
    </row>
    <row r="47" spans="1:15">
      <c r="B47" s="191" t="s">
        <v>683</v>
      </c>
      <c r="C47" s="192" t="s">
        <v>58</v>
      </c>
      <c r="D47" s="192">
        <v>8</v>
      </c>
      <c r="E47" s="523">
        <v>48077884.119999997</v>
      </c>
      <c r="F47" s="2851">
        <v>6922</v>
      </c>
      <c r="M47" s="2855">
        <v>95075616645</v>
      </c>
      <c r="N47" s="2856">
        <v>93182.06</v>
      </c>
      <c r="O47" s="2856">
        <v>1</v>
      </c>
    </row>
    <row r="48" spans="1:15">
      <c r="B48" s="191" t="s">
        <v>684</v>
      </c>
      <c r="C48" s="192" t="s">
        <v>58</v>
      </c>
      <c r="D48" s="192">
        <v>9</v>
      </c>
      <c r="E48" s="523">
        <v>53891609.920000002</v>
      </c>
      <c r="F48" s="2851">
        <v>6001</v>
      </c>
      <c r="M48" s="2855">
        <v>95075616657</v>
      </c>
      <c r="N48" s="2856">
        <v>93182.06</v>
      </c>
      <c r="O48" s="2856">
        <v>1</v>
      </c>
    </row>
    <row r="49" spans="1:15">
      <c r="B49" s="191" t="s">
        <v>685</v>
      </c>
      <c r="C49" s="192" t="s">
        <v>58</v>
      </c>
      <c r="D49" s="192">
        <v>10</v>
      </c>
      <c r="E49" s="523">
        <v>127138834.40000001</v>
      </c>
      <c r="F49" s="2851">
        <v>10259</v>
      </c>
      <c r="M49" s="2855">
        <v>92421610667</v>
      </c>
      <c r="N49" s="2856">
        <v>92884.9</v>
      </c>
      <c r="O49" s="2856">
        <v>1</v>
      </c>
    </row>
    <row r="50" spans="1:15">
      <c r="B50" s="191" t="s">
        <v>686</v>
      </c>
      <c r="C50" s="192" t="s">
        <v>58</v>
      </c>
      <c r="D50" s="192">
        <v>11</v>
      </c>
      <c r="E50" s="523">
        <v>137087141.75</v>
      </c>
      <c r="F50" s="2851">
        <v>7841</v>
      </c>
      <c r="M50" s="2855">
        <v>92151623439</v>
      </c>
      <c r="N50" s="2856">
        <v>92884.9</v>
      </c>
      <c r="O50" s="2856">
        <v>1</v>
      </c>
    </row>
    <row r="51" spans="1:15">
      <c r="B51" s="191" t="s">
        <v>689</v>
      </c>
      <c r="C51" s="192" t="s">
        <v>58</v>
      </c>
      <c r="D51" s="192">
        <v>12</v>
      </c>
      <c r="E51" s="523">
        <v>129512280.2</v>
      </c>
      <c r="F51" s="2851">
        <v>5753</v>
      </c>
      <c r="M51" s="2855">
        <v>95065019352</v>
      </c>
      <c r="N51" s="2856">
        <v>92419.57</v>
      </c>
      <c r="O51" s="2856">
        <v>1</v>
      </c>
    </row>
    <row r="52" spans="1:15">
      <c r="B52" s="191" t="s">
        <v>690</v>
      </c>
      <c r="C52" s="192" t="s">
        <v>58</v>
      </c>
      <c r="D52" s="192">
        <v>13</v>
      </c>
      <c r="E52" s="523">
        <v>102699436.61</v>
      </c>
      <c r="F52" s="2851">
        <v>3744</v>
      </c>
      <c r="M52" s="2855">
        <v>95065018243</v>
      </c>
      <c r="N52" s="2856">
        <v>92419.57</v>
      </c>
      <c r="O52" s="2856">
        <v>1</v>
      </c>
    </row>
    <row r="53" spans="1:15" ht="15.75" thickBot="1">
      <c r="B53" s="195" t="s">
        <v>691</v>
      </c>
      <c r="C53" s="196" t="s">
        <v>58</v>
      </c>
      <c r="D53" s="196">
        <v>14</v>
      </c>
      <c r="E53" s="809">
        <v>180759009.31999999</v>
      </c>
      <c r="F53" s="2849">
        <v>4106</v>
      </c>
      <c r="M53" s="2855">
        <v>92586359691</v>
      </c>
      <c r="N53" s="2856">
        <v>92036.22</v>
      </c>
      <c r="O53" s="2856">
        <v>1</v>
      </c>
    </row>
    <row r="54" spans="1:15" ht="16.5" thickTop="1" thickBot="1">
      <c r="M54" s="2855">
        <v>95073074570</v>
      </c>
      <c r="N54" s="2856">
        <v>92036.22</v>
      </c>
      <c r="O54" s="2856">
        <v>1</v>
      </c>
    </row>
    <row r="55" spans="1:15" ht="17.25" thickTop="1" thickBot="1">
      <c r="A55" s="307" t="s">
        <v>779</v>
      </c>
      <c r="B55" s="308"/>
      <c r="C55" s="309"/>
      <c r="D55" s="310"/>
      <c r="E55" s="309"/>
      <c r="F55" s="281"/>
      <c r="G55" s="281"/>
      <c r="H55" s="281"/>
      <c r="I55" s="282"/>
      <c r="J55" s="311"/>
      <c r="M55" s="2855">
        <v>95057970285</v>
      </c>
      <c r="N55" s="2856">
        <v>90816.25</v>
      </c>
      <c r="O55" s="2856">
        <v>1</v>
      </c>
    </row>
    <row r="56" spans="1:15" ht="16.5" thickTop="1" thickBot="1">
      <c r="M56" s="2855">
        <v>92361954551</v>
      </c>
      <c r="N56" s="2856">
        <v>90816.25</v>
      </c>
      <c r="O56" s="2856">
        <v>1</v>
      </c>
    </row>
    <row r="57" spans="1:15" ht="27" thickTop="1" thickBot="1">
      <c r="B57" s="312" t="s">
        <v>672</v>
      </c>
      <c r="C57" s="1" t="s">
        <v>53</v>
      </c>
      <c r="D57" s="1" t="s">
        <v>54</v>
      </c>
      <c r="E57" s="2" t="s">
        <v>665</v>
      </c>
      <c r="F57" s="313" t="s">
        <v>667</v>
      </c>
      <c r="M57" s="2855">
        <v>95092939313</v>
      </c>
      <c r="N57" s="2856">
        <v>90362.37</v>
      </c>
      <c r="O57" s="2856">
        <v>1</v>
      </c>
    </row>
    <row r="58" spans="1:15" ht="15.75" thickTop="1">
      <c r="B58" s="185" t="s">
        <v>692</v>
      </c>
      <c r="C58" s="186" t="s">
        <v>59</v>
      </c>
      <c r="D58" s="186">
        <v>1</v>
      </c>
      <c r="E58" s="187">
        <v>18368561.18</v>
      </c>
      <c r="F58" s="2850">
        <v>16603</v>
      </c>
      <c r="M58" s="2855">
        <v>95077428925</v>
      </c>
      <c r="N58" s="2856">
        <v>89595.21</v>
      </c>
      <c r="O58" s="2856">
        <v>1</v>
      </c>
    </row>
    <row r="59" spans="1:15">
      <c r="B59" s="461">
        <v>45627</v>
      </c>
      <c r="C59" s="192" t="s">
        <v>59</v>
      </c>
      <c r="D59" s="192">
        <v>2</v>
      </c>
      <c r="E59" s="193">
        <v>23566024.809999999</v>
      </c>
      <c r="F59" s="2851">
        <v>9144</v>
      </c>
      <c r="M59" s="2855">
        <v>95086841213</v>
      </c>
      <c r="N59" s="2856">
        <v>89578.39</v>
      </c>
      <c r="O59" s="2856">
        <v>1</v>
      </c>
    </row>
    <row r="60" spans="1:15">
      <c r="B60" s="191" t="s">
        <v>694</v>
      </c>
      <c r="C60" s="192" t="s">
        <v>59</v>
      </c>
      <c r="D60" s="192">
        <v>3</v>
      </c>
      <c r="E60" s="193">
        <v>33929913.729999997</v>
      </c>
      <c r="F60" s="2851">
        <v>8721</v>
      </c>
      <c r="M60" s="2855">
        <v>91837212687</v>
      </c>
      <c r="N60" s="2856">
        <v>89516.15</v>
      </c>
      <c r="O60" s="2856">
        <v>1</v>
      </c>
    </row>
    <row r="61" spans="1:15">
      <c r="B61" s="191" t="s">
        <v>695</v>
      </c>
      <c r="C61" s="192" t="s">
        <v>59</v>
      </c>
      <c r="D61" s="192">
        <v>4</v>
      </c>
      <c r="E61" s="193">
        <v>55386563.75</v>
      </c>
      <c r="F61" s="2851">
        <v>10811</v>
      </c>
      <c r="M61" s="2855">
        <v>92421392423</v>
      </c>
      <c r="N61" s="2856">
        <v>89511.48</v>
      </c>
      <c r="O61" s="2856">
        <v>1</v>
      </c>
    </row>
    <row r="62" spans="1:15">
      <c r="B62" s="191" t="s">
        <v>696</v>
      </c>
      <c r="C62" s="192" t="s">
        <v>59</v>
      </c>
      <c r="D62" s="192">
        <v>5</v>
      </c>
      <c r="E62" s="193">
        <v>90432496.329999998</v>
      </c>
      <c r="F62" s="2851">
        <v>12114</v>
      </c>
      <c r="M62" s="2855">
        <v>92508787286</v>
      </c>
      <c r="N62" s="2856">
        <v>89511.48</v>
      </c>
      <c r="O62" s="2856">
        <v>1</v>
      </c>
    </row>
    <row r="63" spans="1:15">
      <c r="B63" s="191" t="s">
        <v>697</v>
      </c>
      <c r="C63" s="192" t="s">
        <v>59</v>
      </c>
      <c r="D63" s="192">
        <v>6</v>
      </c>
      <c r="E63" s="193">
        <v>78158444.310000002</v>
      </c>
      <c r="F63" s="2851">
        <v>7524</v>
      </c>
      <c r="M63" s="2855">
        <v>92400388794</v>
      </c>
      <c r="N63" s="2856">
        <v>89143.81</v>
      </c>
      <c r="O63" s="2856">
        <v>3</v>
      </c>
    </row>
    <row r="64" spans="1:15">
      <c r="B64" s="191" t="s">
        <v>698</v>
      </c>
      <c r="C64" s="192" t="s">
        <v>59</v>
      </c>
      <c r="D64" s="192">
        <v>7</v>
      </c>
      <c r="E64" s="193">
        <v>43433627.659999996</v>
      </c>
      <c r="F64" s="2851">
        <v>4228</v>
      </c>
      <c r="M64" s="2855">
        <v>92095915160</v>
      </c>
      <c r="N64" s="2856">
        <v>89143.81</v>
      </c>
      <c r="O64" s="2856">
        <v>3</v>
      </c>
    </row>
    <row r="65" spans="1:15">
      <c r="B65" s="191" t="s">
        <v>699</v>
      </c>
      <c r="C65" s="192" t="s">
        <v>59</v>
      </c>
      <c r="D65" s="192">
        <v>8</v>
      </c>
      <c r="E65" s="193">
        <v>36480995.450000003</v>
      </c>
      <c r="F65" s="2851">
        <v>4071</v>
      </c>
      <c r="M65" s="2855">
        <v>95026778206</v>
      </c>
      <c r="N65" s="2856">
        <v>88798.21</v>
      </c>
      <c r="O65" s="2856">
        <v>1</v>
      </c>
    </row>
    <row r="66" spans="1:15">
      <c r="B66" s="191" t="s">
        <v>700</v>
      </c>
      <c r="C66" s="192" t="s">
        <v>59</v>
      </c>
      <c r="D66" s="192">
        <v>9</v>
      </c>
      <c r="E66" s="193">
        <v>69540798.540000007</v>
      </c>
      <c r="F66" s="2851">
        <v>8013</v>
      </c>
      <c r="M66" s="2855">
        <v>95026778218</v>
      </c>
      <c r="N66" s="2856">
        <v>88798.21</v>
      </c>
      <c r="O66" s="2856">
        <v>1</v>
      </c>
    </row>
    <row r="67" spans="1:15">
      <c r="B67" s="191" t="s">
        <v>701</v>
      </c>
      <c r="C67" s="192" t="s">
        <v>59</v>
      </c>
      <c r="D67" s="192">
        <v>10</v>
      </c>
      <c r="E67" s="193">
        <v>74023139.950000003</v>
      </c>
      <c r="F67" s="2851">
        <v>7295</v>
      </c>
      <c r="M67" s="2855">
        <v>92668898028</v>
      </c>
      <c r="N67" s="2856">
        <v>88047.59</v>
      </c>
      <c r="O67" s="2856">
        <v>1</v>
      </c>
    </row>
    <row r="68" spans="1:15" ht="15.75" thickBot="1">
      <c r="B68" s="195" t="s">
        <v>702</v>
      </c>
      <c r="C68" s="196" t="s">
        <v>59</v>
      </c>
      <c r="D68" s="196">
        <v>11</v>
      </c>
      <c r="E68" s="197">
        <v>416679418.41000003</v>
      </c>
      <c r="F68" s="2849">
        <v>20085</v>
      </c>
      <c r="M68" s="2855">
        <v>92611418685</v>
      </c>
      <c r="N68" s="2856">
        <v>88047.59</v>
      </c>
      <c r="O68" s="2856">
        <v>1</v>
      </c>
    </row>
    <row r="69" spans="1:15" ht="16.5" thickTop="1" thickBot="1">
      <c r="M69" s="2855">
        <v>95024910109</v>
      </c>
      <c r="N69" s="2856">
        <v>88012.29</v>
      </c>
      <c r="O69" s="2856">
        <v>1</v>
      </c>
    </row>
    <row r="70" spans="1:15" ht="17.25" thickTop="1" thickBot="1">
      <c r="A70" s="307" t="s">
        <v>761</v>
      </c>
      <c r="B70" s="308"/>
      <c r="C70" s="309"/>
      <c r="D70" s="310"/>
      <c r="E70" s="309"/>
      <c r="F70" s="281"/>
      <c r="G70" s="281"/>
      <c r="H70" s="281"/>
      <c r="I70" s="282"/>
      <c r="J70" s="311"/>
      <c r="M70" s="2855">
        <v>92971911286</v>
      </c>
      <c r="N70" s="2856">
        <v>88012.29</v>
      </c>
      <c r="O70" s="2856">
        <v>1</v>
      </c>
    </row>
    <row r="71" spans="1:15" ht="16.5" thickTop="1" thickBot="1">
      <c r="M71" s="2855">
        <v>92979856705</v>
      </c>
      <c r="N71" s="2856">
        <v>87739.71</v>
      </c>
      <c r="O71" s="2856">
        <v>1</v>
      </c>
    </row>
    <row r="72" spans="1:15" ht="27" thickTop="1" thickBot="1">
      <c r="B72" s="312" t="s">
        <v>672</v>
      </c>
      <c r="C72" s="1" t="s">
        <v>53</v>
      </c>
      <c r="D72" s="1" t="s">
        <v>54</v>
      </c>
      <c r="E72" s="2" t="s">
        <v>665</v>
      </c>
      <c r="F72" s="313" t="s">
        <v>667</v>
      </c>
      <c r="M72" s="2855">
        <v>92979858014</v>
      </c>
      <c r="N72" s="2856">
        <v>87739.71</v>
      </c>
      <c r="O72" s="2856">
        <v>1</v>
      </c>
    </row>
    <row r="73" spans="1:15" ht="15.75" thickTop="1">
      <c r="B73" s="185" t="s">
        <v>692</v>
      </c>
      <c r="C73" s="186" t="s">
        <v>60</v>
      </c>
      <c r="D73" s="186">
        <v>1</v>
      </c>
      <c r="E73" s="187">
        <v>17029538.5</v>
      </c>
      <c r="F73" s="2850">
        <v>15836</v>
      </c>
      <c r="M73" s="2855">
        <v>95027094281</v>
      </c>
      <c r="N73" s="2856">
        <v>87435.33</v>
      </c>
      <c r="O73" s="2856">
        <v>1</v>
      </c>
    </row>
    <row r="74" spans="1:15">
      <c r="B74" s="191" t="s">
        <v>1035</v>
      </c>
      <c r="C74" s="192" t="s">
        <v>60</v>
      </c>
      <c r="D74" s="192">
        <v>2</v>
      </c>
      <c r="E74" s="193">
        <v>23029495.039999999</v>
      </c>
      <c r="F74" s="2851">
        <v>9310</v>
      </c>
      <c r="M74" s="2855">
        <v>91559181679</v>
      </c>
      <c r="N74" s="2856">
        <v>87435.33</v>
      </c>
      <c r="O74" s="2856">
        <v>1</v>
      </c>
    </row>
    <row r="75" spans="1:15">
      <c r="B75" s="191" t="s">
        <v>694</v>
      </c>
      <c r="C75" s="192" t="s">
        <v>60</v>
      </c>
      <c r="D75" s="192">
        <v>3</v>
      </c>
      <c r="E75" s="193">
        <v>32670194.91</v>
      </c>
      <c r="F75" s="2851">
        <v>8526</v>
      </c>
      <c r="M75" s="2855">
        <v>95103317804</v>
      </c>
      <c r="N75" s="2856">
        <v>86727.49</v>
      </c>
      <c r="O75" s="2856">
        <v>3</v>
      </c>
    </row>
    <row r="76" spans="1:15">
      <c r="B76" s="191" t="s">
        <v>695</v>
      </c>
      <c r="C76" s="192" t="s">
        <v>60</v>
      </c>
      <c r="D76" s="192">
        <v>4</v>
      </c>
      <c r="E76" s="193">
        <v>53634603.979999997</v>
      </c>
      <c r="F76" s="2851">
        <v>10746</v>
      </c>
      <c r="M76" s="2855">
        <v>95044504617</v>
      </c>
      <c r="N76" s="2856">
        <v>86118.31</v>
      </c>
      <c r="O76" s="2856">
        <v>2</v>
      </c>
    </row>
    <row r="77" spans="1:15">
      <c r="B77" s="191" t="s">
        <v>696</v>
      </c>
      <c r="C77" s="192" t="s">
        <v>60</v>
      </c>
      <c r="D77" s="192">
        <v>5</v>
      </c>
      <c r="E77" s="193">
        <v>90957925.140000001</v>
      </c>
      <c r="F77" s="2851">
        <v>12484</v>
      </c>
      <c r="M77" s="2855">
        <v>95044505233</v>
      </c>
      <c r="N77" s="2856">
        <v>86118.31</v>
      </c>
      <c r="O77" s="2856">
        <v>2</v>
      </c>
    </row>
    <row r="78" spans="1:15">
      <c r="B78" s="191" t="s">
        <v>697</v>
      </c>
      <c r="C78" s="192" t="s">
        <v>60</v>
      </c>
      <c r="D78" s="192">
        <v>6</v>
      </c>
      <c r="E78" s="193">
        <v>79734933.219999999</v>
      </c>
      <c r="F78" s="2851">
        <v>7679</v>
      </c>
      <c r="M78" s="2855">
        <v>95103531137</v>
      </c>
      <c r="N78" s="2856">
        <v>86019.92</v>
      </c>
      <c r="O78" s="2856">
        <v>1</v>
      </c>
    </row>
    <row r="79" spans="1:15">
      <c r="B79" s="191" t="s">
        <v>698</v>
      </c>
      <c r="C79" s="192" t="s">
        <v>60</v>
      </c>
      <c r="D79" s="192">
        <v>7</v>
      </c>
      <c r="E79" s="193">
        <v>43466430.619999997</v>
      </c>
      <c r="F79" s="2851">
        <v>4351</v>
      </c>
      <c r="M79" s="2855">
        <v>95103531125</v>
      </c>
      <c r="N79" s="2856">
        <v>86019.92</v>
      </c>
      <c r="O79" s="2856">
        <v>1</v>
      </c>
    </row>
    <row r="80" spans="1:15">
      <c r="B80" s="191" t="s">
        <v>699</v>
      </c>
      <c r="C80" s="192" t="s">
        <v>60</v>
      </c>
      <c r="D80" s="192">
        <v>8</v>
      </c>
      <c r="E80" s="193">
        <v>34914241.869999997</v>
      </c>
      <c r="F80" s="2851">
        <v>3750</v>
      </c>
      <c r="M80" s="2855">
        <v>92906416512</v>
      </c>
      <c r="N80" s="2856">
        <v>85959.35</v>
      </c>
      <c r="O80" s="2856">
        <v>1</v>
      </c>
    </row>
    <row r="81" spans="1:15">
      <c r="B81" s="191" t="s">
        <v>700</v>
      </c>
      <c r="C81" s="192" t="s">
        <v>60</v>
      </c>
      <c r="D81" s="192">
        <v>9</v>
      </c>
      <c r="E81" s="193">
        <v>68095995.959999993</v>
      </c>
      <c r="F81" s="2851">
        <v>7877</v>
      </c>
      <c r="M81" s="2855">
        <v>95072996240</v>
      </c>
      <c r="N81" s="2856">
        <v>85673.84</v>
      </c>
      <c r="O81" s="2856">
        <v>1</v>
      </c>
    </row>
    <row r="82" spans="1:15">
      <c r="B82" s="191" t="s">
        <v>701</v>
      </c>
      <c r="C82" s="192" t="s">
        <v>60</v>
      </c>
      <c r="D82" s="192">
        <v>10</v>
      </c>
      <c r="E82" s="193">
        <v>77976689.719999999</v>
      </c>
      <c r="F82" s="2851">
        <v>7865</v>
      </c>
      <c r="M82" s="2855">
        <v>95072996226</v>
      </c>
      <c r="N82" s="2856">
        <v>85673.84</v>
      </c>
      <c r="O82" s="2856">
        <v>1</v>
      </c>
    </row>
    <row r="83" spans="1:15" ht="15.75" thickBot="1">
      <c r="B83" s="195" t="s">
        <v>702</v>
      </c>
      <c r="C83" s="196" t="s">
        <v>60</v>
      </c>
      <c r="D83" s="196">
        <v>11</v>
      </c>
      <c r="E83" s="197">
        <v>418489935.16000003</v>
      </c>
      <c r="F83" s="2849">
        <v>20185</v>
      </c>
      <c r="M83" s="2855">
        <v>95004070527</v>
      </c>
      <c r="N83" s="2856">
        <v>85663.31</v>
      </c>
      <c r="O83" s="2856">
        <v>1</v>
      </c>
    </row>
    <row r="84" spans="1:15" ht="16.5" thickTop="1" thickBot="1">
      <c r="M84" s="2855">
        <v>95004071557</v>
      </c>
      <c r="N84" s="2856">
        <v>85663.31</v>
      </c>
      <c r="O84" s="2856">
        <v>1</v>
      </c>
    </row>
    <row r="85" spans="1:15" ht="17.25" thickTop="1" thickBot="1">
      <c r="A85" s="307" t="s">
        <v>762</v>
      </c>
      <c r="B85" s="308"/>
      <c r="C85" s="309"/>
      <c r="D85" s="310"/>
      <c r="E85" s="309"/>
      <c r="F85" s="281"/>
      <c r="G85" s="281"/>
      <c r="H85" s="281"/>
      <c r="I85" s="282"/>
      <c r="J85" s="311"/>
      <c r="M85" s="2855">
        <v>92406510600</v>
      </c>
      <c r="N85" s="2856">
        <v>85644.84</v>
      </c>
      <c r="O85" s="2856">
        <v>1</v>
      </c>
    </row>
    <row r="86" spans="1:15" ht="15" customHeight="1" thickTop="1" thickBot="1">
      <c r="M86" s="2855">
        <v>91517046188</v>
      </c>
      <c r="N86" s="2856">
        <v>85644.84</v>
      </c>
      <c r="O86" s="2856">
        <v>1</v>
      </c>
    </row>
    <row r="87" spans="1:15" ht="27" thickTop="1" thickBot="1">
      <c r="B87" s="312" t="s">
        <v>672</v>
      </c>
      <c r="C87" s="1" t="s">
        <v>53</v>
      </c>
      <c r="D87" s="1" t="s">
        <v>54</v>
      </c>
      <c r="E87" s="2" t="s">
        <v>665</v>
      </c>
      <c r="F87" s="313" t="s">
        <v>667</v>
      </c>
      <c r="M87" s="2855">
        <v>95067979049</v>
      </c>
      <c r="N87" s="2856">
        <v>85601.16</v>
      </c>
      <c r="O87" s="2856">
        <v>1</v>
      </c>
    </row>
    <row r="88" spans="1:15" ht="15.75" thickTop="1">
      <c r="B88" s="191" t="s">
        <v>705</v>
      </c>
      <c r="C88" s="186" t="s">
        <v>61</v>
      </c>
      <c r="D88" s="186">
        <v>1</v>
      </c>
      <c r="E88" s="187">
        <v>243490784.28999999</v>
      </c>
      <c r="F88" s="2850">
        <v>28147</v>
      </c>
      <c r="M88" s="2855">
        <v>95067978423</v>
      </c>
      <c r="N88" s="2856">
        <v>85601.16</v>
      </c>
      <c r="O88" s="2856">
        <v>1</v>
      </c>
    </row>
    <row r="89" spans="1:15">
      <c r="B89" t="s">
        <v>706</v>
      </c>
      <c r="C89" s="192" t="s">
        <v>61</v>
      </c>
      <c r="D89" s="192">
        <v>2</v>
      </c>
      <c r="E89" s="193">
        <v>269534082.72000003</v>
      </c>
      <c r="F89" s="2851">
        <v>31458</v>
      </c>
      <c r="M89" s="2855">
        <v>92348773354</v>
      </c>
      <c r="N89" s="2856">
        <v>85506.49</v>
      </c>
      <c r="O89" s="2856">
        <v>3</v>
      </c>
    </row>
    <row r="90" spans="1:15">
      <c r="B90" t="s">
        <v>707</v>
      </c>
      <c r="C90" s="192" t="s">
        <v>61</v>
      </c>
      <c r="D90" s="192">
        <v>3</v>
      </c>
      <c r="E90" s="193">
        <v>205349838.66</v>
      </c>
      <c r="F90" s="2851">
        <v>21941</v>
      </c>
      <c r="M90" s="2855">
        <v>92509311254</v>
      </c>
      <c r="N90" s="2856">
        <v>85481.58</v>
      </c>
      <c r="O90" s="2856">
        <v>1</v>
      </c>
    </row>
    <row r="91" spans="1:15">
      <c r="B91" t="s">
        <v>708</v>
      </c>
      <c r="C91" s="192" t="s">
        <v>61</v>
      </c>
      <c r="D91" s="192">
        <v>4</v>
      </c>
      <c r="E91" s="193">
        <v>150421753.06999999</v>
      </c>
      <c r="F91" s="2851">
        <v>18056</v>
      </c>
      <c r="M91" s="2855">
        <v>95064373153</v>
      </c>
      <c r="N91" s="2856">
        <v>85481.58</v>
      </c>
      <c r="O91" s="2856">
        <v>1</v>
      </c>
    </row>
    <row r="92" spans="1:15">
      <c r="B92" s="191" t="s">
        <v>709</v>
      </c>
      <c r="C92" s="192" t="s">
        <v>61</v>
      </c>
      <c r="D92" s="192">
        <v>5</v>
      </c>
      <c r="E92" s="193">
        <v>64305531.280000001</v>
      </c>
      <c r="F92" s="2851">
        <v>7987</v>
      </c>
      <c r="M92" s="2855">
        <v>95096706829</v>
      </c>
      <c r="N92" s="2856">
        <v>85323.77</v>
      </c>
      <c r="O92" s="2856">
        <v>1</v>
      </c>
    </row>
    <row r="93" spans="1:15">
      <c r="B93" s="191" t="s">
        <v>710</v>
      </c>
      <c r="C93" s="192" t="s">
        <v>61</v>
      </c>
      <c r="D93" s="192">
        <v>6</v>
      </c>
      <c r="E93" s="193">
        <v>6850181.4199999999</v>
      </c>
      <c r="F93" s="2851">
        <v>1014</v>
      </c>
      <c r="M93" s="2855">
        <v>95096706831</v>
      </c>
      <c r="N93" s="2856">
        <v>85323.77</v>
      </c>
      <c r="O93" s="2856">
        <v>1</v>
      </c>
    </row>
    <row r="94" spans="1:15">
      <c r="B94" s="191" t="s">
        <v>711</v>
      </c>
      <c r="C94" s="192" t="s">
        <v>61</v>
      </c>
      <c r="D94" s="192">
        <v>7</v>
      </c>
      <c r="E94" s="193">
        <v>47812.68</v>
      </c>
      <c r="F94" s="2851">
        <v>6</v>
      </c>
      <c r="M94" s="2855">
        <v>92550731396</v>
      </c>
      <c r="N94" s="2856">
        <v>85311.78</v>
      </c>
      <c r="O94" s="2856">
        <v>1</v>
      </c>
    </row>
    <row r="95" spans="1:15">
      <c r="B95" s="191" t="s">
        <v>712</v>
      </c>
      <c r="C95" s="192" t="s">
        <v>61</v>
      </c>
      <c r="D95" s="192">
        <v>8</v>
      </c>
      <c r="E95" s="193">
        <v>0</v>
      </c>
      <c r="F95" s="2851">
        <v>0</v>
      </c>
      <c r="M95" s="2855">
        <v>92550731607</v>
      </c>
      <c r="N95" s="2856">
        <v>85311.78</v>
      </c>
      <c r="O95" s="2856">
        <v>1</v>
      </c>
    </row>
    <row r="96" spans="1:15">
      <c r="B96" s="191" t="s">
        <v>713</v>
      </c>
      <c r="C96" s="192" t="s">
        <v>61</v>
      </c>
      <c r="D96" s="192">
        <v>9</v>
      </c>
      <c r="E96" s="193">
        <v>0</v>
      </c>
      <c r="F96" s="2851">
        <v>0</v>
      </c>
      <c r="M96" s="2855">
        <v>92124578108</v>
      </c>
      <c r="N96" s="2856">
        <v>85045.89</v>
      </c>
      <c r="O96" s="2856">
        <v>1</v>
      </c>
    </row>
    <row r="97" spans="2:15">
      <c r="B97" s="191" t="s">
        <v>714</v>
      </c>
      <c r="C97" s="192" t="s">
        <v>61</v>
      </c>
      <c r="D97" s="192">
        <v>10</v>
      </c>
      <c r="E97" s="193">
        <v>0</v>
      </c>
      <c r="F97" s="2851">
        <v>0</v>
      </c>
      <c r="M97" s="2855">
        <v>92124578421</v>
      </c>
      <c r="N97" s="2856">
        <v>85045.89</v>
      </c>
      <c r="O97" s="2856">
        <v>1</v>
      </c>
    </row>
    <row r="98" spans="2:15">
      <c r="B98" s="191" t="s">
        <v>715</v>
      </c>
      <c r="C98" s="192" t="s">
        <v>61</v>
      </c>
      <c r="D98" s="192">
        <v>11</v>
      </c>
      <c r="E98" s="193">
        <v>0</v>
      </c>
      <c r="F98" s="2851">
        <v>0</v>
      </c>
      <c r="M98" s="2855">
        <v>92939092129</v>
      </c>
      <c r="N98" s="2856">
        <v>85025.15</v>
      </c>
      <c r="O98" s="2856">
        <v>1</v>
      </c>
    </row>
    <row r="99" spans="2:15">
      <c r="B99" s="191" t="s">
        <v>716</v>
      </c>
      <c r="C99" s="192" t="s">
        <v>61</v>
      </c>
      <c r="D99" s="192">
        <v>12</v>
      </c>
      <c r="E99" s="193">
        <v>0</v>
      </c>
      <c r="F99" s="2851">
        <v>0</v>
      </c>
      <c r="M99" s="2855">
        <v>95051840098</v>
      </c>
      <c r="N99" s="2856">
        <v>85025.15</v>
      </c>
      <c r="O99" s="2856">
        <v>1</v>
      </c>
    </row>
    <row r="100" spans="2:15">
      <c r="B100" s="191" t="s">
        <v>717</v>
      </c>
      <c r="C100" s="192" t="s">
        <v>61</v>
      </c>
      <c r="D100" s="192">
        <v>13</v>
      </c>
      <c r="E100" s="193">
        <v>0</v>
      </c>
      <c r="F100" s="2851">
        <v>0</v>
      </c>
      <c r="M100" s="2855">
        <v>95028845443</v>
      </c>
      <c r="N100" s="2856">
        <v>84779.79</v>
      </c>
      <c r="O100" s="2856">
        <v>1</v>
      </c>
    </row>
    <row r="101" spans="2:15" ht="15.75" thickBot="1">
      <c r="B101" s="195" t="s">
        <v>718</v>
      </c>
      <c r="C101" s="196" t="s">
        <v>61</v>
      </c>
      <c r="D101" s="196">
        <v>14</v>
      </c>
      <c r="E101" s="197">
        <v>0</v>
      </c>
      <c r="F101" s="2849">
        <v>0</v>
      </c>
      <c r="M101" s="2855">
        <v>95028845833</v>
      </c>
      <c r="N101" s="2856">
        <v>84779.79</v>
      </c>
      <c r="O101" s="2856">
        <v>1</v>
      </c>
    </row>
    <row r="102" spans="2:15" ht="16.5" thickTop="1" thickBot="1">
      <c r="M102" s="2855">
        <v>92697943030</v>
      </c>
      <c r="N102" s="2856">
        <v>84771.08</v>
      </c>
      <c r="O102" s="2856">
        <v>1</v>
      </c>
    </row>
    <row r="103" spans="2:15" ht="17.25" thickTop="1" thickBot="1">
      <c r="B103" s="307" t="s">
        <v>719</v>
      </c>
      <c r="C103" s="309"/>
      <c r="D103" s="310"/>
      <c r="E103" s="309"/>
      <c r="F103" s="281"/>
      <c r="G103" s="281"/>
      <c r="H103" s="281"/>
      <c r="I103" s="282"/>
      <c r="J103" s="311"/>
      <c r="M103" s="2855">
        <v>92930188559</v>
      </c>
      <c r="N103" s="2856">
        <v>84597.1</v>
      </c>
      <c r="O103" s="2856">
        <v>1</v>
      </c>
    </row>
    <row r="104" spans="2:15" ht="16.5" thickTop="1" thickBot="1">
      <c r="M104" s="2855">
        <v>92110093691</v>
      </c>
      <c r="N104" s="2856">
        <v>84440.72</v>
      </c>
      <c r="O104" s="2856">
        <v>1</v>
      </c>
    </row>
    <row r="105" spans="2:15" ht="27" thickTop="1" thickBot="1">
      <c r="B105" s="312" t="s">
        <v>720</v>
      </c>
      <c r="C105" s="1" t="s">
        <v>53</v>
      </c>
      <c r="D105" s="1" t="s">
        <v>54</v>
      </c>
      <c r="E105" s="2" t="s">
        <v>665</v>
      </c>
      <c r="F105" s="313" t="s">
        <v>667</v>
      </c>
      <c r="M105" s="2855">
        <v>92017396506</v>
      </c>
      <c r="N105" s="2856">
        <v>84440.72</v>
      </c>
      <c r="O105" s="2856">
        <v>1</v>
      </c>
    </row>
    <row r="106" spans="2:15" ht="15.75" thickTop="1">
      <c r="B106" s="202">
        <v>2016</v>
      </c>
      <c r="C106" s="186" t="s">
        <v>1000</v>
      </c>
      <c r="D106" s="186">
        <v>0</v>
      </c>
      <c r="E106" s="187">
        <v>0</v>
      </c>
      <c r="F106" s="2850">
        <v>0</v>
      </c>
      <c r="M106" s="2855">
        <v>92152405808</v>
      </c>
      <c r="N106" s="2856">
        <v>84410.86</v>
      </c>
      <c r="O106" s="2856">
        <v>1</v>
      </c>
    </row>
    <row r="107" spans="2:15">
      <c r="B107" s="191">
        <v>2017</v>
      </c>
      <c r="C107" s="192" t="s">
        <v>1000</v>
      </c>
      <c r="D107" s="192">
        <v>1</v>
      </c>
      <c r="E107" s="193">
        <v>0</v>
      </c>
      <c r="F107" s="2851">
        <v>0</v>
      </c>
      <c r="M107" s="2855">
        <v>92491976833</v>
      </c>
      <c r="N107" s="2856">
        <v>84410.86</v>
      </c>
      <c r="O107" s="2856">
        <v>1</v>
      </c>
    </row>
    <row r="108" spans="2:15">
      <c r="B108" s="191">
        <v>2018</v>
      </c>
      <c r="C108" s="192" t="s">
        <v>1000</v>
      </c>
      <c r="D108" s="192">
        <v>2</v>
      </c>
      <c r="E108" s="193">
        <v>0</v>
      </c>
      <c r="F108" s="2851">
        <v>0</v>
      </c>
      <c r="M108" s="2855">
        <v>92514444266</v>
      </c>
      <c r="N108" s="2856">
        <v>84349.57</v>
      </c>
      <c r="O108" s="2856">
        <v>1</v>
      </c>
    </row>
    <row r="109" spans="2:15">
      <c r="B109" s="191">
        <v>2019</v>
      </c>
      <c r="C109" s="192" t="s">
        <v>1000</v>
      </c>
      <c r="D109" s="192">
        <v>3</v>
      </c>
      <c r="E109" s="193">
        <v>0</v>
      </c>
      <c r="F109" s="2851">
        <v>0</v>
      </c>
      <c r="M109" s="2855">
        <v>95088644982</v>
      </c>
      <c r="N109" s="2856">
        <v>84300</v>
      </c>
      <c r="O109" s="2856">
        <v>2</v>
      </c>
    </row>
    <row r="110" spans="2:15">
      <c r="B110" s="191">
        <v>2020</v>
      </c>
      <c r="C110" s="192" t="s">
        <v>1000</v>
      </c>
      <c r="D110" s="192">
        <v>4</v>
      </c>
      <c r="E110" s="193">
        <v>0</v>
      </c>
      <c r="F110" s="2851">
        <v>0</v>
      </c>
      <c r="M110" s="2855">
        <v>95088948302</v>
      </c>
      <c r="N110" s="2856">
        <v>84300</v>
      </c>
      <c r="O110" s="2856">
        <v>2</v>
      </c>
    </row>
    <row r="111" spans="2:15">
      <c r="B111" s="191">
        <v>2021</v>
      </c>
      <c r="C111" s="192" t="s">
        <v>1000</v>
      </c>
      <c r="D111" s="192">
        <v>5</v>
      </c>
      <c r="E111" s="193">
        <v>5338009.34</v>
      </c>
      <c r="F111" s="2851">
        <v>653</v>
      </c>
      <c r="M111" s="2855">
        <v>92432288308</v>
      </c>
      <c r="N111" s="2856">
        <v>84089.54</v>
      </c>
      <c r="O111" s="2856">
        <v>1</v>
      </c>
    </row>
    <row r="112" spans="2:15">
      <c r="B112" s="191">
        <v>2022</v>
      </c>
      <c r="C112" s="192" t="s">
        <v>1000</v>
      </c>
      <c r="D112" s="192">
        <v>6</v>
      </c>
      <c r="E112" s="193">
        <v>182242152.88999999</v>
      </c>
      <c r="F112" s="2851">
        <v>20032</v>
      </c>
      <c r="M112" s="2855">
        <v>92432288578</v>
      </c>
      <c r="N112" s="2856">
        <v>84089.54</v>
      </c>
      <c r="O112" s="2856">
        <v>1</v>
      </c>
    </row>
    <row r="113" spans="1:15">
      <c r="B113" s="191">
        <v>2023</v>
      </c>
      <c r="C113" s="192" t="s">
        <v>1000</v>
      </c>
      <c r="D113" s="192">
        <v>7</v>
      </c>
      <c r="E113" s="193">
        <v>411656164.58999997</v>
      </c>
      <c r="F113" s="2851">
        <v>44816</v>
      </c>
      <c r="M113" s="2855">
        <v>92927402225</v>
      </c>
      <c r="N113" s="2856">
        <v>84050.21</v>
      </c>
      <c r="O113" s="2856">
        <v>1</v>
      </c>
    </row>
    <row r="114" spans="1:15">
      <c r="B114" s="191">
        <v>2024</v>
      </c>
      <c r="C114" s="192" t="s">
        <v>1000</v>
      </c>
      <c r="D114" s="192">
        <v>8</v>
      </c>
      <c r="E114" s="193">
        <v>340763657.30000001</v>
      </c>
      <c r="F114" s="2851">
        <v>43108</v>
      </c>
      <c r="M114" s="2855">
        <v>92682242673</v>
      </c>
      <c r="N114" s="2856">
        <v>84050.21</v>
      </c>
      <c r="O114" s="2856">
        <v>1</v>
      </c>
    </row>
    <row r="115" spans="1:15">
      <c r="B115" s="191">
        <v>2025</v>
      </c>
      <c r="C115" s="192" t="s">
        <v>1000</v>
      </c>
      <c r="D115" s="192">
        <v>9</v>
      </c>
      <c r="E115" s="193">
        <v>0</v>
      </c>
      <c r="F115" s="2851">
        <v>0</v>
      </c>
      <c r="M115" s="2855">
        <v>92032439606</v>
      </c>
      <c r="N115" s="2856">
        <v>83994</v>
      </c>
      <c r="O115" s="2856">
        <v>1</v>
      </c>
    </row>
    <row r="116" spans="1:15">
      <c r="B116" s="191">
        <v>2026</v>
      </c>
      <c r="C116" s="192" t="s">
        <v>1000</v>
      </c>
      <c r="D116" s="192">
        <v>10</v>
      </c>
      <c r="E116" s="193">
        <v>0</v>
      </c>
      <c r="F116" s="2851">
        <v>0</v>
      </c>
      <c r="M116" s="2855">
        <v>92032440007</v>
      </c>
      <c r="N116" s="2856">
        <v>83994</v>
      </c>
      <c r="O116" s="2856">
        <v>1</v>
      </c>
    </row>
    <row r="117" spans="1:15">
      <c r="B117" s="191">
        <v>2027</v>
      </c>
      <c r="C117" s="192" t="s">
        <v>1000</v>
      </c>
      <c r="D117" s="192">
        <v>11</v>
      </c>
      <c r="E117" s="193">
        <v>0</v>
      </c>
      <c r="F117" s="2851">
        <v>0</v>
      </c>
      <c r="H117" s="224"/>
      <c r="M117" s="2855">
        <v>95046396569</v>
      </c>
      <c r="N117" s="2856">
        <v>83987.25</v>
      </c>
      <c r="O117" s="2856">
        <v>1</v>
      </c>
    </row>
    <row r="118" spans="1:15">
      <c r="B118" s="191">
        <v>2028</v>
      </c>
      <c r="C118" s="192" t="s">
        <v>1000</v>
      </c>
      <c r="D118" s="192">
        <v>12</v>
      </c>
      <c r="E118" s="193">
        <v>0</v>
      </c>
      <c r="F118" s="2851">
        <v>0</v>
      </c>
      <c r="M118" s="2855">
        <v>92543910850</v>
      </c>
      <c r="N118" s="2856">
        <v>83987.25</v>
      </c>
      <c r="O118" s="2856">
        <v>1</v>
      </c>
    </row>
    <row r="119" spans="1:15">
      <c r="B119" s="191">
        <v>2029</v>
      </c>
      <c r="C119" s="192" t="s">
        <v>1000</v>
      </c>
      <c r="D119" s="192">
        <v>13</v>
      </c>
      <c r="E119" s="193">
        <v>0</v>
      </c>
      <c r="F119" s="2851">
        <v>0</v>
      </c>
      <c r="M119" s="2855">
        <v>92020157757</v>
      </c>
      <c r="N119" s="2856">
        <v>83852.45</v>
      </c>
      <c r="O119" s="2856">
        <v>2</v>
      </c>
    </row>
    <row r="120" spans="1:15">
      <c r="B120" s="191">
        <v>2030</v>
      </c>
      <c r="C120" s="192" t="s">
        <v>1000</v>
      </c>
      <c r="D120" s="192">
        <v>14</v>
      </c>
      <c r="E120" s="193">
        <v>0</v>
      </c>
      <c r="F120" s="2851">
        <v>0</v>
      </c>
      <c r="M120" s="2855">
        <v>92302114302</v>
      </c>
      <c r="N120" s="2856">
        <v>83852.45</v>
      </c>
      <c r="O120" s="2856">
        <v>2</v>
      </c>
    </row>
    <row r="121" spans="1:15">
      <c r="B121" s="191">
        <v>2031</v>
      </c>
      <c r="C121" s="192" t="s">
        <v>1000</v>
      </c>
      <c r="D121" s="192">
        <v>15</v>
      </c>
      <c r="E121" s="193"/>
      <c r="F121" s="194"/>
      <c r="M121" s="2855">
        <v>95060122788</v>
      </c>
      <c r="N121" s="2856">
        <v>83713.320000000007</v>
      </c>
      <c r="O121" s="2856">
        <v>1</v>
      </c>
    </row>
    <row r="122" spans="1:15">
      <c r="B122" s="191">
        <v>2032</v>
      </c>
      <c r="C122" s="192" t="s">
        <v>1000</v>
      </c>
      <c r="D122" s="192">
        <v>16</v>
      </c>
      <c r="E122" s="193"/>
      <c r="F122" s="194"/>
      <c r="M122" s="2855">
        <v>91543887580</v>
      </c>
      <c r="N122" s="2856">
        <v>83713.320000000007</v>
      </c>
      <c r="O122" s="2856">
        <v>1</v>
      </c>
    </row>
    <row r="123" spans="1:15">
      <c r="B123" s="191">
        <v>2033</v>
      </c>
      <c r="C123" s="192" t="s">
        <v>1000</v>
      </c>
      <c r="D123" s="192">
        <v>17</v>
      </c>
      <c r="E123" s="193"/>
      <c r="F123" s="194"/>
      <c r="M123" s="2855">
        <v>92644414480</v>
      </c>
      <c r="N123" s="2856">
        <v>83607.56</v>
      </c>
      <c r="O123" s="2856">
        <v>1</v>
      </c>
    </row>
    <row r="124" spans="1:15" ht="15.75" thickBot="1">
      <c r="B124" s="191">
        <v>2034</v>
      </c>
      <c r="C124" s="196" t="s">
        <v>1000</v>
      </c>
      <c r="D124" s="196">
        <v>18</v>
      </c>
      <c r="E124" s="197"/>
      <c r="F124" s="198"/>
      <c r="M124" s="2857">
        <v>95079480068</v>
      </c>
      <c r="N124" s="2858">
        <v>83437.69</v>
      </c>
      <c r="O124" s="2858">
        <v>1</v>
      </c>
    </row>
    <row r="125" spans="1:15" ht="17.25" thickTop="1" thickBot="1">
      <c r="A125" s="307" t="s">
        <v>721</v>
      </c>
      <c r="B125" s="308"/>
      <c r="C125" s="281"/>
      <c r="D125" s="281"/>
      <c r="E125" s="282"/>
      <c r="F125" s="281"/>
      <c r="G125" s="281"/>
      <c r="H125" s="281"/>
      <c r="I125" s="282"/>
      <c r="J125" s="311"/>
    </row>
    <row r="126" spans="1:15" ht="16.5" thickTop="1" thickBot="1"/>
    <row r="127" spans="1:15" ht="27" thickTop="1" thickBot="1">
      <c r="B127" s="312" t="s">
        <v>672</v>
      </c>
      <c r="C127" s="1" t="s">
        <v>53</v>
      </c>
      <c r="D127" s="1" t="s">
        <v>54</v>
      </c>
      <c r="E127" s="395"/>
      <c r="F127" s="2" t="s">
        <v>665</v>
      </c>
      <c r="G127" s="313" t="s">
        <v>667</v>
      </c>
    </row>
    <row r="128" spans="1:15" ht="15.75" thickTop="1">
      <c r="B128" s="318" t="s">
        <v>723</v>
      </c>
      <c r="C128" s="186" t="s">
        <v>1011</v>
      </c>
      <c r="D128" s="186" t="s">
        <v>1001</v>
      </c>
      <c r="E128" s="186"/>
      <c r="F128" s="187">
        <v>285006705.02999997</v>
      </c>
      <c r="G128" s="2850">
        <v>37416</v>
      </c>
    </row>
    <row r="129" spans="1:10">
      <c r="B129" s="319" t="s">
        <v>724</v>
      </c>
      <c r="C129" s="192" t="s">
        <v>1011</v>
      </c>
      <c r="D129" s="192" t="s">
        <v>1002</v>
      </c>
      <c r="E129" s="192"/>
      <c r="F129" s="193">
        <v>220186044.87</v>
      </c>
      <c r="G129" s="2851">
        <v>21336</v>
      </c>
    </row>
    <row r="130" spans="1:10">
      <c r="B130" s="319" t="s">
        <v>725</v>
      </c>
      <c r="C130" s="192" t="s">
        <v>1011</v>
      </c>
      <c r="D130" s="192" t="s">
        <v>1003</v>
      </c>
      <c r="E130" s="192"/>
      <c r="F130" s="193">
        <v>284135072.81</v>
      </c>
      <c r="G130" s="2851">
        <v>27440</v>
      </c>
    </row>
    <row r="131" spans="1:10">
      <c r="B131" s="319" t="s">
        <v>726</v>
      </c>
      <c r="C131" s="192" t="s">
        <v>1011</v>
      </c>
      <c r="D131" s="192" t="s">
        <v>1004</v>
      </c>
      <c r="E131" s="192"/>
      <c r="F131" s="193">
        <v>137631549.25</v>
      </c>
      <c r="G131" s="2851">
        <v>16363</v>
      </c>
    </row>
    <row r="132" spans="1:10">
      <c r="B132" s="319" t="s">
        <v>727</v>
      </c>
      <c r="C132" s="192" t="s">
        <v>1011</v>
      </c>
      <c r="D132" s="192" t="s">
        <v>1005</v>
      </c>
      <c r="E132" s="192"/>
      <c r="F132" s="193">
        <v>2459014.85</v>
      </c>
      <c r="G132" s="2851">
        <v>1048</v>
      </c>
    </row>
    <row r="133" spans="1:10">
      <c r="B133" s="319" t="s">
        <v>728</v>
      </c>
      <c r="C133" s="192" t="s">
        <v>1011</v>
      </c>
      <c r="D133" s="192" t="s">
        <v>1006</v>
      </c>
      <c r="E133" s="192"/>
      <c r="F133" s="193">
        <v>9708734.9100000001</v>
      </c>
      <c r="G133" s="2851">
        <v>4482</v>
      </c>
    </row>
    <row r="134" spans="1:10">
      <c r="B134" s="319" t="s">
        <v>729</v>
      </c>
      <c r="C134" s="192" t="s">
        <v>1011</v>
      </c>
      <c r="D134" s="192" t="s">
        <v>1007</v>
      </c>
      <c r="E134" s="192"/>
      <c r="F134" s="193">
        <v>5174.08</v>
      </c>
      <c r="G134" s="2851">
        <v>5</v>
      </c>
    </row>
    <row r="135" spans="1:10">
      <c r="B135" s="319" t="s">
        <v>730</v>
      </c>
      <c r="C135" s="192" t="s">
        <v>1011</v>
      </c>
      <c r="D135" s="192" t="s">
        <v>1008</v>
      </c>
      <c r="E135" s="192"/>
      <c r="F135" s="193">
        <v>140104.32000000001</v>
      </c>
      <c r="G135" s="2851">
        <v>96</v>
      </c>
    </row>
    <row r="136" spans="1:10">
      <c r="B136" s="319" t="s">
        <v>731</v>
      </c>
      <c r="C136" s="192" t="s">
        <v>1011</v>
      </c>
      <c r="D136" s="192" t="s">
        <v>1009</v>
      </c>
      <c r="E136" s="192"/>
      <c r="F136" s="193">
        <v>619225.94999999995</v>
      </c>
      <c r="G136" s="2851">
        <v>326</v>
      </c>
    </row>
    <row r="137" spans="1:10" ht="15.75" thickBot="1">
      <c r="B137" s="320" t="s">
        <v>732</v>
      </c>
      <c r="C137" s="196" t="s">
        <v>1011</v>
      </c>
      <c r="D137" s="196" t="s">
        <v>1010</v>
      </c>
      <c r="E137" s="196"/>
      <c r="F137" s="197">
        <v>108358.05</v>
      </c>
      <c r="G137" s="2849">
        <v>97</v>
      </c>
    </row>
    <row r="138" spans="1:10" ht="16.5" thickTop="1" thickBot="1"/>
    <row r="139" spans="1:10" ht="17.25" thickTop="1" thickBot="1">
      <c r="A139" s="307" t="s">
        <v>1408</v>
      </c>
      <c r="B139" s="308"/>
      <c r="C139" s="281"/>
      <c r="D139" s="281"/>
      <c r="E139" s="282"/>
      <c r="F139" s="281"/>
      <c r="G139" s="281"/>
      <c r="H139" s="281"/>
      <c r="I139" s="282"/>
      <c r="J139" s="311"/>
    </row>
    <row r="140" spans="1:10" ht="16.5" thickTop="1" thickBot="1"/>
    <row r="141" spans="1:10" ht="27" thickTop="1" thickBot="1">
      <c r="B141" s="312" t="s">
        <v>672</v>
      </c>
      <c r="C141" s="1" t="s">
        <v>53</v>
      </c>
      <c r="D141" s="1" t="s">
        <v>54</v>
      </c>
      <c r="E141" s="395"/>
      <c r="F141" s="2" t="s">
        <v>665</v>
      </c>
      <c r="G141" s="313" t="s">
        <v>667</v>
      </c>
    </row>
    <row r="142" spans="1:10" ht="15.75" thickTop="1">
      <c r="B142" s="318" t="s">
        <v>723</v>
      </c>
      <c r="C142" s="186" t="s">
        <v>1407</v>
      </c>
      <c r="D142" s="186" t="s">
        <v>1001</v>
      </c>
      <c r="E142" s="186">
        <v>1</v>
      </c>
      <c r="F142" s="187">
        <v>256362482.91</v>
      </c>
      <c r="G142" s="2850">
        <v>21366</v>
      </c>
    </row>
    <row r="143" spans="1:10">
      <c r="B143" s="319" t="s">
        <v>724</v>
      </c>
      <c r="C143" s="192" t="s">
        <v>1407</v>
      </c>
      <c r="D143" s="192" t="s">
        <v>1002</v>
      </c>
      <c r="E143" s="192">
        <v>2</v>
      </c>
      <c r="F143" s="193">
        <v>231602504.22</v>
      </c>
      <c r="G143" s="2851">
        <v>24496</v>
      </c>
    </row>
    <row r="144" spans="1:10">
      <c r="B144" s="319" t="s">
        <v>725</v>
      </c>
      <c r="C144" s="192" t="s">
        <v>1407</v>
      </c>
      <c r="D144" s="192" t="s">
        <v>1003</v>
      </c>
      <c r="E144" s="192">
        <v>3</v>
      </c>
      <c r="F144" s="193">
        <v>289734765.88</v>
      </c>
      <c r="G144" s="2851">
        <v>30003</v>
      </c>
    </row>
    <row r="145" spans="1:10">
      <c r="B145" s="319" t="s">
        <v>726</v>
      </c>
      <c r="C145" s="192" t="s">
        <v>1407</v>
      </c>
      <c r="D145" s="192" t="s">
        <v>1004</v>
      </c>
      <c r="E145" s="192">
        <v>4</v>
      </c>
      <c r="F145" s="193">
        <v>140718586.34</v>
      </c>
      <c r="G145" s="2851">
        <v>18095</v>
      </c>
    </row>
    <row r="146" spans="1:10">
      <c r="B146" s="319" t="s">
        <v>727</v>
      </c>
      <c r="C146" s="192" t="s">
        <v>1407</v>
      </c>
      <c r="D146" s="192" t="s">
        <v>1005</v>
      </c>
      <c r="E146" s="192">
        <v>5</v>
      </c>
      <c r="F146" s="193">
        <v>4810276.08</v>
      </c>
      <c r="G146" s="2851">
        <v>2479</v>
      </c>
    </row>
    <row r="147" spans="1:10">
      <c r="B147" s="319" t="s">
        <v>728</v>
      </c>
      <c r="C147" s="192" t="s">
        <v>1407</v>
      </c>
      <c r="D147" s="192" t="s">
        <v>1006</v>
      </c>
      <c r="E147" s="192">
        <v>6</v>
      </c>
      <c r="F147" s="193">
        <v>11741728.23</v>
      </c>
      <c r="G147" s="2851">
        <v>6019</v>
      </c>
    </row>
    <row r="148" spans="1:10">
      <c r="B148" s="319" t="s">
        <v>729</v>
      </c>
      <c r="C148" s="192" t="s">
        <v>1407</v>
      </c>
      <c r="D148" s="192" t="s">
        <v>1007</v>
      </c>
      <c r="E148" s="192">
        <v>7</v>
      </c>
      <c r="F148" s="193">
        <v>1115179.6200000001</v>
      </c>
      <c r="G148" s="2851">
        <v>1043</v>
      </c>
    </row>
    <row r="149" spans="1:10">
      <c r="B149" s="319" t="s">
        <v>730</v>
      </c>
      <c r="C149" s="192" t="s">
        <v>1407</v>
      </c>
      <c r="D149" s="192" t="s">
        <v>1008</v>
      </c>
      <c r="E149" s="192">
        <v>8</v>
      </c>
      <c r="F149" s="193">
        <v>980603.07</v>
      </c>
      <c r="G149" s="2851">
        <v>913</v>
      </c>
    </row>
    <row r="150" spans="1:10">
      <c r="B150" s="319" t="s">
        <v>731</v>
      </c>
      <c r="C150" s="192" t="s">
        <v>1407</v>
      </c>
      <c r="D150" s="192" t="s">
        <v>1009</v>
      </c>
      <c r="E150" s="192">
        <v>9</v>
      </c>
      <c r="F150" s="193">
        <v>1093432.69</v>
      </c>
      <c r="G150" s="2851">
        <v>877</v>
      </c>
    </row>
    <row r="151" spans="1:10" ht="15.75" thickBot="1">
      <c r="B151" s="320" t="s">
        <v>732</v>
      </c>
      <c r="C151" s="196" t="s">
        <v>1407</v>
      </c>
      <c r="D151" s="196" t="s">
        <v>1010</v>
      </c>
      <c r="E151" s="196">
        <v>10</v>
      </c>
      <c r="F151" s="197">
        <v>1840425.08</v>
      </c>
      <c r="G151" s="2849">
        <v>3318</v>
      </c>
    </row>
    <row r="152" spans="1:10" ht="16.5" thickTop="1" thickBot="1"/>
    <row r="153" spans="1:10" ht="17.25" thickTop="1" thickBot="1">
      <c r="A153" s="307" t="s">
        <v>1409</v>
      </c>
      <c r="B153" s="308"/>
      <c r="C153" s="309"/>
      <c r="D153" s="310"/>
      <c r="E153" s="309"/>
      <c r="F153" s="281"/>
      <c r="G153" s="281"/>
      <c r="H153" s="281"/>
      <c r="I153" s="282"/>
      <c r="J153" s="311"/>
    </row>
    <row r="154" spans="1:10" ht="16.5" thickTop="1" thickBot="1"/>
    <row r="155" spans="1:10" ht="16.5" thickTop="1" thickBot="1">
      <c r="B155" s="403" t="s">
        <v>1410</v>
      </c>
      <c r="C155" s="404"/>
      <c r="D155" s="404"/>
      <c r="E155" s="404"/>
      <c r="F155" s="405"/>
    </row>
    <row r="156" spans="1:10" ht="27" thickTop="1" thickBot="1">
      <c r="B156" s="312" t="s">
        <v>733</v>
      </c>
      <c r="C156" s="1" t="s">
        <v>53</v>
      </c>
      <c r="D156" s="1" t="s">
        <v>54</v>
      </c>
      <c r="E156" s="395"/>
      <c r="F156" s="2" t="s">
        <v>665</v>
      </c>
      <c r="G156" s="313" t="s">
        <v>667</v>
      </c>
    </row>
    <row r="157" spans="1:10" ht="15.75" thickTop="1">
      <c r="B157" s="185" t="s">
        <v>734</v>
      </c>
      <c r="C157" s="186" t="s">
        <v>1012</v>
      </c>
      <c r="D157" s="186" t="s">
        <v>1013</v>
      </c>
      <c r="E157" s="187">
        <v>1</v>
      </c>
      <c r="F157" s="187">
        <v>939999984.12</v>
      </c>
      <c r="G157" s="2850">
        <v>108609</v>
      </c>
    </row>
    <row r="158" spans="1:10">
      <c r="B158" s="560" t="s">
        <v>735</v>
      </c>
      <c r="C158" s="192" t="s">
        <v>1012</v>
      </c>
      <c r="D158" s="192" t="s">
        <v>1014</v>
      </c>
      <c r="E158" s="193">
        <v>2</v>
      </c>
      <c r="F158" s="193">
        <v>0</v>
      </c>
      <c r="G158" s="2851">
        <v>0</v>
      </c>
    </row>
    <row r="159" spans="1:10">
      <c r="B159" s="560" t="s">
        <v>736</v>
      </c>
      <c r="C159" s="192" t="s">
        <v>1012</v>
      </c>
      <c r="D159" s="192" t="s">
        <v>1015</v>
      </c>
      <c r="E159" s="193">
        <v>3</v>
      </c>
      <c r="F159" s="193">
        <v>0</v>
      </c>
      <c r="G159" s="2851">
        <v>0</v>
      </c>
    </row>
    <row r="160" spans="1:10">
      <c r="B160" s="560" t="s">
        <v>737</v>
      </c>
      <c r="C160" s="192" t="s">
        <v>1012</v>
      </c>
      <c r="D160" s="192" t="s">
        <v>1016</v>
      </c>
      <c r="E160" s="193">
        <v>4</v>
      </c>
      <c r="F160" s="193">
        <v>0</v>
      </c>
      <c r="G160" s="2851">
        <v>0</v>
      </c>
    </row>
    <row r="161" spans="2:12">
      <c r="B161" s="560" t="s">
        <v>738</v>
      </c>
      <c r="C161" s="192" t="s">
        <v>1012</v>
      </c>
      <c r="D161" s="192" t="s">
        <v>1017</v>
      </c>
      <c r="E161" s="193">
        <v>5</v>
      </c>
      <c r="F161" s="193">
        <v>0</v>
      </c>
      <c r="G161" s="2851">
        <v>0</v>
      </c>
    </row>
    <row r="162" spans="2:12">
      <c r="B162" s="560" t="s">
        <v>739</v>
      </c>
      <c r="C162" s="192" t="s">
        <v>1012</v>
      </c>
      <c r="D162" s="192" t="s">
        <v>1018</v>
      </c>
      <c r="E162" s="193">
        <v>6</v>
      </c>
      <c r="F162" s="193">
        <v>0</v>
      </c>
      <c r="G162" s="2851">
        <v>0</v>
      </c>
    </row>
    <row r="163" spans="2:12">
      <c r="B163" s="560" t="s">
        <v>740</v>
      </c>
      <c r="C163" s="192" t="s">
        <v>1012</v>
      </c>
      <c r="D163" s="192" t="s">
        <v>1019</v>
      </c>
      <c r="E163" s="193">
        <v>7</v>
      </c>
      <c r="F163" s="193">
        <v>0</v>
      </c>
      <c r="G163" s="2851">
        <v>0</v>
      </c>
    </row>
    <row r="164" spans="2:12">
      <c r="B164" s="560" t="s">
        <v>741</v>
      </c>
      <c r="C164" s="192" t="s">
        <v>1012</v>
      </c>
      <c r="D164" s="192" t="s">
        <v>1020</v>
      </c>
      <c r="E164" s="193">
        <v>8</v>
      </c>
      <c r="F164" s="193">
        <v>0</v>
      </c>
      <c r="G164" s="2851">
        <v>0</v>
      </c>
    </row>
    <row r="165" spans="2:12">
      <c r="B165" s="560" t="s">
        <v>742</v>
      </c>
      <c r="C165" s="192" t="s">
        <v>1012</v>
      </c>
      <c r="D165" s="192" t="s">
        <v>1021</v>
      </c>
      <c r="E165" s="193">
        <v>9</v>
      </c>
      <c r="F165" s="193">
        <v>0</v>
      </c>
      <c r="G165" s="2851">
        <v>0</v>
      </c>
    </row>
    <row r="166" spans="2:12" ht="15.75" thickBot="1">
      <c r="B166" s="195" t="s">
        <v>743</v>
      </c>
      <c r="C166" s="196" t="s">
        <v>1012</v>
      </c>
      <c r="D166" s="196" t="s">
        <v>1022</v>
      </c>
      <c r="E166" s="197">
        <v>10</v>
      </c>
      <c r="F166" s="197">
        <v>0</v>
      </c>
      <c r="G166" s="2849">
        <v>0</v>
      </c>
    </row>
    <row r="167" spans="2:12" ht="16.5" thickTop="1" thickBot="1">
      <c r="E167" s="186"/>
    </row>
    <row r="168" spans="2:12" ht="16.5" thickTop="1" thickBot="1">
      <c r="B168" s="403" t="s">
        <v>2649</v>
      </c>
      <c r="C168" s="404"/>
      <c r="D168" s="404"/>
      <c r="E168" s="404"/>
      <c r="F168" s="405"/>
      <c r="H168" s="403" t="s">
        <v>3474</v>
      </c>
      <c r="I168" s="404"/>
      <c r="J168" s="404"/>
      <c r="K168" s="404"/>
      <c r="L168" s="405"/>
    </row>
    <row r="169" spans="2:12" ht="16.5" thickTop="1" thickBot="1">
      <c r="B169" s="312" t="s">
        <v>733</v>
      </c>
      <c r="C169" s="1" t="s">
        <v>53</v>
      </c>
      <c r="D169" s="1" t="s">
        <v>54</v>
      </c>
      <c r="E169" s="2"/>
      <c r="F169" s="313"/>
      <c r="H169" s="312" t="s">
        <v>733</v>
      </c>
      <c r="I169" s="1" t="s">
        <v>53</v>
      </c>
      <c r="J169" s="1" t="s">
        <v>54</v>
      </c>
      <c r="K169" s="2"/>
      <c r="L169" s="313"/>
    </row>
    <row r="170" spans="2:12" ht="15.75" thickTop="1">
      <c r="B170" s="185" t="s">
        <v>734</v>
      </c>
      <c r="C170" s="186" t="s">
        <v>1012</v>
      </c>
      <c r="D170" s="186" t="s">
        <v>1013</v>
      </c>
      <c r="E170" s="187">
        <v>620373197.74000001</v>
      </c>
      <c r="F170" s="203">
        <v>88883</v>
      </c>
      <c r="H170" s="185" t="s">
        <v>734</v>
      </c>
      <c r="I170" s="186" t="s">
        <v>1012</v>
      </c>
      <c r="J170" s="186" t="s">
        <v>1013</v>
      </c>
      <c r="K170" s="187">
        <v>37921583.950000003</v>
      </c>
      <c r="L170" s="203">
        <v>4120</v>
      </c>
    </row>
    <row r="171" spans="2:12">
      <c r="B171" s="191" t="s">
        <v>735</v>
      </c>
      <c r="C171" s="192" t="s">
        <v>1012</v>
      </c>
      <c r="D171" s="192" t="s">
        <v>1014</v>
      </c>
      <c r="E171" s="193">
        <v>0</v>
      </c>
      <c r="F171" s="203">
        <v>0</v>
      </c>
      <c r="H171" s="191" t="s">
        <v>735</v>
      </c>
      <c r="I171" s="192" t="s">
        <v>1012</v>
      </c>
      <c r="J171" s="192" t="s">
        <v>1014</v>
      </c>
      <c r="K171" s="193">
        <v>0</v>
      </c>
      <c r="L171" s="203">
        <v>0</v>
      </c>
    </row>
    <row r="172" spans="2:12">
      <c r="B172" s="191" t="s">
        <v>736</v>
      </c>
      <c r="C172" s="192" t="s">
        <v>1012</v>
      </c>
      <c r="D172" s="192" t="s">
        <v>1015</v>
      </c>
      <c r="E172" s="193">
        <v>0</v>
      </c>
      <c r="F172" s="203">
        <v>0</v>
      </c>
      <c r="H172" s="191" t="s">
        <v>736</v>
      </c>
      <c r="I172" s="192" t="s">
        <v>1012</v>
      </c>
      <c r="J172" s="192" t="s">
        <v>1015</v>
      </c>
      <c r="K172" s="193">
        <v>0</v>
      </c>
      <c r="L172" s="203">
        <v>0</v>
      </c>
    </row>
    <row r="173" spans="2:12">
      <c r="B173" s="191" t="s">
        <v>737</v>
      </c>
      <c r="C173" s="192" t="s">
        <v>1012</v>
      </c>
      <c r="D173" s="192" t="s">
        <v>1016</v>
      </c>
      <c r="E173" s="193">
        <v>0</v>
      </c>
      <c r="F173" s="203">
        <v>0</v>
      </c>
      <c r="H173" s="191" t="s">
        <v>737</v>
      </c>
      <c r="I173" s="192" t="s">
        <v>1012</v>
      </c>
      <c r="J173" s="192" t="s">
        <v>1016</v>
      </c>
      <c r="K173" s="193">
        <v>0</v>
      </c>
      <c r="L173" s="203">
        <v>0</v>
      </c>
    </row>
    <row r="174" spans="2:12">
      <c r="B174" s="191" t="s">
        <v>738</v>
      </c>
      <c r="C174" s="192" t="s">
        <v>1012</v>
      </c>
      <c r="D174" s="192" t="s">
        <v>1017</v>
      </c>
      <c r="E174" s="193">
        <v>0</v>
      </c>
      <c r="F174" s="203">
        <v>0</v>
      </c>
      <c r="H174" s="191" t="s">
        <v>738</v>
      </c>
      <c r="I174" s="192" t="s">
        <v>1012</v>
      </c>
      <c r="J174" s="192" t="s">
        <v>1017</v>
      </c>
      <c r="K174" s="193">
        <v>0</v>
      </c>
      <c r="L174" s="203">
        <v>0</v>
      </c>
    </row>
    <row r="175" spans="2:12">
      <c r="B175" s="191" t="s">
        <v>739</v>
      </c>
      <c r="C175" s="192" t="s">
        <v>1012</v>
      </c>
      <c r="D175" s="192" t="s">
        <v>1018</v>
      </c>
      <c r="E175" s="193">
        <v>0</v>
      </c>
      <c r="F175" s="203">
        <v>0</v>
      </c>
      <c r="H175" s="191" t="s">
        <v>739</v>
      </c>
      <c r="I175" s="192" t="s">
        <v>1012</v>
      </c>
      <c r="J175" s="192" t="s">
        <v>1018</v>
      </c>
      <c r="K175" s="193">
        <v>0</v>
      </c>
      <c r="L175" s="203">
        <v>0</v>
      </c>
    </row>
    <row r="176" spans="2:12">
      <c r="B176" s="191" t="s">
        <v>740</v>
      </c>
      <c r="C176" s="192" t="s">
        <v>1012</v>
      </c>
      <c r="D176" s="192" t="s">
        <v>1019</v>
      </c>
      <c r="E176" s="193">
        <v>0</v>
      </c>
      <c r="F176" s="203">
        <v>0</v>
      </c>
      <c r="H176" s="191" t="s">
        <v>740</v>
      </c>
      <c r="I176" s="192" t="s">
        <v>1012</v>
      </c>
      <c r="J176" s="192" t="s">
        <v>1019</v>
      </c>
      <c r="K176" s="193">
        <v>0</v>
      </c>
      <c r="L176" s="203">
        <v>0</v>
      </c>
    </row>
    <row r="177" spans="2:12">
      <c r="B177" s="191" t="s">
        <v>741</v>
      </c>
      <c r="C177" s="192" t="s">
        <v>1012</v>
      </c>
      <c r="D177" s="192" t="s">
        <v>1020</v>
      </c>
      <c r="E177" s="193">
        <v>0</v>
      </c>
      <c r="F177" s="203">
        <v>0</v>
      </c>
      <c r="H177" s="191" t="s">
        <v>741</v>
      </c>
      <c r="I177" s="192" t="s">
        <v>1012</v>
      </c>
      <c r="J177" s="192" t="s">
        <v>1020</v>
      </c>
      <c r="K177" s="193">
        <v>0</v>
      </c>
      <c r="L177" s="203">
        <v>0</v>
      </c>
    </row>
    <row r="178" spans="2:12">
      <c r="B178" s="191" t="s">
        <v>742</v>
      </c>
      <c r="C178" s="192" t="s">
        <v>1012</v>
      </c>
      <c r="D178" s="192" t="s">
        <v>1021</v>
      </c>
      <c r="E178" s="193">
        <v>0</v>
      </c>
      <c r="F178" s="203">
        <v>0</v>
      </c>
      <c r="H178" s="191" t="s">
        <v>742</v>
      </c>
      <c r="I178" s="192" t="s">
        <v>1012</v>
      </c>
      <c r="J178" s="192" t="s">
        <v>1021</v>
      </c>
      <c r="K178" s="193">
        <v>0</v>
      </c>
      <c r="L178" s="203">
        <v>0</v>
      </c>
    </row>
    <row r="179" spans="2:12" ht="15.75" thickBot="1">
      <c r="B179" s="195" t="s">
        <v>743</v>
      </c>
      <c r="C179" s="196" t="s">
        <v>1012</v>
      </c>
      <c r="D179" s="196" t="s">
        <v>1022</v>
      </c>
      <c r="E179" s="197">
        <v>0</v>
      </c>
      <c r="F179" s="204">
        <v>0</v>
      </c>
      <c r="H179" s="195" t="s">
        <v>743</v>
      </c>
      <c r="I179" s="196" t="s">
        <v>1012</v>
      </c>
      <c r="J179" s="196" t="s">
        <v>1022</v>
      </c>
      <c r="K179" s="197">
        <v>0</v>
      </c>
      <c r="L179" s="204">
        <v>0</v>
      </c>
    </row>
    <row r="180" spans="2:12" ht="16.5" thickTop="1" thickBot="1"/>
    <row r="181" spans="2:12" ht="16.5" thickTop="1" thickBot="1">
      <c r="B181" s="403" t="s">
        <v>2650</v>
      </c>
      <c r="C181" s="404"/>
      <c r="D181" s="404"/>
      <c r="E181" s="404"/>
      <c r="F181" s="405"/>
      <c r="H181" s="403" t="s">
        <v>3475</v>
      </c>
      <c r="I181" s="404"/>
      <c r="J181" s="404"/>
      <c r="K181" s="404"/>
      <c r="L181" s="405"/>
    </row>
    <row r="182" spans="2:12" ht="16.5" thickTop="1" thickBot="1">
      <c r="B182" s="312" t="s">
        <v>733</v>
      </c>
      <c r="C182" s="1" t="s">
        <v>53</v>
      </c>
      <c r="D182" s="1" t="s">
        <v>54</v>
      </c>
      <c r="E182" s="2"/>
      <c r="F182" s="313"/>
      <c r="H182" s="312" t="s">
        <v>733</v>
      </c>
      <c r="I182" s="1" t="s">
        <v>53</v>
      </c>
      <c r="J182" s="1" t="s">
        <v>54</v>
      </c>
      <c r="K182" s="2"/>
      <c r="L182" s="313"/>
    </row>
    <row r="183" spans="2:12" ht="15.75" thickTop="1">
      <c r="B183" s="185" t="s">
        <v>734</v>
      </c>
      <c r="C183" s="186" t="s">
        <v>1012</v>
      </c>
      <c r="D183" s="186" t="s">
        <v>1013</v>
      </c>
      <c r="E183" s="187">
        <v>165552854.44999999</v>
      </c>
      <c r="F183" s="2850">
        <v>5284</v>
      </c>
      <c r="H183" s="185" t="s">
        <v>734</v>
      </c>
      <c r="I183" s="186" t="s">
        <v>1012</v>
      </c>
      <c r="J183" s="186" t="s">
        <v>1013</v>
      </c>
      <c r="K183" s="187">
        <v>116152347.98</v>
      </c>
      <c r="L183" s="203">
        <v>10322</v>
      </c>
    </row>
    <row r="184" spans="2:12">
      <c r="B184" s="191" t="s">
        <v>735</v>
      </c>
      <c r="C184" s="192" t="s">
        <v>1012</v>
      </c>
      <c r="D184" s="192" t="s">
        <v>1014</v>
      </c>
      <c r="E184" s="193">
        <v>0</v>
      </c>
      <c r="F184" s="2851">
        <v>0</v>
      </c>
      <c r="H184" s="191" t="s">
        <v>735</v>
      </c>
      <c r="I184" s="192" t="s">
        <v>1012</v>
      </c>
      <c r="J184" s="192" t="s">
        <v>1014</v>
      </c>
      <c r="K184" s="193">
        <v>0</v>
      </c>
      <c r="L184" s="203">
        <v>0</v>
      </c>
    </row>
    <row r="185" spans="2:12">
      <c r="B185" s="191" t="s">
        <v>736</v>
      </c>
      <c r="C185" s="192" t="s">
        <v>1012</v>
      </c>
      <c r="D185" s="192" t="s">
        <v>1015</v>
      </c>
      <c r="E185" s="193">
        <v>0</v>
      </c>
      <c r="F185" s="2851">
        <v>0</v>
      </c>
      <c r="H185" s="191" t="s">
        <v>736</v>
      </c>
      <c r="I185" s="192" t="s">
        <v>1012</v>
      </c>
      <c r="J185" s="192" t="s">
        <v>1015</v>
      </c>
      <c r="K185" s="193">
        <v>0</v>
      </c>
      <c r="L185" s="203">
        <v>0</v>
      </c>
    </row>
    <row r="186" spans="2:12">
      <c r="B186" s="191" t="s">
        <v>737</v>
      </c>
      <c r="C186" s="192" t="s">
        <v>1012</v>
      </c>
      <c r="D186" s="192" t="s">
        <v>1016</v>
      </c>
      <c r="E186" s="193">
        <v>0</v>
      </c>
      <c r="F186" s="2851">
        <v>0</v>
      </c>
      <c r="H186" s="191" t="s">
        <v>737</v>
      </c>
      <c r="I186" s="192" t="s">
        <v>1012</v>
      </c>
      <c r="J186" s="192" t="s">
        <v>1016</v>
      </c>
      <c r="K186" s="193">
        <v>0</v>
      </c>
      <c r="L186" s="203">
        <v>0</v>
      </c>
    </row>
    <row r="187" spans="2:12">
      <c r="B187" s="191" t="s">
        <v>738</v>
      </c>
      <c r="C187" s="192" t="s">
        <v>1012</v>
      </c>
      <c r="D187" s="192" t="s">
        <v>1017</v>
      </c>
      <c r="E187" s="193">
        <v>0</v>
      </c>
      <c r="F187" s="2851">
        <v>0</v>
      </c>
      <c r="H187" s="191" t="s">
        <v>738</v>
      </c>
      <c r="I187" s="192" t="s">
        <v>1012</v>
      </c>
      <c r="J187" s="192" t="s">
        <v>1017</v>
      </c>
      <c r="K187" s="193">
        <v>0</v>
      </c>
      <c r="L187" s="203">
        <v>0</v>
      </c>
    </row>
    <row r="188" spans="2:12">
      <c r="B188" s="191" t="s">
        <v>739</v>
      </c>
      <c r="C188" s="192" t="s">
        <v>1012</v>
      </c>
      <c r="D188" s="192" t="s">
        <v>1018</v>
      </c>
      <c r="E188" s="193">
        <v>0</v>
      </c>
      <c r="F188" s="2851">
        <v>0</v>
      </c>
      <c r="H188" s="191" t="s">
        <v>739</v>
      </c>
      <c r="I188" s="192" t="s">
        <v>1012</v>
      </c>
      <c r="J188" s="192" t="s">
        <v>1018</v>
      </c>
      <c r="K188" s="193">
        <v>0</v>
      </c>
      <c r="L188" s="203">
        <v>0</v>
      </c>
    </row>
    <row r="189" spans="2:12">
      <c r="B189" s="191" t="s">
        <v>740</v>
      </c>
      <c r="C189" s="192" t="s">
        <v>1012</v>
      </c>
      <c r="D189" s="192" t="s">
        <v>1019</v>
      </c>
      <c r="E189" s="193">
        <v>0</v>
      </c>
      <c r="F189" s="2851">
        <v>0</v>
      </c>
      <c r="H189" s="191" t="s">
        <v>740</v>
      </c>
      <c r="I189" s="192" t="s">
        <v>1012</v>
      </c>
      <c r="J189" s="192" t="s">
        <v>1019</v>
      </c>
      <c r="K189" s="193">
        <v>0</v>
      </c>
      <c r="L189" s="203">
        <v>0</v>
      </c>
    </row>
    <row r="190" spans="2:12">
      <c r="B190" s="191" t="s">
        <v>741</v>
      </c>
      <c r="C190" s="192" t="s">
        <v>1012</v>
      </c>
      <c r="D190" s="192" t="s">
        <v>1020</v>
      </c>
      <c r="E190" s="193">
        <v>0</v>
      </c>
      <c r="F190" s="2851">
        <v>0</v>
      </c>
      <c r="H190" s="191" t="s">
        <v>741</v>
      </c>
      <c r="I190" s="192" t="s">
        <v>1012</v>
      </c>
      <c r="J190" s="192" t="s">
        <v>1020</v>
      </c>
      <c r="K190" s="193">
        <v>0</v>
      </c>
      <c r="L190" s="203">
        <v>0</v>
      </c>
    </row>
    <row r="191" spans="2:12">
      <c r="B191" s="191" t="s">
        <v>742</v>
      </c>
      <c r="C191" s="192" t="s">
        <v>1012</v>
      </c>
      <c r="D191" s="192" t="s">
        <v>1021</v>
      </c>
      <c r="E191" s="193">
        <v>0</v>
      </c>
      <c r="F191" s="2851">
        <v>0</v>
      </c>
      <c r="H191" s="191" t="s">
        <v>742</v>
      </c>
      <c r="I191" s="192" t="s">
        <v>1012</v>
      </c>
      <c r="J191" s="192" t="s">
        <v>1021</v>
      </c>
      <c r="K191" s="193">
        <v>0</v>
      </c>
      <c r="L191" s="203">
        <v>0</v>
      </c>
    </row>
    <row r="192" spans="2:12" ht="15.75" thickBot="1">
      <c r="B192" s="195" t="s">
        <v>743</v>
      </c>
      <c r="C192" s="196" t="s">
        <v>1012</v>
      </c>
      <c r="D192" s="196" t="s">
        <v>1022</v>
      </c>
      <c r="E192" s="197">
        <v>0</v>
      </c>
      <c r="F192" s="2849">
        <v>0</v>
      </c>
      <c r="H192" s="195" t="s">
        <v>743</v>
      </c>
      <c r="I192" s="196" t="s">
        <v>1012</v>
      </c>
      <c r="J192" s="196" t="s">
        <v>1022</v>
      </c>
      <c r="K192" s="197">
        <v>0</v>
      </c>
      <c r="L192" s="204">
        <v>0</v>
      </c>
    </row>
    <row r="193" spans="1:10" ht="15.75" thickTop="1"/>
    <row r="194" spans="1:10" ht="15.75" thickBot="1"/>
    <row r="195" spans="1:10" ht="17.25" thickTop="1" thickBot="1">
      <c r="A195" s="307" t="s">
        <v>1043</v>
      </c>
      <c r="B195" s="308"/>
      <c r="C195" s="309"/>
      <c r="D195" s="310"/>
      <c r="E195" s="309"/>
      <c r="F195" s="281"/>
      <c r="G195" s="281"/>
      <c r="H195" s="281"/>
      <c r="I195" s="321"/>
      <c r="J195" s="322"/>
    </row>
    <row r="196" spans="1:10" ht="16.5" thickTop="1" thickBot="1"/>
    <row r="197" spans="1:10" ht="16.5" thickTop="1" thickBot="1">
      <c r="B197" s="427" t="s">
        <v>751</v>
      </c>
      <c r="C197" s="810"/>
      <c r="D197" s="428" t="s">
        <v>752</v>
      </c>
      <c r="E197" s="429"/>
      <c r="F197" s="428" t="s">
        <v>426</v>
      </c>
      <c r="G197" s="429"/>
    </row>
    <row r="198" spans="1:10" ht="16.5" thickTop="1" thickBot="1">
      <c r="B198" s="2" t="s">
        <v>1023</v>
      </c>
      <c r="C198" s="323"/>
      <c r="D198" s="2" t="s">
        <v>667</v>
      </c>
      <c r="E198" s="323" t="s">
        <v>753</v>
      </c>
      <c r="F198" s="2" t="s">
        <v>667</v>
      </c>
      <c r="G198" s="323" t="s">
        <v>753</v>
      </c>
    </row>
    <row r="199" spans="1:10" ht="16.5" thickTop="1" thickBot="1">
      <c r="B199" s="324" t="s">
        <v>669</v>
      </c>
      <c r="C199" s="811" t="s">
        <v>1036</v>
      </c>
      <c r="D199" s="205">
        <v>0</v>
      </c>
      <c r="E199" s="206">
        <v>0</v>
      </c>
      <c r="F199" s="205">
        <v>88883</v>
      </c>
      <c r="G199" s="206">
        <v>620373197.74000001</v>
      </c>
    </row>
    <row r="200" spans="1:10" ht="16.5" thickTop="1" thickBot="1">
      <c r="B200" s="324" t="s">
        <v>670</v>
      </c>
      <c r="C200" s="811" t="s">
        <v>1036</v>
      </c>
      <c r="D200" s="289">
        <v>0</v>
      </c>
      <c r="E200" s="290">
        <v>0</v>
      </c>
      <c r="F200" s="207">
        <v>5284</v>
      </c>
      <c r="G200" s="208">
        <v>165552854.44999999</v>
      </c>
    </row>
    <row r="201" spans="1:10" ht="16.5" thickTop="1" thickBot="1">
      <c r="B201" s="324" t="s">
        <v>3472</v>
      </c>
      <c r="C201" s="811" t="s">
        <v>1036</v>
      </c>
      <c r="D201" s="205">
        <v>0</v>
      </c>
      <c r="E201" s="206">
        <v>0</v>
      </c>
      <c r="F201" s="205">
        <v>4120</v>
      </c>
      <c r="G201" s="206">
        <v>37921583.950000003</v>
      </c>
    </row>
    <row r="202" spans="1:10" ht="16.5" thickTop="1" thickBot="1">
      <c r="B202" s="324" t="s">
        <v>3473</v>
      </c>
      <c r="C202" s="811" t="s">
        <v>1036</v>
      </c>
      <c r="D202" s="289">
        <v>0</v>
      </c>
      <c r="E202" s="290">
        <v>0</v>
      </c>
      <c r="F202" s="207">
        <v>10322</v>
      </c>
      <c r="G202" s="208">
        <v>116152347.98</v>
      </c>
    </row>
    <row r="203" spans="1:10" ht="15.75" thickBot="1">
      <c r="F203" s="522"/>
    </row>
    <row r="204" spans="1:10" ht="16.5" thickTop="1" thickBot="1">
      <c r="D204" s="1" t="s">
        <v>53</v>
      </c>
      <c r="E204" s="1" t="s">
        <v>54</v>
      </c>
    </row>
    <row r="205" spans="1:10" ht="16.5" thickTop="1" thickBot="1">
      <c r="B205" s="425" t="s">
        <v>703</v>
      </c>
      <c r="C205" s="426"/>
      <c r="D205" s="192" t="s">
        <v>1037</v>
      </c>
      <c r="E205" s="192" t="s">
        <v>1038</v>
      </c>
      <c r="F205" s="366">
        <v>107.21908935</v>
      </c>
    </row>
    <row r="206" spans="1:10" ht="16.5" thickTop="1" thickBot="1">
      <c r="B206" s="425" t="s">
        <v>704</v>
      </c>
      <c r="C206" s="426"/>
      <c r="D206" s="192" t="s">
        <v>1037</v>
      </c>
      <c r="E206" s="192" t="s">
        <v>1039</v>
      </c>
      <c r="F206" s="366">
        <v>107.82605336</v>
      </c>
      <c r="J206" s="156"/>
    </row>
    <row r="207" spans="1:10" ht="16.5" thickTop="1" thickBot="1"/>
    <row r="208" spans="1:10" ht="17.25" thickTop="1" thickBot="1">
      <c r="A208" s="307" t="s">
        <v>1411</v>
      </c>
      <c r="B208" s="308"/>
      <c r="C208" s="309"/>
      <c r="D208" s="310"/>
      <c r="E208" s="309"/>
      <c r="F208" s="281"/>
      <c r="G208" s="281"/>
      <c r="H208" s="281"/>
      <c r="I208" s="282"/>
      <c r="J208" s="311"/>
    </row>
    <row r="209" spans="2:19" ht="16.5" thickTop="1" thickBot="1"/>
    <row r="210" spans="2:19" ht="27" customHeight="1" thickTop="1" thickBot="1">
      <c r="D210" s="3205" t="s">
        <v>750</v>
      </c>
      <c r="E210" s="3206"/>
      <c r="F210" s="3206"/>
      <c r="G210" s="3207"/>
      <c r="H210" s="3205" t="s">
        <v>62</v>
      </c>
      <c r="I210" s="3206"/>
      <c r="J210" s="3206"/>
      <c r="K210" s="3207"/>
      <c r="L210" s="3205" t="s">
        <v>63</v>
      </c>
      <c r="M210" s="3206"/>
      <c r="N210" s="3206"/>
      <c r="O210" s="3207"/>
      <c r="P210" s="3203" t="s">
        <v>64</v>
      </c>
      <c r="Q210" s="3204"/>
    </row>
    <row r="211" spans="2:19" ht="27" thickTop="1" thickBot="1">
      <c r="B211" s="824"/>
      <c r="C211" s="2"/>
      <c r="D211" s="2"/>
      <c r="E211" s="325"/>
      <c r="F211" s="314"/>
      <c r="G211" s="326"/>
      <c r="H211" s="2"/>
      <c r="I211" s="325"/>
      <c r="J211" s="314"/>
      <c r="K211" s="326"/>
      <c r="L211" s="2"/>
      <c r="M211" s="325"/>
      <c r="N211" s="314"/>
      <c r="O211" s="326"/>
      <c r="P211" s="2"/>
      <c r="Q211" s="326" t="s">
        <v>668</v>
      </c>
    </row>
    <row r="212" spans="2:19" ht="16.5" thickTop="1" thickBot="1">
      <c r="B212" s="824" t="s">
        <v>1062</v>
      </c>
      <c r="C212" s="812" t="s">
        <v>1060</v>
      </c>
      <c r="D212" s="812" t="s">
        <v>1060</v>
      </c>
      <c r="E212" s="812" t="s">
        <v>1060</v>
      </c>
      <c r="F212" s="812" t="s">
        <v>1060</v>
      </c>
      <c r="G212" s="812" t="s">
        <v>1060</v>
      </c>
      <c r="H212" s="812" t="s">
        <v>80</v>
      </c>
      <c r="I212" s="813" t="s">
        <v>80</v>
      </c>
      <c r="J212" s="814" t="s">
        <v>80</v>
      </c>
      <c r="K212" s="814" t="s">
        <v>80</v>
      </c>
      <c r="L212" s="812" t="s">
        <v>1061</v>
      </c>
      <c r="M212" s="812" t="s">
        <v>1061</v>
      </c>
      <c r="N212" s="812" t="s">
        <v>1061</v>
      </c>
      <c r="O212" s="825" t="s">
        <v>1061</v>
      </c>
      <c r="P212" s="812" t="s">
        <v>1037</v>
      </c>
      <c r="Q212" s="812" t="s">
        <v>1037</v>
      </c>
    </row>
    <row r="213" spans="2:19" ht="16.5" thickTop="1" thickBot="1">
      <c r="B213" s="1" t="s">
        <v>1063</v>
      </c>
      <c r="C213" s="815" t="s">
        <v>949</v>
      </c>
      <c r="D213" s="812" t="s">
        <v>1056</v>
      </c>
      <c r="E213" s="813" t="s">
        <v>1057</v>
      </c>
      <c r="F213" s="814" t="s">
        <v>1058</v>
      </c>
      <c r="G213" s="814" t="s">
        <v>1059</v>
      </c>
      <c r="H213" s="812" t="s">
        <v>1056</v>
      </c>
      <c r="I213" s="813" t="s">
        <v>1057</v>
      </c>
      <c r="J213" s="814" t="s">
        <v>1058</v>
      </c>
      <c r="K213" s="814" t="s">
        <v>1059</v>
      </c>
      <c r="L213" s="812" t="s">
        <v>1056</v>
      </c>
      <c r="M213" s="813" t="s">
        <v>1057</v>
      </c>
      <c r="N213" s="814" t="s">
        <v>1058</v>
      </c>
      <c r="O213" s="814" t="s">
        <v>1059</v>
      </c>
      <c r="P213" s="812" t="s">
        <v>949</v>
      </c>
      <c r="Q213" s="814" t="s">
        <v>793</v>
      </c>
    </row>
    <row r="214" spans="2:19" ht="15.75" customHeight="1" thickTop="1" thickBot="1">
      <c r="B214" s="327"/>
      <c r="C214" s="327">
        <v>45626</v>
      </c>
      <c r="D214" s="348">
        <v>1823773.64</v>
      </c>
      <c r="E214" s="209">
        <v>1.9401848E-3</v>
      </c>
      <c r="F214" s="351">
        <v>110</v>
      </c>
      <c r="G214" s="210">
        <v>1.0128074E-3</v>
      </c>
      <c r="H214" s="349">
        <v>0</v>
      </c>
      <c r="I214" s="330">
        <v>0</v>
      </c>
      <c r="J214" s="211">
        <v>0</v>
      </c>
      <c r="K214" s="423">
        <v>0</v>
      </c>
      <c r="L214" s="348">
        <v>0</v>
      </c>
      <c r="M214" s="333">
        <v>0</v>
      </c>
      <c r="N214" s="212">
        <v>0</v>
      </c>
      <c r="O214" s="328">
        <v>0</v>
      </c>
      <c r="P214" s="368">
        <v>45626</v>
      </c>
      <c r="Q214" s="2852">
        <v>5.6658345099999998</v>
      </c>
    </row>
    <row r="215" spans="2:19" ht="15" customHeight="1" thickTop="1" thickBot="1">
      <c r="B215" s="329"/>
      <c r="C215" s="816"/>
      <c r="D215" s="349"/>
      <c r="E215" s="213"/>
      <c r="F215" s="352"/>
      <c r="G215" s="210"/>
      <c r="H215" s="349"/>
      <c r="I215" s="330"/>
      <c r="J215" s="211"/>
      <c r="K215" s="423"/>
      <c r="L215" s="332"/>
      <c r="M215" s="333"/>
      <c r="N215" s="334"/>
      <c r="O215" s="424"/>
      <c r="P215" s="369"/>
      <c r="Q215" s="556"/>
    </row>
    <row r="216" spans="2:19" ht="14.25" customHeight="1" thickTop="1">
      <c r="B216" s="329"/>
      <c r="C216" s="816"/>
      <c r="D216" s="349"/>
      <c r="E216" s="213"/>
      <c r="F216" s="352"/>
      <c r="G216" s="210"/>
      <c r="H216" s="349"/>
      <c r="I216" s="330"/>
      <c r="J216" s="211"/>
      <c r="K216" s="423"/>
      <c r="L216" s="332"/>
      <c r="M216" s="333"/>
      <c r="N216" s="334"/>
      <c r="O216" s="424"/>
      <c r="P216" s="369"/>
      <c r="Q216" s="557"/>
      <c r="S216" s="528"/>
    </row>
    <row r="217" spans="2:19" ht="15.75" customHeight="1">
      <c r="B217" s="329"/>
      <c r="C217" s="816"/>
      <c r="D217" s="349"/>
      <c r="E217" s="213"/>
      <c r="F217" s="352"/>
      <c r="G217" s="210"/>
      <c r="H217" s="349"/>
      <c r="I217" s="330"/>
      <c r="J217" s="355"/>
      <c r="K217" s="423"/>
      <c r="L217" s="332"/>
      <c r="M217" s="333"/>
      <c r="N217" s="334"/>
      <c r="O217" s="424"/>
      <c r="P217" s="369"/>
      <c r="Q217" s="558"/>
      <c r="S217" s="529"/>
    </row>
    <row r="218" spans="2:19">
      <c r="B218" s="329"/>
      <c r="C218" s="816"/>
      <c r="D218" s="350"/>
      <c r="E218" s="213"/>
      <c r="F218" s="353"/>
      <c r="G218" s="210"/>
      <c r="H218" s="349"/>
      <c r="I218" s="330"/>
      <c r="J218" s="211"/>
      <c r="K218" s="423"/>
      <c r="L218" s="332"/>
      <c r="M218" s="333"/>
      <c r="N218" s="334"/>
      <c r="O218" s="424"/>
      <c r="P218" s="369"/>
      <c r="Q218" s="559"/>
      <c r="S218" s="529"/>
    </row>
    <row r="219" spans="2:19" ht="22.5" customHeight="1">
      <c r="B219" s="329"/>
      <c r="C219" s="816"/>
      <c r="D219" s="350"/>
      <c r="E219" s="336"/>
      <c r="F219" s="353"/>
      <c r="G219" s="337"/>
      <c r="H219" s="349"/>
      <c r="I219" s="330"/>
      <c r="J219" s="211"/>
      <c r="K219" s="331"/>
      <c r="L219" s="332"/>
      <c r="M219" s="333"/>
      <c r="N219" s="334"/>
      <c r="O219" s="335"/>
      <c r="P219" s="369"/>
      <c r="Q219" s="367"/>
    </row>
    <row r="220" spans="2:19">
      <c r="B220" s="329"/>
      <c r="C220" s="816"/>
      <c r="D220" s="350"/>
      <c r="E220" s="336"/>
      <c r="F220" s="353"/>
      <c r="G220" s="337"/>
      <c r="H220" s="349"/>
      <c r="I220" s="333"/>
      <c r="J220" s="356"/>
      <c r="K220" s="335"/>
      <c r="L220" s="332"/>
      <c r="M220" s="333"/>
      <c r="N220" s="334"/>
      <c r="O220" s="335"/>
      <c r="P220" s="369"/>
      <c r="Q220" s="367"/>
    </row>
    <row r="221" spans="2:19">
      <c r="B221" s="329"/>
      <c r="C221" s="816"/>
      <c r="D221" s="346"/>
      <c r="E221" s="336"/>
      <c r="F221" s="353"/>
      <c r="G221" s="337"/>
      <c r="H221" s="349"/>
      <c r="I221" s="333"/>
      <c r="J221" s="356"/>
      <c r="K221" s="335"/>
      <c r="L221" s="332"/>
      <c r="M221" s="333"/>
      <c r="N221" s="334"/>
      <c r="O221" s="335"/>
      <c r="P221" s="369"/>
      <c r="Q221" s="367"/>
    </row>
    <row r="222" spans="2:19">
      <c r="B222" s="329"/>
      <c r="C222" s="816"/>
      <c r="D222" s="346"/>
      <c r="E222" s="336"/>
      <c r="F222" s="353"/>
      <c r="G222" s="337"/>
      <c r="H222" s="349"/>
      <c r="I222" s="333"/>
      <c r="J222" s="356"/>
      <c r="K222" s="335"/>
      <c r="L222" s="332"/>
      <c r="M222" s="333"/>
      <c r="N222" s="334"/>
      <c r="O222" s="335"/>
      <c r="P222" s="369"/>
      <c r="Q222" s="367"/>
    </row>
    <row r="223" spans="2:19">
      <c r="B223" s="329"/>
      <c r="C223" s="816"/>
      <c r="D223" s="346"/>
      <c r="E223" s="336"/>
      <c r="F223" s="353"/>
      <c r="G223" s="337"/>
      <c r="H223" s="349"/>
      <c r="I223" s="333"/>
      <c r="J223" s="356"/>
      <c r="K223" s="335"/>
      <c r="L223" s="332"/>
      <c r="M223" s="333"/>
      <c r="N223" s="334"/>
      <c r="O223" s="335"/>
      <c r="P223" s="369"/>
      <c r="Q223" s="367"/>
    </row>
    <row r="224" spans="2:19">
      <c r="B224" s="329"/>
      <c r="C224" s="816"/>
      <c r="D224" s="346"/>
      <c r="E224" s="336"/>
      <c r="F224" s="353"/>
      <c r="G224" s="337"/>
      <c r="H224" s="349"/>
      <c r="I224" s="333"/>
      <c r="J224" s="356"/>
      <c r="K224" s="335"/>
      <c r="L224" s="332"/>
      <c r="M224" s="333"/>
      <c r="N224" s="334"/>
      <c r="O224" s="335"/>
      <c r="P224" s="369"/>
      <c r="Q224" s="367"/>
    </row>
    <row r="225" spans="2:17">
      <c r="B225" s="329"/>
      <c r="C225" s="816"/>
      <c r="D225" s="346"/>
      <c r="E225" s="336"/>
      <c r="F225" s="353"/>
      <c r="G225" s="337"/>
      <c r="H225" s="349"/>
      <c r="I225" s="333"/>
      <c r="J225" s="356"/>
      <c r="K225" s="335"/>
      <c r="L225" s="332"/>
      <c r="M225" s="333"/>
      <c r="N225" s="334"/>
      <c r="O225" s="335"/>
      <c r="P225" s="369"/>
      <c r="Q225" s="367"/>
    </row>
    <row r="226" spans="2:17" ht="15.75" thickBot="1">
      <c r="B226" s="338"/>
      <c r="C226" s="817"/>
      <c r="D226" s="347"/>
      <c r="E226" s="339"/>
      <c r="F226" s="354"/>
      <c r="G226" s="341"/>
      <c r="H226" s="342"/>
      <c r="I226" s="340"/>
      <c r="J226" s="343"/>
      <c r="K226" s="344"/>
      <c r="L226" s="342"/>
      <c r="M226" s="340"/>
      <c r="N226" s="343"/>
      <c r="O226" s="344"/>
      <c r="P226" s="370"/>
      <c r="Q226" s="214"/>
    </row>
    <row r="227" spans="2:17" ht="15.75" thickTop="1"/>
    <row r="228" spans="2:17" ht="14.25" customHeight="1"/>
    <row r="229" spans="2:17" ht="52.5" customHeight="1">
      <c r="D229" s="156"/>
    </row>
    <row r="234" spans="2:17">
      <c r="I234" s="156"/>
    </row>
  </sheetData>
  <mergeCells count="4">
    <mergeCell ref="P210:Q210"/>
    <mergeCell ref="L210:O210"/>
    <mergeCell ref="H210:K210"/>
    <mergeCell ref="D210:G210"/>
  </mergeCells>
  <pageMargins left="0.7" right="0.7" top="0.75" bottom="0.75" header="0.3" footer="0.3"/>
  <pageSetup paperSize="9" orientation="portrait" r:id="rId1"/>
  <drawing r:id="rId2"/>
  <legacyDrawing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B2:G443"/>
  <sheetViews>
    <sheetView workbookViewId="0"/>
  </sheetViews>
  <sheetFormatPr baseColWidth="10" defaultColWidth="11.42578125" defaultRowHeight="15"/>
  <cols>
    <col min="1" max="1" width="2" customWidth="1"/>
    <col min="2" max="2" width="46.140625" customWidth="1"/>
    <col min="3" max="3" width="57.5703125" customWidth="1"/>
    <col min="4" max="4" width="46.140625" customWidth="1"/>
    <col min="6" max="6" width="3.42578125" customWidth="1"/>
  </cols>
  <sheetData>
    <row r="2" spans="2:7" s="164" customFormat="1">
      <c r="B2" s="1744"/>
      <c r="C2" s="1745"/>
      <c r="D2" s="1745"/>
      <c r="E2" s="1745"/>
      <c r="F2" s="1746"/>
      <c r="G2"/>
    </row>
    <row r="3" spans="2:7" s="164" customFormat="1">
      <c r="B3" s="1747"/>
      <c r="C3" s="1543"/>
      <c r="D3" s="1543"/>
      <c r="E3" s="1543"/>
      <c r="F3" s="1748"/>
      <c r="G3"/>
    </row>
    <row r="4" spans="2:7" s="164" customFormat="1">
      <c r="B4" s="1747"/>
      <c r="C4" s="1543"/>
      <c r="D4" s="1043" t="str">
        <f>'16.Bis CONSISTENCY TEST Stat'!G3</f>
        <v>Cut-Off Date</v>
      </c>
      <c r="E4" s="1346">
        <f>'16.Bis CONSISTENCY TEST Stat'!H3</f>
        <v>45626</v>
      </c>
      <c r="F4" s="1748"/>
      <c r="G4"/>
    </row>
    <row r="5" spans="2:7" s="164" customFormat="1">
      <c r="B5" s="1747"/>
      <c r="C5" s="1543"/>
      <c r="D5" s="1043" t="str">
        <f>'16.Bis CONSISTENCY TEST Stat'!G4</f>
        <v>Payment Date</v>
      </c>
      <c r="E5" s="1346">
        <f>'16.Bis CONSISTENCY TEST Stat'!H4</f>
        <v>45645</v>
      </c>
      <c r="F5" s="1748"/>
      <c r="G5"/>
    </row>
    <row r="6" spans="2:7" s="164" customFormat="1">
      <c r="B6" s="1749"/>
      <c r="C6" s="1750"/>
      <c r="D6" s="1750"/>
      <c r="E6" s="1750"/>
      <c r="F6" s="1751"/>
      <c r="G6"/>
    </row>
    <row r="7" spans="2:7" ht="15.75" thickBot="1"/>
    <row r="8" spans="2:7" ht="27.75" customHeight="1" thickBot="1">
      <c r="B8" s="456" t="s">
        <v>57</v>
      </c>
      <c r="C8" s="456" t="s">
        <v>402</v>
      </c>
      <c r="D8" s="284" t="s">
        <v>667</v>
      </c>
    </row>
    <row r="9" spans="2:7">
      <c r="B9" s="459">
        <f>INPUT_STAT!M25</f>
        <v>95068778105</v>
      </c>
      <c r="C9" s="459">
        <f>INPUT_STAT!N25</f>
        <v>149878.39999999999</v>
      </c>
      <c r="D9" s="459">
        <f>INPUT_STAT!O25</f>
        <v>2</v>
      </c>
    </row>
    <row r="10" spans="2:7">
      <c r="B10" s="459">
        <f>INPUT_STAT!M26</f>
        <v>95101765966</v>
      </c>
      <c r="C10" s="459">
        <f>INPUT_STAT!N26</f>
        <v>144643.92000000001</v>
      </c>
      <c r="D10" s="459">
        <f>INPUT_STAT!O26</f>
        <v>1</v>
      </c>
    </row>
    <row r="11" spans="2:7">
      <c r="B11" s="459">
        <f>INPUT_STAT!M27</f>
        <v>92569435105</v>
      </c>
      <c r="C11" s="459">
        <f>INPUT_STAT!N27</f>
        <v>131998.76</v>
      </c>
      <c r="D11" s="459">
        <f>INPUT_STAT!O27</f>
        <v>1</v>
      </c>
    </row>
    <row r="12" spans="2:7">
      <c r="B12" s="459">
        <f>INPUT_STAT!M28</f>
        <v>92964536889</v>
      </c>
      <c r="C12" s="459">
        <f>INPUT_STAT!N28</f>
        <v>107859.78</v>
      </c>
      <c r="D12" s="459">
        <f>INPUT_STAT!O28</f>
        <v>2</v>
      </c>
    </row>
    <row r="13" spans="2:7">
      <c r="B13" s="459">
        <f>INPUT_STAT!M29</f>
        <v>95025033219</v>
      </c>
      <c r="C13" s="459">
        <f>INPUT_STAT!N29</f>
        <v>100569.08</v>
      </c>
      <c r="D13" s="459">
        <f>INPUT_STAT!O29</f>
        <v>1</v>
      </c>
    </row>
    <row r="14" spans="2:7">
      <c r="B14" s="459">
        <f>INPUT_STAT!M30</f>
        <v>95036452907</v>
      </c>
      <c r="C14" s="459">
        <f>INPUT_STAT!N30</f>
        <v>98318.61</v>
      </c>
      <c r="D14" s="459">
        <f>INPUT_STAT!O30</f>
        <v>2</v>
      </c>
    </row>
    <row r="15" spans="2:7">
      <c r="B15" s="459">
        <f>INPUT_STAT!M31</f>
        <v>92138082317</v>
      </c>
      <c r="C15" s="459">
        <f>INPUT_STAT!N31</f>
        <v>97777</v>
      </c>
      <c r="D15" s="459">
        <f>INPUT_STAT!O31</f>
        <v>1</v>
      </c>
    </row>
    <row r="16" spans="2:7">
      <c r="B16" s="459">
        <f>INPUT_STAT!M32</f>
        <v>92635169638</v>
      </c>
      <c r="C16" s="459">
        <f>INPUT_STAT!N32</f>
        <v>97777</v>
      </c>
      <c r="D16" s="459">
        <f>INPUT_STAT!O32</f>
        <v>1</v>
      </c>
    </row>
    <row r="17" spans="2:4">
      <c r="B17" s="459">
        <f>INPUT_STAT!M33</f>
        <v>95012398642</v>
      </c>
      <c r="C17" s="459">
        <f>INPUT_STAT!N33</f>
        <v>97036.89</v>
      </c>
      <c r="D17" s="459">
        <f>INPUT_STAT!O33</f>
        <v>1</v>
      </c>
    </row>
    <row r="18" spans="2:4">
      <c r="B18" s="459">
        <f>INPUT_STAT!M34</f>
        <v>92553101580</v>
      </c>
      <c r="C18" s="459">
        <f>INPUT_STAT!N34</f>
        <v>97036.89</v>
      </c>
      <c r="D18" s="459">
        <f>INPUT_STAT!O34</f>
        <v>1</v>
      </c>
    </row>
    <row r="19" spans="2:4">
      <c r="B19" s="459">
        <f>INPUT_STAT!M35</f>
        <v>92997535753</v>
      </c>
      <c r="C19" s="459">
        <f>INPUT_STAT!N35</f>
        <v>96620.04</v>
      </c>
      <c r="D19" s="459">
        <f>INPUT_STAT!O35</f>
        <v>1</v>
      </c>
    </row>
    <row r="20" spans="2:4">
      <c r="B20" s="459">
        <f>INPUT_STAT!M36</f>
        <v>92997535741</v>
      </c>
      <c r="C20" s="459">
        <f>INPUT_STAT!N36</f>
        <v>96620.04</v>
      </c>
      <c r="D20" s="459">
        <f>INPUT_STAT!O36</f>
        <v>1</v>
      </c>
    </row>
    <row r="21" spans="2:4">
      <c r="B21" s="459">
        <f>INPUT_STAT!M37</f>
        <v>92401332584</v>
      </c>
      <c r="C21" s="459">
        <f>INPUT_STAT!N37</f>
        <v>96371.51</v>
      </c>
      <c r="D21" s="459">
        <f>INPUT_STAT!O37</f>
        <v>1</v>
      </c>
    </row>
    <row r="22" spans="2:4">
      <c r="B22" s="459">
        <f>INPUT_STAT!M38</f>
        <v>95075570401</v>
      </c>
      <c r="C22" s="459">
        <f>INPUT_STAT!N38</f>
        <v>94857.69</v>
      </c>
      <c r="D22" s="459">
        <f>INPUT_STAT!O38</f>
        <v>1</v>
      </c>
    </row>
    <row r="23" spans="2:4">
      <c r="B23" s="459">
        <f>INPUT_STAT!M39</f>
        <v>95075570607</v>
      </c>
      <c r="C23" s="459">
        <f>INPUT_STAT!N39</f>
        <v>94857.69</v>
      </c>
      <c r="D23" s="459">
        <f>INPUT_STAT!O39</f>
        <v>1</v>
      </c>
    </row>
    <row r="24" spans="2:4">
      <c r="B24" s="459">
        <f>INPUT_STAT!M40</f>
        <v>95061530281</v>
      </c>
      <c r="C24" s="459">
        <f>INPUT_STAT!N40</f>
        <v>93753.45</v>
      </c>
      <c r="D24" s="459">
        <f>INPUT_STAT!O40</f>
        <v>1</v>
      </c>
    </row>
    <row r="25" spans="2:4">
      <c r="B25" s="459">
        <f>INPUT_STAT!M41</f>
        <v>95061530279</v>
      </c>
      <c r="C25" s="459">
        <f>INPUT_STAT!N41</f>
        <v>93753.45</v>
      </c>
      <c r="D25" s="459">
        <f>INPUT_STAT!O41</f>
        <v>1</v>
      </c>
    </row>
    <row r="26" spans="2:4">
      <c r="B26" s="459">
        <f>INPUT_STAT!M42</f>
        <v>91026990901</v>
      </c>
      <c r="C26" s="459">
        <f>INPUT_STAT!N42</f>
        <v>93524.25</v>
      </c>
      <c r="D26" s="459">
        <f>INPUT_STAT!O42</f>
        <v>1</v>
      </c>
    </row>
    <row r="27" spans="2:4">
      <c r="B27" s="459">
        <f>INPUT_STAT!M43</f>
        <v>92507069950</v>
      </c>
      <c r="C27" s="459">
        <f>INPUT_STAT!N43</f>
        <v>93524.25</v>
      </c>
      <c r="D27" s="459">
        <f>INPUT_STAT!O43</f>
        <v>1</v>
      </c>
    </row>
    <row r="28" spans="2:4">
      <c r="B28" s="459">
        <f>INPUT_STAT!M44</f>
        <v>92680281613</v>
      </c>
      <c r="C28" s="459">
        <f>INPUT_STAT!N44</f>
        <v>93493.64</v>
      </c>
      <c r="D28" s="459">
        <f>INPUT_STAT!O44</f>
        <v>2</v>
      </c>
    </row>
    <row r="29" spans="2:4">
      <c r="B29" s="459">
        <f>INPUT_STAT!M45</f>
        <v>95102080961</v>
      </c>
      <c r="C29" s="459">
        <f>INPUT_STAT!N45</f>
        <v>93493.26</v>
      </c>
      <c r="D29" s="459">
        <f>INPUT_STAT!O45</f>
        <v>1</v>
      </c>
    </row>
    <row r="30" spans="2:4">
      <c r="B30" s="459">
        <f>INPUT_STAT!M46</f>
        <v>92180888454</v>
      </c>
      <c r="C30" s="459">
        <f>INPUT_STAT!N46</f>
        <v>93493.26</v>
      </c>
      <c r="D30" s="459">
        <f>INPUT_STAT!O46</f>
        <v>1</v>
      </c>
    </row>
    <row r="31" spans="2:4">
      <c r="B31" s="459">
        <f>INPUT_STAT!M47</f>
        <v>95075616645</v>
      </c>
      <c r="C31" s="459">
        <f>INPUT_STAT!N47</f>
        <v>93182.06</v>
      </c>
      <c r="D31" s="459">
        <f>INPUT_STAT!O47</f>
        <v>1</v>
      </c>
    </row>
    <row r="32" spans="2:4">
      <c r="B32" s="459">
        <f>INPUT_STAT!M48</f>
        <v>95075616657</v>
      </c>
      <c r="C32" s="459">
        <f>INPUT_STAT!N48</f>
        <v>93182.06</v>
      </c>
      <c r="D32" s="459">
        <f>INPUT_STAT!O48</f>
        <v>1</v>
      </c>
    </row>
    <row r="33" spans="2:4">
      <c r="B33" s="459">
        <f>INPUT_STAT!M49</f>
        <v>92421610667</v>
      </c>
      <c r="C33" s="459">
        <f>INPUT_STAT!N49</f>
        <v>92884.9</v>
      </c>
      <c r="D33" s="459">
        <f>INPUT_STAT!O49</f>
        <v>1</v>
      </c>
    </row>
    <row r="34" spans="2:4">
      <c r="B34" s="459">
        <f>INPUT_STAT!M50</f>
        <v>92151623439</v>
      </c>
      <c r="C34" s="459">
        <f>INPUT_STAT!N50</f>
        <v>92884.9</v>
      </c>
      <c r="D34" s="459">
        <f>INPUT_STAT!O50</f>
        <v>1</v>
      </c>
    </row>
    <row r="35" spans="2:4">
      <c r="B35" s="459">
        <f>INPUT_STAT!M51</f>
        <v>95065019352</v>
      </c>
      <c r="C35" s="459">
        <f>INPUT_STAT!N51</f>
        <v>92419.57</v>
      </c>
      <c r="D35" s="459">
        <f>INPUT_STAT!O51</f>
        <v>1</v>
      </c>
    </row>
    <row r="36" spans="2:4">
      <c r="B36" s="459">
        <f>INPUT_STAT!M52</f>
        <v>95065018243</v>
      </c>
      <c r="C36" s="459">
        <f>INPUT_STAT!N52</f>
        <v>92419.57</v>
      </c>
      <c r="D36" s="459">
        <f>INPUT_STAT!O52</f>
        <v>1</v>
      </c>
    </row>
    <row r="37" spans="2:4">
      <c r="B37" s="459">
        <f>INPUT_STAT!M53</f>
        <v>92586359691</v>
      </c>
      <c r="C37" s="459">
        <f>INPUT_STAT!N53</f>
        <v>92036.22</v>
      </c>
      <c r="D37" s="459">
        <f>INPUT_STAT!O53</f>
        <v>1</v>
      </c>
    </row>
    <row r="38" spans="2:4">
      <c r="B38" s="459">
        <f>INPUT_STAT!M54</f>
        <v>95073074570</v>
      </c>
      <c r="C38" s="459">
        <f>INPUT_STAT!N54</f>
        <v>92036.22</v>
      </c>
      <c r="D38" s="459">
        <f>INPUT_STAT!O54</f>
        <v>1</v>
      </c>
    </row>
    <row r="39" spans="2:4">
      <c r="B39" s="459">
        <f>INPUT_STAT!M55</f>
        <v>95057970285</v>
      </c>
      <c r="C39" s="459">
        <f>INPUT_STAT!N55</f>
        <v>90816.25</v>
      </c>
      <c r="D39" s="459">
        <f>INPUT_STAT!O55</f>
        <v>1</v>
      </c>
    </row>
    <row r="40" spans="2:4">
      <c r="B40" s="459">
        <f>INPUT_STAT!M56</f>
        <v>92361954551</v>
      </c>
      <c r="C40" s="459">
        <f>INPUT_STAT!N56</f>
        <v>90816.25</v>
      </c>
      <c r="D40" s="459">
        <f>INPUT_STAT!O56</f>
        <v>1</v>
      </c>
    </row>
    <row r="41" spans="2:4">
      <c r="B41" s="459">
        <f>INPUT_STAT!M57</f>
        <v>95092939313</v>
      </c>
      <c r="C41" s="459">
        <f>INPUT_STAT!N57</f>
        <v>90362.37</v>
      </c>
      <c r="D41" s="459">
        <f>INPUT_STAT!O57</f>
        <v>1</v>
      </c>
    </row>
    <row r="42" spans="2:4">
      <c r="B42" s="459">
        <f>INPUT_STAT!M58</f>
        <v>95077428925</v>
      </c>
      <c r="C42" s="459">
        <f>INPUT_STAT!N58</f>
        <v>89595.21</v>
      </c>
      <c r="D42" s="459">
        <f>INPUT_STAT!O58</f>
        <v>1</v>
      </c>
    </row>
    <row r="43" spans="2:4">
      <c r="B43" s="459">
        <f>INPUT_STAT!M59</f>
        <v>95086841213</v>
      </c>
      <c r="C43" s="459">
        <f>INPUT_STAT!N59</f>
        <v>89578.39</v>
      </c>
      <c r="D43" s="459">
        <f>INPUT_STAT!O59</f>
        <v>1</v>
      </c>
    </row>
    <row r="44" spans="2:4">
      <c r="B44" s="459">
        <f>INPUT_STAT!M60</f>
        <v>91837212687</v>
      </c>
      <c r="C44" s="459">
        <f>INPUT_STAT!N60</f>
        <v>89516.15</v>
      </c>
      <c r="D44" s="459">
        <f>INPUT_STAT!O60</f>
        <v>1</v>
      </c>
    </row>
    <row r="45" spans="2:4">
      <c r="B45" s="459">
        <f>INPUT_STAT!M61</f>
        <v>92421392423</v>
      </c>
      <c r="C45" s="459">
        <f>INPUT_STAT!N61</f>
        <v>89511.48</v>
      </c>
      <c r="D45" s="459">
        <f>INPUT_STAT!O61</f>
        <v>1</v>
      </c>
    </row>
    <row r="46" spans="2:4">
      <c r="B46" s="459">
        <f>INPUT_STAT!M62</f>
        <v>92508787286</v>
      </c>
      <c r="C46" s="459">
        <f>INPUT_STAT!N62</f>
        <v>89511.48</v>
      </c>
      <c r="D46" s="459">
        <f>INPUT_STAT!O62</f>
        <v>1</v>
      </c>
    </row>
    <row r="47" spans="2:4">
      <c r="B47" s="459">
        <f>INPUT_STAT!M63</f>
        <v>92400388794</v>
      </c>
      <c r="C47" s="459">
        <f>INPUT_STAT!N63</f>
        <v>89143.81</v>
      </c>
      <c r="D47" s="459">
        <f>INPUT_STAT!O63</f>
        <v>3</v>
      </c>
    </row>
    <row r="48" spans="2:4">
      <c r="B48" s="459">
        <f>INPUT_STAT!M64</f>
        <v>92095915160</v>
      </c>
      <c r="C48" s="459">
        <f>INPUT_STAT!N64</f>
        <v>89143.81</v>
      </c>
      <c r="D48" s="459">
        <f>INPUT_STAT!O64</f>
        <v>3</v>
      </c>
    </row>
    <row r="49" spans="2:4">
      <c r="B49" s="459">
        <f>INPUT_STAT!M65</f>
        <v>95026778206</v>
      </c>
      <c r="C49" s="459">
        <f>INPUT_STAT!N65</f>
        <v>88798.21</v>
      </c>
      <c r="D49" s="459">
        <f>INPUT_STAT!O65</f>
        <v>1</v>
      </c>
    </row>
    <row r="50" spans="2:4">
      <c r="B50" s="459">
        <f>INPUT_STAT!M66</f>
        <v>95026778218</v>
      </c>
      <c r="C50" s="459">
        <f>INPUT_STAT!N66</f>
        <v>88798.21</v>
      </c>
      <c r="D50" s="459">
        <f>INPUT_STAT!O66</f>
        <v>1</v>
      </c>
    </row>
    <row r="51" spans="2:4">
      <c r="B51" s="459">
        <f>INPUT_STAT!M67</f>
        <v>92668898028</v>
      </c>
      <c r="C51" s="459">
        <f>INPUT_STAT!N67</f>
        <v>88047.59</v>
      </c>
      <c r="D51" s="459">
        <f>INPUT_STAT!O67</f>
        <v>1</v>
      </c>
    </row>
    <row r="52" spans="2:4">
      <c r="B52" s="459">
        <f>INPUT_STAT!M68</f>
        <v>92611418685</v>
      </c>
      <c r="C52" s="459">
        <f>INPUT_STAT!N68</f>
        <v>88047.59</v>
      </c>
      <c r="D52" s="459">
        <f>INPUT_STAT!O68</f>
        <v>1</v>
      </c>
    </row>
    <row r="53" spans="2:4">
      <c r="B53" s="459">
        <f>INPUT_STAT!M69</f>
        <v>95024910109</v>
      </c>
      <c r="C53" s="459">
        <f>INPUT_STAT!N69</f>
        <v>88012.29</v>
      </c>
      <c r="D53" s="459">
        <f>INPUT_STAT!O69</f>
        <v>1</v>
      </c>
    </row>
    <row r="54" spans="2:4">
      <c r="B54" s="459">
        <f>INPUT_STAT!M70</f>
        <v>92971911286</v>
      </c>
      <c r="C54" s="459">
        <f>INPUT_STAT!N70</f>
        <v>88012.29</v>
      </c>
      <c r="D54" s="459">
        <f>INPUT_STAT!O70</f>
        <v>1</v>
      </c>
    </row>
    <row r="55" spans="2:4">
      <c r="B55" s="459">
        <f>INPUT_STAT!M71</f>
        <v>92979856705</v>
      </c>
      <c r="C55" s="459">
        <f>INPUT_STAT!N71</f>
        <v>87739.71</v>
      </c>
      <c r="D55" s="459">
        <f>INPUT_STAT!O71</f>
        <v>1</v>
      </c>
    </row>
    <row r="56" spans="2:4">
      <c r="B56" s="459">
        <f>INPUT_STAT!M72</f>
        <v>92979858014</v>
      </c>
      <c r="C56" s="459">
        <f>INPUT_STAT!N72</f>
        <v>87739.71</v>
      </c>
      <c r="D56" s="459">
        <f>INPUT_STAT!O72</f>
        <v>1</v>
      </c>
    </row>
    <row r="57" spans="2:4">
      <c r="B57" s="459">
        <f>INPUT_STAT!M73</f>
        <v>95027094281</v>
      </c>
      <c r="C57" s="459">
        <f>INPUT_STAT!N73</f>
        <v>87435.33</v>
      </c>
      <c r="D57" s="459">
        <f>INPUT_STAT!O73</f>
        <v>1</v>
      </c>
    </row>
    <row r="58" spans="2:4">
      <c r="B58" s="459">
        <f>INPUT_STAT!M74</f>
        <v>91559181679</v>
      </c>
      <c r="C58" s="459">
        <f>INPUT_STAT!N74</f>
        <v>87435.33</v>
      </c>
      <c r="D58" s="459">
        <f>INPUT_STAT!O74</f>
        <v>1</v>
      </c>
    </row>
    <row r="59" spans="2:4">
      <c r="B59" s="459">
        <f>INPUT_STAT!M75</f>
        <v>95103317804</v>
      </c>
      <c r="C59" s="459">
        <f>INPUT_STAT!N75</f>
        <v>86727.49</v>
      </c>
      <c r="D59" s="459">
        <f>INPUT_STAT!O75</f>
        <v>3</v>
      </c>
    </row>
    <row r="60" spans="2:4">
      <c r="B60" s="459">
        <f>INPUT_STAT!M76</f>
        <v>95044504617</v>
      </c>
      <c r="C60" s="459">
        <f>INPUT_STAT!N76</f>
        <v>86118.31</v>
      </c>
      <c r="D60" s="459">
        <f>INPUT_STAT!O76</f>
        <v>2</v>
      </c>
    </row>
    <row r="61" spans="2:4">
      <c r="B61" s="459">
        <f>INPUT_STAT!M77</f>
        <v>95044505233</v>
      </c>
      <c r="C61" s="459">
        <f>INPUT_STAT!N77</f>
        <v>86118.31</v>
      </c>
      <c r="D61" s="459">
        <f>INPUT_STAT!O77</f>
        <v>2</v>
      </c>
    </row>
    <row r="62" spans="2:4">
      <c r="B62" s="459">
        <f>INPUT_STAT!M78</f>
        <v>95103531137</v>
      </c>
      <c r="C62" s="459">
        <f>INPUT_STAT!N78</f>
        <v>86019.92</v>
      </c>
      <c r="D62" s="459">
        <f>INPUT_STAT!O78</f>
        <v>1</v>
      </c>
    </row>
    <row r="63" spans="2:4">
      <c r="B63" s="459">
        <f>INPUT_STAT!M79</f>
        <v>95103531125</v>
      </c>
      <c r="C63" s="459">
        <f>INPUT_STAT!N79</f>
        <v>86019.92</v>
      </c>
      <c r="D63" s="459">
        <f>INPUT_STAT!O79</f>
        <v>1</v>
      </c>
    </row>
    <row r="64" spans="2:4">
      <c r="B64" s="459">
        <f>INPUT_STAT!M80</f>
        <v>92906416512</v>
      </c>
      <c r="C64" s="459">
        <f>INPUT_STAT!N80</f>
        <v>85959.35</v>
      </c>
      <c r="D64" s="459">
        <f>INPUT_STAT!O80</f>
        <v>1</v>
      </c>
    </row>
    <row r="65" spans="2:4">
      <c r="B65" s="459">
        <f>INPUT_STAT!M81</f>
        <v>95072996240</v>
      </c>
      <c r="C65" s="459">
        <f>INPUT_STAT!N81</f>
        <v>85673.84</v>
      </c>
      <c r="D65" s="459">
        <f>INPUT_STAT!O81</f>
        <v>1</v>
      </c>
    </row>
    <row r="66" spans="2:4">
      <c r="B66" s="459">
        <f>INPUT_STAT!M82</f>
        <v>95072996226</v>
      </c>
      <c r="C66" s="459">
        <f>INPUT_STAT!N82</f>
        <v>85673.84</v>
      </c>
      <c r="D66" s="459">
        <f>INPUT_STAT!O82</f>
        <v>1</v>
      </c>
    </row>
    <row r="67" spans="2:4">
      <c r="B67" s="459">
        <f>INPUT_STAT!M83</f>
        <v>95004070527</v>
      </c>
      <c r="C67" s="459">
        <f>INPUT_STAT!N83</f>
        <v>85663.31</v>
      </c>
      <c r="D67" s="459">
        <f>INPUT_STAT!O83</f>
        <v>1</v>
      </c>
    </row>
    <row r="68" spans="2:4">
      <c r="B68" s="459">
        <f>INPUT_STAT!M84</f>
        <v>95004071557</v>
      </c>
      <c r="C68" s="459">
        <f>INPUT_STAT!N84</f>
        <v>85663.31</v>
      </c>
      <c r="D68" s="459">
        <f>INPUT_STAT!O84</f>
        <v>1</v>
      </c>
    </row>
    <row r="69" spans="2:4">
      <c r="B69" s="459">
        <f>INPUT_STAT!M85</f>
        <v>92406510600</v>
      </c>
      <c r="C69" s="459">
        <f>INPUT_STAT!N85</f>
        <v>85644.84</v>
      </c>
      <c r="D69" s="459">
        <f>INPUT_STAT!O85</f>
        <v>1</v>
      </c>
    </row>
    <row r="70" spans="2:4">
      <c r="B70" s="459">
        <f>INPUT_STAT!M86</f>
        <v>91517046188</v>
      </c>
      <c r="C70" s="459">
        <f>INPUT_STAT!N86</f>
        <v>85644.84</v>
      </c>
      <c r="D70" s="459">
        <f>INPUT_STAT!O86</f>
        <v>1</v>
      </c>
    </row>
    <row r="71" spans="2:4">
      <c r="B71" s="459">
        <f>INPUT_STAT!M87</f>
        <v>95067979049</v>
      </c>
      <c r="C71" s="459">
        <f>INPUT_STAT!N87</f>
        <v>85601.16</v>
      </c>
      <c r="D71" s="459">
        <f>INPUT_STAT!O87</f>
        <v>1</v>
      </c>
    </row>
    <row r="72" spans="2:4">
      <c r="B72" s="459">
        <f>INPUT_STAT!M88</f>
        <v>95067978423</v>
      </c>
      <c r="C72" s="459">
        <f>INPUT_STAT!N88</f>
        <v>85601.16</v>
      </c>
      <c r="D72" s="459">
        <f>INPUT_STAT!O88</f>
        <v>1</v>
      </c>
    </row>
    <row r="73" spans="2:4">
      <c r="B73" s="459">
        <f>INPUT_STAT!M89</f>
        <v>92348773354</v>
      </c>
      <c r="C73" s="459">
        <f>INPUT_STAT!N89</f>
        <v>85506.49</v>
      </c>
      <c r="D73" s="459">
        <f>INPUT_STAT!O89</f>
        <v>3</v>
      </c>
    </row>
    <row r="74" spans="2:4">
      <c r="B74" s="459">
        <f>INPUT_STAT!M90</f>
        <v>92509311254</v>
      </c>
      <c r="C74" s="459">
        <f>INPUT_STAT!N90</f>
        <v>85481.58</v>
      </c>
      <c r="D74" s="459">
        <f>INPUT_STAT!O90</f>
        <v>1</v>
      </c>
    </row>
    <row r="75" spans="2:4">
      <c r="B75" s="459">
        <f>INPUT_STAT!M91</f>
        <v>95064373153</v>
      </c>
      <c r="C75" s="459">
        <f>INPUT_STAT!N91</f>
        <v>85481.58</v>
      </c>
      <c r="D75" s="459">
        <f>INPUT_STAT!O91</f>
        <v>1</v>
      </c>
    </row>
    <row r="76" spans="2:4">
      <c r="B76" s="459">
        <f>INPUT_STAT!M92</f>
        <v>95096706829</v>
      </c>
      <c r="C76" s="459">
        <f>INPUT_STAT!N92</f>
        <v>85323.77</v>
      </c>
      <c r="D76" s="459">
        <f>INPUT_STAT!O92</f>
        <v>1</v>
      </c>
    </row>
    <row r="77" spans="2:4">
      <c r="B77" s="459">
        <f>INPUT_STAT!M93</f>
        <v>95096706831</v>
      </c>
      <c r="C77" s="459">
        <f>INPUT_STAT!N93</f>
        <v>85323.77</v>
      </c>
      <c r="D77" s="459">
        <f>INPUT_STAT!O93</f>
        <v>1</v>
      </c>
    </row>
    <row r="78" spans="2:4">
      <c r="B78" s="459">
        <f>INPUT_STAT!M94</f>
        <v>92550731396</v>
      </c>
      <c r="C78" s="459">
        <f>INPUT_STAT!N94</f>
        <v>85311.78</v>
      </c>
      <c r="D78" s="459">
        <f>INPUT_STAT!O94</f>
        <v>1</v>
      </c>
    </row>
    <row r="79" spans="2:4">
      <c r="B79" s="459">
        <f>INPUT_STAT!M95</f>
        <v>92550731607</v>
      </c>
      <c r="C79" s="459">
        <f>INPUT_STAT!N95</f>
        <v>85311.78</v>
      </c>
      <c r="D79" s="459">
        <f>INPUT_STAT!O95</f>
        <v>1</v>
      </c>
    </row>
    <row r="80" spans="2:4">
      <c r="B80" s="459">
        <f>INPUT_STAT!M96</f>
        <v>92124578108</v>
      </c>
      <c r="C80" s="459">
        <f>INPUT_STAT!N96</f>
        <v>85045.89</v>
      </c>
      <c r="D80" s="459">
        <f>INPUT_STAT!O96</f>
        <v>1</v>
      </c>
    </row>
    <row r="81" spans="2:4">
      <c r="B81" s="459">
        <f>INPUT_STAT!M97</f>
        <v>92124578421</v>
      </c>
      <c r="C81" s="459">
        <f>INPUT_STAT!N97</f>
        <v>85045.89</v>
      </c>
      <c r="D81" s="459">
        <f>INPUT_STAT!O97</f>
        <v>1</v>
      </c>
    </row>
    <row r="82" spans="2:4">
      <c r="B82" s="459">
        <f>INPUT_STAT!M98</f>
        <v>92939092129</v>
      </c>
      <c r="C82" s="459">
        <f>INPUT_STAT!N98</f>
        <v>85025.15</v>
      </c>
      <c r="D82" s="459">
        <f>INPUT_STAT!O98</f>
        <v>1</v>
      </c>
    </row>
    <row r="83" spans="2:4">
      <c r="B83" s="459">
        <f>INPUT_STAT!M99</f>
        <v>95051840098</v>
      </c>
      <c r="C83" s="459">
        <f>INPUT_STAT!N99</f>
        <v>85025.15</v>
      </c>
      <c r="D83" s="459">
        <f>INPUT_STAT!O99</f>
        <v>1</v>
      </c>
    </row>
    <row r="84" spans="2:4">
      <c r="B84" s="459">
        <f>INPUT_STAT!M100</f>
        <v>95028845443</v>
      </c>
      <c r="C84" s="459">
        <f>INPUT_STAT!N100</f>
        <v>84779.79</v>
      </c>
      <c r="D84" s="459">
        <f>INPUT_STAT!O100</f>
        <v>1</v>
      </c>
    </row>
    <row r="85" spans="2:4">
      <c r="B85" s="459">
        <f>INPUT_STAT!M101</f>
        <v>95028845833</v>
      </c>
      <c r="C85" s="459">
        <f>INPUT_STAT!N101</f>
        <v>84779.79</v>
      </c>
      <c r="D85" s="459">
        <f>INPUT_STAT!O101</f>
        <v>1</v>
      </c>
    </row>
    <row r="86" spans="2:4">
      <c r="B86" s="459">
        <f>INPUT_STAT!M102</f>
        <v>92697943030</v>
      </c>
      <c r="C86" s="459">
        <f>INPUT_STAT!N102</f>
        <v>84771.08</v>
      </c>
      <c r="D86" s="459">
        <f>INPUT_STAT!O102</f>
        <v>1</v>
      </c>
    </row>
    <row r="87" spans="2:4">
      <c r="B87" s="459">
        <f>INPUT_STAT!M103</f>
        <v>92930188559</v>
      </c>
      <c r="C87" s="459">
        <f>INPUT_STAT!N103</f>
        <v>84597.1</v>
      </c>
      <c r="D87" s="459">
        <f>INPUT_STAT!O103</f>
        <v>1</v>
      </c>
    </row>
    <row r="88" spans="2:4">
      <c r="B88" s="459">
        <f>INPUT_STAT!M104</f>
        <v>92110093691</v>
      </c>
      <c r="C88" s="459">
        <f>INPUT_STAT!N104</f>
        <v>84440.72</v>
      </c>
      <c r="D88" s="459">
        <f>INPUT_STAT!O104</f>
        <v>1</v>
      </c>
    </row>
    <row r="89" spans="2:4">
      <c r="B89" s="459">
        <f>INPUT_STAT!M105</f>
        <v>92017396506</v>
      </c>
      <c r="C89" s="459">
        <f>INPUT_STAT!N105</f>
        <v>84440.72</v>
      </c>
      <c r="D89" s="459">
        <f>INPUT_STAT!O105</f>
        <v>1</v>
      </c>
    </row>
    <row r="90" spans="2:4">
      <c r="B90" s="459">
        <f>INPUT_STAT!M106</f>
        <v>92152405808</v>
      </c>
      <c r="C90" s="459">
        <f>INPUT_STAT!N106</f>
        <v>84410.86</v>
      </c>
      <c r="D90" s="459">
        <f>INPUT_STAT!O106</f>
        <v>1</v>
      </c>
    </row>
    <row r="91" spans="2:4">
      <c r="B91" s="459">
        <f>INPUT_STAT!M107</f>
        <v>92491976833</v>
      </c>
      <c r="C91" s="459">
        <f>INPUT_STAT!N107</f>
        <v>84410.86</v>
      </c>
      <c r="D91" s="459">
        <f>INPUT_STAT!O107</f>
        <v>1</v>
      </c>
    </row>
    <row r="92" spans="2:4">
      <c r="B92" s="459">
        <f>INPUT_STAT!M108</f>
        <v>92514444266</v>
      </c>
      <c r="C92" s="459">
        <f>INPUT_STAT!N108</f>
        <v>84349.57</v>
      </c>
      <c r="D92" s="459">
        <f>INPUT_STAT!O108</f>
        <v>1</v>
      </c>
    </row>
    <row r="93" spans="2:4">
      <c r="B93" s="459">
        <f>INPUT_STAT!M109</f>
        <v>95088644982</v>
      </c>
      <c r="C93" s="459">
        <f>INPUT_STAT!N109</f>
        <v>84300</v>
      </c>
      <c r="D93" s="459">
        <f>INPUT_STAT!O109</f>
        <v>2</v>
      </c>
    </row>
    <row r="94" spans="2:4">
      <c r="B94" s="459">
        <f>INPUT_STAT!M110</f>
        <v>95088948302</v>
      </c>
      <c r="C94" s="459">
        <f>INPUT_STAT!N110</f>
        <v>84300</v>
      </c>
      <c r="D94" s="459">
        <f>INPUT_STAT!O110</f>
        <v>2</v>
      </c>
    </row>
    <row r="95" spans="2:4">
      <c r="B95" s="459">
        <f>INPUT_STAT!M111</f>
        <v>92432288308</v>
      </c>
      <c r="C95" s="459">
        <f>INPUT_STAT!N111</f>
        <v>84089.54</v>
      </c>
      <c r="D95" s="459">
        <f>INPUT_STAT!O111</f>
        <v>1</v>
      </c>
    </row>
    <row r="96" spans="2:4">
      <c r="B96" s="459">
        <f>INPUT_STAT!M112</f>
        <v>92432288578</v>
      </c>
      <c r="C96" s="459">
        <f>INPUT_STAT!N112</f>
        <v>84089.54</v>
      </c>
      <c r="D96" s="459">
        <f>INPUT_STAT!O112</f>
        <v>1</v>
      </c>
    </row>
    <row r="97" spans="2:4">
      <c r="B97" s="459">
        <f>INPUT_STAT!M113</f>
        <v>92927402225</v>
      </c>
      <c r="C97" s="459">
        <f>INPUT_STAT!N113</f>
        <v>84050.21</v>
      </c>
      <c r="D97" s="459">
        <f>INPUT_STAT!O113</f>
        <v>1</v>
      </c>
    </row>
    <row r="98" spans="2:4">
      <c r="B98" s="459">
        <f>INPUT_STAT!M114</f>
        <v>92682242673</v>
      </c>
      <c r="C98" s="459">
        <f>INPUT_STAT!N114</f>
        <v>84050.21</v>
      </c>
      <c r="D98" s="459">
        <f>INPUT_STAT!O114</f>
        <v>1</v>
      </c>
    </row>
    <row r="99" spans="2:4">
      <c r="B99" s="459">
        <f>INPUT_STAT!M115</f>
        <v>92032439606</v>
      </c>
      <c r="C99" s="459">
        <f>INPUT_STAT!N115</f>
        <v>83994</v>
      </c>
      <c r="D99" s="459">
        <f>INPUT_STAT!O115</f>
        <v>1</v>
      </c>
    </row>
    <row r="100" spans="2:4">
      <c r="B100" s="459">
        <f>INPUT_STAT!M116</f>
        <v>92032440007</v>
      </c>
      <c r="C100" s="459">
        <f>INPUT_STAT!N116</f>
        <v>83994</v>
      </c>
      <c r="D100" s="459">
        <f>INPUT_STAT!O116</f>
        <v>1</v>
      </c>
    </row>
    <row r="101" spans="2:4">
      <c r="B101" s="459">
        <f>INPUT_STAT!M117</f>
        <v>95046396569</v>
      </c>
      <c r="C101" s="459">
        <f>INPUT_STAT!N117</f>
        <v>83987.25</v>
      </c>
      <c r="D101" s="459">
        <f>INPUT_STAT!O117</f>
        <v>1</v>
      </c>
    </row>
    <row r="102" spans="2:4">
      <c r="B102" s="459">
        <f>INPUT_STAT!M118</f>
        <v>92543910850</v>
      </c>
      <c r="C102" s="459">
        <f>INPUT_STAT!N118</f>
        <v>83987.25</v>
      </c>
      <c r="D102" s="459">
        <f>INPUT_STAT!O118</f>
        <v>1</v>
      </c>
    </row>
    <row r="103" spans="2:4">
      <c r="B103" s="459">
        <f>INPUT_STAT!M119</f>
        <v>92020157757</v>
      </c>
      <c r="C103" s="459">
        <f>INPUT_STAT!N119</f>
        <v>83852.45</v>
      </c>
      <c r="D103" s="459">
        <f>INPUT_STAT!O119</f>
        <v>2</v>
      </c>
    </row>
    <row r="104" spans="2:4">
      <c r="B104" s="459">
        <f>INPUT_STAT!M120</f>
        <v>92302114302</v>
      </c>
      <c r="C104" s="459">
        <f>INPUT_STAT!N120</f>
        <v>83852.45</v>
      </c>
      <c r="D104" s="459">
        <f>INPUT_STAT!O120</f>
        <v>2</v>
      </c>
    </row>
    <row r="105" spans="2:4" ht="15.75" thickBot="1">
      <c r="B105">
        <f>INPUT_STAT!M121</f>
        <v>95060122788</v>
      </c>
      <c r="C105">
        <f>INPUT_STAT!N121</f>
        <v>83713.320000000007</v>
      </c>
      <c r="D105">
        <f>INPUT_STAT!O121</f>
        <v>1</v>
      </c>
    </row>
    <row r="110" spans="2:4">
      <c r="B110" s="460"/>
      <c r="C110" s="460"/>
      <c r="D110" s="460"/>
    </row>
    <row r="111" spans="2:4">
      <c r="B111" s="460"/>
      <c r="C111" s="460"/>
      <c r="D111" s="460"/>
    </row>
    <row r="112" spans="2:4">
      <c r="B112" s="460"/>
      <c r="C112" s="460"/>
      <c r="D112" s="460"/>
    </row>
    <row r="113" spans="2:4">
      <c r="B113" s="460"/>
      <c r="C113" s="460"/>
      <c r="D113" s="460"/>
    </row>
    <row r="114" spans="2:4">
      <c r="B114" s="460"/>
      <c r="C114" s="460"/>
      <c r="D114" s="460"/>
    </row>
    <row r="115" spans="2:4">
      <c r="B115" s="460"/>
      <c r="C115" s="460"/>
      <c r="D115" s="460"/>
    </row>
    <row r="116" spans="2:4">
      <c r="B116" s="460"/>
      <c r="C116" s="460"/>
      <c r="D116" s="460"/>
    </row>
    <row r="117" spans="2:4">
      <c r="B117" s="460"/>
      <c r="C117" s="460"/>
      <c r="D117" s="460"/>
    </row>
    <row r="118" spans="2:4">
      <c r="B118" s="460"/>
      <c r="C118" s="460"/>
      <c r="D118" s="460"/>
    </row>
    <row r="119" spans="2:4">
      <c r="B119" s="460"/>
      <c r="C119" s="460"/>
      <c r="D119" s="460"/>
    </row>
    <row r="120" spans="2:4">
      <c r="B120" s="460"/>
      <c r="C120" s="460"/>
      <c r="D120" s="460"/>
    </row>
    <row r="121" spans="2:4">
      <c r="B121" s="460"/>
      <c r="C121" s="460"/>
      <c r="D121" s="460"/>
    </row>
    <row r="122" spans="2:4">
      <c r="B122" s="460"/>
      <c r="C122" s="460"/>
      <c r="D122" s="460"/>
    </row>
    <row r="123" spans="2:4">
      <c r="B123" s="460"/>
      <c r="C123" s="460"/>
      <c r="D123" s="460"/>
    </row>
    <row r="124" spans="2:4">
      <c r="B124" s="460"/>
      <c r="C124" s="460"/>
      <c r="D124" s="460"/>
    </row>
    <row r="125" spans="2:4">
      <c r="B125" s="460"/>
      <c r="C125" s="460"/>
      <c r="D125" s="460"/>
    </row>
    <row r="126" spans="2:4">
      <c r="B126" s="460"/>
      <c r="C126" s="460"/>
      <c r="D126" s="460"/>
    </row>
    <row r="127" spans="2:4">
      <c r="B127" s="460"/>
      <c r="C127" s="460"/>
      <c r="D127" s="460"/>
    </row>
    <row r="128" spans="2:4">
      <c r="B128" s="460"/>
      <c r="C128" s="460"/>
      <c r="D128" s="460"/>
    </row>
    <row r="129" spans="2:4">
      <c r="B129" s="460"/>
      <c r="C129" s="460"/>
      <c r="D129" s="460"/>
    </row>
    <row r="130" spans="2:4">
      <c r="B130" s="460"/>
      <c r="C130" s="460"/>
      <c r="D130" s="460"/>
    </row>
    <row r="131" spans="2:4">
      <c r="B131" s="460"/>
      <c r="C131" s="460"/>
      <c r="D131" s="460"/>
    </row>
    <row r="132" spans="2:4">
      <c r="B132" s="460"/>
      <c r="C132" s="460"/>
      <c r="D132" s="460"/>
    </row>
    <row r="133" spans="2:4">
      <c r="B133" s="460"/>
      <c r="C133" s="460"/>
      <c r="D133" s="460"/>
    </row>
    <row r="134" spans="2:4">
      <c r="B134" s="460"/>
      <c r="C134" s="460"/>
      <c r="D134" s="460"/>
    </row>
    <row r="135" spans="2:4">
      <c r="B135" s="460"/>
      <c r="C135" s="460"/>
      <c r="D135" s="460"/>
    </row>
    <row r="136" spans="2:4">
      <c r="B136" s="460"/>
      <c r="C136" s="460"/>
      <c r="D136" s="460"/>
    </row>
    <row r="137" spans="2:4">
      <c r="B137" s="460"/>
      <c r="C137" s="460"/>
      <c r="D137" s="460"/>
    </row>
    <row r="138" spans="2:4">
      <c r="B138" s="460"/>
      <c r="C138" s="460"/>
      <c r="D138" s="460"/>
    </row>
    <row r="139" spans="2:4">
      <c r="B139" s="460"/>
      <c r="C139" s="460"/>
      <c r="D139" s="460"/>
    </row>
    <row r="140" spans="2:4">
      <c r="B140" s="460"/>
      <c r="C140" s="460"/>
      <c r="D140" s="460"/>
    </row>
    <row r="141" spans="2:4">
      <c r="B141" s="460"/>
      <c r="C141" s="460"/>
      <c r="D141" s="460"/>
    </row>
    <row r="142" spans="2:4">
      <c r="B142" s="460"/>
      <c r="C142" s="460"/>
      <c r="D142" s="460"/>
    </row>
    <row r="143" spans="2:4">
      <c r="B143" s="460"/>
      <c r="C143" s="460"/>
      <c r="D143" s="460"/>
    </row>
    <row r="144" spans="2:4">
      <c r="B144" s="460"/>
      <c r="C144" s="460"/>
      <c r="D144" s="460"/>
    </row>
    <row r="145" spans="2:4">
      <c r="B145" s="460"/>
      <c r="C145" s="460"/>
      <c r="D145" s="460"/>
    </row>
    <row r="146" spans="2:4">
      <c r="B146" s="460"/>
      <c r="C146" s="460"/>
      <c r="D146" s="460"/>
    </row>
    <row r="147" spans="2:4">
      <c r="B147" s="460"/>
      <c r="C147" s="460"/>
      <c r="D147" s="460"/>
    </row>
    <row r="148" spans="2:4">
      <c r="B148" s="460"/>
      <c r="C148" s="460"/>
      <c r="D148" s="460"/>
    </row>
    <row r="149" spans="2:4">
      <c r="B149" s="460"/>
      <c r="C149" s="460"/>
      <c r="D149" s="460"/>
    </row>
    <row r="150" spans="2:4">
      <c r="B150" s="460"/>
      <c r="C150" s="460"/>
      <c r="D150" s="460"/>
    </row>
    <row r="151" spans="2:4">
      <c r="B151" s="460"/>
      <c r="C151" s="460"/>
      <c r="D151" s="460"/>
    </row>
    <row r="152" spans="2:4">
      <c r="B152" s="460"/>
      <c r="C152" s="460"/>
      <c r="D152" s="460"/>
    </row>
    <row r="153" spans="2:4">
      <c r="B153" s="460"/>
      <c r="C153" s="460"/>
      <c r="D153" s="460"/>
    </row>
    <row r="154" spans="2:4">
      <c r="B154" s="460"/>
      <c r="C154" s="460"/>
      <c r="D154" s="460"/>
    </row>
    <row r="155" spans="2:4">
      <c r="B155" s="460"/>
      <c r="C155" s="460"/>
      <c r="D155" s="460"/>
    </row>
    <row r="156" spans="2:4">
      <c r="B156" s="460"/>
      <c r="C156" s="460"/>
      <c r="D156" s="460"/>
    </row>
    <row r="157" spans="2:4">
      <c r="B157" s="460"/>
      <c r="C157" s="460"/>
      <c r="D157" s="460"/>
    </row>
    <row r="158" spans="2:4">
      <c r="B158" s="460"/>
      <c r="C158" s="460"/>
      <c r="D158" s="460"/>
    </row>
    <row r="159" spans="2:4">
      <c r="B159" s="460"/>
      <c r="C159" s="460"/>
      <c r="D159" s="460"/>
    </row>
    <row r="160" spans="2:4">
      <c r="B160" s="460"/>
      <c r="C160" s="460"/>
      <c r="D160" s="460"/>
    </row>
    <row r="161" spans="2:4">
      <c r="B161" s="460"/>
      <c r="C161" s="460"/>
      <c r="D161" s="460"/>
    </row>
    <row r="162" spans="2:4">
      <c r="B162" s="460"/>
      <c r="C162" s="460"/>
      <c r="D162" s="460"/>
    </row>
    <row r="163" spans="2:4">
      <c r="B163" s="460"/>
      <c r="C163" s="460"/>
      <c r="D163" s="460"/>
    </row>
    <row r="164" spans="2:4">
      <c r="B164" s="460"/>
      <c r="C164" s="460"/>
      <c r="D164" s="460"/>
    </row>
    <row r="165" spans="2:4">
      <c r="B165" s="460"/>
      <c r="C165" s="460"/>
      <c r="D165" s="460"/>
    </row>
    <row r="166" spans="2:4">
      <c r="B166" s="460"/>
      <c r="C166" s="460"/>
      <c r="D166" s="460"/>
    </row>
    <row r="167" spans="2:4">
      <c r="B167" s="460"/>
      <c r="C167" s="460"/>
      <c r="D167" s="460"/>
    </row>
    <row r="168" spans="2:4">
      <c r="B168" s="460"/>
      <c r="C168" s="460"/>
      <c r="D168" s="460"/>
    </row>
    <row r="169" spans="2:4">
      <c r="B169" s="460"/>
      <c r="C169" s="460"/>
      <c r="D169" s="460"/>
    </row>
    <row r="170" spans="2:4">
      <c r="B170" s="460"/>
      <c r="C170" s="460"/>
      <c r="D170" s="460"/>
    </row>
    <row r="171" spans="2:4">
      <c r="B171" s="460"/>
      <c r="C171" s="460"/>
      <c r="D171" s="460"/>
    </row>
    <row r="172" spans="2:4">
      <c r="B172" s="460"/>
      <c r="C172" s="460"/>
      <c r="D172" s="460"/>
    </row>
    <row r="173" spans="2:4">
      <c r="B173" s="460"/>
      <c r="C173" s="460"/>
      <c r="D173" s="460"/>
    </row>
    <row r="174" spans="2:4">
      <c r="B174" s="460"/>
      <c r="C174" s="460"/>
      <c r="D174" s="460"/>
    </row>
    <row r="175" spans="2:4">
      <c r="B175" s="460"/>
      <c r="C175" s="460"/>
      <c r="D175" s="460"/>
    </row>
    <row r="176" spans="2:4">
      <c r="B176" s="460"/>
      <c r="C176" s="460"/>
      <c r="D176" s="460"/>
    </row>
    <row r="177" spans="2:4">
      <c r="B177" s="460"/>
      <c r="C177" s="460"/>
      <c r="D177" s="460"/>
    </row>
    <row r="178" spans="2:4">
      <c r="B178" s="460"/>
      <c r="C178" s="460"/>
      <c r="D178" s="460"/>
    </row>
    <row r="179" spans="2:4">
      <c r="B179" s="460"/>
      <c r="C179" s="460"/>
      <c r="D179" s="460"/>
    </row>
    <row r="180" spans="2:4">
      <c r="B180" s="460"/>
      <c r="C180" s="460"/>
      <c r="D180" s="460"/>
    </row>
    <row r="181" spans="2:4">
      <c r="B181" s="460"/>
      <c r="C181" s="460"/>
      <c r="D181" s="460"/>
    </row>
    <row r="182" spans="2:4">
      <c r="B182" s="460"/>
      <c r="C182" s="460"/>
      <c r="D182" s="460"/>
    </row>
    <row r="183" spans="2:4">
      <c r="B183" s="460"/>
      <c r="C183" s="460"/>
      <c r="D183" s="460"/>
    </row>
    <row r="184" spans="2:4">
      <c r="B184" s="460"/>
      <c r="C184" s="460"/>
      <c r="D184" s="460"/>
    </row>
    <row r="185" spans="2:4">
      <c r="B185" s="460"/>
      <c r="C185" s="460"/>
      <c r="D185" s="460"/>
    </row>
    <row r="186" spans="2:4">
      <c r="B186" s="460"/>
      <c r="C186" s="460"/>
      <c r="D186" s="460"/>
    </row>
    <row r="187" spans="2:4">
      <c r="B187" s="460"/>
      <c r="C187" s="460"/>
      <c r="D187" s="460"/>
    </row>
    <row r="188" spans="2:4">
      <c r="B188" s="460"/>
      <c r="C188" s="460"/>
      <c r="D188" s="460"/>
    </row>
    <row r="189" spans="2:4">
      <c r="B189" s="460"/>
      <c r="C189" s="460"/>
      <c r="D189" s="460"/>
    </row>
    <row r="190" spans="2:4">
      <c r="B190" s="460"/>
      <c r="C190" s="460"/>
      <c r="D190" s="460"/>
    </row>
    <row r="191" spans="2:4">
      <c r="B191" s="460"/>
      <c r="C191" s="460"/>
      <c r="D191" s="460"/>
    </row>
    <row r="192" spans="2:4">
      <c r="B192" s="460"/>
      <c r="C192" s="460"/>
      <c r="D192" s="460"/>
    </row>
    <row r="193" spans="2:4">
      <c r="B193" s="460"/>
      <c r="C193" s="460"/>
      <c r="D193" s="460"/>
    </row>
    <row r="194" spans="2:4">
      <c r="B194" s="460"/>
      <c r="C194" s="460"/>
      <c r="D194" s="460"/>
    </row>
    <row r="195" spans="2:4">
      <c r="B195" s="460"/>
      <c r="C195" s="460"/>
      <c r="D195" s="460"/>
    </row>
    <row r="196" spans="2:4">
      <c r="B196" s="460"/>
      <c r="C196" s="460"/>
      <c r="D196" s="460"/>
    </row>
    <row r="197" spans="2:4">
      <c r="B197" s="460"/>
      <c r="C197" s="460"/>
      <c r="D197" s="460"/>
    </row>
    <row r="198" spans="2:4">
      <c r="B198" s="460"/>
      <c r="C198" s="460"/>
      <c r="D198" s="460"/>
    </row>
    <row r="199" spans="2:4">
      <c r="B199" s="460"/>
      <c r="C199" s="460"/>
      <c r="D199" s="460"/>
    </row>
    <row r="200" spans="2:4">
      <c r="B200" s="460"/>
      <c r="C200" s="460"/>
      <c r="D200" s="460"/>
    </row>
    <row r="201" spans="2:4">
      <c r="B201" s="460"/>
      <c r="C201" s="460"/>
      <c r="D201" s="460"/>
    </row>
    <row r="202" spans="2:4">
      <c r="B202" s="460"/>
      <c r="C202" s="460"/>
      <c r="D202" s="460"/>
    </row>
    <row r="203" spans="2:4">
      <c r="B203" s="460"/>
      <c r="C203" s="460"/>
      <c r="D203" s="460"/>
    </row>
    <row r="204" spans="2:4">
      <c r="B204" s="460"/>
      <c r="C204" s="460"/>
      <c r="D204" s="460"/>
    </row>
    <row r="205" spans="2:4">
      <c r="B205" s="460"/>
      <c r="C205" s="460"/>
      <c r="D205" s="460"/>
    </row>
    <row r="206" spans="2:4">
      <c r="B206" s="460"/>
      <c r="C206" s="460"/>
      <c r="D206" s="460"/>
    </row>
    <row r="207" spans="2:4">
      <c r="B207" s="460"/>
      <c r="C207" s="460"/>
      <c r="D207" s="460"/>
    </row>
    <row r="208" spans="2:4">
      <c r="B208" s="460"/>
      <c r="C208" s="460"/>
      <c r="D208" s="460"/>
    </row>
    <row r="209" spans="2:4">
      <c r="B209" s="460"/>
      <c r="C209" s="460"/>
      <c r="D209" s="460"/>
    </row>
    <row r="210" spans="2:4">
      <c r="B210" s="460"/>
      <c r="C210" s="460"/>
      <c r="D210" s="460"/>
    </row>
    <row r="211" spans="2:4">
      <c r="B211" s="460"/>
      <c r="C211" s="460"/>
      <c r="D211" s="460"/>
    </row>
    <row r="212" spans="2:4">
      <c r="B212" s="460"/>
      <c r="C212" s="460"/>
      <c r="D212" s="460"/>
    </row>
    <row r="213" spans="2:4">
      <c r="B213" s="460"/>
      <c r="C213" s="460"/>
      <c r="D213" s="460"/>
    </row>
    <row r="214" spans="2:4">
      <c r="B214" s="460"/>
      <c r="C214" s="460"/>
      <c r="D214" s="460"/>
    </row>
    <row r="215" spans="2:4">
      <c r="B215" s="460"/>
      <c r="C215" s="460"/>
      <c r="D215" s="460"/>
    </row>
    <row r="216" spans="2:4">
      <c r="B216" s="460"/>
      <c r="C216" s="460"/>
      <c r="D216" s="460"/>
    </row>
    <row r="217" spans="2:4">
      <c r="B217" s="460"/>
      <c r="C217" s="460"/>
      <c r="D217" s="460"/>
    </row>
    <row r="218" spans="2:4">
      <c r="B218" s="460"/>
      <c r="C218" s="460"/>
      <c r="D218" s="460"/>
    </row>
    <row r="219" spans="2:4">
      <c r="B219" s="460"/>
      <c r="C219" s="460"/>
      <c r="D219" s="460"/>
    </row>
    <row r="220" spans="2:4">
      <c r="B220" s="460"/>
      <c r="C220" s="460"/>
      <c r="D220" s="460"/>
    </row>
    <row r="221" spans="2:4">
      <c r="B221" s="460"/>
      <c r="C221" s="460"/>
      <c r="D221" s="460"/>
    </row>
    <row r="222" spans="2:4">
      <c r="B222" s="460"/>
      <c r="C222" s="460"/>
      <c r="D222" s="460"/>
    </row>
    <row r="223" spans="2:4">
      <c r="B223" s="460"/>
      <c r="C223" s="460"/>
      <c r="D223" s="460"/>
    </row>
    <row r="224" spans="2:4">
      <c r="B224" s="460"/>
      <c r="C224" s="460"/>
      <c r="D224" s="460"/>
    </row>
    <row r="225" spans="2:4">
      <c r="B225" s="460"/>
      <c r="C225" s="460"/>
      <c r="D225" s="460"/>
    </row>
    <row r="226" spans="2:4">
      <c r="B226" s="460"/>
      <c r="C226" s="460"/>
      <c r="D226" s="460"/>
    </row>
    <row r="227" spans="2:4">
      <c r="B227" s="460"/>
      <c r="C227" s="460"/>
      <c r="D227" s="460"/>
    </row>
    <row r="228" spans="2:4">
      <c r="B228" s="460"/>
      <c r="C228" s="460"/>
      <c r="D228" s="460"/>
    </row>
    <row r="229" spans="2:4">
      <c r="B229" s="460"/>
      <c r="C229" s="460"/>
      <c r="D229" s="460"/>
    </row>
    <row r="230" spans="2:4">
      <c r="B230" s="460"/>
      <c r="C230" s="460"/>
      <c r="D230" s="460"/>
    </row>
    <row r="231" spans="2:4">
      <c r="B231" s="460"/>
      <c r="C231" s="460"/>
      <c r="D231" s="460"/>
    </row>
    <row r="232" spans="2:4">
      <c r="B232" s="460"/>
      <c r="C232" s="460"/>
      <c r="D232" s="460"/>
    </row>
    <row r="233" spans="2:4">
      <c r="B233" s="460"/>
      <c r="C233" s="460"/>
      <c r="D233" s="460"/>
    </row>
    <row r="234" spans="2:4">
      <c r="B234" s="460"/>
      <c r="C234" s="460"/>
      <c r="D234" s="460"/>
    </row>
    <row r="235" spans="2:4">
      <c r="B235" s="460"/>
      <c r="C235" s="460"/>
      <c r="D235" s="460"/>
    </row>
    <row r="236" spans="2:4">
      <c r="B236" s="460"/>
      <c r="C236" s="460"/>
      <c r="D236" s="460"/>
    </row>
    <row r="237" spans="2:4">
      <c r="B237" s="460"/>
      <c r="C237" s="460"/>
      <c r="D237" s="460"/>
    </row>
    <row r="238" spans="2:4">
      <c r="B238" s="460"/>
      <c r="C238" s="460"/>
      <c r="D238" s="460"/>
    </row>
    <row r="239" spans="2:4">
      <c r="B239" s="460"/>
      <c r="C239" s="460"/>
      <c r="D239" s="460"/>
    </row>
    <row r="240" spans="2:4">
      <c r="B240" s="460"/>
      <c r="C240" s="460"/>
      <c r="D240" s="460"/>
    </row>
    <row r="241" spans="2:4">
      <c r="B241" s="460"/>
      <c r="C241" s="460"/>
      <c r="D241" s="460"/>
    </row>
    <row r="242" spans="2:4">
      <c r="B242" s="460"/>
      <c r="C242" s="460"/>
      <c r="D242" s="460"/>
    </row>
    <row r="243" spans="2:4">
      <c r="B243" s="460"/>
      <c r="C243" s="460"/>
      <c r="D243" s="460"/>
    </row>
    <row r="244" spans="2:4">
      <c r="B244" s="460"/>
      <c r="C244" s="460"/>
      <c r="D244" s="460"/>
    </row>
    <row r="245" spans="2:4">
      <c r="B245" s="460"/>
      <c r="C245" s="460"/>
      <c r="D245" s="460"/>
    </row>
    <row r="246" spans="2:4">
      <c r="B246" s="460"/>
      <c r="C246" s="460"/>
      <c r="D246" s="460"/>
    </row>
    <row r="247" spans="2:4">
      <c r="B247" s="460"/>
      <c r="C247" s="460"/>
      <c r="D247" s="460"/>
    </row>
    <row r="248" spans="2:4">
      <c r="B248" s="460"/>
      <c r="C248" s="460"/>
      <c r="D248" s="460"/>
    </row>
    <row r="249" spans="2:4">
      <c r="B249" s="460"/>
      <c r="C249" s="460"/>
      <c r="D249" s="460"/>
    </row>
    <row r="250" spans="2:4">
      <c r="B250" s="460"/>
      <c r="C250" s="460"/>
      <c r="D250" s="460"/>
    </row>
    <row r="251" spans="2:4">
      <c r="B251" s="460"/>
      <c r="C251" s="460"/>
      <c r="D251" s="460"/>
    </row>
    <row r="252" spans="2:4">
      <c r="B252" s="460"/>
      <c r="C252" s="460"/>
      <c r="D252" s="460"/>
    </row>
    <row r="253" spans="2:4">
      <c r="B253" s="460"/>
      <c r="C253" s="460"/>
      <c r="D253" s="460"/>
    </row>
    <row r="254" spans="2:4">
      <c r="B254" s="460"/>
      <c r="C254" s="460"/>
      <c r="D254" s="460"/>
    </row>
    <row r="255" spans="2:4">
      <c r="B255" s="460"/>
      <c r="C255" s="460"/>
      <c r="D255" s="460"/>
    </row>
    <row r="256" spans="2:4">
      <c r="B256" s="460"/>
      <c r="C256" s="460"/>
      <c r="D256" s="460"/>
    </row>
    <row r="257" spans="2:4">
      <c r="B257" s="460"/>
      <c r="C257" s="460"/>
      <c r="D257" s="460"/>
    </row>
    <row r="258" spans="2:4">
      <c r="B258" s="460"/>
      <c r="C258" s="460"/>
      <c r="D258" s="460"/>
    </row>
    <row r="259" spans="2:4">
      <c r="B259" s="460"/>
      <c r="C259" s="460"/>
      <c r="D259" s="460"/>
    </row>
    <row r="260" spans="2:4">
      <c r="B260" s="460"/>
      <c r="C260" s="460"/>
      <c r="D260" s="460"/>
    </row>
    <row r="261" spans="2:4">
      <c r="B261" s="460"/>
      <c r="C261" s="460"/>
      <c r="D261" s="460"/>
    </row>
    <row r="262" spans="2:4">
      <c r="B262" s="460"/>
      <c r="C262" s="460"/>
      <c r="D262" s="460"/>
    </row>
    <row r="263" spans="2:4">
      <c r="B263" s="460"/>
      <c r="C263" s="460"/>
      <c r="D263" s="460"/>
    </row>
    <row r="264" spans="2:4">
      <c r="B264" s="460"/>
      <c r="C264" s="460"/>
      <c r="D264" s="460"/>
    </row>
    <row r="265" spans="2:4">
      <c r="B265" s="460"/>
      <c r="C265" s="460"/>
      <c r="D265" s="460"/>
    </row>
    <row r="266" spans="2:4">
      <c r="B266" s="460"/>
      <c r="C266" s="460"/>
      <c r="D266" s="460"/>
    </row>
    <row r="267" spans="2:4">
      <c r="B267" s="460"/>
      <c r="C267" s="460"/>
      <c r="D267" s="460"/>
    </row>
    <row r="268" spans="2:4">
      <c r="B268" s="460"/>
      <c r="C268" s="460"/>
      <c r="D268" s="460"/>
    </row>
    <row r="269" spans="2:4">
      <c r="B269" s="460"/>
      <c r="C269" s="460"/>
      <c r="D269" s="460"/>
    </row>
    <row r="270" spans="2:4">
      <c r="B270" s="460"/>
      <c r="C270" s="460"/>
      <c r="D270" s="460"/>
    </row>
    <row r="271" spans="2:4">
      <c r="B271" s="460"/>
      <c r="C271" s="460"/>
      <c r="D271" s="460"/>
    </row>
    <row r="272" spans="2:4">
      <c r="B272" s="460"/>
      <c r="C272" s="460"/>
      <c r="D272" s="460"/>
    </row>
    <row r="273" spans="2:4">
      <c r="B273" s="460"/>
      <c r="C273" s="460"/>
      <c r="D273" s="460"/>
    </row>
    <row r="274" spans="2:4">
      <c r="B274" s="460"/>
      <c r="C274" s="460"/>
      <c r="D274" s="460"/>
    </row>
    <row r="275" spans="2:4">
      <c r="B275" s="460"/>
      <c r="C275" s="460"/>
      <c r="D275" s="460"/>
    </row>
    <row r="276" spans="2:4">
      <c r="B276" s="460"/>
      <c r="C276" s="460"/>
      <c r="D276" s="460"/>
    </row>
    <row r="277" spans="2:4">
      <c r="B277" s="460"/>
      <c r="C277" s="460"/>
      <c r="D277" s="460"/>
    </row>
    <row r="278" spans="2:4">
      <c r="B278" s="460"/>
      <c r="C278" s="460"/>
      <c r="D278" s="460"/>
    </row>
    <row r="279" spans="2:4">
      <c r="B279" s="460"/>
      <c r="C279" s="460"/>
      <c r="D279" s="460"/>
    </row>
    <row r="280" spans="2:4">
      <c r="B280" s="460"/>
      <c r="C280" s="460"/>
      <c r="D280" s="460"/>
    </row>
    <row r="281" spans="2:4">
      <c r="B281" s="460"/>
      <c r="C281" s="460"/>
      <c r="D281" s="460"/>
    </row>
    <row r="282" spans="2:4">
      <c r="B282" s="460"/>
      <c r="C282" s="460"/>
      <c r="D282" s="460"/>
    </row>
    <row r="283" spans="2:4">
      <c r="B283" s="460"/>
      <c r="C283" s="460"/>
      <c r="D283" s="460"/>
    </row>
    <row r="284" spans="2:4">
      <c r="B284" s="460"/>
      <c r="C284" s="460"/>
      <c r="D284" s="460"/>
    </row>
    <row r="285" spans="2:4">
      <c r="B285" s="460"/>
      <c r="C285" s="460"/>
      <c r="D285" s="460"/>
    </row>
    <row r="286" spans="2:4">
      <c r="B286" s="460"/>
      <c r="C286" s="460"/>
      <c r="D286" s="460"/>
    </row>
    <row r="287" spans="2:4">
      <c r="B287" s="460"/>
      <c r="C287" s="460"/>
      <c r="D287" s="460"/>
    </row>
    <row r="288" spans="2:4">
      <c r="B288" s="460"/>
      <c r="C288" s="460"/>
      <c r="D288" s="460"/>
    </row>
    <row r="289" spans="2:4">
      <c r="B289" s="460"/>
      <c r="C289" s="460"/>
      <c r="D289" s="460"/>
    </row>
    <row r="290" spans="2:4">
      <c r="B290" s="460"/>
      <c r="C290" s="460"/>
      <c r="D290" s="460"/>
    </row>
    <row r="291" spans="2:4">
      <c r="B291" s="460"/>
      <c r="C291" s="460"/>
      <c r="D291" s="460"/>
    </row>
    <row r="292" spans="2:4">
      <c r="B292" s="460"/>
      <c r="C292" s="460"/>
      <c r="D292" s="460"/>
    </row>
    <row r="293" spans="2:4">
      <c r="B293" s="460"/>
      <c r="C293" s="460"/>
      <c r="D293" s="460"/>
    </row>
    <row r="294" spans="2:4">
      <c r="B294" s="460"/>
      <c r="C294" s="460"/>
      <c r="D294" s="460"/>
    </row>
    <row r="295" spans="2:4">
      <c r="B295" s="460"/>
      <c r="C295" s="460"/>
      <c r="D295" s="460"/>
    </row>
    <row r="296" spans="2:4">
      <c r="B296" s="460"/>
      <c r="C296" s="460"/>
      <c r="D296" s="460"/>
    </row>
    <row r="297" spans="2:4">
      <c r="B297" s="460"/>
      <c r="C297" s="460"/>
      <c r="D297" s="460"/>
    </row>
    <row r="298" spans="2:4">
      <c r="B298" s="460"/>
      <c r="C298" s="460"/>
      <c r="D298" s="460"/>
    </row>
    <row r="299" spans="2:4">
      <c r="B299" s="460"/>
      <c r="C299" s="460"/>
      <c r="D299" s="460"/>
    </row>
    <row r="300" spans="2:4">
      <c r="B300" s="460"/>
      <c r="C300" s="460"/>
      <c r="D300" s="460"/>
    </row>
    <row r="301" spans="2:4">
      <c r="B301" s="460"/>
      <c r="C301" s="460"/>
      <c r="D301" s="460"/>
    </row>
    <row r="302" spans="2:4">
      <c r="B302" s="460"/>
      <c r="C302" s="460"/>
      <c r="D302" s="460"/>
    </row>
    <row r="303" spans="2:4">
      <c r="B303" s="460"/>
      <c r="C303" s="460"/>
      <c r="D303" s="460"/>
    </row>
    <row r="304" spans="2:4">
      <c r="B304" s="460"/>
      <c r="C304" s="460"/>
      <c r="D304" s="460"/>
    </row>
    <row r="305" spans="2:4">
      <c r="B305" s="460"/>
      <c r="C305" s="460"/>
      <c r="D305" s="460"/>
    </row>
    <row r="306" spans="2:4">
      <c r="B306" s="460"/>
      <c r="C306" s="460"/>
      <c r="D306" s="460"/>
    </row>
    <row r="307" spans="2:4">
      <c r="B307" s="460"/>
      <c r="C307" s="460"/>
      <c r="D307" s="460"/>
    </row>
    <row r="308" spans="2:4">
      <c r="B308" s="460"/>
      <c r="C308" s="460"/>
      <c r="D308" s="460"/>
    </row>
    <row r="309" spans="2:4">
      <c r="B309" s="460"/>
      <c r="C309" s="460"/>
      <c r="D309" s="460"/>
    </row>
    <row r="310" spans="2:4">
      <c r="B310" s="460"/>
      <c r="C310" s="460"/>
      <c r="D310" s="460"/>
    </row>
    <row r="311" spans="2:4">
      <c r="B311" s="460"/>
      <c r="C311" s="460"/>
      <c r="D311" s="460"/>
    </row>
    <row r="312" spans="2:4">
      <c r="B312" s="460"/>
      <c r="C312" s="460"/>
      <c r="D312" s="460"/>
    </row>
    <row r="313" spans="2:4">
      <c r="B313" s="460"/>
      <c r="C313" s="460"/>
      <c r="D313" s="460"/>
    </row>
    <row r="314" spans="2:4">
      <c r="B314" s="460"/>
      <c r="C314" s="460"/>
      <c r="D314" s="460"/>
    </row>
    <row r="315" spans="2:4">
      <c r="B315" s="460"/>
      <c r="C315" s="460"/>
      <c r="D315" s="460"/>
    </row>
    <row r="316" spans="2:4">
      <c r="B316" s="460"/>
      <c r="C316" s="460"/>
      <c r="D316" s="460"/>
    </row>
    <row r="317" spans="2:4">
      <c r="B317" s="460"/>
      <c r="C317" s="460"/>
      <c r="D317" s="460"/>
    </row>
    <row r="318" spans="2:4">
      <c r="B318" s="460"/>
      <c r="C318" s="460"/>
      <c r="D318" s="460"/>
    </row>
    <row r="319" spans="2:4">
      <c r="B319" s="460"/>
      <c r="C319" s="460"/>
      <c r="D319" s="460"/>
    </row>
    <row r="320" spans="2:4">
      <c r="B320" s="460"/>
      <c r="C320" s="460"/>
      <c r="D320" s="460"/>
    </row>
    <row r="321" spans="2:4">
      <c r="B321" s="460"/>
      <c r="C321" s="460"/>
      <c r="D321" s="460"/>
    </row>
    <row r="322" spans="2:4">
      <c r="B322" s="460"/>
      <c r="C322" s="460"/>
      <c r="D322" s="460"/>
    </row>
    <row r="323" spans="2:4">
      <c r="B323" s="460"/>
      <c r="C323" s="460"/>
      <c r="D323" s="460"/>
    </row>
    <row r="324" spans="2:4">
      <c r="B324" s="460"/>
      <c r="C324" s="460"/>
      <c r="D324" s="460"/>
    </row>
    <row r="325" spans="2:4">
      <c r="B325" s="460"/>
      <c r="C325" s="460"/>
      <c r="D325" s="460"/>
    </row>
    <row r="326" spans="2:4">
      <c r="B326" s="460"/>
      <c r="C326" s="460"/>
      <c r="D326" s="460"/>
    </row>
    <row r="327" spans="2:4">
      <c r="B327" s="460"/>
      <c r="C327" s="460"/>
      <c r="D327" s="460"/>
    </row>
    <row r="328" spans="2:4">
      <c r="B328" s="460"/>
      <c r="C328" s="460"/>
      <c r="D328" s="460"/>
    </row>
    <row r="329" spans="2:4">
      <c r="B329" s="460"/>
      <c r="C329" s="460"/>
      <c r="D329" s="460"/>
    </row>
    <row r="330" spans="2:4">
      <c r="B330" s="460"/>
      <c r="C330" s="460"/>
      <c r="D330" s="460"/>
    </row>
    <row r="331" spans="2:4">
      <c r="B331" s="460"/>
      <c r="C331" s="460"/>
      <c r="D331" s="460"/>
    </row>
    <row r="332" spans="2:4">
      <c r="B332" s="460"/>
      <c r="C332" s="460"/>
      <c r="D332" s="460"/>
    </row>
    <row r="333" spans="2:4">
      <c r="B333" s="460"/>
      <c r="C333" s="460"/>
      <c r="D333" s="460"/>
    </row>
    <row r="334" spans="2:4">
      <c r="B334" s="460"/>
      <c r="C334" s="460"/>
      <c r="D334" s="460"/>
    </row>
    <row r="335" spans="2:4">
      <c r="B335" s="460"/>
      <c r="C335" s="460"/>
      <c r="D335" s="460"/>
    </row>
    <row r="336" spans="2:4">
      <c r="B336" s="460"/>
      <c r="C336" s="460"/>
      <c r="D336" s="460"/>
    </row>
    <row r="337" spans="2:4">
      <c r="B337" s="460"/>
      <c r="C337" s="460"/>
      <c r="D337" s="460"/>
    </row>
    <row r="338" spans="2:4">
      <c r="B338" s="460"/>
      <c r="C338" s="460"/>
      <c r="D338" s="460"/>
    </row>
    <row r="339" spans="2:4">
      <c r="B339" s="460"/>
      <c r="C339" s="460"/>
      <c r="D339" s="460"/>
    </row>
    <row r="340" spans="2:4">
      <c r="B340" s="460"/>
      <c r="C340" s="460"/>
      <c r="D340" s="460"/>
    </row>
    <row r="341" spans="2:4">
      <c r="B341" s="460"/>
      <c r="C341" s="460"/>
      <c r="D341" s="460"/>
    </row>
    <row r="342" spans="2:4">
      <c r="B342" s="460"/>
      <c r="C342" s="460"/>
      <c r="D342" s="460"/>
    </row>
    <row r="343" spans="2:4">
      <c r="B343" s="460"/>
      <c r="C343" s="460"/>
      <c r="D343" s="460"/>
    </row>
    <row r="344" spans="2:4">
      <c r="B344" s="460"/>
      <c r="C344" s="460"/>
      <c r="D344" s="460"/>
    </row>
    <row r="345" spans="2:4">
      <c r="B345" s="460"/>
      <c r="C345" s="460"/>
      <c r="D345" s="460"/>
    </row>
    <row r="346" spans="2:4">
      <c r="B346" s="460"/>
      <c r="C346" s="460"/>
      <c r="D346" s="460"/>
    </row>
    <row r="347" spans="2:4">
      <c r="B347" s="460"/>
      <c r="C347" s="460"/>
      <c r="D347" s="460"/>
    </row>
    <row r="348" spans="2:4">
      <c r="B348" s="460"/>
      <c r="C348" s="460"/>
      <c r="D348" s="460"/>
    </row>
    <row r="349" spans="2:4">
      <c r="B349" s="460"/>
      <c r="C349" s="460"/>
      <c r="D349" s="460"/>
    </row>
    <row r="350" spans="2:4">
      <c r="B350" s="460"/>
      <c r="C350" s="460"/>
      <c r="D350" s="460"/>
    </row>
    <row r="351" spans="2:4">
      <c r="B351" s="460"/>
      <c r="C351" s="460"/>
      <c r="D351" s="460"/>
    </row>
    <row r="352" spans="2:4">
      <c r="B352" s="460"/>
      <c r="C352" s="460"/>
      <c r="D352" s="460"/>
    </row>
    <row r="353" spans="2:4">
      <c r="B353" s="460"/>
      <c r="C353" s="460"/>
      <c r="D353" s="460"/>
    </row>
    <row r="354" spans="2:4">
      <c r="B354" s="460"/>
      <c r="C354" s="460"/>
      <c r="D354" s="460"/>
    </row>
    <row r="355" spans="2:4">
      <c r="B355" s="460"/>
      <c r="C355" s="460"/>
      <c r="D355" s="460"/>
    </row>
    <row r="356" spans="2:4">
      <c r="B356" s="460"/>
      <c r="C356" s="460"/>
      <c r="D356" s="460"/>
    </row>
    <row r="357" spans="2:4">
      <c r="B357" s="460"/>
      <c r="C357" s="460"/>
      <c r="D357" s="460"/>
    </row>
    <row r="358" spans="2:4">
      <c r="B358" s="460"/>
      <c r="C358" s="460"/>
      <c r="D358" s="460"/>
    </row>
    <row r="359" spans="2:4">
      <c r="B359" s="460"/>
      <c r="C359" s="460"/>
      <c r="D359" s="460"/>
    </row>
    <row r="360" spans="2:4">
      <c r="B360" s="460"/>
      <c r="C360" s="460"/>
      <c r="D360" s="460"/>
    </row>
    <row r="361" spans="2:4">
      <c r="B361" s="460"/>
      <c r="C361" s="460"/>
      <c r="D361" s="460"/>
    </row>
    <row r="362" spans="2:4">
      <c r="B362" s="460"/>
      <c r="C362" s="460"/>
      <c r="D362" s="460"/>
    </row>
    <row r="363" spans="2:4">
      <c r="B363" s="460"/>
      <c r="C363" s="460"/>
      <c r="D363" s="460"/>
    </row>
    <row r="364" spans="2:4">
      <c r="B364" s="460"/>
      <c r="C364" s="460"/>
      <c r="D364" s="460"/>
    </row>
    <row r="365" spans="2:4">
      <c r="B365" s="460"/>
      <c r="C365" s="460"/>
      <c r="D365" s="460"/>
    </row>
    <row r="366" spans="2:4">
      <c r="B366" s="460"/>
      <c r="C366" s="460"/>
      <c r="D366" s="460"/>
    </row>
    <row r="367" spans="2:4">
      <c r="B367" s="460"/>
      <c r="C367" s="460"/>
      <c r="D367" s="460"/>
    </row>
    <row r="368" spans="2:4">
      <c r="B368" s="460"/>
      <c r="C368" s="460"/>
      <c r="D368" s="460"/>
    </row>
    <row r="369" spans="2:4">
      <c r="B369" s="460"/>
      <c r="C369" s="460"/>
      <c r="D369" s="460"/>
    </row>
    <row r="370" spans="2:4">
      <c r="B370" s="460"/>
      <c r="C370" s="460"/>
      <c r="D370" s="460"/>
    </row>
    <row r="371" spans="2:4">
      <c r="B371" s="460"/>
      <c r="C371" s="460"/>
      <c r="D371" s="460"/>
    </row>
    <row r="372" spans="2:4">
      <c r="B372" s="460"/>
      <c r="C372" s="460"/>
      <c r="D372" s="460"/>
    </row>
    <row r="373" spans="2:4">
      <c r="B373" s="460"/>
      <c r="C373" s="460"/>
      <c r="D373" s="460"/>
    </row>
    <row r="374" spans="2:4">
      <c r="B374" s="460"/>
      <c r="C374" s="460"/>
      <c r="D374" s="460"/>
    </row>
    <row r="375" spans="2:4">
      <c r="B375" s="460"/>
      <c r="C375" s="460"/>
      <c r="D375" s="460"/>
    </row>
    <row r="376" spans="2:4">
      <c r="B376" s="460"/>
      <c r="C376" s="460"/>
      <c r="D376" s="460"/>
    </row>
    <row r="377" spans="2:4">
      <c r="B377" s="460"/>
      <c r="C377" s="460"/>
      <c r="D377" s="460"/>
    </row>
    <row r="378" spans="2:4">
      <c r="B378" s="460"/>
      <c r="C378" s="460"/>
      <c r="D378" s="460"/>
    </row>
    <row r="379" spans="2:4">
      <c r="B379" s="460"/>
      <c r="C379" s="460"/>
      <c r="D379" s="460"/>
    </row>
    <row r="380" spans="2:4">
      <c r="B380" s="460"/>
      <c r="C380" s="460"/>
      <c r="D380" s="460"/>
    </row>
    <row r="381" spans="2:4">
      <c r="B381" s="460"/>
      <c r="C381" s="460"/>
      <c r="D381" s="460"/>
    </row>
    <row r="382" spans="2:4">
      <c r="B382" s="460"/>
      <c r="C382" s="460"/>
      <c r="D382" s="460"/>
    </row>
    <row r="383" spans="2:4">
      <c r="B383" s="460"/>
      <c r="C383" s="460"/>
      <c r="D383" s="460"/>
    </row>
    <row r="384" spans="2:4">
      <c r="B384" s="460"/>
      <c r="C384" s="460"/>
      <c r="D384" s="460"/>
    </row>
    <row r="385" spans="2:4">
      <c r="B385" s="460"/>
      <c r="C385" s="460"/>
      <c r="D385" s="460"/>
    </row>
    <row r="386" spans="2:4">
      <c r="B386" s="460"/>
      <c r="C386" s="460"/>
      <c r="D386" s="460"/>
    </row>
    <row r="387" spans="2:4">
      <c r="B387" s="460"/>
      <c r="C387" s="460"/>
      <c r="D387" s="460"/>
    </row>
    <row r="388" spans="2:4">
      <c r="B388" s="460"/>
      <c r="C388" s="460"/>
      <c r="D388" s="460"/>
    </row>
    <row r="389" spans="2:4">
      <c r="B389" s="460"/>
      <c r="C389" s="460"/>
      <c r="D389" s="460"/>
    </row>
    <row r="390" spans="2:4">
      <c r="B390" s="460"/>
      <c r="C390" s="460"/>
      <c r="D390" s="460"/>
    </row>
    <row r="391" spans="2:4">
      <c r="B391" s="460"/>
      <c r="C391" s="460"/>
      <c r="D391" s="460"/>
    </row>
    <row r="392" spans="2:4">
      <c r="B392" s="460"/>
      <c r="C392" s="460"/>
      <c r="D392" s="460"/>
    </row>
    <row r="393" spans="2:4">
      <c r="B393" s="460"/>
      <c r="C393" s="460"/>
      <c r="D393" s="460"/>
    </row>
    <row r="394" spans="2:4">
      <c r="B394" s="460"/>
      <c r="C394" s="460"/>
      <c r="D394" s="460"/>
    </row>
    <row r="395" spans="2:4">
      <c r="B395" s="460"/>
      <c r="C395" s="460"/>
      <c r="D395" s="460"/>
    </row>
    <row r="396" spans="2:4">
      <c r="B396" s="460"/>
      <c r="C396" s="460"/>
      <c r="D396" s="460"/>
    </row>
    <row r="397" spans="2:4">
      <c r="B397" s="460"/>
      <c r="C397" s="460"/>
      <c r="D397" s="460"/>
    </row>
    <row r="398" spans="2:4">
      <c r="B398" s="460"/>
      <c r="C398" s="460"/>
      <c r="D398" s="460"/>
    </row>
    <row r="399" spans="2:4">
      <c r="B399" s="460"/>
      <c r="C399" s="460"/>
      <c r="D399" s="460"/>
    </row>
    <row r="400" spans="2:4">
      <c r="B400" s="460"/>
      <c r="C400" s="460"/>
      <c r="D400" s="460"/>
    </row>
    <row r="401" spans="2:4">
      <c r="B401" s="460"/>
      <c r="C401" s="460"/>
      <c r="D401" s="460"/>
    </row>
    <row r="402" spans="2:4">
      <c r="B402" s="460"/>
      <c r="C402" s="460"/>
      <c r="D402" s="460"/>
    </row>
    <row r="403" spans="2:4">
      <c r="B403" s="460"/>
      <c r="C403" s="460"/>
      <c r="D403" s="460"/>
    </row>
    <row r="404" spans="2:4">
      <c r="B404" s="460"/>
      <c r="C404" s="460"/>
      <c r="D404" s="460"/>
    </row>
    <row r="405" spans="2:4">
      <c r="B405" s="460"/>
      <c r="C405" s="460"/>
      <c r="D405" s="460"/>
    </row>
    <row r="406" spans="2:4">
      <c r="B406" s="460"/>
      <c r="C406" s="460"/>
      <c r="D406" s="460"/>
    </row>
    <row r="407" spans="2:4">
      <c r="B407" s="460"/>
      <c r="C407" s="460"/>
      <c r="D407" s="460"/>
    </row>
    <row r="408" spans="2:4">
      <c r="B408" s="460"/>
      <c r="C408" s="460"/>
      <c r="D408" s="460"/>
    </row>
    <row r="409" spans="2:4">
      <c r="B409" s="460"/>
      <c r="C409" s="460"/>
      <c r="D409" s="460"/>
    </row>
    <row r="410" spans="2:4">
      <c r="B410" s="460"/>
      <c r="C410" s="460"/>
      <c r="D410" s="460"/>
    </row>
    <row r="411" spans="2:4">
      <c r="B411" s="460"/>
      <c r="C411" s="460"/>
      <c r="D411" s="460"/>
    </row>
    <row r="412" spans="2:4">
      <c r="B412" s="460"/>
      <c r="C412" s="460"/>
      <c r="D412" s="460"/>
    </row>
    <row r="413" spans="2:4">
      <c r="B413" s="460"/>
      <c r="C413" s="460"/>
      <c r="D413" s="460"/>
    </row>
    <row r="414" spans="2:4">
      <c r="B414" s="460"/>
      <c r="C414" s="460"/>
      <c r="D414" s="460"/>
    </row>
    <row r="415" spans="2:4">
      <c r="B415" s="460"/>
      <c r="C415" s="460"/>
      <c r="D415" s="460"/>
    </row>
    <row r="416" spans="2:4">
      <c r="B416" s="460"/>
      <c r="C416" s="460"/>
      <c r="D416" s="460"/>
    </row>
    <row r="417" spans="2:4">
      <c r="B417" s="460"/>
      <c r="C417" s="460"/>
      <c r="D417" s="460"/>
    </row>
    <row r="418" spans="2:4">
      <c r="B418" s="460"/>
      <c r="C418" s="460"/>
      <c r="D418" s="460"/>
    </row>
    <row r="419" spans="2:4">
      <c r="B419" s="460"/>
      <c r="C419" s="460"/>
      <c r="D419" s="460"/>
    </row>
    <row r="420" spans="2:4">
      <c r="B420" s="460"/>
      <c r="C420" s="460"/>
      <c r="D420" s="460"/>
    </row>
    <row r="421" spans="2:4">
      <c r="B421" s="460"/>
      <c r="C421" s="460"/>
      <c r="D421" s="460"/>
    </row>
    <row r="422" spans="2:4">
      <c r="B422" s="460"/>
      <c r="C422" s="460"/>
      <c r="D422" s="460"/>
    </row>
    <row r="423" spans="2:4">
      <c r="B423" s="460"/>
      <c r="C423" s="460"/>
      <c r="D423" s="460"/>
    </row>
    <row r="424" spans="2:4">
      <c r="B424" s="460"/>
      <c r="C424" s="460"/>
      <c r="D424" s="460"/>
    </row>
    <row r="425" spans="2:4">
      <c r="B425" s="460"/>
      <c r="C425" s="460"/>
      <c r="D425" s="460"/>
    </row>
    <row r="426" spans="2:4">
      <c r="B426" s="460"/>
      <c r="C426" s="460"/>
      <c r="D426" s="460"/>
    </row>
    <row r="427" spans="2:4">
      <c r="B427" s="460"/>
      <c r="C427" s="460"/>
      <c r="D427" s="460"/>
    </row>
    <row r="428" spans="2:4">
      <c r="B428" s="460"/>
      <c r="C428" s="460"/>
      <c r="D428" s="460"/>
    </row>
    <row r="429" spans="2:4">
      <c r="B429" s="460"/>
      <c r="C429" s="460"/>
      <c r="D429" s="460"/>
    </row>
    <row r="430" spans="2:4">
      <c r="B430" s="460"/>
      <c r="C430" s="460"/>
      <c r="D430" s="460"/>
    </row>
    <row r="431" spans="2:4">
      <c r="B431" s="460"/>
      <c r="C431" s="460"/>
      <c r="D431" s="460"/>
    </row>
    <row r="432" spans="2:4">
      <c r="B432" s="460"/>
      <c r="C432" s="460"/>
      <c r="D432" s="460"/>
    </row>
    <row r="433" spans="2:4">
      <c r="B433" s="460"/>
      <c r="C433" s="460"/>
      <c r="D433" s="460"/>
    </row>
    <row r="434" spans="2:4">
      <c r="B434" s="460"/>
      <c r="C434" s="460"/>
      <c r="D434" s="460"/>
    </row>
    <row r="435" spans="2:4">
      <c r="B435" s="460"/>
      <c r="C435" s="460"/>
      <c r="D435" s="460"/>
    </row>
    <row r="436" spans="2:4">
      <c r="B436" s="460"/>
      <c r="C436" s="460"/>
      <c r="D436" s="460"/>
    </row>
    <row r="437" spans="2:4">
      <c r="B437" s="460"/>
      <c r="C437" s="460"/>
      <c r="D437" s="460"/>
    </row>
    <row r="438" spans="2:4">
      <c r="B438" s="460"/>
      <c r="C438" s="460"/>
      <c r="D438" s="460"/>
    </row>
    <row r="439" spans="2:4">
      <c r="B439" s="460"/>
      <c r="C439" s="460"/>
      <c r="D439" s="460"/>
    </row>
    <row r="440" spans="2:4">
      <c r="B440" s="460"/>
      <c r="C440" s="460"/>
      <c r="D440" s="460"/>
    </row>
    <row r="441" spans="2:4">
      <c r="B441" s="460"/>
      <c r="C441" s="460"/>
      <c r="D441" s="460"/>
    </row>
    <row r="442" spans="2:4">
      <c r="B442" s="460"/>
      <c r="C442" s="460"/>
      <c r="D442" s="460"/>
    </row>
    <row r="443" spans="2:4">
      <c r="B443" s="460"/>
      <c r="C443" s="460"/>
      <c r="D443" s="460"/>
    </row>
  </sheetData>
  <sheetProtection algorithmName="SHA-512" hashValue="Ip3VdvNn92glJ59CjI3e67gMHhg6NgJQaApoQgkbQx5aeG6q/c0s54Ie273BmUrdeJskqH5Hfmbf0ddWaLYrjA==" saltValue="x8lc+vBhYMvq2aAD2sY0ew==" spinCount="100000" sheet="1" objects="1" scenarios="1"/>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L216"/>
  <sheetViews>
    <sheetView workbookViewId="0"/>
  </sheetViews>
  <sheetFormatPr baseColWidth="10" defaultColWidth="11.42578125" defaultRowHeight="12.75"/>
  <cols>
    <col min="1" max="1" width="14.140625" style="468" bestFit="1" customWidth="1"/>
    <col min="2" max="2" width="39.140625" style="468" bestFit="1" customWidth="1"/>
    <col min="3" max="4" width="16.7109375" style="468" bestFit="1" customWidth="1"/>
    <col min="5" max="5" width="15.7109375" style="468" customWidth="1"/>
    <col min="6" max="6" width="14.85546875" style="468" customWidth="1"/>
    <col min="7" max="7" width="16.42578125" style="468" bestFit="1" customWidth="1"/>
    <col min="8" max="8" width="15.5703125" style="470" bestFit="1" customWidth="1"/>
    <col min="9" max="9" width="15.5703125" style="468" bestFit="1" customWidth="1"/>
    <col min="10" max="10" width="11.42578125" style="468" customWidth="1"/>
    <col min="11" max="11" width="12.28515625" style="471" bestFit="1" customWidth="1"/>
    <col min="12" max="12" width="11.7109375" style="471" bestFit="1" customWidth="1"/>
    <col min="13" max="13" width="13.7109375" style="468" bestFit="1" customWidth="1"/>
    <col min="14" max="15" width="12.28515625" style="468" bestFit="1" customWidth="1"/>
    <col min="16" max="16" width="11.42578125" style="468" customWidth="1"/>
    <col min="17" max="16384" width="11.42578125" style="468"/>
  </cols>
  <sheetData>
    <row r="1" spans="1:12">
      <c r="A1" s="174" t="s">
        <v>2690</v>
      </c>
      <c r="F1" s="469"/>
    </row>
    <row r="2" spans="1:12">
      <c r="A2" s="467"/>
      <c r="F2" s="469"/>
    </row>
    <row r="3" spans="1:12" ht="13.5" thickBot="1"/>
    <row r="4" spans="1:12" ht="16.5" thickBot="1">
      <c r="A4" s="472"/>
      <c r="B4" s="467" t="s">
        <v>781</v>
      </c>
      <c r="C4" s="473">
        <f>Cover!F41</f>
        <v>45645</v>
      </c>
    </row>
    <row r="5" spans="1:12" ht="15.75">
      <c r="A5" s="472"/>
      <c r="C5" s="467"/>
      <c r="D5" s="474"/>
    </row>
    <row r="7" spans="1:12" s="476" customFormat="1" ht="15">
      <c r="A7" t="s">
        <v>230</v>
      </c>
      <c r="B7" s="475" t="s">
        <v>782</v>
      </c>
      <c r="C7" s="475" t="s">
        <v>437</v>
      </c>
      <c r="D7" s="475" t="s">
        <v>434</v>
      </c>
      <c r="E7" s="475" t="s">
        <v>231</v>
      </c>
      <c r="F7" s="475" t="s">
        <v>232</v>
      </c>
      <c r="H7" s="471"/>
      <c r="I7" s="471"/>
    </row>
    <row r="8" spans="1:12">
      <c r="A8" s="477"/>
      <c r="B8" s="477"/>
      <c r="C8" s="478"/>
      <c r="D8" s="478"/>
      <c r="E8" s="479"/>
      <c r="F8" s="479"/>
      <c r="H8" s="471"/>
      <c r="I8" s="471"/>
      <c r="K8" s="468"/>
      <c r="L8" s="468"/>
    </row>
    <row r="9" spans="1:12">
      <c r="A9" s="477"/>
      <c r="B9" s="477"/>
      <c r="C9" s="478"/>
      <c r="D9" s="478"/>
      <c r="E9" s="479"/>
      <c r="F9" s="479"/>
      <c r="H9" s="471"/>
      <c r="I9" s="471"/>
      <c r="K9" s="468"/>
      <c r="L9" s="468"/>
    </row>
    <row r="10" spans="1:12">
      <c r="A10" s="480" t="s">
        <v>1198</v>
      </c>
      <c r="B10" s="480" t="s">
        <v>1199</v>
      </c>
      <c r="C10" s="481">
        <f>SUM(D11:D16)</f>
        <v>0</v>
      </c>
      <c r="D10" s="481"/>
      <c r="E10" s="482">
        <v>1</v>
      </c>
      <c r="F10" s="482" t="s">
        <v>233</v>
      </c>
      <c r="H10" s="492" t="e">
        <f>SUM(C8:C177)</f>
        <v>#REF!</v>
      </c>
      <c r="I10" s="492" t="e">
        <f>SUM(D8:D177)</f>
        <v>#REF!</v>
      </c>
      <c r="J10" s="883" t="e">
        <f>+H10-I10</f>
        <v>#REF!</v>
      </c>
      <c r="K10" s="468"/>
      <c r="L10" s="468"/>
    </row>
    <row r="11" spans="1:12">
      <c r="A11" s="483" t="s">
        <v>1200</v>
      </c>
      <c r="B11" s="483" t="s">
        <v>1201</v>
      </c>
      <c r="C11" s="481"/>
      <c r="D11" s="481">
        <f>-'03. Asset follow up'!$F$12-'03. Asset follow up'!$F$14</f>
        <v>0</v>
      </c>
      <c r="E11" s="482">
        <v>1</v>
      </c>
      <c r="F11" s="482" t="s">
        <v>233</v>
      </c>
      <c r="H11" s="471"/>
      <c r="I11" s="471"/>
      <c r="K11" s="468"/>
      <c r="L11" s="468"/>
    </row>
    <row r="12" spans="1:12">
      <c r="A12" s="483" t="s">
        <v>1202</v>
      </c>
      <c r="B12" s="483" t="s">
        <v>1203</v>
      </c>
      <c r="C12" s="481"/>
      <c r="D12" s="481">
        <f>-'03. Asset follow up'!$F$13</f>
        <v>0</v>
      </c>
      <c r="E12" s="482">
        <v>1</v>
      </c>
      <c r="F12" s="482" t="s">
        <v>233</v>
      </c>
      <c r="H12" s="471"/>
      <c r="I12" s="471"/>
      <c r="K12" s="468"/>
      <c r="L12" s="468"/>
    </row>
    <row r="13" spans="1:12">
      <c r="A13" s="483" t="s">
        <v>1204</v>
      </c>
      <c r="B13" s="483" t="s">
        <v>1205</v>
      </c>
      <c r="C13" s="481"/>
      <c r="D13" s="481">
        <f>-SUM('03. Asset follow up'!$G$28:$I$29,'03. Asset follow up'!$G$42:$I$43)</f>
        <v>0</v>
      </c>
      <c r="E13" s="482">
        <v>1</v>
      </c>
      <c r="F13" s="482" t="s">
        <v>233</v>
      </c>
      <c r="H13" s="471"/>
      <c r="I13" s="471"/>
      <c r="K13" s="468"/>
      <c r="L13" s="468"/>
    </row>
    <row r="14" spans="1:12">
      <c r="A14" s="483" t="s">
        <v>1206</v>
      </c>
      <c r="B14" s="483" t="s">
        <v>1207</v>
      </c>
      <c r="C14" s="481"/>
      <c r="D14" s="481">
        <f>'04. Available Funds Called-up'!$I$14+'04. Available Funds Called-up'!$I$24</f>
        <v>0</v>
      </c>
      <c r="E14" s="482">
        <v>1</v>
      </c>
      <c r="F14" s="482" t="s">
        <v>233</v>
      </c>
      <c r="H14" s="471"/>
      <c r="I14" s="471"/>
      <c r="K14" s="468"/>
      <c r="L14" s="468"/>
    </row>
    <row r="15" spans="1:12">
      <c r="A15" s="483" t="s">
        <v>1208</v>
      </c>
      <c r="B15" s="483" t="s">
        <v>1209</v>
      </c>
      <c r="C15" s="481"/>
      <c r="D15" s="481">
        <f>SUM('04. Available Funds Called-up'!I22:I23)</f>
        <v>0</v>
      </c>
      <c r="E15" s="482">
        <v>1</v>
      </c>
      <c r="F15" s="482" t="s">
        <v>233</v>
      </c>
      <c r="H15" s="471"/>
      <c r="I15" s="471"/>
      <c r="K15" s="468"/>
      <c r="L15" s="468"/>
    </row>
    <row r="16" spans="1:12">
      <c r="A16" s="483" t="s">
        <v>1210</v>
      </c>
      <c r="B16" s="483" t="s">
        <v>1211</v>
      </c>
      <c r="C16" s="481"/>
      <c r="D16" s="481">
        <f>'04. Available Funds Called-up'!I30</f>
        <v>0</v>
      </c>
      <c r="E16" s="482">
        <v>1</v>
      </c>
      <c r="F16" s="482" t="s">
        <v>233</v>
      </c>
      <c r="H16" s="471"/>
      <c r="I16" s="471"/>
      <c r="K16" s="468"/>
      <c r="L16" s="468"/>
    </row>
    <row r="17" spans="1:12">
      <c r="A17" s="483"/>
      <c r="B17" s="483"/>
      <c r="C17" s="484"/>
      <c r="D17" s="484"/>
      <c r="E17" s="482"/>
      <c r="F17" s="482"/>
      <c r="H17" s="471"/>
      <c r="I17" s="471"/>
      <c r="K17" s="468"/>
      <c r="L17" s="468"/>
    </row>
    <row r="18" spans="1:12">
      <c r="A18" s="480"/>
      <c r="B18" s="480"/>
      <c r="C18" s="481"/>
      <c r="D18" s="481"/>
      <c r="E18" s="485"/>
      <c r="F18" s="485"/>
      <c r="H18" s="471"/>
      <c r="I18" s="471"/>
      <c r="K18" s="468"/>
      <c r="L18" s="468"/>
    </row>
    <row r="19" spans="1:12">
      <c r="A19" s="480" t="s">
        <v>1202</v>
      </c>
      <c r="B19" s="480" t="s">
        <v>1203</v>
      </c>
      <c r="C19" s="481">
        <f>'03. Asset follow up'!F42</f>
        <v>0</v>
      </c>
      <c r="D19" s="481"/>
      <c r="E19" s="482">
        <v>2</v>
      </c>
      <c r="F19" s="482" t="s">
        <v>233</v>
      </c>
      <c r="H19" s="471"/>
      <c r="I19" s="471"/>
      <c r="K19" s="468"/>
      <c r="L19" s="468"/>
    </row>
    <row r="20" spans="1:12">
      <c r="A20" s="480" t="s">
        <v>1204</v>
      </c>
      <c r="B20" s="480" t="s">
        <v>1205</v>
      </c>
      <c r="C20" s="481">
        <f>-SUM('03. Asset follow up'!$F$33:$F$35)</f>
        <v>0</v>
      </c>
      <c r="D20" s="481"/>
      <c r="E20" s="482">
        <v>2</v>
      </c>
      <c r="F20" s="482" t="s">
        <v>233</v>
      </c>
      <c r="H20" s="471"/>
      <c r="I20" s="471"/>
      <c r="K20" s="468"/>
      <c r="L20" s="468"/>
    </row>
    <row r="21" spans="1:12">
      <c r="A21" s="483" t="s">
        <v>1200</v>
      </c>
      <c r="B21" s="483" t="s">
        <v>1201</v>
      </c>
      <c r="C21" s="481"/>
      <c r="D21" s="481">
        <f>C20+C19</f>
        <v>0</v>
      </c>
      <c r="E21" s="482">
        <v>2</v>
      </c>
      <c r="F21" s="482" t="s">
        <v>233</v>
      </c>
      <c r="H21" s="471"/>
      <c r="I21" s="471"/>
      <c r="K21" s="468"/>
      <c r="L21" s="468"/>
    </row>
    <row r="22" spans="1:12">
      <c r="A22" s="483"/>
      <c r="B22" s="483"/>
      <c r="C22" s="481"/>
      <c r="D22" s="481"/>
      <c r="E22" s="482"/>
      <c r="F22" s="482"/>
      <c r="H22" s="471"/>
      <c r="I22" s="471"/>
      <c r="K22" s="468"/>
      <c r="L22" s="468"/>
    </row>
    <row r="23" spans="1:12">
      <c r="A23" s="480"/>
      <c r="B23" s="480"/>
      <c r="C23" s="481"/>
      <c r="D23" s="481"/>
      <c r="E23" s="485"/>
      <c r="F23" s="482"/>
      <c r="H23" s="471"/>
      <c r="I23" s="471"/>
      <c r="K23" s="468"/>
      <c r="L23" s="468"/>
    </row>
    <row r="24" spans="1:12">
      <c r="A24" s="480" t="s">
        <v>1204</v>
      </c>
      <c r="B24" s="480" t="s">
        <v>1205</v>
      </c>
      <c r="C24" s="481">
        <f>D25</f>
        <v>0</v>
      </c>
      <c r="D24" s="481"/>
      <c r="E24" s="482">
        <v>3</v>
      </c>
      <c r="F24" s="482" t="s">
        <v>233</v>
      </c>
      <c r="H24" s="471"/>
      <c r="I24" s="471"/>
      <c r="K24" s="468"/>
      <c r="L24" s="468"/>
    </row>
    <row r="25" spans="1:12">
      <c r="A25" s="483" t="s">
        <v>1202</v>
      </c>
      <c r="B25" s="483" t="s">
        <v>1203</v>
      </c>
      <c r="C25" s="481"/>
      <c r="D25" s="481">
        <f>-SUM('03. Asset follow up'!$F$46:$F$48)</f>
        <v>0</v>
      </c>
      <c r="E25" s="482">
        <v>3</v>
      </c>
      <c r="F25" s="482" t="s">
        <v>233</v>
      </c>
      <c r="H25" s="471"/>
      <c r="I25" s="471"/>
      <c r="K25" s="468"/>
      <c r="L25" s="468"/>
    </row>
    <row r="26" spans="1:12">
      <c r="A26" s="480"/>
      <c r="B26" s="480"/>
      <c r="C26" s="481"/>
      <c r="D26" s="481"/>
      <c r="E26" s="485"/>
      <c r="F26" s="482"/>
      <c r="H26" s="471"/>
      <c r="I26" s="471"/>
      <c r="K26" s="468"/>
      <c r="L26" s="468"/>
    </row>
    <row r="27" spans="1:12">
      <c r="A27" s="480"/>
      <c r="B27" s="480"/>
      <c r="C27" s="481"/>
      <c r="D27" s="481"/>
      <c r="E27" s="485"/>
      <c r="F27" s="482"/>
      <c r="H27" s="471"/>
      <c r="I27" s="471"/>
      <c r="K27" s="468"/>
      <c r="L27" s="468"/>
    </row>
    <row r="28" spans="1:12">
      <c r="A28" s="480" t="s">
        <v>1212</v>
      </c>
      <c r="B28" s="480" t="s">
        <v>1213</v>
      </c>
      <c r="C28" s="481">
        <f>-D13+C20+C24-D35</f>
        <v>0</v>
      </c>
      <c r="D28" s="481"/>
      <c r="E28" s="482">
        <v>4</v>
      </c>
      <c r="F28" s="482" t="s">
        <v>233</v>
      </c>
      <c r="H28" s="471"/>
      <c r="I28" s="471"/>
      <c r="K28" s="468"/>
      <c r="L28" s="468"/>
    </row>
    <row r="29" spans="1:12">
      <c r="A29" s="483" t="s">
        <v>1214</v>
      </c>
      <c r="B29" s="483" t="s">
        <v>1215</v>
      </c>
      <c r="C29" s="481"/>
      <c r="D29" s="481">
        <f>C28</f>
        <v>0</v>
      </c>
      <c r="E29" s="482">
        <v>4</v>
      </c>
      <c r="F29" s="482" t="s">
        <v>233</v>
      </c>
      <c r="H29" s="471"/>
      <c r="I29" s="471"/>
      <c r="K29" s="468"/>
      <c r="L29" s="468"/>
    </row>
    <row r="30" spans="1:12">
      <c r="A30" s="483"/>
      <c r="B30" s="483"/>
      <c r="C30" s="481"/>
      <c r="D30" s="481"/>
      <c r="E30" s="482"/>
      <c r="F30" s="482"/>
      <c r="H30" s="471"/>
      <c r="I30" s="471"/>
      <c r="K30" s="468"/>
      <c r="L30" s="468"/>
    </row>
    <row r="31" spans="1:12">
      <c r="A31" s="483"/>
      <c r="B31" s="483"/>
      <c r="C31" s="481"/>
      <c r="D31" s="481"/>
      <c r="E31" s="482"/>
      <c r="F31" s="482"/>
      <c r="H31" s="471"/>
      <c r="I31" s="471"/>
      <c r="K31" s="468"/>
      <c r="L31" s="468"/>
    </row>
    <row r="32" spans="1:12">
      <c r="A32" s="480" t="s">
        <v>1208</v>
      </c>
      <c r="B32" s="480" t="s">
        <v>1209</v>
      </c>
      <c r="C32" s="481">
        <f>SUM(D33:D35)</f>
        <v>0</v>
      </c>
      <c r="D32" s="481"/>
      <c r="E32" s="482">
        <v>5</v>
      </c>
      <c r="F32" s="482" t="s">
        <v>233</v>
      </c>
      <c r="H32" s="471"/>
      <c r="I32" s="471"/>
      <c r="K32" s="468"/>
      <c r="L32" s="468"/>
    </row>
    <row r="33" spans="1:12">
      <c r="A33" s="483" t="s">
        <v>1200</v>
      </c>
      <c r="B33" s="483" t="s">
        <v>1201</v>
      </c>
      <c r="C33" s="481"/>
      <c r="D33" s="481">
        <f>SUM('03. Asset follow up'!F31:F32)</f>
        <v>0</v>
      </c>
      <c r="E33" s="482">
        <v>5</v>
      </c>
      <c r="F33" s="482" t="s">
        <v>233</v>
      </c>
      <c r="H33" s="471"/>
      <c r="I33" s="471"/>
      <c r="K33" s="468"/>
      <c r="L33" s="468"/>
    </row>
    <row r="34" spans="1:12">
      <c r="A34" s="483" t="s">
        <v>1202</v>
      </c>
      <c r="B34" s="483" t="s">
        <v>1203</v>
      </c>
      <c r="C34" s="481"/>
      <c r="D34" s="481">
        <f>-SUM('03. Asset follow up'!$F$44:$F$45)</f>
        <v>0</v>
      </c>
      <c r="E34" s="482">
        <v>5</v>
      </c>
      <c r="F34" s="482" t="s">
        <v>233</v>
      </c>
      <c r="H34" s="471"/>
      <c r="I34" s="471"/>
      <c r="K34" s="468"/>
      <c r="L34" s="468"/>
    </row>
    <row r="35" spans="1:12">
      <c r="A35" s="483" t="s">
        <v>1204</v>
      </c>
      <c r="B35" s="483" t="s">
        <v>1205</v>
      </c>
      <c r="C35" s="481"/>
      <c r="D35" s="481">
        <f>-SUM('03. Asset follow up'!$G$31:$I$32,'03. Asset follow up'!$G$44:$I$45)</f>
        <v>0</v>
      </c>
      <c r="E35" s="482">
        <v>5</v>
      </c>
      <c r="F35" s="482" t="s">
        <v>233</v>
      </c>
      <c r="H35" s="471"/>
      <c r="I35" s="471"/>
      <c r="K35" s="468"/>
      <c r="L35" s="468"/>
    </row>
    <row r="36" spans="1:12">
      <c r="A36" s="483"/>
      <c r="B36" s="483"/>
      <c r="C36" s="481"/>
      <c r="D36" s="481"/>
      <c r="E36" s="482"/>
      <c r="F36" s="482"/>
      <c r="H36" s="471"/>
      <c r="I36" s="471"/>
      <c r="K36" s="468"/>
      <c r="L36" s="468"/>
    </row>
    <row r="37" spans="1:12">
      <c r="A37" s="483"/>
      <c r="B37" s="483"/>
      <c r="C37" s="481"/>
      <c r="D37" s="481"/>
      <c r="E37" s="482"/>
      <c r="F37" s="482"/>
      <c r="H37" s="471"/>
      <c r="I37" s="471"/>
      <c r="K37" s="468"/>
      <c r="L37" s="468"/>
    </row>
    <row r="38" spans="1:12">
      <c r="A38" s="483" t="s">
        <v>1198</v>
      </c>
      <c r="B38" s="483" t="s">
        <v>1199</v>
      </c>
      <c r="C38" s="481"/>
      <c r="D38" s="481" t="e">
        <f>+#REF!+#REF!</f>
        <v>#REF!</v>
      </c>
      <c r="E38" s="482">
        <v>6</v>
      </c>
      <c r="F38" s="482" t="s">
        <v>2697</v>
      </c>
      <c r="H38" s="471"/>
      <c r="I38" s="471"/>
      <c r="K38" s="468"/>
      <c r="L38" s="468"/>
    </row>
    <row r="39" spans="1:12">
      <c r="A39" s="480">
        <v>51415390</v>
      </c>
      <c r="B39" s="480" t="s">
        <v>1216</v>
      </c>
      <c r="C39" s="481" t="e">
        <f>D38</f>
        <v>#REF!</v>
      </c>
      <c r="D39" s="481"/>
      <c r="E39" s="482">
        <v>6</v>
      </c>
      <c r="F39" s="482" t="s">
        <v>2697</v>
      </c>
      <c r="H39" s="471"/>
      <c r="I39" s="471"/>
      <c r="K39" s="468"/>
      <c r="L39" s="468"/>
    </row>
    <row r="40" spans="1:12">
      <c r="A40" s="480"/>
      <c r="B40" s="480"/>
      <c r="C40" s="481"/>
      <c r="D40" s="481"/>
      <c r="E40" s="482"/>
      <c r="F40" s="482"/>
      <c r="H40" s="471"/>
      <c r="I40" s="471"/>
      <c r="K40" s="468"/>
      <c r="L40" s="468"/>
    </row>
    <row r="41" spans="1:12">
      <c r="A41" s="480"/>
      <c r="B41" s="480"/>
      <c r="C41" s="481"/>
      <c r="D41" s="481"/>
      <c r="E41" s="482"/>
      <c r="F41" s="482"/>
      <c r="H41" s="471"/>
      <c r="I41" s="471"/>
      <c r="K41" s="468"/>
      <c r="L41" s="468"/>
    </row>
    <row r="42" spans="1:12">
      <c r="A42" s="480" t="s">
        <v>1217</v>
      </c>
      <c r="B42" s="480" t="s">
        <v>1218</v>
      </c>
      <c r="C42" s="481" t="e">
        <f>+#REF!+#REF!</f>
        <v>#REF!</v>
      </c>
      <c r="D42" s="481"/>
      <c r="E42" s="482">
        <v>7</v>
      </c>
      <c r="F42" s="482" t="s">
        <v>2697</v>
      </c>
      <c r="H42" s="471"/>
      <c r="I42" s="471"/>
      <c r="K42" s="468"/>
      <c r="L42" s="468"/>
    </row>
    <row r="43" spans="1:12">
      <c r="A43" s="483">
        <v>51415390</v>
      </c>
      <c r="B43" s="483" t="s">
        <v>1216</v>
      </c>
      <c r="C43" s="481"/>
      <c r="D43" s="481" t="e">
        <f>C42</f>
        <v>#REF!</v>
      </c>
      <c r="E43" s="482">
        <v>7</v>
      </c>
      <c r="F43" s="482" t="s">
        <v>2697</v>
      </c>
      <c r="H43" s="471"/>
      <c r="I43" s="471"/>
      <c r="K43" s="468"/>
      <c r="L43" s="468"/>
    </row>
    <row r="44" spans="1:12">
      <c r="A44" s="483"/>
      <c r="B44" s="483"/>
      <c r="C44" s="481"/>
      <c r="D44" s="481"/>
      <c r="E44" s="482"/>
      <c r="F44" s="482"/>
      <c r="H44" s="471"/>
      <c r="I44" s="471"/>
      <c r="K44" s="468"/>
      <c r="L44" s="468"/>
    </row>
    <row r="45" spans="1:12">
      <c r="A45" s="480"/>
      <c r="B45" s="480"/>
      <c r="C45" s="481"/>
      <c r="D45" s="481"/>
      <c r="E45" s="482"/>
      <c r="F45" s="482"/>
      <c r="H45" s="471"/>
      <c r="I45" s="471"/>
      <c r="K45" s="468"/>
      <c r="L45" s="468"/>
    </row>
    <row r="46" spans="1:12">
      <c r="A46" s="480">
        <v>51415393</v>
      </c>
      <c r="B46" s="480" t="s">
        <v>1219</v>
      </c>
      <c r="C46" s="481" t="e">
        <f>#REF!</f>
        <v>#REF!</v>
      </c>
      <c r="D46" s="481"/>
      <c r="E46" s="482">
        <v>8</v>
      </c>
      <c r="F46" s="482" t="s">
        <v>2698</v>
      </c>
      <c r="H46" s="471"/>
      <c r="I46" s="471"/>
      <c r="K46" s="468"/>
      <c r="L46" s="468"/>
    </row>
    <row r="47" spans="1:12">
      <c r="A47" s="483" t="s">
        <v>1217</v>
      </c>
      <c r="B47" s="483" t="s">
        <v>1218</v>
      </c>
      <c r="C47" s="481"/>
      <c r="D47" s="481" t="e">
        <f>C46</f>
        <v>#REF!</v>
      </c>
      <c r="E47" s="482">
        <v>8</v>
      </c>
      <c r="F47" s="482" t="s">
        <v>2698</v>
      </c>
      <c r="H47" s="471"/>
      <c r="I47" s="471"/>
      <c r="K47" s="468"/>
      <c r="L47" s="468"/>
    </row>
    <row r="48" spans="1:12">
      <c r="A48" s="483"/>
      <c r="B48" s="483"/>
      <c r="C48" s="481"/>
      <c r="D48" s="481"/>
      <c r="E48" s="482"/>
      <c r="F48" s="482"/>
      <c r="H48" s="471"/>
      <c r="I48" s="471"/>
      <c r="K48" s="468"/>
      <c r="L48" s="468"/>
    </row>
    <row r="49" spans="1:12">
      <c r="A49" s="483"/>
      <c r="B49" s="483"/>
      <c r="C49" s="481"/>
      <c r="D49" s="481"/>
      <c r="E49" s="482"/>
      <c r="F49" s="482"/>
      <c r="H49" s="471"/>
      <c r="I49" s="471"/>
      <c r="K49" s="468"/>
      <c r="L49" s="468"/>
    </row>
    <row r="50" spans="1:12">
      <c r="A50" s="480">
        <v>51415393</v>
      </c>
      <c r="B50" s="480" t="s">
        <v>1219</v>
      </c>
      <c r="C50" s="481" t="e">
        <f>#REF!+#REF!+#REF!</f>
        <v>#REF!</v>
      </c>
      <c r="D50" s="481"/>
      <c r="E50" s="482">
        <v>9</v>
      </c>
      <c r="F50" s="482" t="s">
        <v>2698</v>
      </c>
      <c r="H50" s="471"/>
      <c r="I50" s="471"/>
      <c r="K50" s="468"/>
      <c r="L50" s="468"/>
    </row>
    <row r="51" spans="1:12">
      <c r="A51" s="483" t="s">
        <v>1217</v>
      </c>
      <c r="B51" s="483" t="s">
        <v>1218</v>
      </c>
      <c r="C51" s="481"/>
      <c r="D51" s="481" t="e">
        <f>C50</f>
        <v>#REF!</v>
      </c>
      <c r="E51" s="482">
        <v>9</v>
      </c>
      <c r="F51" s="482" t="s">
        <v>2698</v>
      </c>
      <c r="H51" s="471"/>
      <c r="I51" s="471"/>
      <c r="K51" s="468"/>
      <c r="L51" s="468"/>
    </row>
    <row r="52" spans="1:12">
      <c r="A52" s="483"/>
      <c r="B52" s="483"/>
      <c r="C52" s="481"/>
      <c r="D52" s="481"/>
      <c r="E52" s="482"/>
      <c r="F52" s="482"/>
      <c r="H52" s="471"/>
      <c r="I52" s="471"/>
      <c r="K52" s="468"/>
      <c r="L52" s="468"/>
    </row>
    <row r="53" spans="1:12">
      <c r="A53" s="480"/>
      <c r="B53" s="480"/>
      <c r="C53" s="481"/>
      <c r="D53" s="481"/>
      <c r="E53" s="482"/>
      <c r="F53" s="482"/>
      <c r="H53" s="471"/>
      <c r="I53" s="471"/>
      <c r="K53" s="468"/>
      <c r="L53" s="468"/>
    </row>
    <row r="54" spans="1:12">
      <c r="A54" s="483">
        <v>7610000</v>
      </c>
      <c r="B54" s="483" t="s">
        <v>783</v>
      </c>
      <c r="C54" s="481"/>
      <c r="D54" s="481" t="e">
        <f>#REF!</f>
        <v>#REF!</v>
      </c>
      <c r="E54" s="482">
        <v>10</v>
      </c>
      <c r="F54" s="482" t="s">
        <v>2698</v>
      </c>
      <c r="H54" s="471"/>
      <c r="I54" s="471"/>
      <c r="K54" s="468"/>
      <c r="L54" s="468"/>
    </row>
    <row r="55" spans="1:12">
      <c r="A55" s="480">
        <v>51415393</v>
      </c>
      <c r="B55" s="480" t="s">
        <v>1219</v>
      </c>
      <c r="C55" s="481" t="e">
        <f>D54</f>
        <v>#REF!</v>
      </c>
      <c r="D55" s="481"/>
      <c r="E55" s="482">
        <v>10</v>
      </c>
      <c r="F55" s="482" t="s">
        <v>2698</v>
      </c>
      <c r="H55" s="471"/>
      <c r="I55" s="471"/>
      <c r="K55" s="468"/>
      <c r="L55" s="468"/>
    </row>
    <row r="56" spans="1:12">
      <c r="A56" s="480"/>
      <c r="B56" s="480"/>
      <c r="C56" s="481"/>
      <c r="D56" s="481"/>
      <c r="E56" s="482"/>
      <c r="F56" s="482"/>
      <c r="H56" s="471"/>
      <c r="I56" s="471"/>
      <c r="K56" s="468"/>
      <c r="L56" s="468"/>
    </row>
    <row r="57" spans="1:12">
      <c r="A57" s="480"/>
      <c r="B57" s="480"/>
      <c r="C57" s="481"/>
      <c r="D57" s="481"/>
      <c r="E57" s="482"/>
      <c r="F57" s="482"/>
      <c r="H57" s="471"/>
      <c r="I57" s="471"/>
      <c r="K57" s="468"/>
      <c r="L57" s="468"/>
    </row>
    <row r="58" spans="1:12">
      <c r="A58" s="480" t="s">
        <v>1220</v>
      </c>
      <c r="B58" s="480" t="s">
        <v>234</v>
      </c>
      <c r="C58" s="481">
        <f>SUM('13. Fees calculations'!I28:I29)</f>
        <v>0</v>
      </c>
      <c r="D58" s="481"/>
      <c r="E58" s="482">
        <v>11</v>
      </c>
      <c r="F58" s="482" t="s">
        <v>2698</v>
      </c>
      <c r="H58" s="471"/>
      <c r="I58" s="471"/>
      <c r="K58" s="468"/>
      <c r="L58" s="468"/>
    </row>
    <row r="59" spans="1:12">
      <c r="A59" s="483">
        <v>51415393</v>
      </c>
      <c r="B59" s="483" t="s">
        <v>1219</v>
      </c>
      <c r="C59" s="481"/>
      <c r="D59" s="481">
        <f>C58</f>
        <v>0</v>
      </c>
      <c r="E59" s="482">
        <v>11</v>
      </c>
      <c r="F59" s="482" t="s">
        <v>2698</v>
      </c>
      <c r="H59" s="471"/>
      <c r="I59" s="471"/>
      <c r="K59" s="468"/>
      <c r="L59" s="468"/>
    </row>
    <row r="60" spans="1:12">
      <c r="A60" s="483"/>
      <c r="B60" s="483"/>
      <c r="C60" s="481"/>
      <c r="D60" s="481"/>
      <c r="E60" s="482"/>
      <c r="F60" s="482"/>
      <c r="H60" s="471"/>
      <c r="I60" s="471"/>
      <c r="K60" s="468"/>
      <c r="L60" s="468"/>
    </row>
    <row r="61" spans="1:12">
      <c r="A61" s="480"/>
      <c r="B61" s="480"/>
      <c r="C61" s="481"/>
      <c r="D61" s="481"/>
      <c r="E61" s="482"/>
      <c r="F61" s="482"/>
      <c r="H61" s="471"/>
      <c r="I61" s="471"/>
      <c r="K61" s="468"/>
      <c r="L61" s="468"/>
    </row>
    <row r="62" spans="1:12">
      <c r="A62" s="480" t="s">
        <v>1221</v>
      </c>
      <c r="B62" s="480" t="s">
        <v>235</v>
      </c>
      <c r="C62" s="481">
        <f>'13. Fees calculations'!I49-C58-C65</f>
        <v>0</v>
      </c>
      <c r="D62" s="481"/>
      <c r="E62" s="482">
        <v>12</v>
      </c>
      <c r="F62" s="482" t="s">
        <v>2698</v>
      </c>
      <c r="H62" s="471"/>
      <c r="I62" s="471"/>
      <c r="K62" s="468"/>
      <c r="L62" s="468"/>
    </row>
    <row r="63" spans="1:12">
      <c r="A63" s="483">
        <v>51415393</v>
      </c>
      <c r="B63" s="483" t="s">
        <v>1219</v>
      </c>
      <c r="C63" s="481"/>
      <c r="D63" s="481">
        <f>C62</f>
        <v>0</v>
      </c>
      <c r="E63" s="482">
        <v>12</v>
      </c>
      <c r="F63" s="482" t="s">
        <v>2698</v>
      </c>
      <c r="H63" s="471"/>
      <c r="I63" s="471"/>
      <c r="K63" s="468"/>
      <c r="L63" s="468"/>
    </row>
    <row r="64" spans="1:12">
      <c r="A64" s="483"/>
      <c r="B64" s="483"/>
      <c r="C64" s="481"/>
      <c r="D64" s="481"/>
      <c r="E64" s="482"/>
      <c r="F64" s="482"/>
      <c r="H64" s="471"/>
      <c r="I64" s="471"/>
      <c r="K64" s="468"/>
      <c r="L64" s="468"/>
    </row>
    <row r="65" spans="1:12">
      <c r="A65" s="483">
        <v>40111000</v>
      </c>
      <c r="B65" s="483" t="s">
        <v>235</v>
      </c>
      <c r="C65" s="481">
        <f>+'13. Fees calculations'!I12+'13. Fees calculations'!I13+'13. Fees calculations'!I14+'13. Fees calculations'!I15+'13. Fees calculations'!I16+'13. Fees calculations'!I17+'13. Fees calculations'!I18+'13. Fees calculations'!I19+'13. Fees calculations'!I20</f>
        <v>0</v>
      </c>
      <c r="D65" s="481"/>
      <c r="E65" s="2097">
        <v>26</v>
      </c>
      <c r="F65" s="2097" t="s">
        <v>2698</v>
      </c>
      <c r="H65" s="471"/>
      <c r="I65" s="471"/>
      <c r="K65" s="468"/>
      <c r="L65" s="468"/>
    </row>
    <row r="66" spans="1:12">
      <c r="A66" s="483">
        <v>51415393</v>
      </c>
      <c r="B66" s="483" t="s">
        <v>1219</v>
      </c>
      <c r="C66" s="481"/>
      <c r="D66" s="481">
        <f>+C65</f>
        <v>0</v>
      </c>
      <c r="E66" s="2097">
        <v>26</v>
      </c>
      <c r="F66" s="2097" t="s">
        <v>2698</v>
      </c>
      <c r="H66" s="471"/>
      <c r="I66" s="471"/>
      <c r="K66" s="468"/>
      <c r="L66" s="468"/>
    </row>
    <row r="67" spans="1:12">
      <c r="A67" s="483"/>
      <c r="B67" s="483"/>
      <c r="C67" s="481"/>
      <c r="D67" s="481"/>
      <c r="E67" s="2097"/>
      <c r="F67" s="2097"/>
      <c r="H67" s="471"/>
      <c r="I67" s="471"/>
      <c r="K67" s="468"/>
      <c r="L67" s="468"/>
    </row>
    <row r="68" spans="1:12">
      <c r="A68" s="483">
        <v>65320000</v>
      </c>
      <c r="B68" s="483" t="s">
        <v>235</v>
      </c>
      <c r="C68" s="481">
        <f>+D66</f>
        <v>0</v>
      </c>
      <c r="D68" s="481"/>
      <c r="E68" s="2097">
        <v>6</v>
      </c>
      <c r="F68" s="2097" t="s">
        <v>233</v>
      </c>
      <c r="H68" s="471"/>
      <c r="I68" s="471"/>
      <c r="K68" s="468"/>
      <c r="L68" s="468"/>
    </row>
    <row r="69" spans="1:12">
      <c r="A69" s="483">
        <v>40111000</v>
      </c>
      <c r="B69" s="483" t="s">
        <v>235</v>
      </c>
      <c r="C69" s="481"/>
      <c r="D69" s="481">
        <f>+C68</f>
        <v>0</v>
      </c>
      <c r="E69" s="2097">
        <v>6</v>
      </c>
      <c r="F69" s="2097" t="s">
        <v>233</v>
      </c>
      <c r="H69" s="471"/>
      <c r="I69" s="471"/>
      <c r="K69" s="468"/>
      <c r="L69" s="468"/>
    </row>
    <row r="70" spans="1:12">
      <c r="A70" s="480"/>
      <c r="B70" s="480"/>
      <c r="C70" s="481"/>
      <c r="D70" s="481"/>
      <c r="E70" s="482"/>
      <c r="F70" s="482"/>
      <c r="H70" s="471"/>
      <c r="I70" s="471"/>
      <c r="K70" s="468"/>
      <c r="L70" s="468"/>
    </row>
    <row r="71" spans="1:12">
      <c r="A71" s="480" t="s">
        <v>1222</v>
      </c>
      <c r="B71" s="480" t="s">
        <v>236</v>
      </c>
      <c r="C71" s="481" t="e">
        <f>+#REF!+#REF!</f>
        <v>#REF!</v>
      </c>
      <c r="D71" s="481"/>
      <c r="E71" s="482">
        <v>13</v>
      </c>
      <c r="F71" s="482" t="s">
        <v>2698</v>
      </c>
      <c r="H71" s="471"/>
      <c r="I71" s="471"/>
      <c r="K71" s="468"/>
      <c r="L71" s="468"/>
    </row>
    <row r="72" spans="1:12">
      <c r="A72" s="483">
        <v>51415393</v>
      </c>
      <c r="B72" s="483" t="s">
        <v>1219</v>
      </c>
      <c r="C72" s="481"/>
      <c r="D72" s="481" t="e">
        <f>C71</f>
        <v>#REF!</v>
      </c>
      <c r="E72" s="482">
        <v>13</v>
      </c>
      <c r="F72" s="482" t="s">
        <v>2698</v>
      </c>
      <c r="H72" s="471"/>
      <c r="I72" s="471"/>
      <c r="K72" s="468"/>
      <c r="L72" s="468"/>
    </row>
    <row r="73" spans="1:12">
      <c r="A73" s="480"/>
      <c r="B73" s="480"/>
      <c r="C73" s="481"/>
      <c r="D73" s="481"/>
      <c r="E73" s="482"/>
      <c r="F73" s="482"/>
      <c r="H73" s="471"/>
      <c r="I73" s="471"/>
      <c r="K73" s="468"/>
      <c r="L73" s="468"/>
    </row>
    <row r="74" spans="1:12">
      <c r="A74" s="480"/>
      <c r="B74" s="480"/>
      <c r="C74" s="481"/>
      <c r="D74" s="481"/>
      <c r="E74" s="482"/>
      <c r="F74" s="482"/>
      <c r="H74" s="471"/>
      <c r="I74" s="471"/>
      <c r="K74" s="468"/>
      <c r="L74" s="468"/>
    </row>
    <row r="75" spans="1:12">
      <c r="A75" s="480" t="s">
        <v>2763</v>
      </c>
      <c r="B75" s="480" t="s">
        <v>784</v>
      </c>
      <c r="C75" s="481" t="e">
        <f>+#REF!</f>
        <v>#REF!</v>
      </c>
      <c r="D75" s="481"/>
      <c r="E75" s="482">
        <v>14</v>
      </c>
      <c r="F75" s="482" t="s">
        <v>2698</v>
      </c>
      <c r="H75" s="471"/>
      <c r="I75" s="471"/>
      <c r="K75" s="468"/>
      <c r="L75" s="468"/>
    </row>
    <row r="76" spans="1:12">
      <c r="A76" s="483">
        <v>51415393</v>
      </c>
      <c r="B76" s="483" t="s">
        <v>1219</v>
      </c>
      <c r="C76" s="481"/>
      <c r="D76" s="481" t="e">
        <f>C75</f>
        <v>#REF!</v>
      </c>
      <c r="E76" s="482">
        <v>14</v>
      </c>
      <c r="F76" s="482" t="s">
        <v>2698</v>
      </c>
      <c r="H76" s="471"/>
      <c r="I76" s="471"/>
      <c r="K76" s="468"/>
      <c r="L76" s="468"/>
    </row>
    <row r="77" spans="1:12">
      <c r="A77" s="483"/>
      <c r="B77" s="483"/>
      <c r="C77" s="481"/>
      <c r="D77" s="481"/>
      <c r="E77" s="482"/>
      <c r="F77" s="482"/>
      <c r="H77" s="471"/>
      <c r="I77" s="471"/>
      <c r="K77" s="468"/>
      <c r="L77" s="468"/>
    </row>
    <row r="78" spans="1:12">
      <c r="A78" s="480"/>
      <c r="B78" s="480"/>
      <c r="C78" s="481"/>
      <c r="D78" s="481"/>
      <c r="E78" s="482"/>
      <c r="F78" s="482"/>
      <c r="H78" s="471"/>
      <c r="I78" s="471"/>
      <c r="K78" s="468"/>
      <c r="L78" s="468"/>
    </row>
    <row r="79" spans="1:12">
      <c r="A79" s="480" t="s">
        <v>1217</v>
      </c>
      <c r="B79" s="480" t="s">
        <v>1218</v>
      </c>
      <c r="C79" s="481" t="e">
        <f>#REF!</f>
        <v>#REF!</v>
      </c>
      <c r="D79" s="481"/>
      <c r="E79" s="482">
        <v>15</v>
      </c>
      <c r="F79" s="482" t="s">
        <v>2698</v>
      </c>
      <c r="H79" s="471"/>
      <c r="I79" s="471"/>
      <c r="K79" s="468"/>
      <c r="L79" s="468"/>
    </row>
    <row r="80" spans="1:12">
      <c r="A80" s="483">
        <v>51415393</v>
      </c>
      <c r="B80" s="483" t="s">
        <v>1219</v>
      </c>
      <c r="C80" s="481"/>
      <c r="D80" s="481" t="e">
        <f>C79</f>
        <v>#REF!</v>
      </c>
      <c r="E80" s="482">
        <v>15</v>
      </c>
      <c r="F80" s="482" t="s">
        <v>2698</v>
      </c>
      <c r="H80" s="471"/>
      <c r="I80" s="471"/>
      <c r="K80" s="468"/>
      <c r="L80" s="468"/>
    </row>
    <row r="81" spans="1:12">
      <c r="A81" s="480"/>
      <c r="B81" s="480"/>
      <c r="C81" s="481"/>
      <c r="D81" s="481"/>
      <c r="E81" s="482"/>
      <c r="F81" s="482"/>
      <c r="H81" s="471"/>
      <c r="I81" s="471"/>
      <c r="K81" s="468"/>
      <c r="L81" s="468"/>
    </row>
    <row r="82" spans="1:12">
      <c r="A82" s="480"/>
      <c r="B82" s="480"/>
      <c r="C82" s="481"/>
      <c r="D82" s="481"/>
      <c r="E82" s="482"/>
      <c r="F82" s="482"/>
      <c r="H82" s="471"/>
      <c r="I82" s="471"/>
      <c r="K82" s="468"/>
      <c r="L82" s="468"/>
    </row>
    <row r="83" spans="1:12">
      <c r="A83" s="480" t="s">
        <v>1223</v>
      </c>
      <c r="B83" s="480" t="s">
        <v>1224</v>
      </c>
      <c r="C83" s="481" t="e">
        <f>+#REF!</f>
        <v>#REF!</v>
      </c>
      <c r="D83" s="481"/>
      <c r="E83" s="482">
        <v>16</v>
      </c>
      <c r="F83" s="482" t="s">
        <v>2698</v>
      </c>
      <c r="H83" s="471"/>
      <c r="I83" s="471"/>
      <c r="K83" s="468"/>
      <c r="L83" s="468"/>
    </row>
    <row r="84" spans="1:12">
      <c r="A84" s="483">
        <v>51415393</v>
      </c>
      <c r="B84" s="483" t="s">
        <v>1219</v>
      </c>
      <c r="C84" s="481"/>
      <c r="D84" s="481" t="e">
        <f>C83</f>
        <v>#REF!</v>
      </c>
      <c r="E84" s="482">
        <v>16</v>
      </c>
      <c r="F84" s="482" t="s">
        <v>2698</v>
      </c>
      <c r="H84" s="471"/>
      <c r="I84" s="471"/>
      <c r="K84" s="468"/>
      <c r="L84" s="468"/>
    </row>
    <row r="85" spans="1:12">
      <c r="A85" s="483"/>
      <c r="B85" s="483"/>
      <c r="C85" s="481"/>
      <c r="D85" s="481"/>
      <c r="E85" s="482"/>
      <c r="F85" s="482"/>
      <c r="H85" s="471"/>
      <c r="I85" s="471"/>
      <c r="K85" s="468"/>
      <c r="L85" s="468"/>
    </row>
    <row r="86" spans="1:12">
      <c r="A86" s="483"/>
      <c r="B86" s="483"/>
      <c r="C86" s="481"/>
      <c r="D86" s="481"/>
      <c r="E86" s="482"/>
      <c r="F86" s="482"/>
      <c r="H86" s="471"/>
      <c r="I86" s="471"/>
      <c r="K86" s="468"/>
      <c r="L86" s="468"/>
    </row>
    <row r="87" spans="1:12">
      <c r="A87" s="480" t="s">
        <v>1217</v>
      </c>
      <c r="B87" s="480" t="s">
        <v>1218</v>
      </c>
      <c r="C87" s="481" t="e">
        <f>+#REF!</f>
        <v>#REF!</v>
      </c>
      <c r="D87" s="481"/>
      <c r="E87" s="482">
        <v>17</v>
      </c>
      <c r="F87" s="482" t="s">
        <v>2698</v>
      </c>
      <c r="H87" s="471"/>
      <c r="I87" s="471"/>
      <c r="K87" s="468"/>
      <c r="L87" s="468"/>
    </row>
    <row r="88" spans="1:12">
      <c r="A88" s="483">
        <v>51415393</v>
      </c>
      <c r="B88" s="483" t="s">
        <v>1219</v>
      </c>
      <c r="C88" s="481"/>
      <c r="D88" s="481" t="e">
        <f>C87</f>
        <v>#REF!</v>
      </c>
      <c r="E88" s="482">
        <v>17</v>
      </c>
      <c r="F88" s="482" t="s">
        <v>2698</v>
      </c>
      <c r="H88" s="471"/>
      <c r="I88" s="471"/>
      <c r="K88" s="468"/>
      <c r="L88" s="468"/>
    </row>
    <row r="89" spans="1:12">
      <c r="A89" s="483"/>
      <c r="B89" s="483"/>
      <c r="C89" s="481"/>
      <c r="D89" s="481"/>
      <c r="E89" s="482"/>
      <c r="F89" s="482"/>
      <c r="H89" s="471"/>
      <c r="I89" s="471"/>
      <c r="K89" s="468"/>
      <c r="L89" s="468"/>
    </row>
    <row r="90" spans="1:12">
      <c r="A90" s="480"/>
      <c r="B90" s="480"/>
      <c r="C90" s="481"/>
      <c r="D90" s="481"/>
      <c r="E90" s="482"/>
      <c r="F90" s="482"/>
      <c r="H90" s="471"/>
      <c r="I90" s="471"/>
      <c r="K90" s="468"/>
      <c r="L90" s="468"/>
    </row>
    <row r="91" spans="1:12">
      <c r="A91" s="480" t="s">
        <v>1225</v>
      </c>
      <c r="B91" s="480" t="s">
        <v>1226</v>
      </c>
      <c r="C91" s="481" t="e">
        <f>+#REF!</f>
        <v>#REF!</v>
      </c>
      <c r="D91" s="481"/>
      <c r="E91" s="482">
        <v>18</v>
      </c>
      <c r="F91" s="482" t="s">
        <v>2698</v>
      </c>
      <c r="H91" s="471"/>
      <c r="I91" s="471"/>
      <c r="K91" s="468"/>
      <c r="L91" s="468"/>
    </row>
    <row r="92" spans="1:12">
      <c r="A92" s="483">
        <v>51415393</v>
      </c>
      <c r="B92" s="483" t="s">
        <v>1219</v>
      </c>
      <c r="C92" s="481"/>
      <c r="D92" s="481" t="e">
        <f>C91</f>
        <v>#REF!</v>
      </c>
      <c r="E92" s="482">
        <v>18</v>
      </c>
      <c r="F92" s="482" t="s">
        <v>2698</v>
      </c>
      <c r="H92" s="471"/>
      <c r="I92" s="471"/>
      <c r="K92" s="468"/>
      <c r="L92" s="468"/>
    </row>
    <row r="93" spans="1:12">
      <c r="A93" s="483"/>
      <c r="B93" s="483"/>
      <c r="C93" s="481"/>
      <c r="D93" s="481"/>
      <c r="E93" s="482"/>
      <c r="F93" s="482"/>
      <c r="H93" s="471"/>
      <c r="I93" s="471"/>
      <c r="K93" s="468"/>
      <c r="L93" s="468"/>
    </row>
    <row r="94" spans="1:12">
      <c r="A94" s="483"/>
      <c r="B94" s="483"/>
      <c r="C94" s="481"/>
      <c r="D94" s="481"/>
      <c r="E94" s="482"/>
      <c r="F94" s="482"/>
      <c r="H94" s="471"/>
      <c r="I94" s="471"/>
      <c r="K94" s="468"/>
      <c r="L94" s="468"/>
    </row>
    <row r="95" spans="1:12">
      <c r="A95" s="480" t="s">
        <v>1217</v>
      </c>
      <c r="B95" s="480" t="s">
        <v>1218</v>
      </c>
      <c r="C95" s="481" t="e">
        <f>+#REF!+#REF!+#REF!+#REF!+#REF!</f>
        <v>#REF!</v>
      </c>
      <c r="D95" s="481"/>
      <c r="E95" s="482">
        <v>19</v>
      </c>
      <c r="F95" s="482" t="s">
        <v>2698</v>
      </c>
      <c r="H95" s="471"/>
      <c r="I95" s="471"/>
      <c r="K95" s="468"/>
      <c r="L95" s="468"/>
    </row>
    <row r="96" spans="1:12">
      <c r="A96" s="483">
        <v>51415393</v>
      </c>
      <c r="B96" s="483" t="s">
        <v>1219</v>
      </c>
      <c r="C96" s="481"/>
      <c r="D96" s="481" t="e">
        <f>C95</f>
        <v>#REF!</v>
      </c>
      <c r="E96" s="482">
        <v>19</v>
      </c>
      <c r="F96" s="482" t="s">
        <v>2698</v>
      </c>
      <c r="H96" s="471"/>
      <c r="I96" s="471"/>
      <c r="K96" s="468"/>
      <c r="L96" s="468"/>
    </row>
    <row r="97" spans="1:12">
      <c r="A97" s="483"/>
      <c r="B97" s="483"/>
      <c r="C97" s="481"/>
      <c r="D97" s="481"/>
      <c r="E97" s="482"/>
      <c r="F97" s="482"/>
      <c r="H97" s="471"/>
      <c r="I97" s="471"/>
      <c r="K97" s="468"/>
      <c r="L97" s="468"/>
    </row>
    <row r="98" spans="1:12">
      <c r="A98" s="480"/>
      <c r="B98" s="480"/>
      <c r="C98" s="481"/>
      <c r="D98" s="481"/>
      <c r="E98" s="482"/>
      <c r="F98" s="482"/>
      <c r="H98" s="471"/>
      <c r="I98" s="471"/>
      <c r="K98" s="468"/>
      <c r="L98" s="468"/>
    </row>
    <row r="99" spans="1:12">
      <c r="A99" s="480" t="s">
        <v>1206</v>
      </c>
      <c r="B99" s="480" t="s">
        <v>1207</v>
      </c>
      <c r="C99" s="481" t="e">
        <f>#REF!</f>
        <v>#REF!</v>
      </c>
      <c r="D99" s="481"/>
      <c r="E99" s="482">
        <v>20</v>
      </c>
      <c r="F99" s="482" t="s">
        <v>2698</v>
      </c>
      <c r="H99" s="471"/>
      <c r="I99" s="471"/>
      <c r="K99" s="468"/>
      <c r="L99" s="468"/>
    </row>
    <row r="100" spans="1:12">
      <c r="A100" s="483">
        <v>51415393</v>
      </c>
      <c r="B100" s="483" t="s">
        <v>1219</v>
      </c>
      <c r="C100" s="481"/>
      <c r="D100" s="481" t="e">
        <f>C99</f>
        <v>#REF!</v>
      </c>
      <c r="E100" s="482">
        <v>20</v>
      </c>
      <c r="F100" s="482" t="s">
        <v>2698</v>
      </c>
      <c r="H100" s="471"/>
      <c r="I100" s="471"/>
      <c r="K100" s="468"/>
      <c r="L100" s="468"/>
    </row>
    <row r="101" spans="1:12">
      <c r="A101" s="480"/>
      <c r="B101" s="480"/>
      <c r="C101" s="481"/>
      <c r="D101" s="481"/>
      <c r="E101" s="482"/>
      <c r="F101" s="482"/>
      <c r="H101" s="471"/>
      <c r="I101" s="471"/>
      <c r="K101" s="468"/>
      <c r="L101" s="468"/>
    </row>
    <row r="102" spans="1:12">
      <c r="A102" s="480"/>
      <c r="B102" s="480"/>
      <c r="C102" s="481"/>
      <c r="D102" s="481"/>
      <c r="E102" s="482"/>
      <c r="F102" s="482"/>
      <c r="H102" s="471"/>
      <c r="I102" s="471"/>
      <c r="K102" s="468"/>
      <c r="L102" s="468"/>
    </row>
    <row r="103" spans="1:12">
      <c r="A103" s="480" t="s">
        <v>1227</v>
      </c>
      <c r="B103" s="830" t="s">
        <v>1228</v>
      </c>
      <c r="C103" s="481" t="e">
        <f>+#REF!</f>
        <v>#REF!</v>
      </c>
      <c r="D103" s="481"/>
      <c r="E103" s="482">
        <v>21</v>
      </c>
      <c r="F103" s="482" t="s">
        <v>2698</v>
      </c>
      <c r="H103" s="471"/>
      <c r="I103" s="471"/>
      <c r="K103" s="468"/>
      <c r="L103" s="468"/>
    </row>
    <row r="104" spans="1:12">
      <c r="A104" s="483">
        <v>51415393</v>
      </c>
      <c r="B104" s="831" t="s">
        <v>1219</v>
      </c>
      <c r="C104" s="481"/>
      <c r="D104" s="481" t="e">
        <f>C103</f>
        <v>#REF!</v>
      </c>
      <c r="E104" s="482">
        <v>21</v>
      </c>
      <c r="F104" s="482" t="s">
        <v>2698</v>
      </c>
      <c r="H104" s="471"/>
      <c r="I104" s="471"/>
      <c r="K104" s="468"/>
      <c r="L104" s="468"/>
    </row>
    <row r="105" spans="1:12">
      <c r="A105" s="483"/>
      <c r="B105" s="831"/>
      <c r="C105" s="481"/>
      <c r="D105" s="481"/>
      <c r="E105" s="482"/>
      <c r="F105" s="482"/>
      <c r="H105" s="471"/>
      <c r="I105" s="471"/>
      <c r="K105" s="468"/>
      <c r="L105" s="468"/>
    </row>
    <row r="106" spans="1:12">
      <c r="A106" s="483"/>
      <c r="B106" s="831"/>
      <c r="C106" s="481"/>
      <c r="D106" s="481"/>
      <c r="E106" s="482"/>
      <c r="F106" s="482"/>
      <c r="H106" s="471"/>
      <c r="I106" s="471"/>
      <c r="K106" s="468"/>
      <c r="L106" s="468"/>
    </row>
    <row r="107" spans="1:12">
      <c r="A107" s="483" t="s">
        <v>2691</v>
      </c>
      <c r="B107" s="831" t="s">
        <v>2692</v>
      </c>
      <c r="C107" s="481" t="e">
        <f>+#REF!</f>
        <v>#REF!</v>
      </c>
      <c r="D107" s="481"/>
      <c r="E107" s="482">
        <v>22</v>
      </c>
      <c r="F107" s="482" t="s">
        <v>2698</v>
      </c>
      <c r="H107" s="471"/>
      <c r="I107" s="471"/>
      <c r="K107" s="468"/>
      <c r="L107" s="468"/>
    </row>
    <row r="108" spans="1:12">
      <c r="A108" s="483">
        <v>51415393</v>
      </c>
      <c r="B108" s="831" t="s">
        <v>1219</v>
      </c>
      <c r="C108" s="481"/>
      <c r="D108" s="481" t="e">
        <f>+C107</f>
        <v>#REF!</v>
      </c>
      <c r="E108" s="482">
        <v>22</v>
      </c>
      <c r="F108" s="482" t="s">
        <v>2698</v>
      </c>
      <c r="H108" s="471"/>
      <c r="I108" s="471"/>
      <c r="K108" s="468"/>
      <c r="L108" s="468"/>
    </row>
    <row r="109" spans="1:12">
      <c r="A109" s="483"/>
      <c r="B109" s="831"/>
      <c r="C109" s="481"/>
      <c r="D109" s="481"/>
      <c r="E109" s="482"/>
      <c r="F109" s="482"/>
      <c r="H109" s="471"/>
      <c r="I109" s="471"/>
      <c r="K109" s="468"/>
      <c r="L109" s="468"/>
    </row>
    <row r="110" spans="1:12">
      <c r="A110" s="483"/>
      <c r="B110" s="831"/>
      <c r="C110" s="481"/>
      <c r="D110" s="481"/>
      <c r="E110" s="482"/>
      <c r="F110" s="482"/>
      <c r="H110" s="471"/>
      <c r="I110" s="471"/>
      <c r="K110" s="468"/>
      <c r="L110" s="468"/>
    </row>
    <row r="111" spans="1:12">
      <c r="A111" s="483" t="s">
        <v>2693</v>
      </c>
      <c r="B111" s="831" t="s">
        <v>2694</v>
      </c>
      <c r="C111" s="481" t="e">
        <f>+#REF!</f>
        <v>#REF!</v>
      </c>
      <c r="D111" s="481"/>
      <c r="E111" s="482">
        <v>23</v>
      </c>
      <c r="F111" s="482" t="s">
        <v>2698</v>
      </c>
      <c r="H111" s="471"/>
      <c r="I111" s="471"/>
      <c r="K111" s="468"/>
      <c r="L111" s="468"/>
    </row>
    <row r="112" spans="1:12">
      <c r="A112" s="483">
        <v>51415393</v>
      </c>
      <c r="B112" s="831" t="s">
        <v>1219</v>
      </c>
      <c r="C112" s="481"/>
      <c r="D112" s="481" t="e">
        <f>+C111</f>
        <v>#REF!</v>
      </c>
      <c r="E112" s="482">
        <v>23</v>
      </c>
      <c r="F112" s="482" t="s">
        <v>2698</v>
      </c>
      <c r="H112" s="471"/>
      <c r="I112" s="471"/>
      <c r="K112" s="468"/>
      <c r="L112" s="468"/>
    </row>
    <row r="113" spans="1:12">
      <c r="A113" s="483"/>
      <c r="B113" s="831"/>
      <c r="C113" s="481"/>
      <c r="D113" s="481"/>
      <c r="E113" s="482"/>
      <c r="F113" s="482"/>
      <c r="H113" s="471"/>
      <c r="I113" s="471"/>
      <c r="K113" s="468"/>
      <c r="L113" s="468"/>
    </row>
    <row r="114" spans="1:12">
      <c r="A114" s="483"/>
      <c r="B114" s="831"/>
      <c r="C114" s="481"/>
      <c r="D114" s="481"/>
      <c r="E114" s="482"/>
      <c r="F114" s="482"/>
      <c r="H114" s="471"/>
      <c r="I114" s="471"/>
      <c r="K114" s="468"/>
      <c r="L114" s="468"/>
    </row>
    <row r="115" spans="1:12">
      <c r="A115" s="483" t="s">
        <v>2695</v>
      </c>
      <c r="B115" s="831" t="s">
        <v>2696</v>
      </c>
      <c r="C115" s="481" t="e">
        <f>+#REF!</f>
        <v>#REF!</v>
      </c>
      <c r="D115" s="481"/>
      <c r="E115" s="482">
        <v>24</v>
      </c>
      <c r="F115" s="482" t="s">
        <v>2698</v>
      </c>
      <c r="H115" s="471"/>
      <c r="I115" s="471"/>
      <c r="K115" s="468"/>
      <c r="L115" s="468"/>
    </row>
    <row r="116" spans="1:12">
      <c r="A116" s="483">
        <v>51415393</v>
      </c>
      <c r="B116" s="831" t="s">
        <v>1219</v>
      </c>
      <c r="C116" s="481"/>
      <c r="D116" s="481" t="e">
        <f>+C115</f>
        <v>#REF!</v>
      </c>
      <c r="E116" s="482">
        <v>24</v>
      </c>
      <c r="F116" s="482" t="s">
        <v>2698</v>
      </c>
      <c r="H116" s="471"/>
      <c r="I116" s="471"/>
      <c r="K116" s="468"/>
      <c r="L116" s="468"/>
    </row>
    <row r="117" spans="1:12">
      <c r="A117" s="483"/>
      <c r="B117" s="831"/>
      <c r="C117" s="481"/>
      <c r="D117" s="481"/>
      <c r="E117" s="482"/>
      <c r="F117" s="482"/>
      <c r="H117" s="471"/>
      <c r="I117" s="471"/>
      <c r="K117" s="468"/>
      <c r="L117" s="468"/>
    </row>
    <row r="118" spans="1:12">
      <c r="A118" s="483"/>
      <c r="B118" s="831"/>
      <c r="C118" s="481"/>
      <c r="D118" s="481"/>
      <c r="E118" s="482"/>
      <c r="F118" s="482"/>
      <c r="H118" s="471"/>
      <c r="I118" s="471"/>
      <c r="K118" s="468"/>
      <c r="L118" s="468"/>
    </row>
    <row r="119" spans="1:12">
      <c r="A119" s="480" t="s">
        <v>1229</v>
      </c>
      <c r="B119" s="830" t="s">
        <v>1230</v>
      </c>
      <c r="C119" s="481" t="e">
        <f>#REF!</f>
        <v>#REF!</v>
      </c>
      <c r="D119" s="481"/>
      <c r="E119" s="482">
        <v>25</v>
      </c>
      <c r="F119" s="482" t="s">
        <v>2698</v>
      </c>
      <c r="H119" s="471"/>
      <c r="I119" s="471"/>
      <c r="K119" s="468"/>
      <c r="L119" s="468"/>
    </row>
    <row r="120" spans="1:12">
      <c r="A120" s="483">
        <v>51415393</v>
      </c>
      <c r="B120" s="831" t="s">
        <v>1219</v>
      </c>
      <c r="C120" s="481"/>
      <c r="D120" s="481" t="e">
        <f>C119</f>
        <v>#REF!</v>
      </c>
      <c r="E120" s="482">
        <v>25</v>
      </c>
      <c r="F120" s="482" t="s">
        <v>2698</v>
      </c>
      <c r="H120" s="471"/>
      <c r="I120" s="471"/>
      <c r="K120" s="468"/>
      <c r="L120" s="468"/>
    </row>
    <row r="121" spans="1:12">
      <c r="A121" s="483"/>
      <c r="B121" s="831"/>
      <c r="C121" s="481"/>
      <c r="D121" s="481"/>
      <c r="E121" s="482"/>
      <c r="F121" s="482"/>
      <c r="H121" s="471"/>
      <c r="I121" s="471"/>
      <c r="K121" s="468"/>
      <c r="L121" s="468"/>
    </row>
    <row r="122" spans="1:12">
      <c r="A122" s="483"/>
      <c r="B122" s="831"/>
      <c r="C122" s="481"/>
      <c r="D122" s="481"/>
      <c r="E122" s="482"/>
      <c r="F122" s="482"/>
      <c r="H122" s="471"/>
      <c r="I122" s="471"/>
      <c r="K122" s="468"/>
      <c r="L122" s="468"/>
    </row>
    <row r="123" spans="1:12">
      <c r="A123" s="480">
        <v>51415392</v>
      </c>
      <c r="B123" s="480" t="s">
        <v>1231</v>
      </c>
      <c r="C123" s="481">
        <f>D11+D12+D15</f>
        <v>0</v>
      </c>
      <c r="D123" s="481"/>
      <c r="E123" s="482">
        <v>26</v>
      </c>
      <c r="F123" s="482" t="s">
        <v>2699</v>
      </c>
      <c r="H123" s="471"/>
      <c r="I123" s="471"/>
      <c r="K123" s="468"/>
      <c r="L123" s="468"/>
    </row>
    <row r="124" spans="1:12">
      <c r="A124" s="483" t="s">
        <v>1217</v>
      </c>
      <c r="B124" s="483" t="s">
        <v>1218</v>
      </c>
      <c r="C124" s="481"/>
      <c r="D124" s="481">
        <f>C123</f>
        <v>0</v>
      </c>
      <c r="E124" s="482">
        <v>26</v>
      </c>
      <c r="F124" s="482" t="s">
        <v>2699</v>
      </c>
      <c r="H124" s="471"/>
      <c r="I124" s="471"/>
      <c r="K124" s="468"/>
      <c r="L124" s="468"/>
    </row>
    <row r="125" spans="1:12">
      <c r="A125" s="483"/>
      <c r="B125" s="483"/>
      <c r="C125" s="481"/>
      <c r="D125" s="481"/>
      <c r="E125" s="482"/>
      <c r="F125" s="482"/>
      <c r="H125" s="471"/>
      <c r="I125" s="471"/>
      <c r="K125" s="468"/>
      <c r="L125" s="468"/>
    </row>
    <row r="126" spans="1:12">
      <c r="A126" s="480"/>
      <c r="B126" s="480"/>
      <c r="C126" s="481"/>
      <c r="D126" s="481"/>
      <c r="E126" s="482"/>
      <c r="F126" s="482"/>
      <c r="H126" s="471"/>
      <c r="I126" s="471"/>
      <c r="K126" s="468"/>
      <c r="L126" s="468"/>
    </row>
    <row r="127" spans="1:12">
      <c r="A127" s="480">
        <v>51415392</v>
      </c>
      <c r="B127" s="480" t="s">
        <v>1231</v>
      </c>
      <c r="C127" s="481" t="e">
        <f>SUM(#REF!)</f>
        <v>#REF!</v>
      </c>
      <c r="D127" s="481"/>
      <c r="E127" s="482">
        <v>27</v>
      </c>
      <c r="F127" s="482" t="s">
        <v>2699</v>
      </c>
      <c r="H127" s="471"/>
      <c r="I127" s="471"/>
      <c r="K127" s="468"/>
      <c r="L127" s="468"/>
    </row>
    <row r="128" spans="1:12">
      <c r="A128" s="483" t="s">
        <v>1217</v>
      </c>
      <c r="B128" s="483" t="s">
        <v>1218</v>
      </c>
      <c r="C128" s="481"/>
      <c r="D128" s="481" t="e">
        <f>C127</f>
        <v>#REF!</v>
      </c>
      <c r="E128" s="482">
        <v>27</v>
      </c>
      <c r="F128" s="482" t="s">
        <v>2699</v>
      </c>
      <c r="H128" s="471"/>
      <c r="I128" s="471"/>
      <c r="K128" s="468"/>
      <c r="L128" s="468"/>
    </row>
    <row r="129" spans="1:12">
      <c r="A129" s="483"/>
      <c r="B129" s="483"/>
      <c r="C129" s="481"/>
      <c r="D129" s="481"/>
      <c r="E129" s="482"/>
      <c r="F129" s="482"/>
      <c r="H129" s="471"/>
      <c r="I129" s="471"/>
      <c r="K129" s="468"/>
      <c r="L129" s="468"/>
    </row>
    <row r="130" spans="1:12">
      <c r="A130" s="483"/>
      <c r="B130" s="483"/>
      <c r="C130" s="481"/>
      <c r="D130" s="481"/>
      <c r="E130" s="482"/>
      <c r="F130" s="482"/>
      <c r="H130" s="471"/>
      <c r="I130" s="471"/>
      <c r="K130" s="468"/>
      <c r="L130" s="468"/>
    </row>
    <row r="131" spans="1:12">
      <c r="A131" s="480" t="s">
        <v>1200</v>
      </c>
      <c r="B131" s="480" t="s">
        <v>1201</v>
      </c>
      <c r="C131" s="481" t="e">
        <f>#REF!</f>
        <v>#REF!</v>
      </c>
      <c r="D131" s="481"/>
      <c r="E131" s="482">
        <v>28</v>
      </c>
      <c r="F131" s="482" t="s">
        <v>2699</v>
      </c>
      <c r="H131" s="471"/>
      <c r="I131" s="471"/>
      <c r="K131" s="468"/>
      <c r="L131" s="468"/>
    </row>
    <row r="132" spans="1:12">
      <c r="A132" s="483">
        <v>51415392</v>
      </c>
      <c r="B132" s="483" t="s">
        <v>1231</v>
      </c>
      <c r="C132" s="481"/>
      <c r="D132" s="481" t="e">
        <f>C131</f>
        <v>#REF!</v>
      </c>
      <c r="E132" s="482">
        <v>28</v>
      </c>
      <c r="F132" s="482" t="s">
        <v>2699</v>
      </c>
      <c r="H132" s="471"/>
      <c r="I132" s="471"/>
      <c r="K132" s="468"/>
      <c r="L132" s="468"/>
    </row>
    <row r="133" spans="1:12">
      <c r="A133" s="483"/>
      <c r="B133" s="483"/>
      <c r="C133" s="481"/>
      <c r="D133" s="481"/>
      <c r="E133" s="482"/>
      <c r="F133" s="482"/>
      <c r="H133" s="471"/>
      <c r="I133" s="471"/>
      <c r="K133" s="468"/>
      <c r="L133" s="468"/>
    </row>
    <row r="134" spans="1:12">
      <c r="A134" s="480"/>
      <c r="B134" s="480"/>
      <c r="C134" s="481"/>
      <c r="D134" s="481"/>
      <c r="E134" s="482"/>
      <c r="F134" s="482"/>
      <c r="H134" s="471"/>
      <c r="I134" s="471"/>
      <c r="K134" s="468"/>
      <c r="L134" s="468"/>
    </row>
    <row r="135" spans="1:12">
      <c r="A135" s="480" t="s">
        <v>1232</v>
      </c>
      <c r="B135" s="480" t="s">
        <v>1233</v>
      </c>
      <c r="C135" s="481" t="e">
        <f>#REF!</f>
        <v>#REF!</v>
      </c>
      <c r="D135" s="481"/>
      <c r="E135" s="482">
        <v>29</v>
      </c>
      <c r="F135" s="482" t="s">
        <v>2699</v>
      </c>
      <c r="H135" s="471"/>
      <c r="I135" s="471"/>
      <c r="K135" s="468"/>
      <c r="L135" s="468"/>
    </row>
    <row r="136" spans="1:12">
      <c r="A136" s="483">
        <v>51415392</v>
      </c>
      <c r="B136" s="483" t="s">
        <v>1231</v>
      </c>
      <c r="C136" s="481"/>
      <c r="D136" s="481" t="e">
        <f>C135</f>
        <v>#REF!</v>
      </c>
      <c r="E136" s="482">
        <v>29</v>
      </c>
      <c r="F136" s="482" t="s">
        <v>2699</v>
      </c>
      <c r="H136" s="471"/>
      <c r="I136" s="471"/>
      <c r="K136" s="468"/>
      <c r="L136" s="468"/>
    </row>
    <row r="137" spans="1:12">
      <c r="A137" s="483"/>
      <c r="B137" s="483"/>
      <c r="C137" s="481"/>
      <c r="D137" s="481"/>
      <c r="E137" s="482"/>
      <c r="F137" s="482"/>
      <c r="H137" s="471"/>
      <c r="I137" s="471"/>
      <c r="K137" s="468"/>
      <c r="L137" s="468"/>
    </row>
    <row r="138" spans="1:12">
      <c r="A138" s="480"/>
      <c r="B138" s="480"/>
      <c r="C138" s="481"/>
      <c r="D138" s="481"/>
      <c r="E138" s="482"/>
      <c r="F138" s="482"/>
      <c r="H138" s="471"/>
      <c r="I138" s="471"/>
      <c r="K138" s="468"/>
      <c r="L138" s="468"/>
    </row>
    <row r="139" spans="1:12">
      <c r="A139" s="480" t="s">
        <v>1234</v>
      </c>
      <c r="B139" s="480" t="s">
        <v>1235</v>
      </c>
      <c r="C139" s="481" t="e">
        <f>#REF!</f>
        <v>#REF!</v>
      </c>
      <c r="D139" s="481"/>
      <c r="E139" s="482">
        <v>30</v>
      </c>
      <c r="F139" s="482" t="s">
        <v>2699</v>
      </c>
      <c r="H139" s="471"/>
      <c r="I139" s="471"/>
      <c r="K139" s="468"/>
      <c r="L139" s="468"/>
    </row>
    <row r="140" spans="1:12">
      <c r="A140" s="483">
        <v>51415392</v>
      </c>
      <c r="B140" s="483" t="s">
        <v>1231</v>
      </c>
      <c r="C140" s="481"/>
      <c r="D140" s="481" t="e">
        <f>C139</f>
        <v>#REF!</v>
      </c>
      <c r="E140" s="482">
        <v>30</v>
      </c>
      <c r="F140" s="482" t="s">
        <v>2699</v>
      </c>
      <c r="H140" s="471"/>
      <c r="I140" s="471"/>
      <c r="K140" s="468"/>
      <c r="L140" s="468"/>
    </row>
    <row r="141" spans="1:12">
      <c r="A141" s="483"/>
      <c r="B141" s="483"/>
      <c r="C141" s="481"/>
      <c r="D141" s="481"/>
      <c r="E141" s="482"/>
      <c r="F141" s="482"/>
      <c r="H141" s="471"/>
      <c r="I141" s="471"/>
      <c r="K141" s="468"/>
      <c r="L141" s="468"/>
    </row>
    <row r="142" spans="1:12">
      <c r="A142" s="480"/>
      <c r="B142" s="480"/>
      <c r="C142" s="481"/>
      <c r="D142" s="481"/>
      <c r="E142" s="482"/>
      <c r="F142" s="482"/>
      <c r="H142" s="471"/>
      <c r="I142" s="471"/>
      <c r="K142" s="468"/>
      <c r="L142" s="468"/>
    </row>
    <row r="143" spans="1:12">
      <c r="A143" s="480" t="s">
        <v>1236</v>
      </c>
      <c r="B143" s="480" t="s">
        <v>1237</v>
      </c>
      <c r="C143" s="481" t="e">
        <f>#REF!</f>
        <v>#REF!</v>
      </c>
      <c r="D143" s="481"/>
      <c r="E143" s="482">
        <v>31</v>
      </c>
      <c r="F143" s="482" t="s">
        <v>2699</v>
      </c>
      <c r="H143" s="471"/>
      <c r="I143" s="471"/>
      <c r="K143" s="468"/>
      <c r="L143" s="468"/>
    </row>
    <row r="144" spans="1:12">
      <c r="A144" s="483">
        <v>51415392</v>
      </c>
      <c r="B144" s="483" t="s">
        <v>1231</v>
      </c>
      <c r="C144" s="481"/>
      <c r="D144" s="481" t="e">
        <f>C143</f>
        <v>#REF!</v>
      </c>
      <c r="E144" s="482">
        <v>31</v>
      </c>
      <c r="F144" s="482" t="s">
        <v>2699</v>
      </c>
      <c r="H144" s="471"/>
      <c r="I144" s="471"/>
      <c r="K144" s="468"/>
      <c r="L144" s="468"/>
    </row>
    <row r="145" spans="1:12">
      <c r="A145" s="483"/>
      <c r="B145" s="483"/>
      <c r="C145" s="481"/>
      <c r="D145" s="481"/>
      <c r="E145" s="482"/>
      <c r="F145" s="482"/>
      <c r="H145" s="471"/>
      <c r="I145" s="471"/>
      <c r="K145" s="468"/>
      <c r="L145" s="468"/>
    </row>
    <row r="146" spans="1:12">
      <c r="A146" s="483"/>
      <c r="B146" s="483"/>
      <c r="C146" s="481"/>
      <c r="D146" s="481"/>
      <c r="E146" s="482"/>
      <c r="F146" s="482"/>
      <c r="H146" s="471"/>
      <c r="I146" s="471"/>
      <c r="K146" s="468"/>
      <c r="L146" s="468"/>
    </row>
    <row r="147" spans="1:12" ht="15">
      <c r="A147" s="480" t="s">
        <v>1238</v>
      </c>
      <c r="B147" s="832" t="s">
        <v>1239</v>
      </c>
      <c r="C147" s="481" t="e">
        <f>#REF!</f>
        <v>#REF!</v>
      </c>
      <c r="D147" s="481"/>
      <c r="E147" s="482">
        <v>32</v>
      </c>
      <c r="F147" s="482" t="s">
        <v>2699</v>
      </c>
      <c r="H147" s="471"/>
      <c r="I147" s="471"/>
      <c r="K147" s="468"/>
      <c r="L147" s="468"/>
    </row>
    <row r="148" spans="1:12">
      <c r="A148" s="483">
        <v>51415392</v>
      </c>
      <c r="B148" s="483" t="s">
        <v>1231</v>
      </c>
      <c r="C148" s="481"/>
      <c r="D148" s="481" t="e">
        <f>C147</f>
        <v>#REF!</v>
      </c>
      <c r="E148" s="482">
        <v>32</v>
      </c>
      <c r="F148" s="482" t="s">
        <v>2699</v>
      </c>
      <c r="H148" s="471"/>
      <c r="I148" s="471"/>
      <c r="K148" s="468"/>
      <c r="L148" s="468"/>
    </row>
    <row r="149" spans="1:12">
      <c r="A149" s="483"/>
      <c r="B149" s="483"/>
      <c r="C149" s="481"/>
      <c r="D149" s="481"/>
      <c r="E149" s="482"/>
      <c r="F149" s="482"/>
      <c r="H149" s="471"/>
      <c r="I149" s="471"/>
      <c r="K149" s="468"/>
      <c r="L149" s="468"/>
    </row>
    <row r="150" spans="1:12">
      <c r="A150" s="483"/>
      <c r="B150" s="483"/>
      <c r="C150" s="481"/>
      <c r="D150" s="481"/>
      <c r="E150" s="482"/>
      <c r="F150" s="482"/>
      <c r="H150" s="471"/>
      <c r="I150" s="471"/>
      <c r="K150" s="468"/>
      <c r="L150" s="468"/>
    </row>
    <row r="151" spans="1:12">
      <c r="A151" s="483" t="s">
        <v>1241</v>
      </c>
      <c r="B151" s="483" t="s">
        <v>638</v>
      </c>
      <c r="C151" s="481"/>
      <c r="D151" s="481" t="e">
        <f>#REF!</f>
        <v>#REF!</v>
      </c>
      <c r="E151" s="482">
        <v>33</v>
      </c>
      <c r="F151" s="482" t="s">
        <v>2700</v>
      </c>
      <c r="H151" s="471"/>
      <c r="I151" s="471"/>
      <c r="K151" s="468"/>
      <c r="L151" s="468"/>
    </row>
    <row r="152" spans="1:12">
      <c r="A152" s="480">
        <v>51415394</v>
      </c>
      <c r="B152" s="480" t="s">
        <v>1240</v>
      </c>
      <c r="C152" s="481" t="e">
        <f>D151</f>
        <v>#REF!</v>
      </c>
      <c r="D152" s="481"/>
      <c r="E152" s="482">
        <v>33</v>
      </c>
      <c r="F152" s="482" t="s">
        <v>2700</v>
      </c>
      <c r="H152" s="471"/>
      <c r="I152" s="471"/>
      <c r="K152" s="468"/>
      <c r="L152" s="468"/>
    </row>
    <row r="153" spans="1:12">
      <c r="A153" s="483"/>
      <c r="B153" s="483"/>
      <c r="C153" s="481"/>
      <c r="D153" s="481"/>
      <c r="E153" s="482"/>
      <c r="F153" s="482"/>
      <c r="H153" s="471"/>
      <c r="I153" s="471"/>
      <c r="K153" s="468"/>
      <c r="L153" s="468"/>
    </row>
    <row r="154" spans="1:12">
      <c r="A154" s="483"/>
      <c r="B154" s="483"/>
      <c r="C154" s="481"/>
      <c r="D154" s="481"/>
      <c r="E154" s="482"/>
      <c r="F154" s="482"/>
      <c r="H154" s="471"/>
      <c r="I154" s="471"/>
      <c r="K154" s="468"/>
      <c r="L154" s="468"/>
    </row>
    <row r="155" spans="1:12">
      <c r="A155" s="480" t="s">
        <v>1241</v>
      </c>
      <c r="B155" s="480" t="s">
        <v>638</v>
      </c>
      <c r="C155" s="481" t="e">
        <f>#REF!</f>
        <v>#REF!</v>
      </c>
      <c r="D155" s="481"/>
      <c r="E155" s="482">
        <v>34</v>
      </c>
      <c r="F155" s="482" t="s">
        <v>2700</v>
      </c>
      <c r="H155" s="471"/>
      <c r="I155" s="471"/>
      <c r="K155" s="468"/>
      <c r="L155" s="468"/>
    </row>
    <row r="156" spans="1:12">
      <c r="A156" s="483">
        <v>51415394</v>
      </c>
      <c r="B156" s="483" t="s">
        <v>1240</v>
      </c>
      <c r="C156" s="481"/>
      <c r="D156" s="481" t="e">
        <f>C155</f>
        <v>#REF!</v>
      </c>
      <c r="E156" s="482">
        <v>34</v>
      </c>
      <c r="F156" s="482" t="s">
        <v>2700</v>
      </c>
      <c r="H156" s="471"/>
      <c r="I156" s="471"/>
      <c r="K156" s="468"/>
      <c r="L156" s="468"/>
    </row>
    <row r="157" spans="1:12">
      <c r="A157" s="483"/>
      <c r="B157" s="483"/>
      <c r="C157" s="481"/>
      <c r="D157" s="481"/>
      <c r="E157" s="482"/>
      <c r="F157" s="482"/>
      <c r="H157" s="471"/>
      <c r="I157" s="471"/>
      <c r="K157" s="468"/>
      <c r="L157" s="468"/>
    </row>
    <row r="158" spans="1:12">
      <c r="A158" s="483"/>
      <c r="B158" s="483"/>
      <c r="C158" s="481"/>
      <c r="D158" s="481"/>
      <c r="E158" s="482"/>
      <c r="F158" s="482"/>
      <c r="H158" s="471"/>
      <c r="I158" s="471"/>
      <c r="K158" s="468"/>
      <c r="L158" s="468"/>
    </row>
    <row r="159" spans="1:12">
      <c r="A159" s="480" t="s">
        <v>1217</v>
      </c>
      <c r="B159" s="480" t="s">
        <v>1218</v>
      </c>
      <c r="C159" s="481" t="e">
        <f>#REF!</f>
        <v>#REF!</v>
      </c>
      <c r="D159" s="481"/>
      <c r="E159" s="482">
        <v>35</v>
      </c>
      <c r="F159" s="482" t="s">
        <v>2700</v>
      </c>
      <c r="H159" s="471"/>
      <c r="I159" s="471"/>
      <c r="K159" s="468"/>
      <c r="L159" s="468"/>
    </row>
    <row r="160" spans="1:12">
      <c r="A160" s="483">
        <v>51415394</v>
      </c>
      <c r="B160" s="483" t="s">
        <v>1240</v>
      </c>
      <c r="C160" s="481"/>
      <c r="D160" s="481" t="e">
        <f>C159</f>
        <v>#REF!</v>
      </c>
      <c r="E160" s="482">
        <v>35</v>
      </c>
      <c r="F160" s="482" t="s">
        <v>2700</v>
      </c>
      <c r="H160" s="471"/>
      <c r="I160" s="471"/>
      <c r="K160" s="468"/>
      <c r="L160" s="468"/>
    </row>
    <row r="161" spans="1:12">
      <c r="A161" s="483"/>
      <c r="B161" s="483"/>
      <c r="C161" s="481"/>
      <c r="D161" s="481"/>
      <c r="E161" s="482"/>
      <c r="F161" s="482"/>
      <c r="H161" s="471"/>
      <c r="I161" s="471"/>
      <c r="K161" s="468"/>
      <c r="L161" s="468"/>
    </row>
    <row r="162" spans="1:12">
      <c r="A162" s="483"/>
      <c r="B162" s="483"/>
      <c r="C162" s="481"/>
      <c r="D162" s="481"/>
      <c r="E162" s="482"/>
      <c r="F162" s="482"/>
      <c r="H162" s="471"/>
      <c r="I162" s="471"/>
      <c r="K162" s="468"/>
      <c r="L162" s="468"/>
    </row>
    <row r="163" spans="1:12">
      <c r="A163" s="480" t="s">
        <v>1217</v>
      </c>
      <c r="B163" s="480" t="s">
        <v>1218</v>
      </c>
      <c r="C163" s="481" t="e">
        <f>+#REF!</f>
        <v>#REF!</v>
      </c>
      <c r="D163" s="481"/>
      <c r="E163" s="482">
        <v>36</v>
      </c>
      <c r="F163" s="482" t="s">
        <v>2764</v>
      </c>
      <c r="H163" s="471"/>
      <c r="I163" s="471"/>
      <c r="K163" s="468"/>
      <c r="L163" s="468"/>
    </row>
    <row r="164" spans="1:12">
      <c r="A164" s="483">
        <v>51415397</v>
      </c>
      <c r="B164" s="483" t="s">
        <v>2765</v>
      </c>
      <c r="C164" s="481"/>
      <c r="D164" s="481" t="e">
        <f>+C163</f>
        <v>#REF!</v>
      </c>
      <c r="E164" s="482">
        <v>36</v>
      </c>
      <c r="F164" s="482" t="s">
        <v>2764</v>
      </c>
      <c r="H164" s="471"/>
      <c r="I164" s="471"/>
      <c r="K164" s="468"/>
      <c r="L164" s="468"/>
    </row>
    <row r="165" spans="1:12">
      <c r="A165" s="483"/>
      <c r="B165" s="483"/>
      <c r="C165" s="481"/>
      <c r="D165" s="481"/>
      <c r="E165" s="482"/>
      <c r="F165" s="482"/>
      <c r="H165" s="471"/>
      <c r="I165" s="471"/>
      <c r="K165" s="468"/>
      <c r="L165" s="468"/>
    </row>
    <row r="166" spans="1:12">
      <c r="A166" s="483"/>
      <c r="B166" s="483"/>
      <c r="C166" s="481"/>
      <c r="D166" s="481"/>
      <c r="E166" s="482"/>
      <c r="F166" s="482"/>
      <c r="H166" s="471"/>
      <c r="I166" s="471"/>
      <c r="K166" s="468"/>
      <c r="L166" s="468"/>
    </row>
    <row r="167" spans="1:12">
      <c r="A167" s="480">
        <v>51415397</v>
      </c>
      <c r="B167" s="480" t="s">
        <v>2765</v>
      </c>
      <c r="C167" s="481" t="e">
        <f>+#REF!</f>
        <v>#REF!</v>
      </c>
      <c r="D167" s="481"/>
      <c r="E167" s="482">
        <v>37</v>
      </c>
      <c r="F167" s="482" t="s">
        <v>2764</v>
      </c>
      <c r="H167" s="471"/>
      <c r="I167" s="471"/>
      <c r="K167" s="468"/>
      <c r="L167" s="468"/>
    </row>
    <row r="168" spans="1:12">
      <c r="A168" s="483" t="s">
        <v>1217</v>
      </c>
      <c r="B168" s="483" t="s">
        <v>1218</v>
      </c>
      <c r="C168" s="481"/>
      <c r="D168" s="481" t="e">
        <f>+C167</f>
        <v>#REF!</v>
      </c>
      <c r="E168" s="482">
        <v>37</v>
      </c>
      <c r="F168" s="482" t="s">
        <v>2764</v>
      </c>
      <c r="H168" s="471"/>
      <c r="I168" s="471"/>
      <c r="K168" s="468"/>
      <c r="L168" s="468"/>
    </row>
    <row r="169" spans="1:12">
      <c r="A169" s="483"/>
      <c r="B169" s="483"/>
      <c r="C169" s="481"/>
      <c r="D169" s="481"/>
      <c r="E169" s="482"/>
      <c r="F169" s="482"/>
      <c r="H169" s="471"/>
      <c r="I169" s="471"/>
      <c r="K169" s="468"/>
      <c r="L169" s="468"/>
    </row>
    <row r="170" spans="1:12">
      <c r="A170" s="483"/>
      <c r="B170" s="483"/>
      <c r="C170" s="481"/>
      <c r="D170" s="481"/>
      <c r="E170" s="482"/>
      <c r="F170" s="482"/>
      <c r="H170" s="471"/>
      <c r="I170" s="471"/>
      <c r="K170" s="468"/>
      <c r="L170" s="468"/>
    </row>
    <row r="171" spans="1:12">
      <c r="A171" s="480">
        <v>51415390</v>
      </c>
      <c r="B171" s="480" t="s">
        <v>1216</v>
      </c>
      <c r="C171" s="481" t="e">
        <f>+D164</f>
        <v>#REF!</v>
      </c>
      <c r="D171" s="481"/>
      <c r="E171" s="482">
        <v>38</v>
      </c>
      <c r="F171" s="482" t="s">
        <v>2697</v>
      </c>
      <c r="H171" s="471"/>
      <c r="I171" s="471"/>
      <c r="K171" s="468"/>
      <c r="L171" s="468"/>
    </row>
    <row r="172" spans="1:12">
      <c r="A172" s="483" t="s">
        <v>1217</v>
      </c>
      <c r="B172" s="483" t="s">
        <v>1218</v>
      </c>
      <c r="C172" s="481"/>
      <c r="D172" s="481" t="e">
        <f>+C171</f>
        <v>#REF!</v>
      </c>
      <c r="E172" s="482">
        <v>38</v>
      </c>
      <c r="F172" s="482" t="s">
        <v>2697</v>
      </c>
      <c r="H172" s="471"/>
      <c r="I172" s="471"/>
      <c r="K172" s="468"/>
      <c r="L172" s="468"/>
    </row>
    <row r="173" spans="1:12">
      <c r="A173" s="483"/>
      <c r="B173" s="483"/>
      <c r="C173" s="481"/>
      <c r="D173" s="481"/>
      <c r="E173" s="482"/>
      <c r="F173" s="482"/>
      <c r="H173" s="471"/>
      <c r="I173" s="471"/>
      <c r="K173" s="468"/>
      <c r="L173" s="468"/>
    </row>
    <row r="174" spans="1:12">
      <c r="A174" s="483"/>
      <c r="B174" s="483"/>
      <c r="C174" s="481"/>
      <c r="D174" s="481"/>
      <c r="E174" s="482"/>
      <c r="F174" s="482"/>
      <c r="H174" s="471"/>
      <c r="I174" s="471"/>
      <c r="K174" s="468"/>
      <c r="L174" s="468"/>
    </row>
    <row r="175" spans="1:12">
      <c r="A175" s="480" t="s">
        <v>1217</v>
      </c>
      <c r="B175" s="480" t="s">
        <v>1218</v>
      </c>
      <c r="C175" s="481" t="e">
        <f>+D168</f>
        <v>#REF!</v>
      </c>
      <c r="D175" s="481"/>
      <c r="E175" s="482">
        <v>39</v>
      </c>
      <c r="F175" s="482" t="s">
        <v>2699</v>
      </c>
      <c r="H175" s="471"/>
      <c r="I175" s="471"/>
      <c r="K175" s="468"/>
      <c r="L175" s="468"/>
    </row>
    <row r="176" spans="1:12">
      <c r="A176" s="483">
        <v>51415392</v>
      </c>
      <c r="B176" s="483" t="s">
        <v>1231</v>
      </c>
      <c r="C176" s="481"/>
      <c r="D176" s="481" t="e">
        <f>+C175</f>
        <v>#REF!</v>
      </c>
      <c r="E176" s="482">
        <v>39</v>
      </c>
      <c r="F176" s="482" t="s">
        <v>2699</v>
      </c>
      <c r="H176" s="471"/>
      <c r="I176" s="471"/>
      <c r="K176" s="468"/>
      <c r="L176" s="468"/>
    </row>
    <row r="177" spans="1:12">
      <c r="A177" s="486"/>
      <c r="B177" s="487"/>
      <c r="C177" s="488"/>
      <c r="D177" s="488"/>
      <c r="E177" s="489"/>
      <c r="F177" s="489"/>
      <c r="H177" s="471"/>
      <c r="I177" s="471"/>
      <c r="K177" s="468"/>
      <c r="L177" s="468"/>
    </row>
    <row r="178" spans="1:12">
      <c r="A178" s="490"/>
      <c r="B178" s="491"/>
      <c r="E178" s="493"/>
      <c r="F178" s="471"/>
      <c r="H178" s="471"/>
      <c r="I178" s="471"/>
      <c r="K178" s="468"/>
      <c r="L178" s="468"/>
    </row>
    <row r="179" spans="1:12">
      <c r="A179" s="490"/>
      <c r="B179" s="491"/>
      <c r="C179" s="470"/>
      <c r="D179" s="493"/>
      <c r="E179" s="493"/>
      <c r="H179" s="471"/>
      <c r="I179" s="471"/>
      <c r="K179" s="468"/>
      <c r="L179" s="468"/>
    </row>
    <row r="180" spans="1:12">
      <c r="A180" s="490"/>
      <c r="B180" s="491"/>
      <c r="C180" s="470"/>
      <c r="D180" s="493"/>
      <c r="E180" s="493"/>
      <c r="H180" s="471"/>
      <c r="I180" s="471"/>
      <c r="K180" s="468"/>
      <c r="L180" s="468"/>
    </row>
    <row r="181" spans="1:12">
      <c r="A181" s="490"/>
      <c r="C181" s="470"/>
      <c r="D181" s="493"/>
      <c r="E181" s="493"/>
      <c r="H181" s="471"/>
      <c r="I181" s="471"/>
      <c r="K181" s="468"/>
      <c r="L181" s="468"/>
    </row>
    <row r="182" spans="1:12">
      <c r="A182" s="490"/>
      <c r="C182" s="470"/>
      <c r="D182" s="493"/>
      <c r="E182" s="493"/>
      <c r="H182" s="471"/>
      <c r="I182" s="471"/>
      <c r="K182" s="468"/>
      <c r="L182" s="468"/>
    </row>
    <row r="183" spans="1:12">
      <c r="A183" s="490"/>
      <c r="C183" s="470"/>
      <c r="D183" s="493"/>
      <c r="E183" s="493"/>
      <c r="H183" s="471"/>
      <c r="I183" s="471"/>
      <c r="K183" s="468"/>
      <c r="L183" s="468"/>
    </row>
    <row r="184" spans="1:12">
      <c r="A184" s="490"/>
      <c r="C184" s="470"/>
      <c r="D184" s="493"/>
      <c r="E184" s="493"/>
      <c r="H184" s="471"/>
      <c r="I184" s="471"/>
      <c r="K184" s="468"/>
      <c r="L184" s="468"/>
    </row>
    <row r="185" spans="1:12">
      <c r="A185" s="490"/>
      <c r="C185" s="470"/>
      <c r="D185" s="493"/>
      <c r="E185" s="493"/>
      <c r="H185" s="471"/>
      <c r="I185" s="471"/>
      <c r="K185" s="468"/>
      <c r="L185" s="468"/>
    </row>
    <row r="186" spans="1:12">
      <c r="A186" s="490"/>
      <c r="C186" s="470"/>
      <c r="D186" s="493"/>
      <c r="E186" s="493"/>
      <c r="H186" s="471"/>
      <c r="I186" s="471"/>
      <c r="K186" s="468"/>
      <c r="L186" s="468"/>
    </row>
    <row r="187" spans="1:12">
      <c r="A187" s="490"/>
      <c r="C187" s="470"/>
      <c r="D187" s="493"/>
      <c r="E187" s="493"/>
      <c r="H187" s="471"/>
      <c r="I187" s="471"/>
      <c r="K187" s="468"/>
      <c r="L187" s="468"/>
    </row>
    <row r="188" spans="1:12">
      <c r="A188" s="490"/>
      <c r="C188" s="470"/>
      <c r="D188" s="493"/>
      <c r="E188" s="493"/>
      <c r="H188" s="471"/>
      <c r="I188" s="471"/>
      <c r="K188" s="468"/>
      <c r="L188" s="468"/>
    </row>
    <row r="189" spans="1:12">
      <c r="A189" s="490"/>
      <c r="C189" s="470"/>
      <c r="D189" s="493"/>
      <c r="E189" s="493"/>
      <c r="H189" s="471"/>
      <c r="I189" s="471"/>
      <c r="K189" s="468"/>
      <c r="L189" s="468"/>
    </row>
    <row r="190" spans="1:12">
      <c r="A190" s="490"/>
      <c r="C190" s="470"/>
      <c r="D190" s="493"/>
      <c r="E190" s="493"/>
      <c r="H190" s="471"/>
      <c r="I190" s="471"/>
      <c r="K190" s="468"/>
      <c r="L190" s="468"/>
    </row>
    <row r="191" spans="1:12">
      <c r="A191" s="490"/>
      <c r="C191" s="470"/>
      <c r="D191" s="493"/>
      <c r="E191" s="493"/>
      <c r="H191" s="471"/>
      <c r="I191" s="471"/>
      <c r="K191" s="468"/>
      <c r="L191" s="468"/>
    </row>
    <row r="192" spans="1:12">
      <c r="A192" s="490"/>
      <c r="C192" s="470"/>
      <c r="D192" s="493"/>
      <c r="E192" s="493"/>
      <c r="G192" s="471"/>
    </row>
    <row r="193" spans="1:12">
      <c r="A193" s="490"/>
      <c r="C193" s="470"/>
      <c r="D193" s="493"/>
      <c r="E193" s="493"/>
    </row>
    <row r="194" spans="1:12">
      <c r="A194" s="490"/>
      <c r="C194" s="470"/>
      <c r="D194" s="493"/>
      <c r="E194" s="493"/>
    </row>
    <row r="195" spans="1:12">
      <c r="C195" s="470"/>
      <c r="D195" s="493"/>
      <c r="E195" s="493"/>
    </row>
    <row r="196" spans="1:12">
      <c r="C196" s="470"/>
      <c r="D196" s="493"/>
      <c r="E196" s="493"/>
    </row>
    <row r="197" spans="1:12">
      <c r="C197" s="470"/>
      <c r="D197" s="493"/>
      <c r="E197" s="493"/>
    </row>
    <row r="198" spans="1:12">
      <c r="C198" s="470"/>
      <c r="D198" s="493"/>
      <c r="E198" s="493"/>
    </row>
    <row r="199" spans="1:12">
      <c r="C199" s="470"/>
      <c r="D199" s="493"/>
      <c r="E199" s="493"/>
    </row>
    <row r="200" spans="1:12">
      <c r="C200" s="470"/>
      <c r="D200" s="493"/>
      <c r="E200" s="493"/>
      <c r="H200" s="468"/>
      <c r="K200" s="468"/>
      <c r="L200" s="468"/>
    </row>
    <row r="201" spans="1:12">
      <c r="C201" s="470"/>
      <c r="D201" s="493"/>
      <c r="E201" s="493"/>
      <c r="H201" s="468"/>
      <c r="K201" s="468"/>
      <c r="L201" s="468"/>
    </row>
    <row r="202" spans="1:12">
      <c r="C202" s="470"/>
      <c r="D202" s="493"/>
      <c r="E202" s="493"/>
      <c r="H202" s="468"/>
      <c r="K202" s="468"/>
      <c r="L202" s="468"/>
    </row>
    <row r="203" spans="1:12">
      <c r="C203" s="470"/>
      <c r="D203" s="493"/>
      <c r="E203" s="493"/>
      <c r="H203" s="468"/>
      <c r="K203" s="468"/>
      <c r="L203" s="468"/>
    </row>
    <row r="204" spans="1:12">
      <c r="C204" s="470"/>
      <c r="D204" s="493"/>
      <c r="E204" s="493"/>
      <c r="H204" s="468"/>
      <c r="K204" s="468"/>
      <c r="L204" s="468"/>
    </row>
    <row r="205" spans="1:12">
      <c r="C205" s="470"/>
      <c r="D205" s="493"/>
      <c r="E205" s="493"/>
      <c r="H205" s="468"/>
      <c r="K205" s="468"/>
      <c r="L205" s="468"/>
    </row>
    <row r="206" spans="1:12">
      <c r="C206" s="470"/>
      <c r="D206" s="493"/>
      <c r="E206" s="493"/>
      <c r="H206" s="468"/>
      <c r="K206" s="468"/>
      <c r="L206" s="468"/>
    </row>
    <row r="207" spans="1:12">
      <c r="C207" s="470"/>
      <c r="D207" s="493"/>
      <c r="E207" s="493"/>
      <c r="H207" s="468"/>
      <c r="K207" s="468"/>
      <c r="L207" s="468"/>
    </row>
    <row r="208" spans="1:12">
      <c r="C208" s="470"/>
      <c r="D208" s="493"/>
      <c r="E208" s="493"/>
      <c r="H208" s="468"/>
      <c r="K208" s="468"/>
      <c r="L208" s="468"/>
    </row>
    <row r="209" spans="3:12">
      <c r="C209" s="470"/>
      <c r="D209" s="493"/>
      <c r="E209" s="493"/>
      <c r="H209" s="468"/>
      <c r="K209" s="468"/>
      <c r="L209" s="468"/>
    </row>
    <row r="210" spans="3:12">
      <c r="C210" s="470"/>
      <c r="D210" s="493"/>
      <c r="E210" s="493"/>
      <c r="H210" s="468"/>
      <c r="K210" s="468"/>
      <c r="L210" s="468"/>
    </row>
    <row r="211" spans="3:12">
      <c r="C211" s="470"/>
      <c r="D211" s="493"/>
      <c r="E211" s="493"/>
      <c r="H211" s="468"/>
      <c r="K211" s="468"/>
      <c r="L211" s="468"/>
    </row>
    <row r="212" spans="3:12">
      <c r="C212" s="470"/>
      <c r="D212" s="493"/>
      <c r="E212" s="493"/>
      <c r="H212" s="468"/>
      <c r="K212" s="468"/>
      <c r="L212" s="468"/>
    </row>
    <row r="213" spans="3:12">
      <c r="D213" s="493"/>
      <c r="E213" s="493"/>
      <c r="H213" s="468"/>
      <c r="K213" s="468"/>
      <c r="L213" s="468"/>
    </row>
    <row r="214" spans="3:12">
      <c r="D214" s="493"/>
      <c r="E214" s="493"/>
      <c r="H214" s="468"/>
      <c r="K214" s="468"/>
      <c r="L214" s="468"/>
    </row>
    <row r="215" spans="3:12">
      <c r="D215" s="493"/>
      <c r="E215" s="493"/>
      <c r="H215" s="468"/>
      <c r="K215" s="468"/>
      <c r="L215" s="468"/>
    </row>
    <row r="216" spans="3:12">
      <c r="D216" s="493"/>
      <c r="E216" s="493"/>
      <c r="H216" s="468"/>
      <c r="K216" s="468"/>
      <c r="L216" s="468"/>
    </row>
  </sheetData>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P16"/>
  <sheetViews>
    <sheetView showGridLines="0" topLeftCell="H1" workbookViewId="0">
      <selection activeCell="H18" sqref="H18"/>
    </sheetView>
  </sheetViews>
  <sheetFormatPr baseColWidth="10" defaultColWidth="11.42578125" defaultRowHeight="15"/>
  <cols>
    <col min="1" max="1" width="14.5703125" bestFit="1" customWidth="1"/>
    <col min="2" max="2" width="17" bestFit="1" customWidth="1"/>
    <col min="3" max="3" width="31.42578125" bestFit="1" customWidth="1"/>
    <col min="4" max="4" width="29" bestFit="1" customWidth="1"/>
    <col min="5" max="5" width="11.5703125" customWidth="1"/>
    <col min="7" max="7" width="13.7109375" customWidth="1"/>
    <col min="8" max="8" width="21.5703125" customWidth="1"/>
    <col min="9" max="9" width="28" customWidth="1"/>
    <col min="12" max="12" width="8.5703125" customWidth="1"/>
    <col min="13" max="13" width="159.140625" bestFit="1" customWidth="1"/>
    <col min="14" max="14" width="10.5703125" bestFit="1" customWidth="1"/>
    <col min="15" max="15" width="11.5703125" customWidth="1"/>
  </cols>
  <sheetData>
    <row r="1" spans="1:16" ht="30">
      <c r="C1" s="874" t="s">
        <v>1070</v>
      </c>
      <c r="D1" s="874" t="s">
        <v>1071</v>
      </c>
      <c r="H1" s="874" t="s">
        <v>1074</v>
      </c>
      <c r="I1" s="874" t="s">
        <v>1075</v>
      </c>
    </row>
    <row r="2" spans="1:16" ht="30">
      <c r="A2" t="s">
        <v>1053</v>
      </c>
      <c r="B2" t="s">
        <v>1054</v>
      </c>
      <c r="C2" s="836" t="s">
        <v>1055</v>
      </c>
      <c r="D2" s="836" t="s">
        <v>1069</v>
      </c>
      <c r="E2" t="s">
        <v>50</v>
      </c>
      <c r="G2" t="s">
        <v>1053</v>
      </c>
      <c r="H2" s="836" t="s">
        <v>1072</v>
      </c>
      <c r="I2" s="836" t="s">
        <v>1073</v>
      </c>
      <c r="J2" t="s">
        <v>50</v>
      </c>
      <c r="L2" s="3208" t="s">
        <v>1064</v>
      </c>
      <c r="M2" s="3209"/>
      <c r="N2" s="837" t="s">
        <v>2825</v>
      </c>
      <c r="O2" t="s">
        <v>50</v>
      </c>
      <c r="P2" t="s">
        <v>1065</v>
      </c>
    </row>
    <row r="3" spans="1:16">
      <c r="A3" s="156">
        <f>INPUT!$B$19</f>
        <v>45626</v>
      </c>
      <c r="B3" t="s">
        <v>1067</v>
      </c>
      <c r="C3" s="838">
        <v>108609</v>
      </c>
      <c r="D3" s="224">
        <v>108609</v>
      </c>
      <c r="E3" s="839" t="str">
        <f>IF($C3=$D3,"OK","KO")</f>
        <v>OK</v>
      </c>
      <c r="G3" s="156">
        <f>INPUT!B19</f>
        <v>45626</v>
      </c>
      <c r="H3" s="224">
        <v>2</v>
      </c>
      <c r="I3" s="838">
        <v>2</v>
      </c>
      <c r="J3" s="839" t="str">
        <f>IF($H3=$I3,"OK","KO")</f>
        <v>OK</v>
      </c>
      <c r="L3" s="841">
        <v>1</v>
      </c>
      <c r="M3" s="840" t="s">
        <v>1066</v>
      </c>
      <c r="N3" s="2847">
        <v>0</v>
      </c>
      <c r="O3" s="839" t="str">
        <f t="shared" ref="O3:O16" si="0">IF($N3=0,"OK","KO")</f>
        <v>OK</v>
      </c>
      <c r="P3" t="s">
        <v>1044</v>
      </c>
    </row>
    <row r="4" spans="1:16" ht="60">
      <c r="A4" s="156">
        <f>INPUT!$B$19</f>
        <v>45626</v>
      </c>
      <c r="B4" t="s">
        <v>1068</v>
      </c>
      <c r="C4" s="838">
        <v>7655265</v>
      </c>
      <c r="D4" s="224">
        <v>7655265</v>
      </c>
      <c r="E4" s="839" t="str">
        <f>IF($C4=$D4,"OK","KO")</f>
        <v>OK</v>
      </c>
      <c r="L4" s="841">
        <f>L3+1</f>
        <v>2</v>
      </c>
      <c r="M4" s="842" t="s">
        <v>3497</v>
      </c>
      <c r="N4" s="2847">
        <v>0</v>
      </c>
      <c r="O4" s="839" t="str">
        <f t="shared" si="0"/>
        <v>OK</v>
      </c>
      <c r="P4" t="s">
        <v>1044</v>
      </c>
    </row>
    <row r="5" spans="1:16" ht="45">
      <c r="L5" s="841">
        <f t="shared" ref="L5:L16" si="1">L4+1</f>
        <v>3</v>
      </c>
      <c r="M5" s="840" t="s">
        <v>2648</v>
      </c>
      <c r="N5" s="2847">
        <v>0</v>
      </c>
      <c r="O5" s="839" t="str">
        <f t="shared" si="0"/>
        <v>OK</v>
      </c>
      <c r="P5" t="s">
        <v>1044</v>
      </c>
    </row>
    <row r="6" spans="1:16">
      <c r="L6" s="841">
        <f t="shared" si="1"/>
        <v>4</v>
      </c>
      <c r="M6" s="842" t="s">
        <v>3498</v>
      </c>
      <c r="N6" s="2847">
        <v>0</v>
      </c>
      <c r="O6" s="839" t="str">
        <f t="shared" si="0"/>
        <v>OK</v>
      </c>
      <c r="P6" t="s">
        <v>1044</v>
      </c>
    </row>
    <row r="7" spans="1:16">
      <c r="L7" s="841">
        <f t="shared" si="1"/>
        <v>5</v>
      </c>
      <c r="M7" s="840" t="s">
        <v>1415</v>
      </c>
      <c r="N7" s="2847">
        <v>0</v>
      </c>
      <c r="O7" s="839" t="str">
        <f t="shared" si="0"/>
        <v>OK</v>
      </c>
      <c r="P7" t="s">
        <v>1044</v>
      </c>
    </row>
    <row r="8" spans="1:16">
      <c r="L8" s="841">
        <f t="shared" si="1"/>
        <v>6</v>
      </c>
      <c r="M8" s="842" t="s">
        <v>3499</v>
      </c>
      <c r="N8" s="2847">
        <v>0</v>
      </c>
      <c r="O8" s="839" t="str">
        <f t="shared" si="0"/>
        <v>OK</v>
      </c>
      <c r="P8" t="s">
        <v>1044</v>
      </c>
    </row>
    <row r="9" spans="1:16">
      <c r="L9" s="841">
        <f t="shared" si="1"/>
        <v>7</v>
      </c>
      <c r="M9" s="840" t="s">
        <v>1416</v>
      </c>
      <c r="N9" s="2847">
        <v>0</v>
      </c>
      <c r="O9" s="839" t="str">
        <f t="shared" si="0"/>
        <v>OK</v>
      </c>
      <c r="P9" t="s">
        <v>1044</v>
      </c>
    </row>
    <row r="10" spans="1:16" ht="60">
      <c r="L10" s="841">
        <f t="shared" si="1"/>
        <v>8</v>
      </c>
      <c r="M10" s="842" t="s">
        <v>3500</v>
      </c>
      <c r="N10" s="2847">
        <v>0</v>
      </c>
      <c r="O10" s="839" t="str">
        <f t="shared" si="0"/>
        <v>OK</v>
      </c>
      <c r="P10" t="s">
        <v>1044</v>
      </c>
    </row>
    <row r="11" spans="1:16" ht="150">
      <c r="L11" s="841">
        <f t="shared" si="1"/>
        <v>9</v>
      </c>
      <c r="M11" s="840" t="s">
        <v>3501</v>
      </c>
      <c r="N11" s="2847">
        <v>0</v>
      </c>
      <c r="O11" s="839" t="str">
        <f t="shared" si="0"/>
        <v>OK</v>
      </c>
      <c r="P11" t="s">
        <v>1044</v>
      </c>
    </row>
    <row r="12" spans="1:16">
      <c r="L12" s="841">
        <f t="shared" si="1"/>
        <v>10</v>
      </c>
      <c r="M12" s="842" t="s">
        <v>1417</v>
      </c>
      <c r="N12" s="2847">
        <v>0</v>
      </c>
      <c r="O12" s="839" t="str">
        <f t="shared" si="0"/>
        <v>OK</v>
      </c>
      <c r="P12" t="s">
        <v>1044</v>
      </c>
    </row>
    <row r="13" spans="1:16">
      <c r="L13" s="841">
        <f t="shared" si="1"/>
        <v>11</v>
      </c>
      <c r="M13" s="840" t="s">
        <v>3502</v>
      </c>
      <c r="N13" s="2847">
        <v>0</v>
      </c>
      <c r="O13" s="839" t="str">
        <f t="shared" si="0"/>
        <v>OK</v>
      </c>
      <c r="P13" t="s">
        <v>1044</v>
      </c>
    </row>
    <row r="14" spans="1:16">
      <c r="L14" s="841">
        <f t="shared" si="1"/>
        <v>12</v>
      </c>
      <c r="M14" s="842" t="s">
        <v>3503</v>
      </c>
      <c r="N14" s="2847">
        <v>0</v>
      </c>
      <c r="O14" s="839" t="str">
        <f t="shared" si="0"/>
        <v>OK</v>
      </c>
      <c r="P14" t="s">
        <v>1044</v>
      </c>
    </row>
    <row r="15" spans="1:16" ht="45">
      <c r="L15" s="841">
        <f t="shared" si="1"/>
        <v>13</v>
      </c>
      <c r="M15" s="840" t="s">
        <v>3504</v>
      </c>
      <c r="N15" s="2847">
        <v>0</v>
      </c>
      <c r="O15" s="839" t="str">
        <f t="shared" si="0"/>
        <v>OK</v>
      </c>
      <c r="P15" t="s">
        <v>1044</v>
      </c>
    </row>
    <row r="16" spans="1:16">
      <c r="L16" s="841">
        <f t="shared" si="1"/>
        <v>14</v>
      </c>
      <c r="M16" s="836" t="s">
        <v>3505</v>
      </c>
      <c r="N16" s="2848">
        <v>0</v>
      </c>
      <c r="O16" s="839" t="str">
        <f t="shared" si="0"/>
        <v>OK</v>
      </c>
      <c r="P16" t="s">
        <v>1044</v>
      </c>
    </row>
  </sheetData>
  <mergeCells count="1">
    <mergeCell ref="L2:M2"/>
  </mergeCells>
  <conditionalFormatting sqref="E3:E4 O3:O16">
    <cfRule type="cellIs" dxfId="22" priority="9" operator="equal">
      <formula>"KO"</formula>
    </cfRule>
    <cfRule type="cellIs" dxfId="21" priority="10" operator="equal">
      <formula>"OK"</formula>
    </cfRule>
  </conditionalFormatting>
  <conditionalFormatting sqref="J3">
    <cfRule type="cellIs" dxfId="20" priority="7" operator="equal">
      <formula>"KO"</formula>
    </cfRule>
    <cfRule type="cellIs" dxfId="19" priority="8" operator="equal">
      <formula>"OK"</formula>
    </cfRule>
  </conditionalFormatting>
  <pageMargins left="0.7" right="0.7" top="0.75" bottom="0.75" header="0.3" footer="0.3"/>
  <pageSetup paperSize="9" orientation="portrait" r:id="rId1"/>
  <tableParts count="5">
    <tablePart r:id="rId2"/>
    <tablePart r:id="rId3"/>
    <tablePart r:id="rId4"/>
    <tablePart r:id="rId5"/>
    <tablePart r:id="rId6"/>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FFC000"/>
  </sheetPr>
  <dimension ref="A2:I294"/>
  <sheetViews>
    <sheetView showGridLines="0" topLeftCell="A186" workbookViewId="0">
      <selection activeCell="H18" sqref="H18"/>
    </sheetView>
  </sheetViews>
  <sheetFormatPr baseColWidth="10" defaultColWidth="9.140625" defaultRowHeight="15"/>
  <cols>
    <col min="1" max="7" width="16.5703125" customWidth="1"/>
    <col min="8" max="8" width="16.140625" style="215" customWidth="1"/>
    <col min="9" max="9" width="15.28515625" bestFit="1" customWidth="1"/>
    <col min="257" max="263" width="16.5703125" customWidth="1"/>
    <col min="264" max="264" width="16.140625" customWidth="1"/>
    <col min="265" max="265" width="15.28515625" bestFit="1" customWidth="1"/>
    <col min="513" max="519" width="16.5703125" customWidth="1"/>
    <col min="520" max="520" width="16.140625" customWidth="1"/>
    <col min="521" max="521" width="15.28515625" bestFit="1" customWidth="1"/>
    <col min="769" max="775" width="16.5703125" customWidth="1"/>
    <col min="776" max="776" width="16.140625" customWidth="1"/>
    <col min="777" max="777" width="15.28515625" bestFit="1" customWidth="1"/>
    <col min="1025" max="1031" width="16.5703125" customWidth="1"/>
    <col min="1032" max="1032" width="16.140625" customWidth="1"/>
    <col min="1033" max="1033" width="15.28515625" bestFit="1" customWidth="1"/>
    <col min="1281" max="1287" width="16.5703125" customWidth="1"/>
    <col min="1288" max="1288" width="16.140625" customWidth="1"/>
    <col min="1289" max="1289" width="15.28515625" bestFit="1" customWidth="1"/>
    <col min="1537" max="1543" width="16.5703125" customWidth="1"/>
    <col min="1544" max="1544" width="16.140625" customWidth="1"/>
    <col min="1545" max="1545" width="15.28515625" bestFit="1" customWidth="1"/>
    <col min="1793" max="1799" width="16.5703125" customWidth="1"/>
    <col min="1800" max="1800" width="16.140625" customWidth="1"/>
    <col min="1801" max="1801" width="15.28515625" bestFit="1" customWidth="1"/>
    <col min="2049" max="2055" width="16.5703125" customWidth="1"/>
    <col min="2056" max="2056" width="16.140625" customWidth="1"/>
    <col min="2057" max="2057" width="15.28515625" bestFit="1" customWidth="1"/>
    <col min="2305" max="2311" width="16.5703125" customWidth="1"/>
    <col min="2312" max="2312" width="16.140625" customWidth="1"/>
    <col min="2313" max="2313" width="15.28515625" bestFit="1" customWidth="1"/>
    <col min="2561" max="2567" width="16.5703125" customWidth="1"/>
    <col min="2568" max="2568" width="16.140625" customWidth="1"/>
    <col min="2569" max="2569" width="15.28515625" bestFit="1" customWidth="1"/>
    <col min="2817" max="2823" width="16.5703125" customWidth="1"/>
    <col min="2824" max="2824" width="16.140625" customWidth="1"/>
    <col min="2825" max="2825" width="15.28515625" bestFit="1" customWidth="1"/>
    <col min="3073" max="3079" width="16.5703125" customWidth="1"/>
    <col min="3080" max="3080" width="16.140625" customWidth="1"/>
    <col min="3081" max="3081" width="15.28515625" bestFit="1" customWidth="1"/>
    <col min="3329" max="3335" width="16.5703125" customWidth="1"/>
    <col min="3336" max="3336" width="16.140625" customWidth="1"/>
    <col min="3337" max="3337" width="15.28515625" bestFit="1" customWidth="1"/>
    <col min="3585" max="3591" width="16.5703125" customWidth="1"/>
    <col min="3592" max="3592" width="16.140625" customWidth="1"/>
    <col min="3593" max="3593" width="15.28515625" bestFit="1" customWidth="1"/>
    <col min="3841" max="3847" width="16.5703125" customWidth="1"/>
    <col min="3848" max="3848" width="16.140625" customWidth="1"/>
    <col min="3849" max="3849" width="15.28515625" bestFit="1" customWidth="1"/>
    <col min="4097" max="4103" width="16.5703125" customWidth="1"/>
    <col min="4104" max="4104" width="16.140625" customWidth="1"/>
    <col min="4105" max="4105" width="15.28515625" bestFit="1" customWidth="1"/>
    <col min="4353" max="4359" width="16.5703125" customWidth="1"/>
    <col min="4360" max="4360" width="16.140625" customWidth="1"/>
    <col min="4361" max="4361" width="15.28515625" bestFit="1" customWidth="1"/>
    <col min="4609" max="4615" width="16.5703125" customWidth="1"/>
    <col min="4616" max="4616" width="16.140625" customWidth="1"/>
    <col min="4617" max="4617" width="15.28515625" bestFit="1" customWidth="1"/>
    <col min="4865" max="4871" width="16.5703125" customWidth="1"/>
    <col min="4872" max="4872" width="16.140625" customWidth="1"/>
    <col min="4873" max="4873" width="15.28515625" bestFit="1" customWidth="1"/>
    <col min="5121" max="5127" width="16.5703125" customWidth="1"/>
    <col min="5128" max="5128" width="16.140625" customWidth="1"/>
    <col min="5129" max="5129" width="15.28515625" bestFit="1" customWidth="1"/>
    <col min="5377" max="5383" width="16.5703125" customWidth="1"/>
    <col min="5384" max="5384" width="16.140625" customWidth="1"/>
    <col min="5385" max="5385" width="15.28515625" bestFit="1" customWidth="1"/>
    <col min="5633" max="5639" width="16.5703125" customWidth="1"/>
    <col min="5640" max="5640" width="16.140625" customWidth="1"/>
    <col min="5641" max="5641" width="15.28515625" bestFit="1" customWidth="1"/>
    <col min="5889" max="5895" width="16.5703125" customWidth="1"/>
    <col min="5896" max="5896" width="16.140625" customWidth="1"/>
    <col min="5897" max="5897" width="15.28515625" bestFit="1" customWidth="1"/>
    <col min="6145" max="6151" width="16.5703125" customWidth="1"/>
    <col min="6152" max="6152" width="16.140625" customWidth="1"/>
    <col min="6153" max="6153" width="15.28515625" bestFit="1" customWidth="1"/>
    <col min="6401" max="6407" width="16.5703125" customWidth="1"/>
    <col min="6408" max="6408" width="16.140625" customWidth="1"/>
    <col min="6409" max="6409" width="15.28515625" bestFit="1" customWidth="1"/>
    <col min="6657" max="6663" width="16.5703125" customWidth="1"/>
    <col min="6664" max="6664" width="16.140625" customWidth="1"/>
    <col min="6665" max="6665" width="15.28515625" bestFit="1" customWidth="1"/>
    <col min="6913" max="6919" width="16.5703125" customWidth="1"/>
    <col min="6920" max="6920" width="16.140625" customWidth="1"/>
    <col min="6921" max="6921" width="15.28515625" bestFit="1" customWidth="1"/>
    <col min="7169" max="7175" width="16.5703125" customWidth="1"/>
    <col min="7176" max="7176" width="16.140625" customWidth="1"/>
    <col min="7177" max="7177" width="15.28515625" bestFit="1" customWidth="1"/>
    <col min="7425" max="7431" width="16.5703125" customWidth="1"/>
    <col min="7432" max="7432" width="16.140625" customWidth="1"/>
    <col min="7433" max="7433" width="15.28515625" bestFit="1" customWidth="1"/>
    <col min="7681" max="7687" width="16.5703125" customWidth="1"/>
    <col min="7688" max="7688" width="16.140625" customWidth="1"/>
    <col min="7689" max="7689" width="15.28515625" bestFit="1" customWidth="1"/>
    <col min="7937" max="7943" width="16.5703125" customWidth="1"/>
    <col min="7944" max="7944" width="16.140625" customWidth="1"/>
    <col min="7945" max="7945" width="15.28515625" bestFit="1" customWidth="1"/>
    <col min="8193" max="8199" width="16.5703125" customWidth="1"/>
    <col min="8200" max="8200" width="16.140625" customWidth="1"/>
    <col min="8201" max="8201" width="15.28515625" bestFit="1" customWidth="1"/>
    <col min="8449" max="8455" width="16.5703125" customWidth="1"/>
    <col min="8456" max="8456" width="16.140625" customWidth="1"/>
    <col min="8457" max="8457" width="15.28515625" bestFit="1" customWidth="1"/>
    <col min="8705" max="8711" width="16.5703125" customWidth="1"/>
    <col min="8712" max="8712" width="16.140625" customWidth="1"/>
    <col min="8713" max="8713" width="15.28515625" bestFit="1" customWidth="1"/>
    <col min="8961" max="8967" width="16.5703125" customWidth="1"/>
    <col min="8968" max="8968" width="16.140625" customWidth="1"/>
    <col min="8969" max="8969" width="15.28515625" bestFit="1" customWidth="1"/>
    <col min="9217" max="9223" width="16.5703125" customWidth="1"/>
    <col min="9224" max="9224" width="16.140625" customWidth="1"/>
    <col min="9225" max="9225" width="15.28515625" bestFit="1" customWidth="1"/>
    <col min="9473" max="9479" width="16.5703125" customWidth="1"/>
    <col min="9480" max="9480" width="16.140625" customWidth="1"/>
    <col min="9481" max="9481" width="15.28515625" bestFit="1" customWidth="1"/>
    <col min="9729" max="9735" width="16.5703125" customWidth="1"/>
    <col min="9736" max="9736" width="16.140625" customWidth="1"/>
    <col min="9737" max="9737" width="15.28515625" bestFit="1" customWidth="1"/>
    <col min="9985" max="9991" width="16.5703125" customWidth="1"/>
    <col min="9992" max="9992" width="16.140625" customWidth="1"/>
    <col min="9993" max="9993" width="15.28515625" bestFit="1" customWidth="1"/>
    <col min="10241" max="10247" width="16.5703125" customWidth="1"/>
    <col min="10248" max="10248" width="16.140625" customWidth="1"/>
    <col min="10249" max="10249" width="15.28515625" bestFit="1" customWidth="1"/>
    <col min="10497" max="10503" width="16.5703125" customWidth="1"/>
    <col min="10504" max="10504" width="16.140625" customWidth="1"/>
    <col min="10505" max="10505" width="15.28515625" bestFit="1" customWidth="1"/>
    <col min="10753" max="10759" width="16.5703125" customWidth="1"/>
    <col min="10760" max="10760" width="16.140625" customWidth="1"/>
    <col min="10761" max="10761" width="15.28515625" bestFit="1" customWidth="1"/>
    <col min="11009" max="11015" width="16.5703125" customWidth="1"/>
    <col min="11016" max="11016" width="16.140625" customWidth="1"/>
    <col min="11017" max="11017" width="15.28515625" bestFit="1" customWidth="1"/>
    <col min="11265" max="11271" width="16.5703125" customWidth="1"/>
    <col min="11272" max="11272" width="16.140625" customWidth="1"/>
    <col min="11273" max="11273" width="15.28515625" bestFit="1" customWidth="1"/>
    <col min="11521" max="11527" width="16.5703125" customWidth="1"/>
    <col min="11528" max="11528" width="16.140625" customWidth="1"/>
    <col min="11529" max="11529" width="15.28515625" bestFit="1" customWidth="1"/>
    <col min="11777" max="11783" width="16.5703125" customWidth="1"/>
    <col min="11784" max="11784" width="16.140625" customWidth="1"/>
    <col min="11785" max="11785" width="15.28515625" bestFit="1" customWidth="1"/>
    <col min="12033" max="12039" width="16.5703125" customWidth="1"/>
    <col min="12040" max="12040" width="16.140625" customWidth="1"/>
    <col min="12041" max="12041" width="15.28515625" bestFit="1" customWidth="1"/>
    <col min="12289" max="12295" width="16.5703125" customWidth="1"/>
    <col min="12296" max="12296" width="16.140625" customWidth="1"/>
    <col min="12297" max="12297" width="15.28515625" bestFit="1" customWidth="1"/>
    <col min="12545" max="12551" width="16.5703125" customWidth="1"/>
    <col min="12552" max="12552" width="16.140625" customWidth="1"/>
    <col min="12553" max="12553" width="15.28515625" bestFit="1" customWidth="1"/>
    <col min="12801" max="12807" width="16.5703125" customWidth="1"/>
    <col min="12808" max="12808" width="16.140625" customWidth="1"/>
    <col min="12809" max="12809" width="15.28515625" bestFit="1" customWidth="1"/>
    <col min="13057" max="13063" width="16.5703125" customWidth="1"/>
    <col min="13064" max="13064" width="16.140625" customWidth="1"/>
    <col min="13065" max="13065" width="15.28515625" bestFit="1" customWidth="1"/>
    <col min="13313" max="13319" width="16.5703125" customWidth="1"/>
    <col min="13320" max="13320" width="16.140625" customWidth="1"/>
    <col min="13321" max="13321" width="15.28515625" bestFit="1" customWidth="1"/>
    <col min="13569" max="13575" width="16.5703125" customWidth="1"/>
    <col min="13576" max="13576" width="16.140625" customWidth="1"/>
    <col min="13577" max="13577" width="15.28515625" bestFit="1" customWidth="1"/>
    <col min="13825" max="13831" width="16.5703125" customWidth="1"/>
    <col min="13832" max="13832" width="16.140625" customWidth="1"/>
    <col min="13833" max="13833" width="15.28515625" bestFit="1" customWidth="1"/>
    <col min="14081" max="14087" width="16.5703125" customWidth="1"/>
    <col min="14088" max="14088" width="16.140625" customWidth="1"/>
    <col min="14089" max="14089" width="15.28515625" bestFit="1" customWidth="1"/>
    <col min="14337" max="14343" width="16.5703125" customWidth="1"/>
    <col min="14344" max="14344" width="16.140625" customWidth="1"/>
    <col min="14345" max="14345" width="15.28515625" bestFit="1" customWidth="1"/>
    <col min="14593" max="14599" width="16.5703125" customWidth="1"/>
    <col min="14600" max="14600" width="16.140625" customWidth="1"/>
    <col min="14601" max="14601" width="15.28515625" bestFit="1" customWidth="1"/>
    <col min="14849" max="14855" width="16.5703125" customWidth="1"/>
    <col min="14856" max="14856" width="16.140625" customWidth="1"/>
    <col min="14857" max="14857" width="15.28515625" bestFit="1" customWidth="1"/>
    <col min="15105" max="15111" width="16.5703125" customWidth="1"/>
    <col min="15112" max="15112" width="16.140625" customWidth="1"/>
    <col min="15113" max="15113" width="15.28515625" bestFit="1" customWidth="1"/>
    <col min="15361" max="15367" width="16.5703125" customWidth="1"/>
    <col min="15368" max="15368" width="16.140625" customWidth="1"/>
    <col min="15369" max="15369" width="15.28515625" bestFit="1" customWidth="1"/>
    <col min="15617" max="15623" width="16.5703125" customWidth="1"/>
    <col min="15624" max="15624" width="16.140625" customWidth="1"/>
    <col min="15625" max="15625" width="15.28515625" bestFit="1" customWidth="1"/>
    <col min="15873" max="15879" width="16.5703125" customWidth="1"/>
    <col min="15880" max="15880" width="16.140625" customWidth="1"/>
    <col min="15881" max="15881" width="15.28515625" bestFit="1" customWidth="1"/>
    <col min="16129" max="16135" width="16.5703125" customWidth="1"/>
    <col min="16136" max="16136" width="16.140625" customWidth="1"/>
    <col min="16137" max="16137" width="15.28515625" bestFit="1" customWidth="1"/>
  </cols>
  <sheetData>
    <row r="2" spans="1:9" ht="15.75" thickBot="1">
      <c r="A2" s="1941" t="s">
        <v>891</v>
      </c>
      <c r="B2" s="1923"/>
      <c r="C2" s="1924"/>
      <c r="D2" s="1925"/>
      <c r="E2" s="1924"/>
      <c r="F2" s="1926"/>
      <c r="G2" s="174"/>
      <c r="H2" s="958" t="s">
        <v>2653</v>
      </c>
      <c r="I2" s="174"/>
    </row>
    <row r="3" spans="1:9" ht="15.75" thickTop="1">
      <c r="A3" s="174"/>
      <c r="B3" s="174"/>
      <c r="C3" s="174"/>
      <c r="D3" s="174"/>
      <c r="E3" s="174"/>
      <c r="F3" s="174"/>
      <c r="G3" s="174"/>
      <c r="H3" s="958" t="s">
        <v>667</v>
      </c>
      <c r="I3" s="1922"/>
    </row>
    <row r="4" spans="1:9">
      <c r="A4" s="1927" t="s">
        <v>664</v>
      </c>
      <c r="B4" s="1928" t="s">
        <v>402</v>
      </c>
      <c r="C4" s="1928" t="s">
        <v>892</v>
      </c>
      <c r="D4" s="1928" t="s">
        <v>667</v>
      </c>
      <c r="E4" s="1929" t="s">
        <v>892</v>
      </c>
      <c r="F4" s="174"/>
      <c r="G4" s="174"/>
      <c r="H4" s="1935" t="s">
        <v>402</v>
      </c>
      <c r="I4" s="1921"/>
    </row>
    <row r="5" spans="1:9">
      <c r="A5" s="1942" t="s">
        <v>669</v>
      </c>
      <c r="B5" s="1943">
        <v>620373197.74000001</v>
      </c>
      <c r="C5" s="1944">
        <v>0.65997149810675249</v>
      </c>
      <c r="D5" s="1945">
        <v>88883</v>
      </c>
      <c r="E5" s="1946">
        <v>0.81837600935465749</v>
      </c>
      <c r="F5" s="174"/>
      <c r="G5" s="174"/>
      <c r="H5" s="174"/>
      <c r="I5" s="174"/>
    </row>
    <row r="6" spans="1:9">
      <c r="A6" s="1942" t="s">
        <v>670</v>
      </c>
      <c r="B6" s="1943">
        <v>165552854.44999999</v>
      </c>
      <c r="C6" s="1944">
        <v>0.17612006090083673</v>
      </c>
      <c r="D6" s="1945">
        <v>5284</v>
      </c>
      <c r="E6" s="1946">
        <v>4.8651585043596755E-2</v>
      </c>
      <c r="F6" s="174"/>
      <c r="G6" s="174"/>
      <c r="H6" s="174"/>
      <c r="I6" s="174"/>
    </row>
    <row r="7" spans="1:9">
      <c r="A7" s="2825" t="s">
        <v>3472</v>
      </c>
      <c r="B7" s="2826">
        <v>37921583.950000003</v>
      </c>
      <c r="C7" s="2827">
        <v>4.0342111266630558E-2</v>
      </c>
      <c r="D7" s="2828">
        <v>4120</v>
      </c>
      <c r="E7" s="2829">
        <v>3.7934241177066355E-2</v>
      </c>
    </row>
    <row r="8" spans="1:9">
      <c r="A8" s="2825" t="s">
        <v>3473</v>
      </c>
      <c r="B8" s="2826">
        <v>116152347.98</v>
      </c>
      <c r="C8" s="2827">
        <v>0.12356632972578011</v>
      </c>
      <c r="D8" s="2828">
        <v>10322</v>
      </c>
      <c r="E8" s="2829">
        <v>9.5038164424679356E-2</v>
      </c>
    </row>
    <row r="9" spans="1:9">
      <c r="A9" s="1947" t="s">
        <v>425</v>
      </c>
      <c r="B9" s="1948">
        <v>939999984.12000012</v>
      </c>
      <c r="C9" s="1949">
        <v>0.99999999999999989</v>
      </c>
      <c r="D9" s="1950">
        <v>108609</v>
      </c>
      <c r="E9" s="1951">
        <v>1</v>
      </c>
      <c r="F9" s="174"/>
      <c r="G9" s="174"/>
      <c r="H9" s="174"/>
      <c r="I9" s="174"/>
    </row>
    <row r="10" spans="1:9">
      <c r="A10" s="174"/>
      <c r="B10" s="174"/>
      <c r="C10" s="1952"/>
      <c r="D10" s="174"/>
      <c r="E10" s="174"/>
      <c r="F10" s="174"/>
      <c r="G10" s="174"/>
      <c r="H10" s="174"/>
      <c r="I10" s="174"/>
    </row>
    <row r="11" spans="1:9">
      <c r="A11" s="174"/>
      <c r="B11" s="174"/>
      <c r="C11" s="1952"/>
      <c r="D11" s="174"/>
      <c r="E11" s="174"/>
      <c r="F11" s="174"/>
      <c r="G11" s="174"/>
      <c r="H11" s="174"/>
      <c r="I11" s="174"/>
    </row>
    <row r="12" spans="1:9" ht="15.75" thickBot="1">
      <c r="A12" s="1941" t="s">
        <v>893</v>
      </c>
      <c r="B12" s="1923"/>
      <c r="C12" s="1924"/>
      <c r="D12" s="1925"/>
      <c r="E12" s="1924"/>
      <c r="F12" s="1926"/>
      <c r="G12" s="174"/>
      <c r="H12" s="174"/>
      <c r="I12" s="174"/>
    </row>
    <row r="13" spans="1:9" ht="15.75" thickTop="1">
      <c r="A13" s="174"/>
      <c r="B13" s="174"/>
      <c r="C13" s="174"/>
      <c r="D13" s="174"/>
      <c r="E13" s="174"/>
      <c r="F13" s="174"/>
      <c r="G13" s="174"/>
      <c r="H13" s="174"/>
      <c r="I13" s="174"/>
    </row>
    <row r="14" spans="1:9">
      <c r="A14" s="174"/>
      <c r="B14" s="1928" t="s">
        <v>402</v>
      </c>
      <c r="C14" s="1928" t="s">
        <v>892</v>
      </c>
      <c r="D14" s="1928" t="s">
        <v>667</v>
      </c>
      <c r="E14" s="1929" t="s">
        <v>892</v>
      </c>
      <c r="F14" s="174"/>
      <c r="G14" s="174"/>
      <c r="H14" s="174"/>
      <c r="I14" s="174"/>
    </row>
    <row r="15" spans="1:9">
      <c r="A15" s="1927" t="s">
        <v>675</v>
      </c>
      <c r="B15" s="201">
        <v>323473.42</v>
      </c>
      <c r="C15" s="1930">
        <v>2.973480188927608E-4</v>
      </c>
      <c r="D15" s="201">
        <v>855</v>
      </c>
      <c r="E15" s="1930">
        <v>7.8722757782504205E-3</v>
      </c>
      <c r="F15" s="174"/>
      <c r="G15" s="174"/>
      <c r="H15" s="174"/>
      <c r="I15" s="174"/>
    </row>
    <row r="16" spans="1:9">
      <c r="A16" s="1942" t="s">
        <v>676</v>
      </c>
      <c r="B16" s="201">
        <v>1901493.56</v>
      </c>
      <c r="C16" s="1930">
        <v>1.7479190191371614E-3</v>
      </c>
      <c r="D16" s="201">
        <v>2413</v>
      </c>
      <c r="E16" s="1930">
        <v>2.2217311640840079E-2</v>
      </c>
      <c r="F16" s="174"/>
      <c r="G16" s="174"/>
      <c r="H16" s="174"/>
      <c r="I16" s="174"/>
    </row>
    <row r="17" spans="1:9">
      <c r="A17" s="1942" t="s">
        <v>678</v>
      </c>
      <c r="B17" s="201">
        <v>4893093.03</v>
      </c>
      <c r="C17" s="1930">
        <v>4.4979013074041025E-3</v>
      </c>
      <c r="D17" s="201">
        <v>3848</v>
      </c>
      <c r="E17" s="1930">
        <v>3.5429844672172653E-2</v>
      </c>
      <c r="F17" s="174"/>
      <c r="G17" s="174"/>
      <c r="H17" s="174"/>
      <c r="I17" s="174"/>
    </row>
    <row r="18" spans="1:9">
      <c r="A18" s="1942" t="s">
        <v>679</v>
      </c>
      <c r="B18" s="201">
        <v>10310898.449999999</v>
      </c>
      <c r="C18" s="1930">
        <v>9.4781364945284788E-3</v>
      </c>
      <c r="D18" s="201">
        <v>5743</v>
      </c>
      <c r="E18" s="1930">
        <v>5.2877754145604874E-2</v>
      </c>
      <c r="F18" s="174"/>
      <c r="G18" s="174"/>
      <c r="H18" s="174"/>
      <c r="I18" s="174"/>
    </row>
    <row r="19" spans="1:9">
      <c r="A19" s="1942" t="s">
        <v>680</v>
      </c>
      <c r="B19" s="201">
        <v>46282852.579999998</v>
      </c>
      <c r="C19" s="1930">
        <v>4.2544807926934783E-2</v>
      </c>
      <c r="D19" s="201">
        <v>18222</v>
      </c>
      <c r="E19" s="1930">
        <v>0.16777615114769495</v>
      </c>
      <c r="F19" s="174"/>
      <c r="H19"/>
    </row>
    <row r="20" spans="1:9">
      <c r="A20" s="1942" t="s">
        <v>681</v>
      </c>
      <c r="B20" s="201">
        <v>43066970.009999998</v>
      </c>
      <c r="C20" s="1930">
        <v>3.958865681201084E-2</v>
      </c>
      <c r="D20" s="201">
        <v>12583</v>
      </c>
      <c r="E20" s="1930">
        <v>0.11585596037160825</v>
      </c>
      <c r="F20" s="174"/>
      <c r="H20"/>
    </row>
    <row r="21" spans="1:9">
      <c r="A21" s="1942" t="s">
        <v>682</v>
      </c>
      <c r="B21" s="201">
        <v>65627403.640000001</v>
      </c>
      <c r="C21" s="1930">
        <v>6.0326992114002942E-2</v>
      </c>
      <c r="D21" s="201">
        <v>13337</v>
      </c>
      <c r="E21" s="1930">
        <v>0.12279829480061505</v>
      </c>
      <c r="F21" s="174"/>
      <c r="H21"/>
    </row>
    <row r="22" spans="1:9">
      <c r="A22" s="1942" t="s">
        <v>683</v>
      </c>
      <c r="B22" s="201">
        <v>59282048.310000002</v>
      </c>
      <c r="C22" s="1930">
        <v>5.449412078706016E-2</v>
      </c>
      <c r="D22" s="201">
        <v>8736</v>
      </c>
      <c r="E22" s="1930">
        <v>8.0435323039527107E-2</v>
      </c>
      <c r="F22" s="174"/>
      <c r="H22"/>
    </row>
    <row r="23" spans="1:9">
      <c r="A23" s="1927" t="s">
        <v>684</v>
      </c>
      <c r="B23" s="201">
        <v>55200597.909999996</v>
      </c>
      <c r="C23" s="1930">
        <v>5.0742309616148285E-2</v>
      </c>
      <c r="D23" s="201">
        <v>6182</v>
      </c>
      <c r="E23" s="1930">
        <v>5.6919776445782576E-2</v>
      </c>
      <c r="F23" s="174"/>
      <c r="H23"/>
    </row>
    <row r="24" spans="1:9">
      <c r="A24" s="1942" t="s">
        <v>685</v>
      </c>
      <c r="B24" s="201">
        <v>136114357.65000001</v>
      </c>
      <c r="C24" s="1930">
        <v>0.12512105195563891</v>
      </c>
      <c r="D24" s="201">
        <v>11205</v>
      </c>
      <c r="E24" s="1930">
        <v>0.10316824572549237</v>
      </c>
      <c r="F24" s="174"/>
      <c r="H24"/>
    </row>
    <row r="25" spans="1:9">
      <c r="A25" s="1942" t="s">
        <v>686</v>
      </c>
      <c r="B25" s="201">
        <v>142420137.27000001</v>
      </c>
      <c r="C25" s="1930">
        <v>0.13091754391340579</v>
      </c>
      <c r="D25" s="201">
        <v>8244</v>
      </c>
      <c r="E25" s="1930">
        <v>7.5905311714498797E-2</v>
      </c>
      <c r="F25" s="174"/>
      <c r="H25"/>
    </row>
    <row r="26" spans="1:9">
      <c r="A26" s="1942" t="s">
        <v>687</v>
      </c>
      <c r="B26" s="201">
        <v>522438033.41000003</v>
      </c>
      <c r="C26" s="1930">
        <v>0.48024321203483583</v>
      </c>
      <c r="D26" s="201">
        <v>17241</v>
      </c>
      <c r="E26" s="1930">
        <v>0.15874375051791287</v>
      </c>
      <c r="F26" s="174"/>
      <c r="H26"/>
    </row>
    <row r="27" spans="1:9">
      <c r="A27" s="1947" t="s">
        <v>425</v>
      </c>
      <c r="B27" s="1950">
        <v>1087861359.24</v>
      </c>
      <c r="C27" s="1949">
        <v>1</v>
      </c>
      <c r="D27" s="1950">
        <v>108609</v>
      </c>
      <c r="E27" s="1951">
        <v>1</v>
      </c>
      <c r="F27" s="174"/>
      <c r="H27"/>
    </row>
    <row r="28" spans="1:9">
      <c r="H28"/>
    </row>
    <row r="29" spans="1:9">
      <c r="H29"/>
    </row>
    <row r="30" spans="1:9" ht="15.75" thickBot="1">
      <c r="A30" s="1941" t="s">
        <v>894</v>
      </c>
      <c r="B30" s="1923"/>
      <c r="C30" s="1924"/>
      <c r="D30" s="1925"/>
      <c r="E30" s="1924"/>
      <c r="F30" s="1926"/>
      <c r="H30"/>
    </row>
    <row r="31" spans="1:9" ht="15.75" thickTop="1">
      <c r="A31" s="174"/>
      <c r="B31" s="174"/>
      <c r="C31" s="174"/>
      <c r="D31" s="174"/>
      <c r="E31" s="174"/>
      <c r="F31" s="174"/>
      <c r="H31"/>
    </row>
    <row r="32" spans="1:9">
      <c r="A32" s="174"/>
      <c r="B32" s="1937" t="s">
        <v>402</v>
      </c>
      <c r="C32" s="1928" t="s">
        <v>892</v>
      </c>
      <c r="D32" s="1928" t="s">
        <v>667</v>
      </c>
      <c r="E32" s="1929" t="s">
        <v>892</v>
      </c>
      <c r="F32" s="174"/>
      <c r="H32"/>
    </row>
    <row r="33" spans="1:8">
      <c r="A33" s="1927" t="s">
        <v>675</v>
      </c>
      <c r="B33" s="201">
        <v>1564877.02</v>
      </c>
      <c r="C33" s="1930">
        <v>1.6647628153579077E-3</v>
      </c>
      <c r="D33" s="201">
        <v>5587</v>
      </c>
      <c r="E33" s="1930">
        <v>5.1441409091327606E-2</v>
      </c>
      <c r="F33" s="174"/>
      <c r="H33"/>
    </row>
    <row r="34" spans="1:8">
      <c r="A34" s="1942" t="s">
        <v>676</v>
      </c>
      <c r="B34" s="201">
        <v>4807960.0199999996</v>
      </c>
      <c r="C34" s="1930">
        <v>5.1148511715147183E-3</v>
      </c>
      <c r="D34" s="201">
        <v>6428</v>
      </c>
      <c r="E34" s="1930">
        <v>5.9184782108296731E-2</v>
      </c>
      <c r="F34" s="174"/>
      <c r="H34"/>
    </row>
    <row r="35" spans="1:8">
      <c r="A35" s="1942" t="s">
        <v>678</v>
      </c>
      <c r="B35" s="201">
        <v>8038028.6500000004</v>
      </c>
      <c r="C35" s="1930">
        <v>8.5510944529695529E-3</v>
      </c>
      <c r="D35" s="201">
        <v>6395</v>
      </c>
      <c r="E35" s="1930">
        <v>5.888093988527654E-2</v>
      </c>
      <c r="F35" s="174"/>
      <c r="H35"/>
    </row>
    <row r="36" spans="1:8">
      <c r="A36" s="1942" t="s">
        <v>679</v>
      </c>
      <c r="B36" s="201">
        <v>14815763.24</v>
      </c>
      <c r="C36" s="1930">
        <v>1.5761450521587055E-2</v>
      </c>
      <c r="D36" s="201">
        <v>8448</v>
      </c>
      <c r="E36" s="1930">
        <v>7.7783609093169073E-2</v>
      </c>
      <c r="F36" s="174"/>
      <c r="H36"/>
    </row>
    <row r="37" spans="1:8">
      <c r="A37" s="1942" t="s">
        <v>680</v>
      </c>
      <c r="B37" s="201">
        <v>38399258.850000001</v>
      </c>
      <c r="C37" s="1930">
        <v>4.0850276062449342E-2</v>
      </c>
      <c r="D37" s="201">
        <v>15393</v>
      </c>
      <c r="E37" s="1930">
        <v>0.14172858602878213</v>
      </c>
      <c r="F37" s="174"/>
      <c r="H37"/>
    </row>
    <row r="38" spans="1:8">
      <c r="A38" s="1942" t="s">
        <v>681</v>
      </c>
      <c r="B38" s="201">
        <v>33824049.880000003</v>
      </c>
      <c r="C38" s="1930">
        <v>3.598303239511761E-2</v>
      </c>
      <c r="D38" s="201">
        <v>9707</v>
      </c>
      <c r="E38" s="1930">
        <v>8.9375650268393961E-2</v>
      </c>
      <c r="F38" s="174"/>
      <c r="H38"/>
    </row>
    <row r="39" spans="1:8">
      <c r="A39" s="1942" t="s">
        <v>682</v>
      </c>
      <c r="B39" s="201">
        <v>59383850.140000001</v>
      </c>
      <c r="C39" s="1930">
        <v>6.3174309726817049E-2</v>
      </c>
      <c r="D39" s="201">
        <v>12025</v>
      </c>
      <c r="E39" s="1930">
        <v>0.11071826460053955</v>
      </c>
      <c r="F39" s="174"/>
      <c r="H39"/>
    </row>
    <row r="40" spans="1:8">
      <c r="A40" s="1942" t="s">
        <v>683</v>
      </c>
      <c r="B40" s="201">
        <v>48077884.119999997</v>
      </c>
      <c r="C40" s="1930">
        <v>5.114668609809507E-2</v>
      </c>
      <c r="D40" s="201">
        <v>6922</v>
      </c>
      <c r="E40" s="1930">
        <v>6.3733208113508091E-2</v>
      </c>
      <c r="F40" s="174"/>
      <c r="H40"/>
    </row>
    <row r="41" spans="1:8">
      <c r="A41" s="1927" t="s">
        <v>684</v>
      </c>
      <c r="B41" s="201">
        <v>53891609.920000002</v>
      </c>
      <c r="C41" s="1930">
        <v>5.7331500883430031E-2</v>
      </c>
      <c r="D41" s="201">
        <v>6001</v>
      </c>
      <c r="E41" s="1930">
        <v>5.5253247889217282E-2</v>
      </c>
      <c r="F41" s="174"/>
      <c r="H41"/>
    </row>
    <row r="42" spans="1:8">
      <c r="A42" s="1942" t="s">
        <v>685</v>
      </c>
      <c r="B42" s="201">
        <v>127138834.40000001</v>
      </c>
      <c r="C42" s="1930">
        <v>0.1352540814338668</v>
      </c>
      <c r="D42" s="201">
        <v>10259</v>
      </c>
      <c r="E42" s="1930">
        <v>9.4458101998913538E-2</v>
      </c>
      <c r="F42" s="174"/>
      <c r="H42"/>
    </row>
    <row r="43" spans="1:8">
      <c r="A43" s="1942" t="s">
        <v>686</v>
      </c>
      <c r="B43" s="201">
        <v>137087141.75</v>
      </c>
      <c r="C43" s="1930">
        <v>0.14583738730414647</v>
      </c>
      <c r="D43" s="201">
        <v>7841</v>
      </c>
      <c r="E43" s="1930">
        <v>7.2194753657615851E-2</v>
      </c>
      <c r="F43" s="174"/>
      <c r="H43"/>
    </row>
    <row r="44" spans="1:8">
      <c r="A44" s="1942" t="s">
        <v>689</v>
      </c>
      <c r="B44" s="201">
        <v>129512280.2</v>
      </c>
      <c r="C44" s="1930">
        <v>0.13777902381694776</v>
      </c>
      <c r="D44" s="201">
        <v>5753</v>
      </c>
      <c r="E44" s="1930">
        <v>5.2969827546520083E-2</v>
      </c>
      <c r="F44" s="174"/>
      <c r="H44"/>
    </row>
    <row r="45" spans="1:8">
      <c r="A45" s="1942" t="s">
        <v>690</v>
      </c>
      <c r="B45" s="201">
        <v>102699436.61</v>
      </c>
      <c r="C45" s="1930">
        <v>0.10925472164357974</v>
      </c>
      <c r="D45" s="201">
        <v>3744</v>
      </c>
      <c r="E45" s="1930">
        <v>3.4472281302654478E-2</v>
      </c>
      <c r="F45" s="174"/>
      <c r="H45"/>
    </row>
    <row r="46" spans="1:8">
      <c r="A46" s="1942" t="s">
        <v>691</v>
      </c>
      <c r="B46" s="201">
        <v>180759009.31999999</v>
      </c>
      <c r="C46" s="1930">
        <v>0.19229682167412074</v>
      </c>
      <c r="D46" s="201">
        <v>4106</v>
      </c>
      <c r="E46" s="1930">
        <v>3.7805338415785067E-2</v>
      </c>
      <c r="F46" s="174"/>
      <c r="H46"/>
    </row>
    <row r="47" spans="1:8">
      <c r="A47" s="1947" t="s">
        <v>425</v>
      </c>
      <c r="B47" s="1950">
        <v>939999984.12000012</v>
      </c>
      <c r="C47" s="1949">
        <v>0.99999999999999989</v>
      </c>
      <c r="D47" s="1950">
        <v>108609</v>
      </c>
      <c r="E47" s="1949">
        <v>1</v>
      </c>
      <c r="F47" s="174"/>
      <c r="H47"/>
    </row>
    <row r="48" spans="1:8">
      <c r="H48"/>
    </row>
    <row r="49" spans="1:8">
      <c r="H49"/>
    </row>
    <row r="50" spans="1:8" ht="15.75" thickBot="1">
      <c r="A50" s="1941" t="s">
        <v>895</v>
      </c>
      <c r="B50" s="1923"/>
      <c r="C50" s="1924"/>
      <c r="D50" s="1925"/>
      <c r="E50" s="1924"/>
      <c r="F50" s="1926"/>
      <c r="H50"/>
    </row>
    <row r="51" spans="1:8" ht="15.75" thickTop="1">
      <c r="A51" s="174"/>
      <c r="B51" s="174"/>
      <c r="C51" s="174"/>
      <c r="D51" s="174"/>
      <c r="E51" s="174"/>
      <c r="H51"/>
    </row>
    <row r="52" spans="1:8">
      <c r="A52" s="174"/>
      <c r="B52" s="1928" t="s">
        <v>402</v>
      </c>
      <c r="C52" s="1928" t="s">
        <v>892</v>
      </c>
      <c r="D52" s="1928" t="s">
        <v>667</v>
      </c>
      <c r="E52" s="1929" t="s">
        <v>892</v>
      </c>
      <c r="H52"/>
    </row>
    <row r="53" spans="1:8">
      <c r="A53" s="1927" t="s">
        <v>692</v>
      </c>
      <c r="B53" s="201">
        <v>18368561.18</v>
      </c>
      <c r="C53" s="1930">
        <v>1.954102286203345E-2</v>
      </c>
      <c r="D53" s="201">
        <v>16603</v>
      </c>
      <c r="E53" s="1930">
        <v>0.15286946753952252</v>
      </c>
      <c r="H53"/>
    </row>
    <row r="54" spans="1:8">
      <c r="A54" s="1942" t="s">
        <v>693</v>
      </c>
      <c r="B54" s="201">
        <v>23566024.809999999</v>
      </c>
      <c r="C54" s="1930">
        <v>2.5070239583101492E-2</v>
      </c>
      <c r="D54" s="201">
        <v>9144</v>
      </c>
      <c r="E54" s="1930">
        <v>8.419191779686766E-2</v>
      </c>
      <c r="H54"/>
    </row>
    <row r="55" spans="1:8">
      <c r="A55" s="1942" t="s">
        <v>694</v>
      </c>
      <c r="B55" s="201">
        <v>33929913.729999997</v>
      </c>
      <c r="C55" s="1930">
        <v>3.6095653514041461E-2</v>
      </c>
      <c r="D55" s="201">
        <v>8721</v>
      </c>
      <c r="E55" s="1930">
        <v>8.0297212938154297E-2</v>
      </c>
      <c r="H55"/>
    </row>
    <row r="56" spans="1:8">
      <c r="A56" s="1942" t="s">
        <v>695</v>
      </c>
      <c r="B56" s="201">
        <v>55386563.75</v>
      </c>
      <c r="C56" s="1930">
        <v>5.8921877325190865E-2</v>
      </c>
      <c r="D56" s="201">
        <v>10811</v>
      </c>
      <c r="E56" s="1930">
        <v>9.9540553729433101E-2</v>
      </c>
      <c r="H56"/>
    </row>
    <row r="57" spans="1:8">
      <c r="A57" s="1942" t="s">
        <v>696</v>
      </c>
      <c r="B57" s="201">
        <v>90432496.329999998</v>
      </c>
      <c r="C57" s="1930">
        <v>9.6204784955034026E-2</v>
      </c>
      <c r="D57" s="201">
        <v>12114</v>
      </c>
      <c r="E57" s="1930">
        <v>0.11153771786868491</v>
      </c>
      <c r="H57"/>
    </row>
    <row r="58" spans="1:8">
      <c r="A58" s="1942" t="s">
        <v>697</v>
      </c>
      <c r="B58" s="201">
        <v>78158444.310000002</v>
      </c>
      <c r="C58" s="1930">
        <v>8.3147282585509408E-2</v>
      </c>
      <c r="D58" s="201">
        <v>7524</v>
      </c>
      <c r="E58" s="1930">
        <v>6.9276026848603706E-2</v>
      </c>
      <c r="H58"/>
    </row>
    <row r="59" spans="1:8">
      <c r="A59" s="1927" t="s">
        <v>698</v>
      </c>
      <c r="B59" s="201">
        <v>43433627.659999996</v>
      </c>
      <c r="C59" s="1930">
        <v>4.6205987652926682E-2</v>
      </c>
      <c r="D59" s="201">
        <v>4228</v>
      </c>
      <c r="E59" s="1930">
        <v>3.8928633906950623E-2</v>
      </c>
      <c r="H59"/>
    </row>
    <row r="60" spans="1:8">
      <c r="A60" s="1942" t="s">
        <v>699</v>
      </c>
      <c r="B60" s="201">
        <v>36480995.450000003</v>
      </c>
      <c r="C60" s="1930">
        <v>3.8809570283293592E-2</v>
      </c>
      <c r="D60" s="201">
        <v>4071</v>
      </c>
      <c r="E60" s="1930">
        <v>3.7483081512581833E-2</v>
      </c>
      <c r="H60"/>
    </row>
    <row r="61" spans="1:8">
      <c r="A61" s="1942" t="s">
        <v>700</v>
      </c>
      <c r="B61" s="201">
        <v>69540798.540000007</v>
      </c>
      <c r="C61" s="1930">
        <v>7.3979574164676223E-2</v>
      </c>
      <c r="D61" s="201">
        <v>8013</v>
      </c>
      <c r="E61" s="1930">
        <v>7.3778416153357451E-2</v>
      </c>
      <c r="H61"/>
    </row>
    <row r="62" spans="1:8">
      <c r="A62" s="1942" t="s">
        <v>701</v>
      </c>
      <c r="B62" s="201">
        <v>74023139.950000003</v>
      </c>
      <c r="C62" s="1930">
        <v>7.8748022553743191E-2</v>
      </c>
      <c r="D62" s="201">
        <v>7295</v>
      </c>
      <c r="E62" s="1930">
        <v>6.7167545967645403E-2</v>
      </c>
      <c r="H62"/>
    </row>
    <row r="63" spans="1:8">
      <c r="A63" s="1942" t="s">
        <v>2654</v>
      </c>
      <c r="B63" s="201">
        <v>416679418.41000003</v>
      </c>
      <c r="C63" s="1930">
        <v>0.44327598452044964</v>
      </c>
      <c r="D63" s="201">
        <v>20085</v>
      </c>
      <c r="E63" s="1930">
        <v>0.18492942573819848</v>
      </c>
      <c r="H63"/>
    </row>
    <row r="64" spans="1:8">
      <c r="A64" s="1947" t="s">
        <v>425</v>
      </c>
      <c r="B64" s="1950">
        <v>939999984.12</v>
      </c>
      <c r="C64" s="1949">
        <v>1</v>
      </c>
      <c r="D64" s="1950">
        <v>108609</v>
      </c>
      <c r="E64" s="1951">
        <v>1</v>
      </c>
      <c r="H64"/>
    </row>
    <row r="65" spans="1:8">
      <c r="H65"/>
    </row>
    <row r="66" spans="1:8">
      <c r="H66"/>
    </row>
    <row r="67" spans="1:8" ht="15.75" thickBot="1">
      <c r="A67" s="1941" t="s">
        <v>896</v>
      </c>
      <c r="B67" s="1923"/>
      <c r="C67" s="1924"/>
      <c r="D67" s="1925"/>
      <c r="E67" s="1924"/>
      <c r="F67" s="1926"/>
      <c r="H67"/>
    </row>
    <row r="68" spans="1:8" ht="15.75" thickTop="1">
      <c r="A68" s="174"/>
      <c r="B68" s="174"/>
      <c r="C68" s="174"/>
      <c r="D68" s="174"/>
      <c r="E68" s="174"/>
      <c r="F68" s="174"/>
      <c r="H68"/>
    </row>
    <row r="69" spans="1:8">
      <c r="A69" s="174"/>
      <c r="B69" s="1928" t="s">
        <v>402</v>
      </c>
      <c r="C69" s="1928" t="s">
        <v>892</v>
      </c>
      <c r="D69" s="1928" t="s">
        <v>667</v>
      </c>
      <c r="E69" s="1929" t="s">
        <v>892</v>
      </c>
      <c r="F69" s="174"/>
      <c r="H69"/>
    </row>
    <row r="70" spans="1:8">
      <c r="A70" s="1927" t="s">
        <v>692</v>
      </c>
      <c r="B70" s="201">
        <v>17029538.5</v>
      </c>
      <c r="C70" s="1930">
        <v>1.811653062520267E-2</v>
      </c>
      <c r="D70" s="201">
        <v>15836</v>
      </c>
      <c r="E70" s="1930">
        <v>0.14580743768932594</v>
      </c>
      <c r="F70" s="174"/>
      <c r="H70"/>
    </row>
    <row r="71" spans="1:8">
      <c r="A71" s="1942" t="s">
        <v>693</v>
      </c>
      <c r="B71" s="201">
        <v>23029495.039999999</v>
      </c>
      <c r="C71" s="1930">
        <v>2.4499463222395188E-2</v>
      </c>
      <c r="D71" s="201">
        <v>9310</v>
      </c>
      <c r="E71" s="1930">
        <v>8.5720336252060145E-2</v>
      </c>
      <c r="F71" s="174"/>
      <c r="H71"/>
    </row>
    <row r="72" spans="1:8">
      <c r="A72" s="1942" t="s">
        <v>694</v>
      </c>
      <c r="B72" s="201">
        <v>32670194.91</v>
      </c>
      <c r="C72" s="1930">
        <v>3.4755527087146569E-2</v>
      </c>
      <c r="D72" s="201">
        <v>8526</v>
      </c>
      <c r="E72" s="1930">
        <v>7.8501781620307715E-2</v>
      </c>
      <c r="F72" s="174"/>
      <c r="H72"/>
    </row>
    <row r="73" spans="1:8">
      <c r="A73" s="1942" t="s">
        <v>695</v>
      </c>
      <c r="B73" s="201">
        <v>53634603.979999997</v>
      </c>
      <c r="C73" s="1930">
        <v>5.7058090304343063E-2</v>
      </c>
      <c r="D73" s="201">
        <v>10746</v>
      </c>
      <c r="E73" s="1930">
        <v>9.894207662348424E-2</v>
      </c>
      <c r="F73" s="174"/>
      <c r="H73"/>
    </row>
    <row r="74" spans="1:8">
      <c r="A74" s="1942" t="s">
        <v>696</v>
      </c>
      <c r="B74" s="201">
        <v>90957925.140000001</v>
      </c>
      <c r="C74" s="1930">
        <v>9.6763751783625951E-2</v>
      </c>
      <c r="D74" s="201">
        <v>12484</v>
      </c>
      <c r="E74" s="1930">
        <v>0.11494443370254767</v>
      </c>
      <c r="F74" s="174"/>
      <c r="H74"/>
    </row>
    <row r="75" spans="1:8">
      <c r="A75" s="1942" t="s">
        <v>697</v>
      </c>
      <c r="B75" s="201">
        <v>79734933.219999999</v>
      </c>
      <c r="C75" s="1930">
        <v>8.4824398475544099E-2</v>
      </c>
      <c r="D75" s="201">
        <v>7679</v>
      </c>
      <c r="E75" s="1930">
        <v>7.0703164562789453E-2</v>
      </c>
      <c r="F75" s="174"/>
      <c r="H75"/>
    </row>
    <row r="76" spans="1:8">
      <c r="A76" s="1927" t="s">
        <v>698</v>
      </c>
      <c r="B76" s="201">
        <v>43466430.619999997</v>
      </c>
      <c r="C76" s="1930">
        <v>4.6240884419473667E-2</v>
      </c>
      <c r="D76" s="201">
        <v>4351</v>
      </c>
      <c r="E76" s="1930">
        <v>4.00611367382077E-2</v>
      </c>
      <c r="F76" s="174"/>
      <c r="H76"/>
    </row>
    <row r="77" spans="1:8">
      <c r="A77" s="1942" t="s">
        <v>699</v>
      </c>
      <c r="B77" s="201">
        <v>34914241.869999997</v>
      </c>
      <c r="C77" s="1930">
        <v>3.714281112747643E-2</v>
      </c>
      <c r="D77" s="201">
        <v>3750</v>
      </c>
      <c r="E77" s="1930">
        <v>3.4527525343203601E-2</v>
      </c>
      <c r="F77" s="174"/>
      <c r="H77"/>
    </row>
    <row r="78" spans="1:8">
      <c r="A78" s="1942" t="s">
        <v>700</v>
      </c>
      <c r="B78" s="201">
        <v>68095995.959999993</v>
      </c>
      <c r="C78" s="1930">
        <v>7.2442550117433724E-2</v>
      </c>
      <c r="D78" s="201">
        <v>7877</v>
      </c>
      <c r="E78" s="1930">
        <v>7.25262179009106E-2</v>
      </c>
      <c r="F78" s="174"/>
      <c r="H78"/>
    </row>
    <row r="79" spans="1:8">
      <c r="A79" s="1942" t="s">
        <v>701</v>
      </c>
      <c r="B79" s="201">
        <v>77976689.719999999</v>
      </c>
      <c r="C79" s="1930">
        <v>8.2953926635434425E-2</v>
      </c>
      <c r="D79" s="201">
        <v>7865</v>
      </c>
      <c r="E79" s="1930">
        <v>7.2415729819812355E-2</v>
      </c>
      <c r="F79" s="174"/>
      <c r="H79"/>
    </row>
    <row r="80" spans="1:8">
      <c r="A80" s="1942" t="s">
        <v>2654</v>
      </c>
      <c r="B80" s="201">
        <v>418489935.16000003</v>
      </c>
      <c r="C80" s="1930">
        <v>0.44520206620192437</v>
      </c>
      <c r="D80" s="201">
        <v>20185</v>
      </c>
      <c r="E80" s="1930">
        <v>0.18585015974735059</v>
      </c>
      <c r="F80" s="174"/>
      <c r="H80"/>
    </row>
    <row r="81" spans="1:8">
      <c r="A81" s="1947" t="s">
        <v>425</v>
      </c>
      <c r="B81" s="1950">
        <v>939999984.11999989</v>
      </c>
      <c r="C81" s="1949">
        <v>1</v>
      </c>
      <c r="D81" s="1950">
        <v>108609</v>
      </c>
      <c r="E81" s="1949">
        <v>1</v>
      </c>
      <c r="F81" s="174"/>
      <c r="H81"/>
    </row>
    <row r="82" spans="1:8">
      <c r="A82" s="1953"/>
      <c r="B82" s="1954"/>
      <c r="C82" s="1955"/>
      <c r="D82" s="1954"/>
      <c r="E82" s="1955"/>
      <c r="F82" s="174"/>
      <c r="H82"/>
    </row>
    <row r="83" spans="1:8">
      <c r="A83" s="1942" t="s">
        <v>704</v>
      </c>
      <c r="B83" s="1936">
        <v>107.23</v>
      </c>
      <c r="C83" s="174"/>
      <c r="D83" s="174"/>
      <c r="E83" s="174"/>
      <c r="F83" s="174"/>
      <c r="H83"/>
    </row>
    <row r="84" spans="1:8">
      <c r="H84"/>
    </row>
    <row r="85" spans="1:8" ht="15.75" thickBot="1">
      <c r="A85" s="1941" t="s">
        <v>897</v>
      </c>
      <c r="B85" s="1923"/>
      <c r="C85" s="1924"/>
      <c r="D85" s="1925"/>
      <c r="E85" s="1924"/>
      <c r="F85" s="1926"/>
      <c r="H85"/>
    </row>
    <row r="86" spans="1:8" ht="15.75" thickTop="1">
      <c r="A86" s="174"/>
      <c r="B86" s="174"/>
      <c r="C86" s="174"/>
      <c r="D86" s="174"/>
      <c r="E86" s="174"/>
      <c r="F86" s="174"/>
      <c r="H86"/>
    </row>
    <row r="87" spans="1:8">
      <c r="A87" s="174"/>
      <c r="B87" s="1928" t="s">
        <v>402</v>
      </c>
      <c r="C87" s="1928" t="s">
        <v>892</v>
      </c>
      <c r="D87" s="1928" t="s">
        <v>667</v>
      </c>
      <c r="E87" s="1929" t="s">
        <v>892</v>
      </c>
      <c r="F87" s="174"/>
      <c r="H87"/>
    </row>
    <row r="88" spans="1:8">
      <c r="A88" s="1927" t="s">
        <v>705</v>
      </c>
      <c r="B88" s="201">
        <v>243490784.28999999</v>
      </c>
      <c r="C88" s="1930">
        <v>0.25903275362068101</v>
      </c>
      <c r="D88" s="201">
        <v>28147</v>
      </c>
      <c r="E88" s="1930">
        <v>0.25915900155604049</v>
      </c>
      <c r="F88" s="174"/>
      <c r="H88"/>
    </row>
    <row r="89" spans="1:8">
      <c r="A89" s="1942" t="s">
        <v>706</v>
      </c>
      <c r="B89" s="201">
        <v>269534082.72000003</v>
      </c>
      <c r="C89" s="1930">
        <v>0.28673839071638907</v>
      </c>
      <c r="D89" s="201">
        <v>31458</v>
      </c>
      <c r="E89" s="1930">
        <v>0.28964450459906638</v>
      </c>
      <c r="F89" s="174"/>
      <c r="H89"/>
    </row>
    <row r="90" spans="1:8">
      <c r="A90" s="1942" t="s">
        <v>707</v>
      </c>
      <c r="B90" s="201">
        <v>205349838.66</v>
      </c>
      <c r="C90" s="1930">
        <v>0.2184572788607464</v>
      </c>
      <c r="D90" s="201">
        <v>21941</v>
      </c>
      <c r="E90" s="1930">
        <v>0.20201824894806139</v>
      </c>
      <c r="F90" s="174"/>
      <c r="H90"/>
    </row>
    <row r="91" spans="1:8">
      <c r="A91" s="1942" t="s">
        <v>708</v>
      </c>
      <c r="B91" s="201">
        <v>150421753.06999999</v>
      </c>
      <c r="C91" s="1930">
        <v>0.16002314426719952</v>
      </c>
      <c r="D91" s="201">
        <v>18056</v>
      </c>
      <c r="E91" s="1930">
        <v>0.16624773269250245</v>
      </c>
      <c r="F91" s="174"/>
      <c r="H91"/>
    </row>
    <row r="92" spans="1:8">
      <c r="A92" s="1942" t="s">
        <v>709</v>
      </c>
      <c r="B92" s="201">
        <v>64305531.280000001</v>
      </c>
      <c r="C92" s="1930">
        <v>6.8410140815269194E-2</v>
      </c>
      <c r="D92" s="201">
        <v>7987</v>
      </c>
      <c r="E92" s="1930">
        <v>7.3539025310977918E-2</v>
      </c>
      <c r="F92" s="174"/>
      <c r="H92"/>
    </row>
    <row r="93" spans="1:8">
      <c r="A93" s="1942" t="s">
        <v>710</v>
      </c>
      <c r="B93" s="201">
        <v>6850181.4199999999</v>
      </c>
      <c r="C93" s="1930">
        <v>7.2874271656641959E-3</v>
      </c>
      <c r="D93" s="201">
        <v>1014</v>
      </c>
      <c r="E93" s="1930">
        <v>9.336242852802254E-3</v>
      </c>
      <c r="F93" s="174"/>
      <c r="H93"/>
    </row>
    <row r="94" spans="1:8">
      <c r="A94" s="1942" t="s">
        <v>711</v>
      </c>
      <c r="B94" s="201">
        <v>47812.68</v>
      </c>
      <c r="C94" s="1930">
        <v>5.0864554050775663E-5</v>
      </c>
      <c r="D94" s="201">
        <v>6</v>
      </c>
      <c r="E94" s="1930">
        <v>5.5244040549125765E-5</v>
      </c>
      <c r="F94" s="174"/>
      <c r="H94"/>
    </row>
    <row r="95" spans="1:8">
      <c r="A95" s="1942" t="s">
        <v>713</v>
      </c>
      <c r="B95" s="201">
        <v>0</v>
      </c>
      <c r="C95" s="1930">
        <v>0</v>
      </c>
      <c r="D95" s="201">
        <v>0</v>
      </c>
      <c r="E95" s="1930">
        <v>0</v>
      </c>
      <c r="F95" s="174"/>
      <c r="H95"/>
    </row>
    <row r="96" spans="1:8">
      <c r="A96" s="1942" t="s">
        <v>712</v>
      </c>
      <c r="B96" s="201">
        <v>0</v>
      </c>
      <c r="C96" s="1930">
        <v>0</v>
      </c>
      <c r="D96" s="201">
        <v>0</v>
      </c>
      <c r="E96" s="1930">
        <v>0</v>
      </c>
      <c r="F96" s="174"/>
      <c r="H96"/>
    </row>
    <row r="97" spans="1:8">
      <c r="A97" s="1942" t="s">
        <v>714</v>
      </c>
      <c r="B97" s="201">
        <v>0</v>
      </c>
      <c r="C97" s="1930">
        <v>0</v>
      </c>
      <c r="D97" s="201">
        <v>0</v>
      </c>
      <c r="E97" s="1930">
        <v>0</v>
      </c>
      <c r="F97" s="174"/>
      <c r="H97"/>
    </row>
    <row r="98" spans="1:8">
      <c r="A98" s="1927" t="s">
        <v>715</v>
      </c>
      <c r="B98" s="201">
        <v>0</v>
      </c>
      <c r="C98" s="1930">
        <v>0</v>
      </c>
      <c r="D98" s="201">
        <v>0</v>
      </c>
      <c r="E98" s="1930">
        <v>0</v>
      </c>
      <c r="F98" s="174"/>
      <c r="H98"/>
    </row>
    <row r="99" spans="1:8">
      <c r="A99" s="1942" t="s">
        <v>716</v>
      </c>
      <c r="B99" s="201">
        <v>0</v>
      </c>
      <c r="C99" s="1930">
        <v>0</v>
      </c>
      <c r="D99" s="201">
        <v>0</v>
      </c>
      <c r="E99" s="1930">
        <v>0</v>
      </c>
      <c r="F99" s="174"/>
      <c r="H99"/>
    </row>
    <row r="100" spans="1:8">
      <c r="A100" s="1942" t="s">
        <v>717</v>
      </c>
      <c r="B100" s="201">
        <v>0</v>
      </c>
      <c r="C100" s="1930">
        <v>0</v>
      </c>
      <c r="D100" s="201">
        <v>0</v>
      </c>
      <c r="E100" s="1930">
        <v>0</v>
      </c>
      <c r="F100" s="174"/>
      <c r="H100"/>
    </row>
    <row r="101" spans="1:8">
      <c r="A101" s="1927" t="s">
        <v>718</v>
      </c>
      <c r="B101" s="201">
        <v>0</v>
      </c>
      <c r="C101" s="1930">
        <v>0</v>
      </c>
      <c r="D101" s="201">
        <v>0</v>
      </c>
      <c r="E101" s="1930">
        <v>0</v>
      </c>
      <c r="F101" s="174"/>
      <c r="H101"/>
    </row>
    <row r="102" spans="1:8">
      <c r="A102" s="1947" t="s">
        <v>425</v>
      </c>
      <c r="B102" s="1948">
        <v>939999984.11999989</v>
      </c>
      <c r="C102" s="1949">
        <v>1.0000000000000002</v>
      </c>
      <c r="D102" s="1950">
        <v>108609</v>
      </c>
      <c r="E102" s="1949">
        <v>1</v>
      </c>
      <c r="F102" s="174"/>
      <c r="H102"/>
    </row>
    <row r="103" spans="1:8">
      <c r="H103"/>
    </row>
    <row r="104" spans="1:8">
      <c r="H104"/>
    </row>
    <row r="105" spans="1:8" ht="15.75" thickBot="1">
      <c r="A105" s="1941" t="s">
        <v>898</v>
      </c>
      <c r="B105" s="1923"/>
      <c r="C105" s="1924"/>
      <c r="D105" s="1925"/>
      <c r="E105" s="1924"/>
      <c r="F105" s="1926"/>
      <c r="H105"/>
    </row>
    <row r="106" spans="1:8" ht="15.75" thickTop="1">
      <c r="A106" s="174"/>
      <c r="B106" s="174"/>
      <c r="C106" s="174"/>
      <c r="D106" s="174"/>
      <c r="E106" s="174"/>
      <c r="F106" s="174"/>
      <c r="H106"/>
    </row>
    <row r="107" spans="1:8">
      <c r="A107" s="174"/>
      <c r="B107" s="1928" t="s">
        <v>402</v>
      </c>
      <c r="C107" s="1928" t="s">
        <v>892</v>
      </c>
      <c r="D107" s="1928" t="s">
        <v>667</v>
      </c>
      <c r="E107" s="1929" t="s">
        <v>892</v>
      </c>
      <c r="F107" s="174"/>
      <c r="H107"/>
    </row>
    <row r="108" spans="1:8">
      <c r="A108" s="2825">
        <v>2021</v>
      </c>
      <c r="B108" s="201">
        <v>5338009.34</v>
      </c>
      <c r="C108" s="1930">
        <v>5.6787334363598806E-3</v>
      </c>
      <c r="D108" s="201">
        <v>653</v>
      </c>
      <c r="E108" s="1930">
        <v>6.0123930797631869E-3</v>
      </c>
      <c r="F108" s="174"/>
      <c r="H108"/>
    </row>
    <row r="109" spans="1:8">
      <c r="A109" s="2825">
        <v>2022</v>
      </c>
      <c r="B109" s="201">
        <v>182242152.88999999</v>
      </c>
      <c r="C109" s="1930">
        <v>0.19387463400928637</v>
      </c>
      <c r="D109" s="201">
        <v>20032</v>
      </c>
      <c r="E109" s="1930">
        <v>0.18444143671334787</v>
      </c>
      <c r="F109" s="174"/>
      <c r="H109"/>
    </row>
    <row r="110" spans="1:8">
      <c r="A110" s="2825">
        <v>2023</v>
      </c>
      <c r="B110" s="201">
        <v>411656164.58999997</v>
      </c>
      <c r="C110" s="1930">
        <v>0.43793209738761885</v>
      </c>
      <c r="D110" s="201">
        <v>44816</v>
      </c>
      <c r="E110" s="1930">
        <v>0.41263615354160338</v>
      </c>
      <c r="F110" s="174"/>
      <c r="H110"/>
    </row>
    <row r="111" spans="1:8">
      <c r="A111" s="2825">
        <v>2024</v>
      </c>
      <c r="B111" s="201">
        <v>340763657.30000001</v>
      </c>
      <c r="C111" s="1930">
        <v>0.36251453516673499</v>
      </c>
      <c r="D111" s="201">
        <v>43108</v>
      </c>
      <c r="E111" s="1930">
        <v>0.39691001666528558</v>
      </c>
      <c r="F111" s="174"/>
      <c r="H111"/>
    </row>
    <row r="112" spans="1:8">
      <c r="A112" s="1947" t="s">
        <v>425</v>
      </c>
      <c r="B112" s="1948">
        <v>939999984.11999989</v>
      </c>
      <c r="C112" s="1949">
        <v>1</v>
      </c>
      <c r="D112" s="1950">
        <v>108609</v>
      </c>
      <c r="E112" s="1949">
        <v>1</v>
      </c>
      <c r="F112" s="174"/>
      <c r="H112"/>
    </row>
    <row r="113" spans="1:8">
      <c r="H113"/>
    </row>
    <row r="114" spans="1:8">
      <c r="H114"/>
    </row>
    <row r="115" spans="1:8" ht="15.75" thickBot="1">
      <c r="A115" s="1941" t="s">
        <v>899</v>
      </c>
      <c r="B115" s="1923"/>
      <c r="C115" s="1924"/>
      <c r="D115" s="1925"/>
      <c r="E115" s="1924"/>
      <c r="F115" s="1926"/>
      <c r="H115"/>
    </row>
    <row r="116" spans="1:8" ht="15.75" thickTop="1">
      <c r="A116" s="174"/>
      <c r="B116" s="174"/>
      <c r="C116" s="174"/>
      <c r="D116" s="174"/>
      <c r="E116" s="174"/>
      <c r="F116" s="174"/>
      <c r="H116"/>
    </row>
    <row r="117" spans="1:8">
      <c r="A117" s="174"/>
      <c r="B117" s="1928" t="s">
        <v>402</v>
      </c>
      <c r="C117" s="1928" t="s">
        <v>892</v>
      </c>
      <c r="D117" s="1928" t="s">
        <v>667</v>
      </c>
      <c r="E117" s="1929" t="s">
        <v>892</v>
      </c>
      <c r="F117" s="174"/>
      <c r="H117"/>
    </row>
    <row r="118" spans="1:8">
      <c r="A118" s="1942" t="s">
        <v>723</v>
      </c>
      <c r="B118" s="201">
        <v>285006705.02999997</v>
      </c>
      <c r="C118" s="1930">
        <v>0.30319862749446186</v>
      </c>
      <c r="D118" s="201">
        <v>37416</v>
      </c>
      <c r="E118" s="1930">
        <v>0.34450183686434827</v>
      </c>
      <c r="F118" s="174"/>
      <c r="H118"/>
    </row>
    <row r="119" spans="1:8">
      <c r="A119" s="1942" t="s">
        <v>724</v>
      </c>
      <c r="B119" s="201">
        <v>220186044.87</v>
      </c>
      <c r="C119" s="1930">
        <v>0.23424047722312633</v>
      </c>
      <c r="D119" s="201">
        <v>21336</v>
      </c>
      <c r="E119" s="1930">
        <v>0.19644780819269123</v>
      </c>
      <c r="F119" s="174"/>
      <c r="H119"/>
    </row>
    <row r="120" spans="1:8">
      <c r="A120" s="1942" t="s">
        <v>725</v>
      </c>
      <c r="B120" s="201">
        <v>284135072.81</v>
      </c>
      <c r="C120" s="1930">
        <v>0.30227135915964803</v>
      </c>
      <c r="D120" s="201">
        <v>27440</v>
      </c>
      <c r="E120" s="1930">
        <v>0.25264941211133518</v>
      </c>
      <c r="F120" s="174"/>
      <c r="H120"/>
    </row>
    <row r="121" spans="1:8">
      <c r="A121" s="1942" t="s">
        <v>726</v>
      </c>
      <c r="B121" s="201">
        <v>137631549.25</v>
      </c>
      <c r="C121" s="1930">
        <v>0.14641654422882416</v>
      </c>
      <c r="D121" s="201">
        <v>16363</v>
      </c>
      <c r="E121" s="1930">
        <v>0.15065970591755748</v>
      </c>
      <c r="F121" s="174"/>
      <c r="H121"/>
    </row>
    <row r="122" spans="1:8">
      <c r="A122" s="1942" t="s">
        <v>727</v>
      </c>
      <c r="B122" s="201">
        <v>2459014.85</v>
      </c>
      <c r="C122" s="1930">
        <v>2.6159732888741019E-3</v>
      </c>
      <c r="D122" s="201">
        <v>1048</v>
      </c>
      <c r="E122" s="1930">
        <v>9.6492924159139667E-3</v>
      </c>
      <c r="F122" s="174"/>
      <c r="H122"/>
    </row>
    <row r="123" spans="1:8">
      <c r="A123" s="1942" t="s">
        <v>728</v>
      </c>
      <c r="B123" s="201">
        <v>9708734.9100000001</v>
      </c>
      <c r="C123" s="1930">
        <v>1.0328441568101756E-2</v>
      </c>
      <c r="D123" s="201">
        <v>4482</v>
      </c>
      <c r="E123" s="1930">
        <v>4.1267298290196944E-2</v>
      </c>
      <c r="F123" s="174"/>
      <c r="H123"/>
    </row>
    <row r="124" spans="1:8">
      <c r="A124" s="1942" t="s">
        <v>729</v>
      </c>
      <c r="B124" s="201">
        <v>5174.08</v>
      </c>
      <c r="C124" s="1930">
        <v>5.5043405185201348E-6</v>
      </c>
      <c r="D124" s="201">
        <v>5</v>
      </c>
      <c r="E124" s="1930">
        <v>4.6036700457604806E-5</v>
      </c>
      <c r="F124" s="174"/>
      <c r="H124"/>
    </row>
    <row r="125" spans="1:8">
      <c r="A125" s="1942" t="s">
        <v>730</v>
      </c>
      <c r="B125" s="201">
        <v>140104.32000000001</v>
      </c>
      <c r="C125" s="1930">
        <v>1.4904715145411569E-4</v>
      </c>
      <c r="D125" s="201">
        <v>96</v>
      </c>
      <c r="E125" s="1930">
        <v>8.8390464878601225E-4</v>
      </c>
      <c r="F125" s="174"/>
      <c r="H125"/>
    </row>
    <row r="126" spans="1:8">
      <c r="A126" s="1942" t="s">
        <v>731</v>
      </c>
      <c r="B126" s="201">
        <v>619225.94999999995</v>
      </c>
      <c r="C126" s="1930">
        <v>6.587510217669852E-4</v>
      </c>
      <c r="D126" s="201">
        <v>326</v>
      </c>
      <c r="E126" s="1930">
        <v>3.0015928698358331E-3</v>
      </c>
      <c r="F126" s="174"/>
      <c r="H126"/>
    </row>
    <row r="127" spans="1:8">
      <c r="A127" s="1927" t="s">
        <v>732</v>
      </c>
      <c r="B127" s="201">
        <v>108358.05</v>
      </c>
      <c r="C127" s="1930">
        <v>1.1527452322399939E-4</v>
      </c>
      <c r="D127" s="201">
        <v>97</v>
      </c>
      <c r="E127" s="1930">
        <v>8.9311198887753317E-4</v>
      </c>
      <c r="F127" s="174"/>
      <c r="H127"/>
    </row>
    <row r="128" spans="1:8">
      <c r="A128" s="1947" t="s">
        <v>425</v>
      </c>
      <c r="B128" s="1948">
        <v>939999984.12000012</v>
      </c>
      <c r="C128" s="1949">
        <v>0.99999999999999967</v>
      </c>
      <c r="D128" s="1950">
        <v>108609</v>
      </c>
      <c r="E128" s="1949">
        <v>0.99999999999999989</v>
      </c>
      <c r="F128" s="174"/>
      <c r="H128"/>
    </row>
    <row r="129" spans="1:8">
      <c r="H129"/>
    </row>
    <row r="130" spans="1:8">
      <c r="H130"/>
    </row>
    <row r="131" spans="1:8" ht="15.75" thickBot="1">
      <c r="A131" s="1941" t="s">
        <v>900</v>
      </c>
      <c r="B131" s="1923"/>
      <c r="C131" s="1924"/>
      <c r="D131" s="1925"/>
      <c r="E131" s="1924"/>
      <c r="F131" s="1926"/>
      <c r="H131"/>
    </row>
    <row r="132" spans="1:8" ht="15.75" thickTop="1">
      <c r="A132" s="174"/>
      <c r="B132" s="174"/>
      <c r="C132" s="174"/>
      <c r="D132" s="174"/>
      <c r="E132" s="174"/>
      <c r="F132" s="174"/>
      <c r="H132"/>
    </row>
    <row r="133" spans="1:8">
      <c r="A133" s="174"/>
      <c r="B133" s="1928" t="s">
        <v>402</v>
      </c>
      <c r="C133" s="1928" t="s">
        <v>892</v>
      </c>
      <c r="D133" s="1928" t="s">
        <v>667</v>
      </c>
      <c r="E133" s="1929" t="s">
        <v>892</v>
      </c>
      <c r="F133" s="174"/>
      <c r="H133"/>
    </row>
    <row r="134" spans="1:8">
      <c r="A134" s="1942" t="s">
        <v>723</v>
      </c>
      <c r="B134" s="523">
        <v>256362482.91</v>
      </c>
      <c r="C134" s="1930">
        <v>0.27272605025626556</v>
      </c>
      <c r="D134" s="201">
        <v>21366</v>
      </c>
      <c r="E134" s="1930">
        <v>0.19672402839543685</v>
      </c>
      <c r="F134" s="174"/>
      <c r="H134"/>
    </row>
    <row r="135" spans="1:8">
      <c r="A135" s="1942" t="s">
        <v>724</v>
      </c>
      <c r="B135" s="523">
        <v>231602504.22</v>
      </c>
      <c r="C135" s="1930">
        <v>0.24638564694957873</v>
      </c>
      <c r="D135" s="201">
        <v>24496</v>
      </c>
      <c r="E135" s="1930">
        <v>0.22554300288189744</v>
      </c>
      <c r="F135" s="174"/>
      <c r="H135"/>
    </row>
    <row r="136" spans="1:8">
      <c r="A136" s="1942" t="s">
        <v>725</v>
      </c>
      <c r="B136" s="523">
        <v>289734765.88</v>
      </c>
      <c r="C136" s="1930">
        <v>0.30822847954751936</v>
      </c>
      <c r="D136" s="201">
        <v>30003</v>
      </c>
      <c r="E136" s="1930">
        <v>0.27624782476590337</v>
      </c>
      <c r="F136" s="174"/>
      <c r="H136"/>
    </row>
    <row r="137" spans="1:8">
      <c r="A137" s="1942" t="s">
        <v>726</v>
      </c>
      <c r="B137" s="523">
        <v>140718586.34</v>
      </c>
      <c r="C137" s="1930">
        <v>0.14970062629494246</v>
      </c>
      <c r="D137" s="201">
        <v>18095</v>
      </c>
      <c r="E137" s="1930">
        <v>0.16660681895607177</v>
      </c>
      <c r="F137" s="174"/>
      <c r="H137"/>
    </row>
    <row r="138" spans="1:8">
      <c r="A138" s="1942" t="s">
        <v>727</v>
      </c>
      <c r="B138" s="523">
        <v>4810276.08</v>
      </c>
      <c r="C138" s="1930">
        <v>5.117315065173364E-3</v>
      </c>
      <c r="D138" s="201">
        <v>2479</v>
      </c>
      <c r="E138" s="1930">
        <v>2.2824996086880461E-2</v>
      </c>
      <c r="F138" s="174"/>
      <c r="H138"/>
    </row>
    <row r="139" spans="1:8">
      <c r="A139" s="1942" t="s">
        <v>728</v>
      </c>
      <c r="B139" s="523">
        <v>11741728.23</v>
      </c>
      <c r="C139" s="1930">
        <v>1.2491200455702406E-2</v>
      </c>
      <c r="D139" s="201">
        <v>6019</v>
      </c>
      <c r="E139" s="1930">
        <v>5.5418980010864663E-2</v>
      </c>
      <c r="F139" s="174"/>
      <c r="H139"/>
    </row>
    <row r="140" spans="1:8">
      <c r="A140" s="1942" t="s">
        <v>729</v>
      </c>
      <c r="B140" s="523">
        <v>1115179.6200000001</v>
      </c>
      <c r="C140" s="1930">
        <v>1.186361317914274E-3</v>
      </c>
      <c r="D140" s="201">
        <v>1043</v>
      </c>
      <c r="E140" s="1930">
        <v>9.6032557154563623E-3</v>
      </c>
      <c r="F140" s="174"/>
      <c r="H140"/>
    </row>
    <row r="141" spans="1:8">
      <c r="A141" s="1927" t="s">
        <v>730</v>
      </c>
      <c r="B141" s="523">
        <v>980603.07</v>
      </c>
      <c r="C141" s="1930">
        <v>1.0431947729424816E-3</v>
      </c>
      <c r="D141" s="201">
        <v>913</v>
      </c>
      <c r="E141" s="1930">
        <v>8.4063015035586372E-3</v>
      </c>
      <c r="F141" s="174"/>
      <c r="H141"/>
    </row>
    <row r="142" spans="1:8">
      <c r="A142" s="1942" t="s">
        <v>731</v>
      </c>
      <c r="B142" s="523">
        <v>1093432.69</v>
      </c>
      <c r="C142" s="1930">
        <v>1.1632262856085458E-3</v>
      </c>
      <c r="D142" s="201">
        <v>877</v>
      </c>
      <c r="E142" s="1930">
        <v>8.074837260263883E-3</v>
      </c>
      <c r="F142" s="174"/>
      <c r="H142"/>
    </row>
    <row r="143" spans="1:8">
      <c r="A143" s="1942" t="s">
        <v>732</v>
      </c>
      <c r="B143" s="523">
        <v>1840425.08</v>
      </c>
      <c r="C143" s="1930">
        <v>1.9578990543525922E-3</v>
      </c>
      <c r="D143" s="201">
        <v>3318</v>
      </c>
      <c r="E143" s="1930">
        <v>3.0549954423666547E-2</v>
      </c>
      <c r="F143" s="174"/>
      <c r="H143"/>
    </row>
    <row r="144" spans="1:8">
      <c r="A144" s="1947" t="s">
        <v>425</v>
      </c>
      <c r="B144" s="1948">
        <v>939999984.12000024</v>
      </c>
      <c r="C144" s="1949">
        <v>0.99999999999999978</v>
      </c>
      <c r="D144" s="1950">
        <v>108609</v>
      </c>
      <c r="E144" s="1949">
        <v>1</v>
      </c>
      <c r="F144" s="174"/>
      <c r="H144"/>
    </row>
    <row r="145" spans="1:9">
      <c r="H145"/>
    </row>
    <row r="146" spans="1:9">
      <c r="H146"/>
    </row>
    <row r="147" spans="1:9" ht="15.75" thickBot="1">
      <c r="A147" s="1941" t="s">
        <v>901</v>
      </c>
      <c r="B147" s="1923"/>
      <c r="C147" s="1924"/>
      <c r="D147" s="1925"/>
      <c r="E147" s="1924"/>
      <c r="F147" s="1926"/>
      <c r="G147" s="174"/>
      <c r="H147" s="174"/>
      <c r="I147" s="174"/>
    </row>
    <row r="148" spans="1:9" ht="15.75" thickTop="1">
      <c r="A148" s="174"/>
      <c r="B148" s="174"/>
      <c r="C148" s="174"/>
      <c r="D148" s="174"/>
      <c r="E148" s="174"/>
      <c r="F148" s="174"/>
      <c r="G148" s="174"/>
      <c r="H148" s="174"/>
      <c r="I148" s="174"/>
    </row>
    <row r="149" spans="1:9">
      <c r="A149" s="1931"/>
      <c r="B149" s="1938" t="s">
        <v>754</v>
      </c>
      <c r="C149" s="1939"/>
      <c r="D149" s="1939"/>
      <c r="E149" s="1940"/>
      <c r="F149" s="1958"/>
      <c r="G149" s="174"/>
      <c r="H149" s="174"/>
      <c r="I149" s="174"/>
    </row>
    <row r="150" spans="1:9">
      <c r="A150" s="1928" t="s">
        <v>733</v>
      </c>
      <c r="B150" s="1928" t="s">
        <v>402</v>
      </c>
      <c r="C150" s="1928" t="s">
        <v>892</v>
      </c>
      <c r="D150" s="1928" t="s">
        <v>667</v>
      </c>
      <c r="E150" s="1929" t="s">
        <v>892</v>
      </c>
      <c r="F150" s="1959"/>
      <c r="G150" s="174"/>
      <c r="H150" s="174"/>
      <c r="I150" s="174"/>
    </row>
    <row r="151" spans="1:9">
      <c r="A151" s="1956" t="s">
        <v>734</v>
      </c>
      <c r="B151" s="201">
        <v>939999984.12</v>
      </c>
      <c r="C151" s="1957">
        <v>1</v>
      </c>
      <c r="D151" s="201">
        <v>108609</v>
      </c>
      <c r="E151" s="1957">
        <v>1</v>
      </c>
      <c r="F151" s="1960"/>
      <c r="G151" s="174"/>
      <c r="H151" s="174"/>
      <c r="I151" s="174"/>
    </row>
    <row r="152" spans="1:9">
      <c r="A152" s="1956" t="s">
        <v>735</v>
      </c>
      <c r="B152" s="201">
        <v>0</v>
      </c>
      <c r="C152" s="1957">
        <v>0</v>
      </c>
      <c r="D152" s="201">
        <v>0</v>
      </c>
      <c r="E152" s="1957">
        <v>0</v>
      </c>
      <c r="F152" s="1960"/>
      <c r="G152" s="174"/>
      <c r="H152" s="174"/>
      <c r="I152" s="174"/>
    </row>
    <row r="153" spans="1:9">
      <c r="A153" s="1956" t="s">
        <v>736</v>
      </c>
      <c r="B153" s="201">
        <v>0</v>
      </c>
      <c r="C153" s="1957">
        <v>0</v>
      </c>
      <c r="D153" s="201">
        <v>0</v>
      </c>
      <c r="E153" s="1957">
        <v>0</v>
      </c>
      <c r="F153" s="1960"/>
      <c r="G153" s="174"/>
      <c r="H153" s="174"/>
      <c r="I153" s="174"/>
    </row>
    <row r="154" spans="1:9">
      <c r="A154" s="1956" t="s">
        <v>737</v>
      </c>
      <c r="B154" s="201">
        <v>0</v>
      </c>
      <c r="C154" s="1957">
        <v>0</v>
      </c>
      <c r="D154" s="201">
        <v>0</v>
      </c>
      <c r="E154" s="1957">
        <v>0</v>
      </c>
      <c r="F154" s="1960"/>
      <c r="G154" s="174"/>
      <c r="H154" s="174"/>
      <c r="I154" s="174"/>
    </row>
    <row r="155" spans="1:9">
      <c r="A155" s="1956" t="s">
        <v>738</v>
      </c>
      <c r="B155" s="201">
        <v>0</v>
      </c>
      <c r="C155" s="1957">
        <v>0</v>
      </c>
      <c r="D155" s="201">
        <v>0</v>
      </c>
      <c r="E155" s="1957">
        <v>0</v>
      </c>
      <c r="F155" s="1960"/>
      <c r="G155" s="174"/>
      <c r="H155" s="174"/>
      <c r="I155" s="174"/>
    </row>
    <row r="156" spans="1:9">
      <c r="A156" s="1956" t="s">
        <v>739</v>
      </c>
      <c r="B156" s="201">
        <v>0</v>
      </c>
      <c r="C156" s="1957">
        <v>0</v>
      </c>
      <c r="D156" s="201">
        <v>0</v>
      </c>
      <c r="E156" s="1957">
        <v>0</v>
      </c>
      <c r="F156" s="1960"/>
      <c r="G156" s="174"/>
      <c r="H156" s="174"/>
      <c r="I156" s="174"/>
    </row>
    <row r="157" spans="1:9">
      <c r="A157" s="1956" t="s">
        <v>740</v>
      </c>
      <c r="B157" s="201">
        <v>0</v>
      </c>
      <c r="C157" s="1957">
        <v>0</v>
      </c>
      <c r="D157" s="201">
        <v>0</v>
      </c>
      <c r="E157" s="1957">
        <v>0</v>
      </c>
      <c r="F157" s="1960"/>
      <c r="G157" s="174"/>
      <c r="H157" s="174"/>
      <c r="I157" s="174"/>
    </row>
    <row r="158" spans="1:9">
      <c r="A158" s="1956" t="s">
        <v>741</v>
      </c>
      <c r="B158" s="201">
        <v>0</v>
      </c>
      <c r="C158" s="1957">
        <v>0</v>
      </c>
      <c r="D158" s="201">
        <v>0</v>
      </c>
      <c r="E158" s="1957">
        <v>0</v>
      </c>
      <c r="F158" s="174"/>
      <c r="G158" s="174"/>
      <c r="H158" s="174"/>
      <c r="I158" s="174"/>
    </row>
    <row r="159" spans="1:9">
      <c r="A159" s="1956" t="s">
        <v>742</v>
      </c>
      <c r="B159" s="201">
        <v>0</v>
      </c>
      <c r="C159" s="1957">
        <v>0</v>
      </c>
      <c r="D159" s="201">
        <v>0</v>
      </c>
      <c r="E159" s="1957">
        <v>0</v>
      </c>
      <c r="F159" s="174"/>
      <c r="G159" s="174"/>
      <c r="H159" s="174"/>
      <c r="I159" s="174"/>
    </row>
    <row r="160" spans="1:9">
      <c r="A160" s="1956" t="s">
        <v>743</v>
      </c>
      <c r="B160" s="201">
        <v>0</v>
      </c>
      <c r="C160" s="1957">
        <v>0</v>
      </c>
      <c r="D160" s="201">
        <v>0</v>
      </c>
      <c r="E160" s="1957">
        <v>0</v>
      </c>
      <c r="F160" s="174"/>
      <c r="G160" s="174"/>
      <c r="H160" s="174"/>
      <c r="I160" s="174"/>
    </row>
    <row r="161" spans="1:9">
      <c r="A161" s="1947" t="s">
        <v>425</v>
      </c>
      <c r="B161" s="1948">
        <v>939999984.12</v>
      </c>
      <c r="C161" s="1949">
        <v>1</v>
      </c>
      <c r="D161" s="1950">
        <v>108609</v>
      </c>
      <c r="E161" s="1949">
        <v>1</v>
      </c>
      <c r="F161" s="174"/>
      <c r="G161" s="174"/>
      <c r="H161" s="958" t="s">
        <v>1042</v>
      </c>
      <c r="I161" s="1921"/>
    </row>
    <row r="162" spans="1:9">
      <c r="A162" s="2840"/>
      <c r="B162" s="2841"/>
      <c r="C162" s="1955"/>
      <c r="D162" s="1954"/>
      <c r="E162" s="1955"/>
      <c r="F162" s="174"/>
      <c r="G162" s="174"/>
      <c r="H162" s="958"/>
      <c r="I162" s="1921"/>
    </row>
    <row r="163" spans="1:9">
      <c r="A163" s="174"/>
      <c r="B163" s="174"/>
      <c r="C163" s="174"/>
      <c r="D163" s="174"/>
      <c r="E163" s="174"/>
      <c r="F163" s="174"/>
      <c r="G163" s="174"/>
      <c r="H163" s="174"/>
      <c r="I163" s="1922"/>
    </row>
    <row r="164" spans="1:9">
      <c r="A164" s="1931"/>
      <c r="B164" s="1938" t="s">
        <v>669</v>
      </c>
      <c r="C164" s="1939"/>
      <c r="D164" s="1939"/>
      <c r="E164" s="1940"/>
      <c r="F164" s="1960"/>
      <c r="G164" s="174"/>
      <c r="H164" s="174"/>
      <c r="I164" s="174"/>
    </row>
    <row r="165" spans="1:9">
      <c r="A165" s="1928" t="s">
        <v>733</v>
      </c>
      <c r="B165" s="1933" t="s">
        <v>402</v>
      </c>
      <c r="C165" s="1933" t="s">
        <v>892</v>
      </c>
      <c r="D165" s="1933" t="s">
        <v>667</v>
      </c>
      <c r="E165" s="1934" t="s">
        <v>892</v>
      </c>
      <c r="F165" s="1960"/>
      <c r="G165" s="174"/>
      <c r="H165" s="174"/>
      <c r="I165" s="174"/>
    </row>
    <row r="166" spans="1:9">
      <c r="A166" s="1956" t="s">
        <v>734</v>
      </c>
      <c r="B166" s="201">
        <v>620373197.74000001</v>
      </c>
      <c r="C166" s="1961">
        <v>1</v>
      </c>
      <c r="D166" s="201">
        <v>88883</v>
      </c>
      <c r="E166" s="1961">
        <v>1</v>
      </c>
      <c r="F166" s="174"/>
      <c r="G166" s="174"/>
      <c r="H166" s="174"/>
      <c r="I166" s="174"/>
    </row>
    <row r="167" spans="1:9">
      <c r="A167" s="1956" t="s">
        <v>735</v>
      </c>
      <c r="B167" s="201">
        <v>0</v>
      </c>
      <c r="C167" s="1961">
        <v>0</v>
      </c>
      <c r="D167" s="201">
        <v>0</v>
      </c>
      <c r="E167" s="1961">
        <v>0</v>
      </c>
      <c r="F167" s="174"/>
      <c r="G167" s="174"/>
      <c r="H167" s="174"/>
      <c r="I167" s="174"/>
    </row>
    <row r="168" spans="1:9">
      <c r="A168" s="1956" t="s">
        <v>736</v>
      </c>
      <c r="B168" s="201">
        <v>0</v>
      </c>
      <c r="C168" s="1961">
        <v>0</v>
      </c>
      <c r="D168" s="201">
        <v>0</v>
      </c>
      <c r="E168" s="1961">
        <v>0</v>
      </c>
      <c r="F168" s="174"/>
      <c r="G168" s="174"/>
      <c r="H168" s="174"/>
      <c r="I168" s="174"/>
    </row>
    <row r="169" spans="1:9">
      <c r="A169" s="1956" t="s">
        <v>737</v>
      </c>
      <c r="B169" s="201">
        <v>0</v>
      </c>
      <c r="C169" s="1961">
        <v>0</v>
      </c>
      <c r="D169" s="201">
        <v>0</v>
      </c>
      <c r="E169" s="1961">
        <v>0</v>
      </c>
      <c r="F169" s="174"/>
      <c r="G169" s="174"/>
      <c r="H169" s="174"/>
      <c r="I169" s="174"/>
    </row>
    <row r="170" spans="1:9">
      <c r="A170" s="1956" t="s">
        <v>738</v>
      </c>
      <c r="B170" s="201">
        <v>0</v>
      </c>
      <c r="C170" s="1961">
        <v>0</v>
      </c>
      <c r="D170" s="201">
        <v>0</v>
      </c>
      <c r="E170" s="1961">
        <v>0</v>
      </c>
      <c r="F170" s="174"/>
      <c r="G170" s="174"/>
      <c r="H170" s="174"/>
      <c r="I170" s="174"/>
    </row>
    <row r="171" spans="1:9">
      <c r="A171" s="1956" t="s">
        <v>739</v>
      </c>
      <c r="B171" s="201">
        <v>0</v>
      </c>
      <c r="C171" s="1961">
        <v>0</v>
      </c>
      <c r="D171" s="201">
        <v>0</v>
      </c>
      <c r="E171" s="1961">
        <v>0</v>
      </c>
      <c r="F171" s="1932"/>
      <c r="G171" s="1919"/>
      <c r="H171" s="1920"/>
      <c r="I171" s="974"/>
    </row>
    <row r="172" spans="1:9">
      <c r="A172" s="1956" t="s">
        <v>740</v>
      </c>
      <c r="B172" s="201">
        <v>0</v>
      </c>
      <c r="C172" s="1961">
        <v>0</v>
      </c>
      <c r="D172" s="201">
        <v>0</v>
      </c>
      <c r="E172" s="1961">
        <v>0</v>
      </c>
      <c r="F172" s="1959"/>
      <c r="G172" s="174"/>
      <c r="H172" s="174"/>
      <c r="I172" s="174"/>
    </row>
    <row r="173" spans="1:9">
      <c r="A173" s="1956" t="s">
        <v>741</v>
      </c>
      <c r="B173" s="201">
        <v>0</v>
      </c>
      <c r="C173" s="1961">
        <v>0</v>
      </c>
      <c r="D173" s="201">
        <v>0</v>
      </c>
      <c r="E173" s="1961">
        <v>0</v>
      </c>
      <c r="F173" s="174"/>
      <c r="G173" s="174"/>
      <c r="H173" s="174"/>
      <c r="I173" s="174"/>
    </row>
    <row r="174" spans="1:9">
      <c r="A174" s="1956" t="s">
        <v>742</v>
      </c>
      <c r="B174" s="201">
        <v>0</v>
      </c>
      <c r="C174" s="1961">
        <v>0</v>
      </c>
      <c r="D174" s="201">
        <v>0</v>
      </c>
      <c r="E174" s="1961">
        <v>0</v>
      </c>
      <c r="F174" s="174"/>
      <c r="G174" s="174"/>
      <c r="H174" s="174"/>
      <c r="I174" s="174"/>
    </row>
    <row r="175" spans="1:9">
      <c r="A175" s="1956" t="s">
        <v>743</v>
      </c>
      <c r="B175" s="201">
        <v>0</v>
      </c>
      <c r="C175" s="1961">
        <v>0</v>
      </c>
      <c r="D175" s="201">
        <v>0</v>
      </c>
      <c r="E175" s="1961">
        <v>0</v>
      </c>
      <c r="F175" s="174"/>
      <c r="G175" s="174"/>
      <c r="H175" s="174"/>
      <c r="I175" s="174"/>
    </row>
    <row r="176" spans="1:9">
      <c r="A176" s="1947" t="s">
        <v>425</v>
      </c>
      <c r="B176" s="1950">
        <v>620373197.74000001</v>
      </c>
      <c r="C176" s="1962">
        <v>1</v>
      </c>
      <c r="D176" s="1950">
        <v>88883</v>
      </c>
      <c r="E176" s="1962">
        <v>1</v>
      </c>
      <c r="F176" s="174"/>
      <c r="G176" s="174"/>
      <c r="H176" s="174"/>
    </row>
    <row r="177" spans="1:9" ht="12" customHeight="1">
      <c r="A177" s="1956"/>
      <c r="B177" s="201"/>
      <c r="C177" s="1961"/>
      <c r="D177" s="201"/>
      <c r="E177" s="1961"/>
    </row>
    <row r="178" spans="1:9">
      <c r="A178" s="1931"/>
      <c r="B178" s="1938" t="s">
        <v>670</v>
      </c>
      <c r="C178" s="1939"/>
      <c r="D178" s="1939"/>
      <c r="E178" s="1940"/>
      <c r="F178" s="174"/>
      <c r="G178" s="174"/>
      <c r="H178" s="174"/>
      <c r="I178" s="174"/>
    </row>
    <row r="179" spans="1:9">
      <c r="A179" s="1928" t="s">
        <v>733</v>
      </c>
      <c r="B179" s="1933" t="s">
        <v>402</v>
      </c>
      <c r="C179" s="1933" t="s">
        <v>892</v>
      </c>
      <c r="D179" s="1933" t="s">
        <v>667</v>
      </c>
      <c r="E179" s="1934" t="s">
        <v>892</v>
      </c>
      <c r="F179" s="174"/>
      <c r="G179" s="1919"/>
      <c r="H179" s="1920"/>
      <c r="I179" s="974"/>
    </row>
    <row r="180" spans="1:9">
      <c r="A180" s="1956" t="s">
        <v>734</v>
      </c>
      <c r="B180" s="201">
        <v>165552854.44999999</v>
      </c>
      <c r="C180" s="1961">
        <v>1</v>
      </c>
      <c r="D180" s="201">
        <v>5284</v>
      </c>
      <c r="E180" s="1961">
        <v>1</v>
      </c>
      <c r="F180" s="174"/>
    </row>
    <row r="181" spans="1:9">
      <c r="A181" s="1956" t="s">
        <v>735</v>
      </c>
      <c r="B181" s="201">
        <v>0</v>
      </c>
      <c r="C181" s="1961">
        <v>0</v>
      </c>
      <c r="D181" s="201">
        <v>0</v>
      </c>
      <c r="E181" s="1961">
        <v>0</v>
      </c>
      <c r="F181" s="174"/>
    </row>
    <row r="182" spans="1:9">
      <c r="A182" s="1956" t="s">
        <v>736</v>
      </c>
      <c r="B182" s="201">
        <v>0</v>
      </c>
      <c r="C182" s="1961">
        <v>0</v>
      </c>
      <c r="D182" s="201">
        <v>0</v>
      </c>
      <c r="E182" s="1961">
        <v>0</v>
      </c>
      <c r="F182" s="174"/>
    </row>
    <row r="183" spans="1:9">
      <c r="A183" s="1956" t="s">
        <v>737</v>
      </c>
      <c r="B183" s="201">
        <v>0</v>
      </c>
      <c r="C183" s="1961">
        <v>0</v>
      </c>
      <c r="D183" s="201">
        <v>0</v>
      </c>
      <c r="E183" s="1961">
        <v>0</v>
      </c>
      <c r="F183" s="174"/>
    </row>
    <row r="184" spans="1:9">
      <c r="A184" s="1956" t="s">
        <v>738</v>
      </c>
      <c r="B184" s="201">
        <v>0</v>
      </c>
      <c r="C184" s="1961">
        <v>0</v>
      </c>
      <c r="D184" s="201">
        <v>0</v>
      </c>
      <c r="E184" s="1961">
        <v>0</v>
      </c>
      <c r="F184" s="174"/>
    </row>
    <row r="185" spans="1:9">
      <c r="A185" s="1956" t="s">
        <v>739</v>
      </c>
      <c r="B185" s="201">
        <v>0</v>
      </c>
      <c r="C185" s="1961">
        <v>0</v>
      </c>
      <c r="D185" s="201">
        <v>0</v>
      </c>
      <c r="E185" s="1961">
        <v>0</v>
      </c>
      <c r="F185" s="174"/>
    </row>
    <row r="186" spans="1:9">
      <c r="A186" s="1956" t="s">
        <v>740</v>
      </c>
      <c r="B186" s="201">
        <v>0</v>
      </c>
      <c r="C186" s="1961">
        <v>0</v>
      </c>
      <c r="D186" s="201">
        <v>0</v>
      </c>
      <c r="E186" s="1961">
        <v>0</v>
      </c>
      <c r="F186" s="174"/>
    </row>
    <row r="187" spans="1:9">
      <c r="A187" s="1956" t="s">
        <v>741</v>
      </c>
      <c r="B187" s="201">
        <v>0</v>
      </c>
      <c r="C187" s="1961">
        <v>0</v>
      </c>
      <c r="D187" s="201">
        <v>0</v>
      </c>
      <c r="E187" s="1961">
        <v>0</v>
      </c>
      <c r="F187" s="174"/>
    </row>
    <row r="188" spans="1:9">
      <c r="A188" s="1956" t="s">
        <v>742</v>
      </c>
      <c r="B188" s="201">
        <v>0</v>
      </c>
      <c r="C188" s="1961">
        <v>0</v>
      </c>
      <c r="D188" s="201">
        <v>0</v>
      </c>
      <c r="E188" s="1961">
        <v>0</v>
      </c>
      <c r="F188" s="174"/>
    </row>
    <row r="189" spans="1:9">
      <c r="A189" s="1956" t="s">
        <v>743</v>
      </c>
      <c r="B189" s="201">
        <v>0</v>
      </c>
      <c r="C189" s="1961">
        <v>0</v>
      </c>
      <c r="D189" s="201">
        <v>0</v>
      </c>
      <c r="E189" s="1961">
        <v>0</v>
      </c>
      <c r="F189" s="174"/>
    </row>
    <row r="190" spans="1:9">
      <c r="A190" s="1947" t="s">
        <v>425</v>
      </c>
      <c r="B190" s="1950">
        <v>165552854.44999999</v>
      </c>
      <c r="C190" s="1962">
        <v>1</v>
      </c>
      <c r="D190" s="1950">
        <v>5284</v>
      </c>
      <c r="E190" s="1962">
        <v>1</v>
      </c>
      <c r="F190" s="174"/>
    </row>
    <row r="191" spans="1:9">
      <c r="H191"/>
    </row>
    <row r="192" spans="1:9">
      <c r="H192"/>
    </row>
    <row r="193" spans="1:9">
      <c r="A193" s="1931"/>
      <c r="B193" s="3210" t="s">
        <v>3472</v>
      </c>
      <c r="C193" s="3211"/>
      <c r="D193" s="3211"/>
      <c r="E193" s="3212"/>
      <c r="F193" s="2831"/>
    </row>
    <row r="194" spans="1:9">
      <c r="A194" s="1928" t="s">
        <v>733</v>
      </c>
      <c r="B194" s="1933" t="s">
        <v>402</v>
      </c>
      <c r="C194" s="1933" t="s">
        <v>892</v>
      </c>
      <c r="D194" s="1933" t="s">
        <v>667</v>
      </c>
      <c r="E194" s="1934" t="s">
        <v>892</v>
      </c>
      <c r="F194" s="2831"/>
    </row>
    <row r="195" spans="1:9">
      <c r="A195" s="2832" t="s">
        <v>734</v>
      </c>
      <c r="B195" s="201">
        <v>37921583.950000003</v>
      </c>
      <c r="C195" s="2833">
        <v>1</v>
      </c>
      <c r="D195" s="201">
        <v>4120</v>
      </c>
      <c r="E195" s="2833">
        <v>1</v>
      </c>
    </row>
    <row r="196" spans="1:9">
      <c r="A196" s="2832" t="s">
        <v>735</v>
      </c>
      <c r="B196" s="201">
        <v>0</v>
      </c>
      <c r="C196" s="2833">
        <v>0</v>
      </c>
      <c r="D196" s="201">
        <v>0</v>
      </c>
      <c r="E196" s="2833">
        <v>0</v>
      </c>
    </row>
    <row r="197" spans="1:9">
      <c r="A197" s="2832" t="s">
        <v>736</v>
      </c>
      <c r="B197" s="201">
        <v>0</v>
      </c>
      <c r="C197" s="2833">
        <v>0</v>
      </c>
      <c r="D197" s="201">
        <v>0</v>
      </c>
      <c r="E197" s="2833">
        <v>0</v>
      </c>
    </row>
    <row r="198" spans="1:9">
      <c r="A198" s="2832" t="s">
        <v>737</v>
      </c>
      <c r="B198" s="201">
        <v>0</v>
      </c>
      <c r="C198" s="2833">
        <v>0</v>
      </c>
      <c r="D198" s="201">
        <v>0</v>
      </c>
      <c r="E198" s="2833">
        <v>0</v>
      </c>
    </row>
    <row r="199" spans="1:9">
      <c r="A199" s="2832" t="s">
        <v>738</v>
      </c>
      <c r="B199" s="201">
        <v>0</v>
      </c>
      <c r="C199" s="2833">
        <v>0</v>
      </c>
      <c r="D199" s="201">
        <v>0</v>
      </c>
      <c r="E199" s="2833">
        <v>0</v>
      </c>
    </row>
    <row r="200" spans="1:9">
      <c r="A200" s="2832" t="s">
        <v>739</v>
      </c>
      <c r="B200" s="201">
        <v>0</v>
      </c>
      <c r="C200" s="2833">
        <v>0</v>
      </c>
      <c r="D200" s="201">
        <v>0</v>
      </c>
      <c r="E200" s="2833">
        <v>0</v>
      </c>
      <c r="F200" s="1932"/>
      <c r="G200" s="1919"/>
      <c r="H200" s="1920"/>
      <c r="I200" s="974"/>
    </row>
    <row r="201" spans="1:9">
      <c r="A201" s="2832" t="s">
        <v>740</v>
      </c>
      <c r="B201" s="201">
        <v>0</v>
      </c>
      <c r="C201" s="2833">
        <v>0</v>
      </c>
      <c r="D201" s="201">
        <v>0</v>
      </c>
      <c r="E201" s="2833">
        <v>0</v>
      </c>
      <c r="F201" s="2834"/>
    </row>
    <row r="202" spans="1:9">
      <c r="A202" s="2832" t="s">
        <v>741</v>
      </c>
      <c r="B202" s="201">
        <v>0</v>
      </c>
      <c r="C202" s="2833">
        <v>0</v>
      </c>
      <c r="D202" s="201">
        <v>0</v>
      </c>
      <c r="E202" s="2833">
        <v>0</v>
      </c>
    </row>
    <row r="203" spans="1:9">
      <c r="A203" s="2832" t="s">
        <v>742</v>
      </c>
      <c r="B203" s="201">
        <v>0</v>
      </c>
      <c r="C203" s="2833">
        <v>0</v>
      </c>
      <c r="D203" s="201">
        <v>0</v>
      </c>
      <c r="E203" s="2833">
        <v>0</v>
      </c>
    </row>
    <row r="204" spans="1:9">
      <c r="A204" s="2832" t="s">
        <v>743</v>
      </c>
      <c r="B204" s="201">
        <v>0</v>
      </c>
      <c r="C204" s="2833">
        <v>0</v>
      </c>
      <c r="D204" s="201">
        <v>0</v>
      </c>
      <c r="E204" s="2833">
        <v>0</v>
      </c>
    </row>
    <row r="205" spans="1:9">
      <c r="A205" s="2830" t="s">
        <v>425</v>
      </c>
      <c r="B205" s="1950">
        <v>37921583.950000003</v>
      </c>
      <c r="C205" s="2835">
        <v>1</v>
      </c>
      <c r="D205" s="1950">
        <v>4120</v>
      </c>
      <c r="E205" s="2835">
        <v>1</v>
      </c>
    </row>
    <row r="207" spans="1:9">
      <c r="A207" s="1931"/>
      <c r="B207" s="3210" t="s">
        <v>3473</v>
      </c>
      <c r="C207" s="3211"/>
      <c r="D207" s="3211"/>
      <c r="E207" s="3212"/>
    </row>
    <row r="208" spans="1:9">
      <c r="A208" s="1928" t="s">
        <v>733</v>
      </c>
      <c r="B208" s="1933" t="s">
        <v>402</v>
      </c>
      <c r="C208" s="1933" t="s">
        <v>892</v>
      </c>
      <c r="D208" s="1933" t="s">
        <v>667</v>
      </c>
      <c r="E208" s="1934" t="s">
        <v>892</v>
      </c>
    </row>
    <row r="209" spans="1:8">
      <c r="A209" s="2832" t="s">
        <v>734</v>
      </c>
      <c r="B209" s="201">
        <v>116152347.98</v>
      </c>
      <c r="C209" s="2833">
        <v>1</v>
      </c>
      <c r="D209" s="201">
        <v>10322</v>
      </c>
      <c r="E209" s="2833">
        <v>1</v>
      </c>
    </row>
    <row r="210" spans="1:8">
      <c r="A210" s="2832" t="s">
        <v>735</v>
      </c>
      <c r="B210" s="201">
        <v>0</v>
      </c>
      <c r="C210" s="2833">
        <v>0</v>
      </c>
      <c r="D210" s="201">
        <v>0</v>
      </c>
      <c r="E210" s="2833">
        <v>0</v>
      </c>
    </row>
    <row r="211" spans="1:8">
      <c r="A211" s="2832" t="s">
        <v>736</v>
      </c>
      <c r="B211" s="201">
        <v>0</v>
      </c>
      <c r="C211" s="2833">
        <v>0</v>
      </c>
      <c r="D211" s="201">
        <v>0</v>
      </c>
      <c r="E211" s="2833">
        <v>0</v>
      </c>
    </row>
    <row r="212" spans="1:8">
      <c r="A212" s="2832" t="s">
        <v>737</v>
      </c>
      <c r="B212" s="201">
        <v>0</v>
      </c>
      <c r="C212" s="2833">
        <v>0</v>
      </c>
      <c r="D212" s="201">
        <v>0</v>
      </c>
      <c r="E212" s="2833">
        <v>0</v>
      </c>
    </row>
    <row r="213" spans="1:8">
      <c r="A213" s="2832" t="s">
        <v>738</v>
      </c>
      <c r="B213" s="201">
        <v>0</v>
      </c>
      <c r="C213" s="2833">
        <v>0</v>
      </c>
      <c r="D213" s="201">
        <v>0</v>
      </c>
      <c r="E213" s="2833">
        <v>0</v>
      </c>
    </row>
    <row r="214" spans="1:8">
      <c r="A214" s="2832" t="s">
        <v>739</v>
      </c>
      <c r="B214" s="201">
        <v>0</v>
      </c>
      <c r="C214" s="2833">
        <v>0</v>
      </c>
      <c r="D214" s="201">
        <v>0</v>
      </c>
      <c r="E214" s="2833">
        <v>0</v>
      </c>
    </row>
    <row r="215" spans="1:8">
      <c r="A215" s="2832" t="s">
        <v>740</v>
      </c>
      <c r="B215" s="201">
        <v>0</v>
      </c>
      <c r="C215" s="2833">
        <v>0</v>
      </c>
      <c r="D215" s="201">
        <v>0</v>
      </c>
      <c r="E215" s="2833">
        <v>0</v>
      </c>
    </row>
    <row r="216" spans="1:8">
      <c r="A216" s="2832" t="s">
        <v>741</v>
      </c>
      <c r="B216" s="201">
        <v>0</v>
      </c>
      <c r="C216" s="2833">
        <v>0</v>
      </c>
      <c r="D216" s="201">
        <v>0</v>
      </c>
      <c r="E216" s="2833">
        <v>0</v>
      </c>
    </row>
    <row r="217" spans="1:8">
      <c r="A217" s="2832" t="s">
        <v>742</v>
      </c>
      <c r="B217" s="201">
        <v>0</v>
      </c>
      <c r="C217" s="2833">
        <v>0</v>
      </c>
      <c r="D217" s="201">
        <v>0</v>
      </c>
      <c r="E217" s="2833">
        <v>0</v>
      </c>
    </row>
    <row r="218" spans="1:8">
      <c r="A218" s="2832" t="s">
        <v>743</v>
      </c>
      <c r="B218" s="201">
        <v>0</v>
      </c>
      <c r="C218" s="2833">
        <v>0</v>
      </c>
      <c r="D218" s="201">
        <v>0</v>
      </c>
      <c r="E218" s="2833">
        <v>0</v>
      </c>
    </row>
    <row r="219" spans="1:8">
      <c r="A219" s="2830" t="s">
        <v>425</v>
      </c>
      <c r="B219" s="1950">
        <v>116152347.98</v>
      </c>
      <c r="C219" s="2835">
        <v>1</v>
      </c>
      <c r="D219" s="1950">
        <v>10322</v>
      </c>
      <c r="E219" s="2835">
        <v>1</v>
      </c>
    </row>
    <row r="220" spans="1:8">
      <c r="A220" s="2836"/>
      <c r="B220" s="1954"/>
      <c r="C220" s="2837"/>
      <c r="D220" s="1954"/>
      <c r="E220" s="2837"/>
    </row>
    <row r="221" spans="1:8">
      <c r="A221" s="2836"/>
      <c r="B221" s="1954"/>
      <c r="C221" s="2837"/>
      <c r="D221" s="1954"/>
      <c r="E221" s="2837"/>
    </row>
    <row r="222" spans="1:8">
      <c r="A222" s="2836"/>
      <c r="B222" s="1954"/>
      <c r="C222" s="2837"/>
      <c r="D222" s="1954"/>
      <c r="E222" s="2837"/>
    </row>
    <row r="223" spans="1:8" ht="15.75" thickBot="1">
      <c r="A223" s="1941" t="s">
        <v>1043</v>
      </c>
      <c r="B223" s="1923"/>
      <c r="C223" s="1924"/>
      <c r="D223" s="1925"/>
      <c r="E223" s="1924"/>
      <c r="F223" s="1926"/>
    </row>
    <row r="224" spans="1:8" ht="15.75" thickTop="1">
      <c r="A224" s="174"/>
      <c r="B224" s="174"/>
      <c r="C224" s="174"/>
      <c r="D224" s="174"/>
      <c r="E224" s="174"/>
      <c r="F224" s="174"/>
      <c r="H224"/>
    </row>
    <row r="225" spans="1:8">
      <c r="A225" s="1931"/>
      <c r="B225" s="1938" t="s">
        <v>752</v>
      </c>
      <c r="C225" s="1940"/>
      <c r="D225" s="1938" t="s">
        <v>426</v>
      </c>
      <c r="E225" s="1940"/>
      <c r="F225" s="174"/>
      <c r="H225"/>
    </row>
    <row r="226" spans="1:8">
      <c r="A226" s="1928" t="s">
        <v>751</v>
      </c>
      <c r="B226" s="1933" t="s">
        <v>667</v>
      </c>
      <c r="C226" s="1933" t="s">
        <v>753</v>
      </c>
      <c r="D226" s="1933" t="s">
        <v>667</v>
      </c>
      <c r="E226" s="1934" t="s">
        <v>753</v>
      </c>
      <c r="F226" s="174"/>
      <c r="H226"/>
    </row>
    <row r="227" spans="1:8">
      <c r="A227" s="1956" t="s">
        <v>669</v>
      </c>
      <c r="B227" s="1963">
        <v>0</v>
      </c>
      <c r="C227" s="1964">
        <v>0</v>
      </c>
      <c r="D227" s="1963">
        <v>88883</v>
      </c>
      <c r="E227" s="1964">
        <v>620373197.74000001</v>
      </c>
      <c r="F227" s="174"/>
      <c r="H227"/>
    </row>
    <row r="228" spans="1:8">
      <c r="A228" s="1956" t="s">
        <v>670</v>
      </c>
      <c r="B228" s="1963">
        <v>0</v>
      </c>
      <c r="C228" s="1964">
        <v>0</v>
      </c>
      <c r="D228" s="1963">
        <v>5284</v>
      </c>
      <c r="E228" s="1964">
        <v>165552854.44999999</v>
      </c>
      <c r="F228" s="174"/>
      <c r="H228"/>
    </row>
    <row r="229" spans="1:8">
      <c r="A229" s="2832" t="s">
        <v>3472</v>
      </c>
      <c r="B229" s="2838">
        <v>0</v>
      </c>
      <c r="C229" s="2839">
        <v>0</v>
      </c>
      <c r="D229" s="2838">
        <v>4120</v>
      </c>
      <c r="E229" s="2839">
        <v>37921583.950000003</v>
      </c>
    </row>
    <row r="230" spans="1:8">
      <c r="A230" s="2832" t="s">
        <v>3473</v>
      </c>
      <c r="B230" s="2838">
        <v>0</v>
      </c>
      <c r="C230" s="2839">
        <v>0</v>
      </c>
      <c r="D230" s="2838">
        <v>10322</v>
      </c>
      <c r="E230" s="2839">
        <v>116152347.98</v>
      </c>
    </row>
    <row r="231" spans="1:8">
      <c r="A231" s="1947" t="s">
        <v>754</v>
      </c>
      <c r="B231" s="1950">
        <v>0</v>
      </c>
      <c r="C231" s="1950">
        <v>0</v>
      </c>
      <c r="D231" s="1950">
        <v>108609</v>
      </c>
      <c r="E231" s="1948">
        <v>939999984.12000012</v>
      </c>
      <c r="F231" s="174"/>
      <c r="H231"/>
    </row>
    <row r="232" spans="1:8">
      <c r="H232"/>
    </row>
    <row r="233" spans="1:8">
      <c r="H233"/>
    </row>
    <row r="234" spans="1:8" ht="15.75" thickBot="1">
      <c r="A234" s="1941" t="s">
        <v>902</v>
      </c>
      <c r="B234" s="1923"/>
      <c r="C234" s="1924"/>
      <c r="D234" s="1925"/>
      <c r="E234" s="1924"/>
      <c r="F234" s="1926"/>
      <c r="H234"/>
    </row>
    <row r="235" spans="1:8" ht="15.75" thickTop="1">
      <c r="A235" s="174"/>
      <c r="B235" s="174"/>
      <c r="C235" s="174"/>
      <c r="D235" s="174"/>
      <c r="E235" s="174"/>
      <c r="F235" s="174"/>
      <c r="H235"/>
    </row>
    <row r="236" spans="1:8">
      <c r="A236" s="174"/>
      <c r="B236" s="1928" t="s">
        <v>402</v>
      </c>
      <c r="C236" s="1928" t="s">
        <v>892</v>
      </c>
      <c r="D236" s="1928" t="s">
        <v>667</v>
      </c>
      <c r="E236" s="1929" t="s">
        <v>892</v>
      </c>
      <c r="F236" s="174"/>
      <c r="H236"/>
    </row>
    <row r="237" spans="1:8">
      <c r="A237" s="1956" t="s">
        <v>903</v>
      </c>
      <c r="B237" s="1963">
        <v>149878.39999999999</v>
      </c>
      <c r="C237" s="1957">
        <v>1.5944510907658333E-4</v>
      </c>
      <c r="D237" s="1963">
        <v>2</v>
      </c>
      <c r="E237" s="1957">
        <v>1.841468018304192E-5</v>
      </c>
      <c r="F237" s="174"/>
      <c r="H237"/>
    </row>
    <row r="238" spans="1:8">
      <c r="A238" s="1956" t="s">
        <v>904</v>
      </c>
      <c r="B238" s="1963">
        <v>634949.93999999994</v>
      </c>
      <c r="C238" s="1957">
        <v>6.75478670985746E-4</v>
      </c>
      <c r="D238" s="1963">
        <v>7</v>
      </c>
      <c r="E238" s="1957">
        <v>6.4451380640646725E-5</v>
      </c>
      <c r="F238" s="174"/>
      <c r="H238"/>
    </row>
    <row r="239" spans="1:8">
      <c r="A239" s="1956" t="s">
        <v>905</v>
      </c>
      <c r="B239" s="1963">
        <v>1122896.3299999998</v>
      </c>
      <c r="C239" s="1957">
        <v>1.194570584010405E-3</v>
      </c>
      <c r="D239" s="1963">
        <v>13</v>
      </c>
      <c r="E239" s="1957">
        <v>1.1969542118977248E-4</v>
      </c>
      <c r="F239" s="174"/>
      <c r="H239"/>
    </row>
    <row r="240" spans="1:8">
      <c r="A240" s="1956" t="s">
        <v>906</v>
      </c>
      <c r="B240" s="1963">
        <v>2070272.3399999996</v>
      </c>
      <c r="C240" s="1957">
        <v>2.2024174201855195E-3</v>
      </c>
      <c r="D240" s="1963">
        <v>24</v>
      </c>
      <c r="E240" s="1957">
        <v>2.2097616219650306E-4</v>
      </c>
      <c r="F240" s="174"/>
      <c r="H240"/>
    </row>
    <row r="241" spans="1:9">
      <c r="A241" s="1956" t="s">
        <v>907</v>
      </c>
      <c r="B241" s="1963">
        <v>9020377.5299999975</v>
      </c>
      <c r="C241" s="1957">
        <v>9.5961464706242582E-3</v>
      </c>
      <c r="D241" s="1963">
        <v>118</v>
      </c>
      <c r="E241" s="1957">
        <v>1.0864661307994734E-3</v>
      </c>
      <c r="F241" s="174"/>
      <c r="H241"/>
    </row>
    <row r="242" spans="1:9">
      <c r="A242" s="1956" t="s">
        <v>754</v>
      </c>
      <c r="B242" s="1963">
        <v>12998374.539999997</v>
      </c>
      <c r="C242" s="1965">
        <v>1.3828058254882512E-2</v>
      </c>
      <c r="D242" s="1963">
        <v>164</v>
      </c>
      <c r="E242" s="1965">
        <v>1.5100037750094375E-3</v>
      </c>
      <c r="F242" s="174"/>
    </row>
    <row r="245" spans="1:9" ht="15.75" thickBot="1">
      <c r="A245" s="1941" t="s">
        <v>908</v>
      </c>
      <c r="B245" s="1923"/>
      <c r="C245" s="1924"/>
      <c r="D245" s="1925"/>
      <c r="E245" s="1924"/>
      <c r="F245" s="1926"/>
    </row>
    <row r="246" spans="1:9" ht="15.75" thickTop="1">
      <c r="A246" s="174"/>
      <c r="B246" s="174"/>
      <c r="C246" s="174"/>
      <c r="D246" s="174"/>
      <c r="E246" s="174"/>
      <c r="F246" s="174"/>
      <c r="G246" s="1919"/>
      <c r="H246" s="1920"/>
      <c r="I246" s="974"/>
    </row>
    <row r="247" spans="1:9">
      <c r="A247" s="174"/>
      <c r="B247" s="1928" t="s">
        <v>402</v>
      </c>
      <c r="C247" s="1928" t="s">
        <v>892</v>
      </c>
      <c r="D247" s="1928" t="s">
        <v>667</v>
      </c>
      <c r="E247" s="1929" t="s">
        <v>892</v>
      </c>
      <c r="F247" s="174"/>
    </row>
    <row r="248" spans="1:9">
      <c r="A248" s="1956" t="s">
        <v>750</v>
      </c>
      <c r="B248" s="1963">
        <v>1823773.64</v>
      </c>
      <c r="C248" s="1957">
        <v>1.9401847561809934E-3</v>
      </c>
      <c r="D248" s="1963">
        <v>110</v>
      </c>
      <c r="E248" s="1957">
        <v>1.0128074100673057E-3</v>
      </c>
      <c r="F248" s="174"/>
    </row>
    <row r="258" spans="8:8">
      <c r="H258"/>
    </row>
    <row r="259" spans="8:8">
      <c r="H259"/>
    </row>
    <row r="260" spans="8:8">
      <c r="H260"/>
    </row>
    <row r="261" spans="8:8">
      <c r="H261"/>
    </row>
    <row r="262" spans="8:8">
      <c r="H262"/>
    </row>
    <row r="263" spans="8:8">
      <c r="H263"/>
    </row>
    <row r="264" spans="8:8">
      <c r="H264"/>
    </row>
    <row r="265" spans="8:8">
      <c r="H265"/>
    </row>
    <row r="266" spans="8:8" ht="10.5" customHeight="1">
      <c r="H266"/>
    </row>
    <row r="267" spans="8:8">
      <c r="H267"/>
    </row>
    <row r="268" spans="8:8">
      <c r="H268"/>
    </row>
    <row r="269" spans="8:8">
      <c r="H269"/>
    </row>
    <row r="270" spans="8:8">
      <c r="H270"/>
    </row>
    <row r="271" spans="8:8">
      <c r="H271"/>
    </row>
    <row r="272" spans="8:8">
      <c r="H272"/>
    </row>
    <row r="273" spans="8:8">
      <c r="H273"/>
    </row>
    <row r="274" spans="8:8">
      <c r="H274"/>
    </row>
    <row r="275" spans="8:8">
      <c r="H275"/>
    </row>
    <row r="276" spans="8:8">
      <c r="H276"/>
    </row>
    <row r="277" spans="8:8">
      <c r="H277"/>
    </row>
    <row r="278" spans="8:8">
      <c r="H278"/>
    </row>
    <row r="279" spans="8:8">
      <c r="H279"/>
    </row>
    <row r="280" spans="8:8">
      <c r="H280"/>
    </row>
    <row r="281" spans="8:8">
      <c r="H281"/>
    </row>
    <row r="282" spans="8:8">
      <c r="H282"/>
    </row>
    <row r="283" spans="8:8">
      <c r="H283"/>
    </row>
    <row r="284" spans="8:8">
      <c r="H284"/>
    </row>
    <row r="285" spans="8:8">
      <c r="H285"/>
    </row>
    <row r="286" spans="8:8">
      <c r="H286"/>
    </row>
    <row r="287" spans="8:8">
      <c r="H287"/>
    </row>
    <row r="288" spans="8:8">
      <c r="H288"/>
    </row>
    <row r="289" spans="8:8">
      <c r="H289"/>
    </row>
    <row r="290" spans="8:8">
      <c r="H290"/>
    </row>
    <row r="291" spans="8:8">
      <c r="H291"/>
    </row>
    <row r="292" spans="8:8">
      <c r="H292"/>
    </row>
    <row r="293" spans="8:8">
      <c r="H293"/>
    </row>
    <row r="294" spans="8:8">
      <c r="H294"/>
    </row>
  </sheetData>
  <mergeCells count="2">
    <mergeCell ref="B193:E193"/>
    <mergeCell ref="B207:E207"/>
  </mergeCells>
  <conditionalFormatting sqref="B9 B47">
    <cfRule type="cellIs" dxfId="18" priority="2" stopIfTrue="1" operator="notEqual">
      <formula>$I$4</formula>
    </cfRule>
  </conditionalFormatting>
  <conditionalFormatting sqref="D9 D27 D47">
    <cfRule type="cellIs" dxfId="17" priority="1" stopIfTrue="1" operator="notEqual">
      <formula>$I$3</formula>
    </cfRule>
  </conditionalFormatting>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9DA997-EDE4-407C-B3A9-A3B9C7ACD287}">
  <sheetPr>
    <tabColor theme="0" tint="-0.34900967436750391"/>
  </sheetPr>
  <dimension ref="B1:M62"/>
  <sheetViews>
    <sheetView showGridLines="0" workbookViewId="0">
      <selection activeCell="I22" sqref="I22"/>
    </sheetView>
  </sheetViews>
  <sheetFormatPr baseColWidth="10" defaultColWidth="11.42578125" defaultRowHeight="15"/>
  <cols>
    <col min="1" max="1" width="3.28515625" customWidth="1"/>
    <col min="2" max="2" width="28.28515625" bestFit="1" customWidth="1"/>
    <col min="3" max="3" width="21.85546875" customWidth="1"/>
    <col min="4" max="4" width="29" bestFit="1" customWidth="1"/>
    <col min="5" max="5" width="4" style="839" customWidth="1"/>
    <col min="6" max="6" width="27.42578125" customWidth="1"/>
    <col min="7" max="7" width="29" bestFit="1" customWidth="1"/>
    <col min="9" max="9" width="40" customWidth="1"/>
    <col min="10" max="10" width="5.42578125" customWidth="1"/>
    <col min="11" max="11" width="24.85546875" customWidth="1"/>
    <col min="12" max="12" width="6" hidden="1" customWidth="1"/>
    <col min="13" max="13" width="11.42578125" hidden="1" customWidth="1"/>
    <col min="14" max="14" width="2.42578125" customWidth="1"/>
  </cols>
  <sheetData>
    <row r="1" spans="2:13" s="31" customFormat="1" ht="8.25" customHeight="1">
      <c r="E1" s="2653"/>
    </row>
    <row r="2" spans="2:13" s="31" customFormat="1" ht="30.75" customHeight="1">
      <c r="B2" s="2654"/>
      <c r="C2" s="2655"/>
      <c r="D2" s="2655"/>
      <c r="E2" s="2656"/>
      <c r="F2" s="2657"/>
      <c r="G2" s="2657"/>
      <c r="H2" s="2658"/>
      <c r="I2" s="2658"/>
      <c r="J2" s="2658"/>
      <c r="K2" s="2659"/>
      <c r="L2" s="2660"/>
      <c r="M2" s="2574"/>
    </row>
    <row r="3" spans="2:13" s="31" customFormat="1" ht="6.75" customHeight="1">
      <c r="B3" s="2661"/>
      <c r="C3" s="1461"/>
      <c r="D3" s="1464"/>
      <c r="E3" s="2662"/>
      <c r="F3" s="1462"/>
      <c r="G3" s="1462"/>
      <c r="H3" s="1465"/>
      <c r="I3" s="1465"/>
      <c r="J3" s="1465"/>
      <c r="K3" s="2663"/>
      <c r="L3" s="1466"/>
      <c r="M3" s="2664"/>
    </row>
    <row r="4" spans="2:13" s="31" customFormat="1" ht="22.5" customHeight="1">
      <c r="B4" s="2661"/>
      <c r="C4" s="1461"/>
      <c r="D4" s="1461"/>
      <c r="E4" s="2662"/>
      <c r="F4" s="1462"/>
      <c r="G4" s="1462"/>
      <c r="H4" s="1465"/>
      <c r="I4" s="1465"/>
      <c r="J4" s="1465"/>
      <c r="K4" s="2663"/>
      <c r="L4" s="1466"/>
      <c r="M4" s="2664"/>
    </row>
    <row r="5" spans="2:13" s="31" customFormat="1" ht="12.75" customHeight="1">
      <c r="B5" s="2665"/>
      <c r="C5" s="2666"/>
      <c r="D5" s="2666"/>
      <c r="E5" s="2667"/>
      <c r="F5" s="2668"/>
      <c r="G5" s="2668"/>
      <c r="H5" s="2669"/>
      <c r="I5" s="2669"/>
      <c r="J5" s="2669"/>
      <c r="K5" s="2670"/>
      <c r="L5" s="2671"/>
      <c r="M5" s="2672"/>
    </row>
    <row r="6" spans="2:13" s="31" customFormat="1" ht="6.75" customHeight="1" thickBot="1">
      <c r="B6" s="32"/>
      <c r="C6" s="32"/>
      <c r="D6" s="32"/>
      <c r="E6" s="2673"/>
      <c r="F6" s="33"/>
      <c r="G6" s="33"/>
      <c r="H6" s="34"/>
      <c r="I6" s="34"/>
      <c r="J6" s="34"/>
      <c r="K6" s="35"/>
      <c r="L6" s="35"/>
      <c r="M6" s="33"/>
    </row>
    <row r="7" spans="2:13" s="31" customFormat="1" ht="23.25" customHeight="1" thickTop="1" thickBot="1">
      <c r="B7" s="2910" t="s">
        <v>3268</v>
      </c>
      <c r="C7" s="2911"/>
      <c r="D7" s="2911"/>
      <c r="E7" s="2911"/>
      <c r="F7" s="2911"/>
      <c r="G7" s="2911"/>
      <c r="H7" s="2911"/>
      <c r="I7" s="2911"/>
      <c r="J7" s="2911"/>
      <c r="K7" s="2911"/>
      <c r="L7" s="2911"/>
      <c r="M7" s="2911"/>
    </row>
    <row r="8" spans="2:13" ht="15.75" thickTop="1"/>
    <row r="9" spans="2:13">
      <c r="B9" s="2674" t="s">
        <v>2782</v>
      </c>
      <c r="C9" s="2680"/>
      <c r="D9" s="2674" t="s">
        <v>3269</v>
      </c>
      <c r="E9" s="2676"/>
      <c r="F9" s="2675"/>
      <c r="H9" s="2675"/>
      <c r="I9" s="2675"/>
      <c r="J9" s="2676"/>
    </row>
    <row r="10" spans="2:13">
      <c r="C10" s="2680"/>
      <c r="J10" s="2677"/>
    </row>
    <row r="11" spans="2:13">
      <c r="B11" s="2674" t="s">
        <v>2827</v>
      </c>
      <c r="C11" s="2680"/>
      <c r="D11" s="2674" t="s">
        <v>2909</v>
      </c>
      <c r="E11" s="2678"/>
      <c r="F11" s="2680"/>
      <c r="H11" s="2675"/>
      <c r="I11" s="2675"/>
      <c r="J11" s="2676"/>
    </row>
    <row r="12" spans="2:13">
      <c r="C12" s="2680"/>
      <c r="J12" s="2676"/>
    </row>
    <row r="13" spans="2:13">
      <c r="B13" s="2674" t="s">
        <v>1268</v>
      </c>
      <c r="C13" s="2680"/>
      <c r="D13" s="2674" t="s">
        <v>3270</v>
      </c>
      <c r="E13" s="2678"/>
      <c r="F13" s="2680"/>
      <c r="H13" s="2675"/>
      <c r="I13" s="2675"/>
      <c r="J13" s="2676"/>
    </row>
    <row r="14" spans="2:13">
      <c r="C14" s="2680"/>
      <c r="J14" s="2676"/>
    </row>
    <row r="15" spans="2:13">
      <c r="B15" s="2674" t="s">
        <v>3271</v>
      </c>
      <c r="C15" s="2680"/>
      <c r="D15" s="2674" t="s">
        <v>3272</v>
      </c>
      <c r="E15" s="2676"/>
      <c r="F15" s="2680"/>
      <c r="H15" s="2675"/>
      <c r="I15" s="2675"/>
      <c r="J15" s="2676"/>
    </row>
    <row r="16" spans="2:13">
      <c r="C16" s="2680"/>
      <c r="E16" s="2677"/>
      <c r="J16" s="2677"/>
    </row>
    <row r="17" spans="2:10">
      <c r="B17" s="2674" t="s">
        <v>2828</v>
      </c>
      <c r="C17" s="2680"/>
      <c r="D17" s="2674" t="s">
        <v>3273</v>
      </c>
      <c r="E17" s="2676"/>
      <c r="F17" s="2680"/>
      <c r="H17" s="2675"/>
      <c r="I17" s="2675"/>
      <c r="J17" s="2676"/>
    </row>
    <row r="18" spans="2:10">
      <c r="C18" s="2680"/>
      <c r="E18" s="2676"/>
      <c r="J18" s="2676"/>
    </row>
    <row r="19" spans="2:10">
      <c r="B19" s="2674" t="s">
        <v>3274</v>
      </c>
      <c r="C19" s="2680"/>
      <c r="D19" s="2674" t="s">
        <v>3275</v>
      </c>
      <c r="E19" s="2676"/>
      <c r="F19" s="2680"/>
      <c r="H19" s="2675"/>
      <c r="I19" s="2675"/>
      <c r="J19" s="2676"/>
    </row>
    <row r="20" spans="2:10">
      <c r="E20" s="2676"/>
      <c r="J20" s="2676"/>
    </row>
    <row r="21" spans="2:10">
      <c r="B21" s="2674" t="s">
        <v>3276</v>
      </c>
      <c r="C21" s="2675"/>
      <c r="D21" s="2674" t="s">
        <v>3277</v>
      </c>
      <c r="E21" s="2676"/>
      <c r="F21" s="2680"/>
      <c r="H21" s="2675"/>
      <c r="I21" s="2675"/>
      <c r="J21" s="2676"/>
    </row>
    <row r="22" spans="2:10">
      <c r="E22" s="2677"/>
      <c r="J22" s="2677"/>
    </row>
    <row r="23" spans="2:10">
      <c r="B23" s="2674" t="s">
        <v>3278</v>
      </c>
      <c r="C23" s="2680"/>
      <c r="D23" s="2674" t="s">
        <v>3279</v>
      </c>
      <c r="E23" s="2679"/>
      <c r="F23" s="2680"/>
      <c r="H23" s="2675"/>
      <c r="I23" s="2675"/>
      <c r="J23" s="2676"/>
    </row>
    <row r="24" spans="2:10">
      <c r="E24" s="2676"/>
      <c r="J24" s="2676"/>
    </row>
    <row r="25" spans="2:10">
      <c r="B25" s="2674" t="s">
        <v>3280</v>
      </c>
      <c r="C25" s="2675"/>
      <c r="D25" s="2674" t="s">
        <v>3281</v>
      </c>
      <c r="E25" s="2676"/>
      <c r="F25" s="2680"/>
      <c r="H25" s="2675"/>
      <c r="I25" s="2675"/>
      <c r="J25" s="2676"/>
    </row>
    <row r="26" spans="2:10">
      <c r="E26" s="2676"/>
      <c r="J26" s="2676"/>
    </row>
    <row r="27" spans="2:10">
      <c r="B27" s="2674" t="s">
        <v>3282</v>
      </c>
      <c r="C27" s="2680"/>
      <c r="D27" s="2674" t="s">
        <v>3283</v>
      </c>
      <c r="E27" s="2676"/>
      <c r="F27" s="2680"/>
      <c r="H27" s="2675"/>
      <c r="I27" s="2675"/>
      <c r="J27" s="2676"/>
    </row>
    <row r="28" spans="2:10">
      <c r="E28" s="2677"/>
      <c r="J28" s="2677"/>
    </row>
    <row r="29" spans="2:10">
      <c r="B29" s="2674" t="s">
        <v>3284</v>
      </c>
      <c r="C29" s="2680"/>
      <c r="D29" s="2674" t="s">
        <v>3285</v>
      </c>
      <c r="E29" s="2676"/>
      <c r="F29" s="2675"/>
      <c r="H29" s="2675"/>
      <c r="I29" s="2675"/>
      <c r="J29" s="2676"/>
    </row>
    <row r="30" spans="2:10">
      <c r="E30" s="2676"/>
      <c r="J30" s="2676"/>
    </row>
    <row r="31" spans="2:10">
      <c r="B31" s="2674" t="s">
        <v>3286</v>
      </c>
      <c r="C31" s="2680"/>
      <c r="D31" s="2674" t="s">
        <v>3287</v>
      </c>
      <c r="E31" s="2676"/>
      <c r="F31" s="2680"/>
      <c r="H31" s="2675"/>
      <c r="I31" s="2675"/>
      <c r="J31" s="2676"/>
    </row>
    <row r="32" spans="2:10">
      <c r="E32" s="2676"/>
    </row>
    <row r="33" spans="2:10">
      <c r="B33" s="2674" t="s">
        <v>3288</v>
      </c>
      <c r="C33" s="2680"/>
      <c r="D33" s="2674" t="s">
        <v>3289</v>
      </c>
      <c r="E33" s="2676"/>
      <c r="F33" s="2680"/>
      <c r="H33" s="2675"/>
      <c r="I33" s="2675"/>
      <c r="J33" s="2676"/>
    </row>
    <row r="34" spans="2:10">
      <c r="E34" s="2677"/>
      <c r="J34" s="2677"/>
    </row>
    <row r="35" spans="2:10">
      <c r="B35" s="2674" t="s">
        <v>3290</v>
      </c>
      <c r="C35" s="2675"/>
      <c r="E35" s="2676"/>
      <c r="H35" s="2675"/>
      <c r="I35" s="2675"/>
      <c r="J35" s="2676"/>
    </row>
    <row r="36" spans="2:10">
      <c r="E36" s="2676"/>
    </row>
    <row r="37" spans="2:10">
      <c r="B37" s="2674" t="s">
        <v>1546</v>
      </c>
      <c r="C37" s="2680"/>
      <c r="E37" s="2676"/>
    </row>
    <row r="38" spans="2:10">
      <c r="E38" s="2676"/>
    </row>
    <row r="62" spans="5:5">
      <c r="E62" s="2676"/>
    </row>
  </sheetData>
  <sheetProtection formatCells="0" formatColumns="0" formatRows="0" insertColumns="0" insertRows="0" insertHyperlinks="0" deleteColumns="0" deleteRows="0" sort="0" autoFilter="0" pivotTables="0"/>
  <mergeCells count="1">
    <mergeCell ref="B7:M7"/>
  </mergeCells>
  <hyperlinks>
    <hyperlink ref="B9" location="Cover!A1" display="Cover" xr:uid="{00000000-0004-0000-0400-000000000000}"/>
    <hyperlink ref="B11" location="Contacts!A1" display="Contacts" xr:uid="{00000000-0004-0000-0400-000001000000}"/>
    <hyperlink ref="B13" location="Calendar!A1" display="Calendar" xr:uid="{00000000-0004-0000-0400-000002000000}"/>
    <hyperlink ref="B15" location="DIAGRAM!A1" display="DIAGRAM" xr:uid="{00000000-0004-0000-0400-000003000000}"/>
    <hyperlink ref="B17" location="'Account List'!A1" display="Account list" xr:uid="{00000000-0004-0000-0400-000004000000}"/>
    <hyperlink ref="B19" location="'01. Key Figures'!A1" display="Key Figures" xr:uid="{00000000-0004-0000-0400-000005000000}"/>
    <hyperlink ref="B21" location="'02a. Portfolio Criteria'!A1" display="Portfolio Criteria" xr:uid="{00000000-0004-0000-0400-000006000000}"/>
    <hyperlink ref="B23" location="'03. Asset follow up'!A1" display="Asset follow up" xr:uid="{00000000-0004-0000-0400-000007000000}"/>
    <hyperlink ref="B25" location="'02.b Eligibility Criteria'!A1" display="Eligibility Criteria" xr:uid="{00000000-0004-0000-0400-000008000000}"/>
    <hyperlink ref="B27" location="'04. Available Funds Called-up'!A1" display="Available Funds Called-up" xr:uid="{00000000-0004-0000-0400-000009000000}"/>
    <hyperlink ref="B29" location="'05. Reserves Required Levels'!A1" display="Reserves Required Levels" xr:uid="{00000000-0004-0000-0400-00000A000000}"/>
    <hyperlink ref="B31" location="'06. Purchase Price'!A1" display="Purchase Price" xr:uid="{00000000-0004-0000-0400-00000B000000}"/>
    <hyperlink ref="B33" location="'07. Asset Amortisation Profile'!A1" display="Asset Amortisation Profile" xr:uid="{00000000-0004-0000-0400-00000C000000}"/>
    <hyperlink ref="B35" location="'08. Amortisation Calculation'!A1" display="Amortisation Calculation" xr:uid="{00000000-0004-0000-0400-00000D000000}"/>
    <hyperlink ref="B37" location="'09. Principal Deficiency Ledger'!A1" display="Principal Deficiency Ledger" xr:uid="{00000000-0004-0000-0400-00000E000000}"/>
    <hyperlink ref="D9" location="'10. Notes Interest'!A1" display="Notes Interest" xr:uid="{00000000-0004-0000-0400-00000F000000}"/>
    <hyperlink ref="D11" location="'11. Notes Follow-up'!A1" display="Notes Follow-up" xr:uid="{00000000-0004-0000-0400-000010000000}"/>
    <hyperlink ref="D13" location="'12. Swap'!A1" display="Swaps" xr:uid="{00000000-0004-0000-0400-000011000000}"/>
    <hyperlink ref="D15" location="'14. Priority of Payments '!A1" display="Priority of Payments " xr:uid="{00000000-0004-0000-0400-000012000000}"/>
    <hyperlink ref="D17" location="'13. Fees calculations'!A1" display="Fees calculations" xr:uid="{00000000-0004-0000-0400-000013000000}"/>
    <hyperlink ref="D19" location="'15.  Soft Balance Sheet &amp; Flows'!A1" display="Soft Balance Sheet &amp; Flows" xr:uid="{00000000-0004-0000-0400-000014000000}"/>
    <hyperlink ref="D21" location="'16. Break Down Statistics'!A1" display="Break Down Statistics" xr:uid="{00000000-0004-0000-0400-000015000000}"/>
    <hyperlink ref="D23" location="'17. Default &amp; Recovery Stats'!A1" display="Default &amp; Recovery Stats" xr:uid="{00000000-0004-0000-0400-000016000000}"/>
    <hyperlink ref="D25" location="'18. Deliquent Receivables Stats'!A1" display="Deliquent Receivables Stats" xr:uid="{00000000-0004-0000-0400-000017000000}"/>
    <hyperlink ref="D27" location="'19. Performance Trigger'!A1" display="Performance Trigger" xr:uid="{00000000-0004-0000-0400-000018000000}"/>
    <hyperlink ref="D29" location="'20. Historical Assets'!A1" display="Historical Assets" xr:uid="{00000000-0004-0000-0400-000019000000}"/>
    <hyperlink ref="D31" location="'21.Portfolio Events'!A1" display="Portfolio Events" xr:uid="{00000000-0004-0000-0400-00001A000000}"/>
    <hyperlink ref="D33" location="'22. Triggers Tables Events'!A1" display="Triggers Tables Events" xr:uid="{00000000-0004-0000-0400-00001B000000}"/>
  </hyperlinks>
  <pageMargins left="0.70866141732300003" right="0.70866141732300003" top="0.74803149606300001" bottom="0.74803149606300001" header="0.31496062992099999" footer="0.31496062992099999"/>
  <pageSetup paperSize="9" scale="37"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C000"/>
  </sheetPr>
  <dimension ref="A1:G17"/>
  <sheetViews>
    <sheetView showGridLines="0" workbookViewId="0">
      <selection activeCell="H18" sqref="H18"/>
    </sheetView>
  </sheetViews>
  <sheetFormatPr baseColWidth="10" defaultColWidth="11.42578125" defaultRowHeight="15"/>
  <cols>
    <col min="1" max="1" width="21.5703125" bestFit="1" customWidth="1"/>
    <col min="2" max="2" width="30.140625" customWidth="1"/>
    <col min="3" max="3" width="28" customWidth="1"/>
    <col min="4" max="4" width="15.5703125" customWidth="1"/>
    <col min="5" max="5" width="37.7109375" customWidth="1"/>
    <col min="6" max="6" width="48" customWidth="1"/>
    <col min="7" max="7" width="23.5703125" customWidth="1"/>
  </cols>
  <sheetData>
    <row r="1" spans="1:7" ht="17.25" thickTop="1" thickBot="1">
      <c r="B1" s="321" t="s">
        <v>1084</v>
      </c>
      <c r="C1" s="309"/>
      <c r="D1" s="310"/>
      <c r="E1" s="309"/>
      <c r="F1" s="281"/>
    </row>
    <row r="2" spans="1:7" ht="15.75" thickTop="1"/>
    <row r="3" spans="1:7" ht="15.75" thickBot="1">
      <c r="A3" s="879" t="s">
        <v>1085</v>
      </c>
      <c r="B3" s="192" t="s">
        <v>1086</v>
      </c>
      <c r="C3" s="192" t="s">
        <v>1087</v>
      </c>
      <c r="D3" s="192" t="s">
        <v>1088</v>
      </c>
      <c r="E3" s="192" t="s">
        <v>1089</v>
      </c>
      <c r="F3" s="200" t="s">
        <v>1090</v>
      </c>
      <c r="G3" s="879" t="s">
        <v>1091</v>
      </c>
    </row>
    <row r="4" spans="1:7" ht="27" thickTop="1" thickBot="1">
      <c r="B4" s="312" t="s">
        <v>1092</v>
      </c>
      <c r="C4" s="1" t="s">
        <v>1093</v>
      </c>
      <c r="D4" s="1" t="s">
        <v>1094</v>
      </c>
      <c r="E4" s="2" t="s">
        <v>1095</v>
      </c>
      <c r="F4" s="2" t="s">
        <v>1096</v>
      </c>
      <c r="G4" s="313" t="s">
        <v>1097</v>
      </c>
    </row>
    <row r="5" spans="1:7" ht="15.75" thickTop="1">
      <c r="B5" s="880">
        <v>45626</v>
      </c>
      <c r="C5" s="187">
        <v>0</v>
      </c>
      <c r="D5" s="187">
        <v>0</v>
      </c>
      <c r="E5" s="1031">
        <v>1</v>
      </c>
      <c r="F5" s="187">
        <v>0</v>
      </c>
      <c r="G5" s="2850">
        <v>0</v>
      </c>
    </row>
    <row r="6" spans="1:7">
      <c r="B6" s="879"/>
      <c r="C6" s="192"/>
      <c r="D6" s="192"/>
      <c r="E6" s="1845"/>
      <c r="F6" s="192"/>
      <c r="G6" s="200"/>
    </row>
    <row r="7" spans="1:7">
      <c r="B7" s="879"/>
      <c r="C7" s="192"/>
      <c r="D7" s="192"/>
      <c r="E7" s="1845"/>
      <c r="F7" s="192"/>
      <c r="G7" s="194"/>
    </row>
    <row r="8" spans="1:7">
      <c r="B8" s="879"/>
      <c r="C8" s="192"/>
      <c r="D8" s="192"/>
      <c r="E8" s="1845"/>
      <c r="F8" s="192"/>
      <c r="G8" s="194"/>
    </row>
    <row r="9" spans="1:7">
      <c r="B9" s="879"/>
      <c r="C9" s="192"/>
      <c r="D9" s="192"/>
      <c r="E9" s="1845"/>
      <c r="F9" s="192"/>
      <c r="G9" s="194"/>
    </row>
    <row r="10" spans="1:7">
      <c r="B10" s="879"/>
      <c r="C10" s="192"/>
      <c r="D10" s="192"/>
      <c r="E10" s="1845"/>
      <c r="F10" s="192"/>
      <c r="G10" s="194"/>
    </row>
    <row r="11" spans="1:7">
      <c r="B11" s="879"/>
      <c r="C11" s="192"/>
      <c r="D11" s="192"/>
      <c r="E11" s="192"/>
      <c r="F11" s="192"/>
      <c r="G11" s="194"/>
    </row>
    <row r="12" spans="1:7">
      <c r="B12" s="879"/>
      <c r="C12" s="192"/>
      <c r="D12" s="192"/>
      <c r="E12" s="192"/>
      <c r="F12" s="192"/>
      <c r="G12" s="194"/>
    </row>
    <row r="13" spans="1:7">
      <c r="B13" s="879"/>
      <c r="C13" s="192"/>
      <c r="D13" s="192"/>
      <c r="E13" s="192"/>
      <c r="F13" s="192"/>
      <c r="G13" s="194"/>
    </row>
    <row r="14" spans="1:7">
      <c r="B14" s="879"/>
      <c r="C14" s="192"/>
      <c r="D14" s="192"/>
      <c r="E14" s="192"/>
      <c r="F14" s="192"/>
      <c r="G14" s="194"/>
    </row>
    <row r="15" spans="1:7">
      <c r="B15" s="879"/>
      <c r="C15" s="192"/>
      <c r="D15" s="192"/>
      <c r="E15" s="192"/>
      <c r="F15" s="192"/>
      <c r="G15" s="194"/>
    </row>
    <row r="16" spans="1:7" ht="15.75" thickBot="1">
      <c r="B16" s="881"/>
      <c r="C16" s="196"/>
      <c r="D16" s="196"/>
      <c r="E16" s="196"/>
      <c r="F16" s="196"/>
      <c r="G16" s="198"/>
    </row>
    <row r="17" ht="15.75" thickTop="1"/>
  </sheetData>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CT1"/>
  <sheetViews>
    <sheetView workbookViewId="0"/>
  </sheetViews>
  <sheetFormatPr baseColWidth="10" defaultColWidth="11.42578125" defaultRowHeight="15"/>
  <cols>
    <col min="1" max="33" width="20.5703125" customWidth="1"/>
    <col min="34" max="34" width="20.85546875" customWidth="1"/>
    <col min="35" max="67" width="20.5703125" customWidth="1"/>
    <col min="68" max="68" width="22.28515625" customWidth="1"/>
    <col min="69" max="98" width="20.5703125" customWidth="1"/>
  </cols>
  <sheetData>
    <row r="1" spans="1:98">
      <c r="A1" t="s">
        <v>1098</v>
      </c>
      <c r="B1" t="s">
        <v>949</v>
      </c>
      <c r="C1" t="s">
        <v>1099</v>
      </c>
      <c r="D1" t="s">
        <v>1100</v>
      </c>
      <c r="E1" t="s">
        <v>1101</v>
      </c>
      <c r="F1" t="s">
        <v>1023</v>
      </c>
      <c r="G1" t="s">
        <v>1102</v>
      </c>
      <c r="H1" t="s">
        <v>1103</v>
      </c>
      <c r="I1" t="s">
        <v>1104</v>
      </c>
      <c r="J1" t="s">
        <v>1105</v>
      </c>
      <c r="K1" t="s">
        <v>1106</v>
      </c>
      <c r="L1" t="s">
        <v>1107</v>
      </c>
      <c r="M1" t="s">
        <v>1108</v>
      </c>
      <c r="N1" t="s">
        <v>1109</v>
      </c>
      <c r="O1" t="s">
        <v>1110</v>
      </c>
      <c r="P1" t="s">
        <v>1111</v>
      </c>
      <c r="Q1" t="s">
        <v>1112</v>
      </c>
      <c r="R1" t="s">
        <v>1113</v>
      </c>
      <c r="S1" t="s">
        <v>1114</v>
      </c>
      <c r="T1" t="s">
        <v>1115</v>
      </c>
      <c r="U1" t="s">
        <v>1116</v>
      </c>
      <c r="V1" t="s">
        <v>1117</v>
      </c>
      <c r="W1" t="s">
        <v>1118</v>
      </c>
      <c r="X1" t="s">
        <v>1119</v>
      </c>
      <c r="Y1" t="s">
        <v>1120</v>
      </c>
      <c r="Z1" t="s">
        <v>1121</v>
      </c>
      <c r="AA1" t="s">
        <v>1122</v>
      </c>
      <c r="AB1" t="s">
        <v>1123</v>
      </c>
      <c r="AC1" t="s">
        <v>1124</v>
      </c>
      <c r="AD1" t="s">
        <v>1125</v>
      </c>
      <c r="AE1" t="s">
        <v>1126</v>
      </c>
      <c r="AF1" t="s">
        <v>1127</v>
      </c>
      <c r="AG1" t="s">
        <v>1128</v>
      </c>
      <c r="AH1" t="s">
        <v>1129</v>
      </c>
      <c r="AI1" t="s">
        <v>1130</v>
      </c>
      <c r="AJ1" t="s">
        <v>1131</v>
      </c>
      <c r="AK1" t="s">
        <v>1132</v>
      </c>
      <c r="AL1" t="s">
        <v>1133</v>
      </c>
      <c r="AM1" t="s">
        <v>1134</v>
      </c>
      <c r="AN1" t="s">
        <v>1135</v>
      </c>
      <c r="AO1" t="s">
        <v>1136</v>
      </c>
      <c r="AP1" t="s">
        <v>1137</v>
      </c>
      <c r="AQ1" t="s">
        <v>1138</v>
      </c>
      <c r="AR1" t="s">
        <v>1139</v>
      </c>
      <c r="AS1" t="s">
        <v>1140</v>
      </c>
      <c r="AT1" t="s">
        <v>1141</v>
      </c>
      <c r="AU1" t="s">
        <v>1142</v>
      </c>
      <c r="AV1" t="s">
        <v>1143</v>
      </c>
      <c r="AW1" t="s">
        <v>1144</v>
      </c>
      <c r="AX1" t="s">
        <v>1145</v>
      </c>
      <c r="AY1" t="s">
        <v>1146</v>
      </c>
      <c r="AZ1" t="s">
        <v>1147</v>
      </c>
      <c r="BA1" t="s">
        <v>1148</v>
      </c>
      <c r="BB1" t="s">
        <v>1149</v>
      </c>
      <c r="BC1" t="s">
        <v>1150</v>
      </c>
      <c r="BD1" t="s">
        <v>1151</v>
      </c>
      <c r="BE1" t="s">
        <v>1152</v>
      </c>
      <c r="BF1" t="s">
        <v>1153</v>
      </c>
      <c r="BG1" t="s">
        <v>1154</v>
      </c>
      <c r="BH1" t="s">
        <v>1155</v>
      </c>
      <c r="BI1" t="s">
        <v>1156</v>
      </c>
      <c r="BJ1" t="s">
        <v>1157</v>
      </c>
      <c r="BK1" t="s">
        <v>1158</v>
      </c>
      <c r="BL1" t="s">
        <v>1159</v>
      </c>
      <c r="BM1" t="s">
        <v>1160</v>
      </c>
      <c r="BN1" t="s">
        <v>1161</v>
      </c>
      <c r="BO1" t="s">
        <v>1162</v>
      </c>
      <c r="BP1" t="s">
        <v>1163</v>
      </c>
      <c r="BQ1" t="s">
        <v>1164</v>
      </c>
      <c r="BR1" t="s">
        <v>1165</v>
      </c>
      <c r="BS1" t="s">
        <v>1166</v>
      </c>
      <c r="BT1" t="s">
        <v>1167</v>
      </c>
      <c r="BU1" t="s">
        <v>1168</v>
      </c>
      <c r="BV1" t="s">
        <v>1169</v>
      </c>
      <c r="BW1" t="s">
        <v>1170</v>
      </c>
      <c r="BX1" t="s">
        <v>1171</v>
      </c>
      <c r="BY1" t="s">
        <v>1172</v>
      </c>
      <c r="BZ1" t="s">
        <v>1173</v>
      </c>
      <c r="CA1" t="s">
        <v>1174</v>
      </c>
      <c r="CB1" t="s">
        <v>1175</v>
      </c>
      <c r="CC1" t="s">
        <v>1176</v>
      </c>
      <c r="CD1" t="s">
        <v>1177</v>
      </c>
      <c r="CE1" t="s">
        <v>1178</v>
      </c>
      <c r="CF1" t="s">
        <v>1179</v>
      </c>
      <c r="CG1" t="s">
        <v>1180</v>
      </c>
      <c r="CH1" t="s">
        <v>1181</v>
      </c>
      <c r="CI1" t="s">
        <v>1182</v>
      </c>
      <c r="CJ1" t="s">
        <v>1183</v>
      </c>
      <c r="CK1" t="s">
        <v>1184</v>
      </c>
      <c r="CL1" t="s">
        <v>1185</v>
      </c>
      <c r="CM1" t="s">
        <v>1186</v>
      </c>
      <c r="CN1" t="s">
        <v>1187</v>
      </c>
      <c r="CO1" t="s">
        <v>1188</v>
      </c>
      <c r="CP1" t="s">
        <v>1189</v>
      </c>
      <c r="CQ1" t="s">
        <v>1190</v>
      </c>
      <c r="CR1" t="s">
        <v>1191</v>
      </c>
      <c r="CS1" t="s">
        <v>1192</v>
      </c>
      <c r="CT1" t="s">
        <v>1193</v>
      </c>
    </row>
  </sheetData>
  <sheetProtection algorithmName="SHA-512" hashValue="xcUDHJaORiV0RRxvsvDaAE0CN2HAnCq2GPHgnwYBRodE8EXfkZKxOtwN44am+48oupTxNxNOi7hjzNRFD+9tsQ==" saltValue="XMRDum6di3Tui/XqVoKnJA==" spinCount="100000" sheet="1" objects="1" scenarios="1"/>
  <pageMargins left="0.7" right="0.7" top="0.75" bottom="0.75" header="0.3" footer="0.3"/>
  <pageSetup paperSize="9" orientation="portrait"/>
  <tableParts count="1">
    <tablePart r:id="rId1"/>
  </tableParts>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EI83"/>
  <sheetViews>
    <sheetView showGridLines="0" topLeftCell="H41" zoomScale="55" zoomScaleNormal="55" workbookViewId="0">
      <selection activeCell="S56" sqref="S56"/>
    </sheetView>
  </sheetViews>
  <sheetFormatPr baseColWidth="10" defaultColWidth="28.28515625" defaultRowHeight="15.75"/>
  <cols>
    <col min="1" max="1" width="64.7109375" style="1857" customWidth="1"/>
    <col min="2" max="2" width="61.85546875" style="2803" customWidth="1"/>
    <col min="3" max="3" width="34.85546875" style="899" customWidth="1"/>
    <col min="4" max="4" width="46.28515625" style="899" customWidth="1"/>
    <col min="5" max="5" width="81.7109375" style="899" customWidth="1"/>
    <col min="6" max="6" width="66" style="899" hidden="1" customWidth="1"/>
    <col min="7" max="7" width="46.28515625" style="899" hidden="1" customWidth="1"/>
    <col min="8" max="8" width="45.85546875" style="899" customWidth="1"/>
    <col min="9" max="9" width="61.85546875" style="899" bestFit="1" customWidth="1"/>
    <col min="10" max="10" width="44.42578125" style="1184" customWidth="1"/>
    <col min="11" max="11" width="32.7109375" style="899" hidden="1" customWidth="1"/>
    <col min="12" max="12" width="38" style="899" hidden="1" customWidth="1"/>
    <col min="13" max="13" width="34.42578125" style="899" hidden="1" customWidth="1"/>
    <col min="14" max="14" width="45.140625" style="899" hidden="1" customWidth="1"/>
    <col min="15" max="15" width="37.42578125" style="899" hidden="1" customWidth="1"/>
    <col min="16" max="16" width="60.85546875" style="899" customWidth="1"/>
    <col min="17" max="17" width="24.5703125" style="1857" customWidth="1"/>
    <col min="18" max="18" width="25.140625" style="1857" customWidth="1"/>
    <col min="19" max="19" width="104.42578125" style="899" customWidth="1"/>
    <col min="20" max="20" width="65.5703125" style="2799" customWidth="1"/>
    <col min="21" max="21" width="28.28515625" style="2799" customWidth="1"/>
    <col min="22" max="22" width="21.28515625" style="899" customWidth="1"/>
    <col min="23" max="23" width="28.28515625" style="899" customWidth="1"/>
    <col min="24" max="24" width="60.85546875" style="2800" customWidth="1"/>
    <col min="25" max="26" width="51.5703125" style="2800" customWidth="1"/>
    <col min="27" max="27" width="102.7109375" style="2800" customWidth="1"/>
    <col min="28" max="28" width="65.140625" style="2800" customWidth="1"/>
    <col min="29" max="29" width="28.28515625" style="2800" customWidth="1"/>
    <col min="30" max="30" width="16.28515625" style="899" customWidth="1"/>
    <col min="31" max="31" width="56.5703125" style="899" customWidth="1"/>
    <col min="32" max="32" width="42.7109375" style="899" customWidth="1"/>
    <col min="33" max="33" width="42.7109375" style="2801" customWidth="1"/>
    <col min="34" max="34" width="57.7109375" style="899" customWidth="1"/>
    <col min="35" max="35" width="21.85546875" style="899" customWidth="1"/>
    <col min="36" max="36" width="26.7109375" style="899" customWidth="1"/>
    <col min="37" max="37" width="54.85546875" style="1857" customWidth="1"/>
    <col min="38" max="38" width="55.140625" style="899" customWidth="1"/>
    <col min="39" max="39" width="27.7109375" style="899" customWidth="1"/>
    <col min="40" max="40" width="54.42578125" style="899" customWidth="1"/>
    <col min="41" max="41" width="54.85546875" style="2801" customWidth="1"/>
    <col min="42" max="42" width="68.42578125" style="899" customWidth="1"/>
    <col min="43" max="43" width="27.7109375" style="899" customWidth="1"/>
    <col min="44" max="44" width="51.28515625" style="899" customWidth="1"/>
    <col min="45" max="46" width="44.85546875" style="899" customWidth="1"/>
    <col min="47" max="47" width="59.85546875" style="899" customWidth="1"/>
    <col min="48" max="48" width="38" style="899" customWidth="1"/>
    <col min="49" max="49" width="54.85546875" style="899" customWidth="1"/>
    <col min="50" max="50" width="60.140625" style="899" customWidth="1"/>
    <col min="51" max="51" width="62" style="899" customWidth="1"/>
    <col min="52" max="52" width="62.28515625" style="899" customWidth="1"/>
    <col min="53" max="53" width="65.85546875" style="899" customWidth="1"/>
    <col min="54" max="54" width="55.85546875" style="899" customWidth="1"/>
    <col min="55" max="55" width="59.140625" style="899" customWidth="1"/>
    <col min="56" max="56" width="53.42578125" style="899" customWidth="1"/>
    <col min="57" max="57" width="56.28515625" style="899" customWidth="1"/>
    <col min="58" max="58" width="60.85546875" style="899" customWidth="1"/>
    <col min="59" max="59" width="62.7109375" style="899" customWidth="1"/>
    <col min="60" max="60" width="63" style="899" customWidth="1"/>
    <col min="61" max="61" width="66.5703125" style="899" customWidth="1"/>
    <col min="62" max="62" width="56.5703125" style="899" customWidth="1"/>
    <col min="63" max="63" width="59.85546875" style="899" customWidth="1"/>
    <col min="64" max="64" width="55.140625" style="899" customWidth="1"/>
    <col min="65" max="65" width="57" style="899" customWidth="1"/>
    <col min="66" max="66" width="52.140625" style="899" customWidth="1"/>
    <col min="67" max="67" width="28.28515625" style="899" customWidth="1"/>
    <col min="68" max="16384" width="28.28515625" style="899"/>
  </cols>
  <sheetData>
    <row r="1" spans="1:139" s="1819" customFormat="1" ht="112.5" customHeight="1" thickBot="1">
      <c r="A1" s="2541" t="s">
        <v>248</v>
      </c>
      <c r="B1" s="2541" t="s">
        <v>249</v>
      </c>
      <c r="C1" s="1818" t="s">
        <v>250</v>
      </c>
      <c r="D1" s="2541" t="s">
        <v>251</v>
      </c>
      <c r="E1" s="1818" t="s">
        <v>252</v>
      </c>
      <c r="F1" s="2541" t="s">
        <v>253</v>
      </c>
      <c r="G1" s="2541" t="s">
        <v>254</v>
      </c>
      <c r="H1" s="2542" t="s">
        <v>255</v>
      </c>
      <c r="I1" s="2542" t="s">
        <v>256</v>
      </c>
      <c r="J1" s="2543" t="s">
        <v>257</v>
      </c>
      <c r="K1" s="2542" t="s">
        <v>258</v>
      </c>
      <c r="L1" s="2542" t="s">
        <v>259</v>
      </c>
      <c r="M1" s="2542" t="s">
        <v>260</v>
      </c>
      <c r="N1" s="2542" t="s">
        <v>261</v>
      </c>
      <c r="O1" s="2542" t="s">
        <v>262</v>
      </c>
      <c r="P1" s="2542" t="s">
        <v>263</v>
      </c>
      <c r="Q1" s="2542" t="s">
        <v>264</v>
      </c>
      <c r="R1" s="2542" t="s">
        <v>265</v>
      </c>
      <c r="S1" s="2542" t="s">
        <v>266</v>
      </c>
      <c r="T1" s="2544" t="s">
        <v>267</v>
      </c>
      <c r="U1" s="2544" t="s">
        <v>268</v>
      </c>
      <c r="V1" s="2542" t="s">
        <v>269</v>
      </c>
      <c r="W1" s="2542" t="s">
        <v>270</v>
      </c>
      <c r="X1" s="2545" t="s">
        <v>271</v>
      </c>
      <c r="Y1" s="2545" t="s">
        <v>272</v>
      </c>
      <c r="Z1" s="2545" t="s">
        <v>273</v>
      </c>
      <c r="AA1" s="2545" t="s">
        <v>274</v>
      </c>
      <c r="AB1" s="2545" t="s">
        <v>275</v>
      </c>
      <c r="AC1" s="2545" t="s">
        <v>276</v>
      </c>
      <c r="AD1" s="2542" t="s">
        <v>277</v>
      </c>
      <c r="AE1" s="2542" t="s">
        <v>278</v>
      </c>
      <c r="AF1" s="2542" t="s">
        <v>279</v>
      </c>
      <c r="AG1" s="2546" t="s">
        <v>280</v>
      </c>
      <c r="AH1" s="2547" t="s">
        <v>281</v>
      </c>
      <c r="AI1" s="2542" t="s">
        <v>282</v>
      </c>
      <c r="AJ1" s="2542" t="s">
        <v>283</v>
      </c>
      <c r="AK1" s="2542" t="s">
        <v>284</v>
      </c>
      <c r="AL1" s="2547" t="s">
        <v>285</v>
      </c>
      <c r="AM1" s="2547" t="s">
        <v>286</v>
      </c>
      <c r="AN1" s="2547" t="s">
        <v>287</v>
      </c>
      <c r="AO1" s="2546" t="s">
        <v>288</v>
      </c>
      <c r="AP1" s="2542" t="s">
        <v>289</v>
      </c>
      <c r="AQ1" s="2542" t="s">
        <v>290</v>
      </c>
      <c r="AR1" s="2542" t="s">
        <v>291</v>
      </c>
      <c r="AS1" s="2542" t="s">
        <v>292</v>
      </c>
      <c r="AT1" s="2542" t="s">
        <v>293</v>
      </c>
      <c r="AU1" s="2542" t="s">
        <v>294</v>
      </c>
      <c r="AV1" s="2542" t="s">
        <v>295</v>
      </c>
      <c r="AW1" s="2542" t="s">
        <v>296</v>
      </c>
      <c r="AX1" s="2548" t="s">
        <v>297</v>
      </c>
      <c r="AY1" s="2548" t="s">
        <v>298</v>
      </c>
      <c r="AZ1" s="2548" t="s">
        <v>299</v>
      </c>
      <c r="BA1" s="2548" t="s">
        <v>300</v>
      </c>
      <c r="BB1" s="2548" t="s">
        <v>301</v>
      </c>
      <c r="BC1" s="2548" t="s">
        <v>302</v>
      </c>
      <c r="BD1" s="2548" t="s">
        <v>303</v>
      </c>
      <c r="BE1" s="2548" t="s">
        <v>304</v>
      </c>
      <c r="BF1" s="2542" t="s">
        <v>305</v>
      </c>
      <c r="BG1" s="2542" t="s">
        <v>306</v>
      </c>
      <c r="BH1" s="2542" t="s">
        <v>307</v>
      </c>
      <c r="BI1" s="2542" t="s">
        <v>308</v>
      </c>
      <c r="BJ1" s="2542" t="s">
        <v>309</v>
      </c>
      <c r="BK1" s="2542" t="s">
        <v>310</v>
      </c>
      <c r="BL1" s="2542" t="s">
        <v>311</v>
      </c>
      <c r="BM1" s="2542" t="s">
        <v>312</v>
      </c>
      <c r="BN1" s="2549" t="s">
        <v>828</v>
      </c>
    </row>
    <row r="2" spans="1:139" s="2789" customFormat="1" ht="54.75" customHeight="1">
      <c r="A2" s="2748" t="s">
        <v>313</v>
      </c>
      <c r="B2" s="2748" t="s">
        <v>2855</v>
      </c>
      <c r="C2" s="2748" t="s">
        <v>314</v>
      </c>
      <c r="D2" s="2749" t="s">
        <v>3344</v>
      </c>
      <c r="E2" s="2750" t="s">
        <v>556</v>
      </c>
      <c r="F2" s="2750" t="s">
        <v>3345</v>
      </c>
      <c r="G2" s="2785" t="s">
        <v>3346</v>
      </c>
      <c r="H2" s="2748" t="s">
        <v>3347</v>
      </c>
      <c r="I2" s="2750" t="s">
        <v>3348</v>
      </c>
      <c r="J2" s="2753">
        <f>'14. Priority of Payments '!G26</f>
        <v>315.87999997660518</v>
      </c>
      <c r="K2" s="2786"/>
      <c r="L2" s="2786"/>
      <c r="M2" s="2748" t="s">
        <v>247</v>
      </c>
      <c r="N2" s="2787" t="s">
        <v>3349</v>
      </c>
      <c r="O2" s="2748" t="s">
        <v>3349</v>
      </c>
      <c r="P2" s="2748" t="s">
        <v>315</v>
      </c>
      <c r="Q2" s="2748"/>
      <c r="R2" s="2748"/>
      <c r="S2" s="2748" t="s">
        <v>1405</v>
      </c>
      <c r="T2" s="2756" t="s">
        <v>3350</v>
      </c>
      <c r="U2" s="2756" t="s">
        <v>3478</v>
      </c>
      <c r="V2" s="2748"/>
      <c r="W2" s="2748"/>
      <c r="X2" s="2750" t="s">
        <v>532</v>
      </c>
      <c r="Y2" s="2750"/>
      <c r="Z2" s="2757"/>
      <c r="AA2" s="2750" t="s">
        <v>1406</v>
      </c>
      <c r="AB2" s="2750" t="s">
        <v>3351</v>
      </c>
      <c r="AC2" s="2750" t="s">
        <v>3478</v>
      </c>
      <c r="AD2" s="2748"/>
      <c r="AE2" s="2748"/>
      <c r="AF2" s="2748" t="s">
        <v>488</v>
      </c>
      <c r="AG2" s="2758" t="s">
        <v>316</v>
      </c>
      <c r="AH2" s="2759" t="s">
        <v>2616</v>
      </c>
      <c r="AI2" s="2748"/>
      <c r="AJ2" s="2748"/>
      <c r="AK2" s="2748" t="s">
        <v>2617</v>
      </c>
      <c r="AL2" s="2758"/>
      <c r="AM2" s="2758"/>
      <c r="AN2" s="2758"/>
      <c r="AO2" s="2760"/>
      <c r="AP2" s="2748"/>
      <c r="AQ2" s="2748"/>
      <c r="AR2" s="2748"/>
      <c r="AS2" s="2748"/>
      <c r="AT2" s="2748"/>
      <c r="AU2" s="2748"/>
      <c r="AV2" s="2748"/>
      <c r="AW2" s="2748"/>
      <c r="AX2" s="2748"/>
      <c r="AY2" s="2748"/>
      <c r="AZ2" s="2748"/>
      <c r="BA2" s="2748"/>
      <c r="BB2" s="2748"/>
      <c r="BC2" s="2748"/>
      <c r="BD2" s="2748"/>
      <c r="BE2" s="2748"/>
      <c r="BF2" s="2748"/>
      <c r="BG2" s="2748"/>
      <c r="BH2" s="2748"/>
      <c r="BI2" s="2748"/>
      <c r="BJ2" s="2748"/>
      <c r="BK2" s="2748"/>
      <c r="BL2" s="2748"/>
      <c r="BM2" s="2748"/>
      <c r="BN2" s="2761" t="s">
        <v>2618</v>
      </c>
      <c r="BO2" s="2788"/>
      <c r="BP2" s="2788"/>
      <c r="BQ2" s="2788"/>
      <c r="BR2" s="2788"/>
      <c r="BS2" s="2788"/>
      <c r="BT2" s="2788"/>
      <c r="BU2" s="2788"/>
      <c r="BV2" s="2788"/>
      <c r="BW2" s="2788"/>
      <c r="BX2" s="2788"/>
      <c r="BY2" s="2788"/>
      <c r="BZ2" s="2788"/>
      <c r="CA2" s="2788"/>
      <c r="CB2" s="2788"/>
      <c r="CC2" s="2788"/>
      <c r="CD2" s="2788"/>
      <c r="CE2" s="2788"/>
      <c r="CF2" s="2788"/>
      <c r="CG2" s="2788"/>
      <c r="CH2" s="2788"/>
      <c r="CI2" s="2788"/>
      <c r="CJ2" s="2788"/>
      <c r="CK2" s="2788"/>
      <c r="CL2" s="2788"/>
      <c r="CM2" s="2788"/>
      <c r="CN2" s="2788"/>
      <c r="CO2" s="2788"/>
      <c r="CP2" s="2788"/>
      <c r="CQ2" s="2788"/>
      <c r="CR2" s="2788"/>
      <c r="CS2" s="2788"/>
      <c r="CT2" s="2788"/>
      <c r="CU2" s="2788"/>
      <c r="CV2" s="2788"/>
      <c r="CW2" s="2788"/>
      <c r="CX2" s="2788"/>
      <c r="CY2" s="2788"/>
      <c r="CZ2" s="2788"/>
      <c r="DA2" s="2788"/>
      <c r="DB2" s="2788"/>
      <c r="DC2" s="2788"/>
      <c r="DD2" s="2788"/>
      <c r="DE2" s="2788"/>
      <c r="DF2" s="2788"/>
      <c r="DG2" s="2788"/>
      <c r="DH2" s="2788"/>
      <c r="DI2" s="2788"/>
      <c r="DJ2" s="2788"/>
      <c r="DK2" s="2788"/>
      <c r="DL2" s="2788"/>
      <c r="DM2" s="2788"/>
      <c r="DN2" s="2788"/>
      <c r="DO2" s="2788"/>
      <c r="DP2" s="2788"/>
      <c r="DQ2" s="2788"/>
      <c r="DR2" s="2788"/>
      <c r="DS2" s="2788"/>
      <c r="DT2" s="2788"/>
      <c r="DU2" s="2788"/>
      <c r="DV2" s="2788"/>
      <c r="DW2" s="2788"/>
      <c r="DX2" s="2788"/>
      <c r="DY2" s="2788"/>
      <c r="DZ2" s="2788"/>
      <c r="EA2" s="2788"/>
      <c r="EB2" s="2788"/>
      <c r="EC2" s="2788"/>
      <c r="ED2" s="2788"/>
      <c r="EE2" s="2788"/>
      <c r="EF2" s="2788"/>
      <c r="EG2" s="2788"/>
      <c r="EH2" s="2788"/>
      <c r="EI2" s="2788"/>
    </row>
    <row r="3" spans="1:139" s="2789" customFormat="1" ht="72" customHeight="1">
      <c r="A3" s="2748" t="s">
        <v>313</v>
      </c>
      <c r="B3" s="2748" t="s">
        <v>2855</v>
      </c>
      <c r="C3" s="2748" t="s">
        <v>314</v>
      </c>
      <c r="D3" s="2749" t="s">
        <v>3344</v>
      </c>
      <c r="E3" s="2750" t="s">
        <v>3352</v>
      </c>
      <c r="F3" s="2750" t="s">
        <v>3345</v>
      </c>
      <c r="G3" s="2785" t="s">
        <v>3346</v>
      </c>
      <c r="H3" s="2748" t="s">
        <v>3347</v>
      </c>
      <c r="I3" s="2750" t="s">
        <v>3348</v>
      </c>
      <c r="J3" s="2753">
        <f>'14. Priority of Payments '!G27</f>
        <v>0</v>
      </c>
      <c r="K3" s="2786"/>
      <c r="L3" s="2786"/>
      <c r="M3" s="2748" t="s">
        <v>247</v>
      </c>
      <c r="N3" s="2787" t="s">
        <v>3349</v>
      </c>
      <c r="O3" s="2748" t="s">
        <v>3349</v>
      </c>
      <c r="P3" s="2748" t="s">
        <v>315</v>
      </c>
      <c r="Q3" s="2748"/>
      <c r="R3" s="2748"/>
      <c r="S3" s="2748" t="s">
        <v>1405</v>
      </c>
      <c r="T3" s="2756" t="s">
        <v>3350</v>
      </c>
      <c r="U3" s="2756" t="s">
        <v>3478</v>
      </c>
      <c r="V3" s="2748"/>
      <c r="W3" s="2748"/>
      <c r="X3" s="2750" t="s">
        <v>532</v>
      </c>
      <c r="Y3" s="2750"/>
      <c r="Z3" s="2757"/>
      <c r="AA3" s="2750" t="s">
        <v>1404</v>
      </c>
      <c r="AB3" s="2750" t="s">
        <v>3353</v>
      </c>
      <c r="AC3" s="2750" t="s">
        <v>3478</v>
      </c>
      <c r="AD3" s="2748"/>
      <c r="AE3" s="2748"/>
      <c r="AF3" s="2748" t="s">
        <v>488</v>
      </c>
      <c r="AG3" s="2758" t="s">
        <v>316</v>
      </c>
      <c r="AH3" s="2759" t="s">
        <v>2616</v>
      </c>
      <c r="AI3" s="2748"/>
      <c r="AJ3" s="2748"/>
      <c r="AK3" s="2748" t="s">
        <v>2617</v>
      </c>
      <c r="AL3" s="2758"/>
      <c r="AM3" s="2758"/>
      <c r="AN3" s="2758"/>
      <c r="AO3" s="2760"/>
      <c r="AP3" s="2748"/>
      <c r="AQ3" s="2748"/>
      <c r="AR3" s="2748"/>
      <c r="AS3" s="2748"/>
      <c r="AT3" s="2748"/>
      <c r="AU3" s="2748"/>
      <c r="AV3" s="2748"/>
      <c r="AW3" s="2748"/>
      <c r="AX3" s="2748"/>
      <c r="AY3" s="2748"/>
      <c r="AZ3" s="2748"/>
      <c r="BA3" s="2748"/>
      <c r="BB3" s="2748"/>
      <c r="BC3" s="2748"/>
      <c r="BD3" s="2748"/>
      <c r="BE3" s="2748"/>
      <c r="BF3" s="2748"/>
      <c r="BG3" s="2748"/>
      <c r="BH3" s="2748"/>
      <c r="BI3" s="2748"/>
      <c r="BJ3" s="2748"/>
      <c r="BK3" s="2748"/>
      <c r="BL3" s="2748"/>
      <c r="BM3" s="2748"/>
      <c r="BN3" s="2761" t="s">
        <v>2618</v>
      </c>
      <c r="BO3" s="2788"/>
      <c r="BP3" s="2788"/>
      <c r="BQ3" s="2788"/>
      <c r="BR3" s="2788"/>
      <c r="BS3" s="2788"/>
      <c r="BT3" s="2788"/>
      <c r="BU3" s="2788"/>
      <c r="BV3" s="2788"/>
      <c r="BW3" s="2788"/>
      <c r="BX3" s="2788"/>
      <c r="BY3" s="2788"/>
      <c r="BZ3" s="2788"/>
      <c r="CA3" s="2788"/>
      <c r="CB3" s="2788"/>
      <c r="CC3" s="2788"/>
      <c r="CD3" s="2788"/>
      <c r="CE3" s="2788"/>
      <c r="CF3" s="2788"/>
      <c r="CG3" s="2788"/>
      <c r="CH3" s="2788"/>
      <c r="CI3" s="2788"/>
      <c r="CJ3" s="2788"/>
      <c r="CK3" s="2788"/>
      <c r="CL3" s="2788"/>
      <c r="CM3" s="2788"/>
      <c r="CN3" s="2788"/>
      <c r="CO3" s="2788"/>
      <c r="CP3" s="2788"/>
      <c r="CQ3" s="2788"/>
      <c r="CR3" s="2788"/>
      <c r="CS3" s="2788"/>
      <c r="CT3" s="2788"/>
      <c r="CU3" s="2788"/>
      <c r="CV3" s="2788"/>
      <c r="CW3" s="2788"/>
      <c r="CX3" s="2788"/>
      <c r="CY3" s="2788"/>
      <c r="CZ3" s="2788"/>
      <c r="DA3" s="2788"/>
      <c r="DB3" s="2788"/>
      <c r="DC3" s="2788"/>
      <c r="DD3" s="2788"/>
      <c r="DE3" s="2788"/>
      <c r="DF3" s="2788"/>
      <c r="DG3" s="2788"/>
      <c r="DH3" s="2788"/>
      <c r="DI3" s="2788"/>
      <c r="DJ3" s="2788"/>
      <c r="DK3" s="2788"/>
      <c r="DL3" s="2788"/>
      <c r="DM3" s="2788"/>
      <c r="DN3" s="2788"/>
      <c r="DO3" s="2788"/>
      <c r="DP3" s="2788"/>
      <c r="DQ3" s="2788"/>
      <c r="DR3" s="2788"/>
      <c r="DS3" s="2788"/>
      <c r="DT3" s="2788"/>
      <c r="DU3" s="2788"/>
      <c r="DV3" s="2788"/>
      <c r="DW3" s="2788"/>
      <c r="DX3" s="2788"/>
      <c r="DY3" s="2788"/>
      <c r="DZ3" s="2788"/>
      <c r="EA3" s="2788"/>
      <c r="EB3" s="2788"/>
      <c r="EC3" s="2788"/>
      <c r="ED3" s="2788"/>
      <c r="EE3" s="2788"/>
      <c r="EF3" s="2788"/>
      <c r="EG3" s="2788"/>
      <c r="EH3" s="2788"/>
      <c r="EI3" s="2788"/>
    </row>
    <row r="4" spans="1:139" s="2789" customFormat="1" ht="72" customHeight="1">
      <c r="A4" s="2748" t="s">
        <v>313</v>
      </c>
      <c r="B4" s="2748" t="s">
        <v>2855</v>
      </c>
      <c r="C4" s="2748" t="s">
        <v>314</v>
      </c>
      <c r="D4" s="2749" t="s">
        <v>3344</v>
      </c>
      <c r="E4" s="2750" t="s">
        <v>3354</v>
      </c>
      <c r="F4" s="2750" t="s">
        <v>3345</v>
      </c>
      <c r="G4" s="2785" t="s">
        <v>3346</v>
      </c>
      <c r="H4" s="2748" t="s">
        <v>3347</v>
      </c>
      <c r="I4" s="2750" t="s">
        <v>3348</v>
      </c>
      <c r="J4" s="2753">
        <f>'14. Priority of Payments '!G28</f>
        <v>0</v>
      </c>
      <c r="K4" s="2786"/>
      <c r="L4" s="2786"/>
      <c r="M4" s="2750" t="s">
        <v>247</v>
      </c>
      <c r="N4" s="2748" t="s">
        <v>3349</v>
      </c>
      <c r="O4" s="2748" t="s">
        <v>3349</v>
      </c>
      <c r="P4" s="2748" t="s">
        <v>315</v>
      </c>
      <c r="Q4" s="2748"/>
      <c r="R4" s="2748"/>
      <c r="S4" s="2748" t="s">
        <v>1405</v>
      </c>
      <c r="T4" s="2756" t="s">
        <v>3350</v>
      </c>
      <c r="U4" s="2756" t="s">
        <v>3478</v>
      </c>
      <c r="V4" s="2748"/>
      <c r="W4" s="2748"/>
      <c r="X4" s="2750" t="s">
        <v>532</v>
      </c>
      <c r="Y4" s="2750"/>
      <c r="Z4" s="2750"/>
      <c r="AA4" s="2750" t="s">
        <v>1404</v>
      </c>
      <c r="AB4" s="2750" t="s">
        <v>3353</v>
      </c>
      <c r="AC4" s="2750" t="s">
        <v>3478</v>
      </c>
      <c r="AD4" s="2748"/>
      <c r="AE4" s="2748"/>
      <c r="AF4" s="2748" t="s">
        <v>488</v>
      </c>
      <c r="AG4" s="2758" t="s">
        <v>316</v>
      </c>
      <c r="AH4" s="2759" t="s">
        <v>2616</v>
      </c>
      <c r="AI4" s="2748"/>
      <c r="AJ4" s="2748"/>
      <c r="AK4" s="2748" t="s">
        <v>2617</v>
      </c>
      <c r="AL4" s="2758"/>
      <c r="AM4" s="2758"/>
      <c r="AN4" s="2758"/>
      <c r="AO4" s="2762"/>
      <c r="AP4" s="2748"/>
      <c r="AQ4" s="2748"/>
      <c r="AR4" s="2748"/>
      <c r="AS4" s="2748"/>
      <c r="AT4" s="2748"/>
      <c r="AU4" s="2748"/>
      <c r="AV4" s="2748"/>
      <c r="AW4" s="2748"/>
      <c r="AX4" s="2748"/>
      <c r="AY4" s="2748"/>
      <c r="AZ4" s="2748"/>
      <c r="BA4" s="2748"/>
      <c r="BB4" s="2748"/>
      <c r="BC4" s="2748"/>
      <c r="BD4" s="2748"/>
      <c r="BE4" s="2748"/>
      <c r="BF4" s="2748"/>
      <c r="BG4" s="2748"/>
      <c r="BH4" s="2748"/>
      <c r="BI4" s="2748"/>
      <c r="BJ4" s="2748"/>
      <c r="BK4" s="2748"/>
      <c r="BL4" s="2748"/>
      <c r="BM4" s="2748"/>
      <c r="BN4" s="2761" t="s">
        <v>2618</v>
      </c>
      <c r="BO4" s="2788"/>
      <c r="BP4" s="2788"/>
      <c r="BQ4" s="2788"/>
      <c r="BR4" s="2788"/>
      <c r="BS4" s="2788"/>
      <c r="BT4" s="2788"/>
      <c r="BU4" s="2788"/>
      <c r="BV4" s="2788"/>
      <c r="BW4" s="2788"/>
      <c r="BX4" s="2788"/>
      <c r="BY4" s="2788"/>
      <c r="BZ4" s="2788"/>
    </row>
    <row r="5" spans="1:139" s="2790" customFormat="1" ht="72" customHeight="1">
      <c r="A5" s="2750" t="s">
        <v>313</v>
      </c>
      <c r="B5" s="2748" t="s">
        <v>2855</v>
      </c>
      <c r="C5" s="2750" t="s">
        <v>314</v>
      </c>
      <c r="D5" s="2749" t="s">
        <v>3344</v>
      </c>
      <c r="E5" s="2750" t="s">
        <v>3355</v>
      </c>
      <c r="F5" s="2750" t="s">
        <v>3345</v>
      </c>
      <c r="G5" s="2785" t="s">
        <v>3346</v>
      </c>
      <c r="H5" s="2748" t="s">
        <v>3347</v>
      </c>
      <c r="I5" s="2750" t="s">
        <v>3348</v>
      </c>
      <c r="J5" s="2753">
        <f>'14. Priority of Payments '!G29</f>
        <v>0</v>
      </c>
      <c r="K5" s="2786"/>
      <c r="L5" s="2786"/>
      <c r="M5" s="2750" t="s">
        <v>247</v>
      </c>
      <c r="N5" s="2750" t="s">
        <v>3349</v>
      </c>
      <c r="O5" s="2748" t="s">
        <v>3349</v>
      </c>
      <c r="P5" s="2750" t="s">
        <v>315</v>
      </c>
      <c r="Q5" s="2750"/>
      <c r="R5" s="2750"/>
      <c r="S5" s="2750" t="s">
        <v>1405</v>
      </c>
      <c r="T5" s="2756" t="s">
        <v>3350</v>
      </c>
      <c r="U5" s="2756" t="s">
        <v>3478</v>
      </c>
      <c r="V5" s="2750"/>
      <c r="W5" s="2750"/>
      <c r="X5" s="2750" t="s">
        <v>532</v>
      </c>
      <c r="Y5" s="2750"/>
      <c r="Z5" s="2750"/>
      <c r="AA5" s="2750" t="s">
        <v>1406</v>
      </c>
      <c r="AB5" s="2763" t="s">
        <v>3351</v>
      </c>
      <c r="AC5" s="2750" t="s">
        <v>3478</v>
      </c>
      <c r="AD5" s="2764"/>
      <c r="AE5" s="2750"/>
      <c r="AF5" s="2750" t="s">
        <v>488</v>
      </c>
      <c r="AG5" s="2765" t="s">
        <v>316</v>
      </c>
      <c r="AH5" s="2759" t="s">
        <v>2616</v>
      </c>
      <c r="AI5" s="2750"/>
      <c r="AJ5" s="2750"/>
      <c r="AK5" s="2750" t="s">
        <v>2617</v>
      </c>
      <c r="AL5" s="2765"/>
      <c r="AM5" s="2765"/>
      <c r="AN5" s="2765"/>
      <c r="AO5" s="2760"/>
      <c r="AP5" s="2750"/>
      <c r="AQ5" s="2750"/>
      <c r="AR5" s="2750"/>
      <c r="AS5" s="2750"/>
      <c r="AT5" s="2750"/>
      <c r="AU5" s="2750"/>
      <c r="AV5" s="2750"/>
      <c r="AW5" s="2750"/>
      <c r="AX5" s="2750"/>
      <c r="AY5" s="2750"/>
      <c r="AZ5" s="2750"/>
      <c r="BA5" s="2750"/>
      <c r="BB5" s="2750"/>
      <c r="BC5" s="2750"/>
      <c r="BD5" s="2750"/>
      <c r="BE5" s="2750"/>
      <c r="BF5" s="2750"/>
      <c r="BG5" s="2750"/>
      <c r="BH5" s="2750"/>
      <c r="BI5" s="2750"/>
      <c r="BJ5" s="2750"/>
      <c r="BK5" s="2750"/>
      <c r="BL5" s="2750"/>
      <c r="BM5" s="2750"/>
      <c r="BN5" s="2761" t="s">
        <v>2618</v>
      </c>
    </row>
    <row r="6" spans="1:139" s="2790" customFormat="1" ht="72" customHeight="1">
      <c r="A6" s="2750" t="s">
        <v>313</v>
      </c>
      <c r="B6" s="2748" t="s">
        <v>2855</v>
      </c>
      <c r="C6" s="2750" t="s">
        <v>314</v>
      </c>
      <c r="D6" s="2749" t="s">
        <v>3344</v>
      </c>
      <c r="E6" s="2750" t="s">
        <v>612</v>
      </c>
      <c r="F6" s="2750" t="s">
        <v>3345</v>
      </c>
      <c r="G6" s="2785" t="s">
        <v>3346</v>
      </c>
      <c r="H6" s="2748" t="s">
        <v>3347</v>
      </c>
      <c r="I6" s="2750" t="s">
        <v>3348</v>
      </c>
      <c r="J6" s="2754">
        <f>'13. Fees calculations'!I63</f>
        <v>0</v>
      </c>
      <c r="K6" s="2786"/>
      <c r="L6" s="2786"/>
      <c r="M6" s="2750" t="s">
        <v>247</v>
      </c>
      <c r="N6" s="2750" t="s">
        <v>3349</v>
      </c>
      <c r="O6" s="2748" t="s">
        <v>3349</v>
      </c>
      <c r="P6" s="2750" t="s">
        <v>315</v>
      </c>
      <c r="Q6" s="2750"/>
      <c r="R6" s="2750"/>
      <c r="S6" s="2750" t="s">
        <v>1404</v>
      </c>
      <c r="T6" s="2756" t="s">
        <v>3353</v>
      </c>
      <c r="U6" s="2756" t="s">
        <v>3478</v>
      </c>
      <c r="V6" s="2750"/>
      <c r="W6" s="2750"/>
      <c r="X6" s="2750" t="s">
        <v>1051</v>
      </c>
      <c r="Y6" s="2750"/>
      <c r="Z6" s="2750"/>
      <c r="AA6" s="2750" t="s">
        <v>2820</v>
      </c>
      <c r="AB6" s="2763" t="s">
        <v>2821</v>
      </c>
      <c r="AC6" s="2750" t="s">
        <v>827</v>
      </c>
      <c r="AD6" s="2764"/>
      <c r="AE6" s="2750"/>
      <c r="AF6" s="2750" t="s">
        <v>488</v>
      </c>
      <c r="AG6" s="2765" t="s">
        <v>316</v>
      </c>
      <c r="AH6" s="2759" t="s">
        <v>2616</v>
      </c>
      <c r="AI6" s="2750"/>
      <c r="AJ6" s="2750"/>
      <c r="AK6" s="2750" t="s">
        <v>2617</v>
      </c>
      <c r="AL6" s="2765"/>
      <c r="AM6" s="2765"/>
      <c r="AN6" s="2765"/>
      <c r="AO6" s="2760"/>
      <c r="AP6" s="2750"/>
      <c r="AQ6" s="2750"/>
      <c r="AR6" s="2750"/>
      <c r="AS6" s="2750"/>
      <c r="AT6" s="2750"/>
      <c r="AU6" s="2750"/>
      <c r="AV6" s="2750"/>
      <c r="AW6" s="2750"/>
      <c r="AX6" s="2750"/>
      <c r="AY6" s="2750"/>
      <c r="AZ6" s="2750"/>
      <c r="BA6" s="2750"/>
      <c r="BB6" s="2750"/>
      <c r="BC6" s="2750"/>
      <c r="BD6" s="2750"/>
      <c r="BE6" s="2750"/>
      <c r="BF6" s="2750"/>
      <c r="BG6" s="2750"/>
      <c r="BH6" s="2750"/>
      <c r="BI6" s="2750"/>
      <c r="BJ6" s="2750"/>
      <c r="BK6" s="2750"/>
      <c r="BL6" s="2750"/>
      <c r="BM6" s="2750"/>
      <c r="BN6" s="2761"/>
    </row>
    <row r="7" spans="1:139" s="2790" customFormat="1" ht="72" customHeight="1">
      <c r="A7" s="2750" t="s">
        <v>313</v>
      </c>
      <c r="B7" s="2748" t="s">
        <v>2855</v>
      </c>
      <c r="C7" s="2750" t="s">
        <v>314</v>
      </c>
      <c r="D7" s="2749" t="s">
        <v>3344</v>
      </c>
      <c r="E7" s="2750" t="s">
        <v>611</v>
      </c>
      <c r="F7" s="2750" t="s">
        <v>3345</v>
      </c>
      <c r="G7" s="2785" t="s">
        <v>3346</v>
      </c>
      <c r="H7" s="2748" t="s">
        <v>3347</v>
      </c>
      <c r="I7" s="2750" t="s">
        <v>3348</v>
      </c>
      <c r="J7" s="2754">
        <f>'13. Fees calculations'!I66</f>
        <v>0</v>
      </c>
      <c r="K7" s="2786"/>
      <c r="L7" s="2786"/>
      <c r="M7" s="2750" t="s">
        <v>247</v>
      </c>
      <c r="N7" s="2750" t="s">
        <v>3349</v>
      </c>
      <c r="O7" s="2748" t="s">
        <v>3349</v>
      </c>
      <c r="P7" s="2750" t="s">
        <v>315</v>
      </c>
      <c r="Q7" s="2750"/>
      <c r="R7" s="2750"/>
      <c r="S7" s="2750" t="s">
        <v>1404</v>
      </c>
      <c r="T7" s="2763" t="s">
        <v>3353</v>
      </c>
      <c r="U7" s="2756" t="s">
        <v>3478</v>
      </c>
      <c r="V7" s="2750"/>
      <c r="W7" s="2750"/>
      <c r="X7" s="2750" t="s">
        <v>615</v>
      </c>
      <c r="Y7" s="2750"/>
      <c r="Z7" s="2750"/>
      <c r="AA7" s="2750" t="s">
        <v>1288</v>
      </c>
      <c r="AB7" s="2750" t="s">
        <v>3356</v>
      </c>
      <c r="AC7" s="2750" t="s">
        <v>1195</v>
      </c>
      <c r="AD7" s="2764"/>
      <c r="AE7" s="2750"/>
      <c r="AF7" s="2750" t="s">
        <v>488</v>
      </c>
      <c r="AG7" s="2765" t="s">
        <v>316</v>
      </c>
      <c r="AH7" s="2759" t="s">
        <v>2616</v>
      </c>
      <c r="AI7" s="2750"/>
      <c r="AJ7" s="2750"/>
      <c r="AK7" s="2750" t="s">
        <v>2617</v>
      </c>
      <c r="AL7" s="2765"/>
      <c r="AM7" s="2765"/>
      <c r="AN7" s="2765"/>
      <c r="AO7" s="2760"/>
      <c r="AP7" s="2750"/>
      <c r="AQ7" s="2750"/>
      <c r="AR7" s="2750"/>
      <c r="AS7" s="2750"/>
      <c r="AT7" s="2750"/>
      <c r="AU7" s="2750"/>
      <c r="AV7" s="2750"/>
      <c r="AW7" s="2750"/>
      <c r="AX7" s="2750"/>
      <c r="AY7" s="2750"/>
      <c r="AZ7" s="2750"/>
      <c r="BA7" s="2750"/>
      <c r="BB7" s="2750"/>
      <c r="BC7" s="2750"/>
      <c r="BD7" s="2750"/>
      <c r="BE7" s="2750"/>
      <c r="BF7" s="2750"/>
      <c r="BG7" s="2750"/>
      <c r="BH7" s="2750"/>
      <c r="BI7" s="2750"/>
      <c r="BJ7" s="2750"/>
      <c r="BK7" s="2750"/>
      <c r="BL7" s="2750"/>
      <c r="BM7" s="2750"/>
      <c r="BN7" s="2761"/>
    </row>
    <row r="8" spans="1:139" s="2790" customFormat="1" ht="72" customHeight="1">
      <c r="A8" s="2750" t="s">
        <v>313</v>
      </c>
      <c r="B8" s="2748" t="s">
        <v>2855</v>
      </c>
      <c r="C8" s="2750" t="s">
        <v>314</v>
      </c>
      <c r="D8" s="2749" t="s">
        <v>3344</v>
      </c>
      <c r="E8" s="2750" t="s">
        <v>2675</v>
      </c>
      <c r="F8" s="2750" t="s">
        <v>3345</v>
      </c>
      <c r="G8" s="2785" t="s">
        <v>3346</v>
      </c>
      <c r="H8" s="2748" t="s">
        <v>3347</v>
      </c>
      <c r="I8" s="2750" t="s">
        <v>3348</v>
      </c>
      <c r="J8" s="2754">
        <f>'13. Fees calculations'!I69</f>
        <v>0</v>
      </c>
      <c r="K8" s="2786"/>
      <c r="L8" s="2786"/>
      <c r="M8" s="2750" t="s">
        <v>247</v>
      </c>
      <c r="N8" s="2750" t="s">
        <v>3349</v>
      </c>
      <c r="O8" s="2748" t="s">
        <v>3349</v>
      </c>
      <c r="P8" s="2750" t="s">
        <v>315</v>
      </c>
      <c r="Q8" s="2750"/>
      <c r="R8" s="2750"/>
      <c r="S8" s="2750" t="s">
        <v>1404</v>
      </c>
      <c r="T8" s="2763" t="s">
        <v>3353</v>
      </c>
      <c r="U8" s="2756" t="s">
        <v>3478</v>
      </c>
      <c r="V8" s="2750"/>
      <c r="W8" s="2750"/>
      <c r="X8" s="2750" t="s">
        <v>1434</v>
      </c>
      <c r="Y8" s="2750"/>
      <c r="Z8" s="2750"/>
      <c r="AA8" s="2750" t="s">
        <v>2822</v>
      </c>
      <c r="AB8" s="2750" t="s">
        <v>2819</v>
      </c>
      <c r="AC8" s="2750" t="s">
        <v>826</v>
      </c>
      <c r="AD8" s="2764"/>
      <c r="AE8" s="2750"/>
      <c r="AF8" s="2750" t="s">
        <v>488</v>
      </c>
      <c r="AG8" s="2765" t="s">
        <v>316</v>
      </c>
      <c r="AH8" s="2759" t="s">
        <v>2616</v>
      </c>
      <c r="AI8" s="2750"/>
      <c r="AJ8" s="2750"/>
      <c r="AK8" s="2750" t="s">
        <v>2617</v>
      </c>
      <c r="AL8" s="2765"/>
      <c r="AM8" s="2765"/>
      <c r="AN8" s="2765"/>
      <c r="AO8" s="2760"/>
      <c r="AP8" s="2750"/>
      <c r="AQ8" s="2750"/>
      <c r="AR8" s="2750"/>
      <c r="AS8" s="2750"/>
      <c r="AT8" s="2750"/>
      <c r="AU8" s="2750"/>
      <c r="AV8" s="2750"/>
      <c r="AW8" s="2750"/>
      <c r="AX8" s="2750"/>
      <c r="AY8" s="2750"/>
      <c r="AZ8" s="2750"/>
      <c r="BA8" s="2750"/>
      <c r="BB8" s="2750"/>
      <c r="BC8" s="2750"/>
      <c r="BD8" s="2750"/>
      <c r="BE8" s="2750"/>
      <c r="BF8" s="2750"/>
      <c r="BG8" s="2750"/>
      <c r="BH8" s="2750"/>
      <c r="BI8" s="2750"/>
      <c r="BJ8" s="2750"/>
      <c r="BK8" s="2750"/>
      <c r="BL8" s="2750"/>
      <c r="BM8" s="2750"/>
      <c r="BN8" s="2761"/>
    </row>
    <row r="9" spans="1:139" s="2790" customFormat="1" ht="72" customHeight="1">
      <c r="A9" s="2750" t="s">
        <v>313</v>
      </c>
      <c r="B9" s="2748" t="s">
        <v>2855</v>
      </c>
      <c r="C9" s="2750" t="s">
        <v>314</v>
      </c>
      <c r="D9" s="2749" t="s">
        <v>3344</v>
      </c>
      <c r="E9" s="2750" t="s">
        <v>616</v>
      </c>
      <c r="F9" s="2750" t="s">
        <v>3345</v>
      </c>
      <c r="G9" s="2785" t="s">
        <v>3346</v>
      </c>
      <c r="H9" s="2748" t="s">
        <v>3347</v>
      </c>
      <c r="I9" s="2750" t="s">
        <v>3348</v>
      </c>
      <c r="J9" s="2754">
        <f>'13. Fees calculations'!I70</f>
        <v>0</v>
      </c>
      <c r="K9" s="2786"/>
      <c r="L9" s="2786"/>
      <c r="M9" s="2750" t="s">
        <v>247</v>
      </c>
      <c r="N9" s="2750" t="s">
        <v>3349</v>
      </c>
      <c r="O9" s="2748" t="s">
        <v>3349</v>
      </c>
      <c r="P9" s="2750" t="s">
        <v>315</v>
      </c>
      <c r="Q9" s="2750"/>
      <c r="R9" s="2750"/>
      <c r="S9" s="2750" t="s">
        <v>1404</v>
      </c>
      <c r="T9" s="2763" t="s">
        <v>3353</v>
      </c>
      <c r="U9" s="2756" t="s">
        <v>3478</v>
      </c>
      <c r="V9" s="2750"/>
      <c r="W9" s="2750"/>
      <c r="X9" s="2750" t="s">
        <v>1434</v>
      </c>
      <c r="Y9" s="2750"/>
      <c r="Z9" s="2750"/>
      <c r="AA9" s="2750" t="s">
        <v>3357</v>
      </c>
      <c r="AB9" s="2750" t="s">
        <v>3358</v>
      </c>
      <c r="AC9" s="2750" t="s">
        <v>826</v>
      </c>
      <c r="AD9" s="2764"/>
      <c r="AE9" s="2750"/>
      <c r="AF9" s="2750" t="s">
        <v>488</v>
      </c>
      <c r="AG9" s="2765" t="s">
        <v>316</v>
      </c>
      <c r="AH9" s="2759" t="s">
        <v>2616</v>
      </c>
      <c r="AI9" s="2750"/>
      <c r="AJ9" s="2750"/>
      <c r="AK9" s="2750" t="s">
        <v>2617</v>
      </c>
      <c r="AL9" s="2765"/>
      <c r="AM9" s="2765"/>
      <c r="AN9" s="2765"/>
      <c r="AO9" s="2760"/>
      <c r="AP9" s="2750"/>
      <c r="AQ9" s="2750"/>
      <c r="AR9" s="2750"/>
      <c r="AS9" s="2750"/>
      <c r="AT9" s="2750"/>
      <c r="AU9" s="2750"/>
      <c r="AV9" s="2750"/>
      <c r="AW9" s="2750"/>
      <c r="AX9" s="2750"/>
      <c r="AY9" s="2750"/>
      <c r="AZ9" s="2750"/>
      <c r="BA9" s="2750"/>
      <c r="BB9" s="2750"/>
      <c r="BC9" s="2750"/>
      <c r="BD9" s="2750"/>
      <c r="BE9" s="2750"/>
      <c r="BF9" s="2750"/>
      <c r="BG9" s="2750"/>
      <c r="BH9" s="2750"/>
      <c r="BI9" s="2750"/>
      <c r="BJ9" s="2750"/>
      <c r="BK9" s="2750"/>
      <c r="BL9" s="2750"/>
      <c r="BM9" s="2750"/>
      <c r="BN9" s="2761" t="s">
        <v>2618</v>
      </c>
    </row>
    <row r="10" spans="1:139" s="2790" customFormat="1" ht="72" customHeight="1">
      <c r="A10" s="2750" t="s">
        <v>313</v>
      </c>
      <c r="B10" s="2748" t="s">
        <v>2855</v>
      </c>
      <c r="C10" s="2750" t="s">
        <v>314</v>
      </c>
      <c r="D10" s="2749" t="s">
        <v>3344</v>
      </c>
      <c r="E10" s="2750" t="s">
        <v>2677</v>
      </c>
      <c r="F10" s="2750" t="s">
        <v>3345</v>
      </c>
      <c r="G10" s="2785" t="s">
        <v>3346</v>
      </c>
      <c r="H10" s="2748" t="s">
        <v>3347</v>
      </c>
      <c r="I10" s="2750" t="s">
        <v>3348</v>
      </c>
      <c r="J10" s="2754">
        <f>'13. Fees calculations'!I71</f>
        <v>0</v>
      </c>
      <c r="K10" s="2786"/>
      <c r="L10" s="2786"/>
      <c r="M10" s="2750" t="s">
        <v>247</v>
      </c>
      <c r="N10" s="2750" t="s">
        <v>3349</v>
      </c>
      <c r="O10" s="2748" t="s">
        <v>3349</v>
      </c>
      <c r="P10" s="2750" t="s">
        <v>315</v>
      </c>
      <c r="Q10" s="2750"/>
      <c r="R10" s="2750"/>
      <c r="S10" s="2750" t="s">
        <v>1404</v>
      </c>
      <c r="T10" s="2763" t="s">
        <v>3353</v>
      </c>
      <c r="U10" s="2756" t="s">
        <v>3478</v>
      </c>
      <c r="V10" s="2750"/>
      <c r="W10" s="2750"/>
      <c r="X10" s="2750" t="s">
        <v>1434</v>
      </c>
      <c r="Y10" s="2750"/>
      <c r="Z10" s="2750"/>
      <c r="AA10" s="2750" t="s">
        <v>3359</v>
      </c>
      <c r="AB10" s="2750" t="s">
        <v>3360</v>
      </c>
      <c r="AC10" s="2750"/>
      <c r="AD10" s="2764"/>
      <c r="AE10" s="2750"/>
      <c r="AF10" s="2750" t="s">
        <v>488</v>
      </c>
      <c r="AG10" s="2765" t="s">
        <v>316</v>
      </c>
      <c r="AH10" s="2759" t="s">
        <v>2616</v>
      </c>
      <c r="AI10" s="2750"/>
      <c r="AJ10" s="2750"/>
      <c r="AK10" s="2750" t="s">
        <v>2617</v>
      </c>
      <c r="AL10" s="2765"/>
      <c r="AM10" s="2765"/>
      <c r="AN10" s="2765"/>
      <c r="AO10" s="2760"/>
      <c r="AP10" s="2750"/>
      <c r="AQ10" s="2750"/>
      <c r="AR10" s="2750"/>
      <c r="AS10" s="2750"/>
      <c r="AT10" s="2750"/>
      <c r="AU10" s="2750"/>
      <c r="AV10" s="2750"/>
      <c r="AW10" s="2750"/>
      <c r="AX10" s="2750"/>
      <c r="AY10" s="2750"/>
      <c r="AZ10" s="2750"/>
      <c r="BA10" s="2750"/>
      <c r="BB10" s="2750"/>
      <c r="BC10" s="2750"/>
      <c r="BD10" s="2750"/>
      <c r="BE10" s="2750"/>
      <c r="BF10" s="2750"/>
      <c r="BG10" s="2750"/>
      <c r="BH10" s="2750"/>
      <c r="BI10" s="2750"/>
      <c r="BJ10" s="2750"/>
      <c r="BK10" s="2750"/>
      <c r="BL10" s="2750"/>
      <c r="BM10" s="2750"/>
      <c r="BN10" s="2761"/>
    </row>
    <row r="11" spans="1:139" s="2790" customFormat="1" ht="72" customHeight="1">
      <c r="A11" s="2750" t="s">
        <v>313</v>
      </c>
      <c r="B11" s="2748" t="s">
        <v>2855</v>
      </c>
      <c r="C11" s="2750" t="s">
        <v>314</v>
      </c>
      <c r="D11" s="2749" t="s">
        <v>3344</v>
      </c>
      <c r="E11" s="2750" t="s">
        <v>2678</v>
      </c>
      <c r="F11" s="2750" t="s">
        <v>3345</v>
      </c>
      <c r="G11" s="2785" t="s">
        <v>3346</v>
      </c>
      <c r="H11" s="2748" t="s">
        <v>3347</v>
      </c>
      <c r="I11" s="2750" t="s">
        <v>3348</v>
      </c>
      <c r="J11" s="2754">
        <f>'13. Fees calculations'!I72</f>
        <v>0</v>
      </c>
      <c r="K11" s="2786"/>
      <c r="L11" s="2786"/>
      <c r="M11" s="2750" t="s">
        <v>247</v>
      </c>
      <c r="N11" s="2750" t="s">
        <v>3349</v>
      </c>
      <c r="O11" s="2748" t="s">
        <v>3349</v>
      </c>
      <c r="P11" s="2750" t="s">
        <v>315</v>
      </c>
      <c r="Q11" s="2750"/>
      <c r="R11" s="2750"/>
      <c r="S11" s="2750" t="s">
        <v>1404</v>
      </c>
      <c r="T11" s="2763" t="s">
        <v>3353</v>
      </c>
      <c r="U11" s="2756" t="s">
        <v>3478</v>
      </c>
      <c r="V11" s="2751"/>
      <c r="W11" s="2751"/>
      <c r="X11" s="2750"/>
      <c r="Y11" s="2751"/>
      <c r="Z11" s="2751"/>
      <c r="AA11" s="2750" t="s">
        <v>1576</v>
      </c>
      <c r="AB11" s="2750" t="s">
        <v>3360</v>
      </c>
      <c r="AC11" s="2750"/>
      <c r="AD11" s="2764"/>
      <c r="AE11" s="2750"/>
      <c r="AF11" s="2750" t="s">
        <v>488</v>
      </c>
      <c r="AG11" s="2765" t="s">
        <v>316</v>
      </c>
      <c r="AH11" s="2759" t="s">
        <v>2616</v>
      </c>
      <c r="AI11" s="2750"/>
      <c r="AJ11" s="2750"/>
      <c r="AK11" s="2750" t="s">
        <v>2617</v>
      </c>
      <c r="AL11" s="2765"/>
      <c r="AM11" s="2759"/>
      <c r="AN11" s="2759"/>
      <c r="AO11" s="2760"/>
      <c r="AP11" s="2751"/>
      <c r="AQ11" s="2751"/>
      <c r="AR11" s="2751"/>
      <c r="AS11" s="2751"/>
      <c r="AT11" s="2751"/>
      <c r="AU11" s="2751"/>
      <c r="AV11" s="2751"/>
      <c r="AW11" s="2751"/>
      <c r="AX11" s="2751"/>
      <c r="AY11" s="2751"/>
      <c r="AZ11" s="2751"/>
      <c r="BA11" s="2751"/>
      <c r="BB11" s="2751"/>
      <c r="BC11" s="2751"/>
      <c r="BD11" s="2751"/>
      <c r="BE11" s="2751"/>
      <c r="BF11" s="2751"/>
      <c r="BG11" s="2751"/>
      <c r="BH11" s="2751"/>
      <c r="BI11" s="2751"/>
      <c r="BJ11" s="2751"/>
      <c r="BK11" s="2751"/>
      <c r="BL11" s="2751"/>
      <c r="BM11" s="2751"/>
      <c r="BN11" s="2766"/>
    </row>
    <row r="12" spans="1:139" s="2790" customFormat="1" ht="72" customHeight="1">
      <c r="A12" s="2750" t="s">
        <v>313</v>
      </c>
      <c r="B12" s="2748" t="s">
        <v>2855</v>
      </c>
      <c r="C12" s="2750" t="s">
        <v>314</v>
      </c>
      <c r="D12" s="2749" t="s">
        <v>3344</v>
      </c>
      <c r="E12" s="2750" t="s">
        <v>1577</v>
      </c>
      <c r="F12" s="2750" t="s">
        <v>3345</v>
      </c>
      <c r="G12" s="2785" t="s">
        <v>3346</v>
      </c>
      <c r="H12" s="2748" t="s">
        <v>3347</v>
      </c>
      <c r="I12" s="2750" t="s">
        <v>3348</v>
      </c>
      <c r="J12" s="2754">
        <f>'13. Fees calculations'!I73</f>
        <v>0</v>
      </c>
      <c r="K12" s="2786"/>
      <c r="L12" s="2786"/>
      <c r="M12" s="2750" t="s">
        <v>247</v>
      </c>
      <c r="N12" s="2750" t="s">
        <v>3349</v>
      </c>
      <c r="O12" s="2748" t="s">
        <v>3349</v>
      </c>
      <c r="P12" s="2750" t="s">
        <v>315</v>
      </c>
      <c r="Q12" s="2750"/>
      <c r="R12" s="2750"/>
      <c r="S12" s="2750" t="s">
        <v>1404</v>
      </c>
      <c r="T12" s="2763" t="s">
        <v>3353</v>
      </c>
      <c r="U12" s="2756" t="s">
        <v>3478</v>
      </c>
      <c r="V12" s="2751"/>
      <c r="W12" s="2751"/>
      <c r="X12" s="2750"/>
      <c r="Y12" s="2751"/>
      <c r="Z12" s="2751"/>
      <c r="AA12" s="2750"/>
      <c r="AB12" s="2750" t="s">
        <v>3360</v>
      </c>
      <c r="AC12" s="2750"/>
      <c r="AD12" s="2764"/>
      <c r="AE12" s="2750"/>
      <c r="AF12" s="2750" t="s">
        <v>488</v>
      </c>
      <c r="AG12" s="2765" t="s">
        <v>316</v>
      </c>
      <c r="AH12" s="2759" t="s">
        <v>2616</v>
      </c>
      <c r="AI12" s="2750"/>
      <c r="AJ12" s="2750"/>
      <c r="AK12" s="2750" t="s">
        <v>2617</v>
      </c>
      <c r="AL12" s="2765"/>
      <c r="AM12" s="2759"/>
      <c r="AN12" s="2759"/>
      <c r="AO12" s="2760"/>
      <c r="AP12" s="2751"/>
      <c r="AQ12" s="2751"/>
      <c r="AR12" s="2751"/>
      <c r="AS12" s="2751"/>
      <c r="AT12" s="2751"/>
      <c r="AU12" s="2751"/>
      <c r="AV12" s="2751"/>
      <c r="AW12" s="2751"/>
      <c r="AX12" s="2751"/>
      <c r="AY12" s="2751"/>
      <c r="AZ12" s="2751"/>
      <c r="BA12" s="2751"/>
      <c r="BB12" s="2751"/>
      <c r="BC12" s="2751"/>
      <c r="BD12" s="2751"/>
      <c r="BE12" s="2751"/>
      <c r="BF12" s="2751"/>
      <c r="BG12" s="2751"/>
      <c r="BH12" s="2751"/>
      <c r="BI12" s="2751"/>
      <c r="BJ12" s="2751"/>
      <c r="BK12" s="2751"/>
      <c r="BL12" s="2751"/>
      <c r="BM12" s="2751"/>
      <c r="BN12" s="2766"/>
    </row>
    <row r="13" spans="1:139" s="2790" customFormat="1" ht="72" customHeight="1">
      <c r="A13" s="2750" t="s">
        <v>313</v>
      </c>
      <c r="B13" s="2748" t="s">
        <v>2855</v>
      </c>
      <c r="C13" s="2750" t="s">
        <v>314</v>
      </c>
      <c r="D13" s="2749" t="s">
        <v>3344</v>
      </c>
      <c r="E13" s="2750" t="s">
        <v>1578</v>
      </c>
      <c r="F13" s="2750" t="s">
        <v>3345</v>
      </c>
      <c r="G13" s="2785" t="s">
        <v>3346</v>
      </c>
      <c r="H13" s="2748" t="s">
        <v>3347</v>
      </c>
      <c r="I13" s="2750" t="s">
        <v>3348</v>
      </c>
      <c r="J13" s="2754">
        <f>'13. Fees calculations'!I74</f>
        <v>0</v>
      </c>
      <c r="K13" s="2786"/>
      <c r="L13" s="2786"/>
      <c r="M13" s="2750" t="s">
        <v>247</v>
      </c>
      <c r="N13" s="2750" t="s">
        <v>3349</v>
      </c>
      <c r="O13" s="2748" t="s">
        <v>3349</v>
      </c>
      <c r="P13" s="2750" t="s">
        <v>315</v>
      </c>
      <c r="Q13" s="2750"/>
      <c r="R13" s="2750"/>
      <c r="S13" s="2750" t="s">
        <v>1404</v>
      </c>
      <c r="T13" s="2763" t="s">
        <v>3353</v>
      </c>
      <c r="U13" s="2756" t="s">
        <v>3478</v>
      </c>
      <c r="V13" s="2751"/>
      <c r="W13" s="2751"/>
      <c r="X13" s="2750"/>
      <c r="Y13" s="2751"/>
      <c r="Z13" s="2751"/>
      <c r="AA13" s="2750"/>
      <c r="AB13" s="2750"/>
      <c r="AC13" s="2750"/>
      <c r="AD13" s="2764"/>
      <c r="AE13" s="2750"/>
      <c r="AF13" s="2750" t="s">
        <v>488</v>
      </c>
      <c r="AG13" s="2765" t="s">
        <v>316</v>
      </c>
      <c r="AH13" s="2759" t="s">
        <v>2616</v>
      </c>
      <c r="AI13" s="2750"/>
      <c r="AJ13" s="2750"/>
      <c r="AK13" s="2750" t="s">
        <v>2617</v>
      </c>
      <c r="AL13" s="2765"/>
      <c r="AM13" s="2759"/>
      <c r="AN13" s="2759"/>
      <c r="AO13" s="2760"/>
      <c r="AP13" s="2751"/>
      <c r="AQ13" s="2751"/>
      <c r="AR13" s="2751"/>
      <c r="AS13" s="2751"/>
      <c r="AT13" s="2751"/>
      <c r="AU13" s="2751"/>
      <c r="AV13" s="2751"/>
      <c r="AW13" s="2751"/>
      <c r="AX13" s="2751"/>
      <c r="AY13" s="2751"/>
      <c r="AZ13" s="2751"/>
      <c r="BA13" s="2751"/>
      <c r="BB13" s="2751"/>
      <c r="BC13" s="2751"/>
      <c r="BD13" s="2751"/>
      <c r="BE13" s="2751"/>
      <c r="BF13" s="2751"/>
      <c r="BG13" s="2751"/>
      <c r="BH13" s="2751"/>
      <c r="BI13" s="2751"/>
      <c r="BJ13" s="2751"/>
      <c r="BK13" s="2751"/>
      <c r="BL13" s="2751"/>
      <c r="BM13" s="2751"/>
      <c r="BN13" s="2766"/>
    </row>
    <row r="14" spans="1:139" s="2790" customFormat="1" ht="72" customHeight="1">
      <c r="A14" s="2750" t="s">
        <v>313</v>
      </c>
      <c r="B14" s="2748" t="s">
        <v>2855</v>
      </c>
      <c r="C14" s="2750" t="s">
        <v>314</v>
      </c>
      <c r="D14" s="2749" t="s">
        <v>3344</v>
      </c>
      <c r="E14" s="2750" t="s">
        <v>2679</v>
      </c>
      <c r="F14" s="2750" t="s">
        <v>3345</v>
      </c>
      <c r="G14" s="2785" t="s">
        <v>3346</v>
      </c>
      <c r="H14" s="2748" t="s">
        <v>3347</v>
      </c>
      <c r="I14" s="2750" t="s">
        <v>3348</v>
      </c>
      <c r="J14" s="2754">
        <f>'13. Fees calculations'!I75</f>
        <v>0</v>
      </c>
      <c r="K14" s="2786"/>
      <c r="L14" s="2786"/>
      <c r="M14" s="2750" t="s">
        <v>247</v>
      </c>
      <c r="N14" s="2750" t="s">
        <v>3349</v>
      </c>
      <c r="O14" s="2748" t="s">
        <v>3349</v>
      </c>
      <c r="P14" s="2750" t="s">
        <v>315</v>
      </c>
      <c r="Q14" s="2750"/>
      <c r="R14" s="2750"/>
      <c r="S14" s="2750" t="s">
        <v>1404</v>
      </c>
      <c r="T14" s="2763" t="s">
        <v>3353</v>
      </c>
      <c r="U14" s="2756" t="s">
        <v>3478</v>
      </c>
      <c r="V14" s="2751"/>
      <c r="W14" s="2751"/>
      <c r="X14" s="2750"/>
      <c r="Y14" s="2751"/>
      <c r="Z14" s="2751"/>
      <c r="AA14" s="2750"/>
      <c r="AB14" s="2750" t="s">
        <v>3360</v>
      </c>
      <c r="AC14" s="2750"/>
      <c r="AD14" s="2764"/>
      <c r="AE14" s="2750"/>
      <c r="AF14" s="2750" t="s">
        <v>488</v>
      </c>
      <c r="AG14" s="2765" t="s">
        <v>316</v>
      </c>
      <c r="AH14" s="2759" t="s">
        <v>2616</v>
      </c>
      <c r="AI14" s="2750"/>
      <c r="AJ14" s="2750"/>
      <c r="AK14" s="2750" t="s">
        <v>2617</v>
      </c>
      <c r="AL14" s="2765"/>
      <c r="AM14" s="2759"/>
      <c r="AN14" s="2759"/>
      <c r="AO14" s="2760"/>
      <c r="AP14" s="2751"/>
      <c r="AQ14" s="2751"/>
      <c r="AR14" s="2751"/>
      <c r="AS14" s="2751"/>
      <c r="AT14" s="2751"/>
      <c r="AU14" s="2751"/>
      <c r="AV14" s="2751"/>
      <c r="AW14" s="2751"/>
      <c r="AX14" s="2751"/>
      <c r="AY14" s="2751"/>
      <c r="AZ14" s="2751"/>
      <c r="BA14" s="2751"/>
      <c r="BB14" s="2751"/>
      <c r="BC14" s="2751"/>
      <c r="BD14" s="2751"/>
      <c r="BE14" s="2751"/>
      <c r="BF14" s="2751"/>
      <c r="BG14" s="2751"/>
      <c r="BH14" s="2751"/>
      <c r="BI14" s="2751"/>
      <c r="BJ14" s="2751"/>
      <c r="BK14" s="2751"/>
      <c r="BL14" s="2751"/>
      <c r="BM14" s="2751"/>
      <c r="BN14" s="2766"/>
    </row>
    <row r="15" spans="1:139" s="2790" customFormat="1" ht="72" customHeight="1">
      <c r="A15" s="2751" t="s">
        <v>313</v>
      </c>
      <c r="B15" s="2748" t="s">
        <v>2855</v>
      </c>
      <c r="C15" s="2751" t="s">
        <v>314</v>
      </c>
      <c r="D15" s="2749" t="s">
        <v>3344</v>
      </c>
      <c r="E15" s="2751" t="s">
        <v>2815</v>
      </c>
      <c r="F15" s="2750" t="s">
        <v>3345</v>
      </c>
      <c r="G15" s="2785" t="s">
        <v>3346</v>
      </c>
      <c r="H15" s="2748" t="s">
        <v>3347</v>
      </c>
      <c r="I15" s="2750" t="s">
        <v>3348</v>
      </c>
      <c r="J15" s="2754"/>
      <c r="K15" s="2786"/>
      <c r="L15" s="2786"/>
      <c r="M15" s="2751" t="s">
        <v>247</v>
      </c>
      <c r="N15" s="2770" t="s">
        <v>3349</v>
      </c>
      <c r="O15" s="2748" t="s">
        <v>3349</v>
      </c>
      <c r="P15" s="2751" t="s">
        <v>315</v>
      </c>
      <c r="Q15" s="2751"/>
      <c r="R15" s="2751"/>
      <c r="S15" s="2767" t="s">
        <v>1404</v>
      </c>
      <c r="T15" s="2756" t="s">
        <v>3353</v>
      </c>
      <c r="U15" s="2756" t="s">
        <v>3478</v>
      </c>
      <c r="V15" s="2750"/>
      <c r="W15" s="2750"/>
      <c r="X15" s="2750"/>
      <c r="Y15" s="2750"/>
      <c r="Z15" s="2750"/>
      <c r="AA15" s="2750" t="s">
        <v>2816</v>
      </c>
      <c r="AB15" s="2750" t="s">
        <v>3360</v>
      </c>
      <c r="AC15" s="2750"/>
      <c r="AD15" s="2764"/>
      <c r="AE15" s="2750"/>
      <c r="AF15" s="2750" t="s">
        <v>488</v>
      </c>
      <c r="AG15" s="2765" t="s">
        <v>316</v>
      </c>
      <c r="AH15" s="2759" t="s">
        <v>2616</v>
      </c>
      <c r="AI15" s="2750"/>
      <c r="AJ15" s="2750"/>
      <c r="AK15" s="2750" t="s">
        <v>2617</v>
      </c>
      <c r="AL15" s="2765"/>
      <c r="AM15" s="2765"/>
      <c r="AN15" s="2765"/>
      <c r="AO15" s="2760"/>
      <c r="AP15" s="2750"/>
      <c r="AQ15" s="2750"/>
      <c r="AR15" s="2750"/>
      <c r="AS15" s="2750"/>
      <c r="AT15" s="2750"/>
      <c r="AU15" s="2750"/>
      <c r="AV15" s="2750"/>
      <c r="AW15" s="2750"/>
      <c r="AX15" s="2750"/>
      <c r="AY15" s="2750"/>
      <c r="AZ15" s="2750"/>
      <c r="BA15" s="2750"/>
      <c r="BB15" s="2750"/>
      <c r="BC15" s="2750"/>
      <c r="BD15" s="2750"/>
      <c r="BE15" s="2750"/>
      <c r="BF15" s="2750"/>
      <c r="BG15" s="2750"/>
      <c r="BH15" s="2750"/>
      <c r="BI15" s="2750"/>
      <c r="BJ15" s="2750"/>
      <c r="BK15" s="2750"/>
      <c r="BL15" s="2750"/>
      <c r="BM15" s="2750"/>
      <c r="BN15" s="2761"/>
    </row>
    <row r="16" spans="1:139" s="2791" customFormat="1" ht="72" customHeight="1">
      <c r="A16" s="2751" t="s">
        <v>313</v>
      </c>
      <c r="B16" s="2748" t="s">
        <v>2855</v>
      </c>
      <c r="C16" s="2751" t="s">
        <v>314</v>
      </c>
      <c r="D16" s="2749" t="s">
        <v>3344</v>
      </c>
      <c r="E16" s="2751" t="s">
        <v>2689</v>
      </c>
      <c r="F16" s="2750" t="s">
        <v>3345</v>
      </c>
      <c r="G16" s="2785" t="s">
        <v>3346</v>
      </c>
      <c r="H16" s="2748" t="s">
        <v>3347</v>
      </c>
      <c r="I16" s="2750" t="s">
        <v>3348</v>
      </c>
      <c r="J16" s="2755">
        <f>'13. Fees calculations'!I64+'13. Fees calculations'!I65</f>
        <v>0</v>
      </c>
      <c r="K16" s="2786"/>
      <c r="L16" s="2786"/>
      <c r="M16" s="2751" t="s">
        <v>247</v>
      </c>
      <c r="N16" s="2770" t="s">
        <v>3349</v>
      </c>
      <c r="O16" s="2748" t="s">
        <v>3349</v>
      </c>
      <c r="P16" s="2751" t="s">
        <v>315</v>
      </c>
      <c r="Q16" s="2751"/>
      <c r="R16" s="2751"/>
      <c r="S16" s="2767" t="s">
        <v>1404</v>
      </c>
      <c r="T16" s="2763" t="s">
        <v>3353</v>
      </c>
      <c r="U16" s="2756" t="s">
        <v>3478</v>
      </c>
      <c r="V16" s="2769"/>
      <c r="W16" s="2769"/>
      <c r="X16" s="2751" t="s">
        <v>1051</v>
      </c>
      <c r="Y16" s="2751"/>
      <c r="Z16" s="2751"/>
      <c r="AA16" s="2751" t="s">
        <v>2820</v>
      </c>
      <c r="AB16" s="2751" t="s">
        <v>2821</v>
      </c>
      <c r="AC16" s="2751" t="s">
        <v>827</v>
      </c>
      <c r="AD16" s="2751"/>
      <c r="AE16" s="2751"/>
      <c r="AF16" s="2751" t="s">
        <v>488</v>
      </c>
      <c r="AG16" s="2759" t="s">
        <v>316</v>
      </c>
      <c r="AH16" s="2759" t="s">
        <v>2616</v>
      </c>
      <c r="AI16" s="2769"/>
      <c r="AJ16" s="2769"/>
      <c r="AK16" s="2750" t="s">
        <v>2617</v>
      </c>
      <c r="AL16" s="2759"/>
      <c r="AM16" s="2759"/>
      <c r="AN16" s="2759"/>
      <c r="AO16" s="2760"/>
      <c r="AP16" s="2770"/>
      <c r="AQ16" s="2770"/>
      <c r="AR16" s="2770"/>
      <c r="AS16" s="2771"/>
      <c r="AT16" s="2771"/>
      <c r="AU16" s="2771"/>
      <c r="AV16" s="2771"/>
      <c r="AW16" s="2772"/>
      <c r="AX16" s="2769"/>
      <c r="AY16" s="2769"/>
      <c r="AZ16" s="2769"/>
      <c r="BA16" s="2769"/>
      <c r="BB16" s="2769"/>
      <c r="BC16" s="2769"/>
      <c r="BD16" s="2769"/>
      <c r="BE16" s="2769"/>
      <c r="BF16" s="2769"/>
      <c r="BG16" s="2769"/>
      <c r="BH16" s="2769"/>
      <c r="BI16" s="2769"/>
      <c r="BJ16" s="2769"/>
      <c r="BK16" s="2769"/>
      <c r="BL16" s="2769"/>
      <c r="BM16" s="2769"/>
      <c r="BN16" s="2761"/>
    </row>
    <row r="17" spans="1:66" s="2790" customFormat="1" ht="72" customHeight="1">
      <c r="A17" s="2751" t="s">
        <v>313</v>
      </c>
      <c r="B17" s="2748" t="s">
        <v>2855</v>
      </c>
      <c r="C17" s="2751" t="s">
        <v>314</v>
      </c>
      <c r="D17" s="2749" t="s">
        <v>3344</v>
      </c>
      <c r="E17" s="2751" t="s">
        <v>3361</v>
      </c>
      <c r="F17" s="2750" t="s">
        <v>3345</v>
      </c>
      <c r="G17" s="2785" t="s">
        <v>3346</v>
      </c>
      <c r="H17" s="2748" t="s">
        <v>3347</v>
      </c>
      <c r="I17" s="2750" t="s">
        <v>3348</v>
      </c>
      <c r="J17" s="2755">
        <f>'14. Priority of Payments '!G41</f>
        <v>0</v>
      </c>
      <c r="K17" s="2786"/>
      <c r="L17" s="2786"/>
      <c r="M17" s="2751" t="s">
        <v>247</v>
      </c>
      <c r="N17" s="2770" t="s">
        <v>3349</v>
      </c>
      <c r="O17" s="2748" t="s">
        <v>3349</v>
      </c>
      <c r="P17" s="2751" t="s">
        <v>315</v>
      </c>
      <c r="Q17" s="2751"/>
      <c r="R17" s="2751"/>
      <c r="S17" s="2767" t="s">
        <v>1404</v>
      </c>
      <c r="T17" s="2756" t="s">
        <v>3353</v>
      </c>
      <c r="U17" s="2756" t="s">
        <v>3478</v>
      </c>
      <c r="V17" s="2750"/>
      <c r="W17" s="2750"/>
      <c r="X17" s="2750" t="s">
        <v>1434</v>
      </c>
      <c r="Y17" s="2750"/>
      <c r="Z17" s="2750"/>
      <c r="AA17" s="2750" t="s">
        <v>3357</v>
      </c>
      <c r="AB17" s="2750" t="s">
        <v>3358</v>
      </c>
      <c r="AC17" s="2750" t="s">
        <v>826</v>
      </c>
      <c r="AD17" s="2764"/>
      <c r="AE17" s="2750"/>
      <c r="AF17" s="2750" t="s">
        <v>488</v>
      </c>
      <c r="AG17" s="2765" t="s">
        <v>316</v>
      </c>
      <c r="AH17" s="2759" t="s">
        <v>2616</v>
      </c>
      <c r="AI17" s="2750"/>
      <c r="AJ17" s="2750"/>
      <c r="AK17" s="2750" t="s">
        <v>2617</v>
      </c>
      <c r="AL17" s="2765"/>
      <c r="AM17" s="2765"/>
      <c r="AN17" s="2765"/>
      <c r="AO17" s="2760"/>
      <c r="AP17" s="2750"/>
      <c r="AQ17" s="2750"/>
      <c r="AR17" s="2750"/>
      <c r="AS17" s="2750"/>
      <c r="AT17" s="2750"/>
      <c r="AU17" s="2750"/>
      <c r="AV17" s="2750"/>
      <c r="AW17" s="2750"/>
      <c r="AX17" s="2750"/>
      <c r="AY17" s="2750"/>
      <c r="AZ17" s="2750"/>
      <c r="BA17" s="2750"/>
      <c r="BB17" s="2750"/>
      <c r="BC17" s="2750"/>
      <c r="BD17" s="2750"/>
      <c r="BE17" s="2750"/>
      <c r="BF17" s="2750"/>
      <c r="BG17" s="2750"/>
      <c r="BH17" s="2750"/>
      <c r="BI17" s="2750"/>
      <c r="BJ17" s="2750"/>
      <c r="BK17" s="2750"/>
      <c r="BL17" s="2750"/>
      <c r="BM17" s="2750"/>
      <c r="BN17" s="2761" t="s">
        <v>2618</v>
      </c>
    </row>
    <row r="18" spans="1:66" s="2790" customFormat="1" ht="72" customHeight="1">
      <c r="A18" s="2751" t="s">
        <v>313</v>
      </c>
      <c r="B18" s="2748" t="s">
        <v>2855</v>
      </c>
      <c r="C18" s="2751" t="s">
        <v>314</v>
      </c>
      <c r="D18" s="2749" t="s">
        <v>3344</v>
      </c>
      <c r="E18" s="2751" t="s">
        <v>3362</v>
      </c>
      <c r="F18" s="2750" t="s">
        <v>3345</v>
      </c>
      <c r="G18" s="2785" t="s">
        <v>3346</v>
      </c>
      <c r="H18" s="2748" t="s">
        <v>3347</v>
      </c>
      <c r="I18" s="2750" t="s">
        <v>3348</v>
      </c>
      <c r="J18" s="2755">
        <f>'14. Priority of Payments '!G42</f>
        <v>0</v>
      </c>
      <c r="K18" s="2786"/>
      <c r="L18" s="2786"/>
      <c r="M18" s="2751" t="s">
        <v>247</v>
      </c>
      <c r="N18" s="2770" t="s">
        <v>3349</v>
      </c>
      <c r="O18" s="2748" t="s">
        <v>3349</v>
      </c>
      <c r="P18" s="2751" t="s">
        <v>315</v>
      </c>
      <c r="Q18" s="2751"/>
      <c r="R18" s="2751"/>
      <c r="S18" s="2767" t="s">
        <v>1404</v>
      </c>
      <c r="T18" s="2756" t="s">
        <v>3353</v>
      </c>
      <c r="U18" s="2756" t="s">
        <v>3478</v>
      </c>
      <c r="V18" s="2750"/>
      <c r="W18" s="2750"/>
      <c r="X18" s="2751" t="s">
        <v>1434</v>
      </c>
      <c r="Y18" s="2750"/>
      <c r="Z18" s="2750"/>
      <c r="AA18" s="2750" t="s">
        <v>2822</v>
      </c>
      <c r="AB18" s="2750" t="s">
        <v>2819</v>
      </c>
      <c r="AC18" s="2750" t="s">
        <v>826</v>
      </c>
      <c r="AD18" s="2764"/>
      <c r="AE18" s="2750"/>
      <c r="AF18" s="2750" t="s">
        <v>488</v>
      </c>
      <c r="AG18" s="2765" t="s">
        <v>316</v>
      </c>
      <c r="AH18" s="2759" t="s">
        <v>2616</v>
      </c>
      <c r="AI18" s="2750"/>
      <c r="AJ18" s="2750"/>
      <c r="AK18" s="2750" t="s">
        <v>2617</v>
      </c>
      <c r="AL18" s="2765"/>
      <c r="AM18" s="2765"/>
      <c r="AN18" s="2765"/>
      <c r="AO18" s="2760"/>
      <c r="AP18" s="2750"/>
      <c r="AQ18" s="2750"/>
      <c r="AR18" s="2750"/>
      <c r="AS18" s="2750"/>
      <c r="AT18" s="2750"/>
      <c r="AU18" s="2750"/>
      <c r="AV18" s="2750"/>
      <c r="AW18" s="2750"/>
      <c r="AX18" s="2750"/>
      <c r="AY18" s="2750"/>
      <c r="AZ18" s="2750"/>
      <c r="BA18" s="2750"/>
      <c r="BB18" s="2750"/>
      <c r="BC18" s="2750"/>
      <c r="BD18" s="2750"/>
      <c r="BE18" s="2750"/>
      <c r="BF18" s="2750"/>
      <c r="BG18" s="2750"/>
      <c r="BH18" s="2750"/>
      <c r="BI18" s="2750"/>
      <c r="BJ18" s="2750"/>
      <c r="BK18" s="2750"/>
      <c r="BL18" s="2750"/>
      <c r="BM18" s="2750"/>
      <c r="BN18" s="2761"/>
    </row>
    <row r="19" spans="1:66" s="2790" customFormat="1" ht="72" customHeight="1">
      <c r="A19" s="2751" t="s">
        <v>313</v>
      </c>
      <c r="B19" s="2748" t="s">
        <v>2855</v>
      </c>
      <c r="C19" s="2751" t="s">
        <v>314</v>
      </c>
      <c r="D19" s="2749" t="s">
        <v>3344</v>
      </c>
      <c r="E19" s="2752" t="s">
        <v>3363</v>
      </c>
      <c r="F19" s="2750" t="s">
        <v>3345</v>
      </c>
      <c r="G19" s="2785" t="s">
        <v>3346</v>
      </c>
      <c r="H19" s="2748" t="s">
        <v>3347</v>
      </c>
      <c r="I19" s="2750" t="s">
        <v>3348</v>
      </c>
      <c r="J19" s="2755">
        <f>'14. Priority of Payments '!G43</f>
        <v>0</v>
      </c>
      <c r="K19" s="2786"/>
      <c r="L19" s="2786"/>
      <c r="M19" s="2751" t="s">
        <v>247</v>
      </c>
      <c r="N19" s="2770" t="s">
        <v>3349</v>
      </c>
      <c r="O19" s="2748" t="s">
        <v>3349</v>
      </c>
      <c r="P19" s="2751" t="s">
        <v>315</v>
      </c>
      <c r="Q19" s="2751"/>
      <c r="R19" s="2751"/>
      <c r="S19" s="2750" t="s">
        <v>1404</v>
      </c>
      <c r="T19" s="2756" t="s">
        <v>3353</v>
      </c>
      <c r="U19" s="2756" t="s">
        <v>3478</v>
      </c>
      <c r="V19" s="2750"/>
      <c r="W19" s="2750"/>
      <c r="X19" s="2751" t="s">
        <v>532</v>
      </c>
      <c r="Y19" s="2750"/>
      <c r="Z19" s="2750"/>
      <c r="AA19" s="2748" t="s">
        <v>3364</v>
      </c>
      <c r="AB19" s="2756" t="s">
        <v>3365</v>
      </c>
      <c r="AC19" s="2750" t="s">
        <v>3478</v>
      </c>
      <c r="AD19" s="2764"/>
      <c r="AE19" s="2750"/>
      <c r="AF19" s="2750" t="s">
        <v>488</v>
      </c>
      <c r="AG19" s="2765" t="s">
        <v>316</v>
      </c>
      <c r="AH19" s="2759" t="s">
        <v>2616</v>
      </c>
      <c r="AI19" s="2750"/>
      <c r="AJ19" s="2750"/>
      <c r="AK19" s="2750" t="s">
        <v>2617</v>
      </c>
      <c r="AL19" s="2765"/>
      <c r="AM19" s="2765"/>
      <c r="AN19" s="2765"/>
      <c r="AO19" s="2760"/>
      <c r="AP19" s="2750"/>
      <c r="AQ19" s="2750"/>
      <c r="AR19" s="2750"/>
      <c r="AS19" s="2750"/>
      <c r="AT19" s="2750"/>
      <c r="AU19" s="2750"/>
      <c r="AV19" s="2750"/>
      <c r="AW19" s="2750"/>
      <c r="AX19" s="2750"/>
      <c r="AY19" s="2750"/>
      <c r="AZ19" s="2750"/>
      <c r="BA19" s="2750"/>
      <c r="BB19" s="2750"/>
      <c r="BC19" s="2750"/>
      <c r="BD19" s="2750"/>
      <c r="BE19" s="2750"/>
      <c r="BF19" s="2750"/>
      <c r="BG19" s="2750"/>
      <c r="BH19" s="2750"/>
      <c r="BI19" s="2750"/>
      <c r="BJ19" s="2750"/>
      <c r="BK19" s="2750"/>
      <c r="BL19" s="2750"/>
      <c r="BM19" s="2750"/>
      <c r="BN19" s="2761" t="s">
        <v>2618</v>
      </c>
    </row>
    <row r="20" spans="1:66" s="2790" customFormat="1" ht="72" customHeight="1">
      <c r="A20" s="2750" t="s">
        <v>313</v>
      </c>
      <c r="B20" s="2748" t="s">
        <v>2855</v>
      </c>
      <c r="C20" s="2750" t="s">
        <v>314</v>
      </c>
      <c r="D20" s="2749" t="s">
        <v>3344</v>
      </c>
      <c r="E20" s="2750" t="s">
        <v>3366</v>
      </c>
      <c r="F20" s="2750" t="s">
        <v>3345</v>
      </c>
      <c r="G20" s="2785" t="s">
        <v>3346</v>
      </c>
      <c r="H20" s="2748" t="s">
        <v>3347</v>
      </c>
      <c r="I20" s="2750" t="s">
        <v>3348</v>
      </c>
      <c r="J20" s="2755">
        <f>'14. Priority of Payments '!G44</f>
        <v>0</v>
      </c>
      <c r="K20" s="2786"/>
      <c r="L20" s="2786"/>
      <c r="M20" s="2750" t="s">
        <v>247</v>
      </c>
      <c r="N20" s="2750" t="s">
        <v>3349</v>
      </c>
      <c r="O20" s="2748" t="s">
        <v>3349</v>
      </c>
      <c r="P20" s="2750" t="s">
        <v>315</v>
      </c>
      <c r="Q20" s="2750"/>
      <c r="R20" s="2750"/>
      <c r="S20" s="2767" t="s">
        <v>1404</v>
      </c>
      <c r="T20" s="2768" t="s">
        <v>3353</v>
      </c>
      <c r="U20" s="2756" t="s">
        <v>3478</v>
      </c>
      <c r="V20" s="2750"/>
      <c r="W20" s="2750"/>
      <c r="X20" s="2750" t="s">
        <v>532</v>
      </c>
      <c r="Y20" s="2750"/>
      <c r="Z20" s="2750"/>
      <c r="AA20" s="2750" t="s">
        <v>1406</v>
      </c>
      <c r="AB20" s="2750" t="s">
        <v>3351</v>
      </c>
      <c r="AC20" s="2750" t="s">
        <v>3478</v>
      </c>
      <c r="AD20" s="2764"/>
      <c r="AE20" s="2750"/>
      <c r="AF20" s="2750" t="s">
        <v>488</v>
      </c>
      <c r="AG20" s="2765" t="s">
        <v>316</v>
      </c>
      <c r="AH20" s="2759" t="s">
        <v>2616</v>
      </c>
      <c r="AI20" s="2750"/>
      <c r="AJ20" s="2750"/>
      <c r="AK20" s="2750" t="s">
        <v>2617</v>
      </c>
      <c r="AL20" s="2765"/>
      <c r="AM20" s="2765"/>
      <c r="AN20" s="2765"/>
      <c r="AO20" s="2760"/>
      <c r="AP20" s="2750"/>
      <c r="AQ20" s="2750"/>
      <c r="AR20" s="2750"/>
      <c r="AS20" s="2750"/>
      <c r="AT20" s="2750"/>
      <c r="AU20" s="2750"/>
      <c r="AV20" s="2750"/>
      <c r="AW20" s="2750"/>
      <c r="AX20" s="2750"/>
      <c r="AY20" s="2750"/>
      <c r="AZ20" s="2750"/>
      <c r="BA20" s="2750"/>
      <c r="BB20" s="2750"/>
      <c r="BC20" s="2750"/>
      <c r="BD20" s="2750"/>
      <c r="BE20" s="2750"/>
      <c r="BF20" s="2750"/>
      <c r="BG20" s="2750"/>
      <c r="BH20" s="2750"/>
      <c r="BI20" s="2750"/>
      <c r="BJ20" s="2750"/>
      <c r="BK20" s="2750"/>
      <c r="BL20" s="2750"/>
      <c r="BM20" s="2750"/>
      <c r="BN20" s="2761" t="s">
        <v>2618</v>
      </c>
    </row>
    <row r="21" spans="1:66" s="2791" customFormat="1" ht="72" customHeight="1">
      <c r="A21" s="2751" t="s">
        <v>313</v>
      </c>
      <c r="B21" s="2748" t="s">
        <v>2855</v>
      </c>
      <c r="C21" s="2751" t="s">
        <v>314</v>
      </c>
      <c r="D21" s="2749" t="s">
        <v>3344</v>
      </c>
      <c r="E21" s="2750" t="s">
        <v>3367</v>
      </c>
      <c r="F21" s="2750" t="s">
        <v>3345</v>
      </c>
      <c r="G21" s="2785" t="s">
        <v>3346</v>
      </c>
      <c r="H21" s="2748" t="s">
        <v>3347</v>
      </c>
      <c r="I21" s="2750" t="s">
        <v>3348</v>
      </c>
      <c r="J21" s="2755">
        <f>'14. Priority of Payments '!G45</f>
        <v>0</v>
      </c>
      <c r="K21" s="2786"/>
      <c r="L21" s="2786"/>
      <c r="M21" s="2751" t="s">
        <v>247</v>
      </c>
      <c r="N21" s="2770" t="s">
        <v>3349</v>
      </c>
      <c r="O21" s="2748" t="s">
        <v>3349</v>
      </c>
      <c r="P21" s="2751" t="s">
        <v>315</v>
      </c>
      <c r="Q21" s="2751"/>
      <c r="R21" s="2751"/>
      <c r="S21" s="2767" t="s">
        <v>1404</v>
      </c>
      <c r="T21" s="2768" t="s">
        <v>3353</v>
      </c>
      <c r="U21" s="2756" t="s">
        <v>3478</v>
      </c>
      <c r="V21" s="2769"/>
      <c r="W21" s="2769"/>
      <c r="X21" s="2751" t="s">
        <v>1434</v>
      </c>
      <c r="Y21" s="2751"/>
      <c r="Z21" s="2751"/>
      <c r="AA21" s="2751" t="s">
        <v>2822</v>
      </c>
      <c r="AB21" s="2750" t="s">
        <v>2819</v>
      </c>
      <c r="AC21" s="2751" t="s">
        <v>826</v>
      </c>
      <c r="AD21" s="2751"/>
      <c r="AE21" s="2751"/>
      <c r="AF21" s="2751" t="s">
        <v>488</v>
      </c>
      <c r="AG21" s="2759" t="s">
        <v>316</v>
      </c>
      <c r="AH21" s="2759" t="s">
        <v>2616</v>
      </c>
      <c r="AI21" s="2769"/>
      <c r="AJ21" s="2769"/>
      <c r="AK21" s="2750" t="s">
        <v>2617</v>
      </c>
      <c r="AL21" s="2759"/>
      <c r="AM21" s="2759"/>
      <c r="AN21" s="2759"/>
      <c r="AO21" s="2760"/>
      <c r="AP21" s="2770"/>
      <c r="AQ21" s="2770"/>
      <c r="AR21" s="2770"/>
      <c r="AS21" s="2771"/>
      <c r="AT21" s="2771"/>
      <c r="AU21" s="2771"/>
      <c r="AV21" s="2771"/>
      <c r="AW21" s="2772"/>
      <c r="AX21" s="2769"/>
      <c r="AY21" s="2769"/>
      <c r="AZ21" s="2769"/>
      <c r="BA21" s="2769"/>
      <c r="BB21" s="2769"/>
      <c r="BC21" s="2769"/>
      <c r="BD21" s="2769"/>
      <c r="BE21" s="2769"/>
      <c r="BF21" s="2769"/>
      <c r="BG21" s="2769"/>
      <c r="BH21" s="2769"/>
      <c r="BI21" s="2769"/>
      <c r="BJ21" s="2769"/>
      <c r="BK21" s="2769"/>
      <c r="BL21" s="2769"/>
      <c r="BM21" s="2769"/>
      <c r="BN21" s="2761"/>
    </row>
    <row r="22" spans="1:66" s="2790" customFormat="1" ht="72" customHeight="1">
      <c r="A22" s="2750" t="s">
        <v>313</v>
      </c>
      <c r="B22" s="2748" t="s">
        <v>2855</v>
      </c>
      <c r="C22" s="2750" t="s">
        <v>314</v>
      </c>
      <c r="D22" s="2749" t="s">
        <v>3344</v>
      </c>
      <c r="E22" s="2750" t="s">
        <v>3368</v>
      </c>
      <c r="F22" s="2750" t="s">
        <v>3345</v>
      </c>
      <c r="G22" s="2785" t="s">
        <v>3346</v>
      </c>
      <c r="H22" s="2748" t="s">
        <v>3347</v>
      </c>
      <c r="I22" s="2750" t="s">
        <v>3348</v>
      </c>
      <c r="J22" s="2755">
        <f>'14. Priority of Payments '!G46</f>
        <v>0</v>
      </c>
      <c r="K22" s="2786"/>
      <c r="L22" s="2786"/>
      <c r="M22" s="2750" t="s">
        <v>247</v>
      </c>
      <c r="N22" s="2750" t="s">
        <v>3349</v>
      </c>
      <c r="O22" s="2748" t="s">
        <v>3349</v>
      </c>
      <c r="P22" s="2750" t="s">
        <v>315</v>
      </c>
      <c r="Q22" s="2750"/>
      <c r="R22" s="2750"/>
      <c r="S22" s="2750" t="s">
        <v>1404</v>
      </c>
      <c r="T22" s="2768" t="s">
        <v>3353</v>
      </c>
      <c r="U22" s="2756" t="s">
        <v>3478</v>
      </c>
      <c r="V22" s="2750"/>
      <c r="W22" s="2750"/>
      <c r="X22" s="2750" t="s">
        <v>532</v>
      </c>
      <c r="Y22" s="2750"/>
      <c r="Z22" s="2750"/>
      <c r="AA22" s="2750" t="s">
        <v>3369</v>
      </c>
      <c r="AB22" s="2750" t="s">
        <v>3370</v>
      </c>
      <c r="AC22" s="2750" t="s">
        <v>3478</v>
      </c>
      <c r="AD22" s="2764"/>
      <c r="AE22" s="2750"/>
      <c r="AF22" s="2750" t="s">
        <v>488</v>
      </c>
      <c r="AG22" s="2765" t="s">
        <v>316</v>
      </c>
      <c r="AH22" s="2759" t="s">
        <v>2616</v>
      </c>
      <c r="AI22" s="2750"/>
      <c r="AJ22" s="2750"/>
      <c r="AK22" s="2750" t="s">
        <v>2617</v>
      </c>
      <c r="AL22" s="2765"/>
      <c r="AM22" s="2765"/>
      <c r="AN22" s="2765"/>
      <c r="AO22" s="2760"/>
      <c r="AP22" s="2750"/>
      <c r="AQ22" s="2750"/>
      <c r="AR22" s="2750"/>
      <c r="AS22" s="2750"/>
      <c r="AT22" s="2750"/>
      <c r="AU22" s="2750"/>
      <c r="AV22" s="2750"/>
      <c r="AW22" s="2750"/>
      <c r="AX22" s="2750"/>
      <c r="AY22" s="2750"/>
      <c r="AZ22" s="2750"/>
      <c r="BA22" s="2750"/>
      <c r="BB22" s="2750"/>
      <c r="BC22" s="2750"/>
      <c r="BD22" s="2750"/>
      <c r="BE22" s="2750"/>
      <c r="BF22" s="2750"/>
      <c r="BG22" s="2750"/>
      <c r="BH22" s="2750"/>
      <c r="BI22" s="2750"/>
      <c r="BJ22" s="2750"/>
      <c r="BK22" s="2750"/>
      <c r="BL22" s="2750"/>
      <c r="BM22" s="2750"/>
      <c r="BN22" s="2761" t="s">
        <v>2618</v>
      </c>
    </row>
    <row r="23" spans="1:66" s="2791" customFormat="1" ht="72" customHeight="1">
      <c r="A23" s="2751" t="s">
        <v>313</v>
      </c>
      <c r="B23" s="2748" t="s">
        <v>2855</v>
      </c>
      <c r="C23" s="2751" t="s">
        <v>314</v>
      </c>
      <c r="D23" s="2749" t="s">
        <v>3344</v>
      </c>
      <c r="E23" s="2750" t="s">
        <v>3371</v>
      </c>
      <c r="F23" s="2750" t="s">
        <v>3345</v>
      </c>
      <c r="G23" s="2785" t="s">
        <v>3346</v>
      </c>
      <c r="H23" s="2748" t="s">
        <v>3347</v>
      </c>
      <c r="I23" s="2750" t="s">
        <v>3348</v>
      </c>
      <c r="J23" s="2755">
        <f>'14. Priority of Payments '!G47</f>
        <v>0</v>
      </c>
      <c r="K23" s="2786"/>
      <c r="L23" s="2786"/>
      <c r="M23" s="2751" t="s">
        <v>247</v>
      </c>
      <c r="N23" s="2770" t="s">
        <v>3349</v>
      </c>
      <c r="O23" s="2748" t="s">
        <v>3349</v>
      </c>
      <c r="P23" s="2751" t="s">
        <v>315</v>
      </c>
      <c r="Q23" s="2751"/>
      <c r="R23" s="2751"/>
      <c r="S23" s="2767" t="s">
        <v>1404</v>
      </c>
      <c r="T23" s="2768" t="s">
        <v>3353</v>
      </c>
      <c r="U23" s="2756" t="s">
        <v>3478</v>
      </c>
      <c r="V23" s="2769"/>
      <c r="W23" s="2769"/>
      <c r="X23" s="2751" t="s">
        <v>532</v>
      </c>
      <c r="Y23" s="2751"/>
      <c r="Z23" s="2751"/>
      <c r="AA23" s="2751" t="s">
        <v>1406</v>
      </c>
      <c r="AB23" s="2751" t="s">
        <v>3351</v>
      </c>
      <c r="AC23" s="2750" t="s">
        <v>3478</v>
      </c>
      <c r="AD23" s="2751"/>
      <c r="AE23" s="2751"/>
      <c r="AF23" s="2751" t="s">
        <v>488</v>
      </c>
      <c r="AG23" s="2759" t="s">
        <v>316</v>
      </c>
      <c r="AH23" s="2759" t="s">
        <v>2616</v>
      </c>
      <c r="AI23" s="2769"/>
      <c r="AJ23" s="2769"/>
      <c r="AK23" s="2750" t="s">
        <v>2617</v>
      </c>
      <c r="AL23" s="2759"/>
      <c r="AM23" s="2759"/>
      <c r="AN23" s="2759"/>
      <c r="AO23" s="2760"/>
      <c r="AP23" s="2770"/>
      <c r="AQ23" s="2770"/>
      <c r="AR23" s="2770"/>
      <c r="AS23" s="2771"/>
      <c r="AT23" s="2771"/>
      <c r="AU23" s="2771"/>
      <c r="AV23" s="2771"/>
      <c r="AW23" s="2772"/>
      <c r="AX23" s="2769"/>
      <c r="AY23" s="2769"/>
      <c r="AZ23" s="2769"/>
      <c r="BA23" s="2769"/>
      <c r="BB23" s="2769"/>
      <c r="BC23" s="2769"/>
      <c r="BD23" s="2769"/>
      <c r="BE23" s="2769"/>
      <c r="BF23" s="2769"/>
      <c r="BG23" s="2769"/>
      <c r="BH23" s="2769"/>
      <c r="BI23" s="2769"/>
      <c r="BJ23" s="2769"/>
      <c r="BK23" s="2769"/>
      <c r="BL23" s="2769"/>
      <c r="BM23" s="2769"/>
      <c r="BN23" s="2761" t="s">
        <v>2618</v>
      </c>
    </row>
    <row r="24" spans="1:66" s="2791" customFormat="1" ht="72" customHeight="1">
      <c r="A24" s="2751" t="s">
        <v>313</v>
      </c>
      <c r="B24" s="2748" t="s">
        <v>2855</v>
      </c>
      <c r="C24" s="2751" t="s">
        <v>314</v>
      </c>
      <c r="D24" s="2749" t="s">
        <v>3344</v>
      </c>
      <c r="E24" s="2751" t="s">
        <v>3372</v>
      </c>
      <c r="F24" s="2750" t="s">
        <v>3345</v>
      </c>
      <c r="G24" s="2785" t="s">
        <v>3346</v>
      </c>
      <c r="H24" s="2748" t="s">
        <v>3347</v>
      </c>
      <c r="I24" s="2750" t="s">
        <v>3348</v>
      </c>
      <c r="J24" s="2755">
        <f>'14. Priority of Payments '!G48</f>
        <v>0</v>
      </c>
      <c r="K24" s="2786"/>
      <c r="L24" s="2786"/>
      <c r="M24" s="2751" t="s">
        <v>247</v>
      </c>
      <c r="N24" s="2770" t="s">
        <v>3349</v>
      </c>
      <c r="O24" s="2748" t="s">
        <v>3349</v>
      </c>
      <c r="P24" s="2751" t="s">
        <v>315</v>
      </c>
      <c r="Q24" s="2751"/>
      <c r="R24" s="2751"/>
      <c r="S24" s="2767" t="s">
        <v>1404</v>
      </c>
      <c r="T24" s="2756" t="s">
        <v>3353</v>
      </c>
      <c r="U24" s="2756" t="s">
        <v>3478</v>
      </c>
      <c r="V24" s="2769"/>
      <c r="W24" s="2769"/>
      <c r="X24" s="2751" t="s">
        <v>1434</v>
      </c>
      <c r="Y24" s="2751"/>
      <c r="Z24" s="2751"/>
      <c r="AA24" s="2750" t="s">
        <v>2822</v>
      </c>
      <c r="AB24" s="2763" t="s">
        <v>2819</v>
      </c>
      <c r="AC24" s="2751" t="s">
        <v>826</v>
      </c>
      <c r="AD24" s="2751"/>
      <c r="AE24" s="2751"/>
      <c r="AF24" s="2751" t="s">
        <v>488</v>
      </c>
      <c r="AG24" s="2759" t="s">
        <v>316</v>
      </c>
      <c r="AH24" s="2759" t="s">
        <v>2616</v>
      </c>
      <c r="AI24" s="2769"/>
      <c r="AJ24" s="2769"/>
      <c r="AK24" s="2750" t="s">
        <v>2617</v>
      </c>
      <c r="AL24" s="2759"/>
      <c r="AM24" s="2759"/>
      <c r="AN24" s="2759"/>
      <c r="AO24" s="2760"/>
      <c r="AP24" s="2770"/>
      <c r="AQ24" s="2770"/>
      <c r="AR24" s="2770"/>
      <c r="AS24" s="2771"/>
      <c r="AT24" s="2771"/>
      <c r="AU24" s="2771"/>
      <c r="AV24" s="2771"/>
      <c r="AW24" s="2772"/>
      <c r="AX24" s="2769"/>
      <c r="AY24" s="2769"/>
      <c r="AZ24" s="2769"/>
      <c r="BA24" s="2769"/>
      <c r="BB24" s="2769"/>
      <c r="BC24" s="2769"/>
      <c r="BD24" s="2769"/>
      <c r="BE24" s="2769"/>
      <c r="BF24" s="2769"/>
      <c r="BG24" s="2769"/>
      <c r="BH24" s="2769"/>
      <c r="BI24" s="2769"/>
      <c r="BJ24" s="2769"/>
      <c r="BK24" s="2769"/>
      <c r="BL24" s="2769"/>
      <c r="BM24" s="2769"/>
      <c r="BN24" s="2761"/>
    </row>
    <row r="25" spans="1:66" s="2791" customFormat="1" ht="72" customHeight="1">
      <c r="A25" s="2751" t="s">
        <v>313</v>
      </c>
      <c r="B25" s="2748" t="s">
        <v>2855</v>
      </c>
      <c r="C25" s="2751" t="s">
        <v>314</v>
      </c>
      <c r="D25" s="2749" t="s">
        <v>3344</v>
      </c>
      <c r="E25" s="2751" t="s">
        <v>3373</v>
      </c>
      <c r="F25" s="2750" t="s">
        <v>3345</v>
      </c>
      <c r="G25" s="2785" t="s">
        <v>3346</v>
      </c>
      <c r="H25" s="2748" t="s">
        <v>3347</v>
      </c>
      <c r="I25" s="2750" t="s">
        <v>3348</v>
      </c>
      <c r="J25" s="2755">
        <f>'14. Priority of Payments '!G49</f>
        <v>0</v>
      </c>
      <c r="K25" s="2786"/>
      <c r="L25" s="2786"/>
      <c r="M25" s="2751" t="s">
        <v>247</v>
      </c>
      <c r="N25" s="2770" t="s">
        <v>3349</v>
      </c>
      <c r="O25" s="2748" t="s">
        <v>3349</v>
      </c>
      <c r="P25" s="2751" t="s">
        <v>315</v>
      </c>
      <c r="Q25" s="2751"/>
      <c r="R25" s="2751"/>
      <c r="S25" s="2767" t="s">
        <v>1404</v>
      </c>
      <c r="T25" s="2768" t="s">
        <v>3353</v>
      </c>
      <c r="U25" s="2756" t="s">
        <v>3478</v>
      </c>
      <c r="V25" s="2769"/>
      <c r="W25" s="2769"/>
      <c r="X25" s="2751" t="s">
        <v>532</v>
      </c>
      <c r="Y25" s="2751"/>
      <c r="Z25" s="2751"/>
      <c r="AA25" s="2751" t="s">
        <v>3374</v>
      </c>
      <c r="AB25" s="2751" t="s">
        <v>3375</v>
      </c>
      <c r="AC25" s="2750" t="s">
        <v>3478</v>
      </c>
      <c r="AD25" s="2751"/>
      <c r="AE25" s="2751"/>
      <c r="AF25" s="2751" t="s">
        <v>488</v>
      </c>
      <c r="AG25" s="2759" t="s">
        <v>316</v>
      </c>
      <c r="AH25" s="2759" t="s">
        <v>2616</v>
      </c>
      <c r="AI25" s="2769"/>
      <c r="AJ25" s="2769"/>
      <c r="AK25" s="2750" t="s">
        <v>2617</v>
      </c>
      <c r="AL25" s="2759"/>
      <c r="AM25" s="2759"/>
      <c r="AN25" s="2759"/>
      <c r="AO25" s="2760"/>
      <c r="AP25" s="2770"/>
      <c r="AQ25" s="2770"/>
      <c r="AR25" s="2770"/>
      <c r="AS25" s="2771"/>
      <c r="AT25" s="2771"/>
      <c r="AU25" s="2771"/>
      <c r="AV25" s="2771"/>
      <c r="AW25" s="2772"/>
      <c r="AX25" s="2769"/>
      <c r="AY25" s="2769"/>
      <c r="AZ25" s="2769"/>
      <c r="BA25" s="2769"/>
      <c r="BB25" s="2769"/>
      <c r="BC25" s="2769"/>
      <c r="BD25" s="2769"/>
      <c r="BE25" s="2769"/>
      <c r="BF25" s="2769"/>
      <c r="BG25" s="2769"/>
      <c r="BH25" s="2769"/>
      <c r="BI25" s="2769"/>
      <c r="BJ25" s="2769"/>
      <c r="BK25" s="2769"/>
      <c r="BL25" s="2769"/>
      <c r="BM25" s="2769"/>
      <c r="BN25" s="2761" t="s">
        <v>2618</v>
      </c>
    </row>
    <row r="26" spans="1:66" s="2790" customFormat="1" ht="72" customHeight="1">
      <c r="A26" s="2751" t="s">
        <v>313</v>
      </c>
      <c r="B26" s="2748" t="s">
        <v>2855</v>
      </c>
      <c r="C26" s="2751" t="s">
        <v>314</v>
      </c>
      <c r="D26" s="2749" t="s">
        <v>3344</v>
      </c>
      <c r="E26" s="2751" t="s">
        <v>3376</v>
      </c>
      <c r="F26" s="2750" t="s">
        <v>3345</v>
      </c>
      <c r="G26" s="2785" t="s">
        <v>3346</v>
      </c>
      <c r="H26" s="2748" t="s">
        <v>3347</v>
      </c>
      <c r="I26" s="2750" t="s">
        <v>3348</v>
      </c>
      <c r="J26" s="2755">
        <f>'14. Priority of Payments '!G50</f>
        <v>0</v>
      </c>
      <c r="K26" s="2786"/>
      <c r="L26" s="2786"/>
      <c r="M26" s="2751" t="s">
        <v>247</v>
      </c>
      <c r="N26" s="2770" t="s">
        <v>3349</v>
      </c>
      <c r="O26" s="2748" t="s">
        <v>3349</v>
      </c>
      <c r="P26" s="2751" t="s">
        <v>315</v>
      </c>
      <c r="Q26" s="2751"/>
      <c r="R26" s="2751"/>
      <c r="S26" s="2767" t="s">
        <v>1404</v>
      </c>
      <c r="T26" s="2768" t="s">
        <v>3353</v>
      </c>
      <c r="U26" s="2756" t="s">
        <v>3478</v>
      </c>
      <c r="V26" s="2750"/>
      <c r="W26" s="2750"/>
      <c r="X26" s="2750" t="s">
        <v>532</v>
      </c>
      <c r="Y26" s="2750"/>
      <c r="Z26" s="2750"/>
      <c r="AA26" s="2750" t="s">
        <v>1406</v>
      </c>
      <c r="AB26" s="2751" t="s">
        <v>3351</v>
      </c>
      <c r="AC26" s="2750" t="s">
        <v>3478</v>
      </c>
      <c r="AD26" s="2764"/>
      <c r="AE26" s="2750"/>
      <c r="AF26" s="2750" t="s">
        <v>488</v>
      </c>
      <c r="AG26" s="2765" t="s">
        <v>316</v>
      </c>
      <c r="AH26" s="2759" t="s">
        <v>2616</v>
      </c>
      <c r="AI26" s="2750"/>
      <c r="AJ26" s="2750"/>
      <c r="AK26" s="2750" t="s">
        <v>2617</v>
      </c>
      <c r="AL26" s="2765"/>
      <c r="AM26" s="2765"/>
      <c r="AN26" s="2765"/>
      <c r="AO26" s="2760"/>
      <c r="AP26" s="2750"/>
      <c r="AQ26" s="2750"/>
      <c r="AR26" s="2750"/>
      <c r="AS26" s="2750"/>
      <c r="AT26" s="2750"/>
      <c r="AU26" s="2750"/>
      <c r="AV26" s="2750"/>
      <c r="AW26" s="2750"/>
      <c r="AX26" s="2750"/>
      <c r="AY26" s="2750"/>
      <c r="AZ26" s="2750"/>
      <c r="BA26" s="2750"/>
      <c r="BB26" s="2750"/>
      <c r="BC26" s="2750"/>
      <c r="BD26" s="2750"/>
      <c r="BE26" s="2750"/>
      <c r="BF26" s="2750"/>
      <c r="BG26" s="2750"/>
      <c r="BH26" s="2750"/>
      <c r="BI26" s="2750"/>
      <c r="BJ26" s="2750"/>
      <c r="BK26" s="2750"/>
      <c r="BL26" s="2750"/>
      <c r="BM26" s="2750"/>
      <c r="BN26" s="2761" t="s">
        <v>2618</v>
      </c>
    </row>
    <row r="27" spans="1:66" s="2791" customFormat="1" ht="72" customHeight="1">
      <c r="A27" s="2751" t="s">
        <v>313</v>
      </c>
      <c r="B27" s="2748" t="s">
        <v>2855</v>
      </c>
      <c r="C27" s="2751" t="s">
        <v>314</v>
      </c>
      <c r="D27" s="2749" t="s">
        <v>3344</v>
      </c>
      <c r="E27" s="2751" t="s">
        <v>3377</v>
      </c>
      <c r="F27" s="2750" t="s">
        <v>3345</v>
      </c>
      <c r="G27" s="2785" t="s">
        <v>3346</v>
      </c>
      <c r="H27" s="2748" t="s">
        <v>3347</v>
      </c>
      <c r="I27" s="2750" t="s">
        <v>3348</v>
      </c>
      <c r="J27" s="2755">
        <f>'14. Priority of Payments '!G51</f>
        <v>0</v>
      </c>
      <c r="K27" s="2786"/>
      <c r="L27" s="2786"/>
      <c r="M27" s="2751" t="s">
        <v>247</v>
      </c>
      <c r="N27" s="2770" t="s">
        <v>3349</v>
      </c>
      <c r="O27" s="2748" t="s">
        <v>3349</v>
      </c>
      <c r="P27" s="2751" t="s">
        <v>315</v>
      </c>
      <c r="Q27" s="2751"/>
      <c r="R27" s="2751"/>
      <c r="S27" s="2767" t="s">
        <v>1404</v>
      </c>
      <c r="T27" s="2768" t="s">
        <v>3353</v>
      </c>
      <c r="U27" s="2756" t="s">
        <v>3478</v>
      </c>
      <c r="V27" s="2769"/>
      <c r="W27" s="2769"/>
      <c r="X27" s="2751" t="s">
        <v>532</v>
      </c>
      <c r="Y27" s="2751"/>
      <c r="Z27" s="2751"/>
      <c r="AA27" s="2751" t="s">
        <v>1406</v>
      </c>
      <c r="AB27" s="2751" t="s">
        <v>3351</v>
      </c>
      <c r="AC27" s="2750" t="s">
        <v>3478</v>
      </c>
      <c r="AD27" s="2751"/>
      <c r="AE27" s="2751"/>
      <c r="AF27" s="2751" t="s">
        <v>488</v>
      </c>
      <c r="AG27" s="2759" t="s">
        <v>316</v>
      </c>
      <c r="AH27" s="2759" t="s">
        <v>2616</v>
      </c>
      <c r="AI27" s="2769"/>
      <c r="AJ27" s="2769"/>
      <c r="AK27" s="2750" t="s">
        <v>2617</v>
      </c>
      <c r="AL27" s="2759"/>
      <c r="AM27" s="2759"/>
      <c r="AN27" s="2759"/>
      <c r="AO27" s="2760"/>
      <c r="AP27" s="2770"/>
      <c r="AQ27" s="2770"/>
      <c r="AR27" s="2770"/>
      <c r="AS27" s="2771"/>
      <c r="AT27" s="2771"/>
      <c r="AU27" s="2771"/>
      <c r="AV27" s="2771"/>
      <c r="AW27" s="2772"/>
      <c r="AX27" s="2769"/>
      <c r="AY27" s="2769"/>
      <c r="AZ27" s="2769"/>
      <c r="BA27" s="2769"/>
      <c r="BB27" s="2769"/>
      <c r="BC27" s="2769"/>
      <c r="BD27" s="2769"/>
      <c r="BE27" s="2769"/>
      <c r="BF27" s="2769"/>
      <c r="BG27" s="2769"/>
      <c r="BH27" s="2769"/>
      <c r="BI27" s="2769"/>
      <c r="BJ27" s="2769"/>
      <c r="BK27" s="2769"/>
      <c r="BL27" s="2769"/>
      <c r="BM27" s="2769"/>
      <c r="BN27" s="2761" t="s">
        <v>2618</v>
      </c>
    </row>
    <row r="28" spans="1:66" s="2790" customFormat="1" ht="72" customHeight="1">
      <c r="A28" s="2751" t="s">
        <v>313</v>
      </c>
      <c r="B28" s="2748" t="s">
        <v>2855</v>
      </c>
      <c r="C28" s="2751" t="s">
        <v>314</v>
      </c>
      <c r="D28" s="2749" t="s">
        <v>3344</v>
      </c>
      <c r="E28" s="2751" t="s">
        <v>1082</v>
      </c>
      <c r="F28" s="2750" t="s">
        <v>3345</v>
      </c>
      <c r="G28" s="2785" t="s">
        <v>3346</v>
      </c>
      <c r="H28" s="2748" t="s">
        <v>3347</v>
      </c>
      <c r="I28" s="2750" t="s">
        <v>3348</v>
      </c>
      <c r="J28" s="2755">
        <f>'14. Priority of Payments '!G52</f>
        <v>0</v>
      </c>
      <c r="K28" s="2786"/>
      <c r="L28" s="2786"/>
      <c r="M28" s="2751" t="s">
        <v>247</v>
      </c>
      <c r="N28" s="2770" t="s">
        <v>3349</v>
      </c>
      <c r="O28" s="2748" t="s">
        <v>3349</v>
      </c>
      <c r="P28" s="2751" t="s">
        <v>315</v>
      </c>
      <c r="Q28" s="2751"/>
      <c r="R28" s="2751"/>
      <c r="S28" s="2767" t="s">
        <v>1404</v>
      </c>
      <c r="T28" s="2768" t="s">
        <v>3353</v>
      </c>
      <c r="U28" s="2756" t="s">
        <v>3478</v>
      </c>
      <c r="V28" s="2750"/>
      <c r="W28" s="2750"/>
      <c r="X28" s="2750" t="s">
        <v>1434</v>
      </c>
      <c r="Y28" s="2750"/>
      <c r="Z28" s="2750"/>
      <c r="AA28" s="2750" t="s">
        <v>3357</v>
      </c>
      <c r="AB28" s="2750" t="s">
        <v>3358</v>
      </c>
      <c r="AC28" s="2750" t="s">
        <v>826</v>
      </c>
      <c r="AD28" s="2764"/>
      <c r="AE28" s="2750"/>
      <c r="AF28" s="2750" t="s">
        <v>488</v>
      </c>
      <c r="AG28" s="2765" t="s">
        <v>316</v>
      </c>
      <c r="AH28" s="2759" t="s">
        <v>2616</v>
      </c>
      <c r="AI28" s="2750"/>
      <c r="AJ28" s="2750"/>
      <c r="AK28" s="2750" t="s">
        <v>2617</v>
      </c>
      <c r="AL28" s="2765"/>
      <c r="AM28" s="2765"/>
      <c r="AN28" s="2765"/>
      <c r="AO28" s="2760"/>
      <c r="AP28" s="2750"/>
      <c r="AQ28" s="2750"/>
      <c r="AR28" s="2750"/>
      <c r="AS28" s="2750"/>
      <c r="AT28" s="2750"/>
      <c r="AU28" s="2750"/>
      <c r="AV28" s="2750"/>
      <c r="AW28" s="2750"/>
      <c r="AX28" s="2750"/>
      <c r="AY28" s="2750"/>
      <c r="AZ28" s="2750"/>
      <c r="BA28" s="2750"/>
      <c r="BB28" s="2750"/>
      <c r="BC28" s="2750"/>
      <c r="BD28" s="2750"/>
      <c r="BE28" s="2750"/>
      <c r="BF28" s="2750"/>
      <c r="BG28" s="2750"/>
      <c r="BH28" s="2750"/>
      <c r="BI28" s="2750"/>
      <c r="BJ28" s="2750"/>
      <c r="BK28" s="2750"/>
      <c r="BL28" s="2750"/>
      <c r="BM28" s="2750"/>
      <c r="BN28" s="2761" t="s">
        <v>2618</v>
      </c>
    </row>
    <row r="29" spans="1:66" s="2790" customFormat="1" ht="72" customHeight="1">
      <c r="A29" s="2751" t="s">
        <v>313</v>
      </c>
      <c r="B29" s="2748" t="s">
        <v>2855</v>
      </c>
      <c r="C29" s="2751" t="s">
        <v>314</v>
      </c>
      <c r="D29" s="2749" t="s">
        <v>3344</v>
      </c>
      <c r="E29" s="2751" t="s">
        <v>3378</v>
      </c>
      <c r="F29" s="2750" t="s">
        <v>3345</v>
      </c>
      <c r="G29" s="2785" t="s">
        <v>3346</v>
      </c>
      <c r="H29" s="2748" t="s">
        <v>3347</v>
      </c>
      <c r="I29" s="2750" t="s">
        <v>3348</v>
      </c>
      <c r="J29" s="2755">
        <f>'14. Priority of Payments '!G53</f>
        <v>0</v>
      </c>
      <c r="K29" s="2786"/>
      <c r="L29" s="2786"/>
      <c r="M29" s="2751" t="s">
        <v>247</v>
      </c>
      <c r="N29" s="2770" t="s">
        <v>3349</v>
      </c>
      <c r="O29" s="2748" t="s">
        <v>3349</v>
      </c>
      <c r="P29" s="2751" t="s">
        <v>315</v>
      </c>
      <c r="Q29" s="2751"/>
      <c r="R29" s="2751"/>
      <c r="S29" s="2767" t="s">
        <v>1404</v>
      </c>
      <c r="T29" s="2768" t="s">
        <v>3353</v>
      </c>
      <c r="U29" s="2756" t="s">
        <v>3478</v>
      </c>
      <c r="V29" s="2750"/>
      <c r="W29" s="2750"/>
      <c r="X29" s="2750" t="s">
        <v>532</v>
      </c>
      <c r="Y29" s="2750"/>
      <c r="Z29" s="2750"/>
      <c r="AA29" s="2750" t="s">
        <v>3238</v>
      </c>
      <c r="AB29" s="2750"/>
      <c r="AC29" s="2750"/>
      <c r="AD29" s="2764"/>
      <c r="AE29" s="2750"/>
      <c r="AF29" s="2750" t="s">
        <v>488</v>
      </c>
      <c r="AG29" s="2765" t="s">
        <v>316</v>
      </c>
      <c r="AH29" s="2759" t="s">
        <v>2616</v>
      </c>
      <c r="AI29" s="2750"/>
      <c r="AJ29" s="2750"/>
      <c r="AK29" s="2750" t="s">
        <v>2617</v>
      </c>
      <c r="AL29" s="2765"/>
      <c r="AM29" s="2765"/>
      <c r="AN29" s="2765"/>
      <c r="AO29" s="2760"/>
      <c r="AP29" s="2750"/>
      <c r="AQ29" s="2750"/>
      <c r="AR29" s="2750"/>
      <c r="AS29" s="2750"/>
      <c r="AT29" s="2750"/>
      <c r="AU29" s="2750"/>
      <c r="AV29" s="2750"/>
      <c r="AW29" s="2750"/>
      <c r="AX29" s="2750"/>
      <c r="AY29" s="2750"/>
      <c r="AZ29" s="2750"/>
      <c r="BA29" s="2750"/>
      <c r="BB29" s="2750"/>
      <c r="BC29" s="2750"/>
      <c r="BD29" s="2750"/>
      <c r="BE29" s="2750"/>
      <c r="BF29" s="2750"/>
      <c r="BG29" s="2750"/>
      <c r="BH29" s="2750"/>
      <c r="BI29" s="2750"/>
      <c r="BJ29" s="2750"/>
      <c r="BK29" s="2750"/>
      <c r="BL29" s="2750"/>
      <c r="BM29" s="2750"/>
      <c r="BN29" s="2761" t="s">
        <v>2618</v>
      </c>
    </row>
    <row r="30" spans="1:66" s="2790" customFormat="1" ht="72" customHeight="1">
      <c r="A30" s="2751" t="s">
        <v>313</v>
      </c>
      <c r="B30" s="2748" t="s">
        <v>2855</v>
      </c>
      <c r="C30" s="2751" t="s">
        <v>314</v>
      </c>
      <c r="D30" s="2749" t="s">
        <v>3344</v>
      </c>
      <c r="E30" s="2751" t="s">
        <v>3379</v>
      </c>
      <c r="F30" s="2750" t="s">
        <v>3345</v>
      </c>
      <c r="G30" s="2785" t="s">
        <v>3346</v>
      </c>
      <c r="H30" s="2748" t="s">
        <v>3347</v>
      </c>
      <c r="I30" s="2750" t="s">
        <v>3348</v>
      </c>
      <c r="J30" s="2755">
        <f>'14. Priority of Payments '!G54</f>
        <v>0</v>
      </c>
      <c r="K30" s="2786"/>
      <c r="L30" s="2786"/>
      <c r="M30" s="2751" t="s">
        <v>247</v>
      </c>
      <c r="N30" s="2770" t="s">
        <v>3349</v>
      </c>
      <c r="O30" s="2748" t="s">
        <v>3349</v>
      </c>
      <c r="P30" s="2751" t="s">
        <v>315</v>
      </c>
      <c r="Q30" s="2751"/>
      <c r="R30" s="2751"/>
      <c r="S30" s="2750" t="s">
        <v>1404</v>
      </c>
      <c r="T30" s="2768" t="s">
        <v>3353</v>
      </c>
      <c r="U30" s="2756" t="s">
        <v>3478</v>
      </c>
      <c r="V30" s="2750"/>
      <c r="W30" s="2750"/>
      <c r="X30" s="2750" t="s">
        <v>1434</v>
      </c>
      <c r="Y30" s="2750"/>
      <c r="Z30" s="2750"/>
      <c r="AA30" s="2750" t="s">
        <v>2822</v>
      </c>
      <c r="AB30" s="2751" t="s">
        <v>2819</v>
      </c>
      <c r="AC30" s="2750" t="s">
        <v>826</v>
      </c>
      <c r="AD30" s="2764"/>
      <c r="AE30" s="2750"/>
      <c r="AF30" s="2750" t="s">
        <v>488</v>
      </c>
      <c r="AG30" s="2765" t="s">
        <v>316</v>
      </c>
      <c r="AH30" s="2759" t="s">
        <v>2616</v>
      </c>
      <c r="AI30" s="2750"/>
      <c r="AJ30" s="2750"/>
      <c r="AK30" s="2750" t="s">
        <v>2617</v>
      </c>
      <c r="AL30" s="2765"/>
      <c r="AM30" s="2765"/>
      <c r="AN30" s="2765"/>
      <c r="AO30" s="2760"/>
      <c r="AP30" s="2750"/>
      <c r="AQ30" s="2750"/>
      <c r="AR30" s="2750"/>
      <c r="AS30" s="2750"/>
      <c r="AT30" s="2750"/>
      <c r="AU30" s="2750"/>
      <c r="AV30" s="2750"/>
      <c r="AW30" s="2750"/>
      <c r="AX30" s="2750"/>
      <c r="AY30" s="2750"/>
      <c r="AZ30" s="2750"/>
      <c r="BA30" s="2750"/>
      <c r="BB30" s="2750"/>
      <c r="BC30" s="2750"/>
      <c r="BD30" s="2750"/>
      <c r="BE30" s="2750"/>
      <c r="BF30" s="2750"/>
      <c r="BG30" s="2750"/>
      <c r="BH30" s="2750"/>
      <c r="BI30" s="2750"/>
      <c r="BJ30" s="2750"/>
      <c r="BK30" s="2750"/>
      <c r="BL30" s="2750"/>
      <c r="BM30" s="2750"/>
      <c r="BN30" s="2761"/>
    </row>
    <row r="31" spans="1:66" s="2791" customFormat="1" ht="72" customHeight="1">
      <c r="A31" s="2751" t="s">
        <v>313</v>
      </c>
      <c r="B31" s="2748" t="s">
        <v>2855</v>
      </c>
      <c r="C31" s="2751" t="s">
        <v>314</v>
      </c>
      <c r="D31" s="2749" t="s">
        <v>3344</v>
      </c>
      <c r="E31" s="2751" t="s">
        <v>3380</v>
      </c>
      <c r="F31" s="2750" t="s">
        <v>3345</v>
      </c>
      <c r="G31" s="2785" t="s">
        <v>3346</v>
      </c>
      <c r="H31" s="2748" t="s">
        <v>3347</v>
      </c>
      <c r="I31" s="2750" t="s">
        <v>3348</v>
      </c>
      <c r="J31" s="2755">
        <f>'14. Priority of Payments '!G55</f>
        <v>0</v>
      </c>
      <c r="K31" s="2786"/>
      <c r="L31" s="2786"/>
      <c r="M31" s="2751" t="s">
        <v>247</v>
      </c>
      <c r="N31" s="2770" t="s">
        <v>3349</v>
      </c>
      <c r="O31" s="2748" t="s">
        <v>3349</v>
      </c>
      <c r="P31" s="2751" t="s">
        <v>315</v>
      </c>
      <c r="Q31" s="2751"/>
      <c r="R31" s="2751"/>
      <c r="S31" s="2767" t="s">
        <v>1404</v>
      </c>
      <c r="T31" s="2768" t="s">
        <v>3353</v>
      </c>
      <c r="U31" s="2756" t="s">
        <v>3478</v>
      </c>
      <c r="V31" s="2769"/>
      <c r="W31" s="2769"/>
      <c r="X31" s="2750" t="s">
        <v>615</v>
      </c>
      <c r="Y31" s="2751"/>
      <c r="Z31" s="2751"/>
      <c r="AA31" s="2751" t="s">
        <v>3381</v>
      </c>
      <c r="AB31" s="2751" t="s">
        <v>1194</v>
      </c>
      <c r="AC31" s="2751" t="s">
        <v>1195</v>
      </c>
      <c r="AD31" s="2751"/>
      <c r="AE31" s="2751"/>
      <c r="AF31" s="2751" t="s">
        <v>488</v>
      </c>
      <c r="AG31" s="2759" t="s">
        <v>316</v>
      </c>
      <c r="AH31" s="2759" t="s">
        <v>2616</v>
      </c>
      <c r="AI31" s="2769"/>
      <c r="AJ31" s="2769"/>
      <c r="AK31" s="2750" t="s">
        <v>2617</v>
      </c>
      <c r="AL31" s="2759"/>
      <c r="AM31" s="2759"/>
      <c r="AN31" s="2759"/>
      <c r="AO31" s="2760"/>
      <c r="AP31" s="2770"/>
      <c r="AQ31" s="2770"/>
      <c r="AR31" s="2770"/>
      <c r="AS31" s="2771"/>
      <c r="AT31" s="2771"/>
      <c r="AU31" s="2771"/>
      <c r="AV31" s="2771"/>
      <c r="AW31" s="2772"/>
      <c r="AX31" s="2769"/>
      <c r="AY31" s="2769"/>
      <c r="AZ31" s="2769"/>
      <c r="BA31" s="2769"/>
      <c r="BB31" s="2769"/>
      <c r="BC31" s="2769"/>
      <c r="BD31" s="2769"/>
      <c r="BE31" s="2769"/>
      <c r="BF31" s="2769"/>
      <c r="BG31" s="2769"/>
      <c r="BH31" s="2769"/>
      <c r="BI31" s="2769"/>
      <c r="BJ31" s="2769"/>
      <c r="BK31" s="2769"/>
      <c r="BL31" s="2769"/>
      <c r="BM31" s="2769"/>
      <c r="BN31" s="2761" t="s">
        <v>2618</v>
      </c>
    </row>
    <row r="32" spans="1:66" s="2791" customFormat="1" ht="72" customHeight="1">
      <c r="A32" s="2751" t="s">
        <v>313</v>
      </c>
      <c r="B32" s="2748" t="s">
        <v>2855</v>
      </c>
      <c r="C32" s="2751" t="s">
        <v>314</v>
      </c>
      <c r="D32" s="2749" t="s">
        <v>3344</v>
      </c>
      <c r="E32" s="2751" t="s">
        <v>3382</v>
      </c>
      <c r="F32" s="2750" t="s">
        <v>3345</v>
      </c>
      <c r="G32" s="2785" t="s">
        <v>3346</v>
      </c>
      <c r="H32" s="2748" t="s">
        <v>3347</v>
      </c>
      <c r="I32" s="2750" t="s">
        <v>3348</v>
      </c>
      <c r="J32" s="2755">
        <f>'14. Priority of Payments '!G56</f>
        <v>0</v>
      </c>
      <c r="K32" s="2786"/>
      <c r="L32" s="2786"/>
      <c r="M32" s="2751" t="s">
        <v>247</v>
      </c>
      <c r="N32" s="2770" t="s">
        <v>3349</v>
      </c>
      <c r="O32" s="2748" t="s">
        <v>3349</v>
      </c>
      <c r="P32" s="2751" t="s">
        <v>315</v>
      </c>
      <c r="Q32" s="2751"/>
      <c r="R32" s="2751"/>
      <c r="S32" s="2767" t="s">
        <v>1404</v>
      </c>
      <c r="T32" s="2768" t="s">
        <v>3353</v>
      </c>
      <c r="U32" s="2756" t="s">
        <v>3478</v>
      </c>
      <c r="V32" s="2769"/>
      <c r="W32" s="2769"/>
      <c r="X32" s="2751" t="s">
        <v>1434</v>
      </c>
      <c r="Y32" s="2751"/>
      <c r="Z32" s="2751"/>
      <c r="AA32" s="2751" t="s">
        <v>3357</v>
      </c>
      <c r="AB32" s="2751" t="s">
        <v>3358</v>
      </c>
      <c r="AC32" s="2751" t="s">
        <v>826</v>
      </c>
      <c r="AD32" s="2751"/>
      <c r="AE32" s="2751"/>
      <c r="AF32" s="2751" t="s">
        <v>488</v>
      </c>
      <c r="AG32" s="2759" t="s">
        <v>316</v>
      </c>
      <c r="AH32" s="2759" t="s">
        <v>2616</v>
      </c>
      <c r="AI32" s="2769"/>
      <c r="AJ32" s="2769"/>
      <c r="AK32" s="2750" t="s">
        <v>2617</v>
      </c>
      <c r="AL32" s="2759"/>
      <c r="AM32" s="2759"/>
      <c r="AN32" s="2759"/>
      <c r="AO32" s="2760"/>
      <c r="AP32" s="2770"/>
      <c r="AQ32" s="2770"/>
      <c r="AR32" s="2770"/>
      <c r="AS32" s="2771"/>
      <c r="AT32" s="2771"/>
      <c r="AU32" s="2771"/>
      <c r="AV32" s="2771"/>
      <c r="AW32" s="2772"/>
      <c r="AX32" s="2769"/>
      <c r="AY32" s="2769"/>
      <c r="AZ32" s="2769"/>
      <c r="BA32" s="2769"/>
      <c r="BB32" s="2769"/>
      <c r="BC32" s="2769"/>
      <c r="BD32" s="2769"/>
      <c r="BE32" s="2769"/>
      <c r="BF32" s="2769"/>
      <c r="BG32" s="2769"/>
      <c r="BH32" s="2769"/>
      <c r="BI32" s="2769"/>
      <c r="BJ32" s="2769"/>
      <c r="BK32" s="2769"/>
      <c r="BL32" s="2769"/>
      <c r="BM32" s="2769"/>
      <c r="BN32" s="2761" t="s">
        <v>2618</v>
      </c>
    </row>
    <row r="33" spans="1:139" s="2790" customFormat="1" ht="72" customHeight="1">
      <c r="A33" s="2750" t="s">
        <v>313</v>
      </c>
      <c r="B33" s="2748" t="s">
        <v>2855</v>
      </c>
      <c r="C33" s="2750" t="s">
        <v>314</v>
      </c>
      <c r="D33" s="2749" t="s">
        <v>3344</v>
      </c>
      <c r="E33" s="2750" t="s">
        <v>3383</v>
      </c>
      <c r="F33" s="2750" t="s">
        <v>3345</v>
      </c>
      <c r="G33" s="2785" t="s">
        <v>3346</v>
      </c>
      <c r="H33" s="2748" t="s">
        <v>3347</v>
      </c>
      <c r="I33" s="2750" t="s">
        <v>3348</v>
      </c>
      <c r="J33" s="2755">
        <f>'14. Priority of Payments '!G57</f>
        <v>0</v>
      </c>
      <c r="K33" s="2786"/>
      <c r="L33" s="2786"/>
      <c r="M33" s="2750" t="s">
        <v>247</v>
      </c>
      <c r="N33" s="2750" t="s">
        <v>3349</v>
      </c>
      <c r="O33" s="2748" t="s">
        <v>3349</v>
      </c>
      <c r="P33" s="2750" t="s">
        <v>315</v>
      </c>
      <c r="Q33" s="2750"/>
      <c r="R33" s="2750"/>
      <c r="S33" s="2750" t="s">
        <v>1404</v>
      </c>
      <c r="T33" s="2756" t="s">
        <v>3353</v>
      </c>
      <c r="U33" s="2756" t="s">
        <v>3478</v>
      </c>
      <c r="V33" s="2750"/>
      <c r="W33" s="2750"/>
      <c r="X33" s="2750" t="s">
        <v>1434</v>
      </c>
      <c r="Y33" s="2750"/>
      <c r="Z33" s="2750"/>
      <c r="AA33" s="2750" t="s">
        <v>3357</v>
      </c>
      <c r="AB33" s="2763" t="s">
        <v>3358</v>
      </c>
      <c r="AC33" s="2750" t="s">
        <v>826</v>
      </c>
      <c r="AD33" s="2764"/>
      <c r="AE33" s="2750"/>
      <c r="AF33" s="2750" t="s">
        <v>488</v>
      </c>
      <c r="AG33" s="2765" t="s">
        <v>316</v>
      </c>
      <c r="AH33" s="2759" t="s">
        <v>2616</v>
      </c>
      <c r="AI33" s="2750"/>
      <c r="AJ33" s="2750"/>
      <c r="AK33" s="2750" t="s">
        <v>2617</v>
      </c>
      <c r="AL33" s="2765"/>
      <c r="AM33" s="2765"/>
      <c r="AN33" s="2765"/>
      <c r="AO33" s="2760"/>
      <c r="AP33" s="2750"/>
      <c r="AQ33" s="2750"/>
      <c r="AR33" s="2750"/>
      <c r="AS33" s="2750"/>
      <c r="AT33" s="2750"/>
      <c r="AU33" s="2750"/>
      <c r="AV33" s="2750"/>
      <c r="AW33" s="2750"/>
      <c r="AX33" s="2750"/>
      <c r="AY33" s="2750"/>
      <c r="AZ33" s="2750"/>
      <c r="BA33" s="2750"/>
      <c r="BB33" s="2750"/>
      <c r="BC33" s="2750"/>
      <c r="BD33" s="2750"/>
      <c r="BE33" s="2750"/>
      <c r="BF33" s="2750"/>
      <c r="BG33" s="2750"/>
      <c r="BH33" s="2750"/>
      <c r="BI33" s="2750"/>
      <c r="BJ33" s="2750"/>
      <c r="BK33" s="2750"/>
      <c r="BL33" s="2750"/>
      <c r="BM33" s="2750"/>
      <c r="BN33" s="2761" t="s">
        <v>2618</v>
      </c>
    </row>
    <row r="34" spans="1:139" s="2790" customFormat="1" ht="72" customHeight="1">
      <c r="A34" s="2750" t="s">
        <v>313</v>
      </c>
      <c r="B34" s="2748" t="s">
        <v>2855</v>
      </c>
      <c r="C34" s="2750" t="s">
        <v>314</v>
      </c>
      <c r="D34" s="2749" t="s">
        <v>3344</v>
      </c>
      <c r="E34" s="2750" t="s">
        <v>3384</v>
      </c>
      <c r="F34" s="2750" t="s">
        <v>3345</v>
      </c>
      <c r="G34" s="2785" t="s">
        <v>3346</v>
      </c>
      <c r="H34" s="2748" t="s">
        <v>3347</v>
      </c>
      <c r="I34" s="2750" t="s">
        <v>3348</v>
      </c>
      <c r="J34" s="2754">
        <f>'14. Priority of Payments '!G58</f>
        <v>0</v>
      </c>
      <c r="K34" s="2786"/>
      <c r="L34" s="2786"/>
      <c r="M34" s="2750" t="s">
        <v>247</v>
      </c>
      <c r="N34" s="2750" t="s">
        <v>3349</v>
      </c>
      <c r="O34" s="2748" t="s">
        <v>3349</v>
      </c>
      <c r="P34" s="2750" t="s">
        <v>315</v>
      </c>
      <c r="Q34" s="2750"/>
      <c r="R34" s="2750"/>
      <c r="S34" s="2750" t="s">
        <v>1404</v>
      </c>
      <c r="T34" s="2756" t="s">
        <v>3353</v>
      </c>
      <c r="U34" s="2756" t="s">
        <v>3478</v>
      </c>
      <c r="V34" s="2750"/>
      <c r="W34" s="2750"/>
      <c r="X34" s="2750"/>
      <c r="Y34" s="2750"/>
      <c r="Z34" s="2750"/>
      <c r="AA34" s="2750" t="s">
        <v>3291</v>
      </c>
      <c r="AB34" s="2763"/>
      <c r="AC34" s="2750"/>
      <c r="AD34" s="2764"/>
      <c r="AE34" s="2750"/>
      <c r="AF34" s="2750" t="s">
        <v>488</v>
      </c>
      <c r="AG34" s="2765" t="s">
        <v>316</v>
      </c>
      <c r="AH34" s="2759" t="s">
        <v>2616</v>
      </c>
      <c r="AI34" s="2750"/>
      <c r="AJ34" s="2750"/>
      <c r="AK34" s="2750" t="s">
        <v>2617</v>
      </c>
      <c r="AL34" s="2765"/>
      <c r="AM34" s="2765"/>
      <c r="AN34" s="2765"/>
      <c r="AO34" s="2760"/>
      <c r="AP34" s="2750"/>
      <c r="AQ34" s="2750"/>
      <c r="AR34" s="2750"/>
      <c r="AS34" s="2750"/>
      <c r="AT34" s="2750"/>
      <c r="AU34" s="2750"/>
      <c r="AV34" s="2750"/>
      <c r="AW34" s="2750"/>
      <c r="AX34" s="2750"/>
      <c r="AY34" s="2750"/>
      <c r="AZ34" s="2750"/>
      <c r="BA34" s="2750"/>
      <c r="BB34" s="2750"/>
      <c r="BC34" s="2750"/>
      <c r="BD34" s="2750"/>
      <c r="BE34" s="2750"/>
      <c r="BF34" s="2750"/>
      <c r="BG34" s="2750"/>
      <c r="BH34" s="2750"/>
      <c r="BI34" s="2750"/>
      <c r="BJ34" s="2750"/>
      <c r="BK34" s="2750"/>
      <c r="BL34" s="2750"/>
      <c r="BM34" s="2750"/>
      <c r="BN34" s="2761"/>
    </row>
    <row r="35" spans="1:139" s="2790" customFormat="1" ht="72" customHeight="1">
      <c r="A35" s="2750" t="s">
        <v>313</v>
      </c>
      <c r="B35" s="2748" t="s">
        <v>2855</v>
      </c>
      <c r="C35" s="2750" t="s">
        <v>314</v>
      </c>
      <c r="D35" s="2749" t="s">
        <v>3344</v>
      </c>
      <c r="E35" s="2750" t="s">
        <v>3385</v>
      </c>
      <c r="F35" s="2750" t="s">
        <v>3345</v>
      </c>
      <c r="G35" s="2785" t="s">
        <v>3346</v>
      </c>
      <c r="H35" s="2748" t="s">
        <v>3347</v>
      </c>
      <c r="I35" s="2750" t="s">
        <v>3348</v>
      </c>
      <c r="J35" s="2754">
        <f>'14. Priority of Payments '!G59</f>
        <v>0</v>
      </c>
      <c r="K35" s="2786"/>
      <c r="L35" s="2786"/>
      <c r="M35" s="2750" t="s">
        <v>247</v>
      </c>
      <c r="N35" s="2750" t="s">
        <v>3349</v>
      </c>
      <c r="O35" s="2748" t="s">
        <v>3349</v>
      </c>
      <c r="P35" s="2750" t="s">
        <v>315</v>
      </c>
      <c r="Q35" s="2750"/>
      <c r="R35" s="2750"/>
      <c r="S35" s="2750" t="s">
        <v>1404</v>
      </c>
      <c r="T35" s="2756" t="s">
        <v>3353</v>
      </c>
      <c r="U35" s="2756" t="s">
        <v>3478</v>
      </c>
      <c r="V35" s="2750"/>
      <c r="W35" s="2750"/>
      <c r="X35" s="2750" t="s">
        <v>1434</v>
      </c>
      <c r="Y35" s="2750"/>
      <c r="Z35" s="2750"/>
      <c r="AA35" s="2750" t="s">
        <v>3357</v>
      </c>
      <c r="AB35" s="2763" t="s">
        <v>3358</v>
      </c>
      <c r="AC35" s="2750" t="s">
        <v>826</v>
      </c>
      <c r="AD35" s="2764"/>
      <c r="AE35" s="2750"/>
      <c r="AF35" s="2750" t="s">
        <v>488</v>
      </c>
      <c r="AG35" s="2765" t="s">
        <v>316</v>
      </c>
      <c r="AH35" s="2759" t="s">
        <v>2616</v>
      </c>
      <c r="AI35" s="2750"/>
      <c r="AJ35" s="2750"/>
      <c r="AK35" s="2750" t="s">
        <v>2617</v>
      </c>
      <c r="AL35" s="2765"/>
      <c r="AM35" s="2765"/>
      <c r="AN35" s="2765"/>
      <c r="AO35" s="2760"/>
      <c r="AP35" s="2750"/>
      <c r="AQ35" s="2750"/>
      <c r="AR35" s="2750"/>
      <c r="AS35" s="2750"/>
      <c r="AT35" s="2750"/>
      <c r="AU35" s="2750"/>
      <c r="AV35" s="2750"/>
      <c r="AW35" s="2750"/>
      <c r="AX35" s="2750"/>
      <c r="AY35" s="2750"/>
      <c r="AZ35" s="2750"/>
      <c r="BA35" s="2750"/>
      <c r="BB35" s="2750"/>
      <c r="BC35" s="2750"/>
      <c r="BD35" s="2750"/>
      <c r="BE35" s="2750"/>
      <c r="BF35" s="2750"/>
      <c r="BG35" s="2750"/>
      <c r="BH35" s="2750"/>
      <c r="BI35" s="2750"/>
      <c r="BJ35" s="2750"/>
      <c r="BK35" s="2750"/>
      <c r="BL35" s="2750"/>
      <c r="BM35" s="2750"/>
      <c r="BN35" s="2761" t="s">
        <v>2618</v>
      </c>
    </row>
    <row r="36" spans="1:139" s="2790" customFormat="1" ht="72" customHeight="1">
      <c r="A36" s="2750" t="s">
        <v>313</v>
      </c>
      <c r="B36" s="2748" t="s">
        <v>2855</v>
      </c>
      <c r="C36" s="2750" t="s">
        <v>314</v>
      </c>
      <c r="D36" s="2749" t="s">
        <v>3344</v>
      </c>
      <c r="E36" s="2750" t="s">
        <v>3386</v>
      </c>
      <c r="F36" s="2750" t="s">
        <v>3345</v>
      </c>
      <c r="G36" s="2785" t="s">
        <v>3346</v>
      </c>
      <c r="H36" s="2748" t="s">
        <v>3347</v>
      </c>
      <c r="I36" s="2750" t="s">
        <v>3348</v>
      </c>
      <c r="J36" s="2754">
        <f>'14. Priority of Payments '!G73</f>
        <v>0</v>
      </c>
      <c r="K36" s="2786"/>
      <c r="L36" s="2786"/>
      <c r="M36" s="2750" t="s">
        <v>247</v>
      </c>
      <c r="N36" s="2750" t="s">
        <v>3349</v>
      </c>
      <c r="O36" s="2748" t="s">
        <v>3349</v>
      </c>
      <c r="P36" s="2750" t="s">
        <v>315</v>
      </c>
      <c r="Q36" s="2750"/>
      <c r="R36" s="2750"/>
      <c r="S36" s="2750" t="s">
        <v>1406</v>
      </c>
      <c r="T36" s="2756" t="s">
        <v>3351</v>
      </c>
      <c r="U36" s="2756" t="s">
        <v>3478</v>
      </c>
      <c r="V36" s="2750"/>
      <c r="W36" s="2750"/>
      <c r="X36" s="2750" t="s">
        <v>532</v>
      </c>
      <c r="Y36" s="2750"/>
      <c r="Z36" s="2750"/>
      <c r="AA36" s="2750" t="s">
        <v>3387</v>
      </c>
      <c r="AB36" s="2763" t="s">
        <v>3388</v>
      </c>
      <c r="AC36" s="2750" t="s">
        <v>3478</v>
      </c>
      <c r="AD36" s="2764"/>
      <c r="AE36" s="2750"/>
      <c r="AF36" s="2750" t="s">
        <v>488</v>
      </c>
      <c r="AG36" s="2765" t="s">
        <v>316</v>
      </c>
      <c r="AH36" s="2759" t="s">
        <v>2616</v>
      </c>
      <c r="AI36" s="2750"/>
      <c r="AJ36" s="2750"/>
      <c r="AK36" s="2750" t="s">
        <v>2617</v>
      </c>
      <c r="AL36" s="2765"/>
      <c r="AM36" s="2765"/>
      <c r="AN36" s="2765"/>
      <c r="AO36" s="2760"/>
      <c r="AP36" s="2750"/>
      <c r="AQ36" s="2750"/>
      <c r="AR36" s="2750"/>
      <c r="AS36" s="2750"/>
      <c r="AT36" s="2750"/>
      <c r="AU36" s="2750"/>
      <c r="AV36" s="2750"/>
      <c r="AW36" s="2750"/>
      <c r="AX36" s="2750"/>
      <c r="AY36" s="2750"/>
      <c r="AZ36" s="2750"/>
      <c r="BA36" s="2750"/>
      <c r="BB36" s="2750"/>
      <c r="BC36" s="2750"/>
      <c r="BD36" s="2750"/>
      <c r="BE36" s="2750"/>
      <c r="BF36" s="2750"/>
      <c r="BG36" s="2750"/>
      <c r="BH36" s="2750"/>
      <c r="BI36" s="2750"/>
      <c r="BJ36" s="2750"/>
      <c r="BK36" s="2750"/>
      <c r="BL36" s="2750"/>
      <c r="BM36" s="2750"/>
      <c r="BN36" s="2761" t="s">
        <v>2618</v>
      </c>
    </row>
    <row r="37" spans="1:139" s="2791" customFormat="1" ht="72" customHeight="1">
      <c r="A37" s="2751" t="s">
        <v>313</v>
      </c>
      <c r="B37" s="2748" t="s">
        <v>2855</v>
      </c>
      <c r="C37" s="2751" t="s">
        <v>314</v>
      </c>
      <c r="D37" s="2749" t="s">
        <v>3344</v>
      </c>
      <c r="E37" s="2751" t="s">
        <v>3115</v>
      </c>
      <c r="F37" s="2750" t="s">
        <v>3345</v>
      </c>
      <c r="G37" s="2785" t="s">
        <v>3346</v>
      </c>
      <c r="H37" s="2748" t="s">
        <v>3347</v>
      </c>
      <c r="I37" s="2750" t="s">
        <v>3348</v>
      </c>
      <c r="J37" s="2754">
        <f>'14. Priority of Payments '!G74</f>
        <v>0</v>
      </c>
      <c r="K37" s="2786"/>
      <c r="L37" s="2786"/>
      <c r="M37" s="2751" t="s">
        <v>247</v>
      </c>
      <c r="N37" s="2770" t="s">
        <v>3349</v>
      </c>
      <c r="O37" s="2748" t="s">
        <v>3349</v>
      </c>
      <c r="P37" s="2751" t="s">
        <v>315</v>
      </c>
      <c r="Q37" s="2751"/>
      <c r="R37" s="2751"/>
      <c r="S37" s="2767" t="s">
        <v>1406</v>
      </c>
      <c r="T37" s="2768" t="s">
        <v>3351</v>
      </c>
      <c r="U37" s="2756" t="s">
        <v>3478</v>
      </c>
      <c r="V37" s="2769"/>
      <c r="W37" s="2769"/>
      <c r="X37" s="2751" t="s">
        <v>532</v>
      </c>
      <c r="Y37" s="2751"/>
      <c r="Z37" s="2751"/>
      <c r="AA37" s="2751" t="s">
        <v>1443</v>
      </c>
      <c r="AB37" s="2751"/>
      <c r="AC37" s="2751"/>
      <c r="AD37" s="2751"/>
      <c r="AE37" s="2751"/>
      <c r="AF37" s="2751" t="s">
        <v>488</v>
      </c>
      <c r="AG37" s="2759" t="s">
        <v>316</v>
      </c>
      <c r="AH37" s="2759" t="s">
        <v>2616</v>
      </c>
      <c r="AI37" s="2769"/>
      <c r="AJ37" s="2769"/>
      <c r="AK37" s="2750" t="s">
        <v>2617</v>
      </c>
      <c r="AL37" s="2759"/>
      <c r="AM37" s="2759"/>
      <c r="AN37" s="2759"/>
      <c r="AO37" s="2760"/>
      <c r="AP37" s="2770"/>
      <c r="AQ37" s="2770"/>
      <c r="AR37" s="2770"/>
      <c r="AS37" s="2771"/>
      <c r="AT37" s="2771"/>
      <c r="AU37" s="2771"/>
      <c r="AV37" s="2771"/>
      <c r="AW37" s="2772"/>
      <c r="AX37" s="2769"/>
      <c r="AY37" s="2769"/>
      <c r="AZ37" s="2769"/>
      <c r="BA37" s="2769"/>
      <c r="BB37" s="2769"/>
      <c r="BC37" s="2769"/>
      <c r="BD37" s="2769"/>
      <c r="BE37" s="2769"/>
      <c r="BF37" s="2769"/>
      <c r="BG37" s="2769"/>
      <c r="BH37" s="2769"/>
      <c r="BI37" s="2769"/>
      <c r="BJ37" s="2769"/>
      <c r="BK37" s="2769"/>
      <c r="BL37" s="2769"/>
      <c r="BM37" s="2769"/>
      <c r="BN37" s="2761" t="s">
        <v>2618</v>
      </c>
    </row>
    <row r="38" spans="1:139" s="2789" customFormat="1" ht="72" customHeight="1">
      <c r="A38" s="2748" t="s">
        <v>313</v>
      </c>
      <c r="B38" s="2748" t="s">
        <v>2855</v>
      </c>
      <c r="C38" s="2748" t="s">
        <v>314</v>
      </c>
      <c r="D38" s="2749" t="s">
        <v>3344</v>
      </c>
      <c r="E38" s="2750" t="s">
        <v>3389</v>
      </c>
      <c r="F38" s="2750" t="s">
        <v>3345</v>
      </c>
      <c r="G38" s="2785" t="s">
        <v>3346</v>
      </c>
      <c r="H38" s="2748" t="s">
        <v>3347</v>
      </c>
      <c r="I38" s="2750" t="s">
        <v>3348</v>
      </c>
      <c r="J38" s="2754">
        <f>'14. Priority of Payments '!G75</f>
        <v>0</v>
      </c>
      <c r="K38" s="2786"/>
      <c r="L38" s="2786"/>
      <c r="M38" s="2748" t="s">
        <v>247</v>
      </c>
      <c r="N38" s="2787" t="s">
        <v>3349</v>
      </c>
      <c r="O38" s="2748" t="s">
        <v>3349</v>
      </c>
      <c r="P38" s="2751" t="s">
        <v>315</v>
      </c>
      <c r="Q38" s="2748"/>
      <c r="R38" s="2748"/>
      <c r="S38" s="2748" t="s">
        <v>1406</v>
      </c>
      <c r="T38" s="2756" t="s">
        <v>3351</v>
      </c>
      <c r="U38" s="2756" t="s">
        <v>3478</v>
      </c>
      <c r="V38" s="2748"/>
      <c r="W38" s="2748"/>
      <c r="X38" s="2750" t="s">
        <v>615</v>
      </c>
      <c r="Y38" s="2750"/>
      <c r="Z38" s="2757"/>
      <c r="AA38" s="2750" t="s">
        <v>3381</v>
      </c>
      <c r="AB38" s="2750" t="s">
        <v>1194</v>
      </c>
      <c r="AC38" s="2750" t="s">
        <v>1195</v>
      </c>
      <c r="AD38" s="2748"/>
      <c r="AE38" s="2748"/>
      <c r="AF38" s="2748" t="s">
        <v>488</v>
      </c>
      <c r="AG38" s="2758" t="s">
        <v>316</v>
      </c>
      <c r="AH38" s="2759" t="s">
        <v>2616</v>
      </c>
      <c r="AI38" s="2748"/>
      <c r="AJ38" s="2748"/>
      <c r="AK38" s="2748" t="s">
        <v>2617</v>
      </c>
      <c r="AL38" s="2758"/>
      <c r="AM38" s="2758"/>
      <c r="AN38" s="2758"/>
      <c r="AO38" s="2760"/>
      <c r="AP38" s="2748"/>
      <c r="AQ38" s="2748"/>
      <c r="AR38" s="2748"/>
      <c r="AS38" s="2748"/>
      <c r="AT38" s="2748"/>
      <c r="AU38" s="2748"/>
      <c r="AV38" s="2748"/>
      <c r="AW38" s="2748"/>
      <c r="AX38" s="2748"/>
      <c r="AY38" s="2748"/>
      <c r="AZ38" s="2748"/>
      <c r="BA38" s="2748"/>
      <c r="BB38" s="2748"/>
      <c r="BC38" s="2748"/>
      <c r="BD38" s="2748"/>
      <c r="BE38" s="2748"/>
      <c r="BF38" s="2748"/>
      <c r="BG38" s="2748"/>
      <c r="BH38" s="2748"/>
      <c r="BI38" s="2748"/>
      <c r="BJ38" s="2748"/>
      <c r="BK38" s="2748"/>
      <c r="BL38" s="2748"/>
      <c r="BM38" s="2748"/>
      <c r="BN38" s="2761" t="s">
        <v>2618</v>
      </c>
      <c r="BO38" s="2788"/>
      <c r="BP38" s="2788"/>
      <c r="BQ38" s="2788"/>
      <c r="BR38" s="2788"/>
      <c r="BS38" s="2788"/>
      <c r="BT38" s="2788"/>
      <c r="BU38" s="2788"/>
      <c r="BV38" s="2788"/>
      <c r="BW38" s="2788"/>
      <c r="BX38" s="2788"/>
      <c r="BY38" s="2788"/>
      <c r="BZ38" s="2788"/>
      <c r="CA38" s="2788"/>
      <c r="CB38" s="2788"/>
      <c r="CC38" s="2788"/>
      <c r="CD38" s="2788"/>
      <c r="CE38" s="2788"/>
      <c r="CF38" s="2788"/>
      <c r="CG38" s="2788"/>
      <c r="CH38" s="2788"/>
      <c r="CI38" s="2788"/>
      <c r="CJ38" s="2788"/>
      <c r="CK38" s="2788"/>
      <c r="CL38" s="2788"/>
      <c r="CM38" s="2788"/>
      <c r="CN38" s="2788"/>
      <c r="CO38" s="2788"/>
      <c r="CP38" s="2788"/>
      <c r="CQ38" s="2788"/>
      <c r="CR38" s="2788"/>
      <c r="CS38" s="2788"/>
      <c r="CT38" s="2788"/>
      <c r="CU38" s="2788"/>
      <c r="CV38" s="2788"/>
      <c r="CW38" s="2788"/>
      <c r="CX38" s="2788"/>
      <c r="CY38" s="2788"/>
      <c r="CZ38" s="2788"/>
      <c r="DA38" s="2788"/>
      <c r="DB38" s="2788"/>
      <c r="DC38" s="2788"/>
      <c r="DD38" s="2788"/>
      <c r="DE38" s="2788"/>
      <c r="DF38" s="2788"/>
      <c r="DG38" s="2788"/>
      <c r="DH38" s="2788"/>
      <c r="DI38" s="2788"/>
      <c r="DJ38" s="2788"/>
      <c r="DK38" s="2788"/>
      <c r="DL38" s="2788"/>
      <c r="DM38" s="2788"/>
      <c r="DN38" s="2788"/>
      <c r="DO38" s="2788"/>
      <c r="DP38" s="2788"/>
      <c r="DQ38" s="2788"/>
      <c r="DR38" s="2788"/>
      <c r="DS38" s="2788"/>
      <c r="DT38" s="2788"/>
      <c r="DU38" s="2788"/>
      <c r="DV38" s="2788"/>
      <c r="DW38" s="2788"/>
      <c r="DX38" s="2788"/>
      <c r="DY38" s="2788"/>
      <c r="DZ38" s="2788"/>
      <c r="EA38" s="2788"/>
      <c r="EB38" s="2788"/>
      <c r="EC38" s="2788"/>
      <c r="ED38" s="2788"/>
      <c r="EE38" s="2788"/>
      <c r="EF38" s="2788"/>
      <c r="EG38" s="2788"/>
      <c r="EH38" s="2788"/>
      <c r="EI38" s="2788"/>
    </row>
    <row r="39" spans="1:139" s="2790" customFormat="1" ht="72" customHeight="1">
      <c r="A39" s="2751" t="s">
        <v>313</v>
      </c>
      <c r="B39" s="2748" t="s">
        <v>2855</v>
      </c>
      <c r="C39" s="2751" t="s">
        <v>314</v>
      </c>
      <c r="D39" s="2749" t="s">
        <v>3344</v>
      </c>
      <c r="E39" s="2752" t="s">
        <v>1491</v>
      </c>
      <c r="F39" s="2750" t="s">
        <v>3345</v>
      </c>
      <c r="G39" s="2785" t="s">
        <v>3346</v>
      </c>
      <c r="H39" s="2748" t="s">
        <v>3347</v>
      </c>
      <c r="I39" s="2750" t="s">
        <v>3348</v>
      </c>
      <c r="J39" s="2754">
        <f>'14. Priority of Payments '!G76</f>
        <v>0</v>
      </c>
      <c r="K39" s="2786"/>
      <c r="L39" s="2786"/>
      <c r="M39" s="2751" t="s">
        <v>247</v>
      </c>
      <c r="N39" s="2770" t="s">
        <v>3349</v>
      </c>
      <c r="O39" s="2748" t="s">
        <v>3349</v>
      </c>
      <c r="P39" s="2751" t="s">
        <v>315</v>
      </c>
      <c r="Q39" s="2751"/>
      <c r="R39" s="2751"/>
      <c r="S39" s="2750" t="s">
        <v>1406</v>
      </c>
      <c r="T39" s="2756" t="s">
        <v>3351</v>
      </c>
      <c r="U39" s="2756" t="s">
        <v>3478</v>
      </c>
      <c r="V39" s="2750"/>
      <c r="W39" s="2750"/>
      <c r="X39" s="2751" t="s">
        <v>1434</v>
      </c>
      <c r="Y39" s="2750"/>
      <c r="Z39" s="2750"/>
      <c r="AA39" s="2748" t="s">
        <v>2822</v>
      </c>
      <c r="AB39" s="2748" t="s">
        <v>2819</v>
      </c>
      <c r="AC39" s="2756" t="s">
        <v>826</v>
      </c>
      <c r="AD39" s="2764"/>
      <c r="AE39" s="2750"/>
      <c r="AF39" s="2750" t="s">
        <v>488</v>
      </c>
      <c r="AG39" s="2765" t="s">
        <v>316</v>
      </c>
      <c r="AH39" s="2759" t="s">
        <v>2616</v>
      </c>
      <c r="AI39" s="2750"/>
      <c r="AJ39" s="2750"/>
      <c r="AK39" s="2750" t="s">
        <v>2617</v>
      </c>
      <c r="AL39" s="2765"/>
      <c r="AM39" s="2765"/>
      <c r="AN39" s="2765"/>
      <c r="AO39" s="2760"/>
      <c r="AP39" s="2750"/>
      <c r="AQ39" s="2750"/>
      <c r="AR39" s="2750"/>
      <c r="AS39" s="2750"/>
      <c r="AT39" s="2750"/>
      <c r="AU39" s="2750"/>
      <c r="AV39" s="2750"/>
      <c r="AW39" s="2750"/>
      <c r="AX39" s="2750"/>
      <c r="AY39" s="2750"/>
      <c r="AZ39" s="2750"/>
      <c r="BA39" s="2750"/>
      <c r="BB39" s="2750"/>
      <c r="BC39" s="2750"/>
      <c r="BD39" s="2750"/>
      <c r="BE39" s="2750"/>
      <c r="BF39" s="2750"/>
      <c r="BG39" s="2750"/>
      <c r="BH39" s="2750"/>
      <c r="BI39" s="2750"/>
      <c r="BJ39" s="2750"/>
      <c r="BK39" s="2750"/>
      <c r="BL39" s="2750"/>
      <c r="BM39" s="2750"/>
      <c r="BN39" s="2761"/>
    </row>
    <row r="40" spans="1:139" s="2790" customFormat="1" ht="72" customHeight="1">
      <c r="A40" s="2751" t="s">
        <v>313</v>
      </c>
      <c r="B40" s="2748" t="s">
        <v>2855</v>
      </c>
      <c r="C40" s="2751" t="s">
        <v>314</v>
      </c>
      <c r="D40" s="2749" t="s">
        <v>3344</v>
      </c>
      <c r="E40" s="2752" t="s">
        <v>1492</v>
      </c>
      <c r="F40" s="2750" t="s">
        <v>3345</v>
      </c>
      <c r="G40" s="2785" t="s">
        <v>3346</v>
      </c>
      <c r="H40" s="2748" t="s">
        <v>3347</v>
      </c>
      <c r="I40" s="2750" t="s">
        <v>3348</v>
      </c>
      <c r="J40" s="2754">
        <f>'14. Priority of Payments '!G77</f>
        <v>0</v>
      </c>
      <c r="K40" s="2786"/>
      <c r="L40" s="2786"/>
      <c r="M40" s="2751" t="s">
        <v>247</v>
      </c>
      <c r="N40" s="2770" t="s">
        <v>3349</v>
      </c>
      <c r="O40" s="2748" t="s">
        <v>3349</v>
      </c>
      <c r="P40" s="2751" t="s">
        <v>315</v>
      </c>
      <c r="Q40" s="2751"/>
      <c r="R40" s="2751"/>
      <c r="S40" s="2767" t="s">
        <v>1406</v>
      </c>
      <c r="T40" s="2767" t="s">
        <v>3351</v>
      </c>
      <c r="U40" s="2756" t="s">
        <v>3478</v>
      </c>
      <c r="V40" s="2750"/>
      <c r="W40" s="2750"/>
      <c r="X40" s="2751" t="s">
        <v>1434</v>
      </c>
      <c r="Y40" s="2750"/>
      <c r="Z40" s="2750"/>
      <c r="AA40" s="2751" t="s">
        <v>2822</v>
      </c>
      <c r="AB40" s="2751" t="s">
        <v>2819</v>
      </c>
      <c r="AC40" s="2756" t="s">
        <v>826</v>
      </c>
      <c r="AD40" s="2764"/>
      <c r="AE40" s="2750"/>
      <c r="AF40" s="2750" t="s">
        <v>488</v>
      </c>
      <c r="AG40" s="2765" t="s">
        <v>316</v>
      </c>
      <c r="AH40" s="2759" t="s">
        <v>2616</v>
      </c>
      <c r="AI40" s="2750"/>
      <c r="AJ40" s="2750"/>
      <c r="AK40" s="2750" t="s">
        <v>2617</v>
      </c>
      <c r="AL40" s="2765"/>
      <c r="AM40" s="2765"/>
      <c r="AN40" s="2765"/>
      <c r="AO40" s="2760"/>
      <c r="AP40" s="2750"/>
      <c r="AQ40" s="2750"/>
      <c r="AR40" s="2750"/>
      <c r="AS40" s="2750"/>
      <c r="AT40" s="2750"/>
      <c r="AU40" s="2750"/>
      <c r="AV40" s="2750"/>
      <c r="AW40" s="2750"/>
      <c r="AX40" s="2750"/>
      <c r="AY40" s="2750"/>
      <c r="AZ40" s="2750"/>
      <c r="BA40" s="2750"/>
      <c r="BB40" s="2750"/>
      <c r="BC40" s="2750"/>
      <c r="BD40" s="2750"/>
      <c r="BE40" s="2750"/>
      <c r="BF40" s="2750"/>
      <c r="BG40" s="2750"/>
      <c r="BH40" s="2750"/>
      <c r="BI40" s="2750"/>
      <c r="BJ40" s="2750"/>
      <c r="BK40" s="2750"/>
      <c r="BL40" s="2750"/>
      <c r="BM40" s="2750"/>
      <c r="BN40" s="2761"/>
    </row>
    <row r="41" spans="1:139" s="2791" customFormat="1" ht="72" customHeight="1">
      <c r="A41" s="2751" t="s">
        <v>313</v>
      </c>
      <c r="B41" s="2748" t="s">
        <v>2855</v>
      </c>
      <c r="C41" s="2751" t="s">
        <v>314</v>
      </c>
      <c r="D41" s="2749" t="s">
        <v>3344</v>
      </c>
      <c r="E41" s="2751" t="s">
        <v>3208</v>
      </c>
      <c r="F41" s="2750" t="s">
        <v>3345</v>
      </c>
      <c r="G41" s="2785" t="s">
        <v>3346</v>
      </c>
      <c r="H41" s="2748" t="s">
        <v>3347</v>
      </c>
      <c r="I41" s="2750" t="s">
        <v>3348</v>
      </c>
      <c r="J41" s="2754">
        <f>'14. Priority of Payments '!G78</f>
        <v>0</v>
      </c>
      <c r="K41" s="2786"/>
      <c r="L41" s="2786"/>
      <c r="M41" s="2751" t="s">
        <v>247</v>
      </c>
      <c r="N41" s="2770" t="s">
        <v>3349</v>
      </c>
      <c r="O41" s="2748" t="s">
        <v>3349</v>
      </c>
      <c r="P41" s="2751" t="s">
        <v>315</v>
      </c>
      <c r="Q41" s="2751"/>
      <c r="R41" s="2751"/>
      <c r="S41" s="2750" t="s">
        <v>1406</v>
      </c>
      <c r="T41" s="2756" t="s">
        <v>3351</v>
      </c>
      <c r="U41" s="2756" t="s">
        <v>3478</v>
      </c>
      <c r="V41" s="2769"/>
      <c r="W41" s="2769"/>
      <c r="X41" s="2751" t="s">
        <v>1434</v>
      </c>
      <c r="Y41" s="2751"/>
      <c r="Z41" s="2751"/>
      <c r="AA41" s="2751" t="s">
        <v>2822</v>
      </c>
      <c r="AB41" s="2751" t="s">
        <v>2819</v>
      </c>
      <c r="AC41" s="2751" t="s">
        <v>826</v>
      </c>
      <c r="AD41" s="2751"/>
      <c r="AE41" s="2751"/>
      <c r="AF41" s="2751" t="s">
        <v>488</v>
      </c>
      <c r="AG41" s="2759" t="s">
        <v>316</v>
      </c>
      <c r="AH41" s="2759" t="s">
        <v>2616</v>
      </c>
      <c r="AI41" s="2769"/>
      <c r="AJ41" s="2769"/>
      <c r="AK41" s="2750" t="s">
        <v>2617</v>
      </c>
      <c r="AL41" s="2759"/>
      <c r="AM41" s="2759"/>
      <c r="AN41" s="2759"/>
      <c r="AO41" s="2760"/>
      <c r="AP41" s="2770"/>
      <c r="AQ41" s="2770"/>
      <c r="AR41" s="2770"/>
      <c r="AS41" s="2771"/>
      <c r="AT41" s="2771"/>
      <c r="AU41" s="2771"/>
      <c r="AV41" s="2771"/>
      <c r="AW41" s="2772"/>
      <c r="AX41" s="2769"/>
      <c r="AY41" s="2769"/>
      <c r="AZ41" s="2769"/>
      <c r="BA41" s="2769"/>
      <c r="BB41" s="2769"/>
      <c r="BC41" s="2769"/>
      <c r="BD41" s="2769"/>
      <c r="BE41" s="2769"/>
      <c r="BF41" s="2769"/>
      <c r="BG41" s="2769"/>
      <c r="BH41" s="2769"/>
      <c r="BI41" s="2769"/>
      <c r="BJ41" s="2769"/>
      <c r="BK41" s="2769"/>
      <c r="BL41" s="2769"/>
      <c r="BM41" s="2769"/>
      <c r="BN41" s="2761"/>
    </row>
    <row r="42" spans="1:139" s="2791" customFormat="1" ht="72" customHeight="1">
      <c r="A42" s="2751" t="s">
        <v>313</v>
      </c>
      <c r="B42" s="2748" t="s">
        <v>2855</v>
      </c>
      <c r="C42" s="2751" t="s">
        <v>314</v>
      </c>
      <c r="D42" s="2749" t="s">
        <v>3344</v>
      </c>
      <c r="E42" s="2751" t="s">
        <v>1493</v>
      </c>
      <c r="F42" s="2750" t="s">
        <v>3345</v>
      </c>
      <c r="G42" s="2785" t="s">
        <v>3346</v>
      </c>
      <c r="H42" s="2748" t="s">
        <v>3347</v>
      </c>
      <c r="I42" s="2750" t="s">
        <v>3348</v>
      </c>
      <c r="J42" s="2754">
        <f>'14. Priority of Payments '!G79</f>
        <v>0</v>
      </c>
      <c r="K42" s="2786"/>
      <c r="L42" s="2786"/>
      <c r="M42" s="2751" t="s">
        <v>247</v>
      </c>
      <c r="N42" s="2770" t="s">
        <v>3349</v>
      </c>
      <c r="O42" s="2748" t="s">
        <v>3349</v>
      </c>
      <c r="P42" s="2751" t="s">
        <v>315</v>
      </c>
      <c r="Q42" s="2751"/>
      <c r="R42" s="2751"/>
      <c r="S42" s="2750" t="s">
        <v>1406</v>
      </c>
      <c r="T42" s="2756" t="s">
        <v>3351</v>
      </c>
      <c r="U42" s="2756" t="s">
        <v>3478</v>
      </c>
      <c r="V42" s="2769"/>
      <c r="W42" s="2769"/>
      <c r="X42" s="2751" t="s">
        <v>1434</v>
      </c>
      <c r="Y42" s="2751"/>
      <c r="Z42" s="2751"/>
      <c r="AA42" s="2751" t="s">
        <v>2822</v>
      </c>
      <c r="AB42" s="2751" t="s">
        <v>2819</v>
      </c>
      <c r="AC42" s="2751" t="s">
        <v>826</v>
      </c>
      <c r="AD42" s="2751"/>
      <c r="AE42" s="2751"/>
      <c r="AF42" s="2751" t="s">
        <v>488</v>
      </c>
      <c r="AG42" s="2759" t="s">
        <v>316</v>
      </c>
      <c r="AH42" s="2759" t="s">
        <v>2616</v>
      </c>
      <c r="AI42" s="2769"/>
      <c r="AJ42" s="2769"/>
      <c r="AK42" s="2750" t="s">
        <v>2617</v>
      </c>
      <c r="AL42" s="2759"/>
      <c r="AM42" s="2759"/>
      <c r="AN42" s="2759"/>
      <c r="AO42" s="2760"/>
      <c r="AP42" s="2770"/>
      <c r="AQ42" s="2770"/>
      <c r="AR42" s="2770"/>
      <c r="AS42" s="2771"/>
      <c r="AT42" s="2771"/>
      <c r="AU42" s="2771"/>
      <c r="AV42" s="2771"/>
      <c r="AW42" s="2772"/>
      <c r="AX42" s="2769"/>
      <c r="AY42" s="2769"/>
      <c r="AZ42" s="2769"/>
      <c r="BA42" s="2769"/>
      <c r="BB42" s="2769"/>
      <c r="BC42" s="2769"/>
      <c r="BD42" s="2769"/>
      <c r="BE42" s="2769"/>
      <c r="BF42" s="2769"/>
      <c r="BG42" s="2769"/>
      <c r="BH42" s="2769"/>
      <c r="BI42" s="2769"/>
      <c r="BJ42" s="2769"/>
      <c r="BK42" s="2769"/>
      <c r="BL42" s="2769"/>
      <c r="BM42" s="2769"/>
      <c r="BN42" s="2761"/>
    </row>
    <row r="43" spans="1:139" s="2791" customFormat="1" ht="46.5">
      <c r="A43" s="2751" t="s">
        <v>313</v>
      </c>
      <c r="B43" s="2748" t="s">
        <v>2855</v>
      </c>
      <c r="C43" s="2751" t="s">
        <v>314</v>
      </c>
      <c r="D43" s="2749" t="s">
        <v>3344</v>
      </c>
      <c r="E43" s="2751" t="s">
        <v>3390</v>
      </c>
      <c r="F43" s="2750" t="s">
        <v>3345</v>
      </c>
      <c r="G43" s="2785" t="s">
        <v>3346</v>
      </c>
      <c r="H43" s="2748" t="s">
        <v>3347</v>
      </c>
      <c r="I43" s="2750" t="s">
        <v>3348</v>
      </c>
      <c r="J43" s="2754">
        <f>'14. Priority of Payments '!G80</f>
        <v>0</v>
      </c>
      <c r="K43" s="2786"/>
      <c r="L43" s="2786"/>
      <c r="M43" s="2751" t="s">
        <v>247</v>
      </c>
      <c r="N43" s="2770" t="s">
        <v>3349</v>
      </c>
      <c r="O43" s="2748" t="s">
        <v>3349</v>
      </c>
      <c r="P43" s="2751" t="s">
        <v>315</v>
      </c>
      <c r="Q43" s="2751"/>
      <c r="R43" s="2751"/>
      <c r="S43" s="2750" t="s">
        <v>1406</v>
      </c>
      <c r="T43" s="2756" t="s">
        <v>3351</v>
      </c>
      <c r="U43" s="2756" t="s">
        <v>3478</v>
      </c>
      <c r="V43" s="2769"/>
      <c r="W43" s="2769"/>
      <c r="X43" s="2751" t="s">
        <v>615</v>
      </c>
      <c r="Y43" s="2751"/>
      <c r="Z43" s="2751"/>
      <c r="AA43" s="2751" t="s">
        <v>3391</v>
      </c>
      <c r="AB43" s="2751" t="s">
        <v>1194</v>
      </c>
      <c r="AC43" s="2751" t="s">
        <v>1195</v>
      </c>
      <c r="AD43" s="2751"/>
      <c r="AE43" s="2751"/>
      <c r="AF43" s="2751" t="s">
        <v>488</v>
      </c>
      <c r="AG43" s="2759" t="s">
        <v>316</v>
      </c>
      <c r="AH43" s="2759" t="s">
        <v>2616</v>
      </c>
      <c r="AI43" s="2769"/>
      <c r="AJ43" s="2769"/>
      <c r="AK43" s="2750" t="s">
        <v>2617</v>
      </c>
      <c r="AL43" s="2759"/>
      <c r="AM43" s="2759"/>
      <c r="AN43" s="2759"/>
      <c r="AO43" s="2760"/>
      <c r="AP43" s="2770"/>
      <c r="AQ43" s="2770"/>
      <c r="AR43" s="2770"/>
      <c r="AS43" s="2771"/>
      <c r="AT43" s="2771"/>
      <c r="AU43" s="2771"/>
      <c r="AV43" s="2771"/>
      <c r="AW43" s="2772"/>
      <c r="AX43" s="2769"/>
      <c r="AY43" s="2769"/>
      <c r="AZ43" s="2769"/>
      <c r="BA43" s="2769"/>
      <c r="BB43" s="2769"/>
      <c r="BC43" s="2769"/>
      <c r="BD43" s="2769"/>
      <c r="BE43" s="2769"/>
      <c r="BF43" s="2769"/>
      <c r="BG43" s="2769"/>
      <c r="BH43" s="2769"/>
      <c r="BI43" s="2769"/>
      <c r="BJ43" s="2769"/>
      <c r="BK43" s="2769"/>
      <c r="BL43" s="2769"/>
      <c r="BM43" s="2769"/>
      <c r="BN43" s="2761" t="s">
        <v>2618</v>
      </c>
    </row>
    <row r="44" spans="1:139" s="2791" customFormat="1" ht="46.5">
      <c r="A44" s="2751" t="s">
        <v>313</v>
      </c>
      <c r="B44" s="2748" t="s">
        <v>2855</v>
      </c>
      <c r="C44" s="2751" t="s">
        <v>314</v>
      </c>
      <c r="D44" s="2749" t="s">
        <v>3344</v>
      </c>
      <c r="E44" s="2751" t="s">
        <v>3392</v>
      </c>
      <c r="F44" s="2750" t="s">
        <v>3345</v>
      </c>
      <c r="G44" s="2785" t="s">
        <v>3346</v>
      </c>
      <c r="H44" s="2748" t="s">
        <v>3347</v>
      </c>
      <c r="I44" s="2750" t="s">
        <v>3348</v>
      </c>
      <c r="J44" s="2754">
        <f>'14. Priority of Payments '!G81</f>
        <v>0</v>
      </c>
      <c r="K44" s="2786"/>
      <c r="L44" s="2786"/>
      <c r="M44" s="2751" t="s">
        <v>247</v>
      </c>
      <c r="N44" s="2770" t="s">
        <v>3349</v>
      </c>
      <c r="O44" s="2748" t="s">
        <v>3349</v>
      </c>
      <c r="P44" s="2751" t="s">
        <v>315</v>
      </c>
      <c r="Q44" s="2751"/>
      <c r="R44" s="2751"/>
      <c r="S44" s="2750" t="s">
        <v>1406</v>
      </c>
      <c r="T44" s="2756" t="s">
        <v>3351</v>
      </c>
      <c r="U44" s="2756" t="s">
        <v>3478</v>
      </c>
      <c r="V44" s="2769"/>
      <c r="W44" s="2769"/>
      <c r="X44" s="2751" t="s">
        <v>532</v>
      </c>
      <c r="Y44" s="2751"/>
      <c r="Z44" s="2751"/>
      <c r="AA44" s="2751" t="s">
        <v>1404</v>
      </c>
      <c r="AB44" s="2751" t="s">
        <v>3353</v>
      </c>
      <c r="AC44" s="2750" t="s">
        <v>3478</v>
      </c>
      <c r="AD44" s="2751"/>
      <c r="AE44" s="2751"/>
      <c r="AF44" s="2751" t="s">
        <v>488</v>
      </c>
      <c r="AG44" s="2759" t="s">
        <v>316</v>
      </c>
      <c r="AH44" s="2759" t="s">
        <v>2616</v>
      </c>
      <c r="AI44" s="2769"/>
      <c r="AJ44" s="2769"/>
      <c r="AK44" s="2750" t="s">
        <v>2617</v>
      </c>
      <c r="AL44" s="2759"/>
      <c r="AM44" s="2759"/>
      <c r="AN44" s="2759"/>
      <c r="AO44" s="2760"/>
      <c r="AP44" s="2770"/>
      <c r="AQ44" s="2770"/>
      <c r="AR44" s="2770"/>
      <c r="AS44" s="2771"/>
      <c r="AT44" s="2771"/>
      <c r="AU44" s="2771"/>
      <c r="AV44" s="2771"/>
      <c r="AW44" s="2772"/>
      <c r="AX44" s="2769"/>
      <c r="AY44" s="2769"/>
      <c r="AZ44" s="2769"/>
      <c r="BA44" s="2769"/>
      <c r="BB44" s="2769"/>
      <c r="BC44" s="2769"/>
      <c r="BD44" s="2769"/>
      <c r="BE44" s="2769"/>
      <c r="BF44" s="2769"/>
      <c r="BG44" s="2769"/>
      <c r="BH44" s="2769"/>
      <c r="BI44" s="2769"/>
      <c r="BJ44" s="2769"/>
      <c r="BK44" s="2769"/>
      <c r="BL44" s="2769"/>
      <c r="BM44" s="2769"/>
      <c r="BN44" s="2761" t="s">
        <v>2618</v>
      </c>
    </row>
    <row r="45" spans="1:139" s="2791" customFormat="1" ht="69.75">
      <c r="A45" s="2751" t="s">
        <v>313</v>
      </c>
      <c r="B45" s="2748" t="s">
        <v>2855</v>
      </c>
      <c r="C45" s="2751" t="s">
        <v>314</v>
      </c>
      <c r="D45" s="2749" t="s">
        <v>3344</v>
      </c>
      <c r="E45" s="2751" t="s">
        <v>3189</v>
      </c>
      <c r="F45" s="2750" t="s">
        <v>3345</v>
      </c>
      <c r="G45" s="2785" t="s">
        <v>3346</v>
      </c>
      <c r="H45" s="2748" t="s">
        <v>3347</v>
      </c>
      <c r="I45" s="2750" t="s">
        <v>3348</v>
      </c>
      <c r="J45" s="2754">
        <f>'14. Priority of Payments '!G108</f>
        <v>0</v>
      </c>
      <c r="K45" s="2786"/>
      <c r="L45" s="2786"/>
      <c r="M45" s="2751" t="s">
        <v>247</v>
      </c>
      <c r="N45" s="2770" t="s">
        <v>3349</v>
      </c>
      <c r="O45" s="2748" t="s">
        <v>3349</v>
      </c>
      <c r="P45" s="2751" t="s">
        <v>315</v>
      </c>
      <c r="Q45" s="2751"/>
      <c r="R45" s="2751"/>
      <c r="S45" s="2750" t="s">
        <v>3393</v>
      </c>
      <c r="T45" s="2756" t="s">
        <v>3388</v>
      </c>
      <c r="U45" s="2756" t="s">
        <v>3478</v>
      </c>
      <c r="V45" s="2769"/>
      <c r="W45" s="2769"/>
      <c r="X45" s="2751" t="s">
        <v>532</v>
      </c>
      <c r="Y45" s="2751"/>
      <c r="Z45" s="2751"/>
      <c r="AA45" s="2751" t="s">
        <v>1404</v>
      </c>
      <c r="AB45" s="2751" t="s">
        <v>3353</v>
      </c>
      <c r="AC45" s="2750" t="s">
        <v>3478</v>
      </c>
      <c r="AD45" s="2751"/>
      <c r="AE45" s="2751"/>
      <c r="AF45" s="2751" t="s">
        <v>488</v>
      </c>
      <c r="AG45" s="2759" t="s">
        <v>316</v>
      </c>
      <c r="AH45" s="2759" t="s">
        <v>2616</v>
      </c>
      <c r="AI45" s="2769"/>
      <c r="AJ45" s="2769"/>
      <c r="AK45" s="2750" t="s">
        <v>2617</v>
      </c>
      <c r="AL45" s="2759"/>
      <c r="AM45" s="2759"/>
      <c r="AN45" s="2759"/>
      <c r="AO45" s="2760"/>
      <c r="AP45" s="2770"/>
      <c r="AQ45" s="2770"/>
      <c r="AR45" s="2770"/>
      <c r="AS45" s="2771"/>
      <c r="AT45" s="2771"/>
      <c r="AU45" s="2771"/>
      <c r="AV45" s="2771"/>
      <c r="AW45" s="2772"/>
      <c r="AX45" s="2769"/>
      <c r="AY45" s="2769"/>
      <c r="AZ45" s="2769"/>
      <c r="BA45" s="2769"/>
      <c r="BB45" s="2769"/>
      <c r="BC45" s="2769"/>
      <c r="BD45" s="2769"/>
      <c r="BE45" s="2769"/>
      <c r="BF45" s="2769"/>
      <c r="BG45" s="2769"/>
      <c r="BH45" s="2769"/>
      <c r="BI45" s="2769"/>
      <c r="BJ45" s="2769"/>
      <c r="BK45" s="2769"/>
      <c r="BL45" s="2769"/>
      <c r="BM45" s="2769"/>
      <c r="BN45" s="2761" t="s">
        <v>2618</v>
      </c>
    </row>
    <row r="46" spans="1:139" s="2791" customFormat="1" ht="46.5">
      <c r="A46" s="2751" t="s">
        <v>313</v>
      </c>
      <c r="B46" s="2748" t="s">
        <v>2855</v>
      </c>
      <c r="C46" s="2751" t="s">
        <v>314</v>
      </c>
      <c r="D46" s="2749" t="s">
        <v>3344</v>
      </c>
      <c r="E46" s="2751" t="s">
        <v>3394</v>
      </c>
      <c r="F46" s="2750" t="s">
        <v>3345</v>
      </c>
      <c r="G46" s="2785" t="s">
        <v>3346</v>
      </c>
      <c r="H46" s="2748" t="s">
        <v>3347</v>
      </c>
      <c r="I46" s="2750" t="s">
        <v>3348</v>
      </c>
      <c r="J46" s="2754">
        <f>'14. Priority of Payments '!G109</f>
        <v>0</v>
      </c>
      <c r="K46" s="2786"/>
      <c r="L46" s="2786"/>
      <c r="M46" s="2751" t="s">
        <v>247</v>
      </c>
      <c r="N46" s="2770" t="s">
        <v>3349</v>
      </c>
      <c r="O46" s="2748" t="s">
        <v>3349</v>
      </c>
      <c r="P46" s="2751" t="s">
        <v>315</v>
      </c>
      <c r="Q46" s="2751"/>
      <c r="R46" s="2751"/>
      <c r="S46" s="2750" t="s">
        <v>3393</v>
      </c>
      <c r="T46" s="2756" t="s">
        <v>3388</v>
      </c>
      <c r="U46" s="2756" t="s">
        <v>3478</v>
      </c>
      <c r="V46" s="2769"/>
      <c r="W46" s="2769"/>
      <c r="X46" s="2751" t="s">
        <v>532</v>
      </c>
      <c r="Y46" s="2751"/>
      <c r="Z46" s="2751"/>
      <c r="AA46" s="2751" t="s">
        <v>1406</v>
      </c>
      <c r="AB46" s="2751" t="s">
        <v>3351</v>
      </c>
      <c r="AC46" s="2750" t="s">
        <v>3478</v>
      </c>
      <c r="AD46" s="2751"/>
      <c r="AE46" s="2751"/>
      <c r="AF46" s="2751" t="s">
        <v>488</v>
      </c>
      <c r="AG46" s="2759" t="s">
        <v>316</v>
      </c>
      <c r="AH46" s="2759" t="s">
        <v>2616</v>
      </c>
      <c r="AI46" s="2769"/>
      <c r="AJ46" s="2769"/>
      <c r="AK46" s="2750" t="s">
        <v>2617</v>
      </c>
      <c r="AL46" s="2759"/>
      <c r="AM46" s="2759"/>
      <c r="AN46" s="2759"/>
      <c r="AO46" s="2760"/>
      <c r="AP46" s="2770"/>
      <c r="AQ46" s="2770"/>
      <c r="AR46" s="2770"/>
      <c r="AS46" s="2771"/>
      <c r="AT46" s="2771"/>
      <c r="AU46" s="2771"/>
      <c r="AV46" s="2771"/>
      <c r="AW46" s="2772"/>
      <c r="AX46" s="2769"/>
      <c r="AY46" s="2769"/>
      <c r="AZ46" s="2769"/>
      <c r="BA46" s="2769"/>
      <c r="BB46" s="2769"/>
      <c r="BC46" s="2769"/>
      <c r="BD46" s="2769"/>
      <c r="BE46" s="2769"/>
      <c r="BF46" s="2769"/>
      <c r="BG46" s="2769"/>
      <c r="BH46" s="2769"/>
      <c r="BI46" s="2769"/>
      <c r="BJ46" s="2769"/>
      <c r="BK46" s="2769"/>
      <c r="BL46" s="2769"/>
      <c r="BM46" s="2769"/>
      <c r="BN46" s="2761" t="s">
        <v>2618</v>
      </c>
    </row>
    <row r="47" spans="1:139" s="2791" customFormat="1" ht="46.5">
      <c r="A47" s="2751" t="s">
        <v>313</v>
      </c>
      <c r="B47" s="2748" t="s">
        <v>2855</v>
      </c>
      <c r="C47" s="2751" t="s">
        <v>314</v>
      </c>
      <c r="D47" s="2749" t="s">
        <v>3344</v>
      </c>
      <c r="E47" s="2751" t="s">
        <v>3226</v>
      </c>
      <c r="F47" s="2750" t="s">
        <v>3345</v>
      </c>
      <c r="G47" s="2785" t="s">
        <v>3346</v>
      </c>
      <c r="H47" s="2748" t="s">
        <v>3347</v>
      </c>
      <c r="I47" s="2750" t="s">
        <v>3348</v>
      </c>
      <c r="J47" s="2754">
        <f>'14. Priority of Payments '!G110</f>
        <v>0</v>
      </c>
      <c r="K47" s="2786"/>
      <c r="L47" s="2786"/>
      <c r="M47" s="2751" t="s">
        <v>247</v>
      </c>
      <c r="N47" s="2770" t="s">
        <v>3349</v>
      </c>
      <c r="O47" s="2748" t="s">
        <v>3349</v>
      </c>
      <c r="P47" s="2751" t="s">
        <v>315</v>
      </c>
      <c r="Q47" s="2751"/>
      <c r="R47" s="2751"/>
      <c r="S47" s="2750" t="s">
        <v>3393</v>
      </c>
      <c r="T47" s="2756" t="s">
        <v>3388</v>
      </c>
      <c r="U47" s="2756" t="s">
        <v>3478</v>
      </c>
      <c r="V47" s="2769"/>
      <c r="W47" s="2769"/>
      <c r="X47" s="2751" t="s">
        <v>532</v>
      </c>
      <c r="Y47" s="2751"/>
      <c r="Z47" s="2751"/>
      <c r="AA47" s="2751" t="s">
        <v>1404</v>
      </c>
      <c r="AB47" s="2751" t="s">
        <v>3353</v>
      </c>
      <c r="AC47" s="2750" t="s">
        <v>3478</v>
      </c>
      <c r="AD47" s="2751"/>
      <c r="AE47" s="2751"/>
      <c r="AF47" s="2751" t="s">
        <v>488</v>
      </c>
      <c r="AG47" s="2759" t="s">
        <v>316</v>
      </c>
      <c r="AH47" s="2759" t="s">
        <v>2616</v>
      </c>
      <c r="AI47" s="2769"/>
      <c r="AJ47" s="2769"/>
      <c r="AK47" s="2750" t="s">
        <v>2617</v>
      </c>
      <c r="AL47" s="2759"/>
      <c r="AM47" s="2759"/>
      <c r="AN47" s="2759"/>
      <c r="AO47" s="2760"/>
      <c r="AP47" s="2770"/>
      <c r="AQ47" s="2770"/>
      <c r="AR47" s="2770"/>
      <c r="AS47" s="2771"/>
      <c r="AT47" s="2771"/>
      <c r="AU47" s="2771"/>
      <c r="AV47" s="2771"/>
      <c r="AW47" s="2772"/>
      <c r="AX47" s="2769"/>
      <c r="AY47" s="2769"/>
      <c r="AZ47" s="2769"/>
      <c r="BA47" s="2769"/>
      <c r="BB47" s="2769"/>
      <c r="BC47" s="2769"/>
      <c r="BD47" s="2769"/>
      <c r="BE47" s="2769"/>
      <c r="BF47" s="2769"/>
      <c r="BG47" s="2769"/>
      <c r="BH47" s="2769"/>
      <c r="BI47" s="2769"/>
      <c r="BJ47" s="2769"/>
      <c r="BK47" s="2769"/>
      <c r="BL47" s="2769"/>
      <c r="BM47" s="2769"/>
      <c r="BN47" s="2761" t="s">
        <v>2618</v>
      </c>
    </row>
    <row r="48" spans="1:139" s="2791" customFormat="1" ht="46.5">
      <c r="A48" s="2751" t="s">
        <v>313</v>
      </c>
      <c r="B48" s="2748" t="s">
        <v>2855</v>
      </c>
      <c r="C48" s="2751" t="s">
        <v>314</v>
      </c>
      <c r="D48" s="2749" t="s">
        <v>3344</v>
      </c>
      <c r="E48" s="2751" t="s">
        <v>3395</v>
      </c>
      <c r="F48" s="2750" t="s">
        <v>3345</v>
      </c>
      <c r="G48" s="2785" t="s">
        <v>3346</v>
      </c>
      <c r="H48" s="2748" t="s">
        <v>3347</v>
      </c>
      <c r="I48" s="2750" t="s">
        <v>3348</v>
      </c>
      <c r="J48" s="2754">
        <f>'14. Priority of Payments '!G118</f>
        <v>0</v>
      </c>
      <c r="K48" s="2786"/>
      <c r="L48" s="2786"/>
      <c r="M48" s="2751" t="s">
        <v>247</v>
      </c>
      <c r="N48" s="2770" t="s">
        <v>3349</v>
      </c>
      <c r="O48" s="2748" t="s">
        <v>3349</v>
      </c>
      <c r="P48" s="2751" t="s">
        <v>315</v>
      </c>
      <c r="Q48" s="2751"/>
      <c r="R48" s="2751"/>
      <c r="S48" s="2750" t="s">
        <v>3396</v>
      </c>
      <c r="T48" s="2756" t="s">
        <v>3365</v>
      </c>
      <c r="U48" s="2756" t="s">
        <v>3478</v>
      </c>
      <c r="V48" s="2769"/>
      <c r="W48" s="2769"/>
      <c r="X48" s="2751" t="s">
        <v>532</v>
      </c>
      <c r="Y48" s="2751"/>
      <c r="Z48" s="2751"/>
      <c r="AA48" s="2751" t="s">
        <v>1404</v>
      </c>
      <c r="AB48" s="2751" t="s">
        <v>3353</v>
      </c>
      <c r="AC48" s="2750" t="s">
        <v>3478</v>
      </c>
      <c r="AD48" s="2751"/>
      <c r="AE48" s="2751"/>
      <c r="AF48" s="2751" t="s">
        <v>488</v>
      </c>
      <c r="AG48" s="2759" t="s">
        <v>316</v>
      </c>
      <c r="AH48" s="2759" t="s">
        <v>2616</v>
      </c>
      <c r="AI48" s="2769"/>
      <c r="AJ48" s="2769"/>
      <c r="AK48" s="2750" t="s">
        <v>2617</v>
      </c>
      <c r="AL48" s="2759"/>
      <c r="AM48" s="2759"/>
      <c r="AN48" s="2759"/>
      <c r="AO48" s="2760"/>
      <c r="AP48" s="2770"/>
      <c r="AQ48" s="2770"/>
      <c r="AR48" s="2770"/>
      <c r="AS48" s="2771"/>
      <c r="AT48" s="2771"/>
      <c r="AU48" s="2771"/>
      <c r="AV48" s="2771"/>
      <c r="AW48" s="2772"/>
      <c r="AX48" s="2769"/>
      <c r="AY48" s="2769"/>
      <c r="AZ48" s="2769"/>
      <c r="BA48" s="2769"/>
      <c r="BB48" s="2769"/>
      <c r="BC48" s="2769"/>
      <c r="BD48" s="2769"/>
      <c r="BE48" s="2769"/>
      <c r="BF48" s="2769"/>
      <c r="BG48" s="2769"/>
      <c r="BH48" s="2769"/>
      <c r="BI48" s="2769"/>
      <c r="BJ48" s="2769"/>
      <c r="BK48" s="2769"/>
      <c r="BL48" s="2769"/>
      <c r="BM48" s="2769"/>
      <c r="BN48" s="2761" t="s">
        <v>2618</v>
      </c>
    </row>
    <row r="49" spans="1:66" s="2791" customFormat="1" ht="46.5">
      <c r="A49" s="2751" t="s">
        <v>313</v>
      </c>
      <c r="B49" s="2748" t="s">
        <v>2855</v>
      </c>
      <c r="C49" s="2751" t="s">
        <v>314</v>
      </c>
      <c r="D49" s="2749" t="s">
        <v>3344</v>
      </c>
      <c r="E49" s="2751" t="s">
        <v>3397</v>
      </c>
      <c r="F49" s="2750" t="s">
        <v>3345</v>
      </c>
      <c r="G49" s="2785" t="s">
        <v>3346</v>
      </c>
      <c r="H49" s="2748" t="s">
        <v>3347</v>
      </c>
      <c r="I49" s="2750" t="s">
        <v>3348</v>
      </c>
      <c r="J49" s="2754">
        <f>'14. Priority of Payments '!G119</f>
        <v>0</v>
      </c>
      <c r="K49" s="2786"/>
      <c r="L49" s="2786"/>
      <c r="M49" s="2751" t="s">
        <v>247</v>
      </c>
      <c r="N49" s="2770" t="s">
        <v>3349</v>
      </c>
      <c r="O49" s="2748" t="s">
        <v>3349</v>
      </c>
      <c r="P49" s="2751" t="s">
        <v>315</v>
      </c>
      <c r="Q49" s="2751"/>
      <c r="R49" s="2751"/>
      <c r="S49" s="2750" t="s">
        <v>3396</v>
      </c>
      <c r="T49" s="2756" t="s">
        <v>3365</v>
      </c>
      <c r="U49" s="2756" t="s">
        <v>3478</v>
      </c>
      <c r="V49" s="2769"/>
      <c r="W49" s="2769"/>
      <c r="X49" s="2751" t="s">
        <v>532</v>
      </c>
      <c r="Y49" s="2751"/>
      <c r="Z49" s="2751"/>
      <c r="AA49" s="2751" t="s">
        <v>1404</v>
      </c>
      <c r="AB49" s="2751" t="s">
        <v>3353</v>
      </c>
      <c r="AC49" s="2750" t="s">
        <v>3478</v>
      </c>
      <c r="AD49" s="2751"/>
      <c r="AE49" s="2751"/>
      <c r="AF49" s="2751" t="s">
        <v>488</v>
      </c>
      <c r="AG49" s="2759" t="s">
        <v>316</v>
      </c>
      <c r="AH49" s="2759" t="s">
        <v>2616</v>
      </c>
      <c r="AI49" s="2769"/>
      <c r="AJ49" s="2769"/>
      <c r="AK49" s="2750" t="s">
        <v>2617</v>
      </c>
      <c r="AL49" s="2759"/>
      <c r="AM49" s="2759"/>
      <c r="AN49" s="2759"/>
      <c r="AO49" s="2760"/>
      <c r="AP49" s="2770"/>
      <c r="AQ49" s="2770"/>
      <c r="AR49" s="2770"/>
      <c r="AS49" s="2771"/>
      <c r="AT49" s="2771"/>
      <c r="AU49" s="2771"/>
      <c r="AV49" s="2771"/>
      <c r="AW49" s="2772"/>
      <c r="AX49" s="2769"/>
      <c r="AY49" s="2769"/>
      <c r="AZ49" s="2769"/>
      <c r="BA49" s="2769"/>
      <c r="BB49" s="2769"/>
      <c r="BC49" s="2769"/>
      <c r="BD49" s="2769"/>
      <c r="BE49" s="2769"/>
      <c r="BF49" s="2769"/>
      <c r="BG49" s="2769"/>
      <c r="BH49" s="2769"/>
      <c r="BI49" s="2769"/>
      <c r="BJ49" s="2769"/>
      <c r="BK49" s="2769"/>
      <c r="BL49" s="2769"/>
      <c r="BM49" s="2769"/>
      <c r="BN49" s="2761" t="s">
        <v>2618</v>
      </c>
    </row>
    <row r="50" spans="1:66" s="2791" customFormat="1" ht="46.5">
      <c r="A50" s="2751" t="s">
        <v>313</v>
      </c>
      <c r="B50" s="2748" t="s">
        <v>2855</v>
      </c>
      <c r="C50" s="2751" t="s">
        <v>314</v>
      </c>
      <c r="D50" s="2749" t="s">
        <v>3344</v>
      </c>
      <c r="E50" s="2751" t="s">
        <v>3191</v>
      </c>
      <c r="F50" s="2750" t="s">
        <v>3345</v>
      </c>
      <c r="G50" s="2785" t="s">
        <v>3346</v>
      </c>
      <c r="H50" s="2748" t="s">
        <v>3347</v>
      </c>
      <c r="I50" s="2750" t="s">
        <v>3348</v>
      </c>
      <c r="J50" s="2754">
        <f>'14. Priority of Payments '!G120</f>
        <v>0</v>
      </c>
      <c r="K50" s="2786"/>
      <c r="L50" s="2786"/>
      <c r="M50" s="2751" t="s">
        <v>247</v>
      </c>
      <c r="N50" s="2770" t="s">
        <v>3349</v>
      </c>
      <c r="O50" s="2748" t="s">
        <v>3349</v>
      </c>
      <c r="P50" s="2751" t="s">
        <v>315</v>
      </c>
      <c r="Q50" s="2751"/>
      <c r="R50" s="2751"/>
      <c r="S50" s="2750" t="s">
        <v>3396</v>
      </c>
      <c r="T50" s="2756" t="s">
        <v>3365</v>
      </c>
      <c r="U50" s="2756" t="s">
        <v>3478</v>
      </c>
      <c r="V50" s="2769"/>
      <c r="W50" s="2769"/>
      <c r="X50" s="2751"/>
      <c r="Y50" s="2751"/>
      <c r="Z50" s="2751"/>
      <c r="AA50" s="2751" t="s">
        <v>3291</v>
      </c>
      <c r="AB50" s="2751"/>
      <c r="AC50" s="2751"/>
      <c r="AD50" s="2751"/>
      <c r="AE50" s="2751"/>
      <c r="AF50" s="2751" t="s">
        <v>488</v>
      </c>
      <c r="AG50" s="2759" t="s">
        <v>316</v>
      </c>
      <c r="AH50" s="2759" t="s">
        <v>2616</v>
      </c>
      <c r="AI50" s="2769"/>
      <c r="AJ50" s="2769"/>
      <c r="AK50" s="2750" t="s">
        <v>2617</v>
      </c>
      <c r="AL50" s="2759"/>
      <c r="AM50" s="2759"/>
      <c r="AN50" s="2759"/>
      <c r="AO50" s="2760"/>
      <c r="AP50" s="2770"/>
      <c r="AQ50" s="2770"/>
      <c r="AR50" s="2770"/>
      <c r="AS50" s="2771"/>
      <c r="AT50" s="2771"/>
      <c r="AU50" s="2771"/>
      <c r="AV50" s="2771"/>
      <c r="AW50" s="2772"/>
      <c r="AX50" s="2769"/>
      <c r="AY50" s="2769"/>
      <c r="AZ50" s="2769"/>
      <c r="BA50" s="2769"/>
      <c r="BB50" s="2769"/>
      <c r="BC50" s="2769"/>
      <c r="BD50" s="2769"/>
      <c r="BE50" s="2769"/>
      <c r="BF50" s="2769"/>
      <c r="BG50" s="2769"/>
      <c r="BH50" s="2769"/>
      <c r="BI50" s="2769"/>
      <c r="BJ50" s="2769"/>
      <c r="BK50" s="2769"/>
      <c r="BL50" s="2769"/>
      <c r="BM50" s="2769"/>
      <c r="BN50" s="2761"/>
    </row>
    <row r="51" spans="1:66" s="2791" customFormat="1" ht="46.5">
      <c r="A51" s="2751" t="s">
        <v>313</v>
      </c>
      <c r="B51" s="2748" t="s">
        <v>2855</v>
      </c>
      <c r="C51" s="2751" t="s">
        <v>314</v>
      </c>
      <c r="D51" s="2749" t="s">
        <v>3344</v>
      </c>
      <c r="E51" s="2751" t="s">
        <v>3398</v>
      </c>
      <c r="F51" s="2750" t="s">
        <v>3345</v>
      </c>
      <c r="G51" s="2785" t="s">
        <v>3346</v>
      </c>
      <c r="H51" s="2748" t="s">
        <v>3347</v>
      </c>
      <c r="I51" s="2750" t="s">
        <v>3348</v>
      </c>
      <c r="J51" s="2754">
        <f>'14. Priority of Payments '!G128</f>
        <v>0</v>
      </c>
      <c r="K51" s="2786"/>
      <c r="L51" s="2786"/>
      <c r="M51" s="2751" t="s">
        <v>247</v>
      </c>
      <c r="N51" s="2770" t="s">
        <v>3349</v>
      </c>
      <c r="O51" s="2748" t="s">
        <v>3349</v>
      </c>
      <c r="P51" s="2751" t="s">
        <v>315</v>
      </c>
      <c r="Q51" s="2751"/>
      <c r="R51" s="2751"/>
      <c r="S51" s="2750" t="s">
        <v>3399</v>
      </c>
      <c r="T51" s="2756" t="s">
        <v>3370</v>
      </c>
      <c r="U51" s="2756" t="s">
        <v>3478</v>
      </c>
      <c r="V51" s="2769"/>
      <c r="W51" s="2769"/>
      <c r="X51" s="2751" t="s">
        <v>532</v>
      </c>
      <c r="Y51" s="2751"/>
      <c r="Z51" s="2751"/>
      <c r="AA51" s="2751" t="s">
        <v>1404</v>
      </c>
      <c r="AB51" s="2751" t="s">
        <v>3353</v>
      </c>
      <c r="AC51" s="2750" t="s">
        <v>3478</v>
      </c>
      <c r="AD51" s="2751"/>
      <c r="AE51" s="2751"/>
      <c r="AF51" s="2751" t="s">
        <v>488</v>
      </c>
      <c r="AG51" s="2759" t="s">
        <v>316</v>
      </c>
      <c r="AH51" s="2759" t="s">
        <v>2616</v>
      </c>
      <c r="AI51" s="2769"/>
      <c r="AJ51" s="2769"/>
      <c r="AK51" s="2750" t="s">
        <v>2617</v>
      </c>
      <c r="AL51" s="2759"/>
      <c r="AM51" s="2759"/>
      <c r="AN51" s="2759"/>
      <c r="AO51" s="2760"/>
      <c r="AP51" s="2770"/>
      <c r="AQ51" s="2770"/>
      <c r="AR51" s="2770"/>
      <c r="AS51" s="2771"/>
      <c r="AT51" s="2771"/>
      <c r="AU51" s="2771"/>
      <c r="AV51" s="2771"/>
      <c r="AW51" s="2772"/>
      <c r="AX51" s="2769"/>
      <c r="AY51" s="2769"/>
      <c r="AZ51" s="2769"/>
      <c r="BA51" s="2769"/>
      <c r="BB51" s="2769"/>
      <c r="BC51" s="2769"/>
      <c r="BD51" s="2769"/>
      <c r="BE51" s="2769"/>
      <c r="BF51" s="2769"/>
      <c r="BG51" s="2769"/>
      <c r="BH51" s="2769"/>
      <c r="BI51" s="2769"/>
      <c r="BJ51" s="2769"/>
      <c r="BK51" s="2769"/>
      <c r="BL51" s="2769"/>
      <c r="BM51" s="2769"/>
      <c r="BN51" s="2761" t="s">
        <v>2618</v>
      </c>
    </row>
    <row r="52" spans="1:66" s="2791" customFormat="1" ht="46.5">
      <c r="A52" s="2751" t="s">
        <v>313</v>
      </c>
      <c r="B52" s="2748" t="s">
        <v>2855</v>
      </c>
      <c r="C52" s="2751" t="s">
        <v>314</v>
      </c>
      <c r="D52" s="2749" t="s">
        <v>3344</v>
      </c>
      <c r="E52" s="2751" t="s">
        <v>3397</v>
      </c>
      <c r="F52" s="2750" t="s">
        <v>3345</v>
      </c>
      <c r="G52" s="2785" t="s">
        <v>3346</v>
      </c>
      <c r="H52" s="2748" t="s">
        <v>3347</v>
      </c>
      <c r="I52" s="2750" t="s">
        <v>3348</v>
      </c>
      <c r="J52" s="2754">
        <f>'14. Priority of Payments '!G129</f>
        <v>0</v>
      </c>
      <c r="K52" s="2786"/>
      <c r="L52" s="2786"/>
      <c r="M52" s="2751" t="s">
        <v>247</v>
      </c>
      <c r="N52" s="2770" t="s">
        <v>3349</v>
      </c>
      <c r="O52" s="2748" t="s">
        <v>3349</v>
      </c>
      <c r="P52" s="2751" t="s">
        <v>315</v>
      </c>
      <c r="Q52" s="2751"/>
      <c r="R52" s="2751"/>
      <c r="S52" s="2750" t="s">
        <v>3399</v>
      </c>
      <c r="T52" s="2756" t="s">
        <v>3370</v>
      </c>
      <c r="U52" s="2756" t="s">
        <v>3478</v>
      </c>
      <c r="V52" s="2769"/>
      <c r="W52" s="2769"/>
      <c r="X52" s="2751" t="s">
        <v>532</v>
      </c>
      <c r="Y52" s="2751"/>
      <c r="Z52" s="2751"/>
      <c r="AA52" s="2751" t="s">
        <v>1404</v>
      </c>
      <c r="AB52" s="2751" t="s">
        <v>3353</v>
      </c>
      <c r="AC52" s="2750" t="s">
        <v>3478</v>
      </c>
      <c r="AD52" s="2751"/>
      <c r="AE52" s="2751"/>
      <c r="AF52" s="2751" t="s">
        <v>488</v>
      </c>
      <c r="AG52" s="2759" t="s">
        <v>316</v>
      </c>
      <c r="AH52" s="2759" t="s">
        <v>2616</v>
      </c>
      <c r="AI52" s="2769"/>
      <c r="AJ52" s="2769"/>
      <c r="AK52" s="2750" t="s">
        <v>2617</v>
      </c>
      <c r="AL52" s="2759"/>
      <c r="AM52" s="2759"/>
      <c r="AN52" s="2759"/>
      <c r="AO52" s="2760"/>
      <c r="AP52" s="2770"/>
      <c r="AQ52" s="2770"/>
      <c r="AR52" s="2770"/>
      <c r="AS52" s="2771"/>
      <c r="AT52" s="2771"/>
      <c r="AU52" s="2771"/>
      <c r="AV52" s="2771"/>
      <c r="AW52" s="2772"/>
      <c r="AX52" s="2769"/>
      <c r="AY52" s="2769"/>
      <c r="AZ52" s="2769"/>
      <c r="BA52" s="2769"/>
      <c r="BB52" s="2769"/>
      <c r="BC52" s="2769"/>
      <c r="BD52" s="2769"/>
      <c r="BE52" s="2769"/>
      <c r="BF52" s="2769"/>
      <c r="BG52" s="2769"/>
      <c r="BH52" s="2769"/>
      <c r="BI52" s="2769"/>
      <c r="BJ52" s="2769"/>
      <c r="BK52" s="2769"/>
      <c r="BL52" s="2769"/>
      <c r="BM52" s="2769"/>
      <c r="BN52" s="2761" t="s">
        <v>2618</v>
      </c>
    </row>
    <row r="53" spans="1:66" s="2791" customFormat="1" ht="46.5">
      <c r="A53" s="2751" t="s">
        <v>313</v>
      </c>
      <c r="B53" s="2748" t="s">
        <v>2855</v>
      </c>
      <c r="C53" s="2751" t="s">
        <v>314</v>
      </c>
      <c r="D53" s="2749" t="s">
        <v>3344</v>
      </c>
      <c r="E53" s="2751" t="s">
        <v>3192</v>
      </c>
      <c r="F53" s="2750" t="s">
        <v>3345</v>
      </c>
      <c r="G53" s="2785" t="s">
        <v>3346</v>
      </c>
      <c r="H53" s="2748" t="s">
        <v>3347</v>
      </c>
      <c r="I53" s="2750" t="s">
        <v>3348</v>
      </c>
      <c r="J53" s="2754">
        <f>'14. Priority of Payments '!G130</f>
        <v>0</v>
      </c>
      <c r="K53" s="2786"/>
      <c r="L53" s="2786"/>
      <c r="M53" s="2751" t="s">
        <v>247</v>
      </c>
      <c r="N53" s="2770" t="s">
        <v>3349</v>
      </c>
      <c r="O53" s="2748" t="s">
        <v>3349</v>
      </c>
      <c r="P53" s="2751" t="s">
        <v>315</v>
      </c>
      <c r="Q53" s="2751"/>
      <c r="R53" s="2751"/>
      <c r="S53" s="2750" t="s">
        <v>3399</v>
      </c>
      <c r="T53" s="2756" t="s">
        <v>3370</v>
      </c>
      <c r="U53" s="2756" t="s">
        <v>3478</v>
      </c>
      <c r="V53" s="2769"/>
      <c r="W53" s="2769"/>
      <c r="X53" s="2751"/>
      <c r="Y53" s="2751"/>
      <c r="Z53" s="2751"/>
      <c r="AA53" s="2751" t="s">
        <v>3291</v>
      </c>
      <c r="AB53" s="2751"/>
      <c r="AC53" s="2751"/>
      <c r="AD53" s="2751"/>
      <c r="AE53" s="2751"/>
      <c r="AF53" s="2751" t="s">
        <v>488</v>
      </c>
      <c r="AG53" s="2759" t="s">
        <v>316</v>
      </c>
      <c r="AH53" s="2759" t="s">
        <v>2616</v>
      </c>
      <c r="AI53" s="2769"/>
      <c r="AJ53" s="2769"/>
      <c r="AK53" s="2750" t="s">
        <v>2617</v>
      </c>
      <c r="AL53" s="2759"/>
      <c r="AM53" s="2759"/>
      <c r="AN53" s="2759"/>
      <c r="AO53" s="2760"/>
      <c r="AP53" s="2770"/>
      <c r="AQ53" s="2770"/>
      <c r="AR53" s="2770"/>
      <c r="AS53" s="2771"/>
      <c r="AT53" s="2771"/>
      <c r="AU53" s="2771"/>
      <c r="AV53" s="2771"/>
      <c r="AW53" s="2772"/>
      <c r="AX53" s="2769"/>
      <c r="AY53" s="2769"/>
      <c r="AZ53" s="2769"/>
      <c r="BA53" s="2769"/>
      <c r="BB53" s="2769"/>
      <c r="BC53" s="2769"/>
      <c r="BD53" s="2769"/>
      <c r="BE53" s="2769"/>
      <c r="BF53" s="2769"/>
      <c r="BG53" s="2769"/>
      <c r="BH53" s="2769"/>
      <c r="BI53" s="2769"/>
      <c r="BJ53" s="2769"/>
      <c r="BK53" s="2769"/>
      <c r="BL53" s="2769"/>
      <c r="BM53" s="2769"/>
      <c r="BN53" s="2761"/>
    </row>
    <row r="54" spans="1:66" s="2791" customFormat="1" ht="46.5">
      <c r="A54" s="2751" t="s">
        <v>313</v>
      </c>
      <c r="B54" s="2748" t="s">
        <v>2855</v>
      </c>
      <c r="C54" s="2751" t="s">
        <v>314</v>
      </c>
      <c r="D54" s="2749" t="s">
        <v>3344</v>
      </c>
      <c r="E54" s="2751" t="s">
        <v>3400</v>
      </c>
      <c r="F54" s="2750" t="s">
        <v>3345</v>
      </c>
      <c r="G54" s="2785" t="s">
        <v>3346</v>
      </c>
      <c r="H54" s="2748" t="s">
        <v>3347</v>
      </c>
      <c r="I54" s="2750" t="s">
        <v>3348</v>
      </c>
      <c r="J54" s="2754">
        <f>'14. Priority of Payments '!G138</f>
        <v>0</v>
      </c>
      <c r="K54" s="2786"/>
      <c r="L54" s="2786"/>
      <c r="M54" s="2751" t="s">
        <v>247</v>
      </c>
      <c r="N54" s="2770" t="s">
        <v>3349</v>
      </c>
      <c r="O54" s="2748" t="s">
        <v>3349</v>
      </c>
      <c r="P54" s="2751" t="s">
        <v>315</v>
      </c>
      <c r="Q54" s="2751"/>
      <c r="R54" s="2751"/>
      <c r="S54" s="2750" t="s">
        <v>3401</v>
      </c>
      <c r="T54" s="2756" t="s">
        <v>3375</v>
      </c>
      <c r="U54" s="2756" t="s">
        <v>3478</v>
      </c>
      <c r="V54" s="2769"/>
      <c r="W54" s="2769"/>
      <c r="X54" s="2751" t="s">
        <v>532</v>
      </c>
      <c r="Y54" s="2751"/>
      <c r="Z54" s="2751"/>
      <c r="AA54" s="2751" t="s">
        <v>1404</v>
      </c>
      <c r="AB54" s="2751" t="s">
        <v>3353</v>
      </c>
      <c r="AC54" s="2750" t="s">
        <v>3478</v>
      </c>
      <c r="AD54" s="2751"/>
      <c r="AE54" s="2751"/>
      <c r="AF54" s="2751" t="s">
        <v>488</v>
      </c>
      <c r="AG54" s="2759" t="s">
        <v>316</v>
      </c>
      <c r="AH54" s="2759" t="s">
        <v>2616</v>
      </c>
      <c r="AI54" s="2769"/>
      <c r="AJ54" s="2769"/>
      <c r="AK54" s="2750" t="s">
        <v>2617</v>
      </c>
      <c r="AL54" s="2759"/>
      <c r="AM54" s="2759"/>
      <c r="AN54" s="2759"/>
      <c r="AO54" s="2760"/>
      <c r="AP54" s="2770"/>
      <c r="AQ54" s="2770"/>
      <c r="AR54" s="2770"/>
      <c r="AS54" s="2771"/>
      <c r="AT54" s="2771"/>
      <c r="AU54" s="2771"/>
      <c r="AV54" s="2771"/>
      <c r="AW54" s="2772"/>
      <c r="AX54" s="2769"/>
      <c r="AY54" s="2769"/>
      <c r="AZ54" s="2769"/>
      <c r="BA54" s="2769"/>
      <c r="BB54" s="2769"/>
      <c r="BC54" s="2769"/>
      <c r="BD54" s="2769"/>
      <c r="BE54" s="2769"/>
      <c r="BF54" s="2769"/>
      <c r="BG54" s="2769"/>
      <c r="BH54" s="2769"/>
      <c r="BI54" s="2769"/>
      <c r="BJ54" s="2769"/>
      <c r="BK54" s="2769"/>
      <c r="BL54" s="2769"/>
      <c r="BM54" s="2769"/>
      <c r="BN54" s="2761" t="s">
        <v>2618</v>
      </c>
    </row>
    <row r="55" spans="1:66" s="2791" customFormat="1" ht="46.5">
      <c r="A55" s="2751" t="s">
        <v>313</v>
      </c>
      <c r="B55" s="2748" t="s">
        <v>2855</v>
      </c>
      <c r="C55" s="2751" t="s">
        <v>314</v>
      </c>
      <c r="D55" s="2749" t="s">
        <v>3344</v>
      </c>
      <c r="E55" s="2751" t="s">
        <v>3397</v>
      </c>
      <c r="F55" s="2750" t="s">
        <v>3345</v>
      </c>
      <c r="G55" s="2785" t="s">
        <v>3346</v>
      </c>
      <c r="H55" s="2748" t="s">
        <v>3347</v>
      </c>
      <c r="I55" s="2750" t="s">
        <v>3348</v>
      </c>
      <c r="J55" s="2754">
        <f>'14. Priority of Payments '!G139</f>
        <v>0</v>
      </c>
      <c r="K55" s="2786"/>
      <c r="L55" s="2786"/>
      <c r="M55" s="2751" t="s">
        <v>247</v>
      </c>
      <c r="N55" s="2770" t="s">
        <v>3349</v>
      </c>
      <c r="O55" s="2748" t="s">
        <v>3349</v>
      </c>
      <c r="P55" s="2751" t="s">
        <v>315</v>
      </c>
      <c r="Q55" s="2751"/>
      <c r="R55" s="2751"/>
      <c r="S55" s="2750" t="s">
        <v>3401</v>
      </c>
      <c r="T55" s="2756" t="s">
        <v>3375</v>
      </c>
      <c r="U55" s="2756" t="s">
        <v>3478</v>
      </c>
      <c r="V55" s="2769"/>
      <c r="W55" s="2769"/>
      <c r="X55" s="2751" t="s">
        <v>532</v>
      </c>
      <c r="Y55" s="2751"/>
      <c r="Z55" s="2751"/>
      <c r="AA55" s="2751" t="s">
        <v>1404</v>
      </c>
      <c r="AB55" s="2751" t="s">
        <v>3353</v>
      </c>
      <c r="AC55" s="2750" t="s">
        <v>3478</v>
      </c>
      <c r="AD55" s="2751"/>
      <c r="AE55" s="2751"/>
      <c r="AF55" s="2751" t="s">
        <v>488</v>
      </c>
      <c r="AG55" s="2759" t="s">
        <v>316</v>
      </c>
      <c r="AH55" s="2759" t="s">
        <v>2616</v>
      </c>
      <c r="AI55" s="2769"/>
      <c r="AJ55" s="2769"/>
      <c r="AK55" s="2750" t="s">
        <v>2617</v>
      </c>
      <c r="AL55" s="2759"/>
      <c r="AM55" s="2759"/>
      <c r="AN55" s="2759"/>
      <c r="AO55" s="2760"/>
      <c r="AP55" s="2770"/>
      <c r="AQ55" s="2770"/>
      <c r="AR55" s="2770"/>
      <c r="AS55" s="2771"/>
      <c r="AT55" s="2771"/>
      <c r="AU55" s="2771"/>
      <c r="AV55" s="2771"/>
      <c r="AW55" s="2772"/>
      <c r="AX55" s="2769"/>
      <c r="AY55" s="2769"/>
      <c r="AZ55" s="2769"/>
      <c r="BA55" s="2769"/>
      <c r="BB55" s="2769"/>
      <c r="BC55" s="2769"/>
      <c r="BD55" s="2769"/>
      <c r="BE55" s="2769"/>
      <c r="BF55" s="2769"/>
      <c r="BG55" s="2769"/>
      <c r="BH55" s="2769"/>
      <c r="BI55" s="2769"/>
      <c r="BJ55" s="2769"/>
      <c r="BK55" s="2769"/>
      <c r="BL55" s="2769"/>
      <c r="BM55" s="2769"/>
      <c r="BN55" s="2761" t="s">
        <v>2618</v>
      </c>
    </row>
    <row r="56" spans="1:66" s="2791" customFormat="1" ht="46.5">
      <c r="A56" s="2751" t="s">
        <v>313</v>
      </c>
      <c r="B56" s="2748" t="s">
        <v>2855</v>
      </c>
      <c r="C56" s="2751" t="s">
        <v>314</v>
      </c>
      <c r="D56" s="2749" t="s">
        <v>3344</v>
      </c>
      <c r="E56" s="2751" t="s">
        <v>3193</v>
      </c>
      <c r="F56" s="2750" t="s">
        <v>3345</v>
      </c>
      <c r="G56" s="2785" t="s">
        <v>3346</v>
      </c>
      <c r="H56" s="2748" t="s">
        <v>3347</v>
      </c>
      <c r="I56" s="2750" t="s">
        <v>3348</v>
      </c>
      <c r="J56" s="2754">
        <f>'14. Priority of Payments '!G140</f>
        <v>0</v>
      </c>
      <c r="K56" s="2786"/>
      <c r="L56" s="2786"/>
      <c r="M56" s="2751" t="s">
        <v>247</v>
      </c>
      <c r="N56" s="2770" t="s">
        <v>3349</v>
      </c>
      <c r="O56" s="2748" t="s">
        <v>3349</v>
      </c>
      <c r="P56" s="2751" t="s">
        <v>315</v>
      </c>
      <c r="Q56" s="2751"/>
      <c r="R56" s="2751"/>
      <c r="S56" s="2750" t="s">
        <v>3401</v>
      </c>
      <c r="T56" s="2756" t="s">
        <v>3375</v>
      </c>
      <c r="U56" s="2756" t="s">
        <v>3478</v>
      </c>
      <c r="V56" s="2769"/>
      <c r="W56" s="2769"/>
      <c r="X56" s="2751"/>
      <c r="Y56" s="2751"/>
      <c r="Z56" s="2751"/>
      <c r="AA56" s="2751" t="s">
        <v>3291</v>
      </c>
      <c r="AB56" s="2751"/>
      <c r="AC56" s="2751"/>
      <c r="AD56" s="2751"/>
      <c r="AE56" s="2751"/>
      <c r="AF56" s="2751" t="s">
        <v>488</v>
      </c>
      <c r="AG56" s="2759" t="s">
        <v>316</v>
      </c>
      <c r="AH56" s="2759" t="s">
        <v>2616</v>
      </c>
      <c r="AI56" s="2769"/>
      <c r="AJ56" s="2769"/>
      <c r="AK56" s="2750" t="s">
        <v>2617</v>
      </c>
      <c r="AL56" s="2759"/>
      <c r="AM56" s="2759"/>
      <c r="AN56" s="2759"/>
      <c r="AO56" s="2760"/>
      <c r="AP56" s="2770"/>
      <c r="AQ56" s="2770"/>
      <c r="AR56" s="2770"/>
      <c r="AS56" s="2771"/>
      <c r="AT56" s="2771"/>
      <c r="AU56" s="2771"/>
      <c r="AV56" s="2771"/>
      <c r="AW56" s="2772"/>
      <c r="AX56" s="2769"/>
      <c r="AY56" s="2769"/>
      <c r="AZ56" s="2769"/>
      <c r="BA56" s="2769"/>
      <c r="BB56" s="2769"/>
      <c r="BC56" s="2769"/>
      <c r="BD56" s="2769"/>
      <c r="BE56" s="2769"/>
      <c r="BF56" s="2769"/>
      <c r="BG56" s="2769"/>
      <c r="BH56" s="2769"/>
      <c r="BI56" s="2769"/>
      <c r="BJ56" s="2769"/>
      <c r="BK56" s="2769"/>
      <c r="BL56" s="2769"/>
      <c r="BM56" s="2769"/>
      <c r="BN56" s="2761"/>
    </row>
    <row r="57" spans="1:66" s="2791" customFormat="1" ht="46.5">
      <c r="A57" s="2751" t="s">
        <v>313</v>
      </c>
      <c r="B57" s="2748" t="s">
        <v>2855</v>
      </c>
      <c r="C57" s="2751" t="s">
        <v>320</v>
      </c>
      <c r="D57" s="2749" t="s">
        <v>3344</v>
      </c>
      <c r="E57" s="2751" t="s">
        <v>3405</v>
      </c>
      <c r="F57" s="2750" t="s">
        <v>3345</v>
      </c>
      <c r="G57" s="2785" t="s">
        <v>3346</v>
      </c>
      <c r="H57" s="2748" t="s">
        <v>3347</v>
      </c>
      <c r="I57" s="2750" t="s">
        <v>3348</v>
      </c>
      <c r="J57" s="2754">
        <f>'14. Priority of Payments '!G18</f>
        <v>0</v>
      </c>
      <c r="K57" s="2786"/>
      <c r="L57" s="2786"/>
      <c r="M57" s="2751" t="s">
        <v>247</v>
      </c>
      <c r="N57" s="2770" t="s">
        <v>3349</v>
      </c>
      <c r="O57" s="2748" t="s">
        <v>3349</v>
      </c>
      <c r="P57" s="2751" t="s">
        <v>315</v>
      </c>
      <c r="Q57" s="2751"/>
      <c r="R57" s="2751"/>
      <c r="S57" s="2750"/>
      <c r="T57" s="2756"/>
      <c r="U57" s="2768"/>
      <c r="V57" s="2769"/>
      <c r="W57" s="2769"/>
      <c r="X57" s="2751" t="s">
        <v>532</v>
      </c>
      <c r="Y57" s="2751"/>
      <c r="Z57" s="2751"/>
      <c r="AA57" s="2751" t="s">
        <v>1405</v>
      </c>
      <c r="AB57" s="2751" t="s">
        <v>3350</v>
      </c>
      <c r="AC57" s="2750" t="s">
        <v>3478</v>
      </c>
      <c r="AD57" s="2751"/>
      <c r="AE57" s="2751"/>
      <c r="AF57" s="2751" t="s">
        <v>488</v>
      </c>
      <c r="AG57" s="2759" t="s">
        <v>316</v>
      </c>
      <c r="AH57" s="2759" t="s">
        <v>2616</v>
      </c>
      <c r="AI57" s="2769"/>
      <c r="AJ57" s="2769"/>
      <c r="AK57" s="2750" t="s">
        <v>2617</v>
      </c>
      <c r="AL57" s="2759"/>
      <c r="AM57" s="2759"/>
      <c r="AN57" s="2759"/>
      <c r="AO57" s="2760"/>
      <c r="AP57" s="2770"/>
      <c r="AQ57" s="2770"/>
      <c r="AR57" s="2770"/>
      <c r="AS57" s="2771"/>
      <c r="AT57" s="2771"/>
      <c r="AU57" s="2771"/>
      <c r="AV57" s="2771"/>
      <c r="AW57" s="2772"/>
      <c r="AX57" s="2769"/>
      <c r="AY57" s="2769"/>
      <c r="AZ57" s="2769"/>
      <c r="BA57" s="2769"/>
      <c r="BB57" s="2769"/>
      <c r="BC57" s="2769"/>
      <c r="BD57" s="2769"/>
      <c r="BE57" s="2769"/>
      <c r="BF57" s="2769"/>
      <c r="BG57" s="2769"/>
      <c r="BH57" s="2769"/>
      <c r="BI57" s="2769"/>
      <c r="BJ57" s="2769"/>
      <c r="BK57" s="2769"/>
      <c r="BL57" s="2769"/>
      <c r="BM57" s="2769"/>
      <c r="BN57" s="2761" t="s">
        <v>2618</v>
      </c>
    </row>
    <row r="58" spans="1:66" s="2791" customFormat="1" ht="46.5">
      <c r="A58" s="2751" t="s">
        <v>313</v>
      </c>
      <c r="B58" s="2748" t="s">
        <v>3402</v>
      </c>
      <c r="C58" s="2751" t="s">
        <v>320</v>
      </c>
      <c r="D58" s="2749" t="s">
        <v>3344</v>
      </c>
      <c r="E58" s="2751" t="s">
        <v>3406</v>
      </c>
      <c r="F58" s="2750" t="s">
        <v>3345</v>
      </c>
      <c r="G58" s="2785" t="s">
        <v>3346</v>
      </c>
      <c r="H58" s="2748" t="s">
        <v>3347</v>
      </c>
      <c r="I58" s="2750" t="s">
        <v>3348</v>
      </c>
      <c r="J58" s="2754">
        <f>'14. Priority of Payments '!G17</f>
        <v>0</v>
      </c>
      <c r="K58" s="2786"/>
      <c r="L58" s="2786"/>
      <c r="M58" s="2751" t="s">
        <v>247</v>
      </c>
      <c r="N58" s="2770" t="s">
        <v>3349</v>
      </c>
      <c r="O58" s="2748" t="s">
        <v>3349</v>
      </c>
      <c r="P58" s="2751" t="s">
        <v>315</v>
      </c>
      <c r="Q58" s="2751"/>
      <c r="R58" s="2751"/>
      <c r="S58" s="2750"/>
      <c r="T58" s="2756"/>
      <c r="U58" s="2768"/>
      <c r="V58" s="2769"/>
      <c r="W58" s="2769"/>
      <c r="X58" s="2751" t="s">
        <v>532</v>
      </c>
      <c r="Y58" s="2751"/>
      <c r="Z58" s="2751"/>
      <c r="AA58" s="2751" t="s">
        <v>1405</v>
      </c>
      <c r="AB58" s="2751" t="s">
        <v>3350</v>
      </c>
      <c r="AC58" s="2750" t="s">
        <v>3478</v>
      </c>
      <c r="AD58" s="2751"/>
      <c r="AE58" s="2751"/>
      <c r="AF58" s="2751" t="s">
        <v>488</v>
      </c>
      <c r="AG58" s="2759" t="s">
        <v>316</v>
      </c>
      <c r="AH58" s="2759" t="s">
        <v>2616</v>
      </c>
      <c r="AI58" s="2769"/>
      <c r="AJ58" s="2769"/>
      <c r="AK58" s="2750" t="s">
        <v>2617</v>
      </c>
      <c r="AL58" s="2759"/>
      <c r="AM58" s="2759"/>
      <c r="AN58" s="2759"/>
      <c r="AO58" s="2760"/>
      <c r="AP58" s="2770"/>
      <c r="AQ58" s="2770"/>
      <c r="AR58" s="2770"/>
      <c r="AS58" s="2771"/>
      <c r="AT58" s="2771"/>
      <c r="AU58" s="2771"/>
      <c r="AV58" s="2771"/>
      <c r="AW58" s="2772"/>
      <c r="AX58" s="2769"/>
      <c r="AY58" s="2769"/>
      <c r="AZ58" s="2769"/>
      <c r="BA58" s="2769"/>
      <c r="BB58" s="2769"/>
      <c r="BC58" s="2769"/>
      <c r="BD58" s="2769"/>
      <c r="BE58" s="2769"/>
      <c r="BF58" s="2769"/>
      <c r="BG58" s="2769"/>
      <c r="BH58" s="2769"/>
      <c r="BI58" s="2769"/>
      <c r="BJ58" s="2769"/>
      <c r="BK58" s="2769"/>
      <c r="BL58" s="2769"/>
      <c r="BM58" s="2769"/>
      <c r="BN58" s="2761" t="s">
        <v>2618</v>
      </c>
    </row>
    <row r="59" spans="1:66" s="2791" customFormat="1" ht="46.5">
      <c r="A59" s="2751" t="s">
        <v>313</v>
      </c>
      <c r="B59" s="2748" t="s">
        <v>3403</v>
      </c>
      <c r="C59" s="2751" t="s">
        <v>320</v>
      </c>
      <c r="D59" s="2749" t="s">
        <v>3344</v>
      </c>
      <c r="E59" s="2751" t="s">
        <v>321</v>
      </c>
      <c r="F59" s="2750" t="s">
        <v>3345</v>
      </c>
      <c r="G59" s="2785" t="s">
        <v>3346</v>
      </c>
      <c r="H59" s="2748" t="s">
        <v>3347</v>
      </c>
      <c r="I59" s="2750" t="s">
        <v>3348</v>
      </c>
      <c r="J59" s="2754">
        <f>'14. Priority of Payments '!G15</f>
        <v>0</v>
      </c>
      <c r="K59" s="2786"/>
      <c r="L59" s="2786"/>
      <c r="M59" s="2751" t="s">
        <v>247</v>
      </c>
      <c r="N59" s="2770" t="s">
        <v>3349</v>
      </c>
      <c r="O59" s="2748" t="s">
        <v>3349</v>
      </c>
      <c r="P59" s="2751" t="s">
        <v>315</v>
      </c>
      <c r="Q59" s="2751"/>
      <c r="R59" s="2751"/>
      <c r="S59" s="2750"/>
      <c r="T59" s="2756"/>
      <c r="U59" s="2768"/>
      <c r="V59" s="2769"/>
      <c r="W59" s="2769"/>
      <c r="X59" s="2751" t="s">
        <v>532</v>
      </c>
      <c r="Y59" s="2751"/>
      <c r="Z59" s="2751"/>
      <c r="AA59" s="2751" t="s">
        <v>1405</v>
      </c>
      <c r="AB59" s="2751" t="s">
        <v>3350</v>
      </c>
      <c r="AC59" s="2750" t="s">
        <v>3478</v>
      </c>
      <c r="AD59" s="2751"/>
      <c r="AE59" s="2751"/>
      <c r="AF59" s="2751" t="s">
        <v>488</v>
      </c>
      <c r="AG59" s="2759" t="s">
        <v>316</v>
      </c>
      <c r="AH59" s="2759" t="s">
        <v>2616</v>
      </c>
      <c r="AI59" s="2769"/>
      <c r="AJ59" s="2769"/>
      <c r="AK59" s="2750" t="s">
        <v>2617</v>
      </c>
      <c r="AL59" s="2759"/>
      <c r="AM59" s="2759"/>
      <c r="AN59" s="2759"/>
      <c r="AO59" s="2760"/>
      <c r="AP59" s="2770"/>
      <c r="AQ59" s="2770"/>
      <c r="AR59" s="2770"/>
      <c r="AS59" s="2771"/>
      <c r="AT59" s="2771"/>
      <c r="AU59" s="2771"/>
      <c r="AV59" s="2771"/>
      <c r="AW59" s="2772"/>
      <c r="AX59" s="2769"/>
      <c r="AY59" s="2769"/>
      <c r="AZ59" s="2769"/>
      <c r="BA59" s="2769"/>
      <c r="BB59" s="2769"/>
      <c r="BC59" s="2769"/>
      <c r="BD59" s="2769"/>
      <c r="BE59" s="2769"/>
      <c r="BF59" s="2769"/>
      <c r="BG59" s="2769"/>
      <c r="BH59" s="2769"/>
      <c r="BI59" s="2769"/>
      <c r="BJ59" s="2769"/>
      <c r="BK59" s="2769"/>
      <c r="BL59" s="2769"/>
      <c r="BM59" s="2769"/>
      <c r="BN59" s="2761" t="s">
        <v>2618</v>
      </c>
    </row>
    <row r="60" spans="1:66" s="2791" customFormat="1" ht="26.25">
      <c r="A60" s="2773"/>
      <c r="B60" s="2774"/>
      <c r="C60" s="2773"/>
      <c r="D60" s="2775"/>
      <c r="E60" s="2773"/>
      <c r="F60" s="2773"/>
      <c r="G60" s="2792"/>
      <c r="H60" s="2774"/>
      <c r="I60" s="2773"/>
      <c r="J60" s="2776"/>
      <c r="K60" s="2793"/>
      <c r="L60" s="2793"/>
      <c r="M60" s="2773"/>
      <c r="N60" s="2781"/>
      <c r="O60" s="2774"/>
      <c r="P60" s="2773"/>
      <c r="Q60" s="2773"/>
      <c r="R60" s="2773"/>
      <c r="S60" s="2773"/>
      <c r="T60" s="2777"/>
      <c r="U60" s="2777"/>
      <c r="V60" s="2778"/>
      <c r="W60" s="2778"/>
      <c r="X60" s="2773"/>
      <c r="Y60" s="2773"/>
      <c r="Z60" s="2773"/>
      <c r="AA60" s="2773"/>
      <c r="AB60" s="2773"/>
      <c r="AC60" s="2773"/>
      <c r="AD60" s="2773"/>
      <c r="AE60" s="2773"/>
      <c r="AF60" s="2773"/>
      <c r="AG60" s="2779"/>
      <c r="AH60" s="2779"/>
      <c r="AI60" s="2778"/>
      <c r="AJ60" s="2778"/>
      <c r="AK60" s="2773"/>
      <c r="AL60" s="2779"/>
      <c r="AM60" s="2779"/>
      <c r="AN60" s="2779"/>
      <c r="AO60" s="2780"/>
      <c r="AP60" s="2781"/>
      <c r="AQ60" s="2781"/>
      <c r="AR60" s="2781"/>
      <c r="AS60" s="2782"/>
      <c r="AT60" s="2782"/>
      <c r="AU60" s="2782"/>
      <c r="AV60" s="2782"/>
      <c r="AW60" s="2783"/>
      <c r="AX60" s="2778"/>
      <c r="AY60" s="2778"/>
      <c r="AZ60" s="2778"/>
      <c r="BA60" s="2778"/>
      <c r="BB60" s="2778"/>
      <c r="BC60" s="2778"/>
      <c r="BD60" s="2778"/>
      <c r="BE60" s="2778"/>
      <c r="BF60" s="2778"/>
      <c r="BG60" s="2778"/>
      <c r="BH60" s="2778"/>
      <c r="BI60" s="2778"/>
      <c r="BJ60" s="2778"/>
      <c r="BK60" s="2778"/>
      <c r="BL60" s="2778"/>
      <c r="BM60" s="2778"/>
      <c r="BN60" s="2784"/>
    </row>
    <row r="61" spans="1:66" s="2791" customFormat="1" ht="26.25">
      <c r="A61" s="2773"/>
      <c r="B61" s="2774"/>
      <c r="C61" s="2773"/>
      <c r="D61" s="2775"/>
      <c r="E61" s="2773"/>
      <c r="F61" s="2773"/>
      <c r="G61" s="2792"/>
      <c r="H61" s="2774"/>
      <c r="I61" s="2773"/>
      <c r="J61" s="2776"/>
      <c r="K61" s="2793"/>
      <c r="L61" s="2793"/>
      <c r="M61" s="2773"/>
      <c r="N61" s="2781"/>
      <c r="O61" s="2774"/>
      <c r="P61" s="2773"/>
      <c r="Q61" s="2773"/>
      <c r="R61" s="2773"/>
      <c r="S61" s="2773"/>
      <c r="T61" s="2777"/>
      <c r="U61" s="2777"/>
      <c r="V61" s="2778"/>
      <c r="W61" s="2778"/>
      <c r="X61" s="2773"/>
      <c r="Y61" s="2773"/>
      <c r="Z61" s="2773"/>
      <c r="AA61" s="2773"/>
      <c r="AB61" s="2773"/>
      <c r="AC61" s="2773"/>
      <c r="AD61" s="2773"/>
      <c r="AE61" s="2773"/>
      <c r="AF61" s="2773"/>
      <c r="AG61" s="2779"/>
      <c r="AH61" s="2779"/>
      <c r="AI61" s="2778"/>
      <c r="AJ61" s="2778"/>
      <c r="AK61" s="2773"/>
      <c r="AL61" s="2779"/>
      <c r="AM61" s="2779"/>
      <c r="AN61" s="2779"/>
      <c r="AO61" s="2780"/>
      <c r="AP61" s="2781"/>
      <c r="AQ61" s="2781"/>
      <c r="AR61" s="2781"/>
      <c r="AS61" s="2782"/>
      <c r="AT61" s="2782"/>
      <c r="AU61" s="2782"/>
      <c r="AV61" s="2782"/>
      <c r="AW61" s="2783"/>
      <c r="AX61" s="2778"/>
      <c r="AY61" s="2778"/>
      <c r="AZ61" s="2778"/>
      <c r="BA61" s="2778"/>
      <c r="BB61" s="2778"/>
      <c r="BC61" s="2778"/>
      <c r="BD61" s="2778"/>
      <c r="BE61" s="2778"/>
      <c r="BF61" s="2778"/>
      <c r="BG61" s="2778"/>
      <c r="BH61" s="2778"/>
      <c r="BI61" s="2778"/>
      <c r="BJ61" s="2778"/>
      <c r="BK61" s="2778"/>
      <c r="BL61" s="2778"/>
      <c r="BM61" s="2778"/>
      <c r="BN61" s="2784"/>
    </row>
    <row r="62" spans="1:66" s="2791" customFormat="1" ht="26.25">
      <c r="A62" s="2773"/>
      <c r="B62" s="2774"/>
      <c r="C62" s="2773"/>
      <c r="D62" s="2775"/>
      <c r="E62" s="2773"/>
      <c r="F62" s="2773"/>
      <c r="G62" s="2792"/>
      <c r="H62" s="2774"/>
      <c r="I62" s="2773"/>
      <c r="J62" s="2776"/>
      <c r="K62" s="2793"/>
      <c r="L62" s="2793"/>
      <c r="M62" s="2773"/>
      <c r="N62" s="2781"/>
      <c r="O62" s="2774"/>
      <c r="P62" s="2773"/>
      <c r="Q62" s="2773"/>
      <c r="R62" s="2773"/>
      <c r="S62" s="2773"/>
      <c r="T62" s="2777"/>
      <c r="U62" s="2777"/>
      <c r="V62" s="2778"/>
      <c r="W62" s="2778"/>
      <c r="X62" s="2773"/>
      <c r="Y62" s="2773"/>
      <c r="Z62" s="2773"/>
      <c r="AA62" s="2773"/>
      <c r="AB62" s="2773"/>
      <c r="AC62" s="2773"/>
      <c r="AD62" s="2773"/>
      <c r="AE62" s="2773"/>
      <c r="AF62" s="2773"/>
      <c r="AG62" s="2779"/>
      <c r="AH62" s="2779"/>
      <c r="AI62" s="2778"/>
      <c r="AJ62" s="2778"/>
      <c r="AK62" s="2773"/>
      <c r="AL62" s="2779"/>
      <c r="AM62" s="2779"/>
      <c r="AN62" s="2779"/>
      <c r="AO62" s="2780"/>
      <c r="AP62" s="2781"/>
      <c r="AQ62" s="2781"/>
      <c r="AR62" s="2781"/>
      <c r="AS62" s="2782"/>
      <c r="AT62" s="2782"/>
      <c r="AU62" s="2782"/>
      <c r="AV62" s="2782"/>
      <c r="AW62" s="2783"/>
      <c r="AX62" s="2778"/>
      <c r="AY62" s="2778"/>
      <c r="AZ62" s="2778"/>
      <c r="BA62" s="2778"/>
      <c r="BB62" s="2778"/>
      <c r="BC62" s="2778"/>
      <c r="BD62" s="2778"/>
      <c r="BE62" s="2778"/>
      <c r="BF62" s="2778"/>
      <c r="BG62" s="2778"/>
      <c r="BH62" s="2778"/>
      <c r="BI62" s="2778"/>
      <c r="BJ62" s="2778"/>
      <c r="BK62" s="2778"/>
      <c r="BL62" s="2778"/>
      <c r="BM62" s="2778"/>
      <c r="BN62" s="2784"/>
    </row>
    <row r="63" spans="1:66" s="2791" customFormat="1" ht="26.25">
      <c r="A63" s="2773"/>
      <c r="B63" s="2774"/>
      <c r="C63" s="2773"/>
      <c r="D63" s="2775"/>
      <c r="E63" s="2773"/>
      <c r="F63" s="2773"/>
      <c r="G63" s="2792"/>
      <c r="H63" s="2774"/>
      <c r="I63" s="2773"/>
      <c r="J63" s="2776"/>
      <c r="K63" s="2793"/>
      <c r="L63" s="2793"/>
      <c r="M63" s="2773"/>
      <c r="N63" s="2781"/>
      <c r="O63" s="2774"/>
      <c r="P63" s="2773"/>
      <c r="Q63" s="2773"/>
      <c r="R63" s="2773"/>
      <c r="S63" s="2773"/>
      <c r="T63" s="2777"/>
      <c r="U63" s="2777"/>
      <c r="V63" s="2778"/>
      <c r="W63" s="2778"/>
      <c r="X63" s="2773"/>
      <c r="Y63" s="2773"/>
      <c r="Z63" s="2773"/>
      <c r="AA63" s="2773"/>
      <c r="AB63" s="2773"/>
      <c r="AC63" s="2773"/>
      <c r="AD63" s="2773"/>
      <c r="AE63" s="2773"/>
      <c r="AF63" s="2773"/>
      <c r="AG63" s="2779"/>
      <c r="AH63" s="2779"/>
      <c r="AI63" s="2778"/>
      <c r="AJ63" s="2778"/>
      <c r="AK63" s="2773"/>
      <c r="AL63" s="2779"/>
      <c r="AM63" s="2779"/>
      <c r="AN63" s="2779"/>
      <c r="AO63" s="2780"/>
      <c r="AP63" s="2781"/>
      <c r="AQ63" s="2781"/>
      <c r="AR63" s="2781"/>
      <c r="AS63" s="2782"/>
      <c r="AT63" s="2782"/>
      <c r="AU63" s="2782"/>
      <c r="AV63" s="2782"/>
      <c r="AW63" s="2783"/>
      <c r="AX63" s="2778"/>
      <c r="AY63" s="2778"/>
      <c r="AZ63" s="2778"/>
      <c r="BA63" s="2778"/>
      <c r="BB63" s="2778"/>
      <c r="BC63" s="2778"/>
      <c r="BD63" s="2778"/>
      <c r="BE63" s="2778"/>
      <c r="BF63" s="2778"/>
      <c r="BG63" s="2778"/>
      <c r="BH63" s="2778"/>
      <c r="BI63" s="2778"/>
      <c r="BJ63" s="2778"/>
      <c r="BK63" s="2778"/>
      <c r="BL63" s="2778"/>
      <c r="BM63" s="2778"/>
      <c r="BN63" s="2784"/>
    </row>
    <row r="64" spans="1:66" s="2791" customFormat="1" ht="26.25">
      <c r="A64" s="2773"/>
      <c r="B64" s="2774"/>
      <c r="C64" s="2773"/>
      <c r="D64" s="2775"/>
      <c r="E64" s="2773"/>
      <c r="F64" s="2773"/>
      <c r="G64" s="2792"/>
      <c r="H64" s="2774"/>
      <c r="I64" s="2773"/>
      <c r="J64" s="2776"/>
      <c r="K64" s="2793"/>
      <c r="L64" s="2793"/>
      <c r="M64" s="2773"/>
      <c r="N64" s="2781"/>
      <c r="O64" s="2774"/>
      <c r="P64" s="2773"/>
      <c r="Q64" s="2773"/>
      <c r="R64" s="2773"/>
      <c r="S64" s="2773"/>
      <c r="T64" s="2777"/>
      <c r="U64" s="2777"/>
      <c r="V64" s="2778"/>
      <c r="W64" s="2778"/>
      <c r="X64" s="2773"/>
      <c r="Y64" s="2773"/>
      <c r="Z64" s="2773"/>
      <c r="AA64" s="2773"/>
      <c r="AB64" s="2773"/>
      <c r="AC64" s="2773"/>
      <c r="AD64" s="2773"/>
      <c r="AE64" s="2773"/>
      <c r="AF64" s="2773"/>
      <c r="AG64" s="2779"/>
      <c r="AH64" s="2779"/>
      <c r="AI64" s="2778"/>
      <c r="AJ64" s="2778"/>
      <c r="AK64" s="2773"/>
      <c r="AL64" s="2779"/>
      <c r="AM64" s="2779"/>
      <c r="AN64" s="2779"/>
      <c r="AO64" s="2780"/>
      <c r="AP64" s="2781"/>
      <c r="AQ64" s="2781"/>
      <c r="AR64" s="2781"/>
      <c r="AS64" s="2782"/>
      <c r="AT64" s="2782"/>
      <c r="AU64" s="2782"/>
      <c r="AV64" s="2782"/>
      <c r="AW64" s="2783"/>
      <c r="AX64" s="2778"/>
      <c r="AY64" s="2778"/>
      <c r="AZ64" s="2778"/>
      <c r="BA64" s="2778"/>
      <c r="BB64" s="2778"/>
      <c r="BC64" s="2778"/>
      <c r="BD64" s="2778"/>
      <c r="BE64" s="2778"/>
      <c r="BF64" s="2778"/>
      <c r="BG64" s="2778"/>
      <c r="BH64" s="2778"/>
      <c r="BI64" s="2778"/>
      <c r="BJ64" s="2778"/>
      <c r="BK64" s="2778"/>
      <c r="BL64" s="2778"/>
      <c r="BM64" s="2778"/>
      <c r="BN64" s="2784"/>
    </row>
    <row r="65" spans="1:66" s="2791" customFormat="1" ht="26.25">
      <c r="A65" s="2773"/>
      <c r="B65" s="2774"/>
      <c r="C65" s="2773"/>
      <c r="D65" s="2775"/>
      <c r="E65" s="2773"/>
      <c r="F65" s="2773"/>
      <c r="G65" s="2792"/>
      <c r="H65" s="2774"/>
      <c r="I65" s="2773"/>
      <c r="J65" s="2776"/>
      <c r="K65" s="2793"/>
      <c r="L65" s="2793"/>
      <c r="M65" s="2773"/>
      <c r="N65" s="2781"/>
      <c r="O65" s="2774"/>
      <c r="P65" s="2773"/>
      <c r="Q65" s="2773"/>
      <c r="R65" s="2773"/>
      <c r="S65" s="2773"/>
      <c r="T65" s="2777"/>
      <c r="U65" s="2777"/>
      <c r="V65" s="2778"/>
      <c r="W65" s="2778"/>
      <c r="X65" s="2773"/>
      <c r="Y65" s="2773"/>
      <c r="Z65" s="2773"/>
      <c r="AA65" s="2773"/>
      <c r="AB65" s="2773"/>
      <c r="AC65" s="2773"/>
      <c r="AD65" s="2773"/>
      <c r="AE65" s="2773"/>
      <c r="AF65" s="2773"/>
      <c r="AG65" s="2779"/>
      <c r="AH65" s="2779"/>
      <c r="AI65" s="2778"/>
      <c r="AJ65" s="2778"/>
      <c r="AK65" s="2773"/>
      <c r="AL65" s="2779"/>
      <c r="AM65" s="2779"/>
      <c r="AN65" s="2779"/>
      <c r="AO65" s="2780"/>
      <c r="AP65" s="2781"/>
      <c r="AQ65" s="2781"/>
      <c r="AR65" s="2781"/>
      <c r="AS65" s="2782"/>
      <c r="AT65" s="2782"/>
      <c r="AU65" s="2782"/>
      <c r="AV65" s="2782"/>
      <c r="AW65" s="2783"/>
      <c r="AX65" s="2778"/>
      <c r="AY65" s="2778"/>
      <c r="AZ65" s="2778"/>
      <c r="BA65" s="2778"/>
      <c r="BB65" s="2778"/>
      <c r="BC65" s="2778"/>
      <c r="BD65" s="2778"/>
      <c r="BE65" s="2778"/>
      <c r="BF65" s="2778"/>
      <c r="BG65" s="2778"/>
      <c r="BH65" s="2778"/>
      <c r="BI65" s="2778"/>
      <c r="BJ65" s="2778"/>
      <c r="BK65" s="2778"/>
      <c r="BL65" s="2778"/>
      <c r="BM65" s="2778"/>
      <c r="BN65" s="2784"/>
    </row>
    <row r="66" spans="1:66" s="2791" customFormat="1" ht="26.25">
      <c r="A66" s="2773"/>
      <c r="B66" s="2774"/>
      <c r="C66" s="2773"/>
      <c r="D66" s="2775"/>
      <c r="E66" s="2773"/>
      <c r="F66" s="2773"/>
      <c r="G66" s="2792"/>
      <c r="H66" s="2774"/>
      <c r="I66" s="2773"/>
      <c r="J66" s="2776"/>
      <c r="K66" s="2793"/>
      <c r="L66" s="2793"/>
      <c r="M66" s="2773"/>
      <c r="N66" s="2781"/>
      <c r="O66" s="2774"/>
      <c r="P66" s="2773"/>
      <c r="Q66" s="2773"/>
      <c r="R66" s="2773"/>
      <c r="S66" s="2773"/>
      <c r="T66" s="2777"/>
      <c r="U66" s="2777"/>
      <c r="V66" s="2778"/>
      <c r="W66" s="2778"/>
      <c r="X66" s="2773"/>
      <c r="Y66" s="2773"/>
      <c r="Z66" s="2773"/>
      <c r="AA66" s="2773"/>
      <c r="AB66" s="2773"/>
      <c r="AC66" s="2773"/>
      <c r="AD66" s="2773"/>
      <c r="AE66" s="2773"/>
      <c r="AF66" s="2773"/>
      <c r="AG66" s="2779"/>
      <c r="AH66" s="2779"/>
      <c r="AI66" s="2778"/>
      <c r="AJ66" s="2778"/>
      <c r="AK66" s="2773"/>
      <c r="AL66" s="2779"/>
      <c r="AM66" s="2779"/>
      <c r="AN66" s="2779"/>
      <c r="AO66" s="2780"/>
      <c r="AP66" s="2781"/>
      <c r="AQ66" s="2781"/>
      <c r="AR66" s="2781"/>
      <c r="AS66" s="2782"/>
      <c r="AT66" s="2782"/>
      <c r="AU66" s="2782"/>
      <c r="AV66" s="2782"/>
      <c r="AW66" s="2783"/>
      <c r="AX66" s="2778"/>
      <c r="AY66" s="2778"/>
      <c r="AZ66" s="2778"/>
      <c r="BA66" s="2778"/>
      <c r="BB66" s="2778"/>
      <c r="BC66" s="2778"/>
      <c r="BD66" s="2778"/>
      <c r="BE66" s="2778"/>
      <c r="BF66" s="2778"/>
      <c r="BG66" s="2778"/>
      <c r="BH66" s="2778"/>
      <c r="BI66" s="2778"/>
      <c r="BJ66" s="2778"/>
      <c r="BK66" s="2778"/>
      <c r="BL66" s="2778"/>
      <c r="BM66" s="2778"/>
      <c r="BN66" s="2784"/>
    </row>
    <row r="67" spans="1:66">
      <c r="A67" s="2794"/>
      <c r="B67" s="2795"/>
      <c r="C67" s="2796"/>
      <c r="D67" s="2796"/>
      <c r="E67" s="2796"/>
      <c r="F67" s="2796"/>
      <c r="G67" s="2796"/>
      <c r="H67" s="2796"/>
      <c r="I67" s="2796"/>
      <c r="J67" s="2797"/>
      <c r="K67" s="2796"/>
      <c r="L67" s="2796"/>
      <c r="M67" s="2796"/>
      <c r="N67" s="2796"/>
      <c r="O67" s="2796"/>
      <c r="P67" s="2796"/>
      <c r="Q67" s="2794"/>
      <c r="R67" s="2794"/>
      <c r="S67" s="2798"/>
    </row>
    <row r="68" spans="1:66" ht="27">
      <c r="A68" s="2794"/>
      <c r="B68" s="2795"/>
      <c r="C68" s="2796"/>
      <c r="D68" s="2796"/>
      <c r="E68" s="2796"/>
      <c r="F68" s="2796"/>
      <c r="G68" s="2796"/>
      <c r="H68" s="2796"/>
      <c r="I68" s="2806" t="s">
        <v>2762</v>
      </c>
      <c r="J68" s="2807">
        <f>COUNTIF(J2:J56,"&gt;=0,01")</f>
        <v>1</v>
      </c>
      <c r="K68" s="2797"/>
      <c r="L68" s="2802"/>
      <c r="M68" s="2796"/>
      <c r="N68" s="2796"/>
      <c r="O68" s="2796"/>
      <c r="P68" s="2796"/>
      <c r="Q68" s="2794"/>
      <c r="R68" s="2794"/>
      <c r="S68" s="2798"/>
    </row>
    <row r="69" spans="1:66">
      <c r="A69" s="2794"/>
      <c r="B69" s="2795"/>
      <c r="C69" s="2796"/>
      <c r="D69" s="2796"/>
      <c r="E69" s="2796"/>
      <c r="F69" s="2796"/>
      <c r="G69" s="2796"/>
      <c r="H69" s="2796"/>
      <c r="I69" s="2796"/>
      <c r="J69" s="2797"/>
      <c r="K69" s="2796"/>
      <c r="L69" s="2796"/>
      <c r="M69" s="2802"/>
      <c r="O69" s="2796"/>
      <c r="P69" s="2796"/>
      <c r="Q69" s="2794"/>
      <c r="R69" s="2794"/>
      <c r="S69" s="2798"/>
    </row>
    <row r="70" spans="1:66" ht="27">
      <c r="I70" s="2806" t="s">
        <v>3425</v>
      </c>
      <c r="J70" s="2806">
        <f>COUNTIF('14. Priority of Payments '!G24:G29,"&gt;0")</f>
        <v>3</v>
      </c>
      <c r="K70" s="2806"/>
      <c r="L70" s="2806"/>
      <c r="M70" s="2806"/>
      <c r="N70" s="2806"/>
      <c r="O70" s="2806"/>
      <c r="P70" s="2796"/>
    </row>
    <row r="71" spans="1:66" ht="27">
      <c r="I71" s="2806" t="s">
        <v>3426</v>
      </c>
      <c r="J71" s="2809">
        <f>COUNTIF('14. Priority of Payments '!G41:G59,"&gt;0")+COUNTIF('13. Fees calculations'!I63:I75,"&gt;0")</f>
        <v>0</v>
      </c>
      <c r="K71" s="2806"/>
      <c r="L71" s="2806"/>
      <c r="M71" s="2806"/>
      <c r="N71" s="2806"/>
      <c r="O71" s="2806"/>
      <c r="P71" s="2796"/>
    </row>
    <row r="72" spans="1:66" ht="27">
      <c r="B72" s="1857"/>
      <c r="C72" s="1857"/>
      <c r="D72" s="1857"/>
      <c r="E72" s="1857"/>
      <c r="I72" s="2806" t="s">
        <v>3427</v>
      </c>
      <c r="J72" s="2806">
        <f>COUNTIF('14. Priority of Payments '!G73:G81,"&gt;0")</f>
        <v>0</v>
      </c>
      <c r="K72" s="2806"/>
      <c r="L72" s="2806"/>
      <c r="M72" s="2806"/>
      <c r="N72" s="2806"/>
      <c r="O72" s="2806"/>
      <c r="P72" s="2796"/>
      <c r="Z72" s="1857"/>
      <c r="AA72" s="1857"/>
      <c r="AB72" s="1857"/>
      <c r="AC72" s="1857"/>
      <c r="AD72" s="1857"/>
      <c r="AE72" s="1857"/>
      <c r="AF72" s="1857"/>
      <c r="AG72" s="1857"/>
      <c r="AH72" s="1857"/>
      <c r="AI72" s="1857"/>
      <c r="AJ72" s="1857"/>
      <c r="AL72" s="1857"/>
      <c r="AM72" s="1857"/>
      <c r="AN72" s="1857"/>
      <c r="AO72" s="1857"/>
      <c r="AP72" s="1857"/>
      <c r="AQ72" s="1857"/>
      <c r="AR72" s="1857"/>
      <c r="AS72" s="1857"/>
      <c r="AT72" s="1857"/>
      <c r="AU72" s="1857"/>
      <c r="AV72" s="1857"/>
      <c r="AW72" s="1857"/>
      <c r="AX72" s="1857"/>
      <c r="AY72" s="1857"/>
      <c r="AZ72" s="1857"/>
      <c r="BA72" s="1857"/>
      <c r="BB72" s="1857"/>
      <c r="BC72" s="1857"/>
      <c r="BD72" s="1857"/>
      <c r="BE72" s="1857"/>
      <c r="BF72" s="1857"/>
      <c r="BG72" s="1857"/>
      <c r="BH72" s="1857"/>
      <c r="BI72" s="1857"/>
      <c r="BJ72" s="1857"/>
      <c r="BK72" s="1857"/>
      <c r="BL72" s="1857"/>
      <c r="BM72" s="1857"/>
      <c r="BN72" s="1857"/>
    </row>
    <row r="73" spans="1:66" ht="27">
      <c r="I73" s="2806" t="s">
        <v>3428</v>
      </c>
      <c r="J73" s="2806">
        <f>COUNTIF('14. Priority of Payments '!G108:G110,"&gt;0")</f>
        <v>0</v>
      </c>
      <c r="K73" s="2806"/>
      <c r="L73" s="2806"/>
      <c r="M73" s="2806"/>
      <c r="N73" s="2806"/>
      <c r="O73" s="2806"/>
      <c r="P73" s="2796"/>
    </row>
    <row r="74" spans="1:66" ht="27">
      <c r="I74" s="2806" t="s">
        <v>3429</v>
      </c>
      <c r="J74" s="2806">
        <f>COUNTIF('14. Priority of Payments '!G118:G120,"&gt;0")</f>
        <v>0</v>
      </c>
      <c r="K74" s="2806"/>
      <c r="L74" s="2806"/>
      <c r="M74" s="2806"/>
      <c r="N74" s="2806"/>
      <c r="O74" s="2806"/>
      <c r="P74" s="2796"/>
    </row>
    <row r="75" spans="1:66" ht="27">
      <c r="I75" s="2806" t="s">
        <v>3430</v>
      </c>
      <c r="J75" s="2806">
        <f>COUNTIF('14. Priority of Payments '!G128:G130,"&gt;0")</f>
        <v>0</v>
      </c>
      <c r="K75" s="2806"/>
      <c r="L75" s="2806"/>
      <c r="M75" s="2806"/>
      <c r="N75" s="2806"/>
      <c r="O75" s="2806"/>
      <c r="P75" s="2796"/>
    </row>
    <row r="76" spans="1:66" ht="27">
      <c r="I76" s="2806" t="s">
        <v>3431</v>
      </c>
      <c r="J76" s="2806">
        <f>COUNTIF('14. Priority of Payments '!G138:G140,"&gt;0")</f>
        <v>0</v>
      </c>
      <c r="K76" s="2806"/>
      <c r="L76" s="2806"/>
      <c r="M76" s="2806"/>
      <c r="N76" s="2806"/>
      <c r="O76" s="2806"/>
      <c r="P76" s="2796"/>
    </row>
    <row r="77" spans="1:66" ht="27">
      <c r="I77" s="2806" t="s">
        <v>3432</v>
      </c>
      <c r="J77" s="2806">
        <f>COUNTIF('14. Priority of Payments '!G148:G152,"&gt;0")</f>
        <v>0</v>
      </c>
      <c r="K77" s="2806"/>
      <c r="L77" s="2806"/>
      <c r="M77" s="2806"/>
      <c r="N77" s="2806"/>
      <c r="O77" s="2806"/>
      <c r="P77" s="2796"/>
    </row>
    <row r="78" spans="1:66" ht="27">
      <c r="I78" s="2806" t="s">
        <v>3433</v>
      </c>
      <c r="J78" s="2806">
        <f>COUNTIF('14. Priority of Payments '!G161:G164,"&gt;0")</f>
        <v>0</v>
      </c>
      <c r="K78" s="2806"/>
      <c r="L78" s="2806"/>
      <c r="M78" s="2806"/>
      <c r="N78" s="2806"/>
      <c r="O78" s="2806"/>
      <c r="P78" s="2796"/>
    </row>
    <row r="79" spans="1:66" ht="27">
      <c r="I79" s="2806" t="s">
        <v>3434</v>
      </c>
      <c r="J79" s="2806">
        <f>COUNTIF('14. Priority of Payments '!G173:G174,"&gt;0")</f>
        <v>0</v>
      </c>
      <c r="K79" s="2806"/>
      <c r="L79" s="2806"/>
      <c r="M79" s="2806"/>
      <c r="N79" s="2806"/>
      <c r="O79" s="2806"/>
      <c r="P79" s="2796"/>
    </row>
    <row r="80" spans="1:66">
      <c r="P80" s="2796"/>
    </row>
    <row r="82" spans="9:10">
      <c r="I82" s="2053" t="s">
        <v>3436</v>
      </c>
      <c r="J82" s="2810">
        <f>SUM(J70:J79)-J68</f>
        <v>2</v>
      </c>
    </row>
    <row r="83" spans="9:10">
      <c r="I83" s="2053" t="s">
        <v>3435</v>
      </c>
      <c r="J83" s="2811" t="str">
        <f>IF(J82&lt;&gt;0,"KO","OK")</f>
        <v>KO</v>
      </c>
    </row>
  </sheetData>
  <autoFilter ref="A1:BN59" xr:uid="{00000000-0009-0000-0000-000021000000}"/>
  <conditionalFormatting sqref="J83">
    <cfRule type="containsText" dxfId="16" priority="1" operator="containsText" text="KO">
      <formula>NOT(ISERROR(SEARCH("KO",J83)))</formula>
    </cfRule>
    <cfRule type="cellIs" dxfId="15" priority="2" operator="equal">
      <formula>"OK"</formula>
    </cfRule>
    <cfRule type="cellIs" dxfId="14" priority="3" operator="equal">
      <formula>"BREACH"</formula>
    </cfRule>
    <cfRule type="cellIs" dxfId="13" priority="4" operator="equal">
      <formula>"OK"</formula>
    </cfRule>
    <cfRule type="cellIs" dxfId="12" priority="5" operator="equal">
      <formula>"OK"</formula>
    </cfRule>
    <cfRule type="cellIs" dxfId="11" priority="6" stopIfTrue="1" operator="equal">
      <formula>"BREACH"</formula>
    </cfRule>
    <cfRule type="cellIs" dxfId="10" priority="7" stopIfTrue="1" operator="equal">
      <formula>"OK"</formula>
    </cfRule>
  </conditionalFormatting>
  <pageMargins left="0.7" right="0.7" top="0.75" bottom="0.75" header="0.3" footer="0.3"/>
  <pageSetup paperSize="9" orientation="portrait" r:id="rId1"/>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46A387-EC1F-4ED6-8843-051F3AE4C7B8}">
  <dimension ref="A2:I88"/>
  <sheetViews>
    <sheetView showGridLines="0" workbookViewId="0">
      <selection activeCell="S56" sqref="S56"/>
    </sheetView>
  </sheetViews>
  <sheetFormatPr baseColWidth="10" defaultColWidth="11.42578125" defaultRowHeight="15"/>
  <cols>
    <col min="1" max="1" width="4.85546875" customWidth="1"/>
    <col min="2" max="2" width="62.7109375" customWidth="1"/>
    <col min="3" max="3" width="20.5703125" bestFit="1" customWidth="1"/>
    <col min="4" max="4" width="18.28515625" customWidth="1"/>
    <col min="5" max="5" width="21.7109375" bestFit="1" customWidth="1"/>
    <col min="6" max="6" width="39.140625" bestFit="1" customWidth="1"/>
    <col min="7" max="7" width="49.85546875" bestFit="1" customWidth="1"/>
    <col min="8" max="8" width="44.85546875" bestFit="1" customWidth="1"/>
    <col min="9" max="9" width="12.42578125" bestFit="1" customWidth="1"/>
    <col min="10" max="10" width="13.85546875" bestFit="1" customWidth="1"/>
  </cols>
  <sheetData>
    <row r="2" spans="2:9" s="957" customFormat="1" ht="16.5">
      <c r="B2" s="1467"/>
      <c r="C2" s="1468"/>
      <c r="D2" s="1468"/>
      <c r="E2" s="1469"/>
      <c r="F2" s="1469"/>
      <c r="G2" s="1469"/>
      <c r="H2" s="1472"/>
    </row>
    <row r="3" spans="2:9" s="957" customFormat="1" ht="16.5">
      <c r="B3" s="1473"/>
      <c r="C3" s="1461"/>
      <c r="E3" s="1107" t="s">
        <v>322</v>
      </c>
      <c r="F3" s="2804"/>
      <c r="G3" s="1718">
        <f>Cover!$F$37</f>
        <v>45626</v>
      </c>
      <c r="H3" s="1630"/>
    </row>
    <row r="4" spans="2:9" s="957" customFormat="1" ht="16.5">
      <c r="B4" s="1473"/>
      <c r="C4" s="1461"/>
      <c r="E4" s="1107" t="s">
        <v>325</v>
      </c>
      <c r="F4" s="2804"/>
      <c r="G4" s="1718">
        <f>Cover!$F$41</f>
        <v>45645</v>
      </c>
      <c r="H4" s="1630"/>
    </row>
    <row r="5" spans="2:9" s="957" customFormat="1" ht="16.5">
      <c r="B5" s="1475"/>
      <c r="C5" s="1476"/>
      <c r="D5" s="1476"/>
      <c r="E5" s="1476"/>
      <c r="F5" s="1476"/>
      <c r="G5" s="1476"/>
      <c r="H5" s="1480"/>
    </row>
    <row r="6" spans="2:9" ht="7.5" customHeight="1"/>
    <row r="8" spans="2:9" ht="23.25">
      <c r="B8" s="1670" t="s">
        <v>1690</v>
      </c>
      <c r="C8" s="1671"/>
      <c r="D8" s="1671"/>
      <c r="E8" s="1671"/>
      <c r="F8" s="1671"/>
      <c r="G8" s="1671"/>
      <c r="H8" s="1671"/>
      <c r="I8" s="1075" t="str">
        <f>IF(COUNTIF(C74:F74,"OK")=4,"OK","KO")</f>
        <v>KO</v>
      </c>
    </row>
    <row r="10" spans="2:9" ht="7.5" customHeight="1"/>
    <row r="11" spans="2:9">
      <c r="B11" s="2003" t="s">
        <v>2762</v>
      </c>
      <c r="C11" s="2004">
        <f>COUNTIF(C14:C70,"&gt;=0,01")</f>
        <v>1</v>
      </c>
    </row>
    <row r="12" spans="2:9" ht="19.5" customHeight="1"/>
    <row r="13" spans="2:9" ht="36" customHeight="1">
      <c r="B13" s="2003" t="str">
        <f>INSTRUCTIONS!E1</f>
        <v>Objet Mouvement Bancaire</v>
      </c>
      <c r="C13" s="2003" t="str">
        <f>INSTRUCTIONS!J1</f>
        <v>Montant Mouvementé</v>
      </c>
      <c r="D13" s="2003" t="str">
        <f>INSTRUCTIONS!M1</f>
        <v>Devise Montant</v>
      </c>
      <c r="E13" s="2003" t="str">
        <f>INSTRUCTIONS!K1</f>
        <v>Date de valeur</v>
      </c>
      <c r="F13" s="2003" t="s">
        <v>3407</v>
      </c>
      <c r="G13" s="2003" t="str">
        <f>INSTRUCTIONS!AA1</f>
        <v>Bénéficiaire Compte Final Créditeur</v>
      </c>
      <c r="H13" s="2003" t="s">
        <v>3408</v>
      </c>
    </row>
    <row r="14" spans="2:9" ht="15" customHeight="1">
      <c r="B14" s="2073" t="str">
        <f>INSTRUCTIONS!E2</f>
        <v>Available Principal Collections</v>
      </c>
      <c r="C14" s="2005">
        <f>INSTRUCTIONS!J2</f>
        <v>315.87999997660518</v>
      </c>
      <c r="D14" s="2074" t="s">
        <v>247</v>
      </c>
      <c r="E14" s="2075">
        <f t="shared" ref="E14:E45" si="0">PaymentDate</f>
        <v>45645</v>
      </c>
      <c r="F14" s="2075" t="str">
        <f>INSTRUCTIONS!S2</f>
        <v>GENERAL COLLECTION ACCOUNT</v>
      </c>
      <c r="G14" s="2076" t="str">
        <f>INSTRUCTIONS!AA2</f>
        <v>PRINCIPAL ACCOUNT</v>
      </c>
      <c r="H14" s="2076" t="str">
        <f>INSTRUCTIONS!AB2</f>
        <v>FR76 4153 9000 7111 2007 6091 489</v>
      </c>
    </row>
    <row r="15" spans="2:9" ht="15" customHeight="1">
      <c r="B15" s="2073" t="str">
        <f>INSTRUCTIONS!E3</f>
        <v>credit the remaining balance to the Interest Account</v>
      </c>
      <c r="C15" s="2005">
        <f>INSTRUCTIONS!J3</f>
        <v>0</v>
      </c>
      <c r="D15" s="2074" t="s">
        <v>247</v>
      </c>
      <c r="E15" s="2075">
        <f t="shared" si="0"/>
        <v>45645</v>
      </c>
      <c r="F15" s="2075" t="str">
        <f>INSTRUCTIONS!S3</f>
        <v>GENERAL COLLECTION ACCOUNT</v>
      </c>
      <c r="G15" s="2076" t="str">
        <f>INSTRUCTIONS!AA3</f>
        <v>INTEREST ACCOUNT</v>
      </c>
      <c r="H15" s="2076" t="str">
        <f>INSTRUCTIONS!AB3</f>
        <v>FR76 4153 9000 7111 2007 6081 789</v>
      </c>
    </row>
    <row r="16" spans="2:9" ht="15" customHeight="1">
      <c r="B16" s="2073" t="str">
        <f>INSTRUCTIONS!E4</f>
        <v>Financial income</v>
      </c>
      <c r="C16" s="2005">
        <f>INSTRUCTIONS!J4</f>
        <v>0</v>
      </c>
      <c r="D16" s="2074" t="s">
        <v>247</v>
      </c>
      <c r="E16" s="2075">
        <f t="shared" si="0"/>
        <v>45645</v>
      </c>
      <c r="F16" s="2075" t="str">
        <f>INSTRUCTIONS!S4</f>
        <v>GENERAL COLLECTION ACCOUNT</v>
      </c>
      <c r="G16" s="2076" t="str">
        <f>INSTRUCTIONS!AA4</f>
        <v>INTEREST ACCOUNT</v>
      </c>
      <c r="H16" s="2076" t="str">
        <f>INSTRUCTIONS!AB4</f>
        <v>FR76 4153 9000 7111 2007 6081 789</v>
      </c>
    </row>
    <row r="17" spans="2:8" ht="15" customHeight="1">
      <c r="B17" s="2073" t="str">
        <f>INSTRUCTIONS!E5</f>
        <v>Non-Compliant Receivables Recission Amount</v>
      </c>
      <c r="C17" s="2005">
        <f>INSTRUCTIONS!J5</f>
        <v>0</v>
      </c>
      <c r="D17" s="2074" t="s">
        <v>247</v>
      </c>
      <c r="E17" s="2075">
        <f t="shared" si="0"/>
        <v>45645</v>
      </c>
      <c r="F17" s="2075" t="str">
        <f>INSTRUCTIONS!S5</f>
        <v>GENERAL COLLECTION ACCOUNT</v>
      </c>
      <c r="G17" s="2076" t="str">
        <f>INSTRUCTIONS!AA5</f>
        <v>PRINCIPAL ACCOUNT</v>
      </c>
      <c r="H17" s="2076" t="str">
        <f>INSTRUCTIONS!AB5</f>
        <v>FR76 4153 9000 7111 2007 6091 489</v>
      </c>
    </row>
    <row r="18" spans="2:8" ht="15" customHeight="1">
      <c r="B18" s="2073" t="str">
        <f>INSTRUCTIONS!E6</f>
        <v>Management Company Fee</v>
      </c>
      <c r="C18" s="2005">
        <f>INSTRUCTIONS!J6</f>
        <v>0</v>
      </c>
      <c r="D18" s="2074" t="s">
        <v>247</v>
      </c>
      <c r="E18" s="2075">
        <f t="shared" si="0"/>
        <v>45645</v>
      </c>
      <c r="F18" s="2075" t="str">
        <f>INSTRUCTIONS!S6</f>
        <v>INTEREST ACCOUNT</v>
      </c>
      <c r="G18" s="2076" t="str">
        <f>INSTRUCTIONS!AA6</f>
        <v>EUROTITRISATION</v>
      </c>
      <c r="H18" s="2076" t="str">
        <f>INSTRUCTIONS!AB6</f>
        <v>FR76 3000 3037 6400 0202 2528 416</v>
      </c>
    </row>
    <row r="19" spans="2:8" ht="15" customHeight="1">
      <c r="B19" s="2073" t="str">
        <f>INSTRUCTIONS!E7</f>
        <v>Custodian Fee</v>
      </c>
      <c r="C19" s="2005">
        <f>INSTRUCTIONS!J7</f>
        <v>0</v>
      </c>
      <c r="D19" s="2074" t="s">
        <v>247</v>
      </c>
      <c r="E19" s="2075">
        <f t="shared" si="0"/>
        <v>45645</v>
      </c>
      <c r="F19" s="2075" t="str">
        <f>INSTRUCTIONS!S7</f>
        <v>INTEREST ACCOUNT</v>
      </c>
      <c r="G19" s="2076" t="str">
        <f>INSTRUCTIONS!AA7</f>
        <v>CACEIS BANK</v>
      </c>
      <c r="H19" s="2076" t="str">
        <f>INSTRUCTIONS!AB7</f>
        <v>FR76 1812 9000 1000 5000 1805 859</v>
      </c>
    </row>
    <row r="20" spans="2:8" ht="15" customHeight="1">
      <c r="B20" s="2073" t="str">
        <f>INSTRUCTIONS!E8</f>
        <v xml:space="preserve">Paying Agent Fee </v>
      </c>
      <c r="C20" s="2005">
        <f>INSTRUCTIONS!J8</f>
        <v>0</v>
      </c>
      <c r="D20" s="2074" t="s">
        <v>247</v>
      </c>
      <c r="E20" s="2075">
        <f t="shared" si="0"/>
        <v>45645</v>
      </c>
      <c r="F20" s="2075" t="str">
        <f>INSTRUCTIONS!S8</f>
        <v>INTEREST ACCOUNT</v>
      </c>
      <c r="G20" s="2076" t="str">
        <f>INSTRUCTIONS!AA8</f>
        <v>UPTEVIA OST</v>
      </c>
      <c r="H20" s="2076" t="str">
        <f>INSTRUCTIONS!AB8</f>
        <v>FR76 3148 9000 1000 2604 2909 247</v>
      </c>
    </row>
    <row r="21" spans="2:8" ht="15" customHeight="1">
      <c r="B21" s="2073" t="str">
        <f>INSTRUCTIONS!E9</f>
        <v>Account Bank Fee</v>
      </c>
      <c r="C21" s="2005">
        <f>INSTRUCTIONS!J9</f>
        <v>0</v>
      </c>
      <c r="D21" s="2074" t="s">
        <v>247</v>
      </c>
      <c r="E21" s="2075">
        <f t="shared" si="0"/>
        <v>45645</v>
      </c>
      <c r="F21" s="2075" t="str">
        <f>INSTRUCTIONS!S9</f>
        <v>INTEREST ACCOUNT</v>
      </c>
      <c r="G21" s="2076" t="str">
        <f>INSTRUCTIONS!AA9</f>
        <v>CACF</v>
      </c>
      <c r="H21" s="2076" t="str">
        <f>INSTRUCTIONS!AB9</f>
        <v>FR76 3148 9000 1000 1871 5635 947</v>
      </c>
    </row>
    <row r="22" spans="2:8" ht="15" customHeight="1">
      <c r="B22" s="2073" t="str">
        <f>INSTRUCTIONS!E10</f>
        <v>Data Protection Agent fee</v>
      </c>
      <c r="C22" s="2005">
        <f>INSTRUCTIONS!J10</f>
        <v>0</v>
      </c>
      <c r="D22" s="2074" t="s">
        <v>247</v>
      </c>
      <c r="E22" s="2075">
        <f t="shared" si="0"/>
        <v>45645</v>
      </c>
      <c r="F22" s="2075" t="str">
        <f>INSTRUCTIONS!S10</f>
        <v>INTEREST ACCOUNT</v>
      </c>
      <c r="G22" s="2076" t="str">
        <f>INSTRUCTIONS!AA10</f>
        <v>UPTEVIA Facturation</v>
      </c>
      <c r="H22" s="2076" t="str">
        <f>INSTRUCTIONS!AB10</f>
        <v>Facture</v>
      </c>
    </row>
    <row r="23" spans="2:8" ht="15" customHeight="1">
      <c r="B23" s="2073" t="str">
        <f>INSTRUCTIONS!E11</f>
        <v>PCS fee</v>
      </c>
      <c r="C23" s="2005">
        <f>INSTRUCTIONS!J11</f>
        <v>0</v>
      </c>
      <c r="D23" s="2074" t="s">
        <v>247</v>
      </c>
      <c r="E23" s="2075">
        <f t="shared" si="0"/>
        <v>45645</v>
      </c>
      <c r="F23" s="2075" t="str">
        <f>INSTRUCTIONS!S11</f>
        <v>INTEREST ACCOUNT</v>
      </c>
      <c r="G23" s="2076" t="str">
        <f>INSTRUCTIONS!AA11</f>
        <v>PCS</v>
      </c>
      <c r="H23" s="2076" t="str">
        <f>INSTRUCTIONS!AB11</f>
        <v>Facture</v>
      </c>
    </row>
    <row r="24" spans="2:8" ht="15" customHeight="1">
      <c r="B24" s="2073" t="str">
        <f>INSTRUCTIONS!E12</f>
        <v>General Meetings of the Noteholders fee</v>
      </c>
      <c r="C24" s="2005">
        <f>INSTRUCTIONS!J12</f>
        <v>0</v>
      </c>
      <c r="D24" s="2074" t="s">
        <v>247</v>
      </c>
      <c r="E24" s="2075">
        <f t="shared" si="0"/>
        <v>45645</v>
      </c>
      <c r="F24" s="2075" t="str">
        <f>INSTRUCTIONS!S12</f>
        <v>INTEREST ACCOUNT</v>
      </c>
      <c r="G24" s="2076">
        <f>INSTRUCTIONS!AA12</f>
        <v>0</v>
      </c>
      <c r="H24" s="2076" t="str">
        <f>INSTRUCTIONS!AB12</f>
        <v>Facture</v>
      </c>
    </row>
    <row r="25" spans="2:8" ht="15" customHeight="1">
      <c r="B25" s="2073" t="str">
        <f>INSTRUCTIONS!E13</f>
        <v>EDW / Securitisation Repository fee</v>
      </c>
      <c r="C25" s="2005">
        <f>INSTRUCTIONS!J13</f>
        <v>0</v>
      </c>
      <c r="D25" s="2074" t="s">
        <v>247</v>
      </c>
      <c r="E25" s="2075">
        <f t="shared" si="0"/>
        <v>45645</v>
      </c>
      <c r="F25" s="2075" t="str">
        <f>INSTRUCTIONS!S13</f>
        <v>INTEREST ACCOUNT</v>
      </c>
      <c r="G25" s="2076">
        <f>INSTRUCTIONS!AA13</f>
        <v>0</v>
      </c>
      <c r="H25" s="2076">
        <f>INSTRUCTIONS!AB13</f>
        <v>0</v>
      </c>
    </row>
    <row r="26" spans="2:8" ht="15" customHeight="1">
      <c r="B26" s="2073" t="str">
        <f>INSTRUCTIONS!E14</f>
        <v>Issuer Statutory Auditor Fee</v>
      </c>
      <c r="C26" s="2005">
        <f>INSTRUCTIONS!J14</f>
        <v>0</v>
      </c>
      <c r="D26" s="2074" t="s">
        <v>247</v>
      </c>
      <c r="E26" s="2075">
        <f t="shared" si="0"/>
        <v>45645</v>
      </c>
      <c r="F26" s="2075" t="str">
        <f>INSTRUCTIONS!S14</f>
        <v>INTEREST ACCOUNT</v>
      </c>
      <c r="G26" s="2076">
        <f>INSTRUCTIONS!AA14</f>
        <v>0</v>
      </c>
      <c r="H26" s="2076" t="str">
        <f>INSTRUCTIONS!AB14</f>
        <v>Facture</v>
      </c>
    </row>
    <row r="27" spans="2:8" ht="15" customHeight="1">
      <c r="B27" s="2073" t="str">
        <f>INSTRUCTIONS!E15</f>
        <v>Admission Fees</v>
      </c>
      <c r="C27" s="2005">
        <f>INSTRUCTIONS!J15</f>
        <v>0</v>
      </c>
      <c r="D27" s="2074" t="s">
        <v>247</v>
      </c>
      <c r="E27" s="2075">
        <f t="shared" si="0"/>
        <v>45645</v>
      </c>
      <c r="F27" s="2075" t="str">
        <f>INSTRUCTIONS!S15</f>
        <v>INTEREST ACCOUNT</v>
      </c>
      <c r="G27" s="2076" t="str">
        <f>INSTRUCTIONS!AA15</f>
        <v>Euronext</v>
      </c>
      <c r="H27" s="2076" t="str">
        <f>INSTRUCTIONS!AB15</f>
        <v>Facture</v>
      </c>
    </row>
    <row r="28" spans="2:8" ht="15" customHeight="1">
      <c r="B28" s="2073" t="str">
        <f>INSTRUCTIONS!E16</f>
        <v>AMF Fee and LEI (INSEE) fee</v>
      </c>
      <c r="C28" s="2005">
        <f>INSTRUCTIONS!J16</f>
        <v>0</v>
      </c>
      <c r="D28" s="2074" t="s">
        <v>247</v>
      </c>
      <c r="E28" s="2075">
        <f t="shared" si="0"/>
        <v>45645</v>
      </c>
      <c r="F28" s="2075" t="str">
        <f>INSTRUCTIONS!S16</f>
        <v>INTEREST ACCOUNT</v>
      </c>
      <c r="G28" s="2076" t="str">
        <f>INSTRUCTIONS!AA16</f>
        <v>EUROTITRISATION</v>
      </c>
      <c r="H28" s="2076" t="str">
        <f>INSTRUCTIONS!AB16</f>
        <v>FR76 3000 3037 6400 0202 2528 416</v>
      </c>
    </row>
    <row r="29" spans="2:8" ht="15" customHeight="1">
      <c r="B29" s="2073" t="str">
        <f>INSTRUCTIONS!E17</f>
        <v>Interest Rate Swap Net Amount</v>
      </c>
      <c r="C29" s="2005">
        <f>INSTRUCTIONS!J17</f>
        <v>0</v>
      </c>
      <c r="D29" s="2074" t="s">
        <v>247</v>
      </c>
      <c r="E29" s="2075">
        <f t="shared" si="0"/>
        <v>45645</v>
      </c>
      <c r="F29" s="2075" t="str">
        <f>INSTRUCTIONS!S17</f>
        <v>INTEREST ACCOUNT</v>
      </c>
      <c r="G29" s="2076" t="str">
        <f>INSTRUCTIONS!AA17</f>
        <v>CACF</v>
      </c>
      <c r="H29" s="2076" t="str">
        <f>INSTRUCTIONS!AB17</f>
        <v>FR76 3148 9000 1000 1871 5635 947</v>
      </c>
    </row>
    <row r="30" spans="2:8" ht="15" customHeight="1">
      <c r="B30" s="2073" t="str">
        <f>INSTRUCTIONS!E18</f>
        <v>Class A Notes Interest Amounts</v>
      </c>
      <c r="C30" s="2005">
        <f>INSTRUCTIONS!J18</f>
        <v>0</v>
      </c>
      <c r="D30" s="2074" t="s">
        <v>247</v>
      </c>
      <c r="E30" s="2075">
        <f t="shared" si="0"/>
        <v>45645</v>
      </c>
      <c r="F30" s="2075" t="str">
        <f>INSTRUCTIONS!S18</f>
        <v>INTEREST ACCOUNT</v>
      </c>
      <c r="G30" s="2076" t="str">
        <f>INSTRUCTIONS!AA18</f>
        <v>UPTEVIA OST</v>
      </c>
      <c r="H30" s="2076" t="str">
        <f>INSTRUCTIONS!AB18</f>
        <v>FR76 3148 9000 1000 2604 2909 247</v>
      </c>
    </row>
    <row r="31" spans="2:8" ht="15" customHeight="1">
      <c r="B31" s="2073" t="str">
        <f>INSTRUCTIONS!E19</f>
        <v xml:space="preserve"> the Class A Reserve Required Amount (delta)</v>
      </c>
      <c r="C31" s="2005">
        <f>INSTRUCTIONS!J19</f>
        <v>0</v>
      </c>
      <c r="D31" s="2074" t="s">
        <v>247</v>
      </c>
      <c r="E31" s="2075">
        <f t="shared" si="0"/>
        <v>45645</v>
      </c>
      <c r="F31" s="2075" t="str">
        <f>INSTRUCTIONS!S19</f>
        <v>INTEREST ACCOUNT</v>
      </c>
      <c r="G31" s="2076" t="str">
        <f>INSTRUCTIONS!AA19</f>
        <v>CLASS A LIQUIDITY ACCOUNT</v>
      </c>
      <c r="H31" s="2076" t="str">
        <f>INSTRUCTIONS!AB19</f>
        <v>FR76 4153 9000 7111 2007 6130 289</v>
      </c>
    </row>
    <row r="32" spans="2:8" ht="15" customHeight="1">
      <c r="B32" s="2073" t="str">
        <f>INSTRUCTIONS!E20</f>
        <v>any debit on the Class A Principal Deficiency Sub-Ledger</v>
      </c>
      <c r="C32" s="2005">
        <f>INSTRUCTIONS!J20</f>
        <v>0</v>
      </c>
      <c r="D32" s="2074" t="s">
        <v>247</v>
      </c>
      <c r="E32" s="2075">
        <f t="shared" si="0"/>
        <v>45645</v>
      </c>
      <c r="F32" s="2075" t="str">
        <f>INSTRUCTIONS!S20</f>
        <v>INTEREST ACCOUNT</v>
      </c>
      <c r="G32" s="2076" t="str">
        <f>INSTRUCTIONS!AA20</f>
        <v>PRINCIPAL ACCOUNT</v>
      </c>
      <c r="H32" s="2076" t="str">
        <f>INSTRUCTIONS!AB20</f>
        <v>FR76 4153 9000 7111 2007 6091 489</v>
      </c>
    </row>
    <row r="33" spans="2:8" ht="15" customHeight="1">
      <c r="B33" s="2073" t="str">
        <f>INSTRUCTIONS!E21</f>
        <v xml:space="preserve">Class B Notes Interest Amounts </v>
      </c>
      <c r="C33" s="2005">
        <f>INSTRUCTIONS!J21</f>
        <v>0</v>
      </c>
      <c r="D33" s="2074" t="s">
        <v>247</v>
      </c>
      <c r="E33" s="2075">
        <f t="shared" si="0"/>
        <v>45645</v>
      </c>
      <c r="F33" s="2075" t="str">
        <f>INSTRUCTIONS!S21</f>
        <v>INTEREST ACCOUNT</v>
      </c>
      <c r="G33" s="2076" t="str">
        <f>INSTRUCTIONS!AA21</f>
        <v>UPTEVIA OST</v>
      </c>
      <c r="H33" s="2076" t="str">
        <f>INSTRUCTIONS!AB21</f>
        <v>FR76 3148 9000 1000 2604 2909 247</v>
      </c>
    </row>
    <row r="34" spans="2:8" ht="15" customHeight="1">
      <c r="B34" s="2073" t="str">
        <f>INSTRUCTIONS!E22</f>
        <v xml:space="preserve"> the Class B Reserve Required Amount (delta)</v>
      </c>
      <c r="C34" s="2005">
        <f>INSTRUCTIONS!J22</f>
        <v>0</v>
      </c>
      <c r="D34" s="2074" t="s">
        <v>247</v>
      </c>
      <c r="E34" s="2075">
        <f t="shared" si="0"/>
        <v>45645</v>
      </c>
      <c r="F34" s="2075" t="str">
        <f>INSTRUCTIONS!S22</f>
        <v>INTEREST ACCOUNT</v>
      </c>
      <c r="G34" s="2076" t="str">
        <f>INSTRUCTIONS!AA22</f>
        <v>CLASS B LIQUIDITY ACCOUNT</v>
      </c>
      <c r="H34" s="2076" t="str">
        <f>INSTRUCTIONS!AB22</f>
        <v>FR76 4153 9000 7111 2007 6149 689</v>
      </c>
    </row>
    <row r="35" spans="2:8" ht="15" customHeight="1">
      <c r="B35" s="2073" t="str">
        <f>INSTRUCTIONS!E23</f>
        <v>any debit on the Class B Principal Deficiency Sub-Ledger</v>
      </c>
      <c r="C35" s="2005">
        <f>INSTRUCTIONS!J23</f>
        <v>0</v>
      </c>
      <c r="D35" s="2074" t="s">
        <v>247</v>
      </c>
      <c r="E35" s="2075">
        <f t="shared" si="0"/>
        <v>45645</v>
      </c>
      <c r="F35" s="2075" t="str">
        <f>INSTRUCTIONS!S23</f>
        <v>INTEREST ACCOUNT</v>
      </c>
      <c r="G35" s="2076" t="str">
        <f>INSTRUCTIONS!AA23</f>
        <v>PRINCIPAL ACCOUNT</v>
      </c>
      <c r="H35" s="2076" t="str">
        <f>INSTRUCTIONS!AB23</f>
        <v>FR76 4153 9000 7111 2007 6091 489</v>
      </c>
    </row>
    <row r="36" spans="2:8" ht="15" customHeight="1">
      <c r="B36" s="2073" t="str">
        <f>INSTRUCTIONS!E24</f>
        <v>Class C Notes Interest Amounts</v>
      </c>
      <c r="C36" s="2005">
        <f>INSTRUCTIONS!J24</f>
        <v>0</v>
      </c>
      <c r="D36" s="2074" t="s">
        <v>247</v>
      </c>
      <c r="E36" s="2075">
        <f t="shared" si="0"/>
        <v>45645</v>
      </c>
      <c r="F36" s="2075" t="str">
        <f>INSTRUCTIONS!S24</f>
        <v>INTEREST ACCOUNT</v>
      </c>
      <c r="G36" s="2076" t="str">
        <f>INSTRUCTIONS!AA24</f>
        <v>UPTEVIA OST</v>
      </c>
      <c r="H36" s="2076" t="str">
        <f>INSTRUCTIONS!AB24</f>
        <v>FR76 3148 9000 1000 2604 2909 247</v>
      </c>
    </row>
    <row r="37" spans="2:8" ht="15" customHeight="1">
      <c r="B37" s="2073" t="str">
        <f>INSTRUCTIONS!E25</f>
        <v xml:space="preserve"> the Class C Reserve Required Amount (delta)</v>
      </c>
      <c r="C37" s="2005">
        <f>INSTRUCTIONS!J25</f>
        <v>0</v>
      </c>
      <c r="D37" s="2074" t="s">
        <v>247</v>
      </c>
      <c r="E37" s="2075">
        <f t="shared" si="0"/>
        <v>45645</v>
      </c>
      <c r="F37" s="2075" t="str">
        <f>INSTRUCTIONS!S25</f>
        <v>INTEREST ACCOUNT</v>
      </c>
      <c r="G37" s="2076" t="str">
        <f>INSTRUCTIONS!AA25</f>
        <v>CLASS C LIQUIDITY ACCOUNT</v>
      </c>
      <c r="H37" s="2076" t="str">
        <f>INSTRUCTIONS!AB25</f>
        <v>FR76 4153 9000 7111 2007 6159 389</v>
      </c>
    </row>
    <row r="38" spans="2:8" ht="15" customHeight="1">
      <c r="B38" s="2073" t="str">
        <f>INSTRUCTIONS!E26</f>
        <v>any debit on the Class C Principal Deficiency Sub-Ledger</v>
      </c>
      <c r="C38" s="2005">
        <f>INSTRUCTIONS!J26</f>
        <v>0</v>
      </c>
      <c r="D38" s="2074" t="s">
        <v>247</v>
      </c>
      <c r="E38" s="2075">
        <f t="shared" si="0"/>
        <v>45645</v>
      </c>
      <c r="F38" s="2075" t="str">
        <f>INSTRUCTIONS!S26</f>
        <v>INTEREST ACCOUNT</v>
      </c>
      <c r="G38" s="2076" t="str">
        <f>INSTRUCTIONS!AA26</f>
        <v>PRINCIPAL ACCOUNT</v>
      </c>
      <c r="H38" s="2076" t="str">
        <f>INSTRUCTIONS!AB26</f>
        <v>FR76 4153 9000 7111 2007 6091 489</v>
      </c>
    </row>
    <row r="39" spans="2:8" ht="15" customHeight="1">
      <c r="B39" s="2073" t="str">
        <f>INSTRUCTIONS!E27</f>
        <v>any debit on the Class D Principal Deficiency Sub-Ledger</v>
      </c>
      <c r="C39" s="2005">
        <f>INSTRUCTIONS!J27</f>
        <v>0</v>
      </c>
      <c r="D39" s="2074" t="s">
        <v>247</v>
      </c>
      <c r="E39" s="2075">
        <f t="shared" si="0"/>
        <v>45645</v>
      </c>
      <c r="F39" s="2075" t="str">
        <f>INSTRUCTIONS!S27</f>
        <v>INTEREST ACCOUNT</v>
      </c>
      <c r="G39" s="2076" t="str">
        <f>INSTRUCTIONS!AA27</f>
        <v>PRINCIPAL ACCOUNT</v>
      </c>
      <c r="H39" s="2076" t="str">
        <f>INSTRUCTIONS!AB27</f>
        <v>FR76 4153 9000 7111 2007 6091 489</v>
      </c>
    </row>
    <row r="40" spans="2:8" ht="15" customHeight="1">
      <c r="B40" s="2073" t="str">
        <f>INSTRUCTIONS!E28</f>
        <v>Servicing and Recovery Fee</v>
      </c>
      <c r="C40" s="2005">
        <f>INSTRUCTIONS!J28</f>
        <v>0</v>
      </c>
      <c r="D40" s="2074" t="s">
        <v>247</v>
      </c>
      <c r="E40" s="2075">
        <f t="shared" si="0"/>
        <v>45645</v>
      </c>
      <c r="F40" s="2075" t="str">
        <f>INSTRUCTIONS!S28</f>
        <v>INTEREST ACCOUNT</v>
      </c>
      <c r="G40" s="2076" t="str">
        <f>INSTRUCTIONS!AA28</f>
        <v>CACF</v>
      </c>
      <c r="H40" s="2076" t="str">
        <f>INSTRUCTIONS!AB28</f>
        <v>FR76 3148 9000 1000 1871 5635 947</v>
      </c>
    </row>
    <row r="41" spans="2:8" ht="15" customHeight="1">
      <c r="B41" s="2073" t="str">
        <f>INSTRUCTIONS!E29</f>
        <v>the Replacement Servicer Fee Reserve Required Amount (or delta)</v>
      </c>
      <c r="C41" s="2005">
        <f>INSTRUCTIONS!J29</f>
        <v>0</v>
      </c>
      <c r="D41" s="2074" t="s">
        <v>247</v>
      </c>
      <c r="E41" s="2075">
        <f t="shared" si="0"/>
        <v>45645</v>
      </c>
      <c r="F41" s="2075" t="str">
        <f>INSTRUCTIONS!S29</f>
        <v>INTEREST ACCOUNT</v>
      </c>
      <c r="G41" s="2076" t="str">
        <f>INSTRUCTIONS!AA29</f>
        <v>Replacement Servicer Fee Reserve Account</v>
      </c>
      <c r="H41" s="2076">
        <f>INSTRUCTIONS!AB29</f>
        <v>0</v>
      </c>
    </row>
    <row r="42" spans="2:8" ht="15" customHeight="1">
      <c r="B42" s="2073" t="str">
        <f>INSTRUCTIONS!E30</f>
        <v>Class D Notes Interest Amounts</v>
      </c>
      <c r="C42" s="2005">
        <f>INSTRUCTIONS!J30</f>
        <v>0</v>
      </c>
      <c r="D42" s="2074" t="s">
        <v>247</v>
      </c>
      <c r="E42" s="2075">
        <f t="shared" si="0"/>
        <v>45645</v>
      </c>
      <c r="F42" s="2075" t="str">
        <f>INSTRUCTIONS!S30</f>
        <v>INTEREST ACCOUNT</v>
      </c>
      <c r="G42" s="2076" t="str">
        <f>INSTRUCTIONS!AA30</f>
        <v>UPTEVIA OST</v>
      </c>
      <c r="H42" s="2076" t="str">
        <f>INSTRUCTIONS!AB30</f>
        <v>FR76 3148 9000 1000 2604 2909 247</v>
      </c>
    </row>
    <row r="43" spans="2:8" ht="15" customHeight="1">
      <c r="B43" s="2073" t="str">
        <f>INSTRUCTIONS!E31</f>
        <v>Interest Component Purchase Price of the Receivables</v>
      </c>
      <c r="C43" s="2005">
        <f>INSTRUCTIONS!J31</f>
        <v>0</v>
      </c>
      <c r="D43" s="2074" t="s">
        <v>247</v>
      </c>
      <c r="E43" s="2075">
        <f t="shared" si="0"/>
        <v>45645</v>
      </c>
      <c r="F43" s="2075" t="str">
        <f>INSTRUCTIONS!S31</f>
        <v>INTEREST ACCOUNT</v>
      </c>
      <c r="G43" s="2076" t="str">
        <f>INSTRUCTIONS!AA31</f>
        <v>CACF seller</v>
      </c>
      <c r="H43" s="2076" t="str">
        <f>INSTRUCTIONS!AB31</f>
        <v>FR76 1812 9000 1000 5000 9551 309</v>
      </c>
    </row>
    <row r="44" spans="2:8" ht="15" customHeight="1">
      <c r="B44" s="2073" t="str">
        <f>INSTRUCTIONS!E32</f>
        <v>Interest Rate Swap Subordinated Termination Amounts</v>
      </c>
      <c r="C44" s="2005">
        <f>INSTRUCTIONS!J32</f>
        <v>0</v>
      </c>
      <c r="D44" s="2074" t="s">
        <v>247</v>
      </c>
      <c r="E44" s="2075">
        <f t="shared" si="0"/>
        <v>45645</v>
      </c>
      <c r="F44" s="2075" t="str">
        <f>INSTRUCTIONS!S32</f>
        <v>INTEREST ACCOUNT</v>
      </c>
      <c r="G44" s="2076" t="str">
        <f>INSTRUCTIONS!AA32</f>
        <v>CACF</v>
      </c>
      <c r="H44" s="2076" t="str">
        <f>INSTRUCTIONS!AB32</f>
        <v>FR76 3148 9000 1000 1871 5635 947</v>
      </c>
    </row>
    <row r="45" spans="2:8" ht="15" customHeight="1">
      <c r="B45" s="2073" t="str">
        <f>INSTRUCTIONS!E33</f>
        <v>repayment of the Class A Reserve Deposit, the Class B Reserve Deposit and the Class C Reserve Deposit</v>
      </c>
      <c r="C45" s="2005">
        <f>INSTRUCTIONS!J33</f>
        <v>0</v>
      </c>
      <c r="D45" s="2074" t="s">
        <v>247</v>
      </c>
      <c r="E45" s="2075">
        <f t="shared" si="0"/>
        <v>45645</v>
      </c>
      <c r="F45" s="2075" t="str">
        <f>INSTRUCTIONS!S33</f>
        <v>INTEREST ACCOUNT</v>
      </c>
      <c r="G45" s="2076" t="str">
        <f>INSTRUCTIONS!AA33</f>
        <v>CACF</v>
      </c>
      <c r="H45" s="2076" t="str">
        <f>INSTRUCTIONS!AB33</f>
        <v>FR76 3148 9000 1000 1871 5635 947</v>
      </c>
    </row>
    <row r="46" spans="2:8" ht="15" customHeight="1">
      <c r="B46" s="2073" t="str">
        <f>INSTRUCTIONS!E34</f>
        <v>payment of any reasonable and duly documented fees incurred</v>
      </c>
      <c r="C46" s="2005">
        <f>INSTRUCTIONS!J34</f>
        <v>0</v>
      </c>
      <c r="D46" s="2074" t="s">
        <v>247</v>
      </c>
      <c r="E46" s="2075">
        <f t="shared" ref="E46:E68" si="1">PaymentDate</f>
        <v>45645</v>
      </c>
      <c r="F46" s="2075" t="str">
        <f>INSTRUCTIONS!S34</f>
        <v>INTEREST ACCOUNT</v>
      </c>
      <c r="G46" s="2076" t="str">
        <f>INSTRUCTIONS!AA34</f>
        <v>??</v>
      </c>
      <c r="H46" s="2076">
        <f>INSTRUCTIONS!AB34</f>
        <v>0</v>
      </c>
    </row>
    <row r="47" spans="2:8" ht="15" customHeight="1">
      <c r="B47" s="2073" t="str">
        <f>INSTRUCTIONS!E35</f>
        <v>Interest to the holders of the Units</v>
      </c>
      <c r="C47" s="2005">
        <f>INSTRUCTIONS!J35</f>
        <v>0</v>
      </c>
      <c r="D47" s="2074" t="s">
        <v>247</v>
      </c>
      <c r="E47" s="2075">
        <f t="shared" si="1"/>
        <v>45645</v>
      </c>
      <c r="F47" s="2075" t="str">
        <f>INSTRUCTIONS!S35</f>
        <v>INTEREST ACCOUNT</v>
      </c>
      <c r="G47" s="2076" t="str">
        <f>INSTRUCTIONS!AA35</f>
        <v>CACF</v>
      </c>
      <c r="H47" s="2076" t="str">
        <f>INSTRUCTIONS!AB35</f>
        <v>FR76 3148 9000 1000 1871 5635 947</v>
      </c>
    </row>
    <row r="48" spans="2:8" ht="15" customHeight="1">
      <c r="B48" s="2073" t="str">
        <f>INSTRUCTIONS!E36</f>
        <v>aggregate Subsidised Interest Balances</v>
      </c>
      <c r="C48" s="2005">
        <f>INSTRUCTIONS!J36</f>
        <v>0</v>
      </c>
      <c r="D48" s="2074" t="s">
        <v>247</v>
      </c>
      <c r="E48" s="2075">
        <f t="shared" si="1"/>
        <v>45645</v>
      </c>
      <c r="F48" s="2075" t="str">
        <f>INSTRUCTIONS!S36</f>
        <v>PRINCIPAL ACCOUNT</v>
      </c>
      <c r="G48" s="2076" t="str">
        <f>INSTRUCTIONS!AA36</f>
        <v xml:space="preserve">ADDITIONNAL INTEREST ACCOUNT </v>
      </c>
      <c r="H48" s="2076" t="str">
        <f>INSTRUCTIONS!AB36</f>
        <v>FR76 4153 9000 7111 2007 6120 589</v>
      </c>
    </row>
    <row r="49" spans="2:8" ht="15" customHeight="1">
      <c r="B49" s="2073" t="str">
        <f>INSTRUCTIONS!E37</f>
        <v>payment or provision of the Principal Additional Amount</v>
      </c>
      <c r="C49" s="2005">
        <f>INSTRUCTIONS!J37</f>
        <v>0</v>
      </c>
      <c r="D49" s="2074" t="s">
        <v>247</v>
      </c>
      <c r="E49" s="2075">
        <f t="shared" si="1"/>
        <v>45645</v>
      </c>
      <c r="F49" s="2075" t="str">
        <f>INSTRUCTIONS!S37</f>
        <v>PRINCIPAL ACCOUNT</v>
      </c>
      <c r="G49" s="2076" t="str">
        <f>INSTRUCTIONS!AA37</f>
        <v>Principal Additional Amount</v>
      </c>
      <c r="H49" s="2076">
        <f>INSTRUCTIONS!AB37</f>
        <v>0</v>
      </c>
    </row>
    <row r="50" spans="2:8" ht="15" customHeight="1">
      <c r="B50" s="2073" t="str">
        <f>INSTRUCTIONS!E38</f>
        <v>Principal Component Purchase Price</v>
      </c>
      <c r="C50" s="2005">
        <f>INSTRUCTIONS!J38</f>
        <v>0</v>
      </c>
      <c r="D50" s="2074" t="s">
        <v>247</v>
      </c>
      <c r="E50" s="2075">
        <f t="shared" si="1"/>
        <v>45645</v>
      </c>
      <c r="F50" s="2075" t="str">
        <f>INSTRUCTIONS!S38</f>
        <v>PRINCIPAL ACCOUNT</v>
      </c>
      <c r="G50" s="2076" t="str">
        <f>INSTRUCTIONS!AA38</f>
        <v>CACF seller</v>
      </c>
      <c r="H50" s="2076" t="str">
        <f>INSTRUCTIONS!AB38</f>
        <v>FR76 1812 9000 1000 5000 9551 309</v>
      </c>
    </row>
    <row r="51" spans="2:8" ht="15" customHeight="1">
      <c r="B51" s="2073" t="str">
        <f>INSTRUCTIONS!E39</f>
        <v>Class A Notes Redemption Amount</v>
      </c>
      <c r="C51" s="2005">
        <f>INSTRUCTIONS!J39</f>
        <v>0</v>
      </c>
      <c r="D51" s="2074" t="s">
        <v>247</v>
      </c>
      <c r="E51" s="2075">
        <f t="shared" si="1"/>
        <v>45645</v>
      </c>
      <c r="F51" s="2075" t="str">
        <f>INSTRUCTIONS!S39</f>
        <v>PRINCIPAL ACCOUNT</v>
      </c>
      <c r="G51" s="2076" t="str">
        <f>INSTRUCTIONS!AA39</f>
        <v>UPTEVIA OST</v>
      </c>
      <c r="H51" s="2076" t="str">
        <f>INSTRUCTIONS!AB39</f>
        <v>FR76 3148 9000 1000 2604 2909 247</v>
      </c>
    </row>
    <row r="52" spans="2:8" ht="15" customHeight="1">
      <c r="B52" s="2073" t="str">
        <f>INSTRUCTIONS!E40</f>
        <v>Class B Notes Redemption Amount</v>
      </c>
      <c r="C52" s="2005">
        <f>INSTRUCTIONS!J40</f>
        <v>0</v>
      </c>
      <c r="D52" s="2074" t="s">
        <v>247</v>
      </c>
      <c r="E52" s="2075">
        <f t="shared" si="1"/>
        <v>45645</v>
      </c>
      <c r="F52" s="2075" t="str">
        <f>INSTRUCTIONS!S40</f>
        <v>PRINCIPAL ACCOUNT</v>
      </c>
      <c r="G52" s="2076" t="str">
        <f>INSTRUCTIONS!AA40</f>
        <v>UPTEVIA OST</v>
      </c>
      <c r="H52" s="2076" t="str">
        <f>INSTRUCTIONS!AB40</f>
        <v>FR76 3148 9000 1000 2604 2909 247</v>
      </c>
    </row>
    <row r="53" spans="2:8" ht="15" customHeight="1">
      <c r="B53" s="2073" t="str">
        <f>INSTRUCTIONS!E41</f>
        <v>Class C Notes Redemption Amount</v>
      </c>
      <c r="C53" s="2005">
        <f>INSTRUCTIONS!J41</f>
        <v>0</v>
      </c>
      <c r="D53" s="2074" t="s">
        <v>247</v>
      </c>
      <c r="E53" s="2075">
        <f t="shared" si="1"/>
        <v>45645</v>
      </c>
      <c r="F53" s="2075" t="str">
        <f>INSTRUCTIONS!S41</f>
        <v>PRINCIPAL ACCOUNT</v>
      </c>
      <c r="G53" s="2076" t="str">
        <f>INSTRUCTIONS!AA41</f>
        <v>UPTEVIA OST</v>
      </c>
      <c r="H53" s="2076" t="str">
        <f>INSTRUCTIONS!AB41</f>
        <v>FR76 3148 9000 1000 2604 2909 247</v>
      </c>
    </row>
    <row r="54" spans="2:8" ht="15" customHeight="1">
      <c r="B54" s="2073" t="str">
        <f>INSTRUCTIONS!E42</f>
        <v>Class D Notes Redemption Amount</v>
      </c>
      <c r="C54" s="2005">
        <f>INSTRUCTIONS!J42</f>
        <v>0</v>
      </c>
      <c r="D54" s="2074" t="s">
        <v>247</v>
      </c>
      <c r="E54" s="2075">
        <f t="shared" si="1"/>
        <v>45645</v>
      </c>
      <c r="F54" s="2075" t="str">
        <f>INSTRUCTIONS!S42</f>
        <v>PRINCIPAL ACCOUNT</v>
      </c>
      <c r="G54" s="2076" t="str">
        <f>INSTRUCTIONS!AA42</f>
        <v>UPTEVIA OST</v>
      </c>
      <c r="H54" s="2076" t="str">
        <f>INSTRUCTIONS!AB42</f>
        <v>FR76 3148 9000 1000 2604 2909 247</v>
      </c>
    </row>
    <row r="55" spans="2:8" ht="15" customHeight="1">
      <c r="B55" s="2073" t="str">
        <f>INSTRUCTIONS!E43</f>
        <v>excess principal amount to the Seller</v>
      </c>
      <c r="C55" s="2005">
        <f>INSTRUCTIONS!J43</f>
        <v>0</v>
      </c>
      <c r="D55" s="2074" t="s">
        <v>247</v>
      </c>
      <c r="E55" s="2075">
        <f t="shared" si="1"/>
        <v>45645</v>
      </c>
      <c r="F55" s="2075" t="str">
        <f>INSTRUCTIONS!S43</f>
        <v>PRINCIPAL ACCOUNT</v>
      </c>
      <c r="G55" s="2076" t="str">
        <f>INSTRUCTIONS!AA43</f>
        <v>CACF Seller</v>
      </c>
      <c r="H55" s="2076" t="str">
        <f>INSTRUCTIONS!AB43</f>
        <v>FR76 1812 9000 1000 5000 9551 309</v>
      </c>
    </row>
    <row r="56" spans="2:8" ht="15" customHeight="1">
      <c r="B56" s="2073" t="str">
        <f>INSTRUCTIONS!E44</f>
        <v>Financial Income to the Interest Account</v>
      </c>
      <c r="C56" s="2005">
        <f>INSTRUCTIONS!J44</f>
        <v>0</v>
      </c>
      <c r="D56" s="2074" t="s">
        <v>247</v>
      </c>
      <c r="E56" s="2075">
        <f t="shared" si="1"/>
        <v>45645</v>
      </c>
      <c r="F56" s="2075" t="str">
        <f>INSTRUCTIONS!S44</f>
        <v>PRINCIPAL ACCOUNT</v>
      </c>
      <c r="G56" s="2076" t="str">
        <f>INSTRUCTIONS!AA44</f>
        <v>INTEREST ACCOUNT</v>
      </c>
      <c r="H56" s="2076" t="str">
        <f>INSTRUCTIONS!AB44</f>
        <v>FR76 4153 9000 7111 2007 6081 789</v>
      </c>
    </row>
    <row r="57" spans="2:8" ht="15" customHeight="1">
      <c r="B57" s="2073" t="str">
        <f>INSTRUCTIONS!E45</f>
        <v xml:space="preserve">amount equal to the Subsidised Interest Instalment Amounts to be credited to the Interest Account </v>
      </c>
      <c r="C57" s="2005">
        <f>INSTRUCTIONS!J45</f>
        <v>0</v>
      </c>
      <c r="D57" s="2074" t="s">
        <v>247</v>
      </c>
      <c r="E57" s="2075">
        <f t="shared" si="1"/>
        <v>45645</v>
      </c>
      <c r="F57" s="2075" t="str">
        <f>INSTRUCTIONS!S45</f>
        <v>ADDITIONNAL INTEREST ACCOUNT</v>
      </c>
      <c r="G57" s="2076" t="str">
        <f>INSTRUCTIONS!AA45</f>
        <v>INTEREST ACCOUNT</v>
      </c>
      <c r="H57" s="2076" t="str">
        <f>INSTRUCTIONS!AB45</f>
        <v>FR76 4153 9000 7111 2007 6081 789</v>
      </c>
    </row>
    <row r="58" spans="2:8" ht="15" customHeight="1">
      <c r="B58" s="2073" t="str">
        <f>INSTRUCTIONS!E46</f>
        <v xml:space="preserve"> Subsidised Interest Balance of such Non-Compliant Purchased Receivable</v>
      </c>
      <c r="C58" s="2005">
        <f>INSTRUCTIONS!J46</f>
        <v>0</v>
      </c>
      <c r="D58" s="2074" t="s">
        <v>247</v>
      </c>
      <c r="E58" s="2075">
        <f t="shared" si="1"/>
        <v>45645</v>
      </c>
      <c r="F58" s="2075" t="str">
        <f>INSTRUCTIONS!S46</f>
        <v>ADDITIONNAL INTEREST ACCOUNT</v>
      </c>
      <c r="G58" s="2076" t="str">
        <f>INSTRUCTIONS!AA46</f>
        <v>PRINCIPAL ACCOUNT</v>
      </c>
      <c r="H58" s="2076" t="str">
        <f>INSTRUCTIONS!AB46</f>
        <v>FR76 4153 9000 7111 2007 6091 489</v>
      </c>
    </row>
    <row r="59" spans="2:8" ht="15" customHeight="1">
      <c r="B59" s="2073" t="str">
        <f>INSTRUCTIONS!E47</f>
        <v>credit any Financial Income to the Interest Account</v>
      </c>
      <c r="C59" s="2005">
        <f>INSTRUCTIONS!J47</f>
        <v>0</v>
      </c>
      <c r="D59" s="2074" t="s">
        <v>247</v>
      </c>
      <c r="E59" s="2075">
        <f t="shared" si="1"/>
        <v>45645</v>
      </c>
      <c r="F59" s="2075" t="str">
        <f>INSTRUCTIONS!S47</f>
        <v>ADDITIONNAL INTEREST ACCOUNT</v>
      </c>
      <c r="G59" s="2076" t="str">
        <f>INSTRUCTIONS!AA47</f>
        <v>INTEREST ACCOUNT</v>
      </c>
      <c r="H59" s="2076" t="str">
        <f>INSTRUCTIONS!AB47</f>
        <v>FR76 4153 9000 7111 2007 6081 789</v>
      </c>
    </row>
    <row r="60" spans="2:8" ht="15" customHeight="1">
      <c r="B60" s="2073" t="str">
        <f>INSTRUCTIONS!E48</f>
        <v>the excess of the Class A Reserve Amount over the Class A Reserve Required Amount</v>
      </c>
      <c r="C60" s="2005">
        <f>INSTRUCTIONS!J48</f>
        <v>0</v>
      </c>
      <c r="D60" s="2074" t="s">
        <v>247</v>
      </c>
      <c r="E60" s="2075">
        <f t="shared" si="1"/>
        <v>45645</v>
      </c>
      <c r="F60" s="2075" t="str">
        <f>INSTRUCTIONS!S48</f>
        <v>CLASS A RESERVE ACCOUNT</v>
      </c>
      <c r="G60" s="2076" t="str">
        <f>INSTRUCTIONS!AA48</f>
        <v>INTEREST ACCOUNT</v>
      </c>
      <c r="H60" s="2076" t="str">
        <f>INSTRUCTIONS!AB48</f>
        <v>FR76 4153 9000 7111 2007 6081 789</v>
      </c>
    </row>
    <row r="61" spans="2:8" ht="15" customHeight="1">
      <c r="B61" s="2073" t="str">
        <f>INSTRUCTIONS!E49</f>
        <v xml:space="preserve">Financial income </v>
      </c>
      <c r="C61" s="2005">
        <f>INSTRUCTIONS!J49</f>
        <v>0</v>
      </c>
      <c r="D61" s="2074" t="s">
        <v>247</v>
      </c>
      <c r="E61" s="2075">
        <f t="shared" si="1"/>
        <v>45645</v>
      </c>
      <c r="F61" s="2075" t="str">
        <f>INSTRUCTIONS!S49</f>
        <v>CLASS A RESERVE ACCOUNT</v>
      </c>
      <c r="G61" s="2076" t="str">
        <f>INSTRUCTIONS!AA49</f>
        <v>INTEREST ACCOUNT</v>
      </c>
      <c r="H61" s="2076" t="str">
        <f>INSTRUCTIONS!AB49</f>
        <v>FR76 4153 9000 7111 2007 6081 789</v>
      </c>
    </row>
    <row r="62" spans="2:8" ht="15" customHeight="1">
      <c r="B62" s="2073" t="str">
        <f>INSTRUCTIONS!E50</f>
        <v>If shortfall in Interest Priority of Payments (items 1/2 and or 3)</v>
      </c>
      <c r="C62" s="2005">
        <f>INSTRUCTIONS!J50</f>
        <v>0</v>
      </c>
      <c r="D62" s="2074" t="s">
        <v>247</v>
      </c>
      <c r="E62" s="2075">
        <f t="shared" si="1"/>
        <v>45645</v>
      </c>
      <c r="F62" s="2075" t="str">
        <f>INSTRUCTIONS!S50</f>
        <v>CLASS A RESERVE ACCOUNT</v>
      </c>
      <c r="G62" s="2076" t="str">
        <f>INSTRUCTIONS!AA50</f>
        <v>??</v>
      </c>
      <c r="H62" s="2076">
        <f>INSTRUCTIONS!AB50</f>
        <v>0</v>
      </c>
    </row>
    <row r="63" spans="2:8" ht="15" customHeight="1">
      <c r="B63" s="2073" t="str">
        <f>INSTRUCTIONS!E51</f>
        <v>the excess of the Class B Reserve Amount over the Class B Reserve Required Amount</v>
      </c>
      <c r="C63" s="2005">
        <f>INSTRUCTIONS!J51</f>
        <v>0</v>
      </c>
      <c r="D63" s="2074" t="s">
        <v>247</v>
      </c>
      <c r="E63" s="2075">
        <f t="shared" si="1"/>
        <v>45645</v>
      </c>
      <c r="F63" s="2075" t="str">
        <f>INSTRUCTIONS!S51</f>
        <v>CLASS B RESERVE ACCOUNT</v>
      </c>
      <c r="G63" s="2076" t="str">
        <f>INSTRUCTIONS!AA51</f>
        <v>INTEREST ACCOUNT</v>
      </c>
      <c r="H63" s="2076" t="str">
        <f>INSTRUCTIONS!AB51</f>
        <v>FR76 4153 9000 7111 2007 6081 789</v>
      </c>
    </row>
    <row r="64" spans="2:8" ht="15" customHeight="1">
      <c r="B64" s="2073" t="str">
        <f>INSTRUCTIONS!E52</f>
        <v xml:space="preserve">Financial income </v>
      </c>
      <c r="C64" s="2005">
        <f>INSTRUCTIONS!J52</f>
        <v>0</v>
      </c>
      <c r="D64" s="2074" t="s">
        <v>247</v>
      </c>
      <c r="E64" s="2075">
        <f t="shared" si="1"/>
        <v>45645</v>
      </c>
      <c r="F64" s="2075" t="str">
        <f>INSTRUCTIONS!S52</f>
        <v>CLASS B RESERVE ACCOUNT</v>
      </c>
      <c r="G64" s="2076" t="str">
        <f>INSTRUCTIONS!AA52</f>
        <v>INTEREST ACCOUNT</v>
      </c>
      <c r="H64" s="2076" t="str">
        <f>INSTRUCTIONS!AB52</f>
        <v>FR76 4153 9000 7111 2007 6081 789</v>
      </c>
    </row>
    <row r="65" spans="1:9" ht="15" customHeight="1">
      <c r="B65" s="2073" t="str">
        <f>INSTRUCTIONS!E53</f>
        <v>If shortfall in Interest Priority of Payments (items 1/2 /3 and or 6)</v>
      </c>
      <c r="C65" s="2005">
        <f>INSTRUCTIONS!J53</f>
        <v>0</v>
      </c>
      <c r="D65" s="2074" t="s">
        <v>247</v>
      </c>
      <c r="E65" s="2075">
        <f t="shared" si="1"/>
        <v>45645</v>
      </c>
      <c r="F65" s="2075" t="str">
        <f>INSTRUCTIONS!S53</f>
        <v>CLASS B RESERVE ACCOUNT</v>
      </c>
      <c r="G65" s="2076" t="str">
        <f>INSTRUCTIONS!AA53</f>
        <v>??</v>
      </c>
      <c r="H65" s="2076">
        <f>INSTRUCTIONS!AB53</f>
        <v>0</v>
      </c>
    </row>
    <row r="66" spans="1:9" ht="15" customHeight="1">
      <c r="B66" s="2073" t="str">
        <f>INSTRUCTIONS!E54</f>
        <v>the excess of the Class C Reserve Amount over the Class C Reserve Required Amount</v>
      </c>
      <c r="C66" s="2005">
        <f>INSTRUCTIONS!J54</f>
        <v>0</v>
      </c>
      <c r="D66" s="2074" t="s">
        <v>247</v>
      </c>
      <c r="E66" s="2075">
        <f t="shared" si="1"/>
        <v>45645</v>
      </c>
      <c r="F66" s="2075" t="str">
        <f>INSTRUCTIONS!S54</f>
        <v>CLASS C RESERVE ACCOUNT</v>
      </c>
      <c r="G66" s="2076" t="str">
        <f>INSTRUCTIONS!AA54</f>
        <v>INTEREST ACCOUNT</v>
      </c>
      <c r="H66" s="2076" t="str">
        <f>INSTRUCTIONS!AB54</f>
        <v>FR76 4153 9000 7111 2007 6081 789</v>
      </c>
    </row>
    <row r="67" spans="1:9" ht="15" customHeight="1">
      <c r="B67" s="2073" t="str">
        <f>INSTRUCTIONS!E55</f>
        <v xml:space="preserve">Financial income </v>
      </c>
      <c r="C67" s="2005">
        <f>INSTRUCTIONS!J55</f>
        <v>0</v>
      </c>
      <c r="D67" s="2074" t="s">
        <v>247</v>
      </c>
      <c r="E67" s="2075">
        <f t="shared" si="1"/>
        <v>45645</v>
      </c>
      <c r="F67" s="2075" t="str">
        <f>INSTRUCTIONS!S55</f>
        <v>CLASS C RESERVE ACCOUNT</v>
      </c>
      <c r="G67" s="2076" t="str">
        <f>INSTRUCTIONS!AA55</f>
        <v>INTEREST ACCOUNT</v>
      </c>
      <c r="H67" s="2076" t="str">
        <f>INSTRUCTIONS!AB55</f>
        <v>FR76 4153 9000 7111 2007 6081 789</v>
      </c>
    </row>
    <row r="68" spans="1:9" ht="15" customHeight="1">
      <c r="B68" s="2073" t="str">
        <f>INSTRUCTIONS!E56</f>
        <v>If shortfall in Interest Priority of Payments (items 1/2 /3/6 and or 9)</v>
      </c>
      <c r="C68" s="2005">
        <f>INSTRUCTIONS!J56</f>
        <v>0</v>
      </c>
      <c r="D68" s="2074" t="s">
        <v>247</v>
      </c>
      <c r="E68" s="2075">
        <f t="shared" si="1"/>
        <v>45645</v>
      </c>
      <c r="F68" s="2075" t="str">
        <f>INSTRUCTIONS!S56</f>
        <v>CLASS C RESERVE ACCOUNT</v>
      </c>
      <c r="G68" s="2076" t="str">
        <f>INSTRUCTIONS!AA56</f>
        <v>??</v>
      </c>
      <c r="H68" s="2076">
        <f>INSTRUCTIONS!AB56</f>
        <v>0</v>
      </c>
    </row>
    <row r="69" spans="1:9" ht="15" customHeight="1">
      <c r="B69" s="2073"/>
      <c r="C69" s="2005"/>
      <c r="D69" s="2074"/>
      <c r="E69" s="2075"/>
      <c r="F69" s="2075" t="e">
        <f>INSTRUCTIONS!#REF!</f>
        <v>#REF!</v>
      </c>
      <c r="G69" s="2076" t="e">
        <f>INSTRUCTIONS!#REF!</f>
        <v>#REF!</v>
      </c>
      <c r="H69" s="2076" t="e">
        <f>INSTRUCTIONS!#REF!</f>
        <v>#REF!</v>
      </c>
    </row>
    <row r="70" spans="1:9" ht="22.5" customHeight="1">
      <c r="A70" s="2082"/>
      <c r="B70" s="2077"/>
      <c r="C70" s="2020"/>
      <c r="D70" s="2078"/>
      <c r="E70" s="2079"/>
      <c r="F70" s="2079"/>
      <c r="G70" s="2080"/>
      <c r="H70" s="2080"/>
    </row>
    <row r="71" spans="1:9" ht="22.5" customHeight="1">
      <c r="A71" s="2082"/>
      <c r="B71" s="2123"/>
      <c r="C71" s="2124"/>
      <c r="D71" s="2082"/>
      <c r="E71" s="2083"/>
      <c r="F71" s="2083"/>
      <c r="G71" s="2084"/>
    </row>
    <row r="72" spans="1:9" ht="54" customHeight="1">
      <c r="B72" s="2071" t="s">
        <v>2761</v>
      </c>
      <c r="C72" s="2072">
        <f>SUM(C14:C68)</f>
        <v>315.87999997660518</v>
      </c>
      <c r="E72" s="462"/>
      <c r="F72" s="462"/>
      <c r="G72" s="462"/>
      <c r="I72" s="462"/>
    </row>
    <row r="74" spans="1:9">
      <c r="B74" s="2071" t="s">
        <v>2799</v>
      </c>
      <c r="C74" s="2081" t="str">
        <f>IF(C11=INSTRUCTIONS!J68,"OK","KO")</f>
        <v>OK</v>
      </c>
      <c r="D74" s="2081" t="str">
        <f>IF('13. Fees calculations'!I49=SUM(FLUX!C18:C28),"OK","KO")</f>
        <v>OK</v>
      </c>
      <c r="E74" s="2081" t="str">
        <f>IF(C72=SUM(INSTRUCTIONS!J2:J56),"OK","KO")</f>
        <v>OK</v>
      </c>
      <c r="F74" s="2081" t="str">
        <f t="array" ref="F74">IF(OR(H81:H87&lt;&gt;"OK"),"KO","OK")</f>
        <v>KO</v>
      </c>
      <c r="G74" s="462"/>
    </row>
    <row r="79" spans="1:9" ht="15.75" thickBot="1">
      <c r="G79" s="462"/>
    </row>
    <row r="80" spans="1:9" ht="16.5" thickTop="1" thickBot="1">
      <c r="B80" s="2951" t="s">
        <v>3409</v>
      </c>
      <c r="C80" s="2952" t="s">
        <v>3410</v>
      </c>
      <c r="D80" s="2953" t="s">
        <v>3411</v>
      </c>
      <c r="E80" s="1128" t="s">
        <v>581</v>
      </c>
      <c r="F80" s="1128" t="s">
        <v>3412</v>
      </c>
      <c r="G80" s="1128" t="s">
        <v>889</v>
      </c>
      <c r="H80" s="1128" t="s">
        <v>1266</v>
      </c>
    </row>
    <row r="81" spans="2:8" ht="15.75" thickTop="1">
      <c r="B81" s="1117" t="s">
        <v>1405</v>
      </c>
      <c r="C81" s="1118">
        <f>'14. Priority of Payments '!I23</f>
        <v>940000300</v>
      </c>
      <c r="D81" s="1119">
        <f>SUMIF($C$14:$C$68,B81,$F$14:$F$68)</f>
        <v>0</v>
      </c>
      <c r="E81" s="1120">
        <f>C81-D81</f>
        <v>940000300</v>
      </c>
      <c r="F81" s="1121">
        <f>SAISIES!L2</f>
        <v>0</v>
      </c>
      <c r="G81" s="1121">
        <f t="shared" ref="G81:G87" si="2">E81-F81</f>
        <v>940000300</v>
      </c>
      <c r="H81" s="1121" t="str">
        <f t="shared" ref="H81:H87" si="3">IF(G81&lt;&gt;0,"KO","OK")</f>
        <v>KO</v>
      </c>
    </row>
    <row r="82" spans="2:8">
      <c r="B82" s="1117" t="s">
        <v>1404</v>
      </c>
      <c r="C82" s="1118">
        <f>'14. Priority of Payments '!I39</f>
        <v>0</v>
      </c>
      <c r="D82" s="1119">
        <f t="shared" ref="D82:D87" si="4">SUMIF($C$14:$C$68,B82,$F$14:$F$68)</f>
        <v>0</v>
      </c>
      <c r="E82" s="1120">
        <f t="shared" ref="E82:E87" si="5">C82-D82</f>
        <v>0</v>
      </c>
      <c r="F82" s="1121">
        <f>SAISIES!M2</f>
        <v>0</v>
      </c>
      <c r="G82" s="1121">
        <f t="shared" si="2"/>
        <v>0</v>
      </c>
      <c r="H82" s="1121" t="str">
        <f t="shared" si="3"/>
        <v>OK</v>
      </c>
    </row>
    <row r="83" spans="2:8">
      <c r="B83" s="1117" t="s">
        <v>1406</v>
      </c>
      <c r="C83" s="1118">
        <f>'14. Priority of Payments '!I72</f>
        <v>315.87999997660518</v>
      </c>
      <c r="D83" s="1119">
        <f t="shared" si="4"/>
        <v>0</v>
      </c>
      <c r="E83" s="1120">
        <f t="shared" si="5"/>
        <v>315.87999997660518</v>
      </c>
      <c r="F83" s="1121">
        <f>SAISIES!N2</f>
        <v>0</v>
      </c>
      <c r="G83" s="1121">
        <f t="shared" si="2"/>
        <v>315.87999997660518</v>
      </c>
      <c r="H83" s="1121" t="str">
        <f t="shared" si="3"/>
        <v>KO</v>
      </c>
    </row>
    <row r="84" spans="2:8">
      <c r="B84" s="1117" t="s">
        <v>3393</v>
      </c>
      <c r="C84" s="1118">
        <f>'14. Priority of Payments '!I107</f>
        <v>5959507.2699999996</v>
      </c>
      <c r="D84" s="1119">
        <f t="shared" si="4"/>
        <v>0</v>
      </c>
      <c r="E84" s="1120">
        <f t="shared" si="5"/>
        <v>5959507.2699999996</v>
      </c>
      <c r="F84" s="1120">
        <f>SAISIES!Q2</f>
        <v>0</v>
      </c>
      <c r="G84" s="1120">
        <f t="shared" si="2"/>
        <v>5959507.2699999996</v>
      </c>
      <c r="H84" s="1121" t="str">
        <f t="shared" si="3"/>
        <v>KO</v>
      </c>
    </row>
    <row r="85" spans="2:8">
      <c r="B85" s="1117" t="s">
        <v>3396</v>
      </c>
      <c r="C85" s="1118">
        <f>'14. Priority of Payments '!I117</f>
        <v>7755000</v>
      </c>
      <c r="D85" s="1119">
        <f t="shared" si="4"/>
        <v>0</v>
      </c>
      <c r="E85" s="1120">
        <f t="shared" si="5"/>
        <v>7755000</v>
      </c>
      <c r="F85" s="1121">
        <f>SAISIES!R2</f>
        <v>0</v>
      </c>
      <c r="G85" s="1121">
        <f t="shared" si="2"/>
        <v>7755000</v>
      </c>
      <c r="H85" s="1121" t="str">
        <f t="shared" si="3"/>
        <v>KO</v>
      </c>
    </row>
    <row r="86" spans="2:8">
      <c r="B86" s="1117" t="s">
        <v>3399</v>
      </c>
      <c r="C86" s="1118">
        <f>'14. Priority of Payments '!I127</f>
        <v>5170000</v>
      </c>
      <c r="D86" s="1119">
        <f t="shared" si="4"/>
        <v>0</v>
      </c>
      <c r="E86" s="1120">
        <f t="shared" si="5"/>
        <v>5170000</v>
      </c>
      <c r="F86" s="1121">
        <f>SAISIES!S2</f>
        <v>0</v>
      </c>
      <c r="G86" s="1121">
        <f t="shared" si="2"/>
        <v>5170000</v>
      </c>
      <c r="H86" s="1121" t="str">
        <f t="shared" si="3"/>
        <v>KO</v>
      </c>
    </row>
    <row r="87" spans="2:8">
      <c r="B87" s="1117" t="s">
        <v>3401</v>
      </c>
      <c r="C87" s="1118">
        <f>'14. Priority of Payments '!I137</f>
        <v>5640000</v>
      </c>
      <c r="D87" s="1119">
        <f t="shared" si="4"/>
        <v>0</v>
      </c>
      <c r="E87" s="1120">
        <f t="shared" si="5"/>
        <v>5640000</v>
      </c>
      <c r="F87" s="1121">
        <f>SAISIES!T2</f>
        <v>0</v>
      </c>
      <c r="G87" s="1121">
        <f t="shared" si="2"/>
        <v>5640000</v>
      </c>
      <c r="H87" s="1121" t="str">
        <f t="shared" si="3"/>
        <v>KO</v>
      </c>
    </row>
    <row r="88" spans="2:8">
      <c r="H88" s="2812" t="e">
        <f>IF(OR(H81:H87)&lt;&gt;"OK","KO","OK")</f>
        <v>#VALUE!</v>
      </c>
    </row>
  </sheetData>
  <autoFilter ref="B13:G69" xr:uid="{00000000-0009-0000-0000-000022000000}"/>
  <mergeCells count="1">
    <mergeCell ref="B80:D80"/>
  </mergeCells>
  <conditionalFormatting sqref="C74:F74">
    <cfRule type="notContainsText" dxfId="9" priority="8" operator="notContains" text="VRAI">
      <formula>ISERROR(SEARCH("VRAI",C74))</formula>
    </cfRule>
    <cfRule type="containsText" dxfId="8" priority="9" operator="containsText" text="VRAI">
      <formula>NOT(ISERROR(SEARCH("VRAI",C74)))</formula>
    </cfRule>
    <cfRule type="notContainsText" dxfId="7" priority="12" operator="notContains" text="VRAI">
      <formula>ISERROR(SEARCH("VRAI",C74))</formula>
    </cfRule>
  </conditionalFormatting>
  <conditionalFormatting sqref="I8">
    <cfRule type="containsText" dxfId="6" priority="1" operator="containsText" text="KO">
      <formula>NOT(ISERROR(SEARCH("KO",I8)))</formula>
    </cfRule>
    <cfRule type="cellIs" dxfId="5" priority="2" operator="equal">
      <formula>"OK"</formula>
    </cfRule>
    <cfRule type="cellIs" dxfId="4" priority="3" operator="equal">
      <formula>"BREACH"</formula>
    </cfRule>
    <cfRule type="cellIs" dxfId="3" priority="4" operator="equal">
      <formula>"OK"</formula>
    </cfRule>
    <cfRule type="cellIs" dxfId="2" priority="5" operator="equal">
      <formula>"OK"</formula>
    </cfRule>
    <cfRule type="cellIs" dxfId="1" priority="6" stopIfTrue="1" operator="equal">
      <formula>"BREACH"</formula>
    </cfRule>
    <cfRule type="cellIs" dxfId="0" priority="7" stopIfTrue="1" operator="equal">
      <formula>"OK"</formula>
    </cfRule>
  </conditionalFormatting>
  <pageMargins left="0.7" right="0.7" top="0.75" bottom="0.75" header="0.3" footer="0.3"/>
  <pageSetup paperSize="9" orientation="portrait" r:id="rId1"/>
  <drawing r:id="rId2"/>
  <legacyDrawing r:id="rId3"/>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DR84"/>
  <sheetViews>
    <sheetView showGridLines="0" workbookViewId="0">
      <selection activeCell="F10" sqref="F10"/>
    </sheetView>
  </sheetViews>
  <sheetFormatPr baseColWidth="10" defaultColWidth="9.140625" defaultRowHeight="12.75"/>
  <cols>
    <col min="1" max="1" width="30.5703125" style="1792" customWidth="1"/>
    <col min="2" max="2" width="28.7109375" style="1793" customWidth="1"/>
    <col min="3" max="3" width="16.7109375" style="1794" customWidth="1"/>
    <col min="4" max="4" width="20" style="1795" customWidth="1"/>
    <col min="5" max="5" width="103.5703125" style="1759" customWidth="1"/>
    <col min="6" max="6" width="10.85546875" style="1759" customWidth="1"/>
    <col min="7" max="7" width="11" style="1759" customWidth="1"/>
    <col min="8" max="8" width="21.5703125" style="1796" customWidth="1"/>
    <col min="9" max="10" width="25" style="1778" bestFit="1" customWidth="1"/>
    <col min="11" max="16" width="25" style="1759" customWidth="1"/>
    <col min="17" max="17" width="21.85546875" style="1759" customWidth="1"/>
    <col min="18" max="18" width="14.28515625" style="1759" customWidth="1"/>
    <col min="19" max="19" width="16.42578125" style="1759" bestFit="1" customWidth="1"/>
    <col min="20" max="20" width="17.42578125" style="1759" bestFit="1" customWidth="1"/>
    <col min="21" max="22" width="12.7109375" style="1759" bestFit="1" customWidth="1"/>
    <col min="23" max="23" width="12.7109375" style="1759" customWidth="1"/>
    <col min="24" max="24" width="17.42578125" style="1759" bestFit="1" customWidth="1"/>
    <col min="25" max="25" width="14.7109375" style="1759" bestFit="1" customWidth="1"/>
    <col min="26" max="27" width="16.42578125" style="1759" bestFit="1" customWidth="1"/>
    <col min="28" max="28" width="14.7109375" style="1759" bestFit="1" customWidth="1"/>
    <col min="29" max="29" width="14.7109375" style="1759" customWidth="1"/>
    <col min="30" max="31" width="16.42578125" style="1759" bestFit="1" customWidth="1"/>
    <col min="32" max="32" width="13.7109375" style="1759" bestFit="1" customWidth="1"/>
    <col min="33" max="33" width="14.7109375" style="1759" bestFit="1" customWidth="1"/>
    <col min="34" max="34" width="16.42578125" style="1759" bestFit="1" customWidth="1"/>
    <col min="35" max="35" width="13.7109375" style="1759" bestFit="1" customWidth="1"/>
    <col min="36" max="36" width="12.7109375" style="1759" bestFit="1" customWidth="1"/>
    <col min="37" max="38" width="16.42578125" style="1759" bestFit="1" customWidth="1"/>
    <col min="39" max="39" width="16.42578125" style="1759" customWidth="1"/>
    <col min="40" max="117" width="20.7109375" style="1759" customWidth="1"/>
    <col min="118" max="118" width="20.42578125" style="1759" customWidth="1"/>
    <col min="119" max="119" width="9.140625" style="1759" customWidth="1"/>
    <col min="120" max="16384" width="9.140625" style="1759"/>
  </cols>
  <sheetData>
    <row r="1" spans="1:71" s="1758" customFormat="1" ht="39" thickBot="1">
      <c r="A1" s="1754" t="s">
        <v>1703</v>
      </c>
      <c r="B1" s="1754" t="s">
        <v>1704</v>
      </c>
      <c r="C1" s="1755" t="s">
        <v>1705</v>
      </c>
      <c r="D1" s="1754" t="s">
        <v>1706</v>
      </c>
      <c r="E1" s="1754" t="s">
        <v>1707</v>
      </c>
      <c r="F1" s="1754" t="s">
        <v>1708</v>
      </c>
      <c r="G1" s="1754" t="s">
        <v>1709</v>
      </c>
      <c r="H1" s="1754" t="s">
        <v>1710</v>
      </c>
      <c r="I1" s="1756" t="s">
        <v>1711</v>
      </c>
      <c r="J1" s="1757"/>
      <c r="K1" s="1757"/>
      <c r="L1" s="1757"/>
      <c r="M1" s="1757"/>
      <c r="N1" s="1757"/>
      <c r="O1" s="1757"/>
      <c r="P1" s="1757"/>
      <c r="AX1" s="1759"/>
      <c r="AY1" s="1759"/>
      <c r="AZ1" s="1759"/>
      <c r="BA1" s="1759"/>
      <c r="BB1" s="1759"/>
      <c r="BC1" s="1759"/>
      <c r="BD1" s="1759"/>
      <c r="BE1" s="1759"/>
      <c r="BF1" s="1759"/>
      <c r="BG1" s="1759"/>
      <c r="BH1" s="1759"/>
      <c r="BI1" s="1759"/>
      <c r="BJ1" s="1759"/>
      <c r="BK1" s="1759"/>
      <c r="BL1" s="1759"/>
      <c r="BM1" s="1759"/>
      <c r="BN1" s="1759"/>
      <c r="BO1" s="1759"/>
      <c r="BP1" s="1759"/>
      <c r="BQ1" s="1759"/>
      <c r="BR1" s="1759"/>
      <c r="BS1" s="1759"/>
    </row>
    <row r="2" spans="1:71" ht="26.25" thickBot="1">
      <c r="A2" s="1760" t="s">
        <v>1712</v>
      </c>
      <c r="B2" s="1760" t="s">
        <v>1713</v>
      </c>
      <c r="C2" s="1761" t="s">
        <v>1713</v>
      </c>
      <c r="D2" s="1762"/>
      <c r="E2" s="1763"/>
      <c r="F2" s="1764" t="s">
        <v>547</v>
      </c>
      <c r="G2" s="1764" t="s">
        <v>547</v>
      </c>
      <c r="H2" s="1765"/>
      <c r="I2" s="1766"/>
    </row>
    <row r="3" spans="1:71" ht="26.25" thickBot="1">
      <c r="A3" s="1760" t="s">
        <v>1712</v>
      </c>
      <c r="B3" s="1760" t="s">
        <v>1713</v>
      </c>
      <c r="C3" s="1755" t="s">
        <v>1714</v>
      </c>
      <c r="D3" s="1767" t="s">
        <v>1715</v>
      </c>
      <c r="E3" s="1768" t="s">
        <v>1716</v>
      </c>
      <c r="F3" s="1769" t="s">
        <v>329</v>
      </c>
      <c r="G3" s="1769" t="s">
        <v>329</v>
      </c>
      <c r="H3" s="1770" t="s">
        <v>1717</v>
      </c>
      <c r="I3" s="1771" t="str">
        <f>Cover!E55</f>
        <v>969500XWHXD75ESEO932</v>
      </c>
      <c r="J3" s="1772"/>
      <c r="K3" s="1772"/>
      <c r="L3" s="1772"/>
      <c r="M3" s="1772"/>
      <c r="N3" s="1772"/>
      <c r="O3" s="1772"/>
      <c r="P3" s="1772"/>
      <c r="Q3" s="1773"/>
      <c r="R3" s="1774"/>
      <c r="S3" s="1773"/>
      <c r="T3" s="1773"/>
      <c r="U3" s="1773"/>
      <c r="V3" s="1773"/>
      <c r="W3" s="1773"/>
      <c r="X3" s="1773"/>
      <c r="Y3" s="1773"/>
      <c r="Z3" s="1773"/>
      <c r="AA3" s="1773"/>
      <c r="AB3" s="1773"/>
      <c r="AC3" s="1773"/>
      <c r="AD3" s="1773"/>
      <c r="AE3" s="1774"/>
      <c r="AF3" s="1773"/>
      <c r="AG3" s="1773"/>
      <c r="AH3" s="1773"/>
      <c r="AI3" s="1773"/>
      <c r="AJ3" s="1773"/>
      <c r="AK3" s="1773"/>
      <c r="AL3" s="1773"/>
      <c r="AM3" s="1773"/>
      <c r="AN3" s="1773"/>
      <c r="AO3" s="1773"/>
      <c r="AP3" s="1773"/>
      <c r="AQ3" s="1773"/>
      <c r="AR3" s="1773"/>
      <c r="AS3" s="1773"/>
      <c r="AT3" s="1775"/>
      <c r="AU3" s="1355"/>
      <c r="AV3" s="1355"/>
      <c r="AW3" s="1773"/>
      <c r="AX3" s="1773"/>
      <c r="AY3" s="1773"/>
      <c r="AZ3" s="1773"/>
      <c r="BA3" s="1773"/>
      <c r="BB3" s="1773"/>
      <c r="BC3" s="1773"/>
      <c r="BD3" s="1773"/>
      <c r="BE3" s="1773"/>
      <c r="BF3" s="1773"/>
      <c r="BG3" s="1773"/>
      <c r="BH3" s="1773"/>
      <c r="BI3" s="1773"/>
      <c r="BJ3" s="1773"/>
      <c r="BK3" s="1773"/>
      <c r="BL3" s="1773"/>
      <c r="BM3" s="1773"/>
      <c r="BN3" s="1773"/>
      <c r="BO3" s="1773"/>
      <c r="BP3" s="1773"/>
      <c r="BQ3" s="1773"/>
      <c r="BR3" s="1773"/>
    </row>
    <row r="4" spans="1:71" ht="26.25" thickBot="1">
      <c r="A4" s="1760" t="s">
        <v>1712</v>
      </c>
      <c r="B4" s="1760" t="s">
        <v>1713</v>
      </c>
      <c r="C4" s="1755" t="s">
        <v>1718</v>
      </c>
      <c r="D4" s="1767" t="s">
        <v>1719</v>
      </c>
      <c r="E4" s="1768" t="s">
        <v>1720</v>
      </c>
      <c r="F4" s="1769" t="s">
        <v>329</v>
      </c>
      <c r="G4" s="1769" t="s">
        <v>329</v>
      </c>
      <c r="H4" s="1770" t="s">
        <v>1721</v>
      </c>
      <c r="I4" s="1776">
        <f>Cover!F37</f>
        <v>45626</v>
      </c>
      <c r="J4" s="1777"/>
      <c r="K4" s="1777"/>
      <c r="L4" s="1777"/>
      <c r="M4" s="1777"/>
      <c r="N4" s="1777"/>
      <c r="O4" s="1777"/>
      <c r="P4" s="1777"/>
    </row>
    <row r="5" spans="1:71" ht="26.25" thickBot="1">
      <c r="A5" s="1760" t="s">
        <v>1712</v>
      </c>
      <c r="B5" s="1760" t="s">
        <v>1713</v>
      </c>
      <c r="C5" s="1755" t="s">
        <v>1722</v>
      </c>
      <c r="D5" s="1767" t="s">
        <v>1723</v>
      </c>
      <c r="E5" s="1768" t="s">
        <v>1724</v>
      </c>
      <c r="F5" s="1769" t="s">
        <v>329</v>
      </c>
      <c r="G5" s="1769" t="s">
        <v>329</v>
      </c>
      <c r="H5" s="1770" t="s">
        <v>1725</v>
      </c>
      <c r="I5" s="1771" t="str">
        <f>Cover!B83</f>
        <v>GINKGO SALES FINANCE 2024</v>
      </c>
      <c r="J5" s="1772"/>
      <c r="K5" s="1772"/>
      <c r="L5" s="1772"/>
      <c r="M5" s="1772"/>
      <c r="N5" s="1772"/>
      <c r="O5" s="1772"/>
      <c r="P5" s="1772"/>
    </row>
    <row r="6" spans="1:71" ht="51.75" thickBot="1">
      <c r="A6" s="1760" t="s">
        <v>1712</v>
      </c>
      <c r="B6" s="1760" t="s">
        <v>1713</v>
      </c>
      <c r="C6" s="1755" t="s">
        <v>1726</v>
      </c>
      <c r="D6" s="1767" t="s">
        <v>1727</v>
      </c>
      <c r="E6" s="1768" t="s">
        <v>1728</v>
      </c>
      <c r="F6" s="1769" t="s">
        <v>329</v>
      </c>
      <c r="G6" s="1769" t="s">
        <v>329</v>
      </c>
      <c r="H6" s="1770" t="s">
        <v>1725</v>
      </c>
      <c r="I6" s="1771" t="s">
        <v>489</v>
      </c>
      <c r="J6" s="1772"/>
      <c r="K6" s="1772"/>
      <c r="L6" s="1772"/>
      <c r="M6" s="1772"/>
      <c r="N6" s="1772"/>
      <c r="O6" s="1772"/>
      <c r="P6" s="1772"/>
    </row>
    <row r="7" spans="1:71" ht="26.25" thickBot="1">
      <c r="A7" s="1760" t="s">
        <v>1712</v>
      </c>
      <c r="B7" s="1760" t="s">
        <v>1713</v>
      </c>
      <c r="C7" s="1755" t="s">
        <v>1729</v>
      </c>
      <c r="D7" s="1767" t="s">
        <v>1730</v>
      </c>
      <c r="E7" s="1768" t="s">
        <v>1731</v>
      </c>
      <c r="F7" s="1769" t="s">
        <v>329</v>
      </c>
      <c r="G7" s="1769" t="s">
        <v>329</v>
      </c>
      <c r="H7" s="1770" t="s">
        <v>1732</v>
      </c>
      <c r="I7" s="1771" t="str">
        <f>Cover!C88</f>
        <v>fctginkgosf2024@eurotitrisation,fr</v>
      </c>
      <c r="J7" s="1772"/>
      <c r="K7" s="1772"/>
      <c r="L7" s="1772"/>
      <c r="M7" s="1772"/>
      <c r="N7" s="1772"/>
      <c r="O7" s="1772"/>
      <c r="P7" s="1772"/>
    </row>
    <row r="8" spans="1:71" ht="26.25" thickBot="1">
      <c r="A8" s="1760" t="s">
        <v>1712</v>
      </c>
      <c r="B8" s="1760" t="s">
        <v>1713</v>
      </c>
      <c r="C8" s="1755" t="s">
        <v>1733</v>
      </c>
      <c r="D8" s="1767" t="s">
        <v>1734</v>
      </c>
      <c r="E8" s="1768" t="s">
        <v>1735</v>
      </c>
      <c r="F8" s="1769" t="s">
        <v>329</v>
      </c>
      <c r="G8" s="1769" t="s">
        <v>329</v>
      </c>
      <c r="H8" s="1770" t="s">
        <v>1736</v>
      </c>
      <c r="I8" s="1771" t="s">
        <v>2707</v>
      </c>
      <c r="J8" s="1772"/>
      <c r="K8" s="1772"/>
      <c r="L8" s="1772"/>
      <c r="M8" s="1772"/>
      <c r="N8" s="1772"/>
      <c r="O8" s="1772"/>
      <c r="P8" s="1772"/>
    </row>
    <row r="9" spans="1:71" ht="26.25" thickBot="1">
      <c r="A9" s="1760" t="s">
        <v>1712</v>
      </c>
      <c r="B9" s="1760" t="s">
        <v>1713</v>
      </c>
      <c r="C9" s="1755" t="s">
        <v>1737</v>
      </c>
      <c r="D9" s="1767" t="s">
        <v>1738</v>
      </c>
      <c r="E9" s="1768" t="s">
        <v>1739</v>
      </c>
      <c r="F9" s="1769" t="s">
        <v>329</v>
      </c>
      <c r="G9" s="1769" t="s">
        <v>329</v>
      </c>
      <c r="H9" s="1770" t="s">
        <v>1732</v>
      </c>
      <c r="I9" s="1771">
        <f>Cover!C89</f>
        <v>0</v>
      </c>
      <c r="J9" s="1772"/>
      <c r="K9" s="1772"/>
      <c r="L9" s="1772"/>
      <c r="M9" s="1772"/>
      <c r="N9" s="1772"/>
      <c r="O9" s="1772"/>
      <c r="P9" s="1772"/>
    </row>
    <row r="10" spans="1:71" ht="128.25" thickBot="1">
      <c r="A10" s="1760" t="s">
        <v>1712</v>
      </c>
      <c r="B10" s="1760" t="s">
        <v>1713</v>
      </c>
      <c r="C10" s="1755" t="s">
        <v>1740</v>
      </c>
      <c r="D10" s="1767" t="s">
        <v>1741</v>
      </c>
      <c r="E10" s="1768" t="s">
        <v>1742</v>
      </c>
      <c r="F10" s="1769" t="s">
        <v>329</v>
      </c>
      <c r="G10" s="1769" t="s">
        <v>329</v>
      </c>
      <c r="H10" s="1770" t="s">
        <v>1743</v>
      </c>
      <c r="I10" s="1771" t="s">
        <v>1744</v>
      </c>
      <c r="J10" s="1759"/>
    </row>
    <row r="11" spans="1:71" ht="128.25" thickBot="1">
      <c r="A11" s="1760" t="s">
        <v>1712</v>
      </c>
      <c r="B11" s="1760" t="s">
        <v>1713</v>
      </c>
      <c r="C11" s="1755" t="s">
        <v>1745</v>
      </c>
      <c r="D11" s="1767" t="s">
        <v>1746</v>
      </c>
      <c r="E11" s="1768" t="s">
        <v>1747</v>
      </c>
      <c r="F11" s="1769" t="s">
        <v>329</v>
      </c>
      <c r="G11" s="1769" t="s">
        <v>329</v>
      </c>
      <c r="H11" s="1770" t="s">
        <v>1743</v>
      </c>
      <c r="I11" s="1771" t="s">
        <v>1748</v>
      </c>
      <c r="J11" s="1759"/>
    </row>
    <row r="12" spans="1:71" ht="192" thickBot="1">
      <c r="A12" s="1760" t="s">
        <v>1712</v>
      </c>
      <c r="B12" s="1760" t="s">
        <v>1713</v>
      </c>
      <c r="C12" s="1755" t="s">
        <v>1749</v>
      </c>
      <c r="D12" s="1767" t="s">
        <v>1750</v>
      </c>
      <c r="E12" s="1768" t="s">
        <v>1751</v>
      </c>
      <c r="F12" s="1769" t="s">
        <v>329</v>
      </c>
      <c r="G12" s="1769" t="s">
        <v>329</v>
      </c>
      <c r="H12" s="1770" t="s">
        <v>1743</v>
      </c>
      <c r="I12" s="1771" t="s">
        <v>2708</v>
      </c>
      <c r="J12" s="1759"/>
    </row>
    <row r="13" spans="1:71" ht="39" thickBot="1">
      <c r="A13" s="1760" t="s">
        <v>1712</v>
      </c>
      <c r="B13" s="1760" t="s">
        <v>1713</v>
      </c>
      <c r="C13" s="1755" t="s">
        <v>1752</v>
      </c>
      <c r="D13" s="1767" t="s">
        <v>1753</v>
      </c>
      <c r="E13" s="1768" t="s">
        <v>1754</v>
      </c>
      <c r="F13" s="1769" t="s">
        <v>329</v>
      </c>
      <c r="G13" s="1769" t="s">
        <v>329</v>
      </c>
      <c r="H13" s="1770" t="s">
        <v>1755</v>
      </c>
      <c r="I13" s="1771" t="s">
        <v>813</v>
      </c>
      <c r="J13" s="1759"/>
    </row>
    <row r="14" spans="1:71" ht="39" thickBot="1">
      <c r="A14" s="1760" t="s">
        <v>1712</v>
      </c>
      <c r="B14" s="1760" t="s">
        <v>1713</v>
      </c>
      <c r="C14" s="1755" t="s">
        <v>1756</v>
      </c>
      <c r="D14" s="1767" t="s">
        <v>237</v>
      </c>
      <c r="E14" s="1768" t="s">
        <v>1757</v>
      </c>
      <c r="F14" s="1769" t="s">
        <v>329</v>
      </c>
      <c r="G14" s="1769" t="s">
        <v>329</v>
      </c>
      <c r="H14" s="1770" t="s">
        <v>1755</v>
      </c>
      <c r="I14" s="1771" t="s">
        <v>813</v>
      </c>
      <c r="J14" s="1759"/>
      <c r="Q14" s="1778"/>
    </row>
    <row r="15" spans="1:71" ht="26.25" thickBot="1">
      <c r="A15" s="1760" t="s">
        <v>1712</v>
      </c>
      <c r="B15" s="1760" t="s">
        <v>1713</v>
      </c>
      <c r="C15" s="1755" t="s">
        <v>1758</v>
      </c>
      <c r="D15" s="1767" t="s">
        <v>1759</v>
      </c>
      <c r="E15" s="1768" t="s">
        <v>1760</v>
      </c>
      <c r="F15" s="1769" t="s">
        <v>329</v>
      </c>
      <c r="G15" s="1769" t="s">
        <v>1044</v>
      </c>
      <c r="H15" s="1770" t="s">
        <v>1721</v>
      </c>
      <c r="I15" s="2701"/>
      <c r="J15" s="1759"/>
      <c r="Q15" s="1778"/>
    </row>
    <row r="16" spans="1:71" ht="39" thickBot="1">
      <c r="A16" s="1760" t="s">
        <v>1712</v>
      </c>
      <c r="B16" s="1760" t="s">
        <v>1713</v>
      </c>
      <c r="C16" s="1755" t="s">
        <v>1761</v>
      </c>
      <c r="D16" s="1767" t="s">
        <v>1762</v>
      </c>
      <c r="E16" s="1768" t="s">
        <v>1763</v>
      </c>
      <c r="F16" s="1769" t="s">
        <v>329</v>
      </c>
      <c r="G16" s="1769" t="s">
        <v>1044</v>
      </c>
      <c r="H16" s="1770" t="s">
        <v>1764</v>
      </c>
      <c r="I16" s="1779">
        <f>+'04. Available Funds Called-up'!I28</f>
        <v>0</v>
      </c>
      <c r="J16" s="1759"/>
      <c r="Q16" s="1778"/>
    </row>
    <row r="17" spans="1:17" ht="26.25" thickBot="1">
      <c r="A17" s="1760" t="s">
        <v>1712</v>
      </c>
      <c r="B17" s="1760" t="s">
        <v>1713</v>
      </c>
      <c r="C17" s="1755" t="s">
        <v>1765</v>
      </c>
      <c r="D17" s="1767"/>
      <c r="E17" s="1768"/>
      <c r="F17" s="1769"/>
      <c r="G17" s="1769"/>
      <c r="H17" s="1770"/>
      <c r="I17" s="1780" t="s">
        <v>247</v>
      </c>
      <c r="J17" s="1759"/>
      <c r="Q17" s="1778"/>
    </row>
    <row r="18" spans="1:17" ht="39" thickBot="1">
      <c r="A18" s="1760" t="s">
        <v>1712</v>
      </c>
      <c r="B18" s="1760" t="s">
        <v>1713</v>
      </c>
      <c r="C18" s="1755" t="s">
        <v>1766</v>
      </c>
      <c r="D18" s="1767" t="s">
        <v>1767</v>
      </c>
      <c r="E18" s="1768" t="s">
        <v>1768</v>
      </c>
      <c r="F18" s="1769" t="s">
        <v>329</v>
      </c>
      <c r="G18" s="1769" t="s">
        <v>1044</v>
      </c>
      <c r="H18" s="1770" t="s">
        <v>1764</v>
      </c>
      <c r="I18" s="1779">
        <f>+'04. Available Funds Called-up'!I29</f>
        <v>0</v>
      </c>
      <c r="J18" s="1759"/>
      <c r="Q18" s="1778"/>
    </row>
    <row r="19" spans="1:17" ht="26.25" thickBot="1">
      <c r="A19" s="1760" t="s">
        <v>1712</v>
      </c>
      <c r="B19" s="1760" t="s">
        <v>1713</v>
      </c>
      <c r="C19" s="1755" t="s">
        <v>1769</v>
      </c>
      <c r="D19" s="1767"/>
      <c r="E19" s="1768"/>
      <c r="F19" s="1769"/>
      <c r="G19" s="1769"/>
      <c r="H19" s="1770"/>
      <c r="I19" s="1780" t="str">
        <f>+$I$17</f>
        <v>EUR</v>
      </c>
      <c r="J19" s="1759"/>
      <c r="Q19" s="1778"/>
    </row>
    <row r="20" spans="1:17" ht="39" thickBot="1">
      <c r="A20" s="1760" t="s">
        <v>1712</v>
      </c>
      <c r="B20" s="1760" t="s">
        <v>1713</v>
      </c>
      <c r="C20" s="1755" t="s">
        <v>1770</v>
      </c>
      <c r="D20" s="1767" t="s">
        <v>1771</v>
      </c>
      <c r="E20" s="1768" t="s">
        <v>1772</v>
      </c>
      <c r="F20" s="1769" t="s">
        <v>329</v>
      </c>
      <c r="G20" s="1769" t="s">
        <v>1044</v>
      </c>
      <c r="H20" s="1770" t="s">
        <v>1764</v>
      </c>
      <c r="I20" s="1781">
        <f>+'04. Available Funds Called-up'!I13</f>
        <v>0</v>
      </c>
      <c r="J20" s="1759"/>
      <c r="Q20" s="1778"/>
    </row>
    <row r="21" spans="1:17" ht="26.25" thickBot="1">
      <c r="A21" s="1760" t="s">
        <v>1712</v>
      </c>
      <c r="B21" s="1760" t="s">
        <v>1713</v>
      </c>
      <c r="C21" s="1755" t="s">
        <v>1773</v>
      </c>
      <c r="D21" s="1767"/>
      <c r="E21" s="1768"/>
      <c r="F21" s="1769"/>
      <c r="G21" s="1769"/>
      <c r="H21" s="1770"/>
      <c r="I21" s="1780" t="str">
        <f>+$I$17</f>
        <v>EUR</v>
      </c>
      <c r="J21" s="1759"/>
      <c r="Q21" s="1778"/>
    </row>
    <row r="22" spans="1:17" ht="39" thickBot="1">
      <c r="A22" s="1760" t="s">
        <v>1712</v>
      </c>
      <c r="B22" s="1760" t="s">
        <v>1713</v>
      </c>
      <c r="C22" s="1755" t="s">
        <v>1774</v>
      </c>
      <c r="D22" s="1767" t="s">
        <v>1775</v>
      </c>
      <c r="E22" s="1768" t="s">
        <v>1776</v>
      </c>
      <c r="F22" s="1769" t="s">
        <v>329</v>
      </c>
      <c r="G22" s="1769" t="s">
        <v>1044</v>
      </c>
      <c r="H22" s="1770" t="s">
        <v>1764</v>
      </c>
      <c r="I22" s="1781">
        <f>+'04. Available Funds Called-up'!I14</f>
        <v>0</v>
      </c>
      <c r="J22" s="1759"/>
      <c r="Q22" s="1778"/>
    </row>
    <row r="23" spans="1:17" ht="26.25" thickBot="1">
      <c r="A23" s="1760" t="s">
        <v>1712</v>
      </c>
      <c r="B23" s="1760" t="s">
        <v>1713</v>
      </c>
      <c r="C23" s="1755" t="s">
        <v>1777</v>
      </c>
      <c r="D23" s="1767"/>
      <c r="E23" s="1768"/>
      <c r="F23" s="1769"/>
      <c r="G23" s="1769"/>
      <c r="H23" s="1770"/>
      <c r="I23" s="1780" t="str">
        <f>+$I$21</f>
        <v>EUR</v>
      </c>
      <c r="J23" s="1759"/>
      <c r="Q23" s="1778"/>
    </row>
    <row r="24" spans="1:17" ht="26.25" thickBot="1">
      <c r="A24" s="1760" t="s">
        <v>1712</v>
      </c>
      <c r="B24" s="1760" t="s">
        <v>1713</v>
      </c>
      <c r="C24" s="1755" t="s">
        <v>1778</v>
      </c>
      <c r="D24" s="1767" t="s">
        <v>1779</v>
      </c>
      <c r="E24" s="1768" t="s">
        <v>1780</v>
      </c>
      <c r="F24" s="1769" t="s">
        <v>329</v>
      </c>
      <c r="G24" s="1769" t="s">
        <v>1044</v>
      </c>
      <c r="H24" s="1770" t="s">
        <v>1755</v>
      </c>
      <c r="I24" s="1771" t="s">
        <v>246</v>
      </c>
      <c r="J24" s="1759"/>
    </row>
    <row r="25" spans="1:17" ht="51.75" thickBot="1">
      <c r="A25" s="1760" t="s">
        <v>1712</v>
      </c>
      <c r="B25" s="1760" t="s">
        <v>1713</v>
      </c>
      <c r="C25" s="1755" t="s">
        <v>1781</v>
      </c>
      <c r="D25" s="1767" t="s">
        <v>1782</v>
      </c>
      <c r="E25" s="1768" t="s">
        <v>1783</v>
      </c>
      <c r="F25" s="1769" t="s">
        <v>329</v>
      </c>
      <c r="G25" s="1769" t="s">
        <v>329</v>
      </c>
      <c r="H25" s="1770" t="s">
        <v>1764</v>
      </c>
      <c r="I25" s="1782">
        <f>'01. Key Figures'!E63</f>
        <v>0</v>
      </c>
      <c r="J25" s="1759"/>
    </row>
    <row r="26" spans="1:17" ht="26.25" thickBot="1">
      <c r="A26" s="1760" t="s">
        <v>1712</v>
      </c>
      <c r="B26" s="1760" t="s">
        <v>1713</v>
      </c>
      <c r="C26" s="1755" t="s">
        <v>1784</v>
      </c>
      <c r="D26" s="1767"/>
      <c r="E26" s="1768"/>
      <c r="F26" s="1769"/>
      <c r="G26" s="1769"/>
      <c r="H26" s="1770"/>
      <c r="I26" s="1771" t="str">
        <f>+I21</f>
        <v>EUR</v>
      </c>
      <c r="J26" s="1759"/>
    </row>
    <row r="27" spans="1:17" ht="26.25" thickBot="1">
      <c r="A27" s="1760" t="s">
        <v>1712</v>
      </c>
      <c r="B27" s="1760" t="s">
        <v>1713</v>
      </c>
      <c r="C27" s="1755" t="s">
        <v>1785</v>
      </c>
      <c r="D27" s="1783" t="s">
        <v>1786</v>
      </c>
      <c r="E27" s="1768" t="s">
        <v>1787</v>
      </c>
      <c r="F27" s="1769" t="s">
        <v>329</v>
      </c>
      <c r="G27" s="1769" t="s">
        <v>329</v>
      </c>
      <c r="H27" s="1769" t="s">
        <v>1755</v>
      </c>
      <c r="I27" s="1771" t="s">
        <v>813</v>
      </c>
      <c r="J27" s="1759"/>
    </row>
    <row r="28" spans="1:17" ht="51.75" thickBot="1">
      <c r="A28" s="1760" t="s">
        <v>1712</v>
      </c>
      <c r="B28" s="1760" t="s">
        <v>1713</v>
      </c>
      <c r="C28" s="1755" t="s">
        <v>1788</v>
      </c>
      <c r="D28" s="1767" t="s">
        <v>1789</v>
      </c>
      <c r="E28" s="1768" t="s">
        <v>1790</v>
      </c>
      <c r="F28" s="1769" t="s">
        <v>329</v>
      </c>
      <c r="G28" s="1769" t="s">
        <v>329</v>
      </c>
      <c r="H28" s="1770" t="s">
        <v>1791</v>
      </c>
      <c r="I28" s="1784" t="e">
        <f>(('11. Notes Follow-up'!J16+'11. Notes Follow-up'!R16+'11. Notes Follow-up'!Z16+'11. Notes Follow-up'!AH16+#REF!+#REF!)/('11. Notes Follow-up'!J16+'11. Notes Follow-up'!R16+'11. Notes Follow-up'!Z16+'11. Notes Follow-up'!AH16+#REF!+#REF!+#REF!))*100</f>
        <v>#REF!</v>
      </c>
      <c r="J28" s="1759"/>
    </row>
    <row r="29" spans="1:17" ht="77.25" thickBot="1">
      <c r="A29" s="1760" t="s">
        <v>1712</v>
      </c>
      <c r="B29" s="1760" t="s">
        <v>1713</v>
      </c>
      <c r="C29" s="1755" t="s">
        <v>1792</v>
      </c>
      <c r="D29" s="1767" t="s">
        <v>238</v>
      </c>
      <c r="E29" s="1768" t="s">
        <v>1793</v>
      </c>
      <c r="F29" s="1769" t="s">
        <v>329</v>
      </c>
      <c r="G29" s="1769" t="s">
        <v>329</v>
      </c>
      <c r="H29" s="1770" t="s">
        <v>1791</v>
      </c>
      <c r="I29" s="1784">
        <f>('01. Key Figures'!E58)*100</f>
        <v>0</v>
      </c>
      <c r="J29" s="1759"/>
    </row>
    <row r="30" spans="1:17" ht="39" thickBot="1">
      <c r="A30" s="1760" t="s">
        <v>1712</v>
      </c>
      <c r="B30" s="1760" t="s">
        <v>1713</v>
      </c>
      <c r="C30" s="1755" t="s">
        <v>1794</v>
      </c>
      <c r="D30" s="1767" t="s">
        <v>1795</v>
      </c>
      <c r="E30" s="1768" t="s">
        <v>1796</v>
      </c>
      <c r="F30" s="1769" t="s">
        <v>329</v>
      </c>
      <c r="G30" s="1769" t="s">
        <v>329</v>
      </c>
      <c r="H30" s="1770" t="s">
        <v>1764</v>
      </c>
      <c r="I30" s="1779">
        <v>0</v>
      </c>
      <c r="J30" s="1759"/>
    </row>
    <row r="31" spans="1:17" ht="26.25" thickBot="1">
      <c r="A31" s="1760" t="s">
        <v>1712</v>
      </c>
      <c r="B31" s="1760" t="s">
        <v>1713</v>
      </c>
      <c r="C31" s="1755" t="s">
        <v>1797</v>
      </c>
      <c r="D31" s="1767"/>
      <c r="E31" s="1768"/>
      <c r="F31" s="1769"/>
      <c r="G31" s="1769"/>
      <c r="H31" s="1770"/>
      <c r="I31" s="1779" t="str">
        <f>+$I$21</f>
        <v>EUR</v>
      </c>
      <c r="J31" s="1759"/>
    </row>
    <row r="32" spans="1:17" ht="51.75" thickBot="1">
      <c r="A32" s="1760" t="s">
        <v>1712</v>
      </c>
      <c r="B32" s="1760" t="s">
        <v>1713</v>
      </c>
      <c r="C32" s="1755" t="s">
        <v>1798</v>
      </c>
      <c r="D32" s="1767" t="s">
        <v>1799</v>
      </c>
      <c r="E32" s="1768" t="s">
        <v>1800</v>
      </c>
      <c r="F32" s="1769" t="s">
        <v>329</v>
      </c>
      <c r="G32" s="1769" t="s">
        <v>329</v>
      </c>
      <c r="H32" s="1770" t="s">
        <v>1764</v>
      </c>
      <c r="I32" s="1779">
        <v>0</v>
      </c>
      <c r="J32" s="1759"/>
    </row>
    <row r="33" spans="1:10" ht="26.25" thickBot="1">
      <c r="A33" s="1760" t="s">
        <v>1712</v>
      </c>
      <c r="B33" s="1760" t="s">
        <v>1713</v>
      </c>
      <c r="C33" s="1755" t="s">
        <v>1801</v>
      </c>
      <c r="D33" s="1767"/>
      <c r="E33" s="1768"/>
      <c r="F33" s="1769"/>
      <c r="G33" s="1769"/>
      <c r="H33" s="1770"/>
      <c r="I33" s="1779" t="str">
        <f>+$I$31</f>
        <v>EUR</v>
      </c>
      <c r="J33" s="1759"/>
    </row>
    <row r="34" spans="1:10" ht="51.75" thickBot="1">
      <c r="A34" s="1760" t="s">
        <v>1712</v>
      </c>
      <c r="B34" s="1760" t="s">
        <v>1713</v>
      </c>
      <c r="C34" s="1755" t="s">
        <v>1802</v>
      </c>
      <c r="D34" s="1767" t="s">
        <v>1803</v>
      </c>
      <c r="E34" s="1768" t="s">
        <v>1804</v>
      </c>
      <c r="F34" s="1769" t="s">
        <v>1044</v>
      </c>
      <c r="G34" s="1769" t="s">
        <v>1044</v>
      </c>
      <c r="H34" s="1770" t="s">
        <v>1764</v>
      </c>
      <c r="I34" s="2702"/>
      <c r="J34" s="1759"/>
    </row>
    <row r="35" spans="1:10" ht="26.25" thickBot="1">
      <c r="A35" s="1760" t="s">
        <v>1712</v>
      </c>
      <c r="B35" s="1760" t="s">
        <v>1713</v>
      </c>
      <c r="C35" s="1755" t="s">
        <v>1805</v>
      </c>
      <c r="D35" s="1767"/>
      <c r="E35" s="1768"/>
      <c r="F35" s="1769"/>
      <c r="G35" s="1769"/>
      <c r="H35" s="1770"/>
      <c r="I35" s="1779" t="str">
        <f>+$I$33</f>
        <v>EUR</v>
      </c>
      <c r="J35" s="1759"/>
    </row>
    <row r="36" spans="1:10" ht="90" thickBot="1">
      <c r="A36" s="1760" t="s">
        <v>1712</v>
      </c>
      <c r="B36" s="1760" t="s">
        <v>1713</v>
      </c>
      <c r="C36" s="1755" t="s">
        <v>1806</v>
      </c>
      <c r="D36" s="1767" t="s">
        <v>1807</v>
      </c>
      <c r="E36" s="1768" t="s">
        <v>1808</v>
      </c>
      <c r="F36" s="1769" t="s">
        <v>329</v>
      </c>
      <c r="G36" s="1769" t="s">
        <v>329</v>
      </c>
      <c r="H36" s="1770" t="s">
        <v>1764</v>
      </c>
      <c r="I36" s="2702"/>
      <c r="J36" s="1759"/>
    </row>
    <row r="37" spans="1:10" ht="26.25" thickBot="1">
      <c r="A37" s="1760" t="s">
        <v>1712</v>
      </c>
      <c r="B37" s="1760" t="s">
        <v>1713</v>
      </c>
      <c r="C37" s="1755" t="s">
        <v>1809</v>
      </c>
      <c r="D37" s="1767"/>
      <c r="E37" s="1768"/>
      <c r="F37" s="1769"/>
      <c r="G37" s="1769"/>
      <c r="H37" s="1770"/>
      <c r="I37" s="1779" t="str">
        <f>+I35</f>
        <v>EUR</v>
      </c>
      <c r="J37" s="1759"/>
    </row>
    <row r="38" spans="1:10" ht="90" thickBot="1">
      <c r="A38" s="1760" t="s">
        <v>1712</v>
      </c>
      <c r="B38" s="1760" t="s">
        <v>1713</v>
      </c>
      <c r="C38" s="1755" t="s">
        <v>1810</v>
      </c>
      <c r="D38" s="1767" t="s">
        <v>1811</v>
      </c>
      <c r="E38" s="1768" t="s">
        <v>1812</v>
      </c>
      <c r="F38" s="1769" t="s">
        <v>329</v>
      </c>
      <c r="G38" s="1769" t="s">
        <v>329</v>
      </c>
      <c r="H38" s="1770" t="s">
        <v>1791</v>
      </c>
      <c r="I38" s="1784" t="e">
        <f>100*(1-(1-('03. Asset follow up'!H20/'03. Asset follow up'!F10))^12)</f>
        <v>#DIV/0!</v>
      </c>
      <c r="J38" s="1759"/>
    </row>
    <row r="39" spans="1:10" ht="51.75" thickBot="1">
      <c r="A39" s="1760" t="s">
        <v>1712</v>
      </c>
      <c r="B39" s="1760" t="s">
        <v>1713</v>
      </c>
      <c r="C39" s="1755" t="s">
        <v>1813</v>
      </c>
      <c r="D39" s="1767" t="s">
        <v>1814</v>
      </c>
      <c r="E39" s="1768" t="s">
        <v>1815</v>
      </c>
      <c r="F39" s="1769" t="s">
        <v>329</v>
      </c>
      <c r="G39" s="1769" t="s">
        <v>329</v>
      </c>
      <c r="H39" s="1770" t="s">
        <v>1764</v>
      </c>
      <c r="I39" s="1779">
        <f>'01. Key Figures'!E37</f>
        <v>0</v>
      </c>
      <c r="J39" s="1759"/>
    </row>
    <row r="40" spans="1:10" ht="26.25" thickBot="1">
      <c r="A40" s="1760" t="s">
        <v>1712</v>
      </c>
      <c r="B40" s="1760" t="s">
        <v>1713</v>
      </c>
      <c r="C40" s="1755" t="s">
        <v>1816</v>
      </c>
      <c r="D40" s="1767"/>
      <c r="E40" s="1768"/>
      <c r="F40" s="1769"/>
      <c r="G40" s="1769"/>
      <c r="H40" s="1770"/>
      <c r="I40" s="1779" t="str">
        <f>+$I$37</f>
        <v>EUR</v>
      </c>
      <c r="J40" s="1759"/>
    </row>
    <row r="41" spans="1:10" ht="51.75" thickBot="1">
      <c r="A41" s="1760" t="s">
        <v>1712</v>
      </c>
      <c r="B41" s="1760" t="s">
        <v>1713</v>
      </c>
      <c r="C41" s="1755" t="s">
        <v>1817</v>
      </c>
      <c r="D41" s="1767" t="s">
        <v>1818</v>
      </c>
      <c r="E41" s="1768" t="s">
        <v>1819</v>
      </c>
      <c r="F41" s="1769" t="s">
        <v>1044</v>
      </c>
      <c r="G41" s="1769" t="s">
        <v>1044</v>
      </c>
      <c r="H41" s="1770" t="s">
        <v>1764</v>
      </c>
      <c r="I41" s="1779">
        <f>I39</f>
        <v>0</v>
      </c>
      <c r="J41" s="1759"/>
    </row>
    <row r="42" spans="1:10" ht="26.25" thickBot="1">
      <c r="A42" s="1760" t="s">
        <v>1712</v>
      </c>
      <c r="B42" s="1760" t="s">
        <v>1713</v>
      </c>
      <c r="C42" s="1755" t="s">
        <v>1820</v>
      </c>
      <c r="D42" s="1767"/>
      <c r="E42" s="1768"/>
      <c r="F42" s="1769"/>
      <c r="G42" s="1769"/>
      <c r="H42" s="1770"/>
      <c r="I42" s="1779" t="str">
        <f>+$I$40</f>
        <v>EUR</v>
      </c>
      <c r="J42" s="1759"/>
    </row>
    <row r="43" spans="1:10" ht="77.25" thickBot="1">
      <c r="A43" s="1760" t="s">
        <v>1712</v>
      </c>
      <c r="B43" s="1760" t="s">
        <v>1713</v>
      </c>
      <c r="C43" s="1755" t="s">
        <v>1821</v>
      </c>
      <c r="D43" s="1767" t="s">
        <v>1822</v>
      </c>
      <c r="E43" s="1768" t="s">
        <v>1823</v>
      </c>
      <c r="F43" s="1769" t="s">
        <v>329</v>
      </c>
      <c r="G43" s="1769" t="s">
        <v>1044</v>
      </c>
      <c r="H43" s="1770" t="s">
        <v>1743</v>
      </c>
      <c r="I43" s="1779" t="s">
        <v>1824</v>
      </c>
      <c r="J43" s="1759"/>
    </row>
    <row r="44" spans="1:10" ht="39" thickBot="1">
      <c r="A44" s="1760" t="s">
        <v>1712</v>
      </c>
      <c r="B44" s="1760" t="s">
        <v>1713</v>
      </c>
      <c r="C44" s="1755" t="s">
        <v>1825</v>
      </c>
      <c r="D44" s="1767" t="s">
        <v>1826</v>
      </c>
      <c r="E44" s="1768" t="s">
        <v>1827</v>
      </c>
      <c r="F44" s="1769" t="s">
        <v>329</v>
      </c>
      <c r="G44" s="1769" t="s">
        <v>1044</v>
      </c>
      <c r="H44" s="1770" t="s">
        <v>1791</v>
      </c>
      <c r="I44" s="1784" t="s">
        <v>1828</v>
      </c>
      <c r="J44" s="1759"/>
    </row>
    <row r="45" spans="1:10" ht="39" thickBot="1">
      <c r="A45" s="1760" t="s">
        <v>1712</v>
      </c>
      <c r="B45" s="1760" t="s">
        <v>1713</v>
      </c>
      <c r="C45" s="1755" t="s">
        <v>1829</v>
      </c>
      <c r="D45" s="1767" t="s">
        <v>1830</v>
      </c>
      <c r="E45" s="1768" t="s">
        <v>1831</v>
      </c>
      <c r="F45" s="1769" t="s">
        <v>329</v>
      </c>
      <c r="G45" s="1769" t="s">
        <v>1044</v>
      </c>
      <c r="H45" s="1770" t="s">
        <v>1791</v>
      </c>
      <c r="I45" s="1784" t="s">
        <v>1828</v>
      </c>
      <c r="J45" s="1759"/>
    </row>
    <row r="46" spans="1:10" ht="39" thickBot="1">
      <c r="A46" s="1760" t="s">
        <v>1712</v>
      </c>
      <c r="B46" s="1760" t="s">
        <v>1713</v>
      </c>
      <c r="C46" s="1755" t="s">
        <v>1832</v>
      </c>
      <c r="D46" s="1767" t="s">
        <v>1833</v>
      </c>
      <c r="E46" s="1768" t="s">
        <v>1834</v>
      </c>
      <c r="F46" s="1769" t="s">
        <v>329</v>
      </c>
      <c r="G46" s="1769" t="s">
        <v>1044</v>
      </c>
      <c r="H46" s="1770" t="s">
        <v>1791</v>
      </c>
      <c r="I46" s="1784" t="s">
        <v>1828</v>
      </c>
      <c r="J46" s="1759"/>
    </row>
    <row r="47" spans="1:10" ht="39" thickBot="1">
      <c r="A47" s="1760" t="s">
        <v>1712</v>
      </c>
      <c r="B47" s="1760" t="s">
        <v>1713</v>
      </c>
      <c r="C47" s="1755" t="s">
        <v>1835</v>
      </c>
      <c r="D47" s="1767" t="s">
        <v>1836</v>
      </c>
      <c r="E47" s="1768" t="s">
        <v>1837</v>
      </c>
      <c r="F47" s="1769" t="s">
        <v>329</v>
      </c>
      <c r="G47" s="1769" t="s">
        <v>1044</v>
      </c>
      <c r="H47" s="1770" t="s">
        <v>1791</v>
      </c>
      <c r="I47" s="1784" t="s">
        <v>1828</v>
      </c>
      <c r="J47" s="1759"/>
    </row>
    <row r="48" spans="1:10" ht="39" thickBot="1">
      <c r="A48" s="1760" t="s">
        <v>1712</v>
      </c>
      <c r="B48" s="1760" t="s">
        <v>1713</v>
      </c>
      <c r="C48" s="1755" t="s">
        <v>1838</v>
      </c>
      <c r="D48" s="1767" t="s">
        <v>1839</v>
      </c>
      <c r="E48" s="1768" t="s">
        <v>1840</v>
      </c>
      <c r="F48" s="1769" t="s">
        <v>329</v>
      </c>
      <c r="G48" s="1769" t="s">
        <v>1044</v>
      </c>
      <c r="H48" s="1770" t="s">
        <v>1791</v>
      </c>
      <c r="I48" s="1784" t="s">
        <v>1828</v>
      </c>
      <c r="J48" s="1759"/>
    </row>
    <row r="49" spans="1:25" ht="51.75" thickBot="1">
      <c r="A49" s="1760" t="s">
        <v>1712</v>
      </c>
      <c r="B49" s="1760" t="s">
        <v>1713</v>
      </c>
      <c r="C49" s="1755" t="s">
        <v>1841</v>
      </c>
      <c r="D49" s="1767" t="s">
        <v>1842</v>
      </c>
      <c r="E49" s="1768" t="s">
        <v>1843</v>
      </c>
      <c r="F49" s="1769" t="s">
        <v>329</v>
      </c>
      <c r="G49" s="1769" t="s">
        <v>1044</v>
      </c>
      <c r="H49" s="1770" t="s">
        <v>1791</v>
      </c>
      <c r="I49" s="1784" t="s">
        <v>1828</v>
      </c>
      <c r="J49" s="1759"/>
    </row>
    <row r="50" spans="1:25" ht="39" thickBot="1">
      <c r="A50" s="1760" t="s">
        <v>1712</v>
      </c>
      <c r="B50" s="1760" t="s">
        <v>1713</v>
      </c>
      <c r="C50" s="1755" t="s">
        <v>1844</v>
      </c>
      <c r="D50" s="1767" t="s">
        <v>1845</v>
      </c>
      <c r="E50" s="1768" t="s">
        <v>1846</v>
      </c>
      <c r="F50" s="1769" t="s">
        <v>329</v>
      </c>
      <c r="G50" s="1769" t="s">
        <v>1044</v>
      </c>
      <c r="H50" s="1770" t="s">
        <v>1791</v>
      </c>
      <c r="I50" s="1784" t="s">
        <v>1828</v>
      </c>
      <c r="J50" s="1759"/>
    </row>
    <row r="51" spans="1:25" ht="51.75" thickBot="1">
      <c r="A51" s="1760" t="s">
        <v>1712</v>
      </c>
      <c r="B51" s="1760" t="s">
        <v>1713</v>
      </c>
      <c r="C51" s="1755" t="s">
        <v>1847</v>
      </c>
      <c r="D51" s="1767" t="s">
        <v>1848</v>
      </c>
      <c r="E51" s="1768" t="s">
        <v>1849</v>
      </c>
      <c r="F51" s="1769" t="s">
        <v>329</v>
      </c>
      <c r="G51" s="1769" t="s">
        <v>329</v>
      </c>
      <c r="H51" s="1770" t="s">
        <v>1791</v>
      </c>
      <c r="I51" s="1784">
        <f>'18. Deliquent Receivables Stats'!C11*100</f>
        <v>0</v>
      </c>
      <c r="J51" s="1759"/>
    </row>
    <row r="52" spans="1:25" ht="51.75" thickBot="1">
      <c r="A52" s="1760" t="s">
        <v>1712</v>
      </c>
      <c r="B52" s="1760" t="s">
        <v>1713</v>
      </c>
      <c r="C52" s="1755" t="s">
        <v>1850</v>
      </c>
      <c r="D52" s="1767" t="s">
        <v>1851</v>
      </c>
      <c r="E52" s="1768" t="s">
        <v>1852</v>
      </c>
      <c r="F52" s="1769" t="s">
        <v>329</v>
      </c>
      <c r="G52" s="1769" t="s">
        <v>329</v>
      </c>
      <c r="H52" s="1770" t="s">
        <v>1791</v>
      </c>
      <c r="I52" s="1784">
        <f>'18. Deliquent Receivables Stats'!D11*100</f>
        <v>0</v>
      </c>
      <c r="J52" s="1759"/>
    </row>
    <row r="53" spans="1:25" ht="51.75" thickBot="1">
      <c r="A53" s="1760" t="s">
        <v>1712</v>
      </c>
      <c r="B53" s="1760" t="s">
        <v>1713</v>
      </c>
      <c r="C53" s="1755" t="s">
        <v>1853</v>
      </c>
      <c r="D53" s="1767" t="s">
        <v>1854</v>
      </c>
      <c r="E53" s="1768" t="s">
        <v>1855</v>
      </c>
      <c r="F53" s="1769" t="s">
        <v>329</v>
      </c>
      <c r="G53" s="1769" t="s">
        <v>329</v>
      </c>
      <c r="H53" s="1770" t="s">
        <v>1791</v>
      </c>
      <c r="I53" s="1784">
        <f>'18. Deliquent Receivables Stats'!E11*100</f>
        <v>0</v>
      </c>
      <c r="J53" s="1759"/>
    </row>
    <row r="54" spans="1:25" ht="51.75" thickBot="1">
      <c r="A54" s="1760" t="s">
        <v>1712</v>
      </c>
      <c r="B54" s="1760" t="s">
        <v>1713</v>
      </c>
      <c r="C54" s="1755" t="s">
        <v>1856</v>
      </c>
      <c r="D54" s="1767" t="s">
        <v>1857</v>
      </c>
      <c r="E54" s="1768" t="s">
        <v>1858</v>
      </c>
      <c r="F54" s="1769" t="s">
        <v>329</v>
      </c>
      <c r="G54" s="1769" t="s">
        <v>329</v>
      </c>
      <c r="H54" s="1770" t="s">
        <v>1791</v>
      </c>
      <c r="I54" s="1784">
        <f>'18. Deliquent Receivables Stats'!F11*100</f>
        <v>0</v>
      </c>
      <c r="J54" s="1759"/>
    </row>
    <row r="55" spans="1:25" ht="51.75" thickBot="1">
      <c r="A55" s="1760" t="s">
        <v>1712</v>
      </c>
      <c r="B55" s="1760" t="s">
        <v>1713</v>
      </c>
      <c r="C55" s="1755" t="s">
        <v>1859</v>
      </c>
      <c r="D55" s="1767" t="s">
        <v>1860</v>
      </c>
      <c r="E55" s="1768" t="s">
        <v>1861</v>
      </c>
      <c r="F55" s="1769" t="s">
        <v>329</v>
      </c>
      <c r="G55" s="1769" t="s">
        <v>329</v>
      </c>
      <c r="H55" s="1770" t="s">
        <v>1791</v>
      </c>
      <c r="I55" s="1784">
        <f>'18. Deliquent Receivables Stats'!H11*100</f>
        <v>0</v>
      </c>
      <c r="J55" s="1759"/>
    </row>
    <row r="56" spans="1:25" ht="77.25" thickBot="1">
      <c r="A56" s="1760" t="s">
        <v>1712</v>
      </c>
      <c r="B56" s="1760" t="s">
        <v>1713</v>
      </c>
      <c r="C56" s="1755" t="s">
        <v>1862</v>
      </c>
      <c r="D56" s="1767" t="s">
        <v>1863</v>
      </c>
      <c r="E56" s="1768" t="s">
        <v>1864</v>
      </c>
      <c r="F56" s="1769" t="s">
        <v>329</v>
      </c>
      <c r="G56" s="1769" t="s">
        <v>329</v>
      </c>
      <c r="H56" s="1770" t="s">
        <v>1791</v>
      </c>
      <c r="I56" s="1784">
        <f>'18. Deliquent Receivables Stats'!I11*100</f>
        <v>0</v>
      </c>
      <c r="J56" s="1759"/>
    </row>
    <row r="57" spans="1:25" ht="51.75" thickBot="1">
      <c r="A57" s="1760" t="s">
        <v>1712</v>
      </c>
      <c r="B57" s="1760" t="s">
        <v>1713</v>
      </c>
      <c r="C57" s="1755" t="s">
        <v>1865</v>
      </c>
      <c r="D57" s="1767" t="s">
        <v>1866</v>
      </c>
      <c r="E57" s="1768" t="s">
        <v>1867</v>
      </c>
      <c r="F57" s="1769" t="s">
        <v>329</v>
      </c>
      <c r="G57" s="1769" t="s">
        <v>329</v>
      </c>
      <c r="H57" s="1770" t="s">
        <v>1791</v>
      </c>
      <c r="I57" s="1784">
        <f>'18. Deliquent Receivables Stats'!J11*100</f>
        <v>0</v>
      </c>
      <c r="J57" s="1759"/>
    </row>
    <row r="58" spans="1:25" ht="26.25" thickBot="1">
      <c r="A58" s="1760" t="s">
        <v>1712</v>
      </c>
      <c r="B58" s="1760" t="s">
        <v>1868</v>
      </c>
      <c r="C58" s="1761" t="s">
        <v>1868</v>
      </c>
      <c r="D58" s="1762"/>
      <c r="E58" s="1763"/>
      <c r="F58" s="1764" t="s">
        <v>547</v>
      </c>
      <c r="G58" s="1764" t="s">
        <v>547</v>
      </c>
      <c r="H58" s="1765"/>
      <c r="I58" s="1779"/>
    </row>
    <row r="59" spans="1:25" ht="26.25" thickBot="1">
      <c r="A59" s="1760" t="s">
        <v>1712</v>
      </c>
      <c r="B59" s="1760" t="s">
        <v>1868</v>
      </c>
      <c r="C59" s="1755" t="s">
        <v>1869</v>
      </c>
      <c r="D59" s="1767" t="s">
        <v>1715</v>
      </c>
      <c r="E59" s="1768" t="s">
        <v>1870</v>
      </c>
      <c r="F59" s="1769" t="s">
        <v>329</v>
      </c>
      <c r="G59" s="1769" t="s">
        <v>329</v>
      </c>
      <c r="H59" s="1770" t="s">
        <v>1717</v>
      </c>
      <c r="I59" s="1779" t="str">
        <f>$I$3</f>
        <v>969500XWHXD75ESEO932</v>
      </c>
      <c r="J59" s="1779" t="str">
        <f>$I$3</f>
        <v>969500XWHXD75ESEO932</v>
      </c>
      <c r="X59" s="1785"/>
      <c r="Y59" s="1785"/>
    </row>
    <row r="60" spans="1:25" ht="39" thickBot="1">
      <c r="A60" s="1760" t="s">
        <v>1712</v>
      </c>
      <c r="B60" s="1760" t="s">
        <v>1868</v>
      </c>
      <c r="C60" s="1755" t="s">
        <v>1871</v>
      </c>
      <c r="D60" s="1767" t="s">
        <v>1872</v>
      </c>
      <c r="E60" s="1768" t="s">
        <v>1873</v>
      </c>
      <c r="F60" s="1769" t="s">
        <v>329</v>
      </c>
      <c r="G60" s="1769" t="s">
        <v>329</v>
      </c>
      <c r="H60" s="1770" t="s">
        <v>1874</v>
      </c>
      <c r="I60" s="1779" t="s">
        <v>1875</v>
      </c>
      <c r="J60" s="1779" t="s">
        <v>1876</v>
      </c>
      <c r="X60" s="1785"/>
      <c r="Y60" s="1785"/>
    </row>
    <row r="61" spans="1:25" ht="39" thickBot="1">
      <c r="A61" s="1760" t="s">
        <v>1712</v>
      </c>
      <c r="B61" s="1760" t="s">
        <v>1868</v>
      </c>
      <c r="C61" s="1755" t="s">
        <v>1877</v>
      </c>
      <c r="D61" s="1767" t="s">
        <v>1878</v>
      </c>
      <c r="E61" s="1768" t="s">
        <v>1879</v>
      </c>
      <c r="F61" s="1769" t="s">
        <v>329</v>
      </c>
      <c r="G61" s="1769" t="s">
        <v>329</v>
      </c>
      <c r="H61" s="1770" t="s">
        <v>1874</v>
      </c>
      <c r="I61" s="1779" t="str">
        <f>I60</f>
        <v>TriggerDelinquencyRatio1</v>
      </c>
      <c r="J61" s="1779" t="str">
        <f>J60</f>
        <v>Trigger Cumulative Gross Loss Ratio2</v>
      </c>
    </row>
    <row r="62" spans="1:25" ht="246" customHeight="1" thickBot="1">
      <c r="A62" s="1760" t="s">
        <v>1712</v>
      </c>
      <c r="B62" s="1760" t="s">
        <v>1868</v>
      </c>
      <c r="C62" s="1755" t="s">
        <v>1880</v>
      </c>
      <c r="D62" s="1767" t="s">
        <v>1881</v>
      </c>
      <c r="E62" s="1768" t="s">
        <v>1882</v>
      </c>
      <c r="F62" s="1769" t="s">
        <v>329</v>
      </c>
      <c r="G62" s="1769" t="s">
        <v>329</v>
      </c>
      <c r="H62" s="1770" t="s">
        <v>1883</v>
      </c>
      <c r="I62" s="1779" t="s">
        <v>1970</v>
      </c>
      <c r="J62" s="1779" t="s">
        <v>1971</v>
      </c>
    </row>
    <row r="63" spans="1:25" ht="39" thickBot="1">
      <c r="A63" s="1760" t="s">
        <v>1712</v>
      </c>
      <c r="B63" s="1760" t="s">
        <v>1868</v>
      </c>
      <c r="C63" s="1755" t="s">
        <v>1884</v>
      </c>
      <c r="D63" s="1767" t="s">
        <v>1885</v>
      </c>
      <c r="E63" s="1768" t="s">
        <v>1886</v>
      </c>
      <c r="F63" s="1769" t="s">
        <v>329</v>
      </c>
      <c r="G63" s="1769" t="s">
        <v>1044</v>
      </c>
      <c r="H63" s="1770" t="s">
        <v>1725</v>
      </c>
      <c r="I63" s="1779">
        <v>12</v>
      </c>
      <c r="J63" s="1779">
        <v>9</v>
      </c>
    </row>
    <row r="64" spans="1:25" ht="51.75" thickBot="1">
      <c r="A64" s="1760" t="s">
        <v>1712</v>
      </c>
      <c r="B64" s="1760" t="s">
        <v>1868</v>
      </c>
      <c r="C64" s="1755" t="s">
        <v>1887</v>
      </c>
      <c r="D64" s="1767" t="s">
        <v>1888</v>
      </c>
      <c r="E64" s="1768" t="s">
        <v>1889</v>
      </c>
      <c r="F64" s="1769" t="s">
        <v>329</v>
      </c>
      <c r="G64" s="1769" t="s">
        <v>1044</v>
      </c>
      <c r="H64" s="1770" t="s">
        <v>1890</v>
      </c>
      <c r="I64" s="1779">
        <f>'19. Performance Trigger'!C11*100</f>
        <v>0</v>
      </c>
      <c r="J64" s="1779">
        <f>'19. Performance Trigger'!C34*100</f>
        <v>0</v>
      </c>
    </row>
    <row r="65" spans="1:122" ht="39" thickBot="1">
      <c r="A65" s="1760" t="s">
        <v>1712</v>
      </c>
      <c r="B65" s="1760" t="s">
        <v>1868</v>
      </c>
      <c r="C65" s="1755" t="s">
        <v>1891</v>
      </c>
      <c r="D65" s="1767" t="s">
        <v>50</v>
      </c>
      <c r="E65" s="1768" t="s">
        <v>1892</v>
      </c>
      <c r="F65" s="1769" t="s">
        <v>329</v>
      </c>
      <c r="G65" s="1769" t="s">
        <v>329</v>
      </c>
      <c r="H65" s="1770" t="s">
        <v>1755</v>
      </c>
      <c r="I65" s="1998" t="s">
        <v>246</v>
      </c>
      <c r="J65" s="1998" t="s">
        <v>246</v>
      </c>
    </row>
    <row r="66" spans="1:122" ht="26.25" thickBot="1">
      <c r="A66" s="1760" t="s">
        <v>1712</v>
      </c>
      <c r="B66" s="1760" t="s">
        <v>1868</v>
      </c>
      <c r="C66" s="1755" t="s">
        <v>1893</v>
      </c>
      <c r="D66" s="1767" t="s">
        <v>1894</v>
      </c>
      <c r="E66" s="1768" t="s">
        <v>1895</v>
      </c>
      <c r="F66" s="1769" t="s">
        <v>329</v>
      </c>
      <c r="G66" s="1769" t="s">
        <v>1044</v>
      </c>
      <c r="H66" s="1770" t="s">
        <v>1896</v>
      </c>
      <c r="I66" s="1771" t="s">
        <v>1828</v>
      </c>
      <c r="J66" s="1771" t="s">
        <v>1828</v>
      </c>
    </row>
    <row r="67" spans="1:122" ht="26.25" thickBot="1">
      <c r="A67" s="1760" t="s">
        <v>1712</v>
      </c>
      <c r="B67" s="1760" t="s">
        <v>1868</v>
      </c>
      <c r="C67" s="1755" t="s">
        <v>1897</v>
      </c>
      <c r="D67" s="1767" t="s">
        <v>1898</v>
      </c>
      <c r="E67" s="1768" t="s">
        <v>1899</v>
      </c>
      <c r="F67" s="1769" t="s">
        <v>329</v>
      </c>
      <c r="G67" s="1769" t="s">
        <v>1044</v>
      </c>
      <c r="H67" s="1770" t="s">
        <v>1896</v>
      </c>
      <c r="I67" s="1771">
        <v>30</v>
      </c>
      <c r="J67" s="1771">
        <v>30</v>
      </c>
    </row>
    <row r="68" spans="1:122" ht="90" thickBot="1">
      <c r="A68" s="1760" t="s">
        <v>1712</v>
      </c>
      <c r="B68" s="1760" t="s">
        <v>1868</v>
      </c>
      <c r="C68" s="1755" t="s">
        <v>1900</v>
      </c>
      <c r="D68" s="1767" t="s">
        <v>1901</v>
      </c>
      <c r="E68" s="1768" t="s">
        <v>1902</v>
      </c>
      <c r="F68" s="1769" t="s">
        <v>329</v>
      </c>
      <c r="G68" s="1769" t="s">
        <v>329</v>
      </c>
      <c r="H68" s="1770" t="s">
        <v>1743</v>
      </c>
      <c r="I68" s="1771" t="s">
        <v>1903</v>
      </c>
      <c r="J68" s="1771" t="str">
        <f>I68</f>
        <v xml:space="preserve">CHPP 
</v>
      </c>
    </row>
    <row r="69" spans="1:122" ht="15.75" customHeight="1" thickBot="1">
      <c r="A69" s="1760" t="s">
        <v>1712</v>
      </c>
      <c r="B69" s="1760" t="s">
        <v>1904</v>
      </c>
      <c r="C69" s="1761" t="s">
        <v>1904</v>
      </c>
      <c r="D69" s="1762"/>
      <c r="E69" s="1763"/>
      <c r="F69" s="1764" t="s">
        <v>547</v>
      </c>
      <c r="G69" s="1764" t="s">
        <v>547</v>
      </c>
      <c r="H69" s="1765"/>
      <c r="I69" s="1780"/>
      <c r="J69" s="1780"/>
      <c r="K69" s="1786"/>
      <c r="L69" s="1786"/>
      <c r="M69" s="1786"/>
      <c r="N69" s="1786"/>
      <c r="O69" s="1786"/>
      <c r="P69" s="1786"/>
    </row>
    <row r="70" spans="1:122" ht="51.75" thickBot="1">
      <c r="A70" s="1760" t="s">
        <v>1712</v>
      </c>
      <c r="B70" s="1760" t="s">
        <v>1904</v>
      </c>
      <c r="C70" s="1755" t="s">
        <v>1905</v>
      </c>
      <c r="D70" s="1767" t="s">
        <v>1715</v>
      </c>
      <c r="E70" s="1768" t="s">
        <v>1870</v>
      </c>
      <c r="F70" s="1769" t="s">
        <v>329</v>
      </c>
      <c r="G70" s="1769" t="s">
        <v>329</v>
      </c>
      <c r="H70" s="1770" t="s">
        <v>1717</v>
      </c>
      <c r="I70" s="2700" t="str">
        <f t="shared" ref="I70:R70" si="0">$I$3</f>
        <v>969500XWHXD75ESEO932</v>
      </c>
      <c r="J70" s="1771" t="str">
        <f t="shared" si="0"/>
        <v>969500XWHXD75ESEO932</v>
      </c>
      <c r="K70" s="1771" t="str">
        <f t="shared" si="0"/>
        <v>969500XWHXD75ESEO932</v>
      </c>
      <c r="L70" s="1771" t="str">
        <f t="shared" si="0"/>
        <v>969500XWHXD75ESEO932</v>
      </c>
      <c r="M70" s="1771" t="str">
        <f t="shared" si="0"/>
        <v>969500XWHXD75ESEO932</v>
      </c>
      <c r="N70" s="1771" t="str">
        <f t="shared" si="0"/>
        <v>969500XWHXD75ESEO932</v>
      </c>
      <c r="O70" s="1771" t="str">
        <f t="shared" si="0"/>
        <v>969500XWHXD75ESEO932</v>
      </c>
      <c r="P70" s="1771" t="str">
        <f t="shared" si="0"/>
        <v>969500XWHXD75ESEO932</v>
      </c>
      <c r="Q70" s="1771" t="str">
        <f t="shared" si="0"/>
        <v>969500XWHXD75ESEO932</v>
      </c>
      <c r="R70" s="1771" t="str">
        <f t="shared" si="0"/>
        <v>969500XWHXD75ESEO932</v>
      </c>
      <c r="S70" s="1771" t="str">
        <f>$I$70</f>
        <v>969500XWHXD75ESEO932</v>
      </c>
      <c r="T70" s="1771" t="str">
        <f t="shared" ref="T70:BW70" si="1">$I$70</f>
        <v>969500XWHXD75ESEO932</v>
      </c>
      <c r="U70" s="1771" t="str">
        <f t="shared" si="1"/>
        <v>969500XWHXD75ESEO932</v>
      </c>
      <c r="V70" s="1771" t="str">
        <f t="shared" si="1"/>
        <v>969500XWHXD75ESEO932</v>
      </c>
      <c r="W70" s="1771" t="str">
        <f t="shared" si="1"/>
        <v>969500XWHXD75ESEO932</v>
      </c>
      <c r="X70" s="1771" t="str">
        <f t="shared" si="1"/>
        <v>969500XWHXD75ESEO932</v>
      </c>
      <c r="Y70" s="1771" t="str">
        <f t="shared" si="1"/>
        <v>969500XWHXD75ESEO932</v>
      </c>
      <c r="Z70" s="1771" t="str">
        <f t="shared" si="1"/>
        <v>969500XWHXD75ESEO932</v>
      </c>
      <c r="AA70" s="1771" t="str">
        <f t="shared" si="1"/>
        <v>969500XWHXD75ESEO932</v>
      </c>
      <c r="AB70" s="1771" t="str">
        <f t="shared" si="1"/>
        <v>969500XWHXD75ESEO932</v>
      </c>
      <c r="AC70" s="1771" t="str">
        <f t="shared" si="1"/>
        <v>969500XWHXD75ESEO932</v>
      </c>
      <c r="AD70" s="1771" t="str">
        <f t="shared" si="1"/>
        <v>969500XWHXD75ESEO932</v>
      </c>
      <c r="AE70" s="1771" t="str">
        <f t="shared" si="1"/>
        <v>969500XWHXD75ESEO932</v>
      </c>
      <c r="AF70" s="1771" t="str">
        <f t="shared" si="1"/>
        <v>969500XWHXD75ESEO932</v>
      </c>
      <c r="AG70" s="1771" t="str">
        <f t="shared" si="1"/>
        <v>969500XWHXD75ESEO932</v>
      </c>
      <c r="AH70" s="1771" t="str">
        <f t="shared" si="1"/>
        <v>969500XWHXD75ESEO932</v>
      </c>
      <c r="AI70" s="1771" t="str">
        <f t="shared" si="1"/>
        <v>969500XWHXD75ESEO932</v>
      </c>
      <c r="AJ70" s="1771" t="str">
        <f t="shared" si="1"/>
        <v>969500XWHXD75ESEO932</v>
      </c>
      <c r="AK70" s="1771" t="str">
        <f t="shared" si="1"/>
        <v>969500XWHXD75ESEO932</v>
      </c>
      <c r="AL70" s="1771" t="str">
        <f t="shared" si="1"/>
        <v>969500XWHXD75ESEO932</v>
      </c>
      <c r="AM70" s="1771" t="str">
        <f t="shared" si="1"/>
        <v>969500XWHXD75ESEO932</v>
      </c>
      <c r="AN70" s="1771" t="str">
        <f t="shared" si="1"/>
        <v>969500XWHXD75ESEO932</v>
      </c>
      <c r="AO70" s="1771" t="str">
        <f t="shared" si="1"/>
        <v>969500XWHXD75ESEO932</v>
      </c>
      <c r="AP70" s="1771" t="str">
        <f t="shared" si="1"/>
        <v>969500XWHXD75ESEO932</v>
      </c>
      <c r="AQ70" s="1771" t="str">
        <f t="shared" si="1"/>
        <v>969500XWHXD75ESEO932</v>
      </c>
      <c r="AR70" s="1771" t="str">
        <f t="shared" si="1"/>
        <v>969500XWHXD75ESEO932</v>
      </c>
      <c r="AS70" s="1771" t="str">
        <f t="shared" si="1"/>
        <v>969500XWHXD75ESEO932</v>
      </c>
      <c r="AT70" s="1771" t="str">
        <f t="shared" si="1"/>
        <v>969500XWHXD75ESEO932</v>
      </c>
      <c r="AU70" s="1771" t="str">
        <f t="shared" si="1"/>
        <v>969500XWHXD75ESEO932</v>
      </c>
      <c r="AV70" s="1771" t="str">
        <f t="shared" si="1"/>
        <v>969500XWHXD75ESEO932</v>
      </c>
      <c r="AW70" s="1771" t="str">
        <f t="shared" si="1"/>
        <v>969500XWHXD75ESEO932</v>
      </c>
      <c r="AX70" s="1771" t="str">
        <f t="shared" si="1"/>
        <v>969500XWHXD75ESEO932</v>
      </c>
      <c r="AY70" s="1771" t="str">
        <f t="shared" si="1"/>
        <v>969500XWHXD75ESEO932</v>
      </c>
      <c r="AZ70" s="1771" t="str">
        <f t="shared" si="1"/>
        <v>969500XWHXD75ESEO932</v>
      </c>
      <c r="BA70" s="1771" t="str">
        <f t="shared" si="1"/>
        <v>969500XWHXD75ESEO932</v>
      </c>
      <c r="BB70" s="1771" t="str">
        <f t="shared" si="1"/>
        <v>969500XWHXD75ESEO932</v>
      </c>
      <c r="BC70" s="1771" t="str">
        <f t="shared" si="1"/>
        <v>969500XWHXD75ESEO932</v>
      </c>
      <c r="BD70" s="1771" t="str">
        <f t="shared" si="1"/>
        <v>969500XWHXD75ESEO932</v>
      </c>
      <c r="BE70" s="1771" t="str">
        <f t="shared" si="1"/>
        <v>969500XWHXD75ESEO932</v>
      </c>
      <c r="BF70" s="1771" t="str">
        <f t="shared" si="1"/>
        <v>969500XWHXD75ESEO932</v>
      </c>
      <c r="BG70" s="1771" t="str">
        <f t="shared" si="1"/>
        <v>969500XWHXD75ESEO932</v>
      </c>
      <c r="BH70" s="1771" t="str">
        <f t="shared" si="1"/>
        <v>969500XWHXD75ESEO932</v>
      </c>
      <c r="BI70" s="1771" t="str">
        <f t="shared" si="1"/>
        <v>969500XWHXD75ESEO932</v>
      </c>
      <c r="BJ70" s="1771" t="str">
        <f t="shared" si="1"/>
        <v>969500XWHXD75ESEO932</v>
      </c>
      <c r="BK70" s="1771" t="str">
        <f t="shared" si="1"/>
        <v>969500XWHXD75ESEO932</v>
      </c>
      <c r="BL70" s="1771" t="str">
        <f t="shared" si="1"/>
        <v>969500XWHXD75ESEO932</v>
      </c>
      <c r="BM70" s="1771" t="str">
        <f t="shared" si="1"/>
        <v>969500XWHXD75ESEO932</v>
      </c>
      <c r="BN70" s="1771" t="str">
        <f t="shared" si="1"/>
        <v>969500XWHXD75ESEO932</v>
      </c>
      <c r="BO70" s="1771" t="str">
        <f t="shared" si="1"/>
        <v>969500XWHXD75ESEO932</v>
      </c>
      <c r="BP70" s="1771" t="str">
        <f t="shared" si="1"/>
        <v>969500XWHXD75ESEO932</v>
      </c>
      <c r="BQ70" s="1771" t="str">
        <f t="shared" si="1"/>
        <v>969500XWHXD75ESEO932</v>
      </c>
      <c r="BR70" s="1771" t="str">
        <f t="shared" si="1"/>
        <v>969500XWHXD75ESEO932</v>
      </c>
      <c r="BS70" s="1771" t="str">
        <f t="shared" si="1"/>
        <v>969500XWHXD75ESEO932</v>
      </c>
      <c r="BT70" s="1771" t="str">
        <f t="shared" si="1"/>
        <v>969500XWHXD75ESEO932</v>
      </c>
      <c r="BU70" s="1771" t="str">
        <f t="shared" si="1"/>
        <v>969500XWHXD75ESEO932</v>
      </c>
      <c r="BV70" s="1771" t="str">
        <f t="shared" si="1"/>
        <v>969500XWHXD75ESEO932</v>
      </c>
      <c r="BW70" s="1771" t="str">
        <f t="shared" si="1"/>
        <v>969500XWHXD75ESEO932</v>
      </c>
      <c r="BX70" s="1771" t="str">
        <f t="shared" ref="BX70:DR70" si="2">$I$70</f>
        <v>969500XWHXD75ESEO932</v>
      </c>
      <c r="BY70" s="1771" t="str">
        <f t="shared" si="2"/>
        <v>969500XWHXD75ESEO932</v>
      </c>
      <c r="BZ70" s="1771" t="str">
        <f t="shared" si="2"/>
        <v>969500XWHXD75ESEO932</v>
      </c>
      <c r="CA70" s="1771" t="str">
        <f t="shared" si="2"/>
        <v>969500XWHXD75ESEO932</v>
      </c>
      <c r="CB70" s="1771" t="str">
        <f t="shared" si="2"/>
        <v>969500XWHXD75ESEO932</v>
      </c>
      <c r="CC70" s="1771" t="str">
        <f t="shared" si="2"/>
        <v>969500XWHXD75ESEO932</v>
      </c>
      <c r="CD70" s="1771" t="str">
        <f t="shared" si="2"/>
        <v>969500XWHXD75ESEO932</v>
      </c>
      <c r="CE70" s="1771" t="str">
        <f t="shared" si="2"/>
        <v>969500XWHXD75ESEO932</v>
      </c>
      <c r="CF70" s="1771" t="str">
        <f t="shared" si="2"/>
        <v>969500XWHXD75ESEO932</v>
      </c>
      <c r="CG70" s="1771" t="str">
        <f t="shared" si="2"/>
        <v>969500XWHXD75ESEO932</v>
      </c>
      <c r="CH70" s="1771" t="str">
        <f t="shared" si="2"/>
        <v>969500XWHXD75ESEO932</v>
      </c>
      <c r="CI70" s="1771" t="str">
        <f t="shared" si="2"/>
        <v>969500XWHXD75ESEO932</v>
      </c>
      <c r="CJ70" s="1771" t="str">
        <f t="shared" si="2"/>
        <v>969500XWHXD75ESEO932</v>
      </c>
      <c r="CK70" s="1771" t="str">
        <f t="shared" si="2"/>
        <v>969500XWHXD75ESEO932</v>
      </c>
      <c r="CL70" s="1771" t="str">
        <f t="shared" si="2"/>
        <v>969500XWHXD75ESEO932</v>
      </c>
      <c r="CM70" s="1771" t="str">
        <f t="shared" si="2"/>
        <v>969500XWHXD75ESEO932</v>
      </c>
      <c r="CN70" s="1771" t="str">
        <f t="shared" si="2"/>
        <v>969500XWHXD75ESEO932</v>
      </c>
      <c r="CO70" s="1771" t="str">
        <f t="shared" si="2"/>
        <v>969500XWHXD75ESEO932</v>
      </c>
      <c r="CP70" s="1771" t="str">
        <f t="shared" si="2"/>
        <v>969500XWHXD75ESEO932</v>
      </c>
      <c r="CQ70" s="1771" t="str">
        <f t="shared" si="2"/>
        <v>969500XWHXD75ESEO932</v>
      </c>
      <c r="CR70" s="1771" t="str">
        <f t="shared" si="2"/>
        <v>969500XWHXD75ESEO932</v>
      </c>
      <c r="CS70" s="1771" t="str">
        <f t="shared" si="2"/>
        <v>969500XWHXD75ESEO932</v>
      </c>
      <c r="CT70" s="1771" t="str">
        <f t="shared" si="2"/>
        <v>969500XWHXD75ESEO932</v>
      </c>
      <c r="CU70" s="1771" t="str">
        <f t="shared" si="2"/>
        <v>969500XWHXD75ESEO932</v>
      </c>
      <c r="CV70" s="1771" t="str">
        <f t="shared" si="2"/>
        <v>969500XWHXD75ESEO932</v>
      </c>
      <c r="CW70" s="1771" t="str">
        <f t="shared" si="2"/>
        <v>969500XWHXD75ESEO932</v>
      </c>
      <c r="CX70" s="1771" t="str">
        <f t="shared" si="2"/>
        <v>969500XWHXD75ESEO932</v>
      </c>
      <c r="CY70" s="1771" t="str">
        <f t="shared" si="2"/>
        <v>969500XWHXD75ESEO932</v>
      </c>
      <c r="CZ70" s="1771" t="str">
        <f t="shared" si="2"/>
        <v>969500XWHXD75ESEO932</v>
      </c>
      <c r="DA70" s="1771" t="str">
        <f t="shared" si="2"/>
        <v>969500XWHXD75ESEO932</v>
      </c>
      <c r="DB70" s="1771" t="str">
        <f t="shared" si="2"/>
        <v>969500XWHXD75ESEO932</v>
      </c>
      <c r="DC70" s="1771" t="str">
        <f t="shared" si="2"/>
        <v>969500XWHXD75ESEO932</v>
      </c>
      <c r="DD70" s="1771" t="str">
        <f t="shared" si="2"/>
        <v>969500XWHXD75ESEO932</v>
      </c>
      <c r="DE70" s="1771" t="str">
        <f t="shared" si="2"/>
        <v>969500XWHXD75ESEO932</v>
      </c>
      <c r="DF70" s="1771" t="str">
        <f t="shared" si="2"/>
        <v>969500XWHXD75ESEO932</v>
      </c>
      <c r="DG70" s="1771" t="str">
        <f t="shared" si="2"/>
        <v>969500XWHXD75ESEO932</v>
      </c>
      <c r="DH70" s="1771" t="str">
        <f t="shared" si="2"/>
        <v>969500XWHXD75ESEO932</v>
      </c>
      <c r="DI70" s="1771" t="str">
        <f t="shared" si="2"/>
        <v>969500XWHXD75ESEO932</v>
      </c>
      <c r="DJ70" s="1771" t="str">
        <f t="shared" si="2"/>
        <v>969500XWHXD75ESEO932</v>
      </c>
      <c r="DK70" s="1771" t="str">
        <f t="shared" si="2"/>
        <v>969500XWHXD75ESEO932</v>
      </c>
      <c r="DL70" s="1771" t="str">
        <f t="shared" si="2"/>
        <v>969500XWHXD75ESEO932</v>
      </c>
      <c r="DM70" s="1771" t="str">
        <f t="shared" si="2"/>
        <v>969500XWHXD75ESEO932</v>
      </c>
      <c r="DN70" s="1771" t="str">
        <f t="shared" si="2"/>
        <v>969500XWHXD75ESEO932</v>
      </c>
      <c r="DO70" s="1771" t="str">
        <f t="shared" si="2"/>
        <v>969500XWHXD75ESEO932</v>
      </c>
      <c r="DP70" s="1771" t="str">
        <f t="shared" si="2"/>
        <v>969500XWHXD75ESEO932</v>
      </c>
      <c r="DQ70" s="1771" t="str">
        <f t="shared" si="2"/>
        <v>969500XWHXD75ESEO932</v>
      </c>
      <c r="DR70" s="1771" t="str">
        <f t="shared" si="2"/>
        <v>969500XWHXD75ESEO932</v>
      </c>
    </row>
    <row r="71" spans="1:122" ht="39" thickBot="1">
      <c r="A71" s="1760" t="s">
        <v>1712</v>
      </c>
      <c r="B71" s="1760" t="s">
        <v>1904</v>
      </c>
      <c r="C71" s="1755" t="s">
        <v>1906</v>
      </c>
      <c r="D71" s="1767" t="s">
        <v>1907</v>
      </c>
      <c r="E71" s="1768" t="s">
        <v>1908</v>
      </c>
      <c r="F71" s="1769" t="s">
        <v>329</v>
      </c>
      <c r="G71" s="1769" t="s">
        <v>329</v>
      </c>
      <c r="H71" s="1770" t="s">
        <v>1874</v>
      </c>
      <c r="I71" s="2703" t="s">
        <v>1909</v>
      </c>
      <c r="J71" s="1787" t="s">
        <v>1910</v>
      </c>
      <c r="K71" s="1787" t="s">
        <v>1911</v>
      </c>
      <c r="L71" s="1787" t="s">
        <v>2709</v>
      </c>
      <c r="M71" s="1787" t="s">
        <v>2710</v>
      </c>
      <c r="N71" s="1787" t="s">
        <v>2711</v>
      </c>
      <c r="O71" s="1787" t="s">
        <v>2712</v>
      </c>
      <c r="P71" s="1787" t="s">
        <v>3441</v>
      </c>
      <c r="Q71" s="1787" t="s">
        <v>3442</v>
      </c>
      <c r="R71" s="1787" t="s">
        <v>3443</v>
      </c>
      <c r="S71" s="1788" t="s">
        <v>1912</v>
      </c>
      <c r="T71" s="1788" t="s">
        <v>1913</v>
      </c>
      <c r="U71" s="1788" t="s">
        <v>1914</v>
      </c>
      <c r="V71" s="1788" t="s">
        <v>2713</v>
      </c>
      <c r="W71" s="1787" t="s">
        <v>1915</v>
      </c>
      <c r="X71" s="1787" t="s">
        <v>1916</v>
      </c>
      <c r="Y71" s="1787" t="s">
        <v>1917</v>
      </c>
      <c r="Z71" s="1787" t="s">
        <v>1918</v>
      </c>
      <c r="AA71" s="1787" t="s">
        <v>2714</v>
      </c>
      <c r="AB71" s="1787" t="s">
        <v>3444</v>
      </c>
      <c r="AC71" s="1787" t="s">
        <v>3445</v>
      </c>
      <c r="AD71" s="1788" t="s">
        <v>1919</v>
      </c>
      <c r="AE71" s="1788" t="s">
        <v>1920</v>
      </c>
      <c r="AF71" s="1788" t="s">
        <v>1921</v>
      </c>
      <c r="AG71" s="1788" t="s">
        <v>1922</v>
      </c>
      <c r="AH71" s="1788" t="s">
        <v>1923</v>
      </c>
      <c r="AI71" s="1788" t="s">
        <v>1924</v>
      </c>
      <c r="AJ71" s="1788" t="s">
        <v>1925</v>
      </c>
      <c r="AK71" s="1788" t="s">
        <v>1926</v>
      </c>
      <c r="AL71" s="1788" t="s">
        <v>1927</v>
      </c>
      <c r="AM71" s="1788" t="s">
        <v>1928</v>
      </c>
      <c r="AN71" s="1788" t="s">
        <v>1929</v>
      </c>
      <c r="AO71" s="1788" t="s">
        <v>1930</v>
      </c>
      <c r="AP71" s="1788" t="s">
        <v>1931</v>
      </c>
      <c r="AQ71" s="1788" t="s">
        <v>1932</v>
      </c>
      <c r="AR71" s="1788" t="s">
        <v>1933</v>
      </c>
      <c r="AS71" s="1788" t="s">
        <v>1934</v>
      </c>
      <c r="AT71" s="1788" t="s">
        <v>1935</v>
      </c>
      <c r="AU71" s="1788" t="s">
        <v>1936</v>
      </c>
      <c r="AV71" s="1788" t="s">
        <v>1937</v>
      </c>
      <c r="AW71" s="1788" t="s">
        <v>1938</v>
      </c>
      <c r="AX71" s="1787" t="s">
        <v>1939</v>
      </c>
      <c r="AY71" s="1787" t="s">
        <v>1940</v>
      </c>
      <c r="AZ71" s="1787" t="s">
        <v>1941</v>
      </c>
      <c r="BA71" s="1787" t="s">
        <v>1942</v>
      </c>
      <c r="BB71" s="1787" t="s">
        <v>1943</v>
      </c>
      <c r="BC71" s="1787" t="s">
        <v>1944</v>
      </c>
      <c r="BD71" s="1787" t="s">
        <v>1945</v>
      </c>
      <c r="BE71" s="1787" t="s">
        <v>1946</v>
      </c>
      <c r="BF71" s="1787" t="s">
        <v>3447</v>
      </c>
      <c r="BG71" s="1788" t="s">
        <v>1947</v>
      </c>
      <c r="BH71" s="1788" t="s">
        <v>1948</v>
      </c>
      <c r="BI71" s="1788" t="s">
        <v>1949</v>
      </c>
      <c r="BJ71" s="1788" t="s">
        <v>1950</v>
      </c>
      <c r="BK71" s="1788" t="s">
        <v>1951</v>
      </c>
      <c r="BL71" s="1788" t="s">
        <v>1952</v>
      </c>
      <c r="BM71" s="1788" t="s">
        <v>1953</v>
      </c>
      <c r="BN71" s="1788" t="s">
        <v>1954</v>
      </c>
      <c r="BO71" s="1788" t="s">
        <v>1955</v>
      </c>
      <c r="BP71" s="1787" t="s">
        <v>2715</v>
      </c>
      <c r="BQ71" s="1787" t="s">
        <v>2716</v>
      </c>
      <c r="BR71" s="1787" t="s">
        <v>2717</v>
      </c>
      <c r="BS71" s="1787" t="s">
        <v>2717</v>
      </c>
      <c r="BT71" s="1788" t="s">
        <v>2718</v>
      </c>
      <c r="BU71" s="1788" t="s">
        <v>2719</v>
      </c>
      <c r="BV71" s="1788" t="s">
        <v>2720</v>
      </c>
      <c r="BW71" s="1788" t="s">
        <v>2721</v>
      </c>
      <c r="BX71" s="1788" t="s">
        <v>2722</v>
      </c>
      <c r="BY71" s="1788" t="s">
        <v>2723</v>
      </c>
      <c r="BZ71" s="1788" t="s">
        <v>2724</v>
      </c>
      <c r="CA71" s="1788" t="s">
        <v>2725</v>
      </c>
      <c r="CB71" s="1788" t="s">
        <v>2726</v>
      </c>
      <c r="CC71" s="1788" t="s">
        <v>2727</v>
      </c>
      <c r="CD71" s="1788" t="s">
        <v>2728</v>
      </c>
      <c r="CE71" s="1788" t="s">
        <v>2729</v>
      </c>
      <c r="CF71" s="1787" t="s">
        <v>2730</v>
      </c>
      <c r="CG71" s="1787" t="s">
        <v>2731</v>
      </c>
      <c r="CH71" s="1787" t="s">
        <v>2732</v>
      </c>
      <c r="CI71" s="1788" t="s">
        <v>2733</v>
      </c>
      <c r="CJ71" s="1788" t="s">
        <v>2734</v>
      </c>
      <c r="CK71" s="1788" t="s">
        <v>3450</v>
      </c>
      <c r="CL71" s="1787" t="s">
        <v>2735</v>
      </c>
      <c r="CM71" s="1787" t="s">
        <v>2736</v>
      </c>
      <c r="CN71" s="1787" t="s">
        <v>2737</v>
      </c>
      <c r="CO71" s="1788" t="s">
        <v>2738</v>
      </c>
      <c r="CP71" s="1788" t="s">
        <v>2739</v>
      </c>
      <c r="CQ71" s="1788" t="s">
        <v>3451</v>
      </c>
      <c r="CR71" s="1787" t="s">
        <v>3452</v>
      </c>
      <c r="CS71" s="1787" t="s">
        <v>3453</v>
      </c>
      <c r="CT71" s="1787" t="s">
        <v>3454</v>
      </c>
      <c r="CU71" s="1788" t="s">
        <v>3455</v>
      </c>
      <c r="CV71" s="1788" t="s">
        <v>3456</v>
      </c>
      <c r="CW71" s="1788" t="s">
        <v>3457</v>
      </c>
      <c r="CX71" s="1787" t="s">
        <v>2740</v>
      </c>
      <c r="CY71" s="1787" t="s">
        <v>2741</v>
      </c>
      <c r="CZ71" s="1787" t="s">
        <v>2742</v>
      </c>
      <c r="DA71" s="1787" t="s">
        <v>3458</v>
      </c>
      <c r="DB71" s="1788" t="s">
        <v>2743</v>
      </c>
      <c r="DC71" s="1788" t="s">
        <v>2744</v>
      </c>
      <c r="DD71" s="1787" t="s">
        <v>2745</v>
      </c>
      <c r="DE71" s="1787" t="s">
        <v>2746</v>
      </c>
      <c r="DF71" s="1787" t="s">
        <v>3459</v>
      </c>
      <c r="DG71" s="1787" t="s">
        <v>3460</v>
      </c>
      <c r="DH71" s="1788" t="s">
        <v>2747</v>
      </c>
      <c r="DI71" s="1788" t="s">
        <v>3461</v>
      </c>
      <c r="DJ71" s="1788" t="s">
        <v>3462</v>
      </c>
      <c r="DK71" s="1787" t="s">
        <v>3463</v>
      </c>
      <c r="DL71" s="1787" t="s">
        <v>3464</v>
      </c>
      <c r="DM71" s="1787" t="s">
        <v>3465</v>
      </c>
      <c r="DN71" s="1788" t="s">
        <v>3466</v>
      </c>
      <c r="DO71" s="1788" t="s">
        <v>3468</v>
      </c>
      <c r="DP71" s="1788" t="s">
        <v>3469</v>
      </c>
      <c r="DQ71" s="1788" t="s">
        <v>3470</v>
      </c>
      <c r="DR71" s="1788" t="s">
        <v>3471</v>
      </c>
    </row>
    <row r="72" spans="1:122" ht="39" thickBot="1">
      <c r="A72" s="1760" t="s">
        <v>1712</v>
      </c>
      <c r="B72" s="1760" t="s">
        <v>1904</v>
      </c>
      <c r="C72" s="1755" t="s">
        <v>1956</v>
      </c>
      <c r="D72" s="1767" t="s">
        <v>1957</v>
      </c>
      <c r="E72" s="1768" t="s">
        <v>1958</v>
      </c>
      <c r="F72" s="1769" t="s">
        <v>329</v>
      </c>
      <c r="G72" s="1769" t="s">
        <v>329</v>
      </c>
      <c r="H72" s="1770" t="s">
        <v>1874</v>
      </c>
      <c r="I72" s="2703" t="str">
        <f>I71</f>
        <v>GeneralAcc_POS1</v>
      </c>
      <c r="J72" s="1787" t="str">
        <f>J71</f>
        <v>GeneralAcc_POS2</v>
      </c>
      <c r="K72" s="1787" t="str">
        <f>K71</f>
        <v>GeneralAcc_POS3</v>
      </c>
      <c r="L72" s="1787" t="str">
        <f>L71</f>
        <v>GeneralAcc_POS4</v>
      </c>
      <c r="M72" s="1787" t="str">
        <f>M71</f>
        <v>GeneralAcc_POS5</v>
      </c>
      <c r="N72" s="1787" t="str">
        <f t="shared" ref="N72" si="3">N71</f>
        <v>GeneralAcc_POS6</v>
      </c>
      <c r="O72" s="1787" t="str">
        <f>O71</f>
        <v>GeneralAcc_POS7</v>
      </c>
      <c r="P72" s="1787" t="str">
        <f t="shared" ref="P72:R72" si="4">P71</f>
        <v>GeneralAcc_POS8</v>
      </c>
      <c r="Q72" s="1787" t="str">
        <f t="shared" si="4"/>
        <v>GeneralAcc_POS9</v>
      </c>
      <c r="R72" s="1787" t="str">
        <f t="shared" si="4"/>
        <v>GeneralAcc_POS10</v>
      </c>
      <c r="S72" s="1788" t="str">
        <f t="shared" ref="S72:AX72" si="5">S71</f>
        <v>GeneralAcc_NEG1</v>
      </c>
      <c r="T72" s="1788" t="str">
        <f t="shared" si="5"/>
        <v>GeneralAcc_NEG2</v>
      </c>
      <c r="U72" s="1788" t="str">
        <f t="shared" si="5"/>
        <v>GeneralAcc_NEG3</v>
      </c>
      <c r="V72" s="1788" t="str">
        <f t="shared" si="5"/>
        <v>GeneralAcc_NEG4</v>
      </c>
      <c r="W72" s="1787" t="str">
        <f t="shared" si="5"/>
        <v>InterestAcc_POS1</v>
      </c>
      <c r="X72" s="1787" t="str">
        <f t="shared" si="5"/>
        <v>InterestAcc_POS2</v>
      </c>
      <c r="Y72" s="1787" t="str">
        <f t="shared" si="5"/>
        <v>InterestAcc_POS3</v>
      </c>
      <c r="Z72" s="1787" t="str">
        <f t="shared" si="5"/>
        <v>InterestAcc_POS4</v>
      </c>
      <c r="AA72" s="1787" t="str">
        <f t="shared" si="5"/>
        <v>InterestAcc_POS5</v>
      </c>
      <c r="AB72" s="1787" t="str">
        <f t="shared" si="5"/>
        <v>InterestAcc_POS6</v>
      </c>
      <c r="AC72" s="1787" t="str">
        <f t="shared" si="5"/>
        <v>InterestAcc_POS7</v>
      </c>
      <c r="AD72" s="1788" t="str">
        <f t="shared" si="5"/>
        <v>InterestAcc_NEG1</v>
      </c>
      <c r="AE72" s="1788" t="str">
        <f t="shared" si="5"/>
        <v>InterestAcc_NEG2</v>
      </c>
      <c r="AF72" s="1788" t="str">
        <f t="shared" si="5"/>
        <v>InterestAcc_NEG3</v>
      </c>
      <c r="AG72" s="1788" t="str">
        <f t="shared" si="5"/>
        <v>InterestAcc_NEG4</v>
      </c>
      <c r="AH72" s="1788" t="str">
        <f t="shared" si="5"/>
        <v>InterestAcc_NEG5</v>
      </c>
      <c r="AI72" s="1788" t="str">
        <f t="shared" si="5"/>
        <v>InterestAcc_NEG6</v>
      </c>
      <c r="AJ72" s="1788" t="str">
        <f t="shared" si="5"/>
        <v>InterestAcc_NEG7</v>
      </c>
      <c r="AK72" s="1788" t="str">
        <f t="shared" si="5"/>
        <v>InterestAcc_NEG8</v>
      </c>
      <c r="AL72" s="1788" t="str">
        <f t="shared" si="5"/>
        <v>InterestAcc_NEG9</v>
      </c>
      <c r="AM72" s="1788" t="str">
        <f t="shared" si="5"/>
        <v>InterestAcc_NEG10</v>
      </c>
      <c r="AN72" s="1788" t="str">
        <f t="shared" si="5"/>
        <v>InterestAcc_NEG11</v>
      </c>
      <c r="AO72" s="1788" t="str">
        <f t="shared" si="5"/>
        <v>InterestAcc_NEG12</v>
      </c>
      <c r="AP72" s="1788" t="str">
        <f t="shared" si="5"/>
        <v>InterestAcc_NEG13</v>
      </c>
      <c r="AQ72" s="1788" t="str">
        <f t="shared" si="5"/>
        <v>InterestAcc_NEG14</v>
      </c>
      <c r="AR72" s="1788" t="str">
        <f t="shared" si="5"/>
        <v>InterestAcc_NEG15</v>
      </c>
      <c r="AS72" s="1788" t="str">
        <f t="shared" si="5"/>
        <v>InterestAcc_NEG16</v>
      </c>
      <c r="AT72" s="1788" t="str">
        <f t="shared" si="5"/>
        <v>InterestAcc_NEG17</v>
      </c>
      <c r="AU72" s="1788" t="str">
        <f t="shared" si="5"/>
        <v>InterestAcc_NEG18</v>
      </c>
      <c r="AV72" s="1788" t="str">
        <f t="shared" si="5"/>
        <v>InterestAcc_NEG19</v>
      </c>
      <c r="AW72" s="1788" t="str">
        <f t="shared" si="5"/>
        <v>InterestAcc_NEG20</v>
      </c>
      <c r="AX72" s="1787" t="str">
        <f t="shared" si="5"/>
        <v>PrincipalAcc_POS1</v>
      </c>
      <c r="AY72" s="1787" t="str">
        <f t="shared" ref="AY72:AZ72" si="6">AY71</f>
        <v>PrincipalAcc_POS2</v>
      </c>
      <c r="AZ72" s="1787" t="str">
        <f t="shared" si="6"/>
        <v>PrincipalAcc_POS3</v>
      </c>
      <c r="BA72" s="1787" t="str">
        <f t="shared" ref="BA72:BF72" si="7">BA71</f>
        <v>PrincipalAcc_POS4</v>
      </c>
      <c r="BB72" s="1787" t="str">
        <f t="shared" si="7"/>
        <v>PrincipalAcc_POS5</v>
      </c>
      <c r="BC72" s="1787" t="str">
        <f t="shared" si="7"/>
        <v>PrincipalAcc_POS6</v>
      </c>
      <c r="BD72" s="1787" t="str">
        <f t="shared" si="7"/>
        <v>PrincipalAcc_POS7</v>
      </c>
      <c r="BE72" s="1787" t="str">
        <f t="shared" si="7"/>
        <v>PrincipalAcc_POS8</v>
      </c>
      <c r="BF72" s="1787" t="str">
        <f t="shared" si="7"/>
        <v>PrincipalAcc_POS9</v>
      </c>
      <c r="BG72" s="1788" t="str">
        <f>+BG71</f>
        <v>PrincipalAcc_NEG1</v>
      </c>
      <c r="BH72" s="1788" t="str">
        <f t="shared" ref="BH72:BI72" si="8">+BH71</f>
        <v>PrincipalAcc_NEG2</v>
      </c>
      <c r="BI72" s="1788" t="str">
        <f t="shared" si="8"/>
        <v>PrincipalAcc_NEG3</v>
      </c>
      <c r="BJ72" s="1788" t="str">
        <f t="shared" ref="BJ72:BO72" si="9">+BJ71</f>
        <v>PrincipalAcc_NEG4</v>
      </c>
      <c r="BK72" s="1788" t="str">
        <f t="shared" si="9"/>
        <v>PrincipalAcc_NEG5</v>
      </c>
      <c r="BL72" s="1788" t="str">
        <f t="shared" si="9"/>
        <v>PrincipalAcc_NEG6</v>
      </c>
      <c r="BM72" s="1788" t="str">
        <f t="shared" si="9"/>
        <v>PrincipalAcc_NEG7</v>
      </c>
      <c r="BN72" s="1788" t="str">
        <f t="shared" si="9"/>
        <v>PrincipalAcc_NEG8</v>
      </c>
      <c r="BO72" s="1788" t="str">
        <f t="shared" si="9"/>
        <v>PrincipalAcc_NEG9</v>
      </c>
      <c r="BP72" s="1787" t="str">
        <f>BP71</f>
        <v>PrincAddAcc_POS1</v>
      </c>
      <c r="BQ72" s="1787" t="str">
        <f t="shared" ref="BQ72:BR72" si="10">BQ71</f>
        <v>PrincAddAcc_POS2</v>
      </c>
      <c r="BR72" s="1787" t="str">
        <f t="shared" si="10"/>
        <v>PrincAddAcc_POS3</v>
      </c>
      <c r="BS72" s="1787" t="str">
        <f t="shared" ref="BS72" si="11">BS71</f>
        <v>PrincAddAcc_POS3</v>
      </c>
      <c r="BT72" s="1788" t="str">
        <f>+BT71</f>
        <v>PrincAddAcc_NEG1</v>
      </c>
      <c r="BU72" s="1788" t="str">
        <f t="shared" ref="BU72:CD72" si="12">+BU71</f>
        <v>PrincAddAcc_NEG2</v>
      </c>
      <c r="BV72" s="1788" t="str">
        <f t="shared" si="12"/>
        <v>PrincAddAcc_NEG3</v>
      </c>
      <c r="BW72" s="1788" t="str">
        <f t="shared" si="12"/>
        <v>PrincAddAcc_NEG4</v>
      </c>
      <c r="BX72" s="1788" t="str">
        <f t="shared" si="12"/>
        <v>PrincAddAcc_NEG5</v>
      </c>
      <c r="BY72" s="1788" t="str">
        <f t="shared" si="12"/>
        <v>PrincAddAcc_NEG6</v>
      </c>
      <c r="BZ72" s="1788" t="str">
        <f t="shared" si="12"/>
        <v>PrincAddAcc_NEG7</v>
      </c>
      <c r="CA72" s="1788" t="str">
        <f t="shared" si="12"/>
        <v>PrincAddAcc_NEG8</v>
      </c>
      <c r="CB72" s="1788" t="str">
        <f t="shared" si="12"/>
        <v>PrincAddAcc_NEG9</v>
      </c>
      <c r="CC72" s="1788" t="str">
        <f t="shared" si="12"/>
        <v>PrincAddAcc_NEG10</v>
      </c>
      <c r="CD72" s="1788" t="str">
        <f t="shared" si="12"/>
        <v>PrincAddAcc_NEG11</v>
      </c>
      <c r="CE72" s="1788" t="str">
        <f t="shared" ref="CE72" si="13">+CE71</f>
        <v>PrincAddAcc_NEG12</v>
      </c>
      <c r="CF72" s="1787" t="str">
        <f t="shared" ref="CF72:DH72" si="14">CF71</f>
        <v>ClassALiqResAcc_POS1</v>
      </c>
      <c r="CG72" s="1787" t="str">
        <f t="shared" si="14"/>
        <v>ClassALiqResAcc_POS2</v>
      </c>
      <c r="CH72" s="1787" t="str">
        <f t="shared" si="14"/>
        <v>ClassALiqResAcc_POS3</v>
      </c>
      <c r="CI72" s="1788" t="str">
        <f t="shared" si="14"/>
        <v>ClassALiqResAcc_NEG1</v>
      </c>
      <c r="CJ72" s="1788" t="str">
        <f t="shared" si="14"/>
        <v>ClassALiqResAcc_NEG2</v>
      </c>
      <c r="CK72" s="1788" t="str">
        <f t="shared" ref="CK72" si="15">CK71</f>
        <v>ClassALiqResAcc_NEG3</v>
      </c>
      <c r="CL72" s="1787" t="str">
        <f t="shared" si="14"/>
        <v>ClassBLiqResAcc_POS1</v>
      </c>
      <c r="CM72" s="1787" t="str">
        <f t="shared" si="14"/>
        <v>ClassBLiqResAcc_POS2</v>
      </c>
      <c r="CN72" s="1787" t="str">
        <f t="shared" si="14"/>
        <v>ClassBLiqResAcc_POS3</v>
      </c>
      <c r="CO72" s="1788" t="str">
        <f t="shared" si="14"/>
        <v>ClassBLiqResAcc_NEG1</v>
      </c>
      <c r="CP72" s="1788" t="str">
        <f t="shared" si="14"/>
        <v>ClassBLiqResAcc_NEG2</v>
      </c>
      <c r="CQ72" s="1788" t="str">
        <f t="shared" ref="CQ72:CV72" si="16">CQ71</f>
        <v>ClassBLiqResAcc_NEG3</v>
      </c>
      <c r="CR72" s="1787" t="str">
        <f t="shared" si="16"/>
        <v>ClassCLiqResAcc_POS1</v>
      </c>
      <c r="CS72" s="1787" t="str">
        <f t="shared" si="16"/>
        <v>ClassCLiqResAcc_POS2</v>
      </c>
      <c r="CT72" s="1787" t="str">
        <f t="shared" si="16"/>
        <v>ClassCLiqResAcc_POS3</v>
      </c>
      <c r="CU72" s="1788" t="str">
        <f t="shared" si="16"/>
        <v>ClassCLiqResAcc_NEG1</v>
      </c>
      <c r="CV72" s="1788" t="str">
        <f t="shared" si="16"/>
        <v>ClassCLiqResAcc_NEG2</v>
      </c>
      <c r="CW72" s="1788" t="str">
        <f t="shared" ref="CW72" si="17">CW71</f>
        <v>ClassCLiqResAcc_NEG3</v>
      </c>
      <c r="CX72" s="1787" t="str">
        <f t="shared" si="14"/>
        <v>SwapCollAcc_POS1</v>
      </c>
      <c r="CY72" s="1787" t="str">
        <f t="shared" si="14"/>
        <v>SwapCollAcc_POS2</v>
      </c>
      <c r="CZ72" s="1787" t="str">
        <f t="shared" si="14"/>
        <v>SwapCollAcc_POS3</v>
      </c>
      <c r="DA72" s="1787" t="str">
        <f t="shared" ref="DA72" si="18">DA71</f>
        <v>SwapCollAcc_POS4</v>
      </c>
      <c r="DB72" s="1788" t="str">
        <f t="shared" si="14"/>
        <v>SwapCollAcc_NEG1</v>
      </c>
      <c r="DC72" s="1788" t="str">
        <f t="shared" si="14"/>
        <v>SwapCollAcc_NEG2</v>
      </c>
      <c r="DD72" s="1787" t="str">
        <f t="shared" si="14"/>
        <v>AdditionalIntAcc_POS1</v>
      </c>
      <c r="DE72" s="1787" t="str">
        <f t="shared" si="14"/>
        <v>AdditionalIntAcc_POS2</v>
      </c>
      <c r="DF72" s="1787" t="str">
        <f t="shared" ref="DF72:DG72" si="19">DF71</f>
        <v>AdditionalIntAcc_POS3</v>
      </c>
      <c r="DG72" s="1787" t="str">
        <f t="shared" si="19"/>
        <v>AdditionalIntAcc_POS4</v>
      </c>
      <c r="DH72" s="1788" t="str">
        <f t="shared" si="14"/>
        <v>AdditionalIntAcc_NEG1</v>
      </c>
      <c r="DI72" s="1788" t="str">
        <f t="shared" ref="DI72:DJ72" si="20">DI71</f>
        <v>AdditionalIntAcc_NEG2</v>
      </c>
      <c r="DJ72" s="1788" t="str">
        <f t="shared" si="20"/>
        <v>AdditionalIntAcc_NEG3</v>
      </c>
      <c r="DK72" s="1787" t="str">
        <f>DK71</f>
        <v>CommingResAcc_POS1</v>
      </c>
      <c r="DL72" s="1787" t="str">
        <f>DL71</f>
        <v>CommingResAcc_POS2</v>
      </c>
      <c r="DM72" s="1787" t="str">
        <f>DM71</f>
        <v>CommingResAcc_POS3</v>
      </c>
      <c r="DN72" s="1788" t="str">
        <f>DN71</f>
        <v>CommingResAcc_NEG1</v>
      </c>
      <c r="DO72" s="1788" t="str">
        <f t="shared" ref="DO72:DR72" si="21">DO71</f>
        <v>CommingResAcc_NEG2</v>
      </c>
      <c r="DP72" s="1788" t="str">
        <f t="shared" si="21"/>
        <v>CommingResAcc_NEG3</v>
      </c>
      <c r="DQ72" s="1788" t="str">
        <f t="shared" si="21"/>
        <v>CommingResAcc_NEG4</v>
      </c>
      <c r="DR72" s="1788" t="str">
        <f t="shared" si="21"/>
        <v>CommingResAcc_NEG5</v>
      </c>
    </row>
    <row r="73" spans="1:122" ht="157.5" customHeight="1" thickBot="1">
      <c r="A73" s="1760" t="s">
        <v>1712</v>
      </c>
      <c r="B73" s="1760" t="s">
        <v>1904</v>
      </c>
      <c r="C73" s="1755" t="s">
        <v>1959</v>
      </c>
      <c r="D73" s="1767" t="s">
        <v>1960</v>
      </c>
      <c r="E73" s="1768" t="s">
        <v>1961</v>
      </c>
      <c r="F73" s="1769" t="s">
        <v>329</v>
      </c>
      <c r="G73" s="1769" t="s">
        <v>329</v>
      </c>
      <c r="H73" s="1770" t="s">
        <v>1874</v>
      </c>
      <c r="I73" s="2703" t="s">
        <v>3440</v>
      </c>
      <c r="J73" s="1787" t="s">
        <v>586</v>
      </c>
      <c r="K73" s="1787" t="s">
        <v>3081</v>
      </c>
      <c r="L73" s="1787" t="s">
        <v>3083</v>
      </c>
      <c r="M73" s="1787" t="s">
        <v>3084</v>
      </c>
      <c r="N73" s="1787" t="s">
        <v>3085</v>
      </c>
      <c r="O73" s="1787" t="s">
        <v>3086</v>
      </c>
      <c r="P73" s="1787" t="s">
        <v>3088</v>
      </c>
      <c r="Q73" s="1787" t="s">
        <v>3223</v>
      </c>
      <c r="R73" s="1787" t="s">
        <v>3224</v>
      </c>
      <c r="S73" s="1788" t="s">
        <v>1588</v>
      </c>
      <c r="T73" s="1788" t="s">
        <v>3090</v>
      </c>
      <c r="U73" s="1788" t="s">
        <v>3091</v>
      </c>
      <c r="V73" s="1788" t="s">
        <v>3355</v>
      </c>
      <c r="W73" s="1788" t="s">
        <v>3446</v>
      </c>
      <c r="X73" s="1999" t="s">
        <v>3092</v>
      </c>
      <c r="Y73" s="1999" t="s">
        <v>3125</v>
      </c>
      <c r="Z73" s="1999" t="s">
        <v>3126</v>
      </c>
      <c r="AA73" s="1999" t="s">
        <v>3093</v>
      </c>
      <c r="AB73" s="1999" t="s">
        <v>3232</v>
      </c>
      <c r="AC73" s="1999" t="s">
        <v>3094</v>
      </c>
      <c r="AD73" s="1788" t="s">
        <v>3095</v>
      </c>
      <c r="AE73" s="1788" t="s">
        <v>3096</v>
      </c>
      <c r="AF73" s="1788" t="s">
        <v>3097</v>
      </c>
      <c r="AG73" s="1788" t="s">
        <v>3098</v>
      </c>
      <c r="AH73" s="1788" t="s">
        <v>3099</v>
      </c>
      <c r="AI73" s="1788" t="s">
        <v>3100</v>
      </c>
      <c r="AJ73" s="1788" t="s">
        <v>3101</v>
      </c>
      <c r="AK73" s="1788" t="s">
        <v>3102</v>
      </c>
      <c r="AL73" s="1788" t="s">
        <v>3103</v>
      </c>
      <c r="AM73" s="1788" t="s">
        <v>3104</v>
      </c>
      <c r="AN73" s="1788" t="s">
        <v>3105</v>
      </c>
      <c r="AO73" s="1788" t="s">
        <v>3106</v>
      </c>
      <c r="AP73" s="1788" t="s">
        <v>3107</v>
      </c>
      <c r="AQ73" s="1788" t="s">
        <v>2831</v>
      </c>
      <c r="AR73" s="1788" t="s">
        <v>3108</v>
      </c>
      <c r="AS73" s="1788" t="s">
        <v>1470</v>
      </c>
      <c r="AT73" s="1788" t="s">
        <v>3109</v>
      </c>
      <c r="AU73" s="1788" t="s">
        <v>3110</v>
      </c>
      <c r="AV73" s="1788" t="s">
        <v>3111</v>
      </c>
      <c r="AW73" s="1788" t="s">
        <v>3112</v>
      </c>
      <c r="AX73" s="1787" t="s">
        <v>3446</v>
      </c>
      <c r="AY73" s="1787" t="s">
        <v>591</v>
      </c>
      <c r="AZ73" s="1787" t="s">
        <v>1487</v>
      </c>
      <c r="BA73" s="1787" t="s">
        <v>1488</v>
      </c>
      <c r="BB73" s="1787" t="s">
        <v>1489</v>
      </c>
      <c r="BC73" s="1787" t="s">
        <v>1490</v>
      </c>
      <c r="BD73" s="1787" t="s">
        <v>592</v>
      </c>
      <c r="BE73" s="1787" t="s">
        <v>3187</v>
      </c>
      <c r="BF73" s="1787" t="s">
        <v>3188</v>
      </c>
      <c r="BG73" s="1788" t="s">
        <v>3225</v>
      </c>
      <c r="BH73" s="1788" t="s">
        <v>3115</v>
      </c>
      <c r="BI73" s="1788" t="s">
        <v>3116</v>
      </c>
      <c r="BJ73" s="1788" t="s">
        <v>3117</v>
      </c>
      <c r="BK73" s="1788" t="s">
        <v>3119</v>
      </c>
      <c r="BL73" s="1788" t="s">
        <v>3120</v>
      </c>
      <c r="BM73" s="1788" t="s">
        <v>3121</v>
      </c>
      <c r="BN73" s="1788" t="s">
        <v>1494</v>
      </c>
      <c r="BO73" s="1788" t="s">
        <v>3226</v>
      </c>
      <c r="BP73" s="1788" t="s">
        <v>3448</v>
      </c>
      <c r="BQ73" s="1787" t="s">
        <v>1484</v>
      </c>
      <c r="BR73" s="1787" t="s">
        <v>1485</v>
      </c>
      <c r="BS73" s="1787" t="s">
        <v>1486</v>
      </c>
      <c r="BT73" s="1788" t="s">
        <v>1471</v>
      </c>
      <c r="BU73" s="1788" t="s">
        <v>1472</v>
      </c>
      <c r="BV73" s="1788" t="s">
        <v>1473</v>
      </c>
      <c r="BW73" s="1788" t="s">
        <v>1474</v>
      </c>
      <c r="BX73" s="1788" t="s">
        <v>1475</v>
      </c>
      <c r="BY73" s="1788" t="s">
        <v>1476</v>
      </c>
      <c r="BZ73" s="1788" t="s">
        <v>1477</v>
      </c>
      <c r="CA73" s="1788" t="s">
        <v>3234</v>
      </c>
      <c r="CB73" s="1788" t="s">
        <v>3235</v>
      </c>
      <c r="CC73" s="1788" t="s">
        <v>3167</v>
      </c>
      <c r="CD73" s="1788" t="s">
        <v>3168</v>
      </c>
      <c r="CE73" s="1788" t="s">
        <v>3166</v>
      </c>
      <c r="CF73" s="1787" t="s">
        <v>3449</v>
      </c>
      <c r="CG73" s="1787" t="s">
        <v>2805</v>
      </c>
      <c r="CH73" s="1787" t="s">
        <v>595</v>
      </c>
      <c r="CI73" s="1788" t="s">
        <v>3180</v>
      </c>
      <c r="CJ73" s="1788" t="s">
        <v>3122</v>
      </c>
      <c r="CK73" s="1788" t="s">
        <v>3191</v>
      </c>
      <c r="CL73" s="1787" t="s">
        <v>3449</v>
      </c>
      <c r="CM73" s="1787" t="s">
        <v>2805</v>
      </c>
      <c r="CN73" s="1787" t="s">
        <v>595</v>
      </c>
      <c r="CO73" s="1788" t="s">
        <v>3181</v>
      </c>
      <c r="CP73" s="1788" t="s">
        <v>3122</v>
      </c>
      <c r="CQ73" s="1788" t="s">
        <v>3192</v>
      </c>
      <c r="CR73" s="1787" t="s">
        <v>3449</v>
      </c>
      <c r="CS73" s="1787" t="s">
        <v>2805</v>
      </c>
      <c r="CT73" s="1787" t="s">
        <v>595</v>
      </c>
      <c r="CU73" s="1788" t="s">
        <v>3181</v>
      </c>
      <c r="CV73" s="1788" t="s">
        <v>3122</v>
      </c>
      <c r="CW73" s="1788" t="s">
        <v>3192</v>
      </c>
      <c r="CX73" s="1787" t="s">
        <v>3449</v>
      </c>
      <c r="CY73" s="1787" t="s">
        <v>1591</v>
      </c>
      <c r="CZ73" s="1787" t="s">
        <v>1498</v>
      </c>
      <c r="DA73" s="1787" t="s">
        <v>1499</v>
      </c>
      <c r="DB73" s="1788" t="s">
        <v>1500</v>
      </c>
      <c r="DC73" s="1788" t="s">
        <v>1501</v>
      </c>
      <c r="DD73" s="1787" t="s">
        <v>3449</v>
      </c>
      <c r="DE73" s="1787" t="s">
        <v>3186</v>
      </c>
      <c r="DF73" s="1787" t="s">
        <v>3242</v>
      </c>
      <c r="DG73" s="1787" t="s">
        <v>592</v>
      </c>
      <c r="DH73" s="1788" t="s">
        <v>3189</v>
      </c>
      <c r="DI73" s="1788" t="s">
        <v>3190</v>
      </c>
      <c r="DJ73" s="1788" t="s">
        <v>592</v>
      </c>
      <c r="DK73" s="1787" t="s">
        <v>3449</v>
      </c>
      <c r="DL73" s="1787" t="s">
        <v>3088</v>
      </c>
      <c r="DM73" s="1787" t="s">
        <v>3467</v>
      </c>
      <c r="DN73" s="1788" t="s">
        <v>598</v>
      </c>
      <c r="DO73" s="1788" t="s">
        <v>597</v>
      </c>
      <c r="DP73" s="1788" t="s">
        <v>1496</v>
      </c>
      <c r="DQ73" s="1788" t="s">
        <v>3122</v>
      </c>
      <c r="DR73" s="1788" t="s">
        <v>1497</v>
      </c>
    </row>
    <row r="74" spans="1:122" ht="77.25" thickBot="1">
      <c r="A74" s="1760" t="s">
        <v>1712</v>
      </c>
      <c r="B74" s="1760" t="s">
        <v>1904</v>
      </c>
      <c r="C74" s="1754" t="s">
        <v>1962</v>
      </c>
      <c r="D74" s="1767" t="s">
        <v>1963</v>
      </c>
      <c r="E74" s="1768" t="s">
        <v>1964</v>
      </c>
      <c r="F74" s="1770" t="s">
        <v>329</v>
      </c>
      <c r="G74" s="1770" t="s">
        <v>329</v>
      </c>
      <c r="H74" s="1770" t="s">
        <v>1764</v>
      </c>
      <c r="I74" s="2697">
        <f>'14. Priority of Payments '!I11</f>
        <v>0</v>
      </c>
      <c r="J74" s="1789">
        <f t="array" ref="J74:R74">TRANSPOSE('14. Priority of Payments '!G15:G23)</f>
        <v>0</v>
      </c>
      <c r="K74" s="1789">
        <v>0</v>
      </c>
      <c r="L74" s="1789">
        <v>0</v>
      </c>
      <c r="M74" s="1789">
        <v>0</v>
      </c>
      <c r="N74" s="1789">
        <v>0</v>
      </c>
      <c r="O74" s="1789">
        <v>0</v>
      </c>
      <c r="P74" s="1789">
        <v>0</v>
      </c>
      <c r="Q74" s="1789">
        <v>0</v>
      </c>
      <c r="R74" s="1789">
        <v>0</v>
      </c>
      <c r="S74" s="1789">
        <f t="array" ref="S74:V74">TRANSPOSE('14. Priority of Payments '!G26:G29)</f>
        <v>315.87999997660518</v>
      </c>
      <c r="T74" s="1789">
        <v>0</v>
      </c>
      <c r="U74" s="1789">
        <v>0</v>
      </c>
      <c r="V74" s="1789">
        <v>0</v>
      </c>
      <c r="W74" s="1789">
        <f>'14. Priority of Payments '!I33</f>
        <v>0</v>
      </c>
      <c r="X74" s="1789">
        <f t="array" ref="X74:AC74">TRANSPOSE('14. Priority of Payments '!G34:G39)</f>
        <v>0</v>
      </c>
      <c r="Y74" s="1789">
        <v>0</v>
      </c>
      <c r="Z74" s="1789">
        <v>0</v>
      </c>
      <c r="AA74" s="1789">
        <v>0</v>
      </c>
      <c r="AB74" s="1789">
        <v>0</v>
      </c>
      <c r="AC74" s="1789">
        <v>0</v>
      </c>
      <c r="AD74" s="1789">
        <f t="array" ref="AD74:AW74">TRANSPOSE('14. Priority of Payments '!G40:G59)</f>
        <v>0</v>
      </c>
      <c r="AE74" s="1789">
        <v>0</v>
      </c>
      <c r="AF74" s="1789">
        <v>0</v>
      </c>
      <c r="AG74" s="1789">
        <v>0</v>
      </c>
      <c r="AH74" s="1789">
        <v>0</v>
      </c>
      <c r="AI74" s="1789">
        <v>0</v>
      </c>
      <c r="AJ74" s="1789">
        <v>0</v>
      </c>
      <c r="AK74" s="1789">
        <v>0</v>
      </c>
      <c r="AL74" s="1789">
        <v>0</v>
      </c>
      <c r="AM74" s="1789">
        <v>0</v>
      </c>
      <c r="AN74" s="1789">
        <v>0</v>
      </c>
      <c r="AO74" s="1789">
        <v>0</v>
      </c>
      <c r="AP74" s="1789">
        <v>0</v>
      </c>
      <c r="AQ74" s="1789">
        <v>0</v>
      </c>
      <c r="AR74" s="1789">
        <v>0</v>
      </c>
      <c r="AS74" s="1789">
        <v>0</v>
      </c>
      <c r="AT74" s="1789">
        <v>0</v>
      </c>
      <c r="AU74" s="1789">
        <v>0</v>
      </c>
      <c r="AV74" s="1789">
        <v>0</v>
      </c>
      <c r="AW74" s="1789">
        <v>0</v>
      </c>
      <c r="AX74" s="1789">
        <f>'14. Priority of Payments '!I63</f>
        <v>0</v>
      </c>
      <c r="AY74" s="1789">
        <f t="array" ref="AY74:BF74">TRANSPOSE('14. Priority of Payments '!G65:G72)</f>
        <v>315.87999997660518</v>
      </c>
      <c r="AZ74" s="1789">
        <v>0</v>
      </c>
      <c r="BA74" s="1789">
        <v>0</v>
      </c>
      <c r="BB74" s="1789">
        <v>0</v>
      </c>
      <c r="BC74" s="1789">
        <v>0</v>
      </c>
      <c r="BD74" s="1789">
        <v>0</v>
      </c>
      <c r="BE74" s="1789">
        <v>0</v>
      </c>
      <c r="BF74" s="1789">
        <v>0</v>
      </c>
      <c r="BG74" s="1789">
        <f t="array" ref="BG74:BO74">TRANSPOSE('14. Priority of Payments '!G73:G81)</f>
        <v>0</v>
      </c>
      <c r="BH74" s="1789">
        <v>0</v>
      </c>
      <c r="BI74" s="1789">
        <v>0</v>
      </c>
      <c r="BJ74" s="1789">
        <v>0</v>
      </c>
      <c r="BK74" s="1789">
        <v>0</v>
      </c>
      <c r="BL74" s="1789">
        <v>0</v>
      </c>
      <c r="BM74" s="1789">
        <v>0</v>
      </c>
      <c r="BN74" s="1789">
        <v>0</v>
      </c>
      <c r="BO74" s="1789">
        <v>0</v>
      </c>
      <c r="BP74" s="1789">
        <f>'14. Priority of Payments '!I85</f>
        <v>0</v>
      </c>
      <c r="BQ74" s="1789">
        <f>'14. Priority of Payments '!G86</f>
        <v>0</v>
      </c>
      <c r="BR74" s="1789">
        <f>'14. Priority of Payments '!G87</f>
        <v>0</v>
      </c>
      <c r="BS74" s="1789">
        <f>'14. Priority of Payments '!G88</f>
        <v>0</v>
      </c>
      <c r="BT74" s="1789">
        <f t="array" ref="BT74:CE74">TRANSPOSE('14. Priority of Payments '!G89:G100)</f>
        <v>0</v>
      </c>
      <c r="BU74" s="1789">
        <v>0</v>
      </c>
      <c r="BV74" s="1789">
        <v>0</v>
      </c>
      <c r="BW74" s="1789">
        <v>0</v>
      </c>
      <c r="BX74" s="1789">
        <v>0</v>
      </c>
      <c r="BY74" s="1789">
        <v>0</v>
      </c>
      <c r="BZ74" s="1789">
        <v>0</v>
      </c>
      <c r="CA74" s="1789">
        <v>0</v>
      </c>
      <c r="CB74" s="1789">
        <v>0</v>
      </c>
      <c r="CC74" s="1789">
        <v>0</v>
      </c>
      <c r="CD74" s="1789">
        <v>0</v>
      </c>
      <c r="CE74" s="1789">
        <v>0</v>
      </c>
      <c r="CF74" s="1789">
        <f>'14. Priority of Payments '!I114</f>
        <v>0</v>
      </c>
      <c r="CG74" s="1789">
        <f>'14. Priority of Payments '!G116</f>
        <v>0</v>
      </c>
      <c r="CH74" s="1789">
        <f>'14. Priority of Payments '!G117</f>
        <v>0</v>
      </c>
      <c r="CI74" s="1789">
        <f>'14. Priority of Payments '!G118</f>
        <v>0</v>
      </c>
      <c r="CJ74" s="1789">
        <f>'14. Priority of Payments '!G119</f>
        <v>0</v>
      </c>
      <c r="CK74" s="1789">
        <f>'14. Priority of Payments '!G120</f>
        <v>0</v>
      </c>
      <c r="CL74" s="1789">
        <f>'14. Priority of Payments '!I124</f>
        <v>0</v>
      </c>
      <c r="CM74" s="1789">
        <f>'14. Priority of Payments '!G126</f>
        <v>0</v>
      </c>
      <c r="CN74" s="1789">
        <f>'14. Priority of Payments '!G127</f>
        <v>0</v>
      </c>
      <c r="CO74" s="1789">
        <f>'14. Priority of Payments '!G128</f>
        <v>0</v>
      </c>
      <c r="CP74" s="1789">
        <f>'14. Priority of Payments '!G129</f>
        <v>0</v>
      </c>
      <c r="CQ74" s="1789">
        <f>'14. Priority of Payments '!G130</f>
        <v>0</v>
      </c>
      <c r="CR74" s="1789">
        <f>'14. Priority of Payments '!I134</f>
        <v>0</v>
      </c>
      <c r="CS74" s="1789">
        <f>'14. Priority of Payments '!G136</f>
        <v>0</v>
      </c>
      <c r="CT74" s="1789">
        <f>'14. Priority of Payments '!G137</f>
        <v>0</v>
      </c>
      <c r="CU74" s="1789">
        <f>'14. Priority of Payments '!G138</f>
        <v>0</v>
      </c>
      <c r="CV74" s="1789">
        <f>'14. Priority of Payments '!G139</f>
        <v>0</v>
      </c>
      <c r="CW74" s="1789">
        <f>'14. Priority of Payments '!G140</f>
        <v>0</v>
      </c>
      <c r="CX74" s="1789">
        <f>'14. Priority of Payments '!I169</f>
        <v>0</v>
      </c>
      <c r="CY74" s="1789">
        <f>'14. Priority of Payments '!G170</f>
        <v>0</v>
      </c>
      <c r="CZ74" s="1789">
        <f>'14. Priority of Payments '!G171</f>
        <v>0</v>
      </c>
      <c r="DA74" s="1789">
        <f>'14. Priority of Payments '!G172</f>
        <v>0</v>
      </c>
      <c r="DB74" s="1789">
        <f>'14. Priority of Payments '!G173</f>
        <v>0</v>
      </c>
      <c r="DC74" s="1789">
        <f>'14. Priority of Payments '!G174</f>
        <v>0</v>
      </c>
      <c r="DD74" s="1789">
        <f>'14. Priority of Payments '!I104</f>
        <v>0</v>
      </c>
      <c r="DE74" s="1789">
        <f>'14. Priority of Payments '!G105</f>
        <v>5959507.2699999996</v>
      </c>
      <c r="DF74" s="1789">
        <f>'14. Priority of Payments '!G106</f>
        <v>0</v>
      </c>
      <c r="DG74" s="1789">
        <f>'14. Priority of Payments '!G107</f>
        <v>0</v>
      </c>
      <c r="DH74" s="1789">
        <f>'14. Priority of Payments '!G108</f>
        <v>0</v>
      </c>
      <c r="DI74" s="1789">
        <f>'14. Priority of Payments '!G109</f>
        <v>0</v>
      </c>
      <c r="DJ74" s="1789">
        <f>'14. Priority of Payments '!G110</f>
        <v>0</v>
      </c>
      <c r="DK74" s="1789">
        <f>'14. Priority of Payments '!I144</f>
        <v>0</v>
      </c>
      <c r="DL74" s="1789">
        <f>'14. Priority of Payments '!G146</f>
        <v>0</v>
      </c>
      <c r="DM74" s="1789">
        <f>'14. Priority of Payments '!G147</f>
        <v>0</v>
      </c>
      <c r="DN74" s="1789">
        <f>'14. Priority of Payments '!G148</f>
        <v>0</v>
      </c>
      <c r="DO74" s="1789">
        <f>'14. Priority of Payments '!G149</f>
        <v>0</v>
      </c>
      <c r="DP74" s="1789">
        <f>'14. Priority of Payments '!G150</f>
        <v>0</v>
      </c>
      <c r="DQ74" s="1789">
        <f>'14. Priority of Payments '!G151</f>
        <v>0</v>
      </c>
      <c r="DR74" s="1789">
        <f>'14. Priority of Payments '!G152</f>
        <v>0</v>
      </c>
    </row>
    <row r="75" spans="1:122" ht="26.25" thickBot="1">
      <c r="A75" s="1760" t="s">
        <v>1712</v>
      </c>
      <c r="B75" s="1760" t="s">
        <v>1904</v>
      </c>
      <c r="C75" s="1755" t="s">
        <v>1965</v>
      </c>
      <c r="D75" s="1767"/>
      <c r="E75" s="1768"/>
      <c r="F75" s="1769"/>
      <c r="G75" s="1769"/>
      <c r="H75" s="1770"/>
      <c r="I75" s="2704" t="s">
        <v>247</v>
      </c>
      <c r="J75" s="1790" t="s">
        <v>247</v>
      </c>
      <c r="K75" s="1790" t="s">
        <v>247</v>
      </c>
      <c r="L75" s="1790" t="s">
        <v>247</v>
      </c>
      <c r="M75" s="1790" t="s">
        <v>247</v>
      </c>
      <c r="N75" s="1790" t="s">
        <v>247</v>
      </c>
      <c r="O75" s="1790" t="s">
        <v>247</v>
      </c>
      <c r="P75" s="1790" t="s">
        <v>247</v>
      </c>
      <c r="Q75" s="1790" t="s">
        <v>247</v>
      </c>
      <c r="R75" s="1790" t="s">
        <v>247</v>
      </c>
      <c r="S75" s="1790" t="s">
        <v>247</v>
      </c>
      <c r="T75" s="1790" t="s">
        <v>247</v>
      </c>
      <c r="U75" s="1790" t="s">
        <v>247</v>
      </c>
      <c r="V75" s="1790" t="s">
        <v>247</v>
      </c>
      <c r="W75" s="1790" t="s">
        <v>247</v>
      </c>
      <c r="X75" s="1790" t="s">
        <v>247</v>
      </c>
      <c r="Y75" s="1790" t="s">
        <v>247</v>
      </c>
      <c r="Z75" s="1790" t="s">
        <v>247</v>
      </c>
      <c r="AA75" s="1790" t="s">
        <v>247</v>
      </c>
      <c r="AB75" s="1790" t="s">
        <v>247</v>
      </c>
      <c r="AC75" s="1790" t="s">
        <v>247</v>
      </c>
      <c r="AD75" s="1790" t="s">
        <v>247</v>
      </c>
      <c r="AE75" s="1790" t="s">
        <v>247</v>
      </c>
      <c r="AF75" s="1790" t="s">
        <v>247</v>
      </c>
      <c r="AG75" s="1790" t="s">
        <v>247</v>
      </c>
      <c r="AH75" s="1790" t="s">
        <v>247</v>
      </c>
      <c r="AI75" s="1790" t="s">
        <v>247</v>
      </c>
      <c r="AJ75" s="1790" t="s">
        <v>247</v>
      </c>
      <c r="AK75" s="1790" t="s">
        <v>247</v>
      </c>
      <c r="AL75" s="1790" t="s">
        <v>247</v>
      </c>
      <c r="AM75" s="1790" t="s">
        <v>247</v>
      </c>
      <c r="AN75" s="1790" t="s">
        <v>247</v>
      </c>
      <c r="AO75" s="1790" t="s">
        <v>247</v>
      </c>
      <c r="AP75" s="1790" t="s">
        <v>247</v>
      </c>
      <c r="AQ75" s="1790" t="s">
        <v>247</v>
      </c>
      <c r="AR75" s="1790" t="s">
        <v>247</v>
      </c>
      <c r="AS75" s="1790" t="s">
        <v>247</v>
      </c>
      <c r="AT75" s="1790" t="s">
        <v>247</v>
      </c>
      <c r="AU75" s="1790" t="s">
        <v>247</v>
      </c>
      <c r="AV75" s="1790" t="s">
        <v>247</v>
      </c>
      <c r="AW75" s="1790" t="s">
        <v>247</v>
      </c>
      <c r="AX75" s="1790" t="s">
        <v>247</v>
      </c>
      <c r="AY75" s="1790" t="s">
        <v>247</v>
      </c>
      <c r="AZ75" s="1790" t="s">
        <v>247</v>
      </c>
      <c r="BA75" s="1790" t="s">
        <v>247</v>
      </c>
      <c r="BB75" s="1790" t="s">
        <v>247</v>
      </c>
      <c r="BC75" s="1790" t="s">
        <v>247</v>
      </c>
      <c r="BD75" s="1790" t="s">
        <v>247</v>
      </c>
      <c r="BE75" s="1790" t="s">
        <v>247</v>
      </c>
      <c r="BF75" s="1790" t="s">
        <v>247</v>
      </c>
      <c r="BG75" s="1790" t="s">
        <v>247</v>
      </c>
      <c r="BH75" s="1790" t="s">
        <v>247</v>
      </c>
      <c r="BI75" s="1790" t="s">
        <v>247</v>
      </c>
      <c r="BJ75" s="1790" t="s">
        <v>247</v>
      </c>
      <c r="BK75" s="1790" t="s">
        <v>247</v>
      </c>
      <c r="BL75" s="1790" t="s">
        <v>247</v>
      </c>
      <c r="BM75" s="1790" t="s">
        <v>247</v>
      </c>
      <c r="BN75" s="1790" t="s">
        <v>247</v>
      </c>
      <c r="BO75" s="1790" t="s">
        <v>247</v>
      </c>
      <c r="BP75" s="1790"/>
      <c r="BQ75" s="1790" t="s">
        <v>247</v>
      </c>
      <c r="BR75" s="1790" t="s">
        <v>247</v>
      </c>
      <c r="BS75" s="1790" t="s">
        <v>247</v>
      </c>
      <c r="BT75" s="1790" t="s">
        <v>247</v>
      </c>
      <c r="BU75" s="1790" t="s">
        <v>247</v>
      </c>
      <c r="BV75" s="1790" t="s">
        <v>247</v>
      </c>
      <c r="BW75" s="1790" t="s">
        <v>247</v>
      </c>
      <c r="BX75" s="1790" t="s">
        <v>247</v>
      </c>
      <c r="BY75" s="1790" t="s">
        <v>247</v>
      </c>
      <c r="BZ75" s="1790" t="s">
        <v>247</v>
      </c>
      <c r="CA75" s="1790" t="s">
        <v>247</v>
      </c>
      <c r="CB75" s="1790" t="s">
        <v>247</v>
      </c>
      <c r="CC75" s="1790" t="s">
        <v>247</v>
      </c>
      <c r="CD75" s="1790" t="s">
        <v>247</v>
      </c>
      <c r="CE75" s="1790" t="s">
        <v>247</v>
      </c>
      <c r="CF75" s="1790" t="s">
        <v>247</v>
      </c>
      <c r="CG75" s="1790" t="s">
        <v>247</v>
      </c>
      <c r="CH75" s="1790" t="s">
        <v>247</v>
      </c>
      <c r="CI75" s="1790" t="s">
        <v>247</v>
      </c>
      <c r="CJ75" s="1790" t="s">
        <v>247</v>
      </c>
      <c r="CK75" s="1790" t="s">
        <v>247</v>
      </c>
      <c r="CL75" s="1790" t="s">
        <v>247</v>
      </c>
      <c r="CM75" s="1790" t="s">
        <v>247</v>
      </c>
      <c r="CN75" s="1790" t="s">
        <v>247</v>
      </c>
      <c r="CO75" s="1790" t="s">
        <v>247</v>
      </c>
      <c r="CP75" s="1790" t="s">
        <v>247</v>
      </c>
      <c r="CQ75" s="1790" t="s">
        <v>247</v>
      </c>
      <c r="CR75" s="1790" t="s">
        <v>247</v>
      </c>
      <c r="CS75" s="1790" t="s">
        <v>247</v>
      </c>
      <c r="CT75" s="1790" t="s">
        <v>247</v>
      </c>
      <c r="CU75" s="1790" t="s">
        <v>247</v>
      </c>
      <c r="CV75" s="1790" t="s">
        <v>247</v>
      </c>
      <c r="CW75" s="1790" t="s">
        <v>247</v>
      </c>
      <c r="CX75" s="1790" t="s">
        <v>247</v>
      </c>
      <c r="CY75" s="1790" t="s">
        <v>247</v>
      </c>
      <c r="CZ75" s="1790" t="s">
        <v>247</v>
      </c>
      <c r="DA75" s="1790" t="s">
        <v>247</v>
      </c>
      <c r="DB75" s="1790" t="s">
        <v>247</v>
      </c>
      <c r="DC75" s="1790" t="s">
        <v>247</v>
      </c>
      <c r="DD75" s="1790" t="s">
        <v>247</v>
      </c>
      <c r="DE75" s="1790" t="s">
        <v>247</v>
      </c>
      <c r="DF75" s="1790" t="s">
        <v>247</v>
      </c>
      <c r="DG75" s="1790" t="s">
        <v>247</v>
      </c>
      <c r="DH75" s="1790" t="s">
        <v>247</v>
      </c>
      <c r="DI75" s="1790" t="s">
        <v>247</v>
      </c>
      <c r="DJ75" s="1790" t="s">
        <v>247</v>
      </c>
      <c r="DK75" s="1790" t="s">
        <v>247</v>
      </c>
      <c r="DL75" s="1790" t="s">
        <v>247</v>
      </c>
      <c r="DM75" s="1790" t="s">
        <v>247</v>
      </c>
      <c r="DN75" s="1790" t="s">
        <v>247</v>
      </c>
      <c r="DO75" s="1790" t="s">
        <v>247</v>
      </c>
      <c r="DP75" s="1790" t="s">
        <v>247</v>
      </c>
      <c r="DQ75" s="1790" t="s">
        <v>247</v>
      </c>
      <c r="DR75" s="1790" t="s">
        <v>247</v>
      </c>
    </row>
    <row r="76" spans="1:122" ht="64.5" thickBot="1">
      <c r="A76" s="1760" t="s">
        <v>1712</v>
      </c>
      <c r="B76" s="1760" t="s">
        <v>1904</v>
      </c>
      <c r="C76" s="1755" t="s">
        <v>1966</v>
      </c>
      <c r="D76" s="1767" t="s">
        <v>1967</v>
      </c>
      <c r="E76" s="1768" t="s">
        <v>1968</v>
      </c>
      <c r="F76" s="1769" t="s">
        <v>329</v>
      </c>
      <c r="G76" s="1769" t="s">
        <v>329</v>
      </c>
      <c r="H76" s="1770" t="s">
        <v>1764</v>
      </c>
      <c r="I76" s="2705">
        <f>I74</f>
        <v>0</v>
      </c>
      <c r="J76" s="1791">
        <f>I76+J74</f>
        <v>0</v>
      </c>
      <c r="K76" s="1791">
        <f t="shared" ref="K76:N76" si="22">J76+K74</f>
        <v>0</v>
      </c>
      <c r="L76" s="1791">
        <f t="shared" si="22"/>
        <v>0</v>
      </c>
      <c r="M76" s="1791">
        <f t="shared" si="22"/>
        <v>0</v>
      </c>
      <c r="N76" s="1791">
        <f t="shared" si="22"/>
        <v>0</v>
      </c>
      <c r="O76" s="1791">
        <f>N76+O74</f>
        <v>0</v>
      </c>
      <c r="P76" s="1791">
        <f t="shared" ref="P76" si="23">O76+P74</f>
        <v>0</v>
      </c>
      <c r="Q76" s="1791">
        <f t="shared" ref="Q76" si="24">P76+Q74</f>
        <v>0</v>
      </c>
      <c r="R76" s="1791">
        <f t="shared" ref="R76" si="25">Q76+R74</f>
        <v>0</v>
      </c>
      <c r="S76" s="1791">
        <f>R76-S74</f>
        <v>-315.87999997660518</v>
      </c>
      <c r="T76" s="1791">
        <f t="shared" ref="T76:V76" si="26">S76-T74</f>
        <v>-315.87999997660518</v>
      </c>
      <c r="U76" s="1791">
        <f t="shared" si="26"/>
        <v>-315.87999997660518</v>
      </c>
      <c r="V76" s="1791">
        <f t="shared" si="26"/>
        <v>-315.87999997660518</v>
      </c>
      <c r="W76" s="1791">
        <f>W74</f>
        <v>0</v>
      </c>
      <c r="X76" s="1791">
        <f t="shared" ref="X76:AC76" si="27">W76+X74</f>
        <v>0</v>
      </c>
      <c r="Y76" s="1791">
        <f t="shared" si="27"/>
        <v>0</v>
      </c>
      <c r="Z76" s="1791">
        <f t="shared" si="27"/>
        <v>0</v>
      </c>
      <c r="AA76" s="1791">
        <f t="shared" si="27"/>
        <v>0</v>
      </c>
      <c r="AB76" s="1791">
        <f t="shared" si="27"/>
        <v>0</v>
      </c>
      <c r="AC76" s="1791">
        <f t="shared" si="27"/>
        <v>0</v>
      </c>
      <c r="AD76" s="1791">
        <f>AC76-AD74</f>
        <v>0</v>
      </c>
      <c r="AE76" s="1791">
        <f t="shared" ref="AE76:AW76" si="28">AD76-AE74</f>
        <v>0</v>
      </c>
      <c r="AF76" s="1791">
        <f t="shared" si="28"/>
        <v>0</v>
      </c>
      <c r="AG76" s="1791">
        <f t="shared" si="28"/>
        <v>0</v>
      </c>
      <c r="AH76" s="1791">
        <f t="shared" si="28"/>
        <v>0</v>
      </c>
      <c r="AI76" s="1791">
        <f t="shared" si="28"/>
        <v>0</v>
      </c>
      <c r="AJ76" s="1791">
        <f t="shared" si="28"/>
        <v>0</v>
      </c>
      <c r="AK76" s="1791">
        <f t="shared" si="28"/>
        <v>0</v>
      </c>
      <c r="AL76" s="1791">
        <f t="shared" si="28"/>
        <v>0</v>
      </c>
      <c r="AM76" s="1791">
        <f t="shared" si="28"/>
        <v>0</v>
      </c>
      <c r="AN76" s="1791">
        <f t="shared" si="28"/>
        <v>0</v>
      </c>
      <c r="AO76" s="1791">
        <f t="shared" si="28"/>
        <v>0</v>
      </c>
      <c r="AP76" s="1791">
        <f t="shared" si="28"/>
        <v>0</v>
      </c>
      <c r="AQ76" s="1791">
        <f t="shared" si="28"/>
        <v>0</v>
      </c>
      <c r="AR76" s="1791">
        <f t="shared" si="28"/>
        <v>0</v>
      </c>
      <c r="AS76" s="1791">
        <f t="shared" si="28"/>
        <v>0</v>
      </c>
      <c r="AT76" s="1791">
        <f t="shared" si="28"/>
        <v>0</v>
      </c>
      <c r="AU76" s="1791">
        <f t="shared" si="28"/>
        <v>0</v>
      </c>
      <c r="AV76" s="1791">
        <f t="shared" si="28"/>
        <v>0</v>
      </c>
      <c r="AW76" s="1791">
        <f t="shared" si="28"/>
        <v>0</v>
      </c>
      <c r="AX76" s="1791">
        <f>AX74</f>
        <v>0</v>
      </c>
      <c r="AY76" s="1791">
        <f>AX76+AY74</f>
        <v>315.87999997660518</v>
      </c>
      <c r="AZ76" s="1791">
        <f t="shared" ref="AZ76:BF76" si="29">AY76+AZ74</f>
        <v>315.87999997660518</v>
      </c>
      <c r="BA76" s="1791">
        <f t="shared" si="29"/>
        <v>315.87999997660518</v>
      </c>
      <c r="BB76" s="1791">
        <f t="shared" si="29"/>
        <v>315.87999997660518</v>
      </c>
      <c r="BC76" s="1791">
        <f t="shared" si="29"/>
        <v>315.87999997660518</v>
      </c>
      <c r="BD76" s="1791">
        <f t="shared" si="29"/>
        <v>315.87999997660518</v>
      </c>
      <c r="BE76" s="1791">
        <f t="shared" si="29"/>
        <v>315.87999997660518</v>
      </c>
      <c r="BF76" s="1791">
        <f t="shared" si="29"/>
        <v>315.87999997660518</v>
      </c>
      <c r="BG76" s="1791">
        <f>BF76-BG74</f>
        <v>315.87999997660518</v>
      </c>
      <c r="BH76" s="1791">
        <f t="shared" ref="BH76:BO76" si="30">BG76-BH74</f>
        <v>315.87999997660518</v>
      </c>
      <c r="BI76" s="1791">
        <f t="shared" si="30"/>
        <v>315.87999997660518</v>
      </c>
      <c r="BJ76" s="1791">
        <f t="shared" si="30"/>
        <v>315.87999997660518</v>
      </c>
      <c r="BK76" s="1791">
        <f t="shared" si="30"/>
        <v>315.87999997660518</v>
      </c>
      <c r="BL76" s="1791">
        <f t="shared" si="30"/>
        <v>315.87999997660518</v>
      </c>
      <c r="BM76" s="1791">
        <f t="shared" si="30"/>
        <v>315.87999997660518</v>
      </c>
      <c r="BN76" s="1791">
        <f t="shared" si="30"/>
        <v>315.87999997660518</v>
      </c>
      <c r="BO76" s="1791">
        <f t="shared" si="30"/>
        <v>315.87999997660518</v>
      </c>
      <c r="BP76" s="1791">
        <f>BP74</f>
        <v>0</v>
      </c>
      <c r="BQ76" s="1791">
        <f>BQ74+BP76</f>
        <v>0</v>
      </c>
      <c r="BR76" s="1791">
        <f t="shared" ref="BR76:BS76" si="31">BR74+BQ76</f>
        <v>0</v>
      </c>
      <c r="BS76" s="1791">
        <f t="shared" si="31"/>
        <v>0</v>
      </c>
      <c r="BT76" s="1791">
        <f>BS76-BT74</f>
        <v>0</v>
      </c>
      <c r="BU76" s="1791">
        <f t="shared" ref="BU76:CE76" si="32">BT76-BU74</f>
        <v>0</v>
      </c>
      <c r="BV76" s="1791">
        <f t="shared" si="32"/>
        <v>0</v>
      </c>
      <c r="BW76" s="1791">
        <f t="shared" si="32"/>
        <v>0</v>
      </c>
      <c r="BX76" s="1791">
        <f t="shared" si="32"/>
        <v>0</v>
      </c>
      <c r="BY76" s="1791">
        <f t="shared" si="32"/>
        <v>0</v>
      </c>
      <c r="BZ76" s="1791">
        <f t="shared" si="32"/>
        <v>0</v>
      </c>
      <c r="CA76" s="1791">
        <f t="shared" si="32"/>
        <v>0</v>
      </c>
      <c r="CB76" s="1791">
        <f t="shared" si="32"/>
        <v>0</v>
      </c>
      <c r="CC76" s="1791">
        <f t="shared" si="32"/>
        <v>0</v>
      </c>
      <c r="CD76" s="1791">
        <f t="shared" si="32"/>
        <v>0</v>
      </c>
      <c r="CE76" s="1791">
        <f t="shared" si="32"/>
        <v>0</v>
      </c>
      <c r="CF76" s="1791">
        <f>CF74</f>
        <v>0</v>
      </c>
      <c r="CG76" s="1791">
        <f>CF76+CG74</f>
        <v>0</v>
      </c>
      <c r="CH76" s="1791">
        <f>CG76+CH74</f>
        <v>0</v>
      </c>
      <c r="CI76" s="1791">
        <f>CH76-CI74</f>
        <v>0</v>
      </c>
      <c r="CJ76" s="1791">
        <f t="shared" ref="CJ76:CK76" si="33">CI76-CJ74</f>
        <v>0</v>
      </c>
      <c r="CK76" s="1791">
        <f t="shared" si="33"/>
        <v>0</v>
      </c>
      <c r="CL76" s="1791">
        <f>CL74</f>
        <v>0</v>
      </c>
      <c r="CM76" s="1791">
        <f t="shared" ref="CM76:DE76" si="34">CL76+CM74</f>
        <v>0</v>
      </c>
      <c r="CN76" s="1791">
        <f t="shared" si="34"/>
        <v>0</v>
      </c>
      <c r="CO76" s="1791">
        <f>CN76-CO74</f>
        <v>0</v>
      </c>
      <c r="CP76" s="1791">
        <f t="shared" ref="CP76:CQ76" si="35">CO76-CP74</f>
        <v>0</v>
      </c>
      <c r="CQ76" s="1791">
        <f t="shared" si="35"/>
        <v>0</v>
      </c>
      <c r="CR76" s="1791">
        <f>CR74</f>
        <v>0</v>
      </c>
      <c r="CS76" s="1791">
        <f t="shared" ref="CS76" si="36">CR76+CS74</f>
        <v>0</v>
      </c>
      <c r="CT76" s="1791">
        <f t="shared" ref="CT76" si="37">CS76+CT74</f>
        <v>0</v>
      </c>
      <c r="CU76" s="1791">
        <f>CT76-CU74</f>
        <v>0</v>
      </c>
      <c r="CV76" s="1791">
        <f t="shared" ref="CV76:CW76" si="38">CU76-CV74</f>
        <v>0</v>
      </c>
      <c r="CW76" s="1791">
        <f t="shared" si="38"/>
        <v>0</v>
      </c>
      <c r="CX76" s="1791">
        <f>CX74</f>
        <v>0</v>
      </c>
      <c r="CY76" s="1791">
        <f t="shared" si="34"/>
        <v>0</v>
      </c>
      <c r="CZ76" s="1791">
        <f t="shared" si="34"/>
        <v>0</v>
      </c>
      <c r="DA76" s="1791">
        <f t="shared" si="34"/>
        <v>0</v>
      </c>
      <c r="DB76" s="1791">
        <f>DA76-DB74</f>
        <v>0</v>
      </c>
      <c r="DC76" s="1791">
        <f>DB76-DC74</f>
        <v>0</v>
      </c>
      <c r="DD76" s="1791">
        <f>DD74</f>
        <v>0</v>
      </c>
      <c r="DE76" s="1791">
        <f t="shared" si="34"/>
        <v>5959507.2699999996</v>
      </c>
      <c r="DF76" s="1791">
        <f t="shared" ref="DF76" si="39">DE76+DF74</f>
        <v>5959507.2699999996</v>
      </c>
      <c r="DG76" s="1791">
        <f t="shared" ref="DG76" si="40">DF76+DG74</f>
        <v>5959507.2699999996</v>
      </c>
      <c r="DH76" s="1791">
        <f>DG76-DH74</f>
        <v>5959507.2699999996</v>
      </c>
      <c r="DI76" s="1791">
        <f t="shared" ref="DI76:DJ76" si="41">DH76-DI74</f>
        <v>5959507.2699999996</v>
      </c>
      <c r="DJ76" s="1791">
        <f t="shared" si="41"/>
        <v>5959507.2699999996</v>
      </c>
      <c r="DK76" s="1791">
        <f>DK74</f>
        <v>0</v>
      </c>
      <c r="DL76" s="1791">
        <f>DK76+DL74</f>
        <v>0</v>
      </c>
      <c r="DM76" s="1791">
        <f>DL76+DM74</f>
        <v>0</v>
      </c>
      <c r="DN76" s="1791">
        <f>DM76-DN74</f>
        <v>0</v>
      </c>
      <c r="DO76" s="1791">
        <f t="shared" ref="DO76:DR76" si="42">DN76-DO74</f>
        <v>0</v>
      </c>
      <c r="DP76" s="1791">
        <f t="shared" si="42"/>
        <v>0</v>
      </c>
      <c r="DQ76" s="1791">
        <f t="shared" si="42"/>
        <v>0</v>
      </c>
      <c r="DR76" s="1791">
        <f t="shared" si="42"/>
        <v>0</v>
      </c>
    </row>
    <row r="77" spans="1:122" ht="26.25" thickBot="1">
      <c r="A77" s="1760" t="s">
        <v>1712</v>
      </c>
      <c r="B77" s="1760" t="s">
        <v>1904</v>
      </c>
      <c r="C77" s="1755" t="s">
        <v>1969</v>
      </c>
      <c r="D77" s="1767"/>
      <c r="E77" s="1768"/>
      <c r="F77" s="1769"/>
      <c r="G77" s="1769"/>
      <c r="H77" s="1770"/>
      <c r="I77" s="2704" t="s">
        <v>247</v>
      </c>
      <c r="J77" s="1790" t="s">
        <v>247</v>
      </c>
      <c r="K77" s="1790" t="s">
        <v>247</v>
      </c>
      <c r="L77" s="1790" t="s">
        <v>247</v>
      </c>
      <c r="M77" s="1790" t="s">
        <v>247</v>
      </c>
      <c r="N77" s="1790" t="s">
        <v>247</v>
      </c>
      <c r="O77" s="1790" t="s">
        <v>247</v>
      </c>
      <c r="P77" s="1790" t="s">
        <v>247</v>
      </c>
      <c r="Q77" s="1790" t="s">
        <v>247</v>
      </c>
      <c r="R77" s="1790" t="s">
        <v>247</v>
      </c>
      <c r="S77" s="1790" t="s">
        <v>247</v>
      </c>
      <c r="T77" s="1790" t="s">
        <v>247</v>
      </c>
      <c r="U77" s="1790" t="s">
        <v>247</v>
      </c>
      <c r="V77" s="1790" t="s">
        <v>247</v>
      </c>
      <c r="W77" s="1790" t="s">
        <v>247</v>
      </c>
      <c r="X77" s="1790" t="s">
        <v>247</v>
      </c>
      <c r="Y77" s="1790" t="s">
        <v>247</v>
      </c>
      <c r="Z77" s="1790" t="s">
        <v>247</v>
      </c>
      <c r="AA77" s="1790" t="s">
        <v>247</v>
      </c>
      <c r="AB77" s="1790" t="s">
        <v>247</v>
      </c>
      <c r="AC77" s="1790" t="s">
        <v>247</v>
      </c>
      <c r="AD77" s="1790" t="s">
        <v>247</v>
      </c>
      <c r="AE77" s="1790" t="s">
        <v>247</v>
      </c>
      <c r="AF77" s="1790" t="s">
        <v>247</v>
      </c>
      <c r="AG77" s="1790" t="s">
        <v>247</v>
      </c>
      <c r="AH77" s="1790" t="s">
        <v>247</v>
      </c>
      <c r="AI77" s="1790" t="s">
        <v>247</v>
      </c>
      <c r="AJ77" s="1790" t="s">
        <v>247</v>
      </c>
      <c r="AK77" s="1790" t="s">
        <v>247</v>
      </c>
      <c r="AL77" s="1790" t="s">
        <v>247</v>
      </c>
      <c r="AM77" s="1790" t="s">
        <v>247</v>
      </c>
      <c r="AN77" s="1790" t="s">
        <v>247</v>
      </c>
      <c r="AO77" s="1790" t="s">
        <v>247</v>
      </c>
      <c r="AP77" s="1790" t="s">
        <v>247</v>
      </c>
      <c r="AQ77" s="1790" t="s">
        <v>247</v>
      </c>
      <c r="AR77" s="1790" t="s">
        <v>247</v>
      </c>
      <c r="AS77" s="1790" t="s">
        <v>247</v>
      </c>
      <c r="AT77" s="1790" t="s">
        <v>247</v>
      </c>
      <c r="AU77" s="1790" t="s">
        <v>247</v>
      </c>
      <c r="AV77" s="1790" t="s">
        <v>247</v>
      </c>
      <c r="AW77" s="1790" t="s">
        <v>247</v>
      </c>
      <c r="AX77" s="1790" t="s">
        <v>247</v>
      </c>
      <c r="AY77" s="1790" t="s">
        <v>247</v>
      </c>
      <c r="AZ77" s="1790" t="s">
        <v>247</v>
      </c>
      <c r="BA77" s="1790" t="s">
        <v>247</v>
      </c>
      <c r="BB77" s="1790" t="s">
        <v>247</v>
      </c>
      <c r="BC77" s="1790" t="s">
        <v>247</v>
      </c>
      <c r="BD77" s="1790" t="s">
        <v>247</v>
      </c>
      <c r="BE77" s="1790" t="s">
        <v>247</v>
      </c>
      <c r="BF77" s="1790" t="s">
        <v>247</v>
      </c>
      <c r="BG77" s="1790" t="s">
        <v>247</v>
      </c>
      <c r="BH77" s="1790" t="s">
        <v>247</v>
      </c>
      <c r="BI77" s="1790" t="s">
        <v>247</v>
      </c>
      <c r="BJ77" s="1790" t="s">
        <v>247</v>
      </c>
      <c r="BK77" s="1790" t="s">
        <v>247</v>
      </c>
      <c r="BL77" s="1790" t="s">
        <v>247</v>
      </c>
      <c r="BM77" s="1790" t="s">
        <v>247</v>
      </c>
      <c r="BN77" s="1790" t="s">
        <v>247</v>
      </c>
      <c r="BO77" s="1790" t="s">
        <v>247</v>
      </c>
      <c r="BP77" s="1790" t="s">
        <v>247</v>
      </c>
      <c r="BQ77" s="1790" t="s">
        <v>247</v>
      </c>
      <c r="BR77" s="1790" t="s">
        <v>247</v>
      </c>
      <c r="BS77" s="1790" t="s">
        <v>247</v>
      </c>
      <c r="BT77" s="1790" t="s">
        <v>247</v>
      </c>
      <c r="BU77" s="1790" t="s">
        <v>247</v>
      </c>
      <c r="BV77" s="1790" t="s">
        <v>247</v>
      </c>
      <c r="BW77" s="1790" t="s">
        <v>247</v>
      </c>
      <c r="BX77" s="1790" t="s">
        <v>247</v>
      </c>
      <c r="BY77" s="1790" t="s">
        <v>247</v>
      </c>
      <c r="BZ77" s="1790" t="s">
        <v>247</v>
      </c>
      <c r="CA77" s="1790" t="s">
        <v>247</v>
      </c>
      <c r="CB77" s="1790" t="s">
        <v>247</v>
      </c>
      <c r="CC77" s="1790" t="s">
        <v>247</v>
      </c>
      <c r="CD77" s="1790" t="s">
        <v>247</v>
      </c>
      <c r="CE77" s="1790" t="s">
        <v>247</v>
      </c>
      <c r="CF77" s="1790" t="s">
        <v>247</v>
      </c>
      <c r="CG77" s="1790" t="s">
        <v>247</v>
      </c>
      <c r="CH77" s="1790" t="s">
        <v>247</v>
      </c>
      <c r="CI77" s="1790" t="s">
        <v>247</v>
      </c>
      <c r="CJ77" s="1790" t="s">
        <v>247</v>
      </c>
      <c r="CK77" s="1790" t="s">
        <v>247</v>
      </c>
      <c r="CL77" s="1790" t="s">
        <v>247</v>
      </c>
      <c r="CM77" s="1790" t="s">
        <v>247</v>
      </c>
      <c r="CN77" s="1790" t="s">
        <v>247</v>
      </c>
      <c r="CO77" s="1790" t="s">
        <v>247</v>
      </c>
      <c r="CP77" s="1790" t="s">
        <v>247</v>
      </c>
      <c r="CQ77" s="1790" t="s">
        <v>247</v>
      </c>
      <c r="CR77" s="1790" t="s">
        <v>247</v>
      </c>
      <c r="CS77" s="1790" t="s">
        <v>247</v>
      </c>
      <c r="CT77" s="1790" t="s">
        <v>247</v>
      </c>
      <c r="CU77" s="1790" t="s">
        <v>247</v>
      </c>
      <c r="CV77" s="1790" t="s">
        <v>247</v>
      </c>
      <c r="CW77" s="1790" t="s">
        <v>247</v>
      </c>
      <c r="CX77" s="1790" t="s">
        <v>247</v>
      </c>
      <c r="CY77" s="1790" t="s">
        <v>247</v>
      </c>
      <c r="CZ77" s="1790" t="s">
        <v>247</v>
      </c>
      <c r="DA77" s="1790" t="s">
        <v>247</v>
      </c>
      <c r="DB77" s="1790" t="s">
        <v>247</v>
      </c>
      <c r="DC77" s="1790" t="s">
        <v>247</v>
      </c>
      <c r="DD77" s="1790" t="s">
        <v>247</v>
      </c>
      <c r="DE77" s="1790" t="s">
        <v>247</v>
      </c>
      <c r="DF77" s="1790" t="s">
        <v>247</v>
      </c>
      <c r="DG77" s="1790" t="s">
        <v>247</v>
      </c>
      <c r="DH77" s="1790" t="s">
        <v>247</v>
      </c>
      <c r="DI77" s="1790" t="s">
        <v>247</v>
      </c>
      <c r="DJ77" s="1790" t="s">
        <v>247</v>
      </c>
      <c r="DK77" s="1790" t="s">
        <v>247</v>
      </c>
      <c r="DL77" s="1790" t="s">
        <v>247</v>
      </c>
      <c r="DM77" s="1790" t="s">
        <v>247</v>
      </c>
      <c r="DN77" s="1790" t="s">
        <v>247</v>
      </c>
      <c r="DO77" s="1790" t="s">
        <v>247</v>
      </c>
      <c r="DP77" s="1790" t="s">
        <v>247</v>
      </c>
      <c r="DQ77" s="1790" t="s">
        <v>247</v>
      </c>
      <c r="DR77" s="1790" t="s">
        <v>247</v>
      </c>
    </row>
    <row r="84" spans="9:10" s="1759" customFormat="1">
      <c r="I84" s="1778"/>
      <c r="J84" s="1778"/>
    </row>
  </sheetData>
  <pageMargins left="0.7" right="0.7" top="0.75" bottom="0.75" header="0.3" footer="0.3"/>
  <pageSetup paperSize="9" orientation="portrait"/>
  <legacy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X243"/>
  <sheetViews>
    <sheetView showGridLines="0" workbookViewId="0">
      <selection activeCell="F10" sqref="F10"/>
    </sheetView>
  </sheetViews>
  <sheetFormatPr baseColWidth="10" defaultColWidth="9.140625" defaultRowHeight="12.75"/>
  <cols>
    <col min="1" max="1" width="30.5703125" style="1792" customWidth="1"/>
    <col min="2" max="2" width="28.7109375" style="1793" customWidth="1"/>
    <col min="3" max="3" width="10.5703125" style="1794" customWidth="1"/>
    <col min="4" max="4" width="20" style="1795" customWidth="1"/>
    <col min="5" max="5" width="103.5703125" style="1759" customWidth="1"/>
    <col min="6" max="6" width="10.85546875" style="1759" customWidth="1"/>
    <col min="7" max="7" width="11" style="1759" customWidth="1"/>
    <col min="8" max="8" width="21.5703125" style="1796" customWidth="1"/>
    <col min="9" max="9" width="33.7109375" style="1759" customWidth="1"/>
    <col min="10" max="10" width="57.140625" style="1759" customWidth="1"/>
    <col min="11" max="11" width="47.42578125" style="1759" customWidth="1"/>
    <col min="12" max="12" width="27.5703125" style="1759" customWidth="1"/>
    <col min="13" max="13" width="30.7109375" style="1759" customWidth="1"/>
    <col min="14" max="15" width="15.85546875" style="1759" customWidth="1"/>
    <col min="16" max="16" width="39" style="1759" customWidth="1"/>
    <col min="17" max="19" width="20.140625" style="1759" customWidth="1"/>
    <col min="20" max="20" width="20.7109375" style="1759" customWidth="1"/>
    <col min="21" max="24" width="22.28515625" style="1759" customWidth="1"/>
    <col min="25" max="25" width="9.140625" style="1759" customWidth="1"/>
    <col min="26" max="16384" width="9.140625" style="1759"/>
  </cols>
  <sheetData>
    <row r="1" spans="1:9" s="1758" customFormat="1" ht="26.25" thickBot="1">
      <c r="A1" s="1754" t="s">
        <v>1703</v>
      </c>
      <c r="B1" s="1754" t="s">
        <v>1704</v>
      </c>
      <c r="C1" s="1755" t="s">
        <v>1705</v>
      </c>
      <c r="D1" s="1754" t="s">
        <v>1706</v>
      </c>
      <c r="E1" s="1754" t="s">
        <v>1707</v>
      </c>
      <c r="F1" s="1754" t="s">
        <v>1708</v>
      </c>
      <c r="G1" s="1754" t="s">
        <v>1709</v>
      </c>
      <c r="H1" s="1754" t="s">
        <v>1710</v>
      </c>
      <c r="I1" s="1797" t="s">
        <v>1711</v>
      </c>
    </row>
    <row r="2" spans="1:9" ht="39" thickBot="1">
      <c r="A2" s="1798" t="s">
        <v>1972</v>
      </c>
      <c r="B2" s="1760" t="s">
        <v>1713</v>
      </c>
      <c r="C2" s="1761" t="s">
        <v>1713</v>
      </c>
      <c r="D2" s="1762"/>
      <c r="E2" s="1763"/>
      <c r="F2" s="1764" t="s">
        <v>547</v>
      </c>
      <c r="G2" s="1764" t="s">
        <v>547</v>
      </c>
      <c r="H2" s="1765"/>
      <c r="I2" s="1799"/>
    </row>
    <row r="3" spans="1:9" ht="39" thickBot="1">
      <c r="A3" s="1798" t="s">
        <v>1972</v>
      </c>
      <c r="B3" s="1760" t="s">
        <v>1713</v>
      </c>
      <c r="C3" s="1755" t="s">
        <v>1973</v>
      </c>
      <c r="D3" s="1767" t="s">
        <v>1715</v>
      </c>
      <c r="E3" s="1768" t="s">
        <v>1716</v>
      </c>
      <c r="F3" s="1800" t="s">
        <v>329</v>
      </c>
      <c r="G3" s="1769" t="s">
        <v>329</v>
      </c>
      <c r="H3" s="1770" t="s">
        <v>1717</v>
      </c>
      <c r="I3" s="1771" t="str">
        <f>Annex12!I3</f>
        <v>969500XWHXD75ESEO932</v>
      </c>
    </row>
    <row r="4" spans="1:9" ht="39" thickBot="1">
      <c r="A4" s="1798" t="s">
        <v>1972</v>
      </c>
      <c r="B4" s="1760" t="s">
        <v>1713</v>
      </c>
      <c r="C4" s="1755" t="s">
        <v>1974</v>
      </c>
      <c r="D4" s="1767" t="s">
        <v>1719</v>
      </c>
      <c r="E4" s="1768" t="s">
        <v>1975</v>
      </c>
      <c r="F4" s="1800" t="s">
        <v>329</v>
      </c>
      <c r="G4" s="1769" t="s">
        <v>329</v>
      </c>
      <c r="H4" s="1770" t="s">
        <v>1721</v>
      </c>
      <c r="I4" s="1776">
        <f>Cover!F37</f>
        <v>45626</v>
      </c>
    </row>
    <row r="5" spans="1:9" ht="39" thickBot="1">
      <c r="A5" s="1798" t="s">
        <v>1972</v>
      </c>
      <c r="B5" s="1760" t="s">
        <v>1713</v>
      </c>
      <c r="C5" s="1755" t="s">
        <v>1976</v>
      </c>
      <c r="D5" s="1767" t="s">
        <v>1977</v>
      </c>
      <c r="E5" s="1768" t="s">
        <v>1978</v>
      </c>
      <c r="F5" s="1769" t="s">
        <v>329</v>
      </c>
      <c r="G5" s="1769" t="s">
        <v>1044</v>
      </c>
      <c r="H5" s="1770" t="s">
        <v>1755</v>
      </c>
      <c r="I5" s="1771" t="s">
        <v>1828</v>
      </c>
    </row>
    <row r="6" spans="1:9" ht="39" thickBot="1">
      <c r="A6" s="1798" t="s">
        <v>1972</v>
      </c>
      <c r="B6" s="1760" t="s">
        <v>1713</v>
      </c>
      <c r="C6" s="1755" t="s">
        <v>1979</v>
      </c>
      <c r="D6" s="1767" t="s">
        <v>1980</v>
      </c>
      <c r="E6" s="1768" t="s">
        <v>1981</v>
      </c>
      <c r="F6" s="1769" t="s">
        <v>329</v>
      </c>
      <c r="G6" s="1769" t="s">
        <v>1044</v>
      </c>
      <c r="H6" s="1770" t="s">
        <v>1755</v>
      </c>
      <c r="I6" s="1771" t="s">
        <v>246</v>
      </c>
    </row>
    <row r="7" spans="1:9" ht="39" thickBot="1">
      <c r="A7" s="1798" t="s">
        <v>1972</v>
      </c>
      <c r="B7" s="1760" t="s">
        <v>1713</v>
      </c>
      <c r="C7" s="1755" t="s">
        <v>1982</v>
      </c>
      <c r="D7" s="1767" t="s">
        <v>1983</v>
      </c>
      <c r="E7" s="1768" t="s">
        <v>1984</v>
      </c>
      <c r="F7" s="1769" t="s">
        <v>329</v>
      </c>
      <c r="G7" s="1769" t="s">
        <v>1044</v>
      </c>
      <c r="H7" s="1770" t="s">
        <v>1755</v>
      </c>
      <c r="I7" s="1771" t="s">
        <v>246</v>
      </c>
    </row>
    <row r="8" spans="1:9" ht="39" thickBot="1">
      <c r="A8" s="1798" t="s">
        <v>1972</v>
      </c>
      <c r="B8" s="1760" t="s">
        <v>1713</v>
      </c>
      <c r="C8" s="1755" t="s">
        <v>1985</v>
      </c>
      <c r="D8" s="1767" t="s">
        <v>1986</v>
      </c>
      <c r="E8" s="1768" t="s">
        <v>1987</v>
      </c>
      <c r="F8" s="1769" t="s">
        <v>329</v>
      </c>
      <c r="G8" s="1769" t="s">
        <v>1044</v>
      </c>
      <c r="H8" s="1770" t="s">
        <v>1883</v>
      </c>
      <c r="I8" s="1771" t="s">
        <v>1828</v>
      </c>
    </row>
    <row r="9" spans="1:9" ht="39" thickBot="1">
      <c r="A9" s="1798" t="s">
        <v>1972</v>
      </c>
      <c r="B9" s="1760" t="s">
        <v>1713</v>
      </c>
      <c r="C9" s="1755" t="s">
        <v>1988</v>
      </c>
      <c r="D9" s="1767" t="s">
        <v>1989</v>
      </c>
      <c r="E9" s="1768" t="s">
        <v>1990</v>
      </c>
      <c r="F9" s="1769" t="s">
        <v>329</v>
      </c>
      <c r="G9" s="1769" t="s">
        <v>1044</v>
      </c>
      <c r="H9" s="1770" t="s">
        <v>1755</v>
      </c>
      <c r="I9" s="1771" t="s">
        <v>813</v>
      </c>
    </row>
    <row r="10" spans="1:9" ht="102.75" thickBot="1">
      <c r="A10" s="1798" t="s">
        <v>1972</v>
      </c>
      <c r="B10" s="1760" t="s">
        <v>1713</v>
      </c>
      <c r="C10" s="1755" t="s">
        <v>1991</v>
      </c>
      <c r="D10" s="1767" t="s">
        <v>1992</v>
      </c>
      <c r="E10" s="1768" t="s">
        <v>1993</v>
      </c>
      <c r="F10" s="1769" t="s">
        <v>329</v>
      </c>
      <c r="G10" s="1769" t="s">
        <v>329</v>
      </c>
      <c r="H10" s="1770" t="s">
        <v>1743</v>
      </c>
      <c r="I10" s="1771" t="s">
        <v>1994</v>
      </c>
    </row>
    <row r="11" spans="1:9" ht="90" thickBot="1">
      <c r="A11" s="1798" t="s">
        <v>1972</v>
      </c>
      <c r="B11" s="1760" t="s">
        <v>1713</v>
      </c>
      <c r="C11" s="1755" t="s">
        <v>1995</v>
      </c>
      <c r="D11" s="1767" t="s">
        <v>1996</v>
      </c>
      <c r="E11" s="1768" t="s">
        <v>1997</v>
      </c>
      <c r="F11" s="1769" t="s">
        <v>329</v>
      </c>
      <c r="G11" s="1769" t="s">
        <v>1044</v>
      </c>
      <c r="H11" s="1770" t="s">
        <v>1743</v>
      </c>
      <c r="I11" s="1771" t="s">
        <v>1828</v>
      </c>
    </row>
    <row r="12" spans="1:9" ht="51.75" thickBot="1">
      <c r="A12" s="1798" t="s">
        <v>1972</v>
      </c>
      <c r="B12" s="1760" t="s">
        <v>1713</v>
      </c>
      <c r="C12" s="1755" t="s">
        <v>1998</v>
      </c>
      <c r="D12" s="1767" t="s">
        <v>1999</v>
      </c>
      <c r="E12" s="1768" t="s">
        <v>2000</v>
      </c>
      <c r="F12" s="1769" t="s">
        <v>329</v>
      </c>
      <c r="G12" s="1769" t="s">
        <v>1044</v>
      </c>
      <c r="H12" s="1770" t="s">
        <v>1764</v>
      </c>
      <c r="I12" s="1771" t="s">
        <v>1828</v>
      </c>
    </row>
    <row r="13" spans="1:9" ht="26.25" customHeight="1" thickBot="1">
      <c r="A13" s="1798" t="s">
        <v>1972</v>
      </c>
      <c r="B13" s="1760" t="s">
        <v>1713</v>
      </c>
      <c r="C13" s="1755" t="s">
        <v>2001</v>
      </c>
      <c r="D13" s="1767"/>
      <c r="E13" s="1768"/>
      <c r="F13" s="1769"/>
      <c r="G13" s="1769"/>
      <c r="H13" s="1770"/>
      <c r="I13" s="1771" t="s">
        <v>247</v>
      </c>
    </row>
    <row r="14" spans="1:9" ht="51.75" thickBot="1">
      <c r="A14" s="1798" t="s">
        <v>1972</v>
      </c>
      <c r="B14" s="1760" t="s">
        <v>1713</v>
      </c>
      <c r="C14" s="1755" t="s">
        <v>2002</v>
      </c>
      <c r="D14" s="1767" t="s">
        <v>2003</v>
      </c>
      <c r="E14" s="1768" t="s">
        <v>2004</v>
      </c>
      <c r="F14" s="1769" t="s">
        <v>329</v>
      </c>
      <c r="G14" s="1769" t="s">
        <v>1044</v>
      </c>
      <c r="H14" s="1770" t="s">
        <v>1764</v>
      </c>
      <c r="I14" s="1771" t="s">
        <v>1828</v>
      </c>
    </row>
    <row r="15" spans="1:9" ht="39" thickBot="1">
      <c r="A15" s="1798" t="s">
        <v>1972</v>
      </c>
      <c r="B15" s="1760" t="s">
        <v>1713</v>
      </c>
      <c r="C15" s="1755" t="s">
        <v>2005</v>
      </c>
      <c r="D15" s="1767"/>
      <c r="E15" s="1768"/>
      <c r="F15" s="1769"/>
      <c r="G15" s="1769"/>
      <c r="H15" s="1770"/>
      <c r="I15" s="1771" t="s">
        <v>247</v>
      </c>
    </row>
    <row r="16" spans="1:9" ht="39" thickBot="1">
      <c r="A16" s="1798" t="s">
        <v>1972</v>
      </c>
      <c r="B16" s="1760" t="s">
        <v>1713</v>
      </c>
      <c r="C16" s="1755" t="s">
        <v>2006</v>
      </c>
      <c r="D16" s="1767" t="s">
        <v>2007</v>
      </c>
      <c r="E16" s="1768" t="s">
        <v>2008</v>
      </c>
      <c r="F16" s="1769" t="s">
        <v>329</v>
      </c>
      <c r="G16" s="1769" t="s">
        <v>1044</v>
      </c>
      <c r="H16" s="1770" t="s">
        <v>2009</v>
      </c>
      <c r="I16" s="1771" t="s">
        <v>1828</v>
      </c>
    </row>
    <row r="17" spans="1:9" ht="51.75" thickBot="1">
      <c r="A17" s="1798" t="s">
        <v>1972</v>
      </c>
      <c r="B17" s="1760" t="s">
        <v>1713</v>
      </c>
      <c r="C17" s="1755" t="s">
        <v>2010</v>
      </c>
      <c r="D17" s="1767" t="s">
        <v>2011</v>
      </c>
      <c r="E17" s="1768" t="s">
        <v>2012</v>
      </c>
      <c r="F17" s="1769" t="s">
        <v>329</v>
      </c>
      <c r="G17" s="1769" t="s">
        <v>1044</v>
      </c>
      <c r="H17" s="1770" t="s">
        <v>1764</v>
      </c>
      <c r="I17" s="1771" t="s">
        <v>1828</v>
      </c>
    </row>
    <row r="18" spans="1:9" ht="39" thickBot="1">
      <c r="A18" s="1798" t="s">
        <v>1972</v>
      </c>
      <c r="B18" s="1760" t="s">
        <v>1713</v>
      </c>
      <c r="C18" s="1755" t="s">
        <v>2013</v>
      </c>
      <c r="D18" s="1767"/>
      <c r="E18" s="1768"/>
      <c r="F18" s="1769"/>
      <c r="G18" s="1769"/>
      <c r="H18" s="1770"/>
      <c r="I18" s="1771" t="s">
        <v>247</v>
      </c>
    </row>
    <row r="19" spans="1:9" ht="39" thickBot="1">
      <c r="A19" s="1798" t="s">
        <v>1972</v>
      </c>
      <c r="B19" s="1760" t="s">
        <v>1713</v>
      </c>
      <c r="C19" s="1755" t="s">
        <v>2014</v>
      </c>
      <c r="D19" s="1767" t="s">
        <v>2015</v>
      </c>
      <c r="E19" s="1768" t="s">
        <v>2016</v>
      </c>
      <c r="F19" s="1769" t="s">
        <v>329</v>
      </c>
      <c r="G19" s="1769" t="s">
        <v>1044</v>
      </c>
      <c r="H19" s="1770" t="s">
        <v>1791</v>
      </c>
      <c r="I19" s="1801" t="s">
        <v>1828</v>
      </c>
    </row>
    <row r="20" spans="1:9" ht="39" thickBot="1">
      <c r="A20" s="1798" t="s">
        <v>1972</v>
      </c>
      <c r="B20" s="1760" t="s">
        <v>1713</v>
      </c>
      <c r="C20" s="1755" t="s">
        <v>2017</v>
      </c>
      <c r="D20" s="1767" t="s">
        <v>2018</v>
      </c>
      <c r="E20" s="1768" t="s">
        <v>2019</v>
      </c>
      <c r="F20" s="1769" t="s">
        <v>329</v>
      </c>
      <c r="G20" s="1769" t="s">
        <v>1044</v>
      </c>
      <c r="H20" s="1770" t="s">
        <v>1791</v>
      </c>
      <c r="I20" s="1801" t="s">
        <v>1828</v>
      </c>
    </row>
    <row r="21" spans="1:9" ht="39" thickBot="1">
      <c r="A21" s="1798" t="s">
        <v>1972</v>
      </c>
      <c r="B21" s="1760" t="s">
        <v>1713</v>
      </c>
      <c r="C21" s="1755" t="s">
        <v>2020</v>
      </c>
      <c r="D21" s="1767" t="s">
        <v>2021</v>
      </c>
      <c r="E21" s="1768" t="s">
        <v>2022</v>
      </c>
      <c r="F21" s="1769" t="s">
        <v>329</v>
      </c>
      <c r="G21" s="1769" t="s">
        <v>1044</v>
      </c>
      <c r="H21" s="1770" t="s">
        <v>1764</v>
      </c>
      <c r="I21" s="1771" t="s">
        <v>1828</v>
      </c>
    </row>
    <row r="22" spans="1:9" ht="39" thickBot="1">
      <c r="A22" s="1798" t="s">
        <v>1972</v>
      </c>
      <c r="B22" s="1760" t="s">
        <v>1713</v>
      </c>
      <c r="C22" s="1755" t="s">
        <v>2023</v>
      </c>
      <c r="D22" s="1767"/>
      <c r="E22" s="1768"/>
      <c r="F22" s="1769"/>
      <c r="G22" s="1769"/>
      <c r="H22" s="1770"/>
      <c r="I22" s="1771" t="s">
        <v>247</v>
      </c>
    </row>
    <row r="23" spans="1:9" ht="383.25" thickBot="1">
      <c r="A23" s="1798" t="s">
        <v>1972</v>
      </c>
      <c r="B23" s="1760" t="s">
        <v>1713</v>
      </c>
      <c r="C23" s="1755" t="s">
        <v>2024</v>
      </c>
      <c r="D23" s="1783" t="s">
        <v>2025</v>
      </c>
      <c r="E23" s="1768" t="s">
        <v>2026</v>
      </c>
      <c r="F23" s="1769" t="s">
        <v>329</v>
      </c>
      <c r="G23" s="1769" t="s">
        <v>1044</v>
      </c>
      <c r="H23" s="1770" t="s">
        <v>1743</v>
      </c>
      <c r="I23" s="1771" t="s">
        <v>2027</v>
      </c>
    </row>
    <row r="24" spans="1:9" ht="39" thickBot="1">
      <c r="A24" s="1798" t="s">
        <v>1972</v>
      </c>
      <c r="B24" s="1760" t="s">
        <v>1713</v>
      </c>
      <c r="C24" s="1755" t="s">
        <v>2028</v>
      </c>
      <c r="D24" s="1783" t="s">
        <v>2029</v>
      </c>
      <c r="E24" s="1768" t="s">
        <v>2030</v>
      </c>
      <c r="F24" s="1769" t="s">
        <v>329</v>
      </c>
      <c r="G24" s="1769" t="s">
        <v>1044</v>
      </c>
      <c r="H24" s="1770" t="s">
        <v>1721</v>
      </c>
      <c r="I24" s="1776">
        <f>Cover!F34</f>
        <v>55056</v>
      </c>
    </row>
    <row r="25" spans="1:9" ht="39" thickBot="1">
      <c r="A25" s="1798" t="s">
        <v>1972</v>
      </c>
      <c r="B25" s="1760" t="s">
        <v>1713</v>
      </c>
      <c r="C25" s="1755" t="s">
        <v>2031</v>
      </c>
      <c r="D25" s="1783" t="s">
        <v>2032</v>
      </c>
      <c r="E25" s="1768" t="s">
        <v>2033</v>
      </c>
      <c r="F25" s="1769" t="s">
        <v>329</v>
      </c>
      <c r="G25" s="1769" t="s">
        <v>1044</v>
      </c>
      <c r="H25" s="1770" t="s">
        <v>1764</v>
      </c>
      <c r="I25" s="1813">
        <f>'12. Swap'!I23</f>
        <v>0</v>
      </c>
    </row>
    <row r="26" spans="1:9" ht="33.75" customHeight="1" thickBot="1">
      <c r="A26" s="1798" t="s">
        <v>1972</v>
      </c>
      <c r="B26" s="1760" t="s">
        <v>1713</v>
      </c>
      <c r="C26" s="1755" t="s">
        <v>2034</v>
      </c>
      <c r="D26" s="1783"/>
      <c r="E26" s="1768"/>
      <c r="F26" s="1769"/>
      <c r="G26" s="1769"/>
      <c r="H26" s="1770"/>
      <c r="I26" s="1771" t="s">
        <v>247</v>
      </c>
    </row>
    <row r="27" spans="1:9" ht="39" thickBot="1">
      <c r="A27" s="1798" t="s">
        <v>1972</v>
      </c>
      <c r="B27" s="1760" t="s">
        <v>1713</v>
      </c>
      <c r="C27" s="1755" t="s">
        <v>2035</v>
      </c>
      <c r="D27" s="1783" t="s">
        <v>2036</v>
      </c>
      <c r="E27" s="1768" t="s">
        <v>2037</v>
      </c>
      <c r="F27" s="1769" t="s">
        <v>329</v>
      </c>
      <c r="G27" s="1769" t="s">
        <v>1044</v>
      </c>
      <c r="H27" s="1770" t="s">
        <v>2038</v>
      </c>
      <c r="I27" s="1771" t="s">
        <v>247</v>
      </c>
    </row>
    <row r="28" spans="1:9" ht="39" thickBot="1">
      <c r="A28" s="1798" t="s">
        <v>1972</v>
      </c>
      <c r="B28" s="1760" t="s">
        <v>1713</v>
      </c>
      <c r="C28" s="1755" t="s">
        <v>2039</v>
      </c>
      <c r="D28" s="1783" t="s">
        <v>2040</v>
      </c>
      <c r="E28" s="1768" t="s">
        <v>2041</v>
      </c>
      <c r="F28" s="1769" t="s">
        <v>329</v>
      </c>
      <c r="G28" s="1769" t="s">
        <v>1044</v>
      </c>
      <c r="H28" s="1770" t="s">
        <v>2038</v>
      </c>
      <c r="I28" s="1771" t="s">
        <v>247</v>
      </c>
    </row>
    <row r="29" spans="1:9" ht="39" thickBot="1">
      <c r="A29" s="1798" t="s">
        <v>1972</v>
      </c>
      <c r="B29" s="1760" t="s">
        <v>1713</v>
      </c>
      <c r="C29" s="1755" t="s">
        <v>2042</v>
      </c>
      <c r="D29" s="1783" t="s">
        <v>2043</v>
      </c>
      <c r="E29" s="1768" t="s">
        <v>2044</v>
      </c>
      <c r="F29" s="1769" t="s">
        <v>329</v>
      </c>
      <c r="G29" s="1769" t="s">
        <v>1044</v>
      </c>
      <c r="H29" s="1770" t="s">
        <v>1791</v>
      </c>
      <c r="I29" s="1801" t="s">
        <v>1828</v>
      </c>
    </row>
    <row r="30" spans="1:9" ht="39" thickBot="1">
      <c r="A30" s="1798" t="s">
        <v>1972</v>
      </c>
      <c r="B30" s="1760" t="s">
        <v>1713</v>
      </c>
      <c r="C30" s="1755" t="s">
        <v>2045</v>
      </c>
      <c r="D30" s="1783" t="s">
        <v>2046</v>
      </c>
      <c r="E30" s="1768" t="s">
        <v>2047</v>
      </c>
      <c r="F30" s="1769" t="s">
        <v>329</v>
      </c>
      <c r="G30" s="1769" t="s">
        <v>1044</v>
      </c>
      <c r="H30" s="1770" t="s">
        <v>1721</v>
      </c>
      <c r="I30" s="1771" t="s">
        <v>1828</v>
      </c>
    </row>
    <row r="31" spans="1:9" ht="39" thickBot="1">
      <c r="A31" s="1798" t="s">
        <v>1972</v>
      </c>
      <c r="B31" s="1760" t="s">
        <v>1713</v>
      </c>
      <c r="C31" s="1755" t="s">
        <v>2048</v>
      </c>
      <c r="D31" s="1783" t="s">
        <v>2049</v>
      </c>
      <c r="E31" s="1768" t="s">
        <v>2050</v>
      </c>
      <c r="F31" s="1769" t="s">
        <v>329</v>
      </c>
      <c r="G31" s="1769" t="s">
        <v>1044</v>
      </c>
      <c r="H31" s="1770" t="s">
        <v>1764</v>
      </c>
      <c r="I31" s="1771" t="s">
        <v>1828</v>
      </c>
    </row>
    <row r="32" spans="1:9" ht="27.75" customHeight="1" thickBot="1">
      <c r="A32" s="1798" t="s">
        <v>1972</v>
      </c>
      <c r="B32" s="1760" t="s">
        <v>1713</v>
      </c>
      <c r="C32" s="1755" t="s">
        <v>2051</v>
      </c>
      <c r="D32" s="1802"/>
      <c r="E32" s="1803"/>
      <c r="F32" s="1800"/>
      <c r="G32" s="1800"/>
      <c r="H32" s="1804"/>
      <c r="I32" s="1771" t="s">
        <v>247</v>
      </c>
    </row>
    <row r="33" spans="1:13" ht="39" thickBot="1">
      <c r="A33" s="1798" t="s">
        <v>1972</v>
      </c>
      <c r="B33" s="1760" t="s">
        <v>2052</v>
      </c>
      <c r="C33" s="1761" t="s">
        <v>2053</v>
      </c>
      <c r="D33" s="1762"/>
      <c r="E33" s="1763"/>
      <c r="F33" s="1764" t="s">
        <v>547</v>
      </c>
      <c r="G33" s="1764" t="s">
        <v>547</v>
      </c>
      <c r="H33" s="1765"/>
      <c r="I33" s="1766"/>
    </row>
    <row r="34" spans="1:13" ht="39" thickBot="1">
      <c r="A34" s="1798" t="s">
        <v>1972</v>
      </c>
      <c r="B34" s="1760" t="s">
        <v>2052</v>
      </c>
      <c r="C34" s="1755" t="s">
        <v>2054</v>
      </c>
      <c r="D34" s="1767" t="s">
        <v>1715</v>
      </c>
      <c r="E34" s="1768" t="s">
        <v>2055</v>
      </c>
      <c r="F34" s="1769" t="s">
        <v>329</v>
      </c>
      <c r="G34" s="1769" t="s">
        <v>329</v>
      </c>
      <c r="H34" s="1770" t="s">
        <v>1717</v>
      </c>
      <c r="I34" s="1771" t="str">
        <f>$I$3</f>
        <v>969500XWHXD75ESEO932</v>
      </c>
      <c r="J34" s="1771" t="str">
        <f t="shared" ref="J34:M34" si="0">$I$3</f>
        <v>969500XWHXD75ESEO932</v>
      </c>
      <c r="K34" s="1771" t="str">
        <f t="shared" si="0"/>
        <v>969500XWHXD75ESEO932</v>
      </c>
      <c r="L34" s="1771" t="str">
        <f t="shared" si="0"/>
        <v>969500XWHXD75ESEO932</v>
      </c>
      <c r="M34" s="1771" t="str">
        <f t="shared" si="0"/>
        <v>969500XWHXD75ESEO932</v>
      </c>
    </row>
    <row r="35" spans="1:13" ht="39" thickBot="1">
      <c r="A35" s="1798" t="s">
        <v>1972</v>
      </c>
      <c r="B35" s="1760" t="s">
        <v>2052</v>
      </c>
      <c r="C35" s="1755" t="s">
        <v>2056</v>
      </c>
      <c r="D35" s="1767" t="s">
        <v>2057</v>
      </c>
      <c r="E35" s="1768" t="s">
        <v>2058</v>
      </c>
      <c r="F35" s="1769" t="s">
        <v>329</v>
      </c>
      <c r="G35" s="1769" t="s">
        <v>329</v>
      </c>
      <c r="H35" s="1770" t="s">
        <v>1874</v>
      </c>
      <c r="I35" s="1771" t="str">
        <f>I34&amp;"_1"</f>
        <v>969500XWHXD75ESEO932_1</v>
      </c>
      <c r="J35" s="1771" t="str">
        <f>J34&amp;"_2"</f>
        <v>969500XWHXD75ESEO932_2</v>
      </c>
      <c r="K35" s="1771" t="str">
        <f>K34&amp;"_3"</f>
        <v>969500XWHXD75ESEO932_3</v>
      </c>
      <c r="L35" s="1771" t="str">
        <f>L34&amp;"_4"</f>
        <v>969500XWHXD75ESEO932_4</v>
      </c>
      <c r="M35" s="1771" t="str">
        <f>M34&amp;"_5"</f>
        <v>969500XWHXD75ESEO932_5</v>
      </c>
    </row>
    <row r="36" spans="1:13" ht="39" thickBot="1">
      <c r="A36" s="1798" t="s">
        <v>1972</v>
      </c>
      <c r="B36" s="1760" t="s">
        <v>2052</v>
      </c>
      <c r="C36" s="1755" t="s">
        <v>2059</v>
      </c>
      <c r="D36" s="1767" t="s">
        <v>2060</v>
      </c>
      <c r="E36" s="1768" t="s">
        <v>2061</v>
      </c>
      <c r="F36" s="1769" t="s">
        <v>329</v>
      </c>
      <c r="G36" s="1769" t="s">
        <v>329</v>
      </c>
      <c r="H36" s="1770" t="s">
        <v>1874</v>
      </c>
      <c r="I36" s="1805" t="str">
        <f>I35</f>
        <v>969500XWHXD75ESEO932_1</v>
      </c>
      <c r="J36" s="1805" t="str">
        <f t="shared" ref="J36:M36" si="1">J35</f>
        <v>969500XWHXD75ESEO932_2</v>
      </c>
      <c r="K36" s="1805" t="str">
        <f t="shared" si="1"/>
        <v>969500XWHXD75ESEO932_3</v>
      </c>
      <c r="L36" s="1805" t="str">
        <f t="shared" si="1"/>
        <v>969500XWHXD75ESEO932_4</v>
      </c>
      <c r="M36" s="1805" t="str">
        <f t="shared" si="1"/>
        <v>969500XWHXD75ESEO932_5</v>
      </c>
    </row>
    <row r="37" spans="1:13" ht="39" thickBot="1">
      <c r="A37" s="1798" t="s">
        <v>1972</v>
      </c>
      <c r="B37" s="1760" t="s">
        <v>2052</v>
      </c>
      <c r="C37" s="1755" t="s">
        <v>2062</v>
      </c>
      <c r="D37" s="1767" t="s">
        <v>812</v>
      </c>
      <c r="E37" s="1768" t="s">
        <v>2063</v>
      </c>
      <c r="F37" s="1769" t="s">
        <v>329</v>
      </c>
      <c r="G37" s="1769" t="s">
        <v>1044</v>
      </c>
      <c r="H37" s="1770" t="s">
        <v>2064</v>
      </c>
      <c r="I37" s="1806" t="e">
        <f>#REF!</f>
        <v>#REF!</v>
      </c>
      <c r="J37" s="1806" t="e">
        <f>#REF!</f>
        <v>#REF!</v>
      </c>
      <c r="K37" s="1806" t="e">
        <f>#REF!</f>
        <v>#REF!</v>
      </c>
      <c r="L37" s="1806" t="e">
        <f>#REF!</f>
        <v>#REF!</v>
      </c>
      <c r="M37" s="1805" t="s">
        <v>1828</v>
      </c>
    </row>
    <row r="38" spans="1:13" ht="39" thickBot="1">
      <c r="A38" s="1798" t="s">
        <v>1972</v>
      </c>
      <c r="B38" s="1760" t="s">
        <v>2052</v>
      </c>
      <c r="C38" s="1755" t="s">
        <v>2065</v>
      </c>
      <c r="D38" s="1767" t="s">
        <v>2066</v>
      </c>
      <c r="E38" s="1768" t="s">
        <v>2067</v>
      </c>
      <c r="F38" s="1769" t="s">
        <v>329</v>
      </c>
      <c r="G38" s="1769" t="s">
        <v>1044</v>
      </c>
      <c r="H38" s="1770" t="s">
        <v>1725</v>
      </c>
      <c r="I38" s="1806" t="s">
        <v>1400</v>
      </c>
      <c r="J38" s="1806" t="s">
        <v>1401</v>
      </c>
      <c r="K38" s="1806" t="s">
        <v>1402</v>
      </c>
      <c r="L38" s="1806" t="s">
        <v>406</v>
      </c>
      <c r="M38" s="1805" t="s">
        <v>3295</v>
      </c>
    </row>
    <row r="39" spans="1:13" ht="90" thickBot="1">
      <c r="A39" s="1798" t="s">
        <v>1972</v>
      </c>
      <c r="B39" s="1760" t="s">
        <v>2052</v>
      </c>
      <c r="C39" s="1755" t="s">
        <v>2068</v>
      </c>
      <c r="D39" s="1767" t="s">
        <v>2069</v>
      </c>
      <c r="E39" s="1768" t="s">
        <v>2070</v>
      </c>
      <c r="F39" s="1769" t="s">
        <v>329</v>
      </c>
      <c r="G39" s="1769" t="s">
        <v>329</v>
      </c>
      <c r="H39" s="1770" t="s">
        <v>1743</v>
      </c>
      <c r="I39" s="1771" t="s">
        <v>2071</v>
      </c>
      <c r="J39" s="1771" t="s">
        <v>2071</v>
      </c>
      <c r="K39" s="1771" t="s">
        <v>2071</v>
      </c>
      <c r="L39" s="1771" t="s">
        <v>2071</v>
      </c>
      <c r="M39" s="1771" t="s">
        <v>2071</v>
      </c>
    </row>
    <row r="40" spans="1:13" ht="39" thickBot="1">
      <c r="A40" s="1798" t="s">
        <v>1972</v>
      </c>
      <c r="B40" s="1760" t="s">
        <v>2052</v>
      </c>
      <c r="C40" s="1755" t="s">
        <v>2073</v>
      </c>
      <c r="D40" s="1767" t="s">
        <v>1435</v>
      </c>
      <c r="E40" s="1768" t="s">
        <v>2074</v>
      </c>
      <c r="F40" s="1769" t="s">
        <v>329</v>
      </c>
      <c r="G40" s="1769" t="s">
        <v>329</v>
      </c>
      <c r="H40" s="1770" t="s">
        <v>2038</v>
      </c>
      <c r="I40" s="1771" t="s">
        <v>247</v>
      </c>
      <c r="J40" s="1771" t="s">
        <v>247</v>
      </c>
      <c r="K40" s="1771" t="s">
        <v>247</v>
      </c>
      <c r="L40" s="1771" t="s">
        <v>247</v>
      </c>
      <c r="M40" s="1771" t="s">
        <v>247</v>
      </c>
    </row>
    <row r="41" spans="1:13" ht="39" thickBot="1">
      <c r="A41" s="1798" t="s">
        <v>1972</v>
      </c>
      <c r="B41" s="1760" t="s">
        <v>2052</v>
      </c>
      <c r="C41" s="1755" t="s">
        <v>2075</v>
      </c>
      <c r="D41" s="1767" t="s">
        <v>242</v>
      </c>
      <c r="E41" s="1768" t="s">
        <v>2076</v>
      </c>
      <c r="F41" s="1769" t="s">
        <v>329</v>
      </c>
      <c r="G41" s="1769" t="s">
        <v>329</v>
      </c>
      <c r="H41" s="1770" t="s">
        <v>1764</v>
      </c>
      <c r="I41" s="2697"/>
      <c r="J41" s="2697"/>
      <c r="K41" s="2697"/>
      <c r="L41" s="2697"/>
      <c r="M41" s="1789">
        <v>300</v>
      </c>
    </row>
    <row r="42" spans="1:13" ht="26.25" customHeight="1" thickBot="1">
      <c r="A42" s="1798" t="s">
        <v>1972</v>
      </c>
      <c r="B42" s="1760" t="s">
        <v>2052</v>
      </c>
      <c r="C42" s="1755" t="s">
        <v>2077</v>
      </c>
      <c r="D42" s="1767"/>
      <c r="E42" s="1768"/>
      <c r="F42" s="1769"/>
      <c r="G42" s="1769"/>
      <c r="H42" s="1770"/>
      <c r="I42" s="1790" t="s">
        <v>247</v>
      </c>
      <c r="J42" s="1807" t="s">
        <v>247</v>
      </c>
      <c r="K42" s="1807" t="s">
        <v>247</v>
      </c>
      <c r="L42" s="1807" t="s">
        <v>247</v>
      </c>
      <c r="M42" s="1807" t="s">
        <v>247</v>
      </c>
    </row>
    <row r="43" spans="1:13" ht="39" thickBot="1">
      <c r="A43" s="1798" t="s">
        <v>1972</v>
      </c>
      <c r="B43" s="1760" t="s">
        <v>2052</v>
      </c>
      <c r="C43" s="1755" t="s">
        <v>2078</v>
      </c>
      <c r="D43" s="1767" t="s">
        <v>2079</v>
      </c>
      <c r="E43" s="1768" t="s">
        <v>2080</v>
      </c>
      <c r="F43" s="1769" t="s">
        <v>329</v>
      </c>
      <c r="G43" s="1769" t="s">
        <v>329</v>
      </c>
      <c r="H43" s="1770" t="s">
        <v>1764</v>
      </c>
      <c r="I43" s="1789">
        <f>'11. Notes Follow-up'!J16</f>
        <v>775500000</v>
      </c>
      <c r="J43" s="1789">
        <f>'11. Notes Follow-up'!R16</f>
        <v>51700000</v>
      </c>
      <c r="K43" s="1789">
        <f>'11. Notes Follow-up'!Z16</f>
        <v>56400000</v>
      </c>
      <c r="L43" s="1789">
        <f>'11. Notes Follow-up'!AH16</f>
        <v>56400000</v>
      </c>
      <c r="M43" s="1789">
        <v>300</v>
      </c>
    </row>
    <row r="44" spans="1:13" ht="31.5" customHeight="1" thickBot="1">
      <c r="A44" s="1798" t="s">
        <v>1972</v>
      </c>
      <c r="B44" s="1760" t="s">
        <v>2052</v>
      </c>
      <c r="C44" s="1755" t="s">
        <v>2081</v>
      </c>
      <c r="D44" s="1767"/>
      <c r="E44" s="1768"/>
      <c r="F44" s="1769"/>
      <c r="G44" s="1769"/>
      <c r="H44" s="1770"/>
      <c r="I44" s="1790" t="s">
        <v>247</v>
      </c>
      <c r="J44" s="1807" t="s">
        <v>247</v>
      </c>
      <c r="K44" s="1807" t="s">
        <v>247</v>
      </c>
      <c r="L44" s="1807" t="s">
        <v>247</v>
      </c>
      <c r="M44" s="1807" t="s">
        <v>247</v>
      </c>
    </row>
    <row r="45" spans="1:13" ht="90" thickBot="1">
      <c r="A45" s="1798" t="s">
        <v>1972</v>
      </c>
      <c r="B45" s="1760" t="s">
        <v>2052</v>
      </c>
      <c r="C45" s="1755" t="s">
        <v>2082</v>
      </c>
      <c r="D45" s="1767" t="s">
        <v>245</v>
      </c>
      <c r="E45" s="1768" t="s">
        <v>2083</v>
      </c>
      <c r="F45" s="1769" t="s">
        <v>329</v>
      </c>
      <c r="G45" s="1769" t="s">
        <v>329</v>
      </c>
      <c r="H45" s="1770" t="s">
        <v>1743</v>
      </c>
      <c r="I45" s="1771" t="s">
        <v>2084</v>
      </c>
      <c r="J45" s="1771" t="s">
        <v>2084</v>
      </c>
      <c r="K45" s="1771" t="s">
        <v>2084</v>
      </c>
      <c r="L45" s="1771" t="s">
        <v>2084</v>
      </c>
      <c r="M45" s="1771" t="s">
        <v>2084</v>
      </c>
    </row>
    <row r="46" spans="1:13" ht="39" thickBot="1">
      <c r="A46" s="1798" t="s">
        <v>1972</v>
      </c>
      <c r="B46" s="1760" t="s">
        <v>2052</v>
      </c>
      <c r="C46" s="1755" t="s">
        <v>2085</v>
      </c>
      <c r="D46" s="1767" t="s">
        <v>240</v>
      </c>
      <c r="E46" s="1768" t="s">
        <v>2086</v>
      </c>
      <c r="F46" s="1769" t="s">
        <v>329</v>
      </c>
      <c r="G46" s="1769" t="s">
        <v>1044</v>
      </c>
      <c r="H46" s="1770" t="s">
        <v>1721</v>
      </c>
      <c r="I46" s="1776">
        <f>Cover!F41</f>
        <v>45645</v>
      </c>
      <c r="J46" s="1776">
        <f t="shared" ref="J46:M46" si="2">$I$46</f>
        <v>45645</v>
      </c>
      <c r="K46" s="1776">
        <f t="shared" si="2"/>
        <v>45645</v>
      </c>
      <c r="L46" s="1776">
        <f t="shared" si="2"/>
        <v>45645</v>
      </c>
      <c r="M46" s="1776">
        <f t="shared" si="2"/>
        <v>45645</v>
      </c>
    </row>
    <row r="47" spans="1:13" ht="39" thickBot="1">
      <c r="A47" s="1798" t="s">
        <v>1972</v>
      </c>
      <c r="B47" s="1760" t="s">
        <v>2052</v>
      </c>
      <c r="C47" s="1755" t="s">
        <v>2087</v>
      </c>
      <c r="D47" s="1767" t="s">
        <v>241</v>
      </c>
      <c r="E47" s="1768" t="s">
        <v>2088</v>
      </c>
      <c r="F47" s="1769" t="s">
        <v>329</v>
      </c>
      <c r="G47" s="1769" t="s">
        <v>1044</v>
      </c>
      <c r="H47" s="1770" t="s">
        <v>1721</v>
      </c>
      <c r="I47" s="1776">
        <f>Cover!$F$42</f>
        <v>45684</v>
      </c>
      <c r="J47" s="1776">
        <f>Cover!$F$42</f>
        <v>45684</v>
      </c>
      <c r="K47" s="1776">
        <f>Cover!$F$42</f>
        <v>45684</v>
      </c>
      <c r="L47" s="1776">
        <f>Cover!$F$42</f>
        <v>45684</v>
      </c>
      <c r="M47" s="1776">
        <f>[1]Cover!$F$41</f>
        <v>45588</v>
      </c>
    </row>
    <row r="48" spans="1:13" ht="39" thickBot="1">
      <c r="A48" s="1798" t="s">
        <v>1972</v>
      </c>
      <c r="B48" s="1760" t="s">
        <v>2052</v>
      </c>
      <c r="C48" s="1755" t="s">
        <v>2089</v>
      </c>
      <c r="D48" s="1767" t="s">
        <v>243</v>
      </c>
      <c r="E48" s="1768" t="s">
        <v>2090</v>
      </c>
      <c r="F48" s="1769" t="s">
        <v>329</v>
      </c>
      <c r="G48" s="1769" t="s">
        <v>329</v>
      </c>
      <c r="H48" s="1770" t="s">
        <v>1791</v>
      </c>
      <c r="I48" s="2698"/>
      <c r="J48" s="2698"/>
      <c r="K48" s="2698"/>
      <c r="L48" s="2698"/>
      <c r="M48" s="1808">
        <v>0</v>
      </c>
    </row>
    <row r="49" spans="1:13" ht="39" thickBot="1">
      <c r="A49" s="1798" t="s">
        <v>1972</v>
      </c>
      <c r="B49" s="1760" t="s">
        <v>2052</v>
      </c>
      <c r="C49" s="1755" t="s">
        <v>2091</v>
      </c>
      <c r="D49" s="1767" t="s">
        <v>2092</v>
      </c>
      <c r="E49" s="1768" t="s">
        <v>2093</v>
      </c>
      <c r="F49" s="1769" t="s">
        <v>329</v>
      </c>
      <c r="G49" s="1769" t="s">
        <v>1044</v>
      </c>
      <c r="H49" s="1770" t="s">
        <v>1791</v>
      </c>
      <c r="I49" s="2699"/>
      <c r="J49" s="2699"/>
      <c r="K49" s="2699"/>
      <c r="L49" s="2699"/>
      <c r="M49" s="1801" t="s">
        <v>1828</v>
      </c>
    </row>
    <row r="50" spans="1:13" ht="39" thickBot="1">
      <c r="A50" s="1798" t="s">
        <v>1972</v>
      </c>
      <c r="B50" s="1760" t="s">
        <v>2052</v>
      </c>
      <c r="C50" s="1755" t="s">
        <v>2094</v>
      </c>
      <c r="D50" s="1767" t="s">
        <v>2095</v>
      </c>
      <c r="E50" s="1768" t="s">
        <v>2096</v>
      </c>
      <c r="F50" s="1769" t="s">
        <v>329</v>
      </c>
      <c r="G50" s="1769" t="s">
        <v>1044</v>
      </c>
      <c r="H50" s="1770" t="s">
        <v>1791</v>
      </c>
      <c r="I50" s="1801">
        <v>0</v>
      </c>
      <c r="J50" s="1801">
        <f>100*0</f>
        <v>0</v>
      </c>
      <c r="K50" s="1801">
        <v>0</v>
      </c>
      <c r="L50" s="1801">
        <v>0</v>
      </c>
      <c r="M50" s="1801">
        <v>0</v>
      </c>
    </row>
    <row r="51" spans="1:13" ht="39" thickBot="1">
      <c r="A51" s="1798" t="s">
        <v>1972</v>
      </c>
      <c r="B51" s="1760" t="s">
        <v>2052</v>
      </c>
      <c r="C51" s="1755" t="s">
        <v>2097</v>
      </c>
      <c r="D51" s="1767" t="s">
        <v>2098</v>
      </c>
      <c r="E51" s="1768" t="s">
        <v>2099</v>
      </c>
      <c r="F51" s="1769" t="s">
        <v>329</v>
      </c>
      <c r="G51" s="1769" t="s">
        <v>1044</v>
      </c>
      <c r="H51" s="1770" t="s">
        <v>1791</v>
      </c>
      <c r="I51" s="1801" t="s">
        <v>1828</v>
      </c>
      <c r="J51" s="1801" t="s">
        <v>1828</v>
      </c>
      <c r="K51" s="1801" t="s">
        <v>1828</v>
      </c>
      <c r="L51" s="1801" t="s">
        <v>1828</v>
      </c>
      <c r="M51" s="1801" t="s">
        <v>1828</v>
      </c>
    </row>
    <row r="52" spans="1:13" ht="39" thickBot="1">
      <c r="A52" s="1798" t="s">
        <v>1972</v>
      </c>
      <c r="B52" s="1760" t="s">
        <v>2052</v>
      </c>
      <c r="C52" s="1755" t="s">
        <v>2100</v>
      </c>
      <c r="D52" s="1767" t="s">
        <v>2101</v>
      </c>
      <c r="E52" s="1768" t="s">
        <v>2102</v>
      </c>
      <c r="F52" s="1769" t="s">
        <v>329</v>
      </c>
      <c r="G52" s="1769" t="s">
        <v>1044</v>
      </c>
      <c r="H52" s="1770" t="s">
        <v>1791</v>
      </c>
      <c r="I52" s="1801" t="s">
        <v>1828</v>
      </c>
      <c r="J52" s="1801" t="s">
        <v>1828</v>
      </c>
      <c r="K52" s="1801" t="s">
        <v>1828</v>
      </c>
      <c r="L52" s="1801" t="s">
        <v>1828</v>
      </c>
      <c r="M52" s="1801" t="s">
        <v>1828</v>
      </c>
    </row>
    <row r="53" spans="1:13" ht="39" thickBot="1">
      <c r="A53" s="1798" t="s">
        <v>1972</v>
      </c>
      <c r="B53" s="1760" t="s">
        <v>2052</v>
      </c>
      <c r="C53" s="1755" t="s">
        <v>2103</v>
      </c>
      <c r="D53" s="1767" t="s">
        <v>2104</v>
      </c>
      <c r="E53" s="1768" t="s">
        <v>2105</v>
      </c>
      <c r="F53" s="1769" t="s">
        <v>329</v>
      </c>
      <c r="G53" s="1769" t="s">
        <v>1044</v>
      </c>
      <c r="H53" s="1770" t="s">
        <v>1721</v>
      </c>
      <c r="I53" s="1771" t="s">
        <v>1828</v>
      </c>
      <c r="J53" s="1771" t="s">
        <v>1828</v>
      </c>
      <c r="K53" s="1771" t="s">
        <v>1828</v>
      </c>
      <c r="L53" s="1771" t="s">
        <v>1828</v>
      </c>
      <c r="M53" s="1771" t="s">
        <v>1828</v>
      </c>
    </row>
    <row r="54" spans="1:13" ht="77.25" thickBot="1">
      <c r="A54" s="1798" t="s">
        <v>1972</v>
      </c>
      <c r="B54" s="1760" t="s">
        <v>2052</v>
      </c>
      <c r="C54" s="1755" t="s">
        <v>2106</v>
      </c>
      <c r="D54" s="1767" t="s">
        <v>2107</v>
      </c>
      <c r="E54" s="1768" t="s">
        <v>2108</v>
      </c>
      <c r="F54" s="1769" t="s">
        <v>329</v>
      </c>
      <c r="G54" s="1769" t="s">
        <v>1044</v>
      </c>
      <c r="H54" s="1770" t="s">
        <v>1743</v>
      </c>
      <c r="I54" s="1771" t="s">
        <v>2109</v>
      </c>
      <c r="J54" s="1771" t="s">
        <v>2109</v>
      </c>
      <c r="K54" s="1771" t="s">
        <v>2109</v>
      </c>
      <c r="L54" s="1771" t="s">
        <v>2109</v>
      </c>
      <c r="M54" s="1771" t="s">
        <v>2109</v>
      </c>
    </row>
    <row r="55" spans="1:13" ht="409.6" thickBot="1">
      <c r="A55" s="1798" t="s">
        <v>1972</v>
      </c>
      <c r="B55" s="1760" t="s">
        <v>2052</v>
      </c>
      <c r="C55" s="1755" t="s">
        <v>2110</v>
      </c>
      <c r="D55" s="1767" t="s">
        <v>2111</v>
      </c>
      <c r="E55" s="1768" t="s">
        <v>2112</v>
      </c>
      <c r="F55" s="1769" t="s">
        <v>329</v>
      </c>
      <c r="G55" s="1769" t="s">
        <v>1044</v>
      </c>
      <c r="H55" s="1770" t="s">
        <v>1743</v>
      </c>
      <c r="I55" s="1771" t="s">
        <v>2027</v>
      </c>
      <c r="J55" s="1771" t="s">
        <v>2027</v>
      </c>
      <c r="K55" s="1771" t="s">
        <v>2027</v>
      </c>
      <c r="L55" s="1771" t="s">
        <v>2027</v>
      </c>
      <c r="M55" s="1771" t="s">
        <v>1828</v>
      </c>
    </row>
    <row r="56" spans="1:13" ht="204.75" thickBot="1">
      <c r="A56" s="1798" t="s">
        <v>1972</v>
      </c>
      <c r="B56" s="1760" t="s">
        <v>2052</v>
      </c>
      <c r="C56" s="1755" t="s">
        <v>2113</v>
      </c>
      <c r="D56" s="1767" t="s">
        <v>2114</v>
      </c>
      <c r="E56" s="1768" t="s">
        <v>2115</v>
      </c>
      <c r="F56" s="1769" t="s">
        <v>329</v>
      </c>
      <c r="G56" s="1769" t="s">
        <v>1044</v>
      </c>
      <c r="H56" s="1770" t="s">
        <v>1743</v>
      </c>
      <c r="I56" s="1771" t="s">
        <v>2084</v>
      </c>
      <c r="J56" s="1771" t="s">
        <v>2084</v>
      </c>
      <c r="K56" s="1771" t="s">
        <v>2084</v>
      </c>
      <c r="L56" s="1771" t="s">
        <v>2084</v>
      </c>
      <c r="M56" s="1771" t="s">
        <v>2084</v>
      </c>
    </row>
    <row r="57" spans="1:13" ht="39" thickBot="1">
      <c r="A57" s="1798" t="s">
        <v>1972</v>
      </c>
      <c r="B57" s="1760" t="s">
        <v>2052</v>
      </c>
      <c r="C57" s="1755" t="s">
        <v>2116</v>
      </c>
      <c r="D57" s="1767" t="s">
        <v>2117</v>
      </c>
      <c r="E57" s="1768" t="s">
        <v>2118</v>
      </c>
      <c r="F57" s="1769" t="s">
        <v>329</v>
      </c>
      <c r="G57" s="1769" t="s">
        <v>329</v>
      </c>
      <c r="H57" s="1770" t="s">
        <v>1721</v>
      </c>
      <c r="I57" s="1776">
        <v>43948</v>
      </c>
      <c r="J57" s="1776">
        <v>43948</v>
      </c>
      <c r="K57" s="1776">
        <v>43948</v>
      </c>
      <c r="L57" s="1776">
        <v>43948</v>
      </c>
      <c r="M57" s="1776">
        <f t="shared" ref="M57:M58" si="3">+J57</f>
        <v>43948</v>
      </c>
    </row>
    <row r="58" spans="1:13" ht="39" thickBot="1">
      <c r="A58" s="1798" t="s">
        <v>1972</v>
      </c>
      <c r="B58" s="1760" t="s">
        <v>2052</v>
      </c>
      <c r="C58" s="1755" t="s">
        <v>2119</v>
      </c>
      <c r="D58" s="1767" t="s">
        <v>2120</v>
      </c>
      <c r="E58" s="1768" t="s">
        <v>2121</v>
      </c>
      <c r="F58" s="1769" t="s">
        <v>329</v>
      </c>
      <c r="G58" s="1769" t="s">
        <v>1044</v>
      </c>
      <c r="H58" s="1770" t="s">
        <v>1721</v>
      </c>
      <c r="I58" s="1776">
        <v>43976</v>
      </c>
      <c r="J58" s="1776">
        <v>43976</v>
      </c>
      <c r="K58" s="1776">
        <v>43976</v>
      </c>
      <c r="L58" s="1776">
        <v>43976</v>
      </c>
      <c r="M58" s="1776">
        <f t="shared" si="3"/>
        <v>43976</v>
      </c>
    </row>
    <row r="59" spans="1:13" ht="39" thickBot="1">
      <c r="A59" s="1798" t="s">
        <v>1972</v>
      </c>
      <c r="B59" s="1760" t="s">
        <v>2052</v>
      </c>
      <c r="C59" s="1755" t="s">
        <v>2122</v>
      </c>
      <c r="D59" s="1767" t="s">
        <v>244</v>
      </c>
      <c r="E59" s="1768" t="s">
        <v>2123</v>
      </c>
      <c r="F59" s="1769" t="s">
        <v>329</v>
      </c>
      <c r="G59" s="1769" t="s">
        <v>1044</v>
      </c>
      <c r="H59" s="1770" t="s">
        <v>1721</v>
      </c>
      <c r="I59" s="1776" t="str">
        <f>TEXT(Cover!F34,"aaaa-mm-jj")</f>
        <v>2050-09-25</v>
      </c>
      <c r="J59" s="1776" t="str">
        <f>I59</f>
        <v>2050-09-25</v>
      </c>
      <c r="K59" s="1776" t="str">
        <f t="shared" ref="K59:M59" si="4">J59</f>
        <v>2050-09-25</v>
      </c>
      <c r="L59" s="1776" t="str">
        <f t="shared" si="4"/>
        <v>2050-09-25</v>
      </c>
      <c r="M59" s="1776" t="str">
        <f t="shared" si="4"/>
        <v>2050-09-25</v>
      </c>
    </row>
    <row r="60" spans="1:13" ht="90" thickBot="1">
      <c r="A60" s="1798" t="s">
        <v>1972</v>
      </c>
      <c r="B60" s="1760" t="s">
        <v>2052</v>
      </c>
      <c r="C60" s="1755" t="s">
        <v>2124</v>
      </c>
      <c r="D60" s="1767" t="s">
        <v>2125</v>
      </c>
      <c r="E60" s="1768" t="s">
        <v>2126</v>
      </c>
      <c r="F60" s="1769" t="s">
        <v>329</v>
      </c>
      <c r="G60" s="1769" t="s">
        <v>1044</v>
      </c>
      <c r="H60" s="1770" t="s">
        <v>1743</v>
      </c>
      <c r="I60" s="1771" t="s">
        <v>2127</v>
      </c>
      <c r="J60" s="1771" t="s">
        <v>2127</v>
      </c>
      <c r="K60" s="1771" t="s">
        <v>2127</v>
      </c>
      <c r="L60" s="1771" t="s">
        <v>2127</v>
      </c>
      <c r="M60" s="1771" t="s">
        <v>2127</v>
      </c>
    </row>
    <row r="61" spans="1:13" ht="39" thickBot="1">
      <c r="A61" s="1798" t="s">
        <v>1972</v>
      </c>
      <c r="B61" s="1760" t="s">
        <v>2052</v>
      </c>
      <c r="C61" s="1755" t="s">
        <v>2128</v>
      </c>
      <c r="D61" s="1767" t="s">
        <v>2129</v>
      </c>
      <c r="E61" s="1768" t="s">
        <v>2130</v>
      </c>
      <c r="F61" s="1769" t="s">
        <v>329</v>
      </c>
      <c r="G61" s="1769" t="s">
        <v>1044</v>
      </c>
      <c r="H61" s="1770" t="s">
        <v>1721</v>
      </c>
      <c r="I61" s="1771" t="s">
        <v>1828</v>
      </c>
      <c r="J61" s="1771" t="s">
        <v>1828</v>
      </c>
      <c r="K61" s="1771" t="s">
        <v>1828</v>
      </c>
      <c r="L61" s="1771" t="s">
        <v>1828</v>
      </c>
      <c r="M61" s="1771" t="s">
        <v>1828</v>
      </c>
    </row>
    <row r="62" spans="1:13" ht="166.5" thickBot="1">
      <c r="A62" s="1798" t="s">
        <v>1972</v>
      </c>
      <c r="B62" s="1760" t="s">
        <v>2052</v>
      </c>
      <c r="C62" s="1755" t="s">
        <v>2131</v>
      </c>
      <c r="D62" s="1767" t="s">
        <v>2132</v>
      </c>
      <c r="E62" s="1768" t="s">
        <v>2133</v>
      </c>
      <c r="F62" s="1769" t="s">
        <v>329</v>
      </c>
      <c r="G62" s="1769" t="s">
        <v>1044</v>
      </c>
      <c r="H62" s="1770" t="s">
        <v>1874</v>
      </c>
      <c r="I62" s="1771" t="s">
        <v>2134</v>
      </c>
      <c r="J62" s="1789" t="str">
        <f t="shared" ref="J62:M62" si="5">$I$62</f>
        <v>Clean-Up Call Event” means the event which shall occur if the aggregate Outstanding Principal Balance of
the Purchased Receivables which are unmatured (non échues) is lower than ten (10) per cent. of the aggregate
of the Outstanding Principal Balance of the Purchased Receivables which are unmatured (non échues) as of
the Issuer Establishment Date</v>
      </c>
      <c r="K62" s="1789" t="str">
        <f t="shared" si="5"/>
        <v>Clean-Up Call Event” means the event which shall occur if the aggregate Outstanding Principal Balance of
the Purchased Receivables which are unmatured (non échues) is lower than ten (10) per cent. of the aggregate
of the Outstanding Principal Balance of the Purchased Receivables which are unmatured (non échues) as of
the Issuer Establishment Date</v>
      </c>
      <c r="L62" s="1789" t="str">
        <f t="shared" si="5"/>
        <v>Clean-Up Call Event” means the event which shall occur if the aggregate Outstanding Principal Balance of
the Purchased Receivables which are unmatured (non échues) is lower than ten (10) per cent. of the aggregate
of the Outstanding Principal Balance of the Purchased Receivables which are unmatured (non échues) as of
the Issuer Establishment Date</v>
      </c>
      <c r="M62" s="1789" t="str">
        <f t="shared" si="5"/>
        <v>Clean-Up Call Event” means the event which shall occur if the aggregate Outstanding Principal Balance of
the Purchased Receivables which are unmatured (non échues) is lower than ten (10) per cent. of the aggregate
of the Outstanding Principal Balance of the Purchased Receivables which are unmatured (non échues) as of
the Issuer Establishment Date</v>
      </c>
    </row>
    <row r="63" spans="1:13" ht="39" thickBot="1">
      <c r="A63" s="1798" t="s">
        <v>1972</v>
      </c>
      <c r="B63" s="1760" t="s">
        <v>2052</v>
      </c>
      <c r="C63" s="1755" t="s">
        <v>2135</v>
      </c>
      <c r="D63" s="1767" t="s">
        <v>2136</v>
      </c>
      <c r="E63" s="1768" t="s">
        <v>2137</v>
      </c>
      <c r="F63" s="1769" t="s">
        <v>329</v>
      </c>
      <c r="G63" s="1769" t="s">
        <v>1044</v>
      </c>
      <c r="H63" s="1770" t="s">
        <v>1721</v>
      </c>
      <c r="I63" s="1771" t="s">
        <v>1828</v>
      </c>
      <c r="J63" s="1770" t="s">
        <v>1828</v>
      </c>
      <c r="K63" s="1770" t="s">
        <v>1828</v>
      </c>
      <c r="L63" s="1770" t="s">
        <v>1828</v>
      </c>
      <c r="M63" s="1770" t="s">
        <v>1828</v>
      </c>
    </row>
    <row r="64" spans="1:13" ht="141" thickBot="1">
      <c r="A64" s="1798" t="s">
        <v>1972</v>
      </c>
      <c r="B64" s="1760" t="s">
        <v>2052</v>
      </c>
      <c r="C64" s="1755" t="s">
        <v>2138</v>
      </c>
      <c r="D64" s="1767" t="s">
        <v>2139</v>
      </c>
      <c r="E64" s="1768" t="s">
        <v>2140</v>
      </c>
      <c r="F64" s="1769" t="s">
        <v>329</v>
      </c>
      <c r="G64" s="1769" t="s">
        <v>1044</v>
      </c>
      <c r="H64" s="1770" t="s">
        <v>1743</v>
      </c>
      <c r="I64" s="1771" t="s">
        <v>2141</v>
      </c>
      <c r="J64" s="1771" t="s">
        <v>2141</v>
      </c>
      <c r="K64" s="1771" t="s">
        <v>2141</v>
      </c>
      <c r="L64" s="1771" t="s">
        <v>2141</v>
      </c>
      <c r="M64" s="1771" t="s">
        <v>2072</v>
      </c>
    </row>
    <row r="65" spans="1:19" ht="243" thickBot="1">
      <c r="A65" s="1798" t="s">
        <v>1972</v>
      </c>
      <c r="B65" s="1760" t="s">
        <v>2052</v>
      </c>
      <c r="C65" s="1755" t="s">
        <v>2142</v>
      </c>
      <c r="D65" s="1767" t="s">
        <v>2143</v>
      </c>
      <c r="E65" s="1768" t="s">
        <v>2144</v>
      </c>
      <c r="F65" s="1769" t="s">
        <v>329</v>
      </c>
      <c r="G65" s="1769" t="s">
        <v>1044</v>
      </c>
      <c r="H65" s="1770" t="s">
        <v>1743</v>
      </c>
      <c r="I65" s="1771" t="s">
        <v>2145</v>
      </c>
      <c r="J65" s="1770" t="s">
        <v>2145</v>
      </c>
      <c r="K65" s="1770" t="s">
        <v>2145</v>
      </c>
      <c r="L65" s="1770" t="s">
        <v>2145</v>
      </c>
      <c r="M65" s="1770" t="s">
        <v>2145</v>
      </c>
    </row>
    <row r="66" spans="1:19" ht="39" thickBot="1">
      <c r="A66" s="1798" t="s">
        <v>1972</v>
      </c>
      <c r="B66" s="1760" t="s">
        <v>2052</v>
      </c>
      <c r="C66" s="1755" t="s">
        <v>2146</v>
      </c>
      <c r="D66" s="1767" t="s">
        <v>2147</v>
      </c>
      <c r="E66" s="1768" t="s">
        <v>2148</v>
      </c>
      <c r="F66" s="1769" t="s">
        <v>329</v>
      </c>
      <c r="G66" s="1769" t="s">
        <v>329</v>
      </c>
      <c r="H66" s="1770" t="s">
        <v>1791</v>
      </c>
      <c r="I66" s="1801">
        <f>IFERROR(MAX(1-'11. Notes Follow-up'!$AM16/'11. Notes Follow-up'!$AM$21,0),0)*100</f>
        <v>17.500026329778827</v>
      </c>
      <c r="J66" s="1801">
        <f>IFERROR(MAX(1-'11. Notes Follow-up'!$AM17/'11. Notes Follow-up'!$AM$21,0),0)*100</f>
        <v>94.500001755318578</v>
      </c>
      <c r="K66" s="1801">
        <f>IFERROR(MAX(1-'11. Notes Follow-up'!$AM18/'11. Notes Follow-up'!$AM$21,0),0)*100</f>
        <v>94.000001914893005</v>
      </c>
      <c r="L66" s="1801">
        <f>IFERROR(MAX(1-'11. Notes Follow-up'!$AM19/'11. Notes Follow-up'!$AM$21,0),0)*100</f>
        <v>94.000001914893005</v>
      </c>
      <c r="M66" s="1801">
        <v>0</v>
      </c>
    </row>
    <row r="67" spans="1:19" ht="39" thickBot="1">
      <c r="A67" s="1798" t="s">
        <v>1972</v>
      </c>
      <c r="B67" s="1760" t="s">
        <v>2052</v>
      </c>
      <c r="C67" s="1755" t="s">
        <v>2149</v>
      </c>
      <c r="D67" s="1767" t="s">
        <v>2150</v>
      </c>
      <c r="E67" s="1768" t="s">
        <v>2151</v>
      </c>
      <c r="F67" s="1769" t="s">
        <v>329</v>
      </c>
      <c r="G67" s="1769" t="s">
        <v>1044</v>
      </c>
      <c r="H67" s="1770" t="s">
        <v>1791</v>
      </c>
      <c r="I67" s="2699"/>
      <c r="J67" s="2699"/>
      <c r="K67" s="2699"/>
      <c r="L67" s="2699"/>
      <c r="M67" s="1801">
        <v>0</v>
      </c>
    </row>
    <row r="68" spans="1:19" ht="39" thickBot="1">
      <c r="A68" s="1798" t="s">
        <v>1972</v>
      </c>
      <c r="B68" s="1760" t="s">
        <v>2052</v>
      </c>
      <c r="C68" s="1755" t="s">
        <v>2152</v>
      </c>
      <c r="D68" s="1767" t="s">
        <v>2153</v>
      </c>
      <c r="E68" s="1768" t="s">
        <v>2154</v>
      </c>
      <c r="F68" s="1769" t="s">
        <v>329</v>
      </c>
      <c r="G68" s="1769" t="s">
        <v>329</v>
      </c>
      <c r="H68" s="1770" t="s">
        <v>1791</v>
      </c>
      <c r="I68" s="2699">
        <f>'01. Key Figures'!$I$18*100</f>
        <v>82.5</v>
      </c>
      <c r="J68" s="2699">
        <f>'01. Key Figures'!I19*100</f>
        <v>5.5</v>
      </c>
      <c r="K68" s="2699">
        <f>'01. Key Figures'!I20*100</f>
        <v>6</v>
      </c>
      <c r="L68" s="2699">
        <f>'01. Key Figures'!I21*100</f>
        <v>6</v>
      </c>
      <c r="M68" s="1801">
        <f>100-(300/(300)*100)</f>
        <v>0</v>
      </c>
    </row>
    <row r="69" spans="1:19" ht="39" thickBot="1">
      <c r="A69" s="1798" t="s">
        <v>1972</v>
      </c>
      <c r="B69" s="1760" t="s">
        <v>2052</v>
      </c>
      <c r="C69" s="1755" t="s">
        <v>2155</v>
      </c>
      <c r="D69" s="1767" t="s">
        <v>2156</v>
      </c>
      <c r="E69" s="1768" t="s">
        <v>2157</v>
      </c>
      <c r="F69" s="1769" t="s">
        <v>329</v>
      </c>
      <c r="G69" s="1769" t="s">
        <v>1044</v>
      </c>
      <c r="H69" s="1770" t="s">
        <v>1791</v>
      </c>
      <c r="I69" s="2699"/>
      <c r="J69" s="2699"/>
      <c r="K69" s="2699"/>
      <c r="L69" s="2699"/>
      <c r="M69" s="1801">
        <v>0</v>
      </c>
    </row>
    <row r="70" spans="1:19" ht="166.5" thickBot="1">
      <c r="A70" s="1798" t="s">
        <v>1972</v>
      </c>
      <c r="B70" s="1760" t="s">
        <v>2052</v>
      </c>
      <c r="C70" s="1755" t="s">
        <v>2158</v>
      </c>
      <c r="D70" s="1767" t="s">
        <v>2159</v>
      </c>
      <c r="E70" s="1768" t="s">
        <v>2160</v>
      </c>
      <c r="F70" s="1769" t="s">
        <v>329</v>
      </c>
      <c r="G70" s="1769" t="s">
        <v>329</v>
      </c>
      <c r="H70" s="1770" t="s">
        <v>1874</v>
      </c>
      <c r="I70" s="1771" t="s">
        <v>2161</v>
      </c>
      <c r="J70" s="1809" t="s">
        <v>2162</v>
      </c>
      <c r="K70" s="1809" t="s">
        <v>2163</v>
      </c>
      <c r="L70" s="1809" t="s">
        <v>2164</v>
      </c>
      <c r="M70" s="1809" t="s">
        <v>3296</v>
      </c>
    </row>
    <row r="71" spans="1:19" ht="39" thickBot="1">
      <c r="A71" s="1798" t="s">
        <v>1972</v>
      </c>
      <c r="B71" s="1760" t="s">
        <v>2052</v>
      </c>
      <c r="C71" s="1755" t="s">
        <v>2165</v>
      </c>
      <c r="D71" s="1767" t="s">
        <v>2166</v>
      </c>
      <c r="E71" s="1768" t="s">
        <v>2167</v>
      </c>
      <c r="F71" s="1769" t="s">
        <v>329</v>
      </c>
      <c r="G71" s="1769" t="s">
        <v>1044</v>
      </c>
      <c r="H71" s="1770" t="s">
        <v>2064</v>
      </c>
      <c r="I71" s="2699"/>
      <c r="J71" s="2699"/>
      <c r="K71" s="2699"/>
      <c r="L71" s="2699"/>
      <c r="M71" s="1805" t="str">
        <f t="shared" ref="M71" si="6">M37</f>
        <v>ND5</v>
      </c>
    </row>
    <row r="72" spans="1:19" ht="39" thickBot="1">
      <c r="A72" s="1798" t="s">
        <v>1972</v>
      </c>
      <c r="B72" s="1760" t="s">
        <v>2052</v>
      </c>
      <c r="C72" s="1755" t="s">
        <v>2168</v>
      </c>
      <c r="D72" s="1767" t="s">
        <v>2169</v>
      </c>
      <c r="E72" s="1768" t="s">
        <v>2170</v>
      </c>
      <c r="F72" s="1769" t="s">
        <v>329</v>
      </c>
      <c r="G72" s="1769" t="s">
        <v>1044</v>
      </c>
      <c r="H72" s="1770" t="s">
        <v>2064</v>
      </c>
      <c r="I72" s="2699"/>
      <c r="J72" s="2699"/>
      <c r="K72" s="2699"/>
      <c r="L72" s="2699"/>
      <c r="M72" s="1805">
        <f t="shared" ref="M72" si="7">L71</f>
        <v>0</v>
      </c>
    </row>
    <row r="73" spans="1:19" ht="39" thickBot="1">
      <c r="A73" s="1798" t="s">
        <v>1972</v>
      </c>
      <c r="B73" s="1760" t="s">
        <v>2052</v>
      </c>
      <c r="C73" s="1755" t="s">
        <v>2171</v>
      </c>
      <c r="D73" s="1767" t="s">
        <v>2172</v>
      </c>
      <c r="E73" s="1768" t="s">
        <v>2173</v>
      </c>
      <c r="F73" s="1769" t="s">
        <v>329</v>
      </c>
      <c r="G73" s="1769" t="s">
        <v>1044</v>
      </c>
      <c r="H73" s="1770" t="s">
        <v>1764</v>
      </c>
      <c r="I73" s="1810">
        <f>'14. Priority of Payments '!G44</f>
        <v>0</v>
      </c>
      <c r="J73" s="1810">
        <f>'14. Priority of Payments '!G47</f>
        <v>0</v>
      </c>
      <c r="K73" s="1810">
        <f>'14. Priority of Payments '!G50</f>
        <v>0</v>
      </c>
      <c r="L73" s="1810">
        <f>'14. Priority of Payments '!G51</f>
        <v>0</v>
      </c>
      <c r="M73" s="1810" t="s">
        <v>1828</v>
      </c>
    </row>
    <row r="74" spans="1:19" ht="28.5" customHeight="1" thickBot="1">
      <c r="A74" s="1798" t="s">
        <v>1972</v>
      </c>
      <c r="B74" s="1760" t="s">
        <v>2052</v>
      </c>
      <c r="C74" s="1755" t="s">
        <v>2174</v>
      </c>
      <c r="D74" s="1767"/>
      <c r="E74" s="1768"/>
      <c r="F74" s="1769"/>
      <c r="G74" s="1769"/>
      <c r="H74" s="1770"/>
      <c r="I74" s="1805" t="s">
        <v>247</v>
      </c>
      <c r="J74" s="1811" t="s">
        <v>247</v>
      </c>
      <c r="K74" s="1811" t="s">
        <v>247</v>
      </c>
      <c r="L74" s="1811" t="s">
        <v>247</v>
      </c>
      <c r="M74" s="1811" t="s">
        <v>247</v>
      </c>
    </row>
    <row r="75" spans="1:19" ht="39" thickBot="1">
      <c r="A75" s="1798" t="s">
        <v>1972</v>
      </c>
      <c r="B75" s="1760" t="s">
        <v>2052</v>
      </c>
      <c r="C75" s="1755" t="s">
        <v>2175</v>
      </c>
      <c r="D75" s="1767" t="s">
        <v>2176</v>
      </c>
      <c r="E75" s="1768" t="s">
        <v>2177</v>
      </c>
      <c r="F75" s="1769" t="s">
        <v>329</v>
      </c>
      <c r="G75" s="1769" t="s">
        <v>1044</v>
      </c>
      <c r="H75" s="1770" t="s">
        <v>2178</v>
      </c>
      <c r="I75" s="1771" t="s">
        <v>1828</v>
      </c>
      <c r="J75" s="1770" t="s">
        <v>1828</v>
      </c>
      <c r="K75" s="1770" t="s">
        <v>1828</v>
      </c>
      <c r="L75" s="1770" t="s">
        <v>1828</v>
      </c>
      <c r="M75" s="1770" t="s">
        <v>1828</v>
      </c>
    </row>
    <row r="76" spans="1:19" ht="39" thickBot="1">
      <c r="A76" s="1798" t="s">
        <v>1972</v>
      </c>
      <c r="B76" s="1760" t="s">
        <v>2052</v>
      </c>
      <c r="C76" s="1755" t="s">
        <v>2179</v>
      </c>
      <c r="D76" s="1767" t="s">
        <v>2180</v>
      </c>
      <c r="E76" s="1768" t="s">
        <v>2181</v>
      </c>
      <c r="F76" s="1769" t="s">
        <v>329</v>
      </c>
      <c r="G76" s="1769" t="s">
        <v>1044</v>
      </c>
      <c r="H76" s="1770" t="s">
        <v>1874</v>
      </c>
      <c r="I76" s="1771" t="s">
        <v>1828</v>
      </c>
      <c r="J76" s="1770" t="s">
        <v>1828</v>
      </c>
      <c r="K76" s="1770" t="s">
        <v>1828</v>
      </c>
      <c r="L76" s="1770" t="s">
        <v>1828</v>
      </c>
      <c r="M76" s="1770" t="s">
        <v>1828</v>
      </c>
    </row>
    <row r="77" spans="1:19" ht="39" thickBot="1">
      <c r="A77" s="1798" t="s">
        <v>1972</v>
      </c>
      <c r="B77" s="1760" t="s">
        <v>2052</v>
      </c>
      <c r="C77" s="1755" t="s">
        <v>2182</v>
      </c>
      <c r="D77" s="1767" t="s">
        <v>2183</v>
      </c>
      <c r="E77" s="1768" t="s">
        <v>2184</v>
      </c>
      <c r="F77" s="1769" t="s">
        <v>329</v>
      </c>
      <c r="G77" s="1769" t="s">
        <v>1044</v>
      </c>
      <c r="H77" s="1770" t="s">
        <v>2185</v>
      </c>
      <c r="I77" s="1770" t="s">
        <v>1828</v>
      </c>
      <c r="J77" s="1770" t="s">
        <v>1828</v>
      </c>
      <c r="K77" s="1770" t="s">
        <v>1828</v>
      </c>
      <c r="L77" s="1770" t="s">
        <v>1828</v>
      </c>
      <c r="M77" s="1770" t="s">
        <v>1828</v>
      </c>
    </row>
    <row r="78" spans="1:19" ht="102.75" thickBot="1">
      <c r="A78" s="1798" t="s">
        <v>1972</v>
      </c>
      <c r="B78" s="1760" t="s">
        <v>2052</v>
      </c>
      <c r="C78" s="1755" t="s">
        <v>2186</v>
      </c>
      <c r="D78" s="1767" t="s">
        <v>2187</v>
      </c>
      <c r="E78" s="1768" t="s">
        <v>2188</v>
      </c>
      <c r="F78" s="1769" t="s">
        <v>329</v>
      </c>
      <c r="G78" s="1769" t="s">
        <v>1044</v>
      </c>
      <c r="H78" s="1770" t="s">
        <v>1743</v>
      </c>
      <c r="I78" s="1771" t="s">
        <v>2072</v>
      </c>
      <c r="J78" s="1771" t="s">
        <v>2072</v>
      </c>
      <c r="K78" s="1771" t="s">
        <v>2072</v>
      </c>
      <c r="L78" s="1771" t="s">
        <v>2072</v>
      </c>
      <c r="M78" s="1771" t="s">
        <v>1828</v>
      </c>
    </row>
    <row r="79" spans="1:19" ht="39" thickBot="1">
      <c r="A79" s="1798" t="s">
        <v>1972</v>
      </c>
      <c r="B79" s="1760" t="s">
        <v>2189</v>
      </c>
      <c r="C79" s="1761" t="s">
        <v>2190</v>
      </c>
      <c r="D79" s="1762"/>
      <c r="E79" s="1763"/>
      <c r="F79" s="1764" t="s">
        <v>547</v>
      </c>
      <c r="G79" s="1764" t="s">
        <v>547</v>
      </c>
      <c r="H79" s="1765"/>
      <c r="I79" s="1771"/>
      <c r="J79" s="1812"/>
      <c r="K79" s="1812"/>
    </row>
    <row r="80" spans="1:19" ht="39" thickBot="1">
      <c r="A80" s="1798" t="s">
        <v>1972</v>
      </c>
      <c r="B80" s="1760" t="s">
        <v>2189</v>
      </c>
      <c r="C80" s="1755" t="s">
        <v>2191</v>
      </c>
      <c r="D80" s="1767" t="s">
        <v>1715</v>
      </c>
      <c r="E80" s="1768" t="s">
        <v>2055</v>
      </c>
      <c r="F80" s="1769" t="s">
        <v>329</v>
      </c>
      <c r="G80" s="1769" t="s">
        <v>329</v>
      </c>
      <c r="H80" s="1770" t="s">
        <v>1717</v>
      </c>
      <c r="I80" s="1771" t="str">
        <f>$I$3</f>
        <v>969500XWHXD75ESEO932</v>
      </c>
      <c r="J80" s="1771" t="str">
        <f t="shared" ref="J80:S80" si="8">$I$3</f>
        <v>969500XWHXD75ESEO932</v>
      </c>
      <c r="K80" s="1771" t="str">
        <f t="shared" si="8"/>
        <v>969500XWHXD75ESEO932</v>
      </c>
      <c r="L80" s="1771" t="str">
        <f t="shared" si="8"/>
        <v>969500XWHXD75ESEO932</v>
      </c>
      <c r="M80" s="1771" t="str">
        <f t="shared" si="8"/>
        <v>969500XWHXD75ESEO932</v>
      </c>
      <c r="N80" s="1771" t="str">
        <f t="shared" si="8"/>
        <v>969500XWHXD75ESEO932</v>
      </c>
      <c r="O80" s="1771" t="str">
        <f t="shared" si="8"/>
        <v>969500XWHXD75ESEO932</v>
      </c>
      <c r="P80" s="1771" t="str">
        <f t="shared" si="8"/>
        <v>969500XWHXD75ESEO932</v>
      </c>
      <c r="Q80" s="1771" t="str">
        <f t="shared" si="8"/>
        <v>969500XWHXD75ESEO932</v>
      </c>
      <c r="R80" s="1771" t="str">
        <f t="shared" si="8"/>
        <v>969500XWHXD75ESEO932</v>
      </c>
      <c r="S80" s="1771" t="str">
        <f t="shared" si="8"/>
        <v>969500XWHXD75ESEO932</v>
      </c>
    </row>
    <row r="81" spans="1:24" ht="39" thickBot="1">
      <c r="A81" s="1798" t="s">
        <v>1972</v>
      </c>
      <c r="B81" s="1760" t="s">
        <v>2189</v>
      </c>
      <c r="C81" s="1755" t="s">
        <v>2192</v>
      </c>
      <c r="D81" s="1767" t="s">
        <v>2193</v>
      </c>
      <c r="E81" s="1768" t="s">
        <v>2194</v>
      </c>
      <c r="F81" s="1769" t="s">
        <v>329</v>
      </c>
      <c r="G81" s="1769" t="s">
        <v>329</v>
      </c>
      <c r="H81" s="1770" t="s">
        <v>1874</v>
      </c>
      <c r="I81" s="2700" t="s">
        <v>2748</v>
      </c>
      <c r="J81" s="2700" t="s">
        <v>2749</v>
      </c>
      <c r="K81" s="2700" t="s">
        <v>2750</v>
      </c>
      <c r="L81" s="2700" t="s">
        <v>2751</v>
      </c>
      <c r="M81" s="2700" t="s">
        <v>2752</v>
      </c>
      <c r="N81" s="2700" t="s">
        <v>2754</v>
      </c>
      <c r="O81" s="2700" t="s">
        <v>3297</v>
      </c>
      <c r="P81" s="2700" t="s">
        <v>2755</v>
      </c>
      <c r="Q81" s="2700" t="s">
        <v>2756</v>
      </c>
      <c r="R81" s="2700" t="s">
        <v>2753</v>
      </c>
      <c r="S81" s="2700" t="s">
        <v>3194</v>
      </c>
    </row>
    <row r="82" spans="1:24" ht="39" thickBot="1">
      <c r="A82" s="1798" t="s">
        <v>1972</v>
      </c>
      <c r="B82" s="1760" t="s">
        <v>2189</v>
      </c>
      <c r="C82" s="1755" t="s">
        <v>2195</v>
      </c>
      <c r="D82" s="1767" t="s">
        <v>2196</v>
      </c>
      <c r="E82" s="1768" t="s">
        <v>2197</v>
      </c>
      <c r="F82" s="1769" t="s">
        <v>329</v>
      </c>
      <c r="G82" s="1769" t="s">
        <v>329</v>
      </c>
      <c r="H82" s="1770" t="s">
        <v>1874</v>
      </c>
      <c r="I82" s="2700" t="str">
        <f t="shared" ref="I82:Q82" si="9">I81</f>
        <v>FCT GINKGO SALES FINANCE 2022 GENE ACC</v>
      </c>
      <c r="J82" s="2700" t="str">
        <f t="shared" si="9"/>
        <v>FCT GINKGO SALES FINANCE PRINC ACC</v>
      </c>
      <c r="K82" s="2700" t="str">
        <f t="shared" si="9"/>
        <v>FCT GINKGO SALES FINANCE 2022 INT ACC</v>
      </c>
      <c r="L82" s="2700" t="str">
        <f t="shared" si="9"/>
        <v>FCT GINKGO SALES FINANCE 2022 PRINC ADD ACC</v>
      </c>
      <c r="M82" s="2700" t="str">
        <f t="shared" si="9"/>
        <v>FCT GINKGO CLASS A LIQUI RES ACC</v>
      </c>
      <c r="N82" s="2700" t="str">
        <f>N81</f>
        <v>FCT GINKGO CLASS B LIQUI RES ACC</v>
      </c>
      <c r="O82" s="2700" t="s">
        <v>3297</v>
      </c>
      <c r="P82" s="2700" t="str">
        <f t="shared" si="9"/>
        <v>FCT GINKGO SWAP COLL ACC</v>
      </c>
      <c r="Q82" s="2700" t="str">
        <f t="shared" si="9"/>
        <v>FCT GINKGO ADD INT ACC</v>
      </c>
      <c r="R82" s="2700" t="str">
        <f>R81</f>
        <v>FCT GINKGO COMMINGLING ACC</v>
      </c>
      <c r="S82" s="2700" t="str">
        <f>S81</f>
        <v>Replacement Servicer Fee Reserve Account  :</v>
      </c>
    </row>
    <row r="83" spans="1:24" ht="102.75" thickBot="1">
      <c r="A83" s="1798" t="s">
        <v>1972</v>
      </c>
      <c r="B83" s="1760" t="s">
        <v>2189</v>
      </c>
      <c r="C83" s="1755" t="s">
        <v>2198</v>
      </c>
      <c r="D83" s="1767" t="s">
        <v>2199</v>
      </c>
      <c r="E83" s="1768" t="s">
        <v>2200</v>
      </c>
      <c r="F83" s="1769" t="s">
        <v>329</v>
      </c>
      <c r="G83" s="1769" t="s">
        <v>329</v>
      </c>
      <c r="H83" s="1770" t="s">
        <v>1743</v>
      </c>
      <c r="I83" s="1770" t="s">
        <v>2072</v>
      </c>
      <c r="J83" s="1770" t="s">
        <v>2072</v>
      </c>
      <c r="K83" s="1770" t="s">
        <v>2072</v>
      </c>
      <c r="L83" s="1770" t="s">
        <v>2072</v>
      </c>
      <c r="M83" s="1770" t="s">
        <v>2072</v>
      </c>
      <c r="N83" s="1770" t="s">
        <v>2072</v>
      </c>
      <c r="O83" s="1770" t="s">
        <v>2072</v>
      </c>
      <c r="P83" s="1770" t="s">
        <v>2072</v>
      </c>
      <c r="Q83" s="1770" t="s">
        <v>2072</v>
      </c>
      <c r="R83" s="1770" t="s">
        <v>2072</v>
      </c>
      <c r="S83" s="1770" t="s">
        <v>2072</v>
      </c>
    </row>
    <row r="84" spans="1:24" ht="51.75" thickBot="1">
      <c r="A84" s="1798" t="s">
        <v>1972</v>
      </c>
      <c r="B84" s="1760" t="s">
        <v>2189</v>
      </c>
      <c r="C84" s="1755" t="s">
        <v>2201</v>
      </c>
      <c r="D84" s="1767" t="s">
        <v>2202</v>
      </c>
      <c r="E84" s="1768" t="s">
        <v>2203</v>
      </c>
      <c r="F84" s="1769" t="s">
        <v>329</v>
      </c>
      <c r="G84" s="1769" t="s">
        <v>1044</v>
      </c>
      <c r="H84" s="1770" t="s">
        <v>1764</v>
      </c>
      <c r="I84" s="1810">
        <v>0</v>
      </c>
      <c r="J84" s="1810">
        <v>0</v>
      </c>
      <c r="K84" s="1810">
        <v>0</v>
      </c>
      <c r="L84" s="1810">
        <v>0</v>
      </c>
      <c r="M84" s="1810" t="e">
        <f>#REF!</f>
        <v>#REF!</v>
      </c>
      <c r="N84" s="1810" t="e">
        <f>+#REF!</f>
        <v>#REF!</v>
      </c>
      <c r="O84" s="1810"/>
      <c r="P84" s="1810" t="e">
        <f>+#REF!</f>
        <v>#REF!</v>
      </c>
      <c r="Q84" s="1810" t="e">
        <f>+#REF!</f>
        <v>#REF!</v>
      </c>
      <c r="R84" s="1810" t="e">
        <f>#REF!</f>
        <v>#REF!</v>
      </c>
      <c r="S84" s="1810" t="e">
        <f>#REF!</f>
        <v>#REF!</v>
      </c>
    </row>
    <row r="85" spans="1:24" ht="40.5" customHeight="1" thickBot="1">
      <c r="A85" s="1798" t="s">
        <v>1972</v>
      </c>
      <c r="B85" s="1760" t="s">
        <v>2189</v>
      </c>
      <c r="C85" s="1755" t="s">
        <v>2204</v>
      </c>
      <c r="D85" s="1767"/>
      <c r="E85" s="1768"/>
      <c r="F85" s="1769"/>
      <c r="G85" s="1769"/>
      <c r="H85" s="1770"/>
      <c r="I85" s="1770" t="s">
        <v>247</v>
      </c>
      <c r="J85" s="1770" t="s">
        <v>247</v>
      </c>
      <c r="K85" s="1770" t="s">
        <v>247</v>
      </c>
      <c r="L85" s="1770" t="s">
        <v>247</v>
      </c>
      <c r="M85" s="1770" t="s">
        <v>247</v>
      </c>
      <c r="N85" s="1770" t="s">
        <v>247</v>
      </c>
      <c r="O85" s="1770" t="s">
        <v>247</v>
      </c>
      <c r="P85" s="1770" t="s">
        <v>247</v>
      </c>
      <c r="Q85" s="1770" t="s">
        <v>247</v>
      </c>
      <c r="R85" s="1770" t="s">
        <v>247</v>
      </c>
      <c r="S85" s="1770" t="s">
        <v>247</v>
      </c>
    </row>
    <row r="86" spans="1:24" ht="39" thickBot="1">
      <c r="A86" s="1798" t="s">
        <v>1972</v>
      </c>
      <c r="B86" s="1760" t="s">
        <v>2189</v>
      </c>
      <c r="C86" s="1755" t="s">
        <v>2205</v>
      </c>
      <c r="D86" s="1767" t="s">
        <v>2206</v>
      </c>
      <c r="E86" s="1768" t="s">
        <v>2207</v>
      </c>
      <c r="F86" s="1769" t="s">
        <v>329</v>
      </c>
      <c r="G86" s="1769" t="s">
        <v>329</v>
      </c>
      <c r="H86" s="1770" t="s">
        <v>1764</v>
      </c>
      <c r="I86" s="1782">
        <v>0</v>
      </c>
      <c r="J86" s="1782">
        <v>0</v>
      </c>
      <c r="K86" s="1782">
        <v>0</v>
      </c>
      <c r="L86" s="1782">
        <v>0</v>
      </c>
      <c r="M86" s="1810">
        <f>+'05. Reserves Required Levels'!E18</f>
        <v>7755000</v>
      </c>
      <c r="N86" s="1810">
        <f>+'05. Reserves Required Levels'!E31</f>
        <v>5170000</v>
      </c>
      <c r="O86" s="1810">
        <f>+'05. Reserves Required Levels'!E43</f>
        <v>0</v>
      </c>
      <c r="P86" s="1810">
        <v>0</v>
      </c>
      <c r="Q86" s="1810">
        <v>0</v>
      </c>
      <c r="R86" s="1810">
        <v>0</v>
      </c>
      <c r="S86" s="1810">
        <v>0</v>
      </c>
    </row>
    <row r="87" spans="1:24" ht="41.25" customHeight="1" thickBot="1">
      <c r="A87" s="1798" t="s">
        <v>1972</v>
      </c>
      <c r="B87" s="1760" t="s">
        <v>2189</v>
      </c>
      <c r="C87" s="1755" t="s">
        <v>2208</v>
      </c>
      <c r="D87" s="1767"/>
      <c r="E87" s="1768"/>
      <c r="F87" s="1769"/>
      <c r="G87" s="1769"/>
      <c r="H87" s="1770"/>
      <c r="I87" s="1770" t="s">
        <v>247</v>
      </c>
      <c r="J87" s="1770" t="s">
        <v>247</v>
      </c>
      <c r="K87" s="1770" t="s">
        <v>247</v>
      </c>
      <c r="L87" s="1770" t="s">
        <v>247</v>
      </c>
      <c r="M87" s="1770" t="s">
        <v>247</v>
      </c>
      <c r="N87" s="1770" t="s">
        <v>247</v>
      </c>
      <c r="O87" s="1770" t="s">
        <v>247</v>
      </c>
      <c r="P87" s="1770" t="s">
        <v>247</v>
      </c>
      <c r="Q87" s="1770" t="s">
        <v>247</v>
      </c>
      <c r="R87" s="1770" t="s">
        <v>247</v>
      </c>
      <c r="S87" s="1770" t="s">
        <v>247</v>
      </c>
    </row>
    <row r="88" spans="1:24" ht="39" thickBot="1">
      <c r="A88" s="1798" t="s">
        <v>1972</v>
      </c>
      <c r="B88" s="1760" t="s">
        <v>2189</v>
      </c>
      <c r="C88" s="1755" t="s">
        <v>2209</v>
      </c>
      <c r="D88" s="1767" t="s">
        <v>2210</v>
      </c>
      <c r="E88" s="1768" t="s">
        <v>2211</v>
      </c>
      <c r="F88" s="1769" t="s">
        <v>329</v>
      </c>
      <c r="G88" s="1769" t="s">
        <v>329</v>
      </c>
      <c r="H88" s="1770" t="s">
        <v>1755</v>
      </c>
      <c r="I88" s="1771" t="s">
        <v>813</v>
      </c>
      <c r="J88" s="1771" t="s">
        <v>813</v>
      </c>
      <c r="K88" s="1771" t="s">
        <v>813</v>
      </c>
      <c r="L88" s="1771" t="s">
        <v>813</v>
      </c>
      <c r="M88" s="1771" t="s">
        <v>813</v>
      </c>
      <c r="N88" s="1771" t="s">
        <v>813</v>
      </c>
      <c r="O88" s="1771" t="s">
        <v>813</v>
      </c>
      <c r="P88" s="1771" t="s">
        <v>813</v>
      </c>
      <c r="Q88" s="1771" t="s">
        <v>813</v>
      </c>
      <c r="R88" s="1771" t="s">
        <v>813</v>
      </c>
      <c r="S88" s="1771" t="s">
        <v>813</v>
      </c>
    </row>
    <row r="89" spans="1:24" ht="39" thickBot="1">
      <c r="A89" s="1798" t="s">
        <v>1972</v>
      </c>
      <c r="B89" s="1760" t="s">
        <v>2212</v>
      </c>
      <c r="C89" s="1761" t="s">
        <v>2213</v>
      </c>
      <c r="D89" s="1762"/>
      <c r="E89" s="1763"/>
      <c r="F89" s="1764" t="s">
        <v>547</v>
      </c>
      <c r="G89" s="1764" t="s">
        <v>547</v>
      </c>
      <c r="H89" s="1765"/>
      <c r="I89" s="1765"/>
      <c r="J89" s="1765"/>
      <c r="K89" s="1765"/>
      <c r="L89" s="1765"/>
      <c r="M89" s="1765"/>
      <c r="N89" s="1765"/>
      <c r="O89" s="1765"/>
      <c r="P89" s="1765"/>
      <c r="Q89" s="1765"/>
    </row>
    <row r="90" spans="1:24" ht="39" thickBot="1">
      <c r="A90" s="1798" t="s">
        <v>1972</v>
      </c>
      <c r="B90" s="1760" t="s">
        <v>2212</v>
      </c>
      <c r="C90" s="1755" t="s">
        <v>2214</v>
      </c>
      <c r="D90" s="1767" t="s">
        <v>1715</v>
      </c>
      <c r="E90" s="1768" t="s">
        <v>2055</v>
      </c>
      <c r="F90" s="1769" t="s">
        <v>329</v>
      </c>
      <c r="G90" s="1769" t="s">
        <v>329</v>
      </c>
      <c r="H90" s="1770" t="s">
        <v>1717</v>
      </c>
      <c r="I90" s="1770" t="str">
        <f t="shared" ref="I90:J90" si="10">$I$3</f>
        <v>969500XWHXD75ESEO932</v>
      </c>
      <c r="J90" s="1770" t="str">
        <f t="shared" si="10"/>
        <v>969500XWHXD75ESEO932</v>
      </c>
      <c r="K90" s="1770" t="s">
        <v>3298</v>
      </c>
      <c r="L90" s="1770" t="s">
        <v>3298</v>
      </c>
      <c r="M90" s="2700" t="s">
        <v>3298</v>
      </c>
      <c r="N90" s="2700" t="s">
        <v>3298</v>
      </c>
      <c r="O90" s="2700" t="s">
        <v>3298</v>
      </c>
      <c r="P90" s="2700" t="s">
        <v>3298</v>
      </c>
      <c r="Q90" s="1770" t="s">
        <v>3298</v>
      </c>
      <c r="R90" s="1770" t="s">
        <v>3298</v>
      </c>
      <c r="S90" s="1770" t="s">
        <v>3298</v>
      </c>
      <c r="T90" s="1770" t="s">
        <v>3298</v>
      </c>
      <c r="U90" s="1770" t="str">
        <f t="shared" ref="U90:X90" si="11">$I$3</f>
        <v>969500XWHXD75ESEO932</v>
      </c>
      <c r="V90" s="1770" t="str">
        <f t="shared" si="11"/>
        <v>969500XWHXD75ESEO932</v>
      </c>
      <c r="W90" s="1770" t="str">
        <f t="shared" si="11"/>
        <v>969500XWHXD75ESEO932</v>
      </c>
      <c r="X90" s="1770" t="str">
        <f t="shared" si="11"/>
        <v>969500XWHXD75ESEO932</v>
      </c>
    </row>
    <row r="91" spans="1:24" ht="39" thickBot="1">
      <c r="A91" s="1798" t="s">
        <v>1972</v>
      </c>
      <c r="B91" s="1760" t="s">
        <v>2212</v>
      </c>
      <c r="C91" s="1755" t="s">
        <v>2215</v>
      </c>
      <c r="D91" s="1767" t="s">
        <v>2216</v>
      </c>
      <c r="E91" s="1768" t="s">
        <v>2217</v>
      </c>
      <c r="F91" s="1769" t="s">
        <v>329</v>
      </c>
      <c r="G91" s="1769" t="s">
        <v>329</v>
      </c>
      <c r="H91" s="1770" t="s">
        <v>2178</v>
      </c>
      <c r="I91" s="1813" t="s">
        <v>2614</v>
      </c>
      <c r="J91" s="1771" t="str">
        <f>I91</f>
        <v>969500GDYGB7Y20PP765</v>
      </c>
      <c r="K91" s="1770" t="s">
        <v>2614</v>
      </c>
      <c r="L91" s="1770" t="s">
        <v>2614</v>
      </c>
      <c r="M91" s="2708" t="s">
        <v>2614</v>
      </c>
      <c r="N91" s="2708" t="s">
        <v>2614</v>
      </c>
      <c r="O91" s="2708" t="s">
        <v>2614</v>
      </c>
      <c r="P91" s="2708" t="s">
        <v>2614</v>
      </c>
      <c r="Q91" s="1813" t="s">
        <v>2614</v>
      </c>
      <c r="R91" s="1813" t="s">
        <v>2614</v>
      </c>
      <c r="S91" s="1813" t="s">
        <v>2219</v>
      </c>
      <c r="T91" s="1813" t="s">
        <v>2219</v>
      </c>
      <c r="U91" s="1813" t="s">
        <v>2615</v>
      </c>
      <c r="V91" s="1813" t="str">
        <f>U91</f>
        <v>96950023SCR9X9F3L662</v>
      </c>
      <c r="W91" s="1813" t="s">
        <v>2218</v>
      </c>
      <c r="X91" s="1813" t="str">
        <f>W91</f>
        <v>9695009VUMOUXTC7WD85</v>
      </c>
    </row>
    <row r="92" spans="1:24" ht="61.5" customHeight="1" thickBot="1">
      <c r="A92" s="1798" t="s">
        <v>1972</v>
      </c>
      <c r="B92" s="1760" t="s">
        <v>2212</v>
      </c>
      <c r="C92" s="1755" t="s">
        <v>2220</v>
      </c>
      <c r="D92" s="1767" t="s">
        <v>2221</v>
      </c>
      <c r="E92" s="1768" t="s">
        <v>2222</v>
      </c>
      <c r="F92" s="1769" t="s">
        <v>329</v>
      </c>
      <c r="G92" s="1769" t="s">
        <v>329</v>
      </c>
      <c r="H92" s="1770" t="s">
        <v>1725</v>
      </c>
      <c r="I92" s="1771" t="s">
        <v>2223</v>
      </c>
      <c r="J92" s="1770" t="s">
        <v>2223</v>
      </c>
      <c r="K92" s="1770" t="s">
        <v>2223</v>
      </c>
      <c r="L92" s="1770" t="s">
        <v>2223</v>
      </c>
      <c r="M92" s="2700" t="s">
        <v>2223</v>
      </c>
      <c r="N92" s="2700" t="s">
        <v>2223</v>
      </c>
      <c r="O92" s="2700" t="s">
        <v>2223</v>
      </c>
      <c r="P92" s="2700" t="s">
        <v>2223</v>
      </c>
      <c r="Q92" s="1770" t="s">
        <v>2223</v>
      </c>
      <c r="R92" s="1770" t="s">
        <v>2223</v>
      </c>
      <c r="S92" s="1770" t="s">
        <v>2225</v>
      </c>
      <c r="T92" s="1770" t="s">
        <v>2225</v>
      </c>
      <c r="U92" s="1770" t="s">
        <v>1288</v>
      </c>
      <c r="V92" s="1770" t="str">
        <f>U92</f>
        <v>CACEIS BANK</v>
      </c>
      <c r="W92" s="1770" t="s">
        <v>2224</v>
      </c>
      <c r="X92" s="1770" t="s">
        <v>2224</v>
      </c>
    </row>
    <row r="93" spans="1:24" ht="34.5" customHeight="1" thickBot="1">
      <c r="A93" s="1798" t="s">
        <v>1972</v>
      </c>
      <c r="B93" s="1760" t="s">
        <v>2212</v>
      </c>
      <c r="C93" s="1755" t="s">
        <v>2226</v>
      </c>
      <c r="D93" s="1767" t="s">
        <v>2227</v>
      </c>
      <c r="E93" s="1768" t="s">
        <v>2228</v>
      </c>
      <c r="F93" s="1769" t="s">
        <v>329</v>
      </c>
      <c r="G93" s="1769" t="s">
        <v>329</v>
      </c>
      <c r="H93" s="1770" t="s">
        <v>1743</v>
      </c>
      <c r="I93" s="1771" t="s">
        <v>2229</v>
      </c>
      <c r="J93" s="1771" t="s">
        <v>2229</v>
      </c>
      <c r="K93" s="1770" t="s">
        <v>2231</v>
      </c>
      <c r="L93" s="1770" t="s">
        <v>2231</v>
      </c>
      <c r="M93" s="2700" t="s">
        <v>2232</v>
      </c>
      <c r="N93" s="2700" t="s">
        <v>2232</v>
      </c>
      <c r="O93" s="2700" t="s">
        <v>1748</v>
      </c>
      <c r="P93" s="2700" t="s">
        <v>1748</v>
      </c>
      <c r="Q93" s="1771" t="s">
        <v>2233</v>
      </c>
      <c r="R93" s="1771" t="s">
        <v>2233</v>
      </c>
      <c r="S93" s="1771" t="s">
        <v>2234</v>
      </c>
      <c r="T93" s="1771" t="s">
        <v>2234</v>
      </c>
      <c r="U93" s="1771" t="s">
        <v>2072</v>
      </c>
      <c r="V93" s="1771" t="s">
        <v>2072</v>
      </c>
      <c r="W93" s="1771" t="s">
        <v>2230</v>
      </c>
      <c r="X93" s="1771" t="s">
        <v>2230</v>
      </c>
    </row>
    <row r="94" spans="1:24" ht="39" hidden="1" thickBot="1">
      <c r="A94" s="1798" t="s">
        <v>1972</v>
      </c>
      <c r="B94" s="1760" t="s">
        <v>2212</v>
      </c>
      <c r="C94" s="1755" t="s">
        <v>2235</v>
      </c>
      <c r="D94" s="1767" t="s">
        <v>2236</v>
      </c>
      <c r="E94" s="1768" t="s">
        <v>2237</v>
      </c>
      <c r="F94" s="1769" t="s">
        <v>329</v>
      </c>
      <c r="G94" s="1769" t="s">
        <v>329</v>
      </c>
      <c r="H94" s="1770" t="s">
        <v>2238</v>
      </c>
      <c r="I94" s="1770" t="s">
        <v>313</v>
      </c>
      <c r="J94" s="2706" t="s">
        <v>313</v>
      </c>
      <c r="K94" s="1770" t="s">
        <v>313</v>
      </c>
      <c r="L94" s="1770" t="s">
        <v>313</v>
      </c>
      <c r="M94" s="2707" t="s">
        <v>313</v>
      </c>
      <c r="N94" s="2707" t="s">
        <v>313</v>
      </c>
      <c r="O94" s="2707" t="s">
        <v>313</v>
      </c>
      <c r="P94" s="2707" t="s">
        <v>313</v>
      </c>
      <c r="Q94" s="2706" t="s">
        <v>313</v>
      </c>
      <c r="R94" s="2706" t="s">
        <v>313</v>
      </c>
      <c r="S94" s="2706" t="s">
        <v>313</v>
      </c>
      <c r="T94" s="2706" t="s">
        <v>313</v>
      </c>
      <c r="U94" s="2706" t="s">
        <v>313</v>
      </c>
      <c r="V94" s="2706" t="s">
        <v>313</v>
      </c>
      <c r="W94" s="2706" t="s">
        <v>313</v>
      </c>
      <c r="X94" s="2706" t="s">
        <v>313</v>
      </c>
    </row>
    <row r="95" spans="1:24" ht="32.25" customHeight="1" thickBot="1">
      <c r="A95" s="1798" t="s">
        <v>1972</v>
      </c>
      <c r="B95" s="1760" t="s">
        <v>2212</v>
      </c>
      <c r="C95" s="1755" t="s">
        <v>2239</v>
      </c>
      <c r="D95" s="1767" t="s">
        <v>2240</v>
      </c>
      <c r="E95" s="1768" t="s">
        <v>2241</v>
      </c>
      <c r="F95" s="1769" t="s">
        <v>329</v>
      </c>
      <c r="G95" s="1769" t="s">
        <v>1044</v>
      </c>
      <c r="H95" s="1770" t="s">
        <v>2242</v>
      </c>
      <c r="I95" s="1771" t="s">
        <v>390</v>
      </c>
      <c r="J95" s="1771" t="s">
        <v>390</v>
      </c>
      <c r="K95" s="1770" t="s">
        <v>390</v>
      </c>
      <c r="L95" s="1770" t="s">
        <v>390</v>
      </c>
      <c r="M95" s="1770" t="s">
        <v>1828</v>
      </c>
      <c r="N95" s="1770" t="s">
        <v>1828</v>
      </c>
      <c r="O95" s="1770" t="s">
        <v>1828</v>
      </c>
      <c r="P95" s="1770" t="s">
        <v>1828</v>
      </c>
      <c r="Q95" s="1770" t="s">
        <v>2243</v>
      </c>
      <c r="R95" s="1770" t="s">
        <v>2243</v>
      </c>
      <c r="S95" s="1770" t="s">
        <v>1828</v>
      </c>
      <c r="T95" s="1770" t="s">
        <v>1828</v>
      </c>
      <c r="U95" s="1770" t="s">
        <v>390</v>
      </c>
      <c r="V95" s="1770" t="s">
        <v>2243</v>
      </c>
      <c r="W95" s="1770" t="s">
        <v>390</v>
      </c>
      <c r="X95" s="1770" t="s">
        <v>2243</v>
      </c>
    </row>
    <row r="96" spans="1:24" ht="30.75" customHeight="1" thickBot="1">
      <c r="A96" s="1798" t="s">
        <v>1972</v>
      </c>
      <c r="B96" s="1760" t="s">
        <v>2212</v>
      </c>
      <c r="C96" s="1755" t="s">
        <v>2244</v>
      </c>
      <c r="D96" s="1767" t="s">
        <v>2245</v>
      </c>
      <c r="E96" s="1768" t="s">
        <v>2246</v>
      </c>
      <c r="F96" s="1769" t="s">
        <v>329</v>
      </c>
      <c r="G96" s="1769" t="s">
        <v>1044</v>
      </c>
      <c r="H96" s="1770" t="s">
        <v>2242</v>
      </c>
      <c r="I96" s="2707"/>
      <c r="J96" s="2700"/>
      <c r="K96" s="2700"/>
      <c r="L96" s="2700"/>
      <c r="M96" s="1770" t="s">
        <v>1828</v>
      </c>
      <c r="N96" s="1770" t="s">
        <v>1828</v>
      </c>
      <c r="O96" s="1770" t="s">
        <v>1828</v>
      </c>
      <c r="P96" s="1770" t="s">
        <v>1828</v>
      </c>
      <c r="Q96" s="2700"/>
      <c r="R96" s="2700"/>
      <c r="S96" s="1771" t="s">
        <v>1828</v>
      </c>
      <c r="T96" s="1771" t="s">
        <v>1828</v>
      </c>
      <c r="U96" s="1771" t="s">
        <v>1828</v>
      </c>
      <c r="V96" s="1771" t="s">
        <v>1828</v>
      </c>
      <c r="W96" s="1771" t="s">
        <v>1828</v>
      </c>
      <c r="X96" s="1771" t="s">
        <v>1828</v>
      </c>
    </row>
    <row r="97" spans="1:24" ht="54.75" customHeight="1" thickBot="1">
      <c r="A97" s="1798" t="s">
        <v>1972</v>
      </c>
      <c r="B97" s="1760" t="s">
        <v>2212</v>
      </c>
      <c r="C97" s="1755" t="s">
        <v>2247</v>
      </c>
      <c r="D97" s="1767" t="s">
        <v>2248</v>
      </c>
      <c r="E97" s="1768" t="s">
        <v>2249</v>
      </c>
      <c r="F97" s="1769" t="s">
        <v>329</v>
      </c>
      <c r="G97" s="1769" t="s">
        <v>1044</v>
      </c>
      <c r="H97" s="1770" t="s">
        <v>2178</v>
      </c>
      <c r="I97" s="1770" t="s">
        <v>2250</v>
      </c>
      <c r="J97" s="1771" t="s">
        <v>3299</v>
      </c>
      <c r="K97" s="1770" t="s">
        <v>2250</v>
      </c>
      <c r="L97" s="1770" t="s">
        <v>3299</v>
      </c>
      <c r="M97" s="2700" t="s">
        <v>2250</v>
      </c>
      <c r="N97" s="2700" t="s">
        <v>3299</v>
      </c>
      <c r="O97" s="2700" t="s">
        <v>2250</v>
      </c>
      <c r="P97" s="2700" t="s">
        <v>3299</v>
      </c>
      <c r="Q97" s="1771" t="s">
        <v>2250</v>
      </c>
      <c r="R97" s="1771" t="s">
        <v>3299</v>
      </c>
      <c r="S97" s="1771" t="s">
        <v>1828</v>
      </c>
      <c r="T97" s="1771" t="s">
        <v>1828</v>
      </c>
      <c r="U97" s="1771" t="s">
        <v>2250</v>
      </c>
      <c r="V97" s="1771" t="s">
        <v>2251</v>
      </c>
      <c r="W97" s="1771" t="s">
        <v>1828</v>
      </c>
      <c r="X97" s="1771" t="s">
        <v>1828</v>
      </c>
    </row>
    <row r="98" spans="1:24" ht="45" customHeight="1" thickBot="1">
      <c r="A98" s="1798" t="s">
        <v>1972</v>
      </c>
      <c r="B98" s="1760" t="s">
        <v>2212</v>
      </c>
      <c r="C98" s="1755" t="s">
        <v>2252</v>
      </c>
      <c r="D98" s="1767" t="s">
        <v>2253</v>
      </c>
      <c r="E98" s="1768" t="s">
        <v>2254</v>
      </c>
      <c r="F98" s="1769" t="s">
        <v>329</v>
      </c>
      <c r="G98" s="1769" t="s">
        <v>1044</v>
      </c>
      <c r="H98" s="1770" t="s">
        <v>1725</v>
      </c>
      <c r="I98" s="1771" t="s">
        <v>2255</v>
      </c>
      <c r="J98" s="1770" t="s">
        <v>3300</v>
      </c>
      <c r="K98" s="1770" t="s">
        <v>2255</v>
      </c>
      <c r="L98" s="1770" t="s">
        <v>3300</v>
      </c>
      <c r="M98" s="2700" t="s">
        <v>2255</v>
      </c>
      <c r="N98" s="2700" t="s">
        <v>3300</v>
      </c>
      <c r="O98" s="2700" t="s">
        <v>2255</v>
      </c>
      <c r="P98" s="2700" t="s">
        <v>3300</v>
      </c>
      <c r="Q98" s="1770" t="s">
        <v>2255</v>
      </c>
      <c r="R98" s="1770" t="s">
        <v>3300</v>
      </c>
      <c r="S98" s="1770" t="s">
        <v>1828</v>
      </c>
      <c r="T98" s="1770" t="s">
        <v>1828</v>
      </c>
      <c r="U98" s="1770" t="s">
        <v>2255</v>
      </c>
      <c r="V98" s="1770" t="s">
        <v>2256</v>
      </c>
      <c r="W98" s="1770" t="s">
        <v>1828</v>
      </c>
      <c r="X98" s="1770" t="s">
        <v>1828</v>
      </c>
    </row>
    <row r="99" spans="1:24" ht="39" hidden="1" thickBot="1">
      <c r="A99" s="1798" t="s">
        <v>1972</v>
      </c>
      <c r="B99" s="1760" t="s">
        <v>2257</v>
      </c>
      <c r="C99" s="1761" t="s">
        <v>2258</v>
      </c>
      <c r="D99" s="1762"/>
      <c r="E99" s="1763"/>
      <c r="F99" s="1814" t="s">
        <v>547</v>
      </c>
      <c r="G99" s="1764" t="s">
        <v>547</v>
      </c>
      <c r="H99" s="1765"/>
      <c r="I99" s="1770"/>
      <c r="J99" s="1770"/>
    </row>
    <row r="100" spans="1:24" ht="39" hidden="1" thickBot="1">
      <c r="A100" s="1798" t="s">
        <v>1972</v>
      </c>
      <c r="B100" s="1760" t="s">
        <v>2257</v>
      </c>
      <c r="C100" s="1755" t="s">
        <v>2259</v>
      </c>
      <c r="D100" s="1767" t="s">
        <v>1715</v>
      </c>
      <c r="E100" s="1768" t="s">
        <v>2055</v>
      </c>
      <c r="F100" s="1769" t="s">
        <v>329</v>
      </c>
      <c r="G100" s="1769" t="s">
        <v>329</v>
      </c>
      <c r="H100" s="1770" t="s">
        <v>1717</v>
      </c>
      <c r="I100" s="1770"/>
      <c r="J100" s="1770"/>
    </row>
    <row r="101" spans="1:24" ht="39" hidden="1" thickBot="1">
      <c r="A101" s="1798" t="s">
        <v>1972</v>
      </c>
      <c r="B101" s="1760" t="s">
        <v>2257</v>
      </c>
      <c r="C101" s="1755" t="s">
        <v>2260</v>
      </c>
      <c r="D101" s="1767" t="s">
        <v>2261</v>
      </c>
      <c r="E101" s="1768" t="s">
        <v>2262</v>
      </c>
      <c r="F101" s="1769" t="s">
        <v>329</v>
      </c>
      <c r="G101" s="1769" t="s">
        <v>1044</v>
      </c>
      <c r="H101" s="1770" t="s">
        <v>1721</v>
      </c>
      <c r="I101" s="1770"/>
      <c r="J101" s="1770"/>
    </row>
    <row r="102" spans="1:24" ht="64.5" hidden="1" thickBot="1">
      <c r="A102" s="1798" t="s">
        <v>1972</v>
      </c>
      <c r="B102" s="1760" t="s">
        <v>2257</v>
      </c>
      <c r="C102" s="1755" t="s">
        <v>2263</v>
      </c>
      <c r="D102" s="1767" t="s">
        <v>2264</v>
      </c>
      <c r="E102" s="1768" t="s">
        <v>2265</v>
      </c>
      <c r="F102" s="1769" t="s">
        <v>329</v>
      </c>
      <c r="G102" s="1769" t="s">
        <v>1044</v>
      </c>
      <c r="H102" s="1770" t="s">
        <v>1743</v>
      </c>
      <c r="I102" s="1770"/>
      <c r="J102" s="1770"/>
    </row>
    <row r="103" spans="1:24" ht="90" hidden="1" thickBot="1">
      <c r="A103" s="1798" t="s">
        <v>1972</v>
      </c>
      <c r="B103" s="1760" t="s">
        <v>2257</v>
      </c>
      <c r="C103" s="1755" t="s">
        <v>2266</v>
      </c>
      <c r="D103" s="1767" t="s">
        <v>351</v>
      </c>
      <c r="E103" s="1768" t="s">
        <v>2267</v>
      </c>
      <c r="F103" s="1769" t="s">
        <v>329</v>
      </c>
      <c r="G103" s="1769" t="s">
        <v>329</v>
      </c>
      <c r="H103" s="1770" t="s">
        <v>1743</v>
      </c>
      <c r="I103" s="1770"/>
      <c r="J103" s="1770"/>
    </row>
    <row r="104" spans="1:24" ht="39" hidden="1" thickBot="1">
      <c r="A104" s="1798" t="s">
        <v>1972</v>
      </c>
      <c r="B104" s="1760" t="s">
        <v>2257</v>
      </c>
      <c r="C104" s="1755" t="s">
        <v>2268</v>
      </c>
      <c r="D104" s="1767" t="s">
        <v>2269</v>
      </c>
      <c r="E104" s="1768" t="s">
        <v>2270</v>
      </c>
      <c r="F104" s="1769" t="s">
        <v>329</v>
      </c>
      <c r="G104" s="1769" t="s">
        <v>1044</v>
      </c>
      <c r="H104" s="1770" t="s">
        <v>1721</v>
      </c>
      <c r="I104" s="1770"/>
      <c r="J104" s="1770"/>
    </row>
    <row r="105" spans="1:24" ht="39" hidden="1" thickBot="1">
      <c r="A105" s="1798" t="s">
        <v>1972</v>
      </c>
      <c r="B105" s="1760" t="s">
        <v>2257</v>
      </c>
      <c r="C105" s="1755" t="s">
        <v>2271</v>
      </c>
      <c r="D105" s="1767" t="s">
        <v>2272</v>
      </c>
      <c r="E105" s="1768" t="s">
        <v>2273</v>
      </c>
      <c r="F105" s="1769" t="s">
        <v>329</v>
      </c>
      <c r="G105" s="1769" t="s">
        <v>1044</v>
      </c>
      <c r="H105" s="1770" t="s">
        <v>1721</v>
      </c>
      <c r="I105" s="1770"/>
      <c r="J105" s="1770"/>
    </row>
    <row r="106" spans="1:24" ht="51.75" hidden="1" thickBot="1">
      <c r="A106" s="1798" t="s">
        <v>1972</v>
      </c>
      <c r="B106" s="1760" t="s">
        <v>2257</v>
      </c>
      <c r="C106" s="1755" t="s">
        <v>2274</v>
      </c>
      <c r="D106" s="1767" t="s">
        <v>2275</v>
      </c>
      <c r="E106" s="1768" t="s">
        <v>2276</v>
      </c>
      <c r="F106" s="1769" t="s">
        <v>329</v>
      </c>
      <c r="G106" s="1769" t="s">
        <v>1044</v>
      </c>
      <c r="H106" s="1770" t="s">
        <v>1791</v>
      </c>
      <c r="I106" s="1770"/>
      <c r="J106" s="1770"/>
    </row>
    <row r="107" spans="1:24" ht="39" hidden="1" thickBot="1">
      <c r="A107" s="1798" t="s">
        <v>1972</v>
      </c>
      <c r="B107" s="1760" t="s">
        <v>2257</v>
      </c>
      <c r="C107" s="1755" t="s">
        <v>2277</v>
      </c>
      <c r="D107" s="1767" t="s">
        <v>2278</v>
      </c>
      <c r="E107" s="1768" t="s">
        <v>2279</v>
      </c>
      <c r="F107" s="1769" t="s">
        <v>329</v>
      </c>
      <c r="G107" s="1769" t="s">
        <v>1044</v>
      </c>
      <c r="H107" s="1770" t="s">
        <v>1791</v>
      </c>
      <c r="I107" s="1770"/>
      <c r="J107" s="1770"/>
    </row>
    <row r="108" spans="1:24" ht="39" hidden="1" thickBot="1">
      <c r="A108" s="1798" t="s">
        <v>1972</v>
      </c>
      <c r="B108" s="1760" t="s">
        <v>2257</v>
      </c>
      <c r="C108" s="1755" t="s">
        <v>2280</v>
      </c>
      <c r="D108" s="1767" t="s">
        <v>2281</v>
      </c>
      <c r="E108" s="1768" t="s">
        <v>2282</v>
      </c>
      <c r="F108" s="1769" t="s">
        <v>329</v>
      </c>
      <c r="G108" s="1769" t="s">
        <v>1044</v>
      </c>
      <c r="H108" s="1770" t="s">
        <v>1791</v>
      </c>
      <c r="I108" s="1770"/>
      <c r="J108" s="1770"/>
    </row>
    <row r="109" spans="1:24" ht="39" hidden="1" thickBot="1">
      <c r="A109" s="1798" t="s">
        <v>1972</v>
      </c>
      <c r="B109" s="1760" t="s">
        <v>2257</v>
      </c>
      <c r="C109" s="1755" t="s">
        <v>2283</v>
      </c>
      <c r="D109" s="1767" t="s">
        <v>2284</v>
      </c>
      <c r="E109" s="1768" t="s">
        <v>2285</v>
      </c>
      <c r="F109" s="1769" t="s">
        <v>329</v>
      </c>
      <c r="G109" s="1769" t="s">
        <v>1044</v>
      </c>
      <c r="H109" s="1770" t="s">
        <v>1791</v>
      </c>
      <c r="I109" s="1770"/>
      <c r="J109" s="1770"/>
    </row>
    <row r="110" spans="1:24" ht="39" hidden="1" thickBot="1">
      <c r="A110" s="1798" t="s">
        <v>1972</v>
      </c>
      <c r="B110" s="1760" t="s">
        <v>2257</v>
      </c>
      <c r="C110" s="1755" t="s">
        <v>2286</v>
      </c>
      <c r="D110" s="1767" t="s">
        <v>2287</v>
      </c>
      <c r="E110" s="1768" t="s">
        <v>2288</v>
      </c>
      <c r="F110" s="1769" t="s">
        <v>329</v>
      </c>
      <c r="G110" s="1769" t="s">
        <v>1044</v>
      </c>
      <c r="H110" s="1770" t="s">
        <v>1791</v>
      </c>
      <c r="I110" s="1770"/>
      <c r="J110" s="1770"/>
    </row>
    <row r="111" spans="1:24" ht="39" hidden="1" thickBot="1">
      <c r="A111" s="1798" t="s">
        <v>1972</v>
      </c>
      <c r="B111" s="1760" t="s">
        <v>2257</v>
      </c>
      <c r="C111" s="1755" t="s">
        <v>2289</v>
      </c>
      <c r="D111" s="1767" t="s">
        <v>2290</v>
      </c>
      <c r="E111" s="1768" t="s">
        <v>2291</v>
      </c>
      <c r="F111" s="1769" t="s">
        <v>329</v>
      </c>
      <c r="G111" s="1769" t="s">
        <v>1044</v>
      </c>
      <c r="H111" s="1770" t="s">
        <v>1791</v>
      </c>
      <c r="I111" s="1770"/>
      <c r="J111" s="1770"/>
    </row>
    <row r="112" spans="1:24" ht="39" hidden="1" thickBot="1">
      <c r="A112" s="1798" t="s">
        <v>1972</v>
      </c>
      <c r="B112" s="1760" t="s">
        <v>2257</v>
      </c>
      <c r="C112" s="1755" t="s">
        <v>2292</v>
      </c>
      <c r="D112" s="1767" t="s">
        <v>2293</v>
      </c>
      <c r="E112" s="1768" t="s">
        <v>2294</v>
      </c>
      <c r="F112" s="1769" t="s">
        <v>329</v>
      </c>
      <c r="G112" s="1769" t="s">
        <v>1044</v>
      </c>
      <c r="H112" s="1770" t="s">
        <v>1791</v>
      </c>
      <c r="I112" s="1770"/>
      <c r="J112" s="1770"/>
    </row>
    <row r="113" spans="1:10" ht="39" hidden="1" thickBot="1">
      <c r="A113" s="1798" t="s">
        <v>1972</v>
      </c>
      <c r="B113" s="1760" t="s">
        <v>2257</v>
      </c>
      <c r="C113" s="1755" t="s">
        <v>2295</v>
      </c>
      <c r="D113" s="1767" t="s">
        <v>2296</v>
      </c>
      <c r="E113" s="1768" t="s">
        <v>2297</v>
      </c>
      <c r="F113" s="1769" t="s">
        <v>329</v>
      </c>
      <c r="G113" s="1769" t="s">
        <v>1044</v>
      </c>
      <c r="H113" s="1770" t="s">
        <v>1791</v>
      </c>
      <c r="I113" s="1770"/>
      <c r="J113" s="1770"/>
    </row>
    <row r="114" spans="1:10" ht="39" hidden="1" thickBot="1">
      <c r="A114" s="1798" t="s">
        <v>1972</v>
      </c>
      <c r="B114" s="1760" t="s">
        <v>2257</v>
      </c>
      <c r="C114" s="1755" t="s">
        <v>2298</v>
      </c>
      <c r="D114" s="1767" t="s">
        <v>2299</v>
      </c>
      <c r="E114" s="1768" t="s">
        <v>2300</v>
      </c>
      <c r="F114" s="1769" t="s">
        <v>329</v>
      </c>
      <c r="G114" s="1769" t="s">
        <v>1044</v>
      </c>
      <c r="H114" s="1770" t="s">
        <v>1791</v>
      </c>
      <c r="I114" s="1770"/>
      <c r="J114" s="1770"/>
    </row>
    <row r="115" spans="1:10" ht="39" hidden="1" thickBot="1">
      <c r="A115" s="1798" t="s">
        <v>1972</v>
      </c>
      <c r="B115" s="1760" t="s">
        <v>2257</v>
      </c>
      <c r="C115" s="1755" t="s">
        <v>2301</v>
      </c>
      <c r="D115" s="1767" t="s">
        <v>2302</v>
      </c>
      <c r="E115" s="1768" t="s">
        <v>2303</v>
      </c>
      <c r="F115" s="1769" t="s">
        <v>329</v>
      </c>
      <c r="G115" s="1769" t="s">
        <v>329</v>
      </c>
      <c r="H115" s="1770" t="s">
        <v>1764</v>
      </c>
      <c r="I115" s="1770"/>
      <c r="J115" s="1770"/>
    </row>
    <row r="116" spans="1:10" ht="39" hidden="1" thickBot="1">
      <c r="A116" s="1798" t="s">
        <v>1972</v>
      </c>
      <c r="B116" s="1760" t="s">
        <v>2257</v>
      </c>
      <c r="C116" s="1755" t="s">
        <v>2304</v>
      </c>
      <c r="D116" s="1767" t="s">
        <v>2305</v>
      </c>
      <c r="E116" s="1768" t="s">
        <v>2306</v>
      </c>
      <c r="F116" s="1769" t="s">
        <v>329</v>
      </c>
      <c r="G116" s="1769" t="s">
        <v>329</v>
      </c>
      <c r="H116" s="1770" t="s">
        <v>1764</v>
      </c>
      <c r="I116" s="1770"/>
      <c r="J116" s="1770"/>
    </row>
    <row r="117" spans="1:10" ht="39" hidden="1" thickBot="1">
      <c r="A117" s="1798" t="s">
        <v>1972</v>
      </c>
      <c r="B117" s="1760" t="s">
        <v>2257</v>
      </c>
      <c r="C117" s="1755" t="s">
        <v>2307</v>
      </c>
      <c r="D117" s="1767" t="s">
        <v>2308</v>
      </c>
      <c r="E117" s="1768" t="s">
        <v>2309</v>
      </c>
      <c r="F117" s="1769" t="s">
        <v>329</v>
      </c>
      <c r="G117" s="1769" t="s">
        <v>329</v>
      </c>
      <c r="H117" s="1770" t="s">
        <v>1755</v>
      </c>
      <c r="I117" s="1770"/>
      <c r="J117" s="1770"/>
    </row>
    <row r="118" spans="1:10" ht="39" hidden="1" thickBot="1">
      <c r="A118" s="1798" t="s">
        <v>1972</v>
      </c>
      <c r="B118" s="1760" t="s">
        <v>2257</v>
      </c>
      <c r="C118" s="1755" t="s">
        <v>2310</v>
      </c>
      <c r="D118" s="1767" t="s">
        <v>2311</v>
      </c>
      <c r="E118" s="1768" t="s">
        <v>2312</v>
      </c>
      <c r="F118" s="1769" t="s">
        <v>329</v>
      </c>
      <c r="G118" s="1769" t="s">
        <v>329</v>
      </c>
      <c r="H118" s="1770" t="s">
        <v>1755</v>
      </c>
      <c r="I118" s="1770"/>
      <c r="J118" s="1770"/>
    </row>
    <row r="119" spans="1:10" ht="39" hidden="1" thickBot="1">
      <c r="A119" s="1798" t="s">
        <v>1972</v>
      </c>
      <c r="B119" s="1760" t="s">
        <v>2257</v>
      </c>
      <c r="C119" s="1755" t="s">
        <v>2313</v>
      </c>
      <c r="D119" s="1767" t="s">
        <v>2314</v>
      </c>
      <c r="E119" s="1768" t="s">
        <v>2315</v>
      </c>
      <c r="F119" s="1769" t="s">
        <v>329</v>
      </c>
      <c r="G119" s="1769" t="s">
        <v>329</v>
      </c>
      <c r="H119" s="1770" t="s">
        <v>1755</v>
      </c>
      <c r="I119" s="1770"/>
      <c r="J119" s="1770"/>
    </row>
    <row r="120" spans="1:10" ht="39" hidden="1" thickBot="1">
      <c r="A120" s="1798" t="s">
        <v>1972</v>
      </c>
      <c r="B120" s="1760" t="s">
        <v>2257</v>
      </c>
      <c r="C120" s="1755" t="s">
        <v>2316</v>
      </c>
      <c r="D120" s="1767" t="s">
        <v>2317</v>
      </c>
      <c r="E120" s="1768" t="s">
        <v>2318</v>
      </c>
      <c r="F120" s="1769" t="s">
        <v>329</v>
      </c>
      <c r="G120" s="1769" t="s">
        <v>329</v>
      </c>
      <c r="H120" s="1770" t="s">
        <v>1755</v>
      </c>
      <c r="I120" s="1770"/>
      <c r="J120" s="1770"/>
    </row>
    <row r="121" spans="1:10" ht="39" hidden="1" thickBot="1">
      <c r="A121" s="1798" t="s">
        <v>1972</v>
      </c>
      <c r="B121" s="1760" t="s">
        <v>2257</v>
      </c>
      <c r="C121" s="1755" t="s">
        <v>2319</v>
      </c>
      <c r="D121" s="1767" t="s">
        <v>2320</v>
      </c>
      <c r="E121" s="1768" t="s">
        <v>2321</v>
      </c>
      <c r="F121" s="1769" t="s">
        <v>329</v>
      </c>
      <c r="G121" s="1769" t="s">
        <v>329</v>
      </c>
      <c r="H121" s="1770" t="s">
        <v>1755</v>
      </c>
      <c r="I121" s="1770"/>
      <c r="J121" s="1770"/>
    </row>
    <row r="122" spans="1:10" ht="39" hidden="1" thickBot="1">
      <c r="A122" s="1798" t="s">
        <v>1972</v>
      </c>
      <c r="B122" s="1760" t="s">
        <v>2257</v>
      </c>
      <c r="C122" s="1755" t="s">
        <v>2322</v>
      </c>
      <c r="D122" s="1767" t="s">
        <v>2323</v>
      </c>
      <c r="E122" s="1768" t="s">
        <v>2324</v>
      </c>
      <c r="F122" s="1769" t="s">
        <v>329</v>
      </c>
      <c r="G122" s="1769" t="s">
        <v>329</v>
      </c>
      <c r="H122" s="1770" t="s">
        <v>1755</v>
      </c>
      <c r="I122" s="1770"/>
      <c r="J122" s="1770"/>
    </row>
    <row r="123" spans="1:10" ht="39" hidden="1" thickBot="1">
      <c r="A123" s="1798" t="s">
        <v>1972</v>
      </c>
      <c r="B123" s="1760" t="s">
        <v>2257</v>
      </c>
      <c r="C123" s="1755" t="s">
        <v>2325</v>
      </c>
      <c r="D123" s="1767" t="s">
        <v>2326</v>
      </c>
      <c r="E123" s="1768" t="s">
        <v>2327</v>
      </c>
      <c r="F123" s="1769" t="s">
        <v>329</v>
      </c>
      <c r="G123" s="1769" t="s">
        <v>329</v>
      </c>
      <c r="H123" s="1770" t="s">
        <v>1755</v>
      </c>
      <c r="I123" s="1770"/>
      <c r="J123" s="1770"/>
    </row>
    <row r="124" spans="1:10" ht="39" hidden="1" thickBot="1">
      <c r="A124" s="1798" t="s">
        <v>1972</v>
      </c>
      <c r="B124" s="1760" t="s">
        <v>2257</v>
      </c>
      <c r="C124" s="1755" t="s">
        <v>2328</v>
      </c>
      <c r="D124" s="1767" t="s">
        <v>2329</v>
      </c>
      <c r="E124" s="1768" t="s">
        <v>2330</v>
      </c>
      <c r="F124" s="1769" t="s">
        <v>329</v>
      </c>
      <c r="G124" s="1769" t="s">
        <v>329</v>
      </c>
      <c r="H124" s="1770" t="s">
        <v>1755</v>
      </c>
      <c r="I124" s="1770"/>
      <c r="J124" s="1770"/>
    </row>
    <row r="125" spans="1:10" ht="39" hidden="1" thickBot="1">
      <c r="A125" s="1798" t="s">
        <v>1972</v>
      </c>
      <c r="B125" s="1760" t="s">
        <v>2257</v>
      </c>
      <c r="C125" s="1755" t="s">
        <v>2331</v>
      </c>
      <c r="D125" s="1767" t="s">
        <v>2332</v>
      </c>
      <c r="E125" s="1768" t="s">
        <v>2333</v>
      </c>
      <c r="F125" s="1769" t="s">
        <v>329</v>
      </c>
      <c r="G125" s="1769" t="s">
        <v>1044</v>
      </c>
      <c r="H125" s="1770" t="s">
        <v>1896</v>
      </c>
      <c r="I125" s="1770"/>
      <c r="J125" s="1770"/>
    </row>
    <row r="126" spans="1:10" ht="39" hidden="1" thickBot="1">
      <c r="A126" s="1798" t="s">
        <v>1972</v>
      </c>
      <c r="B126" s="1760" t="s">
        <v>2257</v>
      </c>
      <c r="C126" s="1755" t="s">
        <v>2334</v>
      </c>
      <c r="D126" s="1767" t="s">
        <v>2335</v>
      </c>
      <c r="E126" s="1768" t="s">
        <v>2336</v>
      </c>
      <c r="F126" s="1769" t="s">
        <v>329</v>
      </c>
      <c r="G126" s="1769" t="s">
        <v>329</v>
      </c>
      <c r="H126" s="1770" t="s">
        <v>1755</v>
      </c>
      <c r="I126" s="1770"/>
      <c r="J126" s="1770"/>
    </row>
    <row r="127" spans="1:10" ht="39" hidden="1" thickBot="1">
      <c r="A127" s="1798" t="s">
        <v>1972</v>
      </c>
      <c r="B127" s="1760" t="s">
        <v>2337</v>
      </c>
      <c r="C127" s="1761" t="s">
        <v>2338</v>
      </c>
      <c r="D127" s="1762"/>
      <c r="E127" s="1763"/>
      <c r="F127" s="1764" t="s">
        <v>547</v>
      </c>
      <c r="G127" s="1764" t="s">
        <v>547</v>
      </c>
      <c r="H127" s="1765"/>
      <c r="I127" s="1799"/>
      <c r="J127" s="1770"/>
    </row>
    <row r="128" spans="1:10" ht="39" hidden="1" thickBot="1">
      <c r="A128" s="1798" t="s">
        <v>1972</v>
      </c>
      <c r="B128" s="1760" t="s">
        <v>2337</v>
      </c>
      <c r="C128" s="1755" t="s">
        <v>2339</v>
      </c>
      <c r="D128" s="1767" t="s">
        <v>1715</v>
      </c>
      <c r="E128" s="1768" t="s">
        <v>2055</v>
      </c>
      <c r="F128" s="1769" t="s">
        <v>329</v>
      </c>
      <c r="G128" s="1769" t="s">
        <v>329</v>
      </c>
      <c r="H128" s="1770" t="s">
        <v>1717</v>
      </c>
      <c r="I128" s="1770"/>
      <c r="J128" s="1770"/>
    </row>
    <row r="129" spans="1:10" ht="39" hidden="1" thickBot="1">
      <c r="A129" s="1798" t="s">
        <v>1972</v>
      </c>
      <c r="B129" s="1760" t="s">
        <v>2337</v>
      </c>
      <c r="C129" s="1755" t="s">
        <v>2340</v>
      </c>
      <c r="D129" s="1767" t="s">
        <v>2341</v>
      </c>
      <c r="E129" s="1768" t="s">
        <v>2342</v>
      </c>
      <c r="F129" s="1769" t="s">
        <v>329</v>
      </c>
      <c r="G129" s="1769" t="s">
        <v>329</v>
      </c>
      <c r="H129" s="1770" t="s">
        <v>2178</v>
      </c>
      <c r="I129" s="1770"/>
      <c r="J129" s="1770"/>
    </row>
    <row r="130" spans="1:10" ht="39" hidden="1" thickBot="1">
      <c r="A130" s="1798" t="s">
        <v>1972</v>
      </c>
      <c r="B130" s="1760" t="s">
        <v>2337</v>
      </c>
      <c r="C130" s="1755" t="s">
        <v>2343</v>
      </c>
      <c r="D130" s="1767" t="s">
        <v>2344</v>
      </c>
      <c r="E130" s="1768" t="s">
        <v>2345</v>
      </c>
      <c r="F130" s="1769" t="s">
        <v>329</v>
      </c>
      <c r="G130" s="1769" t="s">
        <v>329</v>
      </c>
      <c r="H130" s="1770" t="s">
        <v>1874</v>
      </c>
      <c r="I130" s="1770"/>
      <c r="J130" s="1770"/>
    </row>
    <row r="131" spans="1:10" ht="39" hidden="1" thickBot="1">
      <c r="A131" s="1798" t="s">
        <v>1972</v>
      </c>
      <c r="B131" s="1760" t="s">
        <v>2337</v>
      </c>
      <c r="C131" s="1755" t="s">
        <v>2346</v>
      </c>
      <c r="D131" s="1767" t="s">
        <v>594</v>
      </c>
      <c r="E131" s="1768" t="s">
        <v>2347</v>
      </c>
      <c r="F131" s="1769" t="s">
        <v>329</v>
      </c>
      <c r="G131" s="1769" t="s">
        <v>1044</v>
      </c>
      <c r="H131" s="1770" t="s">
        <v>1721</v>
      </c>
      <c r="I131" s="1770"/>
      <c r="J131" s="1770"/>
    </row>
    <row r="132" spans="1:10" ht="39" hidden="1" thickBot="1">
      <c r="A132" s="1798" t="s">
        <v>1972</v>
      </c>
      <c r="B132" s="1760" t="s">
        <v>2337</v>
      </c>
      <c r="C132" s="1755" t="s">
        <v>2348</v>
      </c>
      <c r="D132" s="1767" t="s">
        <v>2349</v>
      </c>
      <c r="E132" s="1768" t="s">
        <v>2350</v>
      </c>
      <c r="F132" s="1769" t="s">
        <v>329</v>
      </c>
      <c r="G132" s="1769" t="s">
        <v>1044</v>
      </c>
      <c r="H132" s="1770" t="s">
        <v>1721</v>
      </c>
      <c r="I132" s="1770"/>
      <c r="J132" s="1770"/>
    </row>
    <row r="133" spans="1:10" ht="39" hidden="1" thickBot="1">
      <c r="A133" s="1798" t="s">
        <v>1972</v>
      </c>
      <c r="B133" s="1760" t="s">
        <v>2337</v>
      </c>
      <c r="C133" s="1755" t="s">
        <v>2351</v>
      </c>
      <c r="D133" s="1767" t="s">
        <v>2352</v>
      </c>
      <c r="E133" s="1768" t="s">
        <v>2353</v>
      </c>
      <c r="F133" s="1769" t="s">
        <v>329</v>
      </c>
      <c r="G133" s="1769" t="s">
        <v>329</v>
      </c>
      <c r="H133" s="1770" t="s">
        <v>1896</v>
      </c>
      <c r="I133" s="1770"/>
      <c r="J133" s="1770"/>
    </row>
    <row r="134" spans="1:10" ht="39" hidden="1" thickBot="1">
      <c r="A134" s="1798" t="s">
        <v>1972</v>
      </c>
      <c r="B134" s="1760" t="s">
        <v>2337</v>
      </c>
      <c r="C134" s="1755" t="s">
        <v>2354</v>
      </c>
      <c r="D134" s="1767" t="s">
        <v>2355</v>
      </c>
      <c r="E134" s="1768" t="s">
        <v>2356</v>
      </c>
      <c r="F134" s="1769" t="s">
        <v>329</v>
      </c>
      <c r="G134" s="1769" t="s">
        <v>329</v>
      </c>
      <c r="H134" s="1770" t="s">
        <v>1896</v>
      </c>
      <c r="I134" s="1770"/>
      <c r="J134" s="1770"/>
    </row>
    <row r="135" spans="1:10" ht="39" hidden="1" thickBot="1">
      <c r="A135" s="1798" t="s">
        <v>1972</v>
      </c>
      <c r="B135" s="1760" t="s">
        <v>2337</v>
      </c>
      <c r="C135" s="1755" t="s">
        <v>2357</v>
      </c>
      <c r="D135" s="1767" t="s">
        <v>2358</v>
      </c>
      <c r="E135" s="1768" t="s">
        <v>2359</v>
      </c>
      <c r="F135" s="1769" t="s">
        <v>329</v>
      </c>
      <c r="G135" s="1769" t="s">
        <v>329</v>
      </c>
      <c r="H135" s="1770" t="s">
        <v>1896</v>
      </c>
      <c r="I135" s="1770"/>
      <c r="J135" s="1770"/>
    </row>
    <row r="136" spans="1:10" ht="39" hidden="1" thickBot="1">
      <c r="A136" s="1798" t="s">
        <v>1972</v>
      </c>
      <c r="B136" s="1760" t="s">
        <v>2337</v>
      </c>
      <c r="C136" s="1755" t="s">
        <v>2360</v>
      </c>
      <c r="D136" s="1767" t="s">
        <v>2361</v>
      </c>
      <c r="E136" s="1768" t="s">
        <v>2362</v>
      </c>
      <c r="F136" s="1769" t="s">
        <v>329</v>
      </c>
      <c r="G136" s="1769" t="s">
        <v>329</v>
      </c>
      <c r="H136" s="1770" t="s">
        <v>1764</v>
      </c>
      <c r="I136" s="1770"/>
      <c r="J136" s="1770"/>
    </row>
    <row r="137" spans="1:10" ht="39" hidden="1" thickBot="1">
      <c r="A137" s="1798" t="s">
        <v>1972</v>
      </c>
      <c r="B137" s="1760" t="s">
        <v>2337</v>
      </c>
      <c r="C137" s="1755" t="s">
        <v>2363</v>
      </c>
      <c r="D137" s="1767" t="s">
        <v>2364</v>
      </c>
      <c r="E137" s="1768" t="s">
        <v>2365</v>
      </c>
      <c r="F137" s="1769" t="s">
        <v>329</v>
      </c>
      <c r="G137" s="1769" t="s">
        <v>329</v>
      </c>
      <c r="H137" s="1770" t="s">
        <v>1764</v>
      </c>
      <c r="I137" s="1770"/>
      <c r="J137" s="1770"/>
    </row>
    <row r="138" spans="1:10" ht="39" hidden="1" thickBot="1">
      <c r="A138" s="1798" t="s">
        <v>1972</v>
      </c>
      <c r="B138" s="1760" t="s">
        <v>2337</v>
      </c>
      <c r="C138" s="1755" t="s">
        <v>2366</v>
      </c>
      <c r="D138" s="1767" t="s">
        <v>2367</v>
      </c>
      <c r="E138" s="1768" t="s">
        <v>2368</v>
      </c>
      <c r="F138" s="1769" t="s">
        <v>329</v>
      </c>
      <c r="G138" s="1769" t="s">
        <v>329</v>
      </c>
      <c r="H138" s="1770" t="s">
        <v>1764</v>
      </c>
      <c r="I138" s="1770"/>
      <c r="J138" s="1770"/>
    </row>
    <row r="139" spans="1:10" ht="39" hidden="1" thickBot="1">
      <c r="A139" s="1798" t="s">
        <v>1972</v>
      </c>
      <c r="B139" s="1760" t="s">
        <v>2337</v>
      </c>
      <c r="C139" s="1755" t="s">
        <v>2369</v>
      </c>
      <c r="D139" s="1767" t="s">
        <v>2370</v>
      </c>
      <c r="E139" s="1768" t="s">
        <v>2371</v>
      </c>
      <c r="F139" s="1769" t="s">
        <v>329</v>
      </c>
      <c r="G139" s="1769" t="s">
        <v>329</v>
      </c>
      <c r="H139" s="1770" t="s">
        <v>1764</v>
      </c>
      <c r="I139" s="1770"/>
      <c r="J139" s="1770"/>
    </row>
    <row r="140" spans="1:10" ht="39" hidden="1" thickBot="1">
      <c r="A140" s="1798" t="s">
        <v>1972</v>
      </c>
      <c r="B140" s="1760" t="s">
        <v>2337</v>
      </c>
      <c r="C140" s="1755" t="s">
        <v>2372</v>
      </c>
      <c r="D140" s="1767" t="s">
        <v>2373</v>
      </c>
      <c r="E140" s="1768" t="s">
        <v>2374</v>
      </c>
      <c r="F140" s="1769" t="s">
        <v>329</v>
      </c>
      <c r="G140" s="1769" t="s">
        <v>329</v>
      </c>
      <c r="H140" s="1770" t="s">
        <v>1764</v>
      </c>
      <c r="I140" s="1770"/>
      <c r="J140" s="1770"/>
    </row>
    <row r="141" spans="1:10" ht="39" hidden="1" thickBot="1">
      <c r="A141" s="1798" t="s">
        <v>1972</v>
      </c>
      <c r="B141" s="1760" t="s">
        <v>2337</v>
      </c>
      <c r="C141" s="1755" t="s">
        <v>2375</v>
      </c>
      <c r="D141" s="1767" t="s">
        <v>2376</v>
      </c>
      <c r="E141" s="1768" t="s">
        <v>2377</v>
      </c>
      <c r="F141" s="1769" t="s">
        <v>329</v>
      </c>
      <c r="G141" s="1769" t="s">
        <v>329</v>
      </c>
      <c r="H141" s="1770" t="s">
        <v>1896</v>
      </c>
      <c r="I141" s="1770"/>
      <c r="J141" s="1770"/>
    </row>
    <row r="142" spans="1:10" ht="39" hidden="1" thickBot="1">
      <c r="A142" s="1798" t="s">
        <v>1972</v>
      </c>
      <c r="B142" s="1760" t="s">
        <v>2337</v>
      </c>
      <c r="C142" s="1755" t="s">
        <v>2378</v>
      </c>
      <c r="D142" s="1767" t="s">
        <v>2379</v>
      </c>
      <c r="E142" s="1768" t="s">
        <v>2380</v>
      </c>
      <c r="F142" s="1769" t="s">
        <v>329</v>
      </c>
      <c r="G142" s="1769" t="s">
        <v>329</v>
      </c>
      <c r="H142" s="1770" t="s">
        <v>1764</v>
      </c>
      <c r="I142" s="1770"/>
      <c r="J142" s="1770"/>
    </row>
    <row r="143" spans="1:10" ht="39" hidden="1" thickBot="1">
      <c r="A143" s="1798" t="s">
        <v>1972</v>
      </c>
      <c r="B143" s="1760" t="s">
        <v>2337</v>
      </c>
      <c r="C143" s="1755" t="s">
        <v>2381</v>
      </c>
      <c r="D143" s="1767" t="s">
        <v>2382</v>
      </c>
      <c r="E143" s="1768" t="s">
        <v>2383</v>
      </c>
      <c r="F143" s="1769" t="s">
        <v>329</v>
      </c>
      <c r="G143" s="1769" t="s">
        <v>329</v>
      </c>
      <c r="H143" s="1770" t="s">
        <v>1764</v>
      </c>
      <c r="I143" s="1770"/>
      <c r="J143" s="1770"/>
    </row>
    <row r="144" spans="1:10" ht="39" hidden="1" thickBot="1">
      <c r="A144" s="1798" t="s">
        <v>1972</v>
      </c>
      <c r="B144" s="1760" t="s">
        <v>2337</v>
      </c>
      <c r="C144" s="1755" t="s">
        <v>2384</v>
      </c>
      <c r="D144" s="1767" t="s">
        <v>2385</v>
      </c>
      <c r="E144" s="1768" t="s">
        <v>2386</v>
      </c>
      <c r="F144" s="1769" t="s">
        <v>329</v>
      </c>
      <c r="G144" s="1769" t="s">
        <v>329</v>
      </c>
      <c r="H144" s="1770" t="s">
        <v>1896</v>
      </c>
      <c r="I144" s="1770"/>
      <c r="J144" s="1770"/>
    </row>
    <row r="145" spans="1:10" ht="39" hidden="1" thickBot="1">
      <c r="A145" s="1798" t="s">
        <v>1972</v>
      </c>
      <c r="B145" s="1760" t="s">
        <v>2337</v>
      </c>
      <c r="C145" s="1755" t="s">
        <v>2387</v>
      </c>
      <c r="D145" s="1767" t="s">
        <v>2388</v>
      </c>
      <c r="E145" s="1768" t="s">
        <v>2389</v>
      </c>
      <c r="F145" s="1769" t="s">
        <v>329</v>
      </c>
      <c r="G145" s="1769" t="s">
        <v>329</v>
      </c>
      <c r="H145" s="1770" t="s">
        <v>1896</v>
      </c>
      <c r="I145" s="1770"/>
      <c r="J145" s="1770"/>
    </row>
    <row r="146" spans="1:10" ht="39" hidden="1" thickBot="1">
      <c r="A146" s="1798" t="s">
        <v>1972</v>
      </c>
      <c r="B146" s="1760" t="s">
        <v>2337</v>
      </c>
      <c r="C146" s="1755" t="s">
        <v>2390</v>
      </c>
      <c r="D146" s="1767" t="s">
        <v>2391</v>
      </c>
      <c r="E146" s="1768" t="s">
        <v>2392</v>
      </c>
      <c r="F146" s="1769" t="s">
        <v>329</v>
      </c>
      <c r="G146" s="1769" t="s">
        <v>329</v>
      </c>
      <c r="H146" s="1770" t="s">
        <v>1791</v>
      </c>
      <c r="I146" s="1770"/>
      <c r="J146" s="1770"/>
    </row>
    <row r="147" spans="1:10" ht="39" hidden="1" thickBot="1">
      <c r="A147" s="1798" t="s">
        <v>1972</v>
      </c>
      <c r="B147" s="1760" t="s">
        <v>2337</v>
      </c>
      <c r="C147" s="1755" t="s">
        <v>2393</v>
      </c>
      <c r="D147" s="1767" t="s">
        <v>2394</v>
      </c>
      <c r="E147" s="1768" t="s">
        <v>2395</v>
      </c>
      <c r="F147" s="1769" t="s">
        <v>329</v>
      </c>
      <c r="G147" s="1769" t="s">
        <v>329</v>
      </c>
      <c r="H147" s="1770" t="s">
        <v>1791</v>
      </c>
      <c r="I147" s="1770"/>
      <c r="J147" s="1770"/>
    </row>
    <row r="148" spans="1:10" ht="39" hidden="1" thickBot="1">
      <c r="A148" s="1798" t="s">
        <v>1972</v>
      </c>
      <c r="B148" s="1760" t="s">
        <v>2337</v>
      </c>
      <c r="C148" s="1755" t="s">
        <v>2396</v>
      </c>
      <c r="D148" s="1767" t="s">
        <v>2397</v>
      </c>
      <c r="E148" s="1768" t="s">
        <v>2398</v>
      </c>
      <c r="F148" s="1769" t="s">
        <v>329</v>
      </c>
      <c r="G148" s="1769" t="s">
        <v>329</v>
      </c>
      <c r="H148" s="1770" t="s">
        <v>1791</v>
      </c>
      <c r="I148" s="1770"/>
      <c r="J148" s="1770"/>
    </row>
    <row r="149" spans="1:10" ht="51.75" hidden="1" thickBot="1">
      <c r="A149" s="1798" t="s">
        <v>1972</v>
      </c>
      <c r="B149" s="1760" t="s">
        <v>2399</v>
      </c>
      <c r="C149" s="1761" t="s">
        <v>2400</v>
      </c>
      <c r="D149" s="1762"/>
      <c r="E149" s="1763"/>
      <c r="F149" s="1764" t="s">
        <v>547</v>
      </c>
      <c r="G149" s="1764" t="s">
        <v>547</v>
      </c>
      <c r="H149" s="1765"/>
      <c r="I149" s="1799"/>
      <c r="J149" s="1770"/>
    </row>
    <row r="150" spans="1:10" ht="51.75" hidden="1" thickBot="1">
      <c r="A150" s="1798" t="s">
        <v>1972</v>
      </c>
      <c r="B150" s="1760" t="s">
        <v>2399</v>
      </c>
      <c r="C150" s="1755" t="s">
        <v>2401</v>
      </c>
      <c r="D150" s="1767" t="s">
        <v>1715</v>
      </c>
      <c r="E150" s="1768" t="s">
        <v>2055</v>
      </c>
      <c r="F150" s="1769" t="s">
        <v>329</v>
      </c>
      <c r="G150" s="1769" t="s">
        <v>329</v>
      </c>
      <c r="H150" s="1770" t="s">
        <v>1717</v>
      </c>
      <c r="I150" s="1770"/>
      <c r="J150" s="1770"/>
    </row>
    <row r="151" spans="1:10" ht="51.75" hidden="1" thickBot="1">
      <c r="A151" s="1798" t="s">
        <v>1972</v>
      </c>
      <c r="B151" s="1760" t="s">
        <v>2399</v>
      </c>
      <c r="C151" s="1755" t="s">
        <v>2402</v>
      </c>
      <c r="D151" s="1783" t="s">
        <v>2403</v>
      </c>
      <c r="E151" s="1768" t="s">
        <v>2404</v>
      </c>
      <c r="F151" s="1769" t="s">
        <v>329</v>
      </c>
      <c r="G151" s="1769" t="s">
        <v>329</v>
      </c>
      <c r="H151" s="1770" t="s">
        <v>1874</v>
      </c>
      <c r="I151" s="1770"/>
      <c r="J151" s="1770"/>
    </row>
    <row r="152" spans="1:10" ht="102.75" hidden="1" thickBot="1">
      <c r="A152" s="1798" t="s">
        <v>1972</v>
      </c>
      <c r="B152" s="1760" t="s">
        <v>2399</v>
      </c>
      <c r="C152" s="1755" t="s">
        <v>2405</v>
      </c>
      <c r="D152" s="1783" t="s">
        <v>2187</v>
      </c>
      <c r="E152" s="1768" t="s">
        <v>2188</v>
      </c>
      <c r="F152" s="1769" t="s">
        <v>329</v>
      </c>
      <c r="G152" s="1769" t="s">
        <v>329</v>
      </c>
      <c r="H152" s="1770" t="s">
        <v>1743</v>
      </c>
      <c r="I152" s="1770"/>
      <c r="J152" s="1770"/>
    </row>
    <row r="153" spans="1:10" ht="51.75" hidden="1" thickBot="1">
      <c r="A153" s="1798" t="s">
        <v>1972</v>
      </c>
      <c r="B153" s="1760" t="s">
        <v>2399</v>
      </c>
      <c r="C153" s="1755" t="s">
        <v>2406</v>
      </c>
      <c r="D153" s="1783" t="s">
        <v>2407</v>
      </c>
      <c r="E153" s="1768" t="s">
        <v>2408</v>
      </c>
      <c r="F153" s="1769" t="s">
        <v>329</v>
      </c>
      <c r="G153" s="1769" t="s">
        <v>1044</v>
      </c>
      <c r="H153" s="1770" t="s">
        <v>2064</v>
      </c>
      <c r="I153" s="1770"/>
      <c r="J153" s="1770"/>
    </row>
    <row r="154" spans="1:10" ht="51.75" hidden="1" thickBot="1">
      <c r="A154" s="1798" t="s">
        <v>1972</v>
      </c>
      <c r="B154" s="1760" t="s">
        <v>2399</v>
      </c>
      <c r="C154" s="1755" t="s">
        <v>2409</v>
      </c>
      <c r="D154" s="1783" t="s">
        <v>2410</v>
      </c>
      <c r="E154" s="1768" t="s">
        <v>2411</v>
      </c>
      <c r="F154" s="1769" t="s">
        <v>329</v>
      </c>
      <c r="G154" s="1769" t="s">
        <v>329</v>
      </c>
      <c r="H154" s="1770" t="s">
        <v>1725</v>
      </c>
      <c r="I154" s="1770"/>
      <c r="J154" s="1770"/>
    </row>
    <row r="155" spans="1:10" ht="51.75" hidden="1" thickBot="1">
      <c r="A155" s="1798" t="s">
        <v>1972</v>
      </c>
      <c r="B155" s="1760" t="s">
        <v>2399</v>
      </c>
      <c r="C155" s="1755" t="s">
        <v>2412</v>
      </c>
      <c r="D155" s="1783" t="s">
        <v>2413</v>
      </c>
      <c r="E155" s="1768" t="s">
        <v>2414</v>
      </c>
      <c r="F155" s="1769" t="s">
        <v>329</v>
      </c>
      <c r="G155" s="1769" t="s">
        <v>329</v>
      </c>
      <c r="H155" s="1770" t="s">
        <v>2178</v>
      </c>
      <c r="I155" s="1770"/>
      <c r="J155" s="1770"/>
    </row>
    <row r="156" spans="1:10" ht="51.75" hidden="1" thickBot="1">
      <c r="A156" s="1798" t="s">
        <v>1972</v>
      </c>
      <c r="B156" s="1760" t="s">
        <v>2399</v>
      </c>
      <c r="C156" s="1755" t="s">
        <v>2415</v>
      </c>
      <c r="D156" s="1783" t="s">
        <v>2416</v>
      </c>
      <c r="E156" s="1768" t="s">
        <v>2417</v>
      </c>
      <c r="F156" s="1769" t="s">
        <v>329</v>
      </c>
      <c r="G156" s="1769" t="s">
        <v>329</v>
      </c>
      <c r="H156" s="1770" t="s">
        <v>1755</v>
      </c>
      <c r="I156" s="1770"/>
      <c r="J156" s="1770"/>
    </row>
    <row r="157" spans="1:10" ht="51.75" hidden="1" thickBot="1">
      <c r="A157" s="1798" t="s">
        <v>1972</v>
      </c>
      <c r="B157" s="1760" t="s">
        <v>2399</v>
      </c>
      <c r="C157" s="1755" t="s">
        <v>2418</v>
      </c>
      <c r="D157" s="1783" t="s">
        <v>2419</v>
      </c>
      <c r="E157" s="1768" t="s">
        <v>2420</v>
      </c>
      <c r="F157" s="1769" t="s">
        <v>329</v>
      </c>
      <c r="G157" s="1769" t="s">
        <v>329</v>
      </c>
      <c r="H157" s="1770" t="s">
        <v>2238</v>
      </c>
      <c r="I157" s="1770"/>
      <c r="J157" s="1770"/>
    </row>
    <row r="158" spans="1:10" ht="90" hidden="1" thickBot="1">
      <c r="A158" s="1798" t="s">
        <v>1972</v>
      </c>
      <c r="B158" s="1760" t="s">
        <v>2399</v>
      </c>
      <c r="C158" s="1755" t="s">
        <v>2421</v>
      </c>
      <c r="D158" s="1783" t="s">
        <v>2422</v>
      </c>
      <c r="E158" s="1768" t="s">
        <v>2423</v>
      </c>
      <c r="F158" s="1769" t="s">
        <v>329</v>
      </c>
      <c r="G158" s="1769" t="s">
        <v>329</v>
      </c>
      <c r="H158" s="1770" t="s">
        <v>1743</v>
      </c>
      <c r="I158" s="1770"/>
      <c r="J158" s="1770"/>
    </row>
    <row r="159" spans="1:10" ht="64.5" hidden="1" thickBot="1">
      <c r="A159" s="1798" t="s">
        <v>1972</v>
      </c>
      <c r="B159" s="1760" t="s">
        <v>2399</v>
      </c>
      <c r="C159" s="1755" t="s">
        <v>2424</v>
      </c>
      <c r="D159" s="1783" t="s">
        <v>2425</v>
      </c>
      <c r="E159" s="1768" t="s">
        <v>2426</v>
      </c>
      <c r="F159" s="1769" t="s">
        <v>329</v>
      </c>
      <c r="G159" s="1769" t="s">
        <v>1044</v>
      </c>
      <c r="H159" s="1770" t="s">
        <v>1743</v>
      </c>
      <c r="I159" s="1770"/>
      <c r="J159" s="1770"/>
    </row>
    <row r="160" spans="1:10" ht="51.75" hidden="1" thickBot="1">
      <c r="A160" s="1798" t="s">
        <v>1972</v>
      </c>
      <c r="B160" s="1760" t="s">
        <v>2399</v>
      </c>
      <c r="C160" s="1755" t="s">
        <v>2427</v>
      </c>
      <c r="D160" s="1783" t="s">
        <v>2428</v>
      </c>
      <c r="E160" s="1768" t="s">
        <v>2429</v>
      </c>
      <c r="F160" s="1769" t="s">
        <v>329</v>
      </c>
      <c r="G160" s="1769" t="s">
        <v>329</v>
      </c>
      <c r="H160" s="1770" t="s">
        <v>1755</v>
      </c>
      <c r="I160" s="1770"/>
      <c r="J160" s="1770"/>
    </row>
    <row r="161" spans="1:10" ht="51.75" hidden="1" thickBot="1">
      <c r="A161" s="1798" t="s">
        <v>1972</v>
      </c>
      <c r="B161" s="1760" t="s">
        <v>2399</v>
      </c>
      <c r="C161" s="1755" t="s">
        <v>2430</v>
      </c>
      <c r="D161" s="1783" t="s">
        <v>2431</v>
      </c>
      <c r="E161" s="1768" t="s">
        <v>2432</v>
      </c>
      <c r="F161" s="1769" t="s">
        <v>329</v>
      </c>
      <c r="G161" s="1769" t="s">
        <v>329</v>
      </c>
      <c r="H161" s="1770" t="s">
        <v>2038</v>
      </c>
      <c r="I161" s="1770"/>
      <c r="J161" s="1770"/>
    </row>
    <row r="162" spans="1:10" ht="51.75" hidden="1" thickBot="1">
      <c r="A162" s="1798" t="s">
        <v>1972</v>
      </c>
      <c r="B162" s="1760" t="s">
        <v>2399</v>
      </c>
      <c r="C162" s="1755" t="s">
        <v>2433</v>
      </c>
      <c r="D162" s="1783" t="s">
        <v>2434</v>
      </c>
      <c r="E162" s="1768" t="s">
        <v>2435</v>
      </c>
      <c r="F162" s="1769" t="s">
        <v>329</v>
      </c>
      <c r="G162" s="1769" t="s">
        <v>329</v>
      </c>
      <c r="H162" s="1770" t="s">
        <v>1764</v>
      </c>
      <c r="I162" s="1770"/>
      <c r="J162" s="1770"/>
    </row>
    <row r="163" spans="1:10" ht="51.75" hidden="1" thickBot="1">
      <c r="A163" s="1798" t="s">
        <v>1972</v>
      </c>
      <c r="B163" s="1760" t="s">
        <v>2399</v>
      </c>
      <c r="C163" s="1755" t="s">
        <v>2436</v>
      </c>
      <c r="D163" s="1783" t="s">
        <v>2437</v>
      </c>
      <c r="E163" s="1768" t="s">
        <v>2438</v>
      </c>
      <c r="F163" s="1769" t="s">
        <v>329</v>
      </c>
      <c r="G163" s="1769" t="s">
        <v>329</v>
      </c>
      <c r="H163" s="1770" t="s">
        <v>1764</v>
      </c>
      <c r="I163" s="1770"/>
      <c r="J163" s="1770"/>
    </row>
    <row r="164" spans="1:10" ht="51.75" hidden="1" thickBot="1">
      <c r="A164" s="1798" t="s">
        <v>1972</v>
      </c>
      <c r="B164" s="1760" t="s">
        <v>2399</v>
      </c>
      <c r="C164" s="1755" t="s">
        <v>2439</v>
      </c>
      <c r="D164" s="1783" t="s">
        <v>2440</v>
      </c>
      <c r="E164" s="1768" t="s">
        <v>2441</v>
      </c>
      <c r="F164" s="1769" t="s">
        <v>329</v>
      </c>
      <c r="G164" s="1769" t="s">
        <v>1044</v>
      </c>
      <c r="H164" s="1770" t="s">
        <v>1791</v>
      </c>
      <c r="I164" s="1770"/>
      <c r="J164" s="1770"/>
    </row>
    <row r="165" spans="1:10" ht="51.75" hidden="1" thickBot="1">
      <c r="A165" s="1798" t="s">
        <v>1972</v>
      </c>
      <c r="B165" s="1760" t="s">
        <v>2399</v>
      </c>
      <c r="C165" s="1755" t="s">
        <v>2442</v>
      </c>
      <c r="D165" s="1783" t="s">
        <v>2443</v>
      </c>
      <c r="E165" s="1768" t="s">
        <v>2444</v>
      </c>
      <c r="F165" s="1769" t="s">
        <v>329</v>
      </c>
      <c r="G165" s="1769" t="s">
        <v>1044</v>
      </c>
      <c r="H165" s="1770" t="s">
        <v>1791</v>
      </c>
      <c r="I165" s="1770"/>
      <c r="J165" s="1770"/>
    </row>
    <row r="166" spans="1:10" ht="51.75" hidden="1" thickBot="1">
      <c r="A166" s="1798" t="s">
        <v>1972</v>
      </c>
      <c r="B166" s="1760" t="s">
        <v>2399</v>
      </c>
      <c r="C166" s="1755" t="s">
        <v>2445</v>
      </c>
      <c r="D166" s="1783" t="s">
        <v>2446</v>
      </c>
      <c r="E166" s="1768" t="s">
        <v>2447</v>
      </c>
      <c r="F166" s="1769" t="s">
        <v>329</v>
      </c>
      <c r="G166" s="1769" t="s">
        <v>1044</v>
      </c>
      <c r="H166" s="1770" t="s">
        <v>2064</v>
      </c>
      <c r="I166" s="1770"/>
      <c r="J166" s="1770"/>
    </row>
    <row r="167" spans="1:10" ht="102.75" hidden="1" thickBot="1">
      <c r="A167" s="1798" t="s">
        <v>1972</v>
      </c>
      <c r="B167" s="1760" t="s">
        <v>2399</v>
      </c>
      <c r="C167" s="1755" t="s">
        <v>2448</v>
      </c>
      <c r="D167" s="1783" t="s">
        <v>2449</v>
      </c>
      <c r="E167" s="1768" t="s">
        <v>2450</v>
      </c>
      <c r="F167" s="1769" t="s">
        <v>329</v>
      </c>
      <c r="G167" s="1769" t="s">
        <v>1044</v>
      </c>
      <c r="H167" s="1770" t="s">
        <v>1743</v>
      </c>
      <c r="I167" s="1770"/>
      <c r="J167" s="1770"/>
    </row>
    <row r="168" spans="1:10" ht="51.75" hidden="1" thickBot="1">
      <c r="A168" s="1798" t="s">
        <v>1972</v>
      </c>
      <c r="B168" s="1760" t="s">
        <v>2399</v>
      </c>
      <c r="C168" s="1755" t="s">
        <v>2451</v>
      </c>
      <c r="D168" s="1783" t="s">
        <v>2452</v>
      </c>
      <c r="E168" s="1768" t="s">
        <v>2453</v>
      </c>
      <c r="F168" s="1769" t="s">
        <v>329</v>
      </c>
      <c r="G168" s="1769" t="s">
        <v>1044</v>
      </c>
      <c r="H168" s="1770" t="s">
        <v>1721</v>
      </c>
      <c r="I168" s="1770"/>
      <c r="J168" s="1770"/>
    </row>
    <row r="169" spans="1:10" ht="51.75" hidden="1" thickBot="1">
      <c r="A169" s="1798" t="s">
        <v>1972</v>
      </c>
      <c r="B169" s="1760" t="s">
        <v>2399</v>
      </c>
      <c r="C169" s="1755" t="s">
        <v>2454</v>
      </c>
      <c r="D169" s="1783" t="s">
        <v>2455</v>
      </c>
      <c r="E169" s="1768" t="s">
        <v>2456</v>
      </c>
      <c r="F169" s="1769" t="s">
        <v>329</v>
      </c>
      <c r="G169" s="1769" t="s">
        <v>329</v>
      </c>
      <c r="H169" s="1770" t="s">
        <v>1755</v>
      </c>
      <c r="I169" s="1770"/>
      <c r="J169" s="1770"/>
    </row>
    <row r="170" spans="1:10" ht="179.25" hidden="1" thickBot="1">
      <c r="A170" s="1798" t="s">
        <v>1972</v>
      </c>
      <c r="B170" s="1760" t="s">
        <v>2399</v>
      </c>
      <c r="C170" s="1755" t="s">
        <v>2457</v>
      </c>
      <c r="D170" s="1783" t="s">
        <v>2458</v>
      </c>
      <c r="E170" s="1768" t="s">
        <v>2459</v>
      </c>
      <c r="F170" s="1769" t="s">
        <v>329</v>
      </c>
      <c r="G170" s="1769" t="s">
        <v>1044</v>
      </c>
      <c r="H170" s="1770" t="s">
        <v>1743</v>
      </c>
      <c r="I170" s="1770"/>
      <c r="J170" s="1770"/>
    </row>
    <row r="171" spans="1:10" ht="51.75" hidden="1" thickBot="1">
      <c r="A171" s="1798" t="s">
        <v>1972</v>
      </c>
      <c r="B171" s="1760" t="s">
        <v>2399</v>
      </c>
      <c r="C171" s="1755" t="s">
        <v>2460</v>
      </c>
      <c r="D171" s="1783" t="s">
        <v>2461</v>
      </c>
      <c r="E171" s="1768" t="s">
        <v>2462</v>
      </c>
      <c r="F171" s="1769" t="s">
        <v>329</v>
      </c>
      <c r="G171" s="1769" t="s">
        <v>329</v>
      </c>
      <c r="H171" s="1770" t="s">
        <v>1755</v>
      </c>
      <c r="I171" s="1770"/>
      <c r="J171" s="1770"/>
    </row>
    <row r="172" spans="1:10" ht="51.75" hidden="1" thickBot="1">
      <c r="A172" s="1798" t="s">
        <v>1972</v>
      </c>
      <c r="B172" s="1760" t="s">
        <v>2399</v>
      </c>
      <c r="C172" s="1755" t="s">
        <v>2463</v>
      </c>
      <c r="D172" s="1783" t="s">
        <v>2464</v>
      </c>
      <c r="E172" s="1768" t="s">
        <v>2465</v>
      </c>
      <c r="F172" s="1769" t="s">
        <v>329</v>
      </c>
      <c r="G172" s="1769" t="s">
        <v>1044</v>
      </c>
      <c r="H172" s="1770" t="s">
        <v>1896</v>
      </c>
      <c r="I172" s="1770"/>
      <c r="J172" s="1770"/>
    </row>
    <row r="173" spans="1:10" ht="51.75" hidden="1" thickBot="1">
      <c r="A173" s="1798" t="s">
        <v>1972</v>
      </c>
      <c r="B173" s="1760" t="s">
        <v>2399</v>
      </c>
      <c r="C173" s="1755" t="s">
        <v>2466</v>
      </c>
      <c r="D173" s="1783" t="s">
        <v>2467</v>
      </c>
      <c r="E173" s="1768" t="s">
        <v>2468</v>
      </c>
      <c r="F173" s="1769" t="s">
        <v>329</v>
      </c>
      <c r="G173" s="1769" t="s">
        <v>329</v>
      </c>
      <c r="H173" s="1770" t="s">
        <v>1755</v>
      </c>
      <c r="I173" s="1770"/>
      <c r="J173" s="1770"/>
    </row>
    <row r="174" spans="1:10" ht="51.75" hidden="1" thickBot="1">
      <c r="A174" s="1798" t="s">
        <v>1972</v>
      </c>
      <c r="B174" s="1760" t="s">
        <v>2399</v>
      </c>
      <c r="C174" s="1755" t="s">
        <v>2469</v>
      </c>
      <c r="D174" s="1783" t="s">
        <v>2470</v>
      </c>
      <c r="E174" s="1768" t="s">
        <v>2471</v>
      </c>
      <c r="F174" s="1769" t="s">
        <v>329</v>
      </c>
      <c r="G174" s="1769" t="s">
        <v>329</v>
      </c>
      <c r="H174" s="1770" t="s">
        <v>1755</v>
      </c>
      <c r="I174" s="1770"/>
      <c r="J174" s="1770"/>
    </row>
    <row r="175" spans="1:10" ht="51.75" hidden="1" thickBot="1">
      <c r="A175" s="1798" t="s">
        <v>1972</v>
      </c>
      <c r="B175" s="1760" t="s">
        <v>2399</v>
      </c>
      <c r="C175" s="1755" t="s">
        <v>2472</v>
      </c>
      <c r="D175" s="1783" t="s">
        <v>2473</v>
      </c>
      <c r="E175" s="1768" t="s">
        <v>2474</v>
      </c>
      <c r="F175" s="1769" t="s">
        <v>329</v>
      </c>
      <c r="G175" s="1769" t="s">
        <v>1044</v>
      </c>
      <c r="H175" s="1770" t="s">
        <v>1791</v>
      </c>
      <c r="I175" s="1770"/>
      <c r="J175" s="1770"/>
    </row>
    <row r="176" spans="1:10" ht="64.5" hidden="1" thickBot="1">
      <c r="A176" s="1798" t="s">
        <v>1972</v>
      </c>
      <c r="B176" s="1760" t="s">
        <v>2399</v>
      </c>
      <c r="C176" s="1755" t="s">
        <v>2475</v>
      </c>
      <c r="D176" s="1783" t="s">
        <v>2476</v>
      </c>
      <c r="E176" s="1768" t="s">
        <v>2477</v>
      </c>
      <c r="F176" s="1769" t="s">
        <v>329</v>
      </c>
      <c r="G176" s="1769" t="s">
        <v>1044</v>
      </c>
      <c r="H176" s="1770" t="s">
        <v>1764</v>
      </c>
      <c r="I176" s="1770"/>
      <c r="J176" s="1770"/>
    </row>
    <row r="177" spans="1:10" ht="51.75" hidden="1" thickBot="1">
      <c r="A177" s="1798" t="s">
        <v>1972</v>
      </c>
      <c r="B177" s="1760" t="s">
        <v>2399</v>
      </c>
      <c r="C177" s="1755" t="s">
        <v>2478</v>
      </c>
      <c r="D177" s="1783" t="s">
        <v>2479</v>
      </c>
      <c r="E177" s="1768" t="s">
        <v>2480</v>
      </c>
      <c r="F177" s="1769" t="s">
        <v>329</v>
      </c>
      <c r="G177" s="1769" t="s">
        <v>1044</v>
      </c>
      <c r="H177" s="1770" t="s">
        <v>1896</v>
      </c>
      <c r="I177" s="1770"/>
      <c r="J177" s="1770"/>
    </row>
    <row r="178" spans="1:10" ht="51.75" hidden="1" thickBot="1">
      <c r="A178" s="1798" t="s">
        <v>1972</v>
      </c>
      <c r="B178" s="1760" t="s">
        <v>2399</v>
      </c>
      <c r="C178" s="1755" t="s">
        <v>2481</v>
      </c>
      <c r="D178" s="1783" t="s">
        <v>2482</v>
      </c>
      <c r="E178" s="1768" t="s">
        <v>2483</v>
      </c>
      <c r="F178" s="1769" t="s">
        <v>329</v>
      </c>
      <c r="G178" s="1769" t="s">
        <v>1044</v>
      </c>
      <c r="H178" s="1770" t="s">
        <v>1743</v>
      </c>
      <c r="I178" s="1770"/>
      <c r="J178" s="1770"/>
    </row>
    <row r="179" spans="1:10" ht="51.75" hidden="1" thickBot="1">
      <c r="A179" s="1798" t="s">
        <v>1972</v>
      </c>
      <c r="B179" s="1760" t="s">
        <v>2399</v>
      </c>
      <c r="C179" s="1755" t="s">
        <v>2484</v>
      </c>
      <c r="D179" s="1783" t="s">
        <v>2485</v>
      </c>
      <c r="E179" s="1768" t="s">
        <v>2486</v>
      </c>
      <c r="F179" s="1769" t="s">
        <v>329</v>
      </c>
      <c r="G179" s="1769" t="s">
        <v>1044</v>
      </c>
      <c r="H179" s="1770" t="s">
        <v>1721</v>
      </c>
      <c r="I179" s="1770"/>
      <c r="J179" s="1770"/>
    </row>
    <row r="180" spans="1:10" ht="409.6" hidden="1" thickBot="1">
      <c r="A180" s="1798" t="s">
        <v>1972</v>
      </c>
      <c r="B180" s="1760" t="s">
        <v>2399</v>
      </c>
      <c r="C180" s="1755" t="s">
        <v>2487</v>
      </c>
      <c r="D180" s="1783" t="s">
        <v>2488</v>
      </c>
      <c r="E180" s="1815" t="s">
        <v>2489</v>
      </c>
      <c r="F180" s="1769" t="s">
        <v>329</v>
      </c>
      <c r="G180" s="1769" t="s">
        <v>1044</v>
      </c>
      <c r="H180" s="1770" t="s">
        <v>1743</v>
      </c>
      <c r="I180" s="1770"/>
      <c r="J180" s="1770"/>
    </row>
    <row r="181" spans="1:10" ht="192" hidden="1" thickBot="1">
      <c r="A181" s="1798" t="s">
        <v>1972</v>
      </c>
      <c r="B181" s="1760" t="s">
        <v>2399</v>
      </c>
      <c r="C181" s="1755" t="s">
        <v>2490</v>
      </c>
      <c r="D181" s="1783" t="s">
        <v>2491</v>
      </c>
      <c r="E181" s="1815" t="s">
        <v>2492</v>
      </c>
      <c r="F181" s="1769" t="s">
        <v>329</v>
      </c>
      <c r="G181" s="1769" t="s">
        <v>1044</v>
      </c>
      <c r="H181" s="1770" t="s">
        <v>1743</v>
      </c>
      <c r="I181" s="1770"/>
      <c r="J181" s="1770"/>
    </row>
    <row r="182" spans="1:10" ht="90" hidden="1" thickBot="1">
      <c r="A182" s="1798" t="s">
        <v>1972</v>
      </c>
      <c r="B182" s="1760" t="s">
        <v>2399</v>
      </c>
      <c r="C182" s="1755" t="s">
        <v>2493</v>
      </c>
      <c r="D182" s="1783" t="s">
        <v>2494</v>
      </c>
      <c r="E182" s="1768" t="s">
        <v>2495</v>
      </c>
      <c r="F182" s="1769" t="s">
        <v>329</v>
      </c>
      <c r="G182" s="1769" t="s">
        <v>1044</v>
      </c>
      <c r="H182" s="1770" t="s">
        <v>1743</v>
      </c>
      <c r="I182" s="1770"/>
      <c r="J182" s="1770"/>
    </row>
    <row r="183" spans="1:10" ht="51.75" hidden="1" thickBot="1">
      <c r="A183" s="1798" t="s">
        <v>1972</v>
      </c>
      <c r="B183" s="1760" t="s">
        <v>2399</v>
      </c>
      <c r="C183" s="1755" t="s">
        <v>2496</v>
      </c>
      <c r="D183" s="1783" t="s">
        <v>2497</v>
      </c>
      <c r="E183" s="1816" t="s">
        <v>2498</v>
      </c>
      <c r="F183" s="1769" t="s">
        <v>329</v>
      </c>
      <c r="G183" s="1769" t="s">
        <v>1044</v>
      </c>
      <c r="H183" s="1770" t="s">
        <v>1791</v>
      </c>
      <c r="I183" s="1770"/>
      <c r="J183" s="1770"/>
    </row>
    <row r="184" spans="1:10" ht="51.75" hidden="1" thickBot="1">
      <c r="A184" s="1798" t="s">
        <v>1972</v>
      </c>
      <c r="B184" s="1760" t="s">
        <v>2399</v>
      </c>
      <c r="C184" s="1755" t="s">
        <v>2499</v>
      </c>
      <c r="D184" s="1783" t="s">
        <v>2500</v>
      </c>
      <c r="E184" s="1816" t="s">
        <v>2501</v>
      </c>
      <c r="F184" s="1769" t="s">
        <v>329</v>
      </c>
      <c r="G184" s="1769" t="s">
        <v>1044</v>
      </c>
      <c r="H184" s="1770" t="s">
        <v>1791</v>
      </c>
      <c r="I184" s="1770"/>
      <c r="J184" s="1770"/>
    </row>
    <row r="185" spans="1:10" ht="409.6" hidden="1" thickBot="1">
      <c r="A185" s="1798" t="s">
        <v>1972</v>
      </c>
      <c r="B185" s="1760" t="s">
        <v>2399</v>
      </c>
      <c r="C185" s="1755" t="s">
        <v>2502</v>
      </c>
      <c r="D185" s="1783" t="s">
        <v>2503</v>
      </c>
      <c r="E185" s="1815" t="s">
        <v>2504</v>
      </c>
      <c r="F185" s="1769" t="s">
        <v>329</v>
      </c>
      <c r="G185" s="1769" t="s">
        <v>1044</v>
      </c>
      <c r="H185" s="1770" t="s">
        <v>1743</v>
      </c>
      <c r="I185" s="1770"/>
      <c r="J185" s="1770"/>
    </row>
    <row r="186" spans="1:10" ht="192" hidden="1" thickBot="1">
      <c r="A186" s="1798" t="s">
        <v>1972</v>
      </c>
      <c r="B186" s="1760" t="s">
        <v>2399</v>
      </c>
      <c r="C186" s="1755" t="s">
        <v>2505</v>
      </c>
      <c r="D186" s="1783" t="s">
        <v>2506</v>
      </c>
      <c r="E186" s="1815" t="s">
        <v>2507</v>
      </c>
      <c r="F186" s="1769" t="s">
        <v>329</v>
      </c>
      <c r="G186" s="1769" t="s">
        <v>1044</v>
      </c>
      <c r="H186" s="1770" t="s">
        <v>1743</v>
      </c>
      <c r="I186" s="1770"/>
      <c r="J186" s="1770"/>
    </row>
    <row r="187" spans="1:10" ht="90" hidden="1" thickBot="1">
      <c r="A187" s="1798" t="s">
        <v>1972</v>
      </c>
      <c r="B187" s="1760" t="s">
        <v>2399</v>
      </c>
      <c r="C187" s="1755" t="s">
        <v>2508</v>
      </c>
      <c r="D187" s="1783" t="s">
        <v>2509</v>
      </c>
      <c r="E187" s="1768" t="s">
        <v>2510</v>
      </c>
      <c r="F187" s="1769" t="s">
        <v>329</v>
      </c>
      <c r="G187" s="1769" t="s">
        <v>1044</v>
      </c>
      <c r="H187" s="1770" t="s">
        <v>1743</v>
      </c>
      <c r="I187" s="1770"/>
      <c r="J187" s="1770"/>
    </row>
    <row r="188" spans="1:10" ht="51.75" hidden="1" thickBot="1">
      <c r="A188" s="1798" t="s">
        <v>1972</v>
      </c>
      <c r="B188" s="1760" t="s">
        <v>2399</v>
      </c>
      <c r="C188" s="1755" t="s">
        <v>2511</v>
      </c>
      <c r="D188" s="1783" t="s">
        <v>2512</v>
      </c>
      <c r="E188" s="1816" t="s">
        <v>2513</v>
      </c>
      <c r="F188" s="1769" t="s">
        <v>329</v>
      </c>
      <c r="G188" s="1769" t="s">
        <v>1044</v>
      </c>
      <c r="H188" s="1770" t="s">
        <v>1791</v>
      </c>
      <c r="I188" s="1770"/>
      <c r="J188" s="1770"/>
    </row>
    <row r="189" spans="1:10" ht="51.75" hidden="1" thickBot="1">
      <c r="A189" s="1798" t="s">
        <v>1972</v>
      </c>
      <c r="B189" s="1760" t="s">
        <v>2399</v>
      </c>
      <c r="C189" s="1755" t="s">
        <v>2514</v>
      </c>
      <c r="D189" s="1783" t="s">
        <v>2515</v>
      </c>
      <c r="E189" s="1816" t="s">
        <v>2516</v>
      </c>
      <c r="F189" s="1769" t="s">
        <v>329</v>
      </c>
      <c r="G189" s="1769" t="s">
        <v>1044</v>
      </c>
      <c r="H189" s="1770" t="s">
        <v>1791</v>
      </c>
      <c r="I189" s="1770"/>
      <c r="J189" s="1770"/>
    </row>
    <row r="190" spans="1:10" ht="51.75" hidden="1" thickBot="1">
      <c r="A190" s="1798" t="s">
        <v>1972</v>
      </c>
      <c r="B190" s="1760" t="s">
        <v>2399</v>
      </c>
      <c r="C190" s="1755" t="s">
        <v>2517</v>
      </c>
      <c r="D190" s="1783" t="s">
        <v>2518</v>
      </c>
      <c r="E190" s="1768" t="s">
        <v>2519</v>
      </c>
      <c r="F190" s="1769" t="s">
        <v>329</v>
      </c>
      <c r="G190" s="1769" t="s">
        <v>329</v>
      </c>
      <c r="H190" s="1770" t="s">
        <v>1755</v>
      </c>
      <c r="I190" s="1770"/>
      <c r="J190" s="1770"/>
    </row>
    <row r="191" spans="1:10" ht="51.75" hidden="1" thickBot="1">
      <c r="A191" s="1798" t="s">
        <v>1972</v>
      </c>
      <c r="B191" s="1760" t="s">
        <v>2399</v>
      </c>
      <c r="C191" s="1755" t="s">
        <v>2520</v>
      </c>
      <c r="D191" s="1783" t="s">
        <v>2521</v>
      </c>
      <c r="E191" s="1768" t="s">
        <v>2522</v>
      </c>
      <c r="F191" s="1769" t="s">
        <v>329</v>
      </c>
      <c r="G191" s="1769" t="s">
        <v>329</v>
      </c>
      <c r="H191" s="1769" t="s">
        <v>1755</v>
      </c>
      <c r="I191" s="1770"/>
      <c r="J191" s="1770"/>
    </row>
    <row r="192" spans="1:10" ht="128.25" hidden="1" thickBot="1">
      <c r="A192" s="1798" t="s">
        <v>1972</v>
      </c>
      <c r="B192" s="1760" t="s">
        <v>2399</v>
      </c>
      <c r="C192" s="1755" t="s">
        <v>2523</v>
      </c>
      <c r="D192" s="1783" t="s">
        <v>2524</v>
      </c>
      <c r="E192" s="1768" t="s">
        <v>2525</v>
      </c>
      <c r="F192" s="1769" t="s">
        <v>329</v>
      </c>
      <c r="G192" s="1769" t="s">
        <v>329</v>
      </c>
      <c r="H192" s="1770" t="s">
        <v>1743</v>
      </c>
      <c r="I192" s="1770"/>
      <c r="J192" s="1770"/>
    </row>
    <row r="193" spans="1:10" ht="51.75" hidden="1" thickBot="1">
      <c r="A193" s="1798" t="s">
        <v>1972</v>
      </c>
      <c r="B193" s="1760" t="s">
        <v>2399</v>
      </c>
      <c r="C193" s="1755" t="s">
        <v>2526</v>
      </c>
      <c r="D193" s="1783" t="s">
        <v>2527</v>
      </c>
      <c r="E193" s="1768" t="s">
        <v>2528</v>
      </c>
      <c r="F193" s="1769" t="s">
        <v>329</v>
      </c>
      <c r="G193" s="1769" t="s">
        <v>329</v>
      </c>
      <c r="H193" s="1770" t="s">
        <v>1755</v>
      </c>
      <c r="I193" s="1770"/>
      <c r="J193" s="1770"/>
    </row>
    <row r="194" spans="1:10" ht="51.75" hidden="1" thickBot="1">
      <c r="A194" s="1798" t="s">
        <v>1972</v>
      </c>
      <c r="B194" s="1760" t="s">
        <v>2399</v>
      </c>
      <c r="C194" s="1755" t="s">
        <v>2529</v>
      </c>
      <c r="D194" s="1783" t="s">
        <v>2530</v>
      </c>
      <c r="E194" s="1768" t="s">
        <v>2531</v>
      </c>
      <c r="F194" s="1769" t="s">
        <v>329</v>
      </c>
      <c r="G194" s="1769" t="s">
        <v>329</v>
      </c>
      <c r="H194" s="1770" t="s">
        <v>1755</v>
      </c>
      <c r="I194" s="1770"/>
      <c r="J194" s="1770"/>
    </row>
    <row r="195" spans="1:10" ht="51.75" hidden="1" thickBot="1">
      <c r="A195" s="1798" t="s">
        <v>1972</v>
      </c>
      <c r="B195" s="1760" t="s">
        <v>2399</v>
      </c>
      <c r="C195" s="1755" t="s">
        <v>2532</v>
      </c>
      <c r="D195" s="1783" t="s">
        <v>2533</v>
      </c>
      <c r="E195" s="1768" t="s">
        <v>2534</v>
      </c>
      <c r="F195" s="1769" t="s">
        <v>329</v>
      </c>
      <c r="G195" s="1769" t="s">
        <v>329</v>
      </c>
      <c r="H195" s="1770" t="s">
        <v>1755</v>
      </c>
      <c r="I195" s="1770"/>
      <c r="J195" s="1770"/>
    </row>
    <row r="196" spans="1:10" ht="51.75" hidden="1" thickBot="1">
      <c r="A196" s="1798" t="s">
        <v>1972</v>
      </c>
      <c r="B196" s="1760" t="s">
        <v>2399</v>
      </c>
      <c r="C196" s="1755" t="s">
        <v>2535</v>
      </c>
      <c r="D196" s="1783" t="s">
        <v>2536</v>
      </c>
      <c r="E196" s="1768" t="s">
        <v>2537</v>
      </c>
      <c r="F196" s="1769" t="s">
        <v>329</v>
      </c>
      <c r="G196" s="1769" t="s">
        <v>329</v>
      </c>
      <c r="H196" s="1770" t="s">
        <v>1755</v>
      </c>
      <c r="I196" s="1770"/>
      <c r="J196" s="1770"/>
    </row>
    <row r="197" spans="1:10" ht="51.75" hidden="1" thickBot="1">
      <c r="A197" s="1798" t="s">
        <v>1972</v>
      </c>
      <c r="B197" s="1760" t="s">
        <v>2399</v>
      </c>
      <c r="C197" s="1755" t="s">
        <v>2538</v>
      </c>
      <c r="D197" s="1783" t="s">
        <v>2539</v>
      </c>
      <c r="E197" s="1768" t="s">
        <v>2540</v>
      </c>
      <c r="F197" s="1769" t="s">
        <v>329</v>
      </c>
      <c r="G197" s="1769" t="s">
        <v>329</v>
      </c>
      <c r="H197" s="1770" t="s">
        <v>1764</v>
      </c>
      <c r="I197" s="1770"/>
      <c r="J197" s="1770"/>
    </row>
    <row r="198" spans="1:10" ht="64.5" hidden="1" thickBot="1">
      <c r="A198" s="1798" t="s">
        <v>1972</v>
      </c>
      <c r="B198" s="1760" t="s">
        <v>2399</v>
      </c>
      <c r="C198" s="1755" t="s">
        <v>2541</v>
      </c>
      <c r="D198" s="1783" t="s">
        <v>2542</v>
      </c>
      <c r="E198" s="1768" t="s">
        <v>2543</v>
      </c>
      <c r="F198" s="1769" t="s">
        <v>329</v>
      </c>
      <c r="G198" s="1769" t="s">
        <v>329</v>
      </c>
      <c r="H198" s="1770" t="s">
        <v>1764</v>
      </c>
      <c r="I198" s="1770"/>
      <c r="J198" s="1770"/>
    </row>
    <row r="199" spans="1:10" ht="51.75" hidden="1" thickBot="1">
      <c r="A199" s="1798" t="s">
        <v>1972</v>
      </c>
      <c r="B199" s="1760" t="s">
        <v>2399</v>
      </c>
      <c r="C199" s="1755" t="s">
        <v>2544</v>
      </c>
      <c r="D199" s="1783" t="s">
        <v>2545</v>
      </c>
      <c r="E199" s="1768" t="s">
        <v>2546</v>
      </c>
      <c r="F199" s="1769" t="s">
        <v>329</v>
      </c>
      <c r="G199" s="1769" t="s">
        <v>329</v>
      </c>
      <c r="H199" s="1770" t="s">
        <v>1764</v>
      </c>
      <c r="I199" s="1770"/>
      <c r="J199" s="1770"/>
    </row>
    <row r="200" spans="1:10" ht="64.5" hidden="1" thickBot="1">
      <c r="A200" s="1798" t="s">
        <v>1972</v>
      </c>
      <c r="B200" s="1760" t="s">
        <v>2399</v>
      </c>
      <c r="C200" s="1755" t="s">
        <v>2547</v>
      </c>
      <c r="D200" s="1783" t="s">
        <v>2548</v>
      </c>
      <c r="E200" s="1768" t="s">
        <v>2549</v>
      </c>
      <c r="F200" s="1769" t="s">
        <v>329</v>
      </c>
      <c r="G200" s="1769" t="s">
        <v>329</v>
      </c>
      <c r="H200" s="1770" t="s">
        <v>1764</v>
      </c>
      <c r="I200" s="1770"/>
      <c r="J200" s="1770"/>
    </row>
    <row r="201" spans="1:10" ht="51.75" hidden="1" thickBot="1">
      <c r="A201" s="1798" t="s">
        <v>1972</v>
      </c>
      <c r="B201" s="1760" t="s">
        <v>2399</v>
      </c>
      <c r="C201" s="1755" t="s">
        <v>2550</v>
      </c>
      <c r="D201" s="1783" t="s">
        <v>2551</v>
      </c>
      <c r="E201" s="1768" t="s">
        <v>2552</v>
      </c>
      <c r="F201" s="1769" t="s">
        <v>329</v>
      </c>
      <c r="G201" s="1769" t="s">
        <v>1044</v>
      </c>
      <c r="H201" s="1770" t="s">
        <v>1764</v>
      </c>
      <c r="I201" s="1770"/>
      <c r="J201" s="1770"/>
    </row>
    <row r="202" spans="1:10" ht="39" hidden="1" thickBot="1">
      <c r="A202" s="1798" t="s">
        <v>1972</v>
      </c>
      <c r="B202" s="1760" t="s">
        <v>2553</v>
      </c>
      <c r="C202" s="1761" t="s">
        <v>2554</v>
      </c>
      <c r="D202" s="1762"/>
      <c r="E202" s="1763"/>
      <c r="F202" s="1764" t="s">
        <v>547</v>
      </c>
      <c r="G202" s="1764" t="s">
        <v>547</v>
      </c>
      <c r="H202" s="1765"/>
      <c r="I202" s="1799"/>
      <c r="J202" s="1770"/>
    </row>
    <row r="203" spans="1:10" ht="39" hidden="1" thickBot="1">
      <c r="A203" s="1798" t="s">
        <v>1972</v>
      </c>
      <c r="B203" s="1760" t="s">
        <v>2553</v>
      </c>
      <c r="C203" s="1755" t="s">
        <v>2555</v>
      </c>
      <c r="D203" s="1767" t="s">
        <v>1715</v>
      </c>
      <c r="E203" s="1768" t="s">
        <v>2055</v>
      </c>
      <c r="F203" s="1769" t="s">
        <v>329</v>
      </c>
      <c r="G203" s="1769" t="s">
        <v>329</v>
      </c>
      <c r="H203" s="1770" t="s">
        <v>1717</v>
      </c>
      <c r="I203" s="1770"/>
      <c r="J203" s="1770"/>
    </row>
    <row r="204" spans="1:10" ht="39" hidden="1" thickBot="1">
      <c r="A204" s="1798" t="s">
        <v>1972</v>
      </c>
      <c r="B204" s="1760" t="s">
        <v>2553</v>
      </c>
      <c r="C204" s="1755" t="s">
        <v>2556</v>
      </c>
      <c r="D204" s="1783" t="s">
        <v>2403</v>
      </c>
      <c r="E204" s="1768" t="s">
        <v>2557</v>
      </c>
      <c r="F204" s="1769" t="s">
        <v>329</v>
      </c>
      <c r="G204" s="1769" t="s">
        <v>329</v>
      </c>
      <c r="H204" s="1770" t="s">
        <v>1874</v>
      </c>
      <c r="I204" s="1770"/>
      <c r="J204" s="1770"/>
    </row>
    <row r="205" spans="1:10" ht="39" hidden="1" thickBot="1">
      <c r="A205" s="1798" t="s">
        <v>1972</v>
      </c>
      <c r="B205" s="1760" t="s">
        <v>2553</v>
      </c>
      <c r="C205" s="1755" t="s">
        <v>2558</v>
      </c>
      <c r="D205" s="1783" t="s">
        <v>2559</v>
      </c>
      <c r="E205" s="1768" t="s">
        <v>2560</v>
      </c>
      <c r="F205" s="1769" t="s">
        <v>329</v>
      </c>
      <c r="G205" s="1769" t="s">
        <v>329</v>
      </c>
      <c r="H205" s="1770" t="s">
        <v>1874</v>
      </c>
      <c r="I205" s="1770"/>
      <c r="J205" s="1770"/>
    </row>
    <row r="206" spans="1:10" ht="39" hidden="1" thickBot="1">
      <c r="A206" s="1798" t="s">
        <v>1972</v>
      </c>
      <c r="B206" s="1760" t="s">
        <v>2553</v>
      </c>
      <c r="C206" s="1755" t="s">
        <v>2561</v>
      </c>
      <c r="D206" s="1767" t="s">
        <v>2562</v>
      </c>
      <c r="E206" s="1768" t="s">
        <v>2563</v>
      </c>
      <c r="F206" s="1769" t="s">
        <v>329</v>
      </c>
      <c r="G206" s="1769" t="s">
        <v>329</v>
      </c>
      <c r="H206" s="1770" t="s">
        <v>1874</v>
      </c>
      <c r="I206" s="1770"/>
      <c r="J206" s="1770"/>
    </row>
    <row r="207" spans="1:10" ht="39" hidden="1" thickBot="1">
      <c r="A207" s="1798" t="s">
        <v>1972</v>
      </c>
      <c r="B207" s="1760" t="s">
        <v>2553</v>
      </c>
      <c r="C207" s="1755" t="s">
        <v>2564</v>
      </c>
      <c r="D207" s="1783" t="s">
        <v>2565</v>
      </c>
      <c r="E207" s="1768" t="s">
        <v>2566</v>
      </c>
      <c r="F207" s="1769" t="s">
        <v>329</v>
      </c>
      <c r="G207" s="1769" t="s">
        <v>1044</v>
      </c>
      <c r="H207" s="1770" t="s">
        <v>2064</v>
      </c>
      <c r="I207" s="1770"/>
      <c r="J207" s="1770"/>
    </row>
    <row r="208" spans="1:10" ht="141" hidden="1" thickBot="1">
      <c r="A208" s="1798" t="s">
        <v>1972</v>
      </c>
      <c r="B208" s="1760" t="s">
        <v>2553</v>
      </c>
      <c r="C208" s="1755" t="s">
        <v>2567</v>
      </c>
      <c r="D208" s="1783" t="s">
        <v>2568</v>
      </c>
      <c r="E208" s="1768" t="s">
        <v>2569</v>
      </c>
      <c r="F208" s="1769" t="s">
        <v>329</v>
      </c>
      <c r="G208" s="1769" t="s">
        <v>329</v>
      </c>
      <c r="H208" s="1770" t="s">
        <v>1743</v>
      </c>
      <c r="I208" s="1770"/>
      <c r="J208" s="1770"/>
    </row>
    <row r="209" spans="1:10" ht="39" hidden="1" thickBot="1">
      <c r="A209" s="1798" t="s">
        <v>1972</v>
      </c>
      <c r="B209" s="1760" t="s">
        <v>2553</v>
      </c>
      <c r="C209" s="1755" t="s">
        <v>2570</v>
      </c>
      <c r="D209" s="1783" t="s">
        <v>2571</v>
      </c>
      <c r="E209" s="1768" t="s">
        <v>2572</v>
      </c>
      <c r="F209" s="1769" t="s">
        <v>329</v>
      </c>
      <c r="G209" s="1769" t="s">
        <v>1044</v>
      </c>
      <c r="H209" s="1770" t="s">
        <v>2185</v>
      </c>
      <c r="I209" s="1770"/>
      <c r="J209" s="1770"/>
    </row>
    <row r="210" spans="1:10" ht="39" hidden="1" thickBot="1">
      <c r="A210" s="1798" t="s">
        <v>1972</v>
      </c>
      <c r="B210" s="1760" t="s">
        <v>2553</v>
      </c>
      <c r="C210" s="1755" t="s">
        <v>2573</v>
      </c>
      <c r="D210" s="1783" t="s">
        <v>2574</v>
      </c>
      <c r="E210" s="1768" t="s">
        <v>2575</v>
      </c>
      <c r="F210" s="1769" t="s">
        <v>329</v>
      </c>
      <c r="G210" s="1769" t="s">
        <v>329</v>
      </c>
      <c r="H210" s="1770" t="s">
        <v>2178</v>
      </c>
      <c r="I210" s="1770"/>
      <c r="J210" s="1770"/>
    </row>
    <row r="211" spans="1:10" ht="39" hidden="1" thickBot="1">
      <c r="A211" s="1798" t="s">
        <v>1972</v>
      </c>
      <c r="B211" s="1760" t="s">
        <v>2553</v>
      </c>
      <c r="C211" s="1755" t="s">
        <v>2576</v>
      </c>
      <c r="D211" s="1783" t="s">
        <v>2577</v>
      </c>
      <c r="E211" s="1768" t="s">
        <v>2578</v>
      </c>
      <c r="F211" s="1769" t="s">
        <v>329</v>
      </c>
      <c r="G211" s="1769" t="s">
        <v>329</v>
      </c>
      <c r="H211" s="1770" t="s">
        <v>1755</v>
      </c>
      <c r="I211" s="1770"/>
      <c r="J211" s="1770"/>
    </row>
    <row r="212" spans="1:10" ht="39" hidden="1" thickBot="1">
      <c r="A212" s="1798" t="s">
        <v>1972</v>
      </c>
      <c r="B212" s="1760" t="s">
        <v>2553</v>
      </c>
      <c r="C212" s="1755" t="s">
        <v>2579</v>
      </c>
      <c r="D212" s="1783" t="s">
        <v>2580</v>
      </c>
      <c r="E212" s="1768" t="s">
        <v>2581</v>
      </c>
      <c r="F212" s="1769" t="s">
        <v>329</v>
      </c>
      <c r="G212" s="1769" t="s">
        <v>329</v>
      </c>
      <c r="H212" s="1770" t="s">
        <v>1764</v>
      </c>
      <c r="I212" s="1770"/>
      <c r="J212" s="1770"/>
    </row>
    <row r="213" spans="1:10" ht="39" hidden="1" thickBot="1">
      <c r="A213" s="1798" t="s">
        <v>1972</v>
      </c>
      <c r="B213" s="1760" t="s">
        <v>2553</v>
      </c>
      <c r="C213" s="1755" t="s">
        <v>2582</v>
      </c>
      <c r="D213" s="1783" t="s">
        <v>2583</v>
      </c>
      <c r="E213" s="1768" t="s">
        <v>2584</v>
      </c>
      <c r="F213" s="1769" t="s">
        <v>329</v>
      </c>
      <c r="G213" s="1769" t="s">
        <v>329</v>
      </c>
      <c r="H213" s="1770" t="s">
        <v>2038</v>
      </c>
      <c r="I213" s="1770"/>
      <c r="J213" s="1770"/>
    </row>
    <row r="214" spans="1:10" ht="39" hidden="1" thickBot="1">
      <c r="A214" s="1798" t="s">
        <v>1972</v>
      </c>
      <c r="B214" s="1760" t="s">
        <v>2553</v>
      </c>
      <c r="C214" s="1755" t="s">
        <v>2585</v>
      </c>
      <c r="D214" s="1783" t="s">
        <v>2586</v>
      </c>
      <c r="E214" s="1768" t="s">
        <v>2587</v>
      </c>
      <c r="F214" s="1769" t="s">
        <v>329</v>
      </c>
      <c r="G214" s="1769" t="s">
        <v>1044</v>
      </c>
      <c r="H214" s="1770" t="s">
        <v>1721</v>
      </c>
      <c r="I214" s="1770"/>
      <c r="J214" s="1770"/>
    </row>
    <row r="215" spans="1:10" ht="39" hidden="1" thickBot="1">
      <c r="A215" s="1798" t="s">
        <v>1972</v>
      </c>
      <c r="B215" s="1760" t="s">
        <v>2553</v>
      </c>
      <c r="C215" s="1755" t="s">
        <v>2588</v>
      </c>
      <c r="D215" s="1783" t="s">
        <v>2589</v>
      </c>
      <c r="E215" s="1768" t="s">
        <v>2590</v>
      </c>
      <c r="F215" s="1769" t="s">
        <v>329</v>
      </c>
      <c r="G215" s="1769" t="s">
        <v>1044</v>
      </c>
      <c r="H215" s="1770" t="s">
        <v>1791</v>
      </c>
      <c r="I215" s="1770"/>
      <c r="J215" s="1770"/>
    </row>
    <row r="216" spans="1:10" ht="409.6" hidden="1" thickBot="1">
      <c r="A216" s="1798" t="s">
        <v>1972</v>
      </c>
      <c r="B216" s="1760" t="s">
        <v>2553</v>
      </c>
      <c r="C216" s="1755" t="s">
        <v>2591</v>
      </c>
      <c r="D216" s="1767" t="s">
        <v>2111</v>
      </c>
      <c r="E216" s="1768" t="s">
        <v>2112</v>
      </c>
      <c r="F216" s="1769" t="s">
        <v>329</v>
      </c>
      <c r="G216" s="1769" t="s">
        <v>1044</v>
      </c>
      <c r="H216" s="1770" t="s">
        <v>1743</v>
      </c>
      <c r="I216" s="1770"/>
      <c r="J216" s="1770"/>
    </row>
    <row r="217" spans="1:10" ht="204.75" hidden="1" thickBot="1">
      <c r="A217" s="1798" t="s">
        <v>1972</v>
      </c>
      <c r="B217" s="1760" t="s">
        <v>2553</v>
      </c>
      <c r="C217" s="1755" t="s">
        <v>2592</v>
      </c>
      <c r="D217" s="1767" t="s">
        <v>2114</v>
      </c>
      <c r="E217" s="1768" t="s">
        <v>2115</v>
      </c>
      <c r="F217" s="1769" t="s">
        <v>329</v>
      </c>
      <c r="G217" s="1769" t="s">
        <v>1044</v>
      </c>
      <c r="H217" s="1770" t="s">
        <v>1743</v>
      </c>
      <c r="I217" s="1770"/>
      <c r="J217" s="1770"/>
    </row>
    <row r="218" spans="1:10" ht="39" hidden="1" thickBot="1">
      <c r="A218" s="1798" t="s">
        <v>1972</v>
      </c>
      <c r="B218" s="1760" t="s">
        <v>2553</v>
      </c>
      <c r="C218" s="1755" t="s">
        <v>2593</v>
      </c>
      <c r="D218" s="1783" t="s">
        <v>2594</v>
      </c>
      <c r="E218" s="1768" t="s">
        <v>2595</v>
      </c>
      <c r="F218" s="1769" t="s">
        <v>329</v>
      </c>
      <c r="G218" s="1769" t="s">
        <v>1044</v>
      </c>
      <c r="H218" s="1770" t="s">
        <v>1791</v>
      </c>
      <c r="I218" s="1770"/>
      <c r="J218" s="1770"/>
    </row>
    <row r="219" spans="1:10" ht="39" hidden="1" thickBot="1">
      <c r="A219" s="1798" t="s">
        <v>1972</v>
      </c>
      <c r="B219" s="1760" t="s">
        <v>2553</v>
      </c>
      <c r="C219" s="1755" t="s">
        <v>2596</v>
      </c>
      <c r="D219" s="1783" t="s">
        <v>2597</v>
      </c>
      <c r="E219" s="1768" t="s">
        <v>2598</v>
      </c>
      <c r="F219" s="1769" t="s">
        <v>329</v>
      </c>
      <c r="G219" s="1769" t="s">
        <v>1044</v>
      </c>
      <c r="H219" s="1770" t="s">
        <v>1725</v>
      </c>
      <c r="I219" s="1770"/>
      <c r="J219" s="1770"/>
    </row>
    <row r="220" spans="1:10" ht="39" hidden="1" thickBot="1">
      <c r="A220" s="1798" t="s">
        <v>1972</v>
      </c>
      <c r="B220" s="1760" t="s">
        <v>2553</v>
      </c>
      <c r="C220" s="1755" t="s">
        <v>2599</v>
      </c>
      <c r="D220" s="1783" t="s">
        <v>2600</v>
      </c>
      <c r="E220" s="1768" t="s">
        <v>2601</v>
      </c>
      <c r="F220" s="1769" t="s">
        <v>329</v>
      </c>
      <c r="G220" s="1769" t="s">
        <v>1044</v>
      </c>
      <c r="H220" s="1770" t="s">
        <v>2178</v>
      </c>
      <c r="I220" s="1770"/>
      <c r="J220" s="1770"/>
    </row>
    <row r="221" spans="1:10" ht="39" hidden="1" thickBot="1">
      <c r="A221" s="1798" t="s">
        <v>1972</v>
      </c>
      <c r="B221" s="1760" t="s">
        <v>2553</v>
      </c>
      <c r="C221" s="1755" t="s">
        <v>2602</v>
      </c>
      <c r="D221" s="1783" t="s">
        <v>2603</v>
      </c>
      <c r="E221" s="1768" t="s">
        <v>2604</v>
      </c>
      <c r="F221" s="1769" t="s">
        <v>329</v>
      </c>
      <c r="G221" s="1769" t="s">
        <v>1044</v>
      </c>
      <c r="H221" s="1770" t="s">
        <v>1721</v>
      </c>
      <c r="I221" s="1770"/>
      <c r="J221" s="1770"/>
    </row>
    <row r="222" spans="1:10" ht="39" thickBot="1">
      <c r="A222" s="1798" t="s">
        <v>1972</v>
      </c>
      <c r="B222" s="1760" t="s">
        <v>2605</v>
      </c>
      <c r="C222" s="1761" t="s">
        <v>2605</v>
      </c>
      <c r="D222" s="1762"/>
      <c r="E222" s="1763"/>
      <c r="F222" s="1764" t="s">
        <v>547</v>
      </c>
      <c r="G222" s="1764" t="s">
        <v>547</v>
      </c>
      <c r="H222" s="1765"/>
      <c r="I222" s="1799"/>
      <c r="J222" s="1770"/>
    </row>
    <row r="223" spans="1:10" ht="39" thickBot="1">
      <c r="A223" s="1798" t="s">
        <v>1972</v>
      </c>
      <c r="B223" s="1760" t="s">
        <v>2605</v>
      </c>
      <c r="C223" s="1755" t="s">
        <v>2606</v>
      </c>
      <c r="D223" s="1767" t="s">
        <v>1715</v>
      </c>
      <c r="E223" s="1768" t="s">
        <v>2607</v>
      </c>
      <c r="F223" s="1769" t="s">
        <v>329</v>
      </c>
      <c r="G223" s="1769" t="s">
        <v>329</v>
      </c>
      <c r="H223" s="1770" t="s">
        <v>1717</v>
      </c>
      <c r="I223" s="1770"/>
      <c r="J223" s="1770"/>
    </row>
    <row r="224" spans="1:10" ht="39" thickBot="1">
      <c r="A224" s="1798" t="s">
        <v>1972</v>
      </c>
      <c r="B224" s="1760" t="s">
        <v>2605</v>
      </c>
      <c r="C224" s="1755" t="s">
        <v>2608</v>
      </c>
      <c r="D224" s="1783" t="s">
        <v>2609</v>
      </c>
      <c r="E224" s="1768" t="s">
        <v>2610</v>
      </c>
      <c r="F224" s="1769" t="s">
        <v>329</v>
      </c>
      <c r="G224" s="1769" t="s">
        <v>329</v>
      </c>
      <c r="H224" s="1770" t="s">
        <v>1896</v>
      </c>
      <c r="I224" s="1770"/>
      <c r="J224" s="1770"/>
    </row>
    <row r="225" spans="1:10" ht="39" thickBot="1">
      <c r="A225" s="1798" t="s">
        <v>1972</v>
      </c>
      <c r="B225" s="1760" t="s">
        <v>2605</v>
      </c>
      <c r="C225" s="1755" t="s">
        <v>2611</v>
      </c>
      <c r="D225" s="1783" t="s">
        <v>2612</v>
      </c>
      <c r="E225" s="1768" t="s">
        <v>2613</v>
      </c>
      <c r="F225" s="1769" t="s">
        <v>329</v>
      </c>
      <c r="G225" s="1769" t="s">
        <v>329</v>
      </c>
      <c r="H225" s="1770" t="s">
        <v>1874</v>
      </c>
      <c r="I225" s="1770"/>
      <c r="J225" s="1770"/>
    </row>
    <row r="226" spans="1:10">
      <c r="I226" s="1796"/>
    </row>
    <row r="241" s="1759" customFormat="1"/>
    <row r="242" s="1759" customFormat="1"/>
    <row r="243" s="1759" customFormat="1"/>
  </sheetData>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tint="-0.34965056306649983"/>
  </sheetPr>
  <dimension ref="B2:E45"/>
  <sheetViews>
    <sheetView showGridLines="0" workbookViewId="0">
      <selection activeCell="H18" sqref="H18"/>
    </sheetView>
  </sheetViews>
  <sheetFormatPr baseColWidth="10" defaultColWidth="11.42578125" defaultRowHeight="15"/>
  <cols>
    <col min="1" max="1" width="11.42578125" style="899" customWidth="1"/>
    <col min="2" max="2" width="57.140625" style="899" customWidth="1"/>
    <col min="3" max="3" width="11.42578125" style="899" customWidth="1"/>
    <col min="4" max="4" width="66.42578125" style="899" customWidth="1"/>
    <col min="5" max="5" width="0.42578125" style="899" customWidth="1"/>
    <col min="6" max="6" width="11.42578125" style="899" customWidth="1"/>
    <col min="7" max="16384" width="11.42578125" style="899"/>
  </cols>
  <sheetData>
    <row r="2" spans="2:5">
      <c r="B2" s="1656"/>
      <c r="C2" s="1657"/>
      <c r="D2" s="1657"/>
      <c r="E2" s="1658"/>
    </row>
    <row r="3" spans="2:5">
      <c r="B3" s="1659"/>
      <c r="C3" s="911"/>
      <c r="D3" s="1660"/>
      <c r="E3" s="1661"/>
    </row>
    <row r="4" spans="2:5">
      <c r="B4" s="1659"/>
      <c r="C4" s="911"/>
      <c r="D4" s="1660"/>
      <c r="E4" s="1661"/>
    </row>
    <row r="5" spans="2:5">
      <c r="B5" s="1659"/>
      <c r="C5" s="911"/>
      <c r="D5" s="1660"/>
      <c r="E5" s="1661"/>
    </row>
    <row r="6" spans="2:5">
      <c r="B6" s="1662"/>
      <c r="C6" s="1549"/>
      <c r="D6" s="1549"/>
      <c r="E6" s="1663"/>
    </row>
    <row r="8" spans="2:5" ht="28.5" customHeight="1" thickBot="1">
      <c r="B8" s="1573" t="s">
        <v>1639</v>
      </c>
      <c r="C8" s="2157"/>
      <c r="D8" s="2158"/>
    </row>
    <row r="9" spans="2:5">
      <c r="B9" s="911"/>
      <c r="C9" s="911"/>
      <c r="D9" s="911"/>
    </row>
    <row r="10" spans="2:5">
      <c r="B10" s="1574" t="s">
        <v>1613</v>
      </c>
      <c r="C10" s="1571"/>
      <c r="D10" s="1580" t="s">
        <v>1614</v>
      </c>
    </row>
    <row r="11" spans="2:5">
      <c r="B11" s="1575" t="s">
        <v>489</v>
      </c>
      <c r="C11" s="898"/>
      <c r="D11" s="1581" t="s">
        <v>1287</v>
      </c>
    </row>
    <row r="12" spans="2:5">
      <c r="B12" s="1576" t="s">
        <v>1615</v>
      </c>
      <c r="C12" s="898"/>
      <c r="D12" s="1582" t="s">
        <v>1616</v>
      </c>
    </row>
    <row r="13" spans="2:5">
      <c r="B13" s="1576" t="s">
        <v>1617</v>
      </c>
      <c r="C13" s="898"/>
      <c r="D13" s="1582" t="s">
        <v>1618</v>
      </c>
    </row>
    <row r="14" spans="2:5">
      <c r="B14" s="1576" t="s">
        <v>1619</v>
      </c>
      <c r="C14" s="898"/>
      <c r="D14" s="1582" t="s">
        <v>1619</v>
      </c>
    </row>
    <row r="15" spans="2:5">
      <c r="B15" s="1576" t="s">
        <v>3129</v>
      </c>
      <c r="C15" s="898"/>
      <c r="D15" s="1582" t="s">
        <v>1620</v>
      </c>
    </row>
    <row r="16" spans="2:5">
      <c r="B16" s="1576" t="s">
        <v>2862</v>
      </c>
      <c r="C16" s="898"/>
      <c r="D16" s="1582" t="s">
        <v>1621</v>
      </c>
    </row>
    <row r="17" spans="2:4">
      <c r="B17" s="1576" t="s">
        <v>2861</v>
      </c>
      <c r="C17" s="898"/>
      <c r="D17" s="1582" t="s">
        <v>3164</v>
      </c>
    </row>
    <row r="18" spans="2:4">
      <c r="B18" s="1576" t="s">
        <v>1622</v>
      </c>
      <c r="C18" s="898"/>
      <c r="D18" s="1582" t="s">
        <v>3165</v>
      </c>
    </row>
    <row r="19" spans="2:4">
      <c r="B19" s="1576" t="s">
        <v>1623</v>
      </c>
      <c r="C19" s="898"/>
      <c r="D19" s="1583" t="s">
        <v>1624</v>
      </c>
    </row>
    <row r="20" spans="2:4">
      <c r="B20" s="2159"/>
      <c r="C20" s="898"/>
      <c r="D20" s="1583" t="s">
        <v>1625</v>
      </c>
    </row>
    <row r="21" spans="2:4">
      <c r="B21" s="1572"/>
      <c r="C21" s="898"/>
      <c r="D21" s="1584"/>
    </row>
    <row r="22" spans="2:4">
      <c r="B22" s="1574" t="s">
        <v>1626</v>
      </c>
      <c r="C22" s="1571"/>
      <c r="D22" s="1580" t="s">
        <v>2856</v>
      </c>
    </row>
    <row r="23" spans="2:4">
      <c r="B23" s="1575" t="s">
        <v>319</v>
      </c>
      <c r="C23" s="1578"/>
      <c r="D23" s="1585" t="s">
        <v>2841</v>
      </c>
    </row>
    <row r="24" spans="2:4">
      <c r="B24" s="1576" t="s">
        <v>2857</v>
      </c>
      <c r="C24" s="1578"/>
      <c r="D24" s="1582" t="s">
        <v>2857</v>
      </c>
    </row>
    <row r="25" spans="2:4">
      <c r="B25" s="1576" t="s">
        <v>2858</v>
      </c>
      <c r="C25" s="1578"/>
      <c r="D25" s="1582" t="s">
        <v>2858</v>
      </c>
    </row>
    <row r="26" spans="2:4">
      <c r="B26" s="1576" t="s">
        <v>1619</v>
      </c>
      <c r="C26" s="898"/>
      <c r="D26" s="1582" t="s">
        <v>1619</v>
      </c>
    </row>
    <row r="27" spans="2:4">
      <c r="B27" s="1576"/>
      <c r="C27" s="898"/>
      <c r="D27" s="1582"/>
    </row>
    <row r="28" spans="2:4">
      <c r="B28" s="1574" t="s">
        <v>1628</v>
      </c>
      <c r="C28" s="1571"/>
      <c r="D28" s="1580" t="s">
        <v>1629</v>
      </c>
    </row>
    <row r="29" spans="2:4">
      <c r="B29" s="1579" t="s">
        <v>1287</v>
      </c>
      <c r="C29" s="898"/>
      <c r="D29" s="1585" t="s">
        <v>2223</v>
      </c>
    </row>
    <row r="30" spans="2:4">
      <c r="B30" s="1576" t="s">
        <v>1616</v>
      </c>
      <c r="C30" s="898"/>
      <c r="D30" s="1582" t="s">
        <v>2859</v>
      </c>
    </row>
    <row r="31" spans="2:4">
      <c r="B31" s="1576" t="s">
        <v>1618</v>
      </c>
      <c r="C31" s="898"/>
      <c r="D31" s="1582" t="s">
        <v>2860</v>
      </c>
    </row>
    <row r="32" spans="2:4">
      <c r="B32" s="1576" t="s">
        <v>1619</v>
      </c>
      <c r="C32" s="898"/>
      <c r="D32" s="1582" t="s">
        <v>1619</v>
      </c>
    </row>
    <row r="33" spans="2:4">
      <c r="B33" s="1576"/>
      <c r="C33" s="898"/>
      <c r="D33" s="1582"/>
    </row>
    <row r="34" spans="2:4">
      <c r="B34" s="1574" t="s">
        <v>1630</v>
      </c>
      <c r="C34" s="1571"/>
      <c r="D34" s="2154" t="s">
        <v>1658</v>
      </c>
    </row>
    <row r="35" spans="2:4">
      <c r="B35" s="1579" t="s">
        <v>1083</v>
      </c>
      <c r="C35" s="898"/>
      <c r="D35" s="2156" t="s">
        <v>1627</v>
      </c>
    </row>
    <row r="36" spans="2:4">
      <c r="B36" s="1576" t="s">
        <v>1631</v>
      </c>
      <c r="C36" s="898"/>
      <c r="D36" s="2155" t="s">
        <v>1637</v>
      </c>
    </row>
    <row r="37" spans="2:4">
      <c r="B37" s="1576" t="s">
        <v>1632</v>
      </c>
      <c r="C37" s="898"/>
      <c r="D37" s="2155" t="s">
        <v>1638</v>
      </c>
    </row>
    <row r="38" spans="2:4">
      <c r="B38" s="1576" t="s">
        <v>1619</v>
      </c>
      <c r="C38" s="898"/>
      <c r="D38" s="2155" t="s">
        <v>1619</v>
      </c>
    </row>
    <row r="39" spans="2:4">
      <c r="B39" s="1576"/>
      <c r="C39" s="898"/>
      <c r="D39" s="1582"/>
    </row>
    <row r="40" spans="2:4">
      <c r="B40" s="1574" t="s">
        <v>1633</v>
      </c>
      <c r="C40" s="1571"/>
      <c r="D40" s="2154"/>
    </row>
    <row r="41" spans="2:4">
      <c r="B41" s="1579" t="s">
        <v>1634</v>
      </c>
      <c r="C41" s="898"/>
      <c r="D41" s="2156"/>
    </row>
    <row r="42" spans="2:4">
      <c r="B42" s="1576" t="s">
        <v>1635</v>
      </c>
      <c r="C42" s="898"/>
      <c r="D42" s="2155"/>
    </row>
    <row r="43" spans="2:4">
      <c r="B43" s="1576" t="s">
        <v>1636</v>
      </c>
      <c r="C43" s="898"/>
      <c r="D43" s="2155"/>
    </row>
    <row r="44" spans="2:4">
      <c r="B44" s="1576" t="s">
        <v>1619</v>
      </c>
      <c r="C44" s="898"/>
      <c r="D44" s="2155"/>
    </row>
    <row r="45" spans="2:4">
      <c r="B45" s="2160"/>
      <c r="C45" s="2161"/>
      <c r="D45" s="2162"/>
    </row>
  </sheetData>
  <hyperlinks>
    <hyperlink ref="D18" r:id="rId1" display="mailto:kbriand@ca-cf.fr" xr:uid="{00000000-0004-0000-0500-000000000000}"/>
  </hyperlinks>
  <pageMargins left="0.7" right="0.7" top="0.75" bottom="0.75" header="0.3" footer="0.3"/>
  <pageSetup paperSize="9" orientation="portrait"/>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34965056306649983"/>
  </sheetPr>
  <dimension ref="A2:O707"/>
  <sheetViews>
    <sheetView showGridLines="0" workbookViewId="0">
      <selection activeCell="A4" sqref="A4"/>
    </sheetView>
  </sheetViews>
  <sheetFormatPr baseColWidth="10" defaultColWidth="11.42578125" defaultRowHeight="15"/>
  <cols>
    <col min="1" max="1" width="20.42578125" bestFit="1" customWidth="1"/>
    <col min="2" max="2" width="14.7109375" hidden="1" customWidth="1"/>
    <col min="3" max="3" width="13" hidden="1" customWidth="1"/>
    <col min="4" max="4" width="13.28515625" hidden="1" customWidth="1"/>
    <col min="5" max="5" width="11.42578125" style="1098" customWidth="1"/>
    <col min="6" max="6" width="18.140625" bestFit="1" customWidth="1"/>
    <col min="7" max="7" width="11.42578125" style="1098" customWidth="1"/>
    <col min="8" max="8" width="18.140625" bestFit="1" customWidth="1"/>
    <col min="9" max="9" width="18.5703125" style="1098" bestFit="1" customWidth="1"/>
    <col min="10" max="10" width="17.140625" bestFit="1" customWidth="1"/>
    <col min="11" max="11" width="11.28515625" style="1098" bestFit="1" customWidth="1"/>
    <col min="12" max="12" width="25.5703125" customWidth="1"/>
    <col min="13" max="13" width="15.85546875" style="1098" bestFit="1" customWidth="1"/>
    <col min="14" max="14" width="20.85546875" customWidth="1"/>
  </cols>
  <sheetData>
    <row r="2" spans="1:15" ht="16.5">
      <c r="E2" s="165"/>
      <c r="F2" s="1467"/>
      <c r="G2" s="1468"/>
      <c r="H2" s="1469"/>
      <c r="I2" s="1469"/>
      <c r="J2" s="1469"/>
      <c r="K2" s="1650"/>
      <c r="L2" s="1649"/>
      <c r="M2" s="1650"/>
      <c r="N2" s="1651"/>
    </row>
    <row r="3" spans="1:15" ht="16.5">
      <c r="E3" s="165"/>
      <c r="F3" s="1473"/>
      <c r="G3"/>
      <c r="J3" s="1098"/>
      <c r="L3" s="1107" t="s">
        <v>322</v>
      </c>
      <c r="M3" s="1718">
        <f>Cover!$F$37</f>
        <v>45626</v>
      </c>
      <c r="N3" s="1652"/>
    </row>
    <row r="4" spans="1:15" ht="27" customHeight="1">
      <c r="E4" s="165"/>
      <c r="F4" s="1473"/>
      <c r="G4" s="168"/>
      <c r="H4" s="296"/>
      <c r="J4" s="1098"/>
      <c r="L4" s="1107" t="s">
        <v>325</v>
      </c>
      <c r="M4" s="1718">
        <f>Cover!$F$41</f>
        <v>45645</v>
      </c>
      <c r="N4" s="1652"/>
    </row>
    <row r="5" spans="1:15" ht="9" customHeight="1">
      <c r="E5" s="165"/>
      <c r="F5" s="1475"/>
      <c r="G5" s="1476"/>
      <c r="H5" s="1476"/>
      <c r="I5" s="1476"/>
      <c r="J5" s="1476"/>
      <c r="K5" s="1654"/>
      <c r="L5" s="1653"/>
      <c r="M5" s="1654"/>
      <c r="N5" s="1655"/>
    </row>
    <row r="6" spans="1:15">
      <c r="B6" s="1077"/>
      <c r="C6" s="1077"/>
      <c r="D6" s="1078"/>
      <c r="E6" s="1079"/>
      <c r="F6" s="1078"/>
      <c r="G6" s="1079"/>
      <c r="H6" s="1078"/>
      <c r="I6" s="1080"/>
      <c r="J6" s="1078"/>
      <c r="K6" s="1080"/>
      <c r="L6" s="1078"/>
      <c r="M6" s="1079"/>
      <c r="N6" s="1159">
        <f>COUNTIF($F$10:$F$246,"&lt;="&amp;INPUT!B19)</f>
        <v>0</v>
      </c>
    </row>
    <row r="7" spans="1:15" ht="48" customHeight="1">
      <c r="B7" s="1081"/>
      <c r="C7" s="1081"/>
      <c r="D7" s="1082"/>
      <c r="E7" s="2914" t="s">
        <v>3513</v>
      </c>
      <c r="F7" s="2914"/>
      <c r="G7" s="2914"/>
      <c r="H7" s="2914"/>
      <c r="I7" s="2914"/>
      <c r="J7" s="2914"/>
      <c r="K7" s="2914"/>
      <c r="L7" s="2914"/>
      <c r="M7" s="2914"/>
      <c r="N7" s="2914"/>
    </row>
    <row r="8" spans="1:15" ht="16.5" thickBot="1">
      <c r="B8" s="1081"/>
      <c r="C8" s="1081"/>
      <c r="D8" s="1082"/>
      <c r="E8" s="1079"/>
      <c r="F8" s="1078"/>
      <c r="G8" s="2915"/>
      <c r="H8" s="2915"/>
      <c r="I8" s="2915"/>
      <c r="J8" s="2915"/>
      <c r="K8" s="2915"/>
      <c r="L8" s="2915"/>
      <c r="M8" s="2915"/>
      <c r="N8" s="2915"/>
    </row>
    <row r="9" spans="1:15" ht="39" customHeight="1" thickTop="1" thickBot="1">
      <c r="B9" s="1081"/>
      <c r="C9" s="1081" t="s">
        <v>1528</v>
      </c>
      <c r="D9" s="1081"/>
      <c r="E9" s="2916" t="s">
        <v>767</v>
      </c>
      <c r="F9" s="2917"/>
      <c r="G9" s="2916" t="s">
        <v>1529</v>
      </c>
      <c r="H9" s="2917"/>
      <c r="I9" s="2916" t="s">
        <v>1530</v>
      </c>
      <c r="J9" s="2917"/>
      <c r="K9" s="2916" t="s">
        <v>1531</v>
      </c>
      <c r="L9" s="2917"/>
      <c r="M9" s="2916" t="s">
        <v>1532</v>
      </c>
      <c r="N9" s="2917"/>
    </row>
    <row r="10" spans="1:15" s="567" customFormat="1" ht="15.75" thickTop="1">
      <c r="A10" s="1084" t="s">
        <v>2848</v>
      </c>
      <c r="B10" s="2912" t="s">
        <v>587</v>
      </c>
      <c r="C10" s="2912"/>
      <c r="D10" s="2913"/>
      <c r="E10" s="1083"/>
      <c r="F10" s="1084"/>
      <c r="G10" s="1083"/>
      <c r="H10" s="1084"/>
      <c r="I10" s="1083"/>
      <c r="J10" s="1084"/>
      <c r="K10" s="1083"/>
      <c r="L10" s="1084">
        <v>45643</v>
      </c>
      <c r="M10" s="1083">
        <f t="shared" ref="M10" si="0">N10</f>
        <v>45645</v>
      </c>
      <c r="N10" s="1084">
        <v>45645</v>
      </c>
    </row>
    <row r="11" spans="1:15">
      <c r="A11">
        <v>1</v>
      </c>
      <c r="B11" s="1085">
        <v>45658</v>
      </c>
      <c r="C11" s="1085">
        <f t="shared" ref="C11:C74" si="1">EOMONTH(B11,0)</f>
        <v>45688</v>
      </c>
      <c r="D11" s="1086"/>
      <c r="E11" s="1087">
        <v>45657</v>
      </c>
      <c r="F11" s="1088">
        <v>45657</v>
      </c>
      <c r="G11" s="1087">
        <v>45667</v>
      </c>
      <c r="H11" s="1088">
        <v>45667</v>
      </c>
      <c r="I11" s="1087">
        <v>45672</v>
      </c>
      <c r="J11" s="1088">
        <v>45672</v>
      </c>
      <c r="K11" s="1087">
        <v>45680</v>
      </c>
      <c r="L11" s="1088">
        <v>45680</v>
      </c>
      <c r="M11" s="1087">
        <v>45684</v>
      </c>
      <c r="N11" s="1088">
        <v>45684</v>
      </c>
      <c r="O11" s="2140"/>
    </row>
    <row r="12" spans="1:15">
      <c r="A12">
        <v>2</v>
      </c>
      <c r="B12" s="1085">
        <v>45689</v>
      </c>
      <c r="C12" s="1085">
        <f t="shared" si="1"/>
        <v>45716</v>
      </c>
      <c r="D12" s="1086"/>
      <c r="E12" s="1087">
        <v>45688</v>
      </c>
      <c r="F12" s="1088">
        <v>45688</v>
      </c>
      <c r="G12" s="1087">
        <v>45699</v>
      </c>
      <c r="H12" s="1088">
        <v>45699</v>
      </c>
      <c r="I12" s="1087">
        <v>45702</v>
      </c>
      <c r="J12" s="1088">
        <v>45702</v>
      </c>
      <c r="K12" s="1087">
        <v>45709</v>
      </c>
      <c r="L12" s="1088">
        <v>45709</v>
      </c>
      <c r="M12" s="1087">
        <v>45713</v>
      </c>
      <c r="N12" s="1088">
        <v>45713</v>
      </c>
      <c r="O12" s="2140"/>
    </row>
    <row r="13" spans="1:15">
      <c r="A13">
        <v>3</v>
      </c>
      <c r="B13" s="1085">
        <v>45717</v>
      </c>
      <c r="C13" s="1085">
        <f t="shared" si="1"/>
        <v>45747</v>
      </c>
      <c r="D13" s="1086"/>
      <c r="E13" s="1087">
        <v>45716</v>
      </c>
      <c r="F13" s="1088">
        <v>45716</v>
      </c>
      <c r="G13" s="1087">
        <v>45727</v>
      </c>
      <c r="H13" s="1088">
        <v>45727</v>
      </c>
      <c r="I13" s="1087">
        <v>45730</v>
      </c>
      <c r="J13" s="1088">
        <v>45730</v>
      </c>
      <c r="K13" s="1087">
        <v>45737</v>
      </c>
      <c r="L13" s="1088">
        <v>45737</v>
      </c>
      <c r="M13" s="1087">
        <v>45741</v>
      </c>
      <c r="N13" s="1088">
        <v>45741</v>
      </c>
      <c r="O13" s="2140"/>
    </row>
    <row r="14" spans="1:15">
      <c r="A14">
        <v>4</v>
      </c>
      <c r="B14" s="1085">
        <v>45748</v>
      </c>
      <c r="C14" s="1085">
        <f t="shared" si="1"/>
        <v>45777</v>
      </c>
      <c r="D14" s="1086"/>
      <c r="E14" s="1087">
        <v>45747</v>
      </c>
      <c r="F14" s="1088">
        <v>45747</v>
      </c>
      <c r="G14" s="1087">
        <v>45756</v>
      </c>
      <c r="H14" s="1088">
        <v>45756</v>
      </c>
      <c r="I14" s="1087">
        <v>45761</v>
      </c>
      <c r="J14" s="1088">
        <v>45761</v>
      </c>
      <c r="K14" s="1087">
        <v>45770</v>
      </c>
      <c r="L14" s="1088">
        <v>45770</v>
      </c>
      <c r="M14" s="1087">
        <v>45772</v>
      </c>
      <c r="N14" s="1088">
        <v>45772</v>
      </c>
      <c r="O14" s="2140"/>
    </row>
    <row r="15" spans="1:15">
      <c r="A15">
        <v>5</v>
      </c>
      <c r="B15" s="1085">
        <v>45778</v>
      </c>
      <c r="C15" s="1085">
        <f t="shared" si="1"/>
        <v>45808</v>
      </c>
      <c r="D15" s="1086"/>
      <c r="E15" s="1087">
        <v>45777</v>
      </c>
      <c r="F15" s="1088">
        <v>45777</v>
      </c>
      <c r="G15" s="1087">
        <v>45790</v>
      </c>
      <c r="H15" s="1088">
        <v>45790</v>
      </c>
      <c r="I15" s="1087">
        <v>45793</v>
      </c>
      <c r="J15" s="1088">
        <v>45793</v>
      </c>
      <c r="K15" s="1087">
        <v>45799</v>
      </c>
      <c r="L15" s="1088">
        <v>45799</v>
      </c>
      <c r="M15" s="1087">
        <v>45803</v>
      </c>
      <c r="N15" s="1088">
        <v>45803</v>
      </c>
      <c r="O15" s="2140"/>
    </row>
    <row r="16" spans="1:15">
      <c r="A16">
        <v>6</v>
      </c>
      <c r="B16" s="1085">
        <v>45809</v>
      </c>
      <c r="C16" s="1085">
        <f t="shared" si="1"/>
        <v>45838</v>
      </c>
      <c r="D16" s="1086"/>
      <c r="E16" s="1087">
        <v>45808</v>
      </c>
      <c r="F16" s="1088">
        <v>45808</v>
      </c>
      <c r="G16" s="1087">
        <v>45819</v>
      </c>
      <c r="H16" s="1088">
        <v>45819</v>
      </c>
      <c r="I16" s="1087">
        <v>45824</v>
      </c>
      <c r="J16" s="1088">
        <v>45824</v>
      </c>
      <c r="K16" s="1087">
        <v>45831</v>
      </c>
      <c r="L16" s="1088">
        <v>45831</v>
      </c>
      <c r="M16" s="1087">
        <v>45833</v>
      </c>
      <c r="N16" s="1088">
        <v>45833</v>
      </c>
      <c r="O16" s="2140"/>
    </row>
    <row r="17" spans="1:15">
      <c r="A17">
        <v>7</v>
      </c>
      <c r="B17" s="1085">
        <v>45839</v>
      </c>
      <c r="C17" s="1085">
        <f t="shared" si="1"/>
        <v>45869</v>
      </c>
      <c r="D17" s="1086"/>
      <c r="E17" s="1087">
        <v>45838</v>
      </c>
      <c r="F17" s="1088">
        <v>45838</v>
      </c>
      <c r="G17" s="1087">
        <v>45847</v>
      </c>
      <c r="H17" s="1088">
        <v>45847</v>
      </c>
      <c r="I17" s="1087">
        <v>45853</v>
      </c>
      <c r="J17" s="1088">
        <v>45853</v>
      </c>
      <c r="K17" s="1087">
        <v>45861</v>
      </c>
      <c r="L17" s="1088">
        <v>45861</v>
      </c>
      <c r="M17" s="1087">
        <v>45863</v>
      </c>
      <c r="N17" s="1088">
        <v>45863</v>
      </c>
      <c r="O17" s="2140"/>
    </row>
    <row r="18" spans="1:15">
      <c r="A18">
        <v>8</v>
      </c>
      <c r="B18" s="1085">
        <v>45870</v>
      </c>
      <c r="C18" s="1085">
        <f t="shared" si="1"/>
        <v>45900</v>
      </c>
      <c r="D18" s="1086"/>
      <c r="E18" s="1087">
        <v>45869</v>
      </c>
      <c r="F18" s="1088">
        <v>45869</v>
      </c>
      <c r="G18" s="1087">
        <v>45880</v>
      </c>
      <c r="H18" s="1088">
        <v>45880</v>
      </c>
      <c r="I18" s="1087">
        <v>45883</v>
      </c>
      <c r="J18" s="1088">
        <v>45883</v>
      </c>
      <c r="K18" s="1087">
        <v>45890</v>
      </c>
      <c r="L18" s="1088">
        <v>45890</v>
      </c>
      <c r="M18" s="1087">
        <v>45894</v>
      </c>
      <c r="N18" s="1088">
        <v>45894</v>
      </c>
      <c r="O18" s="2140"/>
    </row>
    <row r="19" spans="1:15">
      <c r="A19">
        <v>9</v>
      </c>
      <c r="B19" s="1085">
        <v>45901</v>
      </c>
      <c r="C19" s="1085">
        <f t="shared" si="1"/>
        <v>45930</v>
      </c>
      <c r="D19" s="1086"/>
      <c r="E19" s="1087">
        <v>45900</v>
      </c>
      <c r="F19" s="1088">
        <v>45900</v>
      </c>
      <c r="G19" s="1087">
        <v>45909</v>
      </c>
      <c r="H19" s="1088">
        <v>45909</v>
      </c>
      <c r="I19" s="1087">
        <v>45912</v>
      </c>
      <c r="J19" s="1088">
        <v>45912</v>
      </c>
      <c r="K19" s="1087">
        <v>45923</v>
      </c>
      <c r="L19" s="1088">
        <v>45923</v>
      </c>
      <c r="M19" s="1087">
        <v>45925</v>
      </c>
      <c r="N19" s="1088">
        <v>45925</v>
      </c>
      <c r="O19" s="2140"/>
    </row>
    <row r="20" spans="1:15">
      <c r="A20">
        <v>10</v>
      </c>
      <c r="B20" s="1085">
        <v>45931</v>
      </c>
      <c r="C20" s="1085">
        <f t="shared" si="1"/>
        <v>45961</v>
      </c>
      <c r="D20" s="1086"/>
      <c r="E20" s="1087">
        <v>45930</v>
      </c>
      <c r="F20" s="1088">
        <v>45930</v>
      </c>
      <c r="G20" s="1087">
        <v>45939</v>
      </c>
      <c r="H20" s="1088">
        <v>45939</v>
      </c>
      <c r="I20" s="1087">
        <v>45944</v>
      </c>
      <c r="J20" s="1088">
        <v>45944</v>
      </c>
      <c r="K20" s="1087">
        <v>45953</v>
      </c>
      <c r="L20" s="1088">
        <v>45953</v>
      </c>
      <c r="M20" s="1087">
        <v>45957</v>
      </c>
      <c r="N20" s="1088">
        <v>45957</v>
      </c>
      <c r="O20" s="2140"/>
    </row>
    <row r="21" spans="1:15">
      <c r="A21">
        <v>11</v>
      </c>
      <c r="B21" s="1085">
        <v>45962</v>
      </c>
      <c r="C21" s="1085">
        <f t="shared" si="1"/>
        <v>45991</v>
      </c>
      <c r="D21" s="1086"/>
      <c r="E21" s="1087">
        <v>45961</v>
      </c>
      <c r="F21" s="1088">
        <v>45961</v>
      </c>
      <c r="G21" s="1087">
        <v>45973</v>
      </c>
      <c r="H21" s="1088">
        <v>45973</v>
      </c>
      <c r="I21" s="1087">
        <v>45978</v>
      </c>
      <c r="J21" s="1088">
        <v>45978</v>
      </c>
      <c r="K21" s="1087">
        <v>45982</v>
      </c>
      <c r="L21" s="1088">
        <v>45982</v>
      </c>
      <c r="M21" s="1087">
        <v>45986</v>
      </c>
      <c r="N21" s="1088">
        <v>45986</v>
      </c>
      <c r="O21" s="2140"/>
    </row>
    <row r="22" spans="1:15">
      <c r="A22">
        <v>12</v>
      </c>
      <c r="B22" s="1085">
        <v>45992</v>
      </c>
      <c r="C22" s="1085">
        <f t="shared" si="1"/>
        <v>46022</v>
      </c>
      <c r="D22" s="1086"/>
      <c r="E22" s="1087">
        <v>45991</v>
      </c>
      <c r="F22" s="1088">
        <v>45991</v>
      </c>
      <c r="G22" s="1087">
        <v>46000</v>
      </c>
      <c r="H22" s="1088">
        <v>46000</v>
      </c>
      <c r="I22" s="1087">
        <v>46003</v>
      </c>
      <c r="J22" s="1088">
        <v>46003</v>
      </c>
      <c r="K22" s="1087">
        <v>46014</v>
      </c>
      <c r="L22" s="1088">
        <v>46014</v>
      </c>
      <c r="M22" s="1087">
        <v>46020</v>
      </c>
      <c r="N22" s="1088">
        <v>46020</v>
      </c>
      <c r="O22" s="2140"/>
    </row>
    <row r="23" spans="1:15">
      <c r="A23">
        <v>13</v>
      </c>
      <c r="B23" s="1085">
        <v>46023</v>
      </c>
      <c r="C23" s="1085">
        <f t="shared" si="1"/>
        <v>46053</v>
      </c>
      <c r="D23" s="1086"/>
      <c r="E23" s="1087">
        <v>46022</v>
      </c>
      <c r="F23" s="1088">
        <v>46022</v>
      </c>
      <c r="G23" s="1087">
        <v>46034</v>
      </c>
      <c r="H23" s="1088">
        <v>46034</v>
      </c>
      <c r="I23" s="1087">
        <v>46037</v>
      </c>
      <c r="J23" s="1088">
        <v>46037</v>
      </c>
      <c r="K23" s="1087">
        <v>46044</v>
      </c>
      <c r="L23" s="1088">
        <v>46044</v>
      </c>
      <c r="M23" s="1087">
        <v>46048</v>
      </c>
      <c r="N23" s="1088">
        <v>46048</v>
      </c>
      <c r="O23" s="2140"/>
    </row>
    <row r="24" spans="1:15">
      <c r="A24">
        <v>14</v>
      </c>
      <c r="B24" s="1085">
        <v>46054</v>
      </c>
      <c r="C24" s="1085">
        <f t="shared" si="1"/>
        <v>46081</v>
      </c>
      <c r="D24" s="1086"/>
      <c r="E24" s="1087">
        <v>46053</v>
      </c>
      <c r="F24" s="1088">
        <v>46053</v>
      </c>
      <c r="G24" s="1087">
        <v>46063</v>
      </c>
      <c r="H24" s="1088">
        <v>46063</v>
      </c>
      <c r="I24" s="1087">
        <v>46066</v>
      </c>
      <c r="J24" s="1088">
        <v>46066</v>
      </c>
      <c r="K24" s="1087">
        <v>46076</v>
      </c>
      <c r="L24" s="1088">
        <v>46076</v>
      </c>
      <c r="M24" s="1087">
        <v>46078</v>
      </c>
      <c r="N24" s="1088">
        <v>46078</v>
      </c>
      <c r="O24" s="2140"/>
    </row>
    <row r="25" spans="1:15">
      <c r="A25">
        <v>15</v>
      </c>
      <c r="B25" s="1085">
        <v>46082</v>
      </c>
      <c r="C25" s="1085">
        <f t="shared" si="1"/>
        <v>46112</v>
      </c>
      <c r="D25" s="1086"/>
      <c r="E25" s="1087">
        <v>46081</v>
      </c>
      <c r="F25" s="1088">
        <v>46081</v>
      </c>
      <c r="G25" s="1087">
        <v>46091</v>
      </c>
      <c r="H25" s="1088">
        <v>46091</v>
      </c>
      <c r="I25" s="1087">
        <v>46094</v>
      </c>
      <c r="J25" s="1088">
        <v>46094</v>
      </c>
      <c r="K25" s="1087">
        <v>46104</v>
      </c>
      <c r="L25" s="1088">
        <v>46104</v>
      </c>
      <c r="M25" s="1087">
        <v>46106</v>
      </c>
      <c r="N25" s="1088">
        <v>46106</v>
      </c>
      <c r="O25" s="2140"/>
    </row>
    <row r="26" spans="1:15">
      <c r="A26">
        <v>16</v>
      </c>
      <c r="B26" s="1085">
        <v>46113</v>
      </c>
      <c r="C26" s="1085">
        <f t="shared" si="1"/>
        <v>46142</v>
      </c>
      <c r="D26" s="1086"/>
      <c r="E26" s="1087">
        <v>46112</v>
      </c>
      <c r="F26" s="1088">
        <v>46112</v>
      </c>
      <c r="G26" s="1087">
        <v>46125</v>
      </c>
      <c r="H26" s="1088">
        <v>46125</v>
      </c>
      <c r="I26" s="1087">
        <v>46128</v>
      </c>
      <c r="J26" s="1088">
        <v>46128</v>
      </c>
      <c r="K26" s="1087">
        <v>46135</v>
      </c>
      <c r="L26" s="1088">
        <v>46135</v>
      </c>
      <c r="M26" s="1087">
        <v>46139</v>
      </c>
      <c r="N26" s="1088">
        <v>46139</v>
      </c>
      <c r="O26" s="2140"/>
    </row>
    <row r="27" spans="1:15">
      <c r="A27">
        <v>17</v>
      </c>
      <c r="B27" s="1085">
        <v>46143</v>
      </c>
      <c r="C27" s="1085">
        <f t="shared" si="1"/>
        <v>46173</v>
      </c>
      <c r="D27" s="1086"/>
      <c r="E27" s="1087">
        <v>46142</v>
      </c>
      <c r="F27" s="1088">
        <v>46142</v>
      </c>
      <c r="G27" s="1087">
        <v>46155</v>
      </c>
      <c r="H27" s="1088">
        <v>46155</v>
      </c>
      <c r="I27" s="1087">
        <v>46161</v>
      </c>
      <c r="J27" s="1088">
        <v>46161</v>
      </c>
      <c r="K27" s="1087">
        <v>46164</v>
      </c>
      <c r="L27" s="1088">
        <v>46164</v>
      </c>
      <c r="M27" s="1087">
        <v>46168</v>
      </c>
      <c r="N27" s="1088">
        <v>46168</v>
      </c>
      <c r="O27" s="2140"/>
    </row>
    <row r="28" spans="1:15">
      <c r="A28">
        <v>18</v>
      </c>
      <c r="B28" s="1085">
        <v>46174</v>
      </c>
      <c r="C28" s="1085">
        <f t="shared" si="1"/>
        <v>46203</v>
      </c>
      <c r="D28" s="1086"/>
      <c r="E28" s="1087">
        <v>46173</v>
      </c>
      <c r="F28" s="1088">
        <v>46173</v>
      </c>
      <c r="G28" s="1087">
        <v>46182</v>
      </c>
      <c r="H28" s="1088">
        <v>46182</v>
      </c>
      <c r="I28" s="1087">
        <v>46185</v>
      </c>
      <c r="J28" s="1088">
        <v>46185</v>
      </c>
      <c r="K28" s="1087">
        <v>46196</v>
      </c>
      <c r="L28" s="1088">
        <v>46196</v>
      </c>
      <c r="M28" s="1087">
        <v>46198</v>
      </c>
      <c r="N28" s="1088">
        <v>46198</v>
      </c>
      <c r="O28" s="2140"/>
    </row>
    <row r="29" spans="1:15">
      <c r="A29">
        <v>19</v>
      </c>
      <c r="B29" s="1085">
        <v>46204</v>
      </c>
      <c r="C29" s="1085">
        <f t="shared" si="1"/>
        <v>46234</v>
      </c>
      <c r="D29" s="1086"/>
      <c r="E29" s="1087">
        <v>46203</v>
      </c>
      <c r="F29" s="1088">
        <v>46203</v>
      </c>
      <c r="G29" s="1087">
        <v>46212</v>
      </c>
      <c r="H29" s="1088">
        <v>46212</v>
      </c>
      <c r="I29" s="1087">
        <v>46218</v>
      </c>
      <c r="J29" s="1088">
        <v>46218</v>
      </c>
      <c r="K29" s="1087">
        <v>46226</v>
      </c>
      <c r="L29" s="1088">
        <v>46226</v>
      </c>
      <c r="M29" s="1087">
        <v>46230</v>
      </c>
      <c r="N29" s="1088">
        <v>46230</v>
      </c>
      <c r="O29" s="2141"/>
    </row>
    <row r="30" spans="1:15">
      <c r="A30">
        <v>20</v>
      </c>
      <c r="B30" s="1085">
        <v>46235</v>
      </c>
      <c r="C30" s="1085">
        <f t="shared" si="1"/>
        <v>46265</v>
      </c>
      <c r="D30" s="1086"/>
      <c r="E30" s="1087">
        <v>46234</v>
      </c>
      <c r="F30" s="1088">
        <v>46234</v>
      </c>
      <c r="G30" s="1087">
        <v>46245</v>
      </c>
      <c r="H30" s="1088">
        <v>46245</v>
      </c>
      <c r="I30" s="1087">
        <v>46248</v>
      </c>
      <c r="J30" s="1088">
        <v>46248</v>
      </c>
      <c r="K30" s="1087">
        <v>46255</v>
      </c>
      <c r="L30" s="1088">
        <v>46255</v>
      </c>
      <c r="M30" s="1087">
        <v>46259</v>
      </c>
      <c r="N30" s="1088">
        <v>46259</v>
      </c>
      <c r="O30" s="2140"/>
    </row>
    <row r="31" spans="1:15">
      <c r="A31">
        <v>21</v>
      </c>
      <c r="B31" s="1085">
        <v>46266</v>
      </c>
      <c r="C31" s="1085">
        <f t="shared" si="1"/>
        <v>46295</v>
      </c>
      <c r="D31" s="1086"/>
      <c r="E31" s="1087">
        <v>46265</v>
      </c>
      <c r="F31" s="1088">
        <v>46265</v>
      </c>
      <c r="G31" s="1087">
        <v>46274</v>
      </c>
      <c r="H31" s="1088">
        <v>46274</v>
      </c>
      <c r="I31" s="1087">
        <v>46279</v>
      </c>
      <c r="J31" s="1088">
        <v>46279</v>
      </c>
      <c r="K31" s="1087">
        <v>46288</v>
      </c>
      <c r="L31" s="1088">
        <v>46288</v>
      </c>
      <c r="M31" s="1087">
        <v>46290</v>
      </c>
      <c r="N31" s="1088">
        <v>46290</v>
      </c>
      <c r="O31" s="2140"/>
    </row>
    <row r="32" spans="1:15">
      <c r="A32">
        <v>22</v>
      </c>
      <c r="B32" s="1085">
        <v>46296</v>
      </c>
      <c r="C32" s="1085">
        <f t="shared" si="1"/>
        <v>46326</v>
      </c>
      <c r="D32" s="1086"/>
      <c r="E32" s="1087">
        <v>46295</v>
      </c>
      <c r="F32" s="1088">
        <v>46295</v>
      </c>
      <c r="G32" s="1087">
        <v>46304</v>
      </c>
      <c r="H32" s="1088">
        <v>46304</v>
      </c>
      <c r="I32" s="1087">
        <v>46309</v>
      </c>
      <c r="J32" s="1088">
        <v>46309</v>
      </c>
      <c r="K32" s="1087">
        <v>46317</v>
      </c>
      <c r="L32" s="1088">
        <v>46317</v>
      </c>
      <c r="M32" s="1087">
        <v>46321</v>
      </c>
      <c r="N32" s="1088">
        <v>46321</v>
      </c>
      <c r="O32" s="2140"/>
    </row>
    <row r="33" spans="1:15">
      <c r="A33">
        <v>23</v>
      </c>
      <c r="B33" s="1085">
        <v>46327</v>
      </c>
      <c r="C33" s="1085">
        <f t="shared" si="1"/>
        <v>46356</v>
      </c>
      <c r="D33" s="1086"/>
      <c r="E33" s="1087">
        <v>46326</v>
      </c>
      <c r="F33" s="1088">
        <v>46326</v>
      </c>
      <c r="G33" s="1087">
        <v>46336</v>
      </c>
      <c r="H33" s="1088">
        <v>46336</v>
      </c>
      <c r="I33" s="1087">
        <v>46342</v>
      </c>
      <c r="J33" s="1088">
        <v>46342</v>
      </c>
      <c r="K33" s="1087">
        <v>46349</v>
      </c>
      <c r="L33" s="1088">
        <v>46349</v>
      </c>
      <c r="M33" s="1087">
        <v>46351</v>
      </c>
      <c r="N33" s="1088">
        <v>46351</v>
      </c>
      <c r="O33" s="2140"/>
    </row>
    <row r="34" spans="1:15">
      <c r="A34">
        <v>24</v>
      </c>
      <c r="B34" s="1085">
        <v>46357</v>
      </c>
      <c r="C34" s="1085">
        <f t="shared" si="1"/>
        <v>46387</v>
      </c>
      <c r="D34" s="1086"/>
      <c r="E34" s="1087">
        <v>46356</v>
      </c>
      <c r="F34" s="1088">
        <v>46356</v>
      </c>
      <c r="G34" s="1087">
        <v>46365</v>
      </c>
      <c r="H34" s="1088">
        <v>46365</v>
      </c>
      <c r="I34" s="1087">
        <v>46370</v>
      </c>
      <c r="J34" s="1088">
        <v>46370</v>
      </c>
      <c r="K34" s="1087">
        <v>46379</v>
      </c>
      <c r="L34" s="1088">
        <v>46379</v>
      </c>
      <c r="M34" s="1087">
        <v>46384</v>
      </c>
      <c r="N34" s="1088">
        <v>46384</v>
      </c>
      <c r="O34" s="2140"/>
    </row>
    <row r="35" spans="1:15">
      <c r="A35">
        <v>25</v>
      </c>
      <c r="B35" s="1085">
        <v>46388</v>
      </c>
      <c r="C35" s="1085">
        <f t="shared" si="1"/>
        <v>46418</v>
      </c>
      <c r="D35" s="1086"/>
      <c r="E35" s="1087">
        <v>46387</v>
      </c>
      <c r="F35" s="1088">
        <v>46387</v>
      </c>
      <c r="G35" s="1087">
        <v>46399</v>
      </c>
      <c r="H35" s="1088">
        <v>46399</v>
      </c>
      <c r="I35" s="1087">
        <v>46402</v>
      </c>
      <c r="J35" s="1088">
        <v>46402</v>
      </c>
      <c r="K35" s="1087">
        <v>46408</v>
      </c>
      <c r="L35" s="1088">
        <v>46408</v>
      </c>
      <c r="M35" s="1087">
        <v>46412</v>
      </c>
      <c r="N35" s="1088">
        <v>46412</v>
      </c>
      <c r="O35" s="2140"/>
    </row>
    <row r="36" spans="1:15">
      <c r="A36">
        <v>26</v>
      </c>
      <c r="B36" s="1085">
        <v>46419</v>
      </c>
      <c r="C36" s="1085">
        <f t="shared" si="1"/>
        <v>46446</v>
      </c>
      <c r="D36" s="1086"/>
      <c r="E36" s="1087">
        <v>46418</v>
      </c>
      <c r="F36" s="1088">
        <v>46418</v>
      </c>
      <c r="G36" s="1087">
        <v>46427</v>
      </c>
      <c r="H36" s="1088">
        <v>46427</v>
      </c>
      <c r="I36" s="1087">
        <v>46430</v>
      </c>
      <c r="J36" s="1088">
        <v>46430</v>
      </c>
      <c r="K36" s="1087">
        <v>46441</v>
      </c>
      <c r="L36" s="1088">
        <v>46441</v>
      </c>
      <c r="M36" s="1087">
        <v>46443</v>
      </c>
      <c r="N36" s="1088">
        <v>46443</v>
      </c>
      <c r="O36" s="2140"/>
    </row>
    <row r="37" spans="1:15">
      <c r="A37">
        <v>27</v>
      </c>
      <c r="B37" s="1085">
        <v>46447</v>
      </c>
      <c r="C37" s="1085">
        <f t="shared" si="1"/>
        <v>46477</v>
      </c>
      <c r="D37" s="1086"/>
      <c r="E37" s="1087">
        <v>46446</v>
      </c>
      <c r="F37" s="1088">
        <v>46446</v>
      </c>
      <c r="G37" s="1087">
        <v>46455</v>
      </c>
      <c r="H37" s="1088">
        <v>46455</v>
      </c>
      <c r="I37" s="1087">
        <v>46458</v>
      </c>
      <c r="J37" s="1088">
        <v>46458</v>
      </c>
      <c r="K37" s="1087">
        <v>46469</v>
      </c>
      <c r="L37" s="1088">
        <v>46469</v>
      </c>
      <c r="M37" s="1087">
        <v>46471</v>
      </c>
      <c r="N37" s="1088">
        <v>46471</v>
      </c>
      <c r="O37" s="2140"/>
    </row>
    <row r="38" spans="1:15">
      <c r="A38">
        <v>28</v>
      </c>
      <c r="B38" s="1085">
        <v>46478</v>
      </c>
      <c r="C38" s="1085">
        <f t="shared" si="1"/>
        <v>46507</v>
      </c>
      <c r="D38" s="1086"/>
      <c r="E38" s="1087">
        <v>46477</v>
      </c>
      <c r="F38" s="1088">
        <v>46477</v>
      </c>
      <c r="G38" s="1087">
        <v>46486</v>
      </c>
      <c r="H38" s="1088">
        <v>46486</v>
      </c>
      <c r="I38" s="1087">
        <v>46491</v>
      </c>
      <c r="J38" s="1088">
        <v>46491</v>
      </c>
      <c r="K38" s="1087">
        <v>46499</v>
      </c>
      <c r="L38" s="1088">
        <v>46499</v>
      </c>
      <c r="M38" s="1087">
        <v>46503</v>
      </c>
      <c r="N38" s="1088">
        <v>46503</v>
      </c>
      <c r="O38" s="2140"/>
    </row>
    <row r="39" spans="1:15">
      <c r="A39">
        <v>29</v>
      </c>
      <c r="B39" s="1085">
        <v>46508</v>
      </c>
      <c r="C39" s="1085">
        <f t="shared" si="1"/>
        <v>46538</v>
      </c>
      <c r="D39" s="1086"/>
      <c r="E39" s="1087">
        <v>46507</v>
      </c>
      <c r="F39" s="1088">
        <v>46507</v>
      </c>
      <c r="G39" s="1087">
        <v>46519</v>
      </c>
      <c r="H39" s="1088">
        <v>46519</v>
      </c>
      <c r="I39" s="1087">
        <v>46525</v>
      </c>
      <c r="J39" s="1088">
        <v>46525</v>
      </c>
      <c r="K39" s="1087">
        <v>46528</v>
      </c>
      <c r="L39" s="1088">
        <v>46528</v>
      </c>
      <c r="M39" s="1087">
        <v>46532</v>
      </c>
      <c r="N39" s="1088">
        <v>46532</v>
      </c>
      <c r="O39" s="2140"/>
    </row>
    <row r="40" spans="1:15">
      <c r="A40">
        <v>30</v>
      </c>
      <c r="B40" s="1085">
        <v>46539</v>
      </c>
      <c r="C40" s="1085">
        <f t="shared" si="1"/>
        <v>46568</v>
      </c>
      <c r="D40" s="1086"/>
      <c r="E40" s="1087">
        <v>46538</v>
      </c>
      <c r="F40" s="1088">
        <v>46538</v>
      </c>
      <c r="G40" s="1087">
        <v>46547</v>
      </c>
      <c r="H40" s="1088">
        <v>46547</v>
      </c>
      <c r="I40" s="1087">
        <v>46552</v>
      </c>
      <c r="J40" s="1088">
        <v>46552</v>
      </c>
      <c r="K40" s="1087">
        <v>46561</v>
      </c>
      <c r="L40" s="1088">
        <v>46561</v>
      </c>
      <c r="M40" s="1087">
        <v>46563</v>
      </c>
      <c r="N40" s="1088">
        <v>46563</v>
      </c>
      <c r="O40" s="2140"/>
    </row>
    <row r="41" spans="1:15">
      <c r="A41">
        <v>31</v>
      </c>
      <c r="B41" s="1085">
        <v>46569</v>
      </c>
      <c r="C41" s="1085">
        <f t="shared" si="1"/>
        <v>46599</v>
      </c>
      <c r="D41" s="1086"/>
      <c r="E41" s="1087">
        <v>46568</v>
      </c>
      <c r="F41" s="1088">
        <v>46568</v>
      </c>
      <c r="G41" s="1087">
        <v>46577</v>
      </c>
      <c r="H41" s="1088">
        <v>46577</v>
      </c>
      <c r="I41" s="1087">
        <v>46583</v>
      </c>
      <c r="J41" s="1088">
        <v>46583</v>
      </c>
      <c r="K41" s="1087">
        <v>46590</v>
      </c>
      <c r="L41" s="1088">
        <v>46590</v>
      </c>
      <c r="M41" s="1087">
        <v>46594</v>
      </c>
      <c r="N41" s="1088">
        <v>46594</v>
      </c>
      <c r="O41" s="2140"/>
    </row>
    <row r="42" spans="1:15">
      <c r="A42">
        <v>32</v>
      </c>
      <c r="B42" s="1085">
        <v>46600</v>
      </c>
      <c r="C42" s="1085">
        <f t="shared" si="1"/>
        <v>46630</v>
      </c>
      <c r="D42" s="1086"/>
      <c r="E42" s="1087">
        <v>46599</v>
      </c>
      <c r="F42" s="1088">
        <v>46599</v>
      </c>
      <c r="G42" s="1087">
        <v>46609</v>
      </c>
      <c r="H42" s="1088">
        <v>46609</v>
      </c>
      <c r="I42" s="1087">
        <v>46612</v>
      </c>
      <c r="J42" s="1088">
        <v>46612</v>
      </c>
      <c r="K42" s="1087">
        <v>46622</v>
      </c>
      <c r="L42" s="1088">
        <v>46622</v>
      </c>
      <c r="M42" s="1087">
        <v>46624</v>
      </c>
      <c r="N42" s="1088">
        <v>46624</v>
      </c>
      <c r="O42" s="2140"/>
    </row>
    <row r="43" spans="1:15">
      <c r="A43">
        <v>33</v>
      </c>
      <c r="B43" s="1085">
        <v>46631</v>
      </c>
      <c r="C43" s="1085">
        <f t="shared" si="1"/>
        <v>46660</v>
      </c>
      <c r="D43" s="1086"/>
      <c r="E43" s="1087">
        <v>46630</v>
      </c>
      <c r="F43" s="1088">
        <v>46630</v>
      </c>
      <c r="G43" s="1087">
        <v>46639</v>
      </c>
      <c r="H43" s="1088">
        <v>46639</v>
      </c>
      <c r="I43" s="1087">
        <v>46644</v>
      </c>
      <c r="J43" s="1088">
        <v>46644</v>
      </c>
      <c r="K43" s="1087">
        <v>46653</v>
      </c>
      <c r="L43" s="1088">
        <v>46653</v>
      </c>
      <c r="M43" s="1087">
        <v>46657</v>
      </c>
      <c r="N43" s="1088">
        <v>46657</v>
      </c>
      <c r="O43" s="2140"/>
    </row>
    <row r="44" spans="1:15">
      <c r="A44">
        <v>34</v>
      </c>
      <c r="B44" s="1085">
        <v>46661</v>
      </c>
      <c r="C44" s="1085">
        <f t="shared" si="1"/>
        <v>46691</v>
      </c>
      <c r="D44" s="1086"/>
      <c r="E44" s="1087">
        <v>46660</v>
      </c>
      <c r="F44" s="1088">
        <v>46660</v>
      </c>
      <c r="G44" s="1087">
        <v>46671</v>
      </c>
      <c r="H44" s="1088">
        <v>46671</v>
      </c>
      <c r="I44" s="1087">
        <v>46674</v>
      </c>
      <c r="J44" s="1088">
        <v>46674</v>
      </c>
      <c r="K44" s="1087">
        <v>46681</v>
      </c>
      <c r="L44" s="1088">
        <v>46681</v>
      </c>
      <c r="M44" s="1087">
        <v>46685</v>
      </c>
      <c r="N44" s="1088">
        <v>46685</v>
      </c>
      <c r="O44" s="2140"/>
    </row>
    <row r="45" spans="1:15">
      <c r="A45">
        <v>35</v>
      </c>
      <c r="B45" s="1085">
        <v>46692</v>
      </c>
      <c r="C45" s="1085">
        <f t="shared" si="1"/>
        <v>46721</v>
      </c>
      <c r="D45" s="1086"/>
      <c r="E45" s="1087">
        <v>46691</v>
      </c>
      <c r="F45" s="1088">
        <v>46691</v>
      </c>
      <c r="G45" s="1087">
        <v>46701</v>
      </c>
      <c r="H45" s="1088">
        <v>46701</v>
      </c>
      <c r="I45" s="1087">
        <v>46707</v>
      </c>
      <c r="J45" s="1088">
        <v>46707</v>
      </c>
      <c r="K45" s="1087">
        <v>46714</v>
      </c>
      <c r="L45" s="1088">
        <v>46714</v>
      </c>
      <c r="M45" s="1087">
        <v>46716</v>
      </c>
      <c r="N45" s="1088">
        <v>46716</v>
      </c>
      <c r="O45" s="2140"/>
    </row>
    <row r="46" spans="1:15">
      <c r="A46">
        <v>36</v>
      </c>
      <c r="B46" s="1085">
        <v>46722</v>
      </c>
      <c r="C46" s="1085">
        <f t="shared" si="1"/>
        <v>46752</v>
      </c>
      <c r="D46" s="1086"/>
      <c r="E46" s="1087">
        <v>46721</v>
      </c>
      <c r="F46" s="1088">
        <v>46721</v>
      </c>
      <c r="G46" s="1087">
        <v>46730</v>
      </c>
      <c r="H46" s="1088">
        <v>46730</v>
      </c>
      <c r="I46" s="1087">
        <v>46735</v>
      </c>
      <c r="J46" s="1088">
        <v>46735</v>
      </c>
      <c r="K46" s="1087">
        <v>46744</v>
      </c>
      <c r="L46" s="1088">
        <v>46744</v>
      </c>
      <c r="M46" s="1087">
        <v>46748</v>
      </c>
      <c r="N46" s="1088">
        <v>46748</v>
      </c>
      <c r="O46" s="2140"/>
    </row>
    <row r="47" spans="1:15">
      <c r="A47">
        <v>37</v>
      </c>
      <c r="B47" s="1085">
        <v>46753</v>
      </c>
      <c r="C47" s="1085">
        <f t="shared" si="1"/>
        <v>46783</v>
      </c>
      <c r="D47" s="1086"/>
      <c r="E47" s="1087">
        <v>46752</v>
      </c>
      <c r="F47" s="1088">
        <v>46752</v>
      </c>
      <c r="G47" s="1087">
        <v>46763</v>
      </c>
      <c r="H47" s="1088">
        <v>46763</v>
      </c>
      <c r="I47" s="1087">
        <v>46766</v>
      </c>
      <c r="J47" s="1088">
        <v>46766</v>
      </c>
      <c r="K47" s="1087">
        <v>46773</v>
      </c>
      <c r="L47" s="1088">
        <v>46773</v>
      </c>
      <c r="M47" s="1087">
        <v>46777</v>
      </c>
      <c r="N47" s="1088">
        <v>46777</v>
      </c>
      <c r="O47" s="2140"/>
    </row>
    <row r="48" spans="1:15">
      <c r="A48">
        <v>38</v>
      </c>
      <c r="B48" s="1085">
        <v>46784</v>
      </c>
      <c r="C48" s="1085">
        <f t="shared" si="1"/>
        <v>46812</v>
      </c>
      <c r="D48" s="1086"/>
      <c r="E48" s="1087">
        <v>46783</v>
      </c>
      <c r="F48" s="1088">
        <v>46783</v>
      </c>
      <c r="G48" s="1087">
        <v>46792</v>
      </c>
      <c r="H48" s="1088">
        <v>46792</v>
      </c>
      <c r="I48" s="1087">
        <v>46797</v>
      </c>
      <c r="J48" s="1088">
        <v>46797</v>
      </c>
      <c r="K48" s="1087">
        <v>46806</v>
      </c>
      <c r="L48" s="1088">
        <v>46806</v>
      </c>
      <c r="M48" s="1087">
        <v>46808</v>
      </c>
      <c r="N48" s="1088">
        <v>46808</v>
      </c>
      <c r="O48" s="2140"/>
    </row>
    <row r="49" spans="1:15">
      <c r="A49">
        <v>39</v>
      </c>
      <c r="B49" s="1085">
        <v>46813</v>
      </c>
      <c r="C49" s="1085">
        <f t="shared" si="1"/>
        <v>46843</v>
      </c>
      <c r="D49" s="1086"/>
      <c r="E49" s="1087">
        <v>46812</v>
      </c>
      <c r="F49" s="1088">
        <v>46812</v>
      </c>
      <c r="G49" s="1087">
        <v>46821</v>
      </c>
      <c r="H49" s="1088">
        <v>46821</v>
      </c>
      <c r="I49" s="1087">
        <v>46826</v>
      </c>
      <c r="J49" s="1088">
        <v>46826</v>
      </c>
      <c r="K49" s="1087">
        <v>46835</v>
      </c>
      <c r="L49" s="1088">
        <v>46835</v>
      </c>
      <c r="M49" s="1087">
        <v>46839</v>
      </c>
      <c r="N49" s="1088">
        <v>46839</v>
      </c>
      <c r="O49" s="2140"/>
    </row>
    <row r="50" spans="1:15">
      <c r="A50">
        <v>40</v>
      </c>
      <c r="B50" s="1085">
        <v>46844</v>
      </c>
      <c r="C50" s="1085">
        <f t="shared" si="1"/>
        <v>46873</v>
      </c>
      <c r="D50" s="1086"/>
      <c r="E50" s="1087">
        <v>46843</v>
      </c>
      <c r="F50" s="1088">
        <v>46843</v>
      </c>
      <c r="G50" s="1087">
        <v>46854</v>
      </c>
      <c r="H50" s="1088">
        <v>46854</v>
      </c>
      <c r="I50" s="1087">
        <v>46861</v>
      </c>
      <c r="J50" s="1088">
        <v>46861</v>
      </c>
      <c r="K50" s="1087">
        <v>46864</v>
      </c>
      <c r="L50" s="1088">
        <v>46864</v>
      </c>
      <c r="M50" s="1087">
        <v>46868</v>
      </c>
      <c r="N50" s="1088">
        <v>46868</v>
      </c>
      <c r="O50" s="2140"/>
    </row>
    <row r="51" spans="1:15">
      <c r="A51">
        <v>41</v>
      </c>
      <c r="B51" s="1085">
        <v>46874</v>
      </c>
      <c r="C51" s="1085">
        <f t="shared" si="1"/>
        <v>46904</v>
      </c>
      <c r="D51" s="1086"/>
      <c r="E51" s="1087">
        <v>46873</v>
      </c>
      <c r="F51" s="1088">
        <v>46873</v>
      </c>
      <c r="G51" s="1087">
        <v>46884</v>
      </c>
      <c r="H51" s="1088">
        <v>46884</v>
      </c>
      <c r="I51" s="1087">
        <v>46889</v>
      </c>
      <c r="J51" s="1088">
        <v>46889</v>
      </c>
      <c r="K51" s="1087">
        <v>46897</v>
      </c>
      <c r="L51" s="1088">
        <v>46897</v>
      </c>
      <c r="M51" s="1087">
        <v>46899</v>
      </c>
      <c r="N51" s="1088">
        <v>46899</v>
      </c>
      <c r="O51" s="2140"/>
    </row>
    <row r="52" spans="1:15">
      <c r="A52">
        <v>42</v>
      </c>
      <c r="B52" s="1085">
        <v>46905</v>
      </c>
      <c r="C52" s="1085">
        <f t="shared" si="1"/>
        <v>46934</v>
      </c>
      <c r="D52" s="1086"/>
      <c r="E52" s="1087">
        <v>46904</v>
      </c>
      <c r="F52" s="1088">
        <v>46904</v>
      </c>
      <c r="G52" s="1087">
        <v>46916</v>
      </c>
      <c r="H52" s="1088">
        <v>46916</v>
      </c>
      <c r="I52" s="1087">
        <v>46919</v>
      </c>
      <c r="J52" s="1088">
        <v>46919</v>
      </c>
      <c r="K52" s="1087">
        <v>46926</v>
      </c>
      <c r="L52" s="1088">
        <v>46926</v>
      </c>
      <c r="M52" s="1087">
        <v>46930</v>
      </c>
      <c r="N52" s="1088">
        <v>46930</v>
      </c>
      <c r="O52" s="2140"/>
    </row>
    <row r="53" spans="1:15">
      <c r="A53">
        <v>43</v>
      </c>
      <c r="B53" s="1085">
        <v>46935</v>
      </c>
      <c r="C53" s="1085">
        <f t="shared" si="1"/>
        <v>46965</v>
      </c>
      <c r="D53" s="1086"/>
      <c r="E53" s="1087">
        <v>46934</v>
      </c>
      <c r="F53" s="1088">
        <v>46934</v>
      </c>
      <c r="G53" s="1087">
        <v>46945</v>
      </c>
      <c r="H53" s="1088">
        <v>46945</v>
      </c>
      <c r="I53" s="1087">
        <v>46951</v>
      </c>
      <c r="J53" s="1088">
        <v>46951</v>
      </c>
      <c r="K53" s="1087">
        <v>46955</v>
      </c>
      <c r="L53" s="1088">
        <v>46955</v>
      </c>
      <c r="M53" s="1087">
        <v>46959</v>
      </c>
      <c r="N53" s="1088">
        <v>46959</v>
      </c>
      <c r="O53" s="2140"/>
    </row>
    <row r="54" spans="1:15">
      <c r="A54">
        <v>44</v>
      </c>
      <c r="B54" s="1085">
        <v>46966</v>
      </c>
      <c r="C54" s="1085">
        <f t="shared" si="1"/>
        <v>46996</v>
      </c>
      <c r="D54" s="1086"/>
      <c r="E54" s="1087">
        <v>46965</v>
      </c>
      <c r="F54" s="1088">
        <v>46965</v>
      </c>
      <c r="G54" s="1087">
        <v>46974</v>
      </c>
      <c r="H54" s="1088">
        <v>46974</v>
      </c>
      <c r="I54" s="1087">
        <v>46979</v>
      </c>
      <c r="J54" s="1088">
        <v>46979</v>
      </c>
      <c r="K54" s="1087">
        <v>46988</v>
      </c>
      <c r="L54" s="1088">
        <v>46988</v>
      </c>
      <c r="M54" s="1087">
        <v>46990</v>
      </c>
      <c r="N54" s="1088">
        <v>46990</v>
      </c>
      <c r="O54" s="2140"/>
    </row>
    <row r="55" spans="1:15">
      <c r="A55">
        <v>45</v>
      </c>
      <c r="B55" s="1085">
        <v>46997</v>
      </c>
      <c r="C55" s="1085">
        <f t="shared" si="1"/>
        <v>47026</v>
      </c>
      <c r="D55" s="1086"/>
      <c r="E55" s="1087">
        <v>46996</v>
      </c>
      <c r="F55" s="1088">
        <v>46996</v>
      </c>
      <c r="G55" s="1087">
        <v>47007</v>
      </c>
      <c r="H55" s="1088">
        <v>47007</v>
      </c>
      <c r="I55" s="1087">
        <v>47010</v>
      </c>
      <c r="J55" s="1088">
        <v>47010</v>
      </c>
      <c r="K55" s="1087">
        <v>47017</v>
      </c>
      <c r="L55" s="1088">
        <v>47017</v>
      </c>
      <c r="M55" s="1087">
        <v>47021</v>
      </c>
      <c r="N55" s="1088">
        <v>47021</v>
      </c>
      <c r="O55" s="2140"/>
    </row>
    <row r="56" spans="1:15">
      <c r="A56">
        <v>46</v>
      </c>
      <c r="B56" s="1085">
        <v>47027</v>
      </c>
      <c r="C56" s="1085">
        <f t="shared" si="1"/>
        <v>47057</v>
      </c>
      <c r="D56" s="1086"/>
      <c r="E56" s="1087">
        <v>47026</v>
      </c>
      <c r="F56" s="1088">
        <v>47026</v>
      </c>
      <c r="G56" s="1087">
        <v>47036</v>
      </c>
      <c r="H56" s="1088">
        <v>47036</v>
      </c>
      <c r="I56" s="1087">
        <v>47039</v>
      </c>
      <c r="J56" s="1088">
        <v>47039</v>
      </c>
      <c r="K56" s="1087">
        <v>47049</v>
      </c>
      <c r="L56" s="1088">
        <v>47049</v>
      </c>
      <c r="M56" s="1087">
        <v>47051</v>
      </c>
      <c r="N56" s="1088">
        <v>47051</v>
      </c>
      <c r="O56" s="2140"/>
    </row>
    <row r="57" spans="1:15">
      <c r="A57">
        <v>47</v>
      </c>
      <c r="B57" s="1085">
        <v>47058</v>
      </c>
      <c r="C57" s="1085">
        <f t="shared" si="1"/>
        <v>47087</v>
      </c>
      <c r="D57" s="1086"/>
      <c r="E57" s="1087">
        <v>47057</v>
      </c>
      <c r="F57" s="1088">
        <v>47057</v>
      </c>
      <c r="G57" s="1087">
        <v>47067</v>
      </c>
      <c r="H57" s="1088">
        <v>47067</v>
      </c>
      <c r="I57" s="1087">
        <v>47072</v>
      </c>
      <c r="J57" s="1088">
        <v>47072</v>
      </c>
      <c r="K57" s="1087">
        <v>47080</v>
      </c>
      <c r="L57" s="1088">
        <v>47080</v>
      </c>
      <c r="M57" s="1087">
        <v>47084</v>
      </c>
      <c r="N57" s="1088">
        <v>47084</v>
      </c>
      <c r="O57" s="2140"/>
    </row>
    <row r="58" spans="1:15">
      <c r="A58">
        <v>48</v>
      </c>
      <c r="B58" s="1085">
        <v>47088</v>
      </c>
      <c r="C58" s="1085">
        <f t="shared" si="1"/>
        <v>47118</v>
      </c>
      <c r="D58" s="1086"/>
      <c r="E58" s="1087">
        <v>47087</v>
      </c>
      <c r="F58" s="1088">
        <v>47087</v>
      </c>
      <c r="G58" s="1087">
        <v>47098</v>
      </c>
      <c r="H58" s="1088">
        <v>47098</v>
      </c>
      <c r="I58" s="1087">
        <v>47101</v>
      </c>
      <c r="J58" s="1088">
        <v>47101</v>
      </c>
      <c r="K58" s="1087">
        <v>47108</v>
      </c>
      <c r="L58" s="1088">
        <v>47108</v>
      </c>
      <c r="M58" s="1087">
        <v>47114</v>
      </c>
      <c r="N58" s="1088">
        <v>47114</v>
      </c>
      <c r="O58" s="2140"/>
    </row>
    <row r="59" spans="1:15">
      <c r="A59">
        <v>49</v>
      </c>
      <c r="B59" s="1085">
        <v>47119</v>
      </c>
      <c r="C59" s="1085">
        <f t="shared" si="1"/>
        <v>47149</v>
      </c>
      <c r="D59" s="1086"/>
      <c r="E59" s="1087">
        <v>47118</v>
      </c>
      <c r="F59" s="1088">
        <v>47118</v>
      </c>
      <c r="G59" s="1087">
        <v>47128</v>
      </c>
      <c r="H59" s="1088">
        <v>47128</v>
      </c>
      <c r="I59" s="1087">
        <v>47133</v>
      </c>
      <c r="J59" s="1088">
        <v>47133</v>
      </c>
      <c r="K59" s="1087">
        <v>47141</v>
      </c>
      <c r="L59" s="1088">
        <v>47141</v>
      </c>
      <c r="M59" s="1087">
        <v>47143</v>
      </c>
      <c r="N59" s="1088">
        <v>47143</v>
      </c>
      <c r="O59" s="2140"/>
    </row>
    <row r="60" spans="1:15">
      <c r="A60">
        <v>50</v>
      </c>
      <c r="B60" s="1085">
        <v>47150</v>
      </c>
      <c r="C60" s="1085">
        <f t="shared" si="1"/>
        <v>47177</v>
      </c>
      <c r="D60" s="1086"/>
      <c r="E60" s="1087">
        <v>47149</v>
      </c>
      <c r="F60" s="1088">
        <v>47149</v>
      </c>
      <c r="G60" s="1087">
        <v>47158</v>
      </c>
      <c r="H60" s="1088">
        <v>47158</v>
      </c>
      <c r="I60" s="1087">
        <v>47163</v>
      </c>
      <c r="J60" s="1088">
        <v>47163</v>
      </c>
      <c r="K60" s="1087">
        <v>47171</v>
      </c>
      <c r="L60" s="1088">
        <v>47171</v>
      </c>
      <c r="M60" s="1087">
        <v>47175</v>
      </c>
      <c r="N60" s="1088">
        <v>47175</v>
      </c>
      <c r="O60" s="2140"/>
    </row>
    <row r="61" spans="1:15">
      <c r="A61">
        <v>51</v>
      </c>
      <c r="B61" s="1085">
        <v>47178</v>
      </c>
      <c r="C61" s="1085">
        <f t="shared" si="1"/>
        <v>47208</v>
      </c>
      <c r="D61" s="1086"/>
      <c r="E61" s="1087">
        <v>47177</v>
      </c>
      <c r="F61" s="1088">
        <v>47177</v>
      </c>
      <c r="G61" s="1087">
        <v>47186</v>
      </c>
      <c r="H61" s="1088">
        <v>47186</v>
      </c>
      <c r="I61" s="1087">
        <v>47191</v>
      </c>
      <c r="J61" s="1088">
        <v>47191</v>
      </c>
      <c r="K61" s="1087">
        <v>47199</v>
      </c>
      <c r="L61" s="1088">
        <v>47199</v>
      </c>
      <c r="M61" s="1087">
        <v>47203</v>
      </c>
      <c r="N61" s="1088">
        <v>47203</v>
      </c>
      <c r="O61" s="2140"/>
    </row>
    <row r="62" spans="1:15">
      <c r="A62">
        <v>52</v>
      </c>
      <c r="B62" s="1085">
        <v>47209</v>
      </c>
      <c r="C62" s="1085">
        <f t="shared" si="1"/>
        <v>47238</v>
      </c>
      <c r="D62" s="1086"/>
      <c r="E62" s="1087">
        <v>47208</v>
      </c>
      <c r="F62" s="1088">
        <v>47208</v>
      </c>
      <c r="G62" s="1087">
        <v>47219</v>
      </c>
      <c r="H62" s="1088">
        <v>47219</v>
      </c>
      <c r="I62" s="1087">
        <v>47224</v>
      </c>
      <c r="J62" s="1088">
        <v>47224</v>
      </c>
      <c r="K62" s="1087">
        <v>47231</v>
      </c>
      <c r="L62" s="1088">
        <v>47231</v>
      </c>
      <c r="M62" s="1087">
        <v>47233</v>
      </c>
      <c r="N62" s="1088">
        <v>47233</v>
      </c>
      <c r="O62" s="2140"/>
    </row>
    <row r="63" spans="1:15">
      <c r="A63">
        <v>53</v>
      </c>
      <c r="B63" s="1085">
        <v>47239</v>
      </c>
      <c r="C63" s="1085">
        <f t="shared" si="1"/>
        <v>47269</v>
      </c>
      <c r="D63" s="1086"/>
      <c r="E63" s="1087">
        <v>47238</v>
      </c>
      <c r="F63" s="1088">
        <v>47238</v>
      </c>
      <c r="G63" s="1087">
        <v>47252</v>
      </c>
      <c r="H63" s="1088">
        <v>47252</v>
      </c>
      <c r="I63" s="1087">
        <v>47255</v>
      </c>
      <c r="J63" s="1088">
        <v>47255</v>
      </c>
      <c r="K63" s="1087">
        <v>47261</v>
      </c>
      <c r="L63" s="1088">
        <v>47261</v>
      </c>
      <c r="M63" s="1087">
        <v>47263</v>
      </c>
      <c r="N63" s="1088">
        <v>47263</v>
      </c>
      <c r="O63" s="2140"/>
    </row>
    <row r="64" spans="1:15">
      <c r="A64">
        <v>54</v>
      </c>
      <c r="B64" s="1085">
        <v>47270</v>
      </c>
      <c r="C64" s="1085">
        <f t="shared" si="1"/>
        <v>47299</v>
      </c>
      <c r="D64" s="1086"/>
      <c r="E64" s="1087">
        <v>47269</v>
      </c>
      <c r="F64" s="1088">
        <v>47269</v>
      </c>
      <c r="G64" s="1087">
        <v>47280</v>
      </c>
      <c r="H64" s="1088">
        <v>47280</v>
      </c>
      <c r="I64" s="1087">
        <v>47283</v>
      </c>
      <c r="J64" s="1088">
        <v>47283</v>
      </c>
      <c r="K64" s="1087">
        <v>47290</v>
      </c>
      <c r="L64" s="1088">
        <v>47290</v>
      </c>
      <c r="M64" s="1087">
        <v>47294</v>
      </c>
      <c r="N64" s="1088">
        <v>47294</v>
      </c>
      <c r="O64" s="2140"/>
    </row>
    <row r="65" spans="1:15">
      <c r="A65">
        <v>55</v>
      </c>
      <c r="B65" s="1085">
        <v>47300</v>
      </c>
      <c r="C65" s="1085">
        <f t="shared" si="1"/>
        <v>47330</v>
      </c>
      <c r="D65" s="1086"/>
      <c r="E65" s="1087">
        <v>47299</v>
      </c>
      <c r="F65" s="1088">
        <v>47299</v>
      </c>
      <c r="G65" s="1087">
        <v>47309</v>
      </c>
      <c r="H65" s="1088">
        <v>47309</v>
      </c>
      <c r="I65" s="1087">
        <v>47312</v>
      </c>
      <c r="J65" s="1088">
        <v>47312</v>
      </c>
      <c r="K65" s="1087">
        <v>47322</v>
      </c>
      <c r="L65" s="1088">
        <v>47322</v>
      </c>
      <c r="M65" s="1087">
        <v>47324</v>
      </c>
      <c r="N65" s="1088">
        <v>47324</v>
      </c>
      <c r="O65" s="2140"/>
    </row>
    <row r="66" spans="1:15">
      <c r="A66">
        <v>56</v>
      </c>
      <c r="B66" s="1085">
        <v>47331</v>
      </c>
      <c r="C66" s="1085">
        <f t="shared" si="1"/>
        <v>47361</v>
      </c>
      <c r="D66" s="1086"/>
      <c r="E66" s="1087">
        <v>47330</v>
      </c>
      <c r="F66" s="1088">
        <v>47330</v>
      </c>
      <c r="G66" s="1087">
        <v>47339</v>
      </c>
      <c r="H66" s="1088">
        <v>47339</v>
      </c>
      <c r="I66" s="1087">
        <v>47344</v>
      </c>
      <c r="J66" s="1088">
        <v>47344</v>
      </c>
      <c r="K66" s="1087">
        <v>47353</v>
      </c>
      <c r="L66" s="1088">
        <v>47353</v>
      </c>
      <c r="M66" s="1087">
        <v>47357</v>
      </c>
      <c r="N66" s="1088">
        <v>47357</v>
      </c>
      <c r="O66" s="2140"/>
    </row>
    <row r="67" spans="1:15">
      <c r="A67">
        <v>57</v>
      </c>
      <c r="B67" s="1085">
        <v>47362</v>
      </c>
      <c r="C67" s="1085">
        <f t="shared" si="1"/>
        <v>47391</v>
      </c>
      <c r="D67" s="1086"/>
      <c r="E67" s="1087">
        <v>47361</v>
      </c>
      <c r="F67" s="1088">
        <v>47361</v>
      </c>
      <c r="G67" s="1087">
        <v>47372</v>
      </c>
      <c r="H67" s="1088">
        <v>47372</v>
      </c>
      <c r="I67" s="1087">
        <v>47375</v>
      </c>
      <c r="J67" s="1088">
        <v>47375</v>
      </c>
      <c r="K67" s="1087">
        <v>47382</v>
      </c>
      <c r="L67" s="1088">
        <v>47382</v>
      </c>
      <c r="M67" s="1087">
        <v>47386</v>
      </c>
      <c r="N67" s="1088">
        <v>47386</v>
      </c>
      <c r="O67" s="2140"/>
    </row>
    <row r="68" spans="1:15">
      <c r="A68">
        <v>58</v>
      </c>
      <c r="B68" s="1085">
        <v>47392</v>
      </c>
      <c r="C68" s="1085">
        <f t="shared" si="1"/>
        <v>47422</v>
      </c>
      <c r="D68" s="1086"/>
      <c r="E68" s="1087">
        <v>47391</v>
      </c>
      <c r="F68" s="1088">
        <v>47391</v>
      </c>
      <c r="G68" s="1087">
        <v>47400</v>
      </c>
      <c r="H68" s="1088">
        <v>47400</v>
      </c>
      <c r="I68" s="1087">
        <v>47403</v>
      </c>
      <c r="J68" s="1088">
        <v>47403</v>
      </c>
      <c r="K68" s="1087">
        <v>47414</v>
      </c>
      <c r="L68" s="1088">
        <v>47414</v>
      </c>
      <c r="M68" s="1087">
        <v>47416</v>
      </c>
      <c r="N68" s="1088">
        <v>47416</v>
      </c>
      <c r="O68" s="2140"/>
    </row>
    <row r="69" spans="1:15">
      <c r="A69">
        <v>59</v>
      </c>
      <c r="B69" s="1085">
        <v>47423</v>
      </c>
      <c r="C69" s="1085">
        <f t="shared" si="1"/>
        <v>47452</v>
      </c>
      <c r="D69" s="1086"/>
      <c r="E69" s="1087">
        <v>47422</v>
      </c>
      <c r="F69" s="1088">
        <v>47422</v>
      </c>
      <c r="G69" s="1087">
        <v>47434</v>
      </c>
      <c r="H69" s="1088">
        <v>47434</v>
      </c>
      <c r="I69" s="1087">
        <v>47437</v>
      </c>
      <c r="J69" s="1088">
        <v>47437</v>
      </c>
      <c r="K69" s="1087">
        <v>47444</v>
      </c>
      <c r="L69" s="1088">
        <v>47444</v>
      </c>
      <c r="M69" s="1087">
        <v>47448</v>
      </c>
      <c r="N69" s="1088">
        <v>47448</v>
      </c>
      <c r="O69" s="2140"/>
    </row>
    <row r="70" spans="1:15">
      <c r="A70">
        <v>60</v>
      </c>
      <c r="B70" s="1085">
        <v>47453</v>
      </c>
      <c r="C70" s="1085">
        <f t="shared" si="1"/>
        <v>47483</v>
      </c>
      <c r="D70" s="1086"/>
      <c r="E70" s="1087">
        <v>47452</v>
      </c>
      <c r="F70" s="1088">
        <v>47452</v>
      </c>
      <c r="G70" s="1087">
        <v>47463</v>
      </c>
      <c r="H70" s="1088">
        <v>47463</v>
      </c>
      <c r="I70" s="1087">
        <v>47466</v>
      </c>
      <c r="J70" s="1088">
        <v>47466</v>
      </c>
      <c r="K70" s="1087">
        <v>47473</v>
      </c>
      <c r="L70" s="1088">
        <v>47473</v>
      </c>
      <c r="M70" s="1087">
        <v>47479</v>
      </c>
      <c r="N70" s="1088">
        <v>47479</v>
      </c>
      <c r="O70" s="2140"/>
    </row>
    <row r="71" spans="1:15">
      <c r="A71">
        <v>61</v>
      </c>
      <c r="B71" s="1085">
        <v>47484</v>
      </c>
      <c r="C71" s="1085">
        <f t="shared" si="1"/>
        <v>47514</v>
      </c>
      <c r="D71" s="1086"/>
      <c r="E71" s="1087">
        <v>47483</v>
      </c>
      <c r="F71" s="1088">
        <v>47483</v>
      </c>
      <c r="G71" s="1087">
        <v>47493</v>
      </c>
      <c r="H71" s="1088">
        <v>47493</v>
      </c>
      <c r="I71" s="1087">
        <v>47498</v>
      </c>
      <c r="J71" s="1088">
        <v>47498</v>
      </c>
      <c r="K71" s="1087">
        <v>47506</v>
      </c>
      <c r="L71" s="1088">
        <v>47506</v>
      </c>
      <c r="M71" s="1087">
        <v>47508</v>
      </c>
      <c r="N71" s="1088">
        <v>47508</v>
      </c>
      <c r="O71" s="2140"/>
    </row>
    <row r="72" spans="1:15">
      <c r="A72">
        <v>62</v>
      </c>
      <c r="B72" s="1085">
        <v>47515</v>
      </c>
      <c r="C72" s="1085">
        <f t="shared" si="1"/>
        <v>47542</v>
      </c>
      <c r="D72" s="1086"/>
      <c r="E72" s="1087">
        <v>47514</v>
      </c>
      <c r="F72" s="1088">
        <v>47514</v>
      </c>
      <c r="G72" s="1087">
        <v>47525</v>
      </c>
      <c r="H72" s="1088">
        <v>47525</v>
      </c>
      <c r="I72" s="1087">
        <v>47528</v>
      </c>
      <c r="J72" s="1088">
        <v>47528</v>
      </c>
      <c r="K72" s="1087">
        <v>47535</v>
      </c>
      <c r="L72" s="1088">
        <v>47535</v>
      </c>
      <c r="M72" s="1087">
        <v>47539</v>
      </c>
      <c r="N72" s="1088">
        <v>47539</v>
      </c>
      <c r="O72" s="2140"/>
    </row>
    <row r="73" spans="1:15">
      <c r="A73">
        <v>63</v>
      </c>
      <c r="B73" s="1085">
        <v>47543</v>
      </c>
      <c r="C73" s="1085">
        <f t="shared" si="1"/>
        <v>47573</v>
      </c>
      <c r="D73" s="1086"/>
      <c r="E73" s="1087">
        <v>47542</v>
      </c>
      <c r="F73" s="1088">
        <v>47542</v>
      </c>
      <c r="G73" s="1087">
        <v>47553</v>
      </c>
      <c r="H73" s="1088">
        <v>47553</v>
      </c>
      <c r="I73" s="1087">
        <v>47556</v>
      </c>
      <c r="J73" s="1088">
        <v>47556</v>
      </c>
      <c r="K73" s="1087">
        <v>47563</v>
      </c>
      <c r="L73" s="1088">
        <v>47563</v>
      </c>
      <c r="M73" s="1087">
        <v>47567</v>
      </c>
      <c r="N73" s="1088">
        <v>47567</v>
      </c>
    </row>
    <row r="74" spans="1:15">
      <c r="A74">
        <v>64</v>
      </c>
      <c r="B74" s="1085">
        <v>47574</v>
      </c>
      <c r="C74" s="1085">
        <f t="shared" si="1"/>
        <v>47603</v>
      </c>
      <c r="D74" s="1086"/>
      <c r="E74" s="1087">
        <v>47573</v>
      </c>
      <c r="F74" s="1088">
        <v>47573</v>
      </c>
      <c r="G74" s="1087">
        <v>47582</v>
      </c>
      <c r="H74" s="1088">
        <v>47582</v>
      </c>
      <c r="I74" s="1087">
        <v>47585</v>
      </c>
      <c r="J74" s="1088">
        <v>47585</v>
      </c>
      <c r="K74" s="1087">
        <v>47596</v>
      </c>
      <c r="L74" s="1088">
        <v>47596</v>
      </c>
      <c r="M74" s="1087">
        <v>47598</v>
      </c>
      <c r="N74" s="1088">
        <v>47598</v>
      </c>
    </row>
    <row r="75" spans="1:15">
      <c r="A75">
        <v>65</v>
      </c>
      <c r="B75" s="1085">
        <v>47604</v>
      </c>
      <c r="C75" s="1085">
        <f t="shared" ref="C75:C138" si="2">EOMONTH(B75,0)</f>
        <v>47634</v>
      </c>
      <c r="D75" s="1086"/>
      <c r="E75" s="1087">
        <v>47603</v>
      </c>
      <c r="F75" s="1088">
        <v>47603</v>
      </c>
      <c r="G75" s="1087">
        <v>47616</v>
      </c>
      <c r="H75" s="1088">
        <v>47616</v>
      </c>
      <c r="I75" s="1087">
        <v>47619</v>
      </c>
      <c r="J75" s="1088">
        <v>47619</v>
      </c>
      <c r="K75" s="1087">
        <v>47626</v>
      </c>
      <c r="L75" s="1088">
        <v>47626</v>
      </c>
      <c r="M75" s="1087">
        <v>47630</v>
      </c>
      <c r="N75" s="1088">
        <v>47630</v>
      </c>
    </row>
    <row r="76" spans="1:15">
      <c r="A76">
        <v>66</v>
      </c>
      <c r="B76" s="1085">
        <v>47635</v>
      </c>
      <c r="C76" s="1085">
        <f t="shared" si="2"/>
        <v>47664</v>
      </c>
      <c r="D76" s="1086"/>
      <c r="E76" s="1087">
        <v>47634</v>
      </c>
      <c r="F76" s="1088">
        <v>47634</v>
      </c>
      <c r="G76" s="1087">
        <v>47646</v>
      </c>
      <c r="H76" s="1088">
        <v>47646</v>
      </c>
      <c r="I76" s="1087">
        <v>47651</v>
      </c>
      <c r="J76" s="1088">
        <v>47651</v>
      </c>
      <c r="K76" s="1087">
        <v>47655</v>
      </c>
      <c r="L76" s="1088">
        <v>47655</v>
      </c>
      <c r="M76" s="1087">
        <v>47659</v>
      </c>
      <c r="N76" s="1088">
        <v>47659</v>
      </c>
    </row>
    <row r="77" spans="1:15">
      <c r="A77">
        <v>67</v>
      </c>
      <c r="B77" s="1085">
        <v>47665</v>
      </c>
      <c r="C77" s="1085">
        <f t="shared" si="2"/>
        <v>47695</v>
      </c>
      <c r="D77" s="1086"/>
      <c r="E77" s="1087">
        <v>47664</v>
      </c>
      <c r="F77" s="1088">
        <v>47664</v>
      </c>
      <c r="G77" s="1087">
        <v>47673</v>
      </c>
      <c r="H77" s="1088">
        <v>47673</v>
      </c>
      <c r="I77" s="1087">
        <v>47676</v>
      </c>
      <c r="J77" s="1088">
        <v>47676</v>
      </c>
      <c r="K77" s="1087">
        <v>47687</v>
      </c>
      <c r="L77" s="1088">
        <v>47687</v>
      </c>
      <c r="M77" s="1087">
        <v>47689</v>
      </c>
      <c r="N77" s="1088">
        <v>47689</v>
      </c>
    </row>
    <row r="78" spans="1:15">
      <c r="A78">
        <v>68</v>
      </c>
      <c r="B78" s="1085">
        <v>47696</v>
      </c>
      <c r="C78" s="1085">
        <f t="shared" si="2"/>
        <v>47726</v>
      </c>
      <c r="D78" s="1086"/>
      <c r="E78" s="1087">
        <v>47695</v>
      </c>
      <c r="F78" s="1088">
        <v>47695</v>
      </c>
      <c r="G78" s="1087">
        <v>47704</v>
      </c>
      <c r="H78" s="1088">
        <v>47704</v>
      </c>
      <c r="I78" s="1087">
        <v>47709</v>
      </c>
      <c r="J78" s="1088">
        <v>47709</v>
      </c>
      <c r="K78" s="1087">
        <v>47717</v>
      </c>
      <c r="L78" s="1088">
        <v>47717</v>
      </c>
      <c r="M78" s="1087">
        <v>47721</v>
      </c>
      <c r="N78" s="1088">
        <v>47721</v>
      </c>
    </row>
    <row r="79" spans="1:15">
      <c r="A79">
        <v>69</v>
      </c>
      <c r="B79" s="1085">
        <v>47727</v>
      </c>
      <c r="C79" s="1085">
        <f t="shared" si="2"/>
        <v>47756</v>
      </c>
      <c r="D79" s="1086"/>
      <c r="E79" s="1087">
        <v>47726</v>
      </c>
      <c r="F79" s="1088">
        <v>47726</v>
      </c>
      <c r="G79" s="1087">
        <v>47736</v>
      </c>
      <c r="H79" s="1088">
        <v>47736</v>
      </c>
      <c r="I79" s="1087">
        <v>47739</v>
      </c>
      <c r="J79" s="1088">
        <v>47739</v>
      </c>
      <c r="K79" s="1087">
        <v>47749</v>
      </c>
      <c r="L79" s="1088">
        <v>47749</v>
      </c>
      <c r="M79" s="1087">
        <v>47751</v>
      </c>
      <c r="N79" s="1088">
        <v>47751</v>
      </c>
    </row>
    <row r="80" spans="1:15">
      <c r="A80">
        <v>70</v>
      </c>
      <c r="B80" s="1085">
        <v>47757</v>
      </c>
      <c r="C80" s="1085">
        <f t="shared" si="2"/>
        <v>47787</v>
      </c>
      <c r="D80" s="1086"/>
      <c r="E80" s="1087">
        <v>47756</v>
      </c>
      <c r="F80" s="1088">
        <v>47756</v>
      </c>
      <c r="G80" s="1087">
        <v>47765</v>
      </c>
      <c r="H80" s="1088">
        <v>47765</v>
      </c>
      <c r="I80" s="1087">
        <v>47770</v>
      </c>
      <c r="J80" s="1088">
        <v>47770</v>
      </c>
      <c r="K80" s="1087">
        <v>47779</v>
      </c>
      <c r="L80" s="1088">
        <v>47779</v>
      </c>
      <c r="M80" s="1087">
        <v>47781</v>
      </c>
      <c r="N80" s="1088">
        <v>47781</v>
      </c>
    </row>
    <row r="81" spans="1:14">
      <c r="A81">
        <v>71</v>
      </c>
      <c r="B81" s="1085">
        <v>47788</v>
      </c>
      <c r="C81" s="1085">
        <f t="shared" si="2"/>
        <v>47817</v>
      </c>
      <c r="D81" s="1086"/>
      <c r="E81" s="1087">
        <v>47787</v>
      </c>
      <c r="F81" s="1088">
        <v>47787</v>
      </c>
      <c r="G81" s="1087">
        <v>47800</v>
      </c>
      <c r="H81" s="1088">
        <v>47800</v>
      </c>
      <c r="I81" s="1087">
        <v>47805</v>
      </c>
      <c r="J81" s="1088">
        <v>47805</v>
      </c>
      <c r="K81" s="1087">
        <v>47808</v>
      </c>
      <c r="L81" s="1088">
        <v>47808</v>
      </c>
      <c r="M81" s="1087">
        <v>47812</v>
      </c>
      <c r="N81" s="1088">
        <v>47812</v>
      </c>
    </row>
    <row r="82" spans="1:14">
      <c r="A82">
        <v>72</v>
      </c>
      <c r="B82" s="1085">
        <v>47818</v>
      </c>
      <c r="C82" s="1085">
        <f t="shared" si="2"/>
        <v>47848</v>
      </c>
      <c r="D82" s="1086"/>
      <c r="E82" s="1087">
        <v>47817</v>
      </c>
      <c r="F82" s="1088">
        <v>47817</v>
      </c>
      <c r="G82" s="1087">
        <v>47827</v>
      </c>
      <c r="H82" s="1088">
        <v>47827</v>
      </c>
      <c r="I82" s="1087">
        <v>47830</v>
      </c>
      <c r="J82" s="1088">
        <v>47830</v>
      </c>
      <c r="K82" s="1087">
        <v>47840</v>
      </c>
      <c r="L82" s="1088">
        <v>47840</v>
      </c>
      <c r="M82" s="1087">
        <v>47844</v>
      </c>
      <c r="N82" s="1088">
        <v>47844</v>
      </c>
    </row>
    <row r="83" spans="1:14">
      <c r="A83">
        <v>73</v>
      </c>
      <c r="B83" s="1085">
        <v>47849</v>
      </c>
      <c r="C83" s="1085">
        <f t="shared" si="2"/>
        <v>47879</v>
      </c>
      <c r="D83" s="1086"/>
      <c r="E83" s="1087">
        <v>47848</v>
      </c>
      <c r="F83" s="1088">
        <v>47848</v>
      </c>
      <c r="G83" s="1087">
        <v>47858</v>
      </c>
      <c r="H83" s="1088">
        <v>47858</v>
      </c>
      <c r="I83" s="1087">
        <v>47863</v>
      </c>
      <c r="J83" s="1088">
        <v>47863</v>
      </c>
      <c r="K83" s="1087">
        <v>47871</v>
      </c>
      <c r="L83" s="1088">
        <v>47871</v>
      </c>
      <c r="M83" s="1087">
        <v>47875</v>
      </c>
      <c r="N83" s="1088">
        <v>47875</v>
      </c>
    </row>
    <row r="84" spans="1:14">
      <c r="A84">
        <v>74</v>
      </c>
      <c r="B84" s="1085">
        <v>47880</v>
      </c>
      <c r="C84" s="1085">
        <f t="shared" si="2"/>
        <v>47907</v>
      </c>
      <c r="D84" s="1086"/>
      <c r="E84" s="1087">
        <v>47879</v>
      </c>
      <c r="F84" s="1088">
        <v>47879</v>
      </c>
      <c r="G84" s="1087">
        <v>47890</v>
      </c>
      <c r="H84" s="1088">
        <v>47890</v>
      </c>
      <c r="I84" s="1087">
        <v>47893</v>
      </c>
      <c r="J84" s="1088">
        <v>47893</v>
      </c>
      <c r="K84" s="1087">
        <v>47900</v>
      </c>
      <c r="L84" s="1088">
        <v>47900</v>
      </c>
      <c r="M84" s="1087">
        <v>47904</v>
      </c>
      <c r="N84" s="1088">
        <v>47904</v>
      </c>
    </row>
    <row r="85" spans="1:14">
      <c r="A85">
        <v>75</v>
      </c>
      <c r="B85" s="1085">
        <v>47908</v>
      </c>
      <c r="C85" s="1085">
        <f t="shared" si="2"/>
        <v>47938</v>
      </c>
      <c r="D85" s="1086"/>
      <c r="E85" s="1087">
        <v>47907</v>
      </c>
      <c r="F85" s="1088">
        <v>47907</v>
      </c>
      <c r="G85" s="1087">
        <v>47918</v>
      </c>
      <c r="H85" s="1088">
        <v>47918</v>
      </c>
      <c r="I85" s="1087">
        <v>47921</v>
      </c>
      <c r="J85" s="1088">
        <v>47921</v>
      </c>
      <c r="K85" s="1087">
        <v>47928</v>
      </c>
      <c r="L85" s="1088">
        <v>47928</v>
      </c>
      <c r="M85" s="1087">
        <v>47932</v>
      </c>
      <c r="N85" s="1088">
        <v>47932</v>
      </c>
    </row>
    <row r="86" spans="1:14">
      <c r="A86">
        <v>76</v>
      </c>
      <c r="B86" s="1085">
        <v>47939</v>
      </c>
      <c r="C86" s="1085">
        <f t="shared" si="2"/>
        <v>47968</v>
      </c>
      <c r="D86" s="1086"/>
      <c r="E86" s="1087">
        <v>47938</v>
      </c>
      <c r="F86" s="1088">
        <v>47938</v>
      </c>
      <c r="G86" s="1087">
        <v>47947</v>
      </c>
      <c r="H86" s="1088">
        <v>47947</v>
      </c>
      <c r="I86" s="1087">
        <v>47954</v>
      </c>
      <c r="J86" s="1088">
        <v>47954</v>
      </c>
      <c r="K86" s="1087">
        <v>47961</v>
      </c>
      <c r="L86" s="1088">
        <v>47961</v>
      </c>
      <c r="M86" s="1087">
        <v>47963</v>
      </c>
      <c r="N86" s="1088">
        <v>47963</v>
      </c>
    </row>
    <row r="87" spans="1:14">
      <c r="A87">
        <v>77</v>
      </c>
      <c r="B87" s="1085">
        <v>47969</v>
      </c>
      <c r="C87" s="1085">
        <f t="shared" si="2"/>
        <v>47999</v>
      </c>
      <c r="D87" s="1086"/>
      <c r="E87" s="1087">
        <v>47968</v>
      </c>
      <c r="F87" s="1088">
        <v>47968</v>
      </c>
      <c r="G87" s="1087">
        <v>47981</v>
      </c>
      <c r="H87" s="1088">
        <v>47981</v>
      </c>
      <c r="I87" s="1087">
        <v>47984</v>
      </c>
      <c r="J87" s="1088">
        <v>47984</v>
      </c>
      <c r="K87" s="1087">
        <v>47990</v>
      </c>
      <c r="L87" s="1088">
        <v>47990</v>
      </c>
      <c r="M87" s="1087">
        <v>47994</v>
      </c>
      <c r="N87" s="1088">
        <v>47994</v>
      </c>
    </row>
    <row r="88" spans="1:14">
      <c r="A88">
        <v>78</v>
      </c>
      <c r="B88" s="1085">
        <v>48000</v>
      </c>
      <c r="C88" s="1085">
        <f t="shared" si="2"/>
        <v>48029</v>
      </c>
      <c r="D88" s="1086"/>
      <c r="E88" s="1087">
        <v>47999</v>
      </c>
      <c r="F88" s="1088">
        <v>47999</v>
      </c>
      <c r="G88" s="1087">
        <v>48010</v>
      </c>
      <c r="H88" s="1088">
        <v>48010</v>
      </c>
      <c r="I88" s="1087">
        <v>48015</v>
      </c>
      <c r="J88" s="1088">
        <v>48015</v>
      </c>
      <c r="K88" s="1087">
        <v>48022</v>
      </c>
      <c r="L88" s="1088">
        <v>48022</v>
      </c>
      <c r="M88" s="1087">
        <v>48024</v>
      </c>
      <c r="N88" s="1088">
        <v>48024</v>
      </c>
    </row>
    <row r="89" spans="1:14">
      <c r="A89">
        <v>79</v>
      </c>
      <c r="B89" s="1085">
        <v>48030</v>
      </c>
      <c r="C89" s="1085">
        <f t="shared" si="2"/>
        <v>48060</v>
      </c>
      <c r="D89" s="1086"/>
      <c r="E89" s="1087">
        <v>48029</v>
      </c>
      <c r="F89" s="1088">
        <v>48029</v>
      </c>
      <c r="G89" s="1087">
        <v>48038</v>
      </c>
      <c r="H89" s="1088">
        <v>48038</v>
      </c>
      <c r="I89" s="1087">
        <v>48044</v>
      </c>
      <c r="J89" s="1088">
        <v>48044</v>
      </c>
      <c r="K89" s="1087">
        <v>48052</v>
      </c>
      <c r="L89" s="1088">
        <v>48052</v>
      </c>
      <c r="M89" s="1087">
        <v>48054</v>
      </c>
      <c r="N89" s="1088">
        <v>48054</v>
      </c>
    </row>
    <row r="90" spans="1:14">
      <c r="A90">
        <v>80</v>
      </c>
      <c r="B90" s="1085">
        <v>48061</v>
      </c>
      <c r="C90" s="1085">
        <f t="shared" si="2"/>
        <v>48091</v>
      </c>
      <c r="D90" s="1086"/>
      <c r="E90" s="1087">
        <v>48060</v>
      </c>
      <c r="F90" s="1088">
        <v>48060</v>
      </c>
      <c r="G90" s="1087">
        <v>48071</v>
      </c>
      <c r="H90" s="1088">
        <v>48071</v>
      </c>
      <c r="I90" s="1087">
        <v>48074</v>
      </c>
      <c r="J90" s="1088">
        <v>48074</v>
      </c>
      <c r="K90" s="1087">
        <v>48081</v>
      </c>
      <c r="L90" s="1088">
        <v>48081</v>
      </c>
      <c r="M90" s="1087">
        <v>48085</v>
      </c>
      <c r="N90" s="1088">
        <v>48085</v>
      </c>
    </row>
    <row r="91" spans="1:14">
      <c r="A91">
        <v>81</v>
      </c>
      <c r="B91" s="1085">
        <v>48092</v>
      </c>
      <c r="C91" s="1085">
        <f t="shared" si="2"/>
        <v>48121</v>
      </c>
      <c r="D91" s="1086"/>
      <c r="E91" s="1087">
        <v>48091</v>
      </c>
      <c r="F91" s="1088">
        <v>48091</v>
      </c>
      <c r="G91" s="1087">
        <v>48100</v>
      </c>
      <c r="H91" s="1088">
        <v>48100</v>
      </c>
      <c r="I91" s="1087">
        <v>48103</v>
      </c>
      <c r="J91" s="1088">
        <v>48103</v>
      </c>
      <c r="K91" s="1087">
        <v>48114</v>
      </c>
      <c r="L91" s="1088">
        <v>48114</v>
      </c>
      <c r="M91" s="1087">
        <v>48116</v>
      </c>
      <c r="N91" s="1088">
        <v>48116</v>
      </c>
    </row>
    <row r="92" spans="1:14">
      <c r="A92">
        <v>82</v>
      </c>
      <c r="B92" s="1085">
        <v>48122</v>
      </c>
      <c r="C92" s="1085">
        <f t="shared" si="2"/>
        <v>48152</v>
      </c>
      <c r="D92" s="1086"/>
      <c r="E92" s="1087">
        <v>48121</v>
      </c>
      <c r="F92" s="1088">
        <v>48121</v>
      </c>
      <c r="G92" s="1087">
        <v>48130</v>
      </c>
      <c r="H92" s="1088">
        <v>48130</v>
      </c>
      <c r="I92" s="1087">
        <v>48135</v>
      </c>
      <c r="J92" s="1088">
        <v>48135</v>
      </c>
      <c r="K92" s="1087">
        <v>48144</v>
      </c>
      <c r="L92" s="1088">
        <v>48144</v>
      </c>
      <c r="M92" s="1087">
        <v>48148</v>
      </c>
      <c r="N92" s="1088">
        <v>48148</v>
      </c>
    </row>
    <row r="93" spans="1:14">
      <c r="A93">
        <v>83</v>
      </c>
      <c r="B93" s="1085">
        <v>48153</v>
      </c>
      <c r="C93" s="1085">
        <f t="shared" si="2"/>
        <v>48182</v>
      </c>
      <c r="D93" s="1086"/>
      <c r="E93" s="1087">
        <v>48152</v>
      </c>
      <c r="F93" s="1088">
        <v>48152</v>
      </c>
      <c r="G93" s="1087">
        <v>48164</v>
      </c>
      <c r="H93" s="1088">
        <v>48164</v>
      </c>
      <c r="I93" s="1087">
        <v>48169</v>
      </c>
      <c r="J93" s="1088">
        <v>48169</v>
      </c>
      <c r="K93" s="1087">
        <v>48173</v>
      </c>
      <c r="L93" s="1088">
        <v>48173</v>
      </c>
      <c r="M93" s="1087">
        <v>48177</v>
      </c>
      <c r="N93" s="1088">
        <v>48177</v>
      </c>
    </row>
    <row r="94" spans="1:14">
      <c r="A94">
        <v>84</v>
      </c>
      <c r="B94" s="1085">
        <v>48183</v>
      </c>
      <c r="C94" s="1085">
        <f t="shared" si="2"/>
        <v>48213</v>
      </c>
      <c r="D94" s="1086"/>
      <c r="E94" s="1087">
        <v>48182</v>
      </c>
      <c r="F94" s="1088">
        <v>48182</v>
      </c>
      <c r="G94" s="1087">
        <v>48191</v>
      </c>
      <c r="H94" s="1088">
        <v>48191</v>
      </c>
      <c r="I94" s="1087">
        <v>48194</v>
      </c>
      <c r="J94" s="1088">
        <v>48194</v>
      </c>
      <c r="K94" s="1087">
        <v>48205</v>
      </c>
      <c r="L94" s="1088">
        <v>48205</v>
      </c>
      <c r="M94" s="1087">
        <v>48211</v>
      </c>
      <c r="N94" s="1088">
        <v>48211</v>
      </c>
    </row>
    <row r="95" spans="1:14">
      <c r="A95">
        <v>85</v>
      </c>
      <c r="B95" s="1085">
        <v>48214</v>
      </c>
      <c r="C95" s="1085">
        <f t="shared" si="2"/>
        <v>48244</v>
      </c>
      <c r="D95" s="1086"/>
      <c r="E95" s="1087">
        <v>48213</v>
      </c>
      <c r="F95" s="1088">
        <v>48213</v>
      </c>
      <c r="G95" s="1087">
        <v>48225</v>
      </c>
      <c r="H95" s="1088">
        <v>48225</v>
      </c>
      <c r="I95" s="1087">
        <v>48228</v>
      </c>
      <c r="J95" s="1088">
        <v>48228</v>
      </c>
      <c r="K95" s="1087">
        <v>48235</v>
      </c>
      <c r="L95" s="1088">
        <v>48235</v>
      </c>
      <c r="M95" s="1087">
        <v>48239</v>
      </c>
      <c r="N95" s="1088">
        <v>48239</v>
      </c>
    </row>
    <row r="96" spans="1:14">
      <c r="A96">
        <v>86</v>
      </c>
      <c r="B96" s="1085">
        <v>48245</v>
      </c>
      <c r="C96" s="1085">
        <f t="shared" si="2"/>
        <v>48273</v>
      </c>
      <c r="D96" s="1086"/>
      <c r="E96" s="1087">
        <v>48244</v>
      </c>
      <c r="F96" s="1088">
        <v>48244</v>
      </c>
      <c r="G96" s="1087">
        <v>48254</v>
      </c>
      <c r="H96" s="1088">
        <v>48254</v>
      </c>
      <c r="I96" s="1087">
        <v>48257</v>
      </c>
      <c r="J96" s="1088">
        <v>48257</v>
      </c>
      <c r="K96" s="1087">
        <v>48267</v>
      </c>
      <c r="L96" s="1088">
        <v>48267</v>
      </c>
      <c r="M96" s="1087">
        <v>48269</v>
      </c>
      <c r="N96" s="1088">
        <v>48269</v>
      </c>
    </row>
    <row r="97" spans="1:14">
      <c r="A97">
        <v>87</v>
      </c>
      <c r="B97" s="1085">
        <v>48274</v>
      </c>
      <c r="C97" s="1085">
        <f t="shared" si="2"/>
        <v>48304</v>
      </c>
      <c r="D97" s="1086"/>
      <c r="E97" s="1087">
        <v>48273</v>
      </c>
      <c r="F97" s="1088">
        <v>48273</v>
      </c>
      <c r="G97" s="1087">
        <v>48282</v>
      </c>
      <c r="H97" s="1088">
        <v>48282</v>
      </c>
      <c r="I97" s="1087">
        <v>48285</v>
      </c>
      <c r="J97" s="1088">
        <v>48285</v>
      </c>
      <c r="K97" s="1087">
        <v>48296</v>
      </c>
      <c r="L97" s="1088">
        <v>48296</v>
      </c>
      <c r="M97" s="1087">
        <v>48298</v>
      </c>
      <c r="N97" s="1088">
        <v>48298</v>
      </c>
    </row>
    <row r="98" spans="1:14">
      <c r="A98">
        <v>88</v>
      </c>
      <c r="B98" s="1085">
        <v>48305</v>
      </c>
      <c r="C98" s="1085">
        <f t="shared" si="2"/>
        <v>48334</v>
      </c>
      <c r="D98" s="1086"/>
      <c r="E98" s="1087">
        <v>48304</v>
      </c>
      <c r="F98" s="1088">
        <v>48304</v>
      </c>
      <c r="G98" s="1087">
        <v>48313</v>
      </c>
      <c r="H98" s="1088">
        <v>48313</v>
      </c>
      <c r="I98" s="1087">
        <v>48318</v>
      </c>
      <c r="J98" s="1088">
        <v>48318</v>
      </c>
      <c r="K98" s="1087">
        <v>48326</v>
      </c>
      <c r="L98" s="1088">
        <v>48326</v>
      </c>
      <c r="M98" s="1087">
        <v>48330</v>
      </c>
      <c r="N98" s="1088">
        <v>48330</v>
      </c>
    </row>
    <row r="99" spans="1:14">
      <c r="A99">
        <v>89</v>
      </c>
      <c r="B99" s="1085">
        <v>48335</v>
      </c>
      <c r="C99" s="1085">
        <f t="shared" si="2"/>
        <v>48365</v>
      </c>
      <c r="D99" s="1086"/>
      <c r="E99" s="1087">
        <v>48334</v>
      </c>
      <c r="F99" s="1088">
        <v>48334</v>
      </c>
      <c r="G99" s="1087">
        <v>48346</v>
      </c>
      <c r="H99" s="1088">
        <v>48346</v>
      </c>
      <c r="I99" s="1087">
        <v>48352</v>
      </c>
      <c r="J99" s="1088">
        <v>48352</v>
      </c>
      <c r="K99" s="1087">
        <v>48355</v>
      </c>
      <c r="L99" s="1088">
        <v>48355</v>
      </c>
      <c r="M99" s="1087">
        <v>48359</v>
      </c>
      <c r="N99" s="1088">
        <v>48359</v>
      </c>
    </row>
    <row r="100" spans="1:14">
      <c r="A100">
        <v>90</v>
      </c>
      <c r="B100" s="1085">
        <v>48366</v>
      </c>
      <c r="C100" s="1085">
        <f t="shared" si="2"/>
        <v>48395</v>
      </c>
      <c r="D100" s="1086"/>
      <c r="E100" s="1087">
        <v>48365</v>
      </c>
      <c r="F100" s="1088">
        <v>48365</v>
      </c>
      <c r="G100" s="1087">
        <v>48374</v>
      </c>
      <c r="H100" s="1088">
        <v>48374</v>
      </c>
      <c r="I100" s="1087">
        <v>48379</v>
      </c>
      <c r="J100" s="1088">
        <v>48379</v>
      </c>
      <c r="K100" s="1087">
        <v>48388</v>
      </c>
      <c r="L100" s="1088">
        <v>48388</v>
      </c>
      <c r="M100" s="1087">
        <v>48390</v>
      </c>
      <c r="N100" s="1088">
        <v>48390</v>
      </c>
    </row>
    <row r="101" spans="1:14">
      <c r="A101">
        <v>91</v>
      </c>
      <c r="B101" s="1085">
        <v>48396</v>
      </c>
      <c r="C101" s="1085">
        <f t="shared" si="2"/>
        <v>48426</v>
      </c>
      <c r="D101" s="1086"/>
      <c r="E101" s="1087">
        <v>48395</v>
      </c>
      <c r="F101" s="1088">
        <v>48395</v>
      </c>
      <c r="G101" s="1087">
        <v>48404</v>
      </c>
      <c r="H101" s="1088">
        <v>48404</v>
      </c>
      <c r="I101" s="1087">
        <v>48410</v>
      </c>
      <c r="J101" s="1088">
        <v>48410</v>
      </c>
      <c r="K101" s="1087">
        <v>48417</v>
      </c>
      <c r="L101" s="1088">
        <v>48417</v>
      </c>
      <c r="M101" s="1087">
        <v>48421</v>
      </c>
      <c r="N101" s="1088">
        <v>48421</v>
      </c>
    </row>
    <row r="102" spans="1:14">
      <c r="A102">
        <v>92</v>
      </c>
      <c r="B102" s="1085">
        <v>48427</v>
      </c>
      <c r="C102" s="1085">
        <f t="shared" si="2"/>
        <v>48457</v>
      </c>
      <c r="D102" s="1086"/>
      <c r="E102" s="1087">
        <v>48426</v>
      </c>
      <c r="F102" s="1088">
        <v>48426</v>
      </c>
      <c r="G102" s="1087">
        <v>48436</v>
      </c>
      <c r="H102" s="1088">
        <v>48436</v>
      </c>
      <c r="I102" s="1087">
        <v>48439</v>
      </c>
      <c r="J102" s="1088">
        <v>48439</v>
      </c>
      <c r="K102" s="1087">
        <v>48449</v>
      </c>
      <c r="L102" s="1088">
        <v>48449</v>
      </c>
      <c r="M102" s="1087">
        <v>48451</v>
      </c>
      <c r="N102" s="1088">
        <v>48451</v>
      </c>
    </row>
    <row r="103" spans="1:14">
      <c r="A103">
        <v>93</v>
      </c>
      <c r="B103" s="1085">
        <v>48458</v>
      </c>
      <c r="C103" s="1085">
        <f t="shared" si="2"/>
        <v>48487</v>
      </c>
      <c r="D103" s="1086"/>
      <c r="E103" s="1087">
        <v>48457</v>
      </c>
      <c r="F103" s="1088">
        <v>48457</v>
      </c>
      <c r="G103" s="1087">
        <v>48466</v>
      </c>
      <c r="H103" s="1088">
        <v>48466</v>
      </c>
      <c r="I103" s="1087">
        <v>48471</v>
      </c>
      <c r="J103" s="1088">
        <v>48471</v>
      </c>
      <c r="K103" s="1087">
        <v>48480</v>
      </c>
      <c r="L103" s="1088">
        <v>48480</v>
      </c>
      <c r="M103" s="1087">
        <v>48484</v>
      </c>
      <c r="N103" s="1088">
        <v>48484</v>
      </c>
    </row>
    <row r="104" spans="1:14">
      <c r="A104">
        <v>94</v>
      </c>
      <c r="B104" s="1085">
        <v>48488</v>
      </c>
      <c r="C104" s="1085">
        <f t="shared" si="2"/>
        <v>48518</v>
      </c>
      <c r="D104" s="1086"/>
      <c r="E104" s="1087">
        <v>48487</v>
      </c>
      <c r="F104" s="1088">
        <v>48487</v>
      </c>
      <c r="G104" s="1087">
        <v>48498</v>
      </c>
      <c r="H104" s="1088">
        <v>48498</v>
      </c>
      <c r="I104" s="1087">
        <v>48501</v>
      </c>
      <c r="J104" s="1088">
        <v>48501</v>
      </c>
      <c r="K104" s="1087">
        <v>48508</v>
      </c>
      <c r="L104" s="1088">
        <v>48508</v>
      </c>
      <c r="M104" s="1087">
        <v>48512</v>
      </c>
      <c r="N104" s="1088">
        <v>48512</v>
      </c>
    </row>
    <row r="105" spans="1:14">
      <c r="A105">
        <v>95</v>
      </c>
      <c r="B105" s="1085">
        <v>48519</v>
      </c>
      <c r="C105" s="1085">
        <f t="shared" si="2"/>
        <v>48548</v>
      </c>
      <c r="D105" s="1086"/>
      <c r="E105" s="1087">
        <v>48518</v>
      </c>
      <c r="F105" s="1088">
        <v>48518</v>
      </c>
      <c r="G105" s="1087">
        <v>48528</v>
      </c>
      <c r="H105" s="1088">
        <v>48528</v>
      </c>
      <c r="I105" s="1087">
        <v>48534</v>
      </c>
      <c r="J105" s="1088">
        <v>48534</v>
      </c>
      <c r="K105" s="1087">
        <v>48541</v>
      </c>
      <c r="L105" s="1088">
        <v>48541</v>
      </c>
      <c r="M105" s="1087">
        <v>48543</v>
      </c>
      <c r="N105" s="1088">
        <v>48543</v>
      </c>
    </row>
    <row r="106" spans="1:14">
      <c r="A106">
        <v>96</v>
      </c>
      <c r="B106" s="1085">
        <v>48549</v>
      </c>
      <c r="C106" s="1085">
        <f t="shared" si="2"/>
        <v>48579</v>
      </c>
      <c r="D106" s="1086"/>
      <c r="E106" s="1087">
        <v>48548</v>
      </c>
      <c r="F106" s="1088">
        <v>48548</v>
      </c>
      <c r="G106" s="1087">
        <v>48557</v>
      </c>
      <c r="H106" s="1088">
        <v>48557</v>
      </c>
      <c r="I106" s="1087">
        <v>48562</v>
      </c>
      <c r="J106" s="1088">
        <v>48562</v>
      </c>
      <c r="K106" s="1087">
        <v>48571</v>
      </c>
      <c r="L106" s="1088">
        <v>48571</v>
      </c>
      <c r="M106" s="1087">
        <v>48575</v>
      </c>
      <c r="N106" s="1088">
        <v>48575</v>
      </c>
    </row>
    <row r="107" spans="1:14">
      <c r="A107">
        <v>97</v>
      </c>
      <c r="B107" s="1085">
        <v>48580</v>
      </c>
      <c r="C107" s="1085">
        <f t="shared" si="2"/>
        <v>48610</v>
      </c>
      <c r="D107" s="1086"/>
      <c r="E107" s="1087">
        <v>48579</v>
      </c>
      <c r="F107" s="1088">
        <v>48579</v>
      </c>
      <c r="G107" s="1087">
        <v>48590</v>
      </c>
      <c r="H107" s="1088">
        <v>48590</v>
      </c>
      <c r="I107" s="1087">
        <v>48593</v>
      </c>
      <c r="J107" s="1088">
        <v>48593</v>
      </c>
      <c r="K107" s="1087">
        <v>48600</v>
      </c>
      <c r="L107" s="1088">
        <v>48600</v>
      </c>
      <c r="M107" s="1087">
        <v>48604</v>
      </c>
      <c r="N107" s="1088">
        <v>48604</v>
      </c>
    </row>
    <row r="108" spans="1:14">
      <c r="A108">
        <v>98</v>
      </c>
      <c r="B108" s="1085">
        <v>48611</v>
      </c>
      <c r="C108" s="1085">
        <f t="shared" si="2"/>
        <v>48638</v>
      </c>
      <c r="D108" s="1086"/>
      <c r="E108" s="1087">
        <v>48610</v>
      </c>
      <c r="F108" s="1088">
        <v>48610</v>
      </c>
      <c r="G108" s="1087">
        <v>48619</v>
      </c>
      <c r="H108" s="1088">
        <v>48619</v>
      </c>
      <c r="I108" s="1087">
        <v>48624</v>
      </c>
      <c r="J108" s="1088">
        <v>48624</v>
      </c>
      <c r="K108" s="1087">
        <v>48633</v>
      </c>
      <c r="L108" s="1088">
        <v>48633</v>
      </c>
      <c r="M108" s="1087">
        <v>48635</v>
      </c>
      <c r="N108" s="1088">
        <v>48635</v>
      </c>
    </row>
    <row r="109" spans="1:14">
      <c r="A109">
        <v>99</v>
      </c>
      <c r="B109" s="1085">
        <v>48639</v>
      </c>
      <c r="C109" s="1085">
        <f t="shared" si="2"/>
        <v>48669</v>
      </c>
      <c r="D109" s="1086"/>
      <c r="E109" s="1087">
        <v>48638</v>
      </c>
      <c r="F109" s="1088">
        <v>48638</v>
      </c>
      <c r="G109" s="1087">
        <v>48647</v>
      </c>
      <c r="H109" s="1088">
        <v>48647</v>
      </c>
      <c r="I109" s="1087">
        <v>48652</v>
      </c>
      <c r="J109" s="1088">
        <v>48652</v>
      </c>
      <c r="K109" s="1087">
        <v>48661</v>
      </c>
      <c r="L109" s="1088">
        <v>48661</v>
      </c>
      <c r="M109" s="1087">
        <v>48663</v>
      </c>
      <c r="N109" s="1088">
        <v>48663</v>
      </c>
    </row>
    <row r="110" spans="1:14">
      <c r="A110">
        <v>100</v>
      </c>
      <c r="B110" s="1085">
        <v>48670</v>
      </c>
      <c r="C110" s="1085">
        <f t="shared" si="2"/>
        <v>48699</v>
      </c>
      <c r="D110" s="1086"/>
      <c r="E110" s="1087">
        <v>48669</v>
      </c>
      <c r="F110" s="1088">
        <v>48669</v>
      </c>
      <c r="G110" s="1087">
        <v>48680</v>
      </c>
      <c r="H110" s="1088">
        <v>48680</v>
      </c>
      <c r="I110" s="1087">
        <v>48683</v>
      </c>
      <c r="J110" s="1088">
        <v>48683</v>
      </c>
      <c r="K110" s="1087">
        <v>48690</v>
      </c>
      <c r="L110" s="1088">
        <v>48690</v>
      </c>
      <c r="M110" s="1087">
        <v>48694</v>
      </c>
      <c r="N110" s="1088">
        <v>48694</v>
      </c>
    </row>
    <row r="111" spans="1:14">
      <c r="A111">
        <v>101</v>
      </c>
      <c r="B111" s="1085">
        <v>48700</v>
      </c>
      <c r="C111" s="1085">
        <f t="shared" si="2"/>
        <v>48730</v>
      </c>
      <c r="D111" s="1086"/>
      <c r="E111" s="1087">
        <v>48699</v>
      </c>
      <c r="F111" s="1088">
        <v>48699</v>
      </c>
      <c r="G111" s="1087">
        <v>48709</v>
      </c>
      <c r="H111" s="1088">
        <v>48709</v>
      </c>
      <c r="I111" s="1087">
        <v>48712</v>
      </c>
      <c r="J111" s="1088">
        <v>48712</v>
      </c>
      <c r="K111" s="1087">
        <v>48722</v>
      </c>
      <c r="L111" s="1088">
        <v>48722</v>
      </c>
      <c r="M111" s="1087">
        <v>48724</v>
      </c>
      <c r="N111" s="1088">
        <v>48724</v>
      </c>
    </row>
    <row r="112" spans="1:14">
      <c r="A112">
        <v>102</v>
      </c>
      <c r="B112" s="1085">
        <v>48731</v>
      </c>
      <c r="C112" s="1085">
        <f t="shared" si="2"/>
        <v>48760</v>
      </c>
      <c r="D112" s="1086"/>
      <c r="E112" s="1087">
        <v>48730</v>
      </c>
      <c r="F112" s="1088">
        <v>48730</v>
      </c>
      <c r="G112" s="1087">
        <v>48740</v>
      </c>
      <c r="H112" s="1088">
        <v>48740</v>
      </c>
      <c r="I112" s="1087">
        <v>48745</v>
      </c>
      <c r="J112" s="1088">
        <v>48745</v>
      </c>
      <c r="K112" s="1087">
        <v>48753</v>
      </c>
      <c r="L112" s="1088">
        <v>48753</v>
      </c>
      <c r="M112" s="1087">
        <v>48757</v>
      </c>
      <c r="N112" s="1088">
        <v>48757</v>
      </c>
    </row>
    <row r="113" spans="1:14">
      <c r="A113">
        <v>103</v>
      </c>
      <c r="B113" s="1085">
        <v>48761</v>
      </c>
      <c r="C113" s="1085">
        <f t="shared" si="2"/>
        <v>48791</v>
      </c>
      <c r="D113" s="1086"/>
      <c r="E113" s="1087">
        <v>48760</v>
      </c>
      <c r="F113" s="1088">
        <v>48760</v>
      </c>
      <c r="G113" s="1087">
        <v>48771</v>
      </c>
      <c r="H113" s="1088">
        <v>48771</v>
      </c>
      <c r="I113" s="1087">
        <v>48775</v>
      </c>
      <c r="J113" s="1088">
        <v>48775</v>
      </c>
      <c r="K113" s="1087">
        <v>48781</v>
      </c>
      <c r="L113" s="1088">
        <v>48781</v>
      </c>
      <c r="M113" s="1087">
        <v>48785</v>
      </c>
      <c r="N113" s="1088">
        <v>48785</v>
      </c>
    </row>
    <row r="114" spans="1:14">
      <c r="A114">
        <v>104</v>
      </c>
      <c r="B114" s="1085">
        <v>48792</v>
      </c>
      <c r="C114" s="1085">
        <f t="shared" si="2"/>
        <v>48822</v>
      </c>
      <c r="D114" s="1086"/>
      <c r="E114" s="1087">
        <v>48791</v>
      </c>
      <c r="F114" s="1088">
        <v>48791</v>
      </c>
      <c r="G114" s="1087">
        <v>48800</v>
      </c>
      <c r="H114" s="1088">
        <v>48800</v>
      </c>
      <c r="I114" s="1087">
        <v>48803</v>
      </c>
      <c r="J114" s="1088">
        <v>48803</v>
      </c>
      <c r="K114" s="1087">
        <v>48814</v>
      </c>
      <c r="L114" s="1088">
        <v>48814</v>
      </c>
      <c r="M114" s="1087">
        <v>48816</v>
      </c>
      <c r="N114" s="1088">
        <v>48816</v>
      </c>
    </row>
    <row r="115" spans="1:14">
      <c r="A115">
        <v>105</v>
      </c>
      <c r="B115" s="1085">
        <v>48823</v>
      </c>
      <c r="C115" s="1085">
        <f t="shared" si="2"/>
        <v>48852</v>
      </c>
      <c r="D115" s="1086"/>
      <c r="E115" s="1087">
        <v>48822</v>
      </c>
      <c r="F115" s="1088">
        <v>48822</v>
      </c>
      <c r="G115" s="1087">
        <v>48831</v>
      </c>
      <c r="H115" s="1088">
        <v>48831</v>
      </c>
      <c r="I115" s="1087">
        <v>48836</v>
      </c>
      <c r="J115" s="1088">
        <v>48836</v>
      </c>
      <c r="K115" s="1087">
        <v>48844</v>
      </c>
      <c r="L115" s="1088">
        <v>48844</v>
      </c>
      <c r="M115" s="1087">
        <v>48848</v>
      </c>
      <c r="N115" s="1088">
        <v>48848</v>
      </c>
    </row>
    <row r="116" spans="1:14">
      <c r="A116">
        <v>106</v>
      </c>
      <c r="B116" s="1085">
        <v>48853</v>
      </c>
      <c r="C116" s="1085">
        <f t="shared" si="2"/>
        <v>48883</v>
      </c>
      <c r="D116" s="1086"/>
      <c r="E116" s="1087">
        <v>48852</v>
      </c>
      <c r="F116" s="1088">
        <v>48852</v>
      </c>
      <c r="G116" s="1087">
        <v>48863</v>
      </c>
      <c r="H116" s="1088">
        <v>48863</v>
      </c>
      <c r="I116" s="1087">
        <v>48866</v>
      </c>
      <c r="J116" s="1088">
        <v>48866</v>
      </c>
      <c r="K116" s="1087">
        <v>48873</v>
      </c>
      <c r="L116" s="1088">
        <v>48873</v>
      </c>
      <c r="M116" s="1087">
        <v>48877</v>
      </c>
      <c r="N116" s="1088">
        <v>48877</v>
      </c>
    </row>
    <row r="117" spans="1:14">
      <c r="A117">
        <v>107</v>
      </c>
      <c r="B117" s="1085">
        <v>48884</v>
      </c>
      <c r="C117" s="1085">
        <f t="shared" si="2"/>
        <v>48913</v>
      </c>
      <c r="D117" s="1086"/>
      <c r="E117" s="1087">
        <v>48883</v>
      </c>
      <c r="F117" s="1088">
        <v>48883</v>
      </c>
      <c r="G117" s="1087">
        <v>48893</v>
      </c>
      <c r="H117" s="1088">
        <v>48893</v>
      </c>
      <c r="I117" s="1087">
        <v>48899</v>
      </c>
      <c r="J117" s="1088">
        <v>48899</v>
      </c>
      <c r="K117" s="1087">
        <v>48906</v>
      </c>
      <c r="L117" s="1088">
        <v>48906</v>
      </c>
      <c r="M117" s="1087">
        <v>48908</v>
      </c>
      <c r="N117" s="1088">
        <v>48908</v>
      </c>
    </row>
    <row r="118" spans="1:14">
      <c r="A118">
        <v>108</v>
      </c>
      <c r="B118" s="1085">
        <v>48914</v>
      </c>
      <c r="C118" s="1085">
        <f t="shared" si="2"/>
        <v>48944</v>
      </c>
      <c r="D118" s="1086"/>
      <c r="E118" s="1087">
        <v>48913</v>
      </c>
      <c r="F118" s="1088">
        <v>48913</v>
      </c>
      <c r="G118" s="1087">
        <v>48922</v>
      </c>
      <c r="H118" s="1088">
        <v>48922</v>
      </c>
      <c r="I118" s="1087">
        <v>48927</v>
      </c>
      <c r="J118" s="1088">
        <v>48927</v>
      </c>
      <c r="K118" s="1087">
        <v>48935</v>
      </c>
      <c r="L118" s="1088">
        <v>48935</v>
      </c>
      <c r="M118" s="1087">
        <v>48940</v>
      </c>
      <c r="N118" s="1088">
        <v>48940</v>
      </c>
    </row>
    <row r="119" spans="1:14">
      <c r="A119">
        <v>109</v>
      </c>
      <c r="B119" s="1085">
        <v>48945</v>
      </c>
      <c r="C119" s="1085">
        <f t="shared" si="2"/>
        <v>48975</v>
      </c>
      <c r="D119" s="1086"/>
      <c r="E119" s="1087">
        <v>48944</v>
      </c>
      <c r="F119" s="1088">
        <v>48944</v>
      </c>
      <c r="G119" s="1087">
        <v>48954</v>
      </c>
      <c r="H119" s="1088">
        <v>48954</v>
      </c>
      <c r="I119" s="1087">
        <v>48957</v>
      </c>
      <c r="J119" s="1088">
        <v>48957</v>
      </c>
      <c r="K119" s="1087">
        <v>48967</v>
      </c>
      <c r="L119" s="1088">
        <v>48967</v>
      </c>
      <c r="M119" s="1087">
        <v>48969</v>
      </c>
      <c r="N119" s="1088">
        <v>48969</v>
      </c>
    </row>
    <row r="120" spans="1:14">
      <c r="A120">
        <v>110</v>
      </c>
      <c r="B120" s="1085">
        <v>48976</v>
      </c>
      <c r="C120" s="1085">
        <f t="shared" si="2"/>
        <v>49003</v>
      </c>
      <c r="D120" s="1086"/>
      <c r="E120" s="1087">
        <v>48975</v>
      </c>
      <c r="F120" s="1088">
        <v>48975</v>
      </c>
      <c r="G120" s="1087">
        <v>48984</v>
      </c>
      <c r="H120" s="1088">
        <v>48984</v>
      </c>
      <c r="I120" s="1087">
        <v>48989</v>
      </c>
      <c r="J120" s="1088">
        <v>48989</v>
      </c>
      <c r="K120" s="1087">
        <v>48998</v>
      </c>
      <c r="L120" s="1088">
        <v>48998</v>
      </c>
      <c r="M120" s="1087">
        <v>49002</v>
      </c>
      <c r="N120" s="1088">
        <v>49002</v>
      </c>
    </row>
    <row r="121" spans="1:14">
      <c r="A121">
        <v>111</v>
      </c>
      <c r="B121" s="1085">
        <v>49004</v>
      </c>
      <c r="C121" s="1085">
        <f t="shared" si="2"/>
        <v>49034</v>
      </c>
      <c r="D121" s="1086"/>
      <c r="E121" s="1087">
        <v>49003</v>
      </c>
      <c r="F121" s="1088">
        <v>49003</v>
      </c>
      <c r="G121" s="1087">
        <v>49012</v>
      </c>
      <c r="H121" s="1088">
        <v>49012</v>
      </c>
      <c r="I121" s="1087">
        <v>49017</v>
      </c>
      <c r="J121" s="1088">
        <v>49017</v>
      </c>
      <c r="K121" s="1087">
        <v>49026</v>
      </c>
      <c r="L121" s="1088">
        <v>49026</v>
      </c>
      <c r="M121" s="1087">
        <v>49030</v>
      </c>
      <c r="N121" s="1088">
        <v>49030</v>
      </c>
    </row>
    <row r="122" spans="1:14">
      <c r="A122">
        <v>112</v>
      </c>
      <c r="B122" s="1085">
        <v>49035</v>
      </c>
      <c r="C122" s="1085">
        <f t="shared" si="2"/>
        <v>49064</v>
      </c>
      <c r="D122" s="1086"/>
      <c r="E122" s="1087">
        <v>49034</v>
      </c>
      <c r="F122" s="1088">
        <v>49034</v>
      </c>
      <c r="G122" s="1087">
        <v>49047</v>
      </c>
      <c r="H122" s="1088">
        <v>49047</v>
      </c>
      <c r="I122" s="1087">
        <v>49052</v>
      </c>
      <c r="J122" s="1088">
        <v>49052</v>
      </c>
      <c r="K122" s="1087">
        <v>49055</v>
      </c>
      <c r="L122" s="1088">
        <v>49055</v>
      </c>
      <c r="M122" s="1087">
        <v>49059</v>
      </c>
      <c r="N122" s="1088">
        <v>49059</v>
      </c>
    </row>
    <row r="123" spans="1:14">
      <c r="A123">
        <v>113</v>
      </c>
      <c r="B123" s="1085">
        <v>49065</v>
      </c>
      <c r="C123" s="1085">
        <f t="shared" si="2"/>
        <v>49095</v>
      </c>
      <c r="D123" s="1086"/>
      <c r="E123" s="1087">
        <v>49064</v>
      </c>
      <c r="F123" s="1088">
        <v>49064</v>
      </c>
      <c r="G123" s="1087">
        <v>49075</v>
      </c>
      <c r="H123" s="1088">
        <v>49075</v>
      </c>
      <c r="I123" s="1087">
        <v>49080</v>
      </c>
      <c r="J123" s="1088">
        <v>49080</v>
      </c>
      <c r="K123" s="1087">
        <v>49087</v>
      </c>
      <c r="L123" s="1088">
        <v>49087</v>
      </c>
      <c r="M123" s="1087">
        <v>49089</v>
      </c>
      <c r="N123" s="1088">
        <v>49089</v>
      </c>
    </row>
    <row r="124" spans="1:14">
      <c r="A124">
        <v>114</v>
      </c>
      <c r="B124" s="1085">
        <v>49096</v>
      </c>
      <c r="C124" s="1085">
        <f t="shared" si="2"/>
        <v>49125</v>
      </c>
      <c r="D124" s="1086"/>
      <c r="E124" s="1087">
        <v>49095</v>
      </c>
      <c r="F124" s="1088">
        <v>49095</v>
      </c>
      <c r="G124" s="1087">
        <v>49104</v>
      </c>
      <c r="H124" s="1088">
        <v>49104</v>
      </c>
      <c r="I124" s="1087">
        <v>49109</v>
      </c>
      <c r="J124" s="1088">
        <v>49109</v>
      </c>
      <c r="K124" s="1087">
        <v>49117</v>
      </c>
      <c r="L124" s="1088">
        <v>49117</v>
      </c>
      <c r="M124" s="1087">
        <v>49121</v>
      </c>
      <c r="N124" s="1088">
        <v>49121</v>
      </c>
    </row>
    <row r="125" spans="1:14">
      <c r="A125">
        <v>115</v>
      </c>
      <c r="B125" s="1085">
        <v>49126</v>
      </c>
      <c r="C125" s="1085">
        <f t="shared" si="2"/>
        <v>49156</v>
      </c>
      <c r="D125" s="1086"/>
      <c r="E125" s="1087">
        <v>49125</v>
      </c>
      <c r="F125" s="1088">
        <v>49125</v>
      </c>
      <c r="G125" s="1087">
        <v>49136</v>
      </c>
      <c r="H125" s="1088">
        <v>49136</v>
      </c>
      <c r="I125" s="1087">
        <v>49142</v>
      </c>
      <c r="J125" s="1088">
        <v>49142</v>
      </c>
      <c r="K125" s="1087">
        <v>49146</v>
      </c>
      <c r="L125" s="1088">
        <v>49146</v>
      </c>
      <c r="M125" s="1087">
        <v>49150</v>
      </c>
      <c r="N125" s="1088">
        <v>49150</v>
      </c>
    </row>
    <row r="126" spans="1:14">
      <c r="A126">
        <v>116</v>
      </c>
      <c r="B126" s="1085">
        <v>49157</v>
      </c>
      <c r="C126" s="1085">
        <f t="shared" si="2"/>
        <v>49187</v>
      </c>
      <c r="D126" s="1086"/>
      <c r="E126" s="1087">
        <v>49156</v>
      </c>
      <c r="F126" s="1088">
        <v>49156</v>
      </c>
      <c r="G126" s="1087">
        <v>49165</v>
      </c>
      <c r="H126" s="1088">
        <v>49165</v>
      </c>
      <c r="I126" s="1087">
        <v>49170</v>
      </c>
      <c r="J126" s="1088">
        <v>49170</v>
      </c>
      <c r="K126" s="1087">
        <v>49179</v>
      </c>
      <c r="L126" s="1088">
        <v>49179</v>
      </c>
      <c r="M126" s="1087">
        <v>49181</v>
      </c>
      <c r="N126" s="1088">
        <v>49181</v>
      </c>
    </row>
    <row r="127" spans="1:14">
      <c r="A127">
        <v>117</v>
      </c>
      <c r="B127" s="1085">
        <v>49188</v>
      </c>
      <c r="C127" s="1085">
        <f t="shared" si="2"/>
        <v>49217</v>
      </c>
      <c r="D127" s="1086"/>
      <c r="E127" s="1087">
        <v>49187</v>
      </c>
      <c r="F127" s="1088">
        <v>49187</v>
      </c>
      <c r="G127" s="1087">
        <v>49198</v>
      </c>
      <c r="H127" s="1088">
        <v>49198</v>
      </c>
      <c r="I127" s="1087">
        <v>49201</v>
      </c>
      <c r="J127" s="1088">
        <v>49201</v>
      </c>
      <c r="K127" s="1087">
        <v>49208</v>
      </c>
      <c r="L127" s="1088">
        <v>49208</v>
      </c>
      <c r="M127" s="1087">
        <v>49212</v>
      </c>
      <c r="N127" s="1088">
        <v>49212</v>
      </c>
    </row>
    <row r="128" spans="1:14">
      <c r="A128">
        <v>118</v>
      </c>
      <c r="B128" s="1085">
        <v>49218</v>
      </c>
      <c r="C128" s="1085">
        <f t="shared" si="2"/>
        <v>49248</v>
      </c>
      <c r="D128" s="1086"/>
      <c r="E128" s="1087">
        <v>49217</v>
      </c>
      <c r="F128" s="1088">
        <v>49217</v>
      </c>
      <c r="G128" s="1087">
        <v>49227</v>
      </c>
      <c r="H128" s="1088">
        <v>49227</v>
      </c>
      <c r="I128" s="1087">
        <v>49230</v>
      </c>
      <c r="J128" s="1088">
        <v>49230</v>
      </c>
      <c r="K128" s="1087">
        <v>49240</v>
      </c>
      <c r="L128" s="1088">
        <v>49240</v>
      </c>
      <c r="M128" s="1087">
        <v>49242</v>
      </c>
      <c r="N128" s="1088">
        <v>49242</v>
      </c>
    </row>
    <row r="129" spans="1:14">
      <c r="A129">
        <v>119</v>
      </c>
      <c r="B129" s="1085">
        <v>49249</v>
      </c>
      <c r="C129" s="1085">
        <f t="shared" si="2"/>
        <v>49278</v>
      </c>
      <c r="D129" s="1086"/>
      <c r="E129" s="1087">
        <v>49248</v>
      </c>
      <c r="F129" s="1088">
        <v>49248</v>
      </c>
      <c r="G129" s="1087">
        <v>49258</v>
      </c>
      <c r="H129" s="1088">
        <v>49258</v>
      </c>
      <c r="I129" s="1087">
        <v>49263</v>
      </c>
      <c r="J129" s="1088">
        <v>49263</v>
      </c>
      <c r="K129" s="1087">
        <v>49271</v>
      </c>
      <c r="L129" s="1088">
        <v>49271</v>
      </c>
      <c r="M129" s="1087">
        <v>49275</v>
      </c>
      <c r="N129" s="1088">
        <v>49275</v>
      </c>
    </row>
    <row r="130" spans="1:14">
      <c r="A130">
        <v>120</v>
      </c>
      <c r="B130" s="1085">
        <v>49279</v>
      </c>
      <c r="C130" s="1085">
        <f t="shared" si="2"/>
        <v>49309</v>
      </c>
      <c r="D130" s="1086"/>
      <c r="E130" s="1087">
        <v>49278</v>
      </c>
      <c r="F130" s="1088">
        <v>49278</v>
      </c>
      <c r="G130" s="1087">
        <v>49289</v>
      </c>
      <c r="H130" s="1088">
        <v>49289</v>
      </c>
      <c r="I130" s="1087">
        <v>49292</v>
      </c>
      <c r="J130" s="1088">
        <v>49292</v>
      </c>
      <c r="K130" s="1087">
        <v>49299</v>
      </c>
      <c r="L130" s="1088">
        <v>49299</v>
      </c>
      <c r="M130" s="1087">
        <v>49305</v>
      </c>
      <c r="N130" s="1088">
        <v>49305</v>
      </c>
    </row>
    <row r="131" spans="1:14">
      <c r="A131">
        <v>121</v>
      </c>
      <c r="B131" s="1085">
        <v>49310</v>
      </c>
      <c r="C131" s="1085">
        <f t="shared" si="2"/>
        <v>49340</v>
      </c>
      <c r="D131" s="1086"/>
      <c r="E131" s="1087">
        <v>49309</v>
      </c>
      <c r="F131" s="1088">
        <v>49309</v>
      </c>
      <c r="G131" s="1087">
        <v>49319</v>
      </c>
      <c r="H131" s="1088">
        <v>49319</v>
      </c>
      <c r="I131" s="1087">
        <v>49324</v>
      </c>
      <c r="J131" s="1088">
        <v>49324</v>
      </c>
      <c r="K131" s="1087">
        <v>49332</v>
      </c>
      <c r="L131" s="1088">
        <v>49332</v>
      </c>
      <c r="M131" s="1087">
        <v>49334</v>
      </c>
      <c r="N131" s="1088">
        <v>49334</v>
      </c>
    </row>
    <row r="132" spans="1:14">
      <c r="A132">
        <v>122</v>
      </c>
      <c r="B132" s="1085">
        <v>49341</v>
      </c>
      <c r="C132" s="1085">
        <f t="shared" si="2"/>
        <v>49368</v>
      </c>
      <c r="D132" s="1086"/>
      <c r="E132" s="1087">
        <v>49340</v>
      </c>
      <c r="F132" s="1088">
        <v>49340</v>
      </c>
      <c r="G132" s="1087">
        <v>49349</v>
      </c>
      <c r="H132" s="1088">
        <v>49349</v>
      </c>
      <c r="I132" s="1087">
        <v>49354</v>
      </c>
      <c r="J132" s="1088">
        <v>49354</v>
      </c>
      <c r="K132" s="1087">
        <v>49362</v>
      </c>
      <c r="L132" s="1088">
        <v>49362</v>
      </c>
      <c r="M132" s="1087">
        <v>49366</v>
      </c>
      <c r="N132" s="1088">
        <v>49366</v>
      </c>
    </row>
    <row r="133" spans="1:14">
      <c r="A133">
        <v>123</v>
      </c>
      <c r="B133" s="1085">
        <v>49369</v>
      </c>
      <c r="C133" s="1085">
        <f t="shared" si="2"/>
        <v>49399</v>
      </c>
      <c r="D133" s="1086"/>
      <c r="E133" s="1087">
        <v>49368</v>
      </c>
      <c r="F133" s="1088">
        <v>49368</v>
      </c>
      <c r="G133" s="1087">
        <v>49377</v>
      </c>
      <c r="H133" s="1088">
        <v>49377</v>
      </c>
      <c r="I133" s="1087">
        <v>49382</v>
      </c>
      <c r="J133" s="1088">
        <v>49382</v>
      </c>
      <c r="K133" s="1087">
        <v>49389</v>
      </c>
      <c r="L133" s="1088">
        <v>49389</v>
      </c>
      <c r="M133" s="1087">
        <v>49395</v>
      </c>
      <c r="N133" s="1088">
        <v>49395</v>
      </c>
    </row>
    <row r="134" spans="1:14">
      <c r="A134">
        <v>124</v>
      </c>
      <c r="B134" s="1085">
        <v>49400</v>
      </c>
      <c r="C134" s="1085">
        <f t="shared" si="2"/>
        <v>49429</v>
      </c>
      <c r="D134" s="1086"/>
      <c r="E134" s="1087">
        <v>49399</v>
      </c>
      <c r="F134" s="1088">
        <v>49399</v>
      </c>
      <c r="G134" s="1087">
        <v>49409</v>
      </c>
      <c r="H134" s="1088">
        <v>49409</v>
      </c>
      <c r="I134" s="1087">
        <v>49412</v>
      </c>
      <c r="J134" s="1088">
        <v>49412</v>
      </c>
      <c r="K134" s="1087">
        <v>49422</v>
      </c>
      <c r="L134" s="1088">
        <v>49422</v>
      </c>
      <c r="M134" s="1087">
        <v>49424</v>
      </c>
      <c r="N134" s="1088">
        <v>49424</v>
      </c>
    </row>
    <row r="135" spans="1:14">
      <c r="A135">
        <v>125</v>
      </c>
      <c r="B135" s="1085">
        <v>49430</v>
      </c>
      <c r="C135" s="1085">
        <f t="shared" si="2"/>
        <v>49460</v>
      </c>
      <c r="D135" s="1086"/>
      <c r="E135" s="1087">
        <v>49429</v>
      </c>
      <c r="F135" s="1088">
        <v>49429</v>
      </c>
      <c r="G135" s="1087">
        <v>49444</v>
      </c>
      <c r="H135" s="1088">
        <v>49444</v>
      </c>
      <c r="I135" s="1087">
        <v>49447</v>
      </c>
      <c r="J135" s="1088">
        <v>49447</v>
      </c>
      <c r="K135" s="1087">
        <v>49452</v>
      </c>
      <c r="L135" s="1088">
        <v>49452</v>
      </c>
      <c r="M135" s="1087">
        <v>49454</v>
      </c>
      <c r="N135" s="1088">
        <v>49454</v>
      </c>
    </row>
    <row r="136" spans="1:14">
      <c r="A136">
        <v>126</v>
      </c>
      <c r="B136" s="1085">
        <v>49461</v>
      </c>
      <c r="C136" s="1085">
        <f t="shared" si="2"/>
        <v>49490</v>
      </c>
      <c r="D136" s="1086"/>
      <c r="E136" s="1087">
        <v>49460</v>
      </c>
      <c r="F136" s="1088">
        <v>49460</v>
      </c>
      <c r="G136" s="1087">
        <v>49471</v>
      </c>
      <c r="H136" s="1088">
        <v>49471</v>
      </c>
      <c r="I136" s="1087">
        <v>49474</v>
      </c>
      <c r="J136" s="1088">
        <v>49474</v>
      </c>
      <c r="K136" s="1087">
        <v>49481</v>
      </c>
      <c r="L136" s="1088">
        <v>49481</v>
      </c>
      <c r="M136" s="1087">
        <v>49485</v>
      </c>
      <c r="N136" s="1088">
        <v>49485</v>
      </c>
    </row>
    <row r="137" spans="1:14">
      <c r="A137">
        <v>127</v>
      </c>
      <c r="B137" s="1085">
        <v>49491</v>
      </c>
      <c r="C137" s="1085">
        <f t="shared" si="2"/>
        <v>49521</v>
      </c>
      <c r="D137" s="1086"/>
      <c r="E137" s="1087">
        <v>49490</v>
      </c>
      <c r="F137" s="1088">
        <v>49490</v>
      </c>
      <c r="G137" s="1087">
        <v>49500</v>
      </c>
      <c r="H137" s="1088">
        <v>49500</v>
      </c>
      <c r="I137" s="1087">
        <v>49503</v>
      </c>
      <c r="J137" s="1088">
        <v>49503</v>
      </c>
      <c r="K137" s="1087">
        <v>49513</v>
      </c>
      <c r="L137" s="1088">
        <v>49513</v>
      </c>
      <c r="M137" s="1087">
        <v>49515</v>
      </c>
      <c r="N137" s="1088">
        <v>49515</v>
      </c>
    </row>
    <row r="138" spans="1:14">
      <c r="A138">
        <v>128</v>
      </c>
      <c r="B138" s="1085">
        <v>49522</v>
      </c>
      <c r="C138" s="1085">
        <f t="shared" si="2"/>
        <v>49552</v>
      </c>
      <c r="D138" s="1086"/>
      <c r="E138" s="1087">
        <v>49521</v>
      </c>
      <c r="F138" s="1088">
        <v>49521</v>
      </c>
      <c r="G138" s="1087">
        <v>49530</v>
      </c>
      <c r="H138" s="1088">
        <v>49530</v>
      </c>
      <c r="I138" s="1087">
        <v>49535</v>
      </c>
      <c r="J138" s="1088">
        <v>49535</v>
      </c>
      <c r="K138" s="1087">
        <v>49544</v>
      </c>
      <c r="L138" s="1088">
        <v>49544</v>
      </c>
      <c r="M138" s="1087">
        <v>49548</v>
      </c>
      <c r="N138" s="1088">
        <v>49548</v>
      </c>
    </row>
    <row r="139" spans="1:14">
      <c r="A139">
        <v>129</v>
      </c>
      <c r="B139" s="1085">
        <v>49553</v>
      </c>
      <c r="C139" s="1085">
        <f t="shared" ref="C139:C202" si="3">EOMONTH(B139,0)</f>
        <v>49582</v>
      </c>
      <c r="D139" s="1086"/>
      <c r="E139" s="1087">
        <v>49552</v>
      </c>
      <c r="F139" s="1088">
        <v>49552</v>
      </c>
      <c r="G139" s="1087">
        <v>49563</v>
      </c>
      <c r="H139" s="1088">
        <v>49563</v>
      </c>
      <c r="I139" s="1087">
        <v>49566</v>
      </c>
      <c r="J139" s="1088">
        <v>49566</v>
      </c>
      <c r="K139" s="1087">
        <v>49573</v>
      </c>
      <c r="L139" s="1088">
        <v>49573</v>
      </c>
      <c r="M139" s="1087">
        <v>49577</v>
      </c>
      <c r="N139" s="1088">
        <v>49577</v>
      </c>
    </row>
    <row r="140" spans="1:14">
      <c r="A140">
        <v>130</v>
      </c>
      <c r="B140" s="1085">
        <v>49583</v>
      </c>
      <c r="C140" s="1085">
        <f t="shared" si="3"/>
        <v>49613</v>
      </c>
      <c r="D140" s="1086"/>
      <c r="E140" s="1087">
        <v>49582</v>
      </c>
      <c r="F140" s="1088">
        <v>49582</v>
      </c>
      <c r="G140" s="1087">
        <v>49591</v>
      </c>
      <c r="H140" s="1088">
        <v>49591</v>
      </c>
      <c r="I140" s="1087">
        <v>49594</v>
      </c>
      <c r="J140" s="1088">
        <v>49594</v>
      </c>
      <c r="K140" s="1087">
        <v>49605</v>
      </c>
      <c r="L140" s="1088">
        <v>49605</v>
      </c>
      <c r="M140" s="1087">
        <v>49607</v>
      </c>
      <c r="N140" s="1088">
        <v>49607</v>
      </c>
    </row>
    <row r="141" spans="1:14">
      <c r="A141">
        <v>131</v>
      </c>
      <c r="B141" s="1085">
        <v>49614</v>
      </c>
      <c r="C141" s="1085">
        <f t="shared" si="3"/>
        <v>49643</v>
      </c>
      <c r="D141" s="1086"/>
      <c r="E141" s="1087">
        <v>49613</v>
      </c>
      <c r="F141" s="1088">
        <v>49613</v>
      </c>
      <c r="G141" s="1087">
        <v>49625</v>
      </c>
      <c r="H141" s="1088">
        <v>49625</v>
      </c>
      <c r="I141" s="1087">
        <v>49628</v>
      </c>
      <c r="J141" s="1088">
        <v>49628</v>
      </c>
      <c r="K141" s="1087">
        <v>49635</v>
      </c>
      <c r="L141" s="1088">
        <v>49635</v>
      </c>
      <c r="M141" s="1087">
        <v>49639</v>
      </c>
      <c r="N141" s="1088">
        <v>49639</v>
      </c>
    </row>
    <row r="142" spans="1:14">
      <c r="A142">
        <v>132</v>
      </c>
      <c r="B142" s="1085">
        <v>49644</v>
      </c>
      <c r="C142" s="1085">
        <f t="shared" si="3"/>
        <v>49674</v>
      </c>
      <c r="D142" s="1086"/>
      <c r="E142" s="1087">
        <v>49643</v>
      </c>
      <c r="F142" s="1088">
        <v>49643</v>
      </c>
      <c r="G142" s="1087">
        <v>49654</v>
      </c>
      <c r="H142" s="1088">
        <v>49654</v>
      </c>
      <c r="I142" s="1087">
        <v>49657</v>
      </c>
      <c r="J142" s="1088">
        <v>49657</v>
      </c>
      <c r="K142" s="1087">
        <v>49664</v>
      </c>
      <c r="L142" s="1088">
        <v>49664</v>
      </c>
      <c r="M142" s="1087">
        <v>49670</v>
      </c>
      <c r="N142" s="1088">
        <v>49670</v>
      </c>
    </row>
    <row r="143" spans="1:14">
      <c r="A143">
        <v>133</v>
      </c>
      <c r="B143" s="1085">
        <v>49675</v>
      </c>
      <c r="C143" s="1085">
        <f t="shared" si="3"/>
        <v>49705</v>
      </c>
      <c r="D143" s="1086"/>
      <c r="E143" s="1087">
        <v>49674</v>
      </c>
      <c r="F143" s="1088">
        <v>49674</v>
      </c>
      <c r="G143" s="1087">
        <v>49684</v>
      </c>
      <c r="H143" s="1088">
        <v>49684</v>
      </c>
      <c r="I143" s="1087">
        <v>49689</v>
      </c>
      <c r="J143" s="1088">
        <v>49689</v>
      </c>
      <c r="K143" s="1087">
        <v>49697</v>
      </c>
      <c r="L143" s="1088">
        <v>49697</v>
      </c>
      <c r="M143" s="1087">
        <v>49699</v>
      </c>
      <c r="N143" s="1088">
        <v>49699</v>
      </c>
    </row>
    <row r="144" spans="1:14">
      <c r="A144">
        <v>134</v>
      </c>
      <c r="B144" s="1085">
        <v>49706</v>
      </c>
      <c r="C144" s="1085">
        <f t="shared" si="3"/>
        <v>49734</v>
      </c>
      <c r="D144" s="1086"/>
      <c r="E144" s="1087">
        <v>49705</v>
      </c>
      <c r="F144" s="1088">
        <v>49705</v>
      </c>
      <c r="G144" s="1087">
        <v>49716</v>
      </c>
      <c r="H144" s="1088">
        <v>49716</v>
      </c>
      <c r="I144" s="1087">
        <v>49719</v>
      </c>
      <c r="J144" s="1088">
        <v>49719</v>
      </c>
      <c r="K144" s="1087">
        <v>49726</v>
      </c>
      <c r="L144" s="1088">
        <v>49726</v>
      </c>
      <c r="M144" s="1087">
        <v>49730</v>
      </c>
      <c r="N144" s="1088">
        <v>49730</v>
      </c>
    </row>
    <row r="145" spans="1:14">
      <c r="A145">
        <v>135</v>
      </c>
      <c r="B145" s="1085">
        <v>49735</v>
      </c>
      <c r="C145" s="1085">
        <f t="shared" si="3"/>
        <v>49765</v>
      </c>
      <c r="D145" s="1086"/>
      <c r="E145" s="1087">
        <v>49734</v>
      </c>
      <c r="F145" s="1088">
        <v>49734</v>
      </c>
      <c r="G145" s="1087">
        <v>49745</v>
      </c>
      <c r="H145" s="1088">
        <v>49745</v>
      </c>
      <c r="I145" s="1087">
        <v>49748</v>
      </c>
      <c r="J145" s="1088">
        <v>49748</v>
      </c>
      <c r="K145" s="1087">
        <v>49755</v>
      </c>
      <c r="L145" s="1088">
        <v>49755</v>
      </c>
      <c r="M145" s="1087">
        <v>49759</v>
      </c>
      <c r="N145" s="1088">
        <v>49759</v>
      </c>
    </row>
    <row r="146" spans="1:14">
      <c r="A146">
        <v>136</v>
      </c>
      <c r="B146" s="1085">
        <v>49766</v>
      </c>
      <c r="C146" s="1085">
        <f t="shared" si="3"/>
        <v>49795</v>
      </c>
      <c r="D146" s="1086"/>
      <c r="E146" s="1087">
        <v>49765</v>
      </c>
      <c r="F146" s="1088">
        <v>49765</v>
      </c>
      <c r="G146" s="1087">
        <v>49774</v>
      </c>
      <c r="H146" s="1088">
        <v>49774</v>
      </c>
      <c r="I146" s="1087">
        <v>49781</v>
      </c>
      <c r="J146" s="1088">
        <v>49781</v>
      </c>
      <c r="K146" s="1087">
        <v>49788</v>
      </c>
      <c r="L146" s="1088">
        <v>49788</v>
      </c>
      <c r="M146" s="1087">
        <v>49790</v>
      </c>
      <c r="N146" s="1088">
        <v>49790</v>
      </c>
    </row>
    <row r="147" spans="1:14">
      <c r="A147">
        <v>137</v>
      </c>
      <c r="B147" s="1085">
        <v>49796</v>
      </c>
      <c r="C147" s="1085">
        <f t="shared" si="3"/>
        <v>49826</v>
      </c>
      <c r="D147" s="1086"/>
      <c r="E147" s="1087">
        <v>49795</v>
      </c>
      <c r="F147" s="1088">
        <v>49795</v>
      </c>
      <c r="G147" s="1087">
        <v>49808</v>
      </c>
      <c r="H147" s="1088">
        <v>49808</v>
      </c>
      <c r="I147" s="1087">
        <v>49811</v>
      </c>
      <c r="J147" s="1088">
        <v>49811</v>
      </c>
      <c r="K147" s="1087">
        <v>49817</v>
      </c>
      <c r="L147" s="1088">
        <v>49817</v>
      </c>
      <c r="M147" s="1087">
        <v>49821</v>
      </c>
      <c r="N147" s="1088">
        <v>49821</v>
      </c>
    </row>
    <row r="148" spans="1:14">
      <c r="A148">
        <v>138</v>
      </c>
      <c r="B148" s="1085">
        <v>49827</v>
      </c>
      <c r="C148" s="1085">
        <f t="shared" si="3"/>
        <v>49856</v>
      </c>
      <c r="D148" s="1086"/>
      <c r="E148" s="1087">
        <v>49826</v>
      </c>
      <c r="F148" s="1088">
        <v>49826</v>
      </c>
      <c r="G148" s="1087">
        <v>49837</v>
      </c>
      <c r="H148" s="1088">
        <v>49837</v>
      </c>
      <c r="I148" s="1087">
        <v>49842</v>
      </c>
      <c r="J148" s="1088">
        <v>49842</v>
      </c>
      <c r="K148" s="1087">
        <v>49849</v>
      </c>
      <c r="L148" s="1088">
        <v>49849</v>
      </c>
      <c r="M148" s="1087">
        <v>49851</v>
      </c>
      <c r="N148" s="1088">
        <v>49851</v>
      </c>
    </row>
    <row r="149" spans="1:14">
      <c r="A149">
        <v>139</v>
      </c>
      <c r="B149" s="1085">
        <v>49857</v>
      </c>
      <c r="C149" s="1085">
        <f t="shared" si="3"/>
        <v>49887</v>
      </c>
      <c r="D149" s="1086"/>
      <c r="E149" s="1087">
        <v>49856</v>
      </c>
      <c r="F149" s="1088">
        <v>49856</v>
      </c>
      <c r="G149" s="1087">
        <v>49865</v>
      </c>
      <c r="H149" s="1088">
        <v>49865</v>
      </c>
      <c r="I149" s="1087">
        <v>49871</v>
      </c>
      <c r="J149" s="1088">
        <v>49871</v>
      </c>
      <c r="K149" s="1087">
        <v>49879</v>
      </c>
      <c r="L149" s="1088">
        <v>49879</v>
      </c>
      <c r="M149" s="1087">
        <v>49881</v>
      </c>
      <c r="N149" s="1088">
        <v>49881</v>
      </c>
    </row>
    <row r="150" spans="1:14">
      <c r="A150">
        <v>140</v>
      </c>
      <c r="B150" s="1085">
        <v>49888</v>
      </c>
      <c r="C150" s="1085">
        <f t="shared" si="3"/>
        <v>49918</v>
      </c>
      <c r="D150" s="1086"/>
      <c r="E150" s="1087">
        <v>49887</v>
      </c>
      <c r="F150" s="1088">
        <v>49887</v>
      </c>
      <c r="G150" s="1087">
        <v>49898</v>
      </c>
      <c r="H150" s="1088">
        <v>49898</v>
      </c>
      <c r="I150" s="1087">
        <v>49901</v>
      </c>
      <c r="J150" s="1088">
        <v>49901</v>
      </c>
      <c r="K150" s="1087">
        <v>49908</v>
      </c>
      <c r="L150" s="1088">
        <v>49908</v>
      </c>
      <c r="M150" s="1087">
        <v>49912</v>
      </c>
      <c r="N150" s="1088">
        <v>49912</v>
      </c>
    </row>
    <row r="151" spans="1:14">
      <c r="A151">
        <v>141</v>
      </c>
      <c r="B151" s="1085">
        <v>49919</v>
      </c>
      <c r="C151" s="1085">
        <f t="shared" si="3"/>
        <v>49948</v>
      </c>
      <c r="D151" s="1086"/>
      <c r="E151" s="1087">
        <v>49918</v>
      </c>
      <c r="F151" s="1088">
        <v>49918</v>
      </c>
      <c r="G151" s="1087">
        <v>49927</v>
      </c>
      <c r="H151" s="1088">
        <v>49927</v>
      </c>
      <c r="I151" s="1087">
        <v>49930</v>
      </c>
      <c r="J151" s="1088">
        <v>49930</v>
      </c>
      <c r="K151" s="1087">
        <v>49941</v>
      </c>
      <c r="L151" s="1088">
        <v>49941</v>
      </c>
      <c r="M151" s="1087">
        <v>49943</v>
      </c>
      <c r="N151" s="1088">
        <v>49943</v>
      </c>
    </row>
    <row r="152" spans="1:14">
      <c r="A152">
        <v>142</v>
      </c>
      <c r="B152" s="1085">
        <v>49949</v>
      </c>
      <c r="C152" s="1085">
        <f t="shared" si="3"/>
        <v>49979</v>
      </c>
      <c r="D152" s="1086"/>
      <c r="E152" s="1087">
        <v>49948</v>
      </c>
      <c r="F152" s="1088">
        <v>49948</v>
      </c>
      <c r="G152" s="1087">
        <v>49957</v>
      </c>
      <c r="H152" s="1088">
        <v>49957</v>
      </c>
      <c r="I152" s="1087">
        <v>49962</v>
      </c>
      <c r="J152" s="1088">
        <v>49962</v>
      </c>
      <c r="K152" s="1087">
        <v>49971</v>
      </c>
      <c r="L152" s="1088">
        <v>49971</v>
      </c>
      <c r="M152" s="1087">
        <v>49975</v>
      </c>
      <c r="N152" s="1088">
        <v>49975</v>
      </c>
    </row>
    <row r="153" spans="1:14">
      <c r="A153">
        <v>143</v>
      </c>
      <c r="B153" s="1085">
        <v>49980</v>
      </c>
      <c r="C153" s="1085">
        <f t="shared" si="3"/>
        <v>50009</v>
      </c>
      <c r="D153" s="1086"/>
      <c r="E153" s="1087">
        <v>49979</v>
      </c>
      <c r="F153" s="1088">
        <v>49979</v>
      </c>
      <c r="G153" s="1087">
        <v>49991</v>
      </c>
      <c r="H153" s="1088">
        <v>49991</v>
      </c>
      <c r="I153" s="1087">
        <v>49996</v>
      </c>
      <c r="J153" s="1088">
        <v>49996</v>
      </c>
      <c r="K153" s="1087">
        <v>50000</v>
      </c>
      <c r="L153" s="1088">
        <v>50000</v>
      </c>
      <c r="M153" s="1087">
        <v>50004</v>
      </c>
      <c r="N153" s="1088">
        <v>50004</v>
      </c>
    </row>
    <row r="154" spans="1:14">
      <c r="A154">
        <v>144</v>
      </c>
      <c r="B154" s="1085">
        <v>50010</v>
      </c>
      <c r="C154" s="1085">
        <f t="shared" si="3"/>
        <v>50040</v>
      </c>
      <c r="D154" s="1086"/>
      <c r="E154" s="1087">
        <v>50009</v>
      </c>
      <c r="F154" s="1088">
        <v>50009</v>
      </c>
      <c r="G154" s="1087">
        <v>50018</v>
      </c>
      <c r="H154" s="1088">
        <v>50018</v>
      </c>
      <c r="I154" s="1087">
        <v>50021</v>
      </c>
      <c r="J154" s="1088">
        <v>50021</v>
      </c>
      <c r="K154" s="1087">
        <v>50032</v>
      </c>
      <c r="L154" s="1088">
        <v>50032</v>
      </c>
      <c r="M154" s="1087">
        <v>50038</v>
      </c>
      <c r="N154" s="1088">
        <v>50038</v>
      </c>
    </row>
    <row r="155" spans="1:14">
      <c r="A155">
        <v>145</v>
      </c>
      <c r="B155" s="1085">
        <v>50041</v>
      </c>
      <c r="C155" s="1085">
        <f t="shared" si="3"/>
        <v>50071</v>
      </c>
      <c r="D155" s="1086"/>
      <c r="E155" s="1087">
        <v>50040</v>
      </c>
      <c r="F155" s="1088">
        <v>50040</v>
      </c>
      <c r="G155" s="1087">
        <v>50052</v>
      </c>
      <c r="H155" s="1088">
        <v>50052</v>
      </c>
      <c r="I155" s="1087">
        <v>50055</v>
      </c>
      <c r="J155" s="1088">
        <v>50055</v>
      </c>
      <c r="K155" s="1087">
        <v>50062</v>
      </c>
      <c r="L155" s="1088">
        <v>50062</v>
      </c>
      <c r="M155" s="1087">
        <v>50066</v>
      </c>
      <c r="N155" s="1088">
        <v>50066</v>
      </c>
    </row>
    <row r="156" spans="1:14">
      <c r="A156">
        <v>146</v>
      </c>
      <c r="B156" s="1085">
        <v>50072</v>
      </c>
      <c r="C156" s="1085">
        <f t="shared" si="3"/>
        <v>50099</v>
      </c>
      <c r="D156" s="1086"/>
      <c r="E156" s="1087">
        <v>50071</v>
      </c>
      <c r="F156" s="1088">
        <v>50071</v>
      </c>
      <c r="G156" s="1087">
        <v>50081</v>
      </c>
      <c r="H156" s="1088">
        <v>50081</v>
      </c>
      <c r="I156" s="1087">
        <v>50084</v>
      </c>
      <c r="J156" s="1088">
        <v>50084</v>
      </c>
      <c r="K156" s="1087">
        <v>50094</v>
      </c>
      <c r="L156" s="1088">
        <v>50094</v>
      </c>
      <c r="M156" s="1087">
        <v>50096</v>
      </c>
      <c r="N156" s="1088">
        <v>50096</v>
      </c>
    </row>
    <row r="157" spans="1:14">
      <c r="A157">
        <v>147</v>
      </c>
      <c r="B157" s="1085">
        <v>50100</v>
      </c>
      <c r="C157" s="1085">
        <f t="shared" si="3"/>
        <v>50130</v>
      </c>
      <c r="D157" s="1086"/>
      <c r="E157" s="1087">
        <v>50099</v>
      </c>
      <c r="F157" s="1088">
        <v>50099</v>
      </c>
      <c r="G157" s="1087">
        <v>50109</v>
      </c>
      <c r="H157" s="1088">
        <v>50109</v>
      </c>
      <c r="I157" s="1087">
        <v>50112</v>
      </c>
      <c r="J157" s="1088">
        <v>50112</v>
      </c>
      <c r="K157" s="1087">
        <v>50122</v>
      </c>
      <c r="L157" s="1088">
        <v>50122</v>
      </c>
      <c r="M157" s="1087">
        <v>50124</v>
      </c>
      <c r="N157" s="1088">
        <v>50124</v>
      </c>
    </row>
    <row r="158" spans="1:14">
      <c r="A158">
        <v>148</v>
      </c>
      <c r="B158" s="1085">
        <v>50131</v>
      </c>
      <c r="C158" s="1085">
        <f t="shared" si="3"/>
        <v>50160</v>
      </c>
      <c r="D158" s="1086"/>
      <c r="E158" s="1087">
        <v>50130</v>
      </c>
      <c r="F158" s="1088">
        <v>50130</v>
      </c>
      <c r="G158" s="1087">
        <v>50143</v>
      </c>
      <c r="H158" s="1088">
        <v>50143</v>
      </c>
      <c r="I158" s="1087">
        <v>50146</v>
      </c>
      <c r="J158" s="1088">
        <v>50146</v>
      </c>
      <c r="K158" s="1087">
        <v>50153</v>
      </c>
      <c r="L158" s="1088">
        <v>50153</v>
      </c>
      <c r="M158" s="1087">
        <v>50157</v>
      </c>
      <c r="N158" s="1088">
        <v>50157</v>
      </c>
    </row>
    <row r="159" spans="1:14">
      <c r="A159">
        <v>149</v>
      </c>
      <c r="B159" s="1085">
        <v>50161</v>
      </c>
      <c r="C159" s="1085">
        <f t="shared" si="3"/>
        <v>50191</v>
      </c>
      <c r="D159" s="1086"/>
      <c r="E159" s="1087">
        <v>50160</v>
      </c>
      <c r="F159" s="1088">
        <v>50160</v>
      </c>
      <c r="G159" s="1087">
        <v>50173</v>
      </c>
      <c r="H159" s="1088">
        <v>50173</v>
      </c>
      <c r="I159" s="1087">
        <v>50179</v>
      </c>
      <c r="J159" s="1088">
        <v>50179</v>
      </c>
      <c r="K159" s="1087">
        <v>50182</v>
      </c>
      <c r="L159" s="1088">
        <v>50182</v>
      </c>
      <c r="M159" s="1087">
        <v>50186</v>
      </c>
      <c r="N159" s="1088">
        <v>50186</v>
      </c>
    </row>
    <row r="160" spans="1:14">
      <c r="A160">
        <v>150</v>
      </c>
      <c r="B160" s="1085">
        <v>50192</v>
      </c>
      <c r="C160" s="1085">
        <f t="shared" si="3"/>
        <v>50221</v>
      </c>
      <c r="D160" s="1086"/>
      <c r="E160" s="1087">
        <v>50191</v>
      </c>
      <c r="F160" s="1088">
        <v>50191</v>
      </c>
      <c r="G160" s="1087">
        <v>50200</v>
      </c>
      <c r="H160" s="1088">
        <v>50200</v>
      </c>
      <c r="I160" s="1087">
        <v>50203</v>
      </c>
      <c r="J160" s="1088">
        <v>50203</v>
      </c>
      <c r="K160" s="1087">
        <v>50214</v>
      </c>
      <c r="L160" s="1088">
        <v>50214</v>
      </c>
      <c r="M160" s="1087">
        <v>50216</v>
      </c>
      <c r="N160" s="1088">
        <v>50216</v>
      </c>
    </row>
    <row r="161" spans="1:14">
      <c r="A161">
        <v>151</v>
      </c>
      <c r="B161" s="1085">
        <v>50222</v>
      </c>
      <c r="C161" s="1085">
        <f t="shared" si="3"/>
        <v>50252</v>
      </c>
      <c r="D161" s="1086"/>
      <c r="E161" s="1087">
        <v>50221</v>
      </c>
      <c r="F161" s="1088">
        <v>50221</v>
      </c>
      <c r="G161" s="1087">
        <v>50230</v>
      </c>
      <c r="H161" s="1088">
        <v>50230</v>
      </c>
      <c r="I161" s="1087">
        <v>50236</v>
      </c>
      <c r="J161" s="1088">
        <v>50236</v>
      </c>
      <c r="K161" s="1087">
        <v>50244</v>
      </c>
      <c r="L161" s="1088">
        <v>50244</v>
      </c>
      <c r="M161" s="1087">
        <v>50248</v>
      </c>
      <c r="N161" s="1088">
        <v>50248</v>
      </c>
    </row>
    <row r="162" spans="1:14">
      <c r="A162">
        <v>152</v>
      </c>
      <c r="B162" s="1085">
        <v>50253</v>
      </c>
      <c r="C162" s="1085">
        <f t="shared" si="3"/>
        <v>50283</v>
      </c>
      <c r="D162" s="1086"/>
      <c r="E162" s="1087">
        <v>50252</v>
      </c>
      <c r="F162" s="1088">
        <v>50252</v>
      </c>
      <c r="G162" s="1087">
        <v>50263</v>
      </c>
      <c r="H162" s="1088">
        <v>50263</v>
      </c>
      <c r="I162" s="1087">
        <v>50266</v>
      </c>
      <c r="J162" s="1088">
        <v>50266</v>
      </c>
      <c r="K162" s="1087">
        <v>50273</v>
      </c>
      <c r="L162" s="1088">
        <v>50273</v>
      </c>
      <c r="M162" s="1087">
        <v>50277</v>
      </c>
      <c r="N162" s="1088">
        <v>50277</v>
      </c>
    </row>
    <row r="163" spans="1:14">
      <c r="A163">
        <v>153</v>
      </c>
      <c r="B163" s="1085">
        <v>50284</v>
      </c>
      <c r="C163" s="1085">
        <f t="shared" si="3"/>
        <v>50313</v>
      </c>
      <c r="D163" s="1086"/>
      <c r="E163" s="1087">
        <v>50283</v>
      </c>
      <c r="F163" s="1088">
        <v>50283</v>
      </c>
      <c r="G163" s="1087">
        <v>50292</v>
      </c>
      <c r="H163" s="1088">
        <v>50292</v>
      </c>
      <c r="I163" s="1087">
        <v>50297</v>
      </c>
      <c r="J163" s="1088">
        <v>50297</v>
      </c>
      <c r="K163" s="1087">
        <v>50306</v>
      </c>
      <c r="L163" s="1088">
        <v>50306</v>
      </c>
      <c r="M163" s="1087">
        <v>50308</v>
      </c>
      <c r="N163" s="1088">
        <v>50308</v>
      </c>
    </row>
    <row r="164" spans="1:14">
      <c r="A164">
        <v>154</v>
      </c>
      <c r="B164" s="1085">
        <v>50314</v>
      </c>
      <c r="C164" s="1085">
        <f t="shared" si="3"/>
        <v>50344</v>
      </c>
      <c r="D164" s="1086"/>
      <c r="E164" s="1087">
        <v>50313</v>
      </c>
      <c r="F164" s="1088">
        <v>50313</v>
      </c>
      <c r="G164" s="1087">
        <v>50322</v>
      </c>
      <c r="H164" s="1088">
        <v>50322</v>
      </c>
      <c r="I164" s="1087">
        <v>50327</v>
      </c>
      <c r="J164" s="1088">
        <v>50327</v>
      </c>
      <c r="K164" s="1087">
        <v>50335</v>
      </c>
      <c r="L164" s="1088">
        <v>50335</v>
      </c>
      <c r="M164" s="1087">
        <v>50339</v>
      </c>
      <c r="N164" s="1088">
        <v>50339</v>
      </c>
    </row>
    <row r="165" spans="1:14">
      <c r="A165">
        <v>155</v>
      </c>
      <c r="B165" s="1085">
        <v>50345</v>
      </c>
      <c r="C165" s="1085">
        <f t="shared" si="3"/>
        <v>50374</v>
      </c>
      <c r="D165" s="1086"/>
      <c r="E165" s="1087">
        <v>50344</v>
      </c>
      <c r="F165" s="1088">
        <v>50344</v>
      </c>
      <c r="G165" s="1087">
        <v>50354</v>
      </c>
      <c r="H165" s="1088">
        <v>50354</v>
      </c>
      <c r="I165" s="1087">
        <v>50360</v>
      </c>
      <c r="J165" s="1088">
        <v>50360</v>
      </c>
      <c r="K165" s="1087">
        <v>50367</v>
      </c>
      <c r="L165" s="1088">
        <v>50367</v>
      </c>
      <c r="M165" s="1087">
        <v>50369</v>
      </c>
      <c r="N165" s="1088">
        <v>50369</v>
      </c>
    </row>
    <row r="166" spans="1:14">
      <c r="A166">
        <v>156</v>
      </c>
      <c r="B166" s="1085">
        <v>50375</v>
      </c>
      <c r="C166" s="1085">
        <f t="shared" si="3"/>
        <v>50405</v>
      </c>
      <c r="D166" s="1086"/>
      <c r="E166" s="1087">
        <v>50374</v>
      </c>
      <c r="F166" s="1088">
        <v>50374</v>
      </c>
      <c r="G166" s="1087">
        <v>50383</v>
      </c>
      <c r="H166" s="1088">
        <v>50383</v>
      </c>
      <c r="I166" s="1087">
        <v>50388</v>
      </c>
      <c r="J166" s="1088">
        <v>50388</v>
      </c>
      <c r="K166" s="1087">
        <v>50397</v>
      </c>
      <c r="L166" s="1088">
        <v>50397</v>
      </c>
      <c r="M166" s="1087">
        <v>50402</v>
      </c>
      <c r="N166" s="1088">
        <v>50402</v>
      </c>
    </row>
    <row r="167" spans="1:14">
      <c r="A167">
        <v>157</v>
      </c>
      <c r="B167" s="1085">
        <v>50406</v>
      </c>
      <c r="C167" s="1085">
        <f t="shared" si="3"/>
        <v>50436</v>
      </c>
      <c r="D167" s="1086"/>
      <c r="E167" s="1087">
        <v>50405</v>
      </c>
      <c r="F167" s="1088">
        <v>50405</v>
      </c>
      <c r="G167" s="1087">
        <v>50417</v>
      </c>
      <c r="H167" s="1088">
        <v>50417</v>
      </c>
      <c r="I167" s="1087">
        <v>50420</v>
      </c>
      <c r="J167" s="1088">
        <v>50420</v>
      </c>
      <c r="K167" s="1087">
        <v>50426</v>
      </c>
      <c r="L167" s="1088">
        <v>50426</v>
      </c>
      <c r="M167" s="1087">
        <v>50430</v>
      </c>
      <c r="N167" s="1088">
        <v>50430</v>
      </c>
    </row>
    <row r="168" spans="1:14">
      <c r="A168">
        <v>158</v>
      </c>
      <c r="B168" s="1085">
        <v>50437</v>
      </c>
      <c r="C168" s="1085">
        <f t="shared" si="3"/>
        <v>50464</v>
      </c>
      <c r="D168" s="1086"/>
      <c r="E168" s="1087">
        <v>50436</v>
      </c>
      <c r="F168" s="1088">
        <v>50436</v>
      </c>
      <c r="G168" s="1087">
        <v>50445</v>
      </c>
      <c r="H168" s="1088">
        <v>50445</v>
      </c>
      <c r="I168" s="1087">
        <v>50448</v>
      </c>
      <c r="J168" s="1088">
        <v>50448</v>
      </c>
      <c r="K168" s="1087">
        <v>50459</v>
      </c>
      <c r="L168" s="1088">
        <v>50459</v>
      </c>
      <c r="M168" s="1087">
        <v>50461</v>
      </c>
      <c r="N168" s="1088">
        <v>50461</v>
      </c>
    </row>
    <row r="169" spans="1:14">
      <c r="A169">
        <v>159</v>
      </c>
      <c r="B169" s="1085">
        <v>50465</v>
      </c>
      <c r="C169" s="1085">
        <f t="shared" si="3"/>
        <v>50495</v>
      </c>
      <c r="D169" s="1086"/>
      <c r="E169" s="1087">
        <v>50464</v>
      </c>
      <c r="F169" s="1088">
        <v>50464</v>
      </c>
      <c r="G169" s="1087">
        <v>50473</v>
      </c>
      <c r="H169" s="1088">
        <v>50473</v>
      </c>
      <c r="I169" s="1087">
        <v>50476</v>
      </c>
      <c r="J169" s="1088">
        <v>50476</v>
      </c>
      <c r="K169" s="1087">
        <v>50487</v>
      </c>
      <c r="L169" s="1088">
        <v>50487</v>
      </c>
      <c r="M169" s="1087">
        <v>50489</v>
      </c>
      <c r="N169" s="1088">
        <v>50489</v>
      </c>
    </row>
    <row r="170" spans="1:14">
      <c r="A170">
        <v>160</v>
      </c>
      <c r="B170" s="1085">
        <v>50496</v>
      </c>
      <c r="C170" s="1085">
        <f t="shared" si="3"/>
        <v>50525</v>
      </c>
      <c r="D170" s="1086"/>
      <c r="E170" s="1087">
        <v>50495</v>
      </c>
      <c r="F170" s="1088">
        <v>50495</v>
      </c>
      <c r="G170" s="1087">
        <v>50504</v>
      </c>
      <c r="H170" s="1088">
        <v>50504</v>
      </c>
      <c r="I170" s="1087">
        <v>50509</v>
      </c>
      <c r="J170" s="1088">
        <v>50509</v>
      </c>
      <c r="K170" s="1087">
        <v>50516</v>
      </c>
      <c r="L170" s="1088">
        <v>50516</v>
      </c>
      <c r="M170" s="1087">
        <v>50522</v>
      </c>
      <c r="N170" s="1088">
        <v>50522</v>
      </c>
    </row>
    <row r="171" spans="1:14">
      <c r="A171">
        <v>161</v>
      </c>
      <c r="B171" s="1085">
        <v>50526</v>
      </c>
      <c r="C171" s="1085">
        <f t="shared" si="3"/>
        <v>50556</v>
      </c>
      <c r="D171" s="1086"/>
      <c r="E171" s="1087">
        <v>50525</v>
      </c>
      <c r="F171" s="1088">
        <v>50525</v>
      </c>
      <c r="G171" s="1087">
        <v>50536</v>
      </c>
      <c r="H171" s="1088">
        <v>50536</v>
      </c>
      <c r="I171" s="1087">
        <v>50539</v>
      </c>
      <c r="J171" s="1088">
        <v>50539</v>
      </c>
      <c r="K171" s="1087">
        <v>50546</v>
      </c>
      <c r="L171" s="1088">
        <v>50546</v>
      </c>
      <c r="M171" s="1087">
        <v>50550</v>
      </c>
      <c r="N171" s="1088">
        <v>50550</v>
      </c>
    </row>
    <row r="172" spans="1:14">
      <c r="A172">
        <v>162</v>
      </c>
      <c r="B172" s="1085">
        <v>50557</v>
      </c>
      <c r="C172" s="1085">
        <f t="shared" si="3"/>
        <v>50586</v>
      </c>
      <c r="D172" s="1086"/>
      <c r="E172" s="1087">
        <v>50556</v>
      </c>
      <c r="F172" s="1088">
        <v>50556</v>
      </c>
      <c r="G172" s="1087">
        <v>50566</v>
      </c>
      <c r="H172" s="1088">
        <v>50566</v>
      </c>
      <c r="I172" s="1087">
        <v>50572</v>
      </c>
      <c r="J172" s="1088">
        <v>50572</v>
      </c>
      <c r="K172" s="1087">
        <v>50579</v>
      </c>
      <c r="L172" s="1088">
        <v>50579</v>
      </c>
      <c r="M172" s="1087">
        <v>50581</v>
      </c>
      <c r="N172" s="1088">
        <v>50581</v>
      </c>
    </row>
    <row r="173" spans="1:14">
      <c r="A173">
        <v>163</v>
      </c>
      <c r="B173" s="1085">
        <v>50587</v>
      </c>
      <c r="C173" s="1085">
        <f t="shared" si="3"/>
        <v>50617</v>
      </c>
      <c r="D173" s="1086"/>
      <c r="E173" s="1087">
        <v>50586</v>
      </c>
      <c r="F173" s="1088">
        <v>50586</v>
      </c>
      <c r="G173" s="1087">
        <v>50595</v>
      </c>
      <c r="H173" s="1088">
        <v>50595</v>
      </c>
      <c r="I173" s="1087">
        <v>50601</v>
      </c>
      <c r="J173" s="1088">
        <v>50601</v>
      </c>
      <c r="K173" s="1087">
        <v>50608</v>
      </c>
      <c r="L173" s="1088">
        <v>50608</v>
      </c>
      <c r="M173" s="1087">
        <v>50612</v>
      </c>
      <c r="N173" s="1088">
        <v>50612</v>
      </c>
    </row>
    <row r="174" spans="1:14">
      <c r="A174">
        <v>164</v>
      </c>
      <c r="B174" s="1085">
        <v>50618</v>
      </c>
      <c r="C174" s="1085">
        <f t="shared" si="3"/>
        <v>50648</v>
      </c>
      <c r="D174" s="1086"/>
      <c r="E174" s="1087">
        <v>50617</v>
      </c>
      <c r="F174" s="1088">
        <v>50617</v>
      </c>
      <c r="G174" s="1087">
        <v>50627</v>
      </c>
      <c r="H174" s="1088">
        <v>50627</v>
      </c>
      <c r="I174" s="1087">
        <v>50630</v>
      </c>
      <c r="J174" s="1088">
        <v>50630</v>
      </c>
      <c r="K174" s="1087">
        <v>50640</v>
      </c>
      <c r="L174" s="1088">
        <v>50640</v>
      </c>
      <c r="M174" s="1087">
        <v>50642</v>
      </c>
      <c r="N174" s="1088">
        <v>50642</v>
      </c>
    </row>
    <row r="175" spans="1:14">
      <c r="A175">
        <v>165</v>
      </c>
      <c r="B175" s="1085">
        <v>50649</v>
      </c>
      <c r="C175" s="1085">
        <f t="shared" si="3"/>
        <v>50678</v>
      </c>
      <c r="D175" s="1086"/>
      <c r="E175" s="1087">
        <v>50648</v>
      </c>
      <c r="F175" s="1088">
        <v>50648</v>
      </c>
      <c r="G175" s="1087">
        <v>50657</v>
      </c>
      <c r="H175" s="1088">
        <v>50657</v>
      </c>
      <c r="I175" s="1087">
        <v>50662</v>
      </c>
      <c r="J175" s="1088">
        <v>50662</v>
      </c>
      <c r="K175" s="1087">
        <v>50671</v>
      </c>
      <c r="L175" s="1088">
        <v>50671</v>
      </c>
      <c r="M175" s="1087">
        <v>50675</v>
      </c>
      <c r="N175" s="1088">
        <v>50675</v>
      </c>
    </row>
    <row r="176" spans="1:14">
      <c r="A176">
        <v>166</v>
      </c>
      <c r="B176" s="1085">
        <v>50679</v>
      </c>
      <c r="C176" s="1085">
        <f t="shared" si="3"/>
        <v>50709</v>
      </c>
      <c r="D176" s="1086"/>
      <c r="E176" s="1087">
        <v>50678</v>
      </c>
      <c r="F176" s="1088">
        <v>50678</v>
      </c>
      <c r="G176" s="1087">
        <v>50689</v>
      </c>
      <c r="H176" s="1088">
        <v>50689</v>
      </c>
      <c r="I176" s="1087">
        <v>50692</v>
      </c>
      <c r="J176" s="1088">
        <v>50692</v>
      </c>
      <c r="K176" s="1087">
        <v>50699</v>
      </c>
      <c r="L176" s="1088">
        <v>50699</v>
      </c>
      <c r="M176" s="1087">
        <v>50703</v>
      </c>
      <c r="N176" s="1088">
        <v>50703</v>
      </c>
    </row>
    <row r="177" spans="1:14">
      <c r="A177">
        <v>167</v>
      </c>
      <c r="B177" s="1085">
        <v>50710</v>
      </c>
      <c r="C177" s="1085">
        <f t="shared" si="3"/>
        <v>50739</v>
      </c>
      <c r="D177" s="1086"/>
      <c r="E177" s="1087">
        <v>50709</v>
      </c>
      <c r="F177" s="1088">
        <v>50709</v>
      </c>
      <c r="G177" s="1087">
        <v>50719</v>
      </c>
      <c r="H177" s="1088">
        <v>50719</v>
      </c>
      <c r="I177" s="1087">
        <v>50725</v>
      </c>
      <c r="J177" s="1088">
        <v>50725</v>
      </c>
      <c r="K177" s="1087">
        <v>50732</v>
      </c>
      <c r="L177" s="1088">
        <v>50732</v>
      </c>
      <c r="M177" s="1087">
        <v>50734</v>
      </c>
      <c r="N177" s="1088">
        <v>50734</v>
      </c>
    </row>
    <row r="178" spans="1:14">
      <c r="A178">
        <v>168</v>
      </c>
      <c r="B178" s="1085">
        <v>50740</v>
      </c>
      <c r="C178" s="1085">
        <f t="shared" si="3"/>
        <v>50770</v>
      </c>
      <c r="D178" s="1086"/>
      <c r="E178" s="1087">
        <v>50739</v>
      </c>
      <c r="F178" s="1088">
        <v>50739</v>
      </c>
      <c r="G178" s="1087">
        <v>50748</v>
      </c>
      <c r="H178" s="1088">
        <v>50748</v>
      </c>
      <c r="I178" s="1087">
        <v>50753</v>
      </c>
      <c r="J178" s="1088">
        <v>50753</v>
      </c>
      <c r="K178" s="1087">
        <v>50762</v>
      </c>
      <c r="L178" s="1088">
        <v>50762</v>
      </c>
      <c r="M178" s="1087">
        <v>50766</v>
      </c>
      <c r="N178" s="1088">
        <v>50766</v>
      </c>
    </row>
    <row r="179" spans="1:14">
      <c r="A179">
        <v>169</v>
      </c>
      <c r="B179" s="1085">
        <v>50771</v>
      </c>
      <c r="C179" s="1085">
        <f t="shared" si="3"/>
        <v>50801</v>
      </c>
      <c r="D179" s="1086"/>
      <c r="E179" s="1087">
        <v>50770</v>
      </c>
      <c r="F179" s="1088">
        <v>50770</v>
      </c>
      <c r="G179" s="1087">
        <v>50781</v>
      </c>
      <c r="H179" s="1088">
        <v>50781</v>
      </c>
      <c r="I179" s="1087">
        <v>50784</v>
      </c>
      <c r="J179" s="1088">
        <v>50784</v>
      </c>
      <c r="K179" s="1087">
        <v>50791</v>
      </c>
      <c r="L179" s="1088">
        <v>50791</v>
      </c>
      <c r="M179" s="1087">
        <v>50795</v>
      </c>
      <c r="N179" s="1088">
        <v>50795</v>
      </c>
    </row>
    <row r="180" spans="1:14">
      <c r="A180">
        <v>170</v>
      </c>
      <c r="B180" s="1085">
        <v>50802</v>
      </c>
      <c r="C180" s="1085">
        <f t="shared" si="3"/>
        <v>50829</v>
      </c>
      <c r="D180" s="1086"/>
      <c r="E180" s="1087">
        <v>50801</v>
      </c>
      <c r="F180" s="1088">
        <v>50801</v>
      </c>
      <c r="G180" s="1087">
        <v>50810</v>
      </c>
      <c r="H180" s="1088">
        <v>50810</v>
      </c>
      <c r="I180" s="1087">
        <v>50815</v>
      </c>
      <c r="J180" s="1088">
        <v>50815</v>
      </c>
      <c r="K180" s="1087">
        <v>50824</v>
      </c>
      <c r="L180" s="1088">
        <v>50824</v>
      </c>
      <c r="M180" s="1087">
        <v>50826</v>
      </c>
      <c r="N180" s="1088">
        <v>50826</v>
      </c>
    </row>
    <row r="181" spans="1:14">
      <c r="A181">
        <v>171</v>
      </c>
      <c r="B181" s="1085">
        <v>50830</v>
      </c>
      <c r="C181" s="1085">
        <f t="shared" si="3"/>
        <v>50860</v>
      </c>
      <c r="D181" s="1086"/>
      <c r="E181" s="1087">
        <v>50829</v>
      </c>
      <c r="F181" s="1088">
        <v>50829</v>
      </c>
      <c r="G181" s="1087">
        <v>50838</v>
      </c>
      <c r="H181" s="1088">
        <v>50838</v>
      </c>
      <c r="I181" s="1087">
        <v>50843</v>
      </c>
      <c r="J181" s="1088">
        <v>50843</v>
      </c>
      <c r="K181" s="1087">
        <v>50852</v>
      </c>
      <c r="L181" s="1088">
        <v>50852</v>
      </c>
      <c r="M181" s="1087">
        <v>50854</v>
      </c>
      <c r="N181" s="1088">
        <v>50854</v>
      </c>
    </row>
    <row r="182" spans="1:14">
      <c r="A182">
        <v>172</v>
      </c>
      <c r="B182" s="1085">
        <v>50861</v>
      </c>
      <c r="C182" s="1085">
        <f t="shared" si="3"/>
        <v>50890</v>
      </c>
      <c r="D182" s="1086"/>
      <c r="E182" s="1087">
        <v>50860</v>
      </c>
      <c r="F182" s="1088">
        <v>50860</v>
      </c>
      <c r="G182" s="1087">
        <v>50873</v>
      </c>
      <c r="H182" s="1088">
        <v>50873</v>
      </c>
      <c r="I182" s="1087">
        <v>50878</v>
      </c>
      <c r="J182" s="1088">
        <v>50878</v>
      </c>
      <c r="K182" s="1087">
        <v>50881</v>
      </c>
      <c r="L182" s="1088">
        <v>50881</v>
      </c>
      <c r="M182" s="1087">
        <v>50885</v>
      </c>
      <c r="N182" s="1088">
        <v>50885</v>
      </c>
    </row>
    <row r="183" spans="1:14">
      <c r="A183">
        <v>173</v>
      </c>
      <c r="B183" s="1085">
        <v>50891</v>
      </c>
      <c r="C183" s="1085">
        <f t="shared" si="3"/>
        <v>50921</v>
      </c>
      <c r="D183" s="1086"/>
      <c r="E183" s="1087">
        <v>50890</v>
      </c>
      <c r="F183" s="1088">
        <v>50890</v>
      </c>
      <c r="G183" s="1087">
        <v>50900</v>
      </c>
      <c r="H183" s="1088">
        <v>50900</v>
      </c>
      <c r="I183" s="1087">
        <v>50903</v>
      </c>
      <c r="J183" s="1088">
        <v>50903</v>
      </c>
      <c r="K183" s="1087">
        <v>50913</v>
      </c>
      <c r="L183" s="1088">
        <v>50913</v>
      </c>
      <c r="M183" s="1087">
        <v>50915</v>
      </c>
      <c r="N183" s="1088">
        <v>50915</v>
      </c>
    </row>
    <row r="184" spans="1:14">
      <c r="A184">
        <v>174</v>
      </c>
      <c r="B184" s="1085">
        <v>50922</v>
      </c>
      <c r="C184" s="1085">
        <f t="shared" si="3"/>
        <v>50951</v>
      </c>
      <c r="D184" s="1086"/>
      <c r="E184" s="1087">
        <v>50921</v>
      </c>
      <c r="F184" s="1088">
        <v>50921</v>
      </c>
      <c r="G184" s="1087">
        <v>50930</v>
      </c>
      <c r="H184" s="1088">
        <v>50930</v>
      </c>
      <c r="I184" s="1087">
        <v>50935</v>
      </c>
      <c r="J184" s="1088">
        <v>50935</v>
      </c>
      <c r="K184" s="1087">
        <v>50944</v>
      </c>
      <c r="L184" s="1088">
        <v>50944</v>
      </c>
      <c r="M184" s="1087">
        <v>50948</v>
      </c>
      <c r="N184" s="1088">
        <v>50948</v>
      </c>
    </row>
    <row r="185" spans="1:14">
      <c r="A185">
        <v>175</v>
      </c>
      <c r="B185" s="1085">
        <v>50952</v>
      </c>
      <c r="C185" s="1085">
        <f t="shared" si="3"/>
        <v>50982</v>
      </c>
      <c r="D185" s="1086"/>
      <c r="E185" s="1087">
        <v>50951</v>
      </c>
      <c r="F185" s="1088">
        <v>50951</v>
      </c>
      <c r="G185" s="1087">
        <v>50962</v>
      </c>
      <c r="H185" s="1088">
        <v>50962</v>
      </c>
      <c r="I185" s="1087">
        <v>50966</v>
      </c>
      <c r="J185" s="1088">
        <v>50966</v>
      </c>
      <c r="K185" s="1087">
        <v>50972</v>
      </c>
      <c r="L185" s="1088">
        <v>50972</v>
      </c>
      <c r="M185" s="1087">
        <v>50976</v>
      </c>
      <c r="N185" s="1088">
        <v>50976</v>
      </c>
    </row>
    <row r="186" spans="1:14">
      <c r="A186">
        <v>176</v>
      </c>
      <c r="B186" s="1085">
        <v>50983</v>
      </c>
      <c r="C186" s="1085">
        <f t="shared" si="3"/>
        <v>51013</v>
      </c>
      <c r="D186" s="1086"/>
      <c r="E186" s="1087">
        <v>50982</v>
      </c>
      <c r="F186" s="1088">
        <v>50982</v>
      </c>
      <c r="G186" s="1087">
        <v>50991</v>
      </c>
      <c r="H186" s="1088">
        <v>50991</v>
      </c>
      <c r="I186" s="1087">
        <v>50994</v>
      </c>
      <c r="J186" s="1088">
        <v>50994</v>
      </c>
      <c r="K186" s="1087">
        <v>51005</v>
      </c>
      <c r="L186" s="1088">
        <v>51005</v>
      </c>
      <c r="M186" s="1087">
        <v>51007</v>
      </c>
      <c r="N186" s="1088">
        <v>51007</v>
      </c>
    </row>
    <row r="187" spans="1:14">
      <c r="A187">
        <v>177</v>
      </c>
      <c r="B187" s="1085">
        <v>51014</v>
      </c>
      <c r="C187" s="1085">
        <f t="shared" si="3"/>
        <v>51043</v>
      </c>
      <c r="D187" s="1086"/>
      <c r="E187" s="1087">
        <v>51013</v>
      </c>
      <c r="F187" s="1088">
        <v>51013</v>
      </c>
      <c r="G187" s="1087">
        <v>51022</v>
      </c>
      <c r="H187" s="1088">
        <v>51022</v>
      </c>
      <c r="I187" s="1087">
        <v>51027</v>
      </c>
      <c r="J187" s="1088">
        <v>51027</v>
      </c>
      <c r="K187" s="1087">
        <v>51035</v>
      </c>
      <c r="L187" s="1088">
        <v>51035</v>
      </c>
      <c r="M187" s="1087">
        <v>51039</v>
      </c>
      <c r="N187" s="1088">
        <v>51039</v>
      </c>
    </row>
    <row r="188" spans="1:14">
      <c r="A188">
        <v>178</v>
      </c>
      <c r="B188" s="1085">
        <v>51044</v>
      </c>
      <c r="C188" s="1085">
        <f t="shared" si="3"/>
        <v>51074</v>
      </c>
      <c r="D188" s="1086"/>
      <c r="E188" s="1087">
        <v>51043</v>
      </c>
      <c r="F188" s="1088">
        <v>51043</v>
      </c>
      <c r="G188" s="1087">
        <v>51054</v>
      </c>
      <c r="H188" s="1088">
        <v>51054</v>
      </c>
      <c r="I188" s="1087">
        <v>51057</v>
      </c>
      <c r="J188" s="1088">
        <v>51057</v>
      </c>
      <c r="K188" s="1087">
        <v>51064</v>
      </c>
      <c r="L188" s="1088">
        <v>51064</v>
      </c>
      <c r="M188" s="1087">
        <v>51068</v>
      </c>
      <c r="N188" s="1088">
        <v>51068</v>
      </c>
    </row>
    <row r="189" spans="1:14">
      <c r="A189">
        <v>179</v>
      </c>
      <c r="B189" s="1085">
        <v>51075</v>
      </c>
      <c r="C189" s="1085">
        <f t="shared" si="3"/>
        <v>51104</v>
      </c>
      <c r="D189" s="1086"/>
      <c r="E189" s="1087">
        <v>51074</v>
      </c>
      <c r="F189" s="1088">
        <v>51074</v>
      </c>
      <c r="G189" s="1087">
        <v>51084</v>
      </c>
      <c r="H189" s="1088">
        <v>51084</v>
      </c>
      <c r="I189" s="1087">
        <v>51090</v>
      </c>
      <c r="J189" s="1088">
        <v>51090</v>
      </c>
      <c r="K189" s="1087">
        <v>51097</v>
      </c>
      <c r="L189" s="1088">
        <v>51097</v>
      </c>
      <c r="M189" s="1087">
        <v>51099</v>
      </c>
      <c r="N189" s="1088">
        <v>51099</v>
      </c>
    </row>
    <row r="190" spans="1:14">
      <c r="A190">
        <v>180</v>
      </c>
      <c r="B190" s="1085">
        <v>51105</v>
      </c>
      <c r="C190" s="1085">
        <f t="shared" si="3"/>
        <v>51135</v>
      </c>
      <c r="D190" s="1086"/>
      <c r="E190" s="1087">
        <v>51104</v>
      </c>
      <c r="F190" s="1088">
        <v>51104</v>
      </c>
      <c r="G190" s="1087">
        <v>51113</v>
      </c>
      <c r="H190" s="1088">
        <v>51113</v>
      </c>
      <c r="I190" s="1087">
        <v>51118</v>
      </c>
      <c r="J190" s="1088">
        <v>51118</v>
      </c>
      <c r="K190" s="1087">
        <v>51126</v>
      </c>
      <c r="L190" s="1088">
        <v>51126</v>
      </c>
      <c r="M190" s="1087">
        <v>51131</v>
      </c>
      <c r="N190" s="1088">
        <v>51131</v>
      </c>
    </row>
    <row r="191" spans="1:14">
      <c r="A191">
        <v>181</v>
      </c>
      <c r="B191" s="1085">
        <v>51136</v>
      </c>
      <c r="C191" s="1085">
        <f t="shared" si="3"/>
        <v>51166</v>
      </c>
      <c r="D191" s="1086"/>
      <c r="E191" s="1087">
        <v>51135</v>
      </c>
      <c r="F191" s="1088">
        <v>51135</v>
      </c>
      <c r="G191" s="1087">
        <v>51145</v>
      </c>
      <c r="H191" s="1088">
        <v>51145</v>
      </c>
      <c r="I191" s="1087">
        <v>51148</v>
      </c>
      <c r="J191" s="1088">
        <v>51148</v>
      </c>
      <c r="K191" s="1087">
        <v>51158</v>
      </c>
      <c r="L191" s="1088">
        <v>51158</v>
      </c>
      <c r="M191" s="1087">
        <v>51160</v>
      </c>
      <c r="N191" s="1088">
        <v>51160</v>
      </c>
    </row>
    <row r="192" spans="1:14">
      <c r="A192">
        <v>182</v>
      </c>
      <c r="B192" s="1085">
        <v>51167</v>
      </c>
      <c r="C192" s="1085">
        <f t="shared" si="3"/>
        <v>51195</v>
      </c>
      <c r="D192" s="1086"/>
      <c r="E192" s="1087">
        <v>51166</v>
      </c>
      <c r="F192" s="1088">
        <v>51166</v>
      </c>
      <c r="G192" s="1087">
        <v>51175</v>
      </c>
      <c r="H192" s="1088">
        <v>51175</v>
      </c>
      <c r="I192" s="1087">
        <v>51180</v>
      </c>
      <c r="J192" s="1088">
        <v>51180</v>
      </c>
      <c r="K192" s="1087">
        <v>51189</v>
      </c>
      <c r="L192" s="1088">
        <v>51189</v>
      </c>
      <c r="M192" s="1087">
        <v>51193</v>
      </c>
      <c r="N192" s="1088">
        <v>51193</v>
      </c>
    </row>
    <row r="193" spans="1:14">
      <c r="A193">
        <v>183</v>
      </c>
      <c r="B193" s="1085">
        <v>51196</v>
      </c>
      <c r="C193" s="1085">
        <f t="shared" si="3"/>
        <v>51226</v>
      </c>
      <c r="D193" s="1086"/>
      <c r="E193" s="1087">
        <v>51195</v>
      </c>
      <c r="F193" s="1088">
        <v>51195</v>
      </c>
      <c r="G193" s="1087">
        <v>51204</v>
      </c>
      <c r="H193" s="1088">
        <v>51204</v>
      </c>
      <c r="I193" s="1087">
        <v>51209</v>
      </c>
      <c r="J193" s="1088">
        <v>51209</v>
      </c>
      <c r="K193" s="1087">
        <v>51217</v>
      </c>
      <c r="L193" s="1088">
        <v>51217</v>
      </c>
      <c r="M193" s="1087">
        <v>51221</v>
      </c>
      <c r="N193" s="1088">
        <v>51221</v>
      </c>
    </row>
    <row r="194" spans="1:14">
      <c r="A194">
        <v>184</v>
      </c>
      <c r="B194" s="1085">
        <v>51227</v>
      </c>
      <c r="C194" s="1085">
        <f t="shared" si="3"/>
        <v>51256</v>
      </c>
      <c r="D194" s="1086"/>
      <c r="E194" s="1087">
        <v>51226</v>
      </c>
      <c r="F194" s="1088">
        <v>51226</v>
      </c>
      <c r="G194" s="1087">
        <v>51237</v>
      </c>
      <c r="H194" s="1088">
        <v>51237</v>
      </c>
      <c r="I194" s="1087">
        <v>51242</v>
      </c>
      <c r="J194" s="1088">
        <v>51242</v>
      </c>
      <c r="K194" s="1087">
        <v>51249</v>
      </c>
      <c r="L194" s="1088">
        <v>51249</v>
      </c>
      <c r="M194" s="1087">
        <v>51251</v>
      </c>
      <c r="N194" s="1088">
        <v>51251</v>
      </c>
    </row>
    <row r="195" spans="1:14">
      <c r="A195">
        <v>185</v>
      </c>
      <c r="B195" s="1085">
        <v>51257</v>
      </c>
      <c r="C195" s="1085">
        <f t="shared" si="3"/>
        <v>51287</v>
      </c>
      <c r="D195" s="1086"/>
      <c r="E195" s="1087">
        <v>51256</v>
      </c>
      <c r="F195" s="1088">
        <v>51256</v>
      </c>
      <c r="G195" s="1087">
        <v>51270</v>
      </c>
      <c r="H195" s="1088">
        <v>51270</v>
      </c>
      <c r="I195" s="1087">
        <v>51273</v>
      </c>
      <c r="J195" s="1088">
        <v>51273</v>
      </c>
      <c r="K195" s="1087">
        <v>51279</v>
      </c>
      <c r="L195" s="1088">
        <v>51279</v>
      </c>
      <c r="M195" s="1087">
        <v>51281</v>
      </c>
      <c r="N195" s="1088">
        <v>51281</v>
      </c>
    </row>
    <row r="196" spans="1:14">
      <c r="A196">
        <v>186</v>
      </c>
      <c r="B196" s="1085">
        <v>51288</v>
      </c>
      <c r="C196" s="1085">
        <f t="shared" si="3"/>
        <v>51317</v>
      </c>
      <c r="D196" s="1086"/>
      <c r="E196" s="1087">
        <v>51287</v>
      </c>
      <c r="F196" s="1088">
        <v>51287</v>
      </c>
      <c r="G196" s="1087">
        <v>51298</v>
      </c>
      <c r="H196" s="1088">
        <v>51298</v>
      </c>
      <c r="I196" s="1087">
        <v>51301</v>
      </c>
      <c r="J196" s="1088">
        <v>51301</v>
      </c>
      <c r="K196" s="1087">
        <v>51308</v>
      </c>
      <c r="L196" s="1088">
        <v>51308</v>
      </c>
      <c r="M196" s="1087">
        <v>51312</v>
      </c>
      <c r="N196" s="1088">
        <v>51312</v>
      </c>
    </row>
    <row r="197" spans="1:14">
      <c r="A197">
        <v>187</v>
      </c>
      <c r="B197" s="1085">
        <v>51318</v>
      </c>
      <c r="C197" s="1085">
        <f t="shared" si="3"/>
        <v>51348</v>
      </c>
      <c r="D197" s="1086"/>
      <c r="E197" s="1087">
        <v>51317</v>
      </c>
      <c r="F197" s="1088">
        <v>51317</v>
      </c>
      <c r="G197" s="1087">
        <v>51327</v>
      </c>
      <c r="H197" s="1088">
        <v>51327</v>
      </c>
      <c r="I197" s="1087">
        <v>51330</v>
      </c>
      <c r="J197" s="1088">
        <v>51330</v>
      </c>
      <c r="K197" s="1087">
        <v>51340</v>
      </c>
      <c r="L197" s="1088">
        <v>51340</v>
      </c>
      <c r="M197" s="1087">
        <v>51342</v>
      </c>
      <c r="N197" s="1088">
        <v>51342</v>
      </c>
    </row>
    <row r="198" spans="1:14">
      <c r="A198">
        <v>188</v>
      </c>
      <c r="B198" s="1085">
        <v>51349</v>
      </c>
      <c r="C198" s="1085">
        <f t="shared" si="3"/>
        <v>51379</v>
      </c>
      <c r="D198" s="1086"/>
      <c r="E198" s="1087">
        <v>51348</v>
      </c>
      <c r="F198" s="1088">
        <v>51348</v>
      </c>
      <c r="G198" s="1087">
        <v>51357</v>
      </c>
      <c r="H198" s="1088">
        <v>51357</v>
      </c>
      <c r="I198" s="1087">
        <v>51362</v>
      </c>
      <c r="J198" s="1088">
        <v>51362</v>
      </c>
      <c r="K198" s="1087">
        <v>51371</v>
      </c>
      <c r="L198" s="1088">
        <v>51371</v>
      </c>
      <c r="M198" s="1087">
        <v>51375</v>
      </c>
      <c r="N198" s="1088">
        <v>51375</v>
      </c>
    </row>
    <row r="199" spans="1:14">
      <c r="A199">
        <v>189</v>
      </c>
      <c r="B199" s="1085">
        <v>51380</v>
      </c>
      <c r="C199" s="1085">
        <f t="shared" si="3"/>
        <v>51409</v>
      </c>
      <c r="D199" s="1086"/>
      <c r="E199" s="1087">
        <v>51379</v>
      </c>
      <c r="F199" s="1088">
        <v>51379</v>
      </c>
      <c r="G199" s="1087">
        <v>51390</v>
      </c>
      <c r="H199" s="1088">
        <v>51390</v>
      </c>
      <c r="I199" s="1087">
        <v>51393</v>
      </c>
      <c r="J199" s="1088">
        <v>51393</v>
      </c>
      <c r="K199" s="1087">
        <v>51400</v>
      </c>
      <c r="L199" s="1088">
        <v>51400</v>
      </c>
      <c r="M199" s="1087">
        <v>51404</v>
      </c>
      <c r="N199" s="1088">
        <v>51404</v>
      </c>
    </row>
    <row r="200" spans="1:14">
      <c r="A200">
        <v>190</v>
      </c>
      <c r="B200" s="1085">
        <v>51410</v>
      </c>
      <c r="C200" s="1085">
        <f t="shared" si="3"/>
        <v>51440</v>
      </c>
      <c r="D200" s="1086"/>
      <c r="E200" s="1087">
        <v>51409</v>
      </c>
      <c r="F200" s="1088">
        <v>51409</v>
      </c>
      <c r="G200" s="1087">
        <v>51418</v>
      </c>
      <c r="H200" s="1088">
        <v>51418</v>
      </c>
      <c r="I200" s="1087">
        <v>51421</v>
      </c>
      <c r="J200" s="1088">
        <v>51421</v>
      </c>
      <c r="K200" s="1087">
        <v>51432</v>
      </c>
      <c r="L200" s="1088">
        <v>51432</v>
      </c>
      <c r="M200" s="1087">
        <v>51434</v>
      </c>
      <c r="N200" s="1088">
        <v>51434</v>
      </c>
    </row>
    <row r="201" spans="1:14">
      <c r="A201">
        <v>191</v>
      </c>
      <c r="B201" s="1085">
        <v>51441</v>
      </c>
      <c r="C201" s="1085">
        <f t="shared" si="3"/>
        <v>51470</v>
      </c>
      <c r="D201" s="1086"/>
      <c r="E201" s="1087">
        <v>51440</v>
      </c>
      <c r="F201" s="1088">
        <v>51440</v>
      </c>
      <c r="G201" s="1087">
        <v>51452</v>
      </c>
      <c r="H201" s="1088">
        <v>51452</v>
      </c>
      <c r="I201" s="1087">
        <v>51455</v>
      </c>
      <c r="J201" s="1088">
        <v>51455</v>
      </c>
      <c r="K201" s="1087">
        <v>51462</v>
      </c>
      <c r="L201" s="1088">
        <v>51462</v>
      </c>
      <c r="M201" s="1087">
        <v>51466</v>
      </c>
      <c r="N201" s="1088">
        <v>51466</v>
      </c>
    </row>
    <row r="202" spans="1:14">
      <c r="A202">
        <v>192</v>
      </c>
      <c r="B202" s="1085">
        <v>51471</v>
      </c>
      <c r="C202" s="1085">
        <f t="shared" si="3"/>
        <v>51501</v>
      </c>
      <c r="D202" s="1086"/>
      <c r="E202" s="1087">
        <v>51470</v>
      </c>
      <c r="F202" s="1088">
        <v>51470</v>
      </c>
      <c r="G202" s="1087">
        <v>51481</v>
      </c>
      <c r="H202" s="1088">
        <v>51481</v>
      </c>
      <c r="I202" s="1087">
        <v>51484</v>
      </c>
      <c r="J202" s="1088">
        <v>51484</v>
      </c>
      <c r="K202" s="1087">
        <v>51491</v>
      </c>
      <c r="L202" s="1088">
        <v>51491</v>
      </c>
      <c r="M202" s="1087">
        <v>51497</v>
      </c>
      <c r="N202" s="1088">
        <v>51497</v>
      </c>
    </row>
    <row r="203" spans="1:14">
      <c r="A203">
        <v>193</v>
      </c>
      <c r="B203" s="1085">
        <v>51502</v>
      </c>
      <c r="C203" s="1085">
        <f t="shared" ref="C203:C246" si="4">EOMONTH(B203,0)</f>
        <v>51532</v>
      </c>
      <c r="D203" s="1086"/>
      <c r="E203" s="1087">
        <v>51501</v>
      </c>
      <c r="F203" s="1088">
        <v>51501</v>
      </c>
      <c r="G203" s="1087">
        <v>51511</v>
      </c>
      <c r="H203" s="1088">
        <v>51511</v>
      </c>
      <c r="I203" s="1087">
        <v>51516</v>
      </c>
      <c r="J203" s="1088">
        <v>51516</v>
      </c>
      <c r="K203" s="1087">
        <v>51524</v>
      </c>
      <c r="L203" s="1088">
        <v>51524</v>
      </c>
      <c r="M203" s="1087">
        <v>51526</v>
      </c>
      <c r="N203" s="1088">
        <v>51526</v>
      </c>
    </row>
    <row r="204" spans="1:14">
      <c r="A204">
        <v>194</v>
      </c>
      <c r="B204" s="1085">
        <v>51533</v>
      </c>
      <c r="C204" s="1085">
        <f t="shared" si="4"/>
        <v>51560</v>
      </c>
      <c r="D204" s="1086"/>
      <c r="E204" s="1087">
        <v>51532</v>
      </c>
      <c r="F204" s="1088">
        <v>51532</v>
      </c>
      <c r="G204" s="1087">
        <v>51543</v>
      </c>
      <c r="H204" s="1088">
        <v>51543</v>
      </c>
      <c r="I204" s="1087">
        <v>51546</v>
      </c>
      <c r="J204" s="1088">
        <v>51546</v>
      </c>
      <c r="K204" s="1087">
        <v>51553</v>
      </c>
      <c r="L204" s="1088">
        <v>51553</v>
      </c>
      <c r="M204" s="1087">
        <v>51557</v>
      </c>
      <c r="N204" s="1088">
        <v>51557</v>
      </c>
    </row>
    <row r="205" spans="1:14">
      <c r="A205">
        <v>195</v>
      </c>
      <c r="B205" s="1085">
        <v>51561</v>
      </c>
      <c r="C205" s="1085">
        <f t="shared" si="4"/>
        <v>51591</v>
      </c>
      <c r="D205" s="1086"/>
      <c r="E205" s="1087">
        <v>51560</v>
      </c>
      <c r="F205" s="1088">
        <v>51560</v>
      </c>
      <c r="G205" s="1087">
        <v>51571</v>
      </c>
      <c r="H205" s="1088">
        <v>51571</v>
      </c>
      <c r="I205" s="1087">
        <v>51574</v>
      </c>
      <c r="J205" s="1088">
        <v>51574</v>
      </c>
      <c r="K205" s="1087">
        <v>51581</v>
      </c>
      <c r="L205" s="1088">
        <v>51581</v>
      </c>
      <c r="M205" s="1087">
        <v>51585</v>
      </c>
      <c r="N205" s="1088">
        <v>51585</v>
      </c>
    </row>
    <row r="206" spans="1:14">
      <c r="A206">
        <v>196</v>
      </c>
      <c r="B206" s="1085">
        <v>51592</v>
      </c>
      <c r="C206" s="1085">
        <f t="shared" si="4"/>
        <v>51621</v>
      </c>
      <c r="D206" s="1086"/>
      <c r="E206" s="1087">
        <v>51591</v>
      </c>
      <c r="F206" s="1088">
        <v>51591</v>
      </c>
      <c r="G206" s="1087">
        <v>51600</v>
      </c>
      <c r="H206" s="1088">
        <v>51600</v>
      </c>
      <c r="I206" s="1087">
        <v>51603</v>
      </c>
      <c r="J206" s="1088">
        <v>51603</v>
      </c>
      <c r="K206" s="1087">
        <v>51614</v>
      </c>
      <c r="L206" s="1088">
        <v>51614</v>
      </c>
      <c r="M206" s="1087">
        <v>51616</v>
      </c>
      <c r="N206" s="1088">
        <v>51616</v>
      </c>
    </row>
    <row r="207" spans="1:14">
      <c r="A207">
        <v>197</v>
      </c>
      <c r="B207" s="1085">
        <v>51622</v>
      </c>
      <c r="C207" s="1085">
        <f t="shared" si="4"/>
        <v>51652</v>
      </c>
      <c r="D207" s="1086"/>
      <c r="E207" s="1087">
        <v>51621</v>
      </c>
      <c r="F207" s="1088">
        <v>51621</v>
      </c>
      <c r="G207" s="1087">
        <v>51634</v>
      </c>
      <c r="H207" s="1088">
        <v>51634</v>
      </c>
      <c r="I207" s="1087">
        <v>51637</v>
      </c>
      <c r="J207" s="1088">
        <v>51637</v>
      </c>
      <c r="K207" s="1087">
        <v>51644</v>
      </c>
      <c r="L207" s="1088">
        <v>51644</v>
      </c>
      <c r="M207" s="1087">
        <v>51648</v>
      </c>
      <c r="N207" s="1088">
        <v>51648</v>
      </c>
    </row>
    <row r="208" spans="1:14">
      <c r="A208">
        <v>198</v>
      </c>
      <c r="B208" s="1085">
        <v>51653</v>
      </c>
      <c r="C208" s="1085">
        <f t="shared" si="4"/>
        <v>51682</v>
      </c>
      <c r="D208" s="1086"/>
      <c r="E208" s="1087">
        <v>51652</v>
      </c>
      <c r="F208" s="1088">
        <v>51652</v>
      </c>
      <c r="G208" s="1087">
        <v>51664</v>
      </c>
      <c r="H208" s="1088">
        <v>51664</v>
      </c>
      <c r="I208" s="1087">
        <v>51669</v>
      </c>
      <c r="J208" s="1088">
        <v>51669</v>
      </c>
      <c r="K208" s="1087">
        <v>51673</v>
      </c>
      <c r="L208" s="1088">
        <v>51673</v>
      </c>
      <c r="M208" s="1087">
        <v>51677</v>
      </c>
      <c r="N208" s="1088">
        <v>51677</v>
      </c>
    </row>
    <row r="209" spans="1:14">
      <c r="A209">
        <v>199</v>
      </c>
      <c r="B209" s="1085">
        <v>51683</v>
      </c>
      <c r="C209" s="1085">
        <f t="shared" si="4"/>
        <v>51713</v>
      </c>
      <c r="D209" s="1086"/>
      <c r="E209" s="1087">
        <v>51682</v>
      </c>
      <c r="F209" s="1088">
        <v>51682</v>
      </c>
      <c r="G209" s="1087">
        <v>51691</v>
      </c>
      <c r="H209" s="1088">
        <v>51691</v>
      </c>
      <c r="I209" s="1087">
        <v>51694</v>
      </c>
      <c r="J209" s="1088">
        <v>51694</v>
      </c>
      <c r="K209" s="1087">
        <v>51705</v>
      </c>
      <c r="L209" s="1088">
        <v>51705</v>
      </c>
      <c r="M209" s="1087">
        <v>51707</v>
      </c>
      <c r="N209" s="1088">
        <v>51707</v>
      </c>
    </row>
    <row r="210" spans="1:14">
      <c r="A210">
        <v>200</v>
      </c>
      <c r="B210" s="1085">
        <v>51714</v>
      </c>
      <c r="C210" s="1085">
        <f t="shared" si="4"/>
        <v>51744</v>
      </c>
      <c r="D210" s="1086"/>
      <c r="E210" s="1087">
        <v>51713</v>
      </c>
      <c r="F210" s="1088">
        <v>51713</v>
      </c>
      <c r="G210" s="1087">
        <v>51722</v>
      </c>
      <c r="H210" s="1088">
        <v>51722</v>
      </c>
      <c r="I210" s="1087">
        <v>51727</v>
      </c>
      <c r="J210" s="1088">
        <v>51727</v>
      </c>
      <c r="K210" s="1087">
        <v>51735</v>
      </c>
      <c r="L210" s="1088">
        <v>51735</v>
      </c>
      <c r="M210" s="1087">
        <v>51739</v>
      </c>
      <c r="N210" s="1088">
        <v>51739</v>
      </c>
    </row>
    <row r="211" spans="1:14">
      <c r="A211">
        <v>201</v>
      </c>
      <c r="B211" s="1085">
        <v>51745</v>
      </c>
      <c r="C211" s="1085">
        <f t="shared" si="4"/>
        <v>51774</v>
      </c>
      <c r="D211" s="1086"/>
      <c r="E211" s="1087">
        <v>51744</v>
      </c>
      <c r="F211" s="1088">
        <v>51744</v>
      </c>
      <c r="G211" s="1087">
        <v>51754</v>
      </c>
      <c r="H211" s="1088">
        <v>51754</v>
      </c>
      <c r="I211" s="1087">
        <v>51757</v>
      </c>
      <c r="J211" s="1088">
        <v>51757</v>
      </c>
      <c r="K211" s="1087">
        <v>51767</v>
      </c>
      <c r="L211" s="1088">
        <v>51767</v>
      </c>
      <c r="M211" s="1087">
        <v>51769</v>
      </c>
      <c r="N211" s="1088">
        <v>51769</v>
      </c>
    </row>
    <row r="212" spans="1:14">
      <c r="A212">
        <v>202</v>
      </c>
      <c r="B212" s="1085">
        <v>51775</v>
      </c>
      <c r="C212" s="1085">
        <f t="shared" si="4"/>
        <v>51805</v>
      </c>
      <c r="D212" s="1086"/>
      <c r="E212" s="1087">
        <v>51774</v>
      </c>
      <c r="F212" s="1088">
        <v>51774</v>
      </c>
      <c r="G212" s="1087">
        <v>51783</v>
      </c>
      <c r="H212" s="1088">
        <v>51783</v>
      </c>
      <c r="I212" s="1087">
        <v>51788</v>
      </c>
      <c r="J212" s="1088">
        <v>51788</v>
      </c>
      <c r="K212" s="1087">
        <v>51797</v>
      </c>
      <c r="L212" s="1088">
        <v>51797</v>
      </c>
      <c r="M212" s="1087">
        <v>51799</v>
      </c>
      <c r="N212" s="1088">
        <v>51799</v>
      </c>
    </row>
    <row r="213" spans="1:14">
      <c r="A213">
        <v>203</v>
      </c>
      <c r="B213" s="1085">
        <v>51806</v>
      </c>
      <c r="C213" s="1085">
        <f t="shared" si="4"/>
        <v>51835</v>
      </c>
      <c r="D213" s="1086"/>
      <c r="E213" s="1087">
        <v>51805</v>
      </c>
      <c r="F213" s="1088">
        <v>51805</v>
      </c>
      <c r="G213" s="1087">
        <v>51818</v>
      </c>
      <c r="H213" s="1088">
        <v>51818</v>
      </c>
      <c r="I213" s="1087">
        <v>51823</v>
      </c>
      <c r="J213" s="1088">
        <v>51823</v>
      </c>
      <c r="K213" s="1087">
        <v>51826</v>
      </c>
      <c r="L213" s="1088">
        <v>51826</v>
      </c>
      <c r="M213" s="1087">
        <v>51830</v>
      </c>
      <c r="N213" s="1088">
        <v>51830</v>
      </c>
    </row>
    <row r="214" spans="1:14">
      <c r="A214">
        <v>204</v>
      </c>
      <c r="B214" s="1085">
        <v>51836</v>
      </c>
      <c r="C214" s="1085">
        <f t="shared" si="4"/>
        <v>51866</v>
      </c>
      <c r="D214" s="1086"/>
      <c r="E214" s="1087">
        <v>51835</v>
      </c>
      <c r="F214" s="1088">
        <v>51835</v>
      </c>
      <c r="G214" s="1087">
        <v>51845</v>
      </c>
      <c r="H214" s="1088">
        <v>51845</v>
      </c>
      <c r="I214" s="1087">
        <v>51848</v>
      </c>
      <c r="J214" s="1088">
        <v>51848</v>
      </c>
      <c r="K214" s="1087">
        <v>51858</v>
      </c>
      <c r="L214" s="1088">
        <v>51858</v>
      </c>
      <c r="M214" s="1087">
        <v>51862</v>
      </c>
      <c r="N214" s="1088">
        <v>51862</v>
      </c>
    </row>
    <row r="215" spans="1:14">
      <c r="A215">
        <v>205</v>
      </c>
      <c r="B215" s="1085">
        <v>51867</v>
      </c>
      <c r="C215" s="1085">
        <f t="shared" si="4"/>
        <v>51897</v>
      </c>
      <c r="D215" s="1086"/>
      <c r="E215" s="1087">
        <v>51866</v>
      </c>
      <c r="F215" s="1088">
        <v>51866</v>
      </c>
      <c r="G215" s="1087">
        <v>51876</v>
      </c>
      <c r="H215" s="1088">
        <v>51876</v>
      </c>
      <c r="I215" s="1087">
        <v>51881</v>
      </c>
      <c r="J215" s="1088">
        <v>51881</v>
      </c>
      <c r="K215" s="1087">
        <v>51889</v>
      </c>
      <c r="L215" s="1088">
        <v>51889</v>
      </c>
      <c r="M215" s="1087">
        <v>51893</v>
      </c>
      <c r="N215" s="1088">
        <v>51893</v>
      </c>
    </row>
    <row r="216" spans="1:14">
      <c r="A216">
        <v>206</v>
      </c>
      <c r="B216" s="1085">
        <v>51898</v>
      </c>
      <c r="C216" s="1085">
        <f t="shared" si="4"/>
        <v>51925</v>
      </c>
      <c r="D216" s="1086"/>
      <c r="E216" s="1087">
        <v>51897</v>
      </c>
      <c r="F216" s="1088">
        <v>51897</v>
      </c>
      <c r="G216" s="1087">
        <v>51908</v>
      </c>
      <c r="H216" s="1088">
        <v>51908</v>
      </c>
      <c r="I216" s="1087">
        <v>51911</v>
      </c>
      <c r="J216" s="1088">
        <v>51911</v>
      </c>
      <c r="K216" s="1087">
        <v>51918</v>
      </c>
      <c r="L216" s="1088">
        <v>51918</v>
      </c>
      <c r="M216" s="1087">
        <v>51922</v>
      </c>
      <c r="N216" s="1088">
        <v>51922</v>
      </c>
    </row>
    <row r="217" spans="1:14">
      <c r="A217">
        <v>207</v>
      </c>
      <c r="B217" s="1085">
        <v>51926</v>
      </c>
      <c r="C217" s="1085">
        <f t="shared" si="4"/>
        <v>51956</v>
      </c>
      <c r="D217" s="1086"/>
      <c r="E217" s="1087">
        <v>51925</v>
      </c>
      <c r="F217" s="1088">
        <v>51925</v>
      </c>
      <c r="G217" s="1087">
        <v>51936</v>
      </c>
      <c r="H217" s="1088">
        <v>51936</v>
      </c>
      <c r="I217" s="1087">
        <v>51939</v>
      </c>
      <c r="J217" s="1088">
        <v>51939</v>
      </c>
      <c r="K217" s="1087">
        <v>51946</v>
      </c>
      <c r="L217" s="1088">
        <v>51946</v>
      </c>
      <c r="M217" s="1087">
        <v>51950</v>
      </c>
      <c r="N217" s="1088">
        <v>51950</v>
      </c>
    </row>
    <row r="218" spans="1:14">
      <c r="A218">
        <v>208</v>
      </c>
      <c r="B218" s="1085">
        <v>51957</v>
      </c>
      <c r="C218" s="1085">
        <f t="shared" si="4"/>
        <v>51986</v>
      </c>
      <c r="D218" s="1086"/>
      <c r="E218" s="1087">
        <v>51956</v>
      </c>
      <c r="F218" s="1088">
        <v>51956</v>
      </c>
      <c r="G218" s="1087">
        <v>51967</v>
      </c>
      <c r="H218" s="1088">
        <v>51967</v>
      </c>
      <c r="I218" s="1087">
        <v>51972</v>
      </c>
      <c r="J218" s="1088">
        <v>51972</v>
      </c>
      <c r="K218" s="1087">
        <v>51979</v>
      </c>
      <c r="L218" s="1088">
        <v>51979</v>
      </c>
      <c r="M218" s="1087">
        <v>51981</v>
      </c>
      <c r="N218" s="1088">
        <v>51981</v>
      </c>
    </row>
    <row r="219" spans="1:14">
      <c r="A219">
        <v>209</v>
      </c>
      <c r="B219" s="1085">
        <v>51987</v>
      </c>
      <c r="C219" s="1085">
        <f t="shared" si="4"/>
        <v>52017</v>
      </c>
      <c r="D219" s="1086"/>
      <c r="E219" s="1087">
        <v>51986</v>
      </c>
      <c r="F219" s="1088">
        <v>51986</v>
      </c>
      <c r="G219" s="1087">
        <v>51999</v>
      </c>
      <c r="H219" s="1088">
        <v>51999</v>
      </c>
      <c r="I219" s="1087">
        <v>52005</v>
      </c>
      <c r="J219" s="1088">
        <v>52005</v>
      </c>
      <c r="K219" s="1087">
        <v>52009</v>
      </c>
      <c r="L219" s="1088">
        <v>52009</v>
      </c>
      <c r="M219" s="1087">
        <v>52013</v>
      </c>
      <c r="N219" s="1088">
        <v>52013</v>
      </c>
    </row>
    <row r="220" spans="1:14">
      <c r="A220">
        <v>210</v>
      </c>
      <c r="B220" s="1085">
        <v>52018</v>
      </c>
      <c r="C220" s="1085">
        <f t="shared" si="4"/>
        <v>52047</v>
      </c>
      <c r="D220" s="1086"/>
      <c r="E220" s="1087">
        <v>52017</v>
      </c>
      <c r="F220" s="1088">
        <v>52017</v>
      </c>
      <c r="G220" s="1087">
        <v>52027</v>
      </c>
      <c r="H220" s="1088">
        <v>52027</v>
      </c>
      <c r="I220" s="1087">
        <v>52030</v>
      </c>
      <c r="J220" s="1088">
        <v>52030</v>
      </c>
      <c r="K220" s="1087">
        <v>52040</v>
      </c>
      <c r="L220" s="1088">
        <v>52040</v>
      </c>
      <c r="M220" s="1087">
        <v>52042</v>
      </c>
      <c r="N220" s="1088">
        <v>52042</v>
      </c>
    </row>
    <row r="221" spans="1:14">
      <c r="A221">
        <v>211</v>
      </c>
      <c r="B221" s="1085">
        <v>52048</v>
      </c>
      <c r="C221" s="1085">
        <f t="shared" si="4"/>
        <v>52078</v>
      </c>
      <c r="D221" s="1086"/>
      <c r="E221" s="1087">
        <v>52047</v>
      </c>
      <c r="F221" s="1088">
        <v>52047</v>
      </c>
      <c r="G221" s="1087">
        <v>52056</v>
      </c>
      <c r="H221" s="1088">
        <v>52056</v>
      </c>
      <c r="I221" s="1087">
        <v>52062</v>
      </c>
      <c r="J221" s="1088">
        <v>52062</v>
      </c>
      <c r="K221" s="1087">
        <v>52070</v>
      </c>
      <c r="L221" s="1088">
        <v>52070</v>
      </c>
      <c r="M221" s="1087">
        <v>52072</v>
      </c>
      <c r="N221" s="1088">
        <v>52072</v>
      </c>
    </row>
    <row r="222" spans="1:14">
      <c r="A222">
        <v>212</v>
      </c>
      <c r="B222" s="1085">
        <v>52079</v>
      </c>
      <c r="C222" s="1085">
        <f t="shared" si="4"/>
        <v>52109</v>
      </c>
      <c r="D222" s="1086"/>
      <c r="E222" s="1087">
        <v>52078</v>
      </c>
      <c r="F222" s="1088">
        <v>52078</v>
      </c>
      <c r="G222" s="1087">
        <v>52089</v>
      </c>
      <c r="H222" s="1088">
        <v>52089</v>
      </c>
      <c r="I222" s="1087">
        <v>52092</v>
      </c>
      <c r="J222" s="1088">
        <v>52092</v>
      </c>
      <c r="K222" s="1087">
        <v>52099</v>
      </c>
      <c r="L222" s="1088">
        <v>52099</v>
      </c>
      <c r="M222" s="1087">
        <v>52103</v>
      </c>
      <c r="N222" s="1088">
        <v>52103</v>
      </c>
    </row>
    <row r="223" spans="1:14">
      <c r="A223">
        <v>213</v>
      </c>
      <c r="B223" s="1085">
        <v>52110</v>
      </c>
      <c r="C223" s="1085">
        <f t="shared" si="4"/>
        <v>52139</v>
      </c>
      <c r="D223" s="1086"/>
      <c r="E223" s="1087">
        <v>52109</v>
      </c>
      <c r="F223" s="1088">
        <v>52109</v>
      </c>
      <c r="G223" s="1087">
        <v>52118</v>
      </c>
      <c r="H223" s="1088">
        <v>52118</v>
      </c>
      <c r="I223" s="1087">
        <v>52121</v>
      </c>
      <c r="J223" s="1088">
        <v>52121</v>
      </c>
      <c r="K223" s="1087">
        <v>52132</v>
      </c>
      <c r="L223" s="1088">
        <v>52132</v>
      </c>
      <c r="M223" s="1087">
        <v>52134</v>
      </c>
      <c r="N223" s="1088">
        <v>52134</v>
      </c>
    </row>
    <row r="224" spans="1:14">
      <c r="A224">
        <v>214</v>
      </c>
      <c r="B224" s="1085">
        <v>52140</v>
      </c>
      <c r="C224" s="1085">
        <f t="shared" si="4"/>
        <v>52170</v>
      </c>
      <c r="D224" s="1086"/>
      <c r="E224" s="1087">
        <v>52139</v>
      </c>
      <c r="F224" s="1088">
        <v>52139</v>
      </c>
      <c r="G224" s="1087">
        <v>52148</v>
      </c>
      <c r="H224" s="1088">
        <v>52148</v>
      </c>
      <c r="I224" s="1087">
        <v>52153</v>
      </c>
      <c r="J224" s="1088">
        <v>52153</v>
      </c>
      <c r="K224" s="1087">
        <v>52162</v>
      </c>
      <c r="L224" s="1088">
        <v>52162</v>
      </c>
      <c r="M224" s="1087">
        <v>52166</v>
      </c>
      <c r="N224" s="1088">
        <v>52166</v>
      </c>
    </row>
    <row r="225" spans="1:14">
      <c r="A225">
        <v>215</v>
      </c>
      <c r="B225" s="1085">
        <v>52171</v>
      </c>
      <c r="C225" s="1085">
        <f t="shared" si="4"/>
        <v>52200</v>
      </c>
      <c r="D225" s="1086"/>
      <c r="E225" s="1087">
        <v>52170</v>
      </c>
      <c r="F225" s="1088">
        <v>52170</v>
      </c>
      <c r="G225" s="1087">
        <v>52182</v>
      </c>
      <c r="H225" s="1088">
        <v>52182</v>
      </c>
      <c r="I225" s="1087">
        <v>52187</v>
      </c>
      <c r="J225" s="1088">
        <v>52187</v>
      </c>
      <c r="K225" s="1087">
        <v>52191</v>
      </c>
      <c r="L225" s="1088">
        <v>52191</v>
      </c>
      <c r="M225" s="1087">
        <v>52195</v>
      </c>
      <c r="N225" s="1088">
        <v>52195</v>
      </c>
    </row>
    <row r="226" spans="1:14">
      <c r="A226">
        <v>216</v>
      </c>
      <c r="B226" s="1085">
        <v>52201</v>
      </c>
      <c r="C226" s="1085">
        <f t="shared" si="4"/>
        <v>52231</v>
      </c>
      <c r="D226" s="1086"/>
      <c r="E226" s="1087">
        <v>52200</v>
      </c>
      <c r="F226" s="1088">
        <v>52200</v>
      </c>
      <c r="G226" s="1087">
        <v>52209</v>
      </c>
      <c r="H226" s="1088">
        <v>52209</v>
      </c>
      <c r="I226" s="1087">
        <v>52212</v>
      </c>
      <c r="J226" s="1088">
        <v>52212</v>
      </c>
      <c r="K226" s="1087">
        <v>52223</v>
      </c>
      <c r="L226" s="1088">
        <v>52223</v>
      </c>
      <c r="M226" s="1087">
        <v>52229</v>
      </c>
      <c r="N226" s="1088">
        <v>52229</v>
      </c>
    </row>
    <row r="227" spans="1:14">
      <c r="A227">
        <v>217</v>
      </c>
      <c r="B227" s="1085">
        <v>52232</v>
      </c>
      <c r="C227" s="1085">
        <f t="shared" si="4"/>
        <v>52262</v>
      </c>
      <c r="D227" s="1086"/>
      <c r="E227" s="1087">
        <v>52231</v>
      </c>
      <c r="F227" s="1088">
        <v>52231</v>
      </c>
      <c r="G227" s="1087">
        <v>52243</v>
      </c>
      <c r="H227" s="1088">
        <v>52243</v>
      </c>
      <c r="I227" s="1087">
        <v>52246</v>
      </c>
      <c r="J227" s="1088">
        <v>52246</v>
      </c>
      <c r="K227" s="1087">
        <v>52253</v>
      </c>
      <c r="L227" s="1088">
        <v>52253</v>
      </c>
      <c r="M227" s="1087">
        <v>52257</v>
      </c>
      <c r="N227" s="1088">
        <v>52257</v>
      </c>
    </row>
    <row r="228" spans="1:14">
      <c r="A228">
        <v>218</v>
      </c>
      <c r="B228" s="1085">
        <v>52263</v>
      </c>
      <c r="C228" s="1085">
        <f t="shared" si="4"/>
        <v>52290</v>
      </c>
      <c r="D228" s="1086"/>
      <c r="E228" s="1087">
        <v>52262</v>
      </c>
      <c r="F228" s="1088">
        <v>52262</v>
      </c>
      <c r="G228" s="1087">
        <v>52272</v>
      </c>
      <c r="H228" s="1088">
        <v>52272</v>
      </c>
      <c r="I228" s="1087">
        <v>52275</v>
      </c>
      <c r="J228" s="1088">
        <v>52275</v>
      </c>
      <c r="K228" s="1087">
        <v>52285</v>
      </c>
      <c r="L228" s="1088">
        <v>52285</v>
      </c>
      <c r="M228" s="1087">
        <v>52287</v>
      </c>
      <c r="N228" s="1088">
        <v>52287</v>
      </c>
    </row>
    <row r="229" spans="1:14">
      <c r="A229">
        <v>219</v>
      </c>
      <c r="B229" s="1085">
        <v>52291</v>
      </c>
      <c r="C229" s="1085">
        <f t="shared" si="4"/>
        <v>52321</v>
      </c>
      <c r="D229" s="1086"/>
      <c r="E229" s="1087">
        <v>52290</v>
      </c>
      <c r="F229" s="1088">
        <v>52290</v>
      </c>
      <c r="G229" s="1087">
        <v>52300</v>
      </c>
      <c r="H229" s="1088">
        <v>52300</v>
      </c>
      <c r="I229" s="1087">
        <v>52303</v>
      </c>
      <c r="J229" s="1088">
        <v>52303</v>
      </c>
      <c r="K229" s="1087">
        <v>52313</v>
      </c>
      <c r="L229" s="1088">
        <v>52313</v>
      </c>
      <c r="M229" s="1087">
        <v>52315</v>
      </c>
      <c r="N229" s="1088">
        <v>52315</v>
      </c>
    </row>
    <row r="230" spans="1:14">
      <c r="A230">
        <v>220</v>
      </c>
      <c r="B230" s="1085">
        <v>52322</v>
      </c>
      <c r="C230" s="1085">
        <f t="shared" si="4"/>
        <v>52351</v>
      </c>
      <c r="D230" s="1086"/>
      <c r="E230" s="1087">
        <v>52321</v>
      </c>
      <c r="F230" s="1088">
        <v>52321</v>
      </c>
      <c r="G230" s="1087">
        <v>52330</v>
      </c>
      <c r="H230" s="1088">
        <v>52330</v>
      </c>
      <c r="I230" s="1087">
        <v>52335</v>
      </c>
      <c r="J230" s="1088">
        <v>52335</v>
      </c>
      <c r="K230" s="1087">
        <v>52344</v>
      </c>
      <c r="L230" s="1088">
        <v>52344</v>
      </c>
      <c r="M230" s="1087">
        <v>52348</v>
      </c>
      <c r="N230" s="1088">
        <v>52348</v>
      </c>
    </row>
    <row r="231" spans="1:14">
      <c r="A231">
        <v>221</v>
      </c>
      <c r="B231" s="1085">
        <v>52352</v>
      </c>
      <c r="C231" s="1085">
        <f t="shared" si="4"/>
        <v>52382</v>
      </c>
      <c r="D231" s="1086"/>
      <c r="E231" s="1087">
        <v>52351</v>
      </c>
      <c r="F231" s="1088">
        <v>52351</v>
      </c>
      <c r="G231" s="1087">
        <v>52365</v>
      </c>
      <c r="H231" s="1088">
        <v>52365</v>
      </c>
      <c r="I231" s="1087">
        <v>52371</v>
      </c>
      <c r="J231" s="1088">
        <v>52371</v>
      </c>
      <c r="K231" s="1087">
        <v>52372</v>
      </c>
      <c r="L231" s="1088">
        <v>52372</v>
      </c>
      <c r="M231" s="1087">
        <v>52376</v>
      </c>
      <c r="N231" s="1088">
        <v>52376</v>
      </c>
    </row>
    <row r="232" spans="1:14">
      <c r="A232">
        <v>222</v>
      </c>
      <c r="B232" s="1085">
        <v>52383</v>
      </c>
      <c r="C232" s="1085">
        <f t="shared" si="4"/>
        <v>52412</v>
      </c>
      <c r="D232" s="1086"/>
      <c r="E232" s="1087">
        <v>52382</v>
      </c>
      <c r="F232" s="1088">
        <v>52382</v>
      </c>
      <c r="G232" s="1087">
        <v>52391</v>
      </c>
      <c r="H232" s="1088">
        <v>52391</v>
      </c>
      <c r="I232" s="1087">
        <v>52394</v>
      </c>
      <c r="J232" s="1088">
        <v>52394</v>
      </c>
      <c r="K232" s="1087">
        <v>52405</v>
      </c>
      <c r="L232" s="1088">
        <v>52405</v>
      </c>
      <c r="M232" s="1087">
        <v>52407</v>
      </c>
      <c r="N232" s="1088">
        <v>52407</v>
      </c>
    </row>
    <row r="233" spans="1:14">
      <c r="A233">
        <v>223</v>
      </c>
      <c r="B233" s="1085">
        <v>52413</v>
      </c>
      <c r="C233" s="1085">
        <f t="shared" si="4"/>
        <v>52443</v>
      </c>
      <c r="D233" s="1086"/>
      <c r="E233" s="1087">
        <v>52412</v>
      </c>
      <c r="F233" s="1088">
        <v>52412</v>
      </c>
      <c r="G233" s="1087">
        <v>52421</v>
      </c>
      <c r="H233" s="1088">
        <v>52421</v>
      </c>
      <c r="I233" s="1087">
        <v>52427</v>
      </c>
      <c r="J233" s="1088">
        <v>52427</v>
      </c>
      <c r="K233" s="1087">
        <v>52435</v>
      </c>
      <c r="L233" s="1088">
        <v>52435</v>
      </c>
      <c r="M233" s="1087">
        <v>52439</v>
      </c>
      <c r="N233" s="1088">
        <v>52439</v>
      </c>
    </row>
    <row r="234" spans="1:14">
      <c r="A234">
        <v>224</v>
      </c>
      <c r="B234" s="1085">
        <v>52444</v>
      </c>
      <c r="C234" s="1085">
        <f t="shared" si="4"/>
        <v>52474</v>
      </c>
      <c r="D234" s="1086"/>
      <c r="E234" s="1087">
        <v>52443</v>
      </c>
      <c r="F234" s="1088">
        <v>52443</v>
      </c>
      <c r="G234" s="1087">
        <v>52454</v>
      </c>
      <c r="H234" s="1088">
        <v>52454</v>
      </c>
      <c r="I234" s="1087">
        <v>52457</v>
      </c>
      <c r="J234" s="1088">
        <v>52457</v>
      </c>
      <c r="K234" s="1087">
        <v>52464</v>
      </c>
      <c r="L234" s="1088">
        <v>52464</v>
      </c>
      <c r="M234" s="1087">
        <v>52468</v>
      </c>
      <c r="N234" s="1088">
        <v>52468</v>
      </c>
    </row>
    <row r="235" spans="1:14">
      <c r="A235">
        <v>225</v>
      </c>
      <c r="B235" s="1085">
        <v>52475</v>
      </c>
      <c r="C235" s="1085">
        <f t="shared" si="4"/>
        <v>52504</v>
      </c>
      <c r="D235" s="1086"/>
      <c r="E235" s="1087">
        <v>52474</v>
      </c>
      <c r="F235" s="1088">
        <v>52474</v>
      </c>
      <c r="G235" s="1087">
        <v>52483</v>
      </c>
      <c r="H235" s="1088">
        <v>52483</v>
      </c>
      <c r="I235" s="1087">
        <v>52488</v>
      </c>
      <c r="J235" s="1088">
        <v>52488</v>
      </c>
      <c r="K235" s="1087">
        <v>52497</v>
      </c>
      <c r="L235" s="1088">
        <v>52497</v>
      </c>
      <c r="M235" s="1087">
        <v>52499</v>
      </c>
      <c r="N235" s="1088">
        <v>52499</v>
      </c>
    </row>
    <row r="236" spans="1:14">
      <c r="A236">
        <v>226</v>
      </c>
      <c r="B236" s="1085">
        <v>52505</v>
      </c>
      <c r="C236" s="1085">
        <f t="shared" si="4"/>
        <v>52535</v>
      </c>
      <c r="D236" s="1086"/>
      <c r="E236" s="1087">
        <v>52504</v>
      </c>
      <c r="F236" s="1088">
        <v>52504</v>
      </c>
      <c r="G236" s="1087">
        <v>52513</v>
      </c>
      <c r="H236" s="1088">
        <v>52513</v>
      </c>
      <c r="I236" s="1087">
        <v>52518</v>
      </c>
      <c r="J236" s="1088">
        <v>52518</v>
      </c>
      <c r="K236" s="1087">
        <v>52526</v>
      </c>
      <c r="L236" s="1088">
        <v>52526</v>
      </c>
      <c r="M236" s="1087">
        <v>52530</v>
      </c>
      <c r="N236" s="1088">
        <v>52530</v>
      </c>
    </row>
    <row r="237" spans="1:14">
      <c r="A237">
        <v>227</v>
      </c>
      <c r="B237" s="1085">
        <v>52536</v>
      </c>
      <c r="C237" s="1085">
        <f t="shared" si="4"/>
        <v>52565</v>
      </c>
      <c r="D237" s="1086"/>
      <c r="E237" s="1087">
        <v>52535</v>
      </c>
      <c r="F237" s="1088">
        <v>52535</v>
      </c>
      <c r="G237" s="1087">
        <v>52545</v>
      </c>
      <c r="H237" s="1088">
        <v>52545</v>
      </c>
      <c r="I237" s="1087">
        <v>52551</v>
      </c>
      <c r="J237" s="1088">
        <v>52551</v>
      </c>
      <c r="K237" s="1087">
        <v>52558</v>
      </c>
      <c r="L237" s="1088">
        <v>52558</v>
      </c>
      <c r="M237" s="1087">
        <v>52560</v>
      </c>
      <c r="N237" s="1088">
        <v>52560</v>
      </c>
    </row>
    <row r="238" spans="1:14">
      <c r="A238">
        <v>228</v>
      </c>
      <c r="B238" s="1085">
        <v>52566</v>
      </c>
      <c r="C238" s="1085">
        <f t="shared" si="4"/>
        <v>52596</v>
      </c>
      <c r="D238" s="1086"/>
      <c r="E238" s="1087">
        <v>52565</v>
      </c>
      <c r="F238" s="1088">
        <v>52565</v>
      </c>
      <c r="G238" s="1087">
        <v>52574</v>
      </c>
      <c r="H238" s="1088">
        <v>52574</v>
      </c>
      <c r="I238" s="1087">
        <v>52579</v>
      </c>
      <c r="J238" s="1088">
        <v>52579</v>
      </c>
      <c r="K238" s="1087">
        <v>52588</v>
      </c>
      <c r="L238" s="1088">
        <v>52588</v>
      </c>
      <c r="M238" s="1087">
        <v>52593</v>
      </c>
      <c r="N238" s="1088">
        <v>52593</v>
      </c>
    </row>
    <row r="239" spans="1:14">
      <c r="A239">
        <v>229</v>
      </c>
      <c r="B239" s="1085">
        <v>52597</v>
      </c>
      <c r="C239" s="1085">
        <f t="shared" si="4"/>
        <v>52627</v>
      </c>
      <c r="D239" s="1086"/>
      <c r="E239" s="1087">
        <v>52596</v>
      </c>
      <c r="F239" s="1088">
        <v>52596</v>
      </c>
      <c r="G239" s="1087">
        <v>52607</v>
      </c>
      <c r="H239" s="1088">
        <v>52607</v>
      </c>
      <c r="I239" s="1087">
        <v>52610</v>
      </c>
      <c r="J239" s="1088">
        <v>52610</v>
      </c>
      <c r="K239" s="1087">
        <v>52617</v>
      </c>
      <c r="L239" s="1088">
        <v>52617</v>
      </c>
      <c r="M239" s="1087">
        <v>52621</v>
      </c>
      <c r="N239" s="1088">
        <v>52621</v>
      </c>
    </row>
    <row r="240" spans="1:14">
      <c r="A240">
        <v>230</v>
      </c>
      <c r="B240" s="1085">
        <v>52628</v>
      </c>
      <c r="C240" s="1085">
        <f t="shared" si="4"/>
        <v>52656</v>
      </c>
      <c r="D240" s="1086"/>
      <c r="E240" s="1087">
        <v>52627</v>
      </c>
      <c r="F240" s="1088">
        <v>52627</v>
      </c>
      <c r="G240" s="1087">
        <v>52636</v>
      </c>
      <c r="H240" s="1088">
        <v>52636</v>
      </c>
      <c r="I240" s="1087">
        <v>52639</v>
      </c>
      <c r="J240" s="1088">
        <v>52639</v>
      </c>
      <c r="K240" s="1087">
        <v>52650</v>
      </c>
      <c r="L240" s="1088">
        <v>52650</v>
      </c>
      <c r="M240" s="1087">
        <v>52652</v>
      </c>
      <c r="N240" s="1088">
        <v>52652</v>
      </c>
    </row>
    <row r="241" spans="1:14">
      <c r="A241">
        <v>231</v>
      </c>
      <c r="B241" s="1085">
        <v>52657</v>
      </c>
      <c r="C241" s="1085">
        <f t="shared" si="4"/>
        <v>52687</v>
      </c>
      <c r="D241" s="1086"/>
      <c r="E241" s="1087">
        <v>52656</v>
      </c>
      <c r="F241" s="1088">
        <v>52656</v>
      </c>
      <c r="G241" s="1087">
        <v>52665</v>
      </c>
      <c r="H241" s="1088">
        <v>52665</v>
      </c>
      <c r="I241" s="1087">
        <v>52670</v>
      </c>
      <c r="J241" s="1088">
        <v>52670</v>
      </c>
      <c r="K241" s="1087">
        <v>52679</v>
      </c>
      <c r="L241" s="1088">
        <v>52679</v>
      </c>
      <c r="M241" s="1087">
        <v>52681</v>
      </c>
      <c r="N241" s="1088">
        <v>52681</v>
      </c>
    </row>
    <row r="242" spans="1:14">
      <c r="A242">
        <v>232</v>
      </c>
      <c r="B242" s="1085">
        <v>52688</v>
      </c>
      <c r="C242" s="1085">
        <f t="shared" si="4"/>
        <v>52717</v>
      </c>
      <c r="D242" s="1086"/>
      <c r="E242" s="1087">
        <v>52687</v>
      </c>
      <c r="F242" s="1088">
        <v>52687</v>
      </c>
      <c r="G242" s="1087">
        <v>52698</v>
      </c>
      <c r="H242" s="1088">
        <v>52698</v>
      </c>
      <c r="I242" s="1087">
        <v>52701</v>
      </c>
      <c r="J242" s="1088">
        <v>52701</v>
      </c>
      <c r="K242" s="1087">
        <v>52708</v>
      </c>
      <c r="L242" s="1088">
        <v>52708</v>
      </c>
      <c r="M242" s="1087">
        <v>52712</v>
      </c>
      <c r="N242" s="1088">
        <v>52712</v>
      </c>
    </row>
    <row r="243" spans="1:14">
      <c r="A243">
        <v>233</v>
      </c>
      <c r="B243" s="1085">
        <v>52718</v>
      </c>
      <c r="C243" s="1085">
        <f t="shared" si="4"/>
        <v>52748</v>
      </c>
      <c r="D243" s="1086"/>
      <c r="E243" s="1087">
        <v>52717</v>
      </c>
      <c r="F243" s="1088">
        <v>52717</v>
      </c>
      <c r="G243" s="1087">
        <v>52727</v>
      </c>
      <c r="H243" s="1088">
        <v>52727</v>
      </c>
      <c r="I243" s="1087">
        <v>52730</v>
      </c>
      <c r="J243" s="1088">
        <v>52730</v>
      </c>
      <c r="K243" s="1087">
        <v>52740</v>
      </c>
      <c r="L243" s="1088">
        <v>52740</v>
      </c>
      <c r="M243" s="1087">
        <v>52742</v>
      </c>
      <c r="N243" s="1088">
        <v>52742</v>
      </c>
    </row>
    <row r="244" spans="1:14">
      <c r="A244">
        <v>234</v>
      </c>
      <c r="B244" s="1085">
        <v>52749</v>
      </c>
      <c r="C244" s="1085">
        <f t="shared" si="4"/>
        <v>52778</v>
      </c>
      <c r="D244" s="1086"/>
      <c r="E244" s="1087">
        <v>52748</v>
      </c>
      <c r="F244" s="1088">
        <v>52748</v>
      </c>
      <c r="G244" s="1087">
        <v>52757</v>
      </c>
      <c r="H244" s="1088">
        <v>52757</v>
      </c>
      <c r="I244" s="1087">
        <v>52762</v>
      </c>
      <c r="J244" s="1088">
        <v>52762</v>
      </c>
      <c r="K244" s="1087">
        <v>52771</v>
      </c>
      <c r="L244" s="1088">
        <v>52771</v>
      </c>
      <c r="M244" s="1087">
        <v>52775</v>
      </c>
      <c r="N244" s="1088">
        <v>52775</v>
      </c>
    </row>
    <row r="245" spans="1:14">
      <c r="A245">
        <v>235</v>
      </c>
      <c r="B245" s="1085">
        <v>52779</v>
      </c>
      <c r="C245" s="1085">
        <f t="shared" si="4"/>
        <v>52809</v>
      </c>
      <c r="D245" s="1086"/>
      <c r="E245" s="1087">
        <v>52778</v>
      </c>
      <c r="F245" s="1088">
        <v>52778</v>
      </c>
      <c r="G245" s="1087">
        <v>52789</v>
      </c>
      <c r="H245" s="1088">
        <v>52789</v>
      </c>
      <c r="I245" s="1087">
        <v>52792</v>
      </c>
      <c r="J245" s="1088">
        <v>52792</v>
      </c>
      <c r="K245" s="1087">
        <v>52799</v>
      </c>
      <c r="L245" s="1088">
        <v>52799</v>
      </c>
      <c r="M245" s="1087">
        <v>52803</v>
      </c>
      <c r="N245" s="1088">
        <v>52803</v>
      </c>
    </row>
    <row r="246" spans="1:14">
      <c r="A246">
        <v>236</v>
      </c>
      <c r="B246" s="1085">
        <v>52810</v>
      </c>
      <c r="C246" s="1085">
        <f t="shared" si="4"/>
        <v>52840</v>
      </c>
      <c r="D246" s="1086"/>
      <c r="E246" s="1087">
        <v>52809</v>
      </c>
      <c r="F246" s="1088">
        <v>52809</v>
      </c>
      <c r="G246" s="1087">
        <v>52818</v>
      </c>
      <c r="H246" s="1088">
        <v>52818</v>
      </c>
      <c r="I246" s="1087">
        <v>52821</v>
      </c>
      <c r="J246" s="1088">
        <v>52821</v>
      </c>
      <c r="K246" s="1087">
        <v>52832</v>
      </c>
      <c r="L246" s="1088">
        <v>52832</v>
      </c>
      <c r="M246" s="1087">
        <v>52834</v>
      </c>
      <c r="N246" s="1088">
        <v>52834</v>
      </c>
    </row>
    <row r="247" spans="1:14">
      <c r="B247" s="1081"/>
      <c r="C247" s="1081"/>
      <c r="D247" s="1086"/>
      <c r="E247" s="1089"/>
      <c r="F247" s="1090"/>
      <c r="G247" s="1089"/>
      <c r="H247" s="1090"/>
      <c r="I247" s="1089"/>
      <c r="J247" s="1090"/>
      <c r="K247" s="1091"/>
      <c r="L247" s="1090"/>
      <c r="M247" s="1089"/>
      <c r="N247" s="1092"/>
    </row>
    <row r="248" spans="1:14">
      <c r="B248" s="1081"/>
      <c r="C248" s="1081"/>
      <c r="D248" s="1086"/>
      <c r="E248" s="1089"/>
      <c r="F248" s="1090"/>
      <c r="G248" s="1089"/>
      <c r="H248" s="1090"/>
      <c r="I248" s="1089"/>
      <c r="J248" s="1090"/>
      <c r="K248" s="1091"/>
      <c r="L248" s="1090"/>
      <c r="M248" s="1089"/>
      <c r="N248" s="1092"/>
    </row>
    <row r="249" spans="1:14">
      <c r="B249" s="1081"/>
      <c r="C249" s="1081"/>
      <c r="D249" s="1086"/>
      <c r="E249" s="1089"/>
      <c r="F249" s="1093"/>
      <c r="G249" s="1089"/>
      <c r="H249" s="1093"/>
      <c r="I249" s="1089"/>
      <c r="J249" s="1093"/>
      <c r="K249" s="1091"/>
      <c r="L249" s="1093"/>
      <c r="M249" s="1089"/>
      <c r="N249" s="1094"/>
    </row>
    <row r="250" spans="1:14">
      <c r="B250" s="1081"/>
      <c r="C250" s="1081"/>
      <c r="D250" s="1086"/>
      <c r="E250" s="1089"/>
      <c r="F250" s="1093"/>
      <c r="G250" s="1089"/>
      <c r="H250" s="1093"/>
      <c r="I250" s="1089"/>
      <c r="J250" s="1093"/>
      <c r="K250" s="1091"/>
      <c r="L250" s="1093"/>
      <c r="M250" s="1089"/>
      <c r="N250" s="1094"/>
    </row>
    <row r="251" spans="1:14">
      <c r="B251" s="1081"/>
      <c r="C251" s="1081"/>
      <c r="D251" s="1086"/>
      <c r="E251" s="1089"/>
      <c r="F251" s="1093"/>
      <c r="G251" s="1089"/>
      <c r="H251" s="1093"/>
      <c r="I251" s="1089"/>
      <c r="J251" s="1093"/>
      <c r="K251" s="1091"/>
      <c r="L251" s="1093"/>
      <c r="M251" s="1089"/>
      <c r="N251" s="1094"/>
    </row>
    <row r="252" spans="1:14" hidden="1">
      <c r="E252" s="1095" t="s">
        <v>1244</v>
      </c>
      <c r="F252" s="1078">
        <v>2020</v>
      </c>
      <c r="G252" s="1096">
        <v>43831</v>
      </c>
      <c r="H252" s="1077" t="s">
        <v>1533</v>
      </c>
      <c r="I252" s="1097" t="s">
        <v>1245</v>
      </c>
      <c r="J252" s="1077"/>
      <c r="K252" s="1079"/>
      <c r="L252" s="1077"/>
      <c r="M252" s="1079"/>
      <c r="N252" s="1077"/>
    </row>
    <row r="253" spans="1:14" hidden="1">
      <c r="E253" s="1095" t="s">
        <v>1244</v>
      </c>
      <c r="F253" s="1078">
        <v>2020</v>
      </c>
      <c r="G253" s="1096">
        <v>43931</v>
      </c>
      <c r="H253" s="1077" t="s">
        <v>1534</v>
      </c>
      <c r="I253" s="1097" t="s">
        <v>1246</v>
      </c>
      <c r="J253" s="1077"/>
      <c r="K253" s="1079"/>
      <c r="L253" s="1077"/>
      <c r="M253" s="1079"/>
      <c r="N253" s="1077"/>
    </row>
    <row r="254" spans="1:14" hidden="1">
      <c r="E254" s="1095" t="s">
        <v>1244</v>
      </c>
      <c r="F254" s="1078">
        <v>2020</v>
      </c>
      <c r="G254" s="1096">
        <v>43934</v>
      </c>
      <c r="H254" s="1077" t="s">
        <v>1535</v>
      </c>
      <c r="I254" s="1097" t="s">
        <v>1247</v>
      </c>
      <c r="J254" s="1077"/>
      <c r="K254" s="1079"/>
      <c r="L254" s="1077"/>
      <c r="M254" s="1079"/>
      <c r="N254" s="1077"/>
    </row>
    <row r="255" spans="1:14" hidden="1">
      <c r="E255" s="1095" t="s">
        <v>1244</v>
      </c>
      <c r="F255" s="1078">
        <v>2020</v>
      </c>
      <c r="G255" s="1096">
        <v>43952</v>
      </c>
      <c r="H255" s="1077" t="s">
        <v>1534</v>
      </c>
      <c r="I255" s="1097" t="s">
        <v>1248</v>
      </c>
      <c r="J255" s="1077"/>
      <c r="K255" s="1079"/>
      <c r="L255" s="1077"/>
      <c r="M255" s="1079"/>
      <c r="N255" s="1077"/>
    </row>
    <row r="256" spans="1:14" hidden="1">
      <c r="E256" s="1095" t="s">
        <v>1244</v>
      </c>
      <c r="F256" s="1078">
        <v>2020</v>
      </c>
      <c r="G256" s="1096">
        <v>43959</v>
      </c>
      <c r="H256" s="1077" t="s">
        <v>1534</v>
      </c>
      <c r="I256" s="1097" t="s">
        <v>1249</v>
      </c>
      <c r="J256" s="1077"/>
      <c r="K256" s="1079"/>
      <c r="L256" s="1077"/>
      <c r="M256" s="1079"/>
      <c r="N256" s="1077"/>
    </row>
    <row r="257" spans="5:14" hidden="1">
      <c r="E257" s="1095" t="s">
        <v>1244</v>
      </c>
      <c r="F257" s="1078">
        <v>2020</v>
      </c>
      <c r="G257" s="1096">
        <v>43972</v>
      </c>
      <c r="H257" s="1077" t="s">
        <v>1536</v>
      </c>
      <c r="I257" s="1097" t="s">
        <v>1250</v>
      </c>
      <c r="J257" s="1077"/>
      <c r="K257" s="1079"/>
      <c r="L257" s="1077"/>
      <c r="M257" s="1079"/>
      <c r="N257" s="1077"/>
    </row>
    <row r="258" spans="5:14" hidden="1">
      <c r="E258" s="1095" t="s">
        <v>1244</v>
      </c>
      <c r="F258" s="1078">
        <v>2020</v>
      </c>
      <c r="G258" s="1096">
        <v>43983</v>
      </c>
      <c r="H258" s="1077" t="s">
        <v>1535</v>
      </c>
      <c r="I258" s="1097" t="s">
        <v>1251</v>
      </c>
      <c r="J258" s="1077"/>
      <c r="K258" s="1079"/>
      <c r="L258" s="1077"/>
      <c r="M258" s="1079"/>
      <c r="N258" s="1077"/>
    </row>
    <row r="259" spans="5:14" hidden="1">
      <c r="E259" s="1095" t="s">
        <v>1244</v>
      </c>
      <c r="F259" s="1078">
        <v>2020</v>
      </c>
      <c r="G259" s="1096">
        <v>44026</v>
      </c>
      <c r="H259" s="1077" t="s">
        <v>1537</v>
      </c>
      <c r="I259" s="1097" t="s">
        <v>1252</v>
      </c>
      <c r="J259" s="1077"/>
      <c r="K259" s="1079"/>
      <c r="L259" s="1077"/>
      <c r="M259" s="1079"/>
      <c r="N259" s="1077"/>
    </row>
    <row r="260" spans="5:14" hidden="1">
      <c r="E260" s="1095" t="s">
        <v>1244</v>
      </c>
      <c r="F260" s="1078">
        <v>2020</v>
      </c>
      <c r="G260" s="1096">
        <v>44058</v>
      </c>
      <c r="H260" s="1077" t="s">
        <v>1538</v>
      </c>
      <c r="I260" s="1097" t="s">
        <v>1253</v>
      </c>
      <c r="J260" s="1077"/>
      <c r="K260" s="1079"/>
      <c r="L260" s="1077"/>
      <c r="M260" s="1079"/>
      <c r="N260" s="1077"/>
    </row>
    <row r="261" spans="5:14" hidden="1">
      <c r="E261" s="1095" t="s">
        <v>1244</v>
      </c>
      <c r="F261" s="1078">
        <v>2020</v>
      </c>
      <c r="G261" s="1096">
        <v>44136</v>
      </c>
      <c r="H261" s="1077" t="s">
        <v>1539</v>
      </c>
      <c r="I261" s="1097" t="s">
        <v>1254</v>
      </c>
      <c r="J261" s="1077"/>
      <c r="K261" s="1079"/>
      <c r="L261" s="1077"/>
      <c r="M261" s="1079"/>
      <c r="N261" s="1077"/>
    </row>
    <row r="262" spans="5:14" hidden="1">
      <c r="E262" s="1095" t="s">
        <v>1244</v>
      </c>
      <c r="F262" s="1078">
        <v>2020</v>
      </c>
      <c r="G262" s="1096">
        <v>44146</v>
      </c>
      <c r="H262" s="1077" t="s">
        <v>1533</v>
      </c>
      <c r="I262" s="1097" t="s">
        <v>1255</v>
      </c>
      <c r="J262" s="1077"/>
      <c r="K262" s="1079"/>
      <c r="L262" s="1077"/>
      <c r="M262" s="1079"/>
      <c r="N262" s="1077"/>
    </row>
    <row r="263" spans="5:14" hidden="1">
      <c r="E263" s="1095" t="s">
        <v>1244</v>
      </c>
      <c r="F263" s="1078">
        <v>2020</v>
      </c>
      <c r="G263" s="1096">
        <v>44190</v>
      </c>
      <c r="H263" s="1077" t="s">
        <v>1534</v>
      </c>
      <c r="I263" s="1097" t="s">
        <v>1256</v>
      </c>
      <c r="J263" s="1077"/>
      <c r="K263" s="1079"/>
      <c r="L263" s="1077"/>
      <c r="M263" s="1079"/>
      <c r="N263" s="1077"/>
    </row>
    <row r="264" spans="5:14" hidden="1">
      <c r="E264" s="1095" t="s">
        <v>1244</v>
      </c>
      <c r="F264" s="1078">
        <v>2020</v>
      </c>
      <c r="G264" s="1096">
        <v>44191</v>
      </c>
      <c r="H264" s="1077" t="s">
        <v>1538</v>
      </c>
      <c r="I264" s="1097" t="s">
        <v>1257</v>
      </c>
      <c r="J264" s="1077"/>
      <c r="K264" s="1079"/>
      <c r="L264" s="1077"/>
      <c r="M264" s="1079"/>
      <c r="N264" s="1077"/>
    </row>
    <row r="265" spans="5:14" hidden="1">
      <c r="E265" s="1095" t="s">
        <v>1244</v>
      </c>
      <c r="F265" s="1077">
        <v>2021</v>
      </c>
      <c r="G265" s="1096">
        <v>44197</v>
      </c>
      <c r="H265" s="1077" t="s">
        <v>1534</v>
      </c>
      <c r="I265" s="1097" t="s">
        <v>1245</v>
      </c>
      <c r="J265" s="1077"/>
      <c r="K265" s="1079"/>
      <c r="L265" s="1077"/>
      <c r="M265" s="1079"/>
      <c r="N265" s="1077"/>
    </row>
    <row r="266" spans="5:14" hidden="1">
      <c r="E266" s="1095" t="s">
        <v>1244</v>
      </c>
      <c r="F266" s="1077">
        <v>2021</v>
      </c>
      <c r="G266" s="1096">
        <v>44288</v>
      </c>
      <c r="H266" s="1077" t="s">
        <v>1534</v>
      </c>
      <c r="I266" s="1097" t="s">
        <v>1246</v>
      </c>
      <c r="J266" s="1077"/>
      <c r="K266" s="1079"/>
      <c r="L266" s="1077"/>
      <c r="M266" s="1079"/>
      <c r="N266" s="1077"/>
    </row>
    <row r="267" spans="5:14" hidden="1">
      <c r="E267" s="1095" t="s">
        <v>1244</v>
      </c>
      <c r="F267" s="1077">
        <v>2021</v>
      </c>
      <c r="G267" s="1096">
        <v>44291</v>
      </c>
      <c r="H267" s="1077" t="s">
        <v>1535</v>
      </c>
      <c r="I267" s="1097" t="s">
        <v>1247</v>
      </c>
      <c r="J267" s="1077"/>
      <c r="K267" s="1079"/>
      <c r="L267" s="1077"/>
      <c r="M267" s="1079"/>
      <c r="N267" s="1077"/>
    </row>
    <row r="268" spans="5:14" hidden="1">
      <c r="E268" s="1095" t="s">
        <v>1244</v>
      </c>
      <c r="F268" s="1077">
        <v>2021</v>
      </c>
      <c r="G268" s="1096">
        <v>44317</v>
      </c>
      <c r="H268" s="1077" t="s">
        <v>1538</v>
      </c>
      <c r="I268" s="1097" t="s">
        <v>1248</v>
      </c>
      <c r="J268" s="1077"/>
      <c r="K268" s="1079"/>
      <c r="L268" s="1077"/>
      <c r="M268" s="1079"/>
      <c r="N268" s="1077"/>
    </row>
    <row r="269" spans="5:14" hidden="1">
      <c r="E269" s="1095" t="s">
        <v>1244</v>
      </c>
      <c r="F269" s="1077">
        <v>2021</v>
      </c>
      <c r="G269" s="1096">
        <v>44324</v>
      </c>
      <c r="H269" s="1077" t="s">
        <v>1538</v>
      </c>
      <c r="I269" s="1097" t="s">
        <v>1249</v>
      </c>
      <c r="J269" s="1077"/>
      <c r="K269" s="1079"/>
      <c r="L269" s="1077"/>
      <c r="M269" s="1079"/>
      <c r="N269" s="1077"/>
    </row>
    <row r="270" spans="5:14" hidden="1">
      <c r="E270" s="1095" t="s">
        <v>1244</v>
      </c>
      <c r="F270" s="1077">
        <v>2021</v>
      </c>
      <c r="G270" s="1096">
        <v>44329</v>
      </c>
      <c r="H270" s="1077" t="s">
        <v>1536</v>
      </c>
      <c r="I270" s="1097" t="s">
        <v>1250</v>
      </c>
      <c r="J270" s="1077"/>
      <c r="K270" s="1079"/>
      <c r="L270" s="1077"/>
      <c r="M270" s="1079"/>
      <c r="N270" s="1077"/>
    </row>
    <row r="271" spans="5:14" hidden="1">
      <c r="E271" s="1095" t="s">
        <v>1244</v>
      </c>
      <c r="F271" s="1077">
        <v>2021</v>
      </c>
      <c r="G271" s="1096">
        <v>44340</v>
      </c>
      <c r="H271" s="1077" t="s">
        <v>1535</v>
      </c>
      <c r="I271" s="1097" t="s">
        <v>1251</v>
      </c>
      <c r="J271" s="1077"/>
      <c r="K271" s="1079"/>
      <c r="L271" s="1077"/>
      <c r="M271" s="1079"/>
      <c r="N271" s="1077"/>
    </row>
    <row r="272" spans="5:14" hidden="1">
      <c r="E272" s="1095" t="s">
        <v>1244</v>
      </c>
      <c r="F272" s="1077">
        <v>2021</v>
      </c>
      <c r="G272" s="1096">
        <v>44391</v>
      </c>
      <c r="H272" s="1077" t="s">
        <v>1533</v>
      </c>
      <c r="I272" s="1097" t="s">
        <v>1252</v>
      </c>
      <c r="J272" s="1077"/>
      <c r="K272" s="1079"/>
      <c r="L272" s="1077"/>
      <c r="M272" s="1079"/>
      <c r="N272" s="1077"/>
    </row>
    <row r="273" spans="5:14" hidden="1">
      <c r="E273" s="1095" t="s">
        <v>1244</v>
      </c>
      <c r="F273" s="1077">
        <v>2021</v>
      </c>
      <c r="G273" s="1096">
        <v>44423</v>
      </c>
      <c r="H273" s="1077" t="s">
        <v>1539</v>
      </c>
      <c r="I273" s="1097" t="s">
        <v>1253</v>
      </c>
      <c r="J273" s="1077"/>
      <c r="K273" s="1079"/>
      <c r="L273" s="1077"/>
      <c r="M273" s="1079"/>
      <c r="N273" s="1077"/>
    </row>
    <row r="274" spans="5:14" hidden="1">
      <c r="E274" s="1095" t="s">
        <v>1244</v>
      </c>
      <c r="F274" s="1077">
        <v>2021</v>
      </c>
      <c r="G274" s="1096">
        <v>44501</v>
      </c>
      <c r="H274" s="1077" t="s">
        <v>1535</v>
      </c>
      <c r="I274" s="1097" t="s">
        <v>1254</v>
      </c>
      <c r="J274" s="1077"/>
      <c r="K274" s="1079"/>
      <c r="L274" s="1077"/>
      <c r="M274" s="1079"/>
      <c r="N274" s="1077"/>
    </row>
    <row r="275" spans="5:14" hidden="1">
      <c r="E275" s="1095" t="s">
        <v>1244</v>
      </c>
      <c r="F275" s="1077">
        <v>2021</v>
      </c>
      <c r="G275" s="1096">
        <v>44511</v>
      </c>
      <c r="H275" s="1077" t="s">
        <v>1536</v>
      </c>
      <c r="I275" s="1097" t="s">
        <v>1255</v>
      </c>
      <c r="J275" s="1077"/>
      <c r="K275" s="1079"/>
      <c r="L275" s="1077"/>
      <c r="M275" s="1079"/>
      <c r="N275" s="1077"/>
    </row>
    <row r="276" spans="5:14" hidden="1">
      <c r="E276" s="1095" t="s">
        <v>1244</v>
      </c>
      <c r="F276" s="1077">
        <v>2021</v>
      </c>
      <c r="G276" s="1096">
        <v>44555</v>
      </c>
      <c r="H276" s="1077" t="s">
        <v>1538</v>
      </c>
      <c r="I276" s="1097" t="s">
        <v>1256</v>
      </c>
      <c r="J276" s="1077"/>
      <c r="K276" s="1079"/>
      <c r="L276" s="1077"/>
      <c r="M276" s="1079"/>
      <c r="N276" s="1077"/>
    </row>
    <row r="277" spans="5:14" hidden="1">
      <c r="E277" s="1095" t="s">
        <v>1244</v>
      </c>
      <c r="F277" s="1077">
        <v>2021</v>
      </c>
      <c r="G277" s="1096">
        <v>44556</v>
      </c>
      <c r="H277" s="1077" t="s">
        <v>1539</v>
      </c>
      <c r="I277" s="1097" t="s">
        <v>1257</v>
      </c>
      <c r="J277" s="1077"/>
      <c r="K277" s="1079"/>
      <c r="L277" s="1077"/>
      <c r="M277" s="1079"/>
      <c r="N277" s="1077"/>
    </row>
    <row r="278" spans="5:14" hidden="1">
      <c r="E278" s="1095" t="s">
        <v>1244</v>
      </c>
      <c r="F278" s="1077">
        <v>2022</v>
      </c>
      <c r="G278" s="1096">
        <v>44562</v>
      </c>
      <c r="H278" s="1077" t="s">
        <v>1538</v>
      </c>
      <c r="I278" s="1097" t="s">
        <v>1245</v>
      </c>
      <c r="J278" s="1077"/>
      <c r="K278" s="1079"/>
      <c r="L278" s="1077"/>
      <c r="M278" s="1079"/>
      <c r="N278" s="1077"/>
    </row>
    <row r="279" spans="5:14" hidden="1">
      <c r="E279" s="1095" t="s">
        <v>1244</v>
      </c>
      <c r="F279" s="1077">
        <v>2022</v>
      </c>
      <c r="G279" s="1096">
        <v>44666</v>
      </c>
      <c r="H279" s="1077" t="s">
        <v>1534</v>
      </c>
      <c r="I279" s="1097" t="s">
        <v>1246</v>
      </c>
      <c r="J279" s="1077"/>
      <c r="K279" s="1079"/>
      <c r="L279" s="1077"/>
      <c r="M279" s="1079"/>
      <c r="N279" s="1077"/>
    </row>
    <row r="280" spans="5:14" hidden="1">
      <c r="E280" s="1095" t="s">
        <v>1244</v>
      </c>
      <c r="F280" s="1077">
        <v>2022</v>
      </c>
      <c r="G280" s="1096">
        <v>44669</v>
      </c>
      <c r="H280" s="1077" t="s">
        <v>1535</v>
      </c>
      <c r="I280" s="1097" t="s">
        <v>1247</v>
      </c>
      <c r="J280" s="1077"/>
      <c r="K280" s="1079"/>
      <c r="L280" s="1077"/>
      <c r="M280" s="1079"/>
      <c r="N280" s="1077"/>
    </row>
    <row r="281" spans="5:14" hidden="1">
      <c r="E281" s="1095" t="s">
        <v>1244</v>
      </c>
      <c r="F281" s="1077">
        <v>2022</v>
      </c>
      <c r="G281" s="1096">
        <v>44682</v>
      </c>
      <c r="H281" s="1077" t="s">
        <v>1539</v>
      </c>
      <c r="I281" s="1097" t="s">
        <v>1248</v>
      </c>
      <c r="J281" s="1077"/>
      <c r="K281" s="1079"/>
      <c r="L281" s="1077"/>
      <c r="M281" s="1079"/>
      <c r="N281" s="1077"/>
    </row>
    <row r="282" spans="5:14" hidden="1">
      <c r="E282" s="1095" t="s">
        <v>1244</v>
      </c>
      <c r="F282" s="1077">
        <v>2022</v>
      </c>
      <c r="G282" s="1096">
        <v>44689</v>
      </c>
      <c r="H282" s="1077" t="s">
        <v>1539</v>
      </c>
      <c r="I282" s="1097" t="s">
        <v>1249</v>
      </c>
      <c r="J282" s="1077"/>
      <c r="K282" s="1079"/>
      <c r="L282" s="1077"/>
      <c r="M282" s="1079"/>
      <c r="N282" s="1077"/>
    </row>
    <row r="283" spans="5:14" hidden="1">
      <c r="E283" s="1095" t="s">
        <v>1244</v>
      </c>
      <c r="F283" s="1077">
        <v>2022</v>
      </c>
      <c r="G283" s="1096">
        <v>44707</v>
      </c>
      <c r="H283" s="1077" t="s">
        <v>1536</v>
      </c>
      <c r="I283" s="1097" t="s">
        <v>1250</v>
      </c>
      <c r="J283" s="1077"/>
      <c r="K283" s="1079"/>
      <c r="L283" s="1077"/>
      <c r="M283" s="1079"/>
      <c r="N283" s="1077"/>
    </row>
    <row r="284" spans="5:14" hidden="1">
      <c r="E284" s="1095" t="s">
        <v>1244</v>
      </c>
      <c r="F284" s="1077">
        <v>2022</v>
      </c>
      <c r="G284" s="1096">
        <v>44718</v>
      </c>
      <c r="H284" s="1077" t="s">
        <v>1535</v>
      </c>
      <c r="I284" s="1097" t="s">
        <v>1251</v>
      </c>
      <c r="J284" s="1077"/>
      <c r="K284" s="1079"/>
      <c r="L284" s="1077"/>
      <c r="M284" s="1079"/>
      <c r="N284" s="1077"/>
    </row>
    <row r="285" spans="5:14" hidden="1">
      <c r="E285" s="1095" t="s">
        <v>1244</v>
      </c>
      <c r="F285" s="1077">
        <v>2022</v>
      </c>
      <c r="G285" s="1096">
        <v>44756</v>
      </c>
      <c r="H285" s="1077" t="s">
        <v>1536</v>
      </c>
      <c r="I285" s="1097" t="s">
        <v>1252</v>
      </c>
      <c r="J285" s="1077"/>
      <c r="K285" s="1079"/>
      <c r="L285" s="1077"/>
      <c r="M285" s="1079"/>
      <c r="N285" s="1077"/>
    </row>
    <row r="286" spans="5:14" hidden="1">
      <c r="E286" s="1095" t="s">
        <v>1244</v>
      </c>
      <c r="F286" s="1077">
        <v>2022</v>
      </c>
      <c r="G286" s="1096">
        <v>44788</v>
      </c>
      <c r="H286" s="1077" t="s">
        <v>1535</v>
      </c>
      <c r="I286" s="1097" t="s">
        <v>1253</v>
      </c>
      <c r="J286" s="1077"/>
      <c r="K286" s="1079"/>
      <c r="L286" s="1077"/>
      <c r="M286" s="1079"/>
      <c r="N286" s="1077"/>
    </row>
    <row r="287" spans="5:14" hidden="1">
      <c r="E287" s="1095" t="s">
        <v>1244</v>
      </c>
      <c r="F287" s="1077">
        <v>2022</v>
      </c>
      <c r="G287" s="1096">
        <v>44866</v>
      </c>
      <c r="H287" s="1077" t="s">
        <v>1537</v>
      </c>
      <c r="I287" s="1097" t="s">
        <v>1254</v>
      </c>
      <c r="J287" s="1077"/>
      <c r="K287" s="1079"/>
      <c r="L287" s="1077"/>
      <c r="M287" s="1079"/>
      <c r="N287" s="1077"/>
    </row>
    <row r="288" spans="5:14" hidden="1">
      <c r="E288" s="1095" t="s">
        <v>1244</v>
      </c>
      <c r="F288" s="1077">
        <v>2022</v>
      </c>
      <c r="G288" s="1096">
        <v>44876</v>
      </c>
      <c r="H288" s="1077" t="s">
        <v>1534</v>
      </c>
      <c r="I288" s="1097" t="s">
        <v>1255</v>
      </c>
      <c r="J288" s="1077"/>
      <c r="K288" s="1079"/>
      <c r="L288" s="1077"/>
      <c r="M288" s="1079"/>
      <c r="N288" s="1077"/>
    </row>
    <row r="289" spans="5:14" hidden="1">
      <c r="E289" s="1095" t="s">
        <v>1244</v>
      </c>
      <c r="F289" s="1077">
        <v>2022</v>
      </c>
      <c r="G289" s="1096">
        <v>44920</v>
      </c>
      <c r="H289" s="1077" t="s">
        <v>1539</v>
      </c>
      <c r="I289" s="1097" t="s">
        <v>1256</v>
      </c>
      <c r="J289" s="1077"/>
      <c r="K289" s="1079"/>
      <c r="L289" s="1077"/>
      <c r="M289" s="1079"/>
      <c r="N289" s="1077"/>
    </row>
    <row r="290" spans="5:14" hidden="1">
      <c r="E290" s="1095" t="s">
        <v>1244</v>
      </c>
      <c r="F290" s="1077">
        <v>2022</v>
      </c>
      <c r="G290" s="1096">
        <v>44921</v>
      </c>
      <c r="H290" s="1077" t="s">
        <v>1535</v>
      </c>
      <c r="I290" s="1097" t="s">
        <v>1257</v>
      </c>
      <c r="J290" s="1077"/>
      <c r="K290" s="1079"/>
      <c r="L290" s="1077"/>
      <c r="M290" s="1079"/>
      <c r="N290" s="1077"/>
    </row>
    <row r="291" spans="5:14" hidden="1">
      <c r="E291" s="1095" t="s">
        <v>1244</v>
      </c>
      <c r="F291" s="1077">
        <v>2023</v>
      </c>
      <c r="G291" s="1096">
        <v>44927</v>
      </c>
      <c r="H291" s="1077" t="s">
        <v>1539</v>
      </c>
      <c r="I291" s="1097" t="s">
        <v>1245</v>
      </c>
      <c r="J291" s="1077"/>
      <c r="K291" s="1079"/>
      <c r="L291" s="1077"/>
      <c r="M291" s="1079"/>
      <c r="N291" s="1077"/>
    </row>
    <row r="292" spans="5:14" hidden="1">
      <c r="E292" s="1095" t="s">
        <v>1244</v>
      </c>
      <c r="F292" s="1077">
        <v>2023</v>
      </c>
      <c r="G292" s="1096">
        <v>45023</v>
      </c>
      <c r="H292" s="1077" t="s">
        <v>1534</v>
      </c>
      <c r="I292" s="1097" t="s">
        <v>1246</v>
      </c>
      <c r="J292" s="1077"/>
      <c r="K292" s="1079"/>
      <c r="L292" s="1077"/>
      <c r="M292" s="1079"/>
      <c r="N292" s="1077"/>
    </row>
    <row r="293" spans="5:14" hidden="1">
      <c r="E293" s="1095" t="s">
        <v>1244</v>
      </c>
      <c r="F293" s="1077">
        <v>2023</v>
      </c>
      <c r="G293" s="1096">
        <v>45026</v>
      </c>
      <c r="H293" s="1077" t="s">
        <v>1535</v>
      </c>
      <c r="I293" s="1097" t="s">
        <v>1247</v>
      </c>
      <c r="J293" s="1077"/>
      <c r="K293" s="1079"/>
      <c r="L293" s="1077"/>
      <c r="M293" s="1079"/>
      <c r="N293" s="1077"/>
    </row>
    <row r="294" spans="5:14" hidden="1">
      <c r="E294" s="1095" t="s">
        <v>1244</v>
      </c>
      <c r="F294" s="1077">
        <v>2023</v>
      </c>
      <c r="G294" s="1096">
        <v>45047</v>
      </c>
      <c r="H294" s="1077" t="s">
        <v>1535</v>
      </c>
      <c r="I294" s="1097" t="s">
        <v>1248</v>
      </c>
      <c r="J294" s="1077"/>
      <c r="K294" s="1079"/>
      <c r="L294" s="1077"/>
      <c r="M294" s="1079"/>
      <c r="N294" s="1077"/>
    </row>
    <row r="295" spans="5:14" hidden="1">
      <c r="E295" s="1095" t="s">
        <v>1244</v>
      </c>
      <c r="F295" s="1077">
        <v>2023</v>
      </c>
      <c r="G295" s="1096">
        <v>45054</v>
      </c>
      <c r="H295" s="1077" t="s">
        <v>1535</v>
      </c>
      <c r="I295" s="1097" t="s">
        <v>1249</v>
      </c>
      <c r="J295" s="1077"/>
      <c r="K295" s="1079"/>
      <c r="L295" s="1077"/>
      <c r="M295" s="1079"/>
      <c r="N295" s="1077"/>
    </row>
    <row r="296" spans="5:14" hidden="1">
      <c r="E296" s="1095" t="s">
        <v>1244</v>
      </c>
      <c r="F296" s="1077">
        <v>2023</v>
      </c>
      <c r="G296" s="1096">
        <v>45064</v>
      </c>
      <c r="H296" s="1077" t="s">
        <v>1536</v>
      </c>
      <c r="I296" s="1097" t="s">
        <v>1250</v>
      </c>
      <c r="J296" s="1077"/>
      <c r="K296" s="1079"/>
      <c r="L296" s="1077"/>
      <c r="M296" s="1079"/>
      <c r="N296" s="1077"/>
    </row>
    <row r="297" spans="5:14" hidden="1">
      <c r="E297" s="1095" t="s">
        <v>1244</v>
      </c>
      <c r="F297" s="1077">
        <v>2023</v>
      </c>
      <c r="G297" s="1096">
        <v>45075</v>
      </c>
      <c r="H297" s="1077" t="s">
        <v>1535</v>
      </c>
      <c r="I297" s="1097" t="s">
        <v>1251</v>
      </c>
      <c r="J297" s="1077"/>
      <c r="K297" s="1079"/>
      <c r="L297" s="1077"/>
      <c r="M297" s="1079"/>
      <c r="N297" s="1077"/>
    </row>
    <row r="298" spans="5:14" hidden="1">
      <c r="E298" s="1095" t="s">
        <v>1244</v>
      </c>
      <c r="F298" s="1077">
        <v>2023</v>
      </c>
      <c r="G298" s="1096">
        <v>45121</v>
      </c>
      <c r="H298" s="1077" t="s">
        <v>1534</v>
      </c>
      <c r="I298" s="1097" t="s">
        <v>1252</v>
      </c>
      <c r="J298" s="1077"/>
      <c r="K298" s="1079"/>
      <c r="L298" s="1077"/>
      <c r="M298" s="1079"/>
      <c r="N298" s="1077"/>
    </row>
    <row r="299" spans="5:14" hidden="1">
      <c r="E299" s="1095" t="s">
        <v>1244</v>
      </c>
      <c r="F299" s="1077">
        <v>2023</v>
      </c>
      <c r="G299" s="1096">
        <v>45153</v>
      </c>
      <c r="H299" s="1077" t="s">
        <v>1537</v>
      </c>
      <c r="I299" s="1097" t="s">
        <v>1253</v>
      </c>
      <c r="J299" s="1077"/>
      <c r="K299" s="1079"/>
      <c r="L299" s="1077"/>
      <c r="M299" s="1079"/>
      <c r="N299" s="1077"/>
    </row>
    <row r="300" spans="5:14" hidden="1">
      <c r="E300" s="1095" t="s">
        <v>1244</v>
      </c>
      <c r="F300" s="1077">
        <v>2023</v>
      </c>
      <c r="G300" s="1096">
        <v>45231</v>
      </c>
      <c r="H300" s="1077" t="s">
        <v>1533</v>
      </c>
      <c r="I300" s="1097" t="s">
        <v>1254</v>
      </c>
      <c r="J300" s="1077"/>
      <c r="K300" s="1079"/>
      <c r="L300" s="1077"/>
      <c r="M300" s="1079"/>
      <c r="N300" s="1077"/>
    </row>
    <row r="301" spans="5:14" hidden="1">
      <c r="E301" s="1095" t="s">
        <v>1244</v>
      </c>
      <c r="F301" s="1077">
        <v>2023</v>
      </c>
      <c r="G301" s="1096">
        <v>45241</v>
      </c>
      <c r="H301" s="1077" t="s">
        <v>1538</v>
      </c>
      <c r="I301" s="1097" t="s">
        <v>1255</v>
      </c>
      <c r="J301" s="1077"/>
      <c r="K301" s="1079"/>
      <c r="L301" s="1077"/>
      <c r="M301" s="1079"/>
      <c r="N301" s="1077"/>
    </row>
    <row r="302" spans="5:14" hidden="1">
      <c r="E302" s="1095" t="s">
        <v>1244</v>
      </c>
      <c r="F302" s="1077">
        <v>2023</v>
      </c>
      <c r="G302" s="1096">
        <v>45285</v>
      </c>
      <c r="H302" s="1077" t="s">
        <v>1535</v>
      </c>
      <c r="I302" s="1097" t="s">
        <v>1256</v>
      </c>
      <c r="J302" s="1077"/>
      <c r="K302" s="1079"/>
      <c r="L302" s="1077"/>
      <c r="M302" s="1079"/>
      <c r="N302" s="1077"/>
    </row>
    <row r="303" spans="5:14" hidden="1">
      <c r="E303" s="1095" t="s">
        <v>1244</v>
      </c>
      <c r="F303" s="1077">
        <v>2023</v>
      </c>
      <c r="G303" s="1096">
        <v>45286</v>
      </c>
      <c r="H303" s="1077" t="s">
        <v>1537</v>
      </c>
      <c r="I303" s="1097" t="s">
        <v>1257</v>
      </c>
      <c r="J303" s="1077"/>
      <c r="K303" s="1079"/>
      <c r="L303" s="1077"/>
      <c r="M303" s="1079"/>
      <c r="N303" s="1077"/>
    </row>
    <row r="304" spans="5:14" hidden="1">
      <c r="E304" s="1095" t="s">
        <v>1244</v>
      </c>
      <c r="F304" s="1077">
        <v>2024</v>
      </c>
      <c r="G304" s="1096">
        <v>45292</v>
      </c>
      <c r="H304" s="1077" t="s">
        <v>1535</v>
      </c>
      <c r="I304" s="1097" t="s">
        <v>1245</v>
      </c>
      <c r="J304" s="1077"/>
      <c r="K304" s="1079"/>
      <c r="L304" s="1077"/>
      <c r="M304" s="1079"/>
      <c r="N304" s="1077"/>
    </row>
    <row r="305" spans="5:14" hidden="1">
      <c r="E305" s="1095" t="s">
        <v>1244</v>
      </c>
      <c r="F305" s="1077">
        <v>2024</v>
      </c>
      <c r="G305" s="1096">
        <v>45380</v>
      </c>
      <c r="H305" s="1077" t="s">
        <v>1534</v>
      </c>
      <c r="I305" s="1097" t="s">
        <v>1246</v>
      </c>
      <c r="J305" s="1077"/>
      <c r="K305" s="1079"/>
      <c r="L305" s="1077"/>
      <c r="M305" s="1079"/>
      <c r="N305" s="1077"/>
    </row>
    <row r="306" spans="5:14" hidden="1">
      <c r="E306" s="1095" t="s">
        <v>1244</v>
      </c>
      <c r="F306" s="1077">
        <v>2024</v>
      </c>
      <c r="G306" s="1096">
        <v>45383</v>
      </c>
      <c r="H306" s="1077" t="s">
        <v>1535</v>
      </c>
      <c r="I306" s="1097" t="s">
        <v>1247</v>
      </c>
      <c r="J306" s="1077"/>
      <c r="K306" s="1079"/>
      <c r="L306" s="1077"/>
      <c r="M306" s="1079"/>
      <c r="N306" s="1077"/>
    </row>
    <row r="307" spans="5:14" hidden="1">
      <c r="E307" s="1095" t="s">
        <v>1244</v>
      </c>
      <c r="F307" s="1077">
        <v>2024</v>
      </c>
      <c r="G307" s="1096">
        <v>45413</v>
      </c>
      <c r="H307" s="1077" t="s">
        <v>1533</v>
      </c>
      <c r="I307" s="1097" t="s">
        <v>1248</v>
      </c>
      <c r="J307" s="1077"/>
      <c r="K307" s="1079"/>
      <c r="L307" s="1077"/>
      <c r="M307" s="1079"/>
      <c r="N307" s="1077"/>
    </row>
    <row r="308" spans="5:14" hidden="1">
      <c r="E308" s="1095" t="s">
        <v>1244</v>
      </c>
      <c r="F308" s="1077">
        <v>2024</v>
      </c>
      <c r="G308" s="1096">
        <v>45420</v>
      </c>
      <c r="H308" s="1077" t="s">
        <v>1533</v>
      </c>
      <c r="I308" s="1097" t="s">
        <v>1249</v>
      </c>
      <c r="J308" s="1077"/>
      <c r="K308" s="1079"/>
      <c r="L308" s="1077"/>
      <c r="M308" s="1079"/>
      <c r="N308" s="1077"/>
    </row>
    <row r="309" spans="5:14" hidden="1">
      <c r="E309" s="1095" t="s">
        <v>1244</v>
      </c>
      <c r="F309" s="1077">
        <v>2024</v>
      </c>
      <c r="G309" s="1096">
        <v>45421</v>
      </c>
      <c r="H309" s="1077" t="s">
        <v>1536</v>
      </c>
      <c r="I309" s="1097" t="s">
        <v>1250</v>
      </c>
      <c r="J309" s="1077"/>
      <c r="K309" s="1079"/>
      <c r="L309" s="1077"/>
      <c r="M309" s="1079"/>
      <c r="N309" s="1077"/>
    </row>
    <row r="310" spans="5:14" hidden="1">
      <c r="E310" s="1095" t="s">
        <v>1244</v>
      </c>
      <c r="F310" s="1077">
        <v>2024</v>
      </c>
      <c r="G310" s="1096">
        <v>45432</v>
      </c>
      <c r="H310" s="1077" t="s">
        <v>1535</v>
      </c>
      <c r="I310" s="1097" t="s">
        <v>1251</v>
      </c>
      <c r="J310" s="1077"/>
      <c r="K310" s="1079"/>
      <c r="L310" s="1077"/>
      <c r="M310" s="1079"/>
      <c r="N310" s="1077"/>
    </row>
    <row r="311" spans="5:14" hidden="1">
      <c r="E311" s="1095" t="s">
        <v>1244</v>
      </c>
      <c r="F311" s="1077">
        <v>2024</v>
      </c>
      <c r="G311" s="1096">
        <v>45487</v>
      </c>
      <c r="H311" s="1077" t="s">
        <v>1539</v>
      </c>
      <c r="I311" s="1097" t="s">
        <v>1252</v>
      </c>
      <c r="J311" s="1077"/>
      <c r="K311" s="1079"/>
      <c r="L311" s="1077"/>
      <c r="M311" s="1079"/>
      <c r="N311" s="1077"/>
    </row>
    <row r="312" spans="5:14" hidden="1">
      <c r="E312" s="1095" t="s">
        <v>1244</v>
      </c>
      <c r="F312" s="1077">
        <v>2024</v>
      </c>
      <c r="G312" s="1096">
        <v>45519</v>
      </c>
      <c r="H312" s="1077" t="s">
        <v>1536</v>
      </c>
      <c r="I312" s="1097" t="s">
        <v>1253</v>
      </c>
      <c r="J312" s="1077"/>
      <c r="K312" s="1079"/>
      <c r="L312" s="1077"/>
      <c r="M312" s="1079"/>
      <c r="N312" s="1077"/>
    </row>
    <row r="313" spans="5:14" hidden="1">
      <c r="E313" s="1095" t="s">
        <v>1244</v>
      </c>
      <c r="F313" s="1077">
        <v>2024</v>
      </c>
      <c r="G313" s="1096">
        <v>45597</v>
      </c>
      <c r="H313" s="1077" t="s">
        <v>1534</v>
      </c>
      <c r="I313" s="1097" t="s">
        <v>1254</v>
      </c>
      <c r="J313" s="1077"/>
      <c r="K313" s="1079"/>
      <c r="L313" s="1077"/>
      <c r="M313" s="1079"/>
      <c r="N313" s="1077"/>
    </row>
    <row r="314" spans="5:14" hidden="1">
      <c r="E314" s="1095" t="s">
        <v>1244</v>
      </c>
      <c r="F314" s="1077">
        <v>2024</v>
      </c>
      <c r="G314" s="1096">
        <v>45607</v>
      </c>
      <c r="H314" s="1077" t="s">
        <v>1535</v>
      </c>
      <c r="I314" s="1097" t="s">
        <v>1255</v>
      </c>
      <c r="J314" s="1077"/>
      <c r="K314" s="1079"/>
      <c r="L314" s="1077"/>
      <c r="M314" s="1079"/>
      <c r="N314" s="1077"/>
    </row>
    <row r="315" spans="5:14">
      <c r="E315" s="1095" t="s">
        <v>1244</v>
      </c>
      <c r="F315" s="1077">
        <v>2024</v>
      </c>
      <c r="G315" s="1096">
        <v>45651</v>
      </c>
      <c r="H315" s="1077" t="s">
        <v>1533</v>
      </c>
      <c r="I315" s="1097" t="s">
        <v>1256</v>
      </c>
      <c r="J315" s="1077"/>
      <c r="K315" s="1079"/>
      <c r="L315" s="1077"/>
      <c r="M315" s="1079"/>
      <c r="N315" s="1077"/>
    </row>
    <row r="316" spans="5:14">
      <c r="E316" s="1095" t="s">
        <v>1244</v>
      </c>
      <c r="F316" s="1077">
        <v>2024</v>
      </c>
      <c r="G316" s="1096">
        <v>45652</v>
      </c>
      <c r="H316" s="1077" t="s">
        <v>1536</v>
      </c>
      <c r="I316" s="1097" t="s">
        <v>1257</v>
      </c>
      <c r="J316" s="1077"/>
      <c r="K316" s="1079"/>
      <c r="L316" s="1077"/>
      <c r="M316" s="1079"/>
      <c r="N316" s="1077"/>
    </row>
    <row r="317" spans="5:14">
      <c r="E317" s="1095" t="s">
        <v>1244</v>
      </c>
      <c r="F317" s="1077">
        <v>2025</v>
      </c>
      <c r="G317" s="1096">
        <v>45658</v>
      </c>
      <c r="H317" s="1077" t="s">
        <v>1533</v>
      </c>
      <c r="I317" s="1097" t="s">
        <v>1245</v>
      </c>
      <c r="J317" s="1077"/>
      <c r="K317" s="1079"/>
      <c r="L317" s="1077"/>
      <c r="M317" s="1079"/>
      <c r="N317" s="1077"/>
    </row>
    <row r="318" spans="5:14">
      <c r="E318" s="1095" t="s">
        <v>1244</v>
      </c>
      <c r="F318" s="1077">
        <v>2025</v>
      </c>
      <c r="G318" s="1096">
        <v>45765</v>
      </c>
      <c r="H318" s="1077" t="s">
        <v>1534</v>
      </c>
      <c r="I318" s="1097" t="s">
        <v>1246</v>
      </c>
      <c r="J318" s="1077"/>
      <c r="K318" s="1079"/>
      <c r="L318" s="1077"/>
      <c r="M318" s="1079"/>
      <c r="N318" s="1077"/>
    </row>
    <row r="319" spans="5:14">
      <c r="E319" s="1095" t="s">
        <v>1244</v>
      </c>
      <c r="F319" s="1077">
        <v>2025</v>
      </c>
      <c r="G319" s="1096">
        <v>45768</v>
      </c>
      <c r="H319" s="1077" t="s">
        <v>1535</v>
      </c>
      <c r="I319" s="1097" t="s">
        <v>1247</v>
      </c>
      <c r="J319" s="1077"/>
      <c r="K319" s="1079"/>
      <c r="L319" s="1077"/>
      <c r="M319" s="1079"/>
      <c r="N319" s="1077"/>
    </row>
    <row r="320" spans="5:14">
      <c r="E320" s="1095" t="s">
        <v>1244</v>
      </c>
      <c r="F320" s="1077">
        <v>2025</v>
      </c>
      <c r="G320" s="1096">
        <v>45778</v>
      </c>
      <c r="H320" s="1077" t="s">
        <v>1536</v>
      </c>
      <c r="I320" s="1097" t="s">
        <v>1248</v>
      </c>
      <c r="J320" s="1077"/>
      <c r="K320" s="1079"/>
      <c r="L320" s="1077"/>
      <c r="M320" s="1079"/>
      <c r="N320" s="1077"/>
    </row>
    <row r="321" spans="5:14">
      <c r="E321" s="1095" t="s">
        <v>1244</v>
      </c>
      <c r="F321" s="1077">
        <v>2025</v>
      </c>
      <c r="G321" s="1096">
        <v>45785</v>
      </c>
      <c r="H321" s="1077" t="s">
        <v>1536</v>
      </c>
      <c r="I321" s="1097" t="s">
        <v>1249</v>
      </c>
      <c r="J321" s="1077"/>
      <c r="K321" s="1079"/>
      <c r="L321" s="1077"/>
      <c r="M321" s="1079"/>
      <c r="N321" s="1077"/>
    </row>
    <row r="322" spans="5:14">
      <c r="E322" s="1095" t="s">
        <v>1244</v>
      </c>
      <c r="F322" s="1077">
        <v>2025</v>
      </c>
      <c r="G322" s="1096">
        <v>45806</v>
      </c>
      <c r="H322" s="1077" t="s">
        <v>1536</v>
      </c>
      <c r="I322" s="1097" t="s">
        <v>1250</v>
      </c>
      <c r="J322" s="1077"/>
      <c r="K322" s="1079"/>
      <c r="L322" s="1077"/>
      <c r="M322" s="1079"/>
      <c r="N322" s="1077"/>
    </row>
    <row r="323" spans="5:14">
      <c r="E323" s="1095" t="s">
        <v>1244</v>
      </c>
      <c r="F323" s="1077">
        <v>2025</v>
      </c>
      <c r="G323" s="1096">
        <v>45817</v>
      </c>
      <c r="H323" s="1077" t="s">
        <v>1535</v>
      </c>
      <c r="I323" s="1097" t="s">
        <v>1251</v>
      </c>
      <c r="J323" s="1077"/>
      <c r="K323" s="1079"/>
      <c r="L323" s="1077"/>
      <c r="M323" s="1079"/>
      <c r="N323" s="1077"/>
    </row>
    <row r="324" spans="5:14">
      <c r="E324" s="1095" t="s">
        <v>1244</v>
      </c>
      <c r="F324" s="1077">
        <v>2025</v>
      </c>
      <c r="G324" s="1096">
        <v>45852</v>
      </c>
      <c r="H324" s="1077" t="s">
        <v>1535</v>
      </c>
      <c r="I324" s="1097" t="s">
        <v>1252</v>
      </c>
      <c r="J324" s="1077"/>
      <c r="K324" s="1079"/>
      <c r="L324" s="1077"/>
      <c r="M324" s="1079"/>
      <c r="N324" s="1077"/>
    </row>
    <row r="325" spans="5:14">
      <c r="E325" s="1095" t="s">
        <v>1244</v>
      </c>
      <c r="F325" s="1077">
        <v>2025</v>
      </c>
      <c r="G325" s="1096">
        <v>45884</v>
      </c>
      <c r="H325" s="1077" t="s">
        <v>1534</v>
      </c>
      <c r="I325" s="1097" t="s">
        <v>1253</v>
      </c>
      <c r="J325" s="1077"/>
      <c r="K325" s="1079"/>
      <c r="L325" s="1077"/>
      <c r="M325" s="1079"/>
      <c r="N325" s="1077"/>
    </row>
    <row r="326" spans="5:14">
      <c r="E326" s="1095" t="s">
        <v>1244</v>
      </c>
      <c r="F326" s="1077">
        <v>2025</v>
      </c>
      <c r="G326" s="1096">
        <v>45962</v>
      </c>
      <c r="H326" s="1077" t="s">
        <v>1538</v>
      </c>
      <c r="I326" s="1097" t="s">
        <v>1254</v>
      </c>
      <c r="J326" s="1077"/>
      <c r="K326" s="1079"/>
      <c r="L326" s="1077"/>
      <c r="M326" s="1079"/>
      <c r="N326" s="1077"/>
    </row>
    <row r="327" spans="5:14">
      <c r="E327" s="1095" t="s">
        <v>1244</v>
      </c>
      <c r="F327" s="1077">
        <v>2025</v>
      </c>
      <c r="G327" s="1096">
        <v>45972</v>
      </c>
      <c r="H327" s="1077" t="s">
        <v>1537</v>
      </c>
      <c r="I327" s="1097" t="s">
        <v>1255</v>
      </c>
      <c r="J327" s="1077"/>
      <c r="K327" s="1079"/>
      <c r="L327" s="1077"/>
      <c r="M327" s="1079"/>
      <c r="N327" s="1077"/>
    </row>
    <row r="328" spans="5:14">
      <c r="E328" s="1095" t="s">
        <v>1244</v>
      </c>
      <c r="F328" s="1077">
        <v>2025</v>
      </c>
      <c r="G328" s="1096">
        <v>46016</v>
      </c>
      <c r="H328" s="1077" t="s">
        <v>1536</v>
      </c>
      <c r="I328" s="1097" t="s">
        <v>1256</v>
      </c>
      <c r="J328" s="1077"/>
      <c r="K328" s="1079"/>
      <c r="L328" s="1077"/>
      <c r="M328" s="1079"/>
      <c r="N328" s="1077"/>
    </row>
    <row r="329" spans="5:14">
      <c r="E329" s="1095" t="s">
        <v>1244</v>
      </c>
      <c r="F329" s="1077">
        <v>2025</v>
      </c>
      <c r="G329" s="1096">
        <v>46017</v>
      </c>
      <c r="H329" s="1077" t="s">
        <v>1534</v>
      </c>
      <c r="I329" s="1097" t="s">
        <v>1257</v>
      </c>
      <c r="J329" s="1077"/>
      <c r="K329" s="1079"/>
      <c r="L329" s="1077"/>
      <c r="M329" s="1079"/>
      <c r="N329" s="1077"/>
    </row>
    <row r="330" spans="5:14">
      <c r="E330" s="1095" t="s">
        <v>1244</v>
      </c>
      <c r="F330" s="1077">
        <v>2026</v>
      </c>
      <c r="G330" s="1096">
        <v>46023</v>
      </c>
      <c r="H330" s="1077" t="s">
        <v>1536</v>
      </c>
      <c r="I330" s="1097" t="s">
        <v>1245</v>
      </c>
      <c r="J330" s="1077"/>
      <c r="K330" s="1079"/>
      <c r="L330" s="1077"/>
      <c r="M330" s="1079"/>
      <c r="N330" s="1077"/>
    </row>
    <row r="331" spans="5:14">
      <c r="E331" s="1095" t="s">
        <v>1244</v>
      </c>
      <c r="F331" s="1077">
        <v>2026</v>
      </c>
      <c r="G331" s="1096">
        <v>46115</v>
      </c>
      <c r="H331" s="1077" t="s">
        <v>1534</v>
      </c>
      <c r="I331" s="1097" t="s">
        <v>1246</v>
      </c>
      <c r="J331" s="1077"/>
      <c r="K331" s="1079"/>
      <c r="L331" s="1077"/>
      <c r="M331" s="1079"/>
      <c r="N331" s="1077"/>
    </row>
    <row r="332" spans="5:14">
      <c r="E332" s="1095" t="s">
        <v>1244</v>
      </c>
      <c r="F332" s="1077">
        <v>2026</v>
      </c>
      <c r="G332" s="1096">
        <v>46118</v>
      </c>
      <c r="H332" s="1077" t="s">
        <v>1535</v>
      </c>
      <c r="I332" s="1097" t="s">
        <v>1247</v>
      </c>
      <c r="J332" s="1077"/>
      <c r="K332" s="1079"/>
      <c r="L332" s="1077"/>
      <c r="M332" s="1079"/>
      <c r="N332" s="1077"/>
    </row>
    <row r="333" spans="5:14">
      <c r="E333" s="1095" t="s">
        <v>1244</v>
      </c>
      <c r="F333" s="1077">
        <v>2026</v>
      </c>
      <c r="G333" s="1096">
        <v>46143</v>
      </c>
      <c r="H333" s="1077" t="s">
        <v>1534</v>
      </c>
      <c r="I333" s="1097" t="s">
        <v>1248</v>
      </c>
      <c r="J333" s="1077"/>
      <c r="K333" s="1079"/>
      <c r="L333" s="1077"/>
      <c r="M333" s="1079"/>
      <c r="N333" s="1077"/>
    </row>
    <row r="334" spans="5:14">
      <c r="E334" s="1095" t="s">
        <v>1244</v>
      </c>
      <c r="F334" s="1077">
        <v>2026</v>
      </c>
      <c r="G334" s="1096">
        <v>46150</v>
      </c>
      <c r="H334" s="1077" t="s">
        <v>1534</v>
      </c>
      <c r="I334" s="1097" t="s">
        <v>1249</v>
      </c>
      <c r="J334" s="1077"/>
      <c r="K334" s="1079"/>
      <c r="L334" s="1077"/>
      <c r="M334" s="1079"/>
      <c r="N334" s="1077"/>
    </row>
    <row r="335" spans="5:14">
      <c r="E335" s="1095" t="s">
        <v>1244</v>
      </c>
      <c r="F335" s="1077">
        <v>2026</v>
      </c>
      <c r="G335" s="1096">
        <v>46156</v>
      </c>
      <c r="H335" s="1077" t="s">
        <v>1536</v>
      </c>
      <c r="I335" s="1097" t="s">
        <v>1250</v>
      </c>
      <c r="J335" s="1077"/>
      <c r="K335" s="1079"/>
      <c r="L335" s="1077"/>
      <c r="M335" s="1079"/>
      <c r="N335" s="1077"/>
    </row>
    <row r="336" spans="5:14">
      <c r="E336" s="1095" t="s">
        <v>1244</v>
      </c>
      <c r="F336" s="1077">
        <v>2026</v>
      </c>
      <c r="G336" s="1096">
        <v>46167</v>
      </c>
      <c r="H336" s="1077" t="s">
        <v>1535</v>
      </c>
      <c r="I336" s="1097" t="s">
        <v>1251</v>
      </c>
      <c r="J336" s="1077"/>
      <c r="K336" s="1079"/>
      <c r="L336" s="1077"/>
      <c r="M336" s="1079"/>
      <c r="N336" s="1077"/>
    </row>
    <row r="337" spans="5:14">
      <c r="E337" s="1095" t="s">
        <v>1244</v>
      </c>
      <c r="F337" s="1077">
        <v>2026</v>
      </c>
      <c r="G337" s="1096">
        <v>46217</v>
      </c>
      <c r="H337" s="1077" t="s">
        <v>1537</v>
      </c>
      <c r="I337" s="1097" t="s">
        <v>1252</v>
      </c>
      <c r="J337" s="1077"/>
      <c r="K337" s="1079"/>
      <c r="L337" s="1077"/>
      <c r="M337" s="1079"/>
      <c r="N337" s="1077"/>
    </row>
    <row r="338" spans="5:14">
      <c r="E338" s="1095" t="s">
        <v>1244</v>
      </c>
      <c r="F338" s="1077">
        <v>2026</v>
      </c>
      <c r="G338" s="1096">
        <v>46249</v>
      </c>
      <c r="H338" s="1077" t="s">
        <v>1538</v>
      </c>
      <c r="I338" s="1097" t="s">
        <v>1253</v>
      </c>
      <c r="J338" s="1077"/>
      <c r="K338" s="1079"/>
      <c r="L338" s="1077"/>
      <c r="M338" s="1079"/>
      <c r="N338" s="1077"/>
    </row>
    <row r="339" spans="5:14">
      <c r="E339" s="1095" t="s">
        <v>1244</v>
      </c>
      <c r="F339" s="1077">
        <v>2026</v>
      </c>
      <c r="G339" s="1096">
        <v>46327</v>
      </c>
      <c r="H339" s="1077" t="s">
        <v>1539</v>
      </c>
      <c r="I339" s="1097" t="s">
        <v>1254</v>
      </c>
      <c r="J339" s="1077"/>
      <c r="K339" s="1079"/>
      <c r="L339" s="1077"/>
      <c r="M339" s="1079"/>
      <c r="N339" s="1077"/>
    </row>
    <row r="340" spans="5:14">
      <c r="E340" s="1095" t="s">
        <v>1244</v>
      </c>
      <c r="F340" s="1077">
        <v>2026</v>
      </c>
      <c r="G340" s="1096">
        <v>46337</v>
      </c>
      <c r="H340" s="1077" t="s">
        <v>1533</v>
      </c>
      <c r="I340" s="1097" t="s">
        <v>1255</v>
      </c>
      <c r="J340" s="1077"/>
      <c r="K340" s="1079"/>
      <c r="L340" s="1077"/>
      <c r="M340" s="1079"/>
      <c r="N340" s="1077"/>
    </row>
    <row r="341" spans="5:14">
      <c r="E341" s="1095" t="s">
        <v>1244</v>
      </c>
      <c r="F341" s="1077">
        <v>2026</v>
      </c>
      <c r="G341" s="1096">
        <v>46381</v>
      </c>
      <c r="H341" s="1077" t="s">
        <v>1534</v>
      </c>
      <c r="I341" s="1097" t="s">
        <v>1256</v>
      </c>
      <c r="J341" s="1077"/>
      <c r="K341" s="1079"/>
      <c r="L341" s="1077"/>
      <c r="M341" s="1079"/>
      <c r="N341" s="1077"/>
    </row>
    <row r="342" spans="5:14">
      <c r="E342" s="1095" t="s">
        <v>1244</v>
      </c>
      <c r="F342" s="1077">
        <v>2026</v>
      </c>
      <c r="G342" s="1096">
        <v>46382</v>
      </c>
      <c r="H342" s="1077" t="s">
        <v>1538</v>
      </c>
      <c r="I342" s="1097" t="s">
        <v>1257</v>
      </c>
      <c r="J342" s="1077"/>
      <c r="K342" s="1079"/>
      <c r="L342" s="1077"/>
      <c r="M342" s="1079"/>
      <c r="N342" s="1077"/>
    </row>
    <row r="343" spans="5:14">
      <c r="E343" s="1095" t="s">
        <v>1244</v>
      </c>
      <c r="F343" s="1077">
        <v>2027</v>
      </c>
      <c r="G343" s="1096">
        <v>46388</v>
      </c>
      <c r="H343" s="1077" t="s">
        <v>1534</v>
      </c>
      <c r="I343" s="1097" t="s">
        <v>1245</v>
      </c>
      <c r="J343" s="1077"/>
      <c r="K343" s="1079"/>
      <c r="L343" s="1077"/>
      <c r="M343" s="1079"/>
      <c r="N343" s="1077"/>
    </row>
    <row r="344" spans="5:14">
      <c r="E344" s="1095" t="s">
        <v>1244</v>
      </c>
      <c r="F344" s="1077">
        <v>2027</v>
      </c>
      <c r="G344" s="1096">
        <v>46472</v>
      </c>
      <c r="H344" s="1077" t="s">
        <v>1534</v>
      </c>
      <c r="I344" s="1097" t="s">
        <v>1246</v>
      </c>
      <c r="J344" s="1077"/>
      <c r="K344" s="1079"/>
      <c r="L344" s="1077"/>
      <c r="M344" s="1079"/>
      <c r="N344" s="1077"/>
    </row>
    <row r="345" spans="5:14">
      <c r="E345" s="1095" t="s">
        <v>1244</v>
      </c>
      <c r="F345" s="1077">
        <v>2027</v>
      </c>
      <c r="G345" s="1096">
        <v>46475</v>
      </c>
      <c r="H345" s="1077" t="s">
        <v>1535</v>
      </c>
      <c r="I345" s="1097" t="s">
        <v>1247</v>
      </c>
      <c r="J345" s="1077"/>
      <c r="K345" s="1079"/>
      <c r="L345" s="1077"/>
      <c r="M345" s="1079"/>
      <c r="N345" s="1077"/>
    </row>
    <row r="346" spans="5:14">
      <c r="E346" s="1095" t="s">
        <v>1244</v>
      </c>
      <c r="F346" s="1077">
        <v>2027</v>
      </c>
      <c r="G346" s="1096">
        <v>46508</v>
      </c>
      <c r="H346" s="1077" t="s">
        <v>1538</v>
      </c>
      <c r="I346" s="1097" t="s">
        <v>1248</v>
      </c>
      <c r="J346" s="1077"/>
      <c r="K346" s="1079"/>
      <c r="L346" s="1077"/>
      <c r="M346" s="1079"/>
      <c r="N346" s="1077"/>
    </row>
    <row r="347" spans="5:14">
      <c r="E347" s="1095" t="s">
        <v>1244</v>
      </c>
      <c r="F347" s="1077">
        <v>2027</v>
      </c>
      <c r="G347" s="1096">
        <v>46513</v>
      </c>
      <c r="H347" s="1077" t="s">
        <v>1536</v>
      </c>
      <c r="I347" s="1097" t="s">
        <v>1250</v>
      </c>
      <c r="J347" s="1077"/>
      <c r="K347" s="1079"/>
      <c r="L347" s="1077"/>
      <c r="M347" s="1079"/>
      <c r="N347" s="1077"/>
    </row>
    <row r="348" spans="5:14">
      <c r="E348" s="1095" t="s">
        <v>1244</v>
      </c>
      <c r="F348" s="1077">
        <v>2027</v>
      </c>
      <c r="G348" s="1096">
        <v>46515</v>
      </c>
      <c r="H348" s="1077" t="s">
        <v>1538</v>
      </c>
      <c r="I348" s="1097" t="s">
        <v>1249</v>
      </c>
      <c r="J348" s="1077"/>
      <c r="K348" s="1079"/>
      <c r="L348" s="1077"/>
      <c r="M348" s="1079"/>
      <c r="N348" s="1077"/>
    </row>
    <row r="349" spans="5:14">
      <c r="E349" s="1095" t="s">
        <v>1244</v>
      </c>
      <c r="F349" s="1077">
        <v>2027</v>
      </c>
      <c r="G349" s="1096">
        <v>46524</v>
      </c>
      <c r="H349" s="1077" t="s">
        <v>1535</v>
      </c>
      <c r="I349" s="1097" t="s">
        <v>1251</v>
      </c>
      <c r="J349" s="1077"/>
      <c r="K349" s="1079"/>
      <c r="L349" s="1077"/>
      <c r="M349" s="1079"/>
      <c r="N349" s="1077"/>
    </row>
    <row r="350" spans="5:14">
      <c r="E350" s="1095" t="s">
        <v>1244</v>
      </c>
      <c r="F350" s="1077">
        <v>2027</v>
      </c>
      <c r="G350" s="1096">
        <v>46582</v>
      </c>
      <c r="H350" s="1077" t="s">
        <v>1533</v>
      </c>
      <c r="I350" s="1097" t="s">
        <v>1252</v>
      </c>
      <c r="J350" s="1077"/>
      <c r="K350" s="1079"/>
      <c r="L350" s="1077"/>
      <c r="M350" s="1079"/>
      <c r="N350" s="1077"/>
    </row>
    <row r="351" spans="5:14">
      <c r="E351" s="1095" t="s">
        <v>1244</v>
      </c>
      <c r="F351" s="1077">
        <v>2027</v>
      </c>
      <c r="G351" s="1096">
        <v>46614</v>
      </c>
      <c r="H351" s="1077" t="s">
        <v>1539</v>
      </c>
      <c r="I351" s="1097" t="s">
        <v>1253</v>
      </c>
      <c r="J351" s="1077"/>
      <c r="K351" s="1079"/>
      <c r="L351" s="1077"/>
      <c r="M351" s="1079"/>
      <c r="N351" s="1077"/>
    </row>
    <row r="352" spans="5:14">
      <c r="E352" s="1095" t="s">
        <v>1244</v>
      </c>
      <c r="F352" s="1077">
        <v>2027</v>
      </c>
      <c r="G352" s="1096">
        <v>46692</v>
      </c>
      <c r="H352" s="1077" t="s">
        <v>1535</v>
      </c>
      <c r="I352" s="1097" t="s">
        <v>1254</v>
      </c>
      <c r="J352" s="1077"/>
      <c r="K352" s="1079"/>
      <c r="L352" s="1077"/>
      <c r="M352" s="1079"/>
      <c r="N352" s="1077"/>
    </row>
    <row r="353" spans="5:14">
      <c r="E353" s="1095" t="s">
        <v>1244</v>
      </c>
      <c r="F353" s="1077">
        <v>2027</v>
      </c>
      <c r="G353" s="1096">
        <v>46702</v>
      </c>
      <c r="H353" s="1077" t="s">
        <v>1536</v>
      </c>
      <c r="I353" s="1097" t="s">
        <v>1255</v>
      </c>
      <c r="J353" s="1077"/>
      <c r="K353" s="1079"/>
      <c r="L353" s="1077"/>
      <c r="M353" s="1079"/>
      <c r="N353" s="1077"/>
    </row>
    <row r="354" spans="5:14">
      <c r="E354" s="1095" t="s">
        <v>1244</v>
      </c>
      <c r="F354" s="1077">
        <v>2027</v>
      </c>
      <c r="G354" s="1096">
        <v>46746</v>
      </c>
      <c r="H354" s="1077" t="s">
        <v>1538</v>
      </c>
      <c r="I354" s="1097" t="s">
        <v>1256</v>
      </c>
      <c r="J354" s="1077"/>
      <c r="K354" s="1079"/>
      <c r="L354" s="1077"/>
      <c r="M354" s="1079"/>
      <c r="N354" s="1077"/>
    </row>
    <row r="355" spans="5:14">
      <c r="E355" s="1095" t="s">
        <v>1244</v>
      </c>
      <c r="F355" s="1077">
        <v>2027</v>
      </c>
      <c r="G355" s="1096">
        <v>46747</v>
      </c>
      <c r="H355" s="1077" t="s">
        <v>1539</v>
      </c>
      <c r="I355" s="1097" t="s">
        <v>1257</v>
      </c>
      <c r="J355" s="1077"/>
      <c r="K355" s="1079"/>
      <c r="L355" s="1077"/>
      <c r="M355" s="1079"/>
      <c r="N355" s="1077"/>
    </row>
    <row r="356" spans="5:14">
      <c r="E356" s="1095" t="s">
        <v>1244</v>
      </c>
      <c r="F356" s="1077">
        <v>2028</v>
      </c>
      <c r="G356" s="1096">
        <v>46753</v>
      </c>
      <c r="H356" s="1077" t="s">
        <v>1538</v>
      </c>
      <c r="I356" s="1097" t="s">
        <v>1245</v>
      </c>
      <c r="J356" s="1077"/>
      <c r="K356" s="1079"/>
      <c r="L356" s="1077"/>
      <c r="M356" s="1079"/>
      <c r="N356" s="1077"/>
    </row>
    <row r="357" spans="5:14">
      <c r="E357" s="1095" t="s">
        <v>1244</v>
      </c>
      <c r="F357" s="1077">
        <v>2028</v>
      </c>
      <c r="G357" s="1096">
        <v>46857</v>
      </c>
      <c r="H357" s="1077" t="s">
        <v>1534</v>
      </c>
      <c r="I357" s="1097" t="s">
        <v>1246</v>
      </c>
      <c r="J357" s="1077"/>
      <c r="K357" s="1079"/>
      <c r="L357" s="1077"/>
      <c r="M357" s="1079"/>
      <c r="N357" s="1077"/>
    </row>
    <row r="358" spans="5:14">
      <c r="E358" s="1095" t="s">
        <v>1244</v>
      </c>
      <c r="F358" s="1077">
        <v>2028</v>
      </c>
      <c r="G358" s="1096">
        <v>46860</v>
      </c>
      <c r="H358" s="1077" t="s">
        <v>1535</v>
      </c>
      <c r="I358" s="1097" t="s">
        <v>1247</v>
      </c>
      <c r="J358" s="1077"/>
      <c r="K358" s="1079"/>
      <c r="L358" s="1077"/>
      <c r="M358" s="1079"/>
      <c r="N358" s="1077"/>
    </row>
    <row r="359" spans="5:14">
      <c r="E359" s="1095" t="s">
        <v>1244</v>
      </c>
      <c r="F359" s="1077">
        <v>2028</v>
      </c>
      <c r="G359" s="1096">
        <v>46874</v>
      </c>
      <c r="H359" s="1077" t="s">
        <v>1535</v>
      </c>
      <c r="I359" s="1097" t="s">
        <v>1248</v>
      </c>
      <c r="J359" s="1077"/>
      <c r="K359" s="1079"/>
      <c r="L359" s="1077"/>
      <c r="M359" s="1079"/>
      <c r="N359" s="1077"/>
    </row>
    <row r="360" spans="5:14">
      <c r="E360" s="1095" t="s">
        <v>1244</v>
      </c>
      <c r="F360" s="1077">
        <v>2028</v>
      </c>
      <c r="G360" s="1096">
        <v>46881</v>
      </c>
      <c r="H360" s="1077" t="s">
        <v>1535</v>
      </c>
      <c r="I360" s="1097" t="s">
        <v>1249</v>
      </c>
      <c r="J360" s="1077"/>
      <c r="K360" s="1079"/>
      <c r="L360" s="1077"/>
      <c r="M360" s="1079"/>
      <c r="N360" s="1077"/>
    </row>
    <row r="361" spans="5:14">
      <c r="E361" s="1095" t="s">
        <v>1244</v>
      </c>
      <c r="F361" s="1077">
        <v>2028</v>
      </c>
      <c r="G361" s="1096">
        <v>46898</v>
      </c>
      <c r="H361" s="1077" t="s">
        <v>1536</v>
      </c>
      <c r="I361" s="1097" t="s">
        <v>1250</v>
      </c>
      <c r="J361" s="1077"/>
      <c r="K361" s="1079"/>
      <c r="L361" s="1077"/>
      <c r="M361" s="1079"/>
      <c r="N361" s="1077"/>
    </row>
    <row r="362" spans="5:14">
      <c r="E362" s="1095" t="s">
        <v>1244</v>
      </c>
      <c r="F362" s="1077">
        <v>2028</v>
      </c>
      <c r="G362" s="1096">
        <v>46909</v>
      </c>
      <c r="H362" s="1077" t="s">
        <v>1535</v>
      </c>
      <c r="I362" s="1097" t="s">
        <v>1251</v>
      </c>
      <c r="J362" s="1077"/>
      <c r="K362" s="1079"/>
      <c r="L362" s="1077"/>
      <c r="M362" s="1079"/>
      <c r="N362" s="1077"/>
    </row>
    <row r="363" spans="5:14">
      <c r="E363" s="1095" t="s">
        <v>1244</v>
      </c>
      <c r="F363" s="1077">
        <v>2028</v>
      </c>
      <c r="G363" s="1096">
        <v>46948</v>
      </c>
      <c r="H363" s="1077" t="s">
        <v>1534</v>
      </c>
      <c r="I363" s="1097" t="s">
        <v>1252</v>
      </c>
      <c r="J363" s="1077"/>
      <c r="K363" s="1079"/>
      <c r="L363" s="1077"/>
      <c r="M363" s="1079"/>
      <c r="N363" s="1077"/>
    </row>
    <row r="364" spans="5:14">
      <c r="E364" s="1095" t="s">
        <v>1244</v>
      </c>
      <c r="F364" s="1077">
        <v>2028</v>
      </c>
      <c r="G364" s="1096">
        <v>46980</v>
      </c>
      <c r="H364" s="1077" t="s">
        <v>1537</v>
      </c>
      <c r="I364" s="1097" t="s">
        <v>1253</v>
      </c>
      <c r="J364" s="1077"/>
      <c r="K364" s="1079"/>
      <c r="L364" s="1077"/>
      <c r="M364" s="1079"/>
      <c r="N364" s="1077"/>
    </row>
    <row r="365" spans="5:14">
      <c r="E365" s="1095" t="s">
        <v>1244</v>
      </c>
      <c r="F365" s="1077">
        <v>2028</v>
      </c>
      <c r="G365" s="1096">
        <v>47058</v>
      </c>
      <c r="H365" s="1077" t="s">
        <v>1533</v>
      </c>
      <c r="I365" s="1097" t="s">
        <v>1254</v>
      </c>
      <c r="J365" s="1077"/>
      <c r="K365" s="1079"/>
      <c r="L365" s="1077"/>
      <c r="M365" s="1079"/>
      <c r="N365" s="1077"/>
    </row>
    <row r="366" spans="5:14">
      <c r="E366" s="1095" t="s">
        <v>1244</v>
      </c>
      <c r="F366" s="1077">
        <v>2028</v>
      </c>
      <c r="G366" s="1096">
        <v>47068</v>
      </c>
      <c r="H366" s="1077" t="s">
        <v>1538</v>
      </c>
      <c r="I366" s="1097" t="s">
        <v>1255</v>
      </c>
      <c r="J366" s="1077"/>
      <c r="K366" s="1079"/>
      <c r="L366" s="1077"/>
      <c r="M366" s="1079"/>
      <c r="N366" s="1077"/>
    </row>
    <row r="367" spans="5:14">
      <c r="E367" s="1095" t="s">
        <v>1244</v>
      </c>
      <c r="F367" s="1077">
        <v>2028</v>
      </c>
      <c r="G367" s="1096">
        <v>47112</v>
      </c>
      <c r="H367" s="1077" t="s">
        <v>1535</v>
      </c>
      <c r="I367" s="1097" t="s">
        <v>1256</v>
      </c>
      <c r="J367" s="1077"/>
      <c r="K367" s="1079"/>
      <c r="L367" s="1077"/>
      <c r="M367" s="1079"/>
      <c r="N367" s="1077"/>
    </row>
    <row r="368" spans="5:14">
      <c r="E368" s="1095" t="s">
        <v>1244</v>
      </c>
      <c r="F368" s="1077">
        <v>2028</v>
      </c>
      <c r="G368" s="1096">
        <v>47113</v>
      </c>
      <c r="H368" s="1077" t="s">
        <v>1537</v>
      </c>
      <c r="I368" s="1097" t="s">
        <v>1257</v>
      </c>
      <c r="J368" s="1077"/>
      <c r="K368" s="1079"/>
      <c r="L368" s="1077"/>
      <c r="M368" s="1079"/>
      <c r="N368" s="1077"/>
    </row>
    <row r="369" spans="5:14">
      <c r="E369" s="1095" t="s">
        <v>1244</v>
      </c>
      <c r="F369" s="1077">
        <v>2029</v>
      </c>
      <c r="G369" s="1096">
        <v>47119</v>
      </c>
      <c r="H369" s="1077" t="s">
        <v>1535</v>
      </c>
      <c r="I369" s="1097" t="s">
        <v>1245</v>
      </c>
      <c r="J369" s="1077"/>
      <c r="K369" s="1079"/>
      <c r="L369" s="1077"/>
      <c r="M369" s="1079"/>
      <c r="N369" s="1077"/>
    </row>
    <row r="370" spans="5:14">
      <c r="E370" s="1095" t="s">
        <v>1244</v>
      </c>
      <c r="F370" s="1077">
        <v>2029</v>
      </c>
      <c r="G370" s="1096">
        <v>47207</v>
      </c>
      <c r="H370" s="1077" t="s">
        <v>1534</v>
      </c>
      <c r="I370" s="1097" t="s">
        <v>1246</v>
      </c>
      <c r="J370" s="1077"/>
      <c r="K370" s="1079"/>
      <c r="L370" s="1077"/>
      <c r="M370" s="1079"/>
      <c r="N370" s="1077"/>
    </row>
    <row r="371" spans="5:14">
      <c r="E371" s="1095" t="s">
        <v>1244</v>
      </c>
      <c r="F371" s="1077">
        <v>2029</v>
      </c>
      <c r="G371" s="1096">
        <v>47210</v>
      </c>
      <c r="H371" s="1077" t="s">
        <v>1535</v>
      </c>
      <c r="I371" s="1097" t="s">
        <v>1247</v>
      </c>
      <c r="J371" s="1077"/>
      <c r="K371" s="1079"/>
      <c r="L371" s="1077"/>
      <c r="M371" s="1079"/>
      <c r="N371" s="1077"/>
    </row>
    <row r="372" spans="5:14">
      <c r="E372" s="1095" t="s">
        <v>1244</v>
      </c>
      <c r="F372" s="1077">
        <v>2029</v>
      </c>
      <c r="G372" s="1096">
        <v>47239</v>
      </c>
      <c r="H372" s="1077" t="s">
        <v>1537</v>
      </c>
      <c r="I372" s="1097" t="s">
        <v>1248</v>
      </c>
      <c r="J372" s="1077"/>
      <c r="K372" s="1079"/>
      <c r="L372" s="1077"/>
      <c r="M372" s="1079"/>
      <c r="N372" s="1077"/>
    </row>
    <row r="373" spans="5:14">
      <c r="E373" s="1095" t="s">
        <v>1244</v>
      </c>
      <c r="F373" s="1077">
        <v>2029</v>
      </c>
      <c r="G373" s="1096">
        <v>47246</v>
      </c>
      <c r="H373" s="1077" t="s">
        <v>1537</v>
      </c>
      <c r="I373" s="1097" t="s">
        <v>1249</v>
      </c>
      <c r="J373" s="1077"/>
      <c r="K373" s="1079"/>
      <c r="L373" s="1077"/>
      <c r="M373" s="1079"/>
      <c r="N373" s="1077"/>
    </row>
    <row r="374" spans="5:14">
      <c r="E374" s="1095" t="s">
        <v>1244</v>
      </c>
      <c r="F374" s="1077">
        <v>2029</v>
      </c>
      <c r="G374" s="1096">
        <v>47248</v>
      </c>
      <c r="H374" s="1077" t="s">
        <v>1536</v>
      </c>
      <c r="I374" s="1097" t="s">
        <v>1250</v>
      </c>
      <c r="J374" s="1077"/>
      <c r="K374" s="1079"/>
      <c r="L374" s="1077"/>
      <c r="M374" s="1079"/>
      <c r="N374" s="1077"/>
    </row>
    <row r="375" spans="5:14">
      <c r="E375" s="1095" t="s">
        <v>1244</v>
      </c>
      <c r="F375" s="1077">
        <v>2029</v>
      </c>
      <c r="G375" s="1096">
        <v>47259</v>
      </c>
      <c r="H375" s="1077" t="s">
        <v>1535</v>
      </c>
      <c r="I375" s="1097" t="s">
        <v>1251</v>
      </c>
      <c r="J375" s="1077"/>
      <c r="K375" s="1079"/>
      <c r="L375" s="1077"/>
      <c r="M375" s="1079"/>
      <c r="N375" s="1077"/>
    </row>
    <row r="376" spans="5:14">
      <c r="E376" s="1095" t="s">
        <v>1244</v>
      </c>
      <c r="F376" s="1077">
        <v>2029</v>
      </c>
      <c r="G376" s="1096">
        <v>47313</v>
      </c>
      <c r="H376" s="1077" t="s">
        <v>1538</v>
      </c>
      <c r="I376" s="1097" t="s">
        <v>1252</v>
      </c>
      <c r="J376" s="1077"/>
      <c r="K376" s="1079"/>
      <c r="L376" s="1077"/>
      <c r="M376" s="1079"/>
      <c r="N376" s="1077"/>
    </row>
    <row r="377" spans="5:14">
      <c r="E377" s="1095" t="s">
        <v>1244</v>
      </c>
      <c r="F377" s="1077">
        <v>2029</v>
      </c>
      <c r="G377" s="1096">
        <v>47345</v>
      </c>
      <c r="H377" s="1077" t="s">
        <v>1533</v>
      </c>
      <c r="I377" s="1097" t="s">
        <v>1253</v>
      </c>
      <c r="J377" s="1077"/>
      <c r="K377" s="1079"/>
      <c r="L377" s="1077"/>
      <c r="M377" s="1079"/>
      <c r="N377" s="1077"/>
    </row>
    <row r="378" spans="5:14">
      <c r="E378" s="1095" t="s">
        <v>1244</v>
      </c>
      <c r="F378" s="1077">
        <v>2029</v>
      </c>
      <c r="G378" s="1096">
        <v>47423</v>
      </c>
      <c r="H378" s="1077" t="s">
        <v>1536</v>
      </c>
      <c r="I378" s="1097" t="s">
        <v>1254</v>
      </c>
      <c r="J378" s="1077"/>
      <c r="K378" s="1079"/>
      <c r="L378" s="1077"/>
      <c r="M378" s="1079"/>
      <c r="N378" s="1077"/>
    </row>
    <row r="379" spans="5:14">
      <c r="E379" s="1095" t="s">
        <v>1244</v>
      </c>
      <c r="F379" s="1077">
        <v>2029</v>
      </c>
      <c r="G379" s="1096">
        <v>47433</v>
      </c>
      <c r="H379" s="1077" t="s">
        <v>1539</v>
      </c>
      <c r="I379" s="1097" t="s">
        <v>1255</v>
      </c>
      <c r="J379" s="1077"/>
      <c r="K379" s="1079"/>
      <c r="L379" s="1077"/>
      <c r="M379" s="1079"/>
      <c r="N379" s="1077"/>
    </row>
    <row r="380" spans="5:14">
      <c r="E380" s="1095" t="s">
        <v>1244</v>
      </c>
      <c r="F380" s="1077">
        <v>2029</v>
      </c>
      <c r="G380" s="1096">
        <v>47477</v>
      </c>
      <c r="H380" s="1077" t="s">
        <v>1537</v>
      </c>
      <c r="I380" s="1097" t="s">
        <v>1256</v>
      </c>
      <c r="J380" s="1077"/>
      <c r="K380" s="1079"/>
      <c r="L380" s="1077"/>
      <c r="M380" s="1079"/>
      <c r="N380" s="1077"/>
    </row>
    <row r="381" spans="5:14">
      <c r="E381" s="1095" t="s">
        <v>1244</v>
      </c>
      <c r="F381" s="1077">
        <v>2029</v>
      </c>
      <c r="G381" s="1096">
        <v>47478</v>
      </c>
      <c r="H381" s="1077" t="s">
        <v>1533</v>
      </c>
      <c r="I381" s="1097" t="s">
        <v>1257</v>
      </c>
      <c r="J381" s="1077"/>
      <c r="K381" s="1079"/>
      <c r="L381" s="1077"/>
      <c r="M381" s="1079"/>
      <c r="N381" s="1077"/>
    </row>
    <row r="382" spans="5:14">
      <c r="E382" s="1095" t="s">
        <v>1244</v>
      </c>
      <c r="F382" s="1077">
        <v>2030</v>
      </c>
      <c r="G382" s="1096">
        <v>47484</v>
      </c>
      <c r="H382" s="1077" t="s">
        <v>1537</v>
      </c>
      <c r="I382" s="1097" t="s">
        <v>1245</v>
      </c>
      <c r="J382" s="1077"/>
      <c r="K382" s="1079"/>
      <c r="L382" s="1077"/>
      <c r="M382" s="1079"/>
      <c r="N382" s="1077"/>
    </row>
    <row r="383" spans="5:14">
      <c r="E383" s="1095" t="s">
        <v>1244</v>
      </c>
      <c r="F383" s="1077">
        <v>2030</v>
      </c>
      <c r="G383" s="1096">
        <v>47592</v>
      </c>
      <c r="H383" s="1077" t="s">
        <v>1534</v>
      </c>
      <c r="I383" s="1097" t="s">
        <v>1246</v>
      </c>
      <c r="J383" s="1077"/>
      <c r="K383" s="1079"/>
      <c r="L383" s="1077"/>
      <c r="M383" s="1079"/>
      <c r="N383" s="1077"/>
    </row>
    <row r="384" spans="5:14">
      <c r="E384" s="1095" t="s">
        <v>1244</v>
      </c>
      <c r="F384" s="1077">
        <v>2030</v>
      </c>
      <c r="G384" s="1096">
        <v>47595</v>
      </c>
      <c r="H384" s="1077" t="s">
        <v>1535</v>
      </c>
      <c r="I384" s="1097" t="s">
        <v>1247</v>
      </c>
      <c r="J384" s="1077"/>
      <c r="K384" s="1079"/>
      <c r="L384" s="1077"/>
      <c r="M384" s="1079"/>
      <c r="N384" s="1077"/>
    </row>
    <row r="385" spans="5:14">
      <c r="E385" s="1095" t="s">
        <v>1244</v>
      </c>
      <c r="F385" s="1077">
        <v>2030</v>
      </c>
      <c r="G385" s="1096">
        <v>47604</v>
      </c>
      <c r="H385" s="1077" t="s">
        <v>1533</v>
      </c>
      <c r="I385" s="1097" t="s">
        <v>1248</v>
      </c>
      <c r="J385" s="1077"/>
      <c r="K385" s="1079"/>
      <c r="L385" s="1077"/>
      <c r="M385" s="1079"/>
      <c r="N385" s="1077"/>
    </row>
    <row r="386" spans="5:14">
      <c r="E386" s="1095" t="s">
        <v>1244</v>
      </c>
      <c r="F386" s="1077">
        <v>2030</v>
      </c>
      <c r="G386" s="1096">
        <v>47611</v>
      </c>
      <c r="H386" s="1077" t="s">
        <v>1533</v>
      </c>
      <c r="I386" s="1097" t="s">
        <v>1249</v>
      </c>
      <c r="J386" s="1077"/>
      <c r="K386" s="1079"/>
      <c r="L386" s="1077"/>
      <c r="M386" s="1079"/>
      <c r="N386" s="1077"/>
    </row>
    <row r="387" spans="5:14">
      <c r="E387" s="1095" t="s">
        <v>1244</v>
      </c>
      <c r="F387" s="1077">
        <v>2030</v>
      </c>
      <c r="G387" s="1096">
        <v>47633</v>
      </c>
      <c r="H387" s="1077" t="s">
        <v>1536</v>
      </c>
      <c r="I387" s="1097" t="s">
        <v>1250</v>
      </c>
      <c r="J387" s="1077"/>
      <c r="K387" s="1079"/>
      <c r="L387" s="1077"/>
      <c r="M387" s="1079"/>
      <c r="N387" s="1077"/>
    </row>
    <row r="388" spans="5:14">
      <c r="E388" s="1095" t="s">
        <v>1244</v>
      </c>
      <c r="F388" s="1077">
        <v>2030</v>
      </c>
      <c r="G388" s="1096">
        <v>47644</v>
      </c>
      <c r="H388" s="1077" t="s">
        <v>1535</v>
      </c>
      <c r="I388" s="1097" t="s">
        <v>1251</v>
      </c>
      <c r="J388" s="1077"/>
      <c r="K388" s="1079"/>
      <c r="L388" s="1077"/>
      <c r="M388" s="1079"/>
      <c r="N388" s="1077"/>
    </row>
    <row r="389" spans="5:14">
      <c r="E389" s="1095" t="s">
        <v>1244</v>
      </c>
      <c r="F389" s="1077">
        <v>2030</v>
      </c>
      <c r="G389" s="1096">
        <v>47678</v>
      </c>
      <c r="H389" s="1077" t="s">
        <v>1539</v>
      </c>
      <c r="I389" s="1097" t="s">
        <v>1252</v>
      </c>
      <c r="J389" s="1077"/>
      <c r="K389" s="1079"/>
      <c r="L389" s="1077"/>
      <c r="M389" s="1079"/>
      <c r="N389" s="1077"/>
    </row>
    <row r="390" spans="5:14">
      <c r="E390" s="1095" t="s">
        <v>1244</v>
      </c>
      <c r="F390" s="1077">
        <v>2030</v>
      </c>
      <c r="G390" s="1096">
        <v>47710</v>
      </c>
      <c r="H390" s="1077" t="s">
        <v>1536</v>
      </c>
      <c r="I390" s="1097" t="s">
        <v>1253</v>
      </c>
      <c r="J390" s="1077"/>
      <c r="K390" s="1079"/>
      <c r="L390" s="1077"/>
      <c r="M390" s="1079"/>
      <c r="N390" s="1077"/>
    </row>
    <row r="391" spans="5:14">
      <c r="E391" s="1095" t="s">
        <v>1244</v>
      </c>
      <c r="F391" s="1077">
        <v>2030</v>
      </c>
      <c r="G391" s="1096">
        <v>47788</v>
      </c>
      <c r="H391" s="1077" t="s">
        <v>1534</v>
      </c>
      <c r="I391" s="1097" t="s">
        <v>1254</v>
      </c>
      <c r="J391" s="1077"/>
      <c r="K391" s="1079"/>
      <c r="L391" s="1077"/>
      <c r="M391" s="1079"/>
      <c r="N391" s="1077"/>
    </row>
    <row r="392" spans="5:14">
      <c r="E392" s="1095" t="s">
        <v>1244</v>
      </c>
      <c r="F392" s="1077">
        <v>2030</v>
      </c>
      <c r="G392" s="1096">
        <v>47798</v>
      </c>
      <c r="H392" s="1077" t="s">
        <v>1535</v>
      </c>
      <c r="I392" s="1097" t="s">
        <v>1255</v>
      </c>
      <c r="J392" s="1077"/>
      <c r="K392" s="1079"/>
      <c r="L392" s="1077"/>
      <c r="M392" s="1079"/>
      <c r="N392" s="1077"/>
    </row>
    <row r="393" spans="5:14">
      <c r="E393" s="1095" t="s">
        <v>1244</v>
      </c>
      <c r="F393" s="1077">
        <v>2030</v>
      </c>
      <c r="G393" s="1096">
        <v>47842</v>
      </c>
      <c r="H393" s="1077" t="s">
        <v>1533</v>
      </c>
      <c r="I393" s="1097" t="s">
        <v>1256</v>
      </c>
      <c r="J393" s="1077"/>
      <c r="K393" s="1079"/>
      <c r="L393" s="1077"/>
      <c r="M393" s="1079"/>
      <c r="N393" s="1077"/>
    </row>
    <row r="394" spans="5:14">
      <c r="E394" s="1095" t="s">
        <v>1244</v>
      </c>
      <c r="F394" s="1077">
        <v>2030</v>
      </c>
      <c r="G394" s="1096">
        <v>47843</v>
      </c>
      <c r="H394" s="1077" t="s">
        <v>1536</v>
      </c>
      <c r="I394" s="1097" t="s">
        <v>1257</v>
      </c>
      <c r="J394" s="1077"/>
      <c r="K394" s="1079"/>
      <c r="L394" s="1077"/>
      <c r="M394" s="1079"/>
      <c r="N394" s="1077"/>
    </row>
    <row r="395" spans="5:14">
      <c r="E395" s="1095" t="s">
        <v>1244</v>
      </c>
      <c r="F395" s="1077">
        <v>2031</v>
      </c>
      <c r="G395" s="1096">
        <v>47849</v>
      </c>
      <c r="H395" s="1077" t="s">
        <v>1533</v>
      </c>
      <c r="I395" s="1097" t="s">
        <v>1245</v>
      </c>
      <c r="J395" s="1077"/>
      <c r="K395" s="1079"/>
      <c r="L395" s="1077"/>
      <c r="M395" s="1079"/>
      <c r="N395" s="1077"/>
    </row>
    <row r="396" spans="5:14">
      <c r="E396" s="1095" t="s">
        <v>1244</v>
      </c>
      <c r="F396" s="1077">
        <v>2031</v>
      </c>
      <c r="G396" s="1096">
        <v>47949</v>
      </c>
      <c r="H396" s="1077" t="s">
        <v>1534</v>
      </c>
      <c r="I396" s="1097" t="s">
        <v>1246</v>
      </c>
      <c r="J396" s="1077"/>
      <c r="K396" s="1079"/>
      <c r="L396" s="1077"/>
      <c r="M396" s="1079"/>
      <c r="N396" s="1077"/>
    </row>
    <row r="397" spans="5:14">
      <c r="E397" s="1095" t="s">
        <v>1244</v>
      </c>
      <c r="F397" s="1077">
        <v>2031</v>
      </c>
      <c r="G397" s="1096">
        <v>47952</v>
      </c>
      <c r="H397" s="1077" t="s">
        <v>1535</v>
      </c>
      <c r="I397" s="1097" t="s">
        <v>1247</v>
      </c>
      <c r="J397" s="1077"/>
      <c r="K397" s="1079"/>
      <c r="L397" s="1077"/>
      <c r="M397" s="1079"/>
      <c r="N397" s="1077"/>
    </row>
    <row r="398" spans="5:14">
      <c r="E398" s="1095" t="s">
        <v>1244</v>
      </c>
      <c r="F398" s="1077">
        <v>2031</v>
      </c>
      <c r="G398" s="1096">
        <v>47969</v>
      </c>
      <c r="H398" s="1077" t="s">
        <v>1536</v>
      </c>
      <c r="I398" s="1097" t="s">
        <v>1248</v>
      </c>
      <c r="J398" s="1077"/>
      <c r="K398" s="1079"/>
      <c r="L398" s="1077"/>
      <c r="M398" s="1079"/>
      <c r="N398" s="1077"/>
    </row>
    <row r="399" spans="5:14">
      <c r="E399" s="1095" t="s">
        <v>1244</v>
      </c>
      <c r="F399" s="1077">
        <v>2031</v>
      </c>
      <c r="G399" s="1096">
        <v>47976</v>
      </c>
      <c r="H399" s="1077" t="s">
        <v>1536</v>
      </c>
      <c r="I399" s="1097" t="s">
        <v>1249</v>
      </c>
      <c r="J399" s="1077"/>
      <c r="K399" s="1079"/>
      <c r="L399" s="1077"/>
      <c r="M399" s="1079"/>
      <c r="N399" s="1077"/>
    </row>
    <row r="400" spans="5:14">
      <c r="E400" s="1095" t="s">
        <v>1244</v>
      </c>
      <c r="F400" s="1077">
        <v>2031</v>
      </c>
      <c r="G400" s="1096">
        <v>47990</v>
      </c>
      <c r="H400" s="1077" t="s">
        <v>1536</v>
      </c>
      <c r="I400" s="1097" t="s">
        <v>1250</v>
      </c>
      <c r="J400" s="1077"/>
      <c r="K400" s="1079"/>
      <c r="L400" s="1077"/>
      <c r="M400" s="1079"/>
      <c r="N400" s="1077"/>
    </row>
    <row r="401" spans="5:14">
      <c r="E401" s="1095" t="s">
        <v>1244</v>
      </c>
      <c r="F401" s="1077">
        <v>2031</v>
      </c>
      <c r="G401" s="1096">
        <v>48001</v>
      </c>
      <c r="H401" s="1077" t="s">
        <v>1535</v>
      </c>
      <c r="I401" s="1097" t="s">
        <v>1251</v>
      </c>
      <c r="J401" s="1077"/>
      <c r="K401" s="1079"/>
      <c r="L401" s="1077"/>
      <c r="M401" s="1079"/>
      <c r="N401" s="1077"/>
    </row>
    <row r="402" spans="5:14">
      <c r="E402" s="1095" t="s">
        <v>1244</v>
      </c>
      <c r="F402" s="1077">
        <v>2031</v>
      </c>
      <c r="G402" s="1096">
        <v>48043</v>
      </c>
      <c r="H402" s="1077" t="s">
        <v>1535</v>
      </c>
      <c r="I402" s="1097" t="s">
        <v>1252</v>
      </c>
      <c r="J402" s="1077"/>
      <c r="K402" s="1079"/>
      <c r="L402" s="1077"/>
      <c r="M402" s="1079"/>
      <c r="N402" s="1077"/>
    </row>
    <row r="403" spans="5:14">
      <c r="E403" s="1095" t="s">
        <v>1244</v>
      </c>
      <c r="F403" s="1077">
        <v>2031</v>
      </c>
      <c r="G403" s="1096">
        <v>48075</v>
      </c>
      <c r="H403" s="1077" t="s">
        <v>1534</v>
      </c>
      <c r="I403" s="1097" t="s">
        <v>1253</v>
      </c>
      <c r="J403" s="1077"/>
      <c r="K403" s="1079"/>
      <c r="L403" s="1077"/>
      <c r="M403" s="1079"/>
      <c r="N403" s="1077"/>
    </row>
    <row r="404" spans="5:14">
      <c r="E404" s="1095" t="s">
        <v>1244</v>
      </c>
      <c r="F404" s="1077">
        <v>2031</v>
      </c>
      <c r="G404" s="1096">
        <v>48153</v>
      </c>
      <c r="H404" s="1077" t="s">
        <v>1538</v>
      </c>
      <c r="I404" s="1097" t="s">
        <v>1254</v>
      </c>
      <c r="J404" s="1077"/>
      <c r="K404" s="1079"/>
      <c r="L404" s="1077"/>
      <c r="M404" s="1079"/>
      <c r="N404" s="1077"/>
    </row>
    <row r="405" spans="5:14">
      <c r="E405" s="1095" t="s">
        <v>1244</v>
      </c>
      <c r="F405" s="1077">
        <v>2031</v>
      </c>
      <c r="G405" s="1096">
        <v>48163</v>
      </c>
      <c r="H405" s="1077" t="s">
        <v>1537</v>
      </c>
      <c r="I405" s="1097" t="s">
        <v>1255</v>
      </c>
      <c r="J405" s="1077"/>
      <c r="K405" s="1079"/>
      <c r="L405" s="1077"/>
      <c r="M405" s="1079"/>
      <c r="N405" s="1077"/>
    </row>
    <row r="406" spans="5:14">
      <c r="E406" s="1095" t="s">
        <v>1244</v>
      </c>
      <c r="F406" s="1077">
        <v>2031</v>
      </c>
      <c r="G406" s="1096">
        <v>48207</v>
      </c>
      <c r="H406" s="1077" t="s">
        <v>1536</v>
      </c>
      <c r="I406" s="1097" t="s">
        <v>1256</v>
      </c>
      <c r="J406" s="1077"/>
      <c r="K406" s="1079"/>
      <c r="L406" s="1077"/>
      <c r="M406" s="1079"/>
      <c r="N406" s="1077"/>
    </row>
    <row r="407" spans="5:14">
      <c r="E407" s="1095" t="s">
        <v>1244</v>
      </c>
      <c r="F407" s="1077">
        <v>2031</v>
      </c>
      <c r="G407" s="1096">
        <v>48208</v>
      </c>
      <c r="H407" s="1077" t="s">
        <v>1534</v>
      </c>
      <c r="I407" s="1097" t="s">
        <v>1257</v>
      </c>
      <c r="J407" s="1077"/>
      <c r="K407" s="1079"/>
      <c r="L407" s="1077"/>
      <c r="M407" s="1079"/>
      <c r="N407" s="1077"/>
    </row>
    <row r="408" spans="5:14">
      <c r="E408" s="1095" t="s">
        <v>1244</v>
      </c>
      <c r="F408" s="1077">
        <v>2032</v>
      </c>
      <c r="G408" s="1096">
        <v>48214</v>
      </c>
      <c r="H408" s="1077" t="s">
        <v>1536</v>
      </c>
      <c r="I408" s="1097" t="s">
        <v>1245</v>
      </c>
      <c r="J408" s="1077"/>
      <c r="K408" s="1079"/>
      <c r="L408" s="1077"/>
      <c r="M408" s="1079"/>
      <c r="N408" s="1077"/>
    </row>
    <row r="409" spans="5:14">
      <c r="E409" s="1095" t="s">
        <v>1244</v>
      </c>
      <c r="F409" s="1077">
        <v>2032</v>
      </c>
      <c r="G409" s="1096">
        <v>48299</v>
      </c>
      <c r="H409" s="1077" t="s">
        <v>1534</v>
      </c>
      <c r="I409" s="1097" t="s">
        <v>1246</v>
      </c>
      <c r="J409" s="1077"/>
      <c r="K409" s="1079"/>
      <c r="L409" s="1077"/>
      <c r="M409" s="1079"/>
      <c r="N409" s="1077"/>
    </row>
    <row r="410" spans="5:14">
      <c r="E410" s="1095" t="s">
        <v>1244</v>
      </c>
      <c r="F410" s="1077">
        <v>2032</v>
      </c>
      <c r="G410" s="1096">
        <v>48302</v>
      </c>
      <c r="H410" s="1077" t="s">
        <v>1535</v>
      </c>
      <c r="I410" s="1097" t="s">
        <v>1247</v>
      </c>
      <c r="J410" s="1077"/>
      <c r="K410" s="1079"/>
      <c r="L410" s="1077"/>
      <c r="M410" s="1079"/>
      <c r="N410" s="1077"/>
    </row>
    <row r="411" spans="5:14">
      <c r="E411" s="1095" t="s">
        <v>1244</v>
      </c>
      <c r="F411" s="1077">
        <v>2032</v>
      </c>
      <c r="G411" s="1096">
        <v>48335</v>
      </c>
      <c r="H411" s="1077" t="s">
        <v>1538</v>
      </c>
      <c r="I411" s="1097" t="s">
        <v>1248</v>
      </c>
      <c r="J411" s="1077"/>
      <c r="K411" s="1079"/>
      <c r="L411" s="1077"/>
      <c r="M411" s="1079"/>
      <c r="N411" s="1077"/>
    </row>
    <row r="412" spans="5:14">
      <c r="E412" s="1095" t="s">
        <v>1244</v>
      </c>
      <c r="F412" s="1077">
        <v>2032</v>
      </c>
      <c r="G412" s="1096">
        <v>48340</v>
      </c>
      <c r="H412" s="1077" t="s">
        <v>1536</v>
      </c>
      <c r="I412" s="1097" t="s">
        <v>1250</v>
      </c>
      <c r="J412" s="1077"/>
      <c r="K412" s="1079"/>
      <c r="L412" s="1077"/>
      <c r="M412" s="1079"/>
      <c r="N412" s="1077"/>
    </row>
    <row r="413" spans="5:14">
      <c r="E413" s="1095" t="s">
        <v>1244</v>
      </c>
      <c r="F413" s="1077">
        <v>2032</v>
      </c>
      <c r="G413" s="1096">
        <v>48342</v>
      </c>
      <c r="H413" s="1077" t="s">
        <v>1538</v>
      </c>
      <c r="I413" s="1097" t="s">
        <v>1249</v>
      </c>
      <c r="J413" s="1077"/>
      <c r="K413" s="1079"/>
      <c r="L413" s="1077"/>
      <c r="M413" s="1079"/>
      <c r="N413" s="1077"/>
    </row>
    <row r="414" spans="5:14">
      <c r="E414" s="1095" t="s">
        <v>1244</v>
      </c>
      <c r="F414" s="1077">
        <v>2032</v>
      </c>
      <c r="G414" s="1096">
        <v>48351</v>
      </c>
      <c r="H414" s="1077" t="s">
        <v>1535</v>
      </c>
      <c r="I414" s="1097" t="s">
        <v>1251</v>
      </c>
      <c r="J414" s="1077"/>
      <c r="K414" s="1079"/>
      <c r="L414" s="1077"/>
      <c r="M414" s="1079"/>
      <c r="N414" s="1077"/>
    </row>
    <row r="415" spans="5:14">
      <c r="E415" s="1095" t="s">
        <v>1244</v>
      </c>
      <c r="F415" s="1077">
        <v>2032</v>
      </c>
      <c r="G415" s="1096">
        <v>48409</v>
      </c>
      <c r="H415" s="1077" t="s">
        <v>1533</v>
      </c>
      <c r="I415" s="1097" t="s">
        <v>1252</v>
      </c>
      <c r="J415" s="1077"/>
      <c r="K415" s="1079"/>
      <c r="L415" s="1077"/>
      <c r="M415" s="1079"/>
      <c r="N415" s="1077"/>
    </row>
    <row r="416" spans="5:14">
      <c r="E416" s="1095" t="s">
        <v>1244</v>
      </c>
      <c r="F416" s="1077">
        <v>2032</v>
      </c>
      <c r="G416" s="1096">
        <v>48441</v>
      </c>
      <c r="H416" s="1077" t="s">
        <v>1539</v>
      </c>
      <c r="I416" s="1097" t="s">
        <v>1253</v>
      </c>
      <c r="J416" s="1077"/>
      <c r="K416" s="1079"/>
      <c r="L416" s="1077"/>
      <c r="M416" s="1079"/>
      <c r="N416" s="1077"/>
    </row>
    <row r="417" spans="5:14">
      <c r="E417" s="1095" t="s">
        <v>1244</v>
      </c>
      <c r="F417" s="1077">
        <v>2032</v>
      </c>
      <c r="G417" s="1096">
        <v>48519</v>
      </c>
      <c r="H417" s="1077" t="s">
        <v>1535</v>
      </c>
      <c r="I417" s="1097" t="s">
        <v>1254</v>
      </c>
      <c r="J417" s="1077"/>
      <c r="K417" s="1079"/>
      <c r="L417" s="1077"/>
      <c r="M417" s="1079"/>
      <c r="N417" s="1077"/>
    </row>
    <row r="418" spans="5:14">
      <c r="E418" s="1095" t="s">
        <v>1244</v>
      </c>
      <c r="F418" s="1077">
        <v>2032</v>
      </c>
      <c r="G418" s="1096">
        <v>48529</v>
      </c>
      <c r="H418" s="1077" t="s">
        <v>1536</v>
      </c>
      <c r="I418" s="1097" t="s">
        <v>1255</v>
      </c>
      <c r="J418" s="1077"/>
      <c r="K418" s="1079"/>
      <c r="L418" s="1077"/>
      <c r="M418" s="1079"/>
      <c r="N418" s="1077"/>
    </row>
    <row r="419" spans="5:14">
      <c r="E419" s="1095" t="s">
        <v>1244</v>
      </c>
      <c r="F419" s="1077">
        <v>2032</v>
      </c>
      <c r="G419" s="1096">
        <v>48573</v>
      </c>
      <c r="H419" s="1077" t="s">
        <v>1538</v>
      </c>
      <c r="I419" s="1097" t="s">
        <v>1256</v>
      </c>
      <c r="J419" s="1077"/>
      <c r="K419" s="1079"/>
      <c r="L419" s="1077"/>
      <c r="M419" s="1079"/>
      <c r="N419" s="1077"/>
    </row>
    <row r="420" spans="5:14">
      <c r="E420" s="1095" t="s">
        <v>1244</v>
      </c>
      <c r="F420" s="1077">
        <v>2032</v>
      </c>
      <c r="G420" s="1096">
        <v>48574</v>
      </c>
      <c r="H420" s="1077" t="s">
        <v>1539</v>
      </c>
      <c r="I420" s="1097" t="s">
        <v>1257</v>
      </c>
      <c r="J420" s="1077"/>
      <c r="K420" s="1079"/>
      <c r="L420" s="1077"/>
      <c r="M420" s="1079"/>
      <c r="N420" s="1077"/>
    </row>
    <row r="421" spans="5:14">
      <c r="E421" s="1095" t="s">
        <v>1244</v>
      </c>
      <c r="F421" s="1077">
        <v>2033</v>
      </c>
      <c r="G421" s="1096">
        <v>48580</v>
      </c>
      <c r="H421" s="1077" t="s">
        <v>1538</v>
      </c>
      <c r="I421" s="1097" t="s">
        <v>1245</v>
      </c>
      <c r="J421" s="1077"/>
      <c r="K421" s="1079"/>
      <c r="L421" s="1077"/>
      <c r="M421" s="1079"/>
      <c r="N421" s="1077"/>
    </row>
    <row r="422" spans="5:14">
      <c r="E422" s="1095" t="s">
        <v>1244</v>
      </c>
      <c r="F422" s="1077">
        <v>2033</v>
      </c>
      <c r="G422" s="1096">
        <v>48684</v>
      </c>
      <c r="H422" s="1077" t="s">
        <v>1534</v>
      </c>
      <c r="I422" s="1097" t="s">
        <v>1246</v>
      </c>
      <c r="J422" s="1077"/>
      <c r="K422" s="1079"/>
      <c r="L422" s="1077"/>
      <c r="M422" s="1079"/>
      <c r="N422" s="1077"/>
    </row>
    <row r="423" spans="5:14">
      <c r="E423" s="1095" t="s">
        <v>1244</v>
      </c>
      <c r="F423" s="1077">
        <v>2033</v>
      </c>
      <c r="G423" s="1096">
        <v>48687</v>
      </c>
      <c r="H423" s="1077" t="s">
        <v>1535</v>
      </c>
      <c r="I423" s="1097" t="s">
        <v>1247</v>
      </c>
      <c r="J423" s="1077"/>
      <c r="K423" s="1079"/>
      <c r="L423" s="1077"/>
      <c r="M423" s="1079"/>
      <c r="N423" s="1077"/>
    </row>
    <row r="424" spans="5:14">
      <c r="E424" s="1095" t="s">
        <v>1244</v>
      </c>
      <c r="F424" s="1077">
        <v>2033</v>
      </c>
      <c r="G424" s="1096">
        <v>48700</v>
      </c>
      <c r="H424" s="1077" t="s">
        <v>1539</v>
      </c>
      <c r="I424" s="1097" t="s">
        <v>1248</v>
      </c>
      <c r="J424" s="1077"/>
      <c r="K424" s="1079"/>
      <c r="L424" s="1077"/>
      <c r="M424" s="1079"/>
      <c r="N424" s="1077"/>
    </row>
    <row r="425" spans="5:14">
      <c r="E425" s="1095" t="s">
        <v>1244</v>
      </c>
      <c r="F425" s="1077">
        <v>2033</v>
      </c>
      <c r="G425" s="1096">
        <v>48707</v>
      </c>
      <c r="H425" s="1077" t="s">
        <v>1539</v>
      </c>
      <c r="I425" s="1097" t="s">
        <v>1249</v>
      </c>
      <c r="J425" s="1077"/>
      <c r="K425" s="1079"/>
      <c r="L425" s="1077"/>
      <c r="M425" s="1079"/>
      <c r="N425" s="1077"/>
    </row>
    <row r="426" spans="5:14">
      <c r="E426" s="1095" t="s">
        <v>1244</v>
      </c>
      <c r="F426" s="1077">
        <v>2033</v>
      </c>
      <c r="G426" s="1096">
        <v>48725</v>
      </c>
      <c r="H426" s="1077" t="s">
        <v>1536</v>
      </c>
      <c r="I426" s="1097" t="s">
        <v>1250</v>
      </c>
      <c r="J426" s="1077"/>
      <c r="K426" s="1079"/>
      <c r="L426" s="1077"/>
      <c r="M426" s="1079"/>
      <c r="N426" s="1077"/>
    </row>
    <row r="427" spans="5:14">
      <c r="E427" s="1095" t="s">
        <v>1244</v>
      </c>
      <c r="F427" s="1077">
        <v>2033</v>
      </c>
      <c r="G427" s="1096">
        <v>48736</v>
      </c>
      <c r="H427" s="1077" t="s">
        <v>1535</v>
      </c>
      <c r="I427" s="1097" t="s">
        <v>1251</v>
      </c>
      <c r="J427" s="1077"/>
      <c r="K427" s="1079"/>
      <c r="L427" s="1077"/>
      <c r="M427" s="1079"/>
      <c r="N427" s="1077"/>
    </row>
    <row r="428" spans="5:14">
      <c r="E428" s="1095" t="s">
        <v>1244</v>
      </c>
      <c r="F428" s="1077">
        <v>2033</v>
      </c>
      <c r="G428" s="1096">
        <v>48774</v>
      </c>
      <c r="H428" s="1077" t="s">
        <v>1536</v>
      </c>
      <c r="I428" s="1097" t="s">
        <v>1252</v>
      </c>
      <c r="J428" s="1077"/>
      <c r="K428" s="1079"/>
      <c r="L428" s="1077"/>
      <c r="M428" s="1079"/>
      <c r="N428" s="1077"/>
    </row>
    <row r="429" spans="5:14">
      <c r="E429" s="1095" t="s">
        <v>1244</v>
      </c>
      <c r="F429" s="1077">
        <v>2033</v>
      </c>
      <c r="G429" s="1096">
        <v>48806</v>
      </c>
      <c r="H429" s="1077" t="s">
        <v>1535</v>
      </c>
      <c r="I429" s="1097" t="s">
        <v>1253</v>
      </c>
      <c r="J429" s="1077"/>
      <c r="K429" s="1079"/>
      <c r="L429" s="1077"/>
      <c r="M429" s="1079"/>
      <c r="N429" s="1077"/>
    </row>
    <row r="430" spans="5:14">
      <c r="E430" s="1095" t="s">
        <v>1244</v>
      </c>
      <c r="F430" s="1077">
        <v>2033</v>
      </c>
      <c r="G430" s="1096">
        <v>48884</v>
      </c>
      <c r="H430" s="1077" t="s">
        <v>1537</v>
      </c>
      <c r="I430" s="1097" t="s">
        <v>1254</v>
      </c>
      <c r="J430" s="1077"/>
      <c r="K430" s="1079"/>
      <c r="L430" s="1077"/>
      <c r="M430" s="1079"/>
      <c r="N430" s="1077"/>
    </row>
    <row r="431" spans="5:14">
      <c r="E431" s="1095" t="s">
        <v>1244</v>
      </c>
      <c r="F431" s="1077">
        <v>2033</v>
      </c>
      <c r="G431" s="1096">
        <v>48894</v>
      </c>
      <c r="H431" s="1077" t="s">
        <v>1534</v>
      </c>
      <c r="I431" s="1097" t="s">
        <v>1255</v>
      </c>
      <c r="J431" s="1077"/>
      <c r="K431" s="1079"/>
      <c r="L431" s="1077"/>
      <c r="M431" s="1079"/>
      <c r="N431" s="1077"/>
    </row>
    <row r="432" spans="5:14">
      <c r="E432" s="1095" t="s">
        <v>1244</v>
      </c>
      <c r="F432" s="1077">
        <v>2033</v>
      </c>
      <c r="G432" s="1096">
        <v>48938</v>
      </c>
      <c r="H432" s="1077" t="s">
        <v>1539</v>
      </c>
      <c r="I432" s="1097" t="s">
        <v>1256</v>
      </c>
      <c r="J432" s="1077"/>
      <c r="K432" s="1079"/>
      <c r="L432" s="1077"/>
      <c r="M432" s="1079"/>
      <c r="N432" s="1077"/>
    </row>
    <row r="433" spans="5:14">
      <c r="E433" s="1095" t="s">
        <v>1244</v>
      </c>
      <c r="F433" s="1077">
        <v>2033</v>
      </c>
      <c r="G433" s="1096">
        <v>48939</v>
      </c>
      <c r="H433" s="1077" t="s">
        <v>1535</v>
      </c>
      <c r="I433" s="1097" t="s">
        <v>1257</v>
      </c>
      <c r="J433" s="1077"/>
      <c r="K433" s="1079"/>
      <c r="L433" s="1077"/>
      <c r="M433" s="1079"/>
      <c r="N433" s="1077"/>
    </row>
    <row r="434" spans="5:14">
      <c r="E434" s="1095" t="s">
        <v>1244</v>
      </c>
      <c r="F434" s="1077">
        <v>2034</v>
      </c>
      <c r="G434" s="1096">
        <v>48945</v>
      </c>
      <c r="H434" s="1077" t="s">
        <v>1539</v>
      </c>
      <c r="I434" s="1097" t="s">
        <v>1245</v>
      </c>
      <c r="J434" s="1077"/>
      <c r="K434" s="1079"/>
      <c r="L434" s="1077"/>
      <c r="M434" s="1079"/>
      <c r="N434" s="1077"/>
    </row>
    <row r="435" spans="5:14">
      <c r="E435" s="1095" t="s">
        <v>1244</v>
      </c>
      <c r="F435" s="1077">
        <v>2034</v>
      </c>
      <c r="G435" s="1096">
        <v>49041</v>
      </c>
      <c r="H435" s="1077" t="s">
        <v>1534</v>
      </c>
      <c r="I435" s="1097" t="s">
        <v>1246</v>
      </c>
      <c r="J435" s="1077"/>
      <c r="K435" s="1079"/>
      <c r="L435" s="1077"/>
      <c r="M435" s="1079"/>
      <c r="N435" s="1077"/>
    </row>
    <row r="436" spans="5:14">
      <c r="E436" s="1095" t="s">
        <v>1244</v>
      </c>
      <c r="F436" s="1077">
        <v>2034</v>
      </c>
      <c r="G436" s="1096">
        <v>49044</v>
      </c>
      <c r="H436" s="1077" t="s">
        <v>1535</v>
      </c>
      <c r="I436" s="1097" t="s">
        <v>1247</v>
      </c>
      <c r="J436" s="1077"/>
      <c r="K436" s="1079"/>
      <c r="L436" s="1077"/>
      <c r="M436" s="1079"/>
      <c r="N436" s="1077"/>
    </row>
    <row r="437" spans="5:14">
      <c r="E437" s="1095" t="s">
        <v>1244</v>
      </c>
      <c r="F437" s="1077">
        <v>2034</v>
      </c>
      <c r="G437" s="1096">
        <v>49065</v>
      </c>
      <c r="H437" s="1077" t="s">
        <v>1535</v>
      </c>
      <c r="I437" s="1097" t="s">
        <v>1248</v>
      </c>
      <c r="J437" s="1077"/>
      <c r="K437" s="1079"/>
      <c r="L437" s="1077"/>
      <c r="M437" s="1079"/>
      <c r="N437" s="1077"/>
    </row>
    <row r="438" spans="5:14">
      <c r="E438" s="1095" t="s">
        <v>1244</v>
      </c>
      <c r="F438" s="1077">
        <v>2034</v>
      </c>
      <c r="G438" s="1096">
        <v>49072</v>
      </c>
      <c r="H438" s="1077" t="s">
        <v>1535</v>
      </c>
      <c r="I438" s="1097" t="s">
        <v>1249</v>
      </c>
      <c r="J438" s="1077"/>
      <c r="K438" s="1079"/>
      <c r="L438" s="1077"/>
      <c r="M438" s="1079"/>
      <c r="N438" s="1077"/>
    </row>
    <row r="439" spans="5:14">
      <c r="E439" s="1095" t="s">
        <v>1244</v>
      </c>
      <c r="F439" s="1077">
        <v>2034</v>
      </c>
      <c r="G439" s="1096">
        <v>49082</v>
      </c>
      <c r="H439" s="1077" t="s">
        <v>1536</v>
      </c>
      <c r="I439" s="1097" t="s">
        <v>1250</v>
      </c>
      <c r="J439" s="1077"/>
      <c r="K439" s="1079"/>
      <c r="L439" s="1077"/>
      <c r="M439" s="1079"/>
      <c r="N439" s="1077"/>
    </row>
    <row r="440" spans="5:14">
      <c r="E440" s="1095" t="s">
        <v>1244</v>
      </c>
      <c r="F440" s="1077">
        <v>2034</v>
      </c>
      <c r="G440" s="1096">
        <v>49093</v>
      </c>
      <c r="H440" s="1077" t="s">
        <v>1535</v>
      </c>
      <c r="I440" s="1097" t="s">
        <v>1251</v>
      </c>
      <c r="J440" s="1077"/>
      <c r="K440" s="1079"/>
      <c r="L440" s="1077"/>
      <c r="M440" s="1079"/>
      <c r="N440" s="1077"/>
    </row>
    <row r="441" spans="5:14">
      <c r="E441" s="1095" t="s">
        <v>1244</v>
      </c>
      <c r="F441" s="1077">
        <v>2034</v>
      </c>
      <c r="G441" s="1096">
        <v>49139</v>
      </c>
      <c r="H441" s="1077" t="s">
        <v>1534</v>
      </c>
      <c r="I441" s="1097" t="s">
        <v>1252</v>
      </c>
      <c r="J441" s="1077"/>
      <c r="K441" s="1079"/>
      <c r="L441" s="1077"/>
      <c r="M441" s="1079"/>
      <c r="N441" s="1077"/>
    </row>
    <row r="442" spans="5:14">
      <c r="E442" s="1095" t="s">
        <v>1244</v>
      </c>
      <c r="F442" s="1077">
        <v>2034</v>
      </c>
      <c r="G442" s="1096">
        <v>49171</v>
      </c>
      <c r="H442" s="1077" t="s">
        <v>1537</v>
      </c>
      <c r="I442" s="1097" t="s">
        <v>1253</v>
      </c>
      <c r="J442" s="1077"/>
      <c r="K442" s="1079"/>
      <c r="L442" s="1077"/>
      <c r="M442" s="1079"/>
      <c r="N442" s="1077"/>
    </row>
    <row r="443" spans="5:14">
      <c r="E443" s="1095" t="s">
        <v>1244</v>
      </c>
      <c r="F443" s="1077">
        <v>2034</v>
      </c>
      <c r="G443" s="1096">
        <v>49249</v>
      </c>
      <c r="H443" s="1077" t="s">
        <v>1533</v>
      </c>
      <c r="I443" s="1097" t="s">
        <v>1254</v>
      </c>
      <c r="J443" s="1077"/>
      <c r="K443" s="1079"/>
      <c r="L443" s="1077"/>
      <c r="M443" s="1079"/>
      <c r="N443" s="1077"/>
    </row>
    <row r="444" spans="5:14">
      <c r="E444" s="1095" t="s">
        <v>1244</v>
      </c>
      <c r="F444" s="1077">
        <v>2034</v>
      </c>
      <c r="G444" s="1096">
        <v>49259</v>
      </c>
      <c r="H444" s="1077" t="s">
        <v>1538</v>
      </c>
      <c r="I444" s="1097" t="s">
        <v>1255</v>
      </c>
      <c r="J444" s="1077"/>
      <c r="K444" s="1079"/>
      <c r="L444" s="1077"/>
      <c r="M444" s="1079"/>
      <c r="N444" s="1077"/>
    </row>
    <row r="445" spans="5:14">
      <c r="E445" s="1095" t="s">
        <v>1244</v>
      </c>
      <c r="F445" s="1077">
        <v>2034</v>
      </c>
      <c r="G445" s="1096">
        <v>49303</v>
      </c>
      <c r="H445" s="1077" t="s">
        <v>1535</v>
      </c>
      <c r="I445" s="1097" t="s">
        <v>1256</v>
      </c>
      <c r="J445" s="1077"/>
      <c r="K445" s="1079"/>
      <c r="L445" s="1077"/>
      <c r="M445" s="1079"/>
      <c r="N445" s="1077"/>
    </row>
    <row r="446" spans="5:14">
      <c r="E446" s="1095" t="s">
        <v>1244</v>
      </c>
      <c r="F446" s="1077">
        <v>2034</v>
      </c>
      <c r="G446" s="1096">
        <v>49304</v>
      </c>
      <c r="H446" s="1077" t="s">
        <v>1537</v>
      </c>
      <c r="I446" s="1097" t="s">
        <v>1257</v>
      </c>
      <c r="J446" s="1077"/>
      <c r="K446" s="1079"/>
      <c r="L446" s="1077"/>
      <c r="M446" s="1079"/>
      <c r="N446" s="1077"/>
    </row>
    <row r="447" spans="5:14">
      <c r="E447" s="1095" t="s">
        <v>1244</v>
      </c>
      <c r="F447" s="1077">
        <v>2035</v>
      </c>
      <c r="G447" s="1096">
        <v>49310</v>
      </c>
      <c r="H447" s="1077" t="s">
        <v>1535</v>
      </c>
      <c r="I447" s="1097" t="s">
        <v>1245</v>
      </c>
      <c r="J447" s="1077"/>
      <c r="K447" s="1079"/>
      <c r="L447" s="1077"/>
      <c r="M447" s="1079"/>
      <c r="N447" s="1077"/>
    </row>
    <row r="448" spans="5:14">
      <c r="E448" s="1095" t="s">
        <v>1244</v>
      </c>
      <c r="F448" s="1077">
        <v>2035</v>
      </c>
      <c r="G448" s="1096">
        <v>49391</v>
      </c>
      <c r="H448" s="1077" t="s">
        <v>1534</v>
      </c>
      <c r="I448" s="1097" t="s">
        <v>1246</v>
      </c>
      <c r="J448" s="1077"/>
      <c r="K448" s="1079"/>
      <c r="L448" s="1077"/>
      <c r="M448" s="1079"/>
      <c r="N448" s="1077"/>
    </row>
    <row r="449" spans="5:14">
      <c r="E449" s="1095" t="s">
        <v>1244</v>
      </c>
      <c r="F449" s="1077">
        <v>2035</v>
      </c>
      <c r="G449" s="1096">
        <v>49394</v>
      </c>
      <c r="H449" s="1077" t="s">
        <v>1535</v>
      </c>
      <c r="I449" s="1097" t="s">
        <v>1247</v>
      </c>
      <c r="J449" s="1077"/>
      <c r="K449" s="1079"/>
      <c r="L449" s="1077"/>
      <c r="M449" s="1079"/>
      <c r="N449" s="1077"/>
    </row>
    <row r="450" spans="5:14">
      <c r="E450" s="1095" t="s">
        <v>1244</v>
      </c>
      <c r="F450" s="1077">
        <v>2035</v>
      </c>
      <c r="G450" s="1096">
        <v>49430</v>
      </c>
      <c r="H450" s="1077" t="s">
        <v>1537</v>
      </c>
      <c r="I450" s="1097" t="s">
        <v>1248</v>
      </c>
      <c r="J450" s="1077"/>
      <c r="K450" s="1079"/>
      <c r="L450" s="1077"/>
      <c r="M450" s="1079"/>
      <c r="N450" s="1077"/>
    </row>
    <row r="451" spans="5:14">
      <c r="E451" s="1095" t="s">
        <v>1244</v>
      </c>
      <c r="F451" s="1077">
        <v>2035</v>
      </c>
      <c r="G451" s="1096">
        <v>49432</v>
      </c>
      <c r="H451" s="1077" t="s">
        <v>1536</v>
      </c>
      <c r="I451" s="1097" t="s">
        <v>1250</v>
      </c>
      <c r="J451" s="1077"/>
      <c r="K451" s="1079"/>
      <c r="L451" s="1077"/>
      <c r="M451" s="1079"/>
      <c r="N451" s="1077"/>
    </row>
    <row r="452" spans="5:14">
      <c r="E452" s="1095" t="s">
        <v>1244</v>
      </c>
      <c r="F452" s="1077">
        <v>2035</v>
      </c>
      <c r="G452" s="1096">
        <v>49437</v>
      </c>
      <c r="H452" s="1077" t="s">
        <v>1537</v>
      </c>
      <c r="I452" s="1097" t="s">
        <v>1249</v>
      </c>
      <c r="J452" s="1077"/>
      <c r="K452" s="1079"/>
      <c r="L452" s="1077"/>
      <c r="M452" s="1079"/>
      <c r="N452" s="1077"/>
    </row>
    <row r="453" spans="5:14">
      <c r="E453" s="1095" t="s">
        <v>1244</v>
      </c>
      <c r="F453" s="1077">
        <v>2035</v>
      </c>
      <c r="G453" s="1096">
        <v>49443</v>
      </c>
      <c r="H453" s="1077" t="s">
        <v>1535</v>
      </c>
      <c r="I453" s="1097" t="s">
        <v>1251</v>
      </c>
      <c r="J453" s="1077"/>
      <c r="K453" s="1079"/>
      <c r="L453" s="1077"/>
      <c r="M453" s="1079"/>
      <c r="N453" s="1077"/>
    </row>
    <row r="454" spans="5:14">
      <c r="E454" s="1095" t="s">
        <v>1244</v>
      </c>
      <c r="F454" s="1077">
        <v>2035</v>
      </c>
      <c r="G454" s="1096">
        <v>49504</v>
      </c>
      <c r="H454" s="1077" t="s">
        <v>1538</v>
      </c>
      <c r="I454" s="1097" t="s">
        <v>1252</v>
      </c>
      <c r="J454" s="1077"/>
      <c r="K454" s="1079"/>
      <c r="L454" s="1077"/>
      <c r="M454" s="1079"/>
      <c r="N454" s="1077"/>
    </row>
    <row r="455" spans="5:14">
      <c r="E455" s="1095" t="s">
        <v>1244</v>
      </c>
      <c r="F455" s="1077">
        <v>2035</v>
      </c>
      <c r="G455" s="1096">
        <v>49536</v>
      </c>
      <c r="H455" s="1077" t="s">
        <v>1533</v>
      </c>
      <c r="I455" s="1097" t="s">
        <v>1253</v>
      </c>
      <c r="J455" s="1077"/>
      <c r="K455" s="1079"/>
      <c r="L455" s="1077"/>
      <c r="M455" s="1079"/>
      <c r="N455" s="1077"/>
    </row>
    <row r="456" spans="5:14">
      <c r="E456" s="1095" t="s">
        <v>1244</v>
      </c>
      <c r="F456" s="1077">
        <v>2035</v>
      </c>
      <c r="G456" s="1096">
        <v>49614</v>
      </c>
      <c r="H456" s="1077" t="s">
        <v>1536</v>
      </c>
      <c r="I456" s="1097" t="s">
        <v>1254</v>
      </c>
      <c r="J456" s="1077"/>
      <c r="K456" s="1079"/>
      <c r="L456" s="1077"/>
      <c r="M456" s="1079"/>
      <c r="N456" s="1077"/>
    </row>
    <row r="457" spans="5:14">
      <c r="E457" s="1095" t="s">
        <v>1244</v>
      </c>
      <c r="F457" s="1077">
        <v>2035</v>
      </c>
      <c r="G457" s="1096">
        <v>49624</v>
      </c>
      <c r="H457" s="1077" t="s">
        <v>1539</v>
      </c>
      <c r="I457" s="1097" t="s">
        <v>1255</v>
      </c>
      <c r="J457" s="1077"/>
      <c r="K457" s="1079"/>
      <c r="L457" s="1077"/>
      <c r="M457" s="1079"/>
      <c r="N457" s="1077"/>
    </row>
    <row r="458" spans="5:14">
      <c r="E458" s="1095" t="s">
        <v>1244</v>
      </c>
      <c r="F458" s="1077">
        <v>2035</v>
      </c>
      <c r="G458" s="1096">
        <v>49668</v>
      </c>
      <c r="H458" s="1077" t="s">
        <v>1537</v>
      </c>
      <c r="I458" s="1097" t="s">
        <v>1256</v>
      </c>
      <c r="J458" s="1077"/>
      <c r="K458" s="1079"/>
      <c r="L458" s="1077"/>
      <c r="M458" s="1079"/>
      <c r="N458" s="1077"/>
    </row>
    <row r="459" spans="5:14">
      <c r="E459" s="1095" t="s">
        <v>1244</v>
      </c>
      <c r="F459" s="1077">
        <v>2035</v>
      </c>
      <c r="G459" s="1096">
        <v>49669</v>
      </c>
      <c r="H459" s="1077" t="s">
        <v>1533</v>
      </c>
      <c r="I459" s="1097" t="s">
        <v>1257</v>
      </c>
      <c r="J459" s="1077"/>
      <c r="K459" s="1079"/>
      <c r="L459" s="1077"/>
      <c r="M459" s="1079"/>
      <c r="N459" s="1077"/>
    </row>
    <row r="460" spans="5:14">
      <c r="E460" s="1095" t="s">
        <v>1244</v>
      </c>
      <c r="F460" s="1077">
        <v>2036</v>
      </c>
      <c r="G460" s="1096">
        <v>49675</v>
      </c>
      <c r="H460" s="1077" t="s">
        <v>1537</v>
      </c>
      <c r="I460" s="1097" t="s">
        <v>1245</v>
      </c>
      <c r="J460" s="1077"/>
      <c r="K460" s="1079"/>
      <c r="L460" s="1077"/>
      <c r="M460" s="1079"/>
      <c r="N460" s="1077"/>
    </row>
    <row r="461" spans="5:14">
      <c r="E461" s="1095" t="s">
        <v>1244</v>
      </c>
      <c r="F461" s="1077">
        <v>2036</v>
      </c>
      <c r="G461" s="1096">
        <v>49776</v>
      </c>
      <c r="H461" s="1077" t="s">
        <v>1534</v>
      </c>
      <c r="I461" s="1097" t="s">
        <v>1246</v>
      </c>
      <c r="J461" s="1077"/>
      <c r="K461" s="1079"/>
      <c r="L461" s="1077"/>
      <c r="M461" s="1079"/>
      <c r="N461" s="1077"/>
    </row>
    <row r="462" spans="5:14">
      <c r="E462" s="1095" t="s">
        <v>1244</v>
      </c>
      <c r="F462" s="1077">
        <v>2036</v>
      </c>
      <c r="G462" s="1096">
        <v>49779</v>
      </c>
      <c r="H462" s="1077" t="s">
        <v>1535</v>
      </c>
      <c r="I462" s="1097" t="s">
        <v>1247</v>
      </c>
      <c r="J462" s="1077"/>
      <c r="K462" s="1079"/>
      <c r="L462" s="1077"/>
      <c r="M462" s="1079"/>
      <c r="N462" s="1077"/>
    </row>
    <row r="463" spans="5:14">
      <c r="E463" s="1095" t="s">
        <v>1244</v>
      </c>
      <c r="F463" s="1077">
        <v>2036</v>
      </c>
      <c r="G463" s="1096">
        <v>49796</v>
      </c>
      <c r="H463" s="1077" t="s">
        <v>1536</v>
      </c>
      <c r="I463" s="1097" t="s">
        <v>1248</v>
      </c>
      <c r="J463" s="1077"/>
      <c r="K463" s="1079"/>
      <c r="L463" s="1077"/>
      <c r="M463" s="1079"/>
      <c r="N463" s="1077"/>
    </row>
    <row r="464" spans="5:14">
      <c r="E464" s="1095" t="s">
        <v>1244</v>
      </c>
      <c r="F464" s="1077">
        <v>2036</v>
      </c>
      <c r="G464" s="1096">
        <v>49803</v>
      </c>
      <c r="H464" s="1077" t="s">
        <v>1536</v>
      </c>
      <c r="I464" s="1097" t="s">
        <v>1249</v>
      </c>
      <c r="J464" s="1077"/>
      <c r="K464" s="1079"/>
      <c r="L464" s="1077"/>
      <c r="M464" s="1079"/>
      <c r="N464" s="1077"/>
    </row>
    <row r="465" spans="5:14">
      <c r="E465" s="1095" t="s">
        <v>1244</v>
      </c>
      <c r="F465" s="1077">
        <v>2036</v>
      </c>
      <c r="G465" s="1096">
        <v>49817</v>
      </c>
      <c r="H465" s="1077" t="s">
        <v>1536</v>
      </c>
      <c r="I465" s="1097" t="s">
        <v>1250</v>
      </c>
      <c r="J465" s="1077"/>
      <c r="K465" s="1079"/>
      <c r="L465" s="1077"/>
      <c r="M465" s="1079"/>
      <c r="N465" s="1077"/>
    </row>
    <row r="466" spans="5:14">
      <c r="E466" s="1095" t="s">
        <v>1244</v>
      </c>
      <c r="F466" s="1077">
        <v>2036</v>
      </c>
      <c r="G466" s="1096">
        <v>49828</v>
      </c>
      <c r="H466" s="1077" t="s">
        <v>1535</v>
      </c>
      <c r="I466" s="1097" t="s">
        <v>1251</v>
      </c>
      <c r="J466" s="1077"/>
      <c r="K466" s="1079"/>
      <c r="L466" s="1077"/>
      <c r="M466" s="1079"/>
      <c r="N466" s="1077"/>
    </row>
    <row r="467" spans="5:14">
      <c r="E467" s="1095" t="s">
        <v>1244</v>
      </c>
      <c r="F467" s="1077">
        <v>2036</v>
      </c>
      <c r="G467" s="1096">
        <v>49870</v>
      </c>
      <c r="H467" s="1077" t="s">
        <v>1535</v>
      </c>
      <c r="I467" s="1097" t="s">
        <v>1252</v>
      </c>
      <c r="J467" s="1077"/>
      <c r="K467" s="1079"/>
      <c r="L467" s="1077"/>
      <c r="M467" s="1079"/>
      <c r="N467" s="1077"/>
    </row>
    <row r="468" spans="5:14">
      <c r="E468" s="1095" t="s">
        <v>1244</v>
      </c>
      <c r="F468" s="1077">
        <v>2036</v>
      </c>
      <c r="G468" s="1096">
        <v>49902</v>
      </c>
      <c r="H468" s="1077" t="s">
        <v>1534</v>
      </c>
      <c r="I468" s="1097" t="s">
        <v>1253</v>
      </c>
      <c r="J468" s="1077"/>
      <c r="K468" s="1079"/>
      <c r="L468" s="1077"/>
      <c r="M468" s="1079"/>
      <c r="N468" s="1077"/>
    </row>
    <row r="469" spans="5:14">
      <c r="E469" s="1095" t="s">
        <v>1244</v>
      </c>
      <c r="F469" s="1077">
        <v>2036</v>
      </c>
      <c r="G469" s="1096">
        <v>49980</v>
      </c>
      <c r="H469" s="1077" t="s">
        <v>1538</v>
      </c>
      <c r="I469" s="1097" t="s">
        <v>1254</v>
      </c>
      <c r="J469" s="1077"/>
      <c r="K469" s="1079"/>
      <c r="L469" s="1077"/>
      <c r="M469" s="1079"/>
      <c r="N469" s="1077"/>
    </row>
    <row r="470" spans="5:14">
      <c r="E470" s="1095" t="s">
        <v>1244</v>
      </c>
      <c r="F470" s="1077">
        <v>2036</v>
      </c>
      <c r="G470" s="1096">
        <v>49990</v>
      </c>
      <c r="H470" s="1077" t="s">
        <v>1537</v>
      </c>
      <c r="I470" s="1097" t="s">
        <v>1255</v>
      </c>
      <c r="J470" s="1077"/>
      <c r="K470" s="1079"/>
      <c r="L470" s="1077"/>
      <c r="M470" s="1079"/>
      <c r="N470" s="1077"/>
    </row>
    <row r="471" spans="5:14">
      <c r="E471" s="1095" t="s">
        <v>1244</v>
      </c>
      <c r="F471" s="1077">
        <v>2036</v>
      </c>
      <c r="G471" s="1096">
        <v>50034</v>
      </c>
      <c r="H471" s="1077" t="s">
        <v>1536</v>
      </c>
      <c r="I471" s="1097" t="s">
        <v>1256</v>
      </c>
      <c r="J471" s="1077"/>
      <c r="K471" s="1079"/>
      <c r="L471" s="1077"/>
      <c r="M471" s="1079"/>
      <c r="N471" s="1077"/>
    </row>
    <row r="472" spans="5:14">
      <c r="E472" s="1095" t="s">
        <v>1244</v>
      </c>
      <c r="F472" s="1077">
        <v>2036</v>
      </c>
      <c r="G472" s="1096">
        <v>50035</v>
      </c>
      <c r="H472" s="1077" t="s">
        <v>1534</v>
      </c>
      <c r="I472" s="1097" t="s">
        <v>1257</v>
      </c>
      <c r="J472" s="1077"/>
      <c r="K472" s="1079"/>
      <c r="L472" s="1077"/>
      <c r="M472" s="1079"/>
      <c r="N472" s="1077"/>
    </row>
    <row r="473" spans="5:14">
      <c r="E473" s="1095" t="s">
        <v>1244</v>
      </c>
      <c r="F473" s="1077">
        <v>2037</v>
      </c>
      <c r="G473" s="1096">
        <v>50041</v>
      </c>
      <c r="H473" s="1077" t="s">
        <v>1536</v>
      </c>
      <c r="I473" s="1097" t="s">
        <v>1245</v>
      </c>
      <c r="J473" s="1077"/>
      <c r="K473" s="1079"/>
      <c r="L473" s="1077"/>
      <c r="M473" s="1079"/>
      <c r="N473" s="1077"/>
    </row>
    <row r="474" spans="5:14">
      <c r="E474" s="1095" t="s">
        <v>1244</v>
      </c>
      <c r="F474" s="1077">
        <v>2037</v>
      </c>
      <c r="G474" s="1096">
        <v>50133</v>
      </c>
      <c r="H474" s="1077" t="s">
        <v>1534</v>
      </c>
      <c r="I474" s="1097" t="s">
        <v>1246</v>
      </c>
      <c r="J474" s="1077"/>
      <c r="K474" s="1079"/>
      <c r="L474" s="1077"/>
      <c r="M474" s="1079"/>
      <c r="N474" s="1077"/>
    </row>
    <row r="475" spans="5:14">
      <c r="E475" s="1095" t="s">
        <v>1244</v>
      </c>
      <c r="F475" s="1077">
        <v>2037</v>
      </c>
      <c r="G475" s="1096">
        <v>50136</v>
      </c>
      <c r="H475" s="1077" t="s">
        <v>1535</v>
      </c>
      <c r="I475" s="1097" t="s">
        <v>1247</v>
      </c>
      <c r="J475" s="1077"/>
      <c r="K475" s="1079"/>
      <c r="L475" s="1077"/>
      <c r="M475" s="1079"/>
      <c r="N475" s="1077"/>
    </row>
    <row r="476" spans="5:14">
      <c r="E476" s="1095" t="s">
        <v>1244</v>
      </c>
      <c r="F476" s="1077">
        <v>2037</v>
      </c>
      <c r="G476" s="1096">
        <v>50161</v>
      </c>
      <c r="H476" s="1077" t="s">
        <v>1534</v>
      </c>
      <c r="I476" s="1097" t="s">
        <v>1248</v>
      </c>
      <c r="J476" s="1077"/>
      <c r="K476" s="1079"/>
      <c r="L476" s="1077"/>
      <c r="M476" s="1079"/>
      <c r="N476" s="1077"/>
    </row>
    <row r="477" spans="5:14">
      <c r="E477" s="1095" t="s">
        <v>1244</v>
      </c>
      <c r="F477" s="1077">
        <v>2037</v>
      </c>
      <c r="G477" s="1096">
        <v>50168</v>
      </c>
      <c r="H477" s="1077" t="s">
        <v>1534</v>
      </c>
      <c r="I477" s="1097" t="s">
        <v>1249</v>
      </c>
      <c r="J477" s="1077"/>
      <c r="K477" s="1079"/>
      <c r="L477" s="1077"/>
      <c r="M477" s="1079"/>
      <c r="N477" s="1077"/>
    </row>
    <row r="478" spans="5:14">
      <c r="E478" s="1095" t="s">
        <v>1244</v>
      </c>
      <c r="F478" s="1077">
        <v>2037</v>
      </c>
      <c r="G478" s="1096">
        <v>50174</v>
      </c>
      <c r="H478" s="1077" t="s">
        <v>1536</v>
      </c>
      <c r="I478" s="1097" t="s">
        <v>1250</v>
      </c>
      <c r="J478" s="1077"/>
      <c r="K478" s="1079"/>
      <c r="L478" s="1077"/>
      <c r="M478" s="1079"/>
      <c r="N478" s="1077"/>
    </row>
    <row r="479" spans="5:14">
      <c r="E479" s="1095" t="s">
        <v>1244</v>
      </c>
      <c r="F479" s="1077">
        <v>2037</v>
      </c>
      <c r="G479" s="1096">
        <v>50185</v>
      </c>
      <c r="H479" s="1077" t="s">
        <v>1535</v>
      </c>
      <c r="I479" s="1097" t="s">
        <v>1251</v>
      </c>
      <c r="J479" s="1077"/>
      <c r="K479" s="1079"/>
      <c r="L479" s="1077"/>
      <c r="M479" s="1079"/>
      <c r="N479" s="1077"/>
    </row>
    <row r="480" spans="5:14">
      <c r="E480" s="1095" t="s">
        <v>1244</v>
      </c>
      <c r="F480" s="1077">
        <v>2037</v>
      </c>
      <c r="G480" s="1096">
        <v>50235</v>
      </c>
      <c r="H480" s="1077" t="s">
        <v>1537</v>
      </c>
      <c r="I480" s="1097" t="s">
        <v>1252</v>
      </c>
      <c r="J480" s="1077"/>
      <c r="K480" s="1079"/>
      <c r="L480" s="1077"/>
      <c r="M480" s="1079"/>
      <c r="N480" s="1077"/>
    </row>
    <row r="481" spans="5:14">
      <c r="E481" s="1095" t="s">
        <v>1244</v>
      </c>
      <c r="F481" s="1077">
        <v>2037</v>
      </c>
      <c r="G481" s="1096">
        <v>50267</v>
      </c>
      <c r="H481" s="1077" t="s">
        <v>1538</v>
      </c>
      <c r="I481" s="1097" t="s">
        <v>1253</v>
      </c>
      <c r="J481" s="1077"/>
      <c r="K481" s="1079"/>
      <c r="L481" s="1077"/>
      <c r="M481" s="1079"/>
      <c r="N481" s="1077"/>
    </row>
    <row r="482" spans="5:14">
      <c r="E482" s="1095" t="s">
        <v>1244</v>
      </c>
      <c r="F482" s="1077">
        <v>2037</v>
      </c>
      <c r="G482" s="1096">
        <v>50345</v>
      </c>
      <c r="H482" s="1077" t="s">
        <v>1539</v>
      </c>
      <c r="I482" s="1097" t="s">
        <v>1254</v>
      </c>
      <c r="J482" s="1077"/>
      <c r="K482" s="1079"/>
      <c r="L482" s="1077"/>
      <c r="M482" s="1079"/>
      <c r="N482" s="1077"/>
    </row>
    <row r="483" spans="5:14">
      <c r="E483" s="1095" t="s">
        <v>1244</v>
      </c>
      <c r="F483" s="1077">
        <v>2037</v>
      </c>
      <c r="G483" s="1096">
        <v>50355</v>
      </c>
      <c r="H483" s="1077" t="s">
        <v>1533</v>
      </c>
      <c r="I483" s="1097" t="s">
        <v>1255</v>
      </c>
      <c r="J483" s="1077"/>
      <c r="K483" s="1079"/>
      <c r="L483" s="1077"/>
      <c r="M483" s="1079"/>
      <c r="N483" s="1077"/>
    </row>
    <row r="484" spans="5:14">
      <c r="E484" s="1095" t="s">
        <v>1244</v>
      </c>
      <c r="F484" s="1077">
        <v>2037</v>
      </c>
      <c r="G484" s="1096">
        <v>50399</v>
      </c>
      <c r="H484" s="1077" t="s">
        <v>1534</v>
      </c>
      <c r="I484" s="1097" t="s">
        <v>1256</v>
      </c>
      <c r="J484" s="1077"/>
      <c r="K484" s="1079"/>
      <c r="L484" s="1077"/>
      <c r="M484" s="1079"/>
      <c r="N484" s="1077"/>
    </row>
    <row r="485" spans="5:14">
      <c r="E485" s="1095" t="s">
        <v>1244</v>
      </c>
      <c r="F485" s="1077">
        <v>2037</v>
      </c>
      <c r="G485" s="1096">
        <v>50400</v>
      </c>
      <c r="H485" s="1077" t="s">
        <v>1538</v>
      </c>
      <c r="I485" s="1097" t="s">
        <v>1257</v>
      </c>
      <c r="J485" s="1077"/>
      <c r="K485" s="1079"/>
      <c r="L485" s="1077"/>
      <c r="M485" s="1079"/>
      <c r="N485" s="1077"/>
    </row>
    <row r="486" spans="5:14">
      <c r="E486" s="1095" t="s">
        <v>1244</v>
      </c>
      <c r="F486" s="1077">
        <v>2038</v>
      </c>
      <c r="G486" s="1096">
        <v>50406</v>
      </c>
      <c r="H486" s="1077" t="s">
        <v>1534</v>
      </c>
      <c r="I486" s="1097" t="s">
        <v>1245</v>
      </c>
      <c r="J486" s="1077"/>
      <c r="K486" s="1079"/>
      <c r="L486" s="1077"/>
      <c r="M486" s="1079"/>
      <c r="N486" s="1077"/>
    </row>
    <row r="487" spans="5:14">
      <c r="E487" s="1095" t="s">
        <v>1244</v>
      </c>
      <c r="F487" s="1077">
        <v>2038</v>
      </c>
      <c r="G487" s="1096">
        <v>50518</v>
      </c>
      <c r="H487" s="1077" t="s">
        <v>1534</v>
      </c>
      <c r="I487" s="1097" t="s">
        <v>1246</v>
      </c>
      <c r="J487" s="1077"/>
      <c r="K487" s="1079"/>
      <c r="L487" s="1077"/>
      <c r="M487" s="1079"/>
      <c r="N487" s="1077"/>
    </row>
    <row r="488" spans="5:14">
      <c r="E488" s="1095" t="s">
        <v>1244</v>
      </c>
      <c r="F488" s="1077">
        <v>2038</v>
      </c>
      <c r="G488" s="1096">
        <v>50521</v>
      </c>
      <c r="H488" s="1077" t="s">
        <v>1535</v>
      </c>
      <c r="I488" s="1097" t="s">
        <v>1247</v>
      </c>
      <c r="J488" s="1077"/>
      <c r="K488" s="1079"/>
      <c r="L488" s="1077"/>
      <c r="M488" s="1079"/>
      <c r="N488" s="1077"/>
    </row>
    <row r="489" spans="5:14">
      <c r="E489" s="1095" t="s">
        <v>1244</v>
      </c>
      <c r="F489" s="1077">
        <v>2038</v>
      </c>
      <c r="G489" s="1096">
        <v>50526</v>
      </c>
      <c r="H489" s="1077" t="s">
        <v>1538</v>
      </c>
      <c r="I489" s="1097" t="s">
        <v>1248</v>
      </c>
      <c r="J489" s="1077"/>
      <c r="K489" s="1079"/>
      <c r="L489" s="1077"/>
      <c r="M489" s="1079"/>
      <c r="N489" s="1077"/>
    </row>
    <row r="490" spans="5:14">
      <c r="E490" s="1095" t="s">
        <v>1244</v>
      </c>
      <c r="F490" s="1077">
        <v>2038</v>
      </c>
      <c r="G490" s="1096">
        <v>50533</v>
      </c>
      <c r="H490" s="1077" t="s">
        <v>1538</v>
      </c>
      <c r="I490" s="1097" t="s">
        <v>1249</v>
      </c>
      <c r="J490" s="1077"/>
      <c r="K490" s="1079"/>
      <c r="L490" s="1077"/>
      <c r="M490" s="1079"/>
      <c r="N490" s="1077"/>
    </row>
    <row r="491" spans="5:14">
      <c r="E491" s="1095" t="s">
        <v>1244</v>
      </c>
      <c r="F491" s="1077">
        <v>2038</v>
      </c>
      <c r="G491" s="1096">
        <v>50559</v>
      </c>
      <c r="H491" s="1077" t="s">
        <v>1536</v>
      </c>
      <c r="I491" s="1097" t="s">
        <v>1250</v>
      </c>
      <c r="J491" s="1077"/>
      <c r="K491" s="1079"/>
      <c r="L491" s="1077"/>
      <c r="M491" s="1079"/>
      <c r="N491" s="1077"/>
    </row>
    <row r="492" spans="5:14">
      <c r="E492" s="1095" t="s">
        <v>1244</v>
      </c>
      <c r="F492" s="1077">
        <v>2038</v>
      </c>
      <c r="G492" s="1096">
        <v>50570</v>
      </c>
      <c r="H492" s="1077" t="s">
        <v>1535</v>
      </c>
      <c r="I492" s="1097" t="s">
        <v>1251</v>
      </c>
      <c r="J492" s="1077"/>
      <c r="K492" s="1079"/>
      <c r="L492" s="1077"/>
      <c r="M492" s="1079"/>
      <c r="N492" s="1077"/>
    </row>
    <row r="493" spans="5:14">
      <c r="E493" s="1095" t="s">
        <v>1244</v>
      </c>
      <c r="F493" s="1077">
        <v>2038</v>
      </c>
      <c r="G493" s="1096">
        <v>50600</v>
      </c>
      <c r="H493" s="1077" t="s">
        <v>1533</v>
      </c>
      <c r="I493" s="1097" t="s">
        <v>1252</v>
      </c>
      <c r="J493" s="1077"/>
      <c r="K493" s="1079"/>
      <c r="L493" s="1077"/>
      <c r="M493" s="1079"/>
      <c r="N493" s="1077"/>
    </row>
    <row r="494" spans="5:14">
      <c r="E494" s="1095" t="s">
        <v>1244</v>
      </c>
      <c r="F494" s="1077">
        <v>2038</v>
      </c>
      <c r="G494" s="1096">
        <v>50632</v>
      </c>
      <c r="H494" s="1077" t="s">
        <v>1539</v>
      </c>
      <c r="I494" s="1097" t="s">
        <v>1253</v>
      </c>
      <c r="J494" s="1077"/>
      <c r="K494" s="1079"/>
      <c r="L494" s="1077"/>
      <c r="M494" s="1079"/>
      <c r="N494" s="1077"/>
    </row>
    <row r="495" spans="5:14">
      <c r="E495" s="1095" t="s">
        <v>1244</v>
      </c>
      <c r="F495" s="1077">
        <v>2038</v>
      </c>
      <c r="G495" s="1096">
        <v>50710</v>
      </c>
      <c r="H495" s="1077" t="s">
        <v>1535</v>
      </c>
      <c r="I495" s="1097" t="s">
        <v>1254</v>
      </c>
      <c r="J495" s="1077"/>
      <c r="K495" s="1079"/>
      <c r="L495" s="1077"/>
      <c r="M495" s="1079"/>
      <c r="N495" s="1077"/>
    </row>
    <row r="496" spans="5:14">
      <c r="E496" s="1095" t="s">
        <v>1244</v>
      </c>
      <c r="F496" s="1077">
        <v>2038</v>
      </c>
      <c r="G496" s="1096">
        <v>50720</v>
      </c>
      <c r="H496" s="1077" t="s">
        <v>1536</v>
      </c>
      <c r="I496" s="1097" t="s">
        <v>1255</v>
      </c>
      <c r="J496" s="1077"/>
      <c r="K496" s="1079"/>
      <c r="L496" s="1077"/>
      <c r="M496" s="1079"/>
      <c r="N496" s="1077"/>
    </row>
    <row r="497" spans="5:14">
      <c r="E497" s="1095" t="s">
        <v>1244</v>
      </c>
      <c r="F497" s="1077">
        <v>2038</v>
      </c>
      <c r="G497" s="1096">
        <v>50764</v>
      </c>
      <c r="H497" s="1077" t="s">
        <v>1538</v>
      </c>
      <c r="I497" s="1097" t="s">
        <v>1256</v>
      </c>
      <c r="J497" s="1077"/>
      <c r="K497" s="1079"/>
      <c r="L497" s="1077"/>
      <c r="M497" s="1079"/>
      <c r="N497" s="1077"/>
    </row>
    <row r="498" spans="5:14">
      <c r="E498" s="1095" t="s">
        <v>1244</v>
      </c>
      <c r="F498" s="1077">
        <v>2038</v>
      </c>
      <c r="G498" s="1096">
        <v>50765</v>
      </c>
      <c r="H498" s="1077" t="s">
        <v>1539</v>
      </c>
      <c r="I498" s="1097" t="s">
        <v>1257</v>
      </c>
      <c r="J498" s="1077"/>
      <c r="K498" s="1079"/>
      <c r="L498" s="1077"/>
      <c r="M498" s="1079"/>
      <c r="N498" s="1077"/>
    </row>
    <row r="499" spans="5:14">
      <c r="E499" s="1095" t="s">
        <v>1244</v>
      </c>
      <c r="F499" s="1077">
        <v>2039</v>
      </c>
      <c r="G499" s="1096">
        <v>50771</v>
      </c>
      <c r="H499" s="1077" t="s">
        <v>1538</v>
      </c>
      <c r="I499" s="1097" t="s">
        <v>1245</v>
      </c>
      <c r="J499" s="1077"/>
      <c r="K499" s="1079"/>
      <c r="L499" s="1077"/>
      <c r="M499" s="1079"/>
      <c r="N499" s="1077"/>
    </row>
    <row r="500" spans="5:14">
      <c r="E500" s="1095" t="s">
        <v>1244</v>
      </c>
      <c r="F500" s="1077">
        <v>2039</v>
      </c>
      <c r="G500" s="1096">
        <v>50868</v>
      </c>
      <c r="H500" s="1077" t="s">
        <v>1534</v>
      </c>
      <c r="I500" s="1097" t="s">
        <v>1246</v>
      </c>
      <c r="J500" s="1077"/>
      <c r="K500" s="1079"/>
      <c r="L500" s="1077"/>
      <c r="M500" s="1079"/>
      <c r="N500" s="1077"/>
    </row>
    <row r="501" spans="5:14">
      <c r="E501" s="1095" t="s">
        <v>1244</v>
      </c>
      <c r="F501" s="1077">
        <v>2039</v>
      </c>
      <c r="G501" s="1096">
        <v>50871</v>
      </c>
      <c r="H501" s="1077" t="s">
        <v>1535</v>
      </c>
      <c r="I501" s="1097" t="s">
        <v>1247</v>
      </c>
      <c r="J501" s="1077"/>
      <c r="K501" s="1079"/>
      <c r="L501" s="1077"/>
      <c r="M501" s="1079"/>
      <c r="N501" s="1077"/>
    </row>
    <row r="502" spans="5:14">
      <c r="E502" s="1095" t="s">
        <v>1244</v>
      </c>
      <c r="F502" s="1077">
        <v>2039</v>
      </c>
      <c r="G502" s="1096">
        <v>50891</v>
      </c>
      <c r="H502" s="1077" t="s">
        <v>1539</v>
      </c>
      <c r="I502" s="1097" t="s">
        <v>1248</v>
      </c>
      <c r="J502" s="1077"/>
      <c r="K502" s="1079"/>
      <c r="L502" s="1077"/>
      <c r="M502" s="1079"/>
      <c r="N502" s="1077"/>
    </row>
    <row r="503" spans="5:14">
      <c r="E503" s="1095" t="s">
        <v>1244</v>
      </c>
      <c r="F503" s="1077">
        <v>2039</v>
      </c>
      <c r="G503" s="1096">
        <v>50898</v>
      </c>
      <c r="H503" s="1077" t="s">
        <v>1539</v>
      </c>
      <c r="I503" s="1097" t="s">
        <v>1249</v>
      </c>
      <c r="J503" s="1077"/>
      <c r="K503" s="1079"/>
      <c r="L503" s="1077"/>
      <c r="M503" s="1079"/>
      <c r="N503" s="1077"/>
    </row>
    <row r="504" spans="5:14">
      <c r="E504" s="1095" t="s">
        <v>1244</v>
      </c>
      <c r="F504" s="1077">
        <v>2039</v>
      </c>
      <c r="G504" s="1096">
        <v>50909</v>
      </c>
      <c r="H504" s="1077" t="s">
        <v>1536</v>
      </c>
      <c r="I504" s="1097" t="s">
        <v>1250</v>
      </c>
      <c r="J504" s="1077"/>
      <c r="K504" s="1079"/>
      <c r="L504" s="1077"/>
      <c r="M504" s="1079"/>
      <c r="N504" s="1077"/>
    </row>
    <row r="505" spans="5:14">
      <c r="E505" s="1095" t="s">
        <v>1244</v>
      </c>
      <c r="F505" s="1077">
        <v>2039</v>
      </c>
      <c r="G505" s="1096">
        <v>50920</v>
      </c>
      <c r="H505" s="1077" t="s">
        <v>1535</v>
      </c>
      <c r="I505" s="1097" t="s">
        <v>1251</v>
      </c>
      <c r="J505" s="1077"/>
      <c r="K505" s="1079"/>
      <c r="L505" s="1077"/>
      <c r="M505" s="1079"/>
      <c r="N505" s="1077"/>
    </row>
    <row r="506" spans="5:14">
      <c r="E506" s="1095" t="s">
        <v>1244</v>
      </c>
      <c r="F506" s="1077">
        <v>2039</v>
      </c>
      <c r="G506" s="1096">
        <v>50965</v>
      </c>
      <c r="H506" s="1077" t="s">
        <v>1536</v>
      </c>
      <c r="I506" s="1097" t="s">
        <v>1252</v>
      </c>
      <c r="J506" s="1077"/>
      <c r="K506" s="1079"/>
      <c r="L506" s="1077"/>
      <c r="M506" s="1079"/>
      <c r="N506" s="1077"/>
    </row>
    <row r="507" spans="5:14">
      <c r="E507" s="1095" t="s">
        <v>1244</v>
      </c>
      <c r="F507" s="1077">
        <v>2039</v>
      </c>
      <c r="G507" s="1096">
        <v>50997</v>
      </c>
      <c r="H507" s="1077" t="s">
        <v>1535</v>
      </c>
      <c r="I507" s="1097" t="s">
        <v>1253</v>
      </c>
      <c r="J507" s="1077"/>
      <c r="K507" s="1079"/>
      <c r="L507" s="1077"/>
      <c r="M507" s="1079"/>
      <c r="N507" s="1077"/>
    </row>
    <row r="508" spans="5:14">
      <c r="E508" s="1095" t="s">
        <v>1244</v>
      </c>
      <c r="F508" s="1077">
        <v>2039</v>
      </c>
      <c r="G508" s="1096">
        <v>51075</v>
      </c>
      <c r="H508" s="1077" t="s">
        <v>1537</v>
      </c>
      <c r="I508" s="1097" t="s">
        <v>1254</v>
      </c>
      <c r="J508" s="1077"/>
      <c r="K508" s="1079"/>
      <c r="L508" s="1077"/>
      <c r="M508" s="1079"/>
      <c r="N508" s="1077"/>
    </row>
    <row r="509" spans="5:14">
      <c r="E509" s="1095" t="s">
        <v>1244</v>
      </c>
      <c r="F509" s="1077">
        <v>2039</v>
      </c>
      <c r="G509" s="1096">
        <v>51085</v>
      </c>
      <c r="H509" s="1077" t="s">
        <v>1534</v>
      </c>
      <c r="I509" s="1097" t="s">
        <v>1255</v>
      </c>
      <c r="J509" s="1077"/>
      <c r="K509" s="1079"/>
      <c r="L509" s="1077"/>
      <c r="M509" s="1079"/>
      <c r="N509" s="1077"/>
    </row>
    <row r="510" spans="5:14">
      <c r="E510" s="1095" t="s">
        <v>1244</v>
      </c>
      <c r="F510" s="1077">
        <v>2039</v>
      </c>
      <c r="G510" s="1096">
        <v>51129</v>
      </c>
      <c r="H510" s="1077" t="s">
        <v>1539</v>
      </c>
      <c r="I510" s="1097" t="s">
        <v>1256</v>
      </c>
      <c r="J510" s="1077"/>
      <c r="K510" s="1079"/>
      <c r="L510" s="1077"/>
      <c r="M510" s="1079"/>
      <c r="N510" s="1077"/>
    </row>
    <row r="511" spans="5:14">
      <c r="E511" s="1095" t="s">
        <v>1244</v>
      </c>
      <c r="F511" s="1077">
        <v>2039</v>
      </c>
      <c r="G511" s="1096">
        <v>51130</v>
      </c>
      <c r="H511" s="1077" t="s">
        <v>1535</v>
      </c>
      <c r="I511" s="1097" t="s">
        <v>1257</v>
      </c>
      <c r="J511" s="1077"/>
      <c r="K511" s="1079"/>
      <c r="L511" s="1077"/>
      <c r="M511" s="1079"/>
      <c r="N511" s="1077"/>
    </row>
    <row r="512" spans="5:14">
      <c r="E512" s="1095" t="s">
        <v>1244</v>
      </c>
      <c r="F512" s="1077">
        <v>2040</v>
      </c>
      <c r="G512" s="1096">
        <v>51136</v>
      </c>
      <c r="H512" s="1077" t="s">
        <v>1539</v>
      </c>
      <c r="I512" s="1097" t="s">
        <v>1245</v>
      </c>
      <c r="J512" s="1077"/>
      <c r="K512" s="1079"/>
      <c r="L512" s="1077"/>
      <c r="M512" s="1079"/>
      <c r="N512" s="1077"/>
    </row>
    <row r="513" spans="5:14">
      <c r="E513" s="1095" t="s">
        <v>1244</v>
      </c>
      <c r="F513" s="1077">
        <v>2040</v>
      </c>
      <c r="G513" s="1096">
        <v>51225</v>
      </c>
      <c r="H513" s="1077" t="s">
        <v>1534</v>
      </c>
      <c r="I513" s="1097" t="s">
        <v>1246</v>
      </c>
      <c r="J513" s="1077"/>
      <c r="K513" s="1079"/>
      <c r="L513" s="1077"/>
      <c r="M513" s="1079"/>
      <c r="N513" s="1077"/>
    </row>
    <row r="514" spans="5:14">
      <c r="E514" s="1095" t="s">
        <v>1244</v>
      </c>
      <c r="F514" s="1077">
        <v>2040</v>
      </c>
      <c r="G514" s="1096">
        <v>51228</v>
      </c>
      <c r="H514" s="1077" t="s">
        <v>1535</v>
      </c>
      <c r="I514" s="1097" t="s">
        <v>1247</v>
      </c>
      <c r="J514" s="1077"/>
      <c r="K514" s="1079"/>
      <c r="L514" s="1077"/>
      <c r="M514" s="1079"/>
      <c r="N514" s="1077"/>
    </row>
    <row r="515" spans="5:14">
      <c r="E515" s="1095" t="s">
        <v>1244</v>
      </c>
      <c r="F515" s="1077">
        <v>2040</v>
      </c>
      <c r="G515" s="1096">
        <v>51257</v>
      </c>
      <c r="H515" s="1077" t="s">
        <v>1537</v>
      </c>
      <c r="I515" s="1097" t="s">
        <v>1248</v>
      </c>
      <c r="J515" s="1077"/>
      <c r="K515" s="1079"/>
      <c r="L515" s="1077"/>
      <c r="M515" s="1079"/>
      <c r="N515" s="1077"/>
    </row>
    <row r="516" spans="5:14">
      <c r="E516" s="1095" t="s">
        <v>1244</v>
      </c>
      <c r="F516" s="1077">
        <v>2040</v>
      </c>
      <c r="G516" s="1096">
        <v>51264</v>
      </c>
      <c r="H516" s="1077" t="s">
        <v>1537</v>
      </c>
      <c r="I516" s="1097" t="s">
        <v>1249</v>
      </c>
      <c r="J516" s="1077"/>
      <c r="K516" s="1079"/>
      <c r="L516" s="1077"/>
      <c r="M516" s="1079"/>
      <c r="N516" s="1077"/>
    </row>
    <row r="517" spans="5:14">
      <c r="E517" s="1095" t="s">
        <v>1244</v>
      </c>
      <c r="F517" s="1077">
        <v>2040</v>
      </c>
      <c r="G517" s="1096">
        <v>51266</v>
      </c>
      <c r="H517" s="1077" t="s">
        <v>1536</v>
      </c>
      <c r="I517" s="1097" t="s">
        <v>1250</v>
      </c>
      <c r="J517" s="1077"/>
      <c r="K517" s="1079"/>
      <c r="L517" s="1077"/>
      <c r="M517" s="1079"/>
      <c r="N517" s="1077"/>
    </row>
    <row r="518" spans="5:14">
      <c r="E518" s="1095" t="s">
        <v>1244</v>
      </c>
      <c r="F518" s="1077">
        <v>2040</v>
      </c>
      <c r="G518" s="1096">
        <v>51277</v>
      </c>
      <c r="H518" s="1077" t="s">
        <v>1535</v>
      </c>
      <c r="I518" s="1097" t="s">
        <v>1251</v>
      </c>
      <c r="J518" s="1077"/>
      <c r="K518" s="1079"/>
      <c r="L518" s="1077"/>
      <c r="M518" s="1079"/>
      <c r="N518" s="1077"/>
    </row>
    <row r="519" spans="5:14">
      <c r="E519" s="1095" t="s">
        <v>1244</v>
      </c>
      <c r="F519" s="1077">
        <v>2040</v>
      </c>
      <c r="G519" s="1096">
        <v>51331</v>
      </c>
      <c r="H519" s="1077" t="s">
        <v>1538</v>
      </c>
      <c r="I519" s="1097" t="s">
        <v>1252</v>
      </c>
      <c r="J519" s="1077"/>
      <c r="K519" s="1079"/>
      <c r="L519" s="1077"/>
      <c r="M519" s="1079"/>
      <c r="N519" s="1077"/>
    </row>
    <row r="520" spans="5:14">
      <c r="E520" s="1095" t="s">
        <v>1244</v>
      </c>
      <c r="F520" s="1077">
        <v>2040</v>
      </c>
      <c r="G520" s="1096">
        <v>51363</v>
      </c>
      <c r="H520" s="1077" t="s">
        <v>1533</v>
      </c>
      <c r="I520" s="1097" t="s">
        <v>1253</v>
      </c>
      <c r="J520" s="1077"/>
      <c r="K520" s="1079"/>
      <c r="L520" s="1077"/>
      <c r="M520" s="1079"/>
      <c r="N520" s="1077"/>
    </row>
    <row r="521" spans="5:14">
      <c r="E521" s="1095" t="s">
        <v>1244</v>
      </c>
      <c r="F521" s="1077">
        <v>2040</v>
      </c>
      <c r="G521" s="1096">
        <v>51441</v>
      </c>
      <c r="H521" s="1077" t="s">
        <v>1536</v>
      </c>
      <c r="I521" s="1097" t="s">
        <v>1254</v>
      </c>
      <c r="J521" s="1077"/>
      <c r="K521" s="1079"/>
      <c r="L521" s="1077"/>
      <c r="M521" s="1079"/>
      <c r="N521" s="1077"/>
    </row>
    <row r="522" spans="5:14">
      <c r="E522" s="1095" t="s">
        <v>1244</v>
      </c>
      <c r="F522" s="1077">
        <v>2040</v>
      </c>
      <c r="G522" s="1096">
        <v>51451</v>
      </c>
      <c r="H522" s="1077" t="s">
        <v>1539</v>
      </c>
      <c r="I522" s="1097" t="s">
        <v>1255</v>
      </c>
      <c r="J522" s="1077"/>
      <c r="K522" s="1079"/>
      <c r="L522" s="1077"/>
      <c r="M522" s="1079"/>
      <c r="N522" s="1077"/>
    </row>
    <row r="523" spans="5:14">
      <c r="E523" s="1095" t="s">
        <v>1244</v>
      </c>
      <c r="F523" s="1077">
        <v>2040</v>
      </c>
      <c r="G523" s="1096">
        <v>51495</v>
      </c>
      <c r="H523" s="1077" t="s">
        <v>1537</v>
      </c>
      <c r="I523" s="1097" t="s">
        <v>1256</v>
      </c>
      <c r="J523" s="1077"/>
      <c r="K523" s="1079"/>
      <c r="L523" s="1077"/>
      <c r="M523" s="1079"/>
      <c r="N523" s="1077"/>
    </row>
    <row r="524" spans="5:14">
      <c r="E524" s="1095" t="s">
        <v>1244</v>
      </c>
      <c r="F524" s="1077">
        <v>2040</v>
      </c>
      <c r="G524" s="1096">
        <v>51496</v>
      </c>
      <c r="H524" s="1077" t="s">
        <v>1533</v>
      </c>
      <c r="I524" s="1097" t="s">
        <v>1257</v>
      </c>
      <c r="J524" s="1077"/>
      <c r="K524" s="1079"/>
      <c r="L524" s="1077"/>
      <c r="M524" s="1079"/>
      <c r="N524" s="1077"/>
    </row>
    <row r="525" spans="5:14">
      <c r="E525" s="1095" t="s">
        <v>1244</v>
      </c>
      <c r="F525" s="1077">
        <v>2041</v>
      </c>
      <c r="G525" s="1096">
        <v>51502</v>
      </c>
      <c r="H525" s="1077" t="s">
        <v>1537</v>
      </c>
      <c r="I525" s="1097" t="s">
        <v>1245</v>
      </c>
      <c r="J525" s="1077"/>
      <c r="K525" s="1079"/>
      <c r="L525" s="1077"/>
      <c r="M525" s="1079"/>
      <c r="N525" s="1077"/>
    </row>
    <row r="526" spans="5:14">
      <c r="E526" s="1095" t="s">
        <v>1244</v>
      </c>
      <c r="F526" s="1077">
        <v>2041</v>
      </c>
      <c r="G526" s="1096">
        <v>51610</v>
      </c>
      <c r="H526" s="1077" t="s">
        <v>1534</v>
      </c>
      <c r="I526" s="1097" t="s">
        <v>1246</v>
      </c>
      <c r="J526" s="1077"/>
      <c r="K526" s="1079"/>
      <c r="L526" s="1077"/>
      <c r="M526" s="1079"/>
      <c r="N526" s="1077"/>
    </row>
    <row r="527" spans="5:14">
      <c r="E527" s="1095" t="s">
        <v>1244</v>
      </c>
      <c r="F527" s="1077">
        <v>2041</v>
      </c>
      <c r="G527" s="1096">
        <v>51613</v>
      </c>
      <c r="H527" s="1077" t="s">
        <v>1535</v>
      </c>
      <c r="I527" s="1097" t="s">
        <v>1247</v>
      </c>
      <c r="J527" s="1077"/>
      <c r="K527" s="1079"/>
      <c r="L527" s="1077"/>
      <c r="M527" s="1079"/>
      <c r="N527" s="1077"/>
    </row>
    <row r="528" spans="5:14">
      <c r="E528" s="1095" t="s">
        <v>1244</v>
      </c>
      <c r="F528" s="1077">
        <v>2041</v>
      </c>
      <c r="G528" s="1096">
        <v>51622</v>
      </c>
      <c r="H528" s="1077" t="s">
        <v>1533</v>
      </c>
      <c r="I528" s="1097" t="s">
        <v>1248</v>
      </c>
      <c r="J528" s="1077"/>
      <c r="K528" s="1079"/>
      <c r="L528" s="1077"/>
    </row>
    <row r="529" spans="5:12">
      <c r="E529" s="1095" t="s">
        <v>1244</v>
      </c>
      <c r="F529" s="1077">
        <v>2041</v>
      </c>
      <c r="G529" s="1096">
        <v>51629</v>
      </c>
      <c r="H529" s="1077" t="s">
        <v>1533</v>
      </c>
      <c r="I529" s="1097" t="s">
        <v>1249</v>
      </c>
      <c r="J529" s="1077"/>
      <c r="K529" s="1079"/>
      <c r="L529" s="1077"/>
    </row>
    <row r="530" spans="5:12">
      <c r="E530" s="1095" t="s">
        <v>1244</v>
      </c>
      <c r="F530" s="1077">
        <v>2041</v>
      </c>
      <c r="G530" s="1096">
        <v>51651</v>
      </c>
      <c r="H530" s="1077" t="s">
        <v>1536</v>
      </c>
      <c r="I530" s="1097" t="s">
        <v>1250</v>
      </c>
      <c r="J530" s="1077"/>
      <c r="K530" s="1079"/>
      <c r="L530" s="1077"/>
    </row>
    <row r="531" spans="5:12">
      <c r="E531" s="1095" t="s">
        <v>1244</v>
      </c>
      <c r="F531" s="1077">
        <v>2041</v>
      </c>
      <c r="G531" s="1096">
        <v>51662</v>
      </c>
      <c r="H531" s="1077" t="s">
        <v>1535</v>
      </c>
      <c r="I531" s="1097" t="s">
        <v>1251</v>
      </c>
      <c r="J531" s="1077"/>
      <c r="K531" s="1079"/>
      <c r="L531" s="1077"/>
    </row>
    <row r="532" spans="5:12">
      <c r="E532" s="1095" t="s">
        <v>1244</v>
      </c>
      <c r="F532" s="1077">
        <v>2041</v>
      </c>
      <c r="G532" s="1096">
        <v>51696</v>
      </c>
      <c r="H532" s="1077" t="s">
        <v>1539</v>
      </c>
      <c r="I532" s="1097" t="s">
        <v>1252</v>
      </c>
      <c r="J532" s="1077"/>
      <c r="K532" s="1079"/>
      <c r="L532" s="1077"/>
    </row>
    <row r="533" spans="5:12">
      <c r="E533" s="1095" t="s">
        <v>1244</v>
      </c>
      <c r="F533" s="1077">
        <v>2041</v>
      </c>
      <c r="G533" s="1096">
        <v>51728</v>
      </c>
      <c r="H533" s="1077" t="s">
        <v>1536</v>
      </c>
      <c r="I533" s="1097" t="s">
        <v>1253</v>
      </c>
      <c r="J533" s="1077"/>
      <c r="K533" s="1079"/>
      <c r="L533" s="1077"/>
    </row>
    <row r="534" spans="5:12">
      <c r="E534" s="1095" t="s">
        <v>1244</v>
      </c>
      <c r="F534" s="1077">
        <v>2041</v>
      </c>
      <c r="G534" s="1096">
        <v>51806</v>
      </c>
      <c r="H534" s="1077" t="s">
        <v>1534</v>
      </c>
      <c r="I534" s="1097" t="s">
        <v>1254</v>
      </c>
      <c r="J534" s="1077"/>
      <c r="K534" s="1079"/>
      <c r="L534" s="1077"/>
    </row>
    <row r="535" spans="5:12">
      <c r="E535" s="1095" t="s">
        <v>1244</v>
      </c>
      <c r="F535" s="1077">
        <v>2041</v>
      </c>
      <c r="G535" s="1096">
        <v>51816</v>
      </c>
      <c r="H535" s="1077" t="s">
        <v>1535</v>
      </c>
      <c r="I535" s="1097" t="s">
        <v>1255</v>
      </c>
      <c r="J535" s="1077"/>
      <c r="K535" s="1079"/>
      <c r="L535" s="1077"/>
    </row>
    <row r="536" spans="5:12">
      <c r="E536" s="1095" t="s">
        <v>1244</v>
      </c>
      <c r="F536" s="1077">
        <v>2041</v>
      </c>
      <c r="G536" s="1096">
        <v>51860</v>
      </c>
      <c r="H536" s="1077" t="s">
        <v>1533</v>
      </c>
      <c r="I536" s="1097" t="s">
        <v>1256</v>
      </c>
      <c r="J536" s="1077"/>
      <c r="K536" s="1079"/>
      <c r="L536" s="1077"/>
    </row>
    <row r="537" spans="5:12">
      <c r="E537" s="1095" t="s">
        <v>1244</v>
      </c>
      <c r="F537" s="1077">
        <v>2041</v>
      </c>
      <c r="G537" s="1096">
        <v>51861</v>
      </c>
      <c r="H537" s="1077" t="s">
        <v>1536</v>
      </c>
      <c r="I537" s="1097" t="s">
        <v>1257</v>
      </c>
      <c r="J537" s="1077"/>
      <c r="K537" s="1079"/>
      <c r="L537" s="1077"/>
    </row>
    <row r="538" spans="5:12">
      <c r="E538" s="1095" t="s">
        <v>1244</v>
      </c>
      <c r="F538" s="1077">
        <v>2042</v>
      </c>
      <c r="G538" s="1096">
        <v>51867</v>
      </c>
      <c r="H538" s="1077" t="s">
        <v>1533</v>
      </c>
      <c r="I538" s="1097" t="s">
        <v>1245</v>
      </c>
      <c r="J538" s="1077"/>
      <c r="K538" s="1079"/>
      <c r="L538" s="1077"/>
    </row>
    <row r="539" spans="5:12">
      <c r="E539" s="1095" t="s">
        <v>1244</v>
      </c>
      <c r="F539" s="1077">
        <v>2042</v>
      </c>
      <c r="G539" s="1096">
        <v>51960</v>
      </c>
      <c r="H539" s="1077" t="s">
        <v>1534</v>
      </c>
      <c r="I539" s="1097" t="s">
        <v>1246</v>
      </c>
      <c r="J539" s="1077"/>
      <c r="K539" s="1079"/>
      <c r="L539" s="1077"/>
    </row>
    <row r="540" spans="5:12">
      <c r="E540" s="1095" t="s">
        <v>1244</v>
      </c>
      <c r="F540" s="1077">
        <v>2042</v>
      </c>
      <c r="G540" s="1096">
        <v>51963</v>
      </c>
      <c r="H540" s="1077" t="s">
        <v>1535</v>
      </c>
      <c r="I540" s="1097" t="s">
        <v>1247</v>
      </c>
      <c r="J540" s="1077"/>
      <c r="K540" s="1079"/>
      <c r="L540" s="1077"/>
    </row>
    <row r="541" spans="5:12">
      <c r="E541" s="1095" t="s">
        <v>1244</v>
      </c>
      <c r="F541" s="1077">
        <v>2042</v>
      </c>
      <c r="G541" s="1096">
        <v>51987</v>
      </c>
      <c r="H541" s="1077" t="s">
        <v>1536</v>
      </c>
      <c r="I541" s="1097" t="s">
        <v>1248</v>
      </c>
      <c r="J541" s="1077"/>
      <c r="K541" s="1079"/>
      <c r="L541" s="1077"/>
    </row>
    <row r="542" spans="5:12">
      <c r="E542" s="1095" t="s">
        <v>1244</v>
      </c>
      <c r="F542" s="1077">
        <v>2042</v>
      </c>
      <c r="G542" s="1096">
        <v>51994</v>
      </c>
      <c r="H542" s="1077" t="s">
        <v>1536</v>
      </c>
      <c r="I542" s="1097" t="s">
        <v>1249</v>
      </c>
      <c r="J542" s="1077"/>
      <c r="K542" s="1079"/>
      <c r="L542" s="1077"/>
    </row>
    <row r="543" spans="5:12">
      <c r="E543" s="1095" t="s">
        <v>1244</v>
      </c>
      <c r="F543" s="1077">
        <v>2042</v>
      </c>
      <c r="G543" s="1096">
        <v>52001</v>
      </c>
      <c r="H543" s="1077" t="s">
        <v>1536</v>
      </c>
      <c r="I543" s="1097" t="s">
        <v>1250</v>
      </c>
      <c r="J543" s="1077"/>
      <c r="K543" s="1079"/>
      <c r="L543" s="1077"/>
    </row>
    <row r="544" spans="5:12">
      <c r="E544" s="1095" t="s">
        <v>1244</v>
      </c>
      <c r="F544" s="1077">
        <v>2042</v>
      </c>
      <c r="G544" s="1096">
        <v>52012</v>
      </c>
      <c r="H544" s="1077" t="s">
        <v>1535</v>
      </c>
      <c r="I544" s="1097" t="s">
        <v>1251</v>
      </c>
      <c r="J544" s="1077"/>
      <c r="K544" s="1079"/>
      <c r="L544" s="1077"/>
    </row>
    <row r="545" spans="5:14">
      <c r="E545" s="1095" t="s">
        <v>1244</v>
      </c>
      <c r="F545" s="1077">
        <v>2042</v>
      </c>
      <c r="G545" s="1096">
        <v>52061</v>
      </c>
      <c r="H545" s="1077" t="s">
        <v>1535</v>
      </c>
      <c r="I545" s="1097" t="s">
        <v>1252</v>
      </c>
      <c r="J545" s="1077"/>
      <c r="K545" s="1079"/>
      <c r="L545" s="1077"/>
    </row>
    <row r="546" spans="5:14">
      <c r="E546" s="1095" t="s">
        <v>1244</v>
      </c>
      <c r="F546" s="1077">
        <v>2042</v>
      </c>
      <c r="G546" s="1096">
        <v>52093</v>
      </c>
      <c r="H546" s="1077" t="s">
        <v>1534</v>
      </c>
      <c r="I546" s="1097" t="s">
        <v>1253</v>
      </c>
      <c r="J546" s="1077"/>
      <c r="K546" s="1079"/>
      <c r="L546" s="1077"/>
    </row>
    <row r="547" spans="5:14">
      <c r="E547" s="1095" t="s">
        <v>1244</v>
      </c>
      <c r="F547" s="1077">
        <v>2042</v>
      </c>
      <c r="G547" s="1096">
        <v>52171</v>
      </c>
      <c r="H547" s="1077" t="s">
        <v>1538</v>
      </c>
      <c r="I547" s="1097" t="s">
        <v>1254</v>
      </c>
      <c r="J547" s="1077"/>
      <c r="K547" s="1079"/>
      <c r="L547" s="1077"/>
    </row>
    <row r="548" spans="5:14">
      <c r="E548" s="1095" t="s">
        <v>1244</v>
      </c>
      <c r="F548" s="1077">
        <v>2042</v>
      </c>
      <c r="G548" s="1096">
        <v>52181</v>
      </c>
      <c r="H548" s="1077" t="s">
        <v>1537</v>
      </c>
      <c r="I548" s="1097" t="s">
        <v>1255</v>
      </c>
      <c r="J548" s="1077"/>
      <c r="K548" s="1079"/>
      <c r="L548" s="1077"/>
    </row>
    <row r="549" spans="5:14">
      <c r="E549" s="1095" t="s">
        <v>1244</v>
      </c>
      <c r="F549" s="1077">
        <v>2042</v>
      </c>
      <c r="G549" s="1096">
        <v>52225</v>
      </c>
      <c r="H549" s="1077" t="s">
        <v>1536</v>
      </c>
      <c r="I549" s="1097" t="s">
        <v>1256</v>
      </c>
      <c r="J549" s="1077"/>
      <c r="K549" s="1079"/>
      <c r="L549" s="1077"/>
    </row>
    <row r="550" spans="5:14">
      <c r="E550" s="1095" t="s">
        <v>1244</v>
      </c>
      <c r="F550" s="1077">
        <v>2042</v>
      </c>
      <c r="G550" s="1096">
        <v>52226</v>
      </c>
      <c r="H550" s="1077" t="s">
        <v>1534</v>
      </c>
      <c r="I550" s="1097" t="s">
        <v>1257</v>
      </c>
      <c r="J550" s="1077"/>
      <c r="K550" s="1079"/>
      <c r="L550" s="1077"/>
    </row>
    <row r="551" spans="5:14">
      <c r="E551" s="1095" t="s">
        <v>1244</v>
      </c>
      <c r="F551" s="1077">
        <v>2043</v>
      </c>
      <c r="G551" s="1096">
        <v>52232</v>
      </c>
      <c r="H551" s="1077" t="s">
        <v>1536</v>
      </c>
      <c r="I551" s="1097" t="s">
        <v>1245</v>
      </c>
      <c r="J551" s="1077"/>
      <c r="K551" s="1079"/>
      <c r="L551" s="1077"/>
    </row>
    <row r="552" spans="5:14">
      <c r="E552" s="1095" t="s">
        <v>1244</v>
      </c>
      <c r="F552" s="1077">
        <v>2043</v>
      </c>
      <c r="G552" s="1096">
        <v>52317</v>
      </c>
      <c r="H552" s="1077" t="s">
        <v>1534</v>
      </c>
      <c r="I552" s="1097" t="s">
        <v>1246</v>
      </c>
      <c r="J552" s="1077"/>
      <c r="K552" s="1079"/>
      <c r="L552" s="1077"/>
    </row>
    <row r="553" spans="5:14">
      <c r="E553" s="1095" t="s">
        <v>1244</v>
      </c>
      <c r="F553" s="1077">
        <v>2043</v>
      </c>
      <c r="G553" s="1096">
        <v>52320</v>
      </c>
      <c r="H553" s="1077" t="s">
        <v>1535</v>
      </c>
      <c r="I553" s="1097" t="s">
        <v>1247</v>
      </c>
      <c r="J553" s="1077"/>
      <c r="K553" s="1079"/>
      <c r="L553" s="1077"/>
    </row>
    <row r="554" spans="5:14">
      <c r="E554" s="1095" t="s">
        <v>1244</v>
      </c>
      <c r="F554" s="1077">
        <v>2043</v>
      </c>
      <c r="G554" s="1096">
        <v>52352</v>
      </c>
      <c r="H554" s="1077" t="s">
        <v>1534</v>
      </c>
      <c r="I554" s="1097" t="s">
        <v>1248</v>
      </c>
      <c r="J554" s="1077"/>
      <c r="K554" s="1079"/>
      <c r="L554" s="1077"/>
    </row>
    <row r="555" spans="5:14">
      <c r="E555" s="1095" t="s">
        <v>1244</v>
      </c>
      <c r="F555" s="1077">
        <v>2043</v>
      </c>
      <c r="G555" s="1096">
        <v>52358</v>
      </c>
      <c r="H555" s="1077" t="s">
        <v>1536</v>
      </c>
      <c r="I555" s="1097" t="s">
        <v>1250</v>
      </c>
      <c r="J555" s="1077"/>
      <c r="K555" s="1079"/>
      <c r="L555" s="1077"/>
    </row>
    <row r="556" spans="5:14">
      <c r="E556" s="1095" t="s">
        <v>1244</v>
      </c>
      <c r="F556" s="1077">
        <v>2043</v>
      </c>
      <c r="G556" s="1096">
        <v>52359</v>
      </c>
      <c r="H556" s="1077" t="s">
        <v>1534</v>
      </c>
      <c r="I556" s="1097" t="s">
        <v>1249</v>
      </c>
      <c r="J556" s="1077"/>
      <c r="K556" s="1079"/>
      <c r="L556" s="1077"/>
    </row>
    <row r="557" spans="5:14">
      <c r="E557" s="1095" t="s">
        <v>1244</v>
      </c>
      <c r="F557" s="1077">
        <v>2043</v>
      </c>
      <c r="G557" s="1096">
        <v>52369</v>
      </c>
      <c r="H557" s="1077" t="s">
        <v>1535</v>
      </c>
      <c r="I557" s="1097" t="s">
        <v>1251</v>
      </c>
      <c r="J557" s="1077"/>
      <c r="K557" s="1079"/>
      <c r="L557" s="1077"/>
    </row>
    <row r="558" spans="5:14">
      <c r="E558" s="1095" t="s">
        <v>1244</v>
      </c>
      <c r="F558" s="1077">
        <v>2043</v>
      </c>
      <c r="G558" s="1096">
        <v>52426</v>
      </c>
      <c r="H558" s="1077" t="s">
        <v>1537</v>
      </c>
      <c r="I558" s="1097" t="s">
        <v>1252</v>
      </c>
      <c r="J558" s="1077"/>
      <c r="K558" s="1079"/>
      <c r="L558" s="1077"/>
    </row>
    <row r="559" spans="5:14">
      <c r="E559" s="1095" t="s">
        <v>1244</v>
      </c>
      <c r="F559" s="1077">
        <v>2043</v>
      </c>
      <c r="G559" s="1096">
        <v>52458</v>
      </c>
      <c r="H559" s="1077" t="s">
        <v>1538</v>
      </c>
      <c r="I559" s="1097" t="s">
        <v>1253</v>
      </c>
      <c r="J559" s="1077"/>
      <c r="K559" s="1079"/>
      <c r="L559" s="1077"/>
    </row>
    <row r="560" spans="5:14">
      <c r="E560" s="1095" t="s">
        <v>1244</v>
      </c>
      <c r="F560" s="1077">
        <v>2043</v>
      </c>
      <c r="G560" s="1096">
        <v>52536</v>
      </c>
      <c r="H560" s="1077" t="s">
        <v>1539</v>
      </c>
      <c r="I560" s="1097" t="s">
        <v>1254</v>
      </c>
      <c r="J560" s="1077"/>
      <c r="K560" s="1079"/>
      <c r="L560" s="1077"/>
      <c r="M560" s="1079"/>
      <c r="N560" s="1077"/>
    </row>
    <row r="561" spans="5:14">
      <c r="E561" s="1095" t="s">
        <v>1244</v>
      </c>
      <c r="F561" s="1077">
        <v>2043</v>
      </c>
      <c r="G561" s="1096">
        <v>52546</v>
      </c>
      <c r="H561" s="1077" t="s">
        <v>1533</v>
      </c>
      <c r="I561" s="1097" t="s">
        <v>1255</v>
      </c>
      <c r="J561" s="1077"/>
      <c r="K561" s="1079"/>
      <c r="L561" s="1077"/>
      <c r="M561" s="1079"/>
      <c r="N561" s="1077"/>
    </row>
    <row r="562" spans="5:14">
      <c r="E562" s="1095" t="s">
        <v>1244</v>
      </c>
      <c r="F562" s="1077">
        <v>2043</v>
      </c>
      <c r="G562" s="1096">
        <v>52590</v>
      </c>
      <c r="H562" s="1077" t="s">
        <v>1534</v>
      </c>
      <c r="I562" s="1097" t="s">
        <v>1256</v>
      </c>
      <c r="J562" s="1077"/>
      <c r="K562" s="1079"/>
      <c r="L562" s="1077"/>
      <c r="M562" s="1079"/>
      <c r="N562" s="1077"/>
    </row>
    <row r="563" spans="5:14">
      <c r="E563" s="1095" t="s">
        <v>1244</v>
      </c>
      <c r="F563" s="1077">
        <v>2043</v>
      </c>
      <c r="G563" s="1096">
        <v>52591</v>
      </c>
      <c r="H563" s="1077" t="s">
        <v>1538</v>
      </c>
      <c r="I563" s="1097" t="s">
        <v>1257</v>
      </c>
      <c r="J563" s="1077"/>
      <c r="K563" s="1079"/>
      <c r="L563" s="1077"/>
      <c r="M563" s="1079"/>
      <c r="N563" s="1077"/>
    </row>
    <row r="564" spans="5:14">
      <c r="E564" s="1095" t="s">
        <v>1243</v>
      </c>
      <c r="F564" s="1078">
        <v>2020</v>
      </c>
      <c r="G564" s="1096">
        <v>43831</v>
      </c>
      <c r="H564" s="1078" t="s">
        <v>1533</v>
      </c>
      <c r="I564" s="1097" t="s">
        <v>1245</v>
      </c>
    </row>
    <row r="565" spans="5:14">
      <c r="E565" s="1095" t="s">
        <v>1243</v>
      </c>
      <c r="F565" s="1078">
        <v>2020</v>
      </c>
      <c r="G565" s="1096">
        <v>43931</v>
      </c>
      <c r="H565" s="1078" t="s">
        <v>1534</v>
      </c>
      <c r="I565" s="1097" t="s">
        <v>1246</v>
      </c>
    </row>
    <row r="566" spans="5:14">
      <c r="E566" s="1095" t="s">
        <v>1243</v>
      </c>
      <c r="F566" s="1078">
        <v>2020</v>
      </c>
      <c r="G566" s="1096">
        <v>43934</v>
      </c>
      <c r="H566" s="1078" t="s">
        <v>1535</v>
      </c>
      <c r="I566" s="1097" t="s">
        <v>1247</v>
      </c>
    </row>
    <row r="567" spans="5:14">
      <c r="E567" s="1095" t="s">
        <v>1243</v>
      </c>
      <c r="F567" s="1078">
        <v>2020</v>
      </c>
      <c r="G567" s="1096">
        <v>43952</v>
      </c>
      <c r="H567" s="1078" t="s">
        <v>1534</v>
      </c>
      <c r="I567" s="1097" t="s">
        <v>1248</v>
      </c>
    </row>
    <row r="568" spans="5:14">
      <c r="E568" s="1095" t="s">
        <v>1243</v>
      </c>
      <c r="F568" s="1078">
        <v>2020</v>
      </c>
      <c r="G568" s="1096">
        <v>44190</v>
      </c>
      <c r="H568" s="1078" t="s">
        <v>1534</v>
      </c>
      <c r="I568" s="1097" t="s">
        <v>1256</v>
      </c>
    </row>
    <row r="569" spans="5:14">
      <c r="E569" s="1095" t="s">
        <v>1243</v>
      </c>
      <c r="F569" s="1078">
        <v>2020</v>
      </c>
      <c r="G569" s="1096">
        <v>44191</v>
      </c>
      <c r="H569" s="1078" t="s">
        <v>1538</v>
      </c>
      <c r="I569" s="1097" t="s">
        <v>1257</v>
      </c>
    </row>
    <row r="570" spans="5:14">
      <c r="E570" s="1095" t="s">
        <v>1243</v>
      </c>
      <c r="F570" s="1078">
        <v>2021</v>
      </c>
      <c r="G570" s="1096">
        <v>44197</v>
      </c>
      <c r="H570" s="1078" t="s">
        <v>1534</v>
      </c>
      <c r="I570" s="1097" t="s">
        <v>1245</v>
      </c>
    </row>
    <row r="571" spans="5:14">
      <c r="E571" s="1095" t="s">
        <v>1243</v>
      </c>
      <c r="F571" s="1078">
        <v>2021</v>
      </c>
      <c r="G571" s="1096">
        <v>44288</v>
      </c>
      <c r="H571" s="1078" t="s">
        <v>1534</v>
      </c>
      <c r="I571" s="1097" t="s">
        <v>1246</v>
      </c>
    </row>
    <row r="572" spans="5:14">
      <c r="E572" s="1095" t="s">
        <v>1243</v>
      </c>
      <c r="F572" s="1078">
        <v>2021</v>
      </c>
      <c r="G572" s="1096">
        <v>44291</v>
      </c>
      <c r="H572" s="1078" t="s">
        <v>1535</v>
      </c>
      <c r="I572" s="1097" t="s">
        <v>1247</v>
      </c>
    </row>
    <row r="573" spans="5:14">
      <c r="E573" s="1095" t="s">
        <v>1243</v>
      </c>
      <c r="F573" s="1078">
        <v>2021</v>
      </c>
      <c r="G573" s="1096">
        <v>44317</v>
      </c>
      <c r="H573" s="1078" t="s">
        <v>1538</v>
      </c>
      <c r="I573" s="1097" t="s">
        <v>1248</v>
      </c>
    </row>
    <row r="574" spans="5:14">
      <c r="E574" s="1095" t="s">
        <v>1243</v>
      </c>
      <c r="F574" s="1078">
        <v>2021</v>
      </c>
      <c r="G574" s="1096">
        <v>44555</v>
      </c>
      <c r="H574" s="1078" t="s">
        <v>1538</v>
      </c>
      <c r="I574" s="1097" t="s">
        <v>1256</v>
      </c>
    </row>
    <row r="575" spans="5:14">
      <c r="E575" s="1095" t="s">
        <v>1243</v>
      </c>
      <c r="F575" s="1078">
        <v>2021</v>
      </c>
      <c r="G575" s="1096">
        <v>44556</v>
      </c>
      <c r="H575" s="1078" t="s">
        <v>1539</v>
      </c>
      <c r="I575" s="1097" t="s">
        <v>1257</v>
      </c>
    </row>
    <row r="576" spans="5:14">
      <c r="E576" s="1095" t="s">
        <v>1243</v>
      </c>
      <c r="F576" s="1078">
        <v>2022</v>
      </c>
      <c r="G576" s="1096">
        <v>44562</v>
      </c>
      <c r="H576" s="1078" t="s">
        <v>1538</v>
      </c>
      <c r="I576" s="1097" t="s">
        <v>1245</v>
      </c>
    </row>
    <row r="577" spans="5:10">
      <c r="E577" s="1095" t="s">
        <v>1243</v>
      </c>
      <c r="F577" s="1078">
        <v>2022</v>
      </c>
      <c r="G577" s="1096">
        <v>44666</v>
      </c>
      <c r="H577" s="1078" t="s">
        <v>1534</v>
      </c>
      <c r="I577" s="1097" t="s">
        <v>1246</v>
      </c>
    </row>
    <row r="578" spans="5:10">
      <c r="E578" s="1095" t="s">
        <v>1243</v>
      </c>
      <c r="F578" s="1078">
        <v>2022</v>
      </c>
      <c r="G578" s="1096">
        <v>44669</v>
      </c>
      <c r="H578" s="1078" t="s">
        <v>1535</v>
      </c>
      <c r="I578" s="1097" t="s">
        <v>1247</v>
      </c>
    </row>
    <row r="579" spans="5:10">
      <c r="E579" s="1095" t="s">
        <v>1243</v>
      </c>
      <c r="F579" s="1078">
        <v>2022</v>
      </c>
      <c r="G579" s="1096">
        <v>44682</v>
      </c>
      <c r="H579" s="1078" t="s">
        <v>1539</v>
      </c>
      <c r="I579" s="1097" t="s">
        <v>1248</v>
      </c>
    </row>
    <row r="580" spans="5:10">
      <c r="E580" s="1095" t="s">
        <v>1243</v>
      </c>
      <c r="F580" s="1078">
        <v>2022</v>
      </c>
      <c r="G580" s="1096">
        <v>44920</v>
      </c>
      <c r="H580" s="1078" t="s">
        <v>1539</v>
      </c>
      <c r="I580" s="1097" t="s">
        <v>1256</v>
      </c>
    </row>
    <row r="581" spans="5:10">
      <c r="E581" s="1095" t="s">
        <v>1243</v>
      </c>
      <c r="F581" s="1078">
        <v>2022</v>
      </c>
      <c r="G581" s="1096">
        <v>44921</v>
      </c>
      <c r="H581" s="1078" t="s">
        <v>1535</v>
      </c>
      <c r="I581" s="1097" t="s">
        <v>1257</v>
      </c>
    </row>
    <row r="582" spans="5:10">
      <c r="E582" s="1095" t="s">
        <v>1243</v>
      </c>
      <c r="F582" s="1078">
        <v>2023</v>
      </c>
      <c r="G582" s="1096">
        <v>44927</v>
      </c>
      <c r="H582" s="1078" t="s">
        <v>1539</v>
      </c>
      <c r="I582" s="1097" t="s">
        <v>1245</v>
      </c>
    </row>
    <row r="583" spans="5:10">
      <c r="E583" s="1095" t="s">
        <v>1243</v>
      </c>
      <c r="F583" s="1078">
        <v>2023</v>
      </c>
      <c r="G583" s="1096">
        <v>45023</v>
      </c>
      <c r="H583" s="1078" t="s">
        <v>1534</v>
      </c>
      <c r="I583" s="1097" t="s">
        <v>1246</v>
      </c>
    </row>
    <row r="584" spans="5:10">
      <c r="E584" s="1095" t="s">
        <v>1243</v>
      </c>
      <c r="F584" s="1078">
        <v>2023</v>
      </c>
      <c r="G584" s="1096">
        <v>45026</v>
      </c>
      <c r="H584" s="1078" t="s">
        <v>1535</v>
      </c>
      <c r="I584" s="1097" t="s">
        <v>1247</v>
      </c>
    </row>
    <row r="585" spans="5:10">
      <c r="E585" s="1095" t="s">
        <v>1243</v>
      </c>
      <c r="F585" s="1078">
        <v>2023</v>
      </c>
      <c r="G585" s="1096">
        <v>45047</v>
      </c>
      <c r="H585" s="1078" t="s">
        <v>1535</v>
      </c>
      <c r="I585" s="1097" t="s">
        <v>1248</v>
      </c>
    </row>
    <row r="586" spans="5:10">
      <c r="E586" s="1095" t="s">
        <v>1243</v>
      </c>
      <c r="F586" s="1078">
        <v>2023</v>
      </c>
      <c r="G586" s="1096">
        <v>45285</v>
      </c>
      <c r="H586" s="1078" t="s">
        <v>1535</v>
      </c>
      <c r="I586" s="1097" t="s">
        <v>1256</v>
      </c>
    </row>
    <row r="587" spans="5:10">
      <c r="E587" s="1095" t="s">
        <v>1243</v>
      </c>
      <c r="F587" s="1078">
        <v>2023</v>
      </c>
      <c r="G587" s="1096">
        <v>45286</v>
      </c>
      <c r="H587" s="1078" t="s">
        <v>1537</v>
      </c>
      <c r="I587" s="1097" t="s">
        <v>1257</v>
      </c>
    </row>
    <row r="588" spans="5:10">
      <c r="E588" s="1095" t="s">
        <v>1243</v>
      </c>
      <c r="F588" s="1078">
        <v>2024</v>
      </c>
      <c r="G588" s="1096">
        <v>45292</v>
      </c>
      <c r="H588" s="1078" t="s">
        <v>1535</v>
      </c>
      <c r="I588" s="1097" t="s">
        <v>1245</v>
      </c>
    </row>
    <row r="589" spans="5:10">
      <c r="E589" s="1095" t="s">
        <v>1243</v>
      </c>
      <c r="F589" s="1078">
        <v>2024</v>
      </c>
      <c r="G589" s="1096">
        <v>45380</v>
      </c>
      <c r="H589" s="1078" t="s">
        <v>1534</v>
      </c>
      <c r="I589" s="1097" t="s">
        <v>1246</v>
      </c>
    </row>
    <row r="590" spans="5:10">
      <c r="E590" s="1095" t="s">
        <v>1243</v>
      </c>
      <c r="F590" s="1078">
        <v>2024</v>
      </c>
      <c r="G590" s="1096">
        <v>45383</v>
      </c>
      <c r="H590" s="1078" t="s">
        <v>1535</v>
      </c>
      <c r="I590" s="1097" t="s">
        <v>1247</v>
      </c>
    </row>
    <row r="591" spans="5:10">
      <c r="E591" s="1095" t="s">
        <v>1243</v>
      </c>
      <c r="F591" s="1078">
        <v>2024</v>
      </c>
      <c r="G591" s="1096">
        <v>45413</v>
      </c>
      <c r="H591" s="1078" t="s">
        <v>1533</v>
      </c>
      <c r="I591" s="1097" t="s">
        <v>1248</v>
      </c>
    </row>
    <row r="592" spans="5:10">
      <c r="E592" s="1095" t="s">
        <v>1243</v>
      </c>
      <c r="F592" s="1078">
        <v>2024</v>
      </c>
      <c r="G592" s="1096">
        <v>45651</v>
      </c>
      <c r="H592" s="1078" t="s">
        <v>1533</v>
      </c>
      <c r="I592" s="1097" t="s">
        <v>1256</v>
      </c>
      <c r="J592" s="2139"/>
    </row>
    <row r="593" spans="5:10">
      <c r="E593" s="1095" t="s">
        <v>1243</v>
      </c>
      <c r="F593" s="1078">
        <v>2024</v>
      </c>
      <c r="G593" s="1096">
        <v>45652</v>
      </c>
      <c r="H593" s="1078" t="s">
        <v>1536</v>
      </c>
      <c r="I593" s="1097" t="s">
        <v>1257</v>
      </c>
      <c r="J593" s="2139"/>
    </row>
    <row r="594" spans="5:10">
      <c r="E594" s="1095" t="s">
        <v>1243</v>
      </c>
      <c r="F594" s="1078">
        <v>2025</v>
      </c>
      <c r="G594" s="1096">
        <v>45658</v>
      </c>
      <c r="H594" s="1078" t="s">
        <v>1533</v>
      </c>
      <c r="I594" s="1097" t="s">
        <v>1245</v>
      </c>
      <c r="J594" s="2139"/>
    </row>
    <row r="595" spans="5:10">
      <c r="E595" s="1095" t="s">
        <v>1243</v>
      </c>
      <c r="F595" s="1078">
        <v>2025</v>
      </c>
      <c r="G595" s="1096">
        <v>45765</v>
      </c>
      <c r="H595" s="1078" t="s">
        <v>1534</v>
      </c>
      <c r="I595" s="1097" t="s">
        <v>1246</v>
      </c>
      <c r="J595" s="2139"/>
    </row>
    <row r="596" spans="5:10">
      <c r="E596" s="1095" t="s">
        <v>1243</v>
      </c>
      <c r="F596" s="1078">
        <v>2025</v>
      </c>
      <c r="G596" s="1096">
        <v>45768</v>
      </c>
      <c r="H596" s="1078" t="s">
        <v>1535</v>
      </c>
      <c r="I596" s="1097" t="s">
        <v>1247</v>
      </c>
      <c r="J596" s="2139"/>
    </row>
    <row r="597" spans="5:10">
      <c r="E597" s="1095" t="s">
        <v>1243</v>
      </c>
      <c r="F597" s="1078">
        <v>2025</v>
      </c>
      <c r="G597" s="1096">
        <v>45778</v>
      </c>
      <c r="H597" s="1078" t="s">
        <v>1536</v>
      </c>
      <c r="I597" s="1097" t="s">
        <v>1248</v>
      </c>
      <c r="J597" s="2139"/>
    </row>
    <row r="598" spans="5:10">
      <c r="E598" s="1095" t="s">
        <v>1243</v>
      </c>
      <c r="F598" s="1078">
        <v>2025</v>
      </c>
      <c r="G598" s="1096">
        <v>46016</v>
      </c>
      <c r="H598" s="1078" t="s">
        <v>1536</v>
      </c>
      <c r="I598" s="1097" t="s">
        <v>1256</v>
      </c>
      <c r="J598" s="2139"/>
    </row>
    <row r="599" spans="5:10">
      <c r="E599" s="1095" t="s">
        <v>1243</v>
      </c>
      <c r="F599" s="1078">
        <v>2025</v>
      </c>
      <c r="G599" s="1096">
        <v>46017</v>
      </c>
      <c r="H599" s="1078" t="s">
        <v>1534</v>
      </c>
      <c r="I599" s="1097" t="s">
        <v>1257</v>
      </c>
      <c r="J599" s="2139"/>
    </row>
    <row r="600" spans="5:10">
      <c r="E600" s="1095" t="s">
        <v>1243</v>
      </c>
      <c r="F600" s="1078">
        <v>2026</v>
      </c>
      <c r="G600" s="1096">
        <v>46023</v>
      </c>
      <c r="H600" s="1078" t="s">
        <v>1536</v>
      </c>
      <c r="I600" s="1097" t="s">
        <v>1245</v>
      </c>
      <c r="J600" s="2139"/>
    </row>
    <row r="601" spans="5:10">
      <c r="E601" s="1095" t="s">
        <v>1243</v>
      </c>
      <c r="F601" s="1078">
        <v>2026</v>
      </c>
      <c r="G601" s="1096">
        <v>46115</v>
      </c>
      <c r="H601" s="1078" t="s">
        <v>1534</v>
      </c>
      <c r="I601" s="1097" t="s">
        <v>1246</v>
      </c>
      <c r="J601" s="2139"/>
    </row>
    <row r="602" spans="5:10">
      <c r="E602" s="1095" t="s">
        <v>1243</v>
      </c>
      <c r="F602" s="1078">
        <v>2026</v>
      </c>
      <c r="G602" s="1096">
        <v>46118</v>
      </c>
      <c r="H602" s="1078" t="s">
        <v>1535</v>
      </c>
      <c r="I602" s="1097" t="s">
        <v>1247</v>
      </c>
      <c r="J602" s="2139"/>
    </row>
    <row r="603" spans="5:10">
      <c r="E603" s="1095" t="s">
        <v>1243</v>
      </c>
      <c r="F603" s="1078">
        <v>2026</v>
      </c>
      <c r="G603" s="1096">
        <v>46143</v>
      </c>
      <c r="H603" s="1078" t="s">
        <v>1534</v>
      </c>
      <c r="I603" s="1097" t="s">
        <v>1248</v>
      </c>
      <c r="J603" s="2139"/>
    </row>
    <row r="604" spans="5:10">
      <c r="E604" s="1095" t="s">
        <v>1243</v>
      </c>
      <c r="F604" s="1078">
        <v>2026</v>
      </c>
      <c r="G604" s="1096">
        <v>46381</v>
      </c>
      <c r="H604" s="1078" t="s">
        <v>1534</v>
      </c>
      <c r="I604" s="1097" t="s">
        <v>1256</v>
      </c>
      <c r="J604" s="2139"/>
    </row>
    <row r="605" spans="5:10">
      <c r="E605" s="1095" t="s">
        <v>1243</v>
      </c>
      <c r="F605" s="1078">
        <v>2026</v>
      </c>
      <c r="G605" s="1096">
        <v>46382</v>
      </c>
      <c r="H605" s="1078" t="s">
        <v>1538</v>
      </c>
      <c r="I605" s="1097" t="s">
        <v>1257</v>
      </c>
      <c r="J605" s="2139"/>
    </row>
    <row r="606" spans="5:10">
      <c r="E606" s="1095" t="s">
        <v>1243</v>
      </c>
      <c r="F606" s="1078">
        <v>2027</v>
      </c>
      <c r="G606" s="1096">
        <v>46388</v>
      </c>
      <c r="H606" s="1078" t="s">
        <v>1534</v>
      </c>
      <c r="I606" s="1097" t="s">
        <v>1245</v>
      </c>
      <c r="J606" s="2139"/>
    </row>
    <row r="607" spans="5:10">
      <c r="E607" s="1095" t="s">
        <v>1243</v>
      </c>
      <c r="F607" s="1078">
        <v>2027</v>
      </c>
      <c r="G607" s="1096">
        <v>46472</v>
      </c>
      <c r="H607" s="1078" t="s">
        <v>1534</v>
      </c>
      <c r="I607" s="1097" t="s">
        <v>1246</v>
      </c>
      <c r="J607" s="2139"/>
    </row>
    <row r="608" spans="5:10">
      <c r="E608" s="1095" t="s">
        <v>1243</v>
      </c>
      <c r="F608" s="1078">
        <v>2027</v>
      </c>
      <c r="G608" s="1096">
        <v>46475</v>
      </c>
      <c r="H608" s="1078" t="s">
        <v>1535</v>
      </c>
      <c r="I608" s="1097" t="s">
        <v>1247</v>
      </c>
      <c r="J608" s="2139"/>
    </row>
    <row r="609" spans="5:10">
      <c r="E609" s="1095" t="s">
        <v>1243</v>
      </c>
      <c r="F609" s="1078">
        <v>2027</v>
      </c>
      <c r="G609" s="1096">
        <v>46508</v>
      </c>
      <c r="H609" s="1078" t="s">
        <v>1538</v>
      </c>
      <c r="I609" s="1097" t="s">
        <v>1248</v>
      </c>
      <c r="J609" s="2139"/>
    </row>
    <row r="610" spans="5:10">
      <c r="E610" s="1095" t="s">
        <v>1243</v>
      </c>
      <c r="F610" s="1078">
        <v>2027</v>
      </c>
      <c r="G610" s="1096">
        <v>46746</v>
      </c>
      <c r="H610" s="1078" t="s">
        <v>1538</v>
      </c>
      <c r="I610" s="1097" t="s">
        <v>1256</v>
      </c>
      <c r="J610" s="2139"/>
    </row>
    <row r="611" spans="5:10">
      <c r="E611" s="1095" t="s">
        <v>1243</v>
      </c>
      <c r="F611" s="1078">
        <v>2027</v>
      </c>
      <c r="G611" s="1096">
        <v>46747</v>
      </c>
      <c r="H611" s="1078" t="s">
        <v>1539</v>
      </c>
      <c r="I611" s="1097" t="s">
        <v>1257</v>
      </c>
      <c r="J611" s="2139"/>
    </row>
    <row r="612" spans="5:10">
      <c r="E612" s="1095" t="s">
        <v>1243</v>
      </c>
      <c r="F612" s="1078">
        <v>2028</v>
      </c>
      <c r="G612" s="1096">
        <v>46753</v>
      </c>
      <c r="H612" s="1078" t="s">
        <v>1538</v>
      </c>
      <c r="I612" s="1097" t="s">
        <v>1245</v>
      </c>
      <c r="J612" s="2139"/>
    </row>
    <row r="613" spans="5:10">
      <c r="E613" s="1095" t="s">
        <v>1243</v>
      </c>
      <c r="F613" s="1078">
        <v>2028</v>
      </c>
      <c r="G613" s="1096">
        <v>46857</v>
      </c>
      <c r="H613" s="1078" t="s">
        <v>1534</v>
      </c>
      <c r="I613" s="1097" t="s">
        <v>1246</v>
      </c>
      <c r="J613" s="2139"/>
    </row>
    <row r="614" spans="5:10">
      <c r="E614" s="1095" t="s">
        <v>1243</v>
      </c>
      <c r="F614" s="1078">
        <v>2028</v>
      </c>
      <c r="G614" s="1096">
        <v>46860</v>
      </c>
      <c r="H614" s="1078" t="s">
        <v>1535</v>
      </c>
      <c r="I614" s="1097" t="s">
        <v>1247</v>
      </c>
      <c r="J614" s="2139"/>
    </row>
    <row r="615" spans="5:10">
      <c r="E615" s="1095" t="s">
        <v>1243</v>
      </c>
      <c r="F615" s="1078">
        <v>2028</v>
      </c>
      <c r="G615" s="1096">
        <v>46874</v>
      </c>
      <c r="H615" s="1078" t="s">
        <v>1535</v>
      </c>
      <c r="I615" s="1097" t="s">
        <v>1248</v>
      </c>
      <c r="J615" s="2139"/>
    </row>
    <row r="616" spans="5:10">
      <c r="E616" s="1095" t="s">
        <v>1243</v>
      </c>
      <c r="F616" s="1078">
        <v>2028</v>
      </c>
      <c r="G616" s="1096">
        <v>47112</v>
      </c>
      <c r="H616" s="1078" t="s">
        <v>1535</v>
      </c>
      <c r="I616" s="1097" t="s">
        <v>1256</v>
      </c>
      <c r="J616" s="2139"/>
    </row>
    <row r="617" spans="5:10">
      <c r="E617" s="1095" t="s">
        <v>1243</v>
      </c>
      <c r="F617" s="1078">
        <v>2028</v>
      </c>
      <c r="G617" s="1096">
        <v>47113</v>
      </c>
      <c r="H617" s="1078" t="s">
        <v>1537</v>
      </c>
      <c r="I617" s="1097" t="s">
        <v>1257</v>
      </c>
      <c r="J617" s="2139"/>
    </row>
    <row r="618" spans="5:10">
      <c r="E618" s="1095" t="s">
        <v>1243</v>
      </c>
      <c r="F618" s="1078">
        <v>2029</v>
      </c>
      <c r="G618" s="1096">
        <v>47119</v>
      </c>
      <c r="H618" s="1078" t="s">
        <v>1535</v>
      </c>
      <c r="I618" s="1097" t="s">
        <v>1245</v>
      </c>
      <c r="J618" s="2139"/>
    </row>
    <row r="619" spans="5:10">
      <c r="E619" s="1095" t="s">
        <v>1243</v>
      </c>
      <c r="F619" s="1078">
        <v>2029</v>
      </c>
      <c r="G619" s="1096">
        <v>47207</v>
      </c>
      <c r="H619" s="1078" t="s">
        <v>1534</v>
      </c>
      <c r="I619" s="1097" t="s">
        <v>1246</v>
      </c>
      <c r="J619" s="2139"/>
    </row>
    <row r="620" spans="5:10">
      <c r="E620" s="1095" t="s">
        <v>1243</v>
      </c>
      <c r="F620" s="1078">
        <v>2029</v>
      </c>
      <c r="G620" s="1096">
        <v>47210</v>
      </c>
      <c r="H620" s="1078" t="s">
        <v>1535</v>
      </c>
      <c r="I620" s="1097" t="s">
        <v>1247</v>
      </c>
      <c r="J620" s="2139"/>
    </row>
    <row r="621" spans="5:10">
      <c r="E621" s="1095" t="s">
        <v>1243</v>
      </c>
      <c r="F621" s="1078">
        <v>2029</v>
      </c>
      <c r="G621" s="1096">
        <v>47239</v>
      </c>
      <c r="H621" s="1078" t="s">
        <v>1537</v>
      </c>
      <c r="I621" s="1097" t="s">
        <v>1248</v>
      </c>
      <c r="J621" s="2139"/>
    </row>
    <row r="622" spans="5:10">
      <c r="E622" s="1095" t="s">
        <v>1243</v>
      </c>
      <c r="F622" s="1078">
        <v>2029</v>
      </c>
      <c r="G622" s="1096">
        <v>47477</v>
      </c>
      <c r="H622" s="1078" t="s">
        <v>1537</v>
      </c>
      <c r="I622" s="1097" t="s">
        <v>1256</v>
      </c>
      <c r="J622" s="2139"/>
    </row>
    <row r="623" spans="5:10">
      <c r="E623" s="1095" t="s">
        <v>1243</v>
      </c>
      <c r="F623" s="1078">
        <v>2029</v>
      </c>
      <c r="G623" s="1096">
        <v>47478</v>
      </c>
      <c r="H623" s="1078" t="s">
        <v>1533</v>
      </c>
      <c r="I623" s="1097" t="s">
        <v>1257</v>
      </c>
      <c r="J623" s="2139"/>
    </row>
    <row r="624" spans="5:10">
      <c r="E624" s="1095" t="s">
        <v>1243</v>
      </c>
      <c r="F624" s="1078">
        <v>2030</v>
      </c>
      <c r="G624" s="1096">
        <v>47484</v>
      </c>
      <c r="H624" s="1078" t="s">
        <v>1537</v>
      </c>
      <c r="I624" s="1097" t="s">
        <v>1245</v>
      </c>
    </row>
    <row r="625" spans="5:9">
      <c r="E625" s="1095" t="s">
        <v>1243</v>
      </c>
      <c r="F625" s="1078">
        <v>2030</v>
      </c>
      <c r="G625" s="1096">
        <v>47592</v>
      </c>
      <c r="H625" s="1078" t="s">
        <v>1534</v>
      </c>
      <c r="I625" s="1097" t="s">
        <v>1246</v>
      </c>
    </row>
    <row r="626" spans="5:9">
      <c r="E626" s="1095" t="s">
        <v>1243</v>
      </c>
      <c r="F626" s="1078">
        <v>2030</v>
      </c>
      <c r="G626" s="1096">
        <v>47595</v>
      </c>
      <c r="H626" s="1078" t="s">
        <v>1535</v>
      </c>
      <c r="I626" s="1097" t="s">
        <v>1247</v>
      </c>
    </row>
    <row r="627" spans="5:9">
      <c r="E627" s="1095" t="s">
        <v>1243</v>
      </c>
      <c r="F627" s="1078">
        <v>2030</v>
      </c>
      <c r="G627" s="1096">
        <v>47604</v>
      </c>
      <c r="H627" s="1078" t="s">
        <v>1533</v>
      </c>
      <c r="I627" s="1097" t="s">
        <v>1248</v>
      </c>
    </row>
    <row r="628" spans="5:9">
      <c r="E628" s="1095" t="s">
        <v>1243</v>
      </c>
      <c r="F628" s="1078">
        <v>2030</v>
      </c>
      <c r="G628" s="1096">
        <v>47842</v>
      </c>
      <c r="H628" s="1078" t="s">
        <v>1533</v>
      </c>
      <c r="I628" s="1097" t="s">
        <v>1256</v>
      </c>
    </row>
    <row r="629" spans="5:9">
      <c r="E629" s="1095" t="s">
        <v>1243</v>
      </c>
      <c r="F629" s="1078">
        <v>2030</v>
      </c>
      <c r="G629" s="1096">
        <v>47843</v>
      </c>
      <c r="H629" s="1078" t="s">
        <v>1536</v>
      </c>
      <c r="I629" s="1097" t="s">
        <v>1257</v>
      </c>
    </row>
    <row r="630" spans="5:9">
      <c r="E630" s="1095" t="s">
        <v>1243</v>
      </c>
      <c r="F630" s="1078">
        <v>2031</v>
      </c>
      <c r="G630" s="1096">
        <v>47849</v>
      </c>
      <c r="H630" s="1078" t="s">
        <v>1533</v>
      </c>
      <c r="I630" s="1097" t="s">
        <v>1245</v>
      </c>
    </row>
    <row r="631" spans="5:9">
      <c r="E631" s="1095" t="s">
        <v>1243</v>
      </c>
      <c r="F631" s="1078">
        <v>2031</v>
      </c>
      <c r="G631" s="1096">
        <v>47949</v>
      </c>
      <c r="H631" s="1078" t="s">
        <v>1534</v>
      </c>
      <c r="I631" s="1097" t="s">
        <v>1246</v>
      </c>
    </row>
    <row r="632" spans="5:9">
      <c r="E632" s="1095" t="s">
        <v>1243</v>
      </c>
      <c r="F632" s="1078">
        <v>2031</v>
      </c>
      <c r="G632" s="1096">
        <v>47952</v>
      </c>
      <c r="H632" s="1078" t="s">
        <v>1535</v>
      </c>
      <c r="I632" s="1097" t="s">
        <v>1247</v>
      </c>
    </row>
    <row r="633" spans="5:9">
      <c r="E633" s="1095" t="s">
        <v>1243</v>
      </c>
      <c r="F633" s="1078">
        <v>2031</v>
      </c>
      <c r="G633" s="1096">
        <v>47969</v>
      </c>
      <c r="H633" s="1078" t="s">
        <v>1536</v>
      </c>
      <c r="I633" s="1097" t="s">
        <v>1248</v>
      </c>
    </row>
    <row r="634" spans="5:9">
      <c r="E634" s="1095" t="s">
        <v>1243</v>
      </c>
      <c r="F634" s="1078">
        <v>2031</v>
      </c>
      <c r="G634" s="1096">
        <v>48207</v>
      </c>
      <c r="H634" s="1078" t="s">
        <v>1536</v>
      </c>
      <c r="I634" s="1097" t="s">
        <v>1256</v>
      </c>
    </row>
    <row r="635" spans="5:9">
      <c r="E635" s="1095" t="s">
        <v>1243</v>
      </c>
      <c r="F635" s="1078">
        <v>2031</v>
      </c>
      <c r="G635" s="1096">
        <v>48208</v>
      </c>
      <c r="H635" s="1078" t="s">
        <v>1534</v>
      </c>
      <c r="I635" s="1097" t="s">
        <v>1257</v>
      </c>
    </row>
    <row r="636" spans="5:9">
      <c r="E636" s="1095" t="s">
        <v>1243</v>
      </c>
      <c r="F636" s="1078">
        <v>2032</v>
      </c>
      <c r="G636" s="1096">
        <v>48214</v>
      </c>
      <c r="H636" s="1078" t="s">
        <v>1536</v>
      </c>
      <c r="I636" s="1097" t="s">
        <v>1245</v>
      </c>
    </row>
    <row r="637" spans="5:9">
      <c r="E637" s="1095" t="s">
        <v>1243</v>
      </c>
      <c r="F637" s="1078">
        <v>2032</v>
      </c>
      <c r="G637" s="1096">
        <v>48299</v>
      </c>
      <c r="H637" s="1078" t="s">
        <v>1534</v>
      </c>
      <c r="I637" s="1097" t="s">
        <v>1246</v>
      </c>
    </row>
    <row r="638" spans="5:9">
      <c r="E638" s="1095" t="s">
        <v>1243</v>
      </c>
      <c r="F638" s="1078">
        <v>2032</v>
      </c>
      <c r="G638" s="1096">
        <v>48302</v>
      </c>
      <c r="H638" s="1078" t="s">
        <v>1535</v>
      </c>
      <c r="I638" s="1097" t="s">
        <v>1247</v>
      </c>
    </row>
    <row r="639" spans="5:9">
      <c r="E639" s="1095" t="s">
        <v>1243</v>
      </c>
      <c r="F639" s="1078">
        <v>2032</v>
      </c>
      <c r="G639" s="1096">
        <v>48335</v>
      </c>
      <c r="H639" s="1078" t="s">
        <v>1538</v>
      </c>
      <c r="I639" s="1097" t="s">
        <v>1248</v>
      </c>
    </row>
    <row r="640" spans="5:9">
      <c r="E640" s="1095" t="s">
        <v>1243</v>
      </c>
      <c r="F640" s="1078">
        <v>2032</v>
      </c>
      <c r="G640" s="1096">
        <v>48573</v>
      </c>
      <c r="H640" s="1078" t="s">
        <v>1538</v>
      </c>
      <c r="I640" s="1097" t="s">
        <v>1256</v>
      </c>
    </row>
    <row r="641" spans="5:9">
      <c r="E641" s="1095" t="s">
        <v>1243</v>
      </c>
      <c r="F641" s="1078">
        <v>2032</v>
      </c>
      <c r="G641" s="1096">
        <v>48574</v>
      </c>
      <c r="H641" s="1078" t="s">
        <v>1539</v>
      </c>
      <c r="I641" s="1097" t="s">
        <v>1257</v>
      </c>
    </row>
    <row r="642" spans="5:9">
      <c r="E642" s="1095" t="s">
        <v>1243</v>
      </c>
      <c r="F642" s="1078">
        <v>2033</v>
      </c>
      <c r="G642" s="1096">
        <v>48580</v>
      </c>
      <c r="H642" s="1078" t="s">
        <v>1538</v>
      </c>
      <c r="I642" s="1097" t="s">
        <v>1245</v>
      </c>
    </row>
    <row r="643" spans="5:9">
      <c r="E643" s="1095" t="s">
        <v>1243</v>
      </c>
      <c r="F643" s="1078">
        <v>2033</v>
      </c>
      <c r="G643" s="1096">
        <v>48684</v>
      </c>
      <c r="H643" s="1078" t="s">
        <v>1534</v>
      </c>
      <c r="I643" s="1097" t="s">
        <v>1246</v>
      </c>
    </row>
    <row r="644" spans="5:9">
      <c r="E644" s="1095" t="s">
        <v>1243</v>
      </c>
      <c r="F644" s="1078">
        <v>2033</v>
      </c>
      <c r="G644" s="1096">
        <v>48687</v>
      </c>
      <c r="H644" s="1078" t="s">
        <v>1535</v>
      </c>
      <c r="I644" s="1097" t="s">
        <v>1247</v>
      </c>
    </row>
    <row r="645" spans="5:9">
      <c r="E645" s="1095" t="s">
        <v>1243</v>
      </c>
      <c r="F645" s="1078">
        <v>2033</v>
      </c>
      <c r="G645" s="1096">
        <v>48700</v>
      </c>
      <c r="H645" s="1078" t="s">
        <v>1539</v>
      </c>
      <c r="I645" s="1097" t="s">
        <v>1248</v>
      </c>
    </row>
    <row r="646" spans="5:9">
      <c r="E646" s="1095" t="s">
        <v>1243</v>
      </c>
      <c r="F646" s="1078">
        <v>2033</v>
      </c>
      <c r="G646" s="1096">
        <v>48938</v>
      </c>
      <c r="H646" s="1078" t="s">
        <v>1539</v>
      </c>
      <c r="I646" s="1097" t="s">
        <v>1256</v>
      </c>
    </row>
    <row r="647" spans="5:9">
      <c r="E647" s="1095" t="s">
        <v>1243</v>
      </c>
      <c r="F647" s="1078">
        <v>2033</v>
      </c>
      <c r="G647" s="1096">
        <v>48939</v>
      </c>
      <c r="H647" s="1078" t="s">
        <v>1535</v>
      </c>
      <c r="I647" s="1097" t="s">
        <v>1257</v>
      </c>
    </row>
    <row r="648" spans="5:9">
      <c r="E648" s="1095" t="s">
        <v>1243</v>
      </c>
      <c r="F648" s="1078">
        <v>2034</v>
      </c>
      <c r="G648" s="1096">
        <v>48945</v>
      </c>
      <c r="H648" s="1078" t="s">
        <v>1539</v>
      </c>
      <c r="I648" s="1097" t="s">
        <v>1245</v>
      </c>
    </row>
    <row r="649" spans="5:9">
      <c r="E649" s="1095" t="s">
        <v>1243</v>
      </c>
      <c r="F649" s="1078">
        <v>2034</v>
      </c>
      <c r="G649" s="1096">
        <v>49041</v>
      </c>
      <c r="H649" s="1078" t="s">
        <v>1534</v>
      </c>
      <c r="I649" s="1097" t="s">
        <v>1246</v>
      </c>
    </row>
    <row r="650" spans="5:9">
      <c r="E650" s="1095" t="s">
        <v>1243</v>
      </c>
      <c r="F650" s="1078">
        <v>2034</v>
      </c>
      <c r="G650" s="1096">
        <v>49044</v>
      </c>
      <c r="H650" s="1078" t="s">
        <v>1535</v>
      </c>
      <c r="I650" s="1097" t="s">
        <v>1247</v>
      </c>
    </row>
    <row r="651" spans="5:9">
      <c r="E651" s="1095" t="s">
        <v>1243</v>
      </c>
      <c r="F651" s="1078">
        <v>2034</v>
      </c>
      <c r="G651" s="1096">
        <v>49065</v>
      </c>
      <c r="H651" s="1078" t="s">
        <v>1535</v>
      </c>
      <c r="I651" s="1097" t="s">
        <v>1248</v>
      </c>
    </row>
    <row r="652" spans="5:9">
      <c r="E652" s="1095" t="s">
        <v>1243</v>
      </c>
      <c r="F652" s="1078">
        <v>2034</v>
      </c>
      <c r="G652" s="1096">
        <v>49303</v>
      </c>
      <c r="H652" s="1078" t="s">
        <v>1535</v>
      </c>
      <c r="I652" s="1097" t="s">
        <v>1256</v>
      </c>
    </row>
    <row r="653" spans="5:9">
      <c r="E653" s="1095" t="s">
        <v>1243</v>
      </c>
      <c r="F653" s="1078">
        <v>2034</v>
      </c>
      <c r="G653" s="1096">
        <v>49304</v>
      </c>
      <c r="H653" s="1078" t="s">
        <v>1537</v>
      </c>
      <c r="I653" s="1097" t="s">
        <v>1257</v>
      </c>
    </row>
    <row r="654" spans="5:9">
      <c r="E654" s="1095" t="s">
        <v>1243</v>
      </c>
      <c r="F654" s="1078">
        <v>2035</v>
      </c>
      <c r="G654" s="1096">
        <v>49310</v>
      </c>
      <c r="H654" s="1078" t="s">
        <v>1535</v>
      </c>
      <c r="I654" s="1097" t="s">
        <v>1245</v>
      </c>
    </row>
    <row r="655" spans="5:9">
      <c r="E655" s="1095" t="s">
        <v>1243</v>
      </c>
      <c r="F655" s="1078">
        <v>2035</v>
      </c>
      <c r="G655" s="1096">
        <v>49391</v>
      </c>
      <c r="H655" s="1078" t="s">
        <v>1534</v>
      </c>
      <c r="I655" s="1097" t="s">
        <v>1246</v>
      </c>
    </row>
    <row r="656" spans="5:9">
      <c r="E656" s="1095" t="s">
        <v>1243</v>
      </c>
      <c r="F656" s="1078">
        <v>2035</v>
      </c>
      <c r="G656" s="1096">
        <v>49394</v>
      </c>
      <c r="H656" s="1078" t="s">
        <v>1535</v>
      </c>
      <c r="I656" s="1097" t="s">
        <v>1247</v>
      </c>
    </row>
    <row r="657" spans="5:9">
      <c r="E657" s="1095" t="s">
        <v>1243</v>
      </c>
      <c r="F657" s="1078">
        <v>2035</v>
      </c>
      <c r="G657" s="1096">
        <v>49430</v>
      </c>
      <c r="H657" s="1078" t="s">
        <v>1537</v>
      </c>
      <c r="I657" s="1097" t="s">
        <v>1248</v>
      </c>
    </row>
    <row r="658" spans="5:9">
      <c r="E658" s="1095" t="s">
        <v>1243</v>
      </c>
      <c r="F658" s="1078">
        <v>2035</v>
      </c>
      <c r="G658" s="1096">
        <v>49668</v>
      </c>
      <c r="H658" s="1078" t="s">
        <v>1537</v>
      </c>
      <c r="I658" s="1097" t="s">
        <v>1256</v>
      </c>
    </row>
    <row r="659" spans="5:9">
      <c r="E659" s="1095" t="s">
        <v>1243</v>
      </c>
      <c r="F659" s="1078">
        <v>2035</v>
      </c>
      <c r="G659" s="1096">
        <v>49669</v>
      </c>
      <c r="H659" s="1078" t="s">
        <v>1533</v>
      </c>
      <c r="I659" s="1097" t="s">
        <v>1257</v>
      </c>
    </row>
    <row r="660" spans="5:9">
      <c r="E660" s="1095" t="s">
        <v>1243</v>
      </c>
      <c r="F660" s="1078">
        <v>2036</v>
      </c>
      <c r="G660" s="1096">
        <v>49675</v>
      </c>
      <c r="H660" s="1078" t="s">
        <v>1537</v>
      </c>
      <c r="I660" s="1097" t="s">
        <v>1245</v>
      </c>
    </row>
    <row r="661" spans="5:9">
      <c r="E661" s="1095" t="s">
        <v>1243</v>
      </c>
      <c r="F661" s="1078">
        <v>2036</v>
      </c>
      <c r="G661" s="1096">
        <v>49776</v>
      </c>
      <c r="H661" s="1078" t="s">
        <v>1534</v>
      </c>
      <c r="I661" s="1097" t="s">
        <v>1246</v>
      </c>
    </row>
    <row r="662" spans="5:9">
      <c r="E662" s="1095" t="s">
        <v>1243</v>
      </c>
      <c r="F662" s="1078">
        <v>2036</v>
      </c>
      <c r="G662" s="1096">
        <v>49779</v>
      </c>
      <c r="H662" s="1078" t="s">
        <v>1535</v>
      </c>
      <c r="I662" s="1097" t="s">
        <v>1247</v>
      </c>
    </row>
    <row r="663" spans="5:9">
      <c r="E663" s="1095" t="s">
        <v>1243</v>
      </c>
      <c r="F663" s="1078">
        <v>2036</v>
      </c>
      <c r="G663" s="1096">
        <v>49796</v>
      </c>
      <c r="H663" s="1078" t="s">
        <v>1536</v>
      </c>
      <c r="I663" s="1097" t="s">
        <v>1248</v>
      </c>
    </row>
    <row r="664" spans="5:9">
      <c r="E664" s="1095" t="s">
        <v>1243</v>
      </c>
      <c r="F664" s="1078">
        <v>2036</v>
      </c>
      <c r="G664" s="1096">
        <v>50034</v>
      </c>
      <c r="H664" s="1078" t="s">
        <v>1536</v>
      </c>
      <c r="I664" s="1097" t="s">
        <v>1256</v>
      </c>
    </row>
    <row r="665" spans="5:9">
      <c r="E665" s="1095" t="s">
        <v>1243</v>
      </c>
      <c r="F665" s="1078">
        <v>2036</v>
      </c>
      <c r="G665" s="1096">
        <v>50035</v>
      </c>
      <c r="H665" s="1078" t="s">
        <v>1534</v>
      </c>
      <c r="I665" s="1097" t="s">
        <v>1257</v>
      </c>
    </row>
    <row r="666" spans="5:9">
      <c r="E666" s="1095" t="s">
        <v>1243</v>
      </c>
      <c r="F666" s="1078">
        <v>2037</v>
      </c>
      <c r="G666" s="1096">
        <v>50041</v>
      </c>
      <c r="H666" s="1078" t="s">
        <v>1536</v>
      </c>
      <c r="I666" s="1097" t="s">
        <v>1245</v>
      </c>
    </row>
    <row r="667" spans="5:9">
      <c r="E667" s="1095" t="s">
        <v>1243</v>
      </c>
      <c r="F667" s="1078">
        <v>2037</v>
      </c>
      <c r="G667" s="1096">
        <v>50133</v>
      </c>
      <c r="H667" s="1078" t="s">
        <v>1534</v>
      </c>
      <c r="I667" s="1097" t="s">
        <v>1246</v>
      </c>
    </row>
    <row r="668" spans="5:9">
      <c r="E668" s="1095" t="s">
        <v>1243</v>
      </c>
      <c r="F668" s="1078">
        <v>2037</v>
      </c>
      <c r="G668" s="1096">
        <v>50136</v>
      </c>
      <c r="H668" s="1078" t="s">
        <v>1535</v>
      </c>
      <c r="I668" s="1097" t="s">
        <v>1247</v>
      </c>
    </row>
    <row r="669" spans="5:9">
      <c r="E669" s="1095" t="s">
        <v>1243</v>
      </c>
      <c r="F669" s="1078">
        <v>2037</v>
      </c>
      <c r="G669" s="1096">
        <v>50161</v>
      </c>
      <c r="H669" s="1078" t="s">
        <v>1534</v>
      </c>
      <c r="I669" s="1097" t="s">
        <v>1248</v>
      </c>
    </row>
    <row r="670" spans="5:9">
      <c r="E670" s="1095" t="s">
        <v>1243</v>
      </c>
      <c r="F670" s="1078">
        <v>2037</v>
      </c>
      <c r="G670" s="1096">
        <v>50399</v>
      </c>
      <c r="H670" s="1078" t="s">
        <v>1534</v>
      </c>
      <c r="I670" s="1097" t="s">
        <v>1256</v>
      </c>
    </row>
    <row r="671" spans="5:9">
      <c r="E671" s="1095" t="s">
        <v>1243</v>
      </c>
      <c r="F671" s="1078">
        <v>2037</v>
      </c>
      <c r="G671" s="1096">
        <v>50400</v>
      </c>
      <c r="H671" s="1078" t="s">
        <v>1538</v>
      </c>
      <c r="I671" s="1097" t="s">
        <v>1257</v>
      </c>
    </row>
    <row r="672" spans="5:9">
      <c r="E672" s="1095" t="s">
        <v>1243</v>
      </c>
      <c r="F672" s="1078">
        <v>2038</v>
      </c>
      <c r="G672" s="1096">
        <v>50406</v>
      </c>
      <c r="H672" s="1078" t="s">
        <v>1534</v>
      </c>
      <c r="I672" s="1097" t="s">
        <v>1245</v>
      </c>
    </row>
    <row r="673" spans="5:9">
      <c r="E673" s="1095" t="s">
        <v>1243</v>
      </c>
      <c r="F673" s="1078">
        <v>2038</v>
      </c>
      <c r="G673" s="1096">
        <v>50518</v>
      </c>
      <c r="H673" s="1078" t="s">
        <v>1534</v>
      </c>
      <c r="I673" s="1097" t="s">
        <v>1246</v>
      </c>
    </row>
    <row r="674" spans="5:9">
      <c r="E674" s="1095" t="s">
        <v>1243</v>
      </c>
      <c r="F674" s="1078">
        <v>2038</v>
      </c>
      <c r="G674" s="1096">
        <v>50521</v>
      </c>
      <c r="H674" s="1078" t="s">
        <v>1535</v>
      </c>
      <c r="I674" s="1097" t="s">
        <v>1247</v>
      </c>
    </row>
    <row r="675" spans="5:9">
      <c r="E675" s="1095" t="s">
        <v>1243</v>
      </c>
      <c r="F675" s="1078">
        <v>2038</v>
      </c>
      <c r="G675" s="1096">
        <v>50526</v>
      </c>
      <c r="H675" s="1078" t="s">
        <v>1538</v>
      </c>
      <c r="I675" s="1097" t="s">
        <v>1248</v>
      </c>
    </row>
    <row r="676" spans="5:9">
      <c r="E676" s="1095" t="s">
        <v>1243</v>
      </c>
      <c r="F676" s="1078">
        <v>2038</v>
      </c>
      <c r="G676" s="1096">
        <v>50764</v>
      </c>
      <c r="H676" s="1078" t="s">
        <v>1538</v>
      </c>
      <c r="I676" s="1097" t="s">
        <v>1256</v>
      </c>
    </row>
    <row r="677" spans="5:9">
      <c r="E677" s="1095" t="s">
        <v>1243</v>
      </c>
      <c r="F677" s="1078">
        <v>2038</v>
      </c>
      <c r="G677" s="1096">
        <v>50765</v>
      </c>
      <c r="H677" s="1078" t="s">
        <v>1539</v>
      </c>
      <c r="I677" s="1097" t="s">
        <v>1257</v>
      </c>
    </row>
    <row r="678" spans="5:9">
      <c r="E678" s="1095" t="s">
        <v>1243</v>
      </c>
      <c r="F678" s="1078">
        <v>2039</v>
      </c>
      <c r="G678" s="1096">
        <v>50771</v>
      </c>
      <c r="H678" s="1078" t="s">
        <v>1538</v>
      </c>
      <c r="I678" s="1097" t="s">
        <v>1245</v>
      </c>
    </row>
    <row r="679" spans="5:9">
      <c r="E679" s="1095" t="s">
        <v>1243</v>
      </c>
      <c r="F679" s="1078">
        <v>2039</v>
      </c>
      <c r="G679" s="1096">
        <v>50868</v>
      </c>
      <c r="H679" s="1078" t="s">
        <v>1534</v>
      </c>
      <c r="I679" s="1097" t="s">
        <v>1246</v>
      </c>
    </row>
    <row r="680" spans="5:9">
      <c r="E680" s="1095" t="s">
        <v>1243</v>
      </c>
      <c r="F680" s="1078">
        <v>2039</v>
      </c>
      <c r="G680" s="1096">
        <v>50871</v>
      </c>
      <c r="H680" s="1078" t="s">
        <v>1535</v>
      </c>
      <c r="I680" s="1097" t="s">
        <v>1247</v>
      </c>
    </row>
    <row r="681" spans="5:9">
      <c r="E681" s="1095" t="s">
        <v>1243</v>
      </c>
      <c r="F681" s="1078">
        <v>2039</v>
      </c>
      <c r="G681" s="1096">
        <v>50891</v>
      </c>
      <c r="H681" s="1078" t="s">
        <v>1539</v>
      </c>
      <c r="I681" s="1097" t="s">
        <v>1248</v>
      </c>
    </row>
    <row r="682" spans="5:9">
      <c r="E682" s="1095" t="s">
        <v>1243</v>
      </c>
      <c r="F682" s="1078">
        <v>2039</v>
      </c>
      <c r="G682" s="1096">
        <v>51129</v>
      </c>
      <c r="H682" s="1078" t="s">
        <v>1539</v>
      </c>
      <c r="I682" s="1097" t="s">
        <v>1256</v>
      </c>
    </row>
    <row r="683" spans="5:9">
      <c r="E683" s="1095" t="s">
        <v>1243</v>
      </c>
      <c r="F683" s="1078">
        <v>2039</v>
      </c>
      <c r="G683" s="1096">
        <v>51130</v>
      </c>
      <c r="H683" s="1078" t="s">
        <v>1535</v>
      </c>
      <c r="I683" s="1097" t="s">
        <v>1257</v>
      </c>
    </row>
    <row r="684" spans="5:9">
      <c r="E684" s="1095" t="s">
        <v>1243</v>
      </c>
      <c r="F684" s="1078">
        <v>2040</v>
      </c>
      <c r="G684" s="1096">
        <v>51136</v>
      </c>
      <c r="H684" s="1078" t="s">
        <v>1539</v>
      </c>
      <c r="I684" s="1097" t="s">
        <v>1245</v>
      </c>
    </row>
    <row r="685" spans="5:9">
      <c r="E685" s="1095" t="s">
        <v>1243</v>
      </c>
      <c r="F685" s="1078">
        <v>2040</v>
      </c>
      <c r="G685" s="1096">
        <v>51225</v>
      </c>
      <c r="H685" s="1078" t="s">
        <v>1534</v>
      </c>
      <c r="I685" s="1097" t="s">
        <v>1246</v>
      </c>
    </row>
    <row r="686" spans="5:9">
      <c r="E686" s="1095" t="s">
        <v>1243</v>
      </c>
      <c r="F686" s="1078">
        <v>2040</v>
      </c>
      <c r="G686" s="1096">
        <v>51228</v>
      </c>
      <c r="H686" s="1078" t="s">
        <v>1535</v>
      </c>
      <c r="I686" s="1097" t="s">
        <v>1247</v>
      </c>
    </row>
    <row r="687" spans="5:9">
      <c r="E687" s="1095" t="s">
        <v>1243</v>
      </c>
      <c r="F687" s="1078">
        <v>2040</v>
      </c>
      <c r="G687" s="1096">
        <v>51257</v>
      </c>
      <c r="H687" s="1078" t="s">
        <v>1537</v>
      </c>
      <c r="I687" s="1097" t="s">
        <v>1248</v>
      </c>
    </row>
    <row r="688" spans="5:9">
      <c r="E688" s="1095" t="s">
        <v>1243</v>
      </c>
      <c r="F688" s="1078">
        <v>2040</v>
      </c>
      <c r="G688" s="1096">
        <v>51495</v>
      </c>
      <c r="H688" s="1078" t="s">
        <v>1537</v>
      </c>
      <c r="I688" s="1097" t="s">
        <v>1256</v>
      </c>
    </row>
    <row r="689" spans="5:9">
      <c r="E689" s="1095" t="s">
        <v>1243</v>
      </c>
      <c r="F689" s="1078">
        <v>2040</v>
      </c>
      <c r="G689" s="1096">
        <v>51496</v>
      </c>
      <c r="H689" s="1078" t="s">
        <v>1533</v>
      </c>
      <c r="I689" s="1097" t="s">
        <v>1257</v>
      </c>
    </row>
    <row r="690" spans="5:9">
      <c r="E690" s="1095" t="s">
        <v>1243</v>
      </c>
      <c r="F690" s="1078">
        <v>2041</v>
      </c>
      <c r="G690" s="1096">
        <v>51502</v>
      </c>
      <c r="H690" s="1078" t="s">
        <v>1537</v>
      </c>
      <c r="I690" s="1097" t="s">
        <v>1245</v>
      </c>
    </row>
    <row r="691" spans="5:9">
      <c r="E691" s="1095" t="s">
        <v>1243</v>
      </c>
      <c r="F691" s="1078">
        <v>2041</v>
      </c>
      <c r="G691" s="1096">
        <v>51610</v>
      </c>
      <c r="H691" s="1078" t="s">
        <v>1534</v>
      </c>
      <c r="I691" s="1097" t="s">
        <v>1246</v>
      </c>
    </row>
    <row r="692" spans="5:9">
      <c r="E692" s="1095" t="s">
        <v>1243</v>
      </c>
      <c r="F692" s="1078">
        <v>2041</v>
      </c>
      <c r="G692" s="1096">
        <v>51613</v>
      </c>
      <c r="H692" s="1078" t="s">
        <v>1535</v>
      </c>
      <c r="I692" s="1097" t="s">
        <v>1247</v>
      </c>
    </row>
    <row r="693" spans="5:9">
      <c r="E693" s="1095" t="s">
        <v>1243</v>
      </c>
      <c r="F693" s="1078">
        <v>2041</v>
      </c>
      <c r="G693" s="1096">
        <v>51622</v>
      </c>
      <c r="H693" s="1078" t="s">
        <v>1533</v>
      </c>
      <c r="I693" s="1097" t="s">
        <v>1248</v>
      </c>
    </row>
    <row r="694" spans="5:9">
      <c r="E694" s="1095" t="s">
        <v>1243</v>
      </c>
      <c r="F694" s="1078">
        <v>2041</v>
      </c>
      <c r="G694" s="1096">
        <v>51860</v>
      </c>
      <c r="H694" s="1078" t="s">
        <v>1533</v>
      </c>
      <c r="I694" s="1097" t="s">
        <v>1256</v>
      </c>
    </row>
    <row r="695" spans="5:9">
      <c r="E695" s="1095" t="s">
        <v>1243</v>
      </c>
      <c r="F695" s="1078">
        <v>2041</v>
      </c>
      <c r="G695" s="1096">
        <v>51861</v>
      </c>
      <c r="H695" s="1078" t="s">
        <v>1536</v>
      </c>
      <c r="I695" s="1097" t="s">
        <v>1257</v>
      </c>
    </row>
    <row r="696" spans="5:9">
      <c r="E696" s="1095" t="s">
        <v>1243</v>
      </c>
      <c r="F696" s="1078">
        <v>2042</v>
      </c>
      <c r="G696" s="1096">
        <v>51867</v>
      </c>
      <c r="H696" s="1078" t="s">
        <v>1533</v>
      </c>
      <c r="I696" s="1097" t="s">
        <v>1245</v>
      </c>
    </row>
    <row r="697" spans="5:9">
      <c r="E697" s="1095" t="s">
        <v>1243</v>
      </c>
      <c r="F697" s="1078">
        <v>2042</v>
      </c>
      <c r="G697" s="1096">
        <v>51960</v>
      </c>
      <c r="H697" s="1078" t="s">
        <v>1534</v>
      </c>
      <c r="I697" s="1097" t="s">
        <v>1246</v>
      </c>
    </row>
    <row r="698" spans="5:9">
      <c r="E698" s="1095" t="s">
        <v>1243</v>
      </c>
      <c r="F698" s="1078">
        <v>2042</v>
      </c>
      <c r="G698" s="1096">
        <v>51963</v>
      </c>
      <c r="H698" s="1078" t="s">
        <v>1535</v>
      </c>
      <c r="I698" s="1097" t="s">
        <v>1247</v>
      </c>
    </row>
    <row r="699" spans="5:9">
      <c r="E699" s="1095" t="s">
        <v>1243</v>
      </c>
      <c r="F699" s="1078">
        <v>2042</v>
      </c>
      <c r="G699" s="1096">
        <v>51987</v>
      </c>
      <c r="H699" s="1078" t="s">
        <v>1536</v>
      </c>
      <c r="I699" s="1097" t="s">
        <v>1248</v>
      </c>
    </row>
    <row r="700" spans="5:9">
      <c r="E700" s="1095" t="s">
        <v>1243</v>
      </c>
      <c r="F700" s="1078">
        <v>2042</v>
      </c>
      <c r="G700" s="1096">
        <v>52225</v>
      </c>
      <c r="H700" s="1078" t="s">
        <v>1536</v>
      </c>
      <c r="I700" s="1097" t="s">
        <v>1256</v>
      </c>
    </row>
    <row r="701" spans="5:9">
      <c r="E701" s="1095" t="s">
        <v>1243</v>
      </c>
      <c r="F701" s="1078">
        <v>2042</v>
      </c>
      <c r="G701" s="1096">
        <v>52226</v>
      </c>
      <c r="H701" s="1078" t="s">
        <v>1534</v>
      </c>
      <c r="I701" s="1097" t="s">
        <v>1257</v>
      </c>
    </row>
    <row r="702" spans="5:9">
      <c r="E702" s="1095" t="s">
        <v>1243</v>
      </c>
      <c r="F702" s="1078">
        <v>2043</v>
      </c>
      <c r="G702" s="1096">
        <v>52232</v>
      </c>
      <c r="H702" s="1078" t="s">
        <v>1536</v>
      </c>
      <c r="I702" s="1097" t="s">
        <v>1245</v>
      </c>
    </row>
    <row r="703" spans="5:9">
      <c r="E703" s="1095" t="s">
        <v>1243</v>
      </c>
      <c r="F703" s="1078">
        <v>2043</v>
      </c>
      <c r="G703" s="1096">
        <v>52317</v>
      </c>
      <c r="H703" s="1078" t="s">
        <v>1534</v>
      </c>
      <c r="I703" s="1097" t="s">
        <v>1246</v>
      </c>
    </row>
    <row r="704" spans="5:9">
      <c r="E704" s="1095" t="s">
        <v>1243</v>
      </c>
      <c r="F704" s="1078">
        <v>2043</v>
      </c>
      <c r="G704" s="1096">
        <v>52320</v>
      </c>
      <c r="H704" s="1078" t="s">
        <v>1535</v>
      </c>
      <c r="I704" s="1097" t="s">
        <v>1247</v>
      </c>
    </row>
    <row r="705" spans="5:9">
      <c r="E705" s="1095" t="s">
        <v>1243</v>
      </c>
      <c r="F705" s="1078">
        <v>2043</v>
      </c>
      <c r="G705" s="1096">
        <v>52352</v>
      </c>
      <c r="H705" s="1078" t="s">
        <v>1534</v>
      </c>
      <c r="I705" s="1097" t="s">
        <v>1248</v>
      </c>
    </row>
    <row r="706" spans="5:9">
      <c r="E706" s="1095" t="s">
        <v>1243</v>
      </c>
      <c r="F706" s="1078">
        <v>2043</v>
      </c>
      <c r="G706" s="1096">
        <v>52590</v>
      </c>
      <c r="H706" s="1078" t="s">
        <v>1534</v>
      </c>
      <c r="I706" s="1097" t="s">
        <v>1256</v>
      </c>
    </row>
    <row r="707" spans="5:9">
      <c r="E707" s="1099" t="s">
        <v>1243</v>
      </c>
      <c r="F707" s="1100">
        <v>2043</v>
      </c>
      <c r="G707" s="1101">
        <v>52591</v>
      </c>
      <c r="H707" s="1100" t="s">
        <v>1538</v>
      </c>
      <c r="I707" s="1102" t="s">
        <v>1257</v>
      </c>
    </row>
  </sheetData>
  <mergeCells count="8">
    <mergeCell ref="B10:D10"/>
    <mergeCell ref="E7:N7"/>
    <mergeCell ref="G8:N8"/>
    <mergeCell ref="E9:F9"/>
    <mergeCell ref="G9:H9"/>
    <mergeCell ref="I9:J9"/>
    <mergeCell ref="K9:L9"/>
    <mergeCell ref="M9:N9"/>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ED702-3853-4791-A186-890A301A83BA}">
  <sheetPr>
    <tabColor theme="0" tint="-0.34965056306649983"/>
  </sheetPr>
  <dimension ref="C2:N10"/>
  <sheetViews>
    <sheetView showGridLines="0" workbookViewId="0">
      <selection activeCell="H18" sqref="H18"/>
    </sheetView>
  </sheetViews>
  <sheetFormatPr baseColWidth="10" defaultColWidth="11.42578125" defaultRowHeight="15"/>
  <cols>
    <col min="1" max="1" width="11.42578125" style="899" customWidth="1"/>
    <col min="2" max="16384" width="11.42578125" style="899"/>
  </cols>
  <sheetData>
    <row r="2" spans="3:14">
      <c r="C2" s="2148"/>
      <c r="D2" s="2149"/>
      <c r="E2" s="2149"/>
      <c r="F2" s="2149"/>
      <c r="G2" s="2149"/>
      <c r="H2" s="2149"/>
      <c r="I2" s="2149"/>
      <c r="J2" s="2149"/>
      <c r="K2" s="2149"/>
      <c r="L2" s="2149"/>
      <c r="M2" s="2149"/>
      <c r="N2" s="2150"/>
    </row>
    <row r="3" spans="3:14">
      <c r="C3" s="2151"/>
      <c r="N3" s="2152"/>
    </row>
    <row r="4" spans="3:14" ht="33.75" customHeight="1">
      <c r="C4" s="2151"/>
      <c r="F4" s="2918" t="s">
        <v>2855</v>
      </c>
      <c r="G4" s="2918"/>
      <c r="H4" s="2918"/>
      <c r="I4" s="2918"/>
      <c r="J4" s="2918"/>
      <c r="K4" s="2918"/>
      <c r="N4" s="2152"/>
    </row>
    <row r="5" spans="3:14">
      <c r="C5" s="2151"/>
      <c r="N5" s="2152"/>
    </row>
    <row r="6" spans="3:14">
      <c r="C6" s="2151"/>
      <c r="N6" s="2152"/>
    </row>
    <row r="7" spans="3:14">
      <c r="C7" s="2153"/>
      <c r="D7" s="1440"/>
      <c r="E7" s="1440"/>
      <c r="F7" s="1440"/>
      <c r="G7" s="1440"/>
      <c r="H7" s="1440"/>
      <c r="I7" s="1440"/>
      <c r="J7" s="1440"/>
      <c r="K7" s="1440"/>
      <c r="L7" s="1440"/>
      <c r="M7" s="1440"/>
      <c r="N7" s="1441"/>
    </row>
    <row r="8" spans="3:14" ht="15.75" thickBot="1"/>
    <row r="9" spans="3:14" ht="21" thickTop="1" thickBot="1">
      <c r="C9" s="2146" t="s">
        <v>2854</v>
      </c>
      <c r="D9" s="1171"/>
      <c r="E9" s="2147"/>
      <c r="F9" s="2147"/>
      <c r="G9" s="2147"/>
      <c r="H9" s="2147"/>
      <c r="I9" s="2147"/>
      <c r="J9" s="2147"/>
      <c r="K9" s="2147"/>
      <c r="L9" s="2147"/>
      <c r="M9" s="2147"/>
      <c r="N9" s="2147"/>
    </row>
    <row r="10" spans="3:14" ht="15.75" thickTop="1"/>
  </sheetData>
  <mergeCells count="1">
    <mergeCell ref="F4:K4"/>
  </mergeCells>
  <pageMargins left="0.7" right="0.7" top="0.75" bottom="0.75" header="0.3" footer="0.3"/>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CD390-07DB-4E78-BB4F-7D8C6A5CB847}">
  <sheetPr>
    <tabColor theme="0" tint="-0.34965056306649983"/>
  </sheetPr>
  <dimension ref="B1:L66"/>
  <sheetViews>
    <sheetView showGridLines="0" topLeftCell="A54" workbookViewId="0">
      <selection activeCell="B8" sqref="B8:C66"/>
    </sheetView>
  </sheetViews>
  <sheetFormatPr baseColWidth="10" defaultColWidth="11.42578125" defaultRowHeight="15"/>
  <cols>
    <col min="1" max="2" width="11.42578125" style="899" customWidth="1"/>
    <col min="3" max="3" width="56.28515625" style="899" customWidth="1"/>
    <col min="4" max="4" width="35.140625" style="899" customWidth="1"/>
    <col min="5" max="5" width="24.85546875" style="899" customWidth="1"/>
    <col min="6" max="6" width="7.85546875" style="899" customWidth="1"/>
    <col min="7" max="7" width="11.42578125" style="899" customWidth="1"/>
    <col min="8" max="8" width="40.42578125" style="899" bestFit="1" customWidth="1"/>
    <col min="9" max="9" width="11.42578125" style="899" customWidth="1"/>
    <col min="10" max="16384" width="11.42578125" style="899"/>
  </cols>
  <sheetData>
    <row r="1" spans="2:12" s="2178" customFormat="1" ht="38.25" customHeight="1">
      <c r="B1" s="2163"/>
      <c r="C1" s="2164"/>
      <c r="D1" s="2164"/>
      <c r="E1" s="2165"/>
      <c r="F1" s="2166"/>
    </row>
    <row r="2" spans="2:12" s="2178" customFormat="1" ht="21" customHeight="1">
      <c r="B2" s="2167"/>
      <c r="C2" s="1461"/>
      <c r="E2" s="2179" t="s">
        <v>322</v>
      </c>
      <c r="F2" s="2180">
        <f>Cover!$F$37</f>
        <v>45626</v>
      </c>
    </row>
    <row r="3" spans="2:12" s="2178" customFormat="1" ht="16.5" customHeight="1">
      <c r="B3" s="2167"/>
      <c r="C3" s="1461"/>
      <c r="E3" s="2179" t="s">
        <v>325</v>
      </c>
      <c r="F3" s="2180">
        <f>Cover!$F$41</f>
        <v>45645</v>
      </c>
    </row>
    <row r="4" spans="2:12" s="2178" customFormat="1" ht="24.75" customHeight="1">
      <c r="B4" s="2168"/>
      <c r="C4" s="2169"/>
      <c r="D4" s="2169"/>
      <c r="E4" s="2169"/>
      <c r="F4" s="2170"/>
    </row>
    <row r="5" spans="2:12" s="2181" customFormat="1" ht="55.5" customHeight="1">
      <c r="G5" s="2178"/>
      <c r="H5" s="2178"/>
      <c r="I5" s="2178"/>
      <c r="J5" s="2178"/>
      <c r="K5" s="2178"/>
      <c r="L5" s="2178"/>
    </row>
    <row r="6" spans="2:12" ht="30">
      <c r="B6" s="2919" t="s">
        <v>2863</v>
      </c>
      <c r="C6" s="2919"/>
      <c r="D6" s="2919"/>
      <c r="E6" s="2919"/>
      <c r="F6" s="2919"/>
    </row>
    <row r="8" spans="2:12">
      <c r="B8" s="2171" t="s">
        <v>2864</v>
      </c>
      <c r="C8" s="2172"/>
    </row>
    <row r="9" spans="2:12">
      <c r="B9" s="2173" t="s">
        <v>2865</v>
      </c>
      <c r="C9" s="2174"/>
    </row>
    <row r="10" spans="2:12">
      <c r="B10" s="2175" t="s">
        <v>3323</v>
      </c>
      <c r="C10" s="2174"/>
    </row>
    <row r="11" spans="2:12">
      <c r="B11" s="2173" t="s">
        <v>3480</v>
      </c>
      <c r="C11" s="2174"/>
    </row>
    <row r="12" spans="2:12">
      <c r="B12" s="2176" t="s">
        <v>3479</v>
      </c>
      <c r="C12" s="2177"/>
    </row>
    <row r="14" spans="2:12">
      <c r="B14" s="2171" t="s">
        <v>2864</v>
      </c>
      <c r="C14" s="2172"/>
    </row>
    <row r="15" spans="2:12">
      <c r="B15" s="2173" t="s">
        <v>2866</v>
      </c>
      <c r="C15" s="2174"/>
    </row>
    <row r="16" spans="2:12">
      <c r="B16" s="2175" t="s">
        <v>3324</v>
      </c>
      <c r="C16" s="2174"/>
    </row>
    <row r="17" spans="2:3">
      <c r="B17" s="2173" t="s">
        <v>3487</v>
      </c>
      <c r="C17" s="2174"/>
    </row>
    <row r="18" spans="2:3">
      <c r="B18" s="2176" t="s">
        <v>3479</v>
      </c>
      <c r="C18" s="2177"/>
    </row>
    <row r="20" spans="2:3">
      <c r="B20" s="2171" t="s">
        <v>2864</v>
      </c>
      <c r="C20" s="2172"/>
    </row>
    <row r="21" spans="2:3">
      <c r="B21" s="2173" t="s">
        <v>2867</v>
      </c>
      <c r="C21" s="2174"/>
    </row>
    <row r="22" spans="2:3">
      <c r="B22" s="2175" t="s">
        <v>3325</v>
      </c>
      <c r="C22" s="2174"/>
    </row>
    <row r="23" spans="2:3">
      <c r="B23" s="2173" t="s">
        <v>3486</v>
      </c>
      <c r="C23" s="2174"/>
    </row>
    <row r="24" spans="2:3">
      <c r="B24" s="2176" t="s">
        <v>3479</v>
      </c>
      <c r="C24" s="2177"/>
    </row>
    <row r="26" spans="2:3">
      <c r="B26" s="2171" t="s">
        <v>2864</v>
      </c>
      <c r="C26" s="2172"/>
    </row>
    <row r="27" spans="2:3">
      <c r="B27" s="2173" t="s">
        <v>2868</v>
      </c>
      <c r="C27" s="2174"/>
    </row>
    <row r="28" spans="2:3">
      <c r="B28" s="2175" t="s">
        <v>3326</v>
      </c>
      <c r="C28" s="2174"/>
    </row>
    <row r="29" spans="2:3">
      <c r="B29" s="2173" t="s">
        <v>3488</v>
      </c>
      <c r="C29" s="2174"/>
    </row>
    <row r="30" spans="2:3">
      <c r="B30" s="2176" t="s">
        <v>3479</v>
      </c>
      <c r="C30" s="2177"/>
    </row>
    <row r="32" spans="2:3">
      <c r="B32" s="2171" t="s">
        <v>2864</v>
      </c>
      <c r="C32" s="2172"/>
    </row>
    <row r="33" spans="2:3">
      <c r="B33" s="2173" t="s">
        <v>2869</v>
      </c>
      <c r="C33" s="2174"/>
    </row>
    <row r="34" spans="2:3">
      <c r="B34" s="2175" t="s">
        <v>3327</v>
      </c>
      <c r="C34" s="2174"/>
    </row>
    <row r="35" spans="2:3">
      <c r="B35" s="2173" t="s">
        <v>3481</v>
      </c>
      <c r="C35" s="2174"/>
    </row>
    <row r="36" spans="2:3">
      <c r="B36" s="2176" t="s">
        <v>3479</v>
      </c>
      <c r="C36" s="2177"/>
    </row>
    <row r="38" spans="2:3">
      <c r="B38" s="2171" t="s">
        <v>2864</v>
      </c>
      <c r="C38" s="2172"/>
    </row>
    <row r="39" spans="2:3">
      <c r="B39" s="2173" t="s">
        <v>2870</v>
      </c>
      <c r="C39" s="2174"/>
    </row>
    <row r="40" spans="2:3">
      <c r="B40" s="2175" t="s">
        <v>3328</v>
      </c>
      <c r="C40" s="2174"/>
    </row>
    <row r="41" spans="2:3">
      <c r="B41" s="2173" t="s">
        <v>3482</v>
      </c>
      <c r="C41" s="2174"/>
    </row>
    <row r="42" spans="2:3">
      <c r="B42" s="2176" t="s">
        <v>3479</v>
      </c>
      <c r="C42" s="2177"/>
    </row>
    <row r="44" spans="2:3">
      <c r="B44" s="2171" t="s">
        <v>2864</v>
      </c>
      <c r="C44" s="2172"/>
    </row>
    <row r="45" spans="2:3">
      <c r="B45" s="2173" t="s">
        <v>2871</v>
      </c>
      <c r="C45" s="2174"/>
    </row>
    <row r="46" spans="2:3">
      <c r="B46" s="2175" t="s">
        <v>3329</v>
      </c>
      <c r="C46" s="2174"/>
    </row>
    <row r="47" spans="2:3">
      <c r="B47" s="2173" t="s">
        <v>3483</v>
      </c>
      <c r="C47" s="2174"/>
    </row>
    <row r="48" spans="2:3">
      <c r="B48" s="2176" t="s">
        <v>3479</v>
      </c>
      <c r="C48" s="2177"/>
    </row>
    <row r="50" spans="2:3">
      <c r="B50" s="2171" t="s">
        <v>2864</v>
      </c>
      <c r="C50" s="2172"/>
    </row>
    <row r="51" spans="2:3">
      <c r="B51" s="2173" t="s">
        <v>2872</v>
      </c>
      <c r="C51" s="2174"/>
    </row>
    <row r="52" spans="2:3">
      <c r="B52" s="2175" t="s">
        <v>3330</v>
      </c>
      <c r="C52" s="2174"/>
    </row>
    <row r="53" spans="2:3">
      <c r="B53" s="2173" t="s">
        <v>3484</v>
      </c>
      <c r="C53" s="2174"/>
    </row>
    <row r="54" spans="2:3">
      <c r="B54" s="2176" t="s">
        <v>3479</v>
      </c>
      <c r="C54" s="2177"/>
    </row>
    <row r="56" spans="2:3">
      <c r="B56" s="2171" t="s">
        <v>2864</v>
      </c>
      <c r="C56" s="2172"/>
    </row>
    <row r="57" spans="2:3">
      <c r="B57" s="2173" t="s">
        <v>2873</v>
      </c>
      <c r="C57" s="2174"/>
    </row>
    <row r="58" spans="2:3">
      <c r="B58" s="2175" t="s">
        <v>3331</v>
      </c>
      <c r="C58" s="2174"/>
    </row>
    <row r="59" spans="2:3">
      <c r="B59" s="2173" t="s">
        <v>3485</v>
      </c>
      <c r="C59" s="2174"/>
    </row>
    <row r="60" spans="2:3">
      <c r="B60" s="2176" t="s">
        <v>3479</v>
      </c>
      <c r="C60" s="2177"/>
    </row>
    <row r="62" spans="2:3">
      <c r="B62" s="2171" t="s">
        <v>2864</v>
      </c>
      <c r="C62" s="2172"/>
    </row>
    <row r="63" spans="2:3">
      <c r="B63" s="2173" t="s">
        <v>2874</v>
      </c>
      <c r="C63" s="2174"/>
    </row>
    <row r="64" spans="2:3">
      <c r="B64" s="2175" t="s">
        <v>3332</v>
      </c>
      <c r="C64" s="2174"/>
    </row>
    <row r="65" spans="2:3">
      <c r="B65" s="2173" t="s">
        <v>3489</v>
      </c>
      <c r="C65" s="2174"/>
    </row>
    <row r="66" spans="2:3">
      <c r="B66" s="2176" t="s">
        <v>3479</v>
      </c>
      <c r="C66" s="2177"/>
    </row>
  </sheetData>
  <mergeCells count="1">
    <mergeCell ref="B6:F6"/>
  </mergeCells>
  <pageMargins left="0.7" right="0.7" top="0.75" bottom="0.75" header="0.3" footer="0.3"/>
  <pageSetup paperSize="9" orientation="portrait"/>
  <drawing r:id="rId1"/>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Feuilles de calcul</vt:lpstr>
      </vt:variant>
      <vt:variant>
        <vt:i4>55</vt:i4>
      </vt:variant>
      <vt:variant>
        <vt:lpstr>Plages nommées</vt:lpstr>
      </vt:variant>
      <vt:variant>
        <vt:i4>44</vt:i4>
      </vt:variant>
    </vt:vector>
  </HeadingPairs>
  <TitlesOfParts>
    <vt:vector size="99" baseType="lpstr">
      <vt:lpstr>SAISIES</vt:lpstr>
      <vt:lpstr>INPUT_OUTPUT</vt:lpstr>
      <vt:lpstr>Cover</vt:lpstr>
      <vt:lpstr>Seller’s Undertakings control.</vt:lpstr>
      <vt:lpstr>Table of Contents</vt:lpstr>
      <vt:lpstr>Contacts</vt:lpstr>
      <vt:lpstr>Calendar</vt:lpstr>
      <vt:lpstr>DIAGRAM</vt:lpstr>
      <vt:lpstr>Account List</vt:lpstr>
      <vt:lpstr>Consistency TEST ALL</vt:lpstr>
      <vt:lpstr>CONSISTENCY TEST Asset</vt:lpstr>
      <vt:lpstr>Seller’s Undertakings control</vt:lpstr>
      <vt:lpstr>Control</vt:lpstr>
      <vt:lpstr>Ratings</vt:lpstr>
      <vt:lpstr>01. Key Figures</vt:lpstr>
      <vt:lpstr>02a. Portfolio Criteria</vt:lpstr>
      <vt:lpstr>02.b Eligibility Criteria</vt:lpstr>
      <vt:lpstr>03. Asset follow up</vt:lpstr>
      <vt:lpstr>04. Available Funds Called-up</vt:lpstr>
      <vt:lpstr>05. Reserves Required Levels</vt:lpstr>
      <vt:lpstr>06. Purchase Price</vt:lpstr>
      <vt:lpstr>07. Asset Amortisation Profile</vt:lpstr>
      <vt:lpstr>08b. Notes Calculation events</vt:lpstr>
      <vt:lpstr>08. Amortisation Calculation</vt:lpstr>
      <vt:lpstr>09. Principal Deficiency Ledger</vt:lpstr>
      <vt:lpstr>10. Notes Interest</vt:lpstr>
      <vt:lpstr>11. Notes Follow-up</vt:lpstr>
      <vt:lpstr>12. Swap</vt:lpstr>
      <vt:lpstr>13. Fees calculations</vt:lpstr>
      <vt:lpstr>14. Priority of Payments </vt:lpstr>
      <vt:lpstr>Input Gestion</vt:lpstr>
      <vt:lpstr>INPUT</vt:lpstr>
      <vt:lpstr>15.  Soft Balance Sheet &amp; Flows</vt:lpstr>
      <vt:lpstr>16. Break Down Statistics</vt:lpstr>
      <vt:lpstr>16.Bis CONSISTENCY TEST Stat</vt:lpstr>
      <vt:lpstr>17. Default &amp; Recovery Stats</vt:lpstr>
      <vt:lpstr>18. Deliquent Receivables Stats</vt:lpstr>
      <vt:lpstr>19. Performance Trigger</vt:lpstr>
      <vt:lpstr>20. Historical Assets</vt:lpstr>
      <vt:lpstr>21.Portfolio Events</vt:lpstr>
      <vt:lpstr>22. Triggers Tables Events</vt:lpstr>
      <vt:lpstr>OUTPUT</vt:lpstr>
      <vt:lpstr>23. Ratings</vt:lpstr>
      <vt:lpstr>24. Covenants</vt:lpstr>
      <vt:lpstr>INPUT_STAT</vt:lpstr>
      <vt:lpstr>21. Concentration</vt:lpstr>
      <vt:lpstr>OD</vt:lpstr>
      <vt:lpstr>IT-Consistency tests</vt:lpstr>
      <vt:lpstr>Stat_agregat</vt:lpstr>
      <vt:lpstr>INPUT_IT_SELR_UNDERTAKING</vt:lpstr>
      <vt:lpstr>rescission</vt:lpstr>
      <vt:lpstr>INSTRUCTIONS</vt:lpstr>
      <vt:lpstr>FLUX</vt:lpstr>
      <vt:lpstr>Annex12</vt:lpstr>
      <vt:lpstr>Annex14</vt:lpstr>
      <vt:lpstr>_ta1</vt:lpstr>
      <vt:lpstr>_ta10</vt:lpstr>
      <vt:lpstr>_ta11</vt:lpstr>
      <vt:lpstr>_ta12</vt:lpstr>
      <vt:lpstr>_ta13</vt:lpstr>
      <vt:lpstr>_ta14</vt:lpstr>
      <vt:lpstr>_ta15</vt:lpstr>
      <vt:lpstr>_ta16</vt:lpstr>
      <vt:lpstr>_ta17</vt:lpstr>
      <vt:lpstr>_ta18</vt:lpstr>
      <vt:lpstr>_ta19</vt:lpstr>
      <vt:lpstr>_ta2</vt:lpstr>
      <vt:lpstr>_ta20</vt:lpstr>
      <vt:lpstr>_ta21</vt:lpstr>
      <vt:lpstr>_ta22</vt:lpstr>
      <vt:lpstr>_ta23</vt:lpstr>
      <vt:lpstr>_ta24</vt:lpstr>
      <vt:lpstr>_ta25</vt:lpstr>
      <vt:lpstr>_ta26</vt:lpstr>
      <vt:lpstr>_ta27</vt:lpstr>
      <vt:lpstr>_ta28</vt:lpstr>
      <vt:lpstr>_ta3</vt:lpstr>
      <vt:lpstr>_ta4</vt:lpstr>
      <vt:lpstr>_ta5</vt:lpstr>
      <vt:lpstr>_ta6</vt:lpstr>
      <vt:lpstr>_ta7</vt:lpstr>
      <vt:lpstr>_ta8</vt:lpstr>
      <vt:lpstr>_ta9</vt:lpstr>
      <vt:lpstr>MngtPeriod</vt:lpstr>
      <vt:lpstr>PaymentDate</vt:lpstr>
      <vt:lpstr>w</vt:lpstr>
      <vt:lpstr>'03. Asset follow up'!Zone_d_impression</vt:lpstr>
      <vt:lpstr>'04. Available Funds Called-up'!Zone_d_impression</vt:lpstr>
      <vt:lpstr>'06. Purchase Price'!Zone_d_impression</vt:lpstr>
      <vt:lpstr>'07. Asset Amortisation Profile'!Zone_d_impression</vt:lpstr>
      <vt:lpstr>'08. Amortisation Calculation'!Zone_d_impression</vt:lpstr>
      <vt:lpstr>'13. Fees calculations'!Zone_d_impression</vt:lpstr>
      <vt:lpstr>'15.  Soft Balance Sheet &amp; Flows'!Zone_d_impression</vt:lpstr>
      <vt:lpstr>'17. Default &amp; Recovery Stats'!Zone_d_impression</vt:lpstr>
      <vt:lpstr>Control!Zone_d_impression</vt:lpstr>
      <vt:lpstr>Cover!Zone_d_impression</vt:lpstr>
      <vt:lpstr>'Seller’s Undertakings control'!Zone_d_impression</vt:lpstr>
      <vt:lpstr>'Seller’s Undertakings control.'!Zone_d_impression</vt:lpstr>
      <vt:lpstr>'Table of Contents'!Zone_d_impression</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OGUZ</dc:creator>
  <cp:keywords/>
  <dc:description/>
  <cp:lastModifiedBy>Sébastien LOUIS</cp:lastModifiedBy>
  <cp:lastPrinted>2022-04-30T04:10:23Z</cp:lastPrinted>
  <dcterms:created xsi:type="dcterms:W3CDTF">2014-11-07T17:51:36Z</dcterms:created>
  <dcterms:modified xsi:type="dcterms:W3CDTF">2024-12-18T16:14:21Z</dcterms:modified>
  <cp:category/>
  <cp:contentStatus/>
  <cp:version/>
</cp:coreProperties>
</file>